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4"/>
  <workbookPr/>
  <mc:AlternateContent xmlns:mc="http://schemas.openxmlformats.org/markup-compatibility/2006">
    <mc:Choice Requires="x15">
      <x15ac:absPath xmlns:x15ac="http://schemas.microsoft.com/office/spreadsheetml/2010/11/ac" url="/Users/agnesmalkinson/Documents/GMCIP/2024 reports/China/For upload/"/>
    </mc:Choice>
  </mc:AlternateContent>
  <xr:revisionPtr revIDLastSave="0" documentId="8_{F82C746D-8F53-1241-B936-8BF146FED97D}" xr6:coauthVersionLast="47" xr6:coauthVersionMax="47" xr10:uidLastSave="{00000000-0000-0000-0000-000000000000}"/>
  <bookViews>
    <workbookView xWindow="0" yWindow="500" windowWidth="28740" windowHeight="15880" tabRatio="500" firstSheet="13" activeTab="20" xr2:uid="{00000000-000D-0000-FFFF-FFFF00000000}"/>
  </bookViews>
  <sheets>
    <sheet name="Contents" sheetId="1" r:id="rId1"/>
    <sheet name="Total Revenue (Millions)" sheetId="2" r:id="rId2"/>
    <sheet name="Wireline" sheetId="4" r:id="rId3"/>
    <sheet name="Wireless" sheetId="5" r:id="rId4"/>
    <sheet name="ISP" sheetId="6" r:id="rId5"/>
    <sheet name="Multichannel Video Distribution" sheetId="7" r:id="rId6"/>
    <sheet name="Books" sheetId="8" r:id="rId7"/>
    <sheet name="Magazines" sheetId="9" r:id="rId8"/>
    <sheet name="Newspapers" sheetId="10" r:id="rId9"/>
    <sheet name="Broadcast Radio &amp; TV" sheetId="11" r:id="rId10"/>
    <sheet name="Film TV Online Video Production" sheetId="12" r:id="rId11"/>
    <sheet name="Film TV Online Video Distributi" sheetId="13" r:id="rId12"/>
    <sheet name="Film Exhibition" sheetId="14" r:id="rId13"/>
    <sheet name="Pay TV Programming Services " sheetId="15" r:id="rId14"/>
    <sheet name="Online Video Services" sheetId="16" r:id="rId15"/>
    <sheet name="Music Services" sheetId="17" r:id="rId16"/>
    <sheet name="Digital Games" sheetId="18" r:id="rId17"/>
    <sheet name="Online News Media" sheetId="19" r:id="rId18"/>
    <sheet name="App Distribution" sheetId="20" r:id="rId19"/>
    <sheet name="Internet Advertising" sheetId="21" r:id="rId20"/>
    <sheet name="Search Engines-Mobile" sheetId="22" r:id="rId21"/>
    <sheet name="Search Engines" sheetId="23" r:id="rId22"/>
    <sheet name="Search Engines-Desktop" sheetId="24" r:id="rId23"/>
    <sheet name="Social Media Platforms" sheetId="25" r:id="rId24"/>
    <sheet name="Mobile OS" sheetId="26" r:id="rId25"/>
    <sheet name="Desktop OS" sheetId="27" r:id="rId26"/>
    <sheet name="Mobile Browsers" sheetId="28" r:id="rId27"/>
    <sheet name="Desktop Browsers" sheetId="29" r:id="rId28"/>
  </sheets>
  <externalReferences>
    <externalReference r:id="rId29"/>
    <externalReference r:id="rId30"/>
  </externalReferences>
  <definedNames>
    <definedName name="_xlnm._FilterDatabase" localSheetId="6" hidden="1">Books!$A$1:$Z$147</definedName>
    <definedName name="_xlnm._FilterDatabase" localSheetId="27" hidden="1">'Desktop Browsers'!$A$1:$I$72</definedName>
    <definedName name="_xlnm._FilterDatabase" localSheetId="25" hidden="1">'Desktop OS'!$A$1:$I$24</definedName>
    <definedName name="_xlnm._FilterDatabase" localSheetId="26" hidden="1">'Mobile Browsers'!$A$1:$I$81</definedName>
    <definedName name="_xlnm._FilterDatabase" localSheetId="24" hidden="1">'Mobile OS'!$A$1:$I$33</definedName>
    <definedName name="_xlnm._FilterDatabase" localSheetId="17" hidden="1">'Online News Media'!$A$1:$R$1</definedName>
    <definedName name="_xlnm._FilterDatabase" localSheetId="21" hidden="1">'Search Engines'!$A$1:$H$44</definedName>
    <definedName name="_xlnm._FilterDatabase" localSheetId="22" hidden="1">'Search Engines-Desktop'!$A$1:$I$54</definedName>
    <definedName name="_xlnm._FilterDatabase" localSheetId="20" hidden="1">'Search Engines-Mobile'!$A$1:$H$40</definedName>
    <definedName name="_xlnm._FilterDatabase" localSheetId="23" hidden="1">'Social Media Platforms'!$A$1:$M$1</definedName>
    <definedName name="Google_Sheet_Link_968401325" hidden="1">Year</definedName>
    <definedName name="total_revenue" localSheetId="22">'[1]Pay TV Programming Services '!$G$1+'[1]Pay TV Programming Services '!$G:$G</definedName>
    <definedName name="total_revenue" localSheetId="1">'[2]Pay TV Programming Services '!$G$1+'[2]Pay TV Programming Services '!$G:$G</definedName>
    <definedName name="total_revenue">'Pay TV Programming Services '!$G$1+'Pay TV Programming Services '!$G:$G</definedName>
    <definedName name="Year">'Pay TV Programming Services '!$B:$B</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 uri="GoogleSheetsCustomDataVersion2">
      <go:sheetsCustomData xmlns:go="http://customooxmlschemas.google.com/" r:id="rId38" roundtripDataChecksum="edbgTNqyLwIrtTbW53c1V+dFS0NEdJxh4IuszgiKw4I="/>
    </ext>
  </extLst>
</workbook>
</file>

<file path=xl/calcChain.xml><?xml version="1.0" encoding="utf-8"?>
<calcChain xmlns="http://schemas.openxmlformats.org/spreadsheetml/2006/main">
  <c r="I35" i="21" l="1"/>
  <c r="I22" i="21"/>
  <c r="I11" i="21"/>
  <c r="H16" i="21"/>
  <c r="H17" i="21"/>
  <c r="H18" i="21"/>
  <c r="H19" i="21"/>
  <c r="H20" i="21"/>
  <c r="H21" i="21"/>
  <c r="H22" i="21"/>
  <c r="H23" i="21"/>
  <c r="H24" i="21"/>
  <c r="H25" i="21"/>
  <c r="H26" i="21"/>
  <c r="G27" i="21"/>
  <c r="H27" i="21"/>
  <c r="H29" i="21"/>
  <c r="H30" i="21"/>
  <c r="H31" i="21"/>
  <c r="H32" i="21"/>
  <c r="H33" i="21"/>
  <c r="H34" i="21"/>
  <c r="H35" i="21"/>
  <c r="H36" i="21"/>
  <c r="H37" i="21"/>
  <c r="H38" i="21"/>
  <c r="H39" i="21"/>
  <c r="G40" i="21"/>
  <c r="I40" i="21" s="1"/>
  <c r="H29" i="17"/>
  <c r="H30" i="17"/>
  <c r="H31" i="17"/>
  <c r="H32" i="17"/>
  <c r="H33" i="17"/>
  <c r="H34" i="17"/>
  <c r="H28" i="17"/>
  <c r="H20" i="17"/>
  <c r="H21" i="17"/>
  <c r="H22" i="17"/>
  <c r="H23" i="17"/>
  <c r="H24" i="17"/>
  <c r="H25" i="17"/>
  <c r="H26" i="17"/>
  <c r="H19" i="17"/>
  <c r="H11" i="17"/>
  <c r="H12" i="17"/>
  <c r="H13" i="17"/>
  <c r="H14" i="17"/>
  <c r="H15" i="17"/>
  <c r="H16" i="17"/>
  <c r="H17" i="17"/>
  <c r="G50" i="18"/>
  <c r="G51" i="18"/>
  <c r="G52" i="18"/>
  <c r="G53" i="18"/>
  <c r="G54" i="18"/>
  <c r="G55" i="18"/>
  <c r="G56" i="18"/>
  <c r="G57" i="18"/>
  <c r="G58" i="18"/>
  <c r="G59" i="18"/>
  <c r="G60" i="18"/>
  <c r="G61" i="18"/>
  <c r="G62" i="18"/>
  <c r="G49" i="18"/>
  <c r="G35" i="18"/>
  <c r="G36" i="18"/>
  <c r="G37" i="18"/>
  <c r="G38" i="18"/>
  <c r="G39" i="18"/>
  <c r="G40" i="18"/>
  <c r="G41" i="18"/>
  <c r="G42" i="18"/>
  <c r="G43" i="18"/>
  <c r="G44" i="18"/>
  <c r="G45" i="18"/>
  <c r="G46" i="18"/>
  <c r="G47" i="18"/>
  <c r="G34" i="18"/>
  <c r="G19" i="18"/>
  <c r="G20" i="18"/>
  <c r="G21" i="18"/>
  <c r="G22" i="18"/>
  <c r="G23" i="18"/>
  <c r="G24" i="18"/>
  <c r="G25" i="18"/>
  <c r="G26" i="18"/>
  <c r="G27" i="18"/>
  <c r="G28" i="18"/>
  <c r="G29" i="18"/>
  <c r="G30" i="18"/>
  <c r="G31" i="18"/>
  <c r="G32" i="18"/>
  <c r="G18" i="18"/>
  <c r="G34" i="14"/>
  <c r="G35" i="14"/>
  <c r="G36" i="14"/>
  <c r="G37" i="14"/>
  <c r="G38" i="14"/>
  <c r="G39" i="14"/>
  <c r="G40" i="14"/>
  <c r="G33" i="14"/>
  <c r="G43" i="14"/>
  <c r="G44" i="14"/>
  <c r="G45" i="14"/>
  <c r="G46" i="14"/>
  <c r="G47" i="14"/>
  <c r="G48" i="14"/>
  <c r="G49" i="14"/>
  <c r="G42" i="14"/>
  <c r="G52" i="14"/>
  <c r="G53" i="14"/>
  <c r="G54" i="14"/>
  <c r="G55" i="14"/>
  <c r="G56" i="14"/>
  <c r="G57" i="14"/>
  <c r="G58" i="14"/>
  <c r="G51" i="14"/>
  <c r="I126" i="8"/>
  <c r="I127" i="8"/>
  <c r="I128" i="8"/>
  <c r="I129" i="8"/>
  <c r="I130" i="8"/>
  <c r="I131" i="8"/>
  <c r="I132" i="8"/>
  <c r="I133" i="8"/>
  <c r="I134" i="8"/>
  <c r="I135" i="8"/>
  <c r="I136" i="8"/>
  <c r="I137" i="8"/>
  <c r="I138" i="8"/>
  <c r="I139" i="8"/>
  <c r="I140" i="8"/>
  <c r="I141" i="8"/>
  <c r="I142" i="8"/>
  <c r="I143" i="8"/>
  <c r="I144" i="8"/>
  <c r="I145" i="8"/>
  <c r="I125" i="8"/>
  <c r="I107" i="8"/>
  <c r="I108" i="8"/>
  <c r="I109" i="8"/>
  <c r="I110" i="8"/>
  <c r="I111" i="8"/>
  <c r="I112" i="8"/>
  <c r="I113" i="8"/>
  <c r="I114" i="8"/>
  <c r="I115" i="8"/>
  <c r="I116" i="8"/>
  <c r="I117" i="8"/>
  <c r="I118" i="8"/>
  <c r="I119" i="8"/>
  <c r="I120" i="8"/>
  <c r="I121" i="8"/>
  <c r="I122" i="8"/>
  <c r="I123" i="8"/>
  <c r="I106" i="8"/>
  <c r="I88" i="8"/>
  <c r="I89" i="8"/>
  <c r="I90" i="8"/>
  <c r="I91" i="8"/>
  <c r="I92" i="8"/>
  <c r="I93" i="8"/>
  <c r="I94" i="8"/>
  <c r="I95" i="8"/>
  <c r="I96" i="8"/>
  <c r="I97" i="8"/>
  <c r="I98" i="8"/>
  <c r="I99" i="8"/>
  <c r="I100" i="8"/>
  <c r="I101" i="8"/>
  <c r="I102" i="8"/>
  <c r="I103" i="8"/>
  <c r="I104" i="8"/>
  <c r="I87" i="8"/>
  <c r="H3"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2"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33"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64" i="11"/>
  <c r="H43" i="13"/>
  <c r="H44" i="13"/>
  <c r="H45" i="13"/>
  <c r="H46" i="13"/>
  <c r="H47" i="13"/>
  <c r="H48" i="13"/>
  <c r="H49" i="13"/>
  <c r="H50" i="13"/>
  <c r="H51" i="13"/>
  <c r="G52" i="13"/>
  <c r="H52" i="13"/>
  <c r="H42" i="13"/>
  <c r="H54" i="13"/>
  <c r="H55" i="13"/>
  <c r="H56" i="13"/>
  <c r="H57" i="13"/>
  <c r="H58" i="13"/>
  <c r="H59" i="13"/>
  <c r="H60" i="13"/>
  <c r="H61" i="13"/>
  <c r="H62" i="13"/>
  <c r="G63" i="13"/>
  <c r="H63" i="13"/>
  <c r="H53" i="13"/>
  <c r="H64" i="13"/>
  <c r="H65" i="13"/>
  <c r="H66" i="13"/>
  <c r="H67" i="13"/>
  <c r="H68" i="13"/>
  <c r="H69" i="13"/>
  <c r="H70" i="13"/>
  <c r="H71" i="13"/>
  <c r="H72" i="13"/>
  <c r="H73" i="13"/>
  <c r="G74" i="13"/>
  <c r="H74" i="13" s="1"/>
  <c r="G66" i="12"/>
  <c r="G67" i="12"/>
  <c r="G68" i="12"/>
  <c r="G69" i="12"/>
  <c r="G70" i="12"/>
  <c r="G71" i="12"/>
  <c r="G72" i="12"/>
  <c r="G73" i="12"/>
  <c r="G74" i="12"/>
  <c r="G75" i="12"/>
  <c r="G76" i="12"/>
  <c r="G77" i="12"/>
  <c r="G78" i="12"/>
  <c r="G79" i="12"/>
  <c r="G80" i="12"/>
  <c r="G81" i="12"/>
  <c r="G82" i="12"/>
  <c r="G83" i="12"/>
  <c r="G84" i="12"/>
  <c r="G85" i="12"/>
  <c r="G65" i="12"/>
  <c r="G87" i="12"/>
  <c r="G88" i="12"/>
  <c r="G89" i="12"/>
  <c r="G90" i="12"/>
  <c r="G91" i="12"/>
  <c r="G92" i="12"/>
  <c r="G93" i="12"/>
  <c r="G94" i="12"/>
  <c r="G95" i="12"/>
  <c r="G96" i="12"/>
  <c r="G97" i="12"/>
  <c r="G98" i="12"/>
  <c r="G99" i="12"/>
  <c r="G100" i="12"/>
  <c r="G101" i="12"/>
  <c r="G102" i="12"/>
  <c r="G103" i="12"/>
  <c r="G104" i="12"/>
  <c r="G86" i="12"/>
  <c r="G105" i="12"/>
  <c r="G106" i="12"/>
  <c r="G107" i="12"/>
  <c r="G108" i="12"/>
  <c r="G109" i="12"/>
  <c r="G110" i="12"/>
  <c r="G111" i="12"/>
  <c r="G112" i="12"/>
  <c r="G113" i="12"/>
  <c r="G114" i="12"/>
  <c r="G115" i="12"/>
  <c r="G116" i="12"/>
  <c r="G117" i="12"/>
  <c r="G118" i="12"/>
  <c r="G119" i="12"/>
  <c r="G120" i="12"/>
  <c r="G121" i="12"/>
  <c r="G122" i="12"/>
  <c r="G123" i="12"/>
  <c r="G124" i="12"/>
  <c r="G125" i="12"/>
  <c r="H28" i="21"/>
  <c r="H39" i="15"/>
  <c r="H38" i="15"/>
  <c r="F76" i="2"/>
  <c r="G44" i="25" s="1"/>
  <c r="G47" i="25"/>
  <c r="G39" i="25"/>
  <c r="G37" i="25"/>
  <c r="F75" i="2"/>
  <c r="G31" i="25" s="1"/>
  <c r="G24" i="25"/>
  <c r="G32" i="25"/>
  <c r="G30" i="25"/>
  <c r="G29" i="25"/>
  <c r="G28" i="25"/>
  <c r="G27" i="25"/>
  <c r="G25" i="25"/>
  <c r="G23" i="25"/>
  <c r="G22" i="25"/>
  <c r="G21" i="25"/>
  <c r="G20" i="25"/>
  <c r="G19" i="25"/>
  <c r="G18" i="25"/>
  <c r="F74" i="2"/>
  <c r="G7" i="25" s="1"/>
  <c r="G9" i="25"/>
  <c r="I971" i="21"/>
  <c r="I970" i="21"/>
  <c r="I969" i="21"/>
  <c r="I968" i="21"/>
  <c r="I967" i="21"/>
  <c r="I966" i="21"/>
  <c r="I965" i="21"/>
  <c r="I964" i="21"/>
  <c r="I963" i="21"/>
  <c r="I962" i="21"/>
  <c r="I961" i="21"/>
  <c r="I960" i="21"/>
  <c r="I959" i="21"/>
  <c r="I958" i="21"/>
  <c r="I957" i="21"/>
  <c r="I956" i="21"/>
  <c r="I955" i="21"/>
  <c r="I954" i="21"/>
  <c r="I953" i="21"/>
  <c r="I952" i="21"/>
  <c r="I951" i="21"/>
  <c r="I950" i="21"/>
  <c r="I949" i="21"/>
  <c r="I948" i="21"/>
  <c r="I947" i="21"/>
  <c r="I946" i="21"/>
  <c r="I945" i="21"/>
  <c r="I944" i="21"/>
  <c r="I943" i="21"/>
  <c r="I942" i="21"/>
  <c r="I941" i="21"/>
  <c r="I940" i="21"/>
  <c r="I939" i="21"/>
  <c r="I938" i="21"/>
  <c r="I937" i="21"/>
  <c r="I936" i="21"/>
  <c r="I935" i="21"/>
  <c r="I934" i="21"/>
  <c r="I933" i="21"/>
  <c r="I932" i="21"/>
  <c r="I931" i="21"/>
  <c r="I930" i="21"/>
  <c r="I929" i="21"/>
  <c r="I928" i="21"/>
  <c r="I927" i="21"/>
  <c r="I926" i="21"/>
  <c r="I925" i="21"/>
  <c r="I924" i="21"/>
  <c r="I923" i="21"/>
  <c r="I922" i="21"/>
  <c r="I921" i="21"/>
  <c r="I920" i="21"/>
  <c r="I919" i="21"/>
  <c r="I918" i="21"/>
  <c r="I917" i="21"/>
  <c r="I916" i="21"/>
  <c r="I915" i="21"/>
  <c r="I914" i="21"/>
  <c r="I913" i="21"/>
  <c r="I912" i="21"/>
  <c r="I911" i="21"/>
  <c r="I910" i="21"/>
  <c r="I909" i="21"/>
  <c r="I908" i="21"/>
  <c r="I907" i="21"/>
  <c r="I906" i="21"/>
  <c r="I905" i="21"/>
  <c r="I904" i="21"/>
  <c r="I903" i="21"/>
  <c r="I902" i="21"/>
  <c r="I901" i="21"/>
  <c r="I900" i="21"/>
  <c r="I899" i="21"/>
  <c r="I898" i="21"/>
  <c r="I897" i="21"/>
  <c r="I896" i="21"/>
  <c r="I895" i="21"/>
  <c r="I894" i="21"/>
  <c r="I893" i="21"/>
  <c r="I892" i="21"/>
  <c r="I891" i="21"/>
  <c r="I890" i="21"/>
  <c r="I889" i="21"/>
  <c r="I888" i="21"/>
  <c r="I887" i="21"/>
  <c r="I886" i="21"/>
  <c r="I885" i="21"/>
  <c r="I884" i="21"/>
  <c r="I883" i="21"/>
  <c r="I882" i="21"/>
  <c r="I881" i="21"/>
  <c r="I880" i="21"/>
  <c r="I879" i="21"/>
  <c r="I878" i="21"/>
  <c r="I877" i="21"/>
  <c r="I876" i="21"/>
  <c r="I875" i="21"/>
  <c r="I874" i="21"/>
  <c r="I873" i="21"/>
  <c r="I872" i="21"/>
  <c r="I871" i="21"/>
  <c r="I870" i="21"/>
  <c r="I869" i="21"/>
  <c r="I868" i="21"/>
  <c r="I867" i="21"/>
  <c r="I866" i="21"/>
  <c r="I865" i="21"/>
  <c r="I864" i="21"/>
  <c r="I863" i="21"/>
  <c r="I862" i="21"/>
  <c r="I861" i="21"/>
  <c r="I860" i="21"/>
  <c r="I859" i="21"/>
  <c r="I858" i="21"/>
  <c r="I857" i="21"/>
  <c r="I856" i="21"/>
  <c r="I855" i="21"/>
  <c r="I36" i="21"/>
  <c r="I39" i="21"/>
  <c r="I38" i="21"/>
  <c r="I37" i="21"/>
  <c r="I34" i="21"/>
  <c r="I33" i="21"/>
  <c r="I32" i="21"/>
  <c r="I31" i="21"/>
  <c r="I30" i="21"/>
  <c r="I29" i="21"/>
  <c r="I28" i="21"/>
  <c r="I27" i="21"/>
  <c r="I23" i="21"/>
  <c r="I26" i="21"/>
  <c r="I25" i="21"/>
  <c r="I24" i="21"/>
  <c r="I21" i="21"/>
  <c r="I20" i="21"/>
  <c r="I19" i="21"/>
  <c r="I18" i="21"/>
  <c r="I17" i="21"/>
  <c r="I16" i="21"/>
  <c r="I15" i="21"/>
  <c r="H15" i="21"/>
  <c r="G14" i="21"/>
  <c r="H14" i="21" s="1"/>
  <c r="I8" i="21"/>
  <c r="I13" i="21"/>
  <c r="H13" i="21"/>
  <c r="I12" i="21"/>
  <c r="H12" i="21"/>
  <c r="I10" i="21"/>
  <c r="H10" i="21"/>
  <c r="I9" i="21"/>
  <c r="H9" i="21"/>
  <c r="I7" i="21"/>
  <c r="H7" i="21"/>
  <c r="I6" i="21"/>
  <c r="H6" i="21"/>
  <c r="I5" i="21"/>
  <c r="H5" i="21"/>
  <c r="I4" i="21"/>
  <c r="H4" i="21"/>
  <c r="I3" i="21"/>
  <c r="H3" i="21"/>
  <c r="I2" i="21"/>
  <c r="H2" i="21"/>
  <c r="F69" i="2"/>
  <c r="J31" i="20" s="1"/>
  <c r="F68" i="2"/>
  <c r="J17" i="20" s="1"/>
  <c r="F67" i="2"/>
  <c r="J5" i="20" s="1"/>
  <c r="J2" i="20"/>
  <c r="H31" i="19"/>
  <c r="H30" i="19"/>
  <c r="H29" i="19"/>
  <c r="H28" i="19"/>
  <c r="H27" i="19"/>
  <c r="H26" i="19"/>
  <c r="H25" i="19"/>
  <c r="H24" i="19"/>
  <c r="H20" i="19"/>
  <c r="H19" i="19"/>
  <c r="H18" i="19"/>
  <c r="H17" i="19"/>
  <c r="H16" i="19"/>
  <c r="H15" i="19"/>
  <c r="H14" i="19"/>
  <c r="H13" i="19"/>
  <c r="F64" i="2"/>
  <c r="H5" i="19"/>
  <c r="J62" i="18"/>
  <c r="J61" i="18"/>
  <c r="J60" i="18"/>
  <c r="J59" i="18"/>
  <c r="J58" i="18"/>
  <c r="J57" i="18"/>
  <c r="J56" i="18"/>
  <c r="J55" i="18"/>
  <c r="J54" i="18"/>
  <c r="J53" i="18"/>
  <c r="J52" i="18"/>
  <c r="J51" i="18"/>
  <c r="J50" i="18"/>
  <c r="J49" i="18"/>
  <c r="J47" i="18"/>
  <c r="J46" i="18"/>
  <c r="J45" i="18"/>
  <c r="J44" i="18"/>
  <c r="J43" i="18"/>
  <c r="J42" i="18"/>
  <c r="J41" i="18"/>
  <c r="J40" i="18"/>
  <c r="J39" i="18"/>
  <c r="J38" i="18"/>
  <c r="J37" i="18"/>
  <c r="J36" i="18"/>
  <c r="J35" i="18"/>
  <c r="J34" i="18"/>
  <c r="J32" i="18"/>
  <c r="J31" i="18"/>
  <c r="J30" i="18"/>
  <c r="J29" i="18"/>
  <c r="J28" i="18"/>
  <c r="J27" i="18"/>
  <c r="J26" i="18"/>
  <c r="J25" i="18"/>
  <c r="J24" i="18"/>
  <c r="J23" i="18"/>
  <c r="J22" i="18"/>
  <c r="J21" i="18"/>
  <c r="J20" i="18"/>
  <c r="J19" i="18"/>
  <c r="J18" i="18"/>
  <c r="L33" i="17"/>
  <c r="N37" i="16"/>
  <c r="N35" i="16"/>
  <c r="F57" i="2" s="1"/>
  <c r="F56" i="2"/>
  <c r="O27" i="16" s="1"/>
  <c r="O29" i="16"/>
  <c r="O33" i="16"/>
  <c r="G28" i="16"/>
  <c r="O24" i="16"/>
  <c r="F55" i="2"/>
  <c r="O18" i="16"/>
  <c r="G17" i="16"/>
  <c r="O14" i="16"/>
  <c r="G6" i="16"/>
  <c r="H55" i="15"/>
  <c r="H54" i="15"/>
  <c r="H53" i="15"/>
  <c r="H52" i="15"/>
  <c r="H51" i="15"/>
  <c r="H50" i="15"/>
  <c r="H49" i="15"/>
  <c r="H48" i="15"/>
  <c r="H47" i="15"/>
  <c r="H46" i="15"/>
  <c r="H45" i="15"/>
  <c r="H44" i="15"/>
  <c r="H43" i="15"/>
  <c r="H42" i="15"/>
  <c r="H41" i="15"/>
  <c r="H40" i="15"/>
  <c r="H37" i="15"/>
  <c r="H36" i="15"/>
  <c r="H35" i="15"/>
  <c r="H34" i="15"/>
  <c r="H33" i="15"/>
  <c r="H32" i="15"/>
  <c r="H31" i="15"/>
  <c r="H30" i="15"/>
  <c r="H29" i="15"/>
  <c r="H28" i="15"/>
  <c r="H27" i="15"/>
  <c r="H26" i="15"/>
  <c r="H25" i="15"/>
  <c r="H24" i="15"/>
  <c r="H23" i="15"/>
  <c r="H22" i="15"/>
  <c r="H21" i="15"/>
  <c r="H20" i="15"/>
  <c r="H19" i="15"/>
  <c r="H18" i="15"/>
  <c r="H17" i="15"/>
  <c r="H16" i="15"/>
  <c r="H15" i="15"/>
  <c r="H14" i="15"/>
  <c r="H13" i="15"/>
  <c r="H12" i="15"/>
  <c r="H11" i="15"/>
  <c r="H10" i="15"/>
  <c r="H9" i="15"/>
  <c r="H8" i="15"/>
  <c r="H7" i="15"/>
  <c r="H6" i="15"/>
  <c r="H5" i="15"/>
  <c r="H4" i="15"/>
  <c r="H3" i="15"/>
  <c r="I2" i="15"/>
  <c r="H2" i="15"/>
  <c r="I932" i="14"/>
  <c r="H932" i="14"/>
  <c r="I931" i="14"/>
  <c r="H931" i="14"/>
  <c r="I930" i="14"/>
  <c r="H930" i="14"/>
  <c r="I929" i="14"/>
  <c r="H929" i="14"/>
  <c r="I928" i="14"/>
  <c r="H928" i="14"/>
  <c r="I927" i="14"/>
  <c r="H927" i="14"/>
  <c r="I926" i="14"/>
  <c r="H926" i="14"/>
  <c r="I925" i="14"/>
  <c r="H925" i="14"/>
  <c r="I924" i="14"/>
  <c r="H924" i="14"/>
  <c r="I923" i="14"/>
  <c r="H923" i="14"/>
  <c r="I922" i="14"/>
  <c r="H922" i="14"/>
  <c r="I921" i="14"/>
  <c r="H921" i="14"/>
  <c r="I920" i="14"/>
  <c r="H920" i="14"/>
  <c r="I919" i="14"/>
  <c r="H919" i="14"/>
  <c r="I918" i="14"/>
  <c r="H918" i="14"/>
  <c r="I917" i="14"/>
  <c r="H917" i="14"/>
  <c r="I916" i="14"/>
  <c r="H916" i="14"/>
  <c r="I915" i="14"/>
  <c r="H915" i="14"/>
  <c r="I914" i="14"/>
  <c r="H914" i="14"/>
  <c r="I913" i="14"/>
  <c r="H913" i="14"/>
  <c r="I912" i="14"/>
  <c r="H912" i="14"/>
  <c r="I911" i="14"/>
  <c r="H911" i="14"/>
  <c r="I910" i="14"/>
  <c r="H910" i="14"/>
  <c r="I909" i="14"/>
  <c r="H909" i="14"/>
  <c r="I908" i="14"/>
  <c r="H908" i="14"/>
  <c r="I907" i="14"/>
  <c r="H907" i="14"/>
  <c r="I906" i="14"/>
  <c r="H906" i="14"/>
  <c r="I905" i="14"/>
  <c r="H905" i="14"/>
  <c r="I904" i="14"/>
  <c r="H904" i="14"/>
  <c r="I903" i="14"/>
  <c r="H903" i="14"/>
  <c r="I902" i="14"/>
  <c r="H902" i="14"/>
  <c r="I901" i="14"/>
  <c r="H901" i="14"/>
  <c r="I900" i="14"/>
  <c r="H900" i="14"/>
  <c r="I899" i="14"/>
  <c r="H899" i="14"/>
  <c r="I898" i="14"/>
  <c r="H898" i="14"/>
  <c r="I897" i="14"/>
  <c r="H897" i="14"/>
  <c r="I896" i="14"/>
  <c r="H896" i="14"/>
  <c r="I895" i="14"/>
  <c r="H895" i="14"/>
  <c r="I894" i="14"/>
  <c r="H894" i="14"/>
  <c r="I893" i="14"/>
  <c r="H893" i="14"/>
  <c r="I892" i="14"/>
  <c r="H892" i="14"/>
  <c r="I891" i="14"/>
  <c r="H891" i="14"/>
  <c r="I890" i="14"/>
  <c r="H890" i="14"/>
  <c r="I889" i="14"/>
  <c r="H889" i="14"/>
  <c r="I888" i="14"/>
  <c r="H888" i="14"/>
  <c r="I887" i="14"/>
  <c r="H887" i="14"/>
  <c r="I886" i="14"/>
  <c r="H886" i="14"/>
  <c r="I885" i="14"/>
  <c r="H885" i="14"/>
  <c r="I884" i="14"/>
  <c r="H884" i="14"/>
  <c r="I883" i="14"/>
  <c r="H883" i="14"/>
  <c r="I882" i="14"/>
  <c r="H882" i="14"/>
  <c r="I881" i="14"/>
  <c r="H881" i="14"/>
  <c r="I880" i="14"/>
  <c r="H880" i="14"/>
  <c r="I879" i="14"/>
  <c r="H879" i="14"/>
  <c r="I878" i="14"/>
  <c r="H878" i="14"/>
  <c r="I877" i="14"/>
  <c r="H877" i="14"/>
  <c r="I876" i="14"/>
  <c r="H876" i="14"/>
  <c r="I875" i="14"/>
  <c r="H875" i="14"/>
  <c r="I874" i="14"/>
  <c r="H874" i="14"/>
  <c r="I873" i="14"/>
  <c r="H873" i="14"/>
  <c r="I872" i="14"/>
  <c r="H872" i="14"/>
  <c r="I871" i="14"/>
  <c r="H871" i="14"/>
  <c r="I870" i="14"/>
  <c r="H870" i="14"/>
  <c r="I869" i="14"/>
  <c r="H869" i="14"/>
  <c r="I868" i="14"/>
  <c r="H868" i="14"/>
  <c r="I867" i="14"/>
  <c r="H867" i="14"/>
  <c r="I866" i="14"/>
  <c r="H866" i="14"/>
  <c r="I865" i="14"/>
  <c r="H865" i="14"/>
  <c r="I864" i="14"/>
  <c r="H864" i="14"/>
  <c r="I863" i="14"/>
  <c r="H863" i="14"/>
  <c r="I862" i="14"/>
  <c r="H862" i="14"/>
  <c r="I861" i="14"/>
  <c r="H861" i="14"/>
  <c r="I860" i="14"/>
  <c r="H860" i="14"/>
  <c r="I859" i="14"/>
  <c r="H859" i="14"/>
  <c r="I858" i="14"/>
  <c r="H858" i="14"/>
  <c r="I857" i="14"/>
  <c r="H857" i="14"/>
  <c r="I856" i="14"/>
  <c r="H856" i="14"/>
  <c r="I855" i="14"/>
  <c r="H855" i="14"/>
  <c r="I854" i="14"/>
  <c r="H854" i="14"/>
  <c r="I853" i="14"/>
  <c r="H853" i="14"/>
  <c r="I852" i="14"/>
  <c r="H852" i="14"/>
  <c r="I851" i="14"/>
  <c r="H851" i="14"/>
  <c r="I850" i="14"/>
  <c r="H850" i="14"/>
  <c r="I849" i="14"/>
  <c r="H849" i="14"/>
  <c r="I848" i="14"/>
  <c r="H848" i="14"/>
  <c r="I847" i="14"/>
  <c r="H847" i="14"/>
  <c r="I846" i="14"/>
  <c r="H846" i="14"/>
  <c r="I845" i="14"/>
  <c r="H845" i="14"/>
  <c r="I844" i="14"/>
  <c r="H844" i="14"/>
  <c r="I843" i="14"/>
  <c r="H843" i="14"/>
  <c r="I842" i="14"/>
  <c r="H842" i="14"/>
  <c r="I841" i="14"/>
  <c r="H841" i="14"/>
  <c r="I840" i="14"/>
  <c r="H840" i="14"/>
  <c r="I839" i="14"/>
  <c r="H839" i="14"/>
  <c r="I838" i="14"/>
  <c r="H838" i="14"/>
  <c r="I837" i="14"/>
  <c r="H837" i="14"/>
  <c r="I836" i="14"/>
  <c r="H836" i="14"/>
  <c r="I835" i="14"/>
  <c r="H835" i="14"/>
  <c r="I834" i="14"/>
  <c r="H834" i="14"/>
  <c r="I833" i="14"/>
  <c r="H833" i="14"/>
  <c r="I832" i="14"/>
  <c r="H832" i="14"/>
  <c r="I831" i="14"/>
  <c r="H831" i="14"/>
  <c r="I830" i="14"/>
  <c r="H830" i="14"/>
  <c r="I829" i="14"/>
  <c r="H829" i="14"/>
  <c r="I828" i="14"/>
  <c r="H828" i="14"/>
  <c r="I827" i="14"/>
  <c r="H827" i="14"/>
  <c r="I826" i="14"/>
  <c r="H826" i="14"/>
  <c r="I825" i="14"/>
  <c r="H825" i="14"/>
  <c r="I824" i="14"/>
  <c r="H824" i="14"/>
  <c r="I823" i="14"/>
  <c r="H823" i="14"/>
  <c r="I822" i="14"/>
  <c r="H822" i="14"/>
  <c r="I821" i="14"/>
  <c r="H821" i="14"/>
  <c r="I820" i="14"/>
  <c r="H820" i="14"/>
  <c r="I819" i="14"/>
  <c r="H819" i="14"/>
  <c r="I818" i="14"/>
  <c r="H818" i="14"/>
  <c r="I817" i="14"/>
  <c r="H817" i="14"/>
  <c r="I816" i="14"/>
  <c r="H816" i="14"/>
  <c r="I815" i="14"/>
  <c r="H815" i="14"/>
  <c r="I814" i="14"/>
  <c r="H814" i="14"/>
  <c r="I813" i="14"/>
  <c r="H813" i="14"/>
  <c r="I812" i="14"/>
  <c r="H812" i="14"/>
  <c r="I811" i="14"/>
  <c r="H811" i="14"/>
  <c r="I810" i="14"/>
  <c r="H810" i="14"/>
  <c r="I809" i="14"/>
  <c r="H809" i="14"/>
  <c r="I808" i="14"/>
  <c r="H808" i="14"/>
  <c r="I807" i="14"/>
  <c r="H807" i="14"/>
  <c r="I806" i="14"/>
  <c r="H806" i="14"/>
  <c r="I805" i="14"/>
  <c r="H805" i="14"/>
  <c r="I804" i="14"/>
  <c r="H804" i="14"/>
  <c r="I803" i="14"/>
  <c r="H803" i="14"/>
  <c r="I802" i="14"/>
  <c r="H802" i="14"/>
  <c r="I801" i="14"/>
  <c r="H801" i="14"/>
  <c r="I800" i="14"/>
  <c r="H800" i="14"/>
  <c r="I799" i="14"/>
  <c r="H799" i="14"/>
  <c r="I798" i="14"/>
  <c r="H798" i="14"/>
  <c r="I797" i="14"/>
  <c r="H797" i="14"/>
  <c r="I796" i="14"/>
  <c r="H796" i="14"/>
  <c r="I795" i="14"/>
  <c r="H795" i="14"/>
  <c r="I794" i="14"/>
  <c r="H794" i="14"/>
  <c r="I793" i="14"/>
  <c r="H793" i="14"/>
  <c r="I792" i="14"/>
  <c r="H792" i="14"/>
  <c r="I791" i="14"/>
  <c r="H791" i="14"/>
  <c r="I790" i="14"/>
  <c r="H790" i="14"/>
  <c r="I789" i="14"/>
  <c r="H789" i="14"/>
  <c r="I788" i="14"/>
  <c r="H788" i="14"/>
  <c r="I787" i="14"/>
  <c r="H787" i="14"/>
  <c r="I786" i="14"/>
  <c r="H786" i="14"/>
  <c r="I785" i="14"/>
  <c r="H785" i="14"/>
  <c r="I784" i="14"/>
  <c r="H784" i="14"/>
  <c r="I783" i="14"/>
  <c r="H783" i="14"/>
  <c r="I782" i="14"/>
  <c r="H782" i="14"/>
  <c r="I781" i="14"/>
  <c r="H781" i="14"/>
  <c r="I780" i="14"/>
  <c r="H780" i="14"/>
  <c r="I779" i="14"/>
  <c r="H779" i="14"/>
  <c r="I778" i="14"/>
  <c r="H778" i="14"/>
  <c r="I777" i="14"/>
  <c r="H777" i="14"/>
  <c r="I776" i="14"/>
  <c r="H776" i="14"/>
  <c r="I775" i="14"/>
  <c r="H775" i="14"/>
  <c r="I774" i="14"/>
  <c r="H774" i="14"/>
  <c r="I773" i="14"/>
  <c r="H773" i="14"/>
  <c r="I772" i="14"/>
  <c r="H772" i="14"/>
  <c r="I771" i="14"/>
  <c r="H771" i="14"/>
  <c r="I770" i="14"/>
  <c r="H770" i="14"/>
  <c r="I769" i="14"/>
  <c r="H769" i="14"/>
  <c r="I768" i="14"/>
  <c r="H768" i="14"/>
  <c r="I767" i="14"/>
  <c r="H767" i="14"/>
  <c r="I766" i="14"/>
  <c r="H766" i="14"/>
  <c r="I765" i="14"/>
  <c r="H765" i="14"/>
  <c r="I764" i="14"/>
  <c r="H764" i="14"/>
  <c r="I763" i="14"/>
  <c r="H763" i="14"/>
  <c r="I762" i="14"/>
  <c r="H762" i="14"/>
  <c r="I761" i="14"/>
  <c r="H761" i="14"/>
  <c r="I760" i="14"/>
  <c r="H760" i="14"/>
  <c r="I759" i="14"/>
  <c r="H759" i="14"/>
  <c r="I758" i="14"/>
  <c r="H758" i="14"/>
  <c r="I757" i="14"/>
  <c r="H757" i="14"/>
  <c r="I756" i="14"/>
  <c r="H756" i="14"/>
  <c r="I755" i="14"/>
  <c r="H755" i="14"/>
  <c r="I754" i="14"/>
  <c r="H754" i="14"/>
  <c r="I753" i="14"/>
  <c r="H753" i="14"/>
  <c r="I752" i="14"/>
  <c r="H752" i="14"/>
  <c r="I751" i="14"/>
  <c r="H751" i="14"/>
  <c r="I750" i="14"/>
  <c r="H750" i="14"/>
  <c r="I749" i="14"/>
  <c r="H749" i="14"/>
  <c r="I748" i="14"/>
  <c r="H748" i="14"/>
  <c r="I747" i="14"/>
  <c r="H747" i="14"/>
  <c r="I746" i="14"/>
  <c r="H746" i="14"/>
  <c r="I745" i="14"/>
  <c r="H745" i="14"/>
  <c r="I744" i="14"/>
  <c r="H744" i="14"/>
  <c r="I743" i="14"/>
  <c r="H743" i="14"/>
  <c r="I742" i="14"/>
  <c r="H742" i="14"/>
  <c r="I741" i="14"/>
  <c r="H741" i="14"/>
  <c r="I740" i="14"/>
  <c r="H740" i="14"/>
  <c r="I739" i="14"/>
  <c r="H739" i="14"/>
  <c r="I738" i="14"/>
  <c r="H738" i="14"/>
  <c r="I737" i="14"/>
  <c r="H737" i="14"/>
  <c r="I736" i="14"/>
  <c r="H736" i="14"/>
  <c r="I735" i="14"/>
  <c r="H735" i="14"/>
  <c r="I734" i="14"/>
  <c r="H734" i="14"/>
  <c r="I733" i="14"/>
  <c r="H733" i="14"/>
  <c r="I732" i="14"/>
  <c r="H732" i="14"/>
  <c r="I731" i="14"/>
  <c r="H731" i="14"/>
  <c r="I730" i="14"/>
  <c r="H730" i="14"/>
  <c r="I729" i="14"/>
  <c r="H729" i="14"/>
  <c r="I728" i="14"/>
  <c r="H728" i="14"/>
  <c r="I727" i="14"/>
  <c r="H727" i="14"/>
  <c r="I726" i="14"/>
  <c r="H726" i="14"/>
  <c r="I725" i="14"/>
  <c r="H725" i="14"/>
  <c r="I724" i="14"/>
  <c r="H724" i="14"/>
  <c r="I723" i="14"/>
  <c r="H723" i="14"/>
  <c r="I722" i="14"/>
  <c r="H722" i="14"/>
  <c r="I721" i="14"/>
  <c r="H721" i="14"/>
  <c r="I720" i="14"/>
  <c r="H720" i="14"/>
  <c r="I719" i="14"/>
  <c r="H719" i="14"/>
  <c r="I718" i="14"/>
  <c r="H718" i="14"/>
  <c r="I717" i="14"/>
  <c r="H717" i="14"/>
  <c r="I716" i="14"/>
  <c r="H716" i="14"/>
  <c r="I715" i="14"/>
  <c r="H715" i="14"/>
  <c r="I714" i="14"/>
  <c r="H714" i="14"/>
  <c r="I713" i="14"/>
  <c r="H713" i="14"/>
  <c r="I712" i="14"/>
  <c r="H712" i="14"/>
  <c r="I711" i="14"/>
  <c r="H711" i="14"/>
  <c r="I710" i="14"/>
  <c r="H710" i="14"/>
  <c r="I709" i="14"/>
  <c r="H709" i="14"/>
  <c r="I708" i="14"/>
  <c r="H708" i="14"/>
  <c r="I707" i="14"/>
  <c r="H707" i="14"/>
  <c r="I706" i="14"/>
  <c r="H706" i="14"/>
  <c r="I705" i="14"/>
  <c r="H705" i="14"/>
  <c r="I704" i="14"/>
  <c r="H704" i="14"/>
  <c r="I703" i="14"/>
  <c r="H703" i="14"/>
  <c r="I702" i="14"/>
  <c r="H702" i="14"/>
  <c r="I701" i="14"/>
  <c r="H701" i="14"/>
  <c r="I700" i="14"/>
  <c r="H700" i="14"/>
  <c r="I699" i="14"/>
  <c r="H699" i="14"/>
  <c r="I698" i="14"/>
  <c r="H698" i="14"/>
  <c r="I697" i="14"/>
  <c r="H697" i="14"/>
  <c r="I696" i="14"/>
  <c r="H696" i="14"/>
  <c r="I695" i="14"/>
  <c r="H695" i="14"/>
  <c r="I694" i="14"/>
  <c r="H694" i="14"/>
  <c r="I693" i="14"/>
  <c r="H693" i="14"/>
  <c r="I692" i="14"/>
  <c r="H692" i="14"/>
  <c r="I691" i="14"/>
  <c r="H691" i="14"/>
  <c r="I690" i="14"/>
  <c r="H690" i="14"/>
  <c r="I689" i="14"/>
  <c r="H689" i="14"/>
  <c r="I688" i="14"/>
  <c r="H688" i="14"/>
  <c r="I687" i="14"/>
  <c r="H687" i="14"/>
  <c r="I686" i="14"/>
  <c r="H686" i="14"/>
  <c r="I685" i="14"/>
  <c r="H685" i="14"/>
  <c r="I684" i="14"/>
  <c r="H684" i="14"/>
  <c r="I683" i="14"/>
  <c r="H683" i="14"/>
  <c r="I682" i="14"/>
  <c r="H682" i="14"/>
  <c r="I681" i="14"/>
  <c r="H681" i="14"/>
  <c r="I680" i="14"/>
  <c r="H680" i="14"/>
  <c r="I679" i="14"/>
  <c r="H679" i="14"/>
  <c r="I678" i="14"/>
  <c r="H678" i="14"/>
  <c r="I677" i="14"/>
  <c r="H677" i="14"/>
  <c r="I676" i="14"/>
  <c r="H676" i="14"/>
  <c r="I675" i="14"/>
  <c r="H675" i="14"/>
  <c r="I674" i="14"/>
  <c r="H674" i="14"/>
  <c r="I673" i="14"/>
  <c r="H673" i="14"/>
  <c r="I672" i="14"/>
  <c r="H672" i="14"/>
  <c r="I671" i="14"/>
  <c r="H671" i="14"/>
  <c r="I670" i="14"/>
  <c r="H670" i="14"/>
  <c r="I669" i="14"/>
  <c r="H669" i="14"/>
  <c r="I668" i="14"/>
  <c r="H668" i="14"/>
  <c r="I667" i="14"/>
  <c r="H667" i="14"/>
  <c r="I666" i="14"/>
  <c r="H666" i="14"/>
  <c r="I665" i="14"/>
  <c r="H665" i="14"/>
  <c r="I664" i="14"/>
  <c r="H664" i="14"/>
  <c r="I663" i="14"/>
  <c r="H663" i="14"/>
  <c r="I662" i="14"/>
  <c r="H662" i="14"/>
  <c r="I661" i="14"/>
  <c r="H661" i="14"/>
  <c r="I660" i="14"/>
  <c r="H660" i="14"/>
  <c r="I659" i="14"/>
  <c r="H659" i="14"/>
  <c r="I658" i="14"/>
  <c r="H658" i="14"/>
  <c r="I657" i="14"/>
  <c r="H657" i="14"/>
  <c r="I656" i="14"/>
  <c r="H656" i="14"/>
  <c r="I655" i="14"/>
  <c r="H655" i="14"/>
  <c r="I654" i="14"/>
  <c r="H654" i="14"/>
  <c r="I653" i="14"/>
  <c r="H653" i="14"/>
  <c r="I652" i="14"/>
  <c r="H652" i="14"/>
  <c r="I651" i="14"/>
  <c r="H651" i="14"/>
  <c r="I650" i="14"/>
  <c r="H650" i="14"/>
  <c r="I649" i="14"/>
  <c r="H649" i="14"/>
  <c r="I648" i="14"/>
  <c r="H648" i="14"/>
  <c r="I647" i="14"/>
  <c r="H647" i="14"/>
  <c r="I646" i="14"/>
  <c r="H646" i="14"/>
  <c r="I645" i="14"/>
  <c r="H645" i="14"/>
  <c r="I644" i="14"/>
  <c r="H644" i="14"/>
  <c r="I643" i="14"/>
  <c r="H643" i="14"/>
  <c r="I642" i="14"/>
  <c r="H642" i="14"/>
  <c r="I641" i="14"/>
  <c r="H641" i="14"/>
  <c r="I640" i="14"/>
  <c r="H640" i="14"/>
  <c r="I639" i="14"/>
  <c r="H639" i="14"/>
  <c r="I638" i="14"/>
  <c r="H638" i="14"/>
  <c r="I637" i="14"/>
  <c r="H637" i="14"/>
  <c r="I636" i="14"/>
  <c r="H636" i="14"/>
  <c r="I635" i="14"/>
  <c r="H635" i="14"/>
  <c r="I634" i="14"/>
  <c r="H634" i="14"/>
  <c r="I633" i="14"/>
  <c r="H633" i="14"/>
  <c r="I632" i="14"/>
  <c r="H632" i="14"/>
  <c r="I631" i="14"/>
  <c r="H631" i="14"/>
  <c r="I630" i="14"/>
  <c r="H630" i="14"/>
  <c r="I629" i="14"/>
  <c r="H629" i="14"/>
  <c r="I628" i="14"/>
  <c r="H628" i="14"/>
  <c r="I627" i="14"/>
  <c r="H627" i="14"/>
  <c r="I626" i="14"/>
  <c r="H626" i="14"/>
  <c r="I625" i="14"/>
  <c r="H625" i="14"/>
  <c r="I624" i="14"/>
  <c r="H624" i="14"/>
  <c r="I623" i="14"/>
  <c r="H623" i="14"/>
  <c r="I622" i="14"/>
  <c r="H622" i="14"/>
  <c r="I621" i="14"/>
  <c r="H621" i="14"/>
  <c r="I620" i="14"/>
  <c r="H620" i="14"/>
  <c r="I619" i="14"/>
  <c r="H619" i="14"/>
  <c r="I618" i="14"/>
  <c r="H618" i="14"/>
  <c r="I617" i="14"/>
  <c r="H617" i="14"/>
  <c r="I616" i="14"/>
  <c r="H616" i="14"/>
  <c r="I615" i="14"/>
  <c r="H615" i="14"/>
  <c r="I614" i="14"/>
  <c r="H614" i="14"/>
  <c r="I613" i="14"/>
  <c r="H613" i="14"/>
  <c r="I612" i="14"/>
  <c r="H612" i="14"/>
  <c r="I611" i="14"/>
  <c r="H611" i="14"/>
  <c r="I610" i="14"/>
  <c r="H610" i="14"/>
  <c r="I609" i="14"/>
  <c r="H609" i="14"/>
  <c r="I608" i="14"/>
  <c r="H608" i="14"/>
  <c r="I607" i="14"/>
  <c r="H607" i="14"/>
  <c r="I606" i="14"/>
  <c r="H606" i="14"/>
  <c r="I605" i="14"/>
  <c r="H605" i="14"/>
  <c r="I604" i="14"/>
  <c r="H604" i="14"/>
  <c r="I603" i="14"/>
  <c r="H603" i="14"/>
  <c r="I602" i="14"/>
  <c r="H602" i="14"/>
  <c r="I601" i="14"/>
  <c r="H601" i="14"/>
  <c r="I600" i="14"/>
  <c r="H600" i="14"/>
  <c r="I599" i="14"/>
  <c r="H599" i="14"/>
  <c r="I598" i="14"/>
  <c r="H598" i="14"/>
  <c r="I597" i="14"/>
  <c r="H597" i="14"/>
  <c r="I596" i="14"/>
  <c r="H596" i="14"/>
  <c r="I595" i="14"/>
  <c r="H595" i="14"/>
  <c r="I594" i="14"/>
  <c r="H594" i="14"/>
  <c r="I593" i="14"/>
  <c r="H593" i="14"/>
  <c r="I592" i="14"/>
  <c r="H592" i="14"/>
  <c r="I591" i="14"/>
  <c r="H591" i="14"/>
  <c r="I590" i="14"/>
  <c r="H590" i="14"/>
  <c r="I589" i="14"/>
  <c r="H589" i="14"/>
  <c r="I588" i="14"/>
  <c r="H588" i="14"/>
  <c r="I587" i="14"/>
  <c r="H587" i="14"/>
  <c r="I586" i="14"/>
  <c r="H586" i="14"/>
  <c r="I585" i="14"/>
  <c r="H585" i="14"/>
  <c r="I584" i="14"/>
  <c r="H584" i="14"/>
  <c r="I583" i="14"/>
  <c r="H583" i="14"/>
  <c r="I582" i="14"/>
  <c r="H582" i="14"/>
  <c r="I581" i="14"/>
  <c r="H581" i="14"/>
  <c r="I580" i="14"/>
  <c r="H580" i="14"/>
  <c r="I579" i="14"/>
  <c r="H579" i="14"/>
  <c r="I578" i="14"/>
  <c r="H578" i="14"/>
  <c r="I577" i="14"/>
  <c r="H577" i="14"/>
  <c r="I576" i="14"/>
  <c r="H576" i="14"/>
  <c r="I575" i="14"/>
  <c r="H575" i="14"/>
  <c r="I574" i="14"/>
  <c r="H574" i="14"/>
  <c r="I573" i="14"/>
  <c r="H573" i="14"/>
  <c r="I572" i="14"/>
  <c r="H572" i="14"/>
  <c r="I571" i="14"/>
  <c r="H571" i="14"/>
  <c r="I570" i="14"/>
  <c r="H570" i="14"/>
  <c r="I569" i="14"/>
  <c r="H569" i="14"/>
  <c r="I568" i="14"/>
  <c r="H568" i="14"/>
  <c r="I567" i="14"/>
  <c r="H567" i="14"/>
  <c r="I566" i="14"/>
  <c r="H566" i="14"/>
  <c r="I565" i="14"/>
  <c r="H565" i="14"/>
  <c r="I564" i="14"/>
  <c r="H564" i="14"/>
  <c r="I563" i="14"/>
  <c r="H563" i="14"/>
  <c r="I562" i="14"/>
  <c r="H562" i="14"/>
  <c r="I561" i="14"/>
  <c r="H561" i="14"/>
  <c r="I560" i="14"/>
  <c r="H560" i="14"/>
  <c r="I559" i="14"/>
  <c r="H559" i="14"/>
  <c r="I558" i="14"/>
  <c r="H558" i="14"/>
  <c r="I557" i="14"/>
  <c r="H557" i="14"/>
  <c r="I556" i="14"/>
  <c r="H556" i="14"/>
  <c r="I555" i="14"/>
  <c r="H555" i="14"/>
  <c r="I554" i="14"/>
  <c r="H554" i="14"/>
  <c r="I553" i="14"/>
  <c r="H553" i="14"/>
  <c r="I552" i="14"/>
  <c r="H552" i="14"/>
  <c r="I551" i="14"/>
  <c r="H551" i="14"/>
  <c r="I550" i="14"/>
  <c r="H550" i="14"/>
  <c r="I549" i="14"/>
  <c r="H549" i="14"/>
  <c r="I548" i="14"/>
  <c r="H548" i="14"/>
  <c r="I547" i="14"/>
  <c r="H547" i="14"/>
  <c r="I546" i="14"/>
  <c r="H546" i="14"/>
  <c r="I545" i="14"/>
  <c r="H545" i="14"/>
  <c r="I544" i="14"/>
  <c r="H544" i="14"/>
  <c r="I543" i="14"/>
  <c r="H543" i="14"/>
  <c r="I542" i="14"/>
  <c r="H542" i="14"/>
  <c r="I541" i="14"/>
  <c r="H541" i="14"/>
  <c r="I540" i="14"/>
  <c r="H540" i="14"/>
  <c r="I539" i="14"/>
  <c r="H539" i="14"/>
  <c r="I538" i="14"/>
  <c r="H538" i="14"/>
  <c r="I537" i="14"/>
  <c r="H537" i="14"/>
  <c r="I536" i="14"/>
  <c r="H536" i="14"/>
  <c r="I535" i="14"/>
  <c r="H535" i="14"/>
  <c r="I534" i="14"/>
  <c r="H534" i="14"/>
  <c r="I533" i="14"/>
  <c r="H533" i="14"/>
  <c r="I532" i="14"/>
  <c r="H532" i="14"/>
  <c r="I531" i="14"/>
  <c r="H531" i="14"/>
  <c r="I530" i="14"/>
  <c r="H530" i="14"/>
  <c r="I529" i="14"/>
  <c r="H529" i="14"/>
  <c r="I528" i="14"/>
  <c r="H528" i="14"/>
  <c r="I527" i="14"/>
  <c r="H527" i="14"/>
  <c r="I526" i="14"/>
  <c r="H526" i="14"/>
  <c r="I525" i="14"/>
  <c r="H525" i="14"/>
  <c r="I524" i="14"/>
  <c r="H524" i="14"/>
  <c r="I523" i="14"/>
  <c r="H523" i="14"/>
  <c r="I522" i="14"/>
  <c r="H522" i="14"/>
  <c r="I521" i="14"/>
  <c r="H521" i="14"/>
  <c r="I520" i="14"/>
  <c r="H520" i="14"/>
  <c r="I519" i="14"/>
  <c r="H519" i="14"/>
  <c r="I518" i="14"/>
  <c r="H518" i="14"/>
  <c r="I517" i="14"/>
  <c r="H517" i="14"/>
  <c r="I516" i="14"/>
  <c r="H516" i="14"/>
  <c r="I515" i="14"/>
  <c r="H515" i="14"/>
  <c r="I514" i="14"/>
  <c r="H514" i="14"/>
  <c r="I513" i="14"/>
  <c r="H513" i="14"/>
  <c r="I512" i="14"/>
  <c r="H512" i="14"/>
  <c r="I511" i="14"/>
  <c r="H511" i="14"/>
  <c r="I510" i="14"/>
  <c r="H510" i="14"/>
  <c r="I509" i="14"/>
  <c r="H509" i="14"/>
  <c r="I508" i="14"/>
  <c r="H508" i="14"/>
  <c r="I507" i="14"/>
  <c r="H507" i="14"/>
  <c r="I506" i="14"/>
  <c r="H506" i="14"/>
  <c r="I505" i="14"/>
  <c r="H505" i="14"/>
  <c r="I504" i="14"/>
  <c r="H504" i="14"/>
  <c r="I503" i="14"/>
  <c r="H503" i="14"/>
  <c r="I502" i="14"/>
  <c r="H502" i="14"/>
  <c r="I501" i="14"/>
  <c r="H501" i="14"/>
  <c r="I500" i="14"/>
  <c r="H500" i="14"/>
  <c r="I499" i="14"/>
  <c r="H499" i="14"/>
  <c r="I498" i="14"/>
  <c r="H498" i="14"/>
  <c r="I497" i="14"/>
  <c r="H497" i="14"/>
  <c r="I496" i="14"/>
  <c r="H496" i="14"/>
  <c r="I495" i="14"/>
  <c r="H495" i="14"/>
  <c r="I494" i="14"/>
  <c r="H494" i="14"/>
  <c r="I493" i="14"/>
  <c r="H493" i="14"/>
  <c r="I492" i="14"/>
  <c r="H492" i="14"/>
  <c r="I491" i="14"/>
  <c r="H491" i="14"/>
  <c r="I490" i="14"/>
  <c r="H490" i="14"/>
  <c r="I489" i="14"/>
  <c r="H489" i="14"/>
  <c r="I488" i="14"/>
  <c r="H488" i="14"/>
  <c r="I487" i="14"/>
  <c r="H487" i="14"/>
  <c r="I486" i="14"/>
  <c r="H486" i="14"/>
  <c r="I485" i="14"/>
  <c r="H485" i="14"/>
  <c r="I484" i="14"/>
  <c r="H484" i="14"/>
  <c r="I483" i="14"/>
  <c r="H483" i="14"/>
  <c r="I482" i="14"/>
  <c r="H482" i="14"/>
  <c r="I481" i="14"/>
  <c r="H481" i="14"/>
  <c r="I480" i="14"/>
  <c r="H480" i="14"/>
  <c r="I479" i="14"/>
  <c r="H479" i="14"/>
  <c r="I478" i="14"/>
  <c r="H478" i="14"/>
  <c r="I477" i="14"/>
  <c r="H477" i="14"/>
  <c r="I476" i="14"/>
  <c r="H476" i="14"/>
  <c r="I475" i="14"/>
  <c r="H475" i="14"/>
  <c r="I474" i="14"/>
  <c r="H474" i="14"/>
  <c r="I473" i="14"/>
  <c r="H473" i="14"/>
  <c r="I472" i="14"/>
  <c r="H472" i="14"/>
  <c r="I471" i="14"/>
  <c r="H471" i="14"/>
  <c r="I470" i="14"/>
  <c r="H470" i="14"/>
  <c r="I469" i="14"/>
  <c r="H469" i="14"/>
  <c r="I468" i="14"/>
  <c r="H468" i="14"/>
  <c r="I467" i="14"/>
  <c r="H467" i="14"/>
  <c r="I466" i="14"/>
  <c r="H466" i="14"/>
  <c r="I465" i="14"/>
  <c r="H465" i="14"/>
  <c r="I464" i="14"/>
  <c r="H464" i="14"/>
  <c r="I463" i="14"/>
  <c r="H463" i="14"/>
  <c r="I462" i="14"/>
  <c r="H462" i="14"/>
  <c r="I461" i="14"/>
  <c r="H461" i="14"/>
  <c r="I460" i="14"/>
  <c r="H460" i="14"/>
  <c r="I459" i="14"/>
  <c r="H459" i="14"/>
  <c r="I458" i="14"/>
  <c r="H458" i="14"/>
  <c r="I457" i="14"/>
  <c r="H457" i="14"/>
  <c r="I456" i="14"/>
  <c r="H456" i="14"/>
  <c r="I455" i="14"/>
  <c r="H455" i="14"/>
  <c r="I454" i="14"/>
  <c r="H454" i="14"/>
  <c r="I453" i="14"/>
  <c r="H453" i="14"/>
  <c r="I452" i="14"/>
  <c r="H452" i="14"/>
  <c r="I451" i="14"/>
  <c r="H451" i="14"/>
  <c r="I450" i="14"/>
  <c r="H450" i="14"/>
  <c r="I449" i="14"/>
  <c r="H449" i="14"/>
  <c r="I448" i="14"/>
  <c r="H448" i="14"/>
  <c r="I447" i="14"/>
  <c r="H447" i="14"/>
  <c r="I446" i="14"/>
  <c r="H446" i="14"/>
  <c r="I445" i="14"/>
  <c r="H445" i="14"/>
  <c r="I444" i="14"/>
  <c r="H444" i="14"/>
  <c r="I443" i="14"/>
  <c r="H443" i="14"/>
  <c r="I442" i="14"/>
  <c r="H442" i="14"/>
  <c r="I441" i="14"/>
  <c r="H441" i="14"/>
  <c r="I440" i="14"/>
  <c r="H440" i="14"/>
  <c r="I439" i="14"/>
  <c r="H439" i="14"/>
  <c r="I438" i="14"/>
  <c r="H438" i="14"/>
  <c r="I437" i="14"/>
  <c r="H437" i="14"/>
  <c r="I436" i="14"/>
  <c r="H436" i="14"/>
  <c r="I435" i="14"/>
  <c r="H435" i="14"/>
  <c r="I434" i="14"/>
  <c r="H434" i="14"/>
  <c r="I433" i="14"/>
  <c r="H433" i="14"/>
  <c r="I432" i="14"/>
  <c r="H432" i="14"/>
  <c r="I431" i="14"/>
  <c r="H431" i="14"/>
  <c r="I430" i="14"/>
  <c r="H430" i="14"/>
  <c r="I429" i="14"/>
  <c r="H429" i="14"/>
  <c r="I428" i="14"/>
  <c r="H428" i="14"/>
  <c r="I427" i="14"/>
  <c r="H427" i="14"/>
  <c r="I426" i="14"/>
  <c r="H426" i="14"/>
  <c r="I425" i="14"/>
  <c r="H425" i="14"/>
  <c r="I424" i="14"/>
  <c r="H424" i="14"/>
  <c r="I423" i="14"/>
  <c r="H423" i="14"/>
  <c r="I422" i="14"/>
  <c r="H422" i="14"/>
  <c r="I421" i="14"/>
  <c r="H421" i="14"/>
  <c r="I420" i="14"/>
  <c r="H420" i="14"/>
  <c r="I419" i="14"/>
  <c r="H419" i="14"/>
  <c r="I418" i="14"/>
  <c r="H418" i="14"/>
  <c r="I417" i="14"/>
  <c r="H417" i="14"/>
  <c r="I416" i="14"/>
  <c r="H416" i="14"/>
  <c r="I415" i="14"/>
  <c r="H415" i="14"/>
  <c r="I414" i="14"/>
  <c r="H414" i="14"/>
  <c r="I413" i="14"/>
  <c r="H413" i="14"/>
  <c r="I412" i="14"/>
  <c r="H412" i="14"/>
  <c r="I411" i="14"/>
  <c r="H411" i="14"/>
  <c r="I410" i="14"/>
  <c r="H410" i="14"/>
  <c r="I409" i="14"/>
  <c r="H409" i="14"/>
  <c r="I408" i="14"/>
  <c r="H408" i="14"/>
  <c r="I407" i="14"/>
  <c r="H407" i="14"/>
  <c r="I406" i="14"/>
  <c r="H406" i="14"/>
  <c r="I405" i="14"/>
  <c r="H405" i="14"/>
  <c r="I404" i="14"/>
  <c r="H404" i="14"/>
  <c r="I403" i="14"/>
  <c r="H403" i="14"/>
  <c r="I402" i="14"/>
  <c r="H402" i="14"/>
  <c r="I401" i="14"/>
  <c r="H401" i="14"/>
  <c r="I400" i="14"/>
  <c r="H400" i="14"/>
  <c r="I399" i="14"/>
  <c r="H399" i="14"/>
  <c r="I398" i="14"/>
  <c r="H398" i="14"/>
  <c r="I397" i="14"/>
  <c r="H397" i="14"/>
  <c r="I396" i="14"/>
  <c r="H396" i="14"/>
  <c r="I395" i="14"/>
  <c r="H395" i="14"/>
  <c r="I394" i="14"/>
  <c r="H394" i="14"/>
  <c r="I393" i="14"/>
  <c r="H393" i="14"/>
  <c r="I392" i="14"/>
  <c r="H392" i="14"/>
  <c r="I391" i="14"/>
  <c r="H391" i="14"/>
  <c r="I390" i="14"/>
  <c r="H390" i="14"/>
  <c r="I389" i="14"/>
  <c r="H389" i="14"/>
  <c r="I388" i="14"/>
  <c r="H388" i="14"/>
  <c r="I387" i="14"/>
  <c r="H387" i="14"/>
  <c r="I386" i="14"/>
  <c r="H386" i="14"/>
  <c r="I385" i="14"/>
  <c r="H385" i="14"/>
  <c r="I384" i="14"/>
  <c r="H384" i="14"/>
  <c r="I383" i="14"/>
  <c r="H383" i="14"/>
  <c r="I382" i="14"/>
  <c r="H382" i="14"/>
  <c r="I381" i="14"/>
  <c r="H381" i="14"/>
  <c r="I380" i="14"/>
  <c r="H380" i="14"/>
  <c r="I379" i="14"/>
  <c r="H379" i="14"/>
  <c r="I378" i="14"/>
  <c r="H378" i="14"/>
  <c r="I377" i="14"/>
  <c r="H377" i="14"/>
  <c r="I376" i="14"/>
  <c r="H376" i="14"/>
  <c r="I375" i="14"/>
  <c r="H375" i="14"/>
  <c r="I374" i="14"/>
  <c r="H374" i="14"/>
  <c r="I373" i="14"/>
  <c r="H373" i="14"/>
  <c r="I372" i="14"/>
  <c r="I371" i="14"/>
  <c r="I370" i="14"/>
  <c r="I369" i="14"/>
  <c r="I368" i="14"/>
  <c r="I367" i="14"/>
  <c r="I366" i="14"/>
  <c r="I365" i="14"/>
  <c r="I364" i="14"/>
  <c r="I363" i="14"/>
  <c r="I362" i="14"/>
  <c r="I361" i="14"/>
  <c r="I360" i="14"/>
  <c r="I359" i="14"/>
  <c r="I358" i="14"/>
  <c r="I357" i="14"/>
  <c r="I356" i="14"/>
  <c r="I355" i="14"/>
  <c r="I354" i="14"/>
  <c r="I353" i="14"/>
  <c r="I352" i="14"/>
  <c r="I351" i="14"/>
  <c r="I350" i="14"/>
  <c r="I349" i="14"/>
  <c r="I348" i="14"/>
  <c r="I347" i="14"/>
  <c r="I346" i="14"/>
  <c r="I345" i="14"/>
  <c r="I344" i="14"/>
  <c r="I343" i="14"/>
  <c r="I342" i="14"/>
  <c r="I341" i="14"/>
  <c r="I340" i="14"/>
  <c r="I339" i="14"/>
  <c r="I338" i="14"/>
  <c r="I337" i="14"/>
  <c r="I336" i="14"/>
  <c r="I335" i="14"/>
  <c r="I334" i="14"/>
  <c r="I333" i="14"/>
  <c r="I332" i="14"/>
  <c r="I331" i="14"/>
  <c r="I330" i="14"/>
  <c r="I329" i="14"/>
  <c r="I328" i="14"/>
  <c r="I327" i="14"/>
  <c r="I326" i="14"/>
  <c r="I325" i="14"/>
  <c r="I324" i="14"/>
  <c r="I323" i="14"/>
  <c r="I322" i="14"/>
  <c r="I321" i="14"/>
  <c r="I320" i="14"/>
  <c r="I319" i="14"/>
  <c r="I318" i="14"/>
  <c r="I317" i="14"/>
  <c r="I316" i="14"/>
  <c r="I315" i="14"/>
  <c r="I314" i="14"/>
  <c r="I313" i="14"/>
  <c r="I312" i="14"/>
  <c r="I311" i="14"/>
  <c r="I310" i="14"/>
  <c r="I309" i="14"/>
  <c r="I308" i="14"/>
  <c r="I307" i="14"/>
  <c r="I306" i="14"/>
  <c r="I305" i="14"/>
  <c r="I304" i="14"/>
  <c r="I303" i="14"/>
  <c r="I302" i="14"/>
  <c r="I301" i="14"/>
  <c r="I300" i="14"/>
  <c r="I299" i="14"/>
  <c r="I298" i="14"/>
  <c r="I297" i="14"/>
  <c r="I296" i="14"/>
  <c r="I295" i="14"/>
  <c r="I294" i="14"/>
  <c r="I293" i="14"/>
  <c r="I292" i="14"/>
  <c r="I291" i="14"/>
  <c r="I290" i="14"/>
  <c r="I289" i="14"/>
  <c r="I288" i="14"/>
  <c r="I287" i="14"/>
  <c r="I286" i="14"/>
  <c r="I285" i="14"/>
  <c r="I284" i="14"/>
  <c r="I283" i="14"/>
  <c r="I282" i="14"/>
  <c r="I281" i="14"/>
  <c r="I280" i="14"/>
  <c r="I279" i="14"/>
  <c r="I278" i="14"/>
  <c r="I277" i="14"/>
  <c r="I276" i="14"/>
  <c r="I275" i="14"/>
  <c r="I274" i="14"/>
  <c r="I273" i="14"/>
  <c r="I272" i="14"/>
  <c r="I271" i="14"/>
  <c r="I270" i="14"/>
  <c r="I269" i="14"/>
  <c r="I268" i="14"/>
  <c r="I267" i="14"/>
  <c r="I266" i="14"/>
  <c r="I265" i="14"/>
  <c r="I264" i="14"/>
  <c r="I263" i="14"/>
  <c r="I262" i="14"/>
  <c r="I261" i="14"/>
  <c r="I260" i="14"/>
  <c r="I259" i="14"/>
  <c r="I258" i="14"/>
  <c r="I257" i="14"/>
  <c r="I256" i="14"/>
  <c r="I255" i="14"/>
  <c r="I254" i="14"/>
  <c r="I253" i="14"/>
  <c r="I252" i="14"/>
  <c r="I251" i="14"/>
  <c r="I250" i="14"/>
  <c r="I249" i="14"/>
  <c r="I248" i="14"/>
  <c r="I247" i="14"/>
  <c r="I246" i="14"/>
  <c r="I245" i="14"/>
  <c r="I244" i="14"/>
  <c r="I243" i="14"/>
  <c r="I242" i="14"/>
  <c r="I241" i="14"/>
  <c r="I240" i="14"/>
  <c r="I239" i="14"/>
  <c r="I238" i="14"/>
  <c r="I237" i="14"/>
  <c r="I236" i="14"/>
  <c r="I235" i="14"/>
  <c r="I234" i="14"/>
  <c r="I233" i="14"/>
  <c r="I232" i="14"/>
  <c r="I231" i="14"/>
  <c r="I230" i="14"/>
  <c r="I229" i="14"/>
  <c r="I228" i="14"/>
  <c r="I227" i="14"/>
  <c r="I226" i="14"/>
  <c r="I225" i="14"/>
  <c r="I224" i="14"/>
  <c r="I223" i="14"/>
  <c r="I222" i="14"/>
  <c r="I221" i="14"/>
  <c r="I220" i="14"/>
  <c r="I219" i="14"/>
  <c r="I218" i="14"/>
  <c r="I217" i="14"/>
  <c r="I216" i="14"/>
  <c r="I215" i="14"/>
  <c r="I214" i="14"/>
  <c r="I213" i="14"/>
  <c r="I212" i="14"/>
  <c r="I211" i="14"/>
  <c r="I210" i="14"/>
  <c r="I209" i="14"/>
  <c r="I208" i="14"/>
  <c r="I207" i="14"/>
  <c r="I206" i="14"/>
  <c r="I205" i="14"/>
  <c r="I204" i="14"/>
  <c r="I203" i="14"/>
  <c r="I202" i="14"/>
  <c r="I201" i="14"/>
  <c r="I200" i="14"/>
  <c r="I199" i="14"/>
  <c r="I198" i="14"/>
  <c r="I197" i="14"/>
  <c r="I196" i="14"/>
  <c r="I195" i="14"/>
  <c r="I194" i="14"/>
  <c r="I193" i="14"/>
  <c r="I192" i="14"/>
  <c r="I191" i="14"/>
  <c r="I190" i="14"/>
  <c r="I189" i="14"/>
  <c r="I188" i="14"/>
  <c r="I187" i="14"/>
  <c r="I186" i="14"/>
  <c r="I185" i="14"/>
  <c r="I184" i="14"/>
  <c r="I183" i="14"/>
  <c r="I182" i="14"/>
  <c r="I181" i="14"/>
  <c r="I180" i="14"/>
  <c r="I179" i="14"/>
  <c r="I178" i="14"/>
  <c r="I177" i="14"/>
  <c r="I176" i="14"/>
  <c r="I175" i="14"/>
  <c r="I174" i="14"/>
  <c r="I173" i="14"/>
  <c r="I172" i="14"/>
  <c r="I171" i="14"/>
  <c r="I170" i="14"/>
  <c r="I169" i="14"/>
  <c r="I168" i="14"/>
  <c r="I167" i="14"/>
  <c r="I166" i="14"/>
  <c r="I165" i="14"/>
  <c r="I164" i="14"/>
  <c r="I163" i="14"/>
  <c r="I162" i="14"/>
  <c r="I161" i="14"/>
  <c r="I160" i="14"/>
  <c r="I159" i="14"/>
  <c r="I158" i="14"/>
  <c r="I157" i="14"/>
  <c r="I156" i="14"/>
  <c r="I155" i="14"/>
  <c r="I154" i="14"/>
  <c r="I153" i="14"/>
  <c r="I152" i="14"/>
  <c r="I151" i="14"/>
  <c r="I150" i="14"/>
  <c r="I149" i="14"/>
  <c r="I148" i="14"/>
  <c r="I147" i="14"/>
  <c r="I146" i="14"/>
  <c r="I145" i="14"/>
  <c r="I144" i="14"/>
  <c r="I143" i="14"/>
  <c r="I142" i="14"/>
  <c r="I141" i="14"/>
  <c r="I140" i="14"/>
  <c r="I139" i="14"/>
  <c r="I138" i="14"/>
  <c r="I137" i="14"/>
  <c r="I136" i="14"/>
  <c r="I135" i="14"/>
  <c r="I134" i="14"/>
  <c r="I133" i="14"/>
  <c r="I132" i="14"/>
  <c r="I131" i="14"/>
  <c r="I130" i="14"/>
  <c r="I129" i="14"/>
  <c r="I128" i="14"/>
  <c r="I127" i="14"/>
  <c r="I126" i="14"/>
  <c r="I125" i="14"/>
  <c r="I124" i="14"/>
  <c r="I123" i="14"/>
  <c r="I122" i="14"/>
  <c r="I121" i="14"/>
  <c r="I120" i="14"/>
  <c r="I119" i="14"/>
  <c r="I118" i="14"/>
  <c r="I117" i="14"/>
  <c r="I116" i="14"/>
  <c r="I115" i="14"/>
  <c r="I114" i="14"/>
  <c r="I113" i="14"/>
  <c r="I112" i="14"/>
  <c r="I111" i="14"/>
  <c r="I110" i="14"/>
  <c r="I109" i="14"/>
  <c r="I108" i="14"/>
  <c r="I107" i="14"/>
  <c r="I106" i="14"/>
  <c r="I105" i="14"/>
  <c r="I104" i="14"/>
  <c r="I103" i="14"/>
  <c r="I102" i="14"/>
  <c r="I101" i="14"/>
  <c r="I100" i="14"/>
  <c r="I99" i="14"/>
  <c r="I98" i="14"/>
  <c r="I97" i="14"/>
  <c r="I96" i="14"/>
  <c r="I95" i="14"/>
  <c r="I94" i="14"/>
  <c r="I93" i="14"/>
  <c r="I92" i="14"/>
  <c r="I91" i="14"/>
  <c r="I90" i="14"/>
  <c r="I89" i="14"/>
  <c r="I88" i="14"/>
  <c r="I87" i="14"/>
  <c r="I86" i="14"/>
  <c r="I85" i="14"/>
  <c r="I84" i="14"/>
  <c r="I83" i="14"/>
  <c r="I82" i="14"/>
  <c r="I81" i="14"/>
  <c r="I80" i="14"/>
  <c r="I79" i="14"/>
  <c r="I78" i="14"/>
  <c r="I77" i="14"/>
  <c r="I76" i="14"/>
  <c r="I75" i="14"/>
  <c r="I74" i="14"/>
  <c r="I73" i="14"/>
  <c r="I72" i="14"/>
  <c r="I71" i="14"/>
  <c r="I70" i="14"/>
  <c r="I69" i="14"/>
  <c r="I68" i="14"/>
  <c r="I67" i="14"/>
  <c r="I66" i="14"/>
  <c r="I65" i="14"/>
  <c r="I64" i="14"/>
  <c r="I63" i="14"/>
  <c r="I62" i="14"/>
  <c r="I61" i="14"/>
  <c r="I60" i="14"/>
  <c r="J51" i="14"/>
  <c r="J52" i="14"/>
  <c r="J53" i="14"/>
  <c r="J54" i="14"/>
  <c r="J55" i="14"/>
  <c r="J56" i="14"/>
  <c r="J57" i="14"/>
  <c r="J58" i="14"/>
  <c r="I59" i="14"/>
  <c r="I50" i="14"/>
  <c r="J49" i="14"/>
  <c r="J48" i="14"/>
  <c r="J47" i="14"/>
  <c r="J46" i="14"/>
  <c r="J45" i="14"/>
  <c r="J44" i="14"/>
  <c r="J43" i="14"/>
  <c r="J42" i="14"/>
  <c r="I41" i="14"/>
  <c r="J40" i="14"/>
  <c r="J39" i="14"/>
  <c r="J38" i="14"/>
  <c r="J37" i="14"/>
  <c r="J36" i="14"/>
  <c r="J35" i="14"/>
  <c r="J34" i="14"/>
  <c r="J33" i="14"/>
  <c r="I32" i="14"/>
  <c r="I24" i="14"/>
  <c r="I16" i="14"/>
  <c r="I8" i="14"/>
  <c r="I74" i="13"/>
  <c r="I64" i="13"/>
  <c r="J73" i="13" s="1"/>
  <c r="I65" i="13"/>
  <c r="I66" i="13"/>
  <c r="I67" i="13"/>
  <c r="I68" i="13"/>
  <c r="I69" i="13"/>
  <c r="I70" i="13"/>
  <c r="I71" i="13"/>
  <c r="I72" i="13"/>
  <c r="I73" i="13"/>
  <c r="I63" i="13"/>
  <c r="I53" i="13"/>
  <c r="J62" i="13" s="1"/>
  <c r="I54" i="13"/>
  <c r="I55" i="13"/>
  <c r="I56" i="13"/>
  <c r="I57" i="13"/>
  <c r="I58" i="13"/>
  <c r="I59" i="13"/>
  <c r="I60" i="13"/>
  <c r="I61" i="13"/>
  <c r="I62" i="13"/>
  <c r="I52" i="13"/>
  <c r="I42" i="13"/>
  <c r="J51" i="13" s="1"/>
  <c r="I43" i="13"/>
  <c r="I44" i="13"/>
  <c r="I45" i="13"/>
  <c r="I46" i="13"/>
  <c r="I47" i="13"/>
  <c r="I48" i="13"/>
  <c r="I49" i="13"/>
  <c r="I50" i="13"/>
  <c r="I51" i="13"/>
  <c r="J124" i="12"/>
  <c r="J123" i="12"/>
  <c r="J122" i="12"/>
  <c r="J121" i="12"/>
  <c r="J120" i="12"/>
  <c r="J119" i="12"/>
  <c r="J118" i="12"/>
  <c r="J117" i="12"/>
  <c r="J116" i="12"/>
  <c r="J115" i="12"/>
  <c r="J114" i="12"/>
  <c r="J113" i="12"/>
  <c r="J112" i="12"/>
  <c r="J111" i="12"/>
  <c r="J110" i="12"/>
  <c r="J109" i="12"/>
  <c r="J108" i="12"/>
  <c r="J107" i="12"/>
  <c r="J105" i="12"/>
  <c r="J104" i="12"/>
  <c r="J103" i="12"/>
  <c r="J102" i="12"/>
  <c r="J101" i="12"/>
  <c r="J100" i="12"/>
  <c r="J99" i="12"/>
  <c r="J98" i="12"/>
  <c r="J97" i="12"/>
  <c r="J96" i="12"/>
  <c r="J95" i="12"/>
  <c r="J94" i="12"/>
  <c r="J93" i="12"/>
  <c r="J92" i="12"/>
  <c r="J91" i="12"/>
  <c r="J90" i="12"/>
  <c r="J89" i="12"/>
  <c r="J88" i="12"/>
  <c r="J87" i="12"/>
  <c r="J86" i="12"/>
  <c r="J84" i="12"/>
  <c r="J83" i="12"/>
  <c r="J82" i="12"/>
  <c r="J81" i="12"/>
  <c r="J80" i="12"/>
  <c r="J79" i="12"/>
  <c r="J78" i="12"/>
  <c r="J77" i="12"/>
  <c r="J76" i="12"/>
  <c r="J75" i="12"/>
  <c r="J74" i="12"/>
  <c r="J73" i="12"/>
  <c r="J72" i="12"/>
  <c r="J71" i="12"/>
  <c r="J70" i="12"/>
  <c r="J69" i="12"/>
  <c r="J68" i="12"/>
  <c r="J67" i="12"/>
  <c r="J66" i="12"/>
  <c r="J65" i="12"/>
  <c r="L94" i="11"/>
  <c r="L93" i="11"/>
  <c r="L92" i="11"/>
  <c r="L91" i="11"/>
  <c r="L90" i="11"/>
  <c r="L89" i="11"/>
  <c r="L88" i="11"/>
  <c r="L87" i="11"/>
  <c r="L86" i="11"/>
  <c r="L85" i="11"/>
  <c r="L84" i="11"/>
  <c r="L83" i="11"/>
  <c r="L82" i="11"/>
  <c r="L81" i="11"/>
  <c r="L80" i="11"/>
  <c r="L79" i="11"/>
  <c r="L77" i="11"/>
  <c r="L76" i="11"/>
  <c r="L75" i="11"/>
  <c r="L74" i="11"/>
  <c r="L73" i="11"/>
  <c r="L72" i="11"/>
  <c r="L71" i="11"/>
  <c r="L70" i="11"/>
  <c r="L69" i="11"/>
  <c r="L68" i="11"/>
  <c r="L67" i="11"/>
  <c r="L66" i="11"/>
  <c r="L65" i="11"/>
  <c r="L64" i="11"/>
  <c r="L63" i="11"/>
  <c r="L62" i="11"/>
  <c r="L61" i="11"/>
  <c r="L60" i="11"/>
  <c r="L59" i="11"/>
  <c r="L58" i="11"/>
  <c r="L57" i="11"/>
  <c r="L56" i="11"/>
  <c r="L55" i="11"/>
  <c r="L54" i="11"/>
  <c r="L53" i="11"/>
  <c r="L52" i="11"/>
  <c r="L51" i="11"/>
  <c r="L50" i="11"/>
  <c r="L49" i="11"/>
  <c r="L48" i="11"/>
  <c r="L47" i="11"/>
  <c r="L45" i="11"/>
  <c r="L44" i="11"/>
  <c r="L43" i="11"/>
  <c r="L42" i="11"/>
  <c r="L41" i="11"/>
  <c r="L40" i="11"/>
  <c r="L39" i="11"/>
  <c r="L38" i="11"/>
  <c r="L37" i="11"/>
  <c r="L36" i="11"/>
  <c r="L35" i="11"/>
  <c r="L34" i="11"/>
  <c r="L33" i="11"/>
  <c r="L32" i="11"/>
  <c r="L31" i="11"/>
  <c r="L30" i="11"/>
  <c r="L29" i="11"/>
  <c r="L28" i="11"/>
  <c r="L26" i="11"/>
  <c r="L25" i="11"/>
  <c r="L24" i="11"/>
  <c r="L23" i="11"/>
  <c r="L22" i="11"/>
  <c r="L21" i="11"/>
  <c r="L20" i="11"/>
  <c r="L19" i="11"/>
  <c r="L18" i="11"/>
  <c r="L17" i="11"/>
  <c r="L16" i="11"/>
  <c r="L15" i="11"/>
  <c r="L14" i="11"/>
  <c r="L12" i="11"/>
  <c r="L11" i="11"/>
  <c r="L10" i="11"/>
  <c r="L9" i="11"/>
  <c r="L8" i="11"/>
  <c r="L7" i="11"/>
  <c r="L6" i="11"/>
  <c r="L5" i="11"/>
  <c r="L4" i="11"/>
  <c r="L3" i="11"/>
  <c r="D28" i="2"/>
  <c r="I12" i="7"/>
  <c r="H13" i="7"/>
  <c r="E28" i="2"/>
  <c r="H12" i="7"/>
  <c r="H11" i="7"/>
  <c r="H10" i="7"/>
  <c r="D27" i="2"/>
  <c r="I8" i="7" s="1"/>
  <c r="H9" i="7"/>
  <c r="E27" i="2"/>
  <c r="H8" i="7"/>
  <c r="H7" i="7"/>
  <c r="H6" i="7"/>
  <c r="D26" i="2"/>
  <c r="I2" i="7" s="1"/>
  <c r="I3" i="7"/>
  <c r="H5" i="7"/>
  <c r="E26" i="2" s="1"/>
  <c r="H4" i="7"/>
  <c r="H3" i="7"/>
  <c r="H2" i="7"/>
  <c r="G29" i="6"/>
  <c r="G28" i="6"/>
  <c r="D25" i="2"/>
  <c r="H26" i="6"/>
  <c r="D24" i="2"/>
  <c r="I24" i="6"/>
  <c r="H25" i="6"/>
  <c r="H24" i="6"/>
  <c r="H23" i="6"/>
  <c r="H22" i="6"/>
  <c r="E24" i="2" s="1"/>
  <c r="G20" i="6"/>
  <c r="D23" i="2" s="1"/>
  <c r="H21" i="6"/>
  <c r="H20" i="6"/>
  <c r="E23" i="2" s="1"/>
  <c r="H19" i="6"/>
  <c r="H18" i="6"/>
  <c r="G16" i="6"/>
  <c r="H17" i="6"/>
  <c r="H15" i="6"/>
  <c r="H14" i="6"/>
  <c r="G13" i="6"/>
  <c r="D21" i="2" s="1"/>
  <c r="G10" i="6"/>
  <c r="D20" i="2"/>
  <c r="G7" i="6"/>
  <c r="D19" i="2"/>
  <c r="G4" i="6"/>
  <c r="G3" i="6"/>
  <c r="D18" i="2" s="1"/>
  <c r="G28" i="5"/>
  <c r="K26" i="5"/>
  <c r="G26" i="5"/>
  <c r="H25" i="5"/>
  <c r="H24" i="5"/>
  <c r="E16" i="2" s="1"/>
  <c r="K21" i="5"/>
  <c r="G21" i="5"/>
  <c r="H21" i="5"/>
  <c r="H23" i="5"/>
  <c r="H22" i="5"/>
  <c r="G20" i="5"/>
  <c r="K17" i="5"/>
  <c r="G17" i="5" s="1"/>
  <c r="G18" i="5"/>
  <c r="H18" i="5"/>
  <c r="G19" i="5"/>
  <c r="H19" i="5"/>
  <c r="K16" i="5"/>
  <c r="G16" i="5"/>
  <c r="H16" i="5" s="1"/>
  <c r="K14" i="5"/>
  <c r="G14" i="5"/>
  <c r="G15" i="5"/>
  <c r="I15" i="5" s="1"/>
  <c r="H15" i="5"/>
  <c r="G13" i="5"/>
  <c r="G12" i="5"/>
  <c r="K11" i="5"/>
  <c r="G11" i="5"/>
  <c r="D13" i="2" s="1"/>
  <c r="G10" i="5"/>
  <c r="G9" i="5"/>
  <c r="K8" i="5"/>
  <c r="G8" i="5" s="1"/>
  <c r="D12" i="2" s="1"/>
  <c r="K7" i="5"/>
  <c r="G7" i="5"/>
  <c r="G6" i="5"/>
  <c r="K5" i="5"/>
  <c r="G5" i="5"/>
  <c r="D11" i="2" s="1"/>
  <c r="G4" i="5"/>
  <c r="G3" i="5"/>
  <c r="K2" i="5"/>
  <c r="J2" i="5"/>
  <c r="G2" i="5" s="1"/>
  <c r="D10" i="2" s="1"/>
  <c r="G25" i="4"/>
  <c r="G23" i="4"/>
  <c r="D9" i="2" s="1"/>
  <c r="I24" i="4" s="1"/>
  <c r="G24" i="4"/>
  <c r="G22" i="4"/>
  <c r="G20" i="4"/>
  <c r="G21" i="4"/>
  <c r="H22" i="4"/>
  <c r="G19" i="4"/>
  <c r="H19" i="4" s="1"/>
  <c r="G17" i="4"/>
  <c r="H17" i="4" s="1"/>
  <c r="G18" i="4"/>
  <c r="G16" i="4"/>
  <c r="H16" i="4" s="1"/>
  <c r="G14" i="4"/>
  <c r="H14" i="4"/>
  <c r="G15" i="4"/>
  <c r="D6" i="2" s="1"/>
  <c r="G13" i="4"/>
  <c r="G11" i="4"/>
  <c r="D5" i="2" s="1"/>
  <c r="G12" i="4"/>
  <c r="G10" i="4"/>
  <c r="G8" i="4"/>
  <c r="G9" i="4"/>
  <c r="G7" i="4"/>
  <c r="G5" i="4"/>
  <c r="D3" i="2"/>
  <c r="I7" i="4" s="1"/>
  <c r="G6" i="4"/>
  <c r="G4" i="4"/>
  <c r="G2" i="4"/>
  <c r="D2" i="2" s="1"/>
  <c r="G3" i="4"/>
  <c r="E73" i="2"/>
  <c r="E71" i="2"/>
  <c r="E53" i="2"/>
  <c r="E52" i="2"/>
  <c r="E51" i="2"/>
  <c r="D29" i="2"/>
  <c r="D17" i="2"/>
  <c r="H8" i="19"/>
  <c r="H14" i="5"/>
  <c r="E14" i="2" s="1"/>
  <c r="D14" i="2"/>
  <c r="I14" i="5" s="1"/>
  <c r="H6" i="19"/>
  <c r="G5" i="25"/>
  <c r="G15" i="25"/>
  <c r="G35" i="25"/>
  <c r="G45" i="25"/>
  <c r="D16" i="2"/>
  <c r="I23" i="5" s="1"/>
  <c r="I25" i="6"/>
  <c r="I4" i="7"/>
  <c r="I13" i="7"/>
  <c r="H7" i="19"/>
  <c r="J28" i="20"/>
  <c r="G6" i="25"/>
  <c r="G16" i="25"/>
  <c r="G26" i="25"/>
  <c r="G36" i="25"/>
  <c r="G46" i="25"/>
  <c r="I5" i="7"/>
  <c r="O13" i="16"/>
  <c r="O26" i="16"/>
  <c r="H9" i="19"/>
  <c r="G8" i="25"/>
  <c r="G38" i="25"/>
  <c r="G48" i="25"/>
  <c r="O15" i="16"/>
  <c r="J32" i="20"/>
  <c r="G10" i="25"/>
  <c r="G40" i="25"/>
  <c r="H15" i="4"/>
  <c r="H18" i="4"/>
  <c r="H21" i="4"/>
  <c r="I21" i="5"/>
  <c r="O16" i="16"/>
  <c r="O28" i="16"/>
  <c r="H2" i="19"/>
  <c r="J33" i="20"/>
  <c r="G11" i="25"/>
  <c r="G41" i="25"/>
  <c r="H20" i="5"/>
  <c r="I23" i="6"/>
  <c r="I11" i="7"/>
  <c r="H3" i="19"/>
  <c r="J34" i="20"/>
  <c r="G2" i="25"/>
  <c r="G12" i="25"/>
  <c r="G42" i="25"/>
  <c r="H4" i="19"/>
  <c r="J35" i="20"/>
  <c r="G3" i="25"/>
  <c r="G13" i="25"/>
  <c r="G43" i="25"/>
  <c r="I22" i="6"/>
  <c r="I10" i="7"/>
  <c r="O17" i="16"/>
  <c r="J26" i="20"/>
  <c r="G4" i="25"/>
  <c r="G34" i="25"/>
  <c r="I22" i="5"/>
  <c r="H17" i="5" l="1"/>
  <c r="E15" i="2" s="1"/>
  <c r="D15" i="2"/>
  <c r="I3" i="4"/>
  <c r="I4" i="4"/>
  <c r="I18" i="4"/>
  <c r="I10" i="4"/>
  <c r="E7" i="2"/>
  <c r="I25" i="4"/>
  <c r="I14" i="4"/>
  <c r="I15" i="4"/>
  <c r="E6" i="2"/>
  <c r="I20" i="4"/>
  <c r="I12" i="4"/>
  <c r="I11" i="4"/>
  <c r="I13" i="4"/>
  <c r="I19" i="6"/>
  <c r="I18" i="6"/>
  <c r="I21" i="6"/>
  <c r="I20" i="6"/>
  <c r="I16" i="4"/>
  <c r="H20" i="4"/>
  <c r="E8" i="2" s="1"/>
  <c r="J6" i="20"/>
  <c r="J18" i="20"/>
  <c r="J36" i="20"/>
  <c r="I14" i="21"/>
  <c r="D8" i="2"/>
  <c r="I6" i="4"/>
  <c r="I23" i="4"/>
  <c r="J7" i="20"/>
  <c r="J19" i="20"/>
  <c r="G14" i="25"/>
  <c r="I5" i="4"/>
  <c r="I16" i="5"/>
  <c r="D4" i="2"/>
  <c r="I8" i="4" s="1"/>
  <c r="I9" i="7"/>
  <c r="J8" i="20"/>
  <c r="J20" i="20"/>
  <c r="H40" i="21"/>
  <c r="J15" i="20"/>
  <c r="D7" i="2"/>
  <c r="H16" i="6"/>
  <c r="E22" i="2" s="1"/>
  <c r="I6" i="7"/>
  <c r="J9" i="20"/>
  <c r="J21" i="20"/>
  <c r="I7" i="7"/>
  <c r="O25" i="16"/>
  <c r="J3" i="20"/>
  <c r="J14" i="20"/>
  <c r="J27" i="20"/>
  <c r="J4" i="20"/>
  <c r="J16" i="20"/>
  <c r="J29" i="20"/>
  <c r="D22" i="2"/>
  <c r="I16" i="6" s="1"/>
  <c r="I2" i="4"/>
  <c r="J30" i="20"/>
  <c r="I22" i="4" l="1"/>
  <c r="I21" i="4"/>
  <c r="I19" i="4"/>
  <c r="I17" i="4"/>
  <c r="I18" i="5"/>
  <c r="I20" i="5"/>
  <c r="I19" i="5"/>
  <c r="I9" i="4"/>
  <c r="I14" i="6"/>
  <c r="I17" i="6"/>
  <c r="I15" i="6"/>
  <c r="I1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1" authorId="0" shapeId="0" xr:uid="{00000000-0006-0000-0900-000001000000}">
      <text>
        <r>
          <rPr>
            <sz val="12"/>
            <color theme="1"/>
            <rFont val="Calibri"/>
            <family val="2"/>
            <scheme val="minor"/>
          </rPr>
          <t>======
ID#AAAA_AO2GEE
tc={5AD9AC4F-FB70-4160-98BC-33A3A3B9854F}    (2023-10-24 15:20:08)
[Threaded comment]
Your version of Excel allows you to read this threaded comment; however, any edits to it will get removed if the file is opened in a newer version of Excel. Learn more: https://go.microsoft.com/fwlink/?linkid=870924
Comment:
    According to the definition from the China Media Group, business revenue refers to the income obtained by the business unit from professional business activities and auxiliary activities. We believe that this definition is different from the ad revenue and subscriber revenue in the sheet. Therefore, we decided to keep it separately.
Reply:
    business revenue (事业收入)</t>
        </r>
      </text>
    </comment>
  </commentList>
  <extLst>
    <ext xmlns:r="http://schemas.openxmlformats.org/officeDocument/2006/relationships" uri="GoogleSheetsCustomDataVersion2">
      <go:sheetsCustomData xmlns:go="http://customooxmlschemas.google.com/" r:id="rId1" roundtripDataSignature="AMtx7mjwXkjAV3lbTf9mYB88yT03RDZxm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2" authorId="0" shapeId="0" xr:uid="{00000000-0006-0000-0E00-000001000000}">
      <text>
        <r>
          <rPr>
            <sz val="12"/>
            <color theme="1"/>
            <rFont val="Calibri"/>
            <family val="2"/>
            <scheme val="minor"/>
          </rPr>
          <t>======
ID#AAAA_AO2GHA
tc={190A6517-C401-BA41-A751-33139DB75DFE}    (2023-10-24 15:20:08)
[Threaded comment]
Your version of Excel allows you to read this threaded comment; however, any edits to it will get removed if the file is opened in a newer version of Excel. Learn more: https://go.microsoft.com/fwlink/?linkid=870924
Comment:
    AR2020 p.4 &amp; F-9</t>
        </r>
      </text>
    </comment>
    <comment ref="G4" authorId="0" shapeId="0" xr:uid="{00000000-0006-0000-0E00-000002000000}">
      <text>
        <r>
          <rPr>
            <sz val="12"/>
            <color theme="1"/>
            <rFont val="Calibri"/>
            <family val="2"/>
            <scheme val="minor"/>
          </rPr>
          <t>======
ID#AAAA_AO2GCI
tc={5B9828C0-EAA0-E441-BB47-14B21750B772}    (2023-10-24 15:20:08)
[Threaded comment]
Your version of Excel allows you to read this threaded comment; however, any edits to it will get removed if the file is opened in a newer version of Excel. Learn more: https://go.microsoft.com/fwlink/?linkid=870924
Comment:
    Alibaba AR2019 p.130</t>
        </r>
      </text>
    </comment>
    <comment ref="G5" authorId="0" shapeId="0" xr:uid="{00000000-0006-0000-0E00-000003000000}">
      <text>
        <r>
          <rPr>
            <sz val="12"/>
            <color theme="1"/>
            <rFont val="Calibri"/>
            <family val="2"/>
            <scheme val="minor"/>
          </rPr>
          <t>======
ID#AAAA_AO2GFk
tc={4F0C2BEB-D87B-AE40-B3C7-F7301A8C2A64}    (2023-10-24 15:20:08)
[Threaded comment]
Your version of Excel allows you to read this threaded comment; however, any edits to it will get removed if the file is opened in a newer version of Excel. Learn more: https://go.microsoft.com/fwlink/?linkid=870924
Comment:
    芒果超媒AR2019, p. 19</t>
        </r>
      </text>
    </comment>
    <comment ref="G6" authorId="0" shapeId="0" xr:uid="{00000000-0006-0000-0E00-000004000000}">
      <text>
        <r>
          <rPr>
            <sz val="12"/>
            <color theme="1"/>
            <rFont val="Calibri"/>
            <family val="2"/>
            <scheme val="minor"/>
          </rPr>
          <t>======
ID#AAAA_AO2GDw
tc={01B93C30-1860-2845-A6E9-557A1D8E7635}    (2023-10-24 15:20:08)
[Threaded comment]
Your version of Excel allows you to read this threaded comment; however, any edits to it will get removed if the file is opened in a newer version of Excel. Learn more: https://go.microsoft.com/fwlink/?linkid=870924
Comment:
    Bilibili AR2020 p.94
includes revenue from value-added services (subscription &amp; virtual gifts in livestreaming) + advertising</t>
        </r>
      </text>
    </comment>
    <comment ref="G13" authorId="0" shapeId="0" xr:uid="{00000000-0006-0000-0E00-000005000000}">
      <text>
        <r>
          <rPr>
            <sz val="12"/>
            <color theme="1"/>
            <rFont val="Calibri"/>
            <family val="2"/>
            <scheme val="minor"/>
          </rPr>
          <t>======
ID#AAAA_AO2GDY
tc={1FDD3FBC-8392-DC44-954A-5F01F75E9C13}    (2023-10-24 15:20:08)
[Threaded comment]
Your version of Excel allows you to read this threaded comment; however, any edits to it will get removed if the file is opened in a newer version of Excel. Learn more: https://go.microsoft.com/fwlink/?linkid=870924
Comment:
    AR2020 p.4 &amp; F-9</t>
        </r>
      </text>
    </comment>
    <comment ref="G15" authorId="0" shapeId="0" xr:uid="{00000000-0006-0000-0E00-000006000000}">
      <text>
        <r>
          <rPr>
            <sz val="12"/>
            <color theme="1"/>
            <rFont val="Calibri"/>
            <family val="2"/>
            <scheme val="minor"/>
          </rPr>
          <t>======
ID#AAAA_AO2GCU
tc={1AA0D05C-C664-DF49-AE34-E553245AF2D8}    (2023-10-24 15:20:08)
[Threaded comment]
Your version of Excel allows you to read this threaded comment; however, any edits to it will get removed if the file is opened in a newer version of Excel. Learn more: https://go.microsoft.com/fwlink/?linkid=870924
Comment:
    Alibaba AR2021 p. 118
 includes revenue for Youku, Alibaba Pictures and online games</t>
        </r>
      </text>
    </comment>
    <comment ref="G16" authorId="0" shapeId="0" xr:uid="{00000000-0006-0000-0E00-000007000000}">
      <text>
        <r>
          <rPr>
            <sz val="12"/>
            <color theme="1"/>
            <rFont val="Calibri"/>
            <family val="2"/>
            <scheme val="minor"/>
          </rPr>
          <t>======
ID#AAAA_AO2GCs
tc={5C8F896C-4C9D-B845-8BF6-5AC1CADE3347}    (2023-10-24 15:20:08)
[Threaded comment]
Your version of Excel allows you to read this threaded comment; however, any edits to it will get removed if the file is opened in a newer version of Excel. Learn more: https://go.microsoft.com/fwlink/?linkid=870924
Comment:
    芒果超媒AR2019, p. 19
“2019年，互联网视频业务实现营业收入50.44亿元，同比增长56.46%；其中广告收
入33.5亿元，同比增长39%；会员收入16.9亿元，同比增长102%。会员收入增速尤快，贡献度提升。” (p. 15)
运营商业务（IPTV) 2019: 12.75亿, 同比增长33.31%</t>
        </r>
      </text>
    </comment>
    <comment ref="G17" authorId="0" shapeId="0" xr:uid="{00000000-0006-0000-0E00-000008000000}">
      <text>
        <r>
          <rPr>
            <sz val="12"/>
            <color theme="1"/>
            <rFont val="Calibri"/>
            <family val="2"/>
            <scheme val="minor"/>
          </rPr>
          <t>======
ID#AAAA_AO2GHM
tc={37E89F99-C75D-E54A-9788-7052EA673288}    (2023-10-24 15:20:08)
[Threaded comment]
Your version of Excel allows you to read this threaded comment; however, any edits to it will get removed if the file is opened in a newer version of Excel. Learn more: https://go.microsoft.com/fwlink/?linkid=870924
Comment:
    Bilibili AR2020 p.94
includes revenue from value-added services (subscription &amp; virtual gifts in livestreaming) + advertising</t>
        </r>
      </text>
    </comment>
    <comment ref="G24" authorId="0" shapeId="0" xr:uid="{00000000-0006-0000-0E00-000009000000}">
      <text>
        <r>
          <rPr>
            <sz val="12"/>
            <color theme="1"/>
            <rFont val="Calibri"/>
            <family val="2"/>
            <scheme val="minor"/>
          </rPr>
          <t>======
ID#AAAA_AO2GFs
tc={3981D078-EBE6-264A-92F2-A1E5C98E7EC4}    (2023-10-24 15:20:08)
[Threaded comment]
Your version of Excel allows you to read this threaded comment; however, any edits to it will get removed if the file is opened in a newer version of Excel. Learn more: https://go.microsoft.com/fwlink/?linkid=870924
Comment:
    AR2020 p.4 &amp; F-9</t>
        </r>
      </text>
    </comment>
    <comment ref="G26" authorId="0" shapeId="0" xr:uid="{00000000-0006-0000-0E00-00000A000000}">
      <text>
        <r>
          <rPr>
            <sz val="12"/>
            <color theme="1"/>
            <rFont val="Calibri"/>
            <family val="2"/>
            <scheme val="minor"/>
          </rPr>
          <t>======
ID#AAAA_AO2GEA
tc={3A1FE790-89D4-6343-86B1-94BBE3F5D372}    (2023-10-24 15:20:08)
[Threaded comment]
Your version of Excel allows you to read this threaded comment; however, any edits to it will get removed if the file is opened in a newer version of Excel. Learn more: https://go.microsoft.com/fwlink/?linkid=870924
Comment:
    Alibaba AR2021 p. 118
 includes revenue for Youku, Alibaba Pictures and online games</t>
        </r>
      </text>
    </comment>
    <comment ref="G27" authorId="0" shapeId="0" xr:uid="{00000000-0006-0000-0E00-00000B000000}">
      <text>
        <r>
          <rPr>
            <sz val="12"/>
            <color theme="1"/>
            <rFont val="Calibri"/>
            <family val="2"/>
            <scheme val="minor"/>
          </rPr>
          <t>======
ID#AAAA_AO2GFA
tc={A7BF18DA-921B-A245-96B5-DC83340533DD}    (2023-10-24 15:20:08)
[Threaded comment]
Your version of Excel allows you to read this threaded comment; however, any edits to it will get removed if the file is opened in a newer version of Excel. Learn more: https://go.microsoft.com/fwlink/?linkid=870924
Comment:
    芒果超媒AR2020, p. 64, “新媒体平台运营”
Does not provide breakdowns for Mango TV specifically</t>
        </r>
      </text>
    </comment>
    <comment ref="G28" authorId="0" shapeId="0" xr:uid="{00000000-0006-0000-0E00-00000C000000}">
      <text>
        <r>
          <rPr>
            <sz val="12"/>
            <color theme="1"/>
            <rFont val="Calibri"/>
            <family val="2"/>
            <scheme val="minor"/>
          </rPr>
          <t>======
ID#AAAA_AO2GFw
tc={56732663-258F-3744-BA40-9E93BAB6B054}    (2023-10-24 15:20:08)
[Threaded comment]
Your version of Excel allows you to read this threaded comment; however, any edits to it will get removed if the file is opened in a newer version of Excel. Learn more: https://go.microsoft.com/fwlink/?linkid=870924
Comment:
    Bilibili AR2020 p.94
includes revenue from value-added services (subscription &amp; virtual gifts in livestreaming) + advertising</t>
        </r>
      </text>
    </comment>
  </commentList>
  <extLst>
    <ext xmlns:r="http://schemas.openxmlformats.org/officeDocument/2006/relationships" uri="GoogleSheetsCustomDataVersion2">
      <go:sheetsCustomData xmlns:go="http://customooxmlschemas.google.com/" r:id="rId1" roundtripDataSignature="AMtx7mhe+8++BKOjFRmrZM9Zx0FN/ovu/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H2" authorId="0" shapeId="0" xr:uid="{00000000-0006-0000-1000-000001000000}">
      <text>
        <r>
          <rPr>
            <sz val="12"/>
            <color theme="1"/>
            <rFont val="Calibri"/>
            <family val="2"/>
            <scheme val="minor"/>
          </rPr>
          <t>======
ID#AAAA_AO2GEI
tc={168CBD51-4030-3845-914F-A1028FC13F5E}    (2023-10-24 15:20:08)
[Threaded comment]
Your version of Excel allows you to read this threaded comment; however, any edits to it will get removed if the file is opened in a newer version of Excel. Learn more: https://go.microsoft.com/fwlink/?linkid=870924
Comment:
    AR2020, p. 11
(VAS) Smart phone games + PC client games (does not include in-game virtual item sales or advertising)
“Total smart phone games revenues (including smart phone games revenues attributable to our social networks business) were RMB146.6 billion and PC client games revenues were RMB44.6 billion for the year ended 31 December 2020”</t>
        </r>
      </text>
    </comment>
    <comment ref="H3" authorId="0" shapeId="0" xr:uid="{00000000-0006-0000-1000-000002000000}">
      <text>
        <r>
          <rPr>
            <sz val="12"/>
            <color theme="1"/>
            <rFont val="Calibri"/>
            <family val="2"/>
            <scheme val="minor"/>
          </rPr>
          <t>======
ID#AAAA_AO2GF4
tc={22CAE092-6A44-4A44-990D-B4A9606AB3FD}    (2023-10-24 15:20:08)
[Threaded comment]
Your version of Excel allows you to read this threaded comment; however, any edits to it will get removed if the file is opened in a newer version of Excel. Learn more: https://go.microsoft.com/fwlink/?linkid=870924
Comment:
    AR2020, p.104</t>
        </r>
      </text>
    </comment>
    <comment ref="H4" authorId="0" shapeId="0" xr:uid="{00000000-0006-0000-1000-000003000000}">
      <text>
        <r>
          <rPr>
            <sz val="12"/>
            <color theme="1"/>
            <rFont val="Calibri"/>
            <family val="2"/>
            <scheme val="minor"/>
          </rPr>
          <t>======
ID#AAAA_AO2GD0
tc={77B6BB28-7E46-BD47-90A5-7C2686F620BE}    (2023-10-24 15:20:08)
[Threaded comment]
Your version of Excel allows you to read this threaded comment; however, any edits to it will get removed if the file is opened in a newer version of Excel. Learn more: https://go.microsoft.com/fwlink/?linkid=870924
Comment:
    AR2020, p.94 “mobile games”</t>
        </r>
      </text>
    </comment>
    <comment ref="H5" authorId="0" shapeId="0" xr:uid="{00000000-0006-0000-1000-000004000000}">
      <text>
        <r>
          <rPr>
            <sz val="12"/>
            <color theme="1"/>
            <rFont val="Calibri"/>
            <family val="2"/>
            <scheme val="minor"/>
          </rPr>
          <t>======
ID#AAAA_AO2GFE
tc={C63385DA-9D60-4E31-B260-A48CEF115849}    (2023-10-24 15:20:08)
[Threaded comment]
Your version of Excel allows you to read this threaded comment; however, any edits to it will get removed if the file is opened in a newer version of Excel. Learn more: https://go.microsoft.com/fwlink/?linkid=870924
Comment:
    Sony CorporateReport2020 pg18</t>
        </r>
      </text>
    </comment>
    <comment ref="H9" authorId="0" shapeId="0" xr:uid="{00000000-0006-0000-1000-000005000000}">
      <text>
        <r>
          <rPr>
            <sz val="12"/>
            <color theme="1"/>
            <rFont val="Calibri"/>
            <family val="2"/>
            <scheme val="minor"/>
          </rPr>
          <t>======
ID#AAAA_AO2GHE
tc={D380EA0C-B265-6E4E-A201-55D89DC921F2}    (2023-10-24 15:20:08)
[Threaded comment]
Your version of Excel allows you to read this threaded comment; however, any edits to it will get removed if the file is opened in a newer version of Excel. Learn more: https://go.microsoft.com/fwlink/?linkid=870924
Comment:
    AR2019, p. 12
(VAS) Online game revenues (does not include in-game advertising)
“ Online games revenues grew by
10% to RMB114.7 billion.”</t>
        </r>
      </text>
    </comment>
    <comment ref="H10" authorId="0" shapeId="0" xr:uid="{00000000-0006-0000-1000-000006000000}">
      <text>
        <r>
          <rPr>
            <sz val="12"/>
            <color theme="1"/>
            <rFont val="Calibri"/>
            <family val="2"/>
            <scheme val="minor"/>
          </rPr>
          <t>======
ID#AAAA_AO2GHU
tc={278004C0-5864-5C41-9383-3D94679BA2EA}    (2023-10-24 15:20:08)
[Threaded comment]
Your version of Excel allows you to read this threaded comment; however, any edits to it will get removed if the file is opened in a newer version of Excel. Learn more: https://go.microsoft.com/fwlink/?linkid=870924
Comment:
    AR2020, p.104</t>
        </r>
      </text>
    </comment>
    <comment ref="H11" authorId="0" shapeId="0" xr:uid="{00000000-0006-0000-1000-000007000000}">
      <text>
        <r>
          <rPr>
            <sz val="12"/>
            <color theme="1"/>
            <rFont val="Calibri"/>
            <family val="2"/>
            <scheme val="minor"/>
          </rPr>
          <t>======
ID#AAAA_AO2GGI
tc={B501D3D9-2399-C746-AA94-5AFA609C6E2F}    (2023-10-24 15:20:08)
[Threaded comment]
Your version of Excel allows you to read this threaded comment; however, any edits to it will get removed if the file is opened in a newer version of Excel. Learn more: https://go.microsoft.com/fwlink/?linkid=870924
Comment:
    AR2020, p.94 “mobile games”</t>
        </r>
      </text>
    </comment>
    <comment ref="H12" authorId="0" shapeId="0" xr:uid="{00000000-0006-0000-1000-000008000000}">
      <text>
        <r>
          <rPr>
            <sz val="12"/>
            <color theme="1"/>
            <rFont val="Calibri"/>
            <family val="2"/>
            <scheme val="minor"/>
          </rPr>
          <t>======
ID#AAAA_AO2GFQ
tc={FA7E2166-462B-45DB-898B-C9DC0E5E26F2}    (2023-10-24 15:20:08)
[Threaded comment]
Your version of Excel allows you to read this threaded comment; however, any edits to it will get removed if the file is opened in a newer version of Excel. Learn more: https://go.microsoft.com/fwlink/?linkid=870924
Comment:
    Sony CorporateReport2020 pg18</t>
        </r>
      </text>
    </comment>
    <comment ref="H16" authorId="0" shapeId="0" xr:uid="{00000000-0006-0000-1000-000009000000}">
      <text>
        <r>
          <rPr>
            <sz val="12"/>
            <color theme="1"/>
            <rFont val="Calibri"/>
            <family val="2"/>
            <scheme val="minor"/>
          </rPr>
          <t>======
ID#AAAA_AO2GGc
tc={051A9843-550C-9B45-BC4F-595DFAC5D92C}    (2023-10-24 15:20:08)
[Threaded comment]
Your version of Excel allows you to read this threaded comment; however, any edits to it will get removed if the file is opened in a newer version of Excel. Learn more: https://go.microsoft.com/fwlink/?linkid=870924
Comment:
    AR2020, p. 11
(VAS) Smart phone games + PC client games (does not include in-game virtual item sales or advertising)
“Total smart phone games revenues (including smart phone games revenues attributable to our social networks business) were RMB146.6 billion and PC client games revenues were RMB44.6 billion for the year ended 31 December 2020”</t>
        </r>
      </text>
    </comment>
    <comment ref="H17" authorId="0" shapeId="0" xr:uid="{00000000-0006-0000-1000-00000A000000}">
      <text>
        <r>
          <rPr>
            <sz val="12"/>
            <color theme="1"/>
            <rFont val="Calibri"/>
            <family val="2"/>
            <scheme val="minor"/>
          </rPr>
          <t>======
ID#AAAA_AO2GEU
tc={E0AA284A-C144-C649-A6B8-A31CF93DDF25}    (2023-10-24 15:20:08)
[Threaded comment]
Your version of Excel allows you to read this threaded comment; however, any edits to it will get removed if the file is opened in a newer version of Excel. Learn more: https://go.microsoft.com/fwlink/?linkid=870924
Comment:
    AR2020, p.104</t>
        </r>
      </text>
    </comment>
    <comment ref="H18" authorId="0" shapeId="0" xr:uid="{00000000-0006-0000-1000-00000B000000}">
      <text>
        <r>
          <rPr>
            <sz val="12"/>
            <color theme="1"/>
            <rFont val="Calibri"/>
            <family val="2"/>
            <scheme val="minor"/>
          </rPr>
          <t>======
ID#AAAA_AO2GDM
tc={67D3F204-6290-5C42-BD37-AF11A6665A6A}    (2023-10-24 15:20:08)
[Threaded comment]
Your version of Excel allows you to read this threaded comment; however, any edits to it will get removed if the file is opened in a newer version of Excel. Learn more: https://go.microsoft.com/fwlink/?linkid=870924
Comment:
    AR2020, p.94 “mobile games”</t>
        </r>
      </text>
    </comment>
  </commentList>
  <extLst>
    <ext xmlns:r="http://schemas.openxmlformats.org/officeDocument/2006/relationships" uri="GoogleSheetsCustomDataVersion2">
      <go:sheetsCustomData xmlns:go="http://customooxmlschemas.google.com/" r:id="rId1" roundtripDataSignature="AMtx7mgHMPlhUuqeAD/VYXOdyxWxcmzb0A=="/>
    </ext>
  </extLst>
</comments>
</file>

<file path=xl/sharedStrings.xml><?xml version="1.0" encoding="utf-8"?>
<sst xmlns="http://schemas.openxmlformats.org/spreadsheetml/2006/main" count="11914" uniqueCount="1585">
  <si>
    <t>Sector</t>
  </si>
  <si>
    <t>Sector Group</t>
  </si>
  <si>
    <t>Glossary: Market/Sector Definitions</t>
  </si>
  <si>
    <t>Wireline</t>
  </si>
  <si>
    <t>Telecom &amp; Internet Access</t>
  </si>
  <si>
    <r>
      <rPr>
        <b/>
        <sz val="11"/>
        <color rgb="FF000000"/>
        <rFont val="Calibri"/>
        <family val="2"/>
      </rPr>
      <t>Wireline</t>
    </r>
    <r>
      <rPr>
        <sz val="11"/>
        <color rgb="FF000000"/>
        <rFont val="Calibri"/>
        <family val="2"/>
      </rPr>
      <t xml:space="preserve">: This category was originally intended to capture "voice landline” or "plain old telephone service” offered by telephone companies and, in recent decades, by cable, and online providers of such services. Does not include mobile wireless telecoms, Internet access service, and IPTV, rental or sale of equipment and other elements sometimes found in this category such as data centres. However, the wireline sector has in recent years becoming increasingly removed from that earlier characterization as revenues from voice service have moved to the margins of the industry’s business model.
Today, revenue and subscriber data for ISP/Internet access and IPTV (Multichannel Video Distribution revenue) services are often reported in the wireline segment, but you should break them out insofar as that is possible and record them in the sheets dedicated to those services. Once those services are taken out, the remainder constitutes the wireline sector revenues and is the figure you should report. This category now typically includes business services, wholesale services, non-broadcasting OTT services, equipment, etc. Some telecoms firms, for example Telus in Canada, include health and other services in wireline telecoms revenue, while others include wholesale revenues and security services. As a consequence of these ongoing trends, the “wireline” sector may increasingly be seen as an "other services" category. In general, you should exclude equipment leasing and sales from this category while keeping a record in your note to the sector which of the above services are included in this segment in order to track the evolution of this segment over time. </t>
    </r>
  </si>
  <si>
    <t>Wireless</t>
  </si>
  <si>
    <r>
      <rPr>
        <b/>
        <sz val="11"/>
        <color rgb="FF000000"/>
        <rFont val="Calibri"/>
        <family val="2"/>
      </rPr>
      <t>Wireless</t>
    </r>
    <r>
      <rPr>
        <sz val="11"/>
        <color rgb="FF000000"/>
        <rFont val="Calibri"/>
        <family val="2"/>
      </rPr>
      <t>: mobile wireless service providers provide both mobile voice and mobile data, i.e. mobile Internet access, services. Based on our experience in Canada, for instance, it is not possible to credibly disentangle these two sets of figures into discrete categories. Consequently, they are combined in a single revenue figure for wireless service. However, in some countries it may be possible to disentangle these two things. In such cases, please indicate as much in the two columns—mobile voice and mobile data—within the wireless sheet of the workbook.</t>
    </r>
  </si>
  <si>
    <t>ISP</t>
  </si>
  <si>
    <r>
      <rPr>
        <b/>
        <sz val="11"/>
        <color rgb="FF000000"/>
        <rFont val="Calibri"/>
        <family val="2"/>
      </rPr>
      <t>ISP</t>
    </r>
    <r>
      <rPr>
        <sz val="11"/>
        <color rgb="FF000000"/>
        <rFont val="Calibri"/>
        <family val="2"/>
      </rPr>
      <t xml:space="preserve">: Internet access services, including broadband and dial-up, using wireline, cable, satellite, or fixed point-to-point wireless connections. In general, the sector does not include “mobile data” or mobile Internet access. However, in some countries, this sector may include “mobile data/Internet” and if this is the case, then indicate as much in the note to this sector. In the “Sub-sector” column, if possible, please indicate which of the following categories best describes each firm’s activities: Telco (e.g. a legacy telecoms/telephone company), Cableco (i.e. a legacy cable company) or Indy ISP (i.e. an independent ISP that either builds, owns and controls its own network infrastructure or purchases wholesale network access from either an incumbent telephone or cable company’s network and bandwidth in order to provide a retail level Internet access service). Insofar as possible, the revenue figure for this should not include rental income or fees/taxes in the revenue. This will depend on the reporting practices in your country. </t>
    </r>
  </si>
  <si>
    <t>Multichannel Video Distribution (Cable/DBS/IPTV)</t>
  </si>
  <si>
    <r>
      <rPr>
        <b/>
        <sz val="11"/>
        <color rgb="FF000000"/>
        <rFont val="Calibri"/>
        <family val="2"/>
      </rPr>
      <t>Multichannel Video Distribution</t>
    </r>
    <r>
      <rPr>
        <sz val="11"/>
        <color rgb="FF000000"/>
        <rFont val="Calibri"/>
        <family val="2"/>
      </rPr>
      <t xml:space="preserve">: The distribution of linear video programming to end users.  Means of distribution can include Cable, DBS/DTH, and IPTV-based distribution of television/video services over fiber.  Does not include Linear Streaming Services. In other words, this sector is about the transmission of programming services. The channels/services that multichannel video distribution companies such as Comcast in the United States or Sky in the UK, New Zealand and Australia carry (video channels and TV broadcasters) are not included. That said, the revenue for this sector typically includes revenue from both the “transmission” and the “content/programming” side since, at the retail level, both elements are bundled together and sold as one package to subscribers. It is also the case that separate figures are also reported just for the “Pay Television Programming Services”. All this is a heightened state of flux in the face of the “cord-cutting” phenomenon, and as programming services and rights holders go direct-to-consumer over the Internet. In the “Sub-sector” column, please indicate which of the following categories best describes each firm’s activities: Cable, DBS, IPTV, other. </t>
    </r>
  </si>
  <si>
    <t>Broadcast TV</t>
  </si>
  <si>
    <t>Online &amp; Traditional Media Services</t>
  </si>
  <si>
    <r>
      <rPr>
        <b/>
        <sz val="11"/>
        <color rgb="FF000000"/>
        <rFont val="Calibri"/>
        <family val="2"/>
      </rPr>
      <t>Broadcast TV</t>
    </r>
    <r>
      <rPr>
        <sz val="11"/>
        <color rgb="FF000000"/>
        <rFont val="Calibri"/>
        <family val="2"/>
      </rPr>
      <t>: all “free TV” or public service terrestrial video broadcasting by station and networks supported by advertising and public funds, as well as the retransmission of such channels over cable and satellite.</t>
    </r>
  </si>
  <si>
    <t>Pay TV Programming Services</t>
  </si>
  <si>
    <r>
      <rPr>
        <b/>
        <sz val="11"/>
        <color rgb="FF000000"/>
        <rFont val="Calibri"/>
        <family val="2"/>
      </rPr>
      <t>Pay TV Programming Services</t>
    </r>
    <r>
      <rPr>
        <sz val="11"/>
        <color rgb="FF000000"/>
        <rFont val="Calibri"/>
        <family val="2"/>
      </rPr>
      <t xml:space="preserve">: television channels/services not distributed free over-the-air but for a fee over cable, satellite or IPTV platform. This includes standard services delivered over multichannel video distribution services such as the Discovery channel as well as premium pay television services such as HBO. </t>
    </r>
  </si>
  <si>
    <t>Online Video Services</t>
  </si>
  <si>
    <r>
      <rPr>
        <b/>
        <sz val="11"/>
        <color rgb="FF000000"/>
        <rFont val="Calibri"/>
        <family val="2"/>
      </rPr>
      <t>Online Video Services</t>
    </r>
    <r>
      <rPr>
        <sz val="11"/>
        <color rgb="FF000000"/>
        <rFont val="Calibri"/>
        <family val="2"/>
      </rPr>
      <t xml:space="preserve">: firms in this market aggregate and deliver video over the internet. Over time a variety of different revenue and business models have developed for online video services, with five sub-categories taking shape: 1. </t>
    </r>
    <r>
      <rPr>
        <b/>
        <sz val="11"/>
        <color rgb="FF000000"/>
        <rFont val="Calibri"/>
        <family val="2"/>
      </rPr>
      <t>SVOD (Subscription video on demand)</t>
    </r>
    <r>
      <rPr>
        <sz val="11"/>
        <color rgb="FF000000"/>
        <rFont val="Calibri"/>
        <family val="2"/>
      </rPr>
      <t xml:space="preserve"> is a pure player service where content is provided without commercials (outside of self-promotion of content) and charged a subscription rate (e.g. Netflix); 2. </t>
    </r>
    <r>
      <rPr>
        <b/>
        <sz val="11"/>
        <color rgb="FF000000"/>
        <rFont val="Calibri"/>
        <family val="2"/>
      </rPr>
      <t>TVOD (Transactional video on demand)</t>
    </r>
    <r>
      <rPr>
        <sz val="11"/>
        <color rgb="FF000000"/>
        <rFont val="Calibri"/>
        <family val="2"/>
      </rPr>
      <t xml:space="preserve"> is a pure player service where content is provided without commercials of any time, and the user is charged a one-time fee for the right to watch the content as often and much as they want (e.g. Apple iTunes); 3. </t>
    </r>
    <r>
      <rPr>
        <b/>
        <sz val="11"/>
        <color rgb="FF000000"/>
        <rFont val="Calibri"/>
        <family val="2"/>
      </rPr>
      <t>AVOD (Advertising-supported video on demand)</t>
    </r>
    <r>
      <rPr>
        <sz val="11"/>
        <color rgb="FF000000"/>
        <rFont val="Calibri"/>
        <family val="2"/>
      </rPr>
      <t xml:space="preserve"> is a pure player service where content is free of charge but served with commercials (e.g. YouTube); 4. </t>
    </r>
    <r>
      <rPr>
        <b/>
        <sz val="11"/>
        <color rgb="FF000000"/>
        <rFont val="Calibri"/>
        <family val="2"/>
      </rPr>
      <t>Linear Streaming Service</t>
    </r>
    <r>
      <rPr>
        <sz val="11"/>
        <color rgb="FF000000"/>
        <rFont val="Calibri"/>
        <family val="2"/>
      </rPr>
      <t xml:space="preserve"> is a system where linear programming is offered and a subscription rate is charged.  This is often referred to by some sources as streaming pay tv or over the top tv (e.g. SlingTV); 5. </t>
    </r>
    <r>
      <rPr>
        <b/>
        <sz val="11"/>
        <color rgb="FF000000"/>
        <rFont val="Calibri"/>
        <family val="2"/>
      </rPr>
      <t>Hybrid Services</t>
    </r>
    <r>
      <rPr>
        <sz val="11"/>
        <color rgb="FF000000"/>
        <rFont val="Calibri"/>
        <family val="2"/>
      </rPr>
      <t xml:space="preserve"> consist of a hybrid player that mixes two (or more) of the above. For instance, if a player offers multiple tiers of service including a free advertising only tier, a tier with some ads for a charge, and a tier with no ads for another charge, especially when content is locked behind those tiers, it would be a hybrid service (see: Hulu, Peacock).  It can also be a hybrid that combines other services, like linear streaming and AVOD (see Hulu + LiveTV). </t>
    </r>
    <r>
      <rPr>
        <b/>
        <sz val="11"/>
        <color rgb="FF000000"/>
        <rFont val="Calibri"/>
        <family val="2"/>
      </rPr>
      <t>Note</t>
    </r>
    <r>
      <rPr>
        <sz val="11"/>
        <color rgb="FF000000"/>
        <rFont val="Calibri"/>
        <family val="2"/>
      </rPr>
      <t>: Just because a Linear Streaming Service offers on demand does not make it hybrid. The on-demand component is a negotiated part of their rights agreement and is not a stand-alone service or offering.  It is no different than other forms of “authenticated tv”, where cable and DBS companies allow you to sign into and use a stream of the channel because you pay for the channel through cable (see: TLCgo, TBS, HBO Go, etc.). The type of service will be evident from, among other things, the source of revenue and should be indicated in the “Sub-sector” column on the “Online Video Services” sheet. This market does not include subscription-based pornography sites or companies that do not primarily make on-demand videos available as their core function, such as Facebook or Twitter.</t>
    </r>
  </si>
  <si>
    <t>Film TV Online Video Production</t>
  </si>
  <si>
    <t xml:space="preserve">Companies that produce programming licensed or sold to broadcast television, cable networks, online video services and film distributors. For these sectors, researchers are encouraged to use one of two methods to arrive at “production volume”: 1. the first is based on local spending or overall production budgets, based on who controls the budget as the main local co-producer, regardless of whose money it is. 2. The second is based on all production-related revenues of a production company, including production fees, rights sales, services. The latter method follows the method used by the European Audiovisual Observatory. Each research team should specify which of these two approaches they have chosen. Column J identifies, where possible, the primary production activity involved, i.e. production for: film, television or online video service.  </t>
  </si>
  <si>
    <t>Film TV Online Video Distribution</t>
  </si>
  <si>
    <r>
      <rPr>
        <b/>
        <sz val="11"/>
        <color rgb="FF000000"/>
        <rFont val="Calibri"/>
        <family val="2"/>
      </rPr>
      <t>Film TV Online Video Distribution</t>
    </r>
    <r>
      <rPr>
        <sz val="11"/>
        <color rgb="FF000000"/>
        <rFont val="Calibri"/>
        <family val="2"/>
      </rPr>
      <t xml:space="preserve">: This sector covers revenue derived from the control of distribution rights for all television, film and online video services. In other words, it includes revenue from the exploitation of distribution rights for theatrical and home entertainment services as well as special rights for festivals). Column K identifies, where possible, the primary production activity involved, i.e. production for: film, television or online video service.  </t>
    </r>
  </si>
  <si>
    <t>Film Exhibition</t>
  </si>
  <si>
    <r>
      <rPr>
        <b/>
        <sz val="11"/>
        <color rgb="FF000000"/>
        <rFont val="Calibri"/>
        <family val="2"/>
      </rPr>
      <t>Film Exhibition</t>
    </r>
    <r>
      <rPr>
        <sz val="11"/>
        <color rgb="FF000000"/>
        <rFont val="Calibri"/>
        <family val="2"/>
      </rPr>
      <t xml:space="preserve">: Film Exhibition: Theatre and box office revenue. This sector covers theatrical exhibition with a focus on box office/ticket sales receipts. Revenue from advertising as well as “Concession Sales + Other", respectively, are included in separate columns where possible.  </t>
    </r>
  </si>
  <si>
    <t>Digital Games</t>
  </si>
  <si>
    <r>
      <rPr>
        <b/>
        <sz val="11"/>
        <color rgb="FF000000"/>
        <rFont val="Calibri"/>
        <family val="2"/>
      </rPr>
      <t>Digital Games</t>
    </r>
    <r>
      <rPr>
        <sz val="11"/>
        <color rgb="FF000000"/>
        <rFont val="Calibri"/>
        <family val="2"/>
      </rPr>
      <t xml:space="preserve">: Companies in this sector generate direct revenue via the sale of physical (boxed) and digital distribution of video games, game subscriptions (e.g., for Massive Multiplayer Online Games), and in-game advertising and microtransactions. Revenue is generated via three main platform categories: 1. </t>
    </r>
    <r>
      <rPr>
        <b/>
        <sz val="11"/>
        <color rgb="FF000000"/>
        <rFont val="Calibri"/>
        <family val="2"/>
      </rPr>
      <t>Desktop</t>
    </r>
    <r>
      <rPr>
        <sz val="11"/>
        <color rgb="FF000000"/>
        <rFont val="Calibri"/>
        <family val="2"/>
      </rPr>
      <t xml:space="preserve"> (Microsoft, Steam, MacOS, browsers, massively multiplayer online games (MMOGs), 2. </t>
    </r>
    <r>
      <rPr>
        <b/>
        <sz val="11"/>
        <color rgb="FF000000"/>
        <rFont val="Calibri"/>
        <family val="2"/>
      </rPr>
      <t>Consoles</t>
    </r>
    <r>
      <rPr>
        <sz val="11"/>
        <color rgb="FF000000"/>
        <rFont val="Calibri"/>
        <family val="2"/>
      </rPr>
      <t xml:space="preserve"> (Sony, Microsoft, Nintendo, including handhelds), 3. </t>
    </r>
    <r>
      <rPr>
        <b/>
        <sz val="11"/>
        <color rgb="FF000000"/>
        <rFont val="Calibri"/>
        <family val="2"/>
      </rPr>
      <t>Mobile</t>
    </r>
    <r>
      <rPr>
        <sz val="11"/>
        <color rgb="FF000000"/>
        <rFont val="Calibri"/>
        <family val="2"/>
      </rPr>
      <t xml:space="preserve"> (revenue tracked via mobile app stores or from social games made available via social media services such as Facebook). Game titles may be cross platform (e.g. Fortnite is available on multiple devices). In such cases, it will be helpful to estimate how much of the revenue can be attributed to each platform, respectively, and to provide a note explaining how you have done this. It is also important to put boundaries around what is included and left out of this category. Revenue that should be excluded pertains, for instance, to e-sports (e.g., sponsorships), merchandising, non-digital games such as board games, game hardware (e.g., controllers, consoles and VR headsets), and subscriptions and revenue generated by platform owners (e.g., Xbox Live or PlayStation Network).</t>
    </r>
  </si>
  <si>
    <t>Broadcast Radio</t>
  </si>
  <si>
    <r>
      <rPr>
        <b/>
        <sz val="11"/>
        <color rgb="FF000000"/>
        <rFont val="Calibri"/>
        <family val="2"/>
      </rPr>
      <t>Broadcast Radio</t>
    </r>
    <r>
      <rPr>
        <sz val="11"/>
        <color rgb="FF000000"/>
        <rFont val="Calibri"/>
        <family val="2"/>
      </rPr>
      <t xml:space="preserve">: AM, FM, digital terrestrial, and satellite audio broadcasting, both stations and networks. In addition to advertising- and publicly-funded broadcast radio, this sector also includes services that rely primarily on paid subscriptions and satellite distribution. The best-known example of such a service in North America is Sirius XM which is owned by Liberty Media. </t>
    </r>
  </si>
  <si>
    <t>Music Services</t>
  </si>
  <si>
    <r>
      <rPr>
        <b/>
        <sz val="11"/>
        <color rgb="FF000000"/>
        <rFont val="Calibri"/>
        <family val="2"/>
      </rPr>
      <t>Music Services</t>
    </r>
    <r>
      <rPr>
        <sz val="11"/>
        <color rgb="FF000000"/>
        <rFont val="Calibri"/>
        <family val="2"/>
      </rPr>
      <t xml:space="preserve">: The music industry has become immensely more complex over time and now consists of six sub-sectors: 1. Subscription-based streaming services (e.g. Spotify); 2. Download/transactional services (e.g. Apple's iTunes); 3. Direct retail sales/recorded music; 4. Ad-based services (e.g. YouTube); 5. Publishing royalties (e.g. Bertelsmann); 6. Live entertainment (e.g. Live Nation). In the “Sub-sector” column, if possible, please indicate which of these categories—i.e. Subscription-based streaming services; Download/transactional services; Direct retail sales/recorded music; Ad-based services; 5. Publishing royalties; 6. Live entertainment—best describes the revenue source for each company’s entries. </t>
    </r>
  </si>
  <si>
    <t>Newspapers</t>
  </si>
  <si>
    <t>Newspapers: daily, community, local and national papers. This sector includes revenues from news stand sales, subscriptions, advertising, patronage and public funds. Insofar as possible, revenue for this sector should not include their online versions. That, however, may not be possible. Regardless, please indicate in a note whether you have included or excluded revenue from online versions.</t>
  </si>
  <si>
    <t>Online News Media</t>
  </si>
  <si>
    <r>
      <rPr>
        <b/>
        <sz val="11"/>
        <color rgb="FF000000"/>
        <rFont val="Calibri"/>
        <family val="2"/>
      </rPr>
      <t>Online News Media</t>
    </r>
    <r>
      <rPr>
        <sz val="11"/>
        <color rgb="FF000000"/>
        <rFont val="Calibri"/>
        <family val="2"/>
      </rPr>
      <t>: online versions of newspapers, magazines, newsletters, and online providers and compilers of regular news. Does not include online blogs.</t>
    </r>
  </si>
  <si>
    <t>Magazines</t>
  </si>
  <si>
    <t>Books</t>
  </si>
  <si>
    <r>
      <rPr>
        <b/>
        <sz val="11"/>
        <color rgb="FF000000"/>
        <rFont val="Calibri"/>
        <family val="2"/>
      </rPr>
      <t>Books</t>
    </r>
    <r>
      <rPr>
        <sz val="11"/>
        <color rgb="FF000000"/>
        <rFont val="Calibri"/>
        <family val="2"/>
      </rPr>
      <t xml:space="preserve">: includes revenue from all book publishing, including textbooks and e-books. The focus should be on publishers’ revenue versus those of retail bookstores and/or distributors. To the extent that it is possible, please distinguish between revenue from physical sales versus Digital/E-Book revenue. </t>
    </r>
  </si>
  <si>
    <t>Internet Advertising</t>
  </si>
  <si>
    <t xml:space="preserve">Core Internet Applications </t>
  </si>
  <si>
    <r>
      <rPr>
        <b/>
        <sz val="11"/>
        <color rgb="FF000000"/>
        <rFont val="Calibri"/>
        <family val="2"/>
      </rPr>
      <t>Internet Advertising</t>
    </r>
    <r>
      <rPr>
        <sz val="11"/>
        <color rgb="FF000000"/>
        <rFont val="Calibri"/>
        <family val="2"/>
      </rPr>
      <t xml:space="preserve">: includes companies whose revenue comes from advertising campaigns and advertising placed on the Internet. </t>
    </r>
  </si>
  <si>
    <t>App Distribution</t>
  </si>
  <si>
    <t>Core Internet Applications</t>
  </si>
  <si>
    <r>
      <rPr>
        <b/>
        <sz val="11"/>
        <color rgb="FF000000"/>
        <rFont val="Calibri"/>
        <family val="2"/>
      </rPr>
      <t>App Distribution</t>
    </r>
    <r>
      <rPr>
        <sz val="11"/>
        <color rgb="FF000000"/>
        <rFont val="Calibri"/>
        <family val="2"/>
      </rPr>
      <t>: generally refers to Apple’s App Store and the Google Play Store but also the app stores of mobile device makers such as Samsung. One leading source for data on the App Distribution market is App Annie which can be found here (https://www.appannie.com/en/). Company level data can also be found in Apple and Google’s annual reports but usually not on a stand-alone basis. This requires breaking out this specific element from larger reporting segments in the companies’ annual reports and making reasonable estimates about how to do this, while documenting the reasoning behind these estimates in notes to each cell where such estimates are reported.
You should see this as an “aspirational” sector where we hope to gather up data on a systematic basis at the international level while inviting all of our research teams to include country-level data where it exists for the time being. The Digital Media Industries Working Group (DMIWG) that we have created as a subgroup within the project will work on further developing and refining the conceptualization and methodology for assessing this sector over the next 2-3 years and, after test piloting the results for a few team, make it available project wide.</t>
    </r>
  </si>
  <si>
    <t>Search Engines-Mobile</t>
  </si>
  <si>
    <r>
      <rPr>
        <b/>
        <sz val="11"/>
        <color rgb="FF000000"/>
        <rFont val="Calibri"/>
        <family val="2"/>
      </rPr>
      <t>Search Engines-Mobile</t>
    </r>
    <r>
      <rPr>
        <sz val="11"/>
        <color rgb="FF000000"/>
        <rFont val="Calibri"/>
        <family val="2"/>
      </rPr>
      <t xml:space="preserve">: major web-based information search systems accessed through mobile wireless services/smartphones, e.g. Google, Baidu, Bing, Yandex, Naver. The goal here to focus on search engine use on portable devices that have a mobile wireless connection to the Internet (i.e. laptops, phones, including both smart and feature phones since feature phones have the functionality of a smart phone, including internet access, and are hugely popular in South east Asia and Africa, for instance). This does not include devices connected to the Internet by way of a wifi connection. A good source for national and international data on the market share of various mobile operating systems over time is StatCounter (https://gs.statcounter.com/search-engine-market-share/all/). </t>
    </r>
  </si>
  <si>
    <t>Search Engines-Desktop</t>
  </si>
  <si>
    <t>Search Engines</t>
  </si>
  <si>
    <r>
      <rPr>
        <b/>
        <sz val="11"/>
        <color rgb="FF000000"/>
        <rFont val="Calibri"/>
        <family val="2"/>
      </rPr>
      <t>Search Engines</t>
    </r>
    <r>
      <rPr>
        <sz val="11"/>
        <color rgb="FF000000"/>
        <rFont val="Calibri"/>
        <family val="2"/>
      </rPr>
      <t>: major web-based information search systems regardless of access mode, i.e. mobile and desktop search engines combined, e.g. Google, Baidu, Bing, Yandex, Naver. A good source for national and international data on the market share of various mobile operating systems over time is StatCounter (https://gs.statcounter.com/search-engine-market-share/all/).</t>
    </r>
  </si>
  <si>
    <t>Social Media Platforms</t>
  </si>
  <si>
    <r>
      <rPr>
        <b/>
        <sz val="11"/>
        <color rgb="FF000000"/>
        <rFont val="Calibri"/>
        <family val="2"/>
      </rPr>
      <t>Social Media Platforms</t>
    </r>
    <r>
      <rPr>
        <sz val="11"/>
        <color rgb="FF000000"/>
        <rFont val="Calibri"/>
        <family val="2"/>
      </rPr>
      <t>:  Platforms whose primary purpose is the sharing of user-generated content and interactions.  This can include the sharing of pictures (Instagram), video (YouTube), messages (WeChat), personal information (Facebook) or hybrids of the above (TikTok, Snapchat, etc.)  This does not include Blogs, as they do not have an interactive function. More generally, examples of social media companies include Facebook’s Apps (Facebook, Instagram, WhatsApp), LinkedIn, Vkontakte, Twitter, Baidu, YouTube, Vimeo, Reddit, TikTok/Douyin etc. This category does not include SVOD (streaming video on demand) such as Hulu or Netflix as it has no connectivity features or significant amounts of end-user created content. Good sources for national and international data on the revenue, usage and market share of social media services is the companies’ own financial reporting documents, e.g. annual reports, as well as StatCounter (https://gs.statcounter.com/social-media-stats).</t>
    </r>
  </si>
  <si>
    <t>Mobile OS</t>
  </si>
  <si>
    <r>
      <rPr>
        <b/>
        <sz val="11"/>
        <color rgb="FF000000"/>
        <rFont val="Calibri"/>
        <family val="2"/>
      </rPr>
      <t>Mobile OS</t>
    </r>
    <r>
      <rPr>
        <sz val="11"/>
        <color rgb="FF000000"/>
        <rFont val="Calibri"/>
        <family val="2"/>
      </rPr>
      <t xml:space="preserve">: A mobile operating system manages computer hardware, software resources and provides a common interface that allows people to interact with mobile phones and other mobile devices. The two most prominent mobile operating systems at present are Apple’s iOS and Google’s Android. Since mobile O/S are bundled with devices, market share is usually measured as the share of Apple, Google and others’ O/S embedded in mobile devices not revenue. A good source for national and international data on the market share of various mobile operating systems over time is StatCounter (https://gs.statcounter.com/os-market-share).
While there are many, many “white box” devices that run “forked” versions of Android, i.e. that take the core Android Code and modify it to release their own OS that are not “blessed” by Google, e.g. as Huawei had to do have Trump put that company on a black list, and many other phones that are running a forked version of Android, we will not try to count them because doing so is, well, next to impossible. </t>
    </r>
  </si>
  <si>
    <t>Desktop OS</t>
  </si>
  <si>
    <r>
      <rPr>
        <b/>
        <sz val="11"/>
        <color rgb="FF000000"/>
        <rFont val="Calibri"/>
        <family val="2"/>
      </rPr>
      <t>Desktop OS</t>
    </r>
    <r>
      <rPr>
        <sz val="11"/>
        <color rgb="FF000000"/>
        <rFont val="Calibri"/>
        <family val="2"/>
      </rPr>
      <t xml:space="preserve">: A desktop operating system manages computer hardware; software resources and provides a common interface that allows people to interact with computers. The two most prominent desktop operating systems at present are Microsoft Windows and Apple’s macOS, although there are a variety of open source operating systems built on top of the Linux operating system. Since desktop O/S are bundled with personal computers, market share is usually measured as the share of Microsoft Windows, Apple macOS, and Linux O/S embedded in such computers, not revenue. A good source for national and international data on the market share of desktop operating systems is StatCounter (https://gs.statcounter.com/os-market-share/desktop/). </t>
    </r>
  </si>
  <si>
    <t>Mobile Browsers</t>
  </si>
  <si>
    <r>
      <rPr>
        <b/>
        <sz val="11"/>
        <color rgb="FF000000"/>
        <rFont val="Calibri"/>
        <family val="2"/>
      </rPr>
      <t>Mobile Browsers</t>
    </r>
    <r>
      <rPr>
        <sz val="11"/>
        <color rgb="FF000000"/>
        <rFont val="Calibri"/>
        <family val="2"/>
      </rPr>
      <t xml:space="preserve">: A mobile browser is a web browser designed for use on mobile phones and other mobile devices and optimized to display Web content effectively for small screens on portable devices. The advent of mobile browsers have helped to bring about the “mobile web” based on mobile versions of websites and pages on the Internet. A good source for national and international data on the market share of mobile browsers is StatCounter (https://gs.statcounter.com/browser-market-share/mobile/). </t>
    </r>
  </si>
  <si>
    <t>Desktop Browsers</t>
  </si>
  <si>
    <r>
      <rPr>
        <b/>
        <sz val="11"/>
        <color rgb="FF000000"/>
        <rFont val="Calibri"/>
        <family val="2"/>
      </rPr>
      <t>Desktop Browsers</t>
    </r>
    <r>
      <rPr>
        <sz val="11"/>
        <color rgb="FF000000"/>
        <rFont val="Calibri"/>
        <family val="2"/>
      </rPr>
      <t>: A desktop browser is application software used to access the World Wide Web. A good source for national and international data desktop browser market share is StatCounter (https://gs.statcounter.com/browser-market-share/desktop/).</t>
    </r>
  </si>
  <si>
    <t>Country</t>
  </si>
  <si>
    <t>Year</t>
  </si>
  <si>
    <t>Total Revenue (Millions RMB￥)</t>
  </si>
  <si>
    <t>Total Revenue (Millions US$)</t>
  </si>
  <si>
    <t>Total Monthly Active Users (,000)</t>
  </si>
  <si>
    <t>Total Copies Sold (Millions)</t>
  </si>
  <si>
    <t>Subscriber Revenue (Millions RMB￥)</t>
  </si>
  <si>
    <t>Mobile Voice Revenue (Millions RMB￥)</t>
  </si>
  <si>
    <t>Mobile Data Revenue (Millions RMB￥)</t>
  </si>
  <si>
    <t>Ad Revenue (Millions RMB￥)</t>
  </si>
  <si>
    <t>Public Funding (Millions RMB￥)</t>
  </si>
  <si>
    <t>Physical Sales (Millions RMB￥)</t>
  </si>
  <si>
    <t>Digital Sales/Download (Millions RMB￥)</t>
  </si>
  <si>
    <t>Recorded Music Revenue (Millions RMB￥)</t>
  </si>
  <si>
    <t>Live Entertainment Revenue (Millions RMB￥)</t>
  </si>
  <si>
    <t>Publishing Royalties (Millions US$)</t>
  </si>
  <si>
    <t>Micropayments (Millions RMB￥)</t>
  </si>
  <si>
    <t>Other Revenue (Millions RMB￥)</t>
  </si>
  <si>
    <t>Notes</t>
  </si>
  <si>
    <t>China</t>
  </si>
  <si>
    <t>Multichannel Video Distribution</t>
  </si>
  <si>
    <t>IPTV revenue + Cable network services revenue; IPTV revenue in Telecom Industtries Statistical Report by the MIIT [2019年通信业统计公报]; Cable network services revenue in 2019 National Radio and Television Industry Statistical Bulletin《2019年全国广播电视行业统计公报》(NRTA)</t>
  </si>
  <si>
    <t>IPTV revenue + Cable network services revenue; IPTV revenue in 2020 Telecom Industtries Statistical Report by the MIIT [2020年通信业统计公报]; Cable network services revenue in 2020 National Radio and Television Industry Statistical Bulletin《2019年全国广播电视行业统计公报》(NRTA)</t>
  </si>
  <si>
    <t>IPTV revenue + Cable network services revenue (2021 Naitonal Radio and Television Indsutry Statistical Bulletin); The MIIT stops releasing IPTV revenue in 2021 report. The number here is calculated using the estimated annual IPTV revenue per user based on the data from 2019 and 2020. For example, there are 274 million IPTV users, according to the 2019 National Radio and Television Industry Statistical Bulletin, and 29400 million RMB IPTV revenue according to the MIIT's 2019 Telecoms Industries Statistical Report. The average annual IPTV revenue per user therefore is 107.3 RMB. Likewise, the average annual IPTV revenue per user for 2020 is 106.37 RMB. The estimated average annual IPTV revenue per user for 2021 is set at 107 RMB. The estimated IPTV revenue = 107 RMB*349 million IPTV users (the MIIT's 2021 Telecom Industries Statitical Report).</t>
  </si>
  <si>
    <t>IPTV revenue + Cable network services revenue (2022 Naitonal Radio and Television Indsutry Statistical Bulletin); The MIIT stops releasing IPTV revenue in 2021 report. The number here is calculated using the estimated annual IPTV revenue per user based on the data from 2019 and 2020. For example, there are 274 million IPTV users, according to the 2019 National Radio and Television Industry Statistical Bulletin, and 29400 million RMB IPTV revenue according to the MIIT's 2019 Telecoms Industries Statistical Report. The average annual IPTV revenue per user therefore is 107.3 RMB. Likewise, the average annual IPTV revenue per user for 2020 is 106.37 RMB. The estimated average annual IPTV revenue per user for 2022 is set at 107.5 RMB. The estimated IPTV revenue = 107.5 RMB*380 million IPTV users (the MIIT's 2022 Telecom Industries Statitical Report).</t>
  </si>
  <si>
    <t xml:space="preserve">Estimate data source: Based on the ratio of the revenuve film production, distribution and exhibition in China Film Company in 2019 (https://pdf.dfcfw.com/pdf/H3_AP202102261465732139_1.pdf?1614332404000.pdf, p. 13), we calculated the relevant film production and distribution's total revenue based on the total revenue in film exhibition. </t>
  </si>
  <si>
    <t>2019 National Radio and Television Industry Statistical Bulletin《2019年全国广播电视行业统计公报》(NRTA) Cable TV (pay channels included) 75335 million, IPTV 12123 million</t>
  </si>
  <si>
    <t>2020 National Radio and Television Industry Statistical Bulletin《2020年全国广播电视行业统计公报》(NRTA) Cable TV (pay channels included) 75698 million, IPTV 13582 million</t>
  </si>
  <si>
    <t>2021 National Radio and Television Industry Statistical Bulletin 《2021年全国广播电视行业统计公报》(NRTA) Cable TV (pay channels included) 73456 million, IPTV 16176 million</t>
  </si>
  <si>
    <t>2022 National Radio and Television Industry Statistical Bulletin 《2022年全国广播电视行业统计公报》(NRTA) Cable TV (pay channels included) 71955 million, IPTV 16979 million</t>
  </si>
  <si>
    <t xml:space="preserve">2020 Development Report Chinese Online Copyrighted Industries 《2020年中国网络版权产业发展报告》p. 20. https://tisi.org/18884; *the total reveue for online video is reported ¥127.100 million in the 2019 report. Here the latest data is adopted. </t>
  </si>
  <si>
    <t>2020 Development Report Chinese Online Copyrighted Industries 《2020年中国网络版权产业发展报告》p. 20. https://tisi.org/18884.*国家版权局网络版权产业基地&amp;腾讯研究院《2020年中国网络版权产业发展报告》, p. 20.  “含部分网络动画”; “2020年中国网络长视频市场规模达1197.2亿人民币，同比增长17%。注：中国网络长视频市场规模含用户付费，广告，版权分销及其他收入，包括综合类长视频平台动画内容的业务收入”</t>
  </si>
  <si>
    <t>《2022中国音乐产业发展总报告》(https://www.sohu.com/a/677702366_152615)As defined in the sector, we only included the revenue from publishing loyality, digital music, live entertainment, and recorded music revenue. The total revenue is calculated by the four parts together.</t>
  </si>
  <si>
    <t>PwC Global Entertainment and Media Outlook: 2022-2026, https://mediaoutlook.pwc.com/segments/SEG-FILM The other revenue comes from the box offices. All data in the original report are in US dollars and have been multiplied by the average exchange rate used by PwC: 6.470</t>
  </si>
  <si>
    <r>
      <rPr>
        <sz val="11"/>
        <color rgb="FF000000"/>
        <rFont val="Calibri"/>
        <family val="2"/>
      </rPr>
      <t xml:space="preserve">PwC Global Entertainment and Media Outlook: 2022-2026, </t>
    </r>
    <r>
      <rPr>
        <sz val="11"/>
        <color rgb="FF000000"/>
        <rFont val="Calibri"/>
        <family val="2"/>
      </rPr>
      <t>https://mediaoutlook.pwc.com/segments/SEG-FILM</t>
    </r>
    <r>
      <rPr>
        <sz val="11"/>
        <color rgb="FF000000"/>
        <rFont val="Calibri"/>
        <family val="2"/>
      </rPr>
      <t xml:space="preserve"> The other revenue comes from the box offices. All data in the original report are in US dollars and have been multiplied by the average exchange rate used by PwC: 6.470</t>
    </r>
  </si>
  <si>
    <t>《2020年中国网络版权产业发展报告》p. 26-28 &amp; 《2019年中国网络版权产业发展报告》p.29. *“网络游戏：范畴包括互联网 PC 客户端游戏、PC 浏览器端游戏、移动平台游戏以及家用主机游戏，但不包括游戏主机、配套硬件和线下大型游艺设备，衍生出的电子竞技和移动电竞所产生的内容作品（如直播、节目、视频剪辑等）则计入网络直播或网络视频。” （2019报告，p.5）</t>
  </si>
  <si>
    <t>《2020年中国网络版权产业发展报告》p. 26-28 &amp; 《2019年中国网络版权产业发展报告》p.29. * 网络游戏：范畴包括互联网 PC 客户端游戏、PC 浏览器端游戏、移动平台游戏以及家用主机游戏，但不包括游戏主机、配套硬件和线下大型游艺设备，衍生出的电子竞技和移动电竞所产生的内容作品（如直播、节目、视频剪辑等）则计入网络直播或网络视频。” （2019报告，p.5）。 ***2020年中国网络游戏市场规模达2786.9亿元，国产游戏的国内市场规模达2401.9亿元，国产游戏的海外市场规模达154.5亿美元，电竞游戏市场规模达1365.6亿元。然而《2019年中国网络版权产业发展报告》p.32, 2019年中国电子竞技赛事规模仅为14.5亿，仅为2020年报告的电竞游戏市场的约十分之一。“电竞游戏市场”和“电子竞技赛事”各自如何定义，包括哪些部分，报告并未明确。***</t>
  </si>
  <si>
    <t xml:space="preserve">China </t>
  </si>
  <si>
    <t>《2021年中国游戏产业报告》“2021年，中国游戏市场实际销售收入2965.13亿元，较去年增收178.26亿元，同比增长6.4%“ （http://jinbao.people.com.cn/n1/2021/1216/c421674-32310114.html）</t>
  </si>
  <si>
    <t>PwC Global Entertainment and Media Outlook: 2022-2026, www.pwc.com/outlook Subscription revenue is actually the print newspaper circulation revenue offered on the site, but is the closest thing we found to subscription revenue. Total revenue is the sum of print newspaper advertising revenue and print newspaper subscription revenue. This calculation may be more accurate given that circulation revenue includes subscription revenue. All data in the original report are in US dollars and have been multiplied by the average exchange rate used by PwC: 6.470</t>
  </si>
  <si>
    <t>PwC Global Entertainment and Media Outlook: 2022-2026, www.pwc.com/outlook Subscription revenue is actually the circulation revenue offered on the site, but is the closest thing we found to subscription revenue. Total revenue is the sum of advertising revenue and subscription revenue. This calculation may be more accurate given that circulation revenue includes subscription revenue. All data in the original report are in US dollars and have been multiplied by the average exchange rate used by PwC: 6.470</t>
  </si>
  <si>
    <t>iResearch 2023 Q1 Quarterly Monitoring Report On China's Marketing Spending ("艾瑞咨询： 中国营销市场季度动态监测报告2023Q1"), p.11, https://pdf.dfcfw.com/pdf/H3_AP202305081586350770_1.pdf?1683574101000.pdf</t>
  </si>
  <si>
    <t>China Mobile</t>
  </si>
  <si>
    <t>China Telecom</t>
  </si>
  <si>
    <t>Alibaba</t>
  </si>
  <si>
    <t>China Unicom</t>
  </si>
  <si>
    <t>Douyin</t>
  </si>
  <si>
    <t>Beijing Radio &amp; Television Station</t>
  </si>
  <si>
    <t>Shanghai Media Group (SMG)</t>
  </si>
  <si>
    <t>China Broadnet</t>
  </si>
  <si>
    <t>Baidu</t>
  </si>
  <si>
    <t>Pinduoduo</t>
  </si>
  <si>
    <t>Guangdong Radio and Television</t>
  </si>
  <si>
    <t>China Media Group</t>
  </si>
  <si>
    <t>Sony Music</t>
  </si>
  <si>
    <t>Kuaishou</t>
  </si>
  <si>
    <t>Bilibili</t>
  </si>
  <si>
    <t>37Games</t>
  </si>
  <si>
    <t>Weibo</t>
  </si>
  <si>
    <t>Jiangsu Cable</t>
  </si>
  <si>
    <t>Warner Music China</t>
  </si>
  <si>
    <t>Yuehua Entertainment</t>
  </si>
  <si>
    <t>China Film Company</t>
  </si>
  <si>
    <t>Hengdian Entertainment</t>
  </si>
  <si>
    <t>Meituan</t>
  </si>
  <si>
    <t>Strawbear Entertainment</t>
  </si>
  <si>
    <t>Huayi Brothers</t>
  </si>
  <si>
    <t>Parent Ownership Group</t>
  </si>
  <si>
    <t>Operating Division/Company</t>
  </si>
  <si>
    <t>Operating Brand/Title</t>
  </si>
  <si>
    <t>Market Shares by Revenue (%)</t>
  </si>
  <si>
    <t>Subscribers (000s)</t>
  </si>
  <si>
    <t>Market Shares by Subscriber (%)</t>
  </si>
  <si>
    <t>Average Revenue Per User</t>
  </si>
  <si>
    <t>China Telecom AR2016(SEC), p.45. Total revenue (352，285) - mobile voices (44,133) - total internet services (150，405) - Others Services (42,085)</t>
  </si>
  <si>
    <t>Mobile AR2016(SEC) p.45-46. Total operating revenue (584,089) - Total data services  revenue (303,425) - voices revenue (261,896)+ Applications and information services (52,985) *"Applications and information services" is reported as part of the "Data Services"; no reporting of separate revenue for landline phones and mobile voices. Voice revenue including landline phone is counted as "wireless" and thus wireline revenue here does not include landline voice revenue</t>
  </si>
  <si>
    <t>China Unicom AR2017(SEC), p. 46: Total service revenue (232,976) - voices (fixed+mobile 57,030) - Broadband and mobile data services (105,634) - other value-added services (SMS, Calling ID, ring, etc. 27,411); *no reporting of separate revenue for landline phones and mobile voices. Voice revenue including landline phone is counted as "wireless" and thus wireline revenue here does not include landline voice revenue.</t>
  </si>
  <si>
    <t>China Telecom AR2016(SEC), p.45. Total revenue (352，285) - mobile voices (44,133) - total internet services (150，405) - Others (47,238)</t>
  </si>
  <si>
    <t>China Mobile  AR2017(SEC) p.47-48; Total operating revenue (623,422) - Total data services  revenue (394,937) - total voices revenue (209,949) + Applications and information services (52,585)</t>
  </si>
  <si>
    <t xml:space="preserve">China Unicom  AR2017(SEC), p. 46. Total service revenue (238,033) - voices (fixed+mobile 47,500) - Broadband and mobile data services (118,209) - other value-added services (SMS, Calling ID, ring, etc. 24,187) </t>
  </si>
  <si>
    <t>China Telecom AR2018(SEC), p.53. Total revenue (366，229) - mobile voices (39,415) - total internet services (172,554)-Other (39828)</t>
  </si>
  <si>
    <t>China Mobile  AR2018(SEC) p.47-48. Total operating revenue (668,351) - Total data services  revenue (493,350) - voices revenue (156,918) + Applications and information services (60,655)</t>
  </si>
  <si>
    <t>China Unicom AR2017(SEC), p. 46. Total service revenue (249,015) - voices (fixed+mobile 39154) - Broadband and mobile data services (137,133) - other value-added services (SMS, Calling ID, ring, etc. 22,793)</t>
  </si>
  <si>
    <t>China Telecom AR2018(SEC), p.53. Total revenue (377,124) - mobile voices (31,088) - total internet services (190,871) - Others (31,753)</t>
  </si>
  <si>
    <t>China Mobile  AR2018(SEC) p.47-48; Revenue form telecommunications services (670,907) - Total data services  revenue (542,083) - voices revenue (108，083) + Applications and information services (75,701)</t>
  </si>
  <si>
    <t>China Unicom AR2020(sec), p. 51. Total service revenue (263,683) - voices (fixed+mobile 32486) - Broadband and mobile data services (148431) - other value-added services (SMS, Calling ID, ring, etc. 24606)</t>
  </si>
  <si>
    <t>China Telecom AR2020(SEC), p.50. Total revenue (375,734) - mobile voices (26721) - internet services (197244)-Others (23,743) - estimated IPTV revenue from the MVD sector</t>
  </si>
  <si>
    <t>China Mobile  AR2020(SEC) p.52-53. Wireline revenue = telecommunications services revenue (674,392) - Total data services  revenue (565025) - voices revenue (88624) + Applications and information services (82,543) - estimated IPTV revenue from the MVD sector</t>
  </si>
  <si>
    <t>China Unicom AR2020(sec), p. 56-57. Total service revenue (264,387) - voices (fixed+mobile 26440) - Broadband and mobile data services (146534) - other value-added services (SMS, Calling ID, ring, etc. 21,251) - estimated IPTV revenue from the MVD sector</t>
  </si>
  <si>
    <t>China Telecom AR2020(SEC), p.50. Wireline revenue for 2020 =Total revenue (393,561) - mobile voices (24,832) - internet services (208,019) - Others (25,168) - estimated IPTV revenue from the MVD sector ; *Wireline for China Telecom excludes sales of handsets "Others"; it includes: information and application services + Telecommunicatoins Network Resource and Equipment Services (p. 50 in AR2020 SEC). China's total telecom sector revenue (wireline and wireless and everything combined) for year 2020 is 150,382 million yuan. (Source: Ministry of Industry and Information Technology https://www.miit.gov.cn/txnj/tx_index.html). The total revenue for Wireline sector is 469,155.52 million yuan, Wireless sector is 890,844.144 million yuan. The total number of subscribers for Wireline sector is 181,908,000 and the total number of Wireless subscribers is 1,594,070,000.</t>
  </si>
  <si>
    <r>
      <rPr>
        <sz val="11"/>
        <color rgb="FF000000"/>
        <rFont val="Calibri"/>
        <family val="2"/>
      </rPr>
      <t xml:space="preserve">China Mobile  AR2020(SEC) p.52-53. Wireline revenue = telecommunications services revenue (695,692) - Total data services  revenue (597,010) - voices revenue (78,782)+ Applications and information services (101,038) - estimated IPTV revenue from the MVD sector; *China Mobile's China Mobile  </t>
    </r>
    <r>
      <rPr>
        <b/>
        <sz val="11"/>
        <color theme="1"/>
        <rFont val="Calibri"/>
        <family val="2"/>
      </rPr>
      <t>Telecommunications Services Revenue</t>
    </r>
    <r>
      <rPr>
        <sz val="11"/>
        <color theme="1"/>
        <rFont val="Calibri"/>
        <family val="2"/>
      </rPr>
      <t xml:space="preserve"> consists of voice services revenue, data services revenue and other revenue from telecommunications services. </t>
    </r>
    <r>
      <rPr>
        <b/>
        <sz val="11"/>
        <color theme="1"/>
        <rFont val="Calibri"/>
        <family val="2"/>
      </rPr>
      <t>Revenue from sales of products and others</t>
    </r>
    <r>
      <rPr>
        <sz val="11"/>
        <color theme="1"/>
        <rFont val="Calibri"/>
        <family val="2"/>
      </rPr>
      <t xml:space="preserve"> is mainly derived from sales of handsets, smart devices and ICT equipment as well as revenue from construction contracts and it is</t>
    </r>
    <r>
      <rPr>
        <b/>
        <sz val="11"/>
        <color theme="1"/>
        <rFont val="Calibri"/>
        <family val="2"/>
      </rPr>
      <t xml:space="preserve"> excluded</t>
    </r>
    <r>
      <rPr>
        <sz val="11"/>
        <color theme="1"/>
        <rFont val="Calibri"/>
        <family val="2"/>
      </rPr>
      <t xml:space="preserve"> here. </t>
    </r>
  </si>
  <si>
    <t>China Unicom AR2020(sec), p. 56-57. Total service revenue (275,814) - voices (fixed+mobile 23183) - Broadband and mobile data services (150,730) - other value-added services (SMS, Calling ID, ring, etc. 21,287) - estimated IPTV revenue from the MVD sector; *Wireline for China Unicom excludes saels of handsets  and equipments and includes interconnection fees + Transmission lines usage and associated services</t>
  </si>
  <si>
    <t>China Mobile  AR2021 SEC, p. 50-52. Telecom revenue (751,409)-Voice services (76,163)-SMS&amp;MMS(31,100)-Wireless data traffic (392,859)-Wireline broadband services (94230) - estimated IPTV revenue from the MVD sector *China mobile did not report total data revenue for 2021 as it did for previous years. So the Wireline revenue essentially includes "application and information services" and "other telecom services" in the telecom revenue whereas the sales and rentals of equipment are excluded. *the company withdrew U.S. stock market in 2021.</t>
  </si>
  <si>
    <t>China Telecom  AR2021, p. 51. Service revenues (402,827)-Mobile communications service revenue (184,157)-Wireline broadband access revenue (76,548) - estimated IPTV revenue from the MVD sector. *the company withdrew U.S. stock market in 2021.</t>
  </si>
  <si>
    <t>China Unicom AR2021, p.4-5. Service Revenue (296150)-Broadband access revenue (44800)-mobile service revenue (164100) - estimated IPTV revenue from the MVD sector. *the company withdrew U.S. stock market in 2021.</t>
  </si>
  <si>
    <t>China Mobile  AR2022 p. 120. Applilcatins and information servcies (182,461) + Others (22,258 ) - estimated IPTV revenue from the MVD sector *China mobile does not report landline revenue seperately but as part of the voice services together with mobile voices. So the Wireline revenue essentially includes "application and information services" and "other telecom services" in the telecom revenue whereas the sales and rentals of equipment are not included *major increase in this sector is driven by "Application and information services", such as video application Migu, etc. **the company withdrew U.S. stock market in 2021.</t>
  </si>
  <si>
    <t xml:space="preserve">China Telecom  AR2022, p. 45. Service revenues (434,928)-Mobile communications service revenue (191.026)-Wireline and Smart Family service revenue (118.534) - estimated IPTV revenue from the MVD sector.
*China Telecom chages its revenue breakdown in 2022 AR. "Wireline and smart family services" replaces "Wireline Broadband Services". The new category “represent primarily the aggregate amount of wireline communications service fees, broadband Internet access service fees, e-Surfing HD service fees and Smart Family applications service fees, etc., charged to customers for the provision of wireline services” (p.250), which  is likely to include fixed phone ("wireline communications service fees") as the fixed/homeline phone revenue is not mentioned anywhere in its annual report. 
**due to this change, what was calulated as part of the wireline (e.g. smart applications, IPTV—as it cannot be separated, etc.) is no longer part of the wireline revenue for China Telecom in 2022 and thus we see a decline of its revenue for this sector. This decline does not necessarily reflects China Telecom's operating revnue but reflects the methodlogical changes. </t>
  </si>
  <si>
    <t>China Unicom AR2022, p.145. Total service revenue (319348) - voice usage and monthly fees (21303) - broadband and mobile data services (155918) - other value added services (26170; "which represents revenue from the provision of services such as short message, cool ringtone, personalised ring, caller number display and secretarial services to subscribers etc") - estimated IPTV revenue from the MVD sector. It includes revenue from data and internet application services, interconnection fees, transmission lines usage and associated services, and other services.*Increase is mostly driven by data and internet application sercies,and then transmissionlines usage. *the company withdrew from US stock market in 2021.</t>
  </si>
  <si>
    <t>Operator Type</t>
  </si>
  <si>
    <t>China Mobile AR2016(SEC), p.49 "voice services" &amp; AR2016(SEC), p.50 SMS&amp;MMS 31244+Wireless data traffic 200857; *voice revenue includes fixed voices (no reporting of separate revenue)</t>
  </si>
  <si>
    <t>China Unicom AR2016(SEC) p.23. Estimated wireless revenue= mobile billing subscribers ARPU*12*number of mobile billing subscribers</t>
  </si>
  <si>
    <t>China Telecom AR2016(SEC), p.45</t>
  </si>
  <si>
    <t>China Mobile AR2017(SEC), p.50, "voice services" &amp; AR2016(SEC), p.50, "SMS&amp;MMS 28,555+Wireless data traffic 288,178"</t>
  </si>
  <si>
    <t>China Unicom AR2016(SEC) p.23. estimated wireless revenue=mobile billing subscribers ARPU*12*number of mobile billing subscribers</t>
  </si>
  <si>
    <t xml:space="preserve">China Mobile AR2018(SEC), p.47, voice services &amp; AR2018(SEC), p.47, SMS&amp;MMS Revenue+Wireless data traffic revenue </t>
  </si>
  <si>
    <t>China Unicom AR2017(SEC) p.26, Estimated wireless revenue=mobile billing subscribers ARPU*12*number of mobile billing subscribers</t>
  </si>
  <si>
    <t>China Telecom AR2018(SEC), p.53</t>
  </si>
  <si>
    <t>China Mobile AR2018(SEC), p.48, voice services &amp; AR2018(SEC), p.48. SMS&amp;MMS (28,800)+Wireless data traffic (383,297)</t>
  </si>
  <si>
    <t>China Unicom AR2020(SEC) p.27; Estimated wireless revenue=mobile billing subscribers ARPU*12*number of mobile billing subscribers</t>
  </si>
  <si>
    <t xml:space="preserve">China Mobile AR2020(SEC), p.53, voice services &amp; AR2019(SEC), p.51. SMS&amp;MMS (28,648)+Wireless data traffic (384,999) </t>
  </si>
  <si>
    <t>China Telecom AR2020(SEC), p.50</t>
  </si>
  <si>
    <t>China Mobile AR2020(SEC), p.53, voice services &amp; AR2020(SEC), p.53. SMS&amp;MMS (29,485)+Wireless data traffic (385,679)</t>
  </si>
  <si>
    <t>China Mobile AR2021, p. 51. "Voice services" for  J43 &amp; SMS&amp;MMS (31100) + wirelss data traffic (392859) for K43</t>
  </si>
  <si>
    <t>China Telecom AR2021, p. 51. "Mobile communications service revenues"</t>
  </si>
  <si>
    <t>China Unicom AR2021, p.4. "Mobile Service Revenue 164.1 RMB Bil for 2021"</t>
  </si>
  <si>
    <t>China Broadcasting Network Group Co. Ltd</t>
  </si>
  <si>
    <t xml:space="preserve"> **at an early stage &amp; revenue not reported yet. ChinaNet (China Broadcasting Mobile Network Co Ltd: 中国广电网络移动有限公司/中广电移动) is jointly owned by China Broadcasting Network Group Co Ltd (中国广电集团有限公司) and China Broadcasting Network Co Ltd (中国广电网络股份有限公司). China Broadcasting Network Group Co Ltd obtained mobile service license in 2016 and 5G license in 2019.  ChinaNet was founded in 2022 for moblie services. ChinaNet officially started to offer 5G services in 2022 (http://it.people.com.cn/n1/2020/1022/c1009-31901173.html; http://www.stdaily.com/cehua/June27th/fmxw.shtml; https://finance.sina.com.cn/tech/2022-03-08/doc-imcwiwss4786999.shtml?finpagefr=p_114)
***There's also previous news that reported the founding of a company of highly similar name (China Broadcast Mobile Network: 中广移动) for telecom service in 2017 after the China Broadcasting Networ Group obtained the mobile service license but no details/following-up can be found about the company. It is likely that the telecom services are transimitted to the newly founded ChinaNet. </t>
  </si>
  <si>
    <t>Citic Group</t>
  </si>
  <si>
    <t>Citic Networks</t>
  </si>
  <si>
    <t xml:space="preserve"> **at an early stage &amp; revenue not reported yet. CITIC Networks (中信网络), a subsidary of CITIC Group, was granted a basic telecommunications business license by the Ministry of Industry and Information Technology in July 2019 to engage in Internet domestic data transmission business, ranking as the fifth basic telecommunications carrier. https://m.nbd.com.cn/articles/2019-07-12/1353170.html
https://m.c114.com.cn/w16-1093360.html.</t>
  </si>
  <si>
    <t>China Mobile AR2022, p.120; voice services; mobile data services = SMS&amp;MMS (31344) + Wireless data traffic (395933); *voice revenue includes fixed voices (no reporting of separate revenue)</t>
  </si>
  <si>
    <t>China Telecom AR2022, p. 45. "Mobile communications service revenues"</t>
  </si>
  <si>
    <t xml:space="preserve">China Unicom in its 2022 Annual report made changes to the revenue breakdown. Now it reported voice services separately while combining broadband with mobile data. In previous years, the company also provided ARPU and subscribers for each sector so I was able to provide a close estimate for the wireless and ISP sectors. This year’s report only include an “integrated ARPU” for home internet and mobile phone bundle so I was not able to break them down. The closest estimate I can get, given the data available in the AR is to apply the y-o-y increase rate 7.8% of the whole telecom operating revenue in 2022 to each sector. Estimated 2022 wireless revenue=2021 wireless revenue *107.8%
</t>
  </si>
  <si>
    <t>*No revenue available; nor China Broadnet or its controlling party are publicly-traded; The subscribers reach 8700 thousands as of June 2023. https://baijiahao.baidu.com/s?id=1763763501082334040&amp;wfr=spider&amp;for=pc</t>
  </si>
  <si>
    <t xml:space="preserve">*No revenue available; Citic Networks is not publicly traded; the revenue for the wireless services is not reported in its parent company Citic Group. </t>
  </si>
  <si>
    <t>Sub-sector</t>
  </si>
  <si>
    <t>China Mobile AR2016(SEC), p.50, “Wireline broadband”</t>
  </si>
  <si>
    <t>China Telecom AR2016(SEC), p.45 (broadband)</t>
  </si>
  <si>
    <t>China Unicom AR2016(SEC) p.24; Estimated ISP revenue=fixed-line broadband billing subscribers ARPU*12*number of fixed-line billing subscribers</t>
  </si>
  <si>
    <t>China Mobile AR2018(SEC), p.48, “Wireline broadband”</t>
  </si>
  <si>
    <t>China Telecom AR2018(SEC), p.53 (broadband)</t>
  </si>
  <si>
    <t>China Unicom AR2018(SEC) p.27; Estimated ISP revenue=fixed-line broadband billing subscribers ARPU*12*number of fixed-line billing subscribers</t>
  </si>
  <si>
    <t>China Mobile AR2020(SEC), p.53, “Wireline broadband”</t>
  </si>
  <si>
    <t>China Telecom AR2020(SEC), p.50 (broadband）</t>
  </si>
  <si>
    <t>China Unicom AR2020(SEC) p.28; estimated ISP revenue=
fixed-line broadband billing subscribers ARPU*12*number of fixed-line billing subscribers</t>
  </si>
  <si>
    <t>2019 National Radio and Television Industry Statistical Bulletin《2019年全国广播电视行业统计公报》(NRTA) Broadband, smart city and other network convergence revenue</t>
  </si>
  <si>
    <t>China Unicom AR2020(SEC) p.28; Estimated ISP revenue=fixed-line broadband billing subscribers ARPU*12*number of fixed-line billing subscribers</t>
  </si>
  <si>
    <t>2020 National Radio and Television Industry Statistical Bulletin《2020年全国广播电视行业统计公报》(NRTA) Broadband, corporate customer and other value-added business revenue</t>
  </si>
  <si>
    <t>China Mobile AR2021, p. 51. "Wireline broadband"</t>
  </si>
  <si>
    <t>China Telecom AR2021, p. 51. "wireline broadband access revenue"</t>
  </si>
  <si>
    <t>China Unicom AR2021, p.5 "Broadband access revenue 44.8 RMB Bil for 2021</t>
  </si>
  <si>
    <t>2021 National Radio and Television Industry Statistical Bulletin《2021年全国广播电视行业统计公报》(NRTA) Broadband, corporate customer and other value-added business revenue</t>
  </si>
  <si>
    <t>China Mobile AR2022, p.120</t>
  </si>
  <si>
    <t>China Telecom AR2022; Broadband blended ARPU for 2022 is 46.3RMB &amp; wireline broadband subsribers by the end of 2022 are 181 million (p.17); 
*China Telecom does not report the broadband revenue seperately in 2022; broadband reveue is part of the reported sector "wireline and smart family services", which “Represent primarily the aggregate amount of wireline communications service fees, broadband Internet access service fees, e-Surfing HD service fees and Smart Family applications service fees, etc., charged to customers for the provision of wireline services” (p.250)</t>
  </si>
  <si>
    <t xml:space="preserve">China Unicom in its 2022 Annual report made changes to the revenue breakdown. Now it reported voice services separately while combining broadband with mobile data. In previous years, the company also provided ARPU and subscribers for each sector so I was able to provide a close estimate for the wireless and ISP sectors. This year’s report only include an “integrated ARPU” for home internet and mobile phone bundle so I was not able to estimate. The closest estimate I can get, given the data available in the AR is to apply the y-oy increase rate 7.8% of the whole telecom operating revenue in 2022 to each sector. Estimated 2022 ISP revenue=2021 ISP revenue *107.8%
</t>
  </si>
  <si>
    <t>2022 National Radio and Television Industry Statistical Bulletin《2022年全国广播电视行业统计公报》(NRTA) Other new value-added business revenue</t>
  </si>
  <si>
    <t>China Broadcasting TV networks</t>
  </si>
  <si>
    <t>Cable</t>
  </si>
  <si>
    <t>2019 National Radio and Television Industry Statistical Bulletin《2019年全国广播电视行业统计公报》(NRTA) Cable network services 63723 million</t>
  </si>
  <si>
    <t>IPTV</t>
  </si>
  <si>
    <t>China Mobile SEC AR2020
 *The company does not report IPTV revenue specifically in their annual reports.
 *The IPTV revenue here is estimates based on the average annual IPTV revenue per user*IPTV subsribers. The average annual IPTV revenue per user is 107.3 RMB for 2019, 106.3 RMB for 2020, which are calculated based on the total annual IPTV revenue provided in the MIIT's Telecom Industries Statistical Report 2019, 2020 and the total IPTV subscribers provided in the NRTC's National Radio and Television Industry Statistical Bulletin 2019, 2020 respectively. The average annual IPTV revenue per user for 2021 and 2022 are then set at 107 RMB and 107.5 RMB respectively, using the data for 2019 and 2020 as baseline.
 *for the IPTV subscribers for each company, not all companies provide the IPTV subscribers specifically for all years. Based on the MIIT's Telecom Industries Statistcal Reports 2019, 2020, 2021 and 2022, I calculated the avarage IPTV/Broadband service penetration ratio (total IPTV subsribers/total broadband subscribers, which is 0.61 in 2019, 0.651 in 2020, 0.651 in 2021 and 0.644 in 2022) and apply this ratio to the individual company and years in which IPTV users are not reported separately from ISP users."</t>
  </si>
  <si>
    <t>China Telecom SEC AR2020. "China Telecom AR2021.
 *The company does not report IPTV revenue specifically in their annual reports.
 *The IPTV revenue here is estimates based on the average annual IPTV revenue per user*IPTV subsribers. The average annual IPTV revenue per user is 107.3 RMB for 2019, 106.3 RMB for 2020, which are calculated based on the total annual IPTV revenue provided in the MIIT's Telecom Industries Statistical Report 2019, 2020 and the total IPTV subscribers provided in the NRTC's National Radio and Television Industry Statistical Bulletin 2019, 2020 respectively. The average annual IPTV revenue per user for 2021 and 2022 are then set at 107 RMB and 107.5 RMB respectively, using the data for 2019 and 2020 as baseline.
 *for the IPTV subscribers for each company, not all companies provide the IPTV subscribers specifically for all years. Based on the MIIT's Telecom Industries Statistcal Reports 2019, 2020, 2021 and 2022, I calculated the avarage IPTV/Broadband service penetration ratio (total IPTV subsribers/total broadband subscribers, which is 0.61 in 2019, 0.651 in 2020, 0.651 in 2021 and 0.644 in 2022) and apply this ratio to the individual company and years in which IPTV users are not reported separately from ISP users."</t>
  </si>
  <si>
    <t>China Unicom SEC AR2020.
 *The company does not report IPTV revenue specifically in their annual reports.
 *The IPTV revenue here is estimates based on the average annual IPTV revenue per user*IPTV subsribers. The average annual IPTV revenue per user is 107.3 RMB for 2019, 106.3 RMB for 2020, which are calculated based on the total annual IPTV revenue provided in the MIIT's Telecom Industries Statistical Report 2019, 2020 and the total IPTV subscribers provided in the NRTC's National Radio and Television Industry Statistical Bulletin 2019, 2020 respectively. The average annual IPTV revenue per user for 2021 and 2022 are then set at 107 RMB and 107.5 RMB respectively, using the data for 2019 and 2020 as baseline.
 *for the IPTV subscribers for each company, not all companies provide the IPTV subscribers specifically for all years. Based on the MIIT's Telecom Industries Statistcal Reports 2019, 2020, 2021 and 2022, I calculated the avarage IPTV/Broadband service penetration ratio (total IPTV subsribers/total broadband subscribers, which is 0.61 in 2019, 0.651 in 2020, 0.651 in 2021 and 0.644 in 2022) and apply this ratio to the individual company and years in which IPTV users are not reported separately from ISP users."</t>
  </si>
  <si>
    <t>2020 National Radio and Television Industry Statistical Bulletin《2019年全国广播电视行业统计公报》(NRTA) Cable network services 52061 million</t>
  </si>
  <si>
    <t>China Telecom SEC AR2020. *"China Telecom AR2021.
 *The company does not report IPTV revenue specifically in their annual reports.
 *The IPTV revenue here is estimates based on the average annual IPTV revenue per user*IPTV subsribers. The average annual IPTV revenue per user is 107.3 RMB for 2019, 106.3 RMB for 2020, which are calculated based on the total annual IPTV revenue provided in the MIIT's Telecom Industries Statistical Report 2019, 2020 and the total IPTV subscribers provided in the NRTC's National Radio and Television Industry Statistical Bulletin 2019, 2020 respectively. The average annual IPTV revenue per user for 2021 and 2022 are then set at 107 RMB and 107.5 RMB respectively, using the data for 2019 and 2020 as baseline.
 *for the IPTV subscribers for each company, not all companies provide the IPTV subscribers specifically for all years. Based on the MIIT's Telecom Industries Statistcal Reports 2019, 2020, 2021 and 2022, I calculated the avarage IPTV/Broadband service penetration ratio (total IPTV subsribers/total broadband subscribers, which is 0.61 in 2019, 0.651 in 2020, 0.651 in 2021 and 0.644 in 2022) and apply this ratio to the individual company and years in which IPTV users are not reported separately from ISP users."</t>
  </si>
  <si>
    <t>2021 National Radio and Television Industry Statistical Bulletin《2019年全国广播电视行业统计公报》(NRTA) Cable network services 48760 million</t>
  </si>
  <si>
    <t>China Mobile AR2021
 *The company does not report IPTV revenue specifically in their annual reports.
 *The IPTV revenue here is estimates based on the average annual IPTV revenue per user*IPTV subsribers. The average annual IPTV revenue per user is 107.3 RMB for 2019, 106.3 RMB for 2020, which are calculated based on the total annual IPTV revenue provided in the MIIT's Telecom Industries Statistical Report 2019, 2020 and the total IPTV subscribers provided in the NRTC's National Radio and Television Industry Statistical Bulletin 2019, 2020 respectively. The average annual IPTV revenue per user for 2021 and 2022 are then set at 107 RMB and 107.5 RMB respectively, using the data for 2019 and 2020 as baseline.
 *for the IPTV subscribers for each company, not all companies provide the IPTV subscribers specifically for all years. Based on the MIIT's Telecom Industries Statistcal Reports 2019, 2020, 2021 and 2022, I calculated the avarage IPTV/Broadband service penetration ratio (total IPTV subsribers/total broadband subscribers, which is 0.61 in 2019, 0.651 in 2020, 0.651 in 2021 and 0.644 in 2022) and apply this ratio to the individual company and years in which IPTV users are not reported separately from ISP users.</t>
  </si>
  <si>
    <t>China Telecom AR2021.
 *The company does not report IPTV revenue specifically in their annual reports.
 *The IPTV revenue here is estimates based on the average annual IPTV revenue per user*IPTV subsribers. The average annual IPTV revenue per user is 107.3 RMB for 2019, 106.3 RMB for 2020, which are calculated based on the total annual IPTV revenue provided in the MIIT's Telecom Industries Statistical Report 2019, 2020 and the total IPTV subscribers provided in the NRTC's National Radio and Television Industry Statistical Bulletin 2019, 2020 respectively. The average annual IPTV revenue per user for 2021 and 2022 are then set at 107 RMB and 107.5 RMB respectively, using the data for 2019 and 2020 as baseline.
 *for the IPTV subscribers for each company, not all companies provide the IPTV subscribers specifically for all years. Based on the MIIT's Telecom Industries Statistcal Reports 2019, 2020, 2021 and 2022, I calculated the avarage IPTV/Broadband service penetration ratio (total IPTV subsribers/total broadband subscribers, which is 0.61 in 2019, 0.651 in 2020, 0.651 in 2021 and 0.644 in 2022) and apply this ratio to the individual company and years in which IPTV users are not reported separately from ISP users.</t>
  </si>
  <si>
    <t>China Unicom AR2021.
 *The company does not report IPTV revenue specifically in their annual reports.
 *The IPTV revenue here is estimates based on the average annual IPTV revenue per user*IPTV subsribers. The average annual IPTV revenue per user is 107.3 RMB for 2019, 106.3 RMB for 2020, which are calculated based on the total annual IPTV revenue provided in the MIIT's Telecom Industries Statistical Report 2019, 2020 and the total IPTV subscribers provided in the NRTC's National Radio and Television Industry Statistical Bulletin 2019, 2020 respectively. The average annual IPTV revenue per user for 2021 and 2022 are then set at 107 RMB and 107.5 RMB respectively, using the data for 2019 and 2020 as baseline.
 *for the IPTV subscribers for each company, not all companies provide the IPTV subscribers specifically for all years. Based on the MIIT's Telecom Industries Statistcal Reports 2019, 2020, 2021 and 2022, I calculated the avarage IPTV/Broadband service penetration ratio (total IPTV subsribers/total broadband subscribers, which is 0.61 in 2019, 0.651 in 2020, 0.651 in 2021 and 0.644 in 2022) and apply this ratio to the individual company and years in which IPTV users are not reported separately from ISP users.</t>
  </si>
  <si>
    <t>2022 National Radio and Television Industry Statistical Bulletin《2019年全国广播电视行业统计公报》(NRTA) Cable network services 45174 million</t>
  </si>
  <si>
    <t>China Mobile AR2022
 *The company does not report IPTV revenue specifically in their annual reports.
 *The IPTV revenue here is estimates based on the average annual IPTV revenue per user*IPTV subsribers. The average annual IPTV revenue per user is 107.3 RMB for 2019, 106.3 RMB for 2020, which are calculated based on the total annual IPTV revenue provided in the MIIT's Telecom Industries Statistical Report 2019, 2020 and the total IPTV subscribers provided in the NRTC's National Radio and Television Industry Statistical Bulletin 2019, 2020 respectively. The average annual IPTV revenue per user for 2021 and 2022 are then set at 107 RMB and 107.5 RMB respectively, using the data for 2019 and 2020 as baseline.
 *for the IPTV subscribers for each company, not all companies provide the IPTV subscribers specifically for all years. Based on the MIIT's Telecom Industries Statistcal Reports 2019, 2020, 2021 and 2022, I calculated the avarage IPTV/Broadband service penetration ratio (total IPTV subsribers/total broadband subscribers, which is 0.61 in 2019, 0.651 in 2020, 0.651 in 2021 and 0.644 in 2022) and apply this ratio to the individual company and years in which IPTV users are not reported separately from ISP users."</t>
  </si>
  <si>
    <t>China Telecom AR2022.
 *The company does not report IPTV revenue specifically in their annual reports.
 *The IPTV revenue here is estimates based on the average annual IPTV revenue per user*IPTV subsribers. The average annual IPTV revenue per user is 107.3 RMB for 2019, 106.3 RMB for 2020, which are calculated based on the total annual IPTV revenue provided in the MIIT's Telecom Industries Statistical Report 2019, 2020 and the total IPTV subscribers provided in the NRTC's National Radio and Television Industry Statistical Bulletin 2019, 2020 respectively. The average annual IPTV revenue per user for 2021 and 2022 are then set at 107 RMB and 107.5 RMB respectively, using the data for 2019 and 2020 as baseline.
 *for the IPTV subscribers for each company, not all companies provide the IPTV subscribers specifically for all years. Based on the MIIT's Telecom Industries Statistcal Reports 2019, 2020, 2021 and 2022, I calculated the avarage IPTV/Broadband service penetration ratio (total IPTV subsribers/total broadband subscribers, which is 0.61 in 2019, 0.651 in 2020, 0.651 in 2021 and 0.644 in 2022) and apply this ratio to the individual company and years in which IPTV users are not reported separately from ISP users."</t>
  </si>
  <si>
    <t>China Unicom AR2022. "China Telecom AR2021.
 *The company does not report IPTV revenue specifically in their annual reports.
 *The IPTV revenue here is estimates based on the average annual IPTV revenue per user*IPTV subsribers. The average annual IPTV revenue per user is 107.3 RMB for 2019, 106.3 RMB for 2020, which are calculated based on the total annual IPTV revenue provided in the MIIT's Telecom Industries Statistical Report 2019, 2020 and the total IPTV subscribers provided in the NRTC's National Radio and Television Industry Statistical Bulletin 2019, 2020 respectively. The average annual IPTV revenue per user for 2021 and 2022 are then set at 107 RMB and 107.5 RMB respectively, using the data for 2019 and 2020 as baseline.
 *for the IPTV subscribers for each company, not all companies provide the IPTV subscribers specifically for all years. Based on the MIIT's Telecom Industries Statistcal Reports 2019, 2020, 2021 and 2022, I calculated the avarage IPTV/Broadband service penetration ratio (total IPTV subsribers/total broadband subscribers, which is 0.61 in 2019, 0.651 in 2020, 0.651 in 2021 and 0.644 in 2022) and apply this ratio to the individual company and years in which IPTV users are not reported separately from ISP users."</t>
  </si>
  <si>
    <t>Jiangsu Phoenix Publshing and Media Group</t>
  </si>
  <si>
    <t>Jiangsu Phoenix Publshing and Media</t>
  </si>
  <si>
    <t>Phoenix Publishing</t>
  </si>
  <si>
    <t>The revenue is calculated from publishing books and textbooks in the revenue section in their 2013 financial report: http://static.cninfo.com.cn/finalpage/2014-04-17/63855782.PDF (pp. 14). Jiangsu Phoenix Publishing and Media is a company controlled directly by the people's government of Jiangsu Province. Jiangsu Phoenix Publishing and Media's publishing houses include Jiangsu Phoenix Educational Publishing House, Science and Technology Publishing House, and Literary Publishing House. We were unable to find specific revenues for each publishing house, so we provide the group's total revenues here.</t>
  </si>
  <si>
    <t>Hunan Publishing Investment Holding Group</t>
  </si>
  <si>
    <t>China South Publishing and Media Group</t>
  </si>
  <si>
    <t>Central South Publishing</t>
  </si>
  <si>
    <t>China South Publishing and Media Group is a provincial SOE controlled directly by the People's Government in Hunan Province, but they went public on stock market in 2010. Revenue only from publishing books and textbooks in their 2013 financial report: http://static.cninfo.com.cn/finalpage/2014-04-15/63840868.PDF (pp.13)</t>
  </si>
  <si>
    <t>Jiangxi Publishing and Media Group</t>
  </si>
  <si>
    <t>Chinese Universe Publishing and Media Group</t>
  </si>
  <si>
    <t>Chinese Universe Publishing</t>
  </si>
  <si>
    <t xml:space="preserve">The revenue is for all publishing industry in this company, and some might include those for publishing music and videos. In their 2013 financial report: http://static.cninfo.com.cn/finalpage/2014-03-28/63742837.PDF (pp. 16). Chinese Universe Publishing's parent company Jiangxi Publishing and Media Group is a provincial SOE in Jiangxi Province, but the Chinese universe has other stock market stakeholders which are private companies and individuals. </t>
  </si>
  <si>
    <t>Hubei Changjiang Publishing &amp; Media Group</t>
  </si>
  <si>
    <t>Changjiang Publishing and Media</t>
  </si>
  <si>
    <t>Changjiang Publishing</t>
  </si>
  <si>
    <t>Revenue only from publishing books and textbooks in their 2013 financial report: http://static.cninfo.com.cn/finalpage/2014-04-04/63790020.PDF (pp. 13). Hubei Changjiang Publishing &amp; Media Group is controlled directly by the Bureau of Cultural Heritage of Hubei Province.</t>
  </si>
  <si>
    <t>Central China Publishing &amp; Media Investment Holding Group</t>
  </si>
  <si>
    <t>Central China Land Media Company</t>
  </si>
  <si>
    <t>Central China Land Media</t>
  </si>
  <si>
    <t>The revenue is for books and textbooks' publishing in their 2013 financial report: http://static.cninfo.com.cn/finalpage/2014-04-15/63838946.PDF (pp. 14). Central Chiina Publishing &amp; Media Holding Groups is directly controlled by the People's Government of Henan Province.</t>
  </si>
  <si>
    <t>Liaoning Publishing Group</t>
  </si>
  <si>
    <t>Northern United Publishing and Media Company</t>
  </si>
  <si>
    <t>Northern United Publishing and Media</t>
  </si>
  <si>
    <t>The revenue includes all revenue in publishing, but it's the only revenue that can be found in their 2013 financial report: http://static.cninfo.com.cn/finalpage/2014-04-26/63925134.PDF (pp. 16). Northern United Publishing and Media's parent company Liaoning Publishing Group is a provincial SOE, but there are other individual stock stakeholders for Northern United Publishing and Media Company. Therefore, we considered it as a hybrid ownership type.</t>
  </si>
  <si>
    <t>Others</t>
  </si>
  <si>
    <t>The revenue is calculated from publishing books and textbooks in the revenue section in their 2014 financial report: http://static.cninfo.com.cn/finalpage/2015-04-22/1200882686.PDF (pp. 14).Jiangsu Phoenix Publishing and Media is a company controlled directly by the people's government of Jiangsu Province. Jiangsu Phoenix Publishing and Media's publishing houses include Jiangsu Phoenix Educational Publishing House, Science and Technology Publishing House, and Literary Publishing House. We were unable to find specific revenues for each publishing house, so we provide the group's total revenues here.</t>
  </si>
  <si>
    <t>China South Publishing and Media Group is a provincial SOE controlled directly by the People's Government in Hunan Province, but they went public on stock market in 2010. Revenue only from publishing books and textbooks in their 2014 financial report: http://static.cninfo.com.cn/finalpage/2015-04-14/1200827898.PDF (pp.12)</t>
  </si>
  <si>
    <t xml:space="preserve">The revenue is for all publishing industry in this company, and some might include those for publishing music and videos. In their 2014 financial report: http://static.cninfo.com.cn/finalpage/2015-03-27/1200750411.PDF (pp. 13). Chinese Universe Publishing's parent company Jiangxi Publishing and Media Group is a provincial SOE in Jiangxi Province, but the Chinese universe has other stock market stakeholders which are private companies and individuals. </t>
  </si>
  <si>
    <t>Guangdong Publishing Group</t>
  </si>
  <si>
    <t>Southern Publishing and Media Company</t>
  </si>
  <si>
    <t>Southern Publishing and Media</t>
  </si>
  <si>
    <t>The revenue is obtained from dividing the number in their 2015 financial report (same section) by the increase rate compared to the last year: http://static.cninfo.com.cn/finalpage/2016-04-26/1202246272.PDF (pp. 22). The parent company Guangdong Publishing Group is a provincial SOE controlled by the People's Government of Guangdong Province, but Southern Publishing and Media has other stock market stakeholders which are different levels of SOEs.</t>
  </si>
  <si>
    <t>Revenue only from publishing books and textbooks in their 2014 financial report: http://static.cninfo.com.cn/finalpage/2015-03-28/1200757456.PDF (pp. 13). Hubei Changjiang Publishing &amp; Media Group is controlled directly by the Bureau of Cultural Heritage of Hubei Province.</t>
  </si>
  <si>
    <t>Anhui Publishing Group</t>
  </si>
  <si>
    <t>Time Publishing and Media Company</t>
  </si>
  <si>
    <t>Time Publishing and Media</t>
  </si>
  <si>
    <t>The revenue is obtained from dividing the number in their 2015 financial report (same section) by the increase rate compared to the last year: http://static.cninfo.com.cn/finalpage/2016-04-20/1202204598.PDF (pp. 17). The parent company Anhui Publishing Group is a provincial SOE controlled by Anhui Province, but the Time Publishing and Media company has other individual stock stakeholders.</t>
  </si>
  <si>
    <t>The revenue is for books and textbooks' publishing in their 2014 financial report: http://static.cninfo.com.cn/finalpage/2015-05-11/1200985154.PDF (pp. 15). Central Chiina Publishing &amp; Media Holding Groups is directly controlled by the People's Government of Henan Province.</t>
  </si>
  <si>
    <t>Qingdao Publishing Group</t>
  </si>
  <si>
    <t>Qingdao Citymedia Company</t>
  </si>
  <si>
    <t xml:space="preserve">City Media </t>
  </si>
  <si>
    <t>Revenue is obtained by dividing the revenue in their 2015 financial report (same section) by the increase rate compared to last year: http://static.cninfo.com.cn/finalpage/2016-04-16/1202188986.PDF (pp. 20). City Media is a state-owned joint-stock enterprise, where the Qingdao Publishing Group (a municipal SOE) takes over 50% of the stock, and other individuals have the remain.</t>
  </si>
  <si>
    <t>The revenue is obtained by dividing the revenue in the 2015 financial report (same section) by the increase rate compared to the last year: http://static.cninfo.com.cn/finalpage/2016-04-23/1202236259.PDF (pp. 27). Northern United Publishing and Media's parent company Liaoning Publishing Group is a provincial SOE, but there are other individual stock stakeholders for Northern United Publishing and Media Company. Therefore, we considered it as a hybrid ownership type.</t>
  </si>
  <si>
    <t>Duzhe Publishing Group</t>
  </si>
  <si>
    <t>Duzhe Publish and Media Company</t>
  </si>
  <si>
    <t>Duzhe Publish and Media</t>
  </si>
  <si>
    <t>The revenue is obtained by dividing the revenue in the 2015 financial report (same section) by the increase rate compated to the last year: http://static.cninfo.com.cn/finalpage/2016-04-27/1202251183.PDF (pp. 19). Duzhe Publishing and Media Company's parent company Duzhe Publishing Group is a provincial SOE controlled by the people's government of Gansu Province, but it is a state-owned joint-stock company, where there're other individuals as stock stakeholders.</t>
  </si>
  <si>
    <t>The revenue is calculated from publishing books and textbooks in the revenue section in their 2015 financial report: http://static.cninfo.com.cn/finalpage/2016-04-21/1202212676.PDF (pp. 19). Jiangsu Phoenix Publishing and Media is a company controlled directly by the people's government of Jiangsu Province. Jiangsu Phoenix Publishing and Media's publishing houses include Jiangsu Phoenix Educational Publishing House, Science and Technology Publishing House, and Literary Publishing House. We were unable to find specific revenues for each publishing house, so we provide the group's total revenues here.</t>
  </si>
  <si>
    <t>China South Publishing and Media Group is a provincial SOE controlled directly by the People's Government in Hunan Province, but they went public on stock market in 2010. Revenue only from publishing books and textbooks in their 2015 financial report: http://static.cninfo.com.cn/finalpage/2016-04-26/1202239196.PDF (pp.16)</t>
  </si>
  <si>
    <t xml:space="preserve">The revenue is calculated from publishing books and textbooks in the last-year-revenue section in their 2016 financial report: http://static.cninfo.com.cn/finalpage/2017-03-22/1203184961.PDF (pp. 24). Chinese Universe Publishing's parent company Jiangxi Publishing and Media Group is a provincial SOE in Jiangxi Province, but the Chinese universe has other stock market stakeholders which are private companies and individuals. </t>
  </si>
  <si>
    <t>Revenue only from books and textbooks in their 2015 financial report: http://static.cninfo.com.cn/finalpage/2016-04-26/1202246272.PDF (pp. 22). The parent company Guangdong Publishing Group is a provincial SOE controlled by the People's Government of Guangdong Province, but Southern Publishing and Media has other stock market stakeholders which are different levels of SOEs.</t>
  </si>
  <si>
    <t>Revenue only from publishing books and textbooks in their 2015 financial report: http://static.cninfo.com.cn/finalpage/2016-04-29/1202266272.PDF (pp. 22). Hubei Changjiang Publishing &amp; Media Group is controlled directly by the Bureau of Cultural Heritage of Hubei Province.</t>
  </si>
  <si>
    <t>Sichuan Xinhua Publishing Group</t>
  </si>
  <si>
    <t>Xinhua Winshare Publishing and Media</t>
  </si>
  <si>
    <t>Revenue only calculated from publishing books and textbooks in their financial report, divided the revenue (same section) in their 2016 financial report by the increase rate compared to last year: http://static.cninfo.com.cn/finalpage/2017-04-22/1203357768.PDF (pp. 20)</t>
  </si>
  <si>
    <t>Revenue comes from publishing books and textbooks in their 2015 financial report: http://static.cninfo.com.cn/finalpage/2016-04-20/1202204598.PDF (pp. 17). The parent company Anhui Publishing Group is a provincial SOE controlled by Anhui Province, but the Time Publishing and Media company has other individual stock stakeholders.</t>
  </si>
  <si>
    <t>The revenue is for books and textbooks' publishing in their 2015 financial report: http://static.cninfo.com.cn/finalpage/2016-04-12/1202162755.PDF (pp. 14). Central Chiina Publishing &amp; Media Holding Groups is directly controlled by the People's Government of Henan Province.</t>
  </si>
  <si>
    <t>China Science Publishing &amp; Media Group</t>
  </si>
  <si>
    <t>China Science Publishing House</t>
  </si>
  <si>
    <t>China Science Publishing</t>
  </si>
  <si>
    <t>China Science Publishing and Media is a national SOE controlled by Chinese Academy of Science directly but went public on the stock market in 2017. Revenue is obtained by dividing the revenue in their 2016 financial report by the increase rate compared to the previous year (same section): http://static.cninfo.com.cn/finalpage/2017-04-27/1203408699.PDF (pp. 17)</t>
  </si>
  <si>
    <t>Revenue only from books and textbooks in their 2015 financial report: http://static.cninfo.com.cn/finalpage/2016-04-16/1202188986.PDF (pp. 20). City Media is a state-owned joint-stock enterprise, where the Qingdao Publishing Group (a municipal SOE) takes over 50% of the stock, and other individuals have the remain.</t>
  </si>
  <si>
    <t>Revenue only from publishing books and textbooks in their 2015 financial report: http://static.cninfo.com.cn/finalpage/2016-04-23/1202236259.PDF (pp. 27). Northern United Publishing and Media's parent company Liaoning Publishing Group is a provincial SOE, but there are other individual stock stakeholders for Northern United Publishing and Media Company. Therefore, we considered it as a hybrid ownership type.</t>
  </si>
  <si>
    <t>Revenue only from publishing books and textbooks in their 2015 financial report: http://static.cninfo.com.cn/finalpage/2016-04-27/1202251183.PDF (pp. 19). Duzhe Publishing and Media Company's parent company Duzhe Publishing Group is a provincial SOE controlled by the people's government of Gansu Province, but it is a state-owned joint-stock company, where there're other individuals as stock stakeholders.</t>
  </si>
  <si>
    <t>The revenue is calculated from publishing books and textbooks in the revenue section in their 2016 financial report: http://static.cninfo.com.cn/finalpage/2017-04-27/1203408721.PDF (pp. 18)</t>
  </si>
  <si>
    <t>China Publishing &amp; Media Group</t>
  </si>
  <si>
    <t>China Publishing Group</t>
  </si>
  <si>
    <t>China Publishing Group is a National SOE but went public on stock market in 2017.  The revenue comes from dividing the revenue in publishing books and textbooks in their 2016 financial report: http://static.cninfo.com.cn/finalpage/2018-04-27/1204803797.PDF (pp. 20) by the increase rate compared to the last year.</t>
  </si>
  <si>
    <t>China South Publishing and Media Group is a provincial SOE controlled directly by the People's Government in Hunan Province, but they went public on stock market in 2010. Revenue only from publishing books and textbooks in their 2016 financial report: http://static.cninfo.com.cn/finalpage/2017-04-25/1203372336.PDF (pp. 17)</t>
  </si>
  <si>
    <t xml:space="preserve">The revenue is calculated from publishing books and textbooks in the revenue section in their 2016 financial report: http://static.cninfo.com.cn/finalpage/2017-03-22/1203184961.PDF (pp. 24). Chinese Universe Publishing's parent company Jiangxi Publishing and Media Group is a provincial SOE in Jiangxi Province, but the Chinese universe has other stock market stakeholders which are private companies and individuals. </t>
  </si>
  <si>
    <t>Shandong Publishing Group</t>
  </si>
  <si>
    <t>Shandong Publishing and Media</t>
  </si>
  <si>
    <t>Revenue is obtained by dividing the revenue in their 2017 financial report (same section) by the increase rate compared to last year: http://static.cninfo.com.cn/finalpage/2018-04-13/1204620518.PDF (pp. 21)</t>
  </si>
  <si>
    <t>Revenue only from books and textbooks in their 2016 financial report: http://static.cninfo.com.cn/finalpage/2017-04-06/1203254281.PDF (pp. 20). The parent company Guangdong Publishing Group is a provincial SOE controlled by the People's Government of Guangdong Province, but Southern Publishing and Media has other stock market stakeholders which are different levels of SOEs.</t>
  </si>
  <si>
    <t>Revenue only from publishing books and textbooks in their 2016 financial report: http://static.cninfo.com.cn/finalpage/2017-04-11/1203276713.PDF (pp. 22). Hubei Changjiang Publishing &amp; Media Group is controlled directly by the Bureau of Cultural Heritage of Hubei Province.</t>
  </si>
  <si>
    <t>Revenue only calculated from publishing books and textbooks in their 2016 financial report: http://static.cninfo.com.cn/finalpage/2017-04-22/1203357768.PDF (pp. 20)</t>
  </si>
  <si>
    <t>Revenue comes from publishing books and textbooks in their 2016 financial report: http://static.cninfo.com.cn/finalpage/2017-02-28/1203113202.PDF (pp. 18). The parent company Anhui Publishing Group is a provincial SOE controlled by Anhui Province, but the Time Publishing and Media company has other individual stock stakeholders.</t>
  </si>
  <si>
    <t>The revenue is for books and textbooks' publishing in their 2016 financial report: http://static.cninfo.com.cn/finalpage/2017-03-31/1203235621.PDF (pp. 18). Central Chiina Publishing &amp; Media Holding Groups is directly controlled by the People's Government of Henan Province.</t>
  </si>
  <si>
    <t>iReader Technology Company</t>
  </si>
  <si>
    <t>iReader</t>
  </si>
  <si>
    <t>The revenue is obtained by dividing the revenue in the 2017 financial report by the increase rate compared to last year (same section): http://static.cninfo.com.cn/finalpage/2018-04-21/1204681561.PDF (PP. 15). As a private company, iReader cannot do publishing themselves, but can have part of e-reading as revenue. We included the e-reading revenue in this sector.</t>
  </si>
  <si>
    <t>China Science Publishing and Media is a national SOE controlled by Chinese Academy of Science directly but went public on the stock market in 2017.Revenue only from publishing books and textbooks in their 2016 financial report: http://static.cninfo.com.cn/finalpage/2017-04-27/1203408699.PDF (pp. 17)</t>
  </si>
  <si>
    <t xml:space="preserve">COL Group </t>
  </si>
  <si>
    <t>COL Digital Publishing</t>
  </si>
  <si>
    <t xml:space="preserve">The revenue includes everything in their yearbook. But it's the only revenue which can be found in their 2016 financial report: http://static.cninfo.com.cn/finalpage/2017-04-13/1203291506.PDF (pp. 20)。 COL Digital Publishing went public on stock market in 2015. As a private company, they cannot do publishing themselves, but the collaborated with other SOEs or State-owned joint-stock companies in publishing. </t>
  </si>
  <si>
    <t>Revenue only from books and textbooks in their 2016 financial report: http://static.cninfo.com.cn/finalpage/2017-04-22/1203359959.PDF (pp. 22). City Media is a state-owned joint-stock enterprise, where the Qingdao Publishing Group (a municipal SOE) takes over 50% of the stock, and other individuals have the remain.</t>
  </si>
  <si>
    <t>Revenue only from publishing books and textbooks in their 2016 financial report: http://static.cninfo.com.cn/finalpage/2017-03-25/1203197514.PDF (pp. 25). Northern United Publishing and Media's parent company Liaoning Publishing Group is a provincial SOE, but there are other individual stock stakeholders for Northern United Publishing and Media Company. Therefore, we considered it as a hybrid ownership type.</t>
  </si>
  <si>
    <t>Revenue only from publishing books and textbooks in their 2016 financial report: http://static.cninfo.com.cn/finalpage/2017-04-26/1203386200.PDF (pp. 17). Duzhe Publishing and Media Company's parent company Duzhe Publishing Group is a provincial SOE controlled by the people's government of Gansu Province, but it is a state-owned joint-stock company, where there're other individuals as stock stakeholders.</t>
  </si>
  <si>
    <t>The revenue is calculated from publishing books and textbooks in the revenue section in their 2017 financial report: http://static.cninfo.com.cn/finalpage/2018-04-28/1204830416.PDF (pp. 20). Jiangsu Phoenix Publishing and Media is a company controlled directly by the people's government of Jiangsu Province. Jiangsu Phoenix Publishing and Media's publishing houses include Jiangsu Phoenix Educational Publishing House, Science and Technology Publishing House, and Literary Publishing House. We were unable to find specific revenues for each publishing house, so we provide the group's total revenues here.</t>
  </si>
  <si>
    <t>China Publishing Group is a National SOE but went public on stock market in 2017.  The revenue comes from publishing books and textbooks in their 2017 financial report: http://static.cninfo.com.cn/finalpage/2018-04-27/1204803797.PDF (pp. 20)</t>
  </si>
  <si>
    <t xml:space="preserve">The revenue is calculated from publishing books and textbooks in the revenue section in their 2017 financial report: http://static.cninfo.com.cn/finalpage/2018-03-28/1204526086.PDF (pp. 29). Chinese Universe Publishing's parent company Jiangxi Publishing and Media Group is a provincial SOE in Jiangxi Province, but the Chinese universe has other stock market stakeholders which are private companies and individuals. </t>
  </si>
  <si>
    <t>China South Publishing and Media Group is a provincial SOE controlled directly by the People's Government in Hunan Province, but they went public on stock market in 2010. Revenue only from publishing books and textbooks in their 2017 financial report: http://static.cninfo.com.cn/finalpage/2018-04-24/1204696098.PDF (pp. 19)</t>
  </si>
  <si>
    <t>Revenue only from publishing books and textbooks in their 2017 financial report: http://static.cninfo.com.cn/finalpage/2018-04-13/1204620518.PDF (pp. 21)</t>
  </si>
  <si>
    <t>Zhejiang Publishing United Group</t>
  </si>
  <si>
    <t>Zhejiang Publishing and Media</t>
  </si>
  <si>
    <t>The figure comes from their prospectus issued in 2021: https://pdf.dfcfw.com/pdf/H2_AN202012161440564957_1.pdf (pp. 180), only from the publishing sector.Zhejiang Publishing United Group is a provicial SOE controlled directly by the People government of Zhejiang Province.</t>
  </si>
  <si>
    <t>Revenue only from books and textbooks in their 2017 financial report: http://static.cninfo.com.cn/finalpage/2018-04-18/1204647946.PDF (pp. 20). The parent company Guangdong Publishing Group is a provincial SOE controlled by the People's Government of Guangdong Province, but Southern Publishing and Media has other stock market stakeholders which are different levels of SOEs.</t>
  </si>
  <si>
    <t>Revenue only calculated from publishing books and textbooks in their 2017 financial report: http://static.cninfo.com.cn/finalpage/2018-03-29/1204535267.PDF (pp. 14)</t>
  </si>
  <si>
    <t>Revenue only from publishing books and textbooks in their 2017 financial report: http://static.cninfo.com.cn/finalpage/2018-05-26/1205004402.PDF (pp. 19). Hubei Changjiang Publishing &amp; Media Group is controlled directly by the Bureau of Cultural Heritage of Hubei Province.</t>
  </si>
  <si>
    <t>The revenue includes only e-reading in their yearbook, but it's the only closest revenue which can be found in their 2017 financial report: http://static.cninfo.com.cn/finalpage/2018-04-21/1204681561.PDF (PP. 15)。 iReader went public on stock market in 2017. As a private company, iReader cannot do publishing themselves, but can have part of e-reading as revenue. We included the e-reading revenue in this sector.</t>
  </si>
  <si>
    <t>The revenue is for books and textbooks' publishing in their 2017 financial report: http://static.cninfo.com.cn/finalpage/2018-03-29/1204530530.PDF (pp. 18). Central Chiina Publishing &amp; Media Holding Groups is directly controlled by the People's Government of Henan Province.</t>
  </si>
  <si>
    <t>Revenue comes from publishing books and textbooks in their 2017 financial report: http://static.cninfo.com.cn/finalpage/2018-04-20/1204664580.PDF (pp. 18). The parent company Anhui Publishing Group is a provincial SOE controlled by Anhui Province, but the Time Publishing and Media company has other individual stock stakeholders.</t>
  </si>
  <si>
    <t>China Science Publishing and Media is a national SOE controlled by Chinese Academy of Science directly but went public on the stock market in 2017. Revenue only from publishing books and textbooks in their 2017 financial report: http://static.cninfo.com.cn/finalpage/2018-04-26/1204791111.PDF (pp. 21)</t>
  </si>
  <si>
    <t>Revenue only from publishing books and textbooks in their 2017 financial report: http://static.cninfo.com.cn/finalpage/2018-04-21/1204677160.PDF (pp. 27). Northern United Publishing and Media's parent company Liaoning Publishing Group is a provincial SOE, but there are other individual stock stakeholders for Northern United Publishing and Media Company. Therefore, we considered it as a hybrid ownership type.</t>
  </si>
  <si>
    <t xml:space="preserve">The revenue includes everything in their yearbook. But it's the only revenue which can be found in their 2017 financial report: http://static.cninfo.com.cn/finalpage/2018-04-25/1204741186.PDF (pp. 22). COL Digital Publishing went public on stock market in 2015. As a private company, they cannot do publishing themselves, but the collaborated with other SOEs or State-owned joint-stock companies in publishing. </t>
  </si>
  <si>
    <t>Revenue only from books and textbooks in their 2017 financial report: http://static.cninfo.com.cn/finalpage/2018-04-20/1204667990.PDF (pp. 20). City Media is a state-owned joint-stock enterprise, where the Qingdao Publishing Group (a municipal SOE) takes over 50% of the stock, and other individuals have the remain.</t>
  </si>
  <si>
    <t>Revenue only from publishing books and textbooks in their 2017 financial report: http://static.cninfo.com.cn/finalpage/2018-04-20/1204664508.PDF (pp. 19). Duzhe Publishing and Media Company's parent company Duzhe Publishing Group is a provincial SOE controlled by the people's government of Gansu Province, but it is a state-owned joint-stock company, where there're other individuals as stock stakeholders.</t>
  </si>
  <si>
    <t>China Publishing Group is a National SOE but went public on stock market in 2017. The revenue comes from publishing books and textbooks in their 2018 financial report: http://static.cninfo.com.cn/finalpage/2019-04-26/1206099168.PDF (pp. 21)</t>
  </si>
  <si>
    <t>The revenue is calculated from publishing books and textbooks in the revenue section in their 2018 financial report: http://static.cninfo.com.cn/finalpage/2019-04-26/1206109500.PDF (pp. 18). Jiangsu Phoenix Publishing and Media is a company controlled directly by the people's government of Jiangsu Province. Jiangsu Phoenix Publishing and Media's publishing houses include Jiangsu Phoenix Educational Publishing House, Science and Technology Publishing House, and Literary Publishing House. We were unable to find specific revenues for each publishing house, so we provide the group's total revenues here.</t>
  </si>
  <si>
    <t xml:space="preserve">The revenue is calculated from publishing books and textbooks in the revenue section in their 2018 financial report: http://static.cninfo.com.cn/finalpage/2019-03-29/1205958570.PDF (pp. 22). Chinese Universe Publishing's parent company Jiangxi Publishing and Media Group is a provincial SOE in Jiangxi Province, but the Chinese universe has other stock market stakeholders which are private companies and individuals. </t>
  </si>
  <si>
    <t>Revenue only from publishing books and textbooks in their 2018 financial report: http://static.cninfo.com.cn/finalpage/2019-04-13/1206015974.PDF (pp. 20)</t>
  </si>
  <si>
    <t>China South Publishing and Media Group is a provincial SOE controlled directly by the People's Government in Hunan Province, but they went public on stock market in 2010. Revenue only from publishing books and textbooks in their 2018 financial report: http://static.cninfo.com.cn/finalpage/2019-04-23/1206066506.PDF (pp. 19)</t>
  </si>
  <si>
    <t>Revenue only calculated from publishing books and textbooks in their 2018 financial report: http://static.cninfo.com.cn/finalpage/2019-03-28/1205949911.PDF (pp. 16)</t>
  </si>
  <si>
    <t>Revenue only from books and textbooks in their 2018 financial report: http://static.cninfo.com.cn/finalpage/2019-04-18/1206048504.PDF (pp. 21). The parent company Guangdong Publishing Group is a provincial SOE controlled by the People's Government of Guangdong Province, but Southern Publishing and Media has other stock market stakeholders which are different levels of SOEs.</t>
  </si>
  <si>
    <t>Revenue only from publishing books and textbooks in their 2018 financial report: http://static.cninfo.com.cn/finalpage/2019-04-25/1206086941.PDF (pp. 19). Hubei Changjiang Publishing &amp; Media Group is controlled directly by the Bureau of Cultural Heritage of Hubei Province.</t>
  </si>
  <si>
    <t>The revenue is for books' publishing in their 2018 financial report: http://static.cninfo.com.cn/finalpage/2019-03-29/1205955850.PDF (pp. 14). Central Chiina Publishing &amp; Media Holding Groups is directly controlled by the People's Government of Henan Province.</t>
  </si>
  <si>
    <t>The revenue includes only e-reading in their yearbook, but it's the only closest revenue which can be found in their 2018 financial report: http://static.cninfo.com.cn/finalpage/2019-04-20/1206062648.PDF (pp. 15). iReader went public on stock market in 2017. As a private company, iReader cannot do publishing themselves, but can have part of e-reading as revenue. We included the e-reading revenue in this sector.</t>
  </si>
  <si>
    <t>Revenue comes from publishing books and textbooks in their 2018 financial report: http://static.cninfo.com.cn/finalpage/2019-04-18/1206047621.PDF (pp. 18). The parent company Anhui Publishing Group is a provincial SOE controlled by Anhui Province, but the Time Publishing and Media company has other individual stock stakeholders.</t>
  </si>
  <si>
    <t>CITIC Group</t>
  </si>
  <si>
    <t>CITIC Press Group</t>
  </si>
  <si>
    <t xml:space="preserve">The revenue is for books' publishing and distribution as a whole. But it's the only revenue which can be found. It's obtained by dividing the revenue in 2019 financial report by the increase rate compared to last year: http://static.cninfo.com.cn/finalpage/2020-03-28/1207417298.PDF (pp. 14). CITIC Press Group is a state-owned company which involves different levels of SOEs. </t>
  </si>
  <si>
    <t>China Science Publishing and Media is a national SOE controlled by Chinese Academy of Science directly but went public on the stock market in 2017. Revenue only from publishing books and textbooks in their 2018 financial report: http://static.cninfo.com.cn/finalpage/2019-04-27/1206122389.PDF (pp. 23)</t>
  </si>
  <si>
    <t>Revenue only from publishing books and textbooks in their 2018 financial report: http://static.cninfo.com.cn/finalpage/2019-04-20/1206061484.PDF (pp. 25). Northern United Publishing and Media's parent company Liaoning Publishing Group is a provincial SOE, but there are other individual stock stakeholders for Northern United Publishing and Media Company. Therefore, we considered it as a hybrid ownership type.</t>
  </si>
  <si>
    <t xml:space="preserve">The revenue includes everything in their yearbook. But it's the only revenue which can be found in their 2018 financial report: http://static.cninfo.com.cn/finalpage/2019-04-26/1206109921.PDF (pp. 25). COL Digital Publishing went public on stock market in 2015. As a private company, they cannot do publishing themselves, but the collaborated with other SOEs or State-owned joint-stock companies in publishing. </t>
  </si>
  <si>
    <t>Revenue only from books and textbooks in their 2018 financial report: http://static.cninfo.com.cn/finalpage/2019-05-14/1206265287.PDF (pp. 18). City Media is a state-owned joint-stock enterprise, where the Qingdao Publishing Group (a municipal SOE) takes over 50% of the stock, and other individuals have the remain.</t>
  </si>
  <si>
    <t>Revenue only from publishing books and textbooks in their 2018 financial report: http://static.cninfo.com.cn/finalpage/2019-04-26/1206100044.PDF (pp. 13). Duzhe Publishing and Media Company's parent company Duzhe Publishing Group is a provincial SOE controlled by the people's government of Gansu Province, but it is a state-owned joint-stock company, where there're other individuals as stock stakeholders.</t>
  </si>
  <si>
    <t>We estimated the "others" revenue based on the revenue we collected and the total revenue in the Books sector provided by PwC (https://www.pwc.com/outlook). Most of the "other" publishers are the state-owned entities, like Foreign Language Teaching &amp; Research Press and University Press. They didn't publish their revenue, so there is no way to get their revenue respectively.</t>
  </si>
  <si>
    <t>China Publishing Group is a National SOE but went public on stock market in 2017. The revenue comes from publishing books and textbooks in their 2019 financial report: http://static.cninfo.com.cn/finalpage/2020-04-29/1207654314.PDF (pp. 18)</t>
  </si>
  <si>
    <t>The revenue is calculated from publishing books and textbooks in the revenue section in their 2019 financial report: http://static.cninfo.com.cn/finalpage/2020-04-30/1207695385.PDF (pp. 17). Jiangsu Phoenix Publishing and Media is a company controlled directly by the people's government of Jiangsu Province. Jiangsu Phoenix Publishing and Media's publishing houses include Jiangsu Phoenix Educational Publishing House, Science and Technology Publishing House, and Literary Publishing House. We were unable to find specific revenues for each publishing house, so we provide the group's total revenues here.</t>
  </si>
  <si>
    <t xml:space="preserve">The revenue is calculated from publishing books and textbooks in the revenue section in their 2019 financial report: http://static.cninfo.com.cn/finalpage/2020-04-30/1207690000.PDF (pp. 24). Chinese Universe Publishing's parent company Jiangxi Publishing and Media Group is a provincial SOE in Jiangxi Province, but the Chinese universe has other stock market stakeholders which are private companies and individuals. </t>
  </si>
  <si>
    <t>China South Publishing and Media Group is a provincial SOE controlled directly by the People's Government in Hunan Province, but they went public on stock market in 2010. Revenue only from publishing books and textbooks in their 2019 financial report: http://static.cninfo.com.cn/finalpage/2020-04-28/1207633692.PDF (pp. 20)</t>
  </si>
  <si>
    <t>Revenue only from publishing books and textbooks in their 2019 financial report: http://static.cninfo.com.cn/finalpage/2020-04-30/1207694497.PDF (pp. 27)</t>
  </si>
  <si>
    <t>Revenue only calculated from publishing books and textbooks in their 2019 financial report: http://static.cninfo.com.cn/finalpage/2020-03-31/1207431336.PDF (pp. 14)</t>
  </si>
  <si>
    <t>Revenue only from books and textbooks in their 2019 financial report: http://static.cninfo.com.cn/finalpage/2020-05-13/1207784152.PDF (pp. 23). The parent company Guangdong Publishing Group is a provincial SOE controlled by the People's Government of Guangdong Province, but Southern Publishing and Media has other stock market stakeholders which are different levels of SOEs.</t>
  </si>
  <si>
    <t>The revenue is for books' publishing in their 2019 financial report: http://static.cninfo.com.cn/finalpage/2020-04-30/1207681462.PDF (pp. 14). Central Chiina Publishing &amp; Media Holding Groups is directly controlled by the People's Government of Henan Province.</t>
  </si>
  <si>
    <t>Revenue only from publishing books and textbooks in their 2019 financial report: http://static.cninfo.com.cn/finalpage/2020-04-30/1207691104.PDF (pp. 20). Hubei Changjiang Publishing &amp; Media Group is controlled directly by the Bureau of Cultural Heritage of Hubei Province.</t>
  </si>
  <si>
    <t>Revenue comes from publishing books and textbooks in their 2019 financial report: http://static.cninfo.com.cn/finalpage/2020-04-22/1207548036.PDF (pp. 20). The parent company Anhui Publishing Group is a provincial SOE controlled by Anhui Province, but the Time Publishing and Media company has other individual stock stakeholders.</t>
  </si>
  <si>
    <t>The revenue includes only e-reading in their yearbook, but it's the only closest revenue which can be found in their 2019 financial report: http://static.cninfo.com.cn/finalpage/2020-04-11/1207483293.PDF (pp. 13). iReader went public on stock market in 2017. As a private company, iReader cannot do publishing themselves, but can have part of e-reading as revenue. We included the e-reading revenue in this sector.</t>
  </si>
  <si>
    <t xml:space="preserve">The revenue is for books' publishing and distribution as a whole. But it's the only revenue which can be found in their 2019 financial report: http://static.cninfo.com.cn/finalpage/2020-03-28/1207417298.PDF (pp. 14). CITIC Press Group is a state-owned company which involves different levels of SOEs. </t>
  </si>
  <si>
    <t>China Science Publishing and Media is a national SOE controlled by Chinese Academy of Science directly but went public on the stock market in 2017. Revenue only from publishing books and textbooks in their 2019 financial report: http://static.cninfo.com.cn/finalpage/2020-04-29/1207656203.PDF (pp. 29)</t>
  </si>
  <si>
    <t>Revenue only from publishing books and textbooks in their 2019 financial report: http://static.cninfo.com.cn/finalpage/2020-04-25/1207611421.PDF (pp. 26). Northern United Publishing and Media's parent company Liaoning Publishing Group is a provincial SOE, but there are other individual stock stakeholders for Northern United Publishing and Media Company. Therefore, we considered it as a hybrid ownership type.</t>
  </si>
  <si>
    <t>Revenue only from books and textbooks in their 2019 financial report: http://static.cninfo.com.cn/finalpage/2020-04-28/1207646785.PDF (pp. 19). City Media is a state-owned joint-stock enterprise, where the Qingdao Publishing Group (a municipal SOE) takes over 50% of the stock, and other individuals have the remain.</t>
  </si>
  <si>
    <t xml:space="preserve">The revenue includes everything in their yearbook. But it's the only revenue which can be found in their 2019 financial report: http://static.cninfo.com.cn/finalpage/2020-04-27/1207610161.PDF (pp. 27). COL Digital Publishing went public on stock market in 2015. As a private company, they cannot do publishing themselves, but the collaborated with other SOEs or State-owned joint-stock companies in publishing. </t>
  </si>
  <si>
    <t>Revenue only from publishing books and textbooks in their 2019 financial report: http://static.cninfo.com.cn/finalpage/2020-04-25/1207614393.PDF (pp. 15). Duzhe Publishing and Media Company's parent company Duzhe Publishing Group is a provincial SOE controlled by the people's government of Gansu Province, but it is a state-owned joint-stock company, where there're other individuals as stock stakeholders.</t>
  </si>
  <si>
    <t>The revenue is calculated from publishing books and textbooks in the revenue section in their 2020 financial report: http://static.cninfo.com.cn/finalpage/2021-04-23/1209768667.PDF (pp. 15). Jiangsu Phoenix Publishing and Media is a company controlled directly by the people's government of Jiangsu Province. Jiangsu Phoenix Publishing and Media's publishing houses include Jiangsu Phoenix Educational Publishing House, Science and Technology Publishing House, and Literary Publishing House. We were unable to find specific revenues for each publishing house, so we provide the group's total revenues here.</t>
  </si>
  <si>
    <t>China Publishing Group is a National SOE but went public on stock market in 2017. The revenue comes from publishing books and textbooks in their 2020 financial report: http://static.cninfo.com.cn/finalpage/2021-04-29/1209861057.PDF (pp. 20)</t>
  </si>
  <si>
    <t xml:space="preserve">The revenue is calculated from publishing books and textbooks in the revenue section in their 2020 financial report: http://static.cninfo.com.cn/finalpage/2021-03-31/1209488394.PDF (pp. 20). Chinese Universe Publishing's parent company Jiangxi Publishing and Media Group is a provincial SOE in Jiangxi Province, but the Chinese universe has other stock market stakeholders which are private companies and individuals. </t>
  </si>
  <si>
    <t>China South Publishing and Media Group is a provincial SOE controlled directly by the People's Government in Hunan Province, but they went public on stock market in 2010. Revenue only from publishing books and textbooks in their 2020 financial report: http://static.cninfo.com.cn/finalpage/2021-04-27/1209807055.PDF (pp. 19)</t>
  </si>
  <si>
    <t>Revenue only from publishing books and textbooks in their 2020 financial report: http://static.cninfo.com.cn/finalpage/2021-04-14/1209681640.PDF (pp. 31)</t>
  </si>
  <si>
    <t>Revenue only from books and textbooks in their 2020 financial report: http://static.cninfo.com.cn/finalpage/2021-04-28/1209842670.PDF (pp. 20). The parent company Guangdong Publishing Group is a provincial SOE controlled by the People's Government of Guangdong Province, but Southern Publishing and Media has other stock market stakeholders which are different levels of SOEs.</t>
  </si>
  <si>
    <t>This figure is obtained by dividing the publishing revenue in 2021 by the increase rate compared to last year: http://static.cninfo.com.cn/finalpage/2022-04-27/1213140206.PDF (pp. 19). Zhejiang Publishing United Group is a provicial SOE controlled directly by the People government of Zhejiang Province.</t>
  </si>
  <si>
    <t>The revenue is for books' publishing in their 2020 financial report: http://static.cninfo.com.cn/finalpage/2021-04-27/1209811631.PDF (pp. 14). Central Chiina Publishing &amp; Media Holding Groups is directly controlled by the People's Government of Henan Province.</t>
  </si>
  <si>
    <t>Revenue only calculated from publishing books and textbooks in their 2020 financial report: http://static.cninfo.com.cn/finalpage/2021-03-31/1209490265.PDF (pp. 15)</t>
  </si>
  <si>
    <t>Revenue comes from publishing books and textbooks in their 2020 financial report: http://static.cninfo.com.cn/finalpage/2021-04-23/1209776620.PDF (pp. 22). The parent company Anhui Publishing Group is a provincial SOE controlled by Anhui Province, but the Time Publishing and Media company has other individual stock stakeholders.</t>
  </si>
  <si>
    <t>Revenue only from publishing books and textbooks in their 2020 financial report: http://static.cninfo.com.cn/finalpage/2021-04-16/1209697591.PDF (pp. 22). Hubei Changjiang Publishing &amp; Media Group is controlled directly by the Bureau of Cultural Heritage of Hubei Province.</t>
  </si>
  <si>
    <t>The revenue includes only e-reading in their yearbook, but it's the only closest revenue which can be found in their 2020 financial report: http://static.cninfo.com.cn/finalpage/2021-04-21/1209737735.PDF (pp. 15). iReader went public on stock market in 2017. As a private company, iReader cannot do publishing themselves, but can have part of e-reading as revenue. We included the e-reading revenue in this sector.</t>
  </si>
  <si>
    <t xml:space="preserve">The revenue is for books' publishing and distribution as a whole. But it's the only revenue which can be found in their 2020 financial report: http://static.cninfo.com.cn/finalpage/2021-03-24/1209436127.PDF (pp. 14). CITIC Press Group is a state-owned company which involves different levels of SOEs. </t>
  </si>
  <si>
    <t>China Science Publishing and Media is a national SOE controlled by Chinese Academy of Science directly but went public on the stock market in 2017. Revenue only from publishing books and textbooks in their 2020 financial report: http://static.cninfo.com.cn/finalpage/2021-04-28/1209834184.PDF (pp. 24)</t>
  </si>
  <si>
    <t>Revenue only from publishing books and textbooks in their 2020 financial report: http://static.cninfo.com.cn/finalpage/2021-04-24/1209790360.PDF (pp. 25). Northern United Publishing and Media's parent company Liaoning Publishing Group is a provincial SOE, but there are other individual stock stakeholders for Northern United Publishing and Media Company. Therefore, we considered it as a hybrid ownership type.</t>
  </si>
  <si>
    <t xml:space="preserve">The revenue includes everything in their yearbook. But it's the only revenue which can be found in their 2020 financial report: http://static.cninfo.com.cn/finalpage/2021-04-23/1209776984.PDF (pp. 22). COL Digital Publishing went public on stock market in 2015. As a private company, they cannot do publishing themselves, but the collaborated with other SOEs or State-owned joint-stock companies in publishing. </t>
  </si>
  <si>
    <t>Revenue only from books and textbooks in their 2020 financial report: http://static.cninfo.com.cn/finalpage/2021-04-20/1209729211.PDF (pp. 20). City Media is a state-owned joint-stock enterprise, where the Qingdao Publishing Group (a municipal SOE) takes over 50% of the stock, and other individuals have the remain.</t>
  </si>
  <si>
    <t>Revenue only from publishing books and textbooks in their 2020 financial report: http://static.cninfo.com.cn/finalpage/2021-04-16/1209700040.PDF (pp. 16). Duzhe Publishing and Media Company's parent company Duzhe Publishing Group is a provincial SOE controlled by the people's government of Gansu Province, but it is a state-owned joint-stock company, where there're other individuals as stock stakeholders.</t>
  </si>
  <si>
    <t>China Publishing Group is a National SOE but went public on stock market in 2017. The revenue comes from publishing books and textbooks in their 2021 financial report: http://static.cninfo.com.cn/finalpage/2022-04-29/1213225256.PDF (pp. 21)</t>
  </si>
  <si>
    <t>The revenue is calculated from publishing books and textbooks in the revenue section in their 2021 financial report: http://static.cninfo.com.cn/finalpage/2022-04-23/1213052107.PDF (pp. 19). Jiangsu Phoenix Publishing and Media is a company controlled directly by the people's government of Jiangsu Province. Jiangsu Phoenix Publishing and Media's publishing houses include Jiangsu Phoenix Educational Publishing House, Science and Technology Publishing House, and Literary Publishing House. We were unable to find specific revenues for each publishing house, so we provide the group's total revenues here.</t>
  </si>
  <si>
    <t xml:space="preserve">The revenue is for all publishing industry in this company, and some might include those for publishing music and videos. Figure from their 2021 financial report: http://static.cninfo.com.cn/finalpage/2022-04-15/1212920892.PDF (pp. 17). Chinese Universe Publishing's parent company Jiangxi Publishing and Media Group is a provincial SOE in Jiangxi Province, but the Chinese universe has other stock market stakeholders which are private companies and individuals. </t>
  </si>
  <si>
    <t>China South Publishing and Media Group is a provincial SOE controlled directly by the People's Government in Hunan Province, but they went public on stock market in 2010. Revenue only from publishing books and textbooks in their 2021 financial report: http://static.cninfo.com.cn/finalpage/2022-04-26/1213110971.PDF (pp. 21)</t>
  </si>
  <si>
    <t>Revenue only from publishing books and textbooks in their 2021 financial report: http://static.cninfo.com.cn/finalpage/2022-04-09/1212853999.PDF (pp. 31)</t>
  </si>
  <si>
    <t>Zhejiang Publishing United Group went public in stock market in 2021. This figure comes from the publishing sector in their 2021 financial report: http://static.cninfo.com.cn/finalpage/2022-04-27/1213140206.PDF (pp. 19). Zhejiang Publishing United Group is a provicial SOE controlled directly by the People government of Zhejiang Province.</t>
  </si>
  <si>
    <t>Revenue only from books and textbooks in their 2021 financial report: http://static.cninfo.com.cn/finalpage/2022-04-28/1213170168.PDF (pp. 20). The parent company Guangdong Publishing Group is a provincial SOE controlled by the People's Government of Guangdong Province, but Southern Publishing and Media has other stock market stakeholders which are different levels of SOEs.</t>
  </si>
  <si>
    <t>The revenue is for books' publishing in their 2021 financial report: http://static.cninfo.com.cn/finalpage/2022-04-08/1212838290.PDF (pp. 14). Central Chiina Publishing &amp; Media Holding Groups is directly controlled by the People's Government of Henan Province.</t>
  </si>
  <si>
    <t>Revenue only calculated from publishing books and textbooks in their 2021 financial report: http://static.cninfo.com.cn/finalpage/2022-03-30/1212726867.PDF (pp. 16)</t>
  </si>
  <si>
    <t>Revenue only from publishing books and textbooks in their 2021 financial report: http://static.cninfo.com.cn/finalpage/2022-04-27/1213142936.PDF (pp. 23). Hubei Changjiang Publishing &amp; Media Group is controlled directly by the Bureau of Cultural Heritage of Hubei Province.</t>
  </si>
  <si>
    <t>Revenue comes from publishing books and textbooks in their 2021 financial report: http://static.cninfo.com.cn/finalpage/2022-04-22/1213016898.PDF (pp. 19). The parent company Anhui Publishing Group is a provincial SOE controlled by Anhui Province, but the Time Publishing and Media company has other individual stock stakeholders.</t>
  </si>
  <si>
    <t>The revenue includes only e-reading in their yearbook, but it's the only closest revenue which can be found in their 2021 financial report: http://static.cninfo.com.cn/finalpage/2022-04-23/1213048475.PDF (pp. 13). iReader went public on stock market in 2017. As a private company, iReader cannot do publishing themselves, but can have part of e-reading as revenue. We included the e-reading revenue in this sector.</t>
  </si>
  <si>
    <t xml:space="preserve">The revenue is for books' publishing and distribution as a whole. But it's the only revenue which can be found in their 2021 financial report: http://static.cninfo.com.cn/finalpage/2022-03-30/1212727965.PDF (pp. 13). CITIC Press Group is a state-owned company which involves different levels of SOEs. </t>
  </si>
  <si>
    <t xml:space="preserve">The revenue includes everything in their yearbook. But it's the only revenue which can be found in their 2021 financial report: http://static.cninfo.com.cn/finalpage/2022-04-25/1213061074.PDF (pp. 25). COL Digital Publishing went public on stock market in 2015. As a private company, they cannot do publishing themselves, but the collaborated with other SOEs or State-owned joint-stock companies in publishing. </t>
  </si>
  <si>
    <t>China Science Publishing and Media is a national SOE controlled by Chinese Academy of Science directly but went public on the stock market in 2017. Revenue only from publishing books and textbooks in their 2021 financial report: http://static.cninfo.com.cn/finalpage/2022-04-28/1213177293.PDF (pp. 29)</t>
  </si>
  <si>
    <t>Revenue only from publishing books and textbooks in their 2021 financial report: http://static.cninfo.com.cn/finalpage/2022-04-29/1213225280.PDF (pp. 26). Northern United Publishing and Media's parent company Liaoning Publishing Group is a provincial SOE, but there are other individual stock stakeholders for Northern United Publishing and Media Company. Therefore, we considered it as a hybrid ownership type.</t>
  </si>
  <si>
    <t>Heilongjiang Publishing Group</t>
  </si>
  <si>
    <t>Heilongjiang Publishing and Media</t>
  </si>
  <si>
    <t>The revenue is for the publishing revenue in their 2021 financial report: http://static.cninfo.com.cn/finalpage/2022-04-26/1213121602.PDF (pp. 14)</t>
  </si>
  <si>
    <t>Revenue only from books and textbooks in their 2021 financial report: http://static.cninfo.com.cn/finalpage/2022-04-26/1213104061.PDF (pp. 20). City Media is a state-owned joint-stock enterprise, where the Qingdao Publishing Group (a municipal SOE) takes over 50% of the stock, and other individuals have the remain.</t>
  </si>
  <si>
    <t>Revenue only from publishing books and textbooks in their 2021 financial report: http://static.cninfo.com.cn/finalpage/2022-04-22/1213024136.PDF (pp. 16). Duzhe Publishing and Media Company's parent company Duzhe Publishing Group is a provincial SOE controlled by the people's government of Gansu Province, but it is a state-owned joint-stock company, where there're other individuals as stock stakeholders.</t>
  </si>
  <si>
    <t>GUOMAI Culture and Media Company</t>
  </si>
  <si>
    <t>GUOMAI Culture and Media</t>
  </si>
  <si>
    <t>The revenue is for books' curation and distribution as a whole in their 2021 financial report: http://static.cninfo.com.cn/finalpage/2022-03-30/1212739303.PDF (pp. 14), as a private company cannot do the publishing themselves.</t>
  </si>
  <si>
    <t>Dook Media Group</t>
  </si>
  <si>
    <t>Dook Culture Company</t>
  </si>
  <si>
    <t>Dook Culture</t>
  </si>
  <si>
    <t>The revenue is for books' curation and distribution as a whole in their 2021 financial report: http://static.cninfo.com.cn/finalpage/2022-04-22/1213025032.PDF (pp. 15), as a private company cannot do the publishing themselves.</t>
  </si>
  <si>
    <t>We estimated the "others" revenue based on the revenue we collected and the total revenue in the Books sector provided by PwC (https://www.pwc.com/outlook).  Most of the "other" publishers are the state-owned entities, like Foreign Language Teaching &amp; Research Press and University Press. They didn't publish their revenue, so there is no way to get their revenue respectively.</t>
  </si>
  <si>
    <t>Circulation</t>
  </si>
  <si>
    <t>Market Share by Circulation (%)</t>
  </si>
  <si>
    <t>DuZhe</t>
  </si>
  <si>
    <t>The revenue and circulation come from their 2015 financial report: http://static.cninfo.com.cn/finalpage/2016-04-27/1202251183.PDF (pp. 21)</t>
  </si>
  <si>
    <t>New Weekly</t>
  </si>
  <si>
    <t>Their Chinese name is 新周刊. The revenue and circulation number come from their 2015 financial report: http://static.cninfo.com.cn/finalpage/2016-04-26/1202246272.PDF (pp. 26). Southern Publishing and Media has other stock market stakeholders which are different levels of SOEs.</t>
  </si>
  <si>
    <t>The Time Weekly</t>
  </si>
  <si>
    <t>Their Chinese name is 时代周报. The revenue and circulation number come from their 2015 financial report: http://static.cninfo.com.cn/finalpage/2016-04-26/1202246272.PDF (pp. 26). Southern Publishing and Media has other stock market stakeholders which are different levels of SOEs.</t>
  </si>
  <si>
    <t>China South Publishing and Media</t>
  </si>
  <si>
    <t>Comprehensive Reading for Students</t>
  </si>
  <si>
    <t>Their Chinese name is 中学生百科. The revenue and circulation come from their 2015 financial report: http://static.cninfo.com.cn/finalpage/2016-04-26/1202239196.PDF (pp. 19)</t>
  </si>
  <si>
    <t>The revenue and circulation come from their 2016 financial report: http://static.cninfo.com.cn/finalpage/2017-04-26/1203386200.PDF (pp. 19)</t>
  </si>
  <si>
    <t>Their Chinese name is 时代周报. The revenue and circulation number come from their 2016 financial report: http://static.cninfo.com.cn/finalpage/2017-04-06/1203254281.PDF (pp. 24). Southern Publishing and Media has other stock market stakeholders which are different levels of SOEs.</t>
  </si>
  <si>
    <t>Their Chinese name is 新周刊. The revenue and circulation number come from their 2016 financial report: http://static.cninfo.com.cn/finalpage/2017-04-06/1203254281.PDF (pp. 24). Southern Publishing and Media has other stock market stakeholders which are different levels of SOEs.</t>
  </si>
  <si>
    <t>Their Chinese name is 中学生百科. The revenue and circulation come from their 2016 financial report: http://static.cninfo.com.cn/finalpage/2017-04-25/1203372336.PDF (pp. 20)</t>
  </si>
  <si>
    <t>The revenue and circulation come from their 2017 financial report: http://static.cninfo.com.cn/finalpage/2018-04-20/1204664508.PDF (pp. 21)</t>
  </si>
  <si>
    <t>Sanlian Life Weekly</t>
  </si>
  <si>
    <t>The revenue and circulation number are obtained from their 2017 financial report (the magazine section): http://static.cninfo.com.cn/finalpage/2018-04-27/1204803797.PDF (pp. 23).</t>
  </si>
  <si>
    <t>Their Chinese name is 新周刊. The revenue and circulation number come from their 2017 financial report: http://static.cninfo.com.cn/finalpage/2018-04-18/1204647946.PDF (pp. 24). Southern Publishing and Media has other stock market stakeholders which are different levels of SOEs.</t>
  </si>
  <si>
    <t>Their Chinese name is 时代周报. The revenue and circulation number come from their 2017 financial report: http://static.cninfo.com.cn/finalpage/2018-04-18/1204647946.PDF (pp. 24). Southern Publishing and Media has other stock market stakeholders which are different levels of SOEs.</t>
  </si>
  <si>
    <t>China Science Publishing and Media Group</t>
  </si>
  <si>
    <t>Science China Series &amp; Science Bulletin</t>
  </si>
  <si>
    <t>The revenue and circulation number are obtained from their 2017 financial report: http://static.cninfo.com.cn/finalpage/2018-04-26/1204791111.PDF (pp. 24) The Chinese names of the two magazines are 《中国科学》&amp; 《科学通报》. The publishing group list the two magazines together in their financial report.</t>
  </si>
  <si>
    <t>Their Chinese name is 中学生百科. The revenue and circulation come from their 2017 financial report: http://static.cninfo.com.cn/finalpage/2018-04-24/1204696098.PDF (pp. 22)</t>
  </si>
  <si>
    <t>China National Travel</t>
  </si>
  <si>
    <t>Their Chinese name is 中国国家旅游. The revenue and circulation number are obtained from their 2017 financial report: http://static.cninfo.com.cn/finalpage/2018-04-26/1204791111.PDF (pp. 24)</t>
  </si>
  <si>
    <t>Newton</t>
  </si>
  <si>
    <t>Their Chinese name is 科学世界. The revenue and circulation number are obtained from their 2017 financial report: http://static.cninfo.com.cn/finalpage/2018-04-26/1204791111.PDF (pp. 24)</t>
  </si>
  <si>
    <t>The revenue and circulation come from their 2018 financial report: http://static.cninfo.com.cn/finalpage/2019-04-26/1206100044.PDF (pp. 21)</t>
  </si>
  <si>
    <t>The revenue and circulation number are obtained from their 2018 financial report (the magazine section): http://static.cninfo.com.cn/finalpage/2019-04-26/1206099168.PDF (pp. 23).</t>
  </si>
  <si>
    <t>Their Chinese name is 新周刊. The revenue and circulation number come from their 2018 financial report: http://static.cninfo.com.cn/finalpage/2019-04-18/1206048504.PDF (pp. 25). Southern Publishing and Media has other stock market stakeholders which are different levels of SOEs.</t>
  </si>
  <si>
    <t>Their Chinese name is 时代周报. The revenue and circulation number come from their 2018 financial report: http://static.cninfo.com.cn/finalpage/2019-04-18/1206048504.PDF (pp. 25). Southern Publishing and Media has other stock market stakeholders which are different levels of SOEs.</t>
  </si>
  <si>
    <t>The revenue and circulation number are obtained from their 2018 financial report: http://static.cninfo.com.cn/finalpage/2019-04-27/1206122389.PDF (pp. 25) The Chinese names of the two magazines are 《中国科学》&amp; 《科学通报》. The publishing group list the two magazines together in their financial report.</t>
  </si>
  <si>
    <t>Their Chinese name is 中国国家旅游. The revenue and circulation number are obtained from their 2018 financial report: http://static.cninfo.com.cn/finalpage/2019-04-27/1206122389.PDF (pp. 25)</t>
  </si>
  <si>
    <t>Their Chinese name is 科学世界. The revenue and circulation number are obtained from their 2018 financial report: http://static.cninfo.com.cn/finalpage/2019-04-27/1206122389.PDF (pp. 25)</t>
  </si>
  <si>
    <t>Their Chinese name is 中学生百科. The revenue and circulation come from their 2018 financial report: http://static.cninfo.com.cn/finalpage/2019-04-23/1206066506.PDF (pp. 22)</t>
  </si>
  <si>
    <t>The revenue and circulation come from their 2019 financial report: http://static.cninfo.com.cn/finalpage/2020-04-25/1207614393.PDF (pp. 24)</t>
  </si>
  <si>
    <t>The revenue and circulation number are obtained from their 2019 financial report (the magazine section): http://static.cninfo.com.cn/finalpage/2020-04-29/1207654314.PDF (pp. 20).</t>
  </si>
  <si>
    <t>Their Chinese name is 时代周报. The revenue and circulation number come from their 2019 financial report: http://static.cninfo.com.cn/finalpage/2020-05-13/1207784152.PDF (pp. 27). Southern Publishing and Media has other stock market stakeholders which are different levels of SOEs.</t>
  </si>
  <si>
    <t>Their Chinese name is 新周刊. The revenue and circulation number come from their 2019 financial report: http://static.cninfo.com.cn/finalpage/2020-05-13/1207784152.PDF (pp. 27). Southern Publishing and Media has other stock market stakeholders which are different levels of SOEs.</t>
  </si>
  <si>
    <t>The revenue and circulation number are obtained from their 2019 financial report: http://static.cninfo.com.cn/finalpage/2020-04-29/1207656203.PDF (pp. 27) The Chinese names of the two magazines are 《中国科学》&amp; 《科学通报》. The publishing group list the two magazines together in their financial report.</t>
  </si>
  <si>
    <t>Their Chinese name is 中国国家旅游. The revenue and circulation number are obtained from their 2019 financial report: http://static.cninfo.com.cn/finalpage/2020-04-29/1207656203.PDF (pp. 27)</t>
  </si>
  <si>
    <t>Their Chinese name is 科学世界. The revenue and circulation number are obtained from their 2019 financial report: http://static.cninfo.com.cn/finalpage/2020-04-29/1207656203.PDF (pp. 27)</t>
  </si>
  <si>
    <t>Their Chinese name is 中学生百科. The revenue and circulation come from their 2019 financial report: http://static.cninfo.com.cn/finalpage/2020-04-28/1207633692.PDF (pp. 23)</t>
  </si>
  <si>
    <t>The revenue and circulation number are obtained from their 2020 financial report (the magazine section): http://static.cninfo.com.cn/finalpage/2021-04-29/1209861057.PDF (pp. 22).</t>
  </si>
  <si>
    <t>The revenue and circulation come from their 2020 financial report: http://static.cninfo.com.cn/finalpage/2021-04-16/1209700040.PDF (pp. 26)</t>
  </si>
  <si>
    <t>Their Chinese name is 新周刊. The revenue and circulation number come from their 2020 financial report: http://static.cninfo.com.cn/finalpage/2021-04-28/1209842670.PDF (pp. 24). Southern Publishing and Media has other stock market stakeholders which are different levels of SOEs.</t>
  </si>
  <si>
    <t>Their Chinese name is 时代周报. The revenue and circulation number come from their 2020 financial report: http://static.cninfo.com.cn/finalpage/2021-04-28/1209842670.PDF (pp. 24). Southern Publishing and Media has other stock market stakeholders which are different levels of SOEs.</t>
  </si>
  <si>
    <t>The revenue and circulation number are obtained from their 2020 financial report: http://static.cninfo.com.cn/finalpage/2021-04-28/1209834184.PDF (pp. 26). The Chinese names of the two magazines are 《中国科学》&amp; 《科学通报》. The publishing group list the two magazines together in their financial report.</t>
  </si>
  <si>
    <t>Their Chinese name is 中学生百科.The revenue and circulation come from their 2020 financial report: http://static.cninfo.com.cn/finalpage/2021-04-27/1209807055.PDF (pp. 22)</t>
  </si>
  <si>
    <t>Their Chinese name is 科学世界. The revenue and circulation number are obtained from their 2020 financial report: http://static.cninfo.com.cn/finalpage/2021-04-28/1209834184.PDF (pp. 26)</t>
  </si>
  <si>
    <t>Their Chinese name is 中国国家旅游. The revenue and circulation number are obtained from their 2020 financial report: http://static.cninfo.com.cn/finalpage/2021-04-28/1209834184.PDF (pp. 26)</t>
  </si>
  <si>
    <t>The revenue and circulation number are obtained from their 2021 financial report (the magazine section): http://static.cninfo.com.cn/finalpage/2022-04-29/1213225256.PDF (pp. 23).</t>
  </si>
  <si>
    <t>The revenue and circulation come from their 2021 financial report: http://static.cninfo.com.cn/finalpage/2022-04-22/1213024136.PDF (pp. 27)</t>
  </si>
  <si>
    <t>Their Chinese name is 新周刊. The revenue and circulation number come from their 2021 financial report: http://static.cninfo.com.cn/finalpage/2022-04-28/1213170168.PDF (pp. 24). Southern Publishing and Media has other stock market stakeholders which are different levels of SOEs.</t>
  </si>
  <si>
    <t>Their Chinese name is 时代周报. The revenue and circulation number come from their 2021 financial report: http://static.cninfo.com.cn/finalpage/2022-04-28/1213170168.PDF (pp. 24). Southern Publishing and Media has other stock market stakeholders which are different levels of SOEs.</t>
  </si>
  <si>
    <t>The revenue and circulation number are obtained from their 2021 financial report: http://static.cninfo.com.cn/finalpage/2022-04-28/1213177293.PDF (pp. 29). The Chinese names of the two magazines are 《中国科学》&amp; 《科学通报》. The publishing group list the two magazines together in their financial report.</t>
  </si>
  <si>
    <t>Their Chinese name is 中学生百科. The revenue and circulation come from their 2021 financial report: http://static.cninfo.com.cn/finalpage/2022-04-26/1213110971.PDF (pp. 24)</t>
  </si>
  <si>
    <t>Their Chinese name is 科学世界. The revenue and circulation number are obtained from their 2021 financial report: http://static.cninfo.com.cn/finalpage/2022-04-28/1213177293.PDF (pp. 29)</t>
  </si>
  <si>
    <t>Their Chinese name is 中国国家旅游. The revenue and circulation number are obtained from their 2021 financial report: http://static.cninfo.com.cn/finalpage/2022-04-28/1213177293.PDF (pp. 29).</t>
  </si>
  <si>
    <t xml:space="preserve"> </t>
  </si>
  <si>
    <t>Total Revenue (Million US$)</t>
  </si>
  <si>
    <t>Circulation (000s)</t>
  </si>
  <si>
    <t>Market Shares by Circulation (%)</t>
  </si>
  <si>
    <t>Central Committee of The Chinese Communist Party of China</t>
  </si>
  <si>
    <t>People's Daily Group</t>
  </si>
  <si>
    <t>People's Daily, Global Times</t>
  </si>
  <si>
    <t>Xinhua News Agency</t>
  </si>
  <si>
    <t>Reference News</t>
  </si>
  <si>
    <t>China Youth League</t>
  </si>
  <si>
    <t>China Youth Daily</t>
  </si>
  <si>
    <t>All-China Federation of Trade Unions</t>
  </si>
  <si>
    <t>Worker's Daily</t>
  </si>
  <si>
    <t>Central Military Commission</t>
  </si>
  <si>
    <t>People's Liberation Army Daily</t>
  </si>
  <si>
    <t>Guangdong Provincial Government</t>
  </si>
  <si>
    <t>Southern Newspaper Media Group</t>
  </si>
  <si>
    <t>Southern Daily</t>
  </si>
  <si>
    <t>Nanfang Daily Newspaper Group</t>
  </si>
  <si>
    <t>Guangzhou Daily, Yangcheng Evening News</t>
  </si>
  <si>
    <t>Shanghai United Media Group</t>
  </si>
  <si>
    <t>Xinmin Evening News</t>
  </si>
  <si>
    <t>Beijing Daily Group</t>
  </si>
  <si>
    <t>Beijing Evening News, Beijing Youth</t>
  </si>
  <si>
    <t>Jiangsu Xinhua Newspaper Media Group</t>
  </si>
  <si>
    <t>Yangtse Evening Post</t>
  </si>
  <si>
    <t>Zhejiang Newspaper Media Holding Group</t>
  </si>
  <si>
    <t>Qianjiang Evening News</t>
  </si>
  <si>
    <t>Hubei Daily Media Group</t>
  </si>
  <si>
    <t>Chutian Metro Daily, Wuhan Evening News</t>
  </si>
  <si>
    <t>Shandong Dazhong Newspaper Group</t>
  </si>
  <si>
    <t>Qilu Evening News</t>
  </si>
  <si>
    <t>Tianjin Provincial Government</t>
  </si>
  <si>
    <t>Today Evening News</t>
  </si>
  <si>
    <t>Hebei Daily Newspaper Group</t>
  </si>
  <si>
    <t>Yanzhao Metro Daily</t>
  </si>
  <si>
    <t>Xiaoxiang Morning Herald</t>
  </si>
  <si>
    <t>Lao Ren Bao</t>
  </si>
  <si>
    <t>The revenue and circulation come from their 2020 financial report: http://static.cninfo.com.cn/finalpage/2021-04-27/1209807055.PDF (pp. 22)</t>
  </si>
  <si>
    <t>People's Daily</t>
  </si>
  <si>
    <t>The circulation number is from their introductory website: http://www.people.com.cn/GB/50142/104580/index.html</t>
  </si>
  <si>
    <t>The revenue and circulation come from their 2021 financial report: http://static.cninfo.com.cn/finalpage/2022-04-26/1213110971.PDF (pp. 24)</t>
  </si>
  <si>
    <t xml:space="preserve">Nanfang Daily Newspaper Group (Guangdong)  </t>
  </si>
  <si>
    <t>One of China's largest provincial-level newspapers (南方日报). We don't have their revenue income, but we listed their title here.</t>
  </si>
  <si>
    <t>Zhejiang Daily Newspaper Group (Zhejiang)</t>
  </si>
  <si>
    <t>One of China's largest provincial-level newspapers (浙江日报). We don't have their revenue income, but we listed their title here.</t>
  </si>
  <si>
    <t>Shanghai United Media Group (Shanghai)</t>
  </si>
  <si>
    <t>One of China's largest provincial-level newspapers (上海联合报业集团). We don't have their revenue income, but we listed their title here.</t>
  </si>
  <si>
    <t>Sichuan Daily Newspaper Press Group (Sichuan)</t>
  </si>
  <si>
    <t>One of China's largest provincial-level newspapers (四川日报集团). We don't have their revenue income, but we listed their title here.</t>
  </si>
  <si>
    <t>Henan Daily Newspaper Group (Henan)</t>
  </si>
  <si>
    <t>One of China's largest provincial-level newspapers (河南日报集团). We don't have their revenue income, but we listed their title here.</t>
  </si>
  <si>
    <t>Jiangsu Xinhua Newspaper Media Group (Jiangsu)</t>
  </si>
  <si>
    <t>One of China's largest provincial-level newspapers (江苏新华报纸). We don't have their revenue income, but we listed their title here.</t>
  </si>
  <si>
    <t>People’s Daily People's Liberation Army Daily</t>
  </si>
  <si>
    <t>One of China's largest national-level newspapers (解放军日报). We don't have their revenue income, but only list their title here.</t>
  </si>
  <si>
    <t>Guangming Daily,</t>
  </si>
  <si>
    <t>One of China's largest national-level newspapers (光明日报). We don't have their revenue income, but only list their title here.</t>
  </si>
  <si>
    <t>Global Times</t>
  </si>
  <si>
    <t>One of China's largest national-level newspapers (环球时报). We don't have their revenue income, but only list their title here.</t>
  </si>
  <si>
    <t>Economic Daily</t>
  </si>
  <si>
    <t>One of China's largest national-level newspapers (经济日报). We don't have their revenue income, but only list their title here.</t>
  </si>
  <si>
    <t>One of China's largest national-level newspapers (参考消息). We don't have their revenue income, but only list their title here.</t>
  </si>
  <si>
    <t>Beijing News</t>
  </si>
  <si>
    <t>One of China's largest national-level newspapers (新京报). We don't have their revenue income, but only list their title here.</t>
  </si>
  <si>
    <t>Market Share by Revenue (%)</t>
  </si>
  <si>
    <t>Business Revenue (Millions RMB￥)</t>
  </si>
  <si>
    <t>Audiences (000s)</t>
  </si>
  <si>
    <t>Market Shares by Audience (%)</t>
  </si>
  <si>
    <t>Broadcast TV &amp; Radio</t>
  </si>
  <si>
    <t>Beijing Municipal Government</t>
  </si>
  <si>
    <t>The revenue is from the China's Yearbook of Broadcast TV and Radio (2019). The public funding revenue is calculated by reducing the ad revenue from the total revenue.</t>
  </si>
  <si>
    <t>State Council of the People's Republic of China</t>
  </si>
  <si>
    <t>Publicity ministry of ShangHai Municipal committee</t>
  </si>
  <si>
    <t xml:space="preserve">The revenue is from the China's Yearbook of Broadcast TV and Radio (2019). The public funding revenue is calculated by reducing the ad revenue from the total revenue. </t>
  </si>
  <si>
    <t>Provincial Government of Guangdong</t>
  </si>
  <si>
    <t>The People's Government of Zhejiang Province</t>
  </si>
  <si>
    <t>Zhejiang Media Group</t>
  </si>
  <si>
    <t>The People's Government of Jiangsu Province</t>
  </si>
  <si>
    <t>JiangSu Broadcasting Corporation</t>
  </si>
  <si>
    <t>The People's Government of Hunan Province</t>
  </si>
  <si>
    <t>Hunan Broadcasting System</t>
  </si>
  <si>
    <t>The People's Government of Sichuan Province</t>
  </si>
  <si>
    <t>Sichuan Radio and Television</t>
  </si>
  <si>
    <t>The People's Government of Shandong Province</t>
  </si>
  <si>
    <t>Shandong Radio and Television</t>
  </si>
  <si>
    <t>The People's Government of Fujian Province</t>
  </si>
  <si>
    <t>Fujian Media Group</t>
  </si>
  <si>
    <t>The People's Government of Xinjiang Uygur Autonomous Region</t>
  </si>
  <si>
    <t>Xinjiang Radio and Television Station</t>
  </si>
  <si>
    <t>The "others" include Ningxia, Qinghai, and some other cities like Shenzhen which we didn't find the revenue data.</t>
  </si>
  <si>
    <t>The People's Government of Anhui Province</t>
  </si>
  <si>
    <t>Anhui Broadcasting Corporation</t>
  </si>
  <si>
    <t>The People's Government of Hubei Province</t>
  </si>
  <si>
    <t>Hubei Radio &amp; Television Station</t>
  </si>
  <si>
    <t>The People's Government of Guizhou Province</t>
  </si>
  <si>
    <t>Guizhou Radio and Television</t>
  </si>
  <si>
    <t>The People's Government of Hebei Province</t>
  </si>
  <si>
    <t>Hebei Radio &amp; Television Station</t>
  </si>
  <si>
    <t>The People's Government of Henan Province</t>
  </si>
  <si>
    <t>Henan Broadcasting System</t>
  </si>
  <si>
    <t>The People's Government of Shanxi Province</t>
  </si>
  <si>
    <t>Shanxi Radio and Television Station</t>
  </si>
  <si>
    <t>The revenue is from the China's Yearbook of Broadcast TV and Radio (2019). The public funding revenue is calculated by reducing the ad revenue from the total revenue. This is for 山西省</t>
  </si>
  <si>
    <t>The People's Government of ShaanXi Province</t>
  </si>
  <si>
    <t>ShaanXi Broadcasting Corporation</t>
  </si>
  <si>
    <t>The revenue is from the China's Yearbook of Broadcast TV and Radio (2019). The public funding revenue is calculated by reducing the ad revenue from the total revenue. This is for 陕西省</t>
  </si>
  <si>
    <t>The People's Government of Yunnan Province</t>
  </si>
  <si>
    <t>Yunnan Television and Radio</t>
  </si>
  <si>
    <t>The People's Government of Guangxi Zhuang Autonomous Region</t>
  </si>
  <si>
    <t>Guangxi Radio and Television Station</t>
  </si>
  <si>
    <t>The People's Government of Liaoning Province</t>
  </si>
  <si>
    <t>Liaoning Radio and Television</t>
  </si>
  <si>
    <t>The People's Government of Heilongjiang Province</t>
  </si>
  <si>
    <t>Heilongjiang Broadcasting Television</t>
  </si>
  <si>
    <t>The People's Government of Jiangxi Province</t>
  </si>
  <si>
    <t>China Jiangxi Radio and TV Station</t>
  </si>
  <si>
    <t>The People's Government of Inner Mongolia Autonomous Region</t>
  </si>
  <si>
    <t>Inner Mongolia Radio and Television</t>
  </si>
  <si>
    <t>Tianjin Haihe Media Group</t>
  </si>
  <si>
    <t>Tianjin Television &amp; Broadcast Radio</t>
  </si>
  <si>
    <t>Chongqing Municipal People's Government</t>
  </si>
  <si>
    <t>Chongqing Broadcasting Group</t>
  </si>
  <si>
    <t>The People's Government of Jilin Province</t>
  </si>
  <si>
    <t>Jilin Radio Television</t>
  </si>
  <si>
    <t>The People's Government of Gansu Province</t>
  </si>
  <si>
    <t>GanSu Media Group</t>
  </si>
  <si>
    <t>The People's Government of Hainan Province</t>
  </si>
  <si>
    <t>Hainan Broadcasting Group</t>
  </si>
  <si>
    <t>The People's Government of the Tibet Autonomous Region</t>
  </si>
  <si>
    <t>China Tibet Broadcasting System</t>
  </si>
  <si>
    <t xml:space="preserve">The revenue is from the China's Yearbook of Broadcast TV and Radio (2020). The public funding revenue is calculated by reducing the ad revenue from the total revenue. </t>
  </si>
  <si>
    <t>The revenue is from the China's Yearbook of Broadcast TV and Radio (2020). The public funding revenue is calculated by reducing the ad revenue from the total revenue. This is for 陕西省</t>
  </si>
  <si>
    <t>The revenue is from the China's Yearbook of Broadcast TV and Radio (2020). The public funding revenue is calculated by reducing the ad revenue from the total revenue. This is for 山西省</t>
  </si>
  <si>
    <t xml:space="preserve">The revenue is from the China's Yearbook of Broadcast TV and Radio (2021). The public funding revenue is calculated by reducing the ad revenue from the total revenue. </t>
  </si>
  <si>
    <t>Primary Production Activity</t>
  </si>
  <si>
    <t>China Television Media</t>
  </si>
  <si>
    <t>China Television Media(CTV Media)</t>
  </si>
  <si>
    <t>Film and TV Production</t>
  </si>
  <si>
    <t>Huayi Brothers Media Corporation</t>
  </si>
  <si>
    <t>Zhejiang Huace Film and TV Company</t>
  </si>
  <si>
    <t>Huace Film &amp; TV</t>
  </si>
  <si>
    <t>Shanghai Light Investment Holding</t>
  </si>
  <si>
    <t>Beijing Enlight Media</t>
  </si>
  <si>
    <t>Beijing Enlight Pictures</t>
  </si>
  <si>
    <t>Alpha Group Company</t>
  </si>
  <si>
    <t>Alpha Pictures Company</t>
  </si>
  <si>
    <t>Alpha Pictures</t>
  </si>
  <si>
    <t>Ciwen Media Company</t>
  </si>
  <si>
    <t>Shanghai Ciwen Film and Television Communication Co</t>
  </si>
  <si>
    <t>Ciwen Media</t>
  </si>
  <si>
    <t>Zhejiang Talent Film &amp; Television</t>
  </si>
  <si>
    <t>Zhejiang Talent</t>
  </si>
  <si>
    <t>Zhejiang Talent went public on market in 2015. The revenue includes film and TV production and distribution, but the company mainly did production work, so the figure is put here. The figure is obtained from Zhejiang Talent Television and Film's 2015 financial report: http://static.cninfo.com.cn/finalpage/2016-04-12/1202169418.PDF (pp. 15)</t>
  </si>
  <si>
    <t>Alibaba Group</t>
  </si>
  <si>
    <t>Alibaba Pictures Group</t>
  </si>
  <si>
    <t>Alibaba Pictures</t>
  </si>
  <si>
    <t>Film Production</t>
  </si>
  <si>
    <t>This revenue comes from the film and TV sector in Huayi Brothers' 2015 financial report: http://static.cninfo.com.cn/finalpage/2016-03-24/1202072135.PDF (pp. 31). As the company mainly did video production, the revenue is put in this section.</t>
  </si>
  <si>
    <t>The revenue is added to by the film production and TV production in Zhejiang Huace Film and TV Company's 2015 financial report: http://static.cninfo.com.cn/finalpage/2016-03-31/1202113952.PDF (pp. 27)</t>
  </si>
  <si>
    <t>The revenue comes from the film production and TV sector in Beijing Enlight Media's 2015 financial report: http://static.cninfo.com.cn/finalpage/2016-04-12/1202163197.PDF (pp. 31). But the company only did production. So the revenue is put in this section.</t>
  </si>
  <si>
    <t>China Film Group Corporation</t>
  </si>
  <si>
    <t>This figure is obtained by dividing the revenue in the 2016 annual report (production section) by the rate of increase compared to the previous year: http://static.cninfo.com.cn/finalpage/2017-04-28/1203418649.PDF (pp. 22)</t>
  </si>
  <si>
    <t>This revenue comes from the film and TV sector in Ciwen media's 2015 financial report: http://static.cninfo.com.cn/finalpage/2016-04-29/1202267709.PDF (pp. 22). But the company only did production. So the revenue is put in this section.</t>
  </si>
  <si>
    <t>This revenue comes from the film and TV sector in Alpha Group's 2015financial report: http://static.cninfo.com.cn/finalpage/2016-03-31/1202111582.PDF (pp. 17). But the company only did production. So the revenue is put in this section.</t>
  </si>
  <si>
    <t>Shanghai Youhug Media</t>
  </si>
  <si>
    <t>Youhug Media</t>
  </si>
  <si>
    <t>TV Production</t>
  </si>
  <si>
    <t>This revenue is obtained from Shanghai Youhug Media's preliminary prospectus in 2016: http://pdf.dfcfw.com/pdf/H2_AN201610240022300454_1.pdf (pp. 9).  The company exited the public stock market after 2016.</t>
  </si>
  <si>
    <t>Omnijoi Media Group</t>
  </si>
  <si>
    <t>Omnijoi Media Corporation</t>
  </si>
  <si>
    <t>Omnijoi Media</t>
  </si>
  <si>
    <t>The Jiangsu Broadcast Station (Provincial SOE) held 47.28% of stock in Omnijoi Media Group, while other private companies and individuals spliting the rest of the stock. This revenue is obtained by dividing the revenue in the 2016 annual report (same section) by the rate of increase compared to the previous year: http://static.cninfo.com.cn/finalpage/2017-03-31/1203239535.PDF (pp. 20).</t>
  </si>
  <si>
    <t>China Media Television is a hybrid media corporate. The CCTV Wuxi Taihu Movie &amp; TV City (nation state-owned company) has 54.3% of stock, and other companies or individuals split the remaining shares, but all others hold less than 1% of the shares. This revenue comes from the TV and film sector in the China Television Media's 2015 financial report:http://static.cninfo.com.cn/finalpage/2016-04-28/1202261590.PDF (pp. 10). As the company did production work mostly and little distribution work, the revenue is put in this section.</t>
  </si>
  <si>
    <t>Stellar Megaunion Corporation</t>
  </si>
  <si>
    <t>H&amp;R Century Pictures</t>
  </si>
  <si>
    <t>H&amp;R Century</t>
  </si>
  <si>
    <t>Stellar Megaunion Corporation is H&amp;R Century Union's previous name until Feb 13, 2017. This figure is obtained by dividing the revenue in the 2016 annual report (TV and film sector) by the rate of increase compared to the previous year: http://static.cninfo.com.cn/finalpage/2017-06-30/1203664720.PDF (pp. 16). As the company did production work mostly and little distribution work, the revenue is put in this section.</t>
  </si>
  <si>
    <t>This revenue comes from the film production sector in Alibaba Picture's 2015 financial report: https://ir.alibabapictures.com/media/1132/972aa206-5cd1-42a7-9b49-2b4e08be4022.pdf(pp. 2)</t>
  </si>
  <si>
    <t>Hangzhou Dinglong Enterprise Management Company</t>
  </si>
  <si>
    <t>Huawei Culture Company</t>
  </si>
  <si>
    <t>Huawei Culture</t>
  </si>
  <si>
    <t>The revenue comes from the film and TV sector in Huawei Culture's 2016 financial report: http://static.cninfo.com.cn/finalpage/2017-03-29/1203216489.PDF (pp. 16), as the financial report included the previous year's revenue. Huawei Culture(骅威文化) is the previous name of Dinglong Culture(鼎龙文化).</t>
  </si>
  <si>
    <t>Shanghai Fundamental Film</t>
  </si>
  <si>
    <t>Fundamental Film</t>
  </si>
  <si>
    <t>This revenue comes from the last-year-selling sector in their 2016 financial report: http://static.cninfo.com.cn/finalpage/2017-07-14/1203938836.PDF (pp.12)</t>
  </si>
  <si>
    <t>Shanghai Film Group</t>
  </si>
  <si>
    <t>This figure is obtained by dividing the revenue in the 2016 annual report (production section) by the rate of increase compared to the previous year: http://static.cninfo.com.cn/finalpage/2017-04-25/1203379806.PDF (pp. 11)</t>
  </si>
  <si>
    <t>The revenue is added to by the film production and TV production in Zhejiang Huace Film and TV Company's 2016 financial report: http://static.cninfo.com.cn/finalpage/2017-04-25/1203377819.PDF (pp. 21)</t>
  </si>
  <si>
    <t>This revenue comes from the film and TV sector in Huayi Brothers' 2016 financial report: http://static.cninfo.com.cn/finalpage/2017-03-28/1203211561.PDF (pp. 32). As the company mainly did video production, the revenue is put in this section.</t>
  </si>
  <si>
    <t>The revenue comes from the film production and TV sector in Beijing Enlight Media's 2016 financial report: http://static.cninfo.com.cn/finalpage/2017-04-21/1203344031.PDF (pp. 30). But the company only did production. So the revenue is put in this section.</t>
  </si>
  <si>
    <t>This revenue comes from the film and TV sector in Ciwen media's 2016 financial report: http://static.cninfo.com.cn/finalpage/2017-04-28/1203414150.PDF(pp. 16). But the company only did production. So the revenue is put in this section.</t>
  </si>
  <si>
    <t>Stellar Megaunion Corporation is H&amp;R Century Union's previous name until Feb 13, 2017. This revenue comes from the film and TV sector in H&amp;R Century Union's 2016 financial report: http://static.cninfo.com.cn/finalpage/2017-06-30/1203664720.PDF (pp. 16). As they mostly did production work, so the revenue is put in this section.</t>
  </si>
  <si>
    <t>This revenue comes from the film and TV sector in Alpha Group's 2016financial report: http://static.cninfo.com.cn/finalpage/2017-03-31/1203238254.PDF (pp. 17). But the company only did production. So the revenue is put in this section.</t>
  </si>
  <si>
    <t>This figure comes from the production section in China fim group's 2016 financial report: http://static.cninfo.com.cn/finalpage/2017-04-28/1203418649.PDF (pp. 22)</t>
  </si>
  <si>
    <t>This revenue comes from the TV production sector in Huawei Culture's 2016 financial report:http://static.cninfo.com.cn/finalpage/2017-03-29/1203216489.PDF (pp. 16). Huawei Culture(骅威文化) is the previous name of Dinglong Culture(鼎龙文化).</t>
  </si>
  <si>
    <t>The revenue includes TV production. The figure is obtained from Zhejiang Talent Television and Film's 2016 financial report: http://static.cninfo.com.cn/finalpage/2017-04-25/1203375791.PDF (pp. 18)</t>
  </si>
  <si>
    <t>The Jiangsu Broadcast Station (Provincial SOE) held 47.28% of stock in Omnijoi Media Group, while other private companies and individuals spliting the rest of the stock. This revenue comes from the TV sector in Omnijoi Media Corporation's 2016 financial report: http://static.cninfo.com.cn/finalpage/2017-03-31/1203239535.PDF (pp. 20). As the company mainly did production in TV sector but other work in film sector, the revenue in the TV sector is put here.</t>
  </si>
  <si>
    <t>This revenue comes from the film production sector in Alibaba Picture's 2016 financial report: https://ir.alibabapictures.com/media/1134/d92fa931-06b4-4dd3-80d1-45af1a78c8cc.pdf(pp. 2)</t>
  </si>
  <si>
    <t>China Media Television is a hybrid media corporate. The CCTV Wuxi Taihu Movie &amp; TV City (nation state-owned company) has 54.3% of stock, and other companies or individuals split the remaining shares, but all others hold less than 1% of the shares. This revenue comes from the TV and film sector in the China Television Media's 2016 financial report:http://static.cninfo.com.cn/finalpage/2017-04-28/1203416593.PDF (pp. 9). As the company did production work mostly and little distribution work, the revenue is put in this section.</t>
  </si>
  <si>
    <t>This revenue comes from the selling sector in their 2016 financial report: http://static.cninfo.com.cn/finalpage/2017-07-14/1203938836.PDF (pp. 12)</t>
  </si>
  <si>
    <t>The revenue comes from the copyright revenue mentioned in Shanghai Film Group's 2016 financial report: http://static.cninfo.com.cn/finalpage/2017-04-25/1203379806.PDF (pp. 11)</t>
  </si>
  <si>
    <t>The revenue is added to by the film production and TV production in Zhejiang Huace Film and TV Company's 2017 financial report: http://static.cninfo.com.cn/finalpage/2018-04-23/1204679953.PDF (pp. 17)</t>
  </si>
  <si>
    <t>This revenue comes from the film and TV sector in Huayi Brothers' 2017 financial report: http://static.cninfo.com.cn/finalpage/2018-03-27/1204520751.PDF (pp. 35). As the company mainly did video production, the revenue is put in this section.</t>
  </si>
  <si>
    <t>H&amp;R Century Union Corporation</t>
  </si>
  <si>
    <t>This revenue comes from the film and TV sector in H&amp;R Century Union's 2017 financial report: http://static.cninfo.com.cn/finalpage/2018-06-07/1205041846.PDF (pp. 12). As they mostly did production work, so the revenue is put in this section.</t>
  </si>
  <si>
    <t>The revenue comes from the film production and TV sector in Beijing Enlight Media's 2017 financial report:http://static.cninfo.com.cn/finalpage/2018-04-21/1204682507.PDF (pp. 15). But the company only did production. So the revenue is put in this section.</t>
  </si>
  <si>
    <t>This revenue comes from the film and TV sector in Ciwen media's 2017 financial report: http://static.cninfo.com.cn/finalpage/2018-04-27/1204806258.PDF (pp. 17). But the company only did production. So the revenue is put in this section.</t>
  </si>
  <si>
    <t>The revenue includes film and TV production and distribution, but the company mainly did production work, so the figure is put here. The figure is obtained from Zhejiang Talent Television and Film's 2017 financial report: http://static.cninfo.com.cn/finalpage/2018-04-25/1204741499.PDF (pp. 17)</t>
  </si>
  <si>
    <t>This revenue comes from the film and TV sector in Alpha Group's 2017financial report: http://static.cninfo.com.cn/finalpage/2018-04-27/1204804021.PDF (pp. 16). But the company only did production. So the revenue is put in this section.</t>
  </si>
  <si>
    <t>This figure comes from the production section in China film group's 2017 financial report: http://static.cninfo.com.cn/finalpage/2018-04-27/1204801332.PDF (pp. 26)</t>
  </si>
  <si>
    <t>Jiangsu Strawbear Pictures Company</t>
  </si>
  <si>
    <t>Strawbear Entertainment Group went public on market in 2021. This revenue comes from Strawbear Entertainment Group's preliminary prospectus in 2019: https://www1.hkexnews.hk/listedco/listconews/sehk/2020/1231/2020123100264_c.pdf (pp. 13). This revenue includes everything, but considering that this company mainly did TV production work, we decided to put the figure here</t>
  </si>
  <si>
    <t>This revenue comes from the TV production sector in Huawei Culture's 2017 financial report:http://static.cninfo.com.cn/finalpage/2020-07-18/1208044612.PDF (pp. 15). Huawei Culture(骅威文化) is the previous name of Dinglong Culture(鼎龙文化).</t>
  </si>
  <si>
    <t>This revenue comes from the film production sector in Alibaba Picture's 2017 financial report: https://ir.alibabapictures.com/media/1179/%E4%B8%9A%E7%BB%A9%E5%85%AC%E5%B8%83.pdf (pp. 2)</t>
  </si>
  <si>
    <t>China Media Television is a hybrid media corporate. The CCTV Wuxi Taihu Movie &amp; TV City (nation state-owned company) has 54.3% of stock, and other companies or individuals split the remaining shares, but all others hold less than 1% of the shares. This revenue comes from the TV and film sector in the China Television Media's 2017 financial report:http://static.cninfo.com.cn/finalpage/2018-04-28/1204832373.PDF (pp. 10). As the company did production work mostly and little distribution work, the revenue is put in this section.</t>
  </si>
  <si>
    <t>The Jiangsu Broadcast Station (Provincial SOE) held 47.28% of stock in Omnijoi Media Group, while other private companies and individuals spliting the rest of the stock. This revenue comes from the TV sector in Omnijoi Media Corporation's 2017 financial report: http://static.cninfo.com.cn/finalpage/2018-03-30/1204544711.PDF (pp. 15). As the company mainly did production in TV sector but other work in film sector, the revenue in the TV sector is put here.</t>
  </si>
  <si>
    <t>This revenue comes from the last-year-selling sector in their 2018 financial report: http://qccdata.qichacha.com/ReportData/PDF/9a227bb8f2240443326cd8eaa1981e81.pdf (pp.14), adding the entry of "sold to domestic" and "sold abroad".</t>
  </si>
  <si>
    <t>The revenue comes from the copyright revenue mentioned in Shanghai Film Group's 2017 financial report: http://static.cninfo.com.cn/finalpage/2018-04-25/1204740720.PDF (pp. 12)</t>
  </si>
  <si>
    <t>GuangZhou JinYi Media Corporation</t>
  </si>
  <si>
    <t>JinYi Flim &amp; Television</t>
  </si>
  <si>
    <t>Guangzhou JinYi went public on market in 2017. This revenue comes from the production sector in Guangzhou JinYi Media's 2017 financial report: http://static.cninfo.com.cn/finalpage/2018-04-12/1204618106.PDF (pp. 15).</t>
  </si>
  <si>
    <t>The revenue is added to by the film production and TV production in Zhejiang Huace Film and TV Company's 2018 financial report: http://static.cninfo.com.cn/finalpage/2019-04-26/1206106414.PDF (pp. 14)</t>
  </si>
  <si>
    <t>This revenue comes from the film and TV sector in Huayi Brothers' 2018 financial report: http://static.cninfo.com.cn/finalpage/2019-04-27/1206122832.PDF (pp. 37). As the company mainly did video production, the revenue is put in this section.</t>
  </si>
  <si>
    <t>Wanda Group</t>
  </si>
  <si>
    <t>Wanda Cinema Line Corp</t>
  </si>
  <si>
    <t>Wanda Cinemas</t>
  </si>
  <si>
    <t>TV and Film Production</t>
  </si>
  <si>
    <t>This revenue includes production and distribution at the same time, as they didn't seperate them in their financial reports, but it's the most relevant figure in the their 2019 financial report: http://static.cninfo.com.cn/finalpage/2020-04-22/1207551036.PDF (pp. 19).</t>
  </si>
  <si>
    <t>The revenue comes from the film production and TV sector in Beijing Enlight Media's 2018 financial report:http://static.cninfo.com.cn/finalpage/2019-04-23/1206071613.PDF (pp. 17). But the company only did production. So the revenue is put in this section.</t>
  </si>
  <si>
    <t>This revenue comes from the film and TV sector in Ciwen media's 2018 financial report:http://static.cninfo.com.cn/finalpage/2019-04-30/1206160987.PDF (pp. 15). But the company only did production. So the revenue is put in this section.</t>
  </si>
  <si>
    <t>This revenue comes from the film and TV sector in H&amp;R Century Union's 2018 financial report: http://static.cninfo.com.cn/finalpage/2019-07-06/1206430317.PDF (pp. 13). As they mostly did production work, so the revenue is put in this section.</t>
  </si>
  <si>
    <t>This figure comes from the production section in China film company's 2018 financial report: http://static.cninfo.com.cn/finalpage/2019-04-27/1206128992.PDF (pp.25)</t>
  </si>
  <si>
    <t>This revenue comes from the film and TV sector in Alpha Group's 2018financial report: http://static.cninfo.com.cn/finalpage/2019-04-29/1206123187.PDF (pp. 20). But the company only did production. So the revenue is put in this section.</t>
  </si>
  <si>
    <t>Beijing Jingxi Culture and Tourism Company</t>
  </si>
  <si>
    <t>Beijing Culture</t>
  </si>
  <si>
    <t>The revenue comes from adding the TV and film sector in Jingxi Culture's 2018 financial report: http://static.cninfo.com.cn/finalpage/2019-03-22/1205925339.PDF (pp. 14). As the company mainly did production work, we decided to put the figure here.</t>
  </si>
  <si>
    <t>This revenue comes from the film production sector in Alibaba Picture's 2018 financial report: https://ir.alibabapictures.com/media/1198/2018-a-cn.pdf (pp. 161)</t>
  </si>
  <si>
    <t>This revenue comes from the film and TV production sector in Huawei Culture's 2018 financial report: http://static.cninfo.com.cn/finalpage/2019-04-25/1206093536.PDF (pp. 13). Huawei Culture(骅威文化) is the previous name of Dinglong Culture(鼎龙文化).</t>
  </si>
  <si>
    <t>The revenue includes film and TV production and distribution, but the company mainly did production work, so the figure is put here. The figure is obtained from Zhejiang Talent Television and Film's 2018 financial report: http://static.cninfo.com.cn/finalpage/2019-05-09/1206253990.PDF (pp. 16)</t>
  </si>
  <si>
    <t>The Jiangsu Broadcast Station (Provincial SOE) held 47.28% of stock in Omnijoi Media Group, while other private companies and individuals spliting the rest of the stock. This revenue comes from the TV sector in Omnijoi Media Corporation's 2018 financial report: http://static.cninfo.com.cn/finalpage/2019-04-12/1206011623.PDF (pp. 17). As the company mainly did production in TV sector but other work in film sector, the revenue in the TV sector is put here.</t>
  </si>
  <si>
    <t xml:space="preserve">China Media Television is a hybrid media corporate. The CCTV Wuxi Taihu Movie &amp; TV City (nation state-owned company) has 54.3% of stock, and other companies or individuals split the remaining shares, but all others hold less than 1% of the shares. This revenue comes from the TV and film sector in the China Television Media's 2018 financial report:http://static.cninfo.com.cn/finalpage/2019-04-27/1206114244.PDF (pp. 11). As the company did production work mostly and little distribution work, the revenue is put in this section. </t>
  </si>
  <si>
    <t>This revenue comes from the selling sector in their 2018 financial report: http://qccdata.qichacha.com/ReportData/PDF/9a227bb8f2240443326cd8eaa1981e81.pdf (pp.14), adding the entry of "sold to domestic" and "sold abroad".</t>
  </si>
  <si>
    <t>This revenue comes from the production sector in Guangzhou JinYi Media's 2018 financial report: http://static.cninfo.com.cn/finalpage/2019-04-12/1206011836.PDF (pp. 22).</t>
  </si>
  <si>
    <t>Tencent</t>
  </si>
  <si>
    <t>New Classics Media</t>
  </si>
  <si>
    <t xml:space="preserve">New Classics Media is a subsidiary of China Literature, which is a subsidiary of Tencent. But New Classics itself haven't gone public on market, though they tried many times in 2012 and 2017. The figure comes from China Literature's 2019 financial report: https://ir-1253177085.cos.ap-hongkong.myqcloud.com/investment/20200427/5ea6b6990a297.pdf (pp. 13). Tencent's subsidiary China Literature Limited Company owns New Classics Media since 2018. And New Classics Media mainly did TV production work. </t>
  </si>
  <si>
    <t>The revenue comes from adding the TV and film sector in Beijing Enlight Media's 2019 financial report:http://static.cninfo.com.cn/finalpage/2020-04-17/1207515411.PDF (pp. 16). But the company only did production. So the revenue is put in this section.</t>
  </si>
  <si>
    <t>The revenue is added to by the film production and TV production in Zhejiang Huace Film and TV Company's 2019 financial report: http://static.cninfo.com.cn/finalpage/2020-04-27/1207609894.PDF (pp. 18)</t>
  </si>
  <si>
    <t>This revenue comes from the film and TV sector in Huayi Brothers' 2019 financial report: http://static.cninfo.com.cn/finalpage/2020-04-29/1207669046.PDF (pp. 41). As the company mainly did video production, the revenue is put in this section.</t>
  </si>
  <si>
    <t>Shanghai Linmon Pictures Company</t>
  </si>
  <si>
    <t>Linmon Media</t>
  </si>
  <si>
    <t>Linmon Media went public on market in 2022. The figure come from the TV production section in Linmon Media's preliminary prospectus: https://www1.hkexnews.hk/listedco/listconews/sehk/2022/0729/2022072900016_c.pdf (pp. 15)</t>
  </si>
  <si>
    <t>This revenue comes from the film and TV sector in Ciwen media's 2019 financial report:http://static.cninfo.com.cn/finalpage/2020-04-29/1207662773.PDF (pp. 15). But the company only did production. So the revenue is put in this section.</t>
  </si>
  <si>
    <t>This figure comes from the production section in China film company's 2019 financial report: http://static.cninfo.com.cn/finalpage/2020-04-25/1207611110.PDF (pp. 26)</t>
  </si>
  <si>
    <t>The revenue comes from adding the TV and film sector in Jingxi Culture's 2019 financial report: http://static.cninfo.com.cn/finalpage/2020-07-01/1207979254.PDF (pp. 14). As the company mainly did production work, we decided to put the figure here.</t>
  </si>
  <si>
    <t>Strawbear Entertainment Group went public on market in 2021. This revenue comes from the Strawbear Entertainment Group's 2020 financial report: https://www.strawbearentertainment.com/media/1332/2021042100671_c.pdf (pp. 15). This revenue includes everything, but considering that this company mainly did TV production work, we decided to put the figure here.</t>
  </si>
  <si>
    <t>The Jiangsu Broadcast Station (Provincial SOE) held 47.28% of stock in Omnijoi Media Group, while other private companies and individuals spliting the rest of the stock. This revenue comes from the TV sector in Omnijoi Media Corporation's 2019 financial report: http://static.cninfo.com.cn/finalpage/2020-04-08/1207463158.PDF (pp. 17). As the company mainly did production in TV sector but other work in film sector, the revenue in the TV sector is put here.</t>
  </si>
  <si>
    <t>This revenue comes from the film and TV sector in Alpha Group's 2019financial report: http://static.cninfo.com.cn/finalpage/2020-04-10/1207474422.PDF (pp. 25). But the company only did production. So the revenue is put in this section.</t>
  </si>
  <si>
    <t>This revenue comes from the film production sector in Alibaba Picture's 2019 financial report: https://ir.alibabapictures.com/media/1221/%E9%99%84%E4%BB%B6%E4%BA%8C-2019-20-%E5%B9%B4%E5%BA%A6%E6%8A%A5%E5%91%8A.pdf (pp. 130)</t>
  </si>
  <si>
    <t>This revenue comes from the film and TV sector in H&amp;R Century Union's 2019 financial report: http://static.cninfo.com.cn/finalpage/2020-06-11/1207916341.PDF (pp. 13). As they mostly did production work, so the revenue is put in this section.</t>
  </si>
  <si>
    <t xml:space="preserve">China Media Television is a hybrid media corporate. The CCTV Wuxi Taihu Movie &amp; TV City (nation state-owned company) has 54.3% of stock, and other companies or individuals split the remaining shares, but all others hold less than 1% of the shares. This revenue comes from the TV and film sector in the China Television Media's 2019 financial report:http://static.cninfo.com.cn/finalpage/2020-04-17/1207517026.PDF (pp. 11). As the company did production work mostly and little distribution work, the revenue is put in this section. </t>
  </si>
  <si>
    <t>Hengdian Group</t>
  </si>
  <si>
    <t>Hengdian Entertainment Company</t>
  </si>
  <si>
    <t>This figure is obtained by dividing the revenue in the 2020 annual report (production section) by the rate of increase compared to the previous year: http://static.cninfo.com.cn/finalpage/2021-03-16/1209386441.PDF (pp. 14)</t>
  </si>
  <si>
    <t>Hangzhou Dinglong Enterprise Management</t>
  </si>
  <si>
    <t>Dinglong Culture</t>
  </si>
  <si>
    <t>This revenue comes from the film and TV production sector in Dinglong Culture's 2019 financial report: http://static.cninfo.com.cn/finalpage/2020-04-29/1207667033.PDF (pp. 13).</t>
  </si>
  <si>
    <t>This revenue comes from the production sector in Guangzhou JinYi Media's 2019 financial report: http://static.cninfo.com.cn/finalpage/2020-04-10/1207474971.PDF (pp. 22).</t>
  </si>
  <si>
    <t>This revenue is obtained by dividing the selling revenue in their 2020 financial report by the increase rate to the previous year: http://pdf.dfcfw.com/pdf/H2_AN202103191473772082_1.pdf (pp. 14)</t>
  </si>
  <si>
    <t>The revenue includes film and TV production and distribution, but the company mainly did production work, so the figure is put here. The figure is obtained from Zhejiang Talent Television and Film's 2019 financial report: http://static.cninfo.com.cn/finalpage/2020-04-29/1207667398.PDF (pp. 15). The number is a minus because the company was undergoing a hard time to go to the cable.</t>
  </si>
  <si>
    <t>The revenue is added to by the film production and TV production in Zhejiang Huace Film and TV Company's 2020 financial report: http://static.cninfo.com.cn/finalpage/2021-04-26/1209793203.PDF (pp. 18)</t>
  </si>
  <si>
    <t>New Classics Media is a subsidiary of China Literature, which is a subsidiary of Tencent. But New Classics itself haven't gone public on market, though they tried many times in 2012 and 2017. The figure comes from China Literature's 2021 financial report: https://ir-1253177085.cos.ap-hongkong.myqcloud.com/investment/20220419/625e45537c0ed.pdf (pp. 11). Tencent's subsidiary China Literature Limited Company owns New Classics Media since 2018.. And New Classics Media mainly did TV production work.</t>
  </si>
  <si>
    <t>This revenue comes from the film and TV sector in Huayi Brothers' 2020 financial report: http://static.cninfo.com.cn/finalpage/2021-05-17/1209996366.PDF (pp. 35). As the company mainly did video production, the revenue is put in this section.</t>
  </si>
  <si>
    <t>Linmon Media went public on market in 2022.  The figure come from the TV production section in Linmon Media's preliminary prospectus: https://www1.hkexnews.hk/listedco/listconews/sehk/2022/0729/2022072900016_c.pdf (pp. 15)</t>
  </si>
  <si>
    <t>This revenue includes production and distribution at the same time, as they didn't seperate them in their financial reports, but it's the most relevant figure in the their 2020 financial report: http://static.cninfo.com.cn/finalpage/2021-04-29/1209848380.PDF (pp. 19).</t>
  </si>
  <si>
    <t>The revenue comes from adding the TV and film sector in Beijing Enlight Media's 2020 financial report: http://static.cninfo.com.cn/finalpage/2021-04-19/1209714416.PDF (pp. 18). But the company only did production. So the revenue is put in this section.</t>
  </si>
  <si>
    <t>This revenue comes from the film and TV sector in Ciwen media's 2020 financial report: http://static.cninfo.com.cn/finalpage/2021-04-29/1209850562.PDF(pp. 16). But the company only did production. So the revenue is put in this section.</t>
  </si>
  <si>
    <t>This revenue comes from the film production sector in Alibaba Picture's 2020 financial report: https://ir.alibabapictures.com/media/1230/2021072800558_c.pdf (pp. 137)</t>
  </si>
  <si>
    <t>The revenue comes from adding the TV and film sector in Jingxi Culture's 2020 financial report: http://static.cninfo.com.cn/finalpage/2021-04-30/1209872588.PDF (pp. 15). As the company mainly did production work, we decided to put the figure here.</t>
  </si>
  <si>
    <t>This figure comes from the production section in China film company's 2020 financial report: http://static.cninfo.com.cn/finalpage/2021-04-29/1209858626.PDF (pp. 22)</t>
  </si>
  <si>
    <t>This revenue comes from the film and TV sector in Alpha Group's 2020financial report: http://static.cninfo.com.cn/finalpage/2021-06-18/1210269744.PDF (pp. 24). But the company only did production. So the revenue is put in this section.</t>
  </si>
  <si>
    <t xml:space="preserve">China Media Television is a hybrid media corporate. The CCTV Wuxi Taihu Movie &amp; TV City (nation state-owned company) has 54.3% of stock, and other companies or individuals split the remaining shares, but all others hold less than 1% of the shares. This revenue comes from the TV and film sector in the China Television Media's 2020 financial report:http://static.cninfo.com.cn/finalpage/2021-04-17/1209710782.PDF (pp. 11). As the company did production work mostly and little distribution work, the revenue is put in this section. </t>
  </si>
  <si>
    <t>The Jiangsu Broadcast Station (Provincial SOE) held 47.28% of stock in Omnijoi Media Group, while other private companies and individuals spliting the rest of the stock. This revenue comes from the TV sector in Omnijoi Media Corporation's 2020 financial report: http://static.cninfo.com.cn/finalpage/2021-04-08/1209649077.PDF (pp. 16). As the company mainly did production in TV sector but other work in film sector, the revenue in the TV sector is put here.</t>
  </si>
  <si>
    <t>The revenue includes film and TV production and distribution, but the company mainly did production work, so the figure is put here. The figure is obtained from Zhejiang Talent Television and Film's 2020 financial report: http://static.cninfo.com.cn/finalpage/2021-04-26/1209792266.PDF (pp. 15)</t>
  </si>
  <si>
    <t>This revenue comes from the film and TV sector in H&amp;R Century Union's 2020 financial report: http://static.cninfo.com.cn/finalpage/2021-06-22/1210301008.PDF (pp. 12). As they mostly did production work, so the revenue is put in this section.</t>
  </si>
  <si>
    <t>The revenue comes from the film production and TV production Hengdian entertainment company's 2020 financial report: http://static.cninfo.com.cn/finalpage/2021-03-16/1209386441.PDF (pp. 14)</t>
  </si>
  <si>
    <t>This revenue comes from the production sector in Guangzhou JinYi Media's 2020 financial report: http://static.cninfo.com.cn/finalpage/2021-04-15/1209692437.PDF (pp. 19).</t>
  </si>
  <si>
    <t>This revenue comes from the selling sector in their 2020 financial report: http://pdf.dfcfw.com/pdf/H2_AN202103191473772082_1.pdf (pp. 14)</t>
  </si>
  <si>
    <t>In Dinglong Culture's 2020 financial report, they didn't do any film and TV production work (http://static.cninfo.com.cn/finalpage/2022-04-30/1213262538.PDF).</t>
  </si>
  <si>
    <t>The revenue is added to by the film production and TV production in Zhejiang Huace Film and TV Company's 2021 financial report: http://static.cninfo.com.cn/finalpage/2022-04-28/1213173095.PDF (pp. 19)</t>
  </si>
  <si>
    <t>Strawbear Entertainment Group went public on market in 2021. This revenue comes from the Strawbear Entertainment Group's 2021 financial report: https://www.strawbearentertainment.com/media/1365/jiangsu-strawbeer-2021-annual-report-c.pdf (pp. 14). This revenue includes everything, but considering that this company mainly did TV production work, we decided to put the figure here.</t>
  </si>
  <si>
    <t>This revenue includes production and distribution at the same time, as they didn't seperate them in their financial reports, but it's the most relevant figure in the their 2021 financial report: http://static.cninfo.com.cn/finalpage/2022-04-29/1213203322.PDF (pp. 20).</t>
  </si>
  <si>
    <t>This revenue comes from the film and TV sector in Huayi Brothers' 2021 financial report: http://static.cninfo.com.cn/finalpage/2022-04-28/1213171440.PDF (pp. 29). As the company mainly did video production, the revenue is put in this section.</t>
  </si>
  <si>
    <t>New Classics Media is a subsidiary of China Literature, which is a subsidiary of Tencent. But New Classics itself haven't gone public on market, though they tried many times in 2012 and 2017. The figure comes from China Literature's 2021 financial report: https://ir-1253177085.cos.ap-hongkong.myqcloud.com/investment/20220419/625e45537c0ed.pdf (pp. 11). Tencent's subsidiary China Literature Limited Company owns New Classics Media since 2018.  And New Classics Media mainly did TV production work.</t>
  </si>
  <si>
    <t>This figure comes from the production section in China film company's 2021 financial report: http://static.cninfo.com.cn/finalpage/2022-04-27/1213138616.PDF (pp. 22)</t>
  </si>
  <si>
    <t>The revenue comes from the film and TV sector in Beijing Enlight Media's 2021 financial report: http://static.cninfo.com.cn/finalpage/2022-04-28/1213172312.PDF (pp. 17). But the company only did production. So the revenue is put in this section.</t>
  </si>
  <si>
    <t xml:space="preserve">China Media Television is a hybrid media corporate. The CCTV Wuxi Taihu Movie &amp; TV City (nation state-owned company) has 54.3% of stock, and other companies or individuals split the remaining shares, but all others hold less than 1% of the shares.  This revenue comes from the TV and film sector in the China Television Media's 2021 financial report: http://static.cninfo.com.cn/finalpage/2022-04-16/1212940490.PDF (pp. 13). As the company did production work mostly and little distribution work, the revenue is put in this section. </t>
  </si>
  <si>
    <t>The revenue includes film and TV production and distribution, but the company mainly did production work, so the figure is put here. The figure is obtained from Zhejiang Talent Television and Film's 2021 financial report: http://static.cninfo.com.cn/finalpage/2022-04-26/1213102711.PDF (pp. 15)</t>
  </si>
  <si>
    <t>This revenue comes from the film and TV sector in Alpha Group's 2021financial report: http://static.cninfo.com.cn/finalpage/2022-04-30/1213262999.PDF (pp. 19). But the company only did production. So the revenue is put in this section.</t>
  </si>
  <si>
    <t>This revenue comes from the film and TV sector in Ciwen media's 2021 financial report: http://static.cninfo.com.cn/finalpage/2022-04-27/1213131758.PDF (pp. 14). But the company only did production. So the revenue is put in this section.</t>
  </si>
  <si>
    <t>The revenue comes from adding the TV and film sector in Jingxi Culture's 2021 financial report: http://static.cninfo.com.cn/finalpage/2022-04-27/1213133963.PDF (pp. 13). As the company mainly did production work, we decided to put the figure here.</t>
  </si>
  <si>
    <t>This revenue comes from the film and TV sector in H&amp;R Century Union's 2021 financial report: http://static.cninfo.com.cn/finalpage/2022-05-20/1213413761.PDF (pp. 14). As they mostly did production work, so the revenue is put in this section.</t>
  </si>
  <si>
    <t>The Jiangsu Broadcast Station (Provincial SOE) held 47.28% of stock in Omnijoi Media Group, while other private companies and individuals spliting the rest of the stock. This revenue comes from the TV sector in Omnijoi Media Corporation's 2021 financial report: http://static.cninfo.com.cn/finalpage/2022-04-08/1212838936.PDF (pp. 16). As the company mainly did production in TV sector but other work in film sector, the revenue in the TV sector is put here.</t>
  </si>
  <si>
    <t>The revenue comes from the film production and TV production in the Hengdian entertainment company's 2021 financial report: http://static.cninfo.com.cn/finalpage/2022-03-12/1212550476.PDF (pp. 15)</t>
  </si>
  <si>
    <t>This revenue comes from the film and TV production sector in Dinglong Culture's 2021 financial report: http://static.cninfo.com.cn/finalpage/2022-04-30/1213262583.PDF (pp. 15).</t>
  </si>
  <si>
    <t>This revenue comes from the production sector in Guangzhou JinYi Media's 2021 financial report: http://static.cninfo.com.cn/finalpage/2022-04-15/1212925025.PDF (pp. 21).</t>
  </si>
  <si>
    <t xml:space="preserve">Primary Production Activity </t>
  </si>
  <si>
    <t>Film TV OVS Distribution</t>
  </si>
  <si>
    <t>Leshi Internet Information and Technology Corporation</t>
  </si>
  <si>
    <t>Le Vision Pictures</t>
  </si>
  <si>
    <t>Le Vision</t>
  </si>
  <si>
    <t>This figure is obtained by dividing the revenue in the 2016 annual report (same section) by the rate of increase compared to the previous year: http://static.cninfo.com.cn/finalpage/2017-04-28/1203418649.PDF (pp. 22)</t>
  </si>
  <si>
    <t>Le Vision went public on market in 2010, and exited the public stock market in 2020. This revenue comes from the TV distribution sector in LeVesion Picture's 2015 financial report: http://static.cninfo.com.cn/finalpage/2016-03-18/1202055078.PDF (pp. 21)</t>
  </si>
  <si>
    <t>This revenue, which is obtained from the last-year-revenue secion in their 2016 financial report (http://static.cninfo.com.cn/finalpage/2017-07-14/1203938836.PDF (pp. 12)), only includes distributing the film.</t>
  </si>
  <si>
    <t>This revenue comes from the film distribution sector in Alibaba Picture's 2015 financial report: https://ir.alibabapictures.com/media/1132/972aa206-5cd1-42a7-9b49-2b4e08be4022.pdf(pp. 2)</t>
  </si>
  <si>
    <t>Shanghai Film Studio</t>
  </si>
  <si>
    <t>This figure is obtained by dividing the revenue in the 2015 annual report (same section) by the rate of increase compared to the previous year: http://static.cninfo.com.cn/finalpage/2017-04-25/1203379806.PDF (pp. 11)</t>
  </si>
  <si>
    <t>The Jiangsu Broadcast Station (Provincial SOE) held 47.28% of stock in Omnijoi Media Group, while other private companies and individuals spliting the rest of the stock.  The figure is obtained by dividing the revenue in Omnijoi Media Corporation's 2016 financial report (same sector) by the rate of increase compared to the previous year: http://static.cninfo.com.cn/finalpage/2017-03-31/1203239535.PDF (pp. 20)</t>
  </si>
  <si>
    <t>This figure comes from China film group's 2016 financial report: http://static.cninfo.com.cn/finalpage/2017-04-28/1203418649.PDF(pp. 22)</t>
  </si>
  <si>
    <t>This revenue comes from the film distribution sector in Alibaba Picture's 2016 financial report: https://ir.alibabapictures.com/media/1134/d92fa931-06b4-4dd3-80d1-45af1a78c8cc.pdf(pp. 2)</t>
  </si>
  <si>
    <t>Zhejiang Talent went public on market in 2015. The revenue comes from Zhejiang Talent Television and Film's 2016 financial report: http://static.cninfo.com.cn/finalpage/2017-04-25/1203375791.PDF (pp. 18).</t>
  </si>
  <si>
    <t>Le Vision went public on market in 2010, and exited the public stock market in 2020. This revenue comes from the TV distribution sector in LeVesion Picture's 2016 financial report: http://static.cninfo.com.cn/finalpage/2017-07-14/1203708554.PDF (pp. 20)</t>
  </si>
  <si>
    <t>This revenue comes from Shanghai Film Group's 2016 financial report: http://static.cninfo.com.cn/finalpage/2017-04-25/1203379806.PDF (pp. 11)</t>
  </si>
  <si>
    <t>This revenue, which is obtained from their 2016 financial report (http://static.cninfo.com.cn/finalpage/2017-07-14/1203938836.PDF (pp. 12)), only includes distributing film.</t>
  </si>
  <si>
    <t>The Jiangsu Broadcast Station (Provincial SOE) held 47.28% of stock in Omnijoi Media Group, while other private companies and individuals spliting the rest of the stock.  As the company mainly did distribution and exhibition work in their film sector, this revenue comes from the film production and distribution sector in Omnijoi Media Corporation's 2016 financial report: http://static.cninfo.com.cn/finalpage/2017-03-31/1203239535.PDF (pp. 20)</t>
  </si>
  <si>
    <t>JinYi Film &amp; Television went public on market at the end of 2016. This revenue is obtained by dividing the revenue in the 2017 financial report (same saction) by the rate of increase compared to the previous year: http://static.cninfo.com.cn/finalpage/2018-04-12/1204618106.PDF (pp. 15)</t>
  </si>
  <si>
    <t>Hengdian Entertainment went public on market in 2017. This figure is obtained by dividing the revenue in the 2017 annual report (same section) by the rate of increase compared to the previous year: http://static.cninfo.com.cn/finalpage/2018-03-09/1204464268.PDF (pp. 14)</t>
  </si>
  <si>
    <t>This figure comes from China film group's 2017 financial report: http://static.cninfo.com.cn/finalpage/2018-04-27/1204801332.PDF (pp. 26)</t>
  </si>
  <si>
    <t>Tianjin Maoyan Weiying Culture Media</t>
  </si>
  <si>
    <t>Maoyan Entertainment</t>
  </si>
  <si>
    <t>Maoyan Entertainment went public on market in 2019. This revenue is obtained by dividing the revenue in the 2018 financial report and the rate of increase compared to the previous year. http://media-maoyan.todayir.com/202109071014041728966856_tc.pdf (pp. 77)</t>
  </si>
  <si>
    <t>This revenue comes from the film distribution sector in Alibaba Picture's 2017 financial report: https://ir.alibabapictures.com/media/1179/%E4%B8%9A%E7%BB%A9%E5%85%AC%E5%B8%83.pdf (pp. 2)</t>
  </si>
  <si>
    <t>Le Vision went public on market in 2010, and exited the public stock market in 2020. This revenue comes from the TV distribution sector in LeVesion Picture's 2017 financial report: http://static.cninfo.com.cn/finalpage/2018-04-27/1204808165.PDF (pp. 20)</t>
  </si>
  <si>
    <t>Media Asia Group</t>
  </si>
  <si>
    <t>Media Asia</t>
  </si>
  <si>
    <t>Media Asia Group went to public in 2001, and back to private company in 2023. The ownership type change was reflected in the column M. The revenue comes from Media Asia's 2018 year report (https://www1.hkexnews.hk/listedco/listconews/gem/2018/1030/gln20181030060_c.pdf, p.77). The year report provided the revenue from distributing films and TV. All revenue in the report are provided in HKD, and traversed to CNY based on the average exchange rate between HKD and CNY in 2017 (1CNY = 0.8673HKD).</t>
  </si>
  <si>
    <t>This revenue comes from Shanghai Film Group's 2017 financial report: http://static.cninfo.com.cn/finalpage/2018-04-25/1204740720.PDF (pp. 12)</t>
  </si>
  <si>
    <t>This revenue, which is obtained from the last-year-revenue secion in their 2018 financial report (http://qccdata.qichacha.com/ReportData/PDF/9a227bb8f2240443326cd8eaa1981e81.pdf (pp. 14)), only includes distributing the film.</t>
  </si>
  <si>
    <t>This revenue comes from the distribution sector in Guangzhou Jinyi Media's 2017 financial report: http://static.cninfo.com.cn/finalpage/2018-04-12/1204618106.PDF (pp. 15).</t>
  </si>
  <si>
    <t>The Jiangsu Broadcast Station (Provincial SOE) held 47.28% of stock in Omnijoi Media Group, while other private companies and individuals spliting the rest of the stock.  As the company mainly did distribution and exhibition work in their film sector, this revenue comes from the film production and distribution sector in Omnijoi Media Corporation's 2017 financial report: http://static.cninfo.com.cn/finalpage/2018-03-30/1204544711.PDF (pp. 15)</t>
  </si>
  <si>
    <t>Hengdian Entertainment went public on market in 2017. This revenue comes from the film distribution section in the Hengdian Entertainment Company's 2017 financial report: http://static.cninfo.com.cn/finalpage/2018-03-09/1204464268.PDF (pp. 14)</t>
  </si>
  <si>
    <t>This figure comes from China film company's 2018 financial report: http://static.cninfo.com.cn/finalpage/2019-04-27/1206128992.PDF(p.25)</t>
  </si>
  <si>
    <t>Maoyan Entertainment went public on market in 2019.  This revenue includes distributing film tickets in the 2018 financial report. http://media-maoyan.todayir.com/202109071014041728966856_tc.pdf (pp. 77)</t>
  </si>
  <si>
    <t>This revenue comes from the film distribution sector in Alibaba Picture's 2018 financial report: https://ir.alibabapictures.com/media/1198/2018-a-cn.pdf (pp. 161)</t>
  </si>
  <si>
    <t>Media Asia Group went to public in 2001, and back to private company in 2023. The ownership type change was reflected in the column M. The revenue comes from Media Asia's 2018 year report (https://www1.hkexnews.hk/listedco/listconews/gem/2018/1030/gln20181030060_c.pdf, p.77). The year report provided the revenue from distributing films and TV. All revenue in the report are provided in HKD, and traversed to CNY based on the average exchange rate between HKD and CNY in 2018 (1CNY = 0.8442HKD).</t>
  </si>
  <si>
    <t>Le Vision went public on market in 2010, and exited the public stock market in 2020. This revenue comes from the TV distribution sector in LeVesion Picture's 2018 financial report: http://static.cninfo.com.cn/finalpage/2019-04-26/1206109867.PDF (pp. 17)</t>
  </si>
  <si>
    <t>This revenue comes from Shanghai Film Group's 2018 financial report: http://static.cninfo.com.cn/finalpage/2019-04-25/1206094399.PDF (pp. 11)</t>
  </si>
  <si>
    <t>This revenue comes from the distribution sector in Guangzhou Jinyi Media's 2018 financial report: http://static.cninfo.com.cn/finalpage/2019-04-12/1206011836.PDF (pp. 22).</t>
  </si>
  <si>
    <t>This revenue, which is obtained from their 2018 financial report (http://qccdata.qichacha.com/ReportData/PDF/9a227bb8f2240443326cd8eaa1981e81.pdf (pp. 14)), only includes distributing film.</t>
  </si>
  <si>
    <t>This revenue comes from the film distribution section in the Hengdian Entertainment Company's 2018 financial report: http://static.cninfo.com.cn/finalpage/2019-03-09/1205888428.PDF (pp. 13)</t>
  </si>
  <si>
    <t>The Jiangsu Broadcast Station (Provincial SOE) held 47.28% of stock in Omnijoi Media Group, while other private companies and individuals spliting the rest of the stock.  As the company mainly did distribution and exhibition work in their film sector, this revenue comes from the film production and distribution sector in Omnijoi Media Corporation's 2018 financial report: http://static.cninfo.com.cn/finalpage/2019-04-12/1206011623.PDF (pp. 17)</t>
  </si>
  <si>
    <t>This figure comes from China film company's 2019 financial report: http://static.cninfo.com.cn/finalpage/2020-04-25/1207611110.PDF (pp. 26)</t>
  </si>
  <si>
    <t>This revenue comes from the film distribution sector in Alibaba Picture's 2019 financial report: https://ir.alibabapictures.com/media/1221/%E9%99%84%E4%BB%B6%E4%BA%8C-2019-20-%E5%B9%B4%E5%BA%A6%E6%8A%A5%E5%91%8A.pdf (pp. 130)</t>
  </si>
  <si>
    <t>Maoyan Entertainment went public on market in 2019.  This revenue includes distributing film tickets in the 2019 financial report. http://media-maoyan.todayir.com/202004271651341793394289_tc.pdf (pp. 89)</t>
  </si>
  <si>
    <t>China Poly Group Corporation</t>
  </si>
  <si>
    <t>Beijing Polybona Film Distribution Company</t>
  </si>
  <si>
    <t>Bona Film</t>
  </si>
  <si>
    <t>The figures come from the exhibition section in Bona film group's preliminary prospectus: http://file.finance.sina.com.cn/211.154.219.97:9494/MRGG/CNSESZ_STOCK/2022/2022-8/2022-08-08/8405496.PDF (pp. 172)</t>
  </si>
  <si>
    <t>This revenue comes from Shanghai Film Group's 2019 financial report: http://static.cninfo.com.cn/finalpage/2020-04-25/1207611162.PDF (pp. 11)</t>
  </si>
  <si>
    <t>This revenue comes from the distribution sector in Guangzhou Jinyi Media's 2019 financial report: http://static.cninfo.com.cn/finalpage/2020-04-10/1207474971.PDF (pp. 22).</t>
  </si>
  <si>
    <t>The Jiangsu Broadcast Station (Provincial SOE) held 47.28% of stock in Omnijoi Media Group, while other private companies and individuals spliting the rest of the stock.  As the company mainly did distribution and exhibition work in their film sector, this revenue comes from the film production and distribution sector in Omnijoi Media Corporation's 2019 financial report: http://static.cninfo.com.cn/finalpage/2020-04-08/1207463158.PDF (pp. 17)</t>
  </si>
  <si>
    <t>Le Vision went public on market in 2010, and exited the public stock market in 2020. This revenue comes from the TV distribution sector in LeVesion Picture's 2019 financial report: http://static.cninfo.com.cn/finalpage/2020-04-27/1207611804.PDF (pp. 18)</t>
  </si>
  <si>
    <t>This revenue comes from the film distribution section in the Hengdian Entertainment Company's 2019 financial report: http://static.cninfo.com.cn/finalpage/2020-03-13/1207368355.PDF (pp. 13)</t>
  </si>
  <si>
    <t>This revenue comes from the film distribution sector in Alibaba Picture's 2020 financial report: https://ir.alibabapictures.com/media/1230/2021072800558_c.pdf (pp. 137)</t>
  </si>
  <si>
    <t>This figure comes from China film company's 2020 financial report: http://static.cninfo.com.cn/finalpage/2021-04-29/1209858626.PDF (pp. 22)</t>
  </si>
  <si>
    <t>This revenue includes distributing film tickets in the 2020 financial report. http://media-maoyan.todayir.com/2021042708080216579735590_tc.pdf (pp. 91)</t>
  </si>
  <si>
    <t>The figures come from the exhibition section in Bona film group's preliminary prospectus: http://file.finance.sina.com.cn/211.154.219.97:9494/MRGG/CNSESZ_STOCK/2022/2022-8/2022-08-08/8405496.PDF (pp. 171)</t>
  </si>
  <si>
    <t>Litian Pictures holding Group</t>
  </si>
  <si>
    <t>Litian Pictures holding Limited</t>
  </si>
  <si>
    <t>Litian Pictures</t>
  </si>
  <si>
    <t>Litian Pictures went public on market in 2020. This revenue comes from the distribution section in the Litian Pictures' 2020 financial report: https://www.litian.tv/uploadfile/pdf/CW09958AR.pdf (pp. 94)</t>
  </si>
  <si>
    <t>This revenue comes from Shanghai Film Group's 2020 financial report: http://static.cninfo.com.cn/finalpage/2021-04-24/1209789862.PDF (pp. 12)</t>
  </si>
  <si>
    <t>The Jiangsu Broadcast Station (Provincial SOE) held 47.28% of stock in Omnijoi Media Group, while other private companies and individuals spliting the rest of the stock.  As the company mainly did distribution and exhibition work in their film sector, this revenue comes from the film production and distribution sector in Omnijoi Media Corporation's 2020 financial report: http://static.cninfo.com.cn/finalpage/2021-04-08/1209649077.PDF (pp. 17).</t>
  </si>
  <si>
    <t>This revenue comes from the distribution sector in Guangzhou Jinyi Media's 2020 financial report: http://static.cninfo.com.cn/finalpage/2021-04-15/1209692437.PDF (pp. 19).</t>
  </si>
  <si>
    <t>This revenue comes from the distribution section in the Hengdian entertainment company's 2020 financial report: http://static.cninfo.com.cn/finalpage/2021-03-16/1209386441.PDF（pp. 14）</t>
  </si>
  <si>
    <t>This revenue comes from the film distribution sector in the Alibaba Pictures' financial report: https://ir.alibabapictures.com/media/1237/2021-22-ad.pdf (pp.140)</t>
  </si>
  <si>
    <t>This figure comes from China film company's 2021 financial report: http://static.cninfo.com.cn/finalpage/2022-04-27/1213138616.PDF (pp. 22)</t>
  </si>
  <si>
    <t>This revenue includes distributing film tickets in the 2021 financial report. http://media-maoyan.todayir.com/20220426174001829110228056_tc.pdf (pp. 104)</t>
  </si>
  <si>
    <t>This revenue comes from the distribution section in the Hengdian entertainment company's 2021 financial report: http://static.cninfo.com.cn/finalpage/2022-03-12/1212550476.PDF (pp. 15)</t>
  </si>
  <si>
    <t>The Jiangsu Broadcast Station (Provincial SOE) held 47.28% of stock in Omnijoi Media Group, while other private companies and individuals spliting the rest of the stock.  As the company mainly did distribution and exhibition work in their film sector, this revenue is calculated by subtracting the total revenue from films from the revenue from exhibition sector in Omnijoi Media Corporation's 2021 financial report: http://static.cninfo.com.cn/finalpage/2022-04-08/1212838936.PDF (pp. 16).</t>
  </si>
  <si>
    <t>Litian Pictures went public on market in 2020. This revenue comes from the distribution section in the Litian Pictures' 2021 financial report: https://www.litian.tv/uploadfile/pdf/Annual_Report_2021_CW.pdf (pp. 109)</t>
  </si>
  <si>
    <t>This revenue comes from Shanghai Film Group's 2021 financial report: http://static.cninfo.com.cn/finalpage/2022-04-27/1213137111.PDF (pp. 13)</t>
  </si>
  <si>
    <t>This revenue comes from the distribution sector in Guangzhou Jinyi Media's 2021 financial report: http://static.cninfo.com.cn/finalpage/2022-04-15/1212925025.PDF (pp. 21).</t>
  </si>
  <si>
    <t>Box Office Receipts</t>
  </si>
  <si>
    <t>Advertising</t>
  </si>
  <si>
    <t>Concession Sales + Other</t>
  </si>
  <si>
    <t> </t>
  </si>
  <si>
    <t>Wanda Group went public on market in 2015. The figures come from Wanda Film Holding's 2015 financial report: http://static.cninfo.com.cn/finalpage/2016-03-31/1202110697.PDF (pp. 15).</t>
  </si>
  <si>
    <t>The figures come from the film exhibition section in Zhejiang Huace Film and TV Company's 2015 financial report: http://static.cninfo.com.cn/finalpage/2016-03-31/1202113952.PDF (pp. 27)</t>
  </si>
  <si>
    <t>This figure is obtained by dividing the revenue in the exhibition section in the 2016 annual report (same section) by the rate of increase compared to the previous year: http://static.cninfo.com.cn/finalpage/2017-04-28/1203418649.PDF (pp. 22)</t>
  </si>
  <si>
    <t>The Jiangsu Broadcast Station (Provincial SOE) held 47.28% of stock in Omnijoi Media Group, while other private companies and individuals spliting the rest of the stock. The figure is obtained by dividing the revenue in the 2016 Omnijoi Media Corporation's financial report (same section) by the rate of increase compared to the previous year: http://static.cninfo.com.cn/finalpage/2017-03-31/1203239535.PDF (pp. 20).</t>
  </si>
  <si>
    <t>The figures are obtained by dividing the revenue in the 2016 annual report (same section) by the rate of increase compared to the previous year: http://static.cninfo.com.cn/finalpage/2017-04-25/1203379806.PDF (pp. 11)</t>
  </si>
  <si>
    <t>The figures come from Wanda Film Holding's 2016 financial report: http://static.cninfo.com.cn/finalpage/2017-03-31/1203239420.PDF (pp. 16).</t>
  </si>
  <si>
    <t>This figure is obtained by dividing the revenue in the 2017 annual report (same section) by the rate of increase compared to the previous year: http://static.cninfo.com.cn/finalpage/2018-03-09/1204464268.PDF (pp. 14)</t>
  </si>
  <si>
    <t>The figures are obtained by dividing the revenues in the Guangzhou Jinyi Meida's 2017 financial report (same section): http://static.cninfo.com.cn/finalpage/2018-04-12/1204618106.PDF (pp. 15) by the rate of increase compared to the previous year.</t>
  </si>
  <si>
    <t>This revenue comes from the exhibition section in China film group's 2016 financial report: http://static.cninfo.com.cn/finalpage/2017-04-28/1203418649.PDF(pp. 22)</t>
  </si>
  <si>
    <t>The Jiangsu Broadcast Station (Provincial SOE) held 47.28% of stock in Omnijoi Media Group, while other private companies and individuals spliting the rest of the stock. The whole revenue comes from the exhibition part in Omnijoi Media Corporation's 2016 financial report: http://static.cninfo.com.cn/finalpage/2017-03-31/1203239535.PDF (pp. 20). But the company didn't divide their revenue.</t>
  </si>
  <si>
    <t>The figures come from the film exhibition section in Shanghai Film Group's 2016 financial report: http://static.cninfo.com.cn/finalpage/2017-04-25/1203379806.PDF (pp. 11)</t>
  </si>
  <si>
    <t>The figures come from the film exhibition section in Zhejiang Huace Film and TV Company's 2016 financial report: http://static.cninfo.com.cn/finalpage/2017-04-25/1203377819.PDF (pp. 21)</t>
  </si>
  <si>
    <t>The figures come from Wanda Film Holding's 2017 financial report: http://static.cninfo.com.cn/finalpage/2018-04-26/1204791222.PDF (pp. 14).</t>
  </si>
  <si>
    <t>Hengdian Entertainment went public in 2017. The figures come from the exibition section in Hengdian entertainment company's 2017 financial report: http://static.cninfo.com.cn/finalpage/2018-03-09/1204464268.PDF (pp. 13)</t>
  </si>
  <si>
    <t>The figures come from the Guangzhou Jinyi Media's 2017 financial report: http://static.cninfo.com.cn/finalpage/2018-04-12/1204618106.PDF (pp. 15).</t>
  </si>
  <si>
    <t>This revenue comes from the exhibition section in China film group's 2017 financial report: http://static.cninfo.com.cn/finalpage/2018-04-27/1204801332.PDF (pp. 26)</t>
  </si>
  <si>
    <t>The Jiangsu Broadcast Station (Provincial SOE) held 47.28% of stock in Omnijoi Media Group, while other private companies and individuals spliting the rest of the stock. The whole revenue comes from the exhibition part in Omnijoi Media Corporation's 2017 financial report: http://static.cninfo.com.cn/finalpage/2018-03-30/1204544711.PDF (pp. 15). But the company didn't divide their revenue.</t>
  </si>
  <si>
    <t>The figures come from the film exhibition section in Shanghai Film Group's 2017 financial report: http://static.cninfo.com.cn/finalpage/2018-04-25/1204740720.PDF (pp. 12)</t>
  </si>
  <si>
    <t>The figures come from the film exhibition section in Zhejiang Huace Film and TV Company's 2017 financial report: http://static.cninfo.com.cn/finalpage/2018-04-23/1204679953.PDF (pp. 17)</t>
  </si>
  <si>
    <t>The figures come from Wanda Film Holding's 2019 financial report: http://static.cninfo.com.cn/finalpage/2020-04-22/1207551036.PDF (pp. 19).</t>
  </si>
  <si>
    <t>The figures come from the exhibition section in Hengdian entertainment company's 2018 financial report: http://static.cninfo.com.cn/finalpage/2019-03-09/1205888428.PDF (pp. 12)</t>
  </si>
  <si>
    <t>The figures come from the Guangzhou Jinyi Media's 2018 financial report: http://static.cninfo.com.cn/finalpage/2019-04-12/1206011836.PDF (pp. 22).</t>
  </si>
  <si>
    <t>This revenue comes from the exhibition section in China film company's 2018 financial report: http://static.cninfo.com.cn/finalpage/2019-04-27/1206128992.PDF(p.25)</t>
  </si>
  <si>
    <t>The Jiangsu Broadcast Station (Provincial SOE) held 47.28% of stock in Omnijoi Media Group, while other private companies and individuals spliting the rest of the stock.The whole revenue comes from the exhibition part in Omnijoi Media Corporation's 2018 financial report: http://static.cninfo.com.cn/finalpage/2019-04-12/1206011623.PDF (pp. 17). But the company didn't divide their revenue.</t>
  </si>
  <si>
    <t>The figures come from the film exhibition section in Shanghai Film Group's 2018 financial report: http://static.cninfo.com.cn/finalpage/2019-04-25/1206094399.PDF (pp. 11)</t>
  </si>
  <si>
    <t>The figures come from the film exhibition section in Zhejiang Huace Film and TV Company's 2018 financial report: http://static.cninfo.com.cn/finalpage/2019-04-26/1206106414.PDF (pp. 14)</t>
  </si>
  <si>
    <t>We calculated the "others" revenue by subtracting the revenue we have collected from the total revenue gave by PwC Media outlook (https://mediaoutlook.pwc.com/segments/SEG-FILM). Most players in the "other" players are some state-owned film studios.</t>
  </si>
  <si>
    <t>The figures come from the exhibition section in Hengdian entertainment company's 2019 financial report: http://static.cninfo.com.cn/finalpage/2020-03-13/1207368355.PDF (pp. 13)</t>
  </si>
  <si>
    <t>The figures come from the Guangzhou Jinyi Media's 2019 financial report: http://static.cninfo.com.cn/finalpage/2020-04-10/1207474971.PDF (pp. 22).</t>
  </si>
  <si>
    <t>This revenue comes from the exhibition section in China film company's 2019 financial report: http://static.cninfo.com.cn/finalpage/2020-04-25/1207611110.PDF (pp. 26)</t>
  </si>
  <si>
    <t>The Jiangsu Broadcast Station (Provincial SOE) held 47.28% of stock in Omnijoi Media Group, while other private companies and individuals spliting the rest of the stock.The whole revenue comes from the exhibition part in Omnijoi Media Corporation's 2019 financial report: http://static.cninfo.com.cn/finalpage/2020-04-08/1207463158.PDF (pp. 17). But the company didn't divide their revenue.</t>
  </si>
  <si>
    <t>Bona Film went public in 2022. The figures come from the exhibition section in Bona film group's preliminary prospectus: http://file.finance.sina.com.cn/211.154.219.97:9494/MRGG/CNSESZ_STOCK/2022/2022-8/2022-08-08/8405496.PDF (pp. 172)</t>
  </si>
  <si>
    <t>The figures come from the film exhibition section in Shanghai Film Group's 2019 financial report: http://static.cninfo.com.cn/finalpage/2020-04-25/1207611162.PDF (pp. 11)</t>
  </si>
  <si>
    <t>The figures come from the film exhibition section in Zhejiang Huace Film and TV Company's 2019 financial report: http://static.cninfo.com.cn/finalpage/2020-04-27/1207609894.PDF (pp. 18)</t>
  </si>
  <si>
    <t>The figures come from Wanda Film Holding's 2020 financial report: http://static.cninfo.com.cn/finalpage/2021-04-29/1209848380.PDF (pp. 19).</t>
  </si>
  <si>
    <t>The figures come from the exhibition section in Hengdian entertainment company's 2020 financial report: http://static.cninfo.com.cn/finalpage/2021-03-16/1209386441.PDF (pp. 14)</t>
  </si>
  <si>
    <t>This revenue comes from the exhibition section in China film company's 2020 financial report: http://static.cninfo.com.cn/finalpage/2021-04-29/1209858626.PDF (pp. 22)</t>
  </si>
  <si>
    <t>The figures come from the Guangzhou Jinyi Media's 2020 financial report: http://static.cninfo.com.cn/finalpage/2021-04-15/1209692437.PDF (pp. 20).</t>
  </si>
  <si>
    <t>Bona Film went public in 2022.  The figures come from the exhibition section in Bona film group's preliminary prospectus: http://file.finance.sina.com.cn/211.154.219.97:9494/MRGG/CNSESZ_STOCK/2022/2022-8/2022-08-08/8405496.PDF (pp. 171)</t>
  </si>
  <si>
    <t>The figures come from the film exhibition section in Shanghai Film Group's 2020 financial report: http://static.cninfo.com.cn/finalpage/2021-04-24/1209789862.PDF (pp. 12)</t>
  </si>
  <si>
    <t>The Jiangsu Broadcast Station (Provincial SOE) held 47.28% of stock in Omnijoi Media Group, while other private companies and individuals spliting the rest of the stock. The whole revenue comes from the exhibition part in Omnijoi Media Corporation's 2020 financial report: http://static.cninfo.com.cn/finalpage/2021-04-08/1209649077.PDF (pp. 16). But the company didn't divide their revenue.</t>
  </si>
  <si>
    <t>The figures come from the film exhibition section in Zhejiang Huace Film and TV Company's 2020 financial report: http://static.cninfo.com.cn/finalpage/2021-04-26/1209793203.PDF (pp. 18)</t>
  </si>
  <si>
    <t>The figures come from Wanda Film Holding's 2021 financial report: http://static.cninfo.com.cn/finalpage/2022-04-29/1213203322.PDF (pp. 20).</t>
  </si>
  <si>
    <t>This revenue comes from the exhibition revenue in Hengdian entertainment company's 2021 financial report: http://static.cninfo.com.cn/finalpage/2022-03-12/1212550476.PDF (pp. 15), but this year they didn't provide the specific components in the revenue.</t>
  </si>
  <si>
    <t>The figures come from the Guangzhou Jinyi Media's 2021 financial report: http://static.cninfo.com.cn/finalpage/2022-04-15/1212925025.PDF (pp. 21).</t>
  </si>
  <si>
    <t>This revenue comes from the exhibition section in China film company's 2021 financial report: http://static.cninfo.com.cn/finalpage/2022-04-27/1213138616.PDF (pp. 22)</t>
  </si>
  <si>
    <t>The figures come from the film exhibition section in Shanghai Film Group's 2021 financial report: http://static.cninfo.com.cn/finalpage/2022-04-27/1213137111.PDF (pp. 13)</t>
  </si>
  <si>
    <t>The Jiangsu Broadcast Station (Provincial SOE) held 47.28% of stock in Omnijoi Media Group, while other private companies and individuals spliting the rest of the stock. The whole revenue comes from the exhibition part in Omnijoi Media Corporation's 2021 financial report: http://static.cninfo.com.cn/finalpage/2022-04-08/1212838936.PDF (pp. 16). But the company didn't divide their revenue.</t>
  </si>
  <si>
    <t>The figures come from the film exhibition section in Zhejiang Huace Film and TV Company's 2021 financial report: http://static.cninfo.com.cn/finalpage/2022-04-28/1213173095.PDF (pp. 19)</t>
  </si>
  <si>
    <t>Jiangsu Province</t>
  </si>
  <si>
    <t>Executive Summary of China Cable TV Industry Current Situation Deep Research and Future Investment Forecast Report (2022-2029) (paid access for full version) [中国有线电视行业现状深度研究与未来投资预测报告（2022-2029年）] https://www.chinabaogao.com/baogao/202206/602015.html#:~:text=%E7%9B%AE%E5%89%8D%E6%88%91%E5%9B%BD%E6%9C%89%E7%BA%BF%E7%94%B5%E8%A7%86%E8%A1%8C%E4%B8%9A,%E6%9C%89%E7%BA%BF%E7%94%B5%E8%A7%86%E8%A1%8C%E4%B8%9A%E7%9A%84%E5%8F%91%E5%B1%95%E3%80%82&amp;text=%E4%BB%8E%E6%9C%89%E7%BA%BF%E7%94%B5%E8%A7%86%E8%BF%90%E8%90%A5%E5%95%86,%E5%B9%B4%E7%9A%84456%E4%BA%BF%E5%85%83%E3%80%82</t>
  </si>
  <si>
    <t>Hunan TV Station</t>
  </si>
  <si>
    <t>Dianguang Media</t>
  </si>
  <si>
    <t>Zhejiang Broadcasting Network</t>
  </si>
  <si>
    <t>Huashu Media</t>
  </si>
  <si>
    <t>Guizhou Provincial Propagation Department</t>
  </si>
  <si>
    <t>Guiguang Network</t>
  </si>
  <si>
    <t>Gehua Cable</t>
  </si>
  <si>
    <t>Shannxi TV Station</t>
  </si>
  <si>
    <t>Shannxi Broadcasting</t>
  </si>
  <si>
    <t>Hubei Broadcasting Network</t>
  </si>
  <si>
    <t>Hubei Broadcasting</t>
  </si>
  <si>
    <t>Guangxi TV Station</t>
  </si>
  <si>
    <t>Guangxi Broadcasting</t>
  </si>
  <si>
    <t>Shanghai TV Station</t>
  </si>
  <si>
    <t>BesTV</t>
  </si>
  <si>
    <t>Dongfang Mingzhu (Pearl of the East)</t>
  </si>
  <si>
    <t>Dongfang Mingzhu AR2018 p15 (subscribers) p. 31 ( revenue, y-o-y -0.71% from 2017). chrome-extension://efaidnbmnnnibpcajpcglclefindmkaj/https://pdf.dfcfw.com/pdf/H2_AN201904301324511066_1.pdf
 *Dongfang Mingzhu is acquired by BesTV in 2014 and operate as part of BesTV's business while the operating brand name is still in use. BesTV is owned by Shanghai TV station.</t>
  </si>
  <si>
    <t>Jilin Broadcasting Network</t>
  </si>
  <si>
    <t>Jishi Chuanmei</t>
  </si>
  <si>
    <t>Shenzhen Broadcasting Network</t>
  </si>
  <si>
    <t>Tianwei Shixun</t>
  </si>
  <si>
    <t>Kuaile Yangguang (Happy Sunshine)</t>
  </si>
  <si>
    <t>Mango Super Media AR2018, p.18, "Carrier Revenue" in 2018 increases 56.44% y-o-y from 2017. Carreir revenue is the revenue from the cooperation agreements with major carriers and cable operators, etc. The company provides content products, together with marketing and sales promotion, and both parties share the related revenue (AR2022, p. 11). *The revenue here is likely to include revenue for OTT services, Pay TV and other services in addition to IPTV. Detailed breakdown is not provided in the annual report*; chrome-extension://efaidnbmnnnibpcajpcglclefindmkaj/https://pdf.dfcfw.com/pdf/H2_AN202104251487686865_1.pdf?1619366688000.pdf;
 Kuaile Yangkuang is a subsidary of Mango Super Media, the operating company of Mango TV and other related services. Mango Super Media is a subsidary of Mango Media, which is owned by Hunan TV Station.</t>
  </si>
  <si>
    <t>Shandong TV Station</t>
  </si>
  <si>
    <t>Haikan Network Technology</t>
  </si>
  <si>
    <t>Haikan Network Technology (2021). Reply to the letter of inquiry regarding the application documents for initial public offering of shares and listing on GEM of Haikan Network Technology (Shandong) Co., P1-15 (subscribers) &amp; P1-20 (IPTV revenue); chrome-extension://efaidnbmnnnibpcajpcglclefindmkaj/http://qccdata.qichacha.com/ReportData/PDF/e65b2182fc736d28465ad66029d2b957.pdf</t>
  </si>
  <si>
    <t>Guangdoong TV Station</t>
  </si>
  <si>
    <t>Xinmei Gufen (New Media)</t>
  </si>
  <si>
    <t>Xinmei Gufen Prospectus 2019, p.1-1-120; IPTV 2017 Revenue 430.5725, 2016 revenue 243.7908;
 chrome-extension://efaidnbmnnnibpcajpcglclefindmkaj/https://pdf.dfcfw.com/pdf/H2_AN201904081317024976_1.pdf;</t>
  </si>
  <si>
    <t>Dongfang Mingzhu AR2018 p11 (subscribers, 2.23亿) *Cable TV revenue is not reported in its revenue breakdown on p. 31, where it is usaully reported with IPTV, Cable Pay TV, etc.; no specifi notes provided* chrome-extension://efaidnbmnnnibpcajpcglclefindmkaj/https://pdf.dfcfw.com/pdf/H2_AN201904301324511066_1.pdf.
 *Dongfang Mingzhu is acquired by BesTV in 2014 and operate as part of BesTV's business while the operating brand name is still in use. BesTV is owned by Shanghai TV station.</t>
  </si>
  <si>
    <t>CCTV</t>
  </si>
  <si>
    <t>China IPTV</t>
  </si>
  <si>
    <t>China IPTV is established in 2013 and jointly owned by CCTV (55%) and BesTV (45%; owned by Shanghai TV station). It is the only company that has First Degree IPTV Broadcasting License (一级播控牌照). China IPTV is not publicly traded and its revenue cannot be found. It has very complicated competion &amp; cooperation with provincial TV stations, the entities that have the Second Degree IPTV Broadcasting License (二级播控牌照), as well as local branches of the big three telecoms, which are usually in close collaboration with local TV stations in providing IPTV.</t>
  </si>
  <si>
    <t>Chongqing TV Station</t>
  </si>
  <si>
    <t>Chongshu Media</t>
  </si>
  <si>
    <t>Hebei TV Station</t>
  </si>
  <si>
    <t>Wuxian Media</t>
  </si>
  <si>
    <t>Dongfang Mingzhu AR2020 p. 33 (IPTV revenue, y-o-y -16.66% from 2019). chrome-extension://efaidnbmnnnibpcajpcglclefindmkaj/https://pdf.dfcfw.com/pdf/H2_AN202104291488668349_1.pdf?1619729723000.pdf
 *Dongfang Mingzhu is acquired by BesTV in 2014 and operate as part of BesTV's business while the operating brand name is still in use. BesTV is owned by Shanghai TV station.</t>
  </si>
  <si>
    <t>Dongfang Mingzhu AR2020 p. 12 (subscribers, 1.8亿); p. 33 (Cable revenue, y-o-y 203.38% from 2019). chrome-extension://efaidnbmnnnibpcajpcglclefindmkaj/https://pdf.dfcfw.com/pdf/H2_AN202104291488668349_1.pdf?1619729723000.pdf
 *Dongfang Mingzhu is acquired by BesTV in 2014 and operate as part of BesTV's business while the operating brand name is still in use. BesTV is owned by Shanghai TV station.</t>
  </si>
  <si>
    <t>Mango Super Media AR2020, p.15, "Carrier Revenue" in 2020 increases 31% y-o-y from 2019. Carreir revenue is the revenue from the cooperation agreements with major carriers and cable operators, etc. The company provides content products, together with marketing and sales promotion, and both parties share the related revenue (AR2022, p. 11). *The revenue here is likely to include revenue for OTT services, Pay TV and other services in addition to IPTV. Detailed breakdown is not provided in the annual report*; chrome-extension://efaidnbmnnnibpcajpcglclefindmkaj/https://pdf.dfcfw.com/pdf/H2_AN202104251487686865_1.pdf?1619366688000.pdf;
 Kuaile Yangkuang is a subsidary of Mango Super Media, the operating company of Mango TV and other related services. Mango Super Media is a subsidary of Mango Media, which is owned by Hunan TV Station.</t>
  </si>
  <si>
    <t>Xinmei Gufen 2019 AR, p. 12; chrome-extension://efaidnbmnnnibpcajpcglclefindmkaj/http://file.finance.sina.com.cn/211.154.219.97:9494/MRGG/CNSESZ_STOCK/2020/2020-4/2020-04-18/6060135.PDF</t>
  </si>
  <si>
    <t>Hebei Wuxian Media Proposed Prospectus 2022, p. 1-1-19, chrome-extension://efaidnbmnnnibpcajpcglclefindmkaj/http://file.finance.sina.com.cn/211.154.219.97:9494/MRGG/CNSESZ_STOCK/2022/2022-9/2022-09-16/8541806.PDF</t>
  </si>
  <si>
    <t>Chongshu Media Prospect Summary 2022, http://bank.stockstar.com/SS2023030600002691.shtml. *Include value-added IPTV services</t>
  </si>
  <si>
    <t>Dongfang Mingzhu AR2020 p. 12 (subscribers); p. 33 (IPTV revenue, y-o-y -16.66% from 2019). chrome-extension://efaidnbmnnnibpcajpcglclefindmkaj/https://pdf.dfcfw.com/pdf/H2_AN202104291488668349_1.pdf?1619729723000.pdf
 *Dongfang Mingzhu is acquired by BesTV in 2014 and operate as part of BesTV's business while the operating brand name is still in use. BesTV is owned by Shanghai TV station.</t>
  </si>
  <si>
    <t>Xinmei Gufen 2020 AR, p. 16; IPTV revenue = IPTV basic services + IPTV value-added content; chrome-extension://efaidnbmnnnibpcajpcglclefindmkaj/https://www.aijingu.com/uploadfiles/pdf/300770/202104/AN202104281488247791.pdf.</t>
  </si>
  <si>
    <t>Haikan Network Technology (2021). Reply to the letter of inquiry regarding the application documents for initial public offering of shares and listing on GEM of Haikan Network Technology (Shandong) Co., P1-15 (subscribers);chrome-extension://efaidnbmnnnibpcajpcglclefindmkaj/http://qccdata.qichacha.com/ReportData/PDF/e65b2182fc736d28465ad66029d2b957.pdf;
 Haikan Network Technology (2023).IPO Prespectus, p. 1-1-353 (revenue): chrome-extension://efaidnbmnnnibpcajpcglclefindmkaj/http://static.cninfo.com.cn/finalpage/2023-06-15/1217066765.PDF</t>
  </si>
  <si>
    <t>Huashu Media, AR2022 p.19, http://file.finance.sina.com.cn/211.154.219.97:9494/MRGG/CNSESZ_STOCK/2023/2023-4/2023-04-29/9174780.PDF</t>
  </si>
  <si>
    <t>Jiangsu Cable, AR2022, p.6. https://q.stock.sohu.com/newpdf/202353095207.pdf</t>
  </si>
  <si>
    <t>Dianguang Media AR2022, p. 8. http://file.finance.sina.com.cn/211.154.219.97:9494/MRGG/CNSESZ_STOCK/2023/2023-4/2023-04-28/9151156.PDF</t>
  </si>
  <si>
    <t>Guiguang Broadcasting AR2022, p. 6. http://file.finance.sina.com.cn/211.154.219.97:9494/MRGG/CNSESH_STOCK/2023/2023-4/2023-04-28/9143344.PDF</t>
  </si>
  <si>
    <t>Shaanxi Broadcasting</t>
  </si>
  <si>
    <t>Shannxi Broadcasting AR2022, p. 8. http://www.600831.com/info/1104/25628.htm</t>
  </si>
  <si>
    <t>Dongfang Mingzhu AR2021 p. 11 (subscribers); AR2022, p. 43 (Coverged Media Business). The company changes its revenue segment since 2021 and it stops providing detailed revenue breakdown of cable, IPTV, OTT and Cable pay tv. Instead, an aggergated sector Coverged Media Business is reported, which "covers content production, operation, and media channel business including Internet platform operation, IPTV channel operation, etc." (p.10). The revenue here therefore includes combined revenue for Cable TV (including pay tv channel), IPTV , OTT and other related services such as game. chrome-extension://efaidnbmnnnibpcajpcglclefindmkaj/https://pdf.dfcfw.com/pdf/H2_AN202304281586056424_1.pdf?1682701398000.pdf.
 *Dongfang Mingzhu is acquired by BesTV in 2014 and operate as part of BesTV's business while the operating brand name is still in use. BesTV is owned by Shanghai TV station.</t>
  </si>
  <si>
    <t>Gehua Cable, AR2022, p. 6. http://www.bgctv.com.cn/uploadfile/file/20230427/20230427203814640.pdf</t>
  </si>
  <si>
    <t>Hubei Broadcasting AR2022, p.6 http://file.finance.sina.com.cn/211.154.219.97:9494/MRGG/CNSESZ_STOCK/2023/2023-4/2023-04-21/9029029.PDF</t>
  </si>
  <si>
    <t>Mango Super Media AR2022, P. 14, "Carrier Revenue" in 2022 increases 18.36% y-o-y from 2021, which includes the revenue from the cooperation agreements with major carriers and cable operators, etc. The company provides content products, together with marketing and sales promotion, and both parties share the related revenue (AR2022, p. 11). *The revenue here is likely to include revenue for OTT services, Pay TV and other services in addition to IPTV. Detailed breakdown is not provided in the annual report*. chrome-extension://efaidnbmnnnibpcajpcglclefindmkaj/https://pdf.dfcfw.com/pdf/H2_AN202304211585693717_1.pdf?1682116530000.pdf.
 **Kuaile Yangkuang is a subsidary of Mango Super Media, the operating company of Mango TV and other related services. Mango Super Media is a subsidary of Mango Media, which is owned by Hunan TV Station.</t>
  </si>
  <si>
    <t>Jishi Media AR2022, p. 5, http://www.sse.com.cn/disclosure/listedinfo/announcement/c/new/2023-04-29/601929_20230429_VYB0.pdf</t>
  </si>
  <si>
    <t>Guangxi Broadcasting AR2022, p. 5, https://q.stock.sohu.com/newpdf/202353487938.pdf</t>
  </si>
  <si>
    <t>Tianwei Shixun AR2022, p. 11, https://vip.stock.finance.sina.com.cn/corp/view/vCB_AllBulletinDetail.php?stockid=002238&amp;id=8937476</t>
  </si>
  <si>
    <t>Xinmei Gufen 2021 AR, p. 14-15; IPTV revenue = IPTV basic services + IPTV value-added content;chrome-extension://efaidnbmnnnibpcajpcglclefindmkaj/https://www.aijingu.com/uploadfiles/pdf/300770/202204/AN202204271562023306.pdf</t>
  </si>
  <si>
    <t>Haikan Network Technology (2023).IPO Prespectus, p. 1-1-179 (subscribers) &amp; 1-1-353 (revenue); chrome-extension://efaidnbmnnnibpcajpcglclefindmkaj/http://static.cninfo.com.cn/finalpage/2023-06-15/1217066765.PDF</t>
  </si>
  <si>
    <t>Baidu, Inc.</t>
  </si>
  <si>
    <t>iQiyi</t>
  </si>
  <si>
    <t>MAUs, QuestMobile cited in The Comparative Analyis of Six Major Online Video Platforms by Kaiyuan Stock 2021 (开源证券-传媒行业六大视频平台深度对比), https://pdf.dfcfw.com/pdf/H3_AP202101211452772826_1.pdf?1611229046000.pdf. Alternative source: AR2018, p. 38. “For the year of 2018, our average mobile MAUs were 454.5 million and our average mobile DAUs were 135.4 million. On average, our users spent 9.4 billion hours per month watching video content on our platform through all devices, and spent 1.6 hours per day per user watching video content on our mobile apps during the year.”</t>
  </si>
  <si>
    <t>Tencent Holdings Ltd.</t>
  </si>
  <si>
    <t>Tencent Video</t>
  </si>
  <si>
    <t xml:space="preserve">MAUs, QuestMobile cited in The Comparative Analyis of Six Major Online Video Platforms by Kaiyuan Stock 2021 (开源证券-传媒行业六大视频平台深度对比), https://pdf.dfcfw.com/pdf/H3_AP202101211452772826_1.pdf?1611229046000.pdf. </t>
  </si>
  <si>
    <t>Alibaba Group Holding Limited</t>
  </si>
  <si>
    <t>Youku (Tudou)</t>
  </si>
  <si>
    <t xml:space="preserve">QuestMobile cited in The Comparative Analyis of Six Major Online Video Platforms by Kaiyuan Stock 2021 (开源证券-传媒行业六大视频平台深度对比), https://pdf.dfcfw.com/pdf/H3_AP202101211452772826_1.pdf?1611229046000.pdf. </t>
  </si>
  <si>
    <t>Hunan Television</t>
  </si>
  <si>
    <t>Mango Super Media (Mangguo Chaomei)</t>
  </si>
  <si>
    <t>Mango Video</t>
  </si>
  <si>
    <t>Bilibili Inc.</t>
  </si>
  <si>
    <t>MAUs, QuestMobile cited in The Comparative Analyis of Six Major Online Video Platforms by Kaiyuan Stock 2021 (开源证券-传媒行业六大视频平台深度对比), https://pdf.dfcfw.com/pdf/H3_AP202101211452772826_1.pdf?1611229046000.pdf. Alternative source: AR2020, p.66 “In addition, our average MAU increased significantly from 87.0 million in 2018, to 117.5 million in 2019 and further to 185.8 million in 2020”</t>
  </si>
  <si>
    <t>Douyin Group Ltd. Ltd.</t>
  </si>
  <si>
    <t>Xigua Video</t>
  </si>
  <si>
    <t>Shanghai Zhongduomei Internet Technology Ltd.</t>
  </si>
  <si>
    <t>Duoduo Video (former Renren Video)</t>
  </si>
  <si>
    <t>Shanghai Baoyun Internet Technology Ltd.</t>
  </si>
  <si>
    <t>Korean Series TV (Hanju TV)</t>
  </si>
  <si>
    <t>Fengxing Online Technology Ltd</t>
  </si>
  <si>
    <t>Fun TV (Fengxing TV)</t>
  </si>
  <si>
    <t xml:space="preserve">Dongfang Mingzhu AR2018 p15 (subscribers) p. 31 (revenue, y-o-y -48.45% from 2017).
*Dongfang Mingzhu is acquired by BesTV in 2014 and operate as part of BesTV's business while the operating brand name is still in use. BesTV is owned by Shanghai TV station. </t>
  </si>
  <si>
    <t>MAUs, QuestMobile cited in The Comparative Analyis of Six Major Online Video Platforms by Kaiyuan Stock 2021 (开源证券-传媒行业六大视频平台深度对比), https://pdf.dfcfw.com/pdf/H3_AP202101211452772826_1.pdf?1611229046000.pdf. Alternatve source: AR2020, p.45. “For the year of 2019, our average mobile MAUs were 476.0 million"</t>
  </si>
  <si>
    <t>MAUs, QuestMobile cited in The Comparative Analyis of Six Major Online Video Platforms by Kaiyuan Stock 2021 (开源证券-传媒行业六大视频平台深度对比), https://pdf.dfcfw.com/pdf/H3_AP202101211452772826_1.pdf?1611229046000.pdf. Alternative source: AR2021, p.82. “In addition, our average MAU increased significantly from 117.5 million in 2019, to 185.8 million in 2020 and further to 249.8 million in 2021.”</t>
  </si>
  <si>
    <t>Online Video Streaming</t>
  </si>
  <si>
    <t xml:space="preserve">Dongfang Mingzhu AR2020 p. 12 (subscribers); </t>
  </si>
  <si>
    <t>MAUs, QuestMobile cited in The Comparative Analyis of Six Major Online Video Platforms by Kaiyuan Stock 2021 (开源证券-传媒行业六大视频平台深度对比), https://pdf.dfcfw.com/pdf/H3_AP202101211452772826_1.pdf?1611229046000.pdf. Alternatve source: AR2020, p.48 (" For the year of 2020, our average mobile MAUs were 479.8 million and our average mobile DAUs were 115.6 million. On average, our users spent 8.4 billion hours per month watching video content on our platform through all devices.")</t>
  </si>
  <si>
    <t>MAUs, QuestMobile cited in The Comparative Analyis of Six Major Online Video Platforms by Kaiyuan Stock 2021 (开源证券-传媒行业六大视频平台深度对比), https://pdf.dfcfw.com/pdf/H3_AP202101211452772826_1.pdf?1611229046000.pdf.</t>
  </si>
  <si>
    <t>MAUs, QuestMobile cited in The Comparative Analyis of Six Major Online Video Platforms by Kaiyuan Stock 2021 (开源证券-传媒行业六大视频平台深度对比), https://pdf.dfcfw.com/pdf/H3_AP202101211452772826_1.pdf?1611229046000.pdf. *Alternative source: 185.8 million average MAUs for 2020, Bilibili AR2021, p. AR2021, p.82. “In addition, our average MAU increased significantly from 117.5 million in 2019, to 185.8 million in 2020 and further to 249.8 million in 2021.”</t>
  </si>
  <si>
    <t>Douyin Group Ltd.</t>
  </si>
  <si>
    <t xml:space="preserve">Dongfang Mingzhu AR2020 p. 12 (subscribers); 
*Dongfang Mingzhu is acquired by BesTV in 2014 and operate as part of BesTV's business while the operating brand name is still in use. BesTV is owned by Shanghai TV station. </t>
  </si>
  <si>
    <r>
      <rPr>
        <sz val="11"/>
        <color theme="1"/>
        <rFont val="Calibri"/>
        <family val="2"/>
      </rPr>
      <t xml:space="preserve">2021/12 MAU (Including both iQiyi and iQiyi Lite version); 2021 Chinese Mobile Internet Report (Quest Mobile), section 2.1.2; https://www.questmobile.com.cn/research/report-new/222; </t>
    </r>
    <r>
      <rPr>
        <b/>
        <sz val="11"/>
        <color theme="1"/>
        <rFont val="Calibri"/>
        <family val="2"/>
      </rPr>
      <t xml:space="preserve">Total MAU 2021/12) for mobile video: 1,056 million; </t>
    </r>
    <r>
      <rPr>
        <sz val="11"/>
        <color theme="1"/>
        <rFont val="Calibri"/>
        <family val="2"/>
      </rPr>
      <t>*The data includes the users who have accounts on multiple video platform comapnies; MAUs for TV apps are exluded. **</t>
    </r>
    <r>
      <rPr>
        <b/>
        <sz val="11"/>
        <color theme="1"/>
        <rFont val="Calibri"/>
        <family val="2"/>
      </rPr>
      <t>Alternative source: 536.6 average MAUs of 2021 (mobile 428.6 + connected TV 85.7), AR2021, p.</t>
    </r>
    <r>
      <rPr>
        <sz val="11"/>
        <color theme="1"/>
        <rFont val="Calibri"/>
        <family val="2"/>
      </rPr>
      <t>60</t>
    </r>
  </si>
  <si>
    <t>2021/12 MAU; 2021 Chinese Mobile Internet Report (Quest Mobile), section 2.1.2; https://www.questmobile.com.cn/research/report-new/222; Total MAU 2021/12) for mobile video: 1,056 million. *The data includes the users who have accounts on multiple video platform comapnies; MAUs for TV apps are exluded.</t>
  </si>
  <si>
    <t>2021/12 MAU (including both Youku and Youku classic version); 2021 Chinese Mobile Internet Report (Quest Mobile), section 2.1.2;  https://www.questmobile.com.cn/research/report-new/222; Total MAU 2021/12) for mobile video: 1,056 million. *The data includes the users who have accounts on multiple video platform comapnies; MAUs for TV apps are exluded.</t>
  </si>
  <si>
    <r>
      <rPr>
        <sz val="11"/>
        <color theme="1"/>
        <rFont val="Calibri"/>
        <family val="2"/>
      </rPr>
      <t>2021/12 MAU; 2021 Chinese Mobile Internet Report (Quest Mobile), section 2.1.2; https://www.questmobile.com.cn/research/report-new/222;Total MAU 2021/12) for mobile video: 1,056 million;</t>
    </r>
    <r>
      <rPr>
        <b/>
        <sz val="11"/>
        <color theme="1"/>
        <rFont val="Calibri"/>
        <family val="2"/>
      </rPr>
      <t xml:space="preserve"> *The data includes the users who have accounts on multiple video platform comapnies; MAUs for TV apps are exluded. **Alternative source</t>
    </r>
    <r>
      <rPr>
        <sz val="11"/>
        <color theme="1"/>
        <rFont val="Calibri"/>
        <family val="2"/>
      </rPr>
      <t xml:space="preserve">: Bilibili AR2021 (p.73): "In the fourth quarter of 2021, we had an average of 271.7 million MAU, as compared to an average of 202.0 million MAU for the same period in 2020. Our users have demonstrated high level of engagement on our platform." &amp; AR2021, p.82. “In addition, our average MAU increased significantly from 117.5 million in 2019, to 185.8 million in 2020 and further to </t>
    </r>
    <r>
      <rPr>
        <b/>
        <sz val="11"/>
        <color theme="1"/>
        <rFont val="Calibri"/>
        <family val="2"/>
      </rPr>
      <t>249.8 million</t>
    </r>
    <r>
      <rPr>
        <sz val="11"/>
        <color theme="1"/>
        <rFont val="Calibri"/>
        <family val="2"/>
      </rPr>
      <t xml:space="preserve"> in 2021.”</t>
    </r>
  </si>
  <si>
    <t>Chinese name: 多多视频（“人人影视”，上海众多美网络科技有限公司）2021/12 MAU; 2021 Chinese Mobile Internet Report (Quest Mobile), section 2.1.2; https://www.questmobile.com.cn/research/report-new/222; Total MAU 2021/12) for mobile video: 1,056 million. *The data includes the users who have accounts on multiple video platform comapnies; MAUs for TV apps are exluded.</t>
  </si>
  <si>
    <t>Chinese name: 韩剧TV (上海宝云网络科技有限公司); 2021/12 MAU; 2021 Chinese Mobile Internet Report (Quest Mobile), section 2.1.2; https://www.questmobile.com.cn/research/report-new/222; Total MAU 2021/12) for mobile video: 1,056 million. *The data includes the users who have accounts on multiple video platform comapnies; MAUs for TV apps are exluded.</t>
  </si>
  <si>
    <t>Chinese name: 风行TV; 2021/12 MAU; 2021 Chinese Mobile Internet Report (Quest Mobile), section 2.1.2; https://www.questmobile.com.cn/research/report-new/222; Total MAU 2021/12) for mobile video: 1,056 million. *The data includes the users who have accounts on multiple video platform comapnies; MAUs for TV apps are exluded.</t>
  </si>
  <si>
    <t>Dongfang Mingzhu AR2021, p. 11 (OTT subscribers)</t>
  </si>
  <si>
    <t>2022/12 MAU (including both iQiyi and iQiyi Lite); 2022 Chinese Mobile Internet Report (Quest Mobile), section 4.2; https://www.questmobile.com.cn/research/report/1627881652360417282</t>
  </si>
  <si>
    <t>2022/12 MAU, 2022 Chinese Mobile Internet Report (Quest Mobile), section 4.2; https://www.questmobile.com.cn/research/report/1627881652360417282；
 *revenue source, AR2022, P.15, "Mango TV Internet Video Sector Revenue"</t>
  </si>
  <si>
    <t>Shenzhen government</t>
  </si>
  <si>
    <t>Huashu TV，Huashu Freshtime，Qiangguo TV</t>
  </si>
  <si>
    <t>AR2022, p. 19, internet television business revenue (includes multiple Itnernet tv services it participates in), http://file.finance.sina.com.cn/211.154.219.97:9494/MRGG/CNSESZ_STOCK/2023/2023-4/2023-04-29/9174780.PDF</t>
  </si>
  <si>
    <t>Galaxy iQiyi</t>
  </si>
  <si>
    <t>2022/12 Monthly Active Devices, Source: 2022 Chinese Mobile Internet Report (Quest Mobile), section 3.3; https://www.questmobile.com.cn/research/report/1627881652360417282.
 *Galaxy iQiyi (Yinhe Qiyiguo [银河奇异果]) is the Internet TV version of iQiyi collaborated between iQiyi and GITV. Galaxy Internet TV Company Limited (GITV), founded in July 2012, is an Internet TV operating company jointly initiated by the China's Central People's Broadcasting Station, Jiangsu Provincial Radio and Television Station (JPRTS) and Beijing iqiyi Technology Co.; the collaboration, ownership and revenue distribution details are not publicly accessible.</t>
  </si>
  <si>
    <t>2022 Chinese Mobile Internet Report (Quest Mobile), section 4.2; https://www.questmobile.com.cn/research/report/1627881652360417282</t>
  </si>
  <si>
    <t>Tencent Holdings Ltd./Guangdong TV</t>
  </si>
  <si>
    <t>Tencent/Xinmei Gufen</t>
  </si>
  <si>
    <t>Yunshiting Jiguang</t>
  </si>
  <si>
    <t>2022/12 Monthly Active Devices, Source: 2022 Chinese Mobile Internet Report (Quest Mobile), section 3.3; https://www.questmobile.com.cn/research/report/1627881652360417282.
 *Jiguang Yunshiting [极光云视听] is the internet tv version of Tencent video and it is a joint-venture of Tencent and South New Media (owned by Guangdong Broadcasting TV Station). The collaboration, ownership and revenue distribution details are not publicly accessible.</t>
  </si>
  <si>
    <t>Huya/Xinmei Gufen</t>
  </si>
  <si>
    <t>Yunshiting Huya Esport</t>
  </si>
  <si>
    <t>2022/12 Monthly Active Devices, Source: 2022 Chinese Mobile Internet Report (Quest Mobile), section 3.3; https://www.questmobile.com.cn/research/report/1627881652360417282.
 *Yunshiting Huya Esport [云视听 虎电竞] is the internet tv version of Huya Livestream and it is a joint-venture of Huya (owned by Tencent) and South New Media (owned by Guangdong Broadcasting TV Station). The collaboration, ownership and revenue distribution details are not publicly accessible.</t>
  </si>
  <si>
    <t>Alibaba &amp; CIBN</t>
  </si>
  <si>
    <t>CIBN Kumiao Video</t>
  </si>
  <si>
    <t>2022/12 Monthly Active Devices, Source: 2022 Chinese Mobile Internet Report (Quest Mobile), section 3.3; https://www.questmobile.com.cn/research/report/1627881652360417282.
 *CIBN Kumiao Video [酷喵影视] is the internet tv version of Youku video and it is a joint-venture of Alibaba and CIBN (China International Broadcast Network untimately owned by China's Central Broadcasting Station). The collaboration, ownership and revenue distribution details are not publicly accessible.</t>
  </si>
  <si>
    <t>Mango TV</t>
  </si>
  <si>
    <t>2022/12 Monthly Active Devices, Source: 2022 Chinese Mobile Internet Report (Quest Mobile), section 3.3; https://www.questmobile.com.cn/research/report/1627881652360417282.
 *Mango TV [芒果电视] is the internet tv version of Mango Video.</t>
  </si>
  <si>
    <t>Bilibili AR2022, p.121, MAU for December 2023</t>
  </si>
  <si>
    <t>Bilibili Inc/Guangdong TV</t>
  </si>
  <si>
    <t>Bilibili/Xinmei Gufen</t>
  </si>
  <si>
    <t>Yunshiting Little TV</t>
  </si>
  <si>
    <t>2022/12 Monthly Active Devices, Source: 2022 Chinese Mobile Internet Report (Quest Mobile), section 3.3; https://www.questmobile.com.cn/research/report/1627881652360417282.
 *Yunshiting Little TV [云视听 小电视] is the internet tv version of Bilibili and it is a joint-venture of Bilibili and South New Media (owned by Guangdong Broadcasting TV Station). The collaboration, ownership and revenue distribution details are not publicly accessible.</t>
  </si>
  <si>
    <t>Douyin/Huashu Media</t>
  </si>
  <si>
    <t>Huashu Freshtime</t>
  </si>
  <si>
    <t>2022/12 Monthly Active Devices, Source: 2022 Chinese Mobile Internet Report (Quest Mobile), section 3.3; https://www.questmobile.com.cn/research/report/1627881652360417282.
 *Huashu Freshtime [华数 鲜时光] is a joint-venture of Douyin and Huashu Media (owned by Zhejiang Broadcasting Network). The collaboration, ownership and revenue distribution details are not publicly accessible.</t>
  </si>
  <si>
    <t>Korean Series TV (Hanxiaoquan, formerly Hanju TV)</t>
  </si>
  <si>
    <t>Fengxing TV</t>
  </si>
  <si>
    <t>2022/12 Monthly Active Devices, Source: 2022 Chinese Mobile Internet Report (Quest Mobile), section 3.3; https://www.questmobile.com.cn/research/report/1627881652360417282.
 *Fengxing TV [风行视频] is a owned by Fengxing Online Technology [风行在线技术有限公司], which is ultimatelhy owned by Shenzhen government; major shareholders also include Dongfang Mingzhu New Media (owned by Shanghai TV station).</t>
  </si>
  <si>
    <t>CCTV Video (Yang Shipin)</t>
  </si>
  <si>
    <t>Guangdong TV Station</t>
  </si>
  <si>
    <t>Xinmei Gufen - South New Media</t>
  </si>
  <si>
    <t>Yunshiting Dianshimao</t>
  </si>
  <si>
    <t>2022/12 Monthly Active Devices, Source: 2022 Chinese Mobile Internet Report (Quest Mobile), section 3.3; https://www.questmobile.com.cn/research/report/1627881652360417282.
 *Yunshiting Dianshimao [云视听 电视猫] is owned by South New Media (owned by Guangdong broadcasting TV station).</t>
  </si>
  <si>
    <t>Dongfang Mingzhu AR2022, p. 11 (subscribers for OTT)</t>
  </si>
  <si>
    <t>Publishing Royalties (Millions RMB￥)</t>
  </si>
  <si>
    <t>Downloads (000s)</t>
  </si>
  <si>
    <t>Market Shares by Download (%)</t>
  </si>
  <si>
    <t>Sony Music Group</t>
  </si>
  <si>
    <t>Sony (China) Limited</t>
  </si>
  <si>
    <t>Believe in Music International Limited</t>
  </si>
  <si>
    <t>B'in Music</t>
  </si>
  <si>
    <t>B'in music is a record company based in TW. The data are from the annual report on their official website: http://www.bin-live.com/</t>
  </si>
  <si>
    <t>The revenue is from Sony Music Group's AR (https://www.sony.com/en/SonyInfo/IR/library/FY2018_20F_PDF.pdf, p. 24), they provided the revenue in China in JPY. I changed it into CNY based on the average exchange rate in 2018: 1CNY = 16.7026 JPY)</t>
  </si>
  <si>
    <t>Tencent Music Entertainment</t>
  </si>
  <si>
    <t>Tencent Music (TME)</t>
  </si>
  <si>
    <t>TME went public in 2018. The figures come from their 2018 financial report: https://ir.tencentmusic.com/2019-03-19-Tencent-Music-Entertainment-Group-Announces-Fourth-Quarter-and-Full-Year-2018-Unaudited-Financial-Results The live entertainment revenue for Tencent Music comes from those online concerts. Tencent music's apps (e.g., QQ music, Kuwo Music and Kugo Music all provide free versions besides subscribed versions. So the number of audiences comes from all users.) The audience number is obtained from the mobile MAU in their fiancial report.</t>
  </si>
  <si>
    <t>NetEase</t>
  </si>
  <si>
    <t>NetEase Music</t>
  </si>
  <si>
    <t>NetEase Cloud Music</t>
  </si>
  <si>
    <t>The figures are obtained from the preliminary prospectus issued by Netease Music in 2021: https://www1.hkexnews.hk/listedco/listconews/sehk/2021/1123/2021112300033_c.pdf (pp. 15).</t>
  </si>
  <si>
    <t>HIM International Music Inc.</t>
  </si>
  <si>
    <t>HIM Live</t>
  </si>
  <si>
    <t>HIM Live is a recorded music company based in TW. The revenue come from the HIM Live's 2019 annual report: https://doc.twse.com.tw/pdf/2019_8446_20200617F04_20230720_075430.pdf (p.71). All the revenue were shown in New Taiwan Dollar, and changed based on the 2018's average exchange rate (1TWD = 0.2195CNY).</t>
  </si>
  <si>
    <t>Media Asia Group went to public in 2001, and back to private company in 2023.  The revenue comes from Media Asia's 2018 year report (https://www1.hkexnews.hk/listedco/listconews/gem/2018/1030/gln20181030060_c.pdf, p.77). The year report provided the revenue from live entertainment, publishing royality, and recorded music sales. However, the revenue from publishing royalities and recorded music sales were put together. Considering the decreasing revenue in recorded music sales these years, we choose to put the this part of revenue in the column "Publishing Royality". All revenue in the report are provided in HKD, and traversed to CNY based on the average exchange rate between HKD and CNY in 2018 (1CNY = 0.8442HKD).</t>
  </si>
  <si>
    <t>Feng Hua Qiu Shi Media Group</t>
  </si>
  <si>
    <t>Rock Forward Entertainment</t>
  </si>
  <si>
    <t>Rock Forward</t>
  </si>
  <si>
    <t>The figures come from their prospectus issued in 2022: http://finance.eastmoney.com/a/202210132528618918.html</t>
  </si>
  <si>
    <t>The revenue is from Sony Music Group's AR: https://www.sony.com/en/SonyInfo/IR/library/FY2020_20F_PDF.pdf (p.25). They provide their revenue in China in Japanese yen, and I exchanged it into CNY by the average exchange rate in 2019: 1CNY = 15.7879 yen.</t>
  </si>
  <si>
    <t>The figures come from their prospectus issued in 2022: https://www1.hkexnews.hk/listedco/listconews/sehk/2022/0915/2022091500038_c.pdf (pp. 266). The subscription revenue is seen clearly, and the download revenue is from deducing the subscription revenue from the whole revenue in online music. The live entertainment revenue for Tencent Music comes from those online concerts. Tencent music's apps (e.g., QQ music, Kuwo Music and Kugo Music all provide free versions besides subscribed versions. So the number of audiences comes from all users.) The audience number is obtained from the mobile MAU in their fiancial report (https://ir.tencentmusic.com/financial-Results)</t>
  </si>
  <si>
    <t>Warner Music Group</t>
  </si>
  <si>
    <r>
      <rPr>
        <sz val="11"/>
        <color rgb="FF0563C1"/>
        <rFont val="Calibri"/>
        <family val="2"/>
      </rPr>
      <t xml:space="preserve">Estimated number: We used the ratio of the revenue in China from Warner Music Group in 2020 ($792)/total international revenue of Warner Music Group in 2020 ($2942).  Multiply that ratio (0.2692) by Warner Music's international revenue in 2019 ($2572, </t>
    </r>
    <r>
      <rPr>
        <u/>
        <sz val="11"/>
        <color rgb="FF1155CC"/>
        <rFont val="Calibri"/>
        <family val="2"/>
      </rPr>
      <t>https://alpharesearch.io/platform/share?filingId=0001319161-19-000010</t>
    </r>
    <r>
      <rPr>
        <sz val="11"/>
        <color rgb="FF0563C1"/>
        <rFont val="Calibri"/>
        <family val="2"/>
      </rPr>
      <t>, p. 36). Then we use the average exchange rate in 2019 (1USD=6.9CNY), to have the estimated number of Warner Music Group's 2019 revenue in China. We know this estimate could be inaccurate because there's increase in their revenue in China from 2019 to 2020. However, this is the best number that we can get.</t>
    </r>
  </si>
  <si>
    <t>YH Entertainment Group</t>
  </si>
  <si>
    <t>Yuehua Entertainment went public on stock market in Jan, 2023. Yuehua Entertainment is mainly working on operating artists. And the publishing royalty revenue is the only revenue relevant to music services in the corporate. The revenue comes from Yuehua Entertainment's preliminary prospectus: https://www1.hkexnews.hk/listedco/listconews/sehk/2022/0824/2022082400018_c.pdf (pp. 275)</t>
  </si>
  <si>
    <t>HIM Live is a recorded music company based in TW. The revenue come from the HIM Live's 2019 annual report: https://doc.twse.com.tw/pdf/2019_8446_20200617F04_20230720_075430.pdf (p.71). All the revenue were shown in New Taiwan Dollar, and changed based on the 2019's average exchange rate (1CNY = 4.4725 TWD).</t>
  </si>
  <si>
    <t>The revenue is from Sony Music Group's AR: https://www.sony.com/en/SonyInfo/IR/library/FY2020_20F_PDF.pdf (p.25). They provide their revenue in China in Japanese yen, and I exchanged it into CNY by the average exchange rate in 2020: 1CNY = 15.4723 yen.</t>
  </si>
  <si>
    <t>The figures come from their prospectus issued in 2022: https://www1.hkexnews.hk/listedco/listconews/sehk/2022/0915/2022091500038_c.pdf (pp. 266). The subscription revenue is seen clearly, and the download revenue is from deducing the subscription revenue from the whole revenue in online music. The live entertainment revenue for Tencent Music comes from those online concerts. Tencent music's apps (e.g., QQ music, Kuwo Music and Kugo Music all provide free versions besides subscribed versions. So the number of audiences comes from all users.) The audience number is obtained from the mobile MAU in their fiancial report. (https://ir.tencentmusic.com/financial-Results)</t>
  </si>
  <si>
    <t>In the Warner Music Group's 2021 AR(https://investors.wmg.com/static-files/17781830-b658-41f5-94fc-eac9cffe9edd (p. 7)), they mentiond that the revenue in China in 2021 was $792m, and China experienced an increase of 33.6% from 2020 to 2021. Therefore, we estimated that the revenue of Warner Music Group in China in 2020 should be $592.81m.</t>
  </si>
  <si>
    <r>
      <rPr>
        <sz val="11"/>
        <color rgb="FF000000"/>
        <rFont val="Calibri"/>
        <family val="2"/>
      </rPr>
      <t xml:space="preserve">B'in music is a record company based in TW. The data are from the annual report on their official website: </t>
    </r>
    <r>
      <rPr>
        <u/>
        <sz val="11"/>
        <color rgb="FF1155CC"/>
        <rFont val="Calibri"/>
        <family val="2"/>
      </rPr>
      <t>http://www.bin-live.com/</t>
    </r>
  </si>
  <si>
    <t>HIM Live is a recorded music company based in TW. The revenue come from the HIM Live's 2021 annual report: https://doc.twse.com.tw/pdf/2021_8446_20220622F04_20230720_073550.pdf (p.75). All the revenue were shown in New Taiwan Dollar, and changed based on the 2020 January's average exchange rate (1CNY = 4.32687 TWD).</t>
  </si>
  <si>
    <t>The figures come from their prospectus issued in 2022: http://finance.eastmoney.com/a/202210132528618918.html The live entertainment in 2020 is 0 because of pandemic.</t>
  </si>
  <si>
    <t>The revenue is from Sony Music Group's AR: https://www.sony.com/en/SonyInfo/IR/library/FY2022_20F_PDF.pdf (p. F-42). They provide their revenue in China in Japanese yen, and I exchanged it into CNY by the average exchange rate in 2021: 1CNY = 17.042 yen.</t>
  </si>
  <si>
    <t xml:space="preserve">The figures come from their prospectus issued in 2022: https://www1.hkexnews.hk/listedco/listconews/sehk/2022/0915/2022091500038_c.pdf (pp. 266). The subscription revenue is seen clearly, and the download revenue is from deducing the subscription revenue from the whole revenue in online music. The live entertainment revenue for Tencent Music comes from those online concerts. Tencent music's apps (e.g., QQ music, Kuwo Music and Kugo Music all provide free versions besides subscribed versions. So the number of audiences comes from all users.) The audience number is obtained from the mobile MAU in their fiancial report. (https://ir.tencentmusic.com/financial-Results) </t>
  </si>
  <si>
    <t>NetEase Music went public on stock market in 2021. The figures are obtained from their 2021 financial report: https://manager.wisdomir.com/files/627/2022/0428/20220428174501_39002364_tc.pdf (pp. 9&amp;pp. 15)</t>
  </si>
  <si>
    <t>The total revenue comes from the Warner 2021 AR about their revenue in China :https://investors.wmg.com/static-files/17781830-b658-41f5-94fc-eac9cffe9edd (p. 7). They provided their revenue in China, $792. We altered it into CNY by the average exchange rate in 2021: 1CNY = 0.155 USD.</t>
  </si>
  <si>
    <t>HIM Live is a recorded music company based in TW. The revenue come from the HIM Live's 2021 annual report: https://doc.twse.com.tw/pdf/2021_8446_20220622F04_20230720_073550.pdf (p.75). All the revenue were shown in New Taiwan Dollar, and changed based on the 2021 average exchange rate (1CNY = 4.3262 TWD).</t>
  </si>
  <si>
    <t>The revenue is from Sony Music Group's AR: https://www.sony.com/en/SonyInfo/IR/library/FY2022_20F_PDF.pdf (p. F-42). They provide their revenue in China in Japanese yen, and I exchanged it into CNY by the average exchange rate in 2022: 1CNY = 19.4822 yen.</t>
  </si>
  <si>
    <t>The figures come from their AR in 2022 (https://www.sec.gov/Archives/edgar/data/1744676/000095017023014459/tme-20221231.htm), p. 112. They provide their total revenue, revenue from online service, subscription, and live entertaiment. We subtracted subscription from revenue of online services, and then had the revenue in digital sales (12483-8699=3784).</t>
  </si>
  <si>
    <t xml:space="preserve">The figures come from their AR in 2022 (https://manager.wisdomir.com/files/627/2023/0427/20230427180002_48426108_tc.pdf, p. 4 &amp; p. 5). </t>
  </si>
  <si>
    <t>Universal Music Group</t>
  </si>
  <si>
    <t>Universal Music (China)</t>
  </si>
  <si>
    <t>Universal Music</t>
  </si>
  <si>
    <t>They provided their revenue in China in their AR (https://view.publitas.com/cfreport/umg-annual-report-2022/page/23), p. 23, $1.2bn, We changed it into CNY by the average exchange rate in 2022: 1CNY = 0.1487 USD.</t>
  </si>
  <si>
    <t>They provided their revenue in China in their AR (https://investors.wmg.com/static-files/f35e3e8a-8ae2-4960-95f8-2aa7a378aa7b, p. 7). $1.1bn. We changed it into CNY by the average exchange rate in 2022: 1CNY = 0.1487 USD.</t>
  </si>
  <si>
    <t>HIM Live is a recorded music company based in TW. The revenue come from the HIM Live's 2022 annual report: https://doc.twse.com.tw/pdf/2022_8446_20230620F04_20230720_073924.pdf (p.76). All the revenue were shown in New Taiwan Dollar, and changed based on the 2022 average exchange rate (1CNY = 4.4214 TWD).</t>
  </si>
  <si>
    <t>Tencent Holdings</t>
  </si>
  <si>
    <t>Tencent Games</t>
  </si>
  <si>
    <r>
      <rPr>
        <sz val="10"/>
        <color rgb="FF000000"/>
        <rFont val="Calibri"/>
        <family val="2"/>
      </rPr>
      <t xml:space="preserve">Tencent annual reports: </t>
    </r>
    <r>
      <rPr>
        <u/>
        <sz val="10"/>
        <color rgb="FF1155CC"/>
        <rFont val="Calibri"/>
        <family val="2"/>
      </rPr>
      <t>https://www.tencent.com/en-us/investors/financial-reports.html</t>
    </r>
    <r>
      <rPr>
        <sz val="10"/>
        <color rgb="FF000000"/>
        <rFont val="Calibri"/>
        <family val="2"/>
      </rPr>
      <t xml:space="preserve"> 2018 revenue from 2019 report: </t>
    </r>
    <r>
      <rPr>
        <u/>
        <sz val="10"/>
        <color rgb="FF1155CC"/>
        <rFont val="Calibri"/>
        <family val="2"/>
      </rPr>
      <t>https://static.www.tencent.com/uploads/2020/04/02/ed18b0a8465d8bb733e338a1abe76b73.pdf</t>
    </r>
    <r>
      <rPr>
        <sz val="10"/>
        <color rgb="FF000000"/>
        <rFont val="Calibri"/>
        <family val="2"/>
      </rPr>
      <t xml:space="preserve"> (p.195) Note all gaming revenues are lumped into "online games" category. 2018 revenue thus is </t>
    </r>
    <r>
      <rPr>
        <b/>
        <sz val="10"/>
        <color rgb="FF000000"/>
        <rFont val="Calibri"/>
        <family val="2"/>
      </rPr>
      <t>RMB 103,992 million</t>
    </r>
    <r>
      <rPr>
        <sz val="10"/>
        <color rgb="FF000000"/>
        <rFont val="Calibri"/>
        <family val="2"/>
      </rPr>
      <t xml:space="preserve"> (Note this figure is a bit smaller than the following estimate by MobData AND it is likely </t>
    </r>
    <r>
      <rPr>
        <b/>
        <sz val="10"/>
        <color rgb="FF000000"/>
        <rFont val="Calibri"/>
        <family val="2"/>
      </rPr>
      <t>GLOBAL revenue</t>
    </r>
    <r>
      <rPr>
        <sz val="10"/>
        <color rgb="FF000000"/>
        <rFont val="Calibri"/>
        <family val="2"/>
      </rPr>
      <t xml:space="preserve"> for "online games". In terms of revenue from Mainland China vs Others in 2018: </t>
    </r>
    <r>
      <rPr>
        <b/>
        <sz val="10"/>
        <color rgb="FF000000"/>
        <rFont val="Calibri"/>
        <family val="2"/>
      </rPr>
      <t>RMB 303,657 million</t>
    </r>
    <r>
      <rPr>
        <sz val="10"/>
        <color rgb="FF000000"/>
        <rFont val="Calibri"/>
        <family val="2"/>
      </rPr>
      <t xml:space="preserve"> vs. </t>
    </r>
    <r>
      <rPr>
        <b/>
        <sz val="10"/>
        <color rgb="FF000000"/>
        <rFont val="Calibri"/>
        <family val="2"/>
      </rPr>
      <t>RMB 9,037 million</t>
    </r>
    <r>
      <rPr>
        <sz val="10"/>
        <color rgb="FF000000"/>
        <rFont val="Calibri"/>
        <family val="2"/>
      </rPr>
      <t xml:space="preserve"> - so </t>
    </r>
    <r>
      <rPr>
        <b/>
        <sz val="10"/>
        <color rgb="FF000000"/>
        <rFont val="Calibri"/>
        <family val="2"/>
      </rPr>
      <t>revenue is predominantly from Mainland China</t>
    </r>
    <r>
      <rPr>
        <sz val="10"/>
        <color rgb="FF000000"/>
        <rFont val="Calibri"/>
        <family val="2"/>
      </rPr>
      <t xml:space="preserve">). </t>
    </r>
    <r>
      <rPr>
        <b/>
        <u/>
        <sz val="10"/>
        <color rgb="FF000000"/>
        <rFont val="Calibri"/>
        <family val="2"/>
      </rPr>
      <t>MobData研究院 2018 Report of Chinese digital games market and market shares of individual companies</t>
    </r>
    <r>
      <rPr>
        <sz val="10"/>
        <color rgb="FF000000"/>
        <rFont val="Calibri"/>
        <family val="2"/>
      </rPr>
      <t xml:space="preserve">: </t>
    </r>
    <r>
      <rPr>
        <u/>
        <sz val="10"/>
        <color rgb="FF1155CC"/>
        <rFont val="Calibri"/>
        <family val="2"/>
      </rPr>
      <t>https://www.gameres.com/833101.html</t>
    </r>
    <r>
      <rPr>
        <sz val="10"/>
        <color rgb="FF000000"/>
        <rFont val="Calibri"/>
        <family val="2"/>
      </rPr>
      <t xml:space="preserve"> 2018年中国游戏行业研究报告：腾讯网易占六成市场. MobData Research estimates global gaming market to be USD $137.9 billion, 28% of which (or </t>
    </r>
    <r>
      <rPr>
        <b/>
        <sz val="10"/>
        <color rgb="FF000000"/>
        <rFont val="Calibri"/>
        <family val="2"/>
      </rPr>
      <t>USD $37.9 billion, or RMB 250.769 billion</t>
    </r>
    <r>
      <rPr>
        <sz val="10"/>
        <color rgb="FF000000"/>
        <rFont val="Calibri"/>
        <family val="2"/>
      </rPr>
      <t xml:space="preserve"> at 6.6166 average exchange rate between USD and CNY in 2018) is from China. 其中腾讯、网易、IGG、昆仑万维、游族为高增长、高市场份额的明星型上市企业。游戏行业中百亿级市值的公司约10家，包括今年上市的哔哩哔哩和虎牙。MobData 2018 Report estimated Tencent's market share in China to be </t>
    </r>
    <r>
      <rPr>
        <b/>
        <sz val="10"/>
        <color rgb="FF000000"/>
        <rFont val="Calibri"/>
        <family val="2"/>
      </rPr>
      <t>41.6% (or RMB 104.32 billion)</t>
    </r>
  </si>
  <si>
    <t>NetEase, Inc.</t>
  </si>
  <si>
    <t>NetEase Games</t>
  </si>
  <si>
    <r>
      <rPr>
        <sz val="10"/>
        <color theme="1"/>
        <rFont val="Calibri"/>
        <family val="2"/>
      </rPr>
      <t xml:space="preserve">Netease games include: Fantasy Westward Journey, World of Warcraft (China), etc. NetEase annual report: </t>
    </r>
    <r>
      <rPr>
        <u/>
        <sz val="10"/>
        <color rgb="FF1155CC"/>
        <rFont val="Calibri"/>
        <family val="2"/>
      </rPr>
      <t>https://netease.gcs-web.com/financial-information/annual-reports</t>
    </r>
    <r>
      <rPr>
        <sz val="10"/>
        <color theme="1"/>
        <rFont val="Calibri"/>
        <family val="2"/>
      </rPr>
      <t xml:space="preserve"> 2018 revenue from 2020 report: </t>
    </r>
    <r>
      <rPr>
        <u/>
        <sz val="10"/>
        <color rgb="FF1155CC"/>
        <rFont val="Calibri"/>
        <family val="2"/>
      </rPr>
      <t>https://netease.gcs-web.com/static-files/4232a799-441a-42e5-856c-2224a9b4a130</t>
    </r>
    <r>
      <rPr>
        <sz val="10"/>
        <color theme="1"/>
        <rFont val="Calibri"/>
        <family val="2"/>
      </rPr>
      <t xml:space="preserve"> (p.97) Note all gaming revenues are lumped into</t>
    </r>
    <r>
      <rPr>
        <b/>
        <sz val="10"/>
        <color theme="1"/>
        <rFont val="Calibri"/>
        <family val="2"/>
      </rPr>
      <t xml:space="preserve"> "online game services" category</t>
    </r>
    <r>
      <rPr>
        <sz val="10"/>
        <color theme="1"/>
        <rFont val="Calibri"/>
        <family val="2"/>
      </rPr>
      <t xml:space="preserve">. 2018 revenue thus is </t>
    </r>
    <r>
      <rPr>
        <b/>
        <sz val="10"/>
        <color theme="1"/>
        <rFont val="Calibri"/>
        <family val="2"/>
      </rPr>
      <t>RMB 40190 million</t>
    </r>
    <r>
      <rPr>
        <sz val="10"/>
        <color theme="1"/>
        <rFont val="Calibri"/>
        <family val="2"/>
      </rPr>
      <t xml:space="preserve">. (note this figure is a bit bigger than the following estimate by MobData). MobData研究院 China Gaming Market 2018 Report: https://www.gameres.com/833101.html 2018年中国游戏行业研究报告：腾讯网易占六成市场. MobData Research estimates global gaming market to be USD $137.9 billion, 28% of which (or </t>
    </r>
    <r>
      <rPr>
        <b/>
        <sz val="10"/>
        <color theme="1"/>
        <rFont val="Calibri"/>
        <family val="2"/>
      </rPr>
      <t>USD $37.9 billion, or RMB 250.769 billion</t>
    </r>
    <r>
      <rPr>
        <sz val="10"/>
        <color theme="1"/>
        <rFont val="Calibri"/>
        <family val="2"/>
      </rPr>
      <t xml:space="preserve"> at 6.6166 average exchange rate between USD and CNY in 2018) is from China. MobData 2018 Report estimated Netease's market share in China to be </t>
    </r>
    <r>
      <rPr>
        <b/>
        <sz val="10"/>
        <color theme="1"/>
        <rFont val="Calibri"/>
        <family val="2"/>
      </rPr>
      <t>15.4% (or RMB 38.618 billion)</t>
    </r>
  </si>
  <si>
    <t>37 Interactive Entertainment</t>
  </si>
  <si>
    <r>
      <rPr>
        <sz val="10"/>
        <color rgb="FF000000"/>
        <rFont val="Calibri"/>
        <family val="2"/>
      </rPr>
      <t xml:space="preserve">37Games (https://www.37.com/ headquartered in Shanghai) 37 Interactive Entertainment annual reports from Sina Finance: </t>
    </r>
    <r>
      <rPr>
        <u/>
        <sz val="10"/>
        <color rgb="FF1155CC"/>
        <rFont val="Calibri"/>
        <family val="2"/>
      </rPr>
      <t>https://vip.stock.finance.sina.com.cn/corp/go.php/vCB_Bulletin/stockid/002555/page_type/ndbg.phtml</t>
    </r>
    <r>
      <rPr>
        <sz val="10"/>
        <color rgb="FF000000"/>
        <rFont val="Calibri"/>
        <family val="2"/>
      </rPr>
      <t xml:space="preserve"> 2018 revenue from 2018 report: </t>
    </r>
    <r>
      <rPr>
        <u/>
        <sz val="10"/>
        <color rgb="FF1155CC"/>
        <rFont val="Calibri"/>
        <family val="2"/>
      </rPr>
      <t>https://vip.stock.finance.sina.com.cn/corp/view/vCB_AllBulletinDetail.php?stockid=002555&amp;id=5279083</t>
    </r>
    <r>
      <rPr>
        <sz val="10"/>
        <color rgb="FF000000"/>
        <rFont val="Calibri"/>
        <family val="2"/>
      </rPr>
      <t xml:space="preserve"> Games revenue is listed under "online game industry". 2018 revenue thus is </t>
    </r>
    <r>
      <rPr>
        <b/>
        <sz val="10"/>
        <color rgb="FF000000"/>
        <rFont val="Calibri"/>
        <family val="2"/>
      </rPr>
      <t xml:space="preserve">RMB 7247 million </t>
    </r>
  </si>
  <si>
    <t>Perfect World Co., Ltd</t>
  </si>
  <si>
    <t>Perfect World</t>
  </si>
  <si>
    <r>
      <rPr>
        <sz val="10"/>
        <color theme="1"/>
        <rFont val="Calibri"/>
        <family val="2"/>
      </rPr>
      <t xml:space="preserve">Perfect World annual reports: </t>
    </r>
    <r>
      <rPr>
        <u/>
        <sz val="10"/>
        <color rgb="FF1155CC"/>
        <rFont val="Calibri"/>
        <family val="2"/>
      </rPr>
      <t>https://vip.stock.finance.sina.com.cn/corp/go.php/vCB_Bulletin/stockid/002624/page_type/ndbg.phtml</t>
    </r>
    <r>
      <rPr>
        <sz val="10"/>
        <color theme="1"/>
        <rFont val="Calibri"/>
        <family val="2"/>
      </rPr>
      <t xml:space="preserve"> 2018 revenue from 2019 report: </t>
    </r>
    <r>
      <rPr>
        <u/>
        <sz val="10"/>
        <color rgb="FF1155CC"/>
        <rFont val="Calibri"/>
        <family val="2"/>
      </rPr>
      <t>https://vip.stock.finance.sina.com.cn/corp/view/vCB_AllBulletinDetail.php?stockid=002624&amp;id=6104819</t>
    </r>
    <r>
      <rPr>
        <sz val="10"/>
        <color theme="1"/>
        <rFont val="Calibri"/>
        <family val="2"/>
      </rPr>
      <t xml:space="preserve"> Note relevant revenue category is "Games". 2018 revenue thus is </t>
    </r>
    <r>
      <rPr>
        <b/>
        <sz val="10"/>
        <color theme="1"/>
        <rFont val="Calibri"/>
        <family val="2"/>
      </rPr>
      <t xml:space="preserve">RMB 5421 million </t>
    </r>
  </si>
  <si>
    <r>
      <rPr>
        <sz val="10"/>
        <color theme="1"/>
        <rFont val="Calibri"/>
        <family val="2"/>
      </rPr>
      <t xml:space="preserve">Bilibili annual reports: </t>
    </r>
    <r>
      <rPr>
        <u/>
        <sz val="10"/>
        <color rgb="FF1155CC"/>
        <rFont val="Calibri"/>
        <family val="2"/>
      </rPr>
      <t>https://ir.bilibili.com/en/financial-information/?tab=annual-and-interim-reports</t>
    </r>
    <r>
      <rPr>
        <sz val="10"/>
        <color theme="1"/>
        <rFont val="Calibri"/>
        <family val="2"/>
      </rPr>
      <t xml:space="preserve"> 2018 revenue from 2020 report: </t>
    </r>
    <r>
      <rPr>
        <u/>
        <sz val="10"/>
        <color rgb="FF1155CC"/>
        <rFont val="Calibri"/>
        <family val="2"/>
      </rPr>
      <t>https://ir.bilibili.com/media/4nrcmetr/annual-report-2020.pdf</t>
    </r>
    <r>
      <rPr>
        <sz val="10"/>
        <color theme="1"/>
        <rFont val="Calibri"/>
        <family val="2"/>
      </rPr>
      <t xml:space="preserve"> (p.97) Note the last revenue category "E-commerce and others" is excluded in revenue calculations per team's definition of "digital games". 2018 revenue thus is </t>
    </r>
    <r>
      <rPr>
        <b/>
        <sz val="10"/>
        <color theme="1"/>
        <rFont val="Calibri"/>
        <family val="2"/>
      </rPr>
      <t xml:space="preserve">RMB 3985 million </t>
    </r>
  </si>
  <si>
    <t>Giant Interactive Group</t>
  </si>
  <si>
    <t>Giant Network</t>
  </si>
  <si>
    <r>
      <rPr>
        <sz val="10"/>
        <color rgb="FF000000"/>
        <rFont val="Calibri"/>
        <family val="2"/>
      </rPr>
      <t>Giant Interactive Group annual reports (</t>
    </r>
    <r>
      <rPr>
        <sz val="10"/>
        <color rgb="FF000000"/>
        <rFont val="Calibri"/>
        <family val="2"/>
      </rPr>
      <t>巨人网络</t>
    </r>
    <r>
      <rPr>
        <sz val="10"/>
        <color rgb="FF000000"/>
        <rFont val="Calibri"/>
        <family val="2"/>
      </rPr>
      <t xml:space="preserve">): </t>
    </r>
    <r>
      <rPr>
        <u/>
        <sz val="10"/>
        <color rgb="FF1155CC"/>
        <rFont val="Calibri"/>
        <family val="2"/>
      </rPr>
      <t>https://vip.stock.finance.sina.com.cn/corp/go.php/vCB_Bulletin/stockid/002558/page_type/ndbg.phtml</t>
    </r>
    <r>
      <rPr>
        <sz val="10"/>
        <color rgb="FF000000"/>
        <rFont val="Calibri"/>
        <family val="2"/>
      </rPr>
      <t xml:space="preserve"> 2018 revenue from 2018 report: </t>
    </r>
    <r>
      <rPr>
        <u/>
        <sz val="10"/>
        <color rgb="FF1155CC"/>
        <rFont val="Calibri"/>
        <family val="2"/>
      </rPr>
      <t>https://vip.stock.finance.sina.com.cn/corp/view/vCB_AllBulletinDetail.php?stockid=002558&amp;id=5309727</t>
    </r>
    <r>
      <rPr>
        <sz val="10"/>
        <color rgb="FF000000"/>
        <rFont val="Calibri"/>
        <family val="2"/>
      </rPr>
      <t xml:space="preserve"> Games revenue is listed under "游戏相关业务收入" or "Games Related Services Revenue". 2018 revenue thus is </t>
    </r>
    <r>
      <rPr>
        <b/>
        <sz val="10"/>
        <color rgb="FF000000"/>
        <rFont val="Calibri"/>
        <family val="2"/>
      </rPr>
      <t xml:space="preserve">RMB 2646 million. </t>
    </r>
    <r>
      <rPr>
        <sz val="10"/>
        <color rgb="FF000000"/>
        <rFont val="Calibri"/>
        <family val="2"/>
      </rPr>
      <t xml:space="preserve">Also note games revenue is 70% of its total revenue. 99% of the company's revenue is domestic. </t>
    </r>
  </si>
  <si>
    <t>Sohu Inc.</t>
  </si>
  <si>
    <t>Changyou</t>
  </si>
  <si>
    <r>
      <rPr>
        <sz val="10"/>
        <color rgb="FF000000"/>
        <rFont val="Calibri"/>
        <family val="2"/>
      </rPr>
      <t xml:space="preserve">Changyou (http://www.changyou.com/ 畅游公司, NASQAQ: CYOU) Annual reports: </t>
    </r>
    <r>
      <rPr>
        <u/>
        <sz val="10"/>
        <color rgb="FF1155CC"/>
        <rFont val="Calibri"/>
        <family val="2"/>
      </rPr>
      <t>http://ir.changyou.com/5_7_1.shtml</t>
    </r>
    <r>
      <rPr>
        <sz val="10"/>
        <color rgb="FF000000"/>
        <rFont val="Calibri"/>
        <family val="2"/>
      </rPr>
      <t xml:space="preserve"> 2018 annual report (p.6): </t>
    </r>
    <r>
      <rPr>
        <u/>
        <sz val="10"/>
        <color rgb="FF1155CC"/>
        <rFont val="Calibri"/>
        <family val="2"/>
      </rPr>
      <t>http://ir.changyou.com/2018%20CYOU%2020F_Final.pdf</t>
    </r>
    <r>
      <rPr>
        <sz val="10"/>
        <color rgb="FF000000"/>
        <rFont val="Calibri"/>
        <family val="2"/>
      </rPr>
      <t xml:space="preserve"> 2018 revenue for games: </t>
    </r>
    <r>
      <rPr>
        <b/>
        <sz val="10"/>
        <color rgb="FF000000"/>
        <rFont val="Calibri"/>
        <family val="2"/>
      </rPr>
      <t xml:space="preserve">USD $390 million (or RMB 2580 million). </t>
    </r>
    <r>
      <rPr>
        <sz val="10"/>
        <color rgb="FF000000"/>
        <rFont val="Calibri"/>
        <family val="2"/>
      </rPr>
      <t xml:space="preserve">It is not clear though how much is derived from Mainland China, althought it does state on p.38 that "we conduct most of our business operations in Mainland China and </t>
    </r>
    <r>
      <rPr>
        <b/>
        <sz val="10"/>
        <color rgb="FF000000"/>
        <rFont val="Calibri"/>
        <family val="2"/>
      </rPr>
      <t>generate most of our revenues in RMB</t>
    </r>
    <r>
      <rPr>
        <sz val="10"/>
        <color rgb="FF000000"/>
        <rFont val="Calibri"/>
        <family val="2"/>
      </rPr>
      <t xml:space="preserve">". MobData研究院 2018 Report of Chinese digital games market and market shares of individual companies: </t>
    </r>
    <r>
      <rPr>
        <u/>
        <sz val="10"/>
        <color rgb="FF1155CC"/>
        <rFont val="Calibri"/>
        <family val="2"/>
      </rPr>
      <t>https://www.gameres.com/833101.html</t>
    </r>
    <r>
      <rPr>
        <sz val="10"/>
        <color rgb="FF000000"/>
        <rFont val="Calibri"/>
        <family val="2"/>
      </rPr>
      <t xml:space="preserve"> MobData Research estimates 2018 global gaming market to be USD $137.9 billion, </t>
    </r>
    <r>
      <rPr>
        <b/>
        <sz val="10"/>
        <color rgb="FF000000"/>
        <rFont val="Calibri"/>
        <family val="2"/>
      </rPr>
      <t xml:space="preserve">28% of which (or USD $37.9 billion, or RMB 250.769 billion </t>
    </r>
    <r>
      <rPr>
        <sz val="10"/>
        <color rgb="FF000000"/>
        <rFont val="Calibri"/>
        <family val="2"/>
      </rPr>
      <t>at 6.6166 average exchange rate between USD and CNY in 2018) is from China.</t>
    </r>
    <r>
      <rPr>
        <b/>
        <sz val="10"/>
        <color rgb="FF000000"/>
        <rFont val="Calibri"/>
        <family val="2"/>
      </rPr>
      <t xml:space="preserve"> </t>
    </r>
    <r>
      <rPr>
        <sz val="10"/>
        <color rgb="FF000000"/>
        <rFont val="Calibri"/>
        <family val="2"/>
      </rPr>
      <t xml:space="preserve">MobData 2018 Report estimated </t>
    </r>
    <r>
      <rPr>
        <b/>
        <sz val="10"/>
        <color rgb="FF000000"/>
        <rFont val="Calibri"/>
        <family val="2"/>
      </rPr>
      <t xml:space="preserve">Changyou's market share in China to be 1.2% </t>
    </r>
    <r>
      <rPr>
        <sz val="10"/>
        <color rgb="FF000000"/>
        <rFont val="Calibri"/>
        <family val="2"/>
      </rPr>
      <t xml:space="preserve">(or </t>
    </r>
    <r>
      <rPr>
        <b/>
        <sz val="10"/>
        <color rgb="FF000000"/>
        <rFont val="Calibri"/>
        <family val="2"/>
      </rPr>
      <t>RMB 3009 million</t>
    </r>
    <r>
      <rPr>
        <sz val="10"/>
        <color rgb="FF000000"/>
        <rFont val="Calibri"/>
        <family val="2"/>
      </rPr>
      <t xml:space="preserve">). This figure is much </t>
    </r>
    <r>
      <rPr>
        <b/>
        <sz val="10"/>
        <color rgb="FF000000"/>
        <rFont val="Calibri"/>
        <family val="2"/>
      </rPr>
      <t>higher than the Changyou's self-reported GLOBAL revenue in 2018</t>
    </r>
    <r>
      <rPr>
        <sz val="10"/>
        <color rgb="FF000000"/>
        <rFont val="Calibri"/>
        <family val="2"/>
      </rPr>
      <t xml:space="preserve">. </t>
    </r>
  </si>
  <si>
    <t>KingSoft</t>
  </si>
  <si>
    <t>Xoyo Games</t>
  </si>
  <si>
    <t>Xoyo</t>
  </si>
  <si>
    <r>
      <rPr>
        <sz val="10"/>
        <color rgb="FF000000"/>
        <rFont val="Calibri"/>
        <family val="2"/>
      </rPr>
      <t xml:space="preserve">Xishanju (Xoyo Games, 西山居, </t>
    </r>
    <r>
      <rPr>
        <u/>
        <sz val="10"/>
        <color rgb="FF1155CC"/>
        <rFont val="Calibri"/>
        <family val="2"/>
      </rPr>
      <t>http://cg.xoyo.com/)</t>
    </r>
    <r>
      <rPr>
        <sz val="10"/>
        <color rgb="FF000000"/>
        <rFont val="Calibri"/>
        <family val="2"/>
      </rPr>
      <t xml:space="preserve"> Parent company KingSoft annual reports: </t>
    </r>
    <r>
      <rPr>
        <u/>
        <sz val="10"/>
        <color rgb="FF1155CC"/>
        <rFont val="Calibri"/>
        <family val="2"/>
      </rPr>
      <t>https://ir.kingsoft.com/financial-information/annual-reports</t>
    </r>
    <r>
      <rPr>
        <sz val="10"/>
        <color rgb="FF000000"/>
        <rFont val="Calibri"/>
        <family val="2"/>
      </rPr>
      <t xml:space="preserve"> 2018 annual repor (p.5)t: </t>
    </r>
    <r>
      <rPr>
        <u/>
        <sz val="10"/>
        <color rgb="FF1155CC"/>
        <rFont val="Calibri"/>
        <family val="2"/>
      </rPr>
      <t xml:space="preserve">https://ir.kingsoft.com/static-files/b1d0a561-5f75-4d3f-9a46-206c332bceea </t>
    </r>
    <r>
      <rPr>
        <b/>
        <sz val="10"/>
        <color rgb="FF000000"/>
        <rFont val="Calibri"/>
        <family val="2"/>
      </rPr>
      <t>2018 revenue RMB 2551 million. Though the parent company Kingsoft has already gone public, the Xoyo Games haven't.</t>
    </r>
  </si>
  <si>
    <t>Century Huatong Group Co. Ltd.</t>
  </si>
  <si>
    <t>Century Huatong</t>
  </si>
  <si>
    <r>
      <rPr>
        <sz val="10"/>
        <color rgb="FF000000"/>
        <rFont val="Calibri"/>
        <family val="2"/>
      </rPr>
      <t xml:space="preserve">Century Huatong annual reports: </t>
    </r>
    <r>
      <rPr>
        <u/>
        <sz val="10"/>
        <color rgb="FF1155CC"/>
        <rFont val="Calibri"/>
        <family val="2"/>
      </rPr>
      <t>https://money.finance.sina.com.cn/corp/go.php/vCB_Bulletin/stockid/002602/page_type/ndbg.phtml</t>
    </r>
    <r>
      <rPr>
        <sz val="10"/>
        <color rgb="FF000000"/>
        <rFont val="Calibri"/>
        <family val="2"/>
      </rPr>
      <t xml:space="preserve"> 2018 revenue from 2018 report: </t>
    </r>
    <r>
      <rPr>
        <u/>
        <sz val="10"/>
        <color rgb="FF1155CC"/>
        <rFont val="Calibri"/>
        <family val="2"/>
      </rPr>
      <t>https://money.finance.sina.com.cn/corp/view/vCB_AllBulletinDetail.php?stockid=002602&amp;id=5309778</t>
    </r>
    <r>
      <rPr>
        <sz val="10"/>
        <color rgb="FF000000"/>
        <rFont val="Calibri"/>
        <family val="2"/>
      </rPr>
      <t xml:space="preserve"> Note gaming revenues are from "game operation renveue" and "game development revene" 2018 revenue thus is </t>
    </r>
    <r>
      <rPr>
        <b/>
        <sz val="10"/>
        <color rgb="FF000000"/>
        <rFont val="Calibri"/>
        <family val="2"/>
      </rPr>
      <t>RMB 5355 million</t>
    </r>
    <r>
      <rPr>
        <sz val="10"/>
        <color rgb="FF000000"/>
        <rFont val="Calibri"/>
        <family val="2"/>
      </rPr>
      <t xml:space="preserve"> combining these two categories. </t>
    </r>
    <r>
      <rPr>
        <b/>
        <sz val="10"/>
        <color rgb="FF000000"/>
        <rFont val="Calibri"/>
        <family val="2"/>
      </rPr>
      <t xml:space="preserve">Note this firm has a strong overseas market, revenue is 44% from Mainland China and 56% from abroad. Overall, 66% of revenue came from "game operation". Given this, the estimates for China-only revenue is lowered to 44% of its total games revenue - RMB 2356 million </t>
    </r>
    <r>
      <rPr>
        <sz val="10"/>
        <color rgb="FF000000"/>
        <rFont val="Calibri"/>
        <family val="2"/>
      </rPr>
      <t xml:space="preserve">世纪华通自2014年始涉足互联网游戏业务，目前旗下包括有盛趣游戏、点点互动、天游、七酷等多家子公司 (https://www.sjhuatong.com/index.php/cn/?f=about) Its current "About Us" (2023) 截止目前，公司拥有数十款知名IP，超百款在营产品持续盈利，发行范围覆盖全球200多个国家与地区，全球注册用户超过30亿，是全球领先的网络游戏开发商与运营商。目前，公司互联网游戏业务收入占比超过85%。 </t>
    </r>
  </si>
  <si>
    <t>Kingnet Network Company</t>
  </si>
  <si>
    <t>KingNet</t>
  </si>
  <si>
    <t>KingNet, Shenghe Games</t>
  </si>
  <si>
    <r>
      <rPr>
        <sz val="10"/>
        <color rgb="FF000000"/>
        <rFont val="Calibri"/>
        <family val="2"/>
      </rPr>
      <t>KingNet (</t>
    </r>
    <r>
      <rPr>
        <sz val="10"/>
        <color rgb="FF000000"/>
        <rFont val="Calibri"/>
        <family val="2"/>
      </rPr>
      <t>恺英网络</t>
    </r>
    <r>
      <rPr>
        <sz val="10"/>
        <color rgb="FF000000"/>
        <rFont val="Calibri"/>
        <family val="2"/>
      </rPr>
      <t xml:space="preserve">Chinese: </t>
    </r>
    <r>
      <rPr>
        <u/>
        <sz val="10"/>
        <color rgb="FF1155CC"/>
        <rFont val="Calibri"/>
        <family val="2"/>
      </rPr>
      <t>https://www.kingnet.com/</t>
    </r>
    <r>
      <rPr>
        <sz val="10"/>
        <color rgb="FF000000"/>
        <rFont val="Calibri"/>
        <family val="2"/>
      </rPr>
      <t xml:space="preserve"> English: </t>
    </r>
    <r>
      <rPr>
        <u/>
        <sz val="10"/>
        <color rgb="FF1155CC"/>
        <rFont val="Calibri"/>
        <family val="2"/>
      </rPr>
      <t>https://www.kingnet.com/en/about/company)</t>
    </r>
    <r>
      <rPr>
        <sz val="10"/>
        <color rgb="FF000000"/>
        <rFont val="Calibri"/>
        <family val="2"/>
      </rPr>
      <t xml:space="preserve"> Annual reports: </t>
    </r>
    <r>
      <rPr>
        <u/>
        <sz val="10"/>
        <color rgb="FF1155CC"/>
        <rFont val="Calibri"/>
        <family val="2"/>
      </rPr>
      <t>https://vip.stock.finance.sina.com.cn/corp/go.php/vCB_Bulletin/stockid/002517/page_type/ndbg.phtml</t>
    </r>
    <r>
      <rPr>
        <sz val="10"/>
        <color rgb="FF000000"/>
        <rFont val="Calibri"/>
        <family val="2"/>
      </rPr>
      <t xml:space="preserve"> 2018 Annual report: </t>
    </r>
    <r>
      <rPr>
        <u/>
        <sz val="10"/>
        <color rgb="FF1155CC"/>
        <rFont val="Calibri"/>
        <family val="2"/>
      </rPr>
      <t>https://vip.stock.finance.sina.com.cn/corp/view/vCB_AllBulletinDetail.php?stockid=002517&amp;id=5450480</t>
    </r>
    <r>
      <rPr>
        <sz val="10"/>
        <color rgb="FF000000"/>
        <rFont val="Calibri"/>
        <family val="2"/>
      </rPr>
      <t xml:space="preserve"> Its 2018 revenue is </t>
    </r>
    <r>
      <rPr>
        <b/>
        <sz val="10"/>
        <color rgb="FF000000"/>
        <rFont val="Calibri"/>
        <family val="2"/>
      </rPr>
      <t xml:space="preserve">RMB 2006 million. </t>
    </r>
    <r>
      <rPr>
        <sz val="10"/>
        <color rgb="FF000000"/>
        <rFont val="Calibri"/>
        <family val="2"/>
      </rPr>
      <t xml:space="preserve">97% of its revenue is domestic. </t>
    </r>
  </si>
  <si>
    <t>Yoozoo Games</t>
  </si>
  <si>
    <r>
      <rPr>
        <sz val="10"/>
        <color rgb="FF000000"/>
        <rFont val="Calibri"/>
        <family val="2"/>
      </rPr>
      <t>YooZoo Games (</t>
    </r>
    <r>
      <rPr>
        <sz val="10"/>
        <color rgb="FF000000"/>
        <rFont val="Calibri"/>
        <family val="2"/>
      </rPr>
      <t>游族网络</t>
    </r>
    <r>
      <rPr>
        <u/>
        <sz val="10"/>
        <color rgb="FF1155CC"/>
        <rFont val="Calibri"/>
        <family val="2"/>
      </rPr>
      <t>https://global.yoozoo.com/)</t>
    </r>
    <r>
      <rPr>
        <sz val="10"/>
        <color rgb="FF000000"/>
        <rFont val="Calibri"/>
        <family val="2"/>
      </rPr>
      <t xml:space="preserve"> annual reports: </t>
    </r>
    <r>
      <rPr>
        <u/>
        <sz val="10"/>
        <color rgb="FF1155CC"/>
        <rFont val="Calibri"/>
        <family val="2"/>
      </rPr>
      <t>https://vip.stock.finance.sina.com.cn/corp/go.php/vCB_Bulletin/stockid/002174/page_type/ndbg.phtml</t>
    </r>
    <r>
      <rPr>
        <sz val="10"/>
        <color rgb="FF000000"/>
        <rFont val="Calibri"/>
        <family val="2"/>
      </rPr>
      <t xml:space="preserve"> 2018 annual report: </t>
    </r>
    <r>
      <rPr>
        <u/>
        <sz val="10"/>
        <color rgb="FF1155CC"/>
        <rFont val="Calibri"/>
        <family val="2"/>
      </rPr>
      <t>https://vip.stock.finance.sina.com.cn/corp/view/vCB_AllBulletinDetail.php?stockid=002174&amp;id=5325607</t>
    </r>
    <r>
      <rPr>
        <sz val="10"/>
        <color rgb="FF000000"/>
        <rFont val="Calibri"/>
        <family val="2"/>
      </rPr>
      <t xml:space="preserve"> </t>
    </r>
    <r>
      <rPr>
        <b/>
        <sz val="10"/>
        <color rgb="FF000000"/>
        <rFont val="Calibri"/>
        <family val="2"/>
      </rPr>
      <t xml:space="preserve">2018 revenue was RMB 3460 million. </t>
    </r>
    <r>
      <rPr>
        <sz val="10"/>
        <color rgb="FF000000"/>
        <rFont val="Calibri"/>
        <family val="2"/>
      </rPr>
      <t xml:space="preserve">Over 97% of its revenue is from digital games. 49% from domestic. This translates into </t>
    </r>
    <r>
      <rPr>
        <b/>
        <sz val="10"/>
        <color rgb="FF000000"/>
        <rFont val="Calibri"/>
        <family val="2"/>
      </rPr>
      <t>RMB 1695 million. They went public in 2015.</t>
    </r>
  </si>
  <si>
    <t>G-bits Network Technology</t>
  </si>
  <si>
    <t>G-bits</t>
  </si>
  <si>
    <r>
      <rPr>
        <sz val="10"/>
        <color rgb="FF000000"/>
        <rFont val="Calibri"/>
        <family val="2"/>
      </rPr>
      <t>G-bits (</t>
    </r>
    <r>
      <rPr>
        <sz val="10"/>
        <color rgb="FF000000"/>
        <rFont val="Calibri"/>
        <family val="2"/>
      </rPr>
      <t>吉比特游戏公司</t>
    </r>
    <r>
      <rPr>
        <sz val="10"/>
        <color rgb="FF000000"/>
        <rFont val="Calibri"/>
        <family val="2"/>
      </rPr>
      <t xml:space="preserve">) annual reports: </t>
    </r>
    <r>
      <rPr>
        <u/>
        <sz val="10"/>
        <color rgb="FF1155CC"/>
        <rFont val="Calibri"/>
        <family val="2"/>
      </rPr>
      <t>https://www.g-bits.com/periodreport.html</t>
    </r>
    <r>
      <rPr>
        <sz val="10"/>
        <color rgb="FF000000"/>
        <rFont val="Calibri"/>
        <family val="2"/>
      </rPr>
      <t xml:space="preserve"> 2018 annual report: </t>
    </r>
    <r>
      <rPr>
        <u/>
        <sz val="10"/>
        <color rgb="FF1155CC"/>
        <rFont val="Calibri"/>
        <family val="2"/>
      </rPr>
      <t>http://static.sse.com.cn/disclosure/listedinfo/announcement/c/2019-04-10/603444_2018_n.pdf</t>
    </r>
    <r>
      <rPr>
        <sz val="10"/>
        <color rgb="FF000000"/>
        <rFont val="Calibri"/>
        <family val="2"/>
      </rPr>
      <t xml:space="preserve"> 2018 revenue (p.9) </t>
    </r>
    <r>
      <rPr>
        <b/>
        <sz val="10"/>
        <color rgb="FF000000"/>
        <rFont val="Calibri"/>
        <family val="2"/>
      </rPr>
      <t xml:space="preserve">RMB 1654 million. </t>
    </r>
    <r>
      <rPr>
        <sz val="10"/>
        <color rgb="FF000000"/>
        <rFont val="Calibri"/>
        <family val="2"/>
      </rPr>
      <t xml:space="preserve">Company operations were mostly in Mainland China, but had access to Google Play, South Korea and Japan markets. Not clear how much revenue came from overseas. They went public in 2017. </t>
    </r>
  </si>
  <si>
    <t>Ourpalm Company</t>
  </si>
  <si>
    <t>Ourpalm</t>
  </si>
  <si>
    <r>
      <rPr>
        <sz val="10"/>
        <color rgb="FF000000"/>
        <rFont val="Calibri"/>
        <family val="2"/>
      </rPr>
      <t>OurPalm (</t>
    </r>
    <r>
      <rPr>
        <sz val="10"/>
        <color rgb="FF000000"/>
        <rFont val="Calibri"/>
        <family val="2"/>
      </rPr>
      <t xml:space="preserve">掌趣科技 </t>
    </r>
    <r>
      <rPr>
        <u/>
        <sz val="10"/>
        <color rgb="FF1155CC"/>
        <rFont val="Calibri"/>
        <family val="2"/>
      </rPr>
      <t>http://english.ourpalm.com/</t>
    </r>
    <r>
      <rPr>
        <sz val="10"/>
        <color rgb="FF000000"/>
        <rFont val="Calibri"/>
        <family val="2"/>
      </rPr>
      <t xml:space="preserve">) Annual reports: </t>
    </r>
    <r>
      <rPr>
        <u/>
        <sz val="10"/>
        <color rgb="FF1155CC"/>
        <rFont val="Calibri"/>
        <family val="2"/>
      </rPr>
      <t>https://vip.stock.finance.sina.com.cn/corp/go.php/vCB_Bulletin/stockid/300315/page_type/ndbg.phtml</t>
    </r>
    <r>
      <rPr>
        <sz val="10"/>
        <color rgb="FF000000"/>
        <rFont val="Calibri"/>
        <family val="2"/>
      </rPr>
      <t xml:space="preserve"> 2018 annual report: </t>
    </r>
    <r>
      <rPr>
        <u/>
        <sz val="10"/>
        <color rgb="FF1155CC"/>
        <rFont val="Calibri"/>
        <family val="2"/>
      </rPr>
      <t>https://vip.stock.finance.sina.com.cn/corp/view/vCB_AllBulletinDetail.php?stockid=300315&amp;id=5285751</t>
    </r>
    <r>
      <rPr>
        <sz val="10"/>
        <color rgb="FF000000"/>
        <rFont val="Calibri"/>
        <family val="2"/>
      </rPr>
      <t xml:space="preserve"> 2018 GLOBAL revenue </t>
    </r>
    <r>
      <rPr>
        <b/>
        <sz val="10"/>
        <color rgb="FF000000"/>
        <rFont val="Calibri"/>
        <family val="2"/>
      </rPr>
      <t>RMB 1970 million</t>
    </r>
    <r>
      <rPr>
        <sz val="10"/>
        <color rgb="FF000000"/>
        <rFont val="Calibri"/>
        <family val="2"/>
      </rPr>
      <t xml:space="preserve"> (67% from Mainland China, 33 from overseas) Chinese revenue: </t>
    </r>
    <r>
      <rPr>
        <b/>
        <sz val="10"/>
        <color rgb="FF000000"/>
        <rFont val="Calibri"/>
        <family val="2"/>
      </rPr>
      <t>RMB 1316 million . They went public in stock market in 2012.</t>
    </r>
  </si>
  <si>
    <t>Beijing Kunlun Technology Company</t>
  </si>
  <si>
    <t>Chengdu Game Ark Technology Company</t>
  </si>
  <si>
    <t>Game Ark</t>
  </si>
  <si>
    <r>
      <rPr>
        <sz val="10"/>
        <color rgb="FF000000"/>
        <rFont val="Calibri"/>
        <family val="2"/>
      </rPr>
      <t xml:space="preserve">The Game Ark hasn't gone public on stock market, but Kunlun has already gone publicly traded. Kunlun (http://www.kunlun.com/) Annual reports: </t>
    </r>
    <r>
      <rPr>
        <u/>
        <sz val="10"/>
        <color rgb="FF1155CC"/>
        <rFont val="Calibri"/>
        <family val="2"/>
      </rPr>
      <t>https://money.finance.sina.com.cn/corp/go.php/vCB_Bulletin/stockid/300418/page_type/ndbg.phtml</t>
    </r>
    <r>
      <rPr>
        <sz val="10"/>
        <color rgb="FF000000"/>
        <rFont val="Calibri"/>
        <family val="2"/>
      </rPr>
      <t xml:space="preserve"> 2018 revenue from 2018 report: </t>
    </r>
    <r>
      <rPr>
        <u/>
        <sz val="10"/>
        <color rgb="FF1155CC"/>
        <rFont val="Calibri"/>
        <family val="2"/>
      </rPr>
      <t>https://money.finance.sina.com.cn/corp/view/vCB_AllBulletinDetail.php?stockid=300418&amp;id=5239002</t>
    </r>
    <r>
      <rPr>
        <sz val="10"/>
        <color rgb="FF000000"/>
        <rFont val="Calibri"/>
        <family val="2"/>
      </rPr>
      <t xml:space="preserve"> Its 2018 total revenue for games GLOBALLY "增值服务收入-游戏收入" is </t>
    </r>
    <r>
      <rPr>
        <b/>
        <sz val="10"/>
        <color rgb="FF000000"/>
        <rFont val="Calibri"/>
        <family val="2"/>
      </rPr>
      <t>RMB 1458 million.</t>
    </r>
    <r>
      <rPr>
        <sz val="10"/>
        <color rgb="FF000000"/>
        <rFont val="Calibri"/>
        <family val="2"/>
      </rPr>
      <t xml:space="preserve"> Also note games revenue is 41% of its total revenue. 55% of the company's revenue is domestic. </t>
    </r>
    <r>
      <rPr>
        <b/>
        <sz val="10"/>
        <color rgb="FF000000"/>
        <rFont val="Calibri"/>
        <family val="2"/>
      </rPr>
      <t xml:space="preserve">Assuming domestic gaming revenue is also 55%, that translates into RMB 802 million. </t>
    </r>
    <r>
      <rPr>
        <sz val="10"/>
        <color rgb="FF000000"/>
        <rFont val="Calibri"/>
        <family val="2"/>
      </rPr>
      <t>MobData Report estimate for Kunlun was 1.5% of 2018 total digital marketing in China (</t>
    </r>
    <r>
      <rPr>
        <b/>
        <sz val="10"/>
        <color rgb="FF000000"/>
        <rFont val="Calibri"/>
        <family val="2"/>
      </rPr>
      <t xml:space="preserve">RMB 250.769 billion) - RMB 3761 million - is far too high. </t>
    </r>
  </si>
  <si>
    <t>Elex Technology Company</t>
  </si>
  <si>
    <t>Elex</t>
  </si>
  <si>
    <r>
      <rPr>
        <sz val="10"/>
        <color rgb="FF000000"/>
        <rFont val="Calibri"/>
        <family val="2"/>
      </rPr>
      <t xml:space="preserve">Elex 2018 annual revenue came from its 2019 annual report: </t>
    </r>
    <r>
      <rPr>
        <u/>
        <sz val="10"/>
        <color rgb="FF1155CC"/>
        <rFont val="Calibri"/>
        <family val="2"/>
      </rPr>
      <t>https://pdf.dfcfw.com/pdf/H2_AN202004291379014972_1.pdf</t>
    </r>
    <r>
      <rPr>
        <sz val="10"/>
        <color rgb="FF000000"/>
        <rFont val="Calibri"/>
        <family val="2"/>
      </rPr>
      <t xml:space="preserve"> Over 99% of company revenue came from games (p.13). </t>
    </r>
    <r>
      <rPr>
        <b/>
        <sz val="10"/>
        <color rgb="FF000000"/>
        <rFont val="Calibri"/>
        <family val="2"/>
      </rPr>
      <t>Its Mainland China 2018 revenue was</t>
    </r>
    <r>
      <rPr>
        <sz val="10"/>
        <color rgb="FF000000"/>
        <rFont val="Calibri"/>
        <family val="2"/>
      </rPr>
      <t xml:space="preserve"> </t>
    </r>
    <r>
      <rPr>
        <b/>
        <sz val="10"/>
        <color rgb="FF000000"/>
        <rFont val="Calibri"/>
        <family val="2"/>
      </rPr>
      <t xml:space="preserve">RMB 301 million. This figure much lower than the reported overall revenue used in this report of China digital game market in 2018: </t>
    </r>
    <r>
      <rPr>
        <u/>
        <sz val="10"/>
        <color rgb="FF1155CC"/>
        <rFont val="Calibri"/>
        <family val="2"/>
      </rPr>
      <t>https://www.gameres.com/833101.html</t>
    </r>
    <r>
      <rPr>
        <sz val="10"/>
        <color rgb="FF000000"/>
        <rFont val="Calibri"/>
        <family val="2"/>
      </rPr>
      <t xml:space="preserve"> </t>
    </r>
  </si>
  <si>
    <t>Source: 2018中国游戏产业报告 p.24</t>
  </si>
  <si>
    <r>
      <rPr>
        <sz val="10"/>
        <color theme="1"/>
        <rFont val="Calibri"/>
        <family val="2"/>
      </rPr>
      <t xml:space="preserve">Tencent annual reports: https://www.tencent.com/en-us/investors/financial-reports.html 2019 revenue from 2019 report: https://static.www.tencent.com/uploads/2020/04/02/ed18b0a8465d8bb733e338a1abe76b73.pdf (p.195) Note all gaming revenues are lumped into "online games" category. 2019 revenue thus is </t>
    </r>
    <r>
      <rPr>
        <b/>
        <sz val="10"/>
        <color theme="1"/>
        <rFont val="Calibri"/>
        <family val="2"/>
      </rPr>
      <t>RMB 114,710 million</t>
    </r>
    <r>
      <rPr>
        <sz val="10"/>
        <color theme="1"/>
        <rFont val="Calibri"/>
        <family val="2"/>
      </rPr>
      <t xml:space="preserve">. </t>
    </r>
  </si>
  <si>
    <r>
      <rPr>
        <sz val="10"/>
        <color theme="1"/>
        <rFont val="Calibri"/>
        <family val="2"/>
      </rPr>
      <t xml:space="preserve">Netease games include: Fantasy Westward Journey, World of Warcraft (China), etc. NetEase annual report: </t>
    </r>
    <r>
      <rPr>
        <u/>
        <sz val="10"/>
        <color rgb="FF1155CC"/>
        <rFont val="Calibri"/>
        <family val="2"/>
      </rPr>
      <t>https://netease.gcs-web.com/financial-information/annual-reports</t>
    </r>
    <r>
      <rPr>
        <sz val="10"/>
        <color theme="1"/>
        <rFont val="Calibri"/>
        <family val="2"/>
      </rPr>
      <t xml:space="preserve"> 2010 revenue from 2020 report: </t>
    </r>
    <r>
      <rPr>
        <u/>
        <sz val="10"/>
        <color rgb="FF1155CC"/>
        <rFont val="Calibri"/>
        <family val="2"/>
      </rPr>
      <t>https://netease.gcs-web.com/static-files/4232a799-441a-42e5-856c-2224a9b4a130</t>
    </r>
    <r>
      <rPr>
        <sz val="10"/>
        <color theme="1"/>
        <rFont val="Calibri"/>
        <family val="2"/>
      </rPr>
      <t xml:space="preserve"> (p.97) Note all gaming revenues are lumped into</t>
    </r>
    <r>
      <rPr>
        <b/>
        <sz val="10"/>
        <color theme="1"/>
        <rFont val="Calibri"/>
        <family val="2"/>
      </rPr>
      <t xml:space="preserve"> "online game services" category</t>
    </r>
    <r>
      <rPr>
        <sz val="10"/>
        <color theme="1"/>
        <rFont val="Calibri"/>
        <family val="2"/>
      </rPr>
      <t xml:space="preserve">. 2019 revenue thus is </t>
    </r>
    <r>
      <rPr>
        <b/>
        <sz val="10"/>
        <color theme="1"/>
        <rFont val="Calibri"/>
        <family val="2"/>
      </rPr>
      <t>RMB 46423 million</t>
    </r>
    <r>
      <rPr>
        <sz val="10"/>
        <color theme="1"/>
        <rFont val="Calibri"/>
        <family val="2"/>
      </rPr>
      <t xml:space="preserve">. </t>
    </r>
  </si>
  <si>
    <r>
      <rPr>
        <sz val="10"/>
        <color rgb="FF000000"/>
        <rFont val="Calibri"/>
        <family val="2"/>
      </rPr>
      <t xml:space="preserve">37Games (https://www.37.com/ headquartered in Shanghai) 37 Interactive Entertainment annual reports from Sina Finance: </t>
    </r>
    <r>
      <rPr>
        <u/>
        <sz val="10"/>
        <color rgb="FF1155CC"/>
        <rFont val="Calibri"/>
        <family val="2"/>
      </rPr>
      <t>https://vip.stock.finance.sina.com.cn/corp/go.php/vCB_Bulletin/stockid/002555/page_type/ndbg.phtml</t>
    </r>
    <r>
      <rPr>
        <sz val="10"/>
        <color rgb="FF000000"/>
        <rFont val="Calibri"/>
        <family val="2"/>
      </rPr>
      <t xml:space="preserve"> 2019 revenue from 2019 report: </t>
    </r>
    <r>
      <rPr>
        <u/>
        <sz val="10"/>
        <color rgb="FF1155CC"/>
        <rFont val="Calibri"/>
        <family val="2"/>
      </rPr>
      <t>https://vip.stock.finance.sina.com.cn/corp/view/vCB_AllBulletinDetail.php?stockid=002555&amp;id=5993666</t>
    </r>
    <r>
      <rPr>
        <sz val="10"/>
        <color rgb="FF000000"/>
        <rFont val="Calibri"/>
        <family val="2"/>
      </rPr>
      <t xml:space="preserve"> Games revenue is listed under "online game industry" (网络游戏行业). 2019 revenue thus is </t>
    </r>
    <r>
      <rPr>
        <b/>
        <sz val="10"/>
        <color rgb="FF000000"/>
        <rFont val="Calibri"/>
        <family val="2"/>
      </rPr>
      <t xml:space="preserve">RMB 13227 million </t>
    </r>
  </si>
  <si>
    <t>Century Huatong Group</t>
  </si>
  <si>
    <r>
      <rPr>
        <sz val="10"/>
        <color rgb="FF000000"/>
        <rFont val="Calibri"/>
        <family val="2"/>
      </rPr>
      <t xml:space="preserve">Century Huatong annual reports: </t>
    </r>
    <r>
      <rPr>
        <u/>
        <sz val="10"/>
        <color rgb="FF1155CC"/>
        <rFont val="Calibri"/>
        <family val="2"/>
      </rPr>
      <t>https://money.finance.sina.com.cn/corp/go.php/vCB_Bulletin/stockid/002602/page_type/ndbg.phtml</t>
    </r>
    <r>
      <rPr>
        <sz val="10"/>
        <color rgb="FF000000"/>
        <rFont val="Calibri"/>
        <family val="2"/>
      </rPr>
      <t xml:space="preserve"> 2019 revenue from 2019 report: </t>
    </r>
    <r>
      <rPr>
        <u/>
        <sz val="10"/>
        <color rgb="FF1155CC"/>
        <rFont val="Calibri"/>
        <family val="2"/>
      </rPr>
      <t>https://money.finance.sina.com.cn/corp/view/vCB_AllBulletinDetail.php?stockid=002602&amp;id=6334882</t>
    </r>
    <r>
      <rPr>
        <sz val="10"/>
        <color rgb="FF000000"/>
        <rFont val="Calibri"/>
        <family val="2"/>
      </rPr>
      <t xml:space="preserve"> Note gaming revenues are from</t>
    </r>
    <r>
      <rPr>
        <b/>
        <sz val="10"/>
        <color rgb="FF000000"/>
        <rFont val="Calibri"/>
        <family val="2"/>
      </rPr>
      <t xml:space="preserve"> "software operation revenue"</t>
    </r>
    <r>
      <rPr>
        <sz val="10"/>
        <color rgb="FF000000"/>
        <rFont val="Calibri"/>
        <family val="2"/>
      </rPr>
      <t xml:space="preserve"> (the breakdown shows software refers to games). Its 2019 revenue thus is </t>
    </r>
    <r>
      <rPr>
        <b/>
        <sz val="10"/>
        <color rgb="FF000000"/>
        <rFont val="Calibri"/>
        <family val="2"/>
      </rPr>
      <t>RMB 12,146 million</t>
    </r>
    <r>
      <rPr>
        <sz val="10"/>
        <color rgb="FF000000"/>
        <rFont val="Calibri"/>
        <family val="2"/>
      </rPr>
      <t xml:space="preserve">. Note this firm has a strong overseas market, revenue is </t>
    </r>
    <r>
      <rPr>
        <b/>
        <sz val="10"/>
        <color rgb="FF000000"/>
        <rFont val="Calibri"/>
        <family val="2"/>
      </rPr>
      <t>60% from Mainland China and 40% from abroad</t>
    </r>
    <r>
      <rPr>
        <sz val="10"/>
        <color rgb="FF000000"/>
        <rFont val="Calibri"/>
        <family val="2"/>
      </rPr>
      <t xml:space="preserve">. Overall, </t>
    </r>
    <r>
      <rPr>
        <b/>
        <sz val="10"/>
        <color rgb="FF000000"/>
        <rFont val="Calibri"/>
        <family val="2"/>
      </rPr>
      <t>83% of revenue came from digital games.</t>
    </r>
    <r>
      <rPr>
        <sz val="10"/>
        <color rgb="FF000000"/>
        <rFont val="Calibri"/>
        <family val="2"/>
      </rPr>
      <t xml:space="preserve"> Given this, the estimates for China-only revenue is lowered to</t>
    </r>
    <r>
      <rPr>
        <b/>
        <sz val="10"/>
        <color rgb="FF000000"/>
        <rFont val="Calibri"/>
        <family val="2"/>
      </rPr>
      <t xml:space="preserve"> 60% of its total games revenue</t>
    </r>
    <r>
      <rPr>
        <sz val="10"/>
        <color rgb="FF000000"/>
        <rFont val="Calibri"/>
        <family val="2"/>
      </rPr>
      <t xml:space="preserve"> - </t>
    </r>
    <r>
      <rPr>
        <b/>
        <sz val="10"/>
        <color rgb="FF000000"/>
        <rFont val="Calibri"/>
        <family val="2"/>
      </rPr>
      <t>RMB 7288 million</t>
    </r>
    <r>
      <rPr>
        <sz val="10"/>
        <color rgb="FF000000"/>
        <rFont val="Calibri"/>
        <family val="2"/>
      </rPr>
      <t xml:space="preserve"> </t>
    </r>
  </si>
  <si>
    <r>
      <rPr>
        <sz val="10"/>
        <color theme="1"/>
        <rFont val="Calibri"/>
        <family val="2"/>
      </rPr>
      <t xml:space="preserve">Perfect World annual reports: </t>
    </r>
    <r>
      <rPr>
        <u/>
        <sz val="10"/>
        <color rgb="FF1155CC"/>
        <rFont val="Calibri"/>
        <family val="2"/>
      </rPr>
      <t>https://vip.stock.finance.sina.com.cn/corp/go.php/vCB_Bulletin/stockid/002624/page_type/ndbg.phtml</t>
    </r>
    <r>
      <rPr>
        <sz val="10"/>
        <color theme="1"/>
        <rFont val="Calibri"/>
        <family val="2"/>
      </rPr>
      <t xml:space="preserve"> 2019 revenue from 2019 report: </t>
    </r>
    <r>
      <rPr>
        <u/>
        <sz val="10"/>
        <color rgb="FF1155CC"/>
        <rFont val="Calibri"/>
        <family val="2"/>
      </rPr>
      <t>https://vip.stock.finance.sina.com.cn/corp/view/vCB_AllBulletinDetail.php?stockid=002624&amp;id=6104819</t>
    </r>
    <r>
      <rPr>
        <sz val="10"/>
        <color theme="1"/>
        <rFont val="Calibri"/>
        <family val="2"/>
      </rPr>
      <t xml:space="preserve"> Note relevant revenue category is "Games". 2019 revenue thus is </t>
    </r>
    <r>
      <rPr>
        <b/>
        <sz val="10"/>
        <color theme="1"/>
        <rFont val="Calibri"/>
        <family val="2"/>
      </rPr>
      <t>RMB 6861 million (</t>
    </r>
    <r>
      <rPr>
        <sz val="10"/>
        <color theme="1"/>
        <rFont val="Calibri"/>
        <family val="2"/>
      </rPr>
      <t>85% of its total revenue; the other coming from Films and TV shows</t>
    </r>
    <r>
      <rPr>
        <b/>
        <sz val="10"/>
        <color theme="1"/>
        <rFont val="Calibri"/>
        <family val="2"/>
      </rPr>
      <t xml:space="preserve">). 82% revenues from domestic; 18% from overseas. </t>
    </r>
    <r>
      <rPr>
        <sz val="10"/>
        <color theme="1"/>
        <rFont val="Calibri"/>
        <family val="2"/>
      </rPr>
      <t xml:space="preserve">Relatively safe to assume all overseas revenue also came from games. </t>
    </r>
  </si>
  <si>
    <r>
      <rPr>
        <sz val="10"/>
        <color theme="1"/>
        <rFont val="Calibri"/>
        <family val="2"/>
      </rPr>
      <t xml:space="preserve">Bilibili annual reports: https://ir.bilibili.com/en/financial-information/?tab=annual-and-interim-reports 2019 revenue from 2020 report: </t>
    </r>
    <r>
      <rPr>
        <u/>
        <sz val="10"/>
        <color rgb="FF1155CC"/>
        <rFont val="Calibri"/>
        <family val="2"/>
      </rPr>
      <t>https://ir.bilibili.com/media/4nrcmetr/annual-report-2020.pdf</t>
    </r>
    <r>
      <rPr>
        <sz val="10"/>
        <color theme="1"/>
        <rFont val="Calibri"/>
        <family val="2"/>
      </rPr>
      <t xml:space="preserve"> (p.97) Note the last revenue category "E-commerce and others" is excluded in revenue calculations per team's definition of "digital games". 2019 revenue thus is</t>
    </r>
    <r>
      <rPr>
        <b/>
        <sz val="10"/>
        <color theme="1"/>
        <rFont val="Calibri"/>
        <family val="2"/>
      </rPr>
      <t xml:space="preserve"> RMB 6055 million</t>
    </r>
  </si>
  <si>
    <r>
      <rPr>
        <sz val="10"/>
        <color rgb="FF000000"/>
        <rFont val="Calibri"/>
        <family val="2"/>
      </rPr>
      <t xml:space="preserve">Changyou (http://www.changyou.com/ 畅游公司, NASQAQ: CYOU) Annual reports: </t>
    </r>
    <r>
      <rPr>
        <u/>
        <sz val="10"/>
        <color rgb="FF1155CC"/>
        <rFont val="Calibri"/>
        <family val="2"/>
      </rPr>
      <t>http://ir.changyou.com/5_7_1.shtml</t>
    </r>
    <r>
      <rPr>
        <sz val="10"/>
        <color rgb="FF000000"/>
        <rFont val="Calibri"/>
        <family val="2"/>
      </rPr>
      <t xml:space="preserve"> 2019 annual report: </t>
    </r>
    <r>
      <rPr>
        <u/>
        <sz val="10"/>
        <color rgb="FF1155CC"/>
        <rFont val="Calibri"/>
        <family val="2"/>
      </rPr>
      <t>https://stock.qianzhan.com/item/lirun_CYOU.O_2019.4.html</t>
    </r>
    <r>
      <rPr>
        <sz val="10"/>
        <color rgb="FF000000"/>
        <rFont val="Calibri"/>
        <family val="2"/>
      </rPr>
      <t xml:space="preserve"> 2019 revenue for games: </t>
    </r>
    <r>
      <rPr>
        <b/>
        <sz val="10"/>
        <color rgb="FF000000"/>
        <rFont val="Calibri"/>
        <family val="2"/>
      </rPr>
      <t xml:space="preserve">USD $455 million (or RMB 3144 million </t>
    </r>
    <r>
      <rPr>
        <sz val="10"/>
        <color rgb="FF000000"/>
        <rFont val="Calibri"/>
        <family val="2"/>
      </rPr>
      <t>at the average exchange rate of 6.9091 in 2019</t>
    </r>
    <r>
      <rPr>
        <b/>
        <sz val="10"/>
        <color rgb="FF000000"/>
        <rFont val="Calibri"/>
        <family val="2"/>
      </rPr>
      <t xml:space="preserve">). </t>
    </r>
    <r>
      <rPr>
        <sz val="10"/>
        <color rgb="FF000000"/>
        <rFont val="Calibri"/>
        <family val="2"/>
      </rPr>
      <t xml:space="preserve">It is not clear though how much is derived from Mainland China, althought it previously stated in its 2018 annual report that most of it came from Mainland China. </t>
    </r>
  </si>
  <si>
    <r>
      <rPr>
        <sz val="10"/>
        <color rgb="FF000000"/>
        <rFont val="Calibri"/>
        <family val="2"/>
      </rPr>
      <t xml:space="preserve">Xishanju (Xoyo Games, 西山居, </t>
    </r>
    <r>
      <rPr>
        <u/>
        <sz val="10"/>
        <color rgb="FF1155CC"/>
        <rFont val="Calibri"/>
        <family val="2"/>
      </rPr>
      <t>http://cg.xoyo.com/)</t>
    </r>
    <r>
      <rPr>
        <sz val="10"/>
        <color rgb="FF000000"/>
        <rFont val="Calibri"/>
        <family val="2"/>
      </rPr>
      <t xml:space="preserve"> Parent company KingSoft annual reports: </t>
    </r>
    <r>
      <rPr>
        <u/>
        <sz val="10"/>
        <color rgb="FF1155CC"/>
        <rFont val="Calibri"/>
        <family val="2"/>
      </rPr>
      <t>https://ir.kingsoft.com/financial-information/annual-reports</t>
    </r>
    <r>
      <rPr>
        <sz val="10"/>
        <color rgb="FF000000"/>
        <rFont val="Calibri"/>
        <family val="2"/>
      </rPr>
      <t xml:space="preserve"> 2019 annual repor (p.5)t: </t>
    </r>
    <r>
      <rPr>
        <u/>
        <sz val="10"/>
        <color rgb="FF1155CC"/>
        <rFont val="Calibri"/>
        <family val="2"/>
      </rPr>
      <t>https://ir.kingsoft.com/static-files/530fc201-508a-47a2-b485-09fa44852d8e</t>
    </r>
    <r>
      <rPr>
        <sz val="10"/>
        <color rgb="FF000000"/>
        <rFont val="Calibri"/>
        <family val="2"/>
      </rPr>
      <t xml:space="preserve"> </t>
    </r>
    <r>
      <rPr>
        <b/>
        <sz val="10"/>
        <color rgb="FF000000"/>
        <rFont val="Calibri"/>
        <family val="2"/>
      </rPr>
      <t>2019 revenue RMB 2748 million . Though the parent company Kingsoft has already gone public, the Xoyo Games haven't.</t>
    </r>
  </si>
  <si>
    <t>Giant Network Group</t>
  </si>
  <si>
    <r>
      <rPr>
        <sz val="10"/>
        <color rgb="FF000000"/>
        <rFont val="Calibri"/>
        <family val="2"/>
      </rPr>
      <t xml:space="preserve">Giant Interactive Group annual reports: </t>
    </r>
    <r>
      <rPr>
        <u/>
        <sz val="10"/>
        <color rgb="FF1155CC"/>
        <rFont val="Calibri"/>
        <family val="2"/>
      </rPr>
      <t>https://vip.stock.finance.sina.com.cn/corp/go.php/vCB_Bulletin/stockid/002558/page_type/ndbg.phtml</t>
    </r>
    <r>
      <rPr>
        <sz val="10"/>
        <color rgb="FF000000"/>
        <rFont val="Calibri"/>
        <family val="2"/>
      </rPr>
      <t xml:space="preserve"> 2019 revenue from 2019 report: </t>
    </r>
    <r>
      <rPr>
        <u/>
        <sz val="10"/>
        <color rgb="FF1155CC"/>
        <rFont val="Calibri"/>
        <family val="2"/>
      </rPr>
      <t>https://vip.stock.finance.sina.com.cn/corp/view/vCB_AllBulletinDetail.php?stockid=002558&amp;id=6226993</t>
    </r>
    <r>
      <rPr>
        <sz val="10"/>
        <color rgb="FF000000"/>
        <rFont val="Calibri"/>
        <family val="2"/>
      </rPr>
      <t xml:space="preserve"> Games revenue is listed under "游戏相关业务收入" or "Games Related Services Revenue". 2019 revenue thus is </t>
    </r>
    <r>
      <rPr>
        <b/>
        <sz val="10"/>
        <color rgb="FF000000"/>
        <rFont val="Calibri"/>
        <family val="2"/>
      </rPr>
      <t xml:space="preserve">RMB 2547 million. </t>
    </r>
    <r>
      <rPr>
        <sz val="10"/>
        <color rgb="FF000000"/>
        <rFont val="Calibri"/>
        <family val="2"/>
      </rPr>
      <t xml:space="preserve">Also note games revenue is 99% of its total revenue. 99% of the company's revenue is domestic. </t>
    </r>
  </si>
  <si>
    <r>
      <rPr>
        <sz val="10"/>
        <color rgb="FF000000"/>
        <rFont val="Calibri"/>
        <family val="2"/>
      </rPr>
      <t>G-bits (</t>
    </r>
    <r>
      <rPr>
        <sz val="10"/>
        <color rgb="FF000000"/>
        <rFont val="Calibri"/>
        <family val="2"/>
      </rPr>
      <t>吉比特游戏公司</t>
    </r>
    <r>
      <rPr>
        <sz val="10"/>
        <color rgb="FF000000"/>
        <rFont val="Calibri"/>
        <family val="2"/>
      </rPr>
      <t xml:space="preserve">) annual reports: </t>
    </r>
    <r>
      <rPr>
        <u/>
        <sz val="10"/>
        <color rgb="FF1155CC"/>
        <rFont val="Calibri"/>
        <family val="2"/>
      </rPr>
      <t>https://www.g-bits.com/periodreport.html</t>
    </r>
    <r>
      <rPr>
        <sz val="10"/>
        <color rgb="FF000000"/>
        <rFont val="Calibri"/>
        <family val="2"/>
      </rPr>
      <t xml:space="preserve"> 2019 annual report: </t>
    </r>
    <r>
      <rPr>
        <u/>
        <sz val="10"/>
        <color rgb="FF1155CC"/>
        <rFont val="Calibri"/>
        <family val="2"/>
      </rPr>
      <t>http://static.sse.com.cn/disclosure/listedinfo/announcement/c/2020-04-09/603444_20200409_2.pdf</t>
    </r>
    <r>
      <rPr>
        <sz val="10"/>
        <color rgb="FF000000"/>
        <rFont val="Calibri"/>
        <family val="2"/>
      </rPr>
      <t xml:space="preserve"> 2019 revenue (p.9) </t>
    </r>
    <r>
      <rPr>
        <b/>
        <sz val="10"/>
        <color rgb="FF000000"/>
        <rFont val="Calibri"/>
        <family val="2"/>
      </rPr>
      <t xml:space="preserve">RMB 2170 million. </t>
    </r>
    <r>
      <rPr>
        <sz val="10"/>
        <color rgb="FF000000"/>
        <rFont val="Calibri"/>
        <family val="2"/>
      </rPr>
      <t xml:space="preserve">Company operations were mostly in Mainland China, but had access to Google Play, South Korea and Japan markets. Not clear how much revenue came from overseas. </t>
    </r>
  </si>
  <si>
    <r>
      <rPr>
        <sz val="10"/>
        <color rgb="FF000000"/>
        <rFont val="Calibri"/>
        <family val="2"/>
      </rPr>
      <t xml:space="preserve">KingNet (Chinese: </t>
    </r>
    <r>
      <rPr>
        <u/>
        <sz val="10"/>
        <color rgb="FF1155CC"/>
        <rFont val="Calibri"/>
        <family val="2"/>
      </rPr>
      <t>https://www.kingnet.com/</t>
    </r>
    <r>
      <rPr>
        <sz val="10"/>
        <color rgb="FF000000"/>
        <rFont val="Calibri"/>
        <family val="2"/>
      </rPr>
      <t xml:space="preserve"> English: </t>
    </r>
    <r>
      <rPr>
        <u/>
        <sz val="10"/>
        <color rgb="FF1155CC"/>
        <rFont val="Calibri"/>
        <family val="2"/>
      </rPr>
      <t>https://www.kingnet.com/en/about/company)</t>
    </r>
    <r>
      <rPr>
        <sz val="10"/>
        <color rgb="FF000000"/>
        <rFont val="Calibri"/>
        <family val="2"/>
      </rPr>
      <t xml:space="preserve"> Annual reports: </t>
    </r>
    <r>
      <rPr>
        <u/>
        <sz val="10"/>
        <color rgb="FF1155CC"/>
        <rFont val="Calibri"/>
        <family val="2"/>
      </rPr>
      <t>https://vip.stock.finance.sina.com.cn/corp/go.php/vCB_Bulletin/stockid/002517/page_type/ndbg.phtml</t>
    </r>
    <r>
      <rPr>
        <sz val="10"/>
        <color rgb="FF000000"/>
        <rFont val="Calibri"/>
        <family val="2"/>
      </rPr>
      <t xml:space="preserve"> 2019 Annual report: </t>
    </r>
    <r>
      <rPr>
        <u/>
        <sz val="10"/>
        <color rgb="FF1155CC"/>
        <rFont val="Calibri"/>
        <family val="2"/>
      </rPr>
      <t>https://vip.stock.finance.sina.com.cn/corp/view/vCB_AllBulletinDetail.php?stockid=002517&amp;id=6509169</t>
    </r>
    <r>
      <rPr>
        <sz val="10"/>
        <color rgb="FF000000"/>
        <rFont val="Calibri"/>
        <family val="2"/>
      </rPr>
      <t xml:space="preserve"> Its 2019 revenue is </t>
    </r>
    <r>
      <rPr>
        <b/>
        <sz val="10"/>
        <color rgb="FF000000"/>
        <rFont val="Calibri"/>
        <family val="2"/>
      </rPr>
      <t xml:space="preserve">RMB 1637 million. </t>
    </r>
    <r>
      <rPr>
        <sz val="10"/>
        <color rgb="FF000000"/>
        <rFont val="Calibri"/>
        <family val="2"/>
      </rPr>
      <t xml:space="preserve">93% of its revenue is domestic. </t>
    </r>
  </si>
  <si>
    <r>
      <rPr>
        <sz val="10"/>
        <color rgb="FF000000"/>
        <rFont val="Calibri"/>
        <family val="2"/>
      </rPr>
      <t>YooZoo Games (</t>
    </r>
    <r>
      <rPr>
        <u/>
        <sz val="10"/>
        <color rgb="FF1155CC"/>
        <rFont val="Calibri"/>
        <family val="2"/>
      </rPr>
      <t>https://global.yoozoo.com/)</t>
    </r>
    <r>
      <rPr>
        <sz val="10"/>
        <color rgb="FF000000"/>
        <rFont val="Calibri"/>
        <family val="2"/>
      </rPr>
      <t xml:space="preserve"> annual reports: </t>
    </r>
    <r>
      <rPr>
        <u/>
        <sz val="10"/>
        <color rgb="FF1155CC"/>
        <rFont val="Calibri"/>
        <family val="2"/>
      </rPr>
      <t>https://vip.stock.finance.sina.com.cn/corp/go.php/vCB_Bulletin/stockid/002174/page_type/ndbg.phtml</t>
    </r>
    <r>
      <rPr>
        <sz val="10"/>
        <color rgb="FF000000"/>
        <rFont val="Calibri"/>
        <family val="2"/>
      </rPr>
      <t xml:space="preserve"> 2019 annual report: </t>
    </r>
    <r>
      <rPr>
        <u/>
        <sz val="10"/>
        <color rgb="FF1155CC"/>
        <rFont val="Calibri"/>
        <family val="2"/>
      </rPr>
      <t>https://vip.stock.finance.sina.com.cn/corp/view/vCB_AllBulletinDetail.php?stockid=002174&amp;id=5325607</t>
    </r>
    <r>
      <rPr>
        <sz val="10"/>
        <color rgb="FF000000"/>
        <rFont val="Calibri"/>
        <family val="2"/>
      </rPr>
      <t xml:space="preserve"> </t>
    </r>
    <r>
      <rPr>
        <b/>
        <sz val="10"/>
        <color rgb="FF000000"/>
        <rFont val="Calibri"/>
        <family val="2"/>
      </rPr>
      <t xml:space="preserve">2019 revenue was RMB 3206 million. </t>
    </r>
    <r>
      <rPr>
        <sz val="10"/>
        <color rgb="FF000000"/>
        <rFont val="Calibri"/>
        <family val="2"/>
      </rPr>
      <t xml:space="preserve">Over 99% of its revenue is from digital games. 37% from domestic. This translates into </t>
    </r>
    <r>
      <rPr>
        <b/>
        <sz val="10"/>
        <color rgb="FF000000"/>
        <rFont val="Calibri"/>
        <family val="2"/>
      </rPr>
      <t xml:space="preserve">RMB 1186 million. </t>
    </r>
  </si>
  <si>
    <r>
      <rPr>
        <sz val="10"/>
        <color rgb="FF000000"/>
        <rFont val="Calibri"/>
        <family val="2"/>
      </rPr>
      <t>OurPalm (</t>
    </r>
    <r>
      <rPr>
        <sz val="10"/>
        <color rgb="FF000000"/>
        <rFont val="Calibri"/>
        <family val="2"/>
      </rPr>
      <t xml:space="preserve">掌趣科技 </t>
    </r>
    <r>
      <rPr>
        <u/>
        <sz val="10"/>
        <color rgb="FF1155CC"/>
        <rFont val="Calibri"/>
        <family val="2"/>
      </rPr>
      <t>http://english.ourpalm.com/</t>
    </r>
    <r>
      <rPr>
        <sz val="10"/>
        <color rgb="FF000000"/>
        <rFont val="Calibri"/>
        <family val="2"/>
      </rPr>
      <t xml:space="preserve">) Annual reports: </t>
    </r>
    <r>
      <rPr>
        <u/>
        <sz val="10"/>
        <color rgb="FF1155CC"/>
        <rFont val="Calibri"/>
        <family val="2"/>
      </rPr>
      <t>https://vip.stock.finance.sina.com.cn/corp/go.php/vCB_Bulletin/stockid/300315/page_type/ndbg.phtml</t>
    </r>
    <r>
      <rPr>
        <sz val="10"/>
        <color rgb="FF000000"/>
        <rFont val="Calibri"/>
        <family val="2"/>
      </rPr>
      <t xml:space="preserve"> 2019 annual report: </t>
    </r>
    <r>
      <rPr>
        <u/>
        <sz val="10"/>
        <color rgb="FF1155CC"/>
        <rFont val="Calibri"/>
        <family val="2"/>
      </rPr>
      <t>https://vip.stock.finance.sina.com.cn/corp/view/vCB_AllBulletinDetail.php?stockid=300315&amp;id=6317722</t>
    </r>
    <r>
      <rPr>
        <sz val="10"/>
        <color rgb="FF000000"/>
        <rFont val="Calibri"/>
        <family val="2"/>
      </rPr>
      <t xml:space="preserve"> 2019 GLOBAL revenue </t>
    </r>
    <r>
      <rPr>
        <b/>
        <sz val="10"/>
        <color rgb="FF000000"/>
        <rFont val="Calibri"/>
        <family val="2"/>
      </rPr>
      <t>RMB 1616 million</t>
    </r>
    <r>
      <rPr>
        <sz val="10"/>
        <color rgb="FF000000"/>
        <rFont val="Calibri"/>
        <family val="2"/>
      </rPr>
      <t xml:space="preserve"> (59% from Mainland China, 41% from overseas) Chinese revenue: </t>
    </r>
    <r>
      <rPr>
        <b/>
        <sz val="10"/>
        <color rgb="FF000000"/>
        <rFont val="Calibri"/>
        <family val="2"/>
      </rPr>
      <t xml:space="preserve">RMB 956 million </t>
    </r>
  </si>
  <si>
    <r>
      <rPr>
        <sz val="10"/>
        <color rgb="FF000000"/>
        <rFont val="Calibri"/>
        <family val="2"/>
      </rPr>
      <t xml:space="preserve">The Game Ark hasn't gone public on stock market, but Kunlun has already gone publicly traded.  Kunlun (http://www.kunlun.com/) Annual reports: </t>
    </r>
    <r>
      <rPr>
        <u/>
        <sz val="10"/>
        <color rgb="FF1155CC"/>
        <rFont val="Calibri"/>
        <family val="2"/>
      </rPr>
      <t>https://money.finance.sina.com.cn/corp/go.php/vCB_Bulletin/stockid/300418/page_type/ndbg.phtml</t>
    </r>
    <r>
      <rPr>
        <sz val="10"/>
        <color rgb="FF000000"/>
        <rFont val="Calibri"/>
        <family val="2"/>
      </rPr>
      <t xml:space="preserve"> 2019 revenue from 2019 report: </t>
    </r>
    <r>
      <rPr>
        <u/>
        <sz val="10"/>
        <color rgb="FF1155CC"/>
        <rFont val="Calibri"/>
        <family val="2"/>
      </rPr>
      <t>https://money.finance.sina.com.cn/corp/view/vCB_AllBulletinDetail.php?stockid=300418&amp;id=6131286</t>
    </r>
    <r>
      <rPr>
        <sz val="10"/>
        <color rgb="FF000000"/>
        <rFont val="Calibri"/>
        <family val="2"/>
      </rPr>
      <t xml:space="preserve"> </t>
    </r>
    <r>
      <rPr>
        <b/>
        <sz val="10"/>
        <color rgb="FF000000"/>
        <rFont val="Calibri"/>
        <family val="2"/>
      </rPr>
      <t>2019 total revenue in Games GLOBAL for "增值服务收入-游戏收入</t>
    </r>
    <r>
      <rPr>
        <sz val="10"/>
        <color rgb="FF000000"/>
        <rFont val="Calibri"/>
        <family val="2"/>
      </rPr>
      <t xml:space="preserve"> is </t>
    </r>
    <r>
      <rPr>
        <b/>
        <sz val="10"/>
        <color rgb="FF000000"/>
        <rFont val="Calibri"/>
        <family val="2"/>
      </rPr>
      <t>RMB 1485 million.</t>
    </r>
    <r>
      <rPr>
        <sz val="10"/>
        <color rgb="FF000000"/>
        <rFont val="Calibri"/>
        <family val="2"/>
      </rPr>
      <t xml:space="preserve"> </t>
    </r>
    <r>
      <rPr>
        <b/>
        <sz val="10"/>
        <color rgb="FF000000"/>
        <rFont val="Calibri"/>
        <family val="2"/>
      </rPr>
      <t>Not clear how much from domestic.</t>
    </r>
    <r>
      <rPr>
        <sz val="10"/>
        <color rgb="FF000000"/>
        <rFont val="Calibri"/>
        <family val="2"/>
      </rPr>
      <t xml:space="preserve"> Also note 57% of the company's revenue is domestic. </t>
    </r>
    <r>
      <rPr>
        <b/>
        <sz val="10"/>
        <color rgb="FF000000"/>
        <rFont val="Calibri"/>
        <family val="2"/>
      </rPr>
      <t>Assuming domestic gaming revenue is also 57%, that translates into RMB 846 million</t>
    </r>
    <r>
      <rPr>
        <sz val="10"/>
        <color rgb="FF000000"/>
        <rFont val="Calibri"/>
        <family val="2"/>
      </rPr>
      <t xml:space="preserve">. </t>
    </r>
  </si>
  <si>
    <t xml:space="preserve">Elex 2019 annual revenue came from its 2019 annual report: https://pdf.dfcfw.com/pdf/H2_AN202004291379014972_1.pdf Over 99% of company revenue came from games (p.13). Its Mainland China 2019 revenue was RMB 253 million. </t>
  </si>
  <si>
    <r>
      <rPr>
        <sz val="10"/>
        <color theme="1"/>
        <rFont val="Calibri"/>
        <family val="2"/>
      </rPr>
      <t xml:space="preserve">Tencent annual reports: https://www.tencent.com/en-us/investors/financial-reports.html 2020 revenue from 2020 report: https://static.www.tencent.com/uploads/2021/04/08/960eae1f18dd716fd3a7d704e123d7a5.pdf (p.228) Note all gaming revenues are lumped into "online games" category. 2019 revenue thus is </t>
    </r>
    <r>
      <rPr>
        <b/>
        <sz val="10"/>
        <color theme="1"/>
        <rFont val="Calibri"/>
        <family val="2"/>
      </rPr>
      <t>RMB 156,101 million</t>
    </r>
    <r>
      <rPr>
        <sz val="10"/>
        <color theme="1"/>
        <rFont val="Calibri"/>
        <family val="2"/>
      </rPr>
      <t xml:space="preserve">. </t>
    </r>
  </si>
  <si>
    <r>
      <rPr>
        <sz val="10"/>
        <color theme="1"/>
        <rFont val="Calibri"/>
        <family val="2"/>
      </rPr>
      <t xml:space="preserve">Netease games include: Fantasy Westward Journey, World of Warcraft (China), etc. NetEase annual report: </t>
    </r>
    <r>
      <rPr>
        <u/>
        <sz val="10"/>
        <color rgb="FF1155CC"/>
        <rFont val="Calibri"/>
        <family val="2"/>
      </rPr>
      <t>https://netease.gcs-web.com/financial-information/annual-reports</t>
    </r>
    <r>
      <rPr>
        <sz val="10"/>
        <color theme="1"/>
        <rFont val="Calibri"/>
        <family val="2"/>
      </rPr>
      <t xml:space="preserve"> 2020 revenue from 2020 report: </t>
    </r>
    <r>
      <rPr>
        <u/>
        <sz val="10"/>
        <color rgb="FF1155CC"/>
        <rFont val="Calibri"/>
        <family val="2"/>
      </rPr>
      <t>https://netease.gcs-web.com/static-files/4232a799-441a-42e5-856c-2224a9b4a130</t>
    </r>
    <r>
      <rPr>
        <sz val="10"/>
        <color theme="1"/>
        <rFont val="Calibri"/>
        <family val="2"/>
      </rPr>
      <t xml:space="preserve"> (p.97) Note all gaming revenues are lumped into</t>
    </r>
    <r>
      <rPr>
        <b/>
        <sz val="10"/>
        <color theme="1"/>
        <rFont val="Calibri"/>
        <family val="2"/>
      </rPr>
      <t xml:space="preserve"> "online game services" category</t>
    </r>
    <r>
      <rPr>
        <sz val="10"/>
        <color theme="1"/>
        <rFont val="Calibri"/>
        <family val="2"/>
      </rPr>
      <t xml:space="preserve">. 2020 revenue thus is </t>
    </r>
    <r>
      <rPr>
        <b/>
        <sz val="10"/>
        <color theme="1"/>
        <rFont val="Calibri"/>
        <family val="2"/>
      </rPr>
      <t>RMB 54609 million</t>
    </r>
    <r>
      <rPr>
        <sz val="10"/>
        <color theme="1"/>
        <rFont val="Calibri"/>
        <family val="2"/>
      </rPr>
      <t xml:space="preserve">. </t>
    </r>
  </si>
  <si>
    <r>
      <rPr>
        <sz val="10"/>
        <color rgb="FF000000"/>
        <rFont val="Calibri"/>
        <family val="2"/>
      </rPr>
      <t xml:space="preserve">37Games (https://www.37.com/ headquartered in Shanghai) 37 Interactive Entertainment annual reports from Sina Finance: </t>
    </r>
    <r>
      <rPr>
        <u/>
        <sz val="10"/>
        <color rgb="FF1155CC"/>
        <rFont val="Calibri"/>
        <family val="2"/>
      </rPr>
      <t>https://vip.stock.finance.sina.com.cn/corp/go.php/vCB_Bulletin/stockid/002555/page_type/ndbg.phtml</t>
    </r>
    <r>
      <rPr>
        <sz val="10"/>
        <color rgb="FF000000"/>
        <rFont val="Calibri"/>
        <family val="2"/>
      </rPr>
      <t xml:space="preserve"> 2020 revenue from 2020 report: </t>
    </r>
    <r>
      <rPr>
        <u/>
        <sz val="10"/>
        <color rgb="FF1155CC"/>
        <rFont val="Calibri"/>
        <family val="2"/>
      </rPr>
      <t>https://vip.stock.finance.sina.com.cn/corp/view/vCB_AllBulletinDetail.php?stockid=002555&amp;id=5993666</t>
    </r>
    <r>
      <rPr>
        <sz val="10"/>
        <color rgb="FF000000"/>
        <rFont val="Calibri"/>
        <family val="2"/>
      </rPr>
      <t xml:space="preserve"> Games revenue is listed under "online game industry" (网络游戏行业). 2020 revenue thus is </t>
    </r>
    <r>
      <rPr>
        <b/>
        <sz val="10"/>
        <color rgb="FF000000"/>
        <rFont val="Calibri"/>
        <family val="2"/>
      </rPr>
      <t xml:space="preserve">RMB 14400 million </t>
    </r>
  </si>
  <si>
    <r>
      <rPr>
        <sz val="10"/>
        <color theme="1"/>
        <rFont val="Calibri"/>
        <family val="2"/>
      </rPr>
      <t xml:space="preserve">Bilibili annual reports: https://ir.bilibili.com/en/financial-information/?tab=annual-and-interim-reports 2020 revenue from 2020 report: </t>
    </r>
    <r>
      <rPr>
        <u/>
        <sz val="10"/>
        <color rgb="FF1155CC"/>
        <rFont val="Calibri"/>
        <family val="2"/>
      </rPr>
      <t>https://ir.bilibili.com/media/4nrcmetr/annual-report-2020.pdf</t>
    </r>
    <r>
      <rPr>
        <sz val="10"/>
        <color theme="1"/>
        <rFont val="Calibri"/>
        <family val="2"/>
      </rPr>
      <t xml:space="preserve"> (p.97) Note the last revenue category "E-commerce and others" is excluded in revenue calculations per team's definition of "digital games". 2020 revenue thus is</t>
    </r>
    <r>
      <rPr>
        <b/>
        <sz val="10"/>
        <color theme="1"/>
        <rFont val="Calibri"/>
        <family val="2"/>
      </rPr>
      <t xml:space="preserve"> RMB 10492 million</t>
    </r>
  </si>
  <si>
    <r>
      <rPr>
        <sz val="10"/>
        <color theme="1"/>
        <rFont val="Calibri"/>
        <family val="2"/>
      </rPr>
      <t xml:space="preserve">Perfect World annual reports: </t>
    </r>
    <r>
      <rPr>
        <u/>
        <sz val="10"/>
        <color rgb="FF1155CC"/>
        <rFont val="Calibri"/>
        <family val="2"/>
      </rPr>
      <t>https://vip.stock.finance.sina.com.cn/corp/go.php/vCB_Bulletin/stockid/002624/page_type/ndbg.phtml</t>
    </r>
    <r>
      <rPr>
        <sz val="10"/>
        <color theme="1"/>
        <rFont val="Calibri"/>
        <family val="2"/>
      </rPr>
      <t xml:space="preserve"> 2020 revenue from 2020 report: </t>
    </r>
    <r>
      <rPr>
        <u/>
        <sz val="10"/>
        <color rgb="FF1155CC"/>
        <rFont val="Calibri"/>
        <family val="2"/>
      </rPr>
      <t>https://vip.stock.finance.sina.com.cn/corp/view/vCB_AllBulletinDetail.php?stockid=002624&amp;id=6104819</t>
    </r>
    <r>
      <rPr>
        <sz val="10"/>
        <color theme="1"/>
        <rFont val="Calibri"/>
        <family val="2"/>
      </rPr>
      <t xml:space="preserve"> Note relevant revenue category is "Games". 2019 revenue thus is </t>
    </r>
    <r>
      <rPr>
        <b/>
        <sz val="10"/>
        <color theme="1"/>
        <rFont val="Calibri"/>
        <family val="2"/>
      </rPr>
      <t xml:space="preserve">RMB 9262 million </t>
    </r>
  </si>
  <si>
    <r>
      <rPr>
        <sz val="10"/>
        <color rgb="FF000000"/>
        <rFont val="Calibri"/>
        <family val="2"/>
      </rPr>
      <t xml:space="preserve">Century Huatong annual reports: </t>
    </r>
    <r>
      <rPr>
        <u/>
        <sz val="10"/>
        <color rgb="FF1155CC"/>
        <rFont val="Calibri"/>
        <family val="2"/>
      </rPr>
      <t>https://money.finance.sina.com.cn/corp/go.php/vCB_Bulletin/stockid/002602/page_type/ndbg.phtml</t>
    </r>
    <r>
      <rPr>
        <sz val="10"/>
        <color rgb="FF000000"/>
        <rFont val="Calibri"/>
        <family val="2"/>
      </rPr>
      <t xml:space="preserve"> 2020 revenue from 2020 report: </t>
    </r>
    <r>
      <rPr>
        <u/>
        <sz val="10"/>
        <color rgb="FF1155CC"/>
        <rFont val="Calibri"/>
        <family val="2"/>
      </rPr>
      <t>https://money.finance.sina.com.cn/corp/view/vCB_AllBulletinDetail.php?stockid=002602&amp;id=7208586</t>
    </r>
    <r>
      <rPr>
        <sz val="10"/>
        <color rgb="FF000000"/>
        <rFont val="Calibri"/>
        <family val="2"/>
      </rPr>
      <t xml:space="preserve"> Note gaming revenues are from</t>
    </r>
    <r>
      <rPr>
        <b/>
        <sz val="10"/>
        <color rgb="FF000000"/>
        <rFont val="Calibri"/>
        <family val="2"/>
      </rPr>
      <t xml:space="preserve"> "software operation revenue"</t>
    </r>
    <r>
      <rPr>
        <sz val="10"/>
        <color rgb="FF000000"/>
        <rFont val="Calibri"/>
        <family val="2"/>
      </rPr>
      <t xml:space="preserve"> (the breakdown shows software refers to games). Its 2020 revenue thus is </t>
    </r>
    <r>
      <rPr>
        <b/>
        <sz val="10"/>
        <color rgb="FF000000"/>
        <rFont val="Calibri"/>
        <family val="2"/>
      </rPr>
      <t>RMB 12,980 million</t>
    </r>
    <r>
      <rPr>
        <sz val="10"/>
        <color rgb="FF000000"/>
        <rFont val="Calibri"/>
        <family val="2"/>
      </rPr>
      <t xml:space="preserve">. Note this firm has a strong overseas market, revenue is </t>
    </r>
    <r>
      <rPr>
        <b/>
        <sz val="10"/>
        <color rgb="FF000000"/>
        <rFont val="Calibri"/>
        <family val="2"/>
      </rPr>
      <t>62% from Mainland China and 38% from abroad</t>
    </r>
    <r>
      <rPr>
        <sz val="10"/>
        <color rgb="FF000000"/>
        <rFont val="Calibri"/>
        <family val="2"/>
      </rPr>
      <t xml:space="preserve">. Overall, </t>
    </r>
    <r>
      <rPr>
        <b/>
        <sz val="10"/>
        <color rgb="FF000000"/>
        <rFont val="Calibri"/>
        <family val="2"/>
      </rPr>
      <t>87% of revenue came from digital games.</t>
    </r>
    <r>
      <rPr>
        <sz val="10"/>
        <color rgb="FF000000"/>
        <rFont val="Calibri"/>
        <family val="2"/>
      </rPr>
      <t xml:space="preserve"> Given this, the estimates for China-only revenue is lowered to</t>
    </r>
    <r>
      <rPr>
        <b/>
        <sz val="10"/>
        <color rgb="FF000000"/>
        <rFont val="Calibri"/>
        <family val="2"/>
      </rPr>
      <t xml:space="preserve"> 62% of its total games revenue</t>
    </r>
    <r>
      <rPr>
        <sz val="10"/>
        <color rgb="FF000000"/>
        <rFont val="Calibri"/>
        <family val="2"/>
      </rPr>
      <t xml:space="preserve"> - </t>
    </r>
    <r>
      <rPr>
        <b/>
        <sz val="10"/>
        <color rgb="FF000000"/>
        <rFont val="Calibri"/>
        <family val="2"/>
      </rPr>
      <t>RMB 8048 million</t>
    </r>
    <r>
      <rPr>
        <sz val="10"/>
        <color rgb="FF000000"/>
        <rFont val="Calibri"/>
        <family val="2"/>
      </rPr>
      <t xml:space="preserve"> </t>
    </r>
  </si>
  <si>
    <r>
      <rPr>
        <sz val="10"/>
        <color rgb="FF000000"/>
        <rFont val="Calibri"/>
        <family val="2"/>
      </rPr>
      <t xml:space="preserve">Xishanju (Xoyo Games, 西山居, </t>
    </r>
    <r>
      <rPr>
        <u/>
        <sz val="10"/>
        <color rgb="FF1155CC"/>
        <rFont val="Calibri"/>
        <family val="2"/>
      </rPr>
      <t>http://cg.xoyo.com/)</t>
    </r>
    <r>
      <rPr>
        <sz val="10"/>
        <color rgb="FF000000"/>
        <rFont val="Calibri"/>
        <family val="2"/>
      </rPr>
      <t xml:space="preserve"> Parent company KingSoft annual reports: </t>
    </r>
    <r>
      <rPr>
        <u/>
        <sz val="10"/>
        <color rgb="FF1155CC"/>
        <rFont val="Calibri"/>
        <family val="2"/>
      </rPr>
      <t>https://ir.kingsoft.com/financial-information/annual-reports</t>
    </r>
    <r>
      <rPr>
        <sz val="10"/>
        <color rgb="FF000000"/>
        <rFont val="Calibri"/>
        <family val="2"/>
      </rPr>
      <t xml:space="preserve"> 2020 annual repor (p.6): </t>
    </r>
    <r>
      <rPr>
        <u/>
        <sz val="10"/>
        <color rgb="FF1155CC"/>
        <rFont val="Calibri"/>
        <family val="2"/>
      </rPr>
      <t>https://ir.kingsoft.com/static-files/c2d106f7-1b3d-4590-8f19-a8c442e17430</t>
    </r>
    <r>
      <rPr>
        <sz val="10"/>
        <color rgb="FF000000"/>
        <rFont val="Calibri"/>
        <family val="2"/>
      </rPr>
      <t xml:space="preserve"> </t>
    </r>
    <r>
      <rPr>
        <b/>
        <sz val="10"/>
        <color rgb="FF000000"/>
        <rFont val="Calibri"/>
        <family val="2"/>
      </rPr>
      <t>2020 revenue RMB 3337 million . Though the parent company Kingsoft has already gone public, the Xoyo Games haven't.</t>
    </r>
  </si>
  <si>
    <r>
      <rPr>
        <sz val="10"/>
        <color rgb="FF000000"/>
        <rFont val="Calibri"/>
        <family val="2"/>
      </rPr>
      <t>G-bits (</t>
    </r>
    <r>
      <rPr>
        <sz val="10"/>
        <color rgb="FF000000"/>
        <rFont val="Calibri"/>
        <family val="2"/>
      </rPr>
      <t>吉比特游戏公司</t>
    </r>
    <r>
      <rPr>
        <sz val="10"/>
        <color rgb="FF000000"/>
        <rFont val="Calibri"/>
        <family val="2"/>
      </rPr>
      <t xml:space="preserve">) annual reports: </t>
    </r>
    <r>
      <rPr>
        <u/>
        <sz val="10"/>
        <color rgb="FF1155CC"/>
        <rFont val="Calibri"/>
        <family val="2"/>
      </rPr>
      <t>https://www.g-bits.com/periodreport.html</t>
    </r>
    <r>
      <rPr>
        <sz val="10"/>
        <color rgb="FF000000"/>
        <rFont val="Calibri"/>
        <family val="2"/>
      </rPr>
      <t xml:space="preserve"> 2020 annual report: </t>
    </r>
    <r>
      <rPr>
        <u/>
        <sz val="10"/>
        <color rgb="FF1155CC"/>
        <rFont val="Calibri"/>
        <family val="2"/>
      </rPr>
      <t>http://static.sse.com.cn/disclosure/listedinfo/announcement/c/new/2021-03-31/603444_20210331_8.pdf</t>
    </r>
    <r>
      <rPr>
        <sz val="10"/>
        <color rgb="FF000000"/>
        <rFont val="Calibri"/>
        <family val="2"/>
      </rPr>
      <t xml:space="preserve"> 2020 revenue (p.9) </t>
    </r>
    <r>
      <rPr>
        <b/>
        <sz val="10"/>
        <color rgb="FF000000"/>
        <rFont val="Calibri"/>
        <family val="2"/>
      </rPr>
      <t xml:space="preserve">RMB 2742 million. </t>
    </r>
    <r>
      <rPr>
        <sz val="10"/>
        <color rgb="FF000000"/>
        <rFont val="Calibri"/>
        <family val="2"/>
      </rPr>
      <t xml:space="preserve">Company operations were mostly in Mainland China, but had access to Google Play, South Korea and Japan markets. Not clear how much revenue came from overseas. </t>
    </r>
  </si>
  <si>
    <r>
      <rPr>
        <sz val="10"/>
        <color rgb="FF000000"/>
        <rFont val="Calibri"/>
        <family val="2"/>
      </rPr>
      <t>YooZoo Games (</t>
    </r>
    <r>
      <rPr>
        <u/>
        <sz val="10"/>
        <color rgb="FF1155CC"/>
        <rFont val="Calibri"/>
        <family val="2"/>
      </rPr>
      <t>https://global.yoozoo.com/)</t>
    </r>
    <r>
      <rPr>
        <sz val="10"/>
        <color rgb="FF000000"/>
        <rFont val="Calibri"/>
        <family val="2"/>
      </rPr>
      <t xml:space="preserve"> annual reports: </t>
    </r>
    <r>
      <rPr>
        <u/>
        <sz val="10"/>
        <color rgb="FF1155CC"/>
        <rFont val="Calibri"/>
        <family val="2"/>
      </rPr>
      <t>https://vip.stock.finance.sina.com.cn/corp/go.php/vCB_Bulletin/stockid/002174/page_type/ndbg.phtml</t>
    </r>
    <r>
      <rPr>
        <sz val="10"/>
        <color rgb="FF000000"/>
        <rFont val="Calibri"/>
        <family val="2"/>
      </rPr>
      <t xml:space="preserve"> 2020 annual report: </t>
    </r>
    <r>
      <rPr>
        <u/>
        <sz val="10"/>
        <color rgb="FF1155CC"/>
        <rFont val="Calibri"/>
        <family val="2"/>
      </rPr>
      <t>https://vip.stock.finance.sina.com.cn/corp/view/vCB_AllBulletinDetail.php?stockid=002174&amp;id=7211515</t>
    </r>
    <r>
      <rPr>
        <sz val="10"/>
        <color rgb="FF000000"/>
        <rFont val="Calibri"/>
        <family val="2"/>
      </rPr>
      <t xml:space="preserve"> </t>
    </r>
    <r>
      <rPr>
        <b/>
        <sz val="10"/>
        <color rgb="FF000000"/>
        <rFont val="Calibri"/>
        <family val="2"/>
      </rPr>
      <t xml:space="preserve">2020 revenue was RMB 4691 million. </t>
    </r>
    <r>
      <rPr>
        <sz val="10"/>
        <color rgb="FF000000"/>
        <rFont val="Calibri"/>
        <family val="2"/>
      </rPr>
      <t xml:space="preserve">Over 99% of its revenue is from digital games. 45% from domestic. This translates into </t>
    </r>
    <r>
      <rPr>
        <b/>
        <sz val="10"/>
        <color rgb="FF000000"/>
        <rFont val="Calibri"/>
        <family val="2"/>
      </rPr>
      <t xml:space="preserve">RMB 2110 million. </t>
    </r>
  </si>
  <si>
    <r>
      <rPr>
        <sz val="10"/>
        <color rgb="FF000000"/>
        <rFont val="Calibri"/>
        <family val="2"/>
      </rPr>
      <t xml:space="preserve">KingNet (Chinese: </t>
    </r>
    <r>
      <rPr>
        <u/>
        <sz val="10"/>
        <color rgb="FF1155CC"/>
        <rFont val="Calibri"/>
        <family val="2"/>
      </rPr>
      <t>https://www.kingnet.com/</t>
    </r>
    <r>
      <rPr>
        <sz val="10"/>
        <color rgb="FF000000"/>
        <rFont val="Calibri"/>
        <family val="2"/>
      </rPr>
      <t xml:space="preserve"> English: </t>
    </r>
    <r>
      <rPr>
        <u/>
        <sz val="10"/>
        <color rgb="FF1155CC"/>
        <rFont val="Calibri"/>
        <family val="2"/>
      </rPr>
      <t>https://www.kingnet.com/en/about/company)</t>
    </r>
    <r>
      <rPr>
        <sz val="10"/>
        <color rgb="FF000000"/>
        <rFont val="Calibri"/>
        <family val="2"/>
      </rPr>
      <t xml:space="preserve"> Annual reports: </t>
    </r>
    <r>
      <rPr>
        <u/>
        <sz val="10"/>
        <color rgb="FF1155CC"/>
        <rFont val="Calibri"/>
        <family val="2"/>
      </rPr>
      <t>https://vip.stock.finance.sina.com.cn/corp/go.php/vCB_Bulletin/stockid/002517/page_type/ndbg.phtml</t>
    </r>
    <r>
      <rPr>
        <sz val="10"/>
        <color rgb="FF000000"/>
        <rFont val="Calibri"/>
        <family val="2"/>
      </rPr>
      <t xml:space="preserve"> 2020 Annual report: </t>
    </r>
    <r>
      <rPr>
        <u/>
        <sz val="10"/>
        <color rgb="FF1155CC"/>
        <rFont val="Calibri"/>
        <family val="2"/>
      </rPr>
      <t>https://vip.stock.finance.sina.com.cn/corp/view/vCB_AllBulletinDetail.php?stockid=002517&amp;id=7175201</t>
    </r>
    <r>
      <rPr>
        <sz val="10"/>
        <color rgb="FF000000"/>
        <rFont val="Calibri"/>
        <family val="2"/>
      </rPr>
      <t xml:space="preserve"> Its 2020 revenue is </t>
    </r>
    <r>
      <rPr>
        <b/>
        <sz val="10"/>
        <color rgb="FF000000"/>
        <rFont val="Calibri"/>
        <family val="2"/>
      </rPr>
      <t xml:space="preserve">RMB 1233 million (80% of total revenue). </t>
    </r>
    <r>
      <rPr>
        <sz val="10"/>
        <color rgb="FF000000"/>
        <rFont val="Calibri"/>
        <family val="2"/>
      </rPr>
      <t xml:space="preserve">93% of its revenue is domestic. </t>
    </r>
  </si>
  <si>
    <t>Giant Network Group Inc</t>
  </si>
  <si>
    <r>
      <rPr>
        <sz val="10"/>
        <color rgb="FF000000"/>
        <rFont val="Calibri"/>
        <family val="2"/>
      </rPr>
      <t xml:space="preserve">Giant Interactive Group annual reports: </t>
    </r>
    <r>
      <rPr>
        <u/>
        <sz val="10"/>
        <color rgb="FF1155CC"/>
        <rFont val="Calibri"/>
        <family val="2"/>
      </rPr>
      <t>https://vip.stock.finance.sina.com.cn/corp/go.php/vCB_Bulletin/stockid/002558/page_type/ndbg.phtml</t>
    </r>
    <r>
      <rPr>
        <sz val="10"/>
        <color rgb="FF000000"/>
        <rFont val="Calibri"/>
        <family val="2"/>
      </rPr>
      <t xml:space="preserve"> 2020 revenue from 2020 report: </t>
    </r>
    <r>
      <rPr>
        <u/>
        <sz val="10"/>
        <color rgb="FF1155CC"/>
        <rFont val="Calibri"/>
        <family val="2"/>
      </rPr>
      <t>https://vip.stock.finance.sina.com.cn/corp/view/vCB_AllBulletinDetail.php?stockid=002558&amp;id=7203725</t>
    </r>
    <r>
      <rPr>
        <sz val="10"/>
        <color rgb="FF000000"/>
        <rFont val="Calibri"/>
        <family val="2"/>
      </rPr>
      <t xml:space="preserve"> Games revenue is listed under "游戏相关业务收入" or "Games Related Services Revenue". 2019 revenue thus is </t>
    </r>
    <r>
      <rPr>
        <b/>
        <sz val="10"/>
        <color rgb="FF000000"/>
        <rFont val="Calibri"/>
        <family val="2"/>
      </rPr>
      <t xml:space="preserve">RMB 2203 million. </t>
    </r>
    <r>
      <rPr>
        <sz val="10"/>
        <color rgb="FF000000"/>
        <rFont val="Calibri"/>
        <family val="2"/>
      </rPr>
      <t xml:space="preserve">Also note games revenue is 99% of its total revenue. 99% of the company's revenue is domestic. </t>
    </r>
  </si>
  <si>
    <r>
      <rPr>
        <sz val="10"/>
        <color rgb="FF000000"/>
        <rFont val="Calibri"/>
        <family val="2"/>
      </rPr>
      <t xml:space="preserve">The Game Ark hasn't gone public on stock market, but Kunlun has already gone publicly traded.  Kunlun (http://www.kunlun.com/) Annual reports: </t>
    </r>
    <r>
      <rPr>
        <u/>
        <sz val="10"/>
        <color rgb="FF1155CC"/>
        <rFont val="Calibri"/>
        <family val="2"/>
      </rPr>
      <t>https://money.finance.sina.com.cn/corp/go.php/vCB_Bulletin/stockid/300418/page_type/ndbg.phtml</t>
    </r>
    <r>
      <rPr>
        <sz val="10"/>
        <color rgb="FF000000"/>
        <rFont val="Calibri"/>
        <family val="2"/>
      </rPr>
      <t xml:space="preserve"> 2020 revenue from 2020 report: </t>
    </r>
    <r>
      <rPr>
        <u/>
        <sz val="10"/>
        <color rgb="FF1155CC"/>
        <rFont val="Calibri"/>
        <family val="2"/>
      </rPr>
      <t>https://money.finance.sina.com.cn/corp/view/vCB_AllBulletinDetail.php?stockid=300418&amp;id=7164198</t>
    </r>
    <r>
      <rPr>
        <sz val="10"/>
        <color rgb="FF000000"/>
        <rFont val="Calibri"/>
        <family val="2"/>
      </rPr>
      <t xml:space="preserve"> </t>
    </r>
    <r>
      <rPr>
        <b/>
        <sz val="10"/>
        <color rgb="FF000000"/>
        <rFont val="Calibri"/>
        <family val="2"/>
      </rPr>
      <t>2020 total revenue in Games GLOBAL for "增值服务收入-游戏"</t>
    </r>
    <r>
      <rPr>
        <sz val="10"/>
        <color rgb="FF000000"/>
        <rFont val="Calibri"/>
        <family val="2"/>
      </rPr>
      <t xml:space="preserve"> is </t>
    </r>
    <r>
      <rPr>
        <b/>
        <sz val="10"/>
        <color rgb="FF000000"/>
        <rFont val="Calibri"/>
        <family val="2"/>
      </rPr>
      <t>RMB 1199 million.</t>
    </r>
    <r>
      <rPr>
        <sz val="10"/>
        <color rgb="FF000000"/>
        <rFont val="Calibri"/>
        <family val="2"/>
      </rPr>
      <t xml:space="preserve"> </t>
    </r>
    <r>
      <rPr>
        <b/>
        <sz val="10"/>
        <color rgb="FF000000"/>
        <rFont val="Calibri"/>
        <family val="2"/>
      </rPr>
      <t>Not clear how much from domestic.</t>
    </r>
    <r>
      <rPr>
        <sz val="10"/>
        <color rgb="FF000000"/>
        <rFont val="Calibri"/>
        <family val="2"/>
      </rPr>
      <t xml:space="preserve"> Also note 66% of the company's revenue is domestic. </t>
    </r>
    <r>
      <rPr>
        <b/>
        <sz val="10"/>
        <color rgb="FF000000"/>
        <rFont val="Calibri"/>
        <family val="2"/>
      </rPr>
      <t>Assuming domestic gaming revenue is also 66%, that translates into RMB 791 million</t>
    </r>
    <r>
      <rPr>
        <sz val="10"/>
        <color rgb="FF000000"/>
        <rFont val="Calibri"/>
        <family val="2"/>
      </rPr>
      <t xml:space="preserve">. </t>
    </r>
  </si>
  <si>
    <r>
      <rPr>
        <sz val="10"/>
        <color rgb="FF000000"/>
        <rFont val="Calibri"/>
        <family val="2"/>
      </rPr>
      <t>OurPalm (</t>
    </r>
    <r>
      <rPr>
        <sz val="10"/>
        <color rgb="FF000000"/>
        <rFont val="Calibri"/>
        <family val="2"/>
      </rPr>
      <t xml:space="preserve">掌趣科技 </t>
    </r>
    <r>
      <rPr>
        <u/>
        <sz val="10"/>
        <color rgb="FF1155CC"/>
        <rFont val="Calibri"/>
        <family val="2"/>
      </rPr>
      <t>http://english.ourpalm.com/</t>
    </r>
    <r>
      <rPr>
        <sz val="10"/>
        <color rgb="FF000000"/>
        <rFont val="Calibri"/>
        <family val="2"/>
      </rPr>
      <t xml:space="preserve">) Annual reports: </t>
    </r>
    <r>
      <rPr>
        <u/>
        <sz val="10"/>
        <color rgb="FF1155CC"/>
        <rFont val="Calibri"/>
        <family val="2"/>
      </rPr>
      <t>https://vip.stock.finance.sina.com.cn/corp/go.php/vCB_Bulletin/stockid/300315/page_type/ndbg.phtml</t>
    </r>
    <r>
      <rPr>
        <sz val="10"/>
        <color rgb="FF000000"/>
        <rFont val="Calibri"/>
        <family val="2"/>
      </rPr>
      <t xml:space="preserve"> 2020 annual report: </t>
    </r>
    <r>
      <rPr>
        <u/>
        <sz val="10"/>
        <color rgb="FF1155CC"/>
        <rFont val="Calibri"/>
        <family val="2"/>
      </rPr>
      <t>https://vip.stock.finance.sina.com.cn/corp/view/vCB_AllBulletinDetail.php?stockid=300315&amp;id=7129445</t>
    </r>
    <r>
      <rPr>
        <sz val="10"/>
        <color rgb="FF000000"/>
        <rFont val="Calibri"/>
        <family val="2"/>
      </rPr>
      <t xml:space="preserve"> 2020 GLOBAL revenue </t>
    </r>
    <r>
      <rPr>
        <b/>
        <sz val="10"/>
        <color rgb="FF000000"/>
        <rFont val="Calibri"/>
        <family val="2"/>
      </rPr>
      <t>RMB 1789 million</t>
    </r>
    <r>
      <rPr>
        <sz val="10"/>
        <color rgb="FF000000"/>
        <rFont val="Calibri"/>
        <family val="2"/>
      </rPr>
      <t xml:space="preserve"> (44% from Mainland China, 56% from overseas) Chinese revenue: </t>
    </r>
    <r>
      <rPr>
        <b/>
        <sz val="10"/>
        <color rgb="FF000000"/>
        <rFont val="Calibri"/>
        <family val="2"/>
      </rPr>
      <t xml:space="preserve">RMB 782 million </t>
    </r>
  </si>
  <si>
    <r>
      <rPr>
        <sz val="10"/>
        <color rgb="FF000000"/>
        <rFont val="Calibri"/>
        <family val="2"/>
      </rPr>
      <t xml:space="preserve">Elex 2020 annual revenue came from its 2021 annual report: Over 99% of company revenue came from games (p.13). </t>
    </r>
    <r>
      <rPr>
        <b/>
        <sz val="10"/>
        <color rgb="FF000000"/>
        <rFont val="Calibri"/>
        <family val="2"/>
      </rPr>
      <t>Its Mainland China 2020 revenue was</t>
    </r>
    <r>
      <rPr>
        <sz val="10"/>
        <color rgb="FF000000"/>
        <rFont val="Calibri"/>
        <family val="2"/>
      </rPr>
      <t xml:space="preserve"> </t>
    </r>
    <r>
      <rPr>
        <b/>
        <sz val="10"/>
        <color rgb="FF000000"/>
        <rFont val="Calibri"/>
        <family val="2"/>
      </rPr>
      <t>RMB 211 million (which was 25% more than 2020's revenue)</t>
    </r>
  </si>
  <si>
    <r>
      <rPr>
        <sz val="10"/>
        <color theme="1"/>
        <rFont val="Calibri"/>
        <family val="2"/>
      </rPr>
      <t xml:space="preserve">Tencent annual reports: https://www.tencent.com/en-us/investors/financial-reports.html 2021 revenue from 2021 report: </t>
    </r>
    <r>
      <rPr>
        <u/>
        <sz val="10"/>
        <color rgb="FF1155CC"/>
        <rFont val="Calibri"/>
        <family val="2"/>
      </rPr>
      <t>https://static.www.tencent.com/uploads/2022/04/07/7c31a327fb1c068906b70ba7ebede899.PDF</t>
    </r>
    <r>
      <rPr>
        <sz val="10"/>
        <color theme="1"/>
        <rFont val="Calibri"/>
        <family val="2"/>
      </rPr>
      <t xml:space="preserve"> (p.235) Note all gaming revenues are lumped into "Games" under "VAS" category, while adversing revenues are reported separately which may include in-game advertising (not clear). Thus, 2021 gaming revenue is </t>
    </r>
    <r>
      <rPr>
        <b/>
        <sz val="10"/>
        <color theme="1"/>
        <rFont val="Calibri"/>
        <family val="2"/>
      </rPr>
      <t>RMB 174,314 million</t>
    </r>
    <r>
      <rPr>
        <sz val="10"/>
        <color theme="1"/>
        <rFont val="Calibri"/>
        <family val="2"/>
      </rPr>
      <t xml:space="preserve">. </t>
    </r>
  </si>
  <si>
    <r>
      <rPr>
        <sz val="10"/>
        <color theme="1"/>
        <rFont val="Calibri"/>
        <family val="2"/>
      </rPr>
      <t xml:space="preserve">Netease games include: Fantasy Westward Journey, World of Warcraft (China), etc. NetEase annual report: </t>
    </r>
    <r>
      <rPr>
        <u/>
        <sz val="10"/>
        <color rgb="FF1155CC"/>
        <rFont val="Calibri"/>
        <family val="2"/>
      </rPr>
      <t>https://netease.gcs-web.com/financial-information/annual-reports</t>
    </r>
    <r>
      <rPr>
        <sz val="10"/>
        <color theme="1"/>
        <rFont val="Calibri"/>
        <family val="2"/>
      </rPr>
      <t xml:space="preserve"> 2021 revenue from 2021 report: </t>
    </r>
    <r>
      <rPr>
        <u/>
        <sz val="10"/>
        <color rgb="FF1155CC"/>
        <rFont val="Calibri"/>
        <family val="2"/>
      </rPr>
      <t>https://netease.gcs-web.com/static-files/5e8f4599-c552-43e2-bf73-8e2cbb60bd16</t>
    </r>
    <r>
      <rPr>
        <sz val="10"/>
        <color theme="1"/>
        <rFont val="Calibri"/>
        <family val="2"/>
      </rPr>
      <t xml:space="preserve"> (p.114) Note all gaming revenues are lumped into</t>
    </r>
    <r>
      <rPr>
        <b/>
        <sz val="10"/>
        <color theme="1"/>
        <rFont val="Calibri"/>
        <family val="2"/>
      </rPr>
      <t xml:space="preserve"> "online game services" category</t>
    </r>
    <r>
      <rPr>
        <sz val="10"/>
        <color theme="1"/>
        <rFont val="Calibri"/>
        <family val="2"/>
      </rPr>
      <t xml:space="preserve">. 2021 revenue thus is </t>
    </r>
    <r>
      <rPr>
        <b/>
        <sz val="10"/>
        <color theme="1"/>
        <rFont val="Calibri"/>
        <family val="2"/>
      </rPr>
      <t>RMB 62806 million</t>
    </r>
    <r>
      <rPr>
        <sz val="10"/>
        <color theme="1"/>
        <rFont val="Calibri"/>
        <family val="2"/>
      </rPr>
      <t xml:space="preserve">. </t>
    </r>
  </si>
  <si>
    <r>
      <rPr>
        <sz val="10"/>
        <color theme="1"/>
        <rFont val="Calibri"/>
        <family val="2"/>
      </rPr>
      <t>Bilibili annual reports: https://ir.bilibili.com/en/financial-information/?tab=annual-and-interim-reports 2021 revenue from 2021 report: https://ir.bilibili.com/media/55fpkkjg/2021-annual-report-on-form-20-f.pdf (p.121) Note the last revenue category "E-commerce and others" is excluded in revenue calculations per team's definition of "digital games". 2020 revenue thus is</t>
    </r>
    <r>
      <rPr>
        <b/>
        <sz val="10"/>
        <color theme="1"/>
        <rFont val="Calibri"/>
        <family val="2"/>
      </rPr>
      <t xml:space="preserve"> RMB 17004 million</t>
    </r>
  </si>
  <si>
    <r>
      <rPr>
        <sz val="10"/>
        <color rgb="FF000000"/>
        <rFont val="Calibri"/>
        <family val="2"/>
      </rPr>
      <t xml:space="preserve">37Games (https://www.37.com/ headquartered in Shanghai) 37 Interactive Entertainment annual reports from Sina Finance: </t>
    </r>
    <r>
      <rPr>
        <u/>
        <sz val="10"/>
        <color rgb="FF1155CC"/>
        <rFont val="Calibri"/>
        <family val="2"/>
      </rPr>
      <t>https://vip.stock.finance.sina.com.cn/corp/go.php/vCB_Bulletin/stockid/002555/page_type/ndbg.phtml</t>
    </r>
    <r>
      <rPr>
        <sz val="10"/>
        <color rgb="FF000000"/>
        <rFont val="Calibri"/>
        <family val="2"/>
      </rPr>
      <t xml:space="preserve"> 2021 revenue from 2021 report: </t>
    </r>
    <r>
      <rPr>
        <u/>
        <sz val="10"/>
        <color rgb="FF1155CC"/>
        <rFont val="Calibri"/>
        <family val="2"/>
      </rPr>
      <t xml:space="preserve">https://vip.stock.finance.sina.com.cn/corp/view/vCB_AllBulletinDetail.php?stockid=002555&amp;id=8074692 </t>
    </r>
    <r>
      <rPr>
        <sz val="10"/>
        <color rgb="FF000000"/>
        <rFont val="Calibri"/>
        <family val="2"/>
      </rPr>
      <t xml:space="preserve">Games revenue is listed under "online game industry" (网络游戏行业). 2021 revenue thus is </t>
    </r>
    <r>
      <rPr>
        <b/>
        <sz val="10"/>
        <color rgb="FF000000"/>
        <rFont val="Calibri"/>
        <family val="2"/>
      </rPr>
      <t xml:space="preserve">RMB 16216 million </t>
    </r>
  </si>
  <si>
    <r>
      <rPr>
        <sz val="10"/>
        <color theme="1"/>
        <rFont val="Calibri"/>
        <family val="2"/>
      </rPr>
      <t xml:space="preserve">Perfect World annual reports: </t>
    </r>
    <r>
      <rPr>
        <u/>
        <sz val="10"/>
        <color rgb="FF1155CC"/>
        <rFont val="Calibri"/>
        <family val="2"/>
      </rPr>
      <t>https://vip.stock.finance.sina.com.cn/corp/go.php/vCB_Bulletin/stockid/002624/page_type/ndbg.phtml</t>
    </r>
    <r>
      <rPr>
        <sz val="10"/>
        <color theme="1"/>
        <rFont val="Calibri"/>
        <family val="2"/>
      </rPr>
      <t xml:space="preserve"> 2021 revenue from 2021 report: </t>
    </r>
    <r>
      <rPr>
        <u/>
        <sz val="10"/>
        <color rgb="FF1155CC"/>
        <rFont val="Calibri"/>
        <family val="2"/>
      </rPr>
      <t>https://vip.stock.finance.sina.com.cn/corp/view/vCB_AllBulletinDetail.php?stockid=002624&amp;id=8079931</t>
    </r>
    <r>
      <rPr>
        <sz val="10"/>
        <color theme="1"/>
        <rFont val="Calibri"/>
        <family val="2"/>
      </rPr>
      <t xml:space="preserve"> Note relevant revenue category is "Games". 2021 revenue thus is </t>
    </r>
    <r>
      <rPr>
        <b/>
        <sz val="10"/>
        <color theme="1"/>
        <rFont val="Calibri"/>
        <family val="2"/>
      </rPr>
      <t xml:space="preserve">RMB 7421 million </t>
    </r>
  </si>
  <si>
    <t xml:space="preserve">Century Huatong annual reports: https://money.finance.sina.com.cn/corp/go.php/vCB_Bulletin/stockid/002602/page_type/ndbg.phtml 2021 revenue from 2021 report: Note gaming revenues are from "software operation revenue" (the breakdown shows software refers to games). Its 2020 revenue thus is RMB 11,610 million. Note this firm has a strong overseas market, revenue is 59% from Mainland China and 41% from abroad. Overall, 83% of revenue came from digital games. Given this, the estimates for China-only revenue is lowered to 59% of its total games revenue - RMB 6850 million </t>
  </si>
  <si>
    <r>
      <rPr>
        <sz val="10"/>
        <color rgb="FF000000"/>
        <rFont val="Calibri"/>
        <family val="2"/>
      </rPr>
      <t xml:space="preserve">Xishanju (Xoyo Games, 西山居, </t>
    </r>
    <r>
      <rPr>
        <u/>
        <sz val="10"/>
        <color rgb="FF1155CC"/>
        <rFont val="Calibri"/>
        <family val="2"/>
      </rPr>
      <t>http://cg.xoyo.com/)</t>
    </r>
    <r>
      <rPr>
        <sz val="10"/>
        <color rgb="FF000000"/>
        <rFont val="Calibri"/>
        <family val="2"/>
      </rPr>
      <t xml:space="preserve"> Parent company KingSoft annual reports: </t>
    </r>
    <r>
      <rPr>
        <u/>
        <sz val="10"/>
        <color rgb="FF1155CC"/>
        <rFont val="Calibri"/>
        <family val="2"/>
      </rPr>
      <t>https://ir.kingsoft.com/financial-information/annual-reports</t>
    </r>
    <r>
      <rPr>
        <sz val="10"/>
        <color rgb="FF000000"/>
        <rFont val="Calibri"/>
        <family val="2"/>
      </rPr>
      <t xml:space="preserve"> 2021 annual repor (p.5): </t>
    </r>
    <r>
      <rPr>
        <u/>
        <sz val="10"/>
        <color rgb="FF1155CC"/>
        <rFont val="Calibri"/>
        <family val="2"/>
      </rPr>
      <t>https://ir.kingsoft.com/static-files/c2d106f7-1b3d-4590-8f19-a8c442e17430</t>
    </r>
    <r>
      <rPr>
        <sz val="10"/>
        <color rgb="FF000000"/>
        <rFont val="Calibri"/>
        <family val="2"/>
      </rPr>
      <t xml:space="preserve"> </t>
    </r>
    <r>
      <rPr>
        <b/>
        <sz val="10"/>
        <color rgb="FF000000"/>
        <rFont val="Calibri"/>
        <family val="2"/>
      </rPr>
      <t>2020 revenue RMB 3106 million . Though the parent company Kingsoft has already gone public, the Xoyo Games haven't.</t>
    </r>
  </si>
  <si>
    <r>
      <rPr>
        <sz val="10"/>
        <color theme="1"/>
        <rFont val="Calibri"/>
        <family val="2"/>
      </rPr>
      <t xml:space="preserve">KingNet (Chinese: </t>
    </r>
    <r>
      <rPr>
        <u/>
        <sz val="10"/>
        <color rgb="FF1155CC"/>
        <rFont val="Calibri"/>
        <family val="2"/>
      </rPr>
      <t>https://www.kingnet.com/</t>
    </r>
    <r>
      <rPr>
        <sz val="10"/>
        <color theme="1"/>
        <rFont val="Calibri"/>
        <family val="2"/>
      </rPr>
      <t xml:space="preserve"> English: </t>
    </r>
    <r>
      <rPr>
        <u/>
        <sz val="10"/>
        <color rgb="FF1155CC"/>
        <rFont val="Calibri"/>
        <family val="2"/>
      </rPr>
      <t>https://www.kingnet.com/en/about/company)</t>
    </r>
    <r>
      <rPr>
        <sz val="10"/>
        <color theme="1"/>
        <rFont val="Calibri"/>
        <family val="2"/>
      </rPr>
      <t xml:space="preserve"> Annual reports: </t>
    </r>
    <r>
      <rPr>
        <u/>
        <sz val="10"/>
        <color rgb="FF1155CC"/>
        <rFont val="Calibri"/>
        <family val="2"/>
      </rPr>
      <t>https://vip.stock.finance.sina.com.cn/corp/go.php/vCB_Bulletin/stockid/002517/page_type/ndbg.phtml</t>
    </r>
    <r>
      <rPr>
        <sz val="10"/>
        <color theme="1"/>
        <rFont val="Calibri"/>
        <family val="2"/>
      </rPr>
      <t xml:space="preserve"> 2021 Annual report: </t>
    </r>
    <r>
      <rPr>
        <u/>
        <sz val="10"/>
        <color rgb="FF1155CC"/>
        <rFont val="Calibri"/>
        <family val="2"/>
      </rPr>
      <t>https://vip.stock.finance.sina.com.cn/corp/view/vCB_AllBulletinDetail.php?stockid=002517&amp;id=7175201</t>
    </r>
    <r>
      <rPr>
        <sz val="10"/>
        <color theme="1"/>
        <rFont val="Calibri"/>
        <family val="2"/>
      </rPr>
      <t xml:space="preserve"> Its 2021 revenue is </t>
    </r>
    <r>
      <rPr>
        <b/>
        <sz val="10"/>
        <color theme="1"/>
        <rFont val="Calibri"/>
        <family val="2"/>
      </rPr>
      <t xml:space="preserve">RMB 2375 million (99% of total revenue). </t>
    </r>
    <r>
      <rPr>
        <sz val="10"/>
        <color theme="1"/>
        <rFont val="Calibri"/>
        <family val="2"/>
      </rPr>
      <t xml:space="preserve">98% of its revenue is domestic. </t>
    </r>
  </si>
  <si>
    <t xml:space="preserve">Giant Interactive Group annual reports: https://vip.stock.finance.sina.com.cn/corp/go.php/vCB_Bulletin/stockid/002558/page_type/ndbg.phtml 2021 revenue from 2021 report: Games revenue is listed under "游戏相关业务收入" or "Games Related Services Revenue". 2019 revenue thus is RMB 2111 million. Also note games revenue is 99% of its total revenue. 99% of the company's revenue is domestic. </t>
  </si>
  <si>
    <r>
      <rPr>
        <sz val="10"/>
        <color rgb="FF000000"/>
        <rFont val="Calibri"/>
        <family val="2"/>
      </rPr>
      <t>YooZoo Games (</t>
    </r>
    <r>
      <rPr>
        <u/>
        <sz val="10"/>
        <color rgb="FF1155CC"/>
        <rFont val="Calibri"/>
        <family val="2"/>
      </rPr>
      <t>https://global.yoozoo.com/)</t>
    </r>
    <r>
      <rPr>
        <sz val="10"/>
        <color rgb="FF000000"/>
        <rFont val="Calibri"/>
        <family val="2"/>
      </rPr>
      <t xml:space="preserve"> annual reports: </t>
    </r>
    <r>
      <rPr>
        <u/>
        <sz val="10"/>
        <color rgb="FF1155CC"/>
        <rFont val="Calibri"/>
        <family val="2"/>
      </rPr>
      <t>https://vip.stock.finance.sina.com.cn/corp/go.php/vCB_Bulletin/stockid/002174/page_type/ndbg.phtml</t>
    </r>
    <r>
      <rPr>
        <sz val="10"/>
        <color rgb="FF000000"/>
        <rFont val="Calibri"/>
        <family val="2"/>
      </rPr>
      <t xml:space="preserve"> 2021 annual report: </t>
    </r>
    <r>
      <rPr>
        <u/>
        <sz val="10"/>
        <color rgb="FF1155CC"/>
        <rFont val="Calibri"/>
        <family val="2"/>
      </rPr>
      <t>https://vip.stock.finance.sina.com.cn/corp/view/vCB_AllBulletinDetail.php?stockid=002174&amp;id=8181111</t>
    </r>
    <r>
      <rPr>
        <sz val="10"/>
        <color rgb="FF000000"/>
        <rFont val="Calibri"/>
        <family val="2"/>
      </rPr>
      <t xml:space="preserve"> </t>
    </r>
    <r>
      <rPr>
        <b/>
        <sz val="10"/>
        <color rgb="FF000000"/>
        <rFont val="Calibri"/>
        <family val="2"/>
      </rPr>
      <t xml:space="preserve">2021 revenue was RMB 3197 million. </t>
    </r>
    <r>
      <rPr>
        <sz val="10"/>
        <color rgb="FF000000"/>
        <rFont val="Calibri"/>
        <family val="2"/>
      </rPr>
      <t xml:space="preserve">Over 99% of its revenue is from digital games. 37% from domestic. This translates into </t>
    </r>
    <r>
      <rPr>
        <b/>
        <sz val="10"/>
        <color rgb="FF000000"/>
        <rFont val="Calibri"/>
        <family val="2"/>
      </rPr>
      <t xml:space="preserve">RMB 1182 million. </t>
    </r>
  </si>
  <si>
    <r>
      <rPr>
        <sz val="10"/>
        <color rgb="FF000000"/>
        <rFont val="Calibri"/>
        <family val="2"/>
      </rPr>
      <t>G-bits (</t>
    </r>
    <r>
      <rPr>
        <sz val="10"/>
        <color rgb="FF000000"/>
        <rFont val="Calibri"/>
        <family val="2"/>
      </rPr>
      <t>吉比特游戏公司</t>
    </r>
    <r>
      <rPr>
        <sz val="10"/>
        <color rgb="FF000000"/>
        <rFont val="Calibri"/>
        <family val="2"/>
      </rPr>
      <t xml:space="preserve">) annual reports: </t>
    </r>
    <r>
      <rPr>
        <u/>
        <sz val="10"/>
        <color rgb="FF1155CC"/>
        <rFont val="Calibri"/>
        <family val="2"/>
      </rPr>
      <t>https://www.g-bits.com/periodreport.html</t>
    </r>
    <r>
      <rPr>
        <sz val="10"/>
        <color rgb="FF000000"/>
        <rFont val="Calibri"/>
        <family val="2"/>
      </rPr>
      <t xml:space="preserve"> 2021 annual report: </t>
    </r>
    <r>
      <rPr>
        <u/>
        <sz val="10"/>
        <color rgb="FF1155CC"/>
        <rFont val="Calibri"/>
        <family val="2"/>
      </rPr>
      <t>http://static.sse.com.cn/disclosure/listedinfo/announcement/c/new/2022-04-08/603444_20220408_2_e5HHABhL.pdf</t>
    </r>
    <r>
      <rPr>
        <sz val="10"/>
        <color rgb="FF000000"/>
        <rFont val="Calibri"/>
        <family val="2"/>
      </rPr>
      <t xml:space="preserve"> 2021 revenue (p.9) </t>
    </r>
    <r>
      <rPr>
        <b/>
        <sz val="10"/>
        <color rgb="FF000000"/>
        <rFont val="Calibri"/>
        <family val="2"/>
      </rPr>
      <t xml:space="preserve">RMB 1117 million. </t>
    </r>
    <r>
      <rPr>
        <sz val="10"/>
        <color rgb="FF000000"/>
        <rFont val="Calibri"/>
        <family val="2"/>
      </rPr>
      <t xml:space="preserve">Company operations were mostly in Mainland China, but had access to Google Play, South Korea and Japan markets. Not clear how much revenue came from overseas. </t>
    </r>
  </si>
  <si>
    <r>
      <rPr>
        <sz val="10"/>
        <color rgb="FF000000"/>
        <rFont val="Calibri"/>
        <family val="2"/>
      </rPr>
      <t>OurPalm (</t>
    </r>
    <r>
      <rPr>
        <sz val="10"/>
        <color rgb="FF000000"/>
        <rFont val="Calibri"/>
        <family val="2"/>
      </rPr>
      <t xml:space="preserve">掌趣科技 </t>
    </r>
    <r>
      <rPr>
        <u/>
        <sz val="10"/>
        <color rgb="FF1155CC"/>
        <rFont val="Calibri"/>
        <family val="2"/>
      </rPr>
      <t>http://english.ourpalm.com/</t>
    </r>
    <r>
      <rPr>
        <sz val="10"/>
        <color rgb="FF000000"/>
        <rFont val="Calibri"/>
        <family val="2"/>
      </rPr>
      <t xml:space="preserve">) Annual reports: </t>
    </r>
    <r>
      <rPr>
        <u/>
        <sz val="10"/>
        <color rgb="FF1155CC"/>
        <rFont val="Calibri"/>
        <family val="2"/>
      </rPr>
      <t>https://vip.stock.finance.sina.com.cn/corp/go.php/vCB_Bulletin/stockid/300315/page_type/ndbg.phtml</t>
    </r>
    <r>
      <rPr>
        <sz val="10"/>
        <color rgb="FF000000"/>
        <rFont val="Calibri"/>
        <family val="2"/>
      </rPr>
      <t xml:space="preserve"> 2021 annual report: </t>
    </r>
    <r>
      <rPr>
        <u/>
        <sz val="10"/>
        <color rgb="FF1155CC"/>
        <rFont val="Calibri"/>
        <family val="2"/>
      </rPr>
      <t>https://vip.stock.finance.sina.com.cn/corp/view/vCB_AllBulletinDetail.php?stockid=300315&amp;id=8107721</t>
    </r>
    <r>
      <rPr>
        <sz val="10"/>
        <color rgb="FF000000"/>
        <rFont val="Calibri"/>
        <family val="2"/>
      </rPr>
      <t xml:space="preserve"> 2021 GLOBAL revenue </t>
    </r>
    <r>
      <rPr>
        <b/>
        <sz val="10"/>
        <color rgb="FF000000"/>
        <rFont val="Calibri"/>
        <family val="2"/>
      </rPr>
      <t>RMB 1472 million</t>
    </r>
    <r>
      <rPr>
        <sz val="10"/>
        <color rgb="FF000000"/>
        <rFont val="Calibri"/>
        <family val="2"/>
      </rPr>
      <t xml:space="preserve"> (52% from Mainland China, 48% from overseas) Chinese revenue: </t>
    </r>
    <r>
      <rPr>
        <b/>
        <sz val="10"/>
        <color rgb="FF000000"/>
        <rFont val="Calibri"/>
        <family val="2"/>
      </rPr>
      <t xml:space="preserve">RMB 757 million </t>
    </r>
  </si>
  <si>
    <r>
      <rPr>
        <sz val="10"/>
        <color rgb="FF000000"/>
        <rFont val="Calibri"/>
        <family val="2"/>
      </rPr>
      <t xml:space="preserve">The Game Ark hasn't gone public on stock market, but Kunlun has already gone publicly traded.  Kunlun (http://www.kunlun.com/) Annual reports: </t>
    </r>
    <r>
      <rPr>
        <u/>
        <sz val="10"/>
        <color rgb="FF1155CC"/>
        <rFont val="Calibri"/>
        <family val="2"/>
      </rPr>
      <t>https://money.finance.sina.com.cn/corp/go.php/vCB_Bulletin/stockid/300418/page_type/ndbg.phtml</t>
    </r>
    <r>
      <rPr>
        <sz val="10"/>
        <color rgb="FF000000"/>
        <rFont val="Calibri"/>
        <family val="2"/>
      </rPr>
      <t xml:space="preserve"> 2021 revenue from 2021 report: </t>
    </r>
    <r>
      <rPr>
        <u/>
        <sz val="10"/>
        <color rgb="FF1155CC"/>
        <rFont val="Calibri"/>
        <family val="2"/>
      </rPr>
      <t xml:space="preserve">https://money.finance.sina.com.cn/corp/view/vCB_AllBulletinDetail.php?stockid=300418&amp;id=8123534 </t>
    </r>
    <r>
      <rPr>
        <b/>
        <sz val="10"/>
        <color rgb="FF000000"/>
        <rFont val="Calibri"/>
        <family val="2"/>
      </rPr>
      <t>2021 total revenue in Games GLOBAL for "增值服务收入-游戏"</t>
    </r>
    <r>
      <rPr>
        <sz val="10"/>
        <color rgb="FF000000"/>
        <rFont val="Calibri"/>
        <family val="2"/>
      </rPr>
      <t xml:space="preserve"> is </t>
    </r>
    <r>
      <rPr>
        <b/>
        <sz val="10"/>
        <color rgb="FF000000"/>
        <rFont val="Calibri"/>
        <family val="2"/>
      </rPr>
      <t>RMB 777 million.</t>
    </r>
    <r>
      <rPr>
        <sz val="10"/>
        <color rgb="FF000000"/>
        <rFont val="Calibri"/>
        <family val="2"/>
      </rPr>
      <t xml:space="preserve"> </t>
    </r>
    <r>
      <rPr>
        <b/>
        <sz val="10"/>
        <color rgb="FF000000"/>
        <rFont val="Calibri"/>
        <family val="2"/>
      </rPr>
      <t>Not clear how much from domestic.</t>
    </r>
    <r>
      <rPr>
        <sz val="10"/>
        <color rgb="FF000000"/>
        <rFont val="Calibri"/>
        <family val="2"/>
      </rPr>
      <t xml:space="preserve"> Also note 29% of the company's revenue is domestic. </t>
    </r>
    <r>
      <rPr>
        <b/>
        <sz val="10"/>
        <color rgb="FF000000"/>
        <rFont val="Calibri"/>
        <family val="2"/>
      </rPr>
      <t>Assuming domestic gaming revenue is also 29%, that translates into RMB 225 million</t>
    </r>
    <r>
      <rPr>
        <sz val="10"/>
        <color rgb="FF000000"/>
        <rFont val="Calibri"/>
        <family val="2"/>
      </rPr>
      <t xml:space="preserve">. </t>
    </r>
  </si>
  <si>
    <t>Elex 2021 annual revenue came from its 2021 annual report: https://pdf.dfcfw.com/pdf/H2_AN202204141559213968_1.pdf?1649950638000.pdf Over 99% of company revenue came from games (p.15). Its Mainland China 2021 revenue was RMB 169 million.</t>
  </si>
  <si>
    <t>MAUs (000s)</t>
  </si>
  <si>
    <t>Market sharey by MAUs</t>
  </si>
  <si>
    <t>Monthly Unique Visitors (000s)</t>
  </si>
  <si>
    <t>Market Shares by 1,000 Monthly Unique Visitors (%)</t>
  </si>
  <si>
    <t>People's Daily (News Agency)</t>
  </si>
  <si>
    <t>People.com.cn</t>
  </si>
  <si>
    <t>People's Daily holds 56.55% of people.com.cn; AR2020, retrieved from http://quotes.money.163.com/f10/ggmx_603000_7050614.html;IPO in Shanghai in 2012; allocated according to the stock share held by parent group</t>
  </si>
  <si>
    <t>Phoenix TV</t>
  </si>
  <si>
    <t>Phoenix New Media</t>
  </si>
  <si>
    <t>ifeng News</t>
  </si>
  <si>
    <t>Estimated MAUs for Dec. 2019, source:Quest Mobile 2020 Second Half Chinese Mobile Internet Report (https://www.thepaper.cn/newsDetail_forward_11045335). *MAUs here is for the mobile iPheng News whereas revenue is for the ifeng news portal, mobile app and mobile video app. **Revenue source: AR2020, p.5 (https://ir.ifeng.com/static-files/f87bcd3e-51f1-4d44-bdfb-f5a2e12ce8cf)</t>
  </si>
  <si>
    <t>Xinhuanet.com</t>
  </si>
  <si>
    <t>Xinhua News Agency holds 62.8% of Xinhuannet.com; AR2020, retrieved from https://pdf.dfcfw.com/pdf/H2_AN202104221487037486_1.pdf?1619121739000.pdf; IPO in Shanghai in 2016; allocated according to the stock share held by parent group</t>
  </si>
  <si>
    <t>Toutiao</t>
  </si>
  <si>
    <t>MAUs for Dec. 2019, source:Quest Mobile 2020 Second Half Chinese Mobile Internet Report (https://www.thepaper.cn/newsDetail_forward_11045335)</t>
  </si>
  <si>
    <t>Tencent News</t>
  </si>
  <si>
    <t>Estimated MAUs for Dec. 2019, source:Quest Mobile 2020 Second Half Chinese Mobile Internet Report; *MAUs here is for the mobile apps Tencent News and Tencent Sports (https://www.thepaper.cn/newsDetail_forward_11045335)</t>
  </si>
  <si>
    <t>Sina Corporation</t>
  </si>
  <si>
    <t>Sina News</t>
  </si>
  <si>
    <t>SINA.com, SINA.can and SINA mobile applications</t>
  </si>
  <si>
    <t>Estimated MAUs for Dec. 2019, source:Quest Mobile 2020 Second Half Chinese Mobile Internet Report (https://www.thepaper.cn/newsDetail_forward_11045335); MAUs here is for the mobile apps Sina News &amp; Sina Finance whereas revenue is for both the mobile apps and Sina news portal. **Revenue source: Portal advertising:2017 - 320.47; 2018-290.215; 2019 - 216.440, Annual and Transition report 2020, https://sec.report/Document/0001104659-20-052758/sina-20191231x20f.htm#ITEM17FINANCIALSTATEMENTS_395842, p. F-19</t>
  </si>
  <si>
    <t>NetEase News</t>
  </si>
  <si>
    <t>Sohu, Inc.</t>
  </si>
  <si>
    <t>Sohu News</t>
  </si>
  <si>
    <t>Estimated MAUs for Dec. 2019, source:Quest Mobile 2020 Second Half Chinese Mobile Internet Report (https://www.thepaper.cn/newsDetail_forward_11045335); *MAUs here is for the mobile app SoHu News while revenue here includes Sohu news portal and mobile apps. **Revenue source: AR2020, p.117</t>
  </si>
  <si>
    <t>Yidian Technology Inc.</t>
  </si>
  <si>
    <t>Yidian Information</t>
  </si>
  <si>
    <t>Estimated MAUs for Dec. 2019, source:Quest Mobile 2020 Second Half Chinese Mobile Internet Report (https://www.thepaper.cn/newsDetail_forward_11045335). *Private company shareholders info not disclosed; yet major shareholders and financiers include Phoenix Media, Xiaomi, OPPO, etc</t>
  </si>
  <si>
    <t>Shanghai Jifen Culture &amp; Communication Ltd.</t>
  </si>
  <si>
    <t>Qutoutiao</t>
  </si>
  <si>
    <t>Estimated MAUs for Dec. 2019, source:Quest Mobile 2020 Second Half Chinese Mobile Internet Report (https://www.thepaper.cn/newsDetail_forward_11045335). *Private company shareholders info not disclosed; yet major shareholders and financiers include Alibaba, Paper News, People.com.cn, Xiaomi, Tencent, etc.</t>
  </si>
  <si>
    <t>Other</t>
  </si>
  <si>
    <t>MAUs for Dec. 2020, source:Quest Mobile 2020 Second Half Chinese Mobile Internet Report (https://www.thepaper.cn/newsDetail_forward_11045335). *MAUs here is for the mobile iPheng News whereas revenue is for the ifeng news portal, mobile app and mobile video app. **Revenue source: AR2020, p.5 (https://ir.ifeng.com/static-files/f87bcd3e-51f1-4d44-bdfb-f5a2e12ce8cf)</t>
  </si>
  <si>
    <t>MAUs for Dec. 2020, source:Quest Mobile 2020 Second Half Chinese Mobile Internet Report (https://www.thepaper.cn/newsDetail_forward_11045335)</t>
  </si>
  <si>
    <t>Tencent News (Tencent sports included)</t>
  </si>
  <si>
    <t>MAUs for Dec. 2020, source:Quest Mobile 2020 Second Half Chinese Mobile Internet Report; *MAUs here is for the mobile apps Tencent News and Tencent Sports (https://www.thepaper.cn/newsDetail_forward_11045335)</t>
  </si>
  <si>
    <t>SINA news services (Sina.com, Sina mobile app, etc.)</t>
  </si>
  <si>
    <t>MAUs for Dec. 2020, source:Quest Mobile 2020 Second Half Chinese Mobile Internet Report (https://www.thepaper.cn/newsDetail_forward_11045335); MAUs here is for the mobile apps Sina News &amp; Sina Finance. *Company delisted in 2021</t>
  </si>
  <si>
    <t>MAUs for Dec. 2020, source:Quest Mobile 2020 Second Half Chinese Mobile Internet Report (https://www.thepaper.cn/newsDetail_forward_11045335); *MAUs here is for the mobile app SoHu News while revenue here includes Sohu news portal and mobile apps. **Revenue source: AR2020, p.67 (https://investors.sohu.com/static-files/734dacee-cd09-4e16-869e-5f5d1a436f37)</t>
  </si>
  <si>
    <t>MAUs for Dec. 2020, source:Quest Mobile 2020 Second Half Chinese Mobile Internet Report (https://www.thepaper.cn/newsDetail_forward_11045335). *Private company shareholders info not disclosed; yet major shareholders and financiers include Phoenix Media, Xiaomi, OPPO, etc</t>
  </si>
  <si>
    <t>MAUs for Dec. 2020, source:Quest Mobile 2020 Second Half Chinese Mobile Internet Report (https://www.thepaper.cn/newsDetail_forward_11045335). *Private company shareholders info not disclosed; yet major shareholders and financiers include Alibaba, Paper News, People.com.cn, Xiaomi, Tencent, etc.</t>
  </si>
  <si>
    <t>MAUs for Dec. 2021, source: Quest Mobile 2021 Chinese Mobile Internet Report (https://www.questmobile.com.cn/research/report/319)</t>
  </si>
  <si>
    <t>MAUs for Dec. 2021, source: Quest Mobile 2021 Chinese Mobile Internet Report (https://www.questmobile.com.cn/research/report/319). *MAUs here is for the mobile apps Tencent News and Tencent Sports</t>
  </si>
  <si>
    <t>MAUs for Dec. 2021, source: Quest Mobile 2021 Chinese Mobile Internet Report (https://www.questmobile.com.cn/research/report/319) MAUs here is for the mobile apps Sina News &amp; Sina Finance. *Company delisted in 2021.</t>
  </si>
  <si>
    <t>MAUs for Dec. 2021, source: Quest Mobile 2021 Chinese Mobile Internet Report (https://www.questmobile.com.cn/research/report/319). *MAUs here is for the mobile app SoHu News</t>
  </si>
  <si>
    <t>MAUs for Dec. 2021, source: Quest Mobile 2021 Chinese Mobile Internet Report (https://www.questmobile.com.cn/research/report/319). *MAUs here is for the mobile iPheng News</t>
  </si>
  <si>
    <t>MAUs for Dec. 2021, source: Quest Mobile 2021 Chinese Mobile Internet Report (https://www.questmobile.com.cn/research/report/319). *Private company shareholders info not disclosed; yet major shareholders and financiers include Phoenix Media, Xiaomi, OPPO, etc</t>
  </si>
  <si>
    <t>MAUs for Dec. 2021, source: Quest Mobile 2021 Chinese Mobile Internet Report (https://www.questmobile.com.cn/research/report/319). *Private company shareholders info not disclosed; yet major shareholders and financiers include Alibaba, Paper News, People.com.cn, Xiaomi, Tencent, etc.</t>
  </si>
  <si>
    <t>Baidu Mobile</t>
  </si>
  <si>
    <t>MAUs for March, 2022, data here includes Baidu Mobile and Baidu Mobile Lite (search engine and information flow app); Yiguanqianfan, cited in https://www.toutiao.com/article/7086805301235909127/?wid=1692626181953</t>
  </si>
  <si>
    <t>MAUs for March, 2022, data here includes Toutiao and Toutiao Lite; Yiguanqianfan, cited in https://www.toutiao.com/article/7086805301235909127/?wid=1692626181953</t>
  </si>
  <si>
    <t>MAUs for March, 2022, Yiguanqianfan, cited in https://www.toutiao.com/article/7086805301235909127/?wid=1692626181953</t>
  </si>
  <si>
    <t>MAUs for March, 2022, Yiguanqianfan, cited in https://www.toutiao.com/article/7086805301235909127/?wid=1692626181953*Private company shareholders info not disclosed; yet major shareholders and financiers include Phoenix Media, Xiaomi, OPPO, etc</t>
  </si>
  <si>
    <t>MAUs for March, 2022, Yiguanqianfan, cited in https://www.toutiao.com/article/7086805301235909127/?wid=1692626181953 *Private company shareholders info not disclosed; yet major shareholders and financiers include Alibaba, Paper News, People.com.cn, Xiaomi, Tencent, etc.</t>
  </si>
  <si>
    <t>Market Share by MAUs</t>
  </si>
  <si>
    <t>Market Shares by Users/Downloads (%)</t>
  </si>
  <si>
    <t>Huawei Technologies Co., Ltd.</t>
  </si>
  <si>
    <t>Huawei App Store</t>
  </si>
  <si>
    <t>https://www.yicai.com/news/101419094.html; *The market share by MAUs is calculated by MAUs of the app store/total active smartphones registered as the end of the year in China. The add up of market share exceed 100% due to the overlapping MAUs of different app stores, espeically for andorid users.</t>
  </si>
  <si>
    <t>Tencent My App Store</t>
  </si>
  <si>
    <t>Avarage MAUs of the year, calcualted based on the estimated data extracted from Quest Mobile. https://www.gameres.com/890704.html. *The market share by MAUs is calculated by MAUs of the app store/total active smartphones registered as the end of the year in China. The add up of market share exceed 100% due to the overlapping MAUs of different app stores, espeically for andorid users.</t>
  </si>
  <si>
    <t>Oppo Mobile Telecommunications Corp., Ltd.</t>
  </si>
  <si>
    <t>Oppo Software Store</t>
  </si>
  <si>
    <t>Apple, Inc.</t>
  </si>
  <si>
    <t>Apple App Store</t>
  </si>
  <si>
    <t>Estimated active iPhone users in China as the end of 2019 is taken as the rough estimate for the MAUs for Apple's App Store in China. Jiemian News (界面) cited research agency Counterpoint Research, reporting Apple takes up 16% of the smart phone market as the end of 2020 in China (https://m.jiemian.com/article/7072286.html) and it is used for the estimation of the year 2019. Given that there are 1280 million 4G phone users (the MIIT, the 2019 Telecommunications Statistical Report/2019年通信业统计公报 https://www.miit.gov.cn/gxsj/tjfx/txy/art/2020/art_2d61a3d279ba4d53aa944359d20b8d7f.html) and 13.77 million 5G phone users (MIIT, http://www.caict.ac.cn/kxyj/qwfb/qwsj/202001/P020200109339216954809.pdf) as the end of 2019, the estimated active iPhone users as the end of 2019=(1280+13.77) million*16%=207.003 million.
 *The market share by MAUs is calculated by MAUs of the app store/total active smartphones registered as the end of the year in China. The add up of market share exceed 100% due to the overlapping MAUs of different app stores, espeically for Andorid users.</t>
  </si>
  <si>
    <t>vivo Communication Technology Co. Ltd.</t>
  </si>
  <si>
    <t>Vivo App Store</t>
  </si>
  <si>
    <t>360 Security Technology Inc.</t>
  </si>
  <si>
    <t>360 Mobile Assistant</t>
  </si>
  <si>
    <t>Avarage MAUs of the year, calcualted based on the estimated data extracted from Quest Mobile. https://www.gameres.com/890704.html. The market share by MAUs is calculated by MAUs of the app store/total active smartphones registered as the end of the year in China. The add up of market share exceed 100% due to the overlapping MAUs of different app stores, espeically for andorid users.</t>
  </si>
  <si>
    <t>Xiaomi Inc.</t>
  </si>
  <si>
    <t>Xiaomi App Store</t>
  </si>
  <si>
    <t>https://www.yicai.com/news/101419094.html. *The market share by MAUs is calculated by MAUs of the app store/total active smartphones registered as the end of the year in China. The add up of market share exceed 100% due to the overlapping MAUs of different app stores, espeically for andorid users.</t>
  </si>
  <si>
    <t>Baidu Mobile Assistant</t>
  </si>
  <si>
    <t>Samsung Group</t>
  </si>
  <si>
    <t>Samsung App Store</t>
  </si>
  <si>
    <t>Wandoujia</t>
  </si>
  <si>
    <t>PP Assistant</t>
  </si>
  <si>
    <t>https://www.jiemian.com/article/4972606.html. *The market share by MAUs is calculated by MAUs of the app store/total active smartphones registered as the end of the year in China. The add up of market share exceed 100% due to the overlapping MAUs of different app stores, espeically for andorid users.</t>
  </si>
  <si>
    <t>https://www.baijing.cn/article/30500. *The market share by MAUs is calculated by MAUs of the app store/total active smartphones registered as the end of the year in China. The add up of market share exceed 100% due to the overlapping MAUs of different app stores, espeically for andorid users.</t>
  </si>
  <si>
    <t>Estimated active iPhone users in China as the end of 2020 is taken as the rough estimate for the MAUs for Apple's App Store in China. Jiemian News (界面) cited research agency Counterpoint Research, reporting Apple takes up 16% of the smart phone market as the end of 2020 in China (https://m.jiemian.com/article/7072286.html). Given that there are 1288 million 4G phone users (the MIIT, the 2020 Telecommunications Annual Statistics/2020年通信业年度统计数据 https://www.miit.gov.cn/txnj/tx_index.html) and 163 million 5G phone users (Merit Interactive Co./每日互动, https://www.getui.com/reports/2021012894) as the end of 2020, the estimated active iphone users as the end of 2020=(1288+163) million*16%=232.282 million.
 *The market share by MAUs is calculated by MAUs of the app store/total active smartphones registered as the end of the year in China. The add up of market share exceed 100% due to the overlapping MAUs of different app stores, espeically for andorid users.</t>
  </si>
  <si>
    <t>Statista.com (paid access only), Nov.2021, cited in The China Mobile App Market by Tenba Group. https://tenbagroup.com/the-china-mobile-app-market/; *The market share by MAUs is calculated by MAUs of the app store/total active smartphones registered as the end of the year in China. The add up of market share exceed 100% due to the overlapping MAUs of different app stores, espeically for andorid users.</t>
  </si>
  <si>
    <t>Estimated active iPhone users in China as the end of 2021 is taken as the rough estimate for the MAUs for Apple's App Store in China. Merit Interactive Co. (每日互动) reported that Apple takes up 14.1% of the 5G cell phone market as the end of 2021 in China (https://www.getui.com/reports/2022032107) while the MIIT reported that there are 1423 million smart phone users (4G &amp; 5G users in the 2021 Telecommunications Annual Statistics/2021年通信业年度统计数据https://www.miit.gov.cn/txnj2021/tx_index.html). The 14.1% market share is used to estimate the number of iphone users in China: 1423 million*14.1%=200.643 million.
 *The market share by MAUs is calculated by MAUs of the app store/total active smartphones registered as the end of the year in China. The add up of market share exceed 100% due to the overlapping MAUs of different app stores, espeically for andorid users.</t>
  </si>
  <si>
    <t>Average MAUs for 2022, iiMedia (2023), 2022 Annual App Store Application Ranking Chart Top 10 [艾媒金榜｜2022年度中国应用分发类APP月活排行榜TOP10] https://www.iimedia.cn/c460/91706.html</t>
  </si>
  <si>
    <t>AppInChina, App Store Index, MAUs as of May, 2022. https://www.appinchina.co/market/app-stores/</t>
  </si>
  <si>
    <t>MM App</t>
  </si>
  <si>
    <t>Alibaba AR2022, p. 129-130. *statistic reported here is the revenue of "customer management" for the fiscal year 2019.4-2021.3. Customer management includes four types of marketing services that Alibaba offered on its ecommerce platforms, which accounts for 48% of its total annual revenue. *There is another two portions of advertising/marketing service revenue:1) the ad revenue on its video platform Youku in the segment "Digital Media and Entertainment" (29,094 million, p.134) and; 2) the customer management revenue for the wholesale ecommerce platforms in the segment "China commerce wholesale" (12,427 million, p.129), which is the customer management revenue (ad and marketing services) on the wholesale ecommerce platforms. Portion 1 is reported together with the subscription revenue for Youku and revenue for Alipicture and online gaming busienss and thus the specific ad revene for Youku not accessible. Portion 2 is reported together with other revenue for the ecommerce wholesale in China. Therefore, the actual total advertising revenue of Alibaba tends to be slightly bigger than the data reported here. The advertising revenue of the company is between RMB 244,479 and 286,000 (in milion).</t>
  </si>
  <si>
    <t>Douyin; Toutiao; Xigua Video, etc.</t>
  </si>
  <si>
    <t>Tianfeng Securities, Specialized Research Report on Chinese Internet Advertising, p.4. https://pdf.dfcfw.com/pdf/H3_AP202205121565067301_1.pdf?1652349239000.pdf</t>
  </si>
  <si>
    <t>Baidu AR2021, p. 148, Baidu Core - Online marketing revenue. https://ir.baidu.com/static-files/2a56fe65-5b24-4545-bb4b-6374ea40b3bf</t>
  </si>
  <si>
    <t>Tencent AR2020, p.11, 18% of total revenues</t>
  </si>
  <si>
    <t>JD.com, Inc.</t>
  </si>
  <si>
    <t>JD</t>
  </si>
  <si>
    <t>JD AR2021, p.F-32. Revenue generated from "Online Marketplace and Marketing Services". The company does not provide the revenue segment of marketing services specifically so the revnue here includes the commission fees charged to the merchants in JD's online marketplace.</t>
  </si>
  <si>
    <t>Pinduoduo Inc.</t>
  </si>
  <si>
    <t>Pinduoduo AR2021, p.87</t>
  </si>
  <si>
    <t>iQiyi AR2021, p. 92 &amp; Baidu AR2021, p. 148, iQiyi - Online advertising revenue</t>
  </si>
  <si>
    <t>Kuaishou Technology Co., Ltd.</t>
  </si>
  <si>
    <t>Kuaishou AR2020, p. 12. Online marketing services takes up 19% of the annual revenue.</t>
  </si>
  <si>
    <t>Mango Media AR2021 Summaries and Highlights (芒果超媒股份有限公司 2021 年年度报告摘要), p. 4</t>
  </si>
  <si>
    <t>Bilibili AR2021, p.118 "Advertsing", 12.1% of total revenue</t>
  </si>
  <si>
    <t>Weibo AR2021, p.117. "Advertising and Marketing Services"</t>
  </si>
  <si>
    <t>Other revenue=Estimated total revenue - the sum of the individual company's (estimated) ad revenue. Therefore, there could be negative value due to the deviation from estimates.</t>
  </si>
  <si>
    <t>Alibaba AR2022, p. 129-130. *statistic reported here is the revenue of "customer management" for the fiscal year 2020.4-2021.3. Customer management includes four types of marketing services that Alibaba offered on its ecommerce platforms, which accounts for 43% of its total annual revenue. *There is another two portions of advertising/marketing service revenue:1) the ad revenue on its video platform Youku in the segment "Digital Media and Entertainment" (31,186 million, p.129) and; 2) the customer management revenue for the wholesale ecommerce platforms in the segment "China commerce wholesale" (14,322 million, p.129), which is the customer management revenue (ad and marketing services) on the wholesale ecommerce platforms. Portion 1 is reported together with the subscription revenue for Youku and revenue for Alipicture and online gaming busienss and thus the specific ad revene for Youku not accessible. Portion 2 is reported together with other revenue for the ecommerce wholesale in China. Therefore, the actual total advertising revenue of Alibaba tends to be a bit bigger than the data reported here. The advertising revenue of the company is between RMB 304,543 and 350,051 (in milion).</t>
  </si>
  <si>
    <t>https://www.reuters.com/article/china-bytedance-revenue-idUSKBN27R191</t>
  </si>
  <si>
    <t>Tencent AR2020, p.11, 17% of total revenues</t>
  </si>
  <si>
    <t>Baidu AR2022, p. 159. Baidu Core - Online marketing services</t>
  </si>
  <si>
    <t>Pinduoduo AR2022, p.87. https://investor.pddholdings.com/static-files/2b25c53d-f33e-4aa7-a219-3bef4c30799b</t>
  </si>
  <si>
    <t>Kuaishou AR2021, p.13. "Online marketing services", takes up 37.2% of the total annual revenue for 2020</t>
  </si>
  <si>
    <t>iQiyi AR2021, p. 92 &amp; Baidu AR2022, p. 159. iQiyi - Online advertising services</t>
  </si>
  <si>
    <t>Bilibili AR2021, p.118 "Advertsing", 15.4% of total annual revenue</t>
  </si>
  <si>
    <t>Alibaba AR2022, p. 129-130. *statistic reported here is the revenue of "customer management" for the fiscal year 2021.4-2022.3. Customer management includes four types of marketing services that Alibaba offered on its ecommerce platforms, which accounts for 37% of its total annual revenue. *There is another two portions of advertising/marketing service revenue:1) the ad revenue on its video platform Youku in the segment "Digital Media and Entertainment" (32,272 million, p.129) and; 2) the customer management revenue for the wholesale ecommerce platforms in the segment "China commerce wholesale" (16,712 million, p.129), which is the customer management revenue (ad and marketing services) on the wholesale ecommerce platforms. Portion 1 is reported together with the subscription revenue for Youku and revenue for Alipicture and online gaming busienss and thus the specific ad revene for Youku not accessible. Portion 2 is reported together with other revenue for the ecommerce wholesale in China. Therefore, the actual total advertising revenue of Alibaba tends to be a bit bigger than the data reported here. The advertising revenue of the company is between RMB 315,038 and 364,022 (in milion).</t>
  </si>
  <si>
    <t>Tencent AR2021, p.10, 16% of total revenues **Tencent annual reports include the consolidated results from its major subsidaries, including Huya.</t>
  </si>
  <si>
    <t>Kuaishou AR2021, p.13. "Online marketing services", takes up 52.6% of the total annual revenue</t>
  </si>
  <si>
    <t>Bilibili AR2021, p.118 "Advertsing", 23.3% of total annual revenue</t>
  </si>
  <si>
    <t>Alibaba AR2023(SEC), p. 121. *statistic reported here is the revenue of "customer management" for the fiscal year 2022.4-2023.3. Customer management includes four types of marketing services that Alibaba offered on its ecommerce platforms, which accounts for 43% of its total annual revenue this year. *There are another two portions of advertising/marketing service revenue:1) the ad revenue on its video platform Youku in the segment "Digital Media and Entertainment" (31482 million, p.125) and; 2) the customer management revenue for the wholesale ecommerce platforms in the segment "China commerce wholesale" (17399 million, p.125), which is the customer management revenue (ad and marketing services) on the wholesale ecommerce platforms. Portion 1 is reported together with the subscription revenue for Youku, revenue for Alipicture &amp; online gaming business and thus the specific ad revenue for Youku is not accessible. Portion 2 is reported together with other revenue for the ecommerce wholesale in China. Therefore, the actual total advertising revenue of Alibaba tends to be a bit bigger than the data reported here. The estimated advertising revenue of the company is between RMB 304,543 and 353,424 (in milion).</t>
  </si>
  <si>
    <t>Estimated advertising revenue for ByteDance in Chinese market for 2022, Huachuang Securities, Internet Advertising Review: rising and descending parties in the trillion market in 2022 [华创证券，互联网广告复盘篇： 近万亿市场，2022年谁升谁降], p.9.</t>
  </si>
  <si>
    <t>Tencent AR2022, p.10, 15% of total revenues **Tencent annual reports include the consolidated results from its major subsidaries, including Huya.</t>
  </si>
  <si>
    <t>JD AR2022, p.F-32. Revenue generated from "Online Marketplace and Marketing Services". The company does not provide the revenue segment of marketing services specifically so the revnue here includes the commission fees charged to the merchants in JD's online marketplace.</t>
  </si>
  <si>
    <t>Kuaishou AR2022, p.17. "Online marketing services", takes up 52.1% of the total annual revenue</t>
  </si>
  <si>
    <t>iQiyi AR2022, p. 95 &amp; Baidu AR2022, p. 159. iQiyi - Online advertising services</t>
  </si>
  <si>
    <t>Bilibili AR2022, p.123 "Advertsing", 23.1% of total annual revenue</t>
  </si>
  <si>
    <t>Mango Media AR2022 p.14</t>
  </si>
  <si>
    <t>Weibo AR2022, p.126. "Advertising and Marketing Services"</t>
  </si>
  <si>
    <t>Baidu Inc.</t>
  </si>
  <si>
    <t>Baidu APP</t>
  </si>
  <si>
    <r>
      <rPr>
        <sz val="11"/>
        <color theme="1"/>
        <rFont val="Calibri"/>
        <family val="2"/>
      </rPr>
      <t xml:space="preserve">The market concentration % is computed by taking the average of monthly market shares from </t>
    </r>
    <r>
      <rPr>
        <u/>
        <sz val="11"/>
        <color rgb="FF1155CC"/>
        <rFont val="Calibri"/>
        <family val="2"/>
      </rPr>
      <t>https://gs.statcounter.com/search-engine-market-share/mobile/china/2018</t>
    </r>
    <r>
      <rPr>
        <sz val="11"/>
        <color theme="1"/>
        <rFont val="Calibri"/>
        <family val="2"/>
      </rPr>
      <t xml:space="preserve"> How “market share” is defined is not clear from data sources (unique visitor number or revenue). Most likely the StatCounter source is based on monthly unique visitor numbers. Source for Baidu Products including Baidu App for search: </t>
    </r>
    <r>
      <rPr>
        <u/>
        <sz val="11"/>
        <color rgb="FF1155CC"/>
        <rFont val="Calibri"/>
        <family val="2"/>
      </rPr>
      <t>https://ir.baidu.com/Baidu-Core</t>
    </r>
    <r>
      <rPr>
        <sz val="11"/>
        <color theme="1"/>
        <rFont val="Calibri"/>
        <family val="2"/>
      </rPr>
      <t xml:space="preserve">  
</t>
    </r>
  </si>
  <si>
    <t>Shenma Inc.</t>
  </si>
  <si>
    <t>UC</t>
  </si>
  <si>
    <t xml:space="preserve">Shenma Inc., a "mobile-first" search engine for China, was launched in April 2014. It is a joint venture between Alibaba Group and UCWeb in 2013. In 2014, Alibaba acquired UCWeb. Though Alibaba group has gone to the stock market, the Shenma Inc hasn't.
The market concentration % is computed by taking the average of monthly market shares from https://gs.statcounter.com/search-engine-market-share/mobile/china/2018 </t>
  </si>
  <si>
    <t>Sogou, Inc.</t>
  </si>
  <si>
    <t>Sogou</t>
  </si>
  <si>
    <t xml:space="preserve">Sogou went to stock market in 2017. 
The market concentration % is computed by taking the average of monthly market shares from https://gs.statcounter.com/search-engine-market-share/mobile/china/2018 </t>
  </si>
  <si>
    <t>Qihoo 360</t>
  </si>
  <si>
    <t>360 Search</t>
  </si>
  <si>
    <r>
      <rPr>
        <sz val="11"/>
        <color rgb="FF000000"/>
        <rFont val="Calibri"/>
        <family val="2"/>
      </rPr>
      <t xml:space="preserve">The market concentration % is computed by taking the average of monthly market shares from </t>
    </r>
    <r>
      <rPr>
        <u/>
        <sz val="11"/>
        <color rgb="FF1155CC"/>
        <rFont val="Calibri"/>
        <family val="2"/>
      </rPr>
      <t>https://gs.statcounter.com/search-engine-market-share/mobile/china/2018</t>
    </r>
  </si>
  <si>
    <t>Alphabet Inc.</t>
  </si>
  <si>
    <t>Google</t>
  </si>
  <si>
    <r>
      <rPr>
        <sz val="11"/>
        <color rgb="FF000000"/>
        <rFont val="Calibri"/>
        <family val="2"/>
      </rPr>
      <t xml:space="preserve">The market concentration % is computed by taking the average of monthly market shares from </t>
    </r>
    <r>
      <rPr>
        <u/>
        <sz val="11"/>
        <color rgb="FF1155CC"/>
        <rFont val="Calibri"/>
        <family val="2"/>
      </rPr>
      <t>https://gs.statcounter.com/search-engine-market-share/mobile/china/2018</t>
    </r>
  </si>
  <si>
    <t>Microsoft Corporation</t>
  </si>
  <si>
    <t>Microsoft Bing</t>
  </si>
  <si>
    <t>Bing</t>
  </si>
  <si>
    <r>
      <rPr>
        <sz val="11"/>
        <color rgb="FF000000"/>
        <rFont val="Calibri"/>
        <family val="2"/>
      </rPr>
      <t xml:space="preserve">The market concentration % is computed by taking the average of monthly market shares from </t>
    </r>
    <r>
      <rPr>
        <u/>
        <sz val="11"/>
        <color rgb="FF1155CC"/>
        <rFont val="Calibri"/>
        <family val="2"/>
      </rPr>
      <t>https://gs.statcounter.com/search-engine-market-share/mobile/china/2018</t>
    </r>
  </si>
  <si>
    <t>Yahoo!</t>
  </si>
  <si>
    <t>Yahoo! Search</t>
  </si>
  <si>
    <r>
      <rPr>
        <sz val="11"/>
        <color rgb="FF000000"/>
        <rFont val="Calibri"/>
        <family val="2"/>
      </rPr>
      <t xml:space="preserve">The market concentration % is computed by taking the average of monthly market shares from </t>
    </r>
    <r>
      <rPr>
        <u/>
        <sz val="11"/>
        <color rgb="FF1155CC"/>
        <rFont val="Calibri"/>
        <family val="2"/>
      </rPr>
      <t>https://gs.statcounter.com/search-engine-market-share/mobile/china/2018</t>
    </r>
  </si>
  <si>
    <r>
      <rPr>
        <sz val="11"/>
        <color rgb="FF000000"/>
        <rFont val="Calibri"/>
        <family val="2"/>
      </rPr>
      <t xml:space="preserve">The market concentration % is computed by taking the average of monthly market shares from </t>
    </r>
    <r>
      <rPr>
        <u/>
        <sz val="11"/>
        <color rgb="FF1155CC"/>
        <rFont val="Calibri"/>
        <family val="2"/>
      </rPr>
      <t>https://gs.statcounter.com/search-engine-market-share/mobile/china/2018</t>
    </r>
  </si>
  <si>
    <t>Yandex RU</t>
  </si>
  <si>
    <t>Yandex Search</t>
  </si>
  <si>
    <t>Yandex</t>
  </si>
  <si>
    <r>
      <rPr>
        <sz val="11"/>
        <color rgb="FF000000"/>
        <rFont val="Calibri"/>
        <family val="2"/>
      </rPr>
      <t xml:space="preserve">The market concentration % is computed by taking the average of monthly market shares from </t>
    </r>
    <r>
      <rPr>
        <u/>
        <sz val="11"/>
        <color rgb="FF1155CC"/>
        <rFont val="Calibri"/>
        <family val="2"/>
      </rPr>
      <t>https://gs.statcounter.com/search-engine-market-share/mobile/china/2018</t>
    </r>
  </si>
  <si>
    <t>Naver Corporation</t>
  </si>
  <si>
    <t>Naver</t>
  </si>
  <si>
    <r>
      <rPr>
        <sz val="11"/>
        <color rgb="FF000000"/>
        <rFont val="Calibri"/>
        <family val="2"/>
      </rPr>
      <t xml:space="preserve">The market concentration % is computed by taking the average of monthly market shares from </t>
    </r>
    <r>
      <rPr>
        <u/>
        <sz val="11"/>
        <color rgb="FF1155CC"/>
        <rFont val="Calibri"/>
        <family val="2"/>
      </rPr>
      <t>https://gs.statcounter.com/search-engine-market-share/mobile/china/2018</t>
    </r>
  </si>
  <si>
    <t xml:space="preserve">Source for 2019 search engine - mobile market: https://gs.statcounter.com/search-engine-market-share/mobile/china/2019 </t>
  </si>
  <si>
    <t xml:space="preserve">Shenma Inc., a "mobile-first" search engine for China, was launched in April 2014. It is a joint venture between Alibaba Group and UCWeb in 2013. In 2014, Alibaba acquired UCWeb. Though Alibaba group has gone to the stock market, the Shenma Inc hasn't. Source for 2019 search engine - mobile market: https://gs.statcounter.com/search-engine-market-share/mobile/china/2019 </t>
  </si>
  <si>
    <t xml:space="preserve">Sogou went to stock market in 2017. 
Source for 2019 search engine - mobile market: https://gs.statcounter.com/search-engine-market-share/mobile/china/2019 </t>
  </si>
  <si>
    <t>Source for 2019 search engine - mobile market: https://gs.statcounter.com/search-engine-market-share/mobile/china/2019</t>
  </si>
  <si>
    <t>Source for 2019 search engine - mobile market: https://gs.statcounter.com/search-engine-market-share/mobile/china/2020</t>
  </si>
  <si>
    <t>Source for 2019 search engine - mobile market: https://gs.statcounter.com/search-engine-market-share/mobile/china/2021</t>
  </si>
  <si>
    <t>Source for 2019 search engine - mobile market: https://gs.statcounter.com/search-engine-market-share/mobile/china/2022</t>
  </si>
  <si>
    <t>Source for 2019 search engine - mobile market: https://gs.statcounter.com/search-engine-market-share/mobile/china/2023</t>
  </si>
  <si>
    <t>Source for 2019 search engine - mobile market: https://gs.statcounter.com/search-engine-market-share/mobile/china/2024</t>
  </si>
  <si>
    <t xml:space="preserve">Source for 2020 Search Engine - mobile market: https://gs.statcounter.com/search-engine-market-share/mobile/china/2020 </t>
  </si>
  <si>
    <t xml:space="preserve">Sogou went to stock market in 2017. Source for 2020 Search Engine - mobile market: https://gs.statcounter.com/search-engine-market-share/mobile/china/2020 </t>
  </si>
  <si>
    <t xml:space="preserve">Shenma Inc., a "mobile-first" search engine for China, was launched in April 2014. It is a joint venture between Alibaba Group and UCWeb in 2013. In 2014, Alibaba acquired UCWeb. Though Alibaba group has gone to the stock market, the Shenma Inc hasn't. Source for 2019 search engine - mobile market: https://gs.statcounter.com/search-engine-market-share/mobile/china/2019 
Source for 2020 Search Engine - mobile market: https://gs.statcounter.com/search-engine-market-share/mobile/china/2020 </t>
  </si>
  <si>
    <t>Baidu Inc went on stock market in 2021, in Hong Kong. Source for 2021 Search Engine - mobile market: https://gs.statcounter.com/search-engine-market-share/mobile/china/2021</t>
  </si>
  <si>
    <t>Sogou went to stock market in 2017. The country's second-largest search engine Sogou Inc announced on Friday the completion of its merger with internet giant Tencent Holdings Ltd. Source: http://www.chinadaily.com.cn/a/202109/24/WS614d7180a310cdd39bc6b540.html (2021)
Baidu Inc went on stock market in 2021, in Hong Kong. Source for 2021 Search Engine - mobile market: https://gs.statcounter.com/search-engine-market-share/mobile/china/2021</t>
  </si>
  <si>
    <t>Shenma Inc., a "mobile-first" search engine for China, was launched in April 2014. It is a joint venture between Alibaba Group and UCWeb in 2013. In 2014, Alibaba acquired UCWeb. Though Alibaba group has gone to the stock market, the Shenma Inc hasn't.
Source for 2021 Search Engine - mobile market: https://gs.statcounter.com/search-engine-market-share/mobile/china/2021</t>
  </si>
  <si>
    <t>Source for 2021 Search Engine - mobile market: https://gs.statcounter.com/search-engine-market-share/mobile/china/2021</t>
  </si>
  <si>
    <t>Market Shares by Average Monthly Unique Visitors (%)</t>
  </si>
  <si>
    <t>The market concentration % is computed by taking the average of monthly market shares from StatCounter (https://gs.statcounter.com/search-engine-market-share/desktop-mobile-tablet/china/2018) How “market share” is defined is not clear from data sources (unique visitor number or revenue). Most likely the StatCounter source is based on monthly unique visitor numbers.</t>
  </si>
  <si>
    <t>Shenma Inc., a "mobile-first" search engine for China, was launched in April 2014. It is a joint venture between Alibaba Group and UCWeb in 2013. In 2014, Alibaba acquired UCWeb. Alibaba Group has gone public, but Shenma hasn't.</t>
  </si>
  <si>
    <t>360 Search (previously Haosou), Haosou changed their name into 360 search in 2016.</t>
  </si>
  <si>
    <t>For Sogou, Tencent has 38.4% share and Sohu 33.2% share. Sogou went public on stock market in 2017.</t>
  </si>
  <si>
    <t>Google Search</t>
  </si>
  <si>
    <t>Source for Baidu Products including Baidu App for search: https://ir.baidu.com/Baidu-Core</t>
  </si>
  <si>
    <t>Microsoft</t>
  </si>
  <si>
    <t>MSN Search</t>
  </si>
  <si>
    <t>MSN</t>
  </si>
  <si>
    <t>Source for 2021 search engine market (https://gs.statcounter.com/search-engine-market-share/all/china/2021) Baidu went public on the stock market in 2021.</t>
  </si>
  <si>
    <t>In 2021, the parent company went from Sohu to Tencent Holdings. For Sogou, Tencent has 38.4% share and Sohu 33.2% share. Sogou went public on stock market in 2017.</t>
  </si>
  <si>
    <t>Average of Market Shares by 1,000 Monthly Unique Visitors (%)</t>
  </si>
  <si>
    <t>Haosou</t>
  </si>
  <si>
    <t>Shenma</t>
  </si>
  <si>
    <t>2018 Total</t>
  </si>
  <si>
    <t>2019 Total</t>
  </si>
  <si>
    <t>2020 Total</t>
  </si>
  <si>
    <t>Grand Total</t>
  </si>
  <si>
    <t>Market Share by Search Volume*</t>
  </si>
  <si>
    <r>
      <rPr>
        <sz val="11"/>
        <color rgb="FF000000"/>
        <rFont val="Calibri"/>
        <family val="2"/>
      </rPr>
      <t xml:space="preserve">Source for search engine - desktop market: StatCounter (2018): </t>
    </r>
    <r>
      <rPr>
        <u/>
        <sz val="11"/>
        <color rgb="FF1155CC"/>
        <rFont val="Calibri"/>
        <family val="2"/>
      </rPr>
      <t>https://gs.statcounter.com/search-engine-market-share/desktop/china/2018</t>
    </r>
    <r>
      <rPr>
        <sz val="11"/>
        <color rgb="FF000000"/>
        <rFont val="Calibri"/>
        <family val="2"/>
      </rPr>
      <t xml:space="preserve"> The market concentration % is computed by taking the average of monthly market shares. How “market share” is defined is not clear from data sources (unique visitor number or revenue). Most likely the StatCounter source is based on monthly unique visitor numbers. Source for Baidu Products including Baidu App for search: </t>
    </r>
    <r>
      <rPr>
        <u/>
        <sz val="11"/>
        <color rgb="FF1155CC"/>
        <rFont val="Calibri"/>
        <family val="2"/>
      </rPr>
      <t>https://ir.baidu.com/Baidu-Core</t>
    </r>
    <r>
      <rPr>
        <sz val="11"/>
        <color rgb="FF000000"/>
        <rFont val="Calibri"/>
        <family val="2"/>
      </rPr>
      <t xml:space="preserve"> </t>
    </r>
  </si>
  <si>
    <t>360 search</t>
  </si>
  <si>
    <r>
      <rPr>
        <sz val="11"/>
        <color rgb="FF000000"/>
        <rFont val="Calibri"/>
        <family val="2"/>
      </rPr>
      <t xml:space="preserve">Source for search engine - desktop market: StatCounter (2018): </t>
    </r>
    <r>
      <rPr>
        <u/>
        <sz val="11"/>
        <color rgb="FF1155CC"/>
        <rFont val="Calibri"/>
        <family val="2"/>
      </rPr>
      <t>https://gs.statcounter.com/search-engine-market-share/desktop/china/2018</t>
    </r>
    <r>
      <rPr>
        <sz val="11"/>
        <color rgb="FF000000"/>
        <rFont val="Calibri"/>
        <family val="2"/>
      </rPr>
      <t xml:space="preserve"> The market concentration % is computed by taking the average of monthly market shares. How “market share” is defined is not clear from data sources (unique visitor number or revenue). Most likely the StatCounter source is based on monthly unique visitor numbers. Source for Baidu Products including Baidu App for search: </t>
    </r>
    <r>
      <rPr>
        <u/>
        <sz val="11"/>
        <color rgb="FF1155CC"/>
        <rFont val="Calibri"/>
        <family val="2"/>
      </rPr>
      <t>https://ir.baidu.com/Baidu-Core</t>
    </r>
    <r>
      <rPr>
        <sz val="11"/>
        <color rgb="FF000000"/>
        <rFont val="Calibri"/>
        <family val="2"/>
      </rPr>
      <t xml:space="preserve"> </t>
    </r>
  </si>
  <si>
    <r>
      <rPr>
        <sz val="11"/>
        <color rgb="FF000000"/>
        <rFont val="Calibri"/>
        <family val="2"/>
      </rPr>
      <t xml:space="preserve">The google company rebranded themselves as the Alphabet Inc. in 2015, and now Google is the largets subsidiary under the Alphabet Inc. 
Source for search engine - desktop market: StatCounter (2018): </t>
    </r>
    <r>
      <rPr>
        <u/>
        <sz val="11"/>
        <color rgb="FF1155CC"/>
        <rFont val="Calibri"/>
        <family val="2"/>
      </rPr>
      <t>https://gs.statcounter.com/search-engine-market-share/desktop/china/2018</t>
    </r>
    <r>
      <rPr>
        <sz val="11"/>
        <color rgb="FF000000"/>
        <rFont val="Calibri"/>
        <family val="2"/>
      </rPr>
      <t xml:space="preserve"> The market concentration % is computed by taking the average of monthly market shares. How “market share” is defined is not clear from data sources (unique visitor number or revenue). Most likely the StatCounter source is based on monthly unique visitor numbers. Source for Baidu Products including Baidu App for search: </t>
    </r>
    <r>
      <rPr>
        <u/>
        <sz val="11"/>
        <color rgb="FF1155CC"/>
        <rFont val="Calibri"/>
        <family val="2"/>
      </rPr>
      <t>https://ir.baidu.com/Baidu-Core</t>
    </r>
    <r>
      <rPr>
        <sz val="11"/>
        <color rgb="FF000000"/>
        <rFont val="Calibri"/>
        <family val="2"/>
      </rPr>
      <t xml:space="preserve"> </t>
    </r>
  </si>
  <si>
    <t xml:space="preserve">Sogou went to stock market open since 2017. Source for search engine - desktop market: StatCounter (2018): https://gs.statcounter.com/search-engine-market-share/desktop/china/2018 The market concentration % is computed by taking the average of monthly market shares. How “market share” is defined is not clear from data sources (unique visitor number or revenue). Most likely the StatCounter source is based on monthly unique visitor numbers. Source for Baidu Products including Baidu App for search: https://ir.baidu.com/Baidu-Core </t>
  </si>
  <si>
    <r>
      <rPr>
        <sz val="11"/>
        <color rgb="FF000000"/>
        <rFont val="Calibri"/>
        <family val="2"/>
      </rPr>
      <t xml:space="preserve">Source for search engine - desktop market: StatCounter (2018): </t>
    </r>
    <r>
      <rPr>
        <u/>
        <sz val="11"/>
        <color rgb="FF1155CC"/>
        <rFont val="Calibri"/>
        <family val="2"/>
      </rPr>
      <t>https://gs.statcounter.com/search-engine-market-share/desktop/china/2018</t>
    </r>
    <r>
      <rPr>
        <sz val="11"/>
        <color rgb="FF000000"/>
        <rFont val="Calibri"/>
        <family val="2"/>
      </rPr>
      <t xml:space="preserve"> The market concentration % is computed by taking the average of monthly market shares. How “market share” is defined is not clear from data sources (unique visitor number or revenue). Most likely the StatCounter source is based on monthly unique visitor numbers. Source for Baidu Products including Baidu App for search: </t>
    </r>
    <r>
      <rPr>
        <u/>
        <sz val="11"/>
        <color rgb="FF1155CC"/>
        <rFont val="Calibri"/>
        <family val="2"/>
      </rPr>
      <t>https://ir.baidu.com/Baidu-Core</t>
    </r>
    <r>
      <rPr>
        <sz val="11"/>
        <color rgb="FF000000"/>
        <rFont val="Calibri"/>
        <family val="2"/>
      </rPr>
      <t xml:space="preserve"> </t>
    </r>
  </si>
  <si>
    <t xml:space="preserve">Shenma Inc., a "mobile-first" search engine for China, was launched in April 2014. It is a joint venture between Alibaba Group and UCWeb in 2013. In 2014, Alibaba acquired UCWeb. Though Alibaba group has gone to the stock market, the Shenma Inc hasn't.
Source for search engine - desktop market: StatCounter (2018): https://gs.statcounter.com/search-engine-market-share/desktop/china/2018 The market concentration % is computed by taking the average of monthly market shares. How “market share” is defined is not clear from data sources (unique visitor number or revenue). Most likely the StatCounter source is based on monthly unique visitor numbers. Source for Baidu Products including Baidu App for search: https://ir.baidu.com/Baidu-Core </t>
  </si>
  <si>
    <r>
      <rPr>
        <sz val="11"/>
        <color rgb="FF000000"/>
        <rFont val="Calibri"/>
        <family val="2"/>
      </rPr>
      <t xml:space="preserve">Source for search engine - desktop market: StatCounter (2018): </t>
    </r>
    <r>
      <rPr>
        <u/>
        <sz val="11"/>
        <color rgb="FF1155CC"/>
        <rFont val="Calibri"/>
        <family val="2"/>
      </rPr>
      <t>https://gs.statcounter.com/search-engine-market-share/desktop/china/2018</t>
    </r>
    <r>
      <rPr>
        <sz val="11"/>
        <color rgb="FF000000"/>
        <rFont val="Calibri"/>
        <family val="2"/>
      </rPr>
      <t xml:space="preserve"> The market concentration % is computed by taking the average of monthly market shares. How “market share” is defined is not clear from data sources (unique visitor number or revenue). Most likely the StatCounter source is based on monthly unique visitor numbers. Source for Baidu Products including Baidu App for search: </t>
    </r>
    <r>
      <rPr>
        <u/>
        <sz val="11"/>
        <color rgb="FF1155CC"/>
        <rFont val="Calibri"/>
        <family val="2"/>
      </rPr>
      <t>https://ir.baidu.com/Baidu-Core</t>
    </r>
    <r>
      <rPr>
        <sz val="11"/>
        <color rgb="FF000000"/>
        <rFont val="Calibri"/>
        <family val="2"/>
      </rPr>
      <t xml:space="preserve"> </t>
    </r>
  </si>
  <si>
    <r>
      <rPr>
        <sz val="11"/>
        <color rgb="FF000000"/>
        <rFont val="Calibri"/>
        <family val="2"/>
      </rPr>
      <t xml:space="preserve">Source for search engine - desktop market: StatCounter (2018): </t>
    </r>
    <r>
      <rPr>
        <u/>
        <sz val="11"/>
        <color rgb="FF1155CC"/>
        <rFont val="Calibri"/>
        <family val="2"/>
      </rPr>
      <t>https://gs.statcounter.com/search-engine-market-share/desktop/china/2018</t>
    </r>
    <r>
      <rPr>
        <sz val="11"/>
        <color rgb="FF000000"/>
        <rFont val="Calibri"/>
        <family val="2"/>
      </rPr>
      <t xml:space="preserve"> The market concentration % is computed by taking the average of monthly market shares. How “market share” is defined is not clear from data sources (unique visitor number or revenue). Most likely the StatCounter source is based on monthly unique visitor numbers. Source for Baidu Products including Baidu App for search: </t>
    </r>
    <r>
      <rPr>
        <u/>
        <sz val="11"/>
        <color rgb="FF1155CC"/>
        <rFont val="Calibri"/>
        <family val="2"/>
      </rPr>
      <t>https://ir.baidu.com/Baidu-Core</t>
    </r>
    <r>
      <rPr>
        <sz val="11"/>
        <color rgb="FF000000"/>
        <rFont val="Calibri"/>
        <family val="2"/>
      </rPr>
      <t xml:space="preserve"> </t>
    </r>
  </si>
  <si>
    <r>
      <rPr>
        <sz val="11"/>
        <color rgb="FF000000"/>
        <rFont val="Calibri"/>
        <family val="2"/>
      </rPr>
      <t xml:space="preserve">Source for search engine - desktop market: StatCounter (2018): </t>
    </r>
    <r>
      <rPr>
        <u/>
        <sz val="11"/>
        <color rgb="FF1155CC"/>
        <rFont val="Calibri"/>
        <family val="2"/>
      </rPr>
      <t>https://gs.statcounter.com/search-engine-market-share/desktop/china/2018</t>
    </r>
    <r>
      <rPr>
        <sz val="11"/>
        <color rgb="FF000000"/>
        <rFont val="Calibri"/>
        <family val="2"/>
      </rPr>
      <t xml:space="preserve"> The market concentration % is computed by taking the average of monthly market shares. How “market share” is defined is not clear from data sources (unique visitor number or revenue). Most likely the StatCounter source is based on monthly unique visitor numbers. Source for Baidu Products including Baidu App for search: </t>
    </r>
    <r>
      <rPr>
        <u/>
        <sz val="11"/>
        <color rgb="FF1155CC"/>
        <rFont val="Calibri"/>
        <family val="2"/>
      </rPr>
      <t>https://ir.baidu.com/Baidu-Core</t>
    </r>
    <r>
      <rPr>
        <sz val="11"/>
        <color rgb="FF000000"/>
        <rFont val="Calibri"/>
        <family val="2"/>
      </rPr>
      <t xml:space="preserve"> </t>
    </r>
  </si>
  <si>
    <r>
      <rPr>
        <sz val="11"/>
        <color rgb="FF000000"/>
        <rFont val="Calibri"/>
        <family val="2"/>
      </rPr>
      <t xml:space="preserve">Source for search engine - desktop market: StatCounter (2018): </t>
    </r>
    <r>
      <rPr>
        <u/>
        <sz val="11"/>
        <color rgb="FF1155CC"/>
        <rFont val="Calibri"/>
        <family val="2"/>
      </rPr>
      <t>https://gs.statcounter.com/search-engine-market-share/desktop/china/2018</t>
    </r>
    <r>
      <rPr>
        <sz val="11"/>
        <color rgb="FF000000"/>
        <rFont val="Calibri"/>
        <family val="2"/>
      </rPr>
      <t xml:space="preserve"> The market concentration % is computed by taking the average of monthly market shares. How “market share” is defined is not clear from data sources (unique visitor number or revenue). Most likely the StatCounter source is based on monthly unique visitor numbers. Source for Baidu Products including Baidu App for search: </t>
    </r>
    <r>
      <rPr>
        <u/>
        <sz val="11"/>
        <color rgb="FF1155CC"/>
        <rFont val="Calibri"/>
        <family val="2"/>
      </rPr>
      <t>https://ir.baidu.com/Baidu-Core</t>
    </r>
    <r>
      <rPr>
        <sz val="11"/>
        <color rgb="FF000000"/>
        <rFont val="Calibri"/>
        <family val="2"/>
      </rPr>
      <t xml:space="preserve"> </t>
    </r>
  </si>
  <si>
    <t>Kakao Group</t>
  </si>
  <si>
    <t>Daum</t>
  </si>
  <si>
    <t xml:space="preserve">A Korean search engine: https://www.daum.net/  Source for search engine - desktop market: StatCounter (2018): https://gs.statcounter.com/search-engine-market-share/desktop/china/2018 The market concentration % is computed by taking the average of monthly market shares. How “market share” is defined is not clear from data sources (unique visitor number or revenue). Most likely the StatCounter source is based on monthly unique visitor numbers. Source for Baidu Products including Baidu App for search: https://ir.baidu.com/Baidu-Core </t>
  </si>
  <si>
    <r>
      <rPr>
        <sz val="11"/>
        <color rgb="FF000000"/>
        <rFont val="Calibri"/>
        <family val="2"/>
      </rPr>
      <t xml:space="preserve">Source for search engine - desktop market: StatCounter (2018): </t>
    </r>
    <r>
      <rPr>
        <u/>
        <sz val="11"/>
        <color rgb="FF1155CC"/>
        <rFont val="Calibri"/>
        <family val="2"/>
      </rPr>
      <t>https://gs.statcounter.com/search-engine-market-share/desktop/china/2018</t>
    </r>
    <r>
      <rPr>
        <sz val="11"/>
        <color rgb="FF000000"/>
        <rFont val="Calibri"/>
        <family val="2"/>
      </rPr>
      <t xml:space="preserve"> The market concentration % is computed by taking the average of monthly market shares. How “market share” is defined is not clear from data sources (unique visitor number or revenue). Most likely the StatCounter source is based on monthly unique visitor numbers. Source for Baidu Products including Baidu App for search: </t>
    </r>
    <r>
      <rPr>
        <u/>
        <sz val="11"/>
        <color rgb="FF1155CC"/>
        <rFont val="Calibri"/>
        <family val="2"/>
      </rPr>
      <t>https://ir.baidu.com/Baidu-Core</t>
    </r>
    <r>
      <rPr>
        <sz val="11"/>
        <color rgb="FF000000"/>
        <rFont val="Calibri"/>
        <family val="2"/>
      </rPr>
      <t xml:space="preserve"> </t>
    </r>
  </si>
  <si>
    <t>Duck Duck Go, Inc.</t>
  </si>
  <si>
    <t>DuckDuckGo</t>
  </si>
  <si>
    <r>
      <rPr>
        <sz val="11"/>
        <color rgb="FF000000"/>
        <rFont val="Calibri"/>
        <family val="2"/>
      </rPr>
      <t xml:space="preserve">Source for search engine - desktop market: StatCounter (2018): </t>
    </r>
    <r>
      <rPr>
        <u/>
        <sz val="11"/>
        <color rgb="FF1155CC"/>
        <rFont val="Calibri"/>
        <family val="2"/>
      </rPr>
      <t>https://gs.statcounter.com/search-engine-market-share/desktop/china/2018</t>
    </r>
    <r>
      <rPr>
        <sz val="11"/>
        <color rgb="FF000000"/>
        <rFont val="Calibri"/>
        <family val="2"/>
      </rPr>
      <t xml:space="preserve"> The market concentration % is computed by taking the average of monthly market shares. How “market share” is defined is not clear from data sources (unique visitor number or revenue). Most likely the StatCounter source is based on monthly unique visitor numbers. Source for Baidu Products including Baidu App for search: </t>
    </r>
    <r>
      <rPr>
        <u/>
        <sz val="11"/>
        <color rgb="FF1155CC"/>
        <rFont val="Calibri"/>
        <family val="2"/>
      </rPr>
      <t>https://ir.baidu.com/Baidu-Core</t>
    </r>
    <r>
      <rPr>
        <sz val="11"/>
        <color rgb="FF000000"/>
        <rFont val="Calibri"/>
        <family val="2"/>
      </rPr>
      <t xml:space="preserve"> </t>
    </r>
  </si>
  <si>
    <r>
      <rPr>
        <sz val="11"/>
        <color rgb="FF000000"/>
        <rFont val="Calibri"/>
        <family val="2"/>
      </rPr>
      <t xml:space="preserve">Source for search engine - desktop market: StatCounter (2018): </t>
    </r>
    <r>
      <rPr>
        <u/>
        <sz val="11"/>
        <color rgb="FF1155CC"/>
        <rFont val="Calibri"/>
        <family val="2"/>
      </rPr>
      <t>https://gs.statcounter.com/search-engine-market-share/desktop/china/2018</t>
    </r>
    <r>
      <rPr>
        <sz val="11"/>
        <color rgb="FF000000"/>
        <rFont val="Calibri"/>
        <family val="2"/>
      </rPr>
      <t xml:space="preserve"> The market concentration % is computed by taking the average of monthly market shares. How “market share” is defined is not clear from data sources (unique visitor number or revenue). Most likely the StatCounter source is based on monthly unique visitor numbers. Source for Baidu Products including Baidu App for search: </t>
    </r>
    <r>
      <rPr>
        <u/>
        <sz val="11"/>
        <color rgb="FF1155CC"/>
        <rFont val="Calibri"/>
        <family val="2"/>
      </rPr>
      <t>https://ir.baidu.com/Baidu-Core</t>
    </r>
    <r>
      <rPr>
        <sz val="11"/>
        <color rgb="FF000000"/>
        <rFont val="Calibri"/>
        <family val="2"/>
      </rPr>
      <t xml:space="preserve"> </t>
    </r>
  </si>
  <si>
    <t>Source for desktop search engine market in China (2019): https://gs.statcounter.com/search-engine-market-share/desktop/china/2019 The market concentration % is computed by taking the average of monthly market shares. How “market share” is defined is not clear from data sources (unique visitor number or revenue). Most likely the StatCounter source is based on monthly unique visitor numbers.</t>
  </si>
  <si>
    <t>Shenma Inc., a "mobile-first" search engine for China, was launched in April 2014. It is a joint venture between Alibaba Group and UCWeb in 2013. In 2014, Alibaba acquired UCWeb. Though Alibaba group has gone to the stock market, the Shenma Inc hasn't.</t>
  </si>
  <si>
    <t>Source for desktop search engine market in China (2020): https://gs.statcounter.com/search-engine-market-share/desktop/china/2020 The market concentration % is computed by taking the average of monthly market shares. How “market share” is defined is not clear from data sources (unique visitor number or revenue). Most likely the StatCounter source is based on monthly unique visitor numbers.</t>
  </si>
  <si>
    <t>The parent company of Sogou turned from Sohu to Tencent Holdings in 2021. Source for desktop search engine market in China (2021): https://gs.statcounter.com/search-engine-market-share/desktop/china/2021 The market concentration % is computed by taking the average of monthly market shares. How “market share” is defined is not clear from data sources (unique visitor number or revenue). Most likely the StatCounter source is based on monthly unique visitor numbers.</t>
  </si>
  <si>
    <t>Shenma Inc., a "mobile-first" search engine for China, was launched in April 2014. It is a joint venture between Alibaba Group and UCWeb in 2013. In 2014, Alibaba acquired UCWeb. Though Alibaba group has gone to the stock market, the Shenma Inc hasn't. Source for 2021 Search Engine - mobile market: https://gs.statcounter.com/search-engine-market-share/mobile/china/2021</t>
  </si>
  <si>
    <t>Ecosia</t>
  </si>
  <si>
    <t>Ecosia (a German search engine) began to be included for the first time. Source for 2021 Search Engine - mobile market: https://gs.statcounter.com/search-engine-market-share/mobile/china/2021</t>
  </si>
  <si>
    <t>Market Shares by Monthly Active Users (%)</t>
  </si>
  <si>
    <t>DAU (Daily Average Users, 000s)</t>
  </si>
  <si>
    <t>MAU (Monthly Average Users, 000s)</t>
  </si>
  <si>
    <t>Social Media Platform</t>
  </si>
  <si>
    <t>WeChat</t>
  </si>
  <si>
    <t>As of Dec 2019; Tencent AR2019, p.4; MAUs for 2018: 1151000</t>
  </si>
  <si>
    <t>QQ</t>
  </si>
  <si>
    <t>As of Dec 2019; Tencent AR2019, p.4; MAUs for 2018: 653400</t>
  </si>
  <si>
    <t>MAUs as of Dec. 2019. Weibo AR 2021 cited in https://m.yicai.com/news/101335450.html</t>
  </si>
  <si>
    <t>CBN Data, http://pdf.dfcfw.com/pdf/H3_AP202002201375299852_1.pdf; Data includes Douyin and Douyin Light</t>
  </si>
  <si>
    <t>CBN Data, http://pdf.dfcfw.com/pdf/H3_AP202002201375299852_1.pdf</t>
  </si>
  <si>
    <t>Huya</t>
  </si>
  <si>
    <t>MAUs for Huya Livestream Desktop &amp; Huya mobile app, HUYA AR2019, cited in https://www.iheima.com/article-301623.html</t>
  </si>
  <si>
    <t>Douyu</t>
  </si>
  <si>
    <t>MAUs for Q3 2019, Douyu Q3 Financial Report cited in https://www.sohu.com/a/356871632_793466</t>
  </si>
  <si>
    <t>Hello Group</t>
  </si>
  <si>
    <t>MOMO</t>
  </si>
  <si>
    <t>MAUs for 2019.12; MOMO AR2020, p.44</t>
  </si>
  <si>
    <t>QuestMobile cited in The Comparative Analyis of Six Major Online Video Platforms by Kaiyuan Stock 2021 (开源证券-传媒行业六大视频平台深度对比), https://pdf.dfcfw.com/pdf/H3_AP202101211452772826_1.pdf?1611229046000.pdf. Alternative source: AR2021, p.82. “In addition, our average MAU increased significantly from 117.5 million in 2019, to 185.8 million in 2020 and further to 249.8 million in 2021.”</t>
  </si>
  <si>
    <t>Xiaohongshu Technology Ltd.</t>
  </si>
  <si>
    <t>Xiaohongshu</t>
  </si>
  <si>
    <t>MAUs for 2019.6. https://wallstreetcn.com/livenews/1529721</t>
  </si>
  <si>
    <t>Zhihu Inc.</t>
  </si>
  <si>
    <t>Zhihu</t>
  </si>
  <si>
    <t>Average MAUs for Q4 2019. https://finance.sina.com.cn/tech/2021-05-21/doc-ikmyaawc6583412.shtml</t>
  </si>
  <si>
    <t>Baidu Tieba</t>
  </si>
  <si>
    <t>MAUs for 2019.7. Qianfan Analysys, cited in https://www.inneed.club/articles/detail/yelaj53gbd</t>
  </si>
  <si>
    <t>Ink Inc.</t>
  </si>
  <si>
    <t>Ink</t>
  </si>
  <si>
    <t>Average MAUs for 2019, Ink AR2019, cited in https://new.qq.com/omn/20200329/20200329A0JQS100.html</t>
  </si>
  <si>
    <t>Soulgate Holding Ltd.</t>
  </si>
  <si>
    <t>Soul</t>
  </si>
  <si>
    <t>Average MAUs for 2019, Soulgate SEHK IPO filing, p.4. *Tencent is the second largest shareholder of Soulgate, with 49.5% of the shares and 28.5% voting right. https://www1.hkexnews.hk/app/sehk/2022/104557/documents/sehk22063002292.pdf</t>
  </si>
  <si>
    <t>Beijing Douwang Technology Ltd.</t>
  </si>
  <si>
    <t>Douban</t>
  </si>
  <si>
    <t>Estimated MAUs for 2019.12. Qianfan Analysys, cited in https://new.qq.com/omn/20210407/20210407A06GCH00.html</t>
  </si>
  <si>
    <t>MAUs as of Dec 2020; Tencent AR2020, cited in https://baijiahao.baidu.com/s?id=1695117486544778587&amp;wfr=spider&amp;for=pc</t>
  </si>
  <si>
    <t>MAUs as of the end of the year. *Data includes Douyin and Douyin Light. 2021 Chinese mobile internet report, Quest Mobile. https://www.questmobile.com.cn/research/report/319</t>
  </si>
  <si>
    <t>MAUs as of Dec. 2021. *Data includes Kuaishou and Kuaishou light version. 2021 Chinese Mobile Internet Report (Quest Mobile). https://www.questmobile.com.cn/research/report/319</t>
  </si>
  <si>
    <t>MAUs as of Dec. 2020. Weibo AR 2021 cited in https://m.yicai.com/news/101335450.html</t>
  </si>
  <si>
    <t>MAUs for Huya Livestream Desktop &amp; Huya mobile app, HUYA AR2020, cited in https://finance.sina.com.cn/tech/2021-03-23/doc-ikkntiam7062149.shtml</t>
  </si>
  <si>
    <t>QuestMobile cited in The Comparative Analyis of Six Major Online Video Platforms by Kaiyuan Stock 2021 (开源证券-传媒行业六大视频平台深度对比), https://pdf.dfcfw.com/pdf/H3_AP202101211452772826_1.pdf?1611229046000.pdf. *Alternative source: 185.8 million average MAUs for 2020, Bilibili AR2021, p. AR2021, p.82. “In addition, our average MAU increased significantly from 117.5 million in 2019, to 185.8 million in 2020 and further to 249.8 million in 2021.”</t>
  </si>
  <si>
    <t>MAUs for 2020.12; MOMO AR2021, p.56</t>
  </si>
  <si>
    <t>Zhihu AR2021, p.16</t>
  </si>
  <si>
    <t>Average MAUs for 2020 Q4. https://www.sohu.com/a/530310935_327908</t>
  </si>
  <si>
    <t>MAUs as of 2020.5. Qianfan Analysys, cited in https://www.huxiu.com/article/372017.html &amp; https://m.yunnan.cn/system/2020/11/14/031121035.shtml</t>
  </si>
  <si>
    <t>Average MAUs for 2020, Ink 2021 AR, cited in https://www.woshipm.com/it/5504668.html</t>
  </si>
  <si>
    <t>Average MAUs for 2020, Soulgate SEHK IPO filing, p.4. *Tencent is the second largest shareholder of Soulgate, with 49.5% of the shares and 28.5% voting right. https://www1.hkexnews.hk/app/sehk/2022/104557/documents/sehk22063002292.pdf</t>
  </si>
  <si>
    <t>MAUs as of 2020.11. Iimedia Research, https://www.iimedia.cn/c1000/76115.html</t>
  </si>
  <si>
    <t>Tencent AR2021,cited in http://web.zaeke.cn/article-17298.html</t>
  </si>
  <si>
    <t>MAUs as of Dec. 2021. *Data includes Douyin and Douyin Light. 2021 Chinese Mobile Internet Report (Quest Mobile). https://www.questmobile.com.cn/research/report/319</t>
  </si>
  <si>
    <t>MAUs as of Dec. 2021. Weibo AR 2021 cited in https://m.yicai.com/news/101335450.html</t>
  </si>
  <si>
    <t>2021/12 MAU; 2021 Chinese Mobile Internet Report (Quest Mobile) https://www.questmobile.com.cn/research/report/319</t>
  </si>
  <si>
    <t>MAUs for Dec. 2021. Chinese Mobile Internet Report (Quest Mobile). https://www.questmobile.com.cn/research/report/319</t>
  </si>
  <si>
    <t>MAUs for 2021.12; MOMO AR2021, p.56</t>
  </si>
  <si>
    <t>Average MAUs for 2021 Q4, HUYA AR2021, p. 68. *Huya stopped reporting the MAUs for Huya Livestream Desktop but only mobile users from 2021 AR.</t>
  </si>
  <si>
    <t>Average MAUs for 2021 Q4. https://www.sohu.com/a/530310935_327908</t>
  </si>
  <si>
    <t>Average MAUs for 2021, Ink 2021 AR, cited in https://www.woshipm.com/it/5504668.html</t>
  </si>
  <si>
    <r>
      <rPr>
        <sz val="12"/>
        <color rgb="FF000000"/>
        <rFont val="Calibri"/>
        <family val="2"/>
      </rPr>
      <t xml:space="preserve">Qianfan Analysis, cited in Sohu News, </t>
    </r>
    <r>
      <rPr>
        <u/>
        <sz val="12"/>
        <color rgb="FF1155CC"/>
        <rFont val="Calibri"/>
        <family val="2"/>
      </rPr>
      <t>https://www.sohu.com/a/500063570_116132</t>
    </r>
  </si>
  <si>
    <t>Average MAUs for 2021, Soulgate SEHK IPO filing, p.4. *Tencent is the second largest shareholder of Soulgate, with 49.5% of the shares and 28.5% voting right. https://www1.hkexnews.hk/app/sehk/2022/104557/documents/sehk22063002292.pdf</t>
  </si>
  <si>
    <t>Qianfan Analysis, cited in https://finance.sina.cn/tech/csj/2021-12-18/detail-ikyakumx4879563.d.html?fromtech=1</t>
  </si>
  <si>
    <t>MAUs for December 2022, Weibo AR2022, p. 18</t>
  </si>
  <si>
    <t>Average MAUs for 2022, KAWO, 2023 Chinese Social Media Guidebook [KAWO 2023中国社交媒体指南], p.9</t>
  </si>
  <si>
    <t>MAUs for 2022 Q4, Douyu AR2022, cited in http://www.news.cn/fortune/2023-03/21/c_1211739916.htm</t>
  </si>
  <si>
    <t>Average MAUs for 2022, HUYA AR2022, cited in https://m.thepaper.cn/rss_newsDetail_22385603?from=</t>
  </si>
  <si>
    <t>MAUs as of December 2022, Tencent AR 2022, p. 4</t>
  </si>
  <si>
    <t>Inke Inc.</t>
  </si>
  <si>
    <t>Inke</t>
  </si>
  <si>
    <t>MAUs as of December 2022, Inke AR 2022, p. 5</t>
  </si>
  <si>
    <t>MAUs as of December 2022, Hello Group AR 2022, cited in https://www.sohu.com/a/655383572_115565</t>
  </si>
  <si>
    <t>Average MAUs for 2022, Soulgate Holding IPO Prospectus 2023, cited in https://www.sohu.com/a/660019475_100171209</t>
  </si>
  <si>
    <t>Average MAUs for 2022, iiMedia 2022 Annual Messaging and Social Media Apps Ranking Chart, https://www.iimedia.cn/c880/91701.html</t>
  </si>
  <si>
    <t>Users (000s)</t>
  </si>
  <si>
    <t>Android</t>
  </si>
  <si>
    <t>Android OS</t>
  </si>
  <si>
    <t>Source for mobile OS market in China (2018 and onward) come from StatCounter (https://gs.statcounter.com/os-market-share/mobile/china/2018) However, it's not clear how exactly the market size is calculated. Most likley, it's based on devices sold and operating with Andriod OS or Apple iOS sytems.</t>
  </si>
  <si>
    <t>Apple Inc.</t>
  </si>
  <si>
    <t>Apple</t>
  </si>
  <si>
    <t>Apple iOS</t>
  </si>
  <si>
    <t xml:space="preserve">Source for mobile OS market in China (2018): https://gs.statcounter.com/os-market-share/mobile/china/2018 </t>
  </si>
  <si>
    <t>Unknown</t>
  </si>
  <si>
    <t>Linux Foundation</t>
  </si>
  <si>
    <t>Linux</t>
  </si>
  <si>
    <t xml:space="preserve">Linux Foundation is a non-profit corporation. Source for mobile OS market in China (2018): https://gs.statcounter.com/os-market-share/mobile/china/2018 </t>
  </si>
  <si>
    <t>Windows</t>
  </si>
  <si>
    <t>Microsoft Windows</t>
  </si>
  <si>
    <t>BlackBerry Ltd</t>
  </si>
  <si>
    <t>BlackBerry</t>
  </si>
  <si>
    <t>Samsung Electronics Co., Ltd.</t>
  </si>
  <si>
    <t>Samsung</t>
  </si>
  <si>
    <t>Source for mobile OS market in China (2019): https://gs.statcounter.com/os-market-share/mobile/china/2019</t>
  </si>
  <si>
    <t>Linux Foundation is a non-profit corporation. Source for mobile OS market in China (2019): https://gs.statcounter.com/os-market-share/mobile/china/2019</t>
  </si>
  <si>
    <t>Nokia Corporation</t>
  </si>
  <si>
    <t>Symbian</t>
  </si>
  <si>
    <t xml:space="preserve">Source for mobile OS market in China (2020): https://gs.statcounter.com/os-market-share/mobile/china/2020 </t>
  </si>
  <si>
    <t xml:space="preserve">Linux Foundation is a non-profit corporation. Source for mobile OS market in China (2020): https://gs.statcounter.com/os-market-share/mobile/china/2020 </t>
  </si>
  <si>
    <t xml:space="preserve">Source for mobile OS market in China (2021): https://gs.statcounter.com/os-market-share/mobile/china/2021 </t>
  </si>
  <si>
    <t xml:space="preserve">Linux Foundation is a non-profit corporation. Source for mobile OS market in China (2021): https://gs.statcounter.com/os-market-share/mobile/china/2021 </t>
  </si>
  <si>
    <t xml:space="preserve">Desktop OS China market stats (2018): https://gs.statcounter.com/os-market-share/desktop/china/2018 </t>
  </si>
  <si>
    <t>MacOS</t>
  </si>
  <si>
    <t xml:space="preserve">Linux Foundation is a non-profit corporation.Desktop OS China market stats (2018): https://gs.statcounter.com/os-market-share/desktop/china/2018 </t>
  </si>
  <si>
    <t>Chrome OS</t>
  </si>
  <si>
    <t xml:space="preserve">Desktop OS China market stats (2019): https://gs.statcounter.com/os-market-share/desktop/china/2019 </t>
  </si>
  <si>
    <t xml:space="preserve">Linux Foundation is a non-profit corporation.Desktop OS China market stats (2019): https://gs.statcounter.com/os-market-share/desktop/china/2019 </t>
  </si>
  <si>
    <t xml:space="preserve">Desktop OS China market stats (2020): https://gs.statcounter.com/os-market-share/desktop/china/2020 </t>
  </si>
  <si>
    <t xml:space="preserve">Linux Foundation is a non-profit corporation.Desktop OS China market stats (2020): https://gs.statcounter.com/os-market-share/desktop/china/2020 </t>
  </si>
  <si>
    <t xml:space="preserve">Desktop OS China market stats (2021): https://gs.statcounter.com/os-market-share/desktop/china/2021 </t>
  </si>
  <si>
    <t xml:space="preserve">Linux Foundation is a non-profit corporation.Desktop OS China market stats (2021): https://gs.statcounter.com/os-market-share/desktop/china/2021 </t>
  </si>
  <si>
    <t>Chrome</t>
  </si>
  <si>
    <r>
      <rPr>
        <u/>
        <sz val="11"/>
        <color rgb="FF000000"/>
        <rFont val="Calibri"/>
        <family val="2"/>
      </rPr>
      <t xml:space="preserve">Main source is StatCounter - </t>
    </r>
    <r>
      <rPr>
        <u/>
        <sz val="11"/>
        <color rgb="FF1155CC"/>
        <rFont val="Calibri"/>
        <family val="2"/>
      </rPr>
      <t>https://gs.statcounter.com/browser-market-share/mobile/china</t>
    </r>
    <r>
      <rPr>
        <u/>
        <sz val="11"/>
        <color rgb="FF000000"/>
        <rFont val="Calibri"/>
        <family val="2"/>
      </rPr>
      <t xml:space="preserve"> (same source for this sector)</t>
    </r>
  </si>
  <si>
    <t>UC Mobile Ltd.</t>
  </si>
  <si>
    <t>UC Browser</t>
  </si>
  <si>
    <t>Although Alibaba has gone public in 2014, UC mobile Ltd hasn't.</t>
  </si>
  <si>
    <t>QQ Browser</t>
  </si>
  <si>
    <t>Safari</t>
  </si>
  <si>
    <t>IE</t>
  </si>
  <si>
    <t>Sogou Explorer</t>
  </si>
  <si>
    <t>Mozilla Foundation</t>
  </si>
  <si>
    <t>Mozilla Corporation</t>
  </si>
  <si>
    <t>Firefox</t>
  </si>
  <si>
    <t>Mozilla Foundation is a non-profit organization.</t>
  </si>
  <si>
    <t>Microsoft Edge</t>
  </si>
  <si>
    <t>Edge Legacy</t>
  </si>
  <si>
    <t>Microsoft Edge Legacy is the EdgeHTML based browser that is currently the default browser on Windows 10 PCs. Support for Microsoft Edge Legacy has end on March 9, 2021. The new Microsoft Edge is based on Chromium, and was released in January 2020.</t>
  </si>
  <si>
    <t>Maxthon Ltd.</t>
  </si>
  <si>
    <t>Maxthon Browser</t>
  </si>
  <si>
    <t>Maxthon</t>
  </si>
  <si>
    <t>Samsung Internet</t>
  </si>
  <si>
    <t>Opera Limited</t>
  </si>
  <si>
    <t>Opera</t>
  </si>
  <si>
    <t>Opera was purchased by Chinese consortium in 2016 (including the browser), and rest of the Opera is renamed to Otello Corporation. https://en.wikipedia.org/wiki/Opera_(company)</t>
  </si>
  <si>
    <t>360 Safe</t>
  </si>
  <si>
    <t>IEMobile</t>
  </si>
  <si>
    <t>Yandex Browser</t>
  </si>
  <si>
    <t>Mozilla</t>
  </si>
  <si>
    <t xml:space="preserve"> Mozilla is the company that made Firefox. Technically, firefox is the short name for mozilla firebox browser. https://support.mozilla.org/en-US/questions/1153186</t>
  </si>
  <si>
    <t>Tencent Traveler</t>
  </si>
  <si>
    <t>BlackBerry Ltd.</t>
  </si>
  <si>
    <t>Mozilla Foundation is a non-profit organization. Mozilla is the company that made Firefox. Technically, firefox is the short name for mozilla firebox browser. https://support.mozilla.org/en-US/questions/1153186</t>
  </si>
  <si>
    <t>Nokia</t>
  </si>
  <si>
    <t xml:space="preserve">Mozilla Foundation is a non-profit organization. </t>
  </si>
  <si>
    <t>Edge</t>
  </si>
  <si>
    <t>Chromium</t>
  </si>
  <si>
    <t>The new Microsoft Edge is based on Chromium, and was released in January 2020.</t>
  </si>
  <si>
    <t>Phoenix Studio</t>
  </si>
  <si>
    <t>TheWorld Browser</t>
  </si>
  <si>
    <t>Phoenix studio was the name of the team that was not registered as a company, and then in 2013, the team was sold to Qihoo 360.</t>
  </si>
  <si>
    <t>Sohu desolved its share of Sogou to Tencent Holdings in 2021.</t>
  </si>
  <si>
    <r>
      <rPr>
        <u/>
        <sz val="11"/>
        <color theme="1"/>
        <rFont val="Calibri"/>
        <family val="2"/>
      </rPr>
      <t xml:space="preserve">Source: StatCounter - </t>
    </r>
    <r>
      <rPr>
        <u/>
        <sz val="11"/>
        <color rgb="FF1155CC"/>
        <rFont val="Calibri"/>
        <family val="2"/>
      </rPr>
      <t>https://gs.statcounter.com/browser-market-share/desktop/china</t>
    </r>
    <r>
      <rPr>
        <u/>
        <sz val="11"/>
        <color theme="1"/>
        <rFont val="Calibri"/>
        <family val="2"/>
      </rPr>
      <t xml:space="preserve"> (same source for this sector)</t>
    </r>
  </si>
  <si>
    <r>
      <rPr>
        <sz val="11"/>
        <color rgb="FF000000"/>
        <rFont val="Calibri"/>
        <family val="2"/>
      </rPr>
      <t xml:space="preserve">Firefox is made by Mozilla Corporation, a wholly owned subsidiary of the not-for-profit Mozilla Foundation. Source: </t>
    </r>
    <r>
      <rPr>
        <u/>
        <sz val="11"/>
        <color rgb="FF1155CC"/>
        <rFont val="Calibri"/>
        <family val="2"/>
      </rPr>
      <t>https://www.mozilla.org/en-US/firefox/faq/ StatCounter lists both "Firefox" and "Mozilla" as separate browsers (from 2018 to 2021)</t>
    </r>
  </si>
  <si>
    <t>Microspft Edge</t>
  </si>
  <si>
    <t>360 Safe Browser</t>
  </si>
  <si>
    <t>StatCounter lists both "Firefox" and "Mozilla" as separate browsers (from 2018 to 2021)</t>
  </si>
  <si>
    <t>PhantomJS</t>
  </si>
  <si>
    <t>Phantom</t>
  </si>
  <si>
    <t>The Phantom here probably refers to PhantomJS, a headless browser for testing purposes. Most results show Phantom is just a wallet extension app on chrome. It is already suspended due to lasck of active contribution. PhantomJS homepage: https://phantomjs.org/</t>
  </si>
  <si>
    <t>Vivaldi Technologies AS</t>
  </si>
  <si>
    <t>Vivaldi Technologies</t>
  </si>
  <si>
    <t>Vivaldi</t>
  </si>
  <si>
    <t>Mozilla Foundation is a non-profit organization. Mozilla is the company that made Firefox. Technically, firefox is the short name for mozilla firebox browser. https://support.mozilla.org/en-US/questions/1153186 
StatCounter lists both "Firefox" and "Mozilla" as separate browsers (from 2018 to 2021)</t>
  </si>
  <si>
    <t>Same as 360 Safe, listed as 360 Safe Browser on statcounter in year 2019.</t>
  </si>
  <si>
    <t>Tencent Holdings Limited</t>
  </si>
  <si>
    <t>Total Revenue (Millions RMB￥)2</t>
  </si>
  <si>
    <t>Total Revenue (Millions USD$)</t>
  </si>
  <si>
    <t xml:space="preserve">Magazines: periodicals, mostly consumer oriented, retail magazines rather than professional journals. </t>
  </si>
  <si>
    <t xml:space="preserve">PwC Global Entertainment and Media Outlook: 2022-2026, www.pwc.com/outlook All data in the original report are in US dollars. </t>
  </si>
  <si>
    <t xml:space="preserve">PwC Global Entertainment and Media Outlook: 2022-2026, www.pwc.com/outlook Subscription revenue is actually the print newspaper circulation revenue offered on the site, but is the closest thing we found to subscription revenue. Total revenue is the sum of print newspaper advertising revenue and print newspaper subscription revenue. This calculation may be more accurate given that circulation revenue includes subscription revenue. </t>
  </si>
  <si>
    <t>PwC Global Entertainment and Media Outlook: 2022-2026, www.pwc.com/outlook Subscription revenue is actually the print newspaper circulation revenue offered on the site, but is the closest thing we found to subscription revenue. Total revenue is the sum of print newspaper advertising revenue and print newspaper subscription revenue. This calculation may be more accurate given that circulation revenue includes subscription revenue. All data in the original report are in US dollars.</t>
  </si>
  <si>
    <t>PwC Global Entertainment and Media Outlook: 2022-2026, www.pwc.com/outlook Subscription revenue is actually the circulation revenue offered on the site, but is the closest thing we found to subscription revenue. Total revenue is the sum of advertising revenue and subscription revenue. This calculation may be more accurate given that circulation revenue includes subscription revenue. All data in the original report are in US dollars.</t>
  </si>
  <si>
    <t>Broadcast Radio &amp; TV</t>
  </si>
  <si>
    <r>
      <t xml:space="preserve">The revenue for broadcast radio and TV was from </t>
    </r>
    <r>
      <rPr>
        <i/>
        <sz val="10"/>
        <color theme="1"/>
        <rFont val="Calibri"/>
        <family val="2"/>
        <scheme val="minor"/>
      </rPr>
      <t>China TV &amp; Radio Yearbook</t>
    </r>
    <r>
      <rPr>
        <sz val="10"/>
        <color theme="1"/>
        <rFont val="Calibri"/>
        <family val="2"/>
        <scheme val="minor"/>
      </rPr>
      <t xml:space="preserve"> (中国广播电视年鉴) published by Communication University of China. </t>
    </r>
  </si>
  <si>
    <t>Total Revenue (Millions USD)</t>
  </si>
  <si>
    <t>Meituan AR2021, P.236 "Online marketing services", https://media-meituan.todayir.com/20220419164002405410215762_en.pdf</t>
  </si>
  <si>
    <t>Film TV and Online Video Production</t>
  </si>
  <si>
    <t>Film TV and Online Video Distribution</t>
  </si>
  <si>
    <t>Meituan AR2019, P.24 "Online marketing services", http://media-meituan.todayir.com/2020041708160280279238680_en.pdf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</si>
</sst>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0_);[Red]\(0.00\)"/>
    <numFmt numFmtId="167" formatCode="&quot;$&quot;#,##0"/>
    <numFmt numFmtId="168" formatCode="0.0_);[Red]\(0.0\)"/>
  </numFmts>
  <fonts count="54" x14ac:knownFonts="1">
    <font>
      <sz val="12"/>
      <color theme="1"/>
      <name val="Calibri"/>
      <family val="2"/>
      <scheme val="minor"/>
    </font>
    <font>
      <b/>
      <sz val="11"/>
      <color rgb="FF000000"/>
      <name val="Calibri"/>
      <family val="2"/>
    </font>
    <font>
      <sz val="11"/>
      <color theme="1"/>
      <name val="Calibri"/>
      <family val="2"/>
    </font>
    <font>
      <sz val="11"/>
      <color rgb="FF000000"/>
      <name val="Calibri"/>
      <family val="2"/>
    </font>
    <font>
      <b/>
      <sz val="11"/>
      <color theme="1"/>
      <name val="Calibri"/>
      <family val="2"/>
    </font>
    <font>
      <sz val="11"/>
      <color theme="1"/>
      <name val="Calibri"/>
      <family val="2"/>
      <scheme val="minor"/>
    </font>
    <font>
      <sz val="11"/>
      <color rgb="FF3F3F3F"/>
      <name val="Calibri"/>
      <family val="2"/>
    </font>
    <font>
      <b/>
      <sz val="11"/>
      <color rgb="FFFF0000"/>
      <name val="Calibri"/>
      <family val="2"/>
    </font>
    <font>
      <b/>
      <sz val="11"/>
      <color rgb="FFC00000"/>
      <name val="Calibri"/>
      <family val="2"/>
    </font>
    <font>
      <u/>
      <sz val="11"/>
      <color theme="10"/>
      <name val="Calibri"/>
      <family val="2"/>
    </font>
    <font>
      <u/>
      <sz val="11"/>
      <color theme="10"/>
      <name val="Calibri"/>
      <family val="2"/>
    </font>
    <font>
      <u/>
      <sz val="11"/>
      <color theme="10"/>
      <name val="Calibri"/>
      <family val="2"/>
    </font>
    <font>
      <u/>
      <sz val="11"/>
      <color theme="10"/>
      <name val="Calibri"/>
      <family val="2"/>
    </font>
    <font>
      <u/>
      <sz val="11"/>
      <color theme="10"/>
      <name val="Calibri"/>
      <family val="2"/>
    </font>
    <font>
      <u/>
      <sz val="11"/>
      <color theme="10"/>
      <name val="Calibri"/>
      <family val="2"/>
    </font>
    <font>
      <u/>
      <sz val="11"/>
      <color theme="10"/>
      <name val="Calibri"/>
      <family val="2"/>
    </font>
    <font>
      <u/>
      <sz val="11"/>
      <color theme="10"/>
      <name val="Calibri"/>
      <family val="2"/>
    </font>
    <font>
      <u/>
      <sz val="11"/>
      <color theme="10"/>
      <name val="Calibri"/>
      <family val="2"/>
    </font>
    <font>
      <u/>
      <sz val="11"/>
      <color theme="10"/>
      <name val="Calibri"/>
      <family val="2"/>
    </font>
    <font>
      <u/>
      <sz val="11"/>
      <color theme="10"/>
      <name val="Calibri"/>
      <family val="2"/>
    </font>
    <font>
      <u/>
      <sz val="11"/>
      <color theme="10"/>
      <name val="Calibri"/>
      <family val="2"/>
    </font>
    <font>
      <u/>
      <sz val="11"/>
      <color theme="10"/>
      <name val="Calibri"/>
      <family val="2"/>
    </font>
    <font>
      <u/>
      <sz val="11"/>
      <color theme="10"/>
      <name val="Calibri"/>
      <family val="2"/>
    </font>
    <font>
      <u/>
      <sz val="11"/>
      <color theme="10"/>
      <name val="Calibri"/>
      <family val="2"/>
    </font>
    <font>
      <u/>
      <sz val="11"/>
      <color rgb="FF000000"/>
      <name val="Calibri"/>
      <family val="2"/>
    </font>
    <font>
      <u/>
      <sz val="11"/>
      <color rgb="FF0563C1"/>
      <name val="Calibri"/>
      <family val="2"/>
    </font>
    <font>
      <b/>
      <sz val="10"/>
      <color theme="1"/>
      <name val="Calibri"/>
      <family val="2"/>
    </font>
    <font>
      <sz val="10"/>
      <color theme="1"/>
      <name val="Calibri"/>
      <family val="2"/>
    </font>
    <font>
      <sz val="10"/>
      <color rgb="FF000000"/>
      <name val="Calibri"/>
      <family val="2"/>
    </font>
    <font>
      <u/>
      <sz val="10"/>
      <color theme="10"/>
      <name val="Calibri"/>
      <family val="2"/>
    </font>
    <font>
      <u/>
      <sz val="11"/>
      <color rgb="FF0000FF"/>
      <name val="Calibri"/>
      <family val="2"/>
    </font>
    <font>
      <u/>
      <sz val="11"/>
      <color rgb="FF0000FF"/>
      <name val="Calibri"/>
      <family val="2"/>
    </font>
    <font>
      <u/>
      <sz val="11"/>
      <color rgb="FF000000"/>
      <name val="Calibri"/>
      <family val="2"/>
    </font>
    <font>
      <u/>
      <sz val="11"/>
      <color theme="10"/>
      <name val="Calibri"/>
      <family val="2"/>
    </font>
    <font>
      <sz val="11"/>
      <color rgb="FF444444"/>
      <name val="Calibri"/>
      <family val="2"/>
    </font>
    <font>
      <u/>
      <sz val="11"/>
      <color rgb="FF0563C1"/>
      <name val="Calibri"/>
      <family val="2"/>
    </font>
    <font>
      <i/>
      <sz val="11"/>
      <color rgb="FF000000"/>
      <name val="Calibri"/>
      <family val="2"/>
    </font>
    <font>
      <sz val="11"/>
      <color rgb="FFFFFFFF"/>
      <name val="Calibri"/>
      <family val="2"/>
    </font>
    <font>
      <u/>
      <sz val="11"/>
      <color theme="10"/>
      <name val="Calibri"/>
      <family val="2"/>
    </font>
    <font>
      <b/>
      <sz val="12"/>
      <color rgb="FF000000"/>
      <name val="Calibri"/>
      <family val="2"/>
    </font>
    <font>
      <sz val="12"/>
      <color rgb="FF000000"/>
      <name val="Calibri"/>
      <family val="2"/>
    </font>
    <font>
      <u/>
      <sz val="12"/>
      <color rgb="FF000000"/>
      <name val="Calibri"/>
      <family val="2"/>
    </font>
    <font>
      <u/>
      <sz val="12"/>
      <color rgb="FF0563C1"/>
      <name val="Calibri"/>
      <family val="2"/>
    </font>
    <font>
      <u/>
      <sz val="11"/>
      <color theme="1"/>
      <name val="Calibri"/>
      <family val="2"/>
    </font>
    <font>
      <sz val="11"/>
      <color rgb="FF0563C1"/>
      <name val="Calibri"/>
      <family val="2"/>
    </font>
    <font>
      <u/>
      <sz val="11"/>
      <color rgb="FF1155CC"/>
      <name val="Calibri"/>
      <family val="2"/>
    </font>
    <font>
      <u/>
      <sz val="10"/>
      <color rgb="FF1155CC"/>
      <name val="Calibri"/>
      <family val="2"/>
    </font>
    <font>
      <b/>
      <sz val="10"/>
      <color rgb="FF000000"/>
      <name val="Calibri"/>
      <family val="2"/>
    </font>
    <font>
      <b/>
      <u/>
      <sz val="10"/>
      <color rgb="FF000000"/>
      <name val="Calibri"/>
      <family val="2"/>
    </font>
    <font>
      <u/>
      <sz val="12"/>
      <color rgb="FF1155CC"/>
      <name val="Calibri"/>
      <family val="2"/>
    </font>
    <font>
      <sz val="10"/>
      <color theme="1"/>
      <name val="Calibri"/>
      <family val="2"/>
      <scheme val="minor"/>
    </font>
    <font>
      <i/>
      <sz val="10"/>
      <color theme="1"/>
      <name val="Calibri"/>
      <family val="2"/>
      <scheme val="minor"/>
    </font>
    <font>
      <u/>
      <sz val="12"/>
      <color theme="11"/>
      <name val="Calibri"/>
      <family val="2"/>
      <scheme val="minor"/>
    </font>
    <font>
      <u/>
      <sz val="10"/>
      <color rgb="FF0563C1"/>
      <name val="Calibri"/>
      <family val="2"/>
    </font>
  </fonts>
  <fills count="22">
    <fill>
      <patternFill patternType="none"/>
    </fill>
    <fill>
      <patternFill patternType="gray125"/>
    </fill>
    <fill>
      <patternFill patternType="solid">
        <fgColor rgb="FFD9D9D9"/>
        <bgColor rgb="FFD9D9D9"/>
      </patternFill>
    </fill>
    <fill>
      <patternFill patternType="solid">
        <fgColor theme="0"/>
        <bgColor theme="0"/>
      </patternFill>
    </fill>
    <fill>
      <patternFill patternType="solid">
        <fgColor rgb="FFE7E6E6"/>
        <bgColor rgb="FFE7E6E6"/>
      </patternFill>
    </fill>
    <fill>
      <patternFill patternType="solid">
        <fgColor rgb="FFFFFF00"/>
        <bgColor rgb="FFFFFF00"/>
      </patternFill>
    </fill>
    <fill>
      <patternFill patternType="solid">
        <fgColor rgb="FFD8D8D8"/>
        <bgColor rgb="FFD8D8D8"/>
      </patternFill>
    </fill>
    <fill>
      <patternFill patternType="solid">
        <fgColor rgb="FF00FFFF"/>
        <bgColor rgb="FF00FFFF"/>
      </patternFill>
    </fill>
    <fill>
      <patternFill patternType="solid">
        <fgColor rgb="FF00FF00"/>
        <bgColor rgb="FF00FF00"/>
      </patternFill>
    </fill>
    <fill>
      <patternFill patternType="solid">
        <fgColor rgb="FFB7E1CD"/>
        <bgColor rgb="FFB7E1CD"/>
      </patternFill>
    </fill>
    <fill>
      <patternFill patternType="solid">
        <fgColor rgb="FFD0CECE"/>
        <bgColor rgb="FFD0CECE"/>
      </patternFill>
    </fill>
    <fill>
      <patternFill patternType="solid">
        <fgColor rgb="FFFFFFFF"/>
        <bgColor rgb="FFFFFFFF"/>
      </patternFill>
    </fill>
    <fill>
      <patternFill patternType="solid">
        <fgColor rgb="FFB7B7B7"/>
        <bgColor rgb="FFB7B7B7"/>
      </patternFill>
    </fill>
    <fill>
      <patternFill patternType="solid">
        <fgColor rgb="FFF7CAAC"/>
        <bgColor rgb="FFF7CAAC"/>
      </patternFill>
    </fill>
    <fill>
      <patternFill patternType="solid">
        <fgColor rgb="FFF8CBAD"/>
        <bgColor rgb="FFF8CBAD"/>
      </patternFill>
    </fill>
    <fill>
      <patternFill patternType="solid">
        <fgColor rgb="FFCCCCCC"/>
        <bgColor rgb="FFCCCCCC"/>
      </patternFill>
    </fill>
    <fill>
      <patternFill patternType="solid">
        <fgColor rgb="FFFFE598"/>
        <bgColor rgb="FFFFE598"/>
      </patternFill>
    </fill>
    <fill>
      <patternFill patternType="solid">
        <fgColor theme="9"/>
        <bgColor theme="9"/>
      </patternFill>
    </fill>
    <fill>
      <patternFill patternType="solid">
        <fgColor rgb="FFB8E2CE"/>
        <bgColor rgb="FFB6D7A8"/>
      </patternFill>
    </fill>
    <fill>
      <patternFill patternType="solid">
        <fgColor rgb="FFB8E2CE"/>
        <bgColor indexed="64"/>
      </patternFill>
    </fill>
    <fill>
      <patternFill patternType="solid">
        <fgColor rgb="FFB8E2CE"/>
        <bgColor rgb="FF93C47D"/>
      </patternFill>
    </fill>
    <fill>
      <patternFill patternType="solid">
        <fgColor rgb="FFB8E2CE"/>
        <bgColor rgb="FFB7E1CD"/>
      </patternFill>
    </fill>
  </fills>
  <borders count="22">
    <border>
      <left/>
      <right/>
      <top/>
      <bottom/>
      <diagonal/>
    </border>
    <border>
      <left/>
      <right/>
      <top/>
      <bottom/>
      <diagonal/>
    </border>
    <border>
      <left style="thin">
        <color rgb="FF000000"/>
      </left>
      <right/>
      <top/>
      <bottom/>
      <diagonal/>
    </border>
    <border>
      <left/>
      <right style="thin">
        <color rgb="FF000000"/>
      </right>
      <top/>
      <bottom/>
      <diagonal/>
    </border>
    <border>
      <left style="thin">
        <color rgb="FFCCCCCC"/>
      </left>
      <right style="thin">
        <color rgb="FFCCCCCC"/>
      </right>
      <top/>
      <bottom style="thin">
        <color rgb="FFCCCCCC"/>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000000"/>
      </right>
      <top style="thin">
        <color rgb="FFCCCCCC"/>
      </top>
      <bottom style="thin">
        <color rgb="FFCCCCCC"/>
      </bottom>
      <diagonal/>
    </border>
    <border>
      <left style="thin">
        <color rgb="FF000000"/>
      </left>
      <right style="thin">
        <color rgb="FFCCCCCC"/>
      </right>
      <top style="thin">
        <color rgb="FFCCCCCC"/>
      </top>
      <bottom/>
      <diagonal/>
    </border>
    <border>
      <left style="thin">
        <color rgb="FFCCCCCC"/>
      </left>
      <right style="thin">
        <color rgb="FFCCCCCC"/>
      </right>
      <top style="thin">
        <color rgb="FFCCCCCC"/>
      </top>
      <bottom/>
      <diagonal/>
    </border>
    <border>
      <left style="thin">
        <color rgb="FFCCCCCC"/>
      </left>
      <right style="thin">
        <color rgb="FF000000"/>
      </right>
      <top style="thin">
        <color rgb="FFCCCCCC"/>
      </top>
      <bottom/>
      <diagonal/>
    </border>
    <border>
      <left style="thin">
        <color rgb="FFCCCCCC"/>
      </left>
      <right/>
      <top style="thin">
        <color rgb="FFCCCCCC"/>
      </top>
      <bottom style="thin">
        <color rgb="FFCCCCCC"/>
      </bottom>
      <diagonal/>
    </border>
    <border>
      <left/>
      <right style="thin">
        <color rgb="FFCCCCCC"/>
      </right>
      <top style="thin">
        <color rgb="FFCCCCCC"/>
      </top>
      <bottom style="thin">
        <color rgb="FFCCCCCC"/>
      </bottom>
      <diagonal/>
    </border>
    <border>
      <left style="thin">
        <color rgb="FFCCCCCC"/>
      </left>
      <right/>
      <top style="thin">
        <color rgb="FFCCCCCC"/>
      </top>
      <bottom/>
      <diagonal/>
    </border>
    <border>
      <left/>
      <right style="thin">
        <color rgb="FFCCCCCC"/>
      </right>
      <top style="thin">
        <color rgb="FFCCCCCC"/>
      </top>
      <bottom/>
      <diagonal/>
    </border>
    <border>
      <left style="thin">
        <color rgb="FFCCCCCC"/>
      </left>
      <right style="thin">
        <color rgb="FFCCCCCC"/>
      </right>
      <top style="thin">
        <color rgb="FFCCCCCC"/>
      </top>
      <bottom/>
      <diagonal/>
    </border>
    <border>
      <left style="thin">
        <color rgb="FFCCCCCC"/>
      </left>
      <right style="thin">
        <color rgb="FFCCCCCC"/>
      </right>
      <top style="thin">
        <color rgb="FF000000"/>
      </top>
      <bottom style="thin">
        <color rgb="FFCCCCCC"/>
      </bottom>
      <diagonal/>
    </border>
    <border>
      <left/>
      <right style="thin">
        <color rgb="FFCCCCCC"/>
      </right>
      <top style="thin">
        <color rgb="FFCCCCCC"/>
      </top>
      <bottom style="thin">
        <color rgb="FFCCCCCC"/>
      </bottom>
      <diagonal/>
    </border>
    <border>
      <left style="thin">
        <color rgb="FFCCCCCC"/>
      </left>
      <right style="thin">
        <color rgb="FF000000"/>
      </right>
      <top style="thin">
        <color rgb="FF000000"/>
      </top>
      <bottom style="thin">
        <color rgb="FFCCCCCC"/>
      </bottom>
      <diagonal/>
    </border>
    <border>
      <left style="thin">
        <color rgb="FFA5A5A5"/>
      </left>
      <right style="thin">
        <color rgb="FFA5A5A5"/>
      </right>
      <top style="thin">
        <color rgb="FFA5A5A5"/>
      </top>
      <bottom/>
      <diagonal/>
    </border>
  </borders>
  <cellStyleXfs count="4">
    <xf numFmtId="0" fontId="0" fillId="0" borderId="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cellStyleXfs>
  <cellXfs count="556">
    <xf numFmtId="0" fontId="0" fillId="0" borderId="0" xfId="0"/>
    <xf numFmtId="0" fontId="1" fillId="2" borderId="1" xfId="0" applyFont="1" applyFill="1" applyBorder="1"/>
    <xf numFmtId="0" fontId="2" fillId="3" borderId="1" xfId="0" applyFont="1" applyFill="1" applyBorder="1" applyAlignment="1">
      <alignment horizontal="center" vertical="center"/>
    </xf>
    <xf numFmtId="0" fontId="3" fillId="0" borderId="0" xfId="0" applyFont="1"/>
    <xf numFmtId="0" fontId="2" fillId="3" borderId="1" xfId="0" applyFont="1" applyFill="1" applyBorder="1"/>
    <xf numFmtId="0" fontId="1" fillId="0" borderId="0" xfId="0" applyFont="1" applyAlignment="1">
      <alignment wrapText="1"/>
    </xf>
    <xf numFmtId="0" fontId="2" fillId="3" borderId="1" xfId="0" applyFont="1" applyFill="1" applyBorder="1" applyAlignment="1">
      <alignment vertical="top"/>
    </xf>
    <xf numFmtId="0" fontId="3" fillId="0" borderId="0" xfId="0" applyFont="1" applyAlignment="1">
      <alignment wrapText="1"/>
    </xf>
    <xf numFmtId="0" fontId="2" fillId="0" borderId="0" xfId="0" applyFont="1"/>
    <xf numFmtId="0" fontId="4" fillId="5" borderId="1" xfId="0" applyFont="1" applyFill="1" applyBorder="1" applyAlignment="1">
      <alignment horizontal="center" vertical="center"/>
    </xf>
    <xf numFmtId="4" fontId="4" fillId="5" borderId="1" xfId="0" applyNumberFormat="1" applyFont="1" applyFill="1" applyBorder="1" applyAlignment="1">
      <alignment horizontal="right" vertical="center"/>
    </xf>
    <xf numFmtId="4" fontId="4" fillId="6" borderId="1" xfId="0" applyNumberFormat="1" applyFont="1" applyFill="1" applyBorder="1" applyAlignment="1">
      <alignment horizontal="right" vertical="center"/>
    </xf>
    <xf numFmtId="0" fontId="4" fillId="8" borderId="1" xfId="0" applyFont="1" applyFill="1" applyBorder="1" applyAlignment="1">
      <alignment horizontal="right" vertical="center"/>
    </xf>
    <xf numFmtId="0" fontId="4" fillId="6" borderId="1" xfId="0" applyFont="1" applyFill="1" applyBorder="1" applyAlignment="1">
      <alignment horizontal="center" vertical="center"/>
    </xf>
    <xf numFmtId="0" fontId="4" fillId="6" borderId="0" xfId="0" applyFont="1" applyFill="1" applyAlignment="1">
      <alignment horizontal="center" vertical="center"/>
    </xf>
    <xf numFmtId="0" fontId="2" fillId="0" borderId="0" xfId="0" applyFont="1" applyAlignment="1">
      <alignment horizontal="center"/>
    </xf>
    <xf numFmtId="0" fontId="3" fillId="0" borderId="0" xfId="0" applyFont="1" applyAlignment="1">
      <alignment horizontal="center" vertical="center"/>
    </xf>
    <xf numFmtId="4" fontId="2" fillId="0" borderId="0" xfId="0" applyNumberFormat="1" applyFont="1" applyAlignment="1">
      <alignment horizontal="right"/>
    </xf>
    <xf numFmtId="0" fontId="2" fillId="0" borderId="0" xfId="0" applyFont="1" applyAlignment="1">
      <alignment horizontal="right"/>
    </xf>
    <xf numFmtId="0" fontId="2" fillId="0" borderId="0" xfId="0" applyFont="1" applyAlignment="1">
      <alignment vertical="center"/>
    </xf>
    <xf numFmtId="0" fontId="1" fillId="0" borderId="0" xfId="0" applyFont="1" applyAlignment="1">
      <alignment horizontal="right" vertical="top"/>
    </xf>
    <xf numFmtId="164" fontId="2" fillId="0" borderId="0" xfId="0" applyNumberFormat="1" applyFont="1" applyAlignment="1">
      <alignment horizontal="right"/>
    </xf>
    <xf numFmtId="0" fontId="2" fillId="0" borderId="0" xfId="0" applyFont="1" applyAlignment="1">
      <alignment vertical="top"/>
    </xf>
    <xf numFmtId="0" fontId="2" fillId="0" borderId="0" xfId="0" applyFont="1" applyAlignment="1">
      <alignment horizontal="center" vertical="center"/>
    </xf>
    <xf numFmtId="0" fontId="2" fillId="0" borderId="0" xfId="0" applyFont="1" applyAlignment="1">
      <alignment horizontal="right" readingOrder="1"/>
    </xf>
    <xf numFmtId="0" fontId="1" fillId="0" borderId="0" xfId="0" applyFont="1"/>
    <xf numFmtId="0" fontId="5" fillId="0" borderId="0" xfId="0" applyFont="1"/>
    <xf numFmtId="0" fontId="3" fillId="0" borderId="0" xfId="0" applyFont="1" applyAlignment="1">
      <alignment horizontal="center"/>
    </xf>
    <xf numFmtId="164" fontId="3" fillId="0" borderId="0" xfId="0" applyNumberFormat="1" applyFont="1" applyAlignment="1">
      <alignment horizontal="right"/>
    </xf>
    <xf numFmtId="4" fontId="3" fillId="0" borderId="0" xfId="0" applyNumberFormat="1" applyFont="1" applyAlignment="1">
      <alignment horizontal="right"/>
    </xf>
    <xf numFmtId="0" fontId="3" fillId="0" borderId="0" xfId="0" applyFont="1" applyAlignment="1">
      <alignment horizontal="right"/>
    </xf>
    <xf numFmtId="4" fontId="2" fillId="0" borderId="0" xfId="0" applyNumberFormat="1" applyFont="1"/>
    <xf numFmtId="4" fontId="2" fillId="0" borderId="0" xfId="0" applyNumberFormat="1" applyFont="1" applyAlignment="1">
      <alignment vertical="top"/>
    </xf>
    <xf numFmtId="0" fontId="2" fillId="0" borderId="0" xfId="0" applyFont="1" applyAlignment="1">
      <alignment horizontal="center" readingOrder="1"/>
    </xf>
    <xf numFmtId="0" fontId="2" fillId="0" borderId="0" xfId="0" applyFont="1" applyAlignment="1">
      <alignment horizontal="center" vertical="center" readingOrder="1"/>
    </xf>
    <xf numFmtId="0" fontId="2" fillId="0" borderId="0" xfId="0" applyFont="1" applyAlignment="1">
      <alignment horizontal="left" readingOrder="1"/>
    </xf>
    <xf numFmtId="0" fontId="3" fillId="0" borderId="0" xfId="0" applyFont="1" applyAlignment="1">
      <alignment horizontal="left" wrapText="1" readingOrder="1"/>
    </xf>
    <xf numFmtId="0" fontId="2" fillId="0" borderId="0" xfId="0" applyFont="1" applyAlignment="1">
      <alignment horizontal="right" vertical="center" readingOrder="1"/>
    </xf>
    <xf numFmtId="0" fontId="2" fillId="0" borderId="0" xfId="0" applyFont="1" applyAlignment="1">
      <alignment vertical="top" wrapText="1"/>
    </xf>
    <xf numFmtId="0" fontId="3" fillId="0" borderId="0" xfId="0" applyFont="1" applyAlignment="1">
      <alignment horizontal="left" readingOrder="1"/>
    </xf>
    <xf numFmtId="165" fontId="2" fillId="0" borderId="0" xfId="0" applyNumberFormat="1" applyFont="1" applyAlignment="1">
      <alignment horizontal="right" readingOrder="1"/>
    </xf>
    <xf numFmtId="0" fontId="6" fillId="0" borderId="0" xfId="0" applyFont="1"/>
    <xf numFmtId="0" fontId="3" fillId="0" borderId="0" xfId="0" applyFont="1" applyAlignment="1">
      <alignment horizontal="center" vertical="top"/>
    </xf>
    <xf numFmtId="0" fontId="3" fillId="0" borderId="0" xfId="0" applyFont="1" applyAlignment="1">
      <alignment vertical="top"/>
    </xf>
    <xf numFmtId="0" fontId="4" fillId="6" borderId="1" xfId="0" applyFont="1" applyFill="1" applyBorder="1" applyAlignment="1">
      <alignment horizontal="left" vertical="center"/>
    </xf>
    <xf numFmtId="0" fontId="4" fillId="5" borderId="1" xfId="0" applyFont="1" applyFill="1" applyBorder="1" applyAlignment="1">
      <alignment horizontal="left" vertical="center"/>
    </xf>
    <xf numFmtId="164" fontId="4" fillId="5" borderId="1" xfId="0" applyNumberFormat="1" applyFont="1" applyFill="1" applyBorder="1" applyAlignment="1">
      <alignment horizontal="center" vertical="center"/>
    </xf>
    <xf numFmtId="164" fontId="4" fillId="6" borderId="1" xfId="0" applyNumberFormat="1" applyFont="1" applyFill="1" applyBorder="1" applyAlignment="1">
      <alignment horizontal="center" vertical="center"/>
    </xf>
    <xf numFmtId="0" fontId="8" fillId="2" borderId="1" xfId="0" applyFont="1" applyFill="1" applyBorder="1" applyAlignment="1">
      <alignment vertical="center"/>
    </xf>
    <xf numFmtId="0" fontId="2" fillId="9" borderId="0" xfId="0" applyFont="1" applyFill="1" applyAlignment="1">
      <alignment horizontal="center"/>
    </xf>
    <xf numFmtId="0" fontId="2" fillId="9" borderId="0" xfId="0" applyFont="1" applyFill="1" applyAlignment="1">
      <alignment horizontal="left"/>
    </xf>
    <xf numFmtId="0" fontId="2" fillId="9" borderId="0" xfId="0" applyFont="1" applyFill="1" applyAlignment="1">
      <alignment horizontal="left" vertical="center"/>
    </xf>
    <xf numFmtId="0" fontId="2" fillId="9" borderId="0" xfId="0" applyFont="1" applyFill="1" applyAlignment="1">
      <alignment vertical="center"/>
    </xf>
    <xf numFmtId="164" fontId="2" fillId="9" borderId="0" xfId="0" applyNumberFormat="1" applyFont="1" applyFill="1" applyAlignment="1">
      <alignment horizontal="right" vertical="center"/>
    </xf>
    <xf numFmtId="165" fontId="2" fillId="9" borderId="0" xfId="0" applyNumberFormat="1" applyFont="1" applyFill="1" applyAlignment="1">
      <alignment horizontal="right"/>
    </xf>
    <xf numFmtId="164" fontId="2" fillId="9" borderId="0" xfId="0" applyNumberFormat="1" applyFont="1" applyFill="1" applyAlignment="1">
      <alignment horizontal="right"/>
    </xf>
    <xf numFmtId="0" fontId="2" fillId="9" borderId="0" xfId="0" applyFont="1" applyFill="1"/>
    <xf numFmtId="0" fontId="2" fillId="0" borderId="0" xfId="0" applyFont="1" applyAlignment="1">
      <alignment horizontal="left"/>
    </xf>
    <xf numFmtId="0" fontId="2" fillId="0" borderId="0" xfId="0" applyFont="1" applyAlignment="1">
      <alignment horizontal="left" vertical="center"/>
    </xf>
    <xf numFmtId="164" fontId="2" fillId="0" borderId="0" xfId="0" applyNumberFormat="1" applyFont="1" applyAlignment="1">
      <alignment horizontal="right" vertical="center"/>
    </xf>
    <xf numFmtId="165" fontId="2" fillId="0" borderId="0" xfId="0" applyNumberFormat="1" applyFont="1" applyAlignment="1">
      <alignment horizontal="right"/>
    </xf>
    <xf numFmtId="0" fontId="2" fillId="0" borderId="0" xfId="0" applyFont="1" applyAlignment="1">
      <alignment vertical="center" wrapText="1"/>
    </xf>
    <xf numFmtId="164" fontId="2" fillId="0" borderId="0" xfId="0" applyNumberFormat="1" applyFont="1"/>
    <xf numFmtId="3" fontId="2" fillId="9" borderId="0" xfId="0" applyNumberFormat="1" applyFont="1" applyFill="1" applyAlignment="1">
      <alignment vertical="center"/>
    </xf>
    <xf numFmtId="3" fontId="3" fillId="0" borderId="0" xfId="0" applyNumberFormat="1" applyFont="1" applyAlignment="1">
      <alignment vertical="center"/>
    </xf>
    <xf numFmtId="0" fontId="2" fillId="9" borderId="0" xfId="0" applyFont="1" applyFill="1" applyAlignment="1">
      <alignment vertical="center" wrapText="1"/>
    </xf>
    <xf numFmtId="0" fontId="3" fillId="0" borderId="0" xfId="0" applyFont="1" applyAlignment="1">
      <alignment horizontal="left" vertical="center"/>
    </xf>
    <xf numFmtId="0" fontId="2" fillId="0" borderId="0" xfId="0" applyFont="1" applyAlignment="1">
      <alignment horizontal="left" vertical="center" wrapText="1"/>
    </xf>
    <xf numFmtId="0" fontId="3" fillId="0" borderId="0" xfId="0" applyFont="1" applyAlignment="1">
      <alignment vertical="center"/>
    </xf>
    <xf numFmtId="0" fontId="4" fillId="10" borderId="1" xfId="0" applyFont="1" applyFill="1" applyBorder="1" applyAlignment="1">
      <alignment horizontal="center" vertical="center"/>
    </xf>
    <xf numFmtId="164" fontId="4" fillId="5" borderId="1" xfId="0" applyNumberFormat="1" applyFont="1" applyFill="1" applyBorder="1" applyAlignment="1">
      <alignment horizontal="right" vertical="center"/>
    </xf>
    <xf numFmtId="0" fontId="7" fillId="5" borderId="5" xfId="0" applyFont="1" applyFill="1" applyBorder="1" applyAlignment="1">
      <alignment vertical="center"/>
    </xf>
    <xf numFmtId="0" fontId="7" fillId="5" borderId="6" xfId="0" applyFont="1" applyFill="1" applyBorder="1" applyAlignment="1">
      <alignment vertical="center"/>
    </xf>
    <xf numFmtId="0" fontId="3" fillId="9" borderId="0" xfId="0" applyFont="1" applyFill="1" applyAlignment="1">
      <alignment horizontal="center" vertical="center"/>
    </xf>
    <xf numFmtId="0" fontId="2" fillId="9" borderId="0" xfId="0" applyFont="1" applyFill="1" applyAlignment="1">
      <alignment horizontal="center" vertical="center"/>
    </xf>
    <xf numFmtId="3" fontId="4" fillId="9" borderId="0" xfId="0" applyNumberFormat="1" applyFont="1" applyFill="1" applyAlignment="1">
      <alignment horizontal="right" vertical="center"/>
    </xf>
    <xf numFmtId="0" fontId="2" fillId="9" borderId="0" xfId="0" applyFont="1" applyFill="1" applyAlignment="1">
      <alignment horizontal="right"/>
    </xf>
    <xf numFmtId="0" fontId="3" fillId="9" borderId="0" xfId="0" applyFont="1" applyFill="1" applyAlignment="1">
      <alignment horizontal="left" vertical="center"/>
    </xf>
    <xf numFmtId="3" fontId="4" fillId="0" borderId="0" xfId="0" applyNumberFormat="1" applyFont="1" applyAlignment="1">
      <alignment horizontal="right" vertical="center"/>
    </xf>
    <xf numFmtId="3" fontId="2" fillId="0" borderId="0" xfId="0" applyNumberFormat="1" applyFont="1" applyAlignment="1">
      <alignment horizontal="right" vertical="center"/>
    </xf>
    <xf numFmtId="3" fontId="2" fillId="9" borderId="0" xfId="0" applyNumberFormat="1" applyFont="1" applyFill="1" applyAlignment="1">
      <alignment horizontal="right" vertical="center"/>
    </xf>
    <xf numFmtId="0" fontId="2" fillId="0" borderId="0" xfId="0" applyFont="1" applyAlignment="1">
      <alignment horizontal="left" vertical="top" wrapText="1"/>
    </xf>
    <xf numFmtId="0" fontId="2" fillId="0" borderId="0" xfId="0" applyFont="1" applyAlignment="1">
      <alignment horizontal="center" vertical="top"/>
    </xf>
    <xf numFmtId="0" fontId="3" fillId="0" borderId="0" xfId="0" applyFont="1" applyAlignment="1">
      <alignment horizontal="left" vertical="center" wrapText="1"/>
    </xf>
    <xf numFmtId="165" fontId="2" fillId="0" borderId="0" xfId="0" applyNumberFormat="1" applyFont="1" applyAlignment="1">
      <alignment horizontal="right" vertical="center"/>
    </xf>
    <xf numFmtId="165" fontId="2" fillId="0" borderId="0" xfId="0" applyNumberFormat="1" applyFont="1"/>
    <xf numFmtId="164" fontId="4" fillId="10" borderId="1" xfId="0" applyNumberFormat="1" applyFont="1" applyFill="1" applyBorder="1" applyAlignment="1">
      <alignment horizontal="center" vertical="center"/>
    </xf>
    <xf numFmtId="0" fontId="8" fillId="2" borderId="1" xfId="0" applyFont="1" applyFill="1" applyBorder="1"/>
    <xf numFmtId="0" fontId="4" fillId="5" borderId="1" xfId="0" applyFont="1" applyFill="1" applyBorder="1" applyAlignment="1">
      <alignment horizontal="center" vertical="center" wrapText="1"/>
    </xf>
    <xf numFmtId="164" fontId="2" fillId="9" borderId="0" xfId="0" applyNumberFormat="1" applyFont="1" applyFill="1"/>
    <xf numFmtId="165" fontId="2" fillId="9" borderId="0" xfId="0" applyNumberFormat="1" applyFont="1" applyFill="1"/>
    <xf numFmtId="164" fontId="2" fillId="0" borderId="0" xfId="0" applyNumberFormat="1" applyFont="1" applyAlignment="1">
      <alignment horizontal="left" vertical="center"/>
    </xf>
    <xf numFmtId="4" fontId="4" fillId="5" borderId="1" xfId="0" applyNumberFormat="1" applyFont="1" applyFill="1" applyBorder="1" applyAlignment="1">
      <alignment horizontal="center" vertical="center"/>
    </xf>
    <xf numFmtId="164" fontId="4" fillId="5" borderId="0" xfId="0" applyNumberFormat="1" applyFont="1" applyFill="1" applyAlignment="1">
      <alignment horizontal="center" vertical="center"/>
    </xf>
    <xf numFmtId="0" fontId="3" fillId="9" borderId="0" xfId="0" applyFont="1" applyFill="1" applyAlignment="1">
      <alignment horizontal="center"/>
    </xf>
    <xf numFmtId="0" fontId="3" fillId="9" borderId="0" xfId="0" applyFont="1" applyFill="1"/>
    <xf numFmtId="3" fontId="3" fillId="9" borderId="0" xfId="0" applyNumberFormat="1" applyFont="1" applyFill="1" applyAlignment="1">
      <alignment horizontal="center"/>
    </xf>
    <xf numFmtId="3" fontId="3" fillId="0" borderId="0" xfId="0" applyNumberFormat="1" applyFont="1" applyAlignment="1">
      <alignment horizontal="center"/>
    </xf>
    <xf numFmtId="165" fontId="3" fillId="9" borderId="0" xfId="0" applyNumberFormat="1" applyFont="1" applyFill="1"/>
    <xf numFmtId="165" fontId="3" fillId="0" borderId="0" xfId="0" applyNumberFormat="1" applyFont="1"/>
    <xf numFmtId="0" fontId="5" fillId="0" borderId="0" xfId="0" applyFont="1" applyAlignment="1">
      <alignment horizontal="center"/>
    </xf>
    <xf numFmtId="0" fontId="4" fillId="5" borderId="1" xfId="0" applyFont="1" applyFill="1" applyBorder="1" applyAlignment="1">
      <alignment horizontal="center"/>
    </xf>
    <xf numFmtId="0" fontId="4" fillId="5" borderId="1" xfId="0" applyFont="1" applyFill="1" applyBorder="1"/>
    <xf numFmtId="0" fontId="4" fillId="5" borderId="1" xfId="0" applyFont="1" applyFill="1" applyBorder="1" applyAlignment="1">
      <alignment horizontal="right"/>
    </xf>
    <xf numFmtId="0" fontId="2" fillId="0" borderId="7" xfId="0" applyFont="1" applyBorder="1" applyAlignment="1">
      <alignment horizontal="center" readingOrder="1"/>
    </xf>
    <xf numFmtId="0" fontId="2" fillId="0" borderId="8" xfId="0" applyFont="1" applyBorder="1" applyAlignment="1">
      <alignment horizontal="center" readingOrder="1"/>
    </xf>
    <xf numFmtId="0" fontId="2" fillId="0" borderId="8" xfId="0" applyFont="1" applyBorder="1" applyAlignment="1">
      <alignment horizontal="left" readingOrder="1"/>
    </xf>
    <xf numFmtId="0" fontId="2" fillId="0" borderId="8" xfId="0" applyFont="1" applyBorder="1" applyAlignment="1">
      <alignment horizontal="right" readingOrder="1"/>
    </xf>
    <xf numFmtId="0" fontId="2" fillId="0" borderId="8" xfId="0" applyFont="1" applyBorder="1" applyAlignment="1">
      <alignment horizontal="right" wrapText="1" readingOrder="1"/>
    </xf>
    <xf numFmtId="0" fontId="9" fillId="0" borderId="8" xfId="0" applyFont="1" applyBorder="1" applyAlignment="1">
      <alignment horizontal="left" readingOrder="1"/>
    </xf>
    <xf numFmtId="0" fontId="2" fillId="0" borderId="9" xfId="0" applyFont="1" applyBorder="1" applyAlignment="1">
      <alignment horizontal="left" readingOrder="1"/>
    </xf>
    <xf numFmtId="0" fontId="2" fillId="9" borderId="7" xfId="0" applyFont="1" applyFill="1" applyBorder="1" applyAlignment="1">
      <alignment horizontal="center" readingOrder="1"/>
    </xf>
    <xf numFmtId="0" fontId="2" fillId="9" borderId="8" xfId="0" applyFont="1" applyFill="1" applyBorder="1" applyAlignment="1">
      <alignment horizontal="center" readingOrder="1"/>
    </xf>
    <xf numFmtId="0" fontId="2" fillId="9" borderId="8" xfId="0" applyFont="1" applyFill="1" applyBorder="1" applyAlignment="1">
      <alignment horizontal="left" readingOrder="1"/>
    </xf>
    <xf numFmtId="0" fontId="2" fillId="9" borderId="8" xfId="0" applyFont="1" applyFill="1" applyBorder="1" applyAlignment="1">
      <alignment horizontal="right" readingOrder="1"/>
    </xf>
    <xf numFmtId="0" fontId="10" fillId="9" borderId="8" xfId="0" applyFont="1" applyFill="1" applyBorder="1" applyAlignment="1">
      <alignment horizontal="left" readingOrder="1"/>
    </xf>
    <xf numFmtId="0" fontId="2" fillId="9" borderId="9" xfId="0" applyFont="1" applyFill="1" applyBorder="1" applyAlignment="1">
      <alignment horizontal="left" readingOrder="1"/>
    </xf>
    <xf numFmtId="0" fontId="2" fillId="0" borderId="10" xfId="0" applyFont="1" applyBorder="1" applyAlignment="1">
      <alignment horizontal="center" readingOrder="1"/>
    </xf>
    <xf numFmtId="0" fontId="2" fillId="0" borderId="11" xfId="0" applyFont="1" applyBorder="1" applyAlignment="1">
      <alignment horizontal="center" readingOrder="1"/>
    </xf>
    <xf numFmtId="0" fontId="2" fillId="0" borderId="11" xfId="0" applyFont="1" applyBorder="1" applyAlignment="1">
      <alignment horizontal="left" readingOrder="1"/>
    </xf>
    <xf numFmtId="0" fontId="2" fillId="0" borderId="11" xfId="0" applyFont="1" applyBorder="1" applyAlignment="1">
      <alignment horizontal="right" readingOrder="1"/>
    </xf>
    <xf numFmtId="0" fontId="2" fillId="0" borderId="12" xfId="0" applyFont="1" applyBorder="1" applyAlignment="1">
      <alignment horizontal="left" readingOrder="1"/>
    </xf>
    <xf numFmtId="0" fontId="2" fillId="0" borderId="0" xfId="0" applyFont="1" applyAlignment="1">
      <alignment horizontal="center" vertical="center" wrapText="1"/>
    </xf>
    <xf numFmtId="2" fontId="2" fillId="0" borderId="0" xfId="0" applyNumberFormat="1" applyFont="1" applyAlignment="1">
      <alignment horizontal="right" vertical="center"/>
    </xf>
    <xf numFmtId="165" fontId="2" fillId="0" borderId="0" xfId="0" applyNumberFormat="1" applyFont="1" applyAlignment="1">
      <alignment horizontal="right" vertical="center" wrapText="1"/>
    </xf>
    <xf numFmtId="2" fontId="4" fillId="6" borderId="1" xfId="0" applyNumberFormat="1" applyFont="1" applyFill="1" applyBorder="1" applyAlignment="1">
      <alignment horizontal="center" vertical="center"/>
    </xf>
    <xf numFmtId="0" fontId="4" fillId="0" borderId="0" xfId="0" applyFont="1" applyAlignment="1">
      <alignment horizontal="center" vertical="center"/>
    </xf>
    <xf numFmtId="0" fontId="2" fillId="0" borderId="8" xfId="0" applyFont="1" applyBorder="1" applyAlignment="1">
      <alignment horizontal="left" wrapText="1" readingOrder="1"/>
    </xf>
    <xf numFmtId="3" fontId="2" fillId="0" borderId="13" xfId="0" applyNumberFormat="1" applyFont="1" applyBorder="1" applyAlignment="1">
      <alignment horizontal="right" readingOrder="1"/>
    </xf>
    <xf numFmtId="0" fontId="2" fillId="6" borderId="14" xfId="0" applyFont="1" applyFill="1" applyBorder="1" applyAlignment="1">
      <alignment horizontal="left" readingOrder="1"/>
    </xf>
    <xf numFmtId="0" fontId="2" fillId="6" borderId="8" xfId="0" applyFont="1" applyFill="1" applyBorder="1" applyAlignment="1">
      <alignment horizontal="left" readingOrder="1"/>
    </xf>
    <xf numFmtId="3" fontId="2" fillId="0" borderId="13" xfId="0" applyNumberFormat="1" applyFont="1" applyBorder="1" applyAlignment="1">
      <alignment horizontal="right" wrapText="1" readingOrder="1"/>
    </xf>
    <xf numFmtId="0" fontId="2" fillId="0" borderId="0" xfId="0" applyFont="1" applyAlignment="1">
      <alignment horizontal="left" wrapText="1" readingOrder="1"/>
    </xf>
    <xf numFmtId="4" fontId="2" fillId="0" borderId="0" xfId="0" applyNumberFormat="1" applyFont="1" applyAlignment="1">
      <alignment horizontal="right" vertical="center"/>
    </xf>
    <xf numFmtId="2" fontId="2" fillId="0" borderId="0" xfId="0" applyNumberFormat="1" applyFont="1" applyAlignment="1">
      <alignment horizontal="left" vertical="center"/>
    </xf>
    <xf numFmtId="0" fontId="2" fillId="6" borderId="1" xfId="0" applyFont="1" applyFill="1" applyBorder="1" applyAlignment="1">
      <alignment horizontal="left" vertical="center"/>
    </xf>
    <xf numFmtId="0" fontId="2" fillId="9" borderId="8" xfId="0" applyFont="1" applyFill="1" applyBorder="1" applyAlignment="1">
      <alignment horizontal="left" wrapText="1" readingOrder="1"/>
    </xf>
    <xf numFmtId="3" fontId="2" fillId="9" borderId="13" xfId="0" applyNumberFormat="1" applyFont="1" applyFill="1" applyBorder="1" applyAlignment="1">
      <alignment horizontal="right" readingOrder="1"/>
    </xf>
    <xf numFmtId="0" fontId="2" fillId="9" borderId="0" xfId="0" applyFont="1" applyFill="1" applyAlignment="1">
      <alignment horizontal="left" readingOrder="1"/>
    </xf>
    <xf numFmtId="0" fontId="2" fillId="9" borderId="14" xfId="0" applyFont="1" applyFill="1" applyBorder="1" applyAlignment="1">
      <alignment horizontal="left" readingOrder="1"/>
    </xf>
    <xf numFmtId="3" fontId="2" fillId="9" borderId="13" xfId="0" applyNumberFormat="1" applyFont="1" applyFill="1" applyBorder="1" applyAlignment="1">
      <alignment horizontal="right" wrapText="1" readingOrder="1"/>
    </xf>
    <xf numFmtId="0" fontId="2" fillId="11" borderId="8" xfId="0" applyFont="1" applyFill="1" applyBorder="1" applyAlignment="1">
      <alignment horizontal="left" readingOrder="1"/>
    </xf>
    <xf numFmtId="4" fontId="2" fillId="0" borderId="8" xfId="0" applyNumberFormat="1" applyFont="1" applyBorder="1" applyAlignment="1">
      <alignment horizontal="right" readingOrder="1"/>
    </xf>
    <xf numFmtId="3" fontId="2" fillId="0" borderId="15" xfId="0" applyNumberFormat="1" applyFont="1" applyBorder="1" applyAlignment="1">
      <alignment horizontal="right" wrapText="1" readingOrder="1"/>
    </xf>
    <xf numFmtId="0" fontId="2" fillId="6" borderId="16" xfId="0" applyFont="1" applyFill="1" applyBorder="1" applyAlignment="1">
      <alignment horizontal="left" readingOrder="1"/>
    </xf>
    <xf numFmtId="0" fontId="2" fillId="6" borderId="17" xfId="0" applyFont="1" applyFill="1" applyBorder="1" applyAlignment="1">
      <alignment horizontal="left" readingOrder="1"/>
    </xf>
    <xf numFmtId="0" fontId="11" fillId="0" borderId="11" xfId="0" applyFont="1" applyBorder="1" applyAlignment="1">
      <alignment horizontal="left" readingOrder="1"/>
    </xf>
    <xf numFmtId="3" fontId="2" fillId="0" borderId="0" xfId="0" applyNumberFormat="1" applyFont="1" applyAlignment="1">
      <alignment horizontal="right" readingOrder="1"/>
    </xf>
    <xf numFmtId="0" fontId="2" fillId="6" borderId="1" xfId="0" applyFont="1" applyFill="1" applyBorder="1" applyAlignment="1">
      <alignment horizontal="left" readingOrder="1"/>
    </xf>
    <xf numFmtId="0" fontId="12" fillId="0" borderId="0" xfId="0" applyFont="1" applyAlignment="1">
      <alignment horizontal="left" wrapText="1" readingOrder="1"/>
    </xf>
    <xf numFmtId="0" fontId="13" fillId="0" borderId="0" xfId="0" applyFont="1" applyAlignment="1">
      <alignment horizontal="left" readingOrder="1"/>
    </xf>
    <xf numFmtId="3" fontId="2" fillId="0" borderId="0" xfId="0" applyNumberFormat="1" applyFont="1" applyAlignment="1">
      <alignment horizontal="right" wrapText="1" readingOrder="1"/>
    </xf>
    <xf numFmtId="0" fontId="2" fillId="6" borderId="1" xfId="0" applyFont="1" applyFill="1" applyBorder="1"/>
    <xf numFmtId="165" fontId="2" fillId="0" borderId="0" xfId="0" applyNumberFormat="1" applyFont="1" applyAlignment="1">
      <alignment vertical="top"/>
    </xf>
    <xf numFmtId="165" fontId="2" fillId="0" borderId="0" xfId="0" applyNumberFormat="1" applyFont="1" applyAlignment="1">
      <alignment vertical="top" wrapText="1"/>
    </xf>
    <xf numFmtId="164" fontId="2" fillId="0" borderId="0" xfId="0" applyNumberFormat="1" applyFont="1" applyAlignment="1">
      <alignment horizontal="right" vertical="top" wrapText="1"/>
    </xf>
    <xf numFmtId="0" fontId="4" fillId="6" borderId="1" xfId="0" applyFont="1" applyFill="1" applyBorder="1" applyAlignment="1">
      <alignment horizontal="right" vertical="center"/>
    </xf>
    <xf numFmtId="0" fontId="2" fillId="0" borderId="2" xfId="0" applyFont="1" applyBorder="1" applyAlignment="1">
      <alignment horizontal="center"/>
    </xf>
    <xf numFmtId="0" fontId="2" fillId="0" borderId="0" xfId="0" applyFont="1" applyAlignment="1">
      <alignment horizontal="right" vertical="center"/>
    </xf>
    <xf numFmtId="0" fontId="4" fillId="5" borderId="1" xfId="0" applyFont="1" applyFill="1" applyBorder="1" applyAlignment="1">
      <alignment horizontal="center" vertical="center" readingOrder="1"/>
    </xf>
    <xf numFmtId="0" fontId="4" fillId="10" borderId="1" xfId="0" applyFont="1" applyFill="1" applyBorder="1" applyAlignment="1">
      <alignment horizontal="center" vertical="center" readingOrder="1"/>
    </xf>
    <xf numFmtId="0" fontId="4" fillId="5" borderId="1" xfId="0" applyFont="1" applyFill="1" applyBorder="1" applyAlignment="1">
      <alignment horizontal="right" readingOrder="1"/>
    </xf>
    <xf numFmtId="0" fontId="4" fillId="10" borderId="1" xfId="0" applyFont="1" applyFill="1" applyBorder="1" applyAlignment="1">
      <alignment horizontal="right" readingOrder="1"/>
    </xf>
    <xf numFmtId="0" fontId="4" fillId="5" borderId="1" xfId="0" applyFont="1" applyFill="1" applyBorder="1" applyAlignment="1">
      <alignment horizontal="left" readingOrder="1"/>
    </xf>
    <xf numFmtId="0" fontId="4" fillId="6" borderId="1" xfId="0" applyFont="1" applyFill="1" applyBorder="1" applyAlignment="1">
      <alignment horizontal="left" readingOrder="1"/>
    </xf>
    <xf numFmtId="0" fontId="4" fillId="10" borderId="1" xfId="0" applyFont="1" applyFill="1" applyBorder="1" applyAlignment="1">
      <alignment horizontal="left" readingOrder="1"/>
    </xf>
    <xf numFmtId="0" fontId="4" fillId="5" borderId="1" xfId="0" applyFont="1" applyFill="1" applyBorder="1" applyAlignment="1">
      <alignment horizontal="left" wrapText="1" readingOrder="1"/>
    </xf>
    <xf numFmtId="0" fontId="4" fillId="10" borderId="18" xfId="0" applyFont="1" applyFill="1" applyBorder="1" applyAlignment="1">
      <alignment horizontal="left" readingOrder="1"/>
    </xf>
    <xf numFmtId="0" fontId="4" fillId="10" borderId="20" xfId="0" applyFont="1" applyFill="1" applyBorder="1" applyAlignment="1">
      <alignment horizontal="left" readingOrder="1"/>
    </xf>
    <xf numFmtId="0" fontId="2" fillId="9" borderId="13" xfId="0" applyFont="1" applyFill="1" applyBorder="1" applyAlignment="1">
      <alignment horizontal="left" readingOrder="1"/>
    </xf>
    <xf numFmtId="0" fontId="2" fillId="0" borderId="8" xfId="0" applyFont="1" applyBorder="1"/>
    <xf numFmtId="0" fontId="2" fillId="0" borderId="3" xfId="0" applyFont="1" applyBorder="1"/>
    <xf numFmtId="0" fontId="2" fillId="6" borderId="0" xfId="0" applyFont="1" applyFill="1" applyAlignment="1">
      <alignment horizontal="right"/>
    </xf>
    <xf numFmtId="0" fontId="4" fillId="3" borderId="1" xfId="0" applyFont="1" applyFill="1" applyBorder="1" applyAlignment="1">
      <alignment horizontal="center"/>
    </xf>
    <xf numFmtId="0" fontId="4" fillId="0" borderId="0" xfId="0" applyFont="1"/>
    <xf numFmtId="0" fontId="4" fillId="3" borderId="1" xfId="0" applyFont="1" applyFill="1" applyBorder="1" applyAlignment="1">
      <alignment horizontal="right"/>
    </xf>
    <xf numFmtId="0" fontId="4" fillId="3" borderId="1" xfId="0" applyFont="1" applyFill="1" applyBorder="1"/>
    <xf numFmtId="0" fontId="7" fillId="3" borderId="1" xfId="0" applyFont="1" applyFill="1" applyBorder="1" applyAlignment="1">
      <alignment horizontal="center"/>
    </xf>
    <xf numFmtId="0" fontId="7" fillId="3" borderId="1" xfId="0" applyFont="1" applyFill="1" applyBorder="1"/>
    <xf numFmtId="0" fontId="14" fillId="0" borderId="0" xfId="0" applyFont="1" applyAlignment="1">
      <alignment horizontal="left" readingOrder="1"/>
    </xf>
    <xf numFmtId="0" fontId="2" fillId="0" borderId="0" xfId="0" applyFont="1" applyAlignment="1">
      <alignment horizontal="center" wrapText="1" readingOrder="1"/>
    </xf>
    <xf numFmtId="0" fontId="2" fillId="0" borderId="0" xfId="0" applyFont="1" applyAlignment="1">
      <alignment horizontal="right" wrapText="1" readingOrder="1"/>
    </xf>
    <xf numFmtId="0" fontId="2" fillId="9" borderId="0" xfId="0" applyFont="1" applyFill="1" applyAlignment="1">
      <alignment horizontal="center" readingOrder="1"/>
    </xf>
    <xf numFmtId="2" fontId="2" fillId="9" borderId="0" xfId="0" applyNumberFormat="1" applyFont="1" applyFill="1" applyAlignment="1">
      <alignment horizontal="right" readingOrder="1"/>
    </xf>
    <xf numFmtId="2" fontId="2" fillId="0" borderId="0" xfId="0" applyNumberFormat="1" applyFont="1" applyAlignment="1">
      <alignment horizontal="right" readingOrder="1"/>
    </xf>
    <xf numFmtId="0" fontId="2" fillId="9" borderId="0" xfId="0" applyFont="1" applyFill="1" applyAlignment="1">
      <alignment horizontal="right" readingOrder="1"/>
    </xf>
    <xf numFmtId="0" fontId="15" fillId="9" borderId="0" xfId="0" applyFont="1" applyFill="1" applyAlignment="1">
      <alignment horizontal="left" readingOrder="1"/>
    </xf>
    <xf numFmtId="0" fontId="4" fillId="5" borderId="1" xfId="0" applyFont="1" applyFill="1" applyBorder="1" applyAlignment="1">
      <alignment vertical="center"/>
    </xf>
    <xf numFmtId="0" fontId="4" fillId="5" borderId="1" xfId="0" applyFont="1" applyFill="1" applyBorder="1" applyAlignment="1">
      <alignment horizontal="right" vertical="center"/>
    </xf>
    <xf numFmtId="165" fontId="4" fillId="5" borderId="1" xfId="0" applyNumberFormat="1" applyFont="1" applyFill="1" applyBorder="1" applyAlignment="1">
      <alignment horizontal="center" vertical="center"/>
    </xf>
    <xf numFmtId="0" fontId="7" fillId="2" borderId="21" xfId="0" applyFont="1" applyFill="1" applyBorder="1"/>
    <xf numFmtId="0" fontId="7" fillId="5" borderId="21" xfId="0" applyFont="1" applyFill="1" applyBorder="1"/>
    <xf numFmtId="0" fontId="2" fillId="3" borderId="1" xfId="0" applyFont="1" applyFill="1" applyBorder="1" applyAlignment="1">
      <alignment horizontal="center" readingOrder="1"/>
    </xf>
    <xf numFmtId="0" fontId="2" fillId="3" borderId="1" xfId="0" applyFont="1" applyFill="1" applyBorder="1" applyAlignment="1">
      <alignment horizontal="center" wrapText="1" readingOrder="1"/>
    </xf>
    <xf numFmtId="0" fontId="2" fillId="3" borderId="1" xfId="0" applyFont="1" applyFill="1" applyBorder="1" applyAlignment="1">
      <alignment horizontal="left" readingOrder="1"/>
    </xf>
    <xf numFmtId="0" fontId="2" fillId="3" borderId="1" xfId="0" applyFont="1" applyFill="1" applyBorder="1" applyAlignment="1">
      <alignment horizontal="left" wrapText="1" readingOrder="1"/>
    </xf>
    <xf numFmtId="0" fontId="2" fillId="3" borderId="1" xfId="0" applyFont="1" applyFill="1" applyBorder="1" applyAlignment="1">
      <alignment horizontal="right" wrapText="1" readingOrder="1"/>
    </xf>
    <xf numFmtId="0" fontId="2" fillId="3" borderId="1" xfId="0" applyFont="1" applyFill="1" applyBorder="1" applyAlignment="1">
      <alignment horizontal="right" readingOrder="1"/>
    </xf>
    <xf numFmtId="0" fontId="16" fillId="3" borderId="1" xfId="0" applyFont="1" applyFill="1" applyBorder="1" applyAlignment="1">
      <alignment horizontal="left" readingOrder="1"/>
    </xf>
    <xf numFmtId="0" fontId="2" fillId="3" borderId="1" xfId="0" applyFont="1" applyFill="1" applyBorder="1" applyAlignment="1">
      <alignment horizontal="left" vertical="center" wrapText="1"/>
    </xf>
    <xf numFmtId="0" fontId="17" fillId="3" borderId="1" xfId="0" applyFont="1" applyFill="1" applyBorder="1" applyAlignment="1">
      <alignment horizontal="left" wrapText="1" readingOrder="1"/>
    </xf>
    <xf numFmtId="2" fontId="2" fillId="3" borderId="1" xfId="0" applyNumberFormat="1" applyFont="1" applyFill="1" applyBorder="1" applyAlignment="1">
      <alignment horizontal="right" wrapText="1" readingOrder="1"/>
    </xf>
    <xf numFmtId="2" fontId="2" fillId="3" borderId="1" xfId="0" applyNumberFormat="1" applyFont="1" applyFill="1" applyBorder="1" applyAlignment="1">
      <alignment horizontal="right" readingOrder="1"/>
    </xf>
    <xf numFmtId="0" fontId="2" fillId="9" borderId="1" xfId="0" applyFont="1" applyFill="1" applyBorder="1" applyAlignment="1">
      <alignment horizontal="center" readingOrder="1"/>
    </xf>
    <xf numFmtId="0" fontId="2" fillId="9" borderId="1" xfId="0" applyFont="1" applyFill="1" applyBorder="1" applyAlignment="1">
      <alignment horizontal="center" wrapText="1" readingOrder="1"/>
    </xf>
    <xf numFmtId="0" fontId="2" fillId="9" borderId="1" xfId="0" applyFont="1" applyFill="1" applyBorder="1" applyAlignment="1">
      <alignment horizontal="left" readingOrder="1"/>
    </xf>
    <xf numFmtId="4" fontId="2" fillId="9" borderId="1" xfId="0" applyNumberFormat="1" applyFont="1" applyFill="1" applyBorder="1" applyAlignment="1">
      <alignment horizontal="right" wrapText="1" readingOrder="1"/>
    </xf>
    <xf numFmtId="0" fontId="2" fillId="9" borderId="0" xfId="0" applyFont="1" applyFill="1" applyAlignment="1">
      <alignment horizontal="left" vertical="center" wrapText="1"/>
    </xf>
    <xf numFmtId="4" fontId="2" fillId="3" borderId="1" xfId="0" applyNumberFormat="1" applyFont="1" applyFill="1" applyBorder="1" applyAlignment="1">
      <alignment horizontal="right" wrapText="1" readingOrder="1"/>
    </xf>
    <xf numFmtId="4" fontId="2" fillId="3" borderId="1" xfId="0" applyNumberFormat="1" applyFont="1" applyFill="1" applyBorder="1" applyAlignment="1">
      <alignment horizontal="right" readingOrder="1"/>
    </xf>
    <xf numFmtId="0" fontId="18" fillId="9" borderId="1" xfId="0" applyFont="1" applyFill="1" applyBorder="1" applyAlignment="1">
      <alignment horizontal="left" readingOrder="1"/>
    </xf>
    <xf numFmtId="0" fontId="19" fillId="9" borderId="1" xfId="0" applyFont="1" applyFill="1" applyBorder="1" applyAlignment="1">
      <alignment horizontal="left" wrapText="1" readingOrder="1"/>
    </xf>
    <xf numFmtId="0" fontId="2" fillId="3" borderId="1" xfId="0" applyFont="1" applyFill="1" applyBorder="1" applyAlignment="1">
      <alignment horizontal="center" vertical="center" wrapText="1"/>
    </xf>
    <xf numFmtId="4" fontId="2" fillId="3" borderId="1" xfId="0" applyNumberFormat="1" applyFont="1" applyFill="1" applyBorder="1" applyAlignment="1">
      <alignment horizontal="right" vertical="center" wrapText="1"/>
    </xf>
    <xf numFmtId="0" fontId="2" fillId="3" borderId="0" xfId="0" applyFont="1" applyFill="1" applyAlignment="1">
      <alignment horizontal="center" vertical="center" wrapText="1"/>
    </xf>
    <xf numFmtId="0" fontId="2" fillId="3" borderId="0" xfId="0" applyFont="1" applyFill="1" applyAlignment="1">
      <alignment horizontal="left" vertical="center" wrapText="1" readingOrder="1"/>
    </xf>
    <xf numFmtId="0" fontId="2" fillId="3" borderId="0" xfId="0" applyFont="1" applyFill="1" applyAlignment="1">
      <alignment horizontal="left" vertical="center" wrapText="1"/>
    </xf>
    <xf numFmtId="0" fontId="2" fillId="3" borderId="0" xfId="0" applyFont="1" applyFill="1" applyAlignment="1">
      <alignment horizontal="right" vertical="center" wrapText="1"/>
    </xf>
    <xf numFmtId="0" fontId="2" fillId="0" borderId="0" xfId="0" applyFont="1" applyAlignment="1">
      <alignment horizontal="right" vertical="center" wrapText="1"/>
    </xf>
    <xf numFmtId="0" fontId="4" fillId="5" borderId="0" xfId="0" applyFont="1" applyFill="1" applyAlignment="1">
      <alignment horizontal="center" vertical="center"/>
    </xf>
    <xf numFmtId="0" fontId="4" fillId="4" borderId="0" xfId="0" applyFont="1" applyFill="1" applyAlignment="1">
      <alignment horizontal="center" vertical="center"/>
    </xf>
    <xf numFmtId="0" fontId="4" fillId="5" borderId="0" xfId="0" applyFont="1" applyFill="1" applyAlignment="1">
      <alignment horizontal="right" vertical="center"/>
    </xf>
    <xf numFmtId="0" fontId="7" fillId="5" borderId="0" xfId="0" applyFont="1" applyFill="1" applyAlignment="1">
      <alignment horizontal="center"/>
    </xf>
    <xf numFmtId="0" fontId="7" fillId="5" borderId="0" xfId="0" applyFont="1" applyFill="1" applyAlignment="1">
      <alignment wrapText="1"/>
    </xf>
    <xf numFmtId="0" fontId="4" fillId="4" borderId="0" xfId="0" applyFont="1" applyFill="1" applyAlignment="1">
      <alignment horizontal="left" vertical="center"/>
    </xf>
    <xf numFmtId="0" fontId="2" fillId="3" borderId="0" xfId="0" applyFont="1" applyFill="1" applyAlignment="1">
      <alignment horizontal="center" readingOrder="1"/>
    </xf>
    <xf numFmtId="0" fontId="2" fillId="3" borderId="0" xfId="0" applyFont="1" applyFill="1" applyAlignment="1">
      <alignment horizontal="right" readingOrder="1"/>
    </xf>
    <xf numFmtId="0" fontId="2" fillId="3" borderId="0" xfId="0" applyFont="1" applyFill="1" applyAlignment="1">
      <alignment horizontal="left" readingOrder="1"/>
    </xf>
    <xf numFmtId="0" fontId="2" fillId="3" borderId="0" xfId="0" applyFont="1" applyFill="1" applyAlignment="1">
      <alignment horizontal="right" wrapText="1" readingOrder="1"/>
    </xf>
    <xf numFmtId="0" fontId="2" fillId="3" borderId="0" xfId="0" applyFont="1" applyFill="1" applyAlignment="1">
      <alignment horizontal="center" wrapText="1" readingOrder="1"/>
    </xf>
    <xf numFmtId="0" fontId="20" fillId="3" borderId="0" xfId="0" applyFont="1" applyFill="1" applyAlignment="1">
      <alignment horizontal="left" readingOrder="1"/>
    </xf>
    <xf numFmtId="0" fontId="2" fillId="3" borderId="0" xfId="0" applyFont="1" applyFill="1" applyAlignment="1">
      <alignment horizontal="left" vertical="center"/>
    </xf>
    <xf numFmtId="0" fontId="3" fillId="0" borderId="0" xfId="0" applyFont="1" applyAlignment="1">
      <alignment horizontal="right" vertical="center"/>
    </xf>
    <xf numFmtId="165" fontId="3" fillId="0" borderId="0" xfId="0" applyNumberFormat="1" applyFont="1" applyAlignment="1">
      <alignment horizontal="right" vertical="center"/>
    </xf>
    <xf numFmtId="165" fontId="3" fillId="4" borderId="0" xfId="0" applyNumberFormat="1" applyFont="1" applyFill="1" applyAlignment="1">
      <alignment horizontal="right" vertical="center"/>
    </xf>
    <xf numFmtId="165" fontId="3" fillId="4" borderId="0" xfId="0" applyNumberFormat="1" applyFont="1" applyFill="1" applyAlignment="1">
      <alignment horizontal="center" vertical="center"/>
    </xf>
    <xf numFmtId="0" fontId="21" fillId="0" borderId="0" xfId="0" applyFont="1" applyAlignment="1">
      <alignment horizontal="left" vertical="center"/>
    </xf>
    <xf numFmtId="0" fontId="2" fillId="9" borderId="0" xfId="0" applyFont="1" applyFill="1" applyAlignment="1">
      <alignment horizontal="right" wrapText="1" readingOrder="1"/>
    </xf>
    <xf numFmtId="0" fontId="2" fillId="9" borderId="0" xfId="0" applyFont="1" applyFill="1" applyAlignment="1">
      <alignment horizontal="center" wrapText="1" readingOrder="1"/>
    </xf>
    <xf numFmtId="0" fontId="2" fillId="3" borderId="0" xfId="0" applyFont="1" applyFill="1" applyAlignment="1">
      <alignment horizontal="left" wrapText="1" readingOrder="1"/>
    </xf>
    <xf numFmtId="0" fontId="2" fillId="3" borderId="0" xfId="0" applyFont="1" applyFill="1" applyAlignment="1">
      <alignment horizontal="center" vertical="center"/>
    </xf>
    <xf numFmtId="0" fontId="3" fillId="3" borderId="0" xfId="0" applyFont="1" applyFill="1" applyAlignment="1">
      <alignment horizontal="right" vertical="center"/>
    </xf>
    <xf numFmtId="165" fontId="3" fillId="3" borderId="0" xfId="0" applyNumberFormat="1" applyFont="1" applyFill="1" applyAlignment="1">
      <alignment horizontal="right" vertical="center"/>
    </xf>
    <xf numFmtId="0" fontId="2" fillId="3" borderId="0" xfId="0" applyFont="1" applyFill="1" applyAlignment="1">
      <alignment horizontal="right" wrapText="1"/>
    </xf>
    <xf numFmtId="0" fontId="2" fillId="3" borderId="0" xfId="0" applyFont="1" applyFill="1" applyAlignment="1">
      <alignment horizontal="center" wrapText="1"/>
    </xf>
    <xf numFmtId="0" fontId="3" fillId="3" borderId="0" xfId="0" applyFont="1" applyFill="1" applyAlignment="1">
      <alignment horizontal="left" vertical="center"/>
    </xf>
    <xf numFmtId="165" fontId="3" fillId="3" borderId="0" xfId="0" applyNumberFormat="1" applyFont="1" applyFill="1" applyAlignment="1">
      <alignment horizontal="left" vertical="center"/>
    </xf>
    <xf numFmtId="165" fontId="2" fillId="3" borderId="0" xfId="0" applyNumberFormat="1" applyFont="1" applyFill="1" applyAlignment="1">
      <alignment horizontal="right" vertical="center"/>
    </xf>
    <xf numFmtId="0" fontId="3" fillId="3" borderId="0" xfId="0" applyFont="1" applyFill="1" applyAlignment="1">
      <alignment horizontal="right" wrapText="1"/>
    </xf>
    <xf numFmtId="0" fontId="3" fillId="3" borderId="0" xfId="0" applyFont="1" applyFill="1" applyAlignment="1">
      <alignment horizontal="center" wrapText="1"/>
    </xf>
    <xf numFmtId="165" fontId="3" fillId="0" borderId="0" xfId="0" applyNumberFormat="1" applyFont="1" applyAlignment="1">
      <alignment horizontal="left" vertical="center"/>
    </xf>
    <xf numFmtId="0" fontId="3" fillId="4" borderId="0" xfId="0" applyFont="1" applyFill="1" applyAlignment="1">
      <alignment horizontal="right" wrapText="1"/>
    </xf>
    <xf numFmtId="0" fontId="3" fillId="4" borderId="0" xfId="0" applyFont="1" applyFill="1" applyAlignment="1">
      <alignment horizontal="center" wrapText="1"/>
    </xf>
    <xf numFmtId="0" fontId="2" fillId="4" borderId="0" xfId="0" applyFont="1" applyFill="1" applyAlignment="1">
      <alignment horizontal="right" wrapText="1"/>
    </xf>
    <xf numFmtId="0" fontId="2" fillId="4" borderId="0" xfId="0" applyFont="1" applyFill="1" applyAlignment="1">
      <alignment horizontal="center" wrapText="1"/>
    </xf>
    <xf numFmtId="0" fontId="3" fillId="4" borderId="0" xfId="0" applyFont="1" applyFill="1" applyAlignment="1">
      <alignment horizontal="right"/>
    </xf>
    <xf numFmtId="0" fontId="3" fillId="4" borderId="0" xfId="0" applyFont="1" applyFill="1" applyAlignment="1">
      <alignment horizontal="center"/>
    </xf>
    <xf numFmtId="0" fontId="7" fillId="5" borderId="1" xfId="0" applyFont="1" applyFill="1" applyBorder="1" applyAlignment="1">
      <alignment horizontal="center"/>
    </xf>
    <xf numFmtId="0" fontId="1" fillId="5" borderId="1" xfId="0" applyFont="1" applyFill="1" applyBorder="1"/>
    <xf numFmtId="0" fontId="4" fillId="10" borderId="1" xfId="0" applyFont="1" applyFill="1" applyBorder="1" applyAlignment="1">
      <alignment horizontal="left" vertical="center"/>
    </xf>
    <xf numFmtId="0" fontId="4" fillId="10" borderId="0" xfId="0" applyFont="1" applyFill="1" applyAlignment="1">
      <alignment horizontal="left" vertical="center"/>
    </xf>
    <xf numFmtId="0" fontId="3" fillId="0" borderId="0" xfId="0" applyFont="1" applyAlignment="1">
      <alignment horizontal="left"/>
    </xf>
    <xf numFmtId="164" fontId="3" fillId="0" borderId="0" xfId="0" applyNumberFormat="1" applyFont="1" applyAlignment="1">
      <alignment vertical="top"/>
    </xf>
    <xf numFmtId="165" fontId="3" fillId="0" borderId="0" xfId="0" applyNumberFormat="1" applyFont="1" applyAlignment="1">
      <alignment horizontal="right"/>
    </xf>
    <xf numFmtId="0" fontId="3" fillId="2" borderId="0" xfId="0" applyFont="1" applyFill="1" applyAlignment="1">
      <alignment horizontal="left"/>
    </xf>
    <xf numFmtId="0" fontId="3" fillId="2" borderId="0" xfId="0" applyFont="1" applyFill="1"/>
    <xf numFmtId="164" fontId="3" fillId="0" borderId="0" xfId="0" applyNumberFormat="1" applyFont="1" applyAlignment="1">
      <alignment horizontal="right" vertical="center"/>
    </xf>
    <xf numFmtId="164" fontId="3" fillId="0" borderId="0" xfId="0" applyNumberFormat="1" applyFont="1" applyAlignment="1">
      <alignment vertical="center"/>
    </xf>
    <xf numFmtId="0" fontId="3" fillId="2" borderId="0" xfId="0" applyFont="1" applyFill="1" applyAlignment="1">
      <alignment horizontal="left" vertical="center"/>
    </xf>
    <xf numFmtId="0" fontId="3" fillId="2" borderId="0" xfId="0" applyFont="1" applyFill="1" applyAlignment="1">
      <alignment vertical="center"/>
    </xf>
    <xf numFmtId="164" fontId="3" fillId="0" borderId="0" xfId="0" applyNumberFormat="1" applyFont="1"/>
    <xf numFmtId="165" fontId="3" fillId="0" borderId="0" xfId="0" applyNumberFormat="1" applyFont="1" applyAlignment="1">
      <alignment vertical="top"/>
    </xf>
    <xf numFmtId="164" fontId="3" fillId="0" borderId="0" xfId="0" applyNumberFormat="1" applyFont="1" applyAlignment="1">
      <alignment horizontal="left" vertical="center"/>
    </xf>
    <xf numFmtId="164" fontId="3" fillId="0" borderId="0" xfId="0" applyNumberFormat="1" applyFont="1" applyAlignment="1">
      <alignment vertical="top" wrapText="1"/>
    </xf>
    <xf numFmtId="0" fontId="7" fillId="2" borderId="1" xfId="0" applyFont="1" applyFill="1" applyBorder="1"/>
    <xf numFmtId="0" fontId="4" fillId="6" borderId="0" xfId="0" applyFont="1" applyFill="1" applyAlignment="1">
      <alignment horizontal="left" vertical="center"/>
    </xf>
    <xf numFmtId="2" fontId="2" fillId="0" borderId="0" xfId="0" applyNumberFormat="1" applyFont="1" applyAlignment="1">
      <alignment horizontal="right"/>
    </xf>
    <xf numFmtId="10" fontId="2" fillId="0" borderId="0" xfId="0" applyNumberFormat="1" applyFont="1" applyAlignment="1">
      <alignment horizontal="right"/>
    </xf>
    <xf numFmtId="4" fontId="3" fillId="0" borderId="0" xfId="0" applyNumberFormat="1" applyFont="1"/>
    <xf numFmtId="165" fontId="3" fillId="0" borderId="0" xfId="0" applyNumberFormat="1" applyFont="1" applyAlignment="1">
      <alignment wrapText="1"/>
    </xf>
    <xf numFmtId="0" fontId="4" fillId="0" borderId="0" xfId="0" applyFont="1" applyAlignment="1">
      <alignment horizontal="center"/>
    </xf>
    <xf numFmtId="10" fontId="3" fillId="0" borderId="0" xfId="0" applyNumberFormat="1" applyFont="1" applyAlignment="1">
      <alignment horizontal="right"/>
    </xf>
    <xf numFmtId="2" fontId="3" fillId="0" borderId="0" xfId="0" applyNumberFormat="1" applyFont="1" applyAlignment="1">
      <alignment horizontal="right"/>
    </xf>
    <xf numFmtId="165" fontId="3" fillId="0" borderId="0" xfId="0" applyNumberFormat="1" applyFont="1" applyAlignment="1">
      <alignment horizontal="left"/>
    </xf>
    <xf numFmtId="2" fontId="3" fillId="0" borderId="0" xfId="0" applyNumberFormat="1" applyFont="1"/>
    <xf numFmtId="4" fontId="4" fillId="6" borderId="1" xfId="0" applyNumberFormat="1" applyFont="1" applyFill="1" applyBorder="1" applyAlignment="1">
      <alignment horizontal="center" vertical="center"/>
    </xf>
    <xf numFmtId="0" fontId="4" fillId="5" borderId="1" xfId="0" applyFont="1" applyFill="1" applyBorder="1" applyAlignment="1">
      <alignment horizontal="left" vertical="top" wrapText="1"/>
    </xf>
    <xf numFmtId="0" fontId="2" fillId="9" borderId="0" xfId="0" applyFont="1" applyFill="1" applyAlignment="1">
      <alignment horizontal="right" vertical="center"/>
    </xf>
    <xf numFmtId="0" fontId="2" fillId="0" borderId="0" xfId="0" applyFont="1" applyAlignment="1">
      <alignment horizontal="left" vertical="center" readingOrder="1"/>
    </xf>
    <xf numFmtId="4" fontId="2" fillId="9" borderId="0" xfId="0" applyNumberFormat="1" applyFont="1" applyFill="1" applyAlignment="1">
      <alignment horizontal="right" vertical="center"/>
    </xf>
    <xf numFmtId="0" fontId="2" fillId="9" borderId="0" xfId="0" applyFont="1" applyFill="1" applyAlignment="1">
      <alignment horizontal="right" vertical="center" wrapText="1"/>
    </xf>
    <xf numFmtId="0" fontId="3" fillId="9" borderId="0" xfId="0" applyFont="1" applyFill="1" applyAlignment="1">
      <alignment vertical="center"/>
    </xf>
    <xf numFmtId="0" fontId="22" fillId="0" borderId="0" xfId="0" applyFont="1"/>
    <xf numFmtId="165" fontId="3" fillId="0" borderId="0" xfId="0" applyNumberFormat="1" applyFont="1" applyAlignment="1">
      <alignment vertical="center" wrapText="1"/>
    </xf>
    <xf numFmtId="0" fontId="23" fillId="9" borderId="0" xfId="0" applyFont="1" applyFill="1"/>
    <xf numFmtId="0" fontId="24" fillId="0" borderId="0" xfId="0" applyFont="1"/>
    <xf numFmtId="0" fontId="25" fillId="0" borderId="0" xfId="0" applyFont="1"/>
    <xf numFmtId="4" fontId="2" fillId="0" borderId="0" xfId="0" applyNumberFormat="1" applyFont="1" applyAlignment="1">
      <alignment horizontal="left" vertical="center"/>
    </xf>
    <xf numFmtId="165" fontId="2" fillId="0" borderId="0" xfId="0" applyNumberFormat="1" applyFont="1" applyAlignment="1">
      <alignment vertical="center" wrapText="1"/>
    </xf>
    <xf numFmtId="0" fontId="2" fillId="6" borderId="1" xfId="0" applyFont="1" applyFill="1" applyBorder="1" applyAlignment="1">
      <alignment horizontal="right" vertical="center"/>
    </xf>
    <xf numFmtId="0" fontId="2" fillId="6" borderId="1" xfId="0" applyFont="1" applyFill="1" applyBorder="1" applyAlignment="1">
      <alignment horizontal="right" vertical="center" wrapText="1"/>
    </xf>
    <xf numFmtId="4" fontId="2" fillId="6" borderId="1" xfId="0" applyNumberFormat="1" applyFont="1" applyFill="1" applyBorder="1" applyAlignment="1">
      <alignment horizontal="right" vertical="center"/>
    </xf>
    <xf numFmtId="0" fontId="26" fillId="5" borderId="1" xfId="0" applyFont="1" applyFill="1" applyBorder="1" applyAlignment="1">
      <alignment horizontal="center" vertical="center"/>
    </xf>
    <xf numFmtId="0" fontId="26" fillId="6" borderId="1" xfId="0" applyFont="1" applyFill="1" applyBorder="1" applyAlignment="1">
      <alignment horizontal="center" vertical="center"/>
    </xf>
    <xf numFmtId="0" fontId="26" fillId="6" borderId="1" xfId="0" applyFont="1" applyFill="1" applyBorder="1" applyAlignment="1">
      <alignment horizontal="left" vertical="center"/>
    </xf>
    <xf numFmtId="0" fontId="26" fillId="5" borderId="1" xfId="0" applyFont="1" applyFill="1" applyBorder="1" applyAlignment="1">
      <alignment horizontal="left" vertical="center" wrapText="1"/>
    </xf>
    <xf numFmtId="0" fontId="27" fillId="9" borderId="0" xfId="0" applyFont="1" applyFill="1" applyAlignment="1">
      <alignment horizontal="center"/>
    </xf>
    <xf numFmtId="0" fontId="27" fillId="9" borderId="0" xfId="0" applyFont="1" applyFill="1"/>
    <xf numFmtId="0" fontId="28" fillId="9" borderId="0" xfId="0" applyFont="1" applyFill="1"/>
    <xf numFmtId="0" fontId="27" fillId="9" borderId="0" xfId="0" applyFont="1" applyFill="1" applyAlignment="1">
      <alignment horizontal="left" vertical="center"/>
    </xf>
    <xf numFmtId="0" fontId="27" fillId="0" borderId="0" xfId="0" applyFont="1" applyAlignment="1">
      <alignment horizontal="center"/>
    </xf>
    <xf numFmtId="0" fontId="27" fillId="0" borderId="0" xfId="0" applyFont="1"/>
    <xf numFmtId="0" fontId="27" fillId="0" borderId="0" xfId="0" applyFont="1" applyAlignment="1">
      <alignment horizontal="left" vertical="center"/>
    </xf>
    <xf numFmtId="0" fontId="28" fillId="0" borderId="0" xfId="0" applyFont="1"/>
    <xf numFmtId="0" fontId="29" fillId="0" borderId="0" xfId="0" applyFont="1"/>
    <xf numFmtId="0" fontId="27" fillId="0" borderId="0" xfId="0" applyFont="1" applyAlignment="1">
      <alignment horizontal="center" vertical="center"/>
    </xf>
    <xf numFmtId="165" fontId="28" fillId="0" borderId="0" xfId="0" applyNumberFormat="1" applyFont="1" applyAlignment="1">
      <alignment vertical="top" wrapText="1"/>
    </xf>
    <xf numFmtId="0" fontId="27" fillId="6" borderId="1" xfId="0" applyFont="1" applyFill="1" applyBorder="1" applyAlignment="1">
      <alignment horizontal="left" vertical="center"/>
    </xf>
    <xf numFmtId="0" fontId="27" fillId="0" borderId="0" xfId="0" applyFont="1" applyAlignment="1">
      <alignment horizontal="left" vertical="center" wrapText="1"/>
    </xf>
    <xf numFmtId="165" fontId="27" fillId="0" borderId="0" xfId="0" applyNumberFormat="1" applyFont="1" applyAlignment="1">
      <alignment vertical="top" wrapText="1"/>
    </xf>
    <xf numFmtId="0" fontId="1" fillId="5" borderId="0" xfId="0" applyFont="1" applyFill="1" applyAlignment="1">
      <alignment horizontal="center"/>
    </xf>
    <xf numFmtId="0" fontId="1" fillId="12" borderId="0" xfId="0" applyFont="1" applyFill="1" applyAlignment="1">
      <alignment horizontal="center"/>
    </xf>
    <xf numFmtId="0" fontId="1" fillId="13" borderId="0" xfId="0" applyFont="1" applyFill="1" applyAlignment="1">
      <alignment horizontal="center"/>
    </xf>
    <xf numFmtId="0" fontId="1" fillId="0" borderId="0" xfId="0" applyFont="1" applyAlignment="1">
      <alignment horizontal="center"/>
    </xf>
    <xf numFmtId="0" fontId="1" fillId="15" borderId="0" xfId="0" applyFont="1" applyFill="1" applyAlignment="1">
      <alignment horizontal="center"/>
    </xf>
    <xf numFmtId="164" fontId="1" fillId="0" borderId="0" xfId="0" applyNumberFormat="1" applyFont="1" applyAlignment="1">
      <alignment horizontal="center"/>
    </xf>
    <xf numFmtId="3" fontId="2" fillId="0" borderId="0" xfId="0" applyNumberFormat="1" applyFont="1" applyAlignment="1">
      <alignment horizontal="right"/>
    </xf>
    <xf numFmtId="0" fontId="31" fillId="0" borderId="0" xfId="0" applyFont="1"/>
    <xf numFmtId="2" fontId="2" fillId="0" borderId="0" xfId="0" applyNumberFormat="1" applyFont="1"/>
    <xf numFmtId="167" fontId="2" fillId="0" borderId="0" xfId="0" applyNumberFormat="1" applyFont="1" applyAlignment="1">
      <alignment horizontal="right"/>
    </xf>
    <xf numFmtId="3" fontId="2" fillId="0" borderId="0" xfId="0" applyNumberFormat="1" applyFont="1"/>
    <xf numFmtId="0" fontId="3" fillId="15" borderId="0" xfId="0" applyFont="1" applyFill="1"/>
    <xf numFmtId="0" fontId="1" fillId="5" borderId="0" xfId="0" applyFont="1" applyFill="1" applyAlignment="1">
      <alignment horizontal="center" vertical="center"/>
    </xf>
    <xf numFmtId="0" fontId="1" fillId="4" borderId="0" xfId="0" applyFont="1" applyFill="1" applyAlignment="1">
      <alignment horizontal="center" vertical="center"/>
    </xf>
    <xf numFmtId="4" fontId="1" fillId="5" borderId="0" xfId="0" applyNumberFormat="1" applyFont="1" applyFill="1" applyAlignment="1">
      <alignment horizontal="center" vertical="center"/>
    </xf>
    <xf numFmtId="0" fontId="1" fillId="16" borderId="0" xfId="0" applyFont="1" applyFill="1" applyAlignment="1">
      <alignment horizontal="center" vertical="center"/>
    </xf>
    <xf numFmtId="164" fontId="1" fillId="5" borderId="0" xfId="0" applyNumberFormat="1" applyFont="1" applyFill="1" applyAlignment="1">
      <alignment horizontal="center" vertical="center"/>
    </xf>
    <xf numFmtId="0" fontId="1" fillId="4" borderId="0" xfId="0" applyFont="1" applyFill="1" applyAlignment="1">
      <alignment horizontal="left" vertical="center"/>
    </xf>
    <xf numFmtId="0" fontId="1" fillId="5" borderId="0" xfId="0" applyFont="1" applyFill="1" applyAlignment="1">
      <alignment horizontal="left" vertical="center"/>
    </xf>
    <xf numFmtId="0" fontId="1" fillId="0" borderId="0" xfId="0" applyFont="1" applyAlignment="1">
      <alignment horizontal="left"/>
    </xf>
    <xf numFmtId="3" fontId="3" fillId="0" borderId="0" xfId="0" applyNumberFormat="1" applyFont="1" applyAlignment="1">
      <alignment horizontal="right" vertical="center"/>
    </xf>
    <xf numFmtId="10" fontId="3" fillId="0" borderId="0" xfId="0" applyNumberFormat="1" applyFont="1" applyAlignment="1">
      <alignment horizontal="left" vertical="center"/>
    </xf>
    <xf numFmtId="0" fontId="4" fillId="5" borderId="1" xfId="0" applyFont="1" applyFill="1" applyBorder="1" applyAlignment="1">
      <alignment horizontal="left" vertical="center" wrapText="1"/>
    </xf>
    <xf numFmtId="164" fontId="3" fillId="0" borderId="0" xfId="0" applyNumberFormat="1" applyFont="1" applyAlignment="1">
      <alignment horizontal="right" vertical="top"/>
    </xf>
    <xf numFmtId="0" fontId="32" fillId="0" borderId="0" xfId="0" applyFont="1"/>
    <xf numFmtId="164" fontId="3" fillId="0" borderId="0" xfId="0" applyNumberFormat="1" applyFont="1" applyAlignment="1">
      <alignment horizontal="left"/>
    </xf>
    <xf numFmtId="165" fontId="2" fillId="0" borderId="0" xfId="0" applyNumberFormat="1" applyFont="1" applyAlignment="1">
      <alignment wrapText="1"/>
    </xf>
    <xf numFmtId="164" fontId="2" fillId="0" borderId="0" xfId="0" applyNumberFormat="1" applyFont="1" applyAlignment="1">
      <alignment horizontal="left"/>
    </xf>
    <xf numFmtId="0" fontId="34" fillId="0" borderId="0" xfId="0" applyFont="1"/>
    <xf numFmtId="0" fontId="2" fillId="11" borderId="1" xfId="0" applyFont="1" applyFill="1" applyBorder="1" applyAlignment="1">
      <alignment horizontal="center"/>
    </xf>
    <xf numFmtId="0" fontId="2" fillId="11" borderId="1" xfId="0" applyFont="1" applyFill="1" applyBorder="1"/>
    <xf numFmtId="0" fontId="2" fillId="11" borderId="1" xfId="0" applyFont="1" applyFill="1" applyBorder="1" applyAlignment="1">
      <alignment horizontal="left" vertical="center"/>
    </xf>
    <xf numFmtId="165" fontId="3" fillId="0" borderId="0" xfId="0" applyNumberFormat="1" applyFont="1" applyAlignment="1">
      <alignment vertical="top" wrapText="1"/>
    </xf>
    <xf numFmtId="0" fontId="1" fillId="2" borderId="0" xfId="0" applyFont="1" applyFill="1"/>
    <xf numFmtId="0" fontId="1" fillId="5" borderId="0" xfId="0" applyFont="1" applyFill="1"/>
    <xf numFmtId="0" fontId="35" fillId="0" borderId="0" xfId="0" applyFont="1"/>
    <xf numFmtId="0" fontId="36" fillId="0" borderId="0" xfId="0" applyFont="1"/>
    <xf numFmtId="0" fontId="1" fillId="0" borderId="0" xfId="0" applyFont="1" applyAlignment="1">
      <alignment horizontal="right"/>
    </xf>
    <xf numFmtId="0" fontId="2" fillId="0" borderId="0" xfId="0" applyFont="1" applyAlignment="1">
      <alignment wrapText="1"/>
    </xf>
    <xf numFmtId="0" fontId="2" fillId="0" borderId="1" xfId="0" applyFont="1" applyBorder="1" applyAlignment="1">
      <alignment horizontal="center"/>
    </xf>
    <xf numFmtId="0" fontId="2" fillId="0" borderId="1" xfId="0" applyFont="1" applyBorder="1"/>
    <xf numFmtId="0" fontId="2" fillId="0" borderId="1" xfId="0" applyFont="1" applyBorder="1" applyAlignment="1">
      <alignment horizontal="right" vertical="center" wrapText="1"/>
    </xf>
    <xf numFmtId="0" fontId="3" fillId="0" borderId="1" xfId="0" applyFont="1" applyBorder="1"/>
    <xf numFmtId="0" fontId="2" fillId="0" borderId="1" xfId="0" applyFont="1" applyBorder="1" applyAlignment="1">
      <alignment horizontal="left" vertical="center"/>
    </xf>
    <xf numFmtId="0" fontId="38" fillId="0" borderId="1" xfId="0" applyFont="1" applyBorder="1"/>
    <xf numFmtId="0" fontId="34" fillId="0" borderId="1" xfId="0" applyFont="1" applyBorder="1"/>
    <xf numFmtId="0" fontId="2" fillId="17" borderId="1" xfId="0" applyFont="1" applyFill="1" applyBorder="1" applyAlignment="1">
      <alignment horizontal="center"/>
    </xf>
    <xf numFmtId="0" fontId="2" fillId="17" borderId="1" xfId="0" applyFont="1" applyFill="1" applyBorder="1"/>
    <xf numFmtId="0" fontId="2" fillId="17" borderId="1" xfId="0" applyFont="1" applyFill="1" applyBorder="1" applyAlignment="1">
      <alignment horizontal="right" vertical="center" wrapText="1"/>
    </xf>
    <xf numFmtId="0" fontId="34" fillId="17" borderId="1" xfId="0" applyFont="1" applyFill="1" applyBorder="1"/>
    <xf numFmtId="0" fontId="2" fillId="17" borderId="1" xfId="0" applyFont="1" applyFill="1" applyBorder="1" applyAlignment="1">
      <alignment horizontal="left" vertical="center"/>
    </xf>
    <xf numFmtId="0" fontId="39" fillId="5" borderId="0" xfId="0" applyFont="1" applyFill="1" applyAlignment="1">
      <alignment horizontal="center"/>
    </xf>
    <xf numFmtId="0" fontId="39" fillId="2" borderId="0" xfId="0" applyFont="1" applyFill="1" applyAlignment="1">
      <alignment horizontal="center"/>
    </xf>
    <xf numFmtId="164" fontId="39" fillId="5" borderId="0" xfId="0" applyNumberFormat="1" applyFont="1" applyFill="1" applyAlignment="1">
      <alignment horizontal="center"/>
    </xf>
    <xf numFmtId="0" fontId="39" fillId="13" borderId="0" xfId="0" applyFont="1" applyFill="1" applyAlignment="1">
      <alignment horizontal="right"/>
    </xf>
    <xf numFmtId="0" fontId="39" fillId="0" borderId="0" xfId="0" applyFont="1" applyAlignment="1">
      <alignment horizontal="center"/>
    </xf>
    <xf numFmtId="0" fontId="39" fillId="5" borderId="0" xfId="0" applyFont="1" applyFill="1" applyAlignment="1">
      <alignment horizontal="left"/>
    </xf>
    <xf numFmtId="0" fontId="39" fillId="0" borderId="0" xfId="0" applyFont="1" applyAlignment="1">
      <alignment horizontal="left"/>
    </xf>
    <xf numFmtId="0" fontId="40" fillId="0" borderId="0" xfId="0" applyFont="1" applyAlignment="1">
      <alignment horizontal="center"/>
    </xf>
    <xf numFmtId="0" fontId="40" fillId="0" borderId="0" xfId="0" applyFont="1" applyAlignment="1">
      <alignment horizontal="left"/>
    </xf>
    <xf numFmtId="165" fontId="40" fillId="0" borderId="0" xfId="0" applyNumberFormat="1" applyFont="1" applyAlignment="1">
      <alignment vertical="top"/>
    </xf>
    <xf numFmtId="164" fontId="40" fillId="0" borderId="0" xfId="0" applyNumberFormat="1" applyFont="1" applyAlignment="1">
      <alignment horizontal="right"/>
    </xf>
    <xf numFmtId="3" fontId="40" fillId="0" borderId="0" xfId="0" applyNumberFormat="1" applyFont="1" applyAlignment="1">
      <alignment horizontal="right"/>
    </xf>
    <xf numFmtId="165" fontId="40" fillId="0" borderId="0" xfId="0" applyNumberFormat="1" applyFont="1" applyAlignment="1">
      <alignment horizontal="left"/>
    </xf>
    <xf numFmtId="0" fontId="40" fillId="0" borderId="0" xfId="0" applyFont="1" applyAlignment="1">
      <alignment vertical="top"/>
    </xf>
    <xf numFmtId="0" fontId="41" fillId="0" borderId="0" xfId="0" applyFont="1" applyAlignment="1">
      <alignment horizontal="left"/>
    </xf>
    <xf numFmtId="0" fontId="40" fillId="0" borderId="0" xfId="0" applyFont="1" applyAlignment="1">
      <alignment horizontal="right"/>
    </xf>
    <xf numFmtId="0" fontId="40" fillId="0" borderId="0" xfId="0" applyFont="1"/>
    <xf numFmtId="0" fontId="2" fillId="5" borderId="1" xfId="0" applyFont="1" applyFill="1" applyBorder="1"/>
    <xf numFmtId="0" fontId="42" fillId="9" borderId="0" xfId="0" applyFont="1" applyFill="1"/>
    <xf numFmtId="164" fontId="4" fillId="5" borderId="1" xfId="0" applyNumberFormat="1" applyFont="1" applyFill="1" applyBorder="1" applyAlignment="1">
      <alignment horizontal="center"/>
    </xf>
    <xf numFmtId="0" fontId="4" fillId="6" borderId="1" xfId="0" applyFont="1" applyFill="1" applyBorder="1" applyAlignment="1">
      <alignment horizontal="center"/>
    </xf>
    <xf numFmtId="0" fontId="4" fillId="5" borderId="1" xfId="0" applyFont="1" applyFill="1" applyBorder="1" applyAlignment="1">
      <alignment horizontal="left" wrapText="1"/>
    </xf>
    <xf numFmtId="0" fontId="4" fillId="6" borderId="1" xfId="0" applyFont="1" applyFill="1" applyBorder="1" applyAlignment="1">
      <alignment horizontal="left"/>
    </xf>
    <xf numFmtId="0" fontId="4" fillId="5" borderId="1" xfId="0" applyFont="1" applyFill="1" applyBorder="1" applyAlignment="1">
      <alignment horizontal="left"/>
    </xf>
    <xf numFmtId="0" fontId="43" fillId="9" borderId="0" xfId="0" applyFont="1" applyFill="1"/>
    <xf numFmtId="164" fontId="2" fillId="0" borderId="0" xfId="0" applyNumberFormat="1" applyFont="1" applyAlignment="1">
      <alignment horizontal="left" vertical="center" wrapText="1"/>
    </xf>
    <xf numFmtId="0" fontId="1" fillId="2" borderId="1" xfId="0" applyFont="1" applyFill="1" applyBorder="1" applyAlignment="1">
      <alignment horizontal="center"/>
    </xf>
    <xf numFmtId="0" fontId="0" fillId="0" borderId="0" xfId="0" applyAlignment="1">
      <alignment horizontal="center"/>
    </xf>
    <xf numFmtId="166" fontId="4" fillId="5" borderId="1" xfId="0" applyNumberFormat="1" applyFont="1" applyFill="1" applyBorder="1" applyAlignment="1">
      <alignment horizontal="center" vertical="center"/>
    </xf>
    <xf numFmtId="166" fontId="2" fillId="0" borderId="0" xfId="0" applyNumberFormat="1" applyFont="1" applyAlignment="1">
      <alignment horizontal="center" vertical="center"/>
    </xf>
    <xf numFmtId="10" fontId="27" fillId="0" borderId="0" xfId="0" applyNumberFormat="1" applyFont="1" applyAlignment="1">
      <alignment horizontal="center"/>
    </xf>
    <xf numFmtId="0" fontId="27" fillId="6" borderId="1" xfId="0" applyFont="1" applyFill="1" applyBorder="1" applyAlignment="1">
      <alignment horizontal="center" vertical="center"/>
    </xf>
    <xf numFmtId="0" fontId="1" fillId="14" borderId="0" xfId="0" applyFont="1" applyFill="1" applyAlignment="1">
      <alignment horizontal="center"/>
    </xf>
    <xf numFmtId="0" fontId="0" fillId="0" borderId="0" xfId="0" applyAlignment="1">
      <alignment horizontal="left"/>
    </xf>
    <xf numFmtId="0" fontId="0" fillId="0" borderId="0" xfId="0" applyAlignment="1">
      <alignment horizontal="right"/>
    </xf>
    <xf numFmtId="165" fontId="2" fillId="9" borderId="0" xfId="0" applyNumberFormat="1" applyFont="1" applyFill="1" applyAlignment="1">
      <alignment horizontal="right" readingOrder="1"/>
    </xf>
    <xf numFmtId="2" fontId="4" fillId="6" borderId="1" xfId="0" applyNumberFormat="1" applyFont="1" applyFill="1" applyBorder="1" applyAlignment="1">
      <alignment horizontal="right" vertical="center"/>
    </xf>
    <xf numFmtId="0" fontId="2" fillId="9" borderId="1" xfId="0" applyFont="1" applyFill="1" applyBorder="1" applyAlignment="1">
      <alignment horizontal="right" readingOrder="1"/>
    </xf>
    <xf numFmtId="2" fontId="2" fillId="3" borderId="0" xfId="0" applyNumberFormat="1" applyFont="1" applyFill="1" applyAlignment="1">
      <alignment horizontal="right" vertical="center" wrapText="1"/>
    </xf>
    <xf numFmtId="2" fontId="2" fillId="0" borderId="0" xfId="0" applyNumberFormat="1" applyFont="1" applyAlignment="1">
      <alignment horizontal="right" vertical="center" wrapText="1"/>
    </xf>
    <xf numFmtId="0" fontId="2" fillId="0" borderId="1" xfId="0" applyFont="1" applyBorder="1" applyAlignment="1">
      <alignment horizontal="left" vertical="center" wrapText="1"/>
    </xf>
    <xf numFmtId="0" fontId="2" fillId="0" borderId="1" xfId="0" applyFont="1" applyBorder="1" applyAlignment="1">
      <alignment horizontal="left" readingOrder="1"/>
    </xf>
    <xf numFmtId="0" fontId="2" fillId="0" borderId="1" xfId="0" applyFont="1" applyBorder="1" applyAlignment="1">
      <alignment horizontal="left" wrapText="1" readingOrder="1"/>
    </xf>
    <xf numFmtId="0" fontId="2" fillId="9" borderId="1" xfId="0" applyFont="1" applyFill="1" applyBorder="1" applyAlignment="1">
      <alignment horizontal="left" vertical="center" wrapText="1"/>
    </xf>
    <xf numFmtId="165" fontId="4" fillId="5" borderId="1" xfId="0" applyNumberFormat="1" applyFont="1" applyFill="1" applyBorder="1" applyAlignment="1">
      <alignment horizontal="right" vertical="center"/>
    </xf>
    <xf numFmtId="165" fontId="2" fillId="3" borderId="0" xfId="0" applyNumberFormat="1" applyFont="1" applyFill="1" applyAlignment="1">
      <alignment horizontal="right" vertical="center" wrapText="1" readingOrder="1"/>
    </xf>
    <xf numFmtId="2" fontId="2" fillId="9" borderId="1" xfId="0" applyNumberFormat="1" applyFont="1" applyFill="1" applyBorder="1" applyAlignment="1">
      <alignment horizontal="right" readingOrder="1"/>
    </xf>
    <xf numFmtId="0" fontId="2" fillId="3" borderId="1" xfId="0" applyFont="1" applyFill="1" applyBorder="1" applyAlignment="1">
      <alignment horizontal="right" vertical="center" wrapText="1"/>
    </xf>
    <xf numFmtId="165" fontId="2" fillId="9" borderId="1" xfId="0" applyNumberFormat="1" applyFont="1" applyFill="1" applyBorder="1" applyAlignment="1">
      <alignment horizontal="right" readingOrder="1"/>
    </xf>
    <xf numFmtId="165" fontId="2" fillId="0" borderId="1" xfId="0" applyNumberFormat="1" applyFont="1" applyBorder="1" applyAlignment="1">
      <alignment horizontal="right" readingOrder="1"/>
    </xf>
    <xf numFmtId="165" fontId="2" fillId="3" borderId="1" xfId="0" applyNumberFormat="1" applyFont="1" applyFill="1" applyBorder="1" applyAlignment="1">
      <alignment horizontal="right" readingOrder="1"/>
    </xf>
    <xf numFmtId="165" fontId="2" fillId="3" borderId="1" xfId="0" applyNumberFormat="1" applyFont="1" applyFill="1" applyBorder="1" applyAlignment="1">
      <alignment horizontal="right" vertical="center" wrapText="1"/>
    </xf>
    <xf numFmtId="165" fontId="2" fillId="9" borderId="8" xfId="0" applyNumberFormat="1" applyFont="1" applyFill="1" applyBorder="1" applyAlignment="1">
      <alignment horizontal="right" readingOrder="1"/>
    </xf>
    <xf numFmtId="165" fontId="2" fillId="0" borderId="8" xfId="0" applyNumberFormat="1" applyFont="1" applyBorder="1" applyAlignment="1">
      <alignment horizontal="right" readingOrder="1"/>
    </xf>
    <xf numFmtId="2" fontId="2" fillId="9" borderId="0" xfId="0" applyNumberFormat="1" applyFont="1" applyFill="1" applyAlignment="1">
      <alignment horizontal="center" readingOrder="1"/>
    </xf>
    <xf numFmtId="2" fontId="2" fillId="0" borderId="0" xfId="0" applyNumberFormat="1" applyFont="1" applyAlignment="1">
      <alignment horizontal="center" readingOrder="1"/>
    </xf>
    <xf numFmtId="2" fontId="2" fillId="9" borderId="8" xfId="0" applyNumberFormat="1" applyFont="1" applyFill="1" applyBorder="1" applyAlignment="1">
      <alignment horizontal="right" wrapText="1" readingOrder="1"/>
    </xf>
    <xf numFmtId="2" fontId="2" fillId="0" borderId="8" xfId="0" applyNumberFormat="1" applyFont="1" applyBorder="1" applyAlignment="1">
      <alignment horizontal="right" wrapText="1" readingOrder="1"/>
    </xf>
    <xf numFmtId="0" fontId="4" fillId="0" borderId="1" xfId="0" applyFont="1" applyBorder="1" applyAlignment="1">
      <alignment horizontal="center" vertical="center"/>
    </xf>
    <xf numFmtId="165" fontId="4" fillId="10" borderId="1" xfId="0" applyNumberFormat="1" applyFont="1" applyFill="1" applyBorder="1" applyAlignment="1">
      <alignment horizontal="center" vertical="center"/>
    </xf>
    <xf numFmtId="0" fontId="2" fillId="0" borderId="0" xfId="0" applyFont="1" applyAlignment="1">
      <alignment horizontal="left" vertical="top"/>
    </xf>
    <xf numFmtId="0" fontId="3" fillId="0" borderId="1" xfId="0" applyFont="1" applyBorder="1" applyAlignment="1">
      <alignment wrapText="1"/>
    </xf>
    <xf numFmtId="0" fontId="2" fillId="0" borderId="1" xfId="0" applyFont="1" applyBorder="1" applyAlignment="1">
      <alignment vertical="top"/>
    </xf>
    <xf numFmtId="0" fontId="1" fillId="0" borderId="1" xfId="0" applyFont="1" applyBorder="1" applyAlignment="1">
      <alignment wrapText="1"/>
    </xf>
    <xf numFmtId="0" fontId="0" fillId="0" borderId="0" xfId="0" applyAlignment="1">
      <alignment vertical="center"/>
    </xf>
    <xf numFmtId="164" fontId="2" fillId="0" borderId="0" xfId="0" applyNumberFormat="1" applyFont="1" applyAlignment="1">
      <alignment horizontal="right" readingOrder="1"/>
    </xf>
    <xf numFmtId="164" fontId="2" fillId="0" borderId="0" xfId="0" applyNumberFormat="1" applyFont="1" applyAlignment="1">
      <alignment horizontal="right" vertical="center" readingOrder="1"/>
    </xf>
    <xf numFmtId="3" fontId="3" fillId="0" borderId="0" xfId="0" applyNumberFormat="1" applyFont="1" applyAlignment="1">
      <alignment horizontal="right"/>
    </xf>
    <xf numFmtId="3" fontId="3" fillId="0" borderId="0" xfId="0" applyNumberFormat="1" applyFont="1"/>
    <xf numFmtId="0" fontId="4" fillId="7" borderId="1" xfId="0" applyFont="1" applyFill="1" applyBorder="1" applyAlignment="1">
      <alignment horizontal="right" vertical="center"/>
    </xf>
    <xf numFmtId="0" fontId="50" fillId="0" borderId="0" xfId="0" applyFont="1"/>
    <xf numFmtId="0" fontId="2" fillId="0" borderId="17" xfId="0" applyFont="1" applyBorder="1" applyAlignment="1">
      <alignment horizontal="left" readingOrder="1"/>
    </xf>
    <xf numFmtId="165" fontId="4" fillId="5" borderId="0" xfId="0" applyNumberFormat="1" applyFont="1" applyFill="1" applyAlignment="1">
      <alignment horizontal="right" vertical="center"/>
    </xf>
    <xf numFmtId="165" fontId="2" fillId="3" borderId="0" xfId="0" applyNumberFormat="1" applyFont="1" applyFill="1" applyAlignment="1">
      <alignment horizontal="right" readingOrder="1"/>
    </xf>
    <xf numFmtId="165" fontId="0" fillId="0" borderId="0" xfId="0" applyNumberFormat="1" applyAlignment="1">
      <alignment horizontal="right"/>
    </xf>
    <xf numFmtId="165" fontId="27" fillId="9" borderId="0" xfId="0" applyNumberFormat="1" applyFont="1" applyFill="1"/>
    <xf numFmtId="165" fontId="27" fillId="0" borderId="0" xfId="0" applyNumberFormat="1" applyFont="1"/>
    <xf numFmtId="168" fontId="2" fillId="9" borderId="0" xfId="0" applyNumberFormat="1" applyFont="1" applyFill="1" applyAlignment="1">
      <alignment horizontal="right"/>
    </xf>
    <xf numFmtId="168" fontId="2" fillId="0" borderId="0" xfId="0" applyNumberFormat="1" applyFont="1" applyAlignment="1">
      <alignment horizontal="right"/>
    </xf>
    <xf numFmtId="168" fontId="2" fillId="0" borderId="0" xfId="0" applyNumberFormat="1" applyFont="1" applyAlignment="1">
      <alignment horizontal="right" vertical="center"/>
    </xf>
    <xf numFmtId="168" fontId="2" fillId="9" borderId="0" xfId="0" applyNumberFormat="1" applyFont="1" applyFill="1" applyAlignment="1">
      <alignment horizontal="right" vertical="center"/>
    </xf>
    <xf numFmtId="165" fontId="2" fillId="9" borderId="0" xfId="0" applyNumberFormat="1" applyFont="1" applyFill="1" applyAlignment="1">
      <alignment horizontal="right" vertical="center"/>
    </xf>
    <xf numFmtId="0" fontId="5" fillId="0" borderId="0" xfId="0" applyFont="1" applyAlignment="1">
      <alignment vertical="center"/>
    </xf>
    <xf numFmtId="0" fontId="3" fillId="18" borderId="0" xfId="0" applyFont="1" applyFill="1" applyAlignment="1">
      <alignment horizontal="center"/>
    </xf>
    <xf numFmtId="0" fontId="3" fillId="18" borderId="0" xfId="0" applyFont="1" applyFill="1"/>
    <xf numFmtId="0" fontId="30" fillId="18" borderId="0" xfId="0" applyFont="1" applyFill="1"/>
    <xf numFmtId="3" fontId="2" fillId="18" borderId="0" xfId="0" applyNumberFormat="1" applyFont="1" applyFill="1" applyAlignment="1">
      <alignment horizontal="right"/>
    </xf>
    <xf numFmtId="165" fontId="2" fillId="18" borderId="0" xfId="0" applyNumberFormat="1" applyFont="1" applyFill="1" applyAlignment="1">
      <alignment horizontal="right"/>
    </xf>
    <xf numFmtId="0" fontId="2" fillId="18" borderId="0" xfId="0" applyFont="1" applyFill="1"/>
    <xf numFmtId="0" fontId="2" fillId="18" borderId="0" xfId="0" applyFont="1" applyFill="1" applyAlignment="1">
      <alignment horizontal="right"/>
    </xf>
    <xf numFmtId="0" fontId="3" fillId="18" borderId="0" xfId="0" applyFont="1" applyFill="1" applyAlignment="1">
      <alignment horizontal="right"/>
    </xf>
    <xf numFmtId="0" fontId="3" fillId="18" borderId="0" xfId="0" applyFont="1" applyFill="1" applyAlignment="1">
      <alignment horizontal="left"/>
    </xf>
    <xf numFmtId="0" fontId="1" fillId="18" borderId="0" xfId="0" applyFont="1" applyFill="1" applyAlignment="1">
      <alignment horizontal="center"/>
    </xf>
    <xf numFmtId="164" fontId="3" fillId="18" borderId="0" xfId="0" applyNumberFormat="1" applyFont="1" applyFill="1"/>
    <xf numFmtId="0" fontId="0" fillId="19" borderId="0" xfId="0" applyFill="1"/>
    <xf numFmtId="0" fontId="3" fillId="18" borderId="0" xfId="0" applyFont="1" applyFill="1" applyAlignment="1">
      <alignment horizontal="center" vertical="center"/>
    </xf>
    <xf numFmtId="0" fontId="3" fillId="18" borderId="0" xfId="0" applyFont="1" applyFill="1" applyAlignment="1">
      <alignment horizontal="left" vertical="center"/>
    </xf>
    <xf numFmtId="3" fontId="3" fillId="18" borderId="0" xfId="0" applyNumberFormat="1" applyFont="1" applyFill="1" applyAlignment="1">
      <alignment horizontal="right" vertical="center"/>
    </xf>
    <xf numFmtId="165" fontId="3" fillId="18" borderId="0" xfId="0" applyNumberFormat="1" applyFont="1" applyFill="1" applyAlignment="1">
      <alignment horizontal="right" vertical="center"/>
    </xf>
    <xf numFmtId="164" fontId="3" fillId="18" borderId="0" xfId="0" applyNumberFormat="1" applyFont="1" applyFill="1" applyAlignment="1">
      <alignment horizontal="right" vertical="center"/>
    </xf>
    <xf numFmtId="0" fontId="3" fillId="18" borderId="0" xfId="0" applyFont="1" applyFill="1" applyAlignment="1">
      <alignment horizontal="right" vertical="center"/>
    </xf>
    <xf numFmtId="0" fontId="3" fillId="18" borderId="0" xfId="0" applyFont="1" applyFill="1" applyAlignment="1">
      <alignment vertical="center"/>
    </xf>
    <xf numFmtId="0" fontId="1" fillId="18" borderId="0" xfId="0" applyFont="1" applyFill="1" applyAlignment="1">
      <alignment horizontal="left"/>
    </xf>
    <xf numFmtId="1" fontId="3" fillId="18" borderId="0" xfId="0" applyNumberFormat="1" applyFont="1" applyFill="1" applyAlignment="1">
      <alignment horizontal="right" vertical="center"/>
    </xf>
    <xf numFmtId="0" fontId="2" fillId="18" borderId="0" xfId="0" applyFont="1" applyFill="1" applyAlignment="1">
      <alignment horizontal="center" vertical="center"/>
    </xf>
    <xf numFmtId="164" fontId="3" fillId="18" borderId="0" xfId="0" applyNumberFormat="1" applyFont="1" applyFill="1" applyAlignment="1">
      <alignment horizontal="right"/>
    </xf>
    <xf numFmtId="164" fontId="3" fillId="18" borderId="0" xfId="0" applyNumberFormat="1" applyFont="1" applyFill="1" applyAlignment="1">
      <alignment horizontal="right" vertical="top"/>
    </xf>
    <xf numFmtId="0" fontId="2" fillId="18" borderId="0" xfId="0" applyFont="1" applyFill="1" applyAlignment="1">
      <alignment horizontal="left"/>
    </xf>
    <xf numFmtId="0" fontId="2" fillId="18" borderId="0" xfId="0" applyFont="1" applyFill="1" applyAlignment="1">
      <alignment horizontal="center"/>
    </xf>
    <xf numFmtId="0" fontId="33" fillId="18" borderId="0" xfId="0" applyFont="1" applyFill="1"/>
    <xf numFmtId="0" fontId="2" fillId="18" borderId="0" xfId="0" applyFont="1" applyFill="1" applyAlignment="1">
      <alignment horizontal="left" vertical="center"/>
    </xf>
    <xf numFmtId="0" fontId="2" fillId="19" borderId="0" xfId="0" applyFont="1" applyFill="1" applyAlignment="1">
      <alignment horizontal="center"/>
    </xf>
    <xf numFmtId="0" fontId="2" fillId="19" borderId="0" xfId="0" applyFont="1" applyFill="1"/>
    <xf numFmtId="0" fontId="2" fillId="19" borderId="0" xfId="0" applyFont="1" applyFill="1" applyAlignment="1">
      <alignment horizontal="left" vertical="center"/>
    </xf>
    <xf numFmtId="0" fontId="40" fillId="18" borderId="0" xfId="0" applyFont="1" applyFill="1" applyAlignment="1">
      <alignment horizontal="center"/>
    </xf>
    <xf numFmtId="0" fontId="40" fillId="18" borderId="0" xfId="0" applyFont="1" applyFill="1" applyAlignment="1">
      <alignment horizontal="left"/>
    </xf>
    <xf numFmtId="165" fontId="40" fillId="18" borderId="0" xfId="0" applyNumberFormat="1" applyFont="1" applyFill="1" applyAlignment="1">
      <alignment vertical="top"/>
    </xf>
    <xf numFmtId="164" fontId="40" fillId="18" borderId="0" xfId="0" applyNumberFormat="1" applyFont="1" applyFill="1" applyAlignment="1">
      <alignment horizontal="right"/>
    </xf>
    <xf numFmtId="3" fontId="40" fillId="18" borderId="0" xfId="0" applyNumberFormat="1" applyFont="1" applyFill="1" applyAlignment="1">
      <alignment horizontal="right"/>
    </xf>
    <xf numFmtId="0" fontId="40" fillId="19" borderId="0" xfId="0" applyFont="1" applyFill="1" applyAlignment="1">
      <alignment horizontal="left"/>
    </xf>
    <xf numFmtId="0" fontId="40" fillId="20" borderId="0" xfId="0" applyFont="1" applyFill="1" applyAlignment="1">
      <alignment horizontal="center"/>
    </xf>
    <xf numFmtId="0" fontId="40" fillId="20" borderId="0" xfId="0" applyFont="1" applyFill="1" applyAlignment="1">
      <alignment horizontal="left"/>
    </xf>
    <xf numFmtId="0" fontId="40" fillId="20" borderId="0" xfId="0" applyFont="1" applyFill="1" applyAlignment="1">
      <alignment horizontal="right"/>
    </xf>
    <xf numFmtId="3" fontId="40" fillId="20" borderId="0" xfId="0" applyNumberFormat="1" applyFont="1" applyFill="1" applyAlignment="1">
      <alignment horizontal="right"/>
    </xf>
    <xf numFmtId="4" fontId="26" fillId="5" borderId="1" xfId="0" applyNumberFormat="1" applyFont="1" applyFill="1" applyBorder="1" applyAlignment="1">
      <alignment horizontal="right" vertical="center"/>
    </xf>
    <xf numFmtId="164" fontId="26" fillId="5" borderId="1" xfId="0" applyNumberFormat="1" applyFont="1" applyFill="1" applyBorder="1" applyAlignment="1">
      <alignment horizontal="center" vertical="center"/>
    </xf>
    <xf numFmtId="0" fontId="26" fillId="6" borderId="1" xfId="0" applyFont="1" applyFill="1" applyBorder="1" applyAlignment="1">
      <alignment horizontal="right" vertical="center"/>
    </xf>
    <xf numFmtId="165" fontId="26" fillId="6" borderId="1" xfId="0" applyNumberFormat="1" applyFont="1" applyFill="1" applyBorder="1" applyAlignment="1">
      <alignment horizontal="center" vertical="center"/>
    </xf>
    <xf numFmtId="0" fontId="27" fillId="9" borderId="2" xfId="0" applyFont="1" applyFill="1" applyBorder="1" applyAlignment="1">
      <alignment horizontal="center"/>
    </xf>
    <xf numFmtId="0" fontId="27" fillId="9" borderId="0" xfId="0" applyFont="1" applyFill="1" applyAlignment="1">
      <alignment horizontal="right"/>
    </xf>
    <xf numFmtId="0" fontId="27" fillId="9" borderId="3" xfId="0" applyFont="1" applyFill="1" applyBorder="1"/>
    <xf numFmtId="0" fontId="27" fillId="0" borderId="2" xfId="0" applyFont="1" applyBorder="1" applyAlignment="1">
      <alignment horizontal="center"/>
    </xf>
    <xf numFmtId="0" fontId="27" fillId="6" borderId="0" xfId="0" applyFont="1" applyFill="1"/>
    <xf numFmtId="0" fontId="27" fillId="0" borderId="0" xfId="0" applyFont="1" applyAlignment="1">
      <alignment horizontal="right"/>
    </xf>
    <xf numFmtId="0" fontId="27" fillId="0" borderId="3" xfId="0" applyFont="1" applyBorder="1"/>
    <xf numFmtId="0" fontId="27" fillId="11" borderId="0" xfId="0" applyFont="1" applyFill="1" applyAlignment="1">
      <alignment horizontal="center"/>
    </xf>
    <xf numFmtId="0" fontId="27" fillId="11" borderId="0" xfId="0" applyFont="1" applyFill="1"/>
    <xf numFmtId="0" fontId="53" fillId="0" borderId="0" xfId="0" applyFont="1"/>
    <xf numFmtId="0" fontId="27" fillId="9" borderId="7" xfId="0" applyFont="1" applyFill="1" applyBorder="1" applyAlignment="1">
      <alignment horizontal="center" readingOrder="1"/>
    </xf>
    <xf numFmtId="0" fontId="27" fillId="9" borderId="8" xfId="0" applyFont="1" applyFill="1" applyBorder="1" applyAlignment="1">
      <alignment horizontal="center" readingOrder="1"/>
    </xf>
    <xf numFmtId="0" fontId="27" fillId="9" borderId="8" xfId="0" applyFont="1" applyFill="1" applyBorder="1" applyAlignment="1">
      <alignment horizontal="left" readingOrder="1"/>
    </xf>
    <xf numFmtId="0" fontId="27" fillId="9" borderId="4" xfId="0" applyFont="1" applyFill="1" applyBorder="1" applyAlignment="1">
      <alignment horizontal="left" readingOrder="1"/>
    </xf>
    <xf numFmtId="0" fontId="27" fillId="9" borderId="8" xfId="0" applyFont="1" applyFill="1" applyBorder="1" applyAlignment="1">
      <alignment horizontal="right" readingOrder="1"/>
    </xf>
    <xf numFmtId="0" fontId="27" fillId="9" borderId="9" xfId="0" applyFont="1" applyFill="1" applyBorder="1" applyAlignment="1">
      <alignment horizontal="left" readingOrder="1"/>
    </xf>
    <xf numFmtId="0" fontId="27" fillId="0" borderId="7" xfId="0" applyFont="1" applyBorder="1" applyAlignment="1">
      <alignment horizontal="center" readingOrder="1"/>
    </xf>
    <xf numFmtId="0" fontId="27" fillId="0" borderId="8" xfId="0" applyFont="1" applyBorder="1" applyAlignment="1">
      <alignment horizontal="center" readingOrder="1"/>
    </xf>
    <xf numFmtId="0" fontId="27" fillId="0" borderId="8" xfId="0" applyFont="1" applyBorder="1" applyAlignment="1">
      <alignment horizontal="left" readingOrder="1"/>
    </xf>
    <xf numFmtId="0" fontId="27" fillId="0" borderId="8" xfId="0" applyFont="1" applyBorder="1" applyAlignment="1">
      <alignment horizontal="right" readingOrder="1"/>
    </xf>
    <xf numFmtId="0" fontId="27" fillId="6" borderId="8" xfId="0" applyFont="1" applyFill="1" applyBorder="1" applyAlignment="1">
      <alignment horizontal="left" readingOrder="1"/>
    </xf>
    <xf numFmtId="0" fontId="27" fillId="0" borderId="9" xfId="0" applyFont="1" applyBorder="1" applyAlignment="1">
      <alignment horizontal="left" readingOrder="1"/>
    </xf>
    <xf numFmtId="0" fontId="27" fillId="11" borderId="8" xfId="0" applyFont="1" applyFill="1" applyBorder="1" applyAlignment="1">
      <alignment horizontal="center" readingOrder="1"/>
    </xf>
    <xf numFmtId="0" fontId="27" fillId="11" borderId="8" xfId="0" applyFont="1" applyFill="1" applyBorder="1" applyAlignment="1">
      <alignment horizontal="left" readingOrder="1"/>
    </xf>
    <xf numFmtId="0" fontId="27" fillId="0" borderId="11" xfId="0" applyFont="1" applyBorder="1" applyAlignment="1">
      <alignment horizontal="left" readingOrder="1"/>
    </xf>
    <xf numFmtId="0" fontId="29" fillId="0" borderId="8" xfId="0" applyFont="1" applyBorder="1" applyAlignment="1">
      <alignment horizontal="left" readingOrder="1"/>
    </xf>
    <xf numFmtId="0" fontId="27" fillId="0" borderId="13" xfId="0" applyFont="1" applyBorder="1" applyAlignment="1">
      <alignment horizontal="left" readingOrder="1"/>
    </xf>
    <xf numFmtId="0" fontId="27" fillId="0" borderId="0" xfId="0" applyFont="1" applyAlignment="1">
      <alignment horizontal="left" readingOrder="1"/>
    </xf>
    <xf numFmtId="0" fontId="27" fillId="0" borderId="19" xfId="0" applyFont="1" applyBorder="1" applyAlignment="1">
      <alignment horizontal="left" readingOrder="1"/>
    </xf>
    <xf numFmtId="0" fontId="29" fillId="9" borderId="8" xfId="0" applyFont="1" applyFill="1" applyBorder="1" applyAlignment="1">
      <alignment horizontal="left" readingOrder="1"/>
    </xf>
    <xf numFmtId="0" fontId="27" fillId="0" borderId="10" xfId="0" applyFont="1" applyBorder="1" applyAlignment="1">
      <alignment horizontal="center" readingOrder="1"/>
    </xf>
    <xf numFmtId="0" fontId="27" fillId="0" borderId="11" xfId="0" applyFont="1" applyBorder="1" applyAlignment="1">
      <alignment horizontal="center" readingOrder="1"/>
    </xf>
    <xf numFmtId="0" fontId="27" fillId="0" borderId="11" xfId="0" applyFont="1" applyBorder="1" applyAlignment="1">
      <alignment horizontal="right" readingOrder="1"/>
    </xf>
    <xf numFmtId="0" fontId="27" fillId="6" borderId="17" xfId="0" applyFont="1" applyFill="1" applyBorder="1" applyAlignment="1">
      <alignment horizontal="left" readingOrder="1"/>
    </xf>
    <xf numFmtId="0" fontId="29" fillId="0" borderId="11" xfId="0" applyFont="1" applyBorder="1" applyAlignment="1">
      <alignment horizontal="left" readingOrder="1"/>
    </xf>
    <xf numFmtId="0" fontId="27" fillId="0" borderId="12" xfId="0" applyFont="1" applyBorder="1" applyAlignment="1">
      <alignment horizontal="left" readingOrder="1"/>
    </xf>
    <xf numFmtId="4" fontId="27" fillId="0" borderId="0" xfId="0" applyNumberFormat="1" applyFont="1" applyAlignment="1">
      <alignment horizontal="right" vertical="center"/>
    </xf>
    <xf numFmtId="164" fontId="27" fillId="0" borderId="0" xfId="0" applyNumberFormat="1" applyFont="1" applyAlignment="1">
      <alignment horizontal="left" vertical="center"/>
    </xf>
    <xf numFmtId="0" fontId="27" fillId="6" borderId="1" xfId="0" applyFont="1" applyFill="1" applyBorder="1"/>
    <xf numFmtId="0" fontId="27" fillId="0" borderId="0" xfId="0" applyFont="1" applyAlignment="1">
      <alignment horizontal="right" vertical="center"/>
    </xf>
    <xf numFmtId="165" fontId="27" fillId="0" borderId="0" xfId="0" applyNumberFormat="1" applyFont="1" applyAlignment="1">
      <alignment horizontal="right" vertical="center"/>
    </xf>
    <xf numFmtId="0" fontId="28" fillId="0" borderId="0" xfId="0" applyFont="1" applyAlignment="1">
      <alignment vertical="center"/>
    </xf>
    <xf numFmtId="0" fontId="2" fillId="0" borderId="1" xfId="0" applyFont="1" applyBorder="1" applyAlignment="1">
      <alignment horizontal="left"/>
    </xf>
    <xf numFmtId="0" fontId="2" fillId="21" borderId="0" xfId="0" applyFont="1" applyFill="1" applyAlignment="1">
      <alignment horizontal="center"/>
    </xf>
    <xf numFmtId="0" fontId="2" fillId="21" borderId="0" xfId="0" applyFont="1" applyFill="1" applyAlignment="1">
      <alignment horizontal="left"/>
    </xf>
    <xf numFmtId="0" fontId="2" fillId="21" borderId="0" xfId="0" applyFont="1" applyFill="1" applyAlignment="1">
      <alignment horizontal="left" vertical="center"/>
    </xf>
    <xf numFmtId="0" fontId="2" fillId="21" borderId="0" xfId="0" applyFont="1" applyFill="1" applyAlignment="1">
      <alignment vertical="center"/>
    </xf>
    <xf numFmtId="164" fontId="2" fillId="21" borderId="0" xfId="0" applyNumberFormat="1" applyFont="1" applyFill="1" applyAlignment="1">
      <alignment horizontal="right" vertical="center"/>
    </xf>
    <xf numFmtId="165" fontId="2" fillId="21" borderId="0" xfId="0" applyNumberFormat="1" applyFont="1" applyFill="1" applyAlignment="1">
      <alignment horizontal="right"/>
    </xf>
    <xf numFmtId="0" fontId="2" fillId="19" borderId="0" xfId="0" applyFont="1" applyFill="1" applyAlignment="1">
      <alignment vertical="center" wrapText="1"/>
    </xf>
    <xf numFmtId="0" fontId="2" fillId="21" borderId="0" xfId="0" applyFont="1" applyFill="1"/>
    <xf numFmtId="0" fontId="3" fillId="0" borderId="0" xfId="0" applyFont="1"/>
    <xf numFmtId="0" fontId="0" fillId="0" borderId="0" xfId="0"/>
    <xf numFmtId="0" fontId="3" fillId="0" borderId="0" xfId="0" applyFont="1" applyAlignment="1">
      <alignment vertical="center"/>
    </xf>
    <xf numFmtId="0" fontId="37" fillId="0" borderId="0" xfId="0" applyFont="1"/>
    <xf numFmtId="0" fontId="1" fillId="0" borderId="0" xfId="0" applyFont="1"/>
    <xf numFmtId="0" fontId="0" fillId="19" borderId="0" xfId="0" applyFill="1"/>
  </cellXfs>
  <cellStyles count="4">
    <cellStyle name="Followed Hyperlink" xfId="1" builtinId="9" hidden="1"/>
    <cellStyle name="Followed Hyperlink" xfId="2" builtinId="9" hidden="1"/>
    <cellStyle name="Followed Hyperlink" xfId="3" builtinId="9" hidden="1"/>
    <cellStyle name="Normal" xfId="0" builtinId="0"/>
  </cellStyles>
  <dxfs count="83">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fill>
        <patternFill patternType="solid">
          <fgColor rgb="FFB7E1CD"/>
          <bgColor rgb="FFB7E1CD"/>
        </patternFill>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alignment horizontal="right" textRotation="0" justifyLastLine="0" shrinkToFit="0"/>
    </dxf>
    <dxf>
      <alignment horizontal="right" textRotation="0" justifyLastLine="0" shrinkToFit="0"/>
    </dxf>
    <dxf>
      <numFmt numFmtId="0" formatCode="General"/>
      <alignment horizontal="right" textRotation="0" justifyLastLine="0" shrinkToFit="0"/>
    </dxf>
    <dxf>
      <font>
        <b val="0"/>
        <i val="0"/>
        <strike val="0"/>
        <condense val="0"/>
        <extend val="0"/>
        <outline val="0"/>
        <shadow val="0"/>
        <u val="none"/>
        <vertAlign val="baseline"/>
        <sz val="11"/>
        <color theme="1"/>
        <name val="Calibri"/>
        <scheme val="none"/>
      </font>
      <numFmt numFmtId="0" formatCode="General"/>
      <alignment horizontal="right" textRotation="0" wrapText="0" indent="0" justifyLastLine="0" shrinkToFit="0"/>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s>
  <tableStyles count="2" defaultPivotStyle="PivotStyleMedium7">
    <tableStyle name="Film TV Online Video Production-style" pivot="0" count="3" xr9:uid="{00000000-0011-0000-FFFF-FFFF00000000}">
      <tableStyleElement type="headerRow" dxfId="82"/>
      <tableStyleElement type="firstRowStripe" dxfId="81"/>
      <tableStyleElement type="secondRowStripe" dxfId="80"/>
    </tableStyle>
    <tableStyle name="Film TV Online Video Distributi-style" pivot="0" count="3" xr9:uid="{00000000-0011-0000-FFFF-FFFF01000000}">
      <tableStyleElement type="headerRow" dxfId="79"/>
      <tableStyleElement type="firstRowStripe" dxfId="78"/>
      <tableStyleElement type="secondRowStripe" dxfId="77"/>
    </tableStyle>
  </tableStyles>
  <colors>
    <mruColors>
      <color rgb="FFB8E2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1"/></Relationships>
</file>

<file path=xl/_rels/comments2.xml.rels><?xml version="1.0" encoding="UTF-8" standalone="yes"?>
<Relationships xmlns="http://schemas.openxmlformats.org/package/2006/relationships"><Relationship Id="rId1" Type="http://customschemas.google.com/relationships/workbookmetadata" Target="commentsmeta2"/></Relationships>
</file>

<file path=xl/_rels/comments3.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Faye/Desktop/Comm/RA/GMICP/China/GMICP%20workbook_%20China(033022)_X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aye/Desktop/Comm/RA/GMICP/China/GMICP%20workbook_%20China(040322)_X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otal Revenue (Millions)"/>
      <sheetName val="Wireline"/>
      <sheetName val="Wireless"/>
      <sheetName val="ISP"/>
      <sheetName val="Multichannel Video Distribution"/>
      <sheetName val="Broadcast TV"/>
      <sheetName val="Pay TV Programming Services "/>
      <sheetName val="Online Video Services"/>
      <sheetName val="TV Show Production"/>
      <sheetName val="Film Production_Distribution"/>
      <sheetName val="Film Exhibition"/>
      <sheetName val="Digital Games"/>
      <sheetName val="Broadcast Radio"/>
      <sheetName val="Music Services"/>
      <sheetName val="Newspapers"/>
      <sheetName val="Online News Media"/>
      <sheetName val="Magazines"/>
      <sheetName val="Books"/>
      <sheetName val="Internet Advertising"/>
      <sheetName val="App Distribution"/>
      <sheetName val="Search Engines-Mobile"/>
      <sheetName val="Search Engines-Desktop"/>
      <sheetName val="Search Engines"/>
      <sheetName val="Social Media Platforms"/>
      <sheetName val="Mobile OS"/>
      <sheetName val="Desktop OS"/>
      <sheetName val="Mobile Browsers"/>
      <sheetName val="Desktop Browsers"/>
      <sheetName val="Content Delivery Network"/>
      <sheetName val="International Submarine Cables"/>
      <sheetName val="Data Centres"/>
      <sheetName val="Data Brokers"/>
      <sheetName val="Mergers &amp; Acquisitions"/>
      <sheetName val="Concentration Metrics"/>
      <sheetName val="Notes"/>
      <sheetName val="Sandbox"/>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otal Revenue (Millions)"/>
      <sheetName val="Wireline"/>
      <sheetName val="Wireless"/>
      <sheetName val="ISP"/>
      <sheetName val="Multichannel Video Distribution"/>
      <sheetName val="Broadcast TV"/>
      <sheetName val="Pay TV Programming Services "/>
      <sheetName val="Online Video Services"/>
      <sheetName val="TV Show Production"/>
      <sheetName val="Film Production_Distribution"/>
      <sheetName val="Film Exhibition"/>
      <sheetName val="Digital Games"/>
      <sheetName val="Broadcast Radio"/>
      <sheetName val="Music Services"/>
      <sheetName val="Newspapers"/>
      <sheetName val="Online News Media"/>
      <sheetName val="Magazines"/>
      <sheetName val="Books"/>
      <sheetName val="Internet Advertising"/>
      <sheetName val="App Distribution"/>
      <sheetName val="Search Engines-Mobile"/>
      <sheetName val="Search Engines-Desktop"/>
      <sheetName val="Search Engines"/>
      <sheetName val="Social Media Platforms"/>
      <sheetName val="Mobile OS"/>
      <sheetName val="Desktop OS"/>
      <sheetName val="Mobile Browsers"/>
      <sheetName val="Desktop Browsers"/>
      <sheetName val="Content Delivery Network"/>
      <sheetName val="International Submarine Cables"/>
      <sheetName val="Data Centres"/>
      <sheetName val="Data Brokers"/>
      <sheetName val="Mergers &amp; Acquisitions"/>
      <sheetName val="Concentration Metrics"/>
      <sheetName val="Notes"/>
      <sheetName val="Sandbox"/>
      <sheetName val="GMICP workbook_ China(040322)_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L325">
  <tableColumns count="12">
    <tableColumn id="1" xr3:uid="{00000000-0010-0000-0000-000001000000}" name="Country"/>
    <tableColumn id="2" xr3:uid="{00000000-0010-0000-0000-000002000000}" name="Year"/>
    <tableColumn id="3" xr3:uid="{00000000-0010-0000-0000-000003000000}" name="Sector"/>
    <tableColumn id="4" xr3:uid="{00000000-0010-0000-0000-000004000000}" name="Parent Ownership Group"/>
    <tableColumn id="5" xr3:uid="{00000000-0010-0000-0000-000005000000}" name="Operating Division/Company"/>
    <tableColumn id="6" xr3:uid="{00000000-0010-0000-0000-000006000000}" name="Operating Brand/Title"/>
    <tableColumn id="12" xr3:uid="{00000000-0010-0000-0000-00000C000000}" name="Total Revenue (Millions USD$)" dataDxfId="76">
      <calculatedColumnFormula>H2/6.542</calculatedColumnFormula>
    </tableColumn>
    <tableColumn id="7" xr3:uid="{00000000-0010-0000-0000-000007000000}" name="Total Revenue (Millions RMB￥)2"/>
    <tableColumn id="8" xr3:uid="{00000000-0010-0000-0000-000008000000}" name="Total Revenue (Millions US$)"/>
    <tableColumn id="9" xr3:uid="{00000000-0010-0000-0000-000009000000}" name="Market Shares by Revenue (%)"/>
    <tableColumn id="10" xr3:uid="{00000000-0010-0000-0000-00000A000000}" name="Primary Production Activity"/>
    <tableColumn id="11" xr3:uid="{00000000-0010-0000-0000-00000B000000}" name="Notes"/>
  </tableColumns>
  <tableStyleInfo name="Film TV Online Video Production-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1:L75">
  <tableColumns count="12">
    <tableColumn id="1" xr3:uid="{00000000-0010-0000-0100-000001000000}" name="Country"/>
    <tableColumn id="2" xr3:uid="{00000000-0010-0000-0100-000002000000}" name="Year"/>
    <tableColumn id="3" xr3:uid="{00000000-0010-0000-0100-000003000000}" name="Sector"/>
    <tableColumn id="4" xr3:uid="{00000000-0010-0000-0100-000004000000}" name="Parent Ownership Group"/>
    <tableColumn id="5" xr3:uid="{00000000-0010-0000-0100-000005000000}" name="Operating Division/Company"/>
    <tableColumn id="6" xr3:uid="{00000000-0010-0000-0100-000006000000}" name="Operating Brand/Title"/>
    <tableColumn id="7" xr3:uid="{00000000-0010-0000-0100-000007000000}" name="Total Revenue (Millions RMB￥)"/>
    <tableColumn id="8" xr3:uid="{00000000-0010-0000-0100-000008000000}" name="Total Revenue (Millions US$)" dataDxfId="75">
      <calculatedColumnFormula>G2/6.452</calculatedColumnFormula>
    </tableColumn>
    <tableColumn id="9" xr3:uid="{00000000-0010-0000-0100-000009000000}" name="Market Shares by Revenue (%)" dataDxfId="74"/>
    <tableColumn id="10" xr3:uid="{00000000-0010-0000-0100-00000A000000}" name="Public Funding (Millions RMB￥)" dataDxfId="73"/>
    <tableColumn id="11" xr3:uid="{00000000-0010-0000-0100-00000B000000}" name="Primary Production Activity "/>
    <tableColumn id="12" xr3:uid="{00000000-0010-0000-0100-00000C000000}" name="Notes"/>
  </tableColumns>
  <tableStyleInfo name="Film TV Online Video Distributi-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8" Type="http://schemas.openxmlformats.org/officeDocument/2006/relationships/hyperlink" Target="http://static.cninfo.com.cn/finalpage/2017-04-25/1203379806.PDF" TargetMode="External"/><Relationship Id="rId13" Type="http://schemas.openxmlformats.org/officeDocument/2006/relationships/hyperlink" Target="http://static.cninfo.com.cn/finalpage/2018-04-25/1204740720.PDF" TargetMode="External"/><Relationship Id="rId18" Type="http://schemas.openxmlformats.org/officeDocument/2006/relationships/hyperlink" Target="http://static.cninfo.com.cn/finalpage/2019-04-25/1206093536.PDF" TargetMode="External"/><Relationship Id="rId3" Type="http://schemas.openxmlformats.org/officeDocument/2006/relationships/hyperlink" Target="https://ir.alibabapictures.com/media/1237/2021-22-ad.pdf" TargetMode="External"/><Relationship Id="rId21" Type="http://schemas.openxmlformats.org/officeDocument/2006/relationships/table" Target="../tables/table1.xml"/><Relationship Id="rId7" Type="http://schemas.openxmlformats.org/officeDocument/2006/relationships/hyperlink" Target="http://static.cninfo.com.cn/finalpage/2017-07-14/1203938836.PDF" TargetMode="External"/><Relationship Id="rId12" Type="http://schemas.openxmlformats.org/officeDocument/2006/relationships/hyperlink" Target="https://ir.alibabapictures.com/media/1237/2021-22-ad.pdf" TargetMode="External"/><Relationship Id="rId17" Type="http://schemas.openxmlformats.org/officeDocument/2006/relationships/hyperlink" Target="https://ir.alibabapictures.com/media/1237/2021-22-ad.pdf" TargetMode="External"/><Relationship Id="rId2" Type="http://schemas.openxmlformats.org/officeDocument/2006/relationships/hyperlink" Target="http://static.cninfo.com.cn/finalpage/2016-04-29/1202267709.PDF" TargetMode="External"/><Relationship Id="rId16" Type="http://schemas.openxmlformats.org/officeDocument/2006/relationships/hyperlink" Target="http://static.cninfo.com.cn/finalpage/2019-04-27/1206128992.PDF" TargetMode="External"/><Relationship Id="rId20" Type="http://schemas.openxmlformats.org/officeDocument/2006/relationships/hyperlink" Target="http://static.cninfo.com.cn/finalpage/2022-04-16/1212940490.PDF" TargetMode="External"/><Relationship Id="rId1" Type="http://schemas.openxmlformats.org/officeDocument/2006/relationships/hyperlink" Target="http://static.cninfo.com.cn/finalpage/2017-04-28/1203418649.PDF" TargetMode="External"/><Relationship Id="rId6" Type="http://schemas.openxmlformats.org/officeDocument/2006/relationships/hyperlink" Target="https://ir.alibabapictures.com/media/1237/2021-22-ad.pdf" TargetMode="External"/><Relationship Id="rId11" Type="http://schemas.openxmlformats.org/officeDocument/2006/relationships/hyperlink" Target="http://static.cninfo.com.cn/finalpage/2018-04-27/1204801332.PDF" TargetMode="External"/><Relationship Id="rId5" Type="http://schemas.openxmlformats.org/officeDocument/2006/relationships/hyperlink" Target="http://static.cninfo.com.cn/finalpage/2017-04-28/1203418649.PDF" TargetMode="External"/><Relationship Id="rId15" Type="http://schemas.openxmlformats.org/officeDocument/2006/relationships/hyperlink" Target="http://static.cninfo.com.cn/finalpage/2019-07-06/1206430317.PDF" TargetMode="External"/><Relationship Id="rId10" Type="http://schemas.openxmlformats.org/officeDocument/2006/relationships/hyperlink" Target="http://static.cninfo.com.cn/finalpage/2018-04-27/1204806258.PDF" TargetMode="External"/><Relationship Id="rId19" Type="http://schemas.openxmlformats.org/officeDocument/2006/relationships/hyperlink" Target="http://static.cninfo.com.cn/finalpage/2017-04-25/1203379806.PDF" TargetMode="External"/><Relationship Id="rId4" Type="http://schemas.openxmlformats.org/officeDocument/2006/relationships/hyperlink" Target="http://static.cninfo.com.cn/finalpage/2017-07-14/1203938836.PDF" TargetMode="External"/><Relationship Id="rId9" Type="http://schemas.openxmlformats.org/officeDocument/2006/relationships/hyperlink" Target="http://static.cninfo.com.cn/finalpage/2018-04-23/1204679953.PDF" TargetMode="External"/><Relationship Id="rId14" Type="http://schemas.openxmlformats.org/officeDocument/2006/relationships/hyperlink" Target="http://static.cninfo.com.cn/finalpage/2019-04-26/1206106414.PDF"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tatic.cninfo.com.cn/finalpage/2019-04-25/1206094399.PDF" TargetMode="External"/><Relationship Id="rId13" Type="http://schemas.openxmlformats.org/officeDocument/2006/relationships/hyperlink" Target="http://static.cninfo.com.cn/finalpage/2020-03-13/1207368355.PDF" TargetMode="External"/><Relationship Id="rId18" Type="http://schemas.openxmlformats.org/officeDocument/2006/relationships/hyperlink" Target="http://static.cninfo.com.cn/finalpage/2021-03-16/1209386441.PDF" TargetMode="External"/><Relationship Id="rId3" Type="http://schemas.openxmlformats.org/officeDocument/2006/relationships/hyperlink" Target="http://static.cninfo.com.cn/finalpage/2018-03-09/1204464268.PDF" TargetMode="External"/><Relationship Id="rId21" Type="http://schemas.openxmlformats.org/officeDocument/2006/relationships/hyperlink" Target="http://file.finance.sina.com.cn/211.154.219.97:9494/MRGG/CNSESZ_STOCK/2022/2022-8/2022-08-08/8405496.PDF" TargetMode="External"/><Relationship Id="rId7" Type="http://schemas.openxmlformats.org/officeDocument/2006/relationships/hyperlink" Target="https://ir.alibabapictures.com/media/1237/2021-22-ad.pdf" TargetMode="External"/><Relationship Id="rId12" Type="http://schemas.openxmlformats.org/officeDocument/2006/relationships/hyperlink" Target="http://static.cninfo.com.cn/finalpage/2020-04-25/1207611162.PDF" TargetMode="External"/><Relationship Id="rId17" Type="http://schemas.openxmlformats.org/officeDocument/2006/relationships/hyperlink" Target="http://static.cninfo.com.cn/finalpage/2021-04-24/1209789862.PDF" TargetMode="External"/><Relationship Id="rId2" Type="http://schemas.openxmlformats.org/officeDocument/2006/relationships/hyperlink" Target="https://ir.alibabapictures.com/media/1237/2021-22-ad.pdf" TargetMode="External"/><Relationship Id="rId16" Type="http://schemas.openxmlformats.org/officeDocument/2006/relationships/hyperlink" Target="http://file.finance.sina.com.cn/211.154.219.97:9494/MRGG/CNSESZ_STOCK/2022/2022-8/2022-08-08/8405496.PDF" TargetMode="External"/><Relationship Id="rId20" Type="http://schemas.openxmlformats.org/officeDocument/2006/relationships/hyperlink" Target="http://static.cninfo.com.cn/finalpage/2022-04-27/1213138616.PDF" TargetMode="External"/><Relationship Id="rId1" Type="http://schemas.openxmlformats.org/officeDocument/2006/relationships/hyperlink" Target="https://ir.alibabapictures.com/media/1237/2021-22-ad.pdf" TargetMode="External"/><Relationship Id="rId6" Type="http://schemas.openxmlformats.org/officeDocument/2006/relationships/hyperlink" Target="http://static.cninfo.com.cn/finalpage/2019-04-27/1206128992.PDF(p.25)" TargetMode="External"/><Relationship Id="rId11" Type="http://schemas.openxmlformats.org/officeDocument/2006/relationships/hyperlink" Target="http://file.finance.sina.com.cn/211.154.219.97:9494/MRGG/CNSESZ_STOCK/2022/2022-8/2022-08-08/8405496.PDF" TargetMode="External"/><Relationship Id="rId24" Type="http://schemas.openxmlformats.org/officeDocument/2006/relationships/table" Target="../tables/table2.xml"/><Relationship Id="rId5" Type="http://schemas.openxmlformats.org/officeDocument/2006/relationships/hyperlink" Target="http://static.cninfo.com.cn/finalpage/2018-03-09/1204464268.PDF" TargetMode="External"/><Relationship Id="rId15" Type="http://schemas.openxmlformats.org/officeDocument/2006/relationships/hyperlink" Target="http://static.cninfo.com.cn/finalpage/2021-04-29/1209858626.PDF" TargetMode="External"/><Relationship Id="rId23" Type="http://schemas.openxmlformats.org/officeDocument/2006/relationships/hyperlink" Target="http://static.cninfo.com.cn/finalpage/2022-04-27/1213137111.PDF" TargetMode="External"/><Relationship Id="rId10" Type="http://schemas.openxmlformats.org/officeDocument/2006/relationships/hyperlink" Target="https://ir.alibabapictures.com/media/1237/2021-22-ad.pdf" TargetMode="External"/><Relationship Id="rId19" Type="http://schemas.openxmlformats.org/officeDocument/2006/relationships/hyperlink" Target="https://ir.alibabapictures.com/media/1237/2021-22-ad.pdf" TargetMode="External"/><Relationship Id="rId4" Type="http://schemas.openxmlformats.org/officeDocument/2006/relationships/hyperlink" Target="https://ir.alibabapictures.com/media/1237/2021-22-ad.pdf" TargetMode="External"/><Relationship Id="rId9" Type="http://schemas.openxmlformats.org/officeDocument/2006/relationships/hyperlink" Target="http://static.cninfo.com.cn/finalpage/2019-03-09/1205888428.PDF" TargetMode="External"/><Relationship Id="rId14" Type="http://schemas.openxmlformats.org/officeDocument/2006/relationships/hyperlink" Target="https://ir.alibabapictures.com/media/1237/2021-22-ad.pdf" TargetMode="External"/><Relationship Id="rId22" Type="http://schemas.openxmlformats.org/officeDocument/2006/relationships/hyperlink" Target="http://static.cninfo.com.cn/finalpage/2022-03-12/1212550476.PDF"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www.google.com/url?q=http://static.cninfo.com.cn/finalpage/2018-04-27/1204801332.PDF&amp;sa=D&amp;source=editors&amp;ust=1670354100570698&amp;usg=AOvVaw0oiM7J7ZkbfC48gZq5NCA3" TargetMode="External"/><Relationship Id="rId13" Type="http://schemas.openxmlformats.org/officeDocument/2006/relationships/hyperlink" Target="http://static.cninfo.com.cn/finalpage/2019-04-26/1206106414.PDF" TargetMode="External"/><Relationship Id="rId18" Type="http://schemas.openxmlformats.org/officeDocument/2006/relationships/hyperlink" Target="http://static.cninfo.com.cn/finalpage/2020-04-25/1207611162.PDF" TargetMode="External"/><Relationship Id="rId26" Type="http://schemas.openxmlformats.org/officeDocument/2006/relationships/hyperlink" Target="https://www.google.com/url?q=http://static.cninfo.com.cn/finalpage/2022-04-27/1213138616.PDF&amp;sa=D&amp;source=editors&amp;ust=1670354100556607&amp;usg=AOvVaw1U-gIOvt-GFalgfl58QI6K" TargetMode="External"/><Relationship Id="rId3" Type="http://schemas.openxmlformats.org/officeDocument/2006/relationships/hyperlink" Target="http://static.cninfo.com.cn/finalpage/2016-03-31/1202113952.PDF" TargetMode="External"/><Relationship Id="rId21" Type="http://schemas.openxmlformats.org/officeDocument/2006/relationships/hyperlink" Target="https://www.google.com/url?q=http://static.cninfo.com.cn/finalpage/2021-04-29/1209858626.PDF&amp;sa=D&amp;source=editors&amp;ust=1670354100560737&amp;usg=AOvVaw0F_1c7MulF0uhJ2OeDNxea" TargetMode="External"/><Relationship Id="rId7" Type="http://schemas.openxmlformats.org/officeDocument/2006/relationships/hyperlink" Target="http://static.cninfo.com.cn/finalpage/2018-03-09/1204464268.PDF" TargetMode="External"/><Relationship Id="rId12" Type="http://schemas.openxmlformats.org/officeDocument/2006/relationships/hyperlink" Target="http://static.cninfo.com.cn/finalpage/2019-04-25/1206094399.PDF" TargetMode="External"/><Relationship Id="rId17" Type="http://schemas.openxmlformats.org/officeDocument/2006/relationships/hyperlink" Target="http://file.finance.sina.com.cn/211.154.219.97:9494/MRGG/CNSESZ_STOCK/2022/2022-8/2022-08-08/8405496.PDF" TargetMode="External"/><Relationship Id="rId25" Type="http://schemas.openxmlformats.org/officeDocument/2006/relationships/hyperlink" Target="https://www.google.com/url?q=http://static.cninfo.com.cn/finalpage/2022-03-12/1212550476.PDF&amp;sa=D&amp;source=editors&amp;ust=1670354100580314&amp;usg=AOvVaw2Mn609qpTgI_eC9-uGbZ20" TargetMode="External"/><Relationship Id="rId2" Type="http://schemas.openxmlformats.org/officeDocument/2006/relationships/hyperlink" Target="https://www.google.com/url?q=http://static.cninfo.com.cn/finalpage/2017-04-28/1203418649.PDF&amp;sa=D&amp;source=editors&amp;ust=1670354100579218&amp;usg=AOvVaw3FEPVjm-0J93gUgvOuJbb7" TargetMode="External"/><Relationship Id="rId16" Type="http://schemas.openxmlformats.org/officeDocument/2006/relationships/hyperlink" Target="https://www.google.com/url?q=http://static.cninfo.com.cn/finalpage/2020-04-25/1207611110.PDF&amp;sa=D&amp;source=editors&amp;ust=1670354100562712&amp;usg=AOvVaw3kFZxOG1JXHoAHtQ7AF-Fg" TargetMode="External"/><Relationship Id="rId20" Type="http://schemas.openxmlformats.org/officeDocument/2006/relationships/hyperlink" Target="http://static.cninfo.com.cn/finalpage/2021-03-16/1209386441.PDF" TargetMode="External"/><Relationship Id="rId1" Type="http://schemas.openxmlformats.org/officeDocument/2006/relationships/hyperlink" Target="http://static.cninfo.com.cn/finalpage/2016-03-31/1202113952.PDF" TargetMode="External"/><Relationship Id="rId6" Type="http://schemas.openxmlformats.org/officeDocument/2006/relationships/hyperlink" Target="http://static.cninfo.com.cn/finalpage/2017-04-25/1203377819.PDF" TargetMode="External"/><Relationship Id="rId11" Type="http://schemas.openxmlformats.org/officeDocument/2006/relationships/hyperlink" Target="https://www.google.com/url?q=http://static.cninfo.com.cn/finalpage/2019-04-27/1206128992.PDF(p.25)&amp;sa=D&amp;source=editors&amp;ust=1670354100554392&amp;usg=AOvVaw0TZZXpj0M496GlQ4rlXB8g" TargetMode="External"/><Relationship Id="rId24" Type="http://schemas.openxmlformats.org/officeDocument/2006/relationships/hyperlink" Target="http://static.cninfo.com.cn/finalpage/2021-04-26/1209793203.PDF" TargetMode="External"/><Relationship Id="rId5" Type="http://schemas.openxmlformats.org/officeDocument/2006/relationships/hyperlink" Target="https://www.google.com/url?q=http://static.cninfo.com.cn/finalpage/2017-04-28/1203418649.PDF(pp&amp;sa=D&amp;source=editors&amp;ust=1670354100571710&amp;usg=AOvVaw2TLHHQQikcjj9czCfkcRm4" TargetMode="External"/><Relationship Id="rId15" Type="http://schemas.openxmlformats.org/officeDocument/2006/relationships/hyperlink" Target="http://static.cninfo.com.cn/finalpage/2020-04-10/1207474971.PDF" TargetMode="External"/><Relationship Id="rId23" Type="http://schemas.openxmlformats.org/officeDocument/2006/relationships/hyperlink" Target="http://static.cninfo.com.cn/finalpage/2021-04-24/1209789862.PDF" TargetMode="External"/><Relationship Id="rId28" Type="http://schemas.openxmlformats.org/officeDocument/2006/relationships/hyperlink" Target="http://static.cninfo.com.cn/finalpage/2022-04-28/1213173095.PDF" TargetMode="External"/><Relationship Id="rId10" Type="http://schemas.openxmlformats.org/officeDocument/2006/relationships/hyperlink" Target="http://static.cninfo.com.cn/finalpage/2019-03-09/1205888428.PDF" TargetMode="External"/><Relationship Id="rId19" Type="http://schemas.openxmlformats.org/officeDocument/2006/relationships/hyperlink" Target="http://static.cninfo.com.cn/finalpage/2020-04-27/1207609894.PDF" TargetMode="External"/><Relationship Id="rId4" Type="http://schemas.openxmlformats.org/officeDocument/2006/relationships/hyperlink" Target="http://static.cninfo.com.cn/finalpage/2018-03-09/1204464268.PDF" TargetMode="External"/><Relationship Id="rId9" Type="http://schemas.openxmlformats.org/officeDocument/2006/relationships/hyperlink" Target="http://static.cninfo.com.cn/finalpage/2018-04-23/1204679953.PDF" TargetMode="External"/><Relationship Id="rId14" Type="http://schemas.openxmlformats.org/officeDocument/2006/relationships/hyperlink" Target="http://static.cninfo.com.cn/finalpage/2020-03-13/1207368355.PDF" TargetMode="External"/><Relationship Id="rId22" Type="http://schemas.openxmlformats.org/officeDocument/2006/relationships/hyperlink" Target="http://file.finance.sina.com.cn/211.154.219.97:9494/MRGG/CNSESZ_STOCK/2022/2022-8/2022-08-08/8405496.PDF" TargetMode="External"/><Relationship Id="rId27" Type="http://schemas.openxmlformats.org/officeDocument/2006/relationships/hyperlink" Target="http://file.finance.sina.com.cn/211.154.219.97:9494/MRGG/CNSESZ_STOCK/2022/2022-8/2022-08-08/8405496.PDF" TargetMode="External"/></Relationships>
</file>

<file path=xl/worksheets/_rels/sheet1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8" Type="http://schemas.openxmlformats.org/officeDocument/2006/relationships/hyperlink" Target="http://finance.eastmoney.com/a/202210132528618918.html" TargetMode="External"/><Relationship Id="rId13" Type="http://schemas.openxmlformats.org/officeDocument/2006/relationships/hyperlink" Target="https://manager.wisdomir.com/files/627/2022/0428/20220428174501_39002364_tc.pdf" TargetMode="External"/><Relationship Id="rId3" Type="http://schemas.openxmlformats.org/officeDocument/2006/relationships/hyperlink" Target="http://finance.eastmoney.com/a/202210132528618918.html" TargetMode="External"/><Relationship Id="rId7" Type="http://schemas.openxmlformats.org/officeDocument/2006/relationships/hyperlink" Target="https://www1.hkexnews.hk/listedco/listconews/sehk/2022/0824/2022082400018_c.pdf" TargetMode="External"/><Relationship Id="rId12" Type="http://schemas.openxmlformats.org/officeDocument/2006/relationships/hyperlink" Target="https://www1.hkexnews.hk/listedco/listconews/sehk/2022/0824/2022082400018_c.pdf" TargetMode="External"/><Relationship Id="rId2" Type="http://schemas.openxmlformats.org/officeDocument/2006/relationships/hyperlink" Target="https://www1.hkexnews.hk/listedco/listconews/sehk/2021/1123/2021112300033_c.pdf" TargetMode="External"/><Relationship Id="rId1" Type="http://schemas.openxmlformats.org/officeDocument/2006/relationships/hyperlink" Target="https://ir.tencentmusic.com/2019-03-19-Tencent-Music-Entertainment-Group-Announces-Fourth-Quarter-and-Full-Year-2018-Unaudited-Financial-Results" TargetMode="External"/><Relationship Id="rId6" Type="http://schemas.openxmlformats.org/officeDocument/2006/relationships/hyperlink" Target="https://www1.hkexnews.hk/listedco/listconews/sehk/2021/1123/2021112300033_c.pdf" TargetMode="External"/><Relationship Id="rId11" Type="http://schemas.openxmlformats.org/officeDocument/2006/relationships/hyperlink" Target="http://www.bin-live.com/" TargetMode="External"/><Relationship Id="rId5" Type="http://schemas.openxmlformats.org/officeDocument/2006/relationships/hyperlink" Target="https://alpharesearch.io/platform/share?filingId=0001319161-19-000010" TargetMode="External"/><Relationship Id="rId15" Type="http://schemas.openxmlformats.org/officeDocument/2006/relationships/hyperlink" Target="http://finance.eastmoney.com/a/202210132528618918.html" TargetMode="External"/><Relationship Id="rId10" Type="http://schemas.openxmlformats.org/officeDocument/2006/relationships/hyperlink" Target="https://www1.hkexnews.hk/listedco/listconews/sehk/2021/1123/2021112300033_c.pdf" TargetMode="External"/><Relationship Id="rId4" Type="http://schemas.openxmlformats.org/officeDocument/2006/relationships/hyperlink" Target="https://www1.hkexnews.hk/listedco/listconews/sehk/2022/0915/2022091500038_c.pdf" TargetMode="External"/><Relationship Id="rId9" Type="http://schemas.openxmlformats.org/officeDocument/2006/relationships/hyperlink" Target="https://www1.hkexnews.hk/listedco/listconews/sehk/2022/0915/2022091500038_c.pdf" TargetMode="External"/><Relationship Id="rId14" Type="http://schemas.openxmlformats.org/officeDocument/2006/relationships/hyperlink" Target="https://www1.hkexnews.hk/listedco/listconews/sehk/2022/0824/2022082400018_c.pdf"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vip.stock.finance.sina.com.cn/corp/go.php/vCB_Bulletin/stockid/002558/page_type/ndbg.phtml" TargetMode="External"/><Relationship Id="rId2" Type="http://schemas.openxmlformats.org/officeDocument/2006/relationships/hyperlink" Target="https://money.finance.sina.com.cn/corp/go.php/vCB_Bulletin/stockid/002602/page_type/ndbg.phtml" TargetMode="External"/><Relationship Id="rId1" Type="http://schemas.openxmlformats.org/officeDocument/2006/relationships/hyperlink" Target="https://pdf.dfcfw.com/pdf/H2_AN202004291379014972_1.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hyperlink" Target="https://pdf.dfcfw.com/pdf/H2_AN202204141559213968_1.pdf?1649950638000.pdf"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xinhuanet.com/" TargetMode="External"/><Relationship Id="rId13" Type="http://schemas.openxmlformats.org/officeDocument/2006/relationships/hyperlink" Target="http://people.com.cn/" TargetMode="External"/><Relationship Id="rId3" Type="http://schemas.openxmlformats.org/officeDocument/2006/relationships/hyperlink" Target="http://xinhuanet.com/" TargetMode="External"/><Relationship Id="rId7" Type="http://schemas.openxmlformats.org/officeDocument/2006/relationships/hyperlink" Target="http://xinhuanet.com/" TargetMode="External"/><Relationship Id="rId12" Type="http://schemas.openxmlformats.org/officeDocument/2006/relationships/hyperlink" Target="http://xinhuanet.com/" TargetMode="External"/><Relationship Id="rId2" Type="http://schemas.openxmlformats.org/officeDocument/2006/relationships/hyperlink" Target="http://people.com.cn/" TargetMode="External"/><Relationship Id="rId16" Type="http://schemas.openxmlformats.org/officeDocument/2006/relationships/hyperlink" Target="http://xinhuanet.com/" TargetMode="External"/><Relationship Id="rId1" Type="http://schemas.openxmlformats.org/officeDocument/2006/relationships/hyperlink" Target="http://people.com.cn/" TargetMode="External"/><Relationship Id="rId6" Type="http://schemas.openxmlformats.org/officeDocument/2006/relationships/hyperlink" Target="http://people.com.cn/" TargetMode="External"/><Relationship Id="rId11" Type="http://schemas.openxmlformats.org/officeDocument/2006/relationships/hyperlink" Target="http://xinhuanet.com/" TargetMode="External"/><Relationship Id="rId5" Type="http://schemas.openxmlformats.org/officeDocument/2006/relationships/hyperlink" Target="http://people.com.cn/" TargetMode="External"/><Relationship Id="rId15" Type="http://schemas.openxmlformats.org/officeDocument/2006/relationships/hyperlink" Target="http://xinhuanet.com/" TargetMode="External"/><Relationship Id="rId10" Type="http://schemas.openxmlformats.org/officeDocument/2006/relationships/hyperlink" Target="http://people.com.cn/" TargetMode="External"/><Relationship Id="rId4" Type="http://schemas.openxmlformats.org/officeDocument/2006/relationships/hyperlink" Target="http://xinhuanet.com/" TargetMode="External"/><Relationship Id="rId9" Type="http://schemas.openxmlformats.org/officeDocument/2006/relationships/hyperlink" Target="http://people.com.cn/" TargetMode="External"/><Relationship Id="rId14" Type="http://schemas.openxmlformats.org/officeDocument/2006/relationships/hyperlink" Target="http://people.com.cn/"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mediaoutlook.pwc.com/segments/SEG-FILM"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www.reuters.com/article/china-bytedance-revenue-idUSKBN27R191"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gs.statcounter.com/search-engine-market-share/mobile/china/2020" TargetMode="External"/><Relationship Id="rId3" Type="http://schemas.openxmlformats.org/officeDocument/2006/relationships/hyperlink" Target="https://gs.statcounter.com/search-engine-market-share/mobile/china/2020" TargetMode="External"/><Relationship Id="rId7" Type="http://schemas.openxmlformats.org/officeDocument/2006/relationships/hyperlink" Target="https://gs.statcounter.com/search-engine-market-share/mobile/china/2020" TargetMode="External"/><Relationship Id="rId2" Type="http://schemas.openxmlformats.org/officeDocument/2006/relationships/hyperlink" Target="https://gs.statcounter.com/search-engine-market-share/mobile/china/2020" TargetMode="External"/><Relationship Id="rId1" Type="http://schemas.openxmlformats.org/officeDocument/2006/relationships/hyperlink" Target="https://gs.statcounter.com/search-engine-market-share/mobile/china/2019" TargetMode="External"/><Relationship Id="rId6" Type="http://schemas.openxmlformats.org/officeDocument/2006/relationships/hyperlink" Target="https://gs.statcounter.com/search-engine-market-share/mobile/china/2020" TargetMode="External"/><Relationship Id="rId11" Type="http://schemas.openxmlformats.org/officeDocument/2006/relationships/hyperlink" Target="http://www.chinadaily.com.cn/a/202109/24/WS614d7180a310cdd39bc6b540.html" TargetMode="External"/><Relationship Id="rId5" Type="http://schemas.openxmlformats.org/officeDocument/2006/relationships/hyperlink" Target="https://gs.statcounter.com/search-engine-market-share/mobile/china/2020" TargetMode="External"/><Relationship Id="rId10" Type="http://schemas.openxmlformats.org/officeDocument/2006/relationships/hyperlink" Target="https://gs.statcounter.com/search-engine-market-share/mobile/china/2021" TargetMode="External"/><Relationship Id="rId4" Type="http://schemas.openxmlformats.org/officeDocument/2006/relationships/hyperlink" Target="https://gs.statcounter.com/search-engine-market-share/mobile/china/2020" TargetMode="External"/><Relationship Id="rId9" Type="http://schemas.openxmlformats.org/officeDocument/2006/relationships/hyperlink" Target="https://gs.statcounter.com/search-engine-market-share/mobile/china/2020"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ir.baidu.com/Baidu-Core"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gs.statcounter.com/search-engine-market-share/desktop/china/2019" TargetMode="External"/><Relationship Id="rId13" Type="http://schemas.openxmlformats.org/officeDocument/2006/relationships/hyperlink" Target="https://gs.statcounter.com/search-engine-market-share/desktop/china/2019" TargetMode="External"/><Relationship Id="rId18" Type="http://schemas.openxmlformats.org/officeDocument/2006/relationships/hyperlink" Target="https://gs.statcounter.com/search-engine-market-share/desktop/china/2020" TargetMode="External"/><Relationship Id="rId26" Type="http://schemas.openxmlformats.org/officeDocument/2006/relationships/hyperlink" Target="https://gs.statcounter.com/search-engine-market-share/mobile/china/2021" TargetMode="External"/><Relationship Id="rId3" Type="http://schemas.openxmlformats.org/officeDocument/2006/relationships/hyperlink" Target="https://gs.statcounter.com/search-engine-market-share/desktop/china/2019" TargetMode="External"/><Relationship Id="rId21" Type="http://schemas.openxmlformats.org/officeDocument/2006/relationships/hyperlink" Target="https://gs.statcounter.com/search-engine-market-share/desktop/china/2020" TargetMode="External"/><Relationship Id="rId7" Type="http://schemas.openxmlformats.org/officeDocument/2006/relationships/hyperlink" Target="https://gs.statcounter.com/search-engine-market-share/desktop/china/2019" TargetMode="External"/><Relationship Id="rId12" Type="http://schemas.openxmlformats.org/officeDocument/2006/relationships/hyperlink" Target="https://gs.statcounter.com/search-engine-market-share/desktop/china/2019" TargetMode="External"/><Relationship Id="rId17" Type="http://schemas.openxmlformats.org/officeDocument/2006/relationships/hyperlink" Target="https://gs.statcounter.com/search-engine-market-share/desktop/china/2020" TargetMode="External"/><Relationship Id="rId25" Type="http://schemas.openxmlformats.org/officeDocument/2006/relationships/hyperlink" Target="https://gs.statcounter.com/search-engine-market-share/desktop/china/2021" TargetMode="External"/><Relationship Id="rId2" Type="http://schemas.openxmlformats.org/officeDocument/2006/relationships/hyperlink" Target="https://gs.statcounter.com/search-engine-market-share/desktop/china/2019" TargetMode="External"/><Relationship Id="rId16" Type="http://schemas.openxmlformats.org/officeDocument/2006/relationships/hyperlink" Target="https://gs.statcounter.com/search-engine-market-share/desktop/china/2020" TargetMode="External"/><Relationship Id="rId20" Type="http://schemas.openxmlformats.org/officeDocument/2006/relationships/hyperlink" Target="https://gs.statcounter.com/search-engine-market-share/desktop/china/2020" TargetMode="External"/><Relationship Id="rId1" Type="http://schemas.openxmlformats.org/officeDocument/2006/relationships/hyperlink" Target="https://www.daum.net/" TargetMode="External"/><Relationship Id="rId6" Type="http://schemas.openxmlformats.org/officeDocument/2006/relationships/hyperlink" Target="https://gs.statcounter.com/search-engine-market-share/desktop/china/2019" TargetMode="External"/><Relationship Id="rId11" Type="http://schemas.openxmlformats.org/officeDocument/2006/relationships/hyperlink" Target="https://gs.statcounter.com/search-engine-market-share/desktop/china/2019" TargetMode="External"/><Relationship Id="rId24" Type="http://schemas.openxmlformats.org/officeDocument/2006/relationships/hyperlink" Target="https://gs.statcounter.com/search-engine-market-share/desktop/china/2020" TargetMode="External"/><Relationship Id="rId5" Type="http://schemas.openxmlformats.org/officeDocument/2006/relationships/hyperlink" Target="https://gs.statcounter.com/search-engine-market-share/desktop/china/2019" TargetMode="External"/><Relationship Id="rId15" Type="http://schemas.openxmlformats.org/officeDocument/2006/relationships/hyperlink" Target="https://gs.statcounter.com/search-engine-market-share/desktop/china/2020" TargetMode="External"/><Relationship Id="rId23" Type="http://schemas.openxmlformats.org/officeDocument/2006/relationships/hyperlink" Target="https://gs.statcounter.com/search-engine-market-share/desktop/china/2020" TargetMode="External"/><Relationship Id="rId10" Type="http://schemas.openxmlformats.org/officeDocument/2006/relationships/hyperlink" Target="https://gs.statcounter.com/search-engine-market-share/desktop/china/2019" TargetMode="External"/><Relationship Id="rId19" Type="http://schemas.openxmlformats.org/officeDocument/2006/relationships/hyperlink" Target="https://gs.statcounter.com/search-engine-market-share/desktop/china/2020" TargetMode="External"/><Relationship Id="rId4" Type="http://schemas.openxmlformats.org/officeDocument/2006/relationships/hyperlink" Target="https://gs.statcounter.com/search-engine-market-share/desktop/china/2019" TargetMode="External"/><Relationship Id="rId9" Type="http://schemas.openxmlformats.org/officeDocument/2006/relationships/hyperlink" Target="https://gs.statcounter.com/search-engine-market-share/desktop/china/2019" TargetMode="External"/><Relationship Id="rId14" Type="http://schemas.openxmlformats.org/officeDocument/2006/relationships/hyperlink" Target="https://gs.statcounter.com/search-engine-market-share/desktop/china/2020" TargetMode="External"/><Relationship Id="rId22" Type="http://schemas.openxmlformats.org/officeDocument/2006/relationships/hyperlink" Target="https://gs.statcounter.com/search-engine-market-share/desktop/china/2020"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www.sohu.com/a/500063570_116132"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gs.statcounter.com/os-market-share/mobile/china/2019" TargetMode="External"/><Relationship Id="rId13" Type="http://schemas.openxmlformats.org/officeDocument/2006/relationships/hyperlink" Target="https://gs.statcounter.com/os-market-share/mobile/china/2019" TargetMode="External"/><Relationship Id="rId18" Type="http://schemas.openxmlformats.org/officeDocument/2006/relationships/hyperlink" Target="https://gs.statcounter.com/os-market-share/mobile/china/2020" TargetMode="External"/><Relationship Id="rId26" Type="http://schemas.openxmlformats.org/officeDocument/2006/relationships/hyperlink" Target="https://gs.statcounter.com/os-market-share/mobile/china/2021" TargetMode="External"/><Relationship Id="rId3" Type="http://schemas.openxmlformats.org/officeDocument/2006/relationships/hyperlink" Target="https://gs.statcounter.com/os-market-share/mobile/china/2018" TargetMode="External"/><Relationship Id="rId21" Type="http://schemas.openxmlformats.org/officeDocument/2006/relationships/hyperlink" Target="https://gs.statcounter.com/os-market-share/mobile/china/2020" TargetMode="External"/><Relationship Id="rId7" Type="http://schemas.openxmlformats.org/officeDocument/2006/relationships/hyperlink" Target="https://gs.statcounter.com/os-market-share/mobile/china/2018" TargetMode="External"/><Relationship Id="rId12" Type="http://schemas.openxmlformats.org/officeDocument/2006/relationships/hyperlink" Target="https://gs.statcounter.com/os-market-share/mobile/china/2019" TargetMode="External"/><Relationship Id="rId17" Type="http://schemas.openxmlformats.org/officeDocument/2006/relationships/hyperlink" Target="https://gs.statcounter.com/os-market-share/mobile/china/2020" TargetMode="External"/><Relationship Id="rId25" Type="http://schemas.openxmlformats.org/officeDocument/2006/relationships/hyperlink" Target="https://gs.statcounter.com/os-market-share/mobile/china/2021" TargetMode="External"/><Relationship Id="rId2" Type="http://schemas.openxmlformats.org/officeDocument/2006/relationships/hyperlink" Target="https://gs.statcounter.com/os-market-share/mobile/china/2018" TargetMode="External"/><Relationship Id="rId16" Type="http://schemas.openxmlformats.org/officeDocument/2006/relationships/hyperlink" Target="https://gs.statcounter.com/os-market-share/mobile/china/2020" TargetMode="External"/><Relationship Id="rId20" Type="http://schemas.openxmlformats.org/officeDocument/2006/relationships/hyperlink" Target="https://gs.statcounter.com/os-market-share/mobile/china/2020" TargetMode="External"/><Relationship Id="rId1" Type="http://schemas.openxmlformats.org/officeDocument/2006/relationships/hyperlink" Target="https://gs.statcounter.com/os-market-share/mobile/china/2018" TargetMode="External"/><Relationship Id="rId6" Type="http://schemas.openxmlformats.org/officeDocument/2006/relationships/hyperlink" Target="https://gs.statcounter.com/os-market-share/mobile/china/2018" TargetMode="External"/><Relationship Id="rId11" Type="http://schemas.openxmlformats.org/officeDocument/2006/relationships/hyperlink" Target="https://gs.statcounter.com/os-market-share/mobile/china/2019" TargetMode="External"/><Relationship Id="rId24" Type="http://schemas.openxmlformats.org/officeDocument/2006/relationships/hyperlink" Target="https://gs.statcounter.com/os-market-share/mobile/china/2021" TargetMode="External"/><Relationship Id="rId5" Type="http://schemas.openxmlformats.org/officeDocument/2006/relationships/hyperlink" Target="https://gs.statcounter.com/os-market-share/mobile/china/2018" TargetMode="External"/><Relationship Id="rId15" Type="http://schemas.openxmlformats.org/officeDocument/2006/relationships/hyperlink" Target="https://gs.statcounter.com/os-market-share/mobile/china/2020" TargetMode="External"/><Relationship Id="rId23" Type="http://schemas.openxmlformats.org/officeDocument/2006/relationships/hyperlink" Target="https://gs.statcounter.com/os-market-share/mobile/china/2021" TargetMode="External"/><Relationship Id="rId28" Type="http://schemas.openxmlformats.org/officeDocument/2006/relationships/hyperlink" Target="https://gs.statcounter.com/os-market-share/mobile/china/2021" TargetMode="External"/><Relationship Id="rId10" Type="http://schemas.openxmlformats.org/officeDocument/2006/relationships/hyperlink" Target="https://gs.statcounter.com/os-market-share/mobile/china/2019" TargetMode="External"/><Relationship Id="rId19" Type="http://schemas.openxmlformats.org/officeDocument/2006/relationships/hyperlink" Target="https://gs.statcounter.com/os-market-share/mobile/china/2020" TargetMode="External"/><Relationship Id="rId4" Type="http://schemas.openxmlformats.org/officeDocument/2006/relationships/hyperlink" Target="https://gs.statcounter.com/os-market-share/mobile/china/2018" TargetMode="External"/><Relationship Id="rId9" Type="http://schemas.openxmlformats.org/officeDocument/2006/relationships/hyperlink" Target="https://gs.statcounter.com/os-market-share/mobile/china/2019" TargetMode="External"/><Relationship Id="rId14" Type="http://schemas.openxmlformats.org/officeDocument/2006/relationships/hyperlink" Target="https://gs.statcounter.com/os-market-share/mobile/china/2019" TargetMode="External"/><Relationship Id="rId22" Type="http://schemas.openxmlformats.org/officeDocument/2006/relationships/hyperlink" Target="https://gs.statcounter.com/os-market-share/mobile/china/2021" TargetMode="External"/><Relationship Id="rId27" Type="http://schemas.openxmlformats.org/officeDocument/2006/relationships/hyperlink" Target="https://gs.statcounter.com/os-market-share/mobile/china/2021"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s://gs.statcounter.com/os-market-share/desktop/china/2019" TargetMode="External"/><Relationship Id="rId13" Type="http://schemas.openxmlformats.org/officeDocument/2006/relationships/hyperlink" Target="https://gs.statcounter.com/os-market-share/desktop/china/2020" TargetMode="External"/><Relationship Id="rId18" Type="http://schemas.openxmlformats.org/officeDocument/2006/relationships/hyperlink" Target="https://gs.statcounter.com/os-market-share/desktop/china/2021" TargetMode="External"/><Relationship Id="rId3" Type="http://schemas.openxmlformats.org/officeDocument/2006/relationships/hyperlink" Target="https://gs.statcounter.com/os-market-share/desktop/china/2018" TargetMode="External"/><Relationship Id="rId7" Type="http://schemas.openxmlformats.org/officeDocument/2006/relationships/hyperlink" Target="https://gs.statcounter.com/os-market-share/desktop/china/2019" TargetMode="External"/><Relationship Id="rId12" Type="http://schemas.openxmlformats.org/officeDocument/2006/relationships/hyperlink" Target="https://gs.statcounter.com/os-market-share/desktop/china/2020" TargetMode="External"/><Relationship Id="rId17" Type="http://schemas.openxmlformats.org/officeDocument/2006/relationships/hyperlink" Target="https://gs.statcounter.com/os-market-share/desktop/china/2021" TargetMode="External"/><Relationship Id="rId2" Type="http://schemas.openxmlformats.org/officeDocument/2006/relationships/hyperlink" Target="https://gs.statcounter.com/os-market-share/desktop/china/2018" TargetMode="External"/><Relationship Id="rId16" Type="http://schemas.openxmlformats.org/officeDocument/2006/relationships/hyperlink" Target="https://gs.statcounter.com/os-market-share/desktop/china/2021" TargetMode="External"/><Relationship Id="rId1" Type="http://schemas.openxmlformats.org/officeDocument/2006/relationships/hyperlink" Target="https://gs.statcounter.com/os-market-share/desktop/china/2018" TargetMode="External"/><Relationship Id="rId6" Type="http://schemas.openxmlformats.org/officeDocument/2006/relationships/hyperlink" Target="https://gs.statcounter.com/os-market-share/desktop/china/2019" TargetMode="External"/><Relationship Id="rId11" Type="http://schemas.openxmlformats.org/officeDocument/2006/relationships/hyperlink" Target="https://gs.statcounter.com/os-market-share/desktop/china/2020" TargetMode="External"/><Relationship Id="rId5" Type="http://schemas.openxmlformats.org/officeDocument/2006/relationships/hyperlink" Target="https://gs.statcounter.com/os-market-share/desktop/china/2018" TargetMode="External"/><Relationship Id="rId15" Type="http://schemas.openxmlformats.org/officeDocument/2006/relationships/hyperlink" Target="https://gs.statcounter.com/os-market-share/desktop/china/2020" TargetMode="External"/><Relationship Id="rId10" Type="http://schemas.openxmlformats.org/officeDocument/2006/relationships/hyperlink" Target="https://gs.statcounter.com/os-market-share/desktop/china/2019" TargetMode="External"/><Relationship Id="rId19" Type="http://schemas.openxmlformats.org/officeDocument/2006/relationships/hyperlink" Target="https://gs.statcounter.com/os-market-share/desktop/china/2021" TargetMode="External"/><Relationship Id="rId4" Type="http://schemas.openxmlformats.org/officeDocument/2006/relationships/hyperlink" Target="https://gs.statcounter.com/os-market-share/desktop/china/2018" TargetMode="External"/><Relationship Id="rId9" Type="http://schemas.openxmlformats.org/officeDocument/2006/relationships/hyperlink" Target="https://gs.statcounter.com/os-market-share/desktop/china/2019" TargetMode="External"/><Relationship Id="rId14" Type="http://schemas.openxmlformats.org/officeDocument/2006/relationships/hyperlink" Target="https://gs.statcounter.com/os-market-share/desktop/china/2020"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tatic.cninfo.com.cn/finalpage/2017-03-31/1203235621.PDF" TargetMode="External"/><Relationship Id="rId117" Type="http://schemas.openxmlformats.org/officeDocument/2006/relationships/hyperlink" Target="http://static.cninfo.com.cn/finalpage/2022-04-22/1213024136.PDF" TargetMode="External"/><Relationship Id="rId21" Type="http://schemas.openxmlformats.org/officeDocument/2006/relationships/hyperlink" Target="http://static.cninfo.com.cn/finalpage/2018-04-27/1204803797.PDF" TargetMode="External"/><Relationship Id="rId42" Type="http://schemas.openxmlformats.org/officeDocument/2006/relationships/hyperlink" Target="http://static.cninfo.com.cn/finalpage/2018-04-20/1204664580.PDF" TargetMode="External"/><Relationship Id="rId47" Type="http://schemas.openxmlformats.org/officeDocument/2006/relationships/hyperlink" Target="http://static.cninfo.com.cn/finalpage/2018-04-20/1204664508.PDF" TargetMode="External"/><Relationship Id="rId63" Type="http://schemas.openxmlformats.org/officeDocument/2006/relationships/hyperlink" Target="http://static.cninfo.com.cn/finalpage/2019-05-14/1206265287.PDF" TargetMode="External"/><Relationship Id="rId68" Type="http://schemas.openxmlformats.org/officeDocument/2006/relationships/hyperlink" Target="http://static.cninfo.com.cn/finalpage/2020-04-30/1207694497.PDF" TargetMode="External"/><Relationship Id="rId84" Type="http://schemas.openxmlformats.org/officeDocument/2006/relationships/hyperlink" Target="http://static.cninfo.com.cn/finalpage/2021-03-31/1209488394.PDF" TargetMode="External"/><Relationship Id="rId89" Type="http://schemas.openxmlformats.org/officeDocument/2006/relationships/hyperlink" Target="http://static.cninfo.com.cn/finalpage/2021-03-31/1209490265.PDF" TargetMode="External"/><Relationship Id="rId112" Type="http://schemas.openxmlformats.org/officeDocument/2006/relationships/hyperlink" Target="http://static.cninfo.com.cn/finalpage/2022-04-25/1213061074.PDF" TargetMode="External"/><Relationship Id="rId16" Type="http://schemas.openxmlformats.org/officeDocument/2006/relationships/hyperlink" Target="http://static.cninfo.com.cn/finalpage/2016-04-12/1202162755.PDF" TargetMode="External"/><Relationship Id="rId107" Type="http://schemas.openxmlformats.org/officeDocument/2006/relationships/hyperlink" Target="http://static.cninfo.com.cn/finalpage/2022-03-30/1212726867.PDF" TargetMode="External"/><Relationship Id="rId11" Type="http://schemas.openxmlformats.org/officeDocument/2006/relationships/hyperlink" Target="http://static.cninfo.com.cn/finalpage/2016-04-21/1202212676.PDF" TargetMode="External"/><Relationship Id="rId32" Type="http://schemas.openxmlformats.org/officeDocument/2006/relationships/hyperlink" Target="http://static.cninfo.com.cn/finalpage/2018-04-28/1204830416.PDF" TargetMode="External"/><Relationship Id="rId37" Type="http://schemas.openxmlformats.org/officeDocument/2006/relationships/hyperlink" Target="http://static.cninfo.com.cn/finalpage/2018-04-18/1204647946.PDF" TargetMode="External"/><Relationship Id="rId53" Type="http://schemas.openxmlformats.org/officeDocument/2006/relationships/hyperlink" Target="http://static.cninfo.com.cn/finalpage/2019-03-28/1205949911.PDF" TargetMode="External"/><Relationship Id="rId58" Type="http://schemas.openxmlformats.org/officeDocument/2006/relationships/hyperlink" Target="http://static.cninfo.com.cn/finalpage/2019-04-18/1206047621.PDF" TargetMode="External"/><Relationship Id="rId74" Type="http://schemas.openxmlformats.org/officeDocument/2006/relationships/hyperlink" Target="http://static.cninfo.com.cn/finalpage/2020-04-22/1207548036.PDF" TargetMode="External"/><Relationship Id="rId79" Type="http://schemas.openxmlformats.org/officeDocument/2006/relationships/hyperlink" Target="http://static.cninfo.com.cn/finalpage/2020-04-28/1207646785.PDF" TargetMode="External"/><Relationship Id="rId102" Type="http://schemas.openxmlformats.org/officeDocument/2006/relationships/hyperlink" Target="http://static.cninfo.com.cn/finalpage/2022-04-26/1213110971.PDF" TargetMode="External"/><Relationship Id="rId5" Type="http://schemas.openxmlformats.org/officeDocument/2006/relationships/hyperlink" Target="http://static.cninfo.com.cn/finalpage/2014-04-15/63838946.PDF" TargetMode="External"/><Relationship Id="rId90" Type="http://schemas.openxmlformats.org/officeDocument/2006/relationships/hyperlink" Target="http://static.cninfo.com.cn/finalpage/2021-04-23/1209776620.PDF" TargetMode="External"/><Relationship Id="rId95" Type="http://schemas.openxmlformats.org/officeDocument/2006/relationships/hyperlink" Target="http://static.cninfo.com.cn/finalpage/2021-04-24/1209790360.PDF" TargetMode="External"/><Relationship Id="rId22" Type="http://schemas.openxmlformats.org/officeDocument/2006/relationships/hyperlink" Target="http://static.cninfo.com.cn/finalpage/2017-04-06/1203254281.PDF" TargetMode="External"/><Relationship Id="rId27" Type="http://schemas.openxmlformats.org/officeDocument/2006/relationships/hyperlink" Target="http://static.cninfo.com.cn/finalpage/2017-04-27/1203408699.PDF" TargetMode="External"/><Relationship Id="rId43" Type="http://schemas.openxmlformats.org/officeDocument/2006/relationships/hyperlink" Target="http://static.cninfo.com.cn/finalpage/2018-04-26/1204791111.PDF" TargetMode="External"/><Relationship Id="rId48" Type="http://schemas.openxmlformats.org/officeDocument/2006/relationships/hyperlink" Target="http://static.cninfo.com.cn/finalpage/2019-04-26/1206099168.PDF" TargetMode="External"/><Relationship Id="rId64" Type="http://schemas.openxmlformats.org/officeDocument/2006/relationships/hyperlink" Target="http://static.cninfo.com.cn/finalpage/2019-04-26/1206100044.PDF" TargetMode="External"/><Relationship Id="rId69" Type="http://schemas.openxmlformats.org/officeDocument/2006/relationships/hyperlink" Target="https://pdf.dfcfw.com/pdf/H2_AN202012161440564957_1.pdf" TargetMode="External"/><Relationship Id="rId113" Type="http://schemas.openxmlformats.org/officeDocument/2006/relationships/hyperlink" Target="http://static.cninfo.com.cn/finalpage/2022-04-28/1213177293.PDF" TargetMode="External"/><Relationship Id="rId118" Type="http://schemas.openxmlformats.org/officeDocument/2006/relationships/hyperlink" Target="http://static.cninfo.com.cn/finalpage/2022-03-30/1212739303.PDF" TargetMode="External"/><Relationship Id="rId80" Type="http://schemas.openxmlformats.org/officeDocument/2006/relationships/hyperlink" Target="http://static.cninfo.com.cn/finalpage/2020-04-27/1207610161.PDF" TargetMode="External"/><Relationship Id="rId85" Type="http://schemas.openxmlformats.org/officeDocument/2006/relationships/hyperlink" Target="http://static.cninfo.com.cn/finalpage/2021-04-27/1209807055.PDF" TargetMode="External"/><Relationship Id="rId12" Type="http://schemas.openxmlformats.org/officeDocument/2006/relationships/hyperlink" Target="http://static.cninfo.com.cn/finalpage/2016-04-26/1202239196.PDF" TargetMode="External"/><Relationship Id="rId17" Type="http://schemas.openxmlformats.org/officeDocument/2006/relationships/hyperlink" Target="http://static.cninfo.com.cn/finalpage/2016-04-16/1202188986.PDF" TargetMode="External"/><Relationship Id="rId33" Type="http://schemas.openxmlformats.org/officeDocument/2006/relationships/hyperlink" Target="http://static.cninfo.com.cn/finalpage/2018-04-27/1204803797.PDF" TargetMode="External"/><Relationship Id="rId38" Type="http://schemas.openxmlformats.org/officeDocument/2006/relationships/hyperlink" Target="http://static.cninfo.com.cn/finalpage/2018-03-29/1204535267.PDF" TargetMode="External"/><Relationship Id="rId59" Type="http://schemas.openxmlformats.org/officeDocument/2006/relationships/hyperlink" Target="http://static.cninfo.com.cn/finalpage/2020-03-28/1207417298.PDF" TargetMode="External"/><Relationship Id="rId103" Type="http://schemas.openxmlformats.org/officeDocument/2006/relationships/hyperlink" Target="http://static.cninfo.com.cn/finalpage/2022-04-09/1212853999.PDF" TargetMode="External"/><Relationship Id="rId108" Type="http://schemas.openxmlformats.org/officeDocument/2006/relationships/hyperlink" Target="http://static.cninfo.com.cn/finalpage/2022-04-27/1213142936.PDF" TargetMode="External"/><Relationship Id="rId54" Type="http://schemas.openxmlformats.org/officeDocument/2006/relationships/hyperlink" Target="http://static.cninfo.com.cn/finalpage/2019-04-18/1206048504.PDF" TargetMode="External"/><Relationship Id="rId70" Type="http://schemas.openxmlformats.org/officeDocument/2006/relationships/hyperlink" Target="http://static.cninfo.com.cn/finalpage/2020-03-31/1207431336.PDF" TargetMode="External"/><Relationship Id="rId75" Type="http://schemas.openxmlformats.org/officeDocument/2006/relationships/hyperlink" Target="http://static.cninfo.com.cn/finalpage/2020-04-11/1207483293.PDF" TargetMode="External"/><Relationship Id="rId91" Type="http://schemas.openxmlformats.org/officeDocument/2006/relationships/hyperlink" Target="http://static.cninfo.com.cn/finalpage/2021-04-16/1209697591.PDF" TargetMode="External"/><Relationship Id="rId96" Type="http://schemas.openxmlformats.org/officeDocument/2006/relationships/hyperlink" Target="http://static.cninfo.com.cn/finalpage/2021-04-23/1209776984.PDF" TargetMode="External"/><Relationship Id="rId1" Type="http://schemas.openxmlformats.org/officeDocument/2006/relationships/hyperlink" Target="http://static.cninfo.com.cn/finalpage/2014-04-17/63855782.PDF" TargetMode="External"/><Relationship Id="rId6" Type="http://schemas.openxmlformats.org/officeDocument/2006/relationships/hyperlink" Target="http://static.cninfo.com.cn/finalpage/2014-04-26/63925134.PDF" TargetMode="External"/><Relationship Id="rId23" Type="http://schemas.openxmlformats.org/officeDocument/2006/relationships/hyperlink" Target="http://static.cninfo.com.cn/finalpage/2017-04-11/1203276713.PDF" TargetMode="External"/><Relationship Id="rId28" Type="http://schemas.openxmlformats.org/officeDocument/2006/relationships/hyperlink" Target="http://static.cninfo.com.cn/finalpage/2017-04-13/1203291506.PDF" TargetMode="External"/><Relationship Id="rId49" Type="http://schemas.openxmlformats.org/officeDocument/2006/relationships/hyperlink" Target="http://static.cninfo.com.cn/finalpage/2019-04-26/1206109500.PDF" TargetMode="External"/><Relationship Id="rId114" Type="http://schemas.openxmlformats.org/officeDocument/2006/relationships/hyperlink" Target="http://static.cninfo.com.cn/finalpage/2022-04-29/1213225280.PDF" TargetMode="External"/><Relationship Id="rId119" Type="http://schemas.openxmlformats.org/officeDocument/2006/relationships/hyperlink" Target="http://static.cninfo.com.cn/finalpage/2022-04-22/1213025032.PDF" TargetMode="External"/><Relationship Id="rId10" Type="http://schemas.openxmlformats.org/officeDocument/2006/relationships/hyperlink" Target="http://static.cninfo.com.cn/finalpage/2015-05-11/1200985154.PDF" TargetMode="External"/><Relationship Id="rId31" Type="http://schemas.openxmlformats.org/officeDocument/2006/relationships/hyperlink" Target="http://static.cninfo.com.cn/finalpage/2017-04-26/1203386200.PDF" TargetMode="External"/><Relationship Id="rId44" Type="http://schemas.openxmlformats.org/officeDocument/2006/relationships/hyperlink" Target="http://static.cninfo.com.cn/finalpage/2018-04-21/1204677160.PDF" TargetMode="External"/><Relationship Id="rId52" Type="http://schemas.openxmlformats.org/officeDocument/2006/relationships/hyperlink" Target="http://static.cninfo.com.cn/finalpage/2019-04-23/1206066506.PDF" TargetMode="External"/><Relationship Id="rId60" Type="http://schemas.openxmlformats.org/officeDocument/2006/relationships/hyperlink" Target="http://static.cninfo.com.cn/finalpage/2019-04-27/1206122389.PDF" TargetMode="External"/><Relationship Id="rId65" Type="http://schemas.openxmlformats.org/officeDocument/2006/relationships/hyperlink" Target="http://static.cninfo.com.cn/finalpage/2020-04-29/1207654314.PDF" TargetMode="External"/><Relationship Id="rId73" Type="http://schemas.openxmlformats.org/officeDocument/2006/relationships/hyperlink" Target="http://static.cninfo.com.cn/finalpage/2020-04-30/1207691104.PDF" TargetMode="External"/><Relationship Id="rId78" Type="http://schemas.openxmlformats.org/officeDocument/2006/relationships/hyperlink" Target="http://static.cninfo.com.cn/finalpage/2020-04-25/1207611421.PDF" TargetMode="External"/><Relationship Id="rId81" Type="http://schemas.openxmlformats.org/officeDocument/2006/relationships/hyperlink" Target="http://static.cninfo.com.cn/finalpage/2020-04-25/1207614393.PDF" TargetMode="External"/><Relationship Id="rId86" Type="http://schemas.openxmlformats.org/officeDocument/2006/relationships/hyperlink" Target="http://static.cninfo.com.cn/finalpage/2021-04-14/1209681640.PDF" TargetMode="External"/><Relationship Id="rId94" Type="http://schemas.openxmlformats.org/officeDocument/2006/relationships/hyperlink" Target="http://static.cninfo.com.cn/finalpage/2021-04-28/1209834184.PDF" TargetMode="External"/><Relationship Id="rId99" Type="http://schemas.openxmlformats.org/officeDocument/2006/relationships/hyperlink" Target="http://static.cninfo.com.cn/finalpage/2022-04-29/1213225256.PDF" TargetMode="External"/><Relationship Id="rId101" Type="http://schemas.openxmlformats.org/officeDocument/2006/relationships/hyperlink" Target="http://static.cninfo.com.cn/finalpage/2022-04-15/1212920892.PDF" TargetMode="External"/><Relationship Id="rId4" Type="http://schemas.openxmlformats.org/officeDocument/2006/relationships/hyperlink" Target="http://static.cninfo.com.cn/finalpage/2014-04-04/63790020.PDF" TargetMode="External"/><Relationship Id="rId9" Type="http://schemas.openxmlformats.org/officeDocument/2006/relationships/hyperlink" Target="http://static.cninfo.com.cn/finalpage/2015-03-28/1200757456.PDF" TargetMode="External"/><Relationship Id="rId13" Type="http://schemas.openxmlformats.org/officeDocument/2006/relationships/hyperlink" Target="http://static.cninfo.com.cn/finalpage/2016-04-26/1202246272.PDF" TargetMode="External"/><Relationship Id="rId18" Type="http://schemas.openxmlformats.org/officeDocument/2006/relationships/hyperlink" Target="http://static.cninfo.com.cn/finalpage/2016-04-23/1202236259.PDF" TargetMode="External"/><Relationship Id="rId39" Type="http://schemas.openxmlformats.org/officeDocument/2006/relationships/hyperlink" Target="http://static.cninfo.com.cn/finalpage/2018-05-26/1205004402.PDF" TargetMode="External"/><Relationship Id="rId109" Type="http://schemas.openxmlformats.org/officeDocument/2006/relationships/hyperlink" Target="http://static.cninfo.com.cn/finalpage/2022-04-22/1213016898.PDF" TargetMode="External"/><Relationship Id="rId34" Type="http://schemas.openxmlformats.org/officeDocument/2006/relationships/hyperlink" Target="http://static.cninfo.com.cn/finalpage/2018-04-24/1204696098.PDF" TargetMode="External"/><Relationship Id="rId50" Type="http://schemas.openxmlformats.org/officeDocument/2006/relationships/hyperlink" Target="http://static.cninfo.com.cn/finalpage/2019-04-13/1206015974.PDF" TargetMode="External"/><Relationship Id="rId55" Type="http://schemas.openxmlformats.org/officeDocument/2006/relationships/hyperlink" Target="http://static.cninfo.com.cn/finalpage/2019-04-25/1206086941.PDF" TargetMode="External"/><Relationship Id="rId76" Type="http://schemas.openxmlformats.org/officeDocument/2006/relationships/hyperlink" Target="http://static.cninfo.com.cn/finalpage/2020-03-28/1207417298.PDF" TargetMode="External"/><Relationship Id="rId97" Type="http://schemas.openxmlformats.org/officeDocument/2006/relationships/hyperlink" Target="http://static.cninfo.com.cn/finalpage/2021-04-20/1209729211.PDF" TargetMode="External"/><Relationship Id="rId104" Type="http://schemas.openxmlformats.org/officeDocument/2006/relationships/hyperlink" Target="http://static.cninfo.com.cn/finalpage/2022-04-27/1213140206.PDF" TargetMode="External"/><Relationship Id="rId7" Type="http://schemas.openxmlformats.org/officeDocument/2006/relationships/hyperlink" Target="http://static.cninfo.com.cn/finalpage/2015-04-14/1200827898.PDF" TargetMode="External"/><Relationship Id="rId71" Type="http://schemas.openxmlformats.org/officeDocument/2006/relationships/hyperlink" Target="http://static.cninfo.com.cn/finalpage/2020-05-13/1207784152.PDF" TargetMode="External"/><Relationship Id="rId92" Type="http://schemas.openxmlformats.org/officeDocument/2006/relationships/hyperlink" Target="http://static.cninfo.com.cn/finalpage/2021-04-21/1209737735.PDF" TargetMode="External"/><Relationship Id="rId2" Type="http://schemas.openxmlformats.org/officeDocument/2006/relationships/hyperlink" Target="http://static.cninfo.com.cn/finalpage/2014-04-15/63840868.PDF" TargetMode="External"/><Relationship Id="rId29" Type="http://schemas.openxmlformats.org/officeDocument/2006/relationships/hyperlink" Target="http://static.cninfo.com.cn/finalpage/2017-04-22/1203359959.PDF" TargetMode="External"/><Relationship Id="rId24" Type="http://schemas.openxmlformats.org/officeDocument/2006/relationships/hyperlink" Target="http://static.cninfo.com.cn/finalpage/2017-04-22/1203357768.PDF" TargetMode="External"/><Relationship Id="rId40" Type="http://schemas.openxmlformats.org/officeDocument/2006/relationships/hyperlink" Target="http://static.cninfo.com.cn/finalpage/2018-04-21/1204681561.PDF" TargetMode="External"/><Relationship Id="rId45" Type="http://schemas.openxmlformats.org/officeDocument/2006/relationships/hyperlink" Target="http://static.cninfo.com.cn/finalpage/2018-04-25/1204741186.PDF" TargetMode="External"/><Relationship Id="rId66" Type="http://schemas.openxmlformats.org/officeDocument/2006/relationships/hyperlink" Target="http://static.cninfo.com.cn/finalpage/2020-04-30/1207695385.PDF" TargetMode="External"/><Relationship Id="rId87" Type="http://schemas.openxmlformats.org/officeDocument/2006/relationships/hyperlink" Target="http://static.cninfo.com.cn/finalpage/2021-04-28/1209842670.PDF" TargetMode="External"/><Relationship Id="rId110" Type="http://schemas.openxmlformats.org/officeDocument/2006/relationships/hyperlink" Target="http://static.cninfo.com.cn/finalpage/2022-04-23/1213048475.PDF" TargetMode="External"/><Relationship Id="rId115" Type="http://schemas.openxmlformats.org/officeDocument/2006/relationships/hyperlink" Target="http://static.cninfo.com.cn/finalpage/2022-04-26/1213121602.PDF" TargetMode="External"/><Relationship Id="rId61" Type="http://schemas.openxmlformats.org/officeDocument/2006/relationships/hyperlink" Target="http://static.cninfo.com.cn/finalpage/2019-04-20/1206061484.PDF" TargetMode="External"/><Relationship Id="rId82" Type="http://schemas.openxmlformats.org/officeDocument/2006/relationships/hyperlink" Target="http://static.cninfo.com.cn/finalpage/2021-04-23/1209768667.PDF" TargetMode="External"/><Relationship Id="rId19" Type="http://schemas.openxmlformats.org/officeDocument/2006/relationships/hyperlink" Target="http://static.cninfo.com.cn/finalpage/2016-04-27/1202251183.PDF" TargetMode="External"/><Relationship Id="rId14" Type="http://schemas.openxmlformats.org/officeDocument/2006/relationships/hyperlink" Target="http://static.cninfo.com.cn/finalpage/2016-04-29/1202266272.PDF" TargetMode="External"/><Relationship Id="rId30" Type="http://schemas.openxmlformats.org/officeDocument/2006/relationships/hyperlink" Target="http://static.cninfo.com.cn/finalpage/2017-03-25/1203197514.PDF" TargetMode="External"/><Relationship Id="rId35" Type="http://schemas.openxmlformats.org/officeDocument/2006/relationships/hyperlink" Target="http://static.cninfo.com.cn/finalpage/2018-04-13/1204620518.PDF" TargetMode="External"/><Relationship Id="rId56" Type="http://schemas.openxmlformats.org/officeDocument/2006/relationships/hyperlink" Target="http://static.cninfo.com.cn/finalpage/2019-03-29/1205955850.PDF" TargetMode="External"/><Relationship Id="rId77" Type="http://schemas.openxmlformats.org/officeDocument/2006/relationships/hyperlink" Target="http://static.cninfo.com.cn/finalpage/2020-04-29/1207656203.PDF" TargetMode="External"/><Relationship Id="rId100" Type="http://schemas.openxmlformats.org/officeDocument/2006/relationships/hyperlink" Target="http://static.cninfo.com.cn/finalpage/2022-04-23/1213052107.PDF" TargetMode="External"/><Relationship Id="rId105" Type="http://schemas.openxmlformats.org/officeDocument/2006/relationships/hyperlink" Target="http://static.cninfo.com.cn/finalpage/2022-04-28/1213170168.PDF" TargetMode="External"/><Relationship Id="rId8" Type="http://schemas.openxmlformats.org/officeDocument/2006/relationships/hyperlink" Target="http://static.cninfo.com.cn/finalpage/2015-03-27/1200750411.PDF" TargetMode="External"/><Relationship Id="rId51" Type="http://schemas.openxmlformats.org/officeDocument/2006/relationships/hyperlink" Target="https://pdf.dfcfw.com/pdf/H2_AN202012161440564957_1.pdf" TargetMode="External"/><Relationship Id="rId72" Type="http://schemas.openxmlformats.org/officeDocument/2006/relationships/hyperlink" Target="http://static.cninfo.com.cn/finalpage/2020-04-30/1207681462.PDF" TargetMode="External"/><Relationship Id="rId93" Type="http://schemas.openxmlformats.org/officeDocument/2006/relationships/hyperlink" Target="http://static.cninfo.com.cn/finalpage/2021-03-24/1209436127.PDF" TargetMode="External"/><Relationship Id="rId98" Type="http://schemas.openxmlformats.org/officeDocument/2006/relationships/hyperlink" Target="http://static.cninfo.com.cn/finalpage/2021-04-16/1209700040.PDF" TargetMode="External"/><Relationship Id="rId3" Type="http://schemas.openxmlformats.org/officeDocument/2006/relationships/hyperlink" Target="http://static.cninfo.com.cn/finalpage/2014-03-28/63742837.PDF" TargetMode="External"/><Relationship Id="rId25" Type="http://schemas.openxmlformats.org/officeDocument/2006/relationships/hyperlink" Target="http://static.cninfo.com.cn/finalpage/2017-02-28/1203113202.PDF" TargetMode="External"/><Relationship Id="rId46" Type="http://schemas.openxmlformats.org/officeDocument/2006/relationships/hyperlink" Target="http://static.cninfo.com.cn/finalpage/2018-04-20/1204667990.PDF" TargetMode="External"/><Relationship Id="rId67" Type="http://schemas.openxmlformats.org/officeDocument/2006/relationships/hyperlink" Target="http://static.cninfo.com.cn/finalpage/2020-04-28/1207633692.PDF" TargetMode="External"/><Relationship Id="rId116" Type="http://schemas.openxmlformats.org/officeDocument/2006/relationships/hyperlink" Target="http://static.cninfo.com.cn/finalpage/2022-04-26/1213104061.PDF" TargetMode="External"/><Relationship Id="rId20" Type="http://schemas.openxmlformats.org/officeDocument/2006/relationships/hyperlink" Target="http://static.cninfo.com.cn/finalpage/2017-04-27/1203408721.PDF" TargetMode="External"/><Relationship Id="rId41" Type="http://schemas.openxmlformats.org/officeDocument/2006/relationships/hyperlink" Target="http://static.cninfo.com.cn/finalpage/2018-03-29/1204530530.PDF" TargetMode="External"/><Relationship Id="rId62" Type="http://schemas.openxmlformats.org/officeDocument/2006/relationships/hyperlink" Target="http://static.cninfo.com.cn/finalpage/2019-04-26/1206109921.PDF" TargetMode="External"/><Relationship Id="rId83" Type="http://schemas.openxmlformats.org/officeDocument/2006/relationships/hyperlink" Target="http://static.cninfo.com.cn/finalpage/2021-04-29/1209861057.PDF" TargetMode="External"/><Relationship Id="rId88" Type="http://schemas.openxmlformats.org/officeDocument/2006/relationships/hyperlink" Target="http://static.cninfo.com.cn/finalpage/2021-04-27/1209811631.PDF" TargetMode="External"/><Relationship Id="rId111" Type="http://schemas.openxmlformats.org/officeDocument/2006/relationships/hyperlink" Target="http://static.cninfo.com.cn/finalpage/2022-03-30/1212727965.PDF" TargetMode="External"/><Relationship Id="rId15" Type="http://schemas.openxmlformats.org/officeDocument/2006/relationships/hyperlink" Target="http://static.cninfo.com.cn/finalpage/2016-04-20/1202204598.PDF" TargetMode="External"/><Relationship Id="rId36" Type="http://schemas.openxmlformats.org/officeDocument/2006/relationships/hyperlink" Target="https://pdf.dfcfw.com/pdf/H2_AN202012161440564957_1.pdf" TargetMode="External"/><Relationship Id="rId57" Type="http://schemas.openxmlformats.org/officeDocument/2006/relationships/hyperlink" Target="http://static.cninfo.com.cn/finalpage/2019-04-20/1206062648.PDF" TargetMode="External"/><Relationship Id="rId106" Type="http://schemas.openxmlformats.org/officeDocument/2006/relationships/hyperlink" Target="http://static.cninfo.com.cn/finalpage/2022-04-08/1212838290.PDF"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tatic.cninfo.com.cn/finalpage/2018-04-24/1204696098.PDF" TargetMode="External"/><Relationship Id="rId18" Type="http://schemas.openxmlformats.org/officeDocument/2006/relationships/hyperlink" Target="http://static.cninfo.com.cn/finalpage/2019-04-27/1206122389.PDF" TargetMode="External"/><Relationship Id="rId26" Type="http://schemas.openxmlformats.org/officeDocument/2006/relationships/hyperlink" Target="http://static.cninfo.com.cn/finalpage/2021-04-28/1209842670.PDF" TargetMode="External"/><Relationship Id="rId3" Type="http://schemas.openxmlformats.org/officeDocument/2006/relationships/hyperlink" Target="http://static.cninfo.com.cn/finalpage/2016-04-26/1202246272.PDF" TargetMode="External"/><Relationship Id="rId21" Type="http://schemas.openxmlformats.org/officeDocument/2006/relationships/hyperlink" Target="http://static.cninfo.com.cn/finalpage/2020-04-29/1207654314.PDF" TargetMode="External"/><Relationship Id="rId34" Type="http://schemas.openxmlformats.org/officeDocument/2006/relationships/hyperlink" Target="http://static.cninfo.com.cn/finalpage/2022-04-28/1213177293.PDF" TargetMode="External"/><Relationship Id="rId7" Type="http://schemas.openxmlformats.org/officeDocument/2006/relationships/hyperlink" Target="http://static.cninfo.com.cn/finalpage/2017-04-25/1203372336.PDF" TargetMode="External"/><Relationship Id="rId12" Type="http://schemas.openxmlformats.org/officeDocument/2006/relationships/hyperlink" Target="http://static.cninfo.com.cn/finalpage/2018-04-26/1204791111.PDF" TargetMode="External"/><Relationship Id="rId17" Type="http://schemas.openxmlformats.org/officeDocument/2006/relationships/hyperlink" Target="http://static.cninfo.com.cn/finalpage/2019-04-18/1206048504.PDF" TargetMode="External"/><Relationship Id="rId25" Type="http://schemas.openxmlformats.org/officeDocument/2006/relationships/hyperlink" Target="http://static.cninfo.com.cn/finalpage/2021-04-16/1209700040.PDF" TargetMode="External"/><Relationship Id="rId33" Type="http://schemas.openxmlformats.org/officeDocument/2006/relationships/hyperlink" Target="http://static.cninfo.com.cn/finalpage/2022-04-28/1213170168.PDF" TargetMode="External"/><Relationship Id="rId2" Type="http://schemas.openxmlformats.org/officeDocument/2006/relationships/hyperlink" Target="http://static.cninfo.com.cn/finalpage/2016-04-26/1202246272.PDF" TargetMode="External"/><Relationship Id="rId16" Type="http://schemas.openxmlformats.org/officeDocument/2006/relationships/hyperlink" Target="http://static.cninfo.com.cn/finalpage/2019-04-18/1206048504.PDF" TargetMode="External"/><Relationship Id="rId20" Type="http://schemas.openxmlformats.org/officeDocument/2006/relationships/hyperlink" Target="http://static.cninfo.com.cn/finalpage/2020-04-25/1207614393.PDF" TargetMode="External"/><Relationship Id="rId29" Type="http://schemas.openxmlformats.org/officeDocument/2006/relationships/hyperlink" Target="http://static.cninfo.com.cn/finalpage/2021-04-28/1209834184.PDF" TargetMode="External"/><Relationship Id="rId1" Type="http://schemas.openxmlformats.org/officeDocument/2006/relationships/hyperlink" Target="http://static.cninfo.com.cn/finalpage/2016-04-27/1202251183.PDF" TargetMode="External"/><Relationship Id="rId6" Type="http://schemas.openxmlformats.org/officeDocument/2006/relationships/hyperlink" Target="http://static.cninfo.com.cn/finalpage/2017-04-06/1203254281.PDF" TargetMode="External"/><Relationship Id="rId11" Type="http://schemas.openxmlformats.org/officeDocument/2006/relationships/hyperlink" Target="http://static.cninfo.com.cn/finalpage/2018-04-18/1204647946.PDF" TargetMode="External"/><Relationship Id="rId24" Type="http://schemas.openxmlformats.org/officeDocument/2006/relationships/hyperlink" Target="http://static.cninfo.com.cn/finalpage/2020-04-28/1207633692.PDF" TargetMode="External"/><Relationship Id="rId32" Type="http://schemas.openxmlformats.org/officeDocument/2006/relationships/hyperlink" Target="http://static.cninfo.com.cn/finalpage/2022-04-28/1213170168.PDF" TargetMode="External"/><Relationship Id="rId5" Type="http://schemas.openxmlformats.org/officeDocument/2006/relationships/hyperlink" Target="http://static.cninfo.com.cn/finalpage/2017-04-06/1203254281.PDF" TargetMode="External"/><Relationship Id="rId15" Type="http://schemas.openxmlformats.org/officeDocument/2006/relationships/hyperlink" Target="http://static.cninfo.com.cn/finalpage/2019-04-26/1206099168.PDF" TargetMode="External"/><Relationship Id="rId23" Type="http://schemas.openxmlformats.org/officeDocument/2006/relationships/hyperlink" Target="http://static.cninfo.com.cn/finalpage/2020-05-13/1207784152.PDF" TargetMode="External"/><Relationship Id="rId28" Type="http://schemas.openxmlformats.org/officeDocument/2006/relationships/hyperlink" Target="http://static.cninfo.com.cn/finalpage/2021-04-27/1209807055.PDF" TargetMode="External"/><Relationship Id="rId36" Type="http://schemas.openxmlformats.org/officeDocument/2006/relationships/hyperlink" Target="http://static.cninfo.com.cn/finalpage/2022-04-28/1213177293.PDF" TargetMode="External"/><Relationship Id="rId10" Type="http://schemas.openxmlformats.org/officeDocument/2006/relationships/hyperlink" Target="http://static.cninfo.com.cn/finalpage/2018-04-18/1204647946.PDF" TargetMode="External"/><Relationship Id="rId19" Type="http://schemas.openxmlformats.org/officeDocument/2006/relationships/hyperlink" Target="http://static.cninfo.com.cn/finalpage/2019-04-23/1206066506.PDF" TargetMode="External"/><Relationship Id="rId31" Type="http://schemas.openxmlformats.org/officeDocument/2006/relationships/hyperlink" Target="http://static.cninfo.com.cn/finalpage/2022-04-29/1213225256.PDF" TargetMode="External"/><Relationship Id="rId4" Type="http://schemas.openxmlformats.org/officeDocument/2006/relationships/hyperlink" Target="http://static.cninfo.com.cn/finalpage/2016-04-26/1202239196.PDF" TargetMode="External"/><Relationship Id="rId9" Type="http://schemas.openxmlformats.org/officeDocument/2006/relationships/hyperlink" Target="http://static.cninfo.com.cn/finalpage/2018-04-27/1204803797.PDF" TargetMode="External"/><Relationship Id="rId14" Type="http://schemas.openxmlformats.org/officeDocument/2006/relationships/hyperlink" Target="http://static.cninfo.com.cn/finalpage/2019-04-26/1206100044.PDF" TargetMode="External"/><Relationship Id="rId22" Type="http://schemas.openxmlformats.org/officeDocument/2006/relationships/hyperlink" Target="http://static.cninfo.com.cn/finalpage/2020-05-13/1207784152.PDF" TargetMode="External"/><Relationship Id="rId27" Type="http://schemas.openxmlformats.org/officeDocument/2006/relationships/hyperlink" Target="http://static.cninfo.com.cn/finalpage/2021-04-28/1209842670.PDF" TargetMode="External"/><Relationship Id="rId30" Type="http://schemas.openxmlformats.org/officeDocument/2006/relationships/hyperlink" Target="http://static.cninfo.com.cn/finalpage/2021-04-28/1209834184.PDF" TargetMode="External"/><Relationship Id="rId35" Type="http://schemas.openxmlformats.org/officeDocument/2006/relationships/hyperlink" Target="http://static.cninfo.com.cn/finalpage/2022-04-26/1213110971.PDF" TargetMode="External"/><Relationship Id="rId8" Type="http://schemas.openxmlformats.org/officeDocument/2006/relationships/hyperlink" Target="http://static.cninfo.com.cn/finalpage/2018-04-20/1204664508.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people.com.cn/GB/50142/104580/index.html" TargetMode="External"/><Relationship Id="rId2" Type="http://schemas.openxmlformats.org/officeDocument/2006/relationships/hyperlink" Target="http://static.cninfo.com.cn/finalpage/2021-04-27/1209807055.PDF" TargetMode="External"/><Relationship Id="rId1" Type="http://schemas.openxmlformats.org/officeDocument/2006/relationships/hyperlink" Target="http://static.cninfo.com.cn/finalpage/2021-04-27/1209807055.PDF" TargetMode="External"/><Relationship Id="rId5" Type="http://schemas.openxmlformats.org/officeDocument/2006/relationships/hyperlink" Target="http://static.cninfo.com.cn/finalpage/2022-04-26/1213110971.PDF" TargetMode="External"/><Relationship Id="rId4" Type="http://schemas.openxmlformats.org/officeDocument/2006/relationships/hyperlink" Target="http://static.cninfo.com.cn/finalpage/2022-04-26/121311097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89"/>
  <sheetViews>
    <sheetView zoomScale="155" zoomScaleNormal="155" zoomScalePageLayoutView="155" workbookViewId="0">
      <selection activeCell="A21" sqref="A21"/>
    </sheetView>
  </sheetViews>
  <sheetFormatPr baseColWidth="10" defaultColWidth="11.1640625" defaultRowHeight="15" customHeight="1" x14ac:dyDescent="0.2"/>
  <cols>
    <col min="1" max="1" width="26.1640625" customWidth="1"/>
    <col min="2" max="2" width="32.33203125" customWidth="1"/>
    <col min="3" max="3" width="80.33203125" customWidth="1"/>
    <col min="4" max="26" width="36.33203125" customWidth="1"/>
  </cols>
  <sheetData>
    <row r="1" spans="1:26" ht="18" customHeight="1" x14ac:dyDescent="0.2">
      <c r="A1" s="1" t="s">
        <v>0</v>
      </c>
      <c r="B1" s="1" t="s">
        <v>1</v>
      </c>
      <c r="C1" s="1" t="s">
        <v>2</v>
      </c>
      <c r="D1" s="2"/>
      <c r="E1" s="2"/>
      <c r="F1" s="2"/>
      <c r="G1" s="2"/>
      <c r="H1" s="2"/>
      <c r="I1" s="2"/>
      <c r="J1" s="2"/>
      <c r="K1" s="2"/>
      <c r="L1" s="2"/>
      <c r="M1" s="2"/>
      <c r="N1" s="2"/>
      <c r="O1" s="2"/>
      <c r="P1" s="2"/>
      <c r="Q1" s="2"/>
      <c r="R1" s="2"/>
      <c r="S1" s="2"/>
      <c r="T1" s="2"/>
      <c r="U1" s="2"/>
      <c r="V1" s="2"/>
      <c r="W1" s="2"/>
      <c r="X1" s="2"/>
      <c r="Y1" s="2"/>
      <c r="Z1" s="2"/>
    </row>
    <row r="2" spans="1:26" ht="19" customHeight="1" x14ac:dyDescent="0.2">
      <c r="A2" s="3" t="s">
        <v>3</v>
      </c>
      <c r="B2" s="3" t="s">
        <v>4</v>
      </c>
      <c r="C2" s="5" t="s">
        <v>5</v>
      </c>
      <c r="D2" s="4"/>
      <c r="E2" s="4"/>
      <c r="F2" s="4"/>
      <c r="G2" s="4"/>
      <c r="H2" s="4"/>
      <c r="I2" s="4"/>
      <c r="J2" s="4"/>
      <c r="K2" s="4"/>
      <c r="L2" s="4"/>
      <c r="M2" s="4"/>
      <c r="N2" s="4"/>
      <c r="O2" s="4"/>
      <c r="P2" s="4"/>
      <c r="Q2" s="4"/>
      <c r="R2" s="4"/>
      <c r="S2" s="4"/>
      <c r="T2" s="3"/>
      <c r="U2" s="4"/>
      <c r="V2" s="4"/>
      <c r="W2" s="4"/>
      <c r="X2" s="4"/>
      <c r="Y2" s="4"/>
      <c r="Z2" s="4"/>
    </row>
    <row r="3" spans="1:26" ht="18" customHeight="1" x14ac:dyDescent="0.2">
      <c r="A3" s="3" t="s">
        <v>6</v>
      </c>
      <c r="B3" s="3" t="s">
        <v>4</v>
      </c>
      <c r="C3" s="5" t="s">
        <v>7</v>
      </c>
      <c r="D3" s="4"/>
      <c r="E3" s="4"/>
      <c r="F3" s="4"/>
      <c r="G3" s="4"/>
      <c r="H3" s="4"/>
      <c r="I3" s="4"/>
      <c r="J3" s="4"/>
      <c r="K3" s="4"/>
      <c r="L3" s="4"/>
      <c r="M3" s="4"/>
      <c r="N3" s="4"/>
      <c r="O3" s="4"/>
      <c r="P3" s="4"/>
      <c r="Q3" s="4"/>
      <c r="R3" s="4"/>
      <c r="S3" s="4"/>
      <c r="T3" s="4"/>
      <c r="U3" s="4"/>
      <c r="V3" s="4"/>
      <c r="W3" s="4"/>
      <c r="X3" s="4"/>
      <c r="Y3" s="4"/>
      <c r="Z3" s="4"/>
    </row>
    <row r="4" spans="1:26" ht="18" customHeight="1" x14ac:dyDescent="0.2">
      <c r="A4" s="3" t="s">
        <v>8</v>
      </c>
      <c r="B4" s="3" t="s">
        <v>4</v>
      </c>
      <c r="C4" s="5" t="s">
        <v>9</v>
      </c>
      <c r="D4" s="4"/>
      <c r="E4" s="4"/>
      <c r="F4" s="4"/>
      <c r="G4" s="4"/>
      <c r="H4" s="4"/>
      <c r="I4" s="4"/>
      <c r="J4" s="4"/>
      <c r="K4" s="4"/>
      <c r="L4" s="4"/>
      <c r="M4" s="4"/>
      <c r="N4" s="4"/>
      <c r="O4" s="4"/>
      <c r="P4" s="4"/>
      <c r="Q4" s="4"/>
      <c r="R4" s="4"/>
      <c r="S4" s="4"/>
      <c r="T4" s="3"/>
      <c r="U4" s="4"/>
      <c r="V4" s="4"/>
      <c r="W4" s="4"/>
      <c r="X4" s="4"/>
      <c r="Y4" s="4"/>
      <c r="Z4" s="4"/>
    </row>
    <row r="5" spans="1:26" ht="18" customHeight="1" x14ac:dyDescent="0.2">
      <c r="A5" s="3" t="s">
        <v>10</v>
      </c>
      <c r="B5" s="3" t="s">
        <v>4</v>
      </c>
      <c r="C5" s="5" t="s">
        <v>11</v>
      </c>
      <c r="D5" s="4"/>
      <c r="E5" s="4"/>
      <c r="F5" s="4"/>
      <c r="G5" s="4"/>
      <c r="H5" s="4"/>
      <c r="I5" s="4"/>
      <c r="J5" s="4"/>
      <c r="K5" s="4"/>
      <c r="L5" s="4"/>
      <c r="M5" s="4"/>
      <c r="N5" s="4"/>
      <c r="O5" s="4"/>
      <c r="P5" s="4"/>
      <c r="Q5" s="4"/>
      <c r="R5" s="4"/>
      <c r="S5" s="4"/>
      <c r="T5" s="4"/>
      <c r="U5" s="4"/>
      <c r="V5" s="4"/>
      <c r="W5" s="4"/>
      <c r="X5" s="4"/>
      <c r="Y5" s="4"/>
      <c r="Z5" s="4"/>
    </row>
    <row r="6" spans="1:26" ht="18" customHeight="1" x14ac:dyDescent="0.2">
      <c r="A6" s="3" t="s">
        <v>36</v>
      </c>
      <c r="B6" s="3" t="s">
        <v>13</v>
      </c>
      <c r="C6" s="5" t="s">
        <v>37</v>
      </c>
      <c r="D6" s="4"/>
      <c r="E6" s="4"/>
      <c r="F6" s="4"/>
      <c r="G6" s="4"/>
      <c r="H6" s="4"/>
      <c r="I6" s="4"/>
      <c r="J6" s="4"/>
      <c r="K6" s="4"/>
      <c r="L6" s="4"/>
      <c r="M6" s="4"/>
      <c r="N6" s="4"/>
      <c r="O6" s="4"/>
      <c r="P6" s="4"/>
      <c r="Q6" s="4"/>
      <c r="R6" s="4"/>
      <c r="S6" s="4"/>
      <c r="T6" s="4"/>
      <c r="U6" s="4"/>
      <c r="V6" s="4"/>
      <c r="W6" s="4"/>
      <c r="X6" s="4"/>
      <c r="Y6" s="4"/>
      <c r="Z6" s="4"/>
    </row>
    <row r="7" spans="1:26" ht="18" customHeight="1" x14ac:dyDescent="0.2">
      <c r="A7" s="3" t="s">
        <v>35</v>
      </c>
      <c r="B7" s="3" t="s">
        <v>13</v>
      </c>
      <c r="C7" s="7" t="s">
        <v>1573</v>
      </c>
      <c r="D7" s="4"/>
      <c r="E7" s="4"/>
      <c r="F7" s="4"/>
      <c r="G7" s="4"/>
      <c r="H7" s="4"/>
      <c r="I7" s="4"/>
      <c r="J7" s="4"/>
      <c r="K7" s="4"/>
      <c r="L7" s="4"/>
      <c r="M7" s="4"/>
      <c r="N7" s="4"/>
      <c r="O7" s="4"/>
      <c r="P7" s="4"/>
      <c r="Q7" s="4"/>
      <c r="R7" s="4"/>
      <c r="S7" s="4"/>
      <c r="T7" s="4"/>
      <c r="U7" s="4"/>
      <c r="V7" s="4"/>
      <c r="W7" s="4"/>
      <c r="X7" s="4"/>
      <c r="Y7" s="4"/>
      <c r="Z7" s="4"/>
    </row>
    <row r="8" spans="1:26" ht="18" customHeight="1" x14ac:dyDescent="0.2">
      <c r="A8" s="3" t="s">
        <v>31</v>
      </c>
      <c r="B8" s="3" t="s">
        <v>13</v>
      </c>
      <c r="C8" s="7" t="s">
        <v>32</v>
      </c>
      <c r="D8" s="4"/>
      <c r="E8" s="4"/>
      <c r="F8" s="4"/>
      <c r="G8" s="4"/>
      <c r="H8" s="4"/>
      <c r="I8" s="4"/>
      <c r="J8" s="4"/>
      <c r="K8" s="4"/>
      <c r="L8" s="4"/>
      <c r="M8" s="4"/>
      <c r="N8" s="4"/>
      <c r="O8" s="4"/>
      <c r="P8" s="4"/>
      <c r="Q8" s="4"/>
      <c r="R8" s="4"/>
      <c r="S8" s="4"/>
      <c r="T8" s="4"/>
      <c r="U8" s="6"/>
      <c r="V8" s="4"/>
      <c r="W8" s="4"/>
      <c r="X8" s="4"/>
      <c r="Y8" s="4"/>
      <c r="Z8" s="4"/>
    </row>
    <row r="9" spans="1:26" ht="18" customHeight="1" x14ac:dyDescent="0.2">
      <c r="A9" s="3" t="s">
        <v>27</v>
      </c>
      <c r="B9" s="3" t="s">
        <v>13</v>
      </c>
      <c r="C9" s="5" t="s">
        <v>28</v>
      </c>
      <c r="D9" s="4"/>
      <c r="E9" s="4"/>
      <c r="F9" s="4"/>
      <c r="G9" s="4"/>
      <c r="H9" s="4"/>
      <c r="I9" s="4"/>
      <c r="J9" s="4"/>
      <c r="K9" s="4"/>
      <c r="L9" s="4"/>
      <c r="M9" s="4"/>
      <c r="N9" s="4"/>
      <c r="O9" s="4"/>
      <c r="P9" s="4"/>
      <c r="Q9" s="4"/>
      <c r="R9" s="4"/>
      <c r="S9" s="4"/>
      <c r="T9" s="4"/>
      <c r="U9" s="6"/>
      <c r="V9" s="4"/>
      <c r="W9" s="4"/>
      <c r="X9" s="4"/>
      <c r="Y9" s="4"/>
      <c r="Z9" s="4"/>
    </row>
    <row r="10" spans="1:26" ht="18" customHeight="1" x14ac:dyDescent="0.2">
      <c r="A10" s="3" t="s">
        <v>12</v>
      </c>
      <c r="B10" s="3" t="s">
        <v>13</v>
      </c>
      <c r="C10" s="5" t="s">
        <v>14</v>
      </c>
      <c r="D10" s="4"/>
      <c r="E10" s="4"/>
      <c r="F10" s="4"/>
      <c r="G10" s="4"/>
      <c r="H10" s="4"/>
      <c r="I10" s="4"/>
      <c r="J10" s="4"/>
      <c r="K10" s="4"/>
      <c r="L10" s="4"/>
      <c r="M10" s="4"/>
      <c r="N10" s="4"/>
      <c r="O10" s="4"/>
      <c r="P10" s="4"/>
      <c r="Q10" s="4"/>
      <c r="R10" s="4"/>
      <c r="S10" s="4"/>
      <c r="T10" s="4"/>
      <c r="U10" s="4"/>
      <c r="V10" s="4"/>
      <c r="W10" s="4"/>
      <c r="X10" s="4"/>
      <c r="Y10" s="4"/>
      <c r="Z10" s="4"/>
    </row>
    <row r="11" spans="1:26" ht="18" customHeight="1" x14ac:dyDescent="0.2">
      <c r="A11" s="362" t="s">
        <v>19</v>
      </c>
      <c r="B11" s="3" t="s">
        <v>13</v>
      </c>
      <c r="C11" s="432" t="s">
        <v>20</v>
      </c>
      <c r="D11" s="360"/>
      <c r="E11" s="360"/>
      <c r="F11" s="360"/>
      <c r="G11" s="360"/>
      <c r="H11" s="360"/>
      <c r="I11" s="360"/>
      <c r="J11" s="360"/>
      <c r="K11" s="360"/>
      <c r="L11" s="360"/>
      <c r="M11" s="360"/>
      <c r="N11" s="360"/>
      <c r="O11" s="360"/>
      <c r="P11" s="360"/>
      <c r="Q11" s="360"/>
      <c r="R11" s="360"/>
      <c r="S11" s="360"/>
      <c r="T11" s="360"/>
      <c r="U11" s="433"/>
      <c r="V11" s="360"/>
      <c r="W11" s="360"/>
      <c r="X11" s="360"/>
      <c r="Y11" s="360"/>
      <c r="Z11" s="360"/>
    </row>
    <row r="12" spans="1:26" ht="18" customHeight="1" x14ac:dyDescent="0.2">
      <c r="A12" s="3" t="s">
        <v>21</v>
      </c>
      <c r="B12" s="3" t="s">
        <v>13</v>
      </c>
      <c r="C12" s="5" t="s">
        <v>22</v>
      </c>
      <c r="D12" s="360"/>
      <c r="E12" s="360"/>
      <c r="F12" s="360"/>
      <c r="G12" s="360"/>
      <c r="H12" s="360"/>
      <c r="I12" s="360"/>
      <c r="J12" s="360"/>
      <c r="K12" s="360"/>
      <c r="L12" s="360"/>
      <c r="M12" s="360"/>
      <c r="N12" s="360"/>
      <c r="O12" s="360"/>
      <c r="P12" s="360"/>
      <c r="Q12" s="360"/>
      <c r="R12" s="360"/>
      <c r="S12" s="360"/>
      <c r="T12" s="360"/>
      <c r="U12" s="433"/>
      <c r="V12" s="360"/>
      <c r="W12" s="360"/>
      <c r="X12" s="360"/>
      <c r="Y12" s="360"/>
      <c r="Z12" s="360"/>
    </row>
    <row r="13" spans="1:26" ht="18" customHeight="1" x14ac:dyDescent="0.2">
      <c r="A13" s="362" t="s">
        <v>23</v>
      </c>
      <c r="B13" s="3" t="s">
        <v>13</v>
      </c>
      <c r="C13" s="434" t="s">
        <v>24</v>
      </c>
      <c r="D13" s="362"/>
      <c r="E13" s="362"/>
      <c r="F13" s="362"/>
      <c r="G13" s="362"/>
      <c r="H13" s="362"/>
      <c r="I13" s="362"/>
      <c r="J13" s="362"/>
      <c r="K13" s="362"/>
      <c r="L13" s="362"/>
      <c r="M13" s="362"/>
      <c r="N13" s="362"/>
      <c r="O13" s="362"/>
      <c r="P13" s="362"/>
      <c r="Q13" s="362"/>
      <c r="R13" s="362"/>
      <c r="S13" s="362"/>
      <c r="T13" s="362"/>
      <c r="U13" s="433"/>
      <c r="V13" s="362"/>
      <c r="W13" s="362"/>
      <c r="X13" s="362"/>
      <c r="Y13" s="362"/>
      <c r="Z13" s="362"/>
    </row>
    <row r="14" spans="1:26" ht="18" customHeight="1" x14ac:dyDescent="0.2">
      <c r="A14" s="3" t="s">
        <v>15</v>
      </c>
      <c r="B14" s="3" t="s">
        <v>13</v>
      </c>
      <c r="C14" s="5" t="s">
        <v>16</v>
      </c>
      <c r="D14" s="4"/>
      <c r="E14" s="4"/>
      <c r="F14" s="4"/>
      <c r="G14" s="4"/>
      <c r="H14" s="4"/>
      <c r="I14" s="4"/>
      <c r="J14" s="4"/>
      <c r="K14" s="4"/>
      <c r="L14" s="4"/>
      <c r="M14" s="4"/>
      <c r="N14" s="4"/>
      <c r="O14" s="4"/>
      <c r="P14" s="4"/>
      <c r="Q14" s="4"/>
      <c r="R14" s="4"/>
      <c r="S14" s="4"/>
      <c r="T14" s="4"/>
      <c r="U14" s="4"/>
      <c r="V14" s="4"/>
      <c r="W14" s="4"/>
      <c r="X14" s="4"/>
      <c r="Y14" s="4"/>
      <c r="Z14" s="4"/>
    </row>
    <row r="15" spans="1:26" ht="18" customHeight="1" x14ac:dyDescent="0.2">
      <c r="A15" s="3" t="s">
        <v>17</v>
      </c>
      <c r="B15" s="3" t="s">
        <v>13</v>
      </c>
      <c r="C15" s="5" t="s">
        <v>18</v>
      </c>
      <c r="D15" s="4"/>
      <c r="E15" s="4"/>
      <c r="F15" s="4"/>
      <c r="G15" s="4"/>
      <c r="H15" s="4"/>
      <c r="I15" s="4"/>
      <c r="J15" s="4"/>
      <c r="K15" s="4"/>
      <c r="L15" s="4"/>
      <c r="M15" s="4"/>
      <c r="N15" s="4"/>
      <c r="O15" s="4"/>
      <c r="P15" s="4"/>
      <c r="Q15" s="4"/>
      <c r="R15" s="4"/>
      <c r="S15" s="4"/>
      <c r="T15" s="4"/>
      <c r="U15" s="4"/>
      <c r="V15" s="4"/>
      <c r="W15" s="4"/>
      <c r="X15" s="4"/>
      <c r="Y15" s="4"/>
      <c r="Z15" s="4"/>
    </row>
    <row r="16" spans="1:26" ht="18" customHeight="1" x14ac:dyDescent="0.2">
      <c r="A16" s="3" t="s">
        <v>29</v>
      </c>
      <c r="B16" s="3" t="s">
        <v>13</v>
      </c>
      <c r="C16" s="5" t="s">
        <v>30</v>
      </c>
      <c r="D16" s="4"/>
      <c r="E16" s="4"/>
      <c r="F16" s="4"/>
      <c r="G16" s="4"/>
      <c r="H16" s="4"/>
      <c r="I16" s="4"/>
      <c r="J16" s="4"/>
      <c r="K16" s="4"/>
      <c r="L16" s="4"/>
      <c r="M16" s="4"/>
      <c r="N16" s="4"/>
      <c r="O16" s="4"/>
      <c r="P16" s="4"/>
      <c r="Q16" s="4"/>
      <c r="R16" s="4"/>
      <c r="S16" s="4"/>
      <c r="T16" s="4"/>
      <c r="U16" s="6"/>
      <c r="V16" s="4"/>
      <c r="W16" s="4"/>
      <c r="X16" s="4"/>
      <c r="Y16" s="4"/>
      <c r="Z16" s="4"/>
    </row>
    <row r="17" spans="1:26" ht="18.75" customHeight="1" x14ac:dyDescent="0.2">
      <c r="A17" s="3" t="s">
        <v>25</v>
      </c>
      <c r="B17" s="3" t="s">
        <v>13</v>
      </c>
      <c r="C17" s="5" t="s">
        <v>26</v>
      </c>
      <c r="D17" s="4"/>
      <c r="E17" s="4"/>
      <c r="F17" s="4"/>
      <c r="G17" s="4"/>
      <c r="H17" s="4"/>
      <c r="I17" s="4"/>
      <c r="J17" s="4"/>
      <c r="K17" s="4"/>
      <c r="L17" s="4"/>
      <c r="M17" s="4"/>
      <c r="N17" s="4"/>
      <c r="O17" s="4"/>
      <c r="P17" s="4"/>
      <c r="Q17" s="4"/>
      <c r="R17" s="4"/>
      <c r="S17" s="4"/>
      <c r="T17" s="4"/>
      <c r="U17" s="6"/>
      <c r="V17" s="4"/>
      <c r="W17" s="4"/>
      <c r="X17" s="4"/>
      <c r="Y17" s="4"/>
      <c r="Z17" s="4"/>
    </row>
    <row r="18" spans="1:26" ht="18" customHeight="1" x14ac:dyDescent="0.2">
      <c r="A18" s="3" t="s">
        <v>33</v>
      </c>
      <c r="B18" s="3" t="s">
        <v>13</v>
      </c>
      <c r="C18" s="5" t="s">
        <v>34</v>
      </c>
      <c r="D18" s="4"/>
      <c r="E18" s="4"/>
      <c r="F18" s="4"/>
      <c r="G18" s="4"/>
      <c r="H18" s="4"/>
      <c r="I18" s="4"/>
      <c r="J18" s="4"/>
      <c r="K18" s="4"/>
      <c r="L18" s="4"/>
      <c r="M18" s="4"/>
      <c r="N18" s="4"/>
      <c r="O18" s="4"/>
      <c r="P18" s="4"/>
      <c r="Q18" s="4"/>
      <c r="R18" s="4"/>
      <c r="S18" s="4"/>
      <c r="T18" s="4"/>
      <c r="U18" s="4"/>
      <c r="V18" s="4"/>
      <c r="W18" s="4"/>
      <c r="X18" s="4"/>
      <c r="Y18" s="4"/>
      <c r="Z18" s="4"/>
    </row>
    <row r="19" spans="1:26" ht="18" customHeight="1" x14ac:dyDescent="0.2">
      <c r="A19" s="3" t="s">
        <v>41</v>
      </c>
      <c r="B19" s="3" t="s">
        <v>42</v>
      </c>
      <c r="C19" s="5" t="s">
        <v>43</v>
      </c>
      <c r="D19" s="4"/>
      <c r="E19" s="4"/>
      <c r="F19" s="4"/>
      <c r="G19" s="4"/>
      <c r="H19" s="4"/>
      <c r="I19" s="4"/>
      <c r="J19" s="4"/>
      <c r="K19" s="4"/>
      <c r="L19" s="4"/>
      <c r="M19" s="4"/>
      <c r="N19" s="4"/>
      <c r="O19" s="4"/>
      <c r="P19" s="4"/>
      <c r="Q19" s="4"/>
      <c r="R19" s="4"/>
      <c r="S19" s="4"/>
      <c r="T19" s="4"/>
      <c r="U19" s="4"/>
      <c r="V19" s="4"/>
      <c r="W19" s="4"/>
      <c r="X19" s="4"/>
      <c r="Y19" s="4"/>
      <c r="Z19" s="4"/>
    </row>
    <row r="20" spans="1:26" ht="18" customHeight="1" x14ac:dyDescent="0.2">
      <c r="A20" s="3" t="s">
        <v>38</v>
      </c>
      <c r="B20" s="3" t="s">
        <v>39</v>
      </c>
      <c r="C20" s="5" t="s">
        <v>40</v>
      </c>
      <c r="D20" s="4"/>
      <c r="E20" s="4"/>
      <c r="F20" s="4"/>
      <c r="G20" s="4"/>
      <c r="H20" s="4"/>
      <c r="I20" s="4"/>
      <c r="J20" s="4"/>
      <c r="K20" s="4"/>
      <c r="L20" s="4"/>
      <c r="M20" s="4"/>
      <c r="N20" s="4"/>
      <c r="O20" s="4"/>
      <c r="P20" s="4"/>
      <c r="Q20" s="4"/>
      <c r="R20" s="4"/>
      <c r="S20" s="4"/>
      <c r="T20" s="4"/>
      <c r="U20" s="4"/>
      <c r="V20" s="4"/>
      <c r="W20" s="4"/>
      <c r="X20" s="4"/>
      <c r="Y20" s="4"/>
      <c r="Z20" s="4"/>
    </row>
    <row r="21" spans="1:26" ht="18" customHeight="1" x14ac:dyDescent="0.2">
      <c r="A21" s="3" t="s">
        <v>44</v>
      </c>
      <c r="B21" s="3" t="s">
        <v>42</v>
      </c>
      <c r="C21" s="5" t="s">
        <v>45</v>
      </c>
      <c r="D21" s="4"/>
      <c r="E21" s="4"/>
      <c r="F21" s="4"/>
      <c r="G21" s="4"/>
      <c r="H21" s="4"/>
      <c r="I21" s="4"/>
      <c r="J21" s="4"/>
      <c r="K21" s="4"/>
      <c r="L21" s="4"/>
      <c r="M21" s="4"/>
      <c r="N21" s="4"/>
      <c r="O21" s="4"/>
      <c r="P21" s="4"/>
      <c r="Q21" s="4"/>
      <c r="R21" s="4"/>
      <c r="S21" s="4"/>
      <c r="T21" s="4"/>
      <c r="U21" s="4"/>
      <c r="V21" s="4"/>
      <c r="W21" s="4"/>
      <c r="X21" s="4"/>
      <c r="Y21" s="4"/>
      <c r="Z21" s="4"/>
    </row>
    <row r="22" spans="1:26" ht="18" customHeight="1" x14ac:dyDescent="0.2">
      <c r="A22" s="3" t="s">
        <v>47</v>
      </c>
      <c r="B22" s="3" t="s">
        <v>42</v>
      </c>
      <c r="C22" s="5" t="s">
        <v>48</v>
      </c>
      <c r="D22" s="4"/>
      <c r="E22" s="4"/>
      <c r="F22" s="4"/>
      <c r="G22" s="4"/>
      <c r="H22" s="4"/>
      <c r="I22" s="4"/>
      <c r="J22" s="4"/>
      <c r="K22" s="4"/>
      <c r="L22" s="4"/>
      <c r="M22" s="4"/>
      <c r="N22" s="4"/>
      <c r="O22" s="4"/>
      <c r="P22" s="4"/>
      <c r="Q22" s="4"/>
      <c r="R22" s="4"/>
      <c r="S22" s="4"/>
      <c r="T22" s="4"/>
      <c r="U22" s="4"/>
      <c r="V22" s="4"/>
      <c r="W22" s="4"/>
      <c r="X22" s="4"/>
      <c r="Y22" s="4"/>
      <c r="Z22" s="4"/>
    </row>
    <row r="23" spans="1:26" ht="18" customHeight="1" x14ac:dyDescent="0.2">
      <c r="A23" s="3" t="s">
        <v>49</v>
      </c>
      <c r="B23" s="3" t="s">
        <v>42</v>
      </c>
      <c r="C23" s="5" t="s">
        <v>50</v>
      </c>
      <c r="D23" s="4"/>
      <c r="E23" s="4"/>
      <c r="F23" s="4"/>
      <c r="G23" s="4"/>
      <c r="H23" s="4"/>
      <c r="I23" s="4"/>
      <c r="J23" s="4"/>
      <c r="K23" s="4"/>
      <c r="L23" s="4"/>
      <c r="M23" s="4"/>
      <c r="N23" s="4"/>
      <c r="O23" s="4"/>
      <c r="P23" s="4"/>
      <c r="Q23" s="4"/>
      <c r="R23" s="4"/>
      <c r="S23" s="4"/>
      <c r="T23" s="4"/>
      <c r="U23" s="4"/>
      <c r="V23" s="4"/>
      <c r="W23" s="4"/>
      <c r="X23" s="4"/>
      <c r="Y23" s="4"/>
      <c r="Z23" s="4"/>
    </row>
    <row r="24" spans="1:26" ht="18" customHeight="1" x14ac:dyDescent="0.2">
      <c r="A24" s="3" t="s">
        <v>51</v>
      </c>
      <c r="B24" s="3" t="s">
        <v>42</v>
      </c>
      <c r="C24" s="5" t="s">
        <v>52</v>
      </c>
      <c r="D24" s="4"/>
      <c r="E24" s="4"/>
      <c r="F24" s="4"/>
      <c r="G24" s="4"/>
      <c r="H24" s="4"/>
      <c r="I24" s="4"/>
      <c r="J24" s="4"/>
      <c r="K24" s="4"/>
      <c r="L24" s="4"/>
      <c r="M24" s="4"/>
      <c r="N24" s="4"/>
      <c r="O24" s="4"/>
      <c r="P24" s="4"/>
      <c r="Q24" s="4"/>
      <c r="R24" s="4"/>
      <c r="S24" s="4"/>
      <c r="T24" s="4"/>
      <c r="U24" s="4"/>
      <c r="V24" s="4"/>
      <c r="W24" s="4"/>
      <c r="X24" s="4"/>
      <c r="Y24" s="4"/>
      <c r="Z24" s="4"/>
    </row>
    <row r="25" spans="1:26" ht="18" customHeight="1" x14ac:dyDescent="0.2">
      <c r="A25" s="3" t="s">
        <v>53</v>
      </c>
      <c r="B25" s="3" t="s">
        <v>42</v>
      </c>
      <c r="C25" s="5" t="s">
        <v>54</v>
      </c>
      <c r="D25" s="4"/>
      <c r="E25" s="4"/>
      <c r="F25" s="4"/>
      <c r="G25" s="4"/>
      <c r="H25" s="4"/>
      <c r="I25" s="4"/>
      <c r="J25" s="4"/>
      <c r="K25" s="4"/>
      <c r="L25" s="4"/>
      <c r="M25" s="4"/>
      <c r="N25" s="4"/>
      <c r="O25" s="4"/>
      <c r="P25" s="4"/>
      <c r="Q25" s="4"/>
      <c r="R25" s="4"/>
      <c r="S25" s="4"/>
      <c r="T25" s="4"/>
      <c r="U25" s="4"/>
      <c r="V25" s="4"/>
      <c r="W25" s="4"/>
      <c r="X25" s="4"/>
      <c r="Y25" s="4"/>
      <c r="Z25" s="4"/>
    </row>
    <row r="26" spans="1:26" ht="18" customHeight="1" x14ac:dyDescent="0.2">
      <c r="A26" s="3" t="s">
        <v>55</v>
      </c>
      <c r="B26" s="3" t="s">
        <v>42</v>
      </c>
      <c r="C26" s="5" t="s">
        <v>56</v>
      </c>
      <c r="D26" s="4"/>
      <c r="E26" s="4"/>
      <c r="F26" s="4"/>
      <c r="G26" s="4"/>
      <c r="H26" s="4"/>
      <c r="I26" s="4"/>
      <c r="J26" s="4"/>
      <c r="K26" s="4"/>
      <c r="L26" s="4"/>
      <c r="M26" s="4"/>
      <c r="N26" s="4"/>
      <c r="O26" s="4"/>
      <c r="P26" s="4"/>
      <c r="Q26" s="4"/>
      <c r="R26" s="4"/>
      <c r="S26" s="4"/>
      <c r="T26" s="4"/>
      <c r="U26" s="4"/>
      <c r="V26" s="4"/>
      <c r="W26" s="4"/>
      <c r="X26" s="4"/>
      <c r="Y26" s="4"/>
      <c r="Z26" s="4"/>
    </row>
    <row r="27" spans="1:26" ht="18" customHeight="1" x14ac:dyDescent="0.2">
      <c r="A27" s="3" t="s">
        <v>57</v>
      </c>
      <c r="B27" s="3" t="s">
        <v>42</v>
      </c>
      <c r="C27" s="5" t="s">
        <v>58</v>
      </c>
      <c r="D27" s="4"/>
      <c r="E27" s="4"/>
      <c r="F27" s="4"/>
      <c r="G27" s="4"/>
      <c r="H27" s="4"/>
      <c r="I27" s="4"/>
      <c r="J27" s="4"/>
      <c r="K27" s="4"/>
      <c r="L27" s="4"/>
      <c r="M27" s="4"/>
      <c r="N27" s="4"/>
      <c r="O27" s="4"/>
      <c r="P27" s="4"/>
      <c r="Q27" s="4"/>
      <c r="R27" s="4"/>
      <c r="S27" s="4"/>
      <c r="T27" s="4"/>
      <c r="U27" s="4"/>
      <c r="V27" s="4"/>
      <c r="W27" s="4"/>
      <c r="X27" s="4"/>
      <c r="Y27" s="4"/>
      <c r="Z27" s="4"/>
    </row>
    <row r="28" spans="1:26" ht="18" customHeight="1" x14ac:dyDescent="0.2">
      <c r="A28" s="8"/>
      <c r="B28" s="8"/>
      <c r="C28" s="8"/>
      <c r="D28" s="4"/>
      <c r="E28" s="4"/>
      <c r="F28" s="4"/>
      <c r="G28" s="4"/>
      <c r="H28" s="4"/>
      <c r="I28" s="4"/>
      <c r="J28" s="4"/>
      <c r="K28" s="4"/>
      <c r="L28" s="4"/>
      <c r="M28" s="4"/>
      <c r="N28" s="4"/>
      <c r="O28" s="4"/>
      <c r="P28" s="4"/>
      <c r="Q28" s="4"/>
      <c r="R28" s="4"/>
      <c r="S28" s="4"/>
      <c r="T28" s="4"/>
      <c r="U28" s="4"/>
      <c r="V28" s="4"/>
      <c r="W28" s="4"/>
      <c r="X28" s="4"/>
      <c r="Y28" s="4"/>
      <c r="Z28" s="4"/>
    </row>
    <row r="29" spans="1:26" ht="18" customHeight="1" x14ac:dyDescent="0.2">
      <c r="A29" s="8"/>
      <c r="B29" s="8"/>
      <c r="C29" s="8"/>
      <c r="D29" s="4"/>
      <c r="E29" s="4"/>
      <c r="F29" s="4"/>
      <c r="G29" s="4"/>
      <c r="H29" s="4"/>
      <c r="I29" s="4"/>
      <c r="J29" s="4"/>
      <c r="K29" s="4"/>
      <c r="L29" s="4"/>
      <c r="M29" s="4"/>
      <c r="N29" s="4"/>
      <c r="O29" s="4"/>
      <c r="P29" s="4"/>
      <c r="Q29" s="4"/>
      <c r="R29" s="4"/>
      <c r="S29" s="4"/>
      <c r="T29" s="4"/>
      <c r="U29" s="4"/>
      <c r="V29" s="4"/>
      <c r="W29" s="4"/>
      <c r="X29" s="4"/>
      <c r="Y29" s="4"/>
      <c r="Z29" s="4"/>
    </row>
    <row r="30" spans="1:26" ht="18" customHeight="1" x14ac:dyDescent="0.2">
      <c r="A30" s="8"/>
      <c r="B30" s="8"/>
      <c r="C30" s="8"/>
      <c r="D30" s="4"/>
      <c r="E30" s="4"/>
      <c r="F30" s="4"/>
      <c r="G30" s="4"/>
      <c r="H30" s="4"/>
      <c r="I30" s="4"/>
      <c r="J30" s="4"/>
      <c r="K30" s="4"/>
      <c r="L30" s="4"/>
      <c r="M30" s="4"/>
      <c r="N30" s="4"/>
      <c r="O30" s="4"/>
      <c r="P30" s="4"/>
      <c r="Q30" s="4"/>
      <c r="R30" s="4"/>
      <c r="S30" s="4"/>
      <c r="T30" s="4"/>
      <c r="U30" s="4"/>
      <c r="V30" s="4"/>
      <c r="W30" s="4"/>
      <c r="X30" s="4"/>
      <c r="Y30" s="4"/>
      <c r="Z30" s="4"/>
    </row>
    <row r="31" spans="1:26" ht="18" customHeight="1" x14ac:dyDescent="0.2">
      <c r="A31" s="8"/>
      <c r="B31" s="8"/>
      <c r="C31" s="8"/>
      <c r="D31" s="4"/>
      <c r="E31" s="4"/>
      <c r="F31" s="4"/>
      <c r="G31" s="4"/>
      <c r="H31" s="4"/>
      <c r="I31" s="4"/>
      <c r="J31" s="4"/>
      <c r="K31" s="4"/>
      <c r="L31" s="4"/>
      <c r="M31" s="4"/>
      <c r="N31" s="4"/>
      <c r="O31" s="4"/>
      <c r="P31" s="4"/>
      <c r="Q31" s="4"/>
      <c r="R31" s="4"/>
      <c r="S31" s="4"/>
      <c r="T31" s="4"/>
      <c r="U31" s="4"/>
      <c r="V31" s="4"/>
      <c r="W31" s="4"/>
      <c r="X31" s="4"/>
      <c r="Y31" s="4"/>
      <c r="Z31" s="4"/>
    </row>
    <row r="32" spans="1:26" ht="18" customHeight="1" x14ac:dyDescent="0.2">
      <c r="A32" s="8"/>
      <c r="B32" s="8"/>
      <c r="C32" s="8"/>
      <c r="D32" s="4"/>
      <c r="E32" s="4"/>
      <c r="F32" s="4"/>
      <c r="G32" s="4"/>
      <c r="H32" s="4"/>
      <c r="I32" s="4"/>
      <c r="J32" s="4"/>
      <c r="K32" s="4"/>
      <c r="L32" s="4"/>
      <c r="M32" s="4"/>
      <c r="N32" s="4"/>
      <c r="O32" s="4"/>
      <c r="P32" s="4"/>
      <c r="Q32" s="4"/>
      <c r="R32" s="4"/>
      <c r="S32" s="4"/>
      <c r="T32" s="4"/>
      <c r="U32" s="4"/>
      <c r="V32" s="4"/>
      <c r="W32" s="4"/>
      <c r="X32" s="4"/>
      <c r="Y32" s="4"/>
      <c r="Z32" s="4"/>
    </row>
    <row r="33" spans="1:26" ht="18" customHeight="1" x14ac:dyDescent="0.2">
      <c r="A33" s="8"/>
      <c r="B33" s="8"/>
      <c r="C33" s="8"/>
      <c r="D33" s="4"/>
      <c r="E33" s="4"/>
      <c r="F33" s="4"/>
      <c r="G33" s="4"/>
      <c r="H33" s="4"/>
      <c r="I33" s="4"/>
      <c r="J33" s="4"/>
      <c r="K33" s="4"/>
      <c r="L33" s="4"/>
      <c r="M33" s="4"/>
      <c r="N33" s="4"/>
      <c r="O33" s="4"/>
      <c r="P33" s="4"/>
      <c r="Q33" s="4"/>
      <c r="R33" s="4"/>
      <c r="S33" s="4"/>
      <c r="T33" s="4"/>
      <c r="U33" s="4"/>
      <c r="V33" s="4"/>
      <c r="W33" s="4"/>
      <c r="X33" s="4"/>
      <c r="Y33" s="4"/>
      <c r="Z33" s="4"/>
    </row>
    <row r="34" spans="1:26" ht="18" customHeight="1" x14ac:dyDescent="0.2">
      <c r="A34" s="8"/>
      <c r="B34" s="8"/>
      <c r="C34" s="8"/>
      <c r="D34" s="4"/>
      <c r="E34" s="4"/>
      <c r="F34" s="4"/>
      <c r="G34" s="4"/>
      <c r="H34" s="4"/>
      <c r="I34" s="4"/>
      <c r="J34" s="4"/>
      <c r="K34" s="4"/>
      <c r="L34" s="4"/>
      <c r="M34" s="4"/>
      <c r="N34" s="4"/>
      <c r="O34" s="4"/>
      <c r="P34" s="4"/>
      <c r="Q34" s="4"/>
      <c r="R34" s="4"/>
      <c r="S34" s="4"/>
      <c r="T34" s="4"/>
      <c r="U34" s="4"/>
      <c r="V34" s="4"/>
      <c r="W34" s="4"/>
      <c r="X34" s="4"/>
      <c r="Y34" s="4"/>
      <c r="Z34" s="4"/>
    </row>
    <row r="35" spans="1:26" ht="18" customHeight="1" x14ac:dyDescent="0.2">
      <c r="A35" s="8"/>
      <c r="B35" s="8"/>
      <c r="C35" s="8"/>
      <c r="D35" s="4"/>
      <c r="E35" s="4"/>
      <c r="F35" s="4"/>
      <c r="G35" s="4"/>
      <c r="H35" s="4"/>
      <c r="I35" s="4"/>
      <c r="J35" s="4"/>
      <c r="K35" s="4"/>
      <c r="L35" s="4"/>
      <c r="M35" s="4"/>
      <c r="N35" s="4"/>
      <c r="O35" s="4"/>
      <c r="P35" s="4"/>
      <c r="Q35" s="4"/>
      <c r="R35" s="4"/>
      <c r="S35" s="4"/>
      <c r="T35" s="4"/>
      <c r="U35" s="4"/>
      <c r="V35" s="4"/>
      <c r="W35" s="4"/>
      <c r="X35" s="4"/>
      <c r="Y35" s="4"/>
      <c r="Z35" s="4"/>
    </row>
    <row r="36" spans="1:26" ht="18" customHeight="1" x14ac:dyDescent="0.2">
      <c r="A36" s="8"/>
      <c r="B36" s="8"/>
      <c r="C36" s="8"/>
      <c r="D36" s="4"/>
      <c r="E36" s="4"/>
      <c r="F36" s="4"/>
      <c r="G36" s="4"/>
      <c r="H36" s="4"/>
      <c r="I36" s="4"/>
      <c r="J36" s="4"/>
      <c r="K36" s="4"/>
      <c r="L36" s="4"/>
      <c r="M36" s="4"/>
      <c r="N36" s="4"/>
      <c r="O36" s="4"/>
      <c r="P36" s="4"/>
      <c r="Q36" s="4"/>
      <c r="R36" s="4"/>
      <c r="S36" s="4"/>
      <c r="T36" s="4"/>
      <c r="U36" s="4"/>
      <c r="V36" s="4"/>
      <c r="W36" s="4"/>
      <c r="X36" s="4"/>
      <c r="Y36" s="4"/>
      <c r="Z36" s="4"/>
    </row>
    <row r="37" spans="1:26" ht="18" customHeight="1" x14ac:dyDescent="0.2">
      <c r="A37" s="8"/>
      <c r="B37" s="8"/>
      <c r="C37" s="8"/>
      <c r="D37" s="4"/>
      <c r="E37" s="4"/>
      <c r="F37" s="4"/>
      <c r="G37" s="4"/>
      <c r="H37" s="4"/>
      <c r="I37" s="4"/>
      <c r="J37" s="4"/>
      <c r="K37" s="4"/>
      <c r="L37" s="4"/>
      <c r="M37" s="4"/>
      <c r="N37" s="4"/>
      <c r="O37" s="4"/>
      <c r="P37" s="4"/>
      <c r="Q37" s="4"/>
      <c r="R37" s="4"/>
      <c r="S37" s="4"/>
      <c r="T37" s="4"/>
      <c r="U37" s="4"/>
      <c r="V37" s="4"/>
      <c r="W37" s="4"/>
      <c r="X37" s="4"/>
      <c r="Y37" s="4"/>
      <c r="Z37" s="4"/>
    </row>
    <row r="38" spans="1:26" ht="18" customHeight="1" x14ac:dyDescent="0.2">
      <c r="A38" s="8"/>
      <c r="B38" s="8"/>
      <c r="C38" s="8"/>
      <c r="D38" s="4"/>
      <c r="E38" s="4"/>
      <c r="F38" s="4"/>
      <c r="G38" s="4"/>
      <c r="H38" s="4"/>
      <c r="I38" s="4"/>
      <c r="J38" s="4"/>
      <c r="K38" s="4"/>
      <c r="L38" s="4"/>
      <c r="M38" s="4"/>
      <c r="N38" s="4"/>
      <c r="O38" s="4"/>
      <c r="P38" s="4"/>
      <c r="Q38" s="4"/>
      <c r="R38" s="4"/>
      <c r="S38" s="4"/>
      <c r="T38" s="4"/>
      <c r="U38" s="4"/>
      <c r="V38" s="4"/>
      <c r="W38" s="4"/>
      <c r="X38" s="4"/>
      <c r="Y38" s="4"/>
      <c r="Z38" s="4"/>
    </row>
    <row r="39" spans="1:26" ht="18" customHeight="1" x14ac:dyDescent="0.2">
      <c r="A39" s="8"/>
      <c r="B39" s="8"/>
      <c r="C39" s="8"/>
      <c r="D39" s="4"/>
      <c r="E39" s="4"/>
      <c r="F39" s="4"/>
      <c r="G39" s="4"/>
      <c r="H39" s="4"/>
      <c r="I39" s="4"/>
      <c r="J39" s="4"/>
      <c r="K39" s="4"/>
      <c r="L39" s="4"/>
      <c r="M39" s="4"/>
      <c r="N39" s="4"/>
      <c r="O39" s="4"/>
      <c r="P39" s="4"/>
      <c r="Q39" s="4"/>
      <c r="R39" s="4"/>
      <c r="S39" s="4"/>
      <c r="T39" s="4"/>
      <c r="U39" s="4"/>
      <c r="V39" s="4"/>
      <c r="W39" s="4"/>
      <c r="X39" s="4"/>
      <c r="Y39" s="4"/>
      <c r="Z39" s="4"/>
    </row>
    <row r="40" spans="1:26" ht="18" customHeight="1" x14ac:dyDescent="0.2">
      <c r="A40" s="8"/>
      <c r="B40" s="8"/>
      <c r="C40" s="8"/>
      <c r="D40" s="4"/>
      <c r="E40" s="4"/>
      <c r="F40" s="4"/>
      <c r="G40" s="4"/>
      <c r="H40" s="4"/>
      <c r="I40" s="4"/>
      <c r="J40" s="4"/>
      <c r="K40" s="4"/>
      <c r="L40" s="4"/>
      <c r="M40" s="4"/>
      <c r="N40" s="4"/>
      <c r="O40" s="4"/>
      <c r="P40" s="4"/>
      <c r="Q40" s="4"/>
      <c r="R40" s="4"/>
      <c r="S40" s="4"/>
      <c r="T40" s="4"/>
      <c r="U40" s="4"/>
      <c r="V40" s="4"/>
      <c r="W40" s="4"/>
      <c r="X40" s="4"/>
      <c r="Y40" s="4"/>
      <c r="Z40" s="4"/>
    </row>
    <row r="41" spans="1:26" ht="18" customHeight="1" x14ac:dyDescent="0.2">
      <c r="A41" s="8"/>
      <c r="B41" s="8"/>
      <c r="C41" s="8"/>
      <c r="D41" s="4"/>
      <c r="E41" s="4"/>
      <c r="F41" s="4"/>
      <c r="G41" s="4"/>
      <c r="H41" s="4"/>
      <c r="I41" s="4"/>
      <c r="J41" s="4"/>
      <c r="K41" s="4"/>
      <c r="L41" s="4"/>
      <c r="M41" s="4"/>
      <c r="N41" s="4"/>
      <c r="O41" s="4"/>
      <c r="P41" s="4"/>
      <c r="Q41" s="4"/>
      <c r="R41" s="4"/>
      <c r="S41" s="4"/>
      <c r="T41" s="4"/>
      <c r="U41" s="4"/>
      <c r="V41" s="4"/>
      <c r="W41" s="4"/>
      <c r="X41" s="4"/>
      <c r="Y41" s="4"/>
      <c r="Z41" s="4"/>
    </row>
    <row r="42" spans="1:26" ht="18" customHeight="1" x14ac:dyDescent="0.2">
      <c r="A42" s="8"/>
      <c r="B42" s="8"/>
      <c r="C42" s="8"/>
      <c r="D42" s="4"/>
      <c r="E42" s="4"/>
      <c r="F42" s="4"/>
      <c r="G42" s="4"/>
      <c r="H42" s="4"/>
      <c r="I42" s="4"/>
      <c r="J42" s="4"/>
      <c r="K42" s="4"/>
      <c r="L42" s="4"/>
      <c r="M42" s="4"/>
      <c r="N42" s="4"/>
      <c r="O42" s="4"/>
      <c r="P42" s="4"/>
      <c r="Q42" s="4"/>
      <c r="R42" s="4"/>
      <c r="S42" s="4"/>
      <c r="T42" s="4"/>
      <c r="U42" s="4"/>
      <c r="V42" s="4"/>
      <c r="W42" s="4"/>
      <c r="X42" s="4"/>
      <c r="Y42" s="4"/>
      <c r="Z42" s="4"/>
    </row>
    <row r="43" spans="1:26" ht="18" customHeight="1" x14ac:dyDescent="0.2">
      <c r="A43" s="8"/>
      <c r="B43" s="8"/>
      <c r="C43" s="8"/>
      <c r="D43" s="4"/>
      <c r="E43" s="4"/>
      <c r="F43" s="4"/>
      <c r="G43" s="4"/>
      <c r="H43" s="4"/>
      <c r="I43" s="4"/>
      <c r="J43" s="4"/>
      <c r="K43" s="4"/>
      <c r="L43" s="4"/>
      <c r="M43" s="4"/>
      <c r="N43" s="4"/>
      <c r="O43" s="4"/>
      <c r="P43" s="4"/>
      <c r="Q43" s="4"/>
      <c r="R43" s="4"/>
      <c r="S43" s="4"/>
      <c r="T43" s="4"/>
      <c r="U43" s="4"/>
      <c r="V43" s="4"/>
      <c r="W43" s="4"/>
      <c r="X43" s="4"/>
      <c r="Y43" s="4"/>
      <c r="Z43" s="4"/>
    </row>
    <row r="44" spans="1:26" ht="18" customHeight="1" x14ac:dyDescent="0.2">
      <c r="A44" s="8"/>
      <c r="B44" s="8"/>
      <c r="C44" s="8"/>
      <c r="D44" s="4"/>
      <c r="E44" s="4"/>
      <c r="F44" s="4"/>
      <c r="G44" s="4"/>
      <c r="H44" s="4"/>
      <c r="I44" s="4"/>
      <c r="J44" s="4"/>
      <c r="K44" s="4"/>
      <c r="L44" s="4"/>
      <c r="M44" s="4"/>
      <c r="N44" s="4"/>
      <c r="O44" s="4"/>
      <c r="P44" s="4"/>
      <c r="Q44" s="4"/>
      <c r="R44" s="4"/>
      <c r="S44" s="4"/>
      <c r="T44" s="4"/>
      <c r="U44" s="4"/>
      <c r="V44" s="4"/>
      <c r="W44" s="4"/>
      <c r="X44" s="4"/>
      <c r="Y44" s="4"/>
      <c r="Z44" s="4"/>
    </row>
    <row r="45" spans="1:26" ht="18" customHeight="1" x14ac:dyDescent="0.2">
      <c r="A45" s="8"/>
      <c r="B45" s="8"/>
      <c r="C45" s="8"/>
      <c r="D45" s="4"/>
      <c r="E45" s="4"/>
      <c r="F45" s="4"/>
      <c r="G45" s="4"/>
      <c r="H45" s="4"/>
      <c r="I45" s="4"/>
      <c r="J45" s="4"/>
      <c r="K45" s="4"/>
      <c r="L45" s="4"/>
      <c r="M45" s="4"/>
      <c r="N45" s="4"/>
      <c r="O45" s="4"/>
      <c r="P45" s="4"/>
      <c r="Q45" s="4"/>
      <c r="R45" s="4"/>
      <c r="S45" s="4"/>
      <c r="T45" s="4"/>
      <c r="U45" s="4"/>
      <c r="V45" s="4"/>
      <c r="W45" s="4"/>
      <c r="X45" s="4"/>
      <c r="Y45" s="4"/>
      <c r="Z45" s="4"/>
    </row>
    <row r="46" spans="1:26" ht="18" customHeight="1" x14ac:dyDescent="0.2">
      <c r="A46" s="8"/>
      <c r="B46" s="8"/>
      <c r="C46" s="8"/>
      <c r="D46" s="4"/>
      <c r="E46" s="4"/>
      <c r="F46" s="4"/>
      <c r="G46" s="4"/>
      <c r="H46" s="4"/>
      <c r="I46" s="4"/>
      <c r="J46" s="4"/>
      <c r="K46" s="4"/>
      <c r="L46" s="4"/>
      <c r="M46" s="4"/>
      <c r="N46" s="4"/>
      <c r="O46" s="4"/>
      <c r="P46" s="4"/>
      <c r="Q46" s="4"/>
      <c r="R46" s="4"/>
      <c r="S46" s="4"/>
      <c r="T46" s="4"/>
      <c r="U46" s="4"/>
      <c r="V46" s="4"/>
      <c r="W46" s="4"/>
      <c r="X46" s="4"/>
      <c r="Y46" s="4"/>
      <c r="Z46" s="4"/>
    </row>
    <row r="47" spans="1:26" ht="18" customHeight="1" x14ac:dyDescent="0.2">
      <c r="A47" s="8"/>
      <c r="B47" s="8"/>
      <c r="C47" s="8"/>
      <c r="D47" s="4"/>
      <c r="E47" s="4"/>
      <c r="F47" s="4"/>
      <c r="G47" s="4"/>
      <c r="H47" s="4"/>
      <c r="I47" s="4"/>
      <c r="J47" s="4"/>
      <c r="K47" s="4"/>
      <c r="L47" s="4"/>
      <c r="M47" s="4"/>
      <c r="N47" s="4"/>
      <c r="O47" s="4"/>
      <c r="P47" s="4"/>
      <c r="Q47" s="4"/>
      <c r="R47" s="4"/>
      <c r="S47" s="4"/>
      <c r="T47" s="4"/>
      <c r="U47" s="4"/>
      <c r="V47" s="4"/>
      <c r="W47" s="4"/>
      <c r="X47" s="4"/>
      <c r="Y47" s="4"/>
      <c r="Z47" s="4"/>
    </row>
    <row r="48" spans="1:26" ht="18" customHeight="1" x14ac:dyDescent="0.2">
      <c r="A48" s="8"/>
      <c r="B48" s="8"/>
      <c r="C48" s="8"/>
      <c r="D48" s="4"/>
      <c r="E48" s="4"/>
      <c r="F48" s="4"/>
      <c r="G48" s="4"/>
      <c r="H48" s="4"/>
      <c r="I48" s="4"/>
      <c r="J48" s="4"/>
      <c r="K48" s="4"/>
      <c r="L48" s="4"/>
      <c r="M48" s="4"/>
      <c r="N48" s="4"/>
      <c r="O48" s="4"/>
      <c r="P48" s="4"/>
      <c r="Q48" s="4"/>
      <c r="R48" s="4"/>
      <c r="S48" s="4"/>
      <c r="T48" s="4"/>
      <c r="U48" s="4"/>
      <c r="V48" s="4"/>
      <c r="W48" s="4"/>
      <c r="X48" s="4"/>
      <c r="Y48" s="4"/>
      <c r="Z48" s="4"/>
    </row>
    <row r="49" spans="1:26" ht="18" customHeight="1" x14ac:dyDescent="0.2">
      <c r="A49" s="8"/>
      <c r="B49" s="8"/>
      <c r="C49" s="8"/>
      <c r="D49" s="4"/>
      <c r="E49" s="4"/>
      <c r="F49" s="4"/>
      <c r="G49" s="4"/>
      <c r="H49" s="4"/>
      <c r="I49" s="4"/>
      <c r="J49" s="4"/>
      <c r="K49" s="4"/>
      <c r="L49" s="4"/>
      <c r="M49" s="4"/>
      <c r="N49" s="4"/>
      <c r="O49" s="4"/>
      <c r="P49" s="4"/>
      <c r="Q49" s="4"/>
      <c r="R49" s="4"/>
      <c r="S49" s="4"/>
      <c r="T49" s="4"/>
      <c r="U49" s="4"/>
      <c r="V49" s="4"/>
      <c r="W49" s="4"/>
      <c r="X49" s="4"/>
      <c r="Y49" s="4"/>
      <c r="Z49" s="4"/>
    </row>
    <row r="50" spans="1:26" ht="18" customHeight="1" x14ac:dyDescent="0.2">
      <c r="A50" s="8"/>
      <c r="B50" s="8"/>
      <c r="C50" s="8"/>
      <c r="D50" s="4"/>
      <c r="E50" s="4"/>
      <c r="F50" s="4"/>
      <c r="G50" s="4"/>
      <c r="H50" s="4"/>
      <c r="I50" s="4"/>
      <c r="J50" s="4"/>
      <c r="K50" s="4"/>
      <c r="L50" s="4"/>
      <c r="M50" s="4"/>
      <c r="N50" s="4"/>
      <c r="O50" s="4"/>
      <c r="P50" s="4"/>
      <c r="Q50" s="4"/>
      <c r="R50" s="4"/>
      <c r="S50" s="4"/>
      <c r="T50" s="4"/>
      <c r="U50" s="4"/>
      <c r="V50" s="4"/>
      <c r="W50" s="4"/>
      <c r="X50" s="4"/>
      <c r="Y50" s="4"/>
      <c r="Z50" s="4"/>
    </row>
    <row r="51" spans="1:26" ht="18" customHeight="1" x14ac:dyDescent="0.2">
      <c r="A51" s="8"/>
      <c r="B51" s="8"/>
      <c r="C51" s="8"/>
      <c r="D51" s="4"/>
      <c r="E51" s="4"/>
      <c r="F51" s="4"/>
      <c r="G51" s="4"/>
      <c r="H51" s="4"/>
      <c r="I51" s="4"/>
      <c r="J51" s="4"/>
      <c r="K51" s="4"/>
      <c r="L51" s="4"/>
      <c r="M51" s="4"/>
      <c r="N51" s="4"/>
      <c r="O51" s="4"/>
      <c r="P51" s="4"/>
      <c r="Q51" s="4"/>
      <c r="R51" s="4"/>
      <c r="S51" s="4"/>
      <c r="T51" s="4"/>
      <c r="U51" s="4"/>
      <c r="V51" s="4"/>
      <c r="W51" s="4"/>
      <c r="X51" s="4"/>
      <c r="Y51" s="4"/>
      <c r="Z51" s="4"/>
    </row>
    <row r="52" spans="1:26" ht="18" customHeight="1" x14ac:dyDescent="0.2">
      <c r="A52" s="8"/>
      <c r="B52" s="8"/>
      <c r="C52" s="8"/>
      <c r="D52" s="4"/>
      <c r="E52" s="4"/>
      <c r="F52" s="4"/>
      <c r="G52" s="4"/>
      <c r="H52" s="4"/>
      <c r="I52" s="4"/>
      <c r="J52" s="4"/>
      <c r="K52" s="4"/>
      <c r="L52" s="4"/>
      <c r="M52" s="4"/>
      <c r="N52" s="4"/>
      <c r="O52" s="4"/>
      <c r="P52" s="4"/>
      <c r="Q52" s="4"/>
      <c r="R52" s="4"/>
      <c r="S52" s="4"/>
      <c r="T52" s="4"/>
      <c r="U52" s="4"/>
      <c r="V52" s="4"/>
      <c r="W52" s="4"/>
      <c r="X52" s="4"/>
      <c r="Y52" s="4"/>
      <c r="Z52" s="4"/>
    </row>
    <row r="53" spans="1:26" ht="18" customHeight="1" x14ac:dyDescent="0.2">
      <c r="A53" s="8"/>
      <c r="B53" s="8"/>
      <c r="C53" s="8"/>
      <c r="D53" s="4"/>
      <c r="E53" s="4"/>
      <c r="F53" s="4"/>
      <c r="G53" s="4"/>
      <c r="H53" s="4"/>
      <c r="I53" s="4"/>
      <c r="J53" s="4"/>
      <c r="K53" s="4"/>
      <c r="L53" s="4"/>
      <c r="M53" s="4"/>
      <c r="N53" s="4"/>
      <c r="O53" s="4"/>
      <c r="P53" s="4"/>
      <c r="Q53" s="4"/>
      <c r="R53" s="4"/>
      <c r="S53" s="4"/>
      <c r="T53" s="4"/>
      <c r="U53" s="4"/>
      <c r="V53" s="4"/>
      <c r="W53" s="4"/>
      <c r="X53" s="4"/>
      <c r="Y53" s="4"/>
      <c r="Z53" s="4"/>
    </row>
    <row r="54" spans="1:26" ht="18" customHeight="1" x14ac:dyDescent="0.2">
      <c r="A54" s="8"/>
      <c r="B54" s="8"/>
      <c r="C54" s="8"/>
      <c r="D54" s="4"/>
      <c r="E54" s="4"/>
      <c r="F54" s="4"/>
      <c r="G54" s="4"/>
      <c r="H54" s="4"/>
      <c r="I54" s="4"/>
      <c r="J54" s="4"/>
      <c r="K54" s="4"/>
      <c r="L54" s="4"/>
      <c r="M54" s="4"/>
      <c r="N54" s="4"/>
      <c r="O54" s="4"/>
      <c r="P54" s="4"/>
      <c r="Q54" s="4"/>
      <c r="R54" s="4"/>
      <c r="S54" s="4"/>
      <c r="T54" s="4"/>
      <c r="U54" s="4"/>
      <c r="V54" s="4"/>
      <c r="W54" s="4"/>
      <c r="X54" s="4"/>
      <c r="Y54" s="4"/>
      <c r="Z54" s="4"/>
    </row>
    <row r="55" spans="1:26" ht="18" customHeight="1" x14ac:dyDescent="0.2">
      <c r="A55" s="8"/>
      <c r="B55" s="8"/>
      <c r="C55" s="8"/>
      <c r="D55" s="4"/>
      <c r="E55" s="4"/>
      <c r="F55" s="4"/>
      <c r="G55" s="4"/>
      <c r="H55" s="4"/>
      <c r="I55" s="4"/>
      <c r="J55" s="4"/>
      <c r="K55" s="4"/>
      <c r="L55" s="4"/>
      <c r="M55" s="4"/>
      <c r="N55" s="4"/>
      <c r="O55" s="4"/>
      <c r="P55" s="4"/>
      <c r="Q55" s="4"/>
      <c r="R55" s="4"/>
      <c r="S55" s="4"/>
      <c r="T55" s="4"/>
      <c r="U55" s="4"/>
      <c r="V55" s="4"/>
      <c r="W55" s="4"/>
      <c r="X55" s="4"/>
      <c r="Y55" s="4"/>
      <c r="Z55" s="4"/>
    </row>
    <row r="56" spans="1:26" ht="18" customHeight="1" x14ac:dyDescent="0.2">
      <c r="A56" s="8"/>
      <c r="B56" s="8"/>
      <c r="C56" s="8"/>
      <c r="D56" s="4"/>
      <c r="E56" s="4"/>
      <c r="F56" s="4"/>
      <c r="G56" s="4"/>
      <c r="H56" s="4"/>
      <c r="I56" s="4"/>
      <c r="J56" s="4"/>
      <c r="K56" s="4"/>
      <c r="L56" s="4"/>
      <c r="M56" s="4"/>
      <c r="N56" s="4"/>
      <c r="O56" s="4"/>
      <c r="P56" s="4"/>
      <c r="Q56" s="4"/>
      <c r="R56" s="4"/>
      <c r="S56" s="4"/>
      <c r="T56" s="4"/>
      <c r="U56" s="4"/>
      <c r="V56" s="4"/>
      <c r="W56" s="4"/>
      <c r="X56" s="4"/>
      <c r="Y56" s="4"/>
      <c r="Z56" s="4"/>
    </row>
    <row r="57" spans="1:26" ht="18" customHeight="1" x14ac:dyDescent="0.2">
      <c r="A57" s="8"/>
      <c r="B57" s="8"/>
      <c r="C57" s="8"/>
      <c r="D57" s="4"/>
      <c r="E57" s="4"/>
      <c r="F57" s="4"/>
      <c r="G57" s="4"/>
      <c r="H57" s="4"/>
      <c r="I57" s="4"/>
      <c r="J57" s="4"/>
      <c r="K57" s="4"/>
      <c r="L57" s="4"/>
      <c r="M57" s="4"/>
      <c r="N57" s="4"/>
      <c r="O57" s="4"/>
      <c r="P57" s="4"/>
      <c r="Q57" s="4"/>
      <c r="R57" s="4"/>
      <c r="S57" s="4"/>
      <c r="T57" s="4"/>
      <c r="U57" s="4"/>
      <c r="V57" s="4"/>
      <c r="W57" s="4"/>
      <c r="X57" s="4"/>
      <c r="Y57" s="4"/>
      <c r="Z57" s="4"/>
    </row>
    <row r="58" spans="1:26" ht="18" customHeight="1" x14ac:dyDescent="0.2">
      <c r="A58" s="8"/>
      <c r="B58" s="8"/>
      <c r="C58" s="8"/>
      <c r="D58" s="4"/>
      <c r="E58" s="4"/>
      <c r="F58" s="4"/>
      <c r="G58" s="4"/>
      <c r="H58" s="4"/>
      <c r="I58" s="4"/>
      <c r="J58" s="4"/>
      <c r="K58" s="4"/>
      <c r="L58" s="4"/>
      <c r="M58" s="4"/>
      <c r="N58" s="4"/>
      <c r="O58" s="4"/>
      <c r="P58" s="4"/>
      <c r="Q58" s="4"/>
      <c r="R58" s="4"/>
      <c r="S58" s="4"/>
      <c r="T58" s="4"/>
      <c r="U58" s="4"/>
      <c r="V58" s="4"/>
      <c r="W58" s="4"/>
      <c r="X58" s="4"/>
      <c r="Y58" s="4"/>
      <c r="Z58" s="4"/>
    </row>
    <row r="59" spans="1:26" ht="18" customHeight="1" x14ac:dyDescent="0.2">
      <c r="A59" s="8"/>
      <c r="B59" s="8"/>
      <c r="C59" s="8"/>
      <c r="D59" s="4"/>
      <c r="E59" s="4"/>
      <c r="F59" s="4"/>
      <c r="G59" s="4"/>
      <c r="H59" s="4"/>
      <c r="I59" s="4"/>
      <c r="J59" s="4"/>
      <c r="K59" s="4"/>
      <c r="L59" s="4"/>
      <c r="M59" s="4"/>
      <c r="N59" s="4"/>
      <c r="O59" s="4"/>
      <c r="P59" s="4"/>
      <c r="Q59" s="4"/>
      <c r="R59" s="4"/>
      <c r="S59" s="4"/>
      <c r="T59" s="4"/>
      <c r="U59" s="4"/>
      <c r="V59" s="4"/>
      <c r="W59" s="4"/>
      <c r="X59" s="4"/>
      <c r="Y59" s="4"/>
      <c r="Z59" s="4"/>
    </row>
    <row r="60" spans="1:26" ht="18" customHeight="1" x14ac:dyDescent="0.2">
      <c r="A60" s="8"/>
      <c r="B60" s="8"/>
      <c r="C60" s="8"/>
      <c r="D60" s="4"/>
      <c r="E60" s="4"/>
      <c r="F60" s="4"/>
      <c r="G60" s="4"/>
      <c r="H60" s="4"/>
      <c r="I60" s="4"/>
      <c r="J60" s="4"/>
      <c r="K60" s="4"/>
      <c r="L60" s="4"/>
      <c r="M60" s="4"/>
      <c r="N60" s="4"/>
      <c r="O60" s="4"/>
      <c r="P60" s="4"/>
      <c r="Q60" s="4"/>
      <c r="R60" s="4"/>
      <c r="S60" s="4"/>
      <c r="T60" s="4"/>
      <c r="U60" s="4"/>
      <c r="V60" s="4"/>
      <c r="W60" s="4"/>
      <c r="X60" s="4"/>
      <c r="Y60" s="4"/>
      <c r="Z60" s="4"/>
    </row>
    <row r="61" spans="1:26" ht="18" customHeight="1" x14ac:dyDescent="0.2">
      <c r="A61" s="8"/>
      <c r="B61" s="8"/>
      <c r="C61" s="8"/>
      <c r="D61" s="4"/>
      <c r="E61" s="4"/>
      <c r="F61" s="4"/>
      <c r="G61" s="4"/>
      <c r="H61" s="4"/>
      <c r="I61" s="4"/>
      <c r="J61" s="4"/>
      <c r="K61" s="4"/>
      <c r="L61" s="4"/>
      <c r="M61" s="4"/>
      <c r="N61" s="4"/>
      <c r="O61" s="4"/>
      <c r="P61" s="4"/>
      <c r="Q61" s="4"/>
      <c r="R61" s="4"/>
      <c r="S61" s="4"/>
      <c r="T61" s="4"/>
      <c r="U61" s="4"/>
      <c r="V61" s="4"/>
      <c r="W61" s="4"/>
      <c r="X61" s="4"/>
      <c r="Y61" s="4"/>
      <c r="Z61" s="4"/>
    </row>
    <row r="62" spans="1:26" ht="18" customHeight="1" x14ac:dyDescent="0.2">
      <c r="A62" s="8"/>
      <c r="B62" s="8"/>
      <c r="C62" s="8"/>
      <c r="D62" s="4"/>
      <c r="E62" s="4"/>
      <c r="F62" s="4"/>
      <c r="G62" s="4"/>
      <c r="H62" s="4"/>
      <c r="I62" s="4"/>
      <c r="J62" s="4"/>
      <c r="K62" s="4"/>
      <c r="L62" s="4"/>
      <c r="M62" s="4"/>
      <c r="N62" s="4"/>
      <c r="O62" s="4"/>
      <c r="P62" s="4"/>
      <c r="Q62" s="4"/>
      <c r="R62" s="4"/>
      <c r="S62" s="4"/>
      <c r="T62" s="4"/>
      <c r="U62" s="4"/>
      <c r="V62" s="4"/>
      <c r="W62" s="4"/>
      <c r="X62" s="4"/>
      <c r="Y62" s="4"/>
      <c r="Z62" s="4"/>
    </row>
    <row r="63" spans="1:26" ht="18" customHeight="1" x14ac:dyDescent="0.2">
      <c r="A63" s="8"/>
      <c r="B63" s="8"/>
      <c r="C63" s="8"/>
      <c r="D63" s="4"/>
      <c r="E63" s="4"/>
      <c r="F63" s="4"/>
      <c r="G63" s="4"/>
      <c r="H63" s="4"/>
      <c r="I63" s="4"/>
      <c r="J63" s="4"/>
      <c r="K63" s="4"/>
      <c r="L63" s="4"/>
      <c r="M63" s="4"/>
      <c r="N63" s="4"/>
      <c r="O63" s="4"/>
      <c r="P63" s="4"/>
      <c r="Q63" s="4"/>
      <c r="R63" s="4"/>
      <c r="S63" s="4"/>
      <c r="T63" s="4"/>
      <c r="U63" s="4"/>
      <c r="V63" s="4"/>
      <c r="W63" s="4"/>
      <c r="X63" s="4"/>
      <c r="Y63" s="4"/>
      <c r="Z63" s="4"/>
    </row>
    <row r="64" spans="1:26" ht="18" customHeight="1" x14ac:dyDescent="0.2">
      <c r="A64" s="8"/>
      <c r="B64" s="8"/>
      <c r="C64" s="8"/>
      <c r="D64" s="4"/>
      <c r="E64" s="4"/>
      <c r="F64" s="4"/>
      <c r="G64" s="4"/>
      <c r="H64" s="4"/>
      <c r="I64" s="4"/>
      <c r="J64" s="4"/>
      <c r="K64" s="4"/>
      <c r="L64" s="4"/>
      <c r="M64" s="4"/>
      <c r="N64" s="4"/>
      <c r="O64" s="4"/>
      <c r="P64" s="4"/>
      <c r="Q64" s="4"/>
      <c r="R64" s="4"/>
      <c r="S64" s="4"/>
      <c r="T64" s="4"/>
      <c r="U64" s="4"/>
      <c r="V64" s="4"/>
      <c r="W64" s="4"/>
      <c r="X64" s="4"/>
      <c r="Y64" s="4"/>
      <c r="Z64" s="4"/>
    </row>
    <row r="65" spans="1:26" ht="18" customHeight="1" x14ac:dyDescent="0.2">
      <c r="A65" s="8"/>
      <c r="B65" s="8"/>
      <c r="C65" s="8"/>
      <c r="D65" s="4"/>
      <c r="E65" s="4"/>
      <c r="F65" s="4"/>
      <c r="G65" s="4"/>
      <c r="H65" s="4"/>
      <c r="I65" s="4"/>
      <c r="J65" s="4"/>
      <c r="K65" s="4"/>
      <c r="L65" s="4"/>
      <c r="M65" s="4"/>
      <c r="N65" s="4"/>
      <c r="O65" s="4"/>
      <c r="P65" s="4"/>
      <c r="Q65" s="4"/>
      <c r="R65" s="4"/>
      <c r="S65" s="4"/>
      <c r="T65" s="4"/>
      <c r="U65" s="4"/>
      <c r="V65" s="4"/>
      <c r="W65" s="4"/>
      <c r="X65" s="4"/>
      <c r="Y65" s="4"/>
      <c r="Z65" s="4"/>
    </row>
    <row r="66" spans="1:26" ht="18" customHeight="1" x14ac:dyDescent="0.2">
      <c r="A66" s="8"/>
      <c r="B66" s="8"/>
      <c r="C66" s="8"/>
      <c r="D66" s="4"/>
      <c r="E66" s="4"/>
      <c r="F66" s="4"/>
      <c r="G66" s="4"/>
      <c r="H66" s="4"/>
      <c r="I66" s="4"/>
      <c r="J66" s="4"/>
      <c r="K66" s="4"/>
      <c r="L66" s="4"/>
      <c r="M66" s="4"/>
      <c r="N66" s="4"/>
      <c r="O66" s="4"/>
      <c r="P66" s="4"/>
      <c r="Q66" s="4"/>
      <c r="R66" s="4"/>
      <c r="S66" s="4"/>
      <c r="T66" s="4"/>
      <c r="U66" s="4"/>
      <c r="V66" s="4"/>
      <c r="W66" s="4"/>
      <c r="X66" s="4"/>
      <c r="Y66" s="4"/>
      <c r="Z66" s="4"/>
    </row>
    <row r="67" spans="1:26" ht="18" customHeight="1" x14ac:dyDescent="0.2">
      <c r="A67" s="8"/>
      <c r="B67" s="8"/>
      <c r="C67" s="8"/>
      <c r="D67" s="4"/>
      <c r="E67" s="4"/>
      <c r="F67" s="4"/>
      <c r="G67" s="4"/>
      <c r="H67" s="4"/>
      <c r="I67" s="4"/>
      <c r="J67" s="4"/>
      <c r="K67" s="4"/>
      <c r="L67" s="4"/>
      <c r="M67" s="4"/>
      <c r="N67" s="4"/>
      <c r="O67" s="4"/>
      <c r="P67" s="4"/>
      <c r="Q67" s="4"/>
      <c r="R67" s="4"/>
      <c r="S67" s="4"/>
      <c r="T67" s="4"/>
      <c r="U67" s="4"/>
      <c r="V67" s="4"/>
      <c r="W67" s="4"/>
      <c r="X67" s="4"/>
      <c r="Y67" s="4"/>
      <c r="Z67" s="4"/>
    </row>
    <row r="68" spans="1:26" ht="18" customHeight="1" x14ac:dyDescent="0.2">
      <c r="A68" s="8"/>
      <c r="B68" s="8"/>
      <c r="C68" s="8"/>
      <c r="D68" s="4"/>
      <c r="E68" s="4"/>
      <c r="F68" s="4"/>
      <c r="G68" s="4"/>
      <c r="H68" s="4"/>
      <c r="I68" s="4"/>
      <c r="J68" s="4"/>
      <c r="K68" s="4"/>
      <c r="L68" s="4"/>
      <c r="M68" s="4"/>
      <c r="N68" s="4"/>
      <c r="O68" s="4"/>
      <c r="P68" s="4"/>
      <c r="Q68" s="4"/>
      <c r="R68" s="4"/>
      <c r="S68" s="4"/>
      <c r="T68" s="4"/>
      <c r="U68" s="4"/>
      <c r="V68" s="4"/>
      <c r="W68" s="4"/>
      <c r="X68" s="4"/>
      <c r="Y68" s="4"/>
      <c r="Z68" s="4"/>
    </row>
    <row r="69" spans="1:26" ht="18" customHeight="1" x14ac:dyDescent="0.2">
      <c r="A69" s="8"/>
      <c r="B69" s="8"/>
      <c r="C69" s="8"/>
      <c r="D69" s="4"/>
      <c r="E69" s="4"/>
      <c r="F69" s="4"/>
      <c r="G69" s="4"/>
      <c r="H69" s="4"/>
      <c r="I69" s="4"/>
      <c r="J69" s="4"/>
      <c r="K69" s="4"/>
      <c r="L69" s="4"/>
      <c r="M69" s="4"/>
      <c r="N69" s="4"/>
      <c r="O69" s="4"/>
      <c r="P69" s="4"/>
      <c r="Q69" s="4"/>
      <c r="R69" s="4"/>
      <c r="S69" s="4"/>
      <c r="T69" s="4"/>
      <c r="U69" s="4"/>
      <c r="V69" s="4"/>
      <c r="W69" s="4"/>
      <c r="X69" s="4"/>
      <c r="Y69" s="4"/>
      <c r="Z69" s="4"/>
    </row>
    <row r="70" spans="1:26" ht="18" customHeight="1" x14ac:dyDescent="0.2">
      <c r="A70" s="8"/>
      <c r="B70" s="8"/>
      <c r="C70" s="8"/>
      <c r="D70" s="4"/>
      <c r="E70" s="4"/>
      <c r="F70" s="4"/>
      <c r="G70" s="4"/>
      <c r="H70" s="4"/>
      <c r="I70" s="4"/>
      <c r="J70" s="4"/>
      <c r="K70" s="4"/>
      <c r="L70" s="4"/>
      <c r="M70" s="4"/>
      <c r="N70" s="4"/>
      <c r="O70" s="4"/>
      <c r="P70" s="4"/>
      <c r="Q70" s="4"/>
      <c r="R70" s="4"/>
      <c r="S70" s="4"/>
      <c r="T70" s="4"/>
      <c r="U70" s="4"/>
      <c r="V70" s="4"/>
      <c r="W70" s="4"/>
      <c r="X70" s="4"/>
      <c r="Y70" s="4"/>
      <c r="Z70" s="4"/>
    </row>
    <row r="71" spans="1:26" ht="18" customHeight="1" x14ac:dyDescent="0.2">
      <c r="A71" s="8"/>
      <c r="B71" s="8"/>
      <c r="C71" s="8"/>
      <c r="D71" s="4"/>
      <c r="E71" s="4"/>
      <c r="F71" s="4"/>
      <c r="G71" s="4"/>
      <c r="H71" s="4"/>
      <c r="I71" s="4"/>
      <c r="J71" s="4"/>
      <c r="K71" s="4"/>
      <c r="L71" s="4"/>
      <c r="M71" s="4"/>
      <c r="N71" s="4"/>
      <c r="O71" s="4"/>
      <c r="P71" s="4"/>
      <c r="Q71" s="4"/>
      <c r="R71" s="4"/>
      <c r="S71" s="4"/>
      <c r="T71" s="4"/>
      <c r="U71" s="4"/>
      <c r="V71" s="4"/>
      <c r="W71" s="4"/>
      <c r="X71" s="4"/>
      <c r="Y71" s="4"/>
      <c r="Z71" s="4"/>
    </row>
    <row r="72" spans="1:26" ht="18" customHeight="1" x14ac:dyDescent="0.2">
      <c r="A72" s="8"/>
      <c r="B72" s="8"/>
      <c r="C72" s="8"/>
      <c r="D72" s="4"/>
      <c r="E72" s="4"/>
      <c r="F72" s="4"/>
      <c r="G72" s="4"/>
      <c r="H72" s="4"/>
      <c r="I72" s="4"/>
      <c r="J72" s="4"/>
      <c r="K72" s="4"/>
      <c r="L72" s="4"/>
      <c r="M72" s="4"/>
      <c r="N72" s="4"/>
      <c r="O72" s="4"/>
      <c r="P72" s="4"/>
      <c r="Q72" s="4"/>
      <c r="R72" s="4"/>
      <c r="S72" s="4"/>
      <c r="T72" s="4"/>
      <c r="U72" s="4"/>
      <c r="V72" s="4"/>
      <c r="W72" s="4"/>
      <c r="X72" s="4"/>
      <c r="Y72" s="4"/>
      <c r="Z72" s="4"/>
    </row>
    <row r="73" spans="1:26" ht="18" customHeight="1" x14ac:dyDescent="0.2">
      <c r="A73" s="8"/>
      <c r="B73" s="8"/>
      <c r="C73" s="8"/>
      <c r="D73" s="4"/>
      <c r="E73" s="4"/>
      <c r="F73" s="4"/>
      <c r="G73" s="4"/>
      <c r="H73" s="4"/>
      <c r="I73" s="4"/>
      <c r="J73" s="4"/>
      <c r="K73" s="4"/>
      <c r="L73" s="4"/>
      <c r="M73" s="4"/>
      <c r="N73" s="4"/>
      <c r="O73" s="4"/>
      <c r="P73" s="4"/>
      <c r="Q73" s="4"/>
      <c r="R73" s="4"/>
      <c r="S73" s="4"/>
      <c r="T73" s="4"/>
      <c r="U73" s="4"/>
      <c r="V73" s="4"/>
      <c r="W73" s="4"/>
      <c r="X73" s="4"/>
      <c r="Y73" s="4"/>
      <c r="Z73" s="4"/>
    </row>
    <row r="74" spans="1:26" ht="18" customHeight="1" x14ac:dyDescent="0.2">
      <c r="A74" s="8"/>
      <c r="B74" s="8"/>
      <c r="C74" s="8"/>
      <c r="D74" s="4"/>
      <c r="E74" s="4"/>
      <c r="F74" s="4"/>
      <c r="G74" s="4"/>
      <c r="H74" s="4"/>
      <c r="I74" s="4"/>
      <c r="J74" s="4"/>
      <c r="K74" s="4"/>
      <c r="L74" s="4"/>
      <c r="M74" s="4"/>
      <c r="N74" s="4"/>
      <c r="O74" s="4"/>
      <c r="P74" s="4"/>
      <c r="Q74" s="4"/>
      <c r="R74" s="4"/>
      <c r="S74" s="4"/>
      <c r="T74" s="4"/>
      <c r="U74" s="4"/>
      <c r="V74" s="4"/>
      <c r="W74" s="4"/>
      <c r="X74" s="4"/>
      <c r="Y74" s="4"/>
      <c r="Z74" s="4"/>
    </row>
    <row r="75" spans="1:26" ht="18" customHeight="1" x14ac:dyDescent="0.2">
      <c r="A75" s="8"/>
      <c r="B75" s="8"/>
      <c r="C75" s="8"/>
      <c r="D75" s="4"/>
      <c r="E75" s="4"/>
      <c r="F75" s="4"/>
      <c r="G75" s="4"/>
      <c r="H75" s="4"/>
      <c r="I75" s="4"/>
      <c r="J75" s="4"/>
      <c r="K75" s="4"/>
      <c r="L75" s="4"/>
      <c r="M75" s="4"/>
      <c r="N75" s="4"/>
      <c r="O75" s="4"/>
      <c r="P75" s="4"/>
      <c r="Q75" s="4"/>
      <c r="R75" s="4"/>
      <c r="S75" s="4"/>
      <c r="T75" s="4"/>
      <c r="U75" s="4"/>
      <c r="V75" s="4"/>
      <c r="W75" s="4"/>
      <c r="X75" s="4"/>
      <c r="Y75" s="4"/>
      <c r="Z75" s="4"/>
    </row>
    <row r="76" spans="1:26" ht="18" customHeight="1" x14ac:dyDescent="0.2">
      <c r="A76" s="8"/>
      <c r="B76" s="8"/>
      <c r="C76" s="8"/>
      <c r="D76" s="4"/>
      <c r="E76" s="4"/>
      <c r="F76" s="4"/>
      <c r="G76" s="4"/>
      <c r="H76" s="4"/>
      <c r="I76" s="4"/>
      <c r="J76" s="4"/>
      <c r="K76" s="4"/>
      <c r="L76" s="4"/>
      <c r="M76" s="4"/>
      <c r="N76" s="4"/>
      <c r="O76" s="4"/>
      <c r="P76" s="4"/>
      <c r="Q76" s="4"/>
      <c r="R76" s="4"/>
      <c r="S76" s="4"/>
      <c r="T76" s="4"/>
      <c r="U76" s="4"/>
      <c r="V76" s="4"/>
      <c r="W76" s="4"/>
      <c r="X76" s="4"/>
      <c r="Y76" s="4"/>
      <c r="Z76" s="4"/>
    </row>
    <row r="77" spans="1:26" ht="18" customHeight="1" x14ac:dyDescent="0.2">
      <c r="A77" s="8"/>
      <c r="B77" s="8"/>
      <c r="C77" s="8"/>
      <c r="D77" s="4"/>
      <c r="E77" s="4"/>
      <c r="F77" s="4"/>
      <c r="G77" s="4"/>
      <c r="H77" s="4"/>
      <c r="I77" s="4"/>
      <c r="J77" s="4"/>
      <c r="K77" s="4"/>
      <c r="L77" s="4"/>
      <c r="M77" s="4"/>
      <c r="N77" s="4"/>
      <c r="O77" s="4"/>
      <c r="P77" s="4"/>
      <c r="Q77" s="4"/>
      <c r="R77" s="4"/>
      <c r="S77" s="4"/>
      <c r="T77" s="4"/>
      <c r="U77" s="4"/>
      <c r="V77" s="4"/>
      <c r="W77" s="4"/>
      <c r="X77" s="4"/>
      <c r="Y77" s="4"/>
      <c r="Z77" s="4"/>
    </row>
    <row r="78" spans="1:26" ht="18" customHeight="1" x14ac:dyDescent="0.2">
      <c r="A78" s="8"/>
      <c r="B78" s="8"/>
      <c r="C78" s="8"/>
      <c r="D78" s="4"/>
      <c r="E78" s="4"/>
      <c r="F78" s="4"/>
      <c r="G78" s="4"/>
      <c r="H78" s="4"/>
      <c r="I78" s="4"/>
      <c r="J78" s="4"/>
      <c r="K78" s="4"/>
      <c r="L78" s="4"/>
      <c r="M78" s="4"/>
      <c r="N78" s="4"/>
      <c r="O78" s="4"/>
      <c r="P78" s="4"/>
      <c r="Q78" s="4"/>
      <c r="R78" s="4"/>
      <c r="S78" s="4"/>
      <c r="T78" s="4"/>
      <c r="U78" s="4"/>
      <c r="V78" s="4"/>
      <c r="W78" s="4"/>
      <c r="X78" s="4"/>
      <c r="Y78" s="4"/>
      <c r="Z78" s="4"/>
    </row>
    <row r="79" spans="1:26" ht="18" customHeight="1" x14ac:dyDescent="0.2">
      <c r="A79" s="8"/>
      <c r="B79" s="8"/>
      <c r="C79" s="8"/>
      <c r="D79" s="4"/>
      <c r="E79" s="4"/>
      <c r="F79" s="4"/>
      <c r="G79" s="4"/>
      <c r="H79" s="4"/>
      <c r="I79" s="4"/>
      <c r="J79" s="4"/>
      <c r="K79" s="4"/>
      <c r="L79" s="4"/>
      <c r="M79" s="4"/>
      <c r="N79" s="4"/>
      <c r="O79" s="4"/>
      <c r="P79" s="4"/>
      <c r="Q79" s="4"/>
      <c r="R79" s="4"/>
      <c r="S79" s="4"/>
      <c r="T79" s="4"/>
      <c r="U79" s="4"/>
      <c r="V79" s="4"/>
      <c r="W79" s="4"/>
      <c r="X79" s="4"/>
      <c r="Y79" s="4"/>
      <c r="Z79" s="4"/>
    </row>
    <row r="80" spans="1:26" ht="18" customHeight="1" x14ac:dyDescent="0.2">
      <c r="A80" s="8"/>
      <c r="B80" s="8"/>
      <c r="C80" s="8"/>
      <c r="D80" s="4"/>
      <c r="E80" s="4"/>
      <c r="F80" s="4"/>
      <c r="G80" s="4"/>
      <c r="H80" s="4"/>
      <c r="I80" s="4"/>
      <c r="J80" s="4"/>
      <c r="K80" s="4"/>
      <c r="L80" s="4"/>
      <c r="M80" s="4"/>
      <c r="N80" s="4"/>
      <c r="O80" s="4"/>
      <c r="P80" s="4"/>
      <c r="Q80" s="4"/>
      <c r="R80" s="4"/>
      <c r="S80" s="4"/>
      <c r="T80" s="4"/>
      <c r="U80" s="4"/>
      <c r="V80" s="4"/>
      <c r="W80" s="4"/>
      <c r="X80" s="4"/>
      <c r="Y80" s="4"/>
      <c r="Z80" s="4"/>
    </row>
    <row r="81" spans="1:26" ht="18" customHeight="1" x14ac:dyDescent="0.2">
      <c r="A81" s="8"/>
      <c r="B81" s="8"/>
      <c r="C81" s="8"/>
      <c r="D81" s="4"/>
      <c r="E81" s="4"/>
      <c r="F81" s="4"/>
      <c r="G81" s="4"/>
      <c r="H81" s="4"/>
      <c r="I81" s="4"/>
      <c r="J81" s="4"/>
      <c r="K81" s="4"/>
      <c r="L81" s="4"/>
      <c r="M81" s="4"/>
      <c r="N81" s="4"/>
      <c r="O81" s="4"/>
      <c r="P81" s="4"/>
      <c r="Q81" s="4"/>
      <c r="R81" s="4"/>
      <c r="S81" s="4"/>
      <c r="T81" s="4"/>
      <c r="U81" s="4"/>
      <c r="V81" s="4"/>
      <c r="W81" s="4"/>
      <c r="X81" s="4"/>
      <c r="Y81" s="4"/>
      <c r="Z81" s="4"/>
    </row>
    <row r="82" spans="1:26" ht="18" customHeight="1" x14ac:dyDescent="0.2">
      <c r="A82" s="8"/>
      <c r="B82" s="8"/>
      <c r="C82" s="8"/>
      <c r="D82" s="4"/>
      <c r="E82" s="4"/>
      <c r="F82" s="4"/>
      <c r="G82" s="4"/>
      <c r="H82" s="4"/>
      <c r="I82" s="4"/>
      <c r="J82" s="4"/>
      <c r="K82" s="4"/>
      <c r="L82" s="4"/>
      <c r="M82" s="4"/>
      <c r="N82" s="4"/>
      <c r="O82" s="4"/>
      <c r="P82" s="4"/>
      <c r="Q82" s="4"/>
      <c r="R82" s="4"/>
      <c r="S82" s="4"/>
      <c r="T82" s="4"/>
      <c r="U82" s="4"/>
      <c r="V82" s="4"/>
      <c r="W82" s="4"/>
      <c r="X82" s="4"/>
      <c r="Y82" s="4"/>
      <c r="Z82" s="4"/>
    </row>
    <row r="83" spans="1:26" ht="18" customHeight="1" x14ac:dyDescent="0.2">
      <c r="A83" s="8"/>
      <c r="B83" s="8"/>
      <c r="C83" s="8"/>
      <c r="D83" s="4"/>
      <c r="E83" s="4"/>
      <c r="F83" s="4"/>
      <c r="G83" s="4"/>
      <c r="H83" s="4"/>
      <c r="I83" s="4"/>
      <c r="J83" s="4"/>
      <c r="K83" s="4"/>
      <c r="L83" s="4"/>
      <c r="M83" s="4"/>
      <c r="N83" s="4"/>
      <c r="O83" s="4"/>
      <c r="P83" s="4"/>
      <c r="Q83" s="4"/>
      <c r="R83" s="4"/>
      <c r="S83" s="4"/>
      <c r="T83" s="4"/>
      <c r="U83" s="4"/>
      <c r="V83" s="4"/>
      <c r="W83" s="4"/>
      <c r="X83" s="4"/>
      <c r="Y83" s="4"/>
      <c r="Z83" s="4"/>
    </row>
    <row r="84" spans="1:26" ht="18" customHeight="1" x14ac:dyDescent="0.2">
      <c r="A84" s="8"/>
      <c r="B84" s="8"/>
      <c r="C84" s="8"/>
      <c r="D84" s="4"/>
      <c r="E84" s="4"/>
      <c r="F84" s="4"/>
      <c r="G84" s="4"/>
      <c r="H84" s="4"/>
      <c r="I84" s="4"/>
      <c r="J84" s="4"/>
      <c r="K84" s="4"/>
      <c r="L84" s="4"/>
      <c r="M84" s="4"/>
      <c r="N84" s="4"/>
      <c r="O84" s="4"/>
      <c r="P84" s="4"/>
      <c r="Q84" s="4"/>
      <c r="R84" s="4"/>
      <c r="S84" s="4"/>
      <c r="T84" s="4"/>
      <c r="U84" s="4"/>
      <c r="V84" s="4"/>
      <c r="W84" s="4"/>
      <c r="X84" s="4"/>
      <c r="Y84" s="4"/>
      <c r="Z84" s="4"/>
    </row>
    <row r="85" spans="1:26" ht="18" customHeight="1" x14ac:dyDescent="0.2">
      <c r="A85" s="8"/>
      <c r="B85" s="8"/>
      <c r="C85" s="8"/>
      <c r="D85" s="4"/>
      <c r="E85" s="4"/>
      <c r="F85" s="4"/>
      <c r="G85" s="4"/>
      <c r="H85" s="4"/>
      <c r="I85" s="4"/>
      <c r="J85" s="4"/>
      <c r="K85" s="4"/>
      <c r="L85" s="4"/>
      <c r="M85" s="4"/>
      <c r="N85" s="4"/>
      <c r="O85" s="4"/>
      <c r="P85" s="4"/>
      <c r="Q85" s="4"/>
      <c r="R85" s="4"/>
      <c r="S85" s="4"/>
      <c r="T85" s="4"/>
      <c r="U85" s="4"/>
      <c r="V85" s="4"/>
      <c r="W85" s="4"/>
      <c r="X85" s="4"/>
      <c r="Y85" s="4"/>
      <c r="Z85" s="4"/>
    </row>
    <row r="86" spans="1:26" ht="18" customHeight="1" x14ac:dyDescent="0.2">
      <c r="A86" s="8"/>
      <c r="B86" s="8"/>
      <c r="C86" s="8"/>
      <c r="D86" s="4"/>
      <c r="E86" s="4"/>
      <c r="F86" s="4"/>
      <c r="G86" s="4"/>
      <c r="H86" s="4"/>
      <c r="I86" s="4"/>
      <c r="J86" s="4"/>
      <c r="K86" s="4"/>
      <c r="L86" s="4"/>
      <c r="M86" s="4"/>
      <c r="N86" s="4"/>
      <c r="O86" s="4"/>
      <c r="P86" s="4"/>
      <c r="Q86" s="4"/>
      <c r="R86" s="4"/>
      <c r="S86" s="4"/>
      <c r="T86" s="4"/>
      <c r="U86" s="4"/>
      <c r="V86" s="4"/>
      <c r="W86" s="4"/>
      <c r="X86" s="4"/>
      <c r="Y86" s="4"/>
      <c r="Z86" s="4"/>
    </row>
    <row r="87" spans="1:26" ht="18" customHeight="1" x14ac:dyDescent="0.2">
      <c r="A87" s="8"/>
      <c r="B87" s="8"/>
      <c r="C87" s="8"/>
      <c r="D87" s="4"/>
      <c r="E87" s="4"/>
      <c r="F87" s="4"/>
      <c r="G87" s="4"/>
      <c r="H87" s="4"/>
      <c r="I87" s="4"/>
      <c r="J87" s="4"/>
      <c r="K87" s="4"/>
      <c r="L87" s="4"/>
      <c r="M87" s="4"/>
      <c r="N87" s="4"/>
      <c r="O87" s="4"/>
      <c r="P87" s="4"/>
      <c r="Q87" s="4"/>
      <c r="R87" s="4"/>
      <c r="S87" s="4"/>
      <c r="T87" s="4"/>
      <c r="U87" s="4"/>
      <c r="V87" s="4"/>
      <c r="W87" s="4"/>
      <c r="X87" s="4"/>
      <c r="Y87" s="4"/>
      <c r="Z87" s="4"/>
    </row>
    <row r="88" spans="1:26" ht="18" customHeight="1" x14ac:dyDescent="0.2">
      <c r="A88" s="8"/>
      <c r="B88" s="8"/>
      <c r="C88" s="8"/>
      <c r="D88" s="4"/>
      <c r="E88" s="4"/>
      <c r="F88" s="4"/>
      <c r="G88" s="4"/>
      <c r="H88" s="4"/>
      <c r="I88" s="4"/>
      <c r="J88" s="4"/>
      <c r="K88" s="4"/>
      <c r="L88" s="4"/>
      <c r="M88" s="4"/>
      <c r="N88" s="4"/>
      <c r="O88" s="4"/>
      <c r="P88" s="4"/>
      <c r="Q88" s="4"/>
      <c r="R88" s="4"/>
      <c r="S88" s="4"/>
      <c r="T88" s="4"/>
      <c r="U88" s="4"/>
      <c r="V88" s="4"/>
      <c r="W88" s="4"/>
      <c r="X88" s="4"/>
      <c r="Y88" s="4"/>
      <c r="Z88" s="4"/>
    </row>
    <row r="89" spans="1:26" ht="18" customHeight="1" x14ac:dyDescent="0.2">
      <c r="A89" s="8"/>
      <c r="B89" s="8"/>
      <c r="C89" s="8"/>
      <c r="D89" s="4"/>
      <c r="E89" s="4"/>
      <c r="F89" s="4"/>
      <c r="G89" s="4"/>
      <c r="H89" s="4"/>
      <c r="I89" s="4"/>
      <c r="J89" s="4"/>
      <c r="K89" s="4"/>
      <c r="L89" s="4"/>
      <c r="M89" s="4"/>
      <c r="N89" s="4"/>
      <c r="O89" s="4"/>
      <c r="P89" s="4"/>
      <c r="Q89" s="4"/>
      <c r="R89" s="4"/>
      <c r="S89" s="4"/>
      <c r="T89" s="4"/>
      <c r="U89" s="4"/>
      <c r="V89" s="4"/>
      <c r="W89" s="4"/>
      <c r="X89" s="4"/>
      <c r="Y89" s="4"/>
      <c r="Z89" s="4"/>
    </row>
    <row r="90" spans="1:26" ht="18" customHeight="1" x14ac:dyDescent="0.2">
      <c r="A90" s="8"/>
      <c r="B90" s="8"/>
      <c r="C90" s="8"/>
      <c r="D90" s="4"/>
      <c r="E90" s="4"/>
      <c r="F90" s="4"/>
      <c r="G90" s="4"/>
      <c r="H90" s="4"/>
      <c r="I90" s="4"/>
      <c r="J90" s="4"/>
      <c r="K90" s="4"/>
      <c r="L90" s="4"/>
      <c r="M90" s="4"/>
      <c r="N90" s="4"/>
      <c r="O90" s="4"/>
      <c r="P90" s="4"/>
      <c r="Q90" s="4"/>
      <c r="R90" s="4"/>
      <c r="S90" s="4"/>
      <c r="T90" s="4"/>
      <c r="U90" s="4"/>
      <c r="V90" s="4"/>
      <c r="W90" s="4"/>
      <c r="X90" s="4"/>
      <c r="Y90" s="4"/>
      <c r="Z90" s="4"/>
    </row>
    <row r="91" spans="1:26" ht="18" customHeight="1" x14ac:dyDescent="0.2">
      <c r="A91" s="8"/>
      <c r="B91" s="8"/>
      <c r="C91" s="8"/>
      <c r="D91" s="4"/>
      <c r="E91" s="4"/>
      <c r="F91" s="4"/>
      <c r="G91" s="4"/>
      <c r="H91" s="4"/>
      <c r="I91" s="4"/>
      <c r="J91" s="4"/>
      <c r="K91" s="4"/>
      <c r="L91" s="4"/>
      <c r="M91" s="4"/>
      <c r="N91" s="4"/>
      <c r="O91" s="4"/>
      <c r="P91" s="4"/>
      <c r="Q91" s="4"/>
      <c r="R91" s="4"/>
      <c r="S91" s="4"/>
      <c r="T91" s="4"/>
      <c r="U91" s="4"/>
      <c r="V91" s="4"/>
      <c r="W91" s="4"/>
      <c r="X91" s="4"/>
      <c r="Y91" s="4"/>
      <c r="Z91" s="4"/>
    </row>
    <row r="92" spans="1:26" ht="18" customHeight="1" x14ac:dyDescent="0.2">
      <c r="A92" s="8"/>
      <c r="B92" s="8"/>
      <c r="C92" s="8"/>
      <c r="D92" s="4"/>
      <c r="E92" s="4"/>
      <c r="F92" s="4"/>
      <c r="G92" s="4"/>
      <c r="H92" s="4"/>
      <c r="I92" s="4"/>
      <c r="J92" s="4"/>
      <c r="K92" s="4"/>
      <c r="L92" s="4"/>
      <c r="M92" s="4"/>
      <c r="N92" s="4"/>
      <c r="O92" s="4"/>
      <c r="P92" s="4"/>
      <c r="Q92" s="4"/>
      <c r="R92" s="4"/>
      <c r="S92" s="4"/>
      <c r="T92" s="4"/>
      <c r="U92" s="4"/>
      <c r="V92" s="4"/>
      <c r="W92" s="4"/>
      <c r="X92" s="4"/>
      <c r="Y92" s="4"/>
      <c r="Z92" s="4"/>
    </row>
    <row r="93" spans="1:26" ht="18" customHeight="1" x14ac:dyDescent="0.2">
      <c r="A93" s="8"/>
      <c r="B93" s="8"/>
      <c r="C93" s="8"/>
      <c r="D93" s="4"/>
      <c r="E93" s="4"/>
      <c r="F93" s="4"/>
      <c r="G93" s="4"/>
      <c r="H93" s="4"/>
      <c r="I93" s="4"/>
      <c r="J93" s="4"/>
      <c r="K93" s="4"/>
      <c r="L93" s="4"/>
      <c r="M93" s="4"/>
      <c r="N93" s="4"/>
      <c r="O93" s="4"/>
      <c r="P93" s="4"/>
      <c r="Q93" s="4"/>
      <c r="R93" s="4"/>
      <c r="S93" s="4"/>
      <c r="T93" s="4"/>
      <c r="U93" s="4"/>
      <c r="V93" s="4"/>
      <c r="W93" s="4"/>
      <c r="X93" s="4"/>
      <c r="Y93" s="4"/>
      <c r="Z93" s="4"/>
    </row>
    <row r="94" spans="1:26" ht="18" customHeight="1" x14ac:dyDescent="0.2">
      <c r="A94" s="8"/>
      <c r="B94" s="8"/>
      <c r="C94" s="8"/>
      <c r="D94" s="4"/>
      <c r="E94" s="4"/>
      <c r="F94" s="4"/>
      <c r="G94" s="4"/>
      <c r="H94" s="4"/>
      <c r="I94" s="4"/>
      <c r="J94" s="4"/>
      <c r="K94" s="4"/>
      <c r="L94" s="4"/>
      <c r="M94" s="4"/>
      <c r="N94" s="4"/>
      <c r="O94" s="4"/>
      <c r="P94" s="4"/>
      <c r="Q94" s="4"/>
      <c r="R94" s="4"/>
      <c r="S94" s="4"/>
      <c r="T94" s="4"/>
      <c r="U94" s="4"/>
      <c r="V94" s="4"/>
      <c r="W94" s="4"/>
      <c r="X94" s="4"/>
      <c r="Y94" s="4"/>
      <c r="Z94" s="4"/>
    </row>
    <row r="95" spans="1:26" ht="18" customHeight="1" x14ac:dyDescent="0.2">
      <c r="A95" s="8"/>
      <c r="B95" s="8"/>
      <c r="C95" s="8"/>
      <c r="D95" s="4"/>
      <c r="E95" s="4"/>
      <c r="F95" s="4"/>
      <c r="G95" s="4"/>
      <c r="H95" s="4"/>
      <c r="I95" s="4"/>
      <c r="J95" s="4"/>
      <c r="K95" s="4"/>
      <c r="L95" s="4"/>
      <c r="M95" s="4"/>
      <c r="N95" s="4"/>
      <c r="O95" s="4"/>
      <c r="P95" s="4"/>
      <c r="Q95" s="4"/>
      <c r="R95" s="4"/>
      <c r="S95" s="4"/>
      <c r="T95" s="4"/>
      <c r="U95" s="4"/>
      <c r="V95" s="4"/>
      <c r="W95" s="4"/>
      <c r="X95" s="4"/>
      <c r="Y95" s="4"/>
      <c r="Z95" s="4"/>
    </row>
    <row r="96" spans="1:26" ht="18" customHeight="1" x14ac:dyDescent="0.2">
      <c r="A96" s="8"/>
      <c r="B96" s="8"/>
      <c r="C96" s="8"/>
      <c r="D96" s="4"/>
      <c r="E96" s="4"/>
      <c r="F96" s="4"/>
      <c r="G96" s="4"/>
      <c r="H96" s="4"/>
      <c r="I96" s="4"/>
      <c r="J96" s="4"/>
      <c r="K96" s="4"/>
      <c r="L96" s="4"/>
      <c r="M96" s="4"/>
      <c r="N96" s="4"/>
      <c r="O96" s="4"/>
      <c r="P96" s="4"/>
      <c r="Q96" s="4"/>
      <c r="R96" s="4"/>
      <c r="S96" s="4"/>
      <c r="T96" s="4"/>
      <c r="U96" s="4"/>
      <c r="V96" s="4"/>
      <c r="W96" s="4"/>
      <c r="X96" s="4"/>
      <c r="Y96" s="4"/>
      <c r="Z96" s="4"/>
    </row>
    <row r="97" spans="1:26" ht="18" customHeight="1" x14ac:dyDescent="0.2">
      <c r="A97" s="8"/>
      <c r="B97" s="8"/>
      <c r="C97" s="8"/>
      <c r="D97" s="4"/>
      <c r="E97" s="4"/>
      <c r="F97" s="4"/>
      <c r="G97" s="4"/>
      <c r="H97" s="4"/>
      <c r="I97" s="4"/>
      <c r="J97" s="4"/>
      <c r="K97" s="4"/>
      <c r="L97" s="4"/>
      <c r="M97" s="4"/>
      <c r="N97" s="4"/>
      <c r="O97" s="4"/>
      <c r="P97" s="4"/>
      <c r="Q97" s="4"/>
      <c r="R97" s="4"/>
      <c r="S97" s="4"/>
      <c r="T97" s="4"/>
      <c r="U97" s="4"/>
      <c r="V97" s="4"/>
      <c r="W97" s="4"/>
      <c r="X97" s="4"/>
      <c r="Y97" s="4"/>
      <c r="Z97" s="4"/>
    </row>
    <row r="98" spans="1:26" ht="18" customHeight="1" x14ac:dyDescent="0.2">
      <c r="A98" s="8"/>
      <c r="B98" s="8"/>
      <c r="C98" s="8"/>
      <c r="D98" s="4"/>
      <c r="E98" s="4"/>
      <c r="F98" s="4"/>
      <c r="G98" s="4"/>
      <c r="H98" s="4"/>
      <c r="I98" s="4"/>
      <c r="J98" s="4"/>
      <c r="K98" s="4"/>
      <c r="L98" s="4"/>
      <c r="M98" s="4"/>
      <c r="N98" s="4"/>
      <c r="O98" s="4"/>
      <c r="P98" s="4"/>
      <c r="Q98" s="4"/>
      <c r="R98" s="4"/>
      <c r="S98" s="4"/>
      <c r="T98" s="4"/>
      <c r="U98" s="4"/>
      <c r="V98" s="4"/>
      <c r="W98" s="4"/>
      <c r="X98" s="4"/>
      <c r="Y98" s="4"/>
      <c r="Z98" s="4"/>
    </row>
    <row r="99" spans="1:26" ht="18" customHeight="1" x14ac:dyDescent="0.2">
      <c r="A99" s="8"/>
      <c r="B99" s="8"/>
      <c r="C99" s="8"/>
      <c r="D99" s="4"/>
      <c r="E99" s="4"/>
      <c r="F99" s="4"/>
      <c r="G99" s="4"/>
      <c r="H99" s="4"/>
      <c r="I99" s="4"/>
      <c r="J99" s="4"/>
      <c r="K99" s="4"/>
      <c r="L99" s="4"/>
      <c r="M99" s="4"/>
      <c r="N99" s="4"/>
      <c r="O99" s="4"/>
      <c r="P99" s="4"/>
      <c r="Q99" s="4"/>
      <c r="R99" s="4"/>
      <c r="S99" s="4"/>
      <c r="T99" s="4"/>
      <c r="U99" s="4"/>
      <c r="V99" s="4"/>
      <c r="W99" s="4"/>
      <c r="X99" s="4"/>
      <c r="Y99" s="4"/>
      <c r="Z99" s="4"/>
    </row>
    <row r="100" spans="1:26" ht="18" customHeight="1" x14ac:dyDescent="0.2">
      <c r="A100" s="8"/>
      <c r="B100" s="8"/>
      <c r="C100" s="8"/>
      <c r="D100" s="4"/>
      <c r="E100" s="4"/>
      <c r="F100" s="4"/>
      <c r="G100" s="4"/>
      <c r="H100" s="4"/>
      <c r="I100" s="4"/>
      <c r="J100" s="4"/>
      <c r="K100" s="4"/>
      <c r="L100" s="4"/>
      <c r="M100" s="4"/>
      <c r="N100" s="4"/>
      <c r="O100" s="4"/>
      <c r="P100" s="4"/>
      <c r="Q100" s="4"/>
      <c r="R100" s="4"/>
      <c r="S100" s="4"/>
      <c r="T100" s="4"/>
      <c r="U100" s="4"/>
      <c r="V100" s="4"/>
      <c r="W100" s="4"/>
      <c r="X100" s="4"/>
      <c r="Y100" s="4"/>
      <c r="Z100" s="4"/>
    </row>
    <row r="101" spans="1:26" ht="18" customHeight="1" x14ac:dyDescent="0.2">
      <c r="A101" s="8"/>
      <c r="B101" s="8"/>
      <c r="C101" s="8"/>
      <c r="D101" s="4"/>
      <c r="E101" s="4"/>
      <c r="F101" s="4"/>
      <c r="G101" s="4"/>
      <c r="H101" s="4"/>
      <c r="I101" s="4"/>
      <c r="J101" s="4"/>
      <c r="K101" s="4"/>
      <c r="L101" s="4"/>
      <c r="M101" s="4"/>
      <c r="N101" s="4"/>
      <c r="O101" s="4"/>
      <c r="P101" s="4"/>
      <c r="Q101" s="4"/>
      <c r="R101" s="4"/>
      <c r="S101" s="4"/>
      <c r="T101" s="4"/>
      <c r="U101" s="4"/>
      <c r="V101" s="4"/>
      <c r="W101" s="4"/>
      <c r="X101" s="4"/>
      <c r="Y101" s="4"/>
      <c r="Z101" s="4"/>
    </row>
    <row r="102" spans="1:26" ht="18" customHeight="1" x14ac:dyDescent="0.2">
      <c r="A102" s="8"/>
      <c r="B102" s="8"/>
      <c r="C102" s="8"/>
      <c r="D102" s="4"/>
      <c r="E102" s="4"/>
      <c r="F102" s="4"/>
      <c r="G102" s="4"/>
      <c r="H102" s="4"/>
      <c r="I102" s="4"/>
      <c r="J102" s="4"/>
      <c r="K102" s="4"/>
      <c r="L102" s="4"/>
      <c r="M102" s="4"/>
      <c r="N102" s="4"/>
      <c r="O102" s="4"/>
      <c r="P102" s="4"/>
      <c r="Q102" s="4"/>
      <c r="R102" s="4"/>
      <c r="S102" s="4"/>
      <c r="T102" s="4"/>
      <c r="U102" s="4"/>
      <c r="V102" s="4"/>
      <c r="W102" s="4"/>
      <c r="X102" s="4"/>
      <c r="Y102" s="4"/>
      <c r="Z102" s="4"/>
    </row>
    <row r="103" spans="1:26" ht="18" customHeight="1" x14ac:dyDescent="0.2">
      <c r="A103" s="8"/>
      <c r="B103" s="8"/>
      <c r="C103" s="8"/>
      <c r="D103" s="4"/>
      <c r="E103" s="4"/>
      <c r="F103" s="4"/>
      <c r="G103" s="4"/>
      <c r="H103" s="4"/>
      <c r="I103" s="4"/>
      <c r="J103" s="4"/>
      <c r="K103" s="4"/>
      <c r="L103" s="4"/>
      <c r="M103" s="4"/>
      <c r="N103" s="4"/>
      <c r="O103" s="4"/>
      <c r="P103" s="4"/>
      <c r="Q103" s="4"/>
      <c r="R103" s="4"/>
      <c r="S103" s="4"/>
      <c r="T103" s="4"/>
      <c r="U103" s="4"/>
      <c r="V103" s="4"/>
      <c r="W103" s="4"/>
      <c r="X103" s="4"/>
      <c r="Y103" s="4"/>
      <c r="Z103" s="4"/>
    </row>
    <row r="104" spans="1:26" ht="18" customHeight="1" x14ac:dyDescent="0.2">
      <c r="A104" s="8"/>
      <c r="B104" s="8"/>
      <c r="C104" s="8"/>
      <c r="D104" s="4"/>
      <c r="E104" s="4"/>
      <c r="F104" s="4"/>
      <c r="G104" s="4"/>
      <c r="H104" s="4"/>
      <c r="I104" s="4"/>
      <c r="J104" s="4"/>
      <c r="K104" s="4"/>
      <c r="L104" s="4"/>
      <c r="M104" s="4"/>
      <c r="N104" s="4"/>
      <c r="O104" s="4"/>
      <c r="P104" s="4"/>
      <c r="Q104" s="4"/>
      <c r="R104" s="4"/>
      <c r="S104" s="4"/>
      <c r="T104" s="4"/>
      <c r="U104" s="4"/>
      <c r="V104" s="4"/>
      <c r="W104" s="4"/>
      <c r="X104" s="4"/>
      <c r="Y104" s="4"/>
      <c r="Z104" s="4"/>
    </row>
    <row r="105" spans="1:26" ht="18" customHeight="1" x14ac:dyDescent="0.2">
      <c r="A105" s="8"/>
      <c r="B105" s="8"/>
      <c r="C105" s="8"/>
      <c r="D105" s="4"/>
      <c r="E105" s="4"/>
      <c r="F105" s="4"/>
      <c r="G105" s="4"/>
      <c r="H105" s="4"/>
      <c r="I105" s="4"/>
      <c r="J105" s="4"/>
      <c r="K105" s="4"/>
      <c r="L105" s="4"/>
      <c r="M105" s="4"/>
      <c r="N105" s="4"/>
      <c r="O105" s="4"/>
      <c r="P105" s="4"/>
      <c r="Q105" s="4"/>
      <c r="R105" s="4"/>
      <c r="S105" s="4"/>
      <c r="T105" s="4"/>
      <c r="U105" s="4"/>
      <c r="V105" s="4"/>
      <c r="W105" s="4"/>
      <c r="X105" s="4"/>
      <c r="Y105" s="4"/>
      <c r="Z105" s="4"/>
    </row>
    <row r="106" spans="1:26" ht="18" customHeight="1" x14ac:dyDescent="0.2">
      <c r="A106" s="8"/>
      <c r="B106" s="8"/>
      <c r="C106" s="8"/>
      <c r="D106" s="4"/>
      <c r="E106" s="4"/>
      <c r="F106" s="4"/>
      <c r="G106" s="4"/>
      <c r="H106" s="4"/>
      <c r="I106" s="4"/>
      <c r="J106" s="4"/>
      <c r="K106" s="4"/>
      <c r="L106" s="4"/>
      <c r="M106" s="4"/>
      <c r="N106" s="4"/>
      <c r="O106" s="4"/>
      <c r="P106" s="4"/>
      <c r="Q106" s="4"/>
      <c r="R106" s="4"/>
      <c r="S106" s="4"/>
      <c r="T106" s="4"/>
      <c r="U106" s="4"/>
      <c r="V106" s="4"/>
      <c r="W106" s="4"/>
      <c r="X106" s="4"/>
      <c r="Y106" s="4"/>
      <c r="Z106" s="4"/>
    </row>
    <row r="107" spans="1:26" ht="18" customHeight="1" x14ac:dyDescent="0.2">
      <c r="A107" s="8"/>
      <c r="B107" s="8"/>
      <c r="C107" s="8"/>
      <c r="D107" s="4"/>
      <c r="E107" s="4"/>
      <c r="F107" s="4"/>
      <c r="G107" s="4"/>
      <c r="H107" s="4"/>
      <c r="I107" s="4"/>
      <c r="J107" s="4"/>
      <c r="K107" s="4"/>
      <c r="L107" s="4"/>
      <c r="M107" s="4"/>
      <c r="N107" s="4"/>
      <c r="O107" s="4"/>
      <c r="P107" s="4"/>
      <c r="Q107" s="4"/>
      <c r="R107" s="4"/>
      <c r="S107" s="4"/>
      <c r="T107" s="4"/>
      <c r="U107" s="4"/>
      <c r="V107" s="4"/>
      <c r="W107" s="4"/>
      <c r="X107" s="4"/>
      <c r="Y107" s="4"/>
      <c r="Z107" s="4"/>
    </row>
    <row r="108" spans="1:26" ht="18" customHeight="1" x14ac:dyDescent="0.2">
      <c r="A108" s="8"/>
      <c r="B108" s="8"/>
      <c r="C108" s="8"/>
      <c r="D108" s="4"/>
      <c r="E108" s="4"/>
      <c r="F108" s="4"/>
      <c r="G108" s="4"/>
      <c r="H108" s="4"/>
      <c r="I108" s="4"/>
      <c r="J108" s="4"/>
      <c r="K108" s="4"/>
      <c r="L108" s="4"/>
      <c r="M108" s="4"/>
      <c r="N108" s="4"/>
      <c r="O108" s="4"/>
      <c r="P108" s="4"/>
      <c r="Q108" s="4"/>
      <c r="R108" s="4"/>
      <c r="S108" s="4"/>
      <c r="T108" s="4"/>
      <c r="U108" s="4"/>
      <c r="V108" s="4"/>
      <c r="W108" s="4"/>
      <c r="X108" s="4"/>
      <c r="Y108" s="4"/>
      <c r="Z108" s="4"/>
    </row>
    <row r="109" spans="1:26" ht="18" customHeight="1" x14ac:dyDescent="0.2">
      <c r="A109" s="8"/>
      <c r="B109" s="8"/>
      <c r="C109" s="8"/>
      <c r="D109" s="4"/>
      <c r="E109" s="4"/>
      <c r="F109" s="4"/>
      <c r="G109" s="4"/>
      <c r="H109" s="4"/>
      <c r="I109" s="4"/>
      <c r="J109" s="4"/>
      <c r="K109" s="4"/>
      <c r="L109" s="4"/>
      <c r="M109" s="4"/>
      <c r="N109" s="4"/>
      <c r="O109" s="4"/>
      <c r="P109" s="4"/>
      <c r="Q109" s="4"/>
      <c r="R109" s="4"/>
      <c r="S109" s="4"/>
      <c r="T109" s="4"/>
      <c r="U109" s="4"/>
      <c r="V109" s="4"/>
      <c r="W109" s="4"/>
      <c r="X109" s="4"/>
      <c r="Y109" s="4"/>
      <c r="Z109" s="4"/>
    </row>
    <row r="110" spans="1:26" ht="18" customHeight="1" x14ac:dyDescent="0.2">
      <c r="A110" s="8"/>
      <c r="B110" s="8"/>
      <c r="C110" s="8"/>
      <c r="D110" s="4"/>
      <c r="E110" s="4"/>
      <c r="F110" s="4"/>
      <c r="G110" s="4"/>
      <c r="H110" s="4"/>
      <c r="I110" s="4"/>
      <c r="J110" s="4"/>
      <c r="K110" s="4"/>
      <c r="L110" s="4"/>
      <c r="M110" s="4"/>
      <c r="N110" s="4"/>
      <c r="O110" s="4"/>
      <c r="P110" s="4"/>
      <c r="Q110" s="4"/>
      <c r="R110" s="4"/>
      <c r="S110" s="4"/>
      <c r="T110" s="4"/>
      <c r="U110" s="4"/>
      <c r="V110" s="4"/>
      <c r="W110" s="4"/>
      <c r="X110" s="4"/>
      <c r="Y110" s="4"/>
      <c r="Z110" s="4"/>
    </row>
    <row r="111" spans="1:26" ht="18" customHeight="1" x14ac:dyDescent="0.2">
      <c r="A111" s="8"/>
      <c r="B111" s="8"/>
      <c r="C111" s="8"/>
      <c r="D111" s="4"/>
      <c r="E111" s="4"/>
      <c r="F111" s="4"/>
      <c r="G111" s="4"/>
      <c r="H111" s="4"/>
      <c r="I111" s="4"/>
      <c r="J111" s="4"/>
      <c r="K111" s="4"/>
      <c r="L111" s="4"/>
      <c r="M111" s="4"/>
      <c r="N111" s="4"/>
      <c r="O111" s="4"/>
      <c r="P111" s="4"/>
      <c r="Q111" s="4"/>
      <c r="R111" s="4"/>
      <c r="S111" s="4"/>
      <c r="T111" s="4"/>
      <c r="U111" s="4"/>
      <c r="V111" s="4"/>
      <c r="W111" s="4"/>
      <c r="X111" s="4"/>
      <c r="Y111" s="4"/>
      <c r="Z111" s="4"/>
    </row>
    <row r="112" spans="1:26" ht="18" customHeight="1" x14ac:dyDescent="0.2">
      <c r="A112" s="8"/>
      <c r="B112" s="8"/>
      <c r="C112" s="8"/>
      <c r="D112" s="4"/>
      <c r="E112" s="4"/>
      <c r="F112" s="4"/>
      <c r="G112" s="4"/>
      <c r="H112" s="4"/>
      <c r="I112" s="4"/>
      <c r="J112" s="4"/>
      <c r="K112" s="4"/>
      <c r="L112" s="4"/>
      <c r="M112" s="4"/>
      <c r="N112" s="4"/>
      <c r="O112" s="4"/>
      <c r="P112" s="4"/>
      <c r="Q112" s="4"/>
      <c r="R112" s="4"/>
      <c r="S112" s="4"/>
      <c r="T112" s="4"/>
      <c r="U112" s="4"/>
      <c r="V112" s="4"/>
      <c r="W112" s="4"/>
      <c r="X112" s="4"/>
      <c r="Y112" s="4"/>
      <c r="Z112" s="4"/>
    </row>
    <row r="113" spans="1:26" ht="18" customHeight="1" x14ac:dyDescent="0.2">
      <c r="A113" s="8"/>
      <c r="B113" s="8"/>
      <c r="C113" s="8"/>
      <c r="D113" s="4"/>
      <c r="E113" s="4"/>
      <c r="F113" s="4"/>
      <c r="G113" s="4"/>
      <c r="H113" s="4"/>
      <c r="I113" s="4"/>
      <c r="J113" s="4"/>
      <c r="K113" s="4"/>
      <c r="L113" s="4"/>
      <c r="M113" s="4"/>
      <c r="N113" s="4"/>
      <c r="O113" s="4"/>
      <c r="P113" s="4"/>
      <c r="Q113" s="4"/>
      <c r="R113" s="4"/>
      <c r="S113" s="4"/>
      <c r="T113" s="4"/>
      <c r="U113" s="4"/>
      <c r="V113" s="4"/>
      <c r="W113" s="4"/>
      <c r="X113" s="4"/>
      <c r="Y113" s="4"/>
      <c r="Z113" s="4"/>
    </row>
    <row r="114" spans="1:26" ht="18" customHeight="1" x14ac:dyDescent="0.2">
      <c r="A114" s="8"/>
      <c r="B114" s="8"/>
      <c r="C114" s="8"/>
      <c r="D114" s="4"/>
      <c r="E114" s="4"/>
      <c r="F114" s="4"/>
      <c r="G114" s="4"/>
      <c r="H114" s="4"/>
      <c r="I114" s="4"/>
      <c r="J114" s="4"/>
      <c r="K114" s="4"/>
      <c r="L114" s="4"/>
      <c r="M114" s="4"/>
      <c r="N114" s="4"/>
      <c r="O114" s="4"/>
      <c r="P114" s="4"/>
      <c r="Q114" s="4"/>
      <c r="R114" s="4"/>
      <c r="S114" s="4"/>
      <c r="T114" s="4"/>
      <c r="U114" s="4"/>
      <c r="V114" s="4"/>
      <c r="W114" s="4"/>
      <c r="X114" s="4"/>
      <c r="Y114" s="4"/>
      <c r="Z114" s="4"/>
    </row>
    <row r="115" spans="1:26" ht="18" customHeight="1" x14ac:dyDescent="0.2">
      <c r="A115" s="8"/>
      <c r="B115" s="8"/>
      <c r="C115" s="8"/>
      <c r="D115" s="4"/>
      <c r="E115" s="4"/>
      <c r="F115" s="4"/>
      <c r="G115" s="4"/>
      <c r="H115" s="4"/>
      <c r="I115" s="4"/>
      <c r="J115" s="4"/>
      <c r="K115" s="4"/>
      <c r="L115" s="4"/>
      <c r="M115" s="4"/>
      <c r="N115" s="4"/>
      <c r="O115" s="4"/>
      <c r="P115" s="4"/>
      <c r="Q115" s="4"/>
      <c r="R115" s="4"/>
      <c r="S115" s="4"/>
      <c r="T115" s="4"/>
      <c r="U115" s="4"/>
      <c r="V115" s="4"/>
      <c r="W115" s="4"/>
      <c r="X115" s="4"/>
      <c r="Y115" s="4"/>
      <c r="Z115" s="4"/>
    </row>
    <row r="116" spans="1:26" ht="18" customHeight="1" x14ac:dyDescent="0.2">
      <c r="A116" s="8"/>
      <c r="B116" s="8"/>
      <c r="C116" s="8"/>
      <c r="D116" s="4"/>
      <c r="E116" s="4"/>
      <c r="F116" s="4"/>
      <c r="G116" s="4"/>
      <c r="H116" s="4"/>
      <c r="I116" s="4"/>
      <c r="J116" s="4"/>
      <c r="K116" s="4"/>
      <c r="L116" s="4"/>
      <c r="M116" s="4"/>
      <c r="N116" s="4"/>
      <c r="O116" s="4"/>
      <c r="P116" s="4"/>
      <c r="Q116" s="4"/>
      <c r="R116" s="4"/>
      <c r="S116" s="4"/>
      <c r="T116" s="4"/>
      <c r="U116" s="4"/>
      <c r="V116" s="4"/>
      <c r="W116" s="4"/>
      <c r="X116" s="4"/>
      <c r="Y116" s="4"/>
      <c r="Z116" s="4"/>
    </row>
    <row r="117" spans="1:26" ht="18" customHeight="1" x14ac:dyDescent="0.2">
      <c r="A117" s="8"/>
      <c r="B117" s="8"/>
      <c r="C117" s="8"/>
      <c r="D117" s="4"/>
      <c r="E117" s="4"/>
      <c r="F117" s="4"/>
      <c r="G117" s="4"/>
      <c r="H117" s="4"/>
      <c r="I117" s="4"/>
      <c r="J117" s="4"/>
      <c r="K117" s="4"/>
      <c r="L117" s="4"/>
      <c r="M117" s="4"/>
      <c r="N117" s="4"/>
      <c r="O117" s="4"/>
      <c r="P117" s="4"/>
      <c r="Q117" s="4"/>
      <c r="R117" s="4"/>
      <c r="S117" s="4"/>
      <c r="T117" s="4"/>
      <c r="U117" s="4"/>
      <c r="V117" s="4"/>
      <c r="W117" s="4"/>
      <c r="X117" s="4"/>
      <c r="Y117" s="4"/>
      <c r="Z117" s="4"/>
    </row>
    <row r="118" spans="1:26" ht="18" customHeight="1" x14ac:dyDescent="0.2">
      <c r="A118" s="8"/>
      <c r="B118" s="8"/>
      <c r="C118" s="8"/>
      <c r="D118" s="4"/>
      <c r="E118" s="4"/>
      <c r="F118" s="4"/>
      <c r="G118" s="4"/>
      <c r="H118" s="4"/>
      <c r="I118" s="4"/>
      <c r="J118" s="4"/>
      <c r="K118" s="4"/>
      <c r="L118" s="4"/>
      <c r="M118" s="4"/>
      <c r="N118" s="4"/>
      <c r="O118" s="4"/>
      <c r="P118" s="4"/>
      <c r="Q118" s="4"/>
      <c r="R118" s="4"/>
      <c r="S118" s="4"/>
      <c r="T118" s="4"/>
      <c r="U118" s="4"/>
      <c r="V118" s="4"/>
      <c r="W118" s="4"/>
      <c r="X118" s="4"/>
      <c r="Y118" s="4"/>
      <c r="Z118" s="4"/>
    </row>
    <row r="119" spans="1:26" ht="18" customHeight="1" x14ac:dyDescent="0.2">
      <c r="A119" s="8"/>
      <c r="B119" s="8"/>
      <c r="C119" s="8"/>
      <c r="D119" s="4"/>
      <c r="E119" s="4"/>
      <c r="F119" s="4"/>
      <c r="G119" s="4"/>
      <c r="H119" s="4"/>
      <c r="I119" s="4"/>
      <c r="J119" s="4"/>
      <c r="K119" s="4"/>
      <c r="L119" s="4"/>
      <c r="M119" s="4"/>
      <c r="N119" s="4"/>
      <c r="O119" s="4"/>
      <c r="P119" s="4"/>
      <c r="Q119" s="4"/>
      <c r="R119" s="4"/>
      <c r="S119" s="4"/>
      <c r="T119" s="4"/>
      <c r="U119" s="4"/>
      <c r="V119" s="4"/>
      <c r="W119" s="4"/>
      <c r="X119" s="4"/>
      <c r="Y119" s="4"/>
      <c r="Z119" s="4"/>
    </row>
    <row r="120" spans="1:26" ht="18" customHeight="1" x14ac:dyDescent="0.2">
      <c r="A120" s="8"/>
      <c r="B120" s="8"/>
      <c r="C120" s="8"/>
      <c r="D120" s="4"/>
      <c r="E120" s="4"/>
      <c r="F120" s="4"/>
      <c r="G120" s="4"/>
      <c r="H120" s="4"/>
      <c r="I120" s="4"/>
      <c r="J120" s="4"/>
      <c r="K120" s="4"/>
      <c r="L120" s="4"/>
      <c r="M120" s="4"/>
      <c r="N120" s="4"/>
      <c r="O120" s="4"/>
      <c r="P120" s="4"/>
      <c r="Q120" s="4"/>
      <c r="R120" s="4"/>
      <c r="S120" s="4"/>
      <c r="T120" s="4"/>
      <c r="U120" s="4"/>
      <c r="V120" s="4"/>
      <c r="W120" s="4"/>
      <c r="X120" s="4"/>
      <c r="Y120" s="4"/>
      <c r="Z120" s="4"/>
    </row>
    <row r="121" spans="1:26" ht="18" customHeight="1" x14ac:dyDescent="0.2">
      <c r="A121" s="8"/>
      <c r="B121" s="8"/>
      <c r="C121" s="8"/>
      <c r="D121" s="4"/>
      <c r="E121" s="4"/>
      <c r="F121" s="4"/>
      <c r="G121" s="4"/>
      <c r="H121" s="4"/>
      <c r="I121" s="4"/>
      <c r="J121" s="4"/>
      <c r="K121" s="4"/>
      <c r="L121" s="4"/>
      <c r="M121" s="4"/>
      <c r="N121" s="4"/>
      <c r="O121" s="4"/>
      <c r="P121" s="4"/>
      <c r="Q121" s="4"/>
      <c r="R121" s="4"/>
      <c r="S121" s="4"/>
      <c r="T121" s="4"/>
      <c r="U121" s="4"/>
      <c r="V121" s="4"/>
      <c r="W121" s="4"/>
      <c r="X121" s="4"/>
      <c r="Y121" s="4"/>
      <c r="Z121" s="4"/>
    </row>
    <row r="122" spans="1:26" ht="18" customHeight="1" x14ac:dyDescent="0.2">
      <c r="A122" s="8"/>
      <c r="B122" s="8"/>
      <c r="C122" s="8"/>
      <c r="D122" s="4"/>
      <c r="E122" s="4"/>
      <c r="F122" s="4"/>
      <c r="G122" s="4"/>
      <c r="H122" s="4"/>
      <c r="I122" s="4"/>
      <c r="J122" s="4"/>
      <c r="K122" s="4"/>
      <c r="L122" s="4"/>
      <c r="M122" s="4"/>
      <c r="N122" s="4"/>
      <c r="O122" s="4"/>
      <c r="P122" s="4"/>
      <c r="Q122" s="4"/>
      <c r="R122" s="4"/>
      <c r="S122" s="4"/>
      <c r="T122" s="4"/>
      <c r="U122" s="4"/>
      <c r="V122" s="4"/>
      <c r="W122" s="4"/>
      <c r="X122" s="4"/>
      <c r="Y122" s="4"/>
      <c r="Z122" s="4"/>
    </row>
    <row r="123" spans="1:26" ht="18" customHeight="1" x14ac:dyDescent="0.2">
      <c r="A123" s="8"/>
      <c r="B123" s="8"/>
      <c r="C123" s="8"/>
      <c r="D123" s="4"/>
      <c r="E123" s="4"/>
      <c r="F123" s="4"/>
      <c r="G123" s="4"/>
      <c r="H123" s="4"/>
      <c r="I123" s="4"/>
      <c r="J123" s="4"/>
      <c r="K123" s="4"/>
      <c r="L123" s="4"/>
      <c r="M123" s="4"/>
      <c r="N123" s="4"/>
      <c r="O123" s="4"/>
      <c r="P123" s="4"/>
      <c r="Q123" s="4"/>
      <c r="R123" s="4"/>
      <c r="S123" s="4"/>
      <c r="T123" s="4"/>
      <c r="U123" s="4"/>
      <c r="V123" s="4"/>
      <c r="W123" s="4"/>
      <c r="X123" s="4"/>
      <c r="Y123" s="4"/>
      <c r="Z123" s="4"/>
    </row>
    <row r="124" spans="1:26" ht="18" customHeight="1" x14ac:dyDescent="0.2">
      <c r="A124" s="8"/>
      <c r="B124" s="8"/>
      <c r="C124" s="8"/>
      <c r="D124" s="4"/>
      <c r="E124" s="4"/>
      <c r="F124" s="4"/>
      <c r="G124" s="4"/>
      <c r="H124" s="4"/>
      <c r="I124" s="4"/>
      <c r="J124" s="4"/>
      <c r="K124" s="4"/>
      <c r="L124" s="4"/>
      <c r="M124" s="4"/>
      <c r="N124" s="4"/>
      <c r="O124" s="4"/>
      <c r="P124" s="4"/>
      <c r="Q124" s="4"/>
      <c r="R124" s="4"/>
      <c r="S124" s="4"/>
      <c r="T124" s="4"/>
      <c r="U124" s="4"/>
      <c r="V124" s="4"/>
      <c r="W124" s="4"/>
      <c r="X124" s="4"/>
      <c r="Y124" s="4"/>
      <c r="Z124" s="4"/>
    </row>
    <row r="125" spans="1:26" ht="18" customHeight="1" x14ac:dyDescent="0.2">
      <c r="A125" s="8"/>
      <c r="B125" s="8"/>
      <c r="C125" s="8"/>
      <c r="D125" s="4"/>
      <c r="E125" s="4"/>
      <c r="F125" s="4"/>
      <c r="G125" s="4"/>
      <c r="H125" s="4"/>
      <c r="I125" s="4"/>
      <c r="J125" s="4"/>
      <c r="K125" s="4"/>
      <c r="L125" s="4"/>
      <c r="M125" s="4"/>
      <c r="N125" s="4"/>
      <c r="O125" s="4"/>
      <c r="P125" s="4"/>
      <c r="Q125" s="4"/>
      <c r="R125" s="4"/>
      <c r="S125" s="4"/>
      <c r="T125" s="4"/>
      <c r="U125" s="4"/>
      <c r="V125" s="4"/>
      <c r="W125" s="4"/>
      <c r="X125" s="4"/>
      <c r="Y125" s="4"/>
      <c r="Z125" s="4"/>
    </row>
    <row r="126" spans="1:26" ht="18" customHeight="1" x14ac:dyDescent="0.2">
      <c r="A126" s="8"/>
      <c r="B126" s="8"/>
      <c r="C126" s="8"/>
      <c r="D126" s="4"/>
      <c r="E126" s="4"/>
      <c r="F126" s="4"/>
      <c r="G126" s="4"/>
      <c r="H126" s="4"/>
      <c r="I126" s="4"/>
      <c r="J126" s="4"/>
      <c r="K126" s="4"/>
      <c r="L126" s="4"/>
      <c r="M126" s="4"/>
      <c r="N126" s="4"/>
      <c r="O126" s="4"/>
      <c r="P126" s="4"/>
      <c r="Q126" s="4"/>
      <c r="R126" s="4"/>
      <c r="S126" s="4"/>
      <c r="T126" s="4"/>
      <c r="U126" s="4"/>
      <c r="V126" s="4"/>
      <c r="W126" s="4"/>
      <c r="X126" s="4"/>
      <c r="Y126" s="4"/>
      <c r="Z126" s="4"/>
    </row>
    <row r="127" spans="1:26" ht="18" customHeight="1" x14ac:dyDescent="0.2">
      <c r="A127" s="8"/>
      <c r="B127" s="8"/>
      <c r="C127" s="8"/>
      <c r="D127" s="4"/>
      <c r="E127" s="4"/>
      <c r="F127" s="4"/>
      <c r="G127" s="4"/>
      <c r="H127" s="4"/>
      <c r="I127" s="4"/>
      <c r="J127" s="4"/>
      <c r="K127" s="4"/>
      <c r="L127" s="4"/>
      <c r="M127" s="4"/>
      <c r="N127" s="4"/>
      <c r="O127" s="4"/>
      <c r="P127" s="4"/>
      <c r="Q127" s="4"/>
      <c r="R127" s="4"/>
      <c r="S127" s="4"/>
      <c r="T127" s="4"/>
      <c r="U127" s="4"/>
      <c r="V127" s="4"/>
      <c r="W127" s="4"/>
      <c r="X127" s="4"/>
      <c r="Y127" s="4"/>
      <c r="Z127" s="4"/>
    </row>
    <row r="128" spans="1:26" ht="18" customHeight="1" x14ac:dyDescent="0.2">
      <c r="A128" s="8"/>
      <c r="B128" s="8"/>
      <c r="C128" s="8"/>
      <c r="D128" s="4"/>
      <c r="E128" s="4"/>
      <c r="F128" s="4"/>
      <c r="G128" s="4"/>
      <c r="H128" s="4"/>
      <c r="I128" s="4"/>
      <c r="J128" s="4"/>
      <c r="K128" s="4"/>
      <c r="L128" s="4"/>
      <c r="M128" s="4"/>
      <c r="N128" s="4"/>
      <c r="O128" s="4"/>
      <c r="P128" s="4"/>
      <c r="Q128" s="4"/>
      <c r="R128" s="4"/>
      <c r="S128" s="4"/>
      <c r="T128" s="4"/>
      <c r="U128" s="4"/>
      <c r="V128" s="4"/>
      <c r="W128" s="4"/>
      <c r="X128" s="4"/>
      <c r="Y128" s="4"/>
      <c r="Z128" s="4"/>
    </row>
    <row r="129" spans="1:26" ht="18" customHeight="1" x14ac:dyDescent="0.2">
      <c r="A129" s="8"/>
      <c r="B129" s="8"/>
      <c r="C129" s="8"/>
      <c r="D129" s="4"/>
      <c r="E129" s="4"/>
      <c r="F129" s="4"/>
      <c r="G129" s="4"/>
      <c r="H129" s="4"/>
      <c r="I129" s="4"/>
      <c r="J129" s="4"/>
      <c r="K129" s="4"/>
      <c r="L129" s="4"/>
      <c r="M129" s="4"/>
      <c r="N129" s="4"/>
      <c r="O129" s="4"/>
      <c r="P129" s="4"/>
      <c r="Q129" s="4"/>
      <c r="R129" s="4"/>
      <c r="S129" s="4"/>
      <c r="T129" s="4"/>
      <c r="U129" s="4"/>
      <c r="V129" s="4"/>
      <c r="W129" s="4"/>
      <c r="X129" s="4"/>
      <c r="Y129" s="4"/>
      <c r="Z129" s="4"/>
    </row>
    <row r="130" spans="1:26" ht="18" customHeight="1" x14ac:dyDescent="0.2">
      <c r="A130" s="8"/>
      <c r="B130" s="8"/>
      <c r="C130" s="8"/>
      <c r="D130" s="4"/>
      <c r="E130" s="4"/>
      <c r="F130" s="4"/>
      <c r="G130" s="4"/>
      <c r="H130" s="4"/>
      <c r="I130" s="4"/>
      <c r="J130" s="4"/>
      <c r="K130" s="4"/>
      <c r="L130" s="4"/>
      <c r="M130" s="4"/>
      <c r="N130" s="4"/>
      <c r="O130" s="4"/>
      <c r="P130" s="4"/>
      <c r="Q130" s="4"/>
      <c r="R130" s="4"/>
      <c r="S130" s="4"/>
      <c r="T130" s="4"/>
      <c r="U130" s="4"/>
      <c r="V130" s="4"/>
      <c r="W130" s="4"/>
      <c r="X130" s="4"/>
      <c r="Y130" s="4"/>
      <c r="Z130" s="4"/>
    </row>
    <row r="131" spans="1:26" ht="18" customHeight="1" x14ac:dyDescent="0.2">
      <c r="A131" s="8"/>
      <c r="B131" s="8"/>
      <c r="C131" s="8"/>
      <c r="D131" s="4"/>
      <c r="E131" s="4"/>
      <c r="F131" s="4"/>
      <c r="G131" s="4"/>
      <c r="H131" s="4"/>
      <c r="I131" s="4"/>
      <c r="J131" s="4"/>
      <c r="K131" s="4"/>
      <c r="L131" s="4"/>
      <c r="M131" s="4"/>
      <c r="N131" s="4"/>
      <c r="O131" s="4"/>
      <c r="P131" s="4"/>
      <c r="Q131" s="4"/>
      <c r="R131" s="4"/>
      <c r="S131" s="4"/>
      <c r="T131" s="4"/>
      <c r="U131" s="4"/>
      <c r="V131" s="4"/>
      <c r="W131" s="4"/>
      <c r="X131" s="4"/>
      <c r="Y131" s="4"/>
      <c r="Z131" s="4"/>
    </row>
    <row r="132" spans="1:26" ht="18" customHeight="1" x14ac:dyDescent="0.2">
      <c r="A132" s="8"/>
      <c r="B132" s="8"/>
      <c r="C132" s="8"/>
      <c r="D132" s="4"/>
      <c r="E132" s="4"/>
      <c r="F132" s="4"/>
      <c r="G132" s="4"/>
      <c r="H132" s="4"/>
      <c r="I132" s="4"/>
      <c r="J132" s="4"/>
      <c r="K132" s="4"/>
      <c r="L132" s="4"/>
      <c r="M132" s="4"/>
      <c r="N132" s="4"/>
      <c r="O132" s="4"/>
      <c r="P132" s="4"/>
      <c r="Q132" s="4"/>
      <c r="R132" s="4"/>
      <c r="S132" s="4"/>
      <c r="T132" s="4"/>
      <c r="U132" s="4"/>
      <c r="V132" s="4"/>
      <c r="W132" s="4"/>
      <c r="X132" s="4"/>
      <c r="Y132" s="4"/>
      <c r="Z132" s="4"/>
    </row>
    <row r="133" spans="1:26" ht="18" customHeight="1" x14ac:dyDescent="0.2">
      <c r="A133" s="8"/>
      <c r="B133" s="8"/>
      <c r="C133" s="8"/>
      <c r="D133" s="4"/>
      <c r="E133" s="4"/>
      <c r="F133" s="4"/>
      <c r="G133" s="4"/>
      <c r="H133" s="4"/>
      <c r="I133" s="4"/>
      <c r="J133" s="4"/>
      <c r="K133" s="4"/>
      <c r="L133" s="4"/>
      <c r="M133" s="4"/>
      <c r="N133" s="4"/>
      <c r="O133" s="4"/>
      <c r="P133" s="4"/>
      <c r="Q133" s="4"/>
      <c r="R133" s="4"/>
      <c r="S133" s="4"/>
      <c r="T133" s="4"/>
      <c r="U133" s="4"/>
      <c r="V133" s="4"/>
      <c r="W133" s="4"/>
      <c r="X133" s="4"/>
      <c r="Y133" s="4"/>
      <c r="Z133" s="4"/>
    </row>
    <row r="134" spans="1:26" ht="18" customHeight="1" x14ac:dyDescent="0.2">
      <c r="A134" s="8"/>
      <c r="B134" s="8"/>
      <c r="C134" s="8"/>
      <c r="D134" s="4"/>
      <c r="E134" s="4"/>
      <c r="F134" s="4"/>
      <c r="G134" s="4"/>
      <c r="H134" s="4"/>
      <c r="I134" s="4"/>
      <c r="J134" s="4"/>
      <c r="K134" s="4"/>
      <c r="L134" s="4"/>
      <c r="M134" s="4"/>
      <c r="N134" s="4"/>
      <c r="O134" s="4"/>
      <c r="P134" s="4"/>
      <c r="Q134" s="4"/>
      <c r="R134" s="4"/>
      <c r="S134" s="4"/>
      <c r="T134" s="4"/>
      <c r="U134" s="4"/>
      <c r="V134" s="4"/>
      <c r="W134" s="4"/>
      <c r="X134" s="4"/>
      <c r="Y134" s="4"/>
      <c r="Z134" s="4"/>
    </row>
    <row r="135" spans="1:26" ht="18" customHeight="1" x14ac:dyDescent="0.2">
      <c r="A135" s="8"/>
      <c r="B135" s="8"/>
      <c r="C135" s="8"/>
      <c r="D135" s="4"/>
      <c r="E135" s="4"/>
      <c r="F135" s="4"/>
      <c r="G135" s="4"/>
      <c r="H135" s="4"/>
      <c r="I135" s="4"/>
      <c r="J135" s="4"/>
      <c r="K135" s="4"/>
      <c r="L135" s="4"/>
      <c r="M135" s="4"/>
      <c r="N135" s="4"/>
      <c r="O135" s="4"/>
      <c r="P135" s="4"/>
      <c r="Q135" s="4"/>
      <c r="R135" s="4"/>
      <c r="S135" s="4"/>
      <c r="T135" s="4"/>
      <c r="U135" s="4"/>
      <c r="V135" s="4"/>
      <c r="W135" s="4"/>
      <c r="X135" s="4"/>
      <c r="Y135" s="4"/>
      <c r="Z135" s="4"/>
    </row>
    <row r="136" spans="1:26" ht="18" customHeight="1" x14ac:dyDescent="0.2">
      <c r="A136" s="8"/>
      <c r="B136" s="8"/>
      <c r="C136" s="8"/>
      <c r="D136" s="4"/>
      <c r="E136" s="4"/>
      <c r="F136" s="4"/>
      <c r="G136" s="4"/>
      <c r="H136" s="4"/>
      <c r="I136" s="4"/>
      <c r="J136" s="4"/>
      <c r="K136" s="4"/>
      <c r="L136" s="4"/>
      <c r="M136" s="4"/>
      <c r="N136" s="4"/>
      <c r="O136" s="4"/>
      <c r="P136" s="4"/>
      <c r="Q136" s="4"/>
      <c r="R136" s="4"/>
      <c r="S136" s="4"/>
      <c r="T136" s="4"/>
      <c r="U136" s="4"/>
      <c r="V136" s="4"/>
      <c r="W136" s="4"/>
      <c r="X136" s="4"/>
      <c r="Y136" s="4"/>
      <c r="Z136" s="4"/>
    </row>
    <row r="137" spans="1:26" ht="18" customHeight="1" x14ac:dyDescent="0.2">
      <c r="A137" s="8"/>
      <c r="B137" s="8"/>
      <c r="C137" s="8"/>
      <c r="D137" s="4"/>
      <c r="E137" s="4"/>
      <c r="F137" s="4"/>
      <c r="G137" s="4"/>
      <c r="H137" s="4"/>
      <c r="I137" s="4"/>
      <c r="J137" s="4"/>
      <c r="K137" s="4"/>
      <c r="L137" s="4"/>
      <c r="M137" s="4"/>
      <c r="N137" s="4"/>
      <c r="O137" s="4"/>
      <c r="P137" s="4"/>
      <c r="Q137" s="4"/>
      <c r="R137" s="4"/>
      <c r="S137" s="4"/>
      <c r="T137" s="4"/>
      <c r="U137" s="4"/>
      <c r="V137" s="4"/>
      <c r="W137" s="4"/>
      <c r="X137" s="4"/>
      <c r="Y137" s="4"/>
      <c r="Z137" s="4"/>
    </row>
    <row r="138" spans="1:26" ht="18" customHeight="1" x14ac:dyDescent="0.2">
      <c r="A138" s="8"/>
      <c r="B138" s="8"/>
      <c r="C138" s="8"/>
      <c r="D138" s="4"/>
      <c r="E138" s="4"/>
      <c r="F138" s="4"/>
      <c r="G138" s="4"/>
      <c r="H138" s="4"/>
      <c r="I138" s="4"/>
      <c r="J138" s="4"/>
      <c r="K138" s="4"/>
      <c r="L138" s="4"/>
      <c r="M138" s="4"/>
      <c r="N138" s="4"/>
      <c r="O138" s="4"/>
      <c r="P138" s="4"/>
      <c r="Q138" s="4"/>
      <c r="R138" s="4"/>
      <c r="S138" s="4"/>
      <c r="T138" s="4"/>
      <c r="U138" s="4"/>
      <c r="V138" s="4"/>
      <c r="W138" s="4"/>
      <c r="X138" s="4"/>
      <c r="Y138" s="4"/>
      <c r="Z138" s="4"/>
    </row>
    <row r="139" spans="1:26" ht="18" customHeight="1" x14ac:dyDescent="0.2">
      <c r="A139" s="8"/>
      <c r="B139" s="8"/>
      <c r="C139" s="8"/>
      <c r="D139" s="4"/>
      <c r="E139" s="4"/>
      <c r="F139" s="4"/>
      <c r="G139" s="4"/>
      <c r="H139" s="4"/>
      <c r="I139" s="4"/>
      <c r="J139" s="4"/>
      <c r="K139" s="4"/>
      <c r="L139" s="4"/>
      <c r="M139" s="4"/>
      <c r="N139" s="4"/>
      <c r="O139" s="4"/>
      <c r="P139" s="4"/>
      <c r="Q139" s="4"/>
      <c r="R139" s="4"/>
      <c r="S139" s="4"/>
      <c r="T139" s="4"/>
      <c r="U139" s="4"/>
      <c r="V139" s="4"/>
      <c r="W139" s="4"/>
      <c r="X139" s="4"/>
      <c r="Y139" s="4"/>
      <c r="Z139" s="4"/>
    </row>
    <row r="140" spans="1:26" ht="18" customHeight="1" x14ac:dyDescent="0.2">
      <c r="A140" s="8"/>
      <c r="B140" s="8"/>
      <c r="C140" s="8"/>
      <c r="D140" s="4"/>
      <c r="E140" s="4"/>
      <c r="F140" s="4"/>
      <c r="G140" s="4"/>
      <c r="H140" s="4"/>
      <c r="I140" s="4"/>
      <c r="J140" s="4"/>
      <c r="K140" s="4"/>
      <c r="L140" s="4"/>
      <c r="M140" s="4"/>
      <c r="N140" s="4"/>
      <c r="O140" s="4"/>
      <c r="P140" s="4"/>
      <c r="Q140" s="4"/>
      <c r="R140" s="4"/>
      <c r="S140" s="4"/>
      <c r="T140" s="4"/>
      <c r="U140" s="4"/>
      <c r="V140" s="4"/>
      <c r="W140" s="4"/>
      <c r="X140" s="4"/>
      <c r="Y140" s="4"/>
      <c r="Z140" s="4"/>
    </row>
    <row r="141" spans="1:26" ht="18" customHeight="1" x14ac:dyDescent="0.2">
      <c r="A141" s="8"/>
      <c r="B141" s="8"/>
      <c r="C141" s="8"/>
      <c r="D141" s="4"/>
      <c r="E141" s="4"/>
      <c r="F141" s="4"/>
      <c r="G141" s="4"/>
      <c r="H141" s="4"/>
      <c r="I141" s="4"/>
      <c r="J141" s="4"/>
      <c r="K141" s="4"/>
      <c r="L141" s="4"/>
      <c r="M141" s="4"/>
      <c r="N141" s="4"/>
      <c r="O141" s="4"/>
      <c r="P141" s="4"/>
      <c r="Q141" s="4"/>
      <c r="R141" s="4"/>
      <c r="S141" s="4"/>
      <c r="T141" s="4"/>
      <c r="U141" s="4"/>
      <c r="V141" s="4"/>
      <c r="W141" s="4"/>
      <c r="X141" s="4"/>
      <c r="Y141" s="4"/>
      <c r="Z141" s="4"/>
    </row>
    <row r="142" spans="1:26" ht="18" customHeight="1" x14ac:dyDescent="0.2">
      <c r="A142" s="8"/>
      <c r="B142" s="8"/>
      <c r="C142" s="8"/>
      <c r="D142" s="4"/>
      <c r="E142" s="4"/>
      <c r="F142" s="4"/>
      <c r="G142" s="4"/>
      <c r="H142" s="4"/>
      <c r="I142" s="4"/>
      <c r="J142" s="4"/>
      <c r="K142" s="4"/>
      <c r="L142" s="4"/>
      <c r="M142" s="4"/>
      <c r="N142" s="4"/>
      <c r="O142" s="4"/>
      <c r="P142" s="4"/>
      <c r="Q142" s="4"/>
      <c r="R142" s="4"/>
      <c r="S142" s="4"/>
      <c r="T142" s="4"/>
      <c r="U142" s="4"/>
      <c r="V142" s="4"/>
      <c r="W142" s="4"/>
      <c r="X142" s="4"/>
      <c r="Y142" s="4"/>
      <c r="Z142" s="4"/>
    </row>
    <row r="143" spans="1:26" ht="18" customHeight="1" x14ac:dyDescent="0.2">
      <c r="A143" s="8"/>
      <c r="B143" s="8"/>
      <c r="C143" s="8"/>
      <c r="D143" s="4"/>
      <c r="E143" s="4"/>
      <c r="F143" s="4"/>
      <c r="G143" s="4"/>
      <c r="H143" s="4"/>
      <c r="I143" s="4"/>
      <c r="J143" s="4"/>
      <c r="K143" s="4"/>
      <c r="L143" s="4"/>
      <c r="M143" s="4"/>
      <c r="N143" s="4"/>
      <c r="O143" s="4"/>
      <c r="P143" s="4"/>
      <c r="Q143" s="4"/>
      <c r="R143" s="4"/>
      <c r="S143" s="4"/>
      <c r="T143" s="4"/>
      <c r="U143" s="4"/>
      <c r="V143" s="4"/>
      <c r="W143" s="4"/>
      <c r="X143" s="4"/>
      <c r="Y143" s="4"/>
      <c r="Z143" s="4"/>
    </row>
    <row r="144" spans="1:26" ht="18" customHeight="1" x14ac:dyDescent="0.2">
      <c r="A144" s="8"/>
      <c r="B144" s="8"/>
      <c r="C144" s="8"/>
      <c r="D144" s="4"/>
      <c r="E144" s="4"/>
      <c r="F144" s="4"/>
      <c r="G144" s="4"/>
      <c r="H144" s="4"/>
      <c r="I144" s="4"/>
      <c r="J144" s="4"/>
      <c r="K144" s="4"/>
      <c r="L144" s="4"/>
      <c r="M144" s="4"/>
      <c r="N144" s="4"/>
      <c r="O144" s="4"/>
      <c r="P144" s="4"/>
      <c r="Q144" s="4"/>
      <c r="R144" s="4"/>
      <c r="S144" s="4"/>
      <c r="T144" s="4"/>
      <c r="U144" s="4"/>
      <c r="V144" s="4"/>
      <c r="W144" s="4"/>
      <c r="X144" s="4"/>
      <c r="Y144" s="4"/>
      <c r="Z144" s="4"/>
    </row>
    <row r="145" spans="1:26" ht="18" customHeight="1" x14ac:dyDescent="0.2">
      <c r="A145" s="8"/>
      <c r="B145" s="8"/>
      <c r="C145" s="8"/>
      <c r="D145" s="4"/>
      <c r="E145" s="4"/>
      <c r="F145" s="4"/>
      <c r="G145" s="4"/>
      <c r="H145" s="4"/>
      <c r="I145" s="4"/>
      <c r="J145" s="4"/>
      <c r="K145" s="4"/>
      <c r="L145" s="4"/>
      <c r="M145" s="4"/>
      <c r="N145" s="4"/>
      <c r="O145" s="4"/>
      <c r="P145" s="4"/>
      <c r="Q145" s="4"/>
      <c r="R145" s="4"/>
      <c r="S145" s="4"/>
      <c r="T145" s="4"/>
      <c r="U145" s="4"/>
      <c r="V145" s="4"/>
      <c r="W145" s="4"/>
      <c r="X145" s="4"/>
      <c r="Y145" s="4"/>
      <c r="Z145" s="4"/>
    </row>
    <row r="146" spans="1:26" ht="18" customHeight="1" x14ac:dyDescent="0.2">
      <c r="A146" s="8"/>
      <c r="B146" s="8"/>
      <c r="C146" s="8"/>
      <c r="D146" s="4"/>
      <c r="E146" s="4"/>
      <c r="F146" s="4"/>
      <c r="G146" s="4"/>
      <c r="H146" s="4"/>
      <c r="I146" s="4"/>
      <c r="J146" s="4"/>
      <c r="K146" s="4"/>
      <c r="L146" s="4"/>
      <c r="M146" s="4"/>
      <c r="N146" s="4"/>
      <c r="O146" s="4"/>
      <c r="P146" s="4"/>
      <c r="Q146" s="4"/>
      <c r="R146" s="4"/>
      <c r="S146" s="4"/>
      <c r="T146" s="4"/>
      <c r="U146" s="4"/>
      <c r="V146" s="4"/>
      <c r="W146" s="4"/>
      <c r="X146" s="4"/>
      <c r="Y146" s="4"/>
      <c r="Z146" s="4"/>
    </row>
    <row r="147" spans="1:26" ht="18" customHeight="1" x14ac:dyDescent="0.2">
      <c r="A147" s="8"/>
      <c r="B147" s="8"/>
      <c r="C147" s="8"/>
      <c r="D147" s="4"/>
      <c r="E147" s="4"/>
      <c r="F147" s="4"/>
      <c r="G147" s="4"/>
      <c r="H147" s="4"/>
      <c r="I147" s="4"/>
      <c r="J147" s="4"/>
      <c r="K147" s="4"/>
      <c r="L147" s="4"/>
      <c r="M147" s="4"/>
      <c r="N147" s="4"/>
      <c r="O147" s="4"/>
      <c r="P147" s="4"/>
      <c r="Q147" s="4"/>
      <c r="R147" s="4"/>
      <c r="S147" s="4"/>
      <c r="T147" s="4"/>
      <c r="U147" s="4"/>
      <c r="V147" s="4"/>
      <c r="W147" s="4"/>
      <c r="X147" s="4"/>
      <c r="Y147" s="4"/>
      <c r="Z147" s="4"/>
    </row>
    <row r="148" spans="1:26" ht="18" customHeight="1" x14ac:dyDescent="0.2">
      <c r="A148" s="8"/>
      <c r="B148" s="8"/>
      <c r="C148" s="8"/>
      <c r="D148" s="4"/>
      <c r="E148" s="4"/>
      <c r="F148" s="4"/>
      <c r="G148" s="4"/>
      <c r="H148" s="4"/>
      <c r="I148" s="4"/>
      <c r="J148" s="4"/>
      <c r="K148" s="4"/>
      <c r="L148" s="4"/>
      <c r="M148" s="4"/>
      <c r="N148" s="4"/>
      <c r="O148" s="4"/>
      <c r="P148" s="4"/>
      <c r="Q148" s="4"/>
      <c r="R148" s="4"/>
      <c r="S148" s="4"/>
      <c r="T148" s="4"/>
      <c r="U148" s="4"/>
      <c r="V148" s="4"/>
      <c r="W148" s="4"/>
      <c r="X148" s="4"/>
      <c r="Y148" s="4"/>
      <c r="Z148" s="4"/>
    </row>
    <row r="149" spans="1:26" ht="18" customHeight="1" x14ac:dyDescent="0.2">
      <c r="A149" s="8"/>
      <c r="B149" s="8"/>
      <c r="C149" s="8"/>
      <c r="D149" s="4"/>
      <c r="E149" s="4"/>
      <c r="F149" s="4"/>
      <c r="G149" s="4"/>
      <c r="H149" s="4"/>
      <c r="I149" s="4"/>
      <c r="J149" s="4"/>
      <c r="K149" s="4"/>
      <c r="L149" s="4"/>
      <c r="M149" s="4"/>
      <c r="N149" s="4"/>
      <c r="O149" s="4"/>
      <c r="P149" s="4"/>
      <c r="Q149" s="4"/>
      <c r="R149" s="4"/>
      <c r="S149" s="4"/>
      <c r="T149" s="4"/>
      <c r="U149" s="4"/>
      <c r="V149" s="4"/>
      <c r="W149" s="4"/>
      <c r="X149" s="4"/>
      <c r="Y149" s="4"/>
      <c r="Z149" s="4"/>
    </row>
    <row r="150" spans="1:26" ht="18" customHeight="1" x14ac:dyDescent="0.2">
      <c r="A150" s="8"/>
      <c r="B150" s="8"/>
      <c r="C150" s="8"/>
      <c r="D150" s="4"/>
      <c r="E150" s="4"/>
      <c r="F150" s="4"/>
      <c r="G150" s="4"/>
      <c r="H150" s="4"/>
      <c r="I150" s="4"/>
      <c r="J150" s="4"/>
      <c r="K150" s="4"/>
      <c r="L150" s="4"/>
      <c r="M150" s="4"/>
      <c r="N150" s="4"/>
      <c r="O150" s="4"/>
      <c r="P150" s="4"/>
      <c r="Q150" s="4"/>
      <c r="R150" s="4"/>
      <c r="S150" s="4"/>
      <c r="T150" s="4"/>
      <c r="U150" s="4"/>
      <c r="V150" s="4"/>
      <c r="W150" s="4"/>
      <c r="X150" s="4"/>
      <c r="Y150" s="4"/>
      <c r="Z150" s="4"/>
    </row>
    <row r="151" spans="1:26" ht="18" customHeight="1" x14ac:dyDescent="0.2">
      <c r="A151" s="8"/>
      <c r="B151" s="8"/>
      <c r="C151" s="8"/>
      <c r="D151" s="4"/>
      <c r="E151" s="4"/>
      <c r="F151" s="4"/>
      <c r="G151" s="4"/>
      <c r="H151" s="4"/>
      <c r="I151" s="4"/>
      <c r="J151" s="4"/>
      <c r="K151" s="4"/>
      <c r="L151" s="4"/>
      <c r="M151" s="4"/>
      <c r="N151" s="4"/>
      <c r="O151" s="4"/>
      <c r="P151" s="4"/>
      <c r="Q151" s="4"/>
      <c r="R151" s="4"/>
      <c r="S151" s="4"/>
      <c r="T151" s="4"/>
      <c r="U151" s="4"/>
      <c r="V151" s="4"/>
      <c r="W151" s="4"/>
      <c r="X151" s="4"/>
      <c r="Y151" s="4"/>
      <c r="Z151" s="4"/>
    </row>
    <row r="152" spans="1:26" ht="18" customHeight="1" x14ac:dyDescent="0.2">
      <c r="A152" s="8"/>
      <c r="B152" s="8"/>
      <c r="C152" s="8"/>
      <c r="D152" s="4"/>
      <c r="E152" s="4"/>
      <c r="F152" s="4"/>
      <c r="G152" s="4"/>
      <c r="H152" s="4"/>
      <c r="I152" s="4"/>
      <c r="J152" s="4"/>
      <c r="K152" s="4"/>
      <c r="L152" s="4"/>
      <c r="M152" s="4"/>
      <c r="N152" s="4"/>
      <c r="O152" s="4"/>
      <c r="P152" s="4"/>
      <c r="Q152" s="4"/>
      <c r="R152" s="4"/>
      <c r="S152" s="4"/>
      <c r="T152" s="4"/>
      <c r="U152" s="4"/>
      <c r="V152" s="4"/>
      <c r="W152" s="4"/>
      <c r="X152" s="4"/>
      <c r="Y152" s="4"/>
      <c r="Z152" s="4"/>
    </row>
    <row r="153" spans="1:26" ht="18" customHeight="1" x14ac:dyDescent="0.2">
      <c r="A153" s="8"/>
      <c r="B153" s="8"/>
      <c r="C153" s="8"/>
      <c r="D153" s="4"/>
      <c r="E153" s="4"/>
      <c r="F153" s="4"/>
      <c r="G153" s="4"/>
      <c r="H153" s="4"/>
      <c r="I153" s="4"/>
      <c r="J153" s="4"/>
      <c r="K153" s="4"/>
      <c r="L153" s="4"/>
      <c r="M153" s="4"/>
      <c r="N153" s="4"/>
      <c r="O153" s="4"/>
      <c r="P153" s="4"/>
      <c r="Q153" s="4"/>
      <c r="R153" s="4"/>
      <c r="S153" s="4"/>
      <c r="T153" s="4"/>
      <c r="U153" s="4"/>
      <c r="V153" s="4"/>
      <c r="W153" s="4"/>
      <c r="X153" s="4"/>
      <c r="Y153" s="4"/>
      <c r="Z153" s="4"/>
    </row>
    <row r="154" spans="1:26" ht="18" customHeight="1" x14ac:dyDescent="0.2">
      <c r="A154" s="8"/>
      <c r="B154" s="8"/>
      <c r="C154" s="8"/>
      <c r="D154" s="4"/>
      <c r="E154" s="4"/>
      <c r="F154" s="4"/>
      <c r="G154" s="4"/>
      <c r="H154" s="4"/>
      <c r="I154" s="4"/>
      <c r="J154" s="4"/>
      <c r="K154" s="4"/>
      <c r="L154" s="4"/>
      <c r="M154" s="4"/>
      <c r="N154" s="4"/>
      <c r="O154" s="4"/>
      <c r="P154" s="4"/>
      <c r="Q154" s="4"/>
      <c r="R154" s="4"/>
      <c r="S154" s="4"/>
      <c r="T154" s="4"/>
      <c r="U154" s="4"/>
      <c r="V154" s="4"/>
      <c r="W154" s="4"/>
      <c r="X154" s="4"/>
      <c r="Y154" s="4"/>
      <c r="Z154" s="4"/>
    </row>
    <row r="155" spans="1:26" ht="18" customHeight="1" x14ac:dyDescent="0.2">
      <c r="A155" s="8"/>
      <c r="B155" s="8"/>
      <c r="C155" s="8"/>
      <c r="D155" s="4"/>
      <c r="E155" s="4"/>
      <c r="F155" s="4"/>
      <c r="G155" s="4"/>
      <c r="H155" s="4"/>
      <c r="I155" s="4"/>
      <c r="J155" s="4"/>
      <c r="K155" s="4"/>
      <c r="L155" s="4"/>
      <c r="M155" s="4"/>
      <c r="N155" s="4"/>
      <c r="O155" s="4"/>
      <c r="P155" s="4"/>
      <c r="Q155" s="4"/>
      <c r="R155" s="4"/>
      <c r="S155" s="4"/>
      <c r="T155" s="4"/>
      <c r="U155" s="4"/>
      <c r="V155" s="4"/>
      <c r="W155" s="4"/>
      <c r="X155" s="4"/>
      <c r="Y155" s="4"/>
      <c r="Z155" s="4"/>
    </row>
    <row r="156" spans="1:26" ht="18" customHeight="1" x14ac:dyDescent="0.2">
      <c r="A156" s="8"/>
      <c r="B156" s="8"/>
      <c r="C156" s="8"/>
      <c r="D156" s="4"/>
      <c r="E156" s="4"/>
      <c r="F156" s="4"/>
      <c r="G156" s="4"/>
      <c r="H156" s="4"/>
      <c r="I156" s="4"/>
      <c r="J156" s="4"/>
      <c r="K156" s="4"/>
      <c r="L156" s="4"/>
      <c r="M156" s="4"/>
      <c r="N156" s="4"/>
      <c r="O156" s="4"/>
      <c r="P156" s="4"/>
      <c r="Q156" s="4"/>
      <c r="R156" s="4"/>
      <c r="S156" s="4"/>
      <c r="T156" s="4"/>
      <c r="U156" s="4"/>
      <c r="V156" s="4"/>
      <c r="W156" s="4"/>
      <c r="X156" s="4"/>
      <c r="Y156" s="4"/>
      <c r="Z156" s="4"/>
    </row>
    <row r="157" spans="1:26" ht="18" customHeight="1" x14ac:dyDescent="0.2">
      <c r="A157" s="8"/>
      <c r="B157" s="8"/>
      <c r="C157" s="8"/>
      <c r="D157" s="4"/>
      <c r="E157" s="4"/>
      <c r="F157" s="4"/>
      <c r="G157" s="4"/>
      <c r="H157" s="4"/>
      <c r="I157" s="4"/>
      <c r="J157" s="4"/>
      <c r="K157" s="4"/>
      <c r="L157" s="4"/>
      <c r="M157" s="4"/>
      <c r="N157" s="4"/>
      <c r="O157" s="4"/>
      <c r="P157" s="4"/>
      <c r="Q157" s="4"/>
      <c r="R157" s="4"/>
      <c r="S157" s="4"/>
      <c r="T157" s="4"/>
      <c r="U157" s="4"/>
      <c r="V157" s="4"/>
      <c r="W157" s="4"/>
      <c r="X157" s="4"/>
      <c r="Y157" s="4"/>
      <c r="Z157" s="4"/>
    </row>
    <row r="158" spans="1:26" ht="18" customHeight="1" x14ac:dyDescent="0.2">
      <c r="A158" s="8"/>
      <c r="B158" s="8"/>
      <c r="C158" s="8"/>
      <c r="D158" s="4"/>
      <c r="E158" s="4"/>
      <c r="F158" s="4"/>
      <c r="G158" s="4"/>
      <c r="H158" s="4"/>
      <c r="I158" s="4"/>
      <c r="J158" s="4"/>
      <c r="K158" s="4"/>
      <c r="L158" s="4"/>
      <c r="M158" s="4"/>
      <c r="N158" s="4"/>
      <c r="O158" s="4"/>
      <c r="P158" s="4"/>
      <c r="Q158" s="4"/>
      <c r="R158" s="4"/>
      <c r="S158" s="4"/>
      <c r="T158" s="4"/>
      <c r="U158" s="4"/>
      <c r="V158" s="4"/>
      <c r="W158" s="4"/>
      <c r="X158" s="4"/>
      <c r="Y158" s="4"/>
      <c r="Z158" s="4"/>
    </row>
    <row r="159" spans="1:26" ht="18" customHeight="1" x14ac:dyDescent="0.2">
      <c r="A159" s="8"/>
      <c r="B159" s="8"/>
      <c r="C159" s="8"/>
      <c r="D159" s="4"/>
      <c r="E159" s="4"/>
      <c r="F159" s="4"/>
      <c r="G159" s="4"/>
      <c r="H159" s="4"/>
      <c r="I159" s="4"/>
      <c r="J159" s="4"/>
      <c r="K159" s="4"/>
      <c r="L159" s="4"/>
      <c r="M159" s="4"/>
      <c r="N159" s="4"/>
      <c r="O159" s="4"/>
      <c r="P159" s="4"/>
      <c r="Q159" s="4"/>
      <c r="R159" s="4"/>
      <c r="S159" s="4"/>
      <c r="T159" s="4"/>
      <c r="U159" s="4"/>
      <c r="V159" s="4"/>
      <c r="W159" s="4"/>
      <c r="X159" s="4"/>
      <c r="Y159" s="4"/>
      <c r="Z159" s="4"/>
    </row>
    <row r="160" spans="1:26" ht="18" customHeight="1" x14ac:dyDescent="0.2">
      <c r="A160" s="8"/>
      <c r="B160" s="8"/>
      <c r="C160" s="8"/>
      <c r="D160" s="4"/>
      <c r="E160" s="4"/>
      <c r="F160" s="4"/>
      <c r="G160" s="4"/>
      <c r="H160" s="4"/>
      <c r="I160" s="4"/>
      <c r="J160" s="4"/>
      <c r="K160" s="4"/>
      <c r="L160" s="4"/>
      <c r="M160" s="4"/>
      <c r="N160" s="4"/>
      <c r="O160" s="4"/>
      <c r="P160" s="4"/>
      <c r="Q160" s="4"/>
      <c r="R160" s="4"/>
      <c r="S160" s="4"/>
      <c r="T160" s="4"/>
      <c r="U160" s="4"/>
      <c r="V160" s="4"/>
      <c r="W160" s="4"/>
      <c r="X160" s="4"/>
      <c r="Y160" s="4"/>
      <c r="Z160" s="4"/>
    </row>
    <row r="161" spans="1:26" ht="18" customHeight="1" x14ac:dyDescent="0.2">
      <c r="A161" s="8"/>
      <c r="B161" s="8"/>
      <c r="C161" s="8"/>
      <c r="D161" s="4"/>
      <c r="E161" s="4"/>
      <c r="F161" s="4"/>
      <c r="G161" s="4"/>
      <c r="H161" s="4"/>
      <c r="I161" s="4"/>
      <c r="J161" s="4"/>
      <c r="K161" s="4"/>
      <c r="L161" s="4"/>
      <c r="M161" s="4"/>
      <c r="N161" s="4"/>
      <c r="O161" s="4"/>
      <c r="P161" s="4"/>
      <c r="Q161" s="4"/>
      <c r="R161" s="4"/>
      <c r="S161" s="4"/>
      <c r="T161" s="4"/>
      <c r="U161" s="4"/>
      <c r="V161" s="4"/>
      <c r="W161" s="4"/>
      <c r="X161" s="4"/>
      <c r="Y161" s="4"/>
      <c r="Z161" s="4"/>
    </row>
    <row r="162" spans="1:26" ht="18" customHeight="1" x14ac:dyDescent="0.2">
      <c r="A162" s="8"/>
      <c r="B162" s="8"/>
      <c r="C162" s="8"/>
      <c r="D162" s="4"/>
      <c r="E162" s="4"/>
      <c r="F162" s="4"/>
      <c r="G162" s="4"/>
      <c r="H162" s="4"/>
      <c r="I162" s="4"/>
      <c r="J162" s="4"/>
      <c r="K162" s="4"/>
      <c r="L162" s="4"/>
      <c r="M162" s="4"/>
      <c r="N162" s="4"/>
      <c r="O162" s="4"/>
      <c r="P162" s="4"/>
      <c r="Q162" s="4"/>
      <c r="R162" s="4"/>
      <c r="S162" s="4"/>
      <c r="T162" s="4"/>
      <c r="U162" s="4"/>
      <c r="V162" s="4"/>
      <c r="W162" s="4"/>
      <c r="X162" s="4"/>
      <c r="Y162" s="4"/>
      <c r="Z162" s="4"/>
    </row>
    <row r="163" spans="1:26" ht="18" customHeight="1" x14ac:dyDescent="0.2">
      <c r="A163" s="8"/>
      <c r="B163" s="8"/>
      <c r="C163" s="8"/>
      <c r="D163" s="4"/>
      <c r="E163" s="4"/>
      <c r="F163" s="4"/>
      <c r="G163" s="4"/>
      <c r="H163" s="4"/>
      <c r="I163" s="4"/>
      <c r="J163" s="4"/>
      <c r="K163" s="4"/>
      <c r="L163" s="4"/>
      <c r="M163" s="4"/>
      <c r="N163" s="4"/>
      <c r="O163" s="4"/>
      <c r="P163" s="4"/>
      <c r="Q163" s="4"/>
      <c r="R163" s="4"/>
      <c r="S163" s="4"/>
      <c r="T163" s="4"/>
      <c r="U163" s="4"/>
      <c r="V163" s="4"/>
      <c r="W163" s="4"/>
      <c r="X163" s="4"/>
      <c r="Y163" s="4"/>
      <c r="Z163" s="4"/>
    </row>
    <row r="164" spans="1:26" ht="18" customHeight="1" x14ac:dyDescent="0.2">
      <c r="A164" s="8"/>
      <c r="B164" s="8"/>
      <c r="C164" s="8"/>
      <c r="D164" s="4"/>
      <c r="E164" s="4"/>
      <c r="F164" s="4"/>
      <c r="G164" s="4"/>
      <c r="H164" s="4"/>
      <c r="I164" s="4"/>
      <c r="J164" s="4"/>
      <c r="K164" s="4"/>
      <c r="L164" s="4"/>
      <c r="M164" s="4"/>
      <c r="N164" s="4"/>
      <c r="O164" s="4"/>
      <c r="P164" s="4"/>
      <c r="Q164" s="4"/>
      <c r="R164" s="4"/>
      <c r="S164" s="4"/>
      <c r="T164" s="4"/>
      <c r="U164" s="4"/>
      <c r="V164" s="4"/>
      <c r="W164" s="4"/>
      <c r="X164" s="4"/>
      <c r="Y164" s="4"/>
      <c r="Z164" s="4"/>
    </row>
    <row r="165" spans="1:26" ht="18" customHeight="1" x14ac:dyDescent="0.2">
      <c r="A165" s="8"/>
      <c r="B165" s="8"/>
      <c r="C165" s="8"/>
      <c r="D165" s="4"/>
      <c r="E165" s="4"/>
      <c r="F165" s="4"/>
      <c r="G165" s="4"/>
      <c r="H165" s="4"/>
      <c r="I165" s="4"/>
      <c r="J165" s="4"/>
      <c r="K165" s="4"/>
      <c r="L165" s="4"/>
      <c r="M165" s="4"/>
      <c r="N165" s="4"/>
      <c r="O165" s="4"/>
      <c r="P165" s="4"/>
      <c r="Q165" s="4"/>
      <c r="R165" s="4"/>
      <c r="S165" s="4"/>
      <c r="T165" s="4"/>
      <c r="U165" s="4"/>
      <c r="V165" s="4"/>
      <c r="W165" s="4"/>
      <c r="X165" s="4"/>
      <c r="Y165" s="4"/>
      <c r="Z165" s="4"/>
    </row>
    <row r="166" spans="1:26" ht="18" customHeight="1" x14ac:dyDescent="0.2">
      <c r="A166" s="8"/>
      <c r="B166" s="8"/>
      <c r="C166" s="8"/>
      <c r="D166" s="4"/>
      <c r="E166" s="4"/>
      <c r="F166" s="4"/>
      <c r="G166" s="4"/>
      <c r="H166" s="4"/>
      <c r="I166" s="4"/>
      <c r="J166" s="4"/>
      <c r="K166" s="4"/>
      <c r="L166" s="4"/>
      <c r="M166" s="4"/>
      <c r="N166" s="4"/>
      <c r="O166" s="4"/>
      <c r="P166" s="4"/>
      <c r="Q166" s="4"/>
      <c r="R166" s="4"/>
      <c r="S166" s="4"/>
      <c r="T166" s="4"/>
      <c r="U166" s="4"/>
      <c r="V166" s="4"/>
      <c r="W166" s="4"/>
      <c r="X166" s="4"/>
      <c r="Y166" s="4"/>
      <c r="Z166" s="4"/>
    </row>
    <row r="167" spans="1:26" ht="18" customHeight="1" x14ac:dyDescent="0.2">
      <c r="A167" s="8"/>
      <c r="B167" s="8"/>
      <c r="C167" s="8"/>
      <c r="D167" s="4"/>
      <c r="E167" s="4"/>
      <c r="F167" s="4"/>
      <c r="G167" s="4"/>
      <c r="H167" s="4"/>
      <c r="I167" s="4"/>
      <c r="J167" s="4"/>
      <c r="K167" s="4"/>
      <c r="L167" s="4"/>
      <c r="M167" s="4"/>
      <c r="N167" s="4"/>
      <c r="O167" s="4"/>
      <c r="P167" s="4"/>
      <c r="Q167" s="4"/>
      <c r="R167" s="4"/>
      <c r="S167" s="4"/>
      <c r="T167" s="4"/>
      <c r="U167" s="4"/>
      <c r="V167" s="4"/>
      <c r="W167" s="4"/>
      <c r="X167" s="4"/>
      <c r="Y167" s="4"/>
      <c r="Z167" s="4"/>
    </row>
    <row r="168" spans="1:26" ht="18" customHeight="1" x14ac:dyDescent="0.2">
      <c r="A168" s="8"/>
      <c r="B168" s="8"/>
      <c r="C168" s="8"/>
      <c r="D168" s="4"/>
      <c r="E168" s="4"/>
      <c r="F168" s="4"/>
      <c r="G168" s="4"/>
      <c r="H168" s="4"/>
      <c r="I168" s="4"/>
      <c r="J168" s="4"/>
      <c r="K168" s="4"/>
      <c r="L168" s="4"/>
      <c r="M168" s="4"/>
      <c r="N168" s="4"/>
      <c r="O168" s="4"/>
      <c r="P168" s="4"/>
      <c r="Q168" s="4"/>
      <c r="R168" s="4"/>
      <c r="S168" s="4"/>
      <c r="T168" s="4"/>
      <c r="U168" s="4"/>
      <c r="V168" s="4"/>
      <c r="W168" s="4"/>
      <c r="X168" s="4"/>
      <c r="Y168" s="4"/>
      <c r="Z168" s="4"/>
    </row>
    <row r="169" spans="1:26" ht="18" customHeight="1" x14ac:dyDescent="0.2">
      <c r="A169" s="8"/>
      <c r="B169" s="8"/>
      <c r="C169" s="8"/>
      <c r="D169" s="4"/>
      <c r="E169" s="4"/>
      <c r="F169" s="4"/>
      <c r="G169" s="4"/>
      <c r="H169" s="4"/>
      <c r="I169" s="4"/>
      <c r="J169" s="4"/>
      <c r="K169" s="4"/>
      <c r="L169" s="4"/>
      <c r="M169" s="4"/>
      <c r="N169" s="4"/>
      <c r="O169" s="4"/>
      <c r="P169" s="4"/>
      <c r="Q169" s="4"/>
      <c r="R169" s="4"/>
      <c r="S169" s="4"/>
      <c r="T169" s="4"/>
      <c r="U169" s="4"/>
      <c r="V169" s="4"/>
      <c r="W169" s="4"/>
      <c r="X169" s="4"/>
      <c r="Y169" s="4"/>
      <c r="Z169" s="4"/>
    </row>
    <row r="170" spans="1:26" ht="18" customHeight="1" x14ac:dyDescent="0.2">
      <c r="A170" s="8"/>
      <c r="B170" s="8"/>
      <c r="C170" s="8"/>
      <c r="D170" s="4"/>
      <c r="E170" s="4"/>
      <c r="F170" s="4"/>
      <c r="G170" s="4"/>
      <c r="H170" s="4"/>
      <c r="I170" s="4"/>
      <c r="J170" s="4"/>
      <c r="K170" s="4"/>
      <c r="L170" s="4"/>
      <c r="M170" s="4"/>
      <c r="N170" s="4"/>
      <c r="O170" s="4"/>
      <c r="P170" s="4"/>
      <c r="Q170" s="4"/>
      <c r="R170" s="4"/>
      <c r="S170" s="4"/>
      <c r="T170" s="4"/>
      <c r="U170" s="4"/>
      <c r="V170" s="4"/>
      <c r="W170" s="4"/>
      <c r="X170" s="4"/>
      <c r="Y170" s="4"/>
      <c r="Z170" s="4"/>
    </row>
    <row r="171" spans="1:26" ht="18" customHeight="1" x14ac:dyDescent="0.2">
      <c r="A171" s="8"/>
      <c r="B171" s="8"/>
      <c r="C171" s="8"/>
      <c r="D171" s="4"/>
      <c r="E171" s="4"/>
      <c r="F171" s="4"/>
      <c r="G171" s="4"/>
      <c r="H171" s="4"/>
      <c r="I171" s="4"/>
      <c r="J171" s="4"/>
      <c r="K171" s="4"/>
      <c r="L171" s="4"/>
      <c r="M171" s="4"/>
      <c r="N171" s="4"/>
      <c r="O171" s="4"/>
      <c r="P171" s="4"/>
      <c r="Q171" s="4"/>
      <c r="R171" s="4"/>
      <c r="S171" s="4"/>
      <c r="T171" s="4"/>
      <c r="U171" s="4"/>
      <c r="V171" s="4"/>
      <c r="W171" s="4"/>
      <c r="X171" s="4"/>
      <c r="Y171" s="4"/>
      <c r="Z171" s="4"/>
    </row>
    <row r="172" spans="1:26" ht="18" customHeight="1" x14ac:dyDescent="0.2">
      <c r="A172" s="8"/>
      <c r="B172" s="8"/>
      <c r="C172" s="8"/>
      <c r="D172" s="4"/>
      <c r="E172" s="4"/>
      <c r="F172" s="4"/>
      <c r="G172" s="4"/>
      <c r="H172" s="4"/>
      <c r="I172" s="4"/>
      <c r="J172" s="4"/>
      <c r="K172" s="4"/>
      <c r="L172" s="4"/>
      <c r="M172" s="4"/>
      <c r="N172" s="4"/>
      <c r="O172" s="4"/>
      <c r="P172" s="4"/>
      <c r="Q172" s="4"/>
      <c r="R172" s="4"/>
      <c r="S172" s="4"/>
      <c r="T172" s="4"/>
      <c r="U172" s="4"/>
      <c r="V172" s="4"/>
      <c r="W172" s="4"/>
      <c r="X172" s="4"/>
      <c r="Y172" s="4"/>
      <c r="Z172" s="4"/>
    </row>
    <row r="173" spans="1:26" ht="18" customHeight="1" x14ac:dyDescent="0.2">
      <c r="A173" s="8"/>
      <c r="B173" s="8"/>
      <c r="C173" s="8"/>
      <c r="D173" s="4"/>
      <c r="E173" s="4"/>
      <c r="F173" s="4"/>
      <c r="G173" s="4"/>
      <c r="H173" s="4"/>
      <c r="I173" s="4"/>
      <c r="J173" s="4"/>
      <c r="K173" s="4"/>
      <c r="L173" s="4"/>
      <c r="M173" s="4"/>
      <c r="N173" s="4"/>
      <c r="O173" s="4"/>
      <c r="P173" s="4"/>
      <c r="Q173" s="4"/>
      <c r="R173" s="4"/>
      <c r="S173" s="4"/>
      <c r="T173" s="4"/>
      <c r="U173" s="4"/>
      <c r="V173" s="4"/>
      <c r="W173" s="4"/>
      <c r="X173" s="4"/>
      <c r="Y173" s="4"/>
      <c r="Z173" s="4"/>
    </row>
    <row r="174" spans="1:26" ht="18" customHeight="1" x14ac:dyDescent="0.2">
      <c r="A174" s="8"/>
      <c r="B174" s="8"/>
      <c r="C174" s="8"/>
      <c r="D174" s="4"/>
      <c r="E174" s="4"/>
      <c r="F174" s="4"/>
      <c r="G174" s="4"/>
      <c r="H174" s="4"/>
      <c r="I174" s="4"/>
      <c r="J174" s="4"/>
      <c r="K174" s="4"/>
      <c r="L174" s="4"/>
      <c r="M174" s="4"/>
      <c r="N174" s="4"/>
      <c r="O174" s="4"/>
      <c r="P174" s="4"/>
      <c r="Q174" s="4"/>
      <c r="R174" s="4"/>
      <c r="S174" s="4"/>
      <c r="T174" s="4"/>
      <c r="U174" s="4"/>
      <c r="V174" s="4"/>
      <c r="W174" s="4"/>
      <c r="X174" s="4"/>
      <c r="Y174" s="4"/>
      <c r="Z174" s="4"/>
    </row>
    <row r="175" spans="1:26" ht="18" customHeight="1" x14ac:dyDescent="0.2">
      <c r="A175" s="8"/>
      <c r="B175" s="8"/>
      <c r="C175" s="8"/>
      <c r="D175" s="4"/>
      <c r="E175" s="4"/>
      <c r="F175" s="4"/>
      <c r="G175" s="4"/>
      <c r="H175" s="4"/>
      <c r="I175" s="4"/>
      <c r="J175" s="4"/>
      <c r="K175" s="4"/>
      <c r="L175" s="4"/>
      <c r="M175" s="4"/>
      <c r="N175" s="4"/>
      <c r="O175" s="4"/>
      <c r="P175" s="4"/>
      <c r="Q175" s="4"/>
      <c r="R175" s="4"/>
      <c r="S175" s="4"/>
      <c r="T175" s="4"/>
      <c r="U175" s="4"/>
      <c r="V175" s="4"/>
      <c r="W175" s="4"/>
      <c r="X175" s="4"/>
      <c r="Y175" s="4"/>
      <c r="Z175" s="4"/>
    </row>
    <row r="176" spans="1:26" ht="18" customHeight="1" x14ac:dyDescent="0.2">
      <c r="A176" s="8"/>
      <c r="B176" s="8"/>
      <c r="C176" s="8"/>
      <c r="D176" s="4"/>
      <c r="E176" s="4"/>
      <c r="F176" s="4"/>
      <c r="G176" s="4"/>
      <c r="H176" s="4"/>
      <c r="I176" s="4"/>
      <c r="J176" s="4"/>
      <c r="K176" s="4"/>
      <c r="L176" s="4"/>
      <c r="M176" s="4"/>
      <c r="N176" s="4"/>
      <c r="O176" s="4"/>
      <c r="P176" s="4"/>
      <c r="Q176" s="4"/>
      <c r="R176" s="4"/>
      <c r="S176" s="4"/>
      <c r="T176" s="4"/>
      <c r="U176" s="4"/>
      <c r="V176" s="4"/>
      <c r="W176" s="4"/>
      <c r="X176" s="4"/>
      <c r="Y176" s="4"/>
      <c r="Z176" s="4"/>
    </row>
    <row r="177" spans="1:26" ht="18" customHeight="1" x14ac:dyDescent="0.2">
      <c r="A177" s="8"/>
      <c r="B177" s="8"/>
      <c r="C177" s="8"/>
      <c r="D177" s="4"/>
      <c r="E177" s="4"/>
      <c r="F177" s="4"/>
      <c r="G177" s="4"/>
      <c r="H177" s="4"/>
      <c r="I177" s="4"/>
      <c r="J177" s="4"/>
      <c r="K177" s="4"/>
      <c r="L177" s="4"/>
      <c r="M177" s="4"/>
      <c r="N177" s="4"/>
      <c r="O177" s="4"/>
      <c r="P177" s="4"/>
      <c r="Q177" s="4"/>
      <c r="R177" s="4"/>
      <c r="S177" s="4"/>
      <c r="T177" s="4"/>
      <c r="U177" s="4"/>
      <c r="V177" s="4"/>
      <c r="W177" s="4"/>
      <c r="X177" s="4"/>
      <c r="Y177" s="4"/>
      <c r="Z177" s="4"/>
    </row>
    <row r="178" spans="1:26" ht="18" customHeight="1" x14ac:dyDescent="0.2">
      <c r="A178" s="8"/>
      <c r="B178" s="8"/>
      <c r="C178" s="8"/>
      <c r="D178" s="4"/>
      <c r="E178" s="4"/>
      <c r="F178" s="4"/>
      <c r="G178" s="4"/>
      <c r="H178" s="4"/>
      <c r="I178" s="4"/>
      <c r="J178" s="4"/>
      <c r="K178" s="4"/>
      <c r="L178" s="4"/>
      <c r="M178" s="4"/>
      <c r="N178" s="4"/>
      <c r="O178" s="4"/>
      <c r="P178" s="4"/>
      <c r="Q178" s="4"/>
      <c r="R178" s="4"/>
      <c r="S178" s="4"/>
      <c r="T178" s="4"/>
      <c r="U178" s="4"/>
      <c r="V178" s="4"/>
      <c r="W178" s="4"/>
      <c r="X178" s="4"/>
      <c r="Y178" s="4"/>
      <c r="Z178" s="4"/>
    </row>
    <row r="179" spans="1:26" ht="18" customHeight="1" x14ac:dyDescent="0.2">
      <c r="A179" s="8"/>
      <c r="B179" s="8"/>
      <c r="C179" s="8"/>
      <c r="D179" s="4"/>
      <c r="E179" s="4"/>
      <c r="F179" s="4"/>
      <c r="G179" s="4"/>
      <c r="H179" s="4"/>
      <c r="I179" s="4"/>
      <c r="J179" s="4"/>
      <c r="K179" s="4"/>
      <c r="L179" s="4"/>
      <c r="M179" s="4"/>
      <c r="N179" s="4"/>
      <c r="O179" s="4"/>
      <c r="P179" s="4"/>
      <c r="Q179" s="4"/>
      <c r="R179" s="4"/>
      <c r="S179" s="4"/>
      <c r="T179" s="4"/>
      <c r="U179" s="4"/>
      <c r="V179" s="4"/>
      <c r="W179" s="4"/>
      <c r="X179" s="4"/>
      <c r="Y179" s="4"/>
      <c r="Z179" s="4"/>
    </row>
    <row r="180" spans="1:26" ht="18" customHeight="1" x14ac:dyDescent="0.2">
      <c r="A180" s="8"/>
      <c r="B180" s="8"/>
      <c r="C180" s="8"/>
      <c r="D180" s="4"/>
      <c r="E180" s="4"/>
      <c r="F180" s="4"/>
      <c r="G180" s="4"/>
      <c r="H180" s="4"/>
      <c r="I180" s="4"/>
      <c r="J180" s="4"/>
      <c r="K180" s="4"/>
      <c r="L180" s="4"/>
      <c r="M180" s="4"/>
      <c r="N180" s="4"/>
      <c r="O180" s="4"/>
      <c r="P180" s="4"/>
      <c r="Q180" s="4"/>
      <c r="R180" s="4"/>
      <c r="S180" s="4"/>
      <c r="T180" s="4"/>
      <c r="U180" s="4"/>
      <c r="V180" s="4"/>
      <c r="W180" s="4"/>
      <c r="X180" s="4"/>
      <c r="Y180" s="4"/>
      <c r="Z180" s="4"/>
    </row>
    <row r="181" spans="1:26" ht="18" customHeight="1" x14ac:dyDescent="0.2">
      <c r="A181" s="8"/>
      <c r="B181" s="8"/>
      <c r="C181" s="8"/>
      <c r="D181" s="4"/>
      <c r="E181" s="4"/>
      <c r="F181" s="4"/>
      <c r="G181" s="4"/>
      <c r="H181" s="4"/>
      <c r="I181" s="4"/>
      <c r="J181" s="4"/>
      <c r="K181" s="4"/>
      <c r="L181" s="4"/>
      <c r="M181" s="4"/>
      <c r="N181" s="4"/>
      <c r="O181" s="4"/>
      <c r="P181" s="4"/>
      <c r="Q181" s="4"/>
      <c r="R181" s="4"/>
      <c r="S181" s="4"/>
      <c r="T181" s="4"/>
      <c r="U181" s="4"/>
      <c r="V181" s="4"/>
      <c r="W181" s="4"/>
      <c r="X181" s="4"/>
      <c r="Y181" s="4"/>
      <c r="Z181" s="4"/>
    </row>
    <row r="182" spans="1:26" ht="18" customHeight="1" x14ac:dyDescent="0.2">
      <c r="A182" s="8"/>
      <c r="B182" s="8"/>
      <c r="C182" s="8"/>
      <c r="D182" s="4"/>
      <c r="E182" s="4"/>
      <c r="F182" s="4"/>
      <c r="G182" s="4"/>
      <c r="H182" s="4"/>
      <c r="I182" s="4"/>
      <c r="J182" s="4"/>
      <c r="K182" s="4"/>
      <c r="L182" s="4"/>
      <c r="M182" s="4"/>
      <c r="N182" s="4"/>
      <c r="O182" s="4"/>
      <c r="P182" s="4"/>
      <c r="Q182" s="4"/>
      <c r="R182" s="4"/>
      <c r="S182" s="4"/>
      <c r="T182" s="4"/>
      <c r="U182" s="4"/>
      <c r="V182" s="4"/>
      <c r="W182" s="4"/>
      <c r="X182" s="4"/>
      <c r="Y182" s="4"/>
      <c r="Z182" s="4"/>
    </row>
    <row r="183" spans="1:26" ht="18" customHeight="1" x14ac:dyDescent="0.2">
      <c r="A183" s="8"/>
      <c r="B183" s="8"/>
      <c r="C183" s="8"/>
      <c r="D183" s="4"/>
      <c r="E183" s="4"/>
      <c r="F183" s="4"/>
      <c r="G183" s="4"/>
      <c r="H183" s="4"/>
      <c r="I183" s="4"/>
      <c r="J183" s="4"/>
      <c r="K183" s="4"/>
      <c r="L183" s="4"/>
      <c r="M183" s="4"/>
      <c r="N183" s="4"/>
      <c r="O183" s="4"/>
      <c r="P183" s="4"/>
      <c r="Q183" s="4"/>
      <c r="R183" s="4"/>
      <c r="S183" s="4"/>
      <c r="T183" s="4"/>
      <c r="U183" s="4"/>
      <c r="V183" s="4"/>
      <c r="W183" s="4"/>
      <c r="X183" s="4"/>
      <c r="Y183" s="4"/>
      <c r="Z183" s="4"/>
    </row>
    <row r="184" spans="1:26" ht="18" customHeight="1" x14ac:dyDescent="0.2">
      <c r="A184" s="8"/>
      <c r="B184" s="8"/>
      <c r="C184" s="8"/>
      <c r="D184" s="4"/>
      <c r="E184" s="4"/>
      <c r="F184" s="4"/>
      <c r="G184" s="4"/>
      <c r="H184" s="4"/>
      <c r="I184" s="4"/>
      <c r="J184" s="4"/>
      <c r="K184" s="4"/>
      <c r="L184" s="4"/>
      <c r="M184" s="4"/>
      <c r="N184" s="4"/>
      <c r="O184" s="4"/>
      <c r="P184" s="4"/>
      <c r="Q184" s="4"/>
      <c r="R184" s="4"/>
      <c r="S184" s="4"/>
      <c r="T184" s="4"/>
      <c r="U184" s="4"/>
      <c r="V184" s="4"/>
      <c r="W184" s="4"/>
      <c r="X184" s="4"/>
      <c r="Y184" s="4"/>
      <c r="Z184" s="4"/>
    </row>
    <row r="185" spans="1:26" ht="18" customHeight="1" x14ac:dyDescent="0.2">
      <c r="A185" s="8"/>
      <c r="B185" s="8"/>
      <c r="C185" s="8"/>
      <c r="D185" s="4"/>
      <c r="E185" s="4"/>
      <c r="F185" s="4"/>
      <c r="G185" s="4"/>
      <c r="H185" s="4"/>
      <c r="I185" s="4"/>
      <c r="J185" s="4"/>
      <c r="K185" s="4"/>
      <c r="L185" s="4"/>
      <c r="M185" s="4"/>
      <c r="N185" s="4"/>
      <c r="O185" s="4"/>
      <c r="P185" s="4"/>
      <c r="Q185" s="4"/>
      <c r="R185" s="4"/>
      <c r="S185" s="4"/>
      <c r="T185" s="4"/>
      <c r="U185" s="4"/>
      <c r="V185" s="4"/>
      <c r="W185" s="4"/>
      <c r="X185" s="4"/>
      <c r="Y185" s="4"/>
      <c r="Z185" s="4"/>
    </row>
    <row r="186" spans="1:26" ht="18" customHeight="1" x14ac:dyDescent="0.2">
      <c r="A186" s="8"/>
      <c r="B186" s="8"/>
      <c r="C186" s="8"/>
      <c r="D186" s="4"/>
      <c r="E186" s="4"/>
      <c r="F186" s="4"/>
      <c r="G186" s="4"/>
      <c r="H186" s="4"/>
      <c r="I186" s="4"/>
      <c r="J186" s="4"/>
      <c r="K186" s="4"/>
      <c r="L186" s="4"/>
      <c r="M186" s="4"/>
      <c r="N186" s="4"/>
      <c r="O186" s="4"/>
      <c r="P186" s="4"/>
      <c r="Q186" s="4"/>
      <c r="R186" s="4"/>
      <c r="S186" s="4"/>
      <c r="T186" s="4"/>
      <c r="U186" s="4"/>
      <c r="V186" s="4"/>
      <c r="W186" s="4"/>
      <c r="X186" s="4"/>
      <c r="Y186" s="4"/>
      <c r="Z186" s="4"/>
    </row>
    <row r="187" spans="1:26" ht="18" customHeight="1" x14ac:dyDescent="0.2">
      <c r="A187" s="8"/>
      <c r="B187" s="8"/>
      <c r="C187" s="8"/>
      <c r="D187" s="4"/>
      <c r="E187" s="4"/>
      <c r="F187" s="4"/>
      <c r="G187" s="4"/>
      <c r="H187" s="4"/>
      <c r="I187" s="4"/>
      <c r="J187" s="4"/>
      <c r="K187" s="4"/>
      <c r="L187" s="4"/>
      <c r="M187" s="4"/>
      <c r="N187" s="4"/>
      <c r="O187" s="4"/>
      <c r="P187" s="4"/>
      <c r="Q187" s="4"/>
      <c r="R187" s="4"/>
      <c r="S187" s="4"/>
      <c r="T187" s="4"/>
      <c r="U187" s="4"/>
      <c r="V187" s="4"/>
      <c r="W187" s="4"/>
      <c r="X187" s="4"/>
      <c r="Y187" s="4"/>
      <c r="Z187" s="4"/>
    </row>
    <row r="188" spans="1:26" ht="18" customHeight="1" x14ac:dyDescent="0.2">
      <c r="A188" s="8"/>
      <c r="B188" s="8"/>
      <c r="C188" s="8"/>
      <c r="D188" s="4"/>
      <c r="E188" s="4"/>
      <c r="F188" s="4"/>
      <c r="G188" s="4"/>
      <c r="H188" s="4"/>
      <c r="I188" s="4"/>
      <c r="J188" s="4"/>
      <c r="K188" s="4"/>
      <c r="L188" s="4"/>
      <c r="M188" s="4"/>
      <c r="N188" s="4"/>
      <c r="O188" s="4"/>
      <c r="P188" s="4"/>
      <c r="Q188" s="4"/>
      <c r="R188" s="4"/>
      <c r="S188" s="4"/>
      <c r="T188" s="4"/>
      <c r="U188" s="4"/>
      <c r="V188" s="4"/>
      <c r="W188" s="4"/>
      <c r="X188" s="4"/>
      <c r="Y188" s="4"/>
      <c r="Z188" s="4"/>
    </row>
    <row r="189" spans="1:26" ht="18" customHeight="1" x14ac:dyDescent="0.2">
      <c r="A189" s="8"/>
      <c r="B189" s="8"/>
      <c r="C189" s="8"/>
      <c r="D189" s="4"/>
      <c r="E189" s="4"/>
      <c r="F189" s="4"/>
      <c r="G189" s="4"/>
      <c r="H189" s="4"/>
      <c r="I189" s="4"/>
      <c r="J189" s="4"/>
      <c r="K189" s="4"/>
      <c r="L189" s="4"/>
      <c r="M189" s="4"/>
      <c r="N189" s="4"/>
      <c r="O189" s="4"/>
      <c r="P189" s="4"/>
      <c r="Q189" s="4"/>
      <c r="R189" s="4"/>
      <c r="S189" s="4"/>
      <c r="T189" s="4"/>
      <c r="U189" s="4"/>
      <c r="V189" s="4"/>
      <c r="W189" s="4"/>
      <c r="X189" s="4"/>
      <c r="Y189" s="4"/>
      <c r="Z189" s="4"/>
    </row>
    <row r="190" spans="1:26" ht="18" customHeight="1" x14ac:dyDescent="0.2">
      <c r="A190" s="8"/>
      <c r="B190" s="8"/>
      <c r="C190" s="8"/>
      <c r="D190" s="4"/>
      <c r="E190" s="4"/>
      <c r="F190" s="4"/>
      <c r="G190" s="4"/>
      <c r="H190" s="4"/>
      <c r="I190" s="4"/>
      <c r="J190" s="4"/>
      <c r="K190" s="4"/>
      <c r="L190" s="4"/>
      <c r="M190" s="4"/>
      <c r="N190" s="4"/>
      <c r="O190" s="4"/>
      <c r="P190" s="4"/>
      <c r="Q190" s="4"/>
      <c r="R190" s="4"/>
      <c r="S190" s="4"/>
      <c r="T190" s="4"/>
      <c r="U190" s="4"/>
      <c r="V190" s="4"/>
      <c r="W190" s="4"/>
      <c r="X190" s="4"/>
      <c r="Y190" s="4"/>
      <c r="Z190" s="4"/>
    </row>
    <row r="191" spans="1:26" ht="18" customHeight="1" x14ac:dyDescent="0.2">
      <c r="A191" s="8"/>
      <c r="B191" s="8"/>
      <c r="C191" s="8"/>
      <c r="D191" s="4"/>
      <c r="E191" s="4"/>
      <c r="F191" s="4"/>
      <c r="G191" s="4"/>
      <c r="H191" s="4"/>
      <c r="I191" s="4"/>
      <c r="J191" s="4"/>
      <c r="K191" s="4"/>
      <c r="L191" s="4"/>
      <c r="M191" s="4"/>
      <c r="N191" s="4"/>
      <c r="O191" s="4"/>
      <c r="P191" s="4"/>
      <c r="Q191" s="4"/>
      <c r="R191" s="4"/>
      <c r="S191" s="4"/>
      <c r="T191" s="4"/>
      <c r="U191" s="4"/>
      <c r="V191" s="4"/>
      <c r="W191" s="4"/>
      <c r="X191" s="4"/>
      <c r="Y191" s="4"/>
      <c r="Z191" s="4"/>
    </row>
    <row r="192" spans="1:26" ht="18" customHeight="1" x14ac:dyDescent="0.2">
      <c r="A192" s="8"/>
      <c r="B192" s="8"/>
      <c r="C192" s="8"/>
      <c r="D192" s="4"/>
      <c r="E192" s="4"/>
      <c r="F192" s="4"/>
      <c r="G192" s="4"/>
      <c r="H192" s="4"/>
      <c r="I192" s="4"/>
      <c r="J192" s="4"/>
      <c r="K192" s="4"/>
      <c r="L192" s="4"/>
      <c r="M192" s="4"/>
      <c r="N192" s="4"/>
      <c r="O192" s="4"/>
      <c r="P192" s="4"/>
      <c r="Q192" s="4"/>
      <c r="R192" s="4"/>
      <c r="S192" s="4"/>
      <c r="T192" s="4"/>
      <c r="U192" s="4"/>
      <c r="V192" s="4"/>
      <c r="W192" s="4"/>
      <c r="X192" s="4"/>
      <c r="Y192" s="4"/>
      <c r="Z192" s="4"/>
    </row>
    <row r="193" spans="1:26" ht="18" customHeight="1" x14ac:dyDescent="0.2">
      <c r="A193" s="8"/>
      <c r="B193" s="8"/>
      <c r="C193" s="8"/>
      <c r="D193" s="4"/>
      <c r="E193" s="4"/>
      <c r="F193" s="4"/>
      <c r="G193" s="4"/>
      <c r="H193" s="4"/>
      <c r="I193" s="4"/>
      <c r="J193" s="4"/>
      <c r="K193" s="4"/>
      <c r="L193" s="4"/>
      <c r="M193" s="4"/>
      <c r="N193" s="4"/>
      <c r="O193" s="4"/>
      <c r="P193" s="4"/>
      <c r="Q193" s="4"/>
      <c r="R193" s="4"/>
      <c r="S193" s="4"/>
      <c r="T193" s="4"/>
      <c r="U193" s="4"/>
      <c r="V193" s="4"/>
      <c r="W193" s="4"/>
      <c r="X193" s="4"/>
      <c r="Y193" s="4"/>
      <c r="Z193" s="4"/>
    </row>
    <row r="194" spans="1:26" ht="18" customHeight="1" x14ac:dyDescent="0.2">
      <c r="A194" s="8"/>
      <c r="B194" s="8"/>
      <c r="C194" s="8"/>
      <c r="D194" s="4"/>
      <c r="E194" s="4"/>
      <c r="F194" s="4"/>
      <c r="G194" s="4"/>
      <c r="H194" s="4"/>
      <c r="I194" s="4"/>
      <c r="J194" s="4"/>
      <c r="K194" s="4"/>
      <c r="L194" s="4"/>
      <c r="M194" s="4"/>
      <c r="N194" s="4"/>
      <c r="O194" s="4"/>
      <c r="P194" s="4"/>
      <c r="Q194" s="4"/>
      <c r="R194" s="4"/>
      <c r="S194" s="4"/>
      <c r="T194" s="4"/>
      <c r="U194" s="4"/>
      <c r="V194" s="4"/>
      <c r="W194" s="4"/>
      <c r="X194" s="4"/>
      <c r="Y194" s="4"/>
      <c r="Z194" s="4"/>
    </row>
    <row r="195" spans="1:26" ht="18" customHeight="1" x14ac:dyDescent="0.2">
      <c r="A195" s="8"/>
      <c r="B195" s="8"/>
      <c r="C195" s="8"/>
      <c r="D195" s="4"/>
      <c r="E195" s="4"/>
      <c r="F195" s="4"/>
      <c r="G195" s="4"/>
      <c r="H195" s="4"/>
      <c r="I195" s="4"/>
      <c r="J195" s="4"/>
      <c r="K195" s="4"/>
      <c r="L195" s="4"/>
      <c r="M195" s="4"/>
      <c r="N195" s="4"/>
      <c r="O195" s="4"/>
      <c r="P195" s="4"/>
      <c r="Q195" s="4"/>
      <c r="R195" s="4"/>
      <c r="S195" s="4"/>
      <c r="T195" s="4"/>
      <c r="U195" s="4"/>
      <c r="V195" s="4"/>
      <c r="W195" s="4"/>
      <c r="X195" s="4"/>
      <c r="Y195" s="4"/>
      <c r="Z195" s="4"/>
    </row>
    <row r="196" spans="1:26" ht="18" customHeight="1" x14ac:dyDescent="0.2">
      <c r="A196" s="8"/>
      <c r="B196" s="8"/>
      <c r="C196" s="8"/>
      <c r="D196" s="4"/>
      <c r="E196" s="4"/>
      <c r="F196" s="4"/>
      <c r="G196" s="4"/>
      <c r="H196" s="4"/>
      <c r="I196" s="4"/>
      <c r="J196" s="4"/>
      <c r="K196" s="4"/>
      <c r="L196" s="4"/>
      <c r="M196" s="4"/>
      <c r="N196" s="4"/>
      <c r="O196" s="4"/>
      <c r="P196" s="4"/>
      <c r="Q196" s="4"/>
      <c r="R196" s="4"/>
      <c r="S196" s="4"/>
      <c r="T196" s="4"/>
      <c r="U196" s="4"/>
      <c r="V196" s="4"/>
      <c r="W196" s="4"/>
      <c r="X196" s="4"/>
      <c r="Y196" s="4"/>
      <c r="Z196" s="4"/>
    </row>
    <row r="197" spans="1:26" ht="18" customHeight="1" x14ac:dyDescent="0.2">
      <c r="A197" s="8"/>
      <c r="B197" s="8"/>
      <c r="C197" s="8"/>
      <c r="D197" s="4"/>
      <c r="E197" s="4"/>
      <c r="F197" s="4"/>
      <c r="G197" s="4"/>
      <c r="H197" s="4"/>
      <c r="I197" s="4"/>
      <c r="J197" s="4"/>
      <c r="K197" s="4"/>
      <c r="L197" s="4"/>
      <c r="M197" s="4"/>
      <c r="N197" s="4"/>
      <c r="O197" s="4"/>
      <c r="P197" s="4"/>
      <c r="Q197" s="4"/>
      <c r="R197" s="4"/>
      <c r="S197" s="4"/>
      <c r="T197" s="4"/>
      <c r="U197" s="4"/>
      <c r="V197" s="4"/>
      <c r="W197" s="4"/>
      <c r="X197" s="4"/>
      <c r="Y197" s="4"/>
      <c r="Z197" s="4"/>
    </row>
    <row r="198" spans="1:26" ht="18" customHeight="1" x14ac:dyDescent="0.2">
      <c r="A198" s="8"/>
      <c r="B198" s="8"/>
      <c r="C198" s="8"/>
      <c r="D198" s="4"/>
      <c r="E198" s="4"/>
      <c r="F198" s="4"/>
      <c r="G198" s="4"/>
      <c r="H198" s="4"/>
      <c r="I198" s="4"/>
      <c r="J198" s="4"/>
      <c r="K198" s="4"/>
      <c r="L198" s="4"/>
      <c r="M198" s="4"/>
      <c r="N198" s="4"/>
      <c r="O198" s="4"/>
      <c r="P198" s="4"/>
      <c r="Q198" s="4"/>
      <c r="R198" s="4"/>
      <c r="S198" s="4"/>
      <c r="T198" s="4"/>
      <c r="U198" s="4"/>
      <c r="V198" s="4"/>
      <c r="W198" s="4"/>
      <c r="X198" s="4"/>
      <c r="Y198" s="4"/>
      <c r="Z198" s="4"/>
    </row>
    <row r="199" spans="1:26" ht="18" customHeight="1" x14ac:dyDescent="0.2">
      <c r="A199" s="8"/>
      <c r="B199" s="8"/>
      <c r="C199" s="8"/>
      <c r="D199" s="4"/>
      <c r="E199" s="4"/>
      <c r="F199" s="4"/>
      <c r="G199" s="4"/>
      <c r="H199" s="4"/>
      <c r="I199" s="4"/>
      <c r="J199" s="4"/>
      <c r="K199" s="4"/>
      <c r="L199" s="4"/>
      <c r="M199" s="4"/>
      <c r="N199" s="4"/>
      <c r="O199" s="4"/>
      <c r="P199" s="4"/>
      <c r="Q199" s="4"/>
      <c r="R199" s="4"/>
      <c r="S199" s="4"/>
      <c r="T199" s="4"/>
      <c r="U199" s="4"/>
      <c r="V199" s="4"/>
      <c r="W199" s="4"/>
      <c r="X199" s="4"/>
      <c r="Y199" s="4"/>
      <c r="Z199" s="4"/>
    </row>
    <row r="200" spans="1:26" ht="18" customHeight="1" x14ac:dyDescent="0.2">
      <c r="A200" s="8"/>
      <c r="B200" s="8"/>
      <c r="C200" s="8"/>
      <c r="D200" s="4"/>
      <c r="E200" s="4"/>
      <c r="F200" s="4"/>
      <c r="G200" s="4"/>
      <c r="H200" s="4"/>
      <c r="I200" s="4"/>
      <c r="J200" s="4"/>
      <c r="K200" s="4"/>
      <c r="L200" s="4"/>
      <c r="M200" s="4"/>
      <c r="N200" s="4"/>
      <c r="O200" s="4"/>
      <c r="P200" s="4"/>
      <c r="Q200" s="4"/>
      <c r="R200" s="4"/>
      <c r="S200" s="4"/>
      <c r="T200" s="4"/>
      <c r="U200" s="4"/>
      <c r="V200" s="4"/>
      <c r="W200" s="4"/>
      <c r="X200" s="4"/>
      <c r="Y200" s="4"/>
      <c r="Z200" s="4"/>
    </row>
    <row r="201" spans="1:26" ht="18" customHeight="1" x14ac:dyDescent="0.2">
      <c r="A201" s="8"/>
      <c r="B201" s="8"/>
      <c r="C201" s="8"/>
      <c r="D201" s="4"/>
      <c r="E201" s="4"/>
      <c r="F201" s="4"/>
      <c r="G201" s="4"/>
      <c r="H201" s="4"/>
      <c r="I201" s="4"/>
      <c r="J201" s="4"/>
      <c r="K201" s="4"/>
      <c r="L201" s="4"/>
      <c r="M201" s="4"/>
      <c r="N201" s="4"/>
      <c r="O201" s="4"/>
      <c r="P201" s="4"/>
      <c r="Q201" s="4"/>
      <c r="R201" s="4"/>
      <c r="S201" s="4"/>
      <c r="T201" s="4"/>
      <c r="U201" s="4"/>
      <c r="V201" s="4"/>
      <c r="W201" s="4"/>
      <c r="X201" s="4"/>
      <c r="Y201" s="4"/>
      <c r="Z201" s="4"/>
    </row>
    <row r="202" spans="1:26" ht="18" customHeight="1" x14ac:dyDescent="0.2">
      <c r="A202" s="8"/>
      <c r="B202" s="8"/>
      <c r="C202" s="8"/>
      <c r="D202" s="4"/>
      <c r="E202" s="4"/>
      <c r="F202" s="4"/>
      <c r="G202" s="4"/>
      <c r="H202" s="4"/>
      <c r="I202" s="4"/>
      <c r="J202" s="4"/>
      <c r="K202" s="4"/>
      <c r="L202" s="4"/>
      <c r="M202" s="4"/>
      <c r="N202" s="4"/>
      <c r="O202" s="4"/>
      <c r="P202" s="4"/>
      <c r="Q202" s="4"/>
      <c r="R202" s="4"/>
      <c r="S202" s="4"/>
      <c r="T202" s="4"/>
      <c r="U202" s="4"/>
      <c r="V202" s="4"/>
      <c r="W202" s="4"/>
      <c r="X202" s="4"/>
      <c r="Y202" s="4"/>
      <c r="Z202" s="4"/>
    </row>
    <row r="203" spans="1:26" ht="18" customHeight="1" x14ac:dyDescent="0.2">
      <c r="A203" s="8"/>
      <c r="B203" s="8"/>
      <c r="C203" s="8"/>
      <c r="D203" s="4"/>
      <c r="E203" s="4"/>
      <c r="F203" s="4"/>
      <c r="G203" s="4"/>
      <c r="H203" s="4"/>
      <c r="I203" s="4"/>
      <c r="J203" s="4"/>
      <c r="K203" s="4"/>
      <c r="L203" s="4"/>
      <c r="M203" s="4"/>
      <c r="N203" s="4"/>
      <c r="O203" s="4"/>
      <c r="P203" s="4"/>
      <c r="Q203" s="4"/>
      <c r="R203" s="4"/>
      <c r="S203" s="4"/>
      <c r="T203" s="4"/>
      <c r="U203" s="4"/>
      <c r="V203" s="4"/>
      <c r="W203" s="4"/>
      <c r="X203" s="4"/>
      <c r="Y203" s="4"/>
      <c r="Z203" s="4"/>
    </row>
    <row r="204" spans="1:26" ht="18" customHeight="1" x14ac:dyDescent="0.2">
      <c r="A204" s="8"/>
      <c r="B204" s="8"/>
      <c r="C204" s="8"/>
      <c r="D204" s="4"/>
      <c r="E204" s="4"/>
      <c r="F204" s="4"/>
      <c r="G204" s="4"/>
      <c r="H204" s="4"/>
      <c r="I204" s="4"/>
      <c r="J204" s="4"/>
      <c r="K204" s="4"/>
      <c r="L204" s="4"/>
      <c r="M204" s="4"/>
      <c r="N204" s="4"/>
      <c r="O204" s="4"/>
      <c r="P204" s="4"/>
      <c r="Q204" s="4"/>
      <c r="R204" s="4"/>
      <c r="S204" s="4"/>
      <c r="T204" s="4"/>
      <c r="U204" s="4"/>
      <c r="V204" s="4"/>
      <c r="W204" s="4"/>
      <c r="X204" s="4"/>
      <c r="Y204" s="4"/>
      <c r="Z204" s="4"/>
    </row>
    <row r="205" spans="1:26" ht="18" customHeight="1" x14ac:dyDescent="0.2">
      <c r="A205" s="8"/>
      <c r="B205" s="8"/>
      <c r="C205" s="8"/>
      <c r="D205" s="4"/>
      <c r="E205" s="4"/>
      <c r="F205" s="4"/>
      <c r="G205" s="4"/>
      <c r="H205" s="4"/>
      <c r="I205" s="4"/>
      <c r="J205" s="4"/>
      <c r="K205" s="4"/>
      <c r="L205" s="4"/>
      <c r="M205" s="4"/>
      <c r="N205" s="4"/>
      <c r="O205" s="4"/>
      <c r="P205" s="4"/>
      <c r="Q205" s="4"/>
      <c r="R205" s="4"/>
      <c r="S205" s="4"/>
      <c r="T205" s="4"/>
      <c r="U205" s="4"/>
      <c r="V205" s="4"/>
      <c r="W205" s="4"/>
      <c r="X205" s="4"/>
      <c r="Y205" s="4"/>
      <c r="Z205" s="4"/>
    </row>
    <row r="206" spans="1:26" ht="18" customHeight="1" x14ac:dyDescent="0.2">
      <c r="A206" s="8"/>
      <c r="B206" s="8"/>
      <c r="C206" s="8"/>
      <c r="D206" s="4"/>
      <c r="E206" s="4"/>
      <c r="F206" s="4"/>
      <c r="G206" s="4"/>
      <c r="H206" s="4"/>
      <c r="I206" s="4"/>
      <c r="J206" s="4"/>
      <c r="K206" s="4"/>
      <c r="L206" s="4"/>
      <c r="M206" s="4"/>
      <c r="N206" s="4"/>
      <c r="O206" s="4"/>
      <c r="P206" s="4"/>
      <c r="Q206" s="4"/>
      <c r="R206" s="4"/>
      <c r="S206" s="4"/>
      <c r="T206" s="4"/>
      <c r="U206" s="4"/>
      <c r="V206" s="4"/>
      <c r="W206" s="4"/>
      <c r="X206" s="4"/>
      <c r="Y206" s="4"/>
      <c r="Z206" s="4"/>
    </row>
    <row r="207" spans="1:26" ht="18" customHeight="1" x14ac:dyDescent="0.2">
      <c r="A207" s="8"/>
      <c r="B207" s="8"/>
      <c r="C207" s="8"/>
      <c r="D207" s="4"/>
      <c r="E207" s="4"/>
      <c r="F207" s="4"/>
      <c r="G207" s="4"/>
      <c r="H207" s="4"/>
      <c r="I207" s="4"/>
      <c r="J207" s="4"/>
      <c r="K207" s="4"/>
      <c r="L207" s="4"/>
      <c r="M207" s="4"/>
      <c r="N207" s="4"/>
      <c r="O207" s="4"/>
      <c r="P207" s="4"/>
      <c r="Q207" s="4"/>
      <c r="R207" s="4"/>
      <c r="S207" s="4"/>
      <c r="T207" s="4"/>
      <c r="U207" s="4"/>
      <c r="V207" s="4"/>
      <c r="W207" s="4"/>
      <c r="X207" s="4"/>
      <c r="Y207" s="4"/>
      <c r="Z207" s="4"/>
    </row>
    <row r="208" spans="1:26" ht="18" customHeight="1" x14ac:dyDescent="0.2">
      <c r="A208" s="8"/>
      <c r="B208" s="8"/>
      <c r="C208" s="8"/>
      <c r="D208" s="4"/>
      <c r="E208" s="4"/>
      <c r="F208" s="4"/>
      <c r="G208" s="4"/>
      <c r="H208" s="4"/>
      <c r="I208" s="4"/>
      <c r="J208" s="4"/>
      <c r="K208" s="4"/>
      <c r="L208" s="4"/>
      <c r="M208" s="4"/>
      <c r="N208" s="4"/>
      <c r="O208" s="4"/>
      <c r="P208" s="4"/>
      <c r="Q208" s="4"/>
      <c r="R208" s="4"/>
      <c r="S208" s="4"/>
      <c r="T208" s="4"/>
      <c r="U208" s="4"/>
      <c r="V208" s="4"/>
      <c r="W208" s="4"/>
      <c r="X208" s="4"/>
      <c r="Y208" s="4"/>
      <c r="Z208" s="4"/>
    </row>
    <row r="209" spans="1:26" ht="18" customHeight="1" x14ac:dyDescent="0.2">
      <c r="A209" s="8"/>
      <c r="B209" s="8"/>
      <c r="C209" s="8"/>
      <c r="D209" s="4"/>
      <c r="E209" s="4"/>
      <c r="F209" s="4"/>
      <c r="G209" s="4"/>
      <c r="H209" s="4"/>
      <c r="I209" s="4"/>
      <c r="J209" s="4"/>
      <c r="K209" s="4"/>
      <c r="L209" s="4"/>
      <c r="M209" s="4"/>
      <c r="N209" s="4"/>
      <c r="O209" s="4"/>
      <c r="P209" s="4"/>
      <c r="Q209" s="4"/>
      <c r="R209" s="4"/>
      <c r="S209" s="4"/>
      <c r="T209" s="4"/>
      <c r="U209" s="4"/>
      <c r="V209" s="4"/>
      <c r="W209" s="4"/>
      <c r="X209" s="4"/>
      <c r="Y209" s="4"/>
      <c r="Z209" s="4"/>
    </row>
    <row r="210" spans="1:26" ht="18" customHeight="1" x14ac:dyDescent="0.2">
      <c r="A210" s="8"/>
      <c r="B210" s="8"/>
      <c r="C210" s="8"/>
      <c r="D210" s="4"/>
      <c r="E210" s="4"/>
      <c r="F210" s="4"/>
      <c r="G210" s="4"/>
      <c r="H210" s="4"/>
      <c r="I210" s="4"/>
      <c r="J210" s="4"/>
      <c r="K210" s="4"/>
      <c r="L210" s="4"/>
      <c r="M210" s="4"/>
      <c r="N210" s="4"/>
      <c r="O210" s="4"/>
      <c r="P210" s="4"/>
      <c r="Q210" s="4"/>
      <c r="R210" s="4"/>
      <c r="S210" s="4"/>
      <c r="T210" s="4"/>
      <c r="U210" s="4"/>
      <c r="V210" s="4"/>
      <c r="W210" s="4"/>
      <c r="X210" s="4"/>
      <c r="Y210" s="4"/>
      <c r="Z210" s="4"/>
    </row>
    <row r="211" spans="1:26" ht="18" customHeight="1" x14ac:dyDescent="0.2">
      <c r="A211" s="8"/>
      <c r="B211" s="8"/>
      <c r="C211" s="8"/>
      <c r="D211" s="4"/>
      <c r="E211" s="4"/>
      <c r="F211" s="4"/>
      <c r="G211" s="4"/>
      <c r="H211" s="4"/>
      <c r="I211" s="4"/>
      <c r="J211" s="4"/>
      <c r="K211" s="4"/>
      <c r="L211" s="4"/>
      <c r="M211" s="4"/>
      <c r="N211" s="4"/>
      <c r="O211" s="4"/>
      <c r="P211" s="4"/>
      <c r="Q211" s="4"/>
      <c r="R211" s="4"/>
      <c r="S211" s="4"/>
      <c r="T211" s="4"/>
      <c r="U211" s="4"/>
      <c r="V211" s="4"/>
      <c r="W211" s="4"/>
      <c r="X211" s="4"/>
      <c r="Y211" s="4"/>
      <c r="Z211" s="4"/>
    </row>
    <row r="212" spans="1:26" ht="18" customHeight="1" x14ac:dyDescent="0.2">
      <c r="A212" s="8"/>
      <c r="B212" s="8"/>
      <c r="C212" s="8"/>
      <c r="D212" s="4"/>
      <c r="E212" s="4"/>
      <c r="F212" s="4"/>
      <c r="G212" s="4"/>
      <c r="H212" s="4"/>
      <c r="I212" s="4"/>
      <c r="J212" s="4"/>
      <c r="K212" s="4"/>
      <c r="L212" s="4"/>
      <c r="M212" s="4"/>
      <c r="N212" s="4"/>
      <c r="O212" s="4"/>
      <c r="P212" s="4"/>
      <c r="Q212" s="4"/>
      <c r="R212" s="4"/>
      <c r="S212" s="4"/>
      <c r="T212" s="4"/>
      <c r="U212" s="4"/>
      <c r="V212" s="4"/>
      <c r="W212" s="4"/>
      <c r="X212" s="4"/>
      <c r="Y212" s="4"/>
      <c r="Z212" s="4"/>
    </row>
    <row r="213" spans="1:26" ht="18" customHeight="1" x14ac:dyDescent="0.2">
      <c r="A213" s="8"/>
      <c r="B213" s="8"/>
      <c r="C213" s="8"/>
      <c r="D213" s="4"/>
      <c r="E213" s="4"/>
      <c r="F213" s="4"/>
      <c r="G213" s="4"/>
      <c r="H213" s="4"/>
      <c r="I213" s="4"/>
      <c r="J213" s="4"/>
      <c r="K213" s="4"/>
      <c r="L213" s="4"/>
      <c r="M213" s="4"/>
      <c r="N213" s="4"/>
      <c r="O213" s="4"/>
      <c r="P213" s="4"/>
      <c r="Q213" s="4"/>
      <c r="R213" s="4"/>
      <c r="S213" s="4"/>
      <c r="T213" s="4"/>
      <c r="U213" s="4"/>
      <c r="V213" s="4"/>
      <c r="W213" s="4"/>
      <c r="X213" s="4"/>
      <c r="Y213" s="4"/>
      <c r="Z213" s="4"/>
    </row>
    <row r="214" spans="1:26" ht="18" customHeight="1" x14ac:dyDescent="0.2">
      <c r="A214" s="8"/>
      <c r="B214" s="8"/>
      <c r="C214" s="8"/>
      <c r="D214" s="4"/>
      <c r="E214" s="4"/>
      <c r="F214" s="4"/>
      <c r="G214" s="4"/>
      <c r="H214" s="4"/>
      <c r="I214" s="4"/>
      <c r="J214" s="4"/>
      <c r="K214" s="4"/>
      <c r="L214" s="4"/>
      <c r="M214" s="4"/>
      <c r="N214" s="4"/>
      <c r="O214" s="4"/>
      <c r="P214" s="4"/>
      <c r="Q214" s="4"/>
      <c r="R214" s="4"/>
      <c r="S214" s="4"/>
      <c r="T214" s="4"/>
      <c r="U214" s="4"/>
      <c r="V214" s="4"/>
      <c r="W214" s="4"/>
      <c r="X214" s="4"/>
      <c r="Y214" s="4"/>
      <c r="Z214" s="4"/>
    </row>
    <row r="215" spans="1:26" ht="18" customHeight="1" x14ac:dyDescent="0.2">
      <c r="A215" s="8"/>
      <c r="B215" s="8"/>
      <c r="C215" s="8"/>
      <c r="D215" s="4"/>
      <c r="E215" s="4"/>
      <c r="F215" s="4"/>
      <c r="G215" s="4"/>
      <c r="H215" s="4"/>
      <c r="I215" s="4"/>
      <c r="J215" s="4"/>
      <c r="K215" s="4"/>
      <c r="L215" s="4"/>
      <c r="M215" s="4"/>
      <c r="N215" s="4"/>
      <c r="O215" s="4"/>
      <c r="P215" s="4"/>
      <c r="Q215" s="4"/>
      <c r="R215" s="4"/>
      <c r="S215" s="4"/>
      <c r="T215" s="4"/>
      <c r="U215" s="4"/>
      <c r="V215" s="4"/>
      <c r="W215" s="4"/>
      <c r="X215" s="4"/>
      <c r="Y215" s="4"/>
      <c r="Z215" s="4"/>
    </row>
    <row r="216" spans="1:26" ht="18" customHeight="1" x14ac:dyDescent="0.2">
      <c r="A216" s="8"/>
      <c r="B216" s="8"/>
      <c r="C216" s="8"/>
      <c r="D216" s="4"/>
      <c r="E216" s="4"/>
      <c r="F216" s="4"/>
      <c r="G216" s="4"/>
      <c r="H216" s="4"/>
      <c r="I216" s="4"/>
      <c r="J216" s="4"/>
      <c r="K216" s="4"/>
      <c r="L216" s="4"/>
      <c r="M216" s="4"/>
      <c r="N216" s="4"/>
      <c r="O216" s="4"/>
      <c r="P216" s="4"/>
      <c r="Q216" s="4"/>
      <c r="R216" s="4"/>
      <c r="S216" s="4"/>
      <c r="T216" s="4"/>
      <c r="U216" s="4"/>
      <c r="V216" s="4"/>
      <c r="W216" s="4"/>
      <c r="X216" s="4"/>
      <c r="Y216" s="4"/>
      <c r="Z216" s="4"/>
    </row>
    <row r="217" spans="1:26" ht="18" customHeight="1" x14ac:dyDescent="0.2">
      <c r="A217" s="8"/>
      <c r="B217" s="8"/>
      <c r="C217" s="8"/>
      <c r="D217" s="4"/>
      <c r="E217" s="4"/>
      <c r="F217" s="4"/>
      <c r="G217" s="4"/>
      <c r="H217" s="4"/>
      <c r="I217" s="4"/>
      <c r="J217" s="4"/>
      <c r="K217" s="4"/>
      <c r="L217" s="4"/>
      <c r="M217" s="4"/>
      <c r="N217" s="4"/>
      <c r="O217" s="4"/>
      <c r="P217" s="4"/>
      <c r="Q217" s="4"/>
      <c r="R217" s="4"/>
      <c r="S217" s="4"/>
      <c r="T217" s="4"/>
      <c r="U217" s="4"/>
      <c r="V217" s="4"/>
      <c r="W217" s="4"/>
      <c r="X217" s="4"/>
      <c r="Y217" s="4"/>
      <c r="Z217" s="4"/>
    </row>
    <row r="218" spans="1:26" ht="18" customHeight="1" x14ac:dyDescent="0.2">
      <c r="A218" s="8"/>
      <c r="B218" s="8"/>
      <c r="C218" s="8"/>
      <c r="D218" s="4"/>
      <c r="E218" s="4"/>
      <c r="F218" s="4"/>
      <c r="G218" s="4"/>
      <c r="H218" s="4"/>
      <c r="I218" s="4"/>
      <c r="J218" s="4"/>
      <c r="K218" s="4"/>
      <c r="L218" s="4"/>
      <c r="M218" s="4"/>
      <c r="N218" s="4"/>
      <c r="O218" s="4"/>
      <c r="P218" s="4"/>
      <c r="Q218" s="4"/>
      <c r="R218" s="4"/>
      <c r="S218" s="4"/>
      <c r="T218" s="4"/>
      <c r="U218" s="4"/>
      <c r="V218" s="4"/>
      <c r="W218" s="4"/>
      <c r="X218" s="4"/>
      <c r="Y218" s="4"/>
      <c r="Z218" s="4"/>
    </row>
    <row r="219" spans="1:26" ht="18" customHeight="1" x14ac:dyDescent="0.2">
      <c r="A219" s="8"/>
      <c r="B219" s="8"/>
      <c r="C219" s="8"/>
      <c r="D219" s="4"/>
      <c r="E219" s="4"/>
      <c r="F219" s="4"/>
      <c r="G219" s="4"/>
      <c r="H219" s="4"/>
      <c r="I219" s="4"/>
      <c r="J219" s="4"/>
      <c r="K219" s="4"/>
      <c r="L219" s="4"/>
      <c r="M219" s="4"/>
      <c r="N219" s="4"/>
      <c r="O219" s="4"/>
      <c r="P219" s="4"/>
      <c r="Q219" s="4"/>
      <c r="R219" s="4"/>
      <c r="S219" s="4"/>
      <c r="T219" s="4"/>
      <c r="U219" s="4"/>
      <c r="V219" s="4"/>
      <c r="W219" s="4"/>
      <c r="X219" s="4"/>
      <c r="Y219" s="4"/>
      <c r="Z219" s="4"/>
    </row>
    <row r="220" spans="1:26" ht="18" customHeight="1" x14ac:dyDescent="0.2">
      <c r="A220" s="8"/>
      <c r="B220" s="8"/>
      <c r="C220" s="8"/>
      <c r="D220" s="4"/>
      <c r="E220" s="4"/>
      <c r="F220" s="4"/>
      <c r="G220" s="4"/>
      <c r="H220" s="4"/>
      <c r="I220" s="4"/>
      <c r="J220" s="4"/>
      <c r="K220" s="4"/>
      <c r="L220" s="4"/>
      <c r="M220" s="4"/>
      <c r="N220" s="4"/>
      <c r="O220" s="4"/>
      <c r="P220" s="4"/>
      <c r="Q220" s="4"/>
      <c r="R220" s="4"/>
      <c r="S220" s="4"/>
      <c r="T220" s="4"/>
      <c r="U220" s="4"/>
      <c r="V220" s="4"/>
      <c r="W220" s="4"/>
      <c r="X220" s="4"/>
      <c r="Y220" s="4"/>
      <c r="Z220" s="4"/>
    </row>
    <row r="221" spans="1:26" ht="18" customHeight="1" x14ac:dyDescent="0.2">
      <c r="A221" s="8"/>
      <c r="B221" s="8"/>
      <c r="C221" s="8"/>
      <c r="D221" s="4"/>
      <c r="E221" s="4"/>
      <c r="F221" s="4"/>
      <c r="G221" s="4"/>
      <c r="H221" s="4"/>
      <c r="I221" s="4"/>
      <c r="J221" s="4"/>
      <c r="K221" s="4"/>
      <c r="L221" s="4"/>
      <c r="M221" s="4"/>
      <c r="N221" s="4"/>
      <c r="O221" s="4"/>
      <c r="P221" s="4"/>
      <c r="Q221" s="4"/>
      <c r="R221" s="4"/>
      <c r="S221" s="4"/>
      <c r="T221" s="4"/>
      <c r="U221" s="4"/>
      <c r="V221" s="4"/>
      <c r="W221" s="4"/>
      <c r="X221" s="4"/>
      <c r="Y221" s="4"/>
      <c r="Z221" s="4"/>
    </row>
    <row r="222" spans="1:26" ht="18" customHeight="1" x14ac:dyDescent="0.2">
      <c r="A222" s="8"/>
      <c r="B222" s="8"/>
      <c r="C222" s="8"/>
      <c r="D222" s="4"/>
      <c r="E222" s="4"/>
      <c r="F222" s="4"/>
      <c r="G222" s="4"/>
      <c r="H222" s="4"/>
      <c r="I222" s="4"/>
      <c r="J222" s="4"/>
      <c r="K222" s="4"/>
      <c r="L222" s="4"/>
      <c r="M222" s="4"/>
      <c r="N222" s="4"/>
      <c r="O222" s="4"/>
      <c r="P222" s="4"/>
      <c r="Q222" s="4"/>
      <c r="R222" s="4"/>
      <c r="S222" s="4"/>
      <c r="T222" s="4"/>
      <c r="U222" s="4"/>
      <c r="V222" s="4"/>
      <c r="W222" s="4"/>
      <c r="X222" s="4"/>
      <c r="Y222" s="4"/>
      <c r="Z222" s="4"/>
    </row>
    <row r="223" spans="1:26" ht="18" customHeight="1" x14ac:dyDescent="0.2">
      <c r="A223" s="8"/>
      <c r="B223" s="8"/>
      <c r="C223" s="8"/>
      <c r="D223" s="4"/>
      <c r="E223" s="4"/>
      <c r="F223" s="4"/>
      <c r="G223" s="4"/>
      <c r="H223" s="4"/>
      <c r="I223" s="4"/>
      <c r="J223" s="4"/>
      <c r="K223" s="4"/>
      <c r="L223" s="4"/>
      <c r="M223" s="4"/>
      <c r="N223" s="4"/>
      <c r="O223" s="4"/>
      <c r="P223" s="4"/>
      <c r="Q223" s="4"/>
      <c r="R223" s="4"/>
      <c r="S223" s="4"/>
      <c r="T223" s="4"/>
      <c r="U223" s="4"/>
      <c r="V223" s="4"/>
      <c r="W223" s="4"/>
      <c r="X223" s="4"/>
      <c r="Y223" s="4"/>
      <c r="Z223" s="4"/>
    </row>
    <row r="224" spans="1:26" ht="18" customHeight="1" x14ac:dyDescent="0.2">
      <c r="A224" s="8"/>
      <c r="B224" s="8"/>
      <c r="C224" s="8"/>
      <c r="D224" s="4"/>
      <c r="E224" s="4"/>
      <c r="F224" s="4"/>
      <c r="G224" s="4"/>
      <c r="H224" s="4"/>
      <c r="I224" s="4"/>
      <c r="J224" s="4"/>
      <c r="K224" s="4"/>
      <c r="L224" s="4"/>
      <c r="M224" s="4"/>
      <c r="N224" s="4"/>
      <c r="O224" s="4"/>
      <c r="P224" s="4"/>
      <c r="Q224" s="4"/>
      <c r="R224" s="4"/>
      <c r="S224" s="4"/>
      <c r="T224" s="4"/>
      <c r="U224" s="4"/>
      <c r="V224" s="4"/>
      <c r="W224" s="4"/>
      <c r="X224" s="4"/>
      <c r="Y224" s="4"/>
      <c r="Z224" s="4"/>
    </row>
    <row r="225" spans="1:26" ht="18" customHeight="1" x14ac:dyDescent="0.2">
      <c r="A225" s="8"/>
      <c r="B225" s="8"/>
      <c r="C225" s="8"/>
      <c r="D225" s="4"/>
      <c r="E225" s="4"/>
      <c r="F225" s="4"/>
      <c r="G225" s="4"/>
      <c r="H225" s="4"/>
      <c r="I225" s="4"/>
      <c r="J225" s="4"/>
      <c r="K225" s="4"/>
      <c r="L225" s="4"/>
      <c r="M225" s="4"/>
      <c r="N225" s="4"/>
      <c r="O225" s="4"/>
      <c r="P225" s="4"/>
      <c r="Q225" s="4"/>
      <c r="R225" s="4"/>
      <c r="S225" s="4"/>
      <c r="T225" s="4"/>
      <c r="U225" s="4"/>
      <c r="V225" s="4"/>
      <c r="W225" s="4"/>
      <c r="X225" s="4"/>
      <c r="Y225" s="4"/>
      <c r="Z225" s="4"/>
    </row>
    <row r="226" spans="1:26" ht="18" customHeight="1" x14ac:dyDescent="0.2">
      <c r="A226" s="8"/>
      <c r="B226" s="8"/>
      <c r="C226" s="8"/>
      <c r="D226" s="4"/>
      <c r="E226" s="4"/>
      <c r="F226" s="4"/>
      <c r="G226" s="4"/>
      <c r="H226" s="4"/>
      <c r="I226" s="4"/>
      <c r="J226" s="4"/>
      <c r="K226" s="4"/>
      <c r="L226" s="4"/>
      <c r="M226" s="4"/>
      <c r="N226" s="4"/>
      <c r="O226" s="4"/>
      <c r="P226" s="4"/>
      <c r="Q226" s="4"/>
      <c r="R226" s="4"/>
      <c r="S226" s="4"/>
      <c r="T226" s="4"/>
      <c r="U226" s="4"/>
      <c r="V226" s="4"/>
      <c r="W226" s="4"/>
      <c r="X226" s="4"/>
      <c r="Y226" s="4"/>
      <c r="Z226" s="4"/>
    </row>
    <row r="227" spans="1:26" ht="18" customHeight="1" x14ac:dyDescent="0.2">
      <c r="A227" s="8"/>
      <c r="B227" s="8"/>
      <c r="C227" s="8"/>
      <c r="D227" s="4"/>
      <c r="E227" s="4"/>
      <c r="F227" s="4"/>
      <c r="G227" s="4"/>
      <c r="H227" s="4"/>
      <c r="I227" s="4"/>
      <c r="J227" s="4"/>
      <c r="K227" s="4"/>
      <c r="L227" s="4"/>
      <c r="M227" s="4"/>
      <c r="N227" s="4"/>
      <c r="O227" s="4"/>
      <c r="P227" s="4"/>
      <c r="Q227" s="4"/>
      <c r="R227" s="4"/>
      <c r="S227" s="4"/>
      <c r="T227" s="4"/>
      <c r="U227" s="4"/>
      <c r="V227" s="4"/>
      <c r="W227" s="4"/>
      <c r="X227" s="4"/>
      <c r="Y227" s="4"/>
      <c r="Z227" s="4"/>
    </row>
    <row r="228" spans="1:26" ht="18" customHeight="1" x14ac:dyDescent="0.2">
      <c r="A228" s="8"/>
      <c r="B228" s="8"/>
      <c r="C228" s="8"/>
      <c r="D228" s="4"/>
      <c r="E228" s="4"/>
      <c r="F228" s="4"/>
      <c r="G228" s="4"/>
      <c r="H228" s="4"/>
      <c r="I228" s="4"/>
      <c r="J228" s="4"/>
      <c r="K228" s="4"/>
      <c r="L228" s="4"/>
      <c r="M228" s="4"/>
      <c r="N228" s="4"/>
      <c r="O228" s="4"/>
      <c r="P228" s="4"/>
      <c r="Q228" s="4"/>
      <c r="R228" s="4"/>
      <c r="S228" s="4"/>
      <c r="T228" s="4"/>
      <c r="U228" s="4"/>
      <c r="V228" s="4"/>
      <c r="W228" s="4"/>
      <c r="X228" s="4"/>
      <c r="Y228" s="4"/>
      <c r="Z228" s="4"/>
    </row>
    <row r="229" spans="1:26" ht="18" customHeight="1" x14ac:dyDescent="0.2">
      <c r="A229" s="8"/>
      <c r="B229" s="8"/>
      <c r="C229" s="8"/>
      <c r="D229" s="4"/>
      <c r="E229" s="4"/>
      <c r="F229" s="4"/>
      <c r="G229" s="4"/>
      <c r="H229" s="4"/>
      <c r="I229" s="4"/>
      <c r="J229" s="4"/>
      <c r="K229" s="4"/>
      <c r="L229" s="4"/>
      <c r="M229" s="4"/>
      <c r="N229" s="4"/>
      <c r="O229" s="4"/>
      <c r="P229" s="4"/>
      <c r="Q229" s="4"/>
      <c r="R229" s="4"/>
      <c r="S229" s="4"/>
      <c r="T229" s="4"/>
      <c r="U229" s="4"/>
      <c r="V229" s="4"/>
      <c r="W229" s="4"/>
      <c r="X229" s="4"/>
      <c r="Y229" s="4"/>
      <c r="Z229" s="4"/>
    </row>
    <row r="230" spans="1:26" ht="18" customHeight="1" x14ac:dyDescent="0.2">
      <c r="A230" s="8"/>
      <c r="B230" s="8"/>
      <c r="C230" s="8"/>
      <c r="D230" s="4"/>
      <c r="E230" s="4"/>
      <c r="F230" s="4"/>
      <c r="G230" s="4"/>
      <c r="H230" s="4"/>
      <c r="I230" s="4"/>
      <c r="J230" s="4"/>
      <c r="K230" s="4"/>
      <c r="L230" s="4"/>
      <c r="M230" s="4"/>
      <c r="N230" s="4"/>
      <c r="O230" s="4"/>
      <c r="P230" s="4"/>
      <c r="Q230" s="4"/>
      <c r="R230" s="4"/>
      <c r="S230" s="4"/>
      <c r="T230" s="4"/>
      <c r="U230" s="4"/>
      <c r="V230" s="4"/>
      <c r="W230" s="4"/>
      <c r="X230" s="4"/>
      <c r="Y230" s="4"/>
      <c r="Z230" s="4"/>
    </row>
    <row r="231" spans="1:26" ht="18" customHeight="1" x14ac:dyDescent="0.2">
      <c r="A231" s="8"/>
      <c r="B231" s="8"/>
      <c r="C231" s="8"/>
      <c r="D231" s="4"/>
      <c r="E231" s="4"/>
      <c r="F231" s="4"/>
      <c r="G231" s="4"/>
      <c r="H231" s="4"/>
      <c r="I231" s="4"/>
      <c r="J231" s="4"/>
      <c r="K231" s="4"/>
      <c r="L231" s="4"/>
      <c r="M231" s="4"/>
      <c r="N231" s="4"/>
      <c r="O231" s="4"/>
      <c r="P231" s="4"/>
      <c r="Q231" s="4"/>
      <c r="R231" s="4"/>
      <c r="S231" s="4"/>
      <c r="T231" s="4"/>
      <c r="U231" s="4"/>
      <c r="V231" s="4"/>
      <c r="W231" s="4"/>
      <c r="X231" s="4"/>
      <c r="Y231" s="4"/>
      <c r="Z231" s="4"/>
    </row>
    <row r="232" spans="1:26" ht="18" customHeight="1" x14ac:dyDescent="0.2">
      <c r="A232" s="8"/>
      <c r="B232" s="8"/>
      <c r="C232" s="8"/>
      <c r="D232" s="4"/>
      <c r="E232" s="4"/>
      <c r="F232" s="4"/>
      <c r="G232" s="4"/>
      <c r="H232" s="4"/>
      <c r="I232" s="4"/>
      <c r="J232" s="4"/>
      <c r="K232" s="4"/>
      <c r="L232" s="4"/>
      <c r="M232" s="4"/>
      <c r="N232" s="4"/>
      <c r="O232" s="4"/>
      <c r="P232" s="4"/>
      <c r="Q232" s="4"/>
      <c r="R232" s="4"/>
      <c r="S232" s="4"/>
      <c r="T232" s="4"/>
      <c r="U232" s="4"/>
      <c r="V232" s="4"/>
      <c r="W232" s="4"/>
      <c r="X232" s="4"/>
      <c r="Y232" s="4"/>
      <c r="Z232" s="4"/>
    </row>
    <row r="233" spans="1:26" ht="18" customHeight="1" x14ac:dyDescent="0.2">
      <c r="A233" s="8"/>
      <c r="B233" s="8"/>
      <c r="C233" s="8"/>
      <c r="D233" s="4"/>
      <c r="E233" s="4"/>
      <c r="F233" s="4"/>
      <c r="G233" s="4"/>
      <c r="H233" s="4"/>
      <c r="I233" s="4"/>
      <c r="J233" s="4"/>
      <c r="K233" s="4"/>
      <c r="L233" s="4"/>
      <c r="M233" s="4"/>
      <c r="N233" s="4"/>
      <c r="O233" s="4"/>
      <c r="P233" s="4"/>
      <c r="Q233" s="4"/>
      <c r="R233" s="4"/>
      <c r="S233" s="4"/>
      <c r="T233" s="4"/>
      <c r="U233" s="4"/>
      <c r="V233" s="4"/>
      <c r="W233" s="4"/>
      <c r="X233" s="4"/>
      <c r="Y233" s="4"/>
      <c r="Z233" s="4"/>
    </row>
    <row r="234" spans="1:26" ht="18" customHeight="1" x14ac:dyDescent="0.2">
      <c r="A234" s="8"/>
      <c r="B234" s="8"/>
      <c r="C234" s="8"/>
      <c r="D234" s="4"/>
      <c r="E234" s="4"/>
      <c r="F234" s="4"/>
      <c r="G234" s="4"/>
      <c r="H234" s="4"/>
      <c r="I234" s="4"/>
      <c r="J234" s="4"/>
      <c r="K234" s="4"/>
      <c r="L234" s="4"/>
      <c r="M234" s="4"/>
      <c r="N234" s="4"/>
      <c r="O234" s="4"/>
      <c r="P234" s="4"/>
      <c r="Q234" s="4"/>
      <c r="R234" s="4"/>
      <c r="S234" s="4"/>
      <c r="T234" s="4"/>
      <c r="U234" s="4"/>
      <c r="V234" s="4"/>
      <c r="W234" s="4"/>
      <c r="X234" s="4"/>
      <c r="Y234" s="4"/>
      <c r="Z234" s="4"/>
    </row>
    <row r="235" spans="1:26" ht="18" customHeight="1" x14ac:dyDescent="0.2">
      <c r="A235" s="8"/>
      <c r="B235" s="8"/>
      <c r="C235" s="8"/>
      <c r="D235" s="4"/>
      <c r="E235" s="4"/>
      <c r="F235" s="4"/>
      <c r="G235" s="4"/>
      <c r="H235" s="4"/>
      <c r="I235" s="4"/>
      <c r="J235" s="4"/>
      <c r="K235" s="4"/>
      <c r="L235" s="4"/>
      <c r="M235" s="4"/>
      <c r="N235" s="4"/>
      <c r="O235" s="4"/>
      <c r="P235" s="4"/>
      <c r="Q235" s="4"/>
      <c r="R235" s="4"/>
      <c r="S235" s="4"/>
      <c r="T235" s="4"/>
      <c r="U235" s="4"/>
      <c r="V235" s="4"/>
      <c r="W235" s="4"/>
      <c r="X235" s="4"/>
      <c r="Y235" s="4"/>
      <c r="Z235" s="4"/>
    </row>
    <row r="236" spans="1:26" ht="18" customHeight="1" x14ac:dyDescent="0.2">
      <c r="A236" s="8"/>
      <c r="B236" s="8"/>
      <c r="C236" s="8"/>
      <c r="D236" s="4"/>
      <c r="E236" s="4"/>
      <c r="F236" s="4"/>
      <c r="G236" s="4"/>
      <c r="H236" s="4"/>
      <c r="I236" s="4"/>
      <c r="J236" s="4"/>
      <c r="K236" s="4"/>
      <c r="L236" s="4"/>
      <c r="M236" s="4"/>
      <c r="N236" s="4"/>
      <c r="O236" s="4"/>
      <c r="P236" s="4"/>
      <c r="Q236" s="4"/>
      <c r="R236" s="4"/>
      <c r="S236" s="4"/>
      <c r="T236" s="4"/>
      <c r="U236" s="4"/>
      <c r="V236" s="4"/>
      <c r="W236" s="4"/>
      <c r="X236" s="4"/>
      <c r="Y236" s="4"/>
      <c r="Z236" s="4"/>
    </row>
    <row r="237" spans="1:26" ht="18" customHeight="1" x14ac:dyDescent="0.2">
      <c r="A237" s="8"/>
      <c r="B237" s="8"/>
      <c r="C237" s="8"/>
      <c r="D237" s="4"/>
      <c r="E237" s="4"/>
      <c r="F237" s="4"/>
      <c r="G237" s="4"/>
      <c r="H237" s="4"/>
      <c r="I237" s="4"/>
      <c r="J237" s="4"/>
      <c r="K237" s="4"/>
      <c r="L237" s="4"/>
      <c r="M237" s="4"/>
      <c r="N237" s="4"/>
      <c r="O237" s="4"/>
      <c r="P237" s="4"/>
      <c r="Q237" s="4"/>
      <c r="R237" s="4"/>
      <c r="S237" s="4"/>
      <c r="T237" s="4"/>
      <c r="U237" s="4"/>
      <c r="V237" s="4"/>
      <c r="W237" s="4"/>
      <c r="X237" s="4"/>
      <c r="Y237" s="4"/>
      <c r="Z237" s="4"/>
    </row>
    <row r="238" spans="1:26" ht="18" customHeight="1" x14ac:dyDescent="0.2">
      <c r="A238" s="8"/>
      <c r="B238" s="8"/>
      <c r="C238" s="8"/>
      <c r="D238" s="4"/>
      <c r="E238" s="4"/>
      <c r="F238" s="4"/>
      <c r="G238" s="4"/>
      <c r="H238" s="4"/>
      <c r="I238" s="4"/>
      <c r="J238" s="4"/>
      <c r="K238" s="4"/>
      <c r="L238" s="4"/>
      <c r="M238" s="4"/>
      <c r="N238" s="4"/>
      <c r="O238" s="4"/>
      <c r="P238" s="4"/>
      <c r="Q238" s="4"/>
      <c r="R238" s="4"/>
      <c r="S238" s="4"/>
      <c r="T238" s="4"/>
      <c r="U238" s="4"/>
      <c r="V238" s="4"/>
      <c r="W238" s="4"/>
      <c r="X238" s="4"/>
      <c r="Y238" s="4"/>
      <c r="Z238" s="4"/>
    </row>
    <row r="239" spans="1:26" ht="18" customHeight="1" x14ac:dyDescent="0.2">
      <c r="A239" s="8"/>
      <c r="B239" s="8"/>
      <c r="C239" s="8"/>
      <c r="D239" s="4"/>
      <c r="E239" s="4"/>
      <c r="F239" s="4"/>
      <c r="G239" s="4"/>
      <c r="H239" s="4"/>
      <c r="I239" s="4"/>
      <c r="J239" s="4"/>
      <c r="K239" s="4"/>
      <c r="L239" s="4"/>
      <c r="M239" s="4"/>
      <c r="N239" s="4"/>
      <c r="O239" s="4"/>
      <c r="P239" s="4"/>
      <c r="Q239" s="4"/>
      <c r="R239" s="4"/>
      <c r="S239" s="4"/>
      <c r="T239" s="4"/>
      <c r="U239" s="4"/>
      <c r="V239" s="4"/>
      <c r="W239" s="4"/>
      <c r="X239" s="4"/>
      <c r="Y239" s="4"/>
      <c r="Z239" s="4"/>
    </row>
    <row r="240" spans="1:26" ht="18" customHeight="1" x14ac:dyDescent="0.2">
      <c r="A240" s="8"/>
      <c r="B240" s="8"/>
      <c r="C240" s="8"/>
      <c r="D240" s="4"/>
      <c r="E240" s="4"/>
      <c r="F240" s="4"/>
      <c r="G240" s="4"/>
      <c r="H240" s="4"/>
      <c r="I240" s="4"/>
      <c r="J240" s="4"/>
      <c r="K240" s="4"/>
      <c r="L240" s="4"/>
      <c r="M240" s="4"/>
      <c r="N240" s="4"/>
      <c r="O240" s="4"/>
      <c r="P240" s="4"/>
      <c r="Q240" s="4"/>
      <c r="R240" s="4"/>
      <c r="S240" s="4"/>
      <c r="T240" s="4"/>
      <c r="U240" s="4"/>
      <c r="V240" s="4"/>
      <c r="W240" s="4"/>
      <c r="X240" s="4"/>
      <c r="Y240" s="4"/>
      <c r="Z240" s="4"/>
    </row>
    <row r="241" spans="1:26" ht="18" customHeight="1" x14ac:dyDescent="0.2">
      <c r="A241" s="8"/>
      <c r="B241" s="8"/>
      <c r="C241" s="8"/>
      <c r="D241" s="4"/>
      <c r="E241" s="4"/>
      <c r="F241" s="4"/>
      <c r="G241" s="4"/>
      <c r="H241" s="4"/>
      <c r="I241" s="4"/>
      <c r="J241" s="4"/>
      <c r="K241" s="4"/>
      <c r="L241" s="4"/>
      <c r="M241" s="4"/>
      <c r="N241" s="4"/>
      <c r="O241" s="4"/>
      <c r="P241" s="4"/>
      <c r="Q241" s="4"/>
      <c r="R241" s="4"/>
      <c r="S241" s="4"/>
      <c r="T241" s="4"/>
      <c r="U241" s="4"/>
      <c r="V241" s="4"/>
      <c r="W241" s="4"/>
      <c r="X241" s="4"/>
      <c r="Y241" s="4"/>
      <c r="Z241" s="4"/>
    </row>
    <row r="242" spans="1:26" ht="18" customHeight="1" x14ac:dyDescent="0.2">
      <c r="A242" s="8"/>
      <c r="B242" s="8"/>
      <c r="C242" s="8"/>
      <c r="D242" s="4"/>
      <c r="E242" s="4"/>
      <c r="F242" s="4"/>
      <c r="G242" s="4"/>
      <c r="H242" s="4"/>
      <c r="I242" s="4"/>
      <c r="J242" s="4"/>
      <c r="K242" s="4"/>
      <c r="L242" s="4"/>
      <c r="M242" s="4"/>
      <c r="N242" s="4"/>
      <c r="O242" s="4"/>
      <c r="P242" s="4"/>
      <c r="Q242" s="4"/>
      <c r="R242" s="4"/>
      <c r="S242" s="4"/>
      <c r="T242" s="4"/>
      <c r="U242" s="4"/>
      <c r="V242" s="4"/>
      <c r="W242" s="4"/>
      <c r="X242" s="4"/>
      <c r="Y242" s="4"/>
      <c r="Z242" s="4"/>
    </row>
    <row r="243" spans="1:26" ht="18" customHeight="1" x14ac:dyDescent="0.2">
      <c r="A243" s="8"/>
      <c r="B243" s="8"/>
      <c r="C243" s="8"/>
      <c r="D243" s="4"/>
      <c r="E243" s="4"/>
      <c r="F243" s="4"/>
      <c r="G243" s="4"/>
      <c r="H243" s="4"/>
      <c r="I243" s="4"/>
      <c r="J243" s="4"/>
      <c r="K243" s="4"/>
      <c r="L243" s="4"/>
      <c r="M243" s="4"/>
      <c r="N243" s="4"/>
      <c r="O243" s="4"/>
      <c r="P243" s="4"/>
      <c r="Q243" s="4"/>
      <c r="R243" s="4"/>
      <c r="S243" s="4"/>
      <c r="T243" s="4"/>
      <c r="U243" s="4"/>
      <c r="V243" s="4"/>
      <c r="W243" s="4"/>
      <c r="X243" s="4"/>
      <c r="Y243" s="4"/>
      <c r="Z243" s="4"/>
    </row>
    <row r="244" spans="1:26" ht="18" customHeight="1" x14ac:dyDescent="0.2">
      <c r="A244" s="8"/>
      <c r="B244" s="8"/>
      <c r="C244" s="8"/>
      <c r="D244" s="4"/>
      <c r="E244" s="4"/>
      <c r="F244" s="4"/>
      <c r="G244" s="4"/>
      <c r="H244" s="4"/>
      <c r="I244" s="4"/>
      <c r="J244" s="4"/>
      <c r="K244" s="4"/>
      <c r="L244" s="4"/>
      <c r="M244" s="4"/>
      <c r="N244" s="4"/>
      <c r="O244" s="4"/>
      <c r="P244" s="4"/>
      <c r="Q244" s="4"/>
      <c r="R244" s="4"/>
      <c r="S244" s="4"/>
      <c r="T244" s="4"/>
      <c r="U244" s="4"/>
      <c r="V244" s="4"/>
      <c r="W244" s="4"/>
      <c r="X244" s="4"/>
      <c r="Y244" s="4"/>
      <c r="Z244" s="4"/>
    </row>
    <row r="245" spans="1:26" ht="18" customHeight="1" x14ac:dyDescent="0.2">
      <c r="A245" s="8"/>
      <c r="B245" s="8"/>
      <c r="C245" s="8"/>
      <c r="D245" s="4"/>
      <c r="E245" s="4"/>
      <c r="F245" s="4"/>
      <c r="G245" s="4"/>
      <c r="H245" s="4"/>
      <c r="I245" s="4"/>
      <c r="J245" s="4"/>
      <c r="K245" s="4"/>
      <c r="L245" s="4"/>
      <c r="M245" s="4"/>
      <c r="N245" s="4"/>
      <c r="O245" s="4"/>
      <c r="P245" s="4"/>
      <c r="Q245" s="4"/>
      <c r="R245" s="4"/>
      <c r="S245" s="4"/>
      <c r="T245" s="4"/>
      <c r="U245" s="4"/>
      <c r="V245" s="4"/>
      <c r="W245" s="4"/>
      <c r="X245" s="4"/>
      <c r="Y245" s="4"/>
      <c r="Z245" s="4"/>
    </row>
    <row r="246" spans="1:26" ht="18" customHeight="1" x14ac:dyDescent="0.2">
      <c r="A246" s="8"/>
      <c r="B246" s="8"/>
      <c r="C246" s="8"/>
      <c r="D246" s="4"/>
      <c r="E246" s="4"/>
      <c r="F246" s="4"/>
      <c r="G246" s="4"/>
      <c r="H246" s="4"/>
      <c r="I246" s="4"/>
      <c r="J246" s="4"/>
      <c r="K246" s="4"/>
      <c r="L246" s="4"/>
      <c r="M246" s="4"/>
      <c r="N246" s="4"/>
      <c r="O246" s="4"/>
      <c r="P246" s="4"/>
      <c r="Q246" s="4"/>
      <c r="R246" s="4"/>
      <c r="S246" s="4"/>
      <c r="T246" s="4"/>
      <c r="U246" s="4"/>
      <c r="V246" s="4"/>
      <c r="W246" s="4"/>
      <c r="X246" s="4"/>
      <c r="Y246" s="4"/>
      <c r="Z246" s="4"/>
    </row>
    <row r="247" spans="1:26" ht="18" customHeight="1" x14ac:dyDescent="0.2">
      <c r="A247" s="8"/>
      <c r="B247" s="8"/>
      <c r="C247" s="8"/>
      <c r="D247" s="4"/>
      <c r="E247" s="4"/>
      <c r="F247" s="4"/>
      <c r="G247" s="4"/>
      <c r="H247" s="4"/>
      <c r="I247" s="4"/>
      <c r="J247" s="4"/>
      <c r="K247" s="4"/>
      <c r="L247" s="4"/>
      <c r="M247" s="4"/>
      <c r="N247" s="4"/>
      <c r="O247" s="4"/>
      <c r="P247" s="4"/>
      <c r="Q247" s="4"/>
      <c r="R247" s="4"/>
      <c r="S247" s="4"/>
      <c r="T247" s="4"/>
      <c r="U247" s="4"/>
      <c r="V247" s="4"/>
      <c r="W247" s="4"/>
      <c r="X247" s="4"/>
      <c r="Y247" s="4"/>
      <c r="Z247" s="4"/>
    </row>
    <row r="248" spans="1:26" ht="18" customHeight="1" x14ac:dyDescent="0.2">
      <c r="A248" s="8"/>
      <c r="B248" s="8"/>
      <c r="C248" s="8"/>
      <c r="D248" s="4"/>
      <c r="E248" s="4"/>
      <c r="F248" s="4"/>
      <c r="G248" s="4"/>
      <c r="H248" s="4"/>
      <c r="I248" s="4"/>
      <c r="J248" s="4"/>
      <c r="K248" s="4"/>
      <c r="L248" s="4"/>
      <c r="M248" s="4"/>
      <c r="N248" s="4"/>
      <c r="O248" s="4"/>
      <c r="P248" s="4"/>
      <c r="Q248" s="4"/>
      <c r="R248" s="4"/>
      <c r="S248" s="4"/>
      <c r="T248" s="4"/>
      <c r="U248" s="4"/>
      <c r="V248" s="4"/>
      <c r="W248" s="4"/>
      <c r="X248" s="4"/>
      <c r="Y248" s="4"/>
      <c r="Z248" s="4"/>
    </row>
    <row r="249" spans="1:26" ht="18" customHeight="1" x14ac:dyDescent="0.2">
      <c r="A249" s="8"/>
      <c r="B249" s="8"/>
      <c r="C249" s="8"/>
      <c r="D249" s="4"/>
      <c r="E249" s="4"/>
      <c r="F249" s="4"/>
      <c r="G249" s="4"/>
      <c r="H249" s="4"/>
      <c r="I249" s="4"/>
      <c r="J249" s="4"/>
      <c r="K249" s="4"/>
      <c r="L249" s="4"/>
      <c r="M249" s="4"/>
      <c r="N249" s="4"/>
      <c r="O249" s="4"/>
      <c r="P249" s="4"/>
      <c r="Q249" s="4"/>
      <c r="R249" s="4"/>
      <c r="S249" s="4"/>
      <c r="T249" s="4"/>
      <c r="U249" s="4"/>
      <c r="V249" s="4"/>
      <c r="W249" s="4"/>
      <c r="X249" s="4"/>
      <c r="Y249" s="4"/>
      <c r="Z249" s="4"/>
    </row>
    <row r="250" spans="1:26" ht="18" customHeight="1" x14ac:dyDescent="0.2">
      <c r="A250" s="8"/>
      <c r="B250" s="8"/>
      <c r="C250" s="8"/>
      <c r="D250" s="4"/>
      <c r="E250" s="4"/>
      <c r="F250" s="4"/>
      <c r="G250" s="4"/>
      <c r="H250" s="4"/>
      <c r="I250" s="4"/>
      <c r="J250" s="4"/>
      <c r="K250" s="4"/>
      <c r="L250" s="4"/>
      <c r="M250" s="4"/>
      <c r="N250" s="4"/>
      <c r="O250" s="4"/>
      <c r="P250" s="4"/>
      <c r="Q250" s="4"/>
      <c r="R250" s="4"/>
      <c r="S250" s="4"/>
      <c r="T250" s="4"/>
      <c r="U250" s="4"/>
      <c r="V250" s="4"/>
      <c r="W250" s="4"/>
      <c r="X250" s="4"/>
      <c r="Y250" s="4"/>
      <c r="Z250" s="4"/>
    </row>
    <row r="251" spans="1:26" ht="18" customHeight="1" x14ac:dyDescent="0.2">
      <c r="A251" s="8"/>
      <c r="B251" s="8"/>
      <c r="C251" s="8"/>
      <c r="D251" s="4"/>
      <c r="E251" s="4"/>
      <c r="F251" s="4"/>
      <c r="G251" s="4"/>
      <c r="H251" s="4"/>
      <c r="I251" s="4"/>
      <c r="J251" s="4"/>
      <c r="K251" s="4"/>
      <c r="L251" s="4"/>
      <c r="M251" s="4"/>
      <c r="N251" s="4"/>
      <c r="O251" s="4"/>
      <c r="P251" s="4"/>
      <c r="Q251" s="4"/>
      <c r="R251" s="4"/>
      <c r="S251" s="4"/>
      <c r="T251" s="4"/>
      <c r="U251" s="4"/>
      <c r="V251" s="4"/>
      <c r="W251" s="4"/>
      <c r="X251" s="4"/>
      <c r="Y251" s="4"/>
      <c r="Z251" s="4"/>
    </row>
    <row r="252" spans="1:26" ht="18" customHeight="1" x14ac:dyDescent="0.2">
      <c r="A252" s="8"/>
      <c r="B252" s="8"/>
      <c r="C252" s="8"/>
      <c r="D252" s="4"/>
      <c r="E252" s="4"/>
      <c r="F252" s="4"/>
      <c r="G252" s="4"/>
      <c r="H252" s="4"/>
      <c r="I252" s="4"/>
      <c r="J252" s="4"/>
      <c r="K252" s="4"/>
      <c r="L252" s="4"/>
      <c r="M252" s="4"/>
      <c r="N252" s="4"/>
      <c r="O252" s="4"/>
      <c r="P252" s="4"/>
      <c r="Q252" s="4"/>
      <c r="R252" s="4"/>
      <c r="S252" s="4"/>
      <c r="T252" s="4"/>
      <c r="U252" s="4"/>
      <c r="V252" s="4"/>
      <c r="W252" s="4"/>
      <c r="X252" s="4"/>
      <c r="Y252" s="4"/>
      <c r="Z252" s="4"/>
    </row>
    <row r="253" spans="1:26" ht="18" customHeight="1" x14ac:dyDescent="0.2">
      <c r="A253" s="8"/>
      <c r="B253" s="8"/>
      <c r="C253" s="8"/>
      <c r="D253" s="4"/>
      <c r="E253" s="4"/>
      <c r="F253" s="4"/>
      <c r="G253" s="4"/>
      <c r="H253" s="4"/>
      <c r="I253" s="4"/>
      <c r="J253" s="4"/>
      <c r="K253" s="4"/>
      <c r="L253" s="4"/>
      <c r="M253" s="4"/>
      <c r="N253" s="4"/>
      <c r="O253" s="4"/>
      <c r="P253" s="4"/>
      <c r="Q253" s="4"/>
      <c r="R253" s="4"/>
      <c r="S253" s="4"/>
      <c r="T253" s="4"/>
      <c r="U253" s="4"/>
      <c r="V253" s="4"/>
      <c r="W253" s="4"/>
      <c r="X253" s="4"/>
      <c r="Y253" s="4"/>
      <c r="Z253" s="4"/>
    </row>
    <row r="254" spans="1:26" ht="18" customHeight="1" x14ac:dyDescent="0.2">
      <c r="A254" s="8"/>
      <c r="B254" s="8"/>
      <c r="C254" s="8"/>
      <c r="D254" s="4"/>
      <c r="E254" s="4"/>
      <c r="F254" s="4"/>
      <c r="G254" s="4"/>
      <c r="H254" s="4"/>
      <c r="I254" s="4"/>
      <c r="J254" s="4"/>
      <c r="K254" s="4"/>
      <c r="L254" s="4"/>
      <c r="M254" s="4"/>
      <c r="N254" s="4"/>
      <c r="O254" s="4"/>
      <c r="P254" s="4"/>
      <c r="Q254" s="4"/>
      <c r="R254" s="4"/>
      <c r="S254" s="4"/>
      <c r="T254" s="4"/>
      <c r="U254" s="4"/>
      <c r="V254" s="4"/>
      <c r="W254" s="4"/>
      <c r="X254" s="4"/>
      <c r="Y254" s="4"/>
      <c r="Z254" s="4"/>
    </row>
    <row r="255" spans="1:26" ht="18" customHeight="1" x14ac:dyDescent="0.2">
      <c r="A255" s="8"/>
      <c r="B255" s="8"/>
      <c r="C255" s="8"/>
      <c r="D255" s="4"/>
      <c r="E255" s="4"/>
      <c r="F255" s="4"/>
      <c r="G255" s="4"/>
      <c r="H255" s="4"/>
      <c r="I255" s="4"/>
      <c r="J255" s="4"/>
      <c r="K255" s="4"/>
      <c r="L255" s="4"/>
      <c r="M255" s="4"/>
      <c r="N255" s="4"/>
      <c r="O255" s="4"/>
      <c r="P255" s="4"/>
      <c r="Q255" s="4"/>
      <c r="R255" s="4"/>
      <c r="S255" s="4"/>
      <c r="T255" s="4"/>
      <c r="U255" s="4"/>
      <c r="V255" s="4"/>
      <c r="W255" s="4"/>
      <c r="X255" s="4"/>
      <c r="Y255" s="4"/>
      <c r="Z255" s="4"/>
    </row>
    <row r="256" spans="1:26" ht="18" customHeight="1" x14ac:dyDescent="0.2">
      <c r="A256" s="8"/>
      <c r="B256" s="8"/>
      <c r="C256" s="8"/>
      <c r="D256" s="4"/>
      <c r="E256" s="4"/>
      <c r="F256" s="4"/>
      <c r="G256" s="4"/>
      <c r="H256" s="4"/>
      <c r="I256" s="4"/>
      <c r="J256" s="4"/>
      <c r="K256" s="4"/>
      <c r="L256" s="4"/>
      <c r="M256" s="4"/>
      <c r="N256" s="4"/>
      <c r="O256" s="4"/>
      <c r="P256" s="4"/>
      <c r="Q256" s="4"/>
      <c r="R256" s="4"/>
      <c r="S256" s="4"/>
      <c r="T256" s="4"/>
      <c r="U256" s="4"/>
      <c r="V256" s="4"/>
      <c r="W256" s="4"/>
      <c r="X256" s="4"/>
      <c r="Y256" s="4"/>
      <c r="Z256" s="4"/>
    </row>
    <row r="257" spans="1:26" ht="18" customHeight="1" x14ac:dyDescent="0.2">
      <c r="A257" s="8"/>
      <c r="B257" s="8"/>
      <c r="C257" s="8"/>
      <c r="D257" s="4"/>
      <c r="E257" s="4"/>
      <c r="F257" s="4"/>
      <c r="G257" s="4"/>
      <c r="H257" s="4"/>
      <c r="I257" s="4"/>
      <c r="J257" s="4"/>
      <c r="K257" s="4"/>
      <c r="L257" s="4"/>
      <c r="M257" s="4"/>
      <c r="N257" s="4"/>
      <c r="O257" s="4"/>
      <c r="P257" s="4"/>
      <c r="Q257" s="4"/>
      <c r="R257" s="4"/>
      <c r="S257" s="4"/>
      <c r="T257" s="4"/>
      <c r="U257" s="4"/>
      <c r="V257" s="4"/>
      <c r="W257" s="4"/>
      <c r="X257" s="4"/>
      <c r="Y257" s="4"/>
      <c r="Z257" s="4"/>
    </row>
    <row r="258" spans="1:26" ht="18" customHeight="1" x14ac:dyDescent="0.2">
      <c r="A258" s="8"/>
      <c r="B258" s="8"/>
      <c r="C258" s="8"/>
      <c r="D258" s="4"/>
      <c r="E258" s="4"/>
      <c r="F258" s="4"/>
      <c r="G258" s="4"/>
      <c r="H258" s="4"/>
      <c r="I258" s="4"/>
      <c r="J258" s="4"/>
      <c r="K258" s="4"/>
      <c r="L258" s="4"/>
      <c r="M258" s="4"/>
      <c r="N258" s="4"/>
      <c r="O258" s="4"/>
      <c r="P258" s="4"/>
      <c r="Q258" s="4"/>
      <c r="R258" s="4"/>
      <c r="S258" s="4"/>
      <c r="T258" s="4"/>
      <c r="U258" s="4"/>
      <c r="V258" s="4"/>
      <c r="W258" s="4"/>
      <c r="X258" s="4"/>
      <c r="Y258" s="4"/>
      <c r="Z258" s="4"/>
    </row>
    <row r="259" spans="1:26" ht="18" customHeight="1" x14ac:dyDescent="0.2">
      <c r="A259" s="8"/>
      <c r="B259" s="8"/>
      <c r="C259" s="8"/>
      <c r="D259" s="4"/>
      <c r="E259" s="4"/>
      <c r="F259" s="4"/>
      <c r="G259" s="4"/>
      <c r="H259" s="4"/>
      <c r="I259" s="4"/>
      <c r="J259" s="4"/>
      <c r="K259" s="4"/>
      <c r="L259" s="4"/>
      <c r="M259" s="4"/>
      <c r="N259" s="4"/>
      <c r="O259" s="4"/>
      <c r="P259" s="4"/>
      <c r="Q259" s="4"/>
      <c r="R259" s="4"/>
      <c r="S259" s="4"/>
      <c r="T259" s="4"/>
      <c r="U259" s="4"/>
      <c r="V259" s="4"/>
      <c r="W259" s="4"/>
      <c r="X259" s="4"/>
      <c r="Y259" s="4"/>
      <c r="Z259" s="4"/>
    </row>
    <row r="260" spans="1:26" ht="18" customHeight="1" x14ac:dyDescent="0.2">
      <c r="A260" s="8"/>
      <c r="B260" s="8"/>
      <c r="C260" s="8"/>
      <c r="D260" s="4"/>
      <c r="E260" s="4"/>
      <c r="F260" s="4"/>
      <c r="G260" s="4"/>
      <c r="H260" s="4"/>
      <c r="I260" s="4"/>
      <c r="J260" s="4"/>
      <c r="K260" s="4"/>
      <c r="L260" s="4"/>
      <c r="M260" s="4"/>
      <c r="N260" s="4"/>
      <c r="O260" s="4"/>
      <c r="P260" s="4"/>
      <c r="Q260" s="4"/>
      <c r="R260" s="4"/>
      <c r="S260" s="4"/>
      <c r="T260" s="4"/>
      <c r="U260" s="4"/>
      <c r="V260" s="4"/>
      <c r="W260" s="4"/>
      <c r="X260" s="4"/>
      <c r="Y260" s="4"/>
      <c r="Z260" s="4"/>
    </row>
    <row r="261" spans="1:26" ht="18" customHeight="1" x14ac:dyDescent="0.2">
      <c r="A261" s="8"/>
      <c r="B261" s="8"/>
      <c r="C261" s="8"/>
      <c r="D261" s="4"/>
      <c r="E261" s="4"/>
      <c r="F261" s="4"/>
      <c r="G261" s="4"/>
      <c r="H261" s="4"/>
      <c r="I261" s="4"/>
      <c r="J261" s="4"/>
      <c r="K261" s="4"/>
      <c r="L261" s="4"/>
      <c r="M261" s="4"/>
      <c r="N261" s="4"/>
      <c r="O261" s="4"/>
      <c r="P261" s="4"/>
      <c r="Q261" s="4"/>
      <c r="R261" s="4"/>
      <c r="S261" s="4"/>
      <c r="T261" s="4"/>
      <c r="U261" s="4"/>
      <c r="V261" s="4"/>
      <c r="W261" s="4"/>
      <c r="X261" s="4"/>
      <c r="Y261" s="4"/>
      <c r="Z261" s="4"/>
    </row>
    <row r="262" spans="1:26" ht="18" customHeight="1" x14ac:dyDescent="0.2">
      <c r="A262" s="8"/>
      <c r="B262" s="8"/>
      <c r="C262" s="8"/>
      <c r="D262" s="4"/>
      <c r="E262" s="4"/>
      <c r="F262" s="4"/>
      <c r="G262" s="4"/>
      <c r="H262" s="4"/>
      <c r="I262" s="4"/>
      <c r="J262" s="4"/>
      <c r="K262" s="4"/>
      <c r="L262" s="4"/>
      <c r="M262" s="4"/>
      <c r="N262" s="4"/>
      <c r="O262" s="4"/>
      <c r="P262" s="4"/>
      <c r="Q262" s="4"/>
      <c r="R262" s="4"/>
      <c r="S262" s="4"/>
      <c r="T262" s="4"/>
      <c r="U262" s="4"/>
      <c r="V262" s="4"/>
      <c r="W262" s="4"/>
      <c r="X262" s="4"/>
      <c r="Y262" s="4"/>
      <c r="Z262" s="4"/>
    </row>
    <row r="263" spans="1:26" ht="18" customHeight="1" x14ac:dyDescent="0.2">
      <c r="A263" s="8"/>
      <c r="B263" s="8"/>
      <c r="C263" s="8"/>
      <c r="D263" s="4"/>
      <c r="E263" s="4"/>
      <c r="F263" s="4"/>
      <c r="G263" s="4"/>
      <c r="H263" s="4"/>
      <c r="I263" s="4"/>
      <c r="J263" s="4"/>
      <c r="K263" s="4"/>
      <c r="L263" s="4"/>
      <c r="M263" s="4"/>
      <c r="N263" s="4"/>
      <c r="O263" s="4"/>
      <c r="P263" s="4"/>
      <c r="Q263" s="4"/>
      <c r="R263" s="4"/>
      <c r="S263" s="4"/>
      <c r="T263" s="4"/>
      <c r="U263" s="4"/>
      <c r="V263" s="4"/>
      <c r="W263" s="4"/>
      <c r="X263" s="4"/>
      <c r="Y263" s="4"/>
      <c r="Z263" s="4"/>
    </row>
    <row r="264" spans="1:26" ht="18" customHeight="1" x14ac:dyDescent="0.2">
      <c r="A264" s="8"/>
      <c r="B264" s="8"/>
      <c r="C264" s="8"/>
      <c r="D264" s="4"/>
      <c r="E264" s="4"/>
      <c r="F264" s="4"/>
      <c r="G264" s="4"/>
      <c r="H264" s="4"/>
      <c r="I264" s="4"/>
      <c r="J264" s="4"/>
      <c r="K264" s="4"/>
      <c r="L264" s="4"/>
      <c r="M264" s="4"/>
      <c r="N264" s="4"/>
      <c r="O264" s="4"/>
      <c r="P264" s="4"/>
      <c r="Q264" s="4"/>
      <c r="R264" s="4"/>
      <c r="S264" s="4"/>
      <c r="T264" s="4"/>
      <c r="U264" s="4"/>
      <c r="V264" s="4"/>
      <c r="W264" s="4"/>
      <c r="X264" s="4"/>
      <c r="Y264" s="4"/>
      <c r="Z264" s="4"/>
    </row>
    <row r="265" spans="1:26" ht="18" customHeight="1" x14ac:dyDescent="0.2">
      <c r="A265" s="8"/>
      <c r="B265" s="8"/>
      <c r="C265" s="8"/>
      <c r="D265" s="4"/>
      <c r="E265" s="4"/>
      <c r="F265" s="4"/>
      <c r="G265" s="4"/>
      <c r="H265" s="4"/>
      <c r="I265" s="4"/>
      <c r="J265" s="4"/>
      <c r="K265" s="4"/>
      <c r="L265" s="4"/>
      <c r="M265" s="4"/>
      <c r="N265" s="4"/>
      <c r="O265" s="4"/>
      <c r="P265" s="4"/>
      <c r="Q265" s="4"/>
      <c r="R265" s="4"/>
      <c r="S265" s="4"/>
      <c r="T265" s="4"/>
      <c r="U265" s="4"/>
      <c r="V265" s="4"/>
      <c r="W265" s="4"/>
      <c r="X265" s="4"/>
      <c r="Y265" s="4"/>
      <c r="Z265" s="4"/>
    </row>
    <row r="266" spans="1:26" ht="18" customHeight="1" x14ac:dyDescent="0.2">
      <c r="A266" s="8"/>
      <c r="B266" s="8"/>
      <c r="C266" s="8"/>
      <c r="D266" s="4"/>
      <c r="E266" s="4"/>
      <c r="F266" s="4"/>
      <c r="G266" s="4"/>
      <c r="H266" s="4"/>
      <c r="I266" s="4"/>
      <c r="J266" s="4"/>
      <c r="K266" s="4"/>
      <c r="L266" s="4"/>
      <c r="M266" s="4"/>
      <c r="N266" s="4"/>
      <c r="O266" s="4"/>
      <c r="P266" s="4"/>
      <c r="Q266" s="4"/>
      <c r="R266" s="4"/>
      <c r="S266" s="4"/>
      <c r="T266" s="4"/>
      <c r="U266" s="4"/>
      <c r="V266" s="4"/>
      <c r="W266" s="4"/>
      <c r="X266" s="4"/>
      <c r="Y266" s="4"/>
      <c r="Z266" s="4"/>
    </row>
    <row r="267" spans="1:26" ht="18" customHeight="1" x14ac:dyDescent="0.2">
      <c r="A267" s="8"/>
      <c r="B267" s="8"/>
      <c r="C267" s="8"/>
      <c r="D267" s="4"/>
      <c r="E267" s="4"/>
      <c r="F267" s="4"/>
      <c r="G267" s="4"/>
      <c r="H267" s="4"/>
      <c r="I267" s="4"/>
      <c r="J267" s="4"/>
      <c r="K267" s="4"/>
      <c r="L267" s="4"/>
      <c r="M267" s="4"/>
      <c r="N267" s="4"/>
      <c r="O267" s="4"/>
      <c r="P267" s="4"/>
      <c r="Q267" s="4"/>
      <c r="R267" s="4"/>
      <c r="S267" s="4"/>
      <c r="T267" s="4"/>
      <c r="U267" s="4"/>
      <c r="V267" s="4"/>
      <c r="W267" s="4"/>
      <c r="X267" s="4"/>
      <c r="Y267" s="4"/>
      <c r="Z267" s="4"/>
    </row>
    <row r="268" spans="1:26" ht="18" customHeight="1" x14ac:dyDescent="0.2">
      <c r="A268" s="8"/>
      <c r="B268" s="8"/>
      <c r="C268" s="8"/>
      <c r="D268" s="4"/>
      <c r="E268" s="4"/>
      <c r="F268" s="4"/>
      <c r="G268" s="4"/>
      <c r="H268" s="4"/>
      <c r="I268" s="4"/>
      <c r="J268" s="4"/>
      <c r="K268" s="4"/>
      <c r="L268" s="4"/>
      <c r="M268" s="4"/>
      <c r="N268" s="4"/>
      <c r="O268" s="4"/>
      <c r="P268" s="4"/>
      <c r="Q268" s="4"/>
      <c r="R268" s="4"/>
      <c r="S268" s="4"/>
      <c r="T268" s="4"/>
      <c r="U268" s="4"/>
      <c r="V268" s="4"/>
      <c r="W268" s="4"/>
      <c r="X268" s="4"/>
      <c r="Y268" s="4"/>
      <c r="Z268" s="4"/>
    </row>
    <row r="269" spans="1:26" ht="18" customHeight="1" x14ac:dyDescent="0.2">
      <c r="A269" s="8"/>
      <c r="B269" s="8"/>
      <c r="C269" s="8"/>
      <c r="D269" s="4"/>
      <c r="E269" s="4"/>
      <c r="F269" s="4"/>
      <c r="G269" s="4"/>
      <c r="H269" s="4"/>
      <c r="I269" s="4"/>
      <c r="J269" s="4"/>
      <c r="K269" s="4"/>
      <c r="L269" s="4"/>
      <c r="M269" s="4"/>
      <c r="N269" s="4"/>
      <c r="O269" s="4"/>
      <c r="P269" s="4"/>
      <c r="Q269" s="4"/>
      <c r="R269" s="4"/>
      <c r="S269" s="4"/>
      <c r="T269" s="4"/>
      <c r="U269" s="4"/>
      <c r="V269" s="4"/>
      <c r="W269" s="4"/>
      <c r="X269" s="4"/>
      <c r="Y269" s="4"/>
      <c r="Z269" s="4"/>
    </row>
    <row r="270" spans="1:26" ht="18" customHeight="1" x14ac:dyDescent="0.2">
      <c r="A270" s="8"/>
      <c r="B270" s="8"/>
      <c r="C270" s="8"/>
      <c r="D270" s="4"/>
      <c r="E270" s="4"/>
      <c r="F270" s="4"/>
      <c r="G270" s="4"/>
      <c r="H270" s="4"/>
      <c r="I270" s="4"/>
      <c r="J270" s="4"/>
      <c r="K270" s="4"/>
      <c r="L270" s="4"/>
      <c r="M270" s="4"/>
      <c r="N270" s="4"/>
      <c r="O270" s="4"/>
      <c r="P270" s="4"/>
      <c r="Q270" s="4"/>
      <c r="R270" s="4"/>
      <c r="S270" s="4"/>
      <c r="T270" s="4"/>
      <c r="U270" s="4"/>
      <c r="V270" s="4"/>
      <c r="W270" s="4"/>
      <c r="X270" s="4"/>
      <c r="Y270" s="4"/>
      <c r="Z270" s="4"/>
    </row>
    <row r="271" spans="1:26" ht="18" customHeight="1" x14ac:dyDescent="0.2">
      <c r="A271" s="8"/>
      <c r="B271" s="8"/>
      <c r="C271" s="8"/>
      <c r="D271" s="4"/>
      <c r="E271" s="4"/>
      <c r="F271" s="4"/>
      <c r="G271" s="4"/>
      <c r="H271" s="4"/>
      <c r="I271" s="4"/>
      <c r="J271" s="4"/>
      <c r="K271" s="4"/>
      <c r="L271" s="4"/>
      <c r="M271" s="4"/>
      <c r="N271" s="4"/>
      <c r="O271" s="4"/>
      <c r="P271" s="4"/>
      <c r="Q271" s="4"/>
      <c r="R271" s="4"/>
      <c r="S271" s="4"/>
      <c r="T271" s="4"/>
      <c r="U271" s="4"/>
      <c r="V271" s="4"/>
      <c r="W271" s="4"/>
      <c r="X271" s="4"/>
      <c r="Y271" s="4"/>
      <c r="Z271" s="4"/>
    </row>
    <row r="272" spans="1:26" ht="18" customHeight="1" x14ac:dyDescent="0.2">
      <c r="A272" s="8"/>
      <c r="B272" s="8"/>
      <c r="C272" s="8"/>
      <c r="D272" s="4"/>
      <c r="E272" s="4"/>
      <c r="F272" s="4"/>
      <c r="G272" s="4"/>
      <c r="H272" s="4"/>
      <c r="I272" s="4"/>
      <c r="J272" s="4"/>
      <c r="K272" s="4"/>
      <c r="L272" s="4"/>
      <c r="M272" s="4"/>
      <c r="N272" s="4"/>
      <c r="O272" s="4"/>
      <c r="P272" s="4"/>
      <c r="Q272" s="4"/>
      <c r="R272" s="4"/>
      <c r="S272" s="4"/>
      <c r="T272" s="4"/>
      <c r="U272" s="4"/>
      <c r="V272" s="4"/>
      <c r="W272" s="4"/>
      <c r="X272" s="4"/>
      <c r="Y272" s="4"/>
      <c r="Z272" s="4"/>
    </row>
    <row r="273" spans="1:26" ht="18" customHeight="1" x14ac:dyDescent="0.2">
      <c r="A273" s="8"/>
      <c r="B273" s="8"/>
      <c r="C273" s="8"/>
      <c r="D273" s="4"/>
      <c r="E273" s="4"/>
      <c r="F273" s="4"/>
      <c r="G273" s="4"/>
      <c r="H273" s="4"/>
      <c r="I273" s="4"/>
      <c r="J273" s="4"/>
      <c r="K273" s="4"/>
      <c r="L273" s="4"/>
      <c r="M273" s="4"/>
      <c r="N273" s="4"/>
      <c r="O273" s="4"/>
      <c r="P273" s="4"/>
      <c r="Q273" s="4"/>
      <c r="R273" s="4"/>
      <c r="S273" s="4"/>
      <c r="T273" s="4"/>
      <c r="U273" s="4"/>
      <c r="V273" s="4"/>
      <c r="W273" s="4"/>
      <c r="X273" s="4"/>
      <c r="Y273" s="4"/>
      <c r="Z273" s="4"/>
    </row>
    <row r="274" spans="1:26" ht="18" customHeight="1" x14ac:dyDescent="0.2">
      <c r="A274" s="8"/>
      <c r="B274" s="8"/>
      <c r="C274" s="8"/>
      <c r="D274" s="4"/>
      <c r="E274" s="4"/>
      <c r="F274" s="4"/>
      <c r="G274" s="4"/>
      <c r="H274" s="4"/>
      <c r="I274" s="4"/>
      <c r="J274" s="4"/>
      <c r="K274" s="4"/>
      <c r="L274" s="4"/>
      <c r="M274" s="4"/>
      <c r="N274" s="4"/>
      <c r="O274" s="4"/>
      <c r="P274" s="4"/>
      <c r="Q274" s="4"/>
      <c r="R274" s="4"/>
      <c r="S274" s="4"/>
      <c r="T274" s="4"/>
      <c r="U274" s="4"/>
      <c r="V274" s="4"/>
      <c r="W274" s="4"/>
      <c r="X274" s="4"/>
      <c r="Y274" s="4"/>
      <c r="Z274" s="4"/>
    </row>
    <row r="275" spans="1:26" ht="18" customHeight="1" x14ac:dyDescent="0.2">
      <c r="A275" s="8"/>
      <c r="B275" s="8"/>
      <c r="C275" s="8"/>
      <c r="D275" s="4"/>
      <c r="E275" s="4"/>
      <c r="F275" s="4"/>
      <c r="G275" s="4"/>
      <c r="H275" s="4"/>
      <c r="I275" s="4"/>
      <c r="J275" s="4"/>
      <c r="K275" s="4"/>
      <c r="L275" s="4"/>
      <c r="M275" s="4"/>
      <c r="N275" s="4"/>
      <c r="O275" s="4"/>
      <c r="P275" s="4"/>
      <c r="Q275" s="4"/>
      <c r="R275" s="4"/>
      <c r="S275" s="4"/>
      <c r="T275" s="4"/>
      <c r="U275" s="4"/>
      <c r="V275" s="4"/>
      <c r="W275" s="4"/>
      <c r="X275" s="4"/>
      <c r="Y275" s="4"/>
      <c r="Z275" s="4"/>
    </row>
    <row r="276" spans="1:26" ht="18" customHeight="1" x14ac:dyDescent="0.2">
      <c r="A276" s="8"/>
      <c r="B276" s="8"/>
      <c r="C276" s="8"/>
      <c r="D276" s="4"/>
      <c r="E276" s="4"/>
      <c r="F276" s="4"/>
      <c r="G276" s="4"/>
      <c r="H276" s="4"/>
      <c r="I276" s="4"/>
      <c r="J276" s="4"/>
      <c r="K276" s="4"/>
      <c r="L276" s="4"/>
      <c r="M276" s="4"/>
      <c r="N276" s="4"/>
      <c r="O276" s="4"/>
      <c r="P276" s="4"/>
      <c r="Q276" s="4"/>
      <c r="R276" s="4"/>
      <c r="S276" s="4"/>
      <c r="T276" s="4"/>
      <c r="U276" s="4"/>
      <c r="V276" s="4"/>
      <c r="W276" s="4"/>
      <c r="X276" s="4"/>
      <c r="Y276" s="4"/>
      <c r="Z276" s="4"/>
    </row>
    <row r="277" spans="1:26" ht="18" customHeight="1" x14ac:dyDescent="0.2">
      <c r="A277" s="8"/>
      <c r="B277" s="8"/>
      <c r="C277" s="8"/>
      <c r="D277" s="4"/>
      <c r="E277" s="4"/>
      <c r="F277" s="4"/>
      <c r="G277" s="4"/>
      <c r="H277" s="4"/>
      <c r="I277" s="4"/>
      <c r="J277" s="4"/>
      <c r="K277" s="4"/>
      <c r="L277" s="4"/>
      <c r="M277" s="4"/>
      <c r="N277" s="4"/>
      <c r="O277" s="4"/>
      <c r="P277" s="4"/>
      <c r="Q277" s="4"/>
      <c r="R277" s="4"/>
      <c r="S277" s="4"/>
      <c r="T277" s="4"/>
      <c r="U277" s="4"/>
      <c r="V277" s="4"/>
      <c r="W277" s="4"/>
      <c r="X277" s="4"/>
      <c r="Y277" s="4"/>
      <c r="Z277" s="4"/>
    </row>
    <row r="278" spans="1:26" ht="18" customHeight="1" x14ac:dyDescent="0.2">
      <c r="A278" s="8"/>
      <c r="B278" s="8"/>
      <c r="C278" s="8"/>
      <c r="D278" s="4"/>
      <c r="E278" s="4"/>
      <c r="F278" s="4"/>
      <c r="G278" s="4"/>
      <c r="H278" s="4"/>
      <c r="I278" s="4"/>
      <c r="J278" s="4"/>
      <c r="K278" s="4"/>
      <c r="L278" s="4"/>
      <c r="M278" s="4"/>
      <c r="N278" s="4"/>
      <c r="O278" s="4"/>
      <c r="P278" s="4"/>
      <c r="Q278" s="4"/>
      <c r="R278" s="4"/>
      <c r="S278" s="4"/>
      <c r="T278" s="4"/>
      <c r="U278" s="4"/>
      <c r="V278" s="4"/>
      <c r="W278" s="4"/>
      <c r="X278" s="4"/>
      <c r="Y278" s="4"/>
      <c r="Z278" s="4"/>
    </row>
    <row r="279" spans="1:26" ht="18" customHeight="1" x14ac:dyDescent="0.2">
      <c r="A279" s="8"/>
      <c r="B279" s="8"/>
      <c r="C279" s="8"/>
      <c r="D279" s="4"/>
      <c r="E279" s="4"/>
      <c r="F279" s="4"/>
      <c r="G279" s="4"/>
      <c r="H279" s="4"/>
      <c r="I279" s="4"/>
      <c r="J279" s="4"/>
      <c r="K279" s="4"/>
      <c r="L279" s="4"/>
      <c r="M279" s="4"/>
      <c r="N279" s="4"/>
      <c r="O279" s="4"/>
      <c r="P279" s="4"/>
      <c r="Q279" s="4"/>
      <c r="R279" s="4"/>
      <c r="S279" s="4"/>
      <c r="T279" s="4"/>
      <c r="U279" s="4"/>
      <c r="V279" s="4"/>
      <c r="W279" s="4"/>
      <c r="X279" s="4"/>
      <c r="Y279" s="4"/>
      <c r="Z279" s="4"/>
    </row>
    <row r="280" spans="1:26" ht="18" customHeight="1" x14ac:dyDescent="0.2">
      <c r="A280" s="8"/>
      <c r="B280" s="8"/>
      <c r="C280" s="8"/>
      <c r="D280" s="4"/>
      <c r="E280" s="4"/>
      <c r="F280" s="4"/>
      <c r="G280" s="4"/>
      <c r="H280" s="4"/>
      <c r="I280" s="4"/>
      <c r="J280" s="4"/>
      <c r="K280" s="4"/>
      <c r="L280" s="4"/>
      <c r="M280" s="4"/>
      <c r="N280" s="4"/>
      <c r="O280" s="4"/>
      <c r="P280" s="4"/>
      <c r="Q280" s="4"/>
      <c r="R280" s="4"/>
      <c r="S280" s="4"/>
      <c r="T280" s="4"/>
      <c r="U280" s="4"/>
      <c r="V280" s="4"/>
      <c r="W280" s="4"/>
      <c r="X280" s="4"/>
      <c r="Y280" s="4"/>
      <c r="Z280" s="4"/>
    </row>
    <row r="281" spans="1:26" ht="18" customHeight="1" x14ac:dyDescent="0.2">
      <c r="A281" s="8"/>
      <c r="B281" s="8"/>
      <c r="C281" s="8"/>
      <c r="D281" s="4"/>
      <c r="E281" s="4"/>
      <c r="F281" s="4"/>
      <c r="G281" s="4"/>
      <c r="H281" s="4"/>
      <c r="I281" s="4"/>
      <c r="J281" s="4"/>
      <c r="K281" s="4"/>
      <c r="L281" s="4"/>
      <c r="M281" s="4"/>
      <c r="N281" s="4"/>
      <c r="O281" s="4"/>
      <c r="P281" s="4"/>
      <c r="Q281" s="4"/>
      <c r="R281" s="4"/>
      <c r="S281" s="4"/>
      <c r="T281" s="4"/>
      <c r="U281" s="4"/>
      <c r="V281" s="4"/>
      <c r="W281" s="4"/>
      <c r="X281" s="4"/>
      <c r="Y281" s="4"/>
      <c r="Z281" s="4"/>
    </row>
    <row r="282" spans="1:26" ht="18" customHeight="1" x14ac:dyDescent="0.2">
      <c r="A282" s="8"/>
      <c r="B282" s="8"/>
      <c r="C282" s="8"/>
      <c r="D282" s="4"/>
      <c r="E282" s="4"/>
      <c r="F282" s="4"/>
      <c r="G282" s="4"/>
      <c r="H282" s="4"/>
      <c r="I282" s="4"/>
      <c r="J282" s="4"/>
      <c r="K282" s="4"/>
      <c r="L282" s="4"/>
      <c r="M282" s="4"/>
      <c r="N282" s="4"/>
      <c r="O282" s="4"/>
      <c r="P282" s="4"/>
      <c r="Q282" s="4"/>
      <c r="R282" s="4"/>
      <c r="S282" s="4"/>
      <c r="T282" s="4"/>
      <c r="U282" s="4"/>
      <c r="V282" s="4"/>
      <c r="W282" s="4"/>
      <c r="X282" s="4"/>
      <c r="Y282" s="4"/>
      <c r="Z282" s="4"/>
    </row>
    <row r="283" spans="1:26" ht="18" customHeight="1" x14ac:dyDescent="0.2">
      <c r="A283" s="8"/>
      <c r="B283" s="8"/>
      <c r="C283" s="8"/>
      <c r="D283" s="4"/>
      <c r="E283" s="4"/>
      <c r="F283" s="4"/>
      <c r="G283" s="4"/>
      <c r="H283" s="4"/>
      <c r="I283" s="4"/>
      <c r="J283" s="4"/>
      <c r="K283" s="4"/>
      <c r="L283" s="4"/>
      <c r="M283" s="4"/>
      <c r="N283" s="4"/>
      <c r="O283" s="4"/>
      <c r="P283" s="4"/>
      <c r="Q283" s="4"/>
      <c r="R283" s="4"/>
      <c r="S283" s="4"/>
      <c r="T283" s="4"/>
      <c r="U283" s="4"/>
      <c r="V283" s="4"/>
      <c r="W283" s="4"/>
      <c r="X283" s="4"/>
      <c r="Y283" s="4"/>
      <c r="Z283" s="4"/>
    </row>
    <row r="284" spans="1:26" ht="18" customHeight="1" x14ac:dyDescent="0.2">
      <c r="A284" s="8"/>
      <c r="B284" s="8"/>
      <c r="C284" s="8"/>
      <c r="D284" s="4"/>
      <c r="E284" s="4"/>
      <c r="F284" s="4"/>
      <c r="G284" s="4"/>
      <c r="H284" s="4"/>
      <c r="I284" s="4"/>
      <c r="J284" s="4"/>
      <c r="K284" s="4"/>
      <c r="L284" s="4"/>
      <c r="M284" s="4"/>
      <c r="N284" s="4"/>
      <c r="O284" s="4"/>
      <c r="P284" s="4"/>
      <c r="Q284" s="4"/>
      <c r="R284" s="4"/>
      <c r="S284" s="4"/>
      <c r="T284" s="4"/>
      <c r="U284" s="4"/>
      <c r="V284" s="4"/>
      <c r="W284" s="4"/>
      <c r="X284" s="4"/>
      <c r="Y284" s="4"/>
      <c r="Z284" s="4"/>
    </row>
    <row r="285" spans="1:26" ht="18" customHeight="1" x14ac:dyDescent="0.2">
      <c r="A285" s="8"/>
      <c r="B285" s="8"/>
      <c r="C285" s="8"/>
      <c r="D285" s="4"/>
      <c r="E285" s="4"/>
      <c r="F285" s="4"/>
      <c r="G285" s="4"/>
      <c r="H285" s="4"/>
      <c r="I285" s="4"/>
      <c r="J285" s="4"/>
      <c r="K285" s="4"/>
      <c r="L285" s="4"/>
      <c r="M285" s="4"/>
      <c r="N285" s="4"/>
      <c r="O285" s="4"/>
      <c r="P285" s="4"/>
      <c r="Q285" s="4"/>
      <c r="R285" s="4"/>
      <c r="S285" s="4"/>
      <c r="T285" s="4"/>
      <c r="U285" s="4"/>
      <c r="V285" s="4"/>
      <c r="W285" s="4"/>
      <c r="X285" s="4"/>
      <c r="Y285" s="4"/>
      <c r="Z285" s="4"/>
    </row>
    <row r="286" spans="1:26" ht="18" customHeight="1" x14ac:dyDescent="0.2">
      <c r="A286" s="8"/>
      <c r="B286" s="8"/>
      <c r="C286" s="8"/>
      <c r="D286" s="4"/>
      <c r="E286" s="4"/>
      <c r="F286" s="4"/>
      <c r="G286" s="4"/>
      <c r="H286" s="4"/>
      <c r="I286" s="4"/>
      <c r="J286" s="4"/>
      <c r="K286" s="4"/>
      <c r="L286" s="4"/>
      <c r="M286" s="4"/>
      <c r="N286" s="4"/>
      <c r="O286" s="4"/>
      <c r="P286" s="4"/>
      <c r="Q286" s="4"/>
      <c r="R286" s="4"/>
      <c r="S286" s="4"/>
      <c r="T286" s="4"/>
      <c r="U286" s="4"/>
      <c r="V286" s="4"/>
      <c r="W286" s="4"/>
      <c r="X286" s="4"/>
      <c r="Y286" s="4"/>
      <c r="Z286" s="4"/>
    </row>
    <row r="287" spans="1:26" ht="18" customHeight="1" x14ac:dyDescent="0.2">
      <c r="A287" s="8"/>
      <c r="B287" s="8"/>
      <c r="C287" s="8"/>
      <c r="D287" s="4"/>
      <c r="E287" s="4"/>
      <c r="F287" s="4"/>
      <c r="G287" s="4"/>
      <c r="H287" s="4"/>
      <c r="I287" s="4"/>
      <c r="J287" s="4"/>
      <c r="K287" s="4"/>
      <c r="L287" s="4"/>
      <c r="M287" s="4"/>
      <c r="N287" s="4"/>
      <c r="O287" s="4"/>
      <c r="P287" s="4"/>
      <c r="Q287" s="4"/>
      <c r="R287" s="4"/>
      <c r="S287" s="4"/>
      <c r="T287" s="4"/>
      <c r="U287" s="4"/>
      <c r="V287" s="4"/>
      <c r="W287" s="4"/>
      <c r="X287" s="4"/>
      <c r="Y287" s="4"/>
      <c r="Z287" s="4"/>
    </row>
    <row r="288" spans="1:26" ht="18" customHeight="1" x14ac:dyDescent="0.2">
      <c r="A288" s="8"/>
      <c r="B288" s="8"/>
      <c r="C288" s="8"/>
      <c r="D288" s="4"/>
      <c r="E288" s="4"/>
      <c r="F288" s="4"/>
      <c r="G288" s="4"/>
      <c r="H288" s="4"/>
      <c r="I288" s="4"/>
      <c r="J288" s="4"/>
      <c r="K288" s="4"/>
      <c r="L288" s="4"/>
      <c r="M288" s="4"/>
      <c r="N288" s="4"/>
      <c r="O288" s="4"/>
      <c r="P288" s="4"/>
      <c r="Q288" s="4"/>
      <c r="R288" s="4"/>
      <c r="S288" s="4"/>
      <c r="T288" s="4"/>
      <c r="U288" s="4"/>
      <c r="V288" s="4"/>
      <c r="W288" s="4"/>
      <c r="X288" s="4"/>
      <c r="Y288" s="4"/>
      <c r="Z288" s="4"/>
    </row>
    <row r="289" spans="1:26" ht="18" customHeight="1" x14ac:dyDescent="0.2">
      <c r="A289" s="8"/>
      <c r="B289" s="8"/>
      <c r="C289" s="8"/>
      <c r="D289" s="4"/>
      <c r="E289" s="4"/>
      <c r="F289" s="4"/>
      <c r="G289" s="4"/>
      <c r="H289" s="4"/>
      <c r="I289" s="4"/>
      <c r="J289" s="4"/>
      <c r="K289" s="4"/>
      <c r="L289" s="4"/>
      <c r="M289" s="4"/>
      <c r="N289" s="4"/>
      <c r="O289" s="4"/>
      <c r="P289" s="4"/>
      <c r="Q289" s="4"/>
      <c r="R289" s="4"/>
      <c r="S289" s="4"/>
      <c r="T289" s="4"/>
      <c r="U289" s="4"/>
      <c r="V289" s="4"/>
      <c r="W289" s="4"/>
      <c r="X289" s="4"/>
      <c r="Y289" s="4"/>
      <c r="Z289" s="4"/>
    </row>
    <row r="290" spans="1:26" ht="18" customHeight="1" x14ac:dyDescent="0.2">
      <c r="A290" s="8"/>
      <c r="B290" s="8"/>
      <c r="C290" s="8"/>
      <c r="D290" s="4"/>
      <c r="E290" s="4"/>
      <c r="F290" s="4"/>
      <c r="G290" s="4"/>
      <c r="H290" s="4"/>
      <c r="I290" s="4"/>
      <c r="J290" s="4"/>
      <c r="K290" s="4"/>
      <c r="L290" s="4"/>
      <c r="M290" s="4"/>
      <c r="N290" s="4"/>
      <c r="O290" s="4"/>
      <c r="P290" s="4"/>
      <c r="Q290" s="4"/>
      <c r="R290" s="4"/>
      <c r="S290" s="4"/>
      <c r="T290" s="4"/>
      <c r="U290" s="4"/>
      <c r="V290" s="4"/>
      <c r="W290" s="4"/>
      <c r="X290" s="4"/>
      <c r="Y290" s="4"/>
      <c r="Z290" s="4"/>
    </row>
    <row r="291" spans="1:26" ht="18" customHeight="1" x14ac:dyDescent="0.2">
      <c r="A291" s="8"/>
      <c r="B291" s="8"/>
      <c r="C291" s="8"/>
      <c r="D291" s="4"/>
      <c r="E291" s="4"/>
      <c r="F291" s="4"/>
      <c r="G291" s="4"/>
      <c r="H291" s="4"/>
      <c r="I291" s="4"/>
      <c r="J291" s="4"/>
      <c r="K291" s="4"/>
      <c r="L291" s="4"/>
      <c r="M291" s="4"/>
      <c r="N291" s="4"/>
      <c r="O291" s="4"/>
      <c r="P291" s="4"/>
      <c r="Q291" s="4"/>
      <c r="R291" s="4"/>
      <c r="S291" s="4"/>
      <c r="T291" s="4"/>
      <c r="U291" s="4"/>
      <c r="V291" s="4"/>
      <c r="W291" s="4"/>
      <c r="X291" s="4"/>
      <c r="Y291" s="4"/>
      <c r="Z291" s="4"/>
    </row>
    <row r="292" spans="1:26" ht="18" customHeight="1" x14ac:dyDescent="0.2">
      <c r="A292" s="8"/>
      <c r="B292" s="8"/>
      <c r="C292" s="8"/>
      <c r="D292" s="4"/>
      <c r="E292" s="4"/>
      <c r="F292" s="4"/>
      <c r="G292" s="4"/>
      <c r="H292" s="4"/>
      <c r="I292" s="4"/>
      <c r="J292" s="4"/>
      <c r="K292" s="4"/>
      <c r="L292" s="4"/>
      <c r="M292" s="4"/>
      <c r="N292" s="4"/>
      <c r="O292" s="4"/>
      <c r="P292" s="4"/>
      <c r="Q292" s="4"/>
      <c r="R292" s="4"/>
      <c r="S292" s="4"/>
      <c r="T292" s="4"/>
      <c r="U292" s="4"/>
      <c r="V292" s="4"/>
      <c r="W292" s="4"/>
      <c r="X292" s="4"/>
      <c r="Y292" s="4"/>
      <c r="Z292" s="4"/>
    </row>
    <row r="293" spans="1:26" ht="18" customHeight="1" x14ac:dyDescent="0.2">
      <c r="A293" s="8"/>
      <c r="B293" s="8"/>
      <c r="C293" s="8"/>
      <c r="D293" s="4"/>
      <c r="E293" s="4"/>
      <c r="F293" s="4"/>
      <c r="G293" s="4"/>
      <c r="H293" s="4"/>
      <c r="I293" s="4"/>
      <c r="J293" s="4"/>
      <c r="K293" s="4"/>
      <c r="L293" s="4"/>
      <c r="M293" s="4"/>
      <c r="N293" s="4"/>
      <c r="O293" s="4"/>
      <c r="P293" s="4"/>
      <c r="Q293" s="4"/>
      <c r="R293" s="4"/>
      <c r="S293" s="4"/>
      <c r="T293" s="4"/>
      <c r="U293" s="4"/>
      <c r="V293" s="4"/>
      <c r="W293" s="4"/>
      <c r="X293" s="4"/>
      <c r="Y293" s="4"/>
      <c r="Z293" s="4"/>
    </row>
    <row r="294" spans="1:26" ht="18" customHeight="1" x14ac:dyDescent="0.2">
      <c r="A294" s="8"/>
      <c r="B294" s="8"/>
      <c r="C294" s="8"/>
      <c r="D294" s="4"/>
      <c r="E294" s="4"/>
      <c r="F294" s="4"/>
      <c r="G294" s="4"/>
      <c r="H294" s="4"/>
      <c r="I294" s="4"/>
      <c r="J294" s="4"/>
      <c r="K294" s="4"/>
      <c r="L294" s="4"/>
      <c r="M294" s="4"/>
      <c r="N294" s="4"/>
      <c r="O294" s="4"/>
      <c r="P294" s="4"/>
      <c r="Q294" s="4"/>
      <c r="R294" s="4"/>
      <c r="S294" s="4"/>
      <c r="T294" s="4"/>
      <c r="U294" s="4"/>
      <c r="V294" s="4"/>
      <c r="W294" s="4"/>
      <c r="X294" s="4"/>
      <c r="Y294" s="4"/>
      <c r="Z294" s="4"/>
    </row>
    <row r="295" spans="1:26" ht="18" customHeight="1" x14ac:dyDescent="0.2">
      <c r="A295" s="8"/>
      <c r="B295" s="8"/>
      <c r="C295" s="8"/>
      <c r="D295" s="4"/>
      <c r="E295" s="4"/>
      <c r="F295" s="4"/>
      <c r="G295" s="4"/>
      <c r="H295" s="4"/>
      <c r="I295" s="4"/>
      <c r="J295" s="4"/>
      <c r="K295" s="4"/>
      <c r="L295" s="4"/>
      <c r="M295" s="4"/>
      <c r="N295" s="4"/>
      <c r="O295" s="4"/>
      <c r="P295" s="4"/>
      <c r="Q295" s="4"/>
      <c r="R295" s="4"/>
      <c r="S295" s="4"/>
      <c r="T295" s="4"/>
      <c r="U295" s="4"/>
      <c r="V295" s="4"/>
      <c r="W295" s="4"/>
      <c r="X295" s="4"/>
      <c r="Y295" s="4"/>
      <c r="Z295" s="4"/>
    </row>
    <row r="296" spans="1:26" ht="18" customHeight="1" x14ac:dyDescent="0.2">
      <c r="A296" s="8"/>
      <c r="B296" s="8"/>
      <c r="C296" s="8"/>
      <c r="D296" s="4"/>
      <c r="E296" s="4"/>
      <c r="F296" s="4"/>
      <c r="G296" s="4"/>
      <c r="H296" s="4"/>
      <c r="I296" s="4"/>
      <c r="J296" s="4"/>
      <c r="K296" s="4"/>
      <c r="L296" s="4"/>
      <c r="M296" s="4"/>
      <c r="N296" s="4"/>
      <c r="O296" s="4"/>
      <c r="P296" s="4"/>
      <c r="Q296" s="4"/>
      <c r="R296" s="4"/>
      <c r="S296" s="4"/>
      <c r="T296" s="4"/>
      <c r="U296" s="4"/>
      <c r="V296" s="4"/>
      <c r="W296" s="4"/>
      <c r="X296" s="4"/>
      <c r="Y296" s="4"/>
      <c r="Z296" s="4"/>
    </row>
    <row r="297" spans="1:26" ht="18" customHeight="1" x14ac:dyDescent="0.2">
      <c r="A297" s="8"/>
      <c r="B297" s="8"/>
      <c r="C297" s="8"/>
      <c r="D297" s="4"/>
      <c r="E297" s="4"/>
      <c r="F297" s="4"/>
      <c r="G297" s="4"/>
      <c r="H297" s="4"/>
      <c r="I297" s="4"/>
      <c r="J297" s="4"/>
      <c r="K297" s="4"/>
      <c r="L297" s="4"/>
      <c r="M297" s="4"/>
      <c r="N297" s="4"/>
      <c r="O297" s="4"/>
      <c r="P297" s="4"/>
      <c r="Q297" s="4"/>
      <c r="R297" s="4"/>
      <c r="S297" s="4"/>
      <c r="T297" s="4"/>
      <c r="U297" s="4"/>
      <c r="V297" s="4"/>
      <c r="W297" s="4"/>
      <c r="X297" s="4"/>
      <c r="Y297" s="4"/>
      <c r="Z297" s="4"/>
    </row>
    <row r="298" spans="1:26" ht="18" customHeight="1" x14ac:dyDescent="0.2">
      <c r="A298" s="8"/>
      <c r="B298" s="8"/>
      <c r="C298" s="8"/>
      <c r="D298" s="4"/>
      <c r="E298" s="4"/>
      <c r="F298" s="4"/>
      <c r="G298" s="4"/>
      <c r="H298" s="4"/>
      <c r="I298" s="4"/>
      <c r="J298" s="4"/>
      <c r="K298" s="4"/>
      <c r="L298" s="4"/>
      <c r="M298" s="4"/>
      <c r="N298" s="4"/>
      <c r="O298" s="4"/>
      <c r="P298" s="4"/>
      <c r="Q298" s="4"/>
      <c r="R298" s="4"/>
      <c r="S298" s="4"/>
      <c r="T298" s="4"/>
      <c r="U298" s="4"/>
      <c r="V298" s="4"/>
      <c r="W298" s="4"/>
      <c r="X298" s="4"/>
      <c r="Y298" s="4"/>
      <c r="Z298" s="4"/>
    </row>
    <row r="299" spans="1:26" ht="18" customHeight="1" x14ac:dyDescent="0.2">
      <c r="A299" s="8"/>
      <c r="B299" s="8"/>
      <c r="C299" s="8"/>
      <c r="D299" s="4"/>
      <c r="E299" s="4"/>
      <c r="F299" s="4"/>
      <c r="G299" s="4"/>
      <c r="H299" s="4"/>
      <c r="I299" s="4"/>
      <c r="J299" s="4"/>
      <c r="K299" s="4"/>
      <c r="L299" s="4"/>
      <c r="M299" s="4"/>
      <c r="N299" s="4"/>
      <c r="O299" s="4"/>
      <c r="P299" s="4"/>
      <c r="Q299" s="4"/>
      <c r="R299" s="4"/>
      <c r="S299" s="4"/>
      <c r="T299" s="4"/>
      <c r="U299" s="4"/>
      <c r="V299" s="4"/>
      <c r="W299" s="4"/>
      <c r="X299" s="4"/>
      <c r="Y299" s="4"/>
      <c r="Z299" s="4"/>
    </row>
    <row r="300" spans="1:26" ht="18" customHeight="1" x14ac:dyDescent="0.2">
      <c r="A300" s="8"/>
      <c r="B300" s="8"/>
      <c r="C300" s="8"/>
      <c r="D300" s="4"/>
      <c r="E300" s="4"/>
      <c r="F300" s="4"/>
      <c r="G300" s="4"/>
      <c r="H300" s="4"/>
      <c r="I300" s="4"/>
      <c r="J300" s="4"/>
      <c r="K300" s="4"/>
      <c r="L300" s="4"/>
      <c r="M300" s="4"/>
      <c r="N300" s="4"/>
      <c r="O300" s="4"/>
      <c r="P300" s="4"/>
      <c r="Q300" s="4"/>
      <c r="R300" s="4"/>
      <c r="S300" s="4"/>
      <c r="T300" s="4"/>
      <c r="U300" s="4"/>
      <c r="V300" s="4"/>
      <c r="W300" s="4"/>
      <c r="X300" s="4"/>
      <c r="Y300" s="4"/>
      <c r="Z300" s="4"/>
    </row>
    <row r="301" spans="1:26" ht="18" customHeight="1" x14ac:dyDescent="0.2">
      <c r="A301" s="8"/>
      <c r="B301" s="8"/>
      <c r="C301" s="8"/>
      <c r="D301" s="4"/>
      <c r="E301" s="4"/>
      <c r="F301" s="4"/>
      <c r="G301" s="4"/>
      <c r="H301" s="4"/>
      <c r="I301" s="4"/>
      <c r="J301" s="4"/>
      <c r="K301" s="4"/>
      <c r="L301" s="4"/>
      <c r="M301" s="4"/>
      <c r="N301" s="4"/>
      <c r="O301" s="4"/>
      <c r="P301" s="4"/>
      <c r="Q301" s="4"/>
      <c r="R301" s="4"/>
      <c r="S301" s="4"/>
      <c r="T301" s="4"/>
      <c r="U301" s="4"/>
      <c r="V301" s="4"/>
      <c r="W301" s="4"/>
      <c r="X301" s="4"/>
      <c r="Y301" s="4"/>
      <c r="Z301" s="4"/>
    </row>
    <row r="302" spans="1:26" ht="18" customHeight="1" x14ac:dyDescent="0.2">
      <c r="A302" s="8"/>
      <c r="B302" s="8"/>
      <c r="C302" s="8"/>
      <c r="D302" s="4"/>
      <c r="E302" s="4"/>
      <c r="F302" s="4"/>
      <c r="G302" s="4"/>
      <c r="H302" s="4"/>
      <c r="I302" s="4"/>
      <c r="J302" s="4"/>
      <c r="K302" s="4"/>
      <c r="L302" s="4"/>
      <c r="M302" s="4"/>
      <c r="N302" s="4"/>
      <c r="O302" s="4"/>
      <c r="P302" s="4"/>
      <c r="Q302" s="4"/>
      <c r="R302" s="4"/>
      <c r="S302" s="4"/>
      <c r="T302" s="4"/>
      <c r="U302" s="4"/>
      <c r="V302" s="4"/>
      <c r="W302" s="4"/>
      <c r="X302" s="4"/>
      <c r="Y302" s="4"/>
      <c r="Z302" s="4"/>
    </row>
    <row r="303" spans="1:26" ht="18" customHeight="1" x14ac:dyDescent="0.2">
      <c r="A303" s="8"/>
      <c r="B303" s="8"/>
      <c r="C303" s="8"/>
      <c r="D303" s="4"/>
      <c r="E303" s="4"/>
      <c r="F303" s="4"/>
      <c r="G303" s="4"/>
      <c r="H303" s="4"/>
      <c r="I303" s="4"/>
      <c r="J303" s="4"/>
      <c r="K303" s="4"/>
      <c r="L303" s="4"/>
      <c r="M303" s="4"/>
      <c r="N303" s="4"/>
      <c r="O303" s="4"/>
      <c r="P303" s="4"/>
      <c r="Q303" s="4"/>
      <c r="R303" s="4"/>
      <c r="S303" s="4"/>
      <c r="T303" s="4"/>
      <c r="U303" s="4"/>
      <c r="V303" s="4"/>
      <c r="W303" s="4"/>
      <c r="X303" s="4"/>
      <c r="Y303" s="4"/>
      <c r="Z303" s="4"/>
    </row>
    <row r="304" spans="1:26" ht="18" customHeight="1" x14ac:dyDescent="0.2">
      <c r="A304" s="8"/>
      <c r="B304" s="8"/>
      <c r="C304" s="8"/>
      <c r="D304" s="4"/>
      <c r="E304" s="4"/>
      <c r="F304" s="4"/>
      <c r="G304" s="4"/>
      <c r="H304" s="4"/>
      <c r="I304" s="4"/>
      <c r="J304" s="4"/>
      <c r="K304" s="4"/>
      <c r="L304" s="4"/>
      <c r="M304" s="4"/>
      <c r="N304" s="4"/>
      <c r="O304" s="4"/>
      <c r="P304" s="4"/>
      <c r="Q304" s="4"/>
      <c r="R304" s="4"/>
      <c r="S304" s="4"/>
      <c r="T304" s="4"/>
      <c r="U304" s="4"/>
      <c r="V304" s="4"/>
      <c r="W304" s="4"/>
      <c r="X304" s="4"/>
      <c r="Y304" s="4"/>
      <c r="Z304" s="4"/>
    </row>
    <row r="305" spans="1:26" ht="18" customHeight="1" x14ac:dyDescent="0.2">
      <c r="A305" s="8"/>
      <c r="B305" s="8"/>
      <c r="C305" s="8"/>
      <c r="D305" s="4"/>
      <c r="E305" s="4"/>
      <c r="F305" s="4"/>
      <c r="G305" s="4"/>
      <c r="H305" s="4"/>
      <c r="I305" s="4"/>
      <c r="J305" s="4"/>
      <c r="K305" s="4"/>
      <c r="L305" s="4"/>
      <c r="M305" s="4"/>
      <c r="N305" s="4"/>
      <c r="O305" s="4"/>
      <c r="P305" s="4"/>
      <c r="Q305" s="4"/>
      <c r="R305" s="4"/>
      <c r="S305" s="4"/>
      <c r="T305" s="4"/>
      <c r="U305" s="4"/>
      <c r="V305" s="4"/>
      <c r="W305" s="4"/>
      <c r="X305" s="4"/>
      <c r="Y305" s="4"/>
      <c r="Z305" s="4"/>
    </row>
    <row r="306" spans="1:26" ht="18" customHeight="1" x14ac:dyDescent="0.2">
      <c r="A306" s="8"/>
      <c r="B306" s="8"/>
      <c r="C306" s="8"/>
      <c r="D306" s="4"/>
      <c r="E306" s="4"/>
      <c r="F306" s="4"/>
      <c r="G306" s="4"/>
      <c r="H306" s="4"/>
      <c r="I306" s="4"/>
      <c r="J306" s="4"/>
      <c r="K306" s="4"/>
      <c r="L306" s="4"/>
      <c r="M306" s="4"/>
      <c r="N306" s="4"/>
      <c r="O306" s="4"/>
      <c r="P306" s="4"/>
      <c r="Q306" s="4"/>
      <c r="R306" s="4"/>
      <c r="S306" s="4"/>
      <c r="T306" s="4"/>
      <c r="U306" s="4"/>
      <c r="V306" s="4"/>
      <c r="W306" s="4"/>
      <c r="X306" s="4"/>
      <c r="Y306" s="4"/>
      <c r="Z306" s="4"/>
    </row>
    <row r="307" spans="1:26" ht="18" customHeight="1" x14ac:dyDescent="0.2">
      <c r="A307" s="8"/>
      <c r="B307" s="8"/>
      <c r="C307" s="8"/>
      <c r="D307" s="4"/>
      <c r="E307" s="4"/>
      <c r="F307" s="4"/>
      <c r="G307" s="4"/>
      <c r="H307" s="4"/>
      <c r="I307" s="4"/>
      <c r="J307" s="4"/>
      <c r="K307" s="4"/>
      <c r="L307" s="4"/>
      <c r="M307" s="4"/>
      <c r="N307" s="4"/>
      <c r="O307" s="4"/>
      <c r="P307" s="4"/>
      <c r="Q307" s="4"/>
      <c r="R307" s="4"/>
      <c r="S307" s="4"/>
      <c r="T307" s="4"/>
      <c r="U307" s="4"/>
      <c r="V307" s="4"/>
      <c r="W307" s="4"/>
      <c r="X307" s="4"/>
      <c r="Y307" s="4"/>
      <c r="Z307" s="4"/>
    </row>
    <row r="308" spans="1:26" ht="18" customHeight="1" x14ac:dyDescent="0.2">
      <c r="A308" s="8"/>
      <c r="B308" s="8"/>
      <c r="C308" s="8"/>
      <c r="D308" s="4"/>
      <c r="E308" s="4"/>
      <c r="F308" s="4"/>
      <c r="G308" s="4"/>
      <c r="H308" s="4"/>
      <c r="I308" s="4"/>
      <c r="J308" s="4"/>
      <c r="K308" s="4"/>
      <c r="L308" s="4"/>
      <c r="M308" s="4"/>
      <c r="N308" s="4"/>
      <c r="O308" s="4"/>
      <c r="P308" s="4"/>
      <c r="Q308" s="4"/>
      <c r="R308" s="4"/>
      <c r="S308" s="4"/>
      <c r="T308" s="4"/>
      <c r="U308" s="4"/>
      <c r="V308" s="4"/>
      <c r="W308" s="4"/>
      <c r="X308" s="4"/>
      <c r="Y308" s="4"/>
      <c r="Z308" s="4"/>
    </row>
    <row r="309" spans="1:26" ht="18" customHeight="1" x14ac:dyDescent="0.2">
      <c r="A309" s="8"/>
      <c r="B309" s="8"/>
      <c r="C309" s="8"/>
      <c r="D309" s="4"/>
      <c r="E309" s="4"/>
      <c r="F309" s="4"/>
      <c r="G309" s="4"/>
      <c r="H309" s="4"/>
      <c r="I309" s="4"/>
      <c r="J309" s="4"/>
      <c r="K309" s="4"/>
      <c r="L309" s="4"/>
      <c r="M309" s="4"/>
      <c r="N309" s="4"/>
      <c r="O309" s="4"/>
      <c r="P309" s="4"/>
      <c r="Q309" s="4"/>
      <c r="R309" s="4"/>
      <c r="S309" s="4"/>
      <c r="T309" s="4"/>
      <c r="U309" s="4"/>
      <c r="V309" s="4"/>
      <c r="W309" s="4"/>
      <c r="X309" s="4"/>
      <c r="Y309" s="4"/>
      <c r="Z309" s="4"/>
    </row>
    <row r="310" spans="1:26" ht="18" customHeight="1" x14ac:dyDescent="0.2">
      <c r="A310" s="8"/>
      <c r="B310" s="8"/>
      <c r="C310" s="8"/>
      <c r="D310" s="4"/>
      <c r="E310" s="4"/>
      <c r="F310" s="4"/>
      <c r="G310" s="4"/>
      <c r="H310" s="4"/>
      <c r="I310" s="4"/>
      <c r="J310" s="4"/>
      <c r="K310" s="4"/>
      <c r="L310" s="4"/>
      <c r="M310" s="4"/>
      <c r="N310" s="4"/>
      <c r="O310" s="4"/>
      <c r="P310" s="4"/>
      <c r="Q310" s="4"/>
      <c r="R310" s="4"/>
      <c r="S310" s="4"/>
      <c r="T310" s="4"/>
      <c r="U310" s="4"/>
      <c r="V310" s="4"/>
      <c r="W310" s="4"/>
      <c r="X310" s="4"/>
      <c r="Y310" s="4"/>
      <c r="Z310" s="4"/>
    </row>
    <row r="311" spans="1:26" ht="18" customHeight="1" x14ac:dyDescent="0.2">
      <c r="A311" s="8"/>
      <c r="B311" s="8"/>
      <c r="C311" s="8"/>
      <c r="D311" s="4"/>
      <c r="E311" s="4"/>
      <c r="F311" s="4"/>
      <c r="G311" s="4"/>
      <c r="H311" s="4"/>
      <c r="I311" s="4"/>
      <c r="J311" s="4"/>
      <c r="K311" s="4"/>
      <c r="L311" s="4"/>
      <c r="M311" s="4"/>
      <c r="N311" s="4"/>
      <c r="O311" s="4"/>
      <c r="P311" s="4"/>
      <c r="Q311" s="4"/>
      <c r="R311" s="4"/>
      <c r="S311" s="4"/>
      <c r="T311" s="4"/>
      <c r="U311" s="4"/>
      <c r="V311" s="4"/>
      <c r="W311" s="4"/>
      <c r="X311" s="4"/>
      <c r="Y311" s="4"/>
      <c r="Z311" s="4"/>
    </row>
    <row r="312" spans="1:26" ht="18" customHeight="1" x14ac:dyDescent="0.2">
      <c r="A312" s="8"/>
      <c r="B312" s="8"/>
      <c r="C312" s="8"/>
      <c r="D312" s="4"/>
      <c r="E312" s="4"/>
      <c r="F312" s="4"/>
      <c r="G312" s="4"/>
      <c r="H312" s="4"/>
      <c r="I312" s="4"/>
      <c r="J312" s="4"/>
      <c r="K312" s="4"/>
      <c r="L312" s="4"/>
      <c r="M312" s="4"/>
      <c r="N312" s="4"/>
      <c r="O312" s="4"/>
      <c r="P312" s="4"/>
      <c r="Q312" s="4"/>
      <c r="R312" s="4"/>
      <c r="S312" s="4"/>
      <c r="T312" s="4"/>
      <c r="U312" s="4"/>
      <c r="V312" s="4"/>
      <c r="W312" s="4"/>
      <c r="X312" s="4"/>
      <c r="Y312" s="4"/>
      <c r="Z312" s="4"/>
    </row>
    <row r="313" spans="1:26" ht="18" customHeight="1" x14ac:dyDescent="0.2">
      <c r="A313" s="8"/>
      <c r="B313" s="8"/>
      <c r="C313" s="8"/>
      <c r="D313" s="4"/>
      <c r="E313" s="4"/>
      <c r="F313" s="4"/>
      <c r="G313" s="4"/>
      <c r="H313" s="4"/>
      <c r="I313" s="4"/>
      <c r="J313" s="4"/>
      <c r="K313" s="4"/>
      <c r="L313" s="4"/>
      <c r="M313" s="4"/>
      <c r="N313" s="4"/>
      <c r="O313" s="4"/>
      <c r="P313" s="4"/>
      <c r="Q313" s="4"/>
      <c r="R313" s="4"/>
      <c r="S313" s="4"/>
      <c r="T313" s="4"/>
      <c r="U313" s="4"/>
      <c r="V313" s="4"/>
      <c r="W313" s="4"/>
      <c r="X313" s="4"/>
      <c r="Y313" s="4"/>
      <c r="Z313" s="4"/>
    </row>
    <row r="314" spans="1:26" ht="18" customHeight="1" x14ac:dyDescent="0.2">
      <c r="A314" s="8"/>
      <c r="B314" s="8"/>
      <c r="C314" s="8"/>
      <c r="D314" s="4"/>
      <c r="E314" s="4"/>
      <c r="F314" s="4"/>
      <c r="G314" s="4"/>
      <c r="H314" s="4"/>
      <c r="I314" s="4"/>
      <c r="J314" s="4"/>
      <c r="K314" s="4"/>
      <c r="L314" s="4"/>
      <c r="M314" s="4"/>
      <c r="N314" s="4"/>
      <c r="O314" s="4"/>
      <c r="P314" s="4"/>
      <c r="Q314" s="4"/>
      <c r="R314" s="4"/>
      <c r="S314" s="4"/>
      <c r="T314" s="4"/>
      <c r="U314" s="4"/>
      <c r="V314" s="4"/>
      <c r="W314" s="4"/>
      <c r="X314" s="4"/>
      <c r="Y314" s="4"/>
      <c r="Z314" s="4"/>
    </row>
    <row r="315" spans="1:26" ht="18" customHeight="1" x14ac:dyDescent="0.2">
      <c r="A315" s="8"/>
      <c r="B315" s="8"/>
      <c r="C315" s="8"/>
      <c r="D315" s="4"/>
      <c r="E315" s="4"/>
      <c r="F315" s="4"/>
      <c r="G315" s="4"/>
      <c r="H315" s="4"/>
      <c r="I315" s="4"/>
      <c r="J315" s="4"/>
      <c r="K315" s="4"/>
      <c r="L315" s="4"/>
      <c r="M315" s="4"/>
      <c r="N315" s="4"/>
      <c r="O315" s="4"/>
      <c r="P315" s="4"/>
      <c r="Q315" s="4"/>
      <c r="R315" s="4"/>
      <c r="S315" s="4"/>
      <c r="T315" s="4"/>
      <c r="U315" s="4"/>
      <c r="V315" s="4"/>
      <c r="W315" s="4"/>
      <c r="X315" s="4"/>
      <c r="Y315" s="4"/>
      <c r="Z315" s="4"/>
    </row>
    <row r="316" spans="1:26" ht="18" customHeight="1" x14ac:dyDescent="0.2">
      <c r="A316" s="8"/>
      <c r="B316" s="8"/>
      <c r="C316" s="8"/>
      <c r="D316" s="4"/>
      <c r="E316" s="4"/>
      <c r="F316" s="4"/>
      <c r="G316" s="4"/>
      <c r="H316" s="4"/>
      <c r="I316" s="4"/>
      <c r="J316" s="4"/>
      <c r="K316" s="4"/>
      <c r="L316" s="4"/>
      <c r="M316" s="4"/>
      <c r="N316" s="4"/>
      <c r="O316" s="4"/>
      <c r="P316" s="4"/>
      <c r="Q316" s="4"/>
      <c r="R316" s="4"/>
      <c r="S316" s="4"/>
      <c r="T316" s="4"/>
      <c r="U316" s="4"/>
      <c r="V316" s="4"/>
      <c r="W316" s="4"/>
      <c r="X316" s="4"/>
      <c r="Y316" s="4"/>
      <c r="Z316" s="4"/>
    </row>
    <row r="317" spans="1:26" ht="18" customHeight="1" x14ac:dyDescent="0.2">
      <c r="A317" s="8"/>
      <c r="B317" s="8"/>
      <c r="C317" s="8"/>
      <c r="D317" s="4"/>
      <c r="E317" s="4"/>
      <c r="F317" s="4"/>
      <c r="G317" s="4"/>
      <c r="H317" s="4"/>
      <c r="I317" s="4"/>
      <c r="J317" s="4"/>
      <c r="K317" s="4"/>
      <c r="L317" s="4"/>
      <c r="M317" s="4"/>
      <c r="N317" s="4"/>
      <c r="O317" s="4"/>
      <c r="P317" s="4"/>
      <c r="Q317" s="4"/>
      <c r="R317" s="4"/>
      <c r="S317" s="4"/>
      <c r="T317" s="4"/>
      <c r="U317" s="4"/>
      <c r="V317" s="4"/>
      <c r="W317" s="4"/>
      <c r="X317" s="4"/>
      <c r="Y317" s="4"/>
      <c r="Z317" s="4"/>
    </row>
    <row r="318" spans="1:26" ht="18" customHeight="1" x14ac:dyDescent="0.2">
      <c r="A318" s="8"/>
      <c r="B318" s="8"/>
      <c r="C318" s="8"/>
      <c r="D318" s="4"/>
      <c r="E318" s="4"/>
      <c r="F318" s="4"/>
      <c r="G318" s="4"/>
      <c r="H318" s="4"/>
      <c r="I318" s="4"/>
      <c r="J318" s="4"/>
      <c r="K318" s="4"/>
      <c r="L318" s="4"/>
      <c r="M318" s="4"/>
      <c r="N318" s="4"/>
      <c r="O318" s="4"/>
      <c r="P318" s="4"/>
      <c r="Q318" s="4"/>
      <c r="R318" s="4"/>
      <c r="S318" s="4"/>
      <c r="T318" s="4"/>
      <c r="U318" s="4"/>
      <c r="V318" s="4"/>
      <c r="W318" s="4"/>
      <c r="X318" s="4"/>
      <c r="Y318" s="4"/>
      <c r="Z318" s="4"/>
    </row>
    <row r="319" spans="1:26" ht="18" customHeight="1" x14ac:dyDescent="0.2">
      <c r="A319" s="8"/>
      <c r="B319" s="8"/>
      <c r="C319" s="8"/>
      <c r="D319" s="4"/>
      <c r="E319" s="4"/>
      <c r="F319" s="4"/>
      <c r="G319" s="4"/>
      <c r="H319" s="4"/>
      <c r="I319" s="4"/>
      <c r="J319" s="4"/>
      <c r="K319" s="4"/>
      <c r="L319" s="4"/>
      <c r="M319" s="4"/>
      <c r="N319" s="4"/>
      <c r="O319" s="4"/>
      <c r="P319" s="4"/>
      <c r="Q319" s="4"/>
      <c r="R319" s="4"/>
      <c r="S319" s="4"/>
      <c r="T319" s="4"/>
      <c r="U319" s="4"/>
      <c r="V319" s="4"/>
      <c r="W319" s="4"/>
      <c r="X319" s="4"/>
      <c r="Y319" s="4"/>
      <c r="Z319" s="4"/>
    </row>
    <row r="320" spans="1:26" ht="18" customHeight="1" x14ac:dyDescent="0.2">
      <c r="A320" s="8"/>
      <c r="B320" s="8"/>
      <c r="C320" s="8"/>
      <c r="D320" s="4"/>
      <c r="E320" s="4"/>
      <c r="F320" s="4"/>
      <c r="G320" s="4"/>
      <c r="H320" s="4"/>
      <c r="I320" s="4"/>
      <c r="J320" s="4"/>
      <c r="K320" s="4"/>
      <c r="L320" s="4"/>
      <c r="M320" s="4"/>
      <c r="N320" s="4"/>
      <c r="O320" s="4"/>
      <c r="P320" s="4"/>
      <c r="Q320" s="4"/>
      <c r="R320" s="4"/>
      <c r="S320" s="4"/>
      <c r="T320" s="4"/>
      <c r="U320" s="4"/>
      <c r="V320" s="4"/>
      <c r="W320" s="4"/>
      <c r="X320" s="4"/>
      <c r="Y320" s="4"/>
      <c r="Z320" s="4"/>
    </row>
    <row r="321" spans="1:26" ht="18" customHeight="1" x14ac:dyDescent="0.2">
      <c r="A321" s="8"/>
      <c r="B321" s="8"/>
      <c r="C321" s="8"/>
      <c r="D321" s="4"/>
      <c r="E321" s="4"/>
      <c r="F321" s="4"/>
      <c r="G321" s="4"/>
      <c r="H321" s="4"/>
      <c r="I321" s="4"/>
      <c r="J321" s="4"/>
      <c r="K321" s="4"/>
      <c r="L321" s="4"/>
      <c r="M321" s="4"/>
      <c r="N321" s="4"/>
      <c r="O321" s="4"/>
      <c r="P321" s="4"/>
      <c r="Q321" s="4"/>
      <c r="R321" s="4"/>
      <c r="S321" s="4"/>
      <c r="T321" s="4"/>
      <c r="U321" s="4"/>
      <c r="V321" s="4"/>
      <c r="W321" s="4"/>
      <c r="X321" s="4"/>
      <c r="Y321" s="4"/>
      <c r="Z321" s="4"/>
    </row>
    <row r="322" spans="1:26" ht="18" customHeight="1" x14ac:dyDescent="0.2">
      <c r="A322" s="8"/>
      <c r="B322" s="8"/>
      <c r="C322" s="8"/>
      <c r="D322" s="4"/>
      <c r="E322" s="4"/>
      <c r="F322" s="4"/>
      <c r="G322" s="4"/>
      <c r="H322" s="4"/>
      <c r="I322" s="4"/>
      <c r="J322" s="4"/>
      <c r="K322" s="4"/>
      <c r="L322" s="4"/>
      <c r="M322" s="4"/>
      <c r="N322" s="4"/>
      <c r="O322" s="4"/>
      <c r="P322" s="4"/>
      <c r="Q322" s="4"/>
      <c r="R322" s="4"/>
      <c r="S322" s="4"/>
      <c r="T322" s="4"/>
      <c r="U322" s="4"/>
      <c r="V322" s="4"/>
      <c r="W322" s="4"/>
      <c r="X322" s="4"/>
      <c r="Y322" s="4"/>
      <c r="Z322" s="4"/>
    </row>
    <row r="323" spans="1:26" ht="18" customHeight="1" x14ac:dyDescent="0.2">
      <c r="A323" s="8"/>
      <c r="B323" s="8"/>
      <c r="C323" s="8"/>
      <c r="D323" s="4"/>
      <c r="E323" s="4"/>
      <c r="F323" s="4"/>
      <c r="G323" s="4"/>
      <c r="H323" s="4"/>
      <c r="I323" s="4"/>
      <c r="J323" s="4"/>
      <c r="K323" s="4"/>
      <c r="L323" s="4"/>
      <c r="M323" s="4"/>
      <c r="N323" s="4"/>
      <c r="O323" s="4"/>
      <c r="P323" s="4"/>
      <c r="Q323" s="4"/>
      <c r="R323" s="4"/>
      <c r="S323" s="4"/>
      <c r="T323" s="4"/>
      <c r="U323" s="4"/>
      <c r="V323" s="4"/>
      <c r="W323" s="4"/>
      <c r="X323" s="4"/>
      <c r="Y323" s="4"/>
      <c r="Z323" s="4"/>
    </row>
    <row r="324" spans="1:26" ht="18" customHeight="1" x14ac:dyDescent="0.2">
      <c r="A324" s="8"/>
      <c r="B324" s="8"/>
      <c r="C324" s="8"/>
      <c r="D324" s="4"/>
      <c r="E324" s="4"/>
      <c r="F324" s="4"/>
      <c r="G324" s="4"/>
      <c r="H324" s="4"/>
      <c r="I324" s="4"/>
      <c r="J324" s="4"/>
      <c r="K324" s="4"/>
      <c r="L324" s="4"/>
      <c r="M324" s="4"/>
      <c r="N324" s="4"/>
      <c r="O324" s="4"/>
      <c r="P324" s="4"/>
      <c r="Q324" s="4"/>
      <c r="R324" s="4"/>
      <c r="S324" s="4"/>
      <c r="T324" s="4"/>
      <c r="U324" s="4"/>
      <c r="V324" s="4"/>
      <c r="W324" s="4"/>
      <c r="X324" s="4"/>
      <c r="Y324" s="4"/>
      <c r="Z324" s="4"/>
    </row>
    <row r="325" spans="1:26" ht="18" customHeight="1" x14ac:dyDescent="0.2">
      <c r="A325" s="8"/>
      <c r="B325" s="8"/>
      <c r="C325" s="8"/>
      <c r="D325" s="4"/>
      <c r="E325" s="4"/>
      <c r="F325" s="4"/>
      <c r="G325" s="4"/>
      <c r="H325" s="4"/>
      <c r="I325" s="4"/>
      <c r="J325" s="4"/>
      <c r="K325" s="4"/>
      <c r="L325" s="4"/>
      <c r="M325" s="4"/>
      <c r="N325" s="4"/>
      <c r="O325" s="4"/>
      <c r="P325" s="4"/>
      <c r="Q325" s="4"/>
      <c r="R325" s="4"/>
      <c r="S325" s="4"/>
      <c r="T325" s="4"/>
      <c r="U325" s="4"/>
      <c r="V325" s="4"/>
      <c r="W325" s="4"/>
      <c r="X325" s="4"/>
      <c r="Y325" s="4"/>
      <c r="Z325" s="4"/>
    </row>
    <row r="326" spans="1:26" ht="18" customHeight="1" x14ac:dyDescent="0.2">
      <c r="A326" s="8"/>
      <c r="B326" s="8"/>
      <c r="C326" s="8"/>
      <c r="D326" s="4"/>
      <c r="E326" s="4"/>
      <c r="F326" s="4"/>
      <c r="G326" s="4"/>
      <c r="H326" s="4"/>
      <c r="I326" s="4"/>
      <c r="J326" s="4"/>
      <c r="K326" s="4"/>
      <c r="L326" s="4"/>
      <c r="M326" s="4"/>
      <c r="N326" s="4"/>
      <c r="O326" s="4"/>
      <c r="P326" s="4"/>
      <c r="Q326" s="4"/>
      <c r="R326" s="4"/>
      <c r="S326" s="4"/>
      <c r="T326" s="4"/>
      <c r="U326" s="4"/>
      <c r="V326" s="4"/>
      <c r="W326" s="4"/>
      <c r="X326" s="4"/>
      <c r="Y326" s="4"/>
      <c r="Z326" s="4"/>
    </row>
    <row r="327" spans="1:26" ht="18" customHeight="1" x14ac:dyDescent="0.2">
      <c r="A327" s="8"/>
      <c r="B327" s="8"/>
      <c r="C327" s="8"/>
      <c r="D327" s="4"/>
      <c r="E327" s="4"/>
      <c r="F327" s="4"/>
      <c r="G327" s="4"/>
      <c r="H327" s="4"/>
      <c r="I327" s="4"/>
      <c r="J327" s="4"/>
      <c r="K327" s="4"/>
      <c r="L327" s="4"/>
      <c r="M327" s="4"/>
      <c r="N327" s="4"/>
      <c r="O327" s="4"/>
      <c r="P327" s="4"/>
      <c r="Q327" s="4"/>
      <c r="R327" s="4"/>
      <c r="S327" s="4"/>
      <c r="T327" s="4"/>
      <c r="U327" s="4"/>
      <c r="V327" s="4"/>
      <c r="W327" s="4"/>
      <c r="X327" s="4"/>
      <c r="Y327" s="4"/>
      <c r="Z327" s="4"/>
    </row>
    <row r="328" spans="1:26" ht="18" customHeight="1" x14ac:dyDescent="0.2">
      <c r="A328" s="8"/>
      <c r="B328" s="8"/>
      <c r="C328" s="8"/>
      <c r="D328" s="4"/>
      <c r="E328" s="4"/>
      <c r="F328" s="4"/>
      <c r="G328" s="4"/>
      <c r="H328" s="4"/>
      <c r="I328" s="4"/>
      <c r="J328" s="4"/>
      <c r="K328" s="4"/>
      <c r="L328" s="4"/>
      <c r="M328" s="4"/>
      <c r="N328" s="4"/>
      <c r="O328" s="4"/>
      <c r="P328" s="4"/>
      <c r="Q328" s="4"/>
      <c r="R328" s="4"/>
      <c r="S328" s="4"/>
      <c r="T328" s="4"/>
      <c r="U328" s="4"/>
      <c r="V328" s="4"/>
      <c r="W328" s="4"/>
      <c r="X328" s="4"/>
      <c r="Y328" s="4"/>
      <c r="Z328" s="4"/>
    </row>
    <row r="329" spans="1:26" ht="18" customHeight="1" x14ac:dyDescent="0.2">
      <c r="A329" s="8"/>
      <c r="B329" s="8"/>
      <c r="C329" s="8"/>
      <c r="D329" s="4"/>
      <c r="E329" s="4"/>
      <c r="F329" s="4"/>
      <c r="G329" s="4"/>
      <c r="H329" s="4"/>
      <c r="I329" s="4"/>
      <c r="J329" s="4"/>
      <c r="K329" s="4"/>
      <c r="L329" s="4"/>
      <c r="M329" s="4"/>
      <c r="N329" s="4"/>
      <c r="O329" s="4"/>
      <c r="P329" s="4"/>
      <c r="Q329" s="4"/>
      <c r="R329" s="4"/>
      <c r="S329" s="4"/>
      <c r="T329" s="4"/>
      <c r="U329" s="4"/>
      <c r="V329" s="4"/>
      <c r="W329" s="4"/>
      <c r="X329" s="4"/>
      <c r="Y329" s="4"/>
      <c r="Z329" s="4"/>
    </row>
    <row r="330" spans="1:26" ht="18" customHeight="1" x14ac:dyDescent="0.2">
      <c r="A330" s="8"/>
      <c r="B330" s="8"/>
      <c r="C330" s="8"/>
      <c r="D330" s="4"/>
      <c r="E330" s="4"/>
      <c r="F330" s="4"/>
      <c r="G330" s="4"/>
      <c r="H330" s="4"/>
      <c r="I330" s="4"/>
      <c r="J330" s="4"/>
      <c r="K330" s="4"/>
      <c r="L330" s="4"/>
      <c r="M330" s="4"/>
      <c r="N330" s="4"/>
      <c r="O330" s="4"/>
      <c r="P330" s="4"/>
      <c r="Q330" s="4"/>
      <c r="R330" s="4"/>
      <c r="S330" s="4"/>
      <c r="T330" s="4"/>
      <c r="U330" s="4"/>
      <c r="V330" s="4"/>
      <c r="W330" s="4"/>
      <c r="X330" s="4"/>
      <c r="Y330" s="4"/>
      <c r="Z330" s="4"/>
    </row>
    <row r="331" spans="1:26" ht="18" customHeight="1" x14ac:dyDescent="0.2">
      <c r="A331" s="8"/>
      <c r="B331" s="8"/>
      <c r="C331" s="8"/>
      <c r="D331" s="4"/>
      <c r="E331" s="4"/>
      <c r="F331" s="4"/>
      <c r="G331" s="4"/>
      <c r="H331" s="4"/>
      <c r="I331" s="4"/>
      <c r="J331" s="4"/>
      <c r="K331" s="4"/>
      <c r="L331" s="4"/>
      <c r="M331" s="4"/>
      <c r="N331" s="4"/>
      <c r="O331" s="4"/>
      <c r="P331" s="4"/>
      <c r="Q331" s="4"/>
      <c r="R331" s="4"/>
      <c r="S331" s="4"/>
      <c r="T331" s="4"/>
      <c r="U331" s="4"/>
      <c r="V331" s="4"/>
      <c r="W331" s="4"/>
      <c r="X331" s="4"/>
      <c r="Y331" s="4"/>
      <c r="Z331" s="4"/>
    </row>
    <row r="332" spans="1:26" ht="18" customHeight="1" x14ac:dyDescent="0.2">
      <c r="A332" s="8"/>
      <c r="B332" s="8"/>
      <c r="C332" s="8"/>
      <c r="D332" s="4"/>
      <c r="E332" s="4"/>
      <c r="F332" s="4"/>
      <c r="G332" s="4"/>
      <c r="H332" s="4"/>
      <c r="I332" s="4"/>
      <c r="J332" s="4"/>
      <c r="K332" s="4"/>
      <c r="L332" s="4"/>
      <c r="M332" s="4"/>
      <c r="N332" s="4"/>
      <c r="O332" s="4"/>
      <c r="P332" s="4"/>
      <c r="Q332" s="4"/>
      <c r="R332" s="4"/>
      <c r="S332" s="4"/>
      <c r="T332" s="4"/>
      <c r="U332" s="4"/>
      <c r="V332" s="4"/>
      <c r="W332" s="4"/>
      <c r="X332" s="4"/>
      <c r="Y332" s="4"/>
      <c r="Z332" s="4"/>
    </row>
    <row r="333" spans="1:26" ht="18" customHeight="1" x14ac:dyDescent="0.2">
      <c r="A333" s="8"/>
      <c r="B333" s="8"/>
      <c r="C333" s="8"/>
      <c r="D333" s="4"/>
      <c r="E333" s="4"/>
      <c r="F333" s="4"/>
      <c r="G333" s="4"/>
      <c r="H333" s="4"/>
      <c r="I333" s="4"/>
      <c r="J333" s="4"/>
      <c r="K333" s="4"/>
      <c r="L333" s="4"/>
      <c r="M333" s="4"/>
      <c r="N333" s="4"/>
      <c r="O333" s="4"/>
      <c r="P333" s="4"/>
      <c r="Q333" s="4"/>
      <c r="R333" s="4"/>
      <c r="S333" s="4"/>
      <c r="T333" s="4"/>
      <c r="U333" s="4"/>
      <c r="V333" s="4"/>
      <c r="W333" s="4"/>
      <c r="X333" s="4"/>
      <c r="Y333" s="4"/>
      <c r="Z333" s="4"/>
    </row>
    <row r="334" spans="1:26" ht="18" customHeight="1" x14ac:dyDescent="0.2">
      <c r="A334" s="8"/>
      <c r="B334" s="8"/>
      <c r="C334" s="8"/>
      <c r="D334" s="4"/>
      <c r="E334" s="4"/>
      <c r="F334" s="4"/>
      <c r="G334" s="4"/>
      <c r="H334" s="4"/>
      <c r="I334" s="4"/>
      <c r="J334" s="4"/>
      <c r="K334" s="4"/>
      <c r="L334" s="4"/>
      <c r="M334" s="4"/>
      <c r="N334" s="4"/>
      <c r="O334" s="4"/>
      <c r="P334" s="4"/>
      <c r="Q334" s="4"/>
      <c r="R334" s="4"/>
      <c r="S334" s="4"/>
      <c r="T334" s="4"/>
      <c r="U334" s="4"/>
      <c r="V334" s="4"/>
      <c r="W334" s="4"/>
      <c r="X334" s="4"/>
      <c r="Y334" s="4"/>
      <c r="Z334" s="4"/>
    </row>
    <row r="335" spans="1:26" ht="18" customHeight="1" x14ac:dyDescent="0.2">
      <c r="A335" s="8"/>
      <c r="B335" s="8"/>
      <c r="C335" s="8"/>
      <c r="D335" s="4"/>
      <c r="E335" s="4"/>
      <c r="F335" s="4"/>
      <c r="G335" s="4"/>
      <c r="H335" s="4"/>
      <c r="I335" s="4"/>
      <c r="J335" s="4"/>
      <c r="K335" s="4"/>
      <c r="L335" s="4"/>
      <c r="M335" s="4"/>
      <c r="N335" s="4"/>
      <c r="O335" s="4"/>
      <c r="P335" s="4"/>
      <c r="Q335" s="4"/>
      <c r="R335" s="4"/>
      <c r="S335" s="4"/>
      <c r="T335" s="4"/>
      <c r="U335" s="4"/>
      <c r="V335" s="4"/>
      <c r="W335" s="4"/>
      <c r="X335" s="4"/>
      <c r="Y335" s="4"/>
      <c r="Z335" s="4"/>
    </row>
    <row r="336" spans="1:26" ht="18" customHeight="1" x14ac:dyDescent="0.2">
      <c r="A336" s="8"/>
      <c r="B336" s="8"/>
      <c r="C336" s="8"/>
      <c r="D336" s="4"/>
      <c r="E336" s="4"/>
      <c r="F336" s="4"/>
      <c r="G336" s="4"/>
      <c r="H336" s="4"/>
      <c r="I336" s="4"/>
      <c r="J336" s="4"/>
      <c r="K336" s="4"/>
      <c r="L336" s="4"/>
      <c r="M336" s="4"/>
      <c r="N336" s="4"/>
      <c r="O336" s="4"/>
      <c r="P336" s="4"/>
      <c r="Q336" s="4"/>
      <c r="R336" s="4"/>
      <c r="S336" s="4"/>
      <c r="T336" s="4"/>
      <c r="U336" s="4"/>
      <c r="V336" s="4"/>
      <c r="W336" s="4"/>
      <c r="X336" s="4"/>
      <c r="Y336" s="4"/>
      <c r="Z336" s="4"/>
    </row>
    <row r="337" spans="1:26" ht="18" customHeight="1" x14ac:dyDescent="0.2">
      <c r="A337" s="8"/>
      <c r="B337" s="8"/>
      <c r="C337" s="8"/>
      <c r="D337" s="4"/>
      <c r="E337" s="4"/>
      <c r="F337" s="4"/>
      <c r="G337" s="4"/>
      <c r="H337" s="4"/>
      <c r="I337" s="4"/>
      <c r="J337" s="4"/>
      <c r="K337" s="4"/>
      <c r="L337" s="4"/>
      <c r="M337" s="4"/>
      <c r="N337" s="4"/>
      <c r="O337" s="4"/>
      <c r="P337" s="4"/>
      <c r="Q337" s="4"/>
      <c r="R337" s="4"/>
      <c r="S337" s="4"/>
      <c r="T337" s="4"/>
      <c r="U337" s="4"/>
      <c r="V337" s="4"/>
      <c r="W337" s="4"/>
      <c r="X337" s="4"/>
      <c r="Y337" s="4"/>
      <c r="Z337" s="4"/>
    </row>
    <row r="338" spans="1:26" ht="18" customHeight="1" x14ac:dyDescent="0.2">
      <c r="A338" s="8"/>
      <c r="B338" s="8"/>
      <c r="C338" s="8"/>
      <c r="D338" s="4"/>
      <c r="E338" s="4"/>
      <c r="F338" s="4"/>
      <c r="G338" s="4"/>
      <c r="H338" s="4"/>
      <c r="I338" s="4"/>
      <c r="J338" s="4"/>
      <c r="K338" s="4"/>
      <c r="L338" s="4"/>
      <c r="M338" s="4"/>
      <c r="N338" s="4"/>
      <c r="O338" s="4"/>
      <c r="P338" s="4"/>
      <c r="Q338" s="4"/>
      <c r="R338" s="4"/>
      <c r="S338" s="4"/>
      <c r="T338" s="4"/>
      <c r="U338" s="4"/>
      <c r="V338" s="4"/>
      <c r="W338" s="4"/>
      <c r="X338" s="4"/>
      <c r="Y338" s="4"/>
      <c r="Z338" s="4"/>
    </row>
    <row r="339" spans="1:26" ht="18" customHeight="1" x14ac:dyDescent="0.2">
      <c r="A339" s="8"/>
      <c r="B339" s="8"/>
      <c r="C339" s="8"/>
      <c r="D339" s="4"/>
      <c r="E339" s="4"/>
      <c r="F339" s="4"/>
      <c r="G339" s="4"/>
      <c r="H339" s="4"/>
      <c r="I339" s="4"/>
      <c r="J339" s="4"/>
      <c r="K339" s="4"/>
      <c r="L339" s="4"/>
      <c r="M339" s="4"/>
      <c r="N339" s="4"/>
      <c r="O339" s="4"/>
      <c r="P339" s="4"/>
      <c r="Q339" s="4"/>
      <c r="R339" s="4"/>
      <c r="S339" s="4"/>
      <c r="T339" s="4"/>
      <c r="U339" s="4"/>
      <c r="V339" s="4"/>
      <c r="W339" s="4"/>
      <c r="X339" s="4"/>
      <c r="Y339" s="4"/>
      <c r="Z339" s="4"/>
    </row>
    <row r="340" spans="1:26" ht="18" customHeight="1" x14ac:dyDescent="0.2">
      <c r="A340" s="8"/>
      <c r="B340" s="8"/>
      <c r="C340" s="8"/>
      <c r="D340" s="4"/>
      <c r="E340" s="4"/>
      <c r="F340" s="4"/>
      <c r="G340" s="4"/>
      <c r="H340" s="4"/>
      <c r="I340" s="4"/>
      <c r="J340" s="4"/>
      <c r="K340" s="4"/>
      <c r="L340" s="4"/>
      <c r="M340" s="4"/>
      <c r="N340" s="4"/>
      <c r="O340" s="4"/>
      <c r="P340" s="4"/>
      <c r="Q340" s="4"/>
      <c r="R340" s="4"/>
      <c r="S340" s="4"/>
      <c r="T340" s="4"/>
      <c r="U340" s="4"/>
      <c r="V340" s="4"/>
      <c r="W340" s="4"/>
      <c r="X340" s="4"/>
      <c r="Y340" s="4"/>
      <c r="Z340" s="4"/>
    </row>
    <row r="341" spans="1:26" ht="18" customHeight="1" x14ac:dyDescent="0.2">
      <c r="A341" s="8"/>
      <c r="B341" s="8"/>
      <c r="C341" s="8"/>
      <c r="D341" s="4"/>
      <c r="E341" s="4"/>
      <c r="F341" s="4"/>
      <c r="G341" s="4"/>
      <c r="H341" s="4"/>
      <c r="I341" s="4"/>
      <c r="J341" s="4"/>
      <c r="K341" s="4"/>
      <c r="L341" s="4"/>
      <c r="M341" s="4"/>
      <c r="N341" s="4"/>
      <c r="O341" s="4"/>
      <c r="P341" s="4"/>
      <c r="Q341" s="4"/>
      <c r="R341" s="4"/>
      <c r="S341" s="4"/>
      <c r="T341" s="4"/>
      <c r="U341" s="4"/>
      <c r="V341" s="4"/>
      <c r="W341" s="4"/>
      <c r="X341" s="4"/>
      <c r="Y341" s="4"/>
      <c r="Z341" s="4"/>
    </row>
    <row r="342" spans="1:26" ht="18" customHeight="1" x14ac:dyDescent="0.2">
      <c r="A342" s="8"/>
      <c r="B342" s="8"/>
      <c r="C342" s="8"/>
      <c r="D342" s="4"/>
      <c r="E342" s="4"/>
      <c r="F342" s="4"/>
      <c r="G342" s="4"/>
      <c r="H342" s="4"/>
      <c r="I342" s="4"/>
      <c r="J342" s="4"/>
      <c r="K342" s="4"/>
      <c r="L342" s="4"/>
      <c r="M342" s="4"/>
      <c r="N342" s="4"/>
      <c r="O342" s="4"/>
      <c r="P342" s="4"/>
      <c r="Q342" s="4"/>
      <c r="R342" s="4"/>
      <c r="S342" s="4"/>
      <c r="T342" s="4"/>
      <c r="U342" s="4"/>
      <c r="V342" s="4"/>
      <c r="W342" s="4"/>
      <c r="X342" s="4"/>
      <c r="Y342" s="4"/>
      <c r="Z342" s="4"/>
    </row>
    <row r="343" spans="1:26" ht="18" customHeight="1" x14ac:dyDescent="0.2">
      <c r="A343" s="8"/>
      <c r="B343" s="8"/>
      <c r="C343" s="8"/>
      <c r="D343" s="4"/>
      <c r="E343" s="4"/>
      <c r="F343" s="4"/>
      <c r="G343" s="4"/>
      <c r="H343" s="4"/>
      <c r="I343" s="4"/>
      <c r="J343" s="4"/>
      <c r="K343" s="4"/>
      <c r="L343" s="4"/>
      <c r="M343" s="4"/>
      <c r="N343" s="4"/>
      <c r="O343" s="4"/>
      <c r="P343" s="4"/>
      <c r="Q343" s="4"/>
      <c r="R343" s="4"/>
      <c r="S343" s="4"/>
      <c r="T343" s="4"/>
      <c r="U343" s="4"/>
      <c r="V343" s="4"/>
      <c r="W343" s="4"/>
      <c r="X343" s="4"/>
      <c r="Y343" s="4"/>
      <c r="Z343" s="4"/>
    </row>
    <row r="344" spans="1:26" ht="18" customHeight="1" x14ac:dyDescent="0.2">
      <c r="A344" s="8"/>
      <c r="B344" s="8"/>
      <c r="C344" s="8"/>
      <c r="D344" s="4"/>
      <c r="E344" s="4"/>
      <c r="F344" s="4"/>
      <c r="G344" s="4"/>
      <c r="H344" s="4"/>
      <c r="I344" s="4"/>
      <c r="J344" s="4"/>
      <c r="K344" s="4"/>
      <c r="L344" s="4"/>
      <c r="M344" s="4"/>
      <c r="N344" s="4"/>
      <c r="O344" s="4"/>
      <c r="P344" s="4"/>
      <c r="Q344" s="4"/>
      <c r="R344" s="4"/>
      <c r="S344" s="4"/>
      <c r="T344" s="4"/>
      <c r="U344" s="4"/>
      <c r="V344" s="4"/>
      <c r="W344" s="4"/>
      <c r="X344" s="4"/>
      <c r="Y344" s="4"/>
      <c r="Z344" s="4"/>
    </row>
    <row r="345" spans="1:26" ht="18" customHeight="1" x14ac:dyDescent="0.2">
      <c r="A345" s="8"/>
      <c r="B345" s="8"/>
      <c r="C345" s="8"/>
      <c r="D345" s="4"/>
      <c r="E345" s="4"/>
      <c r="F345" s="4"/>
      <c r="G345" s="4"/>
      <c r="H345" s="4"/>
      <c r="I345" s="4"/>
      <c r="J345" s="4"/>
      <c r="K345" s="4"/>
      <c r="L345" s="4"/>
      <c r="M345" s="4"/>
      <c r="N345" s="4"/>
      <c r="O345" s="4"/>
      <c r="P345" s="4"/>
      <c r="Q345" s="4"/>
      <c r="R345" s="4"/>
      <c r="S345" s="4"/>
      <c r="T345" s="4"/>
      <c r="U345" s="4"/>
      <c r="V345" s="4"/>
      <c r="W345" s="4"/>
      <c r="X345" s="4"/>
      <c r="Y345" s="4"/>
      <c r="Z345" s="4"/>
    </row>
    <row r="346" spans="1:26" ht="18" customHeight="1" x14ac:dyDescent="0.2">
      <c r="A346" s="8"/>
      <c r="B346" s="8"/>
      <c r="C346" s="8"/>
      <c r="D346" s="4"/>
      <c r="E346" s="4"/>
      <c r="F346" s="4"/>
      <c r="G346" s="4"/>
      <c r="H346" s="4"/>
      <c r="I346" s="4"/>
      <c r="J346" s="4"/>
      <c r="K346" s="4"/>
      <c r="L346" s="4"/>
      <c r="M346" s="4"/>
      <c r="N346" s="4"/>
      <c r="O346" s="4"/>
      <c r="P346" s="4"/>
      <c r="Q346" s="4"/>
      <c r="R346" s="4"/>
      <c r="S346" s="4"/>
      <c r="T346" s="4"/>
      <c r="U346" s="4"/>
      <c r="V346" s="4"/>
      <c r="W346" s="4"/>
      <c r="X346" s="4"/>
      <c r="Y346" s="4"/>
      <c r="Z346" s="4"/>
    </row>
    <row r="347" spans="1:26" ht="18" customHeight="1" x14ac:dyDescent="0.2">
      <c r="A347" s="8"/>
      <c r="B347" s="8"/>
      <c r="C347" s="8"/>
      <c r="D347" s="4"/>
      <c r="E347" s="4"/>
      <c r="F347" s="4"/>
      <c r="G347" s="4"/>
      <c r="H347" s="4"/>
      <c r="I347" s="4"/>
      <c r="J347" s="4"/>
      <c r="K347" s="4"/>
      <c r="L347" s="4"/>
      <c r="M347" s="4"/>
      <c r="N347" s="4"/>
      <c r="O347" s="4"/>
      <c r="P347" s="4"/>
      <c r="Q347" s="4"/>
      <c r="R347" s="4"/>
      <c r="S347" s="4"/>
      <c r="T347" s="4"/>
      <c r="U347" s="4"/>
      <c r="V347" s="4"/>
      <c r="W347" s="4"/>
      <c r="X347" s="4"/>
      <c r="Y347" s="4"/>
      <c r="Z347" s="4"/>
    </row>
    <row r="348" spans="1:26" ht="18" customHeight="1" x14ac:dyDescent="0.2">
      <c r="A348" s="8"/>
      <c r="B348" s="8"/>
      <c r="C348" s="8"/>
      <c r="D348" s="4"/>
      <c r="E348" s="4"/>
      <c r="F348" s="4"/>
      <c r="G348" s="4"/>
      <c r="H348" s="4"/>
      <c r="I348" s="4"/>
      <c r="J348" s="4"/>
      <c r="K348" s="4"/>
      <c r="L348" s="4"/>
      <c r="M348" s="4"/>
      <c r="N348" s="4"/>
      <c r="O348" s="4"/>
      <c r="P348" s="4"/>
      <c r="Q348" s="4"/>
      <c r="R348" s="4"/>
      <c r="S348" s="4"/>
      <c r="T348" s="4"/>
      <c r="U348" s="4"/>
      <c r="V348" s="4"/>
      <c r="W348" s="4"/>
      <c r="X348" s="4"/>
      <c r="Y348" s="4"/>
      <c r="Z348" s="4"/>
    </row>
    <row r="349" spans="1:26" ht="18" customHeight="1" x14ac:dyDescent="0.2">
      <c r="A349" s="8"/>
      <c r="B349" s="8"/>
      <c r="C349" s="8"/>
      <c r="D349" s="4"/>
      <c r="E349" s="4"/>
      <c r="F349" s="4"/>
      <c r="G349" s="4"/>
      <c r="H349" s="4"/>
      <c r="I349" s="4"/>
      <c r="J349" s="4"/>
      <c r="K349" s="4"/>
      <c r="L349" s="4"/>
      <c r="M349" s="4"/>
      <c r="N349" s="4"/>
      <c r="O349" s="4"/>
      <c r="P349" s="4"/>
      <c r="Q349" s="4"/>
      <c r="R349" s="4"/>
      <c r="S349" s="4"/>
      <c r="T349" s="4"/>
      <c r="U349" s="4"/>
      <c r="V349" s="4"/>
      <c r="W349" s="4"/>
      <c r="X349" s="4"/>
      <c r="Y349" s="4"/>
      <c r="Z349" s="4"/>
    </row>
    <row r="350" spans="1:26" ht="18" customHeight="1" x14ac:dyDescent="0.2">
      <c r="A350" s="8"/>
      <c r="B350" s="8"/>
      <c r="C350" s="8"/>
      <c r="D350" s="4"/>
      <c r="E350" s="4"/>
      <c r="F350" s="4"/>
      <c r="G350" s="4"/>
      <c r="H350" s="4"/>
      <c r="I350" s="4"/>
      <c r="J350" s="4"/>
      <c r="K350" s="4"/>
      <c r="L350" s="4"/>
      <c r="M350" s="4"/>
      <c r="N350" s="4"/>
      <c r="O350" s="4"/>
      <c r="P350" s="4"/>
      <c r="Q350" s="4"/>
      <c r="R350" s="4"/>
      <c r="S350" s="4"/>
      <c r="T350" s="4"/>
      <c r="U350" s="4"/>
      <c r="V350" s="4"/>
      <c r="W350" s="4"/>
      <c r="X350" s="4"/>
      <c r="Y350" s="4"/>
      <c r="Z350" s="4"/>
    </row>
    <row r="351" spans="1:26" ht="18" customHeight="1" x14ac:dyDescent="0.2">
      <c r="A351" s="8"/>
      <c r="B351" s="8"/>
      <c r="C351" s="8"/>
      <c r="D351" s="4"/>
      <c r="E351" s="4"/>
      <c r="F351" s="4"/>
      <c r="G351" s="4"/>
      <c r="H351" s="4"/>
      <c r="I351" s="4"/>
      <c r="J351" s="4"/>
      <c r="K351" s="4"/>
      <c r="L351" s="4"/>
      <c r="M351" s="4"/>
      <c r="N351" s="4"/>
      <c r="O351" s="4"/>
      <c r="P351" s="4"/>
      <c r="Q351" s="4"/>
      <c r="R351" s="4"/>
      <c r="S351" s="4"/>
      <c r="T351" s="4"/>
      <c r="U351" s="4"/>
      <c r="V351" s="4"/>
      <c r="W351" s="4"/>
      <c r="X351" s="4"/>
      <c r="Y351" s="4"/>
      <c r="Z351" s="4"/>
    </row>
    <row r="352" spans="1:26" ht="18" customHeight="1" x14ac:dyDescent="0.2">
      <c r="A352" s="8"/>
      <c r="B352" s="8"/>
      <c r="C352" s="8"/>
      <c r="D352" s="4"/>
      <c r="E352" s="4"/>
      <c r="F352" s="4"/>
      <c r="G352" s="4"/>
      <c r="H352" s="4"/>
      <c r="I352" s="4"/>
      <c r="J352" s="4"/>
      <c r="K352" s="4"/>
      <c r="L352" s="4"/>
      <c r="M352" s="4"/>
      <c r="N352" s="4"/>
      <c r="O352" s="4"/>
      <c r="P352" s="4"/>
      <c r="Q352" s="4"/>
      <c r="R352" s="4"/>
      <c r="S352" s="4"/>
      <c r="T352" s="4"/>
      <c r="U352" s="4"/>
      <c r="V352" s="4"/>
      <c r="W352" s="4"/>
      <c r="X352" s="4"/>
      <c r="Y352" s="4"/>
      <c r="Z352" s="4"/>
    </row>
    <row r="353" spans="1:26" ht="18" customHeight="1" x14ac:dyDescent="0.2">
      <c r="A353" s="8"/>
      <c r="B353" s="8"/>
      <c r="C353" s="8"/>
      <c r="D353" s="4"/>
      <c r="E353" s="4"/>
      <c r="F353" s="4"/>
      <c r="G353" s="4"/>
      <c r="H353" s="4"/>
      <c r="I353" s="4"/>
      <c r="J353" s="4"/>
      <c r="K353" s="4"/>
      <c r="L353" s="4"/>
      <c r="M353" s="4"/>
      <c r="N353" s="4"/>
      <c r="O353" s="4"/>
      <c r="P353" s="4"/>
      <c r="Q353" s="4"/>
      <c r="R353" s="4"/>
      <c r="S353" s="4"/>
      <c r="T353" s="4"/>
      <c r="U353" s="4"/>
      <c r="V353" s="4"/>
      <c r="W353" s="4"/>
      <c r="X353" s="4"/>
      <c r="Y353" s="4"/>
      <c r="Z353" s="4"/>
    </row>
    <row r="354" spans="1:26" ht="18" customHeight="1" x14ac:dyDescent="0.2">
      <c r="A354" s="8"/>
      <c r="B354" s="8"/>
      <c r="C354" s="8"/>
      <c r="D354" s="4"/>
      <c r="E354" s="4"/>
      <c r="F354" s="4"/>
      <c r="G354" s="4"/>
      <c r="H354" s="4"/>
      <c r="I354" s="4"/>
      <c r="J354" s="4"/>
      <c r="K354" s="4"/>
      <c r="L354" s="4"/>
      <c r="M354" s="4"/>
      <c r="N354" s="4"/>
      <c r="O354" s="4"/>
      <c r="P354" s="4"/>
      <c r="Q354" s="4"/>
      <c r="R354" s="4"/>
      <c r="S354" s="4"/>
      <c r="T354" s="4"/>
      <c r="U354" s="4"/>
      <c r="V354" s="4"/>
      <c r="W354" s="4"/>
      <c r="X354" s="4"/>
      <c r="Y354" s="4"/>
      <c r="Z354" s="4"/>
    </row>
    <row r="355" spans="1:26" ht="18" customHeight="1" x14ac:dyDescent="0.2">
      <c r="A355" s="8"/>
      <c r="B355" s="8"/>
      <c r="C355" s="8"/>
      <c r="D355" s="4"/>
      <c r="E355" s="4"/>
      <c r="F355" s="4"/>
      <c r="G355" s="4"/>
      <c r="H355" s="4"/>
      <c r="I355" s="4"/>
      <c r="J355" s="4"/>
      <c r="K355" s="4"/>
      <c r="L355" s="4"/>
      <c r="M355" s="4"/>
      <c r="N355" s="4"/>
      <c r="O355" s="4"/>
      <c r="P355" s="4"/>
      <c r="Q355" s="4"/>
      <c r="R355" s="4"/>
      <c r="S355" s="4"/>
      <c r="T355" s="4"/>
      <c r="U355" s="4"/>
      <c r="V355" s="4"/>
      <c r="W355" s="4"/>
      <c r="X355" s="4"/>
      <c r="Y355" s="4"/>
      <c r="Z355" s="4"/>
    </row>
    <row r="356" spans="1:26" ht="18" customHeight="1" x14ac:dyDescent="0.2">
      <c r="A356" s="8"/>
      <c r="B356" s="8"/>
      <c r="C356" s="8"/>
      <c r="D356" s="4"/>
      <c r="E356" s="4"/>
      <c r="F356" s="4"/>
      <c r="G356" s="4"/>
      <c r="H356" s="4"/>
      <c r="I356" s="4"/>
      <c r="J356" s="4"/>
      <c r="K356" s="4"/>
      <c r="L356" s="4"/>
      <c r="M356" s="4"/>
      <c r="N356" s="4"/>
      <c r="O356" s="4"/>
      <c r="P356" s="4"/>
      <c r="Q356" s="4"/>
      <c r="R356" s="4"/>
      <c r="S356" s="4"/>
      <c r="T356" s="4"/>
      <c r="U356" s="4"/>
      <c r="V356" s="4"/>
      <c r="W356" s="4"/>
      <c r="X356" s="4"/>
      <c r="Y356" s="4"/>
      <c r="Z356" s="4"/>
    </row>
    <row r="357" spans="1:26" ht="18" customHeight="1" x14ac:dyDescent="0.2">
      <c r="A357" s="8"/>
      <c r="B357" s="8"/>
      <c r="C357" s="8"/>
      <c r="D357" s="4"/>
      <c r="E357" s="4"/>
      <c r="F357" s="4"/>
      <c r="G357" s="4"/>
      <c r="H357" s="4"/>
      <c r="I357" s="4"/>
      <c r="J357" s="4"/>
      <c r="K357" s="4"/>
      <c r="L357" s="4"/>
      <c r="M357" s="4"/>
      <c r="N357" s="4"/>
      <c r="O357" s="4"/>
      <c r="P357" s="4"/>
      <c r="Q357" s="4"/>
      <c r="R357" s="4"/>
      <c r="S357" s="4"/>
      <c r="T357" s="4"/>
      <c r="U357" s="4"/>
      <c r="V357" s="4"/>
      <c r="W357" s="4"/>
      <c r="X357" s="4"/>
      <c r="Y357" s="4"/>
      <c r="Z357" s="4"/>
    </row>
    <row r="358" spans="1:26" ht="18" customHeight="1" x14ac:dyDescent="0.2">
      <c r="A358" s="8"/>
      <c r="B358" s="8"/>
      <c r="C358" s="8"/>
      <c r="D358" s="4"/>
      <c r="E358" s="4"/>
      <c r="F358" s="4"/>
      <c r="G358" s="4"/>
      <c r="H358" s="4"/>
      <c r="I358" s="4"/>
      <c r="J358" s="4"/>
      <c r="K358" s="4"/>
      <c r="L358" s="4"/>
      <c r="M358" s="4"/>
      <c r="N358" s="4"/>
      <c r="O358" s="4"/>
      <c r="P358" s="4"/>
      <c r="Q358" s="4"/>
      <c r="R358" s="4"/>
      <c r="S358" s="4"/>
      <c r="T358" s="4"/>
      <c r="U358" s="4"/>
      <c r="V358" s="4"/>
      <c r="W358" s="4"/>
      <c r="X358" s="4"/>
      <c r="Y358" s="4"/>
      <c r="Z358" s="4"/>
    </row>
    <row r="359" spans="1:26" ht="18" customHeight="1" x14ac:dyDescent="0.2">
      <c r="A359" s="8"/>
      <c r="B359" s="8"/>
      <c r="C359" s="8"/>
      <c r="D359" s="4"/>
      <c r="E359" s="4"/>
      <c r="F359" s="4"/>
      <c r="G359" s="4"/>
      <c r="H359" s="4"/>
      <c r="I359" s="4"/>
      <c r="J359" s="4"/>
      <c r="K359" s="4"/>
      <c r="L359" s="4"/>
      <c r="M359" s="4"/>
      <c r="N359" s="4"/>
      <c r="O359" s="4"/>
      <c r="P359" s="4"/>
      <c r="Q359" s="4"/>
      <c r="R359" s="4"/>
      <c r="S359" s="4"/>
      <c r="T359" s="4"/>
      <c r="U359" s="4"/>
      <c r="V359" s="4"/>
      <c r="W359" s="4"/>
      <c r="X359" s="4"/>
      <c r="Y359" s="4"/>
      <c r="Z359" s="4"/>
    </row>
    <row r="360" spans="1:26" ht="18" customHeight="1" x14ac:dyDescent="0.2">
      <c r="A360" s="8"/>
      <c r="B360" s="8"/>
      <c r="C360" s="8"/>
      <c r="D360" s="4"/>
      <c r="E360" s="4"/>
      <c r="F360" s="4"/>
      <c r="G360" s="4"/>
      <c r="H360" s="4"/>
      <c r="I360" s="4"/>
      <c r="J360" s="4"/>
      <c r="K360" s="4"/>
      <c r="L360" s="4"/>
      <c r="M360" s="4"/>
      <c r="N360" s="4"/>
      <c r="O360" s="4"/>
      <c r="P360" s="4"/>
      <c r="Q360" s="4"/>
      <c r="R360" s="4"/>
      <c r="S360" s="4"/>
      <c r="T360" s="4"/>
      <c r="U360" s="4"/>
      <c r="V360" s="4"/>
      <c r="W360" s="4"/>
      <c r="X360" s="4"/>
      <c r="Y360" s="4"/>
      <c r="Z360" s="4"/>
    </row>
    <row r="361" spans="1:26" ht="18" customHeight="1" x14ac:dyDescent="0.2">
      <c r="A361" s="8"/>
      <c r="B361" s="8"/>
      <c r="C361" s="8"/>
      <c r="D361" s="4"/>
      <c r="E361" s="4"/>
      <c r="F361" s="4"/>
      <c r="G361" s="4"/>
      <c r="H361" s="4"/>
      <c r="I361" s="4"/>
      <c r="J361" s="4"/>
      <c r="K361" s="4"/>
      <c r="L361" s="4"/>
      <c r="M361" s="4"/>
      <c r="N361" s="4"/>
      <c r="O361" s="4"/>
      <c r="P361" s="4"/>
      <c r="Q361" s="4"/>
      <c r="R361" s="4"/>
      <c r="S361" s="4"/>
      <c r="T361" s="4"/>
      <c r="U361" s="4"/>
      <c r="V361" s="4"/>
      <c r="W361" s="4"/>
      <c r="X361" s="4"/>
      <c r="Y361" s="4"/>
      <c r="Z361" s="4"/>
    </row>
    <row r="362" spans="1:26" ht="18" customHeight="1" x14ac:dyDescent="0.2">
      <c r="A362" s="8"/>
      <c r="B362" s="8"/>
      <c r="C362" s="8"/>
      <c r="D362" s="4"/>
      <c r="E362" s="4"/>
      <c r="F362" s="4"/>
      <c r="G362" s="4"/>
      <c r="H362" s="4"/>
      <c r="I362" s="4"/>
      <c r="J362" s="4"/>
      <c r="K362" s="4"/>
      <c r="L362" s="4"/>
      <c r="M362" s="4"/>
      <c r="N362" s="4"/>
      <c r="O362" s="4"/>
      <c r="P362" s="4"/>
      <c r="Q362" s="4"/>
      <c r="R362" s="4"/>
      <c r="S362" s="4"/>
      <c r="T362" s="4"/>
      <c r="U362" s="4"/>
      <c r="V362" s="4"/>
      <c r="W362" s="4"/>
      <c r="X362" s="4"/>
      <c r="Y362" s="4"/>
      <c r="Z362" s="4"/>
    </row>
    <row r="363" spans="1:26" ht="18" customHeight="1" x14ac:dyDescent="0.2">
      <c r="A363" s="8"/>
      <c r="B363" s="8"/>
      <c r="C363" s="8"/>
      <c r="D363" s="4"/>
      <c r="E363" s="4"/>
      <c r="F363" s="4"/>
      <c r="G363" s="4"/>
      <c r="H363" s="4"/>
      <c r="I363" s="4"/>
      <c r="J363" s="4"/>
      <c r="K363" s="4"/>
      <c r="L363" s="4"/>
      <c r="M363" s="4"/>
      <c r="N363" s="4"/>
      <c r="O363" s="4"/>
      <c r="P363" s="4"/>
      <c r="Q363" s="4"/>
      <c r="R363" s="4"/>
      <c r="S363" s="4"/>
      <c r="T363" s="4"/>
      <c r="U363" s="4"/>
      <c r="V363" s="4"/>
      <c r="W363" s="4"/>
      <c r="X363" s="4"/>
      <c r="Y363" s="4"/>
      <c r="Z363" s="4"/>
    </row>
    <row r="364" spans="1:26" ht="18" customHeight="1" x14ac:dyDescent="0.2">
      <c r="A364" s="8"/>
      <c r="B364" s="8"/>
      <c r="C364" s="8"/>
      <c r="D364" s="4"/>
      <c r="E364" s="4"/>
      <c r="F364" s="4"/>
      <c r="G364" s="4"/>
      <c r="H364" s="4"/>
      <c r="I364" s="4"/>
      <c r="J364" s="4"/>
      <c r="K364" s="4"/>
      <c r="L364" s="4"/>
      <c r="M364" s="4"/>
      <c r="N364" s="4"/>
      <c r="O364" s="4"/>
      <c r="P364" s="4"/>
      <c r="Q364" s="4"/>
      <c r="R364" s="4"/>
      <c r="S364" s="4"/>
      <c r="T364" s="4"/>
      <c r="U364" s="4"/>
      <c r="V364" s="4"/>
      <c r="W364" s="4"/>
      <c r="X364" s="4"/>
      <c r="Y364" s="4"/>
      <c r="Z364" s="4"/>
    </row>
    <row r="365" spans="1:26" ht="18" customHeight="1" x14ac:dyDescent="0.2">
      <c r="A365" s="8"/>
      <c r="B365" s="8"/>
      <c r="C365" s="8"/>
      <c r="D365" s="4"/>
      <c r="E365" s="4"/>
      <c r="F365" s="4"/>
      <c r="G365" s="4"/>
      <c r="H365" s="4"/>
      <c r="I365" s="4"/>
      <c r="J365" s="4"/>
      <c r="K365" s="4"/>
      <c r="L365" s="4"/>
      <c r="M365" s="4"/>
      <c r="N365" s="4"/>
      <c r="O365" s="4"/>
      <c r="P365" s="4"/>
      <c r="Q365" s="4"/>
      <c r="R365" s="4"/>
      <c r="S365" s="4"/>
      <c r="T365" s="4"/>
      <c r="U365" s="4"/>
      <c r="V365" s="4"/>
      <c r="W365" s="4"/>
      <c r="X365" s="4"/>
      <c r="Y365" s="4"/>
      <c r="Z365" s="4"/>
    </row>
    <row r="366" spans="1:26" ht="18" customHeight="1" x14ac:dyDescent="0.2">
      <c r="A366" s="8"/>
      <c r="B366" s="8"/>
      <c r="C366" s="8"/>
      <c r="D366" s="4"/>
      <c r="E366" s="4"/>
      <c r="F366" s="4"/>
      <c r="G366" s="4"/>
      <c r="H366" s="4"/>
      <c r="I366" s="4"/>
      <c r="J366" s="4"/>
      <c r="K366" s="4"/>
      <c r="L366" s="4"/>
      <c r="M366" s="4"/>
      <c r="N366" s="4"/>
      <c r="O366" s="4"/>
      <c r="P366" s="4"/>
      <c r="Q366" s="4"/>
      <c r="R366" s="4"/>
      <c r="S366" s="4"/>
      <c r="T366" s="4"/>
      <c r="U366" s="4"/>
      <c r="V366" s="4"/>
      <c r="W366" s="4"/>
      <c r="X366" s="4"/>
      <c r="Y366" s="4"/>
      <c r="Z366" s="4"/>
    </row>
    <row r="367" spans="1:26" ht="18" customHeight="1" x14ac:dyDescent="0.2">
      <c r="A367" s="8"/>
      <c r="B367" s="8"/>
      <c r="C367" s="8"/>
      <c r="D367" s="4"/>
      <c r="E367" s="4"/>
      <c r="F367" s="4"/>
      <c r="G367" s="4"/>
      <c r="H367" s="4"/>
      <c r="I367" s="4"/>
      <c r="J367" s="4"/>
      <c r="K367" s="4"/>
      <c r="L367" s="4"/>
      <c r="M367" s="4"/>
      <c r="N367" s="4"/>
      <c r="O367" s="4"/>
      <c r="P367" s="4"/>
      <c r="Q367" s="4"/>
      <c r="R367" s="4"/>
      <c r="S367" s="4"/>
      <c r="T367" s="4"/>
      <c r="U367" s="4"/>
      <c r="V367" s="4"/>
      <c r="W367" s="4"/>
      <c r="X367" s="4"/>
      <c r="Y367" s="4"/>
      <c r="Z367" s="4"/>
    </row>
    <row r="368" spans="1:26" ht="18" customHeight="1" x14ac:dyDescent="0.2">
      <c r="A368" s="8"/>
      <c r="B368" s="8"/>
      <c r="C368" s="8"/>
      <c r="D368" s="4"/>
      <c r="E368" s="4"/>
      <c r="F368" s="4"/>
      <c r="G368" s="4"/>
      <c r="H368" s="4"/>
      <c r="I368" s="4"/>
      <c r="J368" s="4"/>
      <c r="K368" s="4"/>
      <c r="L368" s="4"/>
      <c r="M368" s="4"/>
      <c r="N368" s="4"/>
      <c r="O368" s="4"/>
      <c r="P368" s="4"/>
      <c r="Q368" s="4"/>
      <c r="R368" s="4"/>
      <c r="S368" s="4"/>
      <c r="T368" s="4"/>
      <c r="U368" s="4"/>
      <c r="V368" s="4"/>
      <c r="W368" s="4"/>
      <c r="X368" s="4"/>
      <c r="Y368" s="4"/>
      <c r="Z368" s="4"/>
    </row>
    <row r="369" spans="1:26" ht="18" customHeight="1" x14ac:dyDescent="0.2">
      <c r="A369" s="8"/>
      <c r="B369" s="8"/>
      <c r="C369" s="8"/>
      <c r="D369" s="4"/>
      <c r="E369" s="4"/>
      <c r="F369" s="4"/>
      <c r="G369" s="4"/>
      <c r="H369" s="4"/>
      <c r="I369" s="4"/>
      <c r="J369" s="4"/>
      <c r="K369" s="4"/>
      <c r="L369" s="4"/>
      <c r="M369" s="4"/>
      <c r="N369" s="4"/>
      <c r="O369" s="4"/>
      <c r="P369" s="4"/>
      <c r="Q369" s="4"/>
      <c r="R369" s="4"/>
      <c r="S369" s="4"/>
      <c r="T369" s="4"/>
      <c r="U369" s="4"/>
      <c r="V369" s="4"/>
      <c r="W369" s="4"/>
      <c r="X369" s="4"/>
      <c r="Y369" s="4"/>
      <c r="Z369" s="4"/>
    </row>
    <row r="370" spans="1:26" ht="18" customHeight="1" x14ac:dyDescent="0.2">
      <c r="A370" s="8"/>
      <c r="B370" s="8"/>
      <c r="C370" s="8"/>
      <c r="D370" s="4"/>
      <c r="E370" s="4"/>
      <c r="F370" s="4"/>
      <c r="G370" s="4"/>
      <c r="H370" s="4"/>
      <c r="I370" s="4"/>
      <c r="J370" s="4"/>
      <c r="K370" s="4"/>
      <c r="L370" s="4"/>
      <c r="M370" s="4"/>
      <c r="N370" s="4"/>
      <c r="O370" s="4"/>
      <c r="P370" s="4"/>
      <c r="Q370" s="4"/>
      <c r="R370" s="4"/>
      <c r="S370" s="4"/>
      <c r="T370" s="4"/>
      <c r="U370" s="4"/>
      <c r="V370" s="4"/>
      <c r="W370" s="4"/>
      <c r="X370" s="4"/>
      <c r="Y370" s="4"/>
      <c r="Z370" s="4"/>
    </row>
    <row r="371" spans="1:26" ht="18" customHeight="1" x14ac:dyDescent="0.2">
      <c r="A371" s="8"/>
      <c r="B371" s="8"/>
      <c r="C371" s="8"/>
      <c r="D371" s="4"/>
      <c r="E371" s="4"/>
      <c r="F371" s="4"/>
      <c r="G371" s="4"/>
      <c r="H371" s="4"/>
      <c r="I371" s="4"/>
      <c r="J371" s="4"/>
      <c r="K371" s="4"/>
      <c r="L371" s="4"/>
      <c r="M371" s="4"/>
      <c r="N371" s="4"/>
      <c r="O371" s="4"/>
      <c r="P371" s="4"/>
      <c r="Q371" s="4"/>
      <c r="R371" s="4"/>
      <c r="S371" s="4"/>
      <c r="T371" s="4"/>
      <c r="U371" s="4"/>
      <c r="V371" s="4"/>
      <c r="W371" s="4"/>
      <c r="X371" s="4"/>
      <c r="Y371" s="4"/>
      <c r="Z371" s="4"/>
    </row>
    <row r="372" spans="1:26" ht="18" customHeight="1" x14ac:dyDescent="0.2">
      <c r="A372" s="8"/>
      <c r="B372" s="8"/>
      <c r="C372" s="8"/>
      <c r="D372" s="4"/>
      <c r="E372" s="4"/>
      <c r="F372" s="4"/>
      <c r="G372" s="4"/>
      <c r="H372" s="4"/>
      <c r="I372" s="4"/>
      <c r="J372" s="4"/>
      <c r="K372" s="4"/>
      <c r="L372" s="4"/>
      <c r="M372" s="4"/>
      <c r="N372" s="4"/>
      <c r="O372" s="4"/>
      <c r="P372" s="4"/>
      <c r="Q372" s="4"/>
      <c r="R372" s="4"/>
      <c r="S372" s="4"/>
      <c r="T372" s="4"/>
      <c r="U372" s="4"/>
      <c r="V372" s="4"/>
      <c r="W372" s="4"/>
      <c r="X372" s="4"/>
      <c r="Y372" s="4"/>
      <c r="Z372" s="4"/>
    </row>
    <row r="373" spans="1:26" ht="18" customHeight="1" x14ac:dyDescent="0.2">
      <c r="A373" s="8"/>
      <c r="B373" s="8"/>
      <c r="C373" s="8"/>
      <c r="D373" s="4"/>
      <c r="E373" s="4"/>
      <c r="F373" s="4"/>
      <c r="G373" s="4"/>
      <c r="H373" s="4"/>
      <c r="I373" s="4"/>
      <c r="J373" s="4"/>
      <c r="K373" s="4"/>
      <c r="L373" s="4"/>
      <c r="M373" s="4"/>
      <c r="N373" s="4"/>
      <c r="O373" s="4"/>
      <c r="P373" s="4"/>
      <c r="Q373" s="4"/>
      <c r="R373" s="4"/>
      <c r="S373" s="4"/>
      <c r="T373" s="4"/>
      <c r="U373" s="4"/>
      <c r="V373" s="4"/>
      <c r="W373" s="4"/>
      <c r="X373" s="4"/>
      <c r="Y373" s="4"/>
      <c r="Z373" s="4"/>
    </row>
    <row r="374" spans="1:26" ht="18" customHeight="1" x14ac:dyDescent="0.2">
      <c r="A374" s="8"/>
      <c r="B374" s="8"/>
      <c r="C374" s="8"/>
      <c r="D374" s="4"/>
      <c r="E374" s="4"/>
      <c r="F374" s="4"/>
      <c r="G374" s="4"/>
      <c r="H374" s="4"/>
      <c r="I374" s="4"/>
      <c r="J374" s="4"/>
      <c r="K374" s="4"/>
      <c r="L374" s="4"/>
      <c r="M374" s="4"/>
      <c r="N374" s="4"/>
      <c r="O374" s="4"/>
      <c r="P374" s="4"/>
      <c r="Q374" s="4"/>
      <c r="R374" s="4"/>
      <c r="S374" s="4"/>
      <c r="T374" s="4"/>
      <c r="U374" s="4"/>
      <c r="V374" s="4"/>
      <c r="W374" s="4"/>
      <c r="X374" s="4"/>
      <c r="Y374" s="4"/>
      <c r="Z374" s="4"/>
    </row>
    <row r="375" spans="1:26" ht="18" customHeight="1" x14ac:dyDescent="0.2">
      <c r="A375" s="8"/>
      <c r="B375" s="8"/>
      <c r="C375" s="8"/>
      <c r="D375" s="4"/>
      <c r="E375" s="4"/>
      <c r="F375" s="4"/>
      <c r="G375" s="4"/>
      <c r="H375" s="4"/>
      <c r="I375" s="4"/>
      <c r="J375" s="4"/>
      <c r="K375" s="4"/>
      <c r="L375" s="4"/>
      <c r="M375" s="4"/>
      <c r="N375" s="4"/>
      <c r="O375" s="4"/>
      <c r="P375" s="4"/>
      <c r="Q375" s="4"/>
      <c r="R375" s="4"/>
      <c r="S375" s="4"/>
      <c r="T375" s="4"/>
      <c r="U375" s="4"/>
      <c r="V375" s="4"/>
      <c r="W375" s="4"/>
      <c r="X375" s="4"/>
      <c r="Y375" s="4"/>
      <c r="Z375" s="4"/>
    </row>
    <row r="376" spans="1:26" ht="18" customHeight="1" x14ac:dyDescent="0.2">
      <c r="A376" s="8"/>
      <c r="B376" s="8"/>
      <c r="C376" s="8"/>
      <c r="D376" s="4"/>
      <c r="E376" s="4"/>
      <c r="F376" s="4"/>
      <c r="G376" s="4"/>
      <c r="H376" s="4"/>
      <c r="I376" s="4"/>
      <c r="J376" s="4"/>
      <c r="K376" s="4"/>
      <c r="L376" s="4"/>
      <c r="M376" s="4"/>
      <c r="N376" s="4"/>
      <c r="O376" s="4"/>
      <c r="P376" s="4"/>
      <c r="Q376" s="4"/>
      <c r="R376" s="4"/>
      <c r="S376" s="4"/>
      <c r="T376" s="4"/>
      <c r="U376" s="4"/>
      <c r="V376" s="4"/>
      <c r="W376" s="4"/>
      <c r="X376" s="4"/>
      <c r="Y376" s="4"/>
      <c r="Z376" s="4"/>
    </row>
    <row r="377" spans="1:26" ht="18" customHeight="1" x14ac:dyDescent="0.2">
      <c r="A377" s="8"/>
      <c r="B377" s="8"/>
      <c r="C377" s="8"/>
      <c r="D377" s="4"/>
      <c r="E377" s="4"/>
      <c r="F377" s="4"/>
      <c r="G377" s="4"/>
      <c r="H377" s="4"/>
      <c r="I377" s="4"/>
      <c r="J377" s="4"/>
      <c r="K377" s="4"/>
      <c r="L377" s="4"/>
      <c r="M377" s="4"/>
      <c r="N377" s="4"/>
      <c r="O377" s="4"/>
      <c r="P377" s="4"/>
      <c r="Q377" s="4"/>
      <c r="R377" s="4"/>
      <c r="S377" s="4"/>
      <c r="T377" s="4"/>
      <c r="U377" s="4"/>
      <c r="V377" s="4"/>
      <c r="W377" s="4"/>
      <c r="X377" s="4"/>
      <c r="Y377" s="4"/>
      <c r="Z377" s="4"/>
    </row>
    <row r="378" spans="1:26" ht="18" customHeight="1" x14ac:dyDescent="0.2">
      <c r="A378" s="8"/>
      <c r="B378" s="8"/>
      <c r="C378" s="8"/>
      <c r="D378" s="4"/>
      <c r="E378" s="4"/>
      <c r="F378" s="4"/>
      <c r="G378" s="4"/>
      <c r="H378" s="4"/>
      <c r="I378" s="4"/>
      <c r="J378" s="4"/>
      <c r="K378" s="4"/>
      <c r="L378" s="4"/>
      <c r="M378" s="4"/>
      <c r="N378" s="4"/>
      <c r="O378" s="4"/>
      <c r="P378" s="4"/>
      <c r="Q378" s="4"/>
      <c r="R378" s="4"/>
      <c r="S378" s="4"/>
      <c r="T378" s="4"/>
      <c r="U378" s="4"/>
      <c r="V378" s="4"/>
      <c r="W378" s="4"/>
      <c r="X378" s="4"/>
      <c r="Y378" s="4"/>
      <c r="Z378" s="4"/>
    </row>
    <row r="379" spans="1:26" ht="18" customHeight="1" x14ac:dyDescent="0.2">
      <c r="A379" s="8"/>
      <c r="B379" s="8"/>
      <c r="C379" s="8"/>
      <c r="D379" s="4"/>
      <c r="E379" s="4"/>
      <c r="F379" s="4"/>
      <c r="G379" s="4"/>
      <c r="H379" s="4"/>
      <c r="I379" s="4"/>
      <c r="J379" s="4"/>
      <c r="K379" s="4"/>
      <c r="L379" s="4"/>
      <c r="M379" s="4"/>
      <c r="N379" s="4"/>
      <c r="O379" s="4"/>
      <c r="P379" s="4"/>
      <c r="Q379" s="4"/>
      <c r="R379" s="4"/>
      <c r="S379" s="4"/>
      <c r="T379" s="4"/>
      <c r="U379" s="4"/>
      <c r="V379" s="4"/>
      <c r="W379" s="4"/>
      <c r="X379" s="4"/>
      <c r="Y379" s="4"/>
      <c r="Z379" s="4"/>
    </row>
    <row r="380" spans="1:26" ht="18" customHeight="1" x14ac:dyDescent="0.2">
      <c r="A380" s="8"/>
      <c r="B380" s="8"/>
      <c r="C380" s="8"/>
      <c r="D380" s="4"/>
      <c r="E380" s="4"/>
      <c r="F380" s="4"/>
      <c r="G380" s="4"/>
      <c r="H380" s="4"/>
      <c r="I380" s="4"/>
      <c r="J380" s="4"/>
      <c r="K380" s="4"/>
      <c r="L380" s="4"/>
      <c r="M380" s="4"/>
      <c r="N380" s="4"/>
      <c r="O380" s="4"/>
      <c r="P380" s="4"/>
      <c r="Q380" s="4"/>
      <c r="R380" s="4"/>
      <c r="S380" s="4"/>
      <c r="T380" s="4"/>
      <c r="U380" s="4"/>
      <c r="V380" s="4"/>
      <c r="W380" s="4"/>
      <c r="X380" s="4"/>
      <c r="Y380" s="4"/>
      <c r="Z380" s="4"/>
    </row>
    <row r="381" spans="1:26" ht="18" customHeight="1" x14ac:dyDescent="0.2">
      <c r="A381" s="8"/>
      <c r="B381" s="8"/>
      <c r="C381" s="8"/>
      <c r="D381" s="4"/>
      <c r="E381" s="4"/>
      <c r="F381" s="4"/>
      <c r="G381" s="4"/>
      <c r="H381" s="4"/>
      <c r="I381" s="4"/>
      <c r="J381" s="4"/>
      <c r="K381" s="4"/>
      <c r="L381" s="4"/>
      <c r="M381" s="4"/>
      <c r="N381" s="4"/>
      <c r="O381" s="4"/>
      <c r="P381" s="4"/>
      <c r="Q381" s="4"/>
      <c r="R381" s="4"/>
      <c r="S381" s="4"/>
      <c r="T381" s="4"/>
      <c r="U381" s="4"/>
      <c r="V381" s="4"/>
      <c r="W381" s="4"/>
      <c r="X381" s="4"/>
      <c r="Y381" s="4"/>
      <c r="Z381" s="4"/>
    </row>
    <row r="382" spans="1:26" ht="18" customHeight="1" x14ac:dyDescent="0.2">
      <c r="A382" s="8"/>
      <c r="B382" s="8"/>
      <c r="C382" s="8"/>
      <c r="D382" s="4"/>
      <c r="E382" s="4"/>
      <c r="F382" s="4"/>
      <c r="G382" s="4"/>
      <c r="H382" s="4"/>
      <c r="I382" s="4"/>
      <c r="J382" s="4"/>
      <c r="K382" s="4"/>
      <c r="L382" s="4"/>
      <c r="M382" s="4"/>
      <c r="N382" s="4"/>
      <c r="O382" s="4"/>
      <c r="P382" s="4"/>
      <c r="Q382" s="4"/>
      <c r="R382" s="4"/>
      <c r="S382" s="4"/>
      <c r="T382" s="4"/>
      <c r="U382" s="4"/>
      <c r="V382" s="4"/>
      <c r="W382" s="4"/>
      <c r="X382" s="4"/>
      <c r="Y382" s="4"/>
      <c r="Z382" s="4"/>
    </row>
    <row r="383" spans="1:26" ht="18" customHeight="1" x14ac:dyDescent="0.2">
      <c r="A383" s="8"/>
      <c r="B383" s="8"/>
      <c r="C383" s="8"/>
      <c r="D383" s="4"/>
      <c r="E383" s="4"/>
      <c r="F383" s="4"/>
      <c r="G383" s="4"/>
      <c r="H383" s="4"/>
      <c r="I383" s="4"/>
      <c r="J383" s="4"/>
      <c r="K383" s="4"/>
      <c r="L383" s="4"/>
      <c r="M383" s="4"/>
      <c r="N383" s="4"/>
      <c r="O383" s="4"/>
      <c r="P383" s="4"/>
      <c r="Q383" s="4"/>
      <c r="R383" s="4"/>
      <c r="S383" s="4"/>
      <c r="T383" s="4"/>
      <c r="U383" s="4"/>
      <c r="V383" s="4"/>
      <c r="W383" s="4"/>
      <c r="X383" s="4"/>
      <c r="Y383" s="4"/>
      <c r="Z383" s="4"/>
    </row>
    <row r="384" spans="1:26" ht="18" customHeight="1" x14ac:dyDescent="0.2">
      <c r="A384" s="8"/>
      <c r="B384" s="8"/>
      <c r="C384" s="8"/>
      <c r="D384" s="4"/>
      <c r="E384" s="4"/>
      <c r="F384" s="4"/>
      <c r="G384" s="4"/>
      <c r="H384" s="4"/>
      <c r="I384" s="4"/>
      <c r="J384" s="4"/>
      <c r="K384" s="4"/>
      <c r="L384" s="4"/>
      <c r="M384" s="4"/>
      <c r="N384" s="4"/>
      <c r="O384" s="4"/>
      <c r="P384" s="4"/>
      <c r="Q384" s="4"/>
      <c r="R384" s="4"/>
      <c r="S384" s="4"/>
      <c r="T384" s="4"/>
      <c r="U384" s="4"/>
      <c r="V384" s="4"/>
      <c r="W384" s="4"/>
      <c r="X384" s="4"/>
      <c r="Y384" s="4"/>
      <c r="Z384" s="4"/>
    </row>
    <row r="385" spans="1:26" ht="18" customHeight="1" x14ac:dyDescent="0.2">
      <c r="A385" s="8"/>
      <c r="B385" s="8"/>
      <c r="C385" s="8"/>
      <c r="D385" s="4"/>
      <c r="E385" s="4"/>
      <c r="F385" s="4"/>
      <c r="G385" s="4"/>
      <c r="H385" s="4"/>
      <c r="I385" s="4"/>
      <c r="J385" s="4"/>
      <c r="K385" s="4"/>
      <c r="L385" s="4"/>
      <c r="M385" s="4"/>
      <c r="N385" s="4"/>
      <c r="O385" s="4"/>
      <c r="P385" s="4"/>
      <c r="Q385" s="4"/>
      <c r="R385" s="4"/>
      <c r="S385" s="4"/>
      <c r="T385" s="4"/>
      <c r="U385" s="4"/>
      <c r="V385" s="4"/>
      <c r="W385" s="4"/>
      <c r="X385" s="4"/>
      <c r="Y385" s="4"/>
      <c r="Z385" s="4"/>
    </row>
    <row r="386" spans="1:26" ht="18" customHeight="1" x14ac:dyDescent="0.2">
      <c r="A386" s="8"/>
      <c r="B386" s="8"/>
      <c r="C386" s="8"/>
      <c r="D386" s="4"/>
      <c r="E386" s="4"/>
      <c r="F386" s="4"/>
      <c r="G386" s="4"/>
      <c r="H386" s="4"/>
      <c r="I386" s="4"/>
      <c r="J386" s="4"/>
      <c r="K386" s="4"/>
      <c r="L386" s="4"/>
      <c r="M386" s="4"/>
      <c r="N386" s="4"/>
      <c r="O386" s="4"/>
      <c r="P386" s="4"/>
      <c r="Q386" s="4"/>
      <c r="R386" s="4"/>
      <c r="S386" s="4"/>
      <c r="T386" s="4"/>
      <c r="U386" s="4"/>
      <c r="V386" s="4"/>
      <c r="W386" s="4"/>
      <c r="X386" s="4"/>
      <c r="Y386" s="4"/>
      <c r="Z386" s="4"/>
    </row>
    <row r="387" spans="1:26" ht="18" customHeight="1" x14ac:dyDescent="0.2">
      <c r="A387" s="8"/>
      <c r="B387" s="8"/>
      <c r="C387" s="8"/>
      <c r="D387" s="4"/>
      <c r="E387" s="4"/>
      <c r="F387" s="4"/>
      <c r="G387" s="4"/>
      <c r="H387" s="4"/>
      <c r="I387" s="4"/>
      <c r="J387" s="4"/>
      <c r="K387" s="4"/>
      <c r="L387" s="4"/>
      <c r="M387" s="4"/>
      <c r="N387" s="4"/>
      <c r="O387" s="4"/>
      <c r="P387" s="4"/>
      <c r="Q387" s="4"/>
      <c r="R387" s="4"/>
      <c r="S387" s="4"/>
      <c r="T387" s="4"/>
      <c r="U387" s="4"/>
      <c r="V387" s="4"/>
      <c r="W387" s="4"/>
      <c r="X387" s="4"/>
      <c r="Y387" s="4"/>
      <c r="Z387" s="4"/>
    </row>
    <row r="388" spans="1:26" ht="18" customHeight="1" x14ac:dyDescent="0.2">
      <c r="A388" s="8"/>
      <c r="B388" s="8"/>
      <c r="C388" s="8"/>
      <c r="D388" s="4"/>
      <c r="E388" s="4"/>
      <c r="F388" s="4"/>
      <c r="G388" s="4"/>
      <c r="H388" s="4"/>
      <c r="I388" s="4"/>
      <c r="J388" s="4"/>
      <c r="K388" s="4"/>
      <c r="L388" s="4"/>
      <c r="M388" s="4"/>
      <c r="N388" s="4"/>
      <c r="O388" s="4"/>
      <c r="P388" s="4"/>
      <c r="Q388" s="4"/>
      <c r="R388" s="4"/>
      <c r="S388" s="4"/>
      <c r="T388" s="4"/>
      <c r="U388" s="4"/>
      <c r="V388" s="4"/>
      <c r="W388" s="4"/>
      <c r="X388" s="4"/>
      <c r="Y388" s="4"/>
      <c r="Z388" s="4"/>
    </row>
    <row r="389" spans="1:26" ht="18" customHeight="1" x14ac:dyDescent="0.2">
      <c r="A389" s="8"/>
      <c r="B389" s="8"/>
      <c r="C389" s="8"/>
      <c r="D389" s="4"/>
      <c r="E389" s="4"/>
      <c r="F389" s="4"/>
      <c r="G389" s="4"/>
      <c r="H389" s="4"/>
      <c r="I389" s="4"/>
      <c r="J389" s="4"/>
      <c r="K389" s="4"/>
      <c r="L389" s="4"/>
      <c r="M389" s="4"/>
      <c r="N389" s="4"/>
      <c r="O389" s="4"/>
      <c r="P389" s="4"/>
      <c r="Q389" s="4"/>
      <c r="R389" s="4"/>
      <c r="S389" s="4"/>
      <c r="T389" s="4"/>
      <c r="U389" s="4"/>
      <c r="V389" s="4"/>
      <c r="W389" s="4"/>
      <c r="X389" s="4"/>
      <c r="Y389" s="4"/>
      <c r="Z389" s="4"/>
    </row>
    <row r="390" spans="1:26" ht="18" customHeight="1" x14ac:dyDescent="0.2">
      <c r="A390" s="8"/>
      <c r="B390" s="8"/>
      <c r="C390" s="8"/>
      <c r="D390" s="4"/>
      <c r="E390" s="4"/>
      <c r="F390" s="4"/>
      <c r="G390" s="4"/>
      <c r="H390" s="4"/>
      <c r="I390" s="4"/>
      <c r="J390" s="4"/>
      <c r="K390" s="4"/>
      <c r="L390" s="4"/>
      <c r="M390" s="4"/>
      <c r="N390" s="4"/>
      <c r="O390" s="4"/>
      <c r="P390" s="4"/>
      <c r="Q390" s="4"/>
      <c r="R390" s="4"/>
      <c r="S390" s="4"/>
      <c r="T390" s="4"/>
      <c r="U390" s="4"/>
      <c r="V390" s="4"/>
      <c r="W390" s="4"/>
      <c r="X390" s="4"/>
      <c r="Y390" s="4"/>
      <c r="Z390" s="4"/>
    </row>
    <row r="391" spans="1:26" ht="18" customHeight="1" x14ac:dyDescent="0.2">
      <c r="A391" s="8"/>
      <c r="B391" s="8"/>
      <c r="C391" s="8"/>
      <c r="D391" s="4"/>
      <c r="E391" s="4"/>
      <c r="F391" s="4"/>
      <c r="G391" s="4"/>
      <c r="H391" s="4"/>
      <c r="I391" s="4"/>
      <c r="J391" s="4"/>
      <c r="K391" s="4"/>
      <c r="L391" s="4"/>
      <c r="M391" s="4"/>
      <c r="N391" s="4"/>
      <c r="O391" s="4"/>
      <c r="P391" s="4"/>
      <c r="Q391" s="4"/>
      <c r="R391" s="4"/>
      <c r="S391" s="4"/>
      <c r="T391" s="4"/>
      <c r="U391" s="4"/>
      <c r="V391" s="4"/>
      <c r="W391" s="4"/>
      <c r="X391" s="4"/>
      <c r="Y391" s="4"/>
      <c r="Z391" s="4"/>
    </row>
    <row r="392" spans="1:26" ht="18" customHeight="1" x14ac:dyDescent="0.2">
      <c r="A392" s="8"/>
      <c r="B392" s="8"/>
      <c r="C392" s="8"/>
      <c r="D392" s="4"/>
      <c r="E392" s="4"/>
      <c r="F392" s="4"/>
      <c r="G392" s="4"/>
      <c r="H392" s="4"/>
      <c r="I392" s="4"/>
      <c r="J392" s="4"/>
      <c r="K392" s="4"/>
      <c r="L392" s="4"/>
      <c r="M392" s="4"/>
      <c r="N392" s="4"/>
      <c r="O392" s="4"/>
      <c r="P392" s="4"/>
      <c r="Q392" s="4"/>
      <c r="R392" s="4"/>
      <c r="S392" s="4"/>
      <c r="T392" s="4"/>
      <c r="U392" s="4"/>
      <c r="V392" s="4"/>
      <c r="W392" s="4"/>
      <c r="X392" s="4"/>
      <c r="Y392" s="4"/>
      <c r="Z392" s="4"/>
    </row>
    <row r="393" spans="1:26" ht="18" customHeight="1" x14ac:dyDescent="0.2">
      <c r="A393" s="8"/>
      <c r="B393" s="8"/>
      <c r="C393" s="8"/>
      <c r="D393" s="4"/>
      <c r="E393" s="4"/>
      <c r="F393" s="4"/>
      <c r="G393" s="4"/>
      <c r="H393" s="4"/>
      <c r="I393" s="4"/>
      <c r="J393" s="4"/>
      <c r="K393" s="4"/>
      <c r="L393" s="4"/>
      <c r="M393" s="4"/>
      <c r="N393" s="4"/>
      <c r="O393" s="4"/>
      <c r="P393" s="4"/>
      <c r="Q393" s="4"/>
      <c r="R393" s="4"/>
      <c r="S393" s="4"/>
      <c r="T393" s="4"/>
      <c r="U393" s="4"/>
      <c r="V393" s="4"/>
      <c r="W393" s="4"/>
      <c r="X393" s="4"/>
      <c r="Y393" s="4"/>
      <c r="Z393" s="4"/>
    </row>
    <row r="394" spans="1:26" ht="18" customHeight="1" x14ac:dyDescent="0.2">
      <c r="A394" s="8"/>
      <c r="B394" s="8"/>
      <c r="C394" s="8"/>
      <c r="D394" s="4"/>
      <c r="E394" s="4"/>
      <c r="F394" s="4"/>
      <c r="G394" s="4"/>
      <c r="H394" s="4"/>
      <c r="I394" s="4"/>
      <c r="J394" s="4"/>
      <c r="K394" s="4"/>
      <c r="L394" s="4"/>
      <c r="M394" s="4"/>
      <c r="N394" s="4"/>
      <c r="O394" s="4"/>
      <c r="P394" s="4"/>
      <c r="Q394" s="4"/>
      <c r="R394" s="4"/>
      <c r="S394" s="4"/>
      <c r="T394" s="4"/>
      <c r="U394" s="4"/>
      <c r="V394" s="4"/>
      <c r="W394" s="4"/>
      <c r="X394" s="4"/>
      <c r="Y394" s="4"/>
      <c r="Z394" s="4"/>
    </row>
    <row r="395" spans="1:26" ht="18" customHeight="1" x14ac:dyDescent="0.2">
      <c r="A395" s="8"/>
      <c r="B395" s="8"/>
      <c r="C395" s="8"/>
      <c r="D395" s="4"/>
      <c r="E395" s="4"/>
      <c r="F395" s="4"/>
      <c r="G395" s="4"/>
      <c r="H395" s="4"/>
      <c r="I395" s="4"/>
      <c r="J395" s="4"/>
      <c r="K395" s="4"/>
      <c r="L395" s="4"/>
      <c r="M395" s="4"/>
      <c r="N395" s="4"/>
      <c r="O395" s="4"/>
      <c r="P395" s="4"/>
      <c r="Q395" s="4"/>
      <c r="R395" s="4"/>
      <c r="S395" s="4"/>
      <c r="T395" s="4"/>
      <c r="U395" s="4"/>
      <c r="V395" s="4"/>
      <c r="W395" s="4"/>
      <c r="X395" s="4"/>
      <c r="Y395" s="4"/>
      <c r="Z395" s="4"/>
    </row>
    <row r="396" spans="1:26" ht="18" customHeight="1" x14ac:dyDescent="0.2">
      <c r="A396" s="8"/>
      <c r="B396" s="8"/>
      <c r="C396" s="8"/>
      <c r="D396" s="4"/>
      <c r="E396" s="4"/>
      <c r="F396" s="4"/>
      <c r="G396" s="4"/>
      <c r="H396" s="4"/>
      <c r="I396" s="4"/>
      <c r="J396" s="4"/>
      <c r="K396" s="4"/>
      <c r="L396" s="4"/>
      <c r="M396" s="4"/>
      <c r="N396" s="4"/>
      <c r="O396" s="4"/>
      <c r="P396" s="4"/>
      <c r="Q396" s="4"/>
      <c r="R396" s="4"/>
      <c r="S396" s="4"/>
      <c r="T396" s="4"/>
      <c r="U396" s="4"/>
      <c r="V396" s="4"/>
      <c r="W396" s="4"/>
      <c r="X396" s="4"/>
      <c r="Y396" s="4"/>
      <c r="Z396" s="4"/>
    </row>
    <row r="397" spans="1:26" ht="18" customHeight="1" x14ac:dyDescent="0.2">
      <c r="A397" s="8"/>
      <c r="B397" s="8"/>
      <c r="C397" s="8"/>
      <c r="D397" s="4"/>
      <c r="E397" s="4"/>
      <c r="F397" s="4"/>
      <c r="G397" s="4"/>
      <c r="H397" s="4"/>
      <c r="I397" s="4"/>
      <c r="J397" s="4"/>
      <c r="K397" s="4"/>
      <c r="L397" s="4"/>
      <c r="M397" s="4"/>
      <c r="N397" s="4"/>
      <c r="O397" s="4"/>
      <c r="P397" s="4"/>
      <c r="Q397" s="4"/>
      <c r="R397" s="4"/>
      <c r="S397" s="4"/>
      <c r="T397" s="4"/>
      <c r="U397" s="4"/>
      <c r="V397" s="4"/>
      <c r="W397" s="4"/>
      <c r="X397" s="4"/>
      <c r="Y397" s="4"/>
      <c r="Z397" s="4"/>
    </row>
    <row r="398" spans="1:26" ht="18" customHeight="1" x14ac:dyDescent="0.2">
      <c r="A398" s="8"/>
      <c r="B398" s="8"/>
      <c r="C398" s="8"/>
      <c r="D398" s="4"/>
      <c r="E398" s="4"/>
      <c r="F398" s="4"/>
      <c r="G398" s="4"/>
      <c r="H398" s="4"/>
      <c r="I398" s="4"/>
      <c r="J398" s="4"/>
      <c r="K398" s="4"/>
      <c r="L398" s="4"/>
      <c r="M398" s="4"/>
      <c r="N398" s="4"/>
      <c r="O398" s="4"/>
      <c r="P398" s="4"/>
      <c r="Q398" s="4"/>
      <c r="R398" s="4"/>
      <c r="S398" s="4"/>
      <c r="T398" s="4"/>
      <c r="U398" s="4"/>
      <c r="V398" s="4"/>
      <c r="W398" s="4"/>
      <c r="X398" s="4"/>
      <c r="Y398" s="4"/>
      <c r="Z398" s="4"/>
    </row>
    <row r="399" spans="1:26" ht="18" customHeight="1" x14ac:dyDescent="0.2">
      <c r="A399" s="8"/>
      <c r="B399" s="8"/>
      <c r="C399" s="8"/>
      <c r="D399" s="4"/>
      <c r="E399" s="4"/>
      <c r="F399" s="4"/>
      <c r="G399" s="4"/>
      <c r="H399" s="4"/>
      <c r="I399" s="4"/>
      <c r="J399" s="4"/>
      <c r="K399" s="4"/>
      <c r="L399" s="4"/>
      <c r="M399" s="4"/>
      <c r="N399" s="4"/>
      <c r="O399" s="4"/>
      <c r="P399" s="4"/>
      <c r="Q399" s="4"/>
      <c r="R399" s="4"/>
      <c r="S399" s="4"/>
      <c r="T399" s="4"/>
      <c r="U399" s="4"/>
      <c r="V399" s="4"/>
      <c r="W399" s="4"/>
      <c r="X399" s="4"/>
      <c r="Y399" s="4"/>
      <c r="Z399" s="4"/>
    </row>
    <row r="400" spans="1:26" ht="18" customHeight="1" x14ac:dyDescent="0.2">
      <c r="A400" s="8"/>
      <c r="B400" s="8"/>
      <c r="C400" s="8"/>
      <c r="D400" s="4"/>
      <c r="E400" s="4"/>
      <c r="F400" s="4"/>
      <c r="G400" s="4"/>
      <c r="H400" s="4"/>
      <c r="I400" s="4"/>
      <c r="J400" s="4"/>
      <c r="K400" s="4"/>
      <c r="L400" s="4"/>
      <c r="M400" s="4"/>
      <c r="N400" s="4"/>
      <c r="O400" s="4"/>
      <c r="P400" s="4"/>
      <c r="Q400" s="4"/>
      <c r="R400" s="4"/>
      <c r="S400" s="4"/>
      <c r="T400" s="4"/>
      <c r="U400" s="4"/>
      <c r="V400" s="4"/>
      <c r="W400" s="4"/>
      <c r="X400" s="4"/>
      <c r="Y400" s="4"/>
      <c r="Z400" s="4"/>
    </row>
    <row r="401" spans="1:26" ht="18" customHeight="1" x14ac:dyDescent="0.2">
      <c r="A401" s="8"/>
      <c r="B401" s="8"/>
      <c r="C401" s="8"/>
      <c r="D401" s="4"/>
      <c r="E401" s="4"/>
      <c r="F401" s="4"/>
      <c r="G401" s="4"/>
      <c r="H401" s="4"/>
      <c r="I401" s="4"/>
      <c r="J401" s="4"/>
      <c r="K401" s="4"/>
      <c r="L401" s="4"/>
      <c r="M401" s="4"/>
      <c r="N401" s="4"/>
      <c r="O401" s="4"/>
      <c r="P401" s="4"/>
      <c r="Q401" s="4"/>
      <c r="R401" s="4"/>
      <c r="S401" s="4"/>
      <c r="T401" s="4"/>
      <c r="U401" s="4"/>
      <c r="V401" s="4"/>
      <c r="W401" s="4"/>
      <c r="X401" s="4"/>
      <c r="Y401" s="4"/>
      <c r="Z401" s="4"/>
    </row>
    <row r="402" spans="1:26" ht="18" customHeight="1" x14ac:dyDescent="0.2">
      <c r="A402" s="8"/>
      <c r="B402" s="8"/>
      <c r="C402" s="8"/>
      <c r="D402" s="4"/>
      <c r="E402" s="4"/>
      <c r="F402" s="4"/>
      <c r="G402" s="4"/>
      <c r="H402" s="4"/>
      <c r="I402" s="4"/>
      <c r="J402" s="4"/>
      <c r="K402" s="4"/>
      <c r="L402" s="4"/>
      <c r="M402" s="4"/>
      <c r="N402" s="4"/>
      <c r="O402" s="4"/>
      <c r="P402" s="4"/>
      <c r="Q402" s="4"/>
      <c r="R402" s="4"/>
      <c r="S402" s="4"/>
      <c r="T402" s="4"/>
      <c r="U402" s="4"/>
      <c r="V402" s="4"/>
      <c r="W402" s="4"/>
      <c r="X402" s="4"/>
      <c r="Y402" s="4"/>
      <c r="Z402" s="4"/>
    </row>
    <row r="403" spans="1:26" ht="18" customHeight="1" x14ac:dyDescent="0.2">
      <c r="A403" s="8"/>
      <c r="B403" s="8"/>
      <c r="C403" s="8"/>
      <c r="D403" s="4"/>
      <c r="E403" s="4"/>
      <c r="F403" s="4"/>
      <c r="G403" s="4"/>
      <c r="H403" s="4"/>
      <c r="I403" s="4"/>
      <c r="J403" s="4"/>
      <c r="K403" s="4"/>
      <c r="L403" s="4"/>
      <c r="M403" s="4"/>
      <c r="N403" s="4"/>
      <c r="O403" s="4"/>
      <c r="P403" s="4"/>
      <c r="Q403" s="4"/>
      <c r="R403" s="4"/>
      <c r="S403" s="4"/>
      <c r="T403" s="4"/>
      <c r="U403" s="4"/>
      <c r="V403" s="4"/>
      <c r="W403" s="4"/>
      <c r="X403" s="4"/>
      <c r="Y403" s="4"/>
      <c r="Z403" s="4"/>
    </row>
    <row r="404" spans="1:26" ht="18" customHeight="1" x14ac:dyDescent="0.2">
      <c r="A404" s="8"/>
      <c r="B404" s="8"/>
      <c r="C404" s="8"/>
      <c r="D404" s="4"/>
      <c r="E404" s="4"/>
      <c r="F404" s="4"/>
      <c r="G404" s="4"/>
      <c r="H404" s="4"/>
      <c r="I404" s="4"/>
      <c r="J404" s="4"/>
      <c r="K404" s="4"/>
      <c r="L404" s="4"/>
      <c r="M404" s="4"/>
      <c r="N404" s="4"/>
      <c r="O404" s="4"/>
      <c r="P404" s="4"/>
      <c r="Q404" s="4"/>
      <c r="R404" s="4"/>
      <c r="S404" s="4"/>
      <c r="T404" s="4"/>
      <c r="U404" s="4"/>
      <c r="V404" s="4"/>
      <c r="W404" s="4"/>
      <c r="X404" s="4"/>
      <c r="Y404" s="4"/>
      <c r="Z404" s="4"/>
    </row>
    <row r="405" spans="1:26" ht="18" customHeight="1" x14ac:dyDescent="0.2">
      <c r="A405" s="8"/>
      <c r="B405" s="8"/>
      <c r="C405" s="8"/>
      <c r="D405" s="4"/>
      <c r="E405" s="4"/>
      <c r="F405" s="4"/>
      <c r="G405" s="4"/>
      <c r="H405" s="4"/>
      <c r="I405" s="4"/>
      <c r="J405" s="4"/>
      <c r="K405" s="4"/>
      <c r="L405" s="4"/>
      <c r="M405" s="4"/>
      <c r="N405" s="4"/>
      <c r="O405" s="4"/>
      <c r="P405" s="4"/>
      <c r="Q405" s="4"/>
      <c r="R405" s="4"/>
      <c r="S405" s="4"/>
      <c r="T405" s="4"/>
      <c r="U405" s="4"/>
      <c r="V405" s="4"/>
      <c r="W405" s="4"/>
      <c r="X405" s="4"/>
      <c r="Y405" s="4"/>
      <c r="Z405" s="4"/>
    </row>
    <row r="406" spans="1:26" ht="18" customHeight="1" x14ac:dyDescent="0.2">
      <c r="A406" s="8"/>
      <c r="B406" s="8"/>
      <c r="C406" s="8"/>
      <c r="D406" s="4"/>
      <c r="E406" s="4"/>
      <c r="F406" s="4"/>
      <c r="G406" s="4"/>
      <c r="H406" s="4"/>
      <c r="I406" s="4"/>
      <c r="J406" s="4"/>
      <c r="K406" s="4"/>
      <c r="L406" s="4"/>
      <c r="M406" s="4"/>
      <c r="N406" s="4"/>
      <c r="O406" s="4"/>
      <c r="P406" s="4"/>
      <c r="Q406" s="4"/>
      <c r="R406" s="4"/>
      <c r="S406" s="4"/>
      <c r="T406" s="4"/>
      <c r="U406" s="4"/>
      <c r="V406" s="4"/>
      <c r="W406" s="4"/>
      <c r="X406" s="4"/>
      <c r="Y406" s="4"/>
      <c r="Z406" s="4"/>
    </row>
    <row r="407" spans="1:26" ht="18" customHeight="1" x14ac:dyDescent="0.2">
      <c r="A407" s="8"/>
      <c r="B407" s="8"/>
      <c r="C407" s="8"/>
      <c r="D407" s="4"/>
      <c r="E407" s="4"/>
      <c r="F407" s="4"/>
      <c r="G407" s="4"/>
      <c r="H407" s="4"/>
      <c r="I407" s="4"/>
      <c r="J407" s="4"/>
      <c r="K407" s="4"/>
      <c r="L407" s="4"/>
      <c r="M407" s="4"/>
      <c r="N407" s="4"/>
      <c r="O407" s="4"/>
      <c r="P407" s="4"/>
      <c r="Q407" s="4"/>
      <c r="R407" s="4"/>
      <c r="S407" s="4"/>
      <c r="T407" s="4"/>
      <c r="U407" s="4"/>
      <c r="V407" s="4"/>
      <c r="W407" s="4"/>
      <c r="X407" s="4"/>
      <c r="Y407" s="4"/>
      <c r="Z407" s="4"/>
    </row>
    <row r="408" spans="1:26" ht="18" customHeight="1" x14ac:dyDescent="0.2">
      <c r="A408" s="8"/>
      <c r="B408" s="8"/>
      <c r="C408" s="8"/>
      <c r="D408" s="4"/>
      <c r="E408" s="4"/>
      <c r="F408" s="4"/>
      <c r="G408" s="4"/>
      <c r="H408" s="4"/>
      <c r="I408" s="4"/>
      <c r="J408" s="4"/>
      <c r="K408" s="4"/>
      <c r="L408" s="4"/>
      <c r="M408" s="4"/>
      <c r="N408" s="4"/>
      <c r="O408" s="4"/>
      <c r="P408" s="4"/>
      <c r="Q408" s="4"/>
      <c r="R408" s="4"/>
      <c r="S408" s="4"/>
      <c r="T408" s="4"/>
      <c r="U408" s="4"/>
      <c r="V408" s="4"/>
      <c r="W408" s="4"/>
      <c r="X408" s="4"/>
      <c r="Y408" s="4"/>
      <c r="Z408" s="4"/>
    </row>
    <row r="409" spans="1:26" ht="18" customHeight="1" x14ac:dyDescent="0.2">
      <c r="A409" s="8"/>
      <c r="B409" s="8"/>
      <c r="C409" s="8"/>
      <c r="D409" s="4"/>
      <c r="E409" s="4"/>
      <c r="F409" s="4"/>
      <c r="G409" s="4"/>
      <c r="H409" s="4"/>
      <c r="I409" s="4"/>
      <c r="J409" s="4"/>
      <c r="K409" s="4"/>
      <c r="L409" s="4"/>
      <c r="M409" s="4"/>
      <c r="N409" s="4"/>
      <c r="O409" s="4"/>
      <c r="P409" s="4"/>
      <c r="Q409" s="4"/>
      <c r="R409" s="4"/>
      <c r="S409" s="4"/>
      <c r="T409" s="4"/>
      <c r="U409" s="4"/>
      <c r="V409" s="4"/>
      <c r="W409" s="4"/>
      <c r="X409" s="4"/>
      <c r="Y409" s="4"/>
      <c r="Z409" s="4"/>
    </row>
    <row r="410" spans="1:26" ht="18" customHeight="1" x14ac:dyDescent="0.2">
      <c r="A410" s="8"/>
      <c r="B410" s="8"/>
      <c r="C410" s="8"/>
      <c r="D410" s="4"/>
      <c r="E410" s="4"/>
      <c r="F410" s="4"/>
      <c r="G410" s="4"/>
      <c r="H410" s="4"/>
      <c r="I410" s="4"/>
      <c r="J410" s="4"/>
      <c r="K410" s="4"/>
      <c r="L410" s="4"/>
      <c r="M410" s="4"/>
      <c r="N410" s="4"/>
      <c r="O410" s="4"/>
      <c r="P410" s="4"/>
      <c r="Q410" s="4"/>
      <c r="R410" s="4"/>
      <c r="S410" s="4"/>
      <c r="T410" s="4"/>
      <c r="U410" s="4"/>
      <c r="V410" s="4"/>
      <c r="W410" s="4"/>
      <c r="X410" s="4"/>
      <c r="Y410" s="4"/>
      <c r="Z410" s="4"/>
    </row>
    <row r="411" spans="1:26" ht="18" customHeight="1" x14ac:dyDescent="0.2">
      <c r="A411" s="8"/>
      <c r="B411" s="8"/>
      <c r="C411" s="8"/>
      <c r="D411" s="4"/>
      <c r="E411" s="4"/>
      <c r="F411" s="4"/>
      <c r="G411" s="4"/>
      <c r="H411" s="4"/>
      <c r="I411" s="4"/>
      <c r="J411" s="4"/>
      <c r="K411" s="4"/>
      <c r="L411" s="4"/>
      <c r="M411" s="4"/>
      <c r="N411" s="4"/>
      <c r="O411" s="4"/>
      <c r="P411" s="4"/>
      <c r="Q411" s="4"/>
      <c r="R411" s="4"/>
      <c r="S411" s="4"/>
      <c r="T411" s="4"/>
      <c r="U411" s="4"/>
      <c r="V411" s="4"/>
      <c r="W411" s="4"/>
      <c r="X411" s="4"/>
      <c r="Y411" s="4"/>
      <c r="Z411" s="4"/>
    </row>
    <row r="412" spans="1:26" ht="18" customHeight="1" x14ac:dyDescent="0.2">
      <c r="A412" s="8"/>
      <c r="B412" s="8"/>
      <c r="C412" s="8"/>
      <c r="D412" s="4"/>
      <c r="E412" s="4"/>
      <c r="F412" s="4"/>
      <c r="G412" s="4"/>
      <c r="H412" s="4"/>
      <c r="I412" s="4"/>
      <c r="J412" s="4"/>
      <c r="K412" s="4"/>
      <c r="L412" s="4"/>
      <c r="M412" s="4"/>
      <c r="N412" s="4"/>
      <c r="O412" s="4"/>
      <c r="P412" s="4"/>
      <c r="Q412" s="4"/>
      <c r="R412" s="4"/>
      <c r="S412" s="4"/>
      <c r="T412" s="4"/>
      <c r="U412" s="4"/>
      <c r="V412" s="4"/>
      <c r="W412" s="4"/>
      <c r="X412" s="4"/>
      <c r="Y412" s="4"/>
      <c r="Z412" s="4"/>
    </row>
    <row r="413" spans="1:26" ht="18" customHeight="1" x14ac:dyDescent="0.2">
      <c r="A413" s="8"/>
      <c r="B413" s="8"/>
      <c r="C413" s="8"/>
      <c r="D413" s="4"/>
      <c r="E413" s="4"/>
      <c r="F413" s="4"/>
      <c r="G413" s="4"/>
      <c r="H413" s="4"/>
      <c r="I413" s="4"/>
      <c r="J413" s="4"/>
      <c r="K413" s="4"/>
      <c r="L413" s="4"/>
      <c r="M413" s="4"/>
      <c r="N413" s="4"/>
      <c r="O413" s="4"/>
      <c r="P413" s="4"/>
      <c r="Q413" s="4"/>
      <c r="R413" s="4"/>
      <c r="S413" s="4"/>
      <c r="T413" s="4"/>
      <c r="U413" s="4"/>
      <c r="V413" s="4"/>
      <c r="W413" s="4"/>
      <c r="X413" s="4"/>
      <c r="Y413" s="4"/>
      <c r="Z413" s="4"/>
    </row>
    <row r="414" spans="1:26" ht="18" customHeight="1" x14ac:dyDescent="0.2">
      <c r="A414" s="8"/>
      <c r="B414" s="8"/>
      <c r="C414" s="8"/>
      <c r="D414" s="4"/>
      <c r="E414" s="4"/>
      <c r="F414" s="4"/>
      <c r="G414" s="4"/>
      <c r="H414" s="4"/>
      <c r="I414" s="4"/>
      <c r="J414" s="4"/>
      <c r="K414" s="4"/>
      <c r="L414" s="4"/>
      <c r="M414" s="4"/>
      <c r="N414" s="4"/>
      <c r="O414" s="4"/>
      <c r="P414" s="4"/>
      <c r="Q414" s="4"/>
      <c r="R414" s="4"/>
      <c r="S414" s="4"/>
      <c r="T414" s="4"/>
      <c r="U414" s="4"/>
      <c r="V414" s="4"/>
      <c r="W414" s="4"/>
      <c r="X414" s="4"/>
      <c r="Y414" s="4"/>
      <c r="Z414" s="4"/>
    </row>
    <row r="415" spans="1:26" ht="18" customHeight="1" x14ac:dyDescent="0.2">
      <c r="A415" s="8"/>
      <c r="B415" s="8"/>
      <c r="C415" s="8"/>
      <c r="D415" s="4"/>
      <c r="E415" s="4"/>
      <c r="F415" s="4"/>
      <c r="G415" s="4"/>
      <c r="H415" s="4"/>
      <c r="I415" s="4"/>
      <c r="J415" s="4"/>
      <c r="K415" s="4"/>
      <c r="L415" s="4"/>
      <c r="M415" s="4"/>
      <c r="N415" s="4"/>
      <c r="O415" s="4"/>
      <c r="P415" s="4"/>
      <c r="Q415" s="4"/>
      <c r="R415" s="4"/>
      <c r="S415" s="4"/>
      <c r="T415" s="4"/>
      <c r="U415" s="4"/>
      <c r="V415" s="4"/>
      <c r="W415" s="4"/>
      <c r="X415" s="4"/>
      <c r="Y415" s="4"/>
      <c r="Z415" s="4"/>
    </row>
    <row r="416" spans="1:26" ht="18" customHeight="1" x14ac:dyDescent="0.2">
      <c r="A416" s="8"/>
      <c r="B416" s="8"/>
      <c r="C416" s="8"/>
      <c r="D416" s="4"/>
      <c r="E416" s="4"/>
      <c r="F416" s="4"/>
      <c r="G416" s="4"/>
      <c r="H416" s="4"/>
      <c r="I416" s="4"/>
      <c r="J416" s="4"/>
      <c r="K416" s="4"/>
      <c r="L416" s="4"/>
      <c r="M416" s="4"/>
      <c r="N416" s="4"/>
      <c r="O416" s="4"/>
      <c r="P416" s="4"/>
      <c r="Q416" s="4"/>
      <c r="R416" s="4"/>
      <c r="S416" s="4"/>
      <c r="T416" s="4"/>
      <c r="U416" s="4"/>
      <c r="V416" s="4"/>
      <c r="W416" s="4"/>
      <c r="X416" s="4"/>
      <c r="Y416" s="4"/>
      <c r="Z416" s="4"/>
    </row>
    <row r="417" spans="1:26" ht="18" customHeight="1" x14ac:dyDescent="0.2">
      <c r="A417" s="8"/>
      <c r="B417" s="8"/>
      <c r="C417" s="8"/>
      <c r="D417" s="4"/>
      <c r="E417" s="4"/>
      <c r="F417" s="4"/>
      <c r="G417" s="4"/>
      <c r="H417" s="4"/>
      <c r="I417" s="4"/>
      <c r="J417" s="4"/>
      <c r="K417" s="4"/>
      <c r="L417" s="4"/>
      <c r="M417" s="4"/>
      <c r="N417" s="4"/>
      <c r="O417" s="4"/>
      <c r="P417" s="4"/>
      <c r="Q417" s="4"/>
      <c r="R417" s="4"/>
      <c r="S417" s="4"/>
      <c r="T417" s="4"/>
      <c r="U417" s="4"/>
      <c r="V417" s="4"/>
      <c r="W417" s="4"/>
      <c r="X417" s="4"/>
      <c r="Y417" s="4"/>
      <c r="Z417" s="4"/>
    </row>
    <row r="418" spans="1:26" ht="18" customHeight="1" x14ac:dyDescent="0.2">
      <c r="A418" s="8"/>
      <c r="B418" s="8"/>
      <c r="C418" s="8"/>
      <c r="D418" s="4"/>
      <c r="E418" s="4"/>
      <c r="F418" s="4"/>
      <c r="G418" s="4"/>
      <c r="H418" s="4"/>
      <c r="I418" s="4"/>
      <c r="J418" s="4"/>
      <c r="K418" s="4"/>
      <c r="L418" s="4"/>
      <c r="M418" s="4"/>
      <c r="N418" s="4"/>
      <c r="O418" s="4"/>
      <c r="P418" s="4"/>
      <c r="Q418" s="4"/>
      <c r="R418" s="4"/>
      <c r="S418" s="4"/>
      <c r="T418" s="4"/>
      <c r="U418" s="4"/>
      <c r="V418" s="4"/>
      <c r="W418" s="4"/>
      <c r="X418" s="4"/>
      <c r="Y418" s="4"/>
      <c r="Z418" s="4"/>
    </row>
    <row r="419" spans="1:26" ht="18" customHeight="1" x14ac:dyDescent="0.2">
      <c r="A419" s="8"/>
      <c r="B419" s="8"/>
      <c r="C419" s="8"/>
      <c r="D419" s="4"/>
      <c r="E419" s="4"/>
      <c r="F419" s="4"/>
      <c r="G419" s="4"/>
      <c r="H419" s="4"/>
      <c r="I419" s="4"/>
      <c r="J419" s="4"/>
      <c r="K419" s="4"/>
      <c r="L419" s="4"/>
      <c r="M419" s="4"/>
      <c r="N419" s="4"/>
      <c r="O419" s="4"/>
      <c r="P419" s="4"/>
      <c r="Q419" s="4"/>
      <c r="R419" s="4"/>
      <c r="S419" s="4"/>
      <c r="T419" s="4"/>
      <c r="U419" s="4"/>
      <c r="V419" s="4"/>
      <c r="W419" s="4"/>
      <c r="X419" s="4"/>
      <c r="Y419" s="4"/>
      <c r="Z419" s="4"/>
    </row>
    <row r="420" spans="1:26" ht="18" customHeight="1" x14ac:dyDescent="0.2">
      <c r="A420" s="8"/>
      <c r="B420" s="8"/>
      <c r="C420" s="8"/>
      <c r="D420" s="4"/>
      <c r="E420" s="4"/>
      <c r="F420" s="4"/>
      <c r="G420" s="4"/>
      <c r="H420" s="4"/>
      <c r="I420" s="4"/>
      <c r="J420" s="4"/>
      <c r="K420" s="4"/>
      <c r="L420" s="4"/>
      <c r="M420" s="4"/>
      <c r="N420" s="4"/>
      <c r="O420" s="4"/>
      <c r="P420" s="4"/>
      <c r="Q420" s="4"/>
      <c r="R420" s="4"/>
      <c r="S420" s="4"/>
      <c r="T420" s="4"/>
      <c r="U420" s="4"/>
      <c r="V420" s="4"/>
      <c r="W420" s="4"/>
      <c r="X420" s="4"/>
      <c r="Y420" s="4"/>
      <c r="Z420" s="4"/>
    </row>
    <row r="421" spans="1:26" ht="18" customHeight="1" x14ac:dyDescent="0.2">
      <c r="A421" s="8"/>
      <c r="B421" s="8"/>
      <c r="C421" s="8"/>
      <c r="D421" s="4"/>
      <c r="E421" s="4"/>
      <c r="F421" s="4"/>
      <c r="G421" s="4"/>
      <c r="H421" s="4"/>
      <c r="I421" s="4"/>
      <c r="J421" s="4"/>
      <c r="K421" s="4"/>
      <c r="L421" s="4"/>
      <c r="M421" s="4"/>
      <c r="N421" s="4"/>
      <c r="O421" s="4"/>
      <c r="P421" s="4"/>
      <c r="Q421" s="4"/>
      <c r="R421" s="4"/>
      <c r="S421" s="4"/>
      <c r="T421" s="4"/>
      <c r="U421" s="4"/>
      <c r="V421" s="4"/>
      <c r="W421" s="4"/>
      <c r="X421" s="4"/>
      <c r="Y421" s="4"/>
      <c r="Z421" s="4"/>
    </row>
    <row r="422" spans="1:26" ht="18" customHeight="1" x14ac:dyDescent="0.2">
      <c r="A422" s="8"/>
      <c r="B422" s="8"/>
      <c r="C422" s="8"/>
      <c r="D422" s="4"/>
      <c r="E422" s="4"/>
      <c r="F422" s="4"/>
      <c r="G422" s="4"/>
      <c r="H422" s="4"/>
      <c r="I422" s="4"/>
      <c r="J422" s="4"/>
      <c r="K422" s="4"/>
      <c r="L422" s="4"/>
      <c r="M422" s="4"/>
      <c r="N422" s="4"/>
      <c r="O422" s="4"/>
      <c r="P422" s="4"/>
      <c r="Q422" s="4"/>
      <c r="R422" s="4"/>
      <c r="S422" s="4"/>
      <c r="T422" s="4"/>
      <c r="U422" s="4"/>
      <c r="V422" s="4"/>
      <c r="W422" s="4"/>
      <c r="X422" s="4"/>
      <c r="Y422" s="4"/>
      <c r="Z422" s="4"/>
    </row>
    <row r="423" spans="1:26" ht="18" customHeight="1" x14ac:dyDescent="0.2">
      <c r="A423" s="8"/>
      <c r="B423" s="8"/>
      <c r="C423" s="8"/>
      <c r="D423" s="4"/>
      <c r="E423" s="4"/>
      <c r="F423" s="4"/>
      <c r="G423" s="4"/>
      <c r="H423" s="4"/>
      <c r="I423" s="4"/>
      <c r="J423" s="4"/>
      <c r="K423" s="4"/>
      <c r="L423" s="4"/>
      <c r="M423" s="4"/>
      <c r="N423" s="4"/>
      <c r="O423" s="4"/>
      <c r="P423" s="4"/>
      <c r="Q423" s="4"/>
      <c r="R423" s="4"/>
      <c r="S423" s="4"/>
      <c r="T423" s="4"/>
      <c r="U423" s="4"/>
      <c r="V423" s="4"/>
      <c r="W423" s="4"/>
      <c r="X423" s="4"/>
      <c r="Y423" s="4"/>
      <c r="Z423" s="4"/>
    </row>
    <row r="424" spans="1:26" ht="18" customHeight="1" x14ac:dyDescent="0.2">
      <c r="A424" s="8"/>
      <c r="B424" s="8"/>
      <c r="C424" s="8"/>
      <c r="D424" s="4"/>
      <c r="E424" s="4"/>
      <c r="F424" s="4"/>
      <c r="G424" s="4"/>
      <c r="H424" s="4"/>
      <c r="I424" s="4"/>
      <c r="J424" s="4"/>
      <c r="K424" s="4"/>
      <c r="L424" s="4"/>
      <c r="M424" s="4"/>
      <c r="N424" s="4"/>
      <c r="O424" s="4"/>
      <c r="P424" s="4"/>
      <c r="Q424" s="4"/>
      <c r="R424" s="4"/>
      <c r="S424" s="4"/>
      <c r="T424" s="4"/>
      <c r="U424" s="4"/>
      <c r="V424" s="4"/>
      <c r="W424" s="4"/>
      <c r="X424" s="4"/>
      <c r="Y424" s="4"/>
      <c r="Z424" s="4"/>
    </row>
    <row r="425" spans="1:26" ht="18" customHeight="1" x14ac:dyDescent="0.2">
      <c r="A425" s="8"/>
      <c r="B425" s="8"/>
      <c r="C425" s="8"/>
      <c r="D425" s="4"/>
      <c r="E425" s="4"/>
      <c r="F425" s="4"/>
      <c r="G425" s="4"/>
      <c r="H425" s="4"/>
      <c r="I425" s="4"/>
      <c r="J425" s="4"/>
      <c r="K425" s="4"/>
      <c r="L425" s="4"/>
      <c r="M425" s="4"/>
      <c r="N425" s="4"/>
      <c r="O425" s="4"/>
      <c r="P425" s="4"/>
      <c r="Q425" s="4"/>
      <c r="R425" s="4"/>
      <c r="S425" s="4"/>
      <c r="T425" s="4"/>
      <c r="U425" s="4"/>
      <c r="V425" s="4"/>
      <c r="W425" s="4"/>
      <c r="X425" s="4"/>
      <c r="Y425" s="4"/>
      <c r="Z425" s="4"/>
    </row>
    <row r="426" spans="1:26" ht="18" customHeight="1" x14ac:dyDescent="0.2">
      <c r="A426" s="8"/>
      <c r="B426" s="8"/>
      <c r="C426" s="8"/>
      <c r="D426" s="4"/>
      <c r="E426" s="4"/>
      <c r="F426" s="4"/>
      <c r="G426" s="4"/>
      <c r="H426" s="4"/>
      <c r="I426" s="4"/>
      <c r="J426" s="4"/>
      <c r="K426" s="4"/>
      <c r="L426" s="4"/>
      <c r="M426" s="4"/>
      <c r="N426" s="4"/>
      <c r="O426" s="4"/>
      <c r="P426" s="4"/>
      <c r="Q426" s="4"/>
      <c r="R426" s="4"/>
      <c r="S426" s="4"/>
      <c r="T426" s="4"/>
      <c r="U426" s="4"/>
      <c r="V426" s="4"/>
      <c r="W426" s="4"/>
      <c r="X426" s="4"/>
      <c r="Y426" s="4"/>
      <c r="Z426" s="4"/>
    </row>
    <row r="427" spans="1:26" ht="18" customHeight="1" x14ac:dyDescent="0.2">
      <c r="A427" s="8"/>
      <c r="B427" s="8"/>
      <c r="C427" s="8"/>
      <c r="D427" s="4"/>
      <c r="E427" s="4"/>
      <c r="F427" s="4"/>
      <c r="G427" s="4"/>
      <c r="H427" s="4"/>
      <c r="I427" s="4"/>
      <c r="J427" s="4"/>
      <c r="K427" s="4"/>
      <c r="L427" s="4"/>
      <c r="M427" s="4"/>
      <c r="N427" s="4"/>
      <c r="O427" s="4"/>
      <c r="P427" s="4"/>
      <c r="Q427" s="4"/>
      <c r="R427" s="4"/>
      <c r="S427" s="4"/>
      <c r="T427" s="4"/>
      <c r="U427" s="4"/>
      <c r="V427" s="4"/>
      <c r="W427" s="4"/>
      <c r="X427" s="4"/>
      <c r="Y427" s="4"/>
      <c r="Z427" s="4"/>
    </row>
    <row r="428" spans="1:26" ht="18" customHeight="1" x14ac:dyDescent="0.2">
      <c r="A428" s="8"/>
      <c r="B428" s="8"/>
      <c r="C428" s="8"/>
      <c r="D428" s="4"/>
      <c r="E428" s="4"/>
      <c r="F428" s="4"/>
      <c r="G428" s="4"/>
      <c r="H428" s="4"/>
      <c r="I428" s="4"/>
      <c r="J428" s="4"/>
      <c r="K428" s="4"/>
      <c r="L428" s="4"/>
      <c r="M428" s="4"/>
      <c r="N428" s="4"/>
      <c r="O428" s="4"/>
      <c r="P428" s="4"/>
      <c r="Q428" s="4"/>
      <c r="R428" s="4"/>
      <c r="S428" s="4"/>
      <c r="T428" s="4"/>
      <c r="U428" s="4"/>
      <c r="V428" s="4"/>
      <c r="W428" s="4"/>
      <c r="X428" s="4"/>
      <c r="Y428" s="4"/>
      <c r="Z428" s="4"/>
    </row>
    <row r="429" spans="1:26" ht="18" customHeight="1" x14ac:dyDescent="0.2">
      <c r="A429" s="8"/>
      <c r="B429" s="8"/>
      <c r="C429" s="8"/>
      <c r="D429" s="4"/>
      <c r="E429" s="4"/>
      <c r="F429" s="4"/>
      <c r="G429" s="4"/>
      <c r="H429" s="4"/>
      <c r="I429" s="4"/>
      <c r="J429" s="4"/>
      <c r="K429" s="4"/>
      <c r="L429" s="4"/>
      <c r="M429" s="4"/>
      <c r="N429" s="4"/>
      <c r="O429" s="4"/>
      <c r="P429" s="4"/>
      <c r="Q429" s="4"/>
      <c r="R429" s="4"/>
      <c r="S429" s="4"/>
      <c r="T429" s="4"/>
      <c r="U429" s="4"/>
      <c r="V429" s="4"/>
      <c r="W429" s="4"/>
      <c r="X429" s="4"/>
      <c r="Y429" s="4"/>
      <c r="Z429" s="4"/>
    </row>
    <row r="430" spans="1:26" ht="18" customHeight="1" x14ac:dyDescent="0.2">
      <c r="A430" s="8"/>
      <c r="B430" s="8"/>
      <c r="C430" s="8"/>
      <c r="D430" s="4"/>
      <c r="E430" s="4"/>
      <c r="F430" s="4"/>
      <c r="G430" s="4"/>
      <c r="H430" s="4"/>
      <c r="I430" s="4"/>
      <c r="J430" s="4"/>
      <c r="K430" s="4"/>
      <c r="L430" s="4"/>
      <c r="M430" s="4"/>
      <c r="N430" s="4"/>
      <c r="O430" s="4"/>
      <c r="P430" s="4"/>
      <c r="Q430" s="4"/>
      <c r="R430" s="4"/>
      <c r="S430" s="4"/>
      <c r="T430" s="4"/>
      <c r="U430" s="4"/>
      <c r="V430" s="4"/>
      <c r="W430" s="4"/>
      <c r="X430" s="4"/>
      <c r="Y430" s="4"/>
      <c r="Z430" s="4"/>
    </row>
    <row r="431" spans="1:26" ht="18" customHeight="1" x14ac:dyDescent="0.2">
      <c r="A431" s="8"/>
      <c r="B431" s="8"/>
      <c r="C431" s="8"/>
      <c r="D431" s="4"/>
      <c r="E431" s="4"/>
      <c r="F431" s="4"/>
      <c r="G431" s="4"/>
      <c r="H431" s="4"/>
      <c r="I431" s="4"/>
      <c r="J431" s="4"/>
      <c r="K431" s="4"/>
      <c r="L431" s="4"/>
      <c r="M431" s="4"/>
      <c r="N431" s="4"/>
      <c r="O431" s="4"/>
      <c r="P431" s="4"/>
      <c r="Q431" s="4"/>
      <c r="R431" s="4"/>
      <c r="S431" s="4"/>
      <c r="T431" s="4"/>
      <c r="U431" s="4"/>
      <c r="V431" s="4"/>
      <c r="W431" s="4"/>
      <c r="X431" s="4"/>
      <c r="Y431" s="4"/>
      <c r="Z431" s="4"/>
    </row>
    <row r="432" spans="1:26" ht="18" customHeight="1" x14ac:dyDescent="0.2">
      <c r="A432" s="8"/>
      <c r="B432" s="8"/>
      <c r="C432" s="8"/>
      <c r="D432" s="4"/>
      <c r="E432" s="4"/>
      <c r="F432" s="4"/>
      <c r="G432" s="4"/>
      <c r="H432" s="4"/>
      <c r="I432" s="4"/>
      <c r="J432" s="4"/>
      <c r="K432" s="4"/>
      <c r="L432" s="4"/>
      <c r="M432" s="4"/>
      <c r="N432" s="4"/>
      <c r="O432" s="4"/>
      <c r="P432" s="4"/>
      <c r="Q432" s="4"/>
      <c r="R432" s="4"/>
      <c r="S432" s="4"/>
      <c r="T432" s="4"/>
      <c r="U432" s="4"/>
      <c r="V432" s="4"/>
      <c r="W432" s="4"/>
      <c r="X432" s="4"/>
      <c r="Y432" s="4"/>
      <c r="Z432" s="4"/>
    </row>
    <row r="433" spans="1:26" ht="18" customHeight="1" x14ac:dyDescent="0.2">
      <c r="A433" s="8"/>
      <c r="B433" s="8"/>
      <c r="C433" s="8"/>
      <c r="D433" s="4"/>
      <c r="E433" s="4"/>
      <c r="F433" s="4"/>
      <c r="G433" s="4"/>
      <c r="H433" s="4"/>
      <c r="I433" s="4"/>
      <c r="J433" s="4"/>
      <c r="K433" s="4"/>
      <c r="L433" s="4"/>
      <c r="M433" s="4"/>
      <c r="N433" s="4"/>
      <c r="O433" s="4"/>
      <c r="P433" s="4"/>
      <c r="Q433" s="4"/>
      <c r="R433" s="4"/>
      <c r="S433" s="4"/>
      <c r="T433" s="4"/>
      <c r="U433" s="4"/>
      <c r="V433" s="4"/>
      <c r="W433" s="4"/>
      <c r="X433" s="4"/>
      <c r="Y433" s="4"/>
      <c r="Z433" s="4"/>
    </row>
    <row r="434" spans="1:26" ht="18" customHeight="1" x14ac:dyDescent="0.2">
      <c r="A434" s="8"/>
      <c r="B434" s="8"/>
      <c r="C434" s="8"/>
      <c r="D434" s="4"/>
      <c r="E434" s="4"/>
      <c r="F434" s="4"/>
      <c r="G434" s="4"/>
      <c r="H434" s="4"/>
      <c r="I434" s="4"/>
      <c r="J434" s="4"/>
      <c r="K434" s="4"/>
      <c r="L434" s="4"/>
      <c r="M434" s="4"/>
      <c r="N434" s="4"/>
      <c r="O434" s="4"/>
      <c r="P434" s="4"/>
      <c r="Q434" s="4"/>
      <c r="R434" s="4"/>
      <c r="S434" s="4"/>
      <c r="T434" s="4"/>
      <c r="U434" s="4"/>
      <c r="V434" s="4"/>
      <c r="W434" s="4"/>
      <c r="X434" s="4"/>
      <c r="Y434" s="4"/>
      <c r="Z434" s="4"/>
    </row>
    <row r="435" spans="1:26" ht="18" customHeight="1" x14ac:dyDescent="0.2">
      <c r="A435" s="8"/>
      <c r="B435" s="8"/>
      <c r="C435" s="8"/>
      <c r="D435" s="4"/>
      <c r="E435" s="4"/>
      <c r="F435" s="4"/>
      <c r="G435" s="4"/>
      <c r="H435" s="4"/>
      <c r="I435" s="4"/>
      <c r="J435" s="4"/>
      <c r="K435" s="4"/>
      <c r="L435" s="4"/>
      <c r="M435" s="4"/>
      <c r="N435" s="4"/>
      <c r="O435" s="4"/>
      <c r="P435" s="4"/>
      <c r="Q435" s="4"/>
      <c r="R435" s="4"/>
      <c r="S435" s="4"/>
      <c r="T435" s="4"/>
      <c r="U435" s="4"/>
      <c r="V435" s="4"/>
      <c r="W435" s="4"/>
      <c r="X435" s="4"/>
      <c r="Y435" s="4"/>
      <c r="Z435" s="4"/>
    </row>
    <row r="436" spans="1:26" ht="18" customHeight="1" x14ac:dyDescent="0.2">
      <c r="A436" s="8"/>
      <c r="B436" s="8"/>
      <c r="C436" s="8"/>
      <c r="D436" s="4"/>
      <c r="E436" s="4"/>
      <c r="F436" s="4"/>
      <c r="G436" s="4"/>
      <c r="H436" s="4"/>
      <c r="I436" s="4"/>
      <c r="J436" s="4"/>
      <c r="K436" s="4"/>
      <c r="L436" s="4"/>
      <c r="M436" s="4"/>
      <c r="N436" s="4"/>
      <c r="O436" s="4"/>
      <c r="P436" s="4"/>
      <c r="Q436" s="4"/>
      <c r="R436" s="4"/>
      <c r="S436" s="4"/>
      <c r="T436" s="4"/>
      <c r="U436" s="4"/>
      <c r="V436" s="4"/>
      <c r="W436" s="4"/>
      <c r="X436" s="4"/>
      <c r="Y436" s="4"/>
      <c r="Z436" s="4"/>
    </row>
    <row r="437" spans="1:26" ht="18" customHeight="1" x14ac:dyDescent="0.2">
      <c r="A437" s="8"/>
      <c r="B437" s="8"/>
      <c r="C437" s="8"/>
      <c r="D437" s="4"/>
      <c r="E437" s="4"/>
      <c r="F437" s="4"/>
      <c r="G437" s="4"/>
      <c r="H437" s="4"/>
      <c r="I437" s="4"/>
      <c r="J437" s="4"/>
      <c r="K437" s="4"/>
      <c r="L437" s="4"/>
      <c r="M437" s="4"/>
      <c r="N437" s="4"/>
      <c r="O437" s="4"/>
      <c r="P437" s="4"/>
      <c r="Q437" s="4"/>
      <c r="R437" s="4"/>
      <c r="S437" s="4"/>
      <c r="T437" s="4"/>
      <c r="U437" s="4"/>
      <c r="V437" s="4"/>
      <c r="W437" s="4"/>
      <c r="X437" s="4"/>
      <c r="Y437" s="4"/>
      <c r="Z437" s="4"/>
    </row>
    <row r="438" spans="1:26" ht="18" customHeight="1" x14ac:dyDescent="0.2">
      <c r="A438" s="8"/>
      <c r="B438" s="8"/>
      <c r="C438" s="8"/>
      <c r="D438" s="4"/>
      <c r="E438" s="4"/>
      <c r="F438" s="4"/>
      <c r="G438" s="4"/>
      <c r="H438" s="4"/>
      <c r="I438" s="4"/>
      <c r="J438" s="4"/>
      <c r="K438" s="4"/>
      <c r="L438" s="4"/>
      <c r="M438" s="4"/>
      <c r="N438" s="4"/>
      <c r="O438" s="4"/>
      <c r="P438" s="4"/>
      <c r="Q438" s="4"/>
      <c r="R438" s="4"/>
      <c r="S438" s="4"/>
      <c r="T438" s="4"/>
      <c r="U438" s="4"/>
      <c r="V438" s="4"/>
      <c r="W438" s="4"/>
      <c r="X438" s="4"/>
      <c r="Y438" s="4"/>
      <c r="Z438" s="4"/>
    </row>
    <row r="439" spans="1:26" ht="18" customHeight="1" x14ac:dyDescent="0.2">
      <c r="A439" s="8"/>
      <c r="B439" s="8"/>
      <c r="C439" s="8"/>
      <c r="D439" s="4"/>
      <c r="E439" s="4"/>
      <c r="F439" s="4"/>
      <c r="G439" s="4"/>
      <c r="H439" s="4"/>
      <c r="I439" s="4"/>
      <c r="J439" s="4"/>
      <c r="K439" s="4"/>
      <c r="L439" s="4"/>
      <c r="M439" s="4"/>
      <c r="N439" s="4"/>
      <c r="O439" s="4"/>
      <c r="P439" s="4"/>
      <c r="Q439" s="4"/>
      <c r="R439" s="4"/>
      <c r="S439" s="4"/>
      <c r="T439" s="4"/>
      <c r="U439" s="4"/>
      <c r="V439" s="4"/>
      <c r="W439" s="4"/>
      <c r="X439" s="4"/>
      <c r="Y439" s="4"/>
      <c r="Z439" s="4"/>
    </row>
    <row r="440" spans="1:26" ht="18" customHeight="1" x14ac:dyDescent="0.2">
      <c r="A440" s="8"/>
      <c r="B440" s="8"/>
      <c r="C440" s="8"/>
      <c r="D440" s="4"/>
      <c r="E440" s="4"/>
      <c r="F440" s="4"/>
      <c r="G440" s="4"/>
      <c r="H440" s="4"/>
      <c r="I440" s="4"/>
      <c r="J440" s="4"/>
      <c r="K440" s="4"/>
      <c r="L440" s="4"/>
      <c r="M440" s="4"/>
      <c r="N440" s="4"/>
      <c r="O440" s="4"/>
      <c r="P440" s="4"/>
      <c r="Q440" s="4"/>
      <c r="R440" s="4"/>
      <c r="S440" s="4"/>
      <c r="T440" s="4"/>
      <c r="U440" s="4"/>
      <c r="V440" s="4"/>
      <c r="W440" s="4"/>
      <c r="X440" s="4"/>
      <c r="Y440" s="4"/>
      <c r="Z440" s="4"/>
    </row>
    <row r="441" spans="1:26" ht="18" customHeight="1" x14ac:dyDescent="0.2">
      <c r="A441" s="8"/>
      <c r="B441" s="8"/>
      <c r="C441" s="8"/>
      <c r="D441" s="4"/>
      <c r="E441" s="4"/>
      <c r="F441" s="4"/>
      <c r="G441" s="4"/>
      <c r="H441" s="4"/>
      <c r="I441" s="4"/>
      <c r="J441" s="4"/>
      <c r="K441" s="4"/>
      <c r="L441" s="4"/>
      <c r="M441" s="4"/>
      <c r="N441" s="4"/>
      <c r="O441" s="4"/>
      <c r="P441" s="4"/>
      <c r="Q441" s="4"/>
      <c r="R441" s="4"/>
      <c r="S441" s="4"/>
      <c r="T441" s="4"/>
      <c r="U441" s="4"/>
      <c r="V441" s="4"/>
      <c r="W441" s="4"/>
      <c r="X441" s="4"/>
      <c r="Y441" s="4"/>
      <c r="Z441" s="4"/>
    </row>
    <row r="442" spans="1:26" ht="18" customHeight="1" x14ac:dyDescent="0.2">
      <c r="A442" s="8"/>
      <c r="B442" s="8"/>
      <c r="C442" s="8"/>
      <c r="D442" s="4"/>
      <c r="E442" s="4"/>
      <c r="F442" s="4"/>
      <c r="G442" s="4"/>
      <c r="H442" s="4"/>
      <c r="I442" s="4"/>
      <c r="J442" s="4"/>
      <c r="K442" s="4"/>
      <c r="L442" s="4"/>
      <c r="M442" s="4"/>
      <c r="N442" s="4"/>
      <c r="O442" s="4"/>
      <c r="P442" s="4"/>
      <c r="Q442" s="4"/>
      <c r="R442" s="4"/>
      <c r="S442" s="4"/>
      <c r="T442" s="4"/>
      <c r="U442" s="4"/>
      <c r="V442" s="4"/>
      <c r="W442" s="4"/>
      <c r="X442" s="4"/>
      <c r="Y442" s="4"/>
      <c r="Z442" s="4"/>
    </row>
    <row r="443" spans="1:26" ht="18" customHeight="1" x14ac:dyDescent="0.2">
      <c r="A443" s="8"/>
      <c r="B443" s="8"/>
      <c r="C443" s="8"/>
      <c r="D443" s="4"/>
      <c r="E443" s="4"/>
      <c r="F443" s="4"/>
      <c r="G443" s="4"/>
      <c r="H443" s="4"/>
      <c r="I443" s="4"/>
      <c r="J443" s="4"/>
      <c r="K443" s="4"/>
      <c r="L443" s="4"/>
      <c r="M443" s="4"/>
      <c r="N443" s="4"/>
      <c r="O443" s="4"/>
      <c r="P443" s="4"/>
      <c r="Q443" s="4"/>
      <c r="R443" s="4"/>
      <c r="S443" s="4"/>
      <c r="T443" s="4"/>
      <c r="U443" s="4"/>
      <c r="V443" s="4"/>
      <c r="W443" s="4"/>
      <c r="X443" s="4"/>
      <c r="Y443" s="4"/>
      <c r="Z443" s="4"/>
    </row>
    <row r="444" spans="1:26" ht="18" customHeight="1" x14ac:dyDescent="0.2">
      <c r="A444" s="8"/>
      <c r="B444" s="8"/>
      <c r="C444" s="8"/>
      <c r="D444" s="4"/>
      <c r="E444" s="4"/>
      <c r="F444" s="4"/>
      <c r="G444" s="4"/>
      <c r="H444" s="4"/>
      <c r="I444" s="4"/>
      <c r="J444" s="4"/>
      <c r="K444" s="4"/>
      <c r="L444" s="4"/>
      <c r="M444" s="4"/>
      <c r="N444" s="4"/>
      <c r="O444" s="4"/>
      <c r="P444" s="4"/>
      <c r="Q444" s="4"/>
      <c r="R444" s="4"/>
      <c r="S444" s="4"/>
      <c r="T444" s="4"/>
      <c r="U444" s="4"/>
      <c r="V444" s="4"/>
      <c r="W444" s="4"/>
      <c r="X444" s="4"/>
      <c r="Y444" s="4"/>
      <c r="Z444" s="4"/>
    </row>
    <row r="445" spans="1:26" ht="18" customHeight="1" x14ac:dyDescent="0.2">
      <c r="A445" s="8"/>
      <c r="B445" s="8"/>
      <c r="C445" s="8"/>
      <c r="D445" s="4"/>
      <c r="E445" s="4"/>
      <c r="F445" s="4"/>
      <c r="G445" s="4"/>
      <c r="H445" s="4"/>
      <c r="I445" s="4"/>
      <c r="J445" s="4"/>
      <c r="K445" s="4"/>
      <c r="L445" s="4"/>
      <c r="M445" s="4"/>
      <c r="N445" s="4"/>
      <c r="O445" s="4"/>
      <c r="P445" s="4"/>
      <c r="Q445" s="4"/>
      <c r="R445" s="4"/>
      <c r="S445" s="4"/>
      <c r="T445" s="4"/>
      <c r="U445" s="4"/>
      <c r="V445" s="4"/>
      <c r="W445" s="4"/>
      <c r="X445" s="4"/>
      <c r="Y445" s="4"/>
      <c r="Z445" s="4"/>
    </row>
    <row r="446" spans="1:26" ht="18" customHeight="1" x14ac:dyDescent="0.2">
      <c r="A446" s="8"/>
      <c r="B446" s="8"/>
      <c r="C446" s="8"/>
      <c r="D446" s="4"/>
      <c r="E446" s="4"/>
      <c r="F446" s="4"/>
      <c r="G446" s="4"/>
      <c r="H446" s="4"/>
      <c r="I446" s="4"/>
      <c r="J446" s="4"/>
      <c r="K446" s="4"/>
      <c r="L446" s="4"/>
      <c r="M446" s="4"/>
      <c r="N446" s="4"/>
      <c r="O446" s="4"/>
      <c r="P446" s="4"/>
      <c r="Q446" s="4"/>
      <c r="R446" s="4"/>
      <c r="S446" s="4"/>
      <c r="T446" s="4"/>
      <c r="U446" s="4"/>
      <c r="V446" s="4"/>
      <c r="W446" s="4"/>
      <c r="X446" s="4"/>
      <c r="Y446" s="4"/>
      <c r="Z446" s="4"/>
    </row>
    <row r="447" spans="1:26" ht="18" customHeight="1" x14ac:dyDescent="0.2">
      <c r="A447" s="8"/>
      <c r="B447" s="8"/>
      <c r="C447" s="8"/>
      <c r="D447" s="4"/>
      <c r="E447" s="4"/>
      <c r="F447" s="4"/>
      <c r="G447" s="4"/>
      <c r="H447" s="4"/>
      <c r="I447" s="4"/>
      <c r="J447" s="4"/>
      <c r="K447" s="4"/>
      <c r="L447" s="4"/>
      <c r="M447" s="4"/>
      <c r="N447" s="4"/>
      <c r="O447" s="4"/>
      <c r="P447" s="4"/>
      <c r="Q447" s="4"/>
      <c r="R447" s="4"/>
      <c r="S447" s="4"/>
      <c r="T447" s="4"/>
      <c r="U447" s="4"/>
      <c r="V447" s="4"/>
      <c r="W447" s="4"/>
      <c r="X447" s="4"/>
      <c r="Y447" s="4"/>
      <c r="Z447" s="4"/>
    </row>
    <row r="448" spans="1:26" ht="18" customHeight="1" x14ac:dyDescent="0.2">
      <c r="A448" s="8"/>
      <c r="B448" s="8"/>
      <c r="C448" s="8"/>
      <c r="D448" s="4"/>
      <c r="E448" s="4"/>
      <c r="F448" s="4"/>
      <c r="G448" s="4"/>
      <c r="H448" s="4"/>
      <c r="I448" s="4"/>
      <c r="J448" s="4"/>
      <c r="K448" s="4"/>
      <c r="L448" s="4"/>
      <c r="M448" s="4"/>
      <c r="N448" s="4"/>
      <c r="O448" s="4"/>
      <c r="P448" s="4"/>
      <c r="Q448" s="4"/>
      <c r="R448" s="4"/>
      <c r="S448" s="4"/>
      <c r="T448" s="4"/>
      <c r="U448" s="4"/>
      <c r="V448" s="4"/>
      <c r="W448" s="4"/>
      <c r="X448" s="4"/>
      <c r="Y448" s="4"/>
      <c r="Z448" s="4"/>
    </row>
    <row r="449" spans="1:26" ht="18" customHeight="1" x14ac:dyDescent="0.2">
      <c r="A449" s="8"/>
      <c r="B449" s="8"/>
      <c r="C449" s="8"/>
      <c r="D449" s="4"/>
      <c r="E449" s="4"/>
      <c r="F449" s="4"/>
      <c r="G449" s="4"/>
      <c r="H449" s="4"/>
      <c r="I449" s="4"/>
      <c r="J449" s="4"/>
      <c r="K449" s="4"/>
      <c r="L449" s="4"/>
      <c r="M449" s="4"/>
      <c r="N449" s="4"/>
      <c r="O449" s="4"/>
      <c r="P449" s="4"/>
      <c r="Q449" s="4"/>
      <c r="R449" s="4"/>
      <c r="S449" s="4"/>
      <c r="T449" s="4"/>
      <c r="U449" s="4"/>
      <c r="V449" s="4"/>
      <c r="W449" s="4"/>
      <c r="X449" s="4"/>
      <c r="Y449" s="4"/>
      <c r="Z449" s="4"/>
    </row>
    <row r="450" spans="1:26" ht="18" customHeight="1" x14ac:dyDescent="0.2">
      <c r="A450" s="8"/>
      <c r="B450" s="8"/>
      <c r="C450" s="8"/>
      <c r="D450" s="4"/>
      <c r="E450" s="4"/>
      <c r="F450" s="4"/>
      <c r="G450" s="4"/>
      <c r="H450" s="4"/>
      <c r="I450" s="4"/>
      <c r="J450" s="4"/>
      <c r="K450" s="4"/>
      <c r="L450" s="4"/>
      <c r="M450" s="4"/>
      <c r="N450" s="4"/>
      <c r="O450" s="4"/>
      <c r="P450" s="4"/>
      <c r="Q450" s="4"/>
      <c r="R450" s="4"/>
      <c r="S450" s="4"/>
      <c r="T450" s="4"/>
      <c r="U450" s="4"/>
      <c r="V450" s="4"/>
      <c r="W450" s="4"/>
      <c r="X450" s="4"/>
      <c r="Y450" s="4"/>
      <c r="Z450" s="4"/>
    </row>
    <row r="451" spans="1:26" ht="18" customHeight="1" x14ac:dyDescent="0.2">
      <c r="A451" s="8"/>
      <c r="B451" s="8"/>
      <c r="C451" s="8"/>
      <c r="D451" s="4"/>
      <c r="E451" s="4"/>
      <c r="F451" s="4"/>
      <c r="G451" s="4"/>
      <c r="H451" s="4"/>
      <c r="I451" s="4"/>
      <c r="J451" s="4"/>
      <c r="K451" s="4"/>
      <c r="L451" s="4"/>
      <c r="M451" s="4"/>
      <c r="N451" s="4"/>
      <c r="O451" s="4"/>
      <c r="P451" s="4"/>
      <c r="Q451" s="4"/>
      <c r="R451" s="4"/>
      <c r="S451" s="4"/>
      <c r="T451" s="4"/>
      <c r="U451" s="4"/>
      <c r="V451" s="4"/>
      <c r="W451" s="4"/>
      <c r="X451" s="4"/>
      <c r="Y451" s="4"/>
      <c r="Z451" s="4"/>
    </row>
    <row r="452" spans="1:26" ht="18" customHeight="1" x14ac:dyDescent="0.2">
      <c r="A452" s="8"/>
      <c r="B452" s="8"/>
      <c r="C452" s="8"/>
      <c r="D452" s="4"/>
      <c r="E452" s="4"/>
      <c r="F452" s="4"/>
      <c r="G452" s="4"/>
      <c r="H452" s="4"/>
      <c r="I452" s="4"/>
      <c r="J452" s="4"/>
      <c r="K452" s="4"/>
      <c r="L452" s="4"/>
      <c r="M452" s="4"/>
      <c r="N452" s="4"/>
      <c r="O452" s="4"/>
      <c r="P452" s="4"/>
      <c r="Q452" s="4"/>
      <c r="R452" s="4"/>
      <c r="S452" s="4"/>
      <c r="T452" s="4"/>
      <c r="U452" s="4"/>
      <c r="V452" s="4"/>
      <c r="W452" s="4"/>
      <c r="X452" s="4"/>
      <c r="Y452" s="4"/>
      <c r="Z452" s="4"/>
    </row>
    <row r="453" spans="1:26" ht="18" customHeight="1" x14ac:dyDescent="0.2">
      <c r="A453" s="8"/>
      <c r="B453" s="8"/>
      <c r="C453" s="8"/>
      <c r="D453" s="4"/>
      <c r="E453" s="4"/>
      <c r="F453" s="4"/>
      <c r="G453" s="4"/>
      <c r="H453" s="4"/>
      <c r="I453" s="4"/>
      <c r="J453" s="4"/>
      <c r="K453" s="4"/>
      <c r="L453" s="4"/>
      <c r="M453" s="4"/>
      <c r="N453" s="4"/>
      <c r="O453" s="4"/>
      <c r="P453" s="4"/>
      <c r="Q453" s="4"/>
      <c r="R453" s="4"/>
      <c r="S453" s="4"/>
      <c r="T453" s="4"/>
      <c r="U453" s="4"/>
      <c r="V453" s="4"/>
      <c r="W453" s="4"/>
      <c r="X453" s="4"/>
      <c r="Y453" s="4"/>
      <c r="Z453" s="4"/>
    </row>
    <row r="454" spans="1:26" ht="18" customHeight="1" x14ac:dyDescent="0.2">
      <c r="A454" s="8"/>
      <c r="B454" s="8"/>
      <c r="C454" s="8"/>
      <c r="D454" s="4"/>
      <c r="E454" s="4"/>
      <c r="F454" s="4"/>
      <c r="G454" s="4"/>
      <c r="H454" s="4"/>
      <c r="I454" s="4"/>
      <c r="J454" s="4"/>
      <c r="K454" s="4"/>
      <c r="L454" s="4"/>
      <c r="M454" s="4"/>
      <c r="N454" s="4"/>
      <c r="O454" s="4"/>
      <c r="P454" s="4"/>
      <c r="Q454" s="4"/>
      <c r="R454" s="4"/>
      <c r="S454" s="4"/>
      <c r="T454" s="4"/>
      <c r="U454" s="4"/>
      <c r="V454" s="4"/>
      <c r="W454" s="4"/>
      <c r="X454" s="4"/>
      <c r="Y454" s="4"/>
      <c r="Z454" s="4"/>
    </row>
    <row r="455" spans="1:26" ht="18" customHeight="1" x14ac:dyDescent="0.2">
      <c r="A455" s="8"/>
      <c r="B455" s="8"/>
      <c r="C455" s="8"/>
      <c r="D455" s="4"/>
      <c r="E455" s="4"/>
      <c r="F455" s="4"/>
      <c r="G455" s="4"/>
      <c r="H455" s="4"/>
      <c r="I455" s="4"/>
      <c r="J455" s="4"/>
      <c r="K455" s="4"/>
      <c r="L455" s="4"/>
      <c r="M455" s="4"/>
      <c r="N455" s="4"/>
      <c r="O455" s="4"/>
      <c r="P455" s="4"/>
      <c r="Q455" s="4"/>
      <c r="R455" s="4"/>
      <c r="S455" s="4"/>
      <c r="T455" s="4"/>
      <c r="U455" s="4"/>
      <c r="V455" s="4"/>
      <c r="W455" s="4"/>
      <c r="X455" s="4"/>
      <c r="Y455" s="4"/>
      <c r="Z455" s="4"/>
    </row>
    <row r="456" spans="1:26" ht="18" customHeight="1" x14ac:dyDescent="0.2">
      <c r="A456" s="8"/>
      <c r="B456" s="8"/>
      <c r="C456" s="8"/>
      <c r="D456" s="4"/>
      <c r="E456" s="4"/>
      <c r="F456" s="4"/>
      <c r="G456" s="4"/>
      <c r="H456" s="4"/>
      <c r="I456" s="4"/>
      <c r="J456" s="4"/>
      <c r="K456" s="4"/>
      <c r="L456" s="4"/>
      <c r="M456" s="4"/>
      <c r="N456" s="4"/>
      <c r="O456" s="4"/>
      <c r="P456" s="4"/>
      <c r="Q456" s="4"/>
      <c r="R456" s="4"/>
      <c r="S456" s="4"/>
      <c r="T456" s="4"/>
      <c r="U456" s="4"/>
      <c r="V456" s="4"/>
      <c r="W456" s="4"/>
      <c r="X456" s="4"/>
      <c r="Y456" s="4"/>
      <c r="Z456" s="4"/>
    </row>
    <row r="457" spans="1:26" ht="18" customHeight="1" x14ac:dyDescent="0.2">
      <c r="A457" s="8"/>
      <c r="B457" s="8"/>
      <c r="C457" s="8"/>
      <c r="D457" s="4"/>
      <c r="E457" s="4"/>
      <c r="F457" s="4"/>
      <c r="G457" s="4"/>
      <c r="H457" s="4"/>
      <c r="I457" s="4"/>
      <c r="J457" s="4"/>
      <c r="K457" s="4"/>
      <c r="L457" s="4"/>
      <c r="M457" s="4"/>
      <c r="N457" s="4"/>
      <c r="O457" s="4"/>
      <c r="P457" s="4"/>
      <c r="Q457" s="4"/>
      <c r="R457" s="4"/>
      <c r="S457" s="4"/>
      <c r="T457" s="4"/>
      <c r="U457" s="4"/>
      <c r="V457" s="4"/>
      <c r="W457" s="4"/>
      <c r="X457" s="4"/>
      <c r="Y457" s="4"/>
      <c r="Z457" s="4"/>
    </row>
    <row r="458" spans="1:26" ht="18" customHeight="1" x14ac:dyDescent="0.2">
      <c r="A458" s="8"/>
      <c r="B458" s="8"/>
      <c r="C458" s="8"/>
      <c r="D458" s="4"/>
      <c r="E458" s="4"/>
      <c r="F458" s="4"/>
      <c r="G458" s="4"/>
      <c r="H458" s="4"/>
      <c r="I458" s="4"/>
      <c r="J458" s="4"/>
      <c r="K458" s="4"/>
      <c r="L458" s="4"/>
      <c r="M458" s="4"/>
      <c r="N458" s="4"/>
      <c r="O458" s="4"/>
      <c r="P458" s="4"/>
      <c r="Q458" s="4"/>
      <c r="R458" s="4"/>
      <c r="S458" s="4"/>
      <c r="T458" s="4"/>
      <c r="U458" s="4"/>
      <c r="V458" s="4"/>
      <c r="W458" s="4"/>
      <c r="X458" s="4"/>
      <c r="Y458" s="4"/>
      <c r="Z458" s="4"/>
    </row>
    <row r="459" spans="1:26" ht="18" customHeight="1" x14ac:dyDescent="0.2">
      <c r="A459" s="8"/>
      <c r="B459" s="8"/>
      <c r="C459" s="8"/>
      <c r="D459" s="4"/>
      <c r="E459" s="4"/>
      <c r="F459" s="4"/>
      <c r="G459" s="4"/>
      <c r="H459" s="4"/>
      <c r="I459" s="4"/>
      <c r="J459" s="4"/>
      <c r="K459" s="4"/>
      <c r="L459" s="4"/>
      <c r="M459" s="4"/>
      <c r="N459" s="4"/>
      <c r="O459" s="4"/>
      <c r="P459" s="4"/>
      <c r="Q459" s="4"/>
      <c r="R459" s="4"/>
      <c r="S459" s="4"/>
      <c r="T459" s="4"/>
      <c r="U459" s="4"/>
      <c r="V459" s="4"/>
      <c r="W459" s="4"/>
      <c r="X459" s="4"/>
      <c r="Y459" s="4"/>
      <c r="Z459" s="4"/>
    </row>
    <row r="460" spans="1:26" ht="18" customHeight="1" x14ac:dyDescent="0.2">
      <c r="A460" s="8"/>
      <c r="B460" s="8"/>
      <c r="C460" s="8"/>
      <c r="D460" s="4"/>
      <c r="E460" s="4"/>
      <c r="F460" s="4"/>
      <c r="G460" s="4"/>
      <c r="H460" s="4"/>
      <c r="I460" s="4"/>
      <c r="J460" s="4"/>
      <c r="K460" s="4"/>
      <c r="L460" s="4"/>
      <c r="M460" s="4"/>
      <c r="N460" s="4"/>
      <c r="O460" s="4"/>
      <c r="P460" s="4"/>
      <c r="Q460" s="4"/>
      <c r="R460" s="4"/>
      <c r="S460" s="4"/>
      <c r="T460" s="4"/>
      <c r="U460" s="4"/>
      <c r="V460" s="4"/>
      <c r="W460" s="4"/>
      <c r="X460" s="4"/>
      <c r="Y460" s="4"/>
      <c r="Z460" s="4"/>
    </row>
    <row r="461" spans="1:26" ht="18" customHeight="1" x14ac:dyDescent="0.2">
      <c r="A461" s="8"/>
      <c r="B461" s="8"/>
      <c r="C461" s="8"/>
      <c r="D461" s="4"/>
      <c r="E461" s="4"/>
      <c r="F461" s="4"/>
      <c r="G461" s="4"/>
      <c r="H461" s="4"/>
      <c r="I461" s="4"/>
      <c r="J461" s="4"/>
      <c r="K461" s="4"/>
      <c r="L461" s="4"/>
      <c r="M461" s="4"/>
      <c r="N461" s="4"/>
      <c r="O461" s="4"/>
      <c r="P461" s="4"/>
      <c r="Q461" s="4"/>
      <c r="R461" s="4"/>
      <c r="S461" s="4"/>
      <c r="T461" s="4"/>
      <c r="U461" s="4"/>
      <c r="V461" s="4"/>
      <c r="W461" s="4"/>
      <c r="X461" s="4"/>
      <c r="Y461" s="4"/>
      <c r="Z461" s="4"/>
    </row>
    <row r="462" spans="1:26" ht="18" customHeight="1" x14ac:dyDescent="0.2">
      <c r="A462" s="8"/>
      <c r="B462" s="8"/>
      <c r="C462" s="8"/>
      <c r="D462" s="4"/>
      <c r="E462" s="4"/>
      <c r="F462" s="4"/>
      <c r="G462" s="4"/>
      <c r="H462" s="4"/>
      <c r="I462" s="4"/>
      <c r="J462" s="4"/>
      <c r="K462" s="4"/>
      <c r="L462" s="4"/>
      <c r="M462" s="4"/>
      <c r="N462" s="4"/>
      <c r="O462" s="4"/>
      <c r="P462" s="4"/>
      <c r="Q462" s="4"/>
      <c r="R462" s="4"/>
      <c r="S462" s="4"/>
      <c r="T462" s="4"/>
      <c r="U462" s="4"/>
      <c r="V462" s="4"/>
      <c r="W462" s="4"/>
      <c r="X462" s="4"/>
      <c r="Y462" s="4"/>
      <c r="Z462" s="4"/>
    </row>
    <row r="463" spans="1:26" ht="18" customHeight="1" x14ac:dyDescent="0.2">
      <c r="A463" s="8"/>
      <c r="B463" s="8"/>
      <c r="C463" s="8"/>
      <c r="D463" s="4"/>
      <c r="E463" s="4"/>
      <c r="F463" s="4"/>
      <c r="G463" s="4"/>
      <c r="H463" s="4"/>
      <c r="I463" s="4"/>
      <c r="J463" s="4"/>
      <c r="K463" s="4"/>
      <c r="L463" s="4"/>
      <c r="M463" s="4"/>
      <c r="N463" s="4"/>
      <c r="O463" s="4"/>
      <c r="P463" s="4"/>
      <c r="Q463" s="4"/>
      <c r="R463" s="4"/>
      <c r="S463" s="4"/>
      <c r="T463" s="4"/>
      <c r="U463" s="4"/>
      <c r="V463" s="4"/>
      <c r="W463" s="4"/>
      <c r="X463" s="4"/>
      <c r="Y463" s="4"/>
      <c r="Z463" s="4"/>
    </row>
    <row r="464" spans="1:26" ht="18" customHeight="1" x14ac:dyDescent="0.2">
      <c r="A464" s="8"/>
      <c r="B464" s="8"/>
      <c r="C464" s="8"/>
      <c r="D464" s="4"/>
      <c r="E464" s="4"/>
      <c r="F464" s="4"/>
      <c r="G464" s="4"/>
      <c r="H464" s="4"/>
      <c r="I464" s="4"/>
      <c r="J464" s="4"/>
      <c r="K464" s="4"/>
      <c r="L464" s="4"/>
      <c r="M464" s="4"/>
      <c r="N464" s="4"/>
      <c r="O464" s="4"/>
      <c r="P464" s="4"/>
      <c r="Q464" s="4"/>
      <c r="R464" s="4"/>
      <c r="S464" s="4"/>
      <c r="T464" s="4"/>
      <c r="U464" s="4"/>
      <c r="V464" s="4"/>
      <c r="W464" s="4"/>
      <c r="X464" s="4"/>
      <c r="Y464" s="4"/>
      <c r="Z464" s="4"/>
    </row>
    <row r="465" spans="1:26" ht="18" customHeight="1" x14ac:dyDescent="0.2">
      <c r="A465" s="8"/>
      <c r="B465" s="8"/>
      <c r="C465" s="8"/>
      <c r="D465" s="4"/>
      <c r="E465" s="4"/>
      <c r="F465" s="4"/>
      <c r="G465" s="4"/>
      <c r="H465" s="4"/>
      <c r="I465" s="4"/>
      <c r="J465" s="4"/>
      <c r="K465" s="4"/>
      <c r="L465" s="4"/>
      <c r="M465" s="4"/>
      <c r="N465" s="4"/>
      <c r="O465" s="4"/>
      <c r="P465" s="4"/>
      <c r="Q465" s="4"/>
      <c r="R465" s="4"/>
      <c r="S465" s="4"/>
      <c r="T465" s="4"/>
      <c r="U465" s="4"/>
      <c r="V465" s="4"/>
      <c r="W465" s="4"/>
      <c r="X465" s="4"/>
      <c r="Y465" s="4"/>
      <c r="Z465" s="4"/>
    </row>
    <row r="466" spans="1:26" ht="18" customHeight="1" x14ac:dyDescent="0.2">
      <c r="A466" s="8"/>
      <c r="B466" s="8"/>
      <c r="C466" s="8"/>
      <c r="D466" s="4"/>
      <c r="E466" s="4"/>
      <c r="F466" s="4"/>
      <c r="G466" s="4"/>
      <c r="H466" s="4"/>
      <c r="I466" s="4"/>
      <c r="J466" s="4"/>
      <c r="K466" s="4"/>
      <c r="L466" s="4"/>
      <c r="M466" s="4"/>
      <c r="N466" s="4"/>
      <c r="O466" s="4"/>
      <c r="P466" s="4"/>
      <c r="Q466" s="4"/>
      <c r="R466" s="4"/>
      <c r="S466" s="4"/>
      <c r="T466" s="4"/>
      <c r="U466" s="4"/>
      <c r="V466" s="4"/>
      <c r="W466" s="4"/>
      <c r="X466" s="4"/>
      <c r="Y466" s="4"/>
      <c r="Z466" s="4"/>
    </row>
    <row r="467" spans="1:26" ht="18" customHeight="1" x14ac:dyDescent="0.2">
      <c r="A467" s="8"/>
      <c r="B467" s="8"/>
      <c r="C467" s="8"/>
      <c r="D467" s="4"/>
      <c r="E467" s="4"/>
      <c r="F467" s="4"/>
      <c r="G467" s="4"/>
      <c r="H467" s="4"/>
      <c r="I467" s="4"/>
      <c r="J467" s="4"/>
      <c r="K467" s="4"/>
      <c r="L467" s="4"/>
      <c r="M467" s="4"/>
      <c r="N467" s="4"/>
      <c r="O467" s="4"/>
      <c r="P467" s="4"/>
      <c r="Q467" s="4"/>
      <c r="R467" s="4"/>
      <c r="S467" s="4"/>
      <c r="T467" s="4"/>
      <c r="U467" s="4"/>
      <c r="V467" s="4"/>
      <c r="W467" s="4"/>
      <c r="X467" s="4"/>
      <c r="Y467" s="4"/>
      <c r="Z467" s="4"/>
    </row>
    <row r="468" spans="1:26" ht="18" customHeight="1" x14ac:dyDescent="0.2">
      <c r="A468" s="8"/>
      <c r="B468" s="8"/>
      <c r="C468" s="8"/>
      <c r="D468" s="4"/>
      <c r="E468" s="4"/>
      <c r="F468" s="4"/>
      <c r="G468" s="4"/>
      <c r="H468" s="4"/>
      <c r="I468" s="4"/>
      <c r="J468" s="4"/>
      <c r="K468" s="4"/>
      <c r="L468" s="4"/>
      <c r="M468" s="4"/>
      <c r="N468" s="4"/>
      <c r="O468" s="4"/>
      <c r="P468" s="4"/>
      <c r="Q468" s="4"/>
      <c r="R468" s="4"/>
      <c r="S468" s="4"/>
      <c r="T468" s="4"/>
      <c r="U468" s="4"/>
      <c r="V468" s="4"/>
      <c r="W468" s="4"/>
      <c r="X468" s="4"/>
      <c r="Y468" s="4"/>
      <c r="Z468" s="4"/>
    </row>
    <row r="469" spans="1:26" ht="18" customHeight="1" x14ac:dyDescent="0.2">
      <c r="A469" s="8"/>
      <c r="B469" s="8"/>
      <c r="C469" s="8"/>
      <c r="D469" s="4"/>
      <c r="E469" s="4"/>
      <c r="F469" s="4"/>
      <c r="G469" s="4"/>
      <c r="H469" s="4"/>
      <c r="I469" s="4"/>
      <c r="J469" s="4"/>
      <c r="K469" s="4"/>
      <c r="L469" s="4"/>
      <c r="M469" s="4"/>
      <c r="N469" s="4"/>
      <c r="O469" s="4"/>
      <c r="P469" s="4"/>
      <c r="Q469" s="4"/>
      <c r="R469" s="4"/>
      <c r="S469" s="4"/>
      <c r="T469" s="4"/>
      <c r="U469" s="4"/>
      <c r="V469" s="4"/>
      <c r="W469" s="4"/>
      <c r="X469" s="4"/>
      <c r="Y469" s="4"/>
      <c r="Z469" s="4"/>
    </row>
    <row r="470" spans="1:26" ht="18" customHeight="1" x14ac:dyDescent="0.2">
      <c r="A470" s="8"/>
      <c r="B470" s="8"/>
      <c r="C470" s="8"/>
      <c r="D470" s="4"/>
      <c r="E470" s="4"/>
      <c r="F470" s="4"/>
      <c r="G470" s="4"/>
      <c r="H470" s="4"/>
      <c r="I470" s="4"/>
      <c r="J470" s="4"/>
      <c r="K470" s="4"/>
      <c r="L470" s="4"/>
      <c r="M470" s="4"/>
      <c r="N470" s="4"/>
      <c r="O470" s="4"/>
      <c r="P470" s="4"/>
      <c r="Q470" s="4"/>
      <c r="R470" s="4"/>
      <c r="S470" s="4"/>
      <c r="T470" s="4"/>
      <c r="U470" s="4"/>
      <c r="V470" s="4"/>
      <c r="W470" s="4"/>
      <c r="X470" s="4"/>
      <c r="Y470" s="4"/>
      <c r="Z470" s="4"/>
    </row>
    <row r="471" spans="1:26" ht="18" customHeight="1" x14ac:dyDescent="0.2">
      <c r="A471" s="8"/>
      <c r="B471" s="8"/>
      <c r="C471" s="8"/>
      <c r="D471" s="4"/>
      <c r="E471" s="4"/>
      <c r="F471" s="4"/>
      <c r="G471" s="4"/>
      <c r="H471" s="4"/>
      <c r="I471" s="4"/>
      <c r="J471" s="4"/>
      <c r="K471" s="4"/>
      <c r="L471" s="4"/>
      <c r="M471" s="4"/>
      <c r="N471" s="4"/>
      <c r="O471" s="4"/>
      <c r="P471" s="4"/>
      <c r="Q471" s="4"/>
      <c r="R471" s="4"/>
      <c r="S471" s="4"/>
      <c r="T471" s="4"/>
      <c r="U471" s="4"/>
      <c r="V471" s="4"/>
      <c r="W471" s="4"/>
      <c r="X471" s="4"/>
      <c r="Y471" s="4"/>
      <c r="Z471" s="4"/>
    </row>
    <row r="472" spans="1:26" ht="18" customHeight="1" x14ac:dyDescent="0.2">
      <c r="A472" s="8"/>
      <c r="B472" s="8"/>
      <c r="C472" s="8"/>
      <c r="D472" s="4"/>
      <c r="E472" s="4"/>
      <c r="F472" s="4"/>
      <c r="G472" s="4"/>
      <c r="H472" s="4"/>
      <c r="I472" s="4"/>
      <c r="J472" s="4"/>
      <c r="K472" s="4"/>
      <c r="L472" s="4"/>
      <c r="M472" s="4"/>
      <c r="N472" s="4"/>
      <c r="O472" s="4"/>
      <c r="P472" s="4"/>
      <c r="Q472" s="4"/>
      <c r="R472" s="4"/>
      <c r="S472" s="4"/>
      <c r="T472" s="4"/>
      <c r="U472" s="4"/>
      <c r="V472" s="4"/>
      <c r="W472" s="4"/>
      <c r="X472" s="4"/>
      <c r="Y472" s="4"/>
      <c r="Z472" s="4"/>
    </row>
    <row r="473" spans="1:26" ht="18" customHeight="1" x14ac:dyDescent="0.2">
      <c r="A473" s="8"/>
      <c r="B473" s="8"/>
      <c r="C473" s="8"/>
      <c r="D473" s="4"/>
      <c r="E473" s="4"/>
      <c r="F473" s="4"/>
      <c r="G473" s="4"/>
      <c r="H473" s="4"/>
      <c r="I473" s="4"/>
      <c r="J473" s="4"/>
      <c r="K473" s="4"/>
      <c r="L473" s="4"/>
      <c r="M473" s="4"/>
      <c r="N473" s="4"/>
      <c r="O473" s="4"/>
      <c r="P473" s="4"/>
      <c r="Q473" s="4"/>
      <c r="R473" s="4"/>
      <c r="S473" s="4"/>
      <c r="T473" s="4"/>
      <c r="U473" s="4"/>
      <c r="V473" s="4"/>
      <c r="W473" s="4"/>
      <c r="X473" s="4"/>
      <c r="Y473" s="4"/>
      <c r="Z473" s="4"/>
    </row>
    <row r="474" spans="1:26" ht="18" customHeight="1" x14ac:dyDescent="0.2">
      <c r="A474" s="8"/>
      <c r="B474" s="8"/>
      <c r="C474" s="8"/>
      <c r="D474" s="4"/>
      <c r="E474" s="4"/>
      <c r="F474" s="4"/>
      <c r="G474" s="4"/>
      <c r="H474" s="4"/>
      <c r="I474" s="4"/>
      <c r="J474" s="4"/>
      <c r="K474" s="4"/>
      <c r="L474" s="4"/>
      <c r="M474" s="4"/>
      <c r="N474" s="4"/>
      <c r="O474" s="4"/>
      <c r="P474" s="4"/>
      <c r="Q474" s="4"/>
      <c r="R474" s="4"/>
      <c r="S474" s="4"/>
      <c r="T474" s="4"/>
      <c r="U474" s="4"/>
      <c r="V474" s="4"/>
      <c r="W474" s="4"/>
      <c r="X474" s="4"/>
      <c r="Y474" s="4"/>
      <c r="Z474" s="4"/>
    </row>
    <row r="475" spans="1:26" ht="18" customHeight="1" x14ac:dyDescent="0.2">
      <c r="A475" s="8"/>
      <c r="B475" s="8"/>
      <c r="C475" s="8"/>
      <c r="D475" s="4"/>
      <c r="E475" s="4"/>
      <c r="F475" s="4"/>
      <c r="G475" s="4"/>
      <c r="H475" s="4"/>
      <c r="I475" s="4"/>
      <c r="J475" s="4"/>
      <c r="K475" s="4"/>
      <c r="L475" s="4"/>
      <c r="M475" s="4"/>
      <c r="N475" s="4"/>
      <c r="O475" s="4"/>
      <c r="P475" s="4"/>
      <c r="Q475" s="4"/>
      <c r="R475" s="4"/>
      <c r="S475" s="4"/>
      <c r="T475" s="4"/>
      <c r="U475" s="4"/>
      <c r="V475" s="4"/>
      <c r="W475" s="4"/>
      <c r="X475" s="4"/>
      <c r="Y475" s="4"/>
      <c r="Z475" s="4"/>
    </row>
    <row r="476" spans="1:26" ht="18" customHeight="1" x14ac:dyDescent="0.2">
      <c r="A476" s="8"/>
      <c r="B476" s="8"/>
      <c r="C476" s="8"/>
      <c r="D476" s="4"/>
      <c r="E476" s="4"/>
      <c r="F476" s="4"/>
      <c r="G476" s="4"/>
      <c r="H476" s="4"/>
      <c r="I476" s="4"/>
      <c r="J476" s="4"/>
      <c r="K476" s="4"/>
      <c r="L476" s="4"/>
      <c r="M476" s="4"/>
      <c r="N476" s="4"/>
      <c r="O476" s="4"/>
      <c r="P476" s="4"/>
      <c r="Q476" s="4"/>
      <c r="R476" s="4"/>
      <c r="S476" s="4"/>
      <c r="T476" s="4"/>
      <c r="U476" s="4"/>
      <c r="V476" s="4"/>
      <c r="W476" s="4"/>
      <c r="X476" s="4"/>
      <c r="Y476" s="4"/>
      <c r="Z476" s="4"/>
    </row>
    <row r="477" spans="1:26" ht="18" customHeight="1" x14ac:dyDescent="0.2">
      <c r="A477" s="8"/>
      <c r="B477" s="8"/>
      <c r="C477" s="8"/>
      <c r="D477" s="4"/>
      <c r="E477" s="4"/>
      <c r="F477" s="4"/>
      <c r="G477" s="4"/>
      <c r="H477" s="4"/>
      <c r="I477" s="4"/>
      <c r="J477" s="4"/>
      <c r="K477" s="4"/>
      <c r="L477" s="4"/>
      <c r="M477" s="4"/>
      <c r="N477" s="4"/>
      <c r="O477" s="4"/>
      <c r="P477" s="4"/>
      <c r="Q477" s="4"/>
      <c r="R477" s="4"/>
      <c r="S477" s="4"/>
      <c r="T477" s="4"/>
      <c r="U477" s="4"/>
      <c r="V477" s="4"/>
      <c r="W477" s="4"/>
      <c r="X477" s="4"/>
      <c r="Y477" s="4"/>
      <c r="Z477" s="4"/>
    </row>
    <row r="478" spans="1:26" ht="18" customHeight="1" x14ac:dyDescent="0.2">
      <c r="A478" s="8"/>
      <c r="B478" s="8"/>
      <c r="C478" s="8"/>
      <c r="D478" s="4"/>
      <c r="E478" s="4"/>
      <c r="F478" s="4"/>
      <c r="G478" s="4"/>
      <c r="H478" s="4"/>
      <c r="I478" s="4"/>
      <c r="J478" s="4"/>
      <c r="K478" s="4"/>
      <c r="L478" s="4"/>
      <c r="M478" s="4"/>
      <c r="N478" s="4"/>
      <c r="O478" s="4"/>
      <c r="P478" s="4"/>
      <c r="Q478" s="4"/>
      <c r="R478" s="4"/>
      <c r="S478" s="4"/>
      <c r="T478" s="4"/>
      <c r="U478" s="4"/>
      <c r="V478" s="4"/>
      <c r="W478" s="4"/>
      <c r="X478" s="4"/>
      <c r="Y478" s="4"/>
      <c r="Z478" s="4"/>
    </row>
    <row r="479" spans="1:26" ht="18" customHeight="1" x14ac:dyDescent="0.2">
      <c r="A479" s="8"/>
      <c r="B479" s="8"/>
      <c r="C479" s="8"/>
      <c r="D479" s="4"/>
      <c r="E479" s="4"/>
      <c r="F479" s="4"/>
      <c r="G479" s="4"/>
      <c r="H479" s="4"/>
      <c r="I479" s="4"/>
      <c r="J479" s="4"/>
      <c r="K479" s="4"/>
      <c r="L479" s="4"/>
      <c r="M479" s="4"/>
      <c r="N479" s="4"/>
      <c r="O479" s="4"/>
      <c r="P479" s="4"/>
      <c r="Q479" s="4"/>
      <c r="R479" s="4"/>
      <c r="S479" s="4"/>
      <c r="T479" s="4"/>
      <c r="U479" s="4"/>
      <c r="V479" s="4"/>
      <c r="W479" s="4"/>
      <c r="X479" s="4"/>
      <c r="Y479" s="4"/>
      <c r="Z479" s="4"/>
    </row>
    <row r="480" spans="1:26" ht="18" customHeight="1" x14ac:dyDescent="0.2">
      <c r="A480" s="8"/>
      <c r="B480" s="8"/>
      <c r="C480" s="8"/>
      <c r="D480" s="4"/>
      <c r="E480" s="4"/>
      <c r="F480" s="4"/>
      <c r="G480" s="4"/>
      <c r="H480" s="4"/>
      <c r="I480" s="4"/>
      <c r="J480" s="4"/>
      <c r="K480" s="4"/>
      <c r="L480" s="4"/>
      <c r="M480" s="4"/>
      <c r="N480" s="4"/>
      <c r="O480" s="4"/>
      <c r="P480" s="4"/>
      <c r="Q480" s="4"/>
      <c r="R480" s="4"/>
      <c r="S480" s="4"/>
      <c r="T480" s="4"/>
      <c r="U480" s="4"/>
      <c r="V480" s="4"/>
      <c r="W480" s="4"/>
      <c r="X480" s="4"/>
      <c r="Y480" s="4"/>
      <c r="Z480" s="4"/>
    </row>
    <row r="481" spans="1:26" ht="18" customHeight="1" x14ac:dyDescent="0.2">
      <c r="A481" s="8"/>
      <c r="B481" s="8"/>
      <c r="C481" s="8"/>
      <c r="D481" s="4"/>
      <c r="E481" s="4"/>
      <c r="F481" s="4"/>
      <c r="G481" s="4"/>
      <c r="H481" s="4"/>
      <c r="I481" s="4"/>
      <c r="J481" s="4"/>
      <c r="K481" s="4"/>
      <c r="L481" s="4"/>
      <c r="M481" s="4"/>
      <c r="N481" s="4"/>
      <c r="O481" s="4"/>
      <c r="P481" s="4"/>
      <c r="Q481" s="4"/>
      <c r="R481" s="4"/>
      <c r="S481" s="4"/>
      <c r="T481" s="4"/>
      <c r="U481" s="4"/>
      <c r="V481" s="4"/>
      <c r="W481" s="4"/>
      <c r="X481" s="4"/>
      <c r="Y481" s="4"/>
      <c r="Z481" s="4"/>
    </row>
    <row r="482" spans="1:26" ht="18" customHeight="1" x14ac:dyDescent="0.2">
      <c r="A482" s="8"/>
      <c r="B482" s="8"/>
      <c r="C482" s="8"/>
      <c r="D482" s="4"/>
      <c r="E482" s="4"/>
      <c r="F482" s="4"/>
      <c r="G482" s="4"/>
      <c r="H482" s="4"/>
      <c r="I482" s="4"/>
      <c r="J482" s="4"/>
      <c r="K482" s="4"/>
      <c r="L482" s="4"/>
      <c r="M482" s="4"/>
      <c r="N482" s="4"/>
      <c r="O482" s="4"/>
      <c r="P482" s="4"/>
      <c r="Q482" s="4"/>
      <c r="R482" s="4"/>
      <c r="S482" s="4"/>
      <c r="T482" s="4"/>
      <c r="U482" s="4"/>
      <c r="V482" s="4"/>
      <c r="W482" s="4"/>
      <c r="X482" s="4"/>
      <c r="Y482" s="4"/>
      <c r="Z482" s="4"/>
    </row>
    <row r="483" spans="1:26" ht="18" customHeight="1" x14ac:dyDescent="0.2">
      <c r="A483" s="8"/>
      <c r="B483" s="8"/>
      <c r="C483" s="8"/>
      <c r="D483" s="4"/>
      <c r="E483" s="4"/>
      <c r="F483" s="4"/>
      <c r="G483" s="4"/>
      <c r="H483" s="4"/>
      <c r="I483" s="4"/>
      <c r="J483" s="4"/>
      <c r="K483" s="4"/>
      <c r="L483" s="4"/>
      <c r="M483" s="4"/>
      <c r="N483" s="4"/>
      <c r="O483" s="4"/>
      <c r="P483" s="4"/>
      <c r="Q483" s="4"/>
      <c r="R483" s="4"/>
      <c r="S483" s="4"/>
      <c r="T483" s="4"/>
      <c r="U483" s="4"/>
      <c r="V483" s="4"/>
      <c r="W483" s="4"/>
      <c r="X483" s="4"/>
      <c r="Y483" s="4"/>
      <c r="Z483" s="4"/>
    </row>
    <row r="484" spans="1:26" ht="18" customHeight="1" x14ac:dyDescent="0.2">
      <c r="A484" s="8"/>
      <c r="B484" s="8"/>
      <c r="C484" s="8"/>
      <c r="D484" s="4"/>
      <c r="E484" s="4"/>
      <c r="F484" s="4"/>
      <c r="G484" s="4"/>
      <c r="H484" s="4"/>
      <c r="I484" s="4"/>
      <c r="J484" s="4"/>
      <c r="K484" s="4"/>
      <c r="L484" s="4"/>
      <c r="M484" s="4"/>
      <c r="N484" s="4"/>
      <c r="O484" s="4"/>
      <c r="P484" s="4"/>
      <c r="Q484" s="4"/>
      <c r="R484" s="4"/>
      <c r="S484" s="4"/>
      <c r="T484" s="4"/>
      <c r="U484" s="4"/>
      <c r="V484" s="4"/>
      <c r="W484" s="4"/>
      <c r="X484" s="4"/>
      <c r="Y484" s="4"/>
      <c r="Z484" s="4"/>
    </row>
    <row r="485" spans="1:26" ht="18" customHeight="1" x14ac:dyDescent="0.2">
      <c r="A485" s="8"/>
      <c r="B485" s="8"/>
      <c r="C485" s="8"/>
      <c r="D485" s="4"/>
      <c r="E485" s="4"/>
      <c r="F485" s="4"/>
      <c r="G485" s="4"/>
      <c r="H485" s="4"/>
      <c r="I485" s="4"/>
      <c r="J485" s="4"/>
      <c r="K485" s="4"/>
      <c r="L485" s="4"/>
      <c r="M485" s="4"/>
      <c r="N485" s="4"/>
      <c r="O485" s="4"/>
      <c r="P485" s="4"/>
      <c r="Q485" s="4"/>
      <c r="R485" s="4"/>
      <c r="S485" s="4"/>
      <c r="T485" s="4"/>
      <c r="U485" s="4"/>
      <c r="V485" s="4"/>
      <c r="W485" s="4"/>
      <c r="X485" s="4"/>
      <c r="Y485" s="4"/>
      <c r="Z485" s="4"/>
    </row>
    <row r="486" spans="1:26" ht="18" customHeight="1" x14ac:dyDescent="0.2">
      <c r="A486" s="8"/>
      <c r="B486" s="8"/>
      <c r="C486" s="8"/>
      <c r="D486" s="4"/>
      <c r="E486" s="4"/>
      <c r="F486" s="4"/>
      <c r="G486" s="4"/>
      <c r="H486" s="4"/>
      <c r="I486" s="4"/>
      <c r="J486" s="4"/>
      <c r="K486" s="4"/>
      <c r="L486" s="4"/>
      <c r="M486" s="4"/>
      <c r="N486" s="4"/>
      <c r="O486" s="4"/>
      <c r="P486" s="4"/>
      <c r="Q486" s="4"/>
      <c r="R486" s="4"/>
      <c r="S486" s="4"/>
      <c r="T486" s="4"/>
      <c r="U486" s="4"/>
      <c r="V486" s="4"/>
      <c r="W486" s="4"/>
      <c r="X486" s="4"/>
      <c r="Y486" s="4"/>
      <c r="Z486" s="4"/>
    </row>
    <row r="487" spans="1:26" ht="18" customHeight="1" x14ac:dyDescent="0.2">
      <c r="A487" s="8"/>
      <c r="B487" s="8"/>
      <c r="C487" s="8"/>
      <c r="D487" s="4"/>
      <c r="E487" s="4"/>
      <c r="F487" s="4"/>
      <c r="G487" s="4"/>
      <c r="H487" s="4"/>
      <c r="I487" s="4"/>
      <c r="J487" s="4"/>
      <c r="K487" s="4"/>
      <c r="L487" s="4"/>
      <c r="M487" s="4"/>
      <c r="N487" s="4"/>
      <c r="O487" s="4"/>
      <c r="P487" s="4"/>
      <c r="Q487" s="4"/>
      <c r="R487" s="4"/>
      <c r="S487" s="4"/>
      <c r="T487" s="4"/>
      <c r="U487" s="4"/>
      <c r="V487" s="4"/>
      <c r="W487" s="4"/>
      <c r="X487" s="4"/>
      <c r="Y487" s="4"/>
      <c r="Z487" s="4"/>
    </row>
    <row r="488" spans="1:26" ht="18" customHeight="1" x14ac:dyDescent="0.2">
      <c r="A488" s="8"/>
      <c r="B488" s="8"/>
      <c r="C488" s="8"/>
      <c r="D488" s="4"/>
      <c r="E488" s="4"/>
      <c r="F488" s="4"/>
      <c r="G488" s="4"/>
      <c r="H488" s="4"/>
      <c r="I488" s="4"/>
      <c r="J488" s="4"/>
      <c r="K488" s="4"/>
      <c r="L488" s="4"/>
      <c r="M488" s="4"/>
      <c r="N488" s="4"/>
      <c r="O488" s="4"/>
      <c r="P488" s="4"/>
      <c r="Q488" s="4"/>
      <c r="R488" s="4"/>
      <c r="S488" s="4"/>
      <c r="T488" s="4"/>
      <c r="U488" s="4"/>
      <c r="V488" s="4"/>
      <c r="W488" s="4"/>
      <c r="X488" s="4"/>
      <c r="Y488" s="4"/>
      <c r="Z488" s="4"/>
    </row>
    <row r="489" spans="1:26" ht="18" customHeight="1" x14ac:dyDescent="0.2">
      <c r="A489" s="8"/>
      <c r="B489" s="8"/>
      <c r="C489" s="8"/>
      <c r="D489" s="4"/>
      <c r="E489" s="4"/>
      <c r="F489" s="4"/>
      <c r="G489" s="4"/>
      <c r="H489" s="4"/>
      <c r="I489" s="4"/>
      <c r="J489" s="4"/>
      <c r="K489" s="4"/>
      <c r="L489" s="4"/>
      <c r="M489" s="4"/>
      <c r="N489" s="4"/>
      <c r="O489" s="4"/>
      <c r="P489" s="4"/>
      <c r="Q489" s="4"/>
      <c r="R489" s="4"/>
      <c r="S489" s="4"/>
      <c r="T489" s="4"/>
      <c r="U489" s="4"/>
      <c r="V489" s="4"/>
      <c r="W489" s="4"/>
      <c r="X489" s="4"/>
      <c r="Y489" s="4"/>
      <c r="Z489" s="4"/>
    </row>
    <row r="490" spans="1:26" ht="18" customHeight="1" x14ac:dyDescent="0.2">
      <c r="A490" s="8"/>
      <c r="B490" s="8"/>
      <c r="C490" s="8"/>
      <c r="D490" s="4"/>
      <c r="E490" s="4"/>
      <c r="F490" s="4"/>
      <c r="G490" s="4"/>
      <c r="H490" s="4"/>
      <c r="I490" s="4"/>
      <c r="J490" s="4"/>
      <c r="K490" s="4"/>
      <c r="L490" s="4"/>
      <c r="M490" s="4"/>
      <c r="N490" s="4"/>
      <c r="O490" s="4"/>
      <c r="P490" s="4"/>
      <c r="Q490" s="4"/>
      <c r="R490" s="4"/>
      <c r="S490" s="4"/>
      <c r="T490" s="4"/>
      <c r="U490" s="4"/>
      <c r="V490" s="4"/>
      <c r="W490" s="4"/>
      <c r="X490" s="4"/>
      <c r="Y490" s="4"/>
      <c r="Z490" s="4"/>
    </row>
    <row r="491" spans="1:26" ht="18" customHeight="1" x14ac:dyDescent="0.2">
      <c r="A491" s="8"/>
      <c r="B491" s="8"/>
      <c r="C491" s="8"/>
      <c r="D491" s="4"/>
      <c r="E491" s="4"/>
      <c r="F491" s="4"/>
      <c r="G491" s="4"/>
      <c r="H491" s="4"/>
      <c r="I491" s="4"/>
      <c r="J491" s="4"/>
      <c r="K491" s="4"/>
      <c r="L491" s="4"/>
      <c r="M491" s="4"/>
      <c r="N491" s="4"/>
      <c r="O491" s="4"/>
      <c r="P491" s="4"/>
      <c r="Q491" s="4"/>
      <c r="R491" s="4"/>
      <c r="S491" s="4"/>
      <c r="T491" s="4"/>
      <c r="U491" s="4"/>
      <c r="V491" s="4"/>
      <c r="W491" s="4"/>
      <c r="X491" s="4"/>
      <c r="Y491" s="4"/>
      <c r="Z491" s="4"/>
    </row>
    <row r="492" spans="1:26" ht="18" customHeight="1" x14ac:dyDescent="0.2">
      <c r="A492" s="8"/>
      <c r="B492" s="8"/>
      <c r="C492" s="8"/>
      <c r="D492" s="4"/>
      <c r="E492" s="4"/>
      <c r="F492" s="4"/>
      <c r="G492" s="4"/>
      <c r="H492" s="4"/>
      <c r="I492" s="4"/>
      <c r="J492" s="4"/>
      <c r="K492" s="4"/>
      <c r="L492" s="4"/>
      <c r="M492" s="4"/>
      <c r="N492" s="4"/>
      <c r="O492" s="4"/>
      <c r="P492" s="4"/>
      <c r="Q492" s="4"/>
      <c r="R492" s="4"/>
      <c r="S492" s="4"/>
      <c r="T492" s="4"/>
      <c r="U492" s="4"/>
      <c r="V492" s="4"/>
      <c r="W492" s="4"/>
      <c r="X492" s="4"/>
      <c r="Y492" s="4"/>
      <c r="Z492" s="4"/>
    </row>
    <row r="493" spans="1:26" ht="18" customHeight="1" x14ac:dyDescent="0.2">
      <c r="A493" s="8"/>
      <c r="B493" s="8"/>
      <c r="C493" s="8"/>
      <c r="D493" s="4"/>
      <c r="E493" s="4"/>
      <c r="F493" s="4"/>
      <c r="G493" s="4"/>
      <c r="H493" s="4"/>
      <c r="I493" s="4"/>
      <c r="J493" s="4"/>
      <c r="K493" s="4"/>
      <c r="L493" s="4"/>
      <c r="M493" s="4"/>
      <c r="N493" s="4"/>
      <c r="O493" s="4"/>
      <c r="P493" s="4"/>
      <c r="Q493" s="4"/>
      <c r="R493" s="4"/>
      <c r="S493" s="4"/>
      <c r="T493" s="4"/>
      <c r="U493" s="4"/>
      <c r="V493" s="4"/>
      <c r="W493" s="4"/>
      <c r="X493" s="4"/>
      <c r="Y493" s="4"/>
      <c r="Z493" s="4"/>
    </row>
    <row r="494" spans="1:26" ht="18" customHeight="1" x14ac:dyDescent="0.2">
      <c r="A494" s="8"/>
      <c r="B494" s="8"/>
      <c r="C494" s="8"/>
      <c r="D494" s="4"/>
      <c r="E494" s="4"/>
      <c r="F494" s="4"/>
      <c r="G494" s="4"/>
      <c r="H494" s="4"/>
      <c r="I494" s="4"/>
      <c r="J494" s="4"/>
      <c r="K494" s="4"/>
      <c r="L494" s="4"/>
      <c r="M494" s="4"/>
      <c r="N494" s="4"/>
      <c r="O494" s="4"/>
      <c r="P494" s="4"/>
      <c r="Q494" s="4"/>
      <c r="R494" s="4"/>
      <c r="S494" s="4"/>
      <c r="T494" s="4"/>
      <c r="U494" s="4"/>
      <c r="V494" s="4"/>
      <c r="W494" s="4"/>
      <c r="X494" s="4"/>
      <c r="Y494" s="4"/>
      <c r="Z494" s="4"/>
    </row>
    <row r="495" spans="1:26" ht="18" customHeight="1" x14ac:dyDescent="0.2">
      <c r="A495" s="8"/>
      <c r="B495" s="8"/>
      <c r="C495" s="8"/>
      <c r="D495" s="4"/>
      <c r="E495" s="4"/>
      <c r="F495" s="4"/>
      <c r="G495" s="4"/>
      <c r="H495" s="4"/>
      <c r="I495" s="4"/>
      <c r="J495" s="4"/>
      <c r="K495" s="4"/>
      <c r="L495" s="4"/>
      <c r="M495" s="4"/>
      <c r="N495" s="4"/>
      <c r="O495" s="4"/>
      <c r="P495" s="4"/>
      <c r="Q495" s="4"/>
      <c r="R495" s="4"/>
      <c r="S495" s="4"/>
      <c r="T495" s="4"/>
      <c r="U495" s="4"/>
      <c r="V495" s="4"/>
      <c r="W495" s="4"/>
      <c r="X495" s="4"/>
      <c r="Y495" s="4"/>
      <c r="Z495" s="4"/>
    </row>
    <row r="496" spans="1:26" ht="18" customHeight="1" x14ac:dyDescent="0.2">
      <c r="A496" s="8"/>
      <c r="B496" s="8"/>
      <c r="C496" s="8"/>
      <c r="D496" s="4"/>
      <c r="E496" s="4"/>
      <c r="F496" s="4"/>
      <c r="G496" s="4"/>
      <c r="H496" s="4"/>
      <c r="I496" s="4"/>
      <c r="J496" s="4"/>
      <c r="K496" s="4"/>
      <c r="L496" s="4"/>
      <c r="M496" s="4"/>
      <c r="N496" s="4"/>
      <c r="O496" s="4"/>
      <c r="P496" s="4"/>
      <c r="Q496" s="4"/>
      <c r="R496" s="4"/>
      <c r="S496" s="4"/>
      <c r="T496" s="4"/>
      <c r="U496" s="4"/>
      <c r="V496" s="4"/>
      <c r="W496" s="4"/>
      <c r="X496" s="4"/>
      <c r="Y496" s="4"/>
      <c r="Z496" s="4"/>
    </row>
    <row r="497" spans="1:26" ht="18" customHeight="1" x14ac:dyDescent="0.2">
      <c r="A497" s="8"/>
      <c r="B497" s="8"/>
      <c r="C497" s="8"/>
      <c r="D497" s="4"/>
      <c r="E497" s="4"/>
      <c r="F497" s="4"/>
      <c r="G497" s="4"/>
      <c r="H497" s="4"/>
      <c r="I497" s="4"/>
      <c r="J497" s="4"/>
      <c r="K497" s="4"/>
      <c r="L497" s="4"/>
      <c r="M497" s="4"/>
      <c r="N497" s="4"/>
      <c r="O497" s="4"/>
      <c r="P497" s="4"/>
      <c r="Q497" s="4"/>
      <c r="R497" s="4"/>
      <c r="S497" s="4"/>
      <c r="T497" s="4"/>
      <c r="U497" s="4"/>
      <c r="V497" s="4"/>
      <c r="W497" s="4"/>
      <c r="X497" s="4"/>
      <c r="Y497" s="4"/>
      <c r="Z497" s="4"/>
    </row>
    <row r="498" spans="1:26" ht="18" customHeight="1" x14ac:dyDescent="0.2">
      <c r="A498" s="8"/>
      <c r="B498" s="8"/>
      <c r="C498" s="8"/>
      <c r="D498" s="4"/>
      <c r="E498" s="4"/>
      <c r="F498" s="4"/>
      <c r="G498" s="4"/>
      <c r="H498" s="4"/>
      <c r="I498" s="4"/>
      <c r="J498" s="4"/>
      <c r="K498" s="4"/>
      <c r="L498" s="4"/>
      <c r="M498" s="4"/>
      <c r="N498" s="4"/>
      <c r="O498" s="4"/>
      <c r="P498" s="4"/>
      <c r="Q498" s="4"/>
      <c r="R498" s="4"/>
      <c r="S498" s="4"/>
      <c r="T498" s="4"/>
      <c r="U498" s="4"/>
      <c r="V498" s="4"/>
      <c r="W498" s="4"/>
      <c r="X498" s="4"/>
      <c r="Y498" s="4"/>
      <c r="Z498" s="4"/>
    </row>
    <row r="499" spans="1:26" ht="18" customHeight="1" x14ac:dyDescent="0.2">
      <c r="A499" s="8"/>
      <c r="B499" s="8"/>
      <c r="C499" s="8"/>
      <c r="D499" s="4"/>
      <c r="E499" s="4"/>
      <c r="F499" s="4"/>
      <c r="G499" s="4"/>
      <c r="H499" s="4"/>
      <c r="I499" s="4"/>
      <c r="J499" s="4"/>
      <c r="K499" s="4"/>
      <c r="L499" s="4"/>
      <c r="M499" s="4"/>
      <c r="N499" s="4"/>
      <c r="O499" s="4"/>
      <c r="P499" s="4"/>
      <c r="Q499" s="4"/>
      <c r="R499" s="4"/>
      <c r="S499" s="4"/>
      <c r="T499" s="4"/>
      <c r="U499" s="4"/>
      <c r="V499" s="4"/>
      <c r="W499" s="4"/>
      <c r="X499" s="4"/>
      <c r="Y499" s="4"/>
      <c r="Z499" s="4"/>
    </row>
    <row r="500" spans="1:26" ht="18" customHeight="1" x14ac:dyDescent="0.2">
      <c r="A500" s="8"/>
      <c r="B500" s="8"/>
      <c r="C500" s="8"/>
      <c r="D500" s="4"/>
      <c r="E500" s="4"/>
      <c r="F500" s="4"/>
      <c r="G500" s="4"/>
      <c r="H500" s="4"/>
      <c r="I500" s="4"/>
      <c r="J500" s="4"/>
      <c r="K500" s="4"/>
      <c r="L500" s="4"/>
      <c r="M500" s="4"/>
      <c r="N500" s="4"/>
      <c r="O500" s="4"/>
      <c r="P500" s="4"/>
      <c r="Q500" s="4"/>
      <c r="R500" s="4"/>
      <c r="S500" s="4"/>
      <c r="T500" s="4"/>
      <c r="U500" s="4"/>
      <c r="V500" s="4"/>
      <c r="W500" s="4"/>
      <c r="X500" s="4"/>
      <c r="Y500" s="4"/>
      <c r="Z500" s="4"/>
    </row>
    <row r="501" spans="1:26" ht="18" customHeight="1" x14ac:dyDescent="0.2">
      <c r="A501" s="8"/>
      <c r="B501" s="8"/>
      <c r="C501" s="8"/>
      <c r="D501" s="4"/>
      <c r="E501" s="4"/>
      <c r="F501" s="4"/>
      <c r="G501" s="4"/>
      <c r="H501" s="4"/>
      <c r="I501" s="4"/>
      <c r="J501" s="4"/>
      <c r="K501" s="4"/>
      <c r="L501" s="4"/>
      <c r="M501" s="4"/>
      <c r="N501" s="4"/>
      <c r="O501" s="4"/>
      <c r="P501" s="4"/>
      <c r="Q501" s="4"/>
      <c r="R501" s="4"/>
      <c r="S501" s="4"/>
      <c r="T501" s="4"/>
      <c r="U501" s="4"/>
      <c r="V501" s="4"/>
      <c r="W501" s="4"/>
      <c r="X501" s="4"/>
      <c r="Y501" s="4"/>
      <c r="Z501" s="4"/>
    </row>
    <row r="502" spans="1:26" ht="18" customHeight="1" x14ac:dyDescent="0.2">
      <c r="A502" s="8"/>
      <c r="B502" s="8"/>
      <c r="C502" s="8"/>
      <c r="D502" s="4"/>
      <c r="E502" s="4"/>
      <c r="F502" s="4"/>
      <c r="G502" s="4"/>
      <c r="H502" s="4"/>
      <c r="I502" s="4"/>
      <c r="J502" s="4"/>
      <c r="K502" s="4"/>
      <c r="L502" s="4"/>
      <c r="M502" s="4"/>
      <c r="N502" s="4"/>
      <c r="O502" s="4"/>
      <c r="P502" s="4"/>
      <c r="Q502" s="4"/>
      <c r="R502" s="4"/>
      <c r="S502" s="4"/>
      <c r="T502" s="4"/>
      <c r="U502" s="4"/>
      <c r="V502" s="4"/>
      <c r="W502" s="4"/>
      <c r="X502" s="4"/>
      <c r="Y502" s="4"/>
      <c r="Z502" s="4"/>
    </row>
    <row r="503" spans="1:26" ht="18" customHeight="1" x14ac:dyDescent="0.2">
      <c r="A503" s="8"/>
      <c r="B503" s="8"/>
      <c r="C503" s="8"/>
      <c r="D503" s="4"/>
      <c r="E503" s="4"/>
      <c r="F503" s="4"/>
      <c r="G503" s="4"/>
      <c r="H503" s="4"/>
      <c r="I503" s="4"/>
      <c r="J503" s="4"/>
      <c r="K503" s="4"/>
      <c r="L503" s="4"/>
      <c r="M503" s="4"/>
      <c r="N503" s="4"/>
      <c r="O503" s="4"/>
      <c r="P503" s="4"/>
      <c r="Q503" s="4"/>
      <c r="R503" s="4"/>
      <c r="S503" s="4"/>
      <c r="T503" s="4"/>
      <c r="U503" s="4"/>
      <c r="V503" s="4"/>
      <c r="W503" s="4"/>
      <c r="X503" s="4"/>
      <c r="Y503" s="4"/>
      <c r="Z503" s="4"/>
    </row>
    <row r="504" spans="1:26" ht="18" customHeight="1" x14ac:dyDescent="0.2">
      <c r="A504" s="8"/>
      <c r="B504" s="8"/>
      <c r="C504" s="8"/>
      <c r="D504" s="4"/>
      <c r="E504" s="4"/>
      <c r="F504" s="4"/>
      <c r="G504" s="4"/>
      <c r="H504" s="4"/>
      <c r="I504" s="4"/>
      <c r="J504" s="4"/>
      <c r="K504" s="4"/>
      <c r="L504" s="4"/>
      <c r="M504" s="4"/>
      <c r="N504" s="4"/>
      <c r="O504" s="4"/>
      <c r="P504" s="4"/>
      <c r="Q504" s="4"/>
      <c r="R504" s="4"/>
      <c r="S504" s="4"/>
      <c r="T504" s="4"/>
      <c r="U504" s="4"/>
      <c r="V504" s="4"/>
      <c r="W504" s="4"/>
      <c r="X504" s="4"/>
      <c r="Y504" s="4"/>
      <c r="Z504" s="4"/>
    </row>
    <row r="505" spans="1:26" ht="18" customHeight="1" x14ac:dyDescent="0.2">
      <c r="A505" s="8"/>
      <c r="B505" s="8"/>
      <c r="C505" s="8"/>
      <c r="D505" s="4"/>
      <c r="E505" s="4"/>
      <c r="F505" s="4"/>
      <c r="G505" s="4"/>
      <c r="H505" s="4"/>
      <c r="I505" s="4"/>
      <c r="J505" s="4"/>
      <c r="K505" s="4"/>
      <c r="L505" s="4"/>
      <c r="M505" s="4"/>
      <c r="N505" s="4"/>
      <c r="O505" s="4"/>
      <c r="P505" s="4"/>
      <c r="Q505" s="4"/>
      <c r="R505" s="4"/>
      <c r="S505" s="4"/>
      <c r="T505" s="4"/>
      <c r="U505" s="4"/>
      <c r="V505" s="4"/>
      <c r="W505" s="4"/>
      <c r="X505" s="4"/>
      <c r="Y505" s="4"/>
      <c r="Z505" s="4"/>
    </row>
    <row r="506" spans="1:26" ht="18" customHeight="1" x14ac:dyDescent="0.2">
      <c r="A506" s="8"/>
      <c r="B506" s="8"/>
      <c r="C506" s="8"/>
      <c r="D506" s="4"/>
      <c r="E506" s="4"/>
      <c r="F506" s="4"/>
      <c r="G506" s="4"/>
      <c r="H506" s="4"/>
      <c r="I506" s="4"/>
      <c r="J506" s="4"/>
      <c r="K506" s="4"/>
      <c r="L506" s="4"/>
      <c r="M506" s="4"/>
      <c r="N506" s="4"/>
      <c r="O506" s="4"/>
      <c r="P506" s="4"/>
      <c r="Q506" s="4"/>
      <c r="R506" s="4"/>
      <c r="S506" s="4"/>
      <c r="T506" s="4"/>
      <c r="U506" s="4"/>
      <c r="V506" s="4"/>
      <c r="W506" s="4"/>
      <c r="X506" s="4"/>
      <c r="Y506" s="4"/>
      <c r="Z506" s="4"/>
    </row>
    <row r="507" spans="1:26" ht="18" customHeight="1" x14ac:dyDescent="0.2">
      <c r="A507" s="8"/>
      <c r="B507" s="8"/>
      <c r="C507" s="8"/>
      <c r="D507" s="4"/>
      <c r="E507" s="4"/>
      <c r="F507" s="4"/>
      <c r="G507" s="4"/>
      <c r="H507" s="4"/>
      <c r="I507" s="4"/>
      <c r="J507" s="4"/>
      <c r="K507" s="4"/>
      <c r="L507" s="4"/>
      <c r="M507" s="4"/>
      <c r="N507" s="4"/>
      <c r="O507" s="4"/>
      <c r="P507" s="4"/>
      <c r="Q507" s="4"/>
      <c r="R507" s="4"/>
      <c r="S507" s="4"/>
      <c r="T507" s="4"/>
      <c r="U507" s="4"/>
      <c r="V507" s="4"/>
      <c r="W507" s="4"/>
      <c r="X507" s="4"/>
      <c r="Y507" s="4"/>
      <c r="Z507" s="4"/>
    </row>
    <row r="508" spans="1:26" ht="18" customHeight="1" x14ac:dyDescent="0.2">
      <c r="A508" s="8"/>
      <c r="B508" s="8"/>
      <c r="C508" s="8"/>
      <c r="D508" s="4"/>
      <c r="E508" s="4"/>
      <c r="F508" s="4"/>
      <c r="G508" s="4"/>
      <c r="H508" s="4"/>
      <c r="I508" s="4"/>
      <c r="J508" s="4"/>
      <c r="K508" s="4"/>
      <c r="L508" s="4"/>
      <c r="M508" s="4"/>
      <c r="N508" s="4"/>
      <c r="O508" s="4"/>
      <c r="P508" s="4"/>
      <c r="Q508" s="4"/>
      <c r="R508" s="4"/>
      <c r="S508" s="4"/>
      <c r="T508" s="4"/>
      <c r="U508" s="4"/>
      <c r="V508" s="4"/>
      <c r="W508" s="4"/>
      <c r="X508" s="4"/>
      <c r="Y508" s="4"/>
      <c r="Z508" s="4"/>
    </row>
    <row r="509" spans="1:26" ht="18" customHeight="1" x14ac:dyDescent="0.2">
      <c r="A509" s="8"/>
      <c r="B509" s="8"/>
      <c r="C509" s="8"/>
      <c r="D509" s="4"/>
      <c r="E509" s="4"/>
      <c r="F509" s="4"/>
      <c r="G509" s="4"/>
      <c r="H509" s="4"/>
      <c r="I509" s="4"/>
      <c r="J509" s="4"/>
      <c r="K509" s="4"/>
      <c r="L509" s="4"/>
      <c r="M509" s="4"/>
      <c r="N509" s="4"/>
      <c r="O509" s="4"/>
      <c r="P509" s="4"/>
      <c r="Q509" s="4"/>
      <c r="R509" s="4"/>
      <c r="S509" s="4"/>
      <c r="T509" s="4"/>
      <c r="U509" s="4"/>
      <c r="V509" s="4"/>
      <c r="W509" s="4"/>
      <c r="X509" s="4"/>
      <c r="Y509" s="4"/>
      <c r="Z509" s="4"/>
    </row>
    <row r="510" spans="1:26" ht="18" customHeight="1" x14ac:dyDescent="0.2">
      <c r="A510" s="8"/>
      <c r="B510" s="8"/>
      <c r="C510" s="8"/>
      <c r="D510" s="4"/>
      <c r="E510" s="4"/>
      <c r="F510" s="4"/>
      <c r="G510" s="4"/>
      <c r="H510" s="4"/>
      <c r="I510" s="4"/>
      <c r="J510" s="4"/>
      <c r="K510" s="4"/>
      <c r="L510" s="4"/>
      <c r="M510" s="4"/>
      <c r="N510" s="4"/>
      <c r="O510" s="4"/>
      <c r="P510" s="4"/>
      <c r="Q510" s="4"/>
      <c r="R510" s="4"/>
      <c r="S510" s="4"/>
      <c r="T510" s="4"/>
      <c r="U510" s="4"/>
      <c r="V510" s="4"/>
      <c r="W510" s="4"/>
      <c r="X510" s="4"/>
      <c r="Y510" s="4"/>
      <c r="Z510" s="4"/>
    </row>
    <row r="511" spans="1:26" ht="18" customHeight="1" x14ac:dyDescent="0.2">
      <c r="A511" s="8"/>
      <c r="B511" s="8"/>
      <c r="C511" s="8"/>
      <c r="D511" s="4"/>
      <c r="E511" s="4"/>
      <c r="F511" s="4"/>
      <c r="G511" s="4"/>
      <c r="H511" s="4"/>
      <c r="I511" s="4"/>
      <c r="J511" s="4"/>
      <c r="K511" s="4"/>
      <c r="L511" s="4"/>
      <c r="M511" s="4"/>
      <c r="N511" s="4"/>
      <c r="O511" s="4"/>
      <c r="P511" s="4"/>
      <c r="Q511" s="4"/>
      <c r="R511" s="4"/>
      <c r="S511" s="4"/>
      <c r="T511" s="4"/>
      <c r="U511" s="4"/>
      <c r="V511" s="4"/>
      <c r="W511" s="4"/>
      <c r="X511" s="4"/>
      <c r="Y511" s="4"/>
      <c r="Z511" s="4"/>
    </row>
    <row r="512" spans="1:26" ht="18" customHeight="1" x14ac:dyDescent="0.2">
      <c r="A512" s="8"/>
      <c r="B512" s="8"/>
      <c r="C512" s="8"/>
      <c r="D512" s="4"/>
      <c r="E512" s="4"/>
      <c r="F512" s="4"/>
      <c r="G512" s="4"/>
      <c r="H512" s="4"/>
      <c r="I512" s="4"/>
      <c r="J512" s="4"/>
      <c r="K512" s="4"/>
      <c r="L512" s="4"/>
      <c r="M512" s="4"/>
      <c r="N512" s="4"/>
      <c r="O512" s="4"/>
      <c r="P512" s="4"/>
      <c r="Q512" s="4"/>
      <c r="R512" s="4"/>
      <c r="S512" s="4"/>
      <c r="T512" s="4"/>
      <c r="U512" s="4"/>
      <c r="V512" s="4"/>
      <c r="W512" s="4"/>
      <c r="X512" s="4"/>
      <c r="Y512" s="4"/>
      <c r="Z512" s="4"/>
    </row>
    <row r="513" spans="1:26" ht="18" customHeight="1" x14ac:dyDescent="0.2">
      <c r="A513" s="8"/>
      <c r="B513" s="8"/>
      <c r="C513" s="8"/>
      <c r="D513" s="4"/>
      <c r="E513" s="4"/>
      <c r="F513" s="4"/>
      <c r="G513" s="4"/>
      <c r="H513" s="4"/>
      <c r="I513" s="4"/>
      <c r="J513" s="4"/>
      <c r="K513" s="4"/>
      <c r="L513" s="4"/>
      <c r="M513" s="4"/>
      <c r="N513" s="4"/>
      <c r="O513" s="4"/>
      <c r="P513" s="4"/>
      <c r="Q513" s="4"/>
      <c r="R513" s="4"/>
      <c r="S513" s="4"/>
      <c r="T513" s="4"/>
      <c r="U513" s="4"/>
      <c r="V513" s="4"/>
      <c r="W513" s="4"/>
      <c r="X513" s="4"/>
      <c r="Y513" s="4"/>
      <c r="Z513" s="4"/>
    </row>
    <row r="514" spans="1:26" ht="18" customHeight="1" x14ac:dyDescent="0.2">
      <c r="A514" s="8"/>
      <c r="B514" s="8"/>
      <c r="C514" s="8"/>
      <c r="D514" s="4"/>
      <c r="E514" s="4"/>
      <c r="F514" s="4"/>
      <c r="G514" s="4"/>
      <c r="H514" s="4"/>
      <c r="I514" s="4"/>
      <c r="J514" s="4"/>
      <c r="K514" s="4"/>
      <c r="L514" s="4"/>
      <c r="M514" s="4"/>
      <c r="N514" s="4"/>
      <c r="O514" s="4"/>
      <c r="P514" s="4"/>
      <c r="Q514" s="4"/>
      <c r="R514" s="4"/>
      <c r="S514" s="4"/>
      <c r="T514" s="4"/>
      <c r="U514" s="4"/>
      <c r="V514" s="4"/>
      <c r="W514" s="4"/>
      <c r="X514" s="4"/>
      <c r="Y514" s="4"/>
      <c r="Z514" s="4"/>
    </row>
    <row r="515" spans="1:26" ht="18" customHeight="1" x14ac:dyDescent="0.2">
      <c r="A515" s="8"/>
      <c r="B515" s="8"/>
      <c r="C515" s="8"/>
      <c r="D515" s="4"/>
      <c r="E515" s="4"/>
      <c r="F515" s="4"/>
      <c r="G515" s="4"/>
      <c r="H515" s="4"/>
      <c r="I515" s="4"/>
      <c r="J515" s="4"/>
      <c r="K515" s="4"/>
      <c r="L515" s="4"/>
      <c r="M515" s="4"/>
      <c r="N515" s="4"/>
      <c r="O515" s="4"/>
      <c r="P515" s="4"/>
      <c r="Q515" s="4"/>
      <c r="R515" s="4"/>
      <c r="S515" s="4"/>
      <c r="T515" s="4"/>
      <c r="U515" s="4"/>
      <c r="V515" s="4"/>
      <c r="W515" s="4"/>
      <c r="X515" s="4"/>
      <c r="Y515" s="4"/>
      <c r="Z515" s="4"/>
    </row>
    <row r="516" spans="1:26" ht="18" customHeight="1" x14ac:dyDescent="0.2">
      <c r="A516" s="8"/>
      <c r="B516" s="8"/>
      <c r="C516" s="8"/>
      <c r="D516" s="4"/>
      <c r="E516" s="4"/>
      <c r="F516" s="4"/>
      <c r="G516" s="4"/>
      <c r="H516" s="4"/>
      <c r="I516" s="4"/>
      <c r="J516" s="4"/>
      <c r="K516" s="4"/>
      <c r="L516" s="4"/>
      <c r="M516" s="4"/>
      <c r="N516" s="4"/>
      <c r="O516" s="4"/>
      <c r="P516" s="4"/>
      <c r="Q516" s="4"/>
      <c r="R516" s="4"/>
      <c r="S516" s="4"/>
      <c r="T516" s="4"/>
      <c r="U516" s="4"/>
      <c r="V516" s="4"/>
      <c r="W516" s="4"/>
      <c r="X516" s="4"/>
      <c r="Y516" s="4"/>
      <c r="Z516" s="4"/>
    </row>
    <row r="517" spans="1:26" ht="18" customHeight="1" x14ac:dyDescent="0.2">
      <c r="A517" s="8"/>
      <c r="B517" s="8"/>
      <c r="C517" s="8"/>
      <c r="D517" s="4"/>
      <c r="E517" s="4"/>
      <c r="F517" s="4"/>
      <c r="G517" s="4"/>
      <c r="H517" s="4"/>
      <c r="I517" s="4"/>
      <c r="J517" s="4"/>
      <c r="K517" s="4"/>
      <c r="L517" s="4"/>
      <c r="M517" s="4"/>
      <c r="N517" s="4"/>
      <c r="O517" s="4"/>
      <c r="P517" s="4"/>
      <c r="Q517" s="4"/>
      <c r="R517" s="4"/>
      <c r="S517" s="4"/>
      <c r="T517" s="4"/>
      <c r="U517" s="4"/>
      <c r="V517" s="4"/>
      <c r="W517" s="4"/>
      <c r="X517" s="4"/>
      <c r="Y517" s="4"/>
      <c r="Z517" s="4"/>
    </row>
    <row r="518" spans="1:26" ht="18" customHeight="1" x14ac:dyDescent="0.2">
      <c r="A518" s="8"/>
      <c r="B518" s="8"/>
      <c r="C518" s="8"/>
      <c r="D518" s="4"/>
      <c r="E518" s="4"/>
      <c r="F518" s="4"/>
      <c r="G518" s="4"/>
      <c r="H518" s="4"/>
      <c r="I518" s="4"/>
      <c r="J518" s="4"/>
      <c r="K518" s="4"/>
      <c r="L518" s="4"/>
      <c r="M518" s="4"/>
      <c r="N518" s="4"/>
      <c r="O518" s="4"/>
      <c r="P518" s="4"/>
      <c r="Q518" s="4"/>
      <c r="R518" s="4"/>
      <c r="S518" s="4"/>
      <c r="T518" s="4"/>
      <c r="U518" s="4"/>
      <c r="V518" s="4"/>
      <c r="W518" s="4"/>
      <c r="X518" s="4"/>
      <c r="Y518" s="4"/>
      <c r="Z518" s="4"/>
    </row>
    <row r="519" spans="1:26" ht="18" customHeight="1" x14ac:dyDescent="0.2">
      <c r="A519" s="8"/>
      <c r="B519" s="8"/>
      <c r="C519" s="8"/>
      <c r="D519" s="4"/>
      <c r="E519" s="4"/>
      <c r="F519" s="4"/>
      <c r="G519" s="4"/>
      <c r="H519" s="4"/>
      <c r="I519" s="4"/>
      <c r="J519" s="4"/>
      <c r="K519" s="4"/>
      <c r="L519" s="4"/>
      <c r="M519" s="4"/>
      <c r="N519" s="4"/>
      <c r="O519" s="4"/>
      <c r="P519" s="4"/>
      <c r="Q519" s="4"/>
      <c r="R519" s="4"/>
      <c r="S519" s="4"/>
      <c r="T519" s="4"/>
      <c r="U519" s="4"/>
      <c r="V519" s="4"/>
      <c r="W519" s="4"/>
      <c r="X519" s="4"/>
      <c r="Y519" s="4"/>
      <c r="Z519" s="4"/>
    </row>
    <row r="520" spans="1:26" ht="18" customHeight="1" x14ac:dyDescent="0.2">
      <c r="A520" s="8"/>
      <c r="B520" s="8"/>
      <c r="C520" s="8"/>
      <c r="D520" s="4"/>
      <c r="E520" s="4"/>
      <c r="F520" s="4"/>
      <c r="G520" s="4"/>
      <c r="H520" s="4"/>
      <c r="I520" s="4"/>
      <c r="J520" s="4"/>
      <c r="K520" s="4"/>
      <c r="L520" s="4"/>
      <c r="M520" s="4"/>
      <c r="N520" s="4"/>
      <c r="O520" s="4"/>
      <c r="P520" s="4"/>
      <c r="Q520" s="4"/>
      <c r="R520" s="4"/>
      <c r="S520" s="4"/>
      <c r="T520" s="4"/>
      <c r="U520" s="4"/>
      <c r="V520" s="4"/>
      <c r="W520" s="4"/>
      <c r="X520" s="4"/>
      <c r="Y520" s="4"/>
      <c r="Z520" s="4"/>
    </row>
    <row r="521" spans="1:26" ht="18" customHeight="1" x14ac:dyDescent="0.2">
      <c r="A521" s="8"/>
      <c r="B521" s="8"/>
      <c r="C521" s="8"/>
      <c r="D521" s="4"/>
      <c r="E521" s="4"/>
      <c r="F521" s="4"/>
      <c r="G521" s="4"/>
      <c r="H521" s="4"/>
      <c r="I521" s="4"/>
      <c r="J521" s="4"/>
      <c r="K521" s="4"/>
      <c r="L521" s="4"/>
      <c r="M521" s="4"/>
      <c r="N521" s="4"/>
      <c r="O521" s="4"/>
      <c r="P521" s="4"/>
      <c r="Q521" s="4"/>
      <c r="R521" s="4"/>
      <c r="S521" s="4"/>
      <c r="T521" s="4"/>
      <c r="U521" s="4"/>
      <c r="V521" s="4"/>
      <c r="W521" s="4"/>
      <c r="X521" s="4"/>
      <c r="Y521" s="4"/>
      <c r="Z521" s="4"/>
    </row>
    <row r="522" spans="1:26" ht="18" customHeight="1" x14ac:dyDescent="0.2">
      <c r="A522" s="8"/>
      <c r="B522" s="8"/>
      <c r="C522" s="8"/>
      <c r="D522" s="4"/>
      <c r="E522" s="4"/>
      <c r="F522" s="4"/>
      <c r="G522" s="4"/>
      <c r="H522" s="4"/>
      <c r="I522" s="4"/>
      <c r="J522" s="4"/>
      <c r="K522" s="4"/>
      <c r="L522" s="4"/>
      <c r="M522" s="4"/>
      <c r="N522" s="4"/>
      <c r="O522" s="4"/>
      <c r="P522" s="4"/>
      <c r="Q522" s="4"/>
      <c r="R522" s="4"/>
      <c r="S522" s="4"/>
      <c r="T522" s="4"/>
      <c r="U522" s="4"/>
      <c r="V522" s="4"/>
      <c r="W522" s="4"/>
      <c r="X522" s="4"/>
      <c r="Y522" s="4"/>
      <c r="Z522" s="4"/>
    </row>
    <row r="523" spans="1:26" ht="18" customHeight="1" x14ac:dyDescent="0.2">
      <c r="A523" s="8"/>
      <c r="B523" s="8"/>
      <c r="C523" s="8"/>
      <c r="D523" s="4"/>
      <c r="E523" s="4"/>
      <c r="F523" s="4"/>
      <c r="G523" s="4"/>
      <c r="H523" s="4"/>
      <c r="I523" s="4"/>
      <c r="J523" s="4"/>
      <c r="K523" s="4"/>
      <c r="L523" s="4"/>
      <c r="M523" s="4"/>
      <c r="N523" s="4"/>
      <c r="O523" s="4"/>
      <c r="P523" s="4"/>
      <c r="Q523" s="4"/>
      <c r="R523" s="4"/>
      <c r="S523" s="4"/>
      <c r="T523" s="4"/>
      <c r="U523" s="4"/>
      <c r="V523" s="4"/>
      <c r="W523" s="4"/>
      <c r="X523" s="4"/>
      <c r="Y523" s="4"/>
      <c r="Z523" s="4"/>
    </row>
    <row r="524" spans="1:26" ht="18" customHeight="1" x14ac:dyDescent="0.2">
      <c r="A524" s="8"/>
      <c r="B524" s="8"/>
      <c r="C524" s="8"/>
      <c r="D524" s="4"/>
      <c r="E524" s="4"/>
      <c r="F524" s="4"/>
      <c r="G524" s="4"/>
      <c r="H524" s="4"/>
      <c r="I524" s="4"/>
      <c r="J524" s="4"/>
      <c r="K524" s="4"/>
      <c r="L524" s="4"/>
      <c r="M524" s="4"/>
      <c r="N524" s="4"/>
      <c r="O524" s="4"/>
      <c r="P524" s="4"/>
      <c r="Q524" s="4"/>
      <c r="R524" s="4"/>
      <c r="S524" s="4"/>
      <c r="T524" s="4"/>
      <c r="U524" s="4"/>
      <c r="V524" s="4"/>
      <c r="W524" s="4"/>
      <c r="X524" s="4"/>
      <c r="Y524" s="4"/>
      <c r="Z524" s="4"/>
    </row>
    <row r="525" spans="1:26" ht="18" customHeight="1" x14ac:dyDescent="0.2">
      <c r="A525" s="8"/>
      <c r="B525" s="8"/>
      <c r="C525" s="8"/>
      <c r="D525" s="4"/>
      <c r="E525" s="4"/>
      <c r="F525" s="4"/>
      <c r="G525" s="4"/>
      <c r="H525" s="4"/>
      <c r="I525" s="4"/>
      <c r="J525" s="4"/>
      <c r="K525" s="4"/>
      <c r="L525" s="4"/>
      <c r="M525" s="4"/>
      <c r="N525" s="4"/>
      <c r="O525" s="4"/>
      <c r="P525" s="4"/>
      <c r="Q525" s="4"/>
      <c r="R525" s="4"/>
      <c r="S525" s="4"/>
      <c r="T525" s="4"/>
      <c r="U525" s="4"/>
      <c r="V525" s="4"/>
      <c r="W525" s="4"/>
      <c r="X525" s="4"/>
      <c r="Y525" s="4"/>
      <c r="Z525" s="4"/>
    </row>
    <row r="526" spans="1:26" ht="18" customHeight="1" x14ac:dyDescent="0.2">
      <c r="A526" s="8"/>
      <c r="B526" s="8"/>
      <c r="C526" s="8"/>
      <c r="D526" s="4"/>
      <c r="E526" s="4"/>
      <c r="F526" s="4"/>
      <c r="G526" s="4"/>
      <c r="H526" s="4"/>
      <c r="I526" s="4"/>
      <c r="J526" s="4"/>
      <c r="K526" s="4"/>
      <c r="L526" s="4"/>
      <c r="M526" s="4"/>
      <c r="N526" s="4"/>
      <c r="O526" s="4"/>
      <c r="P526" s="4"/>
      <c r="Q526" s="4"/>
      <c r="R526" s="4"/>
      <c r="S526" s="4"/>
      <c r="T526" s="4"/>
      <c r="U526" s="4"/>
      <c r="V526" s="4"/>
      <c r="W526" s="4"/>
      <c r="X526" s="4"/>
      <c r="Y526" s="4"/>
      <c r="Z526" s="4"/>
    </row>
    <row r="527" spans="1:26" ht="18" customHeight="1" x14ac:dyDescent="0.2">
      <c r="A527" s="8"/>
      <c r="B527" s="8"/>
      <c r="C527" s="8"/>
      <c r="D527" s="4"/>
      <c r="E527" s="4"/>
      <c r="F527" s="4"/>
      <c r="G527" s="4"/>
      <c r="H527" s="4"/>
      <c r="I527" s="4"/>
      <c r="J527" s="4"/>
      <c r="K527" s="4"/>
      <c r="L527" s="4"/>
      <c r="M527" s="4"/>
      <c r="N527" s="4"/>
      <c r="O527" s="4"/>
      <c r="P527" s="4"/>
      <c r="Q527" s="4"/>
      <c r="R527" s="4"/>
      <c r="S527" s="4"/>
      <c r="T527" s="4"/>
      <c r="U527" s="4"/>
      <c r="V527" s="4"/>
      <c r="W527" s="4"/>
      <c r="X527" s="4"/>
      <c r="Y527" s="4"/>
      <c r="Z527" s="4"/>
    </row>
    <row r="528" spans="1:26" ht="18" customHeight="1" x14ac:dyDescent="0.2">
      <c r="A528" s="8"/>
      <c r="B528" s="8"/>
      <c r="C528" s="8"/>
      <c r="D528" s="4"/>
      <c r="E528" s="4"/>
      <c r="F528" s="4"/>
      <c r="G528" s="4"/>
      <c r="H528" s="4"/>
      <c r="I528" s="4"/>
      <c r="J528" s="4"/>
      <c r="K528" s="4"/>
      <c r="L528" s="4"/>
      <c r="M528" s="4"/>
      <c r="N528" s="4"/>
      <c r="O528" s="4"/>
      <c r="P528" s="4"/>
      <c r="Q528" s="4"/>
      <c r="R528" s="4"/>
      <c r="S528" s="4"/>
      <c r="T528" s="4"/>
      <c r="U528" s="4"/>
      <c r="V528" s="4"/>
      <c r="W528" s="4"/>
      <c r="X528" s="4"/>
      <c r="Y528" s="4"/>
      <c r="Z528" s="4"/>
    </row>
    <row r="529" spans="1:26" ht="18" customHeight="1" x14ac:dyDescent="0.2">
      <c r="A529" s="8"/>
      <c r="B529" s="8"/>
      <c r="C529" s="8"/>
      <c r="D529" s="4"/>
      <c r="E529" s="4"/>
      <c r="F529" s="4"/>
      <c r="G529" s="4"/>
      <c r="H529" s="4"/>
      <c r="I529" s="4"/>
      <c r="J529" s="4"/>
      <c r="K529" s="4"/>
      <c r="L529" s="4"/>
      <c r="M529" s="4"/>
      <c r="N529" s="4"/>
      <c r="O529" s="4"/>
      <c r="P529" s="4"/>
      <c r="Q529" s="4"/>
      <c r="R529" s="4"/>
      <c r="S529" s="4"/>
      <c r="T529" s="4"/>
      <c r="U529" s="4"/>
      <c r="V529" s="4"/>
      <c r="W529" s="4"/>
      <c r="X529" s="4"/>
      <c r="Y529" s="4"/>
      <c r="Z529" s="4"/>
    </row>
    <row r="530" spans="1:26" ht="18" customHeight="1" x14ac:dyDescent="0.2">
      <c r="A530" s="8"/>
      <c r="B530" s="8"/>
      <c r="C530" s="8"/>
      <c r="D530" s="4"/>
      <c r="E530" s="4"/>
      <c r="F530" s="4"/>
      <c r="G530" s="4"/>
      <c r="H530" s="4"/>
      <c r="I530" s="4"/>
      <c r="J530" s="4"/>
      <c r="K530" s="4"/>
      <c r="L530" s="4"/>
      <c r="M530" s="4"/>
      <c r="N530" s="4"/>
      <c r="O530" s="4"/>
      <c r="P530" s="4"/>
      <c r="Q530" s="4"/>
      <c r="R530" s="4"/>
      <c r="S530" s="4"/>
      <c r="T530" s="4"/>
      <c r="U530" s="4"/>
      <c r="V530" s="4"/>
      <c r="W530" s="4"/>
      <c r="X530" s="4"/>
      <c r="Y530" s="4"/>
      <c r="Z530" s="4"/>
    </row>
    <row r="531" spans="1:26" ht="18" customHeight="1" x14ac:dyDescent="0.2">
      <c r="A531" s="8"/>
      <c r="B531" s="8"/>
      <c r="C531" s="8"/>
      <c r="D531" s="4"/>
      <c r="E531" s="4"/>
      <c r="F531" s="4"/>
      <c r="G531" s="4"/>
      <c r="H531" s="4"/>
      <c r="I531" s="4"/>
      <c r="J531" s="4"/>
      <c r="K531" s="4"/>
      <c r="L531" s="4"/>
      <c r="M531" s="4"/>
      <c r="N531" s="4"/>
      <c r="O531" s="4"/>
      <c r="P531" s="4"/>
      <c r="Q531" s="4"/>
      <c r="R531" s="4"/>
      <c r="S531" s="4"/>
      <c r="T531" s="4"/>
      <c r="U531" s="4"/>
      <c r="V531" s="4"/>
      <c r="W531" s="4"/>
      <c r="X531" s="4"/>
      <c r="Y531" s="4"/>
      <c r="Z531" s="4"/>
    </row>
    <row r="532" spans="1:26" ht="18" customHeight="1" x14ac:dyDescent="0.2">
      <c r="A532" s="8"/>
      <c r="B532" s="8"/>
      <c r="C532" s="8"/>
      <c r="D532" s="4"/>
      <c r="E532" s="4"/>
      <c r="F532" s="4"/>
      <c r="G532" s="4"/>
      <c r="H532" s="4"/>
      <c r="I532" s="4"/>
      <c r="J532" s="4"/>
      <c r="K532" s="4"/>
      <c r="L532" s="4"/>
      <c r="M532" s="4"/>
      <c r="N532" s="4"/>
      <c r="O532" s="4"/>
      <c r="P532" s="4"/>
      <c r="Q532" s="4"/>
      <c r="R532" s="4"/>
      <c r="S532" s="4"/>
      <c r="T532" s="4"/>
      <c r="U532" s="4"/>
      <c r="V532" s="4"/>
      <c r="W532" s="4"/>
      <c r="X532" s="4"/>
      <c r="Y532" s="4"/>
      <c r="Z532" s="4"/>
    </row>
    <row r="533" spans="1:26" ht="18" customHeight="1" x14ac:dyDescent="0.2">
      <c r="A533" s="8"/>
      <c r="B533" s="8"/>
      <c r="C533" s="8"/>
      <c r="D533" s="4"/>
      <c r="E533" s="4"/>
      <c r="F533" s="4"/>
      <c r="G533" s="4"/>
      <c r="H533" s="4"/>
      <c r="I533" s="4"/>
      <c r="J533" s="4"/>
      <c r="K533" s="4"/>
      <c r="L533" s="4"/>
      <c r="M533" s="4"/>
      <c r="N533" s="4"/>
      <c r="O533" s="4"/>
      <c r="P533" s="4"/>
      <c r="Q533" s="4"/>
      <c r="R533" s="4"/>
      <c r="S533" s="4"/>
      <c r="T533" s="4"/>
      <c r="U533" s="4"/>
      <c r="V533" s="4"/>
      <c r="W533" s="4"/>
      <c r="X533" s="4"/>
      <c r="Y533" s="4"/>
      <c r="Z533" s="4"/>
    </row>
    <row r="534" spans="1:26" ht="18" customHeight="1" x14ac:dyDescent="0.2">
      <c r="A534" s="8"/>
      <c r="B534" s="8"/>
      <c r="C534" s="8"/>
      <c r="D534" s="4"/>
      <c r="E534" s="4"/>
      <c r="F534" s="4"/>
      <c r="G534" s="4"/>
      <c r="H534" s="4"/>
      <c r="I534" s="4"/>
      <c r="J534" s="4"/>
      <c r="K534" s="4"/>
      <c r="L534" s="4"/>
      <c r="M534" s="4"/>
      <c r="N534" s="4"/>
      <c r="O534" s="4"/>
      <c r="P534" s="4"/>
      <c r="Q534" s="4"/>
      <c r="R534" s="4"/>
      <c r="S534" s="4"/>
      <c r="T534" s="4"/>
      <c r="U534" s="4"/>
      <c r="V534" s="4"/>
      <c r="W534" s="4"/>
      <c r="X534" s="4"/>
      <c r="Y534" s="4"/>
      <c r="Z534" s="4"/>
    </row>
    <row r="535" spans="1:26" ht="18" customHeight="1" x14ac:dyDescent="0.2">
      <c r="A535" s="8"/>
      <c r="B535" s="8"/>
      <c r="C535" s="8"/>
      <c r="D535" s="4"/>
      <c r="E535" s="4"/>
      <c r="F535" s="4"/>
      <c r="G535" s="4"/>
      <c r="H535" s="4"/>
      <c r="I535" s="4"/>
      <c r="J535" s="4"/>
      <c r="K535" s="4"/>
      <c r="L535" s="4"/>
      <c r="M535" s="4"/>
      <c r="N535" s="4"/>
      <c r="O535" s="4"/>
      <c r="P535" s="4"/>
      <c r="Q535" s="4"/>
      <c r="R535" s="4"/>
      <c r="S535" s="4"/>
      <c r="T535" s="4"/>
      <c r="U535" s="4"/>
      <c r="V535" s="4"/>
      <c r="W535" s="4"/>
      <c r="X535" s="4"/>
      <c r="Y535" s="4"/>
      <c r="Z535" s="4"/>
    </row>
    <row r="536" spans="1:26" ht="18" customHeight="1" x14ac:dyDescent="0.2">
      <c r="A536" s="8"/>
      <c r="B536" s="8"/>
      <c r="C536" s="8"/>
      <c r="D536" s="4"/>
      <c r="E536" s="4"/>
      <c r="F536" s="4"/>
      <c r="G536" s="4"/>
      <c r="H536" s="4"/>
      <c r="I536" s="4"/>
      <c r="J536" s="4"/>
      <c r="K536" s="4"/>
      <c r="L536" s="4"/>
      <c r="M536" s="4"/>
      <c r="N536" s="4"/>
      <c r="O536" s="4"/>
      <c r="P536" s="4"/>
      <c r="Q536" s="4"/>
      <c r="R536" s="4"/>
      <c r="S536" s="4"/>
      <c r="T536" s="4"/>
      <c r="U536" s="4"/>
      <c r="V536" s="4"/>
      <c r="W536" s="4"/>
      <c r="X536" s="4"/>
      <c r="Y536" s="4"/>
      <c r="Z536" s="4"/>
    </row>
    <row r="537" spans="1:26" ht="18" customHeight="1" x14ac:dyDescent="0.2">
      <c r="A537" s="8"/>
      <c r="B537" s="8"/>
      <c r="C537" s="8"/>
      <c r="D537" s="4"/>
      <c r="E537" s="4"/>
      <c r="F537" s="4"/>
      <c r="G537" s="4"/>
      <c r="H537" s="4"/>
      <c r="I537" s="4"/>
      <c r="J537" s="4"/>
      <c r="K537" s="4"/>
      <c r="L537" s="4"/>
      <c r="M537" s="4"/>
      <c r="N537" s="4"/>
      <c r="O537" s="4"/>
      <c r="P537" s="4"/>
      <c r="Q537" s="4"/>
      <c r="R537" s="4"/>
      <c r="S537" s="4"/>
      <c r="T537" s="4"/>
      <c r="U537" s="4"/>
      <c r="V537" s="4"/>
      <c r="W537" s="4"/>
      <c r="X537" s="4"/>
      <c r="Y537" s="4"/>
      <c r="Z537" s="4"/>
    </row>
    <row r="538" spans="1:26" ht="18" customHeight="1" x14ac:dyDescent="0.2">
      <c r="A538" s="8"/>
      <c r="B538" s="8"/>
      <c r="C538" s="8"/>
      <c r="D538" s="4"/>
      <c r="E538" s="4"/>
      <c r="F538" s="4"/>
      <c r="G538" s="4"/>
      <c r="H538" s="4"/>
      <c r="I538" s="4"/>
      <c r="J538" s="4"/>
      <c r="K538" s="4"/>
      <c r="L538" s="4"/>
      <c r="M538" s="4"/>
      <c r="N538" s="4"/>
      <c r="O538" s="4"/>
      <c r="P538" s="4"/>
      <c r="Q538" s="4"/>
      <c r="R538" s="4"/>
      <c r="S538" s="4"/>
      <c r="T538" s="4"/>
      <c r="U538" s="4"/>
      <c r="V538" s="4"/>
      <c r="W538" s="4"/>
      <c r="X538" s="4"/>
      <c r="Y538" s="4"/>
      <c r="Z538" s="4"/>
    </row>
    <row r="539" spans="1:26" ht="18" customHeight="1" x14ac:dyDescent="0.2">
      <c r="A539" s="8"/>
      <c r="B539" s="8"/>
      <c r="C539" s="8"/>
      <c r="D539" s="4"/>
      <c r="E539" s="4"/>
      <c r="F539" s="4"/>
      <c r="G539" s="4"/>
      <c r="H539" s="4"/>
      <c r="I539" s="4"/>
      <c r="J539" s="4"/>
      <c r="K539" s="4"/>
      <c r="L539" s="4"/>
      <c r="M539" s="4"/>
      <c r="N539" s="4"/>
      <c r="O539" s="4"/>
      <c r="P539" s="4"/>
      <c r="Q539" s="4"/>
      <c r="R539" s="4"/>
      <c r="S539" s="4"/>
      <c r="T539" s="4"/>
      <c r="U539" s="4"/>
      <c r="V539" s="4"/>
      <c r="W539" s="4"/>
      <c r="X539" s="4"/>
      <c r="Y539" s="4"/>
      <c r="Z539" s="4"/>
    </row>
    <row r="540" spans="1:26" ht="18" customHeight="1" x14ac:dyDescent="0.2">
      <c r="A540" s="8"/>
      <c r="B540" s="8"/>
      <c r="C540" s="8"/>
      <c r="D540" s="4"/>
      <c r="E540" s="4"/>
      <c r="F540" s="4"/>
      <c r="G540" s="4"/>
      <c r="H540" s="4"/>
      <c r="I540" s="4"/>
      <c r="J540" s="4"/>
      <c r="K540" s="4"/>
      <c r="L540" s="4"/>
      <c r="M540" s="4"/>
      <c r="N540" s="4"/>
      <c r="O540" s="4"/>
      <c r="P540" s="4"/>
      <c r="Q540" s="4"/>
      <c r="R540" s="4"/>
      <c r="S540" s="4"/>
      <c r="T540" s="4"/>
      <c r="U540" s="4"/>
      <c r="V540" s="4"/>
      <c r="W540" s="4"/>
      <c r="X540" s="4"/>
      <c r="Y540" s="4"/>
      <c r="Z540" s="4"/>
    </row>
    <row r="541" spans="1:26" ht="18" customHeight="1" x14ac:dyDescent="0.2">
      <c r="A541" s="8"/>
      <c r="B541" s="8"/>
      <c r="C541" s="8"/>
      <c r="D541" s="4"/>
      <c r="E541" s="4"/>
      <c r="F541" s="4"/>
      <c r="G541" s="4"/>
      <c r="H541" s="4"/>
      <c r="I541" s="4"/>
      <c r="J541" s="4"/>
      <c r="K541" s="4"/>
      <c r="L541" s="4"/>
      <c r="M541" s="4"/>
      <c r="N541" s="4"/>
      <c r="O541" s="4"/>
      <c r="P541" s="4"/>
      <c r="Q541" s="4"/>
      <c r="R541" s="4"/>
      <c r="S541" s="4"/>
      <c r="T541" s="4"/>
      <c r="U541" s="4"/>
      <c r="V541" s="4"/>
      <c r="W541" s="4"/>
      <c r="X541" s="4"/>
      <c r="Y541" s="4"/>
      <c r="Z541" s="4"/>
    </row>
    <row r="542" spans="1:26" ht="18" customHeight="1" x14ac:dyDescent="0.2">
      <c r="A542" s="8"/>
      <c r="B542" s="8"/>
      <c r="C542" s="8"/>
      <c r="D542" s="4"/>
      <c r="E542" s="4"/>
      <c r="F542" s="4"/>
      <c r="G542" s="4"/>
      <c r="H542" s="4"/>
      <c r="I542" s="4"/>
      <c r="J542" s="4"/>
      <c r="K542" s="4"/>
      <c r="L542" s="4"/>
      <c r="M542" s="4"/>
      <c r="N542" s="4"/>
      <c r="O542" s="4"/>
      <c r="P542" s="4"/>
      <c r="Q542" s="4"/>
      <c r="R542" s="4"/>
      <c r="S542" s="4"/>
      <c r="T542" s="4"/>
      <c r="U542" s="4"/>
      <c r="V542" s="4"/>
      <c r="W542" s="4"/>
      <c r="X542" s="4"/>
      <c r="Y542" s="4"/>
      <c r="Z542" s="4"/>
    </row>
    <row r="543" spans="1:26" ht="18" customHeight="1" x14ac:dyDescent="0.2">
      <c r="A543" s="8"/>
      <c r="B543" s="8"/>
      <c r="C543" s="8"/>
      <c r="D543" s="4"/>
      <c r="E543" s="4"/>
      <c r="F543" s="4"/>
      <c r="G543" s="4"/>
      <c r="H543" s="4"/>
      <c r="I543" s="4"/>
      <c r="J543" s="4"/>
      <c r="K543" s="4"/>
      <c r="L543" s="4"/>
      <c r="M543" s="4"/>
      <c r="N543" s="4"/>
      <c r="O543" s="4"/>
      <c r="P543" s="4"/>
      <c r="Q543" s="4"/>
      <c r="R543" s="4"/>
      <c r="S543" s="4"/>
      <c r="T543" s="4"/>
      <c r="U543" s="4"/>
      <c r="V543" s="4"/>
      <c r="W543" s="4"/>
      <c r="X543" s="4"/>
      <c r="Y543" s="4"/>
      <c r="Z543" s="4"/>
    </row>
    <row r="544" spans="1:26" ht="18" customHeight="1" x14ac:dyDescent="0.2">
      <c r="A544" s="8"/>
      <c r="B544" s="8"/>
      <c r="C544" s="8"/>
      <c r="D544" s="4"/>
      <c r="E544" s="4"/>
      <c r="F544" s="4"/>
      <c r="G544" s="4"/>
      <c r="H544" s="4"/>
      <c r="I544" s="4"/>
      <c r="J544" s="4"/>
      <c r="K544" s="4"/>
      <c r="L544" s="4"/>
      <c r="M544" s="4"/>
      <c r="N544" s="4"/>
      <c r="O544" s="4"/>
      <c r="P544" s="4"/>
      <c r="Q544" s="4"/>
      <c r="R544" s="4"/>
      <c r="S544" s="4"/>
      <c r="T544" s="4"/>
      <c r="U544" s="4"/>
      <c r="V544" s="4"/>
      <c r="W544" s="4"/>
      <c r="X544" s="4"/>
      <c r="Y544" s="4"/>
      <c r="Z544" s="4"/>
    </row>
    <row r="545" spans="1:26" ht="18" customHeight="1" x14ac:dyDescent="0.2">
      <c r="A545" s="8"/>
      <c r="B545" s="8"/>
      <c r="C545" s="8"/>
      <c r="D545" s="4"/>
      <c r="E545" s="4"/>
      <c r="F545" s="4"/>
      <c r="G545" s="4"/>
      <c r="H545" s="4"/>
      <c r="I545" s="4"/>
      <c r="J545" s="4"/>
      <c r="K545" s="4"/>
      <c r="L545" s="4"/>
      <c r="M545" s="4"/>
      <c r="N545" s="4"/>
      <c r="O545" s="4"/>
      <c r="P545" s="4"/>
      <c r="Q545" s="4"/>
      <c r="R545" s="4"/>
      <c r="S545" s="4"/>
      <c r="T545" s="4"/>
      <c r="U545" s="4"/>
      <c r="V545" s="4"/>
      <c r="W545" s="4"/>
      <c r="X545" s="4"/>
      <c r="Y545" s="4"/>
      <c r="Z545" s="4"/>
    </row>
    <row r="546" spans="1:26" ht="18" customHeight="1" x14ac:dyDescent="0.2">
      <c r="A546" s="8"/>
      <c r="B546" s="8"/>
      <c r="C546" s="8"/>
      <c r="D546" s="4"/>
      <c r="E546" s="4"/>
      <c r="F546" s="4"/>
      <c r="G546" s="4"/>
      <c r="H546" s="4"/>
      <c r="I546" s="4"/>
      <c r="J546" s="4"/>
      <c r="K546" s="4"/>
      <c r="L546" s="4"/>
      <c r="M546" s="4"/>
      <c r="N546" s="4"/>
      <c r="O546" s="4"/>
      <c r="P546" s="4"/>
      <c r="Q546" s="4"/>
      <c r="R546" s="4"/>
      <c r="S546" s="4"/>
      <c r="T546" s="4"/>
      <c r="U546" s="4"/>
      <c r="V546" s="4"/>
      <c r="W546" s="4"/>
      <c r="X546" s="4"/>
      <c r="Y546" s="4"/>
      <c r="Z546" s="4"/>
    </row>
    <row r="547" spans="1:26" ht="18" customHeight="1" x14ac:dyDescent="0.2">
      <c r="A547" s="8"/>
      <c r="B547" s="8"/>
      <c r="C547" s="8"/>
      <c r="D547" s="4"/>
      <c r="E547" s="4"/>
      <c r="F547" s="4"/>
      <c r="G547" s="4"/>
      <c r="H547" s="4"/>
      <c r="I547" s="4"/>
      <c r="J547" s="4"/>
      <c r="K547" s="4"/>
      <c r="L547" s="4"/>
      <c r="M547" s="4"/>
      <c r="N547" s="4"/>
      <c r="O547" s="4"/>
      <c r="P547" s="4"/>
      <c r="Q547" s="4"/>
      <c r="R547" s="4"/>
      <c r="S547" s="4"/>
      <c r="T547" s="4"/>
      <c r="U547" s="4"/>
      <c r="V547" s="4"/>
      <c r="W547" s="4"/>
      <c r="X547" s="4"/>
      <c r="Y547" s="4"/>
      <c r="Z547" s="4"/>
    </row>
    <row r="548" spans="1:26" ht="18" customHeight="1" x14ac:dyDescent="0.2">
      <c r="A548" s="8"/>
      <c r="B548" s="8"/>
      <c r="C548" s="8"/>
      <c r="D548" s="4"/>
      <c r="E548" s="4"/>
      <c r="F548" s="4"/>
      <c r="G548" s="4"/>
      <c r="H548" s="4"/>
      <c r="I548" s="4"/>
      <c r="J548" s="4"/>
      <c r="K548" s="4"/>
      <c r="L548" s="4"/>
      <c r="M548" s="4"/>
      <c r="N548" s="4"/>
      <c r="O548" s="4"/>
      <c r="P548" s="4"/>
      <c r="Q548" s="4"/>
      <c r="R548" s="4"/>
      <c r="S548" s="4"/>
      <c r="T548" s="4"/>
      <c r="U548" s="4"/>
      <c r="V548" s="4"/>
      <c r="W548" s="4"/>
      <c r="X548" s="4"/>
      <c r="Y548" s="4"/>
      <c r="Z548" s="4"/>
    </row>
    <row r="549" spans="1:26" ht="18" customHeight="1" x14ac:dyDescent="0.2">
      <c r="A549" s="8"/>
      <c r="B549" s="8"/>
      <c r="C549" s="8"/>
      <c r="D549" s="4"/>
      <c r="E549" s="4"/>
      <c r="F549" s="4"/>
      <c r="G549" s="4"/>
      <c r="H549" s="4"/>
      <c r="I549" s="4"/>
      <c r="J549" s="4"/>
      <c r="K549" s="4"/>
      <c r="L549" s="4"/>
      <c r="M549" s="4"/>
      <c r="N549" s="4"/>
      <c r="O549" s="4"/>
      <c r="P549" s="4"/>
      <c r="Q549" s="4"/>
      <c r="R549" s="4"/>
      <c r="S549" s="4"/>
      <c r="T549" s="4"/>
      <c r="U549" s="4"/>
      <c r="V549" s="4"/>
      <c r="W549" s="4"/>
      <c r="X549" s="4"/>
      <c r="Y549" s="4"/>
      <c r="Z549" s="4"/>
    </row>
    <row r="550" spans="1:26" ht="18" customHeight="1" x14ac:dyDescent="0.2">
      <c r="A550" s="8"/>
      <c r="B550" s="8"/>
      <c r="C550" s="8"/>
      <c r="D550" s="4"/>
      <c r="E550" s="4"/>
      <c r="F550" s="4"/>
      <c r="G550" s="4"/>
      <c r="H550" s="4"/>
      <c r="I550" s="4"/>
      <c r="J550" s="4"/>
      <c r="K550" s="4"/>
      <c r="L550" s="4"/>
      <c r="M550" s="4"/>
      <c r="N550" s="4"/>
      <c r="O550" s="4"/>
      <c r="P550" s="4"/>
      <c r="Q550" s="4"/>
      <c r="R550" s="4"/>
      <c r="S550" s="4"/>
      <c r="T550" s="4"/>
      <c r="U550" s="4"/>
      <c r="V550" s="4"/>
      <c r="W550" s="4"/>
      <c r="X550" s="4"/>
      <c r="Y550" s="4"/>
      <c r="Z550" s="4"/>
    </row>
    <row r="551" spans="1:26" ht="18" customHeight="1" x14ac:dyDescent="0.2">
      <c r="A551" s="8"/>
      <c r="B551" s="8"/>
      <c r="C551" s="8"/>
      <c r="D551" s="4"/>
      <c r="E551" s="4"/>
      <c r="F551" s="4"/>
      <c r="G551" s="4"/>
      <c r="H551" s="4"/>
      <c r="I551" s="4"/>
      <c r="J551" s="4"/>
      <c r="K551" s="4"/>
      <c r="L551" s="4"/>
      <c r="M551" s="4"/>
      <c r="N551" s="4"/>
      <c r="O551" s="4"/>
      <c r="P551" s="4"/>
      <c r="Q551" s="4"/>
      <c r="R551" s="4"/>
      <c r="S551" s="4"/>
      <c r="T551" s="4"/>
      <c r="U551" s="4"/>
      <c r="V551" s="4"/>
      <c r="W551" s="4"/>
      <c r="X551" s="4"/>
      <c r="Y551" s="4"/>
      <c r="Z551" s="4"/>
    </row>
    <row r="552" spans="1:26" ht="18" customHeight="1" x14ac:dyDescent="0.2">
      <c r="A552" s="8"/>
      <c r="B552" s="8"/>
      <c r="C552" s="8"/>
      <c r="D552" s="4"/>
      <c r="E552" s="4"/>
      <c r="F552" s="4"/>
      <c r="G552" s="4"/>
      <c r="H552" s="4"/>
      <c r="I552" s="4"/>
      <c r="J552" s="4"/>
      <c r="K552" s="4"/>
      <c r="L552" s="4"/>
      <c r="M552" s="4"/>
      <c r="N552" s="4"/>
      <c r="O552" s="4"/>
      <c r="P552" s="4"/>
      <c r="Q552" s="4"/>
      <c r="R552" s="4"/>
      <c r="S552" s="4"/>
      <c r="T552" s="4"/>
      <c r="U552" s="4"/>
      <c r="V552" s="4"/>
      <c r="W552" s="4"/>
      <c r="X552" s="4"/>
      <c r="Y552" s="4"/>
      <c r="Z552" s="4"/>
    </row>
    <row r="553" spans="1:26" ht="18" customHeight="1" x14ac:dyDescent="0.2">
      <c r="A553" s="8"/>
      <c r="B553" s="8"/>
      <c r="C553" s="8"/>
      <c r="D553" s="4"/>
      <c r="E553" s="4"/>
      <c r="F553" s="4"/>
      <c r="G553" s="4"/>
      <c r="H553" s="4"/>
      <c r="I553" s="4"/>
      <c r="J553" s="4"/>
      <c r="K553" s="4"/>
      <c r="L553" s="4"/>
      <c r="M553" s="4"/>
      <c r="N553" s="4"/>
      <c r="O553" s="4"/>
      <c r="P553" s="4"/>
      <c r="Q553" s="4"/>
      <c r="R553" s="4"/>
      <c r="S553" s="4"/>
      <c r="T553" s="4"/>
      <c r="U553" s="4"/>
      <c r="V553" s="4"/>
      <c r="W553" s="4"/>
      <c r="X553" s="4"/>
      <c r="Y553" s="4"/>
      <c r="Z553" s="4"/>
    </row>
    <row r="554" spans="1:26" ht="18" customHeight="1" x14ac:dyDescent="0.2">
      <c r="A554" s="8"/>
      <c r="B554" s="8"/>
      <c r="C554" s="8"/>
      <c r="D554" s="4"/>
      <c r="E554" s="4"/>
      <c r="F554" s="4"/>
      <c r="G554" s="4"/>
      <c r="H554" s="4"/>
      <c r="I554" s="4"/>
      <c r="J554" s="4"/>
      <c r="K554" s="4"/>
      <c r="L554" s="4"/>
      <c r="M554" s="4"/>
      <c r="N554" s="4"/>
      <c r="O554" s="4"/>
      <c r="P554" s="4"/>
      <c r="Q554" s="4"/>
      <c r="R554" s="4"/>
      <c r="S554" s="4"/>
      <c r="T554" s="4"/>
      <c r="U554" s="4"/>
      <c r="V554" s="4"/>
      <c r="W554" s="4"/>
      <c r="X554" s="4"/>
      <c r="Y554" s="4"/>
      <c r="Z554" s="4"/>
    </row>
    <row r="555" spans="1:26" ht="18" customHeight="1" x14ac:dyDescent="0.2">
      <c r="A555" s="8"/>
      <c r="B555" s="8"/>
      <c r="C555" s="8"/>
      <c r="D555" s="4"/>
      <c r="E555" s="4"/>
      <c r="F555" s="4"/>
      <c r="G555" s="4"/>
      <c r="H555" s="4"/>
      <c r="I555" s="4"/>
      <c r="J555" s="4"/>
      <c r="K555" s="4"/>
      <c r="L555" s="4"/>
      <c r="M555" s="4"/>
      <c r="N555" s="4"/>
      <c r="O555" s="4"/>
      <c r="P555" s="4"/>
      <c r="Q555" s="4"/>
      <c r="R555" s="4"/>
      <c r="S555" s="4"/>
      <c r="T555" s="4"/>
      <c r="U555" s="4"/>
      <c r="V555" s="4"/>
      <c r="W555" s="4"/>
      <c r="X555" s="4"/>
      <c r="Y555" s="4"/>
      <c r="Z555" s="4"/>
    </row>
    <row r="556" spans="1:26" ht="18" customHeight="1" x14ac:dyDescent="0.2">
      <c r="A556" s="8"/>
      <c r="B556" s="8"/>
      <c r="C556" s="8"/>
      <c r="D556" s="4"/>
      <c r="E556" s="4"/>
      <c r="F556" s="4"/>
      <c r="G556" s="4"/>
      <c r="H556" s="4"/>
      <c r="I556" s="4"/>
      <c r="J556" s="4"/>
      <c r="K556" s="4"/>
      <c r="L556" s="4"/>
      <c r="M556" s="4"/>
      <c r="N556" s="4"/>
      <c r="O556" s="4"/>
      <c r="P556" s="4"/>
      <c r="Q556" s="4"/>
      <c r="R556" s="4"/>
      <c r="S556" s="4"/>
      <c r="T556" s="4"/>
      <c r="U556" s="4"/>
      <c r="V556" s="4"/>
      <c r="W556" s="4"/>
      <c r="X556" s="4"/>
      <c r="Y556" s="4"/>
      <c r="Z556" s="4"/>
    </row>
    <row r="557" spans="1:26" ht="18" customHeight="1" x14ac:dyDescent="0.2">
      <c r="A557" s="8"/>
      <c r="B557" s="8"/>
      <c r="C557" s="8"/>
      <c r="D557" s="4"/>
      <c r="E557" s="4"/>
      <c r="F557" s="4"/>
      <c r="G557" s="4"/>
      <c r="H557" s="4"/>
      <c r="I557" s="4"/>
      <c r="J557" s="4"/>
      <c r="K557" s="4"/>
      <c r="L557" s="4"/>
      <c r="M557" s="4"/>
      <c r="N557" s="4"/>
      <c r="O557" s="4"/>
      <c r="P557" s="4"/>
      <c r="Q557" s="4"/>
      <c r="R557" s="4"/>
      <c r="S557" s="4"/>
      <c r="T557" s="4"/>
      <c r="U557" s="4"/>
      <c r="V557" s="4"/>
      <c r="W557" s="4"/>
      <c r="X557" s="4"/>
      <c r="Y557" s="4"/>
      <c r="Z557" s="4"/>
    </row>
    <row r="558" spans="1:26" ht="18" customHeight="1" x14ac:dyDescent="0.2">
      <c r="A558" s="8"/>
      <c r="B558" s="8"/>
      <c r="C558" s="8"/>
      <c r="D558" s="4"/>
      <c r="E558" s="4"/>
      <c r="F558" s="4"/>
      <c r="G558" s="4"/>
      <c r="H558" s="4"/>
      <c r="I558" s="4"/>
      <c r="J558" s="4"/>
      <c r="K558" s="4"/>
      <c r="L558" s="4"/>
      <c r="M558" s="4"/>
      <c r="N558" s="4"/>
      <c r="O558" s="4"/>
      <c r="P558" s="4"/>
      <c r="Q558" s="4"/>
      <c r="R558" s="4"/>
      <c r="S558" s="4"/>
      <c r="T558" s="4"/>
      <c r="U558" s="4"/>
      <c r="V558" s="4"/>
      <c r="W558" s="4"/>
      <c r="X558" s="4"/>
      <c r="Y558" s="4"/>
      <c r="Z558" s="4"/>
    </row>
    <row r="559" spans="1:26" ht="18" customHeight="1" x14ac:dyDescent="0.2">
      <c r="A559" s="8"/>
      <c r="B559" s="8"/>
      <c r="C559" s="8"/>
      <c r="D559" s="4"/>
      <c r="E559" s="4"/>
      <c r="F559" s="4"/>
      <c r="G559" s="4"/>
      <c r="H559" s="4"/>
      <c r="I559" s="4"/>
      <c r="J559" s="4"/>
      <c r="K559" s="4"/>
      <c r="L559" s="4"/>
      <c r="M559" s="4"/>
      <c r="N559" s="4"/>
      <c r="O559" s="4"/>
      <c r="P559" s="4"/>
      <c r="Q559" s="4"/>
      <c r="R559" s="4"/>
      <c r="S559" s="4"/>
      <c r="T559" s="4"/>
      <c r="U559" s="4"/>
      <c r="V559" s="4"/>
      <c r="W559" s="4"/>
      <c r="X559" s="4"/>
      <c r="Y559" s="4"/>
      <c r="Z559" s="4"/>
    </row>
    <row r="560" spans="1:26" ht="18" customHeight="1" x14ac:dyDescent="0.2">
      <c r="A560" s="8"/>
      <c r="B560" s="8"/>
      <c r="C560" s="8"/>
      <c r="D560" s="4"/>
      <c r="E560" s="4"/>
      <c r="F560" s="4"/>
      <c r="G560" s="4"/>
      <c r="H560" s="4"/>
      <c r="I560" s="4"/>
      <c r="J560" s="4"/>
      <c r="K560" s="4"/>
      <c r="L560" s="4"/>
      <c r="M560" s="4"/>
      <c r="N560" s="4"/>
      <c r="O560" s="4"/>
      <c r="P560" s="4"/>
      <c r="Q560" s="4"/>
      <c r="R560" s="4"/>
      <c r="S560" s="4"/>
      <c r="T560" s="4"/>
      <c r="U560" s="4"/>
      <c r="V560" s="4"/>
      <c r="W560" s="4"/>
      <c r="X560" s="4"/>
      <c r="Y560" s="4"/>
      <c r="Z560" s="4"/>
    </row>
    <row r="561" spans="1:26" ht="18" customHeight="1" x14ac:dyDescent="0.2">
      <c r="A561" s="8"/>
      <c r="B561" s="8"/>
      <c r="C561" s="8"/>
      <c r="D561" s="4"/>
      <c r="E561" s="4"/>
      <c r="F561" s="4"/>
      <c r="G561" s="4"/>
      <c r="H561" s="4"/>
      <c r="I561" s="4"/>
      <c r="J561" s="4"/>
      <c r="K561" s="4"/>
      <c r="L561" s="4"/>
      <c r="M561" s="4"/>
      <c r="N561" s="4"/>
      <c r="O561" s="4"/>
      <c r="P561" s="4"/>
      <c r="Q561" s="4"/>
      <c r="R561" s="4"/>
      <c r="S561" s="4"/>
      <c r="T561" s="4"/>
      <c r="U561" s="4"/>
      <c r="V561" s="4"/>
      <c r="W561" s="4"/>
      <c r="X561" s="4"/>
      <c r="Y561" s="4"/>
      <c r="Z561" s="4"/>
    </row>
    <row r="562" spans="1:26" ht="18" customHeight="1" x14ac:dyDescent="0.2">
      <c r="A562" s="8"/>
      <c r="B562" s="8"/>
      <c r="C562" s="8"/>
      <c r="D562" s="4"/>
      <c r="E562" s="4"/>
      <c r="F562" s="4"/>
      <c r="G562" s="4"/>
      <c r="H562" s="4"/>
      <c r="I562" s="4"/>
      <c r="J562" s="4"/>
      <c r="K562" s="4"/>
      <c r="L562" s="4"/>
      <c r="M562" s="4"/>
      <c r="N562" s="4"/>
      <c r="O562" s="4"/>
      <c r="P562" s="4"/>
      <c r="Q562" s="4"/>
      <c r="R562" s="4"/>
      <c r="S562" s="4"/>
      <c r="T562" s="4"/>
      <c r="U562" s="4"/>
      <c r="V562" s="4"/>
      <c r="W562" s="4"/>
      <c r="X562" s="4"/>
      <c r="Y562" s="4"/>
      <c r="Z562" s="4"/>
    </row>
    <row r="563" spans="1:26" ht="18" customHeight="1" x14ac:dyDescent="0.2">
      <c r="A563" s="8"/>
      <c r="B563" s="8"/>
      <c r="C563" s="8"/>
      <c r="D563" s="4"/>
      <c r="E563" s="4"/>
      <c r="F563" s="4"/>
      <c r="G563" s="4"/>
      <c r="H563" s="4"/>
      <c r="I563" s="4"/>
      <c r="J563" s="4"/>
      <c r="K563" s="4"/>
      <c r="L563" s="4"/>
      <c r="M563" s="4"/>
      <c r="N563" s="4"/>
      <c r="O563" s="4"/>
      <c r="P563" s="4"/>
      <c r="Q563" s="4"/>
      <c r="R563" s="4"/>
      <c r="S563" s="4"/>
      <c r="T563" s="4"/>
      <c r="U563" s="4"/>
      <c r="V563" s="4"/>
      <c r="W563" s="4"/>
      <c r="X563" s="4"/>
      <c r="Y563" s="4"/>
      <c r="Z563" s="4"/>
    </row>
    <row r="564" spans="1:26" ht="18" customHeight="1" x14ac:dyDescent="0.2">
      <c r="A564" s="8"/>
      <c r="B564" s="8"/>
      <c r="C564" s="8"/>
      <c r="D564" s="4"/>
      <c r="E564" s="4"/>
      <c r="F564" s="4"/>
      <c r="G564" s="4"/>
      <c r="H564" s="4"/>
      <c r="I564" s="4"/>
      <c r="J564" s="4"/>
      <c r="K564" s="4"/>
      <c r="L564" s="4"/>
      <c r="M564" s="4"/>
      <c r="N564" s="4"/>
      <c r="O564" s="4"/>
      <c r="P564" s="4"/>
      <c r="Q564" s="4"/>
      <c r="R564" s="4"/>
      <c r="S564" s="4"/>
      <c r="T564" s="4"/>
      <c r="U564" s="4"/>
      <c r="V564" s="4"/>
      <c r="W564" s="4"/>
      <c r="X564" s="4"/>
      <c r="Y564" s="4"/>
      <c r="Z564" s="4"/>
    </row>
    <row r="565" spans="1:26" ht="18" customHeight="1" x14ac:dyDescent="0.2">
      <c r="A565" s="8"/>
      <c r="B565" s="8"/>
      <c r="C565" s="8"/>
      <c r="D565" s="4"/>
      <c r="E565" s="4"/>
      <c r="F565" s="4"/>
      <c r="G565" s="4"/>
      <c r="H565" s="4"/>
      <c r="I565" s="4"/>
      <c r="J565" s="4"/>
      <c r="K565" s="4"/>
      <c r="L565" s="4"/>
      <c r="M565" s="4"/>
      <c r="N565" s="4"/>
      <c r="O565" s="4"/>
      <c r="P565" s="4"/>
      <c r="Q565" s="4"/>
      <c r="R565" s="4"/>
      <c r="S565" s="4"/>
      <c r="T565" s="4"/>
      <c r="U565" s="4"/>
      <c r="V565" s="4"/>
      <c r="W565" s="4"/>
      <c r="X565" s="4"/>
      <c r="Y565" s="4"/>
      <c r="Z565" s="4"/>
    </row>
    <row r="566" spans="1:26" ht="18" customHeight="1" x14ac:dyDescent="0.2">
      <c r="A566" s="8"/>
      <c r="B566" s="8"/>
      <c r="C566" s="8"/>
      <c r="D566" s="4"/>
      <c r="E566" s="4"/>
      <c r="F566" s="4"/>
      <c r="G566" s="4"/>
      <c r="H566" s="4"/>
      <c r="I566" s="4"/>
      <c r="J566" s="4"/>
      <c r="K566" s="4"/>
      <c r="L566" s="4"/>
      <c r="M566" s="4"/>
      <c r="N566" s="4"/>
      <c r="O566" s="4"/>
      <c r="P566" s="4"/>
      <c r="Q566" s="4"/>
      <c r="R566" s="4"/>
      <c r="S566" s="4"/>
      <c r="T566" s="4"/>
      <c r="U566" s="4"/>
      <c r="V566" s="4"/>
      <c r="W566" s="4"/>
      <c r="X566" s="4"/>
      <c r="Y566" s="4"/>
      <c r="Z566" s="4"/>
    </row>
    <row r="567" spans="1:26" ht="18" customHeight="1" x14ac:dyDescent="0.2">
      <c r="A567" s="8"/>
      <c r="B567" s="8"/>
      <c r="C567" s="8"/>
      <c r="D567" s="4"/>
      <c r="E567" s="4"/>
      <c r="F567" s="4"/>
      <c r="G567" s="4"/>
      <c r="H567" s="4"/>
      <c r="I567" s="4"/>
      <c r="J567" s="4"/>
      <c r="K567" s="4"/>
      <c r="L567" s="4"/>
      <c r="M567" s="4"/>
      <c r="N567" s="4"/>
      <c r="O567" s="4"/>
      <c r="P567" s="4"/>
      <c r="Q567" s="4"/>
      <c r="R567" s="4"/>
      <c r="S567" s="4"/>
      <c r="T567" s="4"/>
      <c r="U567" s="4"/>
      <c r="V567" s="4"/>
      <c r="W567" s="4"/>
      <c r="X567" s="4"/>
      <c r="Y567" s="4"/>
      <c r="Z567" s="4"/>
    </row>
    <row r="568" spans="1:26" ht="18" customHeight="1" x14ac:dyDescent="0.2">
      <c r="A568" s="8"/>
      <c r="B568" s="8"/>
      <c r="C568" s="8"/>
      <c r="D568" s="4"/>
      <c r="E568" s="4"/>
      <c r="F568" s="4"/>
      <c r="G568" s="4"/>
      <c r="H568" s="4"/>
      <c r="I568" s="4"/>
      <c r="J568" s="4"/>
      <c r="K568" s="4"/>
      <c r="L568" s="4"/>
      <c r="M568" s="4"/>
      <c r="N568" s="4"/>
      <c r="O568" s="4"/>
      <c r="P568" s="4"/>
      <c r="Q568" s="4"/>
      <c r="R568" s="4"/>
      <c r="S568" s="4"/>
      <c r="T568" s="4"/>
      <c r="U568" s="4"/>
      <c r="V568" s="4"/>
      <c r="W568" s="4"/>
      <c r="X568" s="4"/>
      <c r="Y568" s="4"/>
      <c r="Z568" s="4"/>
    </row>
    <row r="569" spans="1:26" ht="18" customHeight="1" x14ac:dyDescent="0.2">
      <c r="A569" s="8"/>
      <c r="B569" s="8"/>
      <c r="C569" s="8"/>
      <c r="D569" s="4"/>
      <c r="E569" s="4"/>
      <c r="F569" s="4"/>
      <c r="G569" s="4"/>
      <c r="H569" s="4"/>
      <c r="I569" s="4"/>
      <c r="J569" s="4"/>
      <c r="K569" s="4"/>
      <c r="L569" s="4"/>
      <c r="M569" s="4"/>
      <c r="N569" s="4"/>
      <c r="O569" s="4"/>
      <c r="P569" s="4"/>
      <c r="Q569" s="4"/>
      <c r="R569" s="4"/>
      <c r="S569" s="4"/>
      <c r="T569" s="4"/>
      <c r="U569" s="4"/>
      <c r="V569" s="4"/>
      <c r="W569" s="4"/>
      <c r="X569" s="4"/>
      <c r="Y569" s="4"/>
      <c r="Z569" s="4"/>
    </row>
    <row r="570" spans="1:26" ht="18" customHeight="1" x14ac:dyDescent="0.2">
      <c r="A570" s="8"/>
      <c r="B570" s="8"/>
      <c r="C570" s="8"/>
      <c r="D570" s="4"/>
      <c r="E570" s="4"/>
      <c r="F570" s="4"/>
      <c r="G570" s="4"/>
      <c r="H570" s="4"/>
      <c r="I570" s="4"/>
      <c r="J570" s="4"/>
      <c r="K570" s="4"/>
      <c r="L570" s="4"/>
      <c r="M570" s="4"/>
      <c r="N570" s="4"/>
      <c r="O570" s="4"/>
      <c r="P570" s="4"/>
      <c r="Q570" s="4"/>
      <c r="R570" s="4"/>
      <c r="S570" s="4"/>
      <c r="T570" s="4"/>
      <c r="U570" s="4"/>
      <c r="V570" s="4"/>
      <c r="W570" s="4"/>
      <c r="X570" s="4"/>
      <c r="Y570" s="4"/>
      <c r="Z570" s="4"/>
    </row>
    <row r="571" spans="1:26" ht="18" customHeight="1" x14ac:dyDescent="0.2">
      <c r="A571" s="8"/>
      <c r="B571" s="8"/>
      <c r="C571" s="8"/>
      <c r="D571" s="4"/>
      <c r="E571" s="4"/>
      <c r="F571" s="4"/>
      <c r="G571" s="4"/>
      <c r="H571" s="4"/>
      <c r="I571" s="4"/>
      <c r="J571" s="4"/>
      <c r="K571" s="4"/>
      <c r="L571" s="4"/>
      <c r="M571" s="4"/>
      <c r="N571" s="4"/>
      <c r="O571" s="4"/>
      <c r="P571" s="4"/>
      <c r="Q571" s="4"/>
      <c r="R571" s="4"/>
      <c r="S571" s="4"/>
      <c r="T571" s="4"/>
      <c r="U571" s="4"/>
      <c r="V571" s="4"/>
      <c r="W571" s="4"/>
      <c r="X571" s="4"/>
      <c r="Y571" s="4"/>
      <c r="Z571" s="4"/>
    </row>
    <row r="572" spans="1:26" ht="18" customHeight="1" x14ac:dyDescent="0.2">
      <c r="A572" s="8"/>
      <c r="B572" s="8"/>
      <c r="C572" s="8"/>
      <c r="D572" s="4"/>
      <c r="E572" s="4"/>
      <c r="F572" s="4"/>
      <c r="G572" s="4"/>
      <c r="H572" s="4"/>
      <c r="I572" s="4"/>
      <c r="J572" s="4"/>
      <c r="K572" s="4"/>
      <c r="L572" s="4"/>
      <c r="M572" s="4"/>
      <c r="N572" s="4"/>
      <c r="O572" s="4"/>
      <c r="P572" s="4"/>
      <c r="Q572" s="4"/>
      <c r="R572" s="4"/>
      <c r="S572" s="4"/>
      <c r="T572" s="4"/>
      <c r="U572" s="4"/>
      <c r="V572" s="4"/>
      <c r="W572" s="4"/>
      <c r="X572" s="4"/>
      <c r="Y572" s="4"/>
      <c r="Z572" s="4"/>
    </row>
    <row r="573" spans="1:26" ht="18" customHeight="1" x14ac:dyDescent="0.2">
      <c r="A573" s="8"/>
      <c r="B573" s="8"/>
      <c r="C573" s="8"/>
      <c r="D573" s="4"/>
      <c r="E573" s="4"/>
      <c r="F573" s="4"/>
      <c r="G573" s="4"/>
      <c r="H573" s="4"/>
      <c r="I573" s="4"/>
      <c r="J573" s="4"/>
      <c r="K573" s="4"/>
      <c r="L573" s="4"/>
      <c r="M573" s="4"/>
      <c r="N573" s="4"/>
      <c r="O573" s="4"/>
      <c r="P573" s="4"/>
      <c r="Q573" s="4"/>
      <c r="R573" s="4"/>
      <c r="S573" s="4"/>
      <c r="T573" s="4"/>
      <c r="U573" s="4"/>
      <c r="V573" s="4"/>
      <c r="W573" s="4"/>
      <c r="X573" s="4"/>
      <c r="Y573" s="4"/>
      <c r="Z573" s="4"/>
    </row>
    <row r="574" spans="1:26" ht="18" customHeight="1" x14ac:dyDescent="0.2">
      <c r="A574" s="8"/>
      <c r="B574" s="8"/>
      <c r="C574" s="8"/>
      <c r="D574" s="4"/>
      <c r="E574" s="4"/>
      <c r="F574" s="4"/>
      <c r="G574" s="4"/>
      <c r="H574" s="4"/>
      <c r="I574" s="4"/>
      <c r="J574" s="4"/>
      <c r="K574" s="4"/>
      <c r="L574" s="4"/>
      <c r="M574" s="4"/>
      <c r="N574" s="4"/>
      <c r="O574" s="4"/>
      <c r="P574" s="4"/>
      <c r="Q574" s="4"/>
      <c r="R574" s="4"/>
      <c r="S574" s="4"/>
      <c r="T574" s="4"/>
      <c r="U574" s="4"/>
      <c r="V574" s="4"/>
      <c r="W574" s="4"/>
      <c r="X574" s="4"/>
      <c r="Y574" s="4"/>
      <c r="Z574" s="4"/>
    </row>
    <row r="575" spans="1:26" ht="18" customHeight="1" x14ac:dyDescent="0.2">
      <c r="A575" s="8"/>
      <c r="B575" s="8"/>
      <c r="C575" s="8"/>
      <c r="D575" s="4"/>
      <c r="E575" s="4"/>
      <c r="F575" s="4"/>
      <c r="G575" s="4"/>
      <c r="H575" s="4"/>
      <c r="I575" s="4"/>
      <c r="J575" s="4"/>
      <c r="K575" s="4"/>
      <c r="L575" s="4"/>
      <c r="M575" s="4"/>
      <c r="N575" s="4"/>
      <c r="O575" s="4"/>
      <c r="P575" s="4"/>
      <c r="Q575" s="4"/>
      <c r="R575" s="4"/>
      <c r="S575" s="4"/>
      <c r="T575" s="4"/>
      <c r="U575" s="4"/>
      <c r="V575" s="4"/>
      <c r="W575" s="4"/>
      <c r="X575" s="4"/>
      <c r="Y575" s="4"/>
      <c r="Z575" s="4"/>
    </row>
    <row r="576" spans="1:26" ht="18" customHeight="1" x14ac:dyDescent="0.2">
      <c r="A576" s="8"/>
      <c r="B576" s="8"/>
      <c r="C576" s="8"/>
      <c r="D576" s="4"/>
      <c r="E576" s="4"/>
      <c r="F576" s="4"/>
      <c r="G576" s="4"/>
      <c r="H576" s="4"/>
      <c r="I576" s="4"/>
      <c r="J576" s="4"/>
      <c r="K576" s="4"/>
      <c r="L576" s="4"/>
      <c r="M576" s="4"/>
      <c r="N576" s="4"/>
      <c r="O576" s="4"/>
      <c r="P576" s="4"/>
      <c r="Q576" s="4"/>
      <c r="R576" s="4"/>
      <c r="S576" s="4"/>
      <c r="T576" s="4"/>
      <c r="U576" s="4"/>
      <c r="V576" s="4"/>
      <c r="W576" s="4"/>
      <c r="X576" s="4"/>
      <c r="Y576" s="4"/>
      <c r="Z576" s="4"/>
    </row>
    <row r="577" spans="1:26" ht="18" customHeight="1" x14ac:dyDescent="0.2">
      <c r="A577" s="8"/>
      <c r="B577" s="8"/>
      <c r="C577" s="8"/>
      <c r="D577" s="4"/>
      <c r="E577" s="4"/>
      <c r="F577" s="4"/>
      <c r="G577" s="4"/>
      <c r="H577" s="4"/>
      <c r="I577" s="4"/>
      <c r="J577" s="4"/>
      <c r="K577" s="4"/>
      <c r="L577" s="4"/>
      <c r="M577" s="4"/>
      <c r="N577" s="4"/>
      <c r="O577" s="4"/>
      <c r="P577" s="4"/>
      <c r="Q577" s="4"/>
      <c r="R577" s="4"/>
      <c r="S577" s="4"/>
      <c r="T577" s="4"/>
      <c r="U577" s="4"/>
      <c r="V577" s="4"/>
      <c r="W577" s="4"/>
      <c r="X577" s="4"/>
      <c r="Y577" s="4"/>
      <c r="Z577" s="4"/>
    </row>
    <row r="578" spans="1:26" ht="18" customHeight="1" x14ac:dyDescent="0.2">
      <c r="A578" s="8"/>
      <c r="B578" s="8"/>
      <c r="C578" s="8"/>
      <c r="D578" s="4"/>
      <c r="E578" s="4"/>
      <c r="F578" s="4"/>
      <c r="G578" s="4"/>
      <c r="H578" s="4"/>
      <c r="I578" s="4"/>
      <c r="J578" s="4"/>
      <c r="K578" s="4"/>
      <c r="L578" s="4"/>
      <c r="M578" s="4"/>
      <c r="N578" s="4"/>
      <c r="O578" s="4"/>
      <c r="P578" s="4"/>
      <c r="Q578" s="4"/>
      <c r="R578" s="4"/>
      <c r="S578" s="4"/>
      <c r="T578" s="4"/>
      <c r="U578" s="4"/>
      <c r="V578" s="4"/>
      <c r="W578" s="4"/>
      <c r="X578" s="4"/>
      <c r="Y578" s="4"/>
      <c r="Z578" s="4"/>
    </row>
    <row r="579" spans="1:26" ht="18" customHeight="1" x14ac:dyDescent="0.2">
      <c r="A579" s="8"/>
      <c r="B579" s="8"/>
      <c r="C579" s="8"/>
      <c r="D579" s="4"/>
      <c r="E579" s="4"/>
      <c r="F579" s="4"/>
      <c r="G579" s="4"/>
      <c r="H579" s="4"/>
      <c r="I579" s="4"/>
      <c r="J579" s="4"/>
      <c r="K579" s="4"/>
      <c r="L579" s="4"/>
      <c r="M579" s="4"/>
      <c r="N579" s="4"/>
      <c r="O579" s="4"/>
      <c r="P579" s="4"/>
      <c r="Q579" s="4"/>
      <c r="R579" s="4"/>
      <c r="S579" s="4"/>
      <c r="T579" s="4"/>
      <c r="U579" s="4"/>
      <c r="V579" s="4"/>
      <c r="W579" s="4"/>
      <c r="X579" s="4"/>
      <c r="Y579" s="4"/>
      <c r="Z579" s="4"/>
    </row>
    <row r="580" spans="1:26" ht="18" customHeight="1" x14ac:dyDescent="0.2">
      <c r="A580" s="8"/>
      <c r="B580" s="8"/>
      <c r="C580" s="8"/>
      <c r="D580" s="4"/>
      <c r="E580" s="4"/>
      <c r="F580" s="4"/>
      <c r="G580" s="4"/>
      <c r="H580" s="4"/>
      <c r="I580" s="4"/>
      <c r="J580" s="4"/>
      <c r="K580" s="4"/>
      <c r="L580" s="4"/>
      <c r="M580" s="4"/>
      <c r="N580" s="4"/>
      <c r="O580" s="4"/>
      <c r="P580" s="4"/>
      <c r="Q580" s="4"/>
      <c r="R580" s="4"/>
      <c r="S580" s="4"/>
      <c r="T580" s="4"/>
      <c r="U580" s="4"/>
      <c r="V580" s="4"/>
      <c r="W580" s="4"/>
      <c r="X580" s="4"/>
      <c r="Y580" s="4"/>
      <c r="Z580" s="4"/>
    </row>
    <row r="581" spans="1:26" ht="18" customHeight="1" x14ac:dyDescent="0.2">
      <c r="A581" s="8"/>
      <c r="B581" s="8"/>
      <c r="C581" s="8"/>
      <c r="D581" s="4"/>
      <c r="E581" s="4"/>
      <c r="F581" s="4"/>
      <c r="G581" s="4"/>
      <c r="H581" s="4"/>
      <c r="I581" s="4"/>
      <c r="J581" s="4"/>
      <c r="K581" s="4"/>
      <c r="L581" s="4"/>
      <c r="M581" s="4"/>
      <c r="N581" s="4"/>
      <c r="O581" s="4"/>
      <c r="P581" s="4"/>
      <c r="Q581" s="4"/>
      <c r="R581" s="4"/>
      <c r="S581" s="4"/>
      <c r="T581" s="4"/>
      <c r="U581" s="4"/>
      <c r="V581" s="4"/>
      <c r="W581" s="4"/>
      <c r="X581" s="4"/>
      <c r="Y581" s="4"/>
      <c r="Z581" s="4"/>
    </row>
    <row r="582" spans="1:26" ht="18" customHeight="1" x14ac:dyDescent="0.2">
      <c r="A582" s="8"/>
      <c r="B582" s="8"/>
      <c r="C582" s="8"/>
      <c r="D582" s="4"/>
      <c r="E582" s="4"/>
      <c r="F582" s="4"/>
      <c r="G582" s="4"/>
      <c r="H582" s="4"/>
      <c r="I582" s="4"/>
      <c r="J582" s="4"/>
      <c r="K582" s="4"/>
      <c r="L582" s="4"/>
      <c r="M582" s="4"/>
      <c r="N582" s="4"/>
      <c r="O582" s="4"/>
      <c r="P582" s="4"/>
      <c r="Q582" s="4"/>
      <c r="R582" s="4"/>
      <c r="S582" s="4"/>
      <c r="T582" s="4"/>
      <c r="U582" s="4"/>
      <c r="V582" s="4"/>
      <c r="W582" s="4"/>
      <c r="X582" s="4"/>
      <c r="Y582" s="4"/>
      <c r="Z582" s="4"/>
    </row>
    <row r="583" spans="1:26" ht="18" customHeight="1" x14ac:dyDescent="0.2">
      <c r="A583" s="8"/>
      <c r="B583" s="8"/>
      <c r="C583" s="8"/>
      <c r="D583" s="4"/>
      <c r="E583" s="4"/>
      <c r="F583" s="4"/>
      <c r="G583" s="4"/>
      <c r="H583" s="4"/>
      <c r="I583" s="4"/>
      <c r="J583" s="4"/>
      <c r="K583" s="4"/>
      <c r="L583" s="4"/>
      <c r="M583" s="4"/>
      <c r="N583" s="4"/>
      <c r="O583" s="4"/>
      <c r="P583" s="4"/>
      <c r="Q583" s="4"/>
      <c r="R583" s="4"/>
      <c r="S583" s="4"/>
      <c r="T583" s="4"/>
      <c r="U583" s="4"/>
      <c r="V583" s="4"/>
      <c r="W583" s="4"/>
      <c r="X583" s="4"/>
      <c r="Y583" s="4"/>
      <c r="Z583" s="4"/>
    </row>
    <row r="584" spans="1:26" ht="18" customHeight="1" x14ac:dyDescent="0.2">
      <c r="A584" s="8"/>
      <c r="B584" s="8"/>
      <c r="C584" s="8"/>
      <c r="D584" s="4"/>
      <c r="E584" s="4"/>
      <c r="F584" s="4"/>
      <c r="G584" s="4"/>
      <c r="H584" s="4"/>
      <c r="I584" s="4"/>
      <c r="J584" s="4"/>
      <c r="K584" s="4"/>
      <c r="L584" s="4"/>
      <c r="M584" s="4"/>
      <c r="N584" s="4"/>
      <c r="O584" s="4"/>
      <c r="P584" s="4"/>
      <c r="Q584" s="4"/>
      <c r="R584" s="4"/>
      <c r="S584" s="4"/>
      <c r="T584" s="4"/>
      <c r="U584" s="4"/>
      <c r="V584" s="4"/>
      <c r="W584" s="4"/>
      <c r="X584" s="4"/>
      <c r="Y584" s="4"/>
      <c r="Z584" s="4"/>
    </row>
    <row r="585" spans="1:26" ht="18" customHeight="1" x14ac:dyDescent="0.2">
      <c r="A585" s="8"/>
      <c r="B585" s="8"/>
      <c r="C585" s="8"/>
      <c r="D585" s="4"/>
      <c r="E585" s="4"/>
      <c r="F585" s="4"/>
      <c r="G585" s="4"/>
      <c r="H585" s="4"/>
      <c r="I585" s="4"/>
      <c r="J585" s="4"/>
      <c r="K585" s="4"/>
      <c r="L585" s="4"/>
      <c r="M585" s="4"/>
      <c r="N585" s="4"/>
      <c r="O585" s="4"/>
      <c r="P585" s="4"/>
      <c r="Q585" s="4"/>
      <c r="R585" s="4"/>
      <c r="S585" s="4"/>
      <c r="T585" s="4"/>
      <c r="U585" s="4"/>
      <c r="V585" s="4"/>
      <c r="W585" s="4"/>
      <c r="X585" s="4"/>
      <c r="Y585" s="4"/>
      <c r="Z585" s="4"/>
    </row>
    <row r="586" spans="1:26" ht="18" customHeight="1" x14ac:dyDescent="0.2">
      <c r="A586" s="8"/>
      <c r="B586" s="8"/>
      <c r="C586" s="8"/>
      <c r="D586" s="4"/>
      <c r="E586" s="4"/>
      <c r="F586" s="4"/>
      <c r="G586" s="4"/>
      <c r="H586" s="4"/>
      <c r="I586" s="4"/>
      <c r="J586" s="4"/>
      <c r="K586" s="4"/>
      <c r="L586" s="4"/>
      <c r="M586" s="4"/>
      <c r="N586" s="4"/>
      <c r="O586" s="4"/>
      <c r="P586" s="4"/>
      <c r="Q586" s="4"/>
      <c r="R586" s="4"/>
      <c r="S586" s="4"/>
      <c r="T586" s="4"/>
      <c r="U586" s="4"/>
      <c r="V586" s="4"/>
      <c r="W586" s="4"/>
      <c r="X586" s="4"/>
      <c r="Y586" s="4"/>
      <c r="Z586" s="4"/>
    </row>
    <row r="587" spans="1:26" ht="18" customHeight="1" x14ac:dyDescent="0.2">
      <c r="A587" s="8"/>
      <c r="B587" s="8"/>
      <c r="C587" s="8"/>
      <c r="D587" s="4"/>
      <c r="E587" s="4"/>
      <c r="F587" s="4"/>
      <c r="G587" s="4"/>
      <c r="H587" s="4"/>
      <c r="I587" s="4"/>
      <c r="J587" s="4"/>
      <c r="K587" s="4"/>
      <c r="L587" s="4"/>
      <c r="M587" s="4"/>
      <c r="N587" s="4"/>
      <c r="O587" s="4"/>
      <c r="P587" s="4"/>
      <c r="Q587" s="4"/>
      <c r="R587" s="4"/>
      <c r="S587" s="4"/>
      <c r="T587" s="4"/>
      <c r="U587" s="4"/>
      <c r="V587" s="4"/>
      <c r="W587" s="4"/>
      <c r="X587" s="4"/>
      <c r="Y587" s="4"/>
      <c r="Z587" s="4"/>
    </row>
    <row r="588" spans="1:26" ht="18" customHeight="1" x14ac:dyDescent="0.2">
      <c r="A588" s="8"/>
      <c r="B588" s="8"/>
      <c r="C588" s="8"/>
      <c r="D588" s="4"/>
      <c r="E588" s="4"/>
      <c r="F588" s="4"/>
      <c r="G588" s="4"/>
      <c r="H588" s="4"/>
      <c r="I588" s="4"/>
      <c r="J588" s="4"/>
      <c r="K588" s="4"/>
      <c r="L588" s="4"/>
      <c r="M588" s="4"/>
      <c r="N588" s="4"/>
      <c r="O588" s="4"/>
      <c r="P588" s="4"/>
      <c r="Q588" s="4"/>
      <c r="R588" s="4"/>
      <c r="S588" s="4"/>
      <c r="T588" s="4"/>
      <c r="U588" s="4"/>
      <c r="V588" s="4"/>
      <c r="W588" s="4"/>
      <c r="X588" s="4"/>
      <c r="Y588" s="4"/>
      <c r="Z588" s="4"/>
    </row>
    <row r="589" spans="1:26" ht="18" customHeight="1" x14ac:dyDescent="0.2">
      <c r="A589" s="8"/>
      <c r="B589" s="8"/>
      <c r="C589" s="8"/>
      <c r="D589" s="4"/>
      <c r="E589" s="4"/>
      <c r="F589" s="4"/>
      <c r="G589" s="4"/>
      <c r="H589" s="4"/>
      <c r="I589" s="4"/>
      <c r="J589" s="4"/>
      <c r="K589" s="4"/>
      <c r="L589" s="4"/>
      <c r="M589" s="4"/>
      <c r="N589" s="4"/>
      <c r="O589" s="4"/>
      <c r="P589" s="4"/>
      <c r="Q589" s="4"/>
      <c r="R589" s="4"/>
      <c r="S589" s="4"/>
      <c r="T589" s="4"/>
      <c r="U589" s="4"/>
      <c r="V589" s="4"/>
      <c r="W589" s="4"/>
      <c r="X589" s="4"/>
      <c r="Y589" s="4"/>
      <c r="Z589" s="4"/>
    </row>
    <row r="590" spans="1:26" ht="18" customHeight="1" x14ac:dyDescent="0.2">
      <c r="A590" s="8"/>
      <c r="B590" s="8"/>
      <c r="C590" s="8"/>
      <c r="D590" s="4"/>
      <c r="E590" s="4"/>
      <c r="F590" s="4"/>
      <c r="G590" s="4"/>
      <c r="H590" s="4"/>
      <c r="I590" s="4"/>
      <c r="J590" s="4"/>
      <c r="K590" s="4"/>
      <c r="L590" s="4"/>
      <c r="M590" s="4"/>
      <c r="N590" s="4"/>
      <c r="O590" s="4"/>
      <c r="P590" s="4"/>
      <c r="Q590" s="4"/>
      <c r="R590" s="4"/>
      <c r="S590" s="4"/>
      <c r="T590" s="4"/>
      <c r="U590" s="4"/>
      <c r="V590" s="4"/>
      <c r="W590" s="4"/>
      <c r="X590" s="4"/>
      <c r="Y590" s="4"/>
      <c r="Z590" s="4"/>
    </row>
    <row r="591" spans="1:26" ht="18" customHeight="1" x14ac:dyDescent="0.2">
      <c r="A591" s="8"/>
      <c r="B591" s="8"/>
      <c r="C591" s="8"/>
      <c r="D591" s="4"/>
      <c r="E591" s="4"/>
      <c r="F591" s="4"/>
      <c r="G591" s="4"/>
      <c r="H591" s="4"/>
      <c r="I591" s="4"/>
      <c r="J591" s="4"/>
      <c r="K591" s="4"/>
      <c r="L591" s="4"/>
      <c r="M591" s="4"/>
      <c r="N591" s="4"/>
      <c r="O591" s="4"/>
      <c r="P591" s="4"/>
      <c r="Q591" s="4"/>
      <c r="R591" s="4"/>
      <c r="S591" s="4"/>
      <c r="T591" s="4"/>
      <c r="U591" s="4"/>
      <c r="V591" s="4"/>
      <c r="W591" s="4"/>
      <c r="X591" s="4"/>
      <c r="Y591" s="4"/>
      <c r="Z591" s="4"/>
    </row>
    <row r="592" spans="1:26" ht="18" customHeight="1" x14ac:dyDescent="0.2">
      <c r="A592" s="8"/>
      <c r="B592" s="8"/>
      <c r="C592" s="8"/>
      <c r="D592" s="4"/>
      <c r="E592" s="4"/>
      <c r="F592" s="4"/>
      <c r="G592" s="4"/>
      <c r="H592" s="4"/>
      <c r="I592" s="4"/>
      <c r="J592" s="4"/>
      <c r="K592" s="4"/>
      <c r="L592" s="4"/>
      <c r="M592" s="4"/>
      <c r="N592" s="4"/>
      <c r="O592" s="4"/>
      <c r="P592" s="4"/>
      <c r="Q592" s="4"/>
      <c r="R592" s="4"/>
      <c r="S592" s="4"/>
      <c r="T592" s="4"/>
      <c r="U592" s="4"/>
      <c r="V592" s="4"/>
      <c r="W592" s="4"/>
      <c r="X592" s="4"/>
      <c r="Y592" s="4"/>
      <c r="Z592" s="4"/>
    </row>
    <row r="593" spans="1:26" ht="18" customHeight="1" x14ac:dyDescent="0.2">
      <c r="A593" s="8"/>
      <c r="B593" s="8"/>
      <c r="C593" s="8"/>
      <c r="D593" s="4"/>
      <c r="E593" s="4"/>
      <c r="F593" s="4"/>
      <c r="G593" s="4"/>
      <c r="H593" s="4"/>
      <c r="I593" s="4"/>
      <c r="J593" s="4"/>
      <c r="K593" s="4"/>
      <c r="L593" s="4"/>
      <c r="M593" s="4"/>
      <c r="N593" s="4"/>
      <c r="O593" s="4"/>
      <c r="P593" s="4"/>
      <c r="Q593" s="4"/>
      <c r="R593" s="4"/>
      <c r="S593" s="4"/>
      <c r="T593" s="4"/>
      <c r="U593" s="4"/>
      <c r="V593" s="4"/>
      <c r="W593" s="4"/>
      <c r="X593" s="4"/>
      <c r="Y593" s="4"/>
      <c r="Z593" s="4"/>
    </row>
    <row r="594" spans="1:26" ht="18" customHeight="1" x14ac:dyDescent="0.2">
      <c r="A594" s="8"/>
      <c r="B594" s="8"/>
      <c r="C594" s="8"/>
      <c r="D594" s="4"/>
      <c r="E594" s="4"/>
      <c r="F594" s="4"/>
      <c r="G594" s="4"/>
      <c r="H594" s="4"/>
      <c r="I594" s="4"/>
      <c r="J594" s="4"/>
      <c r="K594" s="4"/>
      <c r="L594" s="4"/>
      <c r="M594" s="4"/>
      <c r="N594" s="4"/>
      <c r="O594" s="4"/>
      <c r="P594" s="4"/>
      <c r="Q594" s="4"/>
      <c r="R594" s="4"/>
      <c r="S594" s="4"/>
      <c r="T594" s="4"/>
      <c r="U594" s="4"/>
      <c r="V594" s="4"/>
      <c r="W594" s="4"/>
      <c r="X594" s="4"/>
      <c r="Y594" s="4"/>
      <c r="Z594" s="4"/>
    </row>
    <row r="595" spans="1:26" ht="18" customHeight="1" x14ac:dyDescent="0.2">
      <c r="A595" s="8"/>
      <c r="B595" s="8"/>
      <c r="C595" s="8"/>
      <c r="D595" s="4"/>
      <c r="E595" s="4"/>
      <c r="F595" s="4"/>
      <c r="G595" s="4"/>
      <c r="H595" s="4"/>
      <c r="I595" s="4"/>
      <c r="J595" s="4"/>
      <c r="K595" s="4"/>
      <c r="L595" s="4"/>
      <c r="M595" s="4"/>
      <c r="N595" s="4"/>
      <c r="O595" s="4"/>
      <c r="P595" s="4"/>
      <c r="Q595" s="4"/>
      <c r="R595" s="4"/>
      <c r="S595" s="4"/>
      <c r="T595" s="4"/>
      <c r="U595" s="4"/>
      <c r="V595" s="4"/>
      <c r="W595" s="4"/>
      <c r="X595" s="4"/>
      <c r="Y595" s="4"/>
      <c r="Z595" s="4"/>
    </row>
    <row r="596" spans="1:26" ht="18" customHeight="1" x14ac:dyDescent="0.2">
      <c r="A596" s="8"/>
      <c r="B596" s="8"/>
      <c r="C596" s="8"/>
      <c r="D596" s="4"/>
      <c r="E596" s="4"/>
      <c r="F596" s="4"/>
      <c r="G596" s="4"/>
      <c r="H596" s="4"/>
      <c r="I596" s="4"/>
      <c r="J596" s="4"/>
      <c r="K596" s="4"/>
      <c r="L596" s="4"/>
      <c r="M596" s="4"/>
      <c r="N596" s="4"/>
      <c r="O596" s="4"/>
      <c r="P596" s="4"/>
      <c r="Q596" s="4"/>
      <c r="R596" s="4"/>
      <c r="S596" s="4"/>
      <c r="T596" s="4"/>
      <c r="U596" s="4"/>
      <c r="V596" s="4"/>
      <c r="W596" s="4"/>
      <c r="X596" s="4"/>
      <c r="Y596" s="4"/>
      <c r="Z596" s="4"/>
    </row>
    <row r="597" spans="1:26" ht="18" customHeight="1" x14ac:dyDescent="0.2">
      <c r="A597" s="8"/>
      <c r="B597" s="8"/>
      <c r="C597" s="8"/>
      <c r="D597" s="4"/>
      <c r="E597" s="4"/>
      <c r="F597" s="4"/>
      <c r="G597" s="4"/>
      <c r="H597" s="4"/>
      <c r="I597" s="4"/>
      <c r="J597" s="4"/>
      <c r="K597" s="4"/>
      <c r="L597" s="4"/>
      <c r="M597" s="4"/>
      <c r="N597" s="4"/>
      <c r="O597" s="4"/>
      <c r="P597" s="4"/>
      <c r="Q597" s="4"/>
      <c r="R597" s="4"/>
      <c r="S597" s="4"/>
      <c r="T597" s="4"/>
      <c r="U597" s="4"/>
      <c r="V597" s="4"/>
      <c r="W597" s="4"/>
      <c r="X597" s="4"/>
      <c r="Y597" s="4"/>
      <c r="Z597" s="4"/>
    </row>
    <row r="598" spans="1:26" ht="18" customHeight="1" x14ac:dyDescent="0.2">
      <c r="A598" s="8"/>
      <c r="B598" s="8"/>
      <c r="C598" s="8"/>
      <c r="D598" s="4"/>
      <c r="E598" s="4"/>
      <c r="F598" s="4"/>
      <c r="G598" s="4"/>
      <c r="H598" s="4"/>
      <c r="I598" s="4"/>
      <c r="J598" s="4"/>
      <c r="K598" s="4"/>
      <c r="L598" s="4"/>
      <c r="M598" s="4"/>
      <c r="N598" s="4"/>
      <c r="O598" s="4"/>
      <c r="P598" s="4"/>
      <c r="Q598" s="4"/>
      <c r="R598" s="4"/>
      <c r="S598" s="4"/>
      <c r="T598" s="4"/>
      <c r="U598" s="4"/>
      <c r="V598" s="4"/>
      <c r="W598" s="4"/>
      <c r="X598" s="4"/>
      <c r="Y598" s="4"/>
      <c r="Z598" s="4"/>
    </row>
    <row r="599" spans="1:26" ht="18" customHeight="1" x14ac:dyDescent="0.2">
      <c r="A599" s="8"/>
      <c r="B599" s="8"/>
      <c r="C599" s="8"/>
      <c r="D599" s="4"/>
      <c r="E599" s="4"/>
      <c r="F599" s="4"/>
      <c r="G599" s="4"/>
      <c r="H599" s="4"/>
      <c r="I599" s="4"/>
      <c r="J599" s="4"/>
      <c r="K599" s="4"/>
      <c r="L599" s="4"/>
      <c r="M599" s="4"/>
      <c r="N599" s="4"/>
      <c r="O599" s="4"/>
      <c r="P599" s="4"/>
      <c r="Q599" s="4"/>
      <c r="R599" s="4"/>
      <c r="S599" s="4"/>
      <c r="T599" s="4"/>
      <c r="U599" s="4"/>
      <c r="V599" s="4"/>
      <c r="W599" s="4"/>
      <c r="X599" s="4"/>
      <c r="Y599" s="4"/>
      <c r="Z599" s="4"/>
    </row>
    <row r="600" spans="1:26" ht="18" customHeight="1" x14ac:dyDescent="0.2">
      <c r="A600" s="8"/>
      <c r="B600" s="8"/>
      <c r="C600" s="8"/>
      <c r="D600" s="4"/>
      <c r="E600" s="4"/>
      <c r="F600" s="4"/>
      <c r="G600" s="4"/>
      <c r="H600" s="4"/>
      <c r="I600" s="4"/>
      <c r="J600" s="4"/>
      <c r="K600" s="4"/>
      <c r="L600" s="4"/>
      <c r="M600" s="4"/>
      <c r="N600" s="4"/>
      <c r="O600" s="4"/>
      <c r="P600" s="4"/>
      <c r="Q600" s="4"/>
      <c r="R600" s="4"/>
      <c r="S600" s="4"/>
      <c r="T600" s="4"/>
      <c r="U600" s="4"/>
      <c r="V600" s="4"/>
      <c r="W600" s="4"/>
      <c r="X600" s="4"/>
      <c r="Y600" s="4"/>
      <c r="Z600" s="4"/>
    </row>
    <row r="601" spans="1:26" ht="18" customHeight="1" x14ac:dyDescent="0.2">
      <c r="A601" s="8"/>
      <c r="B601" s="8"/>
      <c r="C601" s="8"/>
      <c r="D601" s="4"/>
      <c r="E601" s="4"/>
      <c r="F601" s="4"/>
      <c r="G601" s="4"/>
      <c r="H601" s="4"/>
      <c r="I601" s="4"/>
      <c r="J601" s="4"/>
      <c r="K601" s="4"/>
      <c r="L601" s="4"/>
      <c r="M601" s="4"/>
      <c r="N601" s="4"/>
      <c r="O601" s="4"/>
      <c r="P601" s="4"/>
      <c r="Q601" s="4"/>
      <c r="R601" s="4"/>
      <c r="S601" s="4"/>
      <c r="T601" s="4"/>
      <c r="U601" s="4"/>
      <c r="V601" s="4"/>
      <c r="W601" s="4"/>
      <c r="X601" s="4"/>
      <c r="Y601" s="4"/>
      <c r="Z601" s="4"/>
    </row>
    <row r="602" spans="1:26" ht="18" customHeight="1" x14ac:dyDescent="0.2">
      <c r="A602" s="8"/>
      <c r="B602" s="8"/>
      <c r="C602" s="8"/>
      <c r="D602" s="4"/>
      <c r="E602" s="4"/>
      <c r="F602" s="4"/>
      <c r="G602" s="4"/>
      <c r="H602" s="4"/>
      <c r="I602" s="4"/>
      <c r="J602" s="4"/>
      <c r="K602" s="4"/>
      <c r="L602" s="4"/>
      <c r="M602" s="4"/>
      <c r="N602" s="4"/>
      <c r="O602" s="4"/>
      <c r="P602" s="4"/>
      <c r="Q602" s="4"/>
      <c r="R602" s="4"/>
      <c r="S602" s="4"/>
      <c r="T602" s="4"/>
      <c r="U602" s="4"/>
      <c r="V602" s="4"/>
      <c r="W602" s="4"/>
      <c r="X602" s="4"/>
      <c r="Y602" s="4"/>
      <c r="Z602" s="4"/>
    </row>
    <row r="603" spans="1:26" ht="18" customHeight="1" x14ac:dyDescent="0.2">
      <c r="A603" s="8"/>
      <c r="B603" s="8"/>
      <c r="C603" s="8"/>
      <c r="D603" s="4"/>
      <c r="E603" s="4"/>
      <c r="F603" s="4"/>
      <c r="G603" s="4"/>
      <c r="H603" s="4"/>
      <c r="I603" s="4"/>
      <c r="J603" s="4"/>
      <c r="K603" s="4"/>
      <c r="L603" s="4"/>
      <c r="M603" s="4"/>
      <c r="N603" s="4"/>
      <c r="O603" s="4"/>
      <c r="P603" s="4"/>
      <c r="Q603" s="4"/>
      <c r="R603" s="4"/>
      <c r="S603" s="4"/>
      <c r="T603" s="4"/>
      <c r="U603" s="4"/>
      <c r="V603" s="4"/>
      <c r="W603" s="4"/>
      <c r="X603" s="4"/>
      <c r="Y603" s="4"/>
      <c r="Z603" s="4"/>
    </row>
    <row r="604" spans="1:26" ht="18" customHeight="1" x14ac:dyDescent="0.2">
      <c r="A604" s="8"/>
      <c r="B604" s="8"/>
      <c r="C604" s="8"/>
      <c r="D604" s="4"/>
      <c r="E604" s="4"/>
      <c r="F604" s="4"/>
      <c r="G604" s="4"/>
      <c r="H604" s="4"/>
      <c r="I604" s="4"/>
      <c r="J604" s="4"/>
      <c r="K604" s="4"/>
      <c r="L604" s="4"/>
      <c r="M604" s="4"/>
      <c r="N604" s="4"/>
      <c r="O604" s="4"/>
      <c r="P604" s="4"/>
      <c r="Q604" s="4"/>
      <c r="R604" s="4"/>
      <c r="S604" s="4"/>
      <c r="T604" s="4"/>
      <c r="U604" s="4"/>
      <c r="V604" s="4"/>
      <c r="W604" s="4"/>
      <c r="X604" s="4"/>
      <c r="Y604" s="4"/>
      <c r="Z604" s="4"/>
    </row>
    <row r="605" spans="1:26" ht="18" customHeight="1" x14ac:dyDescent="0.2">
      <c r="A605" s="8"/>
      <c r="B605" s="8"/>
      <c r="C605" s="8"/>
      <c r="D605" s="4"/>
      <c r="E605" s="4"/>
      <c r="F605" s="4"/>
      <c r="G605" s="4"/>
      <c r="H605" s="4"/>
      <c r="I605" s="4"/>
      <c r="J605" s="4"/>
      <c r="K605" s="4"/>
      <c r="L605" s="4"/>
      <c r="M605" s="4"/>
      <c r="N605" s="4"/>
      <c r="O605" s="4"/>
      <c r="P605" s="4"/>
      <c r="Q605" s="4"/>
      <c r="R605" s="4"/>
      <c r="S605" s="4"/>
      <c r="T605" s="4"/>
      <c r="U605" s="4"/>
      <c r="V605" s="4"/>
      <c r="W605" s="4"/>
      <c r="X605" s="4"/>
      <c r="Y605" s="4"/>
      <c r="Z605" s="4"/>
    </row>
    <row r="606" spans="1:26" ht="18" customHeight="1" x14ac:dyDescent="0.2">
      <c r="A606" s="8"/>
      <c r="B606" s="8"/>
      <c r="C606" s="8"/>
      <c r="D606" s="4"/>
      <c r="E606" s="4"/>
      <c r="F606" s="4"/>
      <c r="G606" s="4"/>
      <c r="H606" s="4"/>
      <c r="I606" s="4"/>
      <c r="J606" s="4"/>
      <c r="K606" s="4"/>
      <c r="L606" s="4"/>
      <c r="M606" s="4"/>
      <c r="N606" s="4"/>
      <c r="O606" s="4"/>
      <c r="P606" s="4"/>
      <c r="Q606" s="4"/>
      <c r="R606" s="4"/>
      <c r="S606" s="4"/>
      <c r="T606" s="4"/>
      <c r="U606" s="4"/>
      <c r="V606" s="4"/>
      <c r="W606" s="4"/>
      <c r="X606" s="4"/>
      <c r="Y606" s="4"/>
      <c r="Z606" s="4"/>
    </row>
    <row r="607" spans="1:26" ht="18" customHeight="1" x14ac:dyDescent="0.2">
      <c r="A607" s="8"/>
      <c r="B607" s="8"/>
      <c r="C607" s="8"/>
      <c r="D607" s="4"/>
      <c r="E607" s="4"/>
      <c r="F607" s="4"/>
      <c r="G607" s="4"/>
      <c r="H607" s="4"/>
      <c r="I607" s="4"/>
      <c r="J607" s="4"/>
      <c r="K607" s="4"/>
      <c r="L607" s="4"/>
      <c r="M607" s="4"/>
      <c r="N607" s="4"/>
      <c r="O607" s="4"/>
      <c r="P607" s="4"/>
      <c r="Q607" s="4"/>
      <c r="R607" s="4"/>
      <c r="S607" s="4"/>
      <c r="T607" s="4"/>
      <c r="U607" s="4"/>
      <c r="V607" s="4"/>
      <c r="W607" s="4"/>
      <c r="X607" s="4"/>
      <c r="Y607" s="4"/>
      <c r="Z607" s="4"/>
    </row>
    <row r="608" spans="1:26" ht="18" customHeight="1" x14ac:dyDescent="0.2">
      <c r="A608" s="8"/>
      <c r="B608" s="8"/>
      <c r="C608" s="8"/>
      <c r="D608" s="4"/>
      <c r="E608" s="4"/>
      <c r="F608" s="4"/>
      <c r="G608" s="4"/>
      <c r="H608" s="4"/>
      <c r="I608" s="4"/>
      <c r="J608" s="4"/>
      <c r="K608" s="4"/>
      <c r="L608" s="4"/>
      <c r="M608" s="4"/>
      <c r="N608" s="4"/>
      <c r="O608" s="4"/>
      <c r="P608" s="4"/>
      <c r="Q608" s="4"/>
      <c r="R608" s="4"/>
      <c r="S608" s="4"/>
      <c r="T608" s="4"/>
      <c r="U608" s="4"/>
      <c r="V608" s="4"/>
      <c r="W608" s="4"/>
      <c r="X608" s="4"/>
      <c r="Y608" s="4"/>
      <c r="Z608" s="4"/>
    </row>
    <row r="609" spans="1:26" ht="18" customHeight="1" x14ac:dyDescent="0.2">
      <c r="A609" s="8"/>
      <c r="B609" s="8"/>
      <c r="C609" s="8"/>
      <c r="D609" s="4"/>
      <c r="E609" s="4"/>
      <c r="F609" s="4"/>
      <c r="G609" s="4"/>
      <c r="H609" s="4"/>
      <c r="I609" s="4"/>
      <c r="J609" s="4"/>
      <c r="K609" s="4"/>
      <c r="L609" s="4"/>
      <c r="M609" s="4"/>
      <c r="N609" s="4"/>
      <c r="O609" s="4"/>
      <c r="P609" s="4"/>
      <c r="Q609" s="4"/>
      <c r="R609" s="4"/>
      <c r="S609" s="4"/>
      <c r="T609" s="4"/>
      <c r="U609" s="4"/>
      <c r="V609" s="4"/>
      <c r="W609" s="4"/>
      <c r="X609" s="4"/>
      <c r="Y609" s="4"/>
      <c r="Z609" s="4"/>
    </row>
    <row r="610" spans="1:26" ht="18" customHeight="1" x14ac:dyDescent="0.2">
      <c r="A610" s="8"/>
      <c r="B610" s="8"/>
      <c r="C610" s="8"/>
      <c r="D610" s="4"/>
      <c r="E610" s="4"/>
      <c r="F610" s="4"/>
      <c r="G610" s="4"/>
      <c r="H610" s="4"/>
      <c r="I610" s="4"/>
      <c r="J610" s="4"/>
      <c r="K610" s="4"/>
      <c r="L610" s="4"/>
      <c r="M610" s="4"/>
      <c r="N610" s="4"/>
      <c r="O610" s="4"/>
      <c r="P610" s="4"/>
      <c r="Q610" s="4"/>
      <c r="R610" s="4"/>
      <c r="S610" s="4"/>
      <c r="T610" s="4"/>
      <c r="U610" s="4"/>
      <c r="V610" s="4"/>
      <c r="W610" s="4"/>
      <c r="X610" s="4"/>
      <c r="Y610" s="4"/>
      <c r="Z610" s="4"/>
    </row>
    <row r="611" spans="1:26" ht="18" customHeight="1" x14ac:dyDescent="0.2">
      <c r="A611" s="8"/>
      <c r="B611" s="8"/>
      <c r="C611" s="8"/>
      <c r="D611" s="4"/>
      <c r="E611" s="4"/>
      <c r="F611" s="4"/>
      <c r="G611" s="4"/>
      <c r="H611" s="4"/>
      <c r="I611" s="4"/>
      <c r="J611" s="4"/>
      <c r="K611" s="4"/>
      <c r="L611" s="4"/>
      <c r="M611" s="4"/>
      <c r="N611" s="4"/>
      <c r="O611" s="4"/>
      <c r="P611" s="4"/>
      <c r="Q611" s="4"/>
      <c r="R611" s="4"/>
      <c r="S611" s="4"/>
      <c r="T611" s="4"/>
      <c r="U611" s="4"/>
      <c r="V611" s="4"/>
      <c r="W611" s="4"/>
      <c r="X611" s="4"/>
      <c r="Y611" s="4"/>
      <c r="Z611" s="4"/>
    </row>
    <row r="612" spans="1:26" ht="18" customHeight="1" x14ac:dyDescent="0.2">
      <c r="A612" s="8"/>
      <c r="B612" s="8"/>
      <c r="C612" s="8"/>
      <c r="D612" s="4"/>
      <c r="E612" s="4"/>
      <c r="F612" s="4"/>
      <c r="G612" s="4"/>
      <c r="H612" s="4"/>
      <c r="I612" s="4"/>
      <c r="J612" s="4"/>
      <c r="K612" s="4"/>
      <c r="L612" s="4"/>
      <c r="M612" s="4"/>
      <c r="N612" s="4"/>
      <c r="O612" s="4"/>
      <c r="P612" s="4"/>
      <c r="Q612" s="4"/>
      <c r="R612" s="4"/>
      <c r="S612" s="4"/>
      <c r="T612" s="4"/>
      <c r="U612" s="4"/>
      <c r="V612" s="4"/>
      <c r="W612" s="4"/>
      <c r="X612" s="4"/>
      <c r="Y612" s="4"/>
      <c r="Z612" s="4"/>
    </row>
    <row r="613" spans="1:26" ht="18" customHeight="1" x14ac:dyDescent="0.2">
      <c r="A613" s="8"/>
      <c r="B613" s="8"/>
      <c r="C613" s="8"/>
      <c r="D613" s="4"/>
      <c r="E613" s="4"/>
      <c r="F613" s="4"/>
      <c r="G613" s="4"/>
      <c r="H613" s="4"/>
      <c r="I613" s="4"/>
      <c r="J613" s="4"/>
      <c r="K613" s="4"/>
      <c r="L613" s="4"/>
      <c r="M613" s="4"/>
      <c r="N613" s="4"/>
      <c r="O613" s="4"/>
      <c r="P613" s="4"/>
      <c r="Q613" s="4"/>
      <c r="R613" s="4"/>
      <c r="S613" s="4"/>
      <c r="T613" s="4"/>
      <c r="U613" s="4"/>
      <c r="V613" s="4"/>
      <c r="W613" s="4"/>
      <c r="X613" s="4"/>
      <c r="Y613" s="4"/>
      <c r="Z613" s="4"/>
    </row>
    <row r="614" spans="1:26" ht="18" customHeight="1" x14ac:dyDescent="0.2">
      <c r="A614" s="8"/>
      <c r="B614" s="8"/>
      <c r="C614" s="8"/>
      <c r="D614" s="4"/>
      <c r="E614" s="4"/>
      <c r="F614" s="4"/>
      <c r="G614" s="4"/>
      <c r="H614" s="4"/>
      <c r="I614" s="4"/>
      <c r="J614" s="4"/>
      <c r="K614" s="4"/>
      <c r="L614" s="4"/>
      <c r="M614" s="4"/>
      <c r="N614" s="4"/>
      <c r="O614" s="4"/>
      <c r="P614" s="4"/>
      <c r="Q614" s="4"/>
      <c r="R614" s="4"/>
      <c r="S614" s="4"/>
      <c r="T614" s="4"/>
      <c r="U614" s="4"/>
      <c r="V614" s="4"/>
      <c r="W614" s="4"/>
      <c r="X614" s="4"/>
      <c r="Y614" s="4"/>
      <c r="Z614" s="4"/>
    </row>
    <row r="615" spans="1:26" ht="18" customHeight="1" x14ac:dyDescent="0.2">
      <c r="A615" s="8"/>
      <c r="B615" s="8"/>
      <c r="C615" s="8"/>
      <c r="D615" s="4"/>
      <c r="E615" s="4"/>
      <c r="F615" s="4"/>
      <c r="G615" s="4"/>
      <c r="H615" s="4"/>
      <c r="I615" s="4"/>
      <c r="J615" s="4"/>
      <c r="K615" s="4"/>
      <c r="L615" s="4"/>
      <c r="M615" s="4"/>
      <c r="N615" s="4"/>
      <c r="O615" s="4"/>
      <c r="P615" s="4"/>
      <c r="Q615" s="4"/>
      <c r="R615" s="4"/>
      <c r="S615" s="4"/>
      <c r="T615" s="4"/>
      <c r="U615" s="4"/>
      <c r="V615" s="4"/>
      <c r="W615" s="4"/>
      <c r="X615" s="4"/>
      <c r="Y615" s="4"/>
      <c r="Z615" s="4"/>
    </row>
    <row r="616" spans="1:26" ht="18" customHeight="1" x14ac:dyDescent="0.2">
      <c r="A616" s="8"/>
      <c r="B616" s="8"/>
      <c r="C616" s="8"/>
      <c r="D616" s="4"/>
      <c r="E616" s="4"/>
      <c r="F616" s="4"/>
      <c r="G616" s="4"/>
      <c r="H616" s="4"/>
      <c r="I616" s="4"/>
      <c r="J616" s="4"/>
      <c r="K616" s="4"/>
      <c r="L616" s="4"/>
      <c r="M616" s="4"/>
      <c r="N616" s="4"/>
      <c r="O616" s="4"/>
      <c r="P616" s="4"/>
      <c r="Q616" s="4"/>
      <c r="R616" s="4"/>
      <c r="S616" s="4"/>
      <c r="T616" s="4"/>
      <c r="U616" s="4"/>
      <c r="V616" s="4"/>
      <c r="W616" s="4"/>
      <c r="X616" s="4"/>
      <c r="Y616" s="4"/>
      <c r="Z616" s="4"/>
    </row>
    <row r="617" spans="1:26" ht="18" customHeight="1" x14ac:dyDescent="0.2">
      <c r="A617" s="8"/>
      <c r="B617" s="8"/>
      <c r="C617" s="8"/>
      <c r="D617" s="4"/>
      <c r="E617" s="4"/>
      <c r="F617" s="4"/>
      <c r="G617" s="4"/>
      <c r="H617" s="4"/>
      <c r="I617" s="4"/>
      <c r="J617" s="4"/>
      <c r="K617" s="4"/>
      <c r="L617" s="4"/>
      <c r="M617" s="4"/>
      <c r="N617" s="4"/>
      <c r="O617" s="4"/>
      <c r="P617" s="4"/>
      <c r="Q617" s="4"/>
      <c r="R617" s="4"/>
      <c r="S617" s="4"/>
      <c r="T617" s="4"/>
      <c r="U617" s="4"/>
      <c r="V617" s="4"/>
      <c r="W617" s="4"/>
      <c r="X617" s="4"/>
      <c r="Y617" s="4"/>
      <c r="Z617" s="4"/>
    </row>
    <row r="618" spans="1:26" ht="18" customHeight="1" x14ac:dyDescent="0.2">
      <c r="A618" s="8"/>
      <c r="B618" s="8"/>
      <c r="C618" s="8"/>
      <c r="D618" s="4"/>
      <c r="E618" s="4"/>
      <c r="F618" s="4"/>
      <c r="G618" s="4"/>
      <c r="H618" s="4"/>
      <c r="I618" s="4"/>
      <c r="J618" s="4"/>
      <c r="K618" s="4"/>
      <c r="L618" s="4"/>
      <c r="M618" s="4"/>
      <c r="N618" s="4"/>
      <c r="O618" s="4"/>
      <c r="P618" s="4"/>
      <c r="Q618" s="4"/>
      <c r="R618" s="4"/>
      <c r="S618" s="4"/>
      <c r="T618" s="4"/>
      <c r="U618" s="4"/>
      <c r="V618" s="4"/>
      <c r="W618" s="4"/>
      <c r="X618" s="4"/>
      <c r="Y618" s="4"/>
      <c r="Z618" s="4"/>
    </row>
    <row r="619" spans="1:26" ht="18" customHeight="1" x14ac:dyDescent="0.2">
      <c r="A619" s="8"/>
      <c r="B619" s="8"/>
      <c r="C619" s="8"/>
      <c r="D619" s="4"/>
      <c r="E619" s="4"/>
      <c r="F619" s="4"/>
      <c r="G619" s="4"/>
      <c r="H619" s="4"/>
      <c r="I619" s="4"/>
      <c r="J619" s="4"/>
      <c r="K619" s="4"/>
      <c r="L619" s="4"/>
      <c r="M619" s="4"/>
      <c r="N619" s="4"/>
      <c r="O619" s="4"/>
      <c r="P619" s="4"/>
      <c r="Q619" s="4"/>
      <c r="R619" s="4"/>
      <c r="S619" s="4"/>
      <c r="T619" s="4"/>
      <c r="U619" s="4"/>
      <c r="V619" s="4"/>
      <c r="W619" s="4"/>
      <c r="X619" s="4"/>
      <c r="Y619" s="4"/>
      <c r="Z619" s="4"/>
    </row>
    <row r="620" spans="1:26" ht="18" customHeight="1" x14ac:dyDescent="0.2">
      <c r="A620" s="8"/>
      <c r="B620" s="8"/>
      <c r="C620" s="8"/>
      <c r="D620" s="4"/>
      <c r="E620" s="4"/>
      <c r="F620" s="4"/>
      <c r="G620" s="4"/>
      <c r="H620" s="4"/>
      <c r="I620" s="4"/>
      <c r="J620" s="4"/>
      <c r="K620" s="4"/>
      <c r="L620" s="4"/>
      <c r="M620" s="4"/>
      <c r="N620" s="4"/>
      <c r="O620" s="4"/>
      <c r="P620" s="4"/>
      <c r="Q620" s="4"/>
      <c r="R620" s="4"/>
      <c r="S620" s="4"/>
      <c r="T620" s="4"/>
      <c r="U620" s="4"/>
      <c r="V620" s="4"/>
      <c r="W620" s="4"/>
      <c r="X620" s="4"/>
      <c r="Y620" s="4"/>
      <c r="Z620" s="4"/>
    </row>
    <row r="621" spans="1:26" ht="18" customHeight="1" x14ac:dyDescent="0.2">
      <c r="A621" s="8"/>
      <c r="B621" s="8"/>
      <c r="C621" s="8"/>
      <c r="D621" s="4"/>
      <c r="E621" s="4"/>
      <c r="F621" s="4"/>
      <c r="G621" s="4"/>
      <c r="H621" s="4"/>
      <c r="I621" s="4"/>
      <c r="J621" s="4"/>
      <c r="K621" s="4"/>
      <c r="L621" s="4"/>
      <c r="M621" s="4"/>
      <c r="N621" s="4"/>
      <c r="O621" s="4"/>
      <c r="P621" s="4"/>
      <c r="Q621" s="4"/>
      <c r="R621" s="4"/>
      <c r="S621" s="4"/>
      <c r="T621" s="4"/>
      <c r="U621" s="4"/>
      <c r="V621" s="4"/>
      <c r="W621" s="4"/>
      <c r="X621" s="4"/>
      <c r="Y621" s="4"/>
      <c r="Z621" s="4"/>
    </row>
    <row r="622" spans="1:26" ht="18" customHeight="1" x14ac:dyDescent="0.2">
      <c r="A622" s="8"/>
      <c r="B622" s="8"/>
      <c r="C622" s="8"/>
      <c r="D622" s="4"/>
      <c r="E622" s="4"/>
      <c r="F622" s="4"/>
      <c r="G622" s="4"/>
      <c r="H622" s="4"/>
      <c r="I622" s="4"/>
      <c r="J622" s="4"/>
      <c r="K622" s="4"/>
      <c r="L622" s="4"/>
      <c r="M622" s="4"/>
      <c r="N622" s="4"/>
      <c r="O622" s="4"/>
      <c r="P622" s="4"/>
      <c r="Q622" s="4"/>
      <c r="R622" s="4"/>
      <c r="S622" s="4"/>
      <c r="T622" s="4"/>
      <c r="U622" s="4"/>
      <c r="V622" s="4"/>
      <c r="W622" s="4"/>
      <c r="X622" s="4"/>
      <c r="Y622" s="4"/>
      <c r="Z622" s="4"/>
    </row>
    <row r="623" spans="1:26" ht="18" customHeight="1" x14ac:dyDescent="0.2">
      <c r="A623" s="8"/>
      <c r="B623" s="8"/>
      <c r="C623" s="8"/>
      <c r="D623" s="4"/>
      <c r="E623" s="4"/>
      <c r="F623" s="4"/>
      <c r="G623" s="4"/>
      <c r="H623" s="4"/>
      <c r="I623" s="4"/>
      <c r="J623" s="4"/>
      <c r="K623" s="4"/>
      <c r="L623" s="4"/>
      <c r="M623" s="4"/>
      <c r="N623" s="4"/>
      <c r="O623" s="4"/>
      <c r="P623" s="4"/>
      <c r="Q623" s="4"/>
      <c r="R623" s="4"/>
      <c r="S623" s="4"/>
      <c r="T623" s="4"/>
      <c r="U623" s="4"/>
      <c r="V623" s="4"/>
      <c r="W623" s="4"/>
      <c r="X623" s="4"/>
      <c r="Y623" s="4"/>
      <c r="Z623" s="4"/>
    </row>
    <row r="624" spans="1:26" ht="18" customHeight="1" x14ac:dyDescent="0.2">
      <c r="A624" s="8"/>
      <c r="B624" s="8"/>
      <c r="C624" s="8"/>
      <c r="D624" s="4"/>
      <c r="E624" s="4"/>
      <c r="F624" s="4"/>
      <c r="G624" s="4"/>
      <c r="H624" s="4"/>
      <c r="I624" s="4"/>
      <c r="J624" s="4"/>
      <c r="K624" s="4"/>
      <c r="L624" s="4"/>
      <c r="M624" s="4"/>
      <c r="N624" s="4"/>
      <c r="O624" s="4"/>
      <c r="P624" s="4"/>
      <c r="Q624" s="4"/>
      <c r="R624" s="4"/>
      <c r="S624" s="4"/>
      <c r="T624" s="4"/>
      <c r="U624" s="4"/>
      <c r="V624" s="4"/>
      <c r="W624" s="4"/>
      <c r="X624" s="4"/>
      <c r="Y624" s="4"/>
      <c r="Z624" s="4"/>
    </row>
    <row r="625" spans="1:26" ht="18" customHeight="1" x14ac:dyDescent="0.2">
      <c r="A625" s="8"/>
      <c r="B625" s="8"/>
      <c r="C625" s="8"/>
      <c r="D625" s="4"/>
      <c r="E625" s="4"/>
      <c r="F625" s="4"/>
      <c r="G625" s="4"/>
      <c r="H625" s="4"/>
      <c r="I625" s="4"/>
      <c r="J625" s="4"/>
      <c r="K625" s="4"/>
      <c r="L625" s="4"/>
      <c r="M625" s="4"/>
      <c r="N625" s="4"/>
      <c r="O625" s="4"/>
      <c r="P625" s="4"/>
      <c r="Q625" s="4"/>
      <c r="R625" s="4"/>
      <c r="S625" s="4"/>
      <c r="T625" s="4"/>
      <c r="U625" s="4"/>
      <c r="V625" s="4"/>
      <c r="W625" s="4"/>
      <c r="X625" s="4"/>
      <c r="Y625" s="4"/>
      <c r="Z625" s="4"/>
    </row>
    <row r="626" spans="1:26" ht="18" customHeight="1" x14ac:dyDescent="0.2">
      <c r="A626" s="8"/>
      <c r="B626" s="8"/>
      <c r="C626" s="8"/>
      <c r="D626" s="4"/>
      <c r="E626" s="4"/>
      <c r="F626" s="4"/>
      <c r="G626" s="4"/>
      <c r="H626" s="4"/>
      <c r="I626" s="4"/>
      <c r="J626" s="4"/>
      <c r="K626" s="4"/>
      <c r="L626" s="4"/>
      <c r="M626" s="4"/>
      <c r="N626" s="4"/>
      <c r="O626" s="4"/>
      <c r="P626" s="4"/>
      <c r="Q626" s="4"/>
      <c r="R626" s="4"/>
      <c r="S626" s="4"/>
      <c r="T626" s="4"/>
      <c r="U626" s="4"/>
      <c r="V626" s="4"/>
      <c r="W626" s="4"/>
      <c r="X626" s="4"/>
      <c r="Y626" s="4"/>
      <c r="Z626" s="4"/>
    </row>
    <row r="627" spans="1:26" ht="18" customHeight="1" x14ac:dyDescent="0.2">
      <c r="A627" s="8"/>
      <c r="B627" s="8"/>
      <c r="C627" s="8"/>
      <c r="D627" s="4"/>
      <c r="E627" s="4"/>
      <c r="F627" s="4"/>
      <c r="G627" s="4"/>
      <c r="H627" s="4"/>
      <c r="I627" s="4"/>
      <c r="J627" s="4"/>
      <c r="K627" s="4"/>
      <c r="L627" s="4"/>
      <c r="M627" s="4"/>
      <c r="N627" s="4"/>
      <c r="O627" s="4"/>
      <c r="P627" s="4"/>
      <c r="Q627" s="4"/>
      <c r="R627" s="4"/>
      <c r="S627" s="4"/>
      <c r="T627" s="4"/>
      <c r="U627" s="4"/>
      <c r="V627" s="4"/>
      <c r="W627" s="4"/>
      <c r="X627" s="4"/>
      <c r="Y627" s="4"/>
      <c r="Z627" s="4"/>
    </row>
    <row r="628" spans="1:26" ht="18" customHeight="1" x14ac:dyDescent="0.2">
      <c r="A628" s="8"/>
      <c r="B628" s="8"/>
      <c r="C628" s="8"/>
      <c r="D628" s="4"/>
      <c r="E628" s="4"/>
      <c r="F628" s="4"/>
      <c r="G628" s="4"/>
      <c r="H628" s="4"/>
      <c r="I628" s="4"/>
      <c r="J628" s="4"/>
      <c r="K628" s="4"/>
      <c r="L628" s="4"/>
      <c r="M628" s="4"/>
      <c r="N628" s="4"/>
      <c r="O628" s="4"/>
      <c r="P628" s="4"/>
      <c r="Q628" s="4"/>
      <c r="R628" s="4"/>
      <c r="S628" s="4"/>
      <c r="T628" s="4"/>
      <c r="U628" s="4"/>
      <c r="V628" s="4"/>
      <c r="W628" s="4"/>
      <c r="X628" s="4"/>
      <c r="Y628" s="4"/>
      <c r="Z628" s="4"/>
    </row>
    <row r="629" spans="1:26" ht="18" customHeight="1" x14ac:dyDescent="0.2">
      <c r="A629" s="8"/>
      <c r="B629" s="8"/>
      <c r="C629" s="8"/>
      <c r="D629" s="4"/>
      <c r="E629" s="4"/>
      <c r="F629" s="4"/>
      <c r="G629" s="4"/>
      <c r="H629" s="4"/>
      <c r="I629" s="4"/>
      <c r="J629" s="4"/>
      <c r="K629" s="4"/>
      <c r="L629" s="4"/>
      <c r="M629" s="4"/>
      <c r="N629" s="4"/>
      <c r="O629" s="4"/>
      <c r="P629" s="4"/>
      <c r="Q629" s="4"/>
      <c r="R629" s="4"/>
      <c r="S629" s="4"/>
      <c r="T629" s="4"/>
      <c r="U629" s="4"/>
      <c r="V629" s="4"/>
      <c r="W629" s="4"/>
      <c r="X629" s="4"/>
      <c r="Y629" s="4"/>
      <c r="Z629" s="4"/>
    </row>
    <row r="630" spans="1:26" ht="18" customHeight="1" x14ac:dyDescent="0.2">
      <c r="A630" s="8"/>
      <c r="B630" s="8"/>
      <c r="C630" s="8"/>
      <c r="D630" s="4"/>
      <c r="E630" s="4"/>
      <c r="F630" s="4"/>
      <c r="G630" s="4"/>
      <c r="H630" s="4"/>
      <c r="I630" s="4"/>
      <c r="J630" s="4"/>
      <c r="K630" s="4"/>
      <c r="L630" s="4"/>
      <c r="M630" s="4"/>
      <c r="N630" s="4"/>
      <c r="O630" s="4"/>
      <c r="P630" s="4"/>
      <c r="Q630" s="4"/>
      <c r="R630" s="4"/>
      <c r="S630" s="4"/>
      <c r="T630" s="4"/>
      <c r="U630" s="4"/>
      <c r="V630" s="4"/>
      <c r="W630" s="4"/>
      <c r="X630" s="4"/>
      <c r="Y630" s="4"/>
      <c r="Z630" s="4"/>
    </row>
    <row r="631" spans="1:26" ht="18" customHeight="1" x14ac:dyDescent="0.2">
      <c r="A631" s="8"/>
      <c r="B631" s="8"/>
      <c r="C631" s="8"/>
      <c r="D631" s="4"/>
      <c r="E631" s="4"/>
      <c r="F631" s="4"/>
      <c r="G631" s="4"/>
      <c r="H631" s="4"/>
      <c r="I631" s="4"/>
      <c r="J631" s="4"/>
      <c r="K631" s="4"/>
      <c r="L631" s="4"/>
      <c r="M631" s="4"/>
      <c r="N631" s="4"/>
      <c r="O631" s="4"/>
      <c r="P631" s="4"/>
      <c r="Q631" s="4"/>
      <c r="R631" s="4"/>
      <c r="S631" s="4"/>
      <c r="T631" s="4"/>
      <c r="U631" s="4"/>
      <c r="V631" s="4"/>
      <c r="W631" s="4"/>
      <c r="X631" s="4"/>
      <c r="Y631" s="4"/>
      <c r="Z631" s="4"/>
    </row>
    <row r="632" spans="1:26" ht="18" customHeight="1" x14ac:dyDescent="0.2">
      <c r="A632" s="8"/>
      <c r="B632" s="8"/>
      <c r="C632" s="8"/>
      <c r="D632" s="4"/>
      <c r="E632" s="4"/>
      <c r="F632" s="4"/>
      <c r="G632" s="4"/>
      <c r="H632" s="4"/>
      <c r="I632" s="4"/>
      <c r="J632" s="4"/>
      <c r="K632" s="4"/>
      <c r="L632" s="4"/>
      <c r="M632" s="4"/>
      <c r="N632" s="4"/>
      <c r="O632" s="4"/>
      <c r="P632" s="4"/>
      <c r="Q632" s="4"/>
      <c r="R632" s="4"/>
      <c r="S632" s="4"/>
      <c r="T632" s="4"/>
      <c r="U632" s="4"/>
      <c r="V632" s="4"/>
      <c r="W632" s="4"/>
      <c r="X632" s="4"/>
      <c r="Y632" s="4"/>
      <c r="Z632" s="4"/>
    </row>
    <row r="633" spans="1:26" ht="18" customHeight="1" x14ac:dyDescent="0.2">
      <c r="A633" s="8"/>
      <c r="B633" s="8"/>
      <c r="C633" s="8"/>
      <c r="D633" s="4"/>
      <c r="E633" s="4"/>
      <c r="F633" s="4"/>
      <c r="G633" s="4"/>
      <c r="H633" s="4"/>
      <c r="I633" s="4"/>
      <c r="J633" s="4"/>
      <c r="K633" s="4"/>
      <c r="L633" s="4"/>
      <c r="M633" s="4"/>
      <c r="N633" s="4"/>
      <c r="O633" s="4"/>
      <c r="P633" s="4"/>
      <c r="Q633" s="4"/>
      <c r="R633" s="4"/>
      <c r="S633" s="4"/>
      <c r="T633" s="4"/>
      <c r="U633" s="4"/>
      <c r="V633" s="4"/>
      <c r="W633" s="4"/>
      <c r="X633" s="4"/>
      <c r="Y633" s="4"/>
      <c r="Z633" s="4"/>
    </row>
    <row r="634" spans="1:26" ht="18" customHeight="1" x14ac:dyDescent="0.2">
      <c r="A634" s="8"/>
      <c r="B634" s="8"/>
      <c r="C634" s="8"/>
      <c r="D634" s="4"/>
      <c r="E634" s="4"/>
      <c r="F634" s="4"/>
      <c r="G634" s="4"/>
      <c r="H634" s="4"/>
      <c r="I634" s="4"/>
      <c r="J634" s="4"/>
      <c r="K634" s="4"/>
      <c r="L634" s="4"/>
      <c r="M634" s="4"/>
      <c r="N634" s="4"/>
      <c r="O634" s="4"/>
      <c r="P634" s="4"/>
      <c r="Q634" s="4"/>
      <c r="R634" s="4"/>
      <c r="S634" s="4"/>
      <c r="T634" s="4"/>
      <c r="U634" s="4"/>
      <c r="V634" s="4"/>
      <c r="W634" s="4"/>
      <c r="X634" s="4"/>
      <c r="Y634" s="4"/>
      <c r="Z634" s="4"/>
    </row>
    <row r="635" spans="1:26" ht="18" customHeight="1" x14ac:dyDescent="0.2">
      <c r="A635" s="8"/>
      <c r="B635" s="8"/>
      <c r="C635" s="8"/>
      <c r="D635" s="4"/>
      <c r="E635" s="4"/>
      <c r="F635" s="4"/>
      <c r="G635" s="4"/>
      <c r="H635" s="4"/>
      <c r="I635" s="4"/>
      <c r="J635" s="4"/>
      <c r="K635" s="4"/>
      <c r="L635" s="4"/>
      <c r="M635" s="4"/>
      <c r="N635" s="4"/>
      <c r="O635" s="4"/>
      <c r="P635" s="4"/>
      <c r="Q635" s="4"/>
      <c r="R635" s="4"/>
      <c r="S635" s="4"/>
      <c r="T635" s="4"/>
      <c r="U635" s="4"/>
      <c r="V635" s="4"/>
      <c r="W635" s="4"/>
      <c r="X635" s="4"/>
      <c r="Y635" s="4"/>
      <c r="Z635" s="4"/>
    </row>
    <row r="636" spans="1:26" ht="18" customHeight="1" x14ac:dyDescent="0.2">
      <c r="A636" s="8"/>
      <c r="B636" s="8"/>
      <c r="C636" s="8"/>
      <c r="D636" s="4"/>
      <c r="E636" s="4"/>
      <c r="F636" s="4"/>
      <c r="G636" s="4"/>
      <c r="H636" s="4"/>
      <c r="I636" s="4"/>
      <c r="J636" s="4"/>
      <c r="K636" s="4"/>
      <c r="L636" s="4"/>
      <c r="M636" s="4"/>
      <c r="N636" s="4"/>
      <c r="O636" s="4"/>
      <c r="P636" s="4"/>
      <c r="Q636" s="4"/>
      <c r="R636" s="4"/>
      <c r="S636" s="4"/>
      <c r="T636" s="4"/>
      <c r="U636" s="4"/>
      <c r="V636" s="4"/>
      <c r="W636" s="4"/>
      <c r="X636" s="4"/>
      <c r="Y636" s="4"/>
      <c r="Z636" s="4"/>
    </row>
    <row r="637" spans="1:26" ht="18" customHeight="1" x14ac:dyDescent="0.2">
      <c r="A637" s="8"/>
      <c r="B637" s="8"/>
      <c r="C637" s="8"/>
      <c r="D637" s="4"/>
      <c r="E637" s="4"/>
      <c r="F637" s="4"/>
      <c r="G637" s="4"/>
      <c r="H637" s="4"/>
      <c r="I637" s="4"/>
      <c r="J637" s="4"/>
      <c r="K637" s="4"/>
      <c r="L637" s="4"/>
      <c r="M637" s="4"/>
      <c r="N637" s="4"/>
      <c r="O637" s="4"/>
      <c r="P637" s="4"/>
      <c r="Q637" s="4"/>
      <c r="R637" s="4"/>
      <c r="S637" s="4"/>
      <c r="T637" s="4"/>
      <c r="U637" s="4"/>
      <c r="V637" s="4"/>
      <c r="W637" s="4"/>
      <c r="X637" s="4"/>
      <c r="Y637" s="4"/>
      <c r="Z637" s="4"/>
    </row>
    <row r="638" spans="1:26" ht="18" customHeight="1" x14ac:dyDescent="0.2">
      <c r="A638" s="8"/>
      <c r="B638" s="8"/>
      <c r="C638" s="8"/>
      <c r="D638" s="4"/>
      <c r="E638" s="4"/>
      <c r="F638" s="4"/>
      <c r="G638" s="4"/>
      <c r="H638" s="4"/>
      <c r="I638" s="4"/>
      <c r="J638" s="4"/>
      <c r="K638" s="4"/>
      <c r="L638" s="4"/>
      <c r="M638" s="4"/>
      <c r="N638" s="4"/>
      <c r="O638" s="4"/>
      <c r="P638" s="4"/>
      <c r="Q638" s="4"/>
      <c r="R638" s="4"/>
      <c r="S638" s="4"/>
      <c r="T638" s="4"/>
      <c r="U638" s="4"/>
      <c r="V638" s="4"/>
      <c r="W638" s="4"/>
      <c r="X638" s="4"/>
      <c r="Y638" s="4"/>
      <c r="Z638" s="4"/>
    </row>
    <row r="639" spans="1:26" ht="18" customHeight="1" x14ac:dyDescent="0.2">
      <c r="A639" s="8"/>
      <c r="B639" s="8"/>
      <c r="C639" s="8"/>
      <c r="D639" s="4"/>
      <c r="E639" s="4"/>
      <c r="F639" s="4"/>
      <c r="G639" s="4"/>
      <c r="H639" s="4"/>
      <c r="I639" s="4"/>
      <c r="J639" s="4"/>
      <c r="K639" s="4"/>
      <c r="L639" s="4"/>
      <c r="M639" s="4"/>
      <c r="N639" s="4"/>
      <c r="O639" s="4"/>
      <c r="P639" s="4"/>
      <c r="Q639" s="4"/>
      <c r="R639" s="4"/>
      <c r="S639" s="4"/>
      <c r="T639" s="4"/>
      <c r="U639" s="4"/>
      <c r="V639" s="4"/>
      <c r="W639" s="4"/>
      <c r="X639" s="4"/>
      <c r="Y639" s="4"/>
      <c r="Z639" s="4"/>
    </row>
    <row r="640" spans="1:26" ht="18" customHeight="1" x14ac:dyDescent="0.2">
      <c r="A640" s="8"/>
      <c r="B640" s="8"/>
      <c r="C640" s="8"/>
      <c r="D640" s="4"/>
      <c r="E640" s="4"/>
      <c r="F640" s="4"/>
      <c r="G640" s="4"/>
      <c r="H640" s="4"/>
      <c r="I640" s="4"/>
      <c r="J640" s="4"/>
      <c r="K640" s="4"/>
      <c r="L640" s="4"/>
      <c r="M640" s="4"/>
      <c r="N640" s="4"/>
      <c r="O640" s="4"/>
      <c r="P640" s="4"/>
      <c r="Q640" s="4"/>
      <c r="R640" s="4"/>
      <c r="S640" s="4"/>
      <c r="T640" s="4"/>
      <c r="U640" s="4"/>
      <c r="V640" s="4"/>
      <c r="W640" s="4"/>
      <c r="X640" s="4"/>
      <c r="Y640" s="4"/>
      <c r="Z640" s="4"/>
    </row>
    <row r="641" spans="1:26" ht="18" customHeight="1" x14ac:dyDescent="0.2">
      <c r="A641" s="8"/>
      <c r="B641" s="8"/>
      <c r="C641" s="8"/>
      <c r="D641" s="4"/>
      <c r="E641" s="4"/>
      <c r="F641" s="4"/>
      <c r="G641" s="4"/>
      <c r="H641" s="4"/>
      <c r="I641" s="4"/>
      <c r="J641" s="4"/>
      <c r="K641" s="4"/>
      <c r="L641" s="4"/>
      <c r="M641" s="4"/>
      <c r="N641" s="4"/>
      <c r="O641" s="4"/>
      <c r="P641" s="4"/>
      <c r="Q641" s="4"/>
      <c r="R641" s="4"/>
      <c r="S641" s="4"/>
      <c r="T641" s="4"/>
      <c r="U641" s="4"/>
      <c r="V641" s="4"/>
      <c r="W641" s="4"/>
      <c r="X641" s="4"/>
      <c r="Y641" s="4"/>
      <c r="Z641" s="4"/>
    </row>
    <row r="642" spans="1:26" ht="18" customHeight="1" x14ac:dyDescent="0.2">
      <c r="A642" s="8"/>
      <c r="B642" s="8"/>
      <c r="C642" s="8"/>
      <c r="D642" s="4"/>
      <c r="E642" s="4"/>
      <c r="F642" s="4"/>
      <c r="G642" s="4"/>
      <c r="H642" s="4"/>
      <c r="I642" s="4"/>
      <c r="J642" s="4"/>
      <c r="K642" s="4"/>
      <c r="L642" s="4"/>
      <c r="M642" s="4"/>
      <c r="N642" s="4"/>
      <c r="O642" s="4"/>
      <c r="P642" s="4"/>
      <c r="Q642" s="4"/>
      <c r="R642" s="4"/>
      <c r="S642" s="4"/>
      <c r="T642" s="4"/>
      <c r="U642" s="4"/>
      <c r="V642" s="4"/>
      <c r="W642" s="4"/>
      <c r="X642" s="4"/>
      <c r="Y642" s="4"/>
      <c r="Z642" s="4"/>
    </row>
    <row r="643" spans="1:26" ht="18" customHeight="1" x14ac:dyDescent="0.2">
      <c r="A643" s="8"/>
      <c r="B643" s="8"/>
      <c r="C643" s="8"/>
      <c r="D643" s="4"/>
      <c r="E643" s="4"/>
      <c r="F643" s="4"/>
      <c r="G643" s="4"/>
      <c r="H643" s="4"/>
      <c r="I643" s="4"/>
      <c r="J643" s="4"/>
      <c r="K643" s="4"/>
      <c r="L643" s="4"/>
      <c r="M643" s="4"/>
      <c r="N643" s="4"/>
      <c r="O643" s="4"/>
      <c r="P643" s="4"/>
      <c r="Q643" s="4"/>
      <c r="R643" s="4"/>
      <c r="S643" s="4"/>
      <c r="T643" s="4"/>
      <c r="U643" s="4"/>
      <c r="V643" s="4"/>
      <c r="W643" s="4"/>
      <c r="X643" s="4"/>
      <c r="Y643" s="4"/>
      <c r="Z643" s="4"/>
    </row>
    <row r="644" spans="1:26" ht="18" customHeight="1" x14ac:dyDescent="0.2">
      <c r="A644" s="8"/>
      <c r="B644" s="8"/>
      <c r="C644" s="8"/>
      <c r="D644" s="4"/>
      <c r="E644" s="4"/>
      <c r="F644" s="4"/>
      <c r="G644" s="4"/>
      <c r="H644" s="4"/>
      <c r="I644" s="4"/>
      <c r="J644" s="4"/>
      <c r="K644" s="4"/>
      <c r="L644" s="4"/>
      <c r="M644" s="4"/>
      <c r="N644" s="4"/>
      <c r="O644" s="4"/>
      <c r="P644" s="4"/>
      <c r="Q644" s="4"/>
      <c r="R644" s="4"/>
      <c r="S644" s="4"/>
      <c r="T644" s="4"/>
      <c r="U644" s="4"/>
      <c r="V644" s="4"/>
      <c r="W644" s="4"/>
      <c r="X644" s="4"/>
      <c r="Y644" s="4"/>
      <c r="Z644" s="4"/>
    </row>
    <row r="645" spans="1:26" ht="18" customHeight="1" x14ac:dyDescent="0.2">
      <c r="A645" s="8"/>
      <c r="B645" s="8"/>
      <c r="C645" s="8"/>
      <c r="D645" s="4"/>
      <c r="E645" s="4"/>
      <c r="F645" s="4"/>
      <c r="G645" s="4"/>
      <c r="H645" s="4"/>
      <c r="I645" s="4"/>
      <c r="J645" s="4"/>
      <c r="K645" s="4"/>
      <c r="L645" s="4"/>
      <c r="M645" s="4"/>
      <c r="N645" s="4"/>
      <c r="O645" s="4"/>
      <c r="P645" s="4"/>
      <c r="Q645" s="4"/>
      <c r="R645" s="4"/>
      <c r="S645" s="4"/>
      <c r="T645" s="4"/>
      <c r="U645" s="4"/>
      <c r="V645" s="4"/>
      <c r="W645" s="4"/>
      <c r="X645" s="4"/>
      <c r="Y645" s="4"/>
      <c r="Z645" s="4"/>
    </row>
    <row r="646" spans="1:26" ht="18" customHeight="1" x14ac:dyDescent="0.2">
      <c r="A646" s="8"/>
      <c r="B646" s="8"/>
      <c r="C646" s="8"/>
      <c r="D646" s="4"/>
      <c r="E646" s="4"/>
      <c r="F646" s="4"/>
      <c r="G646" s="4"/>
      <c r="H646" s="4"/>
      <c r="I646" s="4"/>
      <c r="J646" s="4"/>
      <c r="K646" s="4"/>
      <c r="L646" s="4"/>
      <c r="M646" s="4"/>
      <c r="N646" s="4"/>
      <c r="O646" s="4"/>
      <c r="P646" s="4"/>
      <c r="Q646" s="4"/>
      <c r="R646" s="4"/>
      <c r="S646" s="4"/>
      <c r="T646" s="4"/>
      <c r="U646" s="4"/>
      <c r="V646" s="4"/>
      <c r="W646" s="4"/>
      <c r="X646" s="4"/>
      <c r="Y646" s="4"/>
      <c r="Z646" s="4"/>
    </row>
    <row r="647" spans="1:26" ht="18" customHeight="1" x14ac:dyDescent="0.2">
      <c r="A647" s="8"/>
      <c r="B647" s="8"/>
      <c r="C647" s="8"/>
      <c r="D647" s="4"/>
      <c r="E647" s="4"/>
      <c r="F647" s="4"/>
      <c r="G647" s="4"/>
      <c r="H647" s="4"/>
      <c r="I647" s="4"/>
      <c r="J647" s="4"/>
      <c r="K647" s="4"/>
      <c r="L647" s="4"/>
      <c r="M647" s="4"/>
      <c r="N647" s="4"/>
      <c r="O647" s="4"/>
      <c r="P647" s="4"/>
      <c r="Q647" s="4"/>
      <c r="R647" s="4"/>
      <c r="S647" s="4"/>
      <c r="T647" s="4"/>
      <c r="U647" s="4"/>
      <c r="V647" s="4"/>
      <c r="W647" s="4"/>
      <c r="X647" s="4"/>
      <c r="Y647" s="4"/>
      <c r="Z647" s="4"/>
    </row>
    <row r="648" spans="1:26" ht="18" customHeight="1" x14ac:dyDescent="0.2">
      <c r="A648" s="8"/>
      <c r="B648" s="8"/>
      <c r="C648" s="8"/>
      <c r="D648" s="4"/>
      <c r="E648" s="4"/>
      <c r="F648" s="4"/>
      <c r="G648" s="4"/>
      <c r="H648" s="4"/>
      <c r="I648" s="4"/>
      <c r="J648" s="4"/>
      <c r="K648" s="4"/>
      <c r="L648" s="4"/>
      <c r="M648" s="4"/>
      <c r="N648" s="4"/>
      <c r="O648" s="4"/>
      <c r="P648" s="4"/>
      <c r="Q648" s="4"/>
      <c r="R648" s="4"/>
      <c r="S648" s="4"/>
      <c r="T648" s="4"/>
      <c r="U648" s="4"/>
      <c r="V648" s="4"/>
      <c r="W648" s="4"/>
      <c r="X648" s="4"/>
      <c r="Y648" s="4"/>
      <c r="Z648" s="4"/>
    </row>
    <row r="649" spans="1:26" ht="18" customHeight="1" x14ac:dyDescent="0.2">
      <c r="A649" s="8"/>
      <c r="B649" s="8"/>
      <c r="C649" s="8"/>
      <c r="D649" s="4"/>
      <c r="E649" s="4"/>
      <c r="F649" s="4"/>
      <c r="G649" s="4"/>
      <c r="H649" s="4"/>
      <c r="I649" s="4"/>
      <c r="J649" s="4"/>
      <c r="K649" s="4"/>
      <c r="L649" s="4"/>
      <c r="M649" s="4"/>
      <c r="N649" s="4"/>
      <c r="O649" s="4"/>
      <c r="P649" s="4"/>
      <c r="Q649" s="4"/>
      <c r="R649" s="4"/>
      <c r="S649" s="4"/>
      <c r="T649" s="4"/>
      <c r="U649" s="4"/>
      <c r="V649" s="4"/>
      <c r="W649" s="4"/>
      <c r="X649" s="4"/>
      <c r="Y649" s="4"/>
      <c r="Z649" s="4"/>
    </row>
    <row r="650" spans="1:26" ht="18" customHeight="1" x14ac:dyDescent="0.2">
      <c r="A650" s="8"/>
      <c r="B650" s="8"/>
      <c r="C650" s="8"/>
      <c r="D650" s="4"/>
      <c r="E650" s="4"/>
      <c r="F650" s="4"/>
      <c r="G650" s="4"/>
      <c r="H650" s="4"/>
      <c r="I650" s="4"/>
      <c r="J650" s="4"/>
      <c r="K650" s="4"/>
      <c r="L650" s="4"/>
      <c r="M650" s="4"/>
      <c r="N650" s="4"/>
      <c r="O650" s="4"/>
      <c r="P650" s="4"/>
      <c r="Q650" s="4"/>
      <c r="R650" s="4"/>
      <c r="S650" s="4"/>
      <c r="T650" s="4"/>
      <c r="U650" s="4"/>
      <c r="V650" s="4"/>
      <c r="W650" s="4"/>
      <c r="X650" s="4"/>
      <c r="Y650" s="4"/>
      <c r="Z650" s="4"/>
    </row>
    <row r="651" spans="1:26" ht="18" customHeight="1" x14ac:dyDescent="0.2">
      <c r="A651" s="8"/>
      <c r="B651" s="8"/>
      <c r="C651" s="8"/>
      <c r="D651" s="4"/>
      <c r="E651" s="4"/>
      <c r="F651" s="4"/>
      <c r="G651" s="4"/>
      <c r="H651" s="4"/>
      <c r="I651" s="4"/>
      <c r="J651" s="4"/>
      <c r="K651" s="4"/>
      <c r="L651" s="4"/>
      <c r="M651" s="4"/>
      <c r="N651" s="4"/>
      <c r="O651" s="4"/>
      <c r="P651" s="4"/>
      <c r="Q651" s="4"/>
      <c r="R651" s="4"/>
      <c r="S651" s="4"/>
      <c r="T651" s="4"/>
      <c r="U651" s="4"/>
      <c r="V651" s="4"/>
      <c r="W651" s="4"/>
      <c r="X651" s="4"/>
      <c r="Y651" s="4"/>
      <c r="Z651" s="4"/>
    </row>
    <row r="652" spans="1:26" ht="18" customHeight="1" x14ac:dyDescent="0.2">
      <c r="A652" s="8"/>
      <c r="B652" s="8"/>
      <c r="C652" s="8"/>
      <c r="D652" s="4"/>
      <c r="E652" s="4"/>
      <c r="F652" s="4"/>
      <c r="G652" s="4"/>
      <c r="H652" s="4"/>
      <c r="I652" s="4"/>
      <c r="J652" s="4"/>
      <c r="K652" s="4"/>
      <c r="L652" s="4"/>
      <c r="M652" s="4"/>
      <c r="N652" s="4"/>
      <c r="O652" s="4"/>
      <c r="P652" s="4"/>
      <c r="Q652" s="4"/>
      <c r="R652" s="4"/>
      <c r="S652" s="4"/>
      <c r="T652" s="4"/>
      <c r="U652" s="4"/>
      <c r="V652" s="4"/>
      <c r="W652" s="4"/>
      <c r="X652" s="4"/>
      <c r="Y652" s="4"/>
      <c r="Z652" s="4"/>
    </row>
    <row r="653" spans="1:26" ht="18" customHeight="1" x14ac:dyDescent="0.2">
      <c r="A653" s="8"/>
      <c r="B653" s="8"/>
      <c r="C653" s="8"/>
      <c r="D653" s="4"/>
      <c r="E653" s="4"/>
      <c r="F653" s="4"/>
      <c r="G653" s="4"/>
      <c r="H653" s="4"/>
      <c r="I653" s="4"/>
      <c r="J653" s="4"/>
      <c r="K653" s="4"/>
      <c r="L653" s="4"/>
      <c r="M653" s="4"/>
      <c r="N653" s="4"/>
      <c r="O653" s="4"/>
      <c r="P653" s="4"/>
      <c r="Q653" s="4"/>
      <c r="R653" s="4"/>
      <c r="S653" s="4"/>
      <c r="T653" s="4"/>
      <c r="U653" s="4"/>
      <c r="V653" s="4"/>
      <c r="W653" s="4"/>
      <c r="X653" s="4"/>
      <c r="Y653" s="4"/>
      <c r="Z653" s="4"/>
    </row>
    <row r="654" spans="1:26" ht="18" customHeight="1" x14ac:dyDescent="0.2">
      <c r="A654" s="8"/>
      <c r="B654" s="8"/>
      <c r="C654" s="8"/>
      <c r="D654" s="4"/>
      <c r="E654" s="4"/>
      <c r="F654" s="4"/>
      <c r="G654" s="4"/>
      <c r="H654" s="4"/>
      <c r="I654" s="4"/>
      <c r="J654" s="4"/>
      <c r="K654" s="4"/>
      <c r="L654" s="4"/>
      <c r="M654" s="4"/>
      <c r="N654" s="4"/>
      <c r="O654" s="4"/>
      <c r="P654" s="4"/>
      <c r="Q654" s="4"/>
      <c r="R654" s="4"/>
      <c r="S654" s="4"/>
      <c r="T654" s="4"/>
      <c r="U654" s="4"/>
      <c r="V654" s="4"/>
      <c r="W654" s="4"/>
      <c r="X654" s="4"/>
      <c r="Y654" s="4"/>
      <c r="Z654" s="4"/>
    </row>
    <row r="655" spans="1:26" ht="18" customHeight="1" x14ac:dyDescent="0.2">
      <c r="A655" s="8"/>
      <c r="B655" s="8"/>
      <c r="C655" s="8"/>
      <c r="D655" s="4"/>
      <c r="E655" s="4"/>
      <c r="F655" s="4"/>
      <c r="G655" s="4"/>
      <c r="H655" s="4"/>
      <c r="I655" s="4"/>
      <c r="J655" s="4"/>
      <c r="K655" s="4"/>
      <c r="L655" s="4"/>
      <c r="M655" s="4"/>
      <c r="N655" s="4"/>
      <c r="O655" s="4"/>
      <c r="P655" s="4"/>
      <c r="Q655" s="4"/>
      <c r="R655" s="4"/>
      <c r="S655" s="4"/>
      <c r="T655" s="4"/>
      <c r="U655" s="4"/>
      <c r="V655" s="4"/>
      <c r="W655" s="4"/>
      <c r="X655" s="4"/>
      <c r="Y655" s="4"/>
      <c r="Z655" s="4"/>
    </row>
    <row r="656" spans="1:26" ht="18" customHeight="1" x14ac:dyDescent="0.2">
      <c r="A656" s="8"/>
      <c r="B656" s="8"/>
      <c r="C656" s="8"/>
      <c r="D656" s="4"/>
      <c r="E656" s="4"/>
      <c r="F656" s="4"/>
      <c r="G656" s="4"/>
      <c r="H656" s="4"/>
      <c r="I656" s="4"/>
      <c r="J656" s="4"/>
      <c r="K656" s="4"/>
      <c r="L656" s="4"/>
      <c r="M656" s="4"/>
      <c r="N656" s="4"/>
      <c r="O656" s="4"/>
      <c r="P656" s="4"/>
      <c r="Q656" s="4"/>
      <c r="R656" s="4"/>
      <c r="S656" s="4"/>
      <c r="T656" s="4"/>
      <c r="U656" s="4"/>
      <c r="V656" s="4"/>
      <c r="W656" s="4"/>
      <c r="X656" s="4"/>
      <c r="Y656" s="4"/>
      <c r="Z656" s="4"/>
    </row>
    <row r="657" spans="1:26" ht="18" customHeight="1" x14ac:dyDescent="0.2">
      <c r="A657" s="8"/>
      <c r="B657" s="8"/>
      <c r="C657" s="8"/>
      <c r="D657" s="4"/>
      <c r="E657" s="4"/>
      <c r="F657" s="4"/>
      <c r="G657" s="4"/>
      <c r="H657" s="4"/>
      <c r="I657" s="4"/>
      <c r="J657" s="4"/>
      <c r="K657" s="4"/>
      <c r="L657" s="4"/>
      <c r="M657" s="4"/>
      <c r="N657" s="4"/>
      <c r="O657" s="4"/>
      <c r="P657" s="4"/>
      <c r="Q657" s="4"/>
      <c r="R657" s="4"/>
      <c r="S657" s="4"/>
      <c r="T657" s="4"/>
      <c r="U657" s="4"/>
      <c r="V657" s="4"/>
      <c r="W657" s="4"/>
      <c r="X657" s="4"/>
      <c r="Y657" s="4"/>
      <c r="Z657" s="4"/>
    </row>
    <row r="658" spans="1:26" ht="18" customHeight="1" x14ac:dyDescent="0.2">
      <c r="A658" s="8"/>
      <c r="B658" s="8"/>
      <c r="C658" s="8"/>
      <c r="D658" s="4"/>
      <c r="E658" s="4"/>
      <c r="F658" s="4"/>
      <c r="G658" s="4"/>
      <c r="H658" s="4"/>
      <c r="I658" s="4"/>
      <c r="J658" s="4"/>
      <c r="K658" s="4"/>
      <c r="L658" s="4"/>
      <c r="M658" s="4"/>
      <c r="N658" s="4"/>
      <c r="O658" s="4"/>
      <c r="P658" s="4"/>
      <c r="Q658" s="4"/>
      <c r="R658" s="4"/>
      <c r="S658" s="4"/>
      <c r="T658" s="4"/>
      <c r="U658" s="4"/>
      <c r="V658" s="4"/>
      <c r="W658" s="4"/>
      <c r="X658" s="4"/>
      <c r="Y658" s="4"/>
      <c r="Z658" s="4"/>
    </row>
    <row r="659" spans="1:26" ht="18" customHeight="1" x14ac:dyDescent="0.2">
      <c r="A659" s="8"/>
      <c r="B659" s="8"/>
      <c r="C659" s="8"/>
      <c r="D659" s="4"/>
      <c r="E659" s="4"/>
      <c r="F659" s="4"/>
      <c r="G659" s="4"/>
      <c r="H659" s="4"/>
      <c r="I659" s="4"/>
      <c r="J659" s="4"/>
      <c r="K659" s="4"/>
      <c r="L659" s="4"/>
      <c r="M659" s="4"/>
      <c r="N659" s="4"/>
      <c r="O659" s="4"/>
      <c r="P659" s="4"/>
      <c r="Q659" s="4"/>
      <c r="R659" s="4"/>
      <c r="S659" s="4"/>
      <c r="T659" s="4"/>
      <c r="U659" s="4"/>
      <c r="V659" s="4"/>
      <c r="W659" s="4"/>
      <c r="X659" s="4"/>
      <c r="Y659" s="4"/>
      <c r="Z659" s="4"/>
    </row>
    <row r="660" spans="1:26" ht="18" customHeight="1" x14ac:dyDescent="0.2">
      <c r="A660" s="8"/>
      <c r="B660" s="8"/>
      <c r="C660" s="8"/>
      <c r="D660" s="4"/>
      <c r="E660" s="4"/>
      <c r="F660" s="4"/>
      <c r="G660" s="4"/>
      <c r="H660" s="4"/>
      <c r="I660" s="4"/>
      <c r="J660" s="4"/>
      <c r="K660" s="4"/>
      <c r="L660" s="4"/>
      <c r="M660" s="4"/>
      <c r="N660" s="4"/>
      <c r="O660" s="4"/>
      <c r="P660" s="4"/>
      <c r="Q660" s="4"/>
      <c r="R660" s="4"/>
      <c r="S660" s="4"/>
      <c r="T660" s="4"/>
      <c r="U660" s="4"/>
      <c r="V660" s="4"/>
      <c r="W660" s="4"/>
      <c r="X660" s="4"/>
      <c r="Y660" s="4"/>
      <c r="Z660" s="4"/>
    </row>
    <row r="661" spans="1:26" ht="18" customHeight="1" x14ac:dyDescent="0.2">
      <c r="A661" s="8"/>
      <c r="B661" s="8"/>
      <c r="C661" s="8"/>
      <c r="D661" s="4"/>
      <c r="E661" s="4"/>
      <c r="F661" s="4"/>
      <c r="G661" s="4"/>
      <c r="H661" s="4"/>
      <c r="I661" s="4"/>
      <c r="J661" s="4"/>
      <c r="K661" s="4"/>
      <c r="L661" s="4"/>
      <c r="M661" s="4"/>
      <c r="N661" s="4"/>
      <c r="O661" s="4"/>
      <c r="P661" s="4"/>
      <c r="Q661" s="4"/>
      <c r="R661" s="4"/>
      <c r="S661" s="4"/>
      <c r="T661" s="4"/>
      <c r="U661" s="4"/>
      <c r="V661" s="4"/>
      <c r="W661" s="4"/>
      <c r="X661" s="4"/>
      <c r="Y661" s="4"/>
      <c r="Z661" s="4"/>
    </row>
    <row r="662" spans="1:26" ht="18" customHeight="1" x14ac:dyDescent="0.2">
      <c r="A662" s="8"/>
      <c r="B662" s="8"/>
      <c r="C662" s="8"/>
      <c r="D662" s="4"/>
      <c r="E662" s="4"/>
      <c r="F662" s="4"/>
      <c r="G662" s="4"/>
      <c r="H662" s="4"/>
      <c r="I662" s="4"/>
      <c r="J662" s="4"/>
      <c r="K662" s="4"/>
      <c r="L662" s="4"/>
      <c r="M662" s="4"/>
      <c r="N662" s="4"/>
      <c r="O662" s="4"/>
      <c r="P662" s="4"/>
      <c r="Q662" s="4"/>
      <c r="R662" s="4"/>
      <c r="S662" s="4"/>
      <c r="T662" s="4"/>
      <c r="U662" s="4"/>
      <c r="V662" s="4"/>
      <c r="W662" s="4"/>
      <c r="X662" s="4"/>
      <c r="Y662" s="4"/>
      <c r="Z662" s="4"/>
    </row>
    <row r="663" spans="1:26" ht="18" customHeight="1" x14ac:dyDescent="0.2">
      <c r="A663" s="8"/>
      <c r="B663" s="8"/>
      <c r="C663" s="8"/>
      <c r="D663" s="4"/>
      <c r="E663" s="4"/>
      <c r="F663" s="4"/>
      <c r="G663" s="4"/>
      <c r="H663" s="4"/>
      <c r="I663" s="4"/>
      <c r="J663" s="4"/>
      <c r="K663" s="4"/>
      <c r="L663" s="4"/>
      <c r="M663" s="4"/>
      <c r="N663" s="4"/>
      <c r="O663" s="4"/>
      <c r="P663" s="4"/>
      <c r="Q663" s="4"/>
      <c r="R663" s="4"/>
      <c r="S663" s="4"/>
      <c r="T663" s="4"/>
      <c r="U663" s="4"/>
      <c r="V663" s="4"/>
      <c r="W663" s="4"/>
      <c r="X663" s="4"/>
      <c r="Y663" s="4"/>
      <c r="Z663" s="4"/>
    </row>
    <row r="664" spans="1:26" ht="18" customHeight="1" x14ac:dyDescent="0.2">
      <c r="A664" s="8"/>
      <c r="B664" s="8"/>
      <c r="C664" s="8"/>
      <c r="D664" s="4"/>
      <c r="E664" s="4"/>
      <c r="F664" s="4"/>
      <c r="G664" s="4"/>
      <c r="H664" s="4"/>
      <c r="I664" s="4"/>
      <c r="J664" s="4"/>
      <c r="K664" s="4"/>
      <c r="L664" s="4"/>
      <c r="M664" s="4"/>
      <c r="N664" s="4"/>
      <c r="O664" s="4"/>
      <c r="P664" s="4"/>
      <c r="Q664" s="4"/>
      <c r="R664" s="4"/>
      <c r="S664" s="4"/>
      <c r="T664" s="4"/>
      <c r="U664" s="4"/>
      <c r="V664" s="4"/>
      <c r="W664" s="4"/>
      <c r="X664" s="4"/>
      <c r="Y664" s="4"/>
      <c r="Z664" s="4"/>
    </row>
    <row r="665" spans="1:26" ht="18" customHeight="1" x14ac:dyDescent="0.2">
      <c r="A665" s="8"/>
      <c r="B665" s="8"/>
      <c r="C665" s="8"/>
      <c r="D665" s="4"/>
      <c r="E665" s="4"/>
      <c r="F665" s="4"/>
      <c r="G665" s="4"/>
      <c r="H665" s="4"/>
      <c r="I665" s="4"/>
      <c r="J665" s="4"/>
      <c r="K665" s="4"/>
      <c r="L665" s="4"/>
      <c r="M665" s="4"/>
      <c r="N665" s="4"/>
      <c r="O665" s="4"/>
      <c r="P665" s="4"/>
      <c r="Q665" s="4"/>
      <c r="R665" s="4"/>
      <c r="S665" s="4"/>
      <c r="T665" s="4"/>
      <c r="U665" s="4"/>
      <c r="V665" s="4"/>
      <c r="W665" s="4"/>
      <c r="X665" s="4"/>
      <c r="Y665" s="4"/>
      <c r="Z665" s="4"/>
    </row>
    <row r="666" spans="1:26" ht="18" customHeight="1" x14ac:dyDescent="0.2">
      <c r="A666" s="8"/>
      <c r="B666" s="8"/>
      <c r="C666" s="8"/>
      <c r="D666" s="4"/>
      <c r="E666" s="4"/>
      <c r="F666" s="4"/>
      <c r="G666" s="4"/>
      <c r="H666" s="4"/>
      <c r="I666" s="4"/>
      <c r="J666" s="4"/>
      <c r="K666" s="4"/>
      <c r="L666" s="4"/>
      <c r="M666" s="4"/>
      <c r="N666" s="4"/>
      <c r="O666" s="4"/>
      <c r="P666" s="4"/>
      <c r="Q666" s="4"/>
      <c r="R666" s="4"/>
      <c r="S666" s="4"/>
      <c r="T666" s="4"/>
      <c r="U666" s="4"/>
      <c r="V666" s="4"/>
      <c r="W666" s="4"/>
      <c r="X666" s="4"/>
      <c r="Y666" s="4"/>
      <c r="Z666" s="4"/>
    </row>
    <row r="667" spans="1:26" ht="18" customHeight="1" x14ac:dyDescent="0.2">
      <c r="A667" s="8"/>
      <c r="B667" s="8"/>
      <c r="C667" s="8"/>
      <c r="D667" s="4"/>
      <c r="E667" s="4"/>
      <c r="F667" s="4"/>
      <c r="G667" s="4"/>
      <c r="H667" s="4"/>
      <c r="I667" s="4"/>
      <c r="J667" s="4"/>
      <c r="K667" s="4"/>
      <c r="L667" s="4"/>
      <c r="M667" s="4"/>
      <c r="N667" s="4"/>
      <c r="O667" s="4"/>
      <c r="P667" s="4"/>
      <c r="Q667" s="4"/>
      <c r="R667" s="4"/>
      <c r="S667" s="4"/>
      <c r="T667" s="4"/>
      <c r="U667" s="4"/>
      <c r="V667" s="4"/>
      <c r="W667" s="4"/>
      <c r="X667" s="4"/>
      <c r="Y667" s="4"/>
      <c r="Z667" s="4"/>
    </row>
    <row r="668" spans="1:26" ht="18" customHeight="1" x14ac:dyDescent="0.2">
      <c r="A668" s="8"/>
      <c r="B668" s="8"/>
      <c r="C668" s="8"/>
      <c r="D668" s="4"/>
      <c r="E668" s="4"/>
      <c r="F668" s="4"/>
      <c r="G668" s="4"/>
      <c r="H668" s="4"/>
      <c r="I668" s="4"/>
      <c r="J668" s="4"/>
      <c r="K668" s="4"/>
      <c r="L668" s="4"/>
      <c r="M668" s="4"/>
      <c r="N668" s="4"/>
      <c r="O668" s="4"/>
      <c r="P668" s="4"/>
      <c r="Q668" s="4"/>
      <c r="R668" s="4"/>
      <c r="S668" s="4"/>
      <c r="T668" s="4"/>
      <c r="U668" s="4"/>
      <c r="V668" s="4"/>
      <c r="W668" s="4"/>
      <c r="X668" s="4"/>
      <c r="Y668" s="4"/>
      <c r="Z668" s="4"/>
    </row>
    <row r="669" spans="1:26" ht="18" customHeight="1" x14ac:dyDescent="0.2">
      <c r="A669" s="8"/>
      <c r="B669" s="8"/>
      <c r="C669" s="8"/>
      <c r="D669" s="4"/>
      <c r="E669" s="4"/>
      <c r="F669" s="4"/>
      <c r="G669" s="4"/>
      <c r="H669" s="4"/>
      <c r="I669" s="4"/>
      <c r="J669" s="4"/>
      <c r="K669" s="4"/>
      <c r="L669" s="4"/>
      <c r="M669" s="4"/>
      <c r="N669" s="4"/>
      <c r="O669" s="4"/>
      <c r="P669" s="4"/>
      <c r="Q669" s="4"/>
      <c r="R669" s="4"/>
      <c r="S669" s="4"/>
      <c r="T669" s="4"/>
      <c r="U669" s="4"/>
      <c r="V669" s="4"/>
      <c r="W669" s="4"/>
      <c r="X669" s="4"/>
      <c r="Y669" s="4"/>
      <c r="Z669" s="4"/>
    </row>
    <row r="670" spans="1:26" ht="18" customHeight="1" x14ac:dyDescent="0.2">
      <c r="A670" s="8"/>
      <c r="B670" s="8"/>
      <c r="C670" s="8"/>
      <c r="D670" s="4"/>
      <c r="E670" s="4"/>
      <c r="F670" s="4"/>
      <c r="G670" s="4"/>
      <c r="H670" s="4"/>
      <c r="I670" s="4"/>
      <c r="J670" s="4"/>
      <c r="K670" s="4"/>
      <c r="L670" s="4"/>
      <c r="M670" s="4"/>
      <c r="N670" s="4"/>
      <c r="O670" s="4"/>
      <c r="P670" s="4"/>
      <c r="Q670" s="4"/>
      <c r="R670" s="4"/>
      <c r="S670" s="4"/>
      <c r="T670" s="4"/>
      <c r="U670" s="4"/>
      <c r="V670" s="4"/>
      <c r="W670" s="4"/>
      <c r="X670" s="4"/>
      <c r="Y670" s="4"/>
      <c r="Z670" s="4"/>
    </row>
    <row r="671" spans="1:26" ht="18" customHeight="1" x14ac:dyDescent="0.2">
      <c r="A671" s="8"/>
      <c r="B671" s="8"/>
      <c r="C671" s="8"/>
      <c r="D671" s="4"/>
      <c r="E671" s="4"/>
      <c r="F671" s="4"/>
      <c r="G671" s="4"/>
      <c r="H671" s="4"/>
      <c r="I671" s="4"/>
      <c r="J671" s="4"/>
      <c r="K671" s="4"/>
      <c r="L671" s="4"/>
      <c r="M671" s="4"/>
      <c r="N671" s="4"/>
      <c r="O671" s="4"/>
      <c r="P671" s="4"/>
      <c r="Q671" s="4"/>
      <c r="R671" s="4"/>
      <c r="S671" s="4"/>
      <c r="T671" s="4"/>
      <c r="U671" s="4"/>
      <c r="V671" s="4"/>
      <c r="W671" s="4"/>
      <c r="X671" s="4"/>
      <c r="Y671" s="4"/>
      <c r="Z671" s="4"/>
    </row>
    <row r="672" spans="1:26" ht="18" customHeight="1" x14ac:dyDescent="0.2">
      <c r="A672" s="8"/>
      <c r="B672" s="8"/>
      <c r="C672" s="8"/>
      <c r="D672" s="4"/>
      <c r="E672" s="4"/>
      <c r="F672" s="4"/>
      <c r="G672" s="4"/>
      <c r="H672" s="4"/>
      <c r="I672" s="4"/>
      <c r="J672" s="4"/>
      <c r="K672" s="4"/>
      <c r="L672" s="4"/>
      <c r="M672" s="4"/>
      <c r="N672" s="4"/>
      <c r="O672" s="4"/>
      <c r="P672" s="4"/>
      <c r="Q672" s="4"/>
      <c r="R672" s="4"/>
      <c r="S672" s="4"/>
      <c r="T672" s="4"/>
      <c r="U672" s="4"/>
      <c r="V672" s="4"/>
      <c r="W672" s="4"/>
      <c r="X672" s="4"/>
      <c r="Y672" s="4"/>
      <c r="Z672" s="4"/>
    </row>
    <row r="673" spans="1:26" ht="18" customHeight="1" x14ac:dyDescent="0.2">
      <c r="A673" s="8"/>
      <c r="B673" s="8"/>
      <c r="C673" s="8"/>
      <c r="D673" s="4"/>
      <c r="E673" s="4"/>
      <c r="F673" s="4"/>
      <c r="G673" s="4"/>
      <c r="H673" s="4"/>
      <c r="I673" s="4"/>
      <c r="J673" s="4"/>
      <c r="K673" s="4"/>
      <c r="L673" s="4"/>
      <c r="M673" s="4"/>
      <c r="N673" s="4"/>
      <c r="O673" s="4"/>
      <c r="P673" s="4"/>
      <c r="Q673" s="4"/>
      <c r="R673" s="4"/>
      <c r="S673" s="4"/>
      <c r="T673" s="4"/>
      <c r="U673" s="4"/>
      <c r="V673" s="4"/>
      <c r="W673" s="4"/>
      <c r="X673" s="4"/>
      <c r="Y673" s="4"/>
      <c r="Z673" s="4"/>
    </row>
    <row r="674" spans="1:26" ht="18" customHeight="1" x14ac:dyDescent="0.2">
      <c r="A674" s="8"/>
      <c r="B674" s="8"/>
      <c r="C674" s="8"/>
      <c r="D674" s="4"/>
      <c r="E674" s="4"/>
      <c r="F674" s="4"/>
      <c r="G674" s="4"/>
      <c r="H674" s="4"/>
      <c r="I674" s="4"/>
      <c r="J674" s="4"/>
      <c r="K674" s="4"/>
      <c r="L674" s="4"/>
      <c r="M674" s="4"/>
      <c r="N674" s="4"/>
      <c r="O674" s="4"/>
      <c r="P674" s="4"/>
      <c r="Q674" s="4"/>
      <c r="R674" s="4"/>
      <c r="S674" s="4"/>
      <c r="T674" s="4"/>
      <c r="U674" s="4"/>
      <c r="V674" s="4"/>
      <c r="W674" s="4"/>
      <c r="X674" s="4"/>
      <c r="Y674" s="4"/>
      <c r="Z674" s="4"/>
    </row>
    <row r="675" spans="1:26" ht="18" customHeight="1" x14ac:dyDescent="0.2">
      <c r="A675" s="8"/>
      <c r="B675" s="8"/>
      <c r="C675" s="8"/>
      <c r="D675" s="4"/>
      <c r="E675" s="4"/>
      <c r="F675" s="4"/>
      <c r="G675" s="4"/>
      <c r="H675" s="4"/>
      <c r="I675" s="4"/>
      <c r="J675" s="4"/>
      <c r="K675" s="4"/>
      <c r="L675" s="4"/>
      <c r="M675" s="4"/>
      <c r="N675" s="4"/>
      <c r="O675" s="4"/>
      <c r="P675" s="4"/>
      <c r="Q675" s="4"/>
      <c r="R675" s="4"/>
      <c r="S675" s="4"/>
      <c r="T675" s="4"/>
      <c r="U675" s="4"/>
      <c r="V675" s="4"/>
      <c r="W675" s="4"/>
      <c r="X675" s="4"/>
      <c r="Y675" s="4"/>
      <c r="Z675" s="4"/>
    </row>
    <row r="676" spans="1:26" ht="18" customHeight="1" x14ac:dyDescent="0.2">
      <c r="A676" s="8"/>
      <c r="B676" s="8"/>
      <c r="C676" s="8"/>
      <c r="D676" s="4"/>
      <c r="E676" s="4"/>
      <c r="F676" s="4"/>
      <c r="G676" s="4"/>
      <c r="H676" s="4"/>
      <c r="I676" s="4"/>
      <c r="J676" s="4"/>
      <c r="K676" s="4"/>
      <c r="L676" s="4"/>
      <c r="M676" s="4"/>
      <c r="N676" s="4"/>
      <c r="O676" s="4"/>
      <c r="P676" s="4"/>
      <c r="Q676" s="4"/>
      <c r="R676" s="4"/>
      <c r="S676" s="4"/>
      <c r="T676" s="4"/>
      <c r="U676" s="4"/>
      <c r="V676" s="4"/>
      <c r="W676" s="4"/>
      <c r="X676" s="4"/>
      <c r="Y676" s="4"/>
      <c r="Z676" s="4"/>
    </row>
    <row r="677" spans="1:26" ht="18" customHeight="1" x14ac:dyDescent="0.2">
      <c r="A677" s="8"/>
      <c r="B677" s="8"/>
      <c r="C677" s="8"/>
      <c r="D677" s="4"/>
      <c r="E677" s="4"/>
      <c r="F677" s="4"/>
      <c r="G677" s="4"/>
      <c r="H677" s="4"/>
      <c r="I677" s="4"/>
      <c r="J677" s="4"/>
      <c r="K677" s="4"/>
      <c r="L677" s="4"/>
      <c r="M677" s="4"/>
      <c r="N677" s="4"/>
      <c r="O677" s="4"/>
      <c r="P677" s="4"/>
      <c r="Q677" s="4"/>
      <c r="R677" s="4"/>
      <c r="S677" s="4"/>
      <c r="T677" s="4"/>
      <c r="U677" s="4"/>
      <c r="V677" s="4"/>
      <c r="W677" s="4"/>
      <c r="X677" s="4"/>
      <c r="Y677" s="4"/>
      <c r="Z677" s="4"/>
    </row>
    <row r="678" spans="1:26" ht="18" customHeight="1" x14ac:dyDescent="0.2">
      <c r="A678" s="8"/>
      <c r="B678" s="8"/>
      <c r="C678" s="8"/>
      <c r="D678" s="4"/>
      <c r="E678" s="4"/>
      <c r="F678" s="4"/>
      <c r="G678" s="4"/>
      <c r="H678" s="4"/>
      <c r="I678" s="4"/>
      <c r="J678" s="4"/>
      <c r="K678" s="4"/>
      <c r="L678" s="4"/>
      <c r="M678" s="4"/>
      <c r="N678" s="4"/>
      <c r="O678" s="4"/>
      <c r="P678" s="4"/>
      <c r="Q678" s="4"/>
      <c r="R678" s="4"/>
      <c r="S678" s="4"/>
      <c r="T678" s="4"/>
      <c r="U678" s="4"/>
      <c r="V678" s="4"/>
      <c r="W678" s="4"/>
      <c r="X678" s="4"/>
      <c r="Y678" s="4"/>
      <c r="Z678" s="4"/>
    </row>
    <row r="679" spans="1:26" ht="18" customHeight="1" x14ac:dyDescent="0.2">
      <c r="A679" s="8"/>
      <c r="B679" s="8"/>
      <c r="C679" s="8"/>
      <c r="D679" s="4"/>
      <c r="E679" s="4"/>
      <c r="F679" s="4"/>
      <c r="G679" s="4"/>
      <c r="H679" s="4"/>
      <c r="I679" s="4"/>
      <c r="J679" s="4"/>
      <c r="K679" s="4"/>
      <c r="L679" s="4"/>
      <c r="M679" s="4"/>
      <c r="N679" s="4"/>
      <c r="O679" s="4"/>
      <c r="P679" s="4"/>
      <c r="Q679" s="4"/>
      <c r="R679" s="4"/>
      <c r="S679" s="4"/>
      <c r="T679" s="4"/>
      <c r="U679" s="4"/>
      <c r="V679" s="4"/>
      <c r="W679" s="4"/>
      <c r="X679" s="4"/>
      <c r="Y679" s="4"/>
      <c r="Z679" s="4"/>
    </row>
    <row r="680" spans="1:26" ht="18" customHeight="1" x14ac:dyDescent="0.2">
      <c r="A680" s="8"/>
      <c r="B680" s="8"/>
      <c r="C680" s="8"/>
      <c r="D680" s="4"/>
      <c r="E680" s="4"/>
      <c r="F680" s="4"/>
      <c r="G680" s="4"/>
      <c r="H680" s="4"/>
      <c r="I680" s="4"/>
      <c r="J680" s="4"/>
      <c r="K680" s="4"/>
      <c r="L680" s="4"/>
      <c r="M680" s="4"/>
      <c r="N680" s="4"/>
      <c r="O680" s="4"/>
      <c r="P680" s="4"/>
      <c r="Q680" s="4"/>
      <c r="R680" s="4"/>
      <c r="S680" s="4"/>
      <c r="T680" s="4"/>
      <c r="U680" s="4"/>
      <c r="V680" s="4"/>
      <c r="W680" s="4"/>
      <c r="X680" s="4"/>
      <c r="Y680" s="4"/>
      <c r="Z680" s="4"/>
    </row>
    <row r="681" spans="1:26" ht="18" customHeight="1" x14ac:dyDescent="0.2">
      <c r="A681" s="8"/>
      <c r="B681" s="8"/>
      <c r="C681" s="8"/>
      <c r="D681" s="4"/>
      <c r="E681" s="4"/>
      <c r="F681" s="4"/>
      <c r="G681" s="4"/>
      <c r="H681" s="4"/>
      <c r="I681" s="4"/>
      <c r="J681" s="4"/>
      <c r="K681" s="4"/>
      <c r="L681" s="4"/>
      <c r="M681" s="4"/>
      <c r="N681" s="4"/>
      <c r="O681" s="4"/>
      <c r="P681" s="4"/>
      <c r="Q681" s="4"/>
      <c r="R681" s="4"/>
      <c r="S681" s="4"/>
      <c r="T681" s="4"/>
      <c r="U681" s="4"/>
      <c r="V681" s="4"/>
      <c r="W681" s="4"/>
      <c r="X681" s="4"/>
      <c r="Y681" s="4"/>
      <c r="Z681" s="4"/>
    </row>
    <row r="682" spans="1:26" ht="18" customHeight="1" x14ac:dyDescent="0.2">
      <c r="A682" s="8"/>
      <c r="B682" s="8"/>
      <c r="C682" s="8"/>
      <c r="D682" s="4"/>
      <c r="E682" s="4"/>
      <c r="F682" s="4"/>
      <c r="G682" s="4"/>
      <c r="H682" s="4"/>
      <c r="I682" s="4"/>
      <c r="J682" s="4"/>
      <c r="K682" s="4"/>
      <c r="L682" s="4"/>
      <c r="M682" s="4"/>
      <c r="N682" s="4"/>
      <c r="O682" s="4"/>
      <c r="P682" s="4"/>
      <c r="Q682" s="4"/>
      <c r="R682" s="4"/>
      <c r="S682" s="4"/>
      <c r="T682" s="4"/>
      <c r="U682" s="4"/>
      <c r="V682" s="4"/>
      <c r="W682" s="4"/>
      <c r="X682" s="4"/>
      <c r="Y682" s="4"/>
      <c r="Z682" s="4"/>
    </row>
    <row r="683" spans="1:26" ht="18" customHeight="1" x14ac:dyDescent="0.2">
      <c r="A683" s="8"/>
      <c r="B683" s="8"/>
      <c r="C683" s="8"/>
      <c r="D683" s="4"/>
      <c r="E683" s="4"/>
      <c r="F683" s="4"/>
      <c r="G683" s="4"/>
      <c r="H683" s="4"/>
      <c r="I683" s="4"/>
      <c r="J683" s="4"/>
      <c r="K683" s="4"/>
      <c r="L683" s="4"/>
      <c r="M683" s="4"/>
      <c r="N683" s="4"/>
      <c r="O683" s="4"/>
      <c r="P683" s="4"/>
      <c r="Q683" s="4"/>
      <c r="R683" s="4"/>
      <c r="S683" s="4"/>
      <c r="T683" s="4"/>
      <c r="U683" s="4"/>
      <c r="V683" s="4"/>
      <c r="W683" s="4"/>
      <c r="X683" s="4"/>
      <c r="Y683" s="4"/>
      <c r="Z683" s="4"/>
    </row>
    <row r="684" spans="1:26" ht="18" customHeight="1" x14ac:dyDescent="0.2">
      <c r="A684" s="8"/>
      <c r="B684" s="8"/>
      <c r="C684" s="8"/>
      <c r="D684" s="4"/>
      <c r="E684" s="4"/>
      <c r="F684" s="4"/>
      <c r="G684" s="4"/>
      <c r="H684" s="4"/>
      <c r="I684" s="4"/>
      <c r="J684" s="4"/>
      <c r="K684" s="4"/>
      <c r="L684" s="4"/>
      <c r="M684" s="4"/>
      <c r="N684" s="4"/>
      <c r="O684" s="4"/>
      <c r="P684" s="4"/>
      <c r="Q684" s="4"/>
      <c r="R684" s="4"/>
      <c r="S684" s="4"/>
      <c r="T684" s="4"/>
      <c r="U684" s="4"/>
      <c r="V684" s="4"/>
      <c r="W684" s="4"/>
      <c r="X684" s="4"/>
      <c r="Y684" s="4"/>
      <c r="Z684" s="4"/>
    </row>
    <row r="685" spans="1:26" ht="18" customHeight="1" x14ac:dyDescent="0.2">
      <c r="A685" s="8"/>
      <c r="B685" s="8"/>
      <c r="C685" s="8"/>
      <c r="D685" s="4"/>
      <c r="E685" s="4"/>
      <c r="F685" s="4"/>
      <c r="G685" s="4"/>
      <c r="H685" s="4"/>
      <c r="I685" s="4"/>
      <c r="J685" s="4"/>
      <c r="K685" s="4"/>
      <c r="L685" s="4"/>
      <c r="M685" s="4"/>
      <c r="N685" s="4"/>
      <c r="O685" s="4"/>
      <c r="P685" s="4"/>
      <c r="Q685" s="4"/>
      <c r="R685" s="4"/>
      <c r="S685" s="4"/>
      <c r="T685" s="4"/>
      <c r="U685" s="4"/>
      <c r="V685" s="4"/>
      <c r="W685" s="4"/>
      <c r="X685" s="4"/>
      <c r="Y685" s="4"/>
      <c r="Z685" s="4"/>
    </row>
    <row r="686" spans="1:26" ht="18" customHeight="1" x14ac:dyDescent="0.2">
      <c r="A686" s="8"/>
      <c r="B686" s="8"/>
      <c r="C686" s="8"/>
      <c r="D686" s="4"/>
      <c r="E686" s="4"/>
      <c r="F686" s="4"/>
      <c r="G686" s="4"/>
      <c r="H686" s="4"/>
      <c r="I686" s="4"/>
      <c r="J686" s="4"/>
      <c r="K686" s="4"/>
      <c r="L686" s="4"/>
      <c r="M686" s="4"/>
      <c r="N686" s="4"/>
      <c r="O686" s="4"/>
      <c r="P686" s="4"/>
      <c r="Q686" s="4"/>
      <c r="R686" s="4"/>
      <c r="S686" s="4"/>
      <c r="T686" s="4"/>
      <c r="U686" s="4"/>
      <c r="V686" s="4"/>
      <c r="W686" s="4"/>
      <c r="X686" s="4"/>
      <c r="Y686" s="4"/>
      <c r="Z686" s="4"/>
    </row>
    <row r="687" spans="1:26" ht="18" customHeight="1" x14ac:dyDescent="0.2">
      <c r="A687" s="8"/>
      <c r="B687" s="8"/>
      <c r="C687" s="8"/>
      <c r="D687" s="4"/>
      <c r="E687" s="4"/>
      <c r="F687" s="4"/>
      <c r="G687" s="4"/>
      <c r="H687" s="4"/>
      <c r="I687" s="4"/>
      <c r="J687" s="4"/>
      <c r="K687" s="4"/>
      <c r="L687" s="4"/>
      <c r="M687" s="4"/>
      <c r="N687" s="4"/>
      <c r="O687" s="4"/>
      <c r="P687" s="4"/>
      <c r="Q687" s="4"/>
      <c r="R687" s="4"/>
      <c r="S687" s="4"/>
      <c r="T687" s="4"/>
      <c r="U687" s="4"/>
      <c r="V687" s="4"/>
      <c r="W687" s="4"/>
      <c r="X687" s="4"/>
      <c r="Y687" s="4"/>
      <c r="Z687" s="4"/>
    </row>
    <row r="688" spans="1:26" ht="18" customHeight="1" x14ac:dyDescent="0.2">
      <c r="A688" s="8"/>
      <c r="B688" s="8"/>
      <c r="C688" s="8"/>
      <c r="D688" s="4"/>
      <c r="E688" s="4"/>
      <c r="F688" s="4"/>
      <c r="G688" s="4"/>
      <c r="H688" s="4"/>
      <c r="I688" s="4"/>
      <c r="J688" s="4"/>
      <c r="K688" s="4"/>
      <c r="L688" s="4"/>
      <c r="M688" s="4"/>
      <c r="N688" s="4"/>
      <c r="O688" s="4"/>
      <c r="P688" s="4"/>
      <c r="Q688" s="4"/>
      <c r="R688" s="4"/>
      <c r="S688" s="4"/>
      <c r="T688" s="4"/>
      <c r="U688" s="4"/>
      <c r="V688" s="4"/>
      <c r="W688" s="4"/>
      <c r="X688" s="4"/>
      <c r="Y688" s="4"/>
      <c r="Z688" s="4"/>
    </row>
    <row r="689" spans="1:26" ht="18" customHeight="1" x14ac:dyDescent="0.2">
      <c r="A689" s="8"/>
      <c r="B689" s="8"/>
      <c r="C689" s="8"/>
      <c r="D689" s="4"/>
      <c r="E689" s="4"/>
      <c r="F689" s="4"/>
      <c r="G689" s="4"/>
      <c r="H689" s="4"/>
      <c r="I689" s="4"/>
      <c r="J689" s="4"/>
      <c r="K689" s="4"/>
      <c r="L689" s="4"/>
      <c r="M689" s="4"/>
      <c r="N689" s="4"/>
      <c r="O689" s="4"/>
      <c r="P689" s="4"/>
      <c r="Q689" s="4"/>
      <c r="R689" s="4"/>
      <c r="S689" s="4"/>
      <c r="T689" s="4"/>
      <c r="U689" s="4"/>
      <c r="V689" s="4"/>
      <c r="W689" s="4"/>
      <c r="X689" s="4"/>
      <c r="Y689" s="4"/>
      <c r="Z689" s="4"/>
    </row>
    <row r="690" spans="1:26" ht="18" customHeight="1" x14ac:dyDescent="0.2">
      <c r="A690" s="8"/>
      <c r="B690" s="8"/>
      <c r="C690" s="8"/>
      <c r="D690" s="4"/>
      <c r="E690" s="4"/>
      <c r="F690" s="4"/>
      <c r="G690" s="4"/>
      <c r="H690" s="4"/>
      <c r="I690" s="4"/>
      <c r="J690" s="4"/>
      <c r="K690" s="4"/>
      <c r="L690" s="4"/>
      <c r="M690" s="4"/>
      <c r="N690" s="4"/>
      <c r="O690" s="4"/>
      <c r="P690" s="4"/>
      <c r="Q690" s="4"/>
      <c r="R690" s="4"/>
      <c r="S690" s="4"/>
      <c r="T690" s="4"/>
      <c r="U690" s="4"/>
      <c r="V690" s="4"/>
      <c r="W690" s="4"/>
      <c r="X690" s="4"/>
      <c r="Y690" s="4"/>
      <c r="Z690" s="4"/>
    </row>
    <row r="691" spans="1:26" ht="18" customHeight="1" x14ac:dyDescent="0.2">
      <c r="A691" s="8"/>
      <c r="B691" s="8"/>
      <c r="C691" s="8"/>
      <c r="D691" s="4"/>
      <c r="E691" s="4"/>
      <c r="F691" s="4"/>
      <c r="G691" s="4"/>
      <c r="H691" s="4"/>
      <c r="I691" s="4"/>
      <c r="J691" s="4"/>
      <c r="K691" s="4"/>
      <c r="L691" s="4"/>
      <c r="M691" s="4"/>
      <c r="N691" s="4"/>
      <c r="O691" s="4"/>
      <c r="P691" s="4"/>
      <c r="Q691" s="4"/>
      <c r="R691" s="4"/>
      <c r="S691" s="4"/>
      <c r="T691" s="4"/>
      <c r="U691" s="4"/>
      <c r="V691" s="4"/>
      <c r="W691" s="4"/>
      <c r="X691" s="4"/>
      <c r="Y691" s="4"/>
      <c r="Z691" s="4"/>
    </row>
    <row r="692" spans="1:26" ht="18" customHeight="1" x14ac:dyDescent="0.2">
      <c r="A692" s="8"/>
      <c r="B692" s="8"/>
      <c r="C692" s="8"/>
      <c r="D692" s="4"/>
      <c r="E692" s="4"/>
      <c r="F692" s="4"/>
      <c r="G692" s="4"/>
      <c r="H692" s="4"/>
      <c r="I692" s="4"/>
      <c r="J692" s="4"/>
      <c r="K692" s="4"/>
      <c r="L692" s="4"/>
      <c r="M692" s="4"/>
      <c r="N692" s="4"/>
      <c r="O692" s="4"/>
      <c r="P692" s="4"/>
      <c r="Q692" s="4"/>
      <c r="R692" s="4"/>
      <c r="S692" s="4"/>
      <c r="T692" s="4"/>
      <c r="U692" s="4"/>
      <c r="V692" s="4"/>
      <c r="W692" s="4"/>
      <c r="X692" s="4"/>
      <c r="Y692" s="4"/>
      <c r="Z692" s="4"/>
    </row>
    <row r="693" spans="1:26" ht="18" customHeight="1" x14ac:dyDescent="0.2">
      <c r="A693" s="8"/>
      <c r="B693" s="8"/>
      <c r="C693" s="8"/>
      <c r="D693" s="4"/>
      <c r="E693" s="4"/>
      <c r="F693" s="4"/>
      <c r="G693" s="4"/>
      <c r="H693" s="4"/>
      <c r="I693" s="4"/>
      <c r="J693" s="4"/>
      <c r="K693" s="4"/>
      <c r="L693" s="4"/>
      <c r="M693" s="4"/>
      <c r="N693" s="4"/>
      <c r="O693" s="4"/>
      <c r="P693" s="4"/>
      <c r="Q693" s="4"/>
      <c r="R693" s="4"/>
      <c r="S693" s="4"/>
      <c r="T693" s="4"/>
      <c r="U693" s="4"/>
      <c r="V693" s="4"/>
      <c r="W693" s="4"/>
      <c r="X693" s="4"/>
      <c r="Y693" s="4"/>
      <c r="Z693" s="4"/>
    </row>
    <row r="694" spans="1:26" ht="18" customHeight="1" x14ac:dyDescent="0.2">
      <c r="A694" s="8"/>
      <c r="B694" s="8"/>
      <c r="C694" s="8"/>
      <c r="D694" s="4"/>
      <c r="E694" s="4"/>
      <c r="F694" s="4"/>
      <c r="G694" s="4"/>
      <c r="H694" s="4"/>
      <c r="I694" s="4"/>
      <c r="J694" s="4"/>
      <c r="K694" s="4"/>
      <c r="L694" s="4"/>
      <c r="M694" s="4"/>
      <c r="N694" s="4"/>
      <c r="O694" s="4"/>
      <c r="P694" s="4"/>
      <c r="Q694" s="4"/>
      <c r="R694" s="4"/>
      <c r="S694" s="4"/>
      <c r="T694" s="4"/>
      <c r="U694" s="4"/>
      <c r="V694" s="4"/>
      <c r="W694" s="4"/>
      <c r="X694" s="4"/>
      <c r="Y694" s="4"/>
      <c r="Z694" s="4"/>
    </row>
    <row r="695" spans="1:26" ht="18" customHeight="1" x14ac:dyDescent="0.2">
      <c r="A695" s="8"/>
      <c r="B695" s="8"/>
      <c r="C695" s="8"/>
      <c r="D695" s="4"/>
      <c r="E695" s="4"/>
      <c r="F695" s="4"/>
      <c r="G695" s="4"/>
      <c r="H695" s="4"/>
      <c r="I695" s="4"/>
      <c r="J695" s="4"/>
      <c r="K695" s="4"/>
      <c r="L695" s="4"/>
      <c r="M695" s="4"/>
      <c r="N695" s="4"/>
      <c r="O695" s="4"/>
      <c r="P695" s="4"/>
      <c r="Q695" s="4"/>
      <c r="R695" s="4"/>
      <c r="S695" s="4"/>
      <c r="T695" s="4"/>
      <c r="U695" s="4"/>
      <c r="V695" s="4"/>
      <c r="W695" s="4"/>
      <c r="X695" s="4"/>
      <c r="Y695" s="4"/>
      <c r="Z695" s="4"/>
    </row>
    <row r="696" spans="1:26" ht="18" customHeight="1" x14ac:dyDescent="0.2">
      <c r="A696" s="8"/>
      <c r="B696" s="8"/>
      <c r="C696" s="8"/>
      <c r="D696" s="4"/>
      <c r="E696" s="4"/>
      <c r="F696" s="4"/>
      <c r="G696" s="4"/>
      <c r="H696" s="4"/>
      <c r="I696" s="4"/>
      <c r="J696" s="4"/>
      <c r="K696" s="4"/>
      <c r="L696" s="4"/>
      <c r="M696" s="4"/>
      <c r="N696" s="4"/>
      <c r="O696" s="4"/>
      <c r="P696" s="4"/>
      <c r="Q696" s="4"/>
      <c r="R696" s="4"/>
      <c r="S696" s="4"/>
      <c r="T696" s="4"/>
      <c r="U696" s="4"/>
      <c r="V696" s="4"/>
      <c r="W696" s="4"/>
      <c r="X696" s="4"/>
      <c r="Y696" s="4"/>
      <c r="Z696" s="4"/>
    </row>
    <row r="697" spans="1:26" ht="18" customHeight="1" x14ac:dyDescent="0.2">
      <c r="A697" s="8"/>
      <c r="B697" s="8"/>
      <c r="C697" s="8"/>
      <c r="D697" s="4"/>
      <c r="E697" s="4"/>
      <c r="F697" s="4"/>
      <c r="G697" s="4"/>
      <c r="H697" s="4"/>
      <c r="I697" s="4"/>
      <c r="J697" s="4"/>
      <c r="K697" s="4"/>
      <c r="L697" s="4"/>
      <c r="M697" s="4"/>
      <c r="N697" s="4"/>
      <c r="O697" s="4"/>
      <c r="P697" s="4"/>
      <c r="Q697" s="4"/>
      <c r="R697" s="4"/>
      <c r="S697" s="4"/>
      <c r="T697" s="4"/>
      <c r="U697" s="4"/>
      <c r="V697" s="4"/>
      <c r="W697" s="4"/>
      <c r="X697" s="4"/>
      <c r="Y697" s="4"/>
      <c r="Z697" s="4"/>
    </row>
    <row r="698" spans="1:26" ht="18" customHeight="1" x14ac:dyDescent="0.2">
      <c r="A698" s="8"/>
      <c r="B698" s="8"/>
      <c r="C698" s="8"/>
      <c r="D698" s="4"/>
      <c r="E698" s="4"/>
      <c r="F698" s="4"/>
      <c r="G698" s="4"/>
      <c r="H698" s="4"/>
      <c r="I698" s="4"/>
      <c r="J698" s="4"/>
      <c r="K698" s="4"/>
      <c r="L698" s="4"/>
      <c r="M698" s="4"/>
      <c r="N698" s="4"/>
      <c r="O698" s="4"/>
      <c r="P698" s="4"/>
      <c r="Q698" s="4"/>
      <c r="R698" s="4"/>
      <c r="S698" s="4"/>
      <c r="T698" s="4"/>
      <c r="U698" s="4"/>
      <c r="V698" s="4"/>
      <c r="W698" s="4"/>
      <c r="X698" s="4"/>
      <c r="Y698" s="4"/>
      <c r="Z698" s="4"/>
    </row>
    <row r="699" spans="1:26" ht="18" customHeight="1" x14ac:dyDescent="0.2">
      <c r="A699" s="8"/>
      <c r="B699" s="8"/>
      <c r="C699" s="8"/>
      <c r="D699" s="4"/>
      <c r="E699" s="4"/>
      <c r="F699" s="4"/>
      <c r="G699" s="4"/>
      <c r="H699" s="4"/>
      <c r="I699" s="4"/>
      <c r="J699" s="4"/>
      <c r="K699" s="4"/>
      <c r="L699" s="4"/>
      <c r="M699" s="4"/>
      <c r="N699" s="4"/>
      <c r="O699" s="4"/>
      <c r="P699" s="4"/>
      <c r="Q699" s="4"/>
      <c r="R699" s="4"/>
      <c r="S699" s="4"/>
      <c r="T699" s="4"/>
      <c r="U699" s="4"/>
      <c r="V699" s="4"/>
      <c r="W699" s="4"/>
      <c r="X699" s="4"/>
      <c r="Y699" s="4"/>
      <c r="Z699" s="4"/>
    </row>
    <row r="700" spans="1:26" ht="18" customHeight="1" x14ac:dyDescent="0.2">
      <c r="A700" s="8"/>
      <c r="B700" s="8"/>
      <c r="C700" s="8"/>
      <c r="D700" s="4"/>
      <c r="E700" s="4"/>
      <c r="F700" s="4"/>
      <c r="G700" s="4"/>
      <c r="H700" s="4"/>
      <c r="I700" s="4"/>
      <c r="J700" s="4"/>
      <c r="K700" s="4"/>
      <c r="L700" s="4"/>
      <c r="M700" s="4"/>
      <c r="N700" s="4"/>
      <c r="O700" s="4"/>
      <c r="P700" s="4"/>
      <c r="Q700" s="4"/>
      <c r="R700" s="4"/>
      <c r="S700" s="4"/>
      <c r="T700" s="4"/>
      <c r="U700" s="4"/>
      <c r="V700" s="4"/>
      <c r="W700" s="4"/>
      <c r="X700" s="4"/>
      <c r="Y700" s="4"/>
      <c r="Z700" s="4"/>
    </row>
    <row r="701" spans="1:26" ht="18" customHeight="1" x14ac:dyDescent="0.2">
      <c r="A701" s="8"/>
      <c r="B701" s="8"/>
      <c r="C701" s="8"/>
      <c r="D701" s="4"/>
      <c r="E701" s="4"/>
      <c r="F701" s="4"/>
      <c r="G701" s="4"/>
      <c r="H701" s="4"/>
      <c r="I701" s="4"/>
      <c r="J701" s="4"/>
      <c r="K701" s="4"/>
      <c r="L701" s="4"/>
      <c r="M701" s="4"/>
      <c r="N701" s="4"/>
      <c r="O701" s="4"/>
      <c r="P701" s="4"/>
      <c r="Q701" s="4"/>
      <c r="R701" s="4"/>
      <c r="S701" s="4"/>
      <c r="T701" s="4"/>
      <c r="U701" s="4"/>
      <c r="V701" s="4"/>
      <c r="W701" s="4"/>
      <c r="X701" s="4"/>
      <c r="Y701" s="4"/>
      <c r="Z701" s="4"/>
    </row>
    <row r="702" spans="1:26" ht="18" customHeight="1" x14ac:dyDescent="0.2">
      <c r="A702" s="8"/>
      <c r="B702" s="8"/>
      <c r="C702" s="8"/>
      <c r="D702" s="4"/>
      <c r="E702" s="4"/>
      <c r="F702" s="4"/>
      <c r="G702" s="4"/>
      <c r="H702" s="4"/>
      <c r="I702" s="4"/>
      <c r="J702" s="4"/>
      <c r="K702" s="4"/>
      <c r="L702" s="4"/>
      <c r="M702" s="4"/>
      <c r="N702" s="4"/>
      <c r="O702" s="4"/>
      <c r="P702" s="4"/>
      <c r="Q702" s="4"/>
      <c r="R702" s="4"/>
      <c r="S702" s="4"/>
      <c r="T702" s="4"/>
      <c r="U702" s="4"/>
      <c r="V702" s="4"/>
      <c r="W702" s="4"/>
      <c r="X702" s="4"/>
      <c r="Y702" s="4"/>
      <c r="Z702" s="4"/>
    </row>
    <row r="703" spans="1:26" ht="18" customHeight="1" x14ac:dyDescent="0.2">
      <c r="A703" s="8"/>
      <c r="B703" s="8"/>
      <c r="C703" s="8"/>
      <c r="D703" s="4"/>
      <c r="E703" s="4"/>
      <c r="F703" s="4"/>
      <c r="G703" s="4"/>
      <c r="H703" s="4"/>
      <c r="I703" s="4"/>
      <c r="J703" s="4"/>
      <c r="K703" s="4"/>
      <c r="L703" s="4"/>
      <c r="M703" s="4"/>
      <c r="N703" s="4"/>
      <c r="O703" s="4"/>
      <c r="P703" s="4"/>
      <c r="Q703" s="4"/>
      <c r="R703" s="4"/>
      <c r="S703" s="4"/>
      <c r="T703" s="4"/>
      <c r="U703" s="4"/>
      <c r="V703" s="4"/>
      <c r="W703" s="4"/>
      <c r="X703" s="4"/>
      <c r="Y703" s="4"/>
      <c r="Z703" s="4"/>
    </row>
    <row r="704" spans="1:26" ht="18" customHeight="1" x14ac:dyDescent="0.2">
      <c r="A704" s="8"/>
      <c r="B704" s="8"/>
      <c r="C704" s="8"/>
      <c r="D704" s="4"/>
      <c r="E704" s="4"/>
      <c r="F704" s="4"/>
      <c r="G704" s="4"/>
      <c r="H704" s="4"/>
      <c r="I704" s="4"/>
      <c r="J704" s="4"/>
      <c r="K704" s="4"/>
      <c r="L704" s="4"/>
      <c r="M704" s="4"/>
      <c r="N704" s="4"/>
      <c r="O704" s="4"/>
      <c r="P704" s="4"/>
      <c r="Q704" s="4"/>
      <c r="R704" s="4"/>
      <c r="S704" s="4"/>
      <c r="T704" s="4"/>
      <c r="U704" s="4"/>
      <c r="V704" s="4"/>
      <c r="W704" s="4"/>
      <c r="X704" s="4"/>
      <c r="Y704" s="4"/>
      <c r="Z704" s="4"/>
    </row>
    <row r="705" spans="1:26" ht="18" customHeight="1" x14ac:dyDescent="0.2">
      <c r="A705" s="8"/>
      <c r="B705" s="8"/>
      <c r="C705" s="8"/>
      <c r="D705" s="4"/>
      <c r="E705" s="4"/>
      <c r="F705" s="4"/>
      <c r="G705" s="4"/>
      <c r="H705" s="4"/>
      <c r="I705" s="4"/>
      <c r="J705" s="4"/>
      <c r="K705" s="4"/>
      <c r="L705" s="4"/>
      <c r="M705" s="4"/>
      <c r="N705" s="4"/>
      <c r="O705" s="4"/>
      <c r="P705" s="4"/>
      <c r="Q705" s="4"/>
      <c r="R705" s="4"/>
      <c r="S705" s="4"/>
      <c r="T705" s="4"/>
      <c r="U705" s="4"/>
      <c r="V705" s="4"/>
      <c r="W705" s="4"/>
      <c r="X705" s="4"/>
      <c r="Y705" s="4"/>
      <c r="Z705" s="4"/>
    </row>
    <row r="706" spans="1:26" ht="18" customHeight="1" x14ac:dyDescent="0.2">
      <c r="A706" s="8"/>
      <c r="B706" s="8"/>
      <c r="C706" s="8"/>
      <c r="D706" s="4"/>
      <c r="E706" s="4"/>
      <c r="F706" s="4"/>
      <c r="G706" s="4"/>
      <c r="H706" s="4"/>
      <c r="I706" s="4"/>
      <c r="J706" s="4"/>
      <c r="K706" s="4"/>
      <c r="L706" s="4"/>
      <c r="M706" s="4"/>
      <c r="N706" s="4"/>
      <c r="O706" s="4"/>
      <c r="P706" s="4"/>
      <c r="Q706" s="4"/>
      <c r="R706" s="4"/>
      <c r="S706" s="4"/>
      <c r="T706" s="4"/>
      <c r="U706" s="4"/>
      <c r="V706" s="4"/>
      <c r="W706" s="4"/>
      <c r="X706" s="4"/>
      <c r="Y706" s="4"/>
      <c r="Z706" s="4"/>
    </row>
    <row r="707" spans="1:26" ht="18" customHeight="1" x14ac:dyDescent="0.2">
      <c r="A707" s="8"/>
      <c r="B707" s="8"/>
      <c r="C707" s="8"/>
      <c r="D707" s="4"/>
      <c r="E707" s="4"/>
      <c r="F707" s="4"/>
      <c r="G707" s="4"/>
      <c r="H707" s="4"/>
      <c r="I707" s="4"/>
      <c r="J707" s="4"/>
      <c r="K707" s="4"/>
      <c r="L707" s="4"/>
      <c r="M707" s="4"/>
      <c r="N707" s="4"/>
      <c r="O707" s="4"/>
      <c r="P707" s="4"/>
      <c r="Q707" s="4"/>
      <c r="R707" s="4"/>
      <c r="S707" s="4"/>
      <c r="T707" s="4"/>
      <c r="U707" s="4"/>
      <c r="V707" s="4"/>
      <c r="W707" s="4"/>
      <c r="X707" s="4"/>
      <c r="Y707" s="4"/>
      <c r="Z707" s="4"/>
    </row>
    <row r="708" spans="1:26" ht="18" customHeight="1" x14ac:dyDescent="0.2">
      <c r="A708" s="8"/>
      <c r="B708" s="8"/>
      <c r="C708" s="8"/>
      <c r="D708" s="4"/>
      <c r="E708" s="4"/>
      <c r="F708" s="4"/>
      <c r="G708" s="4"/>
      <c r="H708" s="4"/>
      <c r="I708" s="4"/>
      <c r="J708" s="4"/>
      <c r="K708" s="4"/>
      <c r="L708" s="4"/>
      <c r="M708" s="4"/>
      <c r="N708" s="4"/>
      <c r="O708" s="4"/>
      <c r="P708" s="4"/>
      <c r="Q708" s="4"/>
      <c r="R708" s="4"/>
      <c r="S708" s="4"/>
      <c r="T708" s="4"/>
      <c r="U708" s="4"/>
      <c r="V708" s="4"/>
      <c r="W708" s="4"/>
      <c r="X708" s="4"/>
      <c r="Y708" s="4"/>
      <c r="Z708" s="4"/>
    </row>
    <row r="709" spans="1:26" ht="18" customHeight="1" x14ac:dyDescent="0.2">
      <c r="A709" s="8"/>
      <c r="B709" s="8"/>
      <c r="C709" s="8"/>
      <c r="D709" s="4"/>
      <c r="E709" s="4"/>
      <c r="F709" s="4"/>
      <c r="G709" s="4"/>
      <c r="H709" s="4"/>
      <c r="I709" s="4"/>
      <c r="J709" s="4"/>
      <c r="K709" s="4"/>
      <c r="L709" s="4"/>
      <c r="M709" s="4"/>
      <c r="N709" s="4"/>
      <c r="O709" s="4"/>
      <c r="P709" s="4"/>
      <c r="Q709" s="4"/>
      <c r="R709" s="4"/>
      <c r="S709" s="4"/>
      <c r="T709" s="4"/>
      <c r="U709" s="4"/>
      <c r="V709" s="4"/>
      <c r="W709" s="4"/>
      <c r="X709" s="4"/>
      <c r="Y709" s="4"/>
      <c r="Z709" s="4"/>
    </row>
    <row r="710" spans="1:26" ht="18" customHeight="1" x14ac:dyDescent="0.2">
      <c r="A710" s="8"/>
      <c r="B710" s="8"/>
      <c r="C710" s="8"/>
      <c r="D710" s="4"/>
      <c r="E710" s="4"/>
      <c r="F710" s="4"/>
      <c r="G710" s="4"/>
      <c r="H710" s="4"/>
      <c r="I710" s="4"/>
      <c r="J710" s="4"/>
      <c r="K710" s="4"/>
      <c r="L710" s="4"/>
      <c r="M710" s="4"/>
      <c r="N710" s="4"/>
      <c r="O710" s="4"/>
      <c r="P710" s="4"/>
      <c r="Q710" s="4"/>
      <c r="R710" s="4"/>
      <c r="S710" s="4"/>
      <c r="T710" s="4"/>
      <c r="U710" s="4"/>
      <c r="V710" s="4"/>
      <c r="W710" s="4"/>
      <c r="X710" s="4"/>
      <c r="Y710" s="4"/>
      <c r="Z710" s="4"/>
    </row>
    <row r="711" spans="1:26" ht="18" customHeight="1" x14ac:dyDescent="0.2">
      <c r="A711" s="8"/>
      <c r="B711" s="8"/>
      <c r="C711" s="8"/>
      <c r="D711" s="4"/>
      <c r="E711" s="4"/>
      <c r="F711" s="4"/>
      <c r="G711" s="4"/>
      <c r="H711" s="4"/>
      <c r="I711" s="4"/>
      <c r="J711" s="4"/>
      <c r="K711" s="4"/>
      <c r="L711" s="4"/>
      <c r="M711" s="4"/>
      <c r="N711" s="4"/>
      <c r="O711" s="4"/>
      <c r="P711" s="4"/>
      <c r="Q711" s="4"/>
      <c r="R711" s="4"/>
      <c r="S711" s="4"/>
      <c r="T711" s="4"/>
      <c r="U711" s="4"/>
      <c r="V711" s="4"/>
      <c r="W711" s="4"/>
      <c r="X711" s="4"/>
      <c r="Y711" s="4"/>
      <c r="Z711" s="4"/>
    </row>
    <row r="712" spans="1:26" ht="18" customHeight="1" x14ac:dyDescent="0.2">
      <c r="A712" s="8"/>
      <c r="B712" s="8"/>
      <c r="C712" s="8"/>
      <c r="D712" s="4"/>
      <c r="E712" s="4"/>
      <c r="F712" s="4"/>
      <c r="G712" s="4"/>
      <c r="H712" s="4"/>
      <c r="I712" s="4"/>
      <c r="J712" s="4"/>
      <c r="K712" s="4"/>
      <c r="L712" s="4"/>
      <c r="M712" s="4"/>
      <c r="N712" s="4"/>
      <c r="O712" s="4"/>
      <c r="P712" s="4"/>
      <c r="Q712" s="4"/>
      <c r="R712" s="4"/>
      <c r="S712" s="4"/>
      <c r="T712" s="4"/>
      <c r="U712" s="4"/>
      <c r="V712" s="4"/>
      <c r="W712" s="4"/>
      <c r="X712" s="4"/>
      <c r="Y712" s="4"/>
      <c r="Z712" s="4"/>
    </row>
    <row r="713" spans="1:26" ht="18" customHeight="1" x14ac:dyDescent="0.2">
      <c r="A713" s="8"/>
      <c r="B713" s="8"/>
      <c r="C713" s="8"/>
      <c r="D713" s="4"/>
      <c r="E713" s="4"/>
      <c r="F713" s="4"/>
      <c r="G713" s="4"/>
      <c r="H713" s="4"/>
      <c r="I713" s="4"/>
      <c r="J713" s="4"/>
      <c r="K713" s="4"/>
      <c r="L713" s="4"/>
      <c r="M713" s="4"/>
      <c r="N713" s="4"/>
      <c r="O713" s="4"/>
      <c r="P713" s="4"/>
      <c r="Q713" s="4"/>
      <c r="R713" s="4"/>
      <c r="S713" s="4"/>
      <c r="T713" s="4"/>
      <c r="U713" s="4"/>
      <c r="V713" s="4"/>
      <c r="W713" s="4"/>
      <c r="X713" s="4"/>
      <c r="Y713" s="4"/>
      <c r="Z713" s="4"/>
    </row>
    <row r="714" spans="1:26" ht="18" customHeight="1" x14ac:dyDescent="0.2">
      <c r="A714" s="8"/>
      <c r="B714" s="8"/>
      <c r="C714" s="8"/>
      <c r="D714" s="4"/>
      <c r="E714" s="4"/>
      <c r="F714" s="4"/>
      <c r="G714" s="4"/>
      <c r="H714" s="4"/>
      <c r="I714" s="4"/>
      <c r="J714" s="4"/>
      <c r="K714" s="4"/>
      <c r="L714" s="4"/>
      <c r="M714" s="4"/>
      <c r="N714" s="4"/>
      <c r="O714" s="4"/>
      <c r="P714" s="4"/>
      <c r="Q714" s="4"/>
      <c r="R714" s="4"/>
      <c r="S714" s="4"/>
      <c r="T714" s="4"/>
      <c r="U714" s="4"/>
      <c r="V714" s="4"/>
      <c r="W714" s="4"/>
      <c r="X714" s="4"/>
      <c r="Y714" s="4"/>
      <c r="Z714" s="4"/>
    </row>
    <row r="715" spans="1:26" ht="18" customHeight="1" x14ac:dyDescent="0.2">
      <c r="A715" s="8"/>
      <c r="B715" s="8"/>
      <c r="C715" s="8"/>
      <c r="D715" s="4"/>
      <c r="E715" s="4"/>
      <c r="F715" s="4"/>
      <c r="G715" s="4"/>
      <c r="H715" s="4"/>
      <c r="I715" s="4"/>
      <c r="J715" s="4"/>
      <c r="K715" s="4"/>
      <c r="L715" s="4"/>
      <c r="M715" s="4"/>
      <c r="N715" s="4"/>
      <c r="O715" s="4"/>
      <c r="P715" s="4"/>
      <c r="Q715" s="4"/>
      <c r="R715" s="4"/>
      <c r="S715" s="4"/>
      <c r="T715" s="4"/>
      <c r="U715" s="4"/>
      <c r="V715" s="4"/>
      <c r="W715" s="4"/>
      <c r="X715" s="4"/>
      <c r="Y715" s="4"/>
      <c r="Z715" s="4"/>
    </row>
    <row r="716" spans="1:26" ht="18" customHeight="1" x14ac:dyDescent="0.2">
      <c r="A716" s="8"/>
      <c r="B716" s="8"/>
      <c r="C716" s="8"/>
      <c r="D716" s="4"/>
      <c r="E716" s="4"/>
      <c r="F716" s="4"/>
      <c r="G716" s="4"/>
      <c r="H716" s="4"/>
      <c r="I716" s="4"/>
      <c r="J716" s="4"/>
      <c r="K716" s="4"/>
      <c r="L716" s="4"/>
      <c r="M716" s="4"/>
      <c r="N716" s="4"/>
      <c r="O716" s="4"/>
      <c r="P716" s="4"/>
      <c r="Q716" s="4"/>
      <c r="R716" s="4"/>
      <c r="S716" s="4"/>
      <c r="T716" s="4"/>
      <c r="U716" s="4"/>
      <c r="V716" s="4"/>
      <c r="W716" s="4"/>
      <c r="X716" s="4"/>
      <c r="Y716" s="4"/>
      <c r="Z716" s="4"/>
    </row>
    <row r="717" spans="1:26" ht="18" customHeight="1" x14ac:dyDescent="0.2">
      <c r="A717" s="8"/>
      <c r="B717" s="8"/>
      <c r="C717" s="8"/>
      <c r="D717" s="4"/>
      <c r="E717" s="4"/>
      <c r="F717" s="4"/>
      <c r="G717" s="4"/>
      <c r="H717" s="4"/>
      <c r="I717" s="4"/>
      <c r="J717" s="4"/>
      <c r="K717" s="4"/>
      <c r="L717" s="4"/>
      <c r="M717" s="4"/>
      <c r="N717" s="4"/>
      <c r="O717" s="4"/>
      <c r="P717" s="4"/>
      <c r="Q717" s="4"/>
      <c r="R717" s="4"/>
      <c r="S717" s="4"/>
      <c r="T717" s="4"/>
      <c r="U717" s="4"/>
      <c r="V717" s="4"/>
      <c r="W717" s="4"/>
      <c r="X717" s="4"/>
      <c r="Y717" s="4"/>
      <c r="Z717" s="4"/>
    </row>
    <row r="718" spans="1:26" ht="18" customHeight="1" x14ac:dyDescent="0.2">
      <c r="A718" s="8"/>
      <c r="B718" s="8"/>
      <c r="C718" s="8"/>
      <c r="D718" s="4"/>
      <c r="E718" s="4"/>
      <c r="F718" s="4"/>
      <c r="G718" s="4"/>
      <c r="H718" s="4"/>
      <c r="I718" s="4"/>
      <c r="J718" s="4"/>
      <c r="K718" s="4"/>
      <c r="L718" s="4"/>
      <c r="M718" s="4"/>
      <c r="N718" s="4"/>
      <c r="O718" s="4"/>
      <c r="P718" s="4"/>
      <c r="Q718" s="4"/>
      <c r="R718" s="4"/>
      <c r="S718" s="4"/>
      <c r="T718" s="4"/>
      <c r="U718" s="4"/>
      <c r="V718" s="4"/>
      <c r="W718" s="4"/>
      <c r="X718" s="4"/>
      <c r="Y718" s="4"/>
      <c r="Z718" s="4"/>
    </row>
    <row r="719" spans="1:26" ht="18" customHeight="1" x14ac:dyDescent="0.2">
      <c r="A719" s="8"/>
      <c r="B719" s="8"/>
      <c r="C719" s="8"/>
      <c r="D719" s="4"/>
      <c r="E719" s="4"/>
      <c r="F719" s="4"/>
      <c r="G719" s="4"/>
      <c r="H719" s="4"/>
      <c r="I719" s="4"/>
      <c r="J719" s="4"/>
      <c r="K719" s="4"/>
      <c r="L719" s="4"/>
      <c r="M719" s="4"/>
      <c r="N719" s="4"/>
      <c r="O719" s="4"/>
      <c r="P719" s="4"/>
      <c r="Q719" s="4"/>
      <c r="R719" s="4"/>
      <c r="S719" s="4"/>
      <c r="T719" s="4"/>
      <c r="U719" s="4"/>
      <c r="V719" s="4"/>
      <c r="W719" s="4"/>
      <c r="X719" s="4"/>
      <c r="Y719" s="4"/>
      <c r="Z719" s="4"/>
    </row>
    <row r="720" spans="1:26" ht="18" customHeight="1" x14ac:dyDescent="0.2">
      <c r="A720" s="8"/>
      <c r="B720" s="8"/>
      <c r="C720" s="8"/>
      <c r="D720" s="4"/>
      <c r="E720" s="4"/>
      <c r="F720" s="4"/>
      <c r="G720" s="4"/>
      <c r="H720" s="4"/>
      <c r="I720" s="4"/>
      <c r="J720" s="4"/>
      <c r="K720" s="4"/>
      <c r="L720" s="4"/>
      <c r="M720" s="4"/>
      <c r="N720" s="4"/>
      <c r="O720" s="4"/>
      <c r="P720" s="4"/>
      <c r="Q720" s="4"/>
      <c r="R720" s="4"/>
      <c r="S720" s="4"/>
      <c r="T720" s="4"/>
      <c r="U720" s="4"/>
      <c r="V720" s="4"/>
      <c r="W720" s="4"/>
      <c r="X720" s="4"/>
      <c r="Y720" s="4"/>
      <c r="Z720" s="4"/>
    </row>
    <row r="721" spans="1:26" ht="18" customHeight="1" x14ac:dyDescent="0.2">
      <c r="A721" s="8"/>
      <c r="B721" s="8"/>
      <c r="C721" s="8"/>
      <c r="D721" s="4"/>
      <c r="E721" s="4"/>
      <c r="F721" s="4"/>
      <c r="G721" s="4"/>
      <c r="H721" s="4"/>
      <c r="I721" s="4"/>
      <c r="J721" s="4"/>
      <c r="K721" s="4"/>
      <c r="L721" s="4"/>
      <c r="M721" s="4"/>
      <c r="N721" s="4"/>
      <c r="O721" s="4"/>
      <c r="P721" s="4"/>
      <c r="Q721" s="4"/>
      <c r="R721" s="4"/>
      <c r="S721" s="4"/>
      <c r="T721" s="4"/>
      <c r="U721" s="4"/>
      <c r="V721" s="4"/>
      <c r="W721" s="4"/>
      <c r="X721" s="4"/>
      <c r="Y721" s="4"/>
      <c r="Z721" s="4"/>
    </row>
    <row r="722" spans="1:26" ht="18" customHeight="1" x14ac:dyDescent="0.2">
      <c r="A722" s="8"/>
      <c r="B722" s="8"/>
      <c r="C722" s="8"/>
      <c r="D722" s="4"/>
      <c r="E722" s="4"/>
      <c r="F722" s="4"/>
      <c r="G722" s="4"/>
      <c r="H722" s="4"/>
      <c r="I722" s="4"/>
      <c r="J722" s="4"/>
      <c r="K722" s="4"/>
      <c r="L722" s="4"/>
      <c r="M722" s="4"/>
      <c r="N722" s="4"/>
      <c r="O722" s="4"/>
      <c r="P722" s="4"/>
      <c r="Q722" s="4"/>
      <c r="R722" s="4"/>
      <c r="S722" s="4"/>
      <c r="T722" s="4"/>
      <c r="U722" s="4"/>
      <c r="V722" s="4"/>
      <c r="W722" s="4"/>
      <c r="X722" s="4"/>
      <c r="Y722" s="4"/>
      <c r="Z722" s="4"/>
    </row>
    <row r="723" spans="1:26" ht="18" customHeight="1" x14ac:dyDescent="0.2">
      <c r="A723" s="8"/>
      <c r="B723" s="8"/>
      <c r="C723" s="8"/>
      <c r="D723" s="4"/>
      <c r="E723" s="4"/>
      <c r="F723" s="4"/>
      <c r="G723" s="4"/>
      <c r="H723" s="4"/>
      <c r="I723" s="4"/>
      <c r="J723" s="4"/>
      <c r="K723" s="4"/>
      <c r="L723" s="4"/>
      <c r="M723" s="4"/>
      <c r="N723" s="4"/>
      <c r="O723" s="4"/>
      <c r="P723" s="4"/>
      <c r="Q723" s="4"/>
      <c r="R723" s="4"/>
      <c r="S723" s="4"/>
      <c r="T723" s="4"/>
      <c r="U723" s="4"/>
      <c r="V723" s="4"/>
      <c r="W723" s="4"/>
      <c r="X723" s="4"/>
      <c r="Y723" s="4"/>
      <c r="Z723" s="4"/>
    </row>
    <row r="724" spans="1:26" ht="18" customHeight="1" x14ac:dyDescent="0.2">
      <c r="A724" s="8"/>
      <c r="B724" s="8"/>
      <c r="C724" s="8"/>
      <c r="D724" s="4"/>
      <c r="E724" s="4"/>
      <c r="F724" s="4"/>
      <c r="G724" s="4"/>
      <c r="H724" s="4"/>
      <c r="I724" s="4"/>
      <c r="J724" s="4"/>
      <c r="K724" s="4"/>
      <c r="L724" s="4"/>
      <c r="M724" s="4"/>
      <c r="N724" s="4"/>
      <c r="O724" s="4"/>
      <c r="P724" s="4"/>
      <c r="Q724" s="4"/>
      <c r="R724" s="4"/>
      <c r="S724" s="4"/>
      <c r="T724" s="4"/>
      <c r="U724" s="4"/>
      <c r="V724" s="4"/>
      <c r="W724" s="4"/>
      <c r="X724" s="4"/>
      <c r="Y724" s="4"/>
      <c r="Z724" s="4"/>
    </row>
    <row r="725" spans="1:26" ht="18" customHeight="1" x14ac:dyDescent="0.2">
      <c r="A725" s="8"/>
      <c r="B725" s="8"/>
      <c r="C725" s="8"/>
      <c r="D725" s="4"/>
      <c r="E725" s="4"/>
      <c r="F725" s="4"/>
      <c r="G725" s="4"/>
      <c r="H725" s="4"/>
      <c r="I725" s="4"/>
      <c r="J725" s="4"/>
      <c r="K725" s="4"/>
      <c r="L725" s="4"/>
      <c r="M725" s="4"/>
      <c r="N725" s="4"/>
      <c r="O725" s="4"/>
      <c r="P725" s="4"/>
      <c r="Q725" s="4"/>
      <c r="R725" s="4"/>
      <c r="S725" s="4"/>
      <c r="T725" s="4"/>
      <c r="U725" s="4"/>
      <c r="V725" s="4"/>
      <c r="W725" s="4"/>
      <c r="X725" s="4"/>
      <c r="Y725" s="4"/>
      <c r="Z725" s="4"/>
    </row>
    <row r="726" spans="1:26" ht="18" customHeight="1" x14ac:dyDescent="0.2">
      <c r="A726" s="8"/>
      <c r="B726" s="8"/>
      <c r="C726" s="8"/>
      <c r="D726" s="4"/>
      <c r="E726" s="4"/>
      <c r="F726" s="4"/>
      <c r="G726" s="4"/>
      <c r="H726" s="4"/>
      <c r="I726" s="4"/>
      <c r="J726" s="4"/>
      <c r="K726" s="4"/>
      <c r="L726" s="4"/>
      <c r="M726" s="4"/>
      <c r="N726" s="4"/>
      <c r="O726" s="4"/>
      <c r="P726" s="4"/>
      <c r="Q726" s="4"/>
      <c r="R726" s="4"/>
      <c r="S726" s="4"/>
      <c r="T726" s="4"/>
      <c r="U726" s="4"/>
      <c r="V726" s="4"/>
      <c r="W726" s="4"/>
      <c r="X726" s="4"/>
      <c r="Y726" s="4"/>
      <c r="Z726" s="4"/>
    </row>
    <row r="727" spans="1:26" ht="18" customHeight="1" x14ac:dyDescent="0.2">
      <c r="A727" s="8"/>
      <c r="B727" s="8"/>
      <c r="C727" s="8"/>
      <c r="D727" s="4"/>
      <c r="E727" s="4"/>
      <c r="F727" s="4"/>
      <c r="G727" s="4"/>
      <c r="H727" s="4"/>
      <c r="I727" s="4"/>
      <c r="J727" s="4"/>
      <c r="K727" s="4"/>
      <c r="L727" s="4"/>
      <c r="M727" s="4"/>
      <c r="N727" s="4"/>
      <c r="O727" s="4"/>
      <c r="P727" s="4"/>
      <c r="Q727" s="4"/>
      <c r="R727" s="4"/>
      <c r="S727" s="4"/>
      <c r="T727" s="4"/>
      <c r="U727" s="4"/>
      <c r="V727" s="4"/>
      <c r="W727" s="4"/>
      <c r="X727" s="4"/>
      <c r="Y727" s="4"/>
      <c r="Z727" s="4"/>
    </row>
    <row r="728" spans="1:26" ht="18" customHeight="1" x14ac:dyDescent="0.2">
      <c r="A728" s="8"/>
      <c r="B728" s="8"/>
      <c r="C728" s="8"/>
      <c r="D728" s="4"/>
      <c r="E728" s="4"/>
      <c r="F728" s="4"/>
      <c r="G728" s="4"/>
      <c r="H728" s="4"/>
      <c r="I728" s="4"/>
      <c r="J728" s="4"/>
      <c r="K728" s="4"/>
      <c r="L728" s="4"/>
      <c r="M728" s="4"/>
      <c r="N728" s="4"/>
      <c r="O728" s="4"/>
      <c r="P728" s="4"/>
      <c r="Q728" s="4"/>
      <c r="R728" s="4"/>
      <c r="S728" s="4"/>
      <c r="T728" s="4"/>
      <c r="U728" s="4"/>
      <c r="V728" s="4"/>
      <c r="W728" s="4"/>
      <c r="X728" s="4"/>
      <c r="Y728" s="4"/>
      <c r="Z728" s="4"/>
    </row>
    <row r="729" spans="1:26" ht="18" customHeight="1" x14ac:dyDescent="0.2">
      <c r="A729" s="8"/>
      <c r="B729" s="8"/>
      <c r="C729" s="8"/>
      <c r="D729" s="4"/>
      <c r="E729" s="4"/>
      <c r="F729" s="4"/>
      <c r="G729" s="4"/>
      <c r="H729" s="4"/>
      <c r="I729" s="4"/>
      <c r="J729" s="4"/>
      <c r="K729" s="4"/>
      <c r="L729" s="4"/>
      <c r="M729" s="4"/>
      <c r="N729" s="4"/>
      <c r="O729" s="4"/>
      <c r="P729" s="4"/>
      <c r="Q729" s="4"/>
      <c r="R729" s="4"/>
      <c r="S729" s="4"/>
      <c r="T729" s="4"/>
      <c r="U729" s="4"/>
      <c r="V729" s="4"/>
      <c r="W729" s="4"/>
      <c r="X729" s="4"/>
      <c r="Y729" s="4"/>
      <c r="Z729" s="4"/>
    </row>
    <row r="730" spans="1:26" ht="18" customHeight="1" x14ac:dyDescent="0.2">
      <c r="A730" s="8"/>
      <c r="B730" s="8"/>
      <c r="C730" s="8"/>
      <c r="D730" s="4"/>
      <c r="E730" s="4"/>
      <c r="F730" s="4"/>
      <c r="G730" s="4"/>
      <c r="H730" s="4"/>
      <c r="I730" s="4"/>
      <c r="J730" s="4"/>
      <c r="K730" s="4"/>
      <c r="L730" s="4"/>
      <c r="M730" s="4"/>
      <c r="N730" s="4"/>
      <c r="O730" s="4"/>
      <c r="P730" s="4"/>
      <c r="Q730" s="4"/>
      <c r="R730" s="4"/>
      <c r="S730" s="4"/>
      <c r="T730" s="4"/>
      <c r="U730" s="4"/>
      <c r="V730" s="4"/>
      <c r="W730" s="4"/>
      <c r="X730" s="4"/>
      <c r="Y730" s="4"/>
      <c r="Z730" s="4"/>
    </row>
    <row r="731" spans="1:26" ht="18" customHeight="1" x14ac:dyDescent="0.2">
      <c r="A731" s="8"/>
      <c r="B731" s="8"/>
      <c r="C731" s="8"/>
      <c r="D731" s="4"/>
      <c r="E731" s="4"/>
      <c r="F731" s="4"/>
      <c r="G731" s="4"/>
      <c r="H731" s="4"/>
      <c r="I731" s="4"/>
      <c r="J731" s="4"/>
      <c r="K731" s="4"/>
      <c r="L731" s="4"/>
      <c r="M731" s="4"/>
      <c r="N731" s="4"/>
      <c r="O731" s="4"/>
      <c r="P731" s="4"/>
      <c r="Q731" s="4"/>
      <c r="R731" s="4"/>
      <c r="S731" s="4"/>
      <c r="T731" s="4"/>
      <c r="U731" s="4"/>
      <c r="V731" s="4"/>
      <c r="W731" s="4"/>
      <c r="X731" s="4"/>
      <c r="Y731" s="4"/>
      <c r="Z731" s="4"/>
    </row>
    <row r="732" spans="1:26" ht="18" customHeight="1" x14ac:dyDescent="0.2">
      <c r="A732" s="8"/>
      <c r="B732" s="8"/>
      <c r="C732" s="8"/>
      <c r="D732" s="4"/>
      <c r="E732" s="4"/>
      <c r="F732" s="4"/>
      <c r="G732" s="4"/>
      <c r="H732" s="4"/>
      <c r="I732" s="4"/>
      <c r="J732" s="4"/>
      <c r="K732" s="4"/>
      <c r="L732" s="4"/>
      <c r="M732" s="4"/>
      <c r="N732" s="4"/>
      <c r="O732" s="4"/>
      <c r="P732" s="4"/>
      <c r="Q732" s="4"/>
      <c r="R732" s="4"/>
      <c r="S732" s="4"/>
      <c r="T732" s="4"/>
      <c r="U732" s="4"/>
      <c r="V732" s="4"/>
      <c r="W732" s="4"/>
      <c r="X732" s="4"/>
      <c r="Y732" s="4"/>
      <c r="Z732" s="4"/>
    </row>
    <row r="733" spans="1:26" ht="18" customHeight="1" x14ac:dyDescent="0.2">
      <c r="A733" s="8"/>
      <c r="B733" s="8"/>
      <c r="C733" s="8"/>
      <c r="D733" s="4"/>
      <c r="E733" s="4"/>
      <c r="F733" s="4"/>
      <c r="G733" s="4"/>
      <c r="H733" s="4"/>
      <c r="I733" s="4"/>
      <c r="J733" s="4"/>
      <c r="K733" s="4"/>
      <c r="L733" s="4"/>
      <c r="M733" s="4"/>
      <c r="N733" s="4"/>
      <c r="O733" s="4"/>
      <c r="P733" s="4"/>
      <c r="Q733" s="4"/>
      <c r="R733" s="4"/>
      <c r="S733" s="4"/>
      <c r="T733" s="4"/>
      <c r="U733" s="4"/>
      <c r="V733" s="4"/>
      <c r="W733" s="4"/>
      <c r="X733" s="4"/>
      <c r="Y733" s="4"/>
      <c r="Z733" s="4"/>
    </row>
    <row r="734" spans="1:26" ht="18" customHeight="1" x14ac:dyDescent="0.2">
      <c r="A734" s="8"/>
      <c r="B734" s="8"/>
      <c r="C734" s="8"/>
      <c r="D734" s="4"/>
      <c r="E734" s="4"/>
      <c r="F734" s="4"/>
      <c r="G734" s="4"/>
      <c r="H734" s="4"/>
      <c r="I734" s="4"/>
      <c r="J734" s="4"/>
      <c r="K734" s="4"/>
      <c r="L734" s="4"/>
      <c r="M734" s="4"/>
      <c r="N734" s="4"/>
      <c r="O734" s="4"/>
      <c r="P734" s="4"/>
      <c r="Q734" s="4"/>
      <c r="R734" s="4"/>
      <c r="S734" s="4"/>
      <c r="T734" s="4"/>
      <c r="U734" s="4"/>
      <c r="V734" s="4"/>
      <c r="W734" s="4"/>
      <c r="X734" s="4"/>
      <c r="Y734" s="4"/>
      <c r="Z734" s="4"/>
    </row>
    <row r="735" spans="1:26" ht="18" customHeight="1" x14ac:dyDescent="0.2">
      <c r="A735" s="8"/>
      <c r="B735" s="8"/>
      <c r="C735" s="8"/>
      <c r="D735" s="4"/>
      <c r="E735" s="4"/>
      <c r="F735" s="4"/>
      <c r="G735" s="4"/>
      <c r="H735" s="4"/>
      <c r="I735" s="4"/>
      <c r="J735" s="4"/>
      <c r="K735" s="4"/>
      <c r="L735" s="4"/>
      <c r="M735" s="4"/>
      <c r="N735" s="4"/>
      <c r="O735" s="4"/>
      <c r="P735" s="4"/>
      <c r="Q735" s="4"/>
      <c r="R735" s="4"/>
      <c r="S735" s="4"/>
      <c r="T735" s="4"/>
      <c r="U735" s="4"/>
      <c r="V735" s="4"/>
      <c r="W735" s="4"/>
      <c r="X735" s="4"/>
      <c r="Y735" s="4"/>
      <c r="Z735" s="4"/>
    </row>
    <row r="736" spans="1:26" ht="18" customHeight="1" x14ac:dyDescent="0.2">
      <c r="A736" s="8"/>
      <c r="B736" s="8"/>
      <c r="C736" s="8"/>
      <c r="D736" s="4"/>
      <c r="E736" s="4"/>
      <c r="F736" s="4"/>
      <c r="G736" s="4"/>
      <c r="H736" s="4"/>
      <c r="I736" s="4"/>
      <c r="J736" s="4"/>
      <c r="K736" s="4"/>
      <c r="L736" s="4"/>
      <c r="M736" s="4"/>
      <c r="N736" s="4"/>
      <c r="O736" s="4"/>
      <c r="P736" s="4"/>
      <c r="Q736" s="4"/>
      <c r="R736" s="4"/>
      <c r="S736" s="4"/>
      <c r="T736" s="4"/>
      <c r="U736" s="4"/>
      <c r="V736" s="4"/>
      <c r="W736" s="4"/>
      <c r="X736" s="4"/>
      <c r="Y736" s="4"/>
      <c r="Z736" s="4"/>
    </row>
    <row r="737" spans="1:26" ht="18" customHeight="1" x14ac:dyDescent="0.2">
      <c r="A737" s="8"/>
      <c r="B737" s="8"/>
      <c r="C737" s="8"/>
      <c r="D737" s="4"/>
      <c r="E737" s="4"/>
      <c r="F737" s="4"/>
      <c r="G737" s="4"/>
      <c r="H737" s="4"/>
      <c r="I737" s="4"/>
      <c r="J737" s="4"/>
      <c r="K737" s="4"/>
      <c r="L737" s="4"/>
      <c r="M737" s="4"/>
      <c r="N737" s="4"/>
      <c r="O737" s="4"/>
      <c r="P737" s="4"/>
      <c r="Q737" s="4"/>
      <c r="R737" s="4"/>
      <c r="S737" s="4"/>
      <c r="T737" s="4"/>
      <c r="U737" s="4"/>
      <c r="V737" s="4"/>
      <c r="W737" s="4"/>
      <c r="X737" s="4"/>
      <c r="Y737" s="4"/>
      <c r="Z737" s="4"/>
    </row>
    <row r="738" spans="1:26" ht="18" customHeight="1" x14ac:dyDescent="0.2">
      <c r="A738" s="8"/>
      <c r="B738" s="8"/>
      <c r="C738" s="8"/>
      <c r="D738" s="4"/>
      <c r="E738" s="4"/>
      <c r="F738" s="4"/>
      <c r="G738" s="4"/>
      <c r="H738" s="4"/>
      <c r="I738" s="4"/>
      <c r="J738" s="4"/>
      <c r="K738" s="4"/>
      <c r="L738" s="4"/>
      <c r="M738" s="4"/>
      <c r="N738" s="4"/>
      <c r="O738" s="4"/>
      <c r="P738" s="4"/>
      <c r="Q738" s="4"/>
      <c r="R738" s="4"/>
      <c r="S738" s="4"/>
      <c r="T738" s="4"/>
      <c r="U738" s="4"/>
      <c r="V738" s="4"/>
      <c r="W738" s="4"/>
      <c r="X738" s="4"/>
      <c r="Y738" s="4"/>
      <c r="Z738" s="4"/>
    </row>
    <row r="739" spans="1:26" ht="18" customHeight="1" x14ac:dyDescent="0.2">
      <c r="A739" s="8"/>
      <c r="B739" s="8"/>
      <c r="C739" s="8"/>
      <c r="D739" s="4"/>
      <c r="E739" s="4"/>
      <c r="F739" s="4"/>
      <c r="G739" s="4"/>
      <c r="H739" s="4"/>
      <c r="I739" s="4"/>
      <c r="J739" s="4"/>
      <c r="K739" s="4"/>
      <c r="L739" s="4"/>
      <c r="M739" s="4"/>
      <c r="N739" s="4"/>
      <c r="O739" s="4"/>
      <c r="P739" s="4"/>
      <c r="Q739" s="4"/>
      <c r="R739" s="4"/>
      <c r="S739" s="4"/>
      <c r="T739" s="4"/>
      <c r="U739" s="4"/>
      <c r="V739" s="4"/>
      <c r="W739" s="4"/>
      <c r="X739" s="4"/>
      <c r="Y739" s="4"/>
      <c r="Z739" s="4"/>
    </row>
    <row r="740" spans="1:26" ht="18" customHeight="1" x14ac:dyDescent="0.2">
      <c r="A740" s="8"/>
      <c r="B740" s="8"/>
      <c r="C740" s="8"/>
      <c r="D740" s="4"/>
      <c r="E740" s="4"/>
      <c r="F740" s="4"/>
      <c r="G740" s="4"/>
      <c r="H740" s="4"/>
      <c r="I740" s="4"/>
      <c r="J740" s="4"/>
      <c r="K740" s="4"/>
      <c r="L740" s="4"/>
      <c r="M740" s="4"/>
      <c r="N740" s="4"/>
      <c r="O740" s="4"/>
      <c r="P740" s="4"/>
      <c r="Q740" s="4"/>
      <c r="R740" s="4"/>
      <c r="S740" s="4"/>
      <c r="T740" s="4"/>
      <c r="U740" s="4"/>
      <c r="V740" s="4"/>
      <c r="W740" s="4"/>
      <c r="X740" s="4"/>
      <c r="Y740" s="4"/>
      <c r="Z740" s="4"/>
    </row>
    <row r="741" spans="1:26" ht="18" customHeight="1" x14ac:dyDescent="0.2">
      <c r="A741" s="8"/>
      <c r="B741" s="8"/>
      <c r="C741" s="8"/>
      <c r="D741" s="4"/>
      <c r="E741" s="4"/>
      <c r="F741" s="4"/>
      <c r="G741" s="4"/>
      <c r="H741" s="4"/>
      <c r="I741" s="4"/>
      <c r="J741" s="4"/>
      <c r="K741" s="4"/>
      <c r="L741" s="4"/>
      <c r="M741" s="4"/>
      <c r="N741" s="4"/>
      <c r="O741" s="4"/>
      <c r="P741" s="4"/>
      <c r="Q741" s="4"/>
      <c r="R741" s="4"/>
      <c r="S741" s="4"/>
      <c r="T741" s="4"/>
      <c r="U741" s="4"/>
      <c r="V741" s="4"/>
      <c r="W741" s="4"/>
      <c r="X741" s="4"/>
      <c r="Y741" s="4"/>
      <c r="Z741" s="4"/>
    </row>
    <row r="742" spans="1:26" ht="18" customHeight="1" x14ac:dyDescent="0.2">
      <c r="A742" s="8"/>
      <c r="B742" s="8"/>
      <c r="C742" s="8"/>
      <c r="D742" s="4"/>
      <c r="E742" s="4"/>
      <c r="F742" s="4"/>
      <c r="G742" s="4"/>
      <c r="H742" s="4"/>
      <c r="I742" s="4"/>
      <c r="J742" s="4"/>
      <c r="K742" s="4"/>
      <c r="L742" s="4"/>
      <c r="M742" s="4"/>
      <c r="N742" s="4"/>
      <c r="O742" s="4"/>
      <c r="P742" s="4"/>
      <c r="Q742" s="4"/>
      <c r="R742" s="4"/>
      <c r="S742" s="4"/>
      <c r="T742" s="4"/>
      <c r="U742" s="4"/>
      <c r="V742" s="4"/>
      <c r="W742" s="4"/>
      <c r="X742" s="4"/>
      <c r="Y742" s="4"/>
      <c r="Z742" s="4"/>
    </row>
    <row r="743" spans="1:26" ht="18" customHeight="1" x14ac:dyDescent="0.2">
      <c r="A743" s="8"/>
      <c r="B743" s="8"/>
      <c r="C743" s="8"/>
      <c r="D743" s="4"/>
      <c r="E743" s="4"/>
      <c r="F743" s="4"/>
      <c r="G743" s="4"/>
      <c r="H743" s="4"/>
      <c r="I743" s="4"/>
      <c r="J743" s="4"/>
      <c r="K743" s="4"/>
      <c r="L743" s="4"/>
      <c r="M743" s="4"/>
      <c r="N743" s="4"/>
      <c r="O743" s="4"/>
      <c r="P743" s="4"/>
      <c r="Q743" s="4"/>
      <c r="R743" s="4"/>
      <c r="S743" s="4"/>
      <c r="T743" s="4"/>
      <c r="U743" s="4"/>
      <c r="V743" s="4"/>
      <c r="W743" s="4"/>
      <c r="X743" s="4"/>
      <c r="Y743" s="4"/>
      <c r="Z743" s="4"/>
    </row>
    <row r="744" spans="1:26" ht="18" customHeight="1" x14ac:dyDescent="0.2">
      <c r="A744" s="8"/>
      <c r="B744" s="8"/>
      <c r="C744" s="8"/>
      <c r="D744" s="4"/>
      <c r="E744" s="4"/>
      <c r="F744" s="4"/>
      <c r="G744" s="4"/>
      <c r="H744" s="4"/>
      <c r="I744" s="4"/>
      <c r="J744" s="4"/>
      <c r="K744" s="4"/>
      <c r="L744" s="4"/>
      <c r="M744" s="4"/>
      <c r="N744" s="4"/>
      <c r="O744" s="4"/>
      <c r="P744" s="4"/>
      <c r="Q744" s="4"/>
      <c r="R744" s="4"/>
      <c r="S744" s="4"/>
      <c r="T744" s="4"/>
      <c r="U744" s="4"/>
      <c r="V744" s="4"/>
      <c r="W744" s="4"/>
      <c r="X744" s="4"/>
      <c r="Y744" s="4"/>
      <c r="Z744" s="4"/>
    </row>
    <row r="745" spans="1:26" ht="18" customHeight="1" x14ac:dyDescent="0.2">
      <c r="A745" s="8"/>
      <c r="B745" s="8"/>
      <c r="C745" s="8"/>
      <c r="D745" s="4"/>
      <c r="E745" s="4"/>
      <c r="F745" s="4"/>
      <c r="G745" s="4"/>
      <c r="H745" s="4"/>
      <c r="I745" s="4"/>
      <c r="J745" s="4"/>
      <c r="K745" s="4"/>
      <c r="L745" s="4"/>
      <c r="M745" s="4"/>
      <c r="N745" s="4"/>
      <c r="O745" s="4"/>
      <c r="P745" s="4"/>
      <c r="Q745" s="4"/>
      <c r="R745" s="4"/>
      <c r="S745" s="4"/>
      <c r="T745" s="4"/>
      <c r="U745" s="4"/>
      <c r="V745" s="4"/>
      <c r="W745" s="4"/>
      <c r="X745" s="4"/>
      <c r="Y745" s="4"/>
      <c r="Z745" s="4"/>
    </row>
    <row r="746" spans="1:26" ht="18" customHeight="1" x14ac:dyDescent="0.2">
      <c r="A746" s="8"/>
      <c r="B746" s="8"/>
      <c r="C746" s="8"/>
      <c r="D746" s="4"/>
      <c r="E746" s="4"/>
      <c r="F746" s="4"/>
      <c r="G746" s="4"/>
      <c r="H746" s="4"/>
      <c r="I746" s="4"/>
      <c r="J746" s="4"/>
      <c r="K746" s="4"/>
      <c r="L746" s="4"/>
      <c r="M746" s="4"/>
      <c r="N746" s="4"/>
      <c r="O746" s="4"/>
      <c r="P746" s="4"/>
      <c r="Q746" s="4"/>
      <c r="R746" s="4"/>
      <c r="S746" s="4"/>
      <c r="T746" s="4"/>
      <c r="U746" s="4"/>
      <c r="V746" s="4"/>
      <c r="W746" s="4"/>
      <c r="X746" s="4"/>
      <c r="Y746" s="4"/>
      <c r="Z746" s="4"/>
    </row>
    <row r="747" spans="1:26" ht="18" customHeight="1" x14ac:dyDescent="0.2">
      <c r="A747" s="8"/>
      <c r="B747" s="8"/>
      <c r="C747" s="8"/>
      <c r="D747" s="4"/>
      <c r="E747" s="4"/>
      <c r="F747" s="4"/>
      <c r="G747" s="4"/>
      <c r="H747" s="4"/>
      <c r="I747" s="4"/>
      <c r="J747" s="4"/>
      <c r="K747" s="4"/>
      <c r="L747" s="4"/>
      <c r="M747" s="4"/>
      <c r="N747" s="4"/>
      <c r="O747" s="4"/>
      <c r="P747" s="4"/>
      <c r="Q747" s="4"/>
      <c r="R747" s="4"/>
      <c r="S747" s="4"/>
      <c r="T747" s="4"/>
      <c r="U747" s="4"/>
      <c r="V747" s="4"/>
      <c r="W747" s="4"/>
      <c r="X747" s="4"/>
      <c r="Y747" s="4"/>
      <c r="Z747" s="4"/>
    </row>
    <row r="748" spans="1:26" ht="18" customHeight="1" x14ac:dyDescent="0.2">
      <c r="A748" s="8"/>
      <c r="B748" s="8"/>
      <c r="C748" s="8"/>
      <c r="D748" s="4"/>
      <c r="E748" s="4"/>
      <c r="F748" s="4"/>
      <c r="G748" s="4"/>
      <c r="H748" s="4"/>
      <c r="I748" s="4"/>
      <c r="J748" s="4"/>
      <c r="K748" s="4"/>
      <c r="L748" s="4"/>
      <c r="M748" s="4"/>
      <c r="N748" s="4"/>
      <c r="O748" s="4"/>
      <c r="P748" s="4"/>
      <c r="Q748" s="4"/>
      <c r="R748" s="4"/>
      <c r="S748" s="4"/>
      <c r="T748" s="4"/>
      <c r="U748" s="4"/>
      <c r="V748" s="4"/>
      <c r="W748" s="4"/>
      <c r="X748" s="4"/>
      <c r="Y748" s="4"/>
      <c r="Z748" s="4"/>
    </row>
    <row r="749" spans="1:26" ht="18" customHeight="1" x14ac:dyDescent="0.2">
      <c r="A749" s="8"/>
      <c r="B749" s="8"/>
      <c r="C749" s="8"/>
      <c r="D749" s="4"/>
      <c r="E749" s="4"/>
      <c r="F749" s="4"/>
      <c r="G749" s="4"/>
      <c r="H749" s="4"/>
      <c r="I749" s="4"/>
      <c r="J749" s="4"/>
      <c r="K749" s="4"/>
      <c r="L749" s="4"/>
      <c r="M749" s="4"/>
      <c r="N749" s="4"/>
      <c r="O749" s="4"/>
      <c r="P749" s="4"/>
      <c r="Q749" s="4"/>
      <c r="R749" s="4"/>
      <c r="S749" s="4"/>
      <c r="T749" s="4"/>
      <c r="U749" s="4"/>
      <c r="V749" s="4"/>
      <c r="W749" s="4"/>
      <c r="X749" s="4"/>
      <c r="Y749" s="4"/>
      <c r="Z749" s="4"/>
    </row>
    <row r="750" spans="1:26" ht="18" customHeight="1" x14ac:dyDescent="0.2">
      <c r="A750" s="8"/>
      <c r="B750" s="8"/>
      <c r="C750" s="8"/>
      <c r="D750" s="4"/>
      <c r="E750" s="4"/>
      <c r="F750" s="4"/>
      <c r="G750" s="4"/>
      <c r="H750" s="4"/>
      <c r="I750" s="4"/>
      <c r="J750" s="4"/>
      <c r="K750" s="4"/>
      <c r="L750" s="4"/>
      <c r="M750" s="4"/>
      <c r="N750" s="4"/>
      <c r="O750" s="4"/>
      <c r="P750" s="4"/>
      <c r="Q750" s="4"/>
      <c r="R750" s="4"/>
      <c r="S750" s="4"/>
      <c r="T750" s="4"/>
      <c r="U750" s="4"/>
      <c r="V750" s="4"/>
      <c r="W750" s="4"/>
      <c r="X750" s="4"/>
      <c r="Y750" s="4"/>
      <c r="Z750" s="4"/>
    </row>
    <row r="751" spans="1:26" ht="18" customHeight="1" x14ac:dyDescent="0.2">
      <c r="A751" s="8"/>
      <c r="B751" s="8"/>
      <c r="C751" s="8"/>
      <c r="D751" s="4"/>
      <c r="E751" s="4"/>
      <c r="F751" s="4"/>
      <c r="G751" s="4"/>
      <c r="H751" s="4"/>
      <c r="I751" s="4"/>
      <c r="J751" s="4"/>
      <c r="K751" s="4"/>
      <c r="L751" s="4"/>
      <c r="M751" s="4"/>
      <c r="N751" s="4"/>
      <c r="O751" s="4"/>
      <c r="P751" s="4"/>
      <c r="Q751" s="4"/>
      <c r="R751" s="4"/>
      <c r="S751" s="4"/>
      <c r="T751" s="4"/>
      <c r="U751" s="4"/>
      <c r="V751" s="4"/>
      <c r="W751" s="4"/>
      <c r="X751" s="4"/>
      <c r="Y751" s="4"/>
      <c r="Z751" s="4"/>
    </row>
    <row r="752" spans="1:26" ht="18" customHeight="1" x14ac:dyDescent="0.2">
      <c r="A752" s="8"/>
      <c r="B752" s="8"/>
      <c r="C752" s="8"/>
      <c r="D752" s="4"/>
      <c r="E752" s="4"/>
      <c r="F752" s="4"/>
      <c r="G752" s="4"/>
      <c r="H752" s="4"/>
      <c r="I752" s="4"/>
      <c r="J752" s="4"/>
      <c r="K752" s="4"/>
      <c r="L752" s="4"/>
      <c r="M752" s="4"/>
      <c r="N752" s="4"/>
      <c r="O752" s="4"/>
      <c r="P752" s="4"/>
      <c r="Q752" s="4"/>
      <c r="R752" s="4"/>
      <c r="S752" s="4"/>
      <c r="T752" s="4"/>
      <c r="U752" s="4"/>
      <c r="V752" s="4"/>
      <c r="W752" s="4"/>
      <c r="X752" s="4"/>
      <c r="Y752" s="4"/>
      <c r="Z752" s="4"/>
    </row>
    <row r="753" spans="1:26" ht="18" customHeight="1" x14ac:dyDescent="0.2">
      <c r="A753" s="8"/>
      <c r="B753" s="8"/>
      <c r="C753" s="8"/>
      <c r="D753" s="4"/>
      <c r="E753" s="4"/>
      <c r="F753" s="4"/>
      <c r="G753" s="4"/>
      <c r="H753" s="4"/>
      <c r="I753" s="4"/>
      <c r="J753" s="4"/>
      <c r="K753" s="4"/>
      <c r="L753" s="4"/>
      <c r="M753" s="4"/>
      <c r="N753" s="4"/>
      <c r="O753" s="4"/>
      <c r="P753" s="4"/>
      <c r="Q753" s="4"/>
      <c r="R753" s="4"/>
      <c r="S753" s="4"/>
      <c r="T753" s="4"/>
      <c r="U753" s="4"/>
      <c r="V753" s="4"/>
      <c r="W753" s="4"/>
      <c r="X753" s="4"/>
      <c r="Y753" s="4"/>
      <c r="Z753" s="4"/>
    </row>
    <row r="754" spans="1:26" ht="18" customHeight="1" x14ac:dyDescent="0.2">
      <c r="A754" s="8"/>
      <c r="B754" s="8"/>
      <c r="C754" s="8"/>
      <c r="D754" s="4"/>
      <c r="E754" s="4"/>
      <c r="F754" s="4"/>
      <c r="G754" s="4"/>
      <c r="H754" s="4"/>
      <c r="I754" s="4"/>
      <c r="J754" s="4"/>
      <c r="K754" s="4"/>
      <c r="L754" s="4"/>
      <c r="M754" s="4"/>
      <c r="N754" s="4"/>
      <c r="O754" s="4"/>
      <c r="P754" s="4"/>
      <c r="Q754" s="4"/>
      <c r="R754" s="4"/>
      <c r="S754" s="4"/>
      <c r="T754" s="4"/>
      <c r="U754" s="4"/>
      <c r="V754" s="4"/>
      <c r="W754" s="4"/>
      <c r="X754" s="4"/>
      <c r="Y754" s="4"/>
      <c r="Z754" s="4"/>
    </row>
    <row r="755" spans="1:26" ht="18" customHeight="1" x14ac:dyDescent="0.2">
      <c r="A755" s="8"/>
      <c r="B755" s="8"/>
      <c r="C755" s="8"/>
      <c r="D755" s="4"/>
      <c r="E755" s="4"/>
      <c r="F755" s="4"/>
      <c r="G755" s="4"/>
      <c r="H755" s="4"/>
      <c r="I755" s="4"/>
      <c r="J755" s="4"/>
      <c r="K755" s="4"/>
      <c r="L755" s="4"/>
      <c r="M755" s="4"/>
      <c r="N755" s="4"/>
      <c r="O755" s="4"/>
      <c r="P755" s="4"/>
      <c r="Q755" s="4"/>
      <c r="R755" s="4"/>
      <c r="S755" s="4"/>
      <c r="T755" s="4"/>
      <c r="U755" s="4"/>
      <c r="V755" s="4"/>
      <c r="W755" s="4"/>
      <c r="X755" s="4"/>
      <c r="Y755" s="4"/>
      <c r="Z755" s="4"/>
    </row>
    <row r="756" spans="1:26" ht="18" customHeight="1" x14ac:dyDescent="0.2">
      <c r="A756" s="8"/>
      <c r="B756" s="8"/>
      <c r="C756" s="8"/>
      <c r="D756" s="4"/>
      <c r="E756" s="4"/>
      <c r="F756" s="4"/>
      <c r="G756" s="4"/>
      <c r="H756" s="4"/>
      <c r="I756" s="4"/>
      <c r="J756" s="4"/>
      <c r="K756" s="4"/>
      <c r="L756" s="4"/>
      <c r="M756" s="4"/>
      <c r="N756" s="4"/>
      <c r="O756" s="4"/>
      <c r="P756" s="4"/>
      <c r="Q756" s="4"/>
      <c r="R756" s="4"/>
      <c r="S756" s="4"/>
      <c r="T756" s="4"/>
      <c r="U756" s="4"/>
      <c r="V756" s="4"/>
      <c r="W756" s="4"/>
      <c r="X756" s="4"/>
      <c r="Y756" s="4"/>
      <c r="Z756" s="4"/>
    </row>
    <row r="757" spans="1:26" ht="18" customHeight="1" x14ac:dyDescent="0.2">
      <c r="A757" s="8"/>
      <c r="B757" s="8"/>
      <c r="C757" s="8"/>
      <c r="D757" s="4"/>
      <c r="E757" s="4"/>
      <c r="F757" s="4"/>
      <c r="G757" s="4"/>
      <c r="H757" s="4"/>
      <c r="I757" s="4"/>
      <c r="J757" s="4"/>
      <c r="K757" s="4"/>
      <c r="L757" s="4"/>
      <c r="M757" s="4"/>
      <c r="N757" s="4"/>
      <c r="O757" s="4"/>
      <c r="P757" s="4"/>
      <c r="Q757" s="4"/>
      <c r="R757" s="4"/>
      <c r="S757" s="4"/>
      <c r="T757" s="4"/>
      <c r="U757" s="4"/>
      <c r="V757" s="4"/>
      <c r="W757" s="4"/>
      <c r="X757" s="4"/>
      <c r="Y757" s="4"/>
      <c r="Z757" s="4"/>
    </row>
    <row r="758" spans="1:26" ht="18" customHeight="1" x14ac:dyDescent="0.2">
      <c r="A758" s="8"/>
      <c r="B758" s="8"/>
      <c r="C758" s="8"/>
      <c r="D758" s="4"/>
      <c r="E758" s="4"/>
      <c r="F758" s="4"/>
      <c r="G758" s="4"/>
      <c r="H758" s="4"/>
      <c r="I758" s="4"/>
      <c r="J758" s="4"/>
      <c r="K758" s="4"/>
      <c r="L758" s="4"/>
      <c r="M758" s="4"/>
      <c r="N758" s="4"/>
      <c r="O758" s="4"/>
      <c r="P758" s="4"/>
      <c r="Q758" s="4"/>
      <c r="R758" s="4"/>
      <c r="S758" s="4"/>
      <c r="T758" s="4"/>
      <c r="U758" s="4"/>
      <c r="V758" s="4"/>
      <c r="W758" s="4"/>
      <c r="X758" s="4"/>
      <c r="Y758" s="4"/>
      <c r="Z758" s="4"/>
    </row>
    <row r="759" spans="1:26" ht="18" customHeight="1" x14ac:dyDescent="0.2">
      <c r="A759" s="8"/>
      <c r="B759" s="8"/>
      <c r="C759" s="8"/>
      <c r="D759" s="4"/>
      <c r="E759" s="4"/>
      <c r="F759" s="4"/>
      <c r="G759" s="4"/>
      <c r="H759" s="4"/>
      <c r="I759" s="4"/>
      <c r="J759" s="4"/>
      <c r="K759" s="4"/>
      <c r="L759" s="4"/>
      <c r="M759" s="4"/>
      <c r="N759" s="4"/>
      <c r="O759" s="4"/>
      <c r="P759" s="4"/>
      <c r="Q759" s="4"/>
      <c r="R759" s="4"/>
      <c r="S759" s="4"/>
      <c r="T759" s="4"/>
      <c r="U759" s="4"/>
      <c r="V759" s="4"/>
      <c r="W759" s="4"/>
      <c r="X759" s="4"/>
      <c r="Y759" s="4"/>
      <c r="Z759" s="4"/>
    </row>
    <row r="760" spans="1:26" ht="18" customHeight="1" x14ac:dyDescent="0.2">
      <c r="A760" s="8"/>
      <c r="B760" s="8"/>
      <c r="C760" s="8"/>
      <c r="D760" s="4"/>
      <c r="E760" s="4"/>
      <c r="F760" s="4"/>
      <c r="G760" s="4"/>
      <c r="H760" s="4"/>
      <c r="I760" s="4"/>
      <c r="J760" s="4"/>
      <c r="K760" s="4"/>
      <c r="L760" s="4"/>
      <c r="M760" s="4"/>
      <c r="N760" s="4"/>
      <c r="O760" s="4"/>
      <c r="P760" s="4"/>
      <c r="Q760" s="4"/>
      <c r="R760" s="4"/>
      <c r="S760" s="4"/>
      <c r="T760" s="4"/>
      <c r="U760" s="4"/>
      <c r="V760" s="4"/>
      <c r="W760" s="4"/>
      <c r="X760" s="4"/>
      <c r="Y760" s="4"/>
      <c r="Z760" s="4"/>
    </row>
    <row r="761" spans="1:26" ht="18" customHeight="1" x14ac:dyDescent="0.2">
      <c r="A761" s="8"/>
      <c r="B761" s="8"/>
      <c r="C761" s="8"/>
      <c r="D761" s="4"/>
      <c r="E761" s="4"/>
      <c r="F761" s="4"/>
      <c r="G761" s="4"/>
      <c r="H761" s="4"/>
      <c r="I761" s="4"/>
      <c r="J761" s="4"/>
      <c r="K761" s="4"/>
      <c r="L761" s="4"/>
      <c r="M761" s="4"/>
      <c r="N761" s="4"/>
      <c r="O761" s="4"/>
      <c r="P761" s="4"/>
      <c r="Q761" s="4"/>
      <c r="R761" s="4"/>
      <c r="S761" s="4"/>
      <c r="T761" s="4"/>
      <c r="U761" s="4"/>
      <c r="V761" s="4"/>
      <c r="W761" s="4"/>
      <c r="X761" s="4"/>
      <c r="Y761" s="4"/>
      <c r="Z761" s="4"/>
    </row>
    <row r="762" spans="1:26" ht="18" customHeight="1" x14ac:dyDescent="0.2">
      <c r="A762" s="8"/>
      <c r="B762" s="8"/>
      <c r="C762" s="8"/>
      <c r="D762" s="4"/>
      <c r="E762" s="4"/>
      <c r="F762" s="4"/>
      <c r="G762" s="4"/>
      <c r="H762" s="4"/>
      <c r="I762" s="4"/>
      <c r="J762" s="4"/>
      <c r="K762" s="4"/>
      <c r="L762" s="4"/>
      <c r="M762" s="4"/>
      <c r="N762" s="4"/>
      <c r="O762" s="4"/>
      <c r="P762" s="4"/>
      <c r="Q762" s="4"/>
      <c r="R762" s="4"/>
      <c r="S762" s="4"/>
      <c r="T762" s="4"/>
      <c r="U762" s="4"/>
      <c r="V762" s="4"/>
      <c r="W762" s="4"/>
      <c r="X762" s="4"/>
      <c r="Y762" s="4"/>
      <c r="Z762" s="4"/>
    </row>
    <row r="763" spans="1:26" ht="18" customHeight="1" x14ac:dyDescent="0.2">
      <c r="A763" s="8"/>
      <c r="B763" s="8"/>
      <c r="C763" s="8"/>
      <c r="D763" s="4"/>
      <c r="E763" s="4"/>
      <c r="F763" s="4"/>
      <c r="G763" s="4"/>
      <c r="H763" s="4"/>
      <c r="I763" s="4"/>
      <c r="J763" s="4"/>
      <c r="K763" s="4"/>
      <c r="L763" s="4"/>
      <c r="M763" s="4"/>
      <c r="N763" s="4"/>
      <c r="O763" s="4"/>
      <c r="P763" s="4"/>
      <c r="Q763" s="4"/>
      <c r="R763" s="4"/>
      <c r="S763" s="4"/>
      <c r="T763" s="4"/>
      <c r="U763" s="4"/>
      <c r="V763" s="4"/>
      <c r="W763" s="4"/>
      <c r="X763" s="4"/>
      <c r="Y763" s="4"/>
      <c r="Z763" s="4"/>
    </row>
    <row r="764" spans="1:26" ht="18" customHeight="1" x14ac:dyDescent="0.2">
      <c r="A764" s="8"/>
      <c r="B764" s="8"/>
      <c r="C764" s="8"/>
      <c r="D764" s="4"/>
      <c r="E764" s="4"/>
      <c r="F764" s="4"/>
      <c r="G764" s="4"/>
      <c r="H764" s="4"/>
      <c r="I764" s="4"/>
      <c r="J764" s="4"/>
      <c r="K764" s="4"/>
      <c r="L764" s="4"/>
      <c r="M764" s="4"/>
      <c r="N764" s="4"/>
      <c r="O764" s="4"/>
      <c r="P764" s="4"/>
      <c r="Q764" s="4"/>
      <c r="R764" s="4"/>
      <c r="S764" s="4"/>
      <c r="T764" s="4"/>
      <c r="U764" s="4"/>
      <c r="V764" s="4"/>
      <c r="W764" s="4"/>
      <c r="X764" s="4"/>
      <c r="Y764" s="4"/>
      <c r="Z764" s="4"/>
    </row>
    <row r="765" spans="1:26" ht="18" customHeight="1" x14ac:dyDescent="0.2">
      <c r="A765" s="8"/>
      <c r="B765" s="8"/>
      <c r="C765" s="8"/>
      <c r="D765" s="4"/>
      <c r="E765" s="4"/>
      <c r="F765" s="4"/>
      <c r="G765" s="4"/>
      <c r="H765" s="4"/>
      <c r="I765" s="4"/>
      <c r="J765" s="4"/>
      <c r="K765" s="4"/>
      <c r="L765" s="4"/>
      <c r="M765" s="4"/>
      <c r="N765" s="4"/>
      <c r="O765" s="4"/>
      <c r="P765" s="4"/>
      <c r="Q765" s="4"/>
      <c r="R765" s="4"/>
      <c r="S765" s="4"/>
      <c r="T765" s="4"/>
      <c r="U765" s="4"/>
      <c r="V765" s="4"/>
      <c r="W765" s="4"/>
      <c r="X765" s="4"/>
      <c r="Y765" s="4"/>
      <c r="Z765" s="4"/>
    </row>
    <row r="766" spans="1:26" ht="18" customHeight="1" x14ac:dyDescent="0.2">
      <c r="A766" s="8"/>
      <c r="B766" s="8"/>
      <c r="C766" s="8"/>
      <c r="D766" s="4"/>
      <c r="E766" s="4"/>
      <c r="F766" s="4"/>
      <c r="G766" s="4"/>
      <c r="H766" s="4"/>
      <c r="I766" s="4"/>
      <c r="J766" s="4"/>
      <c r="K766" s="4"/>
      <c r="L766" s="4"/>
      <c r="M766" s="4"/>
      <c r="N766" s="4"/>
      <c r="O766" s="4"/>
      <c r="P766" s="4"/>
      <c r="Q766" s="4"/>
      <c r="R766" s="4"/>
      <c r="S766" s="4"/>
      <c r="T766" s="4"/>
      <c r="U766" s="4"/>
      <c r="V766" s="4"/>
      <c r="W766" s="4"/>
      <c r="X766" s="4"/>
      <c r="Y766" s="4"/>
      <c r="Z766" s="4"/>
    </row>
    <row r="767" spans="1:26" ht="18" customHeight="1" x14ac:dyDescent="0.2">
      <c r="A767" s="8"/>
      <c r="B767" s="8"/>
      <c r="C767" s="8"/>
      <c r="D767" s="4"/>
      <c r="E767" s="4"/>
      <c r="F767" s="4"/>
      <c r="G767" s="4"/>
      <c r="H767" s="4"/>
      <c r="I767" s="4"/>
      <c r="J767" s="4"/>
      <c r="K767" s="4"/>
      <c r="L767" s="4"/>
      <c r="M767" s="4"/>
      <c r="N767" s="4"/>
      <c r="O767" s="4"/>
      <c r="P767" s="4"/>
      <c r="Q767" s="4"/>
      <c r="R767" s="4"/>
      <c r="S767" s="4"/>
      <c r="T767" s="4"/>
      <c r="U767" s="4"/>
      <c r="V767" s="4"/>
      <c r="W767" s="4"/>
      <c r="X767" s="4"/>
      <c r="Y767" s="4"/>
      <c r="Z767" s="4"/>
    </row>
    <row r="768" spans="1:26" ht="18" customHeight="1" x14ac:dyDescent="0.2">
      <c r="A768" s="8"/>
      <c r="B768" s="8"/>
      <c r="C768" s="8"/>
      <c r="D768" s="4"/>
      <c r="E768" s="4"/>
      <c r="F768" s="4"/>
      <c r="G768" s="4"/>
      <c r="H768" s="4"/>
      <c r="I768" s="4"/>
      <c r="J768" s="4"/>
      <c r="K768" s="4"/>
      <c r="L768" s="4"/>
      <c r="M768" s="4"/>
      <c r="N768" s="4"/>
      <c r="O768" s="4"/>
      <c r="P768" s="4"/>
      <c r="Q768" s="4"/>
      <c r="R768" s="4"/>
      <c r="S768" s="4"/>
      <c r="T768" s="4"/>
      <c r="U768" s="4"/>
      <c r="V768" s="4"/>
      <c r="W768" s="4"/>
      <c r="X768" s="4"/>
      <c r="Y768" s="4"/>
      <c r="Z768" s="4"/>
    </row>
    <row r="769" spans="1:26" ht="18" customHeight="1" x14ac:dyDescent="0.2">
      <c r="A769" s="8"/>
      <c r="B769" s="8"/>
      <c r="C769" s="8"/>
      <c r="D769" s="4"/>
      <c r="E769" s="4"/>
      <c r="F769" s="4"/>
      <c r="G769" s="4"/>
      <c r="H769" s="4"/>
      <c r="I769" s="4"/>
      <c r="J769" s="4"/>
      <c r="K769" s="4"/>
      <c r="L769" s="4"/>
      <c r="M769" s="4"/>
      <c r="N769" s="4"/>
      <c r="O769" s="4"/>
      <c r="P769" s="4"/>
      <c r="Q769" s="4"/>
      <c r="R769" s="4"/>
      <c r="S769" s="4"/>
      <c r="T769" s="4"/>
      <c r="U769" s="4"/>
      <c r="V769" s="4"/>
      <c r="W769" s="4"/>
      <c r="X769" s="4"/>
      <c r="Y769" s="4"/>
      <c r="Z769" s="4"/>
    </row>
    <row r="770" spans="1:26" ht="18" customHeight="1" x14ac:dyDescent="0.2">
      <c r="A770" s="8"/>
      <c r="B770" s="8"/>
      <c r="C770" s="8"/>
      <c r="D770" s="4"/>
      <c r="E770" s="4"/>
      <c r="F770" s="4"/>
      <c r="G770" s="4"/>
      <c r="H770" s="4"/>
      <c r="I770" s="4"/>
      <c r="J770" s="4"/>
      <c r="K770" s="4"/>
      <c r="L770" s="4"/>
      <c r="M770" s="4"/>
      <c r="N770" s="4"/>
      <c r="O770" s="4"/>
      <c r="P770" s="4"/>
      <c r="Q770" s="4"/>
      <c r="R770" s="4"/>
      <c r="S770" s="4"/>
      <c r="T770" s="4"/>
      <c r="U770" s="4"/>
      <c r="V770" s="4"/>
      <c r="W770" s="4"/>
      <c r="X770" s="4"/>
      <c r="Y770" s="4"/>
      <c r="Z770" s="4"/>
    </row>
    <row r="771" spans="1:26" ht="18" customHeight="1" x14ac:dyDescent="0.2">
      <c r="A771" s="8"/>
      <c r="B771" s="8"/>
      <c r="C771" s="8"/>
      <c r="D771" s="4"/>
      <c r="E771" s="4"/>
      <c r="F771" s="4"/>
      <c r="G771" s="4"/>
      <c r="H771" s="4"/>
      <c r="I771" s="4"/>
      <c r="J771" s="4"/>
      <c r="K771" s="4"/>
      <c r="L771" s="4"/>
      <c r="M771" s="4"/>
      <c r="N771" s="4"/>
      <c r="O771" s="4"/>
      <c r="P771" s="4"/>
      <c r="Q771" s="4"/>
      <c r="R771" s="4"/>
      <c r="S771" s="4"/>
      <c r="T771" s="4"/>
      <c r="U771" s="4"/>
      <c r="V771" s="4"/>
      <c r="W771" s="4"/>
      <c r="X771" s="4"/>
      <c r="Y771" s="4"/>
      <c r="Z771" s="4"/>
    </row>
    <row r="772" spans="1:26" ht="18" customHeight="1" x14ac:dyDescent="0.2">
      <c r="A772" s="8"/>
      <c r="B772" s="8"/>
      <c r="C772" s="8"/>
      <c r="D772" s="4"/>
      <c r="E772" s="4"/>
      <c r="F772" s="4"/>
      <c r="G772" s="4"/>
      <c r="H772" s="4"/>
      <c r="I772" s="4"/>
      <c r="J772" s="4"/>
      <c r="K772" s="4"/>
      <c r="L772" s="4"/>
      <c r="M772" s="4"/>
      <c r="N772" s="4"/>
      <c r="O772" s="4"/>
      <c r="P772" s="4"/>
      <c r="Q772" s="4"/>
      <c r="R772" s="4"/>
      <c r="S772" s="4"/>
      <c r="T772" s="4"/>
      <c r="U772" s="4"/>
      <c r="V772" s="4"/>
      <c r="W772" s="4"/>
      <c r="X772" s="4"/>
      <c r="Y772" s="4"/>
      <c r="Z772" s="4"/>
    </row>
    <row r="773" spans="1:26" ht="18" customHeight="1" x14ac:dyDescent="0.2">
      <c r="A773" s="8"/>
      <c r="B773" s="8"/>
      <c r="C773" s="8"/>
      <c r="D773" s="4"/>
      <c r="E773" s="4"/>
      <c r="F773" s="4"/>
      <c r="G773" s="4"/>
      <c r="H773" s="4"/>
      <c r="I773" s="4"/>
      <c r="J773" s="4"/>
      <c r="K773" s="4"/>
      <c r="L773" s="4"/>
      <c r="M773" s="4"/>
      <c r="N773" s="4"/>
      <c r="O773" s="4"/>
      <c r="P773" s="4"/>
      <c r="Q773" s="4"/>
      <c r="R773" s="4"/>
      <c r="S773" s="4"/>
      <c r="T773" s="4"/>
      <c r="U773" s="4"/>
      <c r="V773" s="4"/>
      <c r="W773" s="4"/>
      <c r="X773" s="4"/>
      <c r="Y773" s="4"/>
      <c r="Z773" s="4"/>
    </row>
    <row r="774" spans="1:26" ht="18" customHeight="1" x14ac:dyDescent="0.2">
      <c r="A774" s="8"/>
      <c r="B774" s="8"/>
      <c r="C774" s="8"/>
      <c r="D774" s="4"/>
      <c r="E774" s="4"/>
      <c r="F774" s="4"/>
      <c r="G774" s="4"/>
      <c r="H774" s="4"/>
      <c r="I774" s="4"/>
      <c r="J774" s="4"/>
      <c r="K774" s="4"/>
      <c r="L774" s="4"/>
      <c r="M774" s="4"/>
      <c r="N774" s="4"/>
      <c r="O774" s="4"/>
      <c r="P774" s="4"/>
      <c r="Q774" s="4"/>
      <c r="R774" s="4"/>
      <c r="S774" s="4"/>
      <c r="T774" s="4"/>
      <c r="U774" s="4"/>
      <c r="V774" s="4"/>
      <c r="W774" s="4"/>
      <c r="X774" s="4"/>
      <c r="Y774" s="4"/>
      <c r="Z774" s="4"/>
    </row>
    <row r="775" spans="1:26" ht="18" customHeight="1" x14ac:dyDescent="0.2">
      <c r="A775" s="8"/>
      <c r="B775" s="8"/>
      <c r="C775" s="8"/>
      <c r="D775" s="4"/>
      <c r="E775" s="4"/>
      <c r="F775" s="4"/>
      <c r="G775" s="4"/>
      <c r="H775" s="4"/>
      <c r="I775" s="4"/>
      <c r="J775" s="4"/>
      <c r="K775" s="4"/>
      <c r="L775" s="4"/>
      <c r="M775" s="4"/>
      <c r="N775" s="4"/>
      <c r="O775" s="4"/>
      <c r="P775" s="4"/>
      <c r="Q775" s="4"/>
      <c r="R775" s="4"/>
      <c r="S775" s="4"/>
      <c r="T775" s="4"/>
      <c r="U775" s="4"/>
      <c r="V775" s="4"/>
      <c r="W775" s="4"/>
      <c r="X775" s="4"/>
      <c r="Y775" s="4"/>
      <c r="Z775" s="4"/>
    </row>
    <row r="776" spans="1:26" ht="18" customHeight="1" x14ac:dyDescent="0.2">
      <c r="A776" s="8"/>
      <c r="B776" s="8"/>
      <c r="C776" s="8"/>
      <c r="D776" s="4"/>
      <c r="E776" s="4"/>
      <c r="F776" s="4"/>
      <c r="G776" s="4"/>
      <c r="H776" s="4"/>
      <c r="I776" s="4"/>
      <c r="J776" s="4"/>
      <c r="K776" s="4"/>
      <c r="L776" s="4"/>
      <c r="M776" s="4"/>
      <c r="N776" s="4"/>
      <c r="O776" s="4"/>
      <c r="P776" s="4"/>
      <c r="Q776" s="4"/>
      <c r="R776" s="4"/>
      <c r="S776" s="4"/>
      <c r="T776" s="4"/>
      <c r="U776" s="4"/>
      <c r="V776" s="4"/>
      <c r="W776" s="4"/>
      <c r="X776" s="4"/>
      <c r="Y776" s="4"/>
      <c r="Z776" s="4"/>
    </row>
    <row r="777" spans="1:26" ht="18" customHeight="1" x14ac:dyDescent="0.2">
      <c r="A777" s="8"/>
      <c r="B777" s="8"/>
      <c r="C777" s="8"/>
      <c r="D777" s="4"/>
      <c r="E777" s="4"/>
      <c r="F777" s="4"/>
      <c r="G777" s="4"/>
      <c r="H777" s="4"/>
      <c r="I777" s="4"/>
      <c r="J777" s="4"/>
      <c r="K777" s="4"/>
      <c r="L777" s="4"/>
      <c r="M777" s="4"/>
      <c r="N777" s="4"/>
      <c r="O777" s="4"/>
      <c r="P777" s="4"/>
      <c r="Q777" s="4"/>
      <c r="R777" s="4"/>
      <c r="S777" s="4"/>
      <c r="T777" s="4"/>
      <c r="U777" s="4"/>
      <c r="V777" s="4"/>
      <c r="W777" s="4"/>
      <c r="X777" s="4"/>
      <c r="Y777" s="4"/>
      <c r="Z777" s="4"/>
    </row>
    <row r="778" spans="1:26" ht="18" customHeight="1" x14ac:dyDescent="0.2">
      <c r="A778" s="8"/>
      <c r="B778" s="8"/>
      <c r="C778" s="8"/>
      <c r="D778" s="4"/>
      <c r="E778" s="4"/>
      <c r="F778" s="4"/>
      <c r="G778" s="4"/>
      <c r="H778" s="4"/>
      <c r="I778" s="4"/>
      <c r="J778" s="4"/>
      <c r="K778" s="4"/>
      <c r="L778" s="4"/>
      <c r="M778" s="4"/>
      <c r="N778" s="4"/>
      <c r="O778" s="4"/>
      <c r="P778" s="4"/>
      <c r="Q778" s="4"/>
      <c r="R778" s="4"/>
      <c r="S778" s="4"/>
      <c r="T778" s="4"/>
      <c r="U778" s="4"/>
      <c r="V778" s="4"/>
      <c r="W778" s="4"/>
      <c r="X778" s="4"/>
      <c r="Y778" s="4"/>
      <c r="Z778" s="4"/>
    </row>
    <row r="779" spans="1:26" ht="18" customHeight="1" x14ac:dyDescent="0.2">
      <c r="A779" s="8"/>
      <c r="B779" s="8"/>
      <c r="C779" s="8"/>
      <c r="D779" s="4"/>
      <c r="E779" s="4"/>
      <c r="F779" s="4"/>
      <c r="G779" s="4"/>
      <c r="H779" s="4"/>
      <c r="I779" s="4"/>
      <c r="J779" s="4"/>
      <c r="K779" s="4"/>
      <c r="L779" s="4"/>
      <c r="M779" s="4"/>
      <c r="N779" s="4"/>
      <c r="O779" s="4"/>
      <c r="P779" s="4"/>
      <c r="Q779" s="4"/>
      <c r="R779" s="4"/>
      <c r="S779" s="4"/>
      <c r="T779" s="4"/>
      <c r="U779" s="4"/>
      <c r="V779" s="4"/>
      <c r="W779" s="4"/>
      <c r="X779" s="4"/>
      <c r="Y779" s="4"/>
      <c r="Z779" s="4"/>
    </row>
    <row r="780" spans="1:26" ht="18" customHeight="1" x14ac:dyDescent="0.2">
      <c r="A780" s="8"/>
      <c r="B780" s="8"/>
      <c r="C780" s="8"/>
      <c r="D780" s="4"/>
      <c r="E780" s="4"/>
      <c r="F780" s="4"/>
      <c r="G780" s="4"/>
      <c r="H780" s="4"/>
      <c r="I780" s="4"/>
      <c r="J780" s="4"/>
      <c r="K780" s="4"/>
      <c r="L780" s="4"/>
      <c r="M780" s="4"/>
      <c r="N780" s="4"/>
      <c r="O780" s="4"/>
      <c r="P780" s="4"/>
      <c r="Q780" s="4"/>
      <c r="R780" s="4"/>
      <c r="S780" s="4"/>
      <c r="T780" s="4"/>
      <c r="U780" s="4"/>
      <c r="V780" s="4"/>
      <c r="W780" s="4"/>
      <c r="X780" s="4"/>
      <c r="Y780" s="4"/>
      <c r="Z780" s="4"/>
    </row>
    <row r="781" spans="1:26" ht="18" customHeight="1" x14ac:dyDescent="0.2">
      <c r="A781" s="8"/>
      <c r="B781" s="8"/>
      <c r="C781" s="8"/>
      <c r="D781" s="4"/>
      <c r="E781" s="4"/>
      <c r="F781" s="4"/>
      <c r="G781" s="4"/>
      <c r="H781" s="4"/>
      <c r="I781" s="4"/>
      <c r="J781" s="4"/>
      <c r="K781" s="4"/>
      <c r="L781" s="4"/>
      <c r="M781" s="4"/>
      <c r="N781" s="4"/>
      <c r="O781" s="4"/>
      <c r="P781" s="4"/>
      <c r="Q781" s="4"/>
      <c r="R781" s="4"/>
      <c r="S781" s="4"/>
      <c r="T781" s="4"/>
      <c r="U781" s="4"/>
      <c r="V781" s="4"/>
      <c r="W781" s="4"/>
      <c r="X781" s="4"/>
      <c r="Y781" s="4"/>
      <c r="Z781" s="4"/>
    </row>
    <row r="782" spans="1:26" ht="18" customHeight="1" x14ac:dyDescent="0.2">
      <c r="A782" s="8"/>
      <c r="B782" s="8"/>
      <c r="C782" s="8"/>
      <c r="D782" s="4"/>
      <c r="E782" s="4"/>
      <c r="F782" s="4"/>
      <c r="G782" s="4"/>
      <c r="H782" s="4"/>
      <c r="I782" s="4"/>
      <c r="J782" s="4"/>
      <c r="K782" s="4"/>
      <c r="L782" s="4"/>
      <c r="M782" s="4"/>
      <c r="N782" s="4"/>
      <c r="O782" s="4"/>
      <c r="P782" s="4"/>
      <c r="Q782" s="4"/>
      <c r="R782" s="4"/>
      <c r="S782" s="4"/>
      <c r="T782" s="4"/>
      <c r="U782" s="4"/>
      <c r="V782" s="4"/>
      <c r="W782" s="4"/>
      <c r="X782" s="4"/>
      <c r="Y782" s="4"/>
      <c r="Z782" s="4"/>
    </row>
    <row r="783" spans="1:26" ht="18" customHeight="1" x14ac:dyDescent="0.2">
      <c r="A783" s="8"/>
      <c r="B783" s="8"/>
      <c r="C783" s="8"/>
      <c r="D783" s="4"/>
      <c r="E783" s="4"/>
      <c r="F783" s="4"/>
      <c r="G783" s="4"/>
      <c r="H783" s="4"/>
      <c r="I783" s="4"/>
      <c r="J783" s="4"/>
      <c r="K783" s="4"/>
      <c r="L783" s="4"/>
      <c r="M783" s="4"/>
      <c r="N783" s="4"/>
      <c r="O783" s="4"/>
      <c r="P783" s="4"/>
      <c r="Q783" s="4"/>
      <c r="R783" s="4"/>
      <c r="S783" s="4"/>
      <c r="T783" s="4"/>
      <c r="U783" s="4"/>
      <c r="V783" s="4"/>
      <c r="W783" s="4"/>
      <c r="X783" s="4"/>
      <c r="Y783" s="4"/>
      <c r="Z783" s="4"/>
    </row>
    <row r="784" spans="1:26" ht="18" customHeight="1" x14ac:dyDescent="0.2">
      <c r="A784" s="8"/>
      <c r="B784" s="8"/>
      <c r="C784" s="8"/>
      <c r="D784" s="4"/>
      <c r="E784" s="4"/>
      <c r="F784" s="4"/>
      <c r="G784" s="4"/>
      <c r="H784" s="4"/>
      <c r="I784" s="4"/>
      <c r="J784" s="4"/>
      <c r="K784" s="4"/>
      <c r="L784" s="4"/>
      <c r="M784" s="4"/>
      <c r="N784" s="4"/>
      <c r="O784" s="4"/>
      <c r="P784" s="4"/>
      <c r="Q784" s="4"/>
      <c r="R784" s="4"/>
      <c r="S784" s="4"/>
      <c r="T784" s="4"/>
      <c r="U784" s="4"/>
      <c r="V784" s="4"/>
      <c r="W784" s="4"/>
      <c r="X784" s="4"/>
      <c r="Y784" s="4"/>
      <c r="Z784" s="4"/>
    </row>
    <row r="785" spans="1:26" ht="18" customHeight="1" x14ac:dyDescent="0.2">
      <c r="A785" s="8"/>
      <c r="B785" s="8"/>
      <c r="C785" s="8"/>
      <c r="D785" s="4"/>
      <c r="E785" s="4"/>
      <c r="F785" s="4"/>
      <c r="G785" s="4"/>
      <c r="H785" s="4"/>
      <c r="I785" s="4"/>
      <c r="J785" s="4"/>
      <c r="K785" s="4"/>
      <c r="L785" s="4"/>
      <c r="M785" s="4"/>
      <c r="N785" s="4"/>
      <c r="O785" s="4"/>
      <c r="P785" s="4"/>
      <c r="Q785" s="4"/>
      <c r="R785" s="4"/>
      <c r="S785" s="4"/>
      <c r="T785" s="4"/>
      <c r="U785" s="4"/>
      <c r="V785" s="4"/>
      <c r="W785" s="4"/>
      <c r="X785" s="4"/>
      <c r="Y785" s="4"/>
      <c r="Z785" s="4"/>
    </row>
    <row r="786" spans="1:26" ht="18" customHeight="1" x14ac:dyDescent="0.2">
      <c r="A786" s="8"/>
      <c r="B786" s="8"/>
      <c r="C786" s="8"/>
      <c r="D786" s="4"/>
      <c r="E786" s="4"/>
      <c r="F786" s="4"/>
      <c r="G786" s="4"/>
      <c r="H786" s="4"/>
      <c r="I786" s="4"/>
      <c r="J786" s="4"/>
      <c r="K786" s="4"/>
      <c r="L786" s="4"/>
      <c r="M786" s="4"/>
      <c r="N786" s="4"/>
      <c r="O786" s="4"/>
      <c r="P786" s="4"/>
      <c r="Q786" s="4"/>
      <c r="R786" s="4"/>
      <c r="S786" s="4"/>
      <c r="T786" s="4"/>
      <c r="U786" s="4"/>
      <c r="V786" s="4"/>
      <c r="W786" s="4"/>
      <c r="X786" s="4"/>
      <c r="Y786" s="4"/>
      <c r="Z786" s="4"/>
    </row>
    <row r="787" spans="1:26" ht="18" customHeight="1" x14ac:dyDescent="0.2">
      <c r="A787" s="8"/>
      <c r="B787" s="8"/>
      <c r="C787" s="8"/>
      <c r="D787" s="4"/>
      <c r="E787" s="4"/>
      <c r="F787" s="4"/>
      <c r="G787" s="4"/>
      <c r="H787" s="4"/>
      <c r="I787" s="4"/>
      <c r="J787" s="4"/>
      <c r="K787" s="4"/>
      <c r="L787" s="4"/>
      <c r="M787" s="4"/>
      <c r="N787" s="4"/>
      <c r="O787" s="4"/>
      <c r="P787" s="4"/>
      <c r="Q787" s="4"/>
      <c r="R787" s="4"/>
      <c r="S787" s="4"/>
      <c r="T787" s="4"/>
      <c r="U787" s="4"/>
      <c r="V787" s="4"/>
      <c r="W787" s="4"/>
      <c r="X787" s="4"/>
      <c r="Y787" s="4"/>
      <c r="Z787" s="4"/>
    </row>
    <row r="788" spans="1:26" ht="18" customHeight="1" x14ac:dyDescent="0.2">
      <c r="A788" s="8"/>
      <c r="B788" s="8"/>
      <c r="C788" s="8"/>
      <c r="D788" s="4"/>
      <c r="E788" s="4"/>
      <c r="F788" s="4"/>
      <c r="G788" s="4"/>
      <c r="H788" s="4"/>
      <c r="I788" s="4"/>
      <c r="J788" s="4"/>
      <c r="K788" s="4"/>
      <c r="L788" s="4"/>
      <c r="M788" s="4"/>
      <c r="N788" s="4"/>
      <c r="O788" s="4"/>
      <c r="P788" s="4"/>
      <c r="Q788" s="4"/>
      <c r="R788" s="4"/>
      <c r="S788" s="4"/>
      <c r="T788" s="4"/>
      <c r="U788" s="4"/>
      <c r="V788" s="4"/>
      <c r="W788" s="4"/>
      <c r="X788" s="4"/>
      <c r="Y788" s="4"/>
      <c r="Z788" s="4"/>
    </row>
    <row r="789" spans="1:26" ht="18" customHeight="1" x14ac:dyDescent="0.2">
      <c r="A789" s="8"/>
      <c r="B789" s="8"/>
      <c r="C789" s="8"/>
      <c r="D789" s="4"/>
      <c r="E789" s="4"/>
      <c r="F789" s="4"/>
      <c r="G789" s="4"/>
      <c r="H789" s="4"/>
      <c r="I789" s="4"/>
      <c r="J789" s="4"/>
      <c r="K789" s="4"/>
      <c r="L789" s="4"/>
      <c r="M789" s="4"/>
      <c r="N789" s="4"/>
      <c r="O789" s="4"/>
      <c r="P789" s="4"/>
      <c r="Q789" s="4"/>
      <c r="R789" s="4"/>
      <c r="S789" s="4"/>
      <c r="T789" s="4"/>
      <c r="U789" s="4"/>
      <c r="V789" s="4"/>
      <c r="W789" s="4"/>
      <c r="X789" s="4"/>
      <c r="Y789" s="4"/>
      <c r="Z789" s="4"/>
    </row>
    <row r="790" spans="1:26" ht="18" customHeight="1" x14ac:dyDescent="0.2">
      <c r="A790" s="8"/>
      <c r="B790" s="8"/>
      <c r="C790" s="8"/>
      <c r="D790" s="4"/>
      <c r="E790" s="4"/>
      <c r="F790" s="4"/>
      <c r="G790" s="4"/>
      <c r="H790" s="4"/>
      <c r="I790" s="4"/>
      <c r="J790" s="4"/>
      <c r="K790" s="4"/>
      <c r="L790" s="4"/>
      <c r="M790" s="4"/>
      <c r="N790" s="4"/>
      <c r="O790" s="4"/>
      <c r="P790" s="4"/>
      <c r="Q790" s="4"/>
      <c r="R790" s="4"/>
      <c r="S790" s="4"/>
      <c r="T790" s="4"/>
      <c r="U790" s="4"/>
      <c r="V790" s="4"/>
      <c r="W790" s="4"/>
      <c r="X790" s="4"/>
      <c r="Y790" s="4"/>
      <c r="Z790" s="4"/>
    </row>
    <row r="791" spans="1:26" ht="18" customHeight="1" x14ac:dyDescent="0.2">
      <c r="A791" s="8"/>
      <c r="B791" s="8"/>
      <c r="C791" s="8"/>
      <c r="D791" s="4"/>
      <c r="E791" s="4"/>
      <c r="F791" s="4"/>
      <c r="G791" s="4"/>
      <c r="H791" s="4"/>
      <c r="I791" s="4"/>
      <c r="J791" s="4"/>
      <c r="K791" s="4"/>
      <c r="L791" s="4"/>
      <c r="M791" s="4"/>
      <c r="N791" s="4"/>
      <c r="O791" s="4"/>
      <c r="P791" s="4"/>
      <c r="Q791" s="4"/>
      <c r="R791" s="4"/>
      <c r="S791" s="4"/>
      <c r="T791" s="4"/>
      <c r="U791" s="4"/>
      <c r="V791" s="4"/>
      <c r="W791" s="4"/>
      <c r="X791" s="4"/>
      <c r="Y791" s="4"/>
      <c r="Z791" s="4"/>
    </row>
    <row r="792" spans="1:26" ht="18" customHeight="1" x14ac:dyDescent="0.2">
      <c r="A792" s="8"/>
      <c r="B792" s="8"/>
      <c r="C792" s="8"/>
      <c r="D792" s="4"/>
      <c r="E792" s="4"/>
      <c r="F792" s="4"/>
      <c r="G792" s="4"/>
      <c r="H792" s="4"/>
      <c r="I792" s="4"/>
      <c r="J792" s="4"/>
      <c r="K792" s="4"/>
      <c r="L792" s="4"/>
      <c r="M792" s="4"/>
      <c r="N792" s="4"/>
      <c r="O792" s="4"/>
      <c r="P792" s="4"/>
      <c r="Q792" s="4"/>
      <c r="R792" s="4"/>
      <c r="S792" s="4"/>
      <c r="T792" s="4"/>
      <c r="U792" s="4"/>
      <c r="V792" s="4"/>
      <c r="W792" s="4"/>
      <c r="X792" s="4"/>
      <c r="Y792" s="4"/>
      <c r="Z792" s="4"/>
    </row>
    <row r="793" spans="1:26" ht="18" customHeight="1" x14ac:dyDescent="0.2">
      <c r="A793" s="8"/>
      <c r="B793" s="8"/>
      <c r="C793" s="8"/>
      <c r="D793" s="4"/>
      <c r="E793" s="4"/>
      <c r="F793" s="4"/>
      <c r="G793" s="4"/>
      <c r="H793" s="4"/>
      <c r="I793" s="4"/>
      <c r="J793" s="4"/>
      <c r="K793" s="4"/>
      <c r="L793" s="4"/>
      <c r="M793" s="4"/>
      <c r="N793" s="4"/>
      <c r="O793" s="4"/>
      <c r="P793" s="4"/>
      <c r="Q793" s="4"/>
      <c r="R793" s="4"/>
      <c r="S793" s="4"/>
      <c r="T793" s="4"/>
      <c r="U793" s="4"/>
      <c r="V793" s="4"/>
      <c r="W793" s="4"/>
      <c r="X793" s="4"/>
      <c r="Y793" s="4"/>
      <c r="Z793" s="4"/>
    </row>
    <row r="794" spans="1:26" ht="18" customHeight="1" x14ac:dyDescent="0.2">
      <c r="A794" s="8"/>
      <c r="B794" s="8"/>
      <c r="C794" s="8"/>
      <c r="D794" s="4"/>
      <c r="E794" s="4"/>
      <c r="F794" s="4"/>
      <c r="G794" s="4"/>
      <c r="H794" s="4"/>
      <c r="I794" s="4"/>
      <c r="J794" s="4"/>
      <c r="K794" s="4"/>
      <c r="L794" s="4"/>
      <c r="M794" s="4"/>
      <c r="N794" s="4"/>
      <c r="O794" s="4"/>
      <c r="P794" s="4"/>
      <c r="Q794" s="4"/>
      <c r="R794" s="4"/>
      <c r="S794" s="4"/>
      <c r="T794" s="4"/>
      <c r="U794" s="4"/>
      <c r="V794" s="4"/>
      <c r="W794" s="4"/>
      <c r="X794" s="4"/>
      <c r="Y794" s="4"/>
      <c r="Z794" s="4"/>
    </row>
    <row r="795" spans="1:26" ht="18" customHeight="1" x14ac:dyDescent="0.2">
      <c r="A795" s="8"/>
      <c r="B795" s="8"/>
      <c r="C795" s="8"/>
      <c r="D795" s="4"/>
      <c r="E795" s="4"/>
      <c r="F795" s="4"/>
      <c r="G795" s="4"/>
      <c r="H795" s="4"/>
      <c r="I795" s="4"/>
      <c r="J795" s="4"/>
      <c r="K795" s="4"/>
      <c r="L795" s="4"/>
      <c r="M795" s="4"/>
      <c r="N795" s="4"/>
      <c r="O795" s="4"/>
      <c r="P795" s="4"/>
      <c r="Q795" s="4"/>
      <c r="R795" s="4"/>
      <c r="S795" s="4"/>
      <c r="T795" s="4"/>
      <c r="U795" s="4"/>
      <c r="V795" s="4"/>
      <c r="W795" s="4"/>
      <c r="X795" s="4"/>
      <c r="Y795" s="4"/>
      <c r="Z795" s="4"/>
    </row>
    <row r="796" spans="1:26" ht="18" customHeight="1" x14ac:dyDescent="0.2">
      <c r="A796" s="8"/>
      <c r="B796" s="8"/>
      <c r="C796" s="8"/>
      <c r="D796" s="4"/>
      <c r="E796" s="4"/>
      <c r="F796" s="4"/>
      <c r="G796" s="4"/>
      <c r="H796" s="4"/>
      <c r="I796" s="4"/>
      <c r="J796" s="4"/>
      <c r="K796" s="4"/>
      <c r="L796" s="4"/>
      <c r="M796" s="4"/>
      <c r="N796" s="4"/>
      <c r="O796" s="4"/>
      <c r="P796" s="4"/>
      <c r="Q796" s="4"/>
      <c r="R796" s="4"/>
      <c r="S796" s="4"/>
      <c r="T796" s="4"/>
      <c r="U796" s="4"/>
      <c r="V796" s="4"/>
      <c r="W796" s="4"/>
      <c r="X796" s="4"/>
      <c r="Y796" s="4"/>
      <c r="Z796" s="4"/>
    </row>
    <row r="797" spans="1:26" ht="18" customHeight="1" x14ac:dyDescent="0.2">
      <c r="A797" s="8"/>
      <c r="B797" s="8"/>
      <c r="C797" s="8"/>
      <c r="D797" s="4"/>
      <c r="E797" s="4"/>
      <c r="F797" s="4"/>
      <c r="G797" s="4"/>
      <c r="H797" s="4"/>
      <c r="I797" s="4"/>
      <c r="J797" s="4"/>
      <c r="K797" s="4"/>
      <c r="L797" s="4"/>
      <c r="M797" s="4"/>
      <c r="N797" s="4"/>
      <c r="O797" s="4"/>
      <c r="P797" s="4"/>
      <c r="Q797" s="4"/>
      <c r="R797" s="4"/>
      <c r="S797" s="4"/>
      <c r="T797" s="4"/>
      <c r="U797" s="4"/>
      <c r="V797" s="4"/>
      <c r="W797" s="4"/>
      <c r="X797" s="4"/>
      <c r="Y797" s="4"/>
      <c r="Z797" s="4"/>
    </row>
    <row r="798" spans="1:26" ht="18" customHeight="1" x14ac:dyDescent="0.2">
      <c r="A798" s="8"/>
      <c r="B798" s="8"/>
      <c r="C798" s="8"/>
      <c r="D798" s="4"/>
      <c r="E798" s="4"/>
      <c r="F798" s="4"/>
      <c r="G798" s="4"/>
      <c r="H798" s="4"/>
      <c r="I798" s="4"/>
      <c r="J798" s="4"/>
      <c r="K798" s="4"/>
      <c r="L798" s="4"/>
      <c r="M798" s="4"/>
      <c r="N798" s="4"/>
      <c r="O798" s="4"/>
      <c r="P798" s="4"/>
      <c r="Q798" s="4"/>
      <c r="R798" s="4"/>
      <c r="S798" s="4"/>
      <c r="T798" s="4"/>
      <c r="U798" s="4"/>
      <c r="V798" s="4"/>
      <c r="W798" s="4"/>
      <c r="X798" s="4"/>
      <c r="Y798" s="4"/>
      <c r="Z798" s="4"/>
    </row>
    <row r="799" spans="1:26" ht="18" customHeight="1" x14ac:dyDescent="0.2">
      <c r="A799" s="8"/>
      <c r="B799" s="8"/>
      <c r="C799" s="8"/>
      <c r="D799" s="4"/>
      <c r="E799" s="4"/>
      <c r="F799" s="4"/>
      <c r="G799" s="4"/>
      <c r="H799" s="4"/>
      <c r="I799" s="4"/>
      <c r="J799" s="4"/>
      <c r="K799" s="4"/>
      <c r="L799" s="4"/>
      <c r="M799" s="4"/>
      <c r="N799" s="4"/>
      <c r="O799" s="4"/>
      <c r="P799" s="4"/>
      <c r="Q799" s="4"/>
      <c r="R799" s="4"/>
      <c r="S799" s="4"/>
      <c r="T799" s="4"/>
      <c r="U799" s="4"/>
      <c r="V799" s="4"/>
      <c r="W799" s="4"/>
      <c r="X799" s="4"/>
      <c r="Y799" s="4"/>
      <c r="Z799" s="4"/>
    </row>
    <row r="800" spans="1:26" ht="18" customHeight="1" x14ac:dyDescent="0.2">
      <c r="A800" s="8"/>
      <c r="B800" s="8"/>
      <c r="C800" s="8"/>
      <c r="D800" s="4"/>
      <c r="E800" s="4"/>
      <c r="F800" s="4"/>
      <c r="G800" s="4"/>
      <c r="H800" s="4"/>
      <c r="I800" s="4"/>
      <c r="J800" s="4"/>
      <c r="K800" s="4"/>
      <c r="L800" s="4"/>
      <c r="M800" s="4"/>
      <c r="N800" s="4"/>
      <c r="O800" s="4"/>
      <c r="P800" s="4"/>
      <c r="Q800" s="4"/>
      <c r="R800" s="4"/>
      <c r="S800" s="4"/>
      <c r="T800" s="4"/>
      <c r="U800" s="4"/>
      <c r="V800" s="4"/>
      <c r="W800" s="4"/>
      <c r="X800" s="4"/>
      <c r="Y800" s="4"/>
      <c r="Z800" s="4"/>
    </row>
    <row r="801" spans="1:26" ht="18" customHeight="1" x14ac:dyDescent="0.2">
      <c r="A801" s="8"/>
      <c r="B801" s="8"/>
      <c r="C801" s="8"/>
      <c r="D801" s="4"/>
      <c r="E801" s="4"/>
      <c r="F801" s="4"/>
      <c r="G801" s="4"/>
      <c r="H801" s="4"/>
      <c r="I801" s="4"/>
      <c r="J801" s="4"/>
      <c r="K801" s="4"/>
      <c r="L801" s="4"/>
      <c r="M801" s="4"/>
      <c r="N801" s="4"/>
      <c r="O801" s="4"/>
      <c r="P801" s="4"/>
      <c r="Q801" s="4"/>
      <c r="R801" s="4"/>
      <c r="S801" s="4"/>
      <c r="T801" s="4"/>
      <c r="U801" s="4"/>
      <c r="V801" s="4"/>
      <c r="W801" s="4"/>
      <c r="X801" s="4"/>
      <c r="Y801" s="4"/>
      <c r="Z801" s="4"/>
    </row>
    <row r="802" spans="1:26" ht="18" customHeight="1" x14ac:dyDescent="0.2">
      <c r="A802" s="8"/>
      <c r="B802" s="8"/>
      <c r="C802" s="8"/>
      <c r="D802" s="4"/>
      <c r="E802" s="4"/>
      <c r="F802" s="4"/>
      <c r="G802" s="4"/>
      <c r="H802" s="4"/>
      <c r="I802" s="4"/>
      <c r="J802" s="4"/>
      <c r="K802" s="4"/>
      <c r="L802" s="4"/>
      <c r="M802" s="4"/>
      <c r="N802" s="4"/>
      <c r="O802" s="4"/>
      <c r="P802" s="4"/>
      <c r="Q802" s="4"/>
      <c r="R802" s="4"/>
      <c r="S802" s="4"/>
      <c r="T802" s="4"/>
      <c r="U802" s="4"/>
      <c r="V802" s="4"/>
      <c r="W802" s="4"/>
      <c r="X802" s="4"/>
      <c r="Y802" s="4"/>
      <c r="Z802" s="4"/>
    </row>
    <row r="803" spans="1:26" ht="18" customHeight="1" x14ac:dyDescent="0.2">
      <c r="A803" s="8"/>
      <c r="B803" s="8"/>
      <c r="C803" s="8"/>
      <c r="D803" s="4"/>
      <c r="E803" s="4"/>
      <c r="F803" s="4"/>
      <c r="G803" s="4"/>
      <c r="H803" s="4"/>
      <c r="I803" s="4"/>
      <c r="J803" s="4"/>
      <c r="K803" s="4"/>
      <c r="L803" s="4"/>
      <c r="M803" s="4"/>
      <c r="N803" s="4"/>
      <c r="O803" s="4"/>
      <c r="P803" s="4"/>
      <c r="Q803" s="4"/>
      <c r="R803" s="4"/>
      <c r="S803" s="4"/>
      <c r="T803" s="4"/>
      <c r="U803" s="4"/>
      <c r="V803" s="4"/>
      <c r="W803" s="4"/>
      <c r="X803" s="4"/>
      <c r="Y803" s="4"/>
      <c r="Z803" s="4"/>
    </row>
    <row r="804" spans="1:26" ht="18" customHeight="1" x14ac:dyDescent="0.2">
      <c r="A804" s="8"/>
      <c r="B804" s="8"/>
      <c r="C804" s="8"/>
      <c r="D804" s="4"/>
      <c r="E804" s="4"/>
      <c r="F804" s="4"/>
      <c r="G804" s="4"/>
      <c r="H804" s="4"/>
      <c r="I804" s="4"/>
      <c r="J804" s="4"/>
      <c r="K804" s="4"/>
      <c r="L804" s="4"/>
      <c r="M804" s="4"/>
      <c r="N804" s="4"/>
      <c r="O804" s="4"/>
      <c r="P804" s="4"/>
      <c r="Q804" s="4"/>
      <c r="R804" s="4"/>
      <c r="S804" s="4"/>
      <c r="T804" s="4"/>
      <c r="U804" s="4"/>
      <c r="V804" s="4"/>
      <c r="W804" s="4"/>
      <c r="X804" s="4"/>
      <c r="Y804" s="4"/>
      <c r="Z804" s="4"/>
    </row>
    <row r="805" spans="1:26" ht="18" customHeight="1" x14ac:dyDescent="0.2">
      <c r="A805" s="8"/>
      <c r="B805" s="8"/>
      <c r="C805" s="8"/>
      <c r="D805" s="4"/>
      <c r="E805" s="4"/>
      <c r="F805" s="4"/>
      <c r="G805" s="4"/>
      <c r="H805" s="4"/>
      <c r="I805" s="4"/>
      <c r="J805" s="4"/>
      <c r="K805" s="4"/>
      <c r="L805" s="4"/>
      <c r="M805" s="4"/>
      <c r="N805" s="4"/>
      <c r="O805" s="4"/>
      <c r="P805" s="4"/>
      <c r="Q805" s="4"/>
      <c r="R805" s="4"/>
      <c r="S805" s="4"/>
      <c r="T805" s="4"/>
      <c r="U805" s="4"/>
      <c r="V805" s="4"/>
      <c r="W805" s="4"/>
      <c r="X805" s="4"/>
      <c r="Y805" s="4"/>
      <c r="Z805" s="4"/>
    </row>
    <row r="806" spans="1:26" ht="18" customHeight="1" x14ac:dyDescent="0.2">
      <c r="A806" s="8"/>
      <c r="B806" s="8"/>
      <c r="C806" s="8"/>
      <c r="D806" s="4"/>
      <c r="E806" s="4"/>
      <c r="F806" s="4"/>
      <c r="G806" s="4"/>
      <c r="H806" s="4"/>
      <c r="I806" s="4"/>
      <c r="J806" s="4"/>
      <c r="K806" s="4"/>
      <c r="L806" s="4"/>
      <c r="M806" s="4"/>
      <c r="N806" s="4"/>
      <c r="O806" s="4"/>
      <c r="P806" s="4"/>
      <c r="Q806" s="4"/>
      <c r="R806" s="4"/>
      <c r="S806" s="4"/>
      <c r="T806" s="4"/>
      <c r="U806" s="4"/>
      <c r="V806" s="4"/>
      <c r="W806" s="4"/>
      <c r="X806" s="4"/>
      <c r="Y806" s="4"/>
      <c r="Z806" s="4"/>
    </row>
    <row r="807" spans="1:26" ht="18" customHeight="1" x14ac:dyDescent="0.2">
      <c r="A807" s="8"/>
      <c r="B807" s="8"/>
      <c r="C807" s="8"/>
      <c r="D807" s="4"/>
      <c r="E807" s="4"/>
      <c r="F807" s="4"/>
      <c r="G807" s="4"/>
      <c r="H807" s="4"/>
      <c r="I807" s="4"/>
      <c r="J807" s="4"/>
      <c r="K807" s="4"/>
      <c r="L807" s="4"/>
      <c r="M807" s="4"/>
      <c r="N807" s="4"/>
      <c r="O807" s="4"/>
      <c r="P807" s="4"/>
      <c r="Q807" s="4"/>
      <c r="R807" s="4"/>
      <c r="S807" s="4"/>
      <c r="T807" s="4"/>
      <c r="U807" s="4"/>
      <c r="V807" s="4"/>
      <c r="W807" s="4"/>
      <c r="X807" s="4"/>
      <c r="Y807" s="4"/>
      <c r="Z807" s="4"/>
    </row>
    <row r="808" spans="1:26" ht="18" customHeight="1" x14ac:dyDescent="0.2">
      <c r="A808" s="8"/>
      <c r="B808" s="8"/>
      <c r="C808" s="8"/>
      <c r="D808" s="4"/>
      <c r="E808" s="4"/>
      <c r="F808" s="4"/>
      <c r="G808" s="4"/>
      <c r="H808" s="4"/>
      <c r="I808" s="4"/>
      <c r="J808" s="4"/>
      <c r="K808" s="4"/>
      <c r="L808" s="4"/>
      <c r="M808" s="4"/>
      <c r="N808" s="4"/>
      <c r="O808" s="4"/>
      <c r="P808" s="4"/>
      <c r="Q808" s="4"/>
      <c r="R808" s="4"/>
      <c r="S808" s="4"/>
      <c r="T808" s="4"/>
      <c r="U808" s="4"/>
      <c r="V808" s="4"/>
      <c r="W808" s="4"/>
      <c r="X808" s="4"/>
      <c r="Y808" s="4"/>
      <c r="Z808" s="4"/>
    </row>
    <row r="809" spans="1:26" ht="18" customHeight="1" x14ac:dyDescent="0.2">
      <c r="A809" s="8"/>
      <c r="B809" s="8"/>
      <c r="C809" s="8"/>
      <c r="D809" s="4"/>
      <c r="E809" s="4"/>
      <c r="F809" s="4"/>
      <c r="G809" s="4"/>
      <c r="H809" s="4"/>
      <c r="I809" s="4"/>
      <c r="J809" s="4"/>
      <c r="K809" s="4"/>
      <c r="L809" s="4"/>
      <c r="M809" s="4"/>
      <c r="N809" s="4"/>
      <c r="O809" s="4"/>
      <c r="P809" s="4"/>
      <c r="Q809" s="4"/>
      <c r="R809" s="4"/>
      <c r="S809" s="4"/>
      <c r="T809" s="4"/>
      <c r="U809" s="4"/>
      <c r="V809" s="4"/>
      <c r="W809" s="4"/>
      <c r="X809" s="4"/>
      <c r="Y809" s="4"/>
      <c r="Z809" s="4"/>
    </row>
    <row r="810" spans="1:26" ht="18" customHeight="1" x14ac:dyDescent="0.2">
      <c r="A810" s="8"/>
      <c r="B810" s="8"/>
      <c r="C810" s="8"/>
      <c r="D810" s="4"/>
      <c r="E810" s="4"/>
      <c r="F810" s="4"/>
      <c r="G810" s="4"/>
      <c r="H810" s="4"/>
      <c r="I810" s="4"/>
      <c r="J810" s="4"/>
      <c r="K810" s="4"/>
      <c r="L810" s="4"/>
      <c r="M810" s="4"/>
      <c r="N810" s="4"/>
      <c r="O810" s="4"/>
      <c r="P810" s="4"/>
      <c r="Q810" s="4"/>
      <c r="R810" s="4"/>
      <c r="S810" s="4"/>
      <c r="T810" s="4"/>
      <c r="U810" s="4"/>
      <c r="V810" s="4"/>
      <c r="W810" s="4"/>
      <c r="X810" s="4"/>
      <c r="Y810" s="4"/>
      <c r="Z810" s="4"/>
    </row>
    <row r="811" spans="1:26" ht="18" customHeight="1" x14ac:dyDescent="0.2">
      <c r="A811" s="8"/>
      <c r="B811" s="8"/>
      <c r="C811" s="8"/>
      <c r="D811" s="4"/>
      <c r="E811" s="4"/>
      <c r="F811" s="4"/>
      <c r="G811" s="4"/>
      <c r="H811" s="4"/>
      <c r="I811" s="4"/>
      <c r="J811" s="4"/>
      <c r="K811" s="4"/>
      <c r="L811" s="4"/>
      <c r="M811" s="4"/>
      <c r="N811" s="4"/>
      <c r="O811" s="4"/>
      <c r="P811" s="4"/>
      <c r="Q811" s="4"/>
      <c r="R811" s="4"/>
      <c r="S811" s="4"/>
      <c r="T811" s="4"/>
      <c r="U811" s="4"/>
      <c r="V811" s="4"/>
      <c r="W811" s="4"/>
      <c r="X811" s="4"/>
      <c r="Y811" s="4"/>
      <c r="Z811" s="4"/>
    </row>
    <row r="812" spans="1:26" ht="18" customHeight="1" x14ac:dyDescent="0.2">
      <c r="A812" s="8"/>
      <c r="B812" s="8"/>
      <c r="C812" s="8"/>
      <c r="D812" s="4"/>
      <c r="E812" s="4"/>
      <c r="F812" s="4"/>
      <c r="G812" s="4"/>
      <c r="H812" s="4"/>
      <c r="I812" s="4"/>
      <c r="J812" s="4"/>
      <c r="K812" s="4"/>
      <c r="L812" s="4"/>
      <c r="M812" s="4"/>
      <c r="N812" s="4"/>
      <c r="O812" s="4"/>
      <c r="P812" s="4"/>
      <c r="Q812" s="4"/>
      <c r="R812" s="4"/>
      <c r="S812" s="4"/>
      <c r="T812" s="4"/>
      <c r="U812" s="4"/>
      <c r="V812" s="4"/>
      <c r="W812" s="4"/>
      <c r="X812" s="4"/>
      <c r="Y812" s="4"/>
      <c r="Z812" s="4"/>
    </row>
    <row r="813" spans="1:26" ht="18" customHeight="1" x14ac:dyDescent="0.2">
      <c r="A813" s="8"/>
      <c r="B813" s="8"/>
      <c r="C813" s="8"/>
      <c r="D813" s="4"/>
      <c r="E813" s="4"/>
      <c r="F813" s="4"/>
      <c r="G813" s="4"/>
      <c r="H813" s="4"/>
      <c r="I813" s="4"/>
      <c r="J813" s="4"/>
      <c r="K813" s="4"/>
      <c r="L813" s="4"/>
      <c r="M813" s="4"/>
      <c r="N813" s="4"/>
      <c r="O813" s="4"/>
      <c r="P813" s="4"/>
      <c r="Q813" s="4"/>
      <c r="R813" s="4"/>
      <c r="S813" s="4"/>
      <c r="T813" s="4"/>
      <c r="U813" s="4"/>
      <c r="V813" s="4"/>
      <c r="W813" s="4"/>
      <c r="X813" s="4"/>
      <c r="Y813" s="4"/>
      <c r="Z813" s="4"/>
    </row>
    <row r="814" spans="1:26" ht="18" customHeight="1" x14ac:dyDescent="0.2">
      <c r="A814" s="8"/>
      <c r="B814" s="8"/>
      <c r="C814" s="8"/>
      <c r="D814" s="4"/>
      <c r="E814" s="4"/>
      <c r="F814" s="4"/>
      <c r="G814" s="4"/>
      <c r="H814" s="4"/>
      <c r="I814" s="4"/>
      <c r="J814" s="4"/>
      <c r="K814" s="4"/>
      <c r="L814" s="4"/>
      <c r="M814" s="4"/>
      <c r="N814" s="4"/>
      <c r="O814" s="4"/>
      <c r="P814" s="4"/>
      <c r="Q814" s="4"/>
      <c r="R814" s="4"/>
      <c r="S814" s="4"/>
      <c r="T814" s="4"/>
      <c r="U814" s="4"/>
      <c r="V814" s="4"/>
      <c r="W814" s="4"/>
      <c r="X814" s="4"/>
      <c r="Y814" s="4"/>
      <c r="Z814" s="4"/>
    </row>
    <row r="815" spans="1:26" ht="18" customHeight="1" x14ac:dyDescent="0.2">
      <c r="A815" s="8"/>
      <c r="B815" s="8"/>
      <c r="C815" s="8"/>
      <c r="D815" s="4"/>
      <c r="E815" s="4"/>
      <c r="F815" s="4"/>
      <c r="G815" s="4"/>
      <c r="H815" s="4"/>
      <c r="I815" s="4"/>
      <c r="J815" s="4"/>
      <c r="K815" s="4"/>
      <c r="L815" s="4"/>
      <c r="M815" s="4"/>
      <c r="N815" s="4"/>
      <c r="O815" s="4"/>
      <c r="P815" s="4"/>
      <c r="Q815" s="4"/>
      <c r="R815" s="4"/>
      <c r="S815" s="4"/>
      <c r="T815" s="4"/>
      <c r="U815" s="4"/>
      <c r="V815" s="4"/>
      <c r="W815" s="4"/>
      <c r="X815" s="4"/>
      <c r="Y815" s="4"/>
      <c r="Z815" s="4"/>
    </row>
    <row r="816" spans="1:26" ht="18" customHeight="1" x14ac:dyDescent="0.2">
      <c r="A816" s="8"/>
      <c r="B816" s="8"/>
      <c r="C816" s="8"/>
      <c r="D816" s="4"/>
      <c r="E816" s="4"/>
      <c r="F816" s="4"/>
      <c r="G816" s="4"/>
      <c r="H816" s="4"/>
      <c r="I816" s="4"/>
      <c r="J816" s="4"/>
      <c r="K816" s="4"/>
      <c r="L816" s="4"/>
      <c r="M816" s="4"/>
      <c r="N816" s="4"/>
      <c r="O816" s="4"/>
      <c r="P816" s="4"/>
      <c r="Q816" s="4"/>
      <c r="R816" s="4"/>
      <c r="S816" s="4"/>
      <c r="T816" s="4"/>
      <c r="U816" s="4"/>
      <c r="V816" s="4"/>
      <c r="W816" s="4"/>
      <c r="X816" s="4"/>
      <c r="Y816" s="4"/>
      <c r="Z816" s="4"/>
    </row>
    <row r="817" spans="1:26" ht="18" customHeight="1" x14ac:dyDescent="0.2">
      <c r="A817" s="8"/>
      <c r="B817" s="8"/>
      <c r="C817" s="8"/>
      <c r="D817" s="4"/>
      <c r="E817" s="4"/>
      <c r="F817" s="4"/>
      <c r="G817" s="4"/>
      <c r="H817" s="4"/>
      <c r="I817" s="4"/>
      <c r="J817" s="4"/>
      <c r="K817" s="4"/>
      <c r="L817" s="4"/>
      <c r="M817" s="4"/>
      <c r="N817" s="4"/>
      <c r="O817" s="4"/>
      <c r="P817" s="4"/>
      <c r="Q817" s="4"/>
      <c r="R817" s="4"/>
      <c r="S817" s="4"/>
      <c r="T817" s="4"/>
      <c r="U817" s="4"/>
      <c r="V817" s="4"/>
      <c r="W817" s="4"/>
      <c r="X817" s="4"/>
      <c r="Y817" s="4"/>
      <c r="Z817" s="4"/>
    </row>
    <row r="818" spans="1:26" ht="18" customHeight="1" x14ac:dyDescent="0.2">
      <c r="A818" s="8"/>
      <c r="B818" s="8"/>
      <c r="C818" s="8"/>
      <c r="D818" s="4"/>
      <c r="E818" s="4"/>
      <c r="F818" s="4"/>
      <c r="G818" s="4"/>
      <c r="H818" s="4"/>
      <c r="I818" s="4"/>
      <c r="J818" s="4"/>
      <c r="K818" s="4"/>
      <c r="L818" s="4"/>
      <c r="M818" s="4"/>
      <c r="N818" s="4"/>
      <c r="O818" s="4"/>
      <c r="P818" s="4"/>
      <c r="Q818" s="4"/>
      <c r="R818" s="4"/>
      <c r="S818" s="4"/>
      <c r="T818" s="4"/>
      <c r="U818" s="4"/>
      <c r="V818" s="4"/>
      <c r="W818" s="4"/>
      <c r="X818" s="4"/>
      <c r="Y818" s="4"/>
      <c r="Z818" s="4"/>
    </row>
    <row r="819" spans="1:26" ht="18" customHeight="1" x14ac:dyDescent="0.2">
      <c r="A819" s="8"/>
      <c r="B819" s="8"/>
      <c r="C819" s="8"/>
      <c r="D819" s="4"/>
      <c r="E819" s="4"/>
      <c r="F819" s="4"/>
      <c r="G819" s="4"/>
      <c r="H819" s="4"/>
      <c r="I819" s="4"/>
      <c r="J819" s="4"/>
      <c r="K819" s="4"/>
      <c r="L819" s="4"/>
      <c r="M819" s="4"/>
      <c r="N819" s="4"/>
      <c r="O819" s="4"/>
      <c r="P819" s="4"/>
      <c r="Q819" s="4"/>
      <c r="R819" s="4"/>
      <c r="S819" s="4"/>
      <c r="T819" s="4"/>
      <c r="U819" s="4"/>
      <c r="V819" s="4"/>
      <c r="W819" s="4"/>
      <c r="X819" s="4"/>
      <c r="Y819" s="4"/>
      <c r="Z819" s="4"/>
    </row>
    <row r="820" spans="1:26" ht="18" customHeight="1" x14ac:dyDescent="0.2">
      <c r="A820" s="8"/>
      <c r="B820" s="8"/>
      <c r="C820" s="8"/>
      <c r="D820" s="4"/>
      <c r="E820" s="4"/>
      <c r="F820" s="4"/>
      <c r="G820" s="4"/>
      <c r="H820" s="4"/>
      <c r="I820" s="4"/>
      <c r="J820" s="4"/>
      <c r="K820" s="4"/>
      <c r="L820" s="4"/>
      <c r="M820" s="4"/>
      <c r="N820" s="4"/>
      <c r="O820" s="4"/>
      <c r="P820" s="4"/>
      <c r="Q820" s="4"/>
      <c r="R820" s="4"/>
      <c r="S820" s="4"/>
      <c r="T820" s="4"/>
      <c r="U820" s="4"/>
      <c r="V820" s="4"/>
      <c r="W820" s="4"/>
      <c r="X820" s="4"/>
      <c r="Y820" s="4"/>
      <c r="Z820" s="4"/>
    </row>
    <row r="821" spans="1:26" ht="18" customHeight="1" x14ac:dyDescent="0.2">
      <c r="A821" s="8"/>
      <c r="B821" s="8"/>
      <c r="C821" s="8"/>
      <c r="D821" s="4"/>
      <c r="E821" s="4"/>
      <c r="F821" s="4"/>
      <c r="G821" s="4"/>
      <c r="H821" s="4"/>
      <c r="I821" s="4"/>
      <c r="J821" s="4"/>
      <c r="K821" s="4"/>
      <c r="L821" s="4"/>
      <c r="M821" s="4"/>
      <c r="N821" s="4"/>
      <c r="O821" s="4"/>
      <c r="P821" s="4"/>
      <c r="Q821" s="4"/>
      <c r="R821" s="4"/>
      <c r="S821" s="4"/>
      <c r="T821" s="4"/>
      <c r="U821" s="4"/>
      <c r="V821" s="4"/>
      <c r="W821" s="4"/>
      <c r="X821" s="4"/>
      <c r="Y821" s="4"/>
      <c r="Z821" s="4"/>
    </row>
    <row r="822" spans="1:26" ht="18" customHeight="1" x14ac:dyDescent="0.2">
      <c r="A822" s="8"/>
      <c r="B822" s="8"/>
      <c r="C822" s="8"/>
      <c r="D822" s="4"/>
      <c r="E822" s="4"/>
      <c r="F822" s="4"/>
      <c r="G822" s="4"/>
      <c r="H822" s="4"/>
      <c r="I822" s="4"/>
      <c r="J822" s="4"/>
      <c r="K822" s="4"/>
      <c r="L822" s="4"/>
      <c r="M822" s="4"/>
      <c r="N822" s="4"/>
      <c r="O822" s="4"/>
      <c r="P822" s="4"/>
      <c r="Q822" s="4"/>
      <c r="R822" s="4"/>
      <c r="S822" s="4"/>
      <c r="T822" s="4"/>
      <c r="U822" s="4"/>
      <c r="V822" s="4"/>
      <c r="W822" s="4"/>
      <c r="X822" s="4"/>
      <c r="Y822" s="4"/>
      <c r="Z822" s="4"/>
    </row>
    <row r="823" spans="1:26" ht="18" customHeight="1" x14ac:dyDescent="0.2">
      <c r="A823" s="8"/>
      <c r="B823" s="8"/>
      <c r="C823" s="8"/>
      <c r="D823" s="4"/>
      <c r="E823" s="4"/>
      <c r="F823" s="4"/>
      <c r="G823" s="4"/>
      <c r="H823" s="4"/>
      <c r="I823" s="4"/>
      <c r="J823" s="4"/>
      <c r="K823" s="4"/>
      <c r="L823" s="4"/>
      <c r="M823" s="4"/>
      <c r="N823" s="4"/>
      <c r="O823" s="4"/>
      <c r="P823" s="4"/>
      <c r="Q823" s="4"/>
      <c r="R823" s="4"/>
      <c r="S823" s="4"/>
      <c r="T823" s="4"/>
      <c r="U823" s="4"/>
      <c r="V823" s="4"/>
      <c r="W823" s="4"/>
      <c r="X823" s="4"/>
      <c r="Y823" s="4"/>
      <c r="Z823" s="4"/>
    </row>
    <row r="824" spans="1:26" ht="18" customHeight="1" x14ac:dyDescent="0.2">
      <c r="A824" s="8"/>
      <c r="B824" s="8"/>
      <c r="C824" s="8"/>
      <c r="D824" s="4"/>
      <c r="E824" s="4"/>
      <c r="F824" s="4"/>
      <c r="G824" s="4"/>
      <c r="H824" s="4"/>
      <c r="I824" s="4"/>
      <c r="J824" s="4"/>
      <c r="K824" s="4"/>
      <c r="L824" s="4"/>
      <c r="M824" s="4"/>
      <c r="N824" s="4"/>
      <c r="O824" s="4"/>
      <c r="P824" s="4"/>
      <c r="Q824" s="4"/>
      <c r="R824" s="4"/>
      <c r="S824" s="4"/>
      <c r="T824" s="4"/>
      <c r="U824" s="4"/>
      <c r="V824" s="4"/>
      <c r="W824" s="4"/>
      <c r="X824" s="4"/>
      <c r="Y824" s="4"/>
      <c r="Z824" s="4"/>
    </row>
    <row r="825" spans="1:26" ht="18" customHeight="1" x14ac:dyDescent="0.2">
      <c r="A825" s="8"/>
      <c r="B825" s="8"/>
      <c r="C825" s="8"/>
      <c r="D825" s="4"/>
      <c r="E825" s="4"/>
      <c r="F825" s="4"/>
      <c r="G825" s="4"/>
      <c r="H825" s="4"/>
      <c r="I825" s="4"/>
      <c r="J825" s="4"/>
      <c r="K825" s="4"/>
      <c r="L825" s="4"/>
      <c r="M825" s="4"/>
      <c r="N825" s="4"/>
      <c r="O825" s="4"/>
      <c r="P825" s="4"/>
      <c r="Q825" s="4"/>
      <c r="R825" s="4"/>
      <c r="S825" s="4"/>
      <c r="T825" s="4"/>
      <c r="U825" s="4"/>
      <c r="V825" s="4"/>
      <c r="W825" s="4"/>
      <c r="X825" s="4"/>
      <c r="Y825" s="4"/>
      <c r="Z825" s="4"/>
    </row>
    <row r="826" spans="1:26" ht="18" customHeight="1" x14ac:dyDescent="0.2">
      <c r="A826" s="8"/>
      <c r="B826" s="8"/>
      <c r="C826" s="8"/>
      <c r="D826" s="4"/>
      <c r="E826" s="4"/>
      <c r="F826" s="4"/>
      <c r="G826" s="4"/>
      <c r="H826" s="4"/>
      <c r="I826" s="4"/>
      <c r="J826" s="4"/>
      <c r="K826" s="4"/>
      <c r="L826" s="4"/>
      <c r="M826" s="4"/>
      <c r="N826" s="4"/>
      <c r="O826" s="4"/>
      <c r="P826" s="4"/>
      <c r="Q826" s="4"/>
      <c r="R826" s="4"/>
      <c r="S826" s="4"/>
      <c r="T826" s="4"/>
      <c r="U826" s="4"/>
      <c r="V826" s="4"/>
      <c r="W826" s="4"/>
      <c r="X826" s="4"/>
      <c r="Y826" s="4"/>
      <c r="Z826" s="4"/>
    </row>
    <row r="827" spans="1:26" ht="18" customHeight="1" x14ac:dyDescent="0.2">
      <c r="A827" s="8"/>
      <c r="B827" s="8"/>
      <c r="C827" s="8"/>
      <c r="D827" s="4"/>
      <c r="E827" s="4"/>
      <c r="F827" s="4"/>
      <c r="G827" s="4"/>
      <c r="H827" s="4"/>
      <c r="I827" s="4"/>
      <c r="J827" s="4"/>
      <c r="K827" s="4"/>
      <c r="L827" s="4"/>
      <c r="M827" s="4"/>
      <c r="N827" s="4"/>
      <c r="O827" s="4"/>
      <c r="P827" s="4"/>
      <c r="Q827" s="4"/>
      <c r="R827" s="4"/>
      <c r="S827" s="4"/>
      <c r="T827" s="4"/>
      <c r="U827" s="4"/>
      <c r="V827" s="4"/>
      <c r="W827" s="4"/>
      <c r="X827" s="4"/>
      <c r="Y827" s="4"/>
      <c r="Z827" s="4"/>
    </row>
    <row r="828" spans="1:26" ht="18" customHeight="1" x14ac:dyDescent="0.2">
      <c r="A828" s="8"/>
      <c r="B828" s="8"/>
      <c r="C828" s="8"/>
      <c r="D828" s="4"/>
      <c r="E828" s="4"/>
      <c r="F828" s="4"/>
      <c r="G828" s="4"/>
      <c r="H828" s="4"/>
      <c r="I828" s="4"/>
      <c r="J828" s="4"/>
      <c r="K828" s="4"/>
      <c r="L828" s="4"/>
      <c r="M828" s="4"/>
      <c r="N828" s="4"/>
      <c r="O828" s="4"/>
      <c r="P828" s="4"/>
      <c r="Q828" s="4"/>
      <c r="R828" s="4"/>
      <c r="S828" s="4"/>
      <c r="T828" s="4"/>
      <c r="U828" s="4"/>
      <c r="V828" s="4"/>
      <c r="W828" s="4"/>
      <c r="X828" s="4"/>
      <c r="Y828" s="4"/>
      <c r="Z828" s="4"/>
    </row>
    <row r="829" spans="1:26" ht="18" customHeight="1" x14ac:dyDescent="0.2">
      <c r="A829" s="8"/>
      <c r="B829" s="8"/>
      <c r="C829" s="8"/>
      <c r="D829" s="4"/>
      <c r="E829" s="4"/>
      <c r="F829" s="4"/>
      <c r="G829" s="4"/>
      <c r="H829" s="4"/>
      <c r="I829" s="4"/>
      <c r="J829" s="4"/>
      <c r="K829" s="4"/>
      <c r="L829" s="4"/>
      <c r="M829" s="4"/>
      <c r="N829" s="4"/>
      <c r="O829" s="4"/>
      <c r="P829" s="4"/>
      <c r="Q829" s="4"/>
      <c r="R829" s="4"/>
      <c r="S829" s="4"/>
      <c r="T829" s="4"/>
      <c r="U829" s="4"/>
      <c r="V829" s="4"/>
      <c r="W829" s="4"/>
      <c r="X829" s="4"/>
      <c r="Y829" s="4"/>
      <c r="Z829" s="4"/>
    </row>
    <row r="830" spans="1:26" ht="18" customHeight="1" x14ac:dyDescent="0.2">
      <c r="A830" s="8"/>
      <c r="B830" s="8"/>
      <c r="C830" s="8"/>
      <c r="D830" s="4"/>
      <c r="E830" s="4"/>
      <c r="F830" s="4"/>
      <c r="G830" s="4"/>
      <c r="H830" s="4"/>
      <c r="I830" s="4"/>
      <c r="J830" s="4"/>
      <c r="K830" s="4"/>
      <c r="L830" s="4"/>
      <c r="M830" s="4"/>
      <c r="N830" s="4"/>
      <c r="O830" s="4"/>
      <c r="P830" s="4"/>
      <c r="Q830" s="4"/>
      <c r="R830" s="4"/>
      <c r="S830" s="4"/>
      <c r="T830" s="4"/>
      <c r="U830" s="4"/>
      <c r="V830" s="4"/>
      <c r="W830" s="4"/>
      <c r="X830" s="4"/>
      <c r="Y830" s="4"/>
      <c r="Z830" s="4"/>
    </row>
    <row r="831" spans="1:26" ht="18" customHeight="1" x14ac:dyDescent="0.2">
      <c r="A831" s="8"/>
      <c r="B831" s="8"/>
      <c r="C831" s="8"/>
      <c r="D831" s="4"/>
      <c r="E831" s="4"/>
      <c r="F831" s="4"/>
      <c r="G831" s="4"/>
      <c r="H831" s="4"/>
      <c r="I831" s="4"/>
      <c r="J831" s="4"/>
      <c r="K831" s="4"/>
      <c r="L831" s="4"/>
      <c r="M831" s="4"/>
      <c r="N831" s="4"/>
      <c r="O831" s="4"/>
      <c r="P831" s="4"/>
      <c r="Q831" s="4"/>
      <c r="R831" s="4"/>
      <c r="S831" s="4"/>
      <c r="T831" s="4"/>
      <c r="U831" s="4"/>
      <c r="V831" s="4"/>
      <c r="W831" s="4"/>
      <c r="X831" s="4"/>
      <c r="Y831" s="4"/>
      <c r="Z831" s="4"/>
    </row>
    <row r="832" spans="1:26" ht="18" customHeight="1" x14ac:dyDescent="0.2">
      <c r="A832" s="8"/>
      <c r="B832" s="8"/>
      <c r="C832" s="8"/>
      <c r="D832" s="4"/>
      <c r="E832" s="4"/>
      <c r="F832" s="4"/>
      <c r="G832" s="4"/>
      <c r="H832" s="4"/>
      <c r="I832" s="4"/>
      <c r="J832" s="4"/>
      <c r="K832" s="4"/>
      <c r="L832" s="4"/>
      <c r="M832" s="4"/>
      <c r="N832" s="4"/>
      <c r="O832" s="4"/>
      <c r="P832" s="4"/>
      <c r="Q832" s="4"/>
      <c r="R832" s="4"/>
      <c r="S832" s="4"/>
      <c r="T832" s="4"/>
      <c r="U832" s="4"/>
      <c r="V832" s="4"/>
      <c r="W832" s="4"/>
      <c r="X832" s="4"/>
      <c r="Y832" s="4"/>
      <c r="Z832" s="4"/>
    </row>
    <row r="833" spans="1:26" ht="18" customHeight="1" x14ac:dyDescent="0.2">
      <c r="A833" s="8"/>
      <c r="B833" s="8"/>
      <c r="C833" s="8"/>
      <c r="D833" s="4"/>
      <c r="E833" s="4"/>
      <c r="F833" s="4"/>
      <c r="G833" s="4"/>
      <c r="H833" s="4"/>
      <c r="I833" s="4"/>
      <c r="J833" s="4"/>
      <c r="K833" s="4"/>
      <c r="L833" s="4"/>
      <c r="M833" s="4"/>
      <c r="N833" s="4"/>
      <c r="O833" s="4"/>
      <c r="P833" s="4"/>
      <c r="Q833" s="4"/>
      <c r="R833" s="4"/>
      <c r="S833" s="4"/>
      <c r="T833" s="4"/>
      <c r="U833" s="4"/>
      <c r="V833" s="4"/>
      <c r="W833" s="4"/>
      <c r="X833" s="4"/>
      <c r="Y833" s="4"/>
      <c r="Z833" s="4"/>
    </row>
    <row r="834" spans="1:26" ht="18" customHeight="1" x14ac:dyDescent="0.2">
      <c r="A834" s="8"/>
      <c r="B834" s="8"/>
      <c r="C834" s="8"/>
      <c r="D834" s="4"/>
      <c r="E834" s="4"/>
      <c r="F834" s="4"/>
      <c r="G834" s="4"/>
      <c r="H834" s="4"/>
      <c r="I834" s="4"/>
      <c r="J834" s="4"/>
      <c r="K834" s="4"/>
      <c r="L834" s="4"/>
      <c r="M834" s="4"/>
      <c r="N834" s="4"/>
      <c r="O834" s="4"/>
      <c r="P834" s="4"/>
      <c r="Q834" s="4"/>
      <c r="R834" s="4"/>
      <c r="S834" s="4"/>
      <c r="T834" s="4"/>
      <c r="U834" s="4"/>
      <c r="V834" s="4"/>
      <c r="W834" s="4"/>
      <c r="X834" s="4"/>
      <c r="Y834" s="4"/>
      <c r="Z834" s="4"/>
    </row>
    <row r="835" spans="1:26" ht="18" customHeight="1" x14ac:dyDescent="0.2">
      <c r="A835" s="8"/>
      <c r="B835" s="8"/>
      <c r="C835" s="8"/>
      <c r="D835" s="4"/>
      <c r="E835" s="4"/>
      <c r="F835" s="4"/>
      <c r="G835" s="4"/>
      <c r="H835" s="4"/>
      <c r="I835" s="4"/>
      <c r="J835" s="4"/>
      <c r="K835" s="4"/>
      <c r="L835" s="4"/>
      <c r="M835" s="4"/>
      <c r="N835" s="4"/>
      <c r="O835" s="4"/>
      <c r="P835" s="4"/>
      <c r="Q835" s="4"/>
      <c r="R835" s="4"/>
      <c r="S835" s="4"/>
      <c r="T835" s="4"/>
      <c r="U835" s="4"/>
      <c r="V835" s="4"/>
      <c r="W835" s="4"/>
      <c r="X835" s="4"/>
      <c r="Y835" s="4"/>
      <c r="Z835" s="4"/>
    </row>
    <row r="836" spans="1:26" ht="18" customHeight="1" x14ac:dyDescent="0.2">
      <c r="A836" s="8"/>
      <c r="B836" s="8"/>
      <c r="C836" s="8"/>
      <c r="D836" s="4"/>
      <c r="E836" s="4"/>
      <c r="F836" s="4"/>
      <c r="G836" s="4"/>
      <c r="H836" s="4"/>
      <c r="I836" s="4"/>
      <c r="J836" s="4"/>
      <c r="K836" s="4"/>
      <c r="L836" s="4"/>
      <c r="M836" s="4"/>
      <c r="N836" s="4"/>
      <c r="O836" s="4"/>
      <c r="P836" s="4"/>
      <c r="Q836" s="4"/>
      <c r="R836" s="4"/>
      <c r="S836" s="4"/>
      <c r="T836" s="4"/>
      <c r="U836" s="4"/>
      <c r="V836" s="4"/>
      <c r="W836" s="4"/>
      <c r="X836" s="4"/>
      <c r="Y836" s="4"/>
      <c r="Z836" s="4"/>
    </row>
    <row r="837" spans="1:26" ht="18" customHeight="1" x14ac:dyDescent="0.2">
      <c r="A837" s="8"/>
      <c r="B837" s="8"/>
      <c r="C837" s="8"/>
      <c r="D837" s="4"/>
      <c r="E837" s="4"/>
      <c r="F837" s="4"/>
      <c r="G837" s="4"/>
      <c r="H837" s="4"/>
      <c r="I837" s="4"/>
      <c r="J837" s="4"/>
      <c r="K837" s="4"/>
      <c r="L837" s="4"/>
      <c r="M837" s="4"/>
      <c r="N837" s="4"/>
      <c r="O837" s="4"/>
      <c r="P837" s="4"/>
      <c r="Q837" s="4"/>
      <c r="R837" s="4"/>
      <c r="S837" s="4"/>
      <c r="T837" s="4"/>
      <c r="U837" s="4"/>
      <c r="V837" s="4"/>
      <c r="W837" s="4"/>
      <c r="X837" s="4"/>
      <c r="Y837" s="4"/>
      <c r="Z837" s="4"/>
    </row>
    <row r="838" spans="1:26" ht="18" customHeight="1" x14ac:dyDescent="0.2">
      <c r="A838" s="8"/>
      <c r="B838" s="8"/>
      <c r="C838" s="8"/>
      <c r="D838" s="4"/>
      <c r="E838" s="4"/>
      <c r="F838" s="4"/>
      <c r="G838" s="4"/>
      <c r="H838" s="4"/>
      <c r="I838" s="4"/>
      <c r="J838" s="4"/>
      <c r="K838" s="4"/>
      <c r="L838" s="4"/>
      <c r="M838" s="4"/>
      <c r="N838" s="4"/>
      <c r="O838" s="4"/>
      <c r="P838" s="4"/>
      <c r="Q838" s="4"/>
      <c r="R838" s="4"/>
      <c r="S838" s="4"/>
      <c r="T838" s="4"/>
      <c r="U838" s="4"/>
      <c r="V838" s="4"/>
      <c r="W838" s="4"/>
      <c r="X838" s="4"/>
      <c r="Y838" s="4"/>
      <c r="Z838" s="4"/>
    </row>
    <row r="839" spans="1:26" ht="18" customHeight="1" x14ac:dyDescent="0.2">
      <c r="A839" s="8"/>
      <c r="B839" s="8"/>
      <c r="C839" s="8"/>
      <c r="D839" s="4"/>
      <c r="E839" s="4"/>
      <c r="F839" s="4"/>
      <c r="G839" s="4"/>
      <c r="H839" s="4"/>
      <c r="I839" s="4"/>
      <c r="J839" s="4"/>
      <c r="K839" s="4"/>
      <c r="L839" s="4"/>
      <c r="M839" s="4"/>
      <c r="N839" s="4"/>
      <c r="O839" s="4"/>
      <c r="P839" s="4"/>
      <c r="Q839" s="4"/>
      <c r="R839" s="4"/>
      <c r="S839" s="4"/>
      <c r="T839" s="4"/>
      <c r="U839" s="4"/>
      <c r="V839" s="4"/>
      <c r="W839" s="4"/>
      <c r="X839" s="4"/>
      <c r="Y839" s="4"/>
      <c r="Z839" s="4"/>
    </row>
    <row r="840" spans="1:26" ht="18" customHeight="1" x14ac:dyDescent="0.2">
      <c r="A840" s="8"/>
      <c r="B840" s="8"/>
      <c r="C840" s="8"/>
      <c r="D840" s="4"/>
      <c r="E840" s="4"/>
      <c r="F840" s="4"/>
      <c r="G840" s="4"/>
      <c r="H840" s="4"/>
      <c r="I840" s="4"/>
      <c r="J840" s="4"/>
      <c r="K840" s="4"/>
      <c r="L840" s="4"/>
      <c r="M840" s="4"/>
      <c r="N840" s="4"/>
      <c r="O840" s="4"/>
      <c r="P840" s="4"/>
      <c r="Q840" s="4"/>
      <c r="R840" s="4"/>
      <c r="S840" s="4"/>
      <c r="T840" s="4"/>
      <c r="U840" s="4"/>
      <c r="V840" s="4"/>
      <c r="W840" s="4"/>
      <c r="X840" s="4"/>
      <c r="Y840" s="4"/>
      <c r="Z840" s="4"/>
    </row>
    <row r="841" spans="1:26" ht="18" customHeight="1" x14ac:dyDescent="0.2">
      <c r="A841" s="8"/>
      <c r="B841" s="8"/>
      <c r="C841" s="8"/>
      <c r="D841" s="4"/>
      <c r="E841" s="4"/>
      <c r="F841" s="4"/>
      <c r="G841" s="4"/>
      <c r="H841" s="4"/>
      <c r="I841" s="4"/>
      <c r="J841" s="4"/>
      <c r="K841" s="4"/>
      <c r="L841" s="4"/>
      <c r="M841" s="4"/>
      <c r="N841" s="4"/>
      <c r="O841" s="4"/>
      <c r="P841" s="4"/>
      <c r="Q841" s="4"/>
      <c r="R841" s="4"/>
      <c r="S841" s="4"/>
      <c r="T841" s="4"/>
      <c r="U841" s="4"/>
      <c r="V841" s="4"/>
      <c r="W841" s="4"/>
      <c r="X841" s="4"/>
      <c r="Y841" s="4"/>
      <c r="Z841" s="4"/>
    </row>
    <row r="842" spans="1:26" ht="18" customHeight="1" x14ac:dyDescent="0.2">
      <c r="A842" s="8"/>
      <c r="B842" s="8"/>
      <c r="C842" s="8"/>
      <c r="D842" s="4"/>
      <c r="E842" s="4"/>
      <c r="F842" s="4"/>
      <c r="G842" s="4"/>
      <c r="H842" s="4"/>
      <c r="I842" s="4"/>
      <c r="J842" s="4"/>
      <c r="K842" s="4"/>
      <c r="L842" s="4"/>
      <c r="M842" s="4"/>
      <c r="N842" s="4"/>
      <c r="O842" s="4"/>
      <c r="P842" s="4"/>
      <c r="Q842" s="4"/>
      <c r="R842" s="4"/>
      <c r="S842" s="4"/>
      <c r="T842" s="4"/>
      <c r="U842" s="4"/>
      <c r="V842" s="4"/>
      <c r="W842" s="4"/>
      <c r="X842" s="4"/>
      <c r="Y842" s="4"/>
      <c r="Z842" s="4"/>
    </row>
    <row r="843" spans="1:26" ht="18" customHeight="1" x14ac:dyDescent="0.2">
      <c r="A843" s="8"/>
      <c r="B843" s="8"/>
      <c r="C843" s="8"/>
      <c r="D843" s="4"/>
      <c r="E843" s="4"/>
      <c r="F843" s="4"/>
      <c r="G843" s="4"/>
      <c r="H843" s="4"/>
      <c r="I843" s="4"/>
      <c r="J843" s="4"/>
      <c r="K843" s="4"/>
      <c r="L843" s="4"/>
      <c r="M843" s="4"/>
      <c r="N843" s="4"/>
      <c r="O843" s="4"/>
      <c r="P843" s="4"/>
      <c r="Q843" s="4"/>
      <c r="R843" s="4"/>
      <c r="S843" s="4"/>
      <c r="T843" s="4"/>
      <c r="U843" s="4"/>
      <c r="V843" s="4"/>
      <c r="W843" s="4"/>
      <c r="X843" s="4"/>
      <c r="Y843" s="4"/>
      <c r="Z843" s="4"/>
    </row>
    <row r="844" spans="1:26" ht="18" customHeight="1" x14ac:dyDescent="0.2">
      <c r="A844" s="8"/>
      <c r="B844" s="8"/>
      <c r="C844" s="8"/>
      <c r="D844" s="4"/>
      <c r="E844" s="4"/>
      <c r="F844" s="4"/>
      <c r="G844" s="4"/>
      <c r="H844" s="4"/>
      <c r="I844" s="4"/>
      <c r="J844" s="4"/>
      <c r="K844" s="4"/>
      <c r="L844" s="4"/>
      <c r="M844" s="4"/>
      <c r="N844" s="4"/>
      <c r="O844" s="4"/>
      <c r="P844" s="4"/>
      <c r="Q844" s="4"/>
      <c r="R844" s="4"/>
      <c r="S844" s="4"/>
      <c r="T844" s="4"/>
      <c r="U844" s="4"/>
      <c r="V844" s="4"/>
      <c r="W844" s="4"/>
      <c r="X844" s="4"/>
      <c r="Y844" s="4"/>
      <c r="Z844" s="4"/>
    </row>
    <row r="845" spans="1:26" ht="18" customHeight="1" x14ac:dyDescent="0.2">
      <c r="A845" s="8"/>
      <c r="B845" s="8"/>
      <c r="C845" s="8"/>
      <c r="D845" s="4"/>
      <c r="E845" s="4"/>
      <c r="F845" s="4"/>
      <c r="G845" s="4"/>
      <c r="H845" s="4"/>
      <c r="I845" s="4"/>
      <c r="J845" s="4"/>
      <c r="K845" s="4"/>
      <c r="L845" s="4"/>
      <c r="M845" s="4"/>
      <c r="N845" s="4"/>
      <c r="O845" s="4"/>
      <c r="P845" s="4"/>
      <c r="Q845" s="4"/>
      <c r="R845" s="4"/>
      <c r="S845" s="4"/>
      <c r="T845" s="4"/>
      <c r="U845" s="4"/>
      <c r="V845" s="4"/>
      <c r="W845" s="4"/>
      <c r="X845" s="4"/>
      <c r="Y845" s="4"/>
      <c r="Z845" s="4"/>
    </row>
    <row r="846" spans="1:26" ht="18" customHeight="1" x14ac:dyDescent="0.2">
      <c r="A846" s="8"/>
      <c r="B846" s="8"/>
      <c r="C846" s="8"/>
      <c r="D846" s="4"/>
      <c r="E846" s="4"/>
      <c r="F846" s="4"/>
      <c r="G846" s="4"/>
      <c r="H846" s="4"/>
      <c r="I846" s="4"/>
      <c r="J846" s="4"/>
      <c r="K846" s="4"/>
      <c r="L846" s="4"/>
      <c r="M846" s="4"/>
      <c r="N846" s="4"/>
      <c r="O846" s="4"/>
      <c r="P846" s="4"/>
      <c r="Q846" s="4"/>
      <c r="R846" s="4"/>
      <c r="S846" s="4"/>
      <c r="T846" s="4"/>
      <c r="U846" s="4"/>
      <c r="V846" s="4"/>
      <c r="W846" s="4"/>
      <c r="X846" s="4"/>
      <c r="Y846" s="4"/>
      <c r="Z846" s="4"/>
    </row>
    <row r="847" spans="1:26" ht="18" customHeight="1" x14ac:dyDescent="0.2">
      <c r="A847" s="8"/>
      <c r="B847" s="8"/>
      <c r="C847" s="8"/>
      <c r="D847" s="4"/>
      <c r="E847" s="4"/>
      <c r="F847" s="4"/>
      <c r="G847" s="4"/>
      <c r="H847" s="4"/>
      <c r="I847" s="4"/>
      <c r="J847" s="4"/>
      <c r="K847" s="4"/>
      <c r="L847" s="4"/>
      <c r="M847" s="4"/>
      <c r="N847" s="4"/>
      <c r="O847" s="4"/>
      <c r="P847" s="4"/>
      <c r="Q847" s="4"/>
      <c r="R847" s="4"/>
      <c r="S847" s="4"/>
      <c r="T847" s="4"/>
      <c r="U847" s="4"/>
      <c r="V847" s="4"/>
      <c r="W847" s="4"/>
      <c r="X847" s="4"/>
      <c r="Y847" s="4"/>
      <c r="Z847" s="4"/>
    </row>
    <row r="848" spans="1:26" ht="18" customHeight="1" x14ac:dyDescent="0.2">
      <c r="A848" s="8"/>
      <c r="B848" s="8"/>
      <c r="C848" s="8"/>
      <c r="D848" s="4"/>
      <c r="E848" s="4"/>
      <c r="F848" s="4"/>
      <c r="G848" s="4"/>
      <c r="H848" s="4"/>
      <c r="I848" s="4"/>
      <c r="J848" s="4"/>
      <c r="K848" s="4"/>
      <c r="L848" s="4"/>
      <c r="M848" s="4"/>
      <c r="N848" s="4"/>
      <c r="O848" s="4"/>
      <c r="P848" s="4"/>
      <c r="Q848" s="4"/>
      <c r="R848" s="4"/>
      <c r="S848" s="4"/>
      <c r="T848" s="4"/>
      <c r="U848" s="4"/>
      <c r="V848" s="4"/>
      <c r="W848" s="4"/>
      <c r="X848" s="4"/>
      <c r="Y848" s="4"/>
      <c r="Z848" s="4"/>
    </row>
    <row r="849" spans="1:26" ht="18" customHeight="1" x14ac:dyDescent="0.2">
      <c r="A849" s="8"/>
      <c r="B849" s="8"/>
      <c r="C849" s="8"/>
      <c r="D849" s="4"/>
      <c r="E849" s="4"/>
      <c r="F849" s="4"/>
      <c r="G849" s="4"/>
      <c r="H849" s="4"/>
      <c r="I849" s="4"/>
      <c r="J849" s="4"/>
      <c r="K849" s="4"/>
      <c r="L849" s="4"/>
      <c r="M849" s="4"/>
      <c r="N849" s="4"/>
      <c r="O849" s="4"/>
      <c r="P849" s="4"/>
      <c r="Q849" s="4"/>
      <c r="R849" s="4"/>
      <c r="S849" s="4"/>
      <c r="T849" s="4"/>
      <c r="U849" s="4"/>
      <c r="V849" s="4"/>
      <c r="W849" s="4"/>
      <c r="X849" s="4"/>
      <c r="Y849" s="4"/>
      <c r="Z849" s="4"/>
    </row>
    <row r="850" spans="1:26" ht="18" customHeight="1" x14ac:dyDescent="0.2">
      <c r="A850" s="8"/>
      <c r="B850" s="8"/>
      <c r="C850" s="8"/>
      <c r="D850" s="4"/>
      <c r="E850" s="4"/>
      <c r="F850" s="4"/>
      <c r="G850" s="4"/>
      <c r="H850" s="4"/>
      <c r="I850" s="4"/>
      <c r="J850" s="4"/>
      <c r="K850" s="4"/>
      <c r="L850" s="4"/>
      <c r="M850" s="4"/>
      <c r="N850" s="4"/>
      <c r="O850" s="4"/>
      <c r="P850" s="4"/>
      <c r="Q850" s="4"/>
      <c r="R850" s="4"/>
      <c r="S850" s="4"/>
      <c r="T850" s="4"/>
      <c r="U850" s="4"/>
      <c r="V850" s="4"/>
      <c r="W850" s="4"/>
      <c r="X850" s="4"/>
      <c r="Y850" s="4"/>
      <c r="Z850" s="4"/>
    </row>
    <row r="851" spans="1:26" ht="18" customHeight="1" x14ac:dyDescent="0.2">
      <c r="A851" s="8"/>
      <c r="B851" s="8"/>
      <c r="C851" s="8"/>
      <c r="D851" s="4"/>
      <c r="E851" s="4"/>
      <c r="F851" s="4"/>
      <c r="G851" s="4"/>
      <c r="H851" s="4"/>
      <c r="I851" s="4"/>
      <c r="J851" s="4"/>
      <c r="K851" s="4"/>
      <c r="L851" s="4"/>
      <c r="M851" s="4"/>
      <c r="N851" s="4"/>
      <c r="O851" s="4"/>
      <c r="P851" s="4"/>
      <c r="Q851" s="4"/>
      <c r="R851" s="4"/>
      <c r="S851" s="4"/>
      <c r="T851" s="4"/>
      <c r="U851" s="4"/>
      <c r="V851" s="4"/>
      <c r="W851" s="4"/>
      <c r="X851" s="4"/>
      <c r="Y851" s="4"/>
      <c r="Z851" s="4"/>
    </row>
    <row r="852" spans="1:26" ht="18" customHeight="1" x14ac:dyDescent="0.2">
      <c r="A852" s="8"/>
      <c r="B852" s="8"/>
      <c r="C852" s="8"/>
      <c r="D852" s="4"/>
      <c r="E852" s="4"/>
      <c r="F852" s="4"/>
      <c r="G852" s="4"/>
      <c r="H852" s="4"/>
      <c r="I852" s="4"/>
      <c r="J852" s="4"/>
      <c r="K852" s="4"/>
      <c r="L852" s="4"/>
      <c r="M852" s="4"/>
      <c r="N852" s="4"/>
      <c r="O852" s="4"/>
      <c r="P852" s="4"/>
      <c r="Q852" s="4"/>
      <c r="R852" s="4"/>
      <c r="S852" s="4"/>
      <c r="T852" s="4"/>
      <c r="U852" s="4"/>
      <c r="V852" s="4"/>
      <c r="W852" s="4"/>
      <c r="X852" s="4"/>
      <c r="Y852" s="4"/>
      <c r="Z852" s="4"/>
    </row>
    <row r="853" spans="1:26" ht="18" customHeight="1" x14ac:dyDescent="0.2">
      <c r="A853" s="8"/>
      <c r="B853" s="8"/>
      <c r="C853" s="8"/>
      <c r="D853" s="4"/>
      <c r="E853" s="4"/>
      <c r="F853" s="4"/>
      <c r="G853" s="4"/>
      <c r="H853" s="4"/>
      <c r="I853" s="4"/>
      <c r="J853" s="4"/>
      <c r="K853" s="4"/>
      <c r="L853" s="4"/>
      <c r="M853" s="4"/>
      <c r="N853" s="4"/>
      <c r="O853" s="4"/>
      <c r="P853" s="4"/>
      <c r="Q853" s="4"/>
      <c r="R853" s="4"/>
      <c r="S853" s="4"/>
      <c r="T853" s="4"/>
      <c r="U853" s="4"/>
      <c r="V853" s="4"/>
      <c r="W853" s="4"/>
      <c r="X853" s="4"/>
      <c r="Y853" s="4"/>
      <c r="Z853" s="4"/>
    </row>
    <row r="854" spans="1:26" ht="18" customHeight="1" x14ac:dyDescent="0.2">
      <c r="A854" s="8"/>
      <c r="B854" s="8"/>
      <c r="C854" s="8"/>
      <c r="D854" s="4"/>
      <c r="E854" s="4"/>
      <c r="F854" s="4"/>
      <c r="G854" s="4"/>
      <c r="H854" s="4"/>
      <c r="I854" s="4"/>
      <c r="J854" s="4"/>
      <c r="K854" s="4"/>
      <c r="L854" s="4"/>
      <c r="M854" s="4"/>
      <c r="N854" s="4"/>
      <c r="O854" s="4"/>
      <c r="P854" s="4"/>
      <c r="Q854" s="4"/>
      <c r="R854" s="4"/>
      <c r="S854" s="4"/>
      <c r="T854" s="4"/>
      <c r="U854" s="4"/>
      <c r="V854" s="4"/>
      <c r="W854" s="4"/>
      <c r="X854" s="4"/>
      <c r="Y854" s="4"/>
      <c r="Z854" s="4"/>
    </row>
    <row r="855" spans="1:26" ht="18" customHeight="1" x14ac:dyDescent="0.2">
      <c r="A855" s="8"/>
      <c r="B855" s="8"/>
      <c r="C855" s="8"/>
      <c r="D855" s="4"/>
      <c r="E855" s="4"/>
      <c r="F855" s="4"/>
      <c r="G855" s="4"/>
      <c r="H855" s="4"/>
      <c r="I855" s="4"/>
      <c r="J855" s="4"/>
      <c r="K855" s="4"/>
      <c r="L855" s="4"/>
      <c r="M855" s="4"/>
      <c r="N855" s="4"/>
      <c r="O855" s="4"/>
      <c r="P855" s="4"/>
      <c r="Q855" s="4"/>
      <c r="R855" s="4"/>
      <c r="S855" s="4"/>
      <c r="T855" s="4"/>
      <c r="U855" s="4"/>
      <c r="V855" s="4"/>
      <c r="W855" s="4"/>
      <c r="X855" s="4"/>
      <c r="Y855" s="4"/>
      <c r="Z855" s="4"/>
    </row>
    <row r="856" spans="1:26" ht="18" customHeight="1" x14ac:dyDescent="0.2">
      <c r="A856" s="8"/>
      <c r="B856" s="8"/>
      <c r="C856" s="8"/>
      <c r="D856" s="4"/>
      <c r="E856" s="4"/>
      <c r="F856" s="4"/>
      <c r="G856" s="4"/>
      <c r="H856" s="4"/>
      <c r="I856" s="4"/>
      <c r="J856" s="4"/>
      <c r="K856" s="4"/>
      <c r="L856" s="4"/>
      <c r="M856" s="4"/>
      <c r="N856" s="4"/>
      <c r="O856" s="4"/>
      <c r="P856" s="4"/>
      <c r="Q856" s="4"/>
      <c r="R856" s="4"/>
      <c r="S856" s="4"/>
      <c r="T856" s="4"/>
      <c r="U856" s="4"/>
      <c r="V856" s="4"/>
      <c r="W856" s="4"/>
      <c r="X856" s="4"/>
      <c r="Y856" s="4"/>
      <c r="Z856" s="4"/>
    </row>
    <row r="857" spans="1:26" ht="18" customHeight="1" x14ac:dyDescent="0.2">
      <c r="A857" s="8"/>
      <c r="B857" s="8"/>
      <c r="C857" s="8"/>
      <c r="D857" s="4"/>
      <c r="E857" s="4"/>
      <c r="F857" s="4"/>
      <c r="G857" s="4"/>
      <c r="H857" s="4"/>
      <c r="I857" s="4"/>
      <c r="J857" s="4"/>
      <c r="K857" s="4"/>
      <c r="L857" s="4"/>
      <c r="M857" s="4"/>
      <c r="N857" s="4"/>
      <c r="O857" s="4"/>
      <c r="P857" s="4"/>
      <c r="Q857" s="4"/>
      <c r="R857" s="4"/>
      <c r="S857" s="4"/>
      <c r="T857" s="4"/>
      <c r="U857" s="4"/>
      <c r="V857" s="4"/>
      <c r="W857" s="4"/>
      <c r="X857" s="4"/>
      <c r="Y857" s="4"/>
      <c r="Z857" s="4"/>
    </row>
    <row r="858" spans="1:26" ht="18" customHeight="1" x14ac:dyDescent="0.2">
      <c r="A858" s="8"/>
      <c r="B858" s="8"/>
      <c r="C858" s="8"/>
      <c r="D858" s="4"/>
      <c r="E858" s="4"/>
      <c r="F858" s="4"/>
      <c r="G858" s="4"/>
      <c r="H858" s="4"/>
      <c r="I858" s="4"/>
      <c r="J858" s="4"/>
      <c r="K858" s="4"/>
      <c r="L858" s="4"/>
      <c r="M858" s="4"/>
      <c r="N858" s="4"/>
      <c r="O858" s="4"/>
      <c r="P858" s="4"/>
      <c r="Q858" s="4"/>
      <c r="R858" s="4"/>
      <c r="S858" s="4"/>
      <c r="T858" s="4"/>
      <c r="U858" s="4"/>
      <c r="V858" s="4"/>
      <c r="W858" s="4"/>
      <c r="X858" s="4"/>
      <c r="Y858" s="4"/>
      <c r="Z858" s="4"/>
    </row>
    <row r="859" spans="1:26" ht="18" customHeight="1" x14ac:dyDescent="0.2">
      <c r="A859" s="8"/>
      <c r="B859" s="8"/>
      <c r="C859" s="8"/>
      <c r="D859" s="4"/>
      <c r="E859" s="4"/>
      <c r="F859" s="4"/>
      <c r="G859" s="4"/>
      <c r="H859" s="4"/>
      <c r="I859" s="4"/>
      <c r="J859" s="4"/>
      <c r="K859" s="4"/>
      <c r="L859" s="4"/>
      <c r="M859" s="4"/>
      <c r="N859" s="4"/>
      <c r="O859" s="4"/>
      <c r="P859" s="4"/>
      <c r="Q859" s="4"/>
      <c r="R859" s="4"/>
      <c r="S859" s="4"/>
      <c r="T859" s="4"/>
      <c r="U859" s="4"/>
      <c r="V859" s="4"/>
      <c r="W859" s="4"/>
      <c r="X859" s="4"/>
      <c r="Y859" s="4"/>
      <c r="Z859" s="4"/>
    </row>
    <row r="860" spans="1:26" ht="18" customHeight="1" x14ac:dyDescent="0.2">
      <c r="A860" s="8"/>
      <c r="B860" s="8"/>
      <c r="C860" s="8"/>
      <c r="D860" s="4"/>
      <c r="E860" s="4"/>
      <c r="F860" s="4"/>
      <c r="G860" s="4"/>
      <c r="H860" s="4"/>
      <c r="I860" s="4"/>
      <c r="J860" s="4"/>
      <c r="K860" s="4"/>
      <c r="L860" s="4"/>
      <c r="M860" s="4"/>
      <c r="N860" s="4"/>
      <c r="O860" s="4"/>
      <c r="P860" s="4"/>
      <c r="Q860" s="4"/>
      <c r="R860" s="4"/>
      <c r="S860" s="4"/>
      <c r="T860" s="4"/>
      <c r="U860" s="4"/>
      <c r="V860" s="4"/>
      <c r="W860" s="4"/>
      <c r="X860" s="4"/>
      <c r="Y860" s="4"/>
      <c r="Z860" s="4"/>
    </row>
    <row r="861" spans="1:26" ht="18" customHeight="1" x14ac:dyDescent="0.2">
      <c r="A861" s="8"/>
      <c r="B861" s="8"/>
      <c r="C861" s="8"/>
      <c r="D861" s="4"/>
      <c r="E861" s="4"/>
      <c r="F861" s="4"/>
      <c r="G861" s="4"/>
      <c r="H861" s="4"/>
      <c r="I861" s="4"/>
      <c r="J861" s="4"/>
      <c r="K861" s="4"/>
      <c r="L861" s="4"/>
      <c r="M861" s="4"/>
      <c r="N861" s="4"/>
      <c r="O861" s="4"/>
      <c r="P861" s="4"/>
      <c r="Q861" s="4"/>
      <c r="R861" s="4"/>
      <c r="S861" s="4"/>
      <c r="T861" s="4"/>
      <c r="U861" s="4"/>
      <c r="V861" s="4"/>
      <c r="W861" s="4"/>
      <c r="X861" s="4"/>
      <c r="Y861" s="4"/>
      <c r="Z861" s="4"/>
    </row>
    <row r="862" spans="1:26" ht="18" customHeight="1" x14ac:dyDescent="0.2">
      <c r="A862" s="8"/>
      <c r="B862" s="8"/>
      <c r="C862" s="8"/>
      <c r="D862" s="4"/>
      <c r="E862" s="4"/>
      <c r="F862" s="4"/>
      <c r="G862" s="4"/>
      <c r="H862" s="4"/>
      <c r="I862" s="4"/>
      <c r="J862" s="4"/>
      <c r="K862" s="4"/>
      <c r="L862" s="4"/>
      <c r="M862" s="4"/>
      <c r="N862" s="4"/>
      <c r="O862" s="4"/>
      <c r="P862" s="4"/>
      <c r="Q862" s="4"/>
      <c r="R862" s="4"/>
      <c r="S862" s="4"/>
      <c r="T862" s="4"/>
      <c r="U862" s="4"/>
      <c r="V862" s="4"/>
      <c r="W862" s="4"/>
      <c r="X862" s="4"/>
      <c r="Y862" s="4"/>
      <c r="Z862" s="4"/>
    </row>
    <row r="863" spans="1:26" ht="18" customHeight="1" x14ac:dyDescent="0.2">
      <c r="A863" s="8"/>
      <c r="B863" s="8"/>
      <c r="C863" s="8"/>
      <c r="D863" s="4"/>
      <c r="E863" s="4"/>
      <c r="F863" s="4"/>
      <c r="G863" s="4"/>
      <c r="H863" s="4"/>
      <c r="I863" s="4"/>
      <c r="J863" s="4"/>
      <c r="K863" s="4"/>
      <c r="L863" s="4"/>
      <c r="M863" s="4"/>
      <c r="N863" s="4"/>
      <c r="O863" s="4"/>
      <c r="P863" s="4"/>
      <c r="Q863" s="4"/>
      <c r="R863" s="4"/>
      <c r="S863" s="4"/>
      <c r="T863" s="4"/>
      <c r="U863" s="4"/>
      <c r="V863" s="4"/>
      <c r="W863" s="4"/>
      <c r="X863" s="4"/>
      <c r="Y863" s="4"/>
      <c r="Z863" s="4"/>
    </row>
    <row r="864" spans="1:26" ht="18" customHeight="1" x14ac:dyDescent="0.2">
      <c r="A864" s="8"/>
      <c r="B864" s="8"/>
      <c r="C864" s="8"/>
      <c r="D864" s="4"/>
      <c r="E864" s="4"/>
      <c r="F864" s="4"/>
      <c r="G864" s="4"/>
      <c r="H864" s="4"/>
      <c r="I864" s="4"/>
      <c r="J864" s="4"/>
      <c r="K864" s="4"/>
      <c r="L864" s="4"/>
      <c r="M864" s="4"/>
      <c r="N864" s="4"/>
      <c r="O864" s="4"/>
      <c r="P864" s="4"/>
      <c r="Q864" s="4"/>
      <c r="R864" s="4"/>
      <c r="S864" s="4"/>
      <c r="T864" s="4"/>
      <c r="U864" s="4"/>
      <c r="V864" s="4"/>
      <c r="W864" s="4"/>
      <c r="X864" s="4"/>
      <c r="Y864" s="4"/>
      <c r="Z864" s="4"/>
    </row>
    <row r="865" spans="1:26" ht="18" customHeight="1" x14ac:dyDescent="0.2">
      <c r="A865" s="8"/>
      <c r="B865" s="8"/>
      <c r="C865" s="8"/>
      <c r="D865" s="4"/>
      <c r="E865" s="4"/>
      <c r="F865" s="4"/>
      <c r="G865" s="4"/>
      <c r="H865" s="4"/>
      <c r="I865" s="4"/>
      <c r="J865" s="4"/>
      <c r="K865" s="4"/>
      <c r="L865" s="4"/>
      <c r="M865" s="4"/>
      <c r="N865" s="4"/>
      <c r="O865" s="4"/>
      <c r="P865" s="4"/>
      <c r="Q865" s="4"/>
      <c r="R865" s="4"/>
      <c r="S865" s="4"/>
      <c r="T865" s="4"/>
      <c r="U865" s="4"/>
      <c r="V865" s="4"/>
      <c r="W865" s="4"/>
      <c r="X865" s="4"/>
      <c r="Y865" s="4"/>
      <c r="Z865" s="4"/>
    </row>
    <row r="866" spans="1:26" ht="18" customHeight="1" x14ac:dyDescent="0.2">
      <c r="A866" s="8"/>
      <c r="B866" s="8"/>
      <c r="C866" s="8"/>
      <c r="D866" s="4"/>
      <c r="E866" s="4"/>
      <c r="F866" s="4"/>
      <c r="G866" s="4"/>
      <c r="H866" s="4"/>
      <c r="I866" s="4"/>
      <c r="J866" s="4"/>
      <c r="K866" s="4"/>
      <c r="L866" s="4"/>
      <c r="M866" s="4"/>
      <c r="N866" s="4"/>
      <c r="O866" s="4"/>
      <c r="P866" s="4"/>
      <c r="Q866" s="4"/>
      <c r="R866" s="4"/>
      <c r="S866" s="4"/>
      <c r="T866" s="4"/>
      <c r="U866" s="4"/>
      <c r="V866" s="4"/>
      <c r="W866" s="4"/>
      <c r="X866" s="4"/>
      <c r="Y866" s="4"/>
      <c r="Z866" s="4"/>
    </row>
    <row r="867" spans="1:26" ht="18" customHeight="1" x14ac:dyDescent="0.2">
      <c r="A867" s="8"/>
      <c r="B867" s="8"/>
      <c r="C867" s="8"/>
      <c r="D867" s="4"/>
      <c r="E867" s="4"/>
      <c r="F867" s="4"/>
      <c r="G867" s="4"/>
      <c r="H867" s="4"/>
      <c r="I867" s="4"/>
      <c r="J867" s="4"/>
      <c r="K867" s="4"/>
      <c r="L867" s="4"/>
      <c r="M867" s="4"/>
      <c r="N867" s="4"/>
      <c r="O867" s="4"/>
      <c r="P867" s="4"/>
      <c r="Q867" s="4"/>
      <c r="R867" s="4"/>
      <c r="S867" s="4"/>
      <c r="T867" s="4"/>
      <c r="U867" s="4"/>
      <c r="V867" s="4"/>
      <c r="W867" s="4"/>
      <c r="X867" s="4"/>
      <c r="Y867" s="4"/>
      <c r="Z867" s="4"/>
    </row>
    <row r="868" spans="1:26" ht="18" customHeight="1" x14ac:dyDescent="0.2">
      <c r="A868" s="8"/>
      <c r="B868" s="8"/>
      <c r="C868" s="8"/>
      <c r="D868" s="4"/>
      <c r="E868" s="4"/>
      <c r="F868" s="4"/>
      <c r="G868" s="4"/>
      <c r="H868" s="4"/>
      <c r="I868" s="4"/>
      <c r="J868" s="4"/>
      <c r="K868" s="4"/>
      <c r="L868" s="4"/>
      <c r="M868" s="4"/>
      <c r="N868" s="4"/>
      <c r="O868" s="4"/>
      <c r="P868" s="4"/>
      <c r="Q868" s="4"/>
      <c r="R868" s="4"/>
      <c r="S868" s="4"/>
      <c r="T868" s="4"/>
      <c r="U868" s="4"/>
      <c r="V868" s="4"/>
      <c r="W868" s="4"/>
      <c r="X868" s="4"/>
      <c r="Y868" s="4"/>
      <c r="Z868" s="4"/>
    </row>
    <row r="869" spans="1:26" ht="18" customHeight="1" x14ac:dyDescent="0.2">
      <c r="A869" s="8"/>
      <c r="B869" s="8"/>
      <c r="C869" s="8"/>
      <c r="D869" s="4"/>
      <c r="E869" s="4"/>
      <c r="F869" s="4"/>
      <c r="G869" s="4"/>
      <c r="H869" s="4"/>
      <c r="I869" s="4"/>
      <c r="J869" s="4"/>
      <c r="K869" s="4"/>
      <c r="L869" s="4"/>
      <c r="M869" s="4"/>
      <c r="N869" s="4"/>
      <c r="O869" s="4"/>
      <c r="P869" s="4"/>
      <c r="Q869" s="4"/>
      <c r="R869" s="4"/>
      <c r="S869" s="4"/>
      <c r="T869" s="4"/>
      <c r="U869" s="4"/>
      <c r="V869" s="4"/>
      <c r="W869" s="4"/>
      <c r="X869" s="4"/>
      <c r="Y869" s="4"/>
      <c r="Z869" s="4"/>
    </row>
    <row r="870" spans="1:26" ht="18" customHeight="1" x14ac:dyDescent="0.2">
      <c r="A870" s="8"/>
      <c r="B870" s="8"/>
      <c r="C870" s="8"/>
      <c r="D870" s="4"/>
      <c r="E870" s="4"/>
      <c r="F870" s="4"/>
      <c r="G870" s="4"/>
      <c r="H870" s="4"/>
      <c r="I870" s="4"/>
      <c r="J870" s="4"/>
      <c r="K870" s="4"/>
      <c r="L870" s="4"/>
      <c r="M870" s="4"/>
      <c r="N870" s="4"/>
      <c r="O870" s="4"/>
      <c r="P870" s="4"/>
      <c r="Q870" s="4"/>
      <c r="R870" s="4"/>
      <c r="S870" s="4"/>
      <c r="T870" s="4"/>
      <c r="U870" s="4"/>
      <c r="V870" s="4"/>
      <c r="W870" s="4"/>
      <c r="X870" s="4"/>
      <c r="Y870" s="4"/>
      <c r="Z870" s="4"/>
    </row>
    <row r="871" spans="1:26" ht="18" customHeight="1" x14ac:dyDescent="0.2">
      <c r="A871" s="8"/>
      <c r="B871" s="8"/>
      <c r="C871" s="8"/>
      <c r="D871" s="4"/>
      <c r="E871" s="4"/>
      <c r="F871" s="4"/>
      <c r="G871" s="4"/>
      <c r="H871" s="4"/>
      <c r="I871" s="4"/>
      <c r="J871" s="4"/>
      <c r="K871" s="4"/>
      <c r="L871" s="4"/>
      <c r="M871" s="4"/>
      <c r="N871" s="4"/>
      <c r="O871" s="4"/>
      <c r="P871" s="4"/>
      <c r="Q871" s="4"/>
      <c r="R871" s="4"/>
      <c r="S871" s="4"/>
      <c r="T871" s="4"/>
      <c r="U871" s="4"/>
      <c r="V871" s="4"/>
      <c r="W871" s="4"/>
      <c r="X871" s="4"/>
      <c r="Y871" s="4"/>
      <c r="Z871" s="4"/>
    </row>
    <row r="872" spans="1:26" ht="18" customHeight="1" x14ac:dyDescent="0.2">
      <c r="A872" s="8"/>
      <c r="B872" s="8"/>
      <c r="C872" s="8"/>
      <c r="D872" s="4"/>
      <c r="E872" s="4"/>
      <c r="F872" s="4"/>
      <c r="G872" s="4"/>
      <c r="H872" s="4"/>
      <c r="I872" s="4"/>
      <c r="J872" s="4"/>
      <c r="K872" s="4"/>
      <c r="L872" s="4"/>
      <c r="M872" s="4"/>
      <c r="N872" s="4"/>
      <c r="O872" s="4"/>
      <c r="P872" s="4"/>
      <c r="Q872" s="4"/>
      <c r="R872" s="4"/>
      <c r="S872" s="4"/>
      <c r="T872" s="4"/>
      <c r="U872" s="4"/>
      <c r="V872" s="4"/>
      <c r="W872" s="4"/>
      <c r="X872" s="4"/>
      <c r="Y872" s="4"/>
      <c r="Z872" s="4"/>
    </row>
    <row r="873" spans="1:26" ht="18" customHeight="1" x14ac:dyDescent="0.2">
      <c r="A873" s="8"/>
      <c r="B873" s="8"/>
      <c r="C873" s="8"/>
      <c r="D873" s="4"/>
      <c r="E873" s="4"/>
      <c r="F873" s="4"/>
      <c r="G873" s="4"/>
      <c r="H873" s="4"/>
      <c r="I873" s="4"/>
      <c r="J873" s="4"/>
      <c r="K873" s="4"/>
      <c r="L873" s="4"/>
      <c r="M873" s="4"/>
      <c r="N873" s="4"/>
      <c r="O873" s="4"/>
      <c r="P873" s="4"/>
      <c r="Q873" s="4"/>
      <c r="R873" s="4"/>
      <c r="S873" s="4"/>
      <c r="T873" s="4"/>
      <c r="U873" s="4"/>
      <c r="V873" s="4"/>
      <c r="W873" s="4"/>
      <c r="X873" s="4"/>
      <c r="Y873" s="4"/>
      <c r="Z873" s="4"/>
    </row>
    <row r="874" spans="1:26" ht="18" customHeight="1" x14ac:dyDescent="0.2">
      <c r="A874" s="8"/>
      <c r="B874" s="8"/>
      <c r="C874" s="8"/>
      <c r="D874" s="4"/>
      <c r="E874" s="4"/>
      <c r="F874" s="4"/>
      <c r="G874" s="4"/>
      <c r="H874" s="4"/>
      <c r="I874" s="4"/>
      <c r="J874" s="4"/>
      <c r="K874" s="4"/>
      <c r="L874" s="4"/>
      <c r="M874" s="4"/>
      <c r="N874" s="4"/>
      <c r="O874" s="4"/>
      <c r="P874" s="4"/>
      <c r="Q874" s="4"/>
      <c r="R874" s="4"/>
      <c r="S874" s="4"/>
      <c r="T874" s="4"/>
      <c r="U874" s="4"/>
      <c r="V874" s="4"/>
      <c r="W874" s="4"/>
      <c r="X874" s="4"/>
      <c r="Y874" s="4"/>
      <c r="Z874" s="4"/>
    </row>
    <row r="875" spans="1:26" ht="18" customHeight="1" x14ac:dyDescent="0.2">
      <c r="A875" s="8"/>
      <c r="B875" s="8"/>
      <c r="C875" s="8"/>
      <c r="D875" s="4"/>
      <c r="E875" s="4"/>
      <c r="F875" s="4"/>
      <c r="G875" s="4"/>
      <c r="H875" s="4"/>
      <c r="I875" s="4"/>
      <c r="J875" s="4"/>
      <c r="K875" s="4"/>
      <c r="L875" s="4"/>
      <c r="M875" s="4"/>
      <c r="N875" s="4"/>
      <c r="O875" s="4"/>
      <c r="P875" s="4"/>
      <c r="Q875" s="4"/>
      <c r="R875" s="4"/>
      <c r="S875" s="4"/>
      <c r="T875" s="4"/>
      <c r="U875" s="4"/>
      <c r="V875" s="4"/>
      <c r="W875" s="4"/>
      <c r="X875" s="4"/>
      <c r="Y875" s="4"/>
      <c r="Z875" s="4"/>
    </row>
    <row r="876" spans="1:26" ht="18" customHeight="1" x14ac:dyDescent="0.2">
      <c r="A876" s="8"/>
      <c r="B876" s="8"/>
      <c r="C876" s="8"/>
      <c r="D876" s="4"/>
      <c r="E876" s="4"/>
      <c r="F876" s="4"/>
      <c r="G876" s="4"/>
      <c r="H876" s="4"/>
      <c r="I876" s="4"/>
      <c r="J876" s="4"/>
      <c r="K876" s="4"/>
      <c r="L876" s="4"/>
      <c r="M876" s="4"/>
      <c r="N876" s="4"/>
      <c r="O876" s="4"/>
      <c r="P876" s="4"/>
      <c r="Q876" s="4"/>
      <c r="R876" s="4"/>
      <c r="S876" s="4"/>
      <c r="T876" s="4"/>
      <c r="U876" s="4"/>
      <c r="V876" s="4"/>
      <c r="W876" s="4"/>
      <c r="X876" s="4"/>
      <c r="Y876" s="4"/>
      <c r="Z876" s="4"/>
    </row>
    <row r="877" spans="1:26" ht="18" customHeight="1" x14ac:dyDescent="0.2">
      <c r="A877" s="8"/>
      <c r="B877" s="8"/>
      <c r="C877" s="8"/>
      <c r="D877" s="4"/>
      <c r="E877" s="4"/>
      <c r="F877" s="4"/>
      <c r="G877" s="4"/>
      <c r="H877" s="4"/>
      <c r="I877" s="4"/>
      <c r="J877" s="4"/>
      <c r="K877" s="4"/>
      <c r="L877" s="4"/>
      <c r="M877" s="4"/>
      <c r="N877" s="4"/>
      <c r="O877" s="4"/>
      <c r="P877" s="4"/>
      <c r="Q877" s="4"/>
      <c r="R877" s="4"/>
      <c r="S877" s="4"/>
      <c r="T877" s="4"/>
      <c r="U877" s="4"/>
      <c r="V877" s="4"/>
      <c r="W877" s="4"/>
      <c r="X877" s="4"/>
      <c r="Y877" s="4"/>
      <c r="Z877" s="4"/>
    </row>
    <row r="878" spans="1:26" ht="18" customHeight="1" x14ac:dyDescent="0.2">
      <c r="A878" s="8"/>
      <c r="B878" s="8"/>
      <c r="C878" s="8"/>
      <c r="D878" s="4"/>
      <c r="E878" s="4"/>
      <c r="F878" s="4"/>
      <c r="G878" s="4"/>
      <c r="H878" s="4"/>
      <c r="I878" s="4"/>
      <c r="J878" s="4"/>
      <c r="K878" s="4"/>
      <c r="L878" s="4"/>
      <c r="M878" s="4"/>
      <c r="N878" s="4"/>
      <c r="O878" s="4"/>
      <c r="P878" s="4"/>
      <c r="Q878" s="4"/>
      <c r="R878" s="4"/>
      <c r="S878" s="4"/>
      <c r="T878" s="4"/>
      <c r="U878" s="4"/>
      <c r="V878" s="4"/>
      <c r="W878" s="4"/>
      <c r="X878" s="4"/>
      <c r="Y878" s="4"/>
      <c r="Z878" s="4"/>
    </row>
    <row r="879" spans="1:26" ht="18" customHeight="1" x14ac:dyDescent="0.2">
      <c r="A879" s="8"/>
      <c r="B879" s="8"/>
      <c r="C879" s="8"/>
      <c r="D879" s="4"/>
      <c r="E879" s="4"/>
      <c r="F879" s="4"/>
      <c r="G879" s="4"/>
      <c r="H879" s="4"/>
      <c r="I879" s="4"/>
      <c r="J879" s="4"/>
      <c r="K879" s="4"/>
      <c r="L879" s="4"/>
      <c r="M879" s="4"/>
      <c r="N879" s="4"/>
      <c r="O879" s="4"/>
      <c r="P879" s="4"/>
      <c r="Q879" s="4"/>
      <c r="R879" s="4"/>
      <c r="S879" s="4"/>
      <c r="T879" s="4"/>
      <c r="U879" s="4"/>
      <c r="V879" s="4"/>
      <c r="W879" s="4"/>
      <c r="X879" s="4"/>
      <c r="Y879" s="4"/>
      <c r="Z879" s="4"/>
    </row>
    <row r="880" spans="1:26" ht="18" customHeight="1" x14ac:dyDescent="0.2">
      <c r="A880" s="8"/>
      <c r="B880" s="8"/>
      <c r="C880" s="8"/>
      <c r="D880" s="4"/>
      <c r="E880" s="4"/>
      <c r="F880" s="4"/>
      <c r="G880" s="4"/>
      <c r="H880" s="4"/>
      <c r="I880" s="4"/>
      <c r="J880" s="4"/>
      <c r="K880" s="4"/>
      <c r="L880" s="4"/>
      <c r="M880" s="4"/>
      <c r="N880" s="4"/>
      <c r="O880" s="4"/>
      <c r="P880" s="4"/>
      <c r="Q880" s="4"/>
      <c r="R880" s="4"/>
      <c r="S880" s="4"/>
      <c r="T880" s="4"/>
      <c r="U880" s="4"/>
      <c r="V880" s="4"/>
      <c r="W880" s="4"/>
      <c r="X880" s="4"/>
      <c r="Y880" s="4"/>
      <c r="Z880" s="4"/>
    </row>
    <row r="881" spans="1:26" ht="18" customHeight="1" x14ac:dyDescent="0.2">
      <c r="A881" s="8"/>
      <c r="B881" s="8"/>
      <c r="C881" s="8"/>
      <c r="D881" s="4"/>
      <c r="E881" s="4"/>
      <c r="F881" s="4"/>
      <c r="G881" s="4"/>
      <c r="H881" s="4"/>
      <c r="I881" s="4"/>
      <c r="J881" s="4"/>
      <c r="K881" s="4"/>
      <c r="L881" s="4"/>
      <c r="M881" s="4"/>
      <c r="N881" s="4"/>
      <c r="O881" s="4"/>
      <c r="P881" s="4"/>
      <c r="Q881" s="4"/>
      <c r="R881" s="4"/>
      <c r="S881" s="4"/>
      <c r="T881" s="4"/>
      <c r="U881" s="4"/>
      <c r="V881" s="4"/>
      <c r="W881" s="4"/>
      <c r="X881" s="4"/>
      <c r="Y881" s="4"/>
      <c r="Z881" s="4"/>
    </row>
    <row r="882" spans="1:26" ht="18" customHeight="1" x14ac:dyDescent="0.2">
      <c r="A882" s="8"/>
      <c r="B882" s="8"/>
      <c r="C882" s="8"/>
      <c r="D882" s="4"/>
      <c r="E882" s="4"/>
      <c r="F882" s="4"/>
      <c r="G882" s="4"/>
      <c r="H882" s="4"/>
      <c r="I882" s="4"/>
      <c r="J882" s="4"/>
      <c r="K882" s="4"/>
      <c r="L882" s="4"/>
      <c r="M882" s="4"/>
      <c r="N882" s="4"/>
      <c r="O882" s="4"/>
      <c r="P882" s="4"/>
      <c r="Q882" s="4"/>
      <c r="R882" s="4"/>
      <c r="S882" s="4"/>
      <c r="T882" s="4"/>
      <c r="U882" s="4"/>
      <c r="V882" s="4"/>
      <c r="W882" s="4"/>
      <c r="X882" s="4"/>
      <c r="Y882" s="4"/>
      <c r="Z882" s="4"/>
    </row>
    <row r="883" spans="1:26" ht="18" customHeight="1" x14ac:dyDescent="0.2">
      <c r="A883" s="8"/>
      <c r="B883" s="8"/>
      <c r="C883" s="8"/>
      <c r="D883" s="4"/>
      <c r="E883" s="4"/>
      <c r="F883" s="4"/>
      <c r="G883" s="4"/>
      <c r="H883" s="4"/>
      <c r="I883" s="4"/>
      <c r="J883" s="4"/>
      <c r="K883" s="4"/>
      <c r="L883" s="4"/>
      <c r="M883" s="4"/>
      <c r="N883" s="4"/>
      <c r="O883" s="4"/>
      <c r="P883" s="4"/>
      <c r="Q883" s="4"/>
      <c r="R883" s="4"/>
      <c r="S883" s="4"/>
      <c r="T883" s="4"/>
      <c r="U883" s="4"/>
      <c r="V883" s="4"/>
      <c r="W883" s="4"/>
      <c r="X883" s="4"/>
      <c r="Y883" s="4"/>
      <c r="Z883" s="4"/>
    </row>
    <row r="884" spans="1:26" ht="18" customHeight="1" x14ac:dyDescent="0.2">
      <c r="A884" s="8"/>
      <c r="B884" s="8"/>
      <c r="C884" s="8"/>
      <c r="D884" s="4"/>
      <c r="E884" s="4"/>
      <c r="F884" s="4"/>
      <c r="G884" s="4"/>
      <c r="H884" s="4"/>
      <c r="I884" s="4"/>
      <c r="J884" s="4"/>
      <c r="K884" s="4"/>
      <c r="L884" s="4"/>
      <c r="M884" s="4"/>
      <c r="N884" s="4"/>
      <c r="O884" s="4"/>
      <c r="P884" s="4"/>
      <c r="Q884" s="4"/>
      <c r="R884" s="4"/>
      <c r="S884" s="4"/>
      <c r="T884" s="4"/>
      <c r="U884" s="4"/>
      <c r="V884" s="4"/>
      <c r="W884" s="4"/>
      <c r="X884" s="4"/>
      <c r="Y884" s="4"/>
      <c r="Z884" s="4"/>
    </row>
    <row r="885" spans="1:26" ht="18" customHeight="1" x14ac:dyDescent="0.2">
      <c r="A885" s="8"/>
      <c r="B885" s="8"/>
      <c r="C885" s="8"/>
      <c r="D885" s="4"/>
      <c r="E885" s="4"/>
      <c r="F885" s="4"/>
      <c r="G885" s="4"/>
      <c r="H885" s="4"/>
      <c r="I885" s="4"/>
      <c r="J885" s="4"/>
      <c r="K885" s="4"/>
      <c r="L885" s="4"/>
      <c r="M885" s="4"/>
      <c r="N885" s="4"/>
      <c r="O885" s="4"/>
      <c r="P885" s="4"/>
      <c r="Q885" s="4"/>
      <c r="R885" s="4"/>
      <c r="S885" s="4"/>
      <c r="T885" s="4"/>
      <c r="U885" s="4"/>
      <c r="V885" s="4"/>
      <c r="W885" s="4"/>
      <c r="X885" s="4"/>
      <c r="Y885" s="4"/>
      <c r="Z885" s="4"/>
    </row>
    <row r="886" spans="1:26" ht="18" customHeight="1" x14ac:dyDescent="0.2">
      <c r="A886" s="8"/>
      <c r="B886" s="8"/>
      <c r="C886" s="8"/>
      <c r="D886" s="4"/>
      <c r="E886" s="4"/>
      <c r="F886" s="4"/>
      <c r="G886" s="4"/>
      <c r="H886" s="4"/>
      <c r="I886" s="4"/>
      <c r="J886" s="4"/>
      <c r="K886" s="4"/>
      <c r="L886" s="4"/>
      <c r="M886" s="4"/>
      <c r="N886" s="4"/>
      <c r="O886" s="4"/>
      <c r="P886" s="4"/>
      <c r="Q886" s="4"/>
      <c r="R886" s="4"/>
      <c r="S886" s="4"/>
      <c r="T886" s="4"/>
      <c r="U886" s="4"/>
      <c r="V886" s="4"/>
      <c r="W886" s="4"/>
      <c r="X886" s="4"/>
      <c r="Y886" s="4"/>
      <c r="Z886" s="4"/>
    </row>
    <row r="887" spans="1:26" ht="18" customHeight="1" x14ac:dyDescent="0.2">
      <c r="A887" s="8"/>
      <c r="B887" s="8"/>
      <c r="C887" s="8"/>
      <c r="D887" s="4"/>
      <c r="E887" s="4"/>
      <c r="F887" s="4"/>
      <c r="G887" s="4"/>
      <c r="H887" s="4"/>
      <c r="I887" s="4"/>
      <c r="J887" s="4"/>
      <c r="K887" s="4"/>
      <c r="L887" s="4"/>
      <c r="M887" s="4"/>
      <c r="N887" s="4"/>
      <c r="O887" s="4"/>
      <c r="P887" s="4"/>
      <c r="Q887" s="4"/>
      <c r="R887" s="4"/>
      <c r="S887" s="4"/>
      <c r="T887" s="4"/>
      <c r="U887" s="4"/>
      <c r="V887" s="4"/>
      <c r="W887" s="4"/>
      <c r="X887" s="4"/>
      <c r="Y887" s="4"/>
      <c r="Z887" s="4"/>
    </row>
    <row r="888" spans="1:26" ht="18" customHeight="1" x14ac:dyDescent="0.2">
      <c r="A888" s="8"/>
      <c r="B888" s="8"/>
      <c r="C888" s="8"/>
      <c r="D888" s="4"/>
      <c r="E888" s="4"/>
      <c r="F888" s="4"/>
      <c r="G888" s="4"/>
      <c r="H888" s="4"/>
      <c r="I888" s="4"/>
      <c r="J888" s="4"/>
      <c r="K888" s="4"/>
      <c r="L888" s="4"/>
      <c r="M888" s="4"/>
      <c r="N888" s="4"/>
      <c r="O888" s="4"/>
      <c r="P888" s="4"/>
      <c r="Q888" s="4"/>
      <c r="R888" s="4"/>
      <c r="S888" s="4"/>
      <c r="T888" s="4"/>
      <c r="U888" s="4"/>
      <c r="V888" s="4"/>
      <c r="W888" s="4"/>
      <c r="X888" s="4"/>
      <c r="Y888" s="4"/>
      <c r="Z888" s="4"/>
    </row>
    <row r="889" spans="1:26" ht="18" customHeight="1" x14ac:dyDescent="0.2">
      <c r="A889" s="8"/>
      <c r="B889" s="8"/>
      <c r="C889" s="8"/>
      <c r="D889" s="4"/>
      <c r="E889" s="4"/>
      <c r="F889" s="4"/>
      <c r="G889" s="4"/>
      <c r="H889" s="4"/>
      <c r="I889" s="4"/>
      <c r="J889" s="4"/>
      <c r="K889" s="4"/>
      <c r="L889" s="4"/>
      <c r="M889" s="4"/>
      <c r="N889" s="4"/>
      <c r="O889" s="4"/>
      <c r="P889" s="4"/>
      <c r="Q889" s="4"/>
      <c r="R889" s="4"/>
      <c r="S889" s="4"/>
      <c r="T889" s="4"/>
      <c r="U889" s="4"/>
      <c r="V889" s="4"/>
      <c r="W889" s="4"/>
      <c r="X889" s="4"/>
      <c r="Y889" s="4"/>
      <c r="Z889" s="4"/>
    </row>
    <row r="890" spans="1:26" ht="18" customHeight="1" x14ac:dyDescent="0.2">
      <c r="A890" s="8"/>
      <c r="B890" s="8"/>
      <c r="C890" s="8"/>
      <c r="D890" s="4"/>
      <c r="E890" s="4"/>
      <c r="F890" s="4"/>
      <c r="G890" s="4"/>
      <c r="H890" s="4"/>
      <c r="I890" s="4"/>
      <c r="J890" s="4"/>
      <c r="K890" s="4"/>
      <c r="L890" s="4"/>
      <c r="M890" s="4"/>
      <c r="N890" s="4"/>
      <c r="O890" s="4"/>
      <c r="P890" s="4"/>
      <c r="Q890" s="4"/>
      <c r="R890" s="4"/>
      <c r="S890" s="4"/>
      <c r="T890" s="4"/>
      <c r="U890" s="4"/>
      <c r="V890" s="4"/>
      <c r="W890" s="4"/>
      <c r="X890" s="4"/>
      <c r="Y890" s="4"/>
      <c r="Z890" s="4"/>
    </row>
    <row r="891" spans="1:26" ht="18" customHeight="1" x14ac:dyDescent="0.2">
      <c r="A891" s="8"/>
      <c r="B891" s="8"/>
      <c r="C891" s="8"/>
      <c r="D891" s="4"/>
      <c r="E891" s="4"/>
      <c r="F891" s="4"/>
      <c r="G891" s="4"/>
      <c r="H891" s="4"/>
      <c r="I891" s="4"/>
      <c r="J891" s="4"/>
      <c r="K891" s="4"/>
      <c r="L891" s="4"/>
      <c r="M891" s="4"/>
      <c r="N891" s="4"/>
      <c r="O891" s="4"/>
      <c r="P891" s="4"/>
      <c r="Q891" s="4"/>
      <c r="R891" s="4"/>
      <c r="S891" s="4"/>
      <c r="T891" s="4"/>
      <c r="U891" s="4"/>
      <c r="V891" s="4"/>
      <c r="W891" s="4"/>
      <c r="X891" s="4"/>
      <c r="Y891" s="4"/>
      <c r="Z891" s="4"/>
    </row>
    <row r="892" spans="1:26" ht="18" customHeight="1" x14ac:dyDescent="0.2">
      <c r="A892" s="8"/>
      <c r="B892" s="8"/>
      <c r="C892" s="8"/>
      <c r="D892" s="4"/>
      <c r="E892" s="4"/>
      <c r="F892" s="4"/>
      <c r="G892" s="4"/>
      <c r="H892" s="4"/>
      <c r="I892" s="4"/>
      <c r="J892" s="4"/>
      <c r="K892" s="4"/>
      <c r="L892" s="4"/>
      <c r="M892" s="4"/>
      <c r="N892" s="4"/>
      <c r="O892" s="4"/>
      <c r="P892" s="4"/>
      <c r="Q892" s="4"/>
      <c r="R892" s="4"/>
      <c r="S892" s="4"/>
      <c r="T892" s="4"/>
      <c r="U892" s="4"/>
      <c r="V892" s="4"/>
      <c r="W892" s="4"/>
      <c r="X892" s="4"/>
      <c r="Y892" s="4"/>
      <c r="Z892" s="4"/>
    </row>
    <row r="893" spans="1:26" ht="18" customHeight="1" x14ac:dyDescent="0.2">
      <c r="A893" s="8"/>
      <c r="B893" s="8"/>
      <c r="C893" s="8"/>
      <c r="D893" s="4"/>
      <c r="E893" s="4"/>
      <c r="F893" s="4"/>
      <c r="G893" s="4"/>
      <c r="H893" s="4"/>
      <c r="I893" s="4"/>
      <c r="J893" s="4"/>
      <c r="K893" s="4"/>
      <c r="L893" s="4"/>
      <c r="M893" s="4"/>
      <c r="N893" s="4"/>
      <c r="O893" s="4"/>
      <c r="P893" s="4"/>
      <c r="Q893" s="4"/>
      <c r="R893" s="4"/>
      <c r="S893" s="4"/>
      <c r="T893" s="4"/>
      <c r="U893" s="4"/>
      <c r="V893" s="4"/>
      <c r="W893" s="4"/>
      <c r="X893" s="4"/>
      <c r="Y893" s="4"/>
      <c r="Z893" s="4"/>
    </row>
    <row r="894" spans="1:26" ht="18" customHeight="1" x14ac:dyDescent="0.2">
      <c r="A894" s="8"/>
      <c r="B894" s="8"/>
      <c r="C894" s="8"/>
      <c r="D894" s="4"/>
      <c r="E894" s="4"/>
      <c r="F894" s="4"/>
      <c r="G894" s="4"/>
      <c r="H894" s="4"/>
      <c r="I894" s="4"/>
      <c r="J894" s="4"/>
      <c r="K894" s="4"/>
      <c r="L894" s="4"/>
      <c r="M894" s="4"/>
      <c r="N894" s="4"/>
      <c r="O894" s="4"/>
      <c r="P894" s="4"/>
      <c r="Q894" s="4"/>
      <c r="R894" s="4"/>
      <c r="S894" s="4"/>
      <c r="T894" s="4"/>
      <c r="U894" s="4"/>
      <c r="V894" s="4"/>
      <c r="W894" s="4"/>
      <c r="X894" s="4"/>
      <c r="Y894" s="4"/>
      <c r="Z894" s="4"/>
    </row>
    <row r="895" spans="1:26" ht="18" customHeight="1" x14ac:dyDescent="0.2">
      <c r="A895" s="8"/>
      <c r="B895" s="8"/>
      <c r="C895" s="8"/>
      <c r="D895" s="4"/>
      <c r="E895" s="4"/>
      <c r="F895" s="4"/>
      <c r="G895" s="4"/>
      <c r="H895" s="4"/>
      <c r="I895" s="4"/>
      <c r="J895" s="4"/>
      <c r="K895" s="4"/>
      <c r="L895" s="4"/>
      <c r="M895" s="4"/>
      <c r="N895" s="4"/>
      <c r="O895" s="4"/>
      <c r="P895" s="4"/>
      <c r="Q895" s="4"/>
      <c r="R895" s="4"/>
      <c r="S895" s="4"/>
      <c r="T895" s="4"/>
      <c r="U895" s="4"/>
      <c r="V895" s="4"/>
      <c r="W895" s="4"/>
      <c r="X895" s="4"/>
      <c r="Y895" s="4"/>
      <c r="Z895" s="4"/>
    </row>
    <row r="896" spans="1:26" ht="18" customHeight="1" x14ac:dyDescent="0.2">
      <c r="A896" s="8"/>
      <c r="B896" s="8"/>
      <c r="C896" s="8"/>
      <c r="D896" s="4"/>
      <c r="E896" s="4"/>
      <c r="F896" s="4"/>
      <c r="G896" s="4"/>
      <c r="H896" s="4"/>
      <c r="I896" s="4"/>
      <c r="J896" s="4"/>
      <c r="K896" s="4"/>
      <c r="L896" s="4"/>
      <c r="M896" s="4"/>
      <c r="N896" s="4"/>
      <c r="O896" s="4"/>
      <c r="P896" s="4"/>
      <c r="Q896" s="4"/>
      <c r="R896" s="4"/>
      <c r="S896" s="4"/>
      <c r="T896" s="4"/>
      <c r="U896" s="4"/>
      <c r="V896" s="4"/>
      <c r="W896" s="4"/>
      <c r="X896" s="4"/>
      <c r="Y896" s="4"/>
      <c r="Z896" s="4"/>
    </row>
    <row r="897" spans="1:26" ht="18" customHeight="1" x14ac:dyDescent="0.2">
      <c r="A897" s="8"/>
      <c r="B897" s="8"/>
      <c r="C897" s="8"/>
      <c r="D897" s="4"/>
      <c r="E897" s="4"/>
      <c r="F897" s="4"/>
      <c r="G897" s="4"/>
      <c r="H897" s="4"/>
      <c r="I897" s="4"/>
      <c r="J897" s="4"/>
      <c r="K897" s="4"/>
      <c r="L897" s="4"/>
      <c r="M897" s="4"/>
      <c r="N897" s="4"/>
      <c r="O897" s="4"/>
      <c r="P897" s="4"/>
      <c r="Q897" s="4"/>
      <c r="R897" s="4"/>
      <c r="S897" s="4"/>
      <c r="T897" s="4"/>
      <c r="U897" s="4"/>
      <c r="V897" s="4"/>
      <c r="W897" s="4"/>
      <c r="X897" s="4"/>
      <c r="Y897" s="4"/>
      <c r="Z897" s="4"/>
    </row>
    <row r="898" spans="1:26" ht="18" customHeight="1" x14ac:dyDescent="0.2">
      <c r="A898" s="8"/>
      <c r="B898" s="8"/>
      <c r="C898" s="8"/>
      <c r="D898" s="4"/>
      <c r="E898" s="4"/>
      <c r="F898" s="4"/>
      <c r="G898" s="4"/>
      <c r="H898" s="4"/>
      <c r="I898" s="4"/>
      <c r="J898" s="4"/>
      <c r="K898" s="4"/>
      <c r="L898" s="4"/>
      <c r="M898" s="4"/>
      <c r="N898" s="4"/>
      <c r="O898" s="4"/>
      <c r="P898" s="4"/>
      <c r="Q898" s="4"/>
      <c r="R898" s="4"/>
      <c r="S898" s="4"/>
      <c r="T898" s="4"/>
      <c r="U898" s="4"/>
      <c r="V898" s="4"/>
      <c r="W898" s="4"/>
      <c r="X898" s="4"/>
      <c r="Y898" s="4"/>
      <c r="Z898" s="4"/>
    </row>
    <row r="899" spans="1:26" ht="18" customHeight="1" x14ac:dyDescent="0.2">
      <c r="A899" s="8"/>
      <c r="B899" s="8"/>
      <c r="C899" s="8"/>
      <c r="D899" s="4"/>
      <c r="E899" s="4"/>
      <c r="F899" s="4"/>
      <c r="G899" s="4"/>
      <c r="H899" s="4"/>
      <c r="I899" s="4"/>
      <c r="J899" s="4"/>
      <c r="K899" s="4"/>
      <c r="L899" s="4"/>
      <c r="M899" s="4"/>
      <c r="N899" s="4"/>
      <c r="O899" s="4"/>
      <c r="P899" s="4"/>
      <c r="Q899" s="4"/>
      <c r="R899" s="4"/>
      <c r="S899" s="4"/>
      <c r="T899" s="4"/>
      <c r="U899" s="4"/>
      <c r="V899" s="4"/>
      <c r="W899" s="4"/>
      <c r="X899" s="4"/>
      <c r="Y899" s="4"/>
      <c r="Z899" s="4"/>
    </row>
    <row r="900" spans="1:26" ht="18" customHeight="1" x14ac:dyDescent="0.2">
      <c r="A900" s="8"/>
      <c r="B900" s="8"/>
      <c r="C900" s="8"/>
      <c r="D900" s="4"/>
      <c r="E900" s="4"/>
      <c r="F900" s="4"/>
      <c r="G900" s="4"/>
      <c r="H900" s="4"/>
      <c r="I900" s="4"/>
      <c r="J900" s="4"/>
      <c r="K900" s="4"/>
      <c r="L900" s="4"/>
      <c r="M900" s="4"/>
      <c r="N900" s="4"/>
      <c r="O900" s="4"/>
      <c r="P900" s="4"/>
      <c r="Q900" s="4"/>
      <c r="R900" s="4"/>
      <c r="S900" s="4"/>
      <c r="T900" s="4"/>
      <c r="U900" s="4"/>
      <c r="V900" s="4"/>
      <c r="W900" s="4"/>
      <c r="X900" s="4"/>
      <c r="Y900" s="4"/>
      <c r="Z900" s="4"/>
    </row>
    <row r="901" spans="1:26" ht="18" customHeight="1" x14ac:dyDescent="0.2">
      <c r="A901" s="8"/>
      <c r="B901" s="8"/>
      <c r="C901" s="8"/>
      <c r="D901" s="4"/>
      <c r="E901" s="4"/>
      <c r="F901" s="4"/>
      <c r="G901" s="4"/>
      <c r="H901" s="4"/>
      <c r="I901" s="4"/>
      <c r="J901" s="4"/>
      <c r="K901" s="4"/>
      <c r="L901" s="4"/>
      <c r="M901" s="4"/>
      <c r="N901" s="4"/>
      <c r="O901" s="4"/>
      <c r="P901" s="4"/>
      <c r="Q901" s="4"/>
      <c r="R901" s="4"/>
      <c r="S901" s="4"/>
      <c r="T901" s="4"/>
      <c r="U901" s="4"/>
      <c r="V901" s="4"/>
      <c r="W901" s="4"/>
      <c r="X901" s="4"/>
      <c r="Y901" s="4"/>
      <c r="Z901" s="4"/>
    </row>
    <row r="902" spans="1:26" ht="18" customHeight="1" x14ac:dyDescent="0.2">
      <c r="A902" s="8"/>
      <c r="B902" s="8"/>
      <c r="C902" s="8"/>
      <c r="D902" s="4"/>
      <c r="E902" s="4"/>
      <c r="F902" s="4"/>
      <c r="G902" s="4"/>
      <c r="H902" s="4"/>
      <c r="I902" s="4"/>
      <c r="J902" s="4"/>
      <c r="K902" s="4"/>
      <c r="L902" s="4"/>
      <c r="M902" s="4"/>
      <c r="N902" s="4"/>
      <c r="O902" s="4"/>
      <c r="P902" s="4"/>
      <c r="Q902" s="4"/>
      <c r="R902" s="4"/>
      <c r="S902" s="4"/>
      <c r="T902" s="4"/>
      <c r="U902" s="4"/>
      <c r="V902" s="4"/>
      <c r="W902" s="4"/>
      <c r="X902" s="4"/>
      <c r="Y902" s="4"/>
      <c r="Z902" s="4"/>
    </row>
    <row r="903" spans="1:26" ht="18" customHeight="1" x14ac:dyDescent="0.2">
      <c r="A903" s="8"/>
      <c r="B903" s="8"/>
      <c r="C903" s="8"/>
      <c r="D903" s="4"/>
      <c r="E903" s="4"/>
      <c r="F903" s="4"/>
      <c r="G903" s="4"/>
      <c r="H903" s="4"/>
      <c r="I903" s="4"/>
      <c r="J903" s="4"/>
      <c r="K903" s="4"/>
      <c r="L903" s="4"/>
      <c r="M903" s="4"/>
      <c r="N903" s="4"/>
      <c r="O903" s="4"/>
      <c r="P903" s="4"/>
      <c r="Q903" s="4"/>
      <c r="R903" s="4"/>
      <c r="S903" s="4"/>
      <c r="T903" s="4"/>
      <c r="U903" s="4"/>
      <c r="V903" s="4"/>
      <c r="W903" s="4"/>
      <c r="X903" s="4"/>
      <c r="Y903" s="4"/>
      <c r="Z903" s="4"/>
    </row>
    <row r="904" spans="1:26" ht="18" customHeight="1" x14ac:dyDescent="0.2">
      <c r="A904" s="8"/>
      <c r="B904" s="8"/>
      <c r="C904" s="8"/>
      <c r="D904" s="4"/>
      <c r="E904" s="4"/>
      <c r="F904" s="4"/>
      <c r="G904" s="4"/>
      <c r="H904" s="4"/>
      <c r="I904" s="4"/>
      <c r="J904" s="4"/>
      <c r="K904" s="4"/>
      <c r="L904" s="4"/>
      <c r="M904" s="4"/>
      <c r="N904" s="4"/>
      <c r="O904" s="4"/>
      <c r="P904" s="4"/>
      <c r="Q904" s="4"/>
      <c r="R904" s="4"/>
      <c r="S904" s="4"/>
      <c r="T904" s="4"/>
      <c r="U904" s="4"/>
      <c r="V904" s="4"/>
      <c r="W904" s="4"/>
      <c r="X904" s="4"/>
      <c r="Y904" s="4"/>
      <c r="Z904" s="4"/>
    </row>
    <row r="905" spans="1:26" ht="18" customHeight="1" x14ac:dyDescent="0.2">
      <c r="A905" s="8"/>
      <c r="B905" s="8"/>
      <c r="C905" s="8"/>
      <c r="D905" s="4"/>
      <c r="E905" s="4"/>
      <c r="F905" s="4"/>
      <c r="G905" s="4"/>
      <c r="H905" s="4"/>
      <c r="I905" s="4"/>
      <c r="J905" s="4"/>
      <c r="K905" s="4"/>
      <c r="L905" s="4"/>
      <c r="M905" s="4"/>
      <c r="N905" s="4"/>
      <c r="O905" s="4"/>
      <c r="P905" s="4"/>
      <c r="Q905" s="4"/>
      <c r="R905" s="4"/>
      <c r="S905" s="4"/>
      <c r="T905" s="4"/>
      <c r="U905" s="4"/>
      <c r="V905" s="4"/>
      <c r="W905" s="4"/>
      <c r="X905" s="4"/>
      <c r="Y905" s="4"/>
      <c r="Z905" s="4"/>
    </row>
    <row r="906" spans="1:26" ht="18" customHeight="1" x14ac:dyDescent="0.2">
      <c r="A906" s="8"/>
      <c r="B906" s="8"/>
      <c r="C906" s="8"/>
      <c r="D906" s="4"/>
      <c r="E906" s="4"/>
      <c r="F906" s="4"/>
      <c r="G906" s="4"/>
      <c r="H906" s="4"/>
      <c r="I906" s="4"/>
      <c r="J906" s="4"/>
      <c r="K906" s="4"/>
      <c r="L906" s="4"/>
      <c r="M906" s="4"/>
      <c r="N906" s="4"/>
      <c r="O906" s="4"/>
      <c r="P906" s="4"/>
      <c r="Q906" s="4"/>
      <c r="R906" s="4"/>
      <c r="S906" s="4"/>
      <c r="T906" s="4"/>
      <c r="U906" s="4"/>
      <c r="V906" s="4"/>
      <c r="W906" s="4"/>
      <c r="X906" s="4"/>
      <c r="Y906" s="4"/>
      <c r="Z906" s="4"/>
    </row>
    <row r="907" spans="1:26" ht="18" customHeight="1" x14ac:dyDescent="0.2">
      <c r="A907" s="8"/>
      <c r="B907" s="8"/>
      <c r="C907" s="8"/>
      <c r="D907" s="4"/>
      <c r="E907" s="4"/>
      <c r="F907" s="4"/>
      <c r="G907" s="4"/>
      <c r="H907" s="4"/>
      <c r="I907" s="4"/>
      <c r="J907" s="4"/>
      <c r="K907" s="4"/>
      <c r="L907" s="4"/>
      <c r="M907" s="4"/>
      <c r="N907" s="4"/>
      <c r="O907" s="4"/>
      <c r="P907" s="4"/>
      <c r="Q907" s="4"/>
      <c r="R907" s="4"/>
      <c r="S907" s="4"/>
      <c r="T907" s="4"/>
      <c r="U907" s="4"/>
      <c r="V907" s="4"/>
      <c r="W907" s="4"/>
      <c r="X907" s="4"/>
      <c r="Y907" s="4"/>
      <c r="Z907" s="4"/>
    </row>
    <row r="908" spans="1:26" ht="18" customHeight="1" x14ac:dyDescent="0.2">
      <c r="A908" s="8"/>
      <c r="B908" s="8"/>
      <c r="C908" s="8"/>
      <c r="D908" s="4"/>
      <c r="E908" s="4"/>
      <c r="F908" s="4"/>
      <c r="G908" s="4"/>
      <c r="H908" s="4"/>
      <c r="I908" s="4"/>
      <c r="J908" s="4"/>
      <c r="K908" s="4"/>
      <c r="L908" s="4"/>
      <c r="M908" s="4"/>
      <c r="N908" s="4"/>
      <c r="O908" s="4"/>
      <c r="P908" s="4"/>
      <c r="Q908" s="4"/>
      <c r="R908" s="4"/>
      <c r="S908" s="4"/>
      <c r="T908" s="4"/>
      <c r="U908" s="4"/>
      <c r="V908" s="4"/>
      <c r="W908" s="4"/>
      <c r="X908" s="4"/>
      <c r="Y908" s="4"/>
      <c r="Z908" s="4"/>
    </row>
    <row r="909" spans="1:26" ht="18" customHeight="1" x14ac:dyDescent="0.2">
      <c r="A909" s="8"/>
      <c r="B909" s="8"/>
      <c r="C909" s="8"/>
      <c r="D909" s="4"/>
      <c r="E909" s="4"/>
      <c r="F909" s="4"/>
      <c r="G909" s="4"/>
      <c r="H909" s="4"/>
      <c r="I909" s="4"/>
      <c r="J909" s="4"/>
      <c r="K909" s="4"/>
      <c r="L909" s="4"/>
      <c r="M909" s="4"/>
      <c r="N909" s="4"/>
      <c r="O909" s="4"/>
      <c r="P909" s="4"/>
      <c r="Q909" s="4"/>
      <c r="R909" s="4"/>
      <c r="S909" s="4"/>
      <c r="T909" s="4"/>
      <c r="U909" s="4"/>
      <c r="V909" s="4"/>
      <c r="W909" s="4"/>
      <c r="X909" s="4"/>
      <c r="Y909" s="4"/>
      <c r="Z909" s="4"/>
    </row>
    <row r="910" spans="1:26" ht="18" customHeight="1" x14ac:dyDescent="0.2">
      <c r="A910" s="8"/>
      <c r="B910" s="8"/>
      <c r="C910" s="8"/>
      <c r="D910" s="4"/>
      <c r="E910" s="4"/>
      <c r="F910" s="4"/>
      <c r="G910" s="4"/>
      <c r="H910" s="4"/>
      <c r="I910" s="4"/>
      <c r="J910" s="4"/>
      <c r="K910" s="4"/>
      <c r="L910" s="4"/>
      <c r="M910" s="4"/>
      <c r="N910" s="4"/>
      <c r="O910" s="4"/>
      <c r="P910" s="4"/>
      <c r="Q910" s="4"/>
      <c r="R910" s="4"/>
      <c r="S910" s="4"/>
      <c r="T910" s="4"/>
      <c r="U910" s="4"/>
      <c r="V910" s="4"/>
      <c r="W910" s="4"/>
      <c r="X910" s="4"/>
      <c r="Y910" s="4"/>
      <c r="Z910" s="4"/>
    </row>
    <row r="911" spans="1:26" ht="18" customHeight="1" x14ac:dyDescent="0.2">
      <c r="A911" s="8"/>
      <c r="B911" s="8"/>
      <c r="C911" s="8"/>
      <c r="D911" s="4"/>
      <c r="E911" s="4"/>
      <c r="F911" s="4"/>
      <c r="G911" s="4"/>
      <c r="H911" s="4"/>
      <c r="I911" s="4"/>
      <c r="J911" s="4"/>
      <c r="K911" s="4"/>
      <c r="L911" s="4"/>
      <c r="M911" s="4"/>
      <c r="N911" s="4"/>
      <c r="O911" s="4"/>
      <c r="P911" s="4"/>
      <c r="Q911" s="4"/>
      <c r="R911" s="4"/>
      <c r="S911" s="4"/>
      <c r="T911" s="4"/>
      <c r="U911" s="4"/>
      <c r="V911" s="4"/>
      <c r="W911" s="4"/>
      <c r="X911" s="4"/>
      <c r="Y911" s="4"/>
      <c r="Z911" s="4"/>
    </row>
    <row r="912" spans="1:26" ht="18" customHeight="1" x14ac:dyDescent="0.2">
      <c r="A912" s="8"/>
      <c r="B912" s="8"/>
      <c r="C912" s="8"/>
      <c r="D912" s="4"/>
      <c r="E912" s="4"/>
      <c r="F912" s="4"/>
      <c r="G912" s="4"/>
      <c r="H912" s="4"/>
      <c r="I912" s="4"/>
      <c r="J912" s="4"/>
      <c r="K912" s="4"/>
      <c r="L912" s="4"/>
      <c r="M912" s="4"/>
      <c r="N912" s="4"/>
      <c r="O912" s="4"/>
      <c r="P912" s="4"/>
      <c r="Q912" s="4"/>
      <c r="R912" s="4"/>
      <c r="S912" s="4"/>
      <c r="T912" s="4"/>
      <c r="U912" s="4"/>
      <c r="V912" s="4"/>
      <c r="W912" s="4"/>
      <c r="X912" s="4"/>
      <c r="Y912" s="4"/>
      <c r="Z912" s="4"/>
    </row>
    <row r="913" spans="1:26" ht="18" customHeight="1" x14ac:dyDescent="0.2">
      <c r="A913" s="8"/>
      <c r="B913" s="8"/>
      <c r="C913" s="8"/>
      <c r="D913" s="4"/>
      <c r="E913" s="4"/>
      <c r="F913" s="4"/>
      <c r="G913" s="4"/>
      <c r="H913" s="4"/>
      <c r="I913" s="4"/>
      <c r="J913" s="4"/>
      <c r="K913" s="4"/>
      <c r="L913" s="4"/>
      <c r="M913" s="4"/>
      <c r="N913" s="4"/>
      <c r="O913" s="4"/>
      <c r="P913" s="4"/>
      <c r="Q913" s="4"/>
      <c r="R913" s="4"/>
      <c r="S913" s="4"/>
      <c r="T913" s="4"/>
      <c r="U913" s="4"/>
      <c r="V913" s="4"/>
      <c r="W913" s="4"/>
      <c r="X913" s="4"/>
      <c r="Y913" s="4"/>
      <c r="Z913" s="4"/>
    </row>
    <row r="914" spans="1:26" ht="18" customHeight="1" x14ac:dyDescent="0.2">
      <c r="A914" s="8"/>
      <c r="B914" s="8"/>
      <c r="C914" s="8"/>
      <c r="D914" s="4"/>
      <c r="E914" s="4"/>
      <c r="F914" s="4"/>
      <c r="G914" s="4"/>
      <c r="H914" s="4"/>
      <c r="I914" s="4"/>
      <c r="J914" s="4"/>
      <c r="K914" s="4"/>
      <c r="L914" s="4"/>
      <c r="M914" s="4"/>
      <c r="N914" s="4"/>
      <c r="O914" s="4"/>
      <c r="P914" s="4"/>
      <c r="Q914" s="4"/>
      <c r="R914" s="4"/>
      <c r="S914" s="4"/>
      <c r="T914" s="4"/>
      <c r="U914" s="4"/>
      <c r="V914" s="4"/>
      <c r="W914" s="4"/>
      <c r="X914" s="4"/>
      <c r="Y914" s="4"/>
      <c r="Z914" s="4"/>
    </row>
    <row r="915" spans="1:26" ht="18" customHeight="1" x14ac:dyDescent="0.2">
      <c r="A915" s="8"/>
      <c r="B915" s="8"/>
      <c r="C915" s="8"/>
      <c r="D915" s="4"/>
      <c r="E915" s="4"/>
      <c r="F915" s="4"/>
      <c r="G915" s="4"/>
      <c r="H915" s="4"/>
      <c r="I915" s="4"/>
      <c r="J915" s="4"/>
      <c r="K915" s="4"/>
      <c r="L915" s="4"/>
      <c r="M915" s="4"/>
      <c r="N915" s="4"/>
      <c r="O915" s="4"/>
      <c r="P915" s="4"/>
      <c r="Q915" s="4"/>
      <c r="R915" s="4"/>
      <c r="S915" s="4"/>
      <c r="T915" s="4"/>
      <c r="U915" s="4"/>
      <c r="V915" s="4"/>
      <c r="W915" s="4"/>
      <c r="X915" s="4"/>
      <c r="Y915" s="4"/>
      <c r="Z915" s="4"/>
    </row>
    <row r="916" spans="1:26" ht="18" customHeight="1" x14ac:dyDescent="0.2">
      <c r="A916" s="8"/>
      <c r="B916" s="8"/>
      <c r="C916" s="8"/>
      <c r="D916" s="4"/>
      <c r="E916" s="4"/>
      <c r="F916" s="4"/>
      <c r="G916" s="4"/>
      <c r="H916" s="4"/>
      <c r="I916" s="4"/>
      <c r="J916" s="4"/>
      <c r="K916" s="4"/>
      <c r="L916" s="4"/>
      <c r="M916" s="4"/>
      <c r="N916" s="4"/>
      <c r="O916" s="4"/>
      <c r="P916" s="4"/>
      <c r="Q916" s="4"/>
      <c r="R916" s="4"/>
      <c r="S916" s="4"/>
      <c r="T916" s="4"/>
      <c r="U916" s="4"/>
      <c r="V916" s="4"/>
      <c r="W916" s="4"/>
      <c r="X916" s="4"/>
      <c r="Y916" s="4"/>
      <c r="Z916" s="4"/>
    </row>
    <row r="917" spans="1:26" ht="18" customHeight="1" x14ac:dyDescent="0.2">
      <c r="A917" s="8"/>
      <c r="B917" s="8"/>
      <c r="C917" s="8"/>
      <c r="D917" s="4"/>
      <c r="E917" s="4"/>
      <c r="F917" s="4"/>
      <c r="G917" s="4"/>
      <c r="H917" s="4"/>
      <c r="I917" s="4"/>
      <c r="J917" s="4"/>
      <c r="K917" s="4"/>
      <c r="L917" s="4"/>
      <c r="M917" s="4"/>
      <c r="N917" s="4"/>
      <c r="O917" s="4"/>
      <c r="P917" s="4"/>
      <c r="Q917" s="4"/>
      <c r="R917" s="4"/>
      <c r="S917" s="4"/>
      <c r="T917" s="4"/>
      <c r="U917" s="4"/>
      <c r="V917" s="4"/>
      <c r="W917" s="4"/>
      <c r="X917" s="4"/>
      <c r="Y917" s="4"/>
      <c r="Z917" s="4"/>
    </row>
    <row r="918" spans="1:26" ht="18" customHeight="1" x14ac:dyDescent="0.2">
      <c r="A918" s="8"/>
      <c r="B918" s="8"/>
      <c r="C918" s="8"/>
      <c r="D918" s="4"/>
      <c r="E918" s="4"/>
      <c r="F918" s="4"/>
      <c r="G918" s="4"/>
      <c r="H918" s="4"/>
      <c r="I918" s="4"/>
      <c r="J918" s="4"/>
      <c r="K918" s="4"/>
      <c r="L918" s="4"/>
      <c r="M918" s="4"/>
      <c r="N918" s="4"/>
      <c r="O918" s="4"/>
      <c r="P918" s="4"/>
      <c r="Q918" s="4"/>
      <c r="R918" s="4"/>
      <c r="S918" s="4"/>
      <c r="T918" s="4"/>
      <c r="U918" s="4"/>
      <c r="V918" s="4"/>
      <c r="W918" s="4"/>
      <c r="X918" s="4"/>
      <c r="Y918" s="4"/>
      <c r="Z918" s="4"/>
    </row>
    <row r="919" spans="1:26" ht="18" customHeight="1" x14ac:dyDescent="0.2">
      <c r="A919" s="8"/>
      <c r="B919" s="8"/>
      <c r="C919" s="8"/>
      <c r="D919" s="4"/>
      <c r="E919" s="4"/>
      <c r="F919" s="4"/>
      <c r="G919" s="4"/>
      <c r="H919" s="4"/>
      <c r="I919" s="4"/>
      <c r="J919" s="4"/>
      <c r="K919" s="4"/>
      <c r="L919" s="4"/>
      <c r="M919" s="4"/>
      <c r="N919" s="4"/>
      <c r="O919" s="4"/>
      <c r="P919" s="4"/>
      <c r="Q919" s="4"/>
      <c r="R919" s="4"/>
      <c r="S919" s="4"/>
      <c r="T919" s="4"/>
      <c r="U919" s="4"/>
      <c r="V919" s="4"/>
      <c r="W919" s="4"/>
      <c r="X919" s="4"/>
      <c r="Y919" s="4"/>
      <c r="Z919" s="4"/>
    </row>
    <row r="920" spans="1:26" ht="18" customHeight="1" x14ac:dyDescent="0.2">
      <c r="A920" s="8"/>
      <c r="B920" s="8"/>
      <c r="C920" s="8"/>
      <c r="D920" s="4"/>
      <c r="E920" s="4"/>
      <c r="F920" s="4"/>
      <c r="G920" s="4"/>
      <c r="H920" s="4"/>
      <c r="I920" s="4"/>
      <c r="J920" s="4"/>
      <c r="K920" s="4"/>
      <c r="L920" s="4"/>
      <c r="M920" s="4"/>
      <c r="N920" s="4"/>
      <c r="O920" s="4"/>
      <c r="P920" s="4"/>
      <c r="Q920" s="4"/>
      <c r="R920" s="4"/>
      <c r="S920" s="4"/>
      <c r="T920" s="4"/>
      <c r="U920" s="4"/>
      <c r="V920" s="4"/>
      <c r="W920" s="4"/>
      <c r="X920" s="4"/>
      <c r="Y920" s="4"/>
      <c r="Z920" s="4"/>
    </row>
    <row r="921" spans="1:26" ht="18" customHeight="1" x14ac:dyDescent="0.2">
      <c r="A921" s="8"/>
      <c r="B921" s="8"/>
      <c r="C921" s="8"/>
      <c r="D921" s="4"/>
      <c r="E921" s="4"/>
      <c r="F921" s="4"/>
      <c r="G921" s="4"/>
      <c r="H921" s="4"/>
      <c r="I921" s="4"/>
      <c r="J921" s="4"/>
      <c r="K921" s="4"/>
      <c r="L921" s="4"/>
      <c r="M921" s="4"/>
      <c r="N921" s="4"/>
      <c r="O921" s="4"/>
      <c r="P921" s="4"/>
      <c r="Q921" s="4"/>
      <c r="R921" s="4"/>
      <c r="S921" s="4"/>
      <c r="T921" s="4"/>
      <c r="U921" s="4"/>
      <c r="V921" s="4"/>
      <c r="W921" s="4"/>
      <c r="X921" s="4"/>
      <c r="Y921" s="4"/>
      <c r="Z921" s="4"/>
    </row>
    <row r="922" spans="1:26" ht="18" customHeight="1" x14ac:dyDescent="0.2">
      <c r="A922" s="8"/>
      <c r="B922" s="8"/>
      <c r="C922" s="8"/>
      <c r="D922" s="4"/>
      <c r="E922" s="4"/>
      <c r="F922" s="4"/>
      <c r="G922" s="4"/>
      <c r="H922" s="4"/>
      <c r="I922" s="4"/>
      <c r="J922" s="4"/>
      <c r="K922" s="4"/>
      <c r="L922" s="4"/>
      <c r="M922" s="4"/>
      <c r="N922" s="4"/>
      <c r="O922" s="4"/>
      <c r="P922" s="4"/>
      <c r="Q922" s="4"/>
      <c r="R922" s="4"/>
      <c r="S922" s="4"/>
      <c r="T922" s="4"/>
      <c r="U922" s="4"/>
      <c r="V922" s="4"/>
      <c r="W922" s="4"/>
      <c r="X922" s="4"/>
      <c r="Y922" s="4"/>
      <c r="Z922" s="4"/>
    </row>
    <row r="923" spans="1:26" ht="18" customHeight="1" x14ac:dyDescent="0.2">
      <c r="A923" s="8"/>
      <c r="B923" s="8"/>
      <c r="C923" s="8"/>
      <c r="D923" s="4"/>
      <c r="E923" s="4"/>
      <c r="F923" s="4"/>
      <c r="G923" s="4"/>
      <c r="H923" s="4"/>
      <c r="I923" s="4"/>
      <c r="J923" s="4"/>
      <c r="K923" s="4"/>
      <c r="L923" s="4"/>
      <c r="M923" s="4"/>
      <c r="N923" s="4"/>
      <c r="O923" s="4"/>
      <c r="P923" s="4"/>
      <c r="Q923" s="4"/>
      <c r="R923" s="4"/>
      <c r="S923" s="4"/>
      <c r="T923" s="4"/>
      <c r="U923" s="4"/>
      <c r="V923" s="4"/>
      <c r="W923" s="4"/>
      <c r="X923" s="4"/>
      <c r="Y923" s="4"/>
      <c r="Z923" s="4"/>
    </row>
    <row r="924" spans="1:26" ht="18" customHeight="1" x14ac:dyDescent="0.2">
      <c r="A924" s="8"/>
      <c r="B924" s="8"/>
      <c r="C924" s="8"/>
      <c r="D924" s="4"/>
      <c r="E924" s="4"/>
      <c r="F924" s="4"/>
      <c r="G924" s="4"/>
      <c r="H924" s="4"/>
      <c r="I924" s="4"/>
      <c r="J924" s="4"/>
      <c r="K924" s="4"/>
      <c r="L924" s="4"/>
      <c r="M924" s="4"/>
      <c r="N924" s="4"/>
      <c r="O924" s="4"/>
      <c r="P924" s="4"/>
      <c r="Q924" s="4"/>
      <c r="R924" s="4"/>
      <c r="S924" s="4"/>
      <c r="T924" s="4"/>
      <c r="U924" s="4"/>
      <c r="V924" s="4"/>
      <c r="W924" s="4"/>
      <c r="X924" s="4"/>
      <c r="Y924" s="4"/>
      <c r="Z924" s="4"/>
    </row>
    <row r="925" spans="1:26" ht="18" customHeight="1" x14ac:dyDescent="0.2">
      <c r="A925" s="8"/>
      <c r="B925" s="8"/>
      <c r="C925" s="8"/>
      <c r="D925" s="4"/>
      <c r="E925" s="4"/>
      <c r="F925" s="4"/>
      <c r="G925" s="4"/>
      <c r="H925" s="4"/>
      <c r="I925" s="4"/>
      <c r="J925" s="4"/>
      <c r="K925" s="4"/>
      <c r="L925" s="4"/>
      <c r="M925" s="4"/>
      <c r="N925" s="4"/>
      <c r="O925" s="4"/>
      <c r="P925" s="4"/>
      <c r="Q925" s="4"/>
      <c r="R925" s="4"/>
      <c r="S925" s="4"/>
      <c r="T925" s="4"/>
      <c r="U925" s="4"/>
      <c r="V925" s="4"/>
      <c r="W925" s="4"/>
      <c r="X925" s="4"/>
      <c r="Y925" s="4"/>
      <c r="Z925" s="4"/>
    </row>
    <row r="926" spans="1:26" ht="18" customHeight="1" x14ac:dyDescent="0.2">
      <c r="A926" s="8"/>
      <c r="B926" s="8"/>
      <c r="C926" s="8"/>
      <c r="D926" s="4"/>
      <c r="E926" s="4"/>
      <c r="F926" s="4"/>
      <c r="G926" s="4"/>
      <c r="H926" s="4"/>
      <c r="I926" s="4"/>
      <c r="J926" s="4"/>
      <c r="K926" s="4"/>
      <c r="L926" s="4"/>
      <c r="M926" s="4"/>
      <c r="N926" s="4"/>
      <c r="O926" s="4"/>
      <c r="P926" s="4"/>
      <c r="Q926" s="4"/>
      <c r="R926" s="4"/>
      <c r="S926" s="4"/>
      <c r="T926" s="4"/>
      <c r="U926" s="4"/>
      <c r="V926" s="4"/>
      <c r="W926" s="4"/>
      <c r="X926" s="4"/>
      <c r="Y926" s="4"/>
      <c r="Z926" s="4"/>
    </row>
    <row r="927" spans="1:26" ht="18" customHeight="1" x14ac:dyDescent="0.2">
      <c r="A927" s="8"/>
      <c r="B927" s="8"/>
      <c r="C927" s="8"/>
      <c r="D927" s="4"/>
      <c r="E927" s="4"/>
      <c r="F927" s="4"/>
      <c r="G927" s="4"/>
      <c r="H927" s="4"/>
      <c r="I927" s="4"/>
      <c r="J927" s="4"/>
      <c r="K927" s="4"/>
      <c r="L927" s="4"/>
      <c r="M927" s="4"/>
      <c r="N927" s="4"/>
      <c r="O927" s="4"/>
      <c r="P927" s="4"/>
      <c r="Q927" s="4"/>
      <c r="R927" s="4"/>
      <c r="S927" s="4"/>
      <c r="T927" s="4"/>
      <c r="U927" s="4"/>
      <c r="V927" s="4"/>
      <c r="W927" s="4"/>
      <c r="X927" s="4"/>
      <c r="Y927" s="4"/>
      <c r="Z927" s="4"/>
    </row>
    <row r="928" spans="1:26" ht="18" customHeight="1" x14ac:dyDescent="0.2">
      <c r="A928" s="8"/>
      <c r="B928" s="8"/>
      <c r="C928" s="8"/>
      <c r="D928" s="4"/>
      <c r="E928" s="4"/>
      <c r="F928" s="4"/>
      <c r="G928" s="4"/>
      <c r="H928" s="4"/>
      <c r="I928" s="4"/>
      <c r="J928" s="4"/>
      <c r="K928" s="4"/>
      <c r="L928" s="4"/>
      <c r="M928" s="4"/>
      <c r="N928" s="4"/>
      <c r="O928" s="4"/>
      <c r="P928" s="4"/>
      <c r="Q928" s="4"/>
      <c r="R928" s="4"/>
      <c r="S928" s="4"/>
      <c r="T928" s="4"/>
      <c r="U928" s="4"/>
      <c r="V928" s="4"/>
      <c r="W928" s="4"/>
      <c r="X928" s="4"/>
      <c r="Y928" s="4"/>
      <c r="Z928" s="4"/>
    </row>
    <row r="929" spans="1:26" ht="18" customHeight="1" x14ac:dyDescent="0.2">
      <c r="A929" s="8"/>
      <c r="B929" s="8"/>
      <c r="C929" s="8"/>
      <c r="D929" s="4"/>
      <c r="E929" s="4"/>
      <c r="F929" s="4"/>
      <c r="G929" s="4"/>
      <c r="H929" s="4"/>
      <c r="I929" s="4"/>
      <c r="J929" s="4"/>
      <c r="K929" s="4"/>
      <c r="L929" s="4"/>
      <c r="M929" s="4"/>
      <c r="N929" s="4"/>
      <c r="O929" s="4"/>
      <c r="P929" s="4"/>
      <c r="Q929" s="4"/>
      <c r="R929" s="4"/>
      <c r="S929" s="4"/>
      <c r="T929" s="4"/>
      <c r="U929" s="4"/>
      <c r="V929" s="4"/>
      <c r="W929" s="4"/>
      <c r="X929" s="4"/>
      <c r="Y929" s="4"/>
      <c r="Z929" s="4"/>
    </row>
    <row r="930" spans="1:26" ht="18" customHeight="1" x14ac:dyDescent="0.2">
      <c r="A930" s="8"/>
      <c r="B930" s="8"/>
      <c r="C930" s="8"/>
      <c r="D930" s="4"/>
      <c r="E930" s="4"/>
      <c r="F930" s="4"/>
      <c r="G930" s="4"/>
      <c r="H930" s="4"/>
      <c r="I930" s="4"/>
      <c r="J930" s="4"/>
      <c r="K930" s="4"/>
      <c r="L930" s="4"/>
      <c r="M930" s="4"/>
      <c r="N930" s="4"/>
      <c r="O930" s="4"/>
      <c r="P930" s="4"/>
      <c r="Q930" s="4"/>
      <c r="R930" s="4"/>
      <c r="S930" s="4"/>
      <c r="T930" s="4"/>
      <c r="U930" s="4"/>
      <c r="V930" s="4"/>
      <c r="W930" s="4"/>
      <c r="X930" s="4"/>
      <c r="Y930" s="4"/>
      <c r="Z930" s="4"/>
    </row>
    <row r="931" spans="1:26" ht="18" customHeight="1" x14ac:dyDescent="0.2">
      <c r="A931" s="8"/>
      <c r="B931" s="8"/>
      <c r="C931" s="8"/>
      <c r="D931" s="4"/>
      <c r="E931" s="4"/>
      <c r="F931" s="4"/>
      <c r="G931" s="4"/>
      <c r="H931" s="4"/>
      <c r="I931" s="4"/>
      <c r="J931" s="4"/>
      <c r="K931" s="4"/>
      <c r="L931" s="4"/>
      <c r="M931" s="4"/>
      <c r="N931" s="4"/>
      <c r="O931" s="4"/>
      <c r="P931" s="4"/>
      <c r="Q931" s="4"/>
      <c r="R931" s="4"/>
      <c r="S931" s="4"/>
      <c r="T931" s="4"/>
      <c r="U931" s="4"/>
      <c r="V931" s="4"/>
      <c r="W931" s="4"/>
      <c r="X931" s="4"/>
      <c r="Y931" s="4"/>
      <c r="Z931" s="4"/>
    </row>
    <row r="932" spans="1:26" ht="18" customHeight="1" x14ac:dyDescent="0.2">
      <c r="A932" s="8"/>
      <c r="B932" s="8"/>
      <c r="C932" s="8"/>
      <c r="D932" s="4"/>
      <c r="E932" s="4"/>
      <c r="F932" s="4"/>
      <c r="G932" s="4"/>
      <c r="H932" s="4"/>
      <c r="I932" s="4"/>
      <c r="J932" s="4"/>
      <c r="K932" s="4"/>
      <c r="L932" s="4"/>
      <c r="M932" s="4"/>
      <c r="N932" s="4"/>
      <c r="O932" s="4"/>
      <c r="P932" s="4"/>
      <c r="Q932" s="4"/>
      <c r="R932" s="4"/>
      <c r="S932" s="4"/>
      <c r="T932" s="4"/>
      <c r="U932" s="4"/>
      <c r="V932" s="4"/>
      <c r="W932" s="4"/>
      <c r="X932" s="4"/>
      <c r="Y932" s="4"/>
      <c r="Z932" s="4"/>
    </row>
    <row r="933" spans="1:26" ht="18" customHeight="1" x14ac:dyDescent="0.2">
      <c r="A933" s="8"/>
      <c r="B933" s="8"/>
      <c r="C933" s="8"/>
      <c r="D933" s="4"/>
      <c r="E933" s="4"/>
      <c r="F933" s="4"/>
      <c r="G933" s="4"/>
      <c r="H933" s="4"/>
      <c r="I933" s="4"/>
      <c r="J933" s="4"/>
      <c r="K933" s="4"/>
      <c r="L933" s="4"/>
      <c r="M933" s="4"/>
      <c r="N933" s="4"/>
      <c r="O933" s="4"/>
      <c r="P933" s="4"/>
      <c r="Q933" s="4"/>
      <c r="R933" s="4"/>
      <c r="S933" s="4"/>
      <c r="T933" s="4"/>
      <c r="U933" s="4"/>
      <c r="V933" s="4"/>
      <c r="W933" s="4"/>
      <c r="X933" s="4"/>
      <c r="Y933" s="4"/>
      <c r="Z933" s="4"/>
    </row>
    <row r="934" spans="1:26" ht="18" customHeight="1" x14ac:dyDescent="0.2">
      <c r="A934" s="8"/>
      <c r="B934" s="8"/>
      <c r="C934" s="8"/>
      <c r="D934" s="4"/>
      <c r="E934" s="4"/>
      <c r="F934" s="4"/>
      <c r="G934" s="4"/>
      <c r="H934" s="4"/>
      <c r="I934" s="4"/>
      <c r="J934" s="4"/>
      <c r="K934" s="4"/>
      <c r="L934" s="4"/>
      <c r="M934" s="4"/>
      <c r="N934" s="4"/>
      <c r="O934" s="4"/>
      <c r="P934" s="4"/>
      <c r="Q934" s="4"/>
      <c r="R934" s="4"/>
      <c r="S934" s="4"/>
      <c r="T934" s="4"/>
      <c r="U934" s="4"/>
      <c r="V934" s="4"/>
      <c r="W934" s="4"/>
      <c r="X934" s="4"/>
      <c r="Y934" s="4"/>
      <c r="Z934" s="4"/>
    </row>
    <row r="935" spans="1:26" ht="18" customHeight="1" x14ac:dyDescent="0.2">
      <c r="A935" s="8"/>
      <c r="B935" s="8"/>
      <c r="C935" s="8"/>
      <c r="D935" s="4"/>
      <c r="E935" s="4"/>
      <c r="F935" s="4"/>
      <c r="G935" s="4"/>
      <c r="H935" s="4"/>
      <c r="I935" s="4"/>
      <c r="J935" s="4"/>
      <c r="K935" s="4"/>
      <c r="L935" s="4"/>
      <c r="M935" s="4"/>
      <c r="N935" s="4"/>
      <c r="O935" s="4"/>
      <c r="P935" s="4"/>
      <c r="Q935" s="4"/>
      <c r="R935" s="4"/>
      <c r="S935" s="4"/>
      <c r="T935" s="4"/>
      <c r="U935" s="4"/>
      <c r="V935" s="4"/>
      <c r="W935" s="4"/>
      <c r="X935" s="4"/>
      <c r="Y935" s="4"/>
      <c r="Z935" s="4"/>
    </row>
    <row r="936" spans="1:26" ht="18" customHeight="1" x14ac:dyDescent="0.2">
      <c r="A936" s="8"/>
      <c r="B936" s="8"/>
      <c r="C936" s="8"/>
      <c r="D936" s="4"/>
      <c r="E936" s="4"/>
      <c r="F936" s="4"/>
      <c r="G936" s="4"/>
      <c r="H936" s="4"/>
      <c r="I936" s="4"/>
      <c r="J936" s="4"/>
      <c r="K936" s="4"/>
      <c r="L936" s="4"/>
      <c r="M936" s="4"/>
      <c r="N936" s="4"/>
      <c r="O936" s="4"/>
      <c r="P936" s="4"/>
      <c r="Q936" s="4"/>
      <c r="R936" s="4"/>
      <c r="S936" s="4"/>
      <c r="T936" s="4"/>
      <c r="U936" s="4"/>
      <c r="V936" s="4"/>
      <c r="W936" s="4"/>
      <c r="X936" s="4"/>
      <c r="Y936" s="4"/>
      <c r="Z936" s="4"/>
    </row>
    <row r="937" spans="1:26" ht="18" customHeight="1" x14ac:dyDescent="0.2">
      <c r="A937" s="8"/>
      <c r="B937" s="8"/>
      <c r="C937" s="8"/>
      <c r="D937" s="4"/>
      <c r="E937" s="4"/>
      <c r="F937" s="4"/>
      <c r="G937" s="4"/>
      <c r="H937" s="4"/>
      <c r="I937" s="4"/>
      <c r="J937" s="4"/>
      <c r="K937" s="4"/>
      <c r="L937" s="4"/>
      <c r="M937" s="4"/>
      <c r="N937" s="4"/>
      <c r="O937" s="4"/>
      <c r="P937" s="4"/>
      <c r="Q937" s="4"/>
      <c r="R937" s="4"/>
      <c r="S937" s="4"/>
      <c r="T937" s="4"/>
      <c r="U937" s="4"/>
      <c r="V937" s="4"/>
      <c r="W937" s="4"/>
      <c r="X937" s="4"/>
      <c r="Y937" s="4"/>
      <c r="Z937" s="4"/>
    </row>
    <row r="938" spans="1:26" ht="18" customHeight="1" x14ac:dyDescent="0.2">
      <c r="A938" s="8"/>
      <c r="B938" s="8"/>
      <c r="C938" s="8"/>
      <c r="D938" s="4"/>
      <c r="E938" s="4"/>
      <c r="F938" s="4"/>
      <c r="G938" s="4"/>
      <c r="H938" s="4"/>
      <c r="I938" s="4"/>
      <c r="J938" s="4"/>
      <c r="K938" s="4"/>
      <c r="L938" s="4"/>
      <c r="M938" s="4"/>
      <c r="N938" s="4"/>
      <c r="O938" s="4"/>
      <c r="P938" s="4"/>
      <c r="Q938" s="4"/>
      <c r="R938" s="4"/>
      <c r="S938" s="4"/>
      <c r="T938" s="4"/>
      <c r="U938" s="4"/>
      <c r="V938" s="4"/>
      <c r="W938" s="4"/>
      <c r="X938" s="4"/>
      <c r="Y938" s="4"/>
      <c r="Z938" s="4"/>
    </row>
    <row r="939" spans="1:26" ht="18" customHeight="1" x14ac:dyDescent="0.2">
      <c r="A939" s="8"/>
      <c r="B939" s="8"/>
      <c r="C939" s="8"/>
      <c r="D939" s="4"/>
      <c r="E939" s="4"/>
      <c r="F939" s="4"/>
      <c r="G939" s="4"/>
      <c r="H939" s="4"/>
      <c r="I939" s="4"/>
      <c r="J939" s="4"/>
      <c r="K939" s="4"/>
      <c r="L939" s="4"/>
      <c r="M939" s="4"/>
      <c r="N939" s="4"/>
      <c r="O939" s="4"/>
      <c r="P939" s="4"/>
      <c r="Q939" s="4"/>
      <c r="R939" s="4"/>
      <c r="S939" s="4"/>
      <c r="T939" s="4"/>
      <c r="U939" s="4"/>
      <c r="V939" s="4"/>
      <c r="W939" s="4"/>
      <c r="X939" s="4"/>
      <c r="Y939" s="4"/>
      <c r="Z939" s="4"/>
    </row>
    <row r="940" spans="1:26" ht="18" customHeight="1" x14ac:dyDescent="0.2">
      <c r="A940" s="8"/>
      <c r="B940" s="8"/>
      <c r="C940" s="8"/>
      <c r="D940" s="4"/>
      <c r="E940" s="4"/>
      <c r="F940" s="4"/>
      <c r="G940" s="4"/>
      <c r="H940" s="4"/>
      <c r="I940" s="4"/>
      <c r="J940" s="4"/>
      <c r="K940" s="4"/>
      <c r="L940" s="4"/>
      <c r="M940" s="4"/>
      <c r="N940" s="4"/>
      <c r="O940" s="4"/>
      <c r="P940" s="4"/>
      <c r="Q940" s="4"/>
      <c r="R940" s="4"/>
      <c r="S940" s="4"/>
      <c r="T940" s="4"/>
      <c r="U940" s="4"/>
      <c r="V940" s="4"/>
      <c r="W940" s="4"/>
      <c r="X940" s="4"/>
      <c r="Y940" s="4"/>
      <c r="Z940" s="4"/>
    </row>
    <row r="941" spans="1:26" ht="18" customHeight="1" x14ac:dyDescent="0.2">
      <c r="A941" s="8"/>
      <c r="B941" s="8"/>
      <c r="C941" s="8"/>
      <c r="D941" s="4"/>
      <c r="E941" s="4"/>
      <c r="F941" s="4"/>
      <c r="G941" s="4"/>
      <c r="H941" s="4"/>
      <c r="I941" s="4"/>
      <c r="J941" s="4"/>
      <c r="K941" s="4"/>
      <c r="L941" s="4"/>
      <c r="M941" s="4"/>
      <c r="N941" s="4"/>
      <c r="O941" s="4"/>
      <c r="P941" s="4"/>
      <c r="Q941" s="4"/>
      <c r="R941" s="4"/>
      <c r="S941" s="4"/>
      <c r="T941" s="4"/>
      <c r="U941" s="4"/>
      <c r="V941" s="4"/>
      <c r="W941" s="4"/>
      <c r="X941" s="4"/>
      <c r="Y941" s="4"/>
      <c r="Z941" s="4"/>
    </row>
    <row r="942" spans="1:26" ht="18" customHeight="1" x14ac:dyDescent="0.2">
      <c r="A942" s="8"/>
      <c r="B942" s="8"/>
      <c r="C942" s="8"/>
      <c r="D942" s="4"/>
      <c r="E942" s="4"/>
      <c r="F942" s="4"/>
      <c r="G942" s="4"/>
      <c r="H942" s="4"/>
      <c r="I942" s="4"/>
      <c r="J942" s="4"/>
      <c r="K942" s="4"/>
      <c r="L942" s="4"/>
      <c r="M942" s="4"/>
      <c r="N942" s="4"/>
      <c r="O942" s="4"/>
      <c r="P942" s="4"/>
      <c r="Q942" s="4"/>
      <c r="R942" s="4"/>
      <c r="S942" s="4"/>
      <c r="T942" s="4"/>
      <c r="U942" s="4"/>
      <c r="V942" s="4"/>
      <c r="W942" s="4"/>
      <c r="X942" s="4"/>
      <c r="Y942" s="4"/>
      <c r="Z942" s="4"/>
    </row>
    <row r="943" spans="1:26" ht="18" customHeight="1" x14ac:dyDescent="0.2">
      <c r="A943" s="8"/>
      <c r="B943" s="8"/>
      <c r="C943" s="8"/>
      <c r="D943" s="4"/>
      <c r="E943" s="4"/>
      <c r="F943" s="4"/>
      <c r="G943" s="4"/>
      <c r="H943" s="4"/>
      <c r="I943" s="4"/>
      <c r="J943" s="4"/>
      <c r="K943" s="4"/>
      <c r="L943" s="4"/>
      <c r="M943" s="4"/>
      <c r="N943" s="4"/>
      <c r="O943" s="4"/>
      <c r="P943" s="4"/>
      <c r="Q943" s="4"/>
      <c r="R943" s="4"/>
      <c r="S943" s="4"/>
      <c r="T943" s="4"/>
      <c r="U943" s="4"/>
      <c r="V943" s="4"/>
      <c r="W943" s="4"/>
      <c r="X943" s="4"/>
      <c r="Y943" s="4"/>
      <c r="Z943" s="4"/>
    </row>
    <row r="944" spans="1:26" ht="18" customHeight="1" x14ac:dyDescent="0.2">
      <c r="A944" s="8"/>
      <c r="B944" s="8"/>
      <c r="C944" s="8"/>
      <c r="D944" s="4"/>
      <c r="E944" s="4"/>
      <c r="F944" s="4"/>
      <c r="G944" s="4"/>
      <c r="H944" s="4"/>
      <c r="I944" s="4"/>
      <c r="J944" s="4"/>
      <c r="K944" s="4"/>
      <c r="L944" s="4"/>
      <c r="M944" s="4"/>
      <c r="N944" s="4"/>
      <c r="O944" s="4"/>
      <c r="P944" s="4"/>
      <c r="Q944" s="4"/>
      <c r="R944" s="4"/>
      <c r="S944" s="4"/>
      <c r="T944" s="4"/>
      <c r="U944" s="4"/>
      <c r="V944" s="4"/>
      <c r="W944" s="4"/>
      <c r="X944" s="4"/>
      <c r="Y944" s="4"/>
      <c r="Z944" s="4"/>
    </row>
    <row r="945" spans="1:26" ht="18" customHeight="1" x14ac:dyDescent="0.2">
      <c r="A945" s="8"/>
      <c r="B945" s="8"/>
      <c r="C945" s="8"/>
      <c r="D945" s="4"/>
      <c r="E945" s="4"/>
      <c r="F945" s="4"/>
      <c r="G945" s="4"/>
      <c r="H945" s="4"/>
      <c r="I945" s="4"/>
      <c r="J945" s="4"/>
      <c r="K945" s="4"/>
      <c r="L945" s="4"/>
      <c r="M945" s="4"/>
      <c r="N945" s="4"/>
      <c r="O945" s="4"/>
      <c r="P945" s="4"/>
      <c r="Q945" s="4"/>
      <c r="R945" s="4"/>
      <c r="S945" s="4"/>
      <c r="T945" s="4"/>
      <c r="U945" s="4"/>
      <c r="V945" s="4"/>
      <c r="W945" s="4"/>
      <c r="X945" s="4"/>
      <c r="Y945" s="4"/>
      <c r="Z945" s="4"/>
    </row>
    <row r="946" spans="1:26" ht="18" customHeight="1" x14ac:dyDescent="0.2">
      <c r="A946" s="8"/>
      <c r="B946" s="8"/>
      <c r="C946" s="8"/>
      <c r="D946" s="4"/>
      <c r="E946" s="4"/>
      <c r="F946" s="4"/>
      <c r="G946" s="4"/>
      <c r="H946" s="4"/>
      <c r="I946" s="4"/>
      <c r="J946" s="4"/>
      <c r="K946" s="4"/>
      <c r="L946" s="4"/>
      <c r="M946" s="4"/>
      <c r="N946" s="4"/>
      <c r="O946" s="4"/>
      <c r="P946" s="4"/>
      <c r="Q946" s="4"/>
      <c r="R946" s="4"/>
      <c r="S946" s="4"/>
      <c r="T946" s="4"/>
      <c r="U946" s="4"/>
      <c r="V946" s="4"/>
      <c r="W946" s="4"/>
      <c r="X946" s="4"/>
      <c r="Y946" s="4"/>
      <c r="Z946" s="4"/>
    </row>
    <row r="947" spans="1:26" ht="18" customHeight="1" x14ac:dyDescent="0.2">
      <c r="A947" s="8"/>
      <c r="B947" s="8"/>
      <c r="C947" s="8"/>
      <c r="D947" s="4"/>
      <c r="E947" s="4"/>
      <c r="F947" s="4"/>
      <c r="G947" s="4"/>
      <c r="H947" s="4"/>
      <c r="I947" s="4"/>
      <c r="J947" s="4"/>
      <c r="K947" s="4"/>
      <c r="L947" s="4"/>
      <c r="M947" s="4"/>
      <c r="N947" s="4"/>
      <c r="O947" s="4"/>
      <c r="P947" s="4"/>
      <c r="Q947" s="4"/>
      <c r="R947" s="4"/>
      <c r="S947" s="4"/>
      <c r="T947" s="4"/>
      <c r="U947" s="4"/>
      <c r="V947" s="4"/>
      <c r="W947" s="4"/>
      <c r="X947" s="4"/>
      <c r="Y947" s="4"/>
      <c r="Z947" s="4"/>
    </row>
    <row r="948" spans="1:26" ht="18" customHeight="1" x14ac:dyDescent="0.2">
      <c r="A948" s="8"/>
      <c r="B948" s="8"/>
      <c r="C948" s="8"/>
      <c r="D948" s="4"/>
      <c r="E948" s="4"/>
      <c r="F948" s="4"/>
      <c r="G948" s="4"/>
      <c r="H948" s="4"/>
      <c r="I948" s="4"/>
      <c r="J948" s="4"/>
      <c r="K948" s="4"/>
      <c r="L948" s="4"/>
      <c r="M948" s="4"/>
      <c r="N948" s="4"/>
      <c r="O948" s="4"/>
      <c r="P948" s="4"/>
      <c r="Q948" s="4"/>
      <c r="R948" s="4"/>
      <c r="S948" s="4"/>
      <c r="T948" s="4"/>
      <c r="U948" s="4"/>
      <c r="V948" s="4"/>
      <c r="W948" s="4"/>
      <c r="X948" s="4"/>
      <c r="Y948" s="4"/>
      <c r="Z948" s="4"/>
    </row>
    <row r="949" spans="1:26" ht="18" customHeight="1" x14ac:dyDescent="0.2">
      <c r="A949" s="8"/>
      <c r="B949" s="8"/>
      <c r="C949" s="8"/>
      <c r="D949" s="4"/>
      <c r="E949" s="4"/>
      <c r="F949" s="4"/>
      <c r="G949" s="4"/>
      <c r="H949" s="4"/>
      <c r="I949" s="4"/>
      <c r="J949" s="4"/>
      <c r="K949" s="4"/>
      <c r="L949" s="4"/>
      <c r="M949" s="4"/>
      <c r="N949" s="4"/>
      <c r="O949" s="4"/>
      <c r="P949" s="4"/>
      <c r="Q949" s="4"/>
      <c r="R949" s="4"/>
      <c r="S949" s="4"/>
      <c r="T949" s="4"/>
      <c r="U949" s="4"/>
      <c r="V949" s="4"/>
      <c r="W949" s="4"/>
      <c r="X949" s="4"/>
      <c r="Y949" s="4"/>
      <c r="Z949" s="4"/>
    </row>
    <row r="950" spans="1:26" ht="18" customHeight="1" x14ac:dyDescent="0.2">
      <c r="A950" s="8"/>
      <c r="B950" s="8"/>
      <c r="C950" s="8"/>
      <c r="D950" s="4"/>
      <c r="E950" s="4"/>
      <c r="F950" s="4"/>
      <c r="G950" s="4"/>
      <c r="H950" s="4"/>
      <c r="I950" s="4"/>
      <c r="J950" s="4"/>
      <c r="K950" s="4"/>
      <c r="L950" s="4"/>
      <c r="M950" s="4"/>
      <c r="N950" s="4"/>
      <c r="O950" s="4"/>
      <c r="P950" s="4"/>
      <c r="Q950" s="4"/>
      <c r="R950" s="4"/>
      <c r="S950" s="4"/>
      <c r="T950" s="4"/>
      <c r="U950" s="4"/>
      <c r="V950" s="4"/>
      <c r="W950" s="4"/>
      <c r="X950" s="4"/>
      <c r="Y950" s="4"/>
      <c r="Z950" s="4"/>
    </row>
    <row r="951" spans="1:26" ht="18" customHeight="1" x14ac:dyDescent="0.2">
      <c r="A951" s="8"/>
      <c r="B951" s="8"/>
      <c r="C951" s="8"/>
      <c r="D951" s="4"/>
      <c r="E951" s="4"/>
      <c r="F951" s="4"/>
      <c r="G951" s="4"/>
      <c r="H951" s="4"/>
      <c r="I951" s="4"/>
      <c r="J951" s="4"/>
      <c r="K951" s="4"/>
      <c r="L951" s="4"/>
      <c r="M951" s="4"/>
      <c r="N951" s="4"/>
      <c r="O951" s="4"/>
      <c r="P951" s="4"/>
      <c r="Q951" s="4"/>
      <c r="R951" s="4"/>
      <c r="S951" s="4"/>
      <c r="T951" s="4"/>
      <c r="U951" s="4"/>
      <c r="V951" s="4"/>
      <c r="W951" s="4"/>
      <c r="X951" s="4"/>
      <c r="Y951" s="4"/>
      <c r="Z951" s="4"/>
    </row>
    <row r="952" spans="1:26" ht="18" customHeight="1" x14ac:dyDescent="0.2">
      <c r="A952" s="8"/>
      <c r="B952" s="8"/>
      <c r="C952" s="8"/>
      <c r="D952" s="4"/>
      <c r="E952" s="4"/>
      <c r="F952" s="4"/>
      <c r="G952" s="4"/>
      <c r="H952" s="4"/>
      <c r="I952" s="4"/>
      <c r="J952" s="4"/>
      <c r="K952" s="4"/>
      <c r="L952" s="4"/>
      <c r="M952" s="4"/>
      <c r="N952" s="4"/>
      <c r="O952" s="4"/>
      <c r="P952" s="4"/>
      <c r="Q952" s="4"/>
      <c r="R952" s="4"/>
      <c r="S952" s="4"/>
      <c r="T952" s="4"/>
      <c r="U952" s="4"/>
      <c r="V952" s="4"/>
      <c r="W952" s="4"/>
      <c r="X952" s="4"/>
      <c r="Y952" s="4"/>
      <c r="Z952" s="4"/>
    </row>
    <row r="953" spans="1:26" ht="18" customHeight="1" x14ac:dyDescent="0.2">
      <c r="A953" s="8"/>
      <c r="B953" s="8"/>
      <c r="C953" s="8"/>
      <c r="D953" s="4"/>
      <c r="E953" s="4"/>
      <c r="F953" s="4"/>
      <c r="G953" s="4"/>
      <c r="H953" s="4"/>
      <c r="I953" s="4"/>
      <c r="J953" s="4"/>
      <c r="K953" s="4"/>
      <c r="L953" s="4"/>
      <c r="M953" s="4"/>
      <c r="N953" s="4"/>
      <c r="O953" s="4"/>
      <c r="P953" s="4"/>
      <c r="Q953" s="4"/>
      <c r="R953" s="4"/>
      <c r="S953" s="4"/>
      <c r="T953" s="4"/>
      <c r="U953" s="4"/>
      <c r="V953" s="4"/>
      <c r="W953" s="4"/>
      <c r="X953" s="4"/>
      <c r="Y953" s="4"/>
      <c r="Z953" s="4"/>
    </row>
    <row r="954" spans="1:26" ht="18" customHeight="1" x14ac:dyDescent="0.2">
      <c r="A954" s="8"/>
      <c r="B954" s="8"/>
      <c r="C954" s="8"/>
      <c r="D954" s="4"/>
      <c r="E954" s="4"/>
      <c r="F954" s="4"/>
      <c r="G954" s="4"/>
      <c r="H954" s="4"/>
      <c r="I954" s="4"/>
      <c r="J954" s="4"/>
      <c r="K954" s="4"/>
      <c r="L954" s="4"/>
      <c r="M954" s="4"/>
      <c r="N954" s="4"/>
      <c r="O954" s="4"/>
      <c r="P954" s="4"/>
      <c r="Q954" s="4"/>
      <c r="R954" s="4"/>
      <c r="S954" s="4"/>
      <c r="T954" s="4"/>
      <c r="U954" s="4"/>
      <c r="V954" s="4"/>
      <c r="W954" s="4"/>
      <c r="X954" s="4"/>
      <c r="Y954" s="4"/>
      <c r="Z954" s="4"/>
    </row>
    <row r="955" spans="1:26" ht="18" customHeight="1" x14ac:dyDescent="0.2">
      <c r="A955" s="8"/>
      <c r="B955" s="8"/>
      <c r="C955" s="8"/>
      <c r="D955" s="4"/>
      <c r="E955" s="4"/>
      <c r="F955" s="4"/>
      <c r="G955" s="4"/>
      <c r="H955" s="4"/>
      <c r="I955" s="4"/>
      <c r="J955" s="4"/>
      <c r="K955" s="4"/>
      <c r="L955" s="4"/>
      <c r="M955" s="4"/>
      <c r="N955" s="4"/>
      <c r="O955" s="4"/>
      <c r="P955" s="4"/>
      <c r="Q955" s="4"/>
      <c r="R955" s="4"/>
      <c r="S955" s="4"/>
      <c r="T955" s="4"/>
      <c r="U955" s="4"/>
      <c r="V955" s="4"/>
      <c r="W955" s="4"/>
      <c r="X955" s="4"/>
      <c r="Y955" s="4"/>
      <c r="Z955" s="4"/>
    </row>
    <row r="956" spans="1:26" ht="18" customHeight="1" x14ac:dyDescent="0.2">
      <c r="A956" s="8"/>
      <c r="B956" s="8"/>
      <c r="C956" s="8"/>
      <c r="D956" s="4"/>
      <c r="E956" s="4"/>
      <c r="F956" s="4"/>
      <c r="G956" s="4"/>
      <c r="H956" s="4"/>
      <c r="I956" s="4"/>
      <c r="J956" s="4"/>
      <c r="K956" s="4"/>
      <c r="L956" s="4"/>
      <c r="M956" s="4"/>
      <c r="N956" s="4"/>
      <c r="O956" s="4"/>
      <c r="P956" s="4"/>
      <c r="Q956" s="4"/>
      <c r="R956" s="4"/>
      <c r="S956" s="4"/>
      <c r="T956" s="4"/>
      <c r="U956" s="4"/>
      <c r="V956" s="4"/>
      <c r="W956" s="4"/>
      <c r="X956" s="4"/>
      <c r="Y956" s="4"/>
      <c r="Z956" s="4"/>
    </row>
    <row r="957" spans="1:26" ht="18" customHeight="1" x14ac:dyDescent="0.2">
      <c r="A957" s="8"/>
      <c r="B957" s="8"/>
      <c r="C957" s="8"/>
      <c r="D957" s="4"/>
      <c r="E957" s="4"/>
      <c r="F957" s="4"/>
      <c r="G957" s="4"/>
      <c r="H957" s="4"/>
      <c r="I957" s="4"/>
      <c r="J957" s="4"/>
      <c r="K957" s="4"/>
      <c r="L957" s="4"/>
      <c r="M957" s="4"/>
      <c r="N957" s="4"/>
      <c r="O957" s="4"/>
      <c r="P957" s="4"/>
      <c r="Q957" s="4"/>
      <c r="R957" s="4"/>
      <c r="S957" s="4"/>
      <c r="T957" s="4"/>
      <c r="U957" s="4"/>
      <c r="V957" s="4"/>
      <c r="W957" s="4"/>
      <c r="X957" s="4"/>
      <c r="Y957" s="4"/>
      <c r="Z957" s="4"/>
    </row>
    <row r="958" spans="1:26" ht="18" customHeight="1" x14ac:dyDescent="0.2">
      <c r="A958" s="8"/>
      <c r="B958" s="8"/>
      <c r="C958" s="8"/>
      <c r="D958" s="4"/>
      <c r="E958" s="4"/>
      <c r="F958" s="4"/>
      <c r="G958" s="4"/>
      <c r="H958" s="4"/>
      <c r="I958" s="4"/>
      <c r="J958" s="4"/>
      <c r="K958" s="4"/>
      <c r="L958" s="4"/>
      <c r="M958" s="4"/>
      <c r="N958" s="4"/>
      <c r="O958" s="4"/>
      <c r="P958" s="4"/>
      <c r="Q958" s="4"/>
      <c r="R958" s="4"/>
      <c r="S958" s="4"/>
      <c r="T958" s="4"/>
      <c r="U958" s="4"/>
      <c r="V958" s="4"/>
      <c r="W958" s="4"/>
      <c r="X958" s="4"/>
      <c r="Y958" s="4"/>
      <c r="Z958" s="4"/>
    </row>
    <row r="959" spans="1:26" ht="18" customHeight="1" x14ac:dyDescent="0.2">
      <c r="A959" s="8"/>
      <c r="B959" s="8"/>
      <c r="C959" s="8"/>
      <c r="D959" s="4"/>
      <c r="E959" s="4"/>
      <c r="F959" s="4"/>
      <c r="G959" s="4"/>
      <c r="H959" s="4"/>
      <c r="I959" s="4"/>
      <c r="J959" s="4"/>
      <c r="K959" s="4"/>
      <c r="L959" s="4"/>
      <c r="M959" s="4"/>
      <c r="N959" s="4"/>
      <c r="O959" s="4"/>
      <c r="P959" s="4"/>
      <c r="Q959" s="4"/>
      <c r="R959" s="4"/>
      <c r="S959" s="4"/>
      <c r="T959" s="4"/>
      <c r="U959" s="4"/>
      <c r="V959" s="4"/>
      <c r="W959" s="4"/>
      <c r="X959" s="4"/>
      <c r="Y959" s="4"/>
      <c r="Z959" s="4"/>
    </row>
    <row r="960" spans="1:26" ht="18" customHeight="1" x14ac:dyDescent="0.2">
      <c r="A960" s="8"/>
      <c r="B960" s="8"/>
      <c r="C960" s="8"/>
      <c r="D960" s="4"/>
      <c r="E960" s="4"/>
      <c r="F960" s="4"/>
      <c r="G960" s="4"/>
      <c r="H960" s="4"/>
      <c r="I960" s="4"/>
      <c r="J960" s="4"/>
      <c r="K960" s="4"/>
      <c r="L960" s="4"/>
      <c r="M960" s="4"/>
      <c r="N960" s="4"/>
      <c r="O960" s="4"/>
      <c r="P960" s="4"/>
      <c r="Q960" s="4"/>
      <c r="R960" s="4"/>
      <c r="S960" s="4"/>
      <c r="T960" s="4"/>
      <c r="U960" s="4"/>
      <c r="V960" s="4"/>
      <c r="W960" s="4"/>
      <c r="X960" s="4"/>
      <c r="Y960" s="4"/>
      <c r="Z960" s="4"/>
    </row>
    <row r="961" spans="1:26" ht="18" customHeight="1" x14ac:dyDescent="0.2">
      <c r="A961" s="8"/>
      <c r="B961" s="8"/>
      <c r="C961" s="8"/>
      <c r="D961" s="4"/>
      <c r="E961" s="4"/>
      <c r="F961" s="4"/>
      <c r="G961" s="4"/>
      <c r="H961" s="4"/>
      <c r="I961" s="4"/>
      <c r="J961" s="4"/>
      <c r="K961" s="4"/>
      <c r="L961" s="4"/>
      <c r="M961" s="4"/>
      <c r="N961" s="4"/>
      <c r="O961" s="4"/>
      <c r="P961" s="4"/>
      <c r="Q961" s="4"/>
      <c r="R961" s="4"/>
      <c r="S961" s="4"/>
      <c r="T961" s="4"/>
      <c r="U961" s="4"/>
      <c r="V961" s="4"/>
      <c r="W961" s="4"/>
      <c r="X961" s="4"/>
      <c r="Y961" s="4"/>
      <c r="Z961" s="4"/>
    </row>
    <row r="962" spans="1:26" ht="18" customHeight="1" x14ac:dyDescent="0.2">
      <c r="A962" s="8"/>
      <c r="B962" s="8"/>
      <c r="C962" s="8"/>
      <c r="D962" s="4"/>
      <c r="E962" s="4"/>
      <c r="F962" s="4"/>
      <c r="G962" s="4"/>
      <c r="H962" s="4"/>
      <c r="I962" s="4"/>
      <c r="J962" s="4"/>
      <c r="K962" s="4"/>
      <c r="L962" s="4"/>
      <c r="M962" s="4"/>
      <c r="N962" s="4"/>
      <c r="O962" s="4"/>
      <c r="P962" s="4"/>
      <c r="Q962" s="4"/>
      <c r="R962" s="4"/>
      <c r="S962" s="4"/>
      <c r="T962" s="4"/>
      <c r="U962" s="4"/>
      <c r="V962" s="4"/>
      <c r="W962" s="4"/>
      <c r="X962" s="4"/>
      <c r="Y962" s="4"/>
      <c r="Z962" s="4"/>
    </row>
    <row r="963" spans="1:26" ht="18" customHeight="1" x14ac:dyDescent="0.2">
      <c r="A963" s="8"/>
      <c r="B963" s="8"/>
      <c r="C963" s="8"/>
      <c r="D963" s="4"/>
      <c r="E963" s="4"/>
      <c r="F963" s="4"/>
      <c r="G963" s="4"/>
      <c r="H963" s="4"/>
      <c r="I963" s="4"/>
      <c r="J963" s="4"/>
      <c r="K963" s="4"/>
      <c r="L963" s="4"/>
      <c r="M963" s="4"/>
      <c r="N963" s="4"/>
      <c r="O963" s="4"/>
      <c r="P963" s="4"/>
      <c r="Q963" s="4"/>
      <c r="R963" s="4"/>
      <c r="S963" s="4"/>
      <c r="T963" s="4"/>
      <c r="U963" s="4"/>
      <c r="V963" s="4"/>
      <c r="W963" s="4"/>
      <c r="X963" s="4"/>
      <c r="Y963" s="4"/>
      <c r="Z963" s="4"/>
    </row>
    <row r="964" spans="1:26" ht="18" customHeight="1" x14ac:dyDescent="0.2">
      <c r="A964" s="8"/>
      <c r="B964" s="8"/>
      <c r="C964" s="8"/>
      <c r="D964" s="4"/>
      <c r="E964" s="4"/>
      <c r="F964" s="4"/>
      <c r="G964" s="4"/>
      <c r="H964" s="4"/>
      <c r="I964" s="4"/>
      <c r="J964" s="4"/>
      <c r="K964" s="4"/>
      <c r="L964" s="4"/>
      <c r="M964" s="4"/>
      <c r="N964" s="4"/>
      <c r="O964" s="4"/>
      <c r="P964" s="4"/>
      <c r="Q964" s="4"/>
      <c r="R964" s="4"/>
      <c r="S964" s="4"/>
      <c r="T964" s="4"/>
      <c r="U964" s="4"/>
      <c r="V964" s="4"/>
      <c r="W964" s="4"/>
      <c r="X964" s="4"/>
      <c r="Y964" s="4"/>
      <c r="Z964" s="4"/>
    </row>
    <row r="965" spans="1:26" ht="18" customHeight="1" x14ac:dyDescent="0.2">
      <c r="A965" s="8"/>
      <c r="B965" s="8"/>
      <c r="C965" s="8"/>
      <c r="D965" s="4"/>
      <c r="E965" s="4"/>
      <c r="F965" s="4"/>
      <c r="G965" s="4"/>
      <c r="H965" s="4"/>
      <c r="I965" s="4"/>
      <c r="J965" s="4"/>
      <c r="K965" s="4"/>
      <c r="L965" s="4"/>
      <c r="M965" s="4"/>
      <c r="N965" s="4"/>
      <c r="O965" s="4"/>
      <c r="P965" s="4"/>
      <c r="Q965" s="4"/>
      <c r="R965" s="4"/>
      <c r="S965" s="4"/>
      <c r="T965" s="4"/>
      <c r="U965" s="4"/>
      <c r="V965" s="4"/>
      <c r="W965" s="4"/>
      <c r="X965" s="4"/>
      <c r="Y965" s="4"/>
      <c r="Z965" s="4"/>
    </row>
    <row r="966" spans="1:26" ht="18" customHeight="1" x14ac:dyDescent="0.2">
      <c r="A966" s="8"/>
      <c r="B966" s="8"/>
      <c r="C966" s="8"/>
      <c r="D966" s="4"/>
      <c r="E966" s="4"/>
      <c r="F966" s="4"/>
      <c r="G966" s="4"/>
      <c r="H966" s="4"/>
      <c r="I966" s="4"/>
      <c r="J966" s="4"/>
      <c r="K966" s="4"/>
      <c r="L966" s="4"/>
      <c r="M966" s="4"/>
      <c r="N966" s="4"/>
      <c r="O966" s="4"/>
      <c r="P966" s="4"/>
      <c r="Q966" s="4"/>
      <c r="R966" s="4"/>
      <c r="S966" s="4"/>
      <c r="T966" s="4"/>
      <c r="U966" s="4"/>
      <c r="V966" s="4"/>
      <c r="W966" s="4"/>
      <c r="X966" s="4"/>
      <c r="Y966" s="4"/>
      <c r="Z966" s="4"/>
    </row>
    <row r="967" spans="1:26" ht="18" customHeight="1" x14ac:dyDescent="0.2">
      <c r="A967" s="8"/>
      <c r="B967" s="8"/>
      <c r="C967" s="8"/>
      <c r="D967" s="4"/>
      <c r="E967" s="4"/>
      <c r="F967" s="4"/>
      <c r="G967" s="4"/>
      <c r="H967" s="4"/>
      <c r="I967" s="4"/>
      <c r="J967" s="4"/>
      <c r="K967" s="4"/>
      <c r="L967" s="4"/>
      <c r="M967" s="4"/>
      <c r="N967" s="4"/>
      <c r="O967" s="4"/>
      <c r="P967" s="4"/>
      <c r="Q967" s="4"/>
      <c r="R967" s="4"/>
      <c r="S967" s="4"/>
      <c r="T967" s="4"/>
      <c r="U967" s="4"/>
      <c r="V967" s="4"/>
      <c r="W967" s="4"/>
      <c r="X967" s="4"/>
      <c r="Y967" s="4"/>
      <c r="Z967" s="4"/>
    </row>
    <row r="968" spans="1:26" ht="18" customHeight="1" x14ac:dyDescent="0.2">
      <c r="A968" s="8"/>
      <c r="B968" s="8"/>
      <c r="C968" s="8"/>
      <c r="D968" s="4"/>
      <c r="E968" s="4"/>
      <c r="F968" s="4"/>
      <c r="G968" s="4"/>
      <c r="H968" s="4"/>
      <c r="I968" s="4"/>
      <c r="J968" s="4"/>
      <c r="K968" s="4"/>
      <c r="L968" s="4"/>
      <c r="M968" s="4"/>
      <c r="N968" s="4"/>
      <c r="O968" s="4"/>
      <c r="P968" s="4"/>
      <c r="Q968" s="4"/>
      <c r="R968" s="4"/>
      <c r="S968" s="4"/>
      <c r="T968" s="4"/>
      <c r="U968" s="4"/>
      <c r="V968" s="4"/>
      <c r="W968" s="4"/>
      <c r="X968" s="4"/>
      <c r="Y968" s="4"/>
      <c r="Z968" s="4"/>
    </row>
    <row r="969" spans="1:26" ht="18" customHeight="1" x14ac:dyDescent="0.2">
      <c r="A969" s="8"/>
      <c r="B969" s="8"/>
      <c r="C969" s="8"/>
      <c r="D969" s="4"/>
      <c r="E969" s="4"/>
      <c r="F969" s="4"/>
      <c r="G969" s="4"/>
      <c r="H969" s="4"/>
      <c r="I969" s="4"/>
      <c r="J969" s="4"/>
      <c r="K969" s="4"/>
      <c r="L969" s="4"/>
      <c r="M969" s="4"/>
      <c r="N969" s="4"/>
      <c r="O969" s="4"/>
      <c r="P969" s="4"/>
      <c r="Q969" s="4"/>
      <c r="R969" s="4"/>
      <c r="S969" s="4"/>
      <c r="T969" s="4"/>
      <c r="U969" s="4"/>
      <c r="V969" s="4"/>
      <c r="W969" s="4"/>
      <c r="X969" s="4"/>
      <c r="Y969" s="4"/>
      <c r="Z969" s="4"/>
    </row>
    <row r="970" spans="1:26" ht="18" customHeight="1" x14ac:dyDescent="0.2">
      <c r="A970" s="8"/>
      <c r="B970" s="8"/>
      <c r="C970" s="8"/>
      <c r="D970" s="4"/>
      <c r="E970" s="4"/>
      <c r="F970" s="4"/>
      <c r="G970" s="4"/>
      <c r="H970" s="4"/>
      <c r="I970" s="4"/>
      <c r="J970" s="4"/>
      <c r="K970" s="4"/>
      <c r="L970" s="4"/>
      <c r="M970" s="4"/>
      <c r="N970" s="4"/>
      <c r="O970" s="4"/>
      <c r="P970" s="4"/>
      <c r="Q970" s="4"/>
      <c r="R970" s="4"/>
      <c r="S970" s="4"/>
      <c r="T970" s="4"/>
      <c r="U970" s="4"/>
      <c r="V970" s="4"/>
      <c r="W970" s="4"/>
      <c r="X970" s="4"/>
      <c r="Y970" s="4"/>
      <c r="Z970" s="4"/>
    </row>
    <row r="971" spans="1:26" ht="18" customHeight="1" x14ac:dyDescent="0.2">
      <c r="A971" s="8"/>
      <c r="B971" s="8"/>
      <c r="C971" s="8"/>
      <c r="D971" s="4"/>
      <c r="E971" s="4"/>
      <c r="F971" s="4"/>
      <c r="G971" s="4"/>
      <c r="H971" s="4"/>
      <c r="I971" s="4"/>
      <c r="J971" s="4"/>
      <c r="K971" s="4"/>
      <c r="L971" s="4"/>
      <c r="M971" s="4"/>
      <c r="N971" s="4"/>
      <c r="O971" s="4"/>
      <c r="P971" s="4"/>
      <c r="Q971" s="4"/>
      <c r="R971" s="4"/>
      <c r="S971" s="4"/>
      <c r="T971" s="4"/>
      <c r="U971" s="4"/>
      <c r="V971" s="4"/>
      <c r="W971" s="4"/>
      <c r="X971" s="4"/>
      <c r="Y971" s="4"/>
      <c r="Z971" s="4"/>
    </row>
    <row r="972" spans="1:26" ht="18" customHeight="1" x14ac:dyDescent="0.2">
      <c r="A972" s="8"/>
      <c r="B972" s="8"/>
      <c r="C972" s="8"/>
      <c r="D972" s="4"/>
      <c r="E972" s="4"/>
      <c r="F972" s="4"/>
      <c r="G972" s="4"/>
      <c r="H972" s="4"/>
      <c r="I972" s="4"/>
      <c r="J972" s="4"/>
      <c r="K972" s="4"/>
      <c r="L972" s="4"/>
      <c r="M972" s="4"/>
      <c r="N972" s="4"/>
      <c r="O972" s="4"/>
      <c r="P972" s="4"/>
      <c r="Q972" s="4"/>
      <c r="R972" s="4"/>
      <c r="S972" s="4"/>
      <c r="T972" s="4"/>
      <c r="U972" s="4"/>
      <c r="V972" s="4"/>
      <c r="W972" s="4"/>
      <c r="X972" s="4"/>
      <c r="Y972" s="4"/>
      <c r="Z972" s="4"/>
    </row>
    <row r="973" spans="1:26" ht="18" customHeight="1" x14ac:dyDescent="0.2">
      <c r="A973" s="8"/>
      <c r="B973" s="8"/>
      <c r="C973" s="8"/>
      <c r="D973" s="4"/>
      <c r="E973" s="4"/>
      <c r="F973" s="4"/>
      <c r="G973" s="4"/>
      <c r="H973" s="4"/>
      <c r="I973" s="4"/>
      <c r="J973" s="4"/>
      <c r="K973" s="4"/>
      <c r="L973" s="4"/>
      <c r="M973" s="4"/>
      <c r="N973" s="4"/>
      <c r="O973" s="4"/>
      <c r="P973" s="4"/>
      <c r="Q973" s="4"/>
      <c r="R973" s="4"/>
      <c r="S973" s="4"/>
      <c r="T973" s="4"/>
      <c r="U973" s="4"/>
      <c r="V973" s="4"/>
      <c r="W973" s="4"/>
      <c r="X973" s="4"/>
      <c r="Y973" s="4"/>
      <c r="Z973" s="4"/>
    </row>
    <row r="974" spans="1:26" ht="18" customHeight="1" x14ac:dyDescent="0.2">
      <c r="A974" s="8"/>
      <c r="B974" s="8"/>
      <c r="C974" s="8"/>
      <c r="D974" s="4"/>
      <c r="E974" s="4"/>
      <c r="F974" s="4"/>
      <c r="G974" s="4"/>
      <c r="H974" s="4"/>
      <c r="I974" s="4"/>
      <c r="J974" s="4"/>
      <c r="K974" s="4"/>
      <c r="L974" s="4"/>
      <c r="M974" s="4"/>
      <c r="N974" s="4"/>
      <c r="O974" s="4"/>
      <c r="P974" s="4"/>
      <c r="Q974" s="4"/>
      <c r="R974" s="4"/>
      <c r="S974" s="4"/>
      <c r="T974" s="4"/>
      <c r="U974" s="4"/>
      <c r="V974" s="4"/>
      <c r="W974" s="4"/>
      <c r="X974" s="4"/>
      <c r="Y974" s="4"/>
      <c r="Z974" s="4"/>
    </row>
    <row r="975" spans="1:26" ht="18" customHeight="1" x14ac:dyDescent="0.2">
      <c r="A975" s="8"/>
      <c r="B975" s="8"/>
      <c r="C975" s="8"/>
      <c r="D975" s="4"/>
      <c r="E975" s="4"/>
      <c r="F975" s="4"/>
      <c r="G975" s="4"/>
      <c r="H975" s="4"/>
      <c r="I975" s="4"/>
      <c r="J975" s="4"/>
      <c r="K975" s="4"/>
      <c r="L975" s="4"/>
      <c r="M975" s="4"/>
      <c r="N975" s="4"/>
      <c r="O975" s="4"/>
      <c r="P975" s="4"/>
      <c r="Q975" s="4"/>
      <c r="R975" s="4"/>
      <c r="S975" s="4"/>
      <c r="T975" s="4"/>
      <c r="U975" s="4"/>
      <c r="V975" s="4"/>
      <c r="W975" s="4"/>
      <c r="X975" s="4"/>
      <c r="Y975" s="4"/>
      <c r="Z975" s="4"/>
    </row>
    <row r="976" spans="1:26" ht="18" customHeight="1" x14ac:dyDescent="0.2">
      <c r="A976" s="8"/>
      <c r="B976" s="8"/>
      <c r="C976" s="8"/>
      <c r="D976" s="4"/>
      <c r="E976" s="4"/>
      <c r="F976" s="4"/>
      <c r="G976" s="4"/>
      <c r="H976" s="4"/>
      <c r="I976" s="4"/>
      <c r="J976" s="4"/>
      <c r="K976" s="4"/>
      <c r="L976" s="4"/>
      <c r="M976" s="4"/>
      <c r="N976" s="4"/>
      <c r="O976" s="4"/>
      <c r="P976" s="4"/>
      <c r="Q976" s="4"/>
      <c r="R976" s="4"/>
      <c r="S976" s="4"/>
      <c r="T976" s="4"/>
      <c r="U976" s="4"/>
      <c r="V976" s="4"/>
      <c r="W976" s="4"/>
      <c r="X976" s="4"/>
      <c r="Y976" s="4"/>
      <c r="Z976" s="4"/>
    </row>
    <row r="977" spans="1:26" ht="18" customHeight="1" x14ac:dyDescent="0.2">
      <c r="A977" s="8"/>
      <c r="B977" s="8"/>
      <c r="C977" s="8"/>
      <c r="D977" s="4"/>
      <c r="E977" s="4"/>
      <c r="F977" s="4"/>
      <c r="G977" s="4"/>
      <c r="H977" s="4"/>
      <c r="I977" s="4"/>
      <c r="J977" s="4"/>
      <c r="K977" s="4"/>
      <c r="L977" s="4"/>
      <c r="M977" s="4"/>
      <c r="N977" s="4"/>
      <c r="O977" s="4"/>
      <c r="P977" s="4"/>
      <c r="Q977" s="4"/>
      <c r="R977" s="4"/>
      <c r="S977" s="4"/>
      <c r="T977" s="4"/>
      <c r="U977" s="4"/>
      <c r="V977" s="4"/>
      <c r="W977" s="4"/>
      <c r="X977" s="4"/>
      <c r="Y977" s="4"/>
      <c r="Z977" s="4"/>
    </row>
    <row r="978" spans="1:26" ht="18" customHeight="1" x14ac:dyDescent="0.2">
      <c r="A978" s="8"/>
      <c r="B978" s="8"/>
      <c r="C978" s="8"/>
      <c r="D978" s="4"/>
      <c r="E978" s="4"/>
      <c r="F978" s="4"/>
      <c r="G978" s="4"/>
      <c r="H978" s="4"/>
      <c r="I978" s="4"/>
      <c r="J978" s="4"/>
      <c r="K978" s="4"/>
      <c r="L978" s="4"/>
      <c r="M978" s="4"/>
      <c r="N978" s="4"/>
      <c r="O978" s="4"/>
      <c r="P978" s="4"/>
      <c r="Q978" s="4"/>
      <c r="R978" s="4"/>
      <c r="S978" s="4"/>
      <c r="T978" s="4"/>
      <c r="U978" s="4"/>
      <c r="V978" s="4"/>
      <c r="W978" s="4"/>
      <c r="X978" s="4"/>
      <c r="Y978" s="4"/>
      <c r="Z978" s="4"/>
    </row>
    <row r="979" spans="1:26" ht="18" customHeight="1" x14ac:dyDescent="0.2">
      <c r="A979" s="8"/>
      <c r="B979" s="8"/>
      <c r="C979" s="8"/>
      <c r="D979" s="4"/>
      <c r="E979" s="4"/>
      <c r="F979" s="4"/>
      <c r="G979" s="4"/>
      <c r="H979" s="4"/>
      <c r="I979" s="4"/>
      <c r="J979" s="4"/>
      <c r="K979" s="4"/>
      <c r="L979" s="4"/>
      <c r="M979" s="4"/>
      <c r="N979" s="4"/>
      <c r="O979" s="4"/>
      <c r="P979" s="4"/>
      <c r="Q979" s="4"/>
      <c r="R979" s="4"/>
      <c r="S979" s="4"/>
      <c r="T979" s="4"/>
      <c r="U979" s="4"/>
      <c r="V979" s="4"/>
      <c r="W979" s="4"/>
      <c r="X979" s="4"/>
      <c r="Y979" s="4"/>
      <c r="Z979" s="4"/>
    </row>
    <row r="980" spans="1:26" ht="18" customHeight="1" x14ac:dyDescent="0.2">
      <c r="A980" s="8"/>
      <c r="B980" s="8"/>
      <c r="C980" s="8"/>
      <c r="D980" s="4"/>
      <c r="E980" s="4"/>
      <c r="F980" s="4"/>
      <c r="G980" s="4"/>
      <c r="H980" s="4"/>
      <c r="I980" s="4"/>
      <c r="J980" s="4"/>
      <c r="K980" s="4"/>
      <c r="L980" s="4"/>
      <c r="M980" s="4"/>
      <c r="N980" s="4"/>
      <c r="O980" s="4"/>
      <c r="P980" s="4"/>
      <c r="Q980" s="4"/>
      <c r="R980" s="4"/>
      <c r="S980" s="4"/>
      <c r="T980" s="4"/>
      <c r="U980" s="4"/>
      <c r="V980" s="4"/>
      <c r="W980" s="4"/>
      <c r="X980" s="4"/>
      <c r="Y980" s="4"/>
      <c r="Z980" s="4"/>
    </row>
    <row r="981" spans="1:26" ht="18" customHeight="1" x14ac:dyDescent="0.2">
      <c r="A981" s="8"/>
      <c r="B981" s="8"/>
      <c r="C981" s="8"/>
      <c r="D981" s="4"/>
      <c r="E981" s="4"/>
      <c r="F981" s="4"/>
      <c r="G981" s="4"/>
      <c r="H981" s="4"/>
      <c r="I981" s="4"/>
      <c r="J981" s="4"/>
      <c r="K981" s="4"/>
      <c r="L981" s="4"/>
      <c r="M981" s="4"/>
      <c r="N981" s="4"/>
      <c r="O981" s="4"/>
      <c r="P981" s="4"/>
      <c r="Q981" s="4"/>
      <c r="R981" s="4"/>
      <c r="S981" s="4"/>
      <c r="T981" s="4"/>
      <c r="U981" s="4"/>
      <c r="V981" s="4"/>
      <c r="W981" s="4"/>
      <c r="X981" s="4"/>
      <c r="Y981" s="4"/>
      <c r="Z981" s="4"/>
    </row>
    <row r="982" spans="1:26" ht="18" customHeight="1" x14ac:dyDescent="0.2">
      <c r="A982" s="8"/>
      <c r="B982" s="8"/>
      <c r="C982" s="8"/>
      <c r="D982" s="4"/>
      <c r="E982" s="4"/>
      <c r="F982" s="4"/>
      <c r="G982" s="4"/>
      <c r="H982" s="4"/>
      <c r="I982" s="4"/>
      <c r="J982" s="4"/>
      <c r="K982" s="4"/>
      <c r="L982" s="4"/>
      <c r="M982" s="4"/>
      <c r="N982" s="4"/>
      <c r="O982" s="4"/>
      <c r="P982" s="4"/>
      <c r="Q982" s="4"/>
      <c r="R982" s="4"/>
      <c r="S982" s="4"/>
      <c r="T982" s="4"/>
      <c r="U982" s="4"/>
      <c r="V982" s="4"/>
      <c r="W982" s="4"/>
      <c r="X982" s="4"/>
      <c r="Y982" s="4"/>
      <c r="Z982" s="4"/>
    </row>
    <row r="983" spans="1:26" ht="18" customHeight="1" x14ac:dyDescent="0.2">
      <c r="A983" s="8"/>
      <c r="B983" s="8"/>
      <c r="C983" s="8"/>
      <c r="D983" s="4"/>
      <c r="E983" s="4"/>
      <c r="F983" s="4"/>
      <c r="G983" s="4"/>
      <c r="H983" s="4"/>
      <c r="I983" s="4"/>
      <c r="J983" s="4"/>
      <c r="K983" s="4"/>
      <c r="L983" s="4"/>
      <c r="M983" s="4"/>
      <c r="N983" s="4"/>
      <c r="O983" s="4"/>
      <c r="P983" s="4"/>
      <c r="Q983" s="4"/>
      <c r="R983" s="4"/>
      <c r="S983" s="4"/>
      <c r="T983" s="4"/>
      <c r="U983" s="4"/>
      <c r="V983" s="4"/>
      <c r="W983" s="4"/>
      <c r="X983" s="4"/>
      <c r="Y983" s="4"/>
      <c r="Z983" s="4"/>
    </row>
    <row r="984" spans="1:26" ht="18" customHeight="1" x14ac:dyDescent="0.2">
      <c r="A984" s="8"/>
      <c r="B984" s="8"/>
      <c r="C984" s="8"/>
      <c r="D984" s="4"/>
      <c r="E984" s="4"/>
      <c r="F984" s="4"/>
      <c r="G984" s="4"/>
      <c r="H984" s="4"/>
      <c r="I984" s="4"/>
      <c r="J984" s="4"/>
      <c r="K984" s="4"/>
      <c r="L984" s="4"/>
      <c r="M984" s="4"/>
      <c r="N984" s="4"/>
      <c r="O984" s="4"/>
      <c r="P984" s="4"/>
      <c r="Q984" s="4"/>
      <c r="R984" s="4"/>
      <c r="S984" s="4"/>
      <c r="T984" s="4"/>
      <c r="U984" s="4"/>
      <c r="V984" s="4"/>
      <c r="W984" s="4"/>
      <c r="X984" s="4"/>
      <c r="Y984" s="4"/>
      <c r="Z984" s="4"/>
    </row>
    <row r="985" spans="1:26" ht="18" customHeight="1" x14ac:dyDescent="0.2">
      <c r="A985" s="8"/>
      <c r="B985" s="8"/>
      <c r="C985" s="8"/>
      <c r="D985" s="4"/>
      <c r="E985" s="4"/>
      <c r="F985" s="4"/>
      <c r="G985" s="4"/>
      <c r="H985" s="4"/>
      <c r="I985" s="4"/>
      <c r="J985" s="4"/>
      <c r="K985" s="4"/>
      <c r="L985" s="4"/>
      <c r="M985" s="4"/>
      <c r="N985" s="4"/>
      <c r="O985" s="4"/>
      <c r="P985" s="4"/>
      <c r="Q985" s="4"/>
      <c r="R985" s="4"/>
      <c r="S985" s="4"/>
      <c r="T985" s="4"/>
      <c r="U985" s="4"/>
      <c r="V985" s="4"/>
      <c r="W985" s="4"/>
      <c r="X985" s="4"/>
      <c r="Y985" s="4"/>
      <c r="Z985" s="4"/>
    </row>
    <row r="986" spans="1:26" ht="18" customHeight="1" x14ac:dyDescent="0.2">
      <c r="A986" s="8"/>
      <c r="B986" s="8"/>
      <c r="C986" s="8"/>
      <c r="D986" s="4"/>
      <c r="E986" s="4"/>
      <c r="F986" s="4"/>
      <c r="G986" s="4"/>
      <c r="H986" s="4"/>
      <c r="I986" s="4"/>
      <c r="J986" s="4"/>
      <c r="K986" s="4"/>
      <c r="L986" s="4"/>
      <c r="M986" s="4"/>
      <c r="N986" s="4"/>
      <c r="O986" s="4"/>
      <c r="P986" s="4"/>
      <c r="Q986" s="4"/>
      <c r="R986" s="4"/>
      <c r="S986" s="4"/>
      <c r="T986" s="4"/>
      <c r="U986" s="4"/>
      <c r="V986" s="4"/>
      <c r="W986" s="4"/>
      <c r="X986" s="4"/>
      <c r="Y986" s="4"/>
      <c r="Z986" s="4"/>
    </row>
    <row r="987" spans="1:26" ht="18" customHeight="1" x14ac:dyDescent="0.2">
      <c r="A987" s="8"/>
      <c r="B987" s="8"/>
      <c r="C987" s="8"/>
      <c r="D987" s="4"/>
      <c r="E987" s="4"/>
      <c r="F987" s="4"/>
      <c r="G987" s="4"/>
      <c r="H987" s="4"/>
      <c r="I987" s="4"/>
      <c r="J987" s="4"/>
      <c r="K987" s="4"/>
      <c r="L987" s="4"/>
      <c r="M987" s="4"/>
      <c r="N987" s="4"/>
      <c r="O987" s="4"/>
      <c r="P987" s="4"/>
      <c r="Q987" s="4"/>
      <c r="R987" s="4"/>
      <c r="S987" s="4"/>
      <c r="T987" s="4"/>
      <c r="U987" s="4"/>
      <c r="V987" s="4"/>
      <c r="W987" s="4"/>
      <c r="X987" s="4"/>
      <c r="Y987" s="4"/>
      <c r="Z987" s="4"/>
    </row>
    <row r="988" spans="1:26" ht="18" customHeight="1" x14ac:dyDescent="0.2">
      <c r="A988" s="8"/>
      <c r="B988" s="8"/>
      <c r="C988" s="8"/>
      <c r="D988" s="4"/>
      <c r="E988" s="4"/>
      <c r="F988" s="4"/>
      <c r="G988" s="4"/>
      <c r="H988" s="4"/>
      <c r="I988" s="4"/>
      <c r="J988" s="4"/>
      <c r="K988" s="4"/>
      <c r="L988" s="4"/>
      <c r="M988" s="4"/>
      <c r="N988" s="4"/>
      <c r="O988" s="4"/>
      <c r="P988" s="4"/>
      <c r="Q988" s="4"/>
      <c r="R988" s="4"/>
      <c r="S988" s="4"/>
      <c r="T988" s="4"/>
      <c r="U988" s="4"/>
      <c r="V988" s="4"/>
      <c r="W988" s="4"/>
      <c r="X988" s="4"/>
      <c r="Y988" s="4"/>
      <c r="Z988" s="4"/>
    </row>
    <row r="989" spans="1:26" ht="18" customHeight="1" x14ac:dyDescent="0.2">
      <c r="A989" s="8"/>
      <c r="B989" s="8"/>
      <c r="C989" s="8"/>
      <c r="D989" s="4"/>
      <c r="E989" s="4"/>
      <c r="F989" s="4"/>
      <c r="G989" s="4"/>
      <c r="H989" s="4"/>
      <c r="I989" s="4"/>
      <c r="J989" s="4"/>
      <c r="K989" s="4"/>
      <c r="L989" s="4"/>
      <c r="M989" s="4"/>
      <c r="N989" s="4"/>
      <c r="O989" s="4"/>
      <c r="P989" s="4"/>
      <c r="Q989" s="4"/>
      <c r="R989" s="4"/>
      <c r="S989" s="4"/>
      <c r="T989" s="4"/>
      <c r="U989" s="4"/>
      <c r="V989" s="4"/>
      <c r="W989" s="4"/>
      <c r="X989" s="4"/>
      <c r="Y989" s="4"/>
      <c r="Z989" s="4"/>
    </row>
  </sheetData>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920"/>
  <sheetViews>
    <sheetView topLeftCell="E1" zoomScale="171" zoomScaleNormal="171" zoomScalePageLayoutView="171" workbookViewId="0">
      <pane ySplit="1" topLeftCell="A14" activePane="bottomLeft" state="frozen"/>
      <selection pane="bottomLeft" activeCell="D10" sqref="D10"/>
    </sheetView>
  </sheetViews>
  <sheetFormatPr baseColWidth="10" defaultColWidth="11.1640625" defaultRowHeight="15" customHeight="1" x14ac:dyDescent="0.2"/>
  <cols>
    <col min="1" max="1" width="8.1640625" customWidth="1"/>
    <col min="2" max="2" width="6.6640625" customWidth="1"/>
    <col min="3" max="3" width="20.1640625" customWidth="1"/>
    <col min="4" max="4" width="45.1640625" customWidth="1"/>
    <col min="5" max="5" width="33" customWidth="1"/>
    <col min="6" max="6" width="29.1640625" customWidth="1"/>
    <col min="7" max="7" width="28.5" customWidth="1"/>
    <col min="8" max="8" width="25.5" customWidth="1"/>
    <col min="9" max="9" width="21.33203125" customWidth="1"/>
    <col min="10" max="10" width="28.83203125" customWidth="1"/>
    <col min="11" max="11" width="27.1640625" customWidth="1"/>
    <col min="12" max="12" width="23.1640625" customWidth="1"/>
    <col min="13" max="13" width="30.33203125" customWidth="1"/>
    <col min="14" max="14" width="30.1640625" customWidth="1"/>
    <col min="15" max="15" width="25.33203125" customWidth="1"/>
    <col min="16" max="16" width="23.6640625" customWidth="1"/>
    <col min="17" max="17" width="27.1640625" customWidth="1"/>
    <col min="18" max="18" width="33.1640625" customWidth="1"/>
    <col min="19" max="30" width="8.83203125" customWidth="1"/>
  </cols>
  <sheetData>
    <row r="1" spans="1:30" ht="15.75" customHeight="1" x14ac:dyDescent="0.2">
      <c r="A1" s="159" t="s">
        <v>59</v>
      </c>
      <c r="B1" s="159" t="s">
        <v>60</v>
      </c>
      <c r="C1" s="159" t="s">
        <v>0</v>
      </c>
      <c r="D1" s="160" t="s">
        <v>126</v>
      </c>
      <c r="E1" s="159" t="s">
        <v>127</v>
      </c>
      <c r="F1" s="160" t="s">
        <v>128</v>
      </c>
      <c r="G1" s="161" t="s">
        <v>61</v>
      </c>
      <c r="H1" s="162" t="s">
        <v>62</v>
      </c>
      <c r="I1" s="163" t="s">
        <v>538</v>
      </c>
      <c r="J1" s="164" t="s">
        <v>539</v>
      </c>
      <c r="K1" s="164" t="s">
        <v>68</v>
      </c>
      <c r="L1" s="164" t="s">
        <v>69</v>
      </c>
      <c r="M1" s="164" t="s">
        <v>65</v>
      </c>
      <c r="N1" s="164" t="s">
        <v>76</v>
      </c>
      <c r="O1" s="164" t="s">
        <v>130</v>
      </c>
      <c r="P1" s="164" t="s">
        <v>540</v>
      </c>
      <c r="Q1" s="165" t="s">
        <v>541</v>
      </c>
      <c r="R1" s="166" t="s">
        <v>77</v>
      </c>
      <c r="S1" s="167"/>
      <c r="T1" s="167"/>
      <c r="U1" s="167"/>
      <c r="V1" s="167"/>
      <c r="W1" s="167"/>
      <c r="X1" s="167"/>
      <c r="Y1" s="167"/>
      <c r="Z1" s="167"/>
      <c r="AA1" s="167"/>
      <c r="AB1" s="167"/>
      <c r="AC1" s="167"/>
      <c r="AD1" s="168"/>
    </row>
    <row r="2" spans="1:30" ht="15.75" customHeight="1" x14ac:dyDescent="0.2">
      <c r="A2" s="111" t="s">
        <v>78</v>
      </c>
      <c r="B2" s="112">
        <v>2019</v>
      </c>
      <c r="C2" s="112" t="s">
        <v>542</v>
      </c>
      <c r="D2" s="113" t="s">
        <v>543</v>
      </c>
      <c r="E2" s="113" t="s">
        <v>106</v>
      </c>
      <c r="F2" s="113" t="s">
        <v>106</v>
      </c>
      <c r="G2" s="114">
        <v>158933</v>
      </c>
      <c r="H2" s="423">
        <f>G2/6.91</f>
        <v>23000.434153400867</v>
      </c>
      <c r="I2" s="113"/>
      <c r="J2" s="113"/>
      <c r="K2" s="113">
        <v>68930</v>
      </c>
      <c r="L2" s="113">
        <v>90003</v>
      </c>
      <c r="M2" s="113"/>
      <c r="N2" s="113"/>
      <c r="O2" s="56"/>
      <c r="P2" s="113"/>
      <c r="Q2" s="113"/>
      <c r="R2" s="113" t="s">
        <v>544</v>
      </c>
      <c r="S2" s="113"/>
      <c r="T2" s="113"/>
      <c r="U2" s="113"/>
      <c r="V2" s="113"/>
      <c r="W2" s="113"/>
      <c r="X2" s="113"/>
      <c r="Y2" s="113"/>
      <c r="Z2" s="169"/>
      <c r="AA2" s="56"/>
      <c r="AB2" s="56"/>
      <c r="AC2" s="56"/>
      <c r="AD2" s="56"/>
    </row>
    <row r="3" spans="1:30" ht="15.75" customHeight="1" x14ac:dyDescent="0.2">
      <c r="A3" s="104" t="s">
        <v>78</v>
      </c>
      <c r="B3" s="105">
        <v>2019</v>
      </c>
      <c r="C3" s="105" t="s">
        <v>542</v>
      </c>
      <c r="D3" s="106" t="s">
        <v>545</v>
      </c>
      <c r="E3" s="106" t="s">
        <v>112</v>
      </c>
      <c r="F3" s="106" t="s">
        <v>112</v>
      </c>
      <c r="G3" s="107">
        <v>53150</v>
      </c>
      <c r="H3" s="424">
        <f t="shared" ref="H3:H32" si="0">G3/6.91</f>
        <v>7691.751085383502</v>
      </c>
      <c r="I3" s="106"/>
      <c r="J3" s="106"/>
      <c r="K3" s="130">
        <v>34650</v>
      </c>
      <c r="L3" s="106">
        <f t="shared" ref="L3:L12" si="1">G3-K3</f>
        <v>18500</v>
      </c>
      <c r="M3" s="106"/>
      <c r="N3" s="106"/>
      <c r="O3" s="8"/>
      <c r="P3" s="106"/>
      <c r="Q3" s="106"/>
      <c r="R3" s="106" t="s">
        <v>544</v>
      </c>
      <c r="S3" s="106"/>
      <c r="T3" s="106"/>
      <c r="U3" s="106"/>
      <c r="V3" s="106"/>
      <c r="W3" s="106"/>
      <c r="X3" s="106"/>
      <c r="Y3" s="106"/>
      <c r="Z3" s="110"/>
      <c r="AA3" s="8"/>
      <c r="AB3" s="8"/>
      <c r="AC3" s="8"/>
      <c r="AD3" s="8"/>
    </row>
    <row r="4" spans="1:30" ht="15.75" customHeight="1" x14ac:dyDescent="0.2">
      <c r="A4" s="104" t="s">
        <v>78</v>
      </c>
      <c r="B4" s="105">
        <v>2019</v>
      </c>
      <c r="C4" s="105" t="s">
        <v>542</v>
      </c>
      <c r="D4" s="106" t="s">
        <v>546</v>
      </c>
      <c r="E4" s="106" t="s">
        <v>107</v>
      </c>
      <c r="F4" s="106" t="s">
        <v>107</v>
      </c>
      <c r="G4" s="107">
        <v>49923</v>
      </c>
      <c r="H4" s="424">
        <f t="shared" si="0"/>
        <v>7224.7467438494932</v>
      </c>
      <c r="I4" s="106"/>
      <c r="J4" s="106"/>
      <c r="K4" s="130">
        <v>17854</v>
      </c>
      <c r="L4" s="106">
        <f t="shared" si="1"/>
        <v>32069</v>
      </c>
      <c r="M4" s="106"/>
      <c r="N4" s="106"/>
      <c r="O4" s="8"/>
      <c r="P4" s="106"/>
      <c r="Q4" s="106"/>
      <c r="R4" s="106" t="s">
        <v>547</v>
      </c>
      <c r="S4" s="106"/>
      <c r="T4" s="106"/>
      <c r="U4" s="106"/>
      <c r="V4" s="106"/>
      <c r="W4" s="106"/>
      <c r="X4" s="106"/>
      <c r="Y4" s="106"/>
      <c r="Z4" s="110"/>
      <c r="AA4" s="8"/>
      <c r="AB4" s="8"/>
      <c r="AC4" s="8"/>
      <c r="AD4" s="8"/>
    </row>
    <row r="5" spans="1:30" ht="16.5" customHeight="1" x14ac:dyDescent="0.2">
      <c r="A5" s="104" t="s">
        <v>78</v>
      </c>
      <c r="B5" s="105">
        <v>2019</v>
      </c>
      <c r="C5" s="105" t="s">
        <v>542</v>
      </c>
      <c r="D5" s="170" t="s">
        <v>548</v>
      </c>
      <c r="E5" s="170" t="s">
        <v>111</v>
      </c>
      <c r="F5" s="170" t="s">
        <v>111</v>
      </c>
      <c r="G5" s="107">
        <v>45540</v>
      </c>
      <c r="H5" s="424">
        <f t="shared" si="0"/>
        <v>6590.4486251808967</v>
      </c>
      <c r="I5" s="106"/>
      <c r="J5" s="106"/>
      <c r="K5" s="106">
        <v>20743</v>
      </c>
      <c r="L5" s="106">
        <f t="shared" si="1"/>
        <v>24797</v>
      </c>
      <c r="M5" s="106"/>
      <c r="N5" s="106"/>
      <c r="O5" s="8"/>
      <c r="P5" s="106"/>
      <c r="Q5" s="106"/>
      <c r="R5" s="106" t="s">
        <v>547</v>
      </c>
      <c r="S5" s="106"/>
      <c r="T5" s="106"/>
      <c r="U5" s="106"/>
      <c r="V5" s="106"/>
      <c r="W5" s="106"/>
      <c r="X5" s="106"/>
      <c r="Y5" s="106"/>
      <c r="Z5" s="110"/>
      <c r="AA5" s="8"/>
      <c r="AB5" s="8"/>
      <c r="AC5" s="8"/>
      <c r="AD5" s="8"/>
    </row>
    <row r="6" spans="1:30" ht="15.75" customHeight="1" x14ac:dyDescent="0.2">
      <c r="A6" s="104" t="s">
        <v>78</v>
      </c>
      <c r="B6" s="105">
        <v>2019</v>
      </c>
      <c r="C6" s="105" t="s">
        <v>542</v>
      </c>
      <c r="D6" s="106" t="s">
        <v>549</v>
      </c>
      <c r="E6" s="106" t="s">
        <v>550</v>
      </c>
      <c r="F6" s="106" t="s">
        <v>550</v>
      </c>
      <c r="G6" s="107">
        <v>31766</v>
      </c>
      <c r="H6" s="424">
        <f t="shared" si="0"/>
        <v>4597.1056439942113</v>
      </c>
      <c r="I6" s="106"/>
      <c r="J6" s="106"/>
      <c r="K6" s="130">
        <v>9197</v>
      </c>
      <c r="L6" s="106">
        <f t="shared" si="1"/>
        <v>22569</v>
      </c>
      <c r="M6" s="106"/>
      <c r="N6" s="106"/>
      <c r="O6" s="8"/>
      <c r="P6" s="106"/>
      <c r="Q6" s="106"/>
      <c r="R6" s="106" t="s">
        <v>547</v>
      </c>
      <c r="S6" s="106"/>
      <c r="T6" s="106"/>
      <c r="U6" s="106"/>
      <c r="V6" s="106"/>
      <c r="W6" s="106"/>
      <c r="X6" s="106"/>
      <c r="Y6" s="106"/>
      <c r="Z6" s="110"/>
      <c r="AA6" s="8"/>
      <c r="AB6" s="8"/>
      <c r="AC6" s="8"/>
      <c r="AD6" s="8"/>
    </row>
    <row r="7" spans="1:30" ht="15.75" customHeight="1" x14ac:dyDescent="0.2">
      <c r="A7" s="104" t="s">
        <v>78</v>
      </c>
      <c r="B7" s="105">
        <v>2019</v>
      </c>
      <c r="C7" s="105" t="s">
        <v>542</v>
      </c>
      <c r="D7" s="106" t="s">
        <v>551</v>
      </c>
      <c r="E7" s="106" t="s">
        <v>552</v>
      </c>
      <c r="F7" s="106" t="s">
        <v>552</v>
      </c>
      <c r="G7" s="107">
        <v>25259</v>
      </c>
      <c r="H7" s="424">
        <f t="shared" si="0"/>
        <v>3655.4269175108539</v>
      </c>
      <c r="I7" s="106"/>
      <c r="J7" s="106"/>
      <c r="K7" s="130">
        <v>7630</v>
      </c>
      <c r="L7" s="106">
        <f t="shared" si="1"/>
        <v>17629</v>
      </c>
      <c r="M7" s="106"/>
      <c r="N7" s="106"/>
      <c r="O7" s="8"/>
      <c r="P7" s="106"/>
      <c r="Q7" s="106"/>
      <c r="R7" s="106" t="s">
        <v>547</v>
      </c>
      <c r="S7" s="106"/>
      <c r="T7" s="106"/>
      <c r="U7" s="106"/>
      <c r="V7" s="106"/>
      <c r="W7" s="106"/>
      <c r="X7" s="106"/>
      <c r="Y7" s="106"/>
      <c r="Z7" s="110"/>
      <c r="AA7" s="8"/>
      <c r="AB7" s="8"/>
      <c r="AC7" s="8"/>
      <c r="AD7" s="8"/>
    </row>
    <row r="8" spans="1:30" ht="15.75" customHeight="1" x14ac:dyDescent="0.2">
      <c r="A8" s="104" t="s">
        <v>78</v>
      </c>
      <c r="B8" s="105">
        <v>2019</v>
      </c>
      <c r="C8" s="105" t="s">
        <v>542</v>
      </c>
      <c r="D8" s="106" t="s">
        <v>553</v>
      </c>
      <c r="E8" s="106" t="s">
        <v>554</v>
      </c>
      <c r="F8" s="106" t="s">
        <v>554</v>
      </c>
      <c r="G8" s="107">
        <v>24918</v>
      </c>
      <c r="H8" s="424">
        <f t="shared" si="0"/>
        <v>3606.078147612156</v>
      </c>
      <c r="I8" s="106"/>
      <c r="J8" s="106"/>
      <c r="K8" s="130">
        <v>15172</v>
      </c>
      <c r="L8" s="106">
        <f t="shared" si="1"/>
        <v>9746</v>
      </c>
      <c r="M8" s="106"/>
      <c r="N8" s="106"/>
      <c r="O8" s="8"/>
      <c r="P8" s="106"/>
      <c r="Q8" s="106"/>
      <c r="R8" s="106" t="s">
        <v>547</v>
      </c>
      <c r="S8" s="106"/>
      <c r="T8" s="106"/>
      <c r="U8" s="106"/>
      <c r="V8" s="106"/>
      <c r="W8" s="106"/>
      <c r="X8" s="106"/>
      <c r="Y8" s="106"/>
      <c r="Z8" s="110"/>
      <c r="AA8" s="8"/>
      <c r="AB8" s="8"/>
      <c r="AC8" s="8"/>
      <c r="AD8" s="8"/>
    </row>
    <row r="9" spans="1:30" ht="15.75" customHeight="1" x14ac:dyDescent="0.2">
      <c r="A9" s="104" t="s">
        <v>78</v>
      </c>
      <c r="B9" s="105">
        <v>2019</v>
      </c>
      <c r="C9" s="105" t="s">
        <v>542</v>
      </c>
      <c r="D9" s="170" t="s">
        <v>555</v>
      </c>
      <c r="E9" s="170" t="s">
        <v>556</v>
      </c>
      <c r="F9" s="170" t="s">
        <v>556</v>
      </c>
      <c r="G9" s="107">
        <v>17226</v>
      </c>
      <c r="H9" s="424">
        <f t="shared" si="0"/>
        <v>2492.9088277858177</v>
      </c>
      <c r="I9" s="106"/>
      <c r="J9" s="106"/>
      <c r="K9" s="106">
        <v>2049</v>
      </c>
      <c r="L9" s="106">
        <f t="shared" si="1"/>
        <v>15177</v>
      </c>
      <c r="M9" s="106"/>
      <c r="N9" s="106"/>
      <c r="O9" s="8"/>
      <c r="P9" s="106"/>
      <c r="Q9" s="106"/>
      <c r="R9" s="106" t="s">
        <v>547</v>
      </c>
      <c r="S9" s="106"/>
      <c r="T9" s="106"/>
      <c r="U9" s="106"/>
      <c r="V9" s="106"/>
      <c r="W9" s="106"/>
      <c r="X9" s="106"/>
      <c r="Y9" s="106"/>
      <c r="Z9" s="110"/>
      <c r="AA9" s="8"/>
      <c r="AB9" s="8"/>
      <c r="AC9" s="8"/>
      <c r="AD9" s="8"/>
    </row>
    <row r="10" spans="1:30" ht="15.75" customHeight="1" x14ac:dyDescent="0.2">
      <c r="A10" s="104" t="s">
        <v>78</v>
      </c>
      <c r="B10" s="105">
        <v>2019</v>
      </c>
      <c r="C10" s="105" t="s">
        <v>542</v>
      </c>
      <c r="D10" s="106" t="s">
        <v>557</v>
      </c>
      <c r="E10" s="106" t="s">
        <v>558</v>
      </c>
      <c r="F10" s="106" t="s">
        <v>558</v>
      </c>
      <c r="G10" s="107">
        <v>11701</v>
      </c>
      <c r="H10" s="424">
        <f t="shared" si="0"/>
        <v>1693.3429811866858</v>
      </c>
      <c r="I10" s="106"/>
      <c r="J10" s="106"/>
      <c r="K10" s="130">
        <v>4729</v>
      </c>
      <c r="L10" s="106">
        <f t="shared" si="1"/>
        <v>6972</v>
      </c>
      <c r="M10" s="106"/>
      <c r="N10" s="106"/>
      <c r="O10" s="8"/>
      <c r="P10" s="106"/>
      <c r="Q10" s="106"/>
      <c r="R10" s="106" t="s">
        <v>547</v>
      </c>
      <c r="S10" s="106"/>
      <c r="T10" s="106"/>
      <c r="U10" s="106"/>
      <c r="V10" s="106"/>
      <c r="W10" s="106"/>
      <c r="X10" s="106"/>
      <c r="Y10" s="106"/>
      <c r="Z10" s="110"/>
      <c r="AA10" s="8"/>
      <c r="AB10" s="8"/>
      <c r="AC10" s="8"/>
      <c r="AD10" s="8"/>
    </row>
    <row r="11" spans="1:30" ht="15.75" customHeight="1" x14ac:dyDescent="0.2">
      <c r="A11" s="104" t="s">
        <v>78</v>
      </c>
      <c r="B11" s="105">
        <v>2019</v>
      </c>
      <c r="C11" s="105" t="s">
        <v>542</v>
      </c>
      <c r="D11" s="106" t="s">
        <v>559</v>
      </c>
      <c r="E11" s="106" t="s">
        <v>560</v>
      </c>
      <c r="F11" s="106" t="s">
        <v>560</v>
      </c>
      <c r="G11" s="107">
        <v>11573</v>
      </c>
      <c r="H11" s="424">
        <f t="shared" si="0"/>
        <v>1674.8191027496382</v>
      </c>
      <c r="I11" s="106"/>
      <c r="J11" s="106"/>
      <c r="K11" s="130">
        <v>2186</v>
      </c>
      <c r="L11" s="106">
        <f t="shared" si="1"/>
        <v>9387</v>
      </c>
      <c r="M11" s="106"/>
      <c r="N11" s="106"/>
      <c r="O11" s="8"/>
      <c r="P11" s="106"/>
      <c r="Q11" s="106"/>
      <c r="R11" s="106" t="s">
        <v>547</v>
      </c>
      <c r="S11" s="106"/>
      <c r="T11" s="106"/>
      <c r="U11" s="106"/>
      <c r="V11" s="106"/>
      <c r="W11" s="106"/>
      <c r="X11" s="106"/>
      <c r="Y11" s="106"/>
      <c r="Z11" s="110"/>
      <c r="AA11" s="8"/>
      <c r="AB11" s="8"/>
      <c r="AC11" s="8"/>
      <c r="AD11" s="8"/>
    </row>
    <row r="12" spans="1:30" ht="15.75" customHeight="1" x14ac:dyDescent="0.2">
      <c r="A12" s="104" t="s">
        <v>78</v>
      </c>
      <c r="B12" s="105">
        <v>2019</v>
      </c>
      <c r="C12" s="105" t="s">
        <v>542</v>
      </c>
      <c r="D12" s="170" t="s">
        <v>561</v>
      </c>
      <c r="E12" s="170" t="s">
        <v>562</v>
      </c>
      <c r="F12" s="170" t="s">
        <v>562</v>
      </c>
      <c r="G12" s="107">
        <v>10437</v>
      </c>
      <c r="H12" s="424">
        <f t="shared" si="0"/>
        <v>1510.4196816208394</v>
      </c>
      <c r="I12" s="106"/>
      <c r="J12" s="106"/>
      <c r="K12" s="106">
        <v>792</v>
      </c>
      <c r="L12" s="106">
        <f t="shared" si="1"/>
        <v>9645</v>
      </c>
      <c r="M12" s="106"/>
      <c r="N12" s="106"/>
      <c r="O12" s="8"/>
      <c r="P12" s="106"/>
      <c r="Q12" s="106"/>
      <c r="R12" s="106" t="s">
        <v>547</v>
      </c>
      <c r="S12" s="106"/>
      <c r="T12" s="106"/>
      <c r="U12" s="106"/>
      <c r="V12" s="106"/>
      <c r="W12" s="106"/>
      <c r="X12" s="106"/>
      <c r="Y12" s="106"/>
      <c r="Z12" s="110"/>
      <c r="AA12" s="8"/>
      <c r="AB12" s="8"/>
      <c r="AC12" s="8"/>
      <c r="AD12" s="8"/>
    </row>
    <row r="13" spans="1:30" ht="15.75" customHeight="1" x14ac:dyDescent="0.2">
      <c r="A13" s="104" t="s">
        <v>78</v>
      </c>
      <c r="B13" s="105">
        <v>2019</v>
      </c>
      <c r="C13" s="105" t="s">
        <v>542</v>
      </c>
      <c r="D13" s="106" t="s">
        <v>246</v>
      </c>
      <c r="E13" s="106" t="s">
        <v>246</v>
      </c>
      <c r="F13" s="106" t="s">
        <v>246</v>
      </c>
      <c r="G13" s="24">
        <v>8627</v>
      </c>
      <c r="H13" s="424">
        <f t="shared" si="0"/>
        <v>1248.4804630969609</v>
      </c>
      <c r="I13" s="106"/>
      <c r="J13" s="106"/>
      <c r="K13" s="130"/>
      <c r="L13" s="106"/>
      <c r="M13" s="106"/>
      <c r="N13" s="106"/>
      <c r="O13" s="8"/>
      <c r="P13" s="106"/>
      <c r="Q13" s="106"/>
      <c r="R13" s="106" t="s">
        <v>563</v>
      </c>
      <c r="S13" s="106"/>
      <c r="T13" s="106"/>
      <c r="U13" s="106"/>
      <c r="V13" s="106"/>
      <c r="W13" s="106"/>
      <c r="X13" s="106"/>
      <c r="Y13" s="106"/>
      <c r="Z13" s="110"/>
      <c r="AA13" s="8"/>
      <c r="AB13" s="8"/>
      <c r="AC13" s="8"/>
      <c r="AD13" s="8"/>
    </row>
    <row r="14" spans="1:30" ht="15.75" customHeight="1" x14ac:dyDescent="0.2">
      <c r="A14" s="104" t="s">
        <v>78</v>
      </c>
      <c r="B14" s="105">
        <v>2019</v>
      </c>
      <c r="C14" s="105" t="s">
        <v>542</v>
      </c>
      <c r="D14" s="106" t="s">
        <v>564</v>
      </c>
      <c r="E14" s="106" t="s">
        <v>565</v>
      </c>
      <c r="F14" s="106" t="s">
        <v>565</v>
      </c>
      <c r="G14" s="24">
        <v>8363</v>
      </c>
      <c r="H14" s="424">
        <f t="shared" si="0"/>
        <v>1210.2749638205498</v>
      </c>
      <c r="I14" s="106"/>
      <c r="J14" s="106"/>
      <c r="K14" s="130">
        <v>2898</v>
      </c>
      <c r="L14" s="106">
        <f t="shared" ref="L14:L26" si="2">G14-K14</f>
        <v>5465</v>
      </c>
      <c r="M14" s="106"/>
      <c r="N14" s="106"/>
      <c r="O14" s="8"/>
      <c r="P14" s="106"/>
      <c r="Q14" s="106"/>
      <c r="R14" s="106" t="s">
        <v>547</v>
      </c>
      <c r="S14" s="106"/>
      <c r="T14" s="106"/>
      <c r="U14" s="106"/>
      <c r="V14" s="106"/>
      <c r="W14" s="106"/>
      <c r="X14" s="106"/>
      <c r="Y14" s="106"/>
      <c r="Z14" s="110"/>
      <c r="AA14" s="8"/>
      <c r="AB14" s="8"/>
      <c r="AC14" s="8"/>
      <c r="AD14" s="8"/>
    </row>
    <row r="15" spans="1:30" ht="15.75" customHeight="1" x14ac:dyDescent="0.2">
      <c r="A15" s="104" t="s">
        <v>78</v>
      </c>
      <c r="B15" s="105">
        <v>2019</v>
      </c>
      <c r="C15" s="105" t="s">
        <v>542</v>
      </c>
      <c r="D15" s="106" t="s">
        <v>566</v>
      </c>
      <c r="E15" s="106" t="s">
        <v>567</v>
      </c>
      <c r="F15" s="106" t="s">
        <v>567</v>
      </c>
      <c r="G15" s="24">
        <v>7987</v>
      </c>
      <c r="H15" s="424">
        <f t="shared" si="0"/>
        <v>1155.8610709117222</v>
      </c>
      <c r="I15" s="106"/>
      <c r="J15" s="106"/>
      <c r="K15" s="130">
        <v>1653</v>
      </c>
      <c r="L15" s="106">
        <f t="shared" si="2"/>
        <v>6334</v>
      </c>
      <c r="M15" s="106"/>
      <c r="N15" s="106"/>
      <c r="O15" s="8"/>
      <c r="P15" s="106"/>
      <c r="Q15" s="106"/>
      <c r="R15" s="106" t="s">
        <v>547</v>
      </c>
      <c r="S15" s="106"/>
      <c r="T15" s="106"/>
      <c r="U15" s="106"/>
      <c r="V15" s="106"/>
      <c r="W15" s="106"/>
      <c r="X15" s="106"/>
      <c r="Y15" s="106"/>
      <c r="Z15" s="110"/>
      <c r="AA15" s="8"/>
      <c r="AB15" s="8"/>
      <c r="AC15" s="8"/>
      <c r="AD15" s="8"/>
    </row>
    <row r="16" spans="1:30" ht="15.75" customHeight="1" x14ac:dyDescent="0.2">
      <c r="A16" s="104" t="s">
        <v>78</v>
      </c>
      <c r="B16" s="105">
        <v>2019</v>
      </c>
      <c r="C16" s="105" t="s">
        <v>542</v>
      </c>
      <c r="D16" s="35" t="s">
        <v>568</v>
      </c>
      <c r="E16" s="35" t="s">
        <v>569</v>
      </c>
      <c r="F16" s="35" t="s">
        <v>569</v>
      </c>
      <c r="G16" s="24">
        <v>7739</v>
      </c>
      <c r="H16" s="424">
        <f t="shared" si="0"/>
        <v>1119.971056439942</v>
      </c>
      <c r="I16" s="106"/>
      <c r="J16" s="106"/>
      <c r="K16" s="106">
        <v>1535</v>
      </c>
      <c r="L16" s="106">
        <f t="shared" si="2"/>
        <v>6204</v>
      </c>
      <c r="M16" s="106"/>
      <c r="N16" s="106"/>
      <c r="O16" s="8"/>
      <c r="P16" s="106"/>
      <c r="Q16" s="106"/>
      <c r="R16" s="106" t="s">
        <v>547</v>
      </c>
      <c r="S16" s="106"/>
      <c r="T16" s="106"/>
      <c r="U16" s="106"/>
      <c r="V16" s="106"/>
      <c r="W16" s="106"/>
      <c r="X16" s="106"/>
      <c r="Y16" s="106"/>
      <c r="Z16" s="110"/>
      <c r="AA16" s="8"/>
      <c r="AB16" s="8"/>
      <c r="AC16" s="8"/>
      <c r="AD16" s="8"/>
    </row>
    <row r="17" spans="1:30" ht="15.75" customHeight="1" x14ac:dyDescent="0.2">
      <c r="A17" s="104" t="s">
        <v>78</v>
      </c>
      <c r="B17" s="105">
        <v>2019</v>
      </c>
      <c r="C17" s="105" t="s">
        <v>542</v>
      </c>
      <c r="D17" s="106" t="s">
        <v>570</v>
      </c>
      <c r="E17" s="106" t="s">
        <v>571</v>
      </c>
      <c r="F17" s="106" t="s">
        <v>571</v>
      </c>
      <c r="G17" s="107">
        <v>7380</v>
      </c>
      <c r="H17" s="424">
        <f t="shared" si="0"/>
        <v>1068.0173661360348</v>
      </c>
      <c r="I17" s="106"/>
      <c r="J17" s="106"/>
      <c r="K17" s="130">
        <v>1563</v>
      </c>
      <c r="L17" s="106">
        <f t="shared" si="2"/>
        <v>5817</v>
      </c>
      <c r="M17" s="106"/>
      <c r="N17" s="106"/>
      <c r="O17" s="8"/>
      <c r="P17" s="106"/>
      <c r="Q17" s="106"/>
      <c r="R17" s="106" t="s">
        <v>544</v>
      </c>
      <c r="S17" s="106"/>
      <c r="T17" s="106"/>
      <c r="U17" s="106"/>
      <c r="V17" s="106"/>
      <c r="W17" s="106"/>
      <c r="X17" s="106"/>
      <c r="Y17" s="106"/>
      <c r="Z17" s="110"/>
      <c r="AA17" s="8"/>
      <c r="AB17" s="8"/>
      <c r="AC17" s="8"/>
      <c r="AD17" s="8"/>
    </row>
    <row r="18" spans="1:30" ht="15.75" customHeight="1" x14ac:dyDescent="0.2">
      <c r="A18" s="104" t="s">
        <v>78</v>
      </c>
      <c r="B18" s="105">
        <v>2019</v>
      </c>
      <c r="C18" s="105" t="s">
        <v>542</v>
      </c>
      <c r="D18" s="106" t="s">
        <v>572</v>
      </c>
      <c r="E18" s="106" t="s">
        <v>573</v>
      </c>
      <c r="F18" s="106" t="s">
        <v>573</v>
      </c>
      <c r="G18" s="107">
        <v>6166</v>
      </c>
      <c r="H18" s="424">
        <f t="shared" si="0"/>
        <v>892.32995658465984</v>
      </c>
      <c r="I18" s="106"/>
      <c r="J18" s="106"/>
      <c r="K18" s="130">
        <v>1471</v>
      </c>
      <c r="L18" s="106">
        <f t="shared" si="2"/>
        <v>4695</v>
      </c>
      <c r="M18" s="106"/>
      <c r="N18" s="106"/>
      <c r="O18" s="8"/>
      <c r="P18" s="106"/>
      <c r="Q18" s="106"/>
      <c r="R18" s="106" t="s">
        <v>547</v>
      </c>
      <c r="S18" s="106"/>
      <c r="T18" s="106"/>
      <c r="U18" s="106"/>
      <c r="V18" s="106"/>
      <c r="W18" s="106"/>
      <c r="X18" s="106"/>
      <c r="Y18" s="106"/>
      <c r="Z18" s="110"/>
      <c r="AA18" s="8"/>
      <c r="AB18" s="8"/>
      <c r="AC18" s="8"/>
      <c r="AD18" s="8"/>
    </row>
    <row r="19" spans="1:30" ht="15.75" customHeight="1" x14ac:dyDescent="0.2">
      <c r="A19" s="104" t="s">
        <v>78</v>
      </c>
      <c r="B19" s="105">
        <v>2019</v>
      </c>
      <c r="C19" s="105" t="s">
        <v>542</v>
      </c>
      <c r="D19" s="106" t="s">
        <v>574</v>
      </c>
      <c r="E19" s="106" t="s">
        <v>575</v>
      </c>
      <c r="F19" s="106" t="s">
        <v>575</v>
      </c>
      <c r="G19" s="24">
        <v>5885</v>
      </c>
      <c r="H19" s="424">
        <f t="shared" si="0"/>
        <v>851.66425470332854</v>
      </c>
      <c r="I19" s="106"/>
      <c r="J19" s="106"/>
      <c r="K19" s="130">
        <v>888</v>
      </c>
      <c r="L19" s="106">
        <f t="shared" si="2"/>
        <v>4997</v>
      </c>
      <c r="M19" s="106"/>
      <c r="N19" s="119"/>
      <c r="O19" s="8"/>
      <c r="P19" s="106"/>
      <c r="Q19" s="106"/>
      <c r="R19" s="106" t="s">
        <v>576</v>
      </c>
      <c r="S19" s="106"/>
      <c r="T19" s="106"/>
      <c r="U19" s="106"/>
      <c r="V19" s="106"/>
      <c r="W19" s="106"/>
      <c r="X19" s="106"/>
      <c r="Y19" s="106"/>
      <c r="Z19" s="110"/>
      <c r="AA19" s="8"/>
      <c r="AB19" s="8"/>
      <c r="AC19" s="8"/>
      <c r="AD19" s="8"/>
    </row>
    <row r="20" spans="1:30" ht="15.75" customHeight="1" x14ac:dyDescent="0.2">
      <c r="A20" s="104" t="s">
        <v>78</v>
      </c>
      <c r="B20" s="105">
        <v>2019</v>
      </c>
      <c r="C20" s="105" t="s">
        <v>542</v>
      </c>
      <c r="D20" s="106" t="s">
        <v>577</v>
      </c>
      <c r="E20" s="106" t="s">
        <v>578</v>
      </c>
      <c r="F20" s="106" t="s">
        <v>578</v>
      </c>
      <c r="G20" s="24">
        <v>5196</v>
      </c>
      <c r="H20" s="424">
        <f t="shared" si="0"/>
        <v>751.95369030390736</v>
      </c>
      <c r="I20" s="106"/>
      <c r="J20" s="106"/>
      <c r="K20" s="130">
        <v>800</v>
      </c>
      <c r="L20" s="106">
        <f t="shared" si="2"/>
        <v>4396</v>
      </c>
      <c r="M20" s="106"/>
      <c r="N20" s="35"/>
      <c r="O20" s="8"/>
      <c r="P20" s="106"/>
      <c r="Q20" s="106"/>
      <c r="R20" s="106" t="s">
        <v>579</v>
      </c>
      <c r="S20" s="106"/>
      <c r="T20" s="106"/>
      <c r="U20" s="106"/>
      <c r="V20" s="106"/>
      <c r="W20" s="106"/>
      <c r="X20" s="106"/>
      <c r="Y20" s="106"/>
      <c r="Z20" s="110"/>
      <c r="AA20" s="8"/>
      <c r="AB20" s="8"/>
      <c r="AC20" s="8"/>
      <c r="AD20" s="8"/>
    </row>
    <row r="21" spans="1:30" ht="15.75" customHeight="1" x14ac:dyDescent="0.2">
      <c r="A21" s="104" t="s">
        <v>78</v>
      </c>
      <c r="B21" s="105">
        <v>2019</v>
      </c>
      <c r="C21" s="105" t="s">
        <v>542</v>
      </c>
      <c r="D21" s="8" t="s">
        <v>580</v>
      </c>
      <c r="E21" s="8" t="s">
        <v>581</v>
      </c>
      <c r="F21" s="8" t="s">
        <v>581</v>
      </c>
      <c r="G21" s="24">
        <v>4929</v>
      </c>
      <c r="H21" s="424">
        <f t="shared" si="0"/>
        <v>713.31403762662808</v>
      </c>
      <c r="I21" s="106"/>
      <c r="J21" s="106"/>
      <c r="K21" s="106">
        <v>1306</v>
      </c>
      <c r="L21" s="106">
        <f t="shared" si="2"/>
        <v>3623</v>
      </c>
      <c r="M21" s="106"/>
      <c r="N21" s="35"/>
      <c r="O21" s="8"/>
      <c r="P21" s="106"/>
      <c r="Q21" s="106"/>
      <c r="R21" s="106" t="s">
        <v>547</v>
      </c>
      <c r="S21" s="106"/>
      <c r="T21" s="106"/>
      <c r="U21" s="106"/>
      <c r="V21" s="106"/>
      <c r="W21" s="106"/>
      <c r="X21" s="106"/>
      <c r="Y21" s="106"/>
      <c r="Z21" s="110"/>
      <c r="AA21" s="8"/>
      <c r="AB21" s="8"/>
      <c r="AC21" s="8"/>
      <c r="AD21" s="8"/>
    </row>
    <row r="22" spans="1:30" ht="15.75" customHeight="1" x14ac:dyDescent="0.2">
      <c r="A22" s="104" t="s">
        <v>78</v>
      </c>
      <c r="B22" s="105">
        <v>2019</v>
      </c>
      <c r="C22" s="105" t="s">
        <v>542</v>
      </c>
      <c r="D22" s="8" t="s">
        <v>582</v>
      </c>
      <c r="E22" s="8" t="s">
        <v>583</v>
      </c>
      <c r="F22" s="8" t="s">
        <v>583</v>
      </c>
      <c r="G22" s="24">
        <v>4815</v>
      </c>
      <c r="H22" s="424">
        <f t="shared" si="0"/>
        <v>696.81620839363245</v>
      </c>
      <c r="I22" s="106"/>
      <c r="J22" s="106"/>
      <c r="K22" s="106">
        <v>590</v>
      </c>
      <c r="L22" s="106">
        <f t="shared" si="2"/>
        <v>4225</v>
      </c>
      <c r="M22" s="106"/>
      <c r="N22" s="35"/>
      <c r="O22" s="8"/>
      <c r="P22" s="106"/>
      <c r="Q22" s="106"/>
      <c r="R22" s="106" t="s">
        <v>547</v>
      </c>
      <c r="S22" s="106"/>
      <c r="T22" s="106"/>
      <c r="U22" s="106"/>
      <c r="V22" s="106"/>
      <c r="W22" s="106"/>
      <c r="X22" s="106"/>
      <c r="Y22" s="106"/>
      <c r="Z22" s="110"/>
      <c r="AA22" s="8"/>
      <c r="AB22" s="8"/>
      <c r="AC22" s="8"/>
      <c r="AD22" s="8"/>
    </row>
    <row r="23" spans="1:30" ht="15.75" customHeight="1" x14ac:dyDescent="0.2">
      <c r="A23" s="104" t="s">
        <v>78</v>
      </c>
      <c r="B23" s="105">
        <v>2019</v>
      </c>
      <c r="C23" s="105" t="s">
        <v>542</v>
      </c>
      <c r="D23" s="106" t="s">
        <v>584</v>
      </c>
      <c r="E23" s="106" t="s">
        <v>585</v>
      </c>
      <c r="F23" s="106" t="s">
        <v>585</v>
      </c>
      <c r="G23" s="24">
        <v>4731</v>
      </c>
      <c r="H23" s="424">
        <f t="shared" si="0"/>
        <v>684.65991316931979</v>
      </c>
      <c r="I23" s="106"/>
      <c r="J23" s="106"/>
      <c r="K23" s="130">
        <v>1294</v>
      </c>
      <c r="L23" s="106">
        <f t="shared" si="2"/>
        <v>3437</v>
      </c>
      <c r="M23" s="106"/>
      <c r="N23" s="35"/>
      <c r="O23" s="8"/>
      <c r="P23" s="106"/>
      <c r="Q23" s="106"/>
      <c r="R23" s="106" t="s">
        <v>547</v>
      </c>
      <c r="S23" s="106"/>
      <c r="T23" s="106"/>
      <c r="U23" s="106"/>
      <c r="V23" s="106"/>
      <c r="W23" s="106"/>
      <c r="X23" s="106"/>
      <c r="Y23" s="106"/>
      <c r="Z23" s="110"/>
      <c r="AA23" s="8"/>
      <c r="AB23" s="8"/>
      <c r="AC23" s="8"/>
      <c r="AD23" s="8"/>
    </row>
    <row r="24" spans="1:30" ht="15.75" customHeight="1" x14ac:dyDescent="0.2">
      <c r="A24" s="104" t="s">
        <v>78</v>
      </c>
      <c r="B24" s="105">
        <v>2019</v>
      </c>
      <c r="C24" s="105" t="s">
        <v>542</v>
      </c>
      <c r="D24" s="106" t="s">
        <v>586</v>
      </c>
      <c r="E24" s="106" t="s">
        <v>587</v>
      </c>
      <c r="F24" s="106" t="s">
        <v>587</v>
      </c>
      <c r="G24" s="24">
        <v>4440</v>
      </c>
      <c r="H24" s="424">
        <f t="shared" si="0"/>
        <v>642.54703328509402</v>
      </c>
      <c r="I24" s="106"/>
      <c r="J24" s="106"/>
      <c r="K24" s="130">
        <v>1217</v>
      </c>
      <c r="L24" s="106">
        <f t="shared" si="2"/>
        <v>3223</v>
      </c>
      <c r="M24" s="106"/>
      <c r="N24" s="35"/>
      <c r="O24" s="8"/>
      <c r="P24" s="106"/>
      <c r="Q24" s="106"/>
      <c r="R24" s="106" t="s">
        <v>547</v>
      </c>
      <c r="S24" s="106"/>
      <c r="T24" s="106"/>
      <c r="U24" s="106"/>
      <c r="V24" s="106"/>
      <c r="W24" s="106"/>
      <c r="X24" s="106"/>
      <c r="Y24" s="106"/>
      <c r="Z24" s="110"/>
      <c r="AA24" s="8"/>
      <c r="AB24" s="8"/>
      <c r="AC24" s="8"/>
      <c r="AD24" s="8"/>
    </row>
    <row r="25" spans="1:30" ht="15.75" customHeight="1" x14ac:dyDescent="0.2">
      <c r="A25" s="104" t="s">
        <v>78</v>
      </c>
      <c r="B25" s="105">
        <v>2019</v>
      </c>
      <c r="C25" s="105" t="s">
        <v>542</v>
      </c>
      <c r="D25" s="8" t="s">
        <v>588</v>
      </c>
      <c r="E25" s="8" t="s">
        <v>589</v>
      </c>
      <c r="F25" s="8" t="s">
        <v>589</v>
      </c>
      <c r="G25" s="24">
        <v>4391</v>
      </c>
      <c r="H25" s="424">
        <f t="shared" si="0"/>
        <v>635.45586107091174</v>
      </c>
      <c r="I25" s="106"/>
      <c r="J25" s="106"/>
      <c r="K25" s="130">
        <v>1291</v>
      </c>
      <c r="L25" s="106">
        <f t="shared" si="2"/>
        <v>3100</v>
      </c>
      <c r="M25" s="106"/>
      <c r="N25" s="35"/>
      <c r="O25" s="8"/>
      <c r="P25" s="106"/>
      <c r="Q25" s="106"/>
      <c r="R25" s="106" t="s">
        <v>547</v>
      </c>
      <c r="S25" s="106"/>
      <c r="T25" s="106"/>
      <c r="U25" s="106"/>
      <c r="V25" s="106"/>
      <c r="W25" s="106"/>
      <c r="X25" s="106"/>
      <c r="Y25" s="106"/>
      <c r="Z25" s="110"/>
      <c r="AA25" s="8"/>
      <c r="AB25" s="8"/>
      <c r="AC25" s="8"/>
      <c r="AD25" s="8"/>
    </row>
    <row r="26" spans="1:30" ht="15.75" customHeight="1" x14ac:dyDescent="0.2">
      <c r="A26" s="104" t="s">
        <v>78</v>
      </c>
      <c r="B26" s="105">
        <v>2019</v>
      </c>
      <c r="C26" s="105" t="s">
        <v>542</v>
      </c>
      <c r="D26" s="106" t="s">
        <v>590</v>
      </c>
      <c r="E26" s="106" t="s">
        <v>591</v>
      </c>
      <c r="F26" s="106" t="s">
        <v>591</v>
      </c>
      <c r="G26" s="24">
        <v>4035</v>
      </c>
      <c r="H26" s="424">
        <f t="shared" si="0"/>
        <v>583.93632416787261</v>
      </c>
      <c r="I26" s="106"/>
      <c r="J26" s="106"/>
      <c r="K26" s="130">
        <v>330</v>
      </c>
      <c r="L26" s="106">
        <f t="shared" si="2"/>
        <v>3705</v>
      </c>
      <c r="M26" s="106"/>
      <c r="N26" s="35"/>
      <c r="O26" s="8"/>
      <c r="P26" s="106"/>
      <c r="Q26" s="106"/>
      <c r="R26" s="106" t="s">
        <v>544</v>
      </c>
      <c r="S26" s="106"/>
      <c r="T26" s="106"/>
      <c r="U26" s="106"/>
      <c r="V26" s="106"/>
      <c r="W26" s="106"/>
      <c r="X26" s="106"/>
      <c r="Y26" s="106"/>
      <c r="Z26" s="110"/>
      <c r="AA26" s="8"/>
      <c r="AB26" s="8"/>
      <c r="AC26" s="8"/>
      <c r="AD26" s="8"/>
    </row>
    <row r="27" spans="1:30" ht="15.75" customHeight="1" x14ac:dyDescent="0.2">
      <c r="A27" s="104" t="s">
        <v>78</v>
      </c>
      <c r="B27" s="105">
        <v>2019</v>
      </c>
      <c r="C27" s="105" t="s">
        <v>542</v>
      </c>
      <c r="D27" s="35" t="s">
        <v>592</v>
      </c>
      <c r="E27" s="35" t="s">
        <v>593</v>
      </c>
      <c r="F27" s="35" t="s">
        <v>593</v>
      </c>
      <c r="G27" s="24">
        <v>3989</v>
      </c>
      <c r="H27" s="424">
        <f t="shared" si="0"/>
        <v>577.27930535455857</v>
      </c>
      <c r="I27" s="106"/>
      <c r="J27" s="106"/>
      <c r="K27" s="130">
        <v>804</v>
      </c>
      <c r="L27" s="106">
        <v>3185</v>
      </c>
      <c r="M27" s="106"/>
      <c r="N27" s="35"/>
      <c r="O27" s="8"/>
      <c r="P27" s="106"/>
      <c r="Q27" s="106"/>
      <c r="R27" s="106" t="s">
        <v>544</v>
      </c>
      <c r="S27" s="106"/>
      <c r="T27" s="106"/>
      <c r="U27" s="106"/>
      <c r="V27" s="106"/>
      <c r="W27" s="106"/>
      <c r="X27" s="106"/>
      <c r="Y27" s="106"/>
      <c r="Z27" s="110"/>
      <c r="AA27" s="8"/>
      <c r="AB27" s="8"/>
      <c r="AC27" s="8"/>
      <c r="AD27" s="8"/>
    </row>
    <row r="28" spans="1:30" ht="15.75" customHeight="1" x14ac:dyDescent="0.2">
      <c r="A28" s="104" t="s">
        <v>78</v>
      </c>
      <c r="B28" s="105">
        <v>2019</v>
      </c>
      <c r="C28" s="105" t="s">
        <v>542</v>
      </c>
      <c r="D28" s="106" t="s">
        <v>594</v>
      </c>
      <c r="E28" s="106" t="s">
        <v>595</v>
      </c>
      <c r="F28" s="106" t="s">
        <v>595</v>
      </c>
      <c r="G28" s="107">
        <v>3987</v>
      </c>
      <c r="H28" s="424">
        <f t="shared" si="0"/>
        <v>576.98986975397975</v>
      </c>
      <c r="I28" s="106"/>
      <c r="J28" s="106"/>
      <c r="K28" s="106">
        <v>1040</v>
      </c>
      <c r="L28" s="106">
        <f t="shared" ref="L28:L45" si="3">G28-K28</f>
        <v>2947</v>
      </c>
      <c r="M28" s="106"/>
      <c r="N28" s="35"/>
      <c r="O28" s="8"/>
      <c r="P28" s="106"/>
      <c r="Q28" s="106"/>
      <c r="R28" s="106" t="s">
        <v>547</v>
      </c>
      <c r="S28" s="106"/>
      <c r="T28" s="106"/>
      <c r="U28" s="106"/>
      <c r="V28" s="106"/>
      <c r="W28" s="106"/>
      <c r="X28" s="106"/>
      <c r="Y28" s="106"/>
      <c r="Z28" s="110"/>
      <c r="AA28" s="8"/>
      <c r="AB28" s="8"/>
      <c r="AC28" s="8"/>
      <c r="AD28" s="8"/>
    </row>
    <row r="29" spans="1:30" ht="15.75" customHeight="1" x14ac:dyDescent="0.2">
      <c r="A29" s="104" t="s">
        <v>78</v>
      </c>
      <c r="B29" s="105">
        <v>2019</v>
      </c>
      <c r="C29" s="105" t="s">
        <v>542</v>
      </c>
      <c r="D29" s="106" t="s">
        <v>596</v>
      </c>
      <c r="E29" s="106" t="s">
        <v>597</v>
      </c>
      <c r="F29" s="106" t="s">
        <v>597</v>
      </c>
      <c r="G29" s="107">
        <v>3700</v>
      </c>
      <c r="H29" s="424">
        <f t="shared" si="0"/>
        <v>535.45586107091174</v>
      </c>
      <c r="I29" s="106"/>
      <c r="J29" s="106"/>
      <c r="K29" s="130">
        <v>997</v>
      </c>
      <c r="L29" s="106">
        <f t="shared" si="3"/>
        <v>2703</v>
      </c>
      <c r="M29" s="106"/>
      <c r="N29" s="35"/>
      <c r="O29" s="8"/>
      <c r="P29" s="106"/>
      <c r="Q29" s="106"/>
      <c r="R29" s="106" t="s">
        <v>547</v>
      </c>
      <c r="S29" s="106"/>
      <c r="T29" s="106"/>
      <c r="U29" s="106"/>
      <c r="V29" s="106"/>
      <c r="W29" s="106"/>
      <c r="X29" s="106"/>
      <c r="Y29" s="106"/>
      <c r="Z29" s="110"/>
      <c r="AA29" s="8"/>
      <c r="AB29" s="8"/>
      <c r="AC29" s="8"/>
      <c r="AD29" s="8"/>
    </row>
    <row r="30" spans="1:30" ht="15.75" customHeight="1" x14ac:dyDescent="0.2">
      <c r="A30" s="104" t="s">
        <v>78</v>
      </c>
      <c r="B30" s="105">
        <v>2019</v>
      </c>
      <c r="C30" s="105" t="s">
        <v>542</v>
      </c>
      <c r="D30" s="106" t="s">
        <v>598</v>
      </c>
      <c r="E30" s="106" t="s">
        <v>599</v>
      </c>
      <c r="F30" s="106" t="s">
        <v>599</v>
      </c>
      <c r="G30" s="107">
        <v>2779</v>
      </c>
      <c r="H30" s="424">
        <f t="shared" si="0"/>
        <v>402.17076700434154</v>
      </c>
      <c r="I30" s="106"/>
      <c r="J30" s="106"/>
      <c r="K30" s="130">
        <v>351</v>
      </c>
      <c r="L30" s="106">
        <f t="shared" si="3"/>
        <v>2428</v>
      </c>
      <c r="M30" s="106"/>
      <c r="N30" s="35"/>
      <c r="O30" s="8"/>
      <c r="P30" s="106"/>
      <c r="Q30" s="106"/>
      <c r="R30" s="106" t="s">
        <v>547</v>
      </c>
      <c r="S30" s="106"/>
      <c r="T30" s="106"/>
      <c r="U30" s="106"/>
      <c r="V30" s="106"/>
      <c r="W30" s="106"/>
      <c r="X30" s="106"/>
      <c r="Y30" s="106"/>
      <c r="Z30" s="110"/>
      <c r="AA30" s="8"/>
      <c r="AB30" s="8"/>
      <c r="AC30" s="8"/>
      <c r="AD30" s="8"/>
    </row>
    <row r="31" spans="1:30" ht="15.75" customHeight="1" x14ac:dyDescent="0.2">
      <c r="A31" s="104" t="s">
        <v>78</v>
      </c>
      <c r="B31" s="105">
        <v>2019</v>
      </c>
      <c r="C31" s="105" t="s">
        <v>542</v>
      </c>
      <c r="D31" s="35" t="s">
        <v>600</v>
      </c>
      <c r="E31" s="35" t="s">
        <v>601</v>
      </c>
      <c r="F31" s="35" t="s">
        <v>601</v>
      </c>
      <c r="G31" s="107">
        <v>1595</v>
      </c>
      <c r="H31" s="424">
        <f t="shared" si="0"/>
        <v>230.82489146164977</v>
      </c>
      <c r="I31" s="106"/>
      <c r="J31" s="106"/>
      <c r="K31" s="106">
        <v>631</v>
      </c>
      <c r="L31" s="106">
        <f t="shared" si="3"/>
        <v>964</v>
      </c>
      <c r="M31" s="106"/>
      <c r="N31" s="35"/>
      <c r="O31" s="8"/>
      <c r="P31" s="106"/>
      <c r="Q31" s="106"/>
      <c r="R31" s="106" t="s">
        <v>547</v>
      </c>
      <c r="S31" s="106"/>
      <c r="T31" s="106"/>
      <c r="U31" s="106"/>
      <c r="V31" s="106"/>
      <c r="W31" s="106"/>
      <c r="X31" s="106"/>
      <c r="Y31" s="106"/>
      <c r="Z31" s="110"/>
      <c r="AA31" s="8"/>
      <c r="AB31" s="8"/>
      <c r="AC31" s="8"/>
      <c r="AD31" s="8"/>
    </row>
    <row r="32" spans="1:30" ht="15.75" customHeight="1" x14ac:dyDescent="0.2">
      <c r="A32" s="104" t="s">
        <v>78</v>
      </c>
      <c r="B32" s="105">
        <v>2019</v>
      </c>
      <c r="C32" s="105" t="s">
        <v>542</v>
      </c>
      <c r="D32" s="106" t="s">
        <v>602</v>
      </c>
      <c r="E32" s="106" t="s">
        <v>603</v>
      </c>
      <c r="F32" s="106" t="s">
        <v>603</v>
      </c>
      <c r="G32" s="107">
        <v>1191</v>
      </c>
      <c r="H32" s="424">
        <f t="shared" si="0"/>
        <v>172.35890014471781</v>
      </c>
      <c r="I32" s="106"/>
      <c r="J32" s="106"/>
      <c r="K32" s="106">
        <v>50</v>
      </c>
      <c r="L32" s="106">
        <f t="shared" si="3"/>
        <v>1141</v>
      </c>
      <c r="M32" s="106"/>
      <c r="N32" s="35"/>
      <c r="O32" s="8"/>
      <c r="P32" s="106"/>
      <c r="Q32" s="106"/>
      <c r="R32" s="106" t="s">
        <v>547</v>
      </c>
      <c r="S32" s="106"/>
      <c r="T32" s="106"/>
      <c r="U32" s="106"/>
      <c r="V32" s="106"/>
      <c r="W32" s="106"/>
      <c r="X32" s="106"/>
      <c r="Y32" s="106"/>
      <c r="Z32" s="110"/>
      <c r="AA32" s="8"/>
      <c r="AB32" s="8"/>
      <c r="AC32" s="8"/>
      <c r="AD32" s="8"/>
    </row>
    <row r="33" spans="1:30" ht="15.75" customHeight="1" x14ac:dyDescent="0.2">
      <c r="A33" s="111" t="s">
        <v>78</v>
      </c>
      <c r="B33" s="112">
        <v>2020</v>
      </c>
      <c r="C33" s="112" t="s">
        <v>542</v>
      </c>
      <c r="D33" s="113" t="s">
        <v>543</v>
      </c>
      <c r="E33" s="113" t="s">
        <v>106</v>
      </c>
      <c r="F33" s="113" t="s">
        <v>106</v>
      </c>
      <c r="G33" s="76">
        <v>144160</v>
      </c>
      <c r="H33" s="423">
        <f>G33/6.9</f>
        <v>20892.753623188404</v>
      </c>
      <c r="I33" s="56"/>
      <c r="J33" s="56"/>
      <c r="K33" s="113">
        <v>70313</v>
      </c>
      <c r="L33" s="113">
        <f t="shared" si="3"/>
        <v>73847</v>
      </c>
      <c r="M33" s="113"/>
      <c r="N33" s="56"/>
      <c r="O33" s="56"/>
      <c r="P33" s="113"/>
      <c r="Q33" s="113"/>
      <c r="R33" s="113" t="s">
        <v>604</v>
      </c>
      <c r="S33" s="113"/>
      <c r="T33" s="113"/>
      <c r="U33" s="113"/>
      <c r="V33" s="113"/>
      <c r="W33" s="113"/>
      <c r="X33" s="113"/>
      <c r="Y33" s="113"/>
      <c r="Z33" s="116"/>
      <c r="AA33" s="56"/>
      <c r="AB33" s="56"/>
      <c r="AC33" s="56"/>
      <c r="AD33" s="56"/>
    </row>
    <row r="34" spans="1:30" ht="15.75" customHeight="1" x14ac:dyDescent="0.2">
      <c r="A34" s="104" t="s">
        <v>78</v>
      </c>
      <c r="B34" s="105">
        <v>2020</v>
      </c>
      <c r="C34" s="105" t="s">
        <v>542</v>
      </c>
      <c r="D34" s="170" t="s">
        <v>548</v>
      </c>
      <c r="E34" s="170" t="s">
        <v>111</v>
      </c>
      <c r="F34" s="170" t="s">
        <v>111</v>
      </c>
      <c r="G34" s="18">
        <v>59007</v>
      </c>
      <c r="H34" s="424">
        <f t="shared" ref="H34:H63" si="4">G34/6.9</f>
        <v>8551.7391304347821</v>
      </c>
      <c r="I34" s="8"/>
      <c r="J34" s="8"/>
      <c r="K34" s="130">
        <v>19978</v>
      </c>
      <c r="L34" s="106">
        <f t="shared" si="3"/>
        <v>39029</v>
      </c>
      <c r="M34" s="106"/>
      <c r="N34" s="8"/>
      <c r="O34" s="8"/>
      <c r="P34" s="106"/>
      <c r="Q34" s="106"/>
      <c r="R34" s="106" t="s">
        <v>604</v>
      </c>
      <c r="S34" s="106"/>
      <c r="T34" s="106"/>
      <c r="U34" s="106"/>
      <c r="V34" s="106"/>
      <c r="W34" s="106"/>
      <c r="X34" s="106"/>
      <c r="Y34" s="106"/>
      <c r="Z34" s="110"/>
      <c r="AA34" s="8"/>
      <c r="AB34" s="8"/>
      <c r="AC34" s="8"/>
      <c r="AD34" s="8"/>
    </row>
    <row r="35" spans="1:30" ht="15.75" customHeight="1" x14ac:dyDescent="0.2">
      <c r="A35" s="104" t="s">
        <v>78</v>
      </c>
      <c r="B35" s="105">
        <v>2020</v>
      </c>
      <c r="C35" s="105" t="s">
        <v>542</v>
      </c>
      <c r="D35" s="106" t="s">
        <v>546</v>
      </c>
      <c r="E35" s="106" t="s">
        <v>107</v>
      </c>
      <c r="F35" s="106" t="s">
        <v>107</v>
      </c>
      <c r="G35" s="18">
        <v>42282</v>
      </c>
      <c r="H35" s="424">
        <f t="shared" si="4"/>
        <v>6127.8260869565211</v>
      </c>
      <c r="I35" s="8"/>
      <c r="J35" s="8"/>
      <c r="K35" s="130">
        <v>17703</v>
      </c>
      <c r="L35" s="106">
        <f t="shared" si="3"/>
        <v>24579</v>
      </c>
      <c r="M35" s="106"/>
      <c r="N35" s="8"/>
      <c r="O35" s="8"/>
      <c r="P35" s="106"/>
      <c r="Q35" s="106"/>
      <c r="R35" s="106" t="s">
        <v>604</v>
      </c>
      <c r="S35" s="106"/>
      <c r="T35" s="106"/>
      <c r="U35" s="106"/>
      <c r="V35" s="106"/>
      <c r="W35" s="106"/>
      <c r="X35" s="106"/>
      <c r="Y35" s="106"/>
      <c r="Z35" s="110"/>
      <c r="AA35" s="8"/>
      <c r="AB35" s="8"/>
      <c r="AC35" s="8"/>
      <c r="AD35" s="8"/>
    </row>
    <row r="36" spans="1:30" ht="15.75" customHeight="1" x14ac:dyDescent="0.2">
      <c r="A36" s="104" t="s">
        <v>78</v>
      </c>
      <c r="B36" s="105">
        <v>2020</v>
      </c>
      <c r="C36" s="105" t="s">
        <v>542</v>
      </c>
      <c r="D36" s="106" t="s">
        <v>545</v>
      </c>
      <c r="E36" s="106" t="s">
        <v>112</v>
      </c>
      <c r="F36" s="106" t="s">
        <v>112</v>
      </c>
      <c r="G36" s="18">
        <v>39052</v>
      </c>
      <c r="H36" s="424">
        <f t="shared" si="4"/>
        <v>5659.710144927536</v>
      </c>
      <c r="I36" s="8"/>
      <c r="J36" s="8"/>
      <c r="K36" s="130">
        <v>20136</v>
      </c>
      <c r="L36" s="106">
        <f t="shared" si="3"/>
        <v>18916</v>
      </c>
      <c r="M36" s="106"/>
      <c r="N36" s="8"/>
      <c r="O36" s="8"/>
      <c r="P36" s="106"/>
      <c r="Q36" s="106"/>
      <c r="R36" s="106" t="s">
        <v>604</v>
      </c>
      <c r="S36" s="106"/>
      <c r="T36" s="106"/>
      <c r="U36" s="106"/>
      <c r="V36" s="106"/>
      <c r="W36" s="106"/>
      <c r="X36" s="106"/>
      <c r="Y36" s="106"/>
      <c r="Z36" s="110"/>
      <c r="AA36" s="8"/>
      <c r="AB36" s="8"/>
      <c r="AC36" s="8"/>
      <c r="AD36" s="8"/>
    </row>
    <row r="37" spans="1:30" ht="15.75" customHeight="1" x14ac:dyDescent="0.2">
      <c r="A37" s="104" t="s">
        <v>78</v>
      </c>
      <c r="B37" s="105">
        <v>2020</v>
      </c>
      <c r="C37" s="105" t="s">
        <v>542</v>
      </c>
      <c r="D37" s="106" t="s">
        <v>549</v>
      </c>
      <c r="E37" s="106" t="s">
        <v>550</v>
      </c>
      <c r="F37" s="106" t="s">
        <v>550</v>
      </c>
      <c r="G37" s="18">
        <v>35236</v>
      </c>
      <c r="H37" s="424">
        <f t="shared" si="4"/>
        <v>5106.6666666666661</v>
      </c>
      <c r="I37" s="8"/>
      <c r="J37" s="8"/>
      <c r="K37" s="130">
        <v>8596</v>
      </c>
      <c r="L37" s="106">
        <f t="shared" si="3"/>
        <v>26640</v>
      </c>
      <c r="M37" s="106"/>
      <c r="N37" s="8"/>
      <c r="O37" s="8"/>
      <c r="P37" s="106"/>
      <c r="Q37" s="106"/>
      <c r="R37" s="106" t="s">
        <v>604</v>
      </c>
      <c r="S37" s="106"/>
      <c r="T37" s="106"/>
      <c r="U37" s="106"/>
      <c r="V37" s="106"/>
      <c r="W37" s="106"/>
      <c r="X37" s="106"/>
      <c r="Y37" s="106"/>
      <c r="Z37" s="110"/>
      <c r="AA37" s="8"/>
      <c r="AB37" s="8"/>
      <c r="AC37" s="8"/>
      <c r="AD37" s="8"/>
    </row>
    <row r="38" spans="1:30" ht="15.75" customHeight="1" x14ac:dyDescent="0.2">
      <c r="A38" s="104" t="s">
        <v>78</v>
      </c>
      <c r="B38" s="105">
        <v>2020</v>
      </c>
      <c r="C38" s="105" t="s">
        <v>542</v>
      </c>
      <c r="D38" s="106" t="s">
        <v>551</v>
      </c>
      <c r="E38" s="106" t="s">
        <v>552</v>
      </c>
      <c r="F38" s="106" t="s">
        <v>552</v>
      </c>
      <c r="G38" s="18">
        <v>26619</v>
      </c>
      <c r="H38" s="424">
        <f t="shared" si="4"/>
        <v>3857.8260869565215</v>
      </c>
      <c r="I38" s="8"/>
      <c r="J38" s="8"/>
      <c r="K38" s="130">
        <v>7271</v>
      </c>
      <c r="L38" s="106">
        <f t="shared" si="3"/>
        <v>19348</v>
      </c>
      <c r="M38" s="106"/>
      <c r="N38" s="8"/>
      <c r="O38" s="8"/>
      <c r="P38" s="106"/>
      <c r="Q38" s="106"/>
      <c r="R38" s="106" t="s">
        <v>604</v>
      </c>
      <c r="S38" s="106"/>
      <c r="T38" s="106"/>
      <c r="U38" s="106"/>
      <c r="V38" s="106"/>
      <c r="W38" s="106"/>
      <c r="X38" s="106"/>
      <c r="Y38" s="106"/>
      <c r="Z38" s="110"/>
      <c r="AA38" s="8"/>
      <c r="AB38" s="8"/>
      <c r="AC38" s="8"/>
      <c r="AD38" s="8"/>
    </row>
    <row r="39" spans="1:30" ht="15.75" customHeight="1" x14ac:dyDescent="0.2">
      <c r="A39" s="104" t="s">
        <v>78</v>
      </c>
      <c r="B39" s="105">
        <v>2020</v>
      </c>
      <c r="C39" s="105" t="s">
        <v>542</v>
      </c>
      <c r="D39" s="106" t="s">
        <v>553</v>
      </c>
      <c r="E39" s="106" t="s">
        <v>554</v>
      </c>
      <c r="F39" s="106" t="s">
        <v>554</v>
      </c>
      <c r="G39" s="18">
        <v>23733</v>
      </c>
      <c r="H39" s="424">
        <f t="shared" si="4"/>
        <v>3439.565217391304</v>
      </c>
      <c r="I39" s="8"/>
      <c r="J39" s="8"/>
      <c r="K39" s="130">
        <v>14194</v>
      </c>
      <c r="L39" s="106">
        <f t="shared" si="3"/>
        <v>9539</v>
      </c>
      <c r="M39" s="106"/>
      <c r="N39" s="8"/>
      <c r="O39" s="8"/>
      <c r="P39" s="106"/>
      <c r="Q39" s="106"/>
      <c r="R39" s="106" t="s">
        <v>604</v>
      </c>
      <c r="S39" s="106"/>
      <c r="T39" s="106"/>
      <c r="U39" s="106"/>
      <c r="V39" s="106"/>
      <c r="W39" s="106"/>
      <c r="X39" s="106"/>
      <c r="Y39" s="106"/>
      <c r="Z39" s="110"/>
      <c r="AA39" s="8"/>
      <c r="AB39" s="8"/>
      <c r="AC39" s="8"/>
      <c r="AD39" s="8"/>
    </row>
    <row r="40" spans="1:30" ht="15.75" customHeight="1" x14ac:dyDescent="0.2">
      <c r="A40" s="104" t="s">
        <v>78</v>
      </c>
      <c r="B40" s="105">
        <v>2020</v>
      </c>
      <c r="C40" s="105" t="s">
        <v>542</v>
      </c>
      <c r="D40" s="170" t="s">
        <v>555</v>
      </c>
      <c r="E40" s="170" t="s">
        <v>556</v>
      </c>
      <c r="F40" s="170" t="s">
        <v>556</v>
      </c>
      <c r="G40" s="18">
        <v>18966</v>
      </c>
      <c r="H40" s="424">
        <f t="shared" si="4"/>
        <v>2748.695652173913</v>
      </c>
      <c r="I40" s="8"/>
      <c r="J40" s="8"/>
      <c r="K40" s="130">
        <v>1607</v>
      </c>
      <c r="L40" s="106">
        <f t="shared" si="3"/>
        <v>17359</v>
      </c>
      <c r="M40" s="106"/>
      <c r="N40" s="8"/>
      <c r="O40" s="8"/>
      <c r="P40" s="106"/>
      <c r="Q40" s="106"/>
      <c r="R40" s="106" t="s">
        <v>604</v>
      </c>
      <c r="S40" s="106"/>
      <c r="T40" s="106"/>
      <c r="U40" s="106"/>
      <c r="V40" s="106"/>
      <c r="W40" s="106"/>
      <c r="X40" s="106"/>
      <c r="Y40" s="106"/>
      <c r="Z40" s="110"/>
      <c r="AA40" s="8"/>
      <c r="AB40" s="8"/>
      <c r="AC40" s="8"/>
      <c r="AD40" s="8"/>
    </row>
    <row r="41" spans="1:30" ht="15.75" customHeight="1" x14ac:dyDescent="0.2">
      <c r="A41" s="104" t="s">
        <v>78</v>
      </c>
      <c r="B41" s="105">
        <v>2020</v>
      </c>
      <c r="C41" s="105" t="s">
        <v>542</v>
      </c>
      <c r="D41" s="106" t="s">
        <v>559</v>
      </c>
      <c r="E41" s="106" t="s">
        <v>560</v>
      </c>
      <c r="F41" s="106" t="s">
        <v>560</v>
      </c>
      <c r="G41" s="18">
        <v>15676</v>
      </c>
      <c r="H41" s="424">
        <f t="shared" si="4"/>
        <v>2271.8840579710145</v>
      </c>
      <c r="I41" s="8"/>
      <c r="J41" s="8"/>
      <c r="K41" s="106">
        <v>4479</v>
      </c>
      <c r="L41" s="106">
        <f t="shared" si="3"/>
        <v>11197</v>
      </c>
      <c r="M41" s="106"/>
      <c r="N41" s="8"/>
      <c r="O41" s="8"/>
      <c r="P41" s="106"/>
      <c r="Q41" s="106"/>
      <c r="R41" s="106" t="s">
        <v>604</v>
      </c>
      <c r="S41" s="106"/>
      <c r="T41" s="106"/>
      <c r="U41" s="106"/>
      <c r="V41" s="106"/>
      <c r="W41" s="106"/>
      <c r="X41" s="106"/>
      <c r="Y41" s="106"/>
      <c r="Z41" s="110"/>
      <c r="AA41" s="8"/>
      <c r="AB41" s="8"/>
      <c r="AC41" s="8"/>
      <c r="AD41" s="8"/>
    </row>
    <row r="42" spans="1:30" ht="15.75" customHeight="1" x14ac:dyDescent="0.2">
      <c r="A42" s="104" t="s">
        <v>78</v>
      </c>
      <c r="B42" s="105">
        <v>2020</v>
      </c>
      <c r="C42" s="105" t="s">
        <v>542</v>
      </c>
      <c r="D42" s="170" t="s">
        <v>561</v>
      </c>
      <c r="E42" s="170" t="s">
        <v>562</v>
      </c>
      <c r="F42" s="170" t="s">
        <v>562</v>
      </c>
      <c r="G42" s="18">
        <v>11881</v>
      </c>
      <c r="H42" s="424">
        <f t="shared" si="4"/>
        <v>1721.8840579710145</v>
      </c>
      <c r="I42" s="8"/>
      <c r="J42" s="8"/>
      <c r="K42" s="106">
        <v>923</v>
      </c>
      <c r="L42" s="106">
        <f t="shared" si="3"/>
        <v>10958</v>
      </c>
      <c r="M42" s="106"/>
      <c r="N42" s="8"/>
      <c r="O42" s="8"/>
      <c r="P42" s="106"/>
      <c r="Q42" s="106"/>
      <c r="R42" s="106" t="s">
        <v>604</v>
      </c>
      <c r="S42" s="106"/>
      <c r="T42" s="106"/>
      <c r="U42" s="106"/>
      <c r="V42" s="106"/>
      <c r="W42" s="106"/>
      <c r="X42" s="106"/>
      <c r="Y42" s="106"/>
      <c r="Z42" s="110"/>
      <c r="AA42" s="8"/>
      <c r="AB42" s="8"/>
      <c r="AC42" s="8"/>
      <c r="AD42" s="8"/>
    </row>
    <row r="43" spans="1:30" ht="15.75" customHeight="1" x14ac:dyDescent="0.2">
      <c r="A43" s="104" t="s">
        <v>78</v>
      </c>
      <c r="B43" s="105">
        <v>2020</v>
      </c>
      <c r="C43" s="105" t="s">
        <v>542</v>
      </c>
      <c r="D43" s="106" t="s">
        <v>557</v>
      </c>
      <c r="E43" s="106" t="s">
        <v>558</v>
      </c>
      <c r="F43" s="106" t="s">
        <v>558</v>
      </c>
      <c r="G43" s="18">
        <v>11545</v>
      </c>
      <c r="H43" s="424">
        <f t="shared" si="4"/>
        <v>1673.1884057971013</v>
      </c>
      <c r="I43" s="8"/>
      <c r="J43" s="8"/>
      <c r="K43" s="130">
        <v>4584</v>
      </c>
      <c r="L43" s="106">
        <f t="shared" si="3"/>
        <v>6961</v>
      </c>
      <c r="M43" s="106"/>
      <c r="N43" s="8"/>
      <c r="O43" s="8"/>
      <c r="P43" s="106"/>
      <c r="Q43" s="106"/>
      <c r="R43" s="106" t="s">
        <v>604</v>
      </c>
      <c r="S43" s="106"/>
      <c r="T43" s="106"/>
      <c r="U43" s="106"/>
      <c r="V43" s="106"/>
      <c r="W43" s="106"/>
      <c r="X43" s="106"/>
      <c r="Y43" s="106"/>
      <c r="Z43" s="110"/>
      <c r="AA43" s="8"/>
      <c r="AB43" s="8"/>
      <c r="AC43" s="8"/>
      <c r="AD43" s="8"/>
    </row>
    <row r="44" spans="1:30" ht="15.75" customHeight="1" x14ac:dyDescent="0.2">
      <c r="A44" s="104" t="s">
        <v>78</v>
      </c>
      <c r="B44" s="105">
        <v>2020</v>
      </c>
      <c r="C44" s="105" t="s">
        <v>542</v>
      </c>
      <c r="D44" s="106" t="s">
        <v>564</v>
      </c>
      <c r="E44" s="106" t="s">
        <v>565</v>
      </c>
      <c r="F44" s="106" t="s">
        <v>565</v>
      </c>
      <c r="G44" s="18">
        <v>10157</v>
      </c>
      <c r="H44" s="424">
        <f t="shared" si="4"/>
        <v>1472.0289855072463</v>
      </c>
      <c r="I44" s="8"/>
      <c r="J44" s="8"/>
      <c r="K44" s="130">
        <v>3021</v>
      </c>
      <c r="L44" s="106">
        <f t="shared" si="3"/>
        <v>7136</v>
      </c>
      <c r="M44" s="106"/>
      <c r="N44" s="8"/>
      <c r="O44" s="8"/>
      <c r="P44" s="106"/>
      <c r="Q44" s="106"/>
      <c r="R44" s="106" t="s">
        <v>604</v>
      </c>
      <c r="S44" s="106"/>
      <c r="T44" s="106"/>
      <c r="U44" s="106"/>
      <c r="V44" s="106"/>
      <c r="W44" s="106"/>
      <c r="X44" s="106"/>
      <c r="Y44" s="106"/>
      <c r="Z44" s="110"/>
      <c r="AA44" s="8"/>
      <c r="AB44" s="8"/>
      <c r="AC44" s="8"/>
      <c r="AD44" s="8"/>
    </row>
    <row r="45" spans="1:30" ht="15.75" customHeight="1" x14ac:dyDescent="0.2">
      <c r="A45" s="104" t="s">
        <v>78</v>
      </c>
      <c r="B45" s="105">
        <v>2020</v>
      </c>
      <c r="C45" s="105" t="s">
        <v>542</v>
      </c>
      <c r="D45" s="106" t="s">
        <v>566</v>
      </c>
      <c r="E45" s="106" t="s">
        <v>567</v>
      </c>
      <c r="F45" s="106" t="s">
        <v>567</v>
      </c>
      <c r="G45" s="18">
        <v>7818</v>
      </c>
      <c r="H45" s="424">
        <f t="shared" si="4"/>
        <v>1133.0434782608695</v>
      </c>
      <c r="I45" s="8"/>
      <c r="J45" s="8"/>
      <c r="K45" s="106">
        <v>1956</v>
      </c>
      <c r="L45" s="106">
        <f t="shared" si="3"/>
        <v>5862</v>
      </c>
      <c r="M45" s="106"/>
      <c r="N45" s="8"/>
      <c r="O45" s="8"/>
      <c r="P45" s="106"/>
      <c r="Q45" s="106"/>
      <c r="R45" s="106" t="s">
        <v>604</v>
      </c>
      <c r="S45" s="106"/>
      <c r="T45" s="106"/>
      <c r="U45" s="106"/>
      <c r="V45" s="106"/>
      <c r="W45" s="106"/>
      <c r="X45" s="106"/>
      <c r="Y45" s="106"/>
      <c r="Z45" s="110"/>
      <c r="AA45" s="8"/>
      <c r="AB45" s="8"/>
      <c r="AC45" s="8"/>
      <c r="AD45" s="8"/>
    </row>
    <row r="46" spans="1:30" ht="15.75" customHeight="1" x14ac:dyDescent="0.2">
      <c r="A46" s="104" t="s">
        <v>78</v>
      </c>
      <c r="B46" s="105">
        <v>2020</v>
      </c>
      <c r="C46" s="105" t="s">
        <v>542</v>
      </c>
      <c r="D46" s="106" t="s">
        <v>246</v>
      </c>
      <c r="E46" s="106" t="s">
        <v>246</v>
      </c>
      <c r="F46" s="106" t="s">
        <v>246</v>
      </c>
      <c r="G46" s="18">
        <v>7514</v>
      </c>
      <c r="H46" s="424">
        <f t="shared" si="4"/>
        <v>1088.9855072463768</v>
      </c>
      <c r="I46" s="8"/>
      <c r="J46" s="8"/>
      <c r="K46" s="106"/>
      <c r="L46" s="106"/>
      <c r="M46" s="106"/>
      <c r="N46" s="8"/>
      <c r="O46" s="8"/>
      <c r="P46" s="106"/>
      <c r="Q46" s="106"/>
      <c r="R46" s="106" t="s">
        <v>563</v>
      </c>
      <c r="S46" s="106"/>
      <c r="T46" s="106"/>
      <c r="U46" s="106"/>
      <c r="V46" s="106"/>
      <c r="W46" s="106"/>
      <c r="X46" s="106"/>
      <c r="Y46" s="106"/>
      <c r="Z46" s="110"/>
      <c r="AA46" s="8"/>
      <c r="AB46" s="8"/>
      <c r="AC46" s="8"/>
      <c r="AD46" s="8"/>
    </row>
    <row r="47" spans="1:30" ht="15.75" customHeight="1" x14ac:dyDescent="0.2">
      <c r="A47" s="104" t="s">
        <v>78</v>
      </c>
      <c r="B47" s="105">
        <v>2020</v>
      </c>
      <c r="C47" s="105" t="s">
        <v>542</v>
      </c>
      <c r="D47" s="35" t="s">
        <v>568</v>
      </c>
      <c r="E47" s="35" t="s">
        <v>569</v>
      </c>
      <c r="F47" s="35" t="s">
        <v>569</v>
      </c>
      <c r="G47" s="18">
        <v>6834</v>
      </c>
      <c r="H47" s="424">
        <f t="shared" si="4"/>
        <v>990.43478260869563</v>
      </c>
      <c r="I47" s="8"/>
      <c r="J47" s="8"/>
      <c r="K47" s="130">
        <v>1300</v>
      </c>
      <c r="L47" s="106">
        <f t="shared" ref="L47:L77" si="5">G47-K47</f>
        <v>5534</v>
      </c>
      <c r="M47" s="106"/>
      <c r="N47" s="8"/>
      <c r="O47" s="8"/>
      <c r="P47" s="106"/>
      <c r="Q47" s="106"/>
      <c r="R47" s="106" t="s">
        <v>604</v>
      </c>
      <c r="S47" s="106"/>
      <c r="T47" s="106"/>
      <c r="U47" s="106"/>
      <c r="V47" s="106"/>
      <c r="W47" s="106"/>
      <c r="X47" s="106"/>
      <c r="Y47" s="106"/>
      <c r="Z47" s="110"/>
      <c r="AA47" s="8"/>
      <c r="AB47" s="8"/>
      <c r="AC47" s="8"/>
      <c r="AD47" s="8"/>
    </row>
    <row r="48" spans="1:30" ht="15.75" customHeight="1" x14ac:dyDescent="0.2">
      <c r="A48" s="104" t="s">
        <v>78</v>
      </c>
      <c r="B48" s="105">
        <v>2020</v>
      </c>
      <c r="C48" s="105" t="s">
        <v>542</v>
      </c>
      <c r="D48" s="106" t="s">
        <v>570</v>
      </c>
      <c r="E48" s="106" t="s">
        <v>571</v>
      </c>
      <c r="F48" s="106" t="s">
        <v>571</v>
      </c>
      <c r="G48" s="18">
        <v>6363</v>
      </c>
      <c r="H48" s="424">
        <f t="shared" si="4"/>
        <v>922.17391304347825</v>
      </c>
      <c r="I48" s="8"/>
      <c r="J48" s="8"/>
      <c r="K48" s="130">
        <v>1496</v>
      </c>
      <c r="L48" s="106">
        <f t="shared" si="5"/>
        <v>4867</v>
      </c>
      <c r="M48" s="106"/>
      <c r="N48" s="8"/>
      <c r="O48" s="8"/>
      <c r="P48" s="106"/>
      <c r="Q48" s="106"/>
      <c r="R48" s="106" t="s">
        <v>604</v>
      </c>
      <c r="S48" s="106"/>
      <c r="T48" s="106"/>
      <c r="U48" s="106"/>
      <c r="V48" s="106"/>
      <c r="W48" s="106"/>
      <c r="X48" s="106"/>
      <c r="Y48" s="106"/>
      <c r="Z48" s="110"/>
      <c r="AA48" s="8"/>
      <c r="AB48" s="8"/>
      <c r="AC48" s="8"/>
      <c r="AD48" s="8"/>
    </row>
    <row r="49" spans="1:30" ht="15.75" customHeight="1" x14ac:dyDescent="0.2">
      <c r="A49" s="104" t="s">
        <v>78</v>
      </c>
      <c r="B49" s="105">
        <v>2020</v>
      </c>
      <c r="C49" s="105" t="s">
        <v>542</v>
      </c>
      <c r="D49" s="106" t="s">
        <v>577</v>
      </c>
      <c r="E49" s="106" t="s">
        <v>578</v>
      </c>
      <c r="F49" s="106" t="s">
        <v>578</v>
      </c>
      <c r="G49" s="18">
        <v>6187</v>
      </c>
      <c r="H49" s="424">
        <f t="shared" si="4"/>
        <v>896.66666666666663</v>
      </c>
      <c r="I49" s="8"/>
      <c r="J49" s="8"/>
      <c r="K49" s="106">
        <v>1179</v>
      </c>
      <c r="L49" s="106">
        <f t="shared" si="5"/>
        <v>5008</v>
      </c>
      <c r="M49" s="106"/>
      <c r="N49" s="8"/>
      <c r="O49" s="8"/>
      <c r="P49" s="106"/>
      <c r="Q49" s="106"/>
      <c r="R49" s="106" t="s">
        <v>605</v>
      </c>
      <c r="S49" s="106"/>
      <c r="T49" s="106"/>
      <c r="U49" s="106"/>
      <c r="V49" s="106"/>
      <c r="W49" s="106"/>
      <c r="X49" s="106"/>
      <c r="Y49" s="106"/>
      <c r="Z49" s="110"/>
      <c r="AA49" s="8"/>
      <c r="AB49" s="8"/>
      <c r="AC49" s="8"/>
      <c r="AD49" s="8"/>
    </row>
    <row r="50" spans="1:30" ht="15.75" customHeight="1" x14ac:dyDescent="0.2">
      <c r="A50" s="157" t="s">
        <v>78</v>
      </c>
      <c r="B50" s="15">
        <v>2020</v>
      </c>
      <c r="C50" s="15" t="s">
        <v>542</v>
      </c>
      <c r="D50" s="8" t="s">
        <v>580</v>
      </c>
      <c r="E50" s="8" t="s">
        <v>581</v>
      </c>
      <c r="F50" s="8" t="s">
        <v>581</v>
      </c>
      <c r="G50" s="18">
        <v>5847</v>
      </c>
      <c r="H50" s="424">
        <f t="shared" si="4"/>
        <v>847.39130434782601</v>
      </c>
      <c r="I50" s="8"/>
      <c r="J50" s="8"/>
      <c r="K50" s="18">
        <v>1140</v>
      </c>
      <c r="L50" s="18">
        <f t="shared" si="5"/>
        <v>4707</v>
      </c>
      <c r="M50" s="8"/>
      <c r="N50" s="8"/>
      <c r="O50" s="8"/>
      <c r="P50" s="8"/>
      <c r="Q50" s="8"/>
      <c r="R50" s="8" t="s">
        <v>604</v>
      </c>
      <c r="S50" s="8"/>
      <c r="T50" s="8"/>
      <c r="U50" s="8"/>
      <c r="V50" s="8"/>
      <c r="W50" s="8"/>
      <c r="X50" s="8"/>
      <c r="Y50" s="8"/>
      <c r="Z50" s="171"/>
      <c r="AA50" s="8"/>
      <c r="AB50" s="8"/>
      <c r="AC50" s="8"/>
      <c r="AD50" s="8"/>
    </row>
    <row r="51" spans="1:30" ht="15.75" customHeight="1" x14ac:dyDescent="0.2">
      <c r="A51" s="104" t="s">
        <v>78</v>
      </c>
      <c r="B51" s="105">
        <v>2020</v>
      </c>
      <c r="C51" s="105" t="s">
        <v>542</v>
      </c>
      <c r="D51" s="106" t="s">
        <v>572</v>
      </c>
      <c r="E51" s="106" t="s">
        <v>573</v>
      </c>
      <c r="F51" s="106" t="s">
        <v>573</v>
      </c>
      <c r="G51" s="18">
        <v>5735</v>
      </c>
      <c r="H51" s="424">
        <f t="shared" si="4"/>
        <v>831.15942028985501</v>
      </c>
      <c r="I51" s="8"/>
      <c r="J51" s="8"/>
      <c r="K51" s="106">
        <v>1143</v>
      </c>
      <c r="L51" s="106">
        <f t="shared" si="5"/>
        <v>4592</v>
      </c>
      <c r="M51" s="106"/>
      <c r="N51" s="8"/>
      <c r="O51" s="8"/>
      <c r="P51" s="106"/>
      <c r="Q51" s="106"/>
      <c r="R51" s="106" t="s">
        <v>604</v>
      </c>
      <c r="S51" s="106"/>
      <c r="T51" s="106"/>
      <c r="U51" s="106"/>
      <c r="V51" s="106"/>
      <c r="W51" s="106"/>
      <c r="X51" s="106"/>
      <c r="Y51" s="106"/>
      <c r="Z51" s="110"/>
      <c r="AA51" s="8"/>
      <c r="AB51" s="8"/>
      <c r="AC51" s="8"/>
      <c r="AD51" s="8"/>
    </row>
    <row r="52" spans="1:30" ht="15.75" customHeight="1" x14ac:dyDescent="0.2">
      <c r="A52" s="104" t="s">
        <v>78</v>
      </c>
      <c r="B52" s="105">
        <v>2020</v>
      </c>
      <c r="C52" s="105" t="s">
        <v>542</v>
      </c>
      <c r="D52" s="106" t="s">
        <v>574</v>
      </c>
      <c r="E52" s="106" t="s">
        <v>575</v>
      </c>
      <c r="F52" s="106" t="s">
        <v>575</v>
      </c>
      <c r="G52" s="18">
        <v>5220</v>
      </c>
      <c r="H52" s="424">
        <f t="shared" si="4"/>
        <v>756.52173913043475</v>
      </c>
      <c r="I52" s="8"/>
      <c r="J52" s="8"/>
      <c r="K52" s="106">
        <v>559</v>
      </c>
      <c r="L52" s="106">
        <f t="shared" si="5"/>
        <v>4661</v>
      </c>
      <c r="M52" s="106"/>
      <c r="N52" s="8"/>
      <c r="O52" s="8"/>
      <c r="P52" s="106"/>
      <c r="Q52" s="106"/>
      <c r="R52" s="106" t="s">
        <v>606</v>
      </c>
      <c r="S52" s="106"/>
      <c r="T52" s="106"/>
      <c r="U52" s="106"/>
      <c r="V52" s="106"/>
      <c r="W52" s="106"/>
      <c r="X52" s="106"/>
      <c r="Y52" s="106"/>
      <c r="Z52" s="110"/>
      <c r="AA52" s="8"/>
      <c r="AB52" s="8"/>
      <c r="AC52" s="8"/>
      <c r="AD52" s="8"/>
    </row>
    <row r="53" spans="1:30" ht="15.75" customHeight="1" x14ac:dyDescent="0.2">
      <c r="A53" s="104" t="s">
        <v>78</v>
      </c>
      <c r="B53" s="105">
        <v>2020</v>
      </c>
      <c r="C53" s="105" t="s">
        <v>542</v>
      </c>
      <c r="D53" s="8" t="s">
        <v>582</v>
      </c>
      <c r="E53" s="8" t="s">
        <v>583</v>
      </c>
      <c r="F53" s="8" t="s">
        <v>583</v>
      </c>
      <c r="G53" s="18">
        <v>4920</v>
      </c>
      <c r="H53" s="424">
        <f t="shared" si="4"/>
        <v>713.04347826086951</v>
      </c>
      <c r="I53" s="8"/>
      <c r="J53" s="8"/>
      <c r="K53" s="130">
        <v>1672</v>
      </c>
      <c r="L53" s="106">
        <f t="shared" si="5"/>
        <v>3248</v>
      </c>
      <c r="M53" s="106"/>
      <c r="N53" s="8"/>
      <c r="O53" s="8"/>
      <c r="P53" s="106"/>
      <c r="Q53" s="106"/>
      <c r="R53" s="106" t="s">
        <v>604</v>
      </c>
      <c r="S53" s="106"/>
      <c r="T53" s="106"/>
      <c r="U53" s="106"/>
      <c r="V53" s="106"/>
      <c r="W53" s="106"/>
      <c r="X53" s="106"/>
      <c r="Y53" s="106"/>
      <c r="Z53" s="110"/>
      <c r="AA53" s="8"/>
      <c r="AB53" s="8"/>
      <c r="AC53" s="8"/>
      <c r="AD53" s="8"/>
    </row>
    <row r="54" spans="1:30" ht="15.75" customHeight="1" x14ac:dyDescent="0.2">
      <c r="A54" s="157" t="s">
        <v>78</v>
      </c>
      <c r="B54" s="15">
        <v>2020</v>
      </c>
      <c r="C54" s="15" t="s">
        <v>542</v>
      </c>
      <c r="D54" s="8" t="s">
        <v>588</v>
      </c>
      <c r="E54" s="8" t="s">
        <v>589</v>
      </c>
      <c r="F54" s="8" t="s">
        <v>589</v>
      </c>
      <c r="G54" s="18">
        <v>4805</v>
      </c>
      <c r="H54" s="424">
        <f t="shared" si="4"/>
        <v>696.37681159420288</v>
      </c>
      <c r="I54" s="8"/>
      <c r="J54" s="8"/>
      <c r="K54" s="172">
        <v>1078</v>
      </c>
      <c r="L54" s="18">
        <f t="shared" si="5"/>
        <v>3727</v>
      </c>
      <c r="M54" s="8"/>
      <c r="N54" s="8"/>
      <c r="O54" s="8"/>
      <c r="P54" s="8"/>
      <c r="Q54" s="8"/>
      <c r="R54" s="8" t="s">
        <v>604</v>
      </c>
      <c r="S54" s="8"/>
      <c r="T54" s="8"/>
      <c r="U54" s="8"/>
      <c r="V54" s="8"/>
      <c r="W54" s="8"/>
      <c r="X54" s="8"/>
      <c r="Y54" s="8"/>
      <c r="Z54" s="171"/>
      <c r="AA54" s="8"/>
      <c r="AB54" s="8"/>
      <c r="AC54" s="8"/>
      <c r="AD54" s="8"/>
    </row>
    <row r="55" spans="1:30" ht="15.75" customHeight="1" x14ac:dyDescent="0.2">
      <c r="A55" s="157" t="s">
        <v>78</v>
      </c>
      <c r="B55" s="15">
        <v>2020</v>
      </c>
      <c r="C55" s="15" t="s">
        <v>542</v>
      </c>
      <c r="D55" s="8" t="s">
        <v>586</v>
      </c>
      <c r="E55" s="8" t="s">
        <v>587</v>
      </c>
      <c r="F55" s="8" t="s">
        <v>587</v>
      </c>
      <c r="G55" s="18">
        <v>4479</v>
      </c>
      <c r="H55" s="424">
        <f t="shared" si="4"/>
        <v>649.13043478260863</v>
      </c>
      <c r="I55" s="8"/>
      <c r="J55" s="8"/>
      <c r="K55" s="172">
        <v>785</v>
      </c>
      <c r="L55" s="18">
        <f t="shared" si="5"/>
        <v>3694</v>
      </c>
      <c r="M55" s="8"/>
      <c r="N55" s="8"/>
      <c r="O55" s="8"/>
      <c r="P55" s="8"/>
      <c r="Q55" s="8"/>
      <c r="R55" s="8" t="s">
        <v>604</v>
      </c>
      <c r="S55" s="8"/>
      <c r="T55" s="8"/>
      <c r="U55" s="8"/>
      <c r="V55" s="8"/>
      <c r="W55" s="8"/>
      <c r="X55" s="8"/>
      <c r="Y55" s="8"/>
      <c r="Z55" s="171"/>
      <c r="AA55" s="8"/>
      <c r="AB55" s="8"/>
      <c r="AC55" s="8"/>
      <c r="AD55" s="8"/>
    </row>
    <row r="56" spans="1:30" ht="15.75" customHeight="1" x14ac:dyDescent="0.2">
      <c r="A56" s="157" t="s">
        <v>78</v>
      </c>
      <c r="B56" s="15">
        <v>2020</v>
      </c>
      <c r="C56" s="15" t="s">
        <v>542</v>
      </c>
      <c r="D56" s="8" t="s">
        <v>592</v>
      </c>
      <c r="E56" s="8" t="s">
        <v>593</v>
      </c>
      <c r="F56" s="8" t="s">
        <v>593</v>
      </c>
      <c r="G56" s="18">
        <v>4366</v>
      </c>
      <c r="H56" s="424">
        <f t="shared" si="4"/>
        <v>632.75362318840575</v>
      </c>
      <c r="I56" s="8"/>
      <c r="J56" s="8"/>
      <c r="K56" s="18">
        <v>796</v>
      </c>
      <c r="L56" s="18">
        <f t="shared" si="5"/>
        <v>3570</v>
      </c>
      <c r="M56" s="8"/>
      <c r="N56" s="8"/>
      <c r="O56" s="8"/>
      <c r="P56" s="8"/>
      <c r="Q56" s="8"/>
      <c r="R56" s="8" t="s">
        <v>604</v>
      </c>
      <c r="S56" s="8"/>
      <c r="T56" s="8"/>
      <c r="U56" s="8"/>
      <c r="V56" s="8"/>
      <c r="W56" s="8"/>
      <c r="X56" s="8"/>
      <c r="Y56" s="8"/>
      <c r="Z56" s="171"/>
      <c r="AA56" s="8"/>
      <c r="AB56" s="8"/>
      <c r="AC56" s="8"/>
      <c r="AD56" s="8"/>
    </row>
    <row r="57" spans="1:30" ht="15.75" customHeight="1" x14ac:dyDescent="0.2">
      <c r="A57" s="157" t="s">
        <v>78</v>
      </c>
      <c r="B57" s="15">
        <v>2020</v>
      </c>
      <c r="C57" s="15" t="s">
        <v>542</v>
      </c>
      <c r="D57" s="8" t="s">
        <v>594</v>
      </c>
      <c r="E57" s="8" t="s">
        <v>595</v>
      </c>
      <c r="F57" s="8" t="s">
        <v>595</v>
      </c>
      <c r="G57" s="18">
        <v>4228</v>
      </c>
      <c r="H57" s="424">
        <f t="shared" si="4"/>
        <v>612.75362318840575</v>
      </c>
      <c r="I57" s="8"/>
      <c r="J57" s="8"/>
      <c r="K57" s="172">
        <v>1040</v>
      </c>
      <c r="L57" s="18">
        <f t="shared" si="5"/>
        <v>3188</v>
      </c>
      <c r="M57" s="8"/>
      <c r="N57" s="8"/>
      <c r="O57" s="8"/>
      <c r="P57" s="8"/>
      <c r="Q57" s="8"/>
      <c r="R57" s="8" t="s">
        <v>604</v>
      </c>
      <c r="S57" s="8"/>
      <c r="T57" s="8"/>
      <c r="U57" s="8"/>
      <c r="V57" s="8"/>
      <c r="W57" s="8"/>
      <c r="X57" s="8"/>
      <c r="Y57" s="8"/>
      <c r="Z57" s="171"/>
      <c r="AA57" s="8"/>
      <c r="AB57" s="8"/>
      <c r="AC57" s="8"/>
      <c r="AD57" s="8"/>
    </row>
    <row r="58" spans="1:30" ht="15.75" customHeight="1" x14ac:dyDescent="0.2">
      <c r="A58" s="104" t="s">
        <v>78</v>
      </c>
      <c r="B58" s="105">
        <v>2020</v>
      </c>
      <c r="C58" s="105" t="s">
        <v>542</v>
      </c>
      <c r="D58" s="106" t="s">
        <v>584</v>
      </c>
      <c r="E58" s="106" t="s">
        <v>585</v>
      </c>
      <c r="F58" s="106" t="s">
        <v>585</v>
      </c>
      <c r="G58" s="18">
        <v>4036</v>
      </c>
      <c r="H58" s="424">
        <f t="shared" si="4"/>
        <v>584.92753623188401</v>
      </c>
      <c r="I58" s="8"/>
      <c r="J58" s="8"/>
      <c r="K58" s="130">
        <v>1224</v>
      </c>
      <c r="L58" s="106">
        <f t="shared" si="5"/>
        <v>2812</v>
      </c>
      <c r="M58" s="106"/>
      <c r="N58" s="8"/>
      <c r="O58" s="8"/>
      <c r="P58" s="106"/>
      <c r="Q58" s="106"/>
      <c r="R58" s="106" t="s">
        <v>604</v>
      </c>
      <c r="S58" s="106"/>
      <c r="T58" s="106"/>
      <c r="U58" s="106"/>
      <c r="V58" s="106"/>
      <c r="W58" s="106"/>
      <c r="X58" s="106"/>
      <c r="Y58" s="106"/>
      <c r="Z58" s="110"/>
      <c r="AA58" s="8"/>
      <c r="AB58" s="8"/>
      <c r="AC58" s="8"/>
      <c r="AD58" s="8"/>
    </row>
    <row r="59" spans="1:30" ht="15.75" customHeight="1" x14ac:dyDescent="0.2">
      <c r="A59" s="104" t="s">
        <v>78</v>
      </c>
      <c r="B59" s="105">
        <v>2020</v>
      </c>
      <c r="C59" s="105" t="s">
        <v>542</v>
      </c>
      <c r="D59" s="35" t="s">
        <v>600</v>
      </c>
      <c r="E59" s="35" t="s">
        <v>601</v>
      </c>
      <c r="F59" s="35" t="s">
        <v>601</v>
      </c>
      <c r="G59" s="18">
        <v>3674</v>
      </c>
      <c r="H59" s="424">
        <f t="shared" si="4"/>
        <v>532.463768115942</v>
      </c>
      <c r="I59" s="8"/>
      <c r="J59" s="8"/>
      <c r="K59" s="106">
        <v>1337</v>
      </c>
      <c r="L59" s="106">
        <f t="shared" si="5"/>
        <v>2337</v>
      </c>
      <c r="M59" s="106"/>
      <c r="N59" s="8"/>
      <c r="O59" s="8"/>
      <c r="P59" s="106"/>
      <c r="Q59" s="106"/>
      <c r="R59" s="106" t="s">
        <v>604</v>
      </c>
      <c r="S59" s="106"/>
      <c r="T59" s="106"/>
      <c r="U59" s="106"/>
      <c r="V59" s="106"/>
      <c r="W59" s="106"/>
      <c r="X59" s="106"/>
      <c r="Y59" s="106"/>
      <c r="Z59" s="110"/>
      <c r="AA59" s="8"/>
      <c r="AB59" s="8"/>
      <c r="AC59" s="8"/>
      <c r="AD59" s="8"/>
    </row>
    <row r="60" spans="1:30" ht="15.75" customHeight="1" x14ac:dyDescent="0.2">
      <c r="A60" s="104" t="s">
        <v>78</v>
      </c>
      <c r="B60" s="105">
        <v>2020</v>
      </c>
      <c r="C60" s="105" t="s">
        <v>542</v>
      </c>
      <c r="D60" s="106" t="s">
        <v>590</v>
      </c>
      <c r="E60" s="106" t="s">
        <v>591</v>
      </c>
      <c r="F60" s="106" t="s">
        <v>591</v>
      </c>
      <c r="G60" s="18">
        <v>3622</v>
      </c>
      <c r="H60" s="424">
        <f t="shared" si="4"/>
        <v>524.92753623188401</v>
      </c>
      <c r="I60" s="8"/>
      <c r="J60" s="8"/>
      <c r="K60" s="130">
        <v>335</v>
      </c>
      <c r="L60" s="106">
        <f t="shared" si="5"/>
        <v>3287</v>
      </c>
      <c r="M60" s="106"/>
      <c r="N60" s="8"/>
      <c r="O60" s="8"/>
      <c r="P60" s="106"/>
      <c r="Q60" s="106"/>
      <c r="R60" s="106" t="s">
        <v>604</v>
      </c>
      <c r="S60" s="106"/>
      <c r="T60" s="106"/>
      <c r="U60" s="106"/>
      <c r="V60" s="106"/>
      <c r="W60" s="106"/>
      <c r="X60" s="106"/>
      <c r="Y60" s="106"/>
      <c r="Z60" s="110"/>
      <c r="AA60" s="8"/>
      <c r="AB60" s="8"/>
      <c r="AC60" s="8"/>
      <c r="AD60" s="8"/>
    </row>
    <row r="61" spans="1:30" ht="15.75" customHeight="1" x14ac:dyDescent="0.2">
      <c r="A61" s="104" t="s">
        <v>78</v>
      </c>
      <c r="B61" s="105">
        <v>2020</v>
      </c>
      <c r="C61" s="105" t="s">
        <v>542</v>
      </c>
      <c r="D61" s="106" t="s">
        <v>596</v>
      </c>
      <c r="E61" s="106" t="s">
        <v>597</v>
      </c>
      <c r="F61" s="106" t="s">
        <v>597</v>
      </c>
      <c r="G61" s="18">
        <v>3299</v>
      </c>
      <c r="H61" s="424">
        <f t="shared" si="4"/>
        <v>478.1159420289855</v>
      </c>
      <c r="I61" s="8"/>
      <c r="J61" s="8"/>
      <c r="K61" s="130">
        <v>923</v>
      </c>
      <c r="L61" s="106">
        <f t="shared" si="5"/>
        <v>2376</v>
      </c>
      <c r="M61" s="106"/>
      <c r="N61" s="8"/>
      <c r="O61" s="8"/>
      <c r="P61" s="106"/>
      <c r="Q61" s="106"/>
      <c r="R61" s="106" t="s">
        <v>604</v>
      </c>
      <c r="S61" s="106"/>
      <c r="T61" s="106"/>
      <c r="U61" s="106"/>
      <c r="V61" s="106"/>
      <c r="W61" s="106"/>
      <c r="X61" s="106"/>
      <c r="Y61" s="106"/>
      <c r="Z61" s="110"/>
      <c r="AA61" s="8"/>
      <c r="AB61" s="8"/>
      <c r="AC61" s="8"/>
      <c r="AD61" s="8"/>
    </row>
    <row r="62" spans="1:30" ht="15.75" customHeight="1" x14ac:dyDescent="0.2">
      <c r="A62" s="104" t="s">
        <v>78</v>
      </c>
      <c r="B62" s="105">
        <v>2020</v>
      </c>
      <c r="C62" s="105" t="s">
        <v>542</v>
      </c>
      <c r="D62" s="106" t="s">
        <v>598</v>
      </c>
      <c r="E62" s="106" t="s">
        <v>599</v>
      </c>
      <c r="F62" s="106" t="s">
        <v>599</v>
      </c>
      <c r="G62" s="18">
        <v>3073</v>
      </c>
      <c r="H62" s="424">
        <f t="shared" si="4"/>
        <v>445.36231884057969</v>
      </c>
      <c r="I62" s="8"/>
      <c r="J62" s="8"/>
      <c r="K62" s="130">
        <v>331</v>
      </c>
      <c r="L62" s="106">
        <f t="shared" si="5"/>
        <v>2742</v>
      </c>
      <c r="M62" s="106"/>
      <c r="N62" s="8"/>
      <c r="O62" s="8"/>
      <c r="P62" s="106"/>
      <c r="Q62" s="106"/>
      <c r="R62" s="106" t="s">
        <v>604</v>
      </c>
      <c r="S62" s="106"/>
      <c r="T62" s="106"/>
      <c r="U62" s="106"/>
      <c r="V62" s="106"/>
      <c r="W62" s="106"/>
      <c r="X62" s="106"/>
      <c r="Y62" s="106"/>
      <c r="Z62" s="110"/>
      <c r="AA62" s="8"/>
      <c r="AB62" s="8"/>
      <c r="AC62" s="8"/>
      <c r="AD62" s="8"/>
    </row>
    <row r="63" spans="1:30" ht="15.75" customHeight="1" x14ac:dyDescent="0.2">
      <c r="A63" s="104" t="s">
        <v>78</v>
      </c>
      <c r="B63" s="105">
        <v>2020</v>
      </c>
      <c r="C63" s="105" t="s">
        <v>542</v>
      </c>
      <c r="D63" s="106" t="s">
        <v>602</v>
      </c>
      <c r="E63" s="106" t="s">
        <v>603</v>
      </c>
      <c r="F63" s="106" t="s">
        <v>603</v>
      </c>
      <c r="G63" s="18">
        <v>2583</v>
      </c>
      <c r="H63" s="424">
        <f t="shared" si="4"/>
        <v>374.3478260869565</v>
      </c>
      <c r="I63" s="8"/>
      <c r="J63" s="8"/>
      <c r="K63" s="106">
        <v>845</v>
      </c>
      <c r="L63" s="106">
        <f t="shared" si="5"/>
        <v>1738</v>
      </c>
      <c r="M63" s="106"/>
      <c r="N63" s="8"/>
      <c r="O63" s="8"/>
      <c r="P63" s="106"/>
      <c r="Q63" s="106"/>
      <c r="R63" s="106" t="s">
        <v>604</v>
      </c>
      <c r="S63" s="106"/>
      <c r="T63" s="106"/>
      <c r="U63" s="106"/>
      <c r="V63" s="106"/>
      <c r="W63" s="106"/>
      <c r="X63" s="106"/>
      <c r="Y63" s="106"/>
      <c r="Z63" s="110"/>
      <c r="AA63" s="8"/>
      <c r="AB63" s="8"/>
      <c r="AC63" s="8"/>
      <c r="AD63" s="8"/>
    </row>
    <row r="64" spans="1:30" ht="15.75" customHeight="1" x14ac:dyDescent="0.2">
      <c r="A64" s="111" t="s">
        <v>78</v>
      </c>
      <c r="B64" s="112">
        <v>2021</v>
      </c>
      <c r="C64" s="112" t="s">
        <v>542</v>
      </c>
      <c r="D64" s="113" t="s">
        <v>543</v>
      </c>
      <c r="E64" s="113" t="s">
        <v>106</v>
      </c>
      <c r="F64" s="113" t="s">
        <v>106</v>
      </c>
      <c r="G64" s="76">
        <v>219007</v>
      </c>
      <c r="H64" s="54">
        <f>G64/6.452</f>
        <v>33944.048357098574</v>
      </c>
      <c r="I64" s="56"/>
      <c r="J64" s="56"/>
      <c r="K64" s="138">
        <v>139342</v>
      </c>
      <c r="L64" s="138">
        <f t="shared" si="5"/>
        <v>79665</v>
      </c>
      <c r="M64" s="138"/>
      <c r="N64" s="56"/>
      <c r="O64" s="56"/>
      <c r="P64" s="138"/>
      <c r="Q64" s="138"/>
      <c r="R64" s="113" t="s">
        <v>607</v>
      </c>
      <c r="S64" s="138"/>
      <c r="T64" s="138"/>
      <c r="U64" s="138"/>
      <c r="V64" s="138"/>
      <c r="W64" s="138"/>
      <c r="X64" s="138"/>
      <c r="Y64" s="138"/>
      <c r="Z64" s="138"/>
      <c r="AA64" s="138"/>
      <c r="AB64" s="138"/>
      <c r="AC64" s="138"/>
      <c r="AD64" s="138"/>
    </row>
    <row r="65" spans="1:30" ht="15.75" customHeight="1" x14ac:dyDescent="0.2">
      <c r="A65" s="104" t="s">
        <v>78</v>
      </c>
      <c r="B65" s="105">
        <v>2021</v>
      </c>
      <c r="C65" s="105" t="s">
        <v>542</v>
      </c>
      <c r="D65" s="106" t="s">
        <v>546</v>
      </c>
      <c r="E65" s="106" t="s">
        <v>107</v>
      </c>
      <c r="F65" s="106" t="s">
        <v>107</v>
      </c>
      <c r="G65" s="18">
        <v>90970</v>
      </c>
      <c r="H65" s="60">
        <f t="shared" ref="H65:H94" si="6">G65/6.452</f>
        <v>14099.504029758215</v>
      </c>
      <c r="I65" s="8"/>
      <c r="J65" s="8"/>
      <c r="K65" s="35">
        <v>52359</v>
      </c>
      <c r="L65" s="35">
        <f t="shared" si="5"/>
        <v>38611</v>
      </c>
      <c r="M65" s="35"/>
      <c r="N65" s="8"/>
      <c r="O65" s="8"/>
      <c r="P65" s="35"/>
      <c r="Q65" s="35"/>
      <c r="R65" s="106" t="s">
        <v>607</v>
      </c>
      <c r="S65" s="35"/>
      <c r="T65" s="35"/>
      <c r="U65" s="35"/>
      <c r="V65" s="35"/>
      <c r="W65" s="35"/>
      <c r="X65" s="35"/>
      <c r="Y65" s="35"/>
      <c r="Z65" s="35"/>
      <c r="AA65" s="35"/>
      <c r="AB65" s="35"/>
      <c r="AC65" s="35"/>
      <c r="AD65" s="35"/>
    </row>
    <row r="66" spans="1:30" ht="15.75" customHeight="1" x14ac:dyDescent="0.2">
      <c r="A66" s="104" t="s">
        <v>78</v>
      </c>
      <c r="B66" s="105">
        <v>2021</v>
      </c>
      <c r="C66" s="105" t="s">
        <v>542</v>
      </c>
      <c r="D66" s="170" t="s">
        <v>548</v>
      </c>
      <c r="E66" s="170" t="s">
        <v>111</v>
      </c>
      <c r="F66" s="170" t="s">
        <v>111</v>
      </c>
      <c r="G66" s="18">
        <v>49036</v>
      </c>
      <c r="H66" s="60">
        <f t="shared" si="6"/>
        <v>7600.1239925604468</v>
      </c>
      <c r="I66" s="8"/>
      <c r="J66" s="8"/>
      <c r="K66" s="35">
        <v>19294</v>
      </c>
      <c r="L66" s="35">
        <f t="shared" si="5"/>
        <v>29742</v>
      </c>
      <c r="M66" s="35"/>
      <c r="N66" s="8"/>
      <c r="O66" s="8"/>
      <c r="P66" s="35"/>
      <c r="Q66" s="35"/>
      <c r="R66" s="106" t="s">
        <v>607</v>
      </c>
      <c r="S66" s="35"/>
      <c r="T66" s="35"/>
      <c r="U66" s="35"/>
      <c r="V66" s="35"/>
      <c r="W66" s="35"/>
      <c r="X66" s="35"/>
      <c r="Y66" s="35"/>
      <c r="Z66" s="35"/>
      <c r="AA66" s="35"/>
      <c r="AB66" s="35"/>
      <c r="AC66" s="35"/>
      <c r="AD66" s="35"/>
    </row>
    <row r="67" spans="1:30" ht="15.75" customHeight="1" x14ac:dyDescent="0.2">
      <c r="A67" s="104" t="s">
        <v>78</v>
      </c>
      <c r="B67" s="105">
        <v>2021</v>
      </c>
      <c r="C67" s="105" t="s">
        <v>542</v>
      </c>
      <c r="D67" s="106" t="s">
        <v>545</v>
      </c>
      <c r="E67" s="106" t="s">
        <v>112</v>
      </c>
      <c r="F67" s="106" t="s">
        <v>112</v>
      </c>
      <c r="G67" s="18">
        <v>46432</v>
      </c>
      <c r="H67" s="60">
        <f t="shared" si="6"/>
        <v>7196.5282083075017</v>
      </c>
      <c r="I67" s="8"/>
      <c r="J67" s="8"/>
      <c r="K67" s="35">
        <v>26329</v>
      </c>
      <c r="L67" s="35">
        <f t="shared" si="5"/>
        <v>20103</v>
      </c>
      <c r="M67" s="35"/>
      <c r="N67" s="8"/>
      <c r="O67" s="8"/>
      <c r="P67" s="35"/>
      <c r="Q67" s="35"/>
      <c r="R67" s="106" t="s">
        <v>607</v>
      </c>
      <c r="S67" s="35"/>
      <c r="T67" s="35"/>
      <c r="U67" s="35"/>
      <c r="V67" s="35"/>
      <c r="W67" s="35"/>
      <c r="X67" s="35"/>
      <c r="Y67" s="35"/>
      <c r="Z67" s="35"/>
      <c r="AA67" s="35"/>
      <c r="AB67" s="35"/>
      <c r="AC67" s="35"/>
      <c r="AD67" s="35"/>
    </row>
    <row r="68" spans="1:30" ht="15.75" customHeight="1" x14ac:dyDescent="0.2">
      <c r="A68" s="104" t="s">
        <v>78</v>
      </c>
      <c r="B68" s="105">
        <v>2021</v>
      </c>
      <c r="C68" s="105" t="s">
        <v>542</v>
      </c>
      <c r="D68" s="106" t="s">
        <v>549</v>
      </c>
      <c r="E68" s="106" t="s">
        <v>550</v>
      </c>
      <c r="F68" s="106" t="s">
        <v>550</v>
      </c>
      <c r="G68" s="18">
        <v>40815</v>
      </c>
      <c r="H68" s="60">
        <f t="shared" si="6"/>
        <v>6325.9454432734037</v>
      </c>
      <c r="I68" s="8"/>
      <c r="J68" s="8"/>
      <c r="K68" s="35">
        <v>10466</v>
      </c>
      <c r="L68" s="35">
        <f t="shared" si="5"/>
        <v>30349</v>
      </c>
      <c r="M68" s="35"/>
      <c r="N68" s="8"/>
      <c r="O68" s="8"/>
      <c r="P68" s="35"/>
      <c r="Q68" s="35"/>
      <c r="R68" s="106" t="s">
        <v>607</v>
      </c>
      <c r="S68" s="35"/>
      <c r="T68" s="35"/>
      <c r="U68" s="35"/>
      <c r="V68" s="35"/>
      <c r="W68" s="35"/>
      <c r="X68" s="35"/>
      <c r="Y68" s="35"/>
      <c r="Z68" s="35"/>
      <c r="AA68" s="35"/>
      <c r="AB68" s="35"/>
      <c r="AC68" s="35"/>
      <c r="AD68" s="35"/>
    </row>
    <row r="69" spans="1:30" ht="15.75" customHeight="1" x14ac:dyDescent="0.2">
      <c r="A69" s="104" t="s">
        <v>78</v>
      </c>
      <c r="B69" s="105">
        <v>2021</v>
      </c>
      <c r="C69" s="105" t="s">
        <v>542</v>
      </c>
      <c r="D69" s="106" t="s">
        <v>551</v>
      </c>
      <c r="E69" s="106" t="s">
        <v>552</v>
      </c>
      <c r="F69" s="106" t="s">
        <v>552</v>
      </c>
      <c r="G69" s="18">
        <v>28157</v>
      </c>
      <c r="H69" s="60">
        <f t="shared" si="6"/>
        <v>4364.073155610663</v>
      </c>
      <c r="I69" s="8"/>
      <c r="J69" s="8"/>
      <c r="K69" s="35">
        <v>9288</v>
      </c>
      <c r="L69" s="35">
        <f t="shared" si="5"/>
        <v>18869</v>
      </c>
      <c r="M69" s="35"/>
      <c r="N69" s="8"/>
      <c r="O69" s="8"/>
      <c r="P69" s="35"/>
      <c r="Q69" s="35"/>
      <c r="R69" s="106" t="s">
        <v>607</v>
      </c>
      <c r="S69" s="35"/>
      <c r="T69" s="35"/>
      <c r="U69" s="35"/>
      <c r="V69" s="35"/>
      <c r="W69" s="35"/>
      <c r="X69" s="35"/>
      <c r="Y69" s="35"/>
      <c r="Z69" s="35"/>
      <c r="AA69" s="35"/>
      <c r="AB69" s="35"/>
      <c r="AC69" s="35"/>
      <c r="AD69" s="35"/>
    </row>
    <row r="70" spans="1:30" ht="15.75" customHeight="1" x14ac:dyDescent="0.2">
      <c r="A70" s="104" t="s">
        <v>78</v>
      </c>
      <c r="B70" s="105">
        <v>2021</v>
      </c>
      <c r="C70" s="105" t="s">
        <v>542</v>
      </c>
      <c r="D70" s="106" t="s">
        <v>559</v>
      </c>
      <c r="E70" s="106" t="s">
        <v>560</v>
      </c>
      <c r="F70" s="106" t="s">
        <v>560</v>
      </c>
      <c r="G70" s="18">
        <v>25107</v>
      </c>
      <c r="H70" s="60">
        <f t="shared" si="6"/>
        <v>3891.3515189088653</v>
      </c>
      <c r="I70" s="8"/>
      <c r="J70" s="8"/>
      <c r="K70" s="35">
        <v>9356</v>
      </c>
      <c r="L70" s="35">
        <f t="shared" si="5"/>
        <v>15751</v>
      </c>
      <c r="M70" s="35"/>
      <c r="N70" s="8"/>
      <c r="O70" s="8"/>
      <c r="P70" s="35"/>
      <c r="Q70" s="35"/>
      <c r="R70" s="106" t="s">
        <v>607</v>
      </c>
      <c r="S70" s="35"/>
      <c r="T70" s="35"/>
      <c r="U70" s="35"/>
      <c r="V70" s="35"/>
      <c r="W70" s="35"/>
      <c r="X70" s="35"/>
      <c r="Y70" s="35"/>
      <c r="Z70" s="35"/>
      <c r="AA70" s="35"/>
      <c r="AB70" s="35"/>
      <c r="AC70" s="35"/>
      <c r="AD70" s="35"/>
    </row>
    <row r="71" spans="1:30" ht="15.75" customHeight="1" x14ac:dyDescent="0.2">
      <c r="A71" s="104" t="s">
        <v>78</v>
      </c>
      <c r="B71" s="105">
        <v>2021</v>
      </c>
      <c r="C71" s="105" t="s">
        <v>542</v>
      </c>
      <c r="D71" s="106" t="s">
        <v>553</v>
      </c>
      <c r="E71" s="106" t="s">
        <v>554</v>
      </c>
      <c r="F71" s="106" t="s">
        <v>554</v>
      </c>
      <c r="G71" s="18">
        <v>22633</v>
      </c>
      <c r="H71" s="60">
        <f t="shared" si="6"/>
        <v>3507.9045257284565</v>
      </c>
      <c r="I71" s="8"/>
      <c r="J71" s="8"/>
      <c r="K71" s="35">
        <v>11193</v>
      </c>
      <c r="L71" s="35">
        <f t="shared" si="5"/>
        <v>11440</v>
      </c>
      <c r="M71" s="35"/>
      <c r="N71" s="8"/>
      <c r="O71" s="8"/>
      <c r="P71" s="35"/>
      <c r="Q71" s="35"/>
      <c r="R71" s="106" t="s">
        <v>607</v>
      </c>
      <c r="S71" s="35"/>
      <c r="T71" s="35"/>
      <c r="U71" s="35"/>
      <c r="V71" s="35"/>
      <c r="W71" s="35"/>
      <c r="X71" s="35"/>
      <c r="Y71" s="35"/>
      <c r="Z71" s="35"/>
      <c r="AA71" s="35"/>
      <c r="AB71" s="35"/>
      <c r="AC71" s="35"/>
      <c r="AD71" s="35"/>
    </row>
    <row r="72" spans="1:30" ht="15.75" customHeight="1" x14ac:dyDescent="0.2">
      <c r="A72" s="104" t="s">
        <v>78</v>
      </c>
      <c r="B72" s="105">
        <v>2021</v>
      </c>
      <c r="C72" s="105" t="s">
        <v>542</v>
      </c>
      <c r="D72" s="170" t="s">
        <v>555</v>
      </c>
      <c r="E72" s="170" t="s">
        <v>556</v>
      </c>
      <c r="F72" s="170" t="s">
        <v>556</v>
      </c>
      <c r="G72" s="18">
        <v>16050</v>
      </c>
      <c r="H72" s="60">
        <f t="shared" si="6"/>
        <v>2487.6007439553628</v>
      </c>
      <c r="I72" s="8"/>
      <c r="J72" s="8"/>
      <c r="K72" s="35">
        <v>2229</v>
      </c>
      <c r="L72" s="35">
        <f t="shared" si="5"/>
        <v>13821</v>
      </c>
      <c r="M72" s="35"/>
      <c r="N72" s="8"/>
      <c r="O72" s="8"/>
      <c r="P72" s="35"/>
      <c r="Q72" s="35"/>
      <c r="R72" s="106" t="s">
        <v>607</v>
      </c>
      <c r="S72" s="35"/>
      <c r="T72" s="35"/>
      <c r="U72" s="35"/>
      <c r="V72" s="35"/>
      <c r="W72" s="35"/>
      <c r="X72" s="35"/>
      <c r="Y72" s="35"/>
      <c r="Z72" s="35"/>
      <c r="AA72" s="35"/>
      <c r="AB72" s="35"/>
      <c r="AC72" s="35"/>
      <c r="AD72" s="35"/>
    </row>
    <row r="73" spans="1:30" ht="15.75" customHeight="1" x14ac:dyDescent="0.2">
      <c r="A73" s="104" t="s">
        <v>78</v>
      </c>
      <c r="B73" s="105">
        <v>2021</v>
      </c>
      <c r="C73" s="105" t="s">
        <v>542</v>
      </c>
      <c r="D73" s="106" t="s">
        <v>557</v>
      </c>
      <c r="E73" s="106" t="s">
        <v>558</v>
      </c>
      <c r="F73" s="106" t="s">
        <v>558</v>
      </c>
      <c r="G73" s="18">
        <v>15873</v>
      </c>
      <c r="H73" s="60">
        <f t="shared" si="6"/>
        <v>2460.1673899566026</v>
      </c>
      <c r="I73" s="8"/>
      <c r="J73" s="8"/>
      <c r="K73" s="8">
        <v>4882</v>
      </c>
      <c r="L73" s="8">
        <f t="shared" si="5"/>
        <v>10991</v>
      </c>
      <c r="M73" s="8"/>
      <c r="N73" s="8"/>
      <c r="O73" s="8"/>
      <c r="P73" s="8"/>
      <c r="Q73" s="8"/>
      <c r="R73" s="106" t="s">
        <v>607</v>
      </c>
      <c r="S73" s="8"/>
      <c r="T73" s="8"/>
      <c r="U73" s="8"/>
      <c r="V73" s="8"/>
      <c r="W73" s="8"/>
      <c r="X73" s="8"/>
      <c r="Y73" s="8"/>
      <c r="Z73" s="8"/>
      <c r="AA73" s="8"/>
      <c r="AB73" s="8"/>
      <c r="AC73" s="8"/>
      <c r="AD73" s="8"/>
    </row>
    <row r="74" spans="1:30" ht="15.75" customHeight="1" x14ac:dyDescent="0.2">
      <c r="A74" s="104" t="s">
        <v>78</v>
      </c>
      <c r="B74" s="105">
        <v>2021</v>
      </c>
      <c r="C74" s="105" t="s">
        <v>542</v>
      </c>
      <c r="D74" s="106" t="s">
        <v>564</v>
      </c>
      <c r="E74" s="106" t="s">
        <v>565</v>
      </c>
      <c r="F74" s="106" t="s">
        <v>565</v>
      </c>
      <c r="G74" s="18">
        <v>11395</v>
      </c>
      <c r="H74" s="60">
        <f t="shared" si="6"/>
        <v>1766.1190328580285</v>
      </c>
      <c r="I74" s="8"/>
      <c r="J74" s="8"/>
      <c r="K74" s="8">
        <v>3652</v>
      </c>
      <c r="L74" s="8">
        <f t="shared" si="5"/>
        <v>7743</v>
      </c>
      <c r="M74" s="8"/>
      <c r="N74" s="8"/>
      <c r="O74" s="8"/>
      <c r="P74" s="8"/>
      <c r="Q74" s="8"/>
      <c r="R74" s="106" t="s">
        <v>607</v>
      </c>
      <c r="S74" s="8"/>
      <c r="T74" s="8"/>
      <c r="U74" s="8"/>
      <c r="V74" s="8"/>
      <c r="W74" s="8"/>
      <c r="X74" s="8"/>
      <c r="Y74" s="8"/>
      <c r="Z74" s="8"/>
      <c r="AA74" s="8"/>
      <c r="AB74" s="8"/>
      <c r="AC74" s="8"/>
      <c r="AD74" s="8"/>
    </row>
    <row r="75" spans="1:30" ht="15.75" customHeight="1" x14ac:dyDescent="0.2">
      <c r="A75" s="104" t="s">
        <v>78</v>
      </c>
      <c r="B75" s="105">
        <v>2021</v>
      </c>
      <c r="C75" s="105" t="s">
        <v>542</v>
      </c>
      <c r="D75" s="170" t="s">
        <v>561</v>
      </c>
      <c r="E75" s="170" t="s">
        <v>562</v>
      </c>
      <c r="F75" s="170" t="s">
        <v>562</v>
      </c>
      <c r="G75" s="18">
        <v>9735</v>
      </c>
      <c r="H75" s="60">
        <f t="shared" si="6"/>
        <v>1508.8344699318041</v>
      </c>
      <c r="I75" s="8"/>
      <c r="J75" s="8"/>
      <c r="K75" s="8">
        <v>788</v>
      </c>
      <c r="L75" s="8">
        <f t="shared" si="5"/>
        <v>8947</v>
      </c>
      <c r="M75" s="8"/>
      <c r="N75" s="8"/>
      <c r="O75" s="8"/>
      <c r="P75" s="8"/>
      <c r="Q75" s="8"/>
      <c r="R75" s="106" t="s">
        <v>607</v>
      </c>
      <c r="S75" s="8"/>
      <c r="T75" s="8"/>
      <c r="U75" s="8"/>
      <c r="V75" s="8"/>
      <c r="W75" s="8"/>
      <c r="X75" s="8"/>
      <c r="Y75" s="8"/>
      <c r="Z75" s="8"/>
      <c r="AA75" s="8"/>
      <c r="AB75" s="8"/>
      <c r="AC75" s="8"/>
      <c r="AD75" s="8"/>
    </row>
    <row r="76" spans="1:30" ht="15.75" customHeight="1" x14ac:dyDescent="0.2">
      <c r="A76" s="157" t="s">
        <v>78</v>
      </c>
      <c r="B76" s="15">
        <v>2021</v>
      </c>
      <c r="C76" s="15" t="s">
        <v>542</v>
      </c>
      <c r="D76" s="8" t="s">
        <v>577</v>
      </c>
      <c r="E76" s="8" t="s">
        <v>578</v>
      </c>
      <c r="F76" s="8" t="s">
        <v>578</v>
      </c>
      <c r="G76" s="18">
        <v>9327</v>
      </c>
      <c r="H76" s="60">
        <f t="shared" si="6"/>
        <v>1445.5982641041537</v>
      </c>
      <c r="I76" s="8"/>
      <c r="J76" s="8"/>
      <c r="K76" s="18">
        <v>1173</v>
      </c>
      <c r="L76" s="18">
        <f t="shared" si="5"/>
        <v>8154</v>
      </c>
      <c r="M76" s="8"/>
      <c r="N76" s="8"/>
      <c r="O76" s="8"/>
      <c r="P76" s="8"/>
      <c r="Q76" s="8"/>
      <c r="R76" s="8" t="s">
        <v>607</v>
      </c>
      <c r="S76" s="8"/>
      <c r="T76" s="8"/>
      <c r="U76" s="8"/>
      <c r="V76" s="8"/>
      <c r="W76" s="8"/>
      <c r="X76" s="8"/>
      <c r="Y76" s="8"/>
      <c r="Z76" s="8"/>
      <c r="AA76" s="8"/>
      <c r="AB76" s="8"/>
      <c r="AC76" s="8"/>
      <c r="AD76" s="8"/>
    </row>
    <row r="77" spans="1:30" ht="15.75" customHeight="1" x14ac:dyDescent="0.2">
      <c r="A77" s="104" t="s">
        <v>78</v>
      </c>
      <c r="B77" s="105">
        <v>2021</v>
      </c>
      <c r="C77" s="105" t="s">
        <v>542</v>
      </c>
      <c r="D77" s="106" t="s">
        <v>566</v>
      </c>
      <c r="E77" s="106" t="s">
        <v>567</v>
      </c>
      <c r="F77" s="106" t="s">
        <v>567</v>
      </c>
      <c r="G77" s="18">
        <v>8686</v>
      </c>
      <c r="H77" s="60">
        <f t="shared" si="6"/>
        <v>1346.2492250464973</v>
      </c>
      <c r="I77" s="8"/>
      <c r="J77" s="8"/>
      <c r="K77" s="8">
        <v>2051</v>
      </c>
      <c r="L77" s="8">
        <f t="shared" si="5"/>
        <v>6635</v>
      </c>
      <c r="M77" s="8"/>
      <c r="N77" s="8"/>
      <c r="O77" s="8"/>
      <c r="P77" s="8"/>
      <c r="Q77" s="8"/>
      <c r="R77" s="106" t="s">
        <v>607</v>
      </c>
      <c r="S77" s="8"/>
      <c r="T77" s="8"/>
      <c r="U77" s="8"/>
      <c r="V77" s="8"/>
      <c r="W77" s="8"/>
      <c r="X77" s="8"/>
      <c r="Y77" s="8"/>
      <c r="Z77" s="8"/>
      <c r="AA77" s="8"/>
      <c r="AB77" s="8"/>
      <c r="AC77" s="8"/>
      <c r="AD77" s="8"/>
    </row>
    <row r="78" spans="1:30" ht="15.75" customHeight="1" x14ac:dyDescent="0.2">
      <c r="A78" s="104" t="s">
        <v>78</v>
      </c>
      <c r="B78" s="105">
        <v>2021</v>
      </c>
      <c r="C78" s="105" t="s">
        <v>542</v>
      </c>
      <c r="D78" s="106" t="s">
        <v>246</v>
      </c>
      <c r="E78" s="106" t="s">
        <v>246</v>
      </c>
      <c r="F78" s="106" t="s">
        <v>246</v>
      </c>
      <c r="G78" s="18">
        <v>7452</v>
      </c>
      <c r="H78" s="60">
        <f t="shared" si="6"/>
        <v>1154.9907005579664</v>
      </c>
      <c r="I78" s="8"/>
      <c r="J78" s="8"/>
      <c r="K78" s="8"/>
      <c r="L78" s="8"/>
      <c r="M78" s="8"/>
      <c r="N78" s="8"/>
      <c r="O78" s="8"/>
      <c r="P78" s="8"/>
      <c r="Q78" s="8"/>
      <c r="R78" s="106" t="s">
        <v>563</v>
      </c>
      <c r="S78" s="8"/>
      <c r="T78" s="8"/>
      <c r="U78" s="8"/>
      <c r="V78" s="8"/>
      <c r="W78" s="8"/>
      <c r="X78" s="8"/>
      <c r="Y78" s="8"/>
      <c r="Z78" s="8"/>
      <c r="AA78" s="8"/>
      <c r="AB78" s="8"/>
      <c r="AC78" s="8"/>
      <c r="AD78" s="8"/>
    </row>
    <row r="79" spans="1:30" ht="15.75" customHeight="1" x14ac:dyDescent="0.2">
      <c r="A79" s="104" t="s">
        <v>78</v>
      </c>
      <c r="B79" s="105">
        <v>2021</v>
      </c>
      <c r="C79" s="105" t="s">
        <v>542</v>
      </c>
      <c r="D79" s="106" t="s">
        <v>572</v>
      </c>
      <c r="E79" s="106" t="s">
        <v>573</v>
      </c>
      <c r="F79" s="106" t="s">
        <v>573</v>
      </c>
      <c r="G79" s="18">
        <v>6367</v>
      </c>
      <c r="H79" s="60">
        <f t="shared" si="6"/>
        <v>986.82579045257285</v>
      </c>
      <c r="I79" s="8"/>
      <c r="J79" s="8"/>
      <c r="K79" s="8">
        <v>1700</v>
      </c>
      <c r="L79" s="8">
        <f t="shared" ref="L79:L94" si="7">G79-K79</f>
        <v>4667</v>
      </c>
      <c r="M79" s="8"/>
      <c r="N79" s="8"/>
      <c r="O79" s="8"/>
      <c r="P79" s="8"/>
      <c r="Q79" s="8"/>
      <c r="R79" s="106" t="s">
        <v>607</v>
      </c>
      <c r="S79" s="8"/>
      <c r="T79" s="8"/>
      <c r="U79" s="8"/>
      <c r="V79" s="8"/>
      <c r="W79" s="8"/>
      <c r="X79" s="8"/>
      <c r="Y79" s="8"/>
      <c r="Z79" s="8"/>
      <c r="AA79" s="8"/>
      <c r="AB79" s="8"/>
      <c r="AC79" s="8"/>
      <c r="AD79" s="8"/>
    </row>
    <row r="80" spans="1:30" ht="15.75" customHeight="1" x14ac:dyDescent="0.2">
      <c r="A80" s="104" t="s">
        <v>78</v>
      </c>
      <c r="B80" s="105">
        <v>2021</v>
      </c>
      <c r="C80" s="105" t="s">
        <v>542</v>
      </c>
      <c r="D80" s="35" t="s">
        <v>568</v>
      </c>
      <c r="E80" s="35" t="s">
        <v>569</v>
      </c>
      <c r="F80" s="35" t="s">
        <v>569</v>
      </c>
      <c r="G80" s="18">
        <v>6073</v>
      </c>
      <c r="H80" s="60">
        <f t="shared" si="6"/>
        <v>941.25852448853072</v>
      </c>
      <c r="I80" s="8"/>
      <c r="J80" s="8"/>
      <c r="K80" s="8">
        <v>1209</v>
      </c>
      <c r="L80" s="8">
        <f t="shared" si="7"/>
        <v>4864</v>
      </c>
      <c r="M80" s="8"/>
      <c r="N80" s="8"/>
      <c r="O80" s="8"/>
      <c r="P80" s="8"/>
      <c r="Q80" s="8"/>
      <c r="R80" s="106" t="s">
        <v>607</v>
      </c>
      <c r="S80" s="8"/>
      <c r="T80" s="8"/>
      <c r="U80" s="8"/>
      <c r="V80" s="8"/>
      <c r="W80" s="8"/>
      <c r="X80" s="8"/>
      <c r="Y80" s="8"/>
      <c r="Z80" s="8"/>
      <c r="AA80" s="8"/>
      <c r="AB80" s="8"/>
      <c r="AC80" s="8"/>
      <c r="AD80" s="8"/>
    </row>
    <row r="81" spans="1:30" ht="15.75" customHeight="1" x14ac:dyDescent="0.2">
      <c r="A81" s="104" t="s">
        <v>78</v>
      </c>
      <c r="B81" s="105">
        <v>2021</v>
      </c>
      <c r="C81" s="105" t="s">
        <v>542</v>
      </c>
      <c r="D81" s="106" t="s">
        <v>570</v>
      </c>
      <c r="E81" s="106" t="s">
        <v>571</v>
      </c>
      <c r="F81" s="106" t="s">
        <v>571</v>
      </c>
      <c r="G81" s="18">
        <v>5922</v>
      </c>
      <c r="H81" s="60">
        <f t="shared" si="6"/>
        <v>917.85492870427777</v>
      </c>
      <c r="I81" s="8"/>
      <c r="J81" s="8"/>
      <c r="K81" s="8">
        <v>1244</v>
      </c>
      <c r="L81" s="8">
        <f t="shared" si="7"/>
        <v>4678</v>
      </c>
      <c r="M81" s="8"/>
      <c r="N81" s="8"/>
      <c r="O81" s="8"/>
      <c r="P81" s="8"/>
      <c r="Q81" s="8"/>
      <c r="R81" s="106" t="s">
        <v>607</v>
      </c>
      <c r="S81" s="8"/>
      <c r="T81" s="8"/>
      <c r="U81" s="8"/>
      <c r="V81" s="8"/>
      <c r="W81" s="8"/>
      <c r="X81" s="8"/>
      <c r="Y81" s="8"/>
      <c r="Z81" s="8"/>
      <c r="AA81" s="8"/>
      <c r="AB81" s="8"/>
      <c r="AC81" s="8"/>
      <c r="AD81" s="8"/>
    </row>
    <row r="82" spans="1:30" ht="15.75" customHeight="1" x14ac:dyDescent="0.2">
      <c r="A82" s="104" t="s">
        <v>78</v>
      </c>
      <c r="B82" s="105">
        <v>2021</v>
      </c>
      <c r="C82" s="105" t="s">
        <v>542</v>
      </c>
      <c r="D82" s="106" t="s">
        <v>574</v>
      </c>
      <c r="E82" s="106" t="s">
        <v>575</v>
      </c>
      <c r="F82" s="106" t="s">
        <v>575</v>
      </c>
      <c r="G82" s="18">
        <v>5793</v>
      </c>
      <c r="H82" s="60">
        <f t="shared" si="6"/>
        <v>897.86112833230004</v>
      </c>
      <c r="I82" s="8"/>
      <c r="J82" s="8"/>
      <c r="K82" s="8">
        <v>724</v>
      </c>
      <c r="L82" s="8">
        <f t="shared" si="7"/>
        <v>5069</v>
      </c>
      <c r="M82" s="8"/>
      <c r="N82" s="8"/>
      <c r="O82" s="8"/>
      <c r="P82" s="8"/>
      <c r="Q82" s="8"/>
      <c r="R82" s="106" t="s">
        <v>607</v>
      </c>
      <c r="S82" s="8"/>
      <c r="T82" s="8"/>
      <c r="U82" s="8"/>
      <c r="V82" s="8"/>
      <c r="W82" s="8"/>
      <c r="X82" s="8"/>
      <c r="Y82" s="8"/>
      <c r="Z82" s="8"/>
      <c r="AA82" s="8"/>
      <c r="AB82" s="8"/>
      <c r="AC82" s="8"/>
      <c r="AD82" s="8"/>
    </row>
    <row r="83" spans="1:30" ht="15.75" customHeight="1" x14ac:dyDescent="0.2">
      <c r="A83" s="104" t="s">
        <v>78</v>
      </c>
      <c r="B83" s="105">
        <v>2021</v>
      </c>
      <c r="C83" s="105" t="s">
        <v>542</v>
      </c>
      <c r="D83" s="8" t="s">
        <v>588</v>
      </c>
      <c r="E83" s="8" t="s">
        <v>589</v>
      </c>
      <c r="F83" s="8" t="s">
        <v>589</v>
      </c>
      <c r="G83" s="18">
        <v>5442</v>
      </c>
      <c r="H83" s="60">
        <f t="shared" si="6"/>
        <v>843.45939243645387</v>
      </c>
      <c r="I83" s="8"/>
      <c r="J83" s="8"/>
      <c r="K83" s="8">
        <v>1064</v>
      </c>
      <c r="L83" s="8">
        <f t="shared" si="7"/>
        <v>4378</v>
      </c>
      <c r="M83" s="8"/>
      <c r="N83" s="8"/>
      <c r="O83" s="8"/>
      <c r="P83" s="8"/>
      <c r="Q83" s="8"/>
      <c r="R83" s="106" t="s">
        <v>607</v>
      </c>
      <c r="S83" s="8"/>
      <c r="T83" s="8"/>
      <c r="U83" s="8"/>
      <c r="V83" s="8"/>
      <c r="W83" s="8"/>
      <c r="X83" s="8"/>
      <c r="Y83" s="8"/>
      <c r="Z83" s="8"/>
      <c r="AA83" s="8"/>
      <c r="AB83" s="8"/>
      <c r="AC83" s="8"/>
      <c r="AD83" s="8"/>
    </row>
    <row r="84" spans="1:30" ht="15.75" customHeight="1" x14ac:dyDescent="0.2">
      <c r="A84" s="104" t="s">
        <v>78</v>
      </c>
      <c r="B84" s="105">
        <v>2021</v>
      </c>
      <c r="C84" s="105" t="s">
        <v>542</v>
      </c>
      <c r="D84" s="8" t="s">
        <v>582</v>
      </c>
      <c r="E84" s="8" t="s">
        <v>583</v>
      </c>
      <c r="F84" s="8" t="s">
        <v>583</v>
      </c>
      <c r="G84" s="18">
        <v>5427</v>
      </c>
      <c r="H84" s="60">
        <f t="shared" si="6"/>
        <v>841.13453192808436</v>
      </c>
      <c r="I84" s="8"/>
      <c r="J84" s="8"/>
      <c r="K84" s="8">
        <v>451</v>
      </c>
      <c r="L84" s="8">
        <f t="shared" si="7"/>
        <v>4976</v>
      </c>
      <c r="M84" s="8"/>
      <c r="N84" s="8"/>
      <c r="O84" s="8"/>
      <c r="P84" s="8"/>
      <c r="Q84" s="8"/>
      <c r="R84" s="106" t="s">
        <v>607</v>
      </c>
      <c r="S84" s="8"/>
      <c r="T84" s="8"/>
      <c r="U84" s="8"/>
      <c r="V84" s="8"/>
      <c r="W84" s="8"/>
      <c r="X84" s="8"/>
      <c r="Y84" s="8"/>
      <c r="Z84" s="8"/>
      <c r="AA84" s="8"/>
      <c r="AB84" s="8"/>
      <c r="AC84" s="8"/>
      <c r="AD84" s="8"/>
    </row>
    <row r="85" spans="1:30" ht="15.75" customHeight="1" x14ac:dyDescent="0.2">
      <c r="A85" s="104" t="s">
        <v>78</v>
      </c>
      <c r="B85" s="105">
        <v>2021</v>
      </c>
      <c r="C85" s="105" t="s">
        <v>542</v>
      </c>
      <c r="D85" s="8" t="s">
        <v>580</v>
      </c>
      <c r="E85" s="8" t="s">
        <v>581</v>
      </c>
      <c r="F85" s="8" t="s">
        <v>581</v>
      </c>
      <c r="G85" s="18">
        <v>5352</v>
      </c>
      <c r="H85" s="60">
        <f t="shared" si="6"/>
        <v>829.5102293862368</v>
      </c>
      <c r="I85" s="8"/>
      <c r="J85" s="8"/>
      <c r="K85" s="8">
        <v>1165</v>
      </c>
      <c r="L85" s="8">
        <f t="shared" si="7"/>
        <v>4187</v>
      </c>
      <c r="M85" s="8"/>
      <c r="N85" s="8"/>
      <c r="O85" s="8"/>
      <c r="P85" s="8"/>
      <c r="Q85" s="8"/>
      <c r="R85" s="106" t="s">
        <v>607</v>
      </c>
      <c r="S85" s="8"/>
      <c r="T85" s="8"/>
      <c r="U85" s="8"/>
      <c r="V85" s="8"/>
      <c r="W85" s="8"/>
      <c r="X85" s="8"/>
      <c r="Y85" s="8"/>
      <c r="Z85" s="8"/>
      <c r="AA85" s="8"/>
      <c r="AB85" s="8"/>
      <c r="AC85" s="8"/>
      <c r="AD85" s="8"/>
    </row>
    <row r="86" spans="1:30" ht="15.75" customHeight="1" x14ac:dyDescent="0.2">
      <c r="A86" s="104" t="s">
        <v>78</v>
      </c>
      <c r="B86" s="105">
        <v>2021</v>
      </c>
      <c r="C86" s="105" t="s">
        <v>542</v>
      </c>
      <c r="D86" s="8" t="s">
        <v>594</v>
      </c>
      <c r="E86" s="8" t="s">
        <v>595</v>
      </c>
      <c r="F86" s="8" t="s">
        <v>595</v>
      </c>
      <c r="G86" s="18">
        <v>5212</v>
      </c>
      <c r="H86" s="60">
        <f t="shared" si="6"/>
        <v>807.81153130812152</v>
      </c>
      <c r="I86" s="8"/>
      <c r="J86" s="8"/>
      <c r="K86" s="8">
        <v>839</v>
      </c>
      <c r="L86" s="8">
        <f t="shared" si="7"/>
        <v>4373</v>
      </c>
      <c r="M86" s="8"/>
      <c r="N86" s="8"/>
      <c r="O86" s="8"/>
      <c r="P86" s="8"/>
      <c r="Q86" s="8"/>
      <c r="R86" s="106" t="s">
        <v>607</v>
      </c>
      <c r="S86" s="8"/>
      <c r="T86" s="8"/>
      <c r="U86" s="8"/>
      <c r="V86" s="8"/>
      <c r="W86" s="8"/>
      <c r="X86" s="8"/>
      <c r="Y86" s="8"/>
      <c r="Z86" s="8"/>
      <c r="AA86" s="8"/>
      <c r="AB86" s="8"/>
      <c r="AC86" s="8"/>
      <c r="AD86" s="8"/>
    </row>
    <row r="87" spans="1:30" ht="15.75" customHeight="1" x14ac:dyDescent="0.2">
      <c r="A87" s="104" t="s">
        <v>78</v>
      </c>
      <c r="B87" s="105">
        <v>2021</v>
      </c>
      <c r="C87" s="105" t="s">
        <v>542</v>
      </c>
      <c r="D87" s="8" t="s">
        <v>592</v>
      </c>
      <c r="E87" s="8" t="s">
        <v>593</v>
      </c>
      <c r="F87" s="8" t="s">
        <v>593</v>
      </c>
      <c r="G87" s="18">
        <v>4968</v>
      </c>
      <c r="H87" s="60">
        <f t="shared" si="6"/>
        <v>769.99380037197773</v>
      </c>
      <c r="I87" s="8"/>
      <c r="J87" s="8"/>
      <c r="K87" s="8">
        <v>937</v>
      </c>
      <c r="L87" s="8">
        <f t="shared" si="7"/>
        <v>4031</v>
      </c>
      <c r="M87" s="8"/>
      <c r="N87" s="8"/>
      <c r="O87" s="8"/>
      <c r="P87" s="8"/>
      <c r="Q87" s="8"/>
      <c r="R87" s="106" t="s">
        <v>607</v>
      </c>
      <c r="S87" s="8"/>
      <c r="T87" s="8"/>
      <c r="U87" s="8"/>
      <c r="V87" s="8"/>
      <c r="W87" s="8"/>
      <c r="X87" s="8"/>
      <c r="Y87" s="8"/>
      <c r="Z87" s="8"/>
      <c r="AA87" s="8"/>
      <c r="AB87" s="8"/>
      <c r="AC87" s="8"/>
      <c r="AD87" s="8"/>
    </row>
    <row r="88" spans="1:30" ht="15.75" customHeight="1" x14ac:dyDescent="0.2">
      <c r="A88" s="104" t="s">
        <v>78</v>
      </c>
      <c r="B88" s="105">
        <v>2021</v>
      </c>
      <c r="C88" s="105" t="s">
        <v>542</v>
      </c>
      <c r="D88" s="8" t="s">
        <v>586</v>
      </c>
      <c r="E88" s="8" t="s">
        <v>587</v>
      </c>
      <c r="F88" s="8" t="s">
        <v>587</v>
      </c>
      <c r="G88" s="18">
        <v>4401</v>
      </c>
      <c r="H88" s="60">
        <f t="shared" si="6"/>
        <v>682.11407315561064</v>
      </c>
      <c r="I88" s="8"/>
      <c r="J88" s="8"/>
      <c r="K88" s="8">
        <v>683</v>
      </c>
      <c r="L88" s="8">
        <f t="shared" si="7"/>
        <v>3718</v>
      </c>
      <c r="M88" s="8"/>
      <c r="N88" s="8"/>
      <c r="O88" s="8"/>
      <c r="P88" s="8"/>
      <c r="Q88" s="8"/>
      <c r="R88" s="106" t="s">
        <v>607</v>
      </c>
      <c r="S88" s="8"/>
      <c r="T88" s="8"/>
      <c r="U88" s="8"/>
      <c r="V88" s="8"/>
      <c r="W88" s="8"/>
      <c r="X88" s="8"/>
      <c r="Y88" s="8"/>
      <c r="Z88" s="8"/>
      <c r="AA88" s="8"/>
      <c r="AB88" s="8"/>
      <c r="AC88" s="8"/>
      <c r="AD88" s="8"/>
    </row>
    <row r="89" spans="1:30" ht="15.75" customHeight="1" x14ac:dyDescent="0.2">
      <c r="A89" s="104" t="s">
        <v>78</v>
      </c>
      <c r="B89" s="105">
        <v>2021</v>
      </c>
      <c r="C89" s="105" t="s">
        <v>542</v>
      </c>
      <c r="D89" s="106" t="s">
        <v>584</v>
      </c>
      <c r="E89" s="106" t="s">
        <v>585</v>
      </c>
      <c r="F89" s="106" t="s">
        <v>585</v>
      </c>
      <c r="G89" s="18">
        <v>4329</v>
      </c>
      <c r="H89" s="60">
        <f t="shared" si="6"/>
        <v>670.95474271543708</v>
      </c>
      <c r="I89" s="8"/>
      <c r="J89" s="8"/>
      <c r="K89" s="8">
        <v>1210</v>
      </c>
      <c r="L89" s="8">
        <f t="shared" si="7"/>
        <v>3119</v>
      </c>
      <c r="M89" s="8"/>
      <c r="N89" s="8"/>
      <c r="O89" s="8"/>
      <c r="P89" s="8"/>
      <c r="Q89" s="8"/>
      <c r="R89" s="106" t="s">
        <v>607</v>
      </c>
      <c r="S89" s="8"/>
      <c r="T89" s="8"/>
      <c r="U89" s="8"/>
      <c r="V89" s="8"/>
      <c r="W89" s="8"/>
      <c r="X89" s="8"/>
      <c r="Y89" s="8"/>
      <c r="Z89" s="8"/>
      <c r="AA89" s="8"/>
      <c r="AB89" s="8"/>
      <c r="AC89" s="8"/>
      <c r="AD89" s="8"/>
    </row>
    <row r="90" spans="1:30" ht="15.75" customHeight="1" x14ac:dyDescent="0.2">
      <c r="A90" s="104" t="s">
        <v>78</v>
      </c>
      <c r="B90" s="105">
        <v>2021</v>
      </c>
      <c r="C90" s="105" t="s">
        <v>542</v>
      </c>
      <c r="D90" s="106" t="s">
        <v>590</v>
      </c>
      <c r="E90" s="106" t="s">
        <v>591</v>
      </c>
      <c r="F90" s="106" t="s">
        <v>591</v>
      </c>
      <c r="G90" s="18">
        <v>3864</v>
      </c>
      <c r="H90" s="60">
        <f t="shared" si="6"/>
        <v>598.88406695598269</v>
      </c>
      <c r="I90" s="8"/>
      <c r="J90" s="8"/>
      <c r="K90" s="8">
        <v>294</v>
      </c>
      <c r="L90" s="8">
        <f t="shared" si="7"/>
        <v>3570</v>
      </c>
      <c r="M90" s="8"/>
      <c r="N90" s="8"/>
      <c r="O90" s="8"/>
      <c r="P90" s="8"/>
      <c r="Q90" s="8"/>
      <c r="R90" s="106" t="s">
        <v>607</v>
      </c>
      <c r="S90" s="8"/>
      <c r="T90" s="8"/>
      <c r="U90" s="8"/>
      <c r="V90" s="8"/>
      <c r="W90" s="8"/>
      <c r="X90" s="8"/>
      <c r="Y90" s="8"/>
      <c r="Z90" s="8"/>
      <c r="AA90" s="8"/>
      <c r="AB90" s="8"/>
      <c r="AC90" s="8"/>
      <c r="AD90" s="8"/>
    </row>
    <row r="91" spans="1:30" ht="15.75" customHeight="1" x14ac:dyDescent="0.2">
      <c r="A91" s="104" t="s">
        <v>78</v>
      </c>
      <c r="B91" s="105">
        <v>2021</v>
      </c>
      <c r="C91" s="105" t="s">
        <v>542</v>
      </c>
      <c r="D91" s="35" t="s">
        <v>600</v>
      </c>
      <c r="E91" s="35" t="s">
        <v>601</v>
      </c>
      <c r="F91" s="35" t="s">
        <v>601</v>
      </c>
      <c r="G91" s="18">
        <v>3553</v>
      </c>
      <c r="H91" s="60">
        <f t="shared" si="6"/>
        <v>550.68195908245502</v>
      </c>
      <c r="I91" s="8"/>
      <c r="J91" s="8"/>
      <c r="K91" s="8">
        <v>448</v>
      </c>
      <c r="L91" s="8">
        <f t="shared" si="7"/>
        <v>3105</v>
      </c>
      <c r="M91" s="8"/>
      <c r="N91" s="8"/>
      <c r="O91" s="8"/>
      <c r="P91" s="8"/>
      <c r="Q91" s="8"/>
      <c r="R91" s="106" t="s">
        <v>607</v>
      </c>
      <c r="S91" s="8"/>
      <c r="T91" s="8"/>
      <c r="U91" s="8"/>
      <c r="V91" s="8"/>
      <c r="W91" s="8"/>
      <c r="X91" s="8"/>
      <c r="Y91" s="8"/>
      <c r="Z91" s="8"/>
      <c r="AA91" s="8"/>
      <c r="AB91" s="8"/>
      <c r="AC91" s="8"/>
      <c r="AD91" s="8"/>
    </row>
    <row r="92" spans="1:30" ht="15.75" customHeight="1" x14ac:dyDescent="0.2">
      <c r="A92" s="104" t="s">
        <v>78</v>
      </c>
      <c r="B92" s="105">
        <v>2021</v>
      </c>
      <c r="C92" s="105" t="s">
        <v>542</v>
      </c>
      <c r="D92" s="106" t="s">
        <v>596</v>
      </c>
      <c r="E92" s="106" t="s">
        <v>597</v>
      </c>
      <c r="F92" s="106" t="s">
        <v>597</v>
      </c>
      <c r="G92" s="18">
        <v>3259</v>
      </c>
      <c r="H92" s="60">
        <f t="shared" si="6"/>
        <v>505.1146931184129</v>
      </c>
      <c r="I92" s="8"/>
      <c r="J92" s="8"/>
      <c r="K92" s="8">
        <v>887</v>
      </c>
      <c r="L92" s="8">
        <f t="shared" si="7"/>
        <v>2372</v>
      </c>
      <c r="M92" s="8"/>
      <c r="N92" s="8"/>
      <c r="O92" s="8"/>
      <c r="P92" s="8"/>
      <c r="Q92" s="8"/>
      <c r="R92" s="106" t="s">
        <v>607</v>
      </c>
      <c r="S92" s="8"/>
      <c r="T92" s="8"/>
      <c r="U92" s="8"/>
      <c r="V92" s="8"/>
      <c r="W92" s="8"/>
      <c r="X92" s="8"/>
      <c r="Y92" s="8"/>
      <c r="Z92" s="8"/>
      <c r="AA92" s="8"/>
      <c r="AB92" s="8"/>
      <c r="AC92" s="8"/>
      <c r="AD92" s="8"/>
    </row>
    <row r="93" spans="1:30" ht="15.75" customHeight="1" x14ac:dyDescent="0.2">
      <c r="A93" s="104" t="s">
        <v>78</v>
      </c>
      <c r="B93" s="105">
        <v>2021</v>
      </c>
      <c r="C93" s="105" t="s">
        <v>542</v>
      </c>
      <c r="D93" s="106" t="s">
        <v>598</v>
      </c>
      <c r="E93" s="106" t="s">
        <v>599</v>
      </c>
      <c r="F93" s="106" t="s">
        <v>599</v>
      </c>
      <c r="G93" s="18">
        <v>2989</v>
      </c>
      <c r="H93" s="60">
        <f t="shared" si="6"/>
        <v>463.26720396776193</v>
      </c>
      <c r="I93" s="8"/>
      <c r="J93" s="8"/>
      <c r="K93" s="8">
        <v>246</v>
      </c>
      <c r="L93" s="8">
        <f t="shared" si="7"/>
        <v>2743</v>
      </c>
      <c r="M93" s="8"/>
      <c r="N93" s="8"/>
      <c r="O93" s="8"/>
      <c r="P93" s="8"/>
      <c r="Q93" s="8"/>
      <c r="R93" s="106" t="s">
        <v>607</v>
      </c>
      <c r="S93" s="8"/>
      <c r="T93" s="8"/>
      <c r="U93" s="8"/>
      <c r="V93" s="8"/>
      <c r="W93" s="8"/>
      <c r="X93" s="8"/>
      <c r="Y93" s="8"/>
      <c r="Z93" s="8"/>
      <c r="AA93" s="8"/>
      <c r="AB93" s="8"/>
      <c r="AC93" s="8"/>
      <c r="AD93" s="8"/>
    </row>
    <row r="94" spans="1:30" ht="15.75" customHeight="1" x14ac:dyDescent="0.2">
      <c r="A94" s="104" t="s">
        <v>78</v>
      </c>
      <c r="B94" s="105">
        <v>2021</v>
      </c>
      <c r="C94" s="105" t="s">
        <v>542</v>
      </c>
      <c r="D94" s="106" t="s">
        <v>602</v>
      </c>
      <c r="E94" s="106" t="s">
        <v>603</v>
      </c>
      <c r="F94" s="106" t="s">
        <v>603</v>
      </c>
      <c r="G94" s="18">
        <v>2289</v>
      </c>
      <c r="H94" s="60">
        <f t="shared" si="6"/>
        <v>354.77371357718539</v>
      </c>
      <c r="I94" s="8"/>
      <c r="J94" s="8"/>
      <c r="K94" s="8">
        <v>474</v>
      </c>
      <c r="L94" s="8">
        <f t="shared" si="7"/>
        <v>1815</v>
      </c>
      <c r="M94" s="8"/>
      <c r="N94" s="8"/>
      <c r="O94" s="8"/>
      <c r="P94" s="8"/>
      <c r="Q94" s="8"/>
      <c r="R94" s="106" t="s">
        <v>607</v>
      </c>
      <c r="S94" s="8"/>
      <c r="T94" s="8"/>
      <c r="U94" s="8"/>
      <c r="V94" s="8"/>
      <c r="W94" s="8"/>
      <c r="X94" s="8"/>
      <c r="Y94" s="8"/>
      <c r="Z94" s="8"/>
      <c r="AA94" s="8"/>
      <c r="AB94" s="8"/>
      <c r="AC94" s="8"/>
      <c r="AD94" s="8"/>
    </row>
    <row r="95" spans="1:30" ht="15.75" customHeight="1" x14ac:dyDescent="0.2">
      <c r="A95" s="23"/>
      <c r="B95" s="23"/>
      <c r="C95" s="23"/>
      <c r="D95" s="23"/>
      <c r="E95" s="23"/>
      <c r="F95" s="23"/>
      <c r="G95" s="18"/>
      <c r="H95" s="18"/>
      <c r="I95" s="8"/>
      <c r="J95" s="8"/>
      <c r="K95" s="8"/>
      <c r="L95" s="8"/>
      <c r="M95" s="8"/>
      <c r="N95" s="8"/>
      <c r="O95" s="8"/>
      <c r="P95" s="8"/>
      <c r="Q95" s="8"/>
      <c r="R95" s="8"/>
      <c r="S95" s="8"/>
      <c r="T95" s="8"/>
      <c r="U95" s="8"/>
      <c r="V95" s="8"/>
      <c r="W95" s="8"/>
      <c r="X95" s="8"/>
      <c r="Y95" s="8"/>
      <c r="Z95" s="8"/>
      <c r="AA95" s="8"/>
      <c r="AB95" s="8"/>
      <c r="AC95" s="8"/>
      <c r="AD95" s="8"/>
    </row>
    <row r="96" spans="1:30" ht="15.75" customHeight="1" x14ac:dyDescent="0.2">
      <c r="A96" s="23"/>
      <c r="B96" s="23"/>
      <c r="C96" s="23"/>
      <c r="D96" s="23"/>
      <c r="E96" s="23"/>
      <c r="F96" s="23"/>
      <c r="G96" s="18"/>
      <c r="H96" s="18"/>
      <c r="I96" s="8"/>
      <c r="J96" s="8"/>
      <c r="K96" s="8"/>
      <c r="L96" s="8"/>
      <c r="M96" s="8"/>
      <c r="N96" s="8"/>
      <c r="O96" s="8"/>
      <c r="P96" s="8"/>
      <c r="Q96" s="8"/>
      <c r="R96" s="8"/>
      <c r="S96" s="8"/>
      <c r="T96" s="8"/>
      <c r="U96" s="8"/>
      <c r="V96" s="8"/>
      <c r="W96" s="8"/>
      <c r="X96" s="8"/>
      <c r="Y96" s="8"/>
      <c r="Z96" s="8"/>
      <c r="AA96" s="8"/>
      <c r="AB96" s="8"/>
      <c r="AC96" s="8"/>
      <c r="AD96" s="8"/>
    </row>
    <row r="97" spans="1:30" ht="15.75" customHeight="1" x14ac:dyDescent="0.2">
      <c r="A97" s="23"/>
      <c r="B97" s="23"/>
      <c r="C97" s="23"/>
      <c r="D97" s="23"/>
      <c r="E97" s="23"/>
      <c r="F97" s="23"/>
      <c r="G97" s="18"/>
      <c r="H97" s="18"/>
      <c r="I97" s="8"/>
      <c r="J97" s="8"/>
      <c r="K97" s="8"/>
      <c r="L97" s="8"/>
      <c r="M97" s="8"/>
      <c r="N97" s="8"/>
      <c r="O97" s="8"/>
      <c r="P97" s="8"/>
      <c r="Q97" s="8"/>
      <c r="R97" s="8"/>
      <c r="S97" s="8"/>
      <c r="T97" s="8"/>
      <c r="U97" s="8"/>
      <c r="V97" s="8"/>
      <c r="W97" s="8"/>
      <c r="X97" s="8"/>
      <c r="Y97" s="8"/>
      <c r="Z97" s="8"/>
      <c r="AA97" s="8"/>
      <c r="AB97" s="8"/>
      <c r="AC97" s="8"/>
      <c r="AD97" s="8"/>
    </row>
    <row r="98" spans="1:30" ht="15.75" customHeight="1" x14ac:dyDescent="0.2">
      <c r="A98" s="23"/>
      <c r="B98" s="23"/>
      <c r="C98" s="23"/>
      <c r="D98" s="23"/>
      <c r="E98" s="23"/>
      <c r="F98" s="23"/>
      <c r="G98" s="18"/>
      <c r="H98" s="18"/>
      <c r="I98" s="8"/>
      <c r="J98" s="8"/>
      <c r="K98" s="8"/>
      <c r="L98" s="8"/>
      <c r="M98" s="8"/>
      <c r="N98" s="8"/>
      <c r="O98" s="8"/>
      <c r="P98" s="8"/>
      <c r="Q98" s="8"/>
      <c r="R98" s="8"/>
      <c r="S98" s="8"/>
      <c r="T98" s="8"/>
      <c r="U98" s="8"/>
      <c r="V98" s="8"/>
      <c r="W98" s="8"/>
      <c r="X98" s="8"/>
      <c r="Y98" s="8"/>
      <c r="Z98" s="8"/>
      <c r="AA98" s="8"/>
      <c r="AB98" s="8"/>
      <c r="AC98" s="8"/>
      <c r="AD98" s="8"/>
    </row>
    <row r="99" spans="1:30" ht="15.75" customHeight="1" x14ac:dyDescent="0.2">
      <c r="A99" s="23"/>
      <c r="B99" s="23"/>
      <c r="C99" s="23"/>
      <c r="D99" s="23"/>
      <c r="E99" s="23"/>
      <c r="F99" s="23"/>
      <c r="G99" s="18"/>
      <c r="H99" s="18"/>
      <c r="I99" s="8"/>
      <c r="J99" s="8"/>
      <c r="K99" s="8"/>
      <c r="L99" s="8"/>
      <c r="M99" s="8"/>
      <c r="N99" s="8"/>
      <c r="O99" s="8"/>
      <c r="P99" s="8"/>
      <c r="Q99" s="8"/>
      <c r="R99" s="8"/>
      <c r="S99" s="8"/>
      <c r="T99" s="8"/>
      <c r="U99" s="8"/>
      <c r="V99" s="8"/>
      <c r="W99" s="8"/>
      <c r="X99" s="8"/>
      <c r="Y99" s="8"/>
      <c r="Z99" s="8"/>
      <c r="AA99" s="8"/>
      <c r="AB99" s="8"/>
      <c r="AC99" s="8"/>
      <c r="AD99" s="8"/>
    </row>
    <row r="100" spans="1:30" ht="15.75" customHeight="1" x14ac:dyDescent="0.2">
      <c r="A100" s="23"/>
      <c r="B100" s="23"/>
      <c r="C100" s="23"/>
      <c r="D100" s="23"/>
      <c r="E100" s="23"/>
      <c r="F100" s="23"/>
      <c r="G100" s="18"/>
      <c r="H100" s="18"/>
      <c r="I100" s="8"/>
      <c r="J100" s="8"/>
      <c r="K100" s="8"/>
      <c r="L100" s="8"/>
      <c r="M100" s="8"/>
      <c r="N100" s="8"/>
      <c r="O100" s="8"/>
      <c r="P100" s="8"/>
      <c r="Q100" s="8"/>
      <c r="R100" s="8"/>
      <c r="S100" s="8"/>
      <c r="T100" s="8"/>
      <c r="U100" s="8"/>
      <c r="V100" s="8"/>
      <c r="W100" s="8"/>
      <c r="X100" s="8"/>
      <c r="Y100" s="8"/>
      <c r="Z100" s="8"/>
      <c r="AA100" s="8"/>
      <c r="AB100" s="8"/>
      <c r="AC100" s="8"/>
      <c r="AD100" s="8"/>
    </row>
    <row r="101" spans="1:30" ht="15.75" customHeight="1" x14ac:dyDescent="0.2">
      <c r="A101" s="23"/>
      <c r="B101" s="23"/>
      <c r="C101" s="23"/>
      <c r="D101" s="23"/>
      <c r="E101" s="23"/>
      <c r="F101" s="23"/>
      <c r="G101" s="18"/>
      <c r="H101" s="18"/>
      <c r="I101" s="8"/>
      <c r="J101" s="8"/>
      <c r="K101" s="8"/>
      <c r="L101" s="8"/>
      <c r="M101" s="8"/>
      <c r="N101" s="8"/>
      <c r="O101" s="8"/>
      <c r="P101" s="8"/>
      <c r="Q101" s="8"/>
      <c r="R101" s="8"/>
      <c r="S101" s="8"/>
      <c r="T101" s="8"/>
      <c r="U101" s="8"/>
      <c r="V101" s="8"/>
      <c r="W101" s="8"/>
      <c r="X101" s="8"/>
      <c r="Y101" s="8"/>
      <c r="Z101" s="8"/>
      <c r="AA101" s="8"/>
      <c r="AB101" s="8"/>
      <c r="AC101" s="8"/>
      <c r="AD101" s="8"/>
    </row>
    <row r="102" spans="1:30" ht="15.75" customHeight="1" x14ac:dyDescent="0.2">
      <c r="A102" s="23"/>
      <c r="B102" s="23"/>
      <c r="C102" s="23"/>
      <c r="D102" s="23"/>
      <c r="E102" s="23"/>
      <c r="F102" s="23"/>
      <c r="G102" s="18"/>
      <c r="H102" s="18"/>
      <c r="I102" s="8"/>
      <c r="J102" s="8"/>
      <c r="K102" s="8"/>
      <c r="L102" s="8"/>
      <c r="M102" s="8"/>
      <c r="N102" s="8"/>
      <c r="O102" s="8"/>
      <c r="P102" s="8"/>
      <c r="Q102" s="8"/>
      <c r="R102" s="8"/>
      <c r="S102" s="8"/>
      <c r="T102" s="8"/>
      <c r="U102" s="8"/>
      <c r="V102" s="8"/>
      <c r="W102" s="8"/>
      <c r="X102" s="8"/>
      <c r="Y102" s="8"/>
      <c r="Z102" s="8"/>
      <c r="AA102" s="8"/>
      <c r="AB102" s="8"/>
      <c r="AC102" s="8"/>
      <c r="AD102" s="8"/>
    </row>
    <row r="103" spans="1:30" ht="15.75" customHeight="1" x14ac:dyDescent="0.2">
      <c r="A103" s="23"/>
      <c r="B103" s="23"/>
      <c r="C103" s="23"/>
      <c r="D103" s="23"/>
      <c r="E103" s="23"/>
      <c r="F103" s="23"/>
      <c r="G103" s="18"/>
      <c r="H103" s="18"/>
      <c r="I103" s="8"/>
      <c r="J103" s="8"/>
      <c r="K103" s="8"/>
      <c r="L103" s="8"/>
      <c r="M103" s="8"/>
      <c r="N103" s="8"/>
      <c r="O103" s="8"/>
      <c r="P103" s="8"/>
      <c r="Q103" s="8"/>
      <c r="R103" s="8"/>
      <c r="S103" s="8"/>
      <c r="T103" s="8"/>
      <c r="U103" s="8"/>
      <c r="V103" s="8"/>
      <c r="W103" s="8"/>
      <c r="X103" s="8"/>
      <c r="Y103" s="8"/>
      <c r="Z103" s="8"/>
      <c r="AA103" s="8"/>
      <c r="AB103" s="8"/>
      <c r="AC103" s="8"/>
      <c r="AD103" s="8"/>
    </row>
    <row r="104" spans="1:30" ht="15.75" customHeight="1" x14ac:dyDescent="0.2">
      <c r="A104" s="23"/>
      <c r="B104" s="23"/>
      <c r="C104" s="23"/>
      <c r="D104" s="23"/>
      <c r="E104" s="23"/>
      <c r="F104" s="23"/>
      <c r="G104" s="18"/>
      <c r="H104" s="18"/>
      <c r="I104" s="8"/>
      <c r="J104" s="8"/>
      <c r="K104" s="8"/>
      <c r="L104" s="8"/>
      <c r="M104" s="8"/>
      <c r="N104" s="8"/>
      <c r="O104" s="8"/>
      <c r="P104" s="8"/>
      <c r="Q104" s="8"/>
      <c r="R104" s="8"/>
      <c r="S104" s="8"/>
      <c r="T104" s="8"/>
      <c r="U104" s="8"/>
      <c r="V104" s="8"/>
      <c r="W104" s="8"/>
      <c r="X104" s="8"/>
      <c r="Y104" s="8"/>
      <c r="Z104" s="8"/>
      <c r="AA104" s="8"/>
      <c r="AB104" s="8"/>
      <c r="AC104" s="8"/>
      <c r="AD104" s="8"/>
    </row>
    <row r="105" spans="1:30" ht="15.75" customHeight="1" x14ac:dyDescent="0.2">
      <c r="A105" s="23"/>
      <c r="B105" s="23"/>
      <c r="C105" s="23"/>
      <c r="D105" s="23"/>
      <c r="E105" s="23"/>
      <c r="F105" s="23"/>
      <c r="G105" s="18"/>
      <c r="H105" s="18"/>
      <c r="I105" s="8"/>
      <c r="J105" s="8"/>
      <c r="K105" s="8"/>
      <c r="L105" s="8"/>
      <c r="M105" s="8"/>
      <c r="N105" s="8"/>
      <c r="O105" s="8"/>
      <c r="P105" s="8"/>
      <c r="Q105" s="8"/>
      <c r="R105" s="8"/>
      <c r="S105" s="8"/>
      <c r="T105" s="8"/>
      <c r="U105" s="8"/>
      <c r="V105" s="8"/>
      <c r="W105" s="8"/>
      <c r="X105" s="8"/>
      <c r="Y105" s="8"/>
      <c r="Z105" s="8"/>
      <c r="AA105" s="8"/>
      <c r="AB105" s="8"/>
      <c r="AC105" s="8"/>
      <c r="AD105" s="8"/>
    </row>
    <row r="106" spans="1:30" ht="15.75" customHeight="1" x14ac:dyDescent="0.2">
      <c r="A106" s="23"/>
      <c r="B106" s="23"/>
      <c r="C106" s="23"/>
      <c r="D106" s="23"/>
      <c r="E106" s="23"/>
      <c r="F106" s="23"/>
      <c r="G106" s="18"/>
      <c r="H106" s="18"/>
      <c r="I106" s="8"/>
      <c r="J106" s="8"/>
      <c r="K106" s="8"/>
      <c r="L106" s="8"/>
      <c r="M106" s="8"/>
      <c r="N106" s="8"/>
      <c r="O106" s="8"/>
      <c r="P106" s="8"/>
      <c r="Q106" s="8"/>
      <c r="R106" s="8"/>
      <c r="S106" s="8"/>
      <c r="T106" s="8"/>
      <c r="U106" s="8"/>
      <c r="V106" s="8"/>
      <c r="W106" s="8"/>
      <c r="X106" s="8"/>
      <c r="Y106" s="8"/>
      <c r="Z106" s="8"/>
      <c r="AA106" s="8"/>
      <c r="AB106" s="8"/>
      <c r="AC106" s="8"/>
      <c r="AD106" s="8"/>
    </row>
    <row r="107" spans="1:30" ht="15.75" customHeight="1" x14ac:dyDescent="0.2">
      <c r="A107" s="23"/>
      <c r="B107" s="23"/>
      <c r="C107" s="23"/>
      <c r="D107" s="23"/>
      <c r="E107" s="23"/>
      <c r="F107" s="23"/>
      <c r="G107" s="18"/>
      <c r="H107" s="18"/>
      <c r="I107" s="8"/>
      <c r="J107" s="8"/>
      <c r="K107" s="8"/>
      <c r="L107" s="8"/>
      <c r="M107" s="8"/>
      <c r="N107" s="8"/>
      <c r="O107" s="8"/>
      <c r="P107" s="8"/>
      <c r="Q107" s="8"/>
      <c r="R107" s="8"/>
      <c r="S107" s="8"/>
      <c r="T107" s="8"/>
      <c r="U107" s="8"/>
      <c r="V107" s="8"/>
      <c r="W107" s="8"/>
      <c r="X107" s="8"/>
      <c r="Y107" s="8"/>
      <c r="Z107" s="8"/>
      <c r="AA107" s="8"/>
      <c r="AB107" s="8"/>
      <c r="AC107" s="8"/>
      <c r="AD107" s="8"/>
    </row>
    <row r="108" spans="1:30" ht="15.75" customHeight="1" x14ac:dyDescent="0.2">
      <c r="A108" s="23"/>
      <c r="B108" s="23"/>
      <c r="C108" s="23"/>
      <c r="D108" s="23"/>
      <c r="E108" s="23"/>
      <c r="F108" s="23"/>
      <c r="G108" s="18"/>
      <c r="H108" s="18"/>
      <c r="I108" s="8"/>
      <c r="J108" s="8"/>
      <c r="K108" s="8"/>
      <c r="L108" s="8"/>
      <c r="M108" s="8"/>
      <c r="N108" s="8"/>
      <c r="O108" s="8"/>
      <c r="P108" s="8"/>
      <c r="Q108" s="8"/>
      <c r="R108" s="8"/>
      <c r="S108" s="8"/>
      <c r="T108" s="8"/>
      <c r="U108" s="8"/>
      <c r="V108" s="8"/>
      <c r="W108" s="8"/>
      <c r="X108" s="8"/>
      <c r="Y108" s="8"/>
      <c r="Z108" s="8"/>
      <c r="AA108" s="8"/>
      <c r="AB108" s="8"/>
      <c r="AC108" s="8"/>
      <c r="AD108" s="8"/>
    </row>
    <row r="109" spans="1:30" ht="15.75" customHeight="1" x14ac:dyDescent="0.2">
      <c r="A109" s="23"/>
      <c r="B109" s="23"/>
      <c r="C109" s="23"/>
      <c r="D109" s="23"/>
      <c r="E109" s="23"/>
      <c r="F109" s="23"/>
      <c r="G109" s="18"/>
      <c r="H109" s="18"/>
      <c r="I109" s="8"/>
      <c r="J109" s="8"/>
      <c r="K109" s="8"/>
      <c r="L109" s="8"/>
      <c r="M109" s="8"/>
      <c r="N109" s="8"/>
      <c r="O109" s="8"/>
      <c r="P109" s="8"/>
      <c r="Q109" s="8"/>
      <c r="R109" s="8"/>
      <c r="S109" s="8"/>
      <c r="T109" s="8"/>
      <c r="U109" s="8"/>
      <c r="V109" s="8"/>
      <c r="W109" s="8"/>
      <c r="X109" s="8"/>
      <c r="Y109" s="8"/>
      <c r="Z109" s="8"/>
      <c r="AA109" s="8"/>
      <c r="AB109" s="8"/>
      <c r="AC109" s="8"/>
      <c r="AD109" s="8"/>
    </row>
    <row r="110" spans="1:30" ht="15.75" customHeight="1" x14ac:dyDescent="0.2">
      <c r="A110" s="23"/>
      <c r="B110" s="23"/>
      <c r="C110" s="23"/>
      <c r="D110" s="23"/>
      <c r="E110" s="23"/>
      <c r="F110" s="23"/>
      <c r="G110" s="18"/>
      <c r="H110" s="18"/>
      <c r="I110" s="8"/>
      <c r="J110" s="8"/>
      <c r="K110" s="8"/>
      <c r="L110" s="8"/>
      <c r="M110" s="8"/>
      <c r="N110" s="8"/>
      <c r="O110" s="8"/>
      <c r="P110" s="8"/>
      <c r="Q110" s="8"/>
      <c r="R110" s="8"/>
      <c r="S110" s="8"/>
      <c r="T110" s="8"/>
      <c r="U110" s="8"/>
      <c r="V110" s="8"/>
      <c r="W110" s="8"/>
      <c r="X110" s="8"/>
      <c r="Y110" s="8"/>
      <c r="Z110" s="8"/>
      <c r="AA110" s="8"/>
      <c r="AB110" s="8"/>
      <c r="AC110" s="8"/>
      <c r="AD110" s="8"/>
    </row>
    <row r="111" spans="1:30" ht="15.75" customHeight="1" x14ac:dyDescent="0.2">
      <c r="A111" s="23"/>
      <c r="B111" s="23"/>
      <c r="C111" s="23"/>
      <c r="D111" s="23"/>
      <c r="E111" s="23"/>
      <c r="F111" s="23"/>
      <c r="G111" s="18"/>
      <c r="H111" s="18"/>
      <c r="I111" s="8"/>
      <c r="J111" s="8"/>
      <c r="K111" s="8"/>
      <c r="L111" s="8"/>
      <c r="M111" s="8"/>
      <c r="N111" s="8"/>
      <c r="O111" s="8"/>
      <c r="P111" s="8"/>
      <c r="Q111" s="8"/>
      <c r="R111" s="8"/>
      <c r="S111" s="8"/>
      <c r="T111" s="8"/>
      <c r="U111" s="8"/>
      <c r="V111" s="8"/>
      <c r="W111" s="8"/>
      <c r="X111" s="8"/>
      <c r="Y111" s="8"/>
      <c r="Z111" s="8"/>
      <c r="AA111" s="8"/>
      <c r="AB111" s="8"/>
      <c r="AC111" s="8"/>
      <c r="AD111" s="8"/>
    </row>
    <row r="112" spans="1:30" ht="15.75" customHeight="1" x14ac:dyDescent="0.2">
      <c r="A112" s="23"/>
      <c r="B112" s="23"/>
      <c r="C112" s="23"/>
      <c r="D112" s="23"/>
      <c r="E112" s="23"/>
      <c r="F112" s="23"/>
      <c r="G112" s="18"/>
      <c r="H112" s="18"/>
      <c r="I112" s="8"/>
      <c r="J112" s="8"/>
      <c r="K112" s="8"/>
      <c r="L112" s="8"/>
      <c r="M112" s="8"/>
      <c r="N112" s="8"/>
      <c r="O112" s="8"/>
      <c r="P112" s="8"/>
      <c r="Q112" s="8"/>
      <c r="R112" s="8"/>
      <c r="S112" s="8"/>
      <c r="T112" s="8"/>
      <c r="U112" s="8"/>
      <c r="V112" s="8"/>
      <c r="W112" s="8"/>
      <c r="X112" s="8"/>
      <c r="Y112" s="8"/>
      <c r="Z112" s="8"/>
      <c r="AA112" s="8"/>
      <c r="AB112" s="8"/>
      <c r="AC112" s="8"/>
      <c r="AD112" s="8"/>
    </row>
    <row r="113" spans="1:30" ht="15.75" customHeight="1" x14ac:dyDescent="0.2">
      <c r="A113" s="23"/>
      <c r="B113" s="23"/>
      <c r="C113" s="23"/>
      <c r="D113" s="23"/>
      <c r="E113" s="23"/>
      <c r="F113" s="23"/>
      <c r="G113" s="18"/>
      <c r="H113" s="18"/>
      <c r="I113" s="8"/>
      <c r="J113" s="8"/>
      <c r="K113" s="8"/>
      <c r="L113" s="8"/>
      <c r="M113" s="8"/>
      <c r="N113" s="8"/>
      <c r="O113" s="8"/>
      <c r="P113" s="8"/>
      <c r="Q113" s="8"/>
      <c r="R113" s="8"/>
      <c r="S113" s="8"/>
      <c r="T113" s="8"/>
      <c r="U113" s="8"/>
      <c r="V113" s="8"/>
      <c r="W113" s="8"/>
      <c r="X113" s="8"/>
      <c r="Y113" s="8"/>
      <c r="Z113" s="8"/>
      <c r="AA113" s="8"/>
      <c r="AB113" s="8"/>
      <c r="AC113" s="8"/>
      <c r="AD113" s="8"/>
    </row>
    <row r="114" spans="1:30" ht="15.75" customHeight="1" x14ac:dyDescent="0.2">
      <c r="A114" s="23"/>
      <c r="B114" s="23"/>
      <c r="C114" s="23"/>
      <c r="D114" s="23"/>
      <c r="E114" s="23"/>
      <c r="F114" s="23"/>
      <c r="G114" s="18"/>
      <c r="H114" s="18"/>
      <c r="I114" s="8"/>
      <c r="J114" s="8"/>
      <c r="K114" s="8"/>
      <c r="L114" s="8"/>
      <c r="M114" s="8"/>
      <c r="N114" s="8"/>
      <c r="O114" s="8"/>
      <c r="P114" s="8"/>
      <c r="Q114" s="8"/>
      <c r="R114" s="8"/>
      <c r="S114" s="8"/>
      <c r="T114" s="8"/>
      <c r="U114" s="8"/>
      <c r="V114" s="8"/>
      <c r="W114" s="8"/>
      <c r="X114" s="8"/>
      <c r="Y114" s="8"/>
      <c r="Z114" s="8"/>
      <c r="AA114" s="8"/>
      <c r="AB114" s="8"/>
      <c r="AC114" s="8"/>
      <c r="AD114" s="8"/>
    </row>
    <row r="115" spans="1:30" ht="15.75" customHeight="1" x14ac:dyDescent="0.2">
      <c r="A115" s="23"/>
      <c r="B115" s="23"/>
      <c r="C115" s="23"/>
      <c r="D115" s="23"/>
      <c r="E115" s="23"/>
      <c r="F115" s="23"/>
      <c r="G115" s="18"/>
      <c r="H115" s="18"/>
      <c r="I115" s="8"/>
      <c r="J115" s="8"/>
      <c r="K115" s="8"/>
      <c r="L115" s="8"/>
      <c r="M115" s="8"/>
      <c r="N115" s="8"/>
      <c r="O115" s="8"/>
      <c r="P115" s="8"/>
      <c r="Q115" s="8"/>
      <c r="R115" s="8"/>
      <c r="S115" s="8"/>
      <c r="T115" s="8"/>
      <c r="U115" s="8"/>
      <c r="V115" s="8"/>
      <c r="W115" s="8"/>
      <c r="X115" s="8"/>
      <c r="Y115" s="8"/>
      <c r="Z115" s="8"/>
      <c r="AA115" s="8"/>
      <c r="AB115" s="8"/>
      <c r="AC115" s="8"/>
      <c r="AD115" s="8"/>
    </row>
    <row r="116" spans="1:30" ht="15.75" customHeight="1" x14ac:dyDescent="0.2">
      <c r="A116" s="23"/>
      <c r="B116" s="23"/>
      <c r="C116" s="23"/>
      <c r="D116" s="23"/>
      <c r="E116" s="23"/>
      <c r="F116" s="23"/>
      <c r="G116" s="18"/>
      <c r="H116" s="18"/>
      <c r="I116" s="8"/>
      <c r="J116" s="8"/>
      <c r="K116" s="8"/>
      <c r="L116" s="8"/>
      <c r="M116" s="8"/>
      <c r="N116" s="8"/>
      <c r="O116" s="8"/>
      <c r="P116" s="8"/>
      <c r="Q116" s="8"/>
      <c r="R116" s="8"/>
      <c r="S116" s="8"/>
      <c r="T116" s="8"/>
      <c r="U116" s="8"/>
      <c r="V116" s="8"/>
      <c r="W116" s="8"/>
      <c r="X116" s="8"/>
      <c r="Y116" s="8"/>
      <c r="Z116" s="8"/>
      <c r="AA116" s="8"/>
      <c r="AB116" s="8"/>
      <c r="AC116" s="8"/>
      <c r="AD116" s="8"/>
    </row>
    <row r="117" spans="1:30" ht="15.75" customHeight="1" x14ac:dyDescent="0.2">
      <c r="A117" s="23"/>
      <c r="B117" s="23"/>
      <c r="C117" s="23"/>
      <c r="D117" s="23"/>
      <c r="E117" s="23"/>
      <c r="F117" s="23"/>
      <c r="G117" s="18"/>
      <c r="H117" s="18"/>
      <c r="I117" s="8"/>
      <c r="J117" s="8"/>
      <c r="K117" s="8"/>
      <c r="L117" s="8"/>
      <c r="M117" s="8"/>
      <c r="N117" s="8"/>
      <c r="O117" s="8"/>
      <c r="P117" s="8"/>
      <c r="Q117" s="8"/>
      <c r="R117" s="8"/>
      <c r="S117" s="8"/>
      <c r="T117" s="8"/>
      <c r="U117" s="8"/>
      <c r="V117" s="8"/>
      <c r="W117" s="8"/>
      <c r="X117" s="8"/>
      <c r="Y117" s="8"/>
      <c r="Z117" s="8"/>
      <c r="AA117" s="8"/>
      <c r="AB117" s="8"/>
      <c r="AC117" s="8"/>
      <c r="AD117" s="8"/>
    </row>
    <row r="118" spans="1:30" ht="15.75" customHeight="1" x14ac:dyDescent="0.2">
      <c r="A118" s="23"/>
      <c r="B118" s="23"/>
      <c r="C118" s="23"/>
      <c r="D118" s="23"/>
      <c r="E118" s="23"/>
      <c r="F118" s="23"/>
      <c r="G118" s="18"/>
      <c r="H118" s="18"/>
      <c r="I118" s="8"/>
      <c r="J118" s="8"/>
      <c r="K118" s="8"/>
      <c r="L118" s="8"/>
      <c r="M118" s="8"/>
      <c r="N118" s="8"/>
      <c r="O118" s="8"/>
      <c r="P118" s="8"/>
      <c r="Q118" s="8"/>
      <c r="R118" s="8"/>
      <c r="S118" s="8"/>
      <c r="T118" s="8"/>
      <c r="U118" s="8"/>
      <c r="V118" s="8"/>
      <c r="W118" s="8"/>
      <c r="X118" s="8"/>
      <c r="Y118" s="8"/>
      <c r="Z118" s="8"/>
      <c r="AA118" s="8"/>
      <c r="AB118" s="8"/>
      <c r="AC118" s="8"/>
      <c r="AD118" s="8"/>
    </row>
    <row r="119" spans="1:30" ht="15.75" customHeight="1" x14ac:dyDescent="0.2">
      <c r="A119" s="23"/>
      <c r="B119" s="23"/>
      <c r="C119" s="23"/>
      <c r="D119" s="23"/>
      <c r="E119" s="23"/>
      <c r="F119" s="23"/>
      <c r="G119" s="18"/>
      <c r="H119" s="18"/>
      <c r="I119" s="8"/>
      <c r="J119" s="8"/>
      <c r="K119" s="8"/>
      <c r="L119" s="8"/>
      <c r="M119" s="8"/>
      <c r="N119" s="8"/>
      <c r="O119" s="8"/>
      <c r="P119" s="8"/>
      <c r="Q119" s="8"/>
      <c r="R119" s="8"/>
      <c r="S119" s="8"/>
      <c r="T119" s="8"/>
      <c r="U119" s="8"/>
      <c r="V119" s="8"/>
      <c r="W119" s="8"/>
      <c r="X119" s="8"/>
      <c r="Y119" s="8"/>
      <c r="Z119" s="8"/>
      <c r="AA119" s="8"/>
      <c r="AB119" s="8"/>
      <c r="AC119" s="8"/>
      <c r="AD119" s="8"/>
    </row>
    <row r="120" spans="1:30" ht="15.75" customHeight="1" x14ac:dyDescent="0.2">
      <c r="A120" s="23"/>
      <c r="B120" s="23"/>
      <c r="C120" s="23"/>
      <c r="D120" s="23"/>
      <c r="E120" s="23"/>
      <c r="F120" s="23"/>
      <c r="G120" s="18"/>
      <c r="H120" s="18"/>
      <c r="I120" s="8"/>
      <c r="J120" s="8"/>
      <c r="K120" s="8"/>
      <c r="L120" s="8"/>
      <c r="M120" s="8"/>
      <c r="N120" s="8"/>
      <c r="O120" s="8"/>
      <c r="P120" s="8"/>
      <c r="Q120" s="8"/>
      <c r="R120" s="8"/>
      <c r="S120" s="8"/>
      <c r="T120" s="8"/>
      <c r="U120" s="8"/>
      <c r="V120" s="8"/>
      <c r="W120" s="8"/>
      <c r="X120" s="8"/>
      <c r="Y120" s="8"/>
      <c r="Z120" s="8"/>
      <c r="AA120" s="8"/>
      <c r="AB120" s="8"/>
      <c r="AC120" s="8"/>
      <c r="AD120" s="8"/>
    </row>
    <row r="121" spans="1:30" ht="15.75" customHeight="1" x14ac:dyDescent="0.2">
      <c r="A121" s="23"/>
      <c r="B121" s="23"/>
      <c r="C121" s="23"/>
      <c r="D121" s="23"/>
      <c r="E121" s="23"/>
      <c r="F121" s="23"/>
      <c r="G121" s="18"/>
      <c r="H121" s="18"/>
      <c r="I121" s="8"/>
      <c r="J121" s="8"/>
      <c r="K121" s="8"/>
      <c r="L121" s="8"/>
      <c r="M121" s="8"/>
      <c r="N121" s="8"/>
      <c r="O121" s="8"/>
      <c r="P121" s="8"/>
      <c r="Q121" s="8"/>
      <c r="R121" s="8"/>
      <c r="S121" s="8"/>
      <c r="T121" s="8"/>
      <c r="U121" s="8"/>
      <c r="V121" s="8"/>
      <c r="W121" s="8"/>
      <c r="X121" s="8"/>
      <c r="Y121" s="8"/>
      <c r="Z121" s="8"/>
      <c r="AA121" s="8"/>
      <c r="AB121" s="8"/>
      <c r="AC121" s="8"/>
      <c r="AD121" s="8"/>
    </row>
    <row r="122" spans="1:30" ht="15.75" customHeight="1" x14ac:dyDescent="0.2">
      <c r="A122" s="23"/>
      <c r="B122" s="23"/>
      <c r="C122" s="23"/>
      <c r="D122" s="23"/>
      <c r="E122" s="23"/>
      <c r="F122" s="23"/>
      <c r="G122" s="18"/>
      <c r="H122" s="18"/>
      <c r="I122" s="8"/>
      <c r="J122" s="8"/>
      <c r="K122" s="8"/>
      <c r="L122" s="8"/>
      <c r="M122" s="8"/>
      <c r="N122" s="8"/>
      <c r="O122" s="8"/>
      <c r="P122" s="8"/>
      <c r="Q122" s="8"/>
      <c r="R122" s="8"/>
      <c r="S122" s="8"/>
      <c r="T122" s="8"/>
      <c r="U122" s="8"/>
      <c r="V122" s="8"/>
      <c r="W122" s="8"/>
      <c r="X122" s="8"/>
      <c r="Y122" s="8"/>
      <c r="Z122" s="8"/>
      <c r="AA122" s="8"/>
      <c r="AB122" s="8"/>
      <c r="AC122" s="8"/>
      <c r="AD122" s="8"/>
    </row>
    <row r="123" spans="1:30" ht="15.75" customHeight="1" x14ac:dyDescent="0.2">
      <c r="A123" s="23"/>
      <c r="B123" s="23"/>
      <c r="C123" s="23"/>
      <c r="D123" s="23"/>
      <c r="E123" s="23"/>
      <c r="F123" s="23"/>
      <c r="G123" s="18"/>
      <c r="H123" s="18"/>
      <c r="I123" s="8"/>
      <c r="J123" s="8"/>
      <c r="K123" s="8"/>
      <c r="L123" s="8"/>
      <c r="M123" s="8"/>
      <c r="N123" s="8"/>
      <c r="O123" s="8"/>
      <c r="P123" s="8"/>
      <c r="Q123" s="8"/>
      <c r="R123" s="8"/>
      <c r="S123" s="8"/>
      <c r="T123" s="8"/>
      <c r="U123" s="8"/>
      <c r="V123" s="8"/>
      <c r="W123" s="8"/>
      <c r="X123" s="8"/>
      <c r="Y123" s="8"/>
      <c r="Z123" s="8"/>
      <c r="AA123" s="8"/>
      <c r="AB123" s="8"/>
      <c r="AC123" s="8"/>
      <c r="AD123" s="8"/>
    </row>
    <row r="124" spans="1:30" ht="15.75" customHeight="1" x14ac:dyDescent="0.2">
      <c r="A124" s="23"/>
      <c r="B124" s="23"/>
      <c r="C124" s="23"/>
      <c r="D124" s="23"/>
      <c r="E124" s="23"/>
      <c r="F124" s="23"/>
      <c r="G124" s="18"/>
      <c r="H124" s="18"/>
      <c r="I124" s="8"/>
      <c r="J124" s="8"/>
      <c r="K124" s="8"/>
      <c r="L124" s="8"/>
      <c r="M124" s="8"/>
      <c r="N124" s="8"/>
      <c r="O124" s="8"/>
      <c r="P124" s="8"/>
      <c r="Q124" s="8"/>
      <c r="R124" s="8"/>
      <c r="S124" s="8"/>
      <c r="T124" s="8"/>
      <c r="U124" s="8"/>
      <c r="V124" s="8"/>
      <c r="W124" s="8"/>
      <c r="X124" s="8"/>
      <c r="Y124" s="8"/>
      <c r="Z124" s="8"/>
      <c r="AA124" s="8"/>
      <c r="AB124" s="8"/>
      <c r="AC124" s="8"/>
      <c r="AD124" s="8"/>
    </row>
    <row r="125" spans="1:30" ht="15.75" customHeight="1" x14ac:dyDescent="0.2">
      <c r="A125" s="23"/>
      <c r="B125" s="23"/>
      <c r="C125" s="23"/>
      <c r="D125" s="23"/>
      <c r="E125" s="23"/>
      <c r="F125" s="23"/>
      <c r="G125" s="18"/>
      <c r="H125" s="18"/>
      <c r="I125" s="8"/>
      <c r="J125" s="8"/>
      <c r="K125" s="8"/>
      <c r="L125" s="8"/>
      <c r="M125" s="8"/>
      <c r="N125" s="8"/>
      <c r="O125" s="8"/>
      <c r="P125" s="8"/>
      <c r="Q125" s="8"/>
      <c r="R125" s="8"/>
      <c r="S125" s="8"/>
      <c r="T125" s="8"/>
      <c r="U125" s="8"/>
      <c r="V125" s="8"/>
      <c r="W125" s="8"/>
      <c r="X125" s="8"/>
      <c r="Y125" s="8"/>
      <c r="Z125" s="8"/>
      <c r="AA125" s="8"/>
      <c r="AB125" s="8"/>
      <c r="AC125" s="8"/>
      <c r="AD125" s="8"/>
    </row>
    <row r="126" spans="1:30" ht="15.75" customHeight="1" x14ac:dyDescent="0.2">
      <c r="A126" s="23"/>
      <c r="B126" s="23"/>
      <c r="C126" s="23"/>
      <c r="D126" s="23"/>
      <c r="E126" s="23"/>
      <c r="F126" s="23"/>
      <c r="G126" s="18"/>
      <c r="H126" s="18"/>
      <c r="I126" s="8"/>
      <c r="J126" s="8"/>
      <c r="K126" s="8"/>
      <c r="L126" s="8"/>
      <c r="M126" s="8"/>
      <c r="N126" s="8"/>
      <c r="O126" s="8"/>
      <c r="P126" s="8"/>
      <c r="Q126" s="8"/>
      <c r="R126" s="8"/>
      <c r="S126" s="8"/>
      <c r="T126" s="8"/>
      <c r="U126" s="8"/>
      <c r="V126" s="8"/>
      <c r="W126" s="8"/>
      <c r="X126" s="8"/>
      <c r="Y126" s="8"/>
      <c r="Z126" s="8"/>
      <c r="AA126" s="8"/>
      <c r="AB126" s="8"/>
      <c r="AC126" s="8"/>
      <c r="AD126" s="8"/>
    </row>
    <row r="127" spans="1:30" ht="15.75" customHeight="1" x14ac:dyDescent="0.2">
      <c r="A127" s="23"/>
      <c r="B127" s="23"/>
      <c r="C127" s="23"/>
      <c r="D127" s="23"/>
      <c r="E127" s="23"/>
      <c r="F127" s="23"/>
      <c r="G127" s="18"/>
      <c r="H127" s="18"/>
      <c r="I127" s="8"/>
      <c r="J127" s="8"/>
      <c r="K127" s="8"/>
      <c r="L127" s="8"/>
      <c r="M127" s="8"/>
      <c r="N127" s="8"/>
      <c r="O127" s="8"/>
      <c r="P127" s="8"/>
      <c r="Q127" s="8"/>
      <c r="R127" s="8"/>
      <c r="S127" s="8"/>
      <c r="T127" s="8"/>
      <c r="U127" s="8"/>
      <c r="V127" s="8"/>
      <c r="W127" s="8"/>
      <c r="X127" s="8"/>
      <c r="Y127" s="8"/>
      <c r="Z127" s="8"/>
      <c r="AA127" s="8"/>
      <c r="AB127" s="8"/>
      <c r="AC127" s="8"/>
      <c r="AD127" s="8"/>
    </row>
    <row r="128" spans="1:30" ht="15.75" customHeight="1" x14ac:dyDescent="0.2">
      <c r="A128" s="23"/>
      <c r="B128" s="23"/>
      <c r="C128" s="23"/>
      <c r="D128" s="23"/>
      <c r="E128" s="23"/>
      <c r="F128" s="23"/>
      <c r="G128" s="18"/>
      <c r="H128" s="18"/>
      <c r="I128" s="8"/>
      <c r="J128" s="8"/>
      <c r="K128" s="8"/>
      <c r="L128" s="8"/>
      <c r="M128" s="8"/>
      <c r="N128" s="8"/>
      <c r="O128" s="8"/>
      <c r="P128" s="8"/>
      <c r="Q128" s="8"/>
      <c r="R128" s="8"/>
      <c r="S128" s="8"/>
      <c r="T128" s="8"/>
      <c r="U128" s="8"/>
      <c r="V128" s="8"/>
      <c r="W128" s="8"/>
      <c r="X128" s="8"/>
      <c r="Y128" s="8"/>
      <c r="Z128" s="8"/>
      <c r="AA128" s="8"/>
      <c r="AB128" s="8"/>
      <c r="AC128" s="8"/>
      <c r="AD128" s="8"/>
    </row>
    <row r="129" spans="1:30" ht="15.75" customHeight="1" x14ac:dyDescent="0.2">
      <c r="A129" s="23"/>
      <c r="B129" s="23"/>
      <c r="C129" s="23"/>
      <c r="D129" s="23"/>
      <c r="E129" s="23"/>
      <c r="F129" s="23"/>
      <c r="G129" s="18"/>
      <c r="H129" s="18"/>
      <c r="I129" s="8"/>
      <c r="J129" s="8"/>
      <c r="K129" s="8"/>
      <c r="L129" s="8"/>
      <c r="M129" s="8"/>
      <c r="N129" s="8"/>
      <c r="O129" s="8"/>
      <c r="P129" s="8"/>
      <c r="Q129" s="8"/>
      <c r="R129" s="8"/>
      <c r="S129" s="8"/>
      <c r="T129" s="8"/>
      <c r="U129" s="8"/>
      <c r="V129" s="8"/>
      <c r="W129" s="8"/>
      <c r="X129" s="8"/>
      <c r="Y129" s="8"/>
      <c r="Z129" s="8"/>
      <c r="AA129" s="8"/>
      <c r="AB129" s="8"/>
      <c r="AC129" s="8"/>
      <c r="AD129" s="8"/>
    </row>
    <row r="130" spans="1:30" ht="15.75" customHeight="1" x14ac:dyDescent="0.2">
      <c r="A130" s="23"/>
      <c r="B130" s="23"/>
      <c r="C130" s="23"/>
      <c r="D130" s="23"/>
      <c r="E130" s="23"/>
      <c r="F130" s="23"/>
      <c r="G130" s="18"/>
      <c r="H130" s="18"/>
      <c r="I130" s="8"/>
      <c r="J130" s="8"/>
      <c r="K130" s="8"/>
      <c r="L130" s="8"/>
      <c r="M130" s="8"/>
      <c r="N130" s="8"/>
      <c r="O130" s="8"/>
      <c r="P130" s="8"/>
      <c r="Q130" s="8"/>
      <c r="R130" s="8"/>
      <c r="S130" s="8"/>
      <c r="T130" s="8"/>
      <c r="U130" s="8"/>
      <c r="V130" s="8"/>
      <c r="W130" s="8"/>
      <c r="X130" s="8"/>
      <c r="Y130" s="8"/>
      <c r="Z130" s="8"/>
      <c r="AA130" s="8"/>
      <c r="AB130" s="8"/>
      <c r="AC130" s="8"/>
      <c r="AD130" s="8"/>
    </row>
    <row r="131" spans="1:30" ht="15.75" customHeight="1" x14ac:dyDescent="0.2">
      <c r="A131" s="23"/>
      <c r="B131" s="23"/>
      <c r="C131" s="23"/>
      <c r="D131" s="23"/>
      <c r="E131" s="23"/>
      <c r="F131" s="23"/>
      <c r="G131" s="18"/>
      <c r="H131" s="18"/>
      <c r="I131" s="8"/>
      <c r="J131" s="8"/>
      <c r="K131" s="8"/>
      <c r="L131" s="8"/>
      <c r="M131" s="8"/>
      <c r="N131" s="8"/>
      <c r="O131" s="8"/>
      <c r="P131" s="8"/>
      <c r="Q131" s="8"/>
      <c r="R131" s="8"/>
      <c r="S131" s="8"/>
      <c r="T131" s="8"/>
      <c r="U131" s="8"/>
      <c r="V131" s="8"/>
      <c r="W131" s="8"/>
      <c r="X131" s="8"/>
      <c r="Y131" s="8"/>
      <c r="Z131" s="8"/>
      <c r="AA131" s="8"/>
      <c r="AB131" s="8"/>
      <c r="AC131" s="8"/>
      <c r="AD131" s="8"/>
    </row>
    <row r="132" spans="1:30" ht="15.75" customHeight="1" x14ac:dyDescent="0.2">
      <c r="A132" s="23"/>
      <c r="B132" s="23"/>
      <c r="C132" s="23"/>
      <c r="D132" s="23"/>
      <c r="E132" s="23"/>
      <c r="F132" s="23"/>
      <c r="G132" s="18"/>
      <c r="H132" s="18"/>
      <c r="I132" s="8"/>
      <c r="J132" s="8"/>
      <c r="K132" s="8"/>
      <c r="L132" s="8"/>
      <c r="M132" s="8"/>
      <c r="N132" s="8"/>
      <c r="O132" s="8"/>
      <c r="P132" s="8"/>
      <c r="Q132" s="8"/>
      <c r="R132" s="8"/>
      <c r="S132" s="8"/>
      <c r="T132" s="8"/>
      <c r="U132" s="8"/>
      <c r="V132" s="8"/>
      <c r="W132" s="8"/>
      <c r="X132" s="8"/>
      <c r="Y132" s="8"/>
      <c r="Z132" s="8"/>
      <c r="AA132" s="8"/>
      <c r="AB132" s="8"/>
      <c r="AC132" s="8"/>
      <c r="AD132" s="8"/>
    </row>
    <row r="133" spans="1:30" ht="15.75" customHeight="1" x14ac:dyDescent="0.2">
      <c r="A133" s="23"/>
      <c r="B133" s="23"/>
      <c r="C133" s="23"/>
      <c r="D133" s="23"/>
      <c r="E133" s="23"/>
      <c r="F133" s="23"/>
      <c r="G133" s="18"/>
      <c r="H133" s="18"/>
      <c r="I133" s="8"/>
      <c r="J133" s="8"/>
      <c r="K133" s="8"/>
      <c r="L133" s="8"/>
      <c r="M133" s="8"/>
      <c r="N133" s="8"/>
      <c r="O133" s="8"/>
      <c r="P133" s="8"/>
      <c r="Q133" s="8"/>
      <c r="R133" s="8"/>
      <c r="S133" s="8"/>
      <c r="T133" s="8"/>
      <c r="U133" s="8"/>
      <c r="V133" s="8"/>
      <c r="W133" s="8"/>
      <c r="X133" s="8"/>
      <c r="Y133" s="8"/>
      <c r="Z133" s="8"/>
      <c r="AA133" s="8"/>
      <c r="AB133" s="8"/>
      <c r="AC133" s="8"/>
      <c r="AD133" s="8"/>
    </row>
    <row r="134" spans="1:30" ht="15.75" customHeight="1" x14ac:dyDescent="0.2">
      <c r="A134" s="23"/>
      <c r="B134" s="23"/>
      <c r="C134" s="23"/>
      <c r="D134" s="23"/>
      <c r="E134" s="23"/>
      <c r="F134" s="23"/>
      <c r="G134" s="18"/>
      <c r="H134" s="18"/>
      <c r="I134" s="8"/>
      <c r="J134" s="8"/>
      <c r="K134" s="8"/>
      <c r="L134" s="8"/>
      <c r="M134" s="8"/>
      <c r="N134" s="8"/>
      <c r="O134" s="8"/>
      <c r="P134" s="8"/>
      <c r="Q134" s="8"/>
      <c r="R134" s="8"/>
      <c r="S134" s="8"/>
      <c r="T134" s="8"/>
      <c r="U134" s="8"/>
      <c r="V134" s="8"/>
      <c r="W134" s="8"/>
      <c r="X134" s="8"/>
      <c r="Y134" s="8"/>
      <c r="Z134" s="8"/>
      <c r="AA134" s="8"/>
      <c r="AB134" s="8"/>
      <c r="AC134" s="8"/>
      <c r="AD134" s="8"/>
    </row>
    <row r="135" spans="1:30" ht="15.75" customHeight="1" x14ac:dyDescent="0.2">
      <c r="A135" s="23"/>
      <c r="B135" s="23"/>
      <c r="C135" s="23"/>
      <c r="D135" s="23"/>
      <c r="E135" s="23"/>
      <c r="F135" s="23"/>
      <c r="G135" s="18"/>
      <c r="H135" s="18"/>
      <c r="I135" s="8"/>
      <c r="J135" s="8"/>
      <c r="K135" s="8"/>
      <c r="L135" s="8"/>
      <c r="M135" s="8"/>
      <c r="N135" s="8"/>
      <c r="O135" s="8"/>
      <c r="P135" s="8"/>
      <c r="Q135" s="8"/>
      <c r="R135" s="8"/>
      <c r="S135" s="8"/>
      <c r="T135" s="8"/>
      <c r="U135" s="8"/>
      <c r="V135" s="8"/>
      <c r="W135" s="8"/>
      <c r="X135" s="8"/>
      <c r="Y135" s="8"/>
      <c r="Z135" s="8"/>
      <c r="AA135" s="8"/>
      <c r="AB135" s="8"/>
      <c r="AC135" s="8"/>
      <c r="AD135" s="8"/>
    </row>
    <row r="136" spans="1:30" ht="15.75" customHeight="1" x14ac:dyDescent="0.2">
      <c r="A136" s="23"/>
      <c r="B136" s="23"/>
      <c r="C136" s="23"/>
      <c r="D136" s="23"/>
      <c r="E136" s="23"/>
      <c r="F136" s="23"/>
      <c r="G136" s="18"/>
      <c r="H136" s="18"/>
      <c r="I136" s="8"/>
      <c r="J136" s="8"/>
      <c r="K136" s="8"/>
      <c r="L136" s="8"/>
      <c r="M136" s="8"/>
      <c r="N136" s="8"/>
      <c r="O136" s="8"/>
      <c r="P136" s="8"/>
      <c r="Q136" s="8"/>
      <c r="R136" s="8"/>
      <c r="S136" s="8"/>
      <c r="T136" s="8"/>
      <c r="U136" s="8"/>
      <c r="V136" s="8"/>
      <c r="W136" s="8"/>
      <c r="X136" s="8"/>
      <c r="Y136" s="8"/>
      <c r="Z136" s="8"/>
      <c r="AA136" s="8"/>
      <c r="AB136" s="8"/>
      <c r="AC136" s="8"/>
      <c r="AD136" s="8"/>
    </row>
    <row r="137" spans="1:30" ht="15.75" customHeight="1" x14ac:dyDescent="0.2">
      <c r="A137" s="23"/>
      <c r="B137" s="23"/>
      <c r="C137" s="23"/>
      <c r="D137" s="23"/>
      <c r="E137" s="23"/>
      <c r="F137" s="23"/>
      <c r="G137" s="18"/>
      <c r="H137" s="18"/>
      <c r="I137" s="8"/>
      <c r="J137" s="8"/>
      <c r="K137" s="8"/>
      <c r="L137" s="8"/>
      <c r="M137" s="8"/>
      <c r="N137" s="8"/>
      <c r="O137" s="8"/>
      <c r="P137" s="8"/>
      <c r="Q137" s="8"/>
      <c r="R137" s="8"/>
      <c r="S137" s="8"/>
      <c r="T137" s="8"/>
      <c r="U137" s="8"/>
      <c r="V137" s="8"/>
      <c r="W137" s="8"/>
      <c r="X137" s="8"/>
      <c r="Y137" s="8"/>
      <c r="Z137" s="8"/>
      <c r="AA137" s="8"/>
      <c r="AB137" s="8"/>
      <c r="AC137" s="8"/>
      <c r="AD137" s="8"/>
    </row>
    <row r="138" spans="1:30" ht="15.75" customHeight="1" x14ac:dyDescent="0.2">
      <c r="A138" s="23"/>
      <c r="B138" s="23"/>
      <c r="C138" s="23"/>
      <c r="D138" s="23"/>
      <c r="E138" s="23"/>
      <c r="F138" s="23"/>
      <c r="G138" s="18"/>
      <c r="H138" s="18"/>
      <c r="I138" s="8"/>
      <c r="J138" s="8"/>
      <c r="K138" s="8"/>
      <c r="L138" s="8"/>
      <c r="M138" s="8"/>
      <c r="N138" s="8"/>
      <c r="O138" s="8"/>
      <c r="P138" s="8"/>
      <c r="Q138" s="8"/>
      <c r="R138" s="8"/>
      <c r="S138" s="8"/>
      <c r="T138" s="8"/>
      <c r="U138" s="8"/>
      <c r="V138" s="8"/>
      <c r="W138" s="8"/>
      <c r="X138" s="8"/>
      <c r="Y138" s="8"/>
      <c r="Z138" s="8"/>
      <c r="AA138" s="8"/>
      <c r="AB138" s="8"/>
      <c r="AC138" s="8"/>
      <c r="AD138" s="8"/>
    </row>
    <row r="139" spans="1:30" ht="15.75" customHeight="1" x14ac:dyDescent="0.2">
      <c r="A139" s="23"/>
      <c r="B139" s="23"/>
      <c r="C139" s="23"/>
      <c r="D139" s="23"/>
      <c r="E139" s="23"/>
      <c r="F139" s="23"/>
      <c r="G139" s="18"/>
      <c r="H139" s="18"/>
      <c r="I139" s="8"/>
      <c r="J139" s="8"/>
      <c r="K139" s="8"/>
      <c r="L139" s="8"/>
      <c r="M139" s="8"/>
      <c r="N139" s="8"/>
      <c r="O139" s="8"/>
      <c r="P139" s="8"/>
      <c r="Q139" s="8"/>
      <c r="R139" s="8"/>
      <c r="S139" s="8"/>
      <c r="T139" s="8"/>
      <c r="U139" s="8"/>
      <c r="V139" s="8"/>
      <c r="W139" s="8"/>
      <c r="X139" s="8"/>
      <c r="Y139" s="8"/>
      <c r="Z139" s="8"/>
      <c r="AA139" s="8"/>
      <c r="AB139" s="8"/>
      <c r="AC139" s="8"/>
      <c r="AD139" s="8"/>
    </row>
    <row r="140" spans="1:30" ht="15.75" customHeight="1" x14ac:dyDescent="0.2">
      <c r="A140" s="23"/>
      <c r="B140" s="23"/>
      <c r="C140" s="23"/>
      <c r="D140" s="23"/>
      <c r="E140" s="23"/>
      <c r="F140" s="23"/>
      <c r="G140" s="18"/>
      <c r="H140" s="18"/>
      <c r="I140" s="8"/>
      <c r="J140" s="8"/>
      <c r="K140" s="8"/>
      <c r="L140" s="8"/>
      <c r="M140" s="8"/>
      <c r="N140" s="8"/>
      <c r="O140" s="8"/>
      <c r="P140" s="8"/>
      <c r="Q140" s="8"/>
      <c r="R140" s="8"/>
      <c r="S140" s="8"/>
      <c r="T140" s="8"/>
      <c r="U140" s="8"/>
      <c r="V140" s="8"/>
      <c r="W140" s="8"/>
      <c r="X140" s="8"/>
      <c r="Y140" s="8"/>
      <c r="Z140" s="8"/>
      <c r="AA140" s="8"/>
      <c r="AB140" s="8"/>
      <c r="AC140" s="8"/>
      <c r="AD140" s="8"/>
    </row>
    <row r="141" spans="1:30" ht="15.75" customHeight="1" x14ac:dyDescent="0.2">
      <c r="A141" s="23"/>
      <c r="B141" s="23"/>
      <c r="C141" s="23"/>
      <c r="D141" s="23"/>
      <c r="E141" s="23"/>
      <c r="F141" s="23"/>
      <c r="G141" s="18"/>
      <c r="H141" s="18"/>
      <c r="I141" s="8"/>
      <c r="J141" s="8"/>
      <c r="K141" s="8"/>
      <c r="L141" s="8"/>
      <c r="M141" s="8"/>
      <c r="N141" s="8"/>
      <c r="O141" s="8"/>
      <c r="P141" s="8"/>
      <c r="Q141" s="8"/>
      <c r="R141" s="8"/>
      <c r="S141" s="8"/>
      <c r="T141" s="8"/>
      <c r="U141" s="8"/>
      <c r="V141" s="8"/>
      <c r="W141" s="8"/>
      <c r="X141" s="8"/>
      <c r="Y141" s="8"/>
      <c r="Z141" s="8"/>
      <c r="AA141" s="8"/>
      <c r="AB141" s="8"/>
      <c r="AC141" s="8"/>
      <c r="AD141" s="8"/>
    </row>
    <row r="142" spans="1:30" ht="15.75" customHeight="1" x14ac:dyDescent="0.2">
      <c r="A142" s="23"/>
      <c r="B142" s="23"/>
      <c r="C142" s="23"/>
      <c r="D142" s="23"/>
      <c r="E142" s="23"/>
      <c r="F142" s="23"/>
      <c r="G142" s="18"/>
      <c r="H142" s="18"/>
      <c r="I142" s="8"/>
      <c r="J142" s="8"/>
      <c r="K142" s="8"/>
      <c r="L142" s="8"/>
      <c r="M142" s="8"/>
      <c r="N142" s="8"/>
      <c r="O142" s="8"/>
      <c r="P142" s="8"/>
      <c r="Q142" s="8"/>
      <c r="R142" s="8"/>
      <c r="S142" s="8"/>
      <c r="T142" s="8"/>
      <c r="U142" s="8"/>
      <c r="V142" s="8"/>
      <c r="W142" s="8"/>
      <c r="X142" s="8"/>
      <c r="Y142" s="8"/>
      <c r="Z142" s="8"/>
      <c r="AA142" s="8"/>
      <c r="AB142" s="8"/>
      <c r="AC142" s="8"/>
      <c r="AD142" s="8"/>
    </row>
    <row r="143" spans="1:30" ht="15.75" customHeight="1" x14ac:dyDescent="0.2">
      <c r="A143" s="23"/>
      <c r="B143" s="23"/>
      <c r="C143" s="23"/>
      <c r="D143" s="23"/>
      <c r="E143" s="23"/>
      <c r="F143" s="23"/>
      <c r="G143" s="18"/>
      <c r="H143" s="18"/>
      <c r="I143" s="8"/>
      <c r="J143" s="8"/>
      <c r="K143" s="8"/>
      <c r="L143" s="8"/>
      <c r="M143" s="8"/>
      <c r="N143" s="8"/>
      <c r="O143" s="8"/>
      <c r="P143" s="8"/>
      <c r="Q143" s="8"/>
      <c r="R143" s="8"/>
      <c r="S143" s="8"/>
      <c r="T143" s="8"/>
      <c r="U143" s="8"/>
      <c r="V143" s="8"/>
      <c r="W143" s="8"/>
      <c r="X143" s="8"/>
      <c r="Y143" s="8"/>
      <c r="Z143" s="8"/>
      <c r="AA143" s="8"/>
      <c r="AB143" s="8"/>
      <c r="AC143" s="8"/>
      <c r="AD143" s="8"/>
    </row>
    <row r="144" spans="1:30" ht="15.75" customHeight="1" x14ac:dyDescent="0.2">
      <c r="A144" s="23"/>
      <c r="B144" s="23"/>
      <c r="C144" s="23"/>
      <c r="D144" s="23"/>
      <c r="E144" s="23"/>
      <c r="F144" s="23"/>
      <c r="G144" s="18"/>
      <c r="H144" s="18"/>
      <c r="I144" s="8"/>
      <c r="J144" s="8"/>
      <c r="K144" s="8"/>
      <c r="L144" s="8"/>
      <c r="M144" s="8"/>
      <c r="N144" s="8"/>
      <c r="O144" s="8"/>
      <c r="P144" s="8"/>
      <c r="Q144" s="8"/>
      <c r="R144" s="8"/>
      <c r="S144" s="8"/>
      <c r="T144" s="8"/>
      <c r="U144" s="8"/>
      <c r="V144" s="8"/>
      <c r="W144" s="8"/>
      <c r="X144" s="8"/>
      <c r="Y144" s="8"/>
      <c r="Z144" s="8"/>
      <c r="AA144" s="8"/>
      <c r="AB144" s="8"/>
      <c r="AC144" s="8"/>
      <c r="AD144" s="8"/>
    </row>
    <row r="145" spans="1:30" ht="15.75" customHeight="1" x14ac:dyDescent="0.2">
      <c r="A145" s="23"/>
      <c r="B145" s="23"/>
      <c r="C145" s="23"/>
      <c r="D145" s="23"/>
      <c r="E145" s="23"/>
      <c r="F145" s="23"/>
      <c r="G145" s="18"/>
      <c r="H145" s="18"/>
      <c r="I145" s="8"/>
      <c r="J145" s="8"/>
      <c r="K145" s="8"/>
      <c r="L145" s="8"/>
      <c r="M145" s="8"/>
      <c r="N145" s="8"/>
      <c r="O145" s="8"/>
      <c r="P145" s="8"/>
      <c r="Q145" s="8"/>
      <c r="R145" s="8"/>
      <c r="S145" s="8"/>
      <c r="T145" s="8"/>
      <c r="U145" s="8"/>
      <c r="V145" s="8"/>
      <c r="W145" s="8"/>
      <c r="X145" s="8"/>
      <c r="Y145" s="8"/>
      <c r="Z145" s="8"/>
      <c r="AA145" s="8"/>
      <c r="AB145" s="8"/>
      <c r="AC145" s="8"/>
      <c r="AD145" s="8"/>
    </row>
    <row r="146" spans="1:30" ht="15.75" customHeight="1" x14ac:dyDescent="0.2">
      <c r="A146" s="23"/>
      <c r="B146" s="23"/>
      <c r="C146" s="23"/>
      <c r="D146" s="23"/>
      <c r="E146" s="23"/>
      <c r="F146" s="23"/>
      <c r="G146" s="18"/>
      <c r="H146" s="18"/>
      <c r="I146" s="8"/>
      <c r="J146" s="8"/>
      <c r="K146" s="8"/>
      <c r="L146" s="8"/>
      <c r="M146" s="8"/>
      <c r="N146" s="8"/>
      <c r="O146" s="8"/>
      <c r="P146" s="8"/>
      <c r="Q146" s="8"/>
      <c r="R146" s="8"/>
      <c r="S146" s="8"/>
      <c r="T146" s="8"/>
      <c r="U146" s="8"/>
      <c r="V146" s="8"/>
      <c r="W146" s="8"/>
      <c r="X146" s="8"/>
      <c r="Y146" s="8"/>
      <c r="Z146" s="8"/>
      <c r="AA146" s="8"/>
      <c r="AB146" s="8"/>
      <c r="AC146" s="8"/>
      <c r="AD146" s="8"/>
    </row>
    <row r="147" spans="1:30" ht="15.75" customHeight="1" x14ac:dyDescent="0.2">
      <c r="A147" s="23"/>
      <c r="B147" s="23"/>
      <c r="C147" s="23"/>
      <c r="D147" s="23"/>
      <c r="E147" s="23"/>
      <c r="F147" s="23"/>
      <c r="G147" s="18"/>
      <c r="H147" s="18"/>
      <c r="I147" s="8"/>
      <c r="J147" s="8"/>
      <c r="K147" s="8"/>
      <c r="L147" s="8"/>
      <c r="M147" s="8"/>
      <c r="N147" s="8"/>
      <c r="O147" s="8"/>
      <c r="P147" s="8"/>
      <c r="Q147" s="8"/>
      <c r="R147" s="8"/>
      <c r="S147" s="8"/>
      <c r="T147" s="8"/>
      <c r="U147" s="8"/>
      <c r="V147" s="8"/>
      <c r="W147" s="8"/>
      <c r="X147" s="8"/>
      <c r="Y147" s="8"/>
      <c r="Z147" s="8"/>
      <c r="AA147" s="8"/>
      <c r="AB147" s="8"/>
      <c r="AC147" s="8"/>
      <c r="AD147" s="8"/>
    </row>
    <row r="148" spans="1:30" ht="15.75" customHeight="1" x14ac:dyDescent="0.2">
      <c r="A148" s="23"/>
      <c r="B148" s="23"/>
      <c r="C148" s="23"/>
      <c r="D148" s="23"/>
      <c r="E148" s="23"/>
      <c r="F148" s="23"/>
      <c r="G148" s="18"/>
      <c r="H148" s="18"/>
      <c r="I148" s="8"/>
      <c r="J148" s="8"/>
      <c r="K148" s="8"/>
      <c r="L148" s="8"/>
      <c r="M148" s="8"/>
      <c r="N148" s="8"/>
      <c r="O148" s="8"/>
      <c r="P148" s="8"/>
      <c r="Q148" s="8"/>
      <c r="R148" s="8"/>
      <c r="S148" s="8"/>
      <c r="T148" s="8"/>
      <c r="U148" s="8"/>
      <c r="V148" s="8"/>
      <c r="W148" s="8"/>
      <c r="X148" s="8"/>
      <c r="Y148" s="8"/>
      <c r="Z148" s="8"/>
      <c r="AA148" s="8"/>
      <c r="AB148" s="8"/>
      <c r="AC148" s="8"/>
      <c r="AD148" s="8"/>
    </row>
    <row r="149" spans="1:30" ht="15.75" customHeight="1" x14ac:dyDescent="0.2">
      <c r="A149" s="23"/>
      <c r="B149" s="23"/>
      <c r="C149" s="23"/>
      <c r="D149" s="23"/>
      <c r="E149" s="23"/>
      <c r="F149" s="23"/>
      <c r="G149" s="18"/>
      <c r="H149" s="18"/>
      <c r="I149" s="8"/>
      <c r="J149" s="8"/>
      <c r="K149" s="8"/>
      <c r="L149" s="8"/>
      <c r="M149" s="8"/>
      <c r="N149" s="8"/>
      <c r="O149" s="8"/>
      <c r="P149" s="8"/>
      <c r="Q149" s="8"/>
      <c r="R149" s="8"/>
      <c r="S149" s="8"/>
      <c r="T149" s="8"/>
      <c r="U149" s="8"/>
      <c r="V149" s="8"/>
      <c r="W149" s="8"/>
      <c r="X149" s="8"/>
      <c r="Y149" s="8"/>
      <c r="Z149" s="8"/>
      <c r="AA149" s="8"/>
      <c r="AB149" s="8"/>
      <c r="AC149" s="8"/>
      <c r="AD149" s="8"/>
    </row>
    <row r="150" spans="1:30" ht="15.75" customHeight="1" x14ac:dyDescent="0.2">
      <c r="A150" s="23"/>
      <c r="B150" s="23"/>
      <c r="C150" s="23"/>
      <c r="D150" s="23"/>
      <c r="E150" s="23"/>
      <c r="F150" s="23"/>
      <c r="G150" s="18"/>
      <c r="H150" s="18"/>
      <c r="I150" s="8"/>
      <c r="J150" s="8"/>
      <c r="K150" s="8"/>
      <c r="L150" s="8"/>
      <c r="M150" s="8"/>
      <c r="N150" s="8"/>
      <c r="O150" s="8"/>
      <c r="P150" s="8"/>
      <c r="Q150" s="8"/>
      <c r="R150" s="8"/>
      <c r="S150" s="8"/>
      <c r="T150" s="8"/>
      <c r="U150" s="8"/>
      <c r="V150" s="8"/>
      <c r="W150" s="8"/>
      <c r="X150" s="8"/>
      <c r="Y150" s="8"/>
      <c r="Z150" s="8"/>
      <c r="AA150" s="8"/>
      <c r="AB150" s="8"/>
      <c r="AC150" s="8"/>
      <c r="AD150" s="8"/>
    </row>
    <row r="151" spans="1:30" ht="15.75" customHeight="1" x14ac:dyDescent="0.2">
      <c r="A151" s="23"/>
      <c r="B151" s="23"/>
      <c r="C151" s="23"/>
      <c r="D151" s="23"/>
      <c r="E151" s="23"/>
      <c r="F151" s="23"/>
      <c r="G151" s="18"/>
      <c r="H151" s="18"/>
      <c r="I151" s="8"/>
      <c r="J151" s="8"/>
      <c r="K151" s="8"/>
      <c r="L151" s="8"/>
      <c r="M151" s="8"/>
      <c r="N151" s="8"/>
      <c r="O151" s="8"/>
      <c r="P151" s="8"/>
      <c r="Q151" s="8"/>
      <c r="R151" s="8"/>
      <c r="S151" s="8"/>
      <c r="T151" s="8"/>
      <c r="U151" s="8"/>
      <c r="V151" s="8"/>
      <c r="W151" s="8"/>
      <c r="X151" s="8"/>
      <c r="Y151" s="8"/>
      <c r="Z151" s="8"/>
      <c r="AA151" s="8"/>
      <c r="AB151" s="8"/>
      <c r="AC151" s="8"/>
      <c r="AD151" s="8"/>
    </row>
    <row r="152" spans="1:30" ht="15.75" customHeight="1" x14ac:dyDescent="0.2">
      <c r="A152" s="23"/>
      <c r="B152" s="23"/>
      <c r="C152" s="23"/>
      <c r="D152" s="23"/>
      <c r="E152" s="23"/>
      <c r="F152" s="23"/>
      <c r="G152" s="18"/>
      <c r="H152" s="18"/>
      <c r="I152" s="8"/>
      <c r="J152" s="8"/>
      <c r="K152" s="8"/>
      <c r="L152" s="8"/>
      <c r="M152" s="8"/>
      <c r="N152" s="8"/>
      <c r="O152" s="8"/>
      <c r="P152" s="8"/>
      <c r="Q152" s="8"/>
      <c r="R152" s="8"/>
      <c r="S152" s="8"/>
      <c r="T152" s="8"/>
      <c r="U152" s="8"/>
      <c r="V152" s="8"/>
      <c r="W152" s="8"/>
      <c r="X152" s="8"/>
      <c r="Y152" s="8"/>
      <c r="Z152" s="8"/>
      <c r="AA152" s="8"/>
      <c r="AB152" s="8"/>
      <c r="AC152" s="8"/>
      <c r="AD152" s="8"/>
    </row>
    <row r="153" spans="1:30" ht="15.75" customHeight="1" x14ac:dyDescent="0.2">
      <c r="A153" s="23"/>
      <c r="B153" s="23"/>
      <c r="C153" s="23"/>
      <c r="D153" s="23"/>
      <c r="E153" s="23"/>
      <c r="F153" s="23"/>
      <c r="G153" s="18"/>
      <c r="H153" s="18"/>
      <c r="I153" s="8"/>
      <c r="J153" s="8"/>
      <c r="K153" s="8"/>
      <c r="L153" s="8"/>
      <c r="M153" s="8"/>
      <c r="N153" s="8"/>
      <c r="O153" s="8"/>
      <c r="P153" s="8"/>
      <c r="Q153" s="8"/>
      <c r="R153" s="8"/>
      <c r="S153" s="8"/>
      <c r="T153" s="8"/>
      <c r="U153" s="8"/>
      <c r="V153" s="8"/>
      <c r="W153" s="8"/>
      <c r="X153" s="8"/>
      <c r="Y153" s="8"/>
      <c r="Z153" s="8"/>
      <c r="AA153" s="8"/>
      <c r="AB153" s="8"/>
      <c r="AC153" s="8"/>
      <c r="AD153" s="8"/>
    </row>
    <row r="154" spans="1:30" ht="15.75" customHeight="1" x14ac:dyDescent="0.2">
      <c r="A154" s="23"/>
      <c r="B154" s="23"/>
      <c r="C154" s="23"/>
      <c r="D154" s="23"/>
      <c r="E154" s="23"/>
      <c r="F154" s="23"/>
      <c r="G154" s="18"/>
      <c r="H154" s="18"/>
      <c r="I154" s="8"/>
      <c r="J154" s="8"/>
      <c r="K154" s="8"/>
      <c r="L154" s="8"/>
      <c r="M154" s="8"/>
      <c r="N154" s="8"/>
      <c r="O154" s="8"/>
      <c r="P154" s="8"/>
      <c r="Q154" s="8"/>
      <c r="R154" s="8"/>
      <c r="S154" s="8"/>
      <c r="T154" s="8"/>
      <c r="U154" s="8"/>
      <c r="V154" s="8"/>
      <c r="W154" s="8"/>
      <c r="X154" s="8"/>
      <c r="Y154" s="8"/>
      <c r="Z154" s="8"/>
      <c r="AA154" s="8"/>
      <c r="AB154" s="8"/>
      <c r="AC154" s="8"/>
      <c r="AD154" s="8"/>
    </row>
    <row r="155" spans="1:30" ht="15.75" customHeight="1" x14ac:dyDescent="0.2">
      <c r="A155" s="23"/>
      <c r="B155" s="23"/>
      <c r="C155" s="23"/>
      <c r="D155" s="23"/>
      <c r="E155" s="23"/>
      <c r="F155" s="23"/>
      <c r="G155" s="18"/>
      <c r="H155" s="18"/>
      <c r="I155" s="8"/>
      <c r="J155" s="8"/>
      <c r="K155" s="8"/>
      <c r="L155" s="8"/>
      <c r="M155" s="8"/>
      <c r="N155" s="8"/>
      <c r="O155" s="8"/>
      <c r="P155" s="8"/>
      <c r="Q155" s="8"/>
      <c r="R155" s="8"/>
      <c r="S155" s="8"/>
      <c r="T155" s="8"/>
      <c r="U155" s="8"/>
      <c r="V155" s="8"/>
      <c r="W155" s="8"/>
      <c r="X155" s="8"/>
      <c r="Y155" s="8"/>
      <c r="Z155" s="8"/>
      <c r="AA155" s="8"/>
      <c r="AB155" s="8"/>
      <c r="AC155" s="8"/>
      <c r="AD155" s="8"/>
    </row>
    <row r="156" spans="1:30" ht="15.75" customHeight="1" x14ac:dyDescent="0.2">
      <c r="A156" s="23"/>
      <c r="B156" s="23"/>
      <c r="C156" s="23"/>
      <c r="D156" s="23"/>
      <c r="E156" s="23"/>
      <c r="F156" s="23"/>
      <c r="G156" s="18"/>
      <c r="H156" s="18"/>
      <c r="I156" s="8"/>
      <c r="J156" s="8"/>
      <c r="K156" s="8"/>
      <c r="L156" s="8"/>
      <c r="M156" s="8"/>
      <c r="N156" s="8"/>
      <c r="O156" s="8"/>
      <c r="P156" s="8"/>
      <c r="Q156" s="8"/>
      <c r="R156" s="8"/>
      <c r="S156" s="8"/>
      <c r="T156" s="8"/>
      <c r="U156" s="8"/>
      <c r="V156" s="8"/>
      <c r="W156" s="8"/>
      <c r="X156" s="8"/>
      <c r="Y156" s="8"/>
      <c r="Z156" s="8"/>
      <c r="AA156" s="8"/>
      <c r="AB156" s="8"/>
      <c r="AC156" s="8"/>
      <c r="AD156" s="8"/>
    </row>
    <row r="157" spans="1:30" ht="15.75" customHeight="1" x14ac:dyDescent="0.2">
      <c r="A157" s="23"/>
      <c r="B157" s="23"/>
      <c r="C157" s="23"/>
      <c r="D157" s="23"/>
      <c r="E157" s="23"/>
      <c r="F157" s="23"/>
      <c r="G157" s="18"/>
      <c r="H157" s="18"/>
      <c r="I157" s="8"/>
      <c r="J157" s="8"/>
      <c r="K157" s="8"/>
      <c r="L157" s="8"/>
      <c r="M157" s="8"/>
      <c r="N157" s="8"/>
      <c r="O157" s="8"/>
      <c r="P157" s="8"/>
      <c r="Q157" s="8"/>
      <c r="R157" s="8"/>
      <c r="S157" s="8"/>
      <c r="T157" s="8"/>
      <c r="U157" s="8"/>
      <c r="V157" s="8"/>
      <c r="W157" s="8"/>
      <c r="X157" s="8"/>
      <c r="Y157" s="8"/>
      <c r="Z157" s="8"/>
      <c r="AA157" s="8"/>
      <c r="AB157" s="8"/>
      <c r="AC157" s="8"/>
      <c r="AD157" s="8"/>
    </row>
    <row r="158" spans="1:30" ht="15.75" customHeight="1" x14ac:dyDescent="0.2">
      <c r="A158" s="23"/>
      <c r="B158" s="23"/>
      <c r="C158" s="23"/>
      <c r="D158" s="23"/>
      <c r="E158" s="23"/>
      <c r="F158" s="23"/>
      <c r="G158" s="18"/>
      <c r="H158" s="18"/>
      <c r="I158" s="8"/>
      <c r="J158" s="8"/>
      <c r="K158" s="8"/>
      <c r="L158" s="8"/>
      <c r="M158" s="8"/>
      <c r="N158" s="8"/>
      <c r="O158" s="8"/>
      <c r="P158" s="8"/>
      <c r="Q158" s="8"/>
      <c r="R158" s="8"/>
      <c r="S158" s="8"/>
      <c r="T158" s="8"/>
      <c r="U158" s="8"/>
      <c r="V158" s="8"/>
      <c r="W158" s="8"/>
      <c r="X158" s="8"/>
      <c r="Y158" s="8"/>
      <c r="Z158" s="8"/>
      <c r="AA158" s="8"/>
      <c r="AB158" s="8"/>
      <c r="AC158" s="8"/>
      <c r="AD158" s="8"/>
    </row>
    <row r="159" spans="1:30" ht="15.75" customHeight="1" x14ac:dyDescent="0.2">
      <c r="A159" s="23"/>
      <c r="B159" s="23"/>
      <c r="C159" s="23"/>
      <c r="D159" s="23"/>
      <c r="E159" s="23"/>
      <c r="F159" s="23"/>
      <c r="G159" s="18"/>
      <c r="H159" s="18"/>
      <c r="I159" s="8"/>
      <c r="J159" s="8"/>
      <c r="K159" s="8"/>
      <c r="L159" s="8"/>
      <c r="M159" s="8"/>
      <c r="N159" s="8"/>
      <c r="O159" s="8"/>
      <c r="P159" s="8"/>
      <c r="Q159" s="8"/>
      <c r="R159" s="8"/>
      <c r="S159" s="8"/>
      <c r="T159" s="8"/>
      <c r="U159" s="8"/>
      <c r="V159" s="8"/>
      <c r="W159" s="8"/>
      <c r="X159" s="8"/>
      <c r="Y159" s="8"/>
      <c r="Z159" s="8"/>
      <c r="AA159" s="8"/>
      <c r="AB159" s="8"/>
      <c r="AC159" s="8"/>
      <c r="AD159" s="8"/>
    </row>
    <row r="160" spans="1:30" ht="15.75" customHeight="1" x14ac:dyDescent="0.2">
      <c r="A160" s="23"/>
      <c r="B160" s="23"/>
      <c r="C160" s="23"/>
      <c r="D160" s="23"/>
      <c r="E160" s="23"/>
      <c r="F160" s="23"/>
      <c r="G160" s="18"/>
      <c r="H160" s="18"/>
      <c r="I160" s="8"/>
      <c r="J160" s="8"/>
      <c r="K160" s="8"/>
      <c r="L160" s="8"/>
      <c r="M160" s="8"/>
      <c r="N160" s="8"/>
      <c r="O160" s="8"/>
      <c r="P160" s="8"/>
      <c r="Q160" s="8"/>
      <c r="R160" s="8"/>
      <c r="S160" s="8"/>
      <c r="T160" s="8"/>
      <c r="U160" s="8"/>
      <c r="V160" s="8"/>
      <c r="W160" s="8"/>
      <c r="X160" s="8"/>
      <c r="Y160" s="8"/>
      <c r="Z160" s="8"/>
      <c r="AA160" s="8"/>
      <c r="AB160" s="8"/>
      <c r="AC160" s="8"/>
      <c r="AD160" s="8"/>
    </row>
    <row r="161" spans="1:30" ht="15.75" customHeight="1" x14ac:dyDescent="0.2">
      <c r="A161" s="23"/>
      <c r="B161" s="23"/>
      <c r="C161" s="23"/>
      <c r="D161" s="23"/>
      <c r="E161" s="23"/>
      <c r="F161" s="23"/>
      <c r="G161" s="18"/>
      <c r="H161" s="18"/>
      <c r="I161" s="8"/>
      <c r="J161" s="8"/>
      <c r="K161" s="8"/>
      <c r="L161" s="8"/>
      <c r="M161" s="8"/>
      <c r="N161" s="8"/>
      <c r="O161" s="8"/>
      <c r="P161" s="8"/>
      <c r="Q161" s="8"/>
      <c r="R161" s="8"/>
      <c r="S161" s="8"/>
      <c r="T161" s="8"/>
      <c r="U161" s="8"/>
      <c r="V161" s="8"/>
      <c r="W161" s="8"/>
      <c r="X161" s="8"/>
      <c r="Y161" s="8"/>
      <c r="Z161" s="8"/>
      <c r="AA161" s="8"/>
      <c r="AB161" s="8"/>
      <c r="AC161" s="8"/>
      <c r="AD161" s="8"/>
    </row>
    <row r="162" spans="1:30" ht="15.75" customHeight="1" x14ac:dyDescent="0.2">
      <c r="A162" s="23"/>
      <c r="B162" s="23"/>
      <c r="C162" s="23"/>
      <c r="D162" s="23"/>
      <c r="E162" s="23"/>
      <c r="F162" s="23"/>
      <c r="G162" s="18"/>
      <c r="H162" s="18"/>
      <c r="I162" s="8"/>
      <c r="J162" s="8"/>
      <c r="K162" s="8"/>
      <c r="L162" s="8"/>
      <c r="M162" s="8"/>
      <c r="N162" s="8"/>
      <c r="O162" s="8"/>
      <c r="P162" s="8"/>
      <c r="Q162" s="8"/>
      <c r="R162" s="8"/>
      <c r="S162" s="8"/>
      <c r="T162" s="8"/>
      <c r="U162" s="8"/>
      <c r="V162" s="8"/>
      <c r="W162" s="8"/>
      <c r="X162" s="8"/>
      <c r="Y162" s="8"/>
      <c r="Z162" s="8"/>
      <c r="AA162" s="8"/>
      <c r="AB162" s="8"/>
      <c r="AC162" s="8"/>
      <c r="AD162" s="8"/>
    </row>
    <row r="163" spans="1:30" ht="15.75" customHeight="1" x14ac:dyDescent="0.2">
      <c r="A163" s="23"/>
      <c r="B163" s="23"/>
      <c r="C163" s="23"/>
      <c r="D163" s="23"/>
      <c r="E163" s="23"/>
      <c r="F163" s="23"/>
      <c r="G163" s="18"/>
      <c r="H163" s="18"/>
      <c r="I163" s="8"/>
      <c r="J163" s="8"/>
      <c r="K163" s="8"/>
      <c r="L163" s="8"/>
      <c r="M163" s="8"/>
      <c r="N163" s="8"/>
      <c r="O163" s="8"/>
      <c r="P163" s="8"/>
      <c r="Q163" s="8"/>
      <c r="R163" s="8"/>
      <c r="S163" s="8"/>
      <c r="T163" s="8"/>
      <c r="U163" s="8"/>
      <c r="V163" s="8"/>
      <c r="W163" s="8"/>
      <c r="X163" s="8"/>
      <c r="Y163" s="8"/>
      <c r="Z163" s="8"/>
      <c r="AA163" s="8"/>
      <c r="AB163" s="8"/>
      <c r="AC163" s="8"/>
      <c r="AD163" s="8"/>
    </row>
    <row r="164" spans="1:30" ht="15.75" customHeight="1" x14ac:dyDescent="0.2">
      <c r="A164" s="23"/>
      <c r="B164" s="23"/>
      <c r="C164" s="23"/>
      <c r="D164" s="23"/>
      <c r="E164" s="23"/>
      <c r="F164" s="23"/>
      <c r="G164" s="18"/>
      <c r="H164" s="18"/>
      <c r="I164" s="8"/>
      <c r="J164" s="8"/>
      <c r="K164" s="8"/>
      <c r="L164" s="8"/>
      <c r="M164" s="8"/>
      <c r="N164" s="8"/>
      <c r="O164" s="8"/>
      <c r="P164" s="8"/>
      <c r="Q164" s="8"/>
      <c r="R164" s="8"/>
      <c r="S164" s="8"/>
      <c r="T164" s="8"/>
      <c r="U164" s="8"/>
      <c r="V164" s="8"/>
      <c r="W164" s="8"/>
      <c r="X164" s="8"/>
      <c r="Y164" s="8"/>
      <c r="Z164" s="8"/>
      <c r="AA164" s="8"/>
      <c r="AB164" s="8"/>
      <c r="AC164" s="8"/>
      <c r="AD164" s="8"/>
    </row>
    <row r="165" spans="1:30" ht="15.75" customHeight="1" x14ac:dyDescent="0.2">
      <c r="A165" s="23"/>
      <c r="B165" s="23"/>
      <c r="C165" s="23"/>
      <c r="D165" s="23"/>
      <c r="E165" s="23"/>
      <c r="F165" s="23"/>
      <c r="G165" s="18"/>
      <c r="H165" s="18"/>
      <c r="I165" s="8"/>
      <c r="J165" s="8"/>
      <c r="K165" s="8"/>
      <c r="L165" s="8"/>
      <c r="M165" s="8"/>
      <c r="N165" s="8"/>
      <c r="O165" s="8"/>
      <c r="P165" s="8"/>
      <c r="Q165" s="8"/>
      <c r="R165" s="8"/>
      <c r="S165" s="8"/>
      <c r="T165" s="8"/>
      <c r="U165" s="8"/>
      <c r="V165" s="8"/>
      <c r="W165" s="8"/>
      <c r="X165" s="8"/>
      <c r="Y165" s="8"/>
      <c r="Z165" s="8"/>
      <c r="AA165" s="8"/>
      <c r="AB165" s="8"/>
      <c r="AC165" s="8"/>
      <c r="AD165" s="8"/>
    </row>
    <row r="166" spans="1:30" ht="15.75" customHeight="1" x14ac:dyDescent="0.2">
      <c r="A166" s="23"/>
      <c r="B166" s="23"/>
      <c r="C166" s="23"/>
      <c r="D166" s="23"/>
      <c r="E166" s="23"/>
      <c r="F166" s="23"/>
      <c r="G166" s="18"/>
      <c r="H166" s="18"/>
      <c r="I166" s="8"/>
      <c r="J166" s="8"/>
      <c r="K166" s="8"/>
      <c r="L166" s="8"/>
      <c r="M166" s="8"/>
      <c r="N166" s="8"/>
      <c r="O166" s="8"/>
      <c r="P166" s="8"/>
      <c r="Q166" s="8"/>
      <c r="R166" s="8"/>
      <c r="S166" s="8"/>
      <c r="T166" s="8"/>
      <c r="U166" s="8"/>
      <c r="V166" s="8"/>
      <c r="W166" s="8"/>
      <c r="X166" s="8"/>
      <c r="Y166" s="8"/>
      <c r="Z166" s="8"/>
      <c r="AA166" s="8"/>
      <c r="AB166" s="8"/>
      <c r="AC166" s="8"/>
      <c r="AD166" s="8"/>
    </row>
    <row r="167" spans="1:30" ht="15.75" customHeight="1" x14ac:dyDescent="0.2">
      <c r="A167" s="23"/>
      <c r="B167" s="23"/>
      <c r="C167" s="23"/>
      <c r="D167" s="23"/>
      <c r="E167" s="23"/>
      <c r="F167" s="23"/>
      <c r="G167" s="18"/>
      <c r="H167" s="18"/>
      <c r="I167" s="8"/>
      <c r="J167" s="8"/>
      <c r="K167" s="8"/>
      <c r="L167" s="8"/>
      <c r="M167" s="8"/>
      <c r="N167" s="8"/>
      <c r="O167" s="8"/>
      <c r="P167" s="8"/>
      <c r="Q167" s="8"/>
      <c r="R167" s="8"/>
      <c r="S167" s="8"/>
      <c r="T167" s="8"/>
      <c r="U167" s="8"/>
      <c r="V167" s="8"/>
      <c r="W167" s="8"/>
      <c r="X167" s="8"/>
      <c r="Y167" s="8"/>
      <c r="Z167" s="8"/>
      <c r="AA167" s="8"/>
      <c r="AB167" s="8"/>
      <c r="AC167" s="8"/>
      <c r="AD167" s="8"/>
    </row>
    <row r="168" spans="1:30" ht="15.75" customHeight="1" x14ac:dyDescent="0.2">
      <c r="A168" s="23"/>
      <c r="B168" s="23"/>
      <c r="C168" s="23"/>
      <c r="D168" s="23"/>
      <c r="E168" s="23"/>
      <c r="F168" s="23"/>
      <c r="G168" s="18"/>
      <c r="H168" s="18"/>
      <c r="I168" s="8"/>
      <c r="J168" s="8"/>
      <c r="K168" s="8"/>
      <c r="L168" s="8"/>
      <c r="M168" s="8"/>
      <c r="N168" s="8"/>
      <c r="O168" s="8"/>
      <c r="P168" s="8"/>
      <c r="Q168" s="8"/>
      <c r="R168" s="8"/>
      <c r="S168" s="8"/>
      <c r="T168" s="8"/>
      <c r="U168" s="8"/>
      <c r="V168" s="8"/>
      <c r="W168" s="8"/>
      <c r="X168" s="8"/>
      <c r="Y168" s="8"/>
      <c r="Z168" s="8"/>
      <c r="AA168" s="8"/>
      <c r="AB168" s="8"/>
      <c r="AC168" s="8"/>
      <c r="AD168" s="8"/>
    </row>
    <row r="169" spans="1:30" ht="15.75" customHeight="1" x14ac:dyDescent="0.2">
      <c r="A169" s="23"/>
      <c r="B169" s="23"/>
      <c r="C169" s="23"/>
      <c r="D169" s="23"/>
      <c r="E169" s="23"/>
      <c r="F169" s="23"/>
      <c r="G169" s="18"/>
      <c r="H169" s="18"/>
      <c r="I169" s="8"/>
      <c r="J169" s="8"/>
      <c r="K169" s="8"/>
      <c r="L169" s="8"/>
      <c r="M169" s="8"/>
      <c r="N169" s="8"/>
      <c r="O169" s="8"/>
      <c r="P169" s="8"/>
      <c r="Q169" s="8"/>
      <c r="R169" s="8"/>
      <c r="S169" s="8"/>
      <c r="T169" s="8"/>
      <c r="U169" s="8"/>
      <c r="V169" s="8"/>
      <c r="W169" s="8"/>
      <c r="X169" s="8"/>
      <c r="Y169" s="8"/>
      <c r="Z169" s="8"/>
      <c r="AA169" s="8"/>
      <c r="AB169" s="8"/>
      <c r="AC169" s="8"/>
      <c r="AD169" s="8"/>
    </row>
    <row r="170" spans="1:30" ht="15.75" customHeight="1" x14ac:dyDescent="0.2">
      <c r="A170" s="23"/>
      <c r="B170" s="23"/>
      <c r="C170" s="23"/>
      <c r="D170" s="23"/>
      <c r="E170" s="23"/>
      <c r="F170" s="23"/>
      <c r="G170" s="18"/>
      <c r="H170" s="18"/>
      <c r="I170" s="8"/>
      <c r="J170" s="8"/>
      <c r="K170" s="8"/>
      <c r="L170" s="8"/>
      <c r="M170" s="8"/>
      <c r="N170" s="8"/>
      <c r="O170" s="8"/>
      <c r="P170" s="8"/>
      <c r="Q170" s="8"/>
      <c r="R170" s="8"/>
      <c r="S170" s="8"/>
      <c r="T170" s="8"/>
      <c r="U170" s="8"/>
      <c r="V170" s="8"/>
      <c r="W170" s="8"/>
      <c r="X170" s="8"/>
      <c r="Y170" s="8"/>
      <c r="Z170" s="8"/>
      <c r="AA170" s="8"/>
      <c r="AB170" s="8"/>
      <c r="AC170" s="8"/>
      <c r="AD170" s="8"/>
    </row>
    <row r="171" spans="1:30" ht="15.75" customHeight="1" x14ac:dyDescent="0.2">
      <c r="A171" s="23"/>
      <c r="B171" s="23"/>
      <c r="C171" s="23"/>
      <c r="D171" s="23"/>
      <c r="E171" s="23"/>
      <c r="F171" s="23"/>
      <c r="G171" s="18"/>
      <c r="H171" s="18"/>
      <c r="I171" s="8"/>
      <c r="J171" s="8"/>
      <c r="K171" s="8"/>
      <c r="L171" s="8"/>
      <c r="M171" s="8"/>
      <c r="N171" s="8"/>
      <c r="O171" s="8"/>
      <c r="P171" s="8"/>
      <c r="Q171" s="8"/>
      <c r="R171" s="8"/>
      <c r="S171" s="8"/>
      <c r="T171" s="8"/>
      <c r="U171" s="8"/>
      <c r="V171" s="8"/>
      <c r="W171" s="8"/>
      <c r="X171" s="8"/>
      <c r="Y171" s="8"/>
      <c r="Z171" s="8"/>
      <c r="AA171" s="8"/>
      <c r="AB171" s="8"/>
      <c r="AC171" s="8"/>
      <c r="AD171" s="8"/>
    </row>
    <row r="172" spans="1:30" ht="15.75" customHeight="1" x14ac:dyDescent="0.2">
      <c r="A172" s="23"/>
      <c r="B172" s="23"/>
      <c r="C172" s="23"/>
      <c r="D172" s="23"/>
      <c r="E172" s="23"/>
      <c r="F172" s="23"/>
      <c r="G172" s="18"/>
      <c r="H172" s="18"/>
      <c r="I172" s="8"/>
      <c r="J172" s="8"/>
      <c r="K172" s="8"/>
      <c r="L172" s="8"/>
      <c r="M172" s="8"/>
      <c r="N172" s="8"/>
      <c r="O172" s="8"/>
      <c r="P172" s="8"/>
      <c r="Q172" s="8"/>
      <c r="R172" s="8"/>
      <c r="S172" s="8"/>
      <c r="T172" s="8"/>
      <c r="U172" s="8"/>
      <c r="V172" s="8"/>
      <c r="W172" s="8"/>
      <c r="X172" s="8"/>
      <c r="Y172" s="8"/>
      <c r="Z172" s="8"/>
      <c r="AA172" s="8"/>
      <c r="AB172" s="8"/>
      <c r="AC172" s="8"/>
      <c r="AD172" s="8"/>
    </row>
    <row r="173" spans="1:30" ht="15.75" customHeight="1" x14ac:dyDescent="0.2">
      <c r="A173" s="23"/>
      <c r="B173" s="23"/>
      <c r="C173" s="23"/>
      <c r="D173" s="23"/>
      <c r="E173" s="23"/>
      <c r="F173" s="23"/>
      <c r="G173" s="18"/>
      <c r="H173" s="18"/>
      <c r="I173" s="8"/>
      <c r="J173" s="8"/>
      <c r="K173" s="8"/>
      <c r="L173" s="8"/>
      <c r="M173" s="8"/>
      <c r="N173" s="8"/>
      <c r="O173" s="8"/>
      <c r="P173" s="8"/>
      <c r="Q173" s="8"/>
      <c r="R173" s="8"/>
      <c r="S173" s="8"/>
      <c r="T173" s="8"/>
      <c r="U173" s="8"/>
      <c r="V173" s="8"/>
      <c r="W173" s="8"/>
      <c r="X173" s="8"/>
      <c r="Y173" s="8"/>
      <c r="Z173" s="8"/>
      <c r="AA173" s="8"/>
      <c r="AB173" s="8"/>
      <c r="AC173" s="8"/>
      <c r="AD173" s="8"/>
    </row>
    <row r="174" spans="1:30" ht="15.75" customHeight="1" x14ac:dyDescent="0.2">
      <c r="A174" s="23"/>
      <c r="B174" s="23"/>
      <c r="C174" s="23"/>
      <c r="D174" s="23"/>
      <c r="E174" s="23"/>
      <c r="F174" s="23"/>
      <c r="G174" s="18"/>
      <c r="H174" s="18"/>
      <c r="I174" s="8"/>
      <c r="J174" s="8"/>
      <c r="K174" s="8"/>
      <c r="L174" s="8"/>
      <c r="M174" s="8"/>
      <c r="N174" s="8"/>
      <c r="O174" s="8"/>
      <c r="P174" s="8"/>
      <c r="Q174" s="8"/>
      <c r="R174" s="8"/>
      <c r="S174" s="8"/>
      <c r="T174" s="8"/>
      <c r="U174" s="8"/>
      <c r="V174" s="8"/>
      <c r="W174" s="8"/>
      <c r="X174" s="8"/>
      <c r="Y174" s="8"/>
      <c r="Z174" s="8"/>
      <c r="AA174" s="8"/>
      <c r="AB174" s="8"/>
      <c r="AC174" s="8"/>
      <c r="AD174" s="8"/>
    </row>
    <row r="175" spans="1:30" ht="15.75" customHeight="1" x14ac:dyDescent="0.2">
      <c r="A175" s="23"/>
      <c r="B175" s="23"/>
      <c r="C175" s="23"/>
      <c r="D175" s="23"/>
      <c r="E175" s="23"/>
      <c r="F175" s="23"/>
      <c r="G175" s="18"/>
      <c r="H175" s="18"/>
      <c r="I175" s="8"/>
      <c r="J175" s="8"/>
      <c r="K175" s="8"/>
      <c r="L175" s="8"/>
      <c r="M175" s="8"/>
      <c r="N175" s="8"/>
      <c r="O175" s="8"/>
      <c r="P175" s="8"/>
      <c r="Q175" s="8"/>
      <c r="R175" s="8"/>
      <c r="S175" s="8"/>
      <c r="T175" s="8"/>
      <c r="U175" s="8"/>
      <c r="V175" s="8"/>
      <c r="W175" s="8"/>
      <c r="X175" s="8"/>
      <c r="Y175" s="8"/>
      <c r="Z175" s="8"/>
      <c r="AA175" s="8"/>
      <c r="AB175" s="8"/>
      <c r="AC175" s="8"/>
      <c r="AD175" s="8"/>
    </row>
    <row r="176" spans="1:30" ht="15.75" customHeight="1" x14ac:dyDescent="0.2">
      <c r="A176" s="23"/>
      <c r="B176" s="23"/>
      <c r="C176" s="23"/>
      <c r="D176" s="23"/>
      <c r="E176" s="23"/>
      <c r="F176" s="23"/>
      <c r="G176" s="18"/>
      <c r="H176" s="18"/>
      <c r="I176" s="8"/>
      <c r="J176" s="8"/>
      <c r="K176" s="8"/>
      <c r="L176" s="8"/>
      <c r="M176" s="8"/>
      <c r="N176" s="8"/>
      <c r="O176" s="8"/>
      <c r="P176" s="8"/>
      <c r="Q176" s="8"/>
      <c r="R176" s="8"/>
      <c r="S176" s="8"/>
      <c r="T176" s="8"/>
      <c r="U176" s="8"/>
      <c r="V176" s="8"/>
      <c r="W176" s="8"/>
      <c r="X176" s="8"/>
      <c r="Y176" s="8"/>
      <c r="Z176" s="8"/>
      <c r="AA176" s="8"/>
      <c r="AB176" s="8"/>
      <c r="AC176" s="8"/>
      <c r="AD176" s="8"/>
    </row>
    <row r="177" spans="1:30" ht="15.75" customHeight="1" x14ac:dyDescent="0.2">
      <c r="A177" s="23"/>
      <c r="B177" s="23"/>
      <c r="C177" s="23"/>
      <c r="D177" s="23"/>
      <c r="E177" s="23"/>
      <c r="F177" s="23"/>
      <c r="G177" s="18"/>
      <c r="H177" s="18"/>
      <c r="I177" s="8"/>
      <c r="J177" s="8"/>
      <c r="K177" s="8"/>
      <c r="L177" s="8"/>
      <c r="M177" s="8"/>
      <c r="N177" s="8"/>
      <c r="O177" s="8"/>
      <c r="P177" s="8"/>
      <c r="Q177" s="8"/>
      <c r="R177" s="8"/>
      <c r="S177" s="8"/>
      <c r="T177" s="8"/>
      <c r="U177" s="8"/>
      <c r="V177" s="8"/>
      <c r="W177" s="8"/>
      <c r="X177" s="8"/>
      <c r="Y177" s="8"/>
      <c r="Z177" s="8"/>
      <c r="AA177" s="8"/>
      <c r="AB177" s="8"/>
      <c r="AC177" s="8"/>
      <c r="AD177" s="8"/>
    </row>
    <row r="178" spans="1:30" ht="15.75" customHeight="1" x14ac:dyDescent="0.2">
      <c r="A178" s="23"/>
      <c r="B178" s="23"/>
      <c r="C178" s="23"/>
      <c r="D178" s="23"/>
      <c r="E178" s="23"/>
      <c r="F178" s="23"/>
      <c r="G178" s="18"/>
      <c r="H178" s="18"/>
      <c r="I178" s="8"/>
      <c r="J178" s="8"/>
      <c r="K178" s="8"/>
      <c r="L178" s="8"/>
      <c r="M178" s="8"/>
      <c r="N178" s="8"/>
      <c r="O178" s="8"/>
      <c r="P178" s="8"/>
      <c r="Q178" s="8"/>
      <c r="R178" s="8"/>
      <c r="S178" s="8"/>
      <c r="T178" s="8"/>
      <c r="U178" s="8"/>
      <c r="V178" s="8"/>
      <c r="W178" s="8"/>
      <c r="X178" s="8"/>
      <c r="Y178" s="8"/>
      <c r="Z178" s="8"/>
      <c r="AA178" s="8"/>
      <c r="AB178" s="8"/>
      <c r="AC178" s="8"/>
      <c r="AD178" s="8"/>
    </row>
    <row r="179" spans="1:30" ht="15.75" customHeight="1" x14ac:dyDescent="0.2">
      <c r="A179" s="23"/>
      <c r="B179" s="23"/>
      <c r="C179" s="23"/>
      <c r="D179" s="23"/>
      <c r="E179" s="23"/>
      <c r="F179" s="23"/>
      <c r="G179" s="18"/>
      <c r="H179" s="18"/>
      <c r="I179" s="8"/>
      <c r="J179" s="8"/>
      <c r="K179" s="8"/>
      <c r="L179" s="8"/>
      <c r="M179" s="8"/>
      <c r="N179" s="8"/>
      <c r="O179" s="8"/>
      <c r="P179" s="8"/>
      <c r="Q179" s="8"/>
      <c r="R179" s="8"/>
      <c r="S179" s="8"/>
      <c r="T179" s="8"/>
      <c r="U179" s="8"/>
      <c r="V179" s="8"/>
      <c r="W179" s="8"/>
      <c r="X179" s="8"/>
      <c r="Y179" s="8"/>
      <c r="Z179" s="8"/>
      <c r="AA179" s="8"/>
      <c r="AB179" s="8"/>
      <c r="AC179" s="8"/>
      <c r="AD179" s="8"/>
    </row>
    <row r="180" spans="1:30" ht="15.75" customHeight="1" x14ac:dyDescent="0.2">
      <c r="A180" s="23"/>
      <c r="B180" s="23"/>
      <c r="C180" s="23"/>
      <c r="D180" s="23"/>
      <c r="E180" s="23"/>
      <c r="F180" s="23"/>
      <c r="G180" s="18"/>
      <c r="H180" s="18"/>
      <c r="I180" s="8"/>
      <c r="J180" s="8"/>
      <c r="K180" s="8"/>
      <c r="L180" s="8"/>
      <c r="M180" s="8"/>
      <c r="N180" s="8"/>
      <c r="O180" s="8"/>
      <c r="P180" s="8"/>
      <c r="Q180" s="8"/>
      <c r="R180" s="8"/>
      <c r="S180" s="8"/>
      <c r="T180" s="8"/>
      <c r="U180" s="8"/>
      <c r="V180" s="8"/>
      <c r="W180" s="8"/>
      <c r="X180" s="8"/>
      <c r="Y180" s="8"/>
      <c r="Z180" s="8"/>
      <c r="AA180" s="8"/>
      <c r="AB180" s="8"/>
      <c r="AC180" s="8"/>
      <c r="AD180" s="8"/>
    </row>
    <row r="181" spans="1:30" ht="15.75" customHeight="1" x14ac:dyDescent="0.2">
      <c r="A181" s="23"/>
      <c r="B181" s="23"/>
      <c r="C181" s="23"/>
      <c r="D181" s="23"/>
      <c r="E181" s="23"/>
      <c r="F181" s="23"/>
      <c r="G181" s="18"/>
      <c r="H181" s="18"/>
      <c r="I181" s="8"/>
      <c r="J181" s="8"/>
      <c r="K181" s="8"/>
      <c r="L181" s="8"/>
      <c r="M181" s="8"/>
      <c r="N181" s="8"/>
      <c r="O181" s="8"/>
      <c r="P181" s="8"/>
      <c r="Q181" s="8"/>
      <c r="R181" s="8"/>
      <c r="S181" s="8"/>
      <c r="T181" s="8"/>
      <c r="U181" s="8"/>
      <c r="V181" s="8"/>
      <c r="W181" s="8"/>
      <c r="X181" s="8"/>
      <c r="Y181" s="8"/>
      <c r="Z181" s="8"/>
      <c r="AA181" s="8"/>
      <c r="AB181" s="8"/>
      <c r="AC181" s="8"/>
      <c r="AD181" s="8"/>
    </row>
    <row r="182" spans="1:30" ht="15.75" customHeight="1" x14ac:dyDescent="0.2">
      <c r="A182" s="23"/>
      <c r="B182" s="23"/>
      <c r="C182" s="23"/>
      <c r="D182" s="23"/>
      <c r="E182" s="23"/>
      <c r="F182" s="23"/>
      <c r="G182" s="18"/>
      <c r="H182" s="18"/>
      <c r="I182" s="8"/>
      <c r="J182" s="8"/>
      <c r="K182" s="8"/>
      <c r="L182" s="8"/>
      <c r="M182" s="8"/>
      <c r="N182" s="8"/>
      <c r="O182" s="8"/>
      <c r="P182" s="8"/>
      <c r="Q182" s="8"/>
      <c r="R182" s="8"/>
      <c r="S182" s="8"/>
      <c r="T182" s="8"/>
      <c r="U182" s="8"/>
      <c r="V182" s="8"/>
      <c r="W182" s="8"/>
      <c r="X182" s="8"/>
      <c r="Y182" s="8"/>
      <c r="Z182" s="8"/>
      <c r="AA182" s="8"/>
      <c r="AB182" s="8"/>
      <c r="AC182" s="8"/>
      <c r="AD182" s="8"/>
    </row>
    <row r="183" spans="1:30" ht="15.75" customHeight="1" x14ac:dyDescent="0.2">
      <c r="A183" s="23"/>
      <c r="B183" s="23"/>
      <c r="C183" s="23"/>
      <c r="D183" s="23"/>
      <c r="E183" s="23"/>
      <c r="F183" s="23"/>
      <c r="G183" s="18"/>
      <c r="H183" s="18"/>
      <c r="I183" s="8"/>
      <c r="J183" s="8"/>
      <c r="K183" s="8"/>
      <c r="L183" s="8"/>
      <c r="M183" s="8"/>
      <c r="N183" s="8"/>
      <c r="O183" s="8"/>
      <c r="P183" s="8"/>
      <c r="Q183" s="8"/>
      <c r="R183" s="8"/>
      <c r="S183" s="8"/>
      <c r="T183" s="8"/>
      <c r="U183" s="8"/>
      <c r="V183" s="8"/>
      <c r="W183" s="8"/>
      <c r="X183" s="8"/>
      <c r="Y183" s="8"/>
      <c r="Z183" s="8"/>
      <c r="AA183" s="8"/>
      <c r="AB183" s="8"/>
      <c r="AC183" s="8"/>
      <c r="AD183" s="8"/>
    </row>
    <row r="184" spans="1:30" ht="15.75" customHeight="1" x14ac:dyDescent="0.2">
      <c r="A184" s="23"/>
      <c r="B184" s="23"/>
      <c r="C184" s="23"/>
      <c r="D184" s="23"/>
      <c r="E184" s="23"/>
      <c r="F184" s="23"/>
      <c r="G184" s="18"/>
      <c r="H184" s="18"/>
      <c r="I184" s="8"/>
      <c r="J184" s="8"/>
      <c r="K184" s="8"/>
      <c r="L184" s="8"/>
      <c r="M184" s="8"/>
      <c r="N184" s="8"/>
      <c r="O184" s="8"/>
      <c r="P184" s="8"/>
      <c r="Q184" s="8"/>
      <c r="R184" s="8"/>
      <c r="S184" s="8"/>
      <c r="T184" s="8"/>
      <c r="U184" s="8"/>
      <c r="V184" s="8"/>
      <c r="W184" s="8"/>
      <c r="X184" s="8"/>
      <c r="Y184" s="8"/>
      <c r="Z184" s="8"/>
      <c r="AA184" s="8"/>
      <c r="AB184" s="8"/>
      <c r="AC184" s="8"/>
      <c r="AD184" s="8"/>
    </row>
    <row r="185" spans="1:30" ht="15.75" customHeight="1" x14ac:dyDescent="0.2">
      <c r="A185" s="23"/>
      <c r="B185" s="23"/>
      <c r="C185" s="23"/>
      <c r="D185" s="23"/>
      <c r="E185" s="23"/>
      <c r="F185" s="23"/>
      <c r="G185" s="18"/>
      <c r="H185" s="18"/>
      <c r="I185" s="8"/>
      <c r="J185" s="8"/>
      <c r="K185" s="8"/>
      <c r="L185" s="8"/>
      <c r="M185" s="8"/>
      <c r="N185" s="8"/>
      <c r="O185" s="8"/>
      <c r="P185" s="8"/>
      <c r="Q185" s="8"/>
      <c r="R185" s="8"/>
      <c r="S185" s="8"/>
      <c r="T185" s="8"/>
      <c r="U185" s="8"/>
      <c r="V185" s="8"/>
      <c r="W185" s="8"/>
      <c r="X185" s="8"/>
      <c r="Y185" s="8"/>
      <c r="Z185" s="8"/>
      <c r="AA185" s="8"/>
      <c r="AB185" s="8"/>
      <c r="AC185" s="8"/>
      <c r="AD185" s="8"/>
    </row>
    <row r="186" spans="1:30" ht="15.75" customHeight="1" x14ac:dyDescent="0.2">
      <c r="A186" s="23"/>
      <c r="B186" s="23"/>
      <c r="C186" s="23"/>
      <c r="D186" s="23"/>
      <c r="E186" s="23"/>
      <c r="F186" s="23"/>
      <c r="G186" s="18"/>
      <c r="H186" s="18"/>
      <c r="I186" s="8"/>
      <c r="J186" s="8"/>
      <c r="K186" s="8"/>
      <c r="L186" s="8"/>
      <c r="M186" s="8"/>
      <c r="N186" s="8"/>
      <c r="O186" s="8"/>
      <c r="P186" s="8"/>
      <c r="Q186" s="8"/>
      <c r="R186" s="8"/>
      <c r="S186" s="8"/>
      <c r="T186" s="8"/>
      <c r="U186" s="8"/>
      <c r="V186" s="8"/>
      <c r="W186" s="8"/>
      <c r="X186" s="8"/>
      <c r="Y186" s="8"/>
      <c r="Z186" s="8"/>
      <c r="AA186" s="8"/>
      <c r="AB186" s="8"/>
      <c r="AC186" s="8"/>
      <c r="AD186" s="8"/>
    </row>
    <row r="187" spans="1:30" ht="15.75" customHeight="1" x14ac:dyDescent="0.2">
      <c r="A187" s="23"/>
      <c r="B187" s="23"/>
      <c r="C187" s="23"/>
      <c r="D187" s="23"/>
      <c r="E187" s="23"/>
      <c r="F187" s="23"/>
      <c r="G187" s="18"/>
      <c r="H187" s="18"/>
      <c r="I187" s="8"/>
      <c r="J187" s="8"/>
      <c r="K187" s="8"/>
      <c r="L187" s="8"/>
      <c r="M187" s="8"/>
      <c r="N187" s="8"/>
      <c r="O187" s="8"/>
      <c r="P187" s="8"/>
      <c r="Q187" s="8"/>
      <c r="R187" s="8"/>
      <c r="S187" s="8"/>
      <c r="T187" s="8"/>
      <c r="U187" s="8"/>
      <c r="V187" s="8"/>
      <c r="W187" s="8"/>
      <c r="X187" s="8"/>
      <c r="Y187" s="8"/>
      <c r="Z187" s="8"/>
      <c r="AA187" s="8"/>
      <c r="AB187" s="8"/>
      <c r="AC187" s="8"/>
      <c r="AD187" s="8"/>
    </row>
    <row r="188" spans="1:30" ht="15.75" customHeight="1" x14ac:dyDescent="0.2">
      <c r="A188" s="23"/>
      <c r="B188" s="23"/>
      <c r="C188" s="23"/>
      <c r="D188" s="23"/>
      <c r="E188" s="23"/>
      <c r="F188" s="23"/>
      <c r="G188" s="18"/>
      <c r="H188" s="18"/>
      <c r="I188" s="8"/>
      <c r="J188" s="8"/>
      <c r="K188" s="8"/>
      <c r="L188" s="8"/>
      <c r="M188" s="8"/>
      <c r="N188" s="8"/>
      <c r="O188" s="8"/>
      <c r="P188" s="8"/>
      <c r="Q188" s="8"/>
      <c r="R188" s="8"/>
      <c r="S188" s="8"/>
      <c r="T188" s="8"/>
      <c r="U188" s="8"/>
      <c r="V188" s="8"/>
      <c r="W188" s="8"/>
      <c r="X188" s="8"/>
      <c r="Y188" s="8"/>
      <c r="Z188" s="8"/>
      <c r="AA188" s="8"/>
      <c r="AB188" s="8"/>
      <c r="AC188" s="8"/>
      <c r="AD188" s="8"/>
    </row>
    <row r="189" spans="1:30" ht="15.75" customHeight="1" x14ac:dyDescent="0.2">
      <c r="A189" s="23"/>
      <c r="B189" s="23"/>
      <c r="C189" s="23"/>
      <c r="D189" s="23"/>
      <c r="E189" s="23"/>
      <c r="F189" s="23"/>
      <c r="G189" s="18"/>
      <c r="H189" s="18"/>
      <c r="I189" s="8"/>
      <c r="J189" s="8"/>
      <c r="K189" s="8"/>
      <c r="L189" s="8"/>
      <c r="M189" s="8"/>
      <c r="N189" s="8"/>
      <c r="O189" s="8"/>
      <c r="P189" s="8"/>
      <c r="Q189" s="8"/>
      <c r="R189" s="8"/>
      <c r="S189" s="8"/>
      <c r="T189" s="8"/>
      <c r="U189" s="8"/>
      <c r="V189" s="8"/>
      <c r="W189" s="8"/>
      <c r="X189" s="8"/>
      <c r="Y189" s="8"/>
      <c r="Z189" s="8"/>
      <c r="AA189" s="8"/>
      <c r="AB189" s="8"/>
      <c r="AC189" s="8"/>
      <c r="AD189" s="8"/>
    </row>
    <row r="190" spans="1:30" ht="15.75" customHeight="1" x14ac:dyDescent="0.2">
      <c r="A190" s="23"/>
      <c r="B190" s="23"/>
      <c r="C190" s="23"/>
      <c r="D190" s="23"/>
      <c r="E190" s="23"/>
      <c r="F190" s="23"/>
      <c r="G190" s="18"/>
      <c r="H190" s="18"/>
      <c r="I190" s="8"/>
      <c r="J190" s="8"/>
      <c r="K190" s="8"/>
      <c r="L190" s="8"/>
      <c r="M190" s="8"/>
      <c r="N190" s="8"/>
      <c r="O190" s="8"/>
      <c r="P190" s="8"/>
      <c r="Q190" s="8"/>
      <c r="R190" s="8"/>
      <c r="S190" s="8"/>
      <c r="T190" s="8"/>
      <c r="U190" s="8"/>
      <c r="V190" s="8"/>
      <c r="W190" s="8"/>
      <c r="X190" s="8"/>
      <c r="Y190" s="8"/>
      <c r="Z190" s="8"/>
      <c r="AA190" s="8"/>
      <c r="AB190" s="8"/>
      <c r="AC190" s="8"/>
      <c r="AD190" s="8"/>
    </row>
    <row r="191" spans="1:30" ht="15.75" customHeight="1" x14ac:dyDescent="0.2">
      <c r="A191" s="23"/>
      <c r="B191" s="23"/>
      <c r="C191" s="23"/>
      <c r="D191" s="23"/>
      <c r="E191" s="23"/>
      <c r="F191" s="23"/>
      <c r="G191" s="18"/>
      <c r="H191" s="18"/>
      <c r="I191" s="8"/>
      <c r="J191" s="8"/>
      <c r="K191" s="8"/>
      <c r="L191" s="8"/>
      <c r="M191" s="8"/>
      <c r="N191" s="8"/>
      <c r="O191" s="8"/>
      <c r="P191" s="8"/>
      <c r="Q191" s="8"/>
      <c r="R191" s="8"/>
      <c r="S191" s="8"/>
      <c r="T191" s="8"/>
      <c r="U191" s="8"/>
      <c r="V191" s="8"/>
      <c r="W191" s="8"/>
      <c r="X191" s="8"/>
      <c r="Y191" s="8"/>
      <c r="Z191" s="8"/>
      <c r="AA191" s="8"/>
      <c r="AB191" s="8"/>
      <c r="AC191" s="8"/>
      <c r="AD191" s="8"/>
    </row>
    <row r="192" spans="1:30" ht="15.75" customHeight="1" x14ac:dyDescent="0.2">
      <c r="A192" s="23"/>
      <c r="B192" s="23"/>
      <c r="C192" s="23"/>
      <c r="D192" s="23"/>
      <c r="E192" s="23"/>
      <c r="F192" s="23"/>
      <c r="G192" s="18"/>
      <c r="H192" s="18"/>
      <c r="I192" s="8"/>
      <c r="J192" s="8"/>
      <c r="K192" s="8"/>
      <c r="L192" s="8"/>
      <c r="M192" s="8"/>
      <c r="N192" s="8"/>
      <c r="O192" s="8"/>
      <c r="P192" s="8"/>
      <c r="Q192" s="8"/>
      <c r="R192" s="8"/>
      <c r="S192" s="8"/>
      <c r="T192" s="8"/>
      <c r="U192" s="8"/>
      <c r="V192" s="8"/>
      <c r="W192" s="8"/>
      <c r="X192" s="8"/>
      <c r="Y192" s="8"/>
      <c r="Z192" s="8"/>
      <c r="AA192" s="8"/>
      <c r="AB192" s="8"/>
      <c r="AC192" s="8"/>
      <c r="AD192" s="8"/>
    </row>
    <row r="193" spans="1:30" ht="15.75" customHeight="1" x14ac:dyDescent="0.2">
      <c r="A193" s="23"/>
      <c r="B193" s="23"/>
      <c r="C193" s="23"/>
      <c r="D193" s="23"/>
      <c r="E193" s="23"/>
      <c r="F193" s="23"/>
      <c r="G193" s="18"/>
      <c r="H193" s="18"/>
      <c r="I193" s="8"/>
      <c r="J193" s="8"/>
      <c r="K193" s="8"/>
      <c r="L193" s="8"/>
      <c r="M193" s="8"/>
      <c r="N193" s="8"/>
      <c r="O193" s="8"/>
      <c r="P193" s="8"/>
      <c r="Q193" s="8"/>
      <c r="R193" s="8"/>
      <c r="S193" s="8"/>
      <c r="T193" s="8"/>
      <c r="U193" s="8"/>
      <c r="V193" s="8"/>
      <c r="W193" s="8"/>
      <c r="X193" s="8"/>
      <c r="Y193" s="8"/>
      <c r="Z193" s="8"/>
      <c r="AA193" s="8"/>
      <c r="AB193" s="8"/>
      <c r="AC193" s="8"/>
      <c r="AD193" s="8"/>
    </row>
    <row r="194" spans="1:30" ht="15.75" customHeight="1" x14ac:dyDescent="0.2">
      <c r="A194" s="23"/>
      <c r="B194" s="23"/>
      <c r="C194" s="23"/>
      <c r="D194" s="23"/>
      <c r="E194" s="23"/>
      <c r="F194" s="23"/>
      <c r="G194" s="18"/>
      <c r="H194" s="18"/>
      <c r="I194" s="8"/>
      <c r="J194" s="8"/>
      <c r="K194" s="8"/>
      <c r="L194" s="8"/>
      <c r="M194" s="8"/>
      <c r="N194" s="8"/>
      <c r="O194" s="8"/>
      <c r="P194" s="8"/>
      <c r="Q194" s="8"/>
      <c r="R194" s="8"/>
      <c r="S194" s="8"/>
      <c r="T194" s="8"/>
      <c r="U194" s="8"/>
      <c r="V194" s="8"/>
      <c r="W194" s="8"/>
      <c r="X194" s="8"/>
      <c r="Y194" s="8"/>
      <c r="Z194" s="8"/>
      <c r="AA194" s="8"/>
      <c r="AB194" s="8"/>
      <c r="AC194" s="8"/>
      <c r="AD194" s="8"/>
    </row>
    <row r="195" spans="1:30" ht="15.75" customHeight="1" x14ac:dyDescent="0.2">
      <c r="A195" s="23"/>
      <c r="B195" s="23"/>
      <c r="C195" s="23"/>
      <c r="D195" s="23"/>
      <c r="E195" s="23"/>
      <c r="F195" s="23"/>
      <c r="G195" s="18"/>
      <c r="H195" s="18"/>
      <c r="I195" s="8"/>
      <c r="J195" s="8"/>
      <c r="K195" s="8"/>
      <c r="L195" s="8"/>
      <c r="M195" s="8"/>
      <c r="N195" s="8"/>
      <c r="O195" s="8"/>
      <c r="P195" s="8"/>
      <c r="Q195" s="8"/>
      <c r="R195" s="8"/>
      <c r="S195" s="8"/>
      <c r="T195" s="8"/>
      <c r="U195" s="8"/>
      <c r="V195" s="8"/>
      <c r="W195" s="8"/>
      <c r="X195" s="8"/>
      <c r="Y195" s="8"/>
      <c r="Z195" s="8"/>
      <c r="AA195" s="8"/>
      <c r="AB195" s="8"/>
      <c r="AC195" s="8"/>
      <c r="AD195" s="8"/>
    </row>
    <row r="196" spans="1:30" ht="15.75" customHeight="1" x14ac:dyDescent="0.2">
      <c r="A196" s="23"/>
      <c r="B196" s="23"/>
      <c r="C196" s="23"/>
      <c r="D196" s="23"/>
      <c r="E196" s="23"/>
      <c r="F196" s="23"/>
      <c r="G196" s="18"/>
      <c r="H196" s="18"/>
      <c r="I196" s="8"/>
      <c r="J196" s="8"/>
      <c r="K196" s="8"/>
      <c r="L196" s="8"/>
      <c r="M196" s="8"/>
      <c r="N196" s="8"/>
      <c r="O196" s="8"/>
      <c r="P196" s="8"/>
      <c r="Q196" s="8"/>
      <c r="R196" s="8"/>
      <c r="S196" s="8"/>
      <c r="T196" s="8"/>
      <c r="U196" s="8"/>
      <c r="V196" s="8"/>
      <c r="W196" s="8"/>
      <c r="X196" s="8"/>
      <c r="Y196" s="8"/>
      <c r="Z196" s="8"/>
      <c r="AA196" s="8"/>
      <c r="AB196" s="8"/>
      <c r="AC196" s="8"/>
      <c r="AD196" s="8"/>
    </row>
    <row r="197" spans="1:30" ht="15.75" customHeight="1" x14ac:dyDescent="0.2">
      <c r="A197" s="23"/>
      <c r="B197" s="23"/>
      <c r="C197" s="23"/>
      <c r="D197" s="23"/>
      <c r="E197" s="23"/>
      <c r="F197" s="23"/>
      <c r="G197" s="18"/>
      <c r="H197" s="18"/>
      <c r="I197" s="8"/>
      <c r="J197" s="8"/>
      <c r="K197" s="8"/>
      <c r="L197" s="8"/>
      <c r="M197" s="8"/>
      <c r="N197" s="8"/>
      <c r="O197" s="8"/>
      <c r="P197" s="8"/>
      <c r="Q197" s="8"/>
      <c r="R197" s="8"/>
      <c r="S197" s="8"/>
      <c r="T197" s="8"/>
      <c r="U197" s="8"/>
      <c r="V197" s="8"/>
      <c r="W197" s="8"/>
      <c r="X197" s="8"/>
      <c r="Y197" s="8"/>
      <c r="Z197" s="8"/>
      <c r="AA197" s="8"/>
      <c r="AB197" s="8"/>
      <c r="AC197" s="8"/>
      <c r="AD197" s="8"/>
    </row>
    <row r="198" spans="1:30" ht="15.75" customHeight="1" x14ac:dyDescent="0.2">
      <c r="A198" s="23"/>
      <c r="B198" s="23"/>
      <c r="C198" s="23"/>
      <c r="D198" s="23"/>
      <c r="E198" s="23"/>
      <c r="F198" s="23"/>
      <c r="G198" s="18"/>
      <c r="H198" s="18"/>
      <c r="I198" s="8"/>
      <c r="J198" s="8"/>
      <c r="K198" s="8"/>
      <c r="L198" s="8"/>
      <c r="M198" s="8"/>
      <c r="N198" s="8"/>
      <c r="O198" s="8"/>
      <c r="P198" s="8"/>
      <c r="Q198" s="8"/>
      <c r="R198" s="8"/>
      <c r="S198" s="8"/>
      <c r="T198" s="8"/>
      <c r="U198" s="8"/>
      <c r="V198" s="8"/>
      <c r="W198" s="8"/>
      <c r="X198" s="8"/>
      <c r="Y198" s="8"/>
      <c r="Z198" s="8"/>
      <c r="AA198" s="8"/>
      <c r="AB198" s="8"/>
      <c r="AC198" s="8"/>
      <c r="AD198" s="8"/>
    </row>
    <row r="199" spans="1:30" ht="15.75" customHeight="1" x14ac:dyDescent="0.2">
      <c r="A199" s="23"/>
      <c r="B199" s="23"/>
      <c r="C199" s="23"/>
      <c r="D199" s="23"/>
      <c r="E199" s="23"/>
      <c r="F199" s="23"/>
      <c r="G199" s="18"/>
      <c r="H199" s="18"/>
      <c r="I199" s="8"/>
      <c r="J199" s="8"/>
      <c r="K199" s="8"/>
      <c r="L199" s="8"/>
      <c r="M199" s="8"/>
      <c r="N199" s="8"/>
      <c r="O199" s="8"/>
      <c r="P199" s="8"/>
      <c r="Q199" s="8"/>
      <c r="R199" s="8"/>
      <c r="S199" s="8"/>
      <c r="T199" s="8"/>
      <c r="U199" s="8"/>
      <c r="V199" s="8"/>
      <c r="W199" s="8"/>
      <c r="X199" s="8"/>
      <c r="Y199" s="8"/>
      <c r="Z199" s="8"/>
      <c r="AA199" s="8"/>
      <c r="AB199" s="8"/>
      <c r="AC199" s="8"/>
      <c r="AD199" s="8"/>
    </row>
    <row r="200" spans="1:30" ht="15.75" customHeight="1" x14ac:dyDescent="0.2">
      <c r="A200" s="23"/>
      <c r="B200" s="23"/>
      <c r="C200" s="23"/>
      <c r="D200" s="23"/>
      <c r="E200" s="23"/>
      <c r="F200" s="23"/>
      <c r="G200" s="18"/>
      <c r="H200" s="18"/>
      <c r="I200" s="8"/>
      <c r="J200" s="8"/>
      <c r="K200" s="8"/>
      <c r="L200" s="8"/>
      <c r="M200" s="8"/>
      <c r="N200" s="8"/>
      <c r="O200" s="8"/>
      <c r="P200" s="8"/>
      <c r="Q200" s="8"/>
      <c r="R200" s="8"/>
      <c r="S200" s="8"/>
      <c r="T200" s="8"/>
      <c r="U200" s="8"/>
      <c r="V200" s="8"/>
      <c r="W200" s="8"/>
      <c r="X200" s="8"/>
      <c r="Y200" s="8"/>
      <c r="Z200" s="8"/>
      <c r="AA200" s="8"/>
      <c r="AB200" s="8"/>
      <c r="AC200" s="8"/>
      <c r="AD200" s="8"/>
    </row>
    <row r="201" spans="1:30" ht="15.75" customHeight="1" x14ac:dyDescent="0.2">
      <c r="A201" s="23"/>
      <c r="B201" s="23"/>
      <c r="C201" s="23"/>
      <c r="D201" s="23"/>
      <c r="E201" s="23"/>
      <c r="F201" s="23"/>
      <c r="G201" s="18"/>
      <c r="H201" s="18"/>
      <c r="I201" s="8"/>
      <c r="J201" s="8"/>
      <c r="K201" s="8"/>
      <c r="L201" s="8"/>
      <c r="M201" s="8"/>
      <c r="N201" s="8"/>
      <c r="O201" s="8"/>
      <c r="P201" s="8"/>
      <c r="Q201" s="8"/>
      <c r="R201" s="8"/>
      <c r="S201" s="8"/>
      <c r="T201" s="8"/>
      <c r="U201" s="8"/>
      <c r="V201" s="8"/>
      <c r="W201" s="8"/>
      <c r="X201" s="8"/>
      <c r="Y201" s="8"/>
      <c r="Z201" s="8"/>
      <c r="AA201" s="8"/>
      <c r="AB201" s="8"/>
      <c r="AC201" s="8"/>
      <c r="AD201" s="8"/>
    </row>
    <row r="202" spans="1:30" ht="15.75" customHeight="1" x14ac:dyDescent="0.2">
      <c r="A202" s="23"/>
      <c r="B202" s="23"/>
      <c r="C202" s="23"/>
      <c r="D202" s="23"/>
      <c r="E202" s="23"/>
      <c r="F202" s="23"/>
      <c r="G202" s="18"/>
      <c r="H202" s="18"/>
      <c r="I202" s="8"/>
      <c r="J202" s="8"/>
      <c r="K202" s="8"/>
      <c r="L202" s="8"/>
      <c r="M202" s="8"/>
      <c r="N202" s="8"/>
      <c r="O202" s="8"/>
      <c r="P202" s="8"/>
      <c r="Q202" s="8"/>
      <c r="R202" s="8"/>
      <c r="S202" s="8"/>
      <c r="T202" s="8"/>
      <c r="U202" s="8"/>
      <c r="V202" s="8"/>
      <c r="W202" s="8"/>
      <c r="X202" s="8"/>
      <c r="Y202" s="8"/>
      <c r="Z202" s="8"/>
      <c r="AA202" s="8"/>
      <c r="AB202" s="8"/>
      <c r="AC202" s="8"/>
      <c r="AD202" s="8"/>
    </row>
    <row r="203" spans="1:30" ht="15.75" customHeight="1" x14ac:dyDescent="0.2">
      <c r="A203" s="23"/>
      <c r="B203" s="23"/>
      <c r="C203" s="23"/>
      <c r="D203" s="23"/>
      <c r="E203" s="23"/>
      <c r="F203" s="23"/>
      <c r="G203" s="18"/>
      <c r="H203" s="18"/>
      <c r="I203" s="8"/>
      <c r="J203" s="8"/>
      <c r="K203" s="8"/>
      <c r="L203" s="8"/>
      <c r="M203" s="8"/>
      <c r="N203" s="8"/>
      <c r="O203" s="8"/>
      <c r="P203" s="8"/>
      <c r="Q203" s="8"/>
      <c r="R203" s="8"/>
      <c r="S203" s="8"/>
      <c r="T203" s="8"/>
      <c r="U203" s="8"/>
      <c r="V203" s="8"/>
      <c r="W203" s="8"/>
      <c r="X203" s="8"/>
      <c r="Y203" s="8"/>
      <c r="Z203" s="8"/>
      <c r="AA203" s="8"/>
      <c r="AB203" s="8"/>
      <c r="AC203" s="8"/>
      <c r="AD203" s="8"/>
    </row>
    <row r="204" spans="1:30" ht="15.75" customHeight="1" x14ac:dyDescent="0.2">
      <c r="A204" s="23"/>
      <c r="B204" s="23"/>
      <c r="C204" s="23"/>
      <c r="D204" s="23"/>
      <c r="E204" s="23"/>
      <c r="F204" s="23"/>
      <c r="G204" s="18"/>
      <c r="H204" s="18"/>
      <c r="I204" s="8"/>
      <c r="J204" s="8"/>
      <c r="K204" s="8"/>
      <c r="L204" s="8"/>
      <c r="M204" s="8"/>
      <c r="N204" s="8"/>
      <c r="O204" s="8"/>
      <c r="P204" s="8"/>
      <c r="Q204" s="8"/>
      <c r="R204" s="8"/>
      <c r="S204" s="8"/>
      <c r="T204" s="8"/>
      <c r="U204" s="8"/>
      <c r="V204" s="8"/>
      <c r="W204" s="8"/>
      <c r="X204" s="8"/>
      <c r="Y204" s="8"/>
      <c r="Z204" s="8"/>
      <c r="AA204" s="8"/>
      <c r="AB204" s="8"/>
      <c r="AC204" s="8"/>
      <c r="AD204" s="8"/>
    </row>
    <row r="205" spans="1:30" ht="15.75" customHeight="1" x14ac:dyDescent="0.2">
      <c r="A205" s="23"/>
      <c r="B205" s="23"/>
      <c r="C205" s="23"/>
      <c r="D205" s="23"/>
      <c r="E205" s="23"/>
      <c r="F205" s="23"/>
      <c r="G205" s="18"/>
      <c r="H205" s="18"/>
      <c r="I205" s="8"/>
      <c r="J205" s="8"/>
      <c r="K205" s="8"/>
      <c r="L205" s="8"/>
      <c r="M205" s="8"/>
      <c r="N205" s="8"/>
      <c r="O205" s="8"/>
      <c r="P205" s="8"/>
      <c r="Q205" s="8"/>
      <c r="R205" s="8"/>
      <c r="S205" s="8"/>
      <c r="T205" s="8"/>
      <c r="U205" s="8"/>
      <c r="V205" s="8"/>
      <c r="W205" s="8"/>
      <c r="X205" s="8"/>
      <c r="Y205" s="8"/>
      <c r="Z205" s="8"/>
      <c r="AA205" s="8"/>
      <c r="AB205" s="8"/>
      <c r="AC205" s="8"/>
      <c r="AD205" s="8"/>
    </row>
    <row r="206" spans="1:30" ht="15.75" customHeight="1" x14ac:dyDescent="0.2">
      <c r="A206" s="23"/>
      <c r="B206" s="23"/>
      <c r="C206" s="23"/>
      <c r="D206" s="23"/>
      <c r="E206" s="23"/>
      <c r="F206" s="23"/>
      <c r="G206" s="18"/>
      <c r="H206" s="18"/>
      <c r="I206" s="8"/>
      <c r="J206" s="8"/>
      <c r="K206" s="8"/>
      <c r="L206" s="8"/>
      <c r="M206" s="8"/>
      <c r="N206" s="8"/>
      <c r="O206" s="8"/>
      <c r="P206" s="8"/>
      <c r="Q206" s="8"/>
      <c r="R206" s="8"/>
      <c r="S206" s="8"/>
      <c r="T206" s="8"/>
      <c r="U206" s="8"/>
      <c r="V206" s="8"/>
      <c r="W206" s="8"/>
      <c r="X206" s="8"/>
      <c r="Y206" s="8"/>
      <c r="Z206" s="8"/>
      <c r="AA206" s="8"/>
      <c r="AB206" s="8"/>
      <c r="AC206" s="8"/>
      <c r="AD206" s="8"/>
    </row>
    <row r="207" spans="1:30" ht="15.75" customHeight="1" x14ac:dyDescent="0.2">
      <c r="A207" s="23"/>
      <c r="B207" s="23"/>
      <c r="C207" s="23"/>
      <c r="D207" s="23"/>
      <c r="E207" s="23"/>
      <c r="F207" s="23"/>
      <c r="G207" s="18"/>
      <c r="H207" s="18"/>
      <c r="I207" s="8"/>
      <c r="J207" s="8"/>
      <c r="K207" s="8"/>
      <c r="L207" s="8"/>
      <c r="M207" s="8"/>
      <c r="N207" s="8"/>
      <c r="O207" s="8"/>
      <c r="P207" s="8"/>
      <c r="Q207" s="8"/>
      <c r="R207" s="8"/>
      <c r="S207" s="8"/>
      <c r="T207" s="8"/>
      <c r="U207" s="8"/>
      <c r="V207" s="8"/>
      <c r="W207" s="8"/>
      <c r="X207" s="8"/>
      <c r="Y207" s="8"/>
      <c r="Z207" s="8"/>
      <c r="AA207" s="8"/>
      <c r="AB207" s="8"/>
      <c r="AC207" s="8"/>
      <c r="AD207" s="8"/>
    </row>
    <row r="208" spans="1:30" ht="15.75" customHeight="1" x14ac:dyDescent="0.2">
      <c r="A208" s="23"/>
      <c r="B208" s="23"/>
      <c r="C208" s="23"/>
      <c r="D208" s="23"/>
      <c r="E208" s="23"/>
      <c r="F208" s="23"/>
      <c r="G208" s="18"/>
      <c r="H208" s="18"/>
      <c r="I208" s="8"/>
      <c r="J208" s="8"/>
      <c r="K208" s="8"/>
      <c r="L208" s="8"/>
      <c r="M208" s="8"/>
      <c r="N208" s="8"/>
      <c r="O208" s="8"/>
      <c r="P208" s="8"/>
      <c r="Q208" s="8"/>
      <c r="R208" s="8"/>
      <c r="S208" s="8"/>
      <c r="T208" s="8"/>
      <c r="U208" s="8"/>
      <c r="V208" s="8"/>
      <c r="W208" s="8"/>
      <c r="X208" s="8"/>
      <c r="Y208" s="8"/>
      <c r="Z208" s="8"/>
      <c r="AA208" s="8"/>
      <c r="AB208" s="8"/>
      <c r="AC208" s="8"/>
      <c r="AD208" s="8"/>
    </row>
    <row r="209" spans="1:30" ht="15.75" customHeight="1" x14ac:dyDescent="0.2">
      <c r="A209" s="23"/>
      <c r="B209" s="23"/>
      <c r="C209" s="23"/>
      <c r="D209" s="23"/>
      <c r="E209" s="23"/>
      <c r="F209" s="23"/>
      <c r="G209" s="18"/>
      <c r="H209" s="18"/>
      <c r="I209" s="8"/>
      <c r="J209" s="8"/>
      <c r="K209" s="8"/>
      <c r="L209" s="8"/>
      <c r="M209" s="8"/>
      <c r="N209" s="8"/>
      <c r="O209" s="8"/>
      <c r="P209" s="8"/>
      <c r="Q209" s="8"/>
      <c r="R209" s="8"/>
      <c r="S209" s="8"/>
      <c r="T209" s="8"/>
      <c r="U209" s="8"/>
      <c r="V209" s="8"/>
      <c r="W209" s="8"/>
      <c r="X209" s="8"/>
      <c r="Y209" s="8"/>
      <c r="Z209" s="8"/>
      <c r="AA209" s="8"/>
      <c r="AB209" s="8"/>
      <c r="AC209" s="8"/>
      <c r="AD209" s="8"/>
    </row>
    <row r="210" spans="1:30" ht="15.75" customHeight="1" x14ac:dyDescent="0.2">
      <c r="A210" s="23"/>
      <c r="B210" s="23"/>
      <c r="C210" s="23"/>
      <c r="D210" s="23"/>
      <c r="E210" s="23"/>
      <c r="F210" s="23"/>
      <c r="G210" s="18"/>
      <c r="H210" s="18"/>
      <c r="I210" s="8"/>
      <c r="J210" s="8"/>
      <c r="K210" s="8"/>
      <c r="L210" s="8"/>
      <c r="M210" s="8"/>
      <c r="N210" s="8"/>
      <c r="O210" s="8"/>
      <c r="P210" s="8"/>
      <c r="Q210" s="8"/>
      <c r="R210" s="8"/>
      <c r="S210" s="8"/>
      <c r="T210" s="8"/>
      <c r="U210" s="8"/>
      <c r="V210" s="8"/>
      <c r="W210" s="8"/>
      <c r="X210" s="8"/>
      <c r="Y210" s="8"/>
      <c r="Z210" s="8"/>
      <c r="AA210" s="8"/>
      <c r="AB210" s="8"/>
      <c r="AC210" s="8"/>
      <c r="AD210" s="8"/>
    </row>
    <row r="211" spans="1:30" ht="15.75" customHeight="1" x14ac:dyDescent="0.2">
      <c r="A211" s="23"/>
      <c r="B211" s="23"/>
      <c r="C211" s="23"/>
      <c r="D211" s="23"/>
      <c r="E211" s="23"/>
      <c r="F211" s="23"/>
      <c r="G211" s="18"/>
      <c r="H211" s="18"/>
      <c r="I211" s="8"/>
      <c r="J211" s="8"/>
      <c r="K211" s="8"/>
      <c r="L211" s="8"/>
      <c r="M211" s="8"/>
      <c r="N211" s="8"/>
      <c r="O211" s="8"/>
      <c r="P211" s="8"/>
      <c r="Q211" s="8"/>
      <c r="R211" s="8"/>
      <c r="S211" s="8"/>
      <c r="T211" s="8"/>
      <c r="U211" s="8"/>
      <c r="V211" s="8"/>
      <c r="W211" s="8"/>
      <c r="X211" s="8"/>
      <c r="Y211" s="8"/>
      <c r="Z211" s="8"/>
      <c r="AA211" s="8"/>
      <c r="AB211" s="8"/>
      <c r="AC211" s="8"/>
      <c r="AD211" s="8"/>
    </row>
    <row r="212" spans="1:30" ht="15.75" customHeight="1" x14ac:dyDescent="0.2">
      <c r="A212" s="23"/>
      <c r="B212" s="23"/>
      <c r="C212" s="23"/>
      <c r="D212" s="23"/>
      <c r="E212" s="23"/>
      <c r="F212" s="23"/>
      <c r="G212" s="18"/>
      <c r="H212" s="18"/>
      <c r="I212" s="8"/>
      <c r="J212" s="8"/>
      <c r="K212" s="8"/>
      <c r="L212" s="8"/>
      <c r="M212" s="8"/>
      <c r="N212" s="8"/>
      <c r="O212" s="8"/>
      <c r="P212" s="8"/>
      <c r="Q212" s="8"/>
      <c r="R212" s="8"/>
      <c r="S212" s="8"/>
      <c r="T212" s="8"/>
      <c r="U212" s="8"/>
      <c r="V212" s="8"/>
      <c r="W212" s="8"/>
      <c r="X212" s="8"/>
      <c r="Y212" s="8"/>
      <c r="Z212" s="8"/>
      <c r="AA212" s="8"/>
      <c r="AB212" s="8"/>
      <c r="AC212" s="8"/>
      <c r="AD212" s="8"/>
    </row>
    <row r="213" spans="1:30" ht="15.75" customHeight="1" x14ac:dyDescent="0.2">
      <c r="A213" s="23"/>
      <c r="B213" s="23"/>
      <c r="C213" s="23"/>
      <c r="D213" s="23"/>
      <c r="E213" s="23"/>
      <c r="F213" s="23"/>
      <c r="G213" s="18"/>
      <c r="H213" s="18"/>
      <c r="I213" s="8"/>
      <c r="J213" s="8"/>
      <c r="K213" s="8"/>
      <c r="L213" s="8"/>
      <c r="M213" s="8"/>
      <c r="N213" s="8"/>
      <c r="O213" s="8"/>
      <c r="P213" s="8"/>
      <c r="Q213" s="8"/>
      <c r="R213" s="8"/>
      <c r="S213" s="8"/>
      <c r="T213" s="8"/>
      <c r="U213" s="8"/>
      <c r="V213" s="8"/>
      <c r="W213" s="8"/>
      <c r="X213" s="8"/>
      <c r="Y213" s="8"/>
      <c r="Z213" s="8"/>
      <c r="AA213" s="8"/>
      <c r="AB213" s="8"/>
      <c r="AC213" s="8"/>
      <c r="AD213" s="8"/>
    </row>
    <row r="214" spans="1:30" ht="15.75" customHeight="1" x14ac:dyDescent="0.2">
      <c r="A214" s="23"/>
      <c r="B214" s="23"/>
      <c r="C214" s="23"/>
      <c r="D214" s="23"/>
      <c r="E214" s="23"/>
      <c r="F214" s="23"/>
      <c r="G214" s="18"/>
      <c r="H214" s="18"/>
      <c r="I214" s="8"/>
      <c r="J214" s="8"/>
      <c r="K214" s="8"/>
      <c r="L214" s="8"/>
      <c r="M214" s="8"/>
      <c r="N214" s="8"/>
      <c r="O214" s="8"/>
      <c r="P214" s="8"/>
      <c r="Q214" s="8"/>
      <c r="R214" s="8"/>
      <c r="S214" s="8"/>
      <c r="T214" s="8"/>
      <c r="U214" s="8"/>
      <c r="V214" s="8"/>
      <c r="W214" s="8"/>
      <c r="X214" s="8"/>
      <c r="Y214" s="8"/>
      <c r="Z214" s="8"/>
      <c r="AA214" s="8"/>
      <c r="AB214" s="8"/>
      <c r="AC214" s="8"/>
      <c r="AD214" s="8"/>
    </row>
    <row r="215" spans="1:30" ht="15.75" customHeight="1" x14ac:dyDescent="0.2">
      <c r="A215" s="23"/>
      <c r="B215" s="23"/>
      <c r="C215" s="23"/>
      <c r="D215" s="23"/>
      <c r="E215" s="23"/>
      <c r="F215" s="23"/>
      <c r="G215" s="18"/>
      <c r="H215" s="18"/>
      <c r="I215" s="8"/>
      <c r="J215" s="8"/>
      <c r="K215" s="8"/>
      <c r="L215" s="8"/>
      <c r="M215" s="8"/>
      <c r="N215" s="8"/>
      <c r="O215" s="8"/>
      <c r="P215" s="8"/>
      <c r="Q215" s="8"/>
      <c r="R215" s="8"/>
      <c r="S215" s="8"/>
      <c r="T215" s="8"/>
      <c r="U215" s="8"/>
      <c r="V215" s="8"/>
      <c r="W215" s="8"/>
      <c r="X215" s="8"/>
      <c r="Y215" s="8"/>
      <c r="Z215" s="8"/>
      <c r="AA215" s="8"/>
      <c r="AB215" s="8"/>
      <c r="AC215" s="8"/>
      <c r="AD215" s="8"/>
    </row>
    <row r="216" spans="1:30" ht="15.75" customHeight="1" x14ac:dyDescent="0.2">
      <c r="A216" s="23"/>
      <c r="B216" s="23"/>
      <c r="C216" s="23"/>
      <c r="D216" s="23"/>
      <c r="E216" s="23"/>
      <c r="F216" s="23"/>
      <c r="G216" s="18"/>
      <c r="H216" s="18"/>
      <c r="I216" s="8"/>
      <c r="J216" s="8"/>
      <c r="K216" s="8"/>
      <c r="L216" s="8"/>
      <c r="M216" s="8"/>
      <c r="N216" s="8"/>
      <c r="O216" s="8"/>
      <c r="P216" s="8"/>
      <c r="Q216" s="8"/>
      <c r="R216" s="8"/>
      <c r="S216" s="8"/>
      <c r="T216" s="8"/>
      <c r="U216" s="8"/>
      <c r="V216" s="8"/>
      <c r="W216" s="8"/>
      <c r="X216" s="8"/>
      <c r="Y216" s="8"/>
      <c r="Z216" s="8"/>
      <c r="AA216" s="8"/>
      <c r="AB216" s="8"/>
      <c r="AC216" s="8"/>
      <c r="AD216" s="8"/>
    </row>
    <row r="217" spans="1:30" ht="15.75" customHeight="1" x14ac:dyDescent="0.2">
      <c r="A217" s="23"/>
      <c r="B217" s="23"/>
      <c r="C217" s="23"/>
      <c r="D217" s="23"/>
      <c r="E217" s="23"/>
      <c r="F217" s="23"/>
      <c r="G217" s="18"/>
      <c r="H217" s="18"/>
      <c r="I217" s="8"/>
      <c r="J217" s="8"/>
      <c r="K217" s="8"/>
      <c r="L217" s="8"/>
      <c r="M217" s="8"/>
      <c r="N217" s="8"/>
      <c r="O217" s="8"/>
      <c r="P217" s="8"/>
      <c r="Q217" s="8"/>
      <c r="R217" s="8"/>
      <c r="S217" s="8"/>
      <c r="T217" s="8"/>
      <c r="U217" s="8"/>
      <c r="V217" s="8"/>
      <c r="W217" s="8"/>
      <c r="X217" s="8"/>
      <c r="Y217" s="8"/>
      <c r="Z217" s="8"/>
      <c r="AA217" s="8"/>
      <c r="AB217" s="8"/>
      <c r="AC217" s="8"/>
      <c r="AD217" s="8"/>
    </row>
    <row r="218" spans="1:30" ht="15.75" customHeight="1" x14ac:dyDescent="0.2">
      <c r="A218" s="23"/>
      <c r="B218" s="23"/>
      <c r="C218" s="23"/>
      <c r="D218" s="23"/>
      <c r="E218" s="23"/>
      <c r="F218" s="23"/>
      <c r="G218" s="18"/>
      <c r="H218" s="18"/>
      <c r="I218" s="8"/>
      <c r="J218" s="8"/>
      <c r="K218" s="8"/>
      <c r="L218" s="8"/>
      <c r="M218" s="8"/>
      <c r="N218" s="8"/>
      <c r="O218" s="8"/>
      <c r="P218" s="8"/>
      <c r="Q218" s="8"/>
      <c r="R218" s="8"/>
      <c r="S218" s="8"/>
      <c r="T218" s="8"/>
      <c r="U218" s="8"/>
      <c r="V218" s="8"/>
      <c r="W218" s="8"/>
      <c r="X218" s="8"/>
      <c r="Y218" s="8"/>
      <c r="Z218" s="8"/>
      <c r="AA218" s="8"/>
      <c r="AB218" s="8"/>
      <c r="AC218" s="8"/>
      <c r="AD218" s="8"/>
    </row>
    <row r="219" spans="1:30" ht="15.75" customHeight="1" x14ac:dyDescent="0.2">
      <c r="A219" s="23"/>
      <c r="B219" s="23"/>
      <c r="C219" s="23"/>
      <c r="D219" s="23"/>
      <c r="E219" s="23"/>
      <c r="F219" s="23"/>
      <c r="G219" s="18"/>
      <c r="H219" s="18"/>
      <c r="I219" s="8"/>
      <c r="J219" s="8"/>
      <c r="K219" s="8"/>
      <c r="L219" s="8"/>
      <c r="M219" s="8"/>
      <c r="N219" s="8"/>
      <c r="O219" s="8"/>
      <c r="P219" s="8"/>
      <c r="Q219" s="8"/>
      <c r="R219" s="8"/>
      <c r="S219" s="8"/>
      <c r="T219" s="8"/>
      <c r="U219" s="8"/>
      <c r="V219" s="8"/>
      <c r="W219" s="8"/>
      <c r="X219" s="8"/>
      <c r="Y219" s="8"/>
      <c r="Z219" s="8"/>
      <c r="AA219" s="8"/>
      <c r="AB219" s="8"/>
      <c r="AC219" s="8"/>
      <c r="AD219" s="8"/>
    </row>
    <row r="220" spans="1:30" ht="15.75" customHeight="1" x14ac:dyDescent="0.2">
      <c r="A220" s="23"/>
      <c r="B220" s="23"/>
      <c r="C220" s="23"/>
      <c r="D220" s="23"/>
      <c r="E220" s="23"/>
      <c r="F220" s="23"/>
      <c r="G220" s="18"/>
      <c r="H220" s="18"/>
      <c r="I220" s="8"/>
      <c r="J220" s="8"/>
      <c r="K220" s="8"/>
      <c r="L220" s="8"/>
      <c r="M220" s="8"/>
      <c r="N220" s="8"/>
      <c r="O220" s="8"/>
      <c r="P220" s="8"/>
      <c r="Q220" s="8"/>
      <c r="R220" s="8"/>
      <c r="S220" s="8"/>
      <c r="T220" s="8"/>
      <c r="U220" s="8"/>
      <c r="V220" s="8"/>
      <c r="W220" s="8"/>
      <c r="X220" s="8"/>
      <c r="Y220" s="8"/>
      <c r="Z220" s="8"/>
      <c r="AA220" s="8"/>
      <c r="AB220" s="8"/>
      <c r="AC220" s="8"/>
      <c r="AD220" s="8"/>
    </row>
    <row r="221" spans="1:30" ht="15.75" customHeight="1" x14ac:dyDescent="0.2">
      <c r="A221" s="23"/>
      <c r="B221" s="23"/>
      <c r="C221" s="23"/>
      <c r="D221" s="23"/>
      <c r="E221" s="23"/>
      <c r="F221" s="23"/>
      <c r="G221" s="18"/>
      <c r="H221" s="18"/>
      <c r="I221" s="8"/>
      <c r="J221" s="8"/>
      <c r="K221" s="8"/>
      <c r="L221" s="8"/>
      <c r="M221" s="8"/>
      <c r="N221" s="8"/>
      <c r="O221" s="8"/>
      <c r="P221" s="8"/>
      <c r="Q221" s="8"/>
      <c r="R221" s="8"/>
      <c r="S221" s="8"/>
      <c r="T221" s="8"/>
      <c r="U221" s="8"/>
      <c r="V221" s="8"/>
      <c r="W221" s="8"/>
      <c r="X221" s="8"/>
      <c r="Y221" s="8"/>
      <c r="Z221" s="8"/>
      <c r="AA221" s="8"/>
      <c r="AB221" s="8"/>
      <c r="AC221" s="8"/>
      <c r="AD221" s="8"/>
    </row>
    <row r="222" spans="1:30" ht="15.75" customHeight="1" x14ac:dyDescent="0.2">
      <c r="A222" s="23"/>
      <c r="B222" s="23"/>
      <c r="C222" s="23"/>
      <c r="D222" s="23"/>
      <c r="E222" s="23"/>
      <c r="F222" s="23"/>
      <c r="G222" s="18"/>
      <c r="H222" s="18"/>
      <c r="I222" s="8"/>
      <c r="J222" s="8"/>
      <c r="K222" s="8"/>
      <c r="L222" s="8"/>
      <c r="M222" s="8"/>
      <c r="N222" s="8"/>
      <c r="O222" s="8"/>
      <c r="P222" s="8"/>
      <c r="Q222" s="8"/>
      <c r="R222" s="8"/>
      <c r="S222" s="8"/>
      <c r="T222" s="8"/>
      <c r="U222" s="8"/>
      <c r="V222" s="8"/>
      <c r="W222" s="8"/>
      <c r="X222" s="8"/>
      <c r="Y222" s="8"/>
      <c r="Z222" s="8"/>
      <c r="AA222" s="8"/>
      <c r="AB222" s="8"/>
      <c r="AC222" s="8"/>
      <c r="AD222" s="8"/>
    </row>
    <row r="223" spans="1:30" ht="15.75" customHeight="1" x14ac:dyDescent="0.2">
      <c r="A223" s="23"/>
      <c r="B223" s="23"/>
      <c r="C223" s="23"/>
      <c r="D223" s="23"/>
      <c r="E223" s="23"/>
      <c r="F223" s="23"/>
      <c r="G223" s="18"/>
      <c r="H223" s="18"/>
      <c r="I223" s="8"/>
      <c r="J223" s="8"/>
      <c r="K223" s="8"/>
      <c r="L223" s="8"/>
      <c r="M223" s="8"/>
      <c r="N223" s="8"/>
      <c r="O223" s="8"/>
      <c r="P223" s="8"/>
      <c r="Q223" s="8"/>
      <c r="R223" s="8"/>
      <c r="S223" s="8"/>
      <c r="T223" s="8"/>
      <c r="U223" s="8"/>
      <c r="V223" s="8"/>
      <c r="W223" s="8"/>
      <c r="X223" s="8"/>
      <c r="Y223" s="8"/>
      <c r="Z223" s="8"/>
      <c r="AA223" s="8"/>
      <c r="AB223" s="8"/>
      <c r="AC223" s="8"/>
      <c r="AD223" s="8"/>
    </row>
    <row r="224" spans="1:30" ht="15.75" customHeight="1" x14ac:dyDescent="0.2">
      <c r="A224" s="23"/>
      <c r="B224" s="23"/>
      <c r="C224" s="23"/>
      <c r="D224" s="23"/>
      <c r="E224" s="23"/>
      <c r="F224" s="23"/>
      <c r="G224" s="18"/>
      <c r="H224" s="18"/>
      <c r="I224" s="8"/>
      <c r="J224" s="8"/>
      <c r="K224" s="8"/>
      <c r="L224" s="8"/>
      <c r="M224" s="8"/>
      <c r="N224" s="8"/>
      <c r="O224" s="8"/>
      <c r="P224" s="8"/>
      <c r="Q224" s="8"/>
      <c r="R224" s="8"/>
      <c r="S224" s="8"/>
      <c r="T224" s="8"/>
      <c r="U224" s="8"/>
      <c r="V224" s="8"/>
      <c r="W224" s="8"/>
      <c r="X224" s="8"/>
      <c r="Y224" s="8"/>
      <c r="Z224" s="8"/>
      <c r="AA224" s="8"/>
      <c r="AB224" s="8"/>
      <c r="AC224" s="8"/>
      <c r="AD224" s="8"/>
    </row>
    <row r="225" spans="1:30" ht="15.75" customHeight="1" x14ac:dyDescent="0.2">
      <c r="A225" s="23"/>
      <c r="B225" s="23"/>
      <c r="C225" s="23"/>
      <c r="D225" s="23"/>
      <c r="E225" s="23"/>
      <c r="F225" s="23"/>
      <c r="G225" s="18"/>
      <c r="H225" s="18"/>
      <c r="I225" s="8"/>
      <c r="J225" s="8"/>
      <c r="K225" s="8"/>
      <c r="L225" s="8"/>
      <c r="M225" s="8"/>
      <c r="N225" s="8"/>
      <c r="O225" s="8"/>
      <c r="P225" s="8"/>
      <c r="Q225" s="8"/>
      <c r="R225" s="8"/>
      <c r="S225" s="8"/>
      <c r="T225" s="8"/>
      <c r="U225" s="8"/>
      <c r="V225" s="8"/>
      <c r="W225" s="8"/>
      <c r="X225" s="8"/>
      <c r="Y225" s="8"/>
      <c r="Z225" s="8"/>
      <c r="AA225" s="8"/>
      <c r="AB225" s="8"/>
      <c r="AC225" s="8"/>
      <c r="AD225" s="8"/>
    </row>
    <row r="226" spans="1:30" ht="15.75" customHeight="1" x14ac:dyDescent="0.2">
      <c r="A226" s="23"/>
      <c r="B226" s="23"/>
      <c r="C226" s="23"/>
      <c r="D226" s="23"/>
      <c r="E226" s="23"/>
      <c r="F226" s="23"/>
      <c r="G226" s="18"/>
      <c r="H226" s="18"/>
      <c r="I226" s="8"/>
      <c r="J226" s="8"/>
      <c r="K226" s="8"/>
      <c r="L226" s="8"/>
      <c r="M226" s="8"/>
      <c r="N226" s="8"/>
      <c r="O226" s="8"/>
      <c r="P226" s="8"/>
      <c r="Q226" s="8"/>
      <c r="R226" s="8"/>
      <c r="S226" s="8"/>
      <c r="T226" s="8"/>
      <c r="U226" s="8"/>
      <c r="V226" s="8"/>
      <c r="W226" s="8"/>
      <c r="X226" s="8"/>
      <c r="Y226" s="8"/>
      <c r="Z226" s="8"/>
      <c r="AA226" s="8"/>
      <c r="AB226" s="8"/>
      <c r="AC226" s="8"/>
      <c r="AD226" s="8"/>
    </row>
    <row r="227" spans="1:30" ht="15.75" customHeight="1" x14ac:dyDescent="0.2">
      <c r="A227" s="23"/>
      <c r="B227" s="23"/>
      <c r="C227" s="23"/>
      <c r="D227" s="23"/>
      <c r="E227" s="23"/>
      <c r="F227" s="23"/>
      <c r="G227" s="18"/>
      <c r="H227" s="18"/>
      <c r="I227" s="8"/>
      <c r="J227" s="8"/>
      <c r="K227" s="8"/>
      <c r="L227" s="8"/>
      <c r="M227" s="8"/>
      <c r="N227" s="8"/>
      <c r="O227" s="8"/>
      <c r="P227" s="8"/>
      <c r="Q227" s="8"/>
      <c r="R227" s="8"/>
      <c r="S227" s="8"/>
      <c r="T227" s="8"/>
      <c r="U227" s="8"/>
      <c r="V227" s="8"/>
      <c r="W227" s="8"/>
      <c r="X227" s="8"/>
      <c r="Y227" s="8"/>
      <c r="Z227" s="8"/>
      <c r="AA227" s="8"/>
      <c r="AB227" s="8"/>
      <c r="AC227" s="8"/>
      <c r="AD227" s="8"/>
    </row>
    <row r="228" spans="1:30" ht="15.75" customHeight="1" x14ac:dyDescent="0.2">
      <c r="A228" s="23"/>
      <c r="B228" s="23"/>
      <c r="C228" s="23"/>
      <c r="D228" s="23"/>
      <c r="E228" s="23"/>
      <c r="F228" s="23"/>
      <c r="G228" s="18"/>
      <c r="H228" s="18"/>
      <c r="I228" s="8"/>
      <c r="J228" s="8"/>
      <c r="K228" s="8"/>
      <c r="L228" s="8"/>
      <c r="M228" s="8"/>
      <c r="N228" s="8"/>
      <c r="O228" s="8"/>
      <c r="P228" s="8"/>
      <c r="Q228" s="8"/>
      <c r="R228" s="8"/>
      <c r="S228" s="8"/>
      <c r="T228" s="8"/>
      <c r="U228" s="8"/>
      <c r="V228" s="8"/>
      <c r="W228" s="8"/>
      <c r="X228" s="8"/>
      <c r="Y228" s="8"/>
      <c r="Z228" s="8"/>
      <c r="AA228" s="8"/>
      <c r="AB228" s="8"/>
      <c r="AC228" s="8"/>
      <c r="AD228" s="8"/>
    </row>
    <row r="229" spans="1:30" ht="15.75" customHeight="1" x14ac:dyDescent="0.2">
      <c r="A229" s="23"/>
      <c r="B229" s="23"/>
      <c r="C229" s="23"/>
      <c r="D229" s="23"/>
      <c r="E229" s="23"/>
      <c r="F229" s="23"/>
      <c r="G229" s="18"/>
      <c r="H229" s="18"/>
      <c r="I229" s="8"/>
      <c r="J229" s="8"/>
      <c r="K229" s="8"/>
      <c r="L229" s="8"/>
      <c r="M229" s="8"/>
      <c r="N229" s="8"/>
      <c r="O229" s="8"/>
      <c r="P229" s="8"/>
      <c r="Q229" s="8"/>
      <c r="R229" s="8"/>
      <c r="S229" s="8"/>
      <c r="T229" s="8"/>
      <c r="U229" s="8"/>
      <c r="V229" s="8"/>
      <c r="W229" s="8"/>
      <c r="X229" s="8"/>
      <c r="Y229" s="8"/>
      <c r="Z229" s="8"/>
      <c r="AA229" s="8"/>
      <c r="AB229" s="8"/>
      <c r="AC229" s="8"/>
      <c r="AD229" s="8"/>
    </row>
    <row r="230" spans="1:30" ht="15.75" customHeight="1" x14ac:dyDescent="0.2">
      <c r="A230" s="23"/>
      <c r="B230" s="23"/>
      <c r="C230" s="23"/>
      <c r="D230" s="23"/>
      <c r="E230" s="23"/>
      <c r="F230" s="23"/>
      <c r="G230" s="18"/>
      <c r="H230" s="18"/>
      <c r="I230" s="8"/>
      <c r="J230" s="8"/>
      <c r="K230" s="8"/>
      <c r="L230" s="8"/>
      <c r="M230" s="8"/>
      <c r="N230" s="8"/>
      <c r="O230" s="8"/>
      <c r="P230" s="8"/>
      <c r="Q230" s="8"/>
      <c r="R230" s="8"/>
      <c r="S230" s="8"/>
      <c r="T230" s="8"/>
      <c r="U230" s="8"/>
      <c r="V230" s="8"/>
      <c r="W230" s="8"/>
      <c r="X230" s="8"/>
      <c r="Y230" s="8"/>
      <c r="Z230" s="8"/>
      <c r="AA230" s="8"/>
      <c r="AB230" s="8"/>
      <c r="AC230" s="8"/>
      <c r="AD230" s="8"/>
    </row>
    <row r="231" spans="1:30" ht="15.75" customHeight="1" x14ac:dyDescent="0.2">
      <c r="A231" s="23"/>
      <c r="B231" s="23"/>
      <c r="C231" s="23"/>
      <c r="D231" s="23"/>
      <c r="E231" s="23"/>
      <c r="F231" s="23"/>
      <c r="G231" s="18"/>
      <c r="H231" s="18"/>
      <c r="I231" s="8"/>
      <c r="J231" s="8"/>
      <c r="K231" s="8"/>
      <c r="L231" s="8"/>
      <c r="M231" s="8"/>
      <c r="N231" s="8"/>
      <c r="O231" s="8"/>
      <c r="P231" s="8"/>
      <c r="Q231" s="8"/>
      <c r="R231" s="8"/>
      <c r="S231" s="8"/>
      <c r="T231" s="8"/>
      <c r="U231" s="8"/>
      <c r="V231" s="8"/>
      <c r="W231" s="8"/>
      <c r="X231" s="8"/>
      <c r="Y231" s="8"/>
      <c r="Z231" s="8"/>
      <c r="AA231" s="8"/>
      <c r="AB231" s="8"/>
      <c r="AC231" s="8"/>
      <c r="AD231" s="8"/>
    </row>
    <row r="232" spans="1:30" ht="15.75" customHeight="1" x14ac:dyDescent="0.2">
      <c r="A232" s="23"/>
      <c r="B232" s="23"/>
      <c r="C232" s="23"/>
      <c r="D232" s="23"/>
      <c r="E232" s="23"/>
      <c r="F232" s="23"/>
      <c r="G232" s="18"/>
      <c r="H232" s="18"/>
      <c r="I232" s="8"/>
      <c r="J232" s="8"/>
      <c r="K232" s="8"/>
      <c r="L232" s="8"/>
      <c r="M232" s="8"/>
      <c r="N232" s="8"/>
      <c r="O232" s="8"/>
      <c r="P232" s="8"/>
      <c r="Q232" s="8"/>
      <c r="R232" s="8"/>
      <c r="S232" s="8"/>
      <c r="T232" s="8"/>
      <c r="U232" s="8"/>
      <c r="V232" s="8"/>
      <c r="W232" s="8"/>
      <c r="X232" s="8"/>
      <c r="Y232" s="8"/>
      <c r="Z232" s="8"/>
      <c r="AA232" s="8"/>
      <c r="AB232" s="8"/>
      <c r="AC232" s="8"/>
      <c r="AD232" s="8"/>
    </row>
    <row r="233" spans="1:30" ht="15.75" customHeight="1" x14ac:dyDescent="0.2">
      <c r="A233" s="23"/>
      <c r="B233" s="23"/>
      <c r="C233" s="23"/>
      <c r="D233" s="23"/>
      <c r="E233" s="23"/>
      <c r="F233" s="23"/>
      <c r="G233" s="18"/>
      <c r="H233" s="18"/>
      <c r="I233" s="8"/>
      <c r="J233" s="8"/>
      <c r="K233" s="8"/>
      <c r="L233" s="8"/>
      <c r="M233" s="8"/>
      <c r="N233" s="8"/>
      <c r="O233" s="8"/>
      <c r="P233" s="8"/>
      <c r="Q233" s="8"/>
      <c r="R233" s="8"/>
      <c r="S233" s="8"/>
      <c r="T233" s="8"/>
      <c r="U233" s="8"/>
      <c r="V233" s="8"/>
      <c r="W233" s="8"/>
      <c r="X233" s="8"/>
      <c r="Y233" s="8"/>
      <c r="Z233" s="8"/>
      <c r="AA233" s="8"/>
      <c r="AB233" s="8"/>
      <c r="AC233" s="8"/>
      <c r="AD233" s="8"/>
    </row>
    <row r="234" spans="1:30" ht="15.75" customHeight="1" x14ac:dyDescent="0.2">
      <c r="A234" s="23"/>
      <c r="B234" s="23"/>
      <c r="C234" s="23"/>
      <c r="D234" s="23"/>
      <c r="E234" s="23"/>
      <c r="F234" s="23"/>
      <c r="G234" s="18"/>
      <c r="H234" s="18"/>
      <c r="I234" s="8"/>
      <c r="J234" s="8"/>
      <c r="K234" s="8"/>
      <c r="L234" s="8"/>
      <c r="M234" s="8"/>
      <c r="N234" s="8"/>
      <c r="O234" s="8"/>
      <c r="P234" s="8"/>
      <c r="Q234" s="8"/>
      <c r="R234" s="8"/>
      <c r="S234" s="8"/>
      <c r="T234" s="8"/>
      <c r="U234" s="8"/>
      <c r="V234" s="8"/>
      <c r="W234" s="8"/>
      <c r="X234" s="8"/>
      <c r="Y234" s="8"/>
      <c r="Z234" s="8"/>
      <c r="AA234" s="8"/>
      <c r="AB234" s="8"/>
      <c r="AC234" s="8"/>
      <c r="AD234" s="8"/>
    </row>
    <row r="235" spans="1:30" ht="15.75" customHeight="1" x14ac:dyDescent="0.2">
      <c r="A235" s="23"/>
      <c r="B235" s="23"/>
      <c r="C235" s="23"/>
      <c r="D235" s="23"/>
      <c r="E235" s="23"/>
      <c r="F235" s="23"/>
      <c r="G235" s="18"/>
      <c r="H235" s="18"/>
      <c r="I235" s="8"/>
      <c r="J235" s="8"/>
      <c r="K235" s="8"/>
      <c r="L235" s="8"/>
      <c r="M235" s="8"/>
      <c r="N235" s="8"/>
      <c r="O235" s="8"/>
      <c r="P235" s="8"/>
      <c r="Q235" s="8"/>
      <c r="R235" s="8"/>
      <c r="S235" s="8"/>
      <c r="T235" s="8"/>
      <c r="U235" s="8"/>
      <c r="V235" s="8"/>
      <c r="W235" s="8"/>
      <c r="X235" s="8"/>
      <c r="Y235" s="8"/>
      <c r="Z235" s="8"/>
      <c r="AA235" s="8"/>
      <c r="AB235" s="8"/>
      <c r="AC235" s="8"/>
      <c r="AD235" s="8"/>
    </row>
    <row r="236" spans="1:30" ht="15.75" customHeight="1" x14ac:dyDescent="0.2">
      <c r="A236" s="23"/>
      <c r="B236" s="23"/>
      <c r="C236" s="23"/>
      <c r="D236" s="23"/>
      <c r="E236" s="23"/>
      <c r="F236" s="23"/>
      <c r="G236" s="18"/>
      <c r="H236" s="18"/>
      <c r="I236" s="8"/>
      <c r="J236" s="8"/>
      <c r="K236" s="8"/>
      <c r="L236" s="8"/>
      <c r="M236" s="8"/>
      <c r="N236" s="8"/>
      <c r="O236" s="8"/>
      <c r="P236" s="8"/>
      <c r="Q236" s="8"/>
      <c r="R236" s="8"/>
      <c r="S236" s="8"/>
      <c r="T236" s="8"/>
      <c r="U236" s="8"/>
      <c r="V236" s="8"/>
      <c r="W236" s="8"/>
      <c r="X236" s="8"/>
      <c r="Y236" s="8"/>
      <c r="Z236" s="8"/>
      <c r="AA236" s="8"/>
      <c r="AB236" s="8"/>
      <c r="AC236" s="8"/>
      <c r="AD236" s="8"/>
    </row>
    <row r="237" spans="1:30" ht="15.75" customHeight="1" x14ac:dyDescent="0.2">
      <c r="A237" s="23"/>
      <c r="B237" s="23"/>
      <c r="C237" s="23"/>
      <c r="D237" s="23"/>
      <c r="E237" s="23"/>
      <c r="F237" s="23"/>
      <c r="G237" s="18"/>
      <c r="H237" s="18"/>
      <c r="I237" s="8"/>
      <c r="J237" s="8"/>
      <c r="K237" s="8"/>
      <c r="L237" s="8"/>
      <c r="M237" s="8"/>
      <c r="N237" s="8"/>
      <c r="O237" s="8"/>
      <c r="P237" s="8"/>
      <c r="Q237" s="8"/>
      <c r="R237" s="8"/>
      <c r="S237" s="8"/>
      <c r="T237" s="8"/>
      <c r="U237" s="8"/>
      <c r="V237" s="8"/>
      <c r="W237" s="8"/>
      <c r="X237" s="8"/>
      <c r="Y237" s="8"/>
      <c r="Z237" s="8"/>
      <c r="AA237" s="8"/>
      <c r="AB237" s="8"/>
      <c r="AC237" s="8"/>
      <c r="AD237" s="8"/>
    </row>
    <row r="238" spans="1:30" ht="15.75" customHeight="1" x14ac:dyDescent="0.2">
      <c r="A238" s="23"/>
      <c r="B238" s="23"/>
      <c r="C238" s="23"/>
      <c r="D238" s="23"/>
      <c r="E238" s="23"/>
      <c r="F238" s="23"/>
      <c r="G238" s="18"/>
      <c r="H238" s="18"/>
      <c r="I238" s="8"/>
      <c r="J238" s="8"/>
      <c r="K238" s="8"/>
      <c r="L238" s="8"/>
      <c r="M238" s="8"/>
      <c r="N238" s="8"/>
      <c r="O238" s="8"/>
      <c r="P238" s="8"/>
      <c r="Q238" s="8"/>
      <c r="R238" s="8"/>
      <c r="S238" s="8"/>
      <c r="T238" s="8"/>
      <c r="U238" s="8"/>
      <c r="V238" s="8"/>
      <c r="W238" s="8"/>
      <c r="X238" s="8"/>
      <c r="Y238" s="8"/>
      <c r="Z238" s="8"/>
      <c r="AA238" s="8"/>
      <c r="AB238" s="8"/>
      <c r="AC238" s="8"/>
      <c r="AD238" s="8"/>
    </row>
    <row r="239" spans="1:30" ht="15.75" customHeight="1" x14ac:dyDescent="0.2">
      <c r="A239" s="23"/>
      <c r="B239" s="23"/>
      <c r="C239" s="23"/>
      <c r="D239" s="23"/>
      <c r="E239" s="23"/>
      <c r="F239" s="23"/>
      <c r="G239" s="18"/>
      <c r="H239" s="18"/>
      <c r="I239" s="8"/>
      <c r="J239" s="8"/>
      <c r="K239" s="8"/>
      <c r="L239" s="8"/>
      <c r="M239" s="8"/>
      <c r="N239" s="8"/>
      <c r="O239" s="8"/>
      <c r="P239" s="8"/>
      <c r="Q239" s="8"/>
      <c r="R239" s="8"/>
      <c r="S239" s="8"/>
      <c r="T239" s="8"/>
      <c r="U239" s="8"/>
      <c r="V239" s="8"/>
      <c r="W239" s="8"/>
      <c r="X239" s="8"/>
      <c r="Y239" s="8"/>
      <c r="Z239" s="8"/>
      <c r="AA239" s="8"/>
      <c r="AB239" s="8"/>
      <c r="AC239" s="8"/>
      <c r="AD239" s="8"/>
    </row>
    <row r="240" spans="1:30" ht="15.75" customHeight="1" x14ac:dyDescent="0.2">
      <c r="A240" s="23"/>
      <c r="B240" s="23"/>
      <c r="C240" s="23"/>
      <c r="D240" s="23"/>
      <c r="E240" s="23"/>
      <c r="F240" s="23"/>
      <c r="G240" s="18"/>
      <c r="H240" s="18"/>
      <c r="I240" s="8"/>
      <c r="J240" s="8"/>
      <c r="K240" s="8"/>
      <c r="L240" s="8"/>
      <c r="M240" s="8"/>
      <c r="N240" s="8"/>
      <c r="O240" s="8"/>
      <c r="P240" s="8"/>
      <c r="Q240" s="8"/>
      <c r="R240" s="8"/>
      <c r="S240" s="8"/>
      <c r="T240" s="8"/>
      <c r="U240" s="8"/>
      <c r="V240" s="8"/>
      <c r="W240" s="8"/>
      <c r="X240" s="8"/>
      <c r="Y240" s="8"/>
      <c r="Z240" s="8"/>
      <c r="AA240" s="8"/>
      <c r="AB240" s="8"/>
      <c r="AC240" s="8"/>
      <c r="AD240" s="8"/>
    </row>
    <row r="241" spans="1:30" ht="15.75" customHeight="1" x14ac:dyDescent="0.2">
      <c r="A241" s="23"/>
      <c r="B241" s="23"/>
      <c r="C241" s="23"/>
      <c r="D241" s="23"/>
      <c r="E241" s="23"/>
      <c r="F241" s="23"/>
      <c r="G241" s="18"/>
      <c r="H241" s="18"/>
      <c r="I241" s="8"/>
      <c r="J241" s="8"/>
      <c r="K241" s="8"/>
      <c r="L241" s="8"/>
      <c r="M241" s="8"/>
      <c r="N241" s="8"/>
      <c r="O241" s="8"/>
      <c r="P241" s="8"/>
      <c r="Q241" s="8"/>
      <c r="R241" s="8"/>
      <c r="S241" s="8"/>
      <c r="T241" s="8"/>
      <c r="U241" s="8"/>
      <c r="V241" s="8"/>
      <c r="W241" s="8"/>
      <c r="X241" s="8"/>
      <c r="Y241" s="8"/>
      <c r="Z241" s="8"/>
      <c r="AA241" s="8"/>
      <c r="AB241" s="8"/>
      <c r="AC241" s="8"/>
      <c r="AD241" s="8"/>
    </row>
    <row r="242" spans="1:30" ht="15.75" customHeight="1" x14ac:dyDescent="0.2">
      <c r="A242" s="23"/>
      <c r="B242" s="23"/>
      <c r="C242" s="23"/>
      <c r="D242" s="23"/>
      <c r="E242" s="23"/>
      <c r="F242" s="23"/>
      <c r="G242" s="18"/>
      <c r="H242" s="18"/>
      <c r="I242" s="8"/>
      <c r="J242" s="8"/>
      <c r="K242" s="8"/>
      <c r="L242" s="8"/>
      <c r="M242" s="8"/>
      <c r="N242" s="8"/>
      <c r="O242" s="8"/>
      <c r="P242" s="8"/>
      <c r="Q242" s="8"/>
      <c r="R242" s="8"/>
      <c r="S242" s="8"/>
      <c r="T242" s="8"/>
      <c r="U242" s="8"/>
      <c r="V242" s="8"/>
      <c r="W242" s="8"/>
      <c r="X242" s="8"/>
      <c r="Y242" s="8"/>
      <c r="Z242" s="8"/>
      <c r="AA242" s="8"/>
      <c r="AB242" s="8"/>
      <c r="AC242" s="8"/>
      <c r="AD242" s="8"/>
    </row>
    <row r="243" spans="1:30" ht="15.75" customHeight="1" x14ac:dyDescent="0.2">
      <c r="A243" s="23"/>
      <c r="B243" s="23"/>
      <c r="C243" s="23"/>
      <c r="D243" s="23"/>
      <c r="E243" s="23"/>
      <c r="F243" s="23"/>
      <c r="G243" s="18"/>
      <c r="H243" s="18"/>
      <c r="I243" s="8"/>
      <c r="J243" s="8"/>
      <c r="K243" s="8"/>
      <c r="L243" s="8"/>
      <c r="M243" s="8"/>
      <c r="N243" s="8"/>
      <c r="O243" s="8"/>
      <c r="P243" s="8"/>
      <c r="Q243" s="8"/>
      <c r="R243" s="8"/>
      <c r="S243" s="8"/>
      <c r="T243" s="8"/>
      <c r="U243" s="8"/>
      <c r="V243" s="8"/>
      <c r="W243" s="8"/>
      <c r="X243" s="8"/>
      <c r="Y243" s="8"/>
      <c r="Z243" s="8"/>
      <c r="AA243" s="8"/>
      <c r="AB243" s="8"/>
      <c r="AC243" s="8"/>
      <c r="AD243" s="8"/>
    </row>
    <row r="244" spans="1:30" ht="15.75" customHeight="1" x14ac:dyDescent="0.2">
      <c r="A244" s="23"/>
      <c r="B244" s="23"/>
      <c r="C244" s="23"/>
      <c r="D244" s="23"/>
      <c r="E244" s="23"/>
      <c r="F244" s="23"/>
      <c r="G244" s="18"/>
      <c r="H244" s="18"/>
      <c r="I244" s="8"/>
      <c r="J244" s="8"/>
      <c r="K244" s="8"/>
      <c r="L244" s="8"/>
      <c r="M244" s="8"/>
      <c r="N244" s="8"/>
      <c r="O244" s="8"/>
      <c r="P244" s="8"/>
      <c r="Q244" s="8"/>
      <c r="R244" s="8"/>
      <c r="S244" s="8"/>
      <c r="T244" s="8"/>
      <c r="U244" s="8"/>
      <c r="V244" s="8"/>
      <c r="W244" s="8"/>
      <c r="X244" s="8"/>
      <c r="Y244" s="8"/>
      <c r="Z244" s="8"/>
      <c r="AA244" s="8"/>
      <c r="AB244" s="8"/>
      <c r="AC244" s="8"/>
      <c r="AD244" s="8"/>
    </row>
    <row r="245" spans="1:30" ht="15.75" customHeight="1" x14ac:dyDescent="0.2">
      <c r="A245" s="23"/>
      <c r="B245" s="23"/>
      <c r="C245" s="23"/>
      <c r="D245" s="23"/>
      <c r="E245" s="23"/>
      <c r="F245" s="23"/>
      <c r="G245" s="18"/>
      <c r="H245" s="18"/>
      <c r="I245" s="8"/>
      <c r="J245" s="8"/>
      <c r="K245" s="8"/>
      <c r="L245" s="8"/>
      <c r="M245" s="8"/>
      <c r="N245" s="8"/>
      <c r="O245" s="8"/>
      <c r="P245" s="8"/>
      <c r="Q245" s="8"/>
      <c r="R245" s="8"/>
      <c r="S245" s="8"/>
      <c r="T245" s="8"/>
      <c r="U245" s="8"/>
      <c r="V245" s="8"/>
      <c r="W245" s="8"/>
      <c r="X245" s="8"/>
      <c r="Y245" s="8"/>
      <c r="Z245" s="8"/>
      <c r="AA245" s="8"/>
      <c r="AB245" s="8"/>
      <c r="AC245" s="8"/>
      <c r="AD245" s="8"/>
    </row>
    <row r="246" spans="1:30" ht="15.75" customHeight="1" x14ac:dyDescent="0.2">
      <c r="A246" s="23"/>
      <c r="B246" s="23"/>
      <c r="C246" s="23"/>
      <c r="D246" s="23"/>
      <c r="E246" s="23"/>
      <c r="F246" s="23"/>
      <c r="G246" s="18"/>
      <c r="H246" s="18"/>
      <c r="I246" s="8"/>
      <c r="J246" s="8"/>
      <c r="K246" s="8"/>
      <c r="L246" s="8"/>
      <c r="M246" s="8"/>
      <c r="N246" s="8"/>
      <c r="O246" s="8"/>
      <c r="P246" s="8"/>
      <c r="Q246" s="8"/>
      <c r="R246" s="8"/>
      <c r="S246" s="8"/>
      <c r="T246" s="8"/>
      <c r="U246" s="8"/>
      <c r="V246" s="8"/>
      <c r="W246" s="8"/>
      <c r="X246" s="8"/>
      <c r="Y246" s="8"/>
      <c r="Z246" s="8"/>
      <c r="AA246" s="8"/>
      <c r="AB246" s="8"/>
      <c r="AC246" s="8"/>
      <c r="AD246" s="8"/>
    </row>
    <row r="247" spans="1:30" ht="15.75" customHeight="1" x14ac:dyDescent="0.2">
      <c r="A247" s="23"/>
      <c r="B247" s="23"/>
      <c r="C247" s="23"/>
      <c r="D247" s="23"/>
      <c r="E247" s="23"/>
      <c r="F247" s="23"/>
      <c r="G247" s="18"/>
      <c r="H247" s="18"/>
      <c r="I247" s="8"/>
      <c r="J247" s="8"/>
      <c r="K247" s="8"/>
      <c r="L247" s="8"/>
      <c r="M247" s="8"/>
      <c r="N247" s="8"/>
      <c r="O247" s="8"/>
      <c r="P247" s="8"/>
      <c r="Q247" s="8"/>
      <c r="R247" s="8"/>
      <c r="S247" s="8"/>
      <c r="T247" s="8"/>
      <c r="U247" s="8"/>
      <c r="V247" s="8"/>
      <c r="W247" s="8"/>
      <c r="X247" s="8"/>
      <c r="Y247" s="8"/>
      <c r="Z247" s="8"/>
      <c r="AA247" s="8"/>
      <c r="AB247" s="8"/>
      <c r="AC247" s="8"/>
      <c r="AD247" s="8"/>
    </row>
    <row r="248" spans="1:30" ht="15.75" customHeight="1" x14ac:dyDescent="0.2">
      <c r="A248" s="23"/>
      <c r="B248" s="23"/>
      <c r="C248" s="23"/>
      <c r="D248" s="23"/>
      <c r="E248" s="23"/>
      <c r="F248" s="23"/>
      <c r="G248" s="18"/>
      <c r="H248" s="18"/>
      <c r="I248" s="8"/>
      <c r="J248" s="8"/>
      <c r="K248" s="8"/>
      <c r="L248" s="8"/>
      <c r="M248" s="8"/>
      <c r="N248" s="8"/>
      <c r="O248" s="8"/>
      <c r="P248" s="8"/>
      <c r="Q248" s="8"/>
      <c r="R248" s="8"/>
      <c r="S248" s="8"/>
      <c r="T248" s="8"/>
      <c r="U248" s="8"/>
      <c r="V248" s="8"/>
      <c r="W248" s="8"/>
      <c r="X248" s="8"/>
      <c r="Y248" s="8"/>
      <c r="Z248" s="8"/>
      <c r="AA248" s="8"/>
      <c r="AB248" s="8"/>
      <c r="AC248" s="8"/>
      <c r="AD248" s="8"/>
    </row>
    <row r="249" spans="1:30" ht="15.75" customHeight="1" x14ac:dyDescent="0.2">
      <c r="A249" s="23"/>
      <c r="B249" s="23"/>
      <c r="C249" s="23"/>
      <c r="D249" s="23"/>
      <c r="E249" s="23"/>
      <c r="F249" s="23"/>
      <c r="G249" s="18"/>
      <c r="H249" s="18"/>
      <c r="I249" s="8"/>
      <c r="J249" s="8"/>
      <c r="K249" s="8"/>
      <c r="L249" s="8"/>
      <c r="M249" s="8"/>
      <c r="N249" s="8"/>
      <c r="O249" s="8"/>
      <c r="P249" s="8"/>
      <c r="Q249" s="8"/>
      <c r="R249" s="8"/>
      <c r="S249" s="8"/>
      <c r="T249" s="8"/>
      <c r="U249" s="8"/>
      <c r="V249" s="8"/>
      <c r="W249" s="8"/>
      <c r="X249" s="8"/>
      <c r="Y249" s="8"/>
      <c r="Z249" s="8"/>
      <c r="AA249" s="8"/>
      <c r="AB249" s="8"/>
      <c r="AC249" s="8"/>
      <c r="AD249" s="8"/>
    </row>
    <row r="250" spans="1:30" ht="15.75" customHeight="1" x14ac:dyDescent="0.2">
      <c r="A250" s="23"/>
      <c r="B250" s="23"/>
      <c r="C250" s="23"/>
      <c r="D250" s="23"/>
      <c r="E250" s="23"/>
      <c r="F250" s="23"/>
      <c r="G250" s="18"/>
      <c r="H250" s="18"/>
      <c r="I250" s="8"/>
      <c r="J250" s="8"/>
      <c r="K250" s="8"/>
      <c r="L250" s="8"/>
      <c r="M250" s="8"/>
      <c r="N250" s="8"/>
      <c r="O250" s="8"/>
      <c r="P250" s="8"/>
      <c r="Q250" s="8"/>
      <c r="R250" s="8"/>
      <c r="S250" s="8"/>
      <c r="T250" s="8"/>
      <c r="U250" s="8"/>
      <c r="V250" s="8"/>
      <c r="W250" s="8"/>
      <c r="X250" s="8"/>
      <c r="Y250" s="8"/>
      <c r="Z250" s="8"/>
      <c r="AA250" s="8"/>
      <c r="AB250" s="8"/>
      <c r="AC250" s="8"/>
      <c r="AD250" s="8"/>
    </row>
    <row r="251" spans="1:30" ht="15.75" customHeight="1" x14ac:dyDescent="0.2">
      <c r="A251" s="23"/>
      <c r="B251" s="23"/>
      <c r="C251" s="23"/>
      <c r="D251" s="23"/>
      <c r="E251" s="23"/>
      <c r="F251" s="23"/>
      <c r="G251" s="18"/>
      <c r="H251" s="18"/>
      <c r="I251" s="8"/>
      <c r="J251" s="8"/>
      <c r="K251" s="8"/>
      <c r="L251" s="8"/>
      <c r="M251" s="8"/>
      <c r="N251" s="8"/>
      <c r="O251" s="8"/>
      <c r="P251" s="8"/>
      <c r="Q251" s="8"/>
      <c r="R251" s="8"/>
      <c r="S251" s="8"/>
      <c r="T251" s="8"/>
      <c r="U251" s="8"/>
      <c r="V251" s="8"/>
      <c r="W251" s="8"/>
      <c r="X251" s="8"/>
      <c r="Y251" s="8"/>
      <c r="Z251" s="8"/>
      <c r="AA251" s="8"/>
      <c r="AB251" s="8"/>
      <c r="AC251" s="8"/>
      <c r="AD251" s="8"/>
    </row>
    <row r="252" spans="1:30" ht="15.75" customHeight="1" x14ac:dyDescent="0.2">
      <c r="A252" s="23"/>
      <c r="B252" s="23"/>
      <c r="C252" s="23"/>
      <c r="D252" s="23"/>
      <c r="E252" s="23"/>
      <c r="F252" s="23"/>
      <c r="G252" s="18"/>
      <c r="H252" s="18"/>
      <c r="I252" s="8"/>
      <c r="J252" s="8"/>
      <c r="K252" s="8"/>
      <c r="L252" s="8"/>
      <c r="M252" s="8"/>
      <c r="N252" s="8"/>
      <c r="O252" s="8"/>
      <c r="P252" s="8"/>
      <c r="Q252" s="8"/>
      <c r="R252" s="8"/>
      <c r="S252" s="8"/>
      <c r="T252" s="8"/>
      <c r="U252" s="8"/>
      <c r="V252" s="8"/>
      <c r="W252" s="8"/>
      <c r="X252" s="8"/>
      <c r="Y252" s="8"/>
      <c r="Z252" s="8"/>
      <c r="AA252" s="8"/>
      <c r="AB252" s="8"/>
      <c r="AC252" s="8"/>
      <c r="AD252" s="8"/>
    </row>
    <row r="253" spans="1:30" ht="15.75" customHeight="1" x14ac:dyDescent="0.2">
      <c r="A253" s="23"/>
      <c r="B253" s="23"/>
      <c r="C253" s="23"/>
      <c r="D253" s="23"/>
      <c r="E253" s="23"/>
      <c r="F253" s="23"/>
      <c r="G253" s="18"/>
      <c r="H253" s="18"/>
      <c r="I253" s="8"/>
      <c r="J253" s="8"/>
      <c r="K253" s="8"/>
      <c r="L253" s="8"/>
      <c r="M253" s="8"/>
      <c r="N253" s="8"/>
      <c r="O253" s="8"/>
      <c r="P253" s="8"/>
      <c r="Q253" s="8"/>
      <c r="R253" s="8"/>
      <c r="S253" s="8"/>
      <c r="T253" s="8"/>
      <c r="U253" s="8"/>
      <c r="V253" s="8"/>
      <c r="W253" s="8"/>
      <c r="X253" s="8"/>
      <c r="Y253" s="8"/>
      <c r="Z253" s="8"/>
      <c r="AA253" s="8"/>
      <c r="AB253" s="8"/>
      <c r="AC253" s="8"/>
      <c r="AD253" s="8"/>
    </row>
    <row r="254" spans="1:30" ht="15.75" customHeight="1" x14ac:dyDescent="0.2">
      <c r="A254" s="23"/>
      <c r="B254" s="23"/>
      <c r="C254" s="23"/>
      <c r="D254" s="23"/>
      <c r="E254" s="23"/>
      <c r="F254" s="23"/>
      <c r="G254" s="18"/>
      <c r="H254" s="18"/>
      <c r="I254" s="8"/>
      <c r="J254" s="8"/>
      <c r="K254" s="8"/>
      <c r="L254" s="8"/>
      <c r="M254" s="8"/>
      <c r="N254" s="8"/>
      <c r="O254" s="8"/>
      <c r="P254" s="8"/>
      <c r="Q254" s="8"/>
      <c r="R254" s="8"/>
      <c r="S254" s="8"/>
      <c r="T254" s="8"/>
      <c r="U254" s="8"/>
      <c r="V254" s="8"/>
      <c r="W254" s="8"/>
      <c r="X254" s="8"/>
      <c r="Y254" s="8"/>
      <c r="Z254" s="8"/>
      <c r="AA254" s="8"/>
      <c r="AB254" s="8"/>
      <c r="AC254" s="8"/>
      <c r="AD254" s="8"/>
    </row>
    <row r="255" spans="1:30" ht="15.75" customHeight="1" x14ac:dyDescent="0.2">
      <c r="A255" s="23"/>
      <c r="B255" s="23"/>
      <c r="C255" s="23"/>
      <c r="D255" s="23"/>
      <c r="E255" s="23"/>
      <c r="F255" s="23"/>
      <c r="G255" s="18"/>
      <c r="H255" s="18"/>
      <c r="I255" s="8"/>
      <c r="J255" s="8"/>
      <c r="K255" s="8"/>
      <c r="L255" s="8"/>
      <c r="M255" s="8"/>
      <c r="N255" s="8"/>
      <c r="O255" s="8"/>
      <c r="P255" s="8"/>
      <c r="Q255" s="8"/>
      <c r="R255" s="8"/>
      <c r="S255" s="8"/>
      <c r="T255" s="8"/>
      <c r="U255" s="8"/>
      <c r="V255" s="8"/>
      <c r="W255" s="8"/>
      <c r="X255" s="8"/>
      <c r="Y255" s="8"/>
      <c r="Z255" s="8"/>
      <c r="AA255" s="8"/>
      <c r="AB255" s="8"/>
      <c r="AC255" s="8"/>
      <c r="AD255" s="8"/>
    </row>
    <row r="256" spans="1:30" ht="15.75" customHeight="1" x14ac:dyDescent="0.2">
      <c r="A256" s="23"/>
      <c r="B256" s="23"/>
      <c r="C256" s="23"/>
      <c r="D256" s="23"/>
      <c r="E256" s="23"/>
      <c r="F256" s="23"/>
      <c r="G256" s="18"/>
      <c r="H256" s="18"/>
      <c r="I256" s="8"/>
      <c r="J256" s="8"/>
      <c r="K256" s="8"/>
      <c r="L256" s="8"/>
      <c r="M256" s="8"/>
      <c r="N256" s="8"/>
      <c r="O256" s="8"/>
      <c r="P256" s="8"/>
      <c r="Q256" s="8"/>
      <c r="R256" s="8"/>
      <c r="S256" s="8"/>
      <c r="T256" s="8"/>
      <c r="U256" s="8"/>
      <c r="V256" s="8"/>
      <c r="W256" s="8"/>
      <c r="X256" s="8"/>
      <c r="Y256" s="8"/>
      <c r="Z256" s="8"/>
      <c r="AA256" s="8"/>
      <c r="AB256" s="8"/>
      <c r="AC256" s="8"/>
      <c r="AD256" s="8"/>
    </row>
    <row r="257" spans="1:30" ht="15.75" customHeight="1" x14ac:dyDescent="0.2">
      <c r="A257" s="23"/>
      <c r="B257" s="23"/>
      <c r="C257" s="23"/>
      <c r="D257" s="23"/>
      <c r="E257" s="23"/>
      <c r="F257" s="23"/>
      <c r="G257" s="18"/>
      <c r="H257" s="18"/>
      <c r="I257" s="8"/>
      <c r="J257" s="8"/>
      <c r="K257" s="8"/>
      <c r="L257" s="8"/>
      <c r="M257" s="8"/>
      <c r="N257" s="8"/>
      <c r="O257" s="8"/>
      <c r="P257" s="8"/>
      <c r="Q257" s="8"/>
      <c r="R257" s="8"/>
      <c r="S257" s="8"/>
      <c r="T257" s="8"/>
      <c r="U257" s="8"/>
      <c r="V257" s="8"/>
      <c r="W257" s="8"/>
      <c r="X257" s="8"/>
      <c r="Y257" s="8"/>
      <c r="Z257" s="8"/>
      <c r="AA257" s="8"/>
      <c r="AB257" s="8"/>
      <c r="AC257" s="8"/>
      <c r="AD257" s="8"/>
    </row>
    <row r="258" spans="1:30" ht="15.75" customHeight="1" x14ac:dyDescent="0.2">
      <c r="A258" s="23"/>
      <c r="B258" s="23"/>
      <c r="C258" s="23"/>
      <c r="D258" s="23"/>
      <c r="E258" s="23"/>
      <c r="F258" s="23"/>
      <c r="G258" s="18"/>
      <c r="H258" s="18"/>
      <c r="I258" s="8"/>
      <c r="J258" s="8"/>
      <c r="K258" s="8"/>
      <c r="L258" s="8"/>
      <c r="M258" s="8"/>
      <c r="N258" s="8"/>
      <c r="O258" s="8"/>
      <c r="P258" s="8"/>
      <c r="Q258" s="8"/>
      <c r="R258" s="8"/>
      <c r="S258" s="8"/>
      <c r="T258" s="8"/>
      <c r="U258" s="8"/>
      <c r="V258" s="8"/>
      <c r="W258" s="8"/>
      <c r="X258" s="8"/>
      <c r="Y258" s="8"/>
      <c r="Z258" s="8"/>
      <c r="AA258" s="8"/>
      <c r="AB258" s="8"/>
      <c r="AC258" s="8"/>
      <c r="AD258" s="8"/>
    </row>
    <row r="259" spans="1:30" ht="15.75" customHeight="1" x14ac:dyDescent="0.2">
      <c r="A259" s="23"/>
      <c r="B259" s="23"/>
      <c r="C259" s="23"/>
      <c r="D259" s="23"/>
      <c r="E259" s="23"/>
      <c r="F259" s="23"/>
      <c r="G259" s="18"/>
      <c r="H259" s="18"/>
      <c r="I259" s="8"/>
      <c r="J259" s="8"/>
      <c r="K259" s="8"/>
      <c r="L259" s="8"/>
      <c r="M259" s="8"/>
      <c r="N259" s="8"/>
      <c r="O259" s="8"/>
      <c r="P259" s="8"/>
      <c r="Q259" s="8"/>
      <c r="R259" s="8"/>
      <c r="S259" s="8"/>
      <c r="T259" s="8"/>
      <c r="U259" s="8"/>
      <c r="V259" s="8"/>
      <c r="W259" s="8"/>
      <c r="X259" s="8"/>
      <c r="Y259" s="8"/>
      <c r="Z259" s="8"/>
      <c r="AA259" s="8"/>
      <c r="AB259" s="8"/>
      <c r="AC259" s="8"/>
      <c r="AD259" s="8"/>
    </row>
    <row r="260" spans="1:30" ht="15.75" customHeight="1" x14ac:dyDescent="0.2">
      <c r="A260" s="23"/>
      <c r="B260" s="23"/>
      <c r="C260" s="23"/>
      <c r="D260" s="23"/>
      <c r="E260" s="23"/>
      <c r="F260" s="23"/>
      <c r="G260" s="18"/>
      <c r="H260" s="18"/>
      <c r="I260" s="8"/>
      <c r="J260" s="8"/>
      <c r="K260" s="8"/>
      <c r="L260" s="8"/>
      <c r="M260" s="8"/>
      <c r="N260" s="8"/>
      <c r="O260" s="8"/>
      <c r="P260" s="8"/>
      <c r="Q260" s="8"/>
      <c r="R260" s="8"/>
      <c r="S260" s="8"/>
      <c r="T260" s="8"/>
      <c r="U260" s="8"/>
      <c r="V260" s="8"/>
      <c r="W260" s="8"/>
      <c r="X260" s="8"/>
      <c r="Y260" s="8"/>
      <c r="Z260" s="8"/>
      <c r="AA260" s="8"/>
      <c r="AB260" s="8"/>
      <c r="AC260" s="8"/>
      <c r="AD260" s="8"/>
    </row>
    <row r="261" spans="1:30" ht="15.75" customHeight="1" x14ac:dyDescent="0.2">
      <c r="A261" s="23"/>
      <c r="B261" s="23"/>
      <c r="C261" s="23"/>
      <c r="D261" s="23"/>
      <c r="E261" s="23"/>
      <c r="F261" s="23"/>
      <c r="G261" s="18"/>
      <c r="H261" s="18"/>
      <c r="I261" s="8"/>
      <c r="J261" s="8"/>
      <c r="K261" s="8"/>
      <c r="L261" s="8"/>
      <c r="M261" s="8"/>
      <c r="N261" s="8"/>
      <c r="O261" s="8"/>
      <c r="P261" s="8"/>
      <c r="Q261" s="8"/>
      <c r="R261" s="8"/>
      <c r="S261" s="8"/>
      <c r="T261" s="8"/>
      <c r="U261" s="8"/>
      <c r="V261" s="8"/>
      <c r="W261" s="8"/>
      <c r="X261" s="8"/>
      <c r="Y261" s="8"/>
      <c r="Z261" s="8"/>
      <c r="AA261" s="8"/>
      <c r="AB261" s="8"/>
      <c r="AC261" s="8"/>
      <c r="AD261" s="8"/>
    </row>
    <row r="262" spans="1:30" ht="15.75" customHeight="1" x14ac:dyDescent="0.2">
      <c r="A262" s="23"/>
      <c r="B262" s="23"/>
      <c r="C262" s="23"/>
      <c r="D262" s="23"/>
      <c r="E262" s="23"/>
      <c r="F262" s="23"/>
      <c r="G262" s="18"/>
      <c r="H262" s="18"/>
      <c r="I262" s="8"/>
      <c r="J262" s="8"/>
      <c r="K262" s="8"/>
      <c r="L262" s="8"/>
      <c r="M262" s="8"/>
      <c r="N262" s="8"/>
      <c r="O262" s="8"/>
      <c r="P262" s="8"/>
      <c r="Q262" s="8"/>
      <c r="R262" s="8"/>
      <c r="S262" s="8"/>
      <c r="T262" s="8"/>
      <c r="U262" s="8"/>
      <c r="V262" s="8"/>
      <c r="W262" s="8"/>
      <c r="X262" s="8"/>
      <c r="Y262" s="8"/>
      <c r="Z262" s="8"/>
      <c r="AA262" s="8"/>
      <c r="AB262" s="8"/>
      <c r="AC262" s="8"/>
      <c r="AD262" s="8"/>
    </row>
    <row r="263" spans="1:30" ht="15.75" customHeight="1" x14ac:dyDescent="0.2">
      <c r="A263" s="23"/>
      <c r="B263" s="23"/>
      <c r="C263" s="23"/>
      <c r="D263" s="23"/>
      <c r="E263" s="23"/>
      <c r="F263" s="23"/>
      <c r="G263" s="18"/>
      <c r="H263" s="18"/>
      <c r="I263" s="8"/>
      <c r="J263" s="8"/>
      <c r="K263" s="8"/>
      <c r="L263" s="8"/>
      <c r="M263" s="8"/>
      <c r="N263" s="8"/>
      <c r="O263" s="8"/>
      <c r="P263" s="8"/>
      <c r="Q263" s="8"/>
      <c r="R263" s="8"/>
      <c r="S263" s="8"/>
      <c r="T263" s="8"/>
      <c r="U263" s="8"/>
      <c r="V263" s="8"/>
      <c r="W263" s="8"/>
      <c r="X263" s="8"/>
      <c r="Y263" s="8"/>
      <c r="Z263" s="8"/>
      <c r="AA263" s="8"/>
      <c r="AB263" s="8"/>
      <c r="AC263" s="8"/>
      <c r="AD263" s="8"/>
    </row>
    <row r="264" spans="1:30" ht="15.75" customHeight="1" x14ac:dyDescent="0.2">
      <c r="A264" s="23"/>
      <c r="B264" s="23"/>
      <c r="C264" s="23"/>
      <c r="D264" s="23"/>
      <c r="E264" s="23"/>
      <c r="F264" s="23"/>
      <c r="G264" s="18"/>
      <c r="H264" s="18"/>
      <c r="I264" s="8"/>
      <c r="J264" s="8"/>
      <c r="K264" s="8"/>
      <c r="L264" s="8"/>
      <c r="M264" s="8"/>
      <c r="N264" s="8"/>
      <c r="O264" s="8"/>
      <c r="P264" s="8"/>
      <c r="Q264" s="8"/>
      <c r="R264" s="8"/>
      <c r="S264" s="8"/>
      <c r="T264" s="8"/>
      <c r="U264" s="8"/>
      <c r="V264" s="8"/>
      <c r="W264" s="8"/>
      <c r="X264" s="8"/>
      <c r="Y264" s="8"/>
      <c r="Z264" s="8"/>
      <c r="AA264" s="8"/>
      <c r="AB264" s="8"/>
      <c r="AC264" s="8"/>
      <c r="AD264" s="8"/>
    </row>
    <row r="265" spans="1:30" ht="15.75" customHeight="1" x14ac:dyDescent="0.2">
      <c r="A265" s="23"/>
      <c r="B265" s="23"/>
      <c r="C265" s="23"/>
      <c r="D265" s="23"/>
      <c r="E265" s="23"/>
      <c r="F265" s="23"/>
      <c r="G265" s="18"/>
      <c r="H265" s="18"/>
      <c r="I265" s="8"/>
      <c r="J265" s="8"/>
      <c r="K265" s="8"/>
      <c r="L265" s="8"/>
      <c r="M265" s="8"/>
      <c r="N265" s="8"/>
      <c r="O265" s="8"/>
      <c r="P265" s="8"/>
      <c r="Q265" s="8"/>
      <c r="R265" s="8"/>
      <c r="S265" s="8"/>
      <c r="T265" s="8"/>
      <c r="U265" s="8"/>
      <c r="V265" s="8"/>
      <c r="W265" s="8"/>
      <c r="X265" s="8"/>
      <c r="Y265" s="8"/>
      <c r="Z265" s="8"/>
      <c r="AA265" s="8"/>
      <c r="AB265" s="8"/>
      <c r="AC265" s="8"/>
      <c r="AD265" s="8"/>
    </row>
    <row r="266" spans="1:30" ht="15.75" customHeight="1" x14ac:dyDescent="0.2">
      <c r="A266" s="23"/>
      <c r="B266" s="23"/>
      <c r="C266" s="23"/>
      <c r="D266" s="23"/>
      <c r="E266" s="23"/>
      <c r="F266" s="23"/>
      <c r="G266" s="18"/>
      <c r="H266" s="18"/>
      <c r="I266" s="8"/>
      <c r="J266" s="8"/>
      <c r="K266" s="8"/>
      <c r="L266" s="8"/>
      <c r="M266" s="8"/>
      <c r="N266" s="8"/>
      <c r="O266" s="8"/>
      <c r="P266" s="8"/>
      <c r="Q266" s="8"/>
      <c r="R266" s="8"/>
      <c r="S266" s="8"/>
      <c r="T266" s="8"/>
      <c r="U266" s="8"/>
      <c r="V266" s="8"/>
      <c r="W266" s="8"/>
      <c r="X266" s="8"/>
      <c r="Y266" s="8"/>
      <c r="Z266" s="8"/>
      <c r="AA266" s="8"/>
      <c r="AB266" s="8"/>
      <c r="AC266" s="8"/>
      <c r="AD266" s="8"/>
    </row>
    <row r="267" spans="1:30" ht="15.75" customHeight="1" x14ac:dyDescent="0.2">
      <c r="A267" s="23"/>
      <c r="B267" s="23"/>
      <c r="C267" s="23"/>
      <c r="D267" s="23"/>
      <c r="E267" s="23"/>
      <c r="F267" s="23"/>
      <c r="G267" s="18"/>
      <c r="H267" s="18"/>
      <c r="I267" s="8"/>
      <c r="J267" s="8"/>
      <c r="K267" s="8"/>
      <c r="L267" s="8"/>
      <c r="M267" s="8"/>
      <c r="N267" s="8"/>
      <c r="O267" s="8"/>
      <c r="P267" s="8"/>
      <c r="Q267" s="8"/>
      <c r="R267" s="8"/>
      <c r="S267" s="8"/>
      <c r="T267" s="8"/>
      <c r="U267" s="8"/>
      <c r="V267" s="8"/>
      <c r="W267" s="8"/>
      <c r="X267" s="8"/>
      <c r="Y267" s="8"/>
      <c r="Z267" s="8"/>
      <c r="AA267" s="8"/>
      <c r="AB267" s="8"/>
      <c r="AC267" s="8"/>
      <c r="AD267" s="8"/>
    </row>
    <row r="268" spans="1:30" ht="15.75" customHeight="1" x14ac:dyDescent="0.2">
      <c r="A268" s="23"/>
      <c r="B268" s="23"/>
      <c r="C268" s="23"/>
      <c r="D268" s="23"/>
      <c r="E268" s="23"/>
      <c r="F268" s="23"/>
      <c r="G268" s="18"/>
      <c r="H268" s="18"/>
      <c r="I268" s="8"/>
      <c r="J268" s="8"/>
      <c r="K268" s="8"/>
      <c r="L268" s="8"/>
      <c r="M268" s="8"/>
      <c r="N268" s="8"/>
      <c r="O268" s="8"/>
      <c r="P268" s="8"/>
      <c r="Q268" s="8"/>
      <c r="R268" s="8"/>
      <c r="S268" s="8"/>
      <c r="T268" s="8"/>
      <c r="U268" s="8"/>
      <c r="V268" s="8"/>
      <c r="W268" s="8"/>
      <c r="X268" s="8"/>
      <c r="Y268" s="8"/>
      <c r="Z268" s="8"/>
      <c r="AA268" s="8"/>
      <c r="AB268" s="8"/>
      <c r="AC268" s="8"/>
      <c r="AD268" s="8"/>
    </row>
    <row r="269" spans="1:30" ht="15.75" customHeight="1" x14ac:dyDescent="0.2">
      <c r="A269" s="23"/>
      <c r="B269" s="23"/>
      <c r="C269" s="23"/>
      <c r="D269" s="23"/>
      <c r="E269" s="23"/>
      <c r="F269" s="23"/>
      <c r="G269" s="18"/>
      <c r="H269" s="18"/>
      <c r="I269" s="8"/>
      <c r="J269" s="8"/>
      <c r="K269" s="8"/>
      <c r="L269" s="8"/>
      <c r="M269" s="8"/>
      <c r="N269" s="8"/>
      <c r="O269" s="8"/>
      <c r="P269" s="8"/>
      <c r="Q269" s="8"/>
      <c r="R269" s="8"/>
      <c r="S269" s="8"/>
      <c r="T269" s="8"/>
      <c r="U269" s="8"/>
      <c r="V269" s="8"/>
      <c r="W269" s="8"/>
      <c r="X269" s="8"/>
      <c r="Y269" s="8"/>
      <c r="Z269" s="8"/>
      <c r="AA269" s="8"/>
      <c r="AB269" s="8"/>
      <c r="AC269" s="8"/>
      <c r="AD269" s="8"/>
    </row>
    <row r="270" spans="1:30" ht="15.75" customHeight="1" x14ac:dyDescent="0.2">
      <c r="A270" s="23"/>
      <c r="B270" s="23"/>
      <c r="C270" s="23"/>
      <c r="D270" s="23"/>
      <c r="E270" s="23"/>
      <c r="F270" s="23"/>
      <c r="G270" s="18"/>
      <c r="H270" s="18"/>
      <c r="I270" s="8"/>
      <c r="J270" s="8"/>
      <c r="K270" s="8"/>
      <c r="L270" s="8"/>
      <c r="M270" s="8"/>
      <c r="N270" s="8"/>
      <c r="O270" s="8"/>
      <c r="P270" s="8"/>
      <c r="Q270" s="8"/>
      <c r="R270" s="8"/>
      <c r="S270" s="8"/>
      <c r="T270" s="8"/>
      <c r="U270" s="8"/>
      <c r="V270" s="8"/>
      <c r="W270" s="8"/>
      <c r="X270" s="8"/>
      <c r="Y270" s="8"/>
      <c r="Z270" s="8"/>
      <c r="AA270" s="8"/>
      <c r="AB270" s="8"/>
      <c r="AC270" s="8"/>
      <c r="AD270" s="8"/>
    </row>
    <row r="271" spans="1:30" ht="15.75" customHeight="1" x14ac:dyDescent="0.2">
      <c r="A271" s="23"/>
      <c r="B271" s="23"/>
      <c r="C271" s="23"/>
      <c r="D271" s="23"/>
      <c r="E271" s="23"/>
      <c r="F271" s="23"/>
      <c r="G271" s="18"/>
      <c r="H271" s="18"/>
      <c r="I271" s="8"/>
      <c r="J271" s="8"/>
      <c r="K271" s="8"/>
      <c r="L271" s="8"/>
      <c r="M271" s="8"/>
      <c r="N271" s="8"/>
      <c r="O271" s="8"/>
      <c r="P271" s="8"/>
      <c r="Q271" s="8"/>
      <c r="R271" s="8"/>
      <c r="S271" s="8"/>
      <c r="T271" s="8"/>
      <c r="U271" s="8"/>
      <c r="V271" s="8"/>
      <c r="W271" s="8"/>
      <c r="X271" s="8"/>
      <c r="Y271" s="8"/>
      <c r="Z271" s="8"/>
      <c r="AA271" s="8"/>
      <c r="AB271" s="8"/>
      <c r="AC271" s="8"/>
      <c r="AD271" s="8"/>
    </row>
    <row r="272" spans="1:30" ht="15.75" customHeight="1" x14ac:dyDescent="0.2">
      <c r="A272" s="23"/>
      <c r="B272" s="23"/>
      <c r="C272" s="23"/>
      <c r="D272" s="23"/>
      <c r="E272" s="23"/>
      <c r="F272" s="23"/>
      <c r="G272" s="18"/>
      <c r="H272" s="18"/>
      <c r="I272" s="8"/>
      <c r="J272" s="8"/>
      <c r="K272" s="8"/>
      <c r="L272" s="8"/>
      <c r="M272" s="8"/>
      <c r="N272" s="8"/>
      <c r="O272" s="8"/>
      <c r="P272" s="8"/>
      <c r="Q272" s="8"/>
      <c r="R272" s="8"/>
      <c r="S272" s="8"/>
      <c r="T272" s="8"/>
      <c r="U272" s="8"/>
      <c r="V272" s="8"/>
      <c r="W272" s="8"/>
      <c r="X272" s="8"/>
      <c r="Y272" s="8"/>
      <c r="Z272" s="8"/>
      <c r="AA272" s="8"/>
      <c r="AB272" s="8"/>
      <c r="AC272" s="8"/>
      <c r="AD272" s="8"/>
    </row>
    <row r="273" spans="1:30" ht="15.75" customHeight="1" x14ac:dyDescent="0.2">
      <c r="A273" s="23"/>
      <c r="B273" s="23"/>
      <c r="C273" s="23"/>
      <c r="D273" s="23"/>
      <c r="E273" s="23"/>
      <c r="F273" s="23"/>
      <c r="G273" s="18"/>
      <c r="H273" s="18"/>
      <c r="I273" s="8"/>
      <c r="J273" s="8"/>
      <c r="K273" s="8"/>
      <c r="L273" s="8"/>
      <c r="M273" s="8"/>
      <c r="N273" s="8"/>
      <c r="O273" s="8"/>
      <c r="P273" s="8"/>
      <c r="Q273" s="8"/>
      <c r="R273" s="8"/>
      <c r="S273" s="8"/>
      <c r="T273" s="8"/>
      <c r="U273" s="8"/>
      <c r="V273" s="8"/>
      <c r="W273" s="8"/>
      <c r="X273" s="8"/>
      <c r="Y273" s="8"/>
      <c r="Z273" s="8"/>
      <c r="AA273" s="8"/>
      <c r="AB273" s="8"/>
      <c r="AC273" s="8"/>
      <c r="AD273" s="8"/>
    </row>
    <row r="274" spans="1:30" ht="15.75" customHeight="1" x14ac:dyDescent="0.2">
      <c r="A274" s="23"/>
      <c r="B274" s="23"/>
      <c r="C274" s="23"/>
      <c r="D274" s="23"/>
      <c r="E274" s="23"/>
      <c r="F274" s="23"/>
      <c r="G274" s="18"/>
      <c r="H274" s="18"/>
      <c r="I274" s="8"/>
      <c r="J274" s="8"/>
      <c r="K274" s="8"/>
      <c r="L274" s="8"/>
      <c r="M274" s="8"/>
      <c r="N274" s="8"/>
      <c r="O274" s="8"/>
      <c r="P274" s="8"/>
      <c r="Q274" s="8"/>
      <c r="R274" s="8"/>
      <c r="S274" s="8"/>
      <c r="T274" s="8"/>
      <c r="U274" s="8"/>
      <c r="V274" s="8"/>
      <c r="W274" s="8"/>
      <c r="X274" s="8"/>
      <c r="Y274" s="8"/>
      <c r="Z274" s="8"/>
      <c r="AA274" s="8"/>
      <c r="AB274" s="8"/>
      <c r="AC274" s="8"/>
      <c r="AD274" s="8"/>
    </row>
    <row r="275" spans="1:30" ht="15.75" customHeight="1" x14ac:dyDescent="0.2">
      <c r="A275" s="23"/>
      <c r="B275" s="23"/>
      <c r="C275" s="23"/>
      <c r="D275" s="23"/>
      <c r="E275" s="23"/>
      <c r="F275" s="23"/>
      <c r="G275" s="18"/>
      <c r="H275" s="18"/>
      <c r="I275" s="8"/>
      <c r="J275" s="8"/>
      <c r="K275" s="8"/>
      <c r="L275" s="8"/>
      <c r="M275" s="8"/>
      <c r="N275" s="8"/>
      <c r="O275" s="8"/>
      <c r="P275" s="8"/>
      <c r="Q275" s="8"/>
      <c r="R275" s="8"/>
      <c r="S275" s="8"/>
      <c r="T275" s="8"/>
      <c r="U275" s="8"/>
      <c r="V275" s="8"/>
      <c r="W275" s="8"/>
      <c r="X275" s="8"/>
      <c r="Y275" s="8"/>
      <c r="Z275" s="8"/>
      <c r="AA275" s="8"/>
      <c r="AB275" s="8"/>
      <c r="AC275" s="8"/>
      <c r="AD275" s="8"/>
    </row>
    <row r="276" spans="1:30" ht="15.75" customHeight="1" x14ac:dyDescent="0.2">
      <c r="A276" s="23"/>
      <c r="B276" s="23"/>
      <c r="C276" s="23"/>
      <c r="D276" s="23"/>
      <c r="E276" s="23"/>
      <c r="F276" s="23"/>
      <c r="G276" s="18"/>
      <c r="H276" s="18"/>
      <c r="I276" s="8"/>
      <c r="J276" s="8"/>
      <c r="K276" s="8"/>
      <c r="L276" s="8"/>
      <c r="M276" s="8"/>
      <c r="N276" s="8"/>
      <c r="O276" s="8"/>
      <c r="P276" s="8"/>
      <c r="Q276" s="8"/>
      <c r="R276" s="8"/>
      <c r="S276" s="8"/>
      <c r="T276" s="8"/>
      <c r="U276" s="8"/>
      <c r="V276" s="8"/>
      <c r="W276" s="8"/>
      <c r="X276" s="8"/>
      <c r="Y276" s="8"/>
      <c r="Z276" s="8"/>
      <c r="AA276" s="8"/>
      <c r="AB276" s="8"/>
      <c r="AC276" s="8"/>
      <c r="AD276" s="8"/>
    </row>
    <row r="277" spans="1:30" ht="15.75" customHeight="1" x14ac:dyDescent="0.2">
      <c r="A277" s="23"/>
      <c r="B277" s="23"/>
      <c r="C277" s="23"/>
      <c r="D277" s="23"/>
      <c r="E277" s="23"/>
      <c r="F277" s="23"/>
      <c r="G277" s="18"/>
      <c r="H277" s="18"/>
      <c r="I277" s="8"/>
      <c r="J277" s="8"/>
      <c r="K277" s="8"/>
      <c r="L277" s="8"/>
      <c r="M277" s="8"/>
      <c r="N277" s="8"/>
      <c r="O277" s="8"/>
      <c r="P277" s="8"/>
      <c r="Q277" s="8"/>
      <c r="R277" s="8"/>
      <c r="S277" s="8"/>
      <c r="T277" s="8"/>
      <c r="U277" s="8"/>
      <c r="V277" s="8"/>
      <c r="W277" s="8"/>
      <c r="X277" s="8"/>
      <c r="Y277" s="8"/>
      <c r="Z277" s="8"/>
      <c r="AA277" s="8"/>
      <c r="AB277" s="8"/>
      <c r="AC277" s="8"/>
      <c r="AD277" s="8"/>
    </row>
    <row r="278" spans="1:30" ht="15.75" customHeight="1" x14ac:dyDescent="0.2">
      <c r="A278" s="23"/>
      <c r="B278" s="23"/>
      <c r="C278" s="23"/>
      <c r="D278" s="23"/>
      <c r="E278" s="23"/>
      <c r="F278" s="23"/>
      <c r="G278" s="18"/>
      <c r="H278" s="18"/>
      <c r="I278" s="8"/>
      <c r="J278" s="8"/>
      <c r="K278" s="8"/>
      <c r="L278" s="8"/>
      <c r="M278" s="8"/>
      <c r="N278" s="8"/>
      <c r="O278" s="8"/>
      <c r="P278" s="8"/>
      <c r="Q278" s="8"/>
      <c r="R278" s="8"/>
      <c r="S278" s="8"/>
      <c r="T278" s="8"/>
      <c r="U278" s="8"/>
      <c r="V278" s="8"/>
      <c r="W278" s="8"/>
      <c r="X278" s="8"/>
      <c r="Y278" s="8"/>
      <c r="Z278" s="8"/>
      <c r="AA278" s="8"/>
      <c r="AB278" s="8"/>
      <c r="AC278" s="8"/>
      <c r="AD278" s="8"/>
    </row>
    <row r="279" spans="1:30" ht="15.75" customHeight="1" x14ac:dyDescent="0.2">
      <c r="A279" s="23"/>
      <c r="B279" s="23"/>
      <c r="C279" s="23"/>
      <c r="D279" s="23"/>
      <c r="E279" s="23"/>
      <c r="F279" s="23"/>
      <c r="G279" s="18"/>
      <c r="H279" s="18"/>
      <c r="I279" s="8"/>
      <c r="J279" s="8"/>
      <c r="K279" s="8"/>
      <c r="L279" s="8"/>
      <c r="M279" s="8"/>
      <c r="N279" s="8"/>
      <c r="O279" s="8"/>
      <c r="P279" s="8"/>
      <c r="Q279" s="8"/>
      <c r="R279" s="8"/>
      <c r="S279" s="8"/>
      <c r="T279" s="8"/>
      <c r="U279" s="8"/>
      <c r="V279" s="8"/>
      <c r="W279" s="8"/>
      <c r="X279" s="8"/>
      <c r="Y279" s="8"/>
      <c r="Z279" s="8"/>
      <c r="AA279" s="8"/>
      <c r="AB279" s="8"/>
      <c r="AC279" s="8"/>
      <c r="AD279" s="8"/>
    </row>
    <row r="280" spans="1:30" ht="15.75" customHeight="1" x14ac:dyDescent="0.2">
      <c r="A280" s="23"/>
      <c r="B280" s="23"/>
      <c r="C280" s="23"/>
      <c r="D280" s="23"/>
      <c r="E280" s="23"/>
      <c r="F280" s="23"/>
      <c r="G280" s="18"/>
      <c r="H280" s="18"/>
      <c r="I280" s="8"/>
      <c r="J280" s="8"/>
      <c r="K280" s="8"/>
      <c r="L280" s="8"/>
      <c r="M280" s="8"/>
      <c r="N280" s="8"/>
      <c r="O280" s="8"/>
      <c r="P280" s="8"/>
      <c r="Q280" s="8"/>
      <c r="R280" s="8"/>
      <c r="S280" s="8"/>
      <c r="T280" s="8"/>
      <c r="U280" s="8"/>
      <c r="V280" s="8"/>
      <c r="W280" s="8"/>
      <c r="X280" s="8"/>
      <c r="Y280" s="8"/>
      <c r="Z280" s="8"/>
      <c r="AA280" s="8"/>
      <c r="AB280" s="8"/>
      <c r="AC280" s="8"/>
      <c r="AD280" s="8"/>
    </row>
    <row r="281" spans="1:30" ht="15.75" customHeight="1" x14ac:dyDescent="0.2">
      <c r="A281" s="23"/>
      <c r="B281" s="23"/>
      <c r="C281" s="23"/>
      <c r="D281" s="23"/>
      <c r="E281" s="23"/>
      <c r="F281" s="23"/>
      <c r="G281" s="18"/>
      <c r="H281" s="18"/>
      <c r="I281" s="8"/>
      <c r="J281" s="8"/>
      <c r="K281" s="8"/>
      <c r="L281" s="8"/>
      <c r="M281" s="8"/>
      <c r="N281" s="8"/>
      <c r="O281" s="8"/>
      <c r="P281" s="8"/>
      <c r="Q281" s="8"/>
      <c r="R281" s="8"/>
      <c r="S281" s="8"/>
      <c r="T281" s="8"/>
      <c r="U281" s="8"/>
      <c r="V281" s="8"/>
      <c r="W281" s="8"/>
      <c r="X281" s="8"/>
      <c r="Y281" s="8"/>
      <c r="Z281" s="8"/>
      <c r="AA281" s="8"/>
      <c r="AB281" s="8"/>
      <c r="AC281" s="8"/>
      <c r="AD281" s="8"/>
    </row>
    <row r="282" spans="1:30" ht="15.75" customHeight="1" x14ac:dyDescent="0.2">
      <c r="A282" s="23"/>
      <c r="B282" s="23"/>
      <c r="C282" s="23"/>
      <c r="D282" s="23"/>
      <c r="E282" s="23"/>
      <c r="F282" s="23"/>
      <c r="G282" s="18"/>
      <c r="H282" s="18"/>
      <c r="I282" s="8"/>
      <c r="J282" s="8"/>
      <c r="K282" s="8"/>
      <c r="L282" s="8"/>
      <c r="M282" s="8"/>
      <c r="N282" s="8"/>
      <c r="O282" s="8"/>
      <c r="P282" s="8"/>
      <c r="Q282" s="8"/>
      <c r="R282" s="8"/>
      <c r="S282" s="8"/>
      <c r="T282" s="8"/>
      <c r="U282" s="8"/>
      <c r="V282" s="8"/>
      <c r="W282" s="8"/>
      <c r="X282" s="8"/>
      <c r="Y282" s="8"/>
      <c r="Z282" s="8"/>
      <c r="AA282" s="8"/>
      <c r="AB282" s="8"/>
      <c r="AC282" s="8"/>
      <c r="AD282" s="8"/>
    </row>
    <row r="283" spans="1:30" ht="15.75" customHeight="1" x14ac:dyDescent="0.2">
      <c r="A283" s="23"/>
      <c r="B283" s="23"/>
      <c r="C283" s="23"/>
      <c r="D283" s="23"/>
      <c r="E283" s="23"/>
      <c r="F283" s="23"/>
      <c r="G283" s="18"/>
      <c r="H283" s="18"/>
      <c r="I283" s="8"/>
      <c r="J283" s="8"/>
      <c r="K283" s="8"/>
      <c r="L283" s="8"/>
      <c r="M283" s="8"/>
      <c r="N283" s="8"/>
      <c r="O283" s="8"/>
      <c r="P283" s="8"/>
      <c r="Q283" s="8"/>
      <c r="R283" s="8"/>
      <c r="S283" s="8"/>
      <c r="T283" s="8"/>
      <c r="U283" s="8"/>
      <c r="V283" s="8"/>
      <c r="W283" s="8"/>
      <c r="X283" s="8"/>
      <c r="Y283" s="8"/>
      <c r="Z283" s="8"/>
      <c r="AA283" s="8"/>
      <c r="AB283" s="8"/>
      <c r="AC283" s="8"/>
      <c r="AD283" s="8"/>
    </row>
    <row r="284" spans="1:30" ht="15.75" customHeight="1" x14ac:dyDescent="0.2">
      <c r="A284" s="23"/>
      <c r="B284" s="23"/>
      <c r="C284" s="23"/>
      <c r="D284" s="23"/>
      <c r="E284" s="23"/>
      <c r="F284" s="23"/>
      <c r="G284" s="18"/>
      <c r="H284" s="18"/>
      <c r="I284" s="8"/>
      <c r="J284" s="8"/>
      <c r="K284" s="8"/>
      <c r="L284" s="8"/>
      <c r="M284" s="8"/>
      <c r="N284" s="8"/>
      <c r="O284" s="8"/>
      <c r="P284" s="8"/>
      <c r="Q284" s="8"/>
      <c r="R284" s="8"/>
      <c r="S284" s="8"/>
      <c r="T284" s="8"/>
      <c r="U284" s="8"/>
      <c r="V284" s="8"/>
      <c r="W284" s="8"/>
      <c r="X284" s="8"/>
      <c r="Y284" s="8"/>
      <c r="Z284" s="8"/>
      <c r="AA284" s="8"/>
      <c r="AB284" s="8"/>
      <c r="AC284" s="8"/>
      <c r="AD284" s="8"/>
    </row>
    <row r="285" spans="1:30" ht="15.75" customHeight="1" x14ac:dyDescent="0.2">
      <c r="A285" s="23"/>
      <c r="B285" s="23"/>
      <c r="C285" s="23"/>
      <c r="D285" s="23"/>
      <c r="E285" s="23"/>
      <c r="F285" s="23"/>
      <c r="G285" s="18"/>
      <c r="H285" s="18"/>
      <c r="I285" s="8"/>
      <c r="J285" s="8"/>
      <c r="K285" s="8"/>
      <c r="L285" s="8"/>
      <c r="M285" s="8"/>
      <c r="N285" s="8"/>
      <c r="O285" s="8"/>
      <c r="P285" s="8"/>
      <c r="Q285" s="8"/>
      <c r="R285" s="8"/>
      <c r="S285" s="8"/>
      <c r="T285" s="8"/>
      <c r="U285" s="8"/>
      <c r="V285" s="8"/>
      <c r="W285" s="8"/>
      <c r="X285" s="8"/>
      <c r="Y285" s="8"/>
      <c r="Z285" s="8"/>
      <c r="AA285" s="8"/>
      <c r="AB285" s="8"/>
      <c r="AC285" s="8"/>
      <c r="AD285" s="8"/>
    </row>
    <row r="286" spans="1:30" ht="15.75" customHeight="1" x14ac:dyDescent="0.2">
      <c r="A286" s="23"/>
      <c r="B286" s="23"/>
      <c r="C286" s="23"/>
      <c r="D286" s="23"/>
      <c r="E286" s="23"/>
      <c r="F286" s="23"/>
      <c r="G286" s="18"/>
      <c r="H286" s="18"/>
      <c r="I286" s="8"/>
      <c r="J286" s="8"/>
      <c r="K286" s="8"/>
      <c r="L286" s="8"/>
      <c r="M286" s="8"/>
      <c r="N286" s="8"/>
      <c r="O286" s="8"/>
      <c r="P286" s="8"/>
      <c r="Q286" s="8"/>
      <c r="R286" s="8"/>
      <c r="S286" s="8"/>
      <c r="T286" s="8"/>
      <c r="U286" s="8"/>
      <c r="V286" s="8"/>
      <c r="W286" s="8"/>
      <c r="X286" s="8"/>
      <c r="Y286" s="8"/>
      <c r="Z286" s="8"/>
      <c r="AA286" s="8"/>
      <c r="AB286" s="8"/>
      <c r="AC286" s="8"/>
      <c r="AD286" s="8"/>
    </row>
    <row r="287" spans="1:30" ht="15.75" customHeight="1" x14ac:dyDescent="0.2">
      <c r="A287" s="23"/>
      <c r="B287" s="23"/>
      <c r="C287" s="23"/>
      <c r="D287" s="23"/>
      <c r="E287" s="23"/>
      <c r="F287" s="23"/>
      <c r="G287" s="18"/>
      <c r="H287" s="18"/>
      <c r="I287" s="8"/>
      <c r="J287" s="8"/>
      <c r="K287" s="8"/>
      <c r="L287" s="8"/>
      <c r="M287" s="8"/>
      <c r="N287" s="8"/>
      <c r="O287" s="8"/>
      <c r="P287" s="8"/>
      <c r="Q287" s="8"/>
      <c r="R287" s="8"/>
      <c r="S287" s="8"/>
      <c r="T287" s="8"/>
      <c r="U287" s="8"/>
      <c r="V287" s="8"/>
      <c r="W287" s="8"/>
      <c r="X287" s="8"/>
      <c r="Y287" s="8"/>
      <c r="Z287" s="8"/>
      <c r="AA287" s="8"/>
      <c r="AB287" s="8"/>
      <c r="AC287" s="8"/>
      <c r="AD287" s="8"/>
    </row>
    <row r="288" spans="1:30" ht="15.75" customHeight="1" x14ac:dyDescent="0.2">
      <c r="A288" s="23"/>
      <c r="B288" s="23"/>
      <c r="C288" s="23"/>
      <c r="D288" s="23"/>
      <c r="E288" s="23"/>
      <c r="F288" s="23"/>
      <c r="G288" s="18"/>
      <c r="H288" s="18"/>
      <c r="I288" s="8"/>
      <c r="J288" s="8"/>
      <c r="K288" s="8"/>
      <c r="L288" s="8"/>
      <c r="M288" s="8"/>
      <c r="N288" s="8"/>
      <c r="O288" s="8"/>
      <c r="P288" s="8"/>
      <c r="Q288" s="8"/>
      <c r="R288" s="8"/>
      <c r="S288" s="8"/>
      <c r="T288" s="8"/>
      <c r="U288" s="8"/>
      <c r="V288" s="8"/>
      <c r="W288" s="8"/>
      <c r="X288" s="8"/>
      <c r="Y288" s="8"/>
      <c r="Z288" s="8"/>
      <c r="AA288" s="8"/>
      <c r="AB288" s="8"/>
      <c r="AC288" s="8"/>
      <c r="AD288" s="8"/>
    </row>
    <row r="289" spans="1:30" ht="15.75" customHeight="1" x14ac:dyDescent="0.2">
      <c r="A289" s="23"/>
      <c r="B289" s="23"/>
      <c r="C289" s="23"/>
      <c r="D289" s="23"/>
      <c r="E289" s="23"/>
      <c r="F289" s="23"/>
      <c r="G289" s="18"/>
      <c r="H289" s="18"/>
      <c r="I289" s="8"/>
      <c r="J289" s="8"/>
      <c r="K289" s="8"/>
      <c r="L289" s="8"/>
      <c r="M289" s="8"/>
      <c r="N289" s="8"/>
      <c r="O289" s="8"/>
      <c r="P289" s="8"/>
      <c r="Q289" s="8"/>
      <c r="R289" s="8"/>
      <c r="S289" s="8"/>
      <c r="T289" s="8"/>
      <c r="U289" s="8"/>
      <c r="V289" s="8"/>
      <c r="W289" s="8"/>
      <c r="X289" s="8"/>
      <c r="Y289" s="8"/>
      <c r="Z289" s="8"/>
      <c r="AA289" s="8"/>
      <c r="AB289" s="8"/>
      <c r="AC289" s="8"/>
      <c r="AD289" s="8"/>
    </row>
    <row r="290" spans="1:30" ht="15.75" customHeight="1" x14ac:dyDescent="0.2">
      <c r="A290" s="23"/>
      <c r="B290" s="23"/>
      <c r="C290" s="23"/>
      <c r="D290" s="23"/>
      <c r="E290" s="23"/>
      <c r="F290" s="23"/>
      <c r="G290" s="18"/>
      <c r="H290" s="18"/>
      <c r="I290" s="8"/>
      <c r="J290" s="8"/>
      <c r="K290" s="8"/>
      <c r="L290" s="8"/>
      <c r="M290" s="8"/>
      <c r="N290" s="8"/>
      <c r="O290" s="8"/>
      <c r="P290" s="8"/>
      <c r="Q290" s="8"/>
      <c r="R290" s="8"/>
      <c r="S290" s="8"/>
      <c r="T290" s="8"/>
      <c r="U290" s="8"/>
      <c r="V290" s="8"/>
      <c r="W290" s="8"/>
      <c r="X290" s="8"/>
      <c r="Y290" s="8"/>
      <c r="Z290" s="8"/>
      <c r="AA290" s="8"/>
      <c r="AB290" s="8"/>
      <c r="AC290" s="8"/>
      <c r="AD290" s="8"/>
    </row>
    <row r="291" spans="1:30" ht="15.75" customHeight="1" x14ac:dyDescent="0.2">
      <c r="A291" s="23"/>
      <c r="B291" s="23"/>
      <c r="C291" s="23"/>
      <c r="D291" s="23"/>
      <c r="E291" s="23"/>
      <c r="F291" s="23"/>
      <c r="G291" s="18"/>
      <c r="H291" s="18"/>
      <c r="I291" s="8"/>
      <c r="J291" s="8"/>
      <c r="K291" s="8"/>
      <c r="L291" s="8"/>
      <c r="M291" s="8"/>
      <c r="N291" s="8"/>
      <c r="O291" s="8"/>
      <c r="P291" s="8"/>
      <c r="Q291" s="8"/>
      <c r="R291" s="8"/>
      <c r="S291" s="8"/>
      <c r="T291" s="8"/>
      <c r="U291" s="8"/>
      <c r="V291" s="8"/>
      <c r="W291" s="8"/>
      <c r="X291" s="8"/>
      <c r="Y291" s="8"/>
      <c r="Z291" s="8"/>
      <c r="AA291" s="8"/>
      <c r="AB291" s="8"/>
      <c r="AC291" s="8"/>
      <c r="AD291" s="8"/>
    </row>
    <row r="292" spans="1:30" ht="15.75" customHeight="1" x14ac:dyDescent="0.2">
      <c r="A292" s="23"/>
      <c r="B292" s="23"/>
      <c r="C292" s="23"/>
      <c r="D292" s="23"/>
      <c r="E292" s="23"/>
      <c r="F292" s="23"/>
      <c r="G292" s="18"/>
      <c r="H292" s="18"/>
      <c r="I292" s="8"/>
      <c r="J292" s="8"/>
      <c r="K292" s="8"/>
      <c r="L292" s="8"/>
      <c r="M292" s="8"/>
      <c r="N292" s="8"/>
      <c r="O292" s="8"/>
      <c r="P292" s="8"/>
      <c r="Q292" s="8"/>
      <c r="R292" s="8"/>
      <c r="S292" s="8"/>
      <c r="T292" s="8"/>
      <c r="U292" s="8"/>
      <c r="V292" s="8"/>
      <c r="W292" s="8"/>
      <c r="X292" s="8"/>
      <c r="Y292" s="8"/>
      <c r="Z292" s="8"/>
      <c r="AA292" s="8"/>
      <c r="AB292" s="8"/>
      <c r="AC292" s="8"/>
      <c r="AD292" s="8"/>
    </row>
    <row r="293" spans="1:30" ht="15.75" customHeight="1" x14ac:dyDescent="0.2">
      <c r="A293" s="23"/>
      <c r="B293" s="23"/>
      <c r="C293" s="23"/>
      <c r="D293" s="23"/>
      <c r="E293" s="23"/>
      <c r="F293" s="23"/>
      <c r="G293" s="18"/>
      <c r="H293" s="18"/>
      <c r="I293" s="8"/>
      <c r="J293" s="8"/>
      <c r="K293" s="8"/>
      <c r="L293" s="8"/>
      <c r="M293" s="8"/>
      <c r="N293" s="8"/>
      <c r="O293" s="8"/>
      <c r="P293" s="8"/>
      <c r="Q293" s="8"/>
      <c r="R293" s="8"/>
      <c r="S293" s="8"/>
      <c r="T293" s="8"/>
      <c r="U293" s="8"/>
      <c r="V293" s="8"/>
      <c r="W293" s="8"/>
      <c r="X293" s="8"/>
      <c r="Y293" s="8"/>
      <c r="Z293" s="8"/>
      <c r="AA293" s="8"/>
      <c r="AB293" s="8"/>
      <c r="AC293" s="8"/>
      <c r="AD293" s="8"/>
    </row>
    <row r="294" spans="1:30" ht="15.75" customHeight="1" x14ac:dyDescent="0.2">
      <c r="A294" s="23"/>
      <c r="B294" s="23"/>
      <c r="C294" s="23"/>
      <c r="D294" s="23"/>
      <c r="E294" s="23"/>
      <c r="F294" s="23"/>
      <c r="G294" s="18"/>
      <c r="H294" s="18"/>
      <c r="I294" s="8"/>
      <c r="J294" s="8"/>
      <c r="K294" s="8"/>
      <c r="L294" s="8"/>
      <c r="M294" s="8"/>
      <c r="N294" s="8"/>
      <c r="O294" s="8"/>
      <c r="P294" s="8"/>
      <c r="Q294" s="8"/>
      <c r="R294" s="8"/>
      <c r="S294" s="8"/>
      <c r="T294" s="8"/>
      <c r="U294" s="8"/>
      <c r="V294" s="8"/>
      <c r="W294" s="8"/>
      <c r="X294" s="8"/>
      <c r="Y294" s="8"/>
      <c r="Z294" s="8"/>
      <c r="AA294" s="8"/>
      <c r="AB294" s="8"/>
      <c r="AC294" s="8"/>
      <c r="AD294" s="8"/>
    </row>
    <row r="295" spans="1:30" ht="15.75" customHeight="1" x14ac:dyDescent="0.2">
      <c r="A295" s="23"/>
      <c r="B295" s="23"/>
      <c r="C295" s="23"/>
      <c r="D295" s="23"/>
      <c r="E295" s="23"/>
      <c r="F295" s="23"/>
      <c r="G295" s="18"/>
      <c r="H295" s="18"/>
      <c r="I295" s="8"/>
      <c r="J295" s="8"/>
      <c r="K295" s="8"/>
      <c r="L295" s="8"/>
      <c r="M295" s="8"/>
      <c r="N295" s="8"/>
      <c r="O295" s="8"/>
      <c r="P295" s="8"/>
      <c r="Q295" s="8"/>
      <c r="R295" s="8"/>
      <c r="S295" s="8"/>
      <c r="T295" s="8"/>
      <c r="U295" s="8"/>
      <c r="V295" s="8"/>
      <c r="W295" s="8"/>
      <c r="X295" s="8"/>
      <c r="Y295" s="8"/>
      <c r="Z295" s="8"/>
      <c r="AA295" s="8"/>
      <c r="AB295" s="8"/>
      <c r="AC295" s="8"/>
      <c r="AD295" s="8"/>
    </row>
    <row r="296" spans="1:30" ht="15.75" customHeight="1" x14ac:dyDescent="0.2">
      <c r="A296" s="23"/>
      <c r="B296" s="23"/>
      <c r="C296" s="23"/>
      <c r="D296" s="23"/>
      <c r="E296" s="23"/>
      <c r="F296" s="23"/>
      <c r="G296" s="18"/>
      <c r="H296" s="18"/>
      <c r="I296" s="8"/>
      <c r="J296" s="8"/>
      <c r="K296" s="8"/>
      <c r="L296" s="8"/>
      <c r="M296" s="8"/>
      <c r="N296" s="8"/>
      <c r="O296" s="8"/>
      <c r="P296" s="8"/>
      <c r="Q296" s="8"/>
      <c r="R296" s="8"/>
      <c r="S296" s="8"/>
      <c r="T296" s="8"/>
      <c r="U296" s="8"/>
      <c r="V296" s="8"/>
      <c r="W296" s="8"/>
      <c r="X296" s="8"/>
      <c r="Y296" s="8"/>
      <c r="Z296" s="8"/>
      <c r="AA296" s="8"/>
      <c r="AB296" s="8"/>
      <c r="AC296" s="8"/>
      <c r="AD296" s="8"/>
    </row>
    <row r="297" spans="1:30" ht="15.75" customHeight="1" x14ac:dyDescent="0.2">
      <c r="A297" s="23"/>
      <c r="B297" s="23"/>
      <c r="C297" s="23"/>
      <c r="D297" s="23"/>
      <c r="E297" s="23"/>
      <c r="F297" s="23"/>
      <c r="G297" s="18"/>
      <c r="H297" s="18"/>
      <c r="I297" s="8"/>
      <c r="J297" s="8"/>
      <c r="K297" s="8"/>
      <c r="L297" s="8"/>
      <c r="M297" s="8"/>
      <c r="N297" s="8"/>
      <c r="O297" s="8"/>
      <c r="P297" s="8"/>
      <c r="Q297" s="8"/>
      <c r="R297" s="8"/>
      <c r="S297" s="8"/>
      <c r="T297" s="8"/>
      <c r="U297" s="8"/>
      <c r="V297" s="8"/>
      <c r="W297" s="8"/>
      <c r="X297" s="8"/>
      <c r="Y297" s="8"/>
      <c r="Z297" s="8"/>
      <c r="AA297" s="8"/>
      <c r="AB297" s="8"/>
      <c r="AC297" s="8"/>
      <c r="AD297" s="8"/>
    </row>
    <row r="298" spans="1:30" ht="15.75" customHeight="1" x14ac:dyDescent="0.2">
      <c r="A298" s="23"/>
      <c r="B298" s="23"/>
      <c r="C298" s="23"/>
      <c r="D298" s="23"/>
      <c r="E298" s="23"/>
      <c r="F298" s="23"/>
      <c r="G298" s="18"/>
      <c r="H298" s="18"/>
      <c r="I298" s="8"/>
      <c r="J298" s="8"/>
      <c r="K298" s="8"/>
      <c r="L298" s="8"/>
      <c r="M298" s="8"/>
      <c r="N298" s="8"/>
      <c r="O298" s="8"/>
      <c r="P298" s="8"/>
      <c r="Q298" s="8"/>
      <c r="R298" s="8"/>
      <c r="S298" s="8"/>
      <c r="T298" s="8"/>
      <c r="U298" s="8"/>
      <c r="V298" s="8"/>
      <c r="W298" s="8"/>
      <c r="X298" s="8"/>
      <c r="Y298" s="8"/>
      <c r="Z298" s="8"/>
      <c r="AA298" s="8"/>
      <c r="AB298" s="8"/>
      <c r="AC298" s="8"/>
      <c r="AD298" s="8"/>
    </row>
    <row r="299" spans="1:30" ht="15.75" customHeight="1" x14ac:dyDescent="0.2">
      <c r="A299" s="23"/>
      <c r="B299" s="23"/>
      <c r="C299" s="23"/>
      <c r="D299" s="23"/>
      <c r="E299" s="23"/>
      <c r="F299" s="23"/>
      <c r="G299" s="18"/>
      <c r="H299" s="18"/>
      <c r="I299" s="8"/>
      <c r="J299" s="8"/>
      <c r="K299" s="8"/>
      <c r="L299" s="8"/>
      <c r="M299" s="8"/>
      <c r="N299" s="8"/>
      <c r="O299" s="8"/>
      <c r="P299" s="8"/>
      <c r="Q299" s="8"/>
      <c r="R299" s="8"/>
      <c r="S299" s="8"/>
      <c r="T299" s="8"/>
      <c r="U299" s="8"/>
      <c r="V299" s="8"/>
      <c r="W299" s="8"/>
      <c r="X299" s="8"/>
      <c r="Y299" s="8"/>
      <c r="Z299" s="8"/>
      <c r="AA299" s="8"/>
      <c r="AB299" s="8"/>
      <c r="AC299" s="8"/>
      <c r="AD299" s="8"/>
    </row>
    <row r="300" spans="1:30" ht="15.75" customHeight="1" x14ac:dyDescent="0.2">
      <c r="A300" s="23"/>
      <c r="B300" s="23"/>
      <c r="C300" s="23"/>
      <c r="D300" s="23"/>
      <c r="E300" s="23"/>
      <c r="F300" s="23"/>
      <c r="G300" s="18"/>
      <c r="H300" s="18"/>
      <c r="I300" s="8"/>
      <c r="J300" s="8"/>
      <c r="K300" s="8"/>
      <c r="L300" s="8"/>
      <c r="M300" s="8"/>
      <c r="N300" s="8"/>
      <c r="O300" s="8"/>
      <c r="P300" s="8"/>
      <c r="Q300" s="8"/>
      <c r="R300" s="8"/>
      <c r="S300" s="8"/>
      <c r="T300" s="8"/>
      <c r="U300" s="8"/>
      <c r="V300" s="8"/>
      <c r="W300" s="8"/>
      <c r="X300" s="8"/>
      <c r="Y300" s="8"/>
      <c r="Z300" s="8"/>
      <c r="AA300" s="8"/>
      <c r="AB300" s="8"/>
      <c r="AC300" s="8"/>
      <c r="AD300" s="8"/>
    </row>
    <row r="301" spans="1:30" ht="15.75" customHeight="1" x14ac:dyDescent="0.2">
      <c r="A301" s="23"/>
      <c r="B301" s="23"/>
      <c r="C301" s="23"/>
      <c r="D301" s="23"/>
      <c r="E301" s="23"/>
      <c r="F301" s="23"/>
      <c r="G301" s="18"/>
      <c r="H301" s="18"/>
      <c r="I301" s="8"/>
      <c r="J301" s="8"/>
      <c r="K301" s="8"/>
      <c r="L301" s="8"/>
      <c r="M301" s="8"/>
      <c r="N301" s="8"/>
      <c r="O301" s="8"/>
      <c r="P301" s="8"/>
      <c r="Q301" s="8"/>
      <c r="R301" s="8"/>
      <c r="S301" s="8"/>
      <c r="T301" s="8"/>
      <c r="U301" s="8"/>
      <c r="V301" s="8"/>
      <c r="W301" s="8"/>
      <c r="X301" s="8"/>
      <c r="Y301" s="8"/>
      <c r="Z301" s="8"/>
      <c r="AA301" s="8"/>
      <c r="AB301" s="8"/>
      <c r="AC301" s="8"/>
      <c r="AD301" s="8"/>
    </row>
    <row r="302" spans="1:30" ht="15.75" customHeight="1" x14ac:dyDescent="0.2">
      <c r="A302" s="23"/>
      <c r="B302" s="23"/>
      <c r="C302" s="23"/>
      <c r="D302" s="23"/>
      <c r="E302" s="23"/>
      <c r="F302" s="23"/>
      <c r="G302" s="18"/>
      <c r="H302" s="18"/>
      <c r="I302" s="8"/>
      <c r="J302" s="8"/>
      <c r="K302" s="8"/>
      <c r="L302" s="8"/>
      <c r="M302" s="8"/>
      <c r="N302" s="8"/>
      <c r="O302" s="8"/>
      <c r="P302" s="8"/>
      <c r="Q302" s="8"/>
      <c r="R302" s="8"/>
      <c r="S302" s="8"/>
      <c r="T302" s="8"/>
      <c r="U302" s="8"/>
      <c r="V302" s="8"/>
      <c r="W302" s="8"/>
      <c r="X302" s="8"/>
      <c r="Y302" s="8"/>
      <c r="Z302" s="8"/>
      <c r="AA302" s="8"/>
      <c r="AB302" s="8"/>
      <c r="AC302" s="8"/>
      <c r="AD302" s="8"/>
    </row>
    <row r="303" spans="1:30" ht="15.75" customHeight="1" x14ac:dyDescent="0.2">
      <c r="A303" s="23"/>
      <c r="B303" s="23"/>
      <c r="C303" s="23"/>
      <c r="D303" s="23"/>
      <c r="E303" s="23"/>
      <c r="F303" s="23"/>
      <c r="G303" s="18"/>
      <c r="H303" s="18"/>
      <c r="I303" s="8"/>
      <c r="J303" s="8"/>
      <c r="K303" s="8"/>
      <c r="L303" s="8"/>
      <c r="M303" s="8"/>
      <c r="N303" s="8"/>
      <c r="O303" s="8"/>
      <c r="P303" s="8"/>
      <c r="Q303" s="8"/>
      <c r="R303" s="8"/>
      <c r="S303" s="8"/>
      <c r="T303" s="8"/>
      <c r="U303" s="8"/>
      <c r="V303" s="8"/>
      <c r="W303" s="8"/>
      <c r="X303" s="8"/>
      <c r="Y303" s="8"/>
      <c r="Z303" s="8"/>
      <c r="AA303" s="8"/>
      <c r="AB303" s="8"/>
      <c r="AC303" s="8"/>
      <c r="AD303" s="8"/>
    </row>
    <row r="304" spans="1:30" ht="15.75" customHeight="1" x14ac:dyDescent="0.2">
      <c r="A304" s="23"/>
      <c r="B304" s="23"/>
      <c r="C304" s="23"/>
      <c r="D304" s="23"/>
      <c r="E304" s="23"/>
      <c r="F304" s="23"/>
      <c r="G304" s="18"/>
      <c r="H304" s="18"/>
      <c r="I304" s="8"/>
      <c r="J304" s="8"/>
      <c r="K304" s="8"/>
      <c r="L304" s="8"/>
      <c r="M304" s="8"/>
      <c r="N304" s="8"/>
      <c r="O304" s="8"/>
      <c r="P304" s="8"/>
      <c r="Q304" s="8"/>
      <c r="R304" s="8"/>
      <c r="S304" s="8"/>
      <c r="T304" s="8"/>
      <c r="U304" s="8"/>
      <c r="V304" s="8"/>
      <c r="W304" s="8"/>
      <c r="X304" s="8"/>
      <c r="Y304" s="8"/>
      <c r="Z304" s="8"/>
      <c r="AA304" s="8"/>
      <c r="AB304" s="8"/>
      <c r="AC304" s="8"/>
      <c r="AD304" s="8"/>
    </row>
    <row r="305" spans="1:30" ht="15.75" customHeight="1" x14ac:dyDescent="0.2">
      <c r="A305" s="23"/>
      <c r="B305" s="23"/>
      <c r="C305" s="23"/>
      <c r="D305" s="23"/>
      <c r="E305" s="23"/>
      <c r="F305" s="23"/>
      <c r="G305" s="18"/>
      <c r="H305" s="18"/>
      <c r="I305" s="8"/>
      <c r="J305" s="8"/>
      <c r="K305" s="8"/>
      <c r="L305" s="8"/>
      <c r="M305" s="8"/>
      <c r="N305" s="8"/>
      <c r="O305" s="8"/>
      <c r="P305" s="8"/>
      <c r="Q305" s="8"/>
      <c r="R305" s="8"/>
      <c r="S305" s="8"/>
      <c r="T305" s="8"/>
      <c r="U305" s="8"/>
      <c r="V305" s="8"/>
      <c r="W305" s="8"/>
      <c r="X305" s="8"/>
      <c r="Y305" s="8"/>
      <c r="Z305" s="8"/>
      <c r="AA305" s="8"/>
      <c r="AB305" s="8"/>
      <c r="AC305" s="8"/>
      <c r="AD305" s="8"/>
    </row>
    <row r="306" spans="1:30" ht="15.75" customHeight="1" x14ac:dyDescent="0.2">
      <c r="A306" s="23"/>
      <c r="B306" s="23"/>
      <c r="C306" s="23"/>
      <c r="D306" s="23"/>
      <c r="E306" s="23"/>
      <c r="F306" s="23"/>
      <c r="G306" s="18"/>
      <c r="H306" s="18"/>
      <c r="I306" s="8"/>
      <c r="J306" s="8"/>
      <c r="K306" s="8"/>
      <c r="L306" s="8"/>
      <c r="M306" s="8"/>
      <c r="N306" s="8"/>
      <c r="O306" s="8"/>
      <c r="P306" s="8"/>
      <c r="Q306" s="8"/>
      <c r="R306" s="8"/>
      <c r="S306" s="8"/>
      <c r="T306" s="8"/>
      <c r="U306" s="8"/>
      <c r="V306" s="8"/>
      <c r="W306" s="8"/>
      <c r="X306" s="8"/>
      <c r="Y306" s="8"/>
      <c r="Z306" s="8"/>
      <c r="AA306" s="8"/>
      <c r="AB306" s="8"/>
      <c r="AC306" s="8"/>
      <c r="AD306" s="8"/>
    </row>
    <row r="307" spans="1:30" ht="15.75" customHeight="1" x14ac:dyDescent="0.2">
      <c r="A307" s="23"/>
      <c r="B307" s="23"/>
      <c r="C307" s="23"/>
      <c r="D307" s="23"/>
      <c r="E307" s="23"/>
      <c r="F307" s="23"/>
      <c r="G307" s="18"/>
      <c r="H307" s="18"/>
      <c r="I307" s="8"/>
      <c r="J307" s="8"/>
      <c r="K307" s="8"/>
      <c r="L307" s="8"/>
      <c r="M307" s="8"/>
      <c r="N307" s="8"/>
      <c r="O307" s="8"/>
      <c r="P307" s="8"/>
      <c r="Q307" s="8"/>
      <c r="R307" s="8"/>
      <c r="S307" s="8"/>
      <c r="T307" s="8"/>
      <c r="U307" s="8"/>
      <c r="V307" s="8"/>
      <c r="W307" s="8"/>
      <c r="X307" s="8"/>
      <c r="Y307" s="8"/>
      <c r="Z307" s="8"/>
      <c r="AA307" s="8"/>
      <c r="AB307" s="8"/>
      <c r="AC307" s="8"/>
      <c r="AD307" s="8"/>
    </row>
    <row r="308" spans="1:30" ht="15.75" customHeight="1" x14ac:dyDescent="0.2">
      <c r="A308" s="23"/>
      <c r="B308" s="23"/>
      <c r="C308" s="23"/>
      <c r="D308" s="23"/>
      <c r="E308" s="23"/>
      <c r="F308" s="23"/>
      <c r="G308" s="18"/>
      <c r="H308" s="18"/>
      <c r="I308" s="8"/>
      <c r="J308" s="8"/>
      <c r="K308" s="8"/>
      <c r="L308" s="8"/>
      <c r="M308" s="8"/>
      <c r="N308" s="8"/>
      <c r="O308" s="8"/>
      <c r="P308" s="8"/>
      <c r="Q308" s="8"/>
      <c r="R308" s="8"/>
      <c r="S308" s="8"/>
      <c r="T308" s="8"/>
      <c r="U308" s="8"/>
      <c r="V308" s="8"/>
      <c r="W308" s="8"/>
      <c r="X308" s="8"/>
      <c r="Y308" s="8"/>
      <c r="Z308" s="8"/>
      <c r="AA308" s="8"/>
      <c r="AB308" s="8"/>
      <c r="AC308" s="8"/>
      <c r="AD308" s="8"/>
    </row>
    <row r="309" spans="1:30" ht="15.75" customHeight="1" x14ac:dyDescent="0.2">
      <c r="A309" s="23"/>
      <c r="B309" s="23"/>
      <c r="C309" s="23"/>
      <c r="D309" s="23"/>
      <c r="E309" s="23"/>
      <c r="F309" s="23"/>
      <c r="G309" s="18"/>
      <c r="H309" s="18"/>
      <c r="I309" s="8"/>
      <c r="J309" s="8"/>
      <c r="K309" s="8"/>
      <c r="L309" s="8"/>
      <c r="M309" s="8"/>
      <c r="N309" s="8"/>
      <c r="O309" s="8"/>
      <c r="P309" s="8"/>
      <c r="Q309" s="8"/>
      <c r="R309" s="8"/>
      <c r="S309" s="8"/>
      <c r="T309" s="8"/>
      <c r="U309" s="8"/>
      <c r="V309" s="8"/>
      <c r="W309" s="8"/>
      <c r="X309" s="8"/>
      <c r="Y309" s="8"/>
      <c r="Z309" s="8"/>
      <c r="AA309" s="8"/>
      <c r="AB309" s="8"/>
      <c r="AC309" s="8"/>
      <c r="AD309" s="8"/>
    </row>
    <row r="310" spans="1:30" ht="15.75" customHeight="1" x14ac:dyDescent="0.2">
      <c r="A310" s="23"/>
      <c r="B310" s="23"/>
      <c r="C310" s="23"/>
      <c r="D310" s="23"/>
      <c r="E310" s="23"/>
      <c r="F310" s="23"/>
      <c r="G310" s="18"/>
      <c r="H310" s="18"/>
      <c r="I310" s="8"/>
      <c r="J310" s="8"/>
      <c r="K310" s="8"/>
      <c r="L310" s="8"/>
      <c r="M310" s="8"/>
      <c r="N310" s="8"/>
      <c r="O310" s="8"/>
      <c r="P310" s="8"/>
      <c r="Q310" s="8"/>
      <c r="R310" s="8"/>
      <c r="S310" s="8"/>
      <c r="T310" s="8"/>
      <c r="U310" s="8"/>
      <c r="V310" s="8"/>
      <c r="W310" s="8"/>
      <c r="X310" s="8"/>
      <c r="Y310" s="8"/>
      <c r="Z310" s="8"/>
      <c r="AA310" s="8"/>
      <c r="AB310" s="8"/>
      <c r="AC310" s="8"/>
      <c r="AD310" s="8"/>
    </row>
    <row r="311" spans="1:30" ht="15.75" customHeight="1" x14ac:dyDescent="0.2">
      <c r="A311" s="23"/>
      <c r="B311" s="23"/>
      <c r="C311" s="23"/>
      <c r="D311" s="23"/>
      <c r="E311" s="23"/>
      <c r="F311" s="23"/>
      <c r="G311" s="18"/>
      <c r="H311" s="18"/>
      <c r="I311" s="8"/>
      <c r="J311" s="8"/>
      <c r="K311" s="8"/>
      <c r="L311" s="8"/>
      <c r="M311" s="8"/>
      <c r="N311" s="8"/>
      <c r="O311" s="8"/>
      <c r="P311" s="8"/>
      <c r="Q311" s="8"/>
      <c r="R311" s="8"/>
      <c r="S311" s="8"/>
      <c r="T311" s="8"/>
      <c r="U311" s="8"/>
      <c r="V311" s="8"/>
      <c r="W311" s="8"/>
      <c r="X311" s="8"/>
      <c r="Y311" s="8"/>
      <c r="Z311" s="8"/>
      <c r="AA311" s="8"/>
      <c r="AB311" s="8"/>
      <c r="AC311" s="8"/>
      <c r="AD311" s="8"/>
    </row>
    <row r="312" spans="1:30" ht="15.75" customHeight="1" x14ac:dyDescent="0.2">
      <c r="A312" s="23"/>
      <c r="B312" s="23"/>
      <c r="C312" s="23"/>
      <c r="D312" s="23"/>
      <c r="E312" s="23"/>
      <c r="F312" s="23"/>
      <c r="G312" s="18"/>
      <c r="H312" s="18"/>
      <c r="I312" s="8"/>
      <c r="J312" s="8"/>
      <c r="K312" s="8"/>
      <c r="L312" s="8"/>
      <c r="M312" s="8"/>
      <c r="N312" s="8"/>
      <c r="O312" s="8"/>
      <c r="P312" s="8"/>
      <c r="Q312" s="8"/>
      <c r="R312" s="8"/>
      <c r="S312" s="8"/>
      <c r="T312" s="8"/>
      <c r="U312" s="8"/>
      <c r="V312" s="8"/>
      <c r="W312" s="8"/>
      <c r="X312" s="8"/>
      <c r="Y312" s="8"/>
      <c r="Z312" s="8"/>
      <c r="AA312" s="8"/>
      <c r="AB312" s="8"/>
      <c r="AC312" s="8"/>
      <c r="AD312" s="8"/>
    </row>
    <row r="313" spans="1:30" ht="15.75" customHeight="1" x14ac:dyDescent="0.2">
      <c r="A313" s="23"/>
      <c r="B313" s="23"/>
      <c r="C313" s="23"/>
      <c r="D313" s="23"/>
      <c r="E313" s="23"/>
      <c r="F313" s="23"/>
      <c r="G313" s="18"/>
      <c r="H313" s="18"/>
      <c r="I313" s="8"/>
      <c r="J313" s="8"/>
      <c r="K313" s="8"/>
      <c r="L313" s="8"/>
      <c r="M313" s="8"/>
      <c r="N313" s="8"/>
      <c r="O313" s="8"/>
      <c r="P313" s="8"/>
      <c r="Q313" s="8"/>
      <c r="R313" s="8"/>
      <c r="S313" s="8"/>
      <c r="T313" s="8"/>
      <c r="U313" s="8"/>
      <c r="V313" s="8"/>
      <c r="W313" s="8"/>
      <c r="X313" s="8"/>
      <c r="Y313" s="8"/>
      <c r="Z313" s="8"/>
      <c r="AA313" s="8"/>
      <c r="AB313" s="8"/>
      <c r="AC313" s="8"/>
      <c r="AD313" s="8"/>
    </row>
    <row r="314" spans="1:30" ht="15.75" customHeight="1" x14ac:dyDescent="0.2">
      <c r="A314" s="23"/>
      <c r="B314" s="23"/>
      <c r="C314" s="23"/>
      <c r="D314" s="23"/>
      <c r="E314" s="23"/>
      <c r="F314" s="23"/>
      <c r="G314" s="18"/>
      <c r="H314" s="18"/>
      <c r="I314" s="8"/>
      <c r="J314" s="8"/>
      <c r="K314" s="8"/>
      <c r="L314" s="8"/>
      <c r="M314" s="8"/>
      <c r="N314" s="8"/>
      <c r="O314" s="8"/>
      <c r="P314" s="8"/>
      <c r="Q314" s="8"/>
      <c r="R314" s="8"/>
      <c r="S314" s="8"/>
      <c r="T314" s="8"/>
      <c r="U314" s="8"/>
      <c r="V314" s="8"/>
      <c r="W314" s="8"/>
      <c r="X314" s="8"/>
      <c r="Y314" s="8"/>
      <c r="Z314" s="8"/>
      <c r="AA314" s="8"/>
      <c r="AB314" s="8"/>
      <c r="AC314" s="8"/>
      <c r="AD314" s="8"/>
    </row>
    <row r="315" spans="1:30" ht="15.75" customHeight="1" x14ac:dyDescent="0.2">
      <c r="A315" s="23"/>
      <c r="B315" s="23"/>
      <c r="C315" s="23"/>
      <c r="D315" s="23"/>
      <c r="E315" s="23"/>
      <c r="F315" s="23"/>
      <c r="G315" s="18"/>
      <c r="H315" s="18"/>
      <c r="I315" s="8"/>
      <c r="J315" s="8"/>
      <c r="K315" s="8"/>
      <c r="L315" s="8"/>
      <c r="M315" s="8"/>
      <c r="N315" s="8"/>
      <c r="O315" s="8"/>
      <c r="P315" s="8"/>
      <c r="Q315" s="8"/>
      <c r="R315" s="8"/>
      <c r="S315" s="8"/>
      <c r="T315" s="8"/>
      <c r="U315" s="8"/>
      <c r="V315" s="8"/>
      <c r="W315" s="8"/>
      <c r="X315" s="8"/>
      <c r="Y315" s="8"/>
      <c r="Z315" s="8"/>
      <c r="AA315" s="8"/>
      <c r="AB315" s="8"/>
      <c r="AC315" s="8"/>
      <c r="AD315" s="8"/>
    </row>
    <row r="316" spans="1:30" ht="15.75" customHeight="1" x14ac:dyDescent="0.2">
      <c r="A316" s="23"/>
      <c r="B316" s="23"/>
      <c r="C316" s="23"/>
      <c r="D316" s="23"/>
      <c r="E316" s="23"/>
      <c r="F316" s="23"/>
      <c r="G316" s="18"/>
      <c r="H316" s="18"/>
      <c r="I316" s="8"/>
      <c r="J316" s="8"/>
      <c r="K316" s="8"/>
      <c r="L316" s="8"/>
      <c r="M316" s="8"/>
      <c r="N316" s="8"/>
      <c r="O316" s="8"/>
      <c r="P316" s="8"/>
      <c r="Q316" s="8"/>
      <c r="R316" s="8"/>
      <c r="S316" s="8"/>
      <c r="T316" s="8"/>
      <c r="U316" s="8"/>
      <c r="V316" s="8"/>
      <c r="W316" s="8"/>
      <c r="X316" s="8"/>
      <c r="Y316" s="8"/>
      <c r="Z316" s="8"/>
      <c r="AA316" s="8"/>
      <c r="AB316" s="8"/>
      <c r="AC316" s="8"/>
      <c r="AD316" s="8"/>
    </row>
    <row r="317" spans="1:30" ht="15.75" customHeight="1" x14ac:dyDescent="0.2">
      <c r="A317" s="23"/>
      <c r="B317" s="23"/>
      <c r="C317" s="23"/>
      <c r="D317" s="23"/>
      <c r="E317" s="23"/>
      <c r="F317" s="23"/>
      <c r="G317" s="18"/>
      <c r="H317" s="18"/>
      <c r="I317" s="8"/>
      <c r="J317" s="8"/>
      <c r="K317" s="8"/>
      <c r="L317" s="8"/>
      <c r="M317" s="8"/>
      <c r="N317" s="8"/>
      <c r="O317" s="8"/>
      <c r="P317" s="8"/>
      <c r="Q317" s="8"/>
      <c r="R317" s="8"/>
      <c r="S317" s="8"/>
      <c r="T317" s="8"/>
      <c r="U317" s="8"/>
      <c r="V317" s="8"/>
      <c r="W317" s="8"/>
      <c r="X317" s="8"/>
      <c r="Y317" s="8"/>
      <c r="Z317" s="8"/>
      <c r="AA317" s="8"/>
      <c r="AB317" s="8"/>
      <c r="AC317" s="8"/>
      <c r="AD317" s="8"/>
    </row>
    <row r="318" spans="1:30" ht="15.75" customHeight="1" x14ac:dyDescent="0.2">
      <c r="A318" s="23"/>
      <c r="B318" s="23"/>
      <c r="C318" s="23"/>
      <c r="D318" s="23"/>
      <c r="E318" s="23"/>
      <c r="F318" s="23"/>
      <c r="G318" s="18"/>
      <c r="H318" s="18"/>
      <c r="I318" s="8"/>
      <c r="J318" s="8"/>
      <c r="K318" s="8"/>
      <c r="L318" s="8"/>
      <c r="M318" s="8"/>
      <c r="N318" s="8"/>
      <c r="O318" s="8"/>
      <c r="P318" s="8"/>
      <c r="Q318" s="8"/>
      <c r="R318" s="8"/>
      <c r="S318" s="8"/>
      <c r="T318" s="8"/>
      <c r="U318" s="8"/>
      <c r="V318" s="8"/>
      <c r="W318" s="8"/>
      <c r="X318" s="8"/>
      <c r="Y318" s="8"/>
      <c r="Z318" s="8"/>
      <c r="AA318" s="8"/>
      <c r="AB318" s="8"/>
      <c r="AC318" s="8"/>
      <c r="AD318" s="8"/>
    </row>
    <row r="319" spans="1:30" ht="15.75" customHeight="1" x14ac:dyDescent="0.2">
      <c r="A319" s="23"/>
      <c r="B319" s="23"/>
      <c r="C319" s="23"/>
      <c r="D319" s="23"/>
      <c r="E319" s="23"/>
      <c r="F319" s="23"/>
      <c r="G319" s="18"/>
      <c r="H319" s="18"/>
      <c r="I319" s="8"/>
      <c r="J319" s="8"/>
      <c r="K319" s="8"/>
      <c r="L319" s="8"/>
      <c r="M319" s="8"/>
      <c r="N319" s="8"/>
      <c r="O319" s="8"/>
      <c r="P319" s="8"/>
      <c r="Q319" s="8"/>
      <c r="R319" s="8"/>
      <c r="S319" s="8"/>
      <c r="T319" s="8"/>
      <c r="U319" s="8"/>
      <c r="V319" s="8"/>
      <c r="W319" s="8"/>
      <c r="X319" s="8"/>
      <c r="Y319" s="8"/>
      <c r="Z319" s="8"/>
      <c r="AA319" s="8"/>
      <c r="AB319" s="8"/>
      <c r="AC319" s="8"/>
      <c r="AD319" s="8"/>
    </row>
    <row r="320" spans="1:30" ht="15.75" customHeight="1" x14ac:dyDescent="0.2">
      <c r="A320" s="23"/>
      <c r="B320" s="23"/>
      <c r="C320" s="23"/>
      <c r="D320" s="23"/>
      <c r="E320" s="23"/>
      <c r="F320" s="23"/>
      <c r="G320" s="18"/>
      <c r="H320" s="18"/>
      <c r="I320" s="8"/>
      <c r="J320" s="8"/>
      <c r="K320" s="8"/>
      <c r="L320" s="8"/>
      <c r="M320" s="8"/>
      <c r="N320" s="8"/>
      <c r="O320" s="8"/>
      <c r="P320" s="8"/>
      <c r="Q320" s="8"/>
      <c r="R320" s="8"/>
      <c r="S320" s="8"/>
      <c r="T320" s="8"/>
      <c r="U320" s="8"/>
      <c r="V320" s="8"/>
      <c r="W320" s="8"/>
      <c r="X320" s="8"/>
      <c r="Y320" s="8"/>
      <c r="Z320" s="8"/>
      <c r="AA320" s="8"/>
      <c r="AB320" s="8"/>
      <c r="AC320" s="8"/>
      <c r="AD320" s="8"/>
    </row>
    <row r="321" spans="1:30" ht="15.75" customHeight="1" x14ac:dyDescent="0.2">
      <c r="A321" s="23"/>
      <c r="B321" s="23"/>
      <c r="C321" s="23"/>
      <c r="D321" s="23"/>
      <c r="E321" s="23"/>
      <c r="F321" s="23"/>
      <c r="G321" s="18"/>
      <c r="H321" s="18"/>
      <c r="I321" s="8"/>
      <c r="J321" s="8"/>
      <c r="K321" s="8"/>
      <c r="L321" s="8"/>
      <c r="M321" s="8"/>
      <c r="N321" s="8"/>
      <c r="O321" s="8"/>
      <c r="P321" s="8"/>
      <c r="Q321" s="8"/>
      <c r="R321" s="8"/>
      <c r="S321" s="8"/>
      <c r="T321" s="8"/>
      <c r="U321" s="8"/>
      <c r="V321" s="8"/>
      <c r="W321" s="8"/>
      <c r="X321" s="8"/>
      <c r="Y321" s="8"/>
      <c r="Z321" s="8"/>
      <c r="AA321" s="8"/>
      <c r="AB321" s="8"/>
      <c r="AC321" s="8"/>
      <c r="AD321" s="8"/>
    </row>
    <row r="322" spans="1:30" ht="15.75" customHeight="1" x14ac:dyDescent="0.2">
      <c r="A322" s="23"/>
      <c r="B322" s="23"/>
      <c r="C322" s="23"/>
      <c r="D322" s="23"/>
      <c r="E322" s="23"/>
      <c r="F322" s="23"/>
      <c r="G322" s="18"/>
      <c r="H322" s="18"/>
      <c r="I322" s="8"/>
      <c r="J322" s="8"/>
      <c r="K322" s="8"/>
      <c r="L322" s="8"/>
      <c r="M322" s="8"/>
      <c r="N322" s="8"/>
      <c r="O322" s="8"/>
      <c r="P322" s="8"/>
      <c r="Q322" s="8"/>
      <c r="R322" s="8"/>
      <c r="S322" s="8"/>
      <c r="T322" s="8"/>
      <c r="U322" s="8"/>
      <c r="V322" s="8"/>
      <c r="W322" s="8"/>
      <c r="X322" s="8"/>
      <c r="Y322" s="8"/>
      <c r="Z322" s="8"/>
      <c r="AA322" s="8"/>
      <c r="AB322" s="8"/>
      <c r="AC322" s="8"/>
      <c r="AD322" s="8"/>
    </row>
    <row r="323" spans="1:30" ht="15.75" customHeight="1" x14ac:dyDescent="0.2">
      <c r="A323" s="23"/>
      <c r="B323" s="23"/>
      <c r="C323" s="23"/>
      <c r="D323" s="23"/>
      <c r="E323" s="23"/>
      <c r="F323" s="23"/>
      <c r="G323" s="18"/>
      <c r="H323" s="18"/>
      <c r="I323" s="8"/>
      <c r="J323" s="8"/>
      <c r="K323" s="8"/>
      <c r="L323" s="8"/>
      <c r="M323" s="8"/>
      <c r="N323" s="8"/>
      <c r="O323" s="8"/>
      <c r="P323" s="8"/>
      <c r="Q323" s="8"/>
      <c r="R323" s="8"/>
      <c r="S323" s="8"/>
      <c r="T323" s="8"/>
      <c r="U323" s="8"/>
      <c r="V323" s="8"/>
      <c r="W323" s="8"/>
      <c r="X323" s="8"/>
      <c r="Y323" s="8"/>
      <c r="Z323" s="8"/>
      <c r="AA323" s="8"/>
      <c r="AB323" s="8"/>
      <c r="AC323" s="8"/>
      <c r="AD323" s="8"/>
    </row>
    <row r="324" spans="1:30" ht="15.75" customHeight="1" x14ac:dyDescent="0.2">
      <c r="A324" s="23"/>
      <c r="B324" s="23"/>
      <c r="C324" s="23"/>
      <c r="D324" s="23"/>
      <c r="E324" s="23"/>
      <c r="F324" s="23"/>
      <c r="G324" s="18"/>
      <c r="H324" s="18"/>
      <c r="I324" s="8"/>
      <c r="J324" s="8"/>
      <c r="K324" s="8"/>
      <c r="L324" s="8"/>
      <c r="M324" s="8"/>
      <c r="N324" s="8"/>
      <c r="O324" s="8"/>
      <c r="P324" s="8"/>
      <c r="Q324" s="8"/>
      <c r="R324" s="8"/>
      <c r="S324" s="8"/>
      <c r="T324" s="8"/>
      <c r="U324" s="8"/>
      <c r="V324" s="8"/>
      <c r="W324" s="8"/>
      <c r="X324" s="8"/>
      <c r="Y324" s="8"/>
      <c r="Z324" s="8"/>
      <c r="AA324" s="8"/>
      <c r="AB324" s="8"/>
      <c r="AC324" s="8"/>
      <c r="AD324" s="8"/>
    </row>
    <row r="325" spans="1:30" ht="15.75" customHeight="1" x14ac:dyDescent="0.2">
      <c r="A325" s="23"/>
      <c r="B325" s="23"/>
      <c r="C325" s="23"/>
      <c r="D325" s="23"/>
      <c r="E325" s="23"/>
      <c r="F325" s="23"/>
      <c r="G325" s="18"/>
      <c r="H325" s="18"/>
      <c r="I325" s="8"/>
      <c r="J325" s="8"/>
      <c r="K325" s="8"/>
      <c r="L325" s="8"/>
      <c r="M325" s="8"/>
      <c r="N325" s="8"/>
      <c r="O325" s="8"/>
      <c r="P325" s="8"/>
      <c r="Q325" s="8"/>
      <c r="R325" s="8"/>
      <c r="S325" s="8"/>
      <c r="T325" s="8"/>
      <c r="U325" s="8"/>
      <c r="V325" s="8"/>
      <c r="W325" s="8"/>
      <c r="X325" s="8"/>
      <c r="Y325" s="8"/>
      <c r="Z325" s="8"/>
      <c r="AA325" s="8"/>
      <c r="AB325" s="8"/>
      <c r="AC325" s="8"/>
      <c r="AD325" s="8"/>
    </row>
    <row r="326" spans="1:30" ht="15.75" customHeight="1" x14ac:dyDescent="0.2">
      <c r="A326" s="23"/>
      <c r="B326" s="23"/>
      <c r="C326" s="23"/>
      <c r="D326" s="23"/>
      <c r="E326" s="23"/>
      <c r="F326" s="23"/>
      <c r="G326" s="18"/>
      <c r="H326" s="18"/>
      <c r="I326" s="8"/>
      <c r="J326" s="8"/>
      <c r="K326" s="8"/>
      <c r="L326" s="8"/>
      <c r="M326" s="8"/>
      <c r="N326" s="8"/>
      <c r="O326" s="8"/>
      <c r="P326" s="8"/>
      <c r="Q326" s="8"/>
      <c r="R326" s="8"/>
      <c r="S326" s="8"/>
      <c r="T326" s="8"/>
      <c r="U326" s="8"/>
      <c r="V326" s="8"/>
      <c r="W326" s="8"/>
      <c r="X326" s="8"/>
      <c r="Y326" s="8"/>
      <c r="Z326" s="8"/>
      <c r="AA326" s="8"/>
      <c r="AB326" s="8"/>
      <c r="AC326" s="8"/>
      <c r="AD326" s="8"/>
    </row>
    <row r="327" spans="1:30" ht="15.75" customHeight="1" x14ac:dyDescent="0.2">
      <c r="A327" s="23"/>
      <c r="B327" s="23"/>
      <c r="C327" s="23"/>
      <c r="D327" s="23"/>
      <c r="E327" s="23"/>
      <c r="F327" s="23"/>
      <c r="G327" s="18"/>
      <c r="H327" s="18"/>
      <c r="I327" s="8"/>
      <c r="J327" s="8"/>
      <c r="K327" s="8"/>
      <c r="L327" s="8"/>
      <c r="M327" s="8"/>
      <c r="N327" s="8"/>
      <c r="O327" s="8"/>
      <c r="P327" s="8"/>
      <c r="Q327" s="8"/>
      <c r="R327" s="8"/>
      <c r="S327" s="8"/>
      <c r="T327" s="8"/>
      <c r="U327" s="8"/>
      <c r="V327" s="8"/>
      <c r="W327" s="8"/>
      <c r="X327" s="8"/>
      <c r="Y327" s="8"/>
      <c r="Z327" s="8"/>
      <c r="AA327" s="8"/>
      <c r="AB327" s="8"/>
      <c r="AC327" s="8"/>
      <c r="AD327" s="8"/>
    </row>
    <row r="328" spans="1:30" ht="15.75" customHeight="1" x14ac:dyDescent="0.2">
      <c r="A328" s="23"/>
      <c r="B328" s="23"/>
      <c r="C328" s="23"/>
      <c r="D328" s="23"/>
      <c r="E328" s="23"/>
      <c r="F328" s="23"/>
      <c r="G328" s="18"/>
      <c r="H328" s="18"/>
      <c r="I328" s="8"/>
      <c r="J328" s="8"/>
      <c r="K328" s="8"/>
      <c r="L328" s="8"/>
      <c r="M328" s="8"/>
      <c r="N328" s="8"/>
      <c r="O328" s="8"/>
      <c r="P328" s="8"/>
      <c r="Q328" s="8"/>
      <c r="R328" s="8"/>
      <c r="S328" s="8"/>
      <c r="T328" s="8"/>
      <c r="U328" s="8"/>
      <c r="V328" s="8"/>
      <c r="W328" s="8"/>
      <c r="X328" s="8"/>
      <c r="Y328" s="8"/>
      <c r="Z328" s="8"/>
      <c r="AA328" s="8"/>
      <c r="AB328" s="8"/>
      <c r="AC328" s="8"/>
      <c r="AD328" s="8"/>
    </row>
    <row r="329" spans="1:30" ht="15.75" customHeight="1" x14ac:dyDescent="0.2">
      <c r="A329" s="23"/>
      <c r="B329" s="23"/>
      <c r="C329" s="23"/>
      <c r="D329" s="23"/>
      <c r="E329" s="23"/>
      <c r="F329" s="23"/>
      <c r="G329" s="18"/>
      <c r="H329" s="18"/>
      <c r="I329" s="8"/>
      <c r="J329" s="8"/>
      <c r="K329" s="8"/>
      <c r="L329" s="8"/>
      <c r="M329" s="8"/>
      <c r="N329" s="8"/>
      <c r="O329" s="8"/>
      <c r="P329" s="8"/>
      <c r="Q329" s="8"/>
      <c r="R329" s="8"/>
      <c r="S329" s="8"/>
      <c r="T329" s="8"/>
      <c r="U329" s="8"/>
      <c r="V329" s="8"/>
      <c r="W329" s="8"/>
      <c r="X329" s="8"/>
      <c r="Y329" s="8"/>
      <c r="Z329" s="8"/>
      <c r="AA329" s="8"/>
      <c r="AB329" s="8"/>
      <c r="AC329" s="8"/>
      <c r="AD329" s="8"/>
    </row>
    <row r="330" spans="1:30" ht="15.75" customHeight="1" x14ac:dyDescent="0.2">
      <c r="A330" s="23"/>
      <c r="B330" s="23"/>
      <c r="C330" s="23"/>
      <c r="D330" s="23"/>
      <c r="E330" s="23"/>
      <c r="F330" s="23"/>
      <c r="G330" s="18"/>
      <c r="H330" s="18"/>
      <c r="I330" s="8"/>
      <c r="J330" s="8"/>
      <c r="K330" s="8"/>
      <c r="L330" s="8"/>
      <c r="M330" s="8"/>
      <c r="N330" s="8"/>
      <c r="O330" s="8"/>
      <c r="P330" s="8"/>
      <c r="Q330" s="8"/>
      <c r="R330" s="8"/>
      <c r="S330" s="8"/>
      <c r="T330" s="8"/>
      <c r="U330" s="8"/>
      <c r="V330" s="8"/>
      <c r="W330" s="8"/>
      <c r="X330" s="8"/>
      <c r="Y330" s="8"/>
      <c r="Z330" s="8"/>
      <c r="AA330" s="8"/>
      <c r="AB330" s="8"/>
      <c r="AC330" s="8"/>
      <c r="AD330" s="8"/>
    </row>
    <row r="331" spans="1:30" ht="15.75" customHeight="1" x14ac:dyDescent="0.2">
      <c r="A331" s="23"/>
      <c r="B331" s="23"/>
      <c r="C331" s="23"/>
      <c r="D331" s="23"/>
      <c r="E331" s="23"/>
      <c r="F331" s="23"/>
      <c r="G331" s="18"/>
      <c r="H331" s="18"/>
      <c r="I331" s="8"/>
      <c r="J331" s="8"/>
      <c r="K331" s="8"/>
      <c r="L331" s="8"/>
      <c r="M331" s="8"/>
      <c r="N331" s="8"/>
      <c r="O331" s="8"/>
      <c r="P331" s="8"/>
      <c r="Q331" s="8"/>
      <c r="R331" s="8"/>
      <c r="S331" s="8"/>
      <c r="T331" s="8"/>
      <c r="U331" s="8"/>
      <c r="V331" s="8"/>
      <c r="W331" s="8"/>
      <c r="X331" s="8"/>
      <c r="Y331" s="8"/>
      <c r="Z331" s="8"/>
      <c r="AA331" s="8"/>
      <c r="AB331" s="8"/>
      <c r="AC331" s="8"/>
      <c r="AD331" s="8"/>
    </row>
    <row r="332" spans="1:30" ht="15.75" customHeight="1" x14ac:dyDescent="0.2">
      <c r="A332" s="23"/>
      <c r="B332" s="23"/>
      <c r="C332" s="23"/>
      <c r="D332" s="23"/>
      <c r="E332" s="23"/>
      <c r="F332" s="23"/>
      <c r="G332" s="18"/>
      <c r="H332" s="18"/>
      <c r="I332" s="8"/>
      <c r="J332" s="8"/>
      <c r="K332" s="8"/>
      <c r="L332" s="8"/>
      <c r="M332" s="8"/>
      <c r="N332" s="8"/>
      <c r="O332" s="8"/>
      <c r="P332" s="8"/>
      <c r="Q332" s="8"/>
      <c r="R332" s="8"/>
      <c r="S332" s="8"/>
      <c r="T332" s="8"/>
      <c r="U332" s="8"/>
      <c r="V332" s="8"/>
      <c r="W332" s="8"/>
      <c r="X332" s="8"/>
      <c r="Y332" s="8"/>
      <c r="Z332" s="8"/>
      <c r="AA332" s="8"/>
      <c r="AB332" s="8"/>
      <c r="AC332" s="8"/>
      <c r="AD332" s="8"/>
    </row>
    <row r="333" spans="1:30" ht="15.75" customHeight="1" x14ac:dyDescent="0.2">
      <c r="A333" s="23"/>
      <c r="B333" s="23"/>
      <c r="C333" s="23"/>
      <c r="D333" s="23"/>
      <c r="E333" s="23"/>
      <c r="F333" s="23"/>
      <c r="G333" s="18"/>
      <c r="H333" s="18"/>
      <c r="I333" s="8"/>
      <c r="J333" s="8"/>
      <c r="K333" s="8"/>
      <c r="L333" s="8"/>
      <c r="M333" s="8"/>
      <c r="N333" s="8"/>
      <c r="O333" s="8"/>
      <c r="P333" s="8"/>
      <c r="Q333" s="8"/>
      <c r="R333" s="8"/>
      <c r="S333" s="8"/>
      <c r="T333" s="8"/>
      <c r="U333" s="8"/>
      <c r="V333" s="8"/>
      <c r="W333" s="8"/>
      <c r="X333" s="8"/>
      <c r="Y333" s="8"/>
      <c r="Z333" s="8"/>
      <c r="AA333" s="8"/>
      <c r="AB333" s="8"/>
      <c r="AC333" s="8"/>
      <c r="AD333" s="8"/>
    </row>
    <row r="334" spans="1:30" ht="15.75" customHeight="1" x14ac:dyDescent="0.2">
      <c r="A334" s="23"/>
      <c r="B334" s="23"/>
      <c r="C334" s="23"/>
      <c r="D334" s="23"/>
      <c r="E334" s="23"/>
      <c r="F334" s="23"/>
      <c r="G334" s="18"/>
      <c r="H334" s="18"/>
      <c r="I334" s="8"/>
      <c r="J334" s="8"/>
      <c r="K334" s="8"/>
      <c r="L334" s="8"/>
      <c r="M334" s="8"/>
      <c r="N334" s="8"/>
      <c r="O334" s="8"/>
      <c r="P334" s="8"/>
      <c r="Q334" s="8"/>
      <c r="R334" s="8"/>
      <c r="S334" s="8"/>
      <c r="T334" s="8"/>
      <c r="U334" s="8"/>
      <c r="V334" s="8"/>
      <c r="W334" s="8"/>
      <c r="X334" s="8"/>
      <c r="Y334" s="8"/>
      <c r="Z334" s="8"/>
      <c r="AA334" s="8"/>
      <c r="AB334" s="8"/>
      <c r="AC334" s="8"/>
      <c r="AD334" s="8"/>
    </row>
    <row r="335" spans="1:30" ht="15.75" customHeight="1" x14ac:dyDescent="0.2">
      <c r="A335" s="23"/>
      <c r="B335" s="23"/>
      <c r="C335" s="23"/>
      <c r="D335" s="23"/>
      <c r="E335" s="23"/>
      <c r="F335" s="23"/>
      <c r="G335" s="18"/>
      <c r="H335" s="18"/>
      <c r="I335" s="8"/>
      <c r="J335" s="8"/>
      <c r="K335" s="8"/>
      <c r="L335" s="8"/>
      <c r="M335" s="8"/>
      <c r="N335" s="8"/>
      <c r="O335" s="8"/>
      <c r="P335" s="8"/>
      <c r="Q335" s="8"/>
      <c r="R335" s="8"/>
      <c r="S335" s="8"/>
      <c r="T335" s="8"/>
      <c r="U335" s="8"/>
      <c r="V335" s="8"/>
      <c r="W335" s="8"/>
      <c r="X335" s="8"/>
      <c r="Y335" s="8"/>
      <c r="Z335" s="8"/>
      <c r="AA335" s="8"/>
      <c r="AB335" s="8"/>
      <c r="AC335" s="8"/>
      <c r="AD335" s="8"/>
    </row>
    <row r="336" spans="1:30" ht="15.75" customHeight="1" x14ac:dyDescent="0.2">
      <c r="A336" s="23"/>
      <c r="B336" s="23"/>
      <c r="C336" s="23"/>
      <c r="D336" s="23"/>
      <c r="E336" s="23"/>
      <c r="F336" s="23"/>
      <c r="G336" s="18"/>
      <c r="H336" s="18"/>
      <c r="I336" s="8"/>
      <c r="J336" s="8"/>
      <c r="K336" s="8"/>
      <c r="L336" s="8"/>
      <c r="M336" s="8"/>
      <c r="N336" s="8"/>
      <c r="O336" s="8"/>
      <c r="P336" s="8"/>
      <c r="Q336" s="8"/>
      <c r="R336" s="8"/>
      <c r="S336" s="8"/>
      <c r="T336" s="8"/>
      <c r="U336" s="8"/>
      <c r="V336" s="8"/>
      <c r="W336" s="8"/>
      <c r="X336" s="8"/>
      <c r="Y336" s="8"/>
      <c r="Z336" s="8"/>
      <c r="AA336" s="8"/>
      <c r="AB336" s="8"/>
      <c r="AC336" s="8"/>
      <c r="AD336" s="8"/>
    </row>
    <row r="337" spans="1:30" ht="15.75" customHeight="1" x14ac:dyDescent="0.2">
      <c r="A337" s="23"/>
      <c r="B337" s="23"/>
      <c r="C337" s="23"/>
      <c r="D337" s="23"/>
      <c r="E337" s="23"/>
      <c r="F337" s="23"/>
      <c r="G337" s="18"/>
      <c r="H337" s="18"/>
      <c r="I337" s="8"/>
      <c r="J337" s="8"/>
      <c r="K337" s="8"/>
      <c r="L337" s="8"/>
      <c r="M337" s="8"/>
      <c r="N337" s="8"/>
      <c r="O337" s="8"/>
      <c r="P337" s="8"/>
      <c r="Q337" s="8"/>
      <c r="R337" s="8"/>
      <c r="S337" s="8"/>
      <c r="T337" s="8"/>
      <c r="U337" s="8"/>
      <c r="V337" s="8"/>
      <c r="W337" s="8"/>
      <c r="X337" s="8"/>
      <c r="Y337" s="8"/>
      <c r="Z337" s="8"/>
      <c r="AA337" s="8"/>
      <c r="AB337" s="8"/>
      <c r="AC337" s="8"/>
      <c r="AD337" s="8"/>
    </row>
    <row r="338" spans="1:30" ht="15.75" customHeight="1" x14ac:dyDescent="0.2">
      <c r="A338" s="23"/>
      <c r="B338" s="23"/>
      <c r="C338" s="23"/>
      <c r="D338" s="23"/>
      <c r="E338" s="23"/>
      <c r="F338" s="23"/>
      <c r="G338" s="18"/>
      <c r="H338" s="18"/>
      <c r="I338" s="8"/>
      <c r="J338" s="8"/>
      <c r="K338" s="8"/>
      <c r="L338" s="8"/>
      <c r="M338" s="8"/>
      <c r="N338" s="8"/>
      <c r="O338" s="8"/>
      <c r="P338" s="8"/>
      <c r="Q338" s="8"/>
      <c r="R338" s="8"/>
      <c r="S338" s="8"/>
      <c r="T338" s="8"/>
      <c r="U338" s="8"/>
      <c r="V338" s="8"/>
      <c r="W338" s="8"/>
      <c r="X338" s="8"/>
      <c r="Y338" s="8"/>
      <c r="Z338" s="8"/>
      <c r="AA338" s="8"/>
      <c r="AB338" s="8"/>
      <c r="AC338" s="8"/>
      <c r="AD338" s="8"/>
    </row>
    <row r="339" spans="1:30" ht="15.75" customHeight="1" x14ac:dyDescent="0.2">
      <c r="A339" s="23"/>
      <c r="B339" s="23"/>
      <c r="C339" s="23"/>
      <c r="D339" s="23"/>
      <c r="E339" s="23"/>
      <c r="F339" s="23"/>
      <c r="G339" s="18"/>
      <c r="H339" s="18"/>
      <c r="I339" s="8"/>
      <c r="J339" s="8"/>
      <c r="K339" s="8"/>
      <c r="L339" s="8"/>
      <c r="M339" s="8"/>
      <c r="N339" s="8"/>
      <c r="O339" s="8"/>
      <c r="P339" s="8"/>
      <c r="Q339" s="8"/>
      <c r="R339" s="8"/>
      <c r="S339" s="8"/>
      <c r="T339" s="8"/>
      <c r="U339" s="8"/>
      <c r="V339" s="8"/>
      <c r="W339" s="8"/>
      <c r="X339" s="8"/>
      <c r="Y339" s="8"/>
      <c r="Z339" s="8"/>
      <c r="AA339" s="8"/>
      <c r="AB339" s="8"/>
      <c r="AC339" s="8"/>
      <c r="AD339" s="8"/>
    </row>
    <row r="340" spans="1:30" ht="15.75" customHeight="1" x14ac:dyDescent="0.2">
      <c r="A340" s="23"/>
      <c r="B340" s="23"/>
      <c r="C340" s="23"/>
      <c r="D340" s="23"/>
      <c r="E340" s="23"/>
      <c r="F340" s="23"/>
      <c r="G340" s="18"/>
      <c r="H340" s="18"/>
      <c r="I340" s="8"/>
      <c r="J340" s="8"/>
      <c r="K340" s="8"/>
      <c r="L340" s="8"/>
      <c r="M340" s="8"/>
      <c r="N340" s="8"/>
      <c r="O340" s="8"/>
      <c r="P340" s="8"/>
      <c r="Q340" s="8"/>
      <c r="R340" s="8"/>
      <c r="S340" s="8"/>
      <c r="T340" s="8"/>
      <c r="U340" s="8"/>
      <c r="V340" s="8"/>
      <c r="W340" s="8"/>
      <c r="X340" s="8"/>
      <c r="Y340" s="8"/>
      <c r="Z340" s="8"/>
      <c r="AA340" s="8"/>
      <c r="AB340" s="8"/>
      <c r="AC340" s="8"/>
      <c r="AD340" s="8"/>
    </row>
    <row r="341" spans="1:30" ht="15.75" customHeight="1" x14ac:dyDescent="0.2">
      <c r="A341" s="23"/>
      <c r="B341" s="23"/>
      <c r="C341" s="23"/>
      <c r="D341" s="23"/>
      <c r="E341" s="23"/>
      <c r="F341" s="23"/>
      <c r="G341" s="18"/>
      <c r="H341" s="18"/>
      <c r="I341" s="8"/>
      <c r="J341" s="8"/>
      <c r="K341" s="8"/>
      <c r="L341" s="8"/>
      <c r="M341" s="8"/>
      <c r="N341" s="8"/>
      <c r="O341" s="8"/>
      <c r="P341" s="8"/>
      <c r="Q341" s="8"/>
      <c r="R341" s="8"/>
      <c r="S341" s="8"/>
      <c r="T341" s="8"/>
      <c r="U341" s="8"/>
      <c r="V341" s="8"/>
      <c r="W341" s="8"/>
      <c r="X341" s="8"/>
      <c r="Y341" s="8"/>
      <c r="Z341" s="8"/>
      <c r="AA341" s="8"/>
      <c r="AB341" s="8"/>
      <c r="AC341" s="8"/>
      <c r="AD341" s="8"/>
    </row>
    <row r="342" spans="1:30" ht="15.75" customHeight="1" x14ac:dyDescent="0.2">
      <c r="A342" s="23"/>
      <c r="B342" s="23"/>
      <c r="C342" s="23"/>
      <c r="D342" s="23"/>
      <c r="E342" s="23"/>
      <c r="F342" s="23"/>
      <c r="G342" s="18"/>
      <c r="H342" s="18"/>
      <c r="I342" s="8"/>
      <c r="J342" s="8"/>
      <c r="K342" s="8"/>
      <c r="L342" s="8"/>
      <c r="M342" s="8"/>
      <c r="N342" s="8"/>
      <c r="O342" s="8"/>
      <c r="P342" s="8"/>
      <c r="Q342" s="8"/>
      <c r="R342" s="8"/>
      <c r="S342" s="8"/>
      <c r="T342" s="8"/>
      <c r="U342" s="8"/>
      <c r="V342" s="8"/>
      <c r="W342" s="8"/>
      <c r="X342" s="8"/>
      <c r="Y342" s="8"/>
      <c r="Z342" s="8"/>
      <c r="AA342" s="8"/>
      <c r="AB342" s="8"/>
      <c r="AC342" s="8"/>
      <c r="AD342" s="8"/>
    </row>
    <row r="343" spans="1:30" ht="15.75" customHeight="1" x14ac:dyDescent="0.2">
      <c r="A343" s="23"/>
      <c r="B343" s="23"/>
      <c r="C343" s="23"/>
      <c r="D343" s="23"/>
      <c r="E343" s="23"/>
      <c r="F343" s="23"/>
      <c r="G343" s="18"/>
      <c r="H343" s="18"/>
      <c r="I343" s="8"/>
      <c r="J343" s="8"/>
      <c r="K343" s="8"/>
      <c r="L343" s="8"/>
      <c r="M343" s="8"/>
      <c r="N343" s="8"/>
      <c r="O343" s="8"/>
      <c r="P343" s="8"/>
      <c r="Q343" s="8"/>
      <c r="R343" s="8"/>
      <c r="S343" s="8"/>
      <c r="T343" s="8"/>
      <c r="U343" s="8"/>
      <c r="V343" s="8"/>
      <c r="W343" s="8"/>
      <c r="X343" s="8"/>
      <c r="Y343" s="8"/>
      <c r="Z343" s="8"/>
      <c r="AA343" s="8"/>
      <c r="AB343" s="8"/>
      <c r="AC343" s="8"/>
      <c r="AD343" s="8"/>
    </row>
    <row r="344" spans="1:30" ht="15.75" customHeight="1" x14ac:dyDescent="0.2">
      <c r="A344" s="23"/>
      <c r="B344" s="23"/>
      <c r="C344" s="23"/>
      <c r="D344" s="23"/>
      <c r="E344" s="23"/>
      <c r="F344" s="23"/>
      <c r="G344" s="18"/>
      <c r="H344" s="18"/>
      <c r="I344" s="8"/>
      <c r="J344" s="8"/>
      <c r="K344" s="8"/>
      <c r="L344" s="8"/>
      <c r="M344" s="8"/>
      <c r="N344" s="8"/>
      <c r="O344" s="8"/>
      <c r="P344" s="8"/>
      <c r="Q344" s="8"/>
      <c r="R344" s="8"/>
      <c r="S344" s="8"/>
      <c r="T344" s="8"/>
      <c r="U344" s="8"/>
      <c r="V344" s="8"/>
      <c r="W344" s="8"/>
      <c r="X344" s="8"/>
      <c r="Y344" s="8"/>
      <c r="Z344" s="8"/>
      <c r="AA344" s="8"/>
      <c r="AB344" s="8"/>
      <c r="AC344" s="8"/>
      <c r="AD344" s="8"/>
    </row>
    <row r="345" spans="1:30" ht="15.75" customHeight="1" x14ac:dyDescent="0.2">
      <c r="A345" s="23"/>
      <c r="B345" s="23"/>
      <c r="C345" s="23"/>
      <c r="D345" s="23"/>
      <c r="E345" s="23"/>
      <c r="F345" s="23"/>
      <c r="G345" s="18"/>
      <c r="H345" s="18"/>
      <c r="I345" s="8"/>
      <c r="J345" s="8"/>
      <c r="K345" s="8"/>
      <c r="L345" s="8"/>
      <c r="M345" s="8"/>
      <c r="N345" s="8"/>
      <c r="O345" s="8"/>
      <c r="P345" s="8"/>
      <c r="Q345" s="8"/>
      <c r="R345" s="8"/>
      <c r="S345" s="8"/>
      <c r="T345" s="8"/>
      <c r="U345" s="8"/>
      <c r="V345" s="8"/>
      <c r="W345" s="8"/>
      <c r="X345" s="8"/>
      <c r="Y345" s="8"/>
      <c r="Z345" s="8"/>
      <c r="AA345" s="8"/>
      <c r="AB345" s="8"/>
      <c r="AC345" s="8"/>
      <c r="AD345" s="8"/>
    </row>
    <row r="346" spans="1:30" ht="15.75" customHeight="1" x14ac:dyDescent="0.2">
      <c r="A346" s="23"/>
      <c r="B346" s="23"/>
      <c r="C346" s="23"/>
      <c r="D346" s="23"/>
      <c r="E346" s="23"/>
      <c r="F346" s="23"/>
      <c r="G346" s="18"/>
      <c r="H346" s="18"/>
      <c r="I346" s="8"/>
      <c r="J346" s="8"/>
      <c r="K346" s="8"/>
      <c r="L346" s="8"/>
      <c r="M346" s="8"/>
      <c r="N346" s="8"/>
      <c r="O346" s="8"/>
      <c r="P346" s="8"/>
      <c r="Q346" s="8"/>
      <c r="R346" s="8"/>
      <c r="S346" s="8"/>
      <c r="T346" s="8"/>
      <c r="U346" s="8"/>
      <c r="V346" s="8"/>
      <c r="W346" s="8"/>
      <c r="X346" s="8"/>
      <c r="Y346" s="8"/>
      <c r="Z346" s="8"/>
      <c r="AA346" s="8"/>
      <c r="AB346" s="8"/>
      <c r="AC346" s="8"/>
      <c r="AD346" s="8"/>
    </row>
    <row r="347" spans="1:30" ht="15.75" customHeight="1" x14ac:dyDescent="0.2">
      <c r="A347" s="23"/>
      <c r="B347" s="23"/>
      <c r="C347" s="23"/>
      <c r="D347" s="23"/>
      <c r="E347" s="23"/>
      <c r="F347" s="23"/>
      <c r="G347" s="18"/>
      <c r="H347" s="18"/>
      <c r="I347" s="8"/>
      <c r="J347" s="8"/>
      <c r="K347" s="8"/>
      <c r="L347" s="8"/>
      <c r="M347" s="8"/>
      <c r="N347" s="8"/>
      <c r="O347" s="8"/>
      <c r="P347" s="8"/>
      <c r="Q347" s="8"/>
      <c r="R347" s="8"/>
      <c r="S347" s="8"/>
      <c r="T347" s="8"/>
      <c r="U347" s="8"/>
      <c r="V347" s="8"/>
      <c r="W347" s="8"/>
      <c r="X347" s="8"/>
      <c r="Y347" s="8"/>
      <c r="Z347" s="8"/>
      <c r="AA347" s="8"/>
      <c r="AB347" s="8"/>
      <c r="AC347" s="8"/>
      <c r="AD347" s="8"/>
    </row>
    <row r="348" spans="1:30" ht="15.75" customHeight="1" x14ac:dyDescent="0.2">
      <c r="A348" s="23"/>
      <c r="B348" s="23"/>
      <c r="C348" s="23"/>
      <c r="D348" s="23"/>
      <c r="E348" s="23"/>
      <c r="F348" s="23"/>
      <c r="G348" s="18"/>
      <c r="H348" s="18"/>
      <c r="I348" s="8"/>
      <c r="J348" s="8"/>
      <c r="K348" s="8"/>
      <c r="L348" s="8"/>
      <c r="M348" s="8"/>
      <c r="N348" s="8"/>
      <c r="O348" s="8"/>
      <c r="P348" s="8"/>
      <c r="Q348" s="8"/>
      <c r="R348" s="8"/>
      <c r="S348" s="8"/>
      <c r="T348" s="8"/>
      <c r="U348" s="8"/>
      <c r="V348" s="8"/>
      <c r="W348" s="8"/>
      <c r="X348" s="8"/>
      <c r="Y348" s="8"/>
      <c r="Z348" s="8"/>
      <c r="AA348" s="8"/>
      <c r="AB348" s="8"/>
      <c r="AC348" s="8"/>
      <c r="AD348" s="8"/>
    </row>
    <row r="349" spans="1:30" ht="15.75" customHeight="1" x14ac:dyDescent="0.2">
      <c r="A349" s="23"/>
      <c r="B349" s="23"/>
      <c r="C349" s="23"/>
      <c r="D349" s="23"/>
      <c r="E349" s="23"/>
      <c r="F349" s="23"/>
      <c r="G349" s="18"/>
      <c r="H349" s="18"/>
      <c r="I349" s="8"/>
      <c r="J349" s="8"/>
      <c r="K349" s="8"/>
      <c r="L349" s="8"/>
      <c r="M349" s="8"/>
      <c r="N349" s="8"/>
      <c r="O349" s="8"/>
      <c r="P349" s="8"/>
      <c r="Q349" s="8"/>
      <c r="R349" s="8"/>
      <c r="S349" s="8"/>
      <c r="T349" s="8"/>
      <c r="U349" s="8"/>
      <c r="V349" s="8"/>
      <c r="W349" s="8"/>
      <c r="X349" s="8"/>
      <c r="Y349" s="8"/>
      <c r="Z349" s="8"/>
      <c r="AA349" s="8"/>
      <c r="AB349" s="8"/>
      <c r="AC349" s="8"/>
      <c r="AD349" s="8"/>
    </row>
    <row r="350" spans="1:30" ht="15.75" customHeight="1" x14ac:dyDescent="0.2">
      <c r="A350" s="23"/>
      <c r="B350" s="23"/>
      <c r="C350" s="23"/>
      <c r="D350" s="23"/>
      <c r="E350" s="23"/>
      <c r="F350" s="23"/>
      <c r="G350" s="18"/>
      <c r="H350" s="18"/>
      <c r="I350" s="8"/>
      <c r="J350" s="8"/>
      <c r="K350" s="8"/>
      <c r="L350" s="8"/>
      <c r="M350" s="8"/>
      <c r="N350" s="8"/>
      <c r="O350" s="8"/>
      <c r="P350" s="8"/>
      <c r="Q350" s="8"/>
      <c r="R350" s="8"/>
      <c r="S350" s="8"/>
      <c r="T350" s="8"/>
      <c r="U350" s="8"/>
      <c r="V350" s="8"/>
      <c r="W350" s="8"/>
      <c r="X350" s="8"/>
      <c r="Y350" s="8"/>
      <c r="Z350" s="8"/>
      <c r="AA350" s="8"/>
      <c r="AB350" s="8"/>
      <c r="AC350" s="8"/>
      <c r="AD350" s="8"/>
    </row>
    <row r="351" spans="1:30" ht="15.75" customHeight="1" x14ac:dyDescent="0.2">
      <c r="A351" s="23"/>
      <c r="B351" s="23"/>
      <c r="C351" s="23"/>
      <c r="D351" s="23"/>
      <c r="E351" s="23"/>
      <c r="F351" s="23"/>
      <c r="G351" s="18"/>
      <c r="H351" s="18"/>
      <c r="I351" s="8"/>
      <c r="J351" s="8"/>
      <c r="K351" s="8"/>
      <c r="L351" s="8"/>
      <c r="M351" s="8"/>
      <c r="N351" s="8"/>
      <c r="O351" s="8"/>
      <c r="P351" s="8"/>
      <c r="Q351" s="8"/>
      <c r="R351" s="8"/>
      <c r="S351" s="8"/>
      <c r="T351" s="8"/>
      <c r="U351" s="8"/>
      <c r="V351" s="8"/>
      <c r="W351" s="8"/>
      <c r="X351" s="8"/>
      <c r="Y351" s="8"/>
      <c r="Z351" s="8"/>
      <c r="AA351" s="8"/>
      <c r="AB351" s="8"/>
      <c r="AC351" s="8"/>
      <c r="AD351" s="8"/>
    </row>
    <row r="352" spans="1:30" ht="15.75" customHeight="1" x14ac:dyDescent="0.2">
      <c r="A352" s="23"/>
      <c r="B352" s="23"/>
      <c r="C352" s="23"/>
      <c r="D352" s="23"/>
      <c r="E352" s="23"/>
      <c r="F352" s="23"/>
      <c r="G352" s="18"/>
      <c r="H352" s="18"/>
      <c r="I352" s="8"/>
      <c r="J352" s="8"/>
      <c r="K352" s="8"/>
      <c r="L352" s="8"/>
      <c r="M352" s="8"/>
      <c r="N352" s="8"/>
      <c r="O352" s="8"/>
      <c r="P352" s="8"/>
      <c r="Q352" s="8"/>
      <c r="R352" s="8"/>
      <c r="S352" s="8"/>
      <c r="T352" s="8"/>
      <c r="U352" s="8"/>
      <c r="V352" s="8"/>
      <c r="W352" s="8"/>
      <c r="X352" s="8"/>
      <c r="Y352" s="8"/>
      <c r="Z352" s="8"/>
      <c r="AA352" s="8"/>
      <c r="AB352" s="8"/>
      <c r="AC352" s="8"/>
      <c r="AD352" s="8"/>
    </row>
    <row r="353" spans="1:30" ht="15.75" customHeight="1" x14ac:dyDescent="0.2">
      <c r="A353" s="23"/>
      <c r="B353" s="23"/>
      <c r="C353" s="23"/>
      <c r="D353" s="23"/>
      <c r="E353" s="23"/>
      <c r="F353" s="23"/>
      <c r="G353" s="18"/>
      <c r="H353" s="18"/>
      <c r="I353" s="8"/>
      <c r="J353" s="8"/>
      <c r="K353" s="8"/>
      <c r="L353" s="8"/>
      <c r="M353" s="8"/>
      <c r="N353" s="8"/>
      <c r="O353" s="8"/>
      <c r="P353" s="8"/>
      <c r="Q353" s="8"/>
      <c r="R353" s="8"/>
      <c r="S353" s="8"/>
      <c r="T353" s="8"/>
      <c r="U353" s="8"/>
      <c r="V353" s="8"/>
      <c r="W353" s="8"/>
      <c r="X353" s="8"/>
      <c r="Y353" s="8"/>
      <c r="Z353" s="8"/>
      <c r="AA353" s="8"/>
      <c r="AB353" s="8"/>
      <c r="AC353" s="8"/>
      <c r="AD353" s="8"/>
    </row>
    <row r="354" spans="1:30" ht="15.75" customHeight="1" x14ac:dyDescent="0.2">
      <c r="A354" s="23"/>
      <c r="B354" s="23"/>
      <c r="C354" s="23"/>
      <c r="D354" s="23"/>
      <c r="E354" s="23"/>
      <c r="F354" s="23"/>
      <c r="G354" s="18"/>
      <c r="H354" s="18"/>
      <c r="I354" s="8"/>
      <c r="J354" s="8"/>
      <c r="K354" s="8"/>
      <c r="L354" s="8"/>
      <c r="M354" s="8"/>
      <c r="N354" s="8"/>
      <c r="O354" s="8"/>
      <c r="P354" s="8"/>
      <c r="Q354" s="8"/>
      <c r="R354" s="8"/>
      <c r="S354" s="8"/>
      <c r="T354" s="8"/>
      <c r="U354" s="8"/>
      <c r="V354" s="8"/>
      <c r="W354" s="8"/>
      <c r="X354" s="8"/>
      <c r="Y354" s="8"/>
      <c r="Z354" s="8"/>
      <c r="AA354" s="8"/>
      <c r="AB354" s="8"/>
      <c r="AC354" s="8"/>
      <c r="AD354" s="8"/>
    </row>
    <row r="355" spans="1:30" ht="15.75" customHeight="1" x14ac:dyDescent="0.2">
      <c r="A355" s="23"/>
      <c r="B355" s="23"/>
      <c r="C355" s="23"/>
      <c r="D355" s="23"/>
      <c r="E355" s="23"/>
      <c r="F355" s="23"/>
      <c r="G355" s="18"/>
      <c r="H355" s="18"/>
      <c r="I355" s="8"/>
      <c r="J355" s="8"/>
      <c r="K355" s="8"/>
      <c r="L355" s="8"/>
      <c r="M355" s="8"/>
      <c r="N355" s="8"/>
      <c r="O355" s="8"/>
      <c r="P355" s="8"/>
      <c r="Q355" s="8"/>
      <c r="R355" s="8"/>
      <c r="S355" s="8"/>
      <c r="T355" s="8"/>
      <c r="U355" s="8"/>
      <c r="V355" s="8"/>
      <c r="W355" s="8"/>
      <c r="X355" s="8"/>
      <c r="Y355" s="8"/>
      <c r="Z355" s="8"/>
      <c r="AA355" s="8"/>
      <c r="AB355" s="8"/>
      <c r="AC355" s="8"/>
      <c r="AD355" s="8"/>
    </row>
    <row r="356" spans="1:30" ht="15.75" customHeight="1" x14ac:dyDescent="0.2">
      <c r="A356" s="23"/>
      <c r="B356" s="23"/>
      <c r="C356" s="23"/>
      <c r="D356" s="23"/>
      <c r="E356" s="23"/>
      <c r="F356" s="23"/>
      <c r="G356" s="18"/>
      <c r="H356" s="18"/>
      <c r="I356" s="8"/>
      <c r="J356" s="8"/>
      <c r="K356" s="8"/>
      <c r="L356" s="8"/>
      <c r="M356" s="8"/>
      <c r="N356" s="8"/>
      <c r="O356" s="8"/>
      <c r="P356" s="8"/>
      <c r="Q356" s="8"/>
      <c r="R356" s="8"/>
      <c r="S356" s="8"/>
      <c r="T356" s="8"/>
      <c r="U356" s="8"/>
      <c r="V356" s="8"/>
      <c r="W356" s="8"/>
      <c r="X356" s="8"/>
      <c r="Y356" s="8"/>
      <c r="Z356" s="8"/>
      <c r="AA356" s="8"/>
      <c r="AB356" s="8"/>
      <c r="AC356" s="8"/>
      <c r="AD356" s="8"/>
    </row>
    <row r="357" spans="1:30" ht="15.75" customHeight="1" x14ac:dyDescent="0.2">
      <c r="A357" s="23"/>
      <c r="B357" s="23"/>
      <c r="C357" s="23"/>
      <c r="D357" s="23"/>
      <c r="E357" s="23"/>
      <c r="F357" s="23"/>
      <c r="G357" s="18"/>
      <c r="H357" s="18"/>
      <c r="I357" s="8"/>
      <c r="J357" s="8"/>
      <c r="K357" s="8"/>
      <c r="L357" s="8"/>
      <c r="M357" s="8"/>
      <c r="N357" s="8"/>
      <c r="O357" s="8"/>
      <c r="P357" s="8"/>
      <c r="Q357" s="8"/>
      <c r="R357" s="8"/>
      <c r="S357" s="8"/>
      <c r="T357" s="8"/>
      <c r="U357" s="8"/>
      <c r="V357" s="8"/>
      <c r="W357" s="8"/>
      <c r="X357" s="8"/>
      <c r="Y357" s="8"/>
      <c r="Z357" s="8"/>
      <c r="AA357" s="8"/>
      <c r="AB357" s="8"/>
      <c r="AC357" s="8"/>
      <c r="AD357" s="8"/>
    </row>
    <row r="358" spans="1:30" ht="15.75" customHeight="1" x14ac:dyDescent="0.2">
      <c r="A358" s="23"/>
      <c r="B358" s="23"/>
      <c r="C358" s="23"/>
      <c r="D358" s="23"/>
      <c r="E358" s="23"/>
      <c r="F358" s="23"/>
      <c r="G358" s="18"/>
      <c r="H358" s="18"/>
      <c r="I358" s="8"/>
      <c r="J358" s="8"/>
      <c r="K358" s="8"/>
      <c r="L358" s="8"/>
      <c r="M358" s="8"/>
      <c r="N358" s="8"/>
      <c r="O358" s="8"/>
      <c r="P358" s="8"/>
      <c r="Q358" s="8"/>
      <c r="R358" s="8"/>
      <c r="S358" s="8"/>
      <c r="T358" s="8"/>
      <c r="U358" s="8"/>
      <c r="V358" s="8"/>
      <c r="W358" s="8"/>
      <c r="X358" s="8"/>
      <c r="Y358" s="8"/>
      <c r="Z358" s="8"/>
      <c r="AA358" s="8"/>
      <c r="AB358" s="8"/>
      <c r="AC358" s="8"/>
      <c r="AD358" s="8"/>
    </row>
    <row r="359" spans="1:30" ht="15.75" customHeight="1" x14ac:dyDescent="0.2">
      <c r="A359" s="23"/>
      <c r="B359" s="23"/>
      <c r="C359" s="23"/>
      <c r="D359" s="23"/>
      <c r="E359" s="23"/>
      <c r="F359" s="23"/>
      <c r="G359" s="18"/>
      <c r="H359" s="18"/>
      <c r="I359" s="8"/>
      <c r="J359" s="8"/>
      <c r="K359" s="8"/>
      <c r="L359" s="8"/>
      <c r="M359" s="8"/>
      <c r="N359" s="8"/>
      <c r="O359" s="8"/>
      <c r="P359" s="8"/>
      <c r="Q359" s="8"/>
      <c r="R359" s="8"/>
      <c r="S359" s="8"/>
      <c r="T359" s="8"/>
      <c r="U359" s="8"/>
      <c r="V359" s="8"/>
      <c r="W359" s="8"/>
      <c r="X359" s="8"/>
      <c r="Y359" s="8"/>
      <c r="Z359" s="8"/>
      <c r="AA359" s="8"/>
      <c r="AB359" s="8"/>
      <c r="AC359" s="8"/>
      <c r="AD359" s="8"/>
    </row>
    <row r="360" spans="1:30" ht="15.75" customHeight="1" x14ac:dyDescent="0.2">
      <c r="A360" s="23"/>
      <c r="B360" s="23"/>
      <c r="C360" s="23"/>
      <c r="D360" s="23"/>
      <c r="E360" s="23"/>
      <c r="F360" s="23"/>
      <c r="G360" s="18"/>
      <c r="H360" s="18"/>
      <c r="I360" s="8"/>
      <c r="J360" s="8"/>
      <c r="K360" s="8"/>
      <c r="L360" s="8"/>
      <c r="M360" s="8"/>
      <c r="N360" s="8"/>
      <c r="O360" s="8"/>
      <c r="P360" s="8"/>
      <c r="Q360" s="8"/>
      <c r="R360" s="8"/>
      <c r="S360" s="8"/>
      <c r="T360" s="8"/>
      <c r="U360" s="8"/>
      <c r="V360" s="8"/>
      <c r="W360" s="8"/>
      <c r="X360" s="8"/>
      <c r="Y360" s="8"/>
      <c r="Z360" s="8"/>
      <c r="AA360" s="8"/>
      <c r="AB360" s="8"/>
      <c r="AC360" s="8"/>
      <c r="AD360" s="8"/>
    </row>
    <row r="361" spans="1:30" ht="15.75" customHeight="1" x14ac:dyDescent="0.2">
      <c r="A361" s="23"/>
      <c r="B361" s="23"/>
      <c r="C361" s="23"/>
      <c r="D361" s="23"/>
      <c r="E361" s="23"/>
      <c r="F361" s="23"/>
      <c r="G361" s="18"/>
      <c r="H361" s="18"/>
      <c r="I361" s="8"/>
      <c r="J361" s="8"/>
      <c r="K361" s="8"/>
      <c r="L361" s="8"/>
      <c r="M361" s="8"/>
      <c r="N361" s="8"/>
      <c r="O361" s="8"/>
      <c r="P361" s="8"/>
      <c r="Q361" s="8"/>
      <c r="R361" s="8"/>
      <c r="S361" s="8"/>
      <c r="T361" s="8"/>
      <c r="U361" s="8"/>
      <c r="V361" s="8"/>
      <c r="W361" s="8"/>
      <c r="X361" s="8"/>
      <c r="Y361" s="8"/>
      <c r="Z361" s="8"/>
      <c r="AA361" s="8"/>
      <c r="AB361" s="8"/>
      <c r="AC361" s="8"/>
      <c r="AD361" s="8"/>
    </row>
    <row r="362" spans="1:30" ht="15.75" customHeight="1" x14ac:dyDescent="0.2">
      <c r="A362" s="23"/>
      <c r="B362" s="23"/>
      <c r="C362" s="23"/>
      <c r="D362" s="23"/>
      <c r="E362" s="23"/>
      <c r="F362" s="23"/>
      <c r="G362" s="18"/>
      <c r="H362" s="18"/>
      <c r="I362" s="8"/>
      <c r="J362" s="8"/>
      <c r="K362" s="8"/>
      <c r="L362" s="8"/>
      <c r="M362" s="8"/>
      <c r="N362" s="8"/>
      <c r="O362" s="8"/>
      <c r="P362" s="8"/>
      <c r="Q362" s="8"/>
      <c r="R362" s="8"/>
      <c r="S362" s="8"/>
      <c r="T362" s="8"/>
      <c r="U362" s="8"/>
      <c r="V362" s="8"/>
      <c r="W362" s="8"/>
      <c r="X362" s="8"/>
      <c r="Y362" s="8"/>
      <c r="Z362" s="8"/>
      <c r="AA362" s="8"/>
      <c r="AB362" s="8"/>
      <c r="AC362" s="8"/>
      <c r="AD362" s="8"/>
    </row>
    <row r="363" spans="1:30" ht="15.75" customHeight="1" x14ac:dyDescent="0.2">
      <c r="A363" s="23"/>
      <c r="B363" s="23"/>
      <c r="C363" s="23"/>
      <c r="D363" s="23"/>
      <c r="E363" s="23"/>
      <c r="F363" s="23"/>
      <c r="G363" s="18"/>
      <c r="H363" s="18"/>
      <c r="I363" s="8"/>
      <c r="J363" s="8"/>
      <c r="K363" s="8"/>
      <c r="L363" s="8"/>
      <c r="M363" s="8"/>
      <c r="N363" s="8"/>
      <c r="O363" s="8"/>
      <c r="P363" s="8"/>
      <c r="Q363" s="8"/>
      <c r="R363" s="8"/>
      <c r="S363" s="8"/>
      <c r="T363" s="8"/>
      <c r="U363" s="8"/>
      <c r="V363" s="8"/>
      <c r="W363" s="8"/>
      <c r="X363" s="8"/>
      <c r="Y363" s="8"/>
      <c r="Z363" s="8"/>
      <c r="AA363" s="8"/>
      <c r="AB363" s="8"/>
      <c r="AC363" s="8"/>
      <c r="AD363" s="8"/>
    </row>
    <row r="364" spans="1:30" ht="15.75" customHeight="1" x14ac:dyDescent="0.2">
      <c r="A364" s="23"/>
      <c r="B364" s="23"/>
      <c r="C364" s="23"/>
      <c r="D364" s="23"/>
      <c r="E364" s="23"/>
      <c r="F364" s="23"/>
      <c r="G364" s="18"/>
      <c r="H364" s="18"/>
      <c r="I364" s="8"/>
      <c r="J364" s="8"/>
      <c r="K364" s="8"/>
      <c r="L364" s="8"/>
      <c r="M364" s="8"/>
      <c r="N364" s="8"/>
      <c r="O364" s="8"/>
      <c r="P364" s="8"/>
      <c r="Q364" s="8"/>
      <c r="R364" s="8"/>
      <c r="S364" s="8"/>
      <c r="T364" s="8"/>
      <c r="U364" s="8"/>
      <c r="V364" s="8"/>
      <c r="W364" s="8"/>
      <c r="X364" s="8"/>
      <c r="Y364" s="8"/>
      <c r="Z364" s="8"/>
      <c r="AA364" s="8"/>
      <c r="AB364" s="8"/>
      <c r="AC364" s="8"/>
      <c r="AD364" s="8"/>
    </row>
    <row r="365" spans="1:30" ht="15.75" customHeight="1" x14ac:dyDescent="0.2">
      <c r="A365" s="23"/>
      <c r="B365" s="23"/>
      <c r="C365" s="23"/>
      <c r="D365" s="23"/>
      <c r="E365" s="23"/>
      <c r="F365" s="23"/>
      <c r="G365" s="18"/>
      <c r="H365" s="18"/>
      <c r="I365" s="8"/>
      <c r="J365" s="8"/>
      <c r="K365" s="8"/>
      <c r="L365" s="8"/>
      <c r="M365" s="8"/>
      <c r="N365" s="8"/>
      <c r="O365" s="8"/>
      <c r="P365" s="8"/>
      <c r="Q365" s="8"/>
      <c r="R365" s="8"/>
      <c r="S365" s="8"/>
      <c r="T365" s="8"/>
      <c r="U365" s="8"/>
      <c r="V365" s="8"/>
      <c r="W365" s="8"/>
      <c r="X365" s="8"/>
      <c r="Y365" s="8"/>
      <c r="Z365" s="8"/>
      <c r="AA365" s="8"/>
      <c r="AB365" s="8"/>
      <c r="AC365" s="8"/>
      <c r="AD365" s="8"/>
    </row>
    <row r="366" spans="1:30" ht="15.75" customHeight="1" x14ac:dyDescent="0.2">
      <c r="A366" s="23"/>
      <c r="B366" s="23"/>
      <c r="C366" s="23"/>
      <c r="D366" s="23"/>
      <c r="E366" s="23"/>
      <c r="F366" s="23"/>
      <c r="G366" s="18"/>
      <c r="H366" s="18"/>
      <c r="I366" s="8"/>
      <c r="J366" s="8"/>
      <c r="K366" s="8"/>
      <c r="L366" s="8"/>
      <c r="M366" s="8"/>
      <c r="N366" s="8"/>
      <c r="O366" s="8"/>
      <c r="P366" s="8"/>
      <c r="Q366" s="8"/>
      <c r="R366" s="8"/>
      <c r="S366" s="8"/>
      <c r="T366" s="8"/>
      <c r="U366" s="8"/>
      <c r="V366" s="8"/>
      <c r="W366" s="8"/>
      <c r="X366" s="8"/>
      <c r="Y366" s="8"/>
      <c r="Z366" s="8"/>
      <c r="AA366" s="8"/>
      <c r="AB366" s="8"/>
      <c r="AC366" s="8"/>
      <c r="AD366" s="8"/>
    </row>
    <row r="367" spans="1:30" ht="15.75" customHeight="1" x14ac:dyDescent="0.2">
      <c r="A367" s="23"/>
      <c r="B367" s="23"/>
      <c r="C367" s="23"/>
      <c r="D367" s="23"/>
      <c r="E367" s="23"/>
      <c r="F367" s="23"/>
      <c r="G367" s="18"/>
      <c r="H367" s="18"/>
      <c r="I367" s="8"/>
      <c r="J367" s="8"/>
      <c r="K367" s="8"/>
      <c r="L367" s="8"/>
      <c r="M367" s="8"/>
      <c r="N367" s="8"/>
      <c r="O367" s="8"/>
      <c r="P367" s="8"/>
      <c r="Q367" s="8"/>
      <c r="R367" s="8"/>
      <c r="S367" s="8"/>
      <c r="T367" s="8"/>
      <c r="U367" s="8"/>
      <c r="V367" s="8"/>
      <c r="W367" s="8"/>
      <c r="X367" s="8"/>
      <c r="Y367" s="8"/>
      <c r="Z367" s="8"/>
      <c r="AA367" s="8"/>
      <c r="AB367" s="8"/>
      <c r="AC367" s="8"/>
      <c r="AD367" s="8"/>
    </row>
    <row r="368" spans="1:30" ht="15.75" customHeight="1" x14ac:dyDescent="0.2">
      <c r="A368" s="23"/>
      <c r="B368" s="23"/>
      <c r="C368" s="23"/>
      <c r="D368" s="23"/>
      <c r="E368" s="23"/>
      <c r="F368" s="23"/>
      <c r="G368" s="18"/>
      <c r="H368" s="18"/>
      <c r="I368" s="8"/>
      <c r="J368" s="8"/>
      <c r="K368" s="8"/>
      <c r="L368" s="8"/>
      <c r="M368" s="8"/>
      <c r="N368" s="8"/>
      <c r="O368" s="8"/>
      <c r="P368" s="8"/>
      <c r="Q368" s="8"/>
      <c r="R368" s="8"/>
      <c r="S368" s="8"/>
      <c r="T368" s="8"/>
      <c r="U368" s="8"/>
      <c r="V368" s="8"/>
      <c r="W368" s="8"/>
      <c r="X368" s="8"/>
      <c r="Y368" s="8"/>
      <c r="Z368" s="8"/>
      <c r="AA368" s="8"/>
      <c r="AB368" s="8"/>
      <c r="AC368" s="8"/>
      <c r="AD368" s="8"/>
    </row>
    <row r="369" spans="1:30" ht="15.75" customHeight="1" x14ac:dyDescent="0.2">
      <c r="A369" s="23"/>
      <c r="B369" s="23"/>
      <c r="C369" s="23"/>
      <c r="D369" s="23"/>
      <c r="E369" s="23"/>
      <c r="F369" s="23"/>
      <c r="G369" s="18"/>
      <c r="H369" s="18"/>
      <c r="I369" s="8"/>
      <c r="J369" s="8"/>
      <c r="K369" s="8"/>
      <c r="L369" s="8"/>
      <c r="M369" s="8"/>
      <c r="N369" s="8"/>
      <c r="O369" s="8"/>
      <c r="P369" s="8"/>
      <c r="Q369" s="8"/>
      <c r="R369" s="8"/>
      <c r="S369" s="8"/>
      <c r="T369" s="8"/>
      <c r="U369" s="8"/>
      <c r="V369" s="8"/>
      <c r="W369" s="8"/>
      <c r="X369" s="8"/>
      <c r="Y369" s="8"/>
      <c r="Z369" s="8"/>
      <c r="AA369" s="8"/>
      <c r="AB369" s="8"/>
      <c r="AC369" s="8"/>
      <c r="AD369" s="8"/>
    </row>
    <row r="370" spans="1:30" ht="15.75" customHeight="1" x14ac:dyDescent="0.2">
      <c r="A370" s="23"/>
      <c r="B370" s="23"/>
      <c r="C370" s="23"/>
      <c r="D370" s="23"/>
      <c r="E370" s="23"/>
      <c r="F370" s="23"/>
      <c r="G370" s="18"/>
      <c r="H370" s="18"/>
      <c r="I370" s="8"/>
      <c r="J370" s="8"/>
      <c r="K370" s="8"/>
      <c r="L370" s="8"/>
      <c r="M370" s="8"/>
      <c r="N370" s="8"/>
      <c r="O370" s="8"/>
      <c r="P370" s="8"/>
      <c r="Q370" s="8"/>
      <c r="R370" s="8"/>
      <c r="S370" s="8"/>
      <c r="T370" s="8"/>
      <c r="U370" s="8"/>
      <c r="V370" s="8"/>
      <c r="W370" s="8"/>
      <c r="X370" s="8"/>
      <c r="Y370" s="8"/>
      <c r="Z370" s="8"/>
      <c r="AA370" s="8"/>
      <c r="AB370" s="8"/>
      <c r="AC370" s="8"/>
      <c r="AD370" s="8"/>
    </row>
    <row r="371" spans="1:30" ht="15.75" customHeight="1" x14ac:dyDescent="0.2">
      <c r="A371" s="23"/>
      <c r="B371" s="23"/>
      <c r="C371" s="23"/>
      <c r="D371" s="23"/>
      <c r="E371" s="23"/>
      <c r="F371" s="23"/>
      <c r="G371" s="18"/>
      <c r="H371" s="18"/>
      <c r="I371" s="8"/>
      <c r="J371" s="8"/>
      <c r="K371" s="8"/>
      <c r="L371" s="8"/>
      <c r="M371" s="8"/>
      <c r="N371" s="8"/>
      <c r="O371" s="8"/>
      <c r="P371" s="8"/>
      <c r="Q371" s="8"/>
      <c r="R371" s="8"/>
      <c r="S371" s="8"/>
      <c r="T371" s="8"/>
      <c r="U371" s="8"/>
      <c r="V371" s="8"/>
      <c r="W371" s="8"/>
      <c r="X371" s="8"/>
      <c r="Y371" s="8"/>
      <c r="Z371" s="8"/>
      <c r="AA371" s="8"/>
      <c r="AB371" s="8"/>
      <c r="AC371" s="8"/>
      <c r="AD371" s="8"/>
    </row>
    <row r="372" spans="1:30" ht="15.75" customHeight="1" x14ac:dyDescent="0.2">
      <c r="A372" s="23"/>
      <c r="B372" s="23"/>
      <c r="C372" s="23"/>
      <c r="D372" s="23"/>
      <c r="E372" s="23"/>
      <c r="F372" s="23"/>
      <c r="G372" s="18"/>
      <c r="H372" s="18"/>
      <c r="I372" s="8"/>
      <c r="J372" s="8"/>
      <c r="K372" s="8"/>
      <c r="L372" s="8"/>
      <c r="M372" s="8"/>
      <c r="N372" s="8"/>
      <c r="O372" s="8"/>
      <c r="P372" s="8"/>
      <c r="Q372" s="8"/>
      <c r="R372" s="8"/>
      <c r="S372" s="8"/>
      <c r="T372" s="8"/>
      <c r="U372" s="8"/>
      <c r="V372" s="8"/>
      <c r="W372" s="8"/>
      <c r="X372" s="8"/>
      <c r="Y372" s="8"/>
      <c r="Z372" s="8"/>
      <c r="AA372" s="8"/>
      <c r="AB372" s="8"/>
      <c r="AC372" s="8"/>
      <c r="AD372" s="8"/>
    </row>
    <row r="373" spans="1:30" ht="15.75" customHeight="1" x14ac:dyDescent="0.2">
      <c r="A373" s="23"/>
      <c r="B373" s="23"/>
      <c r="C373" s="23"/>
      <c r="D373" s="23"/>
      <c r="E373" s="23"/>
      <c r="F373" s="23"/>
      <c r="G373" s="18"/>
      <c r="H373" s="18"/>
      <c r="I373" s="8"/>
      <c r="J373" s="8"/>
      <c r="K373" s="8"/>
      <c r="L373" s="8"/>
      <c r="M373" s="8"/>
      <c r="N373" s="8"/>
      <c r="O373" s="8"/>
      <c r="P373" s="8"/>
      <c r="Q373" s="8"/>
      <c r="R373" s="8"/>
      <c r="S373" s="8"/>
      <c r="T373" s="8"/>
      <c r="U373" s="8"/>
      <c r="V373" s="8"/>
      <c r="W373" s="8"/>
      <c r="X373" s="8"/>
      <c r="Y373" s="8"/>
      <c r="Z373" s="8"/>
      <c r="AA373" s="8"/>
      <c r="AB373" s="8"/>
      <c r="AC373" s="8"/>
      <c r="AD373" s="8"/>
    </row>
    <row r="374" spans="1:30" ht="15.75" customHeight="1" x14ac:dyDescent="0.2">
      <c r="A374" s="23"/>
      <c r="B374" s="23"/>
      <c r="C374" s="23"/>
      <c r="D374" s="23"/>
      <c r="E374" s="23"/>
      <c r="F374" s="23"/>
      <c r="G374" s="18"/>
      <c r="H374" s="18"/>
      <c r="I374" s="8"/>
      <c r="J374" s="8"/>
      <c r="K374" s="8"/>
      <c r="L374" s="8"/>
      <c r="M374" s="8"/>
      <c r="N374" s="8"/>
      <c r="O374" s="8"/>
      <c r="P374" s="8"/>
      <c r="Q374" s="8"/>
      <c r="R374" s="8"/>
      <c r="S374" s="8"/>
      <c r="T374" s="8"/>
      <c r="U374" s="8"/>
      <c r="V374" s="8"/>
      <c r="W374" s="8"/>
      <c r="X374" s="8"/>
      <c r="Y374" s="8"/>
      <c r="Z374" s="8"/>
      <c r="AA374" s="8"/>
      <c r="AB374" s="8"/>
      <c r="AC374" s="8"/>
      <c r="AD374" s="8"/>
    </row>
    <row r="375" spans="1:30" ht="15.75" customHeight="1" x14ac:dyDescent="0.2">
      <c r="A375" s="23"/>
      <c r="B375" s="23"/>
      <c r="C375" s="23"/>
      <c r="D375" s="23"/>
      <c r="E375" s="23"/>
      <c r="F375" s="23"/>
      <c r="G375" s="18"/>
      <c r="H375" s="18"/>
      <c r="I375" s="8"/>
      <c r="J375" s="8"/>
      <c r="K375" s="8"/>
      <c r="L375" s="8"/>
      <c r="M375" s="8"/>
      <c r="N375" s="8"/>
      <c r="O375" s="8"/>
      <c r="P375" s="8"/>
      <c r="Q375" s="8"/>
      <c r="R375" s="8"/>
      <c r="S375" s="8"/>
      <c r="T375" s="8"/>
      <c r="U375" s="8"/>
      <c r="V375" s="8"/>
      <c r="W375" s="8"/>
      <c r="X375" s="8"/>
      <c r="Y375" s="8"/>
      <c r="Z375" s="8"/>
      <c r="AA375" s="8"/>
      <c r="AB375" s="8"/>
      <c r="AC375" s="8"/>
      <c r="AD375" s="8"/>
    </row>
    <row r="376" spans="1:30" ht="15.75" customHeight="1" x14ac:dyDescent="0.2">
      <c r="A376" s="23"/>
      <c r="B376" s="23"/>
      <c r="C376" s="23"/>
      <c r="D376" s="23"/>
      <c r="E376" s="23"/>
      <c r="F376" s="23"/>
      <c r="G376" s="18"/>
      <c r="H376" s="18"/>
      <c r="I376" s="8"/>
      <c r="J376" s="8"/>
      <c r="K376" s="8"/>
      <c r="L376" s="8"/>
      <c r="M376" s="8"/>
      <c r="N376" s="8"/>
      <c r="O376" s="8"/>
      <c r="P376" s="8"/>
      <c r="Q376" s="8"/>
      <c r="R376" s="8"/>
      <c r="S376" s="8"/>
      <c r="T376" s="8"/>
      <c r="U376" s="8"/>
      <c r="V376" s="8"/>
      <c r="W376" s="8"/>
      <c r="X376" s="8"/>
      <c r="Y376" s="8"/>
      <c r="Z376" s="8"/>
      <c r="AA376" s="8"/>
      <c r="AB376" s="8"/>
      <c r="AC376" s="8"/>
      <c r="AD376" s="8"/>
    </row>
    <row r="377" spans="1:30" ht="15.75" customHeight="1" x14ac:dyDescent="0.2">
      <c r="A377" s="23"/>
      <c r="B377" s="23"/>
      <c r="C377" s="23"/>
      <c r="D377" s="23"/>
      <c r="E377" s="23"/>
      <c r="F377" s="23"/>
      <c r="G377" s="18"/>
      <c r="H377" s="18"/>
      <c r="I377" s="8"/>
      <c r="J377" s="8"/>
      <c r="K377" s="8"/>
      <c r="L377" s="8"/>
      <c r="M377" s="8"/>
      <c r="N377" s="8"/>
      <c r="O377" s="8"/>
      <c r="P377" s="8"/>
      <c r="Q377" s="8"/>
      <c r="R377" s="8"/>
      <c r="S377" s="8"/>
      <c r="T377" s="8"/>
      <c r="U377" s="8"/>
      <c r="V377" s="8"/>
      <c r="W377" s="8"/>
      <c r="X377" s="8"/>
      <c r="Y377" s="8"/>
      <c r="Z377" s="8"/>
      <c r="AA377" s="8"/>
      <c r="AB377" s="8"/>
      <c r="AC377" s="8"/>
      <c r="AD377" s="8"/>
    </row>
    <row r="378" spans="1:30" ht="15.75" customHeight="1" x14ac:dyDescent="0.2">
      <c r="A378" s="23"/>
      <c r="B378" s="23"/>
      <c r="C378" s="23"/>
      <c r="D378" s="23"/>
      <c r="E378" s="23"/>
      <c r="F378" s="23"/>
      <c r="G378" s="18"/>
      <c r="H378" s="18"/>
      <c r="I378" s="8"/>
      <c r="J378" s="8"/>
      <c r="K378" s="8"/>
      <c r="L378" s="8"/>
      <c r="M378" s="8"/>
      <c r="N378" s="8"/>
      <c r="O378" s="8"/>
      <c r="P378" s="8"/>
      <c r="Q378" s="8"/>
      <c r="R378" s="8"/>
      <c r="S378" s="8"/>
      <c r="T378" s="8"/>
      <c r="U378" s="8"/>
      <c r="V378" s="8"/>
      <c r="W378" s="8"/>
      <c r="X378" s="8"/>
      <c r="Y378" s="8"/>
      <c r="Z378" s="8"/>
      <c r="AA378" s="8"/>
      <c r="AB378" s="8"/>
      <c r="AC378" s="8"/>
      <c r="AD378" s="8"/>
    </row>
    <row r="379" spans="1:30" ht="15.75" customHeight="1" x14ac:dyDescent="0.2">
      <c r="A379" s="23"/>
      <c r="B379" s="23"/>
      <c r="C379" s="23"/>
      <c r="D379" s="23"/>
      <c r="E379" s="23"/>
      <c r="F379" s="23"/>
      <c r="G379" s="18"/>
      <c r="H379" s="18"/>
      <c r="I379" s="8"/>
      <c r="J379" s="8"/>
      <c r="K379" s="8"/>
      <c r="L379" s="8"/>
      <c r="M379" s="8"/>
      <c r="N379" s="8"/>
      <c r="O379" s="8"/>
      <c r="P379" s="8"/>
      <c r="Q379" s="8"/>
      <c r="R379" s="8"/>
      <c r="S379" s="8"/>
      <c r="T379" s="8"/>
      <c r="U379" s="8"/>
      <c r="V379" s="8"/>
      <c r="W379" s="8"/>
      <c r="X379" s="8"/>
      <c r="Y379" s="8"/>
      <c r="Z379" s="8"/>
      <c r="AA379" s="8"/>
      <c r="AB379" s="8"/>
      <c r="AC379" s="8"/>
      <c r="AD379" s="8"/>
    </row>
    <row r="380" spans="1:30" ht="15.75" customHeight="1" x14ac:dyDescent="0.2">
      <c r="A380" s="23"/>
      <c r="B380" s="23"/>
      <c r="C380" s="23"/>
      <c r="D380" s="23"/>
      <c r="E380" s="23"/>
      <c r="F380" s="23"/>
      <c r="G380" s="18"/>
      <c r="H380" s="18"/>
      <c r="I380" s="8"/>
      <c r="J380" s="8"/>
      <c r="K380" s="8"/>
      <c r="L380" s="8"/>
      <c r="M380" s="8"/>
      <c r="N380" s="8"/>
      <c r="O380" s="8"/>
      <c r="P380" s="8"/>
      <c r="Q380" s="8"/>
      <c r="R380" s="8"/>
      <c r="S380" s="8"/>
      <c r="T380" s="8"/>
      <c r="U380" s="8"/>
      <c r="V380" s="8"/>
      <c r="W380" s="8"/>
      <c r="X380" s="8"/>
      <c r="Y380" s="8"/>
      <c r="Z380" s="8"/>
      <c r="AA380" s="8"/>
      <c r="AB380" s="8"/>
      <c r="AC380" s="8"/>
      <c r="AD380" s="8"/>
    </row>
    <row r="381" spans="1:30" ht="15.75" customHeight="1" x14ac:dyDescent="0.2">
      <c r="A381" s="23"/>
      <c r="B381" s="23"/>
      <c r="C381" s="23"/>
      <c r="D381" s="23"/>
      <c r="E381" s="23"/>
      <c r="F381" s="23"/>
      <c r="G381" s="18"/>
      <c r="H381" s="18"/>
      <c r="I381" s="8"/>
      <c r="J381" s="8"/>
      <c r="K381" s="8"/>
      <c r="L381" s="8"/>
      <c r="M381" s="8"/>
      <c r="N381" s="8"/>
      <c r="O381" s="8"/>
      <c r="P381" s="8"/>
      <c r="Q381" s="8"/>
      <c r="R381" s="8"/>
      <c r="S381" s="8"/>
      <c r="T381" s="8"/>
      <c r="U381" s="8"/>
      <c r="V381" s="8"/>
      <c r="W381" s="8"/>
      <c r="X381" s="8"/>
      <c r="Y381" s="8"/>
      <c r="Z381" s="8"/>
      <c r="AA381" s="8"/>
      <c r="AB381" s="8"/>
      <c r="AC381" s="8"/>
      <c r="AD381" s="8"/>
    </row>
    <row r="382" spans="1:30" ht="15.75" customHeight="1" x14ac:dyDescent="0.2">
      <c r="A382" s="23"/>
      <c r="B382" s="23"/>
      <c r="C382" s="23"/>
      <c r="D382" s="23"/>
      <c r="E382" s="23"/>
      <c r="F382" s="23"/>
      <c r="G382" s="18"/>
      <c r="H382" s="18"/>
      <c r="I382" s="8"/>
      <c r="J382" s="8"/>
      <c r="K382" s="8"/>
      <c r="L382" s="8"/>
      <c r="M382" s="8"/>
      <c r="N382" s="8"/>
      <c r="O382" s="8"/>
      <c r="P382" s="8"/>
      <c r="Q382" s="8"/>
      <c r="R382" s="8"/>
      <c r="S382" s="8"/>
      <c r="T382" s="8"/>
      <c r="U382" s="8"/>
      <c r="V382" s="8"/>
      <c r="W382" s="8"/>
      <c r="X382" s="8"/>
      <c r="Y382" s="8"/>
      <c r="Z382" s="8"/>
      <c r="AA382" s="8"/>
      <c r="AB382" s="8"/>
      <c r="AC382" s="8"/>
      <c r="AD382" s="8"/>
    </row>
    <row r="383" spans="1:30" ht="15.75" customHeight="1" x14ac:dyDescent="0.2">
      <c r="A383" s="23"/>
      <c r="B383" s="23"/>
      <c r="C383" s="23"/>
      <c r="D383" s="23"/>
      <c r="E383" s="23"/>
      <c r="F383" s="23"/>
      <c r="G383" s="18"/>
      <c r="H383" s="18"/>
      <c r="I383" s="8"/>
      <c r="J383" s="8"/>
      <c r="K383" s="8"/>
      <c r="L383" s="8"/>
      <c r="M383" s="8"/>
      <c r="N383" s="8"/>
      <c r="O383" s="8"/>
      <c r="P383" s="8"/>
      <c r="Q383" s="8"/>
      <c r="R383" s="8"/>
      <c r="S383" s="8"/>
      <c r="T383" s="8"/>
      <c r="U383" s="8"/>
      <c r="V383" s="8"/>
      <c r="W383" s="8"/>
      <c r="X383" s="8"/>
      <c r="Y383" s="8"/>
      <c r="Z383" s="8"/>
      <c r="AA383" s="8"/>
      <c r="AB383" s="8"/>
      <c r="AC383" s="8"/>
      <c r="AD383" s="8"/>
    </row>
    <row r="384" spans="1:30" ht="15.75" customHeight="1" x14ac:dyDescent="0.2">
      <c r="A384" s="23"/>
      <c r="B384" s="23"/>
      <c r="C384" s="23"/>
      <c r="D384" s="23"/>
      <c r="E384" s="23"/>
      <c r="F384" s="23"/>
      <c r="G384" s="18"/>
      <c r="H384" s="18"/>
      <c r="I384" s="8"/>
      <c r="J384" s="8"/>
      <c r="K384" s="8"/>
      <c r="L384" s="8"/>
      <c r="M384" s="8"/>
      <c r="N384" s="8"/>
      <c r="O384" s="8"/>
      <c r="P384" s="8"/>
      <c r="Q384" s="8"/>
      <c r="R384" s="8"/>
      <c r="S384" s="8"/>
      <c r="T384" s="8"/>
      <c r="U384" s="8"/>
      <c r="V384" s="8"/>
      <c r="W384" s="8"/>
      <c r="X384" s="8"/>
      <c r="Y384" s="8"/>
      <c r="Z384" s="8"/>
      <c r="AA384" s="8"/>
      <c r="AB384" s="8"/>
      <c r="AC384" s="8"/>
      <c r="AD384" s="8"/>
    </row>
    <row r="385" spans="1:30" ht="15.75" customHeight="1" x14ac:dyDescent="0.2">
      <c r="A385" s="23"/>
      <c r="B385" s="23"/>
      <c r="C385" s="23"/>
      <c r="D385" s="23"/>
      <c r="E385" s="23"/>
      <c r="F385" s="23"/>
      <c r="G385" s="18"/>
      <c r="H385" s="18"/>
      <c r="I385" s="8"/>
      <c r="J385" s="8"/>
      <c r="K385" s="8"/>
      <c r="L385" s="8"/>
      <c r="M385" s="8"/>
      <c r="N385" s="8"/>
      <c r="O385" s="8"/>
      <c r="P385" s="8"/>
      <c r="Q385" s="8"/>
      <c r="R385" s="8"/>
      <c r="S385" s="8"/>
      <c r="T385" s="8"/>
      <c r="U385" s="8"/>
      <c r="V385" s="8"/>
      <c r="W385" s="8"/>
      <c r="X385" s="8"/>
      <c r="Y385" s="8"/>
      <c r="Z385" s="8"/>
      <c r="AA385" s="8"/>
      <c r="AB385" s="8"/>
      <c r="AC385" s="8"/>
      <c r="AD385" s="8"/>
    </row>
    <row r="386" spans="1:30" ht="15.75" customHeight="1" x14ac:dyDescent="0.2">
      <c r="A386" s="23"/>
      <c r="B386" s="23"/>
      <c r="C386" s="23"/>
      <c r="D386" s="23"/>
      <c r="E386" s="23"/>
      <c r="F386" s="23"/>
      <c r="G386" s="18"/>
      <c r="H386" s="18"/>
      <c r="I386" s="8"/>
      <c r="J386" s="8"/>
      <c r="K386" s="8"/>
      <c r="L386" s="8"/>
      <c r="M386" s="8"/>
      <c r="N386" s="8"/>
      <c r="O386" s="8"/>
      <c r="P386" s="8"/>
      <c r="Q386" s="8"/>
      <c r="R386" s="8"/>
      <c r="S386" s="8"/>
      <c r="T386" s="8"/>
      <c r="U386" s="8"/>
      <c r="V386" s="8"/>
      <c r="W386" s="8"/>
      <c r="X386" s="8"/>
      <c r="Y386" s="8"/>
      <c r="Z386" s="8"/>
      <c r="AA386" s="8"/>
      <c r="AB386" s="8"/>
      <c r="AC386" s="8"/>
      <c r="AD386" s="8"/>
    </row>
    <row r="387" spans="1:30" ht="15.75" customHeight="1" x14ac:dyDescent="0.2">
      <c r="A387" s="23"/>
      <c r="B387" s="23"/>
      <c r="C387" s="23"/>
      <c r="D387" s="23"/>
      <c r="E387" s="23"/>
      <c r="F387" s="23"/>
      <c r="G387" s="18"/>
      <c r="H387" s="18"/>
      <c r="I387" s="8"/>
      <c r="J387" s="8"/>
      <c r="K387" s="8"/>
      <c r="L387" s="8"/>
      <c r="M387" s="8"/>
      <c r="N387" s="8"/>
      <c r="O387" s="8"/>
      <c r="P387" s="8"/>
      <c r="Q387" s="8"/>
      <c r="R387" s="8"/>
      <c r="S387" s="8"/>
      <c r="T387" s="8"/>
      <c r="U387" s="8"/>
      <c r="V387" s="8"/>
      <c r="W387" s="8"/>
      <c r="X387" s="8"/>
      <c r="Y387" s="8"/>
      <c r="Z387" s="8"/>
      <c r="AA387" s="8"/>
      <c r="AB387" s="8"/>
      <c r="AC387" s="8"/>
      <c r="AD387" s="8"/>
    </row>
    <row r="388" spans="1:30" ht="15.75" customHeight="1" x14ac:dyDescent="0.2">
      <c r="A388" s="23"/>
      <c r="B388" s="23"/>
      <c r="C388" s="23"/>
      <c r="D388" s="23"/>
      <c r="E388" s="23"/>
      <c r="F388" s="23"/>
      <c r="G388" s="18"/>
      <c r="H388" s="18"/>
      <c r="I388" s="8"/>
      <c r="J388" s="8"/>
      <c r="K388" s="8"/>
      <c r="L388" s="8"/>
      <c r="M388" s="8"/>
      <c r="N388" s="8"/>
      <c r="O388" s="8"/>
      <c r="P388" s="8"/>
      <c r="Q388" s="8"/>
      <c r="R388" s="8"/>
      <c r="S388" s="8"/>
      <c r="T388" s="8"/>
      <c r="U388" s="8"/>
      <c r="V388" s="8"/>
      <c r="W388" s="8"/>
      <c r="X388" s="8"/>
      <c r="Y388" s="8"/>
      <c r="Z388" s="8"/>
      <c r="AA388" s="8"/>
      <c r="AB388" s="8"/>
      <c r="AC388" s="8"/>
      <c r="AD388" s="8"/>
    </row>
    <row r="389" spans="1:30" ht="15.75" customHeight="1" x14ac:dyDescent="0.2">
      <c r="A389" s="23"/>
      <c r="B389" s="23"/>
      <c r="C389" s="23"/>
      <c r="D389" s="23"/>
      <c r="E389" s="23"/>
      <c r="F389" s="23"/>
      <c r="G389" s="18"/>
      <c r="H389" s="18"/>
      <c r="I389" s="8"/>
      <c r="J389" s="8"/>
      <c r="K389" s="8"/>
      <c r="L389" s="8"/>
      <c r="M389" s="8"/>
      <c r="N389" s="8"/>
      <c r="O389" s="8"/>
      <c r="P389" s="8"/>
      <c r="Q389" s="8"/>
      <c r="R389" s="8"/>
      <c r="S389" s="8"/>
      <c r="T389" s="8"/>
      <c r="U389" s="8"/>
      <c r="V389" s="8"/>
      <c r="W389" s="8"/>
      <c r="X389" s="8"/>
      <c r="Y389" s="8"/>
      <c r="Z389" s="8"/>
      <c r="AA389" s="8"/>
      <c r="AB389" s="8"/>
      <c r="AC389" s="8"/>
      <c r="AD389" s="8"/>
    </row>
    <row r="390" spans="1:30" ht="15.75" customHeight="1" x14ac:dyDescent="0.2">
      <c r="A390" s="23"/>
      <c r="B390" s="23"/>
      <c r="C390" s="23"/>
      <c r="D390" s="23"/>
      <c r="E390" s="23"/>
      <c r="F390" s="23"/>
      <c r="G390" s="18"/>
      <c r="H390" s="18"/>
      <c r="I390" s="8"/>
      <c r="J390" s="8"/>
      <c r="K390" s="8"/>
      <c r="L390" s="8"/>
      <c r="M390" s="8"/>
      <c r="N390" s="8"/>
      <c r="O390" s="8"/>
      <c r="P390" s="8"/>
      <c r="Q390" s="8"/>
      <c r="R390" s="8"/>
      <c r="S390" s="8"/>
      <c r="T390" s="8"/>
      <c r="U390" s="8"/>
      <c r="V390" s="8"/>
      <c r="W390" s="8"/>
      <c r="X390" s="8"/>
      <c r="Y390" s="8"/>
      <c r="Z390" s="8"/>
      <c r="AA390" s="8"/>
      <c r="AB390" s="8"/>
      <c r="AC390" s="8"/>
      <c r="AD390" s="8"/>
    </row>
    <row r="391" spans="1:30" ht="15.75" customHeight="1" x14ac:dyDescent="0.2">
      <c r="A391" s="23"/>
      <c r="B391" s="23"/>
      <c r="C391" s="23"/>
      <c r="D391" s="23"/>
      <c r="E391" s="23"/>
      <c r="F391" s="23"/>
      <c r="G391" s="18"/>
      <c r="H391" s="18"/>
      <c r="I391" s="8"/>
      <c r="J391" s="8"/>
      <c r="K391" s="8"/>
      <c r="L391" s="8"/>
      <c r="M391" s="8"/>
      <c r="N391" s="8"/>
      <c r="O391" s="8"/>
      <c r="P391" s="8"/>
      <c r="Q391" s="8"/>
      <c r="R391" s="8"/>
      <c r="S391" s="8"/>
      <c r="T391" s="8"/>
      <c r="U391" s="8"/>
      <c r="V391" s="8"/>
      <c r="W391" s="8"/>
      <c r="X391" s="8"/>
      <c r="Y391" s="8"/>
      <c r="Z391" s="8"/>
      <c r="AA391" s="8"/>
      <c r="AB391" s="8"/>
      <c r="AC391" s="8"/>
      <c r="AD391" s="8"/>
    </row>
    <row r="392" spans="1:30" ht="15.75" customHeight="1" x14ac:dyDescent="0.2">
      <c r="A392" s="23"/>
      <c r="B392" s="23"/>
      <c r="C392" s="23"/>
      <c r="D392" s="23"/>
      <c r="E392" s="23"/>
      <c r="F392" s="23"/>
      <c r="G392" s="18"/>
      <c r="H392" s="18"/>
      <c r="I392" s="8"/>
      <c r="J392" s="8"/>
      <c r="K392" s="8"/>
      <c r="L392" s="8"/>
      <c r="M392" s="8"/>
      <c r="N392" s="8"/>
      <c r="O392" s="8"/>
      <c r="P392" s="8"/>
      <c r="Q392" s="8"/>
      <c r="R392" s="8"/>
      <c r="S392" s="8"/>
      <c r="T392" s="8"/>
      <c r="U392" s="8"/>
      <c r="V392" s="8"/>
      <c r="W392" s="8"/>
      <c r="X392" s="8"/>
      <c r="Y392" s="8"/>
      <c r="Z392" s="8"/>
      <c r="AA392" s="8"/>
      <c r="AB392" s="8"/>
      <c r="AC392" s="8"/>
      <c r="AD392" s="8"/>
    </row>
    <row r="393" spans="1:30" ht="15.75" customHeight="1" x14ac:dyDescent="0.2">
      <c r="A393" s="23"/>
      <c r="B393" s="23"/>
      <c r="C393" s="23"/>
      <c r="D393" s="23"/>
      <c r="E393" s="23"/>
      <c r="F393" s="23"/>
      <c r="G393" s="18"/>
      <c r="H393" s="18"/>
      <c r="I393" s="8"/>
      <c r="J393" s="8"/>
      <c r="K393" s="8"/>
      <c r="L393" s="8"/>
      <c r="M393" s="8"/>
      <c r="N393" s="8"/>
      <c r="O393" s="8"/>
      <c r="P393" s="8"/>
      <c r="Q393" s="8"/>
      <c r="R393" s="8"/>
      <c r="S393" s="8"/>
      <c r="T393" s="8"/>
      <c r="U393" s="8"/>
      <c r="V393" s="8"/>
      <c r="W393" s="8"/>
      <c r="X393" s="8"/>
      <c r="Y393" s="8"/>
      <c r="Z393" s="8"/>
      <c r="AA393" s="8"/>
      <c r="AB393" s="8"/>
      <c r="AC393" s="8"/>
      <c r="AD393" s="8"/>
    </row>
    <row r="394" spans="1:30" ht="15.75" customHeight="1" x14ac:dyDescent="0.2">
      <c r="A394" s="23"/>
      <c r="B394" s="23"/>
      <c r="C394" s="23"/>
      <c r="D394" s="23"/>
      <c r="E394" s="23"/>
      <c r="F394" s="23"/>
      <c r="G394" s="18"/>
      <c r="H394" s="18"/>
      <c r="I394" s="8"/>
      <c r="J394" s="8"/>
      <c r="K394" s="8"/>
      <c r="L394" s="8"/>
      <c r="M394" s="8"/>
      <c r="N394" s="8"/>
      <c r="O394" s="8"/>
      <c r="P394" s="8"/>
      <c r="Q394" s="8"/>
      <c r="R394" s="8"/>
      <c r="S394" s="8"/>
      <c r="T394" s="8"/>
      <c r="U394" s="8"/>
      <c r="V394" s="8"/>
      <c r="W394" s="8"/>
      <c r="X394" s="8"/>
      <c r="Y394" s="8"/>
      <c r="Z394" s="8"/>
      <c r="AA394" s="8"/>
      <c r="AB394" s="8"/>
      <c r="AC394" s="8"/>
      <c r="AD394" s="8"/>
    </row>
    <row r="395" spans="1:30" ht="15.75" customHeight="1" x14ac:dyDescent="0.2">
      <c r="A395" s="23"/>
      <c r="B395" s="23"/>
      <c r="C395" s="23"/>
      <c r="D395" s="23"/>
      <c r="E395" s="23"/>
      <c r="F395" s="23"/>
      <c r="G395" s="18"/>
      <c r="H395" s="18"/>
      <c r="I395" s="8"/>
      <c r="J395" s="8"/>
      <c r="K395" s="8"/>
      <c r="L395" s="8"/>
      <c r="M395" s="8"/>
      <c r="N395" s="8"/>
      <c r="O395" s="8"/>
      <c r="P395" s="8"/>
      <c r="Q395" s="8"/>
      <c r="R395" s="8"/>
      <c r="S395" s="8"/>
      <c r="T395" s="8"/>
      <c r="U395" s="8"/>
      <c r="V395" s="8"/>
      <c r="W395" s="8"/>
      <c r="X395" s="8"/>
      <c r="Y395" s="8"/>
      <c r="Z395" s="8"/>
      <c r="AA395" s="8"/>
      <c r="AB395" s="8"/>
      <c r="AC395" s="8"/>
      <c r="AD395" s="8"/>
    </row>
    <row r="396" spans="1:30" ht="15.75" customHeight="1" x14ac:dyDescent="0.2">
      <c r="A396" s="23"/>
      <c r="B396" s="23"/>
      <c r="C396" s="23"/>
      <c r="D396" s="23"/>
      <c r="E396" s="23"/>
      <c r="F396" s="23"/>
      <c r="G396" s="18"/>
      <c r="H396" s="18"/>
      <c r="I396" s="8"/>
      <c r="J396" s="8"/>
      <c r="K396" s="8"/>
      <c r="L396" s="8"/>
      <c r="M396" s="8"/>
      <c r="N396" s="8"/>
      <c r="O396" s="8"/>
      <c r="P396" s="8"/>
      <c r="Q396" s="8"/>
      <c r="R396" s="8"/>
      <c r="S396" s="8"/>
      <c r="T396" s="8"/>
      <c r="U396" s="8"/>
      <c r="V396" s="8"/>
      <c r="W396" s="8"/>
      <c r="X396" s="8"/>
      <c r="Y396" s="8"/>
      <c r="Z396" s="8"/>
      <c r="AA396" s="8"/>
      <c r="AB396" s="8"/>
      <c r="AC396" s="8"/>
      <c r="AD396" s="8"/>
    </row>
    <row r="397" spans="1:30" ht="15.75" customHeight="1" x14ac:dyDescent="0.2">
      <c r="A397" s="23"/>
      <c r="B397" s="23"/>
      <c r="C397" s="23"/>
      <c r="D397" s="23"/>
      <c r="E397" s="23"/>
      <c r="F397" s="23"/>
      <c r="G397" s="18"/>
      <c r="H397" s="18"/>
      <c r="I397" s="8"/>
      <c r="J397" s="8"/>
      <c r="K397" s="8"/>
      <c r="L397" s="8"/>
      <c r="M397" s="8"/>
      <c r="N397" s="8"/>
      <c r="O397" s="8"/>
      <c r="P397" s="8"/>
      <c r="Q397" s="8"/>
      <c r="R397" s="8"/>
      <c r="S397" s="8"/>
      <c r="T397" s="8"/>
      <c r="U397" s="8"/>
      <c r="V397" s="8"/>
      <c r="W397" s="8"/>
      <c r="X397" s="8"/>
      <c r="Y397" s="8"/>
      <c r="Z397" s="8"/>
      <c r="AA397" s="8"/>
      <c r="AB397" s="8"/>
      <c r="AC397" s="8"/>
      <c r="AD397" s="8"/>
    </row>
    <row r="398" spans="1:30" ht="15.75" customHeight="1" x14ac:dyDescent="0.2">
      <c r="A398" s="23"/>
      <c r="B398" s="23"/>
      <c r="C398" s="23"/>
      <c r="D398" s="23"/>
      <c r="E398" s="23"/>
      <c r="F398" s="23"/>
      <c r="G398" s="18"/>
      <c r="H398" s="18"/>
      <c r="I398" s="8"/>
      <c r="J398" s="8"/>
      <c r="K398" s="8"/>
      <c r="L398" s="8"/>
      <c r="M398" s="8"/>
      <c r="N398" s="8"/>
      <c r="O398" s="8"/>
      <c r="P398" s="8"/>
      <c r="Q398" s="8"/>
      <c r="R398" s="8"/>
      <c r="S398" s="8"/>
      <c r="T398" s="8"/>
      <c r="U398" s="8"/>
      <c r="V398" s="8"/>
      <c r="W398" s="8"/>
      <c r="X398" s="8"/>
      <c r="Y398" s="8"/>
      <c r="Z398" s="8"/>
      <c r="AA398" s="8"/>
      <c r="AB398" s="8"/>
      <c r="AC398" s="8"/>
      <c r="AD398" s="8"/>
    </row>
    <row r="399" spans="1:30" ht="15.75" customHeight="1" x14ac:dyDescent="0.2">
      <c r="A399" s="23"/>
      <c r="B399" s="23"/>
      <c r="C399" s="23"/>
      <c r="D399" s="23"/>
      <c r="E399" s="23"/>
      <c r="F399" s="23"/>
      <c r="G399" s="18"/>
      <c r="H399" s="18"/>
      <c r="I399" s="8"/>
      <c r="J399" s="8"/>
      <c r="K399" s="8"/>
      <c r="L399" s="8"/>
      <c r="M399" s="8"/>
      <c r="N399" s="8"/>
      <c r="O399" s="8"/>
      <c r="P399" s="8"/>
      <c r="Q399" s="8"/>
      <c r="R399" s="8"/>
      <c r="S399" s="8"/>
      <c r="T399" s="8"/>
      <c r="U399" s="8"/>
      <c r="V399" s="8"/>
      <c r="W399" s="8"/>
      <c r="X399" s="8"/>
      <c r="Y399" s="8"/>
      <c r="Z399" s="8"/>
      <c r="AA399" s="8"/>
      <c r="AB399" s="8"/>
      <c r="AC399" s="8"/>
      <c r="AD399" s="8"/>
    </row>
    <row r="400" spans="1:30" ht="15.75" customHeight="1" x14ac:dyDescent="0.2">
      <c r="A400" s="23"/>
      <c r="B400" s="23"/>
      <c r="C400" s="23"/>
      <c r="D400" s="23"/>
      <c r="E400" s="23"/>
      <c r="F400" s="23"/>
      <c r="G400" s="18"/>
      <c r="H400" s="18"/>
      <c r="I400" s="8"/>
      <c r="J400" s="8"/>
      <c r="K400" s="8"/>
      <c r="L400" s="8"/>
      <c r="M400" s="8"/>
      <c r="N400" s="8"/>
      <c r="O400" s="8"/>
      <c r="P400" s="8"/>
      <c r="Q400" s="8"/>
      <c r="R400" s="8"/>
      <c r="S400" s="8"/>
      <c r="T400" s="8"/>
      <c r="U400" s="8"/>
      <c r="V400" s="8"/>
      <c r="W400" s="8"/>
      <c r="X400" s="8"/>
      <c r="Y400" s="8"/>
      <c r="Z400" s="8"/>
      <c r="AA400" s="8"/>
      <c r="AB400" s="8"/>
      <c r="AC400" s="8"/>
      <c r="AD400" s="8"/>
    </row>
    <row r="401" spans="1:30" ht="15.75" customHeight="1" x14ac:dyDescent="0.2">
      <c r="A401" s="23"/>
      <c r="B401" s="23"/>
      <c r="C401" s="23"/>
      <c r="D401" s="23"/>
      <c r="E401" s="23"/>
      <c r="F401" s="23"/>
      <c r="G401" s="18"/>
      <c r="H401" s="18"/>
      <c r="I401" s="8"/>
      <c r="J401" s="8"/>
      <c r="K401" s="8"/>
      <c r="L401" s="8"/>
      <c r="M401" s="8"/>
      <c r="N401" s="8"/>
      <c r="O401" s="8"/>
      <c r="P401" s="8"/>
      <c r="Q401" s="8"/>
      <c r="R401" s="8"/>
      <c r="S401" s="8"/>
      <c r="T401" s="8"/>
      <c r="U401" s="8"/>
      <c r="V401" s="8"/>
      <c r="W401" s="8"/>
      <c r="X401" s="8"/>
      <c r="Y401" s="8"/>
      <c r="Z401" s="8"/>
      <c r="AA401" s="8"/>
      <c r="AB401" s="8"/>
      <c r="AC401" s="8"/>
      <c r="AD401" s="8"/>
    </row>
    <row r="402" spans="1:30" ht="15.75" customHeight="1" x14ac:dyDescent="0.2">
      <c r="A402" s="23"/>
      <c r="B402" s="23"/>
      <c r="C402" s="23"/>
      <c r="D402" s="23"/>
      <c r="E402" s="23"/>
      <c r="F402" s="23"/>
      <c r="G402" s="18"/>
      <c r="H402" s="18"/>
      <c r="I402" s="8"/>
      <c r="J402" s="8"/>
      <c r="K402" s="8"/>
      <c r="L402" s="8"/>
      <c r="M402" s="8"/>
      <c r="N402" s="8"/>
      <c r="O402" s="8"/>
      <c r="P402" s="8"/>
      <c r="Q402" s="8"/>
      <c r="R402" s="8"/>
      <c r="S402" s="8"/>
      <c r="T402" s="8"/>
      <c r="U402" s="8"/>
      <c r="V402" s="8"/>
      <c r="W402" s="8"/>
      <c r="X402" s="8"/>
      <c r="Y402" s="8"/>
      <c r="Z402" s="8"/>
      <c r="AA402" s="8"/>
      <c r="AB402" s="8"/>
      <c r="AC402" s="8"/>
      <c r="AD402" s="8"/>
    </row>
    <row r="403" spans="1:30" ht="15.75" customHeight="1" x14ac:dyDescent="0.2">
      <c r="A403" s="23"/>
      <c r="B403" s="23"/>
      <c r="C403" s="23"/>
      <c r="D403" s="23"/>
      <c r="E403" s="23"/>
      <c r="F403" s="23"/>
      <c r="G403" s="18"/>
      <c r="H403" s="18"/>
      <c r="I403" s="8"/>
      <c r="J403" s="8"/>
      <c r="K403" s="8"/>
      <c r="L403" s="8"/>
      <c r="M403" s="8"/>
      <c r="N403" s="8"/>
      <c r="O403" s="8"/>
      <c r="P403" s="8"/>
      <c r="Q403" s="8"/>
      <c r="R403" s="8"/>
      <c r="S403" s="8"/>
      <c r="T403" s="8"/>
      <c r="U403" s="8"/>
      <c r="V403" s="8"/>
      <c r="W403" s="8"/>
      <c r="X403" s="8"/>
      <c r="Y403" s="8"/>
      <c r="Z403" s="8"/>
      <c r="AA403" s="8"/>
      <c r="AB403" s="8"/>
      <c r="AC403" s="8"/>
      <c r="AD403" s="8"/>
    </row>
    <row r="404" spans="1:30" ht="15.75" customHeight="1" x14ac:dyDescent="0.2">
      <c r="A404" s="23"/>
      <c r="B404" s="23"/>
      <c r="C404" s="23"/>
      <c r="D404" s="23"/>
      <c r="E404" s="23"/>
      <c r="F404" s="23"/>
      <c r="G404" s="18"/>
      <c r="H404" s="18"/>
      <c r="I404" s="8"/>
      <c r="J404" s="8"/>
      <c r="K404" s="8"/>
      <c r="L404" s="8"/>
      <c r="M404" s="8"/>
      <c r="N404" s="8"/>
      <c r="O404" s="8"/>
      <c r="P404" s="8"/>
      <c r="Q404" s="8"/>
      <c r="R404" s="8"/>
      <c r="S404" s="8"/>
      <c r="T404" s="8"/>
      <c r="U404" s="8"/>
      <c r="V404" s="8"/>
      <c r="W404" s="8"/>
      <c r="X404" s="8"/>
      <c r="Y404" s="8"/>
      <c r="Z404" s="8"/>
      <c r="AA404" s="8"/>
      <c r="AB404" s="8"/>
      <c r="AC404" s="8"/>
      <c r="AD404" s="8"/>
    </row>
    <row r="405" spans="1:30" ht="15.75" customHeight="1" x14ac:dyDescent="0.2">
      <c r="A405" s="23"/>
      <c r="B405" s="23"/>
      <c r="C405" s="23"/>
      <c r="D405" s="23"/>
      <c r="E405" s="23"/>
      <c r="F405" s="23"/>
      <c r="G405" s="18"/>
      <c r="H405" s="18"/>
      <c r="I405" s="8"/>
      <c r="J405" s="8"/>
      <c r="K405" s="8"/>
      <c r="L405" s="8"/>
      <c r="M405" s="8"/>
      <c r="N405" s="8"/>
      <c r="O405" s="8"/>
      <c r="P405" s="8"/>
      <c r="Q405" s="8"/>
      <c r="R405" s="8"/>
      <c r="S405" s="8"/>
      <c r="T405" s="8"/>
      <c r="U405" s="8"/>
      <c r="V405" s="8"/>
      <c r="W405" s="8"/>
      <c r="X405" s="8"/>
      <c r="Y405" s="8"/>
      <c r="Z405" s="8"/>
      <c r="AA405" s="8"/>
      <c r="AB405" s="8"/>
      <c r="AC405" s="8"/>
      <c r="AD405" s="8"/>
    </row>
    <row r="406" spans="1:30" ht="15.75" customHeight="1" x14ac:dyDescent="0.2">
      <c r="A406" s="23"/>
      <c r="B406" s="23"/>
      <c r="C406" s="23"/>
      <c r="D406" s="23"/>
      <c r="E406" s="23"/>
      <c r="F406" s="23"/>
      <c r="G406" s="18"/>
      <c r="H406" s="18"/>
      <c r="I406" s="8"/>
      <c r="J406" s="8"/>
      <c r="K406" s="8"/>
      <c r="L406" s="8"/>
      <c r="M406" s="8"/>
      <c r="N406" s="8"/>
      <c r="O406" s="8"/>
      <c r="P406" s="8"/>
      <c r="Q406" s="8"/>
      <c r="R406" s="8"/>
      <c r="S406" s="8"/>
      <c r="T406" s="8"/>
      <c r="U406" s="8"/>
      <c r="V406" s="8"/>
      <c r="W406" s="8"/>
      <c r="X406" s="8"/>
      <c r="Y406" s="8"/>
      <c r="Z406" s="8"/>
      <c r="AA406" s="8"/>
      <c r="AB406" s="8"/>
      <c r="AC406" s="8"/>
      <c r="AD406" s="8"/>
    </row>
    <row r="407" spans="1:30" ht="15.75" customHeight="1" x14ac:dyDescent="0.2">
      <c r="A407" s="23"/>
      <c r="B407" s="23"/>
      <c r="C407" s="23"/>
      <c r="D407" s="23"/>
      <c r="E407" s="23"/>
      <c r="F407" s="23"/>
      <c r="G407" s="18"/>
      <c r="H407" s="18"/>
      <c r="I407" s="8"/>
      <c r="J407" s="8"/>
      <c r="K407" s="8"/>
      <c r="L407" s="8"/>
      <c r="M407" s="8"/>
      <c r="N407" s="8"/>
      <c r="O407" s="8"/>
      <c r="P407" s="8"/>
      <c r="Q407" s="8"/>
      <c r="R407" s="8"/>
      <c r="S407" s="8"/>
      <c r="T407" s="8"/>
      <c r="U407" s="8"/>
      <c r="V407" s="8"/>
      <c r="W407" s="8"/>
      <c r="X407" s="8"/>
      <c r="Y407" s="8"/>
      <c r="Z407" s="8"/>
      <c r="AA407" s="8"/>
      <c r="AB407" s="8"/>
      <c r="AC407" s="8"/>
      <c r="AD407" s="8"/>
    </row>
    <row r="408" spans="1:30" ht="15.75" customHeight="1" x14ac:dyDescent="0.2">
      <c r="A408" s="23"/>
      <c r="B408" s="23"/>
      <c r="C408" s="23"/>
      <c r="D408" s="23"/>
      <c r="E408" s="23"/>
      <c r="F408" s="23"/>
      <c r="G408" s="18"/>
      <c r="H408" s="18"/>
      <c r="I408" s="8"/>
      <c r="J408" s="8"/>
      <c r="K408" s="8"/>
      <c r="L408" s="8"/>
      <c r="M408" s="8"/>
      <c r="N408" s="8"/>
      <c r="O408" s="8"/>
      <c r="P408" s="8"/>
      <c r="Q408" s="8"/>
      <c r="R408" s="8"/>
      <c r="S408" s="8"/>
      <c r="T408" s="8"/>
      <c r="U408" s="8"/>
      <c r="V408" s="8"/>
      <c r="W408" s="8"/>
      <c r="X408" s="8"/>
      <c r="Y408" s="8"/>
      <c r="Z408" s="8"/>
      <c r="AA408" s="8"/>
      <c r="AB408" s="8"/>
      <c r="AC408" s="8"/>
      <c r="AD408" s="8"/>
    </row>
    <row r="409" spans="1:30" ht="15.75" customHeight="1" x14ac:dyDescent="0.2">
      <c r="A409" s="23"/>
      <c r="B409" s="23"/>
      <c r="C409" s="23"/>
      <c r="D409" s="23"/>
      <c r="E409" s="23"/>
      <c r="F409" s="23"/>
      <c r="G409" s="18"/>
      <c r="H409" s="18"/>
      <c r="I409" s="8"/>
      <c r="J409" s="8"/>
      <c r="K409" s="8"/>
      <c r="L409" s="8"/>
      <c r="M409" s="8"/>
      <c r="N409" s="8"/>
      <c r="O409" s="8"/>
      <c r="P409" s="8"/>
      <c r="Q409" s="8"/>
      <c r="R409" s="8"/>
      <c r="S409" s="8"/>
      <c r="T409" s="8"/>
      <c r="U409" s="8"/>
      <c r="V409" s="8"/>
      <c r="W409" s="8"/>
      <c r="X409" s="8"/>
      <c r="Y409" s="8"/>
      <c r="Z409" s="8"/>
      <c r="AA409" s="8"/>
      <c r="AB409" s="8"/>
      <c r="AC409" s="8"/>
      <c r="AD409" s="8"/>
    </row>
    <row r="410" spans="1:30" ht="15.75" customHeight="1" x14ac:dyDescent="0.2">
      <c r="A410" s="23"/>
      <c r="B410" s="23"/>
      <c r="C410" s="23"/>
      <c r="D410" s="23"/>
      <c r="E410" s="23"/>
      <c r="F410" s="23"/>
      <c r="G410" s="18"/>
      <c r="H410" s="18"/>
      <c r="I410" s="8"/>
      <c r="J410" s="8"/>
      <c r="K410" s="8"/>
      <c r="L410" s="8"/>
      <c r="M410" s="8"/>
      <c r="N410" s="8"/>
      <c r="O410" s="8"/>
      <c r="P410" s="8"/>
      <c r="Q410" s="8"/>
      <c r="R410" s="8"/>
      <c r="S410" s="8"/>
      <c r="T410" s="8"/>
      <c r="U410" s="8"/>
      <c r="V410" s="8"/>
      <c r="W410" s="8"/>
      <c r="X410" s="8"/>
      <c r="Y410" s="8"/>
      <c r="Z410" s="8"/>
      <c r="AA410" s="8"/>
      <c r="AB410" s="8"/>
      <c r="AC410" s="8"/>
      <c r="AD410" s="8"/>
    </row>
    <row r="411" spans="1:30" ht="15.75" customHeight="1" x14ac:dyDescent="0.2">
      <c r="A411" s="23"/>
      <c r="B411" s="23"/>
      <c r="C411" s="23"/>
      <c r="D411" s="23"/>
      <c r="E411" s="23"/>
      <c r="F411" s="23"/>
      <c r="G411" s="18"/>
      <c r="H411" s="18"/>
      <c r="I411" s="8"/>
      <c r="J411" s="8"/>
      <c r="K411" s="8"/>
      <c r="L411" s="8"/>
      <c r="M411" s="8"/>
      <c r="N411" s="8"/>
      <c r="O411" s="8"/>
      <c r="P411" s="8"/>
      <c r="Q411" s="8"/>
      <c r="R411" s="8"/>
      <c r="S411" s="8"/>
      <c r="T411" s="8"/>
      <c r="U411" s="8"/>
      <c r="V411" s="8"/>
      <c r="W411" s="8"/>
      <c r="X411" s="8"/>
      <c r="Y411" s="8"/>
      <c r="Z411" s="8"/>
      <c r="AA411" s="8"/>
      <c r="AB411" s="8"/>
      <c r="AC411" s="8"/>
      <c r="AD411" s="8"/>
    </row>
    <row r="412" spans="1:30" ht="15.75" customHeight="1" x14ac:dyDescent="0.2">
      <c r="A412" s="23"/>
      <c r="B412" s="23"/>
      <c r="C412" s="23"/>
      <c r="D412" s="23"/>
      <c r="E412" s="23"/>
      <c r="F412" s="23"/>
      <c r="G412" s="18"/>
      <c r="H412" s="18"/>
      <c r="I412" s="8"/>
      <c r="J412" s="8"/>
      <c r="K412" s="8"/>
      <c r="L412" s="8"/>
      <c r="M412" s="8"/>
      <c r="N412" s="8"/>
      <c r="O412" s="8"/>
      <c r="P412" s="8"/>
      <c r="Q412" s="8"/>
      <c r="R412" s="8"/>
      <c r="S412" s="8"/>
      <c r="T412" s="8"/>
      <c r="U412" s="8"/>
      <c r="V412" s="8"/>
      <c r="W412" s="8"/>
      <c r="X412" s="8"/>
      <c r="Y412" s="8"/>
      <c r="Z412" s="8"/>
      <c r="AA412" s="8"/>
      <c r="AB412" s="8"/>
      <c r="AC412" s="8"/>
      <c r="AD412" s="8"/>
    </row>
    <row r="413" spans="1:30" ht="15.75" customHeight="1" x14ac:dyDescent="0.2">
      <c r="A413" s="23"/>
      <c r="B413" s="23"/>
      <c r="C413" s="23"/>
      <c r="D413" s="23"/>
      <c r="E413" s="23"/>
      <c r="F413" s="23"/>
      <c r="G413" s="18"/>
      <c r="H413" s="18"/>
      <c r="I413" s="8"/>
      <c r="J413" s="8"/>
      <c r="K413" s="8"/>
      <c r="L413" s="8"/>
      <c r="M413" s="8"/>
      <c r="N413" s="8"/>
      <c r="O413" s="8"/>
      <c r="P413" s="8"/>
      <c r="Q413" s="8"/>
      <c r="R413" s="8"/>
      <c r="S413" s="8"/>
      <c r="T413" s="8"/>
      <c r="U413" s="8"/>
      <c r="V413" s="8"/>
      <c r="W413" s="8"/>
      <c r="X413" s="8"/>
      <c r="Y413" s="8"/>
      <c r="Z413" s="8"/>
      <c r="AA413" s="8"/>
      <c r="AB413" s="8"/>
      <c r="AC413" s="8"/>
      <c r="AD413" s="8"/>
    </row>
    <row r="414" spans="1:30" ht="15.75" customHeight="1" x14ac:dyDescent="0.2">
      <c r="A414" s="23"/>
      <c r="B414" s="23"/>
      <c r="C414" s="23"/>
      <c r="D414" s="23"/>
      <c r="E414" s="23"/>
      <c r="F414" s="23"/>
      <c r="G414" s="18"/>
      <c r="H414" s="18"/>
      <c r="I414" s="8"/>
      <c r="J414" s="8"/>
      <c r="K414" s="8"/>
      <c r="L414" s="8"/>
      <c r="M414" s="8"/>
      <c r="N414" s="8"/>
      <c r="O414" s="8"/>
      <c r="P414" s="8"/>
      <c r="Q414" s="8"/>
      <c r="R414" s="8"/>
      <c r="S414" s="8"/>
      <c r="T414" s="8"/>
      <c r="U414" s="8"/>
      <c r="V414" s="8"/>
      <c r="W414" s="8"/>
      <c r="X414" s="8"/>
      <c r="Y414" s="8"/>
      <c r="Z414" s="8"/>
      <c r="AA414" s="8"/>
      <c r="AB414" s="8"/>
      <c r="AC414" s="8"/>
      <c r="AD414" s="8"/>
    </row>
    <row r="415" spans="1:30" ht="15.75" customHeight="1" x14ac:dyDescent="0.2">
      <c r="A415" s="23"/>
      <c r="B415" s="23"/>
      <c r="C415" s="23"/>
      <c r="D415" s="23"/>
      <c r="E415" s="23"/>
      <c r="F415" s="23"/>
      <c r="G415" s="18"/>
      <c r="H415" s="18"/>
      <c r="I415" s="8"/>
      <c r="J415" s="8"/>
      <c r="K415" s="8"/>
      <c r="L415" s="8"/>
      <c r="M415" s="8"/>
      <c r="N415" s="8"/>
      <c r="O415" s="8"/>
      <c r="P415" s="8"/>
      <c r="Q415" s="8"/>
      <c r="R415" s="8"/>
      <c r="S415" s="8"/>
      <c r="T415" s="8"/>
      <c r="U415" s="8"/>
      <c r="V415" s="8"/>
      <c r="W415" s="8"/>
      <c r="X415" s="8"/>
      <c r="Y415" s="8"/>
      <c r="Z415" s="8"/>
      <c r="AA415" s="8"/>
      <c r="AB415" s="8"/>
      <c r="AC415" s="8"/>
      <c r="AD415" s="8"/>
    </row>
    <row r="416" spans="1:30" ht="15.75" customHeight="1" x14ac:dyDescent="0.2">
      <c r="A416" s="23"/>
      <c r="B416" s="23"/>
      <c r="C416" s="23"/>
      <c r="D416" s="23"/>
      <c r="E416" s="23"/>
      <c r="F416" s="23"/>
      <c r="G416" s="18"/>
      <c r="H416" s="18"/>
      <c r="I416" s="8"/>
      <c r="J416" s="8"/>
      <c r="K416" s="8"/>
      <c r="L416" s="8"/>
      <c r="M416" s="8"/>
      <c r="N416" s="8"/>
      <c r="O416" s="8"/>
      <c r="P416" s="8"/>
      <c r="Q416" s="8"/>
      <c r="R416" s="8"/>
      <c r="S416" s="8"/>
      <c r="T416" s="8"/>
      <c r="U416" s="8"/>
      <c r="V416" s="8"/>
      <c r="W416" s="8"/>
      <c r="X416" s="8"/>
      <c r="Y416" s="8"/>
      <c r="Z416" s="8"/>
      <c r="AA416" s="8"/>
      <c r="AB416" s="8"/>
      <c r="AC416" s="8"/>
      <c r="AD416" s="8"/>
    </row>
    <row r="417" spans="1:30" ht="15.75" customHeight="1" x14ac:dyDescent="0.2">
      <c r="A417" s="23"/>
      <c r="B417" s="23"/>
      <c r="C417" s="23"/>
      <c r="D417" s="23"/>
      <c r="E417" s="23"/>
      <c r="F417" s="23"/>
      <c r="G417" s="18"/>
      <c r="H417" s="18"/>
      <c r="I417" s="8"/>
      <c r="J417" s="8"/>
      <c r="K417" s="8"/>
      <c r="L417" s="8"/>
      <c r="M417" s="8"/>
      <c r="N417" s="8"/>
      <c r="O417" s="8"/>
      <c r="P417" s="8"/>
      <c r="Q417" s="8"/>
      <c r="R417" s="8"/>
      <c r="S417" s="8"/>
      <c r="T417" s="8"/>
      <c r="U417" s="8"/>
      <c r="V417" s="8"/>
      <c r="W417" s="8"/>
      <c r="X417" s="8"/>
      <c r="Y417" s="8"/>
      <c r="Z417" s="8"/>
      <c r="AA417" s="8"/>
      <c r="AB417" s="8"/>
      <c r="AC417" s="8"/>
      <c r="AD417" s="8"/>
    </row>
    <row r="418" spans="1:30" ht="15.75" customHeight="1" x14ac:dyDescent="0.2">
      <c r="A418" s="23"/>
      <c r="B418" s="23"/>
      <c r="C418" s="23"/>
      <c r="D418" s="23"/>
      <c r="E418" s="23"/>
      <c r="F418" s="23"/>
      <c r="G418" s="18"/>
      <c r="H418" s="18"/>
      <c r="I418" s="8"/>
      <c r="J418" s="8"/>
      <c r="K418" s="8"/>
      <c r="L418" s="8"/>
      <c r="M418" s="8"/>
      <c r="N418" s="8"/>
      <c r="O418" s="8"/>
      <c r="P418" s="8"/>
      <c r="Q418" s="8"/>
      <c r="R418" s="8"/>
      <c r="S418" s="8"/>
      <c r="T418" s="8"/>
      <c r="U418" s="8"/>
      <c r="V418" s="8"/>
      <c r="W418" s="8"/>
      <c r="X418" s="8"/>
      <c r="Y418" s="8"/>
      <c r="Z418" s="8"/>
      <c r="AA418" s="8"/>
      <c r="AB418" s="8"/>
      <c r="AC418" s="8"/>
      <c r="AD418" s="8"/>
    </row>
    <row r="419" spans="1:30" ht="15.75" customHeight="1" x14ac:dyDescent="0.2">
      <c r="A419" s="23"/>
      <c r="B419" s="23"/>
      <c r="C419" s="23"/>
      <c r="D419" s="23"/>
      <c r="E419" s="23"/>
      <c r="F419" s="23"/>
      <c r="G419" s="18"/>
      <c r="H419" s="18"/>
      <c r="I419" s="8"/>
      <c r="J419" s="8"/>
      <c r="K419" s="8"/>
      <c r="L419" s="8"/>
      <c r="M419" s="8"/>
      <c r="N419" s="8"/>
      <c r="O419" s="8"/>
      <c r="P419" s="8"/>
      <c r="Q419" s="8"/>
      <c r="R419" s="8"/>
      <c r="S419" s="8"/>
      <c r="T419" s="8"/>
      <c r="U419" s="8"/>
      <c r="V419" s="8"/>
      <c r="W419" s="8"/>
      <c r="X419" s="8"/>
      <c r="Y419" s="8"/>
      <c r="Z419" s="8"/>
      <c r="AA419" s="8"/>
      <c r="AB419" s="8"/>
      <c r="AC419" s="8"/>
      <c r="AD419" s="8"/>
    </row>
    <row r="420" spans="1:30" ht="15.75" customHeight="1" x14ac:dyDescent="0.2">
      <c r="A420" s="23"/>
      <c r="B420" s="23"/>
      <c r="C420" s="23"/>
      <c r="D420" s="23"/>
      <c r="E420" s="23"/>
      <c r="F420" s="23"/>
      <c r="G420" s="18"/>
      <c r="H420" s="18"/>
      <c r="I420" s="8"/>
      <c r="J420" s="8"/>
      <c r="K420" s="8"/>
      <c r="L420" s="8"/>
      <c r="M420" s="8"/>
      <c r="N420" s="8"/>
      <c r="O420" s="8"/>
      <c r="P420" s="8"/>
      <c r="Q420" s="8"/>
      <c r="R420" s="8"/>
      <c r="S420" s="8"/>
      <c r="T420" s="8"/>
      <c r="U420" s="8"/>
      <c r="V420" s="8"/>
      <c r="W420" s="8"/>
      <c r="X420" s="8"/>
      <c r="Y420" s="8"/>
      <c r="Z420" s="8"/>
      <c r="AA420" s="8"/>
      <c r="AB420" s="8"/>
      <c r="AC420" s="8"/>
      <c r="AD420" s="8"/>
    </row>
    <row r="421" spans="1:30" ht="15.75" customHeight="1" x14ac:dyDescent="0.2">
      <c r="A421" s="23"/>
      <c r="B421" s="23"/>
      <c r="C421" s="23"/>
      <c r="D421" s="23"/>
      <c r="E421" s="23"/>
      <c r="F421" s="23"/>
      <c r="G421" s="18"/>
      <c r="H421" s="18"/>
      <c r="I421" s="8"/>
      <c r="J421" s="8"/>
      <c r="K421" s="8"/>
      <c r="L421" s="8"/>
      <c r="M421" s="8"/>
      <c r="N421" s="8"/>
      <c r="O421" s="8"/>
      <c r="P421" s="8"/>
      <c r="Q421" s="8"/>
      <c r="R421" s="8"/>
      <c r="S421" s="8"/>
      <c r="T421" s="8"/>
      <c r="U421" s="8"/>
      <c r="V421" s="8"/>
      <c r="W421" s="8"/>
      <c r="X421" s="8"/>
      <c r="Y421" s="8"/>
      <c r="Z421" s="8"/>
      <c r="AA421" s="8"/>
      <c r="AB421" s="8"/>
      <c r="AC421" s="8"/>
      <c r="AD421" s="8"/>
    </row>
    <row r="422" spans="1:30" ht="15.75" customHeight="1" x14ac:dyDescent="0.2">
      <c r="A422" s="23"/>
      <c r="B422" s="23"/>
      <c r="C422" s="23"/>
      <c r="D422" s="23"/>
      <c r="E422" s="23"/>
      <c r="F422" s="23"/>
      <c r="G422" s="18"/>
      <c r="H422" s="18"/>
      <c r="I422" s="8"/>
      <c r="J422" s="8"/>
      <c r="K422" s="8"/>
      <c r="L422" s="8"/>
      <c r="M422" s="8"/>
      <c r="N422" s="8"/>
      <c r="O422" s="8"/>
      <c r="P422" s="8"/>
      <c r="Q422" s="8"/>
      <c r="R422" s="8"/>
      <c r="S422" s="8"/>
      <c r="T422" s="8"/>
      <c r="U422" s="8"/>
      <c r="V422" s="8"/>
      <c r="W422" s="8"/>
      <c r="X422" s="8"/>
      <c r="Y422" s="8"/>
      <c r="Z422" s="8"/>
      <c r="AA422" s="8"/>
      <c r="AB422" s="8"/>
      <c r="AC422" s="8"/>
      <c r="AD422" s="8"/>
    </row>
    <row r="423" spans="1:30" ht="15.75" customHeight="1" x14ac:dyDescent="0.2">
      <c r="A423" s="23"/>
      <c r="B423" s="23"/>
      <c r="C423" s="23"/>
      <c r="D423" s="23"/>
      <c r="E423" s="23"/>
      <c r="F423" s="23"/>
      <c r="G423" s="18"/>
      <c r="H423" s="18"/>
      <c r="I423" s="8"/>
      <c r="J423" s="8"/>
      <c r="K423" s="8"/>
      <c r="L423" s="8"/>
      <c r="M423" s="8"/>
      <c r="N423" s="8"/>
      <c r="O423" s="8"/>
      <c r="P423" s="8"/>
      <c r="Q423" s="8"/>
      <c r="R423" s="8"/>
      <c r="S423" s="8"/>
      <c r="T423" s="8"/>
      <c r="U423" s="8"/>
      <c r="V423" s="8"/>
      <c r="W423" s="8"/>
      <c r="X423" s="8"/>
      <c r="Y423" s="8"/>
      <c r="Z423" s="8"/>
      <c r="AA423" s="8"/>
      <c r="AB423" s="8"/>
      <c r="AC423" s="8"/>
      <c r="AD423" s="8"/>
    </row>
    <row r="424" spans="1:30" ht="15.75" customHeight="1" x14ac:dyDescent="0.2">
      <c r="A424" s="23"/>
      <c r="B424" s="23"/>
      <c r="C424" s="23"/>
      <c r="D424" s="23"/>
      <c r="E424" s="23"/>
      <c r="F424" s="23"/>
      <c r="G424" s="18"/>
      <c r="H424" s="18"/>
      <c r="I424" s="8"/>
      <c r="J424" s="8"/>
      <c r="K424" s="8"/>
      <c r="L424" s="8"/>
      <c r="M424" s="8"/>
      <c r="N424" s="8"/>
      <c r="O424" s="8"/>
      <c r="P424" s="8"/>
      <c r="Q424" s="8"/>
      <c r="R424" s="8"/>
      <c r="S424" s="8"/>
      <c r="T424" s="8"/>
      <c r="U424" s="8"/>
      <c r="V424" s="8"/>
      <c r="W424" s="8"/>
      <c r="X424" s="8"/>
      <c r="Y424" s="8"/>
      <c r="Z424" s="8"/>
      <c r="AA424" s="8"/>
      <c r="AB424" s="8"/>
      <c r="AC424" s="8"/>
      <c r="AD424" s="8"/>
    </row>
    <row r="425" spans="1:30" ht="15.75" customHeight="1" x14ac:dyDescent="0.2">
      <c r="A425" s="23"/>
      <c r="B425" s="23"/>
      <c r="C425" s="23"/>
      <c r="D425" s="23"/>
      <c r="E425" s="23"/>
      <c r="F425" s="23"/>
      <c r="G425" s="18"/>
      <c r="H425" s="18"/>
      <c r="I425" s="8"/>
      <c r="J425" s="8"/>
      <c r="K425" s="8"/>
      <c r="L425" s="8"/>
      <c r="M425" s="8"/>
      <c r="N425" s="8"/>
      <c r="O425" s="8"/>
      <c r="P425" s="8"/>
      <c r="Q425" s="8"/>
      <c r="R425" s="8"/>
      <c r="S425" s="8"/>
      <c r="T425" s="8"/>
      <c r="U425" s="8"/>
      <c r="V425" s="8"/>
      <c r="W425" s="8"/>
      <c r="X425" s="8"/>
      <c r="Y425" s="8"/>
      <c r="Z425" s="8"/>
      <c r="AA425" s="8"/>
      <c r="AB425" s="8"/>
      <c r="AC425" s="8"/>
      <c r="AD425" s="8"/>
    </row>
    <row r="426" spans="1:30" ht="15.75" customHeight="1" x14ac:dyDescent="0.2">
      <c r="A426" s="23"/>
      <c r="B426" s="23"/>
      <c r="C426" s="23"/>
      <c r="D426" s="23"/>
      <c r="E426" s="23"/>
      <c r="F426" s="23"/>
      <c r="G426" s="18"/>
      <c r="H426" s="18"/>
      <c r="I426" s="8"/>
      <c r="J426" s="8"/>
      <c r="K426" s="8"/>
      <c r="L426" s="8"/>
      <c r="M426" s="8"/>
      <c r="N426" s="8"/>
      <c r="O426" s="8"/>
      <c r="P426" s="8"/>
      <c r="Q426" s="8"/>
      <c r="R426" s="8"/>
      <c r="S426" s="8"/>
      <c r="T426" s="8"/>
      <c r="U426" s="8"/>
      <c r="V426" s="8"/>
      <c r="W426" s="8"/>
      <c r="X426" s="8"/>
      <c r="Y426" s="8"/>
      <c r="Z426" s="8"/>
      <c r="AA426" s="8"/>
      <c r="AB426" s="8"/>
      <c r="AC426" s="8"/>
      <c r="AD426" s="8"/>
    </row>
    <row r="427" spans="1:30" ht="15.75" customHeight="1" x14ac:dyDescent="0.2">
      <c r="A427" s="23"/>
      <c r="B427" s="23"/>
      <c r="C427" s="23"/>
      <c r="D427" s="23"/>
      <c r="E427" s="23"/>
      <c r="F427" s="23"/>
      <c r="G427" s="18"/>
      <c r="H427" s="18"/>
      <c r="I427" s="8"/>
      <c r="J427" s="8"/>
      <c r="K427" s="8"/>
      <c r="L427" s="8"/>
      <c r="M427" s="8"/>
      <c r="N427" s="8"/>
      <c r="O427" s="8"/>
      <c r="P427" s="8"/>
      <c r="Q427" s="8"/>
      <c r="R427" s="8"/>
      <c r="S427" s="8"/>
      <c r="T427" s="8"/>
      <c r="U427" s="8"/>
      <c r="V427" s="8"/>
      <c r="W427" s="8"/>
      <c r="X427" s="8"/>
      <c r="Y427" s="8"/>
      <c r="Z427" s="8"/>
      <c r="AA427" s="8"/>
      <c r="AB427" s="8"/>
      <c r="AC427" s="8"/>
      <c r="AD427" s="8"/>
    </row>
    <row r="428" spans="1:30" ht="15.75" customHeight="1" x14ac:dyDescent="0.2">
      <c r="A428" s="23"/>
      <c r="B428" s="23"/>
      <c r="C428" s="23"/>
      <c r="D428" s="23"/>
      <c r="E428" s="23"/>
      <c r="F428" s="23"/>
      <c r="G428" s="18"/>
      <c r="H428" s="18"/>
      <c r="I428" s="8"/>
      <c r="J428" s="8"/>
      <c r="K428" s="8"/>
      <c r="L428" s="8"/>
      <c r="M428" s="8"/>
      <c r="N428" s="8"/>
      <c r="O428" s="8"/>
      <c r="P428" s="8"/>
      <c r="Q428" s="8"/>
      <c r="R428" s="8"/>
      <c r="S428" s="8"/>
      <c r="T428" s="8"/>
      <c r="U428" s="8"/>
      <c r="V428" s="8"/>
      <c r="W428" s="8"/>
      <c r="X428" s="8"/>
      <c r="Y428" s="8"/>
      <c r="Z428" s="8"/>
      <c r="AA428" s="8"/>
      <c r="AB428" s="8"/>
      <c r="AC428" s="8"/>
      <c r="AD428" s="8"/>
    </row>
    <row r="429" spans="1:30" ht="15.75" customHeight="1" x14ac:dyDescent="0.2">
      <c r="A429" s="23"/>
      <c r="B429" s="23"/>
      <c r="C429" s="23"/>
      <c r="D429" s="23"/>
      <c r="E429" s="23"/>
      <c r="F429" s="23"/>
      <c r="G429" s="18"/>
      <c r="H429" s="18"/>
      <c r="I429" s="8"/>
      <c r="J429" s="8"/>
      <c r="K429" s="8"/>
      <c r="L429" s="8"/>
      <c r="M429" s="8"/>
      <c r="N429" s="8"/>
      <c r="O429" s="8"/>
      <c r="P429" s="8"/>
      <c r="Q429" s="8"/>
      <c r="R429" s="8"/>
      <c r="S429" s="8"/>
      <c r="T429" s="8"/>
      <c r="U429" s="8"/>
      <c r="V429" s="8"/>
      <c r="W429" s="8"/>
      <c r="X429" s="8"/>
      <c r="Y429" s="8"/>
      <c r="Z429" s="8"/>
      <c r="AA429" s="8"/>
      <c r="AB429" s="8"/>
      <c r="AC429" s="8"/>
      <c r="AD429" s="8"/>
    </row>
    <row r="430" spans="1:30" ht="15.75" customHeight="1" x14ac:dyDescent="0.2">
      <c r="A430" s="23"/>
      <c r="B430" s="23"/>
      <c r="C430" s="23"/>
      <c r="D430" s="23"/>
      <c r="E430" s="23"/>
      <c r="F430" s="23"/>
      <c r="G430" s="18"/>
      <c r="H430" s="18"/>
      <c r="I430" s="8"/>
      <c r="J430" s="8"/>
      <c r="K430" s="8"/>
      <c r="L430" s="8"/>
      <c r="M430" s="8"/>
      <c r="N430" s="8"/>
      <c r="O430" s="8"/>
      <c r="P430" s="8"/>
      <c r="Q430" s="8"/>
      <c r="R430" s="8"/>
      <c r="S430" s="8"/>
      <c r="T430" s="8"/>
      <c r="U430" s="8"/>
      <c r="V430" s="8"/>
      <c r="W430" s="8"/>
      <c r="X430" s="8"/>
      <c r="Y430" s="8"/>
      <c r="Z430" s="8"/>
      <c r="AA430" s="8"/>
      <c r="AB430" s="8"/>
      <c r="AC430" s="8"/>
      <c r="AD430" s="8"/>
    </row>
    <row r="431" spans="1:30" ht="15.75" customHeight="1" x14ac:dyDescent="0.2">
      <c r="A431" s="23"/>
      <c r="B431" s="23"/>
      <c r="C431" s="23"/>
      <c r="D431" s="23"/>
      <c r="E431" s="23"/>
      <c r="F431" s="23"/>
      <c r="G431" s="18"/>
      <c r="H431" s="18"/>
      <c r="I431" s="8"/>
      <c r="J431" s="8"/>
      <c r="K431" s="8"/>
      <c r="L431" s="8"/>
      <c r="M431" s="8"/>
      <c r="N431" s="8"/>
      <c r="O431" s="8"/>
      <c r="P431" s="8"/>
      <c r="Q431" s="8"/>
      <c r="R431" s="8"/>
      <c r="S431" s="8"/>
      <c r="T431" s="8"/>
      <c r="U431" s="8"/>
      <c r="V431" s="8"/>
      <c r="W431" s="8"/>
      <c r="X431" s="8"/>
      <c r="Y431" s="8"/>
      <c r="Z431" s="8"/>
      <c r="AA431" s="8"/>
      <c r="AB431" s="8"/>
      <c r="AC431" s="8"/>
      <c r="AD431" s="8"/>
    </row>
    <row r="432" spans="1:30" ht="15.75" customHeight="1" x14ac:dyDescent="0.2">
      <c r="A432" s="23"/>
      <c r="B432" s="23"/>
      <c r="C432" s="23"/>
      <c r="D432" s="23"/>
      <c r="E432" s="23"/>
      <c r="F432" s="23"/>
      <c r="G432" s="18"/>
      <c r="H432" s="18"/>
      <c r="I432" s="8"/>
      <c r="J432" s="8"/>
      <c r="K432" s="8"/>
      <c r="L432" s="8"/>
      <c r="M432" s="8"/>
      <c r="N432" s="8"/>
      <c r="O432" s="8"/>
      <c r="P432" s="8"/>
      <c r="Q432" s="8"/>
      <c r="R432" s="8"/>
      <c r="S432" s="8"/>
      <c r="T432" s="8"/>
      <c r="U432" s="8"/>
      <c r="V432" s="8"/>
      <c r="W432" s="8"/>
      <c r="X432" s="8"/>
      <c r="Y432" s="8"/>
      <c r="Z432" s="8"/>
      <c r="AA432" s="8"/>
      <c r="AB432" s="8"/>
      <c r="AC432" s="8"/>
      <c r="AD432" s="8"/>
    </row>
    <row r="433" spans="1:30" ht="15.75" customHeight="1" x14ac:dyDescent="0.2">
      <c r="A433" s="23"/>
      <c r="B433" s="23"/>
      <c r="C433" s="23"/>
      <c r="D433" s="23"/>
      <c r="E433" s="23"/>
      <c r="F433" s="23"/>
      <c r="G433" s="18"/>
      <c r="H433" s="18"/>
      <c r="I433" s="8"/>
      <c r="J433" s="8"/>
      <c r="K433" s="8"/>
      <c r="L433" s="8"/>
      <c r="M433" s="8"/>
      <c r="N433" s="8"/>
      <c r="O433" s="8"/>
      <c r="P433" s="8"/>
      <c r="Q433" s="8"/>
      <c r="R433" s="8"/>
      <c r="S433" s="8"/>
      <c r="T433" s="8"/>
      <c r="U433" s="8"/>
      <c r="V433" s="8"/>
      <c r="W433" s="8"/>
      <c r="X433" s="8"/>
      <c r="Y433" s="8"/>
      <c r="Z433" s="8"/>
      <c r="AA433" s="8"/>
      <c r="AB433" s="8"/>
      <c r="AC433" s="8"/>
      <c r="AD433" s="8"/>
    </row>
    <row r="434" spans="1:30" ht="15.75" customHeight="1" x14ac:dyDescent="0.2">
      <c r="A434" s="23"/>
      <c r="B434" s="23"/>
      <c r="C434" s="23"/>
      <c r="D434" s="23"/>
      <c r="E434" s="23"/>
      <c r="F434" s="23"/>
      <c r="G434" s="18"/>
      <c r="H434" s="18"/>
      <c r="I434" s="8"/>
      <c r="J434" s="8"/>
      <c r="K434" s="8"/>
      <c r="L434" s="8"/>
      <c r="M434" s="8"/>
      <c r="N434" s="8"/>
      <c r="O434" s="8"/>
      <c r="P434" s="8"/>
      <c r="Q434" s="8"/>
      <c r="R434" s="8"/>
      <c r="S434" s="8"/>
      <c r="T434" s="8"/>
      <c r="U434" s="8"/>
      <c r="V434" s="8"/>
      <c r="W434" s="8"/>
      <c r="X434" s="8"/>
      <c r="Y434" s="8"/>
      <c r="Z434" s="8"/>
      <c r="AA434" s="8"/>
      <c r="AB434" s="8"/>
      <c r="AC434" s="8"/>
      <c r="AD434" s="8"/>
    </row>
    <row r="435" spans="1:30" ht="15.75" customHeight="1" x14ac:dyDescent="0.2">
      <c r="A435" s="23"/>
      <c r="B435" s="23"/>
      <c r="C435" s="23"/>
      <c r="D435" s="23"/>
      <c r="E435" s="23"/>
      <c r="F435" s="23"/>
      <c r="G435" s="18"/>
      <c r="H435" s="18"/>
      <c r="I435" s="8"/>
      <c r="J435" s="8"/>
      <c r="K435" s="8"/>
      <c r="L435" s="8"/>
      <c r="M435" s="8"/>
      <c r="N435" s="8"/>
      <c r="O435" s="8"/>
      <c r="P435" s="8"/>
      <c r="Q435" s="8"/>
      <c r="R435" s="8"/>
      <c r="S435" s="8"/>
      <c r="T435" s="8"/>
      <c r="U435" s="8"/>
      <c r="V435" s="8"/>
      <c r="W435" s="8"/>
      <c r="X435" s="8"/>
      <c r="Y435" s="8"/>
      <c r="Z435" s="8"/>
      <c r="AA435" s="8"/>
      <c r="AB435" s="8"/>
      <c r="AC435" s="8"/>
      <c r="AD435" s="8"/>
    </row>
    <row r="436" spans="1:30" ht="15.75" customHeight="1" x14ac:dyDescent="0.2">
      <c r="A436" s="23"/>
      <c r="B436" s="23"/>
      <c r="C436" s="23"/>
      <c r="D436" s="23"/>
      <c r="E436" s="23"/>
      <c r="F436" s="23"/>
      <c r="G436" s="18"/>
      <c r="H436" s="18"/>
      <c r="I436" s="8"/>
      <c r="J436" s="8"/>
      <c r="K436" s="8"/>
      <c r="L436" s="8"/>
      <c r="M436" s="8"/>
      <c r="N436" s="8"/>
      <c r="O436" s="8"/>
      <c r="P436" s="8"/>
      <c r="Q436" s="8"/>
      <c r="R436" s="8"/>
      <c r="S436" s="8"/>
      <c r="T436" s="8"/>
      <c r="U436" s="8"/>
      <c r="V436" s="8"/>
      <c r="W436" s="8"/>
      <c r="X436" s="8"/>
      <c r="Y436" s="8"/>
      <c r="Z436" s="8"/>
      <c r="AA436" s="8"/>
      <c r="AB436" s="8"/>
      <c r="AC436" s="8"/>
      <c r="AD436" s="8"/>
    </row>
    <row r="437" spans="1:30" ht="15.75" customHeight="1" x14ac:dyDescent="0.2">
      <c r="A437" s="23"/>
      <c r="B437" s="23"/>
      <c r="C437" s="23"/>
      <c r="D437" s="23"/>
      <c r="E437" s="23"/>
      <c r="F437" s="23"/>
      <c r="G437" s="18"/>
      <c r="H437" s="18"/>
      <c r="I437" s="8"/>
      <c r="J437" s="8"/>
      <c r="K437" s="8"/>
      <c r="L437" s="8"/>
      <c r="M437" s="8"/>
      <c r="N437" s="8"/>
      <c r="O437" s="8"/>
      <c r="P437" s="8"/>
      <c r="Q437" s="8"/>
      <c r="R437" s="8"/>
      <c r="S437" s="8"/>
      <c r="T437" s="8"/>
      <c r="U437" s="8"/>
      <c r="V437" s="8"/>
      <c r="W437" s="8"/>
      <c r="X437" s="8"/>
      <c r="Y437" s="8"/>
      <c r="Z437" s="8"/>
      <c r="AA437" s="8"/>
      <c r="AB437" s="8"/>
      <c r="AC437" s="8"/>
      <c r="AD437" s="8"/>
    </row>
    <row r="438" spans="1:30" ht="15.75" customHeight="1" x14ac:dyDescent="0.2">
      <c r="A438" s="23"/>
      <c r="B438" s="23"/>
      <c r="C438" s="23"/>
      <c r="D438" s="23"/>
      <c r="E438" s="23"/>
      <c r="F438" s="23"/>
      <c r="G438" s="18"/>
      <c r="H438" s="18"/>
      <c r="I438" s="8"/>
      <c r="J438" s="8"/>
      <c r="K438" s="8"/>
      <c r="L438" s="8"/>
      <c r="M438" s="8"/>
      <c r="N438" s="8"/>
      <c r="O438" s="8"/>
      <c r="P438" s="8"/>
      <c r="Q438" s="8"/>
      <c r="R438" s="8"/>
      <c r="S438" s="8"/>
      <c r="T438" s="8"/>
      <c r="U438" s="8"/>
      <c r="V438" s="8"/>
      <c r="W438" s="8"/>
      <c r="X438" s="8"/>
      <c r="Y438" s="8"/>
      <c r="Z438" s="8"/>
      <c r="AA438" s="8"/>
      <c r="AB438" s="8"/>
      <c r="AC438" s="8"/>
      <c r="AD438" s="8"/>
    </row>
    <row r="439" spans="1:30" ht="15.75" customHeight="1" x14ac:dyDescent="0.2">
      <c r="A439" s="23"/>
      <c r="B439" s="23"/>
      <c r="C439" s="23"/>
      <c r="D439" s="23"/>
      <c r="E439" s="23"/>
      <c r="F439" s="23"/>
      <c r="G439" s="18"/>
      <c r="H439" s="18"/>
      <c r="I439" s="8"/>
      <c r="J439" s="8"/>
      <c r="K439" s="8"/>
      <c r="L439" s="8"/>
      <c r="M439" s="8"/>
      <c r="N439" s="8"/>
      <c r="O439" s="8"/>
      <c r="P439" s="8"/>
      <c r="Q439" s="8"/>
      <c r="R439" s="8"/>
      <c r="S439" s="8"/>
      <c r="T439" s="8"/>
      <c r="U439" s="8"/>
      <c r="V439" s="8"/>
      <c r="W439" s="8"/>
      <c r="X439" s="8"/>
      <c r="Y439" s="8"/>
      <c r="Z439" s="8"/>
      <c r="AA439" s="8"/>
      <c r="AB439" s="8"/>
      <c r="AC439" s="8"/>
      <c r="AD439" s="8"/>
    </row>
    <row r="440" spans="1:30" ht="15.75" customHeight="1" x14ac:dyDescent="0.2">
      <c r="A440" s="23"/>
      <c r="B440" s="23"/>
      <c r="C440" s="23"/>
      <c r="D440" s="23"/>
      <c r="E440" s="23"/>
      <c r="F440" s="23"/>
      <c r="G440" s="18"/>
      <c r="H440" s="18"/>
      <c r="I440" s="8"/>
      <c r="J440" s="8"/>
      <c r="K440" s="8"/>
      <c r="L440" s="8"/>
      <c r="M440" s="8"/>
      <c r="N440" s="8"/>
      <c r="O440" s="8"/>
      <c r="P440" s="8"/>
      <c r="Q440" s="8"/>
      <c r="R440" s="8"/>
      <c r="S440" s="8"/>
      <c r="T440" s="8"/>
      <c r="U440" s="8"/>
      <c r="V440" s="8"/>
      <c r="W440" s="8"/>
      <c r="X440" s="8"/>
      <c r="Y440" s="8"/>
      <c r="Z440" s="8"/>
      <c r="AA440" s="8"/>
      <c r="AB440" s="8"/>
      <c r="AC440" s="8"/>
      <c r="AD440" s="8"/>
    </row>
    <row r="441" spans="1:30" ht="15.75" customHeight="1" x14ac:dyDescent="0.2">
      <c r="A441" s="23"/>
      <c r="B441" s="23"/>
      <c r="C441" s="23"/>
      <c r="D441" s="23"/>
      <c r="E441" s="23"/>
      <c r="F441" s="23"/>
      <c r="G441" s="18"/>
      <c r="H441" s="18"/>
      <c r="I441" s="8"/>
      <c r="J441" s="8"/>
      <c r="K441" s="8"/>
      <c r="L441" s="8"/>
      <c r="M441" s="8"/>
      <c r="N441" s="8"/>
      <c r="O441" s="8"/>
      <c r="P441" s="8"/>
      <c r="Q441" s="8"/>
      <c r="R441" s="8"/>
      <c r="S441" s="8"/>
      <c r="T441" s="8"/>
      <c r="U441" s="8"/>
      <c r="V441" s="8"/>
      <c r="W441" s="8"/>
      <c r="X441" s="8"/>
      <c r="Y441" s="8"/>
      <c r="Z441" s="8"/>
      <c r="AA441" s="8"/>
      <c r="AB441" s="8"/>
      <c r="AC441" s="8"/>
      <c r="AD441" s="8"/>
    </row>
    <row r="442" spans="1:30" ht="15.75" customHeight="1" x14ac:dyDescent="0.2">
      <c r="A442" s="23"/>
      <c r="B442" s="23"/>
      <c r="C442" s="23"/>
      <c r="D442" s="23"/>
      <c r="E442" s="23"/>
      <c r="F442" s="23"/>
      <c r="G442" s="18"/>
      <c r="H442" s="18"/>
      <c r="I442" s="8"/>
      <c r="J442" s="8"/>
      <c r="K442" s="8"/>
      <c r="L442" s="8"/>
      <c r="M442" s="8"/>
      <c r="N442" s="8"/>
      <c r="O442" s="8"/>
      <c r="P442" s="8"/>
      <c r="Q442" s="8"/>
      <c r="R442" s="8"/>
      <c r="S442" s="8"/>
      <c r="T442" s="8"/>
      <c r="U442" s="8"/>
      <c r="V442" s="8"/>
      <c r="W442" s="8"/>
      <c r="X442" s="8"/>
      <c r="Y442" s="8"/>
      <c r="Z442" s="8"/>
      <c r="AA442" s="8"/>
      <c r="AB442" s="8"/>
      <c r="AC442" s="8"/>
      <c r="AD442" s="8"/>
    </row>
    <row r="443" spans="1:30" ht="15.75" customHeight="1" x14ac:dyDescent="0.2">
      <c r="A443" s="23"/>
      <c r="B443" s="23"/>
      <c r="C443" s="23"/>
      <c r="D443" s="23"/>
      <c r="E443" s="23"/>
      <c r="F443" s="23"/>
      <c r="G443" s="18"/>
      <c r="H443" s="18"/>
      <c r="I443" s="8"/>
      <c r="J443" s="8"/>
      <c r="K443" s="8"/>
      <c r="L443" s="8"/>
      <c r="M443" s="8"/>
      <c r="N443" s="8"/>
      <c r="O443" s="8"/>
      <c r="P443" s="8"/>
      <c r="Q443" s="8"/>
      <c r="R443" s="8"/>
      <c r="S443" s="8"/>
      <c r="T443" s="8"/>
      <c r="U443" s="8"/>
      <c r="V443" s="8"/>
      <c r="W443" s="8"/>
      <c r="X443" s="8"/>
      <c r="Y443" s="8"/>
      <c r="Z443" s="8"/>
      <c r="AA443" s="8"/>
      <c r="AB443" s="8"/>
      <c r="AC443" s="8"/>
      <c r="AD443" s="8"/>
    </row>
    <row r="444" spans="1:30" ht="15.75" customHeight="1" x14ac:dyDescent="0.2">
      <c r="A444" s="23"/>
      <c r="B444" s="23"/>
      <c r="C444" s="23"/>
      <c r="D444" s="23"/>
      <c r="E444" s="23"/>
      <c r="F444" s="23"/>
      <c r="G444" s="18"/>
      <c r="H444" s="18"/>
      <c r="I444" s="8"/>
      <c r="J444" s="8"/>
      <c r="K444" s="8"/>
      <c r="L444" s="8"/>
      <c r="M444" s="8"/>
      <c r="N444" s="8"/>
      <c r="O444" s="8"/>
      <c r="P444" s="8"/>
      <c r="Q444" s="8"/>
      <c r="R444" s="8"/>
      <c r="S444" s="8"/>
      <c r="T444" s="8"/>
      <c r="U444" s="8"/>
      <c r="V444" s="8"/>
      <c r="W444" s="8"/>
      <c r="X444" s="8"/>
      <c r="Y444" s="8"/>
      <c r="Z444" s="8"/>
      <c r="AA444" s="8"/>
      <c r="AB444" s="8"/>
      <c r="AC444" s="8"/>
      <c r="AD444" s="8"/>
    </row>
    <row r="445" spans="1:30" ht="15.75" customHeight="1" x14ac:dyDescent="0.2">
      <c r="A445" s="23"/>
      <c r="B445" s="23"/>
      <c r="C445" s="23"/>
      <c r="D445" s="23"/>
      <c r="E445" s="23"/>
      <c r="F445" s="23"/>
      <c r="G445" s="18"/>
      <c r="H445" s="18"/>
      <c r="I445" s="8"/>
      <c r="J445" s="8"/>
      <c r="K445" s="8"/>
      <c r="L445" s="8"/>
      <c r="M445" s="8"/>
      <c r="N445" s="8"/>
      <c r="O445" s="8"/>
      <c r="P445" s="8"/>
      <c r="Q445" s="8"/>
      <c r="R445" s="8"/>
      <c r="S445" s="8"/>
      <c r="T445" s="8"/>
      <c r="U445" s="8"/>
      <c r="V445" s="8"/>
      <c r="W445" s="8"/>
      <c r="X445" s="8"/>
      <c r="Y445" s="8"/>
      <c r="Z445" s="8"/>
      <c r="AA445" s="8"/>
      <c r="AB445" s="8"/>
      <c r="AC445" s="8"/>
      <c r="AD445" s="8"/>
    </row>
    <row r="446" spans="1:30" ht="15.75" customHeight="1" x14ac:dyDescent="0.2">
      <c r="A446" s="23"/>
      <c r="B446" s="23"/>
      <c r="C446" s="23"/>
      <c r="D446" s="23"/>
      <c r="E446" s="23"/>
      <c r="F446" s="23"/>
      <c r="G446" s="18"/>
      <c r="H446" s="18"/>
      <c r="I446" s="8"/>
      <c r="J446" s="8"/>
      <c r="K446" s="8"/>
      <c r="L446" s="8"/>
      <c r="M446" s="8"/>
      <c r="N446" s="8"/>
      <c r="O446" s="8"/>
      <c r="P446" s="8"/>
      <c r="Q446" s="8"/>
      <c r="R446" s="8"/>
      <c r="S446" s="8"/>
      <c r="T446" s="8"/>
      <c r="U446" s="8"/>
      <c r="V446" s="8"/>
      <c r="W446" s="8"/>
      <c r="X446" s="8"/>
      <c r="Y446" s="8"/>
      <c r="Z446" s="8"/>
      <c r="AA446" s="8"/>
      <c r="AB446" s="8"/>
      <c r="AC446" s="8"/>
      <c r="AD446" s="8"/>
    </row>
    <row r="447" spans="1:30" ht="15.75" customHeight="1" x14ac:dyDescent="0.2">
      <c r="A447" s="23"/>
      <c r="B447" s="23"/>
      <c r="C447" s="23"/>
      <c r="D447" s="23"/>
      <c r="E447" s="23"/>
      <c r="F447" s="23"/>
      <c r="G447" s="18"/>
      <c r="H447" s="18"/>
      <c r="I447" s="8"/>
      <c r="J447" s="8"/>
      <c r="K447" s="8"/>
      <c r="L447" s="8"/>
      <c r="M447" s="8"/>
      <c r="N447" s="8"/>
      <c r="O447" s="8"/>
      <c r="P447" s="8"/>
      <c r="Q447" s="8"/>
      <c r="R447" s="8"/>
      <c r="S447" s="8"/>
      <c r="T447" s="8"/>
      <c r="U447" s="8"/>
      <c r="V447" s="8"/>
      <c r="W447" s="8"/>
      <c r="X447" s="8"/>
      <c r="Y447" s="8"/>
      <c r="Z447" s="8"/>
      <c r="AA447" s="8"/>
      <c r="AB447" s="8"/>
      <c r="AC447" s="8"/>
      <c r="AD447" s="8"/>
    </row>
    <row r="448" spans="1:30" ht="15.75" customHeight="1" x14ac:dyDescent="0.2">
      <c r="A448" s="23"/>
      <c r="B448" s="23"/>
      <c r="C448" s="23"/>
      <c r="D448" s="23"/>
      <c r="E448" s="23"/>
      <c r="F448" s="23"/>
      <c r="G448" s="18"/>
      <c r="H448" s="18"/>
      <c r="I448" s="8"/>
      <c r="J448" s="8"/>
      <c r="K448" s="8"/>
      <c r="L448" s="8"/>
      <c r="M448" s="8"/>
      <c r="N448" s="8"/>
      <c r="O448" s="8"/>
      <c r="P448" s="8"/>
      <c r="Q448" s="8"/>
      <c r="R448" s="8"/>
      <c r="S448" s="8"/>
      <c r="T448" s="8"/>
      <c r="U448" s="8"/>
      <c r="V448" s="8"/>
      <c r="W448" s="8"/>
      <c r="X448" s="8"/>
      <c r="Y448" s="8"/>
      <c r="Z448" s="8"/>
      <c r="AA448" s="8"/>
      <c r="AB448" s="8"/>
      <c r="AC448" s="8"/>
      <c r="AD448" s="8"/>
    </row>
    <row r="449" spans="1:30" ht="15.75" customHeight="1" x14ac:dyDescent="0.2">
      <c r="A449" s="23"/>
      <c r="B449" s="23"/>
      <c r="C449" s="23"/>
      <c r="D449" s="23"/>
      <c r="E449" s="23"/>
      <c r="F449" s="23"/>
      <c r="G449" s="18"/>
      <c r="H449" s="18"/>
      <c r="I449" s="8"/>
      <c r="J449" s="8"/>
      <c r="K449" s="8"/>
      <c r="L449" s="8"/>
      <c r="M449" s="8"/>
      <c r="N449" s="8"/>
      <c r="O449" s="8"/>
      <c r="P449" s="8"/>
      <c r="Q449" s="8"/>
      <c r="R449" s="8"/>
      <c r="S449" s="8"/>
      <c r="T449" s="8"/>
      <c r="U449" s="8"/>
      <c r="V449" s="8"/>
      <c r="W449" s="8"/>
      <c r="X449" s="8"/>
      <c r="Y449" s="8"/>
      <c r="Z449" s="8"/>
      <c r="AA449" s="8"/>
      <c r="AB449" s="8"/>
      <c r="AC449" s="8"/>
      <c r="AD449" s="8"/>
    </row>
    <row r="450" spans="1:30" ht="15.75" customHeight="1" x14ac:dyDescent="0.2">
      <c r="A450" s="23"/>
      <c r="B450" s="23"/>
      <c r="C450" s="23"/>
      <c r="D450" s="23"/>
      <c r="E450" s="23"/>
      <c r="F450" s="23"/>
      <c r="G450" s="18"/>
      <c r="H450" s="18"/>
      <c r="I450" s="8"/>
      <c r="J450" s="8"/>
      <c r="K450" s="8"/>
      <c r="L450" s="8"/>
      <c r="M450" s="8"/>
      <c r="N450" s="8"/>
      <c r="O450" s="8"/>
      <c r="P450" s="8"/>
      <c r="Q450" s="8"/>
      <c r="R450" s="8"/>
      <c r="S450" s="8"/>
      <c r="T450" s="8"/>
      <c r="U450" s="8"/>
      <c r="V450" s="8"/>
      <c r="W450" s="8"/>
      <c r="X450" s="8"/>
      <c r="Y450" s="8"/>
      <c r="Z450" s="8"/>
      <c r="AA450" s="8"/>
      <c r="AB450" s="8"/>
      <c r="AC450" s="8"/>
      <c r="AD450" s="8"/>
    </row>
    <row r="451" spans="1:30" ht="15.75" customHeight="1" x14ac:dyDescent="0.2">
      <c r="A451" s="23"/>
      <c r="B451" s="23"/>
      <c r="C451" s="23"/>
      <c r="D451" s="23"/>
      <c r="E451" s="23"/>
      <c r="F451" s="23"/>
      <c r="G451" s="18"/>
      <c r="H451" s="18"/>
      <c r="I451" s="8"/>
      <c r="J451" s="8"/>
      <c r="K451" s="8"/>
      <c r="L451" s="8"/>
      <c r="M451" s="8"/>
      <c r="N451" s="8"/>
      <c r="O451" s="8"/>
      <c r="P451" s="8"/>
      <c r="Q451" s="8"/>
      <c r="R451" s="8"/>
      <c r="S451" s="8"/>
      <c r="T451" s="8"/>
      <c r="U451" s="8"/>
      <c r="V451" s="8"/>
      <c r="W451" s="8"/>
      <c r="X451" s="8"/>
      <c r="Y451" s="8"/>
      <c r="Z451" s="8"/>
      <c r="AA451" s="8"/>
      <c r="AB451" s="8"/>
      <c r="AC451" s="8"/>
      <c r="AD451" s="8"/>
    </row>
    <row r="452" spans="1:30" ht="15.75" customHeight="1" x14ac:dyDescent="0.2">
      <c r="A452" s="23"/>
      <c r="B452" s="23"/>
      <c r="C452" s="23"/>
      <c r="D452" s="23"/>
      <c r="E452" s="23"/>
      <c r="F452" s="23"/>
      <c r="G452" s="18"/>
      <c r="H452" s="18"/>
      <c r="I452" s="8"/>
      <c r="J452" s="8"/>
      <c r="K452" s="8"/>
      <c r="L452" s="8"/>
      <c r="M452" s="8"/>
      <c r="N452" s="8"/>
      <c r="O452" s="8"/>
      <c r="P452" s="8"/>
      <c r="Q452" s="8"/>
      <c r="R452" s="8"/>
      <c r="S452" s="8"/>
      <c r="T452" s="8"/>
      <c r="U452" s="8"/>
      <c r="V452" s="8"/>
      <c r="W452" s="8"/>
      <c r="X452" s="8"/>
      <c r="Y452" s="8"/>
      <c r="Z452" s="8"/>
      <c r="AA452" s="8"/>
      <c r="AB452" s="8"/>
      <c r="AC452" s="8"/>
      <c r="AD452" s="8"/>
    </row>
    <row r="453" spans="1:30" ht="15.75" customHeight="1" x14ac:dyDescent="0.2">
      <c r="A453" s="23"/>
      <c r="B453" s="23"/>
      <c r="C453" s="23"/>
      <c r="D453" s="23"/>
      <c r="E453" s="23"/>
      <c r="F453" s="23"/>
      <c r="G453" s="18"/>
      <c r="H453" s="18"/>
      <c r="I453" s="8"/>
      <c r="J453" s="8"/>
      <c r="K453" s="8"/>
      <c r="L453" s="8"/>
      <c r="M453" s="8"/>
      <c r="N453" s="8"/>
      <c r="O453" s="8"/>
      <c r="P453" s="8"/>
      <c r="Q453" s="8"/>
      <c r="R453" s="8"/>
      <c r="S453" s="8"/>
      <c r="T453" s="8"/>
      <c r="U453" s="8"/>
      <c r="V453" s="8"/>
      <c r="W453" s="8"/>
      <c r="X453" s="8"/>
      <c r="Y453" s="8"/>
      <c r="Z453" s="8"/>
      <c r="AA453" s="8"/>
      <c r="AB453" s="8"/>
      <c r="AC453" s="8"/>
      <c r="AD453" s="8"/>
    </row>
    <row r="454" spans="1:30" ht="15.75" customHeight="1" x14ac:dyDescent="0.2">
      <c r="A454" s="23"/>
      <c r="B454" s="23"/>
      <c r="C454" s="23"/>
      <c r="D454" s="23"/>
      <c r="E454" s="23"/>
      <c r="F454" s="23"/>
      <c r="G454" s="18"/>
      <c r="H454" s="18"/>
      <c r="I454" s="8"/>
      <c r="J454" s="8"/>
      <c r="K454" s="8"/>
      <c r="L454" s="8"/>
      <c r="M454" s="8"/>
      <c r="N454" s="8"/>
      <c r="O454" s="8"/>
      <c r="P454" s="8"/>
      <c r="Q454" s="8"/>
      <c r="R454" s="8"/>
      <c r="S454" s="8"/>
      <c r="T454" s="8"/>
      <c r="U454" s="8"/>
      <c r="V454" s="8"/>
      <c r="W454" s="8"/>
      <c r="X454" s="8"/>
      <c r="Y454" s="8"/>
      <c r="Z454" s="8"/>
      <c r="AA454" s="8"/>
      <c r="AB454" s="8"/>
      <c r="AC454" s="8"/>
      <c r="AD454" s="8"/>
    </row>
    <row r="455" spans="1:30" ht="15.75" customHeight="1" x14ac:dyDescent="0.2">
      <c r="A455" s="23"/>
      <c r="B455" s="23"/>
      <c r="C455" s="23"/>
      <c r="D455" s="23"/>
      <c r="E455" s="23"/>
      <c r="F455" s="23"/>
      <c r="G455" s="18"/>
      <c r="H455" s="18"/>
      <c r="I455" s="8"/>
      <c r="J455" s="8"/>
      <c r="K455" s="8"/>
      <c r="L455" s="8"/>
      <c r="M455" s="8"/>
      <c r="N455" s="8"/>
      <c r="O455" s="8"/>
      <c r="P455" s="8"/>
      <c r="Q455" s="8"/>
      <c r="R455" s="8"/>
      <c r="S455" s="8"/>
      <c r="T455" s="8"/>
      <c r="U455" s="8"/>
      <c r="V455" s="8"/>
      <c r="W455" s="8"/>
      <c r="X455" s="8"/>
      <c r="Y455" s="8"/>
      <c r="Z455" s="8"/>
      <c r="AA455" s="8"/>
      <c r="AB455" s="8"/>
      <c r="AC455" s="8"/>
      <c r="AD455" s="8"/>
    </row>
    <row r="456" spans="1:30" ht="15.75" customHeight="1" x14ac:dyDescent="0.2">
      <c r="A456" s="23"/>
      <c r="B456" s="23"/>
      <c r="C456" s="23"/>
      <c r="D456" s="23"/>
      <c r="E456" s="23"/>
      <c r="F456" s="23"/>
      <c r="G456" s="18"/>
      <c r="H456" s="18"/>
      <c r="I456" s="8"/>
      <c r="J456" s="8"/>
      <c r="K456" s="8"/>
      <c r="L456" s="8"/>
      <c r="M456" s="8"/>
      <c r="N456" s="8"/>
      <c r="O456" s="8"/>
      <c r="P456" s="8"/>
      <c r="Q456" s="8"/>
      <c r="R456" s="8"/>
      <c r="S456" s="8"/>
      <c r="T456" s="8"/>
      <c r="U456" s="8"/>
      <c r="V456" s="8"/>
      <c r="W456" s="8"/>
      <c r="X456" s="8"/>
      <c r="Y456" s="8"/>
      <c r="Z456" s="8"/>
      <c r="AA456" s="8"/>
      <c r="AB456" s="8"/>
      <c r="AC456" s="8"/>
      <c r="AD456" s="8"/>
    </row>
    <row r="457" spans="1:30" ht="15.75" customHeight="1" x14ac:dyDescent="0.2">
      <c r="A457" s="23"/>
      <c r="B457" s="23"/>
      <c r="C457" s="23"/>
      <c r="D457" s="23"/>
      <c r="E457" s="23"/>
      <c r="F457" s="23"/>
      <c r="G457" s="18"/>
      <c r="H457" s="18"/>
      <c r="I457" s="8"/>
      <c r="J457" s="8"/>
      <c r="K457" s="8"/>
      <c r="L457" s="8"/>
      <c r="M457" s="8"/>
      <c r="N457" s="8"/>
      <c r="O457" s="8"/>
      <c r="P457" s="8"/>
      <c r="Q457" s="8"/>
      <c r="R457" s="8"/>
      <c r="S457" s="8"/>
      <c r="T457" s="8"/>
      <c r="U457" s="8"/>
      <c r="V457" s="8"/>
      <c r="W457" s="8"/>
      <c r="X457" s="8"/>
      <c r="Y457" s="8"/>
      <c r="Z457" s="8"/>
      <c r="AA457" s="8"/>
      <c r="AB457" s="8"/>
      <c r="AC457" s="8"/>
      <c r="AD457" s="8"/>
    </row>
    <row r="458" spans="1:30" ht="15.75" customHeight="1" x14ac:dyDescent="0.2">
      <c r="A458" s="23"/>
      <c r="B458" s="23"/>
      <c r="C458" s="23"/>
      <c r="D458" s="23"/>
      <c r="E458" s="23"/>
      <c r="F458" s="23"/>
      <c r="G458" s="18"/>
      <c r="H458" s="18"/>
      <c r="I458" s="8"/>
      <c r="J458" s="8"/>
      <c r="K458" s="8"/>
      <c r="L458" s="8"/>
      <c r="M458" s="8"/>
      <c r="N458" s="8"/>
      <c r="O458" s="8"/>
      <c r="P458" s="8"/>
      <c r="Q458" s="8"/>
      <c r="R458" s="8"/>
      <c r="S458" s="8"/>
      <c r="T458" s="8"/>
      <c r="U458" s="8"/>
      <c r="V458" s="8"/>
      <c r="W458" s="8"/>
      <c r="X458" s="8"/>
      <c r="Y458" s="8"/>
      <c r="Z458" s="8"/>
      <c r="AA458" s="8"/>
      <c r="AB458" s="8"/>
      <c r="AC458" s="8"/>
      <c r="AD458" s="8"/>
    </row>
    <row r="459" spans="1:30" ht="15.75" customHeight="1" x14ac:dyDescent="0.2">
      <c r="A459" s="23"/>
      <c r="B459" s="23"/>
      <c r="C459" s="23"/>
      <c r="D459" s="23"/>
      <c r="E459" s="23"/>
      <c r="F459" s="23"/>
      <c r="G459" s="18"/>
      <c r="H459" s="18"/>
      <c r="I459" s="8"/>
      <c r="J459" s="8"/>
      <c r="K459" s="8"/>
      <c r="L459" s="8"/>
      <c r="M459" s="8"/>
      <c r="N459" s="8"/>
      <c r="O459" s="8"/>
      <c r="P459" s="8"/>
      <c r="Q459" s="8"/>
      <c r="R459" s="8"/>
      <c r="S459" s="8"/>
      <c r="T459" s="8"/>
      <c r="U459" s="8"/>
      <c r="V459" s="8"/>
      <c r="W459" s="8"/>
      <c r="X459" s="8"/>
      <c r="Y459" s="8"/>
      <c r="Z459" s="8"/>
      <c r="AA459" s="8"/>
      <c r="AB459" s="8"/>
      <c r="AC459" s="8"/>
      <c r="AD459" s="8"/>
    </row>
    <row r="460" spans="1:30" ht="15.75" customHeight="1" x14ac:dyDescent="0.2">
      <c r="A460" s="23"/>
      <c r="B460" s="23"/>
      <c r="C460" s="23"/>
      <c r="D460" s="23"/>
      <c r="E460" s="23"/>
      <c r="F460" s="23"/>
      <c r="G460" s="18"/>
      <c r="H460" s="18"/>
      <c r="I460" s="8"/>
      <c r="J460" s="8"/>
      <c r="K460" s="8"/>
      <c r="L460" s="8"/>
      <c r="M460" s="8"/>
      <c r="N460" s="8"/>
      <c r="O460" s="8"/>
      <c r="P460" s="8"/>
      <c r="Q460" s="8"/>
      <c r="R460" s="8"/>
      <c r="S460" s="8"/>
      <c r="T460" s="8"/>
      <c r="U460" s="8"/>
      <c r="V460" s="8"/>
      <c r="W460" s="8"/>
      <c r="X460" s="8"/>
      <c r="Y460" s="8"/>
      <c r="Z460" s="8"/>
      <c r="AA460" s="8"/>
      <c r="AB460" s="8"/>
      <c r="AC460" s="8"/>
      <c r="AD460" s="8"/>
    </row>
    <row r="461" spans="1:30" ht="15.75" customHeight="1" x14ac:dyDescent="0.2">
      <c r="A461" s="23"/>
      <c r="B461" s="23"/>
      <c r="C461" s="23"/>
      <c r="D461" s="23"/>
      <c r="E461" s="23"/>
      <c r="F461" s="23"/>
      <c r="G461" s="18"/>
      <c r="H461" s="18"/>
      <c r="I461" s="8"/>
      <c r="J461" s="8"/>
      <c r="K461" s="8"/>
      <c r="L461" s="8"/>
      <c r="M461" s="8"/>
      <c r="N461" s="8"/>
      <c r="O461" s="8"/>
      <c r="P461" s="8"/>
      <c r="Q461" s="8"/>
      <c r="R461" s="8"/>
      <c r="S461" s="8"/>
      <c r="T461" s="8"/>
      <c r="U461" s="8"/>
      <c r="V461" s="8"/>
      <c r="W461" s="8"/>
      <c r="X461" s="8"/>
      <c r="Y461" s="8"/>
      <c r="Z461" s="8"/>
      <c r="AA461" s="8"/>
      <c r="AB461" s="8"/>
      <c r="AC461" s="8"/>
      <c r="AD461" s="8"/>
    </row>
    <row r="462" spans="1:30" ht="15.75" customHeight="1" x14ac:dyDescent="0.2">
      <c r="A462" s="23"/>
      <c r="B462" s="23"/>
      <c r="C462" s="23"/>
      <c r="D462" s="23"/>
      <c r="E462" s="23"/>
      <c r="F462" s="23"/>
      <c r="G462" s="18"/>
      <c r="H462" s="18"/>
      <c r="I462" s="8"/>
      <c r="J462" s="8"/>
      <c r="K462" s="8"/>
      <c r="L462" s="8"/>
      <c r="M462" s="8"/>
      <c r="N462" s="8"/>
      <c r="O462" s="8"/>
      <c r="P462" s="8"/>
      <c r="Q462" s="8"/>
      <c r="R462" s="8"/>
      <c r="S462" s="8"/>
      <c r="T462" s="8"/>
      <c r="U462" s="8"/>
      <c r="V462" s="8"/>
      <c r="W462" s="8"/>
      <c r="X462" s="8"/>
      <c r="Y462" s="8"/>
      <c r="Z462" s="8"/>
      <c r="AA462" s="8"/>
      <c r="AB462" s="8"/>
      <c r="AC462" s="8"/>
      <c r="AD462" s="8"/>
    </row>
    <row r="463" spans="1:30" ht="15.75" customHeight="1" x14ac:dyDescent="0.2">
      <c r="A463" s="23"/>
      <c r="B463" s="23"/>
      <c r="C463" s="23"/>
      <c r="D463" s="23"/>
      <c r="E463" s="23"/>
      <c r="F463" s="23"/>
      <c r="G463" s="18"/>
      <c r="H463" s="18"/>
      <c r="I463" s="8"/>
      <c r="J463" s="8"/>
      <c r="K463" s="8"/>
      <c r="L463" s="8"/>
      <c r="M463" s="8"/>
      <c r="N463" s="8"/>
      <c r="O463" s="8"/>
      <c r="P463" s="8"/>
      <c r="Q463" s="8"/>
      <c r="R463" s="8"/>
      <c r="S463" s="8"/>
      <c r="T463" s="8"/>
      <c r="U463" s="8"/>
      <c r="V463" s="8"/>
      <c r="W463" s="8"/>
      <c r="X463" s="8"/>
      <c r="Y463" s="8"/>
      <c r="Z463" s="8"/>
      <c r="AA463" s="8"/>
      <c r="AB463" s="8"/>
      <c r="AC463" s="8"/>
      <c r="AD463" s="8"/>
    </row>
    <row r="464" spans="1:30" ht="15.75" customHeight="1" x14ac:dyDescent="0.2">
      <c r="A464" s="23"/>
      <c r="B464" s="23"/>
      <c r="C464" s="23"/>
      <c r="D464" s="23"/>
      <c r="E464" s="23"/>
      <c r="F464" s="23"/>
      <c r="G464" s="18"/>
      <c r="H464" s="18"/>
      <c r="I464" s="8"/>
      <c r="J464" s="8"/>
      <c r="K464" s="8"/>
      <c r="L464" s="8"/>
      <c r="M464" s="8"/>
      <c r="N464" s="8"/>
      <c r="O464" s="8"/>
      <c r="P464" s="8"/>
      <c r="Q464" s="8"/>
      <c r="R464" s="8"/>
      <c r="S464" s="8"/>
      <c r="T464" s="8"/>
      <c r="U464" s="8"/>
      <c r="V464" s="8"/>
      <c r="W464" s="8"/>
      <c r="X464" s="8"/>
      <c r="Y464" s="8"/>
      <c r="Z464" s="8"/>
      <c r="AA464" s="8"/>
      <c r="AB464" s="8"/>
      <c r="AC464" s="8"/>
      <c r="AD464" s="8"/>
    </row>
    <row r="465" spans="1:30" ht="15.75" customHeight="1" x14ac:dyDescent="0.2">
      <c r="A465" s="23"/>
      <c r="B465" s="23"/>
      <c r="C465" s="23"/>
      <c r="D465" s="23"/>
      <c r="E465" s="23"/>
      <c r="F465" s="23"/>
      <c r="G465" s="18"/>
      <c r="H465" s="18"/>
      <c r="I465" s="8"/>
      <c r="J465" s="8"/>
      <c r="K465" s="8"/>
      <c r="L465" s="8"/>
      <c r="M465" s="8"/>
      <c r="N465" s="8"/>
      <c r="O465" s="8"/>
      <c r="P465" s="8"/>
      <c r="Q465" s="8"/>
      <c r="R465" s="8"/>
      <c r="S465" s="8"/>
      <c r="T465" s="8"/>
      <c r="U465" s="8"/>
      <c r="V465" s="8"/>
      <c r="W465" s="8"/>
      <c r="X465" s="8"/>
      <c r="Y465" s="8"/>
      <c r="Z465" s="8"/>
      <c r="AA465" s="8"/>
      <c r="AB465" s="8"/>
      <c r="AC465" s="8"/>
      <c r="AD465" s="8"/>
    </row>
    <row r="466" spans="1:30" ht="15.75" customHeight="1" x14ac:dyDescent="0.2">
      <c r="A466" s="23"/>
      <c r="B466" s="23"/>
      <c r="C466" s="23"/>
      <c r="D466" s="23"/>
      <c r="E466" s="23"/>
      <c r="F466" s="23"/>
      <c r="G466" s="18"/>
      <c r="H466" s="18"/>
      <c r="I466" s="8"/>
      <c r="J466" s="8"/>
      <c r="K466" s="8"/>
      <c r="L466" s="8"/>
      <c r="M466" s="8"/>
      <c r="N466" s="8"/>
      <c r="O466" s="8"/>
      <c r="P466" s="8"/>
      <c r="Q466" s="8"/>
      <c r="R466" s="8"/>
      <c r="S466" s="8"/>
      <c r="T466" s="8"/>
      <c r="U466" s="8"/>
      <c r="V466" s="8"/>
      <c r="W466" s="8"/>
      <c r="X466" s="8"/>
      <c r="Y466" s="8"/>
      <c r="Z466" s="8"/>
      <c r="AA466" s="8"/>
      <c r="AB466" s="8"/>
      <c r="AC466" s="8"/>
      <c r="AD466" s="8"/>
    </row>
    <row r="467" spans="1:30" ht="15.75" customHeight="1" x14ac:dyDescent="0.2">
      <c r="A467" s="23"/>
      <c r="B467" s="23"/>
      <c r="C467" s="23"/>
      <c r="D467" s="23"/>
      <c r="E467" s="23"/>
      <c r="F467" s="23"/>
      <c r="G467" s="18"/>
      <c r="H467" s="18"/>
      <c r="I467" s="8"/>
      <c r="J467" s="8"/>
      <c r="K467" s="8"/>
      <c r="L467" s="8"/>
      <c r="M467" s="8"/>
      <c r="N467" s="8"/>
      <c r="O467" s="8"/>
      <c r="P467" s="8"/>
      <c r="Q467" s="8"/>
      <c r="R467" s="8"/>
      <c r="S467" s="8"/>
      <c r="T467" s="8"/>
      <c r="U467" s="8"/>
      <c r="V467" s="8"/>
      <c r="W467" s="8"/>
      <c r="X467" s="8"/>
      <c r="Y467" s="8"/>
      <c r="Z467" s="8"/>
      <c r="AA467" s="8"/>
      <c r="AB467" s="8"/>
      <c r="AC467" s="8"/>
      <c r="AD467" s="8"/>
    </row>
    <row r="468" spans="1:30" ht="15.75" customHeight="1" x14ac:dyDescent="0.2">
      <c r="A468" s="23"/>
      <c r="B468" s="23"/>
      <c r="C468" s="23"/>
      <c r="D468" s="23"/>
      <c r="E468" s="23"/>
      <c r="F468" s="23"/>
      <c r="G468" s="18"/>
      <c r="H468" s="18"/>
      <c r="I468" s="8"/>
      <c r="J468" s="8"/>
      <c r="K468" s="8"/>
      <c r="L468" s="8"/>
      <c r="M468" s="8"/>
      <c r="N468" s="8"/>
      <c r="O468" s="8"/>
      <c r="P468" s="8"/>
      <c r="Q468" s="8"/>
      <c r="R468" s="8"/>
      <c r="S468" s="8"/>
      <c r="T468" s="8"/>
      <c r="U468" s="8"/>
      <c r="V468" s="8"/>
      <c r="W468" s="8"/>
      <c r="X468" s="8"/>
      <c r="Y468" s="8"/>
      <c r="Z468" s="8"/>
      <c r="AA468" s="8"/>
      <c r="AB468" s="8"/>
      <c r="AC468" s="8"/>
      <c r="AD468" s="8"/>
    </row>
    <row r="469" spans="1:30" ht="15.75" customHeight="1" x14ac:dyDescent="0.2">
      <c r="A469" s="23"/>
      <c r="B469" s="23"/>
      <c r="C469" s="23"/>
      <c r="D469" s="23"/>
      <c r="E469" s="23"/>
      <c r="F469" s="23"/>
      <c r="G469" s="18"/>
      <c r="H469" s="18"/>
      <c r="I469" s="8"/>
      <c r="J469" s="8"/>
      <c r="K469" s="8"/>
      <c r="L469" s="8"/>
      <c r="M469" s="8"/>
      <c r="N469" s="8"/>
      <c r="O469" s="8"/>
      <c r="P469" s="8"/>
      <c r="Q469" s="8"/>
      <c r="R469" s="8"/>
      <c r="S469" s="8"/>
      <c r="T469" s="8"/>
      <c r="U469" s="8"/>
      <c r="V469" s="8"/>
      <c r="W469" s="8"/>
      <c r="X469" s="8"/>
      <c r="Y469" s="8"/>
      <c r="Z469" s="8"/>
      <c r="AA469" s="8"/>
      <c r="AB469" s="8"/>
      <c r="AC469" s="8"/>
      <c r="AD469" s="8"/>
    </row>
    <row r="470" spans="1:30" ht="15.75" customHeight="1" x14ac:dyDescent="0.2">
      <c r="A470" s="23"/>
      <c r="B470" s="23"/>
      <c r="C470" s="23"/>
      <c r="D470" s="23"/>
      <c r="E470" s="23"/>
      <c r="F470" s="23"/>
      <c r="G470" s="18"/>
      <c r="H470" s="18"/>
      <c r="I470" s="8"/>
      <c r="J470" s="8"/>
      <c r="K470" s="8"/>
      <c r="L470" s="8"/>
      <c r="M470" s="8"/>
      <c r="N470" s="8"/>
      <c r="O470" s="8"/>
      <c r="P470" s="8"/>
      <c r="Q470" s="8"/>
      <c r="R470" s="8"/>
      <c r="S470" s="8"/>
      <c r="T470" s="8"/>
      <c r="U470" s="8"/>
      <c r="V470" s="8"/>
      <c r="W470" s="8"/>
      <c r="X470" s="8"/>
      <c r="Y470" s="8"/>
      <c r="Z470" s="8"/>
      <c r="AA470" s="8"/>
      <c r="AB470" s="8"/>
      <c r="AC470" s="8"/>
      <c r="AD470" s="8"/>
    </row>
    <row r="471" spans="1:30" ht="15.75" customHeight="1" x14ac:dyDescent="0.2">
      <c r="A471" s="23"/>
      <c r="B471" s="23"/>
      <c r="C471" s="23"/>
      <c r="D471" s="23"/>
      <c r="E471" s="23"/>
      <c r="F471" s="23"/>
      <c r="G471" s="18"/>
      <c r="H471" s="18"/>
      <c r="I471" s="8"/>
      <c r="J471" s="8"/>
      <c r="K471" s="8"/>
      <c r="L471" s="8"/>
      <c r="M471" s="8"/>
      <c r="N471" s="8"/>
      <c r="O471" s="8"/>
      <c r="P471" s="8"/>
      <c r="Q471" s="8"/>
      <c r="R471" s="8"/>
      <c r="S471" s="8"/>
      <c r="T471" s="8"/>
      <c r="U471" s="8"/>
      <c r="V471" s="8"/>
      <c r="W471" s="8"/>
      <c r="X471" s="8"/>
      <c r="Y471" s="8"/>
      <c r="Z471" s="8"/>
      <c r="AA471" s="8"/>
      <c r="AB471" s="8"/>
      <c r="AC471" s="8"/>
      <c r="AD471" s="8"/>
    </row>
    <row r="472" spans="1:30" ht="15.75" customHeight="1" x14ac:dyDescent="0.2">
      <c r="A472" s="23"/>
      <c r="B472" s="23"/>
      <c r="C472" s="23"/>
      <c r="D472" s="23"/>
      <c r="E472" s="23"/>
      <c r="F472" s="23"/>
      <c r="G472" s="18"/>
      <c r="H472" s="18"/>
      <c r="I472" s="8"/>
      <c r="J472" s="8"/>
      <c r="K472" s="8"/>
      <c r="L472" s="8"/>
      <c r="M472" s="8"/>
      <c r="N472" s="8"/>
      <c r="O472" s="8"/>
      <c r="P472" s="8"/>
      <c r="Q472" s="8"/>
      <c r="R472" s="8"/>
      <c r="S472" s="8"/>
      <c r="T472" s="8"/>
      <c r="U472" s="8"/>
      <c r="V472" s="8"/>
      <c r="W472" s="8"/>
      <c r="X472" s="8"/>
      <c r="Y472" s="8"/>
      <c r="Z472" s="8"/>
      <c r="AA472" s="8"/>
      <c r="AB472" s="8"/>
      <c r="AC472" s="8"/>
      <c r="AD472" s="8"/>
    </row>
    <row r="473" spans="1:30" ht="15.75" customHeight="1" x14ac:dyDescent="0.2">
      <c r="A473" s="23"/>
      <c r="B473" s="23"/>
      <c r="C473" s="23"/>
      <c r="D473" s="23"/>
      <c r="E473" s="23"/>
      <c r="F473" s="23"/>
      <c r="G473" s="18"/>
      <c r="H473" s="18"/>
      <c r="I473" s="8"/>
      <c r="J473" s="8"/>
      <c r="K473" s="8"/>
      <c r="L473" s="8"/>
      <c r="M473" s="8"/>
      <c r="N473" s="8"/>
      <c r="O473" s="8"/>
      <c r="P473" s="8"/>
      <c r="Q473" s="8"/>
      <c r="R473" s="8"/>
      <c r="S473" s="8"/>
      <c r="T473" s="8"/>
      <c r="U473" s="8"/>
      <c r="V473" s="8"/>
      <c r="W473" s="8"/>
      <c r="X473" s="8"/>
      <c r="Y473" s="8"/>
      <c r="Z473" s="8"/>
      <c r="AA473" s="8"/>
      <c r="AB473" s="8"/>
      <c r="AC473" s="8"/>
      <c r="AD473" s="8"/>
    </row>
    <row r="474" spans="1:30" ht="15.75" customHeight="1" x14ac:dyDescent="0.2">
      <c r="A474" s="23"/>
      <c r="B474" s="23"/>
      <c r="C474" s="23"/>
      <c r="D474" s="23"/>
      <c r="E474" s="23"/>
      <c r="F474" s="23"/>
      <c r="G474" s="18"/>
      <c r="H474" s="18"/>
      <c r="I474" s="8"/>
      <c r="J474" s="8"/>
      <c r="K474" s="8"/>
      <c r="L474" s="8"/>
      <c r="M474" s="8"/>
      <c r="N474" s="8"/>
      <c r="O474" s="8"/>
      <c r="P474" s="8"/>
      <c r="Q474" s="8"/>
      <c r="R474" s="8"/>
      <c r="S474" s="8"/>
      <c r="T474" s="8"/>
      <c r="U474" s="8"/>
      <c r="V474" s="8"/>
      <c r="W474" s="8"/>
      <c r="X474" s="8"/>
      <c r="Y474" s="8"/>
      <c r="Z474" s="8"/>
      <c r="AA474" s="8"/>
      <c r="AB474" s="8"/>
      <c r="AC474" s="8"/>
      <c r="AD474" s="8"/>
    </row>
    <row r="475" spans="1:30" ht="15.75" customHeight="1" x14ac:dyDescent="0.2">
      <c r="A475" s="23"/>
      <c r="B475" s="23"/>
      <c r="C475" s="23"/>
      <c r="D475" s="23"/>
      <c r="E475" s="23"/>
      <c r="F475" s="23"/>
      <c r="G475" s="18"/>
      <c r="H475" s="18"/>
      <c r="I475" s="8"/>
      <c r="J475" s="8"/>
      <c r="K475" s="8"/>
      <c r="L475" s="8"/>
      <c r="M475" s="8"/>
      <c r="N475" s="8"/>
      <c r="O475" s="8"/>
      <c r="P475" s="8"/>
      <c r="Q475" s="8"/>
      <c r="R475" s="8"/>
      <c r="S475" s="8"/>
      <c r="T475" s="8"/>
      <c r="U475" s="8"/>
      <c r="V475" s="8"/>
      <c r="W475" s="8"/>
      <c r="X475" s="8"/>
      <c r="Y475" s="8"/>
      <c r="Z475" s="8"/>
      <c r="AA475" s="8"/>
      <c r="AB475" s="8"/>
      <c r="AC475" s="8"/>
      <c r="AD475" s="8"/>
    </row>
    <row r="476" spans="1:30" ht="15.75" customHeight="1" x14ac:dyDescent="0.2">
      <c r="A476" s="23"/>
      <c r="B476" s="23"/>
      <c r="C476" s="23"/>
      <c r="D476" s="23"/>
      <c r="E476" s="23"/>
      <c r="F476" s="23"/>
      <c r="G476" s="18"/>
      <c r="H476" s="18"/>
      <c r="I476" s="8"/>
      <c r="J476" s="8"/>
      <c r="K476" s="8"/>
      <c r="L476" s="8"/>
      <c r="M476" s="8"/>
      <c r="N476" s="8"/>
      <c r="O476" s="8"/>
      <c r="P476" s="8"/>
      <c r="Q476" s="8"/>
      <c r="R476" s="8"/>
      <c r="S476" s="8"/>
      <c r="T476" s="8"/>
      <c r="U476" s="8"/>
      <c r="V476" s="8"/>
      <c r="W476" s="8"/>
      <c r="X476" s="8"/>
      <c r="Y476" s="8"/>
      <c r="Z476" s="8"/>
      <c r="AA476" s="8"/>
      <c r="AB476" s="8"/>
      <c r="AC476" s="8"/>
      <c r="AD476" s="8"/>
    </row>
    <row r="477" spans="1:30" ht="15.75" customHeight="1" x14ac:dyDescent="0.2">
      <c r="A477" s="23"/>
      <c r="B477" s="23"/>
      <c r="C477" s="23"/>
      <c r="D477" s="23"/>
      <c r="E477" s="23"/>
      <c r="F477" s="23"/>
      <c r="G477" s="18"/>
      <c r="H477" s="18"/>
      <c r="I477" s="8"/>
      <c r="J477" s="8"/>
      <c r="K477" s="8"/>
      <c r="L477" s="8"/>
      <c r="M477" s="8"/>
      <c r="N477" s="8"/>
      <c r="O477" s="8"/>
      <c r="P477" s="8"/>
      <c r="Q477" s="8"/>
      <c r="R477" s="8"/>
      <c r="S477" s="8"/>
      <c r="T477" s="8"/>
      <c r="U477" s="8"/>
      <c r="V477" s="8"/>
      <c r="W477" s="8"/>
      <c r="X477" s="8"/>
      <c r="Y477" s="8"/>
      <c r="Z477" s="8"/>
      <c r="AA477" s="8"/>
      <c r="AB477" s="8"/>
      <c r="AC477" s="8"/>
      <c r="AD477" s="8"/>
    </row>
    <row r="478" spans="1:30" ht="15.75" customHeight="1" x14ac:dyDescent="0.2">
      <c r="A478" s="23"/>
      <c r="B478" s="23"/>
      <c r="C478" s="23"/>
      <c r="D478" s="23"/>
      <c r="E478" s="23"/>
      <c r="F478" s="23"/>
      <c r="G478" s="18"/>
      <c r="H478" s="18"/>
      <c r="I478" s="8"/>
      <c r="J478" s="8"/>
      <c r="K478" s="8"/>
      <c r="L478" s="8"/>
      <c r="M478" s="8"/>
      <c r="N478" s="8"/>
      <c r="O478" s="8"/>
      <c r="P478" s="8"/>
      <c r="Q478" s="8"/>
      <c r="R478" s="8"/>
      <c r="S478" s="8"/>
      <c r="T478" s="8"/>
      <c r="U478" s="8"/>
      <c r="V478" s="8"/>
      <c r="W478" s="8"/>
      <c r="X478" s="8"/>
      <c r="Y478" s="8"/>
      <c r="Z478" s="8"/>
      <c r="AA478" s="8"/>
      <c r="AB478" s="8"/>
      <c r="AC478" s="8"/>
      <c r="AD478" s="8"/>
    </row>
    <row r="479" spans="1:30" ht="15.75" customHeight="1" x14ac:dyDescent="0.2">
      <c r="A479" s="23"/>
      <c r="B479" s="23"/>
      <c r="C479" s="23"/>
      <c r="D479" s="23"/>
      <c r="E479" s="23"/>
      <c r="F479" s="23"/>
      <c r="G479" s="18"/>
      <c r="H479" s="18"/>
      <c r="I479" s="8"/>
      <c r="J479" s="8"/>
      <c r="K479" s="8"/>
      <c r="L479" s="8"/>
      <c r="M479" s="8"/>
      <c r="N479" s="8"/>
      <c r="O479" s="8"/>
      <c r="P479" s="8"/>
      <c r="Q479" s="8"/>
      <c r="R479" s="8"/>
      <c r="S479" s="8"/>
      <c r="T479" s="8"/>
      <c r="U479" s="8"/>
      <c r="V479" s="8"/>
      <c r="W479" s="8"/>
      <c r="X479" s="8"/>
      <c r="Y479" s="8"/>
      <c r="Z479" s="8"/>
      <c r="AA479" s="8"/>
      <c r="AB479" s="8"/>
      <c r="AC479" s="8"/>
      <c r="AD479" s="8"/>
    </row>
    <row r="480" spans="1:30" ht="15.75" customHeight="1" x14ac:dyDescent="0.2">
      <c r="A480" s="23"/>
      <c r="B480" s="23"/>
      <c r="C480" s="23"/>
      <c r="D480" s="23"/>
      <c r="E480" s="23"/>
      <c r="F480" s="23"/>
      <c r="G480" s="18"/>
      <c r="H480" s="18"/>
      <c r="I480" s="8"/>
      <c r="J480" s="8"/>
      <c r="K480" s="8"/>
      <c r="L480" s="8"/>
      <c r="M480" s="8"/>
      <c r="N480" s="8"/>
      <c r="O480" s="8"/>
      <c r="P480" s="8"/>
      <c r="Q480" s="8"/>
      <c r="R480" s="8"/>
      <c r="S480" s="8"/>
      <c r="T480" s="8"/>
      <c r="U480" s="8"/>
      <c r="V480" s="8"/>
      <c r="W480" s="8"/>
      <c r="X480" s="8"/>
      <c r="Y480" s="8"/>
      <c r="Z480" s="8"/>
      <c r="AA480" s="8"/>
      <c r="AB480" s="8"/>
      <c r="AC480" s="8"/>
      <c r="AD480" s="8"/>
    </row>
    <row r="481" spans="1:30" ht="15.75" customHeight="1" x14ac:dyDescent="0.2">
      <c r="A481" s="23"/>
      <c r="B481" s="23"/>
      <c r="C481" s="23"/>
      <c r="D481" s="23"/>
      <c r="E481" s="23"/>
      <c r="F481" s="23"/>
      <c r="G481" s="18"/>
      <c r="H481" s="18"/>
      <c r="I481" s="8"/>
      <c r="J481" s="8"/>
      <c r="K481" s="8"/>
      <c r="L481" s="8"/>
      <c r="M481" s="8"/>
      <c r="N481" s="8"/>
      <c r="O481" s="8"/>
      <c r="P481" s="8"/>
      <c r="Q481" s="8"/>
      <c r="R481" s="8"/>
      <c r="S481" s="8"/>
      <c r="T481" s="8"/>
      <c r="U481" s="8"/>
      <c r="V481" s="8"/>
      <c r="W481" s="8"/>
      <c r="X481" s="8"/>
      <c r="Y481" s="8"/>
      <c r="Z481" s="8"/>
      <c r="AA481" s="8"/>
      <c r="AB481" s="8"/>
      <c r="AC481" s="8"/>
      <c r="AD481" s="8"/>
    </row>
    <row r="482" spans="1:30" ht="15.75" customHeight="1" x14ac:dyDescent="0.2">
      <c r="A482" s="23"/>
      <c r="B482" s="23"/>
      <c r="C482" s="23"/>
      <c r="D482" s="23"/>
      <c r="E482" s="23"/>
      <c r="F482" s="23"/>
      <c r="G482" s="18"/>
      <c r="H482" s="18"/>
      <c r="I482" s="8"/>
      <c r="J482" s="8"/>
      <c r="K482" s="8"/>
      <c r="L482" s="8"/>
      <c r="M482" s="8"/>
      <c r="N482" s="8"/>
      <c r="O482" s="8"/>
      <c r="P482" s="8"/>
      <c r="Q482" s="8"/>
      <c r="R482" s="8"/>
      <c r="S482" s="8"/>
      <c r="T482" s="8"/>
      <c r="U482" s="8"/>
      <c r="V482" s="8"/>
      <c r="W482" s="8"/>
      <c r="X482" s="8"/>
      <c r="Y482" s="8"/>
      <c r="Z482" s="8"/>
      <c r="AA482" s="8"/>
      <c r="AB482" s="8"/>
      <c r="AC482" s="8"/>
      <c r="AD482" s="8"/>
    </row>
    <row r="483" spans="1:30" ht="15.75" customHeight="1" x14ac:dyDescent="0.2">
      <c r="A483" s="23"/>
      <c r="B483" s="23"/>
      <c r="C483" s="23"/>
      <c r="D483" s="23"/>
      <c r="E483" s="23"/>
      <c r="F483" s="23"/>
      <c r="G483" s="18"/>
      <c r="H483" s="18"/>
      <c r="I483" s="8"/>
      <c r="J483" s="8"/>
      <c r="K483" s="8"/>
      <c r="L483" s="8"/>
      <c r="M483" s="8"/>
      <c r="N483" s="8"/>
      <c r="O483" s="8"/>
      <c r="P483" s="8"/>
      <c r="Q483" s="8"/>
      <c r="R483" s="8"/>
      <c r="S483" s="8"/>
      <c r="T483" s="8"/>
      <c r="U483" s="8"/>
      <c r="V483" s="8"/>
      <c r="W483" s="8"/>
      <c r="X483" s="8"/>
      <c r="Y483" s="8"/>
      <c r="Z483" s="8"/>
      <c r="AA483" s="8"/>
      <c r="AB483" s="8"/>
      <c r="AC483" s="8"/>
      <c r="AD483" s="8"/>
    </row>
    <row r="484" spans="1:30" ht="15.75" customHeight="1" x14ac:dyDescent="0.2">
      <c r="A484" s="23"/>
      <c r="B484" s="23"/>
      <c r="C484" s="23"/>
      <c r="D484" s="23"/>
      <c r="E484" s="23"/>
      <c r="F484" s="23"/>
      <c r="G484" s="18"/>
      <c r="H484" s="18"/>
      <c r="I484" s="8"/>
      <c r="J484" s="8"/>
      <c r="K484" s="8"/>
      <c r="L484" s="8"/>
      <c r="M484" s="8"/>
      <c r="N484" s="8"/>
      <c r="O484" s="8"/>
      <c r="P484" s="8"/>
      <c r="Q484" s="8"/>
      <c r="R484" s="8"/>
      <c r="S484" s="8"/>
      <c r="T484" s="8"/>
      <c r="U484" s="8"/>
      <c r="V484" s="8"/>
      <c r="W484" s="8"/>
      <c r="X484" s="8"/>
      <c r="Y484" s="8"/>
      <c r="Z484" s="8"/>
      <c r="AA484" s="8"/>
      <c r="AB484" s="8"/>
      <c r="AC484" s="8"/>
      <c r="AD484" s="8"/>
    </row>
    <row r="485" spans="1:30" ht="15.75" customHeight="1" x14ac:dyDescent="0.2">
      <c r="A485" s="23"/>
      <c r="B485" s="23"/>
      <c r="C485" s="23"/>
      <c r="D485" s="23"/>
      <c r="E485" s="23"/>
      <c r="F485" s="23"/>
      <c r="G485" s="18"/>
      <c r="H485" s="18"/>
      <c r="I485" s="8"/>
      <c r="J485" s="8"/>
      <c r="K485" s="8"/>
      <c r="L485" s="8"/>
      <c r="M485" s="8"/>
      <c r="N485" s="8"/>
      <c r="O485" s="8"/>
      <c r="P485" s="8"/>
      <c r="Q485" s="8"/>
      <c r="R485" s="8"/>
      <c r="S485" s="8"/>
      <c r="T485" s="8"/>
      <c r="U485" s="8"/>
      <c r="V485" s="8"/>
      <c r="W485" s="8"/>
      <c r="X485" s="8"/>
      <c r="Y485" s="8"/>
      <c r="Z485" s="8"/>
      <c r="AA485" s="8"/>
      <c r="AB485" s="8"/>
      <c r="AC485" s="8"/>
      <c r="AD485" s="8"/>
    </row>
    <row r="486" spans="1:30" ht="15.75" customHeight="1" x14ac:dyDescent="0.2">
      <c r="A486" s="23"/>
      <c r="B486" s="23"/>
      <c r="C486" s="23"/>
      <c r="D486" s="23"/>
      <c r="E486" s="23"/>
      <c r="F486" s="23"/>
      <c r="G486" s="18"/>
      <c r="H486" s="18"/>
      <c r="I486" s="8"/>
      <c r="J486" s="8"/>
      <c r="K486" s="8"/>
      <c r="L486" s="8"/>
      <c r="M486" s="8"/>
      <c r="N486" s="8"/>
      <c r="O486" s="8"/>
      <c r="P486" s="8"/>
      <c r="Q486" s="8"/>
      <c r="R486" s="8"/>
      <c r="S486" s="8"/>
      <c r="T486" s="8"/>
      <c r="U486" s="8"/>
      <c r="V486" s="8"/>
      <c r="W486" s="8"/>
      <c r="X486" s="8"/>
      <c r="Y486" s="8"/>
      <c r="Z486" s="8"/>
      <c r="AA486" s="8"/>
      <c r="AB486" s="8"/>
      <c r="AC486" s="8"/>
      <c r="AD486" s="8"/>
    </row>
    <row r="487" spans="1:30" ht="15.75" customHeight="1" x14ac:dyDescent="0.2">
      <c r="A487" s="23"/>
      <c r="B487" s="23"/>
      <c r="C487" s="23"/>
      <c r="D487" s="23"/>
      <c r="E487" s="23"/>
      <c r="F487" s="23"/>
      <c r="G487" s="18"/>
      <c r="H487" s="18"/>
      <c r="I487" s="8"/>
      <c r="J487" s="8"/>
      <c r="K487" s="8"/>
      <c r="L487" s="8"/>
      <c r="M487" s="8"/>
      <c r="N487" s="8"/>
      <c r="O487" s="8"/>
      <c r="P487" s="8"/>
      <c r="Q487" s="8"/>
      <c r="R487" s="8"/>
      <c r="S487" s="8"/>
      <c r="T487" s="8"/>
      <c r="U487" s="8"/>
      <c r="V487" s="8"/>
      <c r="W487" s="8"/>
      <c r="X487" s="8"/>
      <c r="Y487" s="8"/>
      <c r="Z487" s="8"/>
      <c r="AA487" s="8"/>
      <c r="AB487" s="8"/>
      <c r="AC487" s="8"/>
      <c r="AD487" s="8"/>
    </row>
    <row r="488" spans="1:30" ht="15.75" customHeight="1" x14ac:dyDescent="0.2">
      <c r="A488" s="23"/>
      <c r="B488" s="23"/>
      <c r="C488" s="23"/>
      <c r="D488" s="23"/>
      <c r="E488" s="23"/>
      <c r="F488" s="23"/>
      <c r="G488" s="18"/>
      <c r="H488" s="18"/>
      <c r="I488" s="8"/>
      <c r="J488" s="8"/>
      <c r="K488" s="8"/>
      <c r="L488" s="8"/>
      <c r="M488" s="8"/>
      <c r="N488" s="8"/>
      <c r="O488" s="8"/>
      <c r="P488" s="8"/>
      <c r="Q488" s="8"/>
      <c r="R488" s="8"/>
      <c r="S488" s="8"/>
      <c r="T488" s="8"/>
      <c r="U488" s="8"/>
      <c r="V488" s="8"/>
      <c r="W488" s="8"/>
      <c r="X488" s="8"/>
      <c r="Y488" s="8"/>
      <c r="Z488" s="8"/>
      <c r="AA488" s="8"/>
      <c r="AB488" s="8"/>
      <c r="AC488" s="8"/>
      <c r="AD488" s="8"/>
    </row>
    <row r="489" spans="1:30" ht="15.75" customHeight="1" x14ac:dyDescent="0.2">
      <c r="A489" s="23"/>
      <c r="B489" s="23"/>
      <c r="C489" s="23"/>
      <c r="D489" s="23"/>
      <c r="E489" s="23"/>
      <c r="F489" s="23"/>
      <c r="G489" s="18"/>
      <c r="H489" s="18"/>
      <c r="I489" s="8"/>
      <c r="J489" s="8"/>
      <c r="K489" s="8"/>
      <c r="L489" s="8"/>
      <c r="M489" s="8"/>
      <c r="N489" s="8"/>
      <c r="O489" s="8"/>
      <c r="P489" s="8"/>
      <c r="Q489" s="8"/>
      <c r="R489" s="8"/>
      <c r="S489" s="8"/>
      <c r="T489" s="8"/>
      <c r="U489" s="8"/>
      <c r="V489" s="8"/>
      <c r="W489" s="8"/>
      <c r="X489" s="8"/>
      <c r="Y489" s="8"/>
      <c r="Z489" s="8"/>
      <c r="AA489" s="8"/>
      <c r="AB489" s="8"/>
      <c r="AC489" s="8"/>
      <c r="AD489" s="8"/>
    </row>
    <row r="490" spans="1:30" ht="15.75" customHeight="1" x14ac:dyDescent="0.2">
      <c r="A490" s="23"/>
      <c r="B490" s="23"/>
      <c r="C490" s="23"/>
      <c r="D490" s="23"/>
      <c r="E490" s="23"/>
      <c r="F490" s="23"/>
      <c r="G490" s="18"/>
      <c r="H490" s="18"/>
      <c r="I490" s="8"/>
      <c r="J490" s="8"/>
      <c r="K490" s="8"/>
      <c r="L490" s="8"/>
      <c r="M490" s="8"/>
      <c r="N490" s="8"/>
      <c r="O490" s="8"/>
      <c r="P490" s="8"/>
      <c r="Q490" s="8"/>
      <c r="R490" s="8"/>
      <c r="S490" s="8"/>
      <c r="T490" s="8"/>
      <c r="U490" s="8"/>
      <c r="V490" s="8"/>
      <c r="W490" s="8"/>
      <c r="X490" s="8"/>
      <c r="Y490" s="8"/>
      <c r="Z490" s="8"/>
      <c r="AA490" s="8"/>
      <c r="AB490" s="8"/>
      <c r="AC490" s="8"/>
      <c r="AD490" s="8"/>
    </row>
    <row r="491" spans="1:30" ht="15.75" customHeight="1" x14ac:dyDescent="0.2">
      <c r="A491" s="23"/>
      <c r="B491" s="23"/>
      <c r="C491" s="23"/>
      <c r="D491" s="23"/>
      <c r="E491" s="23"/>
      <c r="F491" s="23"/>
      <c r="G491" s="18"/>
      <c r="H491" s="18"/>
      <c r="I491" s="8"/>
      <c r="J491" s="8"/>
      <c r="K491" s="8"/>
      <c r="L491" s="8"/>
      <c r="M491" s="8"/>
      <c r="N491" s="8"/>
      <c r="O491" s="8"/>
      <c r="P491" s="8"/>
      <c r="Q491" s="8"/>
      <c r="R491" s="8"/>
      <c r="S491" s="8"/>
      <c r="T491" s="8"/>
      <c r="U491" s="8"/>
      <c r="V491" s="8"/>
      <c r="W491" s="8"/>
      <c r="X491" s="8"/>
      <c r="Y491" s="8"/>
      <c r="Z491" s="8"/>
      <c r="AA491" s="8"/>
      <c r="AB491" s="8"/>
      <c r="AC491" s="8"/>
      <c r="AD491" s="8"/>
    </row>
    <row r="492" spans="1:30" ht="15.75" customHeight="1" x14ac:dyDescent="0.2">
      <c r="A492" s="23"/>
      <c r="B492" s="23"/>
      <c r="C492" s="23"/>
      <c r="D492" s="23"/>
      <c r="E492" s="23"/>
      <c r="F492" s="23"/>
      <c r="G492" s="18"/>
      <c r="H492" s="18"/>
      <c r="I492" s="8"/>
      <c r="J492" s="8"/>
      <c r="K492" s="8"/>
      <c r="L492" s="8"/>
      <c r="M492" s="8"/>
      <c r="N492" s="8"/>
      <c r="O492" s="8"/>
      <c r="P492" s="8"/>
      <c r="Q492" s="8"/>
      <c r="R492" s="8"/>
      <c r="S492" s="8"/>
      <c r="T492" s="8"/>
      <c r="U492" s="8"/>
      <c r="V492" s="8"/>
      <c r="W492" s="8"/>
      <c r="X492" s="8"/>
      <c r="Y492" s="8"/>
      <c r="Z492" s="8"/>
      <c r="AA492" s="8"/>
      <c r="AB492" s="8"/>
      <c r="AC492" s="8"/>
      <c r="AD492" s="8"/>
    </row>
    <row r="493" spans="1:30" ht="15.75" customHeight="1" x14ac:dyDescent="0.2">
      <c r="A493" s="23"/>
      <c r="B493" s="23"/>
      <c r="C493" s="23"/>
      <c r="D493" s="23"/>
      <c r="E493" s="23"/>
      <c r="F493" s="23"/>
      <c r="G493" s="18"/>
      <c r="H493" s="18"/>
      <c r="I493" s="8"/>
      <c r="J493" s="8"/>
      <c r="K493" s="8"/>
      <c r="L493" s="8"/>
      <c r="M493" s="8"/>
      <c r="N493" s="8"/>
      <c r="O493" s="8"/>
      <c r="P493" s="8"/>
      <c r="Q493" s="8"/>
      <c r="R493" s="8"/>
      <c r="S493" s="8"/>
      <c r="T493" s="8"/>
      <c r="U493" s="8"/>
      <c r="V493" s="8"/>
      <c r="W493" s="8"/>
      <c r="X493" s="8"/>
      <c r="Y493" s="8"/>
      <c r="Z493" s="8"/>
      <c r="AA493" s="8"/>
      <c r="AB493" s="8"/>
      <c r="AC493" s="8"/>
      <c r="AD493" s="8"/>
    </row>
    <row r="494" spans="1:30" ht="15.75" customHeight="1" x14ac:dyDescent="0.2">
      <c r="A494" s="23"/>
      <c r="B494" s="23"/>
      <c r="C494" s="23"/>
      <c r="D494" s="23"/>
      <c r="E494" s="23"/>
      <c r="F494" s="23"/>
      <c r="G494" s="18"/>
      <c r="H494" s="18"/>
      <c r="I494" s="8"/>
      <c r="J494" s="8"/>
      <c r="K494" s="8"/>
      <c r="L494" s="8"/>
      <c r="M494" s="8"/>
      <c r="N494" s="8"/>
      <c r="O494" s="8"/>
      <c r="P494" s="8"/>
      <c r="Q494" s="8"/>
      <c r="R494" s="8"/>
      <c r="S494" s="8"/>
      <c r="T494" s="8"/>
      <c r="U494" s="8"/>
      <c r="V494" s="8"/>
      <c r="W494" s="8"/>
      <c r="X494" s="8"/>
      <c r="Y494" s="8"/>
      <c r="Z494" s="8"/>
      <c r="AA494" s="8"/>
      <c r="AB494" s="8"/>
      <c r="AC494" s="8"/>
      <c r="AD494" s="8"/>
    </row>
    <row r="495" spans="1:30" ht="15.75" customHeight="1" x14ac:dyDescent="0.2">
      <c r="A495" s="23"/>
      <c r="B495" s="23"/>
      <c r="C495" s="23"/>
      <c r="D495" s="23"/>
      <c r="E495" s="23"/>
      <c r="F495" s="23"/>
      <c r="G495" s="18"/>
      <c r="H495" s="18"/>
      <c r="I495" s="8"/>
      <c r="J495" s="8"/>
      <c r="K495" s="8"/>
      <c r="L495" s="8"/>
      <c r="M495" s="8"/>
      <c r="N495" s="8"/>
      <c r="O495" s="8"/>
      <c r="P495" s="8"/>
      <c r="Q495" s="8"/>
      <c r="R495" s="8"/>
      <c r="S495" s="8"/>
      <c r="T495" s="8"/>
      <c r="U495" s="8"/>
      <c r="V495" s="8"/>
      <c r="W495" s="8"/>
      <c r="X495" s="8"/>
      <c r="Y495" s="8"/>
      <c r="Z495" s="8"/>
      <c r="AA495" s="8"/>
      <c r="AB495" s="8"/>
      <c r="AC495" s="8"/>
      <c r="AD495" s="8"/>
    </row>
    <row r="496" spans="1:30" ht="15.75" customHeight="1" x14ac:dyDescent="0.2">
      <c r="A496" s="23"/>
      <c r="B496" s="23"/>
      <c r="C496" s="23"/>
      <c r="D496" s="23"/>
      <c r="E496" s="23"/>
      <c r="F496" s="23"/>
      <c r="G496" s="18"/>
      <c r="H496" s="18"/>
      <c r="I496" s="8"/>
      <c r="J496" s="8"/>
      <c r="K496" s="8"/>
      <c r="L496" s="8"/>
      <c r="M496" s="8"/>
      <c r="N496" s="8"/>
      <c r="O496" s="8"/>
      <c r="P496" s="8"/>
      <c r="Q496" s="8"/>
      <c r="R496" s="8"/>
      <c r="S496" s="8"/>
      <c r="T496" s="8"/>
      <c r="U496" s="8"/>
      <c r="V496" s="8"/>
      <c r="W496" s="8"/>
      <c r="X496" s="8"/>
      <c r="Y496" s="8"/>
      <c r="Z496" s="8"/>
      <c r="AA496" s="8"/>
      <c r="AB496" s="8"/>
      <c r="AC496" s="8"/>
      <c r="AD496" s="8"/>
    </row>
    <row r="497" spans="1:30" ht="15.75" customHeight="1" x14ac:dyDescent="0.2">
      <c r="A497" s="23"/>
      <c r="B497" s="23"/>
      <c r="C497" s="23"/>
      <c r="D497" s="23"/>
      <c r="E497" s="23"/>
      <c r="F497" s="23"/>
      <c r="G497" s="18"/>
      <c r="H497" s="18"/>
      <c r="I497" s="8"/>
      <c r="J497" s="8"/>
      <c r="K497" s="8"/>
      <c r="L497" s="8"/>
      <c r="M497" s="8"/>
      <c r="N497" s="8"/>
      <c r="O497" s="8"/>
      <c r="P497" s="8"/>
      <c r="Q497" s="8"/>
      <c r="R497" s="8"/>
      <c r="S497" s="8"/>
      <c r="T497" s="8"/>
      <c r="U497" s="8"/>
      <c r="V497" s="8"/>
      <c r="W497" s="8"/>
      <c r="X497" s="8"/>
      <c r="Y497" s="8"/>
      <c r="Z497" s="8"/>
      <c r="AA497" s="8"/>
      <c r="AB497" s="8"/>
      <c r="AC497" s="8"/>
      <c r="AD497" s="8"/>
    </row>
    <row r="498" spans="1:30" ht="15.75" customHeight="1" x14ac:dyDescent="0.2">
      <c r="A498" s="23"/>
      <c r="B498" s="23"/>
      <c r="C498" s="23"/>
      <c r="D498" s="23"/>
      <c r="E498" s="23"/>
      <c r="F498" s="23"/>
      <c r="G498" s="18"/>
      <c r="H498" s="18"/>
      <c r="I498" s="8"/>
      <c r="J498" s="8"/>
      <c r="K498" s="8"/>
      <c r="L498" s="8"/>
      <c r="M498" s="8"/>
      <c r="N498" s="8"/>
      <c r="O498" s="8"/>
      <c r="P498" s="8"/>
      <c r="Q498" s="8"/>
      <c r="R498" s="8"/>
      <c r="S498" s="8"/>
      <c r="T498" s="8"/>
      <c r="U498" s="8"/>
      <c r="V498" s="8"/>
      <c r="W498" s="8"/>
      <c r="X498" s="8"/>
      <c r="Y498" s="8"/>
      <c r="Z498" s="8"/>
      <c r="AA498" s="8"/>
      <c r="AB498" s="8"/>
      <c r="AC498" s="8"/>
      <c r="AD498" s="8"/>
    </row>
    <row r="499" spans="1:30" ht="15.75" customHeight="1" x14ac:dyDescent="0.2">
      <c r="A499" s="23"/>
      <c r="B499" s="23"/>
      <c r="C499" s="23"/>
      <c r="D499" s="23"/>
      <c r="E499" s="23"/>
      <c r="F499" s="23"/>
      <c r="G499" s="18"/>
      <c r="H499" s="18"/>
      <c r="I499" s="8"/>
      <c r="J499" s="8"/>
      <c r="K499" s="8"/>
      <c r="L499" s="8"/>
      <c r="M499" s="8"/>
      <c r="N499" s="8"/>
      <c r="O499" s="8"/>
      <c r="P499" s="8"/>
      <c r="Q499" s="8"/>
      <c r="R499" s="8"/>
      <c r="S499" s="8"/>
      <c r="T499" s="8"/>
      <c r="U499" s="8"/>
      <c r="V499" s="8"/>
      <c r="W499" s="8"/>
      <c r="X499" s="8"/>
      <c r="Y499" s="8"/>
      <c r="Z499" s="8"/>
      <c r="AA499" s="8"/>
      <c r="AB499" s="8"/>
      <c r="AC499" s="8"/>
      <c r="AD499" s="8"/>
    </row>
    <row r="500" spans="1:30" ht="15.75" customHeight="1" x14ac:dyDescent="0.2">
      <c r="A500" s="23"/>
      <c r="B500" s="23"/>
      <c r="C500" s="23"/>
      <c r="D500" s="23"/>
      <c r="E500" s="23"/>
      <c r="F500" s="23"/>
      <c r="G500" s="18"/>
      <c r="H500" s="18"/>
      <c r="I500" s="8"/>
      <c r="J500" s="8"/>
      <c r="K500" s="8"/>
      <c r="L500" s="8"/>
      <c r="M500" s="8"/>
      <c r="N500" s="8"/>
      <c r="O500" s="8"/>
      <c r="P500" s="8"/>
      <c r="Q500" s="8"/>
      <c r="R500" s="8"/>
      <c r="S500" s="8"/>
      <c r="T500" s="8"/>
      <c r="U500" s="8"/>
      <c r="V500" s="8"/>
      <c r="W500" s="8"/>
      <c r="X500" s="8"/>
      <c r="Y500" s="8"/>
      <c r="Z500" s="8"/>
      <c r="AA500" s="8"/>
      <c r="AB500" s="8"/>
      <c r="AC500" s="8"/>
      <c r="AD500" s="8"/>
    </row>
    <row r="501" spans="1:30" ht="15.75" customHeight="1" x14ac:dyDescent="0.2">
      <c r="A501" s="23"/>
      <c r="B501" s="23"/>
      <c r="C501" s="23"/>
      <c r="D501" s="23"/>
      <c r="E501" s="23"/>
      <c r="F501" s="23"/>
      <c r="G501" s="18"/>
      <c r="H501" s="18"/>
      <c r="I501" s="8"/>
      <c r="J501" s="8"/>
      <c r="K501" s="8"/>
      <c r="L501" s="8"/>
      <c r="M501" s="8"/>
      <c r="N501" s="8"/>
      <c r="O501" s="8"/>
      <c r="P501" s="8"/>
      <c r="Q501" s="8"/>
      <c r="R501" s="8"/>
      <c r="S501" s="8"/>
      <c r="T501" s="8"/>
      <c r="U501" s="8"/>
      <c r="V501" s="8"/>
      <c r="W501" s="8"/>
      <c r="X501" s="8"/>
      <c r="Y501" s="8"/>
      <c r="Z501" s="8"/>
      <c r="AA501" s="8"/>
      <c r="AB501" s="8"/>
      <c r="AC501" s="8"/>
      <c r="AD501" s="8"/>
    </row>
    <row r="502" spans="1:30" ht="15.75" customHeight="1" x14ac:dyDescent="0.2">
      <c r="A502" s="23"/>
      <c r="B502" s="23"/>
      <c r="C502" s="23"/>
      <c r="D502" s="23"/>
      <c r="E502" s="23"/>
      <c r="F502" s="23"/>
      <c r="G502" s="18"/>
      <c r="H502" s="18"/>
      <c r="I502" s="8"/>
      <c r="J502" s="8"/>
      <c r="K502" s="8"/>
      <c r="L502" s="8"/>
      <c r="M502" s="8"/>
      <c r="N502" s="8"/>
      <c r="O502" s="8"/>
      <c r="P502" s="8"/>
      <c r="Q502" s="8"/>
      <c r="R502" s="8"/>
      <c r="S502" s="8"/>
      <c r="T502" s="8"/>
      <c r="U502" s="8"/>
      <c r="V502" s="8"/>
      <c r="W502" s="8"/>
      <c r="X502" s="8"/>
      <c r="Y502" s="8"/>
      <c r="Z502" s="8"/>
      <c r="AA502" s="8"/>
      <c r="AB502" s="8"/>
      <c r="AC502" s="8"/>
      <c r="AD502" s="8"/>
    </row>
    <row r="503" spans="1:30" ht="15.75" customHeight="1" x14ac:dyDescent="0.2">
      <c r="A503" s="23"/>
      <c r="B503" s="23"/>
      <c r="C503" s="23"/>
      <c r="D503" s="23"/>
      <c r="E503" s="23"/>
      <c r="F503" s="23"/>
      <c r="G503" s="18"/>
      <c r="H503" s="18"/>
      <c r="I503" s="8"/>
      <c r="J503" s="8"/>
      <c r="K503" s="8"/>
      <c r="L503" s="8"/>
      <c r="M503" s="8"/>
      <c r="N503" s="8"/>
      <c r="O503" s="8"/>
      <c r="P503" s="8"/>
      <c r="Q503" s="8"/>
      <c r="R503" s="8"/>
      <c r="S503" s="8"/>
      <c r="T503" s="8"/>
      <c r="U503" s="8"/>
      <c r="V503" s="8"/>
      <c r="W503" s="8"/>
      <c r="X503" s="8"/>
      <c r="Y503" s="8"/>
      <c r="Z503" s="8"/>
      <c r="AA503" s="8"/>
      <c r="AB503" s="8"/>
      <c r="AC503" s="8"/>
      <c r="AD503" s="8"/>
    </row>
    <row r="504" spans="1:30" ht="15.75" customHeight="1" x14ac:dyDescent="0.2">
      <c r="A504" s="23"/>
      <c r="B504" s="23"/>
      <c r="C504" s="23"/>
      <c r="D504" s="23"/>
      <c r="E504" s="23"/>
      <c r="F504" s="23"/>
      <c r="G504" s="18"/>
      <c r="H504" s="18"/>
      <c r="I504" s="8"/>
      <c r="J504" s="8"/>
      <c r="K504" s="8"/>
      <c r="L504" s="8"/>
      <c r="M504" s="8"/>
      <c r="N504" s="8"/>
      <c r="O504" s="8"/>
      <c r="P504" s="8"/>
      <c r="Q504" s="8"/>
      <c r="R504" s="8"/>
      <c r="S504" s="8"/>
      <c r="T504" s="8"/>
      <c r="U504" s="8"/>
      <c r="V504" s="8"/>
      <c r="W504" s="8"/>
      <c r="X504" s="8"/>
      <c r="Y504" s="8"/>
      <c r="Z504" s="8"/>
      <c r="AA504" s="8"/>
      <c r="AB504" s="8"/>
      <c r="AC504" s="8"/>
      <c r="AD504" s="8"/>
    </row>
    <row r="505" spans="1:30" ht="15.75" customHeight="1" x14ac:dyDescent="0.2">
      <c r="A505" s="23"/>
      <c r="B505" s="23"/>
      <c r="C505" s="23"/>
      <c r="D505" s="23"/>
      <c r="E505" s="23"/>
      <c r="F505" s="23"/>
      <c r="G505" s="18"/>
      <c r="H505" s="18"/>
      <c r="I505" s="8"/>
      <c r="J505" s="8"/>
      <c r="K505" s="8"/>
      <c r="L505" s="8"/>
      <c r="M505" s="8"/>
      <c r="N505" s="8"/>
      <c r="O505" s="8"/>
      <c r="P505" s="8"/>
      <c r="Q505" s="8"/>
      <c r="R505" s="8"/>
      <c r="S505" s="8"/>
      <c r="T505" s="8"/>
      <c r="U505" s="8"/>
      <c r="V505" s="8"/>
      <c r="W505" s="8"/>
      <c r="X505" s="8"/>
      <c r="Y505" s="8"/>
      <c r="Z505" s="8"/>
      <c r="AA505" s="8"/>
      <c r="AB505" s="8"/>
      <c r="AC505" s="8"/>
      <c r="AD505" s="8"/>
    </row>
    <row r="506" spans="1:30" ht="15.75" customHeight="1" x14ac:dyDescent="0.2">
      <c r="A506" s="23"/>
      <c r="B506" s="23"/>
      <c r="C506" s="23"/>
      <c r="D506" s="23"/>
      <c r="E506" s="23"/>
      <c r="F506" s="23"/>
      <c r="G506" s="18"/>
      <c r="H506" s="18"/>
      <c r="I506" s="8"/>
      <c r="J506" s="8"/>
      <c r="K506" s="8"/>
      <c r="L506" s="8"/>
      <c r="M506" s="8"/>
      <c r="N506" s="8"/>
      <c r="O506" s="8"/>
      <c r="P506" s="8"/>
      <c r="Q506" s="8"/>
      <c r="R506" s="8"/>
      <c r="S506" s="8"/>
      <c r="T506" s="8"/>
      <c r="U506" s="8"/>
      <c r="V506" s="8"/>
      <c r="W506" s="8"/>
      <c r="X506" s="8"/>
      <c r="Y506" s="8"/>
      <c r="Z506" s="8"/>
      <c r="AA506" s="8"/>
      <c r="AB506" s="8"/>
      <c r="AC506" s="8"/>
      <c r="AD506" s="8"/>
    </row>
    <row r="507" spans="1:30" ht="15.75" customHeight="1" x14ac:dyDescent="0.2">
      <c r="A507" s="23"/>
      <c r="B507" s="23"/>
      <c r="C507" s="23"/>
      <c r="D507" s="23"/>
      <c r="E507" s="23"/>
      <c r="F507" s="23"/>
      <c r="G507" s="18"/>
      <c r="H507" s="18"/>
      <c r="I507" s="8"/>
      <c r="J507" s="8"/>
      <c r="K507" s="8"/>
      <c r="L507" s="8"/>
      <c r="M507" s="8"/>
      <c r="N507" s="8"/>
      <c r="O507" s="8"/>
      <c r="P507" s="8"/>
      <c r="Q507" s="8"/>
      <c r="R507" s="8"/>
      <c r="S507" s="8"/>
      <c r="T507" s="8"/>
      <c r="U507" s="8"/>
      <c r="V507" s="8"/>
      <c r="W507" s="8"/>
      <c r="X507" s="8"/>
      <c r="Y507" s="8"/>
      <c r="Z507" s="8"/>
      <c r="AA507" s="8"/>
      <c r="AB507" s="8"/>
      <c r="AC507" s="8"/>
      <c r="AD507" s="8"/>
    </row>
    <row r="508" spans="1:30" ht="15.75" customHeight="1" x14ac:dyDescent="0.2">
      <c r="A508" s="23"/>
      <c r="B508" s="23"/>
      <c r="C508" s="23"/>
      <c r="D508" s="23"/>
      <c r="E508" s="23"/>
      <c r="F508" s="23"/>
      <c r="G508" s="18"/>
      <c r="H508" s="18"/>
      <c r="I508" s="8"/>
      <c r="J508" s="8"/>
      <c r="K508" s="8"/>
      <c r="L508" s="8"/>
      <c r="M508" s="8"/>
      <c r="N508" s="8"/>
      <c r="O508" s="8"/>
      <c r="P508" s="8"/>
      <c r="Q508" s="8"/>
      <c r="R508" s="8"/>
      <c r="S508" s="8"/>
      <c r="T508" s="8"/>
      <c r="U508" s="8"/>
      <c r="V508" s="8"/>
      <c r="W508" s="8"/>
      <c r="X508" s="8"/>
      <c r="Y508" s="8"/>
      <c r="Z508" s="8"/>
      <c r="AA508" s="8"/>
      <c r="AB508" s="8"/>
      <c r="AC508" s="8"/>
      <c r="AD508" s="8"/>
    </row>
    <row r="509" spans="1:30" ht="15.75" customHeight="1" x14ac:dyDescent="0.2">
      <c r="A509" s="23"/>
      <c r="B509" s="23"/>
      <c r="C509" s="23"/>
      <c r="D509" s="23"/>
      <c r="E509" s="23"/>
      <c r="F509" s="23"/>
      <c r="G509" s="18"/>
      <c r="H509" s="18"/>
      <c r="I509" s="8"/>
      <c r="J509" s="8"/>
      <c r="K509" s="8"/>
      <c r="L509" s="8"/>
      <c r="M509" s="8"/>
      <c r="N509" s="8"/>
      <c r="O509" s="8"/>
      <c r="P509" s="8"/>
      <c r="Q509" s="8"/>
      <c r="R509" s="8"/>
      <c r="S509" s="8"/>
      <c r="T509" s="8"/>
      <c r="U509" s="8"/>
      <c r="V509" s="8"/>
      <c r="W509" s="8"/>
      <c r="X509" s="8"/>
      <c r="Y509" s="8"/>
      <c r="Z509" s="8"/>
      <c r="AA509" s="8"/>
      <c r="AB509" s="8"/>
      <c r="AC509" s="8"/>
      <c r="AD509" s="8"/>
    </row>
    <row r="510" spans="1:30" ht="15.75" customHeight="1" x14ac:dyDescent="0.2">
      <c r="A510" s="23"/>
      <c r="B510" s="23"/>
      <c r="C510" s="23"/>
      <c r="D510" s="23"/>
      <c r="E510" s="23"/>
      <c r="F510" s="23"/>
      <c r="G510" s="18"/>
      <c r="H510" s="18"/>
      <c r="I510" s="8"/>
      <c r="J510" s="8"/>
      <c r="K510" s="8"/>
      <c r="L510" s="8"/>
      <c r="M510" s="8"/>
      <c r="N510" s="8"/>
      <c r="O510" s="8"/>
      <c r="P510" s="8"/>
      <c r="Q510" s="8"/>
      <c r="R510" s="8"/>
      <c r="S510" s="8"/>
      <c r="T510" s="8"/>
      <c r="U510" s="8"/>
      <c r="V510" s="8"/>
      <c r="W510" s="8"/>
      <c r="X510" s="8"/>
      <c r="Y510" s="8"/>
      <c r="Z510" s="8"/>
      <c r="AA510" s="8"/>
      <c r="AB510" s="8"/>
      <c r="AC510" s="8"/>
      <c r="AD510" s="8"/>
    </row>
    <row r="511" spans="1:30" ht="15.75" customHeight="1" x14ac:dyDescent="0.2">
      <c r="A511" s="23"/>
      <c r="B511" s="23"/>
      <c r="C511" s="23"/>
      <c r="D511" s="23"/>
      <c r="E511" s="23"/>
      <c r="F511" s="23"/>
      <c r="G511" s="18"/>
      <c r="H511" s="18"/>
      <c r="I511" s="8"/>
      <c r="J511" s="8"/>
      <c r="K511" s="8"/>
      <c r="L511" s="8"/>
      <c r="M511" s="8"/>
      <c r="N511" s="8"/>
      <c r="O511" s="8"/>
      <c r="P511" s="8"/>
      <c r="Q511" s="8"/>
      <c r="R511" s="8"/>
      <c r="S511" s="8"/>
      <c r="T511" s="8"/>
      <c r="U511" s="8"/>
      <c r="V511" s="8"/>
      <c r="W511" s="8"/>
      <c r="X511" s="8"/>
      <c r="Y511" s="8"/>
      <c r="Z511" s="8"/>
      <c r="AA511" s="8"/>
      <c r="AB511" s="8"/>
      <c r="AC511" s="8"/>
      <c r="AD511" s="8"/>
    </row>
    <row r="512" spans="1:30" ht="15.75" customHeight="1" x14ac:dyDescent="0.2">
      <c r="A512" s="23"/>
      <c r="B512" s="23"/>
      <c r="C512" s="23"/>
      <c r="D512" s="23"/>
      <c r="E512" s="23"/>
      <c r="F512" s="23"/>
      <c r="G512" s="18"/>
      <c r="H512" s="18"/>
      <c r="I512" s="8"/>
      <c r="J512" s="8"/>
      <c r="K512" s="8"/>
      <c r="L512" s="8"/>
      <c r="M512" s="8"/>
      <c r="N512" s="8"/>
      <c r="O512" s="8"/>
      <c r="P512" s="8"/>
      <c r="Q512" s="8"/>
      <c r="R512" s="8"/>
      <c r="S512" s="8"/>
      <c r="T512" s="8"/>
      <c r="U512" s="8"/>
      <c r="V512" s="8"/>
      <c r="W512" s="8"/>
      <c r="X512" s="8"/>
      <c r="Y512" s="8"/>
      <c r="Z512" s="8"/>
      <c r="AA512" s="8"/>
      <c r="AB512" s="8"/>
      <c r="AC512" s="8"/>
      <c r="AD512" s="8"/>
    </row>
    <row r="513" spans="1:30" ht="15.75" customHeight="1" x14ac:dyDescent="0.2">
      <c r="A513" s="23"/>
      <c r="B513" s="23"/>
      <c r="C513" s="23"/>
      <c r="D513" s="23"/>
      <c r="E513" s="23"/>
      <c r="F513" s="23"/>
      <c r="G513" s="18"/>
      <c r="H513" s="18"/>
      <c r="I513" s="8"/>
      <c r="J513" s="8"/>
      <c r="K513" s="8"/>
      <c r="L513" s="8"/>
      <c r="M513" s="8"/>
      <c r="N513" s="8"/>
      <c r="O513" s="8"/>
      <c r="P513" s="8"/>
      <c r="Q513" s="8"/>
      <c r="R513" s="8"/>
      <c r="S513" s="8"/>
      <c r="T513" s="8"/>
      <c r="U513" s="8"/>
      <c r="V513" s="8"/>
      <c r="W513" s="8"/>
      <c r="X513" s="8"/>
      <c r="Y513" s="8"/>
      <c r="Z513" s="8"/>
      <c r="AA513" s="8"/>
      <c r="AB513" s="8"/>
      <c r="AC513" s="8"/>
      <c r="AD513" s="8"/>
    </row>
    <row r="514" spans="1:30" ht="15.75" customHeight="1" x14ac:dyDescent="0.2">
      <c r="A514" s="23"/>
      <c r="B514" s="23"/>
      <c r="C514" s="23"/>
      <c r="D514" s="23"/>
      <c r="E514" s="23"/>
      <c r="F514" s="23"/>
      <c r="G514" s="18"/>
      <c r="H514" s="18"/>
      <c r="I514" s="8"/>
      <c r="J514" s="8"/>
      <c r="K514" s="8"/>
      <c r="L514" s="8"/>
      <c r="M514" s="8"/>
      <c r="N514" s="8"/>
      <c r="O514" s="8"/>
      <c r="P514" s="8"/>
      <c r="Q514" s="8"/>
      <c r="R514" s="8"/>
      <c r="S514" s="8"/>
      <c r="T514" s="8"/>
      <c r="U514" s="8"/>
      <c r="V514" s="8"/>
      <c r="W514" s="8"/>
      <c r="X514" s="8"/>
      <c r="Y514" s="8"/>
      <c r="Z514" s="8"/>
      <c r="AA514" s="8"/>
      <c r="AB514" s="8"/>
      <c r="AC514" s="8"/>
      <c r="AD514" s="8"/>
    </row>
    <row r="515" spans="1:30" ht="15.75" customHeight="1" x14ac:dyDescent="0.2">
      <c r="A515" s="23"/>
      <c r="B515" s="23"/>
      <c r="C515" s="23"/>
      <c r="D515" s="23"/>
      <c r="E515" s="23"/>
      <c r="F515" s="23"/>
      <c r="G515" s="18"/>
      <c r="H515" s="18"/>
      <c r="I515" s="8"/>
      <c r="J515" s="8"/>
      <c r="K515" s="8"/>
      <c r="L515" s="8"/>
      <c r="M515" s="8"/>
      <c r="N515" s="8"/>
      <c r="O515" s="8"/>
      <c r="P515" s="8"/>
      <c r="Q515" s="8"/>
      <c r="R515" s="8"/>
      <c r="S515" s="8"/>
      <c r="T515" s="8"/>
      <c r="U515" s="8"/>
      <c r="V515" s="8"/>
      <c r="W515" s="8"/>
      <c r="X515" s="8"/>
      <c r="Y515" s="8"/>
      <c r="Z515" s="8"/>
      <c r="AA515" s="8"/>
      <c r="AB515" s="8"/>
      <c r="AC515" s="8"/>
      <c r="AD515" s="8"/>
    </row>
    <row r="516" spans="1:30" ht="15.75" customHeight="1" x14ac:dyDescent="0.2">
      <c r="A516" s="23"/>
      <c r="B516" s="23"/>
      <c r="C516" s="23"/>
      <c r="D516" s="23"/>
      <c r="E516" s="23"/>
      <c r="F516" s="23"/>
      <c r="G516" s="18"/>
      <c r="H516" s="18"/>
      <c r="I516" s="8"/>
      <c r="J516" s="8"/>
      <c r="K516" s="8"/>
      <c r="L516" s="8"/>
      <c r="M516" s="8"/>
      <c r="N516" s="8"/>
      <c r="O516" s="8"/>
      <c r="P516" s="8"/>
      <c r="Q516" s="8"/>
      <c r="R516" s="8"/>
      <c r="S516" s="8"/>
      <c r="T516" s="8"/>
      <c r="U516" s="8"/>
      <c r="V516" s="8"/>
      <c r="W516" s="8"/>
      <c r="X516" s="8"/>
      <c r="Y516" s="8"/>
      <c r="Z516" s="8"/>
      <c r="AA516" s="8"/>
      <c r="AB516" s="8"/>
      <c r="AC516" s="8"/>
      <c r="AD516" s="8"/>
    </row>
    <row r="517" spans="1:30" ht="15.75" customHeight="1" x14ac:dyDescent="0.2">
      <c r="A517" s="23"/>
      <c r="B517" s="23"/>
      <c r="C517" s="23"/>
      <c r="D517" s="23"/>
      <c r="E517" s="23"/>
      <c r="F517" s="23"/>
      <c r="G517" s="18"/>
      <c r="H517" s="18"/>
      <c r="I517" s="8"/>
      <c r="J517" s="8"/>
      <c r="K517" s="8"/>
      <c r="L517" s="8"/>
      <c r="M517" s="8"/>
      <c r="N517" s="8"/>
      <c r="O517" s="8"/>
      <c r="P517" s="8"/>
      <c r="Q517" s="8"/>
      <c r="R517" s="8"/>
      <c r="S517" s="8"/>
      <c r="T517" s="8"/>
      <c r="U517" s="8"/>
      <c r="V517" s="8"/>
      <c r="W517" s="8"/>
      <c r="X517" s="8"/>
      <c r="Y517" s="8"/>
      <c r="Z517" s="8"/>
      <c r="AA517" s="8"/>
      <c r="AB517" s="8"/>
      <c r="AC517" s="8"/>
      <c r="AD517" s="8"/>
    </row>
    <row r="518" spans="1:30" ht="15.75" customHeight="1" x14ac:dyDescent="0.2">
      <c r="A518" s="23"/>
      <c r="B518" s="23"/>
      <c r="C518" s="23"/>
      <c r="D518" s="23"/>
      <c r="E518" s="23"/>
      <c r="F518" s="23"/>
      <c r="G518" s="18"/>
      <c r="H518" s="18"/>
      <c r="I518" s="8"/>
      <c r="J518" s="8"/>
      <c r="K518" s="8"/>
      <c r="L518" s="8"/>
      <c r="M518" s="8"/>
      <c r="N518" s="8"/>
      <c r="O518" s="8"/>
      <c r="P518" s="8"/>
      <c r="Q518" s="8"/>
      <c r="R518" s="8"/>
      <c r="S518" s="8"/>
      <c r="T518" s="8"/>
      <c r="U518" s="8"/>
      <c r="V518" s="8"/>
      <c r="W518" s="8"/>
      <c r="X518" s="8"/>
      <c r="Y518" s="8"/>
      <c r="Z518" s="8"/>
      <c r="AA518" s="8"/>
      <c r="AB518" s="8"/>
      <c r="AC518" s="8"/>
      <c r="AD518" s="8"/>
    </row>
    <row r="519" spans="1:30" ht="15.75" customHeight="1" x14ac:dyDescent="0.2">
      <c r="A519" s="23"/>
      <c r="B519" s="23"/>
      <c r="C519" s="23"/>
      <c r="D519" s="23"/>
      <c r="E519" s="23"/>
      <c r="F519" s="23"/>
      <c r="G519" s="18"/>
      <c r="H519" s="18"/>
      <c r="I519" s="8"/>
      <c r="J519" s="8"/>
      <c r="K519" s="8"/>
      <c r="L519" s="8"/>
      <c r="M519" s="8"/>
      <c r="N519" s="8"/>
      <c r="O519" s="8"/>
      <c r="P519" s="8"/>
      <c r="Q519" s="8"/>
      <c r="R519" s="8"/>
      <c r="S519" s="8"/>
      <c r="T519" s="8"/>
      <c r="U519" s="8"/>
      <c r="V519" s="8"/>
      <c r="W519" s="8"/>
      <c r="X519" s="8"/>
      <c r="Y519" s="8"/>
      <c r="Z519" s="8"/>
      <c r="AA519" s="8"/>
      <c r="AB519" s="8"/>
      <c r="AC519" s="8"/>
      <c r="AD519" s="8"/>
    </row>
    <row r="520" spans="1:30" ht="15.75" customHeight="1" x14ac:dyDescent="0.2">
      <c r="A520" s="23"/>
      <c r="B520" s="23"/>
      <c r="C520" s="23"/>
      <c r="D520" s="23"/>
      <c r="E520" s="23"/>
      <c r="F520" s="23"/>
      <c r="G520" s="18"/>
      <c r="H520" s="18"/>
      <c r="I520" s="8"/>
      <c r="J520" s="8"/>
      <c r="K520" s="8"/>
      <c r="L520" s="8"/>
      <c r="M520" s="8"/>
      <c r="N520" s="8"/>
      <c r="O520" s="8"/>
      <c r="P520" s="8"/>
      <c r="Q520" s="8"/>
      <c r="R520" s="8"/>
      <c r="S520" s="8"/>
      <c r="T520" s="8"/>
      <c r="U520" s="8"/>
      <c r="V520" s="8"/>
      <c r="W520" s="8"/>
      <c r="X520" s="8"/>
      <c r="Y520" s="8"/>
      <c r="Z520" s="8"/>
      <c r="AA520" s="8"/>
      <c r="AB520" s="8"/>
      <c r="AC520" s="8"/>
      <c r="AD520" s="8"/>
    </row>
    <row r="521" spans="1:30" ht="15.75" customHeight="1" x14ac:dyDescent="0.2">
      <c r="A521" s="23"/>
      <c r="B521" s="23"/>
      <c r="C521" s="23"/>
      <c r="D521" s="23"/>
      <c r="E521" s="23"/>
      <c r="F521" s="23"/>
      <c r="G521" s="18"/>
      <c r="H521" s="18"/>
      <c r="I521" s="8"/>
      <c r="J521" s="8"/>
      <c r="K521" s="8"/>
      <c r="L521" s="8"/>
      <c r="M521" s="8"/>
      <c r="N521" s="8"/>
      <c r="O521" s="8"/>
      <c r="P521" s="8"/>
      <c r="Q521" s="8"/>
      <c r="R521" s="8"/>
      <c r="S521" s="8"/>
      <c r="T521" s="8"/>
      <c r="U521" s="8"/>
      <c r="V521" s="8"/>
      <c r="W521" s="8"/>
      <c r="X521" s="8"/>
      <c r="Y521" s="8"/>
      <c r="Z521" s="8"/>
      <c r="AA521" s="8"/>
      <c r="AB521" s="8"/>
      <c r="AC521" s="8"/>
      <c r="AD521" s="8"/>
    </row>
    <row r="522" spans="1:30" ht="15.75" customHeight="1" x14ac:dyDescent="0.2">
      <c r="A522" s="23"/>
      <c r="B522" s="23"/>
      <c r="C522" s="23"/>
      <c r="D522" s="23"/>
      <c r="E522" s="23"/>
      <c r="F522" s="23"/>
      <c r="G522" s="18"/>
      <c r="H522" s="18"/>
      <c r="I522" s="8"/>
      <c r="J522" s="8"/>
      <c r="K522" s="8"/>
      <c r="L522" s="8"/>
      <c r="M522" s="8"/>
      <c r="N522" s="8"/>
      <c r="O522" s="8"/>
      <c r="P522" s="8"/>
      <c r="Q522" s="8"/>
      <c r="R522" s="8"/>
      <c r="S522" s="8"/>
      <c r="T522" s="8"/>
      <c r="U522" s="8"/>
      <c r="V522" s="8"/>
      <c r="W522" s="8"/>
      <c r="X522" s="8"/>
      <c r="Y522" s="8"/>
      <c r="Z522" s="8"/>
      <c r="AA522" s="8"/>
      <c r="AB522" s="8"/>
      <c r="AC522" s="8"/>
      <c r="AD522" s="8"/>
    </row>
    <row r="523" spans="1:30" ht="15.75" customHeight="1" x14ac:dyDescent="0.2">
      <c r="A523" s="23"/>
      <c r="B523" s="23"/>
      <c r="C523" s="23"/>
      <c r="D523" s="23"/>
      <c r="E523" s="23"/>
      <c r="F523" s="23"/>
      <c r="G523" s="18"/>
      <c r="H523" s="18"/>
      <c r="I523" s="8"/>
      <c r="J523" s="8"/>
      <c r="K523" s="8"/>
      <c r="L523" s="8"/>
      <c r="M523" s="8"/>
      <c r="N523" s="8"/>
      <c r="O523" s="8"/>
      <c r="P523" s="8"/>
      <c r="Q523" s="8"/>
      <c r="R523" s="8"/>
      <c r="S523" s="8"/>
      <c r="T523" s="8"/>
      <c r="U523" s="8"/>
      <c r="V523" s="8"/>
      <c r="W523" s="8"/>
      <c r="X523" s="8"/>
      <c r="Y523" s="8"/>
      <c r="Z523" s="8"/>
      <c r="AA523" s="8"/>
      <c r="AB523" s="8"/>
      <c r="AC523" s="8"/>
      <c r="AD523" s="8"/>
    </row>
    <row r="524" spans="1:30" ht="15.75" customHeight="1" x14ac:dyDescent="0.2">
      <c r="A524" s="23"/>
      <c r="B524" s="23"/>
      <c r="C524" s="23"/>
      <c r="D524" s="23"/>
      <c r="E524" s="23"/>
      <c r="F524" s="23"/>
      <c r="G524" s="18"/>
      <c r="H524" s="18"/>
      <c r="I524" s="8"/>
      <c r="J524" s="8"/>
      <c r="K524" s="8"/>
      <c r="L524" s="8"/>
      <c r="M524" s="8"/>
      <c r="N524" s="8"/>
      <c r="O524" s="8"/>
      <c r="P524" s="8"/>
      <c r="Q524" s="8"/>
      <c r="R524" s="8"/>
      <c r="S524" s="8"/>
      <c r="T524" s="8"/>
      <c r="U524" s="8"/>
      <c r="V524" s="8"/>
      <c r="W524" s="8"/>
      <c r="X524" s="8"/>
      <c r="Y524" s="8"/>
      <c r="Z524" s="8"/>
      <c r="AA524" s="8"/>
      <c r="AB524" s="8"/>
      <c r="AC524" s="8"/>
      <c r="AD524" s="8"/>
    </row>
    <row r="525" spans="1:30" ht="15.75" customHeight="1" x14ac:dyDescent="0.2">
      <c r="A525" s="23"/>
      <c r="B525" s="23"/>
      <c r="C525" s="23"/>
      <c r="D525" s="23"/>
      <c r="E525" s="23"/>
      <c r="F525" s="23"/>
      <c r="G525" s="18"/>
      <c r="H525" s="18"/>
      <c r="I525" s="8"/>
      <c r="J525" s="8"/>
      <c r="K525" s="8"/>
      <c r="L525" s="8"/>
      <c r="M525" s="8"/>
      <c r="N525" s="8"/>
      <c r="O525" s="8"/>
      <c r="P525" s="8"/>
      <c r="Q525" s="8"/>
      <c r="R525" s="8"/>
      <c r="S525" s="8"/>
      <c r="T525" s="8"/>
      <c r="U525" s="8"/>
      <c r="V525" s="8"/>
      <c r="W525" s="8"/>
      <c r="X525" s="8"/>
      <c r="Y525" s="8"/>
      <c r="Z525" s="8"/>
      <c r="AA525" s="8"/>
      <c r="AB525" s="8"/>
      <c r="AC525" s="8"/>
      <c r="AD525" s="8"/>
    </row>
    <row r="526" spans="1:30" ht="15.75" customHeight="1" x14ac:dyDescent="0.2">
      <c r="A526" s="23"/>
      <c r="B526" s="23"/>
      <c r="C526" s="23"/>
      <c r="D526" s="23"/>
      <c r="E526" s="23"/>
      <c r="F526" s="23"/>
      <c r="G526" s="18"/>
      <c r="H526" s="18"/>
      <c r="I526" s="8"/>
      <c r="J526" s="8"/>
      <c r="K526" s="8"/>
      <c r="L526" s="8"/>
      <c r="M526" s="8"/>
      <c r="N526" s="8"/>
      <c r="O526" s="8"/>
      <c r="P526" s="8"/>
      <c r="Q526" s="8"/>
      <c r="R526" s="8"/>
      <c r="S526" s="8"/>
      <c r="T526" s="8"/>
      <c r="U526" s="8"/>
      <c r="V526" s="8"/>
      <c r="W526" s="8"/>
      <c r="X526" s="8"/>
      <c r="Y526" s="8"/>
      <c r="Z526" s="8"/>
      <c r="AA526" s="8"/>
      <c r="AB526" s="8"/>
      <c r="AC526" s="8"/>
      <c r="AD526" s="8"/>
    </row>
    <row r="527" spans="1:30" ht="15.75" customHeight="1" x14ac:dyDescent="0.2">
      <c r="A527" s="23"/>
      <c r="B527" s="23"/>
      <c r="C527" s="23"/>
      <c r="D527" s="23"/>
      <c r="E527" s="23"/>
      <c r="F527" s="23"/>
      <c r="G527" s="18"/>
      <c r="H527" s="18"/>
      <c r="I527" s="8"/>
      <c r="J527" s="8"/>
      <c r="K527" s="8"/>
      <c r="L527" s="8"/>
      <c r="M527" s="8"/>
      <c r="N527" s="8"/>
      <c r="O527" s="8"/>
      <c r="P527" s="8"/>
      <c r="Q527" s="8"/>
      <c r="R527" s="8"/>
      <c r="S527" s="8"/>
      <c r="T527" s="8"/>
      <c r="U527" s="8"/>
      <c r="V527" s="8"/>
      <c r="W527" s="8"/>
      <c r="X527" s="8"/>
      <c r="Y527" s="8"/>
      <c r="Z527" s="8"/>
      <c r="AA527" s="8"/>
      <c r="AB527" s="8"/>
      <c r="AC527" s="8"/>
      <c r="AD527" s="8"/>
    </row>
    <row r="528" spans="1:30" ht="15.75" customHeight="1" x14ac:dyDescent="0.2">
      <c r="A528" s="23"/>
      <c r="B528" s="23"/>
      <c r="C528" s="23"/>
      <c r="D528" s="23"/>
      <c r="E528" s="23"/>
      <c r="F528" s="23"/>
      <c r="G528" s="18"/>
      <c r="H528" s="18"/>
      <c r="I528" s="8"/>
      <c r="J528" s="8"/>
      <c r="K528" s="8"/>
      <c r="L528" s="8"/>
      <c r="M528" s="8"/>
      <c r="N528" s="8"/>
      <c r="O528" s="8"/>
      <c r="P528" s="8"/>
      <c r="Q528" s="8"/>
      <c r="R528" s="8"/>
      <c r="S528" s="8"/>
      <c r="T528" s="8"/>
      <c r="U528" s="8"/>
      <c r="V528" s="8"/>
      <c r="W528" s="8"/>
      <c r="X528" s="8"/>
      <c r="Y528" s="8"/>
      <c r="Z528" s="8"/>
      <c r="AA528" s="8"/>
      <c r="AB528" s="8"/>
      <c r="AC528" s="8"/>
      <c r="AD528" s="8"/>
    </row>
    <row r="529" spans="1:30" ht="15.75" customHeight="1" x14ac:dyDescent="0.2">
      <c r="A529" s="23"/>
      <c r="B529" s="23"/>
      <c r="C529" s="23"/>
      <c r="D529" s="23"/>
      <c r="E529" s="23"/>
      <c r="F529" s="23"/>
      <c r="G529" s="18"/>
      <c r="H529" s="18"/>
      <c r="I529" s="8"/>
      <c r="J529" s="8"/>
      <c r="K529" s="8"/>
      <c r="L529" s="8"/>
      <c r="M529" s="8"/>
      <c r="N529" s="8"/>
      <c r="O529" s="8"/>
      <c r="P529" s="8"/>
      <c r="Q529" s="8"/>
      <c r="R529" s="8"/>
      <c r="S529" s="8"/>
      <c r="T529" s="8"/>
      <c r="U529" s="8"/>
      <c r="V529" s="8"/>
      <c r="W529" s="8"/>
      <c r="X529" s="8"/>
      <c r="Y529" s="8"/>
      <c r="Z529" s="8"/>
      <c r="AA529" s="8"/>
      <c r="AB529" s="8"/>
      <c r="AC529" s="8"/>
      <c r="AD529" s="8"/>
    </row>
    <row r="530" spans="1:30" ht="15.75" customHeight="1" x14ac:dyDescent="0.2">
      <c r="A530" s="23"/>
      <c r="B530" s="23"/>
      <c r="C530" s="23"/>
      <c r="D530" s="23"/>
      <c r="E530" s="23"/>
      <c r="F530" s="23"/>
      <c r="G530" s="18"/>
      <c r="H530" s="18"/>
      <c r="I530" s="8"/>
      <c r="J530" s="8"/>
      <c r="K530" s="8"/>
      <c r="L530" s="8"/>
      <c r="M530" s="8"/>
      <c r="N530" s="8"/>
      <c r="O530" s="8"/>
      <c r="P530" s="8"/>
      <c r="Q530" s="8"/>
      <c r="R530" s="8"/>
      <c r="S530" s="8"/>
      <c r="T530" s="8"/>
      <c r="U530" s="8"/>
      <c r="V530" s="8"/>
      <c r="W530" s="8"/>
      <c r="X530" s="8"/>
      <c r="Y530" s="8"/>
      <c r="Z530" s="8"/>
      <c r="AA530" s="8"/>
      <c r="AB530" s="8"/>
      <c r="AC530" s="8"/>
      <c r="AD530" s="8"/>
    </row>
    <row r="531" spans="1:30" ht="15.75" customHeight="1" x14ac:dyDescent="0.2">
      <c r="A531" s="23"/>
      <c r="B531" s="23"/>
      <c r="C531" s="23"/>
      <c r="D531" s="23"/>
      <c r="E531" s="23"/>
      <c r="F531" s="23"/>
      <c r="G531" s="18"/>
      <c r="H531" s="18"/>
      <c r="I531" s="8"/>
      <c r="J531" s="8"/>
      <c r="K531" s="8"/>
      <c r="L531" s="8"/>
      <c r="M531" s="8"/>
      <c r="N531" s="8"/>
      <c r="O531" s="8"/>
      <c r="P531" s="8"/>
      <c r="Q531" s="8"/>
      <c r="R531" s="8"/>
      <c r="S531" s="8"/>
      <c r="T531" s="8"/>
      <c r="U531" s="8"/>
      <c r="V531" s="8"/>
      <c r="W531" s="8"/>
      <c r="X531" s="8"/>
      <c r="Y531" s="8"/>
      <c r="Z531" s="8"/>
      <c r="AA531" s="8"/>
      <c r="AB531" s="8"/>
      <c r="AC531" s="8"/>
      <c r="AD531" s="8"/>
    </row>
    <row r="532" spans="1:30" ht="15.75" customHeight="1" x14ac:dyDescent="0.2">
      <c r="A532" s="23"/>
      <c r="B532" s="23"/>
      <c r="C532" s="23"/>
      <c r="D532" s="23"/>
      <c r="E532" s="23"/>
      <c r="F532" s="23"/>
      <c r="G532" s="18"/>
      <c r="H532" s="18"/>
      <c r="I532" s="8"/>
      <c r="J532" s="8"/>
      <c r="K532" s="8"/>
      <c r="L532" s="8"/>
      <c r="M532" s="8"/>
      <c r="N532" s="8"/>
      <c r="O532" s="8"/>
      <c r="P532" s="8"/>
      <c r="Q532" s="8"/>
      <c r="R532" s="8"/>
      <c r="S532" s="8"/>
      <c r="T532" s="8"/>
      <c r="U532" s="8"/>
      <c r="V532" s="8"/>
      <c r="W532" s="8"/>
      <c r="X532" s="8"/>
      <c r="Y532" s="8"/>
      <c r="Z532" s="8"/>
      <c r="AA532" s="8"/>
      <c r="AB532" s="8"/>
      <c r="AC532" s="8"/>
      <c r="AD532" s="8"/>
    </row>
    <row r="533" spans="1:30" ht="15.75" customHeight="1" x14ac:dyDescent="0.2">
      <c r="A533" s="23"/>
      <c r="B533" s="23"/>
      <c r="C533" s="23"/>
      <c r="D533" s="23"/>
      <c r="E533" s="23"/>
      <c r="F533" s="23"/>
      <c r="G533" s="18"/>
      <c r="H533" s="18"/>
      <c r="I533" s="8"/>
      <c r="J533" s="8"/>
      <c r="K533" s="8"/>
      <c r="L533" s="8"/>
      <c r="M533" s="8"/>
      <c r="N533" s="8"/>
      <c r="O533" s="8"/>
      <c r="P533" s="8"/>
      <c r="Q533" s="8"/>
      <c r="R533" s="8"/>
      <c r="S533" s="8"/>
      <c r="T533" s="8"/>
      <c r="U533" s="8"/>
      <c r="V533" s="8"/>
      <c r="W533" s="8"/>
      <c r="X533" s="8"/>
      <c r="Y533" s="8"/>
      <c r="Z533" s="8"/>
      <c r="AA533" s="8"/>
      <c r="AB533" s="8"/>
      <c r="AC533" s="8"/>
      <c r="AD533" s="8"/>
    </row>
    <row r="534" spans="1:30" ht="15.75" customHeight="1" x14ac:dyDescent="0.2">
      <c r="A534" s="23"/>
      <c r="B534" s="23"/>
      <c r="C534" s="23"/>
      <c r="D534" s="23"/>
      <c r="E534" s="23"/>
      <c r="F534" s="23"/>
      <c r="G534" s="18"/>
      <c r="H534" s="18"/>
      <c r="I534" s="8"/>
      <c r="J534" s="8"/>
      <c r="K534" s="8"/>
      <c r="L534" s="8"/>
      <c r="M534" s="8"/>
      <c r="N534" s="8"/>
      <c r="O534" s="8"/>
      <c r="P534" s="8"/>
      <c r="Q534" s="8"/>
      <c r="R534" s="8"/>
      <c r="S534" s="8"/>
      <c r="T534" s="8"/>
      <c r="U534" s="8"/>
      <c r="V534" s="8"/>
      <c r="W534" s="8"/>
      <c r="X534" s="8"/>
      <c r="Y534" s="8"/>
      <c r="Z534" s="8"/>
      <c r="AA534" s="8"/>
      <c r="AB534" s="8"/>
      <c r="AC534" s="8"/>
      <c r="AD534" s="8"/>
    </row>
    <row r="535" spans="1:30" ht="15.75" customHeight="1" x14ac:dyDescent="0.2">
      <c r="A535" s="23"/>
      <c r="B535" s="23"/>
      <c r="C535" s="23"/>
      <c r="D535" s="23"/>
      <c r="E535" s="23"/>
      <c r="F535" s="23"/>
      <c r="G535" s="18"/>
      <c r="H535" s="18"/>
      <c r="I535" s="8"/>
      <c r="J535" s="8"/>
      <c r="K535" s="8"/>
      <c r="L535" s="8"/>
      <c r="M535" s="8"/>
      <c r="N535" s="8"/>
      <c r="O535" s="8"/>
      <c r="P535" s="8"/>
      <c r="Q535" s="8"/>
      <c r="R535" s="8"/>
      <c r="S535" s="8"/>
      <c r="T535" s="8"/>
      <c r="U535" s="8"/>
      <c r="V535" s="8"/>
      <c r="W535" s="8"/>
      <c r="X535" s="8"/>
      <c r="Y535" s="8"/>
      <c r="Z535" s="8"/>
      <c r="AA535" s="8"/>
      <c r="AB535" s="8"/>
      <c r="AC535" s="8"/>
      <c r="AD535" s="8"/>
    </row>
    <row r="536" spans="1:30" ht="15.75" customHeight="1" x14ac:dyDescent="0.2">
      <c r="A536" s="23"/>
      <c r="B536" s="23"/>
      <c r="C536" s="23"/>
      <c r="D536" s="23"/>
      <c r="E536" s="23"/>
      <c r="F536" s="23"/>
      <c r="G536" s="18"/>
      <c r="H536" s="18"/>
      <c r="I536" s="8"/>
      <c r="J536" s="8"/>
      <c r="K536" s="8"/>
      <c r="L536" s="8"/>
      <c r="M536" s="8"/>
      <c r="N536" s="8"/>
      <c r="O536" s="8"/>
      <c r="P536" s="8"/>
      <c r="Q536" s="8"/>
      <c r="R536" s="8"/>
      <c r="S536" s="8"/>
      <c r="T536" s="8"/>
      <c r="U536" s="8"/>
      <c r="V536" s="8"/>
      <c r="W536" s="8"/>
      <c r="X536" s="8"/>
      <c r="Y536" s="8"/>
      <c r="Z536" s="8"/>
      <c r="AA536" s="8"/>
      <c r="AB536" s="8"/>
      <c r="AC536" s="8"/>
      <c r="AD536" s="8"/>
    </row>
    <row r="537" spans="1:30" ht="15.75" customHeight="1" x14ac:dyDescent="0.2">
      <c r="A537" s="23"/>
      <c r="B537" s="23"/>
      <c r="C537" s="23"/>
      <c r="D537" s="23"/>
      <c r="E537" s="23"/>
      <c r="F537" s="23"/>
      <c r="G537" s="18"/>
      <c r="H537" s="18"/>
      <c r="I537" s="8"/>
      <c r="J537" s="8"/>
      <c r="K537" s="8"/>
      <c r="L537" s="8"/>
      <c r="M537" s="8"/>
      <c r="N537" s="8"/>
      <c r="O537" s="8"/>
      <c r="P537" s="8"/>
      <c r="Q537" s="8"/>
      <c r="R537" s="8"/>
      <c r="S537" s="8"/>
      <c r="T537" s="8"/>
      <c r="U537" s="8"/>
      <c r="V537" s="8"/>
      <c r="W537" s="8"/>
      <c r="X537" s="8"/>
      <c r="Y537" s="8"/>
      <c r="Z537" s="8"/>
      <c r="AA537" s="8"/>
      <c r="AB537" s="8"/>
      <c r="AC537" s="8"/>
      <c r="AD537" s="8"/>
    </row>
    <row r="538" spans="1:30" ht="15.75" customHeight="1" x14ac:dyDescent="0.2">
      <c r="A538" s="23"/>
      <c r="B538" s="23"/>
      <c r="C538" s="23"/>
      <c r="D538" s="23"/>
      <c r="E538" s="23"/>
      <c r="F538" s="23"/>
      <c r="G538" s="18"/>
      <c r="H538" s="18"/>
      <c r="I538" s="8"/>
      <c r="J538" s="8"/>
      <c r="K538" s="8"/>
      <c r="L538" s="8"/>
      <c r="M538" s="8"/>
      <c r="N538" s="8"/>
      <c r="O538" s="8"/>
      <c r="P538" s="8"/>
      <c r="Q538" s="8"/>
      <c r="R538" s="8"/>
      <c r="S538" s="8"/>
      <c r="T538" s="8"/>
      <c r="U538" s="8"/>
      <c r="V538" s="8"/>
      <c r="W538" s="8"/>
      <c r="X538" s="8"/>
      <c r="Y538" s="8"/>
      <c r="Z538" s="8"/>
      <c r="AA538" s="8"/>
      <c r="AB538" s="8"/>
      <c r="AC538" s="8"/>
      <c r="AD538" s="8"/>
    </row>
    <row r="539" spans="1:30" ht="15.75" customHeight="1" x14ac:dyDescent="0.2">
      <c r="A539" s="23"/>
      <c r="B539" s="23"/>
      <c r="C539" s="23"/>
      <c r="D539" s="23"/>
      <c r="E539" s="23"/>
      <c r="F539" s="23"/>
      <c r="G539" s="18"/>
      <c r="H539" s="18"/>
      <c r="I539" s="8"/>
      <c r="J539" s="8"/>
      <c r="K539" s="8"/>
      <c r="L539" s="8"/>
      <c r="M539" s="8"/>
      <c r="N539" s="8"/>
      <c r="O539" s="8"/>
      <c r="P539" s="8"/>
      <c r="Q539" s="8"/>
      <c r="R539" s="8"/>
      <c r="S539" s="8"/>
      <c r="T539" s="8"/>
      <c r="U539" s="8"/>
      <c r="V539" s="8"/>
      <c r="W539" s="8"/>
      <c r="X539" s="8"/>
      <c r="Y539" s="8"/>
      <c r="Z539" s="8"/>
      <c r="AA539" s="8"/>
      <c r="AB539" s="8"/>
      <c r="AC539" s="8"/>
      <c r="AD539" s="8"/>
    </row>
    <row r="540" spans="1:30" ht="15.75" customHeight="1" x14ac:dyDescent="0.2">
      <c r="A540" s="23"/>
      <c r="B540" s="23"/>
      <c r="C540" s="23"/>
      <c r="D540" s="23"/>
      <c r="E540" s="23"/>
      <c r="F540" s="23"/>
      <c r="G540" s="18"/>
      <c r="H540" s="18"/>
      <c r="I540" s="8"/>
      <c r="J540" s="8"/>
      <c r="K540" s="8"/>
      <c r="L540" s="8"/>
      <c r="M540" s="8"/>
      <c r="N540" s="8"/>
      <c r="O540" s="8"/>
      <c r="P540" s="8"/>
      <c r="Q540" s="8"/>
      <c r="R540" s="8"/>
      <c r="S540" s="8"/>
      <c r="T540" s="8"/>
      <c r="U540" s="8"/>
      <c r="V540" s="8"/>
      <c r="W540" s="8"/>
      <c r="X540" s="8"/>
      <c r="Y540" s="8"/>
      <c r="Z540" s="8"/>
      <c r="AA540" s="8"/>
      <c r="AB540" s="8"/>
      <c r="AC540" s="8"/>
      <c r="AD540" s="8"/>
    </row>
    <row r="541" spans="1:30" ht="15.75" customHeight="1" x14ac:dyDescent="0.2">
      <c r="A541" s="23"/>
      <c r="B541" s="23"/>
      <c r="C541" s="23"/>
      <c r="D541" s="23"/>
      <c r="E541" s="23"/>
      <c r="F541" s="23"/>
      <c r="G541" s="18"/>
      <c r="H541" s="18"/>
      <c r="I541" s="8"/>
      <c r="J541" s="8"/>
      <c r="K541" s="8"/>
      <c r="L541" s="8"/>
      <c r="M541" s="8"/>
      <c r="N541" s="8"/>
      <c r="O541" s="8"/>
      <c r="P541" s="8"/>
      <c r="Q541" s="8"/>
      <c r="R541" s="8"/>
      <c r="S541" s="8"/>
      <c r="T541" s="8"/>
      <c r="U541" s="8"/>
      <c r="V541" s="8"/>
      <c r="W541" s="8"/>
      <c r="X541" s="8"/>
      <c r="Y541" s="8"/>
      <c r="Z541" s="8"/>
      <c r="AA541" s="8"/>
      <c r="AB541" s="8"/>
      <c r="AC541" s="8"/>
      <c r="AD541" s="8"/>
    </row>
    <row r="542" spans="1:30" ht="15.75" customHeight="1" x14ac:dyDescent="0.2">
      <c r="A542" s="23"/>
      <c r="B542" s="23"/>
      <c r="C542" s="23"/>
      <c r="D542" s="23"/>
      <c r="E542" s="23"/>
      <c r="F542" s="23"/>
      <c r="G542" s="18"/>
      <c r="H542" s="18"/>
      <c r="I542" s="8"/>
      <c r="J542" s="8"/>
      <c r="K542" s="8"/>
      <c r="L542" s="8"/>
      <c r="M542" s="8"/>
      <c r="N542" s="8"/>
      <c r="O542" s="8"/>
      <c r="P542" s="8"/>
      <c r="Q542" s="8"/>
      <c r="R542" s="8"/>
      <c r="S542" s="8"/>
      <c r="T542" s="8"/>
      <c r="U542" s="8"/>
      <c r="V542" s="8"/>
      <c r="W542" s="8"/>
      <c r="X542" s="8"/>
      <c r="Y542" s="8"/>
      <c r="Z542" s="8"/>
      <c r="AA542" s="8"/>
      <c r="AB542" s="8"/>
      <c r="AC542" s="8"/>
      <c r="AD542" s="8"/>
    </row>
    <row r="543" spans="1:30" ht="15.75" customHeight="1" x14ac:dyDescent="0.2">
      <c r="A543" s="23"/>
      <c r="B543" s="23"/>
      <c r="C543" s="23"/>
      <c r="D543" s="23"/>
      <c r="E543" s="23"/>
      <c r="F543" s="23"/>
      <c r="G543" s="18"/>
      <c r="H543" s="18"/>
      <c r="I543" s="8"/>
      <c r="J543" s="8"/>
      <c r="K543" s="8"/>
      <c r="L543" s="8"/>
      <c r="M543" s="8"/>
      <c r="N543" s="8"/>
      <c r="O543" s="8"/>
      <c r="P543" s="8"/>
      <c r="Q543" s="8"/>
      <c r="R543" s="8"/>
      <c r="S543" s="8"/>
      <c r="T543" s="8"/>
      <c r="U543" s="8"/>
      <c r="V543" s="8"/>
      <c r="W543" s="8"/>
      <c r="X543" s="8"/>
      <c r="Y543" s="8"/>
      <c r="Z543" s="8"/>
      <c r="AA543" s="8"/>
      <c r="AB543" s="8"/>
      <c r="AC543" s="8"/>
      <c r="AD543" s="8"/>
    </row>
    <row r="544" spans="1:30" ht="15.75" customHeight="1" x14ac:dyDescent="0.2">
      <c r="A544" s="23"/>
      <c r="B544" s="23"/>
      <c r="C544" s="23"/>
      <c r="D544" s="23"/>
      <c r="E544" s="23"/>
      <c r="F544" s="23"/>
      <c r="G544" s="18"/>
      <c r="H544" s="18"/>
      <c r="I544" s="8"/>
      <c r="J544" s="8"/>
      <c r="K544" s="8"/>
      <c r="L544" s="8"/>
      <c r="M544" s="8"/>
      <c r="N544" s="8"/>
      <c r="O544" s="8"/>
      <c r="P544" s="8"/>
      <c r="Q544" s="8"/>
      <c r="R544" s="8"/>
      <c r="S544" s="8"/>
      <c r="T544" s="8"/>
      <c r="U544" s="8"/>
      <c r="V544" s="8"/>
      <c r="W544" s="8"/>
      <c r="X544" s="8"/>
      <c r="Y544" s="8"/>
      <c r="Z544" s="8"/>
      <c r="AA544" s="8"/>
      <c r="AB544" s="8"/>
      <c r="AC544" s="8"/>
      <c r="AD544" s="8"/>
    </row>
    <row r="545" spans="1:30" ht="15.75" customHeight="1" x14ac:dyDescent="0.2">
      <c r="A545" s="23"/>
      <c r="B545" s="23"/>
      <c r="C545" s="23"/>
      <c r="D545" s="23"/>
      <c r="E545" s="23"/>
      <c r="F545" s="23"/>
      <c r="G545" s="18"/>
      <c r="H545" s="18"/>
      <c r="I545" s="8"/>
      <c r="J545" s="8"/>
      <c r="K545" s="8"/>
      <c r="L545" s="8"/>
      <c r="M545" s="8"/>
      <c r="N545" s="8"/>
      <c r="O545" s="8"/>
      <c r="P545" s="8"/>
      <c r="Q545" s="8"/>
      <c r="R545" s="8"/>
      <c r="S545" s="8"/>
      <c r="T545" s="8"/>
      <c r="U545" s="8"/>
      <c r="V545" s="8"/>
      <c r="W545" s="8"/>
      <c r="X545" s="8"/>
      <c r="Y545" s="8"/>
      <c r="Z545" s="8"/>
      <c r="AA545" s="8"/>
      <c r="AB545" s="8"/>
      <c r="AC545" s="8"/>
      <c r="AD545" s="8"/>
    </row>
    <row r="546" spans="1:30" ht="15.75" customHeight="1" x14ac:dyDescent="0.2">
      <c r="A546" s="23"/>
      <c r="B546" s="23"/>
      <c r="C546" s="23"/>
      <c r="D546" s="23"/>
      <c r="E546" s="23"/>
      <c r="F546" s="23"/>
      <c r="G546" s="18"/>
      <c r="H546" s="18"/>
      <c r="I546" s="8"/>
      <c r="J546" s="8"/>
      <c r="K546" s="8"/>
      <c r="L546" s="8"/>
      <c r="M546" s="8"/>
      <c r="N546" s="8"/>
      <c r="O546" s="8"/>
      <c r="P546" s="8"/>
      <c r="Q546" s="8"/>
      <c r="R546" s="8"/>
      <c r="S546" s="8"/>
      <c r="T546" s="8"/>
      <c r="U546" s="8"/>
      <c r="V546" s="8"/>
      <c r="W546" s="8"/>
      <c r="X546" s="8"/>
      <c r="Y546" s="8"/>
      <c r="Z546" s="8"/>
      <c r="AA546" s="8"/>
      <c r="AB546" s="8"/>
      <c r="AC546" s="8"/>
      <c r="AD546" s="8"/>
    </row>
    <row r="547" spans="1:30" ht="15.75" customHeight="1" x14ac:dyDescent="0.2">
      <c r="A547" s="23"/>
      <c r="B547" s="23"/>
      <c r="C547" s="23"/>
      <c r="D547" s="23"/>
      <c r="E547" s="23"/>
      <c r="F547" s="23"/>
      <c r="G547" s="18"/>
      <c r="H547" s="18"/>
      <c r="I547" s="8"/>
      <c r="J547" s="8"/>
      <c r="K547" s="8"/>
      <c r="L547" s="8"/>
      <c r="M547" s="8"/>
      <c r="N547" s="8"/>
      <c r="O547" s="8"/>
      <c r="P547" s="8"/>
      <c r="Q547" s="8"/>
      <c r="R547" s="8"/>
      <c r="S547" s="8"/>
      <c r="T547" s="8"/>
      <c r="U547" s="8"/>
      <c r="V547" s="8"/>
      <c r="W547" s="8"/>
      <c r="X547" s="8"/>
      <c r="Y547" s="8"/>
      <c r="Z547" s="8"/>
      <c r="AA547" s="8"/>
      <c r="AB547" s="8"/>
      <c r="AC547" s="8"/>
      <c r="AD547" s="8"/>
    </row>
    <row r="548" spans="1:30" ht="15.75" customHeight="1" x14ac:dyDescent="0.2">
      <c r="A548" s="23"/>
      <c r="B548" s="23"/>
      <c r="C548" s="23"/>
      <c r="D548" s="23"/>
      <c r="E548" s="23"/>
      <c r="F548" s="23"/>
      <c r="G548" s="18"/>
      <c r="H548" s="18"/>
      <c r="I548" s="8"/>
      <c r="J548" s="8"/>
      <c r="K548" s="8"/>
      <c r="L548" s="8"/>
      <c r="M548" s="8"/>
      <c r="N548" s="8"/>
      <c r="O548" s="8"/>
      <c r="P548" s="8"/>
      <c r="Q548" s="8"/>
      <c r="R548" s="8"/>
      <c r="S548" s="8"/>
      <c r="T548" s="8"/>
      <c r="U548" s="8"/>
      <c r="V548" s="8"/>
      <c r="W548" s="8"/>
      <c r="X548" s="8"/>
      <c r="Y548" s="8"/>
      <c r="Z548" s="8"/>
      <c r="AA548" s="8"/>
      <c r="AB548" s="8"/>
      <c r="AC548" s="8"/>
      <c r="AD548" s="8"/>
    </row>
    <row r="549" spans="1:30" ht="15.75" customHeight="1" x14ac:dyDescent="0.2">
      <c r="A549" s="23"/>
      <c r="B549" s="23"/>
      <c r="C549" s="23"/>
      <c r="D549" s="23"/>
      <c r="E549" s="23"/>
      <c r="F549" s="23"/>
      <c r="G549" s="18"/>
      <c r="H549" s="18"/>
      <c r="I549" s="8"/>
      <c r="J549" s="8"/>
      <c r="K549" s="8"/>
      <c r="L549" s="8"/>
      <c r="M549" s="8"/>
      <c r="N549" s="8"/>
      <c r="O549" s="8"/>
      <c r="P549" s="8"/>
      <c r="Q549" s="8"/>
      <c r="R549" s="8"/>
      <c r="S549" s="8"/>
      <c r="T549" s="8"/>
      <c r="U549" s="8"/>
      <c r="V549" s="8"/>
      <c r="W549" s="8"/>
      <c r="X549" s="8"/>
      <c r="Y549" s="8"/>
      <c r="Z549" s="8"/>
      <c r="AA549" s="8"/>
      <c r="AB549" s="8"/>
      <c r="AC549" s="8"/>
      <c r="AD549" s="8"/>
    </row>
    <row r="550" spans="1:30" ht="15.75" customHeight="1" x14ac:dyDescent="0.2">
      <c r="A550" s="23"/>
      <c r="B550" s="23"/>
      <c r="C550" s="23"/>
      <c r="D550" s="23"/>
      <c r="E550" s="23"/>
      <c r="F550" s="23"/>
      <c r="G550" s="18"/>
      <c r="H550" s="18"/>
      <c r="I550" s="8"/>
      <c r="J550" s="8"/>
      <c r="K550" s="8"/>
      <c r="L550" s="8"/>
      <c r="M550" s="8"/>
      <c r="N550" s="8"/>
      <c r="O550" s="8"/>
      <c r="P550" s="8"/>
      <c r="Q550" s="8"/>
      <c r="R550" s="8"/>
      <c r="S550" s="8"/>
      <c r="T550" s="8"/>
      <c r="U550" s="8"/>
      <c r="V550" s="8"/>
      <c r="W550" s="8"/>
      <c r="X550" s="8"/>
      <c r="Y550" s="8"/>
      <c r="Z550" s="8"/>
      <c r="AA550" s="8"/>
      <c r="AB550" s="8"/>
      <c r="AC550" s="8"/>
      <c r="AD550" s="8"/>
    </row>
    <row r="551" spans="1:30" ht="15.75" customHeight="1" x14ac:dyDescent="0.2">
      <c r="A551" s="23"/>
      <c r="B551" s="23"/>
      <c r="C551" s="23"/>
      <c r="D551" s="23"/>
      <c r="E551" s="23"/>
      <c r="F551" s="23"/>
      <c r="G551" s="18"/>
      <c r="H551" s="18"/>
      <c r="I551" s="8"/>
      <c r="J551" s="8"/>
      <c r="K551" s="8"/>
      <c r="L551" s="8"/>
      <c r="M551" s="8"/>
      <c r="N551" s="8"/>
      <c r="O551" s="8"/>
      <c r="P551" s="8"/>
      <c r="Q551" s="8"/>
      <c r="R551" s="8"/>
      <c r="S551" s="8"/>
      <c r="T551" s="8"/>
      <c r="U551" s="8"/>
      <c r="V551" s="8"/>
      <c r="W551" s="8"/>
      <c r="X551" s="8"/>
      <c r="Y551" s="8"/>
      <c r="Z551" s="8"/>
      <c r="AA551" s="8"/>
      <c r="AB551" s="8"/>
      <c r="AC551" s="8"/>
      <c r="AD551" s="8"/>
    </row>
    <row r="552" spans="1:30" ht="15.75" customHeight="1" x14ac:dyDescent="0.2">
      <c r="A552" s="23"/>
      <c r="B552" s="23"/>
      <c r="C552" s="23"/>
      <c r="D552" s="23"/>
      <c r="E552" s="23"/>
      <c r="F552" s="23"/>
      <c r="G552" s="18"/>
      <c r="H552" s="18"/>
      <c r="I552" s="8"/>
      <c r="J552" s="8"/>
      <c r="K552" s="8"/>
      <c r="L552" s="8"/>
      <c r="M552" s="8"/>
      <c r="N552" s="8"/>
      <c r="O552" s="8"/>
      <c r="P552" s="8"/>
      <c r="Q552" s="8"/>
      <c r="R552" s="8"/>
      <c r="S552" s="8"/>
      <c r="T552" s="8"/>
      <c r="U552" s="8"/>
      <c r="V552" s="8"/>
      <c r="W552" s="8"/>
      <c r="X552" s="8"/>
      <c r="Y552" s="8"/>
      <c r="Z552" s="8"/>
      <c r="AA552" s="8"/>
      <c r="AB552" s="8"/>
      <c r="AC552" s="8"/>
      <c r="AD552" s="8"/>
    </row>
    <row r="553" spans="1:30" ht="15.75" customHeight="1" x14ac:dyDescent="0.2">
      <c r="A553" s="23"/>
      <c r="B553" s="23"/>
      <c r="C553" s="23"/>
      <c r="D553" s="23"/>
      <c r="E553" s="23"/>
      <c r="F553" s="23"/>
      <c r="G553" s="18"/>
      <c r="H553" s="18"/>
      <c r="I553" s="8"/>
      <c r="J553" s="8"/>
      <c r="K553" s="8"/>
      <c r="L553" s="8"/>
      <c r="M553" s="8"/>
      <c r="N553" s="8"/>
      <c r="O553" s="8"/>
      <c r="P553" s="8"/>
      <c r="Q553" s="8"/>
      <c r="R553" s="8"/>
      <c r="S553" s="8"/>
      <c r="T553" s="8"/>
      <c r="U553" s="8"/>
      <c r="V553" s="8"/>
      <c r="W553" s="8"/>
      <c r="X553" s="8"/>
      <c r="Y553" s="8"/>
      <c r="Z553" s="8"/>
      <c r="AA553" s="8"/>
      <c r="AB553" s="8"/>
      <c r="AC553" s="8"/>
      <c r="AD553" s="8"/>
    </row>
    <row r="554" spans="1:30" ht="15.75" customHeight="1" x14ac:dyDescent="0.2">
      <c r="A554" s="23"/>
      <c r="B554" s="23"/>
      <c r="C554" s="23"/>
      <c r="D554" s="23"/>
      <c r="E554" s="23"/>
      <c r="F554" s="23"/>
      <c r="G554" s="18"/>
      <c r="H554" s="18"/>
      <c r="I554" s="8"/>
      <c r="J554" s="8"/>
      <c r="K554" s="8"/>
      <c r="L554" s="8"/>
      <c r="M554" s="8"/>
      <c r="N554" s="8"/>
      <c r="O554" s="8"/>
      <c r="P554" s="8"/>
      <c r="Q554" s="8"/>
      <c r="R554" s="8"/>
      <c r="S554" s="8"/>
      <c r="T554" s="8"/>
      <c r="U554" s="8"/>
      <c r="V554" s="8"/>
      <c r="W554" s="8"/>
      <c r="X554" s="8"/>
      <c r="Y554" s="8"/>
      <c r="Z554" s="8"/>
      <c r="AA554" s="8"/>
      <c r="AB554" s="8"/>
      <c r="AC554" s="8"/>
      <c r="AD554" s="8"/>
    </row>
    <row r="555" spans="1:30" ht="15.75" customHeight="1" x14ac:dyDescent="0.2">
      <c r="A555" s="23"/>
      <c r="B555" s="23"/>
      <c r="C555" s="23"/>
      <c r="D555" s="23"/>
      <c r="E555" s="23"/>
      <c r="F555" s="23"/>
      <c r="G555" s="18"/>
      <c r="H555" s="18"/>
      <c r="I555" s="8"/>
      <c r="J555" s="8"/>
      <c r="K555" s="8"/>
      <c r="L555" s="8"/>
      <c r="M555" s="8"/>
      <c r="N555" s="8"/>
      <c r="O555" s="8"/>
      <c r="P555" s="8"/>
      <c r="Q555" s="8"/>
      <c r="R555" s="8"/>
      <c r="S555" s="8"/>
      <c r="T555" s="8"/>
      <c r="U555" s="8"/>
      <c r="V555" s="8"/>
      <c r="W555" s="8"/>
      <c r="X555" s="8"/>
      <c r="Y555" s="8"/>
      <c r="Z555" s="8"/>
      <c r="AA555" s="8"/>
      <c r="AB555" s="8"/>
      <c r="AC555" s="8"/>
      <c r="AD555" s="8"/>
    </row>
    <row r="556" spans="1:30" ht="15.75" customHeight="1" x14ac:dyDescent="0.2">
      <c r="A556" s="23"/>
      <c r="B556" s="23"/>
      <c r="C556" s="23"/>
      <c r="D556" s="23"/>
      <c r="E556" s="23"/>
      <c r="F556" s="23"/>
      <c r="G556" s="18"/>
      <c r="H556" s="18"/>
      <c r="I556" s="8"/>
      <c r="J556" s="8"/>
      <c r="K556" s="8"/>
      <c r="L556" s="8"/>
      <c r="M556" s="8"/>
      <c r="N556" s="8"/>
      <c r="O556" s="8"/>
      <c r="P556" s="8"/>
      <c r="Q556" s="8"/>
      <c r="R556" s="8"/>
      <c r="S556" s="8"/>
      <c r="T556" s="8"/>
      <c r="U556" s="8"/>
      <c r="V556" s="8"/>
      <c r="W556" s="8"/>
      <c r="X556" s="8"/>
      <c r="Y556" s="8"/>
      <c r="Z556" s="8"/>
      <c r="AA556" s="8"/>
      <c r="AB556" s="8"/>
      <c r="AC556" s="8"/>
      <c r="AD556" s="8"/>
    </row>
    <row r="557" spans="1:30" ht="15.75" customHeight="1" x14ac:dyDescent="0.2">
      <c r="A557" s="23"/>
      <c r="B557" s="23"/>
      <c r="C557" s="23"/>
      <c r="D557" s="23"/>
      <c r="E557" s="23"/>
      <c r="F557" s="23"/>
      <c r="G557" s="18"/>
      <c r="H557" s="18"/>
      <c r="I557" s="8"/>
      <c r="J557" s="8"/>
      <c r="K557" s="8"/>
      <c r="L557" s="8"/>
      <c r="M557" s="8"/>
      <c r="N557" s="8"/>
      <c r="O557" s="8"/>
      <c r="P557" s="8"/>
      <c r="Q557" s="8"/>
      <c r="R557" s="8"/>
      <c r="S557" s="8"/>
      <c r="T557" s="8"/>
      <c r="U557" s="8"/>
      <c r="V557" s="8"/>
      <c r="W557" s="8"/>
      <c r="X557" s="8"/>
      <c r="Y557" s="8"/>
      <c r="Z557" s="8"/>
      <c r="AA557" s="8"/>
      <c r="AB557" s="8"/>
      <c r="AC557" s="8"/>
      <c r="AD557" s="8"/>
    </row>
    <row r="558" spans="1:30" ht="15.75" customHeight="1" x14ac:dyDescent="0.2">
      <c r="A558" s="23"/>
      <c r="B558" s="23"/>
      <c r="C558" s="23"/>
      <c r="D558" s="23"/>
      <c r="E558" s="23"/>
      <c r="F558" s="23"/>
      <c r="G558" s="18"/>
      <c r="H558" s="18"/>
      <c r="I558" s="8"/>
      <c r="J558" s="8"/>
      <c r="K558" s="8"/>
      <c r="L558" s="8"/>
      <c r="M558" s="8"/>
      <c r="N558" s="8"/>
      <c r="O558" s="8"/>
      <c r="P558" s="8"/>
      <c r="Q558" s="8"/>
      <c r="R558" s="8"/>
      <c r="S558" s="8"/>
      <c r="T558" s="8"/>
      <c r="U558" s="8"/>
      <c r="V558" s="8"/>
      <c r="W558" s="8"/>
      <c r="X558" s="8"/>
      <c r="Y558" s="8"/>
      <c r="Z558" s="8"/>
      <c r="AA558" s="8"/>
      <c r="AB558" s="8"/>
      <c r="AC558" s="8"/>
      <c r="AD558" s="8"/>
    </row>
    <row r="559" spans="1:30" ht="15.75" customHeight="1" x14ac:dyDescent="0.2">
      <c r="A559" s="23"/>
      <c r="B559" s="23"/>
      <c r="C559" s="23"/>
      <c r="D559" s="23"/>
      <c r="E559" s="23"/>
      <c r="F559" s="23"/>
      <c r="G559" s="18"/>
      <c r="H559" s="18"/>
      <c r="I559" s="8"/>
      <c r="J559" s="8"/>
      <c r="K559" s="8"/>
      <c r="L559" s="8"/>
      <c r="M559" s="8"/>
      <c r="N559" s="8"/>
      <c r="O559" s="8"/>
      <c r="P559" s="8"/>
      <c r="Q559" s="8"/>
      <c r="R559" s="8"/>
      <c r="S559" s="8"/>
      <c r="T559" s="8"/>
      <c r="U559" s="8"/>
      <c r="V559" s="8"/>
      <c r="W559" s="8"/>
      <c r="X559" s="8"/>
      <c r="Y559" s="8"/>
      <c r="Z559" s="8"/>
      <c r="AA559" s="8"/>
      <c r="AB559" s="8"/>
      <c r="AC559" s="8"/>
      <c r="AD559" s="8"/>
    </row>
    <row r="560" spans="1:30" ht="15.75" customHeight="1" x14ac:dyDescent="0.2">
      <c r="A560" s="23"/>
      <c r="B560" s="23"/>
      <c r="C560" s="23"/>
      <c r="D560" s="23"/>
      <c r="E560" s="23"/>
      <c r="F560" s="23"/>
      <c r="G560" s="18"/>
      <c r="H560" s="18"/>
      <c r="I560" s="8"/>
      <c r="J560" s="8"/>
      <c r="K560" s="8"/>
      <c r="L560" s="8"/>
      <c r="M560" s="8"/>
      <c r="N560" s="8"/>
      <c r="O560" s="8"/>
      <c r="P560" s="8"/>
      <c r="Q560" s="8"/>
      <c r="R560" s="8"/>
      <c r="S560" s="8"/>
      <c r="T560" s="8"/>
      <c r="U560" s="8"/>
      <c r="V560" s="8"/>
      <c r="W560" s="8"/>
      <c r="X560" s="8"/>
      <c r="Y560" s="8"/>
      <c r="Z560" s="8"/>
      <c r="AA560" s="8"/>
      <c r="AB560" s="8"/>
      <c r="AC560" s="8"/>
      <c r="AD560" s="8"/>
    </row>
    <row r="561" spans="1:30" ht="15.75" customHeight="1" x14ac:dyDescent="0.2">
      <c r="A561" s="23"/>
      <c r="B561" s="23"/>
      <c r="C561" s="23"/>
      <c r="D561" s="23"/>
      <c r="E561" s="23"/>
      <c r="F561" s="23"/>
      <c r="G561" s="18"/>
      <c r="H561" s="18"/>
      <c r="I561" s="8"/>
      <c r="J561" s="8"/>
      <c r="K561" s="8"/>
      <c r="L561" s="8"/>
      <c r="M561" s="8"/>
      <c r="N561" s="8"/>
      <c r="O561" s="8"/>
      <c r="P561" s="8"/>
      <c r="Q561" s="8"/>
      <c r="R561" s="8"/>
      <c r="S561" s="8"/>
      <c r="T561" s="8"/>
      <c r="U561" s="8"/>
      <c r="V561" s="8"/>
      <c r="W561" s="8"/>
      <c r="X561" s="8"/>
      <c r="Y561" s="8"/>
      <c r="Z561" s="8"/>
      <c r="AA561" s="8"/>
      <c r="AB561" s="8"/>
      <c r="AC561" s="8"/>
      <c r="AD561" s="8"/>
    </row>
    <row r="562" spans="1:30" ht="15.75" customHeight="1" x14ac:dyDescent="0.2">
      <c r="A562" s="23"/>
      <c r="B562" s="23"/>
      <c r="C562" s="23"/>
      <c r="D562" s="23"/>
      <c r="E562" s="23"/>
      <c r="F562" s="23"/>
      <c r="G562" s="18"/>
      <c r="H562" s="18"/>
      <c r="I562" s="8"/>
      <c r="J562" s="8"/>
      <c r="K562" s="8"/>
      <c r="L562" s="8"/>
      <c r="M562" s="8"/>
      <c r="N562" s="8"/>
      <c r="O562" s="8"/>
      <c r="P562" s="8"/>
      <c r="Q562" s="8"/>
      <c r="R562" s="8"/>
      <c r="S562" s="8"/>
      <c r="T562" s="8"/>
      <c r="U562" s="8"/>
      <c r="V562" s="8"/>
      <c r="W562" s="8"/>
      <c r="X562" s="8"/>
      <c r="Y562" s="8"/>
      <c r="Z562" s="8"/>
      <c r="AA562" s="8"/>
      <c r="AB562" s="8"/>
      <c r="AC562" s="8"/>
      <c r="AD562" s="8"/>
    </row>
    <row r="563" spans="1:30" ht="15.75" customHeight="1" x14ac:dyDescent="0.2">
      <c r="A563" s="23"/>
      <c r="B563" s="23"/>
      <c r="C563" s="23"/>
      <c r="D563" s="23"/>
      <c r="E563" s="23"/>
      <c r="F563" s="23"/>
      <c r="G563" s="18"/>
      <c r="H563" s="18"/>
      <c r="I563" s="8"/>
      <c r="J563" s="8"/>
      <c r="K563" s="8"/>
      <c r="L563" s="8"/>
      <c r="M563" s="8"/>
      <c r="N563" s="8"/>
      <c r="O563" s="8"/>
      <c r="P563" s="8"/>
      <c r="Q563" s="8"/>
      <c r="R563" s="8"/>
      <c r="S563" s="8"/>
      <c r="T563" s="8"/>
      <c r="U563" s="8"/>
      <c r="V563" s="8"/>
      <c r="W563" s="8"/>
      <c r="X563" s="8"/>
      <c r="Y563" s="8"/>
      <c r="Z563" s="8"/>
      <c r="AA563" s="8"/>
      <c r="AB563" s="8"/>
      <c r="AC563" s="8"/>
      <c r="AD563" s="8"/>
    </row>
    <row r="564" spans="1:30" ht="15.75" customHeight="1" x14ac:dyDescent="0.2">
      <c r="A564" s="23"/>
      <c r="B564" s="23"/>
      <c r="C564" s="23"/>
      <c r="D564" s="23"/>
      <c r="E564" s="23"/>
      <c r="F564" s="23"/>
      <c r="G564" s="18"/>
      <c r="H564" s="18"/>
      <c r="I564" s="8"/>
      <c r="J564" s="8"/>
      <c r="K564" s="8"/>
      <c r="L564" s="8"/>
      <c r="M564" s="8"/>
      <c r="N564" s="8"/>
      <c r="O564" s="8"/>
      <c r="P564" s="8"/>
      <c r="Q564" s="8"/>
      <c r="R564" s="8"/>
      <c r="S564" s="8"/>
      <c r="T564" s="8"/>
      <c r="U564" s="8"/>
      <c r="V564" s="8"/>
      <c r="W564" s="8"/>
      <c r="X564" s="8"/>
      <c r="Y564" s="8"/>
      <c r="Z564" s="8"/>
      <c r="AA564" s="8"/>
      <c r="AB564" s="8"/>
      <c r="AC564" s="8"/>
      <c r="AD564" s="8"/>
    </row>
    <row r="565" spans="1:30" ht="15.75" customHeight="1" x14ac:dyDescent="0.2">
      <c r="A565" s="23"/>
      <c r="B565" s="23"/>
      <c r="C565" s="23"/>
      <c r="D565" s="23"/>
      <c r="E565" s="23"/>
      <c r="F565" s="23"/>
      <c r="G565" s="18"/>
      <c r="H565" s="18"/>
      <c r="I565" s="8"/>
      <c r="J565" s="8"/>
      <c r="K565" s="8"/>
      <c r="L565" s="8"/>
      <c r="M565" s="8"/>
      <c r="N565" s="8"/>
      <c r="O565" s="8"/>
      <c r="P565" s="8"/>
      <c r="Q565" s="8"/>
      <c r="R565" s="8"/>
      <c r="S565" s="8"/>
      <c r="T565" s="8"/>
      <c r="U565" s="8"/>
      <c r="V565" s="8"/>
      <c r="W565" s="8"/>
      <c r="X565" s="8"/>
      <c r="Y565" s="8"/>
      <c r="Z565" s="8"/>
      <c r="AA565" s="8"/>
      <c r="AB565" s="8"/>
      <c r="AC565" s="8"/>
      <c r="AD565" s="8"/>
    </row>
    <row r="566" spans="1:30" ht="15.75" customHeight="1" x14ac:dyDescent="0.2">
      <c r="A566" s="23"/>
      <c r="B566" s="23"/>
      <c r="C566" s="23"/>
      <c r="D566" s="23"/>
      <c r="E566" s="23"/>
      <c r="F566" s="23"/>
      <c r="G566" s="18"/>
      <c r="H566" s="18"/>
      <c r="I566" s="8"/>
      <c r="J566" s="8"/>
      <c r="K566" s="8"/>
      <c r="L566" s="8"/>
      <c r="M566" s="8"/>
      <c r="N566" s="8"/>
      <c r="O566" s="8"/>
      <c r="P566" s="8"/>
      <c r="Q566" s="8"/>
      <c r="R566" s="8"/>
      <c r="S566" s="8"/>
      <c r="T566" s="8"/>
      <c r="U566" s="8"/>
      <c r="V566" s="8"/>
      <c r="W566" s="8"/>
      <c r="X566" s="8"/>
      <c r="Y566" s="8"/>
      <c r="Z566" s="8"/>
      <c r="AA566" s="8"/>
      <c r="AB566" s="8"/>
      <c r="AC566" s="8"/>
      <c r="AD566" s="8"/>
    </row>
    <row r="567" spans="1:30" ht="15.75" customHeight="1" x14ac:dyDescent="0.2">
      <c r="A567" s="23"/>
      <c r="B567" s="23"/>
      <c r="C567" s="23"/>
      <c r="D567" s="23"/>
      <c r="E567" s="23"/>
      <c r="F567" s="23"/>
      <c r="G567" s="18"/>
      <c r="H567" s="18"/>
      <c r="I567" s="8"/>
      <c r="J567" s="8"/>
      <c r="K567" s="8"/>
      <c r="L567" s="8"/>
      <c r="M567" s="8"/>
      <c r="N567" s="8"/>
      <c r="O567" s="8"/>
      <c r="P567" s="8"/>
      <c r="Q567" s="8"/>
      <c r="R567" s="8"/>
      <c r="S567" s="8"/>
      <c r="T567" s="8"/>
      <c r="U567" s="8"/>
      <c r="V567" s="8"/>
      <c r="W567" s="8"/>
      <c r="X567" s="8"/>
      <c r="Y567" s="8"/>
      <c r="Z567" s="8"/>
      <c r="AA567" s="8"/>
      <c r="AB567" s="8"/>
      <c r="AC567" s="8"/>
      <c r="AD567" s="8"/>
    </row>
    <row r="568" spans="1:30" ht="15.75" customHeight="1" x14ac:dyDescent="0.2">
      <c r="A568" s="23"/>
      <c r="B568" s="23"/>
      <c r="C568" s="23"/>
      <c r="D568" s="23"/>
      <c r="E568" s="23"/>
      <c r="F568" s="23"/>
      <c r="G568" s="18"/>
      <c r="H568" s="18"/>
      <c r="I568" s="8"/>
      <c r="J568" s="8"/>
      <c r="K568" s="8"/>
      <c r="L568" s="8"/>
      <c r="M568" s="8"/>
      <c r="N568" s="8"/>
      <c r="O568" s="8"/>
      <c r="P568" s="8"/>
      <c r="Q568" s="8"/>
      <c r="R568" s="8"/>
      <c r="S568" s="8"/>
      <c r="T568" s="8"/>
      <c r="U568" s="8"/>
      <c r="V568" s="8"/>
      <c r="W568" s="8"/>
      <c r="X568" s="8"/>
      <c r="Y568" s="8"/>
      <c r="Z568" s="8"/>
      <c r="AA568" s="8"/>
      <c r="AB568" s="8"/>
      <c r="AC568" s="8"/>
      <c r="AD568" s="8"/>
    </row>
    <row r="569" spans="1:30" ht="15.75" customHeight="1" x14ac:dyDescent="0.2">
      <c r="A569" s="23"/>
      <c r="B569" s="23"/>
      <c r="C569" s="23"/>
      <c r="D569" s="23"/>
      <c r="E569" s="23"/>
      <c r="F569" s="23"/>
      <c r="G569" s="18"/>
      <c r="H569" s="18"/>
      <c r="I569" s="8"/>
      <c r="J569" s="8"/>
      <c r="K569" s="8"/>
      <c r="L569" s="8"/>
      <c r="M569" s="8"/>
      <c r="N569" s="8"/>
      <c r="O569" s="8"/>
      <c r="P569" s="8"/>
      <c r="Q569" s="8"/>
      <c r="R569" s="8"/>
      <c r="S569" s="8"/>
      <c r="T569" s="8"/>
      <c r="U569" s="8"/>
      <c r="V569" s="8"/>
      <c r="W569" s="8"/>
      <c r="X569" s="8"/>
      <c r="Y569" s="8"/>
      <c r="Z569" s="8"/>
      <c r="AA569" s="8"/>
      <c r="AB569" s="8"/>
      <c r="AC569" s="8"/>
      <c r="AD569" s="8"/>
    </row>
    <row r="570" spans="1:30" ht="15.75" customHeight="1" x14ac:dyDescent="0.2">
      <c r="A570" s="23"/>
      <c r="B570" s="23"/>
      <c r="C570" s="23"/>
      <c r="D570" s="23"/>
      <c r="E570" s="23"/>
      <c r="F570" s="23"/>
      <c r="G570" s="18"/>
      <c r="H570" s="18"/>
      <c r="I570" s="8"/>
      <c r="J570" s="8"/>
      <c r="K570" s="8"/>
      <c r="L570" s="8"/>
      <c r="M570" s="8"/>
      <c r="N570" s="8"/>
      <c r="O570" s="8"/>
      <c r="P570" s="8"/>
      <c r="Q570" s="8"/>
      <c r="R570" s="8"/>
      <c r="S570" s="8"/>
      <c r="T570" s="8"/>
      <c r="U570" s="8"/>
      <c r="V570" s="8"/>
      <c r="W570" s="8"/>
      <c r="X570" s="8"/>
      <c r="Y570" s="8"/>
      <c r="Z570" s="8"/>
      <c r="AA570" s="8"/>
      <c r="AB570" s="8"/>
      <c r="AC570" s="8"/>
      <c r="AD570" s="8"/>
    </row>
    <row r="571" spans="1:30" ht="15.75" customHeight="1" x14ac:dyDescent="0.2">
      <c r="A571" s="23"/>
      <c r="B571" s="23"/>
      <c r="C571" s="23"/>
      <c r="D571" s="23"/>
      <c r="E571" s="23"/>
      <c r="F571" s="23"/>
      <c r="G571" s="18"/>
      <c r="H571" s="18"/>
      <c r="I571" s="8"/>
      <c r="J571" s="8"/>
      <c r="K571" s="8"/>
      <c r="L571" s="8"/>
      <c r="M571" s="8"/>
      <c r="N571" s="8"/>
      <c r="O571" s="8"/>
      <c r="P571" s="8"/>
      <c r="Q571" s="8"/>
      <c r="R571" s="8"/>
      <c r="S571" s="8"/>
      <c r="T571" s="8"/>
      <c r="U571" s="8"/>
      <c r="V571" s="8"/>
      <c r="W571" s="8"/>
      <c r="X571" s="8"/>
      <c r="Y571" s="8"/>
      <c r="Z571" s="8"/>
      <c r="AA571" s="8"/>
      <c r="AB571" s="8"/>
      <c r="AC571" s="8"/>
      <c r="AD571" s="8"/>
    </row>
    <row r="572" spans="1:30" ht="15.75" customHeight="1" x14ac:dyDescent="0.2">
      <c r="A572" s="23"/>
      <c r="B572" s="23"/>
      <c r="C572" s="23"/>
      <c r="D572" s="23"/>
      <c r="E572" s="23"/>
      <c r="F572" s="23"/>
      <c r="G572" s="18"/>
      <c r="H572" s="18"/>
      <c r="I572" s="8"/>
      <c r="J572" s="8"/>
      <c r="K572" s="8"/>
      <c r="L572" s="8"/>
      <c r="M572" s="8"/>
      <c r="N572" s="8"/>
      <c r="O572" s="8"/>
      <c r="P572" s="8"/>
      <c r="Q572" s="8"/>
      <c r="R572" s="8"/>
      <c r="S572" s="8"/>
      <c r="T572" s="8"/>
      <c r="U572" s="8"/>
      <c r="V572" s="8"/>
      <c r="W572" s="8"/>
      <c r="X572" s="8"/>
      <c r="Y572" s="8"/>
      <c r="Z572" s="8"/>
      <c r="AA572" s="8"/>
      <c r="AB572" s="8"/>
      <c r="AC572" s="8"/>
      <c r="AD572" s="8"/>
    </row>
    <row r="573" spans="1:30" ht="15.75" customHeight="1" x14ac:dyDescent="0.2">
      <c r="A573" s="23"/>
      <c r="B573" s="23"/>
      <c r="C573" s="23"/>
      <c r="D573" s="23"/>
      <c r="E573" s="23"/>
      <c r="F573" s="23"/>
      <c r="G573" s="18"/>
      <c r="H573" s="18"/>
      <c r="I573" s="8"/>
      <c r="J573" s="8"/>
      <c r="K573" s="8"/>
      <c r="L573" s="8"/>
      <c r="M573" s="8"/>
      <c r="N573" s="8"/>
      <c r="O573" s="8"/>
      <c r="P573" s="8"/>
      <c r="Q573" s="8"/>
      <c r="R573" s="8"/>
      <c r="S573" s="8"/>
      <c r="T573" s="8"/>
      <c r="U573" s="8"/>
      <c r="V573" s="8"/>
      <c r="W573" s="8"/>
      <c r="X573" s="8"/>
      <c r="Y573" s="8"/>
      <c r="Z573" s="8"/>
      <c r="AA573" s="8"/>
      <c r="AB573" s="8"/>
      <c r="AC573" s="8"/>
      <c r="AD573" s="8"/>
    </row>
    <row r="574" spans="1:30" ht="15.75" customHeight="1" x14ac:dyDescent="0.2">
      <c r="A574" s="23"/>
      <c r="B574" s="23"/>
      <c r="C574" s="23"/>
      <c r="D574" s="23"/>
      <c r="E574" s="23"/>
      <c r="F574" s="23"/>
      <c r="G574" s="18"/>
      <c r="H574" s="18"/>
      <c r="I574" s="8"/>
      <c r="J574" s="8"/>
      <c r="K574" s="8"/>
      <c r="L574" s="8"/>
      <c r="M574" s="8"/>
      <c r="N574" s="8"/>
      <c r="O574" s="8"/>
      <c r="P574" s="8"/>
      <c r="Q574" s="8"/>
      <c r="R574" s="8"/>
      <c r="S574" s="8"/>
      <c r="T574" s="8"/>
      <c r="U574" s="8"/>
      <c r="V574" s="8"/>
      <c r="W574" s="8"/>
      <c r="X574" s="8"/>
      <c r="Y574" s="8"/>
      <c r="Z574" s="8"/>
      <c r="AA574" s="8"/>
      <c r="AB574" s="8"/>
      <c r="AC574" s="8"/>
      <c r="AD574" s="8"/>
    </row>
    <row r="575" spans="1:30" ht="15.75" customHeight="1" x14ac:dyDescent="0.2">
      <c r="A575" s="23"/>
      <c r="B575" s="23"/>
      <c r="C575" s="23"/>
      <c r="D575" s="23"/>
      <c r="E575" s="23"/>
      <c r="F575" s="23"/>
      <c r="G575" s="18"/>
      <c r="H575" s="18"/>
      <c r="I575" s="8"/>
      <c r="J575" s="8"/>
      <c r="K575" s="8"/>
      <c r="L575" s="8"/>
      <c r="M575" s="8"/>
      <c r="N575" s="8"/>
      <c r="O575" s="8"/>
      <c r="P575" s="8"/>
      <c r="Q575" s="8"/>
      <c r="R575" s="8"/>
      <c r="S575" s="8"/>
      <c r="T575" s="8"/>
      <c r="U575" s="8"/>
      <c r="V575" s="8"/>
      <c r="W575" s="8"/>
      <c r="X575" s="8"/>
      <c r="Y575" s="8"/>
      <c r="Z575" s="8"/>
      <c r="AA575" s="8"/>
      <c r="AB575" s="8"/>
      <c r="AC575" s="8"/>
      <c r="AD575" s="8"/>
    </row>
    <row r="576" spans="1:30" ht="15.75" customHeight="1" x14ac:dyDescent="0.2">
      <c r="A576" s="23"/>
      <c r="B576" s="23"/>
      <c r="C576" s="23"/>
      <c r="D576" s="23"/>
      <c r="E576" s="23"/>
      <c r="F576" s="23"/>
      <c r="G576" s="18"/>
      <c r="H576" s="18"/>
      <c r="I576" s="8"/>
      <c r="J576" s="8"/>
      <c r="K576" s="8"/>
      <c r="L576" s="8"/>
      <c r="M576" s="8"/>
      <c r="N576" s="8"/>
      <c r="O576" s="8"/>
      <c r="P576" s="8"/>
      <c r="Q576" s="8"/>
      <c r="R576" s="8"/>
      <c r="S576" s="8"/>
      <c r="T576" s="8"/>
      <c r="U576" s="8"/>
      <c r="V576" s="8"/>
      <c r="W576" s="8"/>
      <c r="X576" s="8"/>
      <c r="Y576" s="8"/>
      <c r="Z576" s="8"/>
      <c r="AA576" s="8"/>
      <c r="AB576" s="8"/>
      <c r="AC576" s="8"/>
      <c r="AD576" s="8"/>
    </row>
    <row r="577" spans="1:30" ht="15.75" customHeight="1" x14ac:dyDescent="0.2">
      <c r="A577" s="23"/>
      <c r="B577" s="23"/>
      <c r="C577" s="23"/>
      <c r="D577" s="23"/>
      <c r="E577" s="23"/>
      <c r="F577" s="23"/>
      <c r="G577" s="18"/>
      <c r="H577" s="18"/>
      <c r="I577" s="8"/>
      <c r="J577" s="8"/>
      <c r="K577" s="8"/>
      <c r="L577" s="8"/>
      <c r="M577" s="8"/>
      <c r="N577" s="8"/>
      <c r="O577" s="8"/>
      <c r="P577" s="8"/>
      <c r="Q577" s="8"/>
      <c r="R577" s="8"/>
      <c r="S577" s="8"/>
      <c r="T577" s="8"/>
      <c r="U577" s="8"/>
      <c r="V577" s="8"/>
      <c r="W577" s="8"/>
      <c r="X577" s="8"/>
      <c r="Y577" s="8"/>
      <c r="Z577" s="8"/>
      <c r="AA577" s="8"/>
      <c r="AB577" s="8"/>
      <c r="AC577" s="8"/>
      <c r="AD577" s="8"/>
    </row>
    <row r="578" spans="1:30" ht="15.75" customHeight="1" x14ac:dyDescent="0.2">
      <c r="A578" s="23"/>
      <c r="B578" s="23"/>
      <c r="C578" s="23"/>
      <c r="D578" s="23"/>
      <c r="E578" s="23"/>
      <c r="F578" s="23"/>
      <c r="G578" s="18"/>
      <c r="H578" s="18"/>
      <c r="I578" s="8"/>
      <c r="J578" s="8"/>
      <c r="K578" s="8"/>
      <c r="L578" s="8"/>
      <c r="M578" s="8"/>
      <c r="N578" s="8"/>
      <c r="O578" s="8"/>
      <c r="P578" s="8"/>
      <c r="Q578" s="8"/>
      <c r="R578" s="8"/>
      <c r="S578" s="8"/>
      <c r="T578" s="8"/>
      <c r="U578" s="8"/>
      <c r="V578" s="8"/>
      <c r="W578" s="8"/>
      <c r="X578" s="8"/>
      <c r="Y578" s="8"/>
      <c r="Z578" s="8"/>
      <c r="AA578" s="8"/>
      <c r="AB578" s="8"/>
      <c r="AC578" s="8"/>
      <c r="AD578" s="8"/>
    </row>
    <row r="579" spans="1:30" ht="15.75" customHeight="1" x14ac:dyDescent="0.2">
      <c r="A579" s="23"/>
      <c r="B579" s="23"/>
      <c r="C579" s="23"/>
      <c r="D579" s="23"/>
      <c r="E579" s="23"/>
      <c r="F579" s="23"/>
      <c r="G579" s="18"/>
      <c r="H579" s="18"/>
      <c r="I579" s="8"/>
      <c r="J579" s="8"/>
      <c r="K579" s="8"/>
      <c r="L579" s="8"/>
      <c r="M579" s="8"/>
      <c r="N579" s="8"/>
      <c r="O579" s="8"/>
      <c r="P579" s="8"/>
      <c r="Q579" s="8"/>
      <c r="R579" s="8"/>
      <c r="S579" s="8"/>
      <c r="T579" s="8"/>
      <c r="U579" s="8"/>
      <c r="V579" s="8"/>
      <c r="W579" s="8"/>
      <c r="X579" s="8"/>
      <c r="Y579" s="8"/>
      <c r="Z579" s="8"/>
      <c r="AA579" s="8"/>
      <c r="AB579" s="8"/>
      <c r="AC579" s="8"/>
      <c r="AD579" s="8"/>
    </row>
    <row r="580" spans="1:30" ht="15.75" customHeight="1" x14ac:dyDescent="0.2">
      <c r="A580" s="23"/>
      <c r="B580" s="23"/>
      <c r="C580" s="23"/>
      <c r="D580" s="23"/>
      <c r="E580" s="23"/>
      <c r="F580" s="23"/>
      <c r="G580" s="18"/>
      <c r="H580" s="18"/>
      <c r="I580" s="8"/>
      <c r="J580" s="8"/>
      <c r="K580" s="8"/>
      <c r="L580" s="8"/>
      <c r="M580" s="8"/>
      <c r="N580" s="8"/>
      <c r="O580" s="8"/>
      <c r="P580" s="8"/>
      <c r="Q580" s="8"/>
      <c r="R580" s="8"/>
      <c r="S580" s="8"/>
      <c r="T580" s="8"/>
      <c r="U580" s="8"/>
      <c r="V580" s="8"/>
      <c r="W580" s="8"/>
      <c r="X580" s="8"/>
      <c r="Y580" s="8"/>
      <c r="Z580" s="8"/>
      <c r="AA580" s="8"/>
      <c r="AB580" s="8"/>
      <c r="AC580" s="8"/>
      <c r="AD580" s="8"/>
    </row>
    <row r="581" spans="1:30" ht="15.75" customHeight="1" x14ac:dyDescent="0.2">
      <c r="A581" s="23"/>
      <c r="B581" s="23"/>
      <c r="C581" s="23"/>
      <c r="D581" s="23"/>
      <c r="E581" s="23"/>
      <c r="F581" s="23"/>
      <c r="G581" s="18"/>
      <c r="H581" s="18"/>
      <c r="I581" s="8"/>
      <c r="J581" s="8"/>
      <c r="K581" s="8"/>
      <c r="L581" s="8"/>
      <c r="M581" s="8"/>
      <c r="N581" s="8"/>
      <c r="O581" s="8"/>
      <c r="P581" s="8"/>
      <c r="Q581" s="8"/>
      <c r="R581" s="8"/>
      <c r="S581" s="8"/>
      <c r="T581" s="8"/>
      <c r="U581" s="8"/>
      <c r="V581" s="8"/>
      <c r="W581" s="8"/>
      <c r="X581" s="8"/>
      <c r="Y581" s="8"/>
      <c r="Z581" s="8"/>
      <c r="AA581" s="8"/>
      <c r="AB581" s="8"/>
      <c r="AC581" s="8"/>
      <c r="AD581" s="8"/>
    </row>
    <row r="582" spans="1:30" ht="15.75" customHeight="1" x14ac:dyDescent="0.2">
      <c r="A582" s="23"/>
      <c r="B582" s="23"/>
      <c r="C582" s="23"/>
      <c r="D582" s="23"/>
      <c r="E582" s="23"/>
      <c r="F582" s="23"/>
      <c r="G582" s="18"/>
      <c r="H582" s="18"/>
      <c r="I582" s="8"/>
      <c r="J582" s="8"/>
      <c r="K582" s="8"/>
      <c r="L582" s="8"/>
      <c r="M582" s="8"/>
      <c r="N582" s="8"/>
      <c r="O582" s="8"/>
      <c r="P582" s="8"/>
      <c r="Q582" s="8"/>
      <c r="R582" s="8"/>
      <c r="S582" s="8"/>
      <c r="T582" s="8"/>
      <c r="U582" s="8"/>
      <c r="V582" s="8"/>
      <c r="W582" s="8"/>
      <c r="X582" s="8"/>
      <c r="Y582" s="8"/>
      <c r="Z582" s="8"/>
      <c r="AA582" s="8"/>
      <c r="AB582" s="8"/>
      <c r="AC582" s="8"/>
      <c r="AD582" s="8"/>
    </row>
    <row r="583" spans="1:30" ht="15.75" customHeight="1" x14ac:dyDescent="0.2">
      <c r="A583" s="23"/>
      <c r="B583" s="23"/>
      <c r="C583" s="23"/>
      <c r="D583" s="23"/>
      <c r="E583" s="23"/>
      <c r="F583" s="23"/>
      <c r="G583" s="18"/>
      <c r="H583" s="18"/>
      <c r="I583" s="8"/>
      <c r="J583" s="8"/>
      <c r="K583" s="8"/>
      <c r="L583" s="8"/>
      <c r="M583" s="8"/>
      <c r="N583" s="8"/>
      <c r="O583" s="8"/>
      <c r="P583" s="8"/>
      <c r="Q583" s="8"/>
      <c r="R583" s="8"/>
      <c r="S583" s="8"/>
      <c r="T583" s="8"/>
      <c r="U583" s="8"/>
      <c r="V583" s="8"/>
      <c r="W583" s="8"/>
      <c r="X583" s="8"/>
      <c r="Y583" s="8"/>
      <c r="Z583" s="8"/>
      <c r="AA583" s="8"/>
      <c r="AB583" s="8"/>
      <c r="AC583" s="8"/>
      <c r="AD583" s="8"/>
    </row>
    <row r="584" spans="1:30" ht="15.75" customHeight="1" x14ac:dyDescent="0.2">
      <c r="A584" s="23"/>
      <c r="B584" s="23"/>
      <c r="C584" s="23"/>
      <c r="D584" s="23"/>
      <c r="E584" s="23"/>
      <c r="F584" s="23"/>
      <c r="G584" s="18"/>
      <c r="H584" s="18"/>
      <c r="I584" s="8"/>
      <c r="J584" s="8"/>
      <c r="K584" s="8"/>
      <c r="L584" s="8"/>
      <c r="M584" s="8"/>
      <c r="N584" s="8"/>
      <c r="O584" s="8"/>
      <c r="P584" s="8"/>
      <c r="Q584" s="8"/>
      <c r="R584" s="8"/>
      <c r="S584" s="8"/>
      <c r="T584" s="8"/>
      <c r="U584" s="8"/>
      <c r="V584" s="8"/>
      <c r="W584" s="8"/>
      <c r="X584" s="8"/>
      <c r="Y584" s="8"/>
      <c r="Z584" s="8"/>
      <c r="AA584" s="8"/>
      <c r="AB584" s="8"/>
      <c r="AC584" s="8"/>
      <c r="AD584" s="8"/>
    </row>
    <row r="585" spans="1:30" ht="15.75" customHeight="1" x14ac:dyDescent="0.2">
      <c r="A585" s="23"/>
      <c r="B585" s="23"/>
      <c r="C585" s="23"/>
      <c r="D585" s="23"/>
      <c r="E585" s="23"/>
      <c r="F585" s="23"/>
      <c r="G585" s="18"/>
      <c r="H585" s="18"/>
      <c r="I585" s="8"/>
      <c r="J585" s="8"/>
      <c r="K585" s="8"/>
      <c r="L585" s="8"/>
      <c r="M585" s="8"/>
      <c r="N585" s="8"/>
      <c r="O585" s="8"/>
      <c r="P585" s="8"/>
      <c r="Q585" s="8"/>
      <c r="R585" s="8"/>
      <c r="S585" s="8"/>
      <c r="T585" s="8"/>
      <c r="U585" s="8"/>
      <c r="V585" s="8"/>
      <c r="W585" s="8"/>
      <c r="X585" s="8"/>
      <c r="Y585" s="8"/>
      <c r="Z585" s="8"/>
      <c r="AA585" s="8"/>
      <c r="AB585" s="8"/>
      <c r="AC585" s="8"/>
      <c r="AD585" s="8"/>
    </row>
    <row r="586" spans="1:30" ht="15.75" customHeight="1" x14ac:dyDescent="0.2">
      <c r="A586" s="23"/>
      <c r="B586" s="23"/>
      <c r="C586" s="23"/>
      <c r="D586" s="23"/>
      <c r="E586" s="23"/>
      <c r="F586" s="23"/>
      <c r="G586" s="18"/>
      <c r="H586" s="18"/>
      <c r="I586" s="8"/>
      <c r="J586" s="8"/>
      <c r="K586" s="8"/>
      <c r="L586" s="8"/>
      <c r="M586" s="8"/>
      <c r="N586" s="8"/>
      <c r="O586" s="8"/>
      <c r="P586" s="8"/>
      <c r="Q586" s="8"/>
      <c r="R586" s="8"/>
      <c r="S586" s="8"/>
      <c r="T586" s="8"/>
      <c r="U586" s="8"/>
      <c r="V586" s="8"/>
      <c r="W586" s="8"/>
      <c r="X586" s="8"/>
      <c r="Y586" s="8"/>
      <c r="Z586" s="8"/>
      <c r="AA586" s="8"/>
      <c r="AB586" s="8"/>
      <c r="AC586" s="8"/>
      <c r="AD586" s="8"/>
    </row>
    <row r="587" spans="1:30" ht="15.75" customHeight="1" x14ac:dyDescent="0.2">
      <c r="A587" s="23"/>
      <c r="B587" s="23"/>
      <c r="C587" s="23"/>
      <c r="D587" s="23"/>
      <c r="E587" s="23"/>
      <c r="F587" s="23"/>
      <c r="G587" s="18"/>
      <c r="H587" s="18"/>
      <c r="I587" s="8"/>
      <c r="J587" s="8"/>
      <c r="K587" s="8"/>
      <c r="L587" s="8"/>
      <c r="M587" s="8"/>
      <c r="N587" s="8"/>
      <c r="O587" s="8"/>
      <c r="P587" s="8"/>
      <c r="Q587" s="8"/>
      <c r="R587" s="8"/>
      <c r="S587" s="8"/>
      <c r="T587" s="8"/>
      <c r="U587" s="8"/>
      <c r="V587" s="8"/>
      <c r="W587" s="8"/>
      <c r="X587" s="8"/>
      <c r="Y587" s="8"/>
      <c r="Z587" s="8"/>
      <c r="AA587" s="8"/>
      <c r="AB587" s="8"/>
      <c r="AC587" s="8"/>
      <c r="AD587" s="8"/>
    </row>
    <row r="588" spans="1:30" ht="15.75" customHeight="1" x14ac:dyDescent="0.2">
      <c r="A588" s="23"/>
      <c r="B588" s="23"/>
      <c r="C588" s="23"/>
      <c r="D588" s="23"/>
      <c r="E588" s="23"/>
      <c r="F588" s="23"/>
      <c r="G588" s="18"/>
      <c r="H588" s="18"/>
      <c r="I588" s="8"/>
      <c r="J588" s="8"/>
      <c r="K588" s="8"/>
      <c r="L588" s="8"/>
      <c r="M588" s="8"/>
      <c r="N588" s="8"/>
      <c r="O588" s="8"/>
      <c r="P588" s="8"/>
      <c r="Q588" s="8"/>
      <c r="R588" s="8"/>
      <c r="S588" s="8"/>
      <c r="T588" s="8"/>
      <c r="U588" s="8"/>
      <c r="V588" s="8"/>
      <c r="W588" s="8"/>
      <c r="X588" s="8"/>
      <c r="Y588" s="8"/>
      <c r="Z588" s="8"/>
      <c r="AA588" s="8"/>
      <c r="AB588" s="8"/>
      <c r="AC588" s="8"/>
      <c r="AD588" s="8"/>
    </row>
    <row r="589" spans="1:30" ht="15.75" customHeight="1" x14ac:dyDescent="0.2">
      <c r="A589" s="23"/>
      <c r="B589" s="23"/>
      <c r="C589" s="23"/>
      <c r="D589" s="23"/>
      <c r="E589" s="23"/>
      <c r="F589" s="23"/>
      <c r="G589" s="18"/>
      <c r="H589" s="18"/>
      <c r="I589" s="8"/>
      <c r="J589" s="8"/>
      <c r="K589" s="8"/>
      <c r="L589" s="8"/>
      <c r="M589" s="8"/>
      <c r="N589" s="8"/>
      <c r="O589" s="8"/>
      <c r="P589" s="8"/>
      <c r="Q589" s="8"/>
      <c r="R589" s="8"/>
      <c r="S589" s="8"/>
      <c r="T589" s="8"/>
      <c r="U589" s="8"/>
      <c r="V589" s="8"/>
      <c r="W589" s="8"/>
      <c r="X589" s="8"/>
      <c r="Y589" s="8"/>
      <c r="Z589" s="8"/>
      <c r="AA589" s="8"/>
      <c r="AB589" s="8"/>
      <c r="AC589" s="8"/>
      <c r="AD589" s="8"/>
    </row>
    <row r="590" spans="1:30" ht="15.75" customHeight="1" x14ac:dyDescent="0.2">
      <c r="A590" s="23"/>
      <c r="B590" s="23"/>
      <c r="C590" s="23"/>
      <c r="D590" s="23"/>
      <c r="E590" s="23"/>
      <c r="F590" s="23"/>
      <c r="G590" s="18"/>
      <c r="H590" s="18"/>
      <c r="I590" s="8"/>
      <c r="J590" s="8"/>
      <c r="K590" s="8"/>
      <c r="L590" s="8"/>
      <c r="M590" s="8"/>
      <c r="N590" s="8"/>
      <c r="O590" s="8"/>
      <c r="P590" s="8"/>
      <c r="Q590" s="8"/>
      <c r="R590" s="8"/>
      <c r="S590" s="8"/>
      <c r="T590" s="8"/>
      <c r="U590" s="8"/>
      <c r="V590" s="8"/>
      <c r="W590" s="8"/>
      <c r="X590" s="8"/>
      <c r="Y590" s="8"/>
      <c r="Z590" s="8"/>
      <c r="AA590" s="8"/>
      <c r="AB590" s="8"/>
      <c r="AC590" s="8"/>
      <c r="AD590" s="8"/>
    </row>
    <row r="591" spans="1:30" ht="15.75" customHeight="1" x14ac:dyDescent="0.2">
      <c r="A591" s="23"/>
      <c r="B591" s="23"/>
      <c r="C591" s="23"/>
      <c r="D591" s="23"/>
      <c r="E591" s="23"/>
      <c r="F591" s="23"/>
      <c r="G591" s="18"/>
      <c r="H591" s="18"/>
      <c r="I591" s="8"/>
      <c r="J591" s="8"/>
      <c r="K591" s="8"/>
      <c r="L591" s="8"/>
      <c r="M591" s="8"/>
      <c r="N591" s="8"/>
      <c r="O591" s="8"/>
      <c r="P591" s="8"/>
      <c r="Q591" s="8"/>
      <c r="R591" s="8"/>
      <c r="S591" s="8"/>
      <c r="T591" s="8"/>
      <c r="U591" s="8"/>
      <c r="V591" s="8"/>
      <c r="W591" s="8"/>
      <c r="X591" s="8"/>
      <c r="Y591" s="8"/>
      <c r="Z591" s="8"/>
      <c r="AA591" s="8"/>
      <c r="AB591" s="8"/>
      <c r="AC591" s="8"/>
      <c r="AD591" s="8"/>
    </row>
    <row r="592" spans="1:30" ht="15.75" customHeight="1" x14ac:dyDescent="0.2">
      <c r="A592" s="23"/>
      <c r="B592" s="23"/>
      <c r="C592" s="23"/>
      <c r="D592" s="23"/>
      <c r="E592" s="23"/>
      <c r="F592" s="23"/>
      <c r="G592" s="18"/>
      <c r="H592" s="18"/>
      <c r="I592" s="8"/>
      <c r="J592" s="8"/>
      <c r="K592" s="8"/>
      <c r="L592" s="8"/>
      <c r="M592" s="8"/>
      <c r="N592" s="8"/>
      <c r="O592" s="8"/>
      <c r="P592" s="8"/>
      <c r="Q592" s="8"/>
      <c r="R592" s="8"/>
      <c r="S592" s="8"/>
      <c r="T592" s="8"/>
      <c r="U592" s="8"/>
      <c r="V592" s="8"/>
      <c r="W592" s="8"/>
      <c r="X592" s="8"/>
      <c r="Y592" s="8"/>
      <c r="Z592" s="8"/>
      <c r="AA592" s="8"/>
      <c r="AB592" s="8"/>
      <c r="AC592" s="8"/>
      <c r="AD592" s="8"/>
    </row>
    <row r="593" spans="1:30" ht="15.75" customHeight="1" x14ac:dyDescent="0.2">
      <c r="A593" s="23"/>
      <c r="B593" s="23"/>
      <c r="C593" s="23"/>
      <c r="D593" s="23"/>
      <c r="E593" s="23"/>
      <c r="F593" s="23"/>
      <c r="G593" s="18"/>
      <c r="H593" s="18"/>
      <c r="I593" s="8"/>
      <c r="J593" s="8"/>
      <c r="K593" s="8"/>
      <c r="L593" s="8"/>
      <c r="M593" s="8"/>
      <c r="N593" s="8"/>
      <c r="O593" s="8"/>
      <c r="P593" s="8"/>
      <c r="Q593" s="8"/>
      <c r="R593" s="8"/>
      <c r="S593" s="8"/>
      <c r="T593" s="8"/>
      <c r="U593" s="8"/>
      <c r="V593" s="8"/>
      <c r="W593" s="8"/>
      <c r="X593" s="8"/>
      <c r="Y593" s="8"/>
      <c r="Z593" s="8"/>
      <c r="AA593" s="8"/>
      <c r="AB593" s="8"/>
      <c r="AC593" s="8"/>
      <c r="AD593" s="8"/>
    </row>
    <row r="594" spans="1:30" ht="15.75" customHeight="1" x14ac:dyDescent="0.2">
      <c r="A594" s="23"/>
      <c r="B594" s="23"/>
      <c r="C594" s="23"/>
      <c r="D594" s="23"/>
      <c r="E594" s="23"/>
      <c r="F594" s="23"/>
      <c r="G594" s="18"/>
      <c r="H594" s="18"/>
      <c r="I594" s="8"/>
      <c r="J594" s="8"/>
      <c r="K594" s="8"/>
      <c r="L594" s="8"/>
      <c r="M594" s="8"/>
      <c r="N594" s="8"/>
      <c r="O594" s="8"/>
      <c r="P594" s="8"/>
      <c r="Q594" s="8"/>
      <c r="R594" s="8"/>
      <c r="S594" s="8"/>
      <c r="T594" s="8"/>
      <c r="U594" s="8"/>
      <c r="V594" s="8"/>
      <c r="W594" s="8"/>
      <c r="X594" s="8"/>
      <c r="Y594" s="8"/>
      <c r="Z594" s="8"/>
      <c r="AA594" s="8"/>
      <c r="AB594" s="8"/>
      <c r="AC594" s="8"/>
      <c r="AD594" s="8"/>
    </row>
    <row r="595" spans="1:30" ht="15.75" customHeight="1" x14ac:dyDescent="0.2">
      <c r="A595" s="23"/>
      <c r="B595" s="23"/>
      <c r="C595" s="23"/>
      <c r="D595" s="23"/>
      <c r="E595" s="23"/>
      <c r="F595" s="23"/>
      <c r="G595" s="18"/>
      <c r="H595" s="18"/>
      <c r="I595" s="8"/>
      <c r="J595" s="8"/>
      <c r="K595" s="8"/>
      <c r="L595" s="8"/>
      <c r="M595" s="8"/>
      <c r="N595" s="8"/>
      <c r="O595" s="8"/>
      <c r="P595" s="8"/>
      <c r="Q595" s="8"/>
      <c r="R595" s="8"/>
      <c r="S595" s="8"/>
      <c r="T595" s="8"/>
      <c r="U595" s="8"/>
      <c r="V595" s="8"/>
      <c r="W595" s="8"/>
      <c r="X595" s="8"/>
      <c r="Y595" s="8"/>
      <c r="Z595" s="8"/>
      <c r="AA595" s="8"/>
      <c r="AB595" s="8"/>
      <c r="AC595" s="8"/>
      <c r="AD595" s="8"/>
    </row>
    <row r="596" spans="1:30" ht="15.75" customHeight="1" x14ac:dyDescent="0.2">
      <c r="A596" s="23"/>
      <c r="B596" s="23"/>
      <c r="C596" s="23"/>
      <c r="D596" s="23"/>
      <c r="E596" s="23"/>
      <c r="F596" s="23"/>
      <c r="G596" s="18"/>
      <c r="H596" s="18"/>
      <c r="I596" s="8"/>
      <c r="J596" s="8"/>
      <c r="K596" s="8"/>
      <c r="L596" s="8"/>
      <c r="M596" s="8"/>
      <c r="N596" s="8"/>
      <c r="O596" s="8"/>
      <c r="P596" s="8"/>
      <c r="Q596" s="8"/>
      <c r="R596" s="8"/>
      <c r="S596" s="8"/>
      <c r="T596" s="8"/>
      <c r="U596" s="8"/>
      <c r="V596" s="8"/>
      <c r="W596" s="8"/>
      <c r="X596" s="8"/>
      <c r="Y596" s="8"/>
      <c r="Z596" s="8"/>
      <c r="AA596" s="8"/>
      <c r="AB596" s="8"/>
      <c r="AC596" s="8"/>
      <c r="AD596" s="8"/>
    </row>
    <row r="597" spans="1:30" ht="15.75" customHeight="1" x14ac:dyDescent="0.2">
      <c r="A597" s="23"/>
      <c r="B597" s="23"/>
      <c r="C597" s="23"/>
      <c r="D597" s="23"/>
      <c r="E597" s="23"/>
      <c r="F597" s="23"/>
      <c r="G597" s="18"/>
      <c r="H597" s="18"/>
      <c r="I597" s="8"/>
      <c r="J597" s="8"/>
      <c r="K597" s="8"/>
      <c r="L597" s="8"/>
      <c r="M597" s="8"/>
      <c r="N597" s="8"/>
      <c r="O597" s="8"/>
      <c r="P597" s="8"/>
      <c r="Q597" s="8"/>
      <c r="R597" s="8"/>
      <c r="S597" s="8"/>
      <c r="T597" s="8"/>
      <c r="U597" s="8"/>
      <c r="V597" s="8"/>
      <c r="W597" s="8"/>
      <c r="X597" s="8"/>
      <c r="Y597" s="8"/>
      <c r="Z597" s="8"/>
      <c r="AA597" s="8"/>
      <c r="AB597" s="8"/>
      <c r="AC597" s="8"/>
      <c r="AD597" s="8"/>
    </row>
    <row r="598" spans="1:30" ht="15.75" customHeight="1" x14ac:dyDescent="0.2">
      <c r="A598" s="23"/>
      <c r="B598" s="23"/>
      <c r="C598" s="23"/>
      <c r="D598" s="23"/>
      <c r="E598" s="23"/>
      <c r="F598" s="23"/>
      <c r="G598" s="18"/>
      <c r="H598" s="18"/>
      <c r="I598" s="8"/>
      <c r="J598" s="8"/>
      <c r="K598" s="8"/>
      <c r="L598" s="8"/>
      <c r="M598" s="8"/>
      <c r="N598" s="8"/>
      <c r="O598" s="8"/>
      <c r="P598" s="8"/>
      <c r="Q598" s="8"/>
      <c r="R598" s="8"/>
      <c r="S598" s="8"/>
      <c r="T598" s="8"/>
      <c r="U598" s="8"/>
      <c r="V598" s="8"/>
      <c r="W598" s="8"/>
      <c r="X598" s="8"/>
      <c r="Y598" s="8"/>
      <c r="Z598" s="8"/>
      <c r="AA598" s="8"/>
      <c r="AB598" s="8"/>
      <c r="AC598" s="8"/>
      <c r="AD598" s="8"/>
    </row>
    <row r="599" spans="1:30" ht="15.75" customHeight="1" x14ac:dyDescent="0.2">
      <c r="A599" s="23"/>
      <c r="B599" s="23"/>
      <c r="C599" s="23"/>
      <c r="D599" s="23"/>
      <c r="E599" s="23"/>
      <c r="F599" s="23"/>
      <c r="G599" s="18"/>
      <c r="H599" s="18"/>
      <c r="I599" s="8"/>
      <c r="J599" s="8"/>
      <c r="K599" s="8"/>
      <c r="L599" s="8"/>
      <c r="M599" s="8"/>
      <c r="N599" s="8"/>
      <c r="O599" s="8"/>
      <c r="P599" s="8"/>
      <c r="Q599" s="8"/>
      <c r="R599" s="8"/>
      <c r="S599" s="8"/>
      <c r="T599" s="8"/>
      <c r="U599" s="8"/>
      <c r="V599" s="8"/>
      <c r="W599" s="8"/>
      <c r="X599" s="8"/>
      <c r="Y599" s="8"/>
      <c r="Z599" s="8"/>
      <c r="AA599" s="8"/>
      <c r="AB599" s="8"/>
      <c r="AC599" s="8"/>
      <c r="AD599" s="8"/>
    </row>
    <row r="600" spans="1:30" ht="15.75" customHeight="1" x14ac:dyDescent="0.2">
      <c r="A600" s="23"/>
      <c r="B600" s="23"/>
      <c r="C600" s="23"/>
      <c r="D600" s="23"/>
      <c r="E600" s="23"/>
      <c r="F600" s="23"/>
      <c r="G600" s="18"/>
      <c r="H600" s="18"/>
      <c r="I600" s="8"/>
      <c r="J600" s="8"/>
      <c r="K600" s="8"/>
      <c r="L600" s="8"/>
      <c r="M600" s="8"/>
      <c r="N600" s="8"/>
      <c r="O600" s="8"/>
      <c r="P600" s="8"/>
      <c r="Q600" s="8"/>
      <c r="R600" s="8"/>
      <c r="S600" s="8"/>
      <c r="T600" s="8"/>
      <c r="U600" s="8"/>
      <c r="V600" s="8"/>
      <c r="W600" s="8"/>
      <c r="X600" s="8"/>
      <c r="Y600" s="8"/>
      <c r="Z600" s="8"/>
      <c r="AA600" s="8"/>
      <c r="AB600" s="8"/>
      <c r="AC600" s="8"/>
      <c r="AD600" s="8"/>
    </row>
    <row r="601" spans="1:30" ht="15.75" customHeight="1" x14ac:dyDescent="0.2">
      <c r="A601" s="23"/>
      <c r="B601" s="23"/>
      <c r="C601" s="23"/>
      <c r="D601" s="23"/>
      <c r="E601" s="23"/>
      <c r="F601" s="23"/>
      <c r="G601" s="18"/>
      <c r="H601" s="18"/>
      <c r="I601" s="8"/>
      <c r="J601" s="8"/>
      <c r="K601" s="8"/>
      <c r="L601" s="8"/>
      <c r="M601" s="8"/>
      <c r="N601" s="8"/>
      <c r="O601" s="8"/>
      <c r="P601" s="8"/>
      <c r="Q601" s="8"/>
      <c r="R601" s="8"/>
      <c r="S601" s="8"/>
      <c r="T601" s="8"/>
      <c r="U601" s="8"/>
      <c r="V601" s="8"/>
      <c r="W601" s="8"/>
      <c r="X601" s="8"/>
      <c r="Y601" s="8"/>
      <c r="Z601" s="8"/>
      <c r="AA601" s="8"/>
      <c r="AB601" s="8"/>
      <c r="AC601" s="8"/>
      <c r="AD601" s="8"/>
    </row>
    <row r="602" spans="1:30" ht="15.75" customHeight="1" x14ac:dyDescent="0.2">
      <c r="A602" s="23"/>
      <c r="B602" s="23"/>
      <c r="C602" s="23"/>
      <c r="D602" s="23"/>
      <c r="E602" s="23"/>
      <c r="F602" s="23"/>
      <c r="G602" s="18"/>
      <c r="H602" s="18"/>
      <c r="I602" s="8"/>
      <c r="J602" s="8"/>
      <c r="K602" s="8"/>
      <c r="L602" s="8"/>
      <c r="M602" s="8"/>
      <c r="N602" s="8"/>
      <c r="O602" s="8"/>
      <c r="P602" s="8"/>
      <c r="Q602" s="8"/>
      <c r="R602" s="8"/>
      <c r="S602" s="8"/>
      <c r="T602" s="8"/>
      <c r="U602" s="8"/>
      <c r="V602" s="8"/>
      <c r="W602" s="8"/>
      <c r="X602" s="8"/>
      <c r="Y602" s="8"/>
      <c r="Z602" s="8"/>
      <c r="AA602" s="8"/>
      <c r="AB602" s="8"/>
      <c r="AC602" s="8"/>
      <c r="AD602" s="8"/>
    </row>
    <row r="603" spans="1:30" ht="15.75" customHeight="1" x14ac:dyDescent="0.2">
      <c r="A603" s="23"/>
      <c r="B603" s="23"/>
      <c r="C603" s="23"/>
      <c r="D603" s="23"/>
      <c r="E603" s="23"/>
      <c r="F603" s="23"/>
      <c r="G603" s="18"/>
      <c r="H603" s="18"/>
      <c r="I603" s="8"/>
      <c r="J603" s="8"/>
      <c r="K603" s="8"/>
      <c r="L603" s="8"/>
      <c r="M603" s="8"/>
      <c r="N603" s="8"/>
      <c r="O603" s="8"/>
      <c r="P603" s="8"/>
      <c r="Q603" s="8"/>
      <c r="R603" s="8"/>
      <c r="S603" s="8"/>
      <c r="T603" s="8"/>
      <c r="U603" s="8"/>
      <c r="V603" s="8"/>
      <c r="W603" s="8"/>
      <c r="X603" s="8"/>
      <c r="Y603" s="8"/>
      <c r="Z603" s="8"/>
      <c r="AA603" s="8"/>
      <c r="AB603" s="8"/>
      <c r="AC603" s="8"/>
      <c r="AD603" s="8"/>
    </row>
    <row r="604" spans="1:30" ht="15.75" customHeight="1" x14ac:dyDescent="0.2">
      <c r="A604" s="23"/>
      <c r="B604" s="23"/>
      <c r="C604" s="23"/>
      <c r="D604" s="23"/>
      <c r="E604" s="23"/>
      <c r="F604" s="23"/>
      <c r="G604" s="18"/>
      <c r="H604" s="18"/>
      <c r="I604" s="8"/>
      <c r="J604" s="8"/>
      <c r="K604" s="8"/>
      <c r="L604" s="8"/>
      <c r="M604" s="8"/>
      <c r="N604" s="8"/>
      <c r="O604" s="8"/>
      <c r="P604" s="8"/>
      <c r="Q604" s="8"/>
      <c r="R604" s="8"/>
      <c r="S604" s="8"/>
      <c r="T604" s="8"/>
      <c r="U604" s="8"/>
      <c r="V604" s="8"/>
      <c r="W604" s="8"/>
      <c r="X604" s="8"/>
      <c r="Y604" s="8"/>
      <c r="Z604" s="8"/>
      <c r="AA604" s="8"/>
      <c r="AB604" s="8"/>
      <c r="AC604" s="8"/>
      <c r="AD604" s="8"/>
    </row>
    <row r="605" spans="1:30" ht="15.75" customHeight="1" x14ac:dyDescent="0.2">
      <c r="A605" s="23"/>
      <c r="B605" s="23"/>
      <c r="C605" s="23"/>
      <c r="D605" s="23"/>
      <c r="E605" s="23"/>
      <c r="F605" s="23"/>
      <c r="G605" s="18"/>
      <c r="H605" s="18"/>
      <c r="I605" s="8"/>
      <c r="J605" s="8"/>
      <c r="K605" s="8"/>
      <c r="L605" s="8"/>
      <c r="M605" s="8"/>
      <c r="N605" s="8"/>
      <c r="O605" s="8"/>
      <c r="P605" s="8"/>
      <c r="Q605" s="8"/>
      <c r="R605" s="8"/>
      <c r="S605" s="8"/>
      <c r="T605" s="8"/>
      <c r="U605" s="8"/>
      <c r="V605" s="8"/>
      <c r="W605" s="8"/>
      <c r="X605" s="8"/>
      <c r="Y605" s="8"/>
      <c r="Z605" s="8"/>
      <c r="AA605" s="8"/>
      <c r="AB605" s="8"/>
      <c r="AC605" s="8"/>
      <c r="AD605" s="8"/>
    </row>
    <row r="606" spans="1:30" ht="15.75" customHeight="1" x14ac:dyDescent="0.2">
      <c r="A606" s="23"/>
      <c r="B606" s="23"/>
      <c r="C606" s="23"/>
      <c r="D606" s="23"/>
      <c r="E606" s="23"/>
      <c r="F606" s="23"/>
      <c r="G606" s="18"/>
      <c r="H606" s="18"/>
      <c r="I606" s="8"/>
      <c r="J606" s="8"/>
      <c r="K606" s="8"/>
      <c r="L606" s="8"/>
      <c r="M606" s="8"/>
      <c r="N606" s="8"/>
      <c r="O606" s="8"/>
      <c r="P606" s="8"/>
      <c r="Q606" s="8"/>
      <c r="R606" s="8"/>
      <c r="S606" s="8"/>
      <c r="T606" s="8"/>
      <c r="U606" s="8"/>
      <c r="V606" s="8"/>
      <c r="W606" s="8"/>
      <c r="X606" s="8"/>
      <c r="Y606" s="8"/>
      <c r="Z606" s="8"/>
      <c r="AA606" s="8"/>
      <c r="AB606" s="8"/>
      <c r="AC606" s="8"/>
      <c r="AD606" s="8"/>
    </row>
    <row r="607" spans="1:30" ht="15.75" customHeight="1" x14ac:dyDescent="0.2">
      <c r="A607" s="23"/>
      <c r="B607" s="23"/>
      <c r="C607" s="23"/>
      <c r="D607" s="23"/>
      <c r="E607" s="23"/>
      <c r="F607" s="23"/>
      <c r="G607" s="18"/>
      <c r="H607" s="18"/>
      <c r="I607" s="8"/>
      <c r="J607" s="8"/>
      <c r="K607" s="8"/>
      <c r="L607" s="8"/>
      <c r="M607" s="8"/>
      <c r="N607" s="8"/>
      <c r="O607" s="8"/>
      <c r="P607" s="8"/>
      <c r="Q607" s="8"/>
      <c r="R607" s="8"/>
      <c r="S607" s="8"/>
      <c r="T607" s="8"/>
      <c r="U607" s="8"/>
      <c r="V607" s="8"/>
      <c r="W607" s="8"/>
      <c r="X607" s="8"/>
      <c r="Y607" s="8"/>
      <c r="Z607" s="8"/>
      <c r="AA607" s="8"/>
      <c r="AB607" s="8"/>
      <c r="AC607" s="8"/>
      <c r="AD607" s="8"/>
    </row>
    <row r="608" spans="1:30" ht="15.75" customHeight="1" x14ac:dyDescent="0.2">
      <c r="A608" s="23"/>
      <c r="B608" s="23"/>
      <c r="C608" s="23"/>
      <c r="D608" s="23"/>
      <c r="E608" s="23"/>
      <c r="F608" s="23"/>
      <c r="G608" s="18"/>
      <c r="H608" s="18"/>
      <c r="I608" s="8"/>
      <c r="J608" s="8"/>
      <c r="K608" s="8"/>
      <c r="L608" s="8"/>
      <c r="M608" s="8"/>
      <c r="N608" s="8"/>
      <c r="O608" s="8"/>
      <c r="P608" s="8"/>
      <c r="Q608" s="8"/>
      <c r="R608" s="8"/>
      <c r="S608" s="8"/>
      <c r="T608" s="8"/>
      <c r="U608" s="8"/>
      <c r="V608" s="8"/>
      <c r="W608" s="8"/>
      <c r="X608" s="8"/>
      <c r="Y608" s="8"/>
      <c r="Z608" s="8"/>
      <c r="AA608" s="8"/>
      <c r="AB608" s="8"/>
      <c r="AC608" s="8"/>
      <c r="AD608" s="8"/>
    </row>
    <row r="609" spans="1:30" ht="15.75" customHeight="1" x14ac:dyDescent="0.2">
      <c r="A609" s="23"/>
      <c r="B609" s="23"/>
      <c r="C609" s="23"/>
      <c r="D609" s="23"/>
      <c r="E609" s="23"/>
      <c r="F609" s="23"/>
      <c r="G609" s="18"/>
      <c r="H609" s="18"/>
      <c r="I609" s="8"/>
      <c r="J609" s="8"/>
      <c r="K609" s="8"/>
      <c r="L609" s="8"/>
      <c r="M609" s="8"/>
      <c r="N609" s="8"/>
      <c r="O609" s="8"/>
      <c r="P609" s="8"/>
      <c r="Q609" s="8"/>
      <c r="R609" s="8"/>
      <c r="S609" s="8"/>
      <c r="T609" s="8"/>
      <c r="U609" s="8"/>
      <c r="V609" s="8"/>
      <c r="W609" s="8"/>
      <c r="X609" s="8"/>
      <c r="Y609" s="8"/>
      <c r="Z609" s="8"/>
      <c r="AA609" s="8"/>
      <c r="AB609" s="8"/>
      <c r="AC609" s="8"/>
      <c r="AD609" s="8"/>
    </row>
    <row r="610" spans="1:30" ht="15.75" customHeight="1" x14ac:dyDescent="0.2">
      <c r="A610" s="23"/>
      <c r="B610" s="23"/>
      <c r="C610" s="23"/>
      <c r="D610" s="23"/>
      <c r="E610" s="23"/>
      <c r="F610" s="23"/>
      <c r="G610" s="18"/>
      <c r="H610" s="18"/>
      <c r="I610" s="8"/>
      <c r="J610" s="8"/>
      <c r="K610" s="8"/>
      <c r="L610" s="8"/>
      <c r="M610" s="8"/>
      <c r="N610" s="8"/>
      <c r="O610" s="8"/>
      <c r="P610" s="8"/>
      <c r="Q610" s="8"/>
      <c r="R610" s="8"/>
      <c r="S610" s="8"/>
      <c r="T610" s="8"/>
      <c r="U610" s="8"/>
      <c r="V610" s="8"/>
      <c r="W610" s="8"/>
      <c r="X610" s="8"/>
      <c r="Y610" s="8"/>
      <c r="Z610" s="8"/>
      <c r="AA610" s="8"/>
      <c r="AB610" s="8"/>
      <c r="AC610" s="8"/>
      <c r="AD610" s="8"/>
    </row>
    <row r="611" spans="1:30" ht="15.75" customHeight="1" x14ac:dyDescent="0.2">
      <c r="A611" s="23"/>
      <c r="B611" s="23"/>
      <c r="C611" s="23"/>
      <c r="D611" s="23"/>
      <c r="E611" s="23"/>
      <c r="F611" s="23"/>
      <c r="G611" s="18"/>
      <c r="H611" s="18"/>
      <c r="I611" s="8"/>
      <c r="J611" s="8"/>
      <c r="K611" s="8"/>
      <c r="L611" s="8"/>
      <c r="M611" s="8"/>
      <c r="N611" s="8"/>
      <c r="O611" s="8"/>
      <c r="P611" s="8"/>
      <c r="Q611" s="8"/>
      <c r="R611" s="8"/>
      <c r="S611" s="8"/>
      <c r="T611" s="8"/>
      <c r="U611" s="8"/>
      <c r="V611" s="8"/>
      <c r="W611" s="8"/>
      <c r="X611" s="8"/>
      <c r="Y611" s="8"/>
      <c r="Z611" s="8"/>
      <c r="AA611" s="8"/>
      <c r="AB611" s="8"/>
      <c r="AC611" s="8"/>
      <c r="AD611" s="8"/>
    </row>
    <row r="612" spans="1:30" ht="15.75" customHeight="1" x14ac:dyDescent="0.2">
      <c r="A612" s="23"/>
      <c r="B612" s="23"/>
      <c r="C612" s="23"/>
      <c r="D612" s="23"/>
      <c r="E612" s="23"/>
      <c r="F612" s="23"/>
      <c r="G612" s="18"/>
      <c r="H612" s="18"/>
      <c r="I612" s="8"/>
      <c r="J612" s="8"/>
      <c r="K612" s="8"/>
      <c r="L612" s="8"/>
      <c r="M612" s="8"/>
      <c r="N612" s="8"/>
      <c r="O612" s="8"/>
      <c r="P612" s="8"/>
      <c r="Q612" s="8"/>
      <c r="R612" s="8"/>
      <c r="S612" s="8"/>
      <c r="T612" s="8"/>
      <c r="U612" s="8"/>
      <c r="V612" s="8"/>
      <c r="W612" s="8"/>
      <c r="X612" s="8"/>
      <c r="Y612" s="8"/>
      <c r="Z612" s="8"/>
      <c r="AA612" s="8"/>
      <c r="AB612" s="8"/>
      <c r="AC612" s="8"/>
      <c r="AD612" s="8"/>
    </row>
    <row r="613" spans="1:30" ht="15.75" customHeight="1" x14ac:dyDescent="0.2">
      <c r="A613" s="23"/>
      <c r="B613" s="23"/>
      <c r="C613" s="23"/>
      <c r="D613" s="23"/>
      <c r="E613" s="23"/>
      <c r="F613" s="23"/>
      <c r="G613" s="18"/>
      <c r="H613" s="18"/>
      <c r="I613" s="8"/>
      <c r="J613" s="8"/>
      <c r="K613" s="8"/>
      <c r="L613" s="8"/>
      <c r="M613" s="8"/>
      <c r="N613" s="8"/>
      <c r="O613" s="8"/>
      <c r="P613" s="8"/>
      <c r="Q613" s="8"/>
      <c r="R613" s="8"/>
      <c r="S613" s="8"/>
      <c r="T613" s="8"/>
      <c r="U613" s="8"/>
      <c r="V613" s="8"/>
      <c r="W613" s="8"/>
      <c r="X613" s="8"/>
      <c r="Y613" s="8"/>
      <c r="Z613" s="8"/>
      <c r="AA613" s="8"/>
      <c r="AB613" s="8"/>
      <c r="AC613" s="8"/>
      <c r="AD613" s="8"/>
    </row>
    <row r="614" spans="1:30" ht="15.75" customHeight="1" x14ac:dyDescent="0.2">
      <c r="A614" s="23"/>
      <c r="B614" s="23"/>
      <c r="C614" s="23"/>
      <c r="D614" s="23"/>
      <c r="E614" s="23"/>
      <c r="F614" s="23"/>
      <c r="G614" s="18"/>
      <c r="H614" s="18"/>
      <c r="I614" s="8"/>
      <c r="J614" s="8"/>
      <c r="K614" s="8"/>
      <c r="L614" s="8"/>
      <c r="M614" s="8"/>
      <c r="N614" s="8"/>
      <c r="O614" s="8"/>
      <c r="P614" s="8"/>
      <c r="Q614" s="8"/>
      <c r="R614" s="8"/>
      <c r="S614" s="8"/>
      <c r="T614" s="8"/>
      <c r="U614" s="8"/>
      <c r="V614" s="8"/>
      <c r="W614" s="8"/>
      <c r="X614" s="8"/>
      <c r="Y614" s="8"/>
      <c r="Z614" s="8"/>
      <c r="AA614" s="8"/>
      <c r="AB614" s="8"/>
      <c r="AC614" s="8"/>
      <c r="AD614" s="8"/>
    </row>
    <row r="615" spans="1:30" ht="15.75" customHeight="1" x14ac:dyDescent="0.2">
      <c r="A615" s="23"/>
      <c r="B615" s="23"/>
      <c r="C615" s="23"/>
      <c r="D615" s="23"/>
      <c r="E615" s="23"/>
      <c r="F615" s="23"/>
      <c r="G615" s="18"/>
      <c r="H615" s="18"/>
      <c r="I615" s="8"/>
      <c r="J615" s="8"/>
      <c r="K615" s="8"/>
      <c r="L615" s="8"/>
      <c r="M615" s="8"/>
      <c r="N615" s="8"/>
      <c r="O615" s="8"/>
      <c r="P615" s="8"/>
      <c r="Q615" s="8"/>
      <c r="R615" s="8"/>
      <c r="S615" s="8"/>
      <c r="T615" s="8"/>
      <c r="U615" s="8"/>
      <c r="V615" s="8"/>
      <c r="W615" s="8"/>
      <c r="X615" s="8"/>
      <c r="Y615" s="8"/>
      <c r="Z615" s="8"/>
      <c r="AA615" s="8"/>
      <c r="AB615" s="8"/>
      <c r="AC615" s="8"/>
      <c r="AD615" s="8"/>
    </row>
    <row r="616" spans="1:30" ht="15.75" customHeight="1" x14ac:dyDescent="0.2">
      <c r="A616" s="23"/>
      <c r="B616" s="23"/>
      <c r="C616" s="23"/>
      <c r="D616" s="23"/>
      <c r="E616" s="23"/>
      <c r="F616" s="23"/>
      <c r="G616" s="18"/>
      <c r="H616" s="18"/>
      <c r="I616" s="8"/>
      <c r="J616" s="8"/>
      <c r="K616" s="8"/>
      <c r="L616" s="8"/>
      <c r="M616" s="8"/>
      <c r="N616" s="8"/>
      <c r="O616" s="8"/>
      <c r="P616" s="8"/>
      <c r="Q616" s="8"/>
      <c r="R616" s="8"/>
      <c r="S616" s="8"/>
      <c r="T616" s="8"/>
      <c r="U616" s="8"/>
      <c r="V616" s="8"/>
      <c r="W616" s="8"/>
      <c r="X616" s="8"/>
      <c r="Y616" s="8"/>
      <c r="Z616" s="8"/>
      <c r="AA616" s="8"/>
      <c r="AB616" s="8"/>
      <c r="AC616" s="8"/>
      <c r="AD616" s="8"/>
    </row>
    <row r="617" spans="1:30" ht="15.75" customHeight="1" x14ac:dyDescent="0.2">
      <c r="A617" s="23"/>
      <c r="B617" s="23"/>
      <c r="C617" s="23"/>
      <c r="D617" s="23"/>
      <c r="E617" s="23"/>
      <c r="F617" s="23"/>
      <c r="G617" s="18"/>
      <c r="H617" s="18"/>
      <c r="I617" s="8"/>
      <c r="J617" s="8"/>
      <c r="K617" s="8"/>
      <c r="L617" s="8"/>
      <c r="M617" s="8"/>
      <c r="N617" s="8"/>
      <c r="O617" s="8"/>
      <c r="P617" s="8"/>
      <c r="Q617" s="8"/>
      <c r="R617" s="8"/>
      <c r="S617" s="8"/>
      <c r="T617" s="8"/>
      <c r="U617" s="8"/>
      <c r="V617" s="8"/>
      <c r="W617" s="8"/>
      <c r="X617" s="8"/>
      <c r="Y617" s="8"/>
      <c r="Z617" s="8"/>
      <c r="AA617" s="8"/>
      <c r="AB617" s="8"/>
      <c r="AC617" s="8"/>
      <c r="AD617" s="8"/>
    </row>
    <row r="618" spans="1:30" ht="15.75" customHeight="1" x14ac:dyDescent="0.2">
      <c r="A618" s="23"/>
      <c r="B618" s="23"/>
      <c r="C618" s="23"/>
      <c r="D618" s="23"/>
      <c r="E618" s="23"/>
      <c r="F618" s="23"/>
      <c r="G618" s="18"/>
      <c r="H618" s="18"/>
      <c r="I618" s="8"/>
      <c r="J618" s="8"/>
      <c r="K618" s="8"/>
      <c r="L618" s="8"/>
      <c r="M618" s="8"/>
      <c r="N618" s="8"/>
      <c r="O618" s="8"/>
      <c r="P618" s="8"/>
      <c r="Q618" s="8"/>
      <c r="R618" s="8"/>
      <c r="S618" s="8"/>
      <c r="T618" s="8"/>
      <c r="U618" s="8"/>
      <c r="V618" s="8"/>
      <c r="W618" s="8"/>
      <c r="X618" s="8"/>
      <c r="Y618" s="8"/>
      <c r="Z618" s="8"/>
      <c r="AA618" s="8"/>
      <c r="AB618" s="8"/>
      <c r="AC618" s="8"/>
      <c r="AD618" s="8"/>
    </row>
    <row r="619" spans="1:30" ht="15.75" customHeight="1" x14ac:dyDescent="0.2">
      <c r="A619" s="23"/>
      <c r="B619" s="23"/>
      <c r="C619" s="23"/>
      <c r="D619" s="23"/>
      <c r="E619" s="23"/>
      <c r="F619" s="23"/>
      <c r="G619" s="18"/>
      <c r="H619" s="18"/>
      <c r="I619" s="8"/>
      <c r="J619" s="8"/>
      <c r="K619" s="8"/>
      <c r="L619" s="8"/>
      <c r="M619" s="8"/>
      <c r="N619" s="8"/>
      <c r="O619" s="8"/>
      <c r="P619" s="8"/>
      <c r="Q619" s="8"/>
      <c r="R619" s="8"/>
      <c r="S619" s="8"/>
      <c r="T619" s="8"/>
      <c r="U619" s="8"/>
      <c r="V619" s="8"/>
      <c r="W619" s="8"/>
      <c r="X619" s="8"/>
      <c r="Y619" s="8"/>
      <c r="Z619" s="8"/>
      <c r="AA619" s="8"/>
      <c r="AB619" s="8"/>
      <c r="AC619" s="8"/>
      <c r="AD619" s="8"/>
    </row>
    <row r="620" spans="1:30" ht="15.75" customHeight="1" x14ac:dyDescent="0.2">
      <c r="A620" s="23"/>
      <c r="B620" s="23"/>
      <c r="C620" s="23"/>
      <c r="D620" s="23"/>
      <c r="E620" s="23"/>
      <c r="F620" s="23"/>
      <c r="G620" s="18"/>
      <c r="H620" s="18"/>
      <c r="I620" s="8"/>
      <c r="J620" s="8"/>
      <c r="K620" s="8"/>
      <c r="L620" s="8"/>
      <c r="M620" s="8"/>
      <c r="N620" s="8"/>
      <c r="O620" s="8"/>
      <c r="P620" s="8"/>
      <c r="Q620" s="8"/>
      <c r="R620" s="8"/>
      <c r="S620" s="8"/>
      <c r="T620" s="8"/>
      <c r="U620" s="8"/>
      <c r="V620" s="8"/>
      <c r="W620" s="8"/>
      <c r="X620" s="8"/>
      <c r="Y620" s="8"/>
      <c r="Z620" s="8"/>
      <c r="AA620" s="8"/>
      <c r="AB620" s="8"/>
      <c r="AC620" s="8"/>
      <c r="AD620" s="8"/>
    </row>
    <row r="621" spans="1:30" ht="15.75" customHeight="1" x14ac:dyDescent="0.2">
      <c r="A621" s="23"/>
      <c r="B621" s="23"/>
      <c r="C621" s="23"/>
      <c r="D621" s="23"/>
      <c r="E621" s="23"/>
      <c r="F621" s="23"/>
      <c r="G621" s="18"/>
      <c r="H621" s="18"/>
      <c r="I621" s="8"/>
      <c r="J621" s="8"/>
      <c r="K621" s="8"/>
      <c r="L621" s="8"/>
      <c r="M621" s="8"/>
      <c r="N621" s="8"/>
      <c r="O621" s="8"/>
      <c r="P621" s="8"/>
      <c r="Q621" s="8"/>
      <c r="R621" s="8"/>
      <c r="S621" s="8"/>
      <c r="T621" s="8"/>
      <c r="U621" s="8"/>
      <c r="V621" s="8"/>
      <c r="W621" s="8"/>
      <c r="X621" s="8"/>
      <c r="Y621" s="8"/>
      <c r="Z621" s="8"/>
      <c r="AA621" s="8"/>
      <c r="AB621" s="8"/>
      <c r="AC621" s="8"/>
      <c r="AD621" s="8"/>
    </row>
    <row r="622" spans="1:30" ht="15.75" customHeight="1" x14ac:dyDescent="0.2">
      <c r="A622" s="23"/>
      <c r="B622" s="23"/>
      <c r="C622" s="23"/>
      <c r="D622" s="23"/>
      <c r="E622" s="23"/>
      <c r="F622" s="23"/>
      <c r="G622" s="18"/>
      <c r="H622" s="18"/>
      <c r="I622" s="8"/>
      <c r="J622" s="8"/>
      <c r="K622" s="8"/>
      <c r="L622" s="8"/>
      <c r="M622" s="8"/>
      <c r="N622" s="8"/>
      <c r="O622" s="8"/>
      <c r="P622" s="8"/>
      <c r="Q622" s="8"/>
      <c r="R622" s="8"/>
      <c r="S622" s="8"/>
      <c r="T622" s="8"/>
      <c r="U622" s="8"/>
      <c r="V622" s="8"/>
      <c r="W622" s="8"/>
      <c r="X622" s="8"/>
      <c r="Y622" s="8"/>
      <c r="Z622" s="8"/>
      <c r="AA622" s="8"/>
      <c r="AB622" s="8"/>
      <c r="AC622" s="8"/>
      <c r="AD622" s="8"/>
    </row>
    <row r="623" spans="1:30" ht="15.75" customHeight="1" x14ac:dyDescent="0.2">
      <c r="A623" s="23"/>
      <c r="B623" s="23"/>
      <c r="C623" s="23"/>
      <c r="D623" s="23"/>
      <c r="E623" s="23"/>
      <c r="F623" s="23"/>
      <c r="G623" s="18"/>
      <c r="H623" s="18"/>
      <c r="I623" s="8"/>
      <c r="J623" s="8"/>
      <c r="K623" s="8"/>
      <c r="L623" s="8"/>
      <c r="M623" s="8"/>
      <c r="N623" s="8"/>
      <c r="O623" s="8"/>
      <c r="P623" s="8"/>
      <c r="Q623" s="8"/>
      <c r="R623" s="8"/>
      <c r="S623" s="8"/>
      <c r="T623" s="8"/>
      <c r="U623" s="8"/>
      <c r="V623" s="8"/>
      <c r="W623" s="8"/>
      <c r="X623" s="8"/>
      <c r="Y623" s="8"/>
      <c r="Z623" s="8"/>
      <c r="AA623" s="8"/>
      <c r="AB623" s="8"/>
      <c r="AC623" s="8"/>
      <c r="AD623" s="8"/>
    </row>
    <row r="624" spans="1:30" ht="15.75" customHeight="1" x14ac:dyDescent="0.2">
      <c r="A624" s="23"/>
      <c r="B624" s="23"/>
      <c r="C624" s="23"/>
      <c r="D624" s="23"/>
      <c r="E624" s="23"/>
      <c r="F624" s="23"/>
      <c r="G624" s="18"/>
      <c r="H624" s="18"/>
      <c r="I624" s="8"/>
      <c r="J624" s="8"/>
      <c r="K624" s="8"/>
      <c r="L624" s="8"/>
      <c r="M624" s="8"/>
      <c r="N624" s="8"/>
      <c r="O624" s="8"/>
      <c r="P624" s="8"/>
      <c r="Q624" s="8"/>
      <c r="R624" s="8"/>
      <c r="S624" s="8"/>
      <c r="T624" s="8"/>
      <c r="U624" s="8"/>
      <c r="V624" s="8"/>
      <c r="W624" s="8"/>
      <c r="X624" s="8"/>
      <c r="Y624" s="8"/>
      <c r="Z624" s="8"/>
      <c r="AA624" s="8"/>
      <c r="AB624" s="8"/>
      <c r="AC624" s="8"/>
      <c r="AD624" s="8"/>
    </row>
    <row r="625" spans="1:30" ht="15.75" customHeight="1" x14ac:dyDescent="0.2">
      <c r="A625" s="23"/>
      <c r="B625" s="23"/>
      <c r="C625" s="23"/>
      <c r="D625" s="23"/>
      <c r="E625" s="23"/>
      <c r="F625" s="23"/>
      <c r="G625" s="18"/>
      <c r="H625" s="18"/>
      <c r="I625" s="8"/>
      <c r="J625" s="8"/>
      <c r="K625" s="8"/>
      <c r="L625" s="8"/>
      <c r="M625" s="8"/>
      <c r="N625" s="8"/>
      <c r="O625" s="8"/>
      <c r="P625" s="8"/>
      <c r="Q625" s="8"/>
      <c r="R625" s="8"/>
      <c r="S625" s="8"/>
      <c r="T625" s="8"/>
      <c r="U625" s="8"/>
      <c r="V625" s="8"/>
      <c r="W625" s="8"/>
      <c r="X625" s="8"/>
      <c r="Y625" s="8"/>
      <c r="Z625" s="8"/>
      <c r="AA625" s="8"/>
      <c r="AB625" s="8"/>
      <c r="AC625" s="8"/>
      <c r="AD625" s="8"/>
    </row>
    <row r="626" spans="1:30" ht="15.75" customHeight="1" x14ac:dyDescent="0.2">
      <c r="A626" s="23"/>
      <c r="B626" s="23"/>
      <c r="C626" s="23"/>
      <c r="D626" s="23"/>
      <c r="E626" s="23"/>
      <c r="F626" s="23"/>
      <c r="G626" s="18"/>
      <c r="H626" s="18"/>
      <c r="I626" s="8"/>
      <c r="J626" s="8"/>
      <c r="K626" s="8"/>
      <c r="L626" s="8"/>
      <c r="M626" s="8"/>
      <c r="N626" s="8"/>
      <c r="O626" s="8"/>
      <c r="P626" s="8"/>
      <c r="Q626" s="8"/>
      <c r="R626" s="8"/>
      <c r="S626" s="8"/>
      <c r="T626" s="8"/>
      <c r="U626" s="8"/>
      <c r="V626" s="8"/>
      <c r="W626" s="8"/>
      <c r="X626" s="8"/>
      <c r="Y626" s="8"/>
      <c r="Z626" s="8"/>
      <c r="AA626" s="8"/>
      <c r="AB626" s="8"/>
      <c r="AC626" s="8"/>
      <c r="AD626" s="8"/>
    </row>
    <row r="627" spans="1:30" ht="15.75" customHeight="1" x14ac:dyDescent="0.2">
      <c r="A627" s="23"/>
      <c r="B627" s="23"/>
      <c r="C627" s="23"/>
      <c r="D627" s="23"/>
      <c r="E627" s="23"/>
      <c r="F627" s="23"/>
      <c r="G627" s="18"/>
      <c r="H627" s="18"/>
      <c r="I627" s="8"/>
      <c r="J627" s="8"/>
      <c r="K627" s="8"/>
      <c r="L627" s="8"/>
      <c r="M627" s="8"/>
      <c r="N627" s="8"/>
      <c r="O627" s="8"/>
      <c r="P627" s="8"/>
      <c r="Q627" s="8"/>
      <c r="R627" s="8"/>
      <c r="S627" s="8"/>
      <c r="T627" s="8"/>
      <c r="U627" s="8"/>
      <c r="V627" s="8"/>
      <c r="W627" s="8"/>
      <c r="X627" s="8"/>
      <c r="Y627" s="8"/>
      <c r="Z627" s="8"/>
      <c r="AA627" s="8"/>
      <c r="AB627" s="8"/>
      <c r="AC627" s="8"/>
      <c r="AD627" s="8"/>
    </row>
    <row r="628" spans="1:30" ht="15.75" customHeight="1" x14ac:dyDescent="0.2">
      <c r="A628" s="23"/>
      <c r="B628" s="23"/>
      <c r="C628" s="23"/>
      <c r="D628" s="23"/>
      <c r="E628" s="23"/>
      <c r="F628" s="23"/>
      <c r="G628" s="18"/>
      <c r="H628" s="18"/>
      <c r="I628" s="8"/>
      <c r="J628" s="8"/>
      <c r="K628" s="8"/>
      <c r="L628" s="8"/>
      <c r="M628" s="8"/>
      <c r="N628" s="8"/>
      <c r="O628" s="8"/>
      <c r="P628" s="8"/>
      <c r="Q628" s="8"/>
      <c r="R628" s="8"/>
      <c r="S628" s="8"/>
      <c r="T628" s="8"/>
      <c r="U628" s="8"/>
      <c r="V628" s="8"/>
      <c r="W628" s="8"/>
      <c r="X628" s="8"/>
      <c r="Y628" s="8"/>
      <c r="Z628" s="8"/>
      <c r="AA628" s="8"/>
      <c r="AB628" s="8"/>
      <c r="AC628" s="8"/>
      <c r="AD628" s="8"/>
    </row>
    <row r="629" spans="1:30" ht="15.75" customHeight="1" x14ac:dyDescent="0.2">
      <c r="A629" s="23"/>
      <c r="B629" s="23"/>
      <c r="C629" s="23"/>
      <c r="D629" s="23"/>
      <c r="E629" s="23"/>
      <c r="F629" s="23"/>
      <c r="G629" s="18"/>
      <c r="H629" s="18"/>
      <c r="I629" s="8"/>
      <c r="J629" s="8"/>
      <c r="K629" s="8"/>
      <c r="L629" s="8"/>
      <c r="M629" s="8"/>
      <c r="N629" s="8"/>
      <c r="O629" s="8"/>
      <c r="P629" s="8"/>
      <c r="Q629" s="8"/>
      <c r="R629" s="8"/>
      <c r="S629" s="8"/>
      <c r="T629" s="8"/>
      <c r="U629" s="8"/>
      <c r="V629" s="8"/>
      <c r="W629" s="8"/>
      <c r="X629" s="8"/>
      <c r="Y629" s="8"/>
      <c r="Z629" s="8"/>
      <c r="AA629" s="8"/>
      <c r="AB629" s="8"/>
      <c r="AC629" s="8"/>
      <c r="AD629" s="8"/>
    </row>
    <row r="630" spans="1:30" ht="15.75" customHeight="1" x14ac:dyDescent="0.2">
      <c r="A630" s="23"/>
      <c r="B630" s="23"/>
      <c r="C630" s="23"/>
      <c r="D630" s="23"/>
      <c r="E630" s="23"/>
      <c r="F630" s="23"/>
      <c r="G630" s="18"/>
      <c r="H630" s="18"/>
      <c r="I630" s="8"/>
      <c r="J630" s="8"/>
      <c r="K630" s="8"/>
      <c r="L630" s="8"/>
      <c r="M630" s="8"/>
      <c r="N630" s="8"/>
      <c r="O630" s="8"/>
      <c r="P630" s="8"/>
      <c r="Q630" s="8"/>
      <c r="R630" s="8"/>
      <c r="S630" s="8"/>
      <c r="T630" s="8"/>
      <c r="U630" s="8"/>
      <c r="V630" s="8"/>
      <c r="W630" s="8"/>
      <c r="X630" s="8"/>
      <c r="Y630" s="8"/>
      <c r="Z630" s="8"/>
      <c r="AA630" s="8"/>
      <c r="AB630" s="8"/>
      <c r="AC630" s="8"/>
      <c r="AD630" s="8"/>
    </row>
    <row r="631" spans="1:30" ht="15.75" customHeight="1" x14ac:dyDescent="0.2">
      <c r="A631" s="23"/>
      <c r="B631" s="23"/>
      <c r="C631" s="23"/>
      <c r="D631" s="23"/>
      <c r="E631" s="23"/>
      <c r="F631" s="23"/>
      <c r="G631" s="18"/>
      <c r="H631" s="18"/>
      <c r="I631" s="8"/>
      <c r="J631" s="8"/>
      <c r="K631" s="8"/>
      <c r="L631" s="8"/>
      <c r="M631" s="8"/>
      <c r="N631" s="8"/>
      <c r="O631" s="8"/>
      <c r="P631" s="8"/>
      <c r="Q631" s="8"/>
      <c r="R631" s="8"/>
      <c r="S631" s="8"/>
      <c r="T631" s="8"/>
      <c r="U631" s="8"/>
      <c r="V631" s="8"/>
      <c r="W631" s="8"/>
      <c r="X631" s="8"/>
      <c r="Y631" s="8"/>
      <c r="Z631" s="8"/>
      <c r="AA631" s="8"/>
      <c r="AB631" s="8"/>
      <c r="AC631" s="8"/>
      <c r="AD631" s="8"/>
    </row>
    <row r="632" spans="1:30" ht="15.75" customHeight="1" x14ac:dyDescent="0.2">
      <c r="A632" s="23"/>
      <c r="B632" s="23"/>
      <c r="C632" s="23"/>
      <c r="D632" s="23"/>
      <c r="E632" s="23"/>
      <c r="F632" s="23"/>
      <c r="G632" s="18"/>
      <c r="H632" s="18"/>
      <c r="I632" s="8"/>
      <c r="J632" s="8"/>
      <c r="K632" s="8"/>
      <c r="L632" s="8"/>
      <c r="M632" s="8"/>
      <c r="N632" s="8"/>
      <c r="O632" s="8"/>
      <c r="P632" s="8"/>
      <c r="Q632" s="8"/>
      <c r="R632" s="8"/>
      <c r="S632" s="8"/>
      <c r="T632" s="8"/>
      <c r="U632" s="8"/>
      <c r="V632" s="8"/>
      <c r="W632" s="8"/>
      <c r="X632" s="8"/>
      <c r="Y632" s="8"/>
      <c r="Z632" s="8"/>
      <c r="AA632" s="8"/>
      <c r="AB632" s="8"/>
      <c r="AC632" s="8"/>
      <c r="AD632" s="8"/>
    </row>
    <row r="633" spans="1:30" ht="15.75" customHeight="1" x14ac:dyDescent="0.2">
      <c r="A633" s="23"/>
      <c r="B633" s="23"/>
      <c r="C633" s="23"/>
      <c r="D633" s="23"/>
      <c r="E633" s="23"/>
      <c r="F633" s="23"/>
      <c r="G633" s="18"/>
      <c r="H633" s="18"/>
      <c r="I633" s="8"/>
      <c r="J633" s="8"/>
      <c r="K633" s="8"/>
      <c r="L633" s="8"/>
      <c r="M633" s="8"/>
      <c r="N633" s="8"/>
      <c r="O633" s="8"/>
      <c r="P633" s="8"/>
      <c r="Q633" s="8"/>
      <c r="R633" s="8"/>
      <c r="S633" s="8"/>
      <c r="T633" s="8"/>
      <c r="U633" s="8"/>
      <c r="V633" s="8"/>
      <c r="W633" s="8"/>
      <c r="X633" s="8"/>
      <c r="Y633" s="8"/>
      <c r="Z633" s="8"/>
      <c r="AA633" s="8"/>
      <c r="AB633" s="8"/>
      <c r="AC633" s="8"/>
      <c r="AD633" s="8"/>
    </row>
    <row r="634" spans="1:30" ht="15.75" customHeight="1" x14ac:dyDescent="0.2">
      <c r="A634" s="23"/>
      <c r="B634" s="23"/>
      <c r="C634" s="23"/>
      <c r="D634" s="23"/>
      <c r="E634" s="23"/>
      <c r="F634" s="23"/>
      <c r="G634" s="18"/>
      <c r="H634" s="18"/>
      <c r="I634" s="8"/>
      <c r="J634" s="8"/>
      <c r="K634" s="8"/>
      <c r="L634" s="8"/>
      <c r="M634" s="8"/>
      <c r="N634" s="8"/>
      <c r="O634" s="8"/>
      <c r="P634" s="8"/>
      <c r="Q634" s="8"/>
      <c r="R634" s="8"/>
      <c r="S634" s="8"/>
      <c r="T634" s="8"/>
      <c r="U634" s="8"/>
      <c r="V634" s="8"/>
      <c r="W634" s="8"/>
      <c r="X634" s="8"/>
      <c r="Y634" s="8"/>
      <c r="Z634" s="8"/>
      <c r="AA634" s="8"/>
      <c r="AB634" s="8"/>
      <c r="AC634" s="8"/>
      <c r="AD634" s="8"/>
    </row>
    <row r="635" spans="1:30" ht="15.75" customHeight="1" x14ac:dyDescent="0.2">
      <c r="A635" s="23"/>
      <c r="B635" s="23"/>
      <c r="C635" s="23"/>
      <c r="D635" s="23"/>
      <c r="E635" s="23"/>
      <c r="F635" s="23"/>
      <c r="G635" s="18"/>
      <c r="H635" s="18"/>
      <c r="I635" s="8"/>
      <c r="J635" s="8"/>
      <c r="K635" s="8"/>
      <c r="L635" s="8"/>
      <c r="M635" s="8"/>
      <c r="N635" s="8"/>
      <c r="O635" s="8"/>
      <c r="P635" s="8"/>
      <c r="Q635" s="8"/>
      <c r="R635" s="8"/>
      <c r="S635" s="8"/>
      <c r="T635" s="8"/>
      <c r="U635" s="8"/>
      <c r="V635" s="8"/>
      <c r="W635" s="8"/>
      <c r="X635" s="8"/>
      <c r="Y635" s="8"/>
      <c r="Z635" s="8"/>
      <c r="AA635" s="8"/>
      <c r="AB635" s="8"/>
      <c r="AC635" s="8"/>
      <c r="AD635" s="8"/>
    </row>
    <row r="636" spans="1:30" ht="15.75" customHeight="1" x14ac:dyDescent="0.2">
      <c r="A636" s="23"/>
      <c r="B636" s="23"/>
      <c r="C636" s="23"/>
      <c r="D636" s="23"/>
      <c r="E636" s="23"/>
      <c r="F636" s="23"/>
      <c r="G636" s="18"/>
      <c r="H636" s="18"/>
      <c r="I636" s="8"/>
      <c r="J636" s="8"/>
      <c r="K636" s="8"/>
      <c r="L636" s="8"/>
      <c r="M636" s="8"/>
      <c r="N636" s="8"/>
      <c r="O636" s="8"/>
      <c r="P636" s="8"/>
      <c r="Q636" s="8"/>
      <c r="R636" s="8"/>
      <c r="S636" s="8"/>
      <c r="T636" s="8"/>
      <c r="U636" s="8"/>
      <c r="V636" s="8"/>
      <c r="W636" s="8"/>
      <c r="X636" s="8"/>
      <c r="Y636" s="8"/>
      <c r="Z636" s="8"/>
      <c r="AA636" s="8"/>
      <c r="AB636" s="8"/>
      <c r="AC636" s="8"/>
      <c r="AD636" s="8"/>
    </row>
    <row r="637" spans="1:30" ht="15.75" customHeight="1" x14ac:dyDescent="0.2">
      <c r="A637" s="23"/>
      <c r="B637" s="23"/>
      <c r="C637" s="23"/>
      <c r="D637" s="23"/>
      <c r="E637" s="23"/>
      <c r="F637" s="23"/>
      <c r="G637" s="18"/>
      <c r="H637" s="18"/>
      <c r="I637" s="8"/>
      <c r="J637" s="8"/>
      <c r="K637" s="8"/>
      <c r="L637" s="8"/>
      <c r="M637" s="8"/>
      <c r="N637" s="8"/>
      <c r="O637" s="8"/>
      <c r="P637" s="8"/>
      <c r="Q637" s="8"/>
      <c r="R637" s="8"/>
      <c r="S637" s="8"/>
      <c r="T637" s="8"/>
      <c r="U637" s="8"/>
      <c r="V637" s="8"/>
      <c r="W637" s="8"/>
      <c r="X637" s="8"/>
      <c r="Y637" s="8"/>
      <c r="Z637" s="8"/>
      <c r="AA637" s="8"/>
      <c r="AB637" s="8"/>
      <c r="AC637" s="8"/>
      <c r="AD637" s="8"/>
    </row>
    <row r="638" spans="1:30" ht="15.75" customHeight="1" x14ac:dyDescent="0.2">
      <c r="A638" s="23"/>
      <c r="B638" s="23"/>
      <c r="C638" s="23"/>
      <c r="D638" s="23"/>
      <c r="E638" s="23"/>
      <c r="F638" s="23"/>
      <c r="G638" s="18"/>
      <c r="H638" s="18"/>
      <c r="I638" s="8"/>
      <c r="J638" s="8"/>
      <c r="K638" s="8"/>
      <c r="L638" s="8"/>
      <c r="M638" s="8"/>
      <c r="N638" s="8"/>
      <c r="O638" s="8"/>
      <c r="P638" s="8"/>
      <c r="Q638" s="8"/>
      <c r="R638" s="8"/>
      <c r="S638" s="8"/>
      <c r="T638" s="8"/>
      <c r="U638" s="8"/>
      <c r="V638" s="8"/>
      <c r="W638" s="8"/>
      <c r="X638" s="8"/>
      <c r="Y638" s="8"/>
      <c r="Z638" s="8"/>
      <c r="AA638" s="8"/>
      <c r="AB638" s="8"/>
      <c r="AC638" s="8"/>
      <c r="AD638" s="8"/>
    </row>
    <row r="639" spans="1:30" ht="15.75" customHeight="1" x14ac:dyDescent="0.2">
      <c r="A639" s="23"/>
      <c r="B639" s="23"/>
      <c r="C639" s="23"/>
      <c r="D639" s="23"/>
      <c r="E639" s="23"/>
      <c r="F639" s="23"/>
      <c r="G639" s="18"/>
      <c r="H639" s="18"/>
      <c r="I639" s="8"/>
      <c r="J639" s="8"/>
      <c r="K639" s="8"/>
      <c r="L639" s="8"/>
      <c r="M639" s="8"/>
      <c r="N639" s="8"/>
      <c r="O639" s="8"/>
      <c r="P639" s="8"/>
      <c r="Q639" s="8"/>
      <c r="R639" s="8"/>
      <c r="S639" s="8"/>
      <c r="T639" s="8"/>
      <c r="U639" s="8"/>
      <c r="V639" s="8"/>
      <c r="W639" s="8"/>
      <c r="X639" s="8"/>
      <c r="Y639" s="8"/>
      <c r="Z639" s="8"/>
      <c r="AA639" s="8"/>
      <c r="AB639" s="8"/>
      <c r="AC639" s="8"/>
      <c r="AD639" s="8"/>
    </row>
    <row r="640" spans="1:30" ht="15.75" customHeight="1" x14ac:dyDescent="0.2">
      <c r="A640" s="23"/>
      <c r="B640" s="23"/>
      <c r="C640" s="23"/>
      <c r="D640" s="23"/>
      <c r="E640" s="23"/>
      <c r="F640" s="23"/>
      <c r="G640" s="18"/>
      <c r="H640" s="18"/>
      <c r="I640" s="8"/>
      <c r="J640" s="8"/>
      <c r="K640" s="8"/>
      <c r="L640" s="8"/>
      <c r="M640" s="8"/>
      <c r="N640" s="8"/>
      <c r="O640" s="8"/>
      <c r="P640" s="8"/>
      <c r="Q640" s="8"/>
      <c r="R640" s="8"/>
      <c r="S640" s="8"/>
      <c r="T640" s="8"/>
      <c r="U640" s="8"/>
      <c r="V640" s="8"/>
      <c r="W640" s="8"/>
      <c r="X640" s="8"/>
      <c r="Y640" s="8"/>
      <c r="Z640" s="8"/>
      <c r="AA640" s="8"/>
      <c r="AB640" s="8"/>
      <c r="AC640" s="8"/>
      <c r="AD640" s="8"/>
    </row>
    <row r="641" spans="1:30" ht="15.75" customHeight="1" x14ac:dyDescent="0.2">
      <c r="A641" s="23"/>
      <c r="B641" s="23"/>
      <c r="C641" s="23"/>
      <c r="D641" s="23"/>
      <c r="E641" s="23"/>
      <c r="F641" s="23"/>
      <c r="G641" s="18"/>
      <c r="H641" s="18"/>
      <c r="I641" s="8"/>
      <c r="J641" s="8"/>
      <c r="K641" s="8"/>
      <c r="L641" s="8"/>
      <c r="M641" s="8"/>
      <c r="N641" s="8"/>
      <c r="O641" s="8"/>
      <c r="P641" s="8"/>
      <c r="Q641" s="8"/>
      <c r="R641" s="8"/>
      <c r="S641" s="8"/>
      <c r="T641" s="8"/>
      <c r="U641" s="8"/>
      <c r="V641" s="8"/>
      <c r="W641" s="8"/>
      <c r="X641" s="8"/>
      <c r="Y641" s="8"/>
      <c r="Z641" s="8"/>
      <c r="AA641" s="8"/>
      <c r="AB641" s="8"/>
      <c r="AC641" s="8"/>
      <c r="AD641" s="8"/>
    </row>
    <row r="642" spans="1:30" ht="15.75" customHeight="1" x14ac:dyDescent="0.2">
      <c r="A642" s="23"/>
      <c r="B642" s="23"/>
      <c r="C642" s="23"/>
      <c r="D642" s="23"/>
      <c r="E642" s="23"/>
      <c r="F642" s="23"/>
      <c r="G642" s="18"/>
      <c r="H642" s="18"/>
      <c r="I642" s="8"/>
      <c r="J642" s="8"/>
      <c r="K642" s="8"/>
      <c r="L642" s="8"/>
      <c r="M642" s="8"/>
      <c r="N642" s="8"/>
      <c r="O642" s="8"/>
      <c r="P642" s="8"/>
      <c r="Q642" s="8"/>
      <c r="R642" s="8"/>
      <c r="S642" s="8"/>
      <c r="T642" s="8"/>
      <c r="U642" s="8"/>
      <c r="V642" s="8"/>
      <c r="W642" s="8"/>
      <c r="X642" s="8"/>
      <c r="Y642" s="8"/>
      <c r="Z642" s="8"/>
      <c r="AA642" s="8"/>
      <c r="AB642" s="8"/>
      <c r="AC642" s="8"/>
      <c r="AD642" s="8"/>
    </row>
    <row r="643" spans="1:30" ht="15.75" customHeight="1" x14ac:dyDescent="0.2">
      <c r="A643" s="23"/>
      <c r="B643" s="23"/>
      <c r="C643" s="23"/>
      <c r="D643" s="23"/>
      <c r="E643" s="23"/>
      <c r="F643" s="23"/>
      <c r="G643" s="18"/>
      <c r="H643" s="18"/>
      <c r="I643" s="8"/>
      <c r="J643" s="8"/>
      <c r="K643" s="8"/>
      <c r="L643" s="8"/>
      <c r="M643" s="8"/>
      <c r="N643" s="8"/>
      <c r="O643" s="8"/>
      <c r="P643" s="8"/>
      <c r="Q643" s="8"/>
      <c r="R643" s="8"/>
      <c r="S643" s="8"/>
      <c r="T643" s="8"/>
      <c r="U643" s="8"/>
      <c r="V643" s="8"/>
      <c r="W643" s="8"/>
      <c r="X643" s="8"/>
      <c r="Y643" s="8"/>
      <c r="Z643" s="8"/>
      <c r="AA643" s="8"/>
      <c r="AB643" s="8"/>
      <c r="AC643" s="8"/>
      <c r="AD643" s="8"/>
    </row>
    <row r="644" spans="1:30" ht="15.75" customHeight="1" x14ac:dyDescent="0.2">
      <c r="A644" s="23"/>
      <c r="B644" s="23"/>
      <c r="C644" s="23"/>
      <c r="D644" s="23"/>
      <c r="E644" s="23"/>
      <c r="F644" s="23"/>
      <c r="G644" s="18"/>
      <c r="H644" s="18"/>
      <c r="I644" s="8"/>
      <c r="J644" s="8"/>
      <c r="K644" s="8"/>
      <c r="L644" s="8"/>
      <c r="M644" s="8"/>
      <c r="N644" s="8"/>
      <c r="O644" s="8"/>
      <c r="P644" s="8"/>
      <c r="Q644" s="8"/>
      <c r="R644" s="8"/>
      <c r="S644" s="8"/>
      <c r="T644" s="8"/>
      <c r="U644" s="8"/>
      <c r="V644" s="8"/>
      <c r="W644" s="8"/>
      <c r="X644" s="8"/>
      <c r="Y644" s="8"/>
      <c r="Z644" s="8"/>
      <c r="AA644" s="8"/>
      <c r="AB644" s="8"/>
      <c r="AC644" s="8"/>
      <c r="AD644" s="8"/>
    </row>
    <row r="645" spans="1:30" ht="15.75" customHeight="1" x14ac:dyDescent="0.2">
      <c r="A645" s="23"/>
      <c r="B645" s="23"/>
      <c r="C645" s="23"/>
      <c r="D645" s="23"/>
      <c r="E645" s="23"/>
      <c r="F645" s="23"/>
      <c r="G645" s="18"/>
      <c r="H645" s="18"/>
      <c r="I645" s="8"/>
      <c r="J645" s="8"/>
      <c r="K645" s="8"/>
      <c r="L645" s="8"/>
      <c r="M645" s="8"/>
      <c r="N645" s="8"/>
      <c r="O645" s="8"/>
      <c r="P645" s="8"/>
      <c r="Q645" s="8"/>
      <c r="R645" s="8"/>
      <c r="S645" s="8"/>
      <c r="T645" s="8"/>
      <c r="U645" s="8"/>
      <c r="V645" s="8"/>
      <c r="W645" s="8"/>
      <c r="X645" s="8"/>
      <c r="Y645" s="8"/>
      <c r="Z645" s="8"/>
      <c r="AA645" s="8"/>
      <c r="AB645" s="8"/>
      <c r="AC645" s="8"/>
      <c r="AD645" s="8"/>
    </row>
    <row r="646" spans="1:30" ht="15.75" customHeight="1" x14ac:dyDescent="0.2">
      <c r="A646" s="23"/>
      <c r="B646" s="23"/>
      <c r="C646" s="23"/>
      <c r="D646" s="23"/>
      <c r="E646" s="23"/>
      <c r="F646" s="23"/>
      <c r="G646" s="18"/>
      <c r="H646" s="18"/>
      <c r="I646" s="8"/>
      <c r="J646" s="8"/>
      <c r="K646" s="8"/>
      <c r="L646" s="8"/>
      <c r="M646" s="8"/>
      <c r="N646" s="8"/>
      <c r="O646" s="8"/>
      <c r="P646" s="8"/>
      <c r="Q646" s="8"/>
      <c r="R646" s="8"/>
      <c r="S646" s="8"/>
      <c r="T646" s="8"/>
      <c r="U646" s="8"/>
      <c r="V646" s="8"/>
      <c r="W646" s="8"/>
      <c r="X646" s="8"/>
      <c r="Y646" s="8"/>
      <c r="Z646" s="8"/>
      <c r="AA646" s="8"/>
      <c r="AB646" s="8"/>
      <c r="AC646" s="8"/>
      <c r="AD646" s="8"/>
    </row>
    <row r="647" spans="1:30" ht="15.75" customHeight="1" x14ac:dyDescent="0.2">
      <c r="A647" s="23"/>
      <c r="B647" s="23"/>
      <c r="C647" s="23"/>
      <c r="D647" s="23"/>
      <c r="E647" s="23"/>
      <c r="F647" s="23"/>
      <c r="G647" s="18"/>
      <c r="H647" s="18"/>
      <c r="I647" s="8"/>
      <c r="J647" s="8"/>
      <c r="K647" s="8"/>
      <c r="L647" s="8"/>
      <c r="M647" s="8"/>
      <c r="N647" s="8"/>
      <c r="O647" s="8"/>
      <c r="P647" s="8"/>
      <c r="Q647" s="8"/>
      <c r="R647" s="8"/>
      <c r="S647" s="8"/>
      <c r="T647" s="8"/>
      <c r="U647" s="8"/>
      <c r="V647" s="8"/>
      <c r="W647" s="8"/>
      <c r="X647" s="8"/>
      <c r="Y647" s="8"/>
      <c r="Z647" s="8"/>
      <c r="AA647" s="8"/>
      <c r="AB647" s="8"/>
      <c r="AC647" s="8"/>
      <c r="AD647" s="8"/>
    </row>
    <row r="648" spans="1:30" ht="15.75" customHeight="1" x14ac:dyDescent="0.2">
      <c r="A648" s="23"/>
      <c r="B648" s="23"/>
      <c r="C648" s="23"/>
      <c r="D648" s="23"/>
      <c r="E648" s="23"/>
      <c r="F648" s="23"/>
      <c r="G648" s="18"/>
      <c r="H648" s="18"/>
      <c r="I648" s="8"/>
      <c r="J648" s="8"/>
      <c r="K648" s="8"/>
      <c r="L648" s="8"/>
      <c r="M648" s="8"/>
      <c r="N648" s="8"/>
      <c r="O648" s="8"/>
      <c r="P648" s="8"/>
      <c r="Q648" s="8"/>
      <c r="R648" s="8"/>
      <c r="S648" s="8"/>
      <c r="T648" s="8"/>
      <c r="U648" s="8"/>
      <c r="V648" s="8"/>
      <c r="W648" s="8"/>
      <c r="X648" s="8"/>
      <c r="Y648" s="8"/>
      <c r="Z648" s="8"/>
      <c r="AA648" s="8"/>
      <c r="AB648" s="8"/>
      <c r="AC648" s="8"/>
      <c r="AD648" s="8"/>
    </row>
    <row r="649" spans="1:30" ht="15.75" customHeight="1" x14ac:dyDescent="0.2">
      <c r="A649" s="23"/>
      <c r="B649" s="23"/>
      <c r="C649" s="23"/>
      <c r="D649" s="23"/>
      <c r="E649" s="23"/>
      <c r="F649" s="23"/>
      <c r="G649" s="18"/>
      <c r="H649" s="18"/>
      <c r="I649" s="8"/>
      <c r="J649" s="8"/>
      <c r="K649" s="8"/>
      <c r="L649" s="8"/>
      <c r="M649" s="8"/>
      <c r="N649" s="8"/>
      <c r="O649" s="8"/>
      <c r="P649" s="8"/>
      <c r="Q649" s="8"/>
      <c r="R649" s="8"/>
      <c r="S649" s="8"/>
      <c r="T649" s="8"/>
      <c r="U649" s="8"/>
      <c r="V649" s="8"/>
      <c r="W649" s="8"/>
      <c r="X649" s="8"/>
      <c r="Y649" s="8"/>
      <c r="Z649" s="8"/>
      <c r="AA649" s="8"/>
      <c r="AB649" s="8"/>
      <c r="AC649" s="8"/>
      <c r="AD649" s="8"/>
    </row>
    <row r="650" spans="1:30" ht="15.75" customHeight="1" x14ac:dyDescent="0.2">
      <c r="A650" s="23"/>
      <c r="B650" s="23"/>
      <c r="C650" s="23"/>
      <c r="D650" s="23"/>
      <c r="E650" s="23"/>
      <c r="F650" s="23"/>
      <c r="G650" s="18"/>
      <c r="H650" s="18"/>
      <c r="I650" s="8"/>
      <c r="J650" s="8"/>
      <c r="K650" s="8"/>
      <c r="L650" s="8"/>
      <c r="M650" s="8"/>
      <c r="N650" s="8"/>
      <c r="O650" s="8"/>
      <c r="P650" s="8"/>
      <c r="Q650" s="8"/>
      <c r="R650" s="8"/>
      <c r="S650" s="8"/>
      <c r="T650" s="8"/>
      <c r="U650" s="8"/>
      <c r="V650" s="8"/>
      <c r="W650" s="8"/>
      <c r="X650" s="8"/>
      <c r="Y650" s="8"/>
      <c r="Z650" s="8"/>
      <c r="AA650" s="8"/>
      <c r="AB650" s="8"/>
      <c r="AC650" s="8"/>
      <c r="AD650" s="8"/>
    </row>
    <row r="651" spans="1:30" ht="15.75" customHeight="1" x14ac:dyDescent="0.2">
      <c r="A651" s="23"/>
      <c r="B651" s="23"/>
      <c r="C651" s="23"/>
      <c r="D651" s="23"/>
      <c r="E651" s="23"/>
      <c r="F651" s="23"/>
      <c r="G651" s="18"/>
      <c r="H651" s="18"/>
      <c r="I651" s="8"/>
      <c r="J651" s="8"/>
      <c r="K651" s="8"/>
      <c r="L651" s="8"/>
      <c r="M651" s="8"/>
      <c r="N651" s="8"/>
      <c r="O651" s="8"/>
      <c r="P651" s="8"/>
      <c r="Q651" s="8"/>
      <c r="R651" s="8"/>
      <c r="S651" s="8"/>
      <c r="T651" s="8"/>
      <c r="U651" s="8"/>
      <c r="V651" s="8"/>
      <c r="W651" s="8"/>
      <c r="X651" s="8"/>
      <c r="Y651" s="8"/>
      <c r="Z651" s="8"/>
      <c r="AA651" s="8"/>
      <c r="AB651" s="8"/>
      <c r="AC651" s="8"/>
      <c r="AD651" s="8"/>
    </row>
    <row r="652" spans="1:30" ht="15.75" customHeight="1" x14ac:dyDescent="0.2">
      <c r="A652" s="23"/>
      <c r="B652" s="23"/>
      <c r="C652" s="23"/>
      <c r="D652" s="23"/>
      <c r="E652" s="23"/>
      <c r="F652" s="23"/>
      <c r="G652" s="18"/>
      <c r="H652" s="18"/>
      <c r="I652" s="8"/>
      <c r="J652" s="8"/>
      <c r="K652" s="8"/>
      <c r="L652" s="8"/>
      <c r="M652" s="8"/>
      <c r="N652" s="8"/>
      <c r="O652" s="8"/>
      <c r="P652" s="8"/>
      <c r="Q652" s="8"/>
      <c r="R652" s="8"/>
      <c r="S652" s="8"/>
      <c r="T652" s="8"/>
      <c r="U652" s="8"/>
      <c r="V652" s="8"/>
      <c r="W652" s="8"/>
      <c r="X652" s="8"/>
      <c r="Y652" s="8"/>
      <c r="Z652" s="8"/>
      <c r="AA652" s="8"/>
      <c r="AB652" s="8"/>
      <c r="AC652" s="8"/>
      <c r="AD652" s="8"/>
    </row>
    <row r="653" spans="1:30" ht="15.75" customHeight="1" x14ac:dyDescent="0.2">
      <c r="A653" s="23"/>
      <c r="B653" s="23"/>
      <c r="C653" s="23"/>
      <c r="D653" s="23"/>
      <c r="E653" s="23"/>
      <c r="F653" s="23"/>
      <c r="G653" s="18"/>
      <c r="H653" s="18"/>
      <c r="I653" s="8"/>
      <c r="J653" s="8"/>
      <c r="K653" s="8"/>
      <c r="L653" s="8"/>
      <c r="M653" s="8"/>
      <c r="N653" s="8"/>
      <c r="O653" s="8"/>
      <c r="P653" s="8"/>
      <c r="Q653" s="8"/>
      <c r="R653" s="8"/>
      <c r="S653" s="8"/>
      <c r="T653" s="8"/>
      <c r="U653" s="8"/>
      <c r="V653" s="8"/>
      <c r="W653" s="8"/>
      <c r="X653" s="8"/>
      <c r="Y653" s="8"/>
      <c r="Z653" s="8"/>
      <c r="AA653" s="8"/>
      <c r="AB653" s="8"/>
      <c r="AC653" s="8"/>
      <c r="AD653" s="8"/>
    </row>
    <row r="654" spans="1:30" ht="15.75" customHeight="1" x14ac:dyDescent="0.2">
      <c r="A654" s="23"/>
      <c r="B654" s="23"/>
      <c r="C654" s="23"/>
      <c r="D654" s="23"/>
      <c r="E654" s="23"/>
      <c r="F654" s="23"/>
      <c r="G654" s="18"/>
      <c r="H654" s="18"/>
      <c r="I654" s="8"/>
      <c r="J654" s="8"/>
      <c r="K654" s="8"/>
      <c r="L654" s="8"/>
      <c r="M654" s="8"/>
      <c r="N654" s="8"/>
      <c r="O654" s="8"/>
      <c r="P654" s="8"/>
      <c r="Q654" s="8"/>
      <c r="R654" s="8"/>
      <c r="S654" s="8"/>
      <c r="T654" s="8"/>
      <c r="U654" s="8"/>
      <c r="V654" s="8"/>
      <c r="W654" s="8"/>
      <c r="X654" s="8"/>
      <c r="Y654" s="8"/>
      <c r="Z654" s="8"/>
      <c r="AA654" s="8"/>
      <c r="AB654" s="8"/>
      <c r="AC654" s="8"/>
      <c r="AD654" s="8"/>
    </row>
    <row r="655" spans="1:30" ht="15.75" customHeight="1" x14ac:dyDescent="0.2">
      <c r="A655" s="23"/>
      <c r="B655" s="23"/>
      <c r="C655" s="23"/>
      <c r="D655" s="23"/>
      <c r="E655" s="23"/>
      <c r="F655" s="23"/>
      <c r="G655" s="18"/>
      <c r="H655" s="18"/>
      <c r="I655" s="8"/>
      <c r="J655" s="8"/>
      <c r="K655" s="8"/>
      <c r="L655" s="8"/>
      <c r="M655" s="8"/>
      <c r="N655" s="8"/>
      <c r="O655" s="8"/>
      <c r="P655" s="8"/>
      <c r="Q655" s="8"/>
      <c r="R655" s="8"/>
      <c r="S655" s="8"/>
      <c r="T655" s="8"/>
      <c r="U655" s="8"/>
      <c r="V655" s="8"/>
      <c r="W655" s="8"/>
      <c r="X655" s="8"/>
      <c r="Y655" s="8"/>
      <c r="Z655" s="8"/>
      <c r="AA655" s="8"/>
      <c r="AB655" s="8"/>
      <c r="AC655" s="8"/>
      <c r="AD655" s="8"/>
    </row>
    <row r="656" spans="1:30" ht="15.75" customHeight="1" x14ac:dyDescent="0.2">
      <c r="A656" s="23"/>
      <c r="B656" s="23"/>
      <c r="C656" s="23"/>
      <c r="D656" s="23"/>
      <c r="E656" s="23"/>
      <c r="F656" s="23"/>
      <c r="G656" s="18"/>
      <c r="H656" s="18"/>
      <c r="I656" s="8"/>
      <c r="J656" s="8"/>
      <c r="K656" s="8"/>
      <c r="L656" s="8"/>
      <c r="M656" s="8"/>
      <c r="N656" s="8"/>
      <c r="O656" s="8"/>
      <c r="P656" s="8"/>
      <c r="Q656" s="8"/>
      <c r="R656" s="8"/>
      <c r="S656" s="8"/>
      <c r="T656" s="8"/>
      <c r="U656" s="8"/>
      <c r="V656" s="8"/>
      <c r="W656" s="8"/>
      <c r="X656" s="8"/>
      <c r="Y656" s="8"/>
      <c r="Z656" s="8"/>
      <c r="AA656" s="8"/>
      <c r="AB656" s="8"/>
      <c r="AC656" s="8"/>
      <c r="AD656" s="8"/>
    </row>
    <row r="657" spans="1:30" ht="15.75" customHeight="1" x14ac:dyDescent="0.2">
      <c r="A657" s="23"/>
      <c r="B657" s="23"/>
      <c r="C657" s="23"/>
      <c r="D657" s="23"/>
      <c r="E657" s="23"/>
      <c r="F657" s="23"/>
      <c r="G657" s="18"/>
      <c r="H657" s="18"/>
      <c r="I657" s="8"/>
      <c r="J657" s="8"/>
      <c r="K657" s="8"/>
      <c r="L657" s="8"/>
      <c r="M657" s="8"/>
      <c r="N657" s="8"/>
      <c r="O657" s="8"/>
      <c r="P657" s="8"/>
      <c r="Q657" s="8"/>
      <c r="R657" s="8"/>
      <c r="S657" s="8"/>
      <c r="T657" s="8"/>
      <c r="U657" s="8"/>
      <c r="V657" s="8"/>
      <c r="W657" s="8"/>
      <c r="X657" s="8"/>
      <c r="Y657" s="8"/>
      <c r="Z657" s="8"/>
      <c r="AA657" s="8"/>
      <c r="AB657" s="8"/>
      <c r="AC657" s="8"/>
      <c r="AD657" s="8"/>
    </row>
    <row r="658" spans="1:30" ht="15.75" customHeight="1" x14ac:dyDescent="0.2">
      <c r="A658" s="23"/>
      <c r="B658" s="23"/>
      <c r="C658" s="23"/>
      <c r="D658" s="23"/>
      <c r="E658" s="23"/>
      <c r="F658" s="23"/>
      <c r="G658" s="18"/>
      <c r="H658" s="18"/>
      <c r="I658" s="8"/>
      <c r="J658" s="8"/>
      <c r="K658" s="8"/>
      <c r="L658" s="8"/>
      <c r="M658" s="8"/>
      <c r="N658" s="8"/>
      <c r="O658" s="8"/>
      <c r="P658" s="8"/>
      <c r="Q658" s="8"/>
      <c r="R658" s="8"/>
      <c r="S658" s="8"/>
      <c r="T658" s="8"/>
      <c r="U658" s="8"/>
      <c r="V658" s="8"/>
      <c r="W658" s="8"/>
      <c r="X658" s="8"/>
      <c r="Y658" s="8"/>
      <c r="Z658" s="8"/>
      <c r="AA658" s="8"/>
      <c r="AB658" s="8"/>
      <c r="AC658" s="8"/>
      <c r="AD658" s="8"/>
    </row>
    <row r="659" spans="1:30" ht="15.75" customHeight="1" x14ac:dyDescent="0.2">
      <c r="A659" s="23"/>
      <c r="B659" s="23"/>
      <c r="C659" s="23"/>
      <c r="D659" s="23"/>
      <c r="E659" s="23"/>
      <c r="F659" s="23"/>
      <c r="G659" s="18"/>
      <c r="H659" s="18"/>
      <c r="I659" s="8"/>
      <c r="J659" s="8"/>
      <c r="K659" s="8"/>
      <c r="L659" s="8"/>
      <c r="M659" s="8"/>
      <c r="N659" s="8"/>
      <c r="O659" s="8"/>
      <c r="P659" s="8"/>
      <c r="Q659" s="8"/>
      <c r="R659" s="8"/>
      <c r="S659" s="8"/>
      <c r="T659" s="8"/>
      <c r="U659" s="8"/>
      <c r="V659" s="8"/>
      <c r="W659" s="8"/>
      <c r="X659" s="8"/>
      <c r="Y659" s="8"/>
      <c r="Z659" s="8"/>
      <c r="AA659" s="8"/>
      <c r="AB659" s="8"/>
      <c r="AC659" s="8"/>
      <c r="AD659" s="8"/>
    </row>
    <row r="660" spans="1:30" ht="15.75" customHeight="1" x14ac:dyDescent="0.2">
      <c r="A660" s="23"/>
      <c r="B660" s="23"/>
      <c r="C660" s="23"/>
      <c r="D660" s="23"/>
      <c r="E660" s="23"/>
      <c r="F660" s="23"/>
      <c r="G660" s="18"/>
      <c r="H660" s="18"/>
      <c r="I660" s="8"/>
      <c r="J660" s="8"/>
      <c r="K660" s="8"/>
      <c r="L660" s="8"/>
      <c r="M660" s="8"/>
      <c r="N660" s="8"/>
      <c r="O660" s="8"/>
      <c r="P660" s="8"/>
      <c r="Q660" s="8"/>
      <c r="R660" s="8"/>
      <c r="S660" s="8"/>
      <c r="T660" s="8"/>
      <c r="U660" s="8"/>
      <c r="V660" s="8"/>
      <c r="W660" s="8"/>
      <c r="X660" s="8"/>
      <c r="Y660" s="8"/>
      <c r="Z660" s="8"/>
      <c r="AA660" s="8"/>
      <c r="AB660" s="8"/>
      <c r="AC660" s="8"/>
      <c r="AD660" s="8"/>
    </row>
    <row r="661" spans="1:30" ht="15.75" customHeight="1" x14ac:dyDescent="0.2">
      <c r="A661" s="23"/>
      <c r="B661" s="23"/>
      <c r="C661" s="23"/>
      <c r="D661" s="23"/>
      <c r="E661" s="23"/>
      <c r="F661" s="23"/>
      <c r="G661" s="18"/>
      <c r="H661" s="18"/>
      <c r="I661" s="8"/>
      <c r="J661" s="8"/>
      <c r="K661" s="8"/>
      <c r="L661" s="8"/>
      <c r="M661" s="8"/>
      <c r="N661" s="8"/>
      <c r="O661" s="8"/>
      <c r="P661" s="8"/>
      <c r="Q661" s="8"/>
      <c r="R661" s="8"/>
      <c r="S661" s="8"/>
      <c r="T661" s="8"/>
      <c r="U661" s="8"/>
      <c r="V661" s="8"/>
      <c r="W661" s="8"/>
      <c r="X661" s="8"/>
      <c r="Y661" s="8"/>
      <c r="Z661" s="8"/>
      <c r="AA661" s="8"/>
      <c r="AB661" s="8"/>
      <c r="AC661" s="8"/>
      <c r="AD661" s="8"/>
    </row>
    <row r="662" spans="1:30" ht="15.75" customHeight="1" x14ac:dyDescent="0.2">
      <c r="A662" s="23"/>
      <c r="B662" s="23"/>
      <c r="C662" s="23"/>
      <c r="D662" s="23"/>
      <c r="E662" s="23"/>
      <c r="F662" s="23"/>
      <c r="G662" s="18"/>
      <c r="H662" s="18"/>
      <c r="I662" s="8"/>
      <c r="J662" s="8"/>
      <c r="K662" s="8"/>
      <c r="L662" s="8"/>
      <c r="M662" s="8"/>
      <c r="N662" s="8"/>
      <c r="O662" s="8"/>
      <c r="P662" s="8"/>
      <c r="Q662" s="8"/>
      <c r="R662" s="8"/>
      <c r="S662" s="8"/>
      <c r="T662" s="8"/>
      <c r="U662" s="8"/>
      <c r="V662" s="8"/>
      <c r="W662" s="8"/>
      <c r="X662" s="8"/>
      <c r="Y662" s="8"/>
      <c r="Z662" s="8"/>
      <c r="AA662" s="8"/>
      <c r="AB662" s="8"/>
      <c r="AC662" s="8"/>
      <c r="AD662" s="8"/>
    </row>
    <row r="663" spans="1:30" ht="15.75" customHeight="1" x14ac:dyDescent="0.2">
      <c r="A663" s="23"/>
      <c r="B663" s="23"/>
      <c r="C663" s="23"/>
      <c r="D663" s="23"/>
      <c r="E663" s="23"/>
      <c r="F663" s="23"/>
      <c r="G663" s="18"/>
      <c r="H663" s="18"/>
      <c r="I663" s="8"/>
      <c r="J663" s="8"/>
      <c r="K663" s="8"/>
      <c r="L663" s="8"/>
      <c r="M663" s="8"/>
      <c r="N663" s="8"/>
      <c r="O663" s="8"/>
      <c r="P663" s="8"/>
      <c r="Q663" s="8"/>
      <c r="R663" s="8"/>
      <c r="S663" s="8"/>
      <c r="T663" s="8"/>
      <c r="U663" s="8"/>
      <c r="V663" s="8"/>
      <c r="W663" s="8"/>
      <c r="X663" s="8"/>
      <c r="Y663" s="8"/>
      <c r="Z663" s="8"/>
      <c r="AA663" s="8"/>
      <c r="AB663" s="8"/>
      <c r="AC663" s="8"/>
      <c r="AD663" s="8"/>
    </row>
    <row r="664" spans="1:30" ht="15.75" customHeight="1" x14ac:dyDescent="0.2">
      <c r="A664" s="23"/>
      <c r="B664" s="23"/>
      <c r="C664" s="23"/>
      <c r="D664" s="23"/>
      <c r="E664" s="23"/>
      <c r="F664" s="23"/>
      <c r="G664" s="18"/>
      <c r="H664" s="18"/>
      <c r="I664" s="8"/>
      <c r="J664" s="8"/>
      <c r="K664" s="8"/>
      <c r="L664" s="8"/>
      <c r="M664" s="8"/>
      <c r="N664" s="8"/>
      <c r="O664" s="8"/>
      <c r="P664" s="8"/>
      <c r="Q664" s="8"/>
      <c r="R664" s="8"/>
      <c r="S664" s="8"/>
      <c r="T664" s="8"/>
      <c r="U664" s="8"/>
      <c r="V664" s="8"/>
      <c r="W664" s="8"/>
      <c r="X664" s="8"/>
      <c r="Y664" s="8"/>
      <c r="Z664" s="8"/>
      <c r="AA664" s="8"/>
      <c r="AB664" s="8"/>
      <c r="AC664" s="8"/>
      <c r="AD664" s="8"/>
    </row>
    <row r="665" spans="1:30" ht="15.75" customHeight="1" x14ac:dyDescent="0.2">
      <c r="A665" s="23"/>
      <c r="B665" s="23"/>
      <c r="C665" s="23"/>
      <c r="D665" s="23"/>
      <c r="E665" s="23"/>
      <c r="F665" s="23"/>
      <c r="G665" s="18"/>
      <c r="H665" s="18"/>
      <c r="I665" s="8"/>
      <c r="J665" s="8"/>
      <c r="K665" s="8"/>
      <c r="L665" s="8"/>
      <c r="M665" s="8"/>
      <c r="N665" s="8"/>
      <c r="O665" s="8"/>
      <c r="P665" s="8"/>
      <c r="Q665" s="8"/>
      <c r="R665" s="8"/>
      <c r="S665" s="8"/>
      <c r="T665" s="8"/>
      <c r="U665" s="8"/>
      <c r="V665" s="8"/>
      <c r="W665" s="8"/>
      <c r="X665" s="8"/>
      <c r="Y665" s="8"/>
      <c r="Z665" s="8"/>
      <c r="AA665" s="8"/>
      <c r="AB665" s="8"/>
      <c r="AC665" s="8"/>
      <c r="AD665" s="8"/>
    </row>
    <row r="666" spans="1:30" ht="15.75" customHeight="1" x14ac:dyDescent="0.2">
      <c r="A666" s="23"/>
      <c r="B666" s="23"/>
      <c r="C666" s="23"/>
      <c r="D666" s="23"/>
      <c r="E666" s="23"/>
      <c r="F666" s="23"/>
      <c r="G666" s="18"/>
      <c r="H666" s="18"/>
      <c r="I666" s="8"/>
      <c r="J666" s="8"/>
      <c r="K666" s="8"/>
      <c r="L666" s="8"/>
      <c r="M666" s="8"/>
      <c r="N666" s="8"/>
      <c r="O666" s="8"/>
      <c r="P666" s="8"/>
      <c r="Q666" s="8"/>
      <c r="R666" s="8"/>
      <c r="S666" s="8"/>
      <c r="T666" s="8"/>
      <c r="U666" s="8"/>
      <c r="V666" s="8"/>
      <c r="W666" s="8"/>
      <c r="X666" s="8"/>
      <c r="Y666" s="8"/>
      <c r="Z666" s="8"/>
      <c r="AA666" s="8"/>
      <c r="AB666" s="8"/>
      <c r="AC666" s="8"/>
      <c r="AD666" s="8"/>
    </row>
    <row r="667" spans="1:30" ht="15.75" customHeight="1" x14ac:dyDescent="0.2">
      <c r="A667" s="23"/>
      <c r="B667" s="23"/>
      <c r="C667" s="23"/>
      <c r="D667" s="23"/>
      <c r="E667" s="23"/>
      <c r="F667" s="23"/>
      <c r="G667" s="18"/>
      <c r="H667" s="18"/>
      <c r="I667" s="8"/>
      <c r="J667" s="8"/>
      <c r="K667" s="8"/>
      <c r="L667" s="8"/>
      <c r="M667" s="8"/>
      <c r="N667" s="8"/>
      <c r="O667" s="8"/>
      <c r="P667" s="8"/>
      <c r="Q667" s="8"/>
      <c r="R667" s="8"/>
      <c r="S667" s="8"/>
      <c r="T667" s="8"/>
      <c r="U667" s="8"/>
      <c r="V667" s="8"/>
      <c r="W667" s="8"/>
      <c r="X667" s="8"/>
      <c r="Y667" s="8"/>
      <c r="Z667" s="8"/>
      <c r="AA667" s="8"/>
      <c r="AB667" s="8"/>
      <c r="AC667" s="8"/>
      <c r="AD667" s="8"/>
    </row>
    <row r="668" spans="1:30" ht="15.75" customHeight="1" x14ac:dyDescent="0.2">
      <c r="A668" s="23"/>
      <c r="B668" s="23"/>
      <c r="C668" s="23"/>
      <c r="D668" s="23"/>
      <c r="E668" s="23"/>
      <c r="F668" s="23"/>
      <c r="G668" s="18"/>
      <c r="H668" s="18"/>
      <c r="I668" s="8"/>
      <c r="J668" s="8"/>
      <c r="K668" s="8"/>
      <c r="L668" s="8"/>
      <c r="M668" s="8"/>
      <c r="N668" s="8"/>
      <c r="O668" s="8"/>
      <c r="P668" s="8"/>
      <c r="Q668" s="8"/>
      <c r="R668" s="8"/>
      <c r="S668" s="8"/>
      <c r="T668" s="8"/>
      <c r="U668" s="8"/>
      <c r="V668" s="8"/>
      <c r="W668" s="8"/>
      <c r="X668" s="8"/>
      <c r="Y668" s="8"/>
      <c r="Z668" s="8"/>
      <c r="AA668" s="8"/>
      <c r="AB668" s="8"/>
      <c r="AC668" s="8"/>
      <c r="AD668" s="8"/>
    </row>
    <row r="669" spans="1:30" ht="15.75" customHeight="1" x14ac:dyDescent="0.2">
      <c r="A669" s="23"/>
      <c r="B669" s="23"/>
      <c r="C669" s="23"/>
      <c r="D669" s="23"/>
      <c r="E669" s="23"/>
      <c r="F669" s="23"/>
      <c r="G669" s="18"/>
      <c r="H669" s="18"/>
      <c r="I669" s="8"/>
      <c r="J669" s="8"/>
      <c r="K669" s="8"/>
      <c r="L669" s="8"/>
      <c r="M669" s="8"/>
      <c r="N669" s="8"/>
      <c r="O669" s="8"/>
      <c r="P669" s="8"/>
      <c r="Q669" s="8"/>
      <c r="R669" s="8"/>
      <c r="S669" s="8"/>
      <c r="T669" s="8"/>
      <c r="U669" s="8"/>
      <c r="V669" s="8"/>
      <c r="W669" s="8"/>
      <c r="X669" s="8"/>
      <c r="Y669" s="8"/>
      <c r="Z669" s="8"/>
      <c r="AA669" s="8"/>
      <c r="AB669" s="8"/>
      <c r="AC669" s="8"/>
      <c r="AD669" s="8"/>
    </row>
    <row r="670" spans="1:30" ht="15.75" customHeight="1" x14ac:dyDescent="0.2">
      <c r="A670" s="23"/>
      <c r="B670" s="23"/>
      <c r="C670" s="23"/>
      <c r="D670" s="23"/>
      <c r="E670" s="23"/>
      <c r="F670" s="23"/>
      <c r="G670" s="18"/>
      <c r="H670" s="18"/>
      <c r="I670" s="8"/>
      <c r="J670" s="8"/>
      <c r="K670" s="8"/>
      <c r="L670" s="8"/>
      <c r="M670" s="8"/>
      <c r="N670" s="8"/>
      <c r="O670" s="8"/>
      <c r="P670" s="8"/>
      <c r="Q670" s="8"/>
      <c r="R670" s="8"/>
      <c r="S670" s="8"/>
      <c r="T670" s="8"/>
      <c r="U670" s="8"/>
      <c r="V670" s="8"/>
      <c r="W670" s="8"/>
      <c r="X670" s="8"/>
      <c r="Y670" s="8"/>
      <c r="Z670" s="8"/>
      <c r="AA670" s="8"/>
      <c r="AB670" s="8"/>
      <c r="AC670" s="8"/>
      <c r="AD670" s="8"/>
    </row>
    <row r="671" spans="1:30" ht="15.75" customHeight="1" x14ac:dyDescent="0.2">
      <c r="A671" s="23"/>
      <c r="B671" s="23"/>
      <c r="C671" s="23"/>
      <c r="D671" s="23"/>
      <c r="E671" s="23"/>
      <c r="F671" s="23"/>
      <c r="G671" s="18"/>
      <c r="H671" s="18"/>
      <c r="I671" s="8"/>
      <c r="J671" s="8"/>
      <c r="K671" s="8"/>
      <c r="L671" s="8"/>
      <c r="M671" s="8"/>
      <c r="N671" s="8"/>
      <c r="O671" s="8"/>
      <c r="P671" s="8"/>
      <c r="Q671" s="8"/>
      <c r="R671" s="8"/>
      <c r="S671" s="8"/>
      <c r="T671" s="8"/>
      <c r="U671" s="8"/>
      <c r="V671" s="8"/>
      <c r="W671" s="8"/>
      <c r="X671" s="8"/>
      <c r="Y671" s="8"/>
      <c r="Z671" s="8"/>
      <c r="AA671" s="8"/>
      <c r="AB671" s="8"/>
      <c r="AC671" s="8"/>
      <c r="AD671" s="8"/>
    </row>
    <row r="672" spans="1:30" ht="15.75" customHeight="1" x14ac:dyDescent="0.2">
      <c r="A672" s="23"/>
      <c r="B672" s="23"/>
      <c r="C672" s="23"/>
      <c r="D672" s="23"/>
      <c r="E672" s="23"/>
      <c r="F672" s="23"/>
      <c r="G672" s="18"/>
      <c r="H672" s="18"/>
      <c r="I672" s="8"/>
      <c r="J672" s="8"/>
      <c r="K672" s="8"/>
      <c r="L672" s="8"/>
      <c r="M672" s="8"/>
      <c r="N672" s="8"/>
      <c r="O672" s="8"/>
      <c r="P672" s="8"/>
      <c r="Q672" s="8"/>
      <c r="R672" s="8"/>
      <c r="S672" s="8"/>
      <c r="T672" s="8"/>
      <c r="U672" s="8"/>
      <c r="V672" s="8"/>
      <c r="W672" s="8"/>
      <c r="X672" s="8"/>
      <c r="Y672" s="8"/>
      <c r="Z672" s="8"/>
      <c r="AA672" s="8"/>
      <c r="AB672" s="8"/>
      <c r="AC672" s="8"/>
      <c r="AD672" s="8"/>
    </row>
    <row r="673" spans="1:30" ht="15.75" customHeight="1" x14ac:dyDescent="0.2">
      <c r="A673" s="23"/>
      <c r="B673" s="23"/>
      <c r="C673" s="23"/>
      <c r="D673" s="23"/>
      <c r="E673" s="23"/>
      <c r="F673" s="23"/>
      <c r="G673" s="18"/>
      <c r="H673" s="18"/>
      <c r="I673" s="8"/>
      <c r="J673" s="8"/>
      <c r="K673" s="8"/>
      <c r="L673" s="8"/>
      <c r="M673" s="8"/>
      <c r="N673" s="8"/>
      <c r="O673" s="8"/>
      <c r="P673" s="8"/>
      <c r="Q673" s="8"/>
      <c r="R673" s="8"/>
      <c r="S673" s="8"/>
      <c r="T673" s="8"/>
      <c r="U673" s="8"/>
      <c r="V673" s="8"/>
      <c r="W673" s="8"/>
      <c r="X673" s="8"/>
      <c r="Y673" s="8"/>
      <c r="Z673" s="8"/>
      <c r="AA673" s="8"/>
      <c r="AB673" s="8"/>
      <c r="AC673" s="8"/>
      <c r="AD673" s="8"/>
    </row>
    <row r="674" spans="1:30" ht="15.75" customHeight="1" x14ac:dyDescent="0.2">
      <c r="A674" s="23"/>
      <c r="B674" s="23"/>
      <c r="C674" s="23"/>
      <c r="D674" s="23"/>
      <c r="E674" s="23"/>
      <c r="F674" s="23"/>
      <c r="G674" s="18"/>
      <c r="H674" s="18"/>
      <c r="I674" s="8"/>
      <c r="J674" s="8"/>
      <c r="K674" s="8"/>
      <c r="L674" s="8"/>
      <c r="M674" s="8"/>
      <c r="N674" s="8"/>
      <c r="O674" s="8"/>
      <c r="P674" s="8"/>
      <c r="Q674" s="8"/>
      <c r="R674" s="8"/>
      <c r="S674" s="8"/>
      <c r="T674" s="8"/>
      <c r="U674" s="8"/>
      <c r="V674" s="8"/>
      <c r="W674" s="8"/>
      <c r="X674" s="8"/>
      <c r="Y674" s="8"/>
      <c r="Z674" s="8"/>
      <c r="AA674" s="8"/>
      <c r="AB674" s="8"/>
      <c r="AC674" s="8"/>
      <c r="AD674" s="8"/>
    </row>
    <row r="675" spans="1:30" ht="15.75" customHeight="1" x14ac:dyDescent="0.2">
      <c r="A675" s="23"/>
      <c r="B675" s="23"/>
      <c r="C675" s="23"/>
      <c r="D675" s="23"/>
      <c r="E675" s="23"/>
      <c r="F675" s="23"/>
      <c r="G675" s="18"/>
      <c r="H675" s="18"/>
      <c r="I675" s="8"/>
      <c r="J675" s="8"/>
      <c r="K675" s="8"/>
      <c r="L675" s="8"/>
      <c r="M675" s="8"/>
      <c r="N675" s="8"/>
      <c r="O675" s="8"/>
      <c r="P675" s="8"/>
      <c r="Q675" s="8"/>
      <c r="R675" s="8"/>
      <c r="S675" s="8"/>
      <c r="T675" s="8"/>
      <c r="U675" s="8"/>
      <c r="V675" s="8"/>
      <c r="W675" s="8"/>
      <c r="X675" s="8"/>
      <c r="Y675" s="8"/>
      <c r="Z675" s="8"/>
      <c r="AA675" s="8"/>
      <c r="AB675" s="8"/>
      <c r="AC675" s="8"/>
      <c r="AD675" s="8"/>
    </row>
    <row r="676" spans="1:30" ht="15.75" customHeight="1" x14ac:dyDescent="0.2">
      <c r="A676" s="23"/>
      <c r="B676" s="23"/>
      <c r="C676" s="23"/>
      <c r="D676" s="23"/>
      <c r="E676" s="23"/>
      <c r="F676" s="23"/>
      <c r="G676" s="18"/>
      <c r="H676" s="18"/>
      <c r="I676" s="8"/>
      <c r="J676" s="8"/>
      <c r="K676" s="8"/>
      <c r="L676" s="8"/>
      <c r="M676" s="8"/>
      <c r="N676" s="8"/>
      <c r="O676" s="8"/>
      <c r="P676" s="8"/>
      <c r="Q676" s="8"/>
      <c r="R676" s="8"/>
      <c r="S676" s="8"/>
      <c r="T676" s="8"/>
      <c r="U676" s="8"/>
      <c r="V676" s="8"/>
      <c r="W676" s="8"/>
      <c r="X676" s="8"/>
      <c r="Y676" s="8"/>
      <c r="Z676" s="8"/>
      <c r="AA676" s="8"/>
      <c r="AB676" s="8"/>
      <c r="AC676" s="8"/>
      <c r="AD676" s="8"/>
    </row>
    <row r="677" spans="1:30" ht="15.75" customHeight="1" x14ac:dyDescent="0.2">
      <c r="A677" s="23"/>
      <c r="B677" s="23"/>
      <c r="C677" s="23"/>
      <c r="D677" s="23"/>
      <c r="E677" s="23"/>
      <c r="F677" s="23"/>
      <c r="G677" s="18"/>
      <c r="H677" s="18"/>
      <c r="I677" s="8"/>
      <c r="J677" s="8"/>
      <c r="K677" s="8"/>
      <c r="L677" s="8"/>
      <c r="M677" s="8"/>
      <c r="N677" s="8"/>
      <c r="O677" s="8"/>
      <c r="P677" s="8"/>
      <c r="Q677" s="8"/>
      <c r="R677" s="8"/>
      <c r="S677" s="8"/>
      <c r="T677" s="8"/>
      <c r="U677" s="8"/>
      <c r="V677" s="8"/>
      <c r="W677" s="8"/>
      <c r="X677" s="8"/>
      <c r="Y677" s="8"/>
      <c r="Z677" s="8"/>
      <c r="AA677" s="8"/>
      <c r="AB677" s="8"/>
      <c r="AC677" s="8"/>
      <c r="AD677" s="8"/>
    </row>
    <row r="678" spans="1:30" ht="15.75" customHeight="1" x14ac:dyDescent="0.2">
      <c r="A678" s="23"/>
      <c r="B678" s="23"/>
      <c r="C678" s="23"/>
      <c r="D678" s="23"/>
      <c r="E678" s="23"/>
      <c r="F678" s="23"/>
      <c r="G678" s="18"/>
      <c r="H678" s="18"/>
      <c r="I678" s="8"/>
      <c r="J678" s="8"/>
      <c r="K678" s="8"/>
      <c r="L678" s="8"/>
      <c r="M678" s="8"/>
      <c r="N678" s="8"/>
      <c r="O678" s="8"/>
      <c r="P678" s="8"/>
      <c r="Q678" s="8"/>
      <c r="R678" s="8"/>
      <c r="S678" s="8"/>
      <c r="T678" s="8"/>
      <c r="U678" s="8"/>
      <c r="V678" s="8"/>
      <c r="W678" s="8"/>
      <c r="X678" s="8"/>
      <c r="Y678" s="8"/>
      <c r="Z678" s="8"/>
      <c r="AA678" s="8"/>
      <c r="AB678" s="8"/>
      <c r="AC678" s="8"/>
      <c r="AD678" s="8"/>
    </row>
    <row r="679" spans="1:30" ht="15.75" customHeight="1" x14ac:dyDescent="0.2">
      <c r="A679" s="23"/>
      <c r="B679" s="23"/>
      <c r="C679" s="23"/>
      <c r="D679" s="23"/>
      <c r="E679" s="23"/>
      <c r="F679" s="23"/>
      <c r="G679" s="18"/>
      <c r="H679" s="18"/>
      <c r="I679" s="8"/>
      <c r="J679" s="8"/>
      <c r="K679" s="8"/>
      <c r="L679" s="8"/>
      <c r="M679" s="8"/>
      <c r="N679" s="8"/>
      <c r="O679" s="8"/>
      <c r="P679" s="8"/>
      <c r="Q679" s="8"/>
      <c r="R679" s="8"/>
      <c r="S679" s="8"/>
      <c r="T679" s="8"/>
      <c r="U679" s="8"/>
      <c r="V679" s="8"/>
      <c r="W679" s="8"/>
      <c r="X679" s="8"/>
      <c r="Y679" s="8"/>
      <c r="Z679" s="8"/>
      <c r="AA679" s="8"/>
      <c r="AB679" s="8"/>
      <c r="AC679" s="8"/>
      <c r="AD679" s="8"/>
    </row>
    <row r="680" spans="1:30" ht="15.75" customHeight="1" x14ac:dyDescent="0.2">
      <c r="A680" s="23"/>
      <c r="B680" s="23"/>
      <c r="C680" s="23"/>
      <c r="D680" s="23"/>
      <c r="E680" s="23"/>
      <c r="F680" s="23"/>
      <c r="G680" s="18"/>
      <c r="H680" s="18"/>
      <c r="I680" s="8"/>
      <c r="J680" s="8"/>
      <c r="K680" s="8"/>
      <c r="L680" s="8"/>
      <c r="M680" s="8"/>
      <c r="N680" s="8"/>
      <c r="O680" s="8"/>
      <c r="P680" s="8"/>
      <c r="Q680" s="8"/>
      <c r="R680" s="8"/>
      <c r="S680" s="8"/>
      <c r="T680" s="8"/>
      <c r="U680" s="8"/>
      <c r="V680" s="8"/>
      <c r="W680" s="8"/>
      <c r="X680" s="8"/>
      <c r="Y680" s="8"/>
      <c r="Z680" s="8"/>
      <c r="AA680" s="8"/>
      <c r="AB680" s="8"/>
      <c r="AC680" s="8"/>
      <c r="AD680" s="8"/>
    </row>
    <row r="681" spans="1:30" ht="15.75" customHeight="1" x14ac:dyDescent="0.2">
      <c r="A681" s="23"/>
      <c r="B681" s="23"/>
      <c r="C681" s="23"/>
      <c r="D681" s="23"/>
      <c r="E681" s="23"/>
      <c r="F681" s="23"/>
      <c r="G681" s="18"/>
      <c r="H681" s="18"/>
      <c r="I681" s="8"/>
      <c r="J681" s="8"/>
      <c r="K681" s="8"/>
      <c r="L681" s="8"/>
      <c r="M681" s="8"/>
      <c r="N681" s="8"/>
      <c r="O681" s="8"/>
      <c r="P681" s="8"/>
      <c r="Q681" s="8"/>
      <c r="R681" s="8"/>
      <c r="S681" s="8"/>
      <c r="T681" s="8"/>
      <c r="U681" s="8"/>
      <c r="V681" s="8"/>
      <c r="W681" s="8"/>
      <c r="X681" s="8"/>
      <c r="Y681" s="8"/>
      <c r="Z681" s="8"/>
      <c r="AA681" s="8"/>
      <c r="AB681" s="8"/>
      <c r="AC681" s="8"/>
      <c r="AD681" s="8"/>
    </row>
    <row r="682" spans="1:30" ht="15.75" customHeight="1" x14ac:dyDescent="0.2">
      <c r="A682" s="23"/>
      <c r="B682" s="23"/>
      <c r="C682" s="23"/>
      <c r="D682" s="23"/>
      <c r="E682" s="23"/>
      <c r="F682" s="23"/>
      <c r="G682" s="18"/>
      <c r="H682" s="18"/>
      <c r="I682" s="8"/>
      <c r="J682" s="8"/>
      <c r="K682" s="8"/>
      <c r="L682" s="8"/>
      <c r="M682" s="8"/>
      <c r="N682" s="8"/>
      <c r="O682" s="8"/>
      <c r="P682" s="8"/>
      <c r="Q682" s="8"/>
      <c r="R682" s="8"/>
      <c r="S682" s="8"/>
      <c r="T682" s="8"/>
      <c r="U682" s="8"/>
      <c r="V682" s="8"/>
      <c r="W682" s="8"/>
      <c r="X682" s="8"/>
      <c r="Y682" s="8"/>
      <c r="Z682" s="8"/>
      <c r="AA682" s="8"/>
      <c r="AB682" s="8"/>
      <c r="AC682" s="8"/>
      <c r="AD682" s="8"/>
    </row>
    <row r="683" spans="1:30" ht="15.75" customHeight="1" x14ac:dyDescent="0.2">
      <c r="A683" s="23"/>
      <c r="B683" s="23"/>
      <c r="C683" s="23"/>
      <c r="D683" s="23"/>
      <c r="E683" s="23"/>
      <c r="F683" s="23"/>
      <c r="G683" s="18"/>
      <c r="H683" s="18"/>
      <c r="I683" s="8"/>
      <c r="J683" s="8"/>
      <c r="K683" s="8"/>
      <c r="L683" s="8"/>
      <c r="M683" s="8"/>
      <c r="N683" s="8"/>
      <c r="O683" s="8"/>
      <c r="P683" s="8"/>
      <c r="Q683" s="8"/>
      <c r="R683" s="8"/>
      <c r="S683" s="8"/>
      <c r="T683" s="8"/>
      <c r="U683" s="8"/>
      <c r="V683" s="8"/>
      <c r="W683" s="8"/>
      <c r="X683" s="8"/>
      <c r="Y683" s="8"/>
      <c r="Z683" s="8"/>
      <c r="AA683" s="8"/>
      <c r="AB683" s="8"/>
      <c r="AC683" s="8"/>
      <c r="AD683" s="8"/>
    </row>
    <row r="684" spans="1:30" ht="15.75" customHeight="1" x14ac:dyDescent="0.2">
      <c r="A684" s="23"/>
      <c r="B684" s="23"/>
      <c r="C684" s="23"/>
      <c r="D684" s="23"/>
      <c r="E684" s="23"/>
      <c r="F684" s="23"/>
      <c r="G684" s="18"/>
      <c r="H684" s="18"/>
      <c r="I684" s="8"/>
      <c r="J684" s="8"/>
      <c r="K684" s="8"/>
      <c r="L684" s="8"/>
      <c r="M684" s="8"/>
      <c r="N684" s="8"/>
      <c r="O684" s="8"/>
      <c r="P684" s="8"/>
      <c r="Q684" s="8"/>
      <c r="R684" s="8"/>
      <c r="S684" s="8"/>
      <c r="T684" s="8"/>
      <c r="U684" s="8"/>
      <c r="V684" s="8"/>
      <c r="W684" s="8"/>
      <c r="X684" s="8"/>
      <c r="Y684" s="8"/>
      <c r="Z684" s="8"/>
      <c r="AA684" s="8"/>
      <c r="AB684" s="8"/>
      <c r="AC684" s="8"/>
      <c r="AD684" s="8"/>
    </row>
    <row r="685" spans="1:30" ht="15.75" customHeight="1" x14ac:dyDescent="0.2">
      <c r="A685" s="23"/>
      <c r="B685" s="23"/>
      <c r="C685" s="23"/>
      <c r="D685" s="23"/>
      <c r="E685" s="23"/>
      <c r="F685" s="23"/>
      <c r="G685" s="18"/>
      <c r="H685" s="18"/>
      <c r="I685" s="8"/>
      <c r="J685" s="8"/>
      <c r="K685" s="8"/>
      <c r="L685" s="8"/>
      <c r="M685" s="8"/>
      <c r="N685" s="8"/>
      <c r="O685" s="8"/>
      <c r="P685" s="8"/>
      <c r="Q685" s="8"/>
      <c r="R685" s="8"/>
      <c r="S685" s="8"/>
      <c r="T685" s="8"/>
      <c r="U685" s="8"/>
      <c r="V685" s="8"/>
      <c r="W685" s="8"/>
      <c r="X685" s="8"/>
      <c r="Y685" s="8"/>
      <c r="Z685" s="8"/>
      <c r="AA685" s="8"/>
      <c r="AB685" s="8"/>
      <c r="AC685" s="8"/>
      <c r="AD685" s="8"/>
    </row>
    <row r="686" spans="1:30" ht="15.75" customHeight="1" x14ac:dyDescent="0.2">
      <c r="A686" s="23"/>
      <c r="B686" s="23"/>
      <c r="C686" s="23"/>
      <c r="D686" s="23"/>
      <c r="E686" s="23"/>
      <c r="F686" s="23"/>
      <c r="G686" s="18"/>
      <c r="H686" s="18"/>
      <c r="I686" s="8"/>
      <c r="J686" s="8"/>
      <c r="K686" s="8"/>
      <c r="L686" s="8"/>
      <c r="M686" s="8"/>
      <c r="N686" s="8"/>
      <c r="O686" s="8"/>
      <c r="P686" s="8"/>
      <c r="Q686" s="8"/>
      <c r="R686" s="8"/>
      <c r="S686" s="8"/>
      <c r="T686" s="8"/>
      <c r="U686" s="8"/>
      <c r="V686" s="8"/>
      <c r="W686" s="8"/>
      <c r="X686" s="8"/>
      <c r="Y686" s="8"/>
      <c r="Z686" s="8"/>
      <c r="AA686" s="8"/>
      <c r="AB686" s="8"/>
      <c r="AC686" s="8"/>
      <c r="AD686" s="8"/>
    </row>
    <row r="687" spans="1:30" ht="15.75" customHeight="1" x14ac:dyDescent="0.2">
      <c r="A687" s="23"/>
      <c r="B687" s="23"/>
      <c r="C687" s="23"/>
      <c r="D687" s="23"/>
      <c r="E687" s="23"/>
      <c r="F687" s="23"/>
      <c r="G687" s="18"/>
      <c r="H687" s="18"/>
      <c r="I687" s="8"/>
      <c r="J687" s="8"/>
      <c r="K687" s="8"/>
      <c r="L687" s="8"/>
      <c r="M687" s="8"/>
      <c r="N687" s="8"/>
      <c r="O687" s="8"/>
      <c r="P687" s="8"/>
      <c r="Q687" s="8"/>
      <c r="R687" s="8"/>
      <c r="S687" s="8"/>
      <c r="T687" s="8"/>
      <c r="U687" s="8"/>
      <c r="V687" s="8"/>
      <c r="W687" s="8"/>
      <c r="X687" s="8"/>
      <c r="Y687" s="8"/>
      <c r="Z687" s="8"/>
      <c r="AA687" s="8"/>
      <c r="AB687" s="8"/>
      <c r="AC687" s="8"/>
      <c r="AD687" s="8"/>
    </row>
    <row r="688" spans="1:30" ht="15.75" customHeight="1" x14ac:dyDescent="0.2">
      <c r="A688" s="23"/>
      <c r="B688" s="23"/>
      <c r="C688" s="23"/>
      <c r="D688" s="23"/>
      <c r="E688" s="23"/>
      <c r="F688" s="23"/>
      <c r="G688" s="18"/>
      <c r="H688" s="18"/>
      <c r="I688" s="8"/>
      <c r="J688" s="8"/>
      <c r="K688" s="8"/>
      <c r="L688" s="8"/>
      <c r="M688" s="8"/>
      <c r="N688" s="8"/>
      <c r="O688" s="8"/>
      <c r="P688" s="8"/>
      <c r="Q688" s="8"/>
      <c r="R688" s="8"/>
      <c r="S688" s="8"/>
      <c r="T688" s="8"/>
      <c r="U688" s="8"/>
      <c r="V688" s="8"/>
      <c r="W688" s="8"/>
      <c r="X688" s="8"/>
      <c r="Y688" s="8"/>
      <c r="Z688" s="8"/>
      <c r="AA688" s="8"/>
      <c r="AB688" s="8"/>
      <c r="AC688" s="8"/>
      <c r="AD688" s="8"/>
    </row>
    <row r="689" spans="1:30" ht="15.75" customHeight="1" x14ac:dyDescent="0.2">
      <c r="A689" s="23"/>
      <c r="B689" s="23"/>
      <c r="C689" s="23"/>
      <c r="D689" s="23"/>
      <c r="E689" s="23"/>
      <c r="F689" s="23"/>
      <c r="G689" s="18"/>
      <c r="H689" s="18"/>
      <c r="I689" s="8"/>
      <c r="J689" s="8"/>
      <c r="K689" s="8"/>
      <c r="L689" s="8"/>
      <c r="M689" s="8"/>
      <c r="N689" s="8"/>
      <c r="O689" s="8"/>
      <c r="P689" s="8"/>
      <c r="Q689" s="8"/>
      <c r="R689" s="8"/>
      <c r="S689" s="8"/>
      <c r="T689" s="8"/>
      <c r="U689" s="8"/>
      <c r="V689" s="8"/>
      <c r="W689" s="8"/>
      <c r="X689" s="8"/>
      <c r="Y689" s="8"/>
      <c r="Z689" s="8"/>
      <c r="AA689" s="8"/>
      <c r="AB689" s="8"/>
      <c r="AC689" s="8"/>
      <c r="AD689" s="8"/>
    </row>
    <row r="690" spans="1:30" ht="15.75" customHeight="1" x14ac:dyDescent="0.2">
      <c r="A690" s="23"/>
      <c r="B690" s="23"/>
      <c r="C690" s="23"/>
      <c r="D690" s="23"/>
      <c r="E690" s="23"/>
      <c r="F690" s="23"/>
      <c r="G690" s="18"/>
      <c r="H690" s="18"/>
      <c r="I690" s="8"/>
      <c r="J690" s="8"/>
      <c r="K690" s="8"/>
      <c r="L690" s="8"/>
      <c r="M690" s="8"/>
      <c r="N690" s="8"/>
      <c r="O690" s="8"/>
      <c r="P690" s="8"/>
      <c r="Q690" s="8"/>
      <c r="R690" s="8"/>
      <c r="S690" s="8"/>
      <c r="T690" s="8"/>
      <c r="U690" s="8"/>
      <c r="V690" s="8"/>
      <c r="W690" s="8"/>
      <c r="X690" s="8"/>
      <c r="Y690" s="8"/>
      <c r="Z690" s="8"/>
      <c r="AA690" s="8"/>
      <c r="AB690" s="8"/>
      <c r="AC690" s="8"/>
      <c r="AD690" s="8"/>
    </row>
    <row r="691" spans="1:30" ht="15.75" customHeight="1" x14ac:dyDescent="0.2">
      <c r="A691" s="23"/>
      <c r="B691" s="23"/>
      <c r="C691" s="23"/>
      <c r="D691" s="23"/>
      <c r="E691" s="23"/>
      <c r="F691" s="23"/>
      <c r="G691" s="18"/>
      <c r="H691" s="18"/>
      <c r="I691" s="8"/>
      <c r="J691" s="8"/>
      <c r="K691" s="8"/>
      <c r="L691" s="8"/>
      <c r="M691" s="8"/>
      <c r="N691" s="8"/>
      <c r="O691" s="8"/>
      <c r="P691" s="8"/>
      <c r="Q691" s="8"/>
      <c r="R691" s="8"/>
      <c r="S691" s="8"/>
      <c r="T691" s="8"/>
      <c r="U691" s="8"/>
      <c r="V691" s="8"/>
      <c r="W691" s="8"/>
      <c r="X691" s="8"/>
      <c r="Y691" s="8"/>
      <c r="Z691" s="8"/>
      <c r="AA691" s="8"/>
      <c r="AB691" s="8"/>
      <c r="AC691" s="8"/>
      <c r="AD691" s="8"/>
    </row>
    <row r="692" spans="1:30" ht="15.75" customHeight="1" x14ac:dyDescent="0.2">
      <c r="A692" s="23"/>
      <c r="B692" s="23"/>
      <c r="C692" s="23"/>
      <c r="D692" s="23"/>
      <c r="E692" s="23"/>
      <c r="F692" s="23"/>
      <c r="G692" s="18"/>
      <c r="H692" s="18"/>
      <c r="I692" s="8"/>
      <c r="J692" s="8"/>
      <c r="K692" s="8"/>
      <c r="L692" s="8"/>
      <c r="M692" s="8"/>
      <c r="N692" s="8"/>
      <c r="O692" s="8"/>
      <c r="P692" s="8"/>
      <c r="Q692" s="8"/>
      <c r="R692" s="8"/>
      <c r="S692" s="8"/>
      <c r="T692" s="8"/>
      <c r="U692" s="8"/>
      <c r="V692" s="8"/>
      <c r="W692" s="8"/>
      <c r="X692" s="8"/>
      <c r="Y692" s="8"/>
      <c r="Z692" s="8"/>
      <c r="AA692" s="8"/>
      <c r="AB692" s="8"/>
      <c r="AC692" s="8"/>
      <c r="AD692" s="8"/>
    </row>
    <row r="693" spans="1:30" ht="15.75" customHeight="1" x14ac:dyDescent="0.2">
      <c r="A693" s="23"/>
      <c r="B693" s="23"/>
      <c r="C693" s="23"/>
      <c r="D693" s="23"/>
      <c r="E693" s="23"/>
      <c r="F693" s="23"/>
      <c r="G693" s="18"/>
      <c r="H693" s="18"/>
      <c r="I693" s="8"/>
      <c r="J693" s="8"/>
      <c r="K693" s="8"/>
      <c r="L693" s="8"/>
      <c r="M693" s="8"/>
      <c r="N693" s="8"/>
      <c r="O693" s="8"/>
      <c r="P693" s="8"/>
      <c r="Q693" s="8"/>
      <c r="R693" s="8"/>
      <c r="S693" s="8"/>
      <c r="T693" s="8"/>
      <c r="U693" s="8"/>
      <c r="V693" s="8"/>
      <c r="W693" s="8"/>
      <c r="X693" s="8"/>
      <c r="Y693" s="8"/>
      <c r="Z693" s="8"/>
      <c r="AA693" s="8"/>
      <c r="AB693" s="8"/>
      <c r="AC693" s="8"/>
      <c r="AD693" s="8"/>
    </row>
    <row r="694" spans="1:30" ht="15.75" customHeight="1" x14ac:dyDescent="0.2">
      <c r="A694" s="23"/>
      <c r="B694" s="23"/>
      <c r="C694" s="23"/>
      <c r="D694" s="23"/>
      <c r="E694" s="23"/>
      <c r="F694" s="23"/>
      <c r="G694" s="18"/>
      <c r="H694" s="18"/>
      <c r="I694" s="8"/>
      <c r="J694" s="8"/>
      <c r="K694" s="8"/>
      <c r="L694" s="8"/>
      <c r="M694" s="8"/>
      <c r="N694" s="8"/>
      <c r="O694" s="8"/>
      <c r="P694" s="8"/>
      <c r="Q694" s="8"/>
      <c r="R694" s="8"/>
      <c r="S694" s="8"/>
      <c r="T694" s="8"/>
      <c r="U694" s="8"/>
      <c r="V694" s="8"/>
      <c r="W694" s="8"/>
      <c r="X694" s="8"/>
      <c r="Y694" s="8"/>
      <c r="Z694" s="8"/>
      <c r="AA694" s="8"/>
      <c r="AB694" s="8"/>
      <c r="AC694" s="8"/>
      <c r="AD694" s="8"/>
    </row>
    <row r="695" spans="1:30" ht="15.75" customHeight="1" x14ac:dyDescent="0.2">
      <c r="A695" s="23"/>
      <c r="B695" s="23"/>
      <c r="C695" s="23"/>
      <c r="D695" s="23"/>
      <c r="E695" s="23"/>
      <c r="F695" s="23"/>
      <c r="G695" s="18"/>
      <c r="H695" s="18"/>
      <c r="I695" s="8"/>
      <c r="J695" s="8"/>
      <c r="K695" s="8"/>
      <c r="L695" s="8"/>
      <c r="M695" s="8"/>
      <c r="N695" s="8"/>
      <c r="O695" s="8"/>
      <c r="P695" s="8"/>
      <c r="Q695" s="8"/>
      <c r="R695" s="8"/>
      <c r="S695" s="8"/>
      <c r="T695" s="8"/>
      <c r="U695" s="8"/>
      <c r="V695" s="8"/>
      <c r="W695" s="8"/>
      <c r="X695" s="8"/>
      <c r="Y695" s="8"/>
      <c r="Z695" s="8"/>
      <c r="AA695" s="8"/>
      <c r="AB695" s="8"/>
      <c r="AC695" s="8"/>
      <c r="AD695" s="8"/>
    </row>
    <row r="696" spans="1:30" ht="15.75" customHeight="1" x14ac:dyDescent="0.2">
      <c r="A696" s="23"/>
      <c r="B696" s="23"/>
      <c r="C696" s="23"/>
      <c r="D696" s="23"/>
      <c r="E696" s="23"/>
      <c r="F696" s="23"/>
      <c r="G696" s="18"/>
      <c r="H696" s="18"/>
      <c r="I696" s="8"/>
      <c r="J696" s="8"/>
      <c r="K696" s="8"/>
      <c r="L696" s="8"/>
      <c r="M696" s="8"/>
      <c r="N696" s="8"/>
      <c r="O696" s="8"/>
      <c r="P696" s="8"/>
      <c r="Q696" s="8"/>
      <c r="R696" s="8"/>
      <c r="S696" s="8"/>
      <c r="T696" s="8"/>
      <c r="U696" s="8"/>
      <c r="V696" s="8"/>
      <c r="W696" s="8"/>
      <c r="X696" s="8"/>
      <c r="Y696" s="8"/>
      <c r="Z696" s="8"/>
      <c r="AA696" s="8"/>
      <c r="AB696" s="8"/>
      <c r="AC696" s="8"/>
      <c r="AD696" s="8"/>
    </row>
    <row r="697" spans="1:30" ht="15.75" customHeight="1" x14ac:dyDescent="0.2">
      <c r="A697" s="23"/>
      <c r="B697" s="23"/>
      <c r="C697" s="23"/>
      <c r="D697" s="23"/>
      <c r="E697" s="23"/>
      <c r="F697" s="23"/>
      <c r="G697" s="18"/>
      <c r="H697" s="18"/>
      <c r="I697" s="8"/>
      <c r="J697" s="8"/>
      <c r="K697" s="8"/>
      <c r="L697" s="8"/>
      <c r="M697" s="8"/>
      <c r="N697" s="8"/>
      <c r="O697" s="8"/>
      <c r="P697" s="8"/>
      <c r="Q697" s="8"/>
      <c r="R697" s="8"/>
      <c r="S697" s="8"/>
      <c r="T697" s="8"/>
      <c r="U697" s="8"/>
      <c r="V697" s="8"/>
      <c r="W697" s="8"/>
      <c r="X697" s="8"/>
      <c r="Y697" s="8"/>
      <c r="Z697" s="8"/>
      <c r="AA697" s="8"/>
      <c r="AB697" s="8"/>
      <c r="AC697" s="8"/>
      <c r="AD697" s="8"/>
    </row>
    <row r="698" spans="1:30" ht="15.75" customHeight="1" x14ac:dyDescent="0.2">
      <c r="A698" s="23"/>
      <c r="B698" s="23"/>
      <c r="C698" s="23"/>
      <c r="D698" s="23"/>
      <c r="E698" s="23"/>
      <c r="F698" s="23"/>
      <c r="G698" s="18"/>
      <c r="H698" s="18"/>
      <c r="I698" s="8"/>
      <c r="J698" s="8"/>
      <c r="K698" s="8"/>
      <c r="L698" s="8"/>
      <c r="M698" s="8"/>
      <c r="N698" s="8"/>
      <c r="O698" s="8"/>
      <c r="P698" s="8"/>
      <c r="Q698" s="8"/>
      <c r="R698" s="8"/>
      <c r="S698" s="8"/>
      <c r="T698" s="8"/>
      <c r="U698" s="8"/>
      <c r="V698" s="8"/>
      <c r="W698" s="8"/>
      <c r="X698" s="8"/>
      <c r="Y698" s="8"/>
      <c r="Z698" s="8"/>
      <c r="AA698" s="8"/>
      <c r="AB698" s="8"/>
      <c r="AC698" s="8"/>
      <c r="AD698" s="8"/>
    </row>
    <row r="699" spans="1:30" ht="15.75" customHeight="1" x14ac:dyDescent="0.2">
      <c r="A699" s="23"/>
      <c r="B699" s="23"/>
      <c r="C699" s="23"/>
      <c r="D699" s="23"/>
      <c r="E699" s="23"/>
      <c r="F699" s="23"/>
      <c r="G699" s="18"/>
      <c r="H699" s="18"/>
      <c r="I699" s="8"/>
      <c r="J699" s="8"/>
      <c r="K699" s="8"/>
      <c r="L699" s="8"/>
      <c r="M699" s="8"/>
      <c r="N699" s="8"/>
      <c r="O699" s="8"/>
      <c r="P699" s="8"/>
      <c r="Q699" s="8"/>
      <c r="R699" s="8"/>
      <c r="S699" s="8"/>
      <c r="T699" s="8"/>
      <c r="U699" s="8"/>
      <c r="V699" s="8"/>
      <c r="W699" s="8"/>
      <c r="X699" s="8"/>
      <c r="Y699" s="8"/>
      <c r="Z699" s="8"/>
      <c r="AA699" s="8"/>
      <c r="AB699" s="8"/>
      <c r="AC699" s="8"/>
      <c r="AD699" s="8"/>
    </row>
    <row r="700" spans="1:30" ht="15.75" customHeight="1" x14ac:dyDescent="0.2">
      <c r="A700" s="23"/>
      <c r="B700" s="23"/>
      <c r="C700" s="23"/>
      <c r="D700" s="23"/>
      <c r="E700" s="23"/>
      <c r="F700" s="23"/>
      <c r="G700" s="18"/>
      <c r="H700" s="18"/>
      <c r="I700" s="8"/>
      <c r="J700" s="8"/>
      <c r="K700" s="8"/>
      <c r="L700" s="8"/>
      <c r="M700" s="8"/>
      <c r="N700" s="8"/>
      <c r="O700" s="8"/>
      <c r="P700" s="8"/>
      <c r="Q700" s="8"/>
      <c r="R700" s="8"/>
      <c r="S700" s="8"/>
      <c r="T700" s="8"/>
      <c r="U700" s="8"/>
      <c r="V700" s="8"/>
      <c r="W700" s="8"/>
      <c r="X700" s="8"/>
      <c r="Y700" s="8"/>
      <c r="Z700" s="8"/>
      <c r="AA700" s="8"/>
      <c r="AB700" s="8"/>
      <c r="AC700" s="8"/>
      <c r="AD700" s="8"/>
    </row>
    <row r="701" spans="1:30" ht="15.75" customHeight="1" x14ac:dyDescent="0.2">
      <c r="A701" s="23"/>
      <c r="B701" s="23"/>
      <c r="C701" s="23"/>
      <c r="D701" s="23"/>
      <c r="E701" s="23"/>
      <c r="F701" s="23"/>
      <c r="G701" s="18"/>
      <c r="H701" s="18"/>
      <c r="I701" s="8"/>
      <c r="J701" s="8"/>
      <c r="K701" s="8"/>
      <c r="L701" s="8"/>
      <c r="M701" s="8"/>
      <c r="N701" s="8"/>
      <c r="O701" s="8"/>
      <c r="P701" s="8"/>
      <c r="Q701" s="8"/>
      <c r="R701" s="8"/>
      <c r="S701" s="8"/>
      <c r="T701" s="8"/>
      <c r="U701" s="8"/>
      <c r="V701" s="8"/>
      <c r="W701" s="8"/>
      <c r="X701" s="8"/>
      <c r="Y701" s="8"/>
      <c r="Z701" s="8"/>
      <c r="AA701" s="8"/>
      <c r="AB701" s="8"/>
      <c r="AC701" s="8"/>
      <c r="AD701" s="8"/>
    </row>
    <row r="702" spans="1:30" ht="15.75" customHeight="1" x14ac:dyDescent="0.2">
      <c r="A702" s="23"/>
      <c r="B702" s="23"/>
      <c r="C702" s="23"/>
      <c r="D702" s="23"/>
      <c r="E702" s="23"/>
      <c r="F702" s="23"/>
      <c r="G702" s="18"/>
      <c r="H702" s="18"/>
      <c r="I702" s="8"/>
      <c r="J702" s="8"/>
      <c r="K702" s="8"/>
      <c r="L702" s="8"/>
      <c r="M702" s="8"/>
      <c r="N702" s="8"/>
      <c r="O702" s="8"/>
      <c r="P702" s="8"/>
      <c r="Q702" s="8"/>
      <c r="R702" s="8"/>
      <c r="S702" s="8"/>
      <c r="T702" s="8"/>
      <c r="U702" s="8"/>
      <c r="V702" s="8"/>
      <c r="W702" s="8"/>
      <c r="X702" s="8"/>
      <c r="Y702" s="8"/>
      <c r="Z702" s="8"/>
      <c r="AA702" s="8"/>
      <c r="AB702" s="8"/>
      <c r="AC702" s="8"/>
      <c r="AD702" s="8"/>
    </row>
    <row r="703" spans="1:30" ht="15.75" customHeight="1" x14ac:dyDescent="0.2">
      <c r="A703" s="23"/>
      <c r="B703" s="23"/>
      <c r="C703" s="23"/>
      <c r="D703" s="23"/>
      <c r="E703" s="23"/>
      <c r="F703" s="23"/>
      <c r="G703" s="18"/>
      <c r="H703" s="18"/>
      <c r="I703" s="8"/>
      <c r="J703" s="8"/>
      <c r="K703" s="8"/>
      <c r="L703" s="8"/>
      <c r="M703" s="8"/>
      <c r="N703" s="8"/>
      <c r="O703" s="8"/>
      <c r="P703" s="8"/>
      <c r="Q703" s="8"/>
      <c r="R703" s="8"/>
      <c r="S703" s="8"/>
      <c r="T703" s="8"/>
      <c r="U703" s="8"/>
      <c r="V703" s="8"/>
      <c r="W703" s="8"/>
      <c r="X703" s="8"/>
      <c r="Y703" s="8"/>
      <c r="Z703" s="8"/>
      <c r="AA703" s="8"/>
      <c r="AB703" s="8"/>
      <c r="AC703" s="8"/>
      <c r="AD703" s="8"/>
    </row>
    <row r="704" spans="1:30" ht="15.75" customHeight="1" x14ac:dyDescent="0.2">
      <c r="A704" s="23"/>
      <c r="B704" s="23"/>
      <c r="C704" s="23"/>
      <c r="D704" s="23"/>
      <c r="E704" s="23"/>
      <c r="F704" s="23"/>
      <c r="G704" s="18"/>
      <c r="H704" s="18"/>
      <c r="I704" s="8"/>
      <c r="J704" s="8"/>
      <c r="K704" s="8"/>
      <c r="L704" s="8"/>
      <c r="M704" s="8"/>
      <c r="N704" s="8"/>
      <c r="O704" s="8"/>
      <c r="P704" s="8"/>
      <c r="Q704" s="8"/>
      <c r="R704" s="8"/>
      <c r="S704" s="8"/>
      <c r="T704" s="8"/>
      <c r="U704" s="8"/>
      <c r="V704" s="8"/>
      <c r="W704" s="8"/>
      <c r="X704" s="8"/>
      <c r="Y704" s="8"/>
      <c r="Z704" s="8"/>
      <c r="AA704" s="8"/>
      <c r="AB704" s="8"/>
      <c r="AC704" s="8"/>
      <c r="AD704" s="8"/>
    </row>
    <row r="705" spans="1:30" ht="15.75" customHeight="1" x14ac:dyDescent="0.2">
      <c r="A705" s="23"/>
      <c r="B705" s="23"/>
      <c r="C705" s="23"/>
      <c r="D705" s="23"/>
      <c r="E705" s="23"/>
      <c r="F705" s="23"/>
      <c r="G705" s="18"/>
      <c r="H705" s="18"/>
      <c r="I705" s="8"/>
      <c r="J705" s="8"/>
      <c r="K705" s="8"/>
      <c r="L705" s="8"/>
      <c r="M705" s="8"/>
      <c r="N705" s="8"/>
      <c r="O705" s="8"/>
      <c r="P705" s="8"/>
      <c r="Q705" s="8"/>
      <c r="R705" s="8"/>
      <c r="S705" s="8"/>
      <c r="T705" s="8"/>
      <c r="U705" s="8"/>
      <c r="V705" s="8"/>
      <c r="W705" s="8"/>
      <c r="X705" s="8"/>
      <c r="Y705" s="8"/>
      <c r="Z705" s="8"/>
      <c r="AA705" s="8"/>
      <c r="AB705" s="8"/>
      <c r="AC705" s="8"/>
      <c r="AD705" s="8"/>
    </row>
    <row r="706" spans="1:30" ht="15.75" customHeight="1" x14ac:dyDescent="0.2">
      <c r="A706" s="23"/>
      <c r="B706" s="23"/>
      <c r="C706" s="23"/>
      <c r="D706" s="23"/>
      <c r="E706" s="23"/>
      <c r="F706" s="23"/>
      <c r="G706" s="18"/>
      <c r="H706" s="18"/>
      <c r="I706" s="8"/>
      <c r="J706" s="8"/>
      <c r="K706" s="8"/>
      <c r="L706" s="8"/>
      <c r="M706" s="8"/>
      <c r="N706" s="8"/>
      <c r="O706" s="8"/>
      <c r="P706" s="8"/>
      <c r="Q706" s="8"/>
      <c r="R706" s="8"/>
      <c r="S706" s="8"/>
      <c r="T706" s="8"/>
      <c r="U706" s="8"/>
      <c r="V706" s="8"/>
      <c r="W706" s="8"/>
      <c r="X706" s="8"/>
      <c r="Y706" s="8"/>
      <c r="Z706" s="8"/>
      <c r="AA706" s="8"/>
      <c r="AB706" s="8"/>
      <c r="AC706" s="8"/>
      <c r="AD706" s="8"/>
    </row>
    <row r="707" spans="1:30" ht="15.75" customHeight="1" x14ac:dyDescent="0.2">
      <c r="A707" s="23"/>
      <c r="B707" s="23"/>
      <c r="C707" s="23"/>
      <c r="D707" s="23"/>
      <c r="E707" s="23"/>
      <c r="F707" s="23"/>
      <c r="G707" s="18"/>
      <c r="H707" s="18"/>
      <c r="I707" s="8"/>
      <c r="J707" s="8"/>
      <c r="K707" s="8"/>
      <c r="L707" s="8"/>
      <c r="M707" s="8"/>
      <c r="N707" s="8"/>
      <c r="O707" s="8"/>
      <c r="P707" s="8"/>
      <c r="Q707" s="8"/>
      <c r="R707" s="8"/>
      <c r="S707" s="8"/>
      <c r="T707" s="8"/>
      <c r="U707" s="8"/>
      <c r="V707" s="8"/>
      <c r="W707" s="8"/>
      <c r="X707" s="8"/>
      <c r="Y707" s="8"/>
      <c r="Z707" s="8"/>
      <c r="AA707" s="8"/>
      <c r="AB707" s="8"/>
      <c r="AC707" s="8"/>
      <c r="AD707" s="8"/>
    </row>
    <row r="708" spans="1:30" ht="15.75" customHeight="1" x14ac:dyDescent="0.2">
      <c r="A708" s="23"/>
      <c r="B708" s="23"/>
      <c r="C708" s="23"/>
      <c r="D708" s="23"/>
      <c r="E708" s="23"/>
      <c r="F708" s="23"/>
      <c r="G708" s="18"/>
      <c r="H708" s="18"/>
      <c r="I708" s="8"/>
      <c r="J708" s="8"/>
      <c r="K708" s="8"/>
      <c r="L708" s="8"/>
      <c r="M708" s="8"/>
      <c r="N708" s="8"/>
      <c r="O708" s="8"/>
      <c r="P708" s="8"/>
      <c r="Q708" s="8"/>
      <c r="R708" s="8"/>
      <c r="S708" s="8"/>
      <c r="T708" s="8"/>
      <c r="U708" s="8"/>
      <c r="V708" s="8"/>
      <c r="W708" s="8"/>
      <c r="X708" s="8"/>
      <c r="Y708" s="8"/>
      <c r="Z708" s="8"/>
      <c r="AA708" s="8"/>
      <c r="AB708" s="8"/>
      <c r="AC708" s="8"/>
      <c r="AD708" s="8"/>
    </row>
    <row r="709" spans="1:30" ht="15.75" customHeight="1" x14ac:dyDescent="0.2">
      <c r="A709" s="23"/>
      <c r="B709" s="23"/>
      <c r="C709" s="23"/>
      <c r="D709" s="23"/>
      <c r="E709" s="23"/>
      <c r="F709" s="23"/>
      <c r="G709" s="18"/>
      <c r="H709" s="18"/>
      <c r="I709" s="8"/>
      <c r="J709" s="8"/>
      <c r="K709" s="8"/>
      <c r="L709" s="8"/>
      <c r="M709" s="8"/>
      <c r="N709" s="8"/>
      <c r="O709" s="8"/>
      <c r="P709" s="8"/>
      <c r="Q709" s="8"/>
      <c r="R709" s="8"/>
      <c r="S709" s="8"/>
      <c r="T709" s="8"/>
      <c r="U709" s="8"/>
      <c r="V709" s="8"/>
      <c r="W709" s="8"/>
      <c r="X709" s="8"/>
      <c r="Y709" s="8"/>
      <c r="Z709" s="8"/>
      <c r="AA709" s="8"/>
      <c r="AB709" s="8"/>
      <c r="AC709" s="8"/>
      <c r="AD709" s="8"/>
    </row>
    <row r="710" spans="1:30" ht="15.75" customHeight="1" x14ac:dyDescent="0.2">
      <c r="A710" s="23"/>
      <c r="B710" s="23"/>
      <c r="C710" s="23"/>
      <c r="D710" s="23"/>
      <c r="E710" s="23"/>
      <c r="F710" s="23"/>
      <c r="G710" s="18"/>
      <c r="H710" s="18"/>
      <c r="I710" s="8"/>
      <c r="J710" s="8"/>
      <c r="K710" s="8"/>
      <c r="L710" s="8"/>
      <c r="M710" s="8"/>
      <c r="N710" s="8"/>
      <c r="O710" s="8"/>
      <c r="P710" s="8"/>
      <c r="Q710" s="8"/>
      <c r="R710" s="8"/>
      <c r="S710" s="8"/>
      <c r="T710" s="8"/>
      <c r="U710" s="8"/>
      <c r="V710" s="8"/>
      <c r="W710" s="8"/>
      <c r="X710" s="8"/>
      <c r="Y710" s="8"/>
      <c r="Z710" s="8"/>
      <c r="AA710" s="8"/>
      <c r="AB710" s="8"/>
      <c r="AC710" s="8"/>
      <c r="AD710" s="8"/>
    </row>
    <row r="711" spans="1:30" ht="15.75" customHeight="1" x14ac:dyDescent="0.2">
      <c r="A711" s="23"/>
      <c r="B711" s="23"/>
      <c r="C711" s="23"/>
      <c r="D711" s="23"/>
      <c r="E711" s="23"/>
      <c r="F711" s="23"/>
      <c r="G711" s="18"/>
      <c r="H711" s="18"/>
      <c r="I711" s="8"/>
      <c r="J711" s="8"/>
      <c r="K711" s="8"/>
      <c r="L711" s="8"/>
      <c r="M711" s="8"/>
      <c r="N711" s="8"/>
      <c r="O711" s="8"/>
      <c r="P711" s="8"/>
      <c r="Q711" s="8"/>
      <c r="R711" s="8"/>
      <c r="S711" s="8"/>
      <c r="T711" s="8"/>
      <c r="U711" s="8"/>
      <c r="V711" s="8"/>
      <c r="W711" s="8"/>
      <c r="X711" s="8"/>
      <c r="Y711" s="8"/>
      <c r="Z711" s="8"/>
      <c r="AA711" s="8"/>
      <c r="AB711" s="8"/>
      <c r="AC711" s="8"/>
      <c r="AD711" s="8"/>
    </row>
    <row r="712" spans="1:30" ht="15.75" customHeight="1" x14ac:dyDescent="0.2">
      <c r="A712" s="23"/>
      <c r="B712" s="23"/>
      <c r="C712" s="23"/>
      <c r="D712" s="23"/>
      <c r="E712" s="23"/>
      <c r="F712" s="23"/>
      <c r="G712" s="18"/>
      <c r="H712" s="18"/>
      <c r="I712" s="8"/>
      <c r="J712" s="8"/>
      <c r="K712" s="8"/>
      <c r="L712" s="8"/>
      <c r="M712" s="8"/>
      <c r="N712" s="8"/>
      <c r="O712" s="8"/>
      <c r="P712" s="8"/>
      <c r="Q712" s="8"/>
      <c r="R712" s="8"/>
      <c r="S712" s="8"/>
      <c r="T712" s="8"/>
      <c r="U712" s="8"/>
      <c r="V712" s="8"/>
      <c r="W712" s="8"/>
      <c r="X712" s="8"/>
      <c r="Y712" s="8"/>
      <c r="Z712" s="8"/>
      <c r="AA712" s="8"/>
      <c r="AB712" s="8"/>
      <c r="AC712" s="8"/>
      <c r="AD712" s="8"/>
    </row>
    <row r="713" spans="1:30" ht="15.75" customHeight="1" x14ac:dyDescent="0.2">
      <c r="A713" s="23"/>
      <c r="B713" s="23"/>
      <c r="C713" s="23"/>
      <c r="D713" s="23"/>
      <c r="E713" s="23"/>
      <c r="F713" s="23"/>
      <c r="G713" s="18"/>
      <c r="H713" s="18"/>
      <c r="I713" s="8"/>
      <c r="J713" s="8"/>
      <c r="K713" s="8"/>
      <c r="L713" s="8"/>
      <c r="M713" s="8"/>
      <c r="N713" s="8"/>
      <c r="O713" s="8"/>
      <c r="P713" s="8"/>
      <c r="Q713" s="8"/>
      <c r="R713" s="8"/>
      <c r="S713" s="8"/>
      <c r="T713" s="8"/>
      <c r="U713" s="8"/>
      <c r="V713" s="8"/>
      <c r="W713" s="8"/>
      <c r="X713" s="8"/>
      <c r="Y713" s="8"/>
      <c r="Z713" s="8"/>
      <c r="AA713" s="8"/>
      <c r="AB713" s="8"/>
      <c r="AC713" s="8"/>
      <c r="AD713" s="8"/>
    </row>
    <row r="714" spans="1:30" ht="15.75" customHeight="1" x14ac:dyDescent="0.2">
      <c r="A714" s="23"/>
      <c r="B714" s="23"/>
      <c r="C714" s="23"/>
      <c r="D714" s="23"/>
      <c r="E714" s="23"/>
      <c r="F714" s="23"/>
      <c r="G714" s="18"/>
      <c r="H714" s="18"/>
      <c r="I714" s="8"/>
      <c r="J714" s="8"/>
      <c r="K714" s="8"/>
      <c r="L714" s="8"/>
      <c r="M714" s="8"/>
      <c r="N714" s="8"/>
      <c r="O714" s="8"/>
      <c r="P714" s="8"/>
      <c r="Q714" s="8"/>
      <c r="R714" s="8"/>
      <c r="S714" s="8"/>
      <c r="T714" s="8"/>
      <c r="U714" s="8"/>
      <c r="V714" s="8"/>
      <c r="W714" s="8"/>
      <c r="X714" s="8"/>
      <c r="Y714" s="8"/>
      <c r="Z714" s="8"/>
      <c r="AA714" s="8"/>
      <c r="AB714" s="8"/>
      <c r="AC714" s="8"/>
      <c r="AD714" s="8"/>
    </row>
    <row r="715" spans="1:30" ht="15.75" customHeight="1" x14ac:dyDescent="0.2">
      <c r="A715" s="23"/>
      <c r="B715" s="23"/>
      <c r="C715" s="23"/>
      <c r="D715" s="23"/>
      <c r="E715" s="23"/>
      <c r="F715" s="23"/>
      <c r="G715" s="18"/>
      <c r="H715" s="18"/>
      <c r="I715" s="8"/>
      <c r="J715" s="8"/>
      <c r="K715" s="8"/>
      <c r="L715" s="8"/>
      <c r="M715" s="8"/>
      <c r="N715" s="8"/>
      <c r="O715" s="8"/>
      <c r="P715" s="8"/>
      <c r="Q715" s="8"/>
      <c r="R715" s="8"/>
      <c r="S715" s="8"/>
      <c r="T715" s="8"/>
      <c r="U715" s="8"/>
      <c r="V715" s="8"/>
      <c r="W715" s="8"/>
      <c r="X715" s="8"/>
      <c r="Y715" s="8"/>
      <c r="Z715" s="8"/>
      <c r="AA715" s="8"/>
      <c r="AB715" s="8"/>
      <c r="AC715" s="8"/>
      <c r="AD715" s="8"/>
    </row>
    <row r="716" spans="1:30" ht="15.75" customHeight="1" x14ac:dyDescent="0.2">
      <c r="A716" s="23"/>
      <c r="B716" s="23"/>
      <c r="C716" s="23"/>
      <c r="D716" s="23"/>
      <c r="E716" s="23"/>
      <c r="F716" s="23"/>
      <c r="G716" s="18"/>
      <c r="H716" s="18"/>
      <c r="I716" s="8"/>
      <c r="J716" s="8"/>
      <c r="K716" s="8"/>
      <c r="L716" s="8"/>
      <c r="M716" s="8"/>
      <c r="N716" s="8"/>
      <c r="O716" s="8"/>
      <c r="P716" s="8"/>
      <c r="Q716" s="8"/>
      <c r="R716" s="8"/>
      <c r="S716" s="8"/>
      <c r="T716" s="8"/>
      <c r="U716" s="8"/>
      <c r="V716" s="8"/>
      <c r="W716" s="8"/>
      <c r="X716" s="8"/>
      <c r="Y716" s="8"/>
      <c r="Z716" s="8"/>
      <c r="AA716" s="8"/>
      <c r="AB716" s="8"/>
      <c r="AC716" s="8"/>
      <c r="AD716" s="8"/>
    </row>
    <row r="717" spans="1:30" ht="15.75" customHeight="1" x14ac:dyDescent="0.2">
      <c r="A717" s="23"/>
      <c r="B717" s="23"/>
      <c r="C717" s="23"/>
      <c r="D717" s="23"/>
      <c r="E717" s="23"/>
      <c r="F717" s="23"/>
      <c r="G717" s="18"/>
      <c r="H717" s="18"/>
      <c r="I717" s="8"/>
      <c r="J717" s="8"/>
      <c r="K717" s="8"/>
      <c r="L717" s="8"/>
      <c r="M717" s="8"/>
      <c r="N717" s="8"/>
      <c r="O717" s="8"/>
      <c r="P717" s="8"/>
      <c r="Q717" s="8"/>
      <c r="R717" s="8"/>
      <c r="S717" s="8"/>
      <c r="T717" s="8"/>
      <c r="U717" s="8"/>
      <c r="V717" s="8"/>
      <c r="W717" s="8"/>
      <c r="X717" s="8"/>
      <c r="Y717" s="8"/>
      <c r="Z717" s="8"/>
      <c r="AA717" s="8"/>
      <c r="AB717" s="8"/>
      <c r="AC717" s="8"/>
      <c r="AD717" s="8"/>
    </row>
    <row r="718" spans="1:30" ht="15.75" customHeight="1" x14ac:dyDescent="0.2">
      <c r="A718" s="23"/>
      <c r="B718" s="23"/>
      <c r="C718" s="23"/>
      <c r="D718" s="23"/>
      <c r="E718" s="23"/>
      <c r="F718" s="23"/>
      <c r="G718" s="18"/>
      <c r="H718" s="18"/>
      <c r="I718" s="8"/>
      <c r="J718" s="8"/>
      <c r="K718" s="8"/>
      <c r="L718" s="8"/>
      <c r="M718" s="8"/>
      <c r="N718" s="8"/>
      <c r="O718" s="8"/>
      <c r="P718" s="8"/>
      <c r="Q718" s="8"/>
      <c r="R718" s="8"/>
      <c r="S718" s="8"/>
      <c r="T718" s="8"/>
      <c r="U718" s="8"/>
      <c r="V718" s="8"/>
      <c r="W718" s="8"/>
      <c r="X718" s="8"/>
      <c r="Y718" s="8"/>
      <c r="Z718" s="8"/>
      <c r="AA718" s="8"/>
      <c r="AB718" s="8"/>
      <c r="AC718" s="8"/>
      <c r="AD718" s="8"/>
    </row>
    <row r="719" spans="1:30" ht="15.75" customHeight="1" x14ac:dyDescent="0.2">
      <c r="A719" s="23"/>
      <c r="B719" s="23"/>
      <c r="C719" s="23"/>
      <c r="D719" s="23"/>
      <c r="E719" s="23"/>
      <c r="F719" s="23"/>
      <c r="G719" s="18"/>
      <c r="H719" s="18"/>
      <c r="I719" s="8"/>
      <c r="J719" s="8"/>
      <c r="K719" s="8"/>
      <c r="L719" s="8"/>
      <c r="M719" s="8"/>
      <c r="N719" s="8"/>
      <c r="O719" s="8"/>
      <c r="P719" s="8"/>
      <c r="Q719" s="8"/>
      <c r="R719" s="8"/>
      <c r="S719" s="8"/>
      <c r="T719" s="8"/>
      <c r="U719" s="8"/>
      <c r="V719" s="8"/>
      <c r="W719" s="8"/>
      <c r="X719" s="8"/>
      <c r="Y719" s="8"/>
      <c r="Z719" s="8"/>
      <c r="AA719" s="8"/>
      <c r="AB719" s="8"/>
      <c r="AC719" s="8"/>
      <c r="AD719" s="8"/>
    </row>
    <row r="720" spans="1:30" ht="15.75" customHeight="1" x14ac:dyDescent="0.2">
      <c r="A720" s="23"/>
      <c r="B720" s="23"/>
      <c r="C720" s="23"/>
      <c r="D720" s="23"/>
      <c r="E720" s="23"/>
      <c r="F720" s="23"/>
      <c r="G720" s="18"/>
      <c r="H720" s="18"/>
      <c r="I720" s="8"/>
      <c r="J720" s="8"/>
      <c r="K720" s="8"/>
      <c r="L720" s="8"/>
      <c r="M720" s="8"/>
      <c r="N720" s="8"/>
      <c r="O720" s="8"/>
      <c r="P720" s="8"/>
      <c r="Q720" s="8"/>
      <c r="R720" s="8"/>
      <c r="S720" s="8"/>
      <c r="T720" s="8"/>
      <c r="U720" s="8"/>
      <c r="V720" s="8"/>
      <c r="W720" s="8"/>
      <c r="X720" s="8"/>
      <c r="Y720" s="8"/>
      <c r="Z720" s="8"/>
      <c r="AA720" s="8"/>
      <c r="AB720" s="8"/>
      <c r="AC720" s="8"/>
      <c r="AD720" s="8"/>
    </row>
    <row r="721" spans="1:30" ht="15.75" customHeight="1" x14ac:dyDescent="0.2">
      <c r="A721" s="23"/>
      <c r="B721" s="23"/>
      <c r="C721" s="23"/>
      <c r="D721" s="23"/>
      <c r="E721" s="23"/>
      <c r="F721" s="23"/>
      <c r="G721" s="18"/>
      <c r="H721" s="18"/>
      <c r="I721" s="8"/>
      <c r="J721" s="8"/>
      <c r="K721" s="8"/>
      <c r="L721" s="8"/>
      <c r="M721" s="8"/>
      <c r="N721" s="8"/>
      <c r="O721" s="8"/>
      <c r="P721" s="8"/>
      <c r="Q721" s="8"/>
      <c r="R721" s="8"/>
      <c r="S721" s="8"/>
      <c r="T721" s="8"/>
      <c r="U721" s="8"/>
      <c r="V721" s="8"/>
      <c r="W721" s="8"/>
      <c r="X721" s="8"/>
      <c r="Y721" s="8"/>
      <c r="Z721" s="8"/>
      <c r="AA721" s="8"/>
      <c r="AB721" s="8"/>
      <c r="AC721" s="8"/>
      <c r="AD721" s="8"/>
    </row>
    <row r="722" spans="1:30" ht="15.75" customHeight="1" x14ac:dyDescent="0.2">
      <c r="A722" s="23"/>
      <c r="B722" s="23"/>
      <c r="C722" s="23"/>
      <c r="D722" s="23"/>
      <c r="E722" s="23"/>
      <c r="F722" s="23"/>
      <c r="G722" s="18"/>
      <c r="H722" s="18"/>
      <c r="I722" s="8"/>
      <c r="J722" s="8"/>
      <c r="K722" s="8"/>
      <c r="L722" s="8"/>
      <c r="M722" s="8"/>
      <c r="N722" s="8"/>
      <c r="O722" s="8"/>
      <c r="P722" s="8"/>
      <c r="Q722" s="8"/>
      <c r="R722" s="8"/>
      <c r="S722" s="8"/>
      <c r="T722" s="8"/>
      <c r="U722" s="8"/>
      <c r="V722" s="8"/>
      <c r="W722" s="8"/>
      <c r="X722" s="8"/>
      <c r="Y722" s="8"/>
      <c r="Z722" s="8"/>
      <c r="AA722" s="8"/>
      <c r="AB722" s="8"/>
      <c r="AC722" s="8"/>
      <c r="AD722" s="8"/>
    </row>
    <row r="723" spans="1:30" ht="15.75" customHeight="1" x14ac:dyDescent="0.2">
      <c r="A723" s="23"/>
      <c r="B723" s="23"/>
      <c r="C723" s="23"/>
      <c r="D723" s="23"/>
      <c r="E723" s="23"/>
      <c r="F723" s="23"/>
      <c r="G723" s="18"/>
      <c r="H723" s="18"/>
      <c r="I723" s="8"/>
      <c r="J723" s="8"/>
      <c r="K723" s="8"/>
      <c r="L723" s="8"/>
      <c r="M723" s="8"/>
      <c r="N723" s="8"/>
      <c r="O723" s="8"/>
      <c r="P723" s="8"/>
      <c r="Q723" s="8"/>
      <c r="R723" s="8"/>
      <c r="S723" s="8"/>
      <c r="T723" s="8"/>
      <c r="U723" s="8"/>
      <c r="V723" s="8"/>
      <c r="W723" s="8"/>
      <c r="X723" s="8"/>
      <c r="Y723" s="8"/>
      <c r="Z723" s="8"/>
      <c r="AA723" s="8"/>
      <c r="AB723" s="8"/>
      <c r="AC723" s="8"/>
      <c r="AD723" s="8"/>
    </row>
    <row r="724" spans="1:30" ht="15.75" customHeight="1" x14ac:dyDescent="0.2">
      <c r="A724" s="23"/>
      <c r="B724" s="23"/>
      <c r="C724" s="23"/>
      <c r="D724" s="23"/>
      <c r="E724" s="23"/>
      <c r="F724" s="23"/>
      <c r="G724" s="18"/>
      <c r="H724" s="18"/>
      <c r="I724" s="8"/>
      <c r="J724" s="8"/>
      <c r="K724" s="8"/>
      <c r="L724" s="8"/>
      <c r="M724" s="8"/>
      <c r="N724" s="8"/>
      <c r="O724" s="8"/>
      <c r="P724" s="8"/>
      <c r="Q724" s="8"/>
      <c r="R724" s="8"/>
      <c r="S724" s="8"/>
      <c r="T724" s="8"/>
      <c r="U724" s="8"/>
      <c r="V724" s="8"/>
      <c r="W724" s="8"/>
      <c r="X724" s="8"/>
      <c r="Y724" s="8"/>
      <c r="Z724" s="8"/>
      <c r="AA724" s="8"/>
      <c r="AB724" s="8"/>
      <c r="AC724" s="8"/>
      <c r="AD724" s="8"/>
    </row>
    <row r="725" spans="1:30" ht="15.75" customHeight="1" x14ac:dyDescent="0.2">
      <c r="A725" s="23"/>
      <c r="B725" s="23"/>
      <c r="C725" s="23"/>
      <c r="D725" s="23"/>
      <c r="E725" s="23"/>
      <c r="F725" s="23"/>
      <c r="G725" s="18"/>
      <c r="H725" s="18"/>
      <c r="I725" s="8"/>
      <c r="J725" s="8"/>
      <c r="K725" s="8"/>
      <c r="L725" s="8"/>
      <c r="M725" s="8"/>
      <c r="N725" s="8"/>
      <c r="O725" s="8"/>
      <c r="P725" s="8"/>
      <c r="Q725" s="8"/>
      <c r="R725" s="8"/>
      <c r="S725" s="8"/>
      <c r="T725" s="8"/>
      <c r="U725" s="8"/>
      <c r="V725" s="8"/>
      <c r="W725" s="8"/>
      <c r="X725" s="8"/>
      <c r="Y725" s="8"/>
      <c r="Z725" s="8"/>
      <c r="AA725" s="8"/>
      <c r="AB725" s="8"/>
      <c r="AC725" s="8"/>
      <c r="AD725" s="8"/>
    </row>
    <row r="726" spans="1:30" ht="15.75" customHeight="1" x14ac:dyDescent="0.2">
      <c r="A726" s="23"/>
      <c r="B726" s="23"/>
      <c r="C726" s="23"/>
      <c r="D726" s="23"/>
      <c r="E726" s="23"/>
      <c r="F726" s="23"/>
      <c r="G726" s="18"/>
      <c r="H726" s="18"/>
      <c r="I726" s="8"/>
      <c r="J726" s="8"/>
      <c r="K726" s="8"/>
      <c r="L726" s="8"/>
      <c r="M726" s="8"/>
      <c r="N726" s="8"/>
      <c r="O726" s="8"/>
      <c r="P726" s="8"/>
      <c r="Q726" s="8"/>
      <c r="R726" s="8"/>
      <c r="S726" s="8"/>
      <c r="T726" s="8"/>
      <c r="U726" s="8"/>
      <c r="V726" s="8"/>
      <c r="W726" s="8"/>
      <c r="X726" s="8"/>
      <c r="Y726" s="8"/>
      <c r="Z726" s="8"/>
      <c r="AA726" s="8"/>
      <c r="AB726" s="8"/>
      <c r="AC726" s="8"/>
      <c r="AD726" s="8"/>
    </row>
    <row r="727" spans="1:30" ht="15.75" customHeight="1" x14ac:dyDescent="0.2">
      <c r="A727" s="23"/>
      <c r="B727" s="23"/>
      <c r="C727" s="23"/>
      <c r="D727" s="23"/>
      <c r="E727" s="23"/>
      <c r="F727" s="23"/>
      <c r="G727" s="18"/>
      <c r="H727" s="18"/>
      <c r="I727" s="8"/>
      <c r="J727" s="8"/>
      <c r="K727" s="8"/>
      <c r="L727" s="8"/>
      <c r="M727" s="8"/>
      <c r="N727" s="8"/>
      <c r="O727" s="8"/>
      <c r="P727" s="8"/>
      <c r="Q727" s="8"/>
      <c r="R727" s="8"/>
      <c r="S727" s="8"/>
      <c r="T727" s="8"/>
      <c r="U727" s="8"/>
      <c r="V727" s="8"/>
      <c r="W727" s="8"/>
      <c r="X727" s="8"/>
      <c r="Y727" s="8"/>
      <c r="Z727" s="8"/>
      <c r="AA727" s="8"/>
      <c r="AB727" s="8"/>
      <c r="AC727" s="8"/>
      <c r="AD727" s="8"/>
    </row>
    <row r="728" spans="1:30" ht="15.75" customHeight="1" x14ac:dyDescent="0.2">
      <c r="A728" s="23"/>
      <c r="B728" s="23"/>
      <c r="C728" s="23"/>
      <c r="D728" s="23"/>
      <c r="E728" s="23"/>
      <c r="F728" s="23"/>
      <c r="G728" s="18"/>
      <c r="H728" s="18"/>
      <c r="I728" s="8"/>
      <c r="J728" s="8"/>
      <c r="K728" s="8"/>
      <c r="L728" s="8"/>
      <c r="M728" s="8"/>
      <c r="N728" s="8"/>
      <c r="O728" s="8"/>
      <c r="P728" s="8"/>
      <c r="Q728" s="8"/>
      <c r="R728" s="8"/>
      <c r="S728" s="8"/>
      <c r="T728" s="8"/>
      <c r="U728" s="8"/>
      <c r="V728" s="8"/>
      <c r="W728" s="8"/>
      <c r="X728" s="8"/>
      <c r="Y728" s="8"/>
      <c r="Z728" s="8"/>
      <c r="AA728" s="8"/>
      <c r="AB728" s="8"/>
      <c r="AC728" s="8"/>
      <c r="AD728" s="8"/>
    </row>
    <row r="729" spans="1:30" ht="15.75" customHeight="1" x14ac:dyDescent="0.2">
      <c r="A729" s="23"/>
      <c r="B729" s="23"/>
      <c r="C729" s="23"/>
      <c r="D729" s="23"/>
      <c r="E729" s="23"/>
      <c r="F729" s="23"/>
      <c r="G729" s="18"/>
      <c r="H729" s="18"/>
      <c r="I729" s="8"/>
      <c r="J729" s="8"/>
      <c r="K729" s="8"/>
      <c r="L729" s="8"/>
      <c r="M729" s="8"/>
      <c r="N729" s="8"/>
      <c r="O729" s="8"/>
      <c r="P729" s="8"/>
      <c r="Q729" s="8"/>
      <c r="R729" s="8"/>
      <c r="S729" s="8"/>
      <c r="T729" s="8"/>
      <c r="U729" s="8"/>
      <c r="V729" s="8"/>
      <c r="W729" s="8"/>
      <c r="X729" s="8"/>
      <c r="Y729" s="8"/>
      <c r="Z729" s="8"/>
      <c r="AA729" s="8"/>
      <c r="AB729" s="8"/>
      <c r="AC729" s="8"/>
      <c r="AD729" s="8"/>
    </row>
    <row r="730" spans="1:30" ht="15.75" customHeight="1" x14ac:dyDescent="0.2">
      <c r="A730" s="23"/>
      <c r="B730" s="23"/>
      <c r="C730" s="23"/>
      <c r="D730" s="23"/>
      <c r="E730" s="23"/>
      <c r="F730" s="23"/>
      <c r="G730" s="18"/>
      <c r="H730" s="18"/>
      <c r="I730" s="8"/>
      <c r="J730" s="8"/>
      <c r="K730" s="8"/>
      <c r="L730" s="8"/>
      <c r="M730" s="8"/>
      <c r="N730" s="8"/>
      <c r="O730" s="8"/>
      <c r="P730" s="8"/>
      <c r="Q730" s="8"/>
      <c r="R730" s="8"/>
      <c r="S730" s="8"/>
      <c r="T730" s="8"/>
      <c r="U730" s="8"/>
      <c r="V730" s="8"/>
      <c r="W730" s="8"/>
      <c r="X730" s="8"/>
      <c r="Y730" s="8"/>
      <c r="Z730" s="8"/>
      <c r="AA730" s="8"/>
      <c r="AB730" s="8"/>
      <c r="AC730" s="8"/>
      <c r="AD730" s="8"/>
    </row>
    <row r="731" spans="1:30" ht="15.75" customHeight="1" x14ac:dyDescent="0.2">
      <c r="A731" s="23"/>
      <c r="B731" s="23"/>
      <c r="C731" s="23"/>
      <c r="D731" s="23"/>
      <c r="E731" s="23"/>
      <c r="F731" s="23"/>
      <c r="G731" s="18"/>
      <c r="H731" s="18"/>
      <c r="I731" s="8"/>
      <c r="J731" s="8"/>
      <c r="K731" s="8"/>
      <c r="L731" s="8"/>
      <c r="M731" s="8"/>
      <c r="N731" s="8"/>
      <c r="O731" s="8"/>
      <c r="P731" s="8"/>
      <c r="Q731" s="8"/>
      <c r="R731" s="8"/>
      <c r="S731" s="8"/>
      <c r="T731" s="8"/>
      <c r="U731" s="8"/>
      <c r="V731" s="8"/>
      <c r="W731" s="8"/>
      <c r="X731" s="8"/>
      <c r="Y731" s="8"/>
      <c r="Z731" s="8"/>
      <c r="AA731" s="8"/>
      <c r="AB731" s="8"/>
      <c r="AC731" s="8"/>
      <c r="AD731" s="8"/>
    </row>
    <row r="732" spans="1:30" ht="15.75" customHeight="1" x14ac:dyDescent="0.2">
      <c r="A732" s="23"/>
      <c r="B732" s="23"/>
      <c r="C732" s="23"/>
      <c r="D732" s="23"/>
      <c r="E732" s="23"/>
      <c r="F732" s="23"/>
      <c r="G732" s="18"/>
      <c r="H732" s="18"/>
      <c r="I732" s="8"/>
      <c r="J732" s="8"/>
      <c r="K732" s="8"/>
      <c r="L732" s="8"/>
      <c r="M732" s="8"/>
      <c r="N732" s="8"/>
      <c r="O732" s="8"/>
      <c r="P732" s="8"/>
      <c r="Q732" s="8"/>
      <c r="R732" s="8"/>
      <c r="S732" s="8"/>
      <c r="T732" s="8"/>
      <c r="U732" s="8"/>
      <c r="V732" s="8"/>
      <c r="W732" s="8"/>
      <c r="X732" s="8"/>
      <c r="Y732" s="8"/>
      <c r="Z732" s="8"/>
      <c r="AA732" s="8"/>
      <c r="AB732" s="8"/>
      <c r="AC732" s="8"/>
      <c r="AD732" s="8"/>
    </row>
    <row r="733" spans="1:30" ht="15.75" customHeight="1" x14ac:dyDescent="0.2">
      <c r="A733" s="23"/>
      <c r="B733" s="23"/>
      <c r="C733" s="23"/>
      <c r="D733" s="23"/>
      <c r="E733" s="23"/>
      <c r="F733" s="23"/>
      <c r="G733" s="18"/>
      <c r="H733" s="18"/>
      <c r="I733" s="8"/>
      <c r="J733" s="8"/>
      <c r="K733" s="8"/>
      <c r="L733" s="8"/>
      <c r="M733" s="8"/>
      <c r="N733" s="8"/>
      <c r="O733" s="8"/>
      <c r="P733" s="8"/>
      <c r="Q733" s="8"/>
      <c r="R733" s="8"/>
      <c r="S733" s="8"/>
      <c r="T733" s="8"/>
      <c r="U733" s="8"/>
      <c r="V733" s="8"/>
      <c r="W733" s="8"/>
      <c r="X733" s="8"/>
      <c r="Y733" s="8"/>
      <c r="Z733" s="8"/>
      <c r="AA733" s="8"/>
      <c r="AB733" s="8"/>
      <c r="AC733" s="8"/>
      <c r="AD733" s="8"/>
    </row>
    <row r="734" spans="1:30" ht="15.75" customHeight="1" x14ac:dyDescent="0.2">
      <c r="A734" s="23"/>
      <c r="B734" s="23"/>
      <c r="C734" s="23"/>
      <c r="D734" s="23"/>
      <c r="E734" s="23"/>
      <c r="F734" s="23"/>
      <c r="G734" s="18"/>
      <c r="H734" s="18"/>
      <c r="I734" s="8"/>
      <c r="J734" s="8"/>
      <c r="K734" s="8"/>
      <c r="L734" s="8"/>
      <c r="M734" s="8"/>
      <c r="N734" s="8"/>
      <c r="O734" s="8"/>
      <c r="P734" s="8"/>
      <c r="Q734" s="8"/>
      <c r="R734" s="8"/>
      <c r="S734" s="8"/>
      <c r="T734" s="8"/>
      <c r="U734" s="8"/>
      <c r="V734" s="8"/>
      <c r="W734" s="8"/>
      <c r="X734" s="8"/>
      <c r="Y734" s="8"/>
      <c r="Z734" s="8"/>
      <c r="AA734" s="8"/>
      <c r="AB734" s="8"/>
      <c r="AC734" s="8"/>
      <c r="AD734" s="8"/>
    </row>
    <row r="735" spans="1:30" ht="15.75" customHeight="1" x14ac:dyDescent="0.2">
      <c r="A735" s="23"/>
      <c r="B735" s="23"/>
      <c r="C735" s="23"/>
      <c r="D735" s="23"/>
      <c r="E735" s="23"/>
      <c r="F735" s="23"/>
      <c r="G735" s="18"/>
      <c r="H735" s="18"/>
      <c r="I735" s="8"/>
      <c r="J735" s="8"/>
      <c r="K735" s="8"/>
      <c r="L735" s="8"/>
      <c r="M735" s="8"/>
      <c r="N735" s="8"/>
      <c r="O735" s="8"/>
      <c r="P735" s="8"/>
      <c r="Q735" s="8"/>
      <c r="R735" s="8"/>
      <c r="S735" s="8"/>
      <c r="T735" s="8"/>
      <c r="U735" s="8"/>
      <c r="V735" s="8"/>
      <c r="W735" s="8"/>
      <c r="X735" s="8"/>
      <c r="Y735" s="8"/>
      <c r="Z735" s="8"/>
      <c r="AA735" s="8"/>
      <c r="AB735" s="8"/>
      <c r="AC735" s="8"/>
      <c r="AD735" s="8"/>
    </row>
    <row r="736" spans="1:30" ht="15.75" customHeight="1" x14ac:dyDescent="0.2">
      <c r="A736" s="23"/>
      <c r="B736" s="23"/>
      <c r="C736" s="23"/>
      <c r="D736" s="23"/>
      <c r="E736" s="23"/>
      <c r="F736" s="23"/>
      <c r="G736" s="18"/>
      <c r="H736" s="18"/>
      <c r="I736" s="8"/>
      <c r="J736" s="8"/>
      <c r="K736" s="8"/>
      <c r="L736" s="8"/>
      <c r="M736" s="8"/>
      <c r="N736" s="8"/>
      <c r="O736" s="8"/>
      <c r="P736" s="8"/>
      <c r="Q736" s="8"/>
      <c r="R736" s="8"/>
      <c r="S736" s="8"/>
      <c r="T736" s="8"/>
      <c r="U736" s="8"/>
      <c r="V736" s="8"/>
      <c r="W736" s="8"/>
      <c r="X736" s="8"/>
      <c r="Y736" s="8"/>
      <c r="Z736" s="8"/>
      <c r="AA736" s="8"/>
      <c r="AB736" s="8"/>
      <c r="AC736" s="8"/>
      <c r="AD736" s="8"/>
    </row>
    <row r="737" spans="1:30" ht="15.75" customHeight="1" x14ac:dyDescent="0.2">
      <c r="A737" s="23"/>
      <c r="B737" s="23"/>
      <c r="C737" s="23"/>
      <c r="D737" s="23"/>
      <c r="E737" s="23"/>
      <c r="F737" s="23"/>
      <c r="G737" s="18"/>
      <c r="H737" s="18"/>
      <c r="I737" s="8"/>
      <c r="J737" s="8"/>
      <c r="K737" s="8"/>
      <c r="L737" s="8"/>
      <c r="M737" s="8"/>
      <c r="N737" s="8"/>
      <c r="O737" s="8"/>
      <c r="P737" s="8"/>
      <c r="Q737" s="8"/>
      <c r="R737" s="8"/>
      <c r="S737" s="8"/>
      <c r="T737" s="8"/>
      <c r="U737" s="8"/>
      <c r="V737" s="8"/>
      <c r="W737" s="8"/>
      <c r="X737" s="8"/>
      <c r="Y737" s="8"/>
      <c r="Z737" s="8"/>
      <c r="AA737" s="8"/>
      <c r="AB737" s="8"/>
      <c r="AC737" s="8"/>
      <c r="AD737" s="8"/>
    </row>
    <row r="738" spans="1:30" ht="15.75" customHeight="1" x14ac:dyDescent="0.2">
      <c r="A738" s="23"/>
      <c r="B738" s="23"/>
      <c r="C738" s="23"/>
      <c r="D738" s="23"/>
      <c r="E738" s="23"/>
      <c r="F738" s="23"/>
      <c r="G738" s="18"/>
      <c r="H738" s="18"/>
      <c r="I738" s="8"/>
      <c r="J738" s="8"/>
      <c r="K738" s="8"/>
      <c r="L738" s="8"/>
      <c r="M738" s="8"/>
      <c r="N738" s="8"/>
      <c r="O738" s="8"/>
      <c r="P738" s="8"/>
      <c r="Q738" s="8"/>
      <c r="R738" s="8"/>
      <c r="S738" s="8"/>
      <c r="T738" s="8"/>
      <c r="U738" s="8"/>
      <c r="V738" s="8"/>
      <c r="W738" s="8"/>
      <c r="X738" s="8"/>
      <c r="Y738" s="8"/>
      <c r="Z738" s="8"/>
      <c r="AA738" s="8"/>
      <c r="AB738" s="8"/>
      <c r="AC738" s="8"/>
      <c r="AD738" s="8"/>
    </row>
    <row r="739" spans="1:30" ht="15.75" customHeight="1" x14ac:dyDescent="0.2">
      <c r="A739" s="23"/>
      <c r="B739" s="23"/>
      <c r="C739" s="23"/>
      <c r="D739" s="23"/>
      <c r="E739" s="23"/>
      <c r="F739" s="23"/>
      <c r="G739" s="18"/>
      <c r="H739" s="18"/>
      <c r="I739" s="8"/>
      <c r="J739" s="8"/>
      <c r="K739" s="8"/>
      <c r="L739" s="8"/>
      <c r="M739" s="8"/>
      <c r="N739" s="8"/>
      <c r="O739" s="8"/>
      <c r="P739" s="8"/>
      <c r="Q739" s="8"/>
      <c r="R739" s="8"/>
      <c r="S739" s="8"/>
      <c r="T739" s="8"/>
      <c r="U739" s="8"/>
      <c r="V739" s="8"/>
      <c r="W739" s="8"/>
      <c r="X739" s="8"/>
      <c r="Y739" s="8"/>
      <c r="Z739" s="8"/>
      <c r="AA739" s="8"/>
      <c r="AB739" s="8"/>
      <c r="AC739" s="8"/>
      <c r="AD739" s="8"/>
    </row>
    <row r="740" spans="1:30" ht="15.75" customHeight="1" x14ac:dyDescent="0.2">
      <c r="A740" s="23"/>
      <c r="B740" s="23"/>
      <c r="C740" s="23"/>
      <c r="D740" s="23"/>
      <c r="E740" s="23"/>
      <c r="F740" s="23"/>
      <c r="G740" s="18"/>
      <c r="H740" s="18"/>
      <c r="I740" s="8"/>
      <c r="J740" s="8"/>
      <c r="K740" s="8"/>
      <c r="L740" s="8"/>
      <c r="M740" s="8"/>
      <c r="N740" s="8"/>
      <c r="O740" s="8"/>
      <c r="P740" s="8"/>
      <c r="Q740" s="8"/>
      <c r="R740" s="8"/>
      <c r="S740" s="8"/>
      <c r="T740" s="8"/>
      <c r="U740" s="8"/>
      <c r="V740" s="8"/>
      <c r="W740" s="8"/>
      <c r="X740" s="8"/>
      <c r="Y740" s="8"/>
      <c r="Z740" s="8"/>
      <c r="AA740" s="8"/>
      <c r="AB740" s="8"/>
      <c r="AC740" s="8"/>
      <c r="AD740" s="8"/>
    </row>
    <row r="741" spans="1:30" ht="15.75" customHeight="1" x14ac:dyDescent="0.2">
      <c r="A741" s="23"/>
      <c r="B741" s="23"/>
      <c r="C741" s="23"/>
      <c r="D741" s="23"/>
      <c r="E741" s="23"/>
      <c r="F741" s="23"/>
      <c r="G741" s="18"/>
      <c r="H741" s="18"/>
      <c r="I741" s="8"/>
      <c r="J741" s="8"/>
      <c r="K741" s="8"/>
      <c r="L741" s="8"/>
      <c r="M741" s="8"/>
      <c r="N741" s="8"/>
      <c r="O741" s="8"/>
      <c r="P741" s="8"/>
      <c r="Q741" s="8"/>
      <c r="R741" s="8"/>
      <c r="S741" s="8"/>
      <c r="T741" s="8"/>
      <c r="U741" s="8"/>
      <c r="V741" s="8"/>
      <c r="W741" s="8"/>
      <c r="X741" s="8"/>
      <c r="Y741" s="8"/>
      <c r="Z741" s="8"/>
      <c r="AA741" s="8"/>
      <c r="AB741" s="8"/>
      <c r="AC741" s="8"/>
      <c r="AD741" s="8"/>
    </row>
    <row r="742" spans="1:30" ht="15.75" customHeight="1" x14ac:dyDescent="0.2">
      <c r="A742" s="23"/>
      <c r="B742" s="23"/>
      <c r="C742" s="23"/>
      <c r="D742" s="23"/>
      <c r="E742" s="23"/>
      <c r="F742" s="23"/>
      <c r="G742" s="18"/>
      <c r="H742" s="18"/>
      <c r="I742" s="8"/>
      <c r="J742" s="8"/>
      <c r="K742" s="8"/>
      <c r="L742" s="8"/>
      <c r="M742" s="8"/>
      <c r="N742" s="8"/>
      <c r="O742" s="8"/>
      <c r="P742" s="8"/>
      <c r="Q742" s="8"/>
      <c r="R742" s="8"/>
      <c r="S742" s="8"/>
      <c r="T742" s="8"/>
      <c r="U742" s="8"/>
      <c r="V742" s="8"/>
      <c r="W742" s="8"/>
      <c r="X742" s="8"/>
      <c r="Y742" s="8"/>
      <c r="Z742" s="8"/>
      <c r="AA742" s="8"/>
      <c r="AB742" s="8"/>
      <c r="AC742" s="8"/>
      <c r="AD742" s="8"/>
    </row>
    <row r="743" spans="1:30" ht="15.75" customHeight="1" x14ac:dyDescent="0.2">
      <c r="A743" s="23"/>
      <c r="B743" s="23"/>
      <c r="C743" s="23"/>
      <c r="D743" s="23"/>
      <c r="E743" s="23"/>
      <c r="F743" s="23"/>
      <c r="G743" s="18"/>
      <c r="H743" s="18"/>
      <c r="I743" s="8"/>
      <c r="J743" s="8"/>
      <c r="K743" s="8"/>
      <c r="L743" s="8"/>
      <c r="M743" s="8"/>
      <c r="N743" s="8"/>
      <c r="O743" s="8"/>
      <c r="P743" s="8"/>
      <c r="Q743" s="8"/>
      <c r="R743" s="8"/>
      <c r="S743" s="8"/>
      <c r="T743" s="8"/>
      <c r="U743" s="8"/>
      <c r="V743" s="8"/>
      <c r="W743" s="8"/>
      <c r="X743" s="8"/>
      <c r="Y743" s="8"/>
      <c r="Z743" s="8"/>
      <c r="AA743" s="8"/>
      <c r="AB743" s="8"/>
      <c r="AC743" s="8"/>
      <c r="AD743" s="8"/>
    </row>
    <row r="744" spans="1:30" ht="15.75" customHeight="1" x14ac:dyDescent="0.2">
      <c r="A744" s="23"/>
      <c r="B744" s="23"/>
      <c r="C744" s="23"/>
      <c r="D744" s="23"/>
      <c r="E744" s="23"/>
      <c r="F744" s="23"/>
      <c r="G744" s="18"/>
      <c r="H744" s="18"/>
      <c r="I744" s="8"/>
      <c r="J744" s="8"/>
      <c r="K744" s="8"/>
      <c r="L744" s="8"/>
      <c r="M744" s="8"/>
      <c r="N744" s="8"/>
      <c r="O744" s="8"/>
      <c r="P744" s="8"/>
      <c r="Q744" s="8"/>
      <c r="R744" s="8"/>
      <c r="S744" s="8"/>
      <c r="T744" s="8"/>
      <c r="U744" s="8"/>
      <c r="V744" s="8"/>
      <c r="W744" s="8"/>
      <c r="X744" s="8"/>
      <c r="Y744" s="8"/>
      <c r="Z744" s="8"/>
      <c r="AA744" s="8"/>
      <c r="AB744" s="8"/>
      <c r="AC744" s="8"/>
      <c r="AD744" s="8"/>
    </row>
    <row r="745" spans="1:30" ht="15.75" customHeight="1" x14ac:dyDescent="0.2">
      <c r="A745" s="23"/>
      <c r="B745" s="23"/>
      <c r="C745" s="23"/>
      <c r="D745" s="23"/>
      <c r="E745" s="23"/>
      <c r="F745" s="23"/>
      <c r="G745" s="18"/>
      <c r="H745" s="18"/>
      <c r="I745" s="8"/>
      <c r="J745" s="8"/>
      <c r="K745" s="8"/>
      <c r="L745" s="8"/>
      <c r="M745" s="8"/>
      <c r="N745" s="8"/>
      <c r="O745" s="8"/>
      <c r="P745" s="8"/>
      <c r="Q745" s="8"/>
      <c r="R745" s="8"/>
      <c r="S745" s="8"/>
      <c r="T745" s="8"/>
      <c r="U745" s="8"/>
      <c r="V745" s="8"/>
      <c r="W745" s="8"/>
      <c r="X745" s="8"/>
      <c r="Y745" s="8"/>
      <c r="Z745" s="8"/>
      <c r="AA745" s="8"/>
      <c r="AB745" s="8"/>
      <c r="AC745" s="8"/>
      <c r="AD745" s="8"/>
    </row>
    <row r="746" spans="1:30" ht="15.75" customHeight="1" x14ac:dyDescent="0.2">
      <c r="A746" s="23"/>
      <c r="B746" s="23"/>
      <c r="C746" s="23"/>
      <c r="D746" s="23"/>
      <c r="E746" s="23"/>
      <c r="F746" s="23"/>
      <c r="G746" s="18"/>
      <c r="H746" s="18"/>
      <c r="I746" s="8"/>
      <c r="J746" s="8"/>
      <c r="K746" s="8"/>
      <c r="L746" s="8"/>
      <c r="M746" s="8"/>
      <c r="N746" s="8"/>
      <c r="O746" s="8"/>
      <c r="P746" s="8"/>
      <c r="Q746" s="8"/>
      <c r="R746" s="8"/>
      <c r="S746" s="8"/>
      <c r="T746" s="8"/>
      <c r="U746" s="8"/>
      <c r="V746" s="8"/>
      <c r="W746" s="8"/>
      <c r="X746" s="8"/>
      <c r="Y746" s="8"/>
      <c r="Z746" s="8"/>
      <c r="AA746" s="8"/>
      <c r="AB746" s="8"/>
      <c r="AC746" s="8"/>
      <c r="AD746" s="8"/>
    </row>
    <row r="747" spans="1:30" ht="15.75" customHeight="1" x14ac:dyDescent="0.2">
      <c r="A747" s="23"/>
      <c r="B747" s="23"/>
      <c r="C747" s="23"/>
      <c r="D747" s="23"/>
      <c r="E747" s="23"/>
      <c r="F747" s="23"/>
      <c r="G747" s="18"/>
      <c r="H747" s="18"/>
      <c r="I747" s="8"/>
      <c r="J747" s="8"/>
      <c r="K747" s="8"/>
      <c r="L747" s="8"/>
      <c r="M747" s="8"/>
      <c r="N747" s="8"/>
      <c r="O747" s="8"/>
      <c r="P747" s="8"/>
      <c r="Q747" s="8"/>
      <c r="R747" s="8"/>
      <c r="S747" s="8"/>
      <c r="T747" s="8"/>
      <c r="U747" s="8"/>
      <c r="V747" s="8"/>
      <c r="W747" s="8"/>
      <c r="X747" s="8"/>
      <c r="Y747" s="8"/>
      <c r="Z747" s="8"/>
      <c r="AA747" s="8"/>
      <c r="AB747" s="8"/>
      <c r="AC747" s="8"/>
      <c r="AD747" s="8"/>
    </row>
    <row r="748" spans="1:30" ht="15.75" customHeight="1" x14ac:dyDescent="0.2">
      <c r="A748" s="23"/>
      <c r="B748" s="23"/>
      <c r="C748" s="23"/>
      <c r="D748" s="23"/>
      <c r="E748" s="23"/>
      <c r="F748" s="23"/>
      <c r="G748" s="18"/>
      <c r="H748" s="18"/>
      <c r="I748" s="8"/>
      <c r="J748" s="8"/>
      <c r="K748" s="8"/>
      <c r="L748" s="8"/>
      <c r="M748" s="8"/>
      <c r="N748" s="8"/>
      <c r="O748" s="8"/>
      <c r="P748" s="8"/>
      <c r="Q748" s="8"/>
      <c r="R748" s="8"/>
      <c r="S748" s="8"/>
      <c r="T748" s="8"/>
      <c r="U748" s="8"/>
      <c r="V748" s="8"/>
      <c r="W748" s="8"/>
      <c r="X748" s="8"/>
      <c r="Y748" s="8"/>
      <c r="Z748" s="8"/>
      <c r="AA748" s="8"/>
      <c r="AB748" s="8"/>
      <c r="AC748" s="8"/>
      <c r="AD748" s="8"/>
    </row>
    <row r="749" spans="1:30" ht="15.75" customHeight="1" x14ac:dyDescent="0.2">
      <c r="A749" s="23"/>
      <c r="B749" s="23"/>
      <c r="C749" s="23"/>
      <c r="D749" s="23"/>
      <c r="E749" s="23"/>
      <c r="F749" s="23"/>
      <c r="G749" s="18"/>
      <c r="H749" s="18"/>
      <c r="I749" s="8"/>
      <c r="J749" s="8"/>
      <c r="K749" s="8"/>
      <c r="L749" s="8"/>
      <c r="M749" s="8"/>
      <c r="N749" s="8"/>
      <c r="O749" s="8"/>
      <c r="P749" s="8"/>
      <c r="Q749" s="8"/>
      <c r="R749" s="8"/>
      <c r="S749" s="8"/>
      <c r="T749" s="8"/>
      <c r="U749" s="8"/>
      <c r="V749" s="8"/>
      <c r="W749" s="8"/>
      <c r="X749" s="8"/>
      <c r="Y749" s="8"/>
      <c r="Z749" s="8"/>
      <c r="AA749" s="8"/>
      <c r="AB749" s="8"/>
      <c r="AC749" s="8"/>
      <c r="AD749" s="8"/>
    </row>
    <row r="750" spans="1:30" ht="15.75" customHeight="1" x14ac:dyDescent="0.2">
      <c r="A750" s="23"/>
      <c r="B750" s="23"/>
      <c r="C750" s="23"/>
      <c r="D750" s="23"/>
      <c r="E750" s="23"/>
      <c r="F750" s="23"/>
      <c r="G750" s="18"/>
      <c r="H750" s="18"/>
      <c r="I750" s="8"/>
      <c r="J750" s="8"/>
      <c r="K750" s="8"/>
      <c r="L750" s="8"/>
      <c r="M750" s="8"/>
      <c r="N750" s="8"/>
      <c r="O750" s="8"/>
      <c r="P750" s="8"/>
      <c r="Q750" s="8"/>
      <c r="R750" s="8"/>
      <c r="S750" s="8"/>
      <c r="T750" s="8"/>
      <c r="U750" s="8"/>
      <c r="V750" s="8"/>
      <c r="W750" s="8"/>
      <c r="X750" s="8"/>
      <c r="Y750" s="8"/>
      <c r="Z750" s="8"/>
      <c r="AA750" s="8"/>
      <c r="AB750" s="8"/>
      <c r="AC750" s="8"/>
      <c r="AD750" s="8"/>
    </row>
    <row r="751" spans="1:30" ht="15.75" customHeight="1" x14ac:dyDescent="0.2">
      <c r="A751" s="23"/>
      <c r="B751" s="23"/>
      <c r="C751" s="23"/>
      <c r="D751" s="23"/>
      <c r="E751" s="23"/>
      <c r="F751" s="23"/>
      <c r="G751" s="18"/>
      <c r="H751" s="18"/>
      <c r="I751" s="8"/>
      <c r="J751" s="8"/>
      <c r="K751" s="8"/>
      <c r="L751" s="8"/>
      <c r="M751" s="8"/>
      <c r="N751" s="8"/>
      <c r="O751" s="8"/>
      <c r="P751" s="8"/>
      <c r="Q751" s="8"/>
      <c r="R751" s="8"/>
      <c r="S751" s="8"/>
      <c r="T751" s="8"/>
      <c r="U751" s="8"/>
      <c r="V751" s="8"/>
      <c r="W751" s="8"/>
      <c r="X751" s="8"/>
      <c r="Y751" s="8"/>
      <c r="Z751" s="8"/>
      <c r="AA751" s="8"/>
      <c r="AB751" s="8"/>
      <c r="AC751" s="8"/>
      <c r="AD751" s="8"/>
    </row>
    <row r="752" spans="1:30" ht="15.75" customHeight="1" x14ac:dyDescent="0.2">
      <c r="A752" s="23"/>
      <c r="B752" s="23"/>
      <c r="C752" s="23"/>
      <c r="D752" s="23"/>
      <c r="E752" s="23"/>
      <c r="F752" s="23"/>
      <c r="G752" s="18"/>
      <c r="H752" s="18"/>
      <c r="I752" s="8"/>
      <c r="J752" s="8"/>
      <c r="K752" s="8"/>
      <c r="L752" s="8"/>
      <c r="M752" s="8"/>
      <c r="N752" s="8"/>
      <c r="O752" s="8"/>
      <c r="P752" s="8"/>
      <c r="Q752" s="8"/>
      <c r="R752" s="8"/>
      <c r="S752" s="8"/>
      <c r="T752" s="8"/>
      <c r="U752" s="8"/>
      <c r="V752" s="8"/>
      <c r="W752" s="8"/>
      <c r="X752" s="8"/>
      <c r="Y752" s="8"/>
      <c r="Z752" s="8"/>
      <c r="AA752" s="8"/>
      <c r="AB752" s="8"/>
      <c r="AC752" s="8"/>
      <c r="AD752" s="8"/>
    </row>
    <row r="753" spans="1:30" ht="15.75" customHeight="1" x14ac:dyDescent="0.2">
      <c r="A753" s="23"/>
      <c r="B753" s="23"/>
      <c r="C753" s="23"/>
      <c r="D753" s="23"/>
      <c r="E753" s="23"/>
      <c r="F753" s="23"/>
      <c r="G753" s="18"/>
      <c r="H753" s="18"/>
      <c r="I753" s="8"/>
      <c r="J753" s="8"/>
      <c r="K753" s="8"/>
      <c r="L753" s="8"/>
      <c r="M753" s="8"/>
      <c r="N753" s="8"/>
      <c r="O753" s="8"/>
      <c r="P753" s="8"/>
      <c r="Q753" s="8"/>
      <c r="R753" s="8"/>
      <c r="S753" s="8"/>
      <c r="T753" s="8"/>
      <c r="U753" s="8"/>
      <c r="V753" s="8"/>
      <c r="W753" s="8"/>
      <c r="X753" s="8"/>
      <c r="Y753" s="8"/>
      <c r="Z753" s="8"/>
      <c r="AA753" s="8"/>
      <c r="AB753" s="8"/>
      <c r="AC753" s="8"/>
      <c r="AD753" s="8"/>
    </row>
    <row r="754" spans="1:30" ht="15.75" customHeight="1" x14ac:dyDescent="0.2">
      <c r="A754" s="23"/>
      <c r="B754" s="23"/>
      <c r="C754" s="23"/>
      <c r="D754" s="23"/>
      <c r="E754" s="23"/>
      <c r="F754" s="23"/>
      <c r="G754" s="18"/>
      <c r="H754" s="18"/>
      <c r="I754" s="8"/>
      <c r="J754" s="8"/>
      <c r="K754" s="8"/>
      <c r="L754" s="8"/>
      <c r="M754" s="8"/>
      <c r="N754" s="8"/>
      <c r="O754" s="8"/>
      <c r="P754" s="8"/>
      <c r="Q754" s="8"/>
      <c r="R754" s="8"/>
      <c r="S754" s="8"/>
      <c r="T754" s="8"/>
      <c r="U754" s="8"/>
      <c r="V754" s="8"/>
      <c r="W754" s="8"/>
      <c r="X754" s="8"/>
      <c r="Y754" s="8"/>
      <c r="Z754" s="8"/>
      <c r="AA754" s="8"/>
      <c r="AB754" s="8"/>
      <c r="AC754" s="8"/>
      <c r="AD754" s="8"/>
    </row>
    <row r="755" spans="1:30" ht="15.75" customHeight="1" x14ac:dyDescent="0.2">
      <c r="A755" s="23"/>
      <c r="B755" s="23"/>
      <c r="C755" s="23"/>
      <c r="D755" s="23"/>
      <c r="E755" s="23"/>
      <c r="F755" s="23"/>
      <c r="G755" s="18"/>
      <c r="H755" s="18"/>
      <c r="I755" s="8"/>
      <c r="J755" s="8"/>
      <c r="K755" s="8"/>
      <c r="L755" s="8"/>
      <c r="M755" s="8"/>
      <c r="N755" s="8"/>
      <c r="O755" s="8"/>
      <c r="P755" s="8"/>
      <c r="Q755" s="8"/>
      <c r="R755" s="8"/>
      <c r="S755" s="8"/>
      <c r="T755" s="8"/>
      <c r="U755" s="8"/>
      <c r="V755" s="8"/>
      <c r="W755" s="8"/>
      <c r="X755" s="8"/>
      <c r="Y755" s="8"/>
      <c r="Z755" s="8"/>
      <c r="AA755" s="8"/>
      <c r="AB755" s="8"/>
      <c r="AC755" s="8"/>
      <c r="AD755" s="8"/>
    </row>
    <row r="756" spans="1:30" ht="15.75" customHeight="1" x14ac:dyDescent="0.2">
      <c r="A756" s="23"/>
      <c r="B756" s="23"/>
      <c r="C756" s="23"/>
      <c r="D756" s="23"/>
      <c r="E756" s="23"/>
      <c r="F756" s="23"/>
      <c r="G756" s="18"/>
      <c r="H756" s="18"/>
      <c r="I756" s="8"/>
      <c r="J756" s="8"/>
      <c r="K756" s="8"/>
      <c r="L756" s="8"/>
      <c r="M756" s="8"/>
      <c r="N756" s="8"/>
      <c r="O756" s="8"/>
      <c r="P756" s="8"/>
      <c r="Q756" s="8"/>
      <c r="R756" s="8"/>
      <c r="S756" s="8"/>
      <c r="T756" s="8"/>
      <c r="U756" s="8"/>
      <c r="V756" s="8"/>
      <c r="W756" s="8"/>
      <c r="X756" s="8"/>
      <c r="Y756" s="8"/>
      <c r="Z756" s="8"/>
      <c r="AA756" s="8"/>
      <c r="AB756" s="8"/>
      <c r="AC756" s="8"/>
      <c r="AD756" s="8"/>
    </row>
    <row r="757" spans="1:30" ht="15.75" customHeight="1" x14ac:dyDescent="0.2">
      <c r="A757" s="23"/>
      <c r="B757" s="23"/>
      <c r="C757" s="23"/>
      <c r="D757" s="23"/>
      <c r="E757" s="23"/>
      <c r="F757" s="23"/>
      <c r="G757" s="18"/>
      <c r="H757" s="18"/>
      <c r="I757" s="8"/>
      <c r="J757" s="8"/>
      <c r="K757" s="8"/>
      <c r="L757" s="8"/>
      <c r="M757" s="8"/>
      <c r="N757" s="8"/>
      <c r="O757" s="8"/>
      <c r="P757" s="8"/>
      <c r="Q757" s="8"/>
      <c r="R757" s="8"/>
      <c r="S757" s="8"/>
      <c r="T757" s="8"/>
      <c r="U757" s="8"/>
      <c r="V757" s="8"/>
      <c r="W757" s="8"/>
      <c r="X757" s="8"/>
      <c r="Y757" s="8"/>
      <c r="Z757" s="8"/>
      <c r="AA757" s="8"/>
      <c r="AB757" s="8"/>
      <c r="AC757" s="8"/>
      <c r="AD757" s="8"/>
    </row>
    <row r="758" spans="1:30" ht="15.75" customHeight="1" x14ac:dyDescent="0.2">
      <c r="A758" s="23"/>
      <c r="B758" s="23"/>
      <c r="C758" s="23"/>
      <c r="D758" s="23"/>
      <c r="E758" s="23"/>
      <c r="F758" s="23"/>
      <c r="G758" s="18"/>
      <c r="H758" s="18"/>
      <c r="I758" s="8"/>
      <c r="J758" s="8"/>
      <c r="K758" s="8"/>
      <c r="L758" s="8"/>
      <c r="M758" s="8"/>
      <c r="N758" s="8"/>
      <c r="O758" s="8"/>
      <c r="P758" s="8"/>
      <c r="Q758" s="8"/>
      <c r="R758" s="8"/>
      <c r="S758" s="8"/>
      <c r="T758" s="8"/>
      <c r="U758" s="8"/>
      <c r="V758" s="8"/>
      <c r="W758" s="8"/>
      <c r="X758" s="8"/>
      <c r="Y758" s="8"/>
      <c r="Z758" s="8"/>
      <c r="AA758" s="8"/>
      <c r="AB758" s="8"/>
      <c r="AC758" s="8"/>
      <c r="AD758" s="8"/>
    </row>
    <row r="759" spans="1:30" ht="15.75" customHeight="1" x14ac:dyDescent="0.2">
      <c r="A759" s="23"/>
      <c r="B759" s="23"/>
      <c r="C759" s="23"/>
      <c r="D759" s="23"/>
      <c r="E759" s="23"/>
      <c r="F759" s="23"/>
      <c r="G759" s="18"/>
      <c r="H759" s="18"/>
      <c r="I759" s="8"/>
      <c r="J759" s="8"/>
      <c r="K759" s="8"/>
      <c r="L759" s="8"/>
      <c r="M759" s="8"/>
      <c r="N759" s="8"/>
      <c r="O759" s="8"/>
      <c r="P759" s="8"/>
      <c r="Q759" s="8"/>
      <c r="R759" s="8"/>
      <c r="S759" s="8"/>
      <c r="T759" s="8"/>
      <c r="U759" s="8"/>
      <c r="V759" s="8"/>
      <c r="W759" s="8"/>
      <c r="X759" s="8"/>
      <c r="Y759" s="8"/>
      <c r="Z759" s="8"/>
      <c r="AA759" s="8"/>
      <c r="AB759" s="8"/>
      <c r="AC759" s="8"/>
      <c r="AD759" s="8"/>
    </row>
    <row r="760" spans="1:30" ht="15.75" customHeight="1" x14ac:dyDescent="0.2">
      <c r="A760" s="23"/>
      <c r="B760" s="23"/>
      <c r="C760" s="23"/>
      <c r="D760" s="23"/>
      <c r="E760" s="23"/>
      <c r="F760" s="23"/>
      <c r="G760" s="18"/>
      <c r="H760" s="18"/>
      <c r="I760" s="8"/>
      <c r="J760" s="8"/>
      <c r="K760" s="8"/>
      <c r="L760" s="8"/>
      <c r="M760" s="8"/>
      <c r="N760" s="8"/>
      <c r="O760" s="8"/>
      <c r="P760" s="8"/>
      <c r="Q760" s="8"/>
      <c r="R760" s="8"/>
      <c r="S760" s="8"/>
      <c r="T760" s="8"/>
      <c r="U760" s="8"/>
      <c r="V760" s="8"/>
      <c r="W760" s="8"/>
      <c r="X760" s="8"/>
      <c r="Y760" s="8"/>
      <c r="Z760" s="8"/>
      <c r="AA760" s="8"/>
      <c r="AB760" s="8"/>
      <c r="AC760" s="8"/>
      <c r="AD760" s="8"/>
    </row>
    <row r="761" spans="1:30" ht="15.75" customHeight="1" x14ac:dyDescent="0.2">
      <c r="A761" s="23"/>
      <c r="B761" s="23"/>
      <c r="C761" s="23"/>
      <c r="D761" s="23"/>
      <c r="E761" s="23"/>
      <c r="F761" s="23"/>
      <c r="G761" s="18"/>
      <c r="H761" s="18"/>
      <c r="I761" s="8"/>
      <c r="J761" s="8"/>
      <c r="K761" s="8"/>
      <c r="L761" s="8"/>
      <c r="M761" s="8"/>
      <c r="N761" s="8"/>
      <c r="O761" s="8"/>
      <c r="P761" s="8"/>
      <c r="Q761" s="8"/>
      <c r="R761" s="8"/>
      <c r="S761" s="8"/>
      <c r="T761" s="8"/>
      <c r="U761" s="8"/>
      <c r="V761" s="8"/>
      <c r="W761" s="8"/>
      <c r="X761" s="8"/>
      <c r="Y761" s="8"/>
      <c r="Z761" s="8"/>
      <c r="AA761" s="8"/>
      <c r="AB761" s="8"/>
      <c r="AC761" s="8"/>
      <c r="AD761" s="8"/>
    </row>
    <row r="762" spans="1:30" ht="15.75" customHeight="1" x14ac:dyDescent="0.2">
      <c r="A762" s="23"/>
      <c r="B762" s="23"/>
      <c r="C762" s="23"/>
      <c r="D762" s="23"/>
      <c r="E762" s="23"/>
      <c r="F762" s="23"/>
      <c r="G762" s="18"/>
      <c r="H762" s="18"/>
      <c r="I762" s="8"/>
      <c r="J762" s="8"/>
      <c r="K762" s="8"/>
      <c r="L762" s="8"/>
      <c r="M762" s="8"/>
      <c r="N762" s="8"/>
      <c r="O762" s="8"/>
      <c r="P762" s="8"/>
      <c r="Q762" s="8"/>
      <c r="R762" s="8"/>
      <c r="S762" s="8"/>
      <c r="T762" s="8"/>
      <c r="U762" s="8"/>
      <c r="V762" s="8"/>
      <c r="W762" s="8"/>
      <c r="X762" s="8"/>
      <c r="Y762" s="8"/>
      <c r="Z762" s="8"/>
      <c r="AA762" s="8"/>
      <c r="AB762" s="8"/>
      <c r="AC762" s="8"/>
      <c r="AD762" s="8"/>
    </row>
    <row r="763" spans="1:30" ht="15.75" customHeight="1" x14ac:dyDescent="0.2">
      <c r="A763" s="23"/>
      <c r="B763" s="23"/>
      <c r="C763" s="23"/>
      <c r="D763" s="23"/>
      <c r="E763" s="23"/>
      <c r="F763" s="23"/>
      <c r="G763" s="18"/>
      <c r="H763" s="18"/>
      <c r="I763" s="8"/>
      <c r="J763" s="8"/>
      <c r="K763" s="8"/>
      <c r="L763" s="8"/>
      <c r="M763" s="8"/>
      <c r="N763" s="8"/>
      <c r="O763" s="8"/>
      <c r="P763" s="8"/>
      <c r="Q763" s="8"/>
      <c r="R763" s="8"/>
      <c r="S763" s="8"/>
      <c r="T763" s="8"/>
      <c r="U763" s="8"/>
      <c r="V763" s="8"/>
      <c r="W763" s="8"/>
      <c r="X763" s="8"/>
      <c r="Y763" s="8"/>
      <c r="Z763" s="8"/>
      <c r="AA763" s="8"/>
      <c r="AB763" s="8"/>
      <c r="AC763" s="8"/>
      <c r="AD763" s="8"/>
    </row>
    <row r="764" spans="1:30" ht="15.75" customHeight="1" x14ac:dyDescent="0.2">
      <c r="A764" s="23"/>
      <c r="B764" s="23"/>
      <c r="C764" s="23"/>
      <c r="D764" s="23"/>
      <c r="E764" s="23"/>
      <c r="F764" s="23"/>
      <c r="G764" s="18"/>
      <c r="H764" s="18"/>
      <c r="I764" s="8"/>
      <c r="J764" s="8"/>
      <c r="K764" s="8"/>
      <c r="L764" s="8"/>
      <c r="M764" s="8"/>
      <c r="N764" s="8"/>
      <c r="O764" s="8"/>
      <c r="P764" s="8"/>
      <c r="Q764" s="8"/>
      <c r="R764" s="8"/>
      <c r="S764" s="8"/>
      <c r="T764" s="8"/>
      <c r="U764" s="8"/>
      <c r="V764" s="8"/>
      <c r="W764" s="8"/>
      <c r="X764" s="8"/>
      <c r="Y764" s="8"/>
      <c r="Z764" s="8"/>
      <c r="AA764" s="8"/>
      <c r="AB764" s="8"/>
      <c r="AC764" s="8"/>
      <c r="AD764" s="8"/>
    </row>
    <row r="765" spans="1:30" ht="15.75" customHeight="1" x14ac:dyDescent="0.2">
      <c r="A765" s="23"/>
      <c r="B765" s="23"/>
      <c r="C765" s="23"/>
      <c r="D765" s="23"/>
      <c r="E765" s="23"/>
      <c r="F765" s="23"/>
      <c r="G765" s="18"/>
      <c r="H765" s="18"/>
      <c r="I765" s="8"/>
      <c r="J765" s="8"/>
      <c r="K765" s="8"/>
      <c r="L765" s="8"/>
      <c r="M765" s="8"/>
      <c r="N765" s="8"/>
      <c r="O765" s="8"/>
      <c r="P765" s="8"/>
      <c r="Q765" s="8"/>
      <c r="R765" s="8"/>
      <c r="S765" s="8"/>
      <c r="T765" s="8"/>
      <c r="U765" s="8"/>
      <c r="V765" s="8"/>
      <c r="W765" s="8"/>
      <c r="X765" s="8"/>
      <c r="Y765" s="8"/>
      <c r="Z765" s="8"/>
      <c r="AA765" s="8"/>
      <c r="AB765" s="8"/>
      <c r="AC765" s="8"/>
      <c r="AD765" s="8"/>
    </row>
    <row r="766" spans="1:30" ht="15.75" customHeight="1" x14ac:dyDescent="0.2">
      <c r="A766" s="23"/>
      <c r="B766" s="23"/>
      <c r="C766" s="23"/>
      <c r="D766" s="23"/>
      <c r="E766" s="23"/>
      <c r="F766" s="23"/>
      <c r="G766" s="18"/>
      <c r="H766" s="18"/>
      <c r="I766" s="8"/>
      <c r="J766" s="8"/>
      <c r="K766" s="8"/>
      <c r="L766" s="8"/>
      <c r="M766" s="8"/>
      <c r="N766" s="8"/>
      <c r="O766" s="8"/>
      <c r="P766" s="8"/>
      <c r="Q766" s="8"/>
      <c r="R766" s="8"/>
      <c r="S766" s="8"/>
      <c r="T766" s="8"/>
      <c r="U766" s="8"/>
      <c r="V766" s="8"/>
      <c r="W766" s="8"/>
      <c r="X766" s="8"/>
      <c r="Y766" s="8"/>
      <c r="Z766" s="8"/>
      <c r="AA766" s="8"/>
      <c r="AB766" s="8"/>
      <c r="AC766" s="8"/>
      <c r="AD766" s="8"/>
    </row>
    <row r="767" spans="1:30" ht="15.75" customHeight="1" x14ac:dyDescent="0.2">
      <c r="A767" s="23"/>
      <c r="B767" s="23"/>
      <c r="C767" s="23"/>
      <c r="D767" s="23"/>
      <c r="E767" s="23"/>
      <c r="F767" s="23"/>
      <c r="G767" s="18"/>
      <c r="H767" s="18"/>
      <c r="I767" s="8"/>
      <c r="J767" s="8"/>
      <c r="K767" s="8"/>
      <c r="L767" s="8"/>
      <c r="M767" s="8"/>
      <c r="N767" s="8"/>
      <c r="O767" s="8"/>
      <c r="P767" s="8"/>
      <c r="Q767" s="8"/>
      <c r="R767" s="8"/>
      <c r="S767" s="8"/>
      <c r="T767" s="8"/>
      <c r="U767" s="8"/>
      <c r="V767" s="8"/>
      <c r="W767" s="8"/>
      <c r="X767" s="8"/>
      <c r="Y767" s="8"/>
      <c r="Z767" s="8"/>
      <c r="AA767" s="8"/>
      <c r="AB767" s="8"/>
      <c r="AC767" s="8"/>
      <c r="AD767" s="8"/>
    </row>
    <row r="768" spans="1:30" ht="15.75" customHeight="1" x14ac:dyDescent="0.2">
      <c r="A768" s="23"/>
      <c r="B768" s="23"/>
      <c r="C768" s="23"/>
      <c r="D768" s="23"/>
      <c r="E768" s="23"/>
      <c r="F768" s="23"/>
      <c r="G768" s="18"/>
      <c r="H768" s="18"/>
      <c r="I768" s="8"/>
      <c r="J768" s="8"/>
      <c r="K768" s="8"/>
      <c r="L768" s="8"/>
      <c r="M768" s="8"/>
      <c r="N768" s="8"/>
      <c r="O768" s="8"/>
      <c r="P768" s="8"/>
      <c r="Q768" s="8"/>
      <c r="R768" s="8"/>
      <c r="S768" s="8"/>
      <c r="T768" s="8"/>
      <c r="U768" s="8"/>
      <c r="V768" s="8"/>
      <c r="W768" s="8"/>
      <c r="X768" s="8"/>
      <c r="Y768" s="8"/>
      <c r="Z768" s="8"/>
      <c r="AA768" s="8"/>
      <c r="AB768" s="8"/>
      <c r="AC768" s="8"/>
      <c r="AD768" s="8"/>
    </row>
    <row r="769" spans="1:30" ht="15.75" customHeight="1" x14ac:dyDescent="0.2">
      <c r="A769" s="23"/>
      <c r="B769" s="23"/>
      <c r="C769" s="23"/>
      <c r="D769" s="23"/>
      <c r="E769" s="23"/>
      <c r="F769" s="23"/>
      <c r="G769" s="18"/>
      <c r="H769" s="18"/>
      <c r="I769" s="8"/>
      <c r="J769" s="8"/>
      <c r="K769" s="8"/>
      <c r="L769" s="8"/>
      <c r="M769" s="8"/>
      <c r="N769" s="8"/>
      <c r="O769" s="8"/>
      <c r="P769" s="8"/>
      <c r="Q769" s="8"/>
      <c r="R769" s="8"/>
      <c r="S769" s="8"/>
      <c r="T769" s="8"/>
      <c r="U769" s="8"/>
      <c r="V769" s="8"/>
      <c r="W769" s="8"/>
      <c r="X769" s="8"/>
      <c r="Y769" s="8"/>
      <c r="Z769" s="8"/>
      <c r="AA769" s="8"/>
      <c r="AB769" s="8"/>
      <c r="AC769" s="8"/>
      <c r="AD769" s="8"/>
    </row>
    <row r="770" spans="1:30" ht="15.75" customHeight="1" x14ac:dyDescent="0.2">
      <c r="A770" s="23"/>
      <c r="B770" s="23"/>
      <c r="C770" s="23"/>
      <c r="D770" s="23"/>
      <c r="E770" s="23"/>
      <c r="F770" s="23"/>
      <c r="G770" s="18"/>
      <c r="H770" s="18"/>
      <c r="I770" s="8"/>
      <c r="J770" s="8"/>
      <c r="K770" s="8"/>
      <c r="L770" s="8"/>
      <c r="M770" s="8"/>
      <c r="N770" s="8"/>
      <c r="O770" s="8"/>
      <c r="P770" s="8"/>
      <c r="Q770" s="8"/>
      <c r="R770" s="8"/>
      <c r="S770" s="8"/>
      <c r="T770" s="8"/>
      <c r="U770" s="8"/>
      <c r="V770" s="8"/>
      <c r="W770" s="8"/>
      <c r="X770" s="8"/>
      <c r="Y770" s="8"/>
      <c r="Z770" s="8"/>
      <c r="AA770" s="8"/>
      <c r="AB770" s="8"/>
      <c r="AC770" s="8"/>
      <c r="AD770" s="8"/>
    </row>
    <row r="771" spans="1:30" ht="15.75" customHeight="1" x14ac:dyDescent="0.2">
      <c r="A771" s="23"/>
      <c r="B771" s="23"/>
      <c r="C771" s="23"/>
      <c r="D771" s="23"/>
      <c r="E771" s="23"/>
      <c r="F771" s="23"/>
      <c r="G771" s="18"/>
      <c r="H771" s="18"/>
      <c r="I771" s="8"/>
      <c r="J771" s="8"/>
      <c r="K771" s="8"/>
      <c r="L771" s="8"/>
      <c r="M771" s="8"/>
      <c r="N771" s="8"/>
      <c r="O771" s="8"/>
      <c r="P771" s="8"/>
      <c r="Q771" s="8"/>
      <c r="R771" s="8"/>
      <c r="S771" s="8"/>
      <c r="T771" s="8"/>
      <c r="U771" s="8"/>
      <c r="V771" s="8"/>
      <c r="W771" s="8"/>
      <c r="X771" s="8"/>
      <c r="Y771" s="8"/>
      <c r="Z771" s="8"/>
      <c r="AA771" s="8"/>
      <c r="AB771" s="8"/>
      <c r="AC771" s="8"/>
      <c r="AD771" s="8"/>
    </row>
    <row r="772" spans="1:30" ht="15.75" customHeight="1" x14ac:dyDescent="0.2">
      <c r="A772" s="23"/>
      <c r="B772" s="23"/>
      <c r="C772" s="23"/>
      <c r="D772" s="23"/>
      <c r="E772" s="23"/>
      <c r="F772" s="23"/>
      <c r="G772" s="18"/>
      <c r="H772" s="18"/>
      <c r="I772" s="8"/>
      <c r="J772" s="8"/>
      <c r="K772" s="8"/>
      <c r="L772" s="8"/>
      <c r="M772" s="8"/>
      <c r="N772" s="8"/>
      <c r="O772" s="8"/>
      <c r="P772" s="8"/>
      <c r="Q772" s="8"/>
      <c r="R772" s="8"/>
      <c r="S772" s="8"/>
      <c r="T772" s="8"/>
      <c r="U772" s="8"/>
      <c r="V772" s="8"/>
      <c r="W772" s="8"/>
      <c r="X772" s="8"/>
      <c r="Y772" s="8"/>
      <c r="Z772" s="8"/>
      <c r="AA772" s="8"/>
      <c r="AB772" s="8"/>
      <c r="AC772" s="8"/>
      <c r="AD772" s="8"/>
    </row>
    <row r="773" spans="1:30" ht="15.75" customHeight="1" x14ac:dyDescent="0.2">
      <c r="A773" s="23"/>
      <c r="B773" s="23"/>
      <c r="C773" s="23"/>
      <c r="D773" s="23"/>
      <c r="E773" s="23"/>
      <c r="F773" s="23"/>
      <c r="G773" s="18"/>
      <c r="H773" s="18"/>
      <c r="I773" s="8"/>
      <c r="J773" s="8"/>
      <c r="K773" s="8"/>
      <c r="L773" s="8"/>
      <c r="M773" s="8"/>
      <c r="N773" s="8"/>
      <c r="O773" s="8"/>
      <c r="P773" s="8"/>
      <c r="Q773" s="8"/>
      <c r="R773" s="8"/>
      <c r="S773" s="8"/>
      <c r="T773" s="8"/>
      <c r="U773" s="8"/>
      <c r="V773" s="8"/>
      <c r="W773" s="8"/>
      <c r="X773" s="8"/>
      <c r="Y773" s="8"/>
      <c r="Z773" s="8"/>
      <c r="AA773" s="8"/>
      <c r="AB773" s="8"/>
      <c r="AC773" s="8"/>
      <c r="AD773" s="8"/>
    </row>
    <row r="774" spans="1:30" ht="15.75" customHeight="1" x14ac:dyDescent="0.2">
      <c r="A774" s="23"/>
      <c r="B774" s="23"/>
      <c r="C774" s="23"/>
      <c r="D774" s="23"/>
      <c r="E774" s="23"/>
      <c r="F774" s="23"/>
      <c r="G774" s="18"/>
      <c r="H774" s="18"/>
      <c r="I774" s="8"/>
      <c r="J774" s="8"/>
      <c r="K774" s="8"/>
      <c r="L774" s="8"/>
      <c r="M774" s="8"/>
      <c r="N774" s="8"/>
      <c r="O774" s="8"/>
      <c r="P774" s="8"/>
      <c r="Q774" s="8"/>
      <c r="R774" s="8"/>
      <c r="S774" s="8"/>
      <c r="T774" s="8"/>
      <c r="U774" s="8"/>
      <c r="V774" s="8"/>
      <c r="W774" s="8"/>
      <c r="X774" s="8"/>
      <c r="Y774" s="8"/>
      <c r="Z774" s="8"/>
      <c r="AA774" s="8"/>
      <c r="AB774" s="8"/>
      <c r="AC774" s="8"/>
      <c r="AD774" s="8"/>
    </row>
    <row r="775" spans="1:30" ht="15.75" customHeight="1" x14ac:dyDescent="0.2">
      <c r="A775" s="23"/>
      <c r="B775" s="23"/>
      <c r="C775" s="23"/>
      <c r="D775" s="23"/>
      <c r="E775" s="23"/>
      <c r="F775" s="23"/>
      <c r="G775" s="18"/>
      <c r="H775" s="18"/>
      <c r="I775" s="8"/>
      <c r="J775" s="8"/>
      <c r="K775" s="8"/>
      <c r="L775" s="8"/>
      <c r="M775" s="8"/>
      <c r="N775" s="8"/>
      <c r="O775" s="8"/>
      <c r="P775" s="8"/>
      <c r="Q775" s="8"/>
      <c r="R775" s="8"/>
      <c r="S775" s="8"/>
      <c r="T775" s="8"/>
      <c r="U775" s="8"/>
      <c r="V775" s="8"/>
      <c r="W775" s="8"/>
      <c r="X775" s="8"/>
      <c r="Y775" s="8"/>
      <c r="Z775" s="8"/>
      <c r="AA775" s="8"/>
      <c r="AB775" s="8"/>
      <c r="AC775" s="8"/>
      <c r="AD775" s="8"/>
    </row>
    <row r="776" spans="1:30" ht="15.75" customHeight="1" x14ac:dyDescent="0.2">
      <c r="A776" s="23"/>
      <c r="B776" s="23"/>
      <c r="C776" s="23"/>
      <c r="D776" s="23"/>
      <c r="E776" s="23"/>
      <c r="F776" s="23"/>
      <c r="G776" s="18"/>
      <c r="H776" s="18"/>
      <c r="I776" s="8"/>
      <c r="J776" s="8"/>
      <c r="K776" s="8"/>
      <c r="L776" s="8"/>
      <c r="M776" s="8"/>
      <c r="N776" s="8"/>
      <c r="O776" s="8"/>
      <c r="P776" s="8"/>
      <c r="Q776" s="8"/>
      <c r="R776" s="8"/>
      <c r="S776" s="8"/>
      <c r="T776" s="8"/>
      <c r="U776" s="8"/>
      <c r="V776" s="8"/>
      <c r="W776" s="8"/>
      <c r="X776" s="8"/>
      <c r="Y776" s="8"/>
      <c r="Z776" s="8"/>
      <c r="AA776" s="8"/>
      <c r="AB776" s="8"/>
      <c r="AC776" s="8"/>
      <c r="AD776" s="8"/>
    </row>
    <row r="777" spans="1:30" ht="15.75" customHeight="1" x14ac:dyDescent="0.2">
      <c r="A777" s="23"/>
      <c r="B777" s="23"/>
      <c r="C777" s="23"/>
      <c r="D777" s="23"/>
      <c r="E777" s="23"/>
      <c r="F777" s="23"/>
      <c r="G777" s="18"/>
      <c r="H777" s="18"/>
      <c r="I777" s="8"/>
      <c r="J777" s="8"/>
      <c r="K777" s="8"/>
      <c r="L777" s="8"/>
      <c r="M777" s="8"/>
      <c r="N777" s="8"/>
      <c r="O777" s="8"/>
      <c r="P777" s="8"/>
      <c r="Q777" s="8"/>
      <c r="R777" s="8"/>
      <c r="S777" s="8"/>
      <c r="T777" s="8"/>
      <c r="U777" s="8"/>
      <c r="V777" s="8"/>
      <c r="W777" s="8"/>
      <c r="X777" s="8"/>
      <c r="Y777" s="8"/>
      <c r="Z777" s="8"/>
      <c r="AA777" s="8"/>
      <c r="AB777" s="8"/>
      <c r="AC777" s="8"/>
      <c r="AD777" s="8"/>
    </row>
    <row r="778" spans="1:30" ht="15.75" customHeight="1" x14ac:dyDescent="0.2">
      <c r="A778" s="23"/>
      <c r="B778" s="23"/>
      <c r="C778" s="23"/>
      <c r="D778" s="23"/>
      <c r="E778" s="23"/>
      <c r="F778" s="23"/>
      <c r="G778" s="18"/>
      <c r="H778" s="18"/>
      <c r="I778" s="8"/>
      <c r="J778" s="8"/>
      <c r="K778" s="8"/>
      <c r="L778" s="8"/>
      <c r="M778" s="8"/>
      <c r="N778" s="8"/>
      <c r="O778" s="8"/>
      <c r="P778" s="8"/>
      <c r="Q778" s="8"/>
      <c r="R778" s="8"/>
      <c r="S778" s="8"/>
      <c r="T778" s="8"/>
      <c r="U778" s="8"/>
      <c r="V778" s="8"/>
      <c r="W778" s="8"/>
      <c r="X778" s="8"/>
      <c r="Y778" s="8"/>
      <c r="Z778" s="8"/>
      <c r="AA778" s="8"/>
      <c r="AB778" s="8"/>
      <c r="AC778" s="8"/>
      <c r="AD778" s="8"/>
    </row>
    <row r="779" spans="1:30" ht="15.75" customHeight="1" x14ac:dyDescent="0.2">
      <c r="A779" s="23"/>
      <c r="B779" s="23"/>
      <c r="C779" s="23"/>
      <c r="D779" s="23"/>
      <c r="E779" s="23"/>
      <c r="F779" s="23"/>
      <c r="G779" s="18"/>
      <c r="H779" s="18"/>
      <c r="I779" s="8"/>
      <c r="J779" s="8"/>
      <c r="K779" s="8"/>
      <c r="L779" s="8"/>
      <c r="M779" s="8"/>
      <c r="N779" s="8"/>
      <c r="O779" s="8"/>
      <c r="P779" s="8"/>
      <c r="Q779" s="8"/>
      <c r="R779" s="8"/>
      <c r="S779" s="8"/>
      <c r="T779" s="8"/>
      <c r="U779" s="8"/>
      <c r="V779" s="8"/>
      <c r="W779" s="8"/>
      <c r="X779" s="8"/>
      <c r="Y779" s="8"/>
      <c r="Z779" s="8"/>
      <c r="AA779" s="8"/>
      <c r="AB779" s="8"/>
      <c r="AC779" s="8"/>
      <c r="AD779" s="8"/>
    </row>
    <row r="780" spans="1:30" ht="15.75" customHeight="1" x14ac:dyDescent="0.2">
      <c r="A780" s="23"/>
      <c r="B780" s="23"/>
      <c r="C780" s="23"/>
      <c r="D780" s="23"/>
      <c r="E780" s="23"/>
      <c r="F780" s="23"/>
      <c r="G780" s="18"/>
      <c r="H780" s="18"/>
      <c r="I780" s="8"/>
      <c r="J780" s="8"/>
      <c r="K780" s="8"/>
      <c r="L780" s="8"/>
      <c r="M780" s="8"/>
      <c r="N780" s="8"/>
      <c r="O780" s="8"/>
      <c r="P780" s="8"/>
      <c r="Q780" s="8"/>
      <c r="R780" s="8"/>
      <c r="S780" s="8"/>
      <c r="T780" s="8"/>
      <c r="U780" s="8"/>
      <c r="V780" s="8"/>
      <c r="W780" s="8"/>
      <c r="X780" s="8"/>
      <c r="Y780" s="8"/>
      <c r="Z780" s="8"/>
      <c r="AA780" s="8"/>
      <c r="AB780" s="8"/>
      <c r="AC780" s="8"/>
      <c r="AD780" s="8"/>
    </row>
    <row r="781" spans="1:30" ht="15.75" customHeight="1" x14ac:dyDescent="0.2">
      <c r="A781" s="23"/>
      <c r="B781" s="23"/>
      <c r="C781" s="23"/>
      <c r="D781" s="23"/>
      <c r="E781" s="23"/>
      <c r="F781" s="23"/>
      <c r="G781" s="18"/>
      <c r="H781" s="18"/>
      <c r="I781" s="8"/>
      <c r="J781" s="8"/>
      <c r="K781" s="8"/>
      <c r="L781" s="8"/>
      <c r="M781" s="8"/>
      <c r="N781" s="8"/>
      <c r="O781" s="8"/>
      <c r="P781" s="8"/>
      <c r="Q781" s="8"/>
      <c r="R781" s="8"/>
      <c r="S781" s="8"/>
      <c r="T781" s="8"/>
      <c r="U781" s="8"/>
      <c r="V781" s="8"/>
      <c r="W781" s="8"/>
      <c r="X781" s="8"/>
      <c r="Y781" s="8"/>
      <c r="Z781" s="8"/>
      <c r="AA781" s="8"/>
      <c r="AB781" s="8"/>
      <c r="AC781" s="8"/>
      <c r="AD781" s="8"/>
    </row>
    <row r="782" spans="1:30" ht="15.75" customHeight="1" x14ac:dyDescent="0.2">
      <c r="A782" s="23"/>
      <c r="B782" s="23"/>
      <c r="C782" s="23"/>
      <c r="D782" s="23"/>
      <c r="E782" s="23"/>
      <c r="F782" s="23"/>
      <c r="G782" s="18"/>
      <c r="H782" s="18"/>
      <c r="I782" s="8"/>
      <c r="J782" s="8"/>
      <c r="K782" s="8"/>
      <c r="L782" s="8"/>
      <c r="M782" s="8"/>
      <c r="N782" s="8"/>
      <c r="O782" s="8"/>
      <c r="P782" s="8"/>
      <c r="Q782" s="8"/>
      <c r="R782" s="8"/>
      <c r="S782" s="8"/>
      <c r="T782" s="8"/>
      <c r="U782" s="8"/>
      <c r="V782" s="8"/>
      <c r="W782" s="8"/>
      <c r="X782" s="8"/>
      <c r="Y782" s="8"/>
      <c r="Z782" s="8"/>
      <c r="AA782" s="8"/>
      <c r="AB782" s="8"/>
      <c r="AC782" s="8"/>
      <c r="AD782" s="8"/>
    </row>
    <row r="783" spans="1:30" ht="15.75" customHeight="1" x14ac:dyDescent="0.2">
      <c r="A783" s="23"/>
      <c r="B783" s="23"/>
      <c r="C783" s="23"/>
      <c r="D783" s="23"/>
      <c r="E783" s="23"/>
      <c r="F783" s="23"/>
      <c r="G783" s="18"/>
      <c r="H783" s="18"/>
      <c r="I783" s="8"/>
      <c r="J783" s="8"/>
      <c r="K783" s="8"/>
      <c r="L783" s="8"/>
      <c r="M783" s="8"/>
      <c r="N783" s="8"/>
      <c r="O783" s="8"/>
      <c r="P783" s="8"/>
      <c r="Q783" s="8"/>
      <c r="R783" s="8"/>
      <c r="S783" s="8"/>
      <c r="T783" s="8"/>
      <c r="U783" s="8"/>
      <c r="V783" s="8"/>
      <c r="W783" s="8"/>
      <c r="X783" s="8"/>
      <c r="Y783" s="8"/>
      <c r="Z783" s="8"/>
      <c r="AA783" s="8"/>
      <c r="AB783" s="8"/>
      <c r="AC783" s="8"/>
      <c r="AD783" s="8"/>
    </row>
    <row r="784" spans="1:30" ht="15.75" customHeight="1" x14ac:dyDescent="0.2">
      <c r="A784" s="23"/>
      <c r="B784" s="23"/>
      <c r="C784" s="23"/>
      <c r="D784" s="23"/>
      <c r="E784" s="23"/>
      <c r="F784" s="23"/>
      <c r="G784" s="18"/>
      <c r="H784" s="18"/>
      <c r="I784" s="8"/>
      <c r="J784" s="8"/>
      <c r="K784" s="8"/>
      <c r="L784" s="8"/>
      <c r="M784" s="8"/>
      <c r="N784" s="8"/>
      <c r="O784" s="8"/>
      <c r="P784" s="8"/>
      <c r="Q784" s="8"/>
      <c r="R784" s="8"/>
      <c r="S784" s="8"/>
      <c r="T784" s="8"/>
      <c r="U784" s="8"/>
      <c r="V784" s="8"/>
      <c r="W784" s="8"/>
      <c r="X784" s="8"/>
      <c r="Y784" s="8"/>
      <c r="Z784" s="8"/>
      <c r="AA784" s="8"/>
      <c r="AB784" s="8"/>
      <c r="AC784" s="8"/>
      <c r="AD784" s="8"/>
    </row>
    <row r="785" spans="1:30" ht="15.75" customHeight="1" x14ac:dyDescent="0.2">
      <c r="A785" s="23"/>
      <c r="B785" s="23"/>
      <c r="C785" s="23"/>
      <c r="D785" s="23"/>
      <c r="E785" s="23"/>
      <c r="F785" s="23"/>
      <c r="G785" s="18"/>
      <c r="H785" s="18"/>
      <c r="I785" s="8"/>
      <c r="J785" s="8"/>
      <c r="K785" s="8"/>
      <c r="L785" s="8"/>
      <c r="M785" s="8"/>
      <c r="N785" s="8"/>
      <c r="O785" s="8"/>
      <c r="P785" s="8"/>
      <c r="Q785" s="8"/>
      <c r="R785" s="8"/>
      <c r="S785" s="8"/>
      <c r="T785" s="8"/>
      <c r="U785" s="8"/>
      <c r="V785" s="8"/>
      <c r="W785" s="8"/>
      <c r="X785" s="8"/>
      <c r="Y785" s="8"/>
      <c r="Z785" s="8"/>
      <c r="AA785" s="8"/>
      <c r="AB785" s="8"/>
      <c r="AC785" s="8"/>
      <c r="AD785" s="8"/>
    </row>
    <row r="786" spans="1:30" ht="15.75" customHeight="1" x14ac:dyDescent="0.2">
      <c r="A786" s="23"/>
      <c r="B786" s="23"/>
      <c r="C786" s="23"/>
      <c r="D786" s="23"/>
      <c r="E786" s="23"/>
      <c r="F786" s="23"/>
      <c r="G786" s="18"/>
      <c r="H786" s="18"/>
      <c r="I786" s="8"/>
      <c r="J786" s="8"/>
      <c r="K786" s="8"/>
      <c r="L786" s="8"/>
      <c r="M786" s="8"/>
      <c r="N786" s="8"/>
      <c r="O786" s="8"/>
      <c r="P786" s="8"/>
      <c r="Q786" s="8"/>
      <c r="R786" s="8"/>
      <c r="S786" s="8"/>
      <c r="T786" s="8"/>
      <c r="U786" s="8"/>
      <c r="V786" s="8"/>
      <c r="W786" s="8"/>
      <c r="X786" s="8"/>
      <c r="Y786" s="8"/>
      <c r="Z786" s="8"/>
      <c r="AA786" s="8"/>
      <c r="AB786" s="8"/>
      <c r="AC786" s="8"/>
      <c r="AD786" s="8"/>
    </row>
    <row r="787" spans="1:30" ht="15.75" customHeight="1" x14ac:dyDescent="0.2">
      <c r="A787" s="23"/>
      <c r="B787" s="23"/>
      <c r="C787" s="23"/>
      <c r="D787" s="23"/>
      <c r="E787" s="23"/>
      <c r="F787" s="23"/>
      <c r="G787" s="18"/>
      <c r="H787" s="18"/>
      <c r="I787" s="8"/>
      <c r="J787" s="8"/>
      <c r="K787" s="8"/>
      <c r="L787" s="8"/>
      <c r="M787" s="8"/>
      <c r="N787" s="8"/>
      <c r="O787" s="8"/>
      <c r="P787" s="8"/>
      <c r="Q787" s="8"/>
      <c r="R787" s="8"/>
      <c r="S787" s="8"/>
      <c r="T787" s="8"/>
      <c r="U787" s="8"/>
      <c r="V787" s="8"/>
      <c r="W787" s="8"/>
      <c r="X787" s="8"/>
      <c r="Y787" s="8"/>
      <c r="Z787" s="8"/>
      <c r="AA787" s="8"/>
      <c r="AB787" s="8"/>
      <c r="AC787" s="8"/>
      <c r="AD787" s="8"/>
    </row>
    <row r="788" spans="1:30" ht="15.75" customHeight="1" x14ac:dyDescent="0.2">
      <c r="A788" s="23"/>
      <c r="B788" s="23"/>
      <c r="C788" s="23"/>
      <c r="D788" s="23"/>
      <c r="E788" s="23"/>
      <c r="F788" s="23"/>
      <c r="G788" s="18"/>
      <c r="H788" s="18"/>
      <c r="I788" s="8"/>
      <c r="J788" s="8"/>
      <c r="K788" s="8"/>
      <c r="L788" s="8"/>
      <c r="M788" s="8"/>
      <c r="N788" s="8"/>
      <c r="O788" s="8"/>
      <c r="P788" s="8"/>
      <c r="Q788" s="8"/>
      <c r="R788" s="8"/>
      <c r="S788" s="8"/>
      <c r="T788" s="8"/>
      <c r="U788" s="8"/>
      <c r="V788" s="8"/>
      <c r="W788" s="8"/>
      <c r="X788" s="8"/>
      <c r="Y788" s="8"/>
      <c r="Z788" s="8"/>
      <c r="AA788" s="8"/>
      <c r="AB788" s="8"/>
      <c r="AC788" s="8"/>
      <c r="AD788" s="8"/>
    </row>
    <row r="789" spans="1:30" ht="15.75" customHeight="1" x14ac:dyDescent="0.2">
      <c r="A789" s="23"/>
      <c r="B789" s="23"/>
      <c r="C789" s="23"/>
      <c r="D789" s="23"/>
      <c r="E789" s="23"/>
      <c r="F789" s="23"/>
      <c r="G789" s="18"/>
      <c r="H789" s="18"/>
      <c r="I789" s="8"/>
      <c r="J789" s="8"/>
      <c r="K789" s="8"/>
      <c r="L789" s="8"/>
      <c r="M789" s="8"/>
      <c r="N789" s="8"/>
      <c r="O789" s="8"/>
      <c r="P789" s="8"/>
      <c r="Q789" s="8"/>
      <c r="R789" s="8"/>
      <c r="S789" s="8"/>
      <c r="T789" s="8"/>
      <c r="U789" s="8"/>
      <c r="V789" s="8"/>
      <c r="W789" s="8"/>
      <c r="X789" s="8"/>
      <c r="Y789" s="8"/>
      <c r="Z789" s="8"/>
      <c r="AA789" s="8"/>
      <c r="AB789" s="8"/>
      <c r="AC789" s="8"/>
      <c r="AD789" s="8"/>
    </row>
    <row r="790" spans="1:30" ht="15.75" customHeight="1" x14ac:dyDescent="0.2">
      <c r="A790" s="23"/>
      <c r="B790" s="23"/>
      <c r="C790" s="23"/>
      <c r="D790" s="23"/>
      <c r="E790" s="23"/>
      <c r="F790" s="23"/>
      <c r="G790" s="18"/>
      <c r="H790" s="18"/>
      <c r="I790" s="8"/>
      <c r="J790" s="8"/>
      <c r="K790" s="8"/>
      <c r="L790" s="8"/>
      <c r="M790" s="8"/>
      <c r="N790" s="8"/>
      <c r="O790" s="8"/>
      <c r="P790" s="8"/>
      <c r="Q790" s="8"/>
      <c r="R790" s="8"/>
      <c r="S790" s="8"/>
      <c r="T790" s="8"/>
      <c r="U790" s="8"/>
      <c r="V790" s="8"/>
      <c r="W790" s="8"/>
      <c r="X790" s="8"/>
      <c r="Y790" s="8"/>
      <c r="Z790" s="8"/>
      <c r="AA790" s="8"/>
      <c r="AB790" s="8"/>
      <c r="AC790" s="8"/>
      <c r="AD790" s="8"/>
    </row>
    <row r="791" spans="1:30" ht="15.75" customHeight="1" x14ac:dyDescent="0.2">
      <c r="A791" s="23"/>
      <c r="B791" s="23"/>
      <c r="C791" s="23"/>
      <c r="D791" s="23"/>
      <c r="E791" s="23"/>
      <c r="F791" s="23"/>
      <c r="G791" s="18"/>
      <c r="H791" s="18"/>
      <c r="I791" s="8"/>
      <c r="J791" s="8"/>
      <c r="K791" s="8"/>
      <c r="L791" s="8"/>
      <c r="M791" s="8"/>
      <c r="N791" s="8"/>
      <c r="O791" s="8"/>
      <c r="P791" s="8"/>
      <c r="Q791" s="8"/>
      <c r="R791" s="8"/>
      <c r="S791" s="8"/>
      <c r="T791" s="8"/>
      <c r="U791" s="8"/>
      <c r="V791" s="8"/>
      <c r="W791" s="8"/>
      <c r="X791" s="8"/>
      <c r="Y791" s="8"/>
      <c r="Z791" s="8"/>
      <c r="AA791" s="8"/>
      <c r="AB791" s="8"/>
      <c r="AC791" s="8"/>
      <c r="AD791" s="8"/>
    </row>
    <row r="792" spans="1:30" ht="15.75" customHeight="1" x14ac:dyDescent="0.2">
      <c r="A792" s="23"/>
      <c r="B792" s="23"/>
      <c r="C792" s="23"/>
      <c r="D792" s="23"/>
      <c r="E792" s="23"/>
      <c r="F792" s="23"/>
      <c r="G792" s="18"/>
      <c r="H792" s="18"/>
      <c r="I792" s="8"/>
      <c r="J792" s="8"/>
      <c r="K792" s="8"/>
      <c r="L792" s="8"/>
      <c r="M792" s="8"/>
      <c r="N792" s="8"/>
      <c r="O792" s="8"/>
      <c r="P792" s="8"/>
      <c r="Q792" s="8"/>
      <c r="R792" s="8"/>
      <c r="S792" s="8"/>
      <c r="T792" s="8"/>
      <c r="U792" s="8"/>
      <c r="V792" s="8"/>
      <c r="W792" s="8"/>
      <c r="X792" s="8"/>
      <c r="Y792" s="8"/>
      <c r="Z792" s="8"/>
      <c r="AA792" s="8"/>
      <c r="AB792" s="8"/>
      <c r="AC792" s="8"/>
      <c r="AD792" s="8"/>
    </row>
    <row r="793" spans="1:30" ht="15.75" customHeight="1" x14ac:dyDescent="0.2">
      <c r="A793" s="23"/>
      <c r="B793" s="23"/>
      <c r="C793" s="23"/>
      <c r="D793" s="23"/>
      <c r="E793" s="23"/>
      <c r="F793" s="23"/>
      <c r="G793" s="18"/>
      <c r="H793" s="18"/>
      <c r="I793" s="8"/>
      <c r="J793" s="8"/>
      <c r="K793" s="8"/>
      <c r="L793" s="8"/>
      <c r="M793" s="8"/>
      <c r="N793" s="8"/>
      <c r="O793" s="8"/>
      <c r="P793" s="8"/>
      <c r="Q793" s="8"/>
      <c r="R793" s="8"/>
      <c r="S793" s="8"/>
      <c r="T793" s="8"/>
      <c r="U793" s="8"/>
      <c r="V793" s="8"/>
      <c r="W793" s="8"/>
      <c r="X793" s="8"/>
      <c r="Y793" s="8"/>
      <c r="Z793" s="8"/>
      <c r="AA793" s="8"/>
      <c r="AB793" s="8"/>
      <c r="AC793" s="8"/>
      <c r="AD793" s="8"/>
    </row>
    <row r="794" spans="1:30" ht="15.75" customHeight="1" x14ac:dyDescent="0.2">
      <c r="A794" s="23"/>
      <c r="B794" s="23"/>
      <c r="C794" s="23"/>
      <c r="D794" s="23"/>
      <c r="E794" s="23"/>
      <c r="F794" s="23"/>
      <c r="G794" s="18"/>
      <c r="H794" s="18"/>
      <c r="I794" s="8"/>
      <c r="J794" s="8"/>
      <c r="K794" s="8"/>
      <c r="L794" s="8"/>
      <c r="M794" s="8"/>
      <c r="N794" s="8"/>
      <c r="O794" s="8"/>
      <c r="P794" s="8"/>
      <c r="Q794" s="8"/>
      <c r="R794" s="8"/>
      <c r="S794" s="8"/>
      <c r="T794" s="8"/>
      <c r="U794" s="8"/>
      <c r="V794" s="8"/>
      <c r="W794" s="8"/>
      <c r="X794" s="8"/>
      <c r="Y794" s="8"/>
      <c r="Z794" s="8"/>
      <c r="AA794" s="8"/>
      <c r="AB794" s="8"/>
      <c r="AC794" s="8"/>
      <c r="AD794" s="8"/>
    </row>
    <row r="795" spans="1:30" ht="15.75" customHeight="1" x14ac:dyDescent="0.2">
      <c r="A795" s="23"/>
      <c r="B795" s="23"/>
      <c r="C795" s="23"/>
      <c r="D795" s="23"/>
      <c r="E795" s="23"/>
      <c r="F795" s="23"/>
      <c r="G795" s="18"/>
      <c r="H795" s="18"/>
      <c r="I795" s="8"/>
      <c r="J795" s="8"/>
      <c r="K795" s="8"/>
      <c r="L795" s="8"/>
      <c r="M795" s="8"/>
      <c r="N795" s="8"/>
      <c r="O795" s="8"/>
      <c r="P795" s="8"/>
      <c r="Q795" s="8"/>
      <c r="R795" s="8"/>
      <c r="S795" s="8"/>
      <c r="T795" s="8"/>
      <c r="U795" s="8"/>
      <c r="V795" s="8"/>
      <c r="W795" s="8"/>
      <c r="X795" s="8"/>
      <c r="Y795" s="8"/>
      <c r="Z795" s="8"/>
      <c r="AA795" s="8"/>
      <c r="AB795" s="8"/>
      <c r="AC795" s="8"/>
      <c r="AD795" s="8"/>
    </row>
    <row r="796" spans="1:30" ht="15.75" customHeight="1" x14ac:dyDescent="0.2">
      <c r="A796" s="23"/>
      <c r="B796" s="23"/>
      <c r="C796" s="23"/>
      <c r="D796" s="23"/>
      <c r="E796" s="23"/>
      <c r="F796" s="23"/>
      <c r="G796" s="18"/>
      <c r="H796" s="18"/>
      <c r="I796" s="8"/>
      <c r="J796" s="8"/>
      <c r="K796" s="8"/>
      <c r="L796" s="8"/>
      <c r="M796" s="8"/>
      <c r="N796" s="8"/>
      <c r="O796" s="8"/>
      <c r="P796" s="8"/>
      <c r="Q796" s="8"/>
      <c r="R796" s="8"/>
      <c r="S796" s="8"/>
      <c r="T796" s="8"/>
      <c r="U796" s="8"/>
      <c r="V796" s="8"/>
      <c r="W796" s="8"/>
      <c r="X796" s="8"/>
      <c r="Y796" s="8"/>
      <c r="Z796" s="8"/>
      <c r="AA796" s="8"/>
      <c r="AB796" s="8"/>
      <c r="AC796" s="8"/>
      <c r="AD796" s="8"/>
    </row>
    <row r="797" spans="1:30" ht="15.75" customHeight="1" x14ac:dyDescent="0.2">
      <c r="A797" s="23"/>
      <c r="B797" s="23"/>
      <c r="C797" s="23"/>
      <c r="D797" s="23"/>
      <c r="E797" s="23"/>
      <c r="F797" s="23"/>
      <c r="G797" s="18"/>
      <c r="H797" s="18"/>
      <c r="I797" s="8"/>
      <c r="J797" s="8"/>
      <c r="K797" s="8"/>
      <c r="L797" s="8"/>
      <c r="M797" s="8"/>
      <c r="N797" s="8"/>
      <c r="O797" s="8"/>
      <c r="P797" s="8"/>
      <c r="Q797" s="8"/>
      <c r="R797" s="8"/>
      <c r="S797" s="8"/>
      <c r="T797" s="8"/>
      <c r="U797" s="8"/>
      <c r="V797" s="8"/>
      <c r="W797" s="8"/>
      <c r="X797" s="8"/>
      <c r="Y797" s="8"/>
      <c r="Z797" s="8"/>
      <c r="AA797" s="8"/>
      <c r="AB797" s="8"/>
      <c r="AC797" s="8"/>
      <c r="AD797" s="8"/>
    </row>
    <row r="798" spans="1:30" ht="15.75" customHeight="1" x14ac:dyDescent="0.2">
      <c r="A798" s="23"/>
      <c r="B798" s="23"/>
      <c r="C798" s="23"/>
      <c r="D798" s="23"/>
      <c r="E798" s="23"/>
      <c r="F798" s="23"/>
      <c r="G798" s="18"/>
      <c r="H798" s="18"/>
      <c r="I798" s="8"/>
      <c r="J798" s="8"/>
      <c r="K798" s="8"/>
      <c r="L798" s="8"/>
      <c r="M798" s="8"/>
      <c r="N798" s="8"/>
      <c r="O798" s="8"/>
      <c r="P798" s="8"/>
      <c r="Q798" s="8"/>
      <c r="R798" s="8"/>
      <c r="S798" s="8"/>
      <c r="T798" s="8"/>
      <c r="U798" s="8"/>
      <c r="V798" s="8"/>
      <c r="W798" s="8"/>
      <c r="X798" s="8"/>
      <c r="Y798" s="8"/>
      <c r="Z798" s="8"/>
      <c r="AA798" s="8"/>
      <c r="AB798" s="8"/>
      <c r="AC798" s="8"/>
      <c r="AD798" s="8"/>
    </row>
    <row r="799" spans="1:30" ht="15.75" customHeight="1" x14ac:dyDescent="0.2">
      <c r="A799" s="23"/>
      <c r="B799" s="23"/>
      <c r="C799" s="23"/>
      <c r="D799" s="23"/>
      <c r="E799" s="23"/>
      <c r="F799" s="23"/>
      <c r="G799" s="18"/>
      <c r="H799" s="18"/>
      <c r="I799" s="8"/>
      <c r="J799" s="8"/>
      <c r="K799" s="8"/>
      <c r="L799" s="8"/>
      <c r="M799" s="8"/>
      <c r="N799" s="8"/>
      <c r="O799" s="8"/>
      <c r="P799" s="8"/>
      <c r="Q799" s="8"/>
      <c r="R799" s="8"/>
      <c r="S799" s="8"/>
      <c r="T799" s="8"/>
      <c r="U799" s="8"/>
      <c r="V799" s="8"/>
      <c r="W799" s="8"/>
      <c r="X799" s="8"/>
      <c r="Y799" s="8"/>
      <c r="Z799" s="8"/>
      <c r="AA799" s="8"/>
      <c r="AB799" s="8"/>
      <c r="AC799" s="8"/>
      <c r="AD799" s="8"/>
    </row>
    <row r="800" spans="1:30" ht="15.75" customHeight="1" x14ac:dyDescent="0.2">
      <c r="A800" s="23"/>
      <c r="B800" s="23"/>
      <c r="C800" s="23"/>
      <c r="D800" s="23"/>
      <c r="E800" s="23"/>
      <c r="F800" s="23"/>
      <c r="G800" s="18"/>
      <c r="H800" s="18"/>
      <c r="I800" s="8"/>
      <c r="J800" s="8"/>
      <c r="K800" s="8"/>
      <c r="L800" s="8"/>
      <c r="M800" s="8"/>
      <c r="N800" s="8"/>
      <c r="O800" s="8"/>
      <c r="P800" s="8"/>
      <c r="Q800" s="8"/>
      <c r="R800" s="8"/>
      <c r="S800" s="8"/>
      <c r="T800" s="8"/>
      <c r="U800" s="8"/>
      <c r="V800" s="8"/>
      <c r="W800" s="8"/>
      <c r="X800" s="8"/>
      <c r="Y800" s="8"/>
      <c r="Z800" s="8"/>
      <c r="AA800" s="8"/>
      <c r="AB800" s="8"/>
      <c r="AC800" s="8"/>
      <c r="AD800" s="8"/>
    </row>
    <row r="801" spans="1:30" ht="15.75" customHeight="1" x14ac:dyDescent="0.2">
      <c r="A801" s="23"/>
      <c r="B801" s="23"/>
      <c r="C801" s="23"/>
      <c r="D801" s="23"/>
      <c r="E801" s="23"/>
      <c r="F801" s="23"/>
      <c r="G801" s="18"/>
      <c r="H801" s="18"/>
      <c r="I801" s="8"/>
      <c r="J801" s="8"/>
      <c r="K801" s="8"/>
      <c r="L801" s="8"/>
      <c r="M801" s="8"/>
      <c r="N801" s="8"/>
      <c r="O801" s="8"/>
      <c r="P801" s="8"/>
      <c r="Q801" s="8"/>
      <c r="R801" s="8"/>
      <c r="S801" s="8"/>
      <c r="T801" s="8"/>
      <c r="U801" s="8"/>
      <c r="V801" s="8"/>
      <c r="W801" s="8"/>
      <c r="X801" s="8"/>
      <c r="Y801" s="8"/>
      <c r="Z801" s="8"/>
      <c r="AA801" s="8"/>
      <c r="AB801" s="8"/>
      <c r="AC801" s="8"/>
      <c r="AD801" s="8"/>
    </row>
    <row r="802" spans="1:30" ht="15.75" customHeight="1" x14ac:dyDescent="0.2">
      <c r="A802" s="23"/>
      <c r="B802" s="23"/>
      <c r="C802" s="23"/>
      <c r="D802" s="23"/>
      <c r="E802" s="23"/>
      <c r="F802" s="23"/>
      <c r="G802" s="18"/>
      <c r="H802" s="18"/>
      <c r="I802" s="8"/>
      <c r="J802" s="8"/>
      <c r="K802" s="8"/>
      <c r="L802" s="8"/>
      <c r="M802" s="8"/>
      <c r="N802" s="8"/>
      <c r="O802" s="8"/>
      <c r="P802" s="8"/>
      <c r="Q802" s="8"/>
      <c r="R802" s="8"/>
      <c r="S802" s="8"/>
      <c r="T802" s="8"/>
      <c r="U802" s="8"/>
      <c r="V802" s="8"/>
      <c r="W802" s="8"/>
      <c r="X802" s="8"/>
      <c r="Y802" s="8"/>
      <c r="Z802" s="8"/>
      <c r="AA802" s="8"/>
      <c r="AB802" s="8"/>
      <c r="AC802" s="8"/>
      <c r="AD802" s="8"/>
    </row>
    <row r="803" spans="1:30" ht="15.75" customHeight="1" x14ac:dyDescent="0.2">
      <c r="A803" s="23"/>
      <c r="B803" s="23"/>
      <c r="C803" s="23"/>
      <c r="D803" s="23"/>
      <c r="E803" s="23"/>
      <c r="F803" s="23"/>
      <c r="G803" s="18"/>
      <c r="H803" s="18"/>
      <c r="I803" s="8"/>
      <c r="J803" s="8"/>
      <c r="K803" s="8"/>
      <c r="L803" s="8"/>
      <c r="M803" s="8"/>
      <c r="N803" s="8"/>
      <c r="O803" s="8"/>
      <c r="P803" s="8"/>
      <c r="Q803" s="8"/>
      <c r="R803" s="8"/>
      <c r="S803" s="8"/>
      <c r="T803" s="8"/>
      <c r="U803" s="8"/>
      <c r="V803" s="8"/>
      <c r="W803" s="8"/>
      <c r="X803" s="8"/>
      <c r="Y803" s="8"/>
      <c r="Z803" s="8"/>
      <c r="AA803" s="8"/>
      <c r="AB803" s="8"/>
      <c r="AC803" s="8"/>
      <c r="AD803" s="8"/>
    </row>
    <row r="804" spans="1:30" ht="15.75" customHeight="1" x14ac:dyDescent="0.2">
      <c r="A804" s="23"/>
      <c r="B804" s="23"/>
      <c r="C804" s="23"/>
      <c r="D804" s="23"/>
      <c r="E804" s="23"/>
      <c r="F804" s="23"/>
      <c r="G804" s="18"/>
      <c r="H804" s="18"/>
      <c r="I804" s="8"/>
      <c r="J804" s="8"/>
      <c r="K804" s="8"/>
      <c r="L804" s="8"/>
      <c r="M804" s="8"/>
      <c r="N804" s="8"/>
      <c r="O804" s="8"/>
      <c r="P804" s="8"/>
      <c r="Q804" s="8"/>
      <c r="R804" s="8"/>
      <c r="S804" s="8"/>
      <c r="T804" s="8"/>
      <c r="U804" s="8"/>
      <c r="V804" s="8"/>
      <c r="W804" s="8"/>
      <c r="X804" s="8"/>
      <c r="Y804" s="8"/>
      <c r="Z804" s="8"/>
      <c r="AA804" s="8"/>
      <c r="AB804" s="8"/>
      <c r="AC804" s="8"/>
      <c r="AD804" s="8"/>
    </row>
    <row r="805" spans="1:30" ht="15.75" customHeight="1" x14ac:dyDescent="0.2">
      <c r="A805" s="23"/>
      <c r="B805" s="23"/>
      <c r="C805" s="23"/>
      <c r="D805" s="23"/>
      <c r="E805" s="23"/>
      <c r="F805" s="23"/>
      <c r="G805" s="18"/>
      <c r="H805" s="18"/>
      <c r="I805" s="8"/>
      <c r="J805" s="8"/>
      <c r="K805" s="8"/>
      <c r="L805" s="8"/>
      <c r="M805" s="8"/>
      <c r="N805" s="8"/>
      <c r="O805" s="8"/>
      <c r="P805" s="8"/>
      <c r="Q805" s="8"/>
      <c r="R805" s="8"/>
      <c r="S805" s="8"/>
      <c r="T805" s="8"/>
      <c r="U805" s="8"/>
      <c r="V805" s="8"/>
      <c r="W805" s="8"/>
      <c r="X805" s="8"/>
      <c r="Y805" s="8"/>
      <c r="Z805" s="8"/>
      <c r="AA805" s="8"/>
      <c r="AB805" s="8"/>
      <c r="AC805" s="8"/>
      <c r="AD805" s="8"/>
    </row>
    <row r="806" spans="1:30" ht="15.75" customHeight="1" x14ac:dyDescent="0.2">
      <c r="A806" s="23"/>
      <c r="B806" s="23"/>
      <c r="C806" s="23"/>
      <c r="D806" s="23"/>
      <c r="E806" s="23"/>
      <c r="F806" s="23"/>
      <c r="G806" s="18"/>
      <c r="H806" s="18"/>
      <c r="I806" s="8"/>
      <c r="J806" s="8"/>
      <c r="K806" s="8"/>
      <c r="L806" s="8"/>
      <c r="M806" s="8"/>
      <c r="N806" s="8"/>
      <c r="O806" s="8"/>
      <c r="P806" s="8"/>
      <c r="Q806" s="8"/>
      <c r="R806" s="8"/>
      <c r="S806" s="8"/>
      <c r="T806" s="8"/>
      <c r="U806" s="8"/>
      <c r="V806" s="8"/>
      <c r="W806" s="8"/>
      <c r="X806" s="8"/>
      <c r="Y806" s="8"/>
      <c r="Z806" s="8"/>
      <c r="AA806" s="8"/>
      <c r="AB806" s="8"/>
      <c r="AC806" s="8"/>
      <c r="AD806" s="8"/>
    </row>
    <row r="807" spans="1:30" ht="15.75" customHeight="1" x14ac:dyDescent="0.2">
      <c r="A807" s="23"/>
      <c r="B807" s="23"/>
      <c r="C807" s="23"/>
      <c r="D807" s="23"/>
      <c r="E807" s="23"/>
      <c r="F807" s="23"/>
      <c r="G807" s="18"/>
      <c r="H807" s="18"/>
      <c r="I807" s="8"/>
      <c r="J807" s="8"/>
      <c r="K807" s="8"/>
      <c r="L807" s="8"/>
      <c r="M807" s="8"/>
      <c r="N807" s="8"/>
      <c r="O807" s="8"/>
      <c r="P807" s="8"/>
      <c r="Q807" s="8"/>
      <c r="R807" s="8"/>
      <c r="S807" s="8"/>
      <c r="T807" s="8"/>
      <c r="U807" s="8"/>
      <c r="V807" s="8"/>
      <c r="W807" s="8"/>
      <c r="X807" s="8"/>
      <c r="Y807" s="8"/>
      <c r="Z807" s="8"/>
      <c r="AA807" s="8"/>
      <c r="AB807" s="8"/>
      <c r="AC807" s="8"/>
      <c r="AD807" s="8"/>
    </row>
    <row r="808" spans="1:30" ht="15.75" customHeight="1" x14ac:dyDescent="0.2">
      <c r="A808" s="23"/>
      <c r="B808" s="23"/>
      <c r="C808" s="23"/>
      <c r="D808" s="23"/>
      <c r="E808" s="23"/>
      <c r="F808" s="23"/>
      <c r="G808" s="18"/>
      <c r="H808" s="18"/>
      <c r="I808" s="8"/>
      <c r="J808" s="8"/>
      <c r="K808" s="8"/>
      <c r="L808" s="8"/>
      <c r="M808" s="8"/>
      <c r="N808" s="8"/>
      <c r="O808" s="8"/>
      <c r="P808" s="8"/>
      <c r="Q808" s="8"/>
      <c r="R808" s="8"/>
      <c r="S808" s="8"/>
      <c r="T808" s="8"/>
      <c r="U808" s="8"/>
      <c r="V808" s="8"/>
      <c r="W808" s="8"/>
      <c r="X808" s="8"/>
      <c r="Y808" s="8"/>
      <c r="Z808" s="8"/>
      <c r="AA808" s="8"/>
      <c r="AB808" s="8"/>
      <c r="AC808" s="8"/>
      <c r="AD808" s="8"/>
    </row>
    <row r="809" spans="1:30" ht="15.75" customHeight="1" x14ac:dyDescent="0.2">
      <c r="A809" s="23"/>
      <c r="B809" s="23"/>
      <c r="C809" s="23"/>
      <c r="D809" s="23"/>
      <c r="E809" s="23"/>
      <c r="F809" s="23"/>
      <c r="G809" s="18"/>
      <c r="H809" s="18"/>
      <c r="I809" s="8"/>
      <c r="J809" s="8"/>
      <c r="K809" s="8"/>
      <c r="L809" s="8"/>
      <c r="M809" s="8"/>
      <c r="N809" s="8"/>
      <c r="O809" s="8"/>
      <c r="P809" s="8"/>
      <c r="Q809" s="8"/>
      <c r="R809" s="8"/>
      <c r="S809" s="8"/>
      <c r="T809" s="8"/>
      <c r="U809" s="8"/>
      <c r="V809" s="8"/>
      <c r="W809" s="8"/>
      <c r="X809" s="8"/>
      <c r="Y809" s="8"/>
      <c r="Z809" s="8"/>
      <c r="AA809" s="8"/>
      <c r="AB809" s="8"/>
      <c r="AC809" s="8"/>
      <c r="AD809" s="8"/>
    </row>
    <row r="810" spans="1:30" ht="15.75" customHeight="1" x14ac:dyDescent="0.2">
      <c r="A810" s="23"/>
      <c r="B810" s="23"/>
      <c r="C810" s="23"/>
      <c r="D810" s="23"/>
      <c r="E810" s="23"/>
      <c r="F810" s="23"/>
      <c r="G810" s="18"/>
      <c r="H810" s="18"/>
      <c r="I810" s="8"/>
      <c r="J810" s="8"/>
      <c r="K810" s="8"/>
      <c r="L810" s="8"/>
      <c r="M810" s="8"/>
      <c r="N810" s="8"/>
      <c r="O810" s="8"/>
      <c r="P810" s="8"/>
      <c r="Q810" s="8"/>
      <c r="R810" s="8"/>
      <c r="S810" s="8"/>
      <c r="T810" s="8"/>
      <c r="U810" s="8"/>
      <c r="V810" s="8"/>
      <c r="W810" s="8"/>
      <c r="X810" s="8"/>
      <c r="Y810" s="8"/>
      <c r="Z810" s="8"/>
      <c r="AA810" s="8"/>
      <c r="AB810" s="8"/>
      <c r="AC810" s="8"/>
      <c r="AD810" s="8"/>
    </row>
    <row r="811" spans="1:30" ht="15.75" customHeight="1" x14ac:dyDescent="0.2">
      <c r="A811" s="23"/>
      <c r="B811" s="23"/>
      <c r="C811" s="23"/>
      <c r="D811" s="23"/>
      <c r="E811" s="23"/>
      <c r="F811" s="23"/>
      <c r="G811" s="18"/>
      <c r="H811" s="18"/>
      <c r="I811" s="8"/>
      <c r="J811" s="8"/>
      <c r="K811" s="8"/>
      <c r="L811" s="8"/>
      <c r="M811" s="8"/>
      <c r="N811" s="8"/>
      <c r="O811" s="8"/>
      <c r="P811" s="8"/>
      <c r="Q811" s="8"/>
      <c r="R811" s="8"/>
      <c r="S811" s="8"/>
      <c r="T811" s="8"/>
      <c r="U811" s="8"/>
      <c r="V811" s="8"/>
      <c r="W811" s="8"/>
      <c r="X811" s="8"/>
      <c r="Y811" s="8"/>
      <c r="Z811" s="8"/>
      <c r="AA811" s="8"/>
      <c r="AB811" s="8"/>
      <c r="AC811" s="8"/>
      <c r="AD811" s="8"/>
    </row>
    <row r="812" spans="1:30" ht="15.75" customHeight="1" x14ac:dyDescent="0.2">
      <c r="A812" s="23"/>
      <c r="B812" s="23"/>
      <c r="C812" s="23"/>
      <c r="D812" s="23"/>
      <c r="E812" s="23"/>
      <c r="F812" s="23"/>
      <c r="G812" s="18"/>
      <c r="H812" s="18"/>
      <c r="I812" s="8"/>
      <c r="J812" s="8"/>
      <c r="K812" s="8"/>
      <c r="L812" s="8"/>
      <c r="M812" s="8"/>
      <c r="N812" s="8"/>
      <c r="O812" s="8"/>
      <c r="P812" s="8"/>
      <c r="Q812" s="8"/>
      <c r="R812" s="8"/>
      <c r="S812" s="8"/>
      <c r="T812" s="8"/>
      <c r="U812" s="8"/>
      <c r="V812" s="8"/>
      <c r="W812" s="8"/>
      <c r="X812" s="8"/>
      <c r="Y812" s="8"/>
      <c r="Z812" s="8"/>
      <c r="AA812" s="8"/>
      <c r="AB812" s="8"/>
      <c r="AC812" s="8"/>
      <c r="AD812" s="8"/>
    </row>
    <row r="813" spans="1:30" ht="15.75" customHeight="1" x14ac:dyDescent="0.2">
      <c r="A813" s="23"/>
      <c r="B813" s="23"/>
      <c r="C813" s="23"/>
      <c r="D813" s="23"/>
      <c r="E813" s="23"/>
      <c r="F813" s="23"/>
      <c r="G813" s="18"/>
      <c r="H813" s="18"/>
      <c r="I813" s="8"/>
      <c r="J813" s="8"/>
      <c r="K813" s="8"/>
      <c r="L813" s="8"/>
      <c r="M813" s="8"/>
      <c r="N813" s="8"/>
      <c r="O813" s="8"/>
      <c r="P813" s="8"/>
      <c r="Q813" s="8"/>
      <c r="R813" s="8"/>
      <c r="S813" s="8"/>
      <c r="T813" s="8"/>
      <c r="U813" s="8"/>
      <c r="V813" s="8"/>
      <c r="W813" s="8"/>
      <c r="X813" s="8"/>
      <c r="Y813" s="8"/>
      <c r="Z813" s="8"/>
      <c r="AA813" s="8"/>
      <c r="AB813" s="8"/>
      <c r="AC813" s="8"/>
      <c r="AD813" s="8"/>
    </row>
    <row r="814" spans="1:30" ht="15.75" customHeight="1" x14ac:dyDescent="0.2">
      <c r="A814" s="23"/>
      <c r="B814" s="23"/>
      <c r="C814" s="23"/>
      <c r="D814" s="23"/>
      <c r="E814" s="23"/>
      <c r="F814" s="23"/>
      <c r="G814" s="18"/>
      <c r="H814" s="18"/>
      <c r="I814" s="8"/>
      <c r="J814" s="8"/>
      <c r="K814" s="8"/>
      <c r="L814" s="8"/>
      <c r="M814" s="8"/>
      <c r="N814" s="8"/>
      <c r="O814" s="8"/>
      <c r="P814" s="8"/>
      <c r="Q814" s="8"/>
      <c r="R814" s="8"/>
      <c r="S814" s="8"/>
      <c r="T814" s="8"/>
      <c r="U814" s="8"/>
      <c r="V814" s="8"/>
      <c r="W814" s="8"/>
      <c r="X814" s="8"/>
      <c r="Y814" s="8"/>
      <c r="Z814" s="8"/>
      <c r="AA814" s="8"/>
      <c r="AB814" s="8"/>
      <c r="AC814" s="8"/>
      <c r="AD814" s="8"/>
    </row>
    <row r="815" spans="1:30" ht="15.75" customHeight="1" x14ac:dyDescent="0.2">
      <c r="A815" s="23"/>
      <c r="B815" s="23"/>
      <c r="C815" s="23"/>
      <c r="D815" s="23"/>
      <c r="E815" s="23"/>
      <c r="F815" s="23"/>
      <c r="G815" s="18"/>
      <c r="H815" s="18"/>
      <c r="I815" s="8"/>
      <c r="J815" s="8"/>
      <c r="K815" s="8"/>
      <c r="L815" s="8"/>
      <c r="M815" s="8"/>
      <c r="N815" s="8"/>
      <c r="O815" s="8"/>
      <c r="P815" s="8"/>
      <c r="Q815" s="8"/>
      <c r="R815" s="8"/>
      <c r="S815" s="8"/>
      <c r="T815" s="8"/>
      <c r="U815" s="8"/>
      <c r="V815" s="8"/>
      <c r="W815" s="8"/>
      <c r="X815" s="8"/>
      <c r="Y815" s="8"/>
      <c r="Z815" s="8"/>
      <c r="AA815" s="8"/>
      <c r="AB815" s="8"/>
      <c r="AC815" s="8"/>
      <c r="AD815" s="8"/>
    </row>
    <row r="816" spans="1:30" ht="15.75" customHeight="1" x14ac:dyDescent="0.2">
      <c r="A816" s="23"/>
      <c r="B816" s="23"/>
      <c r="C816" s="23"/>
      <c r="D816" s="23"/>
      <c r="E816" s="23"/>
      <c r="F816" s="23"/>
      <c r="G816" s="18"/>
      <c r="H816" s="18"/>
      <c r="I816" s="8"/>
      <c r="J816" s="8"/>
      <c r="K816" s="8"/>
      <c r="L816" s="8"/>
      <c r="M816" s="8"/>
      <c r="N816" s="8"/>
      <c r="O816" s="8"/>
      <c r="P816" s="8"/>
      <c r="Q816" s="8"/>
      <c r="R816" s="8"/>
      <c r="S816" s="8"/>
      <c r="T816" s="8"/>
      <c r="U816" s="8"/>
      <c r="V816" s="8"/>
      <c r="W816" s="8"/>
      <c r="X816" s="8"/>
      <c r="Y816" s="8"/>
      <c r="Z816" s="8"/>
      <c r="AA816" s="8"/>
      <c r="AB816" s="8"/>
      <c r="AC816" s="8"/>
      <c r="AD816" s="8"/>
    </row>
    <row r="817" spans="1:30" ht="15.75" customHeight="1" x14ac:dyDescent="0.2">
      <c r="A817" s="23"/>
      <c r="B817" s="23"/>
      <c r="C817" s="23"/>
      <c r="D817" s="23"/>
      <c r="E817" s="23"/>
      <c r="F817" s="23"/>
      <c r="G817" s="18"/>
      <c r="H817" s="18"/>
      <c r="I817" s="8"/>
      <c r="J817" s="8"/>
      <c r="K817" s="8"/>
      <c r="L817" s="8"/>
      <c r="M817" s="8"/>
      <c r="N817" s="8"/>
      <c r="O817" s="8"/>
      <c r="P817" s="8"/>
      <c r="Q817" s="8"/>
      <c r="R817" s="8"/>
      <c r="S817" s="8"/>
      <c r="T817" s="8"/>
      <c r="U817" s="8"/>
      <c r="V817" s="8"/>
      <c r="W817" s="8"/>
      <c r="X817" s="8"/>
      <c r="Y817" s="8"/>
      <c r="Z817" s="8"/>
      <c r="AA817" s="8"/>
      <c r="AB817" s="8"/>
      <c r="AC817" s="8"/>
      <c r="AD817" s="8"/>
    </row>
    <row r="818" spans="1:30" ht="15.75" customHeight="1" x14ac:dyDescent="0.2">
      <c r="A818" s="23"/>
      <c r="B818" s="23"/>
      <c r="C818" s="23"/>
      <c r="D818" s="23"/>
      <c r="E818" s="23"/>
      <c r="F818" s="23"/>
      <c r="G818" s="18"/>
      <c r="H818" s="18"/>
      <c r="I818" s="8"/>
      <c r="J818" s="8"/>
      <c r="K818" s="8"/>
      <c r="L818" s="8"/>
      <c r="M818" s="8"/>
      <c r="N818" s="8"/>
      <c r="O818" s="8"/>
      <c r="P818" s="8"/>
      <c r="Q818" s="8"/>
      <c r="R818" s="8"/>
      <c r="S818" s="8"/>
      <c r="T818" s="8"/>
      <c r="U818" s="8"/>
      <c r="V818" s="8"/>
      <c r="W818" s="8"/>
      <c r="X818" s="8"/>
      <c r="Y818" s="8"/>
      <c r="Z818" s="8"/>
      <c r="AA818" s="8"/>
      <c r="AB818" s="8"/>
      <c r="AC818" s="8"/>
      <c r="AD818" s="8"/>
    </row>
    <row r="819" spans="1:30" ht="15.75" customHeight="1" x14ac:dyDescent="0.2">
      <c r="A819" s="23"/>
      <c r="B819" s="23"/>
      <c r="C819" s="23"/>
      <c r="D819" s="23"/>
      <c r="E819" s="23"/>
      <c r="F819" s="23"/>
      <c r="G819" s="18"/>
      <c r="H819" s="18"/>
      <c r="I819" s="8"/>
      <c r="J819" s="8"/>
      <c r="K819" s="8"/>
      <c r="L819" s="8"/>
      <c r="M819" s="8"/>
      <c r="N819" s="8"/>
      <c r="O819" s="8"/>
      <c r="P819" s="8"/>
      <c r="Q819" s="8"/>
      <c r="R819" s="8"/>
      <c r="S819" s="8"/>
      <c r="T819" s="8"/>
      <c r="U819" s="8"/>
      <c r="V819" s="8"/>
      <c r="W819" s="8"/>
      <c r="X819" s="8"/>
      <c r="Y819" s="8"/>
      <c r="Z819" s="8"/>
      <c r="AA819" s="8"/>
      <c r="AB819" s="8"/>
      <c r="AC819" s="8"/>
      <c r="AD819" s="8"/>
    </row>
    <row r="820" spans="1:30" ht="15.75" customHeight="1" x14ac:dyDescent="0.2">
      <c r="A820" s="23"/>
      <c r="B820" s="23"/>
      <c r="C820" s="23"/>
      <c r="D820" s="23"/>
      <c r="E820" s="23"/>
      <c r="F820" s="23"/>
      <c r="G820" s="18"/>
      <c r="H820" s="18"/>
      <c r="I820" s="8"/>
      <c r="J820" s="8"/>
      <c r="K820" s="8"/>
      <c r="L820" s="8"/>
      <c r="M820" s="8"/>
      <c r="N820" s="8"/>
      <c r="O820" s="8"/>
      <c r="P820" s="8"/>
      <c r="Q820" s="8"/>
      <c r="R820" s="8"/>
      <c r="S820" s="8"/>
      <c r="T820" s="8"/>
      <c r="U820" s="8"/>
      <c r="V820" s="8"/>
      <c r="W820" s="8"/>
      <c r="X820" s="8"/>
      <c r="Y820" s="8"/>
      <c r="Z820" s="8"/>
      <c r="AA820" s="8"/>
      <c r="AB820" s="8"/>
      <c r="AC820" s="8"/>
      <c r="AD820" s="8"/>
    </row>
    <row r="821" spans="1:30" ht="15.75" customHeight="1" x14ac:dyDescent="0.2">
      <c r="A821" s="23"/>
      <c r="B821" s="23"/>
      <c r="C821" s="23"/>
      <c r="D821" s="23"/>
      <c r="E821" s="23"/>
      <c r="F821" s="23"/>
      <c r="G821" s="18"/>
      <c r="H821" s="18"/>
      <c r="I821" s="8"/>
      <c r="J821" s="8"/>
      <c r="K821" s="8"/>
      <c r="L821" s="8"/>
      <c r="M821" s="8"/>
      <c r="N821" s="8"/>
      <c r="O821" s="8"/>
      <c r="P821" s="8"/>
      <c r="Q821" s="8"/>
      <c r="R821" s="8"/>
      <c r="S821" s="8"/>
      <c r="T821" s="8"/>
      <c r="U821" s="8"/>
      <c r="V821" s="8"/>
      <c r="W821" s="8"/>
      <c r="X821" s="8"/>
      <c r="Y821" s="8"/>
      <c r="Z821" s="8"/>
      <c r="AA821" s="8"/>
      <c r="AB821" s="8"/>
      <c r="AC821" s="8"/>
      <c r="AD821" s="8"/>
    </row>
    <row r="822" spans="1:30" ht="15.75" customHeight="1" x14ac:dyDescent="0.2">
      <c r="A822" s="23"/>
      <c r="B822" s="23"/>
      <c r="C822" s="23"/>
      <c r="D822" s="23"/>
      <c r="E822" s="23"/>
      <c r="F822" s="23"/>
      <c r="G822" s="18"/>
      <c r="H822" s="18"/>
      <c r="I822" s="8"/>
      <c r="J822" s="8"/>
      <c r="K822" s="8"/>
      <c r="L822" s="8"/>
      <c r="M822" s="8"/>
      <c r="N822" s="8"/>
      <c r="O822" s="8"/>
      <c r="P822" s="8"/>
      <c r="Q822" s="8"/>
      <c r="R822" s="8"/>
      <c r="S822" s="8"/>
      <c r="T822" s="8"/>
      <c r="U822" s="8"/>
      <c r="V822" s="8"/>
      <c r="W822" s="8"/>
      <c r="X822" s="8"/>
      <c r="Y822" s="8"/>
      <c r="Z822" s="8"/>
      <c r="AA822" s="8"/>
      <c r="AB822" s="8"/>
      <c r="AC822" s="8"/>
      <c r="AD822" s="8"/>
    </row>
    <row r="823" spans="1:30" ht="15.75" customHeight="1" x14ac:dyDescent="0.2">
      <c r="A823" s="23"/>
      <c r="B823" s="23"/>
      <c r="C823" s="23"/>
      <c r="D823" s="23"/>
      <c r="E823" s="23"/>
      <c r="F823" s="23"/>
      <c r="G823" s="18"/>
      <c r="H823" s="18"/>
      <c r="I823" s="8"/>
      <c r="J823" s="8"/>
      <c r="K823" s="8"/>
      <c r="L823" s="8"/>
      <c r="M823" s="8"/>
      <c r="N823" s="8"/>
      <c r="O823" s="8"/>
      <c r="P823" s="8"/>
      <c r="Q823" s="8"/>
      <c r="R823" s="8"/>
      <c r="S823" s="8"/>
      <c r="T823" s="8"/>
      <c r="U823" s="8"/>
      <c r="V823" s="8"/>
      <c r="W823" s="8"/>
      <c r="X823" s="8"/>
      <c r="Y823" s="8"/>
      <c r="Z823" s="8"/>
      <c r="AA823" s="8"/>
      <c r="AB823" s="8"/>
      <c r="AC823" s="8"/>
      <c r="AD823" s="8"/>
    </row>
    <row r="824" spans="1:30" ht="15.75" customHeight="1" x14ac:dyDescent="0.2">
      <c r="A824" s="23"/>
      <c r="B824" s="23"/>
      <c r="C824" s="23"/>
      <c r="D824" s="23"/>
      <c r="E824" s="23"/>
      <c r="F824" s="23"/>
      <c r="G824" s="18"/>
      <c r="H824" s="18"/>
      <c r="I824" s="8"/>
      <c r="J824" s="8"/>
      <c r="K824" s="8"/>
      <c r="L824" s="8"/>
      <c r="M824" s="8"/>
      <c r="N824" s="8"/>
      <c r="O824" s="8"/>
      <c r="P824" s="8"/>
      <c r="Q824" s="8"/>
      <c r="R824" s="8"/>
      <c r="S824" s="8"/>
      <c r="T824" s="8"/>
      <c r="U824" s="8"/>
      <c r="V824" s="8"/>
      <c r="W824" s="8"/>
      <c r="X824" s="8"/>
      <c r="Y824" s="8"/>
      <c r="Z824" s="8"/>
      <c r="AA824" s="8"/>
      <c r="AB824" s="8"/>
      <c r="AC824" s="8"/>
      <c r="AD824" s="8"/>
    </row>
    <row r="825" spans="1:30" ht="15.75" customHeight="1" x14ac:dyDescent="0.2">
      <c r="A825" s="23"/>
      <c r="B825" s="23"/>
      <c r="C825" s="23"/>
      <c r="D825" s="23"/>
      <c r="E825" s="23"/>
      <c r="F825" s="23"/>
      <c r="G825" s="18"/>
      <c r="H825" s="18"/>
      <c r="I825" s="8"/>
      <c r="J825" s="8"/>
      <c r="K825" s="8"/>
      <c r="L825" s="8"/>
      <c r="M825" s="8"/>
      <c r="N825" s="8"/>
      <c r="O825" s="8"/>
      <c r="P825" s="8"/>
      <c r="Q825" s="8"/>
      <c r="R825" s="8"/>
      <c r="S825" s="8"/>
      <c r="T825" s="8"/>
      <c r="U825" s="8"/>
      <c r="V825" s="8"/>
      <c r="W825" s="8"/>
      <c r="X825" s="8"/>
      <c r="Y825" s="8"/>
      <c r="Z825" s="8"/>
      <c r="AA825" s="8"/>
      <c r="AB825" s="8"/>
      <c r="AC825" s="8"/>
      <c r="AD825" s="8"/>
    </row>
    <row r="826" spans="1:30" ht="15.75" customHeight="1" x14ac:dyDescent="0.2">
      <c r="A826" s="23"/>
      <c r="B826" s="23"/>
      <c r="C826" s="23"/>
      <c r="D826" s="23"/>
      <c r="E826" s="23"/>
      <c r="F826" s="23"/>
      <c r="G826" s="18"/>
      <c r="H826" s="18"/>
      <c r="I826" s="8"/>
      <c r="J826" s="8"/>
      <c r="K826" s="8"/>
      <c r="L826" s="8"/>
      <c r="M826" s="8"/>
      <c r="N826" s="8"/>
      <c r="O826" s="8"/>
      <c r="P826" s="8"/>
      <c r="Q826" s="8"/>
      <c r="R826" s="8"/>
      <c r="S826" s="8"/>
      <c r="T826" s="8"/>
      <c r="U826" s="8"/>
      <c r="V826" s="8"/>
      <c r="W826" s="8"/>
      <c r="X826" s="8"/>
      <c r="Y826" s="8"/>
      <c r="Z826" s="8"/>
      <c r="AA826" s="8"/>
      <c r="AB826" s="8"/>
      <c r="AC826" s="8"/>
      <c r="AD826" s="8"/>
    </row>
    <row r="827" spans="1:30" ht="15.75" customHeight="1" x14ac:dyDescent="0.2">
      <c r="A827" s="23"/>
      <c r="B827" s="23"/>
      <c r="C827" s="23"/>
      <c r="D827" s="23"/>
      <c r="E827" s="23"/>
      <c r="F827" s="23"/>
      <c r="G827" s="18"/>
      <c r="H827" s="18"/>
      <c r="I827" s="8"/>
      <c r="J827" s="8"/>
      <c r="K827" s="8"/>
      <c r="L827" s="8"/>
      <c r="M827" s="8"/>
      <c r="N827" s="8"/>
      <c r="O827" s="8"/>
      <c r="P827" s="8"/>
      <c r="Q827" s="8"/>
      <c r="R827" s="8"/>
      <c r="S827" s="8"/>
      <c r="T827" s="8"/>
      <c r="U827" s="8"/>
      <c r="V827" s="8"/>
      <c r="W827" s="8"/>
      <c r="X827" s="8"/>
      <c r="Y827" s="8"/>
      <c r="Z827" s="8"/>
      <c r="AA827" s="8"/>
      <c r="AB827" s="8"/>
      <c r="AC827" s="8"/>
      <c r="AD827" s="8"/>
    </row>
    <row r="828" spans="1:30" ht="15.75" customHeight="1" x14ac:dyDescent="0.2">
      <c r="A828" s="23"/>
      <c r="B828" s="23"/>
      <c r="C828" s="23"/>
      <c r="D828" s="23"/>
      <c r="E828" s="23"/>
      <c r="F828" s="23"/>
      <c r="G828" s="18"/>
      <c r="H828" s="18"/>
      <c r="I828" s="8"/>
      <c r="J828" s="8"/>
      <c r="K828" s="8"/>
      <c r="L828" s="8"/>
      <c r="M828" s="8"/>
      <c r="N828" s="8"/>
      <c r="O828" s="8"/>
      <c r="P828" s="8"/>
      <c r="Q828" s="8"/>
      <c r="R828" s="8"/>
      <c r="S828" s="8"/>
      <c r="T828" s="8"/>
      <c r="U828" s="8"/>
      <c r="V828" s="8"/>
      <c r="W828" s="8"/>
      <c r="X828" s="8"/>
      <c r="Y828" s="8"/>
      <c r="Z828" s="8"/>
      <c r="AA828" s="8"/>
      <c r="AB828" s="8"/>
      <c r="AC828" s="8"/>
      <c r="AD828" s="8"/>
    </row>
    <row r="829" spans="1:30" ht="15.75" customHeight="1" x14ac:dyDescent="0.2">
      <c r="A829" s="23"/>
      <c r="B829" s="23"/>
      <c r="C829" s="23"/>
      <c r="D829" s="23"/>
      <c r="E829" s="23"/>
      <c r="F829" s="23"/>
      <c r="G829" s="18"/>
      <c r="H829" s="18"/>
      <c r="I829" s="8"/>
      <c r="J829" s="8"/>
      <c r="K829" s="8"/>
      <c r="L829" s="8"/>
      <c r="M829" s="8"/>
      <c r="N829" s="8"/>
      <c r="O829" s="8"/>
      <c r="P829" s="8"/>
      <c r="Q829" s="8"/>
      <c r="R829" s="8"/>
      <c r="S829" s="8"/>
      <c r="T829" s="8"/>
      <c r="U829" s="8"/>
      <c r="V829" s="8"/>
      <c r="W829" s="8"/>
      <c r="X829" s="8"/>
      <c r="Y829" s="8"/>
      <c r="Z829" s="8"/>
      <c r="AA829" s="8"/>
      <c r="AB829" s="8"/>
      <c r="AC829" s="8"/>
      <c r="AD829" s="8"/>
    </row>
    <row r="830" spans="1:30" ht="15.75" customHeight="1" x14ac:dyDescent="0.2">
      <c r="A830" s="23"/>
      <c r="B830" s="23"/>
      <c r="C830" s="23"/>
      <c r="D830" s="23"/>
      <c r="E830" s="23"/>
      <c r="F830" s="23"/>
      <c r="G830" s="18"/>
      <c r="H830" s="18"/>
      <c r="I830" s="8"/>
      <c r="J830" s="8"/>
      <c r="K830" s="8"/>
      <c r="L830" s="8"/>
      <c r="M830" s="8"/>
      <c r="N830" s="8"/>
      <c r="O830" s="8"/>
      <c r="P830" s="8"/>
      <c r="Q830" s="8"/>
      <c r="R830" s="8"/>
      <c r="S830" s="8"/>
      <c r="T830" s="8"/>
      <c r="U830" s="8"/>
      <c r="V830" s="8"/>
      <c r="W830" s="8"/>
      <c r="X830" s="8"/>
      <c r="Y830" s="8"/>
      <c r="Z830" s="8"/>
      <c r="AA830" s="8"/>
      <c r="AB830" s="8"/>
      <c r="AC830" s="8"/>
      <c r="AD830" s="8"/>
    </row>
    <row r="831" spans="1:30" ht="15.75" customHeight="1" x14ac:dyDescent="0.2">
      <c r="A831" s="23"/>
      <c r="B831" s="23"/>
      <c r="C831" s="23"/>
      <c r="D831" s="23"/>
      <c r="E831" s="23"/>
      <c r="F831" s="23"/>
      <c r="G831" s="18"/>
      <c r="H831" s="18"/>
      <c r="I831" s="8"/>
      <c r="J831" s="8"/>
      <c r="K831" s="8"/>
      <c r="L831" s="8"/>
      <c r="M831" s="8"/>
      <c r="N831" s="8"/>
      <c r="O831" s="8"/>
      <c r="P831" s="8"/>
      <c r="Q831" s="8"/>
      <c r="R831" s="8"/>
      <c r="S831" s="8"/>
      <c r="T831" s="8"/>
      <c r="U831" s="8"/>
      <c r="V831" s="8"/>
      <c r="W831" s="8"/>
      <c r="X831" s="8"/>
      <c r="Y831" s="8"/>
      <c r="Z831" s="8"/>
      <c r="AA831" s="8"/>
      <c r="AB831" s="8"/>
      <c r="AC831" s="8"/>
      <c r="AD831" s="8"/>
    </row>
    <row r="832" spans="1:30" ht="15.75" customHeight="1" x14ac:dyDescent="0.2">
      <c r="A832" s="23"/>
      <c r="B832" s="23"/>
      <c r="C832" s="23"/>
      <c r="D832" s="23"/>
      <c r="E832" s="23"/>
      <c r="F832" s="23"/>
      <c r="G832" s="18"/>
      <c r="H832" s="18"/>
      <c r="I832" s="8"/>
      <c r="J832" s="8"/>
      <c r="K832" s="8"/>
      <c r="L832" s="8"/>
      <c r="M832" s="8"/>
      <c r="N832" s="8"/>
      <c r="O832" s="8"/>
      <c r="P832" s="8"/>
      <c r="Q832" s="8"/>
      <c r="R832" s="8"/>
      <c r="S832" s="8"/>
      <c r="T832" s="8"/>
      <c r="U832" s="8"/>
      <c r="V832" s="8"/>
      <c r="W832" s="8"/>
      <c r="X832" s="8"/>
      <c r="Y832" s="8"/>
      <c r="Z832" s="8"/>
      <c r="AA832" s="8"/>
      <c r="AB832" s="8"/>
      <c r="AC832" s="8"/>
      <c r="AD832" s="8"/>
    </row>
    <row r="833" spans="1:30" ht="15.75" customHeight="1" x14ac:dyDescent="0.2">
      <c r="A833" s="23"/>
      <c r="B833" s="23"/>
      <c r="C833" s="23"/>
      <c r="D833" s="23"/>
      <c r="E833" s="23"/>
      <c r="F833" s="23"/>
      <c r="G833" s="18"/>
      <c r="H833" s="18"/>
      <c r="I833" s="8"/>
      <c r="J833" s="8"/>
      <c r="K833" s="8"/>
      <c r="L833" s="8"/>
      <c r="M833" s="8"/>
      <c r="N833" s="8"/>
      <c r="O833" s="8"/>
      <c r="P833" s="8"/>
      <c r="Q833" s="8"/>
      <c r="R833" s="8"/>
      <c r="S833" s="8"/>
      <c r="T833" s="8"/>
      <c r="U833" s="8"/>
      <c r="V833" s="8"/>
      <c r="W833" s="8"/>
      <c r="X833" s="8"/>
      <c r="Y833" s="8"/>
      <c r="Z833" s="8"/>
      <c r="AA833" s="8"/>
      <c r="AB833" s="8"/>
      <c r="AC833" s="8"/>
      <c r="AD833" s="8"/>
    </row>
    <row r="834" spans="1:30" ht="15.75" customHeight="1" x14ac:dyDescent="0.2">
      <c r="A834" s="23"/>
      <c r="B834" s="23"/>
      <c r="C834" s="23"/>
      <c r="D834" s="23"/>
      <c r="E834" s="23"/>
      <c r="F834" s="23"/>
      <c r="G834" s="18"/>
      <c r="H834" s="18"/>
      <c r="I834" s="8"/>
      <c r="J834" s="8"/>
      <c r="K834" s="8"/>
      <c r="L834" s="8"/>
      <c r="M834" s="8"/>
      <c r="N834" s="8"/>
      <c r="O834" s="8"/>
      <c r="P834" s="8"/>
      <c r="Q834" s="8"/>
      <c r="R834" s="8"/>
      <c r="S834" s="8"/>
      <c r="T834" s="8"/>
      <c r="U834" s="8"/>
      <c r="V834" s="8"/>
      <c r="W834" s="8"/>
      <c r="X834" s="8"/>
      <c r="Y834" s="8"/>
      <c r="Z834" s="8"/>
      <c r="AA834" s="8"/>
      <c r="AB834" s="8"/>
      <c r="AC834" s="8"/>
      <c r="AD834" s="8"/>
    </row>
    <row r="835" spans="1:30" ht="15.75" customHeight="1" x14ac:dyDescent="0.2">
      <c r="A835" s="23"/>
      <c r="B835" s="23"/>
      <c r="C835" s="23"/>
      <c r="D835" s="23"/>
      <c r="E835" s="23"/>
      <c r="F835" s="23"/>
      <c r="G835" s="18"/>
      <c r="H835" s="18"/>
      <c r="I835" s="8"/>
      <c r="J835" s="8"/>
      <c r="K835" s="8"/>
      <c r="L835" s="8"/>
      <c r="M835" s="8"/>
      <c r="N835" s="8"/>
      <c r="O835" s="8"/>
      <c r="P835" s="8"/>
      <c r="Q835" s="8"/>
      <c r="R835" s="8"/>
      <c r="S835" s="8"/>
      <c r="T835" s="8"/>
      <c r="U835" s="8"/>
      <c r="V835" s="8"/>
      <c r="W835" s="8"/>
      <c r="X835" s="8"/>
      <c r="Y835" s="8"/>
      <c r="Z835" s="8"/>
      <c r="AA835" s="8"/>
      <c r="AB835" s="8"/>
      <c r="AC835" s="8"/>
      <c r="AD835" s="8"/>
    </row>
    <row r="836" spans="1:30" ht="15.75" customHeight="1" x14ac:dyDescent="0.2">
      <c r="A836" s="23"/>
      <c r="B836" s="23"/>
      <c r="C836" s="23"/>
      <c r="D836" s="23"/>
      <c r="E836" s="23"/>
      <c r="F836" s="23"/>
      <c r="G836" s="18"/>
      <c r="H836" s="18"/>
      <c r="I836" s="8"/>
      <c r="J836" s="8"/>
      <c r="K836" s="8"/>
      <c r="L836" s="8"/>
      <c r="M836" s="8"/>
      <c r="N836" s="8"/>
      <c r="O836" s="8"/>
      <c r="P836" s="8"/>
      <c r="Q836" s="8"/>
      <c r="R836" s="8"/>
      <c r="S836" s="8"/>
      <c r="T836" s="8"/>
      <c r="U836" s="8"/>
      <c r="V836" s="8"/>
      <c r="W836" s="8"/>
      <c r="X836" s="8"/>
      <c r="Y836" s="8"/>
      <c r="Z836" s="8"/>
      <c r="AA836" s="8"/>
      <c r="AB836" s="8"/>
      <c r="AC836" s="8"/>
      <c r="AD836" s="8"/>
    </row>
    <row r="837" spans="1:30" ht="15.75" customHeight="1" x14ac:dyDescent="0.2">
      <c r="A837" s="23"/>
      <c r="B837" s="23"/>
      <c r="C837" s="23"/>
      <c r="D837" s="23"/>
      <c r="E837" s="23"/>
      <c r="F837" s="23"/>
      <c r="G837" s="18"/>
      <c r="H837" s="18"/>
      <c r="I837" s="8"/>
      <c r="J837" s="8"/>
      <c r="K837" s="8"/>
      <c r="L837" s="8"/>
      <c r="M837" s="8"/>
      <c r="N837" s="8"/>
      <c r="O837" s="8"/>
      <c r="P837" s="8"/>
      <c r="Q837" s="8"/>
      <c r="R837" s="8"/>
      <c r="S837" s="8"/>
      <c r="T837" s="8"/>
      <c r="U837" s="8"/>
      <c r="V837" s="8"/>
      <c r="W837" s="8"/>
      <c r="X837" s="8"/>
      <c r="Y837" s="8"/>
      <c r="Z837" s="8"/>
      <c r="AA837" s="8"/>
      <c r="AB837" s="8"/>
      <c r="AC837" s="8"/>
      <c r="AD837" s="8"/>
    </row>
    <row r="838" spans="1:30" ht="15.75" customHeight="1" x14ac:dyDescent="0.2">
      <c r="A838" s="23"/>
      <c r="B838" s="23"/>
      <c r="C838" s="23"/>
      <c r="D838" s="23"/>
      <c r="E838" s="23"/>
      <c r="F838" s="23"/>
      <c r="G838" s="18"/>
      <c r="H838" s="18"/>
      <c r="I838" s="8"/>
      <c r="J838" s="8"/>
      <c r="K838" s="8"/>
      <c r="L838" s="8"/>
      <c r="M838" s="8"/>
      <c r="N838" s="8"/>
      <c r="O838" s="8"/>
      <c r="P838" s="8"/>
      <c r="Q838" s="8"/>
      <c r="R838" s="8"/>
      <c r="S838" s="8"/>
      <c r="T838" s="8"/>
      <c r="U838" s="8"/>
      <c r="V838" s="8"/>
      <c r="W838" s="8"/>
      <c r="X838" s="8"/>
      <c r="Y838" s="8"/>
      <c r="Z838" s="8"/>
      <c r="AA838" s="8"/>
      <c r="AB838" s="8"/>
      <c r="AC838" s="8"/>
      <c r="AD838" s="8"/>
    </row>
    <row r="839" spans="1:30" ht="15.75" customHeight="1" x14ac:dyDescent="0.2">
      <c r="A839" s="23"/>
      <c r="B839" s="23"/>
      <c r="C839" s="23"/>
      <c r="D839" s="23"/>
      <c r="E839" s="23"/>
      <c r="F839" s="23"/>
      <c r="G839" s="18"/>
      <c r="H839" s="18"/>
      <c r="I839" s="8"/>
      <c r="J839" s="8"/>
      <c r="K839" s="8"/>
      <c r="L839" s="8"/>
      <c r="M839" s="8"/>
      <c r="N839" s="8"/>
      <c r="O839" s="8"/>
      <c r="P839" s="8"/>
      <c r="Q839" s="8"/>
      <c r="R839" s="8"/>
      <c r="S839" s="8"/>
      <c r="T839" s="8"/>
      <c r="U839" s="8"/>
      <c r="V839" s="8"/>
      <c r="W839" s="8"/>
      <c r="X839" s="8"/>
      <c r="Y839" s="8"/>
      <c r="Z839" s="8"/>
      <c r="AA839" s="8"/>
      <c r="AB839" s="8"/>
      <c r="AC839" s="8"/>
      <c r="AD839" s="8"/>
    </row>
    <row r="840" spans="1:30" ht="15.75" customHeight="1" x14ac:dyDescent="0.2">
      <c r="A840" s="23"/>
      <c r="B840" s="23"/>
      <c r="C840" s="23"/>
      <c r="D840" s="23"/>
      <c r="E840" s="23"/>
      <c r="F840" s="23"/>
      <c r="G840" s="18"/>
      <c r="H840" s="18"/>
      <c r="I840" s="8"/>
      <c r="J840" s="8"/>
      <c r="K840" s="8"/>
      <c r="L840" s="8"/>
      <c r="M840" s="8"/>
      <c r="N840" s="8"/>
      <c r="O840" s="8"/>
      <c r="P840" s="8"/>
      <c r="Q840" s="8"/>
      <c r="R840" s="8"/>
      <c r="S840" s="8"/>
      <c r="T840" s="8"/>
      <c r="U840" s="8"/>
      <c r="V840" s="8"/>
      <c r="W840" s="8"/>
      <c r="X840" s="8"/>
      <c r="Y840" s="8"/>
      <c r="Z840" s="8"/>
      <c r="AA840" s="8"/>
      <c r="AB840" s="8"/>
      <c r="AC840" s="8"/>
      <c r="AD840" s="8"/>
    </row>
    <row r="841" spans="1:30" ht="15.75" customHeight="1" x14ac:dyDescent="0.2">
      <c r="A841" s="23"/>
      <c r="B841" s="23"/>
      <c r="C841" s="23"/>
      <c r="D841" s="23"/>
      <c r="E841" s="23"/>
      <c r="F841" s="23"/>
      <c r="G841" s="18"/>
      <c r="H841" s="18"/>
      <c r="I841" s="8"/>
      <c r="J841" s="8"/>
      <c r="K841" s="8"/>
      <c r="L841" s="8"/>
      <c r="M841" s="8"/>
      <c r="N841" s="8"/>
      <c r="O841" s="8"/>
      <c r="P841" s="8"/>
      <c r="Q841" s="8"/>
      <c r="R841" s="8"/>
      <c r="S841" s="8"/>
      <c r="T841" s="8"/>
      <c r="U841" s="8"/>
      <c r="V841" s="8"/>
      <c r="W841" s="8"/>
      <c r="X841" s="8"/>
      <c r="Y841" s="8"/>
      <c r="Z841" s="8"/>
      <c r="AA841" s="8"/>
      <c r="AB841" s="8"/>
      <c r="AC841" s="8"/>
      <c r="AD841" s="8"/>
    </row>
    <row r="842" spans="1:30" ht="15.75" customHeight="1" x14ac:dyDescent="0.2">
      <c r="A842" s="23"/>
      <c r="B842" s="23"/>
      <c r="C842" s="23"/>
      <c r="D842" s="23"/>
      <c r="E842" s="23"/>
      <c r="F842" s="23"/>
      <c r="G842" s="18"/>
      <c r="H842" s="18"/>
      <c r="I842" s="8"/>
      <c r="J842" s="8"/>
      <c r="K842" s="8"/>
      <c r="L842" s="8"/>
      <c r="M842" s="8"/>
      <c r="N842" s="8"/>
      <c r="O842" s="8"/>
      <c r="P842" s="8"/>
      <c r="Q842" s="8"/>
      <c r="R842" s="8"/>
      <c r="S842" s="8"/>
      <c r="T842" s="8"/>
      <c r="U842" s="8"/>
      <c r="V842" s="8"/>
      <c r="W842" s="8"/>
      <c r="X842" s="8"/>
      <c r="Y842" s="8"/>
      <c r="Z842" s="8"/>
      <c r="AA842" s="8"/>
      <c r="AB842" s="8"/>
      <c r="AC842" s="8"/>
      <c r="AD842" s="8"/>
    </row>
    <row r="843" spans="1:30" ht="15.75" customHeight="1" x14ac:dyDescent="0.2">
      <c r="A843" s="23"/>
      <c r="B843" s="23"/>
      <c r="C843" s="23"/>
      <c r="D843" s="23"/>
      <c r="E843" s="23"/>
      <c r="F843" s="23"/>
      <c r="G843" s="18"/>
      <c r="H843" s="18"/>
      <c r="I843" s="8"/>
      <c r="J843" s="8"/>
      <c r="K843" s="8"/>
      <c r="L843" s="8"/>
      <c r="M843" s="8"/>
      <c r="N843" s="8"/>
      <c r="O843" s="8"/>
      <c r="P843" s="8"/>
      <c r="Q843" s="8"/>
      <c r="R843" s="8"/>
      <c r="S843" s="8"/>
      <c r="T843" s="8"/>
      <c r="U843" s="8"/>
      <c r="V843" s="8"/>
      <c r="W843" s="8"/>
      <c r="X843" s="8"/>
      <c r="Y843" s="8"/>
      <c r="Z843" s="8"/>
      <c r="AA843" s="8"/>
      <c r="AB843" s="8"/>
      <c r="AC843" s="8"/>
      <c r="AD843" s="8"/>
    </row>
    <row r="844" spans="1:30" ht="15.75" customHeight="1" x14ac:dyDescent="0.2">
      <c r="A844" s="23"/>
      <c r="B844" s="23"/>
      <c r="C844" s="23"/>
      <c r="D844" s="23"/>
      <c r="E844" s="23"/>
      <c r="F844" s="23"/>
      <c r="G844" s="18"/>
      <c r="H844" s="18"/>
      <c r="I844" s="8"/>
      <c r="J844" s="8"/>
      <c r="K844" s="8"/>
      <c r="L844" s="8"/>
      <c r="M844" s="8"/>
      <c r="N844" s="8"/>
      <c r="O844" s="8"/>
      <c r="P844" s="8"/>
      <c r="Q844" s="8"/>
      <c r="R844" s="8"/>
      <c r="S844" s="8"/>
      <c r="T844" s="8"/>
      <c r="U844" s="8"/>
      <c r="V844" s="8"/>
      <c r="W844" s="8"/>
      <c r="X844" s="8"/>
      <c r="Y844" s="8"/>
      <c r="Z844" s="8"/>
      <c r="AA844" s="8"/>
      <c r="AB844" s="8"/>
      <c r="AC844" s="8"/>
      <c r="AD844" s="8"/>
    </row>
    <row r="845" spans="1:30" ht="15.75" customHeight="1" x14ac:dyDescent="0.2">
      <c r="A845" s="23"/>
      <c r="B845" s="23"/>
      <c r="C845" s="23"/>
      <c r="D845" s="23"/>
      <c r="E845" s="23"/>
      <c r="F845" s="23"/>
      <c r="G845" s="18"/>
      <c r="H845" s="18"/>
      <c r="I845" s="8"/>
      <c r="J845" s="8"/>
      <c r="K845" s="8"/>
      <c r="L845" s="8"/>
      <c r="M845" s="8"/>
      <c r="N845" s="8"/>
      <c r="O845" s="8"/>
      <c r="P845" s="8"/>
      <c r="Q845" s="8"/>
      <c r="R845" s="8"/>
      <c r="S845" s="8"/>
      <c r="T845" s="8"/>
      <c r="U845" s="8"/>
      <c r="V845" s="8"/>
      <c r="W845" s="8"/>
      <c r="X845" s="8"/>
      <c r="Y845" s="8"/>
      <c r="Z845" s="8"/>
      <c r="AA845" s="8"/>
      <c r="AB845" s="8"/>
      <c r="AC845" s="8"/>
      <c r="AD845" s="8"/>
    </row>
    <row r="846" spans="1:30" ht="15.75" customHeight="1" x14ac:dyDescent="0.2">
      <c r="A846" s="23"/>
      <c r="B846" s="23"/>
      <c r="C846" s="23"/>
      <c r="D846" s="23"/>
      <c r="E846" s="23"/>
      <c r="F846" s="23"/>
      <c r="G846" s="18"/>
      <c r="H846" s="18"/>
      <c r="I846" s="8"/>
      <c r="J846" s="8"/>
      <c r="K846" s="8"/>
      <c r="L846" s="8"/>
      <c r="M846" s="8"/>
      <c r="N846" s="8"/>
      <c r="O846" s="8"/>
      <c r="P846" s="8"/>
      <c r="Q846" s="8"/>
      <c r="R846" s="8"/>
      <c r="S846" s="8"/>
      <c r="T846" s="8"/>
      <c r="U846" s="8"/>
      <c r="V846" s="8"/>
      <c r="W846" s="8"/>
      <c r="X846" s="8"/>
      <c r="Y846" s="8"/>
      <c r="Z846" s="8"/>
      <c r="AA846" s="8"/>
      <c r="AB846" s="8"/>
      <c r="AC846" s="8"/>
      <c r="AD846" s="8"/>
    </row>
    <row r="847" spans="1:30" ht="15.75" customHeight="1" x14ac:dyDescent="0.2">
      <c r="A847" s="23"/>
      <c r="B847" s="23"/>
      <c r="C847" s="23"/>
      <c r="D847" s="23"/>
      <c r="E847" s="23"/>
      <c r="F847" s="23"/>
      <c r="G847" s="18"/>
      <c r="H847" s="18"/>
      <c r="I847" s="8"/>
      <c r="J847" s="8"/>
      <c r="K847" s="8"/>
      <c r="L847" s="8"/>
      <c r="M847" s="8"/>
      <c r="N847" s="8"/>
      <c r="O847" s="8"/>
      <c r="P847" s="8"/>
      <c r="Q847" s="8"/>
      <c r="R847" s="8"/>
      <c r="S847" s="8"/>
      <c r="T847" s="8"/>
      <c r="U847" s="8"/>
      <c r="V847" s="8"/>
      <c r="W847" s="8"/>
      <c r="X847" s="8"/>
      <c r="Y847" s="8"/>
      <c r="Z847" s="8"/>
      <c r="AA847" s="8"/>
      <c r="AB847" s="8"/>
      <c r="AC847" s="8"/>
      <c r="AD847" s="8"/>
    </row>
    <row r="848" spans="1:30" ht="15.75" customHeight="1" x14ac:dyDescent="0.2">
      <c r="A848" s="23"/>
      <c r="B848" s="23"/>
      <c r="C848" s="23"/>
      <c r="D848" s="23"/>
      <c r="E848" s="23"/>
      <c r="F848" s="23"/>
      <c r="G848" s="18"/>
      <c r="H848" s="18"/>
      <c r="I848" s="8"/>
      <c r="J848" s="8"/>
      <c r="K848" s="8"/>
      <c r="L848" s="8"/>
      <c r="M848" s="8"/>
      <c r="N848" s="8"/>
      <c r="O848" s="8"/>
      <c r="P848" s="8"/>
      <c r="Q848" s="8"/>
      <c r="R848" s="8"/>
      <c r="S848" s="8"/>
      <c r="T848" s="8"/>
      <c r="U848" s="8"/>
      <c r="V848" s="8"/>
      <c r="W848" s="8"/>
      <c r="X848" s="8"/>
      <c r="Y848" s="8"/>
      <c r="Z848" s="8"/>
      <c r="AA848" s="8"/>
      <c r="AB848" s="8"/>
      <c r="AC848" s="8"/>
      <c r="AD848" s="8"/>
    </row>
    <row r="849" spans="1:30" ht="15.75" customHeight="1" x14ac:dyDescent="0.2">
      <c r="A849" s="23"/>
      <c r="B849" s="23"/>
      <c r="C849" s="23"/>
      <c r="D849" s="23"/>
      <c r="E849" s="23"/>
      <c r="F849" s="23"/>
      <c r="G849" s="18"/>
      <c r="H849" s="18"/>
      <c r="I849" s="8"/>
      <c r="J849" s="8"/>
      <c r="K849" s="8"/>
      <c r="L849" s="8"/>
      <c r="M849" s="8"/>
      <c r="N849" s="8"/>
      <c r="O849" s="8"/>
      <c r="P849" s="8"/>
      <c r="Q849" s="8"/>
      <c r="R849" s="8"/>
      <c r="S849" s="8"/>
      <c r="T849" s="8"/>
      <c r="U849" s="8"/>
      <c r="V849" s="8"/>
      <c r="W849" s="8"/>
      <c r="X849" s="8"/>
      <c r="Y849" s="8"/>
      <c r="Z849" s="8"/>
      <c r="AA849" s="8"/>
      <c r="AB849" s="8"/>
      <c r="AC849" s="8"/>
      <c r="AD849" s="8"/>
    </row>
    <row r="850" spans="1:30" ht="15.75" customHeight="1" x14ac:dyDescent="0.2">
      <c r="A850" s="23"/>
      <c r="B850" s="23"/>
      <c r="C850" s="23"/>
      <c r="D850" s="23"/>
      <c r="E850" s="23"/>
      <c r="F850" s="23"/>
      <c r="G850" s="18"/>
      <c r="H850" s="18"/>
      <c r="I850" s="8"/>
      <c r="J850" s="8"/>
      <c r="K850" s="8"/>
      <c r="L850" s="8"/>
      <c r="M850" s="8"/>
      <c r="N850" s="8"/>
      <c r="O850" s="8"/>
      <c r="P850" s="8"/>
      <c r="Q850" s="8"/>
      <c r="R850" s="8"/>
      <c r="S850" s="8"/>
      <c r="T850" s="8"/>
      <c r="U850" s="8"/>
      <c r="V850" s="8"/>
      <c r="W850" s="8"/>
      <c r="X850" s="8"/>
      <c r="Y850" s="8"/>
      <c r="Z850" s="8"/>
      <c r="AA850" s="8"/>
      <c r="AB850" s="8"/>
      <c r="AC850" s="8"/>
      <c r="AD850" s="8"/>
    </row>
    <row r="851" spans="1:30" ht="15.75" customHeight="1" x14ac:dyDescent="0.2">
      <c r="A851" s="23"/>
      <c r="B851" s="23"/>
      <c r="C851" s="23"/>
      <c r="D851" s="23"/>
      <c r="E851" s="23"/>
      <c r="F851" s="23"/>
      <c r="G851" s="18"/>
      <c r="H851" s="18"/>
      <c r="I851" s="8"/>
      <c r="J851" s="8"/>
      <c r="K851" s="8"/>
      <c r="L851" s="8"/>
      <c r="M851" s="8"/>
      <c r="N851" s="8"/>
      <c r="O851" s="8"/>
      <c r="P851" s="8"/>
      <c r="Q851" s="8"/>
      <c r="R851" s="8"/>
      <c r="S851" s="8"/>
      <c r="T851" s="8"/>
      <c r="U851" s="8"/>
      <c r="V851" s="8"/>
      <c r="W851" s="8"/>
      <c r="X851" s="8"/>
      <c r="Y851" s="8"/>
      <c r="Z851" s="8"/>
      <c r="AA851" s="8"/>
      <c r="AB851" s="8"/>
      <c r="AC851" s="8"/>
      <c r="AD851" s="8"/>
    </row>
    <row r="852" spans="1:30" ht="15.75" customHeight="1" x14ac:dyDescent="0.2">
      <c r="A852" s="23"/>
      <c r="B852" s="23"/>
      <c r="C852" s="23"/>
      <c r="D852" s="23"/>
      <c r="E852" s="23"/>
      <c r="F852" s="23"/>
      <c r="G852" s="18"/>
      <c r="H852" s="18"/>
      <c r="I852" s="8"/>
      <c r="J852" s="8"/>
      <c r="K852" s="8"/>
      <c r="L852" s="8"/>
      <c r="M852" s="8"/>
      <c r="N852" s="8"/>
      <c r="O852" s="8"/>
      <c r="P852" s="8"/>
      <c r="Q852" s="8"/>
      <c r="R852" s="8"/>
      <c r="S852" s="8"/>
      <c r="T852" s="8"/>
      <c r="U852" s="8"/>
      <c r="V852" s="8"/>
      <c r="W852" s="8"/>
      <c r="X852" s="8"/>
      <c r="Y852" s="8"/>
      <c r="Z852" s="8"/>
      <c r="AA852" s="8"/>
      <c r="AB852" s="8"/>
      <c r="AC852" s="8"/>
      <c r="AD852" s="8"/>
    </row>
    <row r="853" spans="1:30" ht="15.75" customHeight="1" x14ac:dyDescent="0.2">
      <c r="A853" s="23"/>
      <c r="B853" s="23"/>
      <c r="C853" s="23"/>
      <c r="D853" s="23"/>
      <c r="E853" s="23"/>
      <c r="F853" s="23"/>
      <c r="G853" s="18"/>
      <c r="H853" s="18"/>
      <c r="I853" s="8"/>
      <c r="J853" s="8"/>
      <c r="K853" s="8"/>
      <c r="L853" s="8"/>
      <c r="M853" s="8"/>
      <c r="N853" s="8"/>
      <c r="O853" s="8"/>
      <c r="P853" s="8"/>
      <c r="Q853" s="8"/>
      <c r="R853" s="8"/>
      <c r="S853" s="8"/>
      <c r="T853" s="8"/>
      <c r="U853" s="8"/>
      <c r="V853" s="8"/>
      <c r="W853" s="8"/>
      <c r="X853" s="8"/>
      <c r="Y853" s="8"/>
      <c r="Z853" s="8"/>
      <c r="AA853" s="8"/>
      <c r="AB853" s="8"/>
      <c r="AC853" s="8"/>
      <c r="AD853" s="8"/>
    </row>
    <row r="854" spans="1:30" ht="15.75" customHeight="1" x14ac:dyDescent="0.2">
      <c r="A854" s="23"/>
      <c r="B854" s="23"/>
      <c r="C854" s="23"/>
      <c r="D854" s="23"/>
      <c r="E854" s="23"/>
      <c r="F854" s="23"/>
      <c r="G854" s="18"/>
      <c r="H854" s="18"/>
      <c r="I854" s="8"/>
      <c r="J854" s="8"/>
      <c r="K854" s="8"/>
      <c r="L854" s="8"/>
      <c r="M854" s="8"/>
      <c r="N854" s="8"/>
      <c r="O854" s="8"/>
      <c r="P854" s="8"/>
      <c r="Q854" s="8"/>
      <c r="R854" s="8"/>
      <c r="S854" s="8"/>
      <c r="T854" s="8"/>
      <c r="U854" s="8"/>
      <c r="V854" s="8"/>
      <c r="W854" s="8"/>
      <c r="X854" s="8"/>
      <c r="Y854" s="8"/>
      <c r="Z854" s="8"/>
      <c r="AA854" s="8"/>
      <c r="AB854" s="8"/>
      <c r="AC854" s="8"/>
      <c r="AD854" s="8"/>
    </row>
    <row r="855" spans="1:30" ht="15.75" customHeight="1" x14ac:dyDescent="0.2">
      <c r="A855" s="23"/>
      <c r="B855" s="23"/>
      <c r="C855" s="23"/>
      <c r="D855" s="23"/>
      <c r="E855" s="23"/>
      <c r="F855" s="23"/>
      <c r="G855" s="18"/>
      <c r="H855" s="18"/>
      <c r="I855" s="8"/>
      <c r="J855" s="8"/>
      <c r="K855" s="8"/>
      <c r="L855" s="8"/>
      <c r="M855" s="8"/>
      <c r="N855" s="8"/>
      <c r="O855" s="8"/>
      <c r="P855" s="8"/>
      <c r="Q855" s="8"/>
      <c r="R855" s="8"/>
      <c r="S855" s="8"/>
      <c r="T855" s="8"/>
      <c r="U855" s="8"/>
      <c r="V855" s="8"/>
      <c r="W855" s="8"/>
      <c r="X855" s="8"/>
      <c r="Y855" s="8"/>
      <c r="Z855" s="8"/>
      <c r="AA855" s="8"/>
      <c r="AB855" s="8"/>
      <c r="AC855" s="8"/>
      <c r="AD855" s="8"/>
    </row>
    <row r="856" spans="1:30" ht="15.75" customHeight="1" x14ac:dyDescent="0.2">
      <c r="A856" s="23"/>
      <c r="B856" s="23"/>
      <c r="C856" s="23"/>
      <c r="D856" s="23"/>
      <c r="E856" s="23"/>
      <c r="F856" s="23"/>
      <c r="G856" s="18"/>
      <c r="H856" s="18"/>
      <c r="I856" s="8"/>
      <c r="J856" s="8"/>
      <c r="K856" s="8"/>
      <c r="L856" s="8"/>
      <c r="M856" s="8"/>
      <c r="N856" s="8"/>
      <c r="O856" s="8"/>
      <c r="P856" s="8"/>
      <c r="Q856" s="8"/>
      <c r="R856" s="8"/>
      <c r="S856" s="8"/>
      <c r="T856" s="8"/>
      <c r="U856" s="8"/>
      <c r="V856" s="8"/>
      <c r="W856" s="8"/>
      <c r="X856" s="8"/>
      <c r="Y856" s="8"/>
      <c r="Z856" s="8"/>
      <c r="AA856" s="8"/>
      <c r="AB856" s="8"/>
      <c r="AC856" s="8"/>
      <c r="AD856" s="8"/>
    </row>
    <row r="857" spans="1:30" ht="15.75" customHeight="1" x14ac:dyDescent="0.2">
      <c r="A857" s="23"/>
      <c r="B857" s="23"/>
      <c r="C857" s="23"/>
      <c r="D857" s="23"/>
      <c r="E857" s="23"/>
      <c r="F857" s="23"/>
      <c r="G857" s="18"/>
      <c r="H857" s="18"/>
      <c r="I857" s="8"/>
      <c r="J857" s="8"/>
      <c r="K857" s="8"/>
      <c r="L857" s="8"/>
      <c r="M857" s="8"/>
      <c r="N857" s="8"/>
      <c r="O857" s="8"/>
      <c r="P857" s="8"/>
      <c r="Q857" s="8"/>
      <c r="R857" s="8"/>
      <c r="S857" s="8"/>
      <c r="T857" s="8"/>
      <c r="U857" s="8"/>
      <c r="V857" s="8"/>
      <c r="W857" s="8"/>
      <c r="X857" s="8"/>
      <c r="Y857" s="8"/>
      <c r="Z857" s="8"/>
      <c r="AA857" s="8"/>
      <c r="AB857" s="8"/>
      <c r="AC857" s="8"/>
      <c r="AD857" s="8"/>
    </row>
    <row r="858" spans="1:30" ht="15.75" customHeight="1" x14ac:dyDescent="0.2">
      <c r="A858" s="23"/>
      <c r="B858" s="23"/>
      <c r="C858" s="23"/>
      <c r="D858" s="23"/>
      <c r="E858" s="23"/>
      <c r="F858" s="23"/>
      <c r="G858" s="18"/>
      <c r="H858" s="18"/>
      <c r="I858" s="8"/>
      <c r="J858" s="8"/>
      <c r="K858" s="8"/>
      <c r="L858" s="8"/>
      <c r="M858" s="8"/>
      <c r="N858" s="8"/>
      <c r="O858" s="8"/>
      <c r="P858" s="8"/>
      <c r="Q858" s="8"/>
      <c r="R858" s="8"/>
      <c r="S858" s="8"/>
      <c r="T858" s="8"/>
      <c r="U858" s="8"/>
      <c r="V858" s="8"/>
      <c r="W858" s="8"/>
      <c r="X858" s="8"/>
      <c r="Y858" s="8"/>
      <c r="Z858" s="8"/>
      <c r="AA858" s="8"/>
      <c r="AB858" s="8"/>
      <c r="AC858" s="8"/>
      <c r="AD858" s="8"/>
    </row>
    <row r="859" spans="1:30" ht="15.75" customHeight="1" x14ac:dyDescent="0.2">
      <c r="A859" s="23"/>
      <c r="B859" s="23"/>
      <c r="C859" s="23"/>
      <c r="D859" s="23"/>
      <c r="E859" s="23"/>
      <c r="F859" s="23"/>
      <c r="G859" s="18"/>
      <c r="H859" s="18"/>
      <c r="I859" s="8"/>
      <c r="J859" s="8"/>
      <c r="K859" s="8"/>
      <c r="L859" s="8"/>
      <c r="M859" s="8"/>
      <c r="N859" s="8"/>
      <c r="O859" s="8"/>
      <c r="P859" s="8"/>
      <c r="Q859" s="8"/>
      <c r="R859" s="8"/>
      <c r="S859" s="8"/>
      <c r="T859" s="8"/>
      <c r="U859" s="8"/>
      <c r="V859" s="8"/>
      <c r="W859" s="8"/>
      <c r="X859" s="8"/>
      <c r="Y859" s="8"/>
      <c r="Z859" s="8"/>
      <c r="AA859" s="8"/>
      <c r="AB859" s="8"/>
      <c r="AC859" s="8"/>
      <c r="AD859" s="8"/>
    </row>
    <row r="860" spans="1:30" ht="15.75" customHeight="1" x14ac:dyDescent="0.2">
      <c r="A860" s="23"/>
      <c r="B860" s="23"/>
      <c r="C860" s="23"/>
      <c r="D860" s="23"/>
      <c r="E860" s="23"/>
      <c r="F860" s="23"/>
      <c r="G860" s="18"/>
      <c r="H860" s="18"/>
      <c r="I860" s="8"/>
      <c r="J860" s="8"/>
      <c r="K860" s="8"/>
      <c r="L860" s="8"/>
      <c r="M860" s="8"/>
      <c r="N860" s="8"/>
      <c r="O860" s="8"/>
      <c r="P860" s="8"/>
      <c r="Q860" s="8"/>
      <c r="R860" s="8"/>
      <c r="S860" s="8"/>
      <c r="T860" s="8"/>
      <c r="U860" s="8"/>
      <c r="V860" s="8"/>
      <c r="W860" s="8"/>
      <c r="X860" s="8"/>
      <c r="Y860" s="8"/>
      <c r="Z860" s="8"/>
      <c r="AA860" s="8"/>
      <c r="AB860" s="8"/>
      <c r="AC860" s="8"/>
      <c r="AD860" s="8"/>
    </row>
    <row r="861" spans="1:30" ht="15.75" customHeight="1" x14ac:dyDescent="0.2">
      <c r="A861" s="23"/>
      <c r="B861" s="23"/>
      <c r="C861" s="23"/>
      <c r="D861" s="23"/>
      <c r="E861" s="23"/>
      <c r="F861" s="23"/>
      <c r="G861" s="18"/>
      <c r="H861" s="18"/>
      <c r="I861" s="8"/>
      <c r="J861" s="8"/>
      <c r="K861" s="8"/>
      <c r="L861" s="8"/>
      <c r="M861" s="8"/>
      <c r="N861" s="8"/>
      <c r="O861" s="8"/>
      <c r="P861" s="8"/>
      <c r="Q861" s="8"/>
      <c r="R861" s="8"/>
      <c r="S861" s="8"/>
      <c r="T861" s="8"/>
      <c r="U861" s="8"/>
      <c r="V861" s="8"/>
      <c r="W861" s="8"/>
      <c r="X861" s="8"/>
      <c r="Y861" s="8"/>
      <c r="Z861" s="8"/>
      <c r="AA861" s="8"/>
      <c r="AB861" s="8"/>
      <c r="AC861" s="8"/>
      <c r="AD861" s="8"/>
    </row>
    <row r="862" spans="1:30" ht="15.75" customHeight="1" x14ac:dyDescent="0.2">
      <c r="A862" s="23"/>
      <c r="B862" s="23"/>
      <c r="C862" s="23"/>
      <c r="D862" s="23"/>
      <c r="E862" s="23"/>
      <c r="F862" s="23"/>
      <c r="G862" s="18"/>
      <c r="H862" s="18"/>
      <c r="I862" s="8"/>
      <c r="J862" s="8"/>
      <c r="K862" s="8"/>
      <c r="L862" s="8"/>
      <c r="M862" s="8"/>
      <c r="N862" s="8"/>
      <c r="O862" s="8"/>
      <c r="P862" s="8"/>
      <c r="Q862" s="8"/>
      <c r="R862" s="8"/>
      <c r="S862" s="8"/>
      <c r="T862" s="8"/>
      <c r="U862" s="8"/>
      <c r="V862" s="8"/>
      <c r="W862" s="8"/>
      <c r="X862" s="8"/>
      <c r="Y862" s="8"/>
      <c r="Z862" s="8"/>
      <c r="AA862" s="8"/>
      <c r="AB862" s="8"/>
      <c r="AC862" s="8"/>
      <c r="AD862" s="8"/>
    </row>
    <row r="863" spans="1:30" ht="15.75" customHeight="1" x14ac:dyDescent="0.2">
      <c r="A863" s="23"/>
      <c r="B863" s="23"/>
      <c r="C863" s="23"/>
      <c r="D863" s="23"/>
      <c r="E863" s="23"/>
      <c r="F863" s="23"/>
      <c r="G863" s="18"/>
      <c r="H863" s="18"/>
      <c r="I863" s="8"/>
      <c r="J863" s="8"/>
      <c r="K863" s="8"/>
      <c r="L863" s="8"/>
      <c r="M863" s="8"/>
      <c r="N863" s="8"/>
      <c r="O863" s="8"/>
      <c r="P863" s="8"/>
      <c r="Q863" s="8"/>
      <c r="R863" s="8"/>
      <c r="S863" s="8"/>
      <c r="T863" s="8"/>
      <c r="U863" s="8"/>
      <c r="V863" s="8"/>
      <c r="W863" s="8"/>
      <c r="X863" s="8"/>
      <c r="Y863" s="8"/>
      <c r="Z863" s="8"/>
      <c r="AA863" s="8"/>
      <c r="AB863" s="8"/>
      <c r="AC863" s="8"/>
      <c r="AD863" s="8"/>
    </row>
    <row r="864" spans="1:30" ht="15.75" customHeight="1" x14ac:dyDescent="0.2">
      <c r="A864" s="23"/>
      <c r="B864" s="23"/>
      <c r="C864" s="23"/>
      <c r="D864" s="23"/>
      <c r="E864" s="23"/>
      <c r="F864" s="23"/>
      <c r="G864" s="18"/>
      <c r="H864" s="18"/>
      <c r="I864" s="8"/>
      <c r="J864" s="8"/>
      <c r="K864" s="8"/>
      <c r="L864" s="8"/>
      <c r="M864" s="8"/>
      <c r="N864" s="8"/>
      <c r="O864" s="8"/>
      <c r="P864" s="8"/>
      <c r="Q864" s="8"/>
      <c r="R864" s="8"/>
      <c r="S864" s="8"/>
      <c r="T864" s="8"/>
      <c r="U864" s="8"/>
      <c r="V864" s="8"/>
      <c r="W864" s="8"/>
      <c r="X864" s="8"/>
      <c r="Y864" s="8"/>
      <c r="Z864" s="8"/>
      <c r="AA864" s="8"/>
      <c r="AB864" s="8"/>
      <c r="AC864" s="8"/>
      <c r="AD864" s="8"/>
    </row>
    <row r="865" spans="1:30" ht="15.75" customHeight="1" x14ac:dyDescent="0.2">
      <c r="A865" s="23"/>
      <c r="B865" s="23"/>
      <c r="C865" s="23"/>
      <c r="D865" s="23"/>
      <c r="E865" s="23"/>
      <c r="F865" s="23"/>
      <c r="G865" s="18"/>
      <c r="H865" s="18"/>
      <c r="I865" s="8"/>
      <c r="J865" s="8"/>
      <c r="K865" s="8"/>
      <c r="L865" s="8"/>
      <c r="M865" s="8"/>
      <c r="N865" s="8"/>
      <c r="O865" s="8"/>
      <c r="P865" s="8"/>
      <c r="Q865" s="8"/>
      <c r="R865" s="8"/>
      <c r="S865" s="8"/>
      <c r="T865" s="8"/>
      <c r="U865" s="8"/>
      <c r="V865" s="8"/>
      <c r="W865" s="8"/>
      <c r="X865" s="8"/>
      <c r="Y865" s="8"/>
      <c r="Z865" s="8"/>
      <c r="AA865" s="8"/>
      <c r="AB865" s="8"/>
      <c r="AC865" s="8"/>
      <c r="AD865" s="8"/>
    </row>
    <row r="866" spans="1:30" ht="15.75" customHeight="1" x14ac:dyDescent="0.2">
      <c r="A866" s="23"/>
      <c r="B866" s="23"/>
      <c r="C866" s="23"/>
      <c r="D866" s="23"/>
      <c r="E866" s="23"/>
      <c r="F866" s="23"/>
      <c r="G866" s="18"/>
      <c r="H866" s="18"/>
      <c r="I866" s="8"/>
      <c r="J866" s="8"/>
      <c r="K866" s="8"/>
      <c r="L866" s="8"/>
      <c r="M866" s="8"/>
      <c r="N866" s="8"/>
      <c r="O866" s="8"/>
      <c r="P866" s="8"/>
      <c r="Q866" s="8"/>
      <c r="R866" s="8"/>
      <c r="S866" s="8"/>
      <c r="T866" s="8"/>
      <c r="U866" s="8"/>
      <c r="V866" s="8"/>
      <c r="W866" s="8"/>
      <c r="X866" s="8"/>
      <c r="Y866" s="8"/>
      <c r="Z866" s="8"/>
      <c r="AA866" s="8"/>
      <c r="AB866" s="8"/>
      <c r="AC866" s="8"/>
      <c r="AD866" s="8"/>
    </row>
    <row r="867" spans="1:30" ht="15.75" customHeight="1" x14ac:dyDescent="0.2">
      <c r="A867" s="23"/>
      <c r="B867" s="23"/>
      <c r="C867" s="23"/>
      <c r="D867" s="23"/>
      <c r="E867" s="23"/>
      <c r="F867" s="23"/>
      <c r="G867" s="18"/>
      <c r="H867" s="18"/>
      <c r="I867" s="8"/>
      <c r="J867" s="8"/>
      <c r="K867" s="8"/>
      <c r="L867" s="8"/>
      <c r="M867" s="8"/>
      <c r="N867" s="8"/>
      <c r="O867" s="8"/>
      <c r="P867" s="8"/>
      <c r="Q867" s="8"/>
      <c r="R867" s="8"/>
      <c r="S867" s="8"/>
      <c r="T867" s="8"/>
      <c r="U867" s="8"/>
      <c r="V867" s="8"/>
      <c r="W867" s="8"/>
      <c r="X867" s="8"/>
      <c r="Y867" s="8"/>
      <c r="Z867" s="8"/>
      <c r="AA867" s="8"/>
      <c r="AB867" s="8"/>
      <c r="AC867" s="8"/>
      <c r="AD867" s="8"/>
    </row>
    <row r="868" spans="1:30" ht="15.75" customHeight="1" x14ac:dyDescent="0.2">
      <c r="A868" s="23"/>
      <c r="B868" s="23"/>
      <c r="C868" s="23"/>
      <c r="D868" s="23"/>
      <c r="E868" s="23"/>
      <c r="F868" s="23"/>
      <c r="G868" s="18"/>
      <c r="H868" s="18"/>
      <c r="I868" s="8"/>
      <c r="J868" s="8"/>
      <c r="K868" s="8"/>
      <c r="L868" s="8"/>
      <c r="M868" s="8"/>
      <c r="N868" s="8"/>
      <c r="O868" s="8"/>
      <c r="P868" s="8"/>
      <c r="Q868" s="8"/>
      <c r="R868" s="8"/>
      <c r="S868" s="8"/>
      <c r="T868" s="8"/>
      <c r="U868" s="8"/>
      <c r="V868" s="8"/>
      <c r="W868" s="8"/>
      <c r="X868" s="8"/>
      <c r="Y868" s="8"/>
      <c r="Z868" s="8"/>
      <c r="AA868" s="8"/>
      <c r="AB868" s="8"/>
      <c r="AC868" s="8"/>
      <c r="AD868" s="8"/>
    </row>
    <row r="869" spans="1:30" ht="15.75" customHeight="1" x14ac:dyDescent="0.2">
      <c r="A869" s="23"/>
      <c r="B869" s="23"/>
      <c r="C869" s="23"/>
      <c r="D869" s="23"/>
      <c r="E869" s="23"/>
      <c r="F869" s="23"/>
      <c r="G869" s="18"/>
      <c r="H869" s="18"/>
      <c r="I869" s="8"/>
      <c r="J869" s="8"/>
      <c r="K869" s="8"/>
      <c r="L869" s="8"/>
      <c r="M869" s="8"/>
      <c r="N869" s="8"/>
      <c r="O869" s="8"/>
      <c r="P869" s="8"/>
      <c r="Q869" s="8"/>
      <c r="R869" s="8"/>
      <c r="S869" s="8"/>
      <c r="T869" s="8"/>
      <c r="U869" s="8"/>
      <c r="V869" s="8"/>
      <c r="W869" s="8"/>
      <c r="X869" s="8"/>
      <c r="Y869" s="8"/>
      <c r="Z869" s="8"/>
      <c r="AA869" s="8"/>
      <c r="AB869" s="8"/>
      <c r="AC869" s="8"/>
      <c r="AD869" s="8"/>
    </row>
    <row r="870" spans="1:30" ht="15.75" customHeight="1" x14ac:dyDescent="0.2">
      <c r="A870" s="23"/>
      <c r="B870" s="23"/>
      <c r="C870" s="23"/>
      <c r="D870" s="23"/>
      <c r="E870" s="23"/>
      <c r="F870" s="23"/>
      <c r="G870" s="18"/>
      <c r="H870" s="18"/>
      <c r="I870" s="8"/>
      <c r="J870" s="8"/>
      <c r="K870" s="8"/>
      <c r="L870" s="8"/>
      <c r="M870" s="8"/>
      <c r="N870" s="8"/>
      <c r="O870" s="8"/>
      <c r="P870" s="8"/>
      <c r="Q870" s="8"/>
      <c r="R870" s="8"/>
      <c r="S870" s="8"/>
      <c r="T870" s="8"/>
      <c r="U870" s="8"/>
      <c r="V870" s="8"/>
      <c r="W870" s="8"/>
      <c r="X870" s="8"/>
      <c r="Y870" s="8"/>
      <c r="Z870" s="8"/>
      <c r="AA870" s="8"/>
      <c r="AB870" s="8"/>
      <c r="AC870" s="8"/>
      <c r="AD870" s="8"/>
    </row>
    <row r="871" spans="1:30" ht="15.75" customHeight="1" x14ac:dyDescent="0.2">
      <c r="A871" s="23"/>
      <c r="B871" s="23"/>
      <c r="C871" s="23"/>
      <c r="D871" s="23"/>
      <c r="E871" s="23"/>
      <c r="F871" s="23"/>
      <c r="G871" s="18"/>
      <c r="H871" s="18"/>
      <c r="I871" s="8"/>
      <c r="J871" s="8"/>
      <c r="K871" s="8"/>
      <c r="L871" s="8"/>
      <c r="M871" s="8"/>
      <c r="N871" s="8"/>
      <c r="O871" s="8"/>
      <c r="P871" s="8"/>
      <c r="Q871" s="8"/>
      <c r="R871" s="8"/>
      <c r="S871" s="8"/>
      <c r="T871" s="8"/>
      <c r="U871" s="8"/>
      <c r="V871" s="8"/>
      <c r="W871" s="8"/>
      <c r="X871" s="8"/>
      <c r="Y871" s="8"/>
      <c r="Z871" s="8"/>
      <c r="AA871" s="8"/>
      <c r="AB871" s="8"/>
      <c r="AC871" s="8"/>
      <c r="AD871" s="8"/>
    </row>
    <row r="872" spans="1:30" ht="15.75" customHeight="1" x14ac:dyDescent="0.2">
      <c r="A872" s="23"/>
      <c r="B872" s="23"/>
      <c r="C872" s="23"/>
      <c r="D872" s="23"/>
      <c r="E872" s="23"/>
      <c r="F872" s="23"/>
      <c r="G872" s="18"/>
      <c r="H872" s="18"/>
      <c r="I872" s="8"/>
      <c r="J872" s="8"/>
      <c r="K872" s="8"/>
      <c r="L872" s="8"/>
      <c r="M872" s="8"/>
      <c r="N872" s="8"/>
      <c r="O872" s="8"/>
      <c r="P872" s="8"/>
      <c r="Q872" s="8"/>
      <c r="R872" s="8"/>
      <c r="S872" s="8"/>
      <c r="T872" s="8"/>
      <c r="U872" s="8"/>
      <c r="V872" s="8"/>
      <c r="W872" s="8"/>
      <c r="X872" s="8"/>
      <c r="Y872" s="8"/>
      <c r="Z872" s="8"/>
      <c r="AA872" s="8"/>
      <c r="AB872" s="8"/>
      <c r="AC872" s="8"/>
      <c r="AD872" s="8"/>
    </row>
    <row r="873" spans="1:30" ht="15.75" customHeight="1" x14ac:dyDescent="0.2">
      <c r="A873" s="23"/>
      <c r="B873" s="23"/>
      <c r="C873" s="23"/>
      <c r="D873" s="23"/>
      <c r="E873" s="23"/>
      <c r="F873" s="23"/>
      <c r="G873" s="18"/>
      <c r="H873" s="18"/>
      <c r="I873" s="8"/>
      <c r="J873" s="8"/>
      <c r="K873" s="8"/>
      <c r="L873" s="8"/>
      <c r="M873" s="8"/>
      <c r="N873" s="8"/>
      <c r="O873" s="8"/>
      <c r="P873" s="8"/>
      <c r="Q873" s="8"/>
      <c r="R873" s="8"/>
      <c r="S873" s="8"/>
      <c r="T873" s="8"/>
      <c r="U873" s="8"/>
      <c r="V873" s="8"/>
      <c r="W873" s="8"/>
      <c r="X873" s="8"/>
      <c r="Y873" s="8"/>
      <c r="Z873" s="8"/>
      <c r="AA873" s="8"/>
      <c r="AB873" s="8"/>
      <c r="AC873" s="8"/>
      <c r="AD873" s="8"/>
    </row>
    <row r="874" spans="1:30" ht="15.75" customHeight="1" x14ac:dyDescent="0.2">
      <c r="A874" s="23"/>
      <c r="B874" s="23"/>
      <c r="C874" s="23"/>
      <c r="D874" s="23"/>
      <c r="E874" s="23"/>
      <c r="F874" s="23"/>
      <c r="G874" s="18"/>
      <c r="H874" s="18"/>
      <c r="I874" s="8"/>
      <c r="J874" s="8"/>
      <c r="K874" s="8"/>
      <c r="L874" s="8"/>
      <c r="M874" s="8"/>
      <c r="N874" s="8"/>
      <c r="O874" s="8"/>
      <c r="P874" s="8"/>
      <c r="Q874" s="8"/>
      <c r="R874" s="8"/>
      <c r="S874" s="8"/>
      <c r="T874" s="8"/>
      <c r="U874" s="8"/>
      <c r="V874" s="8"/>
      <c r="W874" s="8"/>
      <c r="X874" s="8"/>
      <c r="Y874" s="8"/>
      <c r="Z874" s="8"/>
      <c r="AA874" s="8"/>
      <c r="AB874" s="8"/>
      <c r="AC874" s="8"/>
      <c r="AD874" s="8"/>
    </row>
    <row r="875" spans="1:30" ht="15.75" customHeight="1" x14ac:dyDescent="0.2">
      <c r="A875" s="23"/>
      <c r="B875" s="23"/>
      <c r="C875" s="23"/>
      <c r="D875" s="23"/>
      <c r="E875" s="23"/>
      <c r="F875" s="23"/>
      <c r="G875" s="18"/>
      <c r="H875" s="18"/>
      <c r="I875" s="8"/>
      <c r="J875" s="8"/>
      <c r="K875" s="8"/>
      <c r="L875" s="8"/>
      <c r="M875" s="8"/>
      <c r="N875" s="8"/>
      <c r="O875" s="8"/>
      <c r="P875" s="8"/>
      <c r="Q875" s="8"/>
      <c r="R875" s="8"/>
      <c r="S875" s="8"/>
      <c r="T875" s="8"/>
      <c r="U875" s="8"/>
      <c r="V875" s="8"/>
      <c r="W875" s="8"/>
      <c r="X875" s="8"/>
      <c r="Y875" s="8"/>
      <c r="Z875" s="8"/>
      <c r="AA875" s="8"/>
      <c r="AB875" s="8"/>
      <c r="AC875" s="8"/>
      <c r="AD875" s="8"/>
    </row>
    <row r="876" spans="1:30" ht="15.75" customHeight="1" x14ac:dyDescent="0.2">
      <c r="A876" s="23"/>
      <c r="B876" s="23"/>
      <c r="C876" s="23"/>
      <c r="D876" s="23"/>
      <c r="E876" s="23"/>
      <c r="F876" s="23"/>
      <c r="G876" s="18"/>
      <c r="H876" s="18"/>
      <c r="I876" s="8"/>
      <c r="J876" s="8"/>
      <c r="K876" s="8"/>
      <c r="L876" s="8"/>
      <c r="M876" s="8"/>
      <c r="N876" s="8"/>
      <c r="O876" s="8"/>
      <c r="P876" s="8"/>
      <c r="Q876" s="8"/>
      <c r="R876" s="8"/>
      <c r="S876" s="8"/>
      <c r="T876" s="8"/>
      <c r="U876" s="8"/>
      <c r="V876" s="8"/>
      <c r="W876" s="8"/>
      <c r="X876" s="8"/>
      <c r="Y876" s="8"/>
      <c r="Z876" s="8"/>
      <c r="AA876" s="8"/>
      <c r="AB876" s="8"/>
      <c r="AC876" s="8"/>
      <c r="AD876" s="8"/>
    </row>
    <row r="877" spans="1:30" ht="15.75" customHeight="1" x14ac:dyDescent="0.2">
      <c r="A877" s="23"/>
      <c r="B877" s="23"/>
      <c r="C877" s="23"/>
      <c r="D877" s="23"/>
      <c r="E877" s="23"/>
      <c r="F877" s="23"/>
      <c r="G877" s="18"/>
      <c r="H877" s="18"/>
      <c r="I877" s="8"/>
      <c r="J877" s="8"/>
      <c r="K877" s="8"/>
      <c r="L877" s="8"/>
      <c r="M877" s="8"/>
      <c r="N877" s="8"/>
      <c r="O877" s="8"/>
      <c r="P877" s="8"/>
      <c r="Q877" s="8"/>
      <c r="R877" s="8"/>
      <c r="S877" s="8"/>
      <c r="T877" s="8"/>
      <c r="U877" s="8"/>
      <c r="V877" s="8"/>
      <c r="W877" s="8"/>
      <c r="X877" s="8"/>
      <c r="Y877" s="8"/>
      <c r="Z877" s="8"/>
      <c r="AA877" s="8"/>
      <c r="AB877" s="8"/>
      <c r="AC877" s="8"/>
      <c r="AD877" s="8"/>
    </row>
    <row r="878" spans="1:30" ht="15.75" customHeight="1" x14ac:dyDescent="0.2">
      <c r="A878" s="23"/>
      <c r="B878" s="23"/>
      <c r="C878" s="23"/>
      <c r="D878" s="23"/>
      <c r="E878" s="23"/>
      <c r="F878" s="23"/>
      <c r="G878" s="18"/>
      <c r="H878" s="18"/>
      <c r="I878" s="8"/>
      <c r="J878" s="8"/>
      <c r="K878" s="8"/>
      <c r="L878" s="8"/>
      <c r="M878" s="8"/>
      <c r="N878" s="8"/>
      <c r="O878" s="8"/>
      <c r="P878" s="8"/>
      <c r="Q878" s="8"/>
      <c r="R878" s="8"/>
      <c r="S878" s="8"/>
      <c r="T878" s="8"/>
      <c r="U878" s="8"/>
      <c r="V878" s="8"/>
      <c r="W878" s="8"/>
      <c r="X878" s="8"/>
      <c r="Y878" s="8"/>
      <c r="Z878" s="8"/>
      <c r="AA878" s="8"/>
      <c r="AB878" s="8"/>
      <c r="AC878" s="8"/>
      <c r="AD878" s="8"/>
    </row>
    <row r="879" spans="1:30" ht="15.75" customHeight="1" x14ac:dyDescent="0.2">
      <c r="A879" s="23"/>
      <c r="B879" s="23"/>
      <c r="C879" s="23"/>
      <c r="D879" s="23"/>
      <c r="E879" s="23"/>
      <c r="F879" s="23"/>
      <c r="G879" s="18"/>
      <c r="H879" s="18"/>
      <c r="I879" s="8"/>
      <c r="J879" s="8"/>
      <c r="K879" s="8"/>
      <c r="L879" s="8"/>
      <c r="M879" s="8"/>
      <c r="N879" s="8"/>
      <c r="O879" s="8"/>
      <c r="P879" s="8"/>
      <c r="Q879" s="8"/>
      <c r="R879" s="8"/>
      <c r="S879" s="8"/>
      <c r="T879" s="8"/>
      <c r="U879" s="8"/>
      <c r="V879" s="8"/>
      <c r="W879" s="8"/>
      <c r="X879" s="8"/>
      <c r="Y879" s="8"/>
      <c r="Z879" s="8"/>
      <c r="AA879" s="8"/>
      <c r="AB879" s="8"/>
      <c r="AC879" s="8"/>
      <c r="AD879" s="8"/>
    </row>
    <row r="880" spans="1:30" ht="15.75" customHeight="1" x14ac:dyDescent="0.2">
      <c r="A880" s="23"/>
      <c r="B880" s="23"/>
      <c r="C880" s="23"/>
      <c r="D880" s="23"/>
      <c r="E880" s="23"/>
      <c r="F880" s="23"/>
      <c r="G880" s="18"/>
      <c r="H880" s="18"/>
      <c r="I880" s="8"/>
      <c r="J880" s="8"/>
      <c r="K880" s="8"/>
      <c r="L880" s="8"/>
      <c r="M880" s="8"/>
      <c r="N880" s="8"/>
      <c r="O880" s="8"/>
      <c r="P880" s="8"/>
      <c r="Q880" s="8"/>
      <c r="R880" s="8"/>
      <c r="S880" s="8"/>
      <c r="T880" s="8"/>
      <c r="U880" s="8"/>
      <c r="V880" s="8"/>
      <c r="W880" s="8"/>
      <c r="X880" s="8"/>
      <c r="Y880" s="8"/>
      <c r="Z880" s="8"/>
      <c r="AA880" s="8"/>
      <c r="AB880" s="8"/>
      <c r="AC880" s="8"/>
      <c r="AD880" s="8"/>
    </row>
    <row r="881" spans="1:30" ht="15.75" customHeight="1" x14ac:dyDescent="0.2">
      <c r="A881" s="23"/>
      <c r="B881" s="23"/>
      <c r="C881" s="23"/>
      <c r="D881" s="23"/>
      <c r="E881" s="23"/>
      <c r="F881" s="23"/>
      <c r="G881" s="18"/>
      <c r="H881" s="18"/>
      <c r="I881" s="8"/>
      <c r="J881" s="8"/>
      <c r="K881" s="8"/>
      <c r="L881" s="8"/>
      <c r="M881" s="8"/>
      <c r="N881" s="8"/>
      <c r="O881" s="8"/>
      <c r="P881" s="8"/>
      <c r="Q881" s="8"/>
      <c r="R881" s="8"/>
      <c r="S881" s="8"/>
      <c r="T881" s="8"/>
      <c r="U881" s="8"/>
      <c r="V881" s="8"/>
      <c r="W881" s="8"/>
      <c r="X881" s="8"/>
      <c r="Y881" s="8"/>
      <c r="Z881" s="8"/>
      <c r="AA881" s="8"/>
      <c r="AB881" s="8"/>
      <c r="AC881" s="8"/>
      <c r="AD881" s="8"/>
    </row>
    <row r="882" spans="1:30" ht="15.75" customHeight="1" x14ac:dyDescent="0.2">
      <c r="A882" s="23"/>
      <c r="B882" s="23"/>
      <c r="C882" s="23"/>
      <c r="D882" s="23"/>
      <c r="E882" s="23"/>
      <c r="F882" s="23"/>
      <c r="G882" s="18"/>
      <c r="H882" s="18"/>
      <c r="I882" s="8"/>
      <c r="J882" s="8"/>
      <c r="K882" s="8"/>
      <c r="L882" s="8"/>
      <c r="M882" s="8"/>
      <c r="N882" s="8"/>
      <c r="O882" s="8"/>
      <c r="P882" s="8"/>
      <c r="Q882" s="8"/>
      <c r="R882" s="8"/>
      <c r="S882" s="8"/>
      <c r="T882" s="8"/>
      <c r="U882" s="8"/>
      <c r="V882" s="8"/>
      <c r="W882" s="8"/>
      <c r="X882" s="8"/>
      <c r="Y882" s="8"/>
      <c r="Z882" s="8"/>
      <c r="AA882" s="8"/>
      <c r="AB882" s="8"/>
      <c r="AC882" s="8"/>
      <c r="AD882" s="8"/>
    </row>
    <row r="883" spans="1:30" ht="15.75" customHeight="1" x14ac:dyDescent="0.2">
      <c r="A883" s="23"/>
      <c r="B883" s="23"/>
      <c r="C883" s="23"/>
      <c r="D883" s="23"/>
      <c r="E883" s="23"/>
      <c r="F883" s="23"/>
      <c r="G883" s="18"/>
      <c r="H883" s="18"/>
      <c r="I883" s="8"/>
      <c r="J883" s="8"/>
      <c r="K883" s="8"/>
      <c r="L883" s="8"/>
      <c r="M883" s="8"/>
      <c r="N883" s="8"/>
      <c r="O883" s="8"/>
      <c r="P883" s="8"/>
      <c r="Q883" s="8"/>
      <c r="R883" s="8"/>
      <c r="S883" s="8"/>
      <c r="T883" s="8"/>
      <c r="U883" s="8"/>
      <c r="V883" s="8"/>
      <c r="W883" s="8"/>
      <c r="X883" s="8"/>
      <c r="Y883" s="8"/>
      <c r="Z883" s="8"/>
      <c r="AA883" s="8"/>
      <c r="AB883" s="8"/>
      <c r="AC883" s="8"/>
      <c r="AD883" s="8"/>
    </row>
    <row r="884" spans="1:30" ht="15.75" customHeight="1" x14ac:dyDescent="0.2">
      <c r="A884" s="23"/>
      <c r="B884" s="23"/>
      <c r="C884" s="23"/>
      <c r="D884" s="23"/>
      <c r="E884" s="23"/>
      <c r="F884" s="23"/>
      <c r="G884" s="18"/>
      <c r="H884" s="18"/>
      <c r="I884" s="8"/>
      <c r="J884" s="8"/>
      <c r="K884" s="8"/>
      <c r="L884" s="8"/>
      <c r="M884" s="8"/>
      <c r="N884" s="8"/>
      <c r="O884" s="8"/>
      <c r="P884" s="8"/>
      <c r="Q884" s="8"/>
      <c r="R884" s="8"/>
      <c r="S884" s="8"/>
      <c r="T884" s="8"/>
      <c r="U884" s="8"/>
      <c r="V884" s="8"/>
      <c r="W884" s="8"/>
      <c r="X884" s="8"/>
      <c r="Y884" s="8"/>
      <c r="Z884" s="8"/>
      <c r="AA884" s="8"/>
      <c r="AB884" s="8"/>
      <c r="AC884" s="8"/>
      <c r="AD884" s="8"/>
    </row>
    <row r="885" spans="1:30" ht="15.75" customHeight="1" x14ac:dyDescent="0.2">
      <c r="A885" s="23"/>
      <c r="B885" s="23"/>
      <c r="C885" s="23"/>
      <c r="D885" s="23"/>
      <c r="E885" s="23"/>
      <c r="F885" s="23"/>
      <c r="G885" s="18"/>
      <c r="H885" s="18"/>
      <c r="I885" s="8"/>
      <c r="J885" s="8"/>
      <c r="K885" s="8"/>
      <c r="L885" s="8"/>
      <c r="M885" s="8"/>
      <c r="N885" s="8"/>
      <c r="O885" s="8"/>
      <c r="P885" s="8"/>
      <c r="Q885" s="8"/>
      <c r="R885" s="8"/>
      <c r="S885" s="8"/>
      <c r="T885" s="8"/>
      <c r="U885" s="8"/>
      <c r="V885" s="8"/>
      <c r="W885" s="8"/>
      <c r="X885" s="8"/>
      <c r="Y885" s="8"/>
      <c r="Z885" s="8"/>
      <c r="AA885" s="8"/>
      <c r="AB885" s="8"/>
      <c r="AC885" s="8"/>
      <c r="AD885" s="8"/>
    </row>
    <row r="886" spans="1:30" ht="15.75" customHeight="1" x14ac:dyDescent="0.2">
      <c r="A886" s="23"/>
      <c r="B886" s="23"/>
      <c r="C886" s="23"/>
      <c r="D886" s="23"/>
      <c r="E886" s="23"/>
      <c r="F886" s="23"/>
      <c r="G886" s="18"/>
      <c r="H886" s="18"/>
      <c r="I886" s="8"/>
      <c r="J886" s="8"/>
      <c r="K886" s="8"/>
      <c r="L886" s="8"/>
      <c r="M886" s="8"/>
      <c r="N886" s="8"/>
      <c r="O886" s="8"/>
      <c r="P886" s="8"/>
      <c r="Q886" s="8"/>
      <c r="R886" s="8"/>
      <c r="S886" s="8"/>
      <c r="T886" s="8"/>
      <c r="U886" s="8"/>
      <c r="V886" s="8"/>
      <c r="W886" s="8"/>
      <c r="X886" s="8"/>
      <c r="Y886" s="8"/>
      <c r="Z886" s="8"/>
      <c r="AA886" s="8"/>
      <c r="AB886" s="8"/>
      <c r="AC886" s="8"/>
      <c r="AD886" s="8"/>
    </row>
    <row r="887" spans="1:30" ht="15.75" customHeight="1" x14ac:dyDescent="0.2">
      <c r="A887" s="23"/>
      <c r="B887" s="23"/>
      <c r="C887" s="23"/>
      <c r="D887" s="23"/>
      <c r="E887" s="23"/>
      <c r="F887" s="23"/>
      <c r="G887" s="18"/>
      <c r="H887" s="18"/>
      <c r="I887" s="8"/>
      <c r="J887" s="8"/>
      <c r="K887" s="8"/>
      <c r="L887" s="8"/>
      <c r="M887" s="8"/>
      <c r="N887" s="8"/>
      <c r="O887" s="8"/>
      <c r="P887" s="8"/>
      <c r="Q887" s="8"/>
      <c r="R887" s="8"/>
      <c r="S887" s="8"/>
      <c r="T887" s="8"/>
      <c r="U887" s="8"/>
      <c r="V887" s="8"/>
      <c r="W887" s="8"/>
      <c r="X887" s="8"/>
      <c r="Y887" s="8"/>
      <c r="Z887" s="8"/>
      <c r="AA887" s="8"/>
      <c r="AB887" s="8"/>
      <c r="AC887" s="8"/>
      <c r="AD887" s="8"/>
    </row>
    <row r="888" spans="1:30" ht="15.75" customHeight="1" x14ac:dyDescent="0.2">
      <c r="A888" s="23"/>
      <c r="B888" s="23"/>
      <c r="C888" s="23"/>
      <c r="D888" s="23"/>
      <c r="E888" s="23"/>
      <c r="F888" s="23"/>
      <c r="G888" s="18"/>
      <c r="H888" s="18"/>
      <c r="I888" s="8"/>
      <c r="J888" s="8"/>
      <c r="K888" s="8"/>
      <c r="L888" s="8"/>
      <c r="M888" s="8"/>
      <c r="N888" s="8"/>
      <c r="O888" s="8"/>
      <c r="P888" s="8"/>
      <c r="Q888" s="8"/>
      <c r="R888" s="8"/>
      <c r="S888" s="8"/>
      <c r="T888" s="8"/>
      <c r="U888" s="8"/>
      <c r="V888" s="8"/>
      <c r="W888" s="8"/>
      <c r="X888" s="8"/>
      <c r="Y888" s="8"/>
      <c r="Z888" s="8"/>
      <c r="AA888" s="8"/>
      <c r="AB888" s="8"/>
      <c r="AC888" s="8"/>
      <c r="AD888" s="8"/>
    </row>
    <row r="889" spans="1:30" ht="15.75" customHeight="1" x14ac:dyDescent="0.2">
      <c r="A889" s="23"/>
      <c r="B889" s="23"/>
      <c r="C889" s="23"/>
      <c r="D889" s="23"/>
      <c r="E889" s="23"/>
      <c r="F889" s="23"/>
      <c r="G889" s="18"/>
      <c r="H889" s="18"/>
      <c r="I889" s="8"/>
      <c r="J889" s="8"/>
      <c r="K889" s="8"/>
      <c r="L889" s="8"/>
      <c r="M889" s="8"/>
      <c r="N889" s="8"/>
      <c r="O889" s="8"/>
      <c r="P889" s="8"/>
      <c r="Q889" s="8"/>
      <c r="R889" s="8"/>
      <c r="S889" s="8"/>
      <c r="T889" s="8"/>
      <c r="U889" s="8"/>
      <c r="V889" s="8"/>
      <c r="W889" s="8"/>
      <c r="X889" s="8"/>
      <c r="Y889" s="8"/>
      <c r="Z889" s="8"/>
      <c r="AA889" s="8"/>
      <c r="AB889" s="8"/>
      <c r="AC889" s="8"/>
      <c r="AD889" s="8"/>
    </row>
    <row r="890" spans="1:30" ht="15.75" customHeight="1" x14ac:dyDescent="0.2">
      <c r="A890" s="23"/>
      <c r="B890" s="23"/>
      <c r="C890" s="23"/>
      <c r="D890" s="23"/>
      <c r="E890" s="23"/>
      <c r="F890" s="23"/>
      <c r="G890" s="18"/>
      <c r="H890" s="18"/>
      <c r="I890" s="8"/>
      <c r="J890" s="8"/>
      <c r="K890" s="8"/>
      <c r="L890" s="8"/>
      <c r="M890" s="8"/>
      <c r="N890" s="8"/>
      <c r="O890" s="8"/>
      <c r="P890" s="8"/>
      <c r="Q890" s="8"/>
      <c r="R890" s="8"/>
      <c r="S890" s="8"/>
      <c r="T890" s="8"/>
      <c r="U890" s="8"/>
      <c r="V890" s="8"/>
      <c r="W890" s="8"/>
      <c r="X890" s="8"/>
      <c r="Y890" s="8"/>
      <c r="Z890" s="8"/>
      <c r="AA890" s="8"/>
      <c r="AB890" s="8"/>
      <c r="AC890" s="8"/>
      <c r="AD890" s="8"/>
    </row>
    <row r="891" spans="1:30" ht="15.75" customHeight="1" x14ac:dyDescent="0.2">
      <c r="A891" s="23"/>
      <c r="B891" s="23"/>
      <c r="C891" s="23"/>
      <c r="D891" s="23"/>
      <c r="E891" s="23"/>
      <c r="F891" s="23"/>
      <c r="G891" s="18"/>
      <c r="H891" s="18"/>
      <c r="I891" s="8"/>
      <c r="J891" s="8"/>
      <c r="K891" s="8"/>
      <c r="L891" s="8"/>
      <c r="M891" s="8"/>
      <c r="N891" s="8"/>
      <c r="O891" s="8"/>
      <c r="P891" s="8"/>
      <c r="Q891" s="8"/>
      <c r="R891" s="8"/>
      <c r="S891" s="8"/>
      <c r="T891" s="8"/>
      <c r="U891" s="8"/>
      <c r="V891" s="8"/>
      <c r="W891" s="8"/>
      <c r="X891" s="8"/>
      <c r="Y891" s="8"/>
      <c r="Z891" s="8"/>
      <c r="AA891" s="8"/>
      <c r="AB891" s="8"/>
      <c r="AC891" s="8"/>
      <c r="AD891" s="8"/>
    </row>
    <row r="892" spans="1:30" ht="15.75" customHeight="1" x14ac:dyDescent="0.2">
      <c r="A892" s="23"/>
      <c r="B892" s="23"/>
      <c r="C892" s="23"/>
      <c r="D892" s="23"/>
      <c r="E892" s="23"/>
      <c r="F892" s="23"/>
      <c r="G892" s="18"/>
      <c r="H892" s="18"/>
      <c r="I892" s="8"/>
      <c r="J892" s="8"/>
      <c r="K892" s="8"/>
      <c r="L892" s="8"/>
      <c r="M892" s="8"/>
      <c r="N892" s="8"/>
      <c r="O892" s="8"/>
      <c r="P892" s="8"/>
      <c r="Q892" s="8"/>
      <c r="R892" s="8"/>
      <c r="S892" s="8"/>
      <c r="T892" s="8"/>
      <c r="U892" s="8"/>
      <c r="V892" s="8"/>
      <c r="W892" s="8"/>
      <c r="X892" s="8"/>
      <c r="Y892" s="8"/>
      <c r="Z892" s="8"/>
      <c r="AA892" s="8"/>
      <c r="AB892" s="8"/>
      <c r="AC892" s="8"/>
      <c r="AD892" s="8"/>
    </row>
    <row r="893" spans="1:30" ht="15.75" customHeight="1" x14ac:dyDescent="0.2">
      <c r="A893" s="23"/>
      <c r="B893" s="23"/>
      <c r="C893" s="23"/>
      <c r="D893" s="23"/>
      <c r="E893" s="23"/>
      <c r="F893" s="23"/>
      <c r="G893" s="18"/>
      <c r="H893" s="18"/>
      <c r="I893" s="8"/>
      <c r="J893" s="8"/>
      <c r="K893" s="8"/>
      <c r="L893" s="8"/>
      <c r="M893" s="8"/>
      <c r="N893" s="8"/>
      <c r="O893" s="8"/>
      <c r="P893" s="8"/>
      <c r="Q893" s="8"/>
      <c r="R893" s="8"/>
      <c r="S893" s="8"/>
      <c r="T893" s="8"/>
      <c r="U893" s="8"/>
      <c r="V893" s="8"/>
      <c r="W893" s="8"/>
      <c r="X893" s="8"/>
      <c r="Y893" s="8"/>
      <c r="Z893" s="8"/>
      <c r="AA893" s="8"/>
      <c r="AB893" s="8"/>
      <c r="AC893" s="8"/>
      <c r="AD893" s="8"/>
    </row>
    <row r="894" spans="1:30" ht="15.75" customHeight="1" x14ac:dyDescent="0.2">
      <c r="A894" s="23"/>
      <c r="B894" s="23"/>
      <c r="C894" s="23"/>
      <c r="D894" s="23"/>
      <c r="E894" s="23"/>
      <c r="F894" s="23"/>
      <c r="G894" s="18"/>
      <c r="H894" s="18"/>
      <c r="I894" s="8"/>
      <c r="J894" s="8"/>
      <c r="K894" s="8"/>
      <c r="L894" s="8"/>
      <c r="M894" s="8"/>
      <c r="N894" s="8"/>
      <c r="O894" s="8"/>
      <c r="P894" s="8"/>
      <c r="Q894" s="8"/>
      <c r="R894" s="8"/>
      <c r="S894" s="8"/>
      <c r="T894" s="8"/>
      <c r="U894" s="8"/>
      <c r="V894" s="8"/>
      <c r="W894" s="8"/>
      <c r="X894" s="8"/>
      <c r="Y894" s="8"/>
      <c r="Z894" s="8"/>
      <c r="AA894" s="8"/>
      <c r="AB894" s="8"/>
      <c r="AC894" s="8"/>
      <c r="AD894" s="8"/>
    </row>
    <row r="895" spans="1:30" ht="15.75" customHeight="1" x14ac:dyDescent="0.2">
      <c r="A895" s="23"/>
      <c r="B895" s="23"/>
      <c r="C895" s="23"/>
      <c r="D895" s="23"/>
      <c r="E895" s="23"/>
      <c r="F895" s="23"/>
      <c r="G895" s="18"/>
      <c r="H895" s="18"/>
      <c r="I895" s="8"/>
      <c r="J895" s="8"/>
      <c r="K895" s="8"/>
      <c r="L895" s="8"/>
      <c r="M895" s="8"/>
      <c r="N895" s="8"/>
      <c r="O895" s="8"/>
      <c r="P895" s="8"/>
      <c r="Q895" s="8"/>
      <c r="R895" s="8"/>
      <c r="S895" s="8"/>
      <c r="T895" s="8"/>
      <c r="U895" s="8"/>
      <c r="V895" s="8"/>
      <c r="W895" s="8"/>
      <c r="X895" s="8"/>
      <c r="Y895" s="8"/>
      <c r="Z895" s="8"/>
      <c r="AA895" s="8"/>
      <c r="AB895" s="8"/>
      <c r="AC895" s="8"/>
      <c r="AD895" s="8"/>
    </row>
    <row r="896" spans="1:30" ht="15.75" customHeight="1" x14ac:dyDescent="0.2">
      <c r="A896" s="23"/>
      <c r="B896" s="23"/>
      <c r="C896" s="23"/>
      <c r="D896" s="23"/>
      <c r="E896" s="23"/>
      <c r="F896" s="23"/>
      <c r="G896" s="18"/>
      <c r="H896" s="18"/>
      <c r="I896" s="8"/>
      <c r="J896" s="8"/>
      <c r="K896" s="8"/>
      <c r="L896" s="8"/>
      <c r="M896" s="8"/>
      <c r="N896" s="8"/>
      <c r="O896" s="8"/>
      <c r="P896" s="8"/>
      <c r="Q896" s="8"/>
      <c r="R896" s="8"/>
      <c r="S896" s="8"/>
      <c r="T896" s="8"/>
      <c r="U896" s="8"/>
      <c r="V896" s="8"/>
      <c r="W896" s="8"/>
      <c r="X896" s="8"/>
      <c r="Y896" s="8"/>
      <c r="Z896" s="8"/>
      <c r="AA896" s="8"/>
      <c r="AB896" s="8"/>
      <c r="AC896" s="8"/>
      <c r="AD896" s="8"/>
    </row>
    <row r="897" spans="1:30" ht="15.75" customHeight="1" x14ac:dyDescent="0.2">
      <c r="A897" s="23"/>
      <c r="B897" s="23"/>
      <c r="C897" s="23"/>
      <c r="D897" s="23"/>
      <c r="E897" s="23"/>
      <c r="F897" s="23"/>
      <c r="G897" s="18"/>
      <c r="H897" s="18"/>
      <c r="I897" s="8"/>
      <c r="J897" s="8"/>
      <c r="K897" s="8"/>
      <c r="L897" s="8"/>
      <c r="M897" s="8"/>
      <c r="N897" s="8"/>
      <c r="O897" s="8"/>
      <c r="P897" s="8"/>
      <c r="Q897" s="8"/>
      <c r="R897" s="8"/>
      <c r="S897" s="8"/>
      <c r="T897" s="8"/>
      <c r="U897" s="8"/>
      <c r="V897" s="8"/>
      <c r="W897" s="8"/>
      <c r="X897" s="8"/>
      <c r="Y897" s="8"/>
      <c r="Z897" s="8"/>
      <c r="AA897" s="8"/>
      <c r="AB897" s="8"/>
      <c r="AC897" s="8"/>
      <c r="AD897" s="8"/>
    </row>
    <row r="898" spans="1:30" ht="15.75" customHeight="1" x14ac:dyDescent="0.2">
      <c r="A898" s="23"/>
      <c r="B898" s="23"/>
      <c r="C898" s="23"/>
      <c r="D898" s="23"/>
      <c r="E898" s="23"/>
      <c r="F898" s="23"/>
      <c r="G898" s="18"/>
      <c r="H898" s="18"/>
      <c r="I898" s="8"/>
      <c r="J898" s="8"/>
      <c r="K898" s="8"/>
      <c r="L898" s="8"/>
      <c r="M898" s="8"/>
      <c r="N898" s="8"/>
      <c r="O898" s="8"/>
      <c r="P898" s="8"/>
      <c r="Q898" s="8"/>
      <c r="R898" s="8"/>
      <c r="S898" s="8"/>
      <c r="T898" s="8"/>
      <c r="U898" s="8"/>
      <c r="V898" s="8"/>
      <c r="W898" s="8"/>
      <c r="X898" s="8"/>
      <c r="Y898" s="8"/>
      <c r="Z898" s="8"/>
      <c r="AA898" s="8"/>
      <c r="AB898" s="8"/>
      <c r="AC898" s="8"/>
      <c r="AD898" s="8"/>
    </row>
    <row r="899" spans="1:30" ht="15.75" customHeight="1" x14ac:dyDescent="0.2">
      <c r="A899" s="23"/>
      <c r="B899" s="23"/>
      <c r="C899" s="23"/>
      <c r="D899" s="23"/>
      <c r="E899" s="23"/>
      <c r="F899" s="23"/>
      <c r="G899" s="18"/>
      <c r="H899" s="18"/>
      <c r="I899" s="8"/>
      <c r="J899" s="8"/>
      <c r="K899" s="8"/>
      <c r="L899" s="8"/>
      <c r="M899" s="8"/>
      <c r="N899" s="8"/>
      <c r="O899" s="8"/>
      <c r="P899" s="8"/>
      <c r="Q899" s="8"/>
      <c r="R899" s="8"/>
      <c r="S899" s="8"/>
      <c r="T899" s="8"/>
      <c r="U899" s="8"/>
      <c r="V899" s="8"/>
      <c r="W899" s="8"/>
      <c r="X899" s="8"/>
      <c r="Y899" s="8"/>
      <c r="Z899" s="8"/>
      <c r="AA899" s="8"/>
      <c r="AB899" s="8"/>
      <c r="AC899" s="8"/>
      <c r="AD899" s="8"/>
    </row>
    <row r="900" spans="1:30" ht="15.75" customHeight="1" x14ac:dyDescent="0.2">
      <c r="A900" s="23"/>
      <c r="B900" s="23"/>
      <c r="C900" s="23"/>
      <c r="D900" s="23"/>
      <c r="E900" s="23"/>
      <c r="F900" s="23"/>
      <c r="G900" s="18"/>
      <c r="H900" s="18"/>
      <c r="I900" s="8"/>
      <c r="J900" s="8"/>
      <c r="K900" s="8"/>
      <c r="L900" s="8"/>
      <c r="M900" s="8"/>
      <c r="N900" s="8"/>
      <c r="O900" s="8"/>
      <c r="P900" s="8"/>
      <c r="Q900" s="8"/>
      <c r="R900" s="8"/>
      <c r="S900" s="8"/>
      <c r="T900" s="8"/>
      <c r="U900" s="8"/>
      <c r="V900" s="8"/>
      <c r="W900" s="8"/>
      <c r="X900" s="8"/>
      <c r="Y900" s="8"/>
      <c r="Z900" s="8"/>
      <c r="AA900" s="8"/>
      <c r="AB900" s="8"/>
      <c r="AC900" s="8"/>
      <c r="AD900" s="8"/>
    </row>
    <row r="901" spans="1:30" ht="15.75" customHeight="1" x14ac:dyDescent="0.2">
      <c r="A901" s="23"/>
      <c r="B901" s="23"/>
      <c r="C901" s="23"/>
      <c r="D901" s="23"/>
      <c r="E901" s="23"/>
      <c r="F901" s="23"/>
      <c r="G901" s="18"/>
      <c r="H901" s="18"/>
      <c r="I901" s="8"/>
      <c r="J901" s="8"/>
      <c r="K901" s="8"/>
      <c r="L901" s="8"/>
      <c r="M901" s="8"/>
      <c r="N901" s="8"/>
      <c r="O901" s="8"/>
      <c r="P901" s="8"/>
      <c r="Q901" s="8"/>
      <c r="R901" s="8"/>
      <c r="S901" s="8"/>
      <c r="T901" s="8"/>
      <c r="U901" s="8"/>
      <c r="V901" s="8"/>
      <c r="W901" s="8"/>
      <c r="X901" s="8"/>
      <c r="Y901" s="8"/>
      <c r="Z901" s="8"/>
      <c r="AA901" s="8"/>
      <c r="AB901" s="8"/>
      <c r="AC901" s="8"/>
      <c r="AD901" s="8"/>
    </row>
    <row r="902" spans="1:30" ht="15.75" customHeight="1" x14ac:dyDescent="0.2">
      <c r="A902" s="23"/>
      <c r="B902" s="23"/>
      <c r="C902" s="23"/>
      <c r="D902" s="23"/>
      <c r="E902" s="23"/>
      <c r="F902" s="23"/>
      <c r="G902" s="18"/>
      <c r="H902" s="18"/>
      <c r="I902" s="8"/>
      <c r="J902" s="8"/>
      <c r="K902" s="8"/>
      <c r="L902" s="8"/>
      <c r="M902" s="8"/>
      <c r="N902" s="8"/>
      <c r="O902" s="8"/>
      <c r="P902" s="8"/>
      <c r="Q902" s="8"/>
      <c r="R902" s="8"/>
      <c r="S902" s="8"/>
      <c r="T902" s="8"/>
      <c r="U902" s="8"/>
      <c r="V902" s="8"/>
      <c r="W902" s="8"/>
      <c r="X902" s="8"/>
      <c r="Y902" s="8"/>
      <c r="Z902" s="8"/>
      <c r="AA902" s="8"/>
      <c r="AB902" s="8"/>
      <c r="AC902" s="8"/>
      <c r="AD902" s="8"/>
    </row>
    <row r="903" spans="1:30" ht="15.75" customHeight="1" x14ac:dyDescent="0.2">
      <c r="A903" s="23"/>
      <c r="B903" s="23"/>
      <c r="C903" s="23"/>
      <c r="D903" s="23"/>
      <c r="E903" s="23"/>
      <c r="F903" s="23"/>
      <c r="G903" s="18"/>
      <c r="H903" s="18"/>
      <c r="I903" s="8"/>
      <c r="J903" s="8"/>
      <c r="K903" s="8"/>
      <c r="L903" s="8"/>
      <c r="M903" s="8"/>
      <c r="N903" s="8"/>
      <c r="O903" s="8"/>
      <c r="P903" s="8"/>
      <c r="Q903" s="8"/>
      <c r="R903" s="8"/>
      <c r="S903" s="8"/>
      <c r="T903" s="8"/>
      <c r="U903" s="8"/>
      <c r="V903" s="8"/>
      <c r="W903" s="8"/>
      <c r="X903" s="8"/>
      <c r="Y903" s="8"/>
      <c r="Z903" s="8"/>
      <c r="AA903" s="8"/>
      <c r="AB903" s="8"/>
      <c r="AC903" s="8"/>
      <c r="AD903" s="8"/>
    </row>
    <row r="904" spans="1:30" ht="15.75" customHeight="1" x14ac:dyDescent="0.2">
      <c r="A904" s="23"/>
      <c r="B904" s="23"/>
      <c r="C904" s="23"/>
      <c r="D904" s="23"/>
      <c r="E904" s="23"/>
      <c r="F904" s="23"/>
      <c r="G904" s="18"/>
      <c r="H904" s="18"/>
      <c r="I904" s="8"/>
      <c r="J904" s="8"/>
      <c r="K904" s="8"/>
      <c r="L904" s="8"/>
      <c r="M904" s="8"/>
      <c r="N904" s="8"/>
      <c r="O904" s="8"/>
      <c r="P904" s="8"/>
      <c r="Q904" s="8"/>
      <c r="R904" s="8"/>
      <c r="S904" s="8"/>
      <c r="T904" s="8"/>
      <c r="U904" s="8"/>
      <c r="V904" s="8"/>
      <c r="W904" s="8"/>
      <c r="X904" s="8"/>
      <c r="Y904" s="8"/>
      <c r="Z904" s="8"/>
      <c r="AA904" s="8"/>
      <c r="AB904" s="8"/>
      <c r="AC904" s="8"/>
      <c r="AD904" s="8"/>
    </row>
    <row r="905" spans="1:30" ht="15.75" customHeight="1" x14ac:dyDescent="0.2">
      <c r="A905" s="23"/>
      <c r="B905" s="23"/>
      <c r="C905" s="23"/>
      <c r="D905" s="23"/>
      <c r="E905" s="23"/>
      <c r="F905" s="23"/>
      <c r="G905" s="18"/>
      <c r="H905" s="18"/>
      <c r="I905" s="8"/>
      <c r="J905" s="8"/>
      <c r="K905" s="8"/>
      <c r="L905" s="8"/>
      <c r="M905" s="8"/>
      <c r="N905" s="8"/>
      <c r="O905" s="8"/>
      <c r="P905" s="8"/>
      <c r="Q905" s="8"/>
      <c r="R905" s="8"/>
      <c r="S905" s="8"/>
      <c r="T905" s="8"/>
      <c r="U905" s="8"/>
      <c r="V905" s="8"/>
      <c r="W905" s="8"/>
      <c r="X905" s="8"/>
      <c r="Y905" s="8"/>
      <c r="Z905" s="8"/>
      <c r="AA905" s="8"/>
      <c r="AB905" s="8"/>
      <c r="AC905" s="8"/>
      <c r="AD905" s="8"/>
    </row>
    <row r="906" spans="1:30" ht="15.75" customHeight="1" x14ac:dyDescent="0.2">
      <c r="A906" s="23"/>
      <c r="B906" s="23"/>
      <c r="C906" s="23"/>
      <c r="D906" s="23"/>
      <c r="E906" s="23"/>
      <c r="F906" s="23"/>
      <c r="G906" s="18"/>
      <c r="H906" s="18"/>
      <c r="I906" s="8"/>
      <c r="J906" s="8"/>
      <c r="K906" s="8"/>
      <c r="L906" s="8"/>
      <c r="M906" s="8"/>
      <c r="N906" s="8"/>
      <c r="O906" s="8"/>
      <c r="P906" s="8"/>
      <c r="Q906" s="8"/>
      <c r="R906" s="8"/>
      <c r="S906" s="8"/>
      <c r="T906" s="8"/>
      <c r="U906" s="8"/>
      <c r="V906" s="8"/>
      <c r="W906" s="8"/>
      <c r="X906" s="8"/>
      <c r="Y906" s="8"/>
      <c r="Z906" s="8"/>
      <c r="AA906" s="8"/>
      <c r="AB906" s="8"/>
      <c r="AC906" s="8"/>
      <c r="AD906" s="8"/>
    </row>
    <row r="907" spans="1:30" ht="15.75" customHeight="1" x14ac:dyDescent="0.2">
      <c r="A907" s="23"/>
      <c r="B907" s="23"/>
      <c r="C907" s="23"/>
      <c r="D907" s="23"/>
      <c r="E907" s="23"/>
      <c r="F907" s="23"/>
      <c r="G907" s="18"/>
      <c r="H907" s="18"/>
      <c r="I907" s="8"/>
      <c r="J907" s="8"/>
      <c r="K907" s="8"/>
      <c r="L907" s="8"/>
      <c r="M907" s="8"/>
      <c r="N907" s="8"/>
      <c r="O907" s="8"/>
      <c r="P907" s="8"/>
      <c r="Q907" s="8"/>
      <c r="R907" s="8"/>
      <c r="S907" s="8"/>
      <c r="T907" s="8"/>
      <c r="U907" s="8"/>
      <c r="V907" s="8"/>
      <c r="W907" s="8"/>
      <c r="X907" s="8"/>
      <c r="Y907" s="8"/>
      <c r="Z907" s="8"/>
      <c r="AA907" s="8"/>
      <c r="AB907" s="8"/>
      <c r="AC907" s="8"/>
      <c r="AD907" s="8"/>
    </row>
    <row r="908" spans="1:30" ht="15.75" customHeight="1" x14ac:dyDescent="0.2">
      <c r="A908" s="23"/>
      <c r="B908" s="23"/>
      <c r="C908" s="23"/>
      <c r="D908" s="23"/>
      <c r="E908" s="23"/>
      <c r="F908" s="23"/>
      <c r="G908" s="18"/>
      <c r="H908" s="18"/>
      <c r="I908" s="8"/>
      <c r="J908" s="8"/>
      <c r="K908" s="8"/>
      <c r="L908" s="8"/>
      <c r="M908" s="8"/>
      <c r="N908" s="8"/>
      <c r="O908" s="8"/>
      <c r="P908" s="8"/>
      <c r="Q908" s="8"/>
      <c r="R908" s="8"/>
      <c r="S908" s="8"/>
      <c r="T908" s="8"/>
      <c r="U908" s="8"/>
      <c r="V908" s="8"/>
      <c r="W908" s="8"/>
      <c r="X908" s="8"/>
      <c r="Y908" s="8"/>
      <c r="Z908" s="8"/>
      <c r="AA908" s="8"/>
      <c r="AB908" s="8"/>
      <c r="AC908" s="8"/>
      <c r="AD908" s="8"/>
    </row>
    <row r="909" spans="1:30" ht="15.75" customHeight="1" x14ac:dyDescent="0.2">
      <c r="A909" s="23"/>
      <c r="B909" s="23"/>
      <c r="C909" s="23"/>
      <c r="D909" s="23"/>
      <c r="E909" s="23"/>
      <c r="F909" s="23"/>
      <c r="G909" s="18"/>
      <c r="H909" s="18"/>
      <c r="I909" s="8"/>
      <c r="J909" s="8"/>
      <c r="K909" s="8"/>
      <c r="L909" s="8"/>
      <c r="M909" s="8"/>
      <c r="N909" s="8"/>
      <c r="O909" s="8"/>
      <c r="P909" s="8"/>
      <c r="Q909" s="8"/>
      <c r="R909" s="8"/>
      <c r="S909" s="8"/>
      <c r="T909" s="8"/>
      <c r="U909" s="8"/>
      <c r="V909" s="8"/>
      <c r="W909" s="8"/>
      <c r="X909" s="8"/>
      <c r="Y909" s="8"/>
      <c r="Z909" s="8"/>
      <c r="AA909" s="8"/>
      <c r="AB909" s="8"/>
      <c r="AC909" s="8"/>
      <c r="AD909" s="8"/>
    </row>
    <row r="910" spans="1:30" ht="15.75" customHeight="1" x14ac:dyDescent="0.2">
      <c r="A910" s="23"/>
      <c r="B910" s="23"/>
      <c r="C910" s="23"/>
      <c r="D910" s="23"/>
      <c r="E910" s="23"/>
      <c r="F910" s="23"/>
      <c r="G910" s="18"/>
      <c r="H910" s="18"/>
      <c r="I910" s="8"/>
      <c r="J910" s="8"/>
      <c r="K910" s="8"/>
      <c r="L910" s="8"/>
      <c r="M910" s="8"/>
      <c r="N910" s="8"/>
      <c r="O910" s="8"/>
      <c r="P910" s="8"/>
      <c r="Q910" s="8"/>
      <c r="R910" s="8"/>
      <c r="S910" s="8"/>
      <c r="T910" s="8"/>
      <c r="U910" s="8"/>
      <c r="V910" s="8"/>
      <c r="W910" s="8"/>
      <c r="X910" s="8"/>
      <c r="Y910" s="8"/>
      <c r="Z910" s="8"/>
      <c r="AA910" s="8"/>
      <c r="AB910" s="8"/>
      <c r="AC910" s="8"/>
      <c r="AD910" s="8"/>
    </row>
    <row r="911" spans="1:30" ht="15.75" customHeight="1" x14ac:dyDescent="0.2">
      <c r="A911" s="23"/>
      <c r="B911" s="23"/>
      <c r="C911" s="23"/>
      <c r="D911" s="23"/>
      <c r="E911" s="23"/>
      <c r="F911" s="23"/>
      <c r="G911" s="18"/>
      <c r="H911" s="18"/>
      <c r="I911" s="8"/>
      <c r="J911" s="8"/>
      <c r="K911" s="8"/>
      <c r="L911" s="8"/>
      <c r="M911" s="8"/>
      <c r="N911" s="8"/>
      <c r="O911" s="8"/>
      <c r="P911" s="8"/>
      <c r="Q911" s="8"/>
      <c r="R911" s="8"/>
      <c r="S911" s="8"/>
      <c r="T911" s="8"/>
      <c r="U911" s="8"/>
      <c r="V911" s="8"/>
      <c r="W911" s="8"/>
      <c r="X911" s="8"/>
      <c r="Y911" s="8"/>
      <c r="Z911" s="8"/>
      <c r="AA911" s="8"/>
      <c r="AB911" s="8"/>
      <c r="AC911" s="8"/>
      <c r="AD911" s="8"/>
    </row>
    <row r="912" spans="1:30" ht="15.75" customHeight="1" x14ac:dyDescent="0.2">
      <c r="A912" s="23"/>
      <c r="B912" s="23"/>
      <c r="C912" s="23"/>
      <c r="D912" s="23"/>
      <c r="E912" s="23"/>
      <c r="F912" s="23"/>
      <c r="G912" s="18"/>
      <c r="H912" s="18"/>
      <c r="I912" s="8"/>
      <c r="J912" s="8"/>
      <c r="K912" s="8"/>
      <c r="L912" s="8"/>
      <c r="M912" s="8"/>
      <c r="N912" s="8"/>
      <c r="O912" s="8"/>
      <c r="P912" s="8"/>
      <c r="Q912" s="8"/>
      <c r="R912" s="8"/>
      <c r="S912" s="8"/>
      <c r="T912" s="8"/>
      <c r="U912" s="8"/>
      <c r="V912" s="8"/>
      <c r="W912" s="8"/>
      <c r="X912" s="8"/>
      <c r="Y912" s="8"/>
      <c r="Z912" s="8"/>
      <c r="AA912" s="8"/>
      <c r="AB912" s="8"/>
      <c r="AC912" s="8"/>
      <c r="AD912" s="8"/>
    </row>
    <row r="913" spans="1:30" ht="15.75" customHeight="1" x14ac:dyDescent="0.2">
      <c r="A913" s="23"/>
      <c r="B913" s="23"/>
      <c r="C913" s="23"/>
      <c r="D913" s="23"/>
      <c r="E913" s="23"/>
      <c r="F913" s="23"/>
      <c r="G913" s="18"/>
      <c r="H913" s="18"/>
      <c r="I913" s="8"/>
      <c r="J913" s="8"/>
      <c r="K913" s="8"/>
      <c r="L913" s="8"/>
      <c r="M913" s="8"/>
      <c r="N913" s="8"/>
      <c r="O913" s="8"/>
      <c r="P913" s="8"/>
      <c r="Q913" s="8"/>
      <c r="R913" s="8"/>
      <c r="S913" s="8"/>
      <c r="T913" s="8"/>
      <c r="U913" s="8"/>
      <c r="V913" s="8"/>
      <c r="W913" s="8"/>
      <c r="X913" s="8"/>
      <c r="Y913" s="8"/>
      <c r="Z913" s="8"/>
      <c r="AA913" s="8"/>
      <c r="AB913" s="8"/>
      <c r="AC913" s="8"/>
      <c r="AD913" s="8"/>
    </row>
    <row r="914" spans="1:30" ht="15.75" customHeight="1" x14ac:dyDescent="0.2">
      <c r="A914" s="23"/>
      <c r="B914" s="23"/>
      <c r="C914" s="23"/>
      <c r="D914" s="23"/>
      <c r="E914" s="23"/>
      <c r="F914" s="23"/>
      <c r="G914" s="18"/>
      <c r="H914" s="18"/>
      <c r="I914" s="8"/>
      <c r="J914" s="8"/>
      <c r="K914" s="8"/>
      <c r="L914" s="8"/>
      <c r="M914" s="8"/>
      <c r="N914" s="8"/>
      <c r="O914" s="8"/>
      <c r="P914" s="8"/>
      <c r="Q914" s="8"/>
      <c r="R914" s="8"/>
      <c r="S914" s="8"/>
      <c r="T914" s="8"/>
      <c r="U914" s="8"/>
      <c r="V914" s="8"/>
      <c r="W914" s="8"/>
      <c r="X914" s="8"/>
      <c r="Y914" s="8"/>
      <c r="Z914" s="8"/>
      <c r="AA914" s="8"/>
      <c r="AB914" s="8"/>
      <c r="AC914" s="8"/>
      <c r="AD914" s="8"/>
    </row>
    <row r="915" spans="1:30" ht="15.75" customHeight="1" x14ac:dyDescent="0.2">
      <c r="A915" s="23"/>
      <c r="B915" s="23"/>
      <c r="C915" s="23"/>
      <c r="D915" s="23"/>
      <c r="E915" s="23"/>
      <c r="F915" s="23"/>
      <c r="G915" s="18"/>
      <c r="H915" s="18"/>
      <c r="I915" s="8"/>
      <c r="J915" s="8"/>
      <c r="K915" s="8"/>
      <c r="L915" s="8"/>
      <c r="M915" s="8"/>
      <c r="N915" s="8"/>
      <c r="O915" s="8"/>
      <c r="P915" s="8"/>
      <c r="Q915" s="8"/>
      <c r="R915" s="8"/>
      <c r="S915" s="8"/>
      <c r="T915" s="8"/>
      <c r="U915" s="8"/>
      <c r="V915" s="8"/>
      <c r="W915" s="8"/>
      <c r="X915" s="8"/>
      <c r="Y915" s="8"/>
      <c r="Z915" s="8"/>
      <c r="AA915" s="8"/>
      <c r="AB915" s="8"/>
      <c r="AC915" s="8"/>
      <c r="AD915" s="8"/>
    </row>
    <row r="916" spans="1:30" ht="15.75" customHeight="1" x14ac:dyDescent="0.2">
      <c r="A916" s="23"/>
      <c r="B916" s="23"/>
      <c r="C916" s="23"/>
      <c r="D916" s="23"/>
      <c r="E916" s="23"/>
      <c r="F916" s="23"/>
      <c r="G916" s="18"/>
      <c r="H916" s="18"/>
      <c r="I916" s="8"/>
      <c r="J916" s="8"/>
      <c r="K916" s="8"/>
      <c r="L916" s="8"/>
      <c r="M916" s="8"/>
      <c r="N916" s="8"/>
      <c r="O916" s="8"/>
      <c r="P916" s="8"/>
      <c r="Q916" s="8"/>
      <c r="R916" s="8"/>
      <c r="S916" s="8"/>
      <c r="T916" s="8"/>
      <c r="U916" s="8"/>
      <c r="V916" s="8"/>
      <c r="W916" s="8"/>
      <c r="X916" s="8"/>
      <c r="Y916" s="8"/>
      <c r="Z916" s="8"/>
      <c r="AA916" s="8"/>
      <c r="AB916" s="8"/>
      <c r="AC916" s="8"/>
      <c r="AD916" s="8"/>
    </row>
    <row r="917" spans="1:30" ht="15.75" customHeight="1" x14ac:dyDescent="0.2">
      <c r="A917" s="23"/>
      <c r="B917" s="23"/>
      <c r="C917" s="23"/>
      <c r="D917" s="23"/>
      <c r="E917" s="23"/>
      <c r="F917" s="23"/>
      <c r="G917" s="18"/>
      <c r="H917" s="18"/>
      <c r="I917" s="8"/>
      <c r="J917" s="8"/>
      <c r="K917" s="8"/>
      <c r="L917" s="8"/>
      <c r="M917" s="8"/>
      <c r="N917" s="8"/>
      <c r="O917" s="8"/>
      <c r="P917" s="8"/>
      <c r="Q917" s="8"/>
      <c r="R917" s="8"/>
      <c r="S917" s="8"/>
      <c r="T917" s="8"/>
      <c r="U917" s="8"/>
      <c r="V917" s="8"/>
      <c r="W917" s="8"/>
      <c r="X917" s="8"/>
      <c r="Y917" s="8"/>
      <c r="Z917" s="8"/>
      <c r="AA917" s="8"/>
      <c r="AB917" s="8"/>
      <c r="AC917" s="8"/>
      <c r="AD917" s="8"/>
    </row>
    <row r="918" spans="1:30" ht="15.75" customHeight="1" x14ac:dyDescent="0.2">
      <c r="A918" s="23"/>
      <c r="B918" s="23"/>
      <c r="C918" s="23"/>
      <c r="D918" s="23"/>
      <c r="E918" s="23"/>
      <c r="F918" s="23"/>
      <c r="G918" s="18"/>
      <c r="H918" s="18"/>
      <c r="I918" s="8"/>
      <c r="J918" s="8"/>
      <c r="K918" s="8"/>
      <c r="L918" s="8"/>
      <c r="M918" s="8"/>
      <c r="N918" s="8"/>
      <c r="O918" s="8"/>
      <c r="P918" s="8"/>
      <c r="Q918" s="8"/>
      <c r="R918" s="8"/>
      <c r="S918" s="8"/>
      <c r="T918" s="8"/>
      <c r="U918" s="8"/>
      <c r="V918" s="8"/>
      <c r="W918" s="8"/>
      <c r="X918" s="8"/>
      <c r="Y918" s="8"/>
      <c r="Z918" s="8"/>
      <c r="AA918" s="8"/>
      <c r="AB918" s="8"/>
      <c r="AC918" s="8"/>
      <c r="AD918" s="8"/>
    </row>
    <row r="919" spans="1:30" ht="15.75" customHeight="1" x14ac:dyDescent="0.2">
      <c r="A919" s="23"/>
      <c r="B919" s="23"/>
      <c r="C919" s="23"/>
      <c r="D919" s="23"/>
      <c r="E919" s="23"/>
      <c r="F919" s="23"/>
      <c r="G919" s="18"/>
      <c r="H919" s="18"/>
      <c r="I919" s="8"/>
      <c r="J919" s="8"/>
      <c r="K919" s="8"/>
      <c r="L919" s="8"/>
      <c r="M919" s="8"/>
      <c r="N919" s="8"/>
      <c r="O919" s="8"/>
      <c r="P919" s="8"/>
      <c r="Q919" s="8"/>
      <c r="R919" s="8"/>
      <c r="S919" s="8"/>
      <c r="T919" s="8"/>
      <c r="U919" s="8"/>
      <c r="V919" s="8"/>
      <c r="W919" s="8"/>
      <c r="X919" s="8"/>
      <c r="Y919" s="8"/>
      <c r="Z919" s="8"/>
      <c r="AA919" s="8"/>
      <c r="AB919" s="8"/>
      <c r="AC919" s="8"/>
      <c r="AD919" s="8"/>
    </row>
    <row r="920" spans="1:30" ht="15.75" customHeight="1" x14ac:dyDescent="0.2">
      <c r="A920" s="23"/>
      <c r="B920" s="23"/>
      <c r="C920" s="23"/>
      <c r="D920" s="23"/>
      <c r="E920" s="23"/>
      <c r="F920" s="23"/>
      <c r="G920" s="18"/>
      <c r="H920" s="18"/>
      <c r="I920" s="8"/>
      <c r="J920" s="8"/>
      <c r="K920" s="8"/>
      <c r="L920" s="8"/>
      <c r="M920" s="8"/>
      <c r="N920" s="8"/>
      <c r="O920" s="8"/>
      <c r="P920" s="8"/>
      <c r="Q920" s="8"/>
      <c r="R920" s="8"/>
      <c r="S920" s="8"/>
      <c r="T920" s="8"/>
      <c r="U920" s="8"/>
      <c r="V920" s="8"/>
      <c r="W920" s="8"/>
      <c r="X920" s="8"/>
      <c r="Y920" s="8"/>
      <c r="Z920" s="8"/>
      <c r="AA920" s="8"/>
      <c r="AB920" s="8"/>
      <c r="AC920" s="8"/>
      <c r="AD920" s="8"/>
    </row>
  </sheetData>
  <pageMargins left="0.7" right="0.7" top="0.75" bottom="0.75" header="0" footer="0"/>
  <pageSetup orientation="landscape"/>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962"/>
  <sheetViews>
    <sheetView zoomScale="154" zoomScaleNormal="154" zoomScalePageLayoutView="154" workbookViewId="0">
      <pane ySplit="1" topLeftCell="A30" activePane="bottomLeft" state="frozen"/>
      <selection pane="bottomLeft" activeCell="A2" sqref="A2:XFD2"/>
    </sheetView>
  </sheetViews>
  <sheetFormatPr baseColWidth="10" defaultColWidth="11.1640625" defaultRowHeight="15" customHeight="1" x14ac:dyDescent="0.2"/>
  <cols>
    <col min="1" max="1" width="6.5" customWidth="1"/>
    <col min="2" max="2" width="5.83203125" customWidth="1"/>
    <col min="3" max="3" width="28.1640625" customWidth="1"/>
    <col min="4" max="4" width="35.1640625" customWidth="1"/>
    <col min="5" max="5" width="30.1640625" customWidth="1"/>
    <col min="6" max="6" width="27.1640625" customWidth="1"/>
    <col min="7" max="7" width="25.83203125" style="405" customWidth="1"/>
    <col min="8" max="8" width="28.6640625" customWidth="1"/>
    <col min="9" max="9" width="30.5" hidden="1" customWidth="1"/>
    <col min="10" max="10" width="23" customWidth="1"/>
    <col min="11" max="11" width="23.5" customWidth="1"/>
    <col min="12" max="12" width="177.83203125" customWidth="1"/>
  </cols>
  <sheetData>
    <row r="1" spans="1:12" ht="15.75" customHeight="1" x14ac:dyDescent="0.2">
      <c r="A1" s="173" t="s">
        <v>59</v>
      </c>
      <c r="B1" s="173" t="s">
        <v>60</v>
      </c>
      <c r="C1" s="173" t="s">
        <v>0</v>
      </c>
      <c r="D1" s="174" t="s">
        <v>126</v>
      </c>
      <c r="E1" s="174" t="s">
        <v>127</v>
      </c>
      <c r="F1" s="174" t="s">
        <v>128</v>
      </c>
      <c r="G1" s="175" t="s">
        <v>1572</v>
      </c>
      <c r="H1" s="175" t="s">
        <v>1571</v>
      </c>
      <c r="I1" s="176" t="s">
        <v>62</v>
      </c>
      <c r="J1" s="173" t="s">
        <v>129</v>
      </c>
      <c r="K1" s="177" t="s">
        <v>608</v>
      </c>
      <c r="L1" s="178" t="s">
        <v>77</v>
      </c>
    </row>
    <row r="2" spans="1:12" ht="15.75" customHeight="1" x14ac:dyDescent="0.2">
      <c r="A2" s="33" t="s">
        <v>78</v>
      </c>
      <c r="B2" s="33">
        <v>2015</v>
      </c>
      <c r="C2" s="33" t="s">
        <v>19</v>
      </c>
      <c r="D2" s="35" t="s">
        <v>612</v>
      </c>
      <c r="E2" s="35" t="s">
        <v>612</v>
      </c>
      <c r="F2" s="35" t="s">
        <v>125</v>
      </c>
      <c r="G2" s="24"/>
      <c r="H2" s="24">
        <v>2832.41</v>
      </c>
      <c r="I2" s="35"/>
      <c r="J2" s="33"/>
      <c r="K2" s="33" t="s">
        <v>611</v>
      </c>
      <c r="L2" s="35" t="s">
        <v>631</v>
      </c>
    </row>
    <row r="3" spans="1:12" ht="15.75" customHeight="1" x14ac:dyDescent="0.2">
      <c r="A3" s="33" t="s">
        <v>78</v>
      </c>
      <c r="B3" s="33">
        <v>2015</v>
      </c>
      <c r="C3" s="33" t="s">
        <v>19</v>
      </c>
      <c r="D3" s="35" t="s">
        <v>613</v>
      </c>
      <c r="E3" s="35" t="s">
        <v>613</v>
      </c>
      <c r="F3" s="35" t="s">
        <v>614</v>
      </c>
      <c r="G3" s="24"/>
      <c r="H3" s="24">
        <v>2269.54</v>
      </c>
      <c r="I3" s="35"/>
      <c r="J3" s="33"/>
      <c r="K3" s="33" t="s">
        <v>611</v>
      </c>
      <c r="L3" s="35" t="s">
        <v>632</v>
      </c>
    </row>
    <row r="4" spans="1:12" ht="15.75" customHeight="1" x14ac:dyDescent="0.2">
      <c r="A4" s="33" t="s">
        <v>78</v>
      </c>
      <c r="B4" s="33">
        <v>2015</v>
      </c>
      <c r="C4" s="33" t="s">
        <v>19</v>
      </c>
      <c r="D4" s="35" t="s">
        <v>615</v>
      </c>
      <c r="E4" s="35" t="s">
        <v>616</v>
      </c>
      <c r="F4" s="35" t="s">
        <v>617</v>
      </c>
      <c r="G4" s="24"/>
      <c r="H4" s="24">
        <v>1466.86</v>
      </c>
      <c r="I4" s="35"/>
      <c r="J4" s="33"/>
      <c r="K4" s="33" t="s">
        <v>611</v>
      </c>
      <c r="L4" s="35" t="s">
        <v>633</v>
      </c>
    </row>
    <row r="5" spans="1:12" ht="15.75" customHeight="1" x14ac:dyDescent="0.2">
      <c r="A5" s="33" t="s">
        <v>78</v>
      </c>
      <c r="B5" s="33">
        <v>2015</v>
      </c>
      <c r="C5" s="33" t="s">
        <v>19</v>
      </c>
      <c r="D5" s="35" t="s">
        <v>634</v>
      </c>
      <c r="E5" s="35" t="s">
        <v>634</v>
      </c>
      <c r="F5" s="35" t="s">
        <v>121</v>
      </c>
      <c r="G5" s="24"/>
      <c r="H5" s="24">
        <v>847.55</v>
      </c>
      <c r="I5" s="35"/>
      <c r="J5" s="33"/>
      <c r="K5" s="33" t="s">
        <v>630</v>
      </c>
      <c r="L5" s="179" t="s">
        <v>635</v>
      </c>
    </row>
    <row r="6" spans="1:12" ht="15.75" customHeight="1" x14ac:dyDescent="0.2">
      <c r="A6" s="33" t="s">
        <v>78</v>
      </c>
      <c r="B6" s="33">
        <v>2015</v>
      </c>
      <c r="C6" s="33" t="s">
        <v>19</v>
      </c>
      <c r="D6" s="35" t="s">
        <v>621</v>
      </c>
      <c r="E6" s="35" t="s">
        <v>622</v>
      </c>
      <c r="F6" s="35" t="s">
        <v>623</v>
      </c>
      <c r="G6" s="24"/>
      <c r="H6" s="24">
        <v>748.44</v>
      </c>
      <c r="I6" s="35"/>
      <c r="J6" s="33"/>
      <c r="K6" s="33" t="s">
        <v>611</v>
      </c>
      <c r="L6" s="179" t="s">
        <v>636</v>
      </c>
    </row>
    <row r="7" spans="1:12" ht="15.75" customHeight="1" x14ac:dyDescent="0.2">
      <c r="A7" s="33" t="s">
        <v>78</v>
      </c>
      <c r="B7" s="33">
        <v>2015</v>
      </c>
      <c r="C7" s="33" t="s">
        <v>19</v>
      </c>
      <c r="D7" s="35" t="s">
        <v>618</v>
      </c>
      <c r="E7" s="35" t="s">
        <v>619</v>
      </c>
      <c r="F7" s="35" t="s">
        <v>620</v>
      </c>
      <c r="G7" s="24"/>
      <c r="H7" s="24">
        <v>523.64</v>
      </c>
      <c r="I7" s="35"/>
      <c r="J7" s="33"/>
      <c r="K7" s="33" t="s">
        <v>611</v>
      </c>
      <c r="L7" s="35" t="s">
        <v>637</v>
      </c>
    </row>
    <row r="8" spans="1:12" ht="15.75" customHeight="1" x14ac:dyDescent="0.2">
      <c r="A8" s="33" t="s">
        <v>78</v>
      </c>
      <c r="B8" s="33">
        <v>2015</v>
      </c>
      <c r="C8" s="33" t="s">
        <v>19</v>
      </c>
      <c r="D8" s="35" t="s">
        <v>624</v>
      </c>
      <c r="E8" s="35" t="s">
        <v>624</v>
      </c>
      <c r="F8" s="35" t="s">
        <v>625</v>
      </c>
      <c r="G8" s="24"/>
      <c r="H8" s="24">
        <v>484.9</v>
      </c>
      <c r="I8" s="35"/>
      <c r="J8" s="33"/>
      <c r="K8" s="33" t="s">
        <v>611</v>
      </c>
      <c r="L8" s="35" t="s">
        <v>626</v>
      </c>
    </row>
    <row r="9" spans="1:12" ht="15.75" customHeight="1" x14ac:dyDescent="0.2">
      <c r="A9" s="33" t="s">
        <v>78</v>
      </c>
      <c r="B9" s="33">
        <v>2015</v>
      </c>
      <c r="C9" s="33" t="s">
        <v>19</v>
      </c>
      <c r="D9" s="35" t="s">
        <v>638</v>
      </c>
      <c r="E9" s="35" t="s">
        <v>638</v>
      </c>
      <c r="F9" s="35" t="s">
        <v>639</v>
      </c>
      <c r="G9" s="24"/>
      <c r="H9" s="24">
        <v>344.54</v>
      </c>
      <c r="I9" s="35"/>
      <c r="J9" s="33"/>
      <c r="K9" s="33" t="s">
        <v>640</v>
      </c>
      <c r="L9" s="35" t="s">
        <v>641</v>
      </c>
    </row>
    <row r="10" spans="1:12" ht="15.75" customHeight="1" x14ac:dyDescent="0.2">
      <c r="A10" s="33" t="s">
        <v>78</v>
      </c>
      <c r="B10" s="33">
        <v>2015</v>
      </c>
      <c r="C10" s="33" t="s">
        <v>19</v>
      </c>
      <c r="D10" s="35" t="s">
        <v>642</v>
      </c>
      <c r="E10" s="35" t="s">
        <v>643</v>
      </c>
      <c r="F10" s="35" t="s">
        <v>644</v>
      </c>
      <c r="G10" s="24"/>
      <c r="H10" s="24">
        <v>300.67</v>
      </c>
      <c r="I10" s="35"/>
      <c r="J10" s="33"/>
      <c r="K10" s="33" t="s">
        <v>640</v>
      </c>
      <c r="L10" s="35" t="s">
        <v>645</v>
      </c>
    </row>
    <row r="11" spans="1:12" ht="15.75" customHeight="1" x14ac:dyDescent="0.2">
      <c r="A11" s="33" t="s">
        <v>78</v>
      </c>
      <c r="B11" s="33">
        <v>2015</v>
      </c>
      <c r="C11" s="33" t="s">
        <v>19</v>
      </c>
      <c r="D11" s="35" t="s">
        <v>609</v>
      </c>
      <c r="E11" s="35" t="s">
        <v>609</v>
      </c>
      <c r="F11" s="35" t="s">
        <v>610</v>
      </c>
      <c r="G11" s="24"/>
      <c r="H11" s="24">
        <v>221.1</v>
      </c>
      <c r="I11" s="35"/>
      <c r="J11" s="33"/>
      <c r="K11" s="33" t="s">
        <v>611</v>
      </c>
      <c r="L11" s="35" t="s">
        <v>646</v>
      </c>
    </row>
    <row r="12" spans="1:12" ht="15.75" customHeight="1" x14ac:dyDescent="0.2">
      <c r="A12" s="33" t="s">
        <v>78</v>
      </c>
      <c r="B12" s="33">
        <v>2015</v>
      </c>
      <c r="C12" s="33" t="s">
        <v>19</v>
      </c>
      <c r="D12" s="35" t="s">
        <v>647</v>
      </c>
      <c r="E12" s="35" t="s">
        <v>648</v>
      </c>
      <c r="F12" s="35" t="s">
        <v>649</v>
      </c>
      <c r="G12" s="24"/>
      <c r="H12" s="24">
        <v>210.36</v>
      </c>
      <c r="I12" s="35"/>
      <c r="J12" s="33"/>
      <c r="K12" s="33" t="s">
        <v>611</v>
      </c>
      <c r="L12" s="35" t="s">
        <v>650</v>
      </c>
    </row>
    <row r="13" spans="1:12" ht="15.75" customHeight="1" x14ac:dyDescent="0.2">
      <c r="A13" s="33" t="s">
        <v>78</v>
      </c>
      <c r="B13" s="33">
        <v>2015</v>
      </c>
      <c r="C13" s="33" t="s">
        <v>19</v>
      </c>
      <c r="D13" s="35" t="s">
        <v>627</v>
      </c>
      <c r="E13" s="35" t="s">
        <v>628</v>
      </c>
      <c r="F13" s="35" t="s">
        <v>629</v>
      </c>
      <c r="G13" s="24"/>
      <c r="H13" s="24">
        <v>124.22</v>
      </c>
      <c r="I13" s="35"/>
      <c r="J13" s="33"/>
      <c r="K13" s="33" t="s">
        <v>630</v>
      </c>
      <c r="L13" s="179" t="s">
        <v>651</v>
      </c>
    </row>
    <row r="14" spans="1:12" ht="15.75" customHeight="1" x14ac:dyDescent="0.2">
      <c r="A14" s="33" t="s">
        <v>78</v>
      </c>
      <c r="B14" s="33">
        <v>2015</v>
      </c>
      <c r="C14" s="33" t="s">
        <v>19</v>
      </c>
      <c r="D14" s="35" t="s">
        <v>652</v>
      </c>
      <c r="E14" s="35" t="s">
        <v>653</v>
      </c>
      <c r="F14" s="35" t="s">
        <v>654</v>
      </c>
      <c r="G14" s="24"/>
      <c r="H14" s="24">
        <v>120.54</v>
      </c>
      <c r="I14" s="35"/>
      <c r="J14" s="33"/>
      <c r="K14" s="33" t="s">
        <v>611</v>
      </c>
      <c r="L14" s="35" t="s">
        <v>655</v>
      </c>
    </row>
    <row r="15" spans="1:12" ht="15.75" customHeight="1" x14ac:dyDescent="0.2">
      <c r="A15" s="33" t="s">
        <v>78</v>
      </c>
      <c r="B15" s="33">
        <v>2015</v>
      </c>
      <c r="C15" s="33" t="s">
        <v>19</v>
      </c>
      <c r="D15" s="132" t="s">
        <v>656</v>
      </c>
      <c r="E15" s="132" t="s">
        <v>656</v>
      </c>
      <c r="F15" s="35" t="s">
        <v>657</v>
      </c>
      <c r="G15" s="24"/>
      <c r="H15" s="24">
        <v>38.46</v>
      </c>
      <c r="I15" s="35"/>
      <c r="J15" s="33"/>
      <c r="K15" s="33" t="s">
        <v>611</v>
      </c>
      <c r="L15" s="179" t="s">
        <v>658</v>
      </c>
    </row>
    <row r="16" spans="1:12" ht="15.75" customHeight="1" x14ac:dyDescent="0.2">
      <c r="A16" s="33" t="s">
        <v>78</v>
      </c>
      <c r="B16" s="33">
        <v>2015</v>
      </c>
      <c r="C16" s="33" t="s">
        <v>19</v>
      </c>
      <c r="D16" s="132" t="s">
        <v>659</v>
      </c>
      <c r="E16" s="132" t="s">
        <v>659</v>
      </c>
      <c r="F16" s="35" t="s">
        <v>659</v>
      </c>
      <c r="G16" s="24"/>
      <c r="H16" s="24">
        <v>6.01</v>
      </c>
      <c r="I16" s="35"/>
      <c r="J16" s="33"/>
      <c r="K16" s="33" t="s">
        <v>630</v>
      </c>
      <c r="L16" s="35" t="s">
        <v>660</v>
      </c>
    </row>
    <row r="17" spans="1:12" ht="15.75" customHeight="1" x14ac:dyDescent="0.2">
      <c r="A17" s="33" t="s">
        <v>78</v>
      </c>
      <c r="B17" s="33">
        <v>2016</v>
      </c>
      <c r="C17" s="33" t="s">
        <v>19</v>
      </c>
      <c r="D17" s="35" t="s">
        <v>613</v>
      </c>
      <c r="E17" s="35" t="s">
        <v>613</v>
      </c>
      <c r="F17" s="35" t="s">
        <v>614</v>
      </c>
      <c r="G17" s="24"/>
      <c r="H17" s="24">
        <v>3820.13</v>
      </c>
      <c r="I17" s="35"/>
      <c r="J17" s="33"/>
      <c r="K17" s="33" t="s">
        <v>611</v>
      </c>
      <c r="L17" s="35" t="s">
        <v>661</v>
      </c>
    </row>
    <row r="18" spans="1:12" ht="15.75" customHeight="1" x14ac:dyDescent="0.2">
      <c r="A18" s="33" t="s">
        <v>78</v>
      </c>
      <c r="B18" s="33">
        <v>2016</v>
      </c>
      <c r="C18" s="33" t="s">
        <v>19</v>
      </c>
      <c r="D18" s="35" t="s">
        <v>612</v>
      </c>
      <c r="E18" s="35" t="s">
        <v>612</v>
      </c>
      <c r="F18" s="35" t="s">
        <v>125</v>
      </c>
      <c r="G18" s="24"/>
      <c r="H18" s="24">
        <v>2561.7399999999998</v>
      </c>
      <c r="I18" s="35"/>
      <c r="J18" s="33"/>
      <c r="K18" s="33" t="s">
        <v>611</v>
      </c>
      <c r="L18" s="35" t="s">
        <v>662</v>
      </c>
    </row>
    <row r="19" spans="1:12" ht="15.75" customHeight="1" x14ac:dyDescent="0.2">
      <c r="A19" s="33" t="s">
        <v>78</v>
      </c>
      <c r="B19" s="33">
        <v>2016</v>
      </c>
      <c r="C19" s="33" t="s">
        <v>19</v>
      </c>
      <c r="D19" s="35" t="s">
        <v>615</v>
      </c>
      <c r="E19" s="35" t="s">
        <v>616</v>
      </c>
      <c r="F19" s="35" t="s">
        <v>617</v>
      </c>
      <c r="G19" s="24"/>
      <c r="H19" s="24">
        <v>1369.21</v>
      </c>
      <c r="I19" s="35"/>
      <c r="J19" s="33"/>
      <c r="K19" s="33" t="s">
        <v>611</v>
      </c>
      <c r="L19" s="35" t="s">
        <v>663</v>
      </c>
    </row>
    <row r="20" spans="1:12" ht="15.75" customHeight="1" x14ac:dyDescent="0.2">
      <c r="A20" s="33" t="s">
        <v>78</v>
      </c>
      <c r="B20" s="33">
        <v>2016</v>
      </c>
      <c r="C20" s="33" t="s">
        <v>19</v>
      </c>
      <c r="D20" s="35" t="s">
        <v>621</v>
      </c>
      <c r="E20" s="35" t="s">
        <v>622</v>
      </c>
      <c r="F20" s="35" t="s">
        <v>623</v>
      </c>
      <c r="G20" s="24"/>
      <c r="H20" s="24">
        <v>1292.08</v>
      </c>
      <c r="I20" s="35"/>
      <c r="J20" s="33"/>
      <c r="K20" s="33" t="s">
        <v>611</v>
      </c>
      <c r="L20" s="35" t="s">
        <v>664</v>
      </c>
    </row>
    <row r="21" spans="1:12" ht="15.75" customHeight="1" x14ac:dyDescent="0.2">
      <c r="A21" s="33" t="s">
        <v>78</v>
      </c>
      <c r="B21" s="33">
        <v>2016</v>
      </c>
      <c r="C21" s="33" t="s">
        <v>19</v>
      </c>
      <c r="D21" s="35" t="s">
        <v>647</v>
      </c>
      <c r="E21" s="35" t="s">
        <v>648</v>
      </c>
      <c r="F21" s="35" t="s">
        <v>649</v>
      </c>
      <c r="G21" s="24"/>
      <c r="H21" s="24">
        <v>709.7</v>
      </c>
      <c r="I21" s="35"/>
      <c r="J21" s="33"/>
      <c r="K21" s="33" t="s">
        <v>611</v>
      </c>
      <c r="L21" s="35" t="s">
        <v>665</v>
      </c>
    </row>
    <row r="22" spans="1:12" ht="15.75" customHeight="1" x14ac:dyDescent="0.2">
      <c r="A22" s="33" t="s">
        <v>78</v>
      </c>
      <c r="B22" s="33">
        <v>2016</v>
      </c>
      <c r="C22" s="33" t="s">
        <v>19</v>
      </c>
      <c r="D22" s="35" t="s">
        <v>618</v>
      </c>
      <c r="E22" s="35" t="s">
        <v>619</v>
      </c>
      <c r="F22" s="35" t="s">
        <v>620</v>
      </c>
      <c r="G22" s="24"/>
      <c r="H22" s="24">
        <v>677.88</v>
      </c>
      <c r="I22" s="35"/>
      <c r="J22" s="33"/>
      <c r="K22" s="33" t="s">
        <v>611</v>
      </c>
      <c r="L22" s="35" t="s">
        <v>666</v>
      </c>
    </row>
    <row r="23" spans="1:12" ht="15.75" customHeight="1" x14ac:dyDescent="0.2">
      <c r="A23" s="33" t="s">
        <v>78</v>
      </c>
      <c r="B23" s="33">
        <v>2016</v>
      </c>
      <c r="C23" s="33" t="s">
        <v>19</v>
      </c>
      <c r="D23" s="35" t="s">
        <v>634</v>
      </c>
      <c r="E23" s="35" t="s">
        <v>634</v>
      </c>
      <c r="F23" s="35" t="s">
        <v>121</v>
      </c>
      <c r="G23" s="24"/>
      <c r="H23" s="24">
        <v>669.91</v>
      </c>
      <c r="I23" s="35"/>
      <c r="J23" s="33"/>
      <c r="K23" s="33" t="s">
        <v>630</v>
      </c>
      <c r="L23" s="179" t="s">
        <v>667</v>
      </c>
    </row>
    <row r="24" spans="1:12" ht="15.75" customHeight="1" x14ac:dyDescent="0.2">
      <c r="A24" s="33" t="s">
        <v>78</v>
      </c>
      <c r="B24" s="33">
        <v>2016</v>
      </c>
      <c r="C24" s="33" t="s">
        <v>19</v>
      </c>
      <c r="D24" s="35" t="s">
        <v>652</v>
      </c>
      <c r="E24" s="35" t="s">
        <v>653</v>
      </c>
      <c r="F24" s="35" t="s">
        <v>654</v>
      </c>
      <c r="G24" s="24"/>
      <c r="H24" s="24">
        <v>435.7</v>
      </c>
      <c r="I24" s="35"/>
      <c r="J24" s="33"/>
      <c r="K24" s="33" t="s">
        <v>611</v>
      </c>
      <c r="L24" s="35" t="s">
        <v>668</v>
      </c>
    </row>
    <row r="25" spans="1:12" ht="15.75" customHeight="1" x14ac:dyDescent="0.2">
      <c r="A25" s="33" t="s">
        <v>78</v>
      </c>
      <c r="B25" s="33">
        <v>2016</v>
      </c>
      <c r="C25" s="33" t="s">
        <v>19</v>
      </c>
      <c r="D25" s="35" t="s">
        <v>624</v>
      </c>
      <c r="E25" s="35" t="s">
        <v>624</v>
      </c>
      <c r="F25" s="35" t="s">
        <v>625</v>
      </c>
      <c r="G25" s="24"/>
      <c r="H25" s="24">
        <v>400.07</v>
      </c>
      <c r="I25" s="35"/>
      <c r="J25" s="33"/>
      <c r="K25" s="33" t="s">
        <v>611</v>
      </c>
      <c r="L25" s="35" t="s">
        <v>669</v>
      </c>
    </row>
    <row r="26" spans="1:12" ht="15.75" customHeight="1" x14ac:dyDescent="0.2">
      <c r="A26" s="33" t="s">
        <v>78</v>
      </c>
      <c r="B26" s="33">
        <v>2016</v>
      </c>
      <c r="C26" s="33" t="s">
        <v>19</v>
      </c>
      <c r="D26" s="35" t="s">
        <v>642</v>
      </c>
      <c r="E26" s="35" t="s">
        <v>643</v>
      </c>
      <c r="F26" s="35" t="s">
        <v>644</v>
      </c>
      <c r="G26" s="24"/>
      <c r="H26" s="24">
        <v>360.69</v>
      </c>
      <c r="I26" s="35"/>
      <c r="J26" s="33"/>
      <c r="K26" s="33" t="s">
        <v>640</v>
      </c>
      <c r="L26" s="35" t="s">
        <v>670</v>
      </c>
    </row>
    <row r="27" spans="1:12" ht="15.75" customHeight="1" x14ac:dyDescent="0.2">
      <c r="A27" s="33" t="s">
        <v>78</v>
      </c>
      <c r="B27" s="33">
        <v>2016</v>
      </c>
      <c r="C27" s="33" t="s">
        <v>19</v>
      </c>
      <c r="D27" s="35" t="s">
        <v>627</v>
      </c>
      <c r="E27" s="35" t="s">
        <v>628</v>
      </c>
      <c r="F27" s="35" t="s">
        <v>629</v>
      </c>
      <c r="G27" s="24"/>
      <c r="H27" s="24">
        <v>211.83</v>
      </c>
      <c r="I27" s="35"/>
      <c r="J27" s="33"/>
      <c r="K27" s="33" t="s">
        <v>630</v>
      </c>
      <c r="L27" s="179" t="s">
        <v>671</v>
      </c>
    </row>
    <row r="28" spans="1:12" ht="15.75" customHeight="1" x14ac:dyDescent="0.2">
      <c r="A28" s="33" t="s">
        <v>78</v>
      </c>
      <c r="B28" s="33">
        <v>2016</v>
      </c>
      <c r="C28" s="33" t="s">
        <v>19</v>
      </c>
      <c r="D28" s="35" t="s">
        <v>609</v>
      </c>
      <c r="E28" s="35" t="s">
        <v>609</v>
      </c>
      <c r="F28" s="35" t="s">
        <v>610</v>
      </c>
      <c r="G28" s="24"/>
      <c r="H28" s="24">
        <v>187.72</v>
      </c>
      <c r="I28" s="35"/>
      <c r="J28" s="33"/>
      <c r="K28" s="33" t="s">
        <v>611</v>
      </c>
      <c r="L28" s="35" t="s">
        <v>672</v>
      </c>
    </row>
    <row r="29" spans="1:12" ht="15.75" customHeight="1" x14ac:dyDescent="0.2">
      <c r="A29" s="33" t="s">
        <v>78</v>
      </c>
      <c r="B29" s="33">
        <v>2016</v>
      </c>
      <c r="C29" s="33" t="s">
        <v>19</v>
      </c>
      <c r="D29" s="132" t="s">
        <v>656</v>
      </c>
      <c r="E29" s="132" t="s">
        <v>656</v>
      </c>
      <c r="F29" s="35" t="s">
        <v>657</v>
      </c>
      <c r="G29" s="24"/>
      <c r="H29" s="24">
        <v>24.73</v>
      </c>
      <c r="I29" s="35"/>
      <c r="J29" s="33"/>
      <c r="K29" s="33" t="s">
        <v>611</v>
      </c>
      <c r="L29" s="179" t="s">
        <v>673</v>
      </c>
    </row>
    <row r="30" spans="1:12" ht="15.75" customHeight="1" x14ac:dyDescent="0.2">
      <c r="A30" s="33" t="s">
        <v>78</v>
      </c>
      <c r="B30" s="33">
        <v>2016</v>
      </c>
      <c r="C30" s="33" t="s">
        <v>19</v>
      </c>
      <c r="D30" s="132" t="s">
        <v>659</v>
      </c>
      <c r="E30" s="132" t="s">
        <v>659</v>
      </c>
      <c r="F30" s="35" t="s">
        <v>659</v>
      </c>
      <c r="G30" s="24"/>
      <c r="H30" s="24">
        <v>10.11</v>
      </c>
      <c r="I30" s="35"/>
      <c r="J30" s="33"/>
      <c r="K30" s="33" t="s">
        <v>630</v>
      </c>
      <c r="L30" s="179" t="s">
        <v>674</v>
      </c>
    </row>
    <row r="31" spans="1:12" ht="15.75" customHeight="1" x14ac:dyDescent="0.2">
      <c r="A31" s="33" t="s">
        <v>78</v>
      </c>
      <c r="B31" s="33">
        <v>2017</v>
      </c>
      <c r="C31" s="33" t="s">
        <v>19</v>
      </c>
      <c r="D31" s="35" t="s">
        <v>613</v>
      </c>
      <c r="E31" s="35" t="s">
        <v>613</v>
      </c>
      <c r="F31" s="35" t="s">
        <v>614</v>
      </c>
      <c r="G31" s="24"/>
      <c r="H31" s="24">
        <v>4647.25</v>
      </c>
      <c r="I31" s="35"/>
      <c r="J31" s="33"/>
      <c r="K31" s="33" t="s">
        <v>611</v>
      </c>
      <c r="L31" s="179" t="s">
        <v>675</v>
      </c>
    </row>
    <row r="32" spans="1:12" ht="15.75" customHeight="1" x14ac:dyDescent="0.2">
      <c r="A32" s="33" t="s">
        <v>78</v>
      </c>
      <c r="B32" s="33">
        <v>2017</v>
      </c>
      <c r="C32" s="33" t="s">
        <v>19</v>
      </c>
      <c r="D32" s="35" t="s">
        <v>612</v>
      </c>
      <c r="E32" s="35" t="s">
        <v>612</v>
      </c>
      <c r="F32" s="35" t="s">
        <v>125</v>
      </c>
      <c r="G32" s="24"/>
      <c r="H32" s="24">
        <v>3373.93</v>
      </c>
      <c r="I32" s="35"/>
      <c r="J32" s="33"/>
      <c r="K32" s="33" t="s">
        <v>611</v>
      </c>
      <c r="L32" s="35" t="s">
        <v>676</v>
      </c>
    </row>
    <row r="33" spans="1:12" ht="15.75" customHeight="1" x14ac:dyDescent="0.2">
      <c r="A33" s="33" t="s">
        <v>78</v>
      </c>
      <c r="B33" s="33">
        <v>2017</v>
      </c>
      <c r="C33" s="33" t="s">
        <v>19</v>
      </c>
      <c r="D33" s="35" t="s">
        <v>677</v>
      </c>
      <c r="E33" s="35" t="s">
        <v>648</v>
      </c>
      <c r="F33" s="35" t="s">
        <v>649</v>
      </c>
      <c r="G33" s="24"/>
      <c r="H33" s="24">
        <v>1427.92</v>
      </c>
      <c r="I33" s="35"/>
      <c r="J33" s="33"/>
      <c r="K33" s="33" t="s">
        <v>611</v>
      </c>
      <c r="L33" s="35" t="s">
        <v>678</v>
      </c>
    </row>
    <row r="34" spans="1:12" ht="15.75" customHeight="1" x14ac:dyDescent="0.2">
      <c r="A34" s="33" t="s">
        <v>78</v>
      </c>
      <c r="B34" s="33">
        <v>2017</v>
      </c>
      <c r="C34" s="33" t="s">
        <v>19</v>
      </c>
      <c r="D34" s="35" t="s">
        <v>615</v>
      </c>
      <c r="E34" s="35" t="s">
        <v>616</v>
      </c>
      <c r="F34" s="35" t="s">
        <v>617</v>
      </c>
      <c r="G34" s="24"/>
      <c r="H34" s="24">
        <v>1288.68</v>
      </c>
      <c r="I34" s="35"/>
      <c r="J34" s="33"/>
      <c r="K34" s="33" t="s">
        <v>611</v>
      </c>
      <c r="L34" s="35" t="s">
        <v>679</v>
      </c>
    </row>
    <row r="35" spans="1:12" ht="15.75" customHeight="1" x14ac:dyDescent="0.2">
      <c r="A35" s="33" t="s">
        <v>78</v>
      </c>
      <c r="B35" s="33">
        <v>2017</v>
      </c>
      <c r="C35" s="33" t="s">
        <v>19</v>
      </c>
      <c r="D35" s="35" t="s">
        <v>621</v>
      </c>
      <c r="E35" s="35" t="s">
        <v>622</v>
      </c>
      <c r="F35" s="35" t="s">
        <v>623</v>
      </c>
      <c r="G35" s="24"/>
      <c r="H35" s="24">
        <v>1267.1199999999999</v>
      </c>
      <c r="I35" s="35"/>
      <c r="J35" s="33"/>
      <c r="K35" s="33" t="s">
        <v>611</v>
      </c>
      <c r="L35" s="179" t="s">
        <v>680</v>
      </c>
    </row>
    <row r="36" spans="1:12" ht="15.75" customHeight="1" x14ac:dyDescent="0.2">
      <c r="A36" s="33" t="s">
        <v>78</v>
      </c>
      <c r="B36" s="33">
        <v>2017</v>
      </c>
      <c r="C36" s="33" t="s">
        <v>19</v>
      </c>
      <c r="D36" s="35" t="s">
        <v>624</v>
      </c>
      <c r="E36" s="35" t="s">
        <v>624</v>
      </c>
      <c r="F36" s="35" t="s">
        <v>625</v>
      </c>
      <c r="G36" s="24"/>
      <c r="H36" s="24">
        <v>1119.7</v>
      </c>
      <c r="I36" s="35"/>
      <c r="J36" s="33"/>
      <c r="K36" s="33" t="s">
        <v>611</v>
      </c>
      <c r="L36" s="35" t="s">
        <v>681</v>
      </c>
    </row>
    <row r="37" spans="1:12" ht="15.75" customHeight="1" x14ac:dyDescent="0.2">
      <c r="A37" s="33" t="s">
        <v>78</v>
      </c>
      <c r="B37" s="33">
        <v>2017</v>
      </c>
      <c r="C37" s="33" t="s">
        <v>19</v>
      </c>
      <c r="D37" s="35" t="s">
        <v>618</v>
      </c>
      <c r="E37" s="35" t="s">
        <v>619</v>
      </c>
      <c r="F37" s="35" t="s">
        <v>620</v>
      </c>
      <c r="G37" s="24"/>
      <c r="H37" s="24">
        <v>661.64</v>
      </c>
      <c r="I37" s="35"/>
      <c r="J37" s="33"/>
      <c r="K37" s="33" t="s">
        <v>611</v>
      </c>
      <c r="L37" s="35" t="s">
        <v>682</v>
      </c>
    </row>
    <row r="38" spans="1:12" ht="15.75" customHeight="1" x14ac:dyDescent="0.2">
      <c r="A38" s="33" t="s">
        <v>78</v>
      </c>
      <c r="B38" s="33">
        <v>2017</v>
      </c>
      <c r="C38" s="33" t="s">
        <v>19</v>
      </c>
      <c r="D38" s="35" t="s">
        <v>634</v>
      </c>
      <c r="E38" s="35" t="s">
        <v>634</v>
      </c>
      <c r="F38" s="35" t="s">
        <v>121</v>
      </c>
      <c r="G38" s="24"/>
      <c r="H38" s="24">
        <v>613.29</v>
      </c>
      <c r="I38" s="35"/>
      <c r="J38" s="33"/>
      <c r="K38" s="33" t="s">
        <v>630</v>
      </c>
      <c r="L38" s="179" t="s">
        <v>683</v>
      </c>
    </row>
    <row r="39" spans="1:12" ht="15.75" customHeight="1" x14ac:dyDescent="0.2">
      <c r="A39" s="33" t="s">
        <v>78</v>
      </c>
      <c r="B39" s="33">
        <v>2017</v>
      </c>
      <c r="C39" s="33" t="s">
        <v>19</v>
      </c>
      <c r="D39" s="35" t="s">
        <v>684</v>
      </c>
      <c r="E39" s="35" t="s">
        <v>684</v>
      </c>
      <c r="F39" s="35" t="s">
        <v>124</v>
      </c>
      <c r="G39" s="24"/>
      <c r="H39" s="24">
        <v>542.86</v>
      </c>
      <c r="I39" s="35"/>
      <c r="J39" s="33"/>
      <c r="K39" s="33" t="s">
        <v>640</v>
      </c>
      <c r="L39" s="35" t="s">
        <v>685</v>
      </c>
    </row>
    <row r="40" spans="1:12" ht="15.75" customHeight="1" x14ac:dyDescent="0.2">
      <c r="A40" s="33" t="s">
        <v>78</v>
      </c>
      <c r="B40" s="33">
        <v>2017</v>
      </c>
      <c r="C40" s="33" t="s">
        <v>19</v>
      </c>
      <c r="D40" s="35" t="s">
        <v>652</v>
      </c>
      <c r="E40" s="35" t="s">
        <v>653</v>
      </c>
      <c r="F40" s="35" t="s">
        <v>654</v>
      </c>
      <c r="G40" s="24"/>
      <c r="H40" s="24">
        <v>530.14</v>
      </c>
      <c r="I40" s="35"/>
      <c r="J40" s="33"/>
      <c r="K40" s="33" t="s">
        <v>611</v>
      </c>
      <c r="L40" s="35" t="s">
        <v>686</v>
      </c>
    </row>
    <row r="41" spans="1:12" ht="15.75" customHeight="1" x14ac:dyDescent="0.2">
      <c r="A41" s="33" t="s">
        <v>78</v>
      </c>
      <c r="B41" s="33">
        <v>2017</v>
      </c>
      <c r="C41" s="33" t="s">
        <v>19</v>
      </c>
      <c r="D41" s="35" t="s">
        <v>627</v>
      </c>
      <c r="E41" s="35" t="s">
        <v>628</v>
      </c>
      <c r="F41" s="35" t="s">
        <v>629</v>
      </c>
      <c r="G41" s="24"/>
      <c r="H41" s="24">
        <v>240.92</v>
      </c>
      <c r="I41" s="35"/>
      <c r="J41" s="33"/>
      <c r="K41" s="33" t="s">
        <v>630</v>
      </c>
      <c r="L41" s="179" t="s">
        <v>687</v>
      </c>
    </row>
    <row r="42" spans="1:12" ht="15.75" customHeight="1" x14ac:dyDescent="0.2">
      <c r="A42" s="33" t="s">
        <v>78</v>
      </c>
      <c r="B42" s="33">
        <v>2017</v>
      </c>
      <c r="C42" s="33" t="s">
        <v>19</v>
      </c>
      <c r="D42" s="35" t="s">
        <v>609</v>
      </c>
      <c r="E42" s="35" t="s">
        <v>609</v>
      </c>
      <c r="F42" s="35" t="s">
        <v>610</v>
      </c>
      <c r="G42" s="24"/>
      <c r="H42" s="24">
        <v>203.97</v>
      </c>
      <c r="I42" s="35"/>
      <c r="J42" s="33"/>
      <c r="K42" s="33" t="s">
        <v>611</v>
      </c>
      <c r="L42" s="35" t="s">
        <v>688</v>
      </c>
    </row>
    <row r="43" spans="1:12" ht="15.75" customHeight="1" x14ac:dyDescent="0.2">
      <c r="A43" s="33" t="s">
        <v>78</v>
      </c>
      <c r="B43" s="33">
        <v>2017</v>
      </c>
      <c r="C43" s="33" t="s">
        <v>19</v>
      </c>
      <c r="D43" s="35" t="s">
        <v>642</v>
      </c>
      <c r="E43" s="35" t="s">
        <v>643</v>
      </c>
      <c r="F43" s="35" t="s">
        <v>644</v>
      </c>
      <c r="G43" s="24"/>
      <c r="H43" s="24">
        <v>179.35</v>
      </c>
      <c r="I43" s="35"/>
      <c r="J43" s="33"/>
      <c r="K43" s="33" t="s">
        <v>640</v>
      </c>
      <c r="L43" s="35" t="s">
        <v>689</v>
      </c>
    </row>
    <row r="44" spans="1:12" ht="15.75" customHeight="1" x14ac:dyDescent="0.2">
      <c r="A44" s="33" t="s">
        <v>78</v>
      </c>
      <c r="B44" s="33">
        <v>2017</v>
      </c>
      <c r="C44" s="33" t="s">
        <v>19</v>
      </c>
      <c r="D44" s="132" t="s">
        <v>656</v>
      </c>
      <c r="E44" s="132" t="s">
        <v>656</v>
      </c>
      <c r="F44" s="35" t="s">
        <v>657</v>
      </c>
      <c r="G44" s="24"/>
      <c r="H44" s="24">
        <v>127.42</v>
      </c>
      <c r="I44" s="35"/>
      <c r="J44" s="33"/>
      <c r="K44" s="33" t="s">
        <v>611</v>
      </c>
      <c r="L44" s="35" t="s">
        <v>690</v>
      </c>
    </row>
    <row r="45" spans="1:12" ht="15.75" customHeight="1" x14ac:dyDescent="0.2">
      <c r="A45" s="33" t="s">
        <v>78</v>
      </c>
      <c r="B45" s="33">
        <v>2017</v>
      </c>
      <c r="C45" s="33" t="s">
        <v>19</v>
      </c>
      <c r="D45" s="132" t="s">
        <v>659</v>
      </c>
      <c r="E45" s="132" t="s">
        <v>659</v>
      </c>
      <c r="F45" s="35" t="s">
        <v>659</v>
      </c>
      <c r="G45" s="24"/>
      <c r="H45" s="24">
        <v>23.87</v>
      </c>
      <c r="I45" s="35"/>
      <c r="J45" s="33"/>
      <c r="K45" s="33" t="s">
        <v>630</v>
      </c>
      <c r="L45" s="179" t="s">
        <v>691</v>
      </c>
    </row>
    <row r="46" spans="1:12" ht="15.75" customHeight="1" x14ac:dyDescent="0.2">
      <c r="A46" s="33" t="s">
        <v>78</v>
      </c>
      <c r="B46" s="33">
        <v>2017</v>
      </c>
      <c r="C46" s="33" t="s">
        <v>19</v>
      </c>
      <c r="D46" s="35" t="s">
        <v>692</v>
      </c>
      <c r="E46" s="35" t="s">
        <v>692</v>
      </c>
      <c r="F46" s="35" t="s">
        <v>693</v>
      </c>
      <c r="G46" s="24"/>
      <c r="H46" s="24">
        <v>22.48</v>
      </c>
      <c r="I46" s="35"/>
      <c r="J46" s="33"/>
      <c r="K46" s="33" t="s">
        <v>630</v>
      </c>
      <c r="L46" s="132" t="s">
        <v>694</v>
      </c>
    </row>
    <row r="47" spans="1:12" ht="15.75" customHeight="1" x14ac:dyDescent="0.2">
      <c r="A47" s="33" t="s">
        <v>78</v>
      </c>
      <c r="B47" s="33">
        <v>2018</v>
      </c>
      <c r="C47" s="33" t="s">
        <v>19</v>
      </c>
      <c r="D47" s="35" t="s">
        <v>613</v>
      </c>
      <c r="E47" s="35" t="s">
        <v>613</v>
      </c>
      <c r="F47" s="35" t="s">
        <v>614</v>
      </c>
      <c r="G47" s="24"/>
      <c r="H47" s="24">
        <v>4894.78</v>
      </c>
      <c r="I47" s="35"/>
      <c r="J47" s="33"/>
      <c r="K47" s="33" t="s">
        <v>611</v>
      </c>
      <c r="L47" s="179" t="s">
        <v>695</v>
      </c>
    </row>
    <row r="48" spans="1:12" ht="15.75" customHeight="1" x14ac:dyDescent="0.2">
      <c r="A48" s="33" t="s">
        <v>78</v>
      </c>
      <c r="B48" s="33">
        <v>2018</v>
      </c>
      <c r="C48" s="33" t="s">
        <v>19</v>
      </c>
      <c r="D48" s="35" t="s">
        <v>612</v>
      </c>
      <c r="E48" s="35" t="s">
        <v>612</v>
      </c>
      <c r="F48" s="35" t="s">
        <v>125</v>
      </c>
      <c r="G48" s="24"/>
      <c r="H48" s="24">
        <v>3656.9</v>
      </c>
      <c r="I48" s="35"/>
      <c r="J48" s="33"/>
      <c r="K48" s="33" t="s">
        <v>611</v>
      </c>
      <c r="L48" s="35" t="s">
        <v>696</v>
      </c>
    </row>
    <row r="49" spans="1:12" ht="15.75" customHeight="1" x14ac:dyDescent="0.2">
      <c r="A49" s="33" t="s">
        <v>78</v>
      </c>
      <c r="B49" s="33">
        <v>2018</v>
      </c>
      <c r="C49" s="33" t="s">
        <v>19</v>
      </c>
      <c r="D49" s="35" t="s">
        <v>697</v>
      </c>
      <c r="E49" s="35" t="s">
        <v>698</v>
      </c>
      <c r="F49" s="35" t="s">
        <v>699</v>
      </c>
      <c r="G49" s="24"/>
      <c r="H49" s="24">
        <v>1541.14</v>
      </c>
      <c r="I49" s="35"/>
      <c r="J49" s="33"/>
      <c r="K49" s="33" t="s">
        <v>700</v>
      </c>
      <c r="L49" s="35" t="s">
        <v>701</v>
      </c>
    </row>
    <row r="50" spans="1:12" ht="15.75" customHeight="1" x14ac:dyDescent="0.2">
      <c r="A50" s="33" t="s">
        <v>78</v>
      </c>
      <c r="B50" s="33">
        <v>2018</v>
      </c>
      <c r="C50" s="33" t="s">
        <v>19</v>
      </c>
      <c r="D50" s="35" t="s">
        <v>615</v>
      </c>
      <c r="E50" s="35" t="s">
        <v>616</v>
      </c>
      <c r="F50" s="35" t="s">
        <v>617</v>
      </c>
      <c r="G50" s="24"/>
      <c r="H50" s="24">
        <v>1459.39</v>
      </c>
      <c r="I50" s="35"/>
      <c r="J50" s="33"/>
      <c r="K50" s="33" t="s">
        <v>611</v>
      </c>
      <c r="L50" s="35" t="s">
        <v>702</v>
      </c>
    </row>
    <row r="51" spans="1:12" ht="15.75" customHeight="1" x14ac:dyDescent="0.2">
      <c r="A51" s="33" t="s">
        <v>78</v>
      </c>
      <c r="B51" s="33">
        <v>2018</v>
      </c>
      <c r="C51" s="33" t="s">
        <v>19</v>
      </c>
      <c r="D51" s="35" t="s">
        <v>621</v>
      </c>
      <c r="E51" s="35" t="s">
        <v>622</v>
      </c>
      <c r="F51" s="35" t="s">
        <v>623</v>
      </c>
      <c r="G51" s="24"/>
      <c r="H51" s="24">
        <v>1255.6500000000001</v>
      </c>
      <c r="I51" s="35"/>
      <c r="J51" s="33"/>
      <c r="K51" s="33" t="s">
        <v>611</v>
      </c>
      <c r="L51" s="35" t="s">
        <v>703</v>
      </c>
    </row>
    <row r="52" spans="1:12" ht="15.75" customHeight="1" x14ac:dyDescent="0.2">
      <c r="A52" s="33" t="s">
        <v>78</v>
      </c>
      <c r="B52" s="33">
        <v>2018</v>
      </c>
      <c r="C52" s="33" t="s">
        <v>19</v>
      </c>
      <c r="D52" s="35" t="s">
        <v>677</v>
      </c>
      <c r="E52" s="35" t="s">
        <v>648</v>
      </c>
      <c r="F52" s="35" t="s">
        <v>649</v>
      </c>
      <c r="G52" s="24"/>
      <c r="H52" s="24">
        <v>1114.07</v>
      </c>
      <c r="I52" s="35"/>
      <c r="J52" s="33"/>
      <c r="K52" s="33" t="s">
        <v>611</v>
      </c>
      <c r="L52" s="179" t="s">
        <v>704</v>
      </c>
    </row>
    <row r="53" spans="1:12" ht="15.75" customHeight="1" x14ac:dyDescent="0.2">
      <c r="A53" s="33" t="s">
        <v>78</v>
      </c>
      <c r="B53" s="33">
        <v>2018</v>
      </c>
      <c r="C53" s="33" t="s">
        <v>19</v>
      </c>
      <c r="D53" s="35" t="s">
        <v>634</v>
      </c>
      <c r="E53" s="35" t="s">
        <v>634</v>
      </c>
      <c r="F53" s="35" t="s">
        <v>121</v>
      </c>
      <c r="G53" s="24"/>
      <c r="H53" s="24">
        <v>722.71</v>
      </c>
      <c r="I53" s="35"/>
      <c r="J53" s="33"/>
      <c r="K53" s="33" t="s">
        <v>630</v>
      </c>
      <c r="L53" s="179" t="s">
        <v>705</v>
      </c>
    </row>
    <row r="54" spans="1:12" ht="15.75" customHeight="1" x14ac:dyDescent="0.2">
      <c r="A54" s="33" t="s">
        <v>78</v>
      </c>
      <c r="B54" s="33">
        <v>2018</v>
      </c>
      <c r="C54" s="33" t="s">
        <v>19</v>
      </c>
      <c r="D54" s="35" t="s">
        <v>684</v>
      </c>
      <c r="E54" s="35" t="s">
        <v>684</v>
      </c>
      <c r="F54" s="35" t="s">
        <v>124</v>
      </c>
      <c r="G54" s="24"/>
      <c r="H54" s="24">
        <v>679.11</v>
      </c>
      <c r="I54" s="35"/>
      <c r="J54" s="33"/>
      <c r="K54" s="33" t="s">
        <v>640</v>
      </c>
      <c r="L54" s="35" t="s">
        <v>685</v>
      </c>
    </row>
    <row r="55" spans="1:12" ht="15.75" customHeight="1" x14ac:dyDescent="0.2">
      <c r="A55" s="33" t="s">
        <v>78</v>
      </c>
      <c r="B55" s="33">
        <v>2018</v>
      </c>
      <c r="C55" s="33" t="s">
        <v>19</v>
      </c>
      <c r="D55" s="35" t="s">
        <v>618</v>
      </c>
      <c r="E55" s="35" t="s">
        <v>619</v>
      </c>
      <c r="F55" s="35" t="s">
        <v>620</v>
      </c>
      <c r="G55" s="24"/>
      <c r="H55" s="24">
        <v>632.66</v>
      </c>
      <c r="I55" s="35"/>
      <c r="J55" s="33"/>
      <c r="K55" s="33" t="s">
        <v>611</v>
      </c>
      <c r="L55" s="35" t="s">
        <v>706</v>
      </c>
    </row>
    <row r="56" spans="1:12" ht="15.75" customHeight="1" x14ac:dyDescent="0.2">
      <c r="A56" s="33" t="s">
        <v>78</v>
      </c>
      <c r="B56" s="180">
        <v>2018</v>
      </c>
      <c r="C56" s="33" t="s">
        <v>19</v>
      </c>
      <c r="D56" s="35" t="s">
        <v>707</v>
      </c>
      <c r="E56" s="35" t="s">
        <v>707</v>
      </c>
      <c r="F56" s="35" t="s">
        <v>708</v>
      </c>
      <c r="G56" s="24"/>
      <c r="H56" s="181">
        <v>570.19000000000005</v>
      </c>
      <c r="I56" s="35"/>
      <c r="J56" s="33"/>
      <c r="K56" s="33" t="s">
        <v>611</v>
      </c>
      <c r="L56" s="132" t="s">
        <v>709</v>
      </c>
    </row>
    <row r="57" spans="1:12" ht="15.75" customHeight="1" x14ac:dyDescent="0.2">
      <c r="A57" s="33" t="s">
        <v>78</v>
      </c>
      <c r="B57" s="33">
        <v>2018</v>
      </c>
      <c r="C57" s="33" t="s">
        <v>19</v>
      </c>
      <c r="D57" s="35" t="s">
        <v>627</v>
      </c>
      <c r="E57" s="35" t="s">
        <v>628</v>
      </c>
      <c r="F57" s="35" t="s">
        <v>629</v>
      </c>
      <c r="G57" s="24"/>
      <c r="H57" s="24">
        <v>556.35</v>
      </c>
      <c r="I57" s="35"/>
      <c r="J57" s="33"/>
      <c r="K57" s="33" t="s">
        <v>630</v>
      </c>
      <c r="L57" s="179" t="s">
        <v>710</v>
      </c>
    </row>
    <row r="58" spans="1:12" ht="15.75" customHeight="1" x14ac:dyDescent="0.2">
      <c r="A58" s="33" t="s">
        <v>78</v>
      </c>
      <c r="B58" s="33">
        <v>2018</v>
      </c>
      <c r="C58" s="33" t="s">
        <v>19</v>
      </c>
      <c r="D58" s="35" t="s">
        <v>652</v>
      </c>
      <c r="E58" s="35" t="s">
        <v>653</v>
      </c>
      <c r="F58" s="35" t="s">
        <v>654</v>
      </c>
      <c r="G58" s="24"/>
      <c r="H58" s="24">
        <v>513.69000000000005</v>
      </c>
      <c r="I58" s="35"/>
      <c r="J58" s="33"/>
      <c r="K58" s="33" t="s">
        <v>611</v>
      </c>
      <c r="L58" s="179" t="s">
        <v>711</v>
      </c>
    </row>
    <row r="59" spans="1:12" ht="15.75" customHeight="1" x14ac:dyDescent="0.2">
      <c r="A59" s="33" t="s">
        <v>78</v>
      </c>
      <c r="B59" s="33">
        <v>2018</v>
      </c>
      <c r="C59" s="33" t="s">
        <v>19</v>
      </c>
      <c r="D59" s="35" t="s">
        <v>624</v>
      </c>
      <c r="E59" s="35" t="s">
        <v>624</v>
      </c>
      <c r="F59" s="35" t="s">
        <v>625</v>
      </c>
      <c r="G59" s="24"/>
      <c r="H59" s="24">
        <v>294.31</v>
      </c>
      <c r="I59" s="35"/>
      <c r="J59" s="33"/>
      <c r="K59" s="33" t="s">
        <v>611</v>
      </c>
      <c r="L59" s="35" t="s">
        <v>712</v>
      </c>
    </row>
    <row r="60" spans="1:12" ht="15.75" customHeight="1" x14ac:dyDescent="0.2">
      <c r="A60" s="33" t="s">
        <v>78</v>
      </c>
      <c r="B60" s="33">
        <v>2018</v>
      </c>
      <c r="C60" s="33" t="s">
        <v>19</v>
      </c>
      <c r="D60" s="35" t="s">
        <v>642</v>
      </c>
      <c r="E60" s="35" t="s">
        <v>643</v>
      </c>
      <c r="F60" s="35" t="s">
        <v>644</v>
      </c>
      <c r="G60" s="24"/>
      <c r="H60" s="24">
        <v>217.31</v>
      </c>
      <c r="I60" s="35"/>
      <c r="J60" s="33"/>
      <c r="K60" s="33" t="s">
        <v>640</v>
      </c>
      <c r="L60" s="35" t="s">
        <v>713</v>
      </c>
    </row>
    <row r="61" spans="1:12" ht="15.75" customHeight="1" x14ac:dyDescent="0.2">
      <c r="A61" s="33" t="s">
        <v>78</v>
      </c>
      <c r="B61" s="33">
        <v>2018</v>
      </c>
      <c r="C61" s="33" t="s">
        <v>19</v>
      </c>
      <c r="D61" s="35" t="s">
        <v>609</v>
      </c>
      <c r="E61" s="35" t="s">
        <v>609</v>
      </c>
      <c r="F61" s="35" t="s">
        <v>610</v>
      </c>
      <c r="G61" s="24"/>
      <c r="H61" s="24">
        <v>194.31</v>
      </c>
      <c r="I61" s="35"/>
      <c r="J61" s="33"/>
      <c r="K61" s="33" t="s">
        <v>611</v>
      </c>
      <c r="L61" s="35" t="s">
        <v>714</v>
      </c>
    </row>
    <row r="62" spans="1:12" ht="15.75" customHeight="1" x14ac:dyDescent="0.2">
      <c r="A62" s="33" t="s">
        <v>78</v>
      </c>
      <c r="B62" s="33">
        <v>2018</v>
      </c>
      <c r="C62" s="33" t="s">
        <v>19</v>
      </c>
      <c r="D62" s="132" t="s">
        <v>656</v>
      </c>
      <c r="E62" s="132" t="s">
        <v>656</v>
      </c>
      <c r="F62" s="35" t="s">
        <v>657</v>
      </c>
      <c r="G62" s="24"/>
      <c r="H62" s="24">
        <v>47.74</v>
      </c>
      <c r="I62" s="35"/>
      <c r="J62" s="33"/>
      <c r="K62" s="33" t="s">
        <v>611</v>
      </c>
      <c r="L62" s="35" t="s">
        <v>715</v>
      </c>
    </row>
    <row r="63" spans="1:12" ht="15.75" customHeight="1" x14ac:dyDescent="0.2">
      <c r="A63" s="33" t="s">
        <v>78</v>
      </c>
      <c r="B63" s="33">
        <v>2018</v>
      </c>
      <c r="C63" s="33" t="s">
        <v>19</v>
      </c>
      <c r="D63" s="35" t="s">
        <v>692</v>
      </c>
      <c r="E63" s="35" t="s">
        <v>692</v>
      </c>
      <c r="F63" s="35" t="s">
        <v>693</v>
      </c>
      <c r="G63" s="24"/>
      <c r="H63" s="24">
        <v>44.99</v>
      </c>
      <c r="I63" s="35"/>
      <c r="J63" s="33"/>
      <c r="K63" s="33" t="s">
        <v>611</v>
      </c>
      <c r="L63" s="132" t="s">
        <v>716</v>
      </c>
    </row>
    <row r="64" spans="1:12" ht="15.75" customHeight="1" x14ac:dyDescent="0.2">
      <c r="A64" s="33" t="s">
        <v>78</v>
      </c>
      <c r="B64" s="33">
        <v>2018</v>
      </c>
      <c r="C64" s="33" t="s">
        <v>19</v>
      </c>
      <c r="D64" s="35" t="s">
        <v>246</v>
      </c>
      <c r="E64" s="35" t="s">
        <v>246</v>
      </c>
      <c r="F64" s="35" t="s">
        <v>246</v>
      </c>
      <c r="G64" s="24"/>
      <c r="H64" s="24"/>
      <c r="I64" s="35"/>
      <c r="J64" s="33"/>
      <c r="K64" s="33"/>
      <c r="L64" s="35"/>
    </row>
    <row r="65" spans="1:12" ht="15.75" customHeight="1" x14ac:dyDescent="0.2">
      <c r="A65" s="182" t="s">
        <v>78</v>
      </c>
      <c r="B65" s="182">
        <v>2019</v>
      </c>
      <c r="C65" s="182" t="s">
        <v>19</v>
      </c>
      <c r="D65" s="138" t="s">
        <v>717</v>
      </c>
      <c r="E65" s="138" t="s">
        <v>718</v>
      </c>
      <c r="F65" s="138" t="s">
        <v>718</v>
      </c>
      <c r="G65" s="406">
        <f>H65/6.91</f>
        <v>468.30680173661358</v>
      </c>
      <c r="H65" s="183">
        <v>3236</v>
      </c>
      <c r="I65" s="138"/>
      <c r="J65" s="182">
        <f t="shared" ref="J65:J84" si="0">H65/30216.8*100</f>
        <v>10.709274310979323</v>
      </c>
      <c r="K65" s="182" t="s">
        <v>640</v>
      </c>
      <c r="L65" s="138" t="s">
        <v>719</v>
      </c>
    </row>
    <row r="66" spans="1:12" ht="15.75" customHeight="1" x14ac:dyDescent="0.2">
      <c r="A66" s="33" t="s">
        <v>78</v>
      </c>
      <c r="B66" s="33">
        <v>2019</v>
      </c>
      <c r="C66" s="33" t="s">
        <v>19</v>
      </c>
      <c r="D66" s="35" t="s">
        <v>615</v>
      </c>
      <c r="E66" s="35" t="s">
        <v>616</v>
      </c>
      <c r="F66" s="35" t="s">
        <v>617</v>
      </c>
      <c r="G66" s="40">
        <f t="shared" ref="G66:G85" si="1">H66/6.91</f>
        <v>400.81620839363239</v>
      </c>
      <c r="H66" s="24">
        <v>2769.64</v>
      </c>
      <c r="I66" s="35"/>
      <c r="J66" s="33">
        <f t="shared" si="0"/>
        <v>9.1658944693018451</v>
      </c>
      <c r="K66" s="33" t="s">
        <v>611</v>
      </c>
      <c r="L66" s="35" t="s">
        <v>720</v>
      </c>
    </row>
    <row r="67" spans="1:12" ht="15.75" customHeight="1" x14ac:dyDescent="0.2">
      <c r="A67" s="33" t="s">
        <v>78</v>
      </c>
      <c r="B67" s="33">
        <v>2019</v>
      </c>
      <c r="C67" s="33" t="s">
        <v>19</v>
      </c>
      <c r="D67" s="35" t="s">
        <v>613</v>
      </c>
      <c r="E67" s="35" t="s">
        <v>613</v>
      </c>
      <c r="F67" s="35" t="s">
        <v>614</v>
      </c>
      <c r="G67" s="40">
        <f t="shared" si="1"/>
        <v>307.75832127351663</v>
      </c>
      <c r="H67" s="24">
        <v>2126.61</v>
      </c>
      <c r="I67" s="35"/>
      <c r="J67" s="33">
        <f t="shared" si="0"/>
        <v>7.0378398771544308</v>
      </c>
      <c r="K67" s="33" t="s">
        <v>611</v>
      </c>
      <c r="L67" s="179" t="s">
        <v>721</v>
      </c>
    </row>
    <row r="68" spans="1:12" ht="15.75" customHeight="1" x14ac:dyDescent="0.2">
      <c r="A68" s="33" t="s">
        <v>78</v>
      </c>
      <c r="B68" s="33">
        <v>2019</v>
      </c>
      <c r="C68" s="33" t="s">
        <v>19</v>
      </c>
      <c r="D68" s="35" t="s">
        <v>612</v>
      </c>
      <c r="E68" s="35" t="s">
        <v>612</v>
      </c>
      <c r="F68" s="35" t="s">
        <v>125</v>
      </c>
      <c r="G68" s="40">
        <f t="shared" si="1"/>
        <v>302.02894356005788</v>
      </c>
      <c r="H68" s="24">
        <v>2087.02</v>
      </c>
      <c r="I68" s="35"/>
      <c r="J68" s="33">
        <f t="shared" si="0"/>
        <v>6.9068200471261028</v>
      </c>
      <c r="K68" s="33" t="s">
        <v>611</v>
      </c>
      <c r="L68" s="35" t="s">
        <v>722</v>
      </c>
    </row>
    <row r="69" spans="1:12" ht="15.75" customHeight="1" x14ac:dyDescent="0.2">
      <c r="A69" s="33" t="s">
        <v>78</v>
      </c>
      <c r="B69" s="33">
        <v>2019</v>
      </c>
      <c r="C69" s="33" t="s">
        <v>19</v>
      </c>
      <c r="D69" s="35" t="s">
        <v>723</v>
      </c>
      <c r="E69" s="35" t="s">
        <v>723</v>
      </c>
      <c r="F69" s="35" t="s">
        <v>724</v>
      </c>
      <c r="G69" s="40">
        <f t="shared" si="1"/>
        <v>236.27641099855282</v>
      </c>
      <c r="H69" s="24">
        <v>1632.67</v>
      </c>
      <c r="I69" s="35"/>
      <c r="J69" s="33">
        <f t="shared" si="0"/>
        <v>5.4031863069550718</v>
      </c>
      <c r="K69" s="33" t="s">
        <v>640</v>
      </c>
      <c r="L69" s="35" t="s">
        <v>725</v>
      </c>
    </row>
    <row r="70" spans="1:12" ht="15.75" customHeight="1" x14ac:dyDescent="0.2">
      <c r="A70" s="33" t="s">
        <v>78</v>
      </c>
      <c r="B70" s="33">
        <v>2019</v>
      </c>
      <c r="C70" s="33" t="s">
        <v>19</v>
      </c>
      <c r="D70" s="35" t="s">
        <v>697</v>
      </c>
      <c r="E70" s="35" t="s">
        <v>698</v>
      </c>
      <c r="F70" s="35" t="s">
        <v>699</v>
      </c>
      <c r="G70" s="40">
        <f t="shared" si="1"/>
        <v>201.44428364688858</v>
      </c>
      <c r="H70" s="24">
        <v>1391.98</v>
      </c>
      <c r="I70" s="35"/>
      <c r="J70" s="33">
        <f t="shared" si="0"/>
        <v>4.6066426623600121</v>
      </c>
      <c r="K70" s="33" t="s">
        <v>700</v>
      </c>
      <c r="L70" s="35" t="s">
        <v>701</v>
      </c>
    </row>
    <row r="71" spans="1:12" ht="15.75" customHeight="1" x14ac:dyDescent="0.2">
      <c r="A71" s="33" t="s">
        <v>78</v>
      </c>
      <c r="B71" s="33">
        <v>2019</v>
      </c>
      <c r="C71" s="33" t="s">
        <v>19</v>
      </c>
      <c r="D71" s="35" t="s">
        <v>621</v>
      </c>
      <c r="E71" s="35" t="s">
        <v>622</v>
      </c>
      <c r="F71" s="35" t="s">
        <v>623</v>
      </c>
      <c r="G71" s="40">
        <f t="shared" si="1"/>
        <v>163.7149059334298</v>
      </c>
      <c r="H71" s="24">
        <v>1131.27</v>
      </c>
      <c r="I71" s="35"/>
      <c r="J71" s="33">
        <f t="shared" si="0"/>
        <v>3.7438444838632816</v>
      </c>
      <c r="K71" s="33" t="s">
        <v>611</v>
      </c>
      <c r="L71" s="35" t="s">
        <v>726</v>
      </c>
    </row>
    <row r="72" spans="1:12" ht="15.75" customHeight="1" x14ac:dyDescent="0.2">
      <c r="A72" s="33" t="s">
        <v>78</v>
      </c>
      <c r="B72" s="33">
        <v>2019</v>
      </c>
      <c r="C72" s="33" t="s">
        <v>19</v>
      </c>
      <c r="D72" s="35" t="s">
        <v>634</v>
      </c>
      <c r="E72" s="35" t="s">
        <v>634</v>
      </c>
      <c r="F72" s="35" t="s">
        <v>121</v>
      </c>
      <c r="G72" s="40">
        <f t="shared" si="1"/>
        <v>122.27930535455862</v>
      </c>
      <c r="H72" s="24">
        <v>844.95</v>
      </c>
      <c r="I72" s="35"/>
      <c r="J72" s="33">
        <f t="shared" si="0"/>
        <v>2.7962921288819467</v>
      </c>
      <c r="K72" s="33" t="s">
        <v>630</v>
      </c>
      <c r="L72" s="179" t="s">
        <v>727</v>
      </c>
    </row>
    <row r="73" spans="1:12" ht="15.75" customHeight="1" x14ac:dyDescent="0.2">
      <c r="A73" s="33" t="s">
        <v>78</v>
      </c>
      <c r="B73" s="180">
        <v>2019</v>
      </c>
      <c r="C73" s="33" t="s">
        <v>19</v>
      </c>
      <c r="D73" s="35" t="s">
        <v>707</v>
      </c>
      <c r="E73" s="35" t="s">
        <v>707</v>
      </c>
      <c r="F73" s="35" t="s">
        <v>708</v>
      </c>
      <c r="G73" s="40">
        <f t="shared" si="1"/>
        <v>113.56150506512301</v>
      </c>
      <c r="H73" s="181">
        <v>784.71</v>
      </c>
      <c r="I73" s="35"/>
      <c r="J73" s="33">
        <f t="shared" si="0"/>
        <v>2.5969328320669298</v>
      </c>
      <c r="K73" s="33" t="s">
        <v>611</v>
      </c>
      <c r="L73" s="132" t="s">
        <v>728</v>
      </c>
    </row>
    <row r="74" spans="1:12" ht="15.75" customHeight="1" x14ac:dyDescent="0.2">
      <c r="A74" s="33" t="s">
        <v>78</v>
      </c>
      <c r="B74" s="33">
        <v>2019</v>
      </c>
      <c r="C74" s="33" t="s">
        <v>19</v>
      </c>
      <c r="D74" s="35" t="s">
        <v>684</v>
      </c>
      <c r="E74" s="35" t="s">
        <v>684</v>
      </c>
      <c r="F74" s="35" t="s">
        <v>124</v>
      </c>
      <c r="G74" s="40">
        <f t="shared" si="1"/>
        <v>109.42112879884226</v>
      </c>
      <c r="H74" s="184">
        <v>756.1</v>
      </c>
      <c r="I74" s="35"/>
      <c r="J74" s="33">
        <f t="shared" si="0"/>
        <v>2.5022504037489077</v>
      </c>
      <c r="K74" s="33" t="s">
        <v>640</v>
      </c>
      <c r="L74" s="35" t="s">
        <v>729</v>
      </c>
    </row>
    <row r="75" spans="1:12" ht="15.75" customHeight="1" x14ac:dyDescent="0.2">
      <c r="A75" s="33" t="s">
        <v>78</v>
      </c>
      <c r="B75" s="33">
        <v>2019</v>
      </c>
      <c r="C75" s="33" t="s">
        <v>19</v>
      </c>
      <c r="D75" s="35" t="s">
        <v>642</v>
      </c>
      <c r="E75" s="35" t="s">
        <v>643</v>
      </c>
      <c r="F75" s="35" t="s">
        <v>644</v>
      </c>
      <c r="G75" s="40">
        <f t="shared" si="1"/>
        <v>70.713458755426913</v>
      </c>
      <c r="H75" s="24">
        <v>488.63</v>
      </c>
      <c r="I75" s="35"/>
      <c r="J75" s="33">
        <f t="shared" si="0"/>
        <v>1.617080564454211</v>
      </c>
      <c r="K75" s="33" t="s">
        <v>640</v>
      </c>
      <c r="L75" s="35" t="s">
        <v>730</v>
      </c>
    </row>
    <row r="76" spans="1:12" ht="15.75" customHeight="1" x14ac:dyDescent="0.2">
      <c r="A76" s="33" t="s">
        <v>78</v>
      </c>
      <c r="B76" s="33">
        <v>2019</v>
      </c>
      <c r="C76" s="33" t="s">
        <v>19</v>
      </c>
      <c r="D76" s="35" t="s">
        <v>618</v>
      </c>
      <c r="E76" s="35" t="s">
        <v>619</v>
      </c>
      <c r="F76" s="35" t="s">
        <v>620</v>
      </c>
      <c r="G76" s="40">
        <f t="shared" si="1"/>
        <v>70.406657018813306</v>
      </c>
      <c r="H76" s="24">
        <v>486.51</v>
      </c>
      <c r="I76" s="35"/>
      <c r="J76" s="33">
        <f t="shared" si="0"/>
        <v>1.6100645998252627</v>
      </c>
      <c r="K76" s="33" t="s">
        <v>611</v>
      </c>
      <c r="L76" s="35" t="s">
        <v>731</v>
      </c>
    </row>
    <row r="77" spans="1:12" ht="15.75" customHeight="1" x14ac:dyDescent="0.2">
      <c r="A77" s="33" t="s">
        <v>78</v>
      </c>
      <c r="B77" s="33">
        <v>2019</v>
      </c>
      <c r="C77" s="33" t="s">
        <v>19</v>
      </c>
      <c r="D77" s="35" t="s">
        <v>627</v>
      </c>
      <c r="E77" s="35" t="s">
        <v>628</v>
      </c>
      <c r="F77" s="35" t="s">
        <v>629</v>
      </c>
      <c r="G77" s="40">
        <f t="shared" si="1"/>
        <v>66.408104196816211</v>
      </c>
      <c r="H77" s="24">
        <v>458.88</v>
      </c>
      <c r="I77" s="35"/>
      <c r="J77" s="33">
        <f t="shared" si="0"/>
        <v>1.5186254004394906</v>
      </c>
      <c r="K77" s="33" t="s">
        <v>630</v>
      </c>
      <c r="L77" s="179" t="s">
        <v>732</v>
      </c>
    </row>
    <row r="78" spans="1:12" ht="15.75" customHeight="1" x14ac:dyDescent="0.2">
      <c r="A78" s="33" t="s">
        <v>78</v>
      </c>
      <c r="B78" s="33">
        <v>2019</v>
      </c>
      <c r="C78" s="33" t="s">
        <v>19</v>
      </c>
      <c r="D78" s="35" t="s">
        <v>677</v>
      </c>
      <c r="E78" s="35" t="s">
        <v>648</v>
      </c>
      <c r="F78" s="35" t="s">
        <v>649</v>
      </c>
      <c r="G78" s="40">
        <f t="shared" si="1"/>
        <v>60.486251808972497</v>
      </c>
      <c r="H78" s="24">
        <v>417.96</v>
      </c>
      <c r="I78" s="35"/>
      <c r="J78" s="33">
        <f t="shared" si="0"/>
        <v>1.3832040454316803</v>
      </c>
      <c r="K78" s="33" t="s">
        <v>611</v>
      </c>
      <c r="L78" s="35" t="s">
        <v>733</v>
      </c>
    </row>
    <row r="79" spans="1:12" ht="15.75" customHeight="1" x14ac:dyDescent="0.2">
      <c r="A79" s="33" t="s">
        <v>78</v>
      </c>
      <c r="B79" s="33">
        <v>2019</v>
      </c>
      <c r="C79" s="33" t="s">
        <v>19</v>
      </c>
      <c r="D79" s="35" t="s">
        <v>609</v>
      </c>
      <c r="E79" s="35" t="s">
        <v>609</v>
      </c>
      <c r="F79" s="35" t="s">
        <v>610</v>
      </c>
      <c r="G79" s="40">
        <f t="shared" si="1"/>
        <v>37.123010130246016</v>
      </c>
      <c r="H79" s="24">
        <v>256.52</v>
      </c>
      <c r="I79" s="35"/>
      <c r="J79" s="33">
        <f t="shared" si="0"/>
        <v>0.84893172010272433</v>
      </c>
      <c r="K79" s="33" t="s">
        <v>611</v>
      </c>
      <c r="L79" s="35" t="s">
        <v>734</v>
      </c>
    </row>
    <row r="80" spans="1:12" ht="15.75" customHeight="1" x14ac:dyDescent="0.2">
      <c r="A80" s="33" t="s">
        <v>78</v>
      </c>
      <c r="B80" s="33">
        <v>2019</v>
      </c>
      <c r="C80" s="33" t="s">
        <v>19</v>
      </c>
      <c r="D80" s="35" t="s">
        <v>735</v>
      </c>
      <c r="E80" s="35" t="s">
        <v>736</v>
      </c>
      <c r="F80" s="35" t="s">
        <v>122</v>
      </c>
      <c r="G80" s="40">
        <f t="shared" si="1"/>
        <v>17.421128798842258</v>
      </c>
      <c r="H80" s="24">
        <v>120.38</v>
      </c>
      <c r="I80" s="35"/>
      <c r="J80" s="33">
        <f t="shared" si="0"/>
        <v>0.39838765190225306</v>
      </c>
      <c r="K80" s="33" t="s">
        <v>611</v>
      </c>
      <c r="L80" s="179" t="s">
        <v>737</v>
      </c>
    </row>
    <row r="81" spans="1:12" ht="15.75" customHeight="1" x14ac:dyDescent="0.2">
      <c r="A81" s="33" t="s">
        <v>78</v>
      </c>
      <c r="B81" s="33">
        <v>2019</v>
      </c>
      <c r="C81" s="33" t="s">
        <v>19</v>
      </c>
      <c r="D81" s="35" t="s">
        <v>738</v>
      </c>
      <c r="E81" s="35" t="s">
        <v>739</v>
      </c>
      <c r="F81" s="35" t="s">
        <v>739</v>
      </c>
      <c r="G81" s="40">
        <f t="shared" si="1"/>
        <v>12.703328509406656</v>
      </c>
      <c r="H81" s="24">
        <v>87.78</v>
      </c>
      <c r="I81" s="35"/>
      <c r="J81" s="33">
        <f t="shared" si="0"/>
        <v>0.29050064864578645</v>
      </c>
      <c r="K81" s="33" t="s">
        <v>611</v>
      </c>
      <c r="L81" s="179" t="s">
        <v>740</v>
      </c>
    </row>
    <row r="82" spans="1:12" ht="15.75" customHeight="1" x14ac:dyDescent="0.2">
      <c r="A82" s="33" t="s">
        <v>78</v>
      </c>
      <c r="B82" s="33">
        <v>2019</v>
      </c>
      <c r="C82" s="33" t="s">
        <v>19</v>
      </c>
      <c r="D82" s="35" t="s">
        <v>692</v>
      </c>
      <c r="E82" s="35" t="s">
        <v>692</v>
      </c>
      <c r="F82" s="35" t="s">
        <v>693</v>
      </c>
      <c r="G82" s="40">
        <f t="shared" si="1"/>
        <v>2.8335745296671488</v>
      </c>
      <c r="H82" s="24">
        <v>19.579999999999998</v>
      </c>
      <c r="I82" s="35"/>
      <c r="J82" s="33">
        <f t="shared" si="0"/>
        <v>6.4798390299436071E-2</v>
      </c>
      <c r="K82" s="33" t="s">
        <v>611</v>
      </c>
      <c r="L82" s="132" t="s">
        <v>741</v>
      </c>
    </row>
    <row r="83" spans="1:12" ht="15.75" customHeight="1" x14ac:dyDescent="0.2">
      <c r="A83" s="33" t="s">
        <v>78</v>
      </c>
      <c r="B83" s="33">
        <v>2019</v>
      </c>
      <c r="C83" s="33" t="s">
        <v>19</v>
      </c>
      <c r="D83" s="132" t="s">
        <v>656</v>
      </c>
      <c r="E83" s="132" t="s">
        <v>656</v>
      </c>
      <c r="F83" s="35" t="s">
        <v>657</v>
      </c>
      <c r="G83" s="40">
        <f t="shared" si="1"/>
        <v>0.81620839363241671</v>
      </c>
      <c r="H83" s="24">
        <v>5.64</v>
      </c>
      <c r="I83" s="35"/>
      <c r="J83" s="33">
        <f t="shared" si="0"/>
        <v>1.8665113446824283E-2</v>
      </c>
      <c r="K83" s="33" t="s">
        <v>611</v>
      </c>
      <c r="L83" s="35" t="s">
        <v>742</v>
      </c>
    </row>
    <row r="84" spans="1:12" ht="15.75" customHeight="1" x14ac:dyDescent="0.2">
      <c r="A84" s="33" t="s">
        <v>78</v>
      </c>
      <c r="B84" s="33">
        <v>2019</v>
      </c>
      <c r="C84" s="33" t="s">
        <v>19</v>
      </c>
      <c r="D84" s="35" t="s">
        <v>624</v>
      </c>
      <c r="E84" s="35" t="s">
        <v>624</v>
      </c>
      <c r="F84" s="35" t="s">
        <v>625</v>
      </c>
      <c r="G84" s="40">
        <f t="shared" si="1"/>
        <v>-27.767004341534008</v>
      </c>
      <c r="H84" s="24">
        <v>-191.87</v>
      </c>
      <c r="I84" s="35"/>
      <c r="J84" s="33">
        <f t="shared" si="0"/>
        <v>-0.63497789309258423</v>
      </c>
      <c r="K84" s="33" t="s">
        <v>611</v>
      </c>
      <c r="L84" s="35" t="s">
        <v>743</v>
      </c>
    </row>
    <row r="85" spans="1:12" ht="15.75" customHeight="1" x14ac:dyDescent="0.2">
      <c r="A85" s="33" t="s">
        <v>78</v>
      </c>
      <c r="B85" s="33">
        <v>2019</v>
      </c>
      <c r="C85" s="33" t="s">
        <v>19</v>
      </c>
      <c r="D85" s="8" t="s">
        <v>246</v>
      </c>
      <c r="E85" s="8" t="s">
        <v>246</v>
      </c>
      <c r="F85" s="8" t="s">
        <v>246</v>
      </c>
      <c r="G85" s="40">
        <f t="shared" si="1"/>
        <v>1764.6946454413894</v>
      </c>
      <c r="H85" s="24">
        <v>12194.04</v>
      </c>
      <c r="I85" s="35"/>
      <c r="J85" s="33"/>
      <c r="K85" s="33"/>
      <c r="L85" s="179"/>
    </row>
    <row r="86" spans="1:12" ht="15.75" customHeight="1" x14ac:dyDescent="0.2">
      <c r="A86" s="182" t="s">
        <v>78</v>
      </c>
      <c r="B86" s="182">
        <v>2020</v>
      </c>
      <c r="C86" s="182" t="s">
        <v>19</v>
      </c>
      <c r="D86" s="138" t="s">
        <v>613</v>
      </c>
      <c r="E86" s="138" t="s">
        <v>613</v>
      </c>
      <c r="F86" s="138" t="s">
        <v>614</v>
      </c>
      <c r="G86" s="406">
        <f>H86/6.9</f>
        <v>505.26231884057967</v>
      </c>
      <c r="H86" s="185">
        <v>3486.31</v>
      </c>
      <c r="I86" s="138"/>
      <c r="J86" s="182">
        <f t="shared" ref="J86:J104" si="2">H86/9695.6*100</f>
        <v>35.957650893188656</v>
      </c>
      <c r="K86" s="182" t="s">
        <v>611</v>
      </c>
      <c r="L86" s="186" t="s">
        <v>744</v>
      </c>
    </row>
    <row r="87" spans="1:12" ht="15.75" customHeight="1" x14ac:dyDescent="0.2">
      <c r="A87" s="33" t="s">
        <v>78</v>
      </c>
      <c r="B87" s="33">
        <v>2020</v>
      </c>
      <c r="C87" s="33" t="s">
        <v>19</v>
      </c>
      <c r="D87" s="35" t="s">
        <v>717</v>
      </c>
      <c r="E87" s="35" t="s">
        <v>718</v>
      </c>
      <c r="F87" s="35" t="s">
        <v>718</v>
      </c>
      <c r="G87" s="40">
        <f t="shared" ref="G87:G104" si="3">H87/6.9</f>
        <v>294.66666666666669</v>
      </c>
      <c r="H87" s="24">
        <v>2033.2</v>
      </c>
      <c r="I87" s="35"/>
      <c r="J87" s="33">
        <f t="shared" si="2"/>
        <v>20.970337060109738</v>
      </c>
      <c r="K87" s="33" t="s">
        <v>640</v>
      </c>
      <c r="L87" s="35" t="s">
        <v>745</v>
      </c>
    </row>
    <row r="88" spans="1:12" ht="15.75" customHeight="1" x14ac:dyDescent="0.2">
      <c r="A88" s="33" t="s">
        <v>78</v>
      </c>
      <c r="B88" s="33">
        <v>2020</v>
      </c>
      <c r="C88" s="33" t="s">
        <v>19</v>
      </c>
      <c r="D88" s="35" t="s">
        <v>612</v>
      </c>
      <c r="E88" s="35" t="s">
        <v>612</v>
      </c>
      <c r="F88" s="35" t="s">
        <v>125</v>
      </c>
      <c r="G88" s="40">
        <f t="shared" si="3"/>
        <v>189.7782608695652</v>
      </c>
      <c r="H88" s="24">
        <v>1309.47</v>
      </c>
      <c r="I88" s="35"/>
      <c r="J88" s="33">
        <f t="shared" si="2"/>
        <v>13.505817071661372</v>
      </c>
      <c r="K88" s="33" t="s">
        <v>611</v>
      </c>
      <c r="L88" s="179" t="s">
        <v>746</v>
      </c>
    </row>
    <row r="89" spans="1:12" ht="15.75" customHeight="1" x14ac:dyDescent="0.2">
      <c r="A89" s="33" t="s">
        <v>78</v>
      </c>
      <c r="B89" s="33">
        <v>2020</v>
      </c>
      <c r="C89" s="33" t="s">
        <v>19</v>
      </c>
      <c r="D89" s="35" t="s">
        <v>723</v>
      </c>
      <c r="E89" s="35" t="s">
        <v>723</v>
      </c>
      <c r="F89" s="35" t="s">
        <v>724</v>
      </c>
      <c r="G89" s="40">
        <f t="shared" si="3"/>
        <v>174.98840579710145</v>
      </c>
      <c r="H89" s="24">
        <v>1207.42</v>
      </c>
      <c r="I89" s="35"/>
      <c r="J89" s="33">
        <f t="shared" si="2"/>
        <v>12.453277775485788</v>
      </c>
      <c r="K89" s="33" t="s">
        <v>640</v>
      </c>
      <c r="L89" s="35" t="s">
        <v>747</v>
      </c>
    </row>
    <row r="90" spans="1:12" ht="15.75" customHeight="1" x14ac:dyDescent="0.2">
      <c r="A90" s="33" t="s">
        <v>78</v>
      </c>
      <c r="B90" s="33">
        <v>2020</v>
      </c>
      <c r="C90" s="33" t="s">
        <v>19</v>
      </c>
      <c r="D90" s="35" t="s">
        <v>697</v>
      </c>
      <c r="E90" s="35" t="s">
        <v>698</v>
      </c>
      <c r="F90" s="35" t="s">
        <v>699</v>
      </c>
      <c r="G90" s="40">
        <f t="shared" si="3"/>
        <v>173.57681159420289</v>
      </c>
      <c r="H90" s="24">
        <v>1197.68</v>
      </c>
      <c r="I90" s="35"/>
      <c r="J90" s="33">
        <f t="shared" si="2"/>
        <v>12.352819835801807</v>
      </c>
      <c r="K90" s="33" t="s">
        <v>700</v>
      </c>
      <c r="L90" s="35" t="s">
        <v>748</v>
      </c>
    </row>
    <row r="91" spans="1:12" ht="15.75" customHeight="1" x14ac:dyDescent="0.2">
      <c r="A91" s="33" t="s">
        <v>78</v>
      </c>
      <c r="B91" s="33">
        <v>2020</v>
      </c>
      <c r="C91" s="33" t="s">
        <v>19</v>
      </c>
      <c r="D91" s="35" t="s">
        <v>615</v>
      </c>
      <c r="E91" s="35" t="s">
        <v>616</v>
      </c>
      <c r="F91" s="35" t="s">
        <v>617</v>
      </c>
      <c r="G91" s="40">
        <f t="shared" si="3"/>
        <v>158.74057971014491</v>
      </c>
      <c r="H91" s="24">
        <v>1095.31</v>
      </c>
      <c r="I91" s="35"/>
      <c r="J91" s="33">
        <f t="shared" si="2"/>
        <v>11.296980073435371</v>
      </c>
      <c r="K91" s="33" t="s">
        <v>611</v>
      </c>
      <c r="L91" s="179" t="s">
        <v>749</v>
      </c>
    </row>
    <row r="92" spans="1:12" ht="15.75" customHeight="1" x14ac:dyDescent="0.2">
      <c r="A92" s="33" t="s">
        <v>78</v>
      </c>
      <c r="B92" s="33">
        <v>2020</v>
      </c>
      <c r="C92" s="33" t="s">
        <v>19</v>
      </c>
      <c r="D92" s="35" t="s">
        <v>684</v>
      </c>
      <c r="E92" s="35" t="s">
        <v>684</v>
      </c>
      <c r="F92" s="35" t="s">
        <v>124</v>
      </c>
      <c r="G92" s="40">
        <f t="shared" si="3"/>
        <v>138.02898550724638</v>
      </c>
      <c r="H92" s="184">
        <v>952.4</v>
      </c>
      <c r="I92" s="35"/>
      <c r="J92" s="33">
        <f t="shared" si="2"/>
        <v>9.8230125005156967</v>
      </c>
      <c r="K92" s="33" t="s">
        <v>640</v>
      </c>
      <c r="L92" s="35" t="s">
        <v>729</v>
      </c>
    </row>
    <row r="93" spans="1:12" ht="15.75" customHeight="1" x14ac:dyDescent="0.2">
      <c r="A93" s="33" t="s">
        <v>78</v>
      </c>
      <c r="B93" s="33">
        <v>2020</v>
      </c>
      <c r="C93" s="33" t="s">
        <v>19</v>
      </c>
      <c r="D93" s="35" t="s">
        <v>621</v>
      </c>
      <c r="E93" s="35" t="s">
        <v>622</v>
      </c>
      <c r="F93" s="35" t="s">
        <v>623</v>
      </c>
      <c r="G93" s="40">
        <f t="shared" si="3"/>
        <v>95.662318840579715</v>
      </c>
      <c r="H93" s="24">
        <v>660.07</v>
      </c>
      <c r="I93" s="35"/>
      <c r="J93" s="33">
        <f t="shared" si="2"/>
        <v>6.807933495606254</v>
      </c>
      <c r="K93" s="33" t="s">
        <v>611</v>
      </c>
      <c r="L93" s="35" t="s">
        <v>750</v>
      </c>
    </row>
    <row r="94" spans="1:12" ht="15.75" customHeight="1" x14ac:dyDescent="0.2">
      <c r="A94" s="33" t="s">
        <v>78</v>
      </c>
      <c r="B94" s="33">
        <v>2020</v>
      </c>
      <c r="C94" s="33" t="s">
        <v>19</v>
      </c>
      <c r="D94" s="35" t="s">
        <v>627</v>
      </c>
      <c r="E94" s="35" t="s">
        <v>628</v>
      </c>
      <c r="F94" s="35" t="s">
        <v>629</v>
      </c>
      <c r="G94" s="40">
        <f t="shared" si="3"/>
        <v>62.168115942028976</v>
      </c>
      <c r="H94" s="24">
        <v>428.96</v>
      </c>
      <c r="I94" s="35"/>
      <c r="J94" s="33">
        <f t="shared" si="2"/>
        <v>4.4242749288336976</v>
      </c>
      <c r="K94" s="33" t="s">
        <v>630</v>
      </c>
      <c r="L94" s="179" t="s">
        <v>751</v>
      </c>
    </row>
    <row r="95" spans="1:12" ht="15.75" customHeight="1" x14ac:dyDescent="0.2">
      <c r="A95" s="33" t="s">
        <v>78</v>
      </c>
      <c r="B95" s="180">
        <v>2020</v>
      </c>
      <c r="C95" s="33" t="s">
        <v>19</v>
      </c>
      <c r="D95" s="35" t="s">
        <v>707</v>
      </c>
      <c r="E95" s="35" t="s">
        <v>707</v>
      </c>
      <c r="F95" s="35" t="s">
        <v>708</v>
      </c>
      <c r="G95" s="40">
        <f t="shared" si="3"/>
        <v>60.552173913043475</v>
      </c>
      <c r="H95" s="181">
        <v>417.81</v>
      </c>
      <c r="I95" s="35"/>
      <c r="J95" s="33">
        <f t="shared" si="2"/>
        <v>4.3092743099962867</v>
      </c>
      <c r="K95" s="33" t="s">
        <v>611</v>
      </c>
      <c r="L95" s="132" t="s">
        <v>752</v>
      </c>
    </row>
    <row r="96" spans="1:12" ht="15.75" customHeight="1" x14ac:dyDescent="0.2">
      <c r="A96" s="33" t="s">
        <v>78</v>
      </c>
      <c r="B96" s="33">
        <v>2020</v>
      </c>
      <c r="C96" s="33" t="s">
        <v>19</v>
      </c>
      <c r="D96" s="35" t="s">
        <v>634</v>
      </c>
      <c r="E96" s="35" t="s">
        <v>634</v>
      </c>
      <c r="F96" s="35" t="s">
        <v>121</v>
      </c>
      <c r="G96" s="40">
        <f t="shared" si="3"/>
        <v>56.026086956521731</v>
      </c>
      <c r="H96" s="24">
        <v>386.58</v>
      </c>
      <c r="I96" s="35"/>
      <c r="J96" s="33">
        <f t="shared" si="2"/>
        <v>3.9871694376830726</v>
      </c>
      <c r="K96" s="33" t="s">
        <v>630</v>
      </c>
      <c r="L96" s="179" t="s">
        <v>753</v>
      </c>
    </row>
    <row r="97" spans="1:12" ht="15.75" customHeight="1" x14ac:dyDescent="0.2">
      <c r="A97" s="33" t="s">
        <v>78</v>
      </c>
      <c r="B97" s="33">
        <v>2020</v>
      </c>
      <c r="C97" s="33" t="s">
        <v>19</v>
      </c>
      <c r="D97" s="35" t="s">
        <v>618</v>
      </c>
      <c r="E97" s="35" t="s">
        <v>619</v>
      </c>
      <c r="F97" s="35" t="s">
        <v>620</v>
      </c>
      <c r="G97" s="40">
        <f t="shared" si="3"/>
        <v>52.78550724637681</v>
      </c>
      <c r="H97" s="24">
        <v>364.22</v>
      </c>
      <c r="I97" s="35"/>
      <c r="J97" s="33">
        <f t="shared" si="2"/>
        <v>3.7565493625974673</v>
      </c>
      <c r="K97" s="33" t="s">
        <v>611</v>
      </c>
      <c r="L97" s="35" t="s">
        <v>754</v>
      </c>
    </row>
    <row r="98" spans="1:12" ht="15.75" customHeight="1" x14ac:dyDescent="0.2">
      <c r="A98" s="33" t="s">
        <v>78</v>
      </c>
      <c r="B98" s="33">
        <v>2020</v>
      </c>
      <c r="C98" s="33" t="s">
        <v>19</v>
      </c>
      <c r="D98" s="35" t="s">
        <v>609</v>
      </c>
      <c r="E98" s="35" t="s">
        <v>609</v>
      </c>
      <c r="F98" s="35" t="s">
        <v>610</v>
      </c>
      <c r="G98" s="40">
        <f t="shared" si="3"/>
        <v>50.49130434782608</v>
      </c>
      <c r="H98" s="24">
        <v>348.39</v>
      </c>
      <c r="I98" s="35"/>
      <c r="J98" s="33">
        <f t="shared" si="2"/>
        <v>3.5932794257188823</v>
      </c>
      <c r="K98" s="33" t="s">
        <v>611</v>
      </c>
      <c r="L98" s="35" t="s">
        <v>755</v>
      </c>
    </row>
    <row r="99" spans="1:12" ht="15.75" customHeight="1" x14ac:dyDescent="0.2">
      <c r="A99" s="33" t="s">
        <v>78</v>
      </c>
      <c r="B99" s="33">
        <v>2020</v>
      </c>
      <c r="C99" s="33" t="s">
        <v>19</v>
      </c>
      <c r="D99" s="35" t="s">
        <v>642</v>
      </c>
      <c r="E99" s="35" t="s">
        <v>643</v>
      </c>
      <c r="F99" s="35" t="s">
        <v>644</v>
      </c>
      <c r="G99" s="40">
        <f t="shared" si="3"/>
        <v>37.163768115942027</v>
      </c>
      <c r="H99" s="24">
        <v>256.43</v>
      </c>
      <c r="I99" s="35"/>
      <c r="J99" s="33">
        <f t="shared" si="2"/>
        <v>2.6448079541235199</v>
      </c>
      <c r="K99" s="33" t="s">
        <v>640</v>
      </c>
      <c r="L99" s="35" t="s">
        <v>756</v>
      </c>
    </row>
    <row r="100" spans="1:12" ht="15.75" customHeight="1" x14ac:dyDescent="0.2">
      <c r="A100" s="33" t="s">
        <v>78</v>
      </c>
      <c r="B100" s="33">
        <v>2020</v>
      </c>
      <c r="C100" s="33" t="s">
        <v>19</v>
      </c>
      <c r="D100" s="35" t="s">
        <v>624</v>
      </c>
      <c r="E100" s="35" t="s">
        <v>624</v>
      </c>
      <c r="F100" s="35" t="s">
        <v>625</v>
      </c>
      <c r="G100" s="40">
        <f t="shared" si="3"/>
        <v>26.098550724637683</v>
      </c>
      <c r="H100" s="24">
        <v>180.08</v>
      </c>
      <c r="I100" s="35"/>
      <c r="J100" s="33">
        <f t="shared" si="2"/>
        <v>1.8573373489005323</v>
      </c>
      <c r="K100" s="33" t="s">
        <v>611</v>
      </c>
      <c r="L100" s="35" t="s">
        <v>757</v>
      </c>
    </row>
    <row r="101" spans="1:12" ht="15.75" customHeight="1" x14ac:dyDescent="0.2">
      <c r="A101" s="33" t="s">
        <v>78</v>
      </c>
      <c r="B101" s="33">
        <v>2020</v>
      </c>
      <c r="C101" s="33" t="s">
        <v>19</v>
      </c>
      <c r="D101" s="35" t="s">
        <v>677</v>
      </c>
      <c r="E101" s="35" t="s">
        <v>648</v>
      </c>
      <c r="F101" s="35" t="s">
        <v>649</v>
      </c>
      <c r="G101" s="40">
        <f t="shared" si="3"/>
        <v>12.713043478260868</v>
      </c>
      <c r="H101" s="24">
        <v>87.72</v>
      </c>
      <c r="I101" s="35"/>
      <c r="J101" s="33">
        <f t="shared" si="2"/>
        <v>0.90474029456660743</v>
      </c>
      <c r="K101" s="33" t="s">
        <v>611</v>
      </c>
      <c r="L101" s="35" t="s">
        <v>758</v>
      </c>
    </row>
    <row r="102" spans="1:12" ht="15.75" customHeight="1" x14ac:dyDescent="0.2">
      <c r="A102" s="33" t="s">
        <v>78</v>
      </c>
      <c r="B102" s="33">
        <v>2020</v>
      </c>
      <c r="C102" s="33" t="s">
        <v>19</v>
      </c>
      <c r="D102" s="35" t="s">
        <v>735</v>
      </c>
      <c r="E102" s="35" t="s">
        <v>736</v>
      </c>
      <c r="F102" s="35" t="s">
        <v>122</v>
      </c>
      <c r="G102" s="40">
        <f t="shared" si="3"/>
        <v>6.9521739130434774</v>
      </c>
      <c r="H102" s="24">
        <v>47.97</v>
      </c>
      <c r="I102" s="35"/>
      <c r="J102" s="33">
        <f t="shared" si="2"/>
        <v>0.49476050992202647</v>
      </c>
      <c r="K102" s="33" t="s">
        <v>611</v>
      </c>
      <c r="L102" s="179" t="s">
        <v>759</v>
      </c>
    </row>
    <row r="103" spans="1:12" ht="15.75" customHeight="1" x14ac:dyDescent="0.2">
      <c r="A103" s="33" t="s">
        <v>78</v>
      </c>
      <c r="B103" s="33">
        <v>2020</v>
      </c>
      <c r="C103" s="33" t="s">
        <v>19</v>
      </c>
      <c r="D103" s="35" t="s">
        <v>692</v>
      </c>
      <c r="E103" s="35" t="s">
        <v>692</v>
      </c>
      <c r="F103" s="35" t="s">
        <v>693</v>
      </c>
      <c r="G103" s="40">
        <f t="shared" si="3"/>
        <v>4.22463768115942</v>
      </c>
      <c r="H103" s="24">
        <v>29.15</v>
      </c>
      <c r="I103" s="35"/>
      <c r="J103" s="33">
        <f t="shared" si="2"/>
        <v>0.30065184207269274</v>
      </c>
      <c r="K103" s="33" t="s">
        <v>611</v>
      </c>
      <c r="L103" s="132" t="s">
        <v>760</v>
      </c>
    </row>
    <row r="104" spans="1:12" ht="15.75" customHeight="1" x14ac:dyDescent="0.2">
      <c r="A104" s="33" t="s">
        <v>78</v>
      </c>
      <c r="B104" s="33">
        <v>2020</v>
      </c>
      <c r="C104" s="33" t="s">
        <v>19</v>
      </c>
      <c r="D104" s="132" t="s">
        <v>656</v>
      </c>
      <c r="E104" s="132" t="s">
        <v>656</v>
      </c>
      <c r="F104" s="35" t="s">
        <v>657</v>
      </c>
      <c r="G104" s="40">
        <f t="shared" si="3"/>
        <v>0.6463768115942029</v>
      </c>
      <c r="H104" s="24">
        <v>4.46</v>
      </c>
      <c r="I104" s="35"/>
      <c r="J104" s="33">
        <f t="shared" si="2"/>
        <v>4.600024753496431E-2</v>
      </c>
      <c r="K104" s="33" t="s">
        <v>611</v>
      </c>
      <c r="L104" s="179" t="s">
        <v>761</v>
      </c>
    </row>
    <row r="105" spans="1:12" ht="15.75" customHeight="1" x14ac:dyDescent="0.2">
      <c r="A105" s="33" t="s">
        <v>78</v>
      </c>
      <c r="B105" s="33">
        <v>2020</v>
      </c>
      <c r="C105" s="33" t="s">
        <v>19</v>
      </c>
      <c r="D105" s="35" t="s">
        <v>738</v>
      </c>
      <c r="E105" s="35" t="s">
        <v>739</v>
      </c>
      <c r="F105" s="35" t="s">
        <v>739</v>
      </c>
      <c r="G105" s="24">
        <f t="shared" ref="G105:G125" si="4">H105/6.542</f>
        <v>0</v>
      </c>
      <c r="H105" s="24">
        <v>0</v>
      </c>
      <c r="I105" s="35"/>
      <c r="J105" s="33">
        <f>H105/9981*100</f>
        <v>0</v>
      </c>
      <c r="K105" s="33" t="s">
        <v>611</v>
      </c>
      <c r="L105" s="35" t="s">
        <v>762</v>
      </c>
    </row>
    <row r="106" spans="1:12" ht="15.75" customHeight="1" x14ac:dyDescent="0.2">
      <c r="A106" s="33" t="s">
        <v>78</v>
      </c>
      <c r="B106" s="33">
        <v>2020</v>
      </c>
      <c r="C106" s="33" t="s">
        <v>19</v>
      </c>
      <c r="D106" s="8" t="s">
        <v>246</v>
      </c>
      <c r="E106" s="8" t="s">
        <v>246</v>
      </c>
      <c r="F106" s="8" t="s">
        <v>246</v>
      </c>
      <c r="G106" s="18">
        <f t="shared" si="4"/>
        <v>0</v>
      </c>
      <c r="H106" s="24"/>
      <c r="I106" s="35"/>
      <c r="J106" s="33"/>
      <c r="K106" s="33"/>
      <c r="L106" s="179"/>
    </row>
    <row r="107" spans="1:12" ht="15.75" customHeight="1" x14ac:dyDescent="0.2">
      <c r="A107" s="182" t="s">
        <v>78</v>
      </c>
      <c r="B107" s="182">
        <v>2021</v>
      </c>
      <c r="C107" s="182" t="s">
        <v>19</v>
      </c>
      <c r="D107" s="138" t="s">
        <v>613</v>
      </c>
      <c r="E107" s="138" t="s">
        <v>613</v>
      </c>
      <c r="F107" s="138" t="s">
        <v>614</v>
      </c>
      <c r="G107" s="406">
        <f t="shared" si="4"/>
        <v>531.01498012840113</v>
      </c>
      <c r="H107" s="183">
        <v>3473.9</v>
      </c>
      <c r="I107" s="138"/>
      <c r="J107" s="425">
        <f t="shared" ref="J107:J124" si="5">H107/22516*100</f>
        <v>15.428584117960561</v>
      </c>
      <c r="K107" s="182" t="s">
        <v>611</v>
      </c>
      <c r="L107" s="186" t="s">
        <v>763</v>
      </c>
    </row>
    <row r="108" spans="1:12" ht="15.75" customHeight="1" x14ac:dyDescent="0.2">
      <c r="A108" s="33" t="s">
        <v>78</v>
      </c>
      <c r="B108" s="33">
        <v>2021</v>
      </c>
      <c r="C108" s="33" t="s">
        <v>19</v>
      </c>
      <c r="D108" s="35" t="s">
        <v>684</v>
      </c>
      <c r="E108" s="35" t="s">
        <v>684</v>
      </c>
      <c r="F108" s="35" t="s">
        <v>124</v>
      </c>
      <c r="G108" s="40">
        <f t="shared" si="4"/>
        <v>260.32711708957504</v>
      </c>
      <c r="H108" s="24">
        <v>1703.06</v>
      </c>
      <c r="I108" s="35"/>
      <c r="J108" s="426">
        <f t="shared" si="5"/>
        <v>7.5637768697814884</v>
      </c>
      <c r="K108" s="33" t="s">
        <v>640</v>
      </c>
      <c r="L108" s="35" t="s">
        <v>764</v>
      </c>
    </row>
    <row r="109" spans="1:12" ht="15.75" customHeight="1" x14ac:dyDescent="0.2">
      <c r="A109" s="33" t="s">
        <v>78</v>
      </c>
      <c r="B109" s="33">
        <v>2021</v>
      </c>
      <c r="C109" s="33" t="s">
        <v>19</v>
      </c>
      <c r="D109" s="35" t="s">
        <v>697</v>
      </c>
      <c r="E109" s="35" t="s">
        <v>698</v>
      </c>
      <c r="F109" s="35" t="s">
        <v>699</v>
      </c>
      <c r="G109" s="40">
        <f t="shared" si="4"/>
        <v>250.22011617242435</v>
      </c>
      <c r="H109" s="24">
        <v>1636.94</v>
      </c>
      <c r="I109" s="35"/>
      <c r="J109" s="426">
        <f t="shared" si="5"/>
        <v>7.2701190264700664</v>
      </c>
      <c r="K109" s="33" t="s">
        <v>700</v>
      </c>
      <c r="L109" s="35" t="s">
        <v>765</v>
      </c>
    </row>
    <row r="110" spans="1:12" ht="15.75" customHeight="1" x14ac:dyDescent="0.2">
      <c r="A110" s="33" t="s">
        <v>78</v>
      </c>
      <c r="B110" s="33">
        <v>2021</v>
      </c>
      <c r="C110" s="33" t="s">
        <v>19</v>
      </c>
      <c r="D110" s="35" t="s">
        <v>612</v>
      </c>
      <c r="E110" s="35" t="s">
        <v>612</v>
      </c>
      <c r="F110" s="35" t="s">
        <v>125</v>
      </c>
      <c r="G110" s="40">
        <f t="shared" si="4"/>
        <v>188.52033017425865</v>
      </c>
      <c r="H110" s="184">
        <v>1233.3</v>
      </c>
      <c r="I110" s="35"/>
      <c r="J110" s="426">
        <f t="shared" si="5"/>
        <v>5.4774382661218688</v>
      </c>
      <c r="K110" s="33" t="s">
        <v>611</v>
      </c>
      <c r="L110" s="179" t="s">
        <v>766</v>
      </c>
    </row>
    <row r="111" spans="1:12" ht="15.75" customHeight="1" x14ac:dyDescent="0.2">
      <c r="A111" s="33" t="s">
        <v>78</v>
      </c>
      <c r="B111" s="33">
        <v>2021</v>
      </c>
      <c r="C111" s="33" t="s">
        <v>19</v>
      </c>
      <c r="D111" s="35" t="s">
        <v>717</v>
      </c>
      <c r="E111" s="35" t="s">
        <v>718</v>
      </c>
      <c r="F111" s="35" t="s">
        <v>718</v>
      </c>
      <c r="G111" s="40">
        <f t="shared" si="4"/>
        <v>186.01345154387039</v>
      </c>
      <c r="H111" s="184">
        <v>1216.9000000000001</v>
      </c>
      <c r="I111" s="35"/>
      <c r="J111" s="426">
        <f t="shared" si="5"/>
        <v>5.4046011724995564</v>
      </c>
      <c r="K111" s="33" t="s">
        <v>640</v>
      </c>
      <c r="L111" s="35" t="s">
        <v>767</v>
      </c>
    </row>
    <row r="112" spans="1:12" ht="15.75" customHeight="1" x14ac:dyDescent="0.2">
      <c r="A112" s="33" t="s">
        <v>78</v>
      </c>
      <c r="B112" s="33">
        <v>2021</v>
      </c>
      <c r="C112" s="33" t="s">
        <v>19</v>
      </c>
      <c r="D112" s="35" t="s">
        <v>634</v>
      </c>
      <c r="E112" s="35" t="s">
        <v>634</v>
      </c>
      <c r="F112" s="35" t="s">
        <v>121</v>
      </c>
      <c r="G112" s="40">
        <f t="shared" si="4"/>
        <v>177.01161724243352</v>
      </c>
      <c r="H112" s="24">
        <v>1158.01</v>
      </c>
      <c r="I112" s="35"/>
      <c r="J112" s="426">
        <f t="shared" si="5"/>
        <v>5.1430538283887017</v>
      </c>
      <c r="K112" s="33" t="s">
        <v>630</v>
      </c>
      <c r="L112" s="179" t="s">
        <v>768</v>
      </c>
    </row>
    <row r="113" spans="1:12" ht="15.75" customHeight="1" x14ac:dyDescent="0.2">
      <c r="A113" s="33" t="s">
        <v>78</v>
      </c>
      <c r="B113" s="33">
        <v>2021</v>
      </c>
      <c r="C113" s="33" t="s">
        <v>19</v>
      </c>
      <c r="D113" s="35" t="s">
        <v>723</v>
      </c>
      <c r="E113" s="35" t="s">
        <v>723</v>
      </c>
      <c r="F113" s="35" t="s">
        <v>724</v>
      </c>
      <c r="G113" s="40">
        <f t="shared" si="4"/>
        <v>160.72149189850199</v>
      </c>
      <c r="H113" s="24">
        <v>1051.44</v>
      </c>
      <c r="I113" s="35"/>
      <c r="J113" s="426">
        <f t="shared" si="5"/>
        <v>4.6697459584295613</v>
      </c>
      <c r="K113" s="33" t="s">
        <v>640</v>
      </c>
      <c r="L113" s="35" t="s">
        <v>725</v>
      </c>
    </row>
    <row r="114" spans="1:12" ht="15.75" customHeight="1" x14ac:dyDescent="0.2">
      <c r="A114" s="33" t="s">
        <v>78</v>
      </c>
      <c r="B114" s="33">
        <v>2021</v>
      </c>
      <c r="C114" s="33" t="s">
        <v>19</v>
      </c>
      <c r="D114" s="35" t="s">
        <v>615</v>
      </c>
      <c r="E114" s="35" t="s">
        <v>616</v>
      </c>
      <c r="F114" s="35" t="s">
        <v>617</v>
      </c>
      <c r="G114" s="40">
        <f t="shared" si="4"/>
        <v>156.09599510852951</v>
      </c>
      <c r="H114" s="24">
        <v>1021.18</v>
      </c>
      <c r="I114" s="35"/>
      <c r="J114" s="426">
        <f t="shared" si="5"/>
        <v>4.5353526381240004</v>
      </c>
      <c r="K114" s="33" t="s">
        <v>611</v>
      </c>
      <c r="L114" s="179" t="s">
        <v>769</v>
      </c>
    </row>
    <row r="115" spans="1:12" ht="15.75" customHeight="1" x14ac:dyDescent="0.2">
      <c r="A115" s="33" t="s">
        <v>78</v>
      </c>
      <c r="B115" s="33">
        <v>2021</v>
      </c>
      <c r="C115" s="33" t="s">
        <v>19</v>
      </c>
      <c r="D115" s="35" t="s">
        <v>609</v>
      </c>
      <c r="E115" s="35" t="s">
        <v>609</v>
      </c>
      <c r="F115" s="35" t="s">
        <v>610</v>
      </c>
      <c r="G115" s="40">
        <f t="shared" si="4"/>
        <v>105.49678997248547</v>
      </c>
      <c r="H115" s="24">
        <v>690.16</v>
      </c>
      <c r="I115" s="35"/>
      <c r="J115" s="426">
        <f t="shared" si="5"/>
        <v>3.0651980813643629</v>
      </c>
      <c r="K115" s="33" t="s">
        <v>611</v>
      </c>
      <c r="L115" s="35" t="s">
        <v>770</v>
      </c>
    </row>
    <row r="116" spans="1:12" ht="15.75" customHeight="1" x14ac:dyDescent="0.2">
      <c r="A116" s="33" t="s">
        <v>78</v>
      </c>
      <c r="B116" s="33">
        <v>2021</v>
      </c>
      <c r="C116" s="33" t="s">
        <v>19</v>
      </c>
      <c r="D116" s="35" t="s">
        <v>624</v>
      </c>
      <c r="E116" s="35" t="s">
        <v>624</v>
      </c>
      <c r="F116" s="35" t="s">
        <v>625</v>
      </c>
      <c r="G116" s="40">
        <f t="shared" si="4"/>
        <v>70.055029043106089</v>
      </c>
      <c r="H116" s="184">
        <v>458.3</v>
      </c>
      <c r="I116" s="35"/>
      <c r="J116" s="426">
        <f t="shared" si="5"/>
        <v>2.0354414638479303</v>
      </c>
      <c r="K116" s="33" t="s">
        <v>611</v>
      </c>
      <c r="L116" s="35" t="s">
        <v>771</v>
      </c>
    </row>
    <row r="117" spans="1:12" ht="15.75" customHeight="1" x14ac:dyDescent="0.2">
      <c r="A117" s="33" t="s">
        <v>78</v>
      </c>
      <c r="B117" s="33">
        <v>2021</v>
      </c>
      <c r="C117" s="33" t="s">
        <v>19</v>
      </c>
      <c r="D117" s="35" t="s">
        <v>618</v>
      </c>
      <c r="E117" s="35" t="s">
        <v>619</v>
      </c>
      <c r="F117" s="35" t="s">
        <v>620</v>
      </c>
      <c r="G117" s="40">
        <f t="shared" si="4"/>
        <v>63.792418220727605</v>
      </c>
      <c r="H117" s="24">
        <v>417.33</v>
      </c>
      <c r="I117" s="35"/>
      <c r="J117" s="426">
        <f t="shared" si="5"/>
        <v>1.8534819683780421</v>
      </c>
      <c r="K117" s="33" t="s">
        <v>611</v>
      </c>
      <c r="L117" s="179" t="s">
        <v>772</v>
      </c>
    </row>
    <row r="118" spans="1:12" ht="15.75" customHeight="1" x14ac:dyDescent="0.2">
      <c r="A118" s="33" t="s">
        <v>78</v>
      </c>
      <c r="B118" s="33">
        <v>2021</v>
      </c>
      <c r="C118" s="33" t="s">
        <v>19</v>
      </c>
      <c r="D118" s="35" t="s">
        <v>621</v>
      </c>
      <c r="E118" s="35" t="s">
        <v>622</v>
      </c>
      <c r="F118" s="35" t="s">
        <v>623</v>
      </c>
      <c r="G118" s="40">
        <f t="shared" si="4"/>
        <v>57.74075206358912</v>
      </c>
      <c r="H118" s="24">
        <v>377.74</v>
      </c>
      <c r="I118" s="35"/>
      <c r="J118" s="426">
        <f t="shared" si="5"/>
        <v>1.6776514478593001</v>
      </c>
      <c r="K118" s="33" t="s">
        <v>611</v>
      </c>
      <c r="L118" s="179" t="s">
        <v>773</v>
      </c>
    </row>
    <row r="119" spans="1:12" ht="15.75" customHeight="1" x14ac:dyDescent="0.2">
      <c r="A119" s="33" t="s">
        <v>78</v>
      </c>
      <c r="B119" s="180">
        <v>2021</v>
      </c>
      <c r="C119" s="33" t="s">
        <v>19</v>
      </c>
      <c r="D119" s="35" t="s">
        <v>707</v>
      </c>
      <c r="E119" s="35" t="s">
        <v>707</v>
      </c>
      <c r="F119" s="35" t="s">
        <v>708</v>
      </c>
      <c r="G119" s="40">
        <f t="shared" si="4"/>
        <v>45.0871293182513</v>
      </c>
      <c r="H119" s="181">
        <v>294.95999999999998</v>
      </c>
      <c r="I119" s="35"/>
      <c r="J119" s="426">
        <f t="shared" si="5"/>
        <v>1.3100017765144785</v>
      </c>
      <c r="K119" s="33" t="s">
        <v>611</v>
      </c>
      <c r="L119" s="132" t="s">
        <v>774</v>
      </c>
    </row>
    <row r="120" spans="1:12" ht="15.75" customHeight="1" x14ac:dyDescent="0.2">
      <c r="A120" s="33" t="s">
        <v>78</v>
      </c>
      <c r="B120" s="33">
        <v>2021</v>
      </c>
      <c r="C120" s="33" t="s">
        <v>19</v>
      </c>
      <c r="D120" s="35" t="s">
        <v>677</v>
      </c>
      <c r="E120" s="35" t="s">
        <v>648</v>
      </c>
      <c r="F120" s="35" t="s">
        <v>649</v>
      </c>
      <c r="G120" s="40">
        <f t="shared" si="4"/>
        <v>40.926322225619082</v>
      </c>
      <c r="H120" s="24">
        <v>267.74</v>
      </c>
      <c r="I120" s="35"/>
      <c r="J120" s="426">
        <f t="shared" si="5"/>
        <v>1.1891099662462248</v>
      </c>
      <c r="K120" s="33" t="s">
        <v>611</v>
      </c>
      <c r="L120" s="179" t="s">
        <v>775</v>
      </c>
    </row>
    <row r="121" spans="1:12" ht="15.75" customHeight="1" x14ac:dyDescent="0.2">
      <c r="A121" s="33" t="s">
        <v>78</v>
      </c>
      <c r="B121" s="33">
        <v>2021</v>
      </c>
      <c r="C121" s="33" t="s">
        <v>19</v>
      </c>
      <c r="D121" s="35" t="s">
        <v>642</v>
      </c>
      <c r="E121" s="35" t="s">
        <v>643</v>
      </c>
      <c r="F121" s="35" t="s">
        <v>644</v>
      </c>
      <c r="G121" s="40">
        <f t="shared" si="4"/>
        <v>36.20911036380312</v>
      </c>
      <c r="H121" s="24">
        <v>236.88</v>
      </c>
      <c r="I121" s="35"/>
      <c r="J121" s="426">
        <f t="shared" si="5"/>
        <v>1.0520518742227749</v>
      </c>
      <c r="K121" s="33" t="s">
        <v>640</v>
      </c>
      <c r="L121" s="35" t="s">
        <v>776</v>
      </c>
    </row>
    <row r="122" spans="1:12" ht="15.75" customHeight="1" x14ac:dyDescent="0.2">
      <c r="A122" s="33" t="s">
        <v>78</v>
      </c>
      <c r="B122" s="33">
        <v>2021</v>
      </c>
      <c r="C122" s="33" t="s">
        <v>19</v>
      </c>
      <c r="D122" s="35" t="s">
        <v>735</v>
      </c>
      <c r="E122" s="35" t="s">
        <v>736</v>
      </c>
      <c r="F122" s="35" t="s">
        <v>122</v>
      </c>
      <c r="G122" s="40">
        <f t="shared" si="4"/>
        <v>34.763069397737695</v>
      </c>
      <c r="H122" s="24">
        <v>227.42</v>
      </c>
      <c r="I122" s="35"/>
      <c r="J122" s="426">
        <f t="shared" si="5"/>
        <v>1.0100373068040505</v>
      </c>
      <c r="K122" s="33" t="s">
        <v>611</v>
      </c>
      <c r="L122" s="179" t="s">
        <v>777</v>
      </c>
    </row>
    <row r="123" spans="1:12" ht="15.75" customHeight="1" x14ac:dyDescent="0.2">
      <c r="A123" s="33" t="s">
        <v>78</v>
      </c>
      <c r="B123" s="33">
        <v>2021</v>
      </c>
      <c r="C123" s="33" t="s">
        <v>19</v>
      </c>
      <c r="D123" s="35" t="s">
        <v>738</v>
      </c>
      <c r="E123" s="35" t="s">
        <v>739</v>
      </c>
      <c r="F123" s="35" t="s">
        <v>739</v>
      </c>
      <c r="G123" s="40">
        <f t="shared" si="4"/>
        <v>20.727606236624887</v>
      </c>
      <c r="H123" s="184">
        <v>135.6</v>
      </c>
      <c r="I123" s="35"/>
      <c r="J123" s="426">
        <f t="shared" si="5"/>
        <v>0.6022384082430271</v>
      </c>
      <c r="K123" s="33" t="s">
        <v>611</v>
      </c>
      <c r="L123" s="179" t="s">
        <v>778</v>
      </c>
    </row>
    <row r="124" spans="1:12" ht="15.75" customHeight="1" x14ac:dyDescent="0.2">
      <c r="A124" s="33" t="s">
        <v>78</v>
      </c>
      <c r="B124" s="33">
        <v>2021</v>
      </c>
      <c r="C124" s="33" t="s">
        <v>19</v>
      </c>
      <c r="D124" s="35" t="s">
        <v>692</v>
      </c>
      <c r="E124" s="35" t="s">
        <v>692</v>
      </c>
      <c r="F124" s="35" t="s">
        <v>693</v>
      </c>
      <c r="G124" s="40">
        <f t="shared" si="4"/>
        <v>0.9400794863955978</v>
      </c>
      <c r="H124" s="24">
        <v>6.15</v>
      </c>
      <c r="I124" s="35"/>
      <c r="J124" s="426">
        <f t="shared" si="5"/>
        <v>2.7313910108367385E-2</v>
      </c>
      <c r="K124" s="33" t="s">
        <v>611</v>
      </c>
      <c r="L124" s="132" t="s">
        <v>779</v>
      </c>
    </row>
    <row r="125" spans="1:12" ht="15.75" customHeight="1" x14ac:dyDescent="0.2">
      <c r="A125" s="33" t="s">
        <v>78</v>
      </c>
      <c r="B125" s="33">
        <v>2021</v>
      </c>
      <c r="C125" s="33" t="s">
        <v>19</v>
      </c>
      <c r="D125" s="8" t="s">
        <v>246</v>
      </c>
      <c r="E125" s="8" t="s">
        <v>246</v>
      </c>
      <c r="F125" s="8" t="s">
        <v>246</v>
      </c>
      <c r="G125" s="60">
        <f t="shared" si="4"/>
        <v>1121.8266585142158</v>
      </c>
      <c r="H125" s="18">
        <v>7338.99</v>
      </c>
      <c r="I125" s="8"/>
      <c r="J125" s="426"/>
      <c r="K125" s="15"/>
      <c r="L125" s="8"/>
    </row>
    <row r="126" spans="1:12" ht="15.75" customHeight="1" x14ac:dyDescent="0.2">
      <c r="A126" s="15"/>
      <c r="B126" s="15"/>
      <c r="C126" s="15"/>
      <c r="D126" s="8"/>
      <c r="E126" s="8"/>
      <c r="F126" s="8"/>
      <c r="G126" s="18"/>
      <c r="H126" s="18"/>
      <c r="I126" s="8"/>
      <c r="J126" s="15"/>
      <c r="K126" s="15"/>
      <c r="L126" s="8"/>
    </row>
    <row r="127" spans="1:12" ht="15.75" customHeight="1" x14ac:dyDescent="0.2">
      <c r="A127" s="15"/>
      <c r="B127" s="15"/>
      <c r="C127" s="15"/>
      <c r="D127" s="8"/>
      <c r="E127" s="8"/>
      <c r="F127" s="8"/>
      <c r="G127" s="18"/>
      <c r="H127" s="18"/>
      <c r="I127" s="8"/>
      <c r="J127" s="15"/>
      <c r="K127" s="15"/>
      <c r="L127" s="8"/>
    </row>
    <row r="128" spans="1:12" ht="15.75" customHeight="1" x14ac:dyDescent="0.2">
      <c r="A128" s="15"/>
      <c r="B128" s="15"/>
      <c r="C128" s="15"/>
      <c r="D128" s="8"/>
      <c r="E128" s="8"/>
      <c r="F128" s="8"/>
      <c r="G128" s="18"/>
      <c r="H128" s="18"/>
      <c r="I128" s="8"/>
      <c r="J128" s="15"/>
      <c r="K128" s="15"/>
      <c r="L128" s="8"/>
    </row>
    <row r="129" spans="1:12" ht="15.75" customHeight="1" x14ac:dyDescent="0.2">
      <c r="A129" s="15"/>
      <c r="B129" s="15"/>
      <c r="C129" s="15"/>
      <c r="D129" s="8"/>
      <c r="E129" s="8"/>
      <c r="F129" s="8"/>
      <c r="G129" s="18"/>
      <c r="H129" s="18"/>
      <c r="I129" s="8"/>
      <c r="J129" s="15"/>
      <c r="K129" s="15"/>
      <c r="L129" s="8"/>
    </row>
    <row r="130" spans="1:12" ht="15.75" customHeight="1" x14ac:dyDescent="0.2">
      <c r="A130" s="15"/>
      <c r="B130" s="15"/>
      <c r="C130" s="15"/>
      <c r="D130" s="8"/>
      <c r="E130" s="8"/>
      <c r="F130" s="8"/>
      <c r="G130" s="18"/>
      <c r="H130" s="18"/>
      <c r="I130" s="8"/>
      <c r="J130" s="15"/>
      <c r="K130" s="15"/>
      <c r="L130" s="8"/>
    </row>
    <row r="131" spans="1:12" ht="15.75" customHeight="1" x14ac:dyDescent="0.2">
      <c r="A131" s="15"/>
      <c r="B131" s="15"/>
      <c r="C131" s="15"/>
      <c r="D131" s="8"/>
      <c r="E131" s="8"/>
      <c r="F131" s="8"/>
      <c r="G131" s="18"/>
      <c r="H131" s="18"/>
      <c r="I131" s="8"/>
      <c r="J131" s="15"/>
      <c r="K131" s="15"/>
      <c r="L131" s="8"/>
    </row>
    <row r="132" spans="1:12" ht="15.75" customHeight="1" x14ac:dyDescent="0.2">
      <c r="A132" s="15"/>
      <c r="B132" s="15"/>
      <c r="C132" s="15"/>
      <c r="D132" s="8"/>
      <c r="E132" s="8"/>
      <c r="F132" s="8"/>
      <c r="G132" s="18"/>
      <c r="H132" s="18"/>
      <c r="I132" s="8"/>
      <c r="J132" s="15"/>
      <c r="K132" s="15"/>
      <c r="L132" s="8"/>
    </row>
    <row r="133" spans="1:12" ht="15.75" customHeight="1" x14ac:dyDescent="0.2">
      <c r="A133" s="15"/>
      <c r="B133" s="15"/>
      <c r="C133" s="15"/>
      <c r="D133" s="8"/>
      <c r="E133" s="8"/>
      <c r="F133" s="8"/>
      <c r="G133" s="18"/>
      <c r="H133" s="18"/>
      <c r="I133" s="8"/>
      <c r="J133" s="15"/>
      <c r="K133" s="15"/>
      <c r="L133" s="8"/>
    </row>
    <row r="134" spans="1:12" ht="15.75" customHeight="1" x14ac:dyDescent="0.2">
      <c r="A134" s="15"/>
      <c r="B134" s="15"/>
      <c r="C134" s="15"/>
      <c r="D134" s="8"/>
      <c r="E134" s="8"/>
      <c r="F134" s="8"/>
      <c r="G134" s="18"/>
      <c r="H134" s="18"/>
      <c r="I134" s="8"/>
      <c r="J134" s="15"/>
      <c r="K134" s="15"/>
      <c r="L134" s="8"/>
    </row>
    <row r="135" spans="1:12" ht="15.75" customHeight="1" x14ac:dyDescent="0.2">
      <c r="A135" s="15"/>
      <c r="B135" s="15"/>
      <c r="C135" s="15"/>
      <c r="D135" s="8"/>
      <c r="E135" s="8"/>
      <c r="F135" s="8"/>
      <c r="G135" s="18"/>
      <c r="H135" s="18"/>
      <c r="I135" s="8"/>
      <c r="J135" s="15"/>
      <c r="K135" s="15"/>
      <c r="L135" s="8"/>
    </row>
    <row r="136" spans="1:12" ht="15.75" customHeight="1" x14ac:dyDescent="0.2">
      <c r="A136" s="15"/>
      <c r="B136" s="15"/>
      <c r="C136" s="15"/>
      <c r="D136" s="8"/>
      <c r="E136" s="8"/>
      <c r="F136" s="8"/>
      <c r="G136" s="18"/>
      <c r="H136" s="18"/>
      <c r="I136" s="8"/>
      <c r="J136" s="15"/>
      <c r="K136" s="15"/>
      <c r="L136" s="8"/>
    </row>
    <row r="137" spans="1:12" ht="15.75" customHeight="1" x14ac:dyDescent="0.2">
      <c r="A137" s="15"/>
      <c r="B137" s="15"/>
      <c r="C137" s="15"/>
      <c r="D137" s="8"/>
      <c r="E137" s="8"/>
      <c r="F137" s="8"/>
      <c r="G137" s="18"/>
      <c r="H137" s="18"/>
      <c r="I137" s="8"/>
      <c r="J137" s="15"/>
      <c r="K137" s="15"/>
      <c r="L137" s="8"/>
    </row>
    <row r="138" spans="1:12" ht="15.75" customHeight="1" x14ac:dyDescent="0.2">
      <c r="A138" s="15"/>
      <c r="B138" s="15"/>
      <c r="C138" s="15"/>
      <c r="D138" s="8"/>
      <c r="E138" s="8"/>
      <c r="F138" s="8"/>
      <c r="G138" s="18"/>
      <c r="H138" s="18"/>
      <c r="I138" s="8"/>
      <c r="J138" s="15"/>
      <c r="K138" s="15"/>
      <c r="L138" s="8"/>
    </row>
    <row r="139" spans="1:12" ht="15.75" customHeight="1" x14ac:dyDescent="0.2">
      <c r="A139" s="15"/>
      <c r="B139" s="15"/>
      <c r="C139" s="15"/>
      <c r="D139" s="8"/>
      <c r="E139" s="8"/>
      <c r="F139" s="8"/>
      <c r="G139" s="18"/>
      <c r="H139" s="18"/>
      <c r="I139" s="8"/>
      <c r="J139" s="15"/>
      <c r="K139" s="15"/>
      <c r="L139" s="8"/>
    </row>
    <row r="140" spans="1:12" ht="15.75" customHeight="1" x14ac:dyDescent="0.2">
      <c r="A140" s="15"/>
      <c r="B140" s="15"/>
      <c r="C140" s="15"/>
      <c r="D140" s="8"/>
      <c r="E140" s="8"/>
      <c r="F140" s="8"/>
      <c r="G140" s="18"/>
      <c r="H140" s="18"/>
      <c r="I140" s="8"/>
      <c r="J140" s="15"/>
      <c r="K140" s="15"/>
      <c r="L140" s="8"/>
    </row>
    <row r="141" spans="1:12" ht="15.75" customHeight="1" x14ac:dyDescent="0.2">
      <c r="A141" s="15"/>
      <c r="B141" s="15"/>
      <c r="C141" s="15"/>
      <c r="D141" s="8"/>
      <c r="E141" s="8"/>
      <c r="F141" s="8"/>
      <c r="G141" s="18"/>
      <c r="H141" s="18"/>
      <c r="I141" s="8"/>
      <c r="J141" s="15"/>
      <c r="K141" s="15"/>
      <c r="L141" s="8"/>
    </row>
    <row r="142" spans="1:12" ht="15.75" customHeight="1" x14ac:dyDescent="0.2">
      <c r="A142" s="15"/>
      <c r="B142" s="15"/>
      <c r="C142" s="15"/>
      <c r="D142" s="8"/>
      <c r="E142" s="8"/>
      <c r="F142" s="8"/>
      <c r="G142" s="18"/>
      <c r="H142" s="18"/>
      <c r="I142" s="8"/>
      <c r="J142" s="15"/>
      <c r="K142" s="15"/>
      <c r="L142" s="8"/>
    </row>
    <row r="143" spans="1:12" ht="15.75" customHeight="1" x14ac:dyDescent="0.2">
      <c r="A143" s="15"/>
      <c r="B143" s="15"/>
      <c r="C143" s="15"/>
      <c r="D143" s="8"/>
      <c r="E143" s="8"/>
      <c r="F143" s="8"/>
      <c r="G143" s="18"/>
      <c r="H143" s="18"/>
      <c r="I143" s="8"/>
      <c r="J143" s="15"/>
      <c r="K143" s="15"/>
      <c r="L143" s="8"/>
    </row>
    <row r="144" spans="1:12" ht="15.75" customHeight="1" x14ac:dyDescent="0.2">
      <c r="A144" s="15"/>
      <c r="B144" s="15"/>
      <c r="C144" s="15"/>
      <c r="D144" s="8"/>
      <c r="E144" s="8"/>
      <c r="F144" s="8"/>
      <c r="G144" s="18"/>
      <c r="H144" s="18"/>
      <c r="I144" s="8"/>
      <c r="J144" s="15"/>
      <c r="K144" s="15"/>
      <c r="L144" s="8"/>
    </row>
    <row r="145" spans="1:12" ht="15.75" customHeight="1" x14ac:dyDescent="0.2">
      <c r="A145" s="15"/>
      <c r="B145" s="15"/>
      <c r="C145" s="15"/>
      <c r="D145" s="8"/>
      <c r="E145" s="8"/>
      <c r="F145" s="8"/>
      <c r="G145" s="18"/>
      <c r="H145" s="18"/>
      <c r="I145" s="8"/>
      <c r="J145" s="15"/>
      <c r="K145" s="15"/>
      <c r="L145" s="8"/>
    </row>
    <row r="146" spans="1:12" ht="15.75" customHeight="1" x14ac:dyDescent="0.2">
      <c r="A146" s="15"/>
      <c r="B146" s="15"/>
      <c r="C146" s="15"/>
      <c r="D146" s="8"/>
      <c r="E146" s="8"/>
      <c r="F146" s="8"/>
      <c r="G146" s="18"/>
      <c r="H146" s="18"/>
      <c r="I146" s="8"/>
      <c r="J146" s="15"/>
      <c r="K146" s="15"/>
      <c r="L146" s="8"/>
    </row>
    <row r="147" spans="1:12" ht="15.75" customHeight="1" x14ac:dyDescent="0.2">
      <c r="A147" s="15"/>
      <c r="B147" s="15"/>
      <c r="C147" s="15"/>
      <c r="D147" s="8"/>
      <c r="E147" s="8"/>
      <c r="F147" s="8"/>
      <c r="G147" s="18"/>
      <c r="H147" s="18"/>
      <c r="I147" s="8"/>
      <c r="J147" s="15"/>
      <c r="K147" s="15"/>
      <c r="L147" s="8"/>
    </row>
    <row r="148" spans="1:12" ht="15.75" customHeight="1" x14ac:dyDescent="0.2">
      <c r="A148" s="15"/>
      <c r="B148" s="15"/>
      <c r="C148" s="15"/>
      <c r="D148" s="8"/>
      <c r="E148" s="8"/>
      <c r="F148" s="8"/>
      <c r="G148" s="18"/>
      <c r="H148" s="18"/>
      <c r="I148" s="8"/>
      <c r="J148" s="15"/>
      <c r="K148" s="15"/>
      <c r="L148" s="8"/>
    </row>
    <row r="149" spans="1:12" ht="15.75" customHeight="1" x14ac:dyDescent="0.2">
      <c r="A149" s="15"/>
      <c r="B149" s="15"/>
      <c r="C149" s="15"/>
      <c r="D149" s="8"/>
      <c r="E149" s="8"/>
      <c r="F149" s="8"/>
      <c r="G149" s="18"/>
      <c r="H149" s="18"/>
      <c r="I149" s="8"/>
      <c r="J149" s="15"/>
      <c r="K149" s="15"/>
      <c r="L149" s="8"/>
    </row>
    <row r="150" spans="1:12" ht="15.75" customHeight="1" x14ac:dyDescent="0.2">
      <c r="A150" s="15"/>
      <c r="B150" s="15"/>
      <c r="C150" s="15"/>
      <c r="D150" s="8"/>
      <c r="E150" s="8"/>
      <c r="F150" s="8"/>
      <c r="G150" s="18"/>
      <c r="H150" s="18"/>
      <c r="I150" s="8"/>
      <c r="J150" s="15"/>
      <c r="K150" s="15"/>
      <c r="L150" s="8"/>
    </row>
    <row r="151" spans="1:12" ht="15.75" customHeight="1" x14ac:dyDescent="0.2">
      <c r="A151" s="15"/>
      <c r="B151" s="15"/>
      <c r="C151" s="15"/>
      <c r="D151" s="8"/>
      <c r="E151" s="8"/>
      <c r="F151" s="8"/>
      <c r="G151" s="18"/>
      <c r="H151" s="18"/>
      <c r="I151" s="8"/>
      <c r="J151" s="15"/>
      <c r="K151" s="15"/>
      <c r="L151" s="8"/>
    </row>
    <row r="152" spans="1:12" ht="15.75" customHeight="1" x14ac:dyDescent="0.2">
      <c r="A152" s="15"/>
      <c r="B152" s="15"/>
      <c r="C152" s="15"/>
      <c r="D152" s="8"/>
      <c r="E152" s="8"/>
      <c r="F152" s="8"/>
      <c r="G152" s="18"/>
      <c r="H152" s="18"/>
      <c r="I152" s="8"/>
      <c r="J152" s="15"/>
      <c r="K152" s="15"/>
      <c r="L152" s="8"/>
    </row>
    <row r="153" spans="1:12" ht="15.75" customHeight="1" x14ac:dyDescent="0.2">
      <c r="A153" s="15"/>
      <c r="B153" s="15"/>
      <c r="C153" s="15"/>
      <c r="D153" s="8"/>
      <c r="E153" s="8"/>
      <c r="F153" s="8"/>
      <c r="G153" s="18"/>
      <c r="H153" s="18"/>
      <c r="I153" s="8"/>
      <c r="J153" s="15"/>
      <c r="K153" s="15"/>
      <c r="L153" s="8"/>
    </row>
    <row r="154" spans="1:12" ht="15.75" customHeight="1" x14ac:dyDescent="0.2">
      <c r="A154" s="15"/>
      <c r="B154" s="15"/>
      <c r="C154" s="15"/>
      <c r="D154" s="8"/>
      <c r="E154" s="8"/>
      <c r="F154" s="8"/>
      <c r="G154" s="18"/>
      <c r="H154" s="18"/>
      <c r="I154" s="8"/>
      <c r="J154" s="15"/>
      <c r="K154" s="15"/>
      <c r="L154" s="8"/>
    </row>
    <row r="155" spans="1:12" ht="15.75" customHeight="1" x14ac:dyDescent="0.2">
      <c r="A155" s="15"/>
      <c r="B155" s="15"/>
      <c r="C155" s="15"/>
      <c r="D155" s="8"/>
      <c r="E155" s="8"/>
      <c r="F155" s="8"/>
      <c r="G155" s="18"/>
      <c r="H155" s="18"/>
      <c r="I155" s="8"/>
      <c r="J155" s="15"/>
      <c r="K155" s="15"/>
      <c r="L155" s="8"/>
    </row>
    <row r="156" spans="1:12" ht="15.75" customHeight="1" x14ac:dyDescent="0.2">
      <c r="A156" s="15"/>
      <c r="B156" s="15"/>
      <c r="C156" s="15"/>
      <c r="D156" s="8"/>
      <c r="E156" s="8"/>
      <c r="F156" s="8"/>
      <c r="G156" s="18"/>
      <c r="H156" s="18"/>
      <c r="I156" s="8"/>
      <c r="J156" s="15"/>
      <c r="K156" s="15"/>
      <c r="L156" s="8"/>
    </row>
    <row r="157" spans="1:12" ht="15.75" customHeight="1" x14ac:dyDescent="0.2">
      <c r="A157" s="15"/>
      <c r="B157" s="15"/>
      <c r="C157" s="15"/>
      <c r="D157" s="8"/>
      <c r="E157" s="8"/>
      <c r="F157" s="8"/>
      <c r="G157" s="18"/>
      <c r="H157" s="18"/>
      <c r="I157" s="8"/>
      <c r="J157" s="15"/>
      <c r="K157" s="15"/>
      <c r="L157" s="8"/>
    </row>
    <row r="158" spans="1:12" ht="15.75" customHeight="1" x14ac:dyDescent="0.2">
      <c r="A158" s="15"/>
      <c r="B158" s="15"/>
      <c r="C158" s="15"/>
      <c r="D158" s="8"/>
      <c r="E158" s="8"/>
      <c r="F158" s="8"/>
      <c r="G158" s="18"/>
      <c r="H158" s="18"/>
      <c r="I158" s="8"/>
      <c r="J158" s="15"/>
      <c r="K158" s="15"/>
      <c r="L158" s="8"/>
    </row>
    <row r="159" spans="1:12" ht="15.75" customHeight="1" x14ac:dyDescent="0.2">
      <c r="A159" s="15"/>
      <c r="B159" s="15"/>
      <c r="C159" s="15"/>
      <c r="D159" s="8"/>
      <c r="E159" s="8"/>
      <c r="F159" s="8"/>
      <c r="G159" s="18"/>
      <c r="H159" s="18"/>
      <c r="I159" s="8"/>
      <c r="J159" s="15"/>
      <c r="K159" s="15"/>
      <c r="L159" s="8"/>
    </row>
    <row r="160" spans="1:12" ht="15.75" customHeight="1" x14ac:dyDescent="0.2">
      <c r="A160" s="15"/>
      <c r="B160" s="15"/>
      <c r="C160" s="15"/>
      <c r="D160" s="8"/>
      <c r="E160" s="8"/>
      <c r="F160" s="8"/>
      <c r="G160" s="18"/>
      <c r="H160" s="18"/>
      <c r="I160" s="8"/>
      <c r="J160" s="15"/>
      <c r="K160" s="15"/>
      <c r="L160" s="8"/>
    </row>
    <row r="161" spans="1:12" ht="15.75" customHeight="1" x14ac:dyDescent="0.2">
      <c r="A161" s="15"/>
      <c r="B161" s="15"/>
      <c r="C161" s="15"/>
      <c r="D161" s="8"/>
      <c r="E161" s="8"/>
      <c r="F161" s="8"/>
      <c r="G161" s="18"/>
      <c r="H161" s="18"/>
      <c r="I161" s="8"/>
      <c r="J161" s="15"/>
      <c r="K161" s="15"/>
      <c r="L161" s="8"/>
    </row>
    <row r="162" spans="1:12" ht="15.75" customHeight="1" x14ac:dyDescent="0.2">
      <c r="A162" s="15"/>
      <c r="B162" s="15"/>
      <c r="C162" s="15"/>
      <c r="D162" s="8"/>
      <c r="E162" s="8"/>
      <c r="F162" s="8"/>
      <c r="G162" s="18"/>
      <c r="H162" s="18"/>
      <c r="I162" s="8"/>
      <c r="J162" s="15"/>
      <c r="K162" s="15"/>
      <c r="L162" s="8"/>
    </row>
    <row r="163" spans="1:12" ht="15.75" customHeight="1" x14ac:dyDescent="0.2">
      <c r="A163" s="15"/>
      <c r="B163" s="15"/>
      <c r="C163" s="15"/>
      <c r="D163" s="8"/>
      <c r="E163" s="8"/>
      <c r="F163" s="8"/>
      <c r="G163" s="18"/>
      <c r="H163" s="18"/>
      <c r="I163" s="8"/>
      <c r="J163" s="15"/>
      <c r="K163" s="15"/>
      <c r="L163" s="8"/>
    </row>
    <row r="164" spans="1:12" ht="15.75" customHeight="1" x14ac:dyDescent="0.2">
      <c r="A164" s="15"/>
      <c r="B164" s="15"/>
      <c r="C164" s="15"/>
      <c r="D164" s="8"/>
      <c r="E164" s="8"/>
      <c r="F164" s="8"/>
      <c r="G164" s="18"/>
      <c r="H164" s="18"/>
      <c r="I164" s="8"/>
      <c r="J164" s="15"/>
      <c r="K164" s="15"/>
      <c r="L164" s="8"/>
    </row>
    <row r="165" spans="1:12" ht="15.75" customHeight="1" x14ac:dyDescent="0.2">
      <c r="A165" s="15"/>
      <c r="B165" s="15"/>
      <c r="C165" s="15"/>
      <c r="D165" s="8"/>
      <c r="E165" s="8"/>
      <c r="F165" s="8"/>
      <c r="G165" s="18"/>
      <c r="H165" s="18"/>
      <c r="I165" s="8"/>
      <c r="J165" s="15"/>
      <c r="K165" s="15"/>
      <c r="L165" s="8"/>
    </row>
    <row r="166" spans="1:12" ht="15.75" customHeight="1" x14ac:dyDescent="0.2">
      <c r="A166" s="15"/>
      <c r="B166" s="15"/>
      <c r="C166" s="15"/>
      <c r="D166" s="8"/>
      <c r="E166" s="8"/>
      <c r="F166" s="8"/>
      <c r="G166" s="18"/>
      <c r="H166" s="18"/>
      <c r="I166" s="8"/>
      <c r="J166" s="15"/>
      <c r="K166" s="15"/>
      <c r="L166" s="8"/>
    </row>
    <row r="167" spans="1:12" ht="15.75" customHeight="1" x14ac:dyDescent="0.2">
      <c r="A167" s="15"/>
      <c r="B167" s="15"/>
      <c r="C167" s="15"/>
      <c r="D167" s="8"/>
      <c r="E167" s="8"/>
      <c r="F167" s="8"/>
      <c r="G167" s="18"/>
      <c r="H167" s="18"/>
      <c r="I167" s="8"/>
      <c r="J167" s="15"/>
      <c r="K167" s="15"/>
      <c r="L167" s="8"/>
    </row>
    <row r="168" spans="1:12" ht="15.75" customHeight="1" x14ac:dyDescent="0.2">
      <c r="A168" s="15"/>
      <c r="B168" s="15"/>
      <c r="C168" s="15"/>
      <c r="D168" s="8"/>
      <c r="E168" s="8"/>
      <c r="F168" s="8"/>
      <c r="G168" s="18"/>
      <c r="H168" s="18"/>
      <c r="I168" s="8"/>
      <c r="J168" s="15"/>
      <c r="K168" s="15"/>
      <c r="L168" s="8"/>
    </row>
    <row r="169" spans="1:12" ht="15.75" customHeight="1" x14ac:dyDescent="0.2">
      <c r="A169" s="15"/>
      <c r="B169" s="15"/>
      <c r="C169" s="15"/>
      <c r="D169" s="8"/>
      <c r="E169" s="8"/>
      <c r="F169" s="8"/>
      <c r="G169" s="18"/>
      <c r="H169" s="18"/>
      <c r="I169" s="8"/>
      <c r="J169" s="15"/>
      <c r="K169" s="15"/>
      <c r="L169" s="8"/>
    </row>
    <row r="170" spans="1:12" ht="15.75" customHeight="1" x14ac:dyDescent="0.2">
      <c r="A170" s="15"/>
      <c r="B170" s="15"/>
      <c r="C170" s="15"/>
      <c r="D170" s="8"/>
      <c r="E170" s="8"/>
      <c r="F170" s="8"/>
      <c r="G170" s="18"/>
      <c r="H170" s="18"/>
      <c r="I170" s="8"/>
      <c r="J170" s="15"/>
      <c r="K170" s="15"/>
      <c r="L170" s="8"/>
    </row>
    <row r="171" spans="1:12" ht="15.75" customHeight="1" x14ac:dyDescent="0.2">
      <c r="A171" s="15"/>
      <c r="B171" s="15"/>
      <c r="C171" s="15"/>
      <c r="D171" s="8"/>
      <c r="E171" s="8"/>
      <c r="F171" s="8"/>
      <c r="G171" s="18"/>
      <c r="H171" s="18"/>
      <c r="I171" s="8"/>
      <c r="J171" s="15"/>
      <c r="K171" s="15"/>
      <c r="L171" s="8"/>
    </row>
    <row r="172" spans="1:12" ht="15.75" customHeight="1" x14ac:dyDescent="0.2">
      <c r="A172" s="15"/>
      <c r="B172" s="15"/>
      <c r="C172" s="15"/>
      <c r="D172" s="8"/>
      <c r="E172" s="8"/>
      <c r="F172" s="8"/>
      <c r="G172" s="18"/>
      <c r="H172" s="18"/>
      <c r="I172" s="8"/>
      <c r="J172" s="15"/>
      <c r="K172" s="15"/>
      <c r="L172" s="8"/>
    </row>
    <row r="173" spans="1:12" ht="15.75" customHeight="1" x14ac:dyDescent="0.2">
      <c r="A173" s="15"/>
      <c r="B173" s="15"/>
      <c r="C173" s="15"/>
      <c r="D173" s="8"/>
      <c r="E173" s="8"/>
      <c r="F173" s="8"/>
      <c r="G173" s="18"/>
      <c r="H173" s="18"/>
      <c r="I173" s="8"/>
      <c r="J173" s="15"/>
      <c r="K173" s="15"/>
      <c r="L173" s="8"/>
    </row>
    <row r="174" spans="1:12" ht="15.75" customHeight="1" x14ac:dyDescent="0.2">
      <c r="A174" s="15"/>
      <c r="B174" s="15"/>
      <c r="C174" s="15"/>
      <c r="D174" s="8"/>
      <c r="E174" s="8"/>
      <c r="F174" s="8"/>
      <c r="G174" s="18"/>
      <c r="H174" s="18"/>
      <c r="I174" s="8"/>
      <c r="J174" s="15"/>
      <c r="K174" s="15"/>
      <c r="L174" s="8"/>
    </row>
    <row r="175" spans="1:12" ht="15.75" customHeight="1" x14ac:dyDescent="0.2">
      <c r="A175" s="15"/>
      <c r="B175" s="15"/>
      <c r="C175" s="15"/>
      <c r="D175" s="8"/>
      <c r="E175" s="8"/>
      <c r="F175" s="8"/>
      <c r="G175" s="18"/>
      <c r="H175" s="18"/>
      <c r="I175" s="8"/>
      <c r="J175" s="15"/>
      <c r="K175" s="15"/>
      <c r="L175" s="8"/>
    </row>
    <row r="176" spans="1:12" ht="15.75" customHeight="1" x14ac:dyDescent="0.2">
      <c r="A176" s="15"/>
      <c r="B176" s="15"/>
      <c r="C176" s="15"/>
      <c r="D176" s="8"/>
      <c r="E176" s="8"/>
      <c r="F176" s="8"/>
      <c r="G176" s="18"/>
      <c r="H176" s="18"/>
      <c r="I176" s="8"/>
      <c r="J176" s="15"/>
      <c r="K176" s="15"/>
      <c r="L176" s="8"/>
    </row>
    <row r="177" spans="1:12" ht="15.75" customHeight="1" x14ac:dyDescent="0.2">
      <c r="A177" s="15"/>
      <c r="B177" s="15"/>
      <c r="C177" s="15"/>
      <c r="D177" s="8"/>
      <c r="E177" s="8"/>
      <c r="F177" s="8"/>
      <c r="G177" s="18"/>
      <c r="H177" s="18"/>
      <c r="I177" s="8"/>
      <c r="J177" s="15"/>
      <c r="K177" s="15"/>
      <c r="L177" s="8"/>
    </row>
    <row r="178" spans="1:12" ht="15.75" customHeight="1" x14ac:dyDescent="0.2">
      <c r="A178" s="15"/>
      <c r="B178" s="15"/>
      <c r="C178" s="15"/>
      <c r="D178" s="8"/>
      <c r="E178" s="8"/>
      <c r="F178" s="8"/>
      <c r="G178" s="18"/>
      <c r="H178" s="18"/>
      <c r="I178" s="8"/>
      <c r="J178" s="15"/>
      <c r="K178" s="15"/>
      <c r="L178" s="8"/>
    </row>
    <row r="179" spans="1:12" ht="15.75" customHeight="1" x14ac:dyDescent="0.2">
      <c r="A179" s="15"/>
      <c r="B179" s="15"/>
      <c r="C179" s="15"/>
      <c r="D179" s="8"/>
      <c r="E179" s="8"/>
      <c r="F179" s="8"/>
      <c r="G179" s="18"/>
      <c r="H179" s="18"/>
      <c r="I179" s="8"/>
      <c r="J179" s="15"/>
      <c r="K179" s="15"/>
      <c r="L179" s="8"/>
    </row>
    <row r="180" spans="1:12" ht="15.75" customHeight="1" x14ac:dyDescent="0.2">
      <c r="A180" s="15"/>
      <c r="B180" s="15"/>
      <c r="C180" s="15"/>
      <c r="D180" s="8"/>
      <c r="E180" s="8"/>
      <c r="F180" s="8"/>
      <c r="G180" s="18"/>
      <c r="H180" s="18"/>
      <c r="I180" s="8"/>
      <c r="J180" s="15"/>
      <c r="K180" s="15"/>
      <c r="L180" s="8"/>
    </row>
    <row r="181" spans="1:12" ht="15.75" customHeight="1" x14ac:dyDescent="0.2">
      <c r="A181" s="15"/>
      <c r="B181" s="15"/>
      <c r="C181" s="15"/>
      <c r="D181" s="8"/>
      <c r="E181" s="8"/>
      <c r="F181" s="8"/>
      <c r="G181" s="18"/>
      <c r="H181" s="18"/>
      <c r="I181" s="8"/>
      <c r="J181" s="15"/>
      <c r="K181" s="15"/>
      <c r="L181" s="8"/>
    </row>
    <row r="182" spans="1:12" ht="15.75" customHeight="1" x14ac:dyDescent="0.2">
      <c r="A182" s="15"/>
      <c r="B182" s="15"/>
      <c r="C182" s="15"/>
      <c r="D182" s="8"/>
      <c r="E182" s="8"/>
      <c r="F182" s="8"/>
      <c r="G182" s="18"/>
      <c r="H182" s="18"/>
      <c r="I182" s="8"/>
      <c r="J182" s="15"/>
      <c r="K182" s="15"/>
      <c r="L182" s="8"/>
    </row>
    <row r="183" spans="1:12" ht="15.75" customHeight="1" x14ac:dyDescent="0.2">
      <c r="A183" s="15"/>
      <c r="B183" s="15"/>
      <c r="C183" s="15"/>
      <c r="D183" s="8"/>
      <c r="E183" s="8"/>
      <c r="F183" s="8"/>
      <c r="G183" s="18"/>
      <c r="H183" s="18"/>
      <c r="I183" s="8"/>
      <c r="J183" s="15"/>
      <c r="K183" s="15"/>
      <c r="L183" s="8"/>
    </row>
    <row r="184" spans="1:12" ht="15.75" customHeight="1" x14ac:dyDescent="0.2">
      <c r="A184" s="15"/>
      <c r="B184" s="15"/>
      <c r="C184" s="15"/>
      <c r="D184" s="8"/>
      <c r="E184" s="8"/>
      <c r="F184" s="8"/>
      <c r="G184" s="18"/>
      <c r="H184" s="18"/>
      <c r="I184" s="8"/>
      <c r="J184" s="15"/>
      <c r="K184" s="15"/>
      <c r="L184" s="8"/>
    </row>
    <row r="185" spans="1:12" ht="15.75" customHeight="1" x14ac:dyDescent="0.2">
      <c r="A185" s="15"/>
      <c r="B185" s="15"/>
      <c r="C185" s="15"/>
      <c r="D185" s="8"/>
      <c r="E185" s="8"/>
      <c r="F185" s="8"/>
      <c r="G185" s="18"/>
      <c r="H185" s="18"/>
      <c r="I185" s="8"/>
      <c r="J185" s="15"/>
      <c r="K185" s="15"/>
      <c r="L185" s="8"/>
    </row>
    <row r="186" spans="1:12" ht="15.75" customHeight="1" x14ac:dyDescent="0.2">
      <c r="A186" s="15"/>
      <c r="B186" s="15"/>
      <c r="C186" s="15"/>
      <c r="D186" s="8"/>
      <c r="E186" s="8"/>
      <c r="F186" s="8"/>
      <c r="G186" s="18"/>
      <c r="H186" s="18"/>
      <c r="I186" s="8"/>
      <c r="J186" s="15"/>
      <c r="K186" s="15"/>
      <c r="L186" s="8"/>
    </row>
    <row r="187" spans="1:12" ht="15.75" customHeight="1" x14ac:dyDescent="0.2">
      <c r="A187" s="15"/>
      <c r="B187" s="15"/>
      <c r="C187" s="15"/>
      <c r="D187" s="8"/>
      <c r="E187" s="8"/>
      <c r="F187" s="8"/>
      <c r="G187" s="18"/>
      <c r="H187" s="18"/>
      <c r="I187" s="8"/>
      <c r="J187" s="15"/>
      <c r="K187" s="15"/>
      <c r="L187" s="8"/>
    </row>
    <row r="188" spans="1:12" ht="15.75" customHeight="1" x14ac:dyDescent="0.2">
      <c r="A188" s="15"/>
      <c r="B188" s="15"/>
      <c r="C188" s="15"/>
      <c r="D188" s="8"/>
      <c r="E188" s="8"/>
      <c r="F188" s="8"/>
      <c r="G188" s="18"/>
      <c r="H188" s="18"/>
      <c r="I188" s="8"/>
      <c r="J188" s="15"/>
      <c r="K188" s="15"/>
      <c r="L188" s="8"/>
    </row>
    <row r="189" spans="1:12" ht="15.75" customHeight="1" x14ac:dyDescent="0.2">
      <c r="A189" s="15"/>
      <c r="B189" s="15"/>
      <c r="C189" s="15"/>
      <c r="D189" s="8"/>
      <c r="E189" s="8"/>
      <c r="F189" s="8"/>
      <c r="G189" s="18"/>
      <c r="H189" s="18"/>
      <c r="I189" s="8"/>
      <c r="J189" s="15"/>
      <c r="K189" s="15"/>
      <c r="L189" s="8"/>
    </row>
    <row r="190" spans="1:12" ht="15.75" customHeight="1" x14ac:dyDescent="0.2">
      <c r="A190" s="15"/>
      <c r="B190" s="15"/>
      <c r="C190" s="15"/>
      <c r="D190" s="8"/>
      <c r="E190" s="8"/>
      <c r="F190" s="8"/>
      <c r="G190" s="18"/>
      <c r="H190" s="18"/>
      <c r="I190" s="8"/>
      <c r="J190" s="15"/>
      <c r="K190" s="15"/>
      <c r="L190" s="8"/>
    </row>
    <row r="191" spans="1:12" ht="15.75" customHeight="1" x14ac:dyDescent="0.2">
      <c r="A191" s="15"/>
      <c r="B191" s="15"/>
      <c r="C191" s="15"/>
      <c r="D191" s="8"/>
      <c r="E191" s="8"/>
      <c r="F191" s="8"/>
      <c r="G191" s="18"/>
      <c r="H191" s="18"/>
      <c r="I191" s="8"/>
      <c r="J191" s="15"/>
      <c r="K191" s="15"/>
      <c r="L191" s="8"/>
    </row>
    <row r="192" spans="1:12" ht="15.75" customHeight="1" x14ac:dyDescent="0.2">
      <c r="A192" s="15"/>
      <c r="B192" s="15"/>
      <c r="C192" s="15"/>
      <c r="D192" s="8"/>
      <c r="E192" s="8"/>
      <c r="F192" s="8"/>
      <c r="G192" s="18"/>
      <c r="H192" s="18"/>
      <c r="I192" s="8"/>
      <c r="J192" s="15"/>
      <c r="K192" s="15"/>
      <c r="L192" s="8"/>
    </row>
    <row r="193" spans="1:12" ht="15.75" customHeight="1" x14ac:dyDescent="0.2">
      <c r="A193" s="15"/>
      <c r="B193" s="15"/>
      <c r="C193" s="15"/>
      <c r="D193" s="8"/>
      <c r="E193" s="8"/>
      <c r="F193" s="8"/>
      <c r="G193" s="18"/>
      <c r="H193" s="18"/>
      <c r="I193" s="8"/>
      <c r="J193" s="15"/>
      <c r="K193" s="15"/>
      <c r="L193" s="8"/>
    </row>
    <row r="194" spans="1:12" ht="15.75" customHeight="1" x14ac:dyDescent="0.2">
      <c r="A194" s="15"/>
      <c r="B194" s="15"/>
      <c r="C194" s="15"/>
      <c r="D194" s="8"/>
      <c r="E194" s="8"/>
      <c r="F194" s="8"/>
      <c r="G194" s="18"/>
      <c r="H194" s="18"/>
      <c r="I194" s="8"/>
      <c r="J194" s="15"/>
      <c r="K194" s="15"/>
      <c r="L194" s="8"/>
    </row>
    <row r="195" spans="1:12" ht="15.75" customHeight="1" x14ac:dyDescent="0.2">
      <c r="A195" s="15"/>
      <c r="B195" s="15"/>
      <c r="C195" s="15"/>
      <c r="D195" s="8"/>
      <c r="E195" s="8"/>
      <c r="F195" s="8"/>
      <c r="G195" s="18"/>
      <c r="H195" s="18"/>
      <c r="I195" s="8"/>
      <c r="J195" s="15"/>
      <c r="K195" s="15"/>
      <c r="L195" s="8"/>
    </row>
    <row r="196" spans="1:12" ht="15.75" customHeight="1" x14ac:dyDescent="0.2">
      <c r="A196" s="15"/>
      <c r="B196" s="15"/>
      <c r="C196" s="15"/>
      <c r="D196" s="8"/>
      <c r="E196" s="8"/>
      <c r="F196" s="8"/>
      <c r="G196" s="18"/>
      <c r="H196" s="18"/>
      <c r="I196" s="8"/>
      <c r="J196" s="15"/>
      <c r="K196" s="15"/>
      <c r="L196" s="8"/>
    </row>
    <row r="197" spans="1:12" ht="15.75" customHeight="1" x14ac:dyDescent="0.2">
      <c r="A197" s="15"/>
      <c r="B197" s="15"/>
      <c r="C197" s="15"/>
      <c r="D197" s="8"/>
      <c r="E197" s="8"/>
      <c r="F197" s="8"/>
      <c r="G197" s="18"/>
      <c r="H197" s="18"/>
      <c r="I197" s="8"/>
      <c r="J197" s="15"/>
      <c r="K197" s="15"/>
      <c r="L197" s="8"/>
    </row>
    <row r="198" spans="1:12" ht="15.75" customHeight="1" x14ac:dyDescent="0.2">
      <c r="A198" s="15"/>
      <c r="B198" s="15"/>
      <c r="C198" s="15"/>
      <c r="D198" s="8"/>
      <c r="E198" s="8"/>
      <c r="F198" s="8"/>
      <c r="G198" s="18"/>
      <c r="H198" s="18"/>
      <c r="I198" s="8"/>
      <c r="J198" s="15"/>
      <c r="K198" s="15"/>
      <c r="L198" s="8"/>
    </row>
    <row r="199" spans="1:12" ht="15.75" customHeight="1" x14ac:dyDescent="0.2">
      <c r="A199" s="15"/>
      <c r="B199" s="15"/>
      <c r="C199" s="15"/>
      <c r="D199" s="8"/>
      <c r="E199" s="8"/>
      <c r="F199" s="8"/>
      <c r="G199" s="18"/>
      <c r="H199" s="18"/>
      <c r="I199" s="8"/>
      <c r="J199" s="15"/>
      <c r="K199" s="15"/>
      <c r="L199" s="8"/>
    </row>
    <row r="200" spans="1:12" ht="15.75" customHeight="1" x14ac:dyDescent="0.2">
      <c r="A200" s="15"/>
      <c r="B200" s="15"/>
      <c r="C200" s="15"/>
      <c r="D200" s="8"/>
      <c r="E200" s="8"/>
      <c r="F200" s="8"/>
      <c r="G200" s="18"/>
      <c r="H200" s="18"/>
      <c r="I200" s="8"/>
      <c r="J200" s="15"/>
      <c r="K200" s="15"/>
      <c r="L200" s="8"/>
    </row>
    <row r="201" spans="1:12" ht="15.75" customHeight="1" x14ac:dyDescent="0.2">
      <c r="A201" s="15"/>
      <c r="B201" s="15"/>
      <c r="C201" s="15"/>
      <c r="D201" s="8"/>
      <c r="E201" s="8"/>
      <c r="F201" s="8"/>
      <c r="G201" s="18"/>
      <c r="H201" s="18"/>
      <c r="I201" s="8"/>
      <c r="J201" s="15"/>
      <c r="K201" s="15"/>
      <c r="L201" s="8"/>
    </row>
    <row r="202" spans="1:12" ht="15.75" customHeight="1" x14ac:dyDescent="0.2">
      <c r="A202" s="15"/>
      <c r="B202" s="15"/>
      <c r="C202" s="15"/>
      <c r="D202" s="8"/>
      <c r="E202" s="8"/>
      <c r="F202" s="8"/>
      <c r="G202" s="18"/>
      <c r="H202" s="18"/>
      <c r="I202" s="8"/>
      <c r="J202" s="15"/>
      <c r="K202" s="15"/>
      <c r="L202" s="8"/>
    </row>
    <row r="203" spans="1:12" ht="15.75" customHeight="1" x14ac:dyDescent="0.2">
      <c r="A203" s="15"/>
      <c r="B203" s="15"/>
      <c r="C203" s="15"/>
      <c r="D203" s="8"/>
      <c r="E203" s="8"/>
      <c r="F203" s="8"/>
      <c r="G203" s="18"/>
      <c r="H203" s="18"/>
      <c r="I203" s="8"/>
      <c r="J203" s="15"/>
      <c r="K203" s="15"/>
      <c r="L203" s="8"/>
    </row>
    <row r="204" spans="1:12" ht="15.75" customHeight="1" x14ac:dyDescent="0.2">
      <c r="A204" s="15"/>
      <c r="B204" s="15"/>
      <c r="C204" s="15"/>
      <c r="D204" s="8"/>
      <c r="E204" s="8"/>
      <c r="F204" s="8"/>
      <c r="G204" s="18"/>
      <c r="H204" s="18"/>
      <c r="I204" s="8"/>
      <c r="J204" s="15"/>
      <c r="K204" s="15"/>
      <c r="L204" s="8"/>
    </row>
    <row r="205" spans="1:12" ht="15.75" customHeight="1" x14ac:dyDescent="0.2">
      <c r="A205" s="15"/>
      <c r="B205" s="15"/>
      <c r="C205" s="15"/>
      <c r="D205" s="8"/>
      <c r="E205" s="8"/>
      <c r="F205" s="8"/>
      <c r="G205" s="18"/>
      <c r="H205" s="18"/>
      <c r="I205" s="8"/>
      <c r="J205" s="15"/>
      <c r="K205" s="15"/>
      <c r="L205" s="8"/>
    </row>
    <row r="206" spans="1:12" ht="15.75" customHeight="1" x14ac:dyDescent="0.2">
      <c r="A206" s="15"/>
      <c r="B206" s="15"/>
      <c r="C206" s="15"/>
      <c r="D206" s="8"/>
      <c r="E206" s="8"/>
      <c r="F206" s="8"/>
      <c r="G206" s="18"/>
      <c r="H206" s="18"/>
      <c r="I206" s="8"/>
      <c r="J206" s="15"/>
      <c r="K206" s="15"/>
      <c r="L206" s="8"/>
    </row>
    <row r="207" spans="1:12" ht="15.75" customHeight="1" x14ac:dyDescent="0.2">
      <c r="A207" s="15"/>
      <c r="B207" s="15"/>
      <c r="C207" s="15"/>
      <c r="D207" s="8"/>
      <c r="E207" s="8"/>
      <c r="F207" s="8"/>
      <c r="G207" s="18"/>
      <c r="H207" s="18"/>
      <c r="I207" s="8"/>
      <c r="J207" s="15"/>
      <c r="K207" s="15"/>
      <c r="L207" s="8"/>
    </row>
    <row r="208" spans="1:12" ht="15.75" customHeight="1" x14ac:dyDescent="0.2">
      <c r="A208" s="15"/>
      <c r="B208" s="15"/>
      <c r="C208" s="15"/>
      <c r="D208" s="8"/>
      <c r="E208" s="8"/>
      <c r="F208" s="8"/>
      <c r="G208" s="18"/>
      <c r="H208" s="18"/>
      <c r="I208" s="8"/>
      <c r="J208" s="15"/>
      <c r="K208" s="15"/>
      <c r="L208" s="8"/>
    </row>
    <row r="209" spans="1:12" ht="15.75" customHeight="1" x14ac:dyDescent="0.2">
      <c r="A209" s="15"/>
      <c r="B209" s="15"/>
      <c r="C209" s="15"/>
      <c r="D209" s="8"/>
      <c r="E209" s="8"/>
      <c r="F209" s="8"/>
      <c r="G209" s="18"/>
      <c r="H209" s="18"/>
      <c r="I209" s="8"/>
      <c r="J209" s="15"/>
      <c r="K209" s="15"/>
      <c r="L209" s="8"/>
    </row>
    <row r="210" spans="1:12" ht="15.75" customHeight="1" x14ac:dyDescent="0.2">
      <c r="A210" s="15"/>
      <c r="B210" s="15"/>
      <c r="C210" s="15"/>
      <c r="D210" s="8"/>
      <c r="E210" s="8"/>
      <c r="F210" s="8"/>
      <c r="G210" s="18"/>
      <c r="H210" s="18"/>
      <c r="I210" s="8"/>
      <c r="J210" s="15"/>
      <c r="K210" s="15"/>
      <c r="L210" s="8"/>
    </row>
    <row r="211" spans="1:12" ht="15.75" customHeight="1" x14ac:dyDescent="0.2">
      <c r="A211" s="15"/>
      <c r="B211" s="15"/>
      <c r="C211" s="15"/>
      <c r="D211" s="8"/>
      <c r="E211" s="8"/>
      <c r="F211" s="8"/>
      <c r="G211" s="18"/>
      <c r="H211" s="18"/>
      <c r="I211" s="8"/>
      <c r="J211" s="15"/>
      <c r="K211" s="15"/>
      <c r="L211" s="8"/>
    </row>
    <row r="212" spans="1:12" ht="15.75" customHeight="1" x14ac:dyDescent="0.2">
      <c r="A212" s="15"/>
      <c r="B212" s="15"/>
      <c r="C212" s="15"/>
      <c r="D212" s="8"/>
      <c r="E212" s="8"/>
      <c r="F212" s="8"/>
      <c r="G212" s="18"/>
      <c r="H212" s="18"/>
      <c r="I212" s="8"/>
      <c r="J212" s="15"/>
      <c r="K212" s="15"/>
      <c r="L212" s="8"/>
    </row>
    <row r="213" spans="1:12" ht="15.75" customHeight="1" x14ac:dyDescent="0.2">
      <c r="A213" s="15"/>
      <c r="B213" s="15"/>
      <c r="C213" s="15"/>
      <c r="D213" s="8"/>
      <c r="E213" s="8"/>
      <c r="F213" s="8"/>
      <c r="G213" s="18"/>
      <c r="H213" s="18"/>
      <c r="I213" s="8"/>
      <c r="J213" s="15"/>
      <c r="K213" s="15"/>
      <c r="L213" s="8"/>
    </row>
    <row r="214" spans="1:12" ht="15.75" customHeight="1" x14ac:dyDescent="0.2">
      <c r="A214" s="15"/>
      <c r="B214" s="15"/>
      <c r="C214" s="15"/>
      <c r="D214" s="8"/>
      <c r="E214" s="8"/>
      <c r="F214" s="8"/>
      <c r="G214" s="18"/>
      <c r="H214" s="18"/>
      <c r="I214" s="8"/>
      <c r="J214" s="15"/>
      <c r="K214" s="15"/>
      <c r="L214" s="8"/>
    </row>
    <row r="215" spans="1:12" ht="15.75" customHeight="1" x14ac:dyDescent="0.2">
      <c r="A215" s="15"/>
      <c r="B215" s="15"/>
      <c r="C215" s="15"/>
      <c r="D215" s="8"/>
      <c r="E215" s="8"/>
      <c r="F215" s="8"/>
      <c r="G215" s="18"/>
      <c r="H215" s="18"/>
      <c r="I215" s="8"/>
      <c r="J215" s="15"/>
      <c r="K215" s="15"/>
      <c r="L215" s="8"/>
    </row>
    <row r="216" spans="1:12" ht="15.75" customHeight="1" x14ac:dyDescent="0.2">
      <c r="A216" s="15"/>
      <c r="B216" s="15"/>
      <c r="C216" s="15"/>
      <c r="D216" s="8"/>
      <c r="E216" s="8"/>
      <c r="F216" s="8"/>
      <c r="G216" s="18"/>
      <c r="H216" s="18"/>
      <c r="I216" s="8"/>
      <c r="J216" s="15"/>
      <c r="K216" s="15"/>
      <c r="L216" s="8"/>
    </row>
    <row r="217" spans="1:12" ht="15.75" customHeight="1" x14ac:dyDescent="0.2">
      <c r="A217" s="15"/>
      <c r="B217" s="15"/>
      <c r="C217" s="15"/>
      <c r="D217" s="8"/>
      <c r="E217" s="8"/>
      <c r="F217" s="8"/>
      <c r="G217" s="18"/>
      <c r="H217" s="18"/>
      <c r="I217" s="8"/>
      <c r="J217" s="15"/>
      <c r="K217" s="15"/>
      <c r="L217" s="8"/>
    </row>
    <row r="218" spans="1:12" ht="15.75" customHeight="1" x14ac:dyDescent="0.2">
      <c r="A218" s="15"/>
      <c r="B218" s="15"/>
      <c r="C218" s="15"/>
      <c r="D218" s="8"/>
      <c r="E218" s="8"/>
      <c r="F218" s="8"/>
      <c r="G218" s="18"/>
      <c r="H218" s="18"/>
      <c r="I218" s="8"/>
      <c r="J218" s="15"/>
      <c r="K218" s="15"/>
      <c r="L218" s="8"/>
    </row>
    <row r="219" spans="1:12" ht="15.75" customHeight="1" x14ac:dyDescent="0.2">
      <c r="A219" s="15"/>
      <c r="B219" s="15"/>
      <c r="C219" s="15"/>
      <c r="D219" s="8"/>
      <c r="E219" s="8"/>
      <c r="F219" s="8"/>
      <c r="G219" s="18"/>
      <c r="H219" s="18"/>
      <c r="I219" s="8"/>
      <c r="J219" s="15"/>
      <c r="K219" s="15"/>
      <c r="L219" s="8"/>
    </row>
    <row r="220" spans="1:12" ht="15.75" customHeight="1" x14ac:dyDescent="0.2">
      <c r="A220" s="15"/>
      <c r="B220" s="15"/>
      <c r="C220" s="15"/>
      <c r="D220" s="8"/>
      <c r="E220" s="8"/>
      <c r="F220" s="8"/>
      <c r="G220" s="18"/>
      <c r="H220" s="18"/>
      <c r="I220" s="8"/>
      <c r="J220" s="15"/>
      <c r="K220" s="15"/>
      <c r="L220" s="8"/>
    </row>
    <row r="221" spans="1:12" ht="15.75" customHeight="1" x14ac:dyDescent="0.2">
      <c r="A221" s="15"/>
      <c r="B221" s="15"/>
      <c r="C221" s="15"/>
      <c r="D221" s="8"/>
      <c r="E221" s="8"/>
      <c r="F221" s="8"/>
      <c r="G221" s="18"/>
      <c r="H221" s="18"/>
      <c r="I221" s="8"/>
      <c r="J221" s="15"/>
      <c r="K221" s="15"/>
      <c r="L221" s="8"/>
    </row>
    <row r="222" spans="1:12" ht="15.75" customHeight="1" x14ac:dyDescent="0.2">
      <c r="A222" s="15"/>
      <c r="B222" s="15"/>
      <c r="C222" s="15"/>
      <c r="D222" s="8"/>
      <c r="E222" s="8"/>
      <c r="F222" s="8"/>
      <c r="G222" s="18"/>
      <c r="H222" s="18"/>
      <c r="I222" s="8"/>
      <c r="J222" s="15"/>
      <c r="K222" s="15"/>
      <c r="L222" s="8"/>
    </row>
    <row r="223" spans="1:12" ht="15.75" customHeight="1" x14ac:dyDescent="0.2">
      <c r="A223" s="15"/>
      <c r="B223" s="15"/>
      <c r="C223" s="15"/>
      <c r="D223" s="8"/>
      <c r="E223" s="8"/>
      <c r="F223" s="8"/>
      <c r="G223" s="18"/>
      <c r="H223" s="18"/>
      <c r="I223" s="8"/>
      <c r="J223" s="15"/>
      <c r="K223" s="15"/>
      <c r="L223" s="8"/>
    </row>
    <row r="224" spans="1:12" ht="15.75" customHeight="1" x14ac:dyDescent="0.2">
      <c r="A224" s="15"/>
      <c r="B224" s="15"/>
      <c r="C224" s="15"/>
      <c r="D224" s="8"/>
      <c r="E224" s="8"/>
      <c r="F224" s="8"/>
      <c r="G224" s="18"/>
      <c r="H224" s="18"/>
      <c r="I224" s="8"/>
      <c r="J224" s="15"/>
      <c r="K224" s="15"/>
      <c r="L224" s="8"/>
    </row>
    <row r="225" spans="1:12" ht="15.75" customHeight="1" x14ac:dyDescent="0.2">
      <c r="A225" s="15"/>
      <c r="B225" s="15"/>
      <c r="C225" s="15"/>
      <c r="D225" s="8"/>
      <c r="E225" s="8"/>
      <c r="F225" s="8"/>
      <c r="G225" s="18"/>
      <c r="H225" s="18"/>
      <c r="I225" s="8"/>
      <c r="J225" s="15"/>
      <c r="K225" s="15"/>
      <c r="L225" s="8"/>
    </row>
    <row r="226" spans="1:12" ht="15.75" customHeight="1" x14ac:dyDescent="0.2">
      <c r="A226" s="15"/>
      <c r="B226" s="15"/>
      <c r="C226" s="15"/>
      <c r="D226" s="8"/>
      <c r="E226" s="8"/>
      <c r="F226" s="8"/>
      <c r="G226" s="18"/>
      <c r="H226" s="18"/>
      <c r="I226" s="8"/>
      <c r="J226" s="15"/>
      <c r="K226" s="15"/>
      <c r="L226" s="8"/>
    </row>
    <row r="227" spans="1:12" ht="15.75" customHeight="1" x14ac:dyDescent="0.2">
      <c r="A227" s="15"/>
      <c r="B227" s="15"/>
      <c r="C227" s="15"/>
      <c r="D227" s="8"/>
      <c r="E227" s="8"/>
      <c r="F227" s="8"/>
      <c r="G227" s="18"/>
      <c r="H227" s="18"/>
      <c r="I227" s="8"/>
      <c r="J227" s="15"/>
      <c r="K227" s="15"/>
      <c r="L227" s="8"/>
    </row>
    <row r="228" spans="1:12" ht="15.75" customHeight="1" x14ac:dyDescent="0.2">
      <c r="A228" s="15"/>
      <c r="B228" s="15"/>
      <c r="C228" s="15"/>
      <c r="D228" s="8"/>
      <c r="E228" s="8"/>
      <c r="F228" s="8"/>
      <c r="G228" s="18"/>
      <c r="H228" s="18"/>
      <c r="I228" s="8"/>
      <c r="J228" s="15"/>
      <c r="K228" s="15"/>
      <c r="L228" s="8"/>
    </row>
    <row r="229" spans="1:12" ht="15.75" customHeight="1" x14ac:dyDescent="0.2">
      <c r="A229" s="15"/>
      <c r="B229" s="15"/>
      <c r="C229" s="15"/>
      <c r="D229" s="8"/>
      <c r="E229" s="8"/>
      <c r="F229" s="8"/>
      <c r="G229" s="18"/>
      <c r="H229" s="18"/>
      <c r="I229" s="8"/>
      <c r="J229" s="15"/>
      <c r="K229" s="15"/>
      <c r="L229" s="8"/>
    </row>
    <row r="230" spans="1:12" ht="15.75" customHeight="1" x14ac:dyDescent="0.2">
      <c r="A230" s="15"/>
      <c r="B230" s="15"/>
      <c r="C230" s="15"/>
      <c r="D230" s="8"/>
      <c r="E230" s="8"/>
      <c r="F230" s="8"/>
      <c r="G230" s="18"/>
      <c r="H230" s="18"/>
      <c r="I230" s="8"/>
      <c r="J230" s="15"/>
      <c r="K230" s="15"/>
      <c r="L230" s="8"/>
    </row>
    <row r="231" spans="1:12" ht="15.75" customHeight="1" x14ac:dyDescent="0.2">
      <c r="A231" s="15"/>
      <c r="B231" s="15"/>
      <c r="C231" s="15"/>
      <c r="D231" s="8"/>
      <c r="E231" s="8"/>
      <c r="F231" s="8"/>
      <c r="G231" s="18"/>
      <c r="H231" s="18"/>
      <c r="I231" s="8"/>
      <c r="J231" s="15"/>
      <c r="K231" s="15"/>
      <c r="L231" s="8"/>
    </row>
    <row r="232" spans="1:12" ht="15.75" customHeight="1" x14ac:dyDescent="0.2">
      <c r="A232" s="15"/>
      <c r="B232" s="15"/>
      <c r="C232" s="15"/>
      <c r="D232" s="8"/>
      <c r="E232" s="8"/>
      <c r="F232" s="8"/>
      <c r="G232" s="18"/>
      <c r="H232" s="18"/>
      <c r="I232" s="8"/>
      <c r="J232" s="15"/>
      <c r="K232" s="15"/>
      <c r="L232" s="8"/>
    </row>
    <row r="233" spans="1:12" ht="15.75" customHeight="1" x14ac:dyDescent="0.2">
      <c r="A233" s="15"/>
      <c r="B233" s="15"/>
      <c r="C233" s="15"/>
      <c r="D233" s="8"/>
      <c r="E233" s="8"/>
      <c r="F233" s="8"/>
      <c r="G233" s="18"/>
      <c r="H233" s="18"/>
      <c r="I233" s="8"/>
      <c r="J233" s="15"/>
      <c r="K233" s="15"/>
      <c r="L233" s="8"/>
    </row>
    <row r="234" spans="1:12" ht="15.75" customHeight="1" x14ac:dyDescent="0.2">
      <c r="A234" s="15"/>
      <c r="B234" s="15"/>
      <c r="C234" s="15"/>
      <c r="D234" s="8"/>
      <c r="E234" s="8"/>
      <c r="F234" s="8"/>
      <c r="G234" s="18"/>
      <c r="H234" s="18"/>
      <c r="I234" s="8"/>
      <c r="J234" s="15"/>
      <c r="K234" s="15"/>
      <c r="L234" s="8"/>
    </row>
    <row r="235" spans="1:12" ht="15.75" customHeight="1" x14ac:dyDescent="0.2">
      <c r="A235" s="15"/>
      <c r="B235" s="15"/>
      <c r="C235" s="15"/>
      <c r="D235" s="8"/>
      <c r="E235" s="8"/>
      <c r="F235" s="8"/>
      <c r="G235" s="18"/>
      <c r="H235" s="18"/>
      <c r="I235" s="8"/>
      <c r="J235" s="15"/>
      <c r="K235" s="15"/>
      <c r="L235" s="8"/>
    </row>
    <row r="236" spans="1:12" ht="15.75" customHeight="1" x14ac:dyDescent="0.2">
      <c r="A236" s="15"/>
      <c r="B236" s="15"/>
      <c r="C236" s="15"/>
      <c r="D236" s="8"/>
      <c r="E236" s="8"/>
      <c r="F236" s="8"/>
      <c r="G236" s="18"/>
      <c r="H236" s="18"/>
      <c r="I236" s="8"/>
      <c r="J236" s="15"/>
      <c r="K236" s="15"/>
      <c r="L236" s="8"/>
    </row>
    <row r="237" spans="1:12" ht="15.75" customHeight="1" x14ac:dyDescent="0.2">
      <c r="A237" s="15"/>
      <c r="B237" s="15"/>
      <c r="C237" s="15"/>
      <c r="D237" s="8"/>
      <c r="E237" s="8"/>
      <c r="F237" s="8"/>
      <c r="G237" s="18"/>
      <c r="H237" s="18"/>
      <c r="I237" s="8"/>
      <c r="J237" s="15"/>
      <c r="K237" s="15"/>
      <c r="L237" s="8"/>
    </row>
    <row r="238" spans="1:12" ht="15.75" customHeight="1" x14ac:dyDescent="0.2">
      <c r="A238" s="15"/>
      <c r="B238" s="15"/>
      <c r="C238" s="15"/>
      <c r="D238" s="8"/>
      <c r="E238" s="8"/>
      <c r="F238" s="8"/>
      <c r="G238" s="18"/>
      <c r="H238" s="18"/>
      <c r="I238" s="8"/>
      <c r="J238" s="15"/>
      <c r="K238" s="15"/>
      <c r="L238" s="8"/>
    </row>
    <row r="239" spans="1:12" ht="15.75" customHeight="1" x14ac:dyDescent="0.2">
      <c r="A239" s="15"/>
      <c r="B239" s="15"/>
      <c r="C239" s="15"/>
      <c r="D239" s="8"/>
      <c r="E239" s="8"/>
      <c r="F239" s="8"/>
      <c r="G239" s="18"/>
      <c r="H239" s="18"/>
      <c r="I239" s="8"/>
      <c r="J239" s="15"/>
      <c r="K239" s="15"/>
      <c r="L239" s="8"/>
    </row>
    <row r="240" spans="1:12" ht="15.75" customHeight="1" x14ac:dyDescent="0.2">
      <c r="A240" s="15"/>
      <c r="B240" s="15"/>
      <c r="C240" s="15"/>
      <c r="D240" s="8"/>
      <c r="E240" s="8"/>
      <c r="F240" s="8"/>
      <c r="G240" s="18"/>
      <c r="H240" s="18"/>
      <c r="I240" s="8"/>
      <c r="J240" s="15"/>
      <c r="K240" s="15"/>
      <c r="L240" s="8"/>
    </row>
    <row r="241" spans="1:12" ht="15.75" customHeight="1" x14ac:dyDescent="0.2">
      <c r="A241" s="15"/>
      <c r="B241" s="15"/>
      <c r="C241" s="15"/>
      <c r="D241" s="8"/>
      <c r="E241" s="8"/>
      <c r="F241" s="8"/>
      <c r="G241" s="18"/>
      <c r="H241" s="18"/>
      <c r="I241" s="8"/>
      <c r="J241" s="15"/>
      <c r="K241" s="15"/>
      <c r="L241" s="8"/>
    </row>
    <row r="242" spans="1:12" ht="15.75" customHeight="1" x14ac:dyDescent="0.2">
      <c r="A242" s="15"/>
      <c r="B242" s="15"/>
      <c r="C242" s="15"/>
      <c r="D242" s="8"/>
      <c r="E242" s="8"/>
      <c r="F242" s="8"/>
      <c r="G242" s="18"/>
      <c r="H242" s="18"/>
      <c r="I242" s="8"/>
      <c r="J242" s="15"/>
      <c r="K242" s="15"/>
      <c r="L242" s="8"/>
    </row>
    <row r="243" spans="1:12" ht="15.75" customHeight="1" x14ac:dyDescent="0.2">
      <c r="A243" s="15"/>
      <c r="B243" s="15"/>
      <c r="C243" s="15"/>
      <c r="D243" s="8"/>
      <c r="E243" s="8"/>
      <c r="F243" s="8"/>
      <c r="G243" s="18"/>
      <c r="H243" s="18"/>
      <c r="I243" s="8"/>
      <c r="J243" s="15"/>
      <c r="K243" s="15"/>
      <c r="L243" s="8"/>
    </row>
    <row r="244" spans="1:12" ht="15.75" customHeight="1" x14ac:dyDescent="0.2">
      <c r="A244" s="15"/>
      <c r="B244" s="15"/>
      <c r="C244" s="15"/>
      <c r="D244" s="8"/>
      <c r="E244" s="8"/>
      <c r="F244" s="8"/>
      <c r="G244" s="18"/>
      <c r="H244" s="18"/>
      <c r="I244" s="8"/>
      <c r="J244" s="15"/>
      <c r="K244" s="15"/>
      <c r="L244" s="8"/>
    </row>
    <row r="245" spans="1:12" ht="15.75" customHeight="1" x14ac:dyDescent="0.2">
      <c r="A245" s="15"/>
      <c r="B245" s="15"/>
      <c r="C245" s="15"/>
      <c r="D245" s="8"/>
      <c r="E245" s="8"/>
      <c r="F245" s="8"/>
      <c r="G245" s="18"/>
      <c r="H245" s="18"/>
      <c r="I245" s="8"/>
      <c r="J245" s="15"/>
      <c r="K245" s="15"/>
      <c r="L245" s="8"/>
    </row>
    <row r="246" spans="1:12" ht="15.75" customHeight="1" x14ac:dyDescent="0.2">
      <c r="A246" s="15"/>
      <c r="B246" s="15"/>
      <c r="C246" s="15"/>
      <c r="D246" s="8"/>
      <c r="E246" s="8"/>
      <c r="F246" s="8"/>
      <c r="G246" s="18"/>
      <c r="H246" s="18"/>
      <c r="I246" s="8"/>
      <c r="J246" s="15"/>
      <c r="K246" s="15"/>
      <c r="L246" s="8"/>
    </row>
    <row r="247" spans="1:12" ht="15.75" customHeight="1" x14ac:dyDescent="0.2">
      <c r="A247" s="15"/>
      <c r="B247" s="15"/>
      <c r="C247" s="15"/>
      <c r="D247" s="8"/>
      <c r="E247" s="8"/>
      <c r="F247" s="8"/>
      <c r="G247" s="18"/>
      <c r="H247" s="18"/>
      <c r="I247" s="8"/>
      <c r="J247" s="15"/>
      <c r="K247" s="15"/>
      <c r="L247" s="8"/>
    </row>
    <row r="248" spans="1:12" ht="15.75" customHeight="1" x14ac:dyDescent="0.2">
      <c r="A248" s="15"/>
      <c r="B248" s="15"/>
      <c r="C248" s="15"/>
      <c r="D248" s="8"/>
      <c r="E248" s="8"/>
      <c r="F248" s="8"/>
      <c r="G248" s="18"/>
      <c r="H248" s="18"/>
      <c r="I248" s="8"/>
      <c r="J248" s="15"/>
      <c r="K248" s="15"/>
      <c r="L248" s="8"/>
    </row>
    <row r="249" spans="1:12" ht="15.75" customHeight="1" x14ac:dyDescent="0.2">
      <c r="A249" s="15"/>
      <c r="B249" s="15"/>
      <c r="C249" s="15"/>
      <c r="D249" s="8"/>
      <c r="E249" s="8"/>
      <c r="F249" s="8"/>
      <c r="G249" s="18"/>
      <c r="H249" s="18"/>
      <c r="I249" s="8"/>
      <c r="J249" s="15"/>
      <c r="K249" s="15"/>
      <c r="L249" s="8"/>
    </row>
    <row r="250" spans="1:12" ht="15.75" customHeight="1" x14ac:dyDescent="0.2">
      <c r="A250" s="15"/>
      <c r="B250" s="15"/>
      <c r="C250" s="15"/>
      <c r="D250" s="8"/>
      <c r="E250" s="8"/>
      <c r="F250" s="8"/>
      <c r="G250" s="18"/>
      <c r="H250" s="18"/>
      <c r="I250" s="8"/>
      <c r="J250" s="15"/>
      <c r="K250" s="15"/>
      <c r="L250" s="8"/>
    </row>
    <row r="251" spans="1:12" ht="15.75" customHeight="1" x14ac:dyDescent="0.2">
      <c r="A251" s="15"/>
      <c r="B251" s="15"/>
      <c r="C251" s="15"/>
      <c r="D251" s="8"/>
      <c r="E251" s="8"/>
      <c r="F251" s="8"/>
      <c r="G251" s="18"/>
      <c r="H251" s="18"/>
      <c r="I251" s="8"/>
      <c r="J251" s="15"/>
      <c r="K251" s="15"/>
      <c r="L251" s="8"/>
    </row>
    <row r="252" spans="1:12" ht="15.75" customHeight="1" x14ac:dyDescent="0.2">
      <c r="A252" s="15"/>
      <c r="B252" s="15"/>
      <c r="C252" s="15"/>
      <c r="D252" s="8"/>
      <c r="E252" s="8"/>
      <c r="F252" s="8"/>
      <c r="G252" s="18"/>
      <c r="H252" s="18"/>
      <c r="I252" s="8"/>
      <c r="J252" s="15"/>
      <c r="K252" s="15"/>
      <c r="L252" s="8"/>
    </row>
    <row r="253" spans="1:12" ht="15.75" customHeight="1" x14ac:dyDescent="0.2">
      <c r="A253" s="15"/>
      <c r="B253" s="15"/>
      <c r="C253" s="15"/>
      <c r="D253" s="8"/>
      <c r="E253" s="8"/>
      <c r="F253" s="8"/>
      <c r="G253" s="18"/>
      <c r="H253" s="18"/>
      <c r="I253" s="8"/>
      <c r="J253" s="15"/>
      <c r="K253" s="15"/>
      <c r="L253" s="8"/>
    </row>
    <row r="254" spans="1:12" ht="15.75" customHeight="1" x14ac:dyDescent="0.2">
      <c r="A254" s="15"/>
      <c r="B254" s="15"/>
      <c r="C254" s="15"/>
      <c r="D254" s="8"/>
      <c r="E254" s="8"/>
      <c r="F254" s="8"/>
      <c r="G254" s="18"/>
      <c r="H254" s="18"/>
      <c r="I254" s="8"/>
      <c r="J254" s="15"/>
      <c r="K254" s="15"/>
      <c r="L254" s="8"/>
    </row>
    <row r="255" spans="1:12" ht="15.75" customHeight="1" x14ac:dyDescent="0.2">
      <c r="A255" s="15"/>
      <c r="B255" s="15"/>
      <c r="C255" s="15"/>
      <c r="D255" s="8"/>
      <c r="E255" s="8"/>
      <c r="F255" s="8"/>
      <c r="G255" s="18"/>
      <c r="H255" s="18"/>
      <c r="I255" s="8"/>
      <c r="J255" s="15"/>
      <c r="K255" s="15"/>
      <c r="L255" s="8"/>
    </row>
    <row r="256" spans="1:12" ht="15.75" customHeight="1" x14ac:dyDescent="0.2">
      <c r="A256" s="15"/>
      <c r="B256" s="15"/>
      <c r="C256" s="15"/>
      <c r="D256" s="8"/>
      <c r="E256" s="8"/>
      <c r="F256" s="8"/>
      <c r="G256" s="18"/>
      <c r="H256" s="18"/>
      <c r="I256" s="8"/>
      <c r="J256" s="15"/>
      <c r="K256" s="15"/>
      <c r="L256" s="8"/>
    </row>
    <row r="257" spans="1:12" ht="15.75" customHeight="1" x14ac:dyDescent="0.2">
      <c r="A257" s="15"/>
      <c r="B257" s="15"/>
      <c r="C257" s="15"/>
      <c r="D257" s="8"/>
      <c r="E257" s="8"/>
      <c r="F257" s="8"/>
      <c r="G257" s="18"/>
      <c r="H257" s="18"/>
      <c r="I257" s="8"/>
      <c r="J257" s="15"/>
      <c r="K257" s="15"/>
      <c r="L257" s="8"/>
    </row>
    <row r="258" spans="1:12" ht="15.75" customHeight="1" x14ac:dyDescent="0.2">
      <c r="A258" s="15"/>
      <c r="B258" s="15"/>
      <c r="C258" s="15"/>
      <c r="D258" s="8"/>
      <c r="E258" s="8"/>
      <c r="F258" s="8"/>
      <c r="G258" s="18"/>
      <c r="H258" s="18"/>
      <c r="I258" s="8"/>
      <c r="J258" s="15"/>
      <c r="K258" s="15"/>
      <c r="L258" s="8"/>
    </row>
    <row r="259" spans="1:12" ht="15.75" customHeight="1" x14ac:dyDescent="0.2">
      <c r="A259" s="15"/>
      <c r="B259" s="15"/>
      <c r="C259" s="15"/>
      <c r="D259" s="8"/>
      <c r="E259" s="8"/>
      <c r="F259" s="8"/>
      <c r="G259" s="18"/>
      <c r="H259" s="18"/>
      <c r="I259" s="8"/>
      <c r="J259" s="15"/>
      <c r="K259" s="15"/>
      <c r="L259" s="8"/>
    </row>
    <row r="260" spans="1:12" ht="15.75" customHeight="1" x14ac:dyDescent="0.2">
      <c r="A260" s="15"/>
      <c r="B260" s="15"/>
      <c r="C260" s="15"/>
      <c r="D260" s="8"/>
      <c r="E260" s="8"/>
      <c r="F260" s="8"/>
      <c r="G260" s="18"/>
      <c r="H260" s="18"/>
      <c r="I260" s="8"/>
      <c r="J260" s="15"/>
      <c r="K260" s="15"/>
      <c r="L260" s="8"/>
    </row>
    <row r="261" spans="1:12" ht="15.75" customHeight="1" x14ac:dyDescent="0.2">
      <c r="A261" s="15"/>
      <c r="B261" s="15"/>
      <c r="C261" s="15"/>
      <c r="D261" s="8"/>
      <c r="E261" s="8"/>
      <c r="F261" s="8"/>
      <c r="G261" s="18"/>
      <c r="H261" s="18"/>
      <c r="I261" s="8"/>
      <c r="J261" s="15"/>
      <c r="K261" s="15"/>
      <c r="L261" s="8"/>
    </row>
    <row r="262" spans="1:12" ht="15.75" customHeight="1" x14ac:dyDescent="0.2">
      <c r="A262" s="15"/>
      <c r="B262" s="15"/>
      <c r="C262" s="15"/>
      <c r="D262" s="8"/>
      <c r="E262" s="8"/>
      <c r="F262" s="8"/>
      <c r="G262" s="18"/>
      <c r="H262" s="18"/>
      <c r="I262" s="8"/>
      <c r="J262" s="15"/>
      <c r="K262" s="15"/>
      <c r="L262" s="8"/>
    </row>
    <row r="263" spans="1:12" ht="15.75" customHeight="1" x14ac:dyDescent="0.2">
      <c r="A263" s="15"/>
      <c r="B263" s="15"/>
      <c r="C263" s="15"/>
      <c r="D263" s="8"/>
      <c r="E263" s="8"/>
      <c r="F263" s="8"/>
      <c r="G263" s="18"/>
      <c r="H263" s="18"/>
      <c r="I263" s="8"/>
      <c r="J263" s="15"/>
      <c r="K263" s="15"/>
      <c r="L263" s="8"/>
    </row>
    <row r="264" spans="1:12" ht="15.75" customHeight="1" x14ac:dyDescent="0.2">
      <c r="A264" s="15"/>
      <c r="B264" s="15"/>
      <c r="C264" s="15"/>
      <c r="D264" s="8"/>
      <c r="E264" s="8"/>
      <c r="F264" s="8"/>
      <c r="G264" s="18"/>
      <c r="H264" s="18"/>
      <c r="I264" s="8"/>
      <c r="J264" s="15"/>
      <c r="K264" s="15"/>
      <c r="L264" s="8"/>
    </row>
    <row r="265" spans="1:12" ht="15.75" customHeight="1" x14ac:dyDescent="0.2">
      <c r="A265" s="15"/>
      <c r="B265" s="15"/>
      <c r="C265" s="15"/>
      <c r="D265" s="8"/>
      <c r="E265" s="8"/>
      <c r="F265" s="8"/>
      <c r="G265" s="18"/>
      <c r="H265" s="18"/>
      <c r="I265" s="8"/>
      <c r="J265" s="15"/>
      <c r="K265" s="15"/>
      <c r="L265" s="8"/>
    </row>
    <row r="266" spans="1:12" ht="15.75" customHeight="1" x14ac:dyDescent="0.2">
      <c r="A266" s="15"/>
      <c r="B266" s="15"/>
      <c r="C266" s="15"/>
      <c r="D266" s="8"/>
      <c r="E266" s="8"/>
      <c r="F266" s="8"/>
      <c r="G266" s="18"/>
      <c r="H266" s="18"/>
      <c r="I266" s="8"/>
      <c r="J266" s="15"/>
      <c r="K266" s="15"/>
      <c r="L266" s="8"/>
    </row>
    <row r="267" spans="1:12" ht="15.75" customHeight="1" x14ac:dyDescent="0.2">
      <c r="A267" s="15"/>
      <c r="B267" s="15"/>
      <c r="C267" s="15"/>
      <c r="D267" s="8"/>
      <c r="E267" s="8"/>
      <c r="F267" s="8"/>
      <c r="G267" s="18"/>
      <c r="H267" s="18"/>
      <c r="I267" s="8"/>
      <c r="J267" s="15"/>
      <c r="K267" s="15"/>
      <c r="L267" s="8"/>
    </row>
    <row r="268" spans="1:12" ht="15.75" customHeight="1" x14ac:dyDescent="0.2">
      <c r="A268" s="15"/>
      <c r="B268" s="15"/>
      <c r="C268" s="15"/>
      <c r="D268" s="8"/>
      <c r="E268" s="8"/>
      <c r="F268" s="8"/>
      <c r="G268" s="18"/>
      <c r="H268" s="18"/>
      <c r="I268" s="8"/>
      <c r="J268" s="15"/>
      <c r="K268" s="15"/>
      <c r="L268" s="8"/>
    </row>
    <row r="269" spans="1:12" ht="15.75" customHeight="1" x14ac:dyDescent="0.2">
      <c r="A269" s="15"/>
      <c r="B269" s="15"/>
      <c r="C269" s="15"/>
      <c r="D269" s="8"/>
      <c r="E269" s="8"/>
      <c r="F269" s="8"/>
      <c r="G269" s="18"/>
      <c r="H269" s="18"/>
      <c r="I269" s="8"/>
      <c r="J269" s="15"/>
      <c r="K269" s="15"/>
      <c r="L269" s="8"/>
    </row>
    <row r="270" spans="1:12" ht="15.75" customHeight="1" x14ac:dyDescent="0.2">
      <c r="A270" s="15"/>
      <c r="B270" s="15"/>
      <c r="C270" s="15"/>
      <c r="D270" s="8"/>
      <c r="E270" s="8"/>
      <c r="F270" s="8"/>
      <c r="G270" s="18"/>
      <c r="H270" s="18"/>
      <c r="I270" s="8"/>
      <c r="J270" s="15"/>
      <c r="K270" s="15"/>
      <c r="L270" s="8"/>
    </row>
    <row r="271" spans="1:12" ht="15.75" customHeight="1" x14ac:dyDescent="0.2">
      <c r="A271" s="15"/>
      <c r="B271" s="15"/>
      <c r="C271" s="15"/>
      <c r="D271" s="8"/>
      <c r="E271" s="8"/>
      <c r="F271" s="8"/>
      <c r="G271" s="18"/>
      <c r="H271" s="18"/>
      <c r="I271" s="8"/>
      <c r="J271" s="15"/>
      <c r="K271" s="15"/>
      <c r="L271" s="8"/>
    </row>
    <row r="272" spans="1:12" ht="15.75" customHeight="1" x14ac:dyDescent="0.2">
      <c r="A272" s="15"/>
      <c r="B272" s="15"/>
      <c r="C272" s="15"/>
      <c r="D272" s="8"/>
      <c r="E272" s="8"/>
      <c r="F272" s="8"/>
      <c r="G272" s="18"/>
      <c r="H272" s="18"/>
      <c r="I272" s="8"/>
      <c r="J272" s="15"/>
      <c r="K272" s="15"/>
      <c r="L272" s="8"/>
    </row>
    <row r="273" spans="1:12" ht="15.75" customHeight="1" x14ac:dyDescent="0.2">
      <c r="A273" s="15"/>
      <c r="B273" s="15"/>
      <c r="C273" s="15"/>
      <c r="D273" s="8"/>
      <c r="E273" s="8"/>
      <c r="F273" s="8"/>
      <c r="G273" s="18"/>
      <c r="H273" s="18"/>
      <c r="I273" s="8"/>
      <c r="J273" s="15"/>
      <c r="K273" s="15"/>
      <c r="L273" s="8"/>
    </row>
    <row r="274" spans="1:12" ht="15.75" customHeight="1" x14ac:dyDescent="0.2">
      <c r="A274" s="15"/>
      <c r="B274" s="15"/>
      <c r="C274" s="15"/>
      <c r="D274" s="8"/>
      <c r="E274" s="8"/>
      <c r="F274" s="8"/>
      <c r="G274" s="18"/>
      <c r="H274" s="18"/>
      <c r="I274" s="8"/>
      <c r="J274" s="15"/>
      <c r="K274" s="15"/>
      <c r="L274" s="8"/>
    </row>
    <row r="275" spans="1:12" ht="15.75" customHeight="1" x14ac:dyDescent="0.2">
      <c r="A275" s="15"/>
      <c r="B275" s="15"/>
      <c r="C275" s="15"/>
      <c r="D275" s="8"/>
      <c r="E275" s="8"/>
      <c r="F275" s="8"/>
      <c r="G275" s="18"/>
      <c r="H275" s="18"/>
      <c r="I275" s="8"/>
      <c r="J275" s="15"/>
      <c r="K275" s="15"/>
      <c r="L275" s="8"/>
    </row>
    <row r="276" spans="1:12" ht="15.75" customHeight="1" x14ac:dyDescent="0.2">
      <c r="A276" s="15"/>
      <c r="B276" s="15"/>
      <c r="C276" s="15"/>
      <c r="D276" s="8"/>
      <c r="E276" s="8"/>
      <c r="F276" s="8"/>
      <c r="G276" s="18"/>
      <c r="H276" s="18"/>
      <c r="I276" s="8"/>
      <c r="J276" s="15"/>
      <c r="K276" s="15"/>
      <c r="L276" s="8"/>
    </row>
    <row r="277" spans="1:12" ht="15.75" customHeight="1" x14ac:dyDescent="0.2">
      <c r="A277" s="15"/>
      <c r="B277" s="15"/>
      <c r="C277" s="15"/>
      <c r="D277" s="8"/>
      <c r="E277" s="8"/>
      <c r="F277" s="8"/>
      <c r="G277" s="18"/>
      <c r="H277" s="18"/>
      <c r="I277" s="8"/>
      <c r="J277" s="15"/>
      <c r="K277" s="15"/>
      <c r="L277" s="8"/>
    </row>
    <row r="278" spans="1:12" ht="15.75" customHeight="1" x14ac:dyDescent="0.2">
      <c r="A278" s="15"/>
      <c r="B278" s="15"/>
      <c r="C278" s="15"/>
      <c r="D278" s="8"/>
      <c r="E278" s="8"/>
      <c r="F278" s="8"/>
      <c r="G278" s="18"/>
      <c r="H278" s="18"/>
      <c r="I278" s="8"/>
      <c r="J278" s="15"/>
      <c r="K278" s="15"/>
      <c r="L278" s="8"/>
    </row>
    <row r="279" spans="1:12" ht="15.75" customHeight="1" x14ac:dyDescent="0.2">
      <c r="A279" s="15"/>
      <c r="B279" s="15"/>
      <c r="C279" s="15"/>
      <c r="D279" s="8"/>
      <c r="E279" s="8"/>
      <c r="F279" s="8"/>
      <c r="G279" s="18"/>
      <c r="H279" s="18"/>
      <c r="I279" s="8"/>
      <c r="J279" s="15"/>
      <c r="K279" s="15"/>
      <c r="L279" s="8"/>
    </row>
    <row r="280" spans="1:12" ht="15.75" customHeight="1" x14ac:dyDescent="0.2">
      <c r="A280" s="15"/>
      <c r="B280" s="15"/>
      <c r="C280" s="15"/>
      <c r="D280" s="8"/>
      <c r="E280" s="8"/>
      <c r="F280" s="8"/>
      <c r="G280" s="18"/>
      <c r="H280" s="18"/>
      <c r="I280" s="8"/>
      <c r="J280" s="15"/>
      <c r="K280" s="15"/>
      <c r="L280" s="8"/>
    </row>
    <row r="281" spans="1:12" ht="15.75" customHeight="1" x14ac:dyDescent="0.2">
      <c r="A281" s="15"/>
      <c r="B281" s="15"/>
      <c r="C281" s="15"/>
      <c r="D281" s="8"/>
      <c r="E281" s="8"/>
      <c r="F281" s="8"/>
      <c r="G281" s="18"/>
      <c r="H281" s="18"/>
      <c r="I281" s="8"/>
      <c r="J281" s="15"/>
      <c r="K281" s="15"/>
      <c r="L281" s="8"/>
    </row>
    <row r="282" spans="1:12" ht="15.75" customHeight="1" x14ac:dyDescent="0.2">
      <c r="A282" s="15"/>
      <c r="B282" s="15"/>
      <c r="C282" s="15"/>
      <c r="D282" s="8"/>
      <c r="E282" s="8"/>
      <c r="F282" s="8"/>
      <c r="G282" s="18"/>
      <c r="H282" s="18"/>
      <c r="I282" s="8"/>
      <c r="J282" s="15"/>
      <c r="K282" s="15"/>
      <c r="L282" s="8"/>
    </row>
    <row r="283" spans="1:12" ht="15.75" customHeight="1" x14ac:dyDescent="0.2">
      <c r="A283" s="15"/>
      <c r="B283" s="15"/>
      <c r="C283" s="15"/>
      <c r="D283" s="8"/>
      <c r="E283" s="8"/>
      <c r="F283" s="8"/>
      <c r="G283" s="18"/>
      <c r="H283" s="18"/>
      <c r="I283" s="8"/>
      <c r="J283" s="15"/>
      <c r="K283" s="15"/>
      <c r="L283" s="8"/>
    </row>
    <row r="284" spans="1:12" ht="15.75" customHeight="1" x14ac:dyDescent="0.2">
      <c r="A284" s="15"/>
      <c r="B284" s="15"/>
      <c r="C284" s="15"/>
      <c r="D284" s="8"/>
      <c r="E284" s="8"/>
      <c r="F284" s="8"/>
      <c r="G284" s="18"/>
      <c r="H284" s="18"/>
      <c r="I284" s="8"/>
      <c r="J284" s="15"/>
      <c r="K284" s="15"/>
      <c r="L284" s="8"/>
    </row>
    <row r="285" spans="1:12" ht="15.75" customHeight="1" x14ac:dyDescent="0.2">
      <c r="A285" s="15"/>
      <c r="B285" s="15"/>
      <c r="C285" s="15"/>
      <c r="D285" s="8"/>
      <c r="E285" s="8"/>
      <c r="F285" s="8"/>
      <c r="G285" s="18"/>
      <c r="H285" s="18"/>
      <c r="I285" s="8"/>
      <c r="J285" s="15"/>
      <c r="K285" s="15"/>
      <c r="L285" s="8"/>
    </row>
    <row r="286" spans="1:12" ht="15.75" customHeight="1" x14ac:dyDescent="0.2">
      <c r="A286" s="15"/>
      <c r="B286" s="15"/>
      <c r="C286" s="15"/>
      <c r="D286" s="8"/>
      <c r="E286" s="8"/>
      <c r="F286" s="8"/>
      <c r="G286" s="18"/>
      <c r="H286" s="18"/>
      <c r="I286" s="8"/>
      <c r="J286" s="15"/>
      <c r="K286" s="15"/>
      <c r="L286" s="8"/>
    </row>
    <row r="287" spans="1:12" ht="15.75" customHeight="1" x14ac:dyDescent="0.2">
      <c r="A287" s="15"/>
      <c r="B287" s="15"/>
      <c r="C287" s="15"/>
      <c r="D287" s="8"/>
      <c r="E287" s="8"/>
      <c r="F287" s="8"/>
      <c r="G287" s="18"/>
      <c r="H287" s="18"/>
      <c r="I287" s="8"/>
      <c r="J287" s="15"/>
      <c r="K287" s="15"/>
      <c r="L287" s="8"/>
    </row>
    <row r="288" spans="1:12" ht="15.75" customHeight="1" x14ac:dyDescent="0.2">
      <c r="A288" s="15"/>
      <c r="B288" s="15"/>
      <c r="C288" s="15"/>
      <c r="D288" s="8"/>
      <c r="E288" s="8"/>
      <c r="F288" s="8"/>
      <c r="G288" s="18"/>
      <c r="H288" s="18"/>
      <c r="I288" s="8"/>
      <c r="J288" s="15"/>
      <c r="K288" s="15"/>
      <c r="L288" s="8"/>
    </row>
    <row r="289" spans="1:12" ht="15.75" customHeight="1" x14ac:dyDescent="0.2">
      <c r="A289" s="15"/>
      <c r="B289" s="15"/>
      <c r="C289" s="15"/>
      <c r="D289" s="8"/>
      <c r="E289" s="8"/>
      <c r="F289" s="8"/>
      <c r="G289" s="18"/>
      <c r="H289" s="18"/>
      <c r="I289" s="8"/>
      <c r="J289" s="15"/>
      <c r="K289" s="15"/>
      <c r="L289" s="8"/>
    </row>
    <row r="290" spans="1:12" ht="15.75" customHeight="1" x14ac:dyDescent="0.2">
      <c r="A290" s="15"/>
      <c r="B290" s="15"/>
      <c r="C290" s="15"/>
      <c r="D290" s="8"/>
      <c r="E290" s="8"/>
      <c r="F290" s="8"/>
      <c r="G290" s="18"/>
      <c r="H290" s="18"/>
      <c r="I290" s="8"/>
      <c r="J290" s="15"/>
      <c r="K290" s="15"/>
      <c r="L290" s="8"/>
    </row>
    <row r="291" spans="1:12" ht="15.75" customHeight="1" x14ac:dyDescent="0.2">
      <c r="A291" s="15"/>
      <c r="B291" s="15"/>
      <c r="C291" s="15"/>
      <c r="D291" s="8"/>
      <c r="E291" s="8"/>
      <c r="F291" s="8"/>
      <c r="G291" s="18"/>
      <c r="H291" s="18"/>
      <c r="I291" s="8"/>
      <c r="J291" s="15"/>
      <c r="K291" s="15"/>
      <c r="L291" s="8"/>
    </row>
    <row r="292" spans="1:12" ht="15.75" customHeight="1" x14ac:dyDescent="0.2">
      <c r="A292" s="15"/>
      <c r="B292" s="15"/>
      <c r="C292" s="15"/>
      <c r="D292" s="8"/>
      <c r="E292" s="8"/>
      <c r="F292" s="8"/>
      <c r="G292" s="18"/>
      <c r="H292" s="18"/>
      <c r="I292" s="8"/>
      <c r="J292" s="15"/>
      <c r="K292" s="15"/>
      <c r="L292" s="8"/>
    </row>
    <row r="293" spans="1:12" ht="15.75" customHeight="1" x14ac:dyDescent="0.2">
      <c r="A293" s="15"/>
      <c r="B293" s="15"/>
      <c r="C293" s="15"/>
      <c r="D293" s="8"/>
      <c r="E293" s="8"/>
      <c r="F293" s="8"/>
      <c r="G293" s="18"/>
      <c r="H293" s="18"/>
      <c r="I293" s="8"/>
      <c r="J293" s="15"/>
      <c r="K293" s="15"/>
      <c r="L293" s="8"/>
    </row>
    <row r="294" spans="1:12" ht="15.75" customHeight="1" x14ac:dyDescent="0.2">
      <c r="A294" s="15"/>
      <c r="B294" s="15"/>
      <c r="C294" s="15"/>
      <c r="D294" s="8"/>
      <c r="E294" s="8"/>
      <c r="F294" s="8"/>
      <c r="G294" s="18"/>
      <c r="H294" s="18"/>
      <c r="I294" s="8"/>
      <c r="J294" s="15"/>
      <c r="K294" s="15"/>
      <c r="L294" s="8"/>
    </row>
    <row r="295" spans="1:12" ht="15.75" customHeight="1" x14ac:dyDescent="0.2">
      <c r="A295" s="15"/>
      <c r="B295" s="15"/>
      <c r="C295" s="15"/>
      <c r="D295" s="8"/>
      <c r="E295" s="8"/>
      <c r="F295" s="8"/>
      <c r="G295" s="18"/>
      <c r="H295" s="18"/>
      <c r="I295" s="8"/>
      <c r="J295" s="15"/>
      <c r="K295" s="15"/>
      <c r="L295" s="8"/>
    </row>
    <row r="296" spans="1:12" ht="15.75" customHeight="1" x14ac:dyDescent="0.2">
      <c r="A296" s="15"/>
      <c r="B296" s="15"/>
      <c r="C296" s="15"/>
      <c r="D296" s="8"/>
      <c r="E296" s="8"/>
      <c r="F296" s="8"/>
      <c r="G296" s="18"/>
      <c r="H296" s="18"/>
      <c r="I296" s="8"/>
      <c r="J296" s="15"/>
      <c r="K296" s="15"/>
      <c r="L296" s="8"/>
    </row>
    <row r="297" spans="1:12" ht="15.75" customHeight="1" x14ac:dyDescent="0.2">
      <c r="A297" s="15"/>
      <c r="B297" s="15"/>
      <c r="C297" s="15"/>
      <c r="D297" s="8"/>
      <c r="E297" s="8"/>
      <c r="F297" s="8"/>
      <c r="G297" s="18"/>
      <c r="H297" s="18"/>
      <c r="I297" s="8"/>
      <c r="J297" s="15"/>
      <c r="K297" s="15"/>
      <c r="L297" s="8"/>
    </row>
    <row r="298" spans="1:12" ht="15.75" customHeight="1" x14ac:dyDescent="0.2">
      <c r="A298" s="15"/>
      <c r="B298" s="15"/>
      <c r="C298" s="15"/>
      <c r="D298" s="8"/>
      <c r="E298" s="8"/>
      <c r="F298" s="8"/>
      <c r="G298" s="18"/>
      <c r="H298" s="18"/>
      <c r="I298" s="8"/>
      <c r="J298" s="15"/>
      <c r="K298" s="15"/>
      <c r="L298" s="8"/>
    </row>
    <row r="299" spans="1:12" ht="15.75" customHeight="1" x14ac:dyDescent="0.2">
      <c r="A299" s="15"/>
      <c r="B299" s="15"/>
      <c r="C299" s="15"/>
      <c r="D299" s="8"/>
      <c r="E299" s="8"/>
      <c r="F299" s="8"/>
      <c r="G299" s="18"/>
      <c r="H299" s="18"/>
      <c r="I299" s="8"/>
      <c r="J299" s="15"/>
      <c r="K299" s="15"/>
      <c r="L299" s="8"/>
    </row>
    <row r="300" spans="1:12" ht="15.75" customHeight="1" x14ac:dyDescent="0.2">
      <c r="A300" s="15"/>
      <c r="B300" s="15"/>
      <c r="C300" s="15"/>
      <c r="D300" s="8"/>
      <c r="E300" s="8"/>
      <c r="F300" s="8"/>
      <c r="G300" s="18"/>
      <c r="H300" s="18"/>
      <c r="I300" s="8"/>
      <c r="J300" s="15"/>
      <c r="K300" s="15"/>
      <c r="L300" s="8"/>
    </row>
    <row r="301" spans="1:12" ht="15.75" customHeight="1" x14ac:dyDescent="0.2">
      <c r="A301" s="15"/>
      <c r="B301" s="15"/>
      <c r="C301" s="15"/>
      <c r="D301" s="8"/>
      <c r="E301" s="8"/>
      <c r="F301" s="8"/>
      <c r="G301" s="18"/>
      <c r="H301" s="18"/>
      <c r="I301" s="8"/>
      <c r="J301" s="15"/>
      <c r="K301" s="15"/>
      <c r="L301" s="8"/>
    </row>
    <row r="302" spans="1:12" ht="15.75" customHeight="1" x14ac:dyDescent="0.2">
      <c r="A302" s="15"/>
      <c r="B302" s="15"/>
      <c r="C302" s="15"/>
      <c r="D302" s="8"/>
      <c r="E302" s="8"/>
      <c r="F302" s="8"/>
      <c r="G302" s="18"/>
      <c r="H302" s="18"/>
      <c r="I302" s="8"/>
      <c r="J302" s="15"/>
      <c r="K302" s="15"/>
      <c r="L302" s="8"/>
    </row>
    <row r="303" spans="1:12" ht="15.75" customHeight="1" x14ac:dyDescent="0.2">
      <c r="A303" s="15"/>
      <c r="B303" s="15"/>
      <c r="C303" s="15"/>
      <c r="D303" s="8"/>
      <c r="E303" s="8"/>
      <c r="F303" s="8"/>
      <c r="G303" s="18"/>
      <c r="H303" s="18"/>
      <c r="I303" s="8"/>
      <c r="J303" s="15"/>
      <c r="K303" s="15"/>
      <c r="L303" s="8"/>
    </row>
    <row r="304" spans="1:12" ht="15.75" customHeight="1" x14ac:dyDescent="0.2">
      <c r="A304" s="15"/>
      <c r="B304" s="15"/>
      <c r="C304" s="15"/>
      <c r="D304" s="8"/>
      <c r="E304" s="8"/>
      <c r="F304" s="8"/>
      <c r="G304" s="18"/>
      <c r="H304" s="18"/>
      <c r="I304" s="8"/>
      <c r="J304" s="15"/>
      <c r="K304" s="15"/>
      <c r="L304" s="8"/>
    </row>
    <row r="305" spans="1:12" ht="15.75" customHeight="1" x14ac:dyDescent="0.2">
      <c r="A305" s="15"/>
      <c r="B305" s="15"/>
      <c r="C305" s="15"/>
      <c r="D305" s="8"/>
      <c r="E305" s="8"/>
      <c r="F305" s="8"/>
      <c r="G305" s="18"/>
      <c r="H305" s="18"/>
      <c r="I305" s="8"/>
      <c r="J305" s="15"/>
      <c r="K305" s="15"/>
      <c r="L305" s="8"/>
    </row>
    <row r="306" spans="1:12" ht="15.75" customHeight="1" x14ac:dyDescent="0.2">
      <c r="A306" s="15"/>
      <c r="B306" s="15"/>
      <c r="C306" s="15"/>
      <c r="D306" s="8"/>
      <c r="E306" s="8"/>
      <c r="F306" s="8"/>
      <c r="G306" s="18"/>
      <c r="H306" s="18"/>
      <c r="I306" s="8"/>
      <c r="J306" s="15"/>
      <c r="K306" s="15"/>
      <c r="L306" s="8"/>
    </row>
    <row r="307" spans="1:12" ht="15.75" customHeight="1" x14ac:dyDescent="0.2">
      <c r="A307" s="15"/>
      <c r="B307" s="15"/>
      <c r="C307" s="15"/>
      <c r="D307" s="8"/>
      <c r="E307" s="8"/>
      <c r="F307" s="8"/>
      <c r="G307" s="18"/>
      <c r="H307" s="18"/>
      <c r="I307" s="8"/>
      <c r="J307" s="15"/>
      <c r="K307" s="15"/>
      <c r="L307" s="8"/>
    </row>
    <row r="308" spans="1:12" ht="15.75" customHeight="1" x14ac:dyDescent="0.2">
      <c r="A308" s="15"/>
      <c r="B308" s="15"/>
      <c r="C308" s="15"/>
      <c r="D308" s="8"/>
      <c r="E308" s="8"/>
      <c r="F308" s="8"/>
      <c r="G308" s="18"/>
      <c r="H308" s="18"/>
      <c r="I308" s="8"/>
      <c r="J308" s="15"/>
      <c r="K308" s="15"/>
      <c r="L308" s="8"/>
    </row>
    <row r="309" spans="1:12" ht="15.75" customHeight="1" x14ac:dyDescent="0.2">
      <c r="A309" s="15"/>
      <c r="B309" s="15"/>
      <c r="C309" s="15"/>
      <c r="D309" s="8"/>
      <c r="E309" s="8"/>
      <c r="F309" s="8"/>
      <c r="G309" s="18"/>
      <c r="H309" s="18"/>
      <c r="I309" s="8"/>
      <c r="J309" s="15"/>
      <c r="K309" s="15"/>
      <c r="L309" s="8"/>
    </row>
    <row r="310" spans="1:12" ht="15.75" customHeight="1" x14ac:dyDescent="0.2">
      <c r="A310" s="15"/>
      <c r="B310" s="15"/>
      <c r="C310" s="15"/>
      <c r="D310" s="8"/>
      <c r="E310" s="8"/>
      <c r="F310" s="8"/>
      <c r="G310" s="18"/>
      <c r="H310" s="18"/>
      <c r="I310" s="8"/>
      <c r="J310" s="15"/>
      <c r="K310" s="15"/>
      <c r="L310" s="8"/>
    </row>
    <row r="311" spans="1:12" ht="15.75" customHeight="1" x14ac:dyDescent="0.2">
      <c r="A311" s="15"/>
      <c r="B311" s="15"/>
      <c r="C311" s="15"/>
      <c r="D311" s="8"/>
      <c r="E311" s="8"/>
      <c r="F311" s="8"/>
      <c r="G311" s="18"/>
      <c r="H311" s="18"/>
      <c r="I311" s="8"/>
      <c r="J311" s="15"/>
      <c r="K311" s="15"/>
      <c r="L311" s="8"/>
    </row>
    <row r="312" spans="1:12" ht="15.75" customHeight="1" x14ac:dyDescent="0.2">
      <c r="A312" s="15"/>
      <c r="B312" s="15"/>
      <c r="C312" s="15"/>
      <c r="D312" s="8"/>
      <c r="E312" s="8"/>
      <c r="F312" s="8"/>
      <c r="G312" s="18"/>
      <c r="H312" s="18"/>
      <c r="I312" s="8"/>
      <c r="J312" s="15"/>
      <c r="K312" s="15"/>
      <c r="L312" s="8"/>
    </row>
    <row r="313" spans="1:12" ht="15.75" customHeight="1" x14ac:dyDescent="0.2">
      <c r="A313" s="15"/>
      <c r="B313" s="15"/>
      <c r="C313" s="15"/>
      <c r="D313" s="8"/>
      <c r="E313" s="8"/>
      <c r="F313" s="8"/>
      <c r="G313" s="18"/>
      <c r="H313" s="18"/>
      <c r="I313" s="8"/>
      <c r="J313" s="15"/>
      <c r="K313" s="15"/>
      <c r="L313" s="8"/>
    </row>
    <row r="314" spans="1:12" ht="15.75" customHeight="1" x14ac:dyDescent="0.2">
      <c r="A314" s="15"/>
      <c r="B314" s="15"/>
      <c r="C314" s="15"/>
      <c r="D314" s="8"/>
      <c r="E314" s="8"/>
      <c r="F314" s="8"/>
      <c r="G314" s="18"/>
      <c r="H314" s="18"/>
      <c r="I314" s="8"/>
      <c r="J314" s="15"/>
      <c r="K314" s="15"/>
      <c r="L314" s="8"/>
    </row>
    <row r="315" spans="1:12" ht="15.75" customHeight="1" x14ac:dyDescent="0.2">
      <c r="A315" s="15"/>
      <c r="B315" s="15"/>
      <c r="C315" s="15"/>
      <c r="D315" s="8"/>
      <c r="E315" s="8"/>
      <c r="F315" s="8"/>
      <c r="G315" s="18"/>
      <c r="H315" s="18"/>
      <c r="I315" s="8"/>
      <c r="J315" s="15"/>
      <c r="K315" s="15"/>
      <c r="L315" s="8"/>
    </row>
    <row r="316" spans="1:12" ht="15.75" customHeight="1" x14ac:dyDescent="0.2">
      <c r="A316" s="15"/>
      <c r="B316" s="15"/>
      <c r="C316" s="15"/>
      <c r="D316" s="8"/>
      <c r="E316" s="8"/>
      <c r="F316" s="8"/>
      <c r="G316" s="18"/>
      <c r="H316" s="18"/>
      <c r="I316" s="8"/>
      <c r="J316" s="15"/>
      <c r="K316" s="15"/>
      <c r="L316" s="8"/>
    </row>
    <row r="317" spans="1:12" ht="15.75" customHeight="1" x14ac:dyDescent="0.2">
      <c r="A317" s="15"/>
      <c r="B317" s="15"/>
      <c r="C317" s="15"/>
      <c r="D317" s="8"/>
      <c r="E317" s="8"/>
      <c r="F317" s="8"/>
      <c r="G317" s="18"/>
      <c r="H317" s="18"/>
      <c r="I317" s="8"/>
      <c r="J317" s="15"/>
      <c r="K317" s="15"/>
      <c r="L317" s="8"/>
    </row>
    <row r="318" spans="1:12" ht="15.75" customHeight="1" x14ac:dyDescent="0.2">
      <c r="A318" s="15"/>
      <c r="B318" s="15"/>
      <c r="C318" s="15"/>
      <c r="D318" s="8"/>
      <c r="E318" s="8"/>
      <c r="F318" s="8"/>
      <c r="G318" s="18"/>
      <c r="H318" s="18"/>
      <c r="I318" s="8"/>
      <c r="J318" s="15"/>
      <c r="K318" s="15"/>
      <c r="L318" s="8"/>
    </row>
    <row r="319" spans="1:12" ht="15.75" customHeight="1" x14ac:dyDescent="0.2">
      <c r="A319" s="15"/>
      <c r="B319" s="15"/>
      <c r="C319" s="15"/>
      <c r="D319" s="8"/>
      <c r="E319" s="8"/>
      <c r="F319" s="8"/>
      <c r="G319" s="18"/>
      <c r="H319" s="18"/>
      <c r="I319" s="8"/>
      <c r="J319" s="15"/>
      <c r="K319" s="15"/>
      <c r="L319" s="8"/>
    </row>
    <row r="320" spans="1:12" ht="15.75" customHeight="1" x14ac:dyDescent="0.2">
      <c r="A320" s="15"/>
      <c r="B320" s="15"/>
      <c r="C320" s="15"/>
      <c r="D320" s="8"/>
      <c r="E320" s="8"/>
      <c r="F320" s="8"/>
      <c r="G320" s="18"/>
      <c r="H320" s="18"/>
      <c r="I320" s="8"/>
      <c r="J320" s="15"/>
      <c r="K320" s="15"/>
      <c r="L320" s="8"/>
    </row>
    <row r="321" spans="1:12" ht="15.75" customHeight="1" x14ac:dyDescent="0.2">
      <c r="A321" s="15"/>
      <c r="B321" s="15"/>
      <c r="C321" s="15"/>
      <c r="D321" s="8"/>
      <c r="E321" s="8"/>
      <c r="F321" s="8"/>
      <c r="G321" s="18"/>
      <c r="H321" s="18"/>
      <c r="I321" s="8"/>
      <c r="J321" s="15"/>
      <c r="K321" s="15"/>
      <c r="L321" s="8"/>
    </row>
    <row r="322" spans="1:12" ht="15.75" customHeight="1" x14ac:dyDescent="0.2">
      <c r="A322" s="15"/>
      <c r="B322" s="15"/>
      <c r="C322" s="15"/>
      <c r="D322" s="8"/>
      <c r="E322" s="8"/>
      <c r="F322" s="8"/>
      <c r="G322" s="18"/>
      <c r="H322" s="18"/>
      <c r="I322" s="8"/>
      <c r="J322" s="15"/>
      <c r="K322" s="15"/>
      <c r="L322" s="8"/>
    </row>
    <row r="323" spans="1:12" ht="15.75" customHeight="1" x14ac:dyDescent="0.2">
      <c r="A323" s="15"/>
      <c r="B323" s="15"/>
      <c r="C323" s="15"/>
      <c r="D323" s="8"/>
      <c r="E323" s="8"/>
      <c r="F323" s="8"/>
      <c r="G323" s="18"/>
      <c r="H323" s="18"/>
      <c r="I323" s="8"/>
      <c r="J323" s="15"/>
      <c r="K323" s="15"/>
      <c r="L323" s="8"/>
    </row>
    <row r="324" spans="1:12" ht="15.75" customHeight="1" x14ac:dyDescent="0.2">
      <c r="A324" s="15"/>
      <c r="B324" s="15"/>
      <c r="C324" s="15"/>
      <c r="D324" s="8"/>
      <c r="E324" s="8"/>
      <c r="F324" s="8"/>
      <c r="G324" s="18"/>
      <c r="H324" s="18"/>
      <c r="I324" s="8"/>
      <c r="J324" s="15"/>
      <c r="K324" s="15"/>
      <c r="L324" s="8"/>
    </row>
    <row r="325" spans="1:12" ht="15.75" customHeight="1" x14ac:dyDescent="0.2">
      <c r="A325" s="15"/>
      <c r="B325" s="15"/>
      <c r="C325" s="15"/>
      <c r="D325" s="8"/>
      <c r="E325" s="8"/>
      <c r="F325" s="8"/>
      <c r="G325" s="18"/>
      <c r="H325" s="18"/>
      <c r="I325" s="8"/>
      <c r="J325" s="15"/>
      <c r="K325" s="15"/>
      <c r="L325" s="8"/>
    </row>
    <row r="326" spans="1:12" ht="15.75" customHeight="1" x14ac:dyDescent="0.2">
      <c r="A326" s="15"/>
      <c r="B326" s="15"/>
      <c r="C326" s="15"/>
      <c r="D326" s="8"/>
      <c r="E326" s="8"/>
      <c r="F326" s="58"/>
      <c r="G326" s="158"/>
      <c r="H326" s="18"/>
      <c r="I326" s="8"/>
      <c r="J326" s="15"/>
      <c r="K326" s="15"/>
      <c r="L326" s="8"/>
    </row>
    <row r="327" spans="1:12" ht="15.75" customHeight="1" x14ac:dyDescent="0.2">
      <c r="A327" s="15"/>
      <c r="B327" s="15"/>
      <c r="C327" s="15"/>
      <c r="D327" s="8"/>
      <c r="E327" s="8"/>
      <c r="F327" s="58"/>
      <c r="G327" s="158"/>
      <c r="H327" s="18"/>
      <c r="I327" s="8"/>
      <c r="J327" s="15"/>
      <c r="K327" s="15"/>
      <c r="L327" s="8"/>
    </row>
    <row r="328" spans="1:12" ht="15.75" customHeight="1" x14ac:dyDescent="0.2">
      <c r="A328" s="15"/>
      <c r="B328" s="15"/>
      <c r="C328" s="15"/>
      <c r="D328" s="8"/>
      <c r="E328" s="8"/>
      <c r="F328" s="58"/>
      <c r="G328" s="158"/>
      <c r="H328" s="18"/>
      <c r="I328" s="8"/>
      <c r="J328" s="15"/>
      <c r="K328" s="15"/>
      <c r="L328" s="8"/>
    </row>
    <row r="329" spans="1:12" ht="15.75" customHeight="1" x14ac:dyDescent="0.2">
      <c r="A329" s="15"/>
      <c r="B329" s="15"/>
      <c r="C329" s="15"/>
      <c r="D329" s="8"/>
      <c r="E329" s="8"/>
      <c r="F329" s="58"/>
      <c r="G329" s="158"/>
      <c r="H329" s="18"/>
      <c r="I329" s="8"/>
      <c r="J329" s="15"/>
      <c r="K329" s="15"/>
      <c r="L329" s="8"/>
    </row>
    <row r="330" spans="1:12" ht="15.75" customHeight="1" x14ac:dyDescent="0.2">
      <c r="A330" s="15"/>
      <c r="B330" s="15"/>
      <c r="C330" s="15"/>
      <c r="D330" s="8"/>
      <c r="E330" s="8"/>
      <c r="F330" s="58"/>
      <c r="G330" s="158"/>
      <c r="H330" s="18"/>
      <c r="I330" s="8"/>
      <c r="J330" s="15"/>
      <c r="K330" s="15"/>
      <c r="L330" s="8"/>
    </row>
    <row r="331" spans="1:12" ht="15.75" customHeight="1" x14ac:dyDescent="0.2">
      <c r="A331" s="15"/>
      <c r="B331" s="15"/>
      <c r="C331" s="15"/>
      <c r="D331" s="8"/>
      <c r="E331" s="8"/>
      <c r="F331" s="58"/>
      <c r="G331" s="158"/>
      <c r="H331" s="18"/>
      <c r="I331" s="8"/>
      <c r="J331" s="15"/>
      <c r="K331" s="15"/>
      <c r="L331" s="8"/>
    </row>
    <row r="332" spans="1:12" ht="15.75" customHeight="1" x14ac:dyDescent="0.2">
      <c r="A332" s="15"/>
      <c r="B332" s="15"/>
      <c r="C332" s="15"/>
      <c r="D332" s="8"/>
      <c r="E332" s="8"/>
      <c r="F332" s="58"/>
      <c r="G332" s="158"/>
      <c r="H332" s="18"/>
      <c r="I332" s="8"/>
      <c r="J332" s="15"/>
      <c r="K332" s="15"/>
      <c r="L332" s="8"/>
    </row>
    <row r="333" spans="1:12" ht="15.75" customHeight="1" x14ac:dyDescent="0.2">
      <c r="A333" s="15"/>
      <c r="B333" s="15"/>
      <c r="C333" s="15"/>
      <c r="D333" s="8"/>
      <c r="E333" s="8"/>
      <c r="F333" s="58"/>
      <c r="G333" s="158"/>
      <c r="H333" s="18"/>
      <c r="I333" s="8"/>
      <c r="J333" s="15"/>
      <c r="K333" s="15"/>
      <c r="L333" s="8"/>
    </row>
    <row r="334" spans="1:12" ht="15.75" customHeight="1" x14ac:dyDescent="0.2">
      <c r="A334" s="15"/>
      <c r="B334" s="15"/>
      <c r="C334" s="15"/>
      <c r="D334" s="8"/>
      <c r="E334" s="8"/>
      <c r="F334" s="58"/>
      <c r="G334" s="158"/>
      <c r="H334" s="18"/>
      <c r="I334" s="8"/>
      <c r="J334" s="15"/>
      <c r="K334" s="15"/>
      <c r="L334" s="8"/>
    </row>
    <row r="335" spans="1:12" ht="15.75" customHeight="1" x14ac:dyDescent="0.2">
      <c r="A335" s="15"/>
      <c r="B335" s="15"/>
      <c r="C335" s="15"/>
      <c r="D335" s="8"/>
      <c r="E335" s="8"/>
      <c r="F335" s="58"/>
      <c r="G335" s="158"/>
      <c r="H335" s="18"/>
      <c r="I335" s="8"/>
      <c r="J335" s="15"/>
      <c r="K335" s="15"/>
      <c r="L335" s="8"/>
    </row>
    <row r="336" spans="1:12" ht="15.75" customHeight="1" x14ac:dyDescent="0.2">
      <c r="A336" s="15"/>
      <c r="B336" s="15"/>
      <c r="C336" s="15"/>
      <c r="D336" s="8"/>
      <c r="E336" s="8"/>
      <c r="F336" s="58"/>
      <c r="G336" s="158"/>
      <c r="H336" s="18"/>
      <c r="I336" s="8"/>
      <c r="J336" s="15"/>
      <c r="K336" s="15"/>
      <c r="L336" s="8"/>
    </row>
    <row r="337" spans="1:12" ht="15.75" customHeight="1" x14ac:dyDescent="0.2">
      <c r="A337" s="15"/>
      <c r="B337" s="15"/>
      <c r="C337" s="15"/>
      <c r="D337" s="8"/>
      <c r="E337" s="8"/>
      <c r="F337" s="58"/>
      <c r="G337" s="158"/>
      <c r="H337" s="18"/>
      <c r="I337" s="8"/>
      <c r="J337" s="15"/>
      <c r="K337" s="15"/>
      <c r="L337" s="8"/>
    </row>
    <row r="338" spans="1:12" ht="15.75" customHeight="1" x14ac:dyDescent="0.2">
      <c r="A338" s="15"/>
      <c r="B338" s="15"/>
      <c r="C338" s="15"/>
      <c r="D338" s="8"/>
      <c r="E338" s="8"/>
      <c r="F338" s="58"/>
      <c r="G338" s="158"/>
      <c r="H338" s="18"/>
      <c r="I338" s="8"/>
      <c r="J338" s="15"/>
      <c r="K338" s="15"/>
      <c r="L338" s="8"/>
    </row>
    <row r="339" spans="1:12" ht="15.75" customHeight="1" x14ac:dyDescent="0.2">
      <c r="A339" s="15"/>
      <c r="B339" s="15"/>
      <c r="C339" s="15"/>
      <c r="D339" s="8"/>
      <c r="E339" s="8"/>
      <c r="F339" s="58"/>
      <c r="G339" s="158"/>
      <c r="H339" s="18"/>
      <c r="I339" s="8"/>
      <c r="J339" s="15"/>
      <c r="K339" s="15"/>
      <c r="L339" s="8"/>
    </row>
    <row r="340" spans="1:12" ht="15.75" customHeight="1" x14ac:dyDescent="0.2">
      <c r="A340" s="15"/>
      <c r="B340" s="15"/>
      <c r="C340" s="15"/>
      <c r="D340" s="8"/>
      <c r="E340" s="8"/>
      <c r="F340" s="58"/>
      <c r="G340" s="158"/>
      <c r="H340" s="18"/>
      <c r="I340" s="8"/>
      <c r="J340" s="15"/>
      <c r="K340" s="15"/>
      <c r="L340" s="8"/>
    </row>
    <row r="341" spans="1:12" ht="15.75" customHeight="1" x14ac:dyDescent="0.2">
      <c r="A341" s="15"/>
      <c r="B341" s="15"/>
      <c r="C341" s="15"/>
      <c r="D341" s="8"/>
      <c r="E341" s="8"/>
      <c r="F341" s="58"/>
      <c r="G341" s="158"/>
      <c r="H341" s="18"/>
      <c r="I341" s="8"/>
      <c r="J341" s="15"/>
      <c r="K341" s="15"/>
      <c r="L341" s="8"/>
    </row>
    <row r="342" spans="1:12" ht="15.75" customHeight="1" x14ac:dyDescent="0.2">
      <c r="A342" s="15"/>
      <c r="B342" s="15"/>
      <c r="C342" s="15"/>
      <c r="D342" s="8"/>
      <c r="E342" s="8"/>
      <c r="F342" s="58"/>
      <c r="G342" s="158"/>
      <c r="H342" s="18"/>
      <c r="I342" s="8"/>
      <c r="J342" s="15"/>
      <c r="K342" s="15"/>
      <c r="L342" s="8"/>
    </row>
    <row r="343" spans="1:12" ht="15.75" customHeight="1" x14ac:dyDescent="0.2">
      <c r="A343" s="15"/>
      <c r="B343" s="15"/>
      <c r="C343" s="15"/>
      <c r="D343" s="8"/>
      <c r="E343" s="8"/>
      <c r="F343" s="58"/>
      <c r="G343" s="158"/>
      <c r="H343" s="18"/>
      <c r="I343" s="8"/>
      <c r="J343" s="15"/>
      <c r="K343" s="15"/>
      <c r="L343" s="8"/>
    </row>
    <row r="344" spans="1:12" ht="15.75" customHeight="1" x14ac:dyDescent="0.2">
      <c r="A344" s="15"/>
      <c r="B344" s="15"/>
      <c r="C344" s="15"/>
      <c r="D344" s="8"/>
      <c r="E344" s="8"/>
      <c r="F344" s="58"/>
      <c r="G344" s="158"/>
      <c r="H344" s="18"/>
      <c r="I344" s="8"/>
      <c r="J344" s="15"/>
      <c r="K344" s="15"/>
      <c r="L344" s="8"/>
    </row>
    <row r="345" spans="1:12" ht="15.75" customHeight="1" x14ac:dyDescent="0.2">
      <c r="A345" s="15"/>
      <c r="B345" s="15"/>
      <c r="C345" s="15"/>
      <c r="D345" s="8"/>
      <c r="E345" s="8"/>
      <c r="F345" s="58"/>
      <c r="G345" s="158"/>
      <c r="H345" s="18"/>
      <c r="I345" s="8"/>
      <c r="J345" s="15"/>
      <c r="K345" s="15"/>
      <c r="L345" s="8"/>
    </row>
    <row r="346" spans="1:12" ht="15.75" customHeight="1" x14ac:dyDescent="0.2">
      <c r="A346" s="15"/>
      <c r="B346" s="15"/>
      <c r="C346" s="15"/>
      <c r="D346" s="8"/>
      <c r="E346" s="8"/>
      <c r="F346" s="58"/>
      <c r="G346" s="158"/>
      <c r="H346" s="18"/>
      <c r="I346" s="8"/>
      <c r="J346" s="15"/>
      <c r="K346" s="15"/>
      <c r="L346" s="8"/>
    </row>
    <row r="347" spans="1:12" ht="15.75" customHeight="1" x14ac:dyDescent="0.2">
      <c r="A347" s="15"/>
      <c r="B347" s="15"/>
      <c r="C347" s="15"/>
      <c r="D347" s="8"/>
      <c r="E347" s="8"/>
      <c r="F347" s="58"/>
      <c r="G347" s="158"/>
      <c r="H347" s="18"/>
      <c r="I347" s="8"/>
      <c r="J347" s="15"/>
      <c r="K347" s="15"/>
      <c r="L347" s="8"/>
    </row>
    <row r="348" spans="1:12" ht="15.75" customHeight="1" x14ac:dyDescent="0.2">
      <c r="A348" s="15"/>
      <c r="B348" s="15"/>
      <c r="C348" s="15"/>
      <c r="D348" s="8"/>
      <c r="E348" s="8"/>
      <c r="F348" s="58"/>
      <c r="G348" s="158"/>
      <c r="H348" s="18"/>
      <c r="I348" s="8"/>
      <c r="J348" s="15"/>
      <c r="K348" s="15"/>
      <c r="L348" s="8"/>
    </row>
    <row r="349" spans="1:12" ht="15.75" customHeight="1" x14ac:dyDescent="0.2">
      <c r="A349" s="15"/>
      <c r="B349" s="15"/>
      <c r="C349" s="15"/>
      <c r="D349" s="8"/>
      <c r="E349" s="8"/>
      <c r="F349" s="58"/>
      <c r="G349" s="158"/>
      <c r="H349" s="18"/>
      <c r="I349" s="8"/>
      <c r="J349" s="15"/>
      <c r="K349" s="15"/>
      <c r="L349" s="8"/>
    </row>
    <row r="350" spans="1:12" ht="15.75" customHeight="1" x14ac:dyDescent="0.2">
      <c r="A350" s="15"/>
      <c r="B350" s="15"/>
      <c r="C350" s="15"/>
      <c r="D350" s="8"/>
      <c r="E350" s="8"/>
      <c r="F350" s="58"/>
      <c r="G350" s="158"/>
      <c r="H350" s="18"/>
      <c r="I350" s="8"/>
      <c r="J350" s="15"/>
      <c r="K350" s="15"/>
      <c r="L350" s="8"/>
    </row>
    <row r="351" spans="1:12" ht="15.75" customHeight="1" x14ac:dyDescent="0.2">
      <c r="A351" s="15"/>
      <c r="B351" s="15"/>
      <c r="C351" s="15"/>
      <c r="D351" s="8"/>
      <c r="E351" s="8"/>
      <c r="F351" s="58"/>
      <c r="G351" s="158"/>
      <c r="H351" s="18"/>
      <c r="I351" s="8"/>
      <c r="J351" s="15"/>
      <c r="K351" s="15"/>
      <c r="L351" s="8"/>
    </row>
    <row r="352" spans="1:12" ht="15.75" customHeight="1" x14ac:dyDescent="0.2">
      <c r="A352" s="15"/>
      <c r="B352" s="15"/>
      <c r="C352" s="15"/>
      <c r="D352" s="8"/>
      <c r="E352" s="8"/>
      <c r="F352" s="58"/>
      <c r="G352" s="158"/>
      <c r="H352" s="18"/>
      <c r="I352" s="8"/>
      <c r="J352" s="15"/>
      <c r="K352" s="15"/>
      <c r="L352" s="8"/>
    </row>
    <row r="353" spans="1:12" ht="15.75" customHeight="1" x14ac:dyDescent="0.2">
      <c r="A353" s="15"/>
      <c r="B353" s="15"/>
      <c r="C353" s="15"/>
      <c r="D353" s="8"/>
      <c r="E353" s="8"/>
      <c r="F353" s="58"/>
      <c r="G353" s="158"/>
      <c r="H353" s="18"/>
      <c r="I353" s="8"/>
      <c r="J353" s="15"/>
      <c r="K353" s="15"/>
      <c r="L353" s="8"/>
    </row>
    <row r="354" spans="1:12" ht="15.75" customHeight="1" x14ac:dyDescent="0.2">
      <c r="A354" s="15"/>
      <c r="B354" s="15"/>
      <c r="C354" s="15"/>
      <c r="D354" s="8"/>
      <c r="E354" s="8"/>
      <c r="F354" s="58"/>
      <c r="G354" s="158"/>
      <c r="H354" s="18"/>
      <c r="I354" s="8"/>
      <c r="J354" s="15"/>
      <c r="K354" s="15"/>
      <c r="L354" s="8"/>
    </row>
    <row r="355" spans="1:12" ht="15.75" customHeight="1" x14ac:dyDescent="0.2">
      <c r="A355" s="15"/>
      <c r="B355" s="15"/>
      <c r="C355" s="15"/>
      <c r="D355" s="8"/>
      <c r="E355" s="8"/>
      <c r="F355" s="58"/>
      <c r="G355" s="158"/>
      <c r="H355" s="18"/>
      <c r="I355" s="8"/>
      <c r="J355" s="15"/>
      <c r="K355" s="15"/>
      <c r="L355" s="8"/>
    </row>
    <row r="356" spans="1:12" ht="15.75" customHeight="1" x14ac:dyDescent="0.2">
      <c r="A356" s="15"/>
      <c r="B356" s="15"/>
      <c r="C356" s="15"/>
      <c r="D356" s="8"/>
      <c r="E356" s="8"/>
      <c r="F356" s="58"/>
      <c r="G356" s="158"/>
      <c r="H356" s="18"/>
      <c r="I356" s="8"/>
      <c r="J356" s="15"/>
      <c r="K356" s="15"/>
      <c r="L356" s="8"/>
    </row>
    <row r="357" spans="1:12" ht="15.75" customHeight="1" x14ac:dyDescent="0.2">
      <c r="A357" s="15"/>
      <c r="B357" s="15"/>
      <c r="C357" s="15"/>
      <c r="D357" s="8"/>
      <c r="E357" s="8"/>
      <c r="F357" s="58"/>
      <c r="G357" s="158"/>
      <c r="H357" s="18"/>
      <c r="I357" s="8"/>
      <c r="J357" s="15"/>
      <c r="K357" s="15"/>
      <c r="L357" s="8"/>
    </row>
    <row r="358" spans="1:12" ht="15.75" customHeight="1" x14ac:dyDescent="0.2">
      <c r="A358" s="15"/>
      <c r="B358" s="15"/>
      <c r="C358" s="15"/>
      <c r="D358" s="8"/>
      <c r="E358" s="8"/>
      <c r="F358" s="58"/>
      <c r="G358" s="158"/>
      <c r="H358" s="18"/>
      <c r="I358" s="8"/>
      <c r="J358" s="15"/>
      <c r="K358" s="15"/>
      <c r="L358" s="8"/>
    </row>
    <row r="359" spans="1:12" ht="15.75" customHeight="1" x14ac:dyDescent="0.2">
      <c r="A359" s="15"/>
      <c r="B359" s="15"/>
      <c r="C359" s="15"/>
      <c r="D359" s="8"/>
      <c r="E359" s="8"/>
      <c r="F359" s="58"/>
      <c r="G359" s="158"/>
      <c r="H359" s="18"/>
      <c r="I359" s="8"/>
      <c r="J359" s="15"/>
      <c r="K359" s="15"/>
      <c r="L359" s="8"/>
    </row>
    <row r="360" spans="1:12" ht="15.75" customHeight="1" x14ac:dyDescent="0.2">
      <c r="A360" s="15"/>
      <c r="B360" s="15"/>
      <c r="C360" s="15"/>
      <c r="D360" s="8"/>
      <c r="E360" s="8"/>
      <c r="F360" s="58"/>
      <c r="G360" s="158"/>
      <c r="H360" s="18"/>
      <c r="I360" s="8"/>
      <c r="J360" s="15"/>
      <c r="K360" s="15"/>
      <c r="L360" s="8"/>
    </row>
    <row r="361" spans="1:12" ht="15.75" customHeight="1" x14ac:dyDescent="0.2">
      <c r="A361" s="15"/>
      <c r="B361" s="15"/>
      <c r="C361" s="15"/>
      <c r="D361" s="8"/>
      <c r="E361" s="8"/>
      <c r="F361" s="58"/>
      <c r="G361" s="158"/>
      <c r="H361" s="18"/>
      <c r="I361" s="8"/>
      <c r="J361" s="15"/>
      <c r="K361" s="15"/>
      <c r="L361" s="8"/>
    </row>
    <row r="362" spans="1:12" ht="15.75" customHeight="1" x14ac:dyDescent="0.2">
      <c r="A362" s="15"/>
      <c r="B362" s="15"/>
      <c r="C362" s="15"/>
      <c r="D362" s="8"/>
      <c r="E362" s="8"/>
      <c r="F362" s="58"/>
      <c r="G362" s="158"/>
      <c r="H362" s="18"/>
      <c r="I362" s="8"/>
      <c r="J362" s="15"/>
      <c r="K362" s="15"/>
      <c r="L362" s="8"/>
    </row>
    <row r="363" spans="1:12" ht="15.75" customHeight="1" x14ac:dyDescent="0.2">
      <c r="A363" s="15"/>
      <c r="B363" s="15"/>
      <c r="C363" s="15"/>
      <c r="D363" s="8"/>
      <c r="E363" s="8"/>
      <c r="F363" s="58"/>
      <c r="G363" s="158"/>
      <c r="H363" s="18"/>
      <c r="I363" s="8"/>
      <c r="J363" s="15"/>
      <c r="K363" s="15"/>
      <c r="L363" s="8"/>
    </row>
    <row r="364" spans="1:12" ht="15.75" customHeight="1" x14ac:dyDescent="0.2">
      <c r="A364" s="15"/>
      <c r="B364" s="15"/>
      <c r="C364" s="15"/>
      <c r="D364" s="8"/>
      <c r="E364" s="8"/>
      <c r="F364" s="58"/>
      <c r="G364" s="158"/>
      <c r="H364" s="18"/>
      <c r="I364" s="8"/>
      <c r="J364" s="15"/>
      <c r="K364" s="15"/>
      <c r="L364" s="8"/>
    </row>
    <row r="365" spans="1:12" ht="15.75" customHeight="1" x14ac:dyDescent="0.2">
      <c r="A365" s="15"/>
      <c r="B365" s="15"/>
      <c r="C365" s="15"/>
      <c r="D365" s="8"/>
      <c r="E365" s="8"/>
      <c r="F365" s="58"/>
      <c r="G365" s="158"/>
      <c r="H365" s="18"/>
      <c r="I365" s="8"/>
      <c r="J365" s="15"/>
      <c r="K365" s="15"/>
      <c r="L365" s="8"/>
    </row>
    <row r="366" spans="1:12" ht="15.75" customHeight="1" x14ac:dyDescent="0.2">
      <c r="A366" s="15"/>
      <c r="B366" s="15"/>
      <c r="C366" s="15"/>
      <c r="D366" s="8"/>
      <c r="E366" s="8"/>
      <c r="F366" s="58"/>
      <c r="G366" s="158"/>
      <c r="H366" s="18"/>
      <c r="I366" s="8"/>
      <c r="J366" s="15"/>
      <c r="K366" s="15"/>
      <c r="L366" s="8"/>
    </row>
    <row r="367" spans="1:12" ht="15.75" customHeight="1" x14ac:dyDescent="0.2">
      <c r="A367" s="15"/>
      <c r="B367" s="15"/>
      <c r="C367" s="15"/>
      <c r="D367" s="8"/>
      <c r="E367" s="8"/>
      <c r="F367" s="58"/>
      <c r="G367" s="158"/>
      <c r="H367" s="18"/>
      <c r="I367" s="8"/>
      <c r="J367" s="15"/>
      <c r="K367" s="15"/>
      <c r="L367" s="8"/>
    </row>
    <row r="368" spans="1:12" ht="15.75" customHeight="1" x14ac:dyDescent="0.2">
      <c r="A368" s="15"/>
      <c r="B368" s="15"/>
      <c r="C368" s="15"/>
      <c r="D368" s="8"/>
      <c r="E368" s="8"/>
      <c r="F368" s="58"/>
      <c r="G368" s="158"/>
      <c r="H368" s="18"/>
      <c r="I368" s="8"/>
      <c r="J368" s="15"/>
      <c r="K368" s="15"/>
      <c r="L368" s="8"/>
    </row>
    <row r="369" spans="1:12" ht="15.75" customHeight="1" x14ac:dyDescent="0.2">
      <c r="A369" s="15"/>
      <c r="B369" s="15"/>
      <c r="C369" s="15"/>
      <c r="D369" s="8"/>
      <c r="E369" s="8"/>
      <c r="F369" s="58"/>
      <c r="G369" s="158"/>
      <c r="H369" s="18"/>
      <c r="I369" s="8"/>
      <c r="J369" s="15"/>
      <c r="K369" s="15"/>
      <c r="L369" s="8"/>
    </row>
    <row r="370" spans="1:12" ht="15.75" customHeight="1" x14ac:dyDescent="0.2">
      <c r="A370" s="15"/>
      <c r="B370" s="15"/>
      <c r="C370" s="15"/>
      <c r="D370" s="8"/>
      <c r="E370" s="8"/>
      <c r="F370" s="58"/>
      <c r="G370" s="158"/>
      <c r="H370" s="18"/>
      <c r="I370" s="8"/>
      <c r="J370" s="15"/>
      <c r="K370" s="15"/>
      <c r="L370" s="8"/>
    </row>
    <row r="371" spans="1:12" ht="15.75" customHeight="1" x14ac:dyDescent="0.2">
      <c r="A371" s="15"/>
      <c r="B371" s="15"/>
      <c r="C371" s="15"/>
      <c r="D371" s="8"/>
      <c r="E371" s="8"/>
      <c r="F371" s="58"/>
      <c r="G371" s="158"/>
      <c r="H371" s="18"/>
      <c r="I371" s="8"/>
      <c r="J371" s="15"/>
      <c r="K371" s="15"/>
      <c r="L371" s="8"/>
    </row>
    <row r="372" spans="1:12" ht="15.75" customHeight="1" x14ac:dyDescent="0.2">
      <c r="A372" s="15"/>
      <c r="B372" s="15"/>
      <c r="C372" s="15"/>
      <c r="D372" s="8"/>
      <c r="E372" s="8"/>
      <c r="F372" s="58"/>
      <c r="G372" s="158"/>
      <c r="H372" s="18"/>
      <c r="I372" s="8"/>
      <c r="J372" s="15"/>
      <c r="K372" s="15"/>
      <c r="L372" s="8"/>
    </row>
    <row r="373" spans="1:12" ht="15.75" customHeight="1" x14ac:dyDescent="0.2">
      <c r="A373" s="15"/>
      <c r="B373" s="15"/>
      <c r="C373" s="15"/>
      <c r="D373" s="8"/>
      <c r="E373" s="8"/>
      <c r="F373" s="58"/>
      <c r="G373" s="158"/>
      <c r="H373" s="18"/>
      <c r="I373" s="8"/>
      <c r="J373" s="15"/>
      <c r="K373" s="15"/>
      <c r="L373" s="8"/>
    </row>
    <row r="374" spans="1:12" ht="15.75" customHeight="1" x14ac:dyDescent="0.2">
      <c r="A374" s="15"/>
      <c r="B374" s="15"/>
      <c r="C374" s="15"/>
      <c r="D374" s="8"/>
      <c r="E374" s="8"/>
      <c r="F374" s="58"/>
      <c r="G374" s="158"/>
      <c r="H374" s="18"/>
      <c r="I374" s="8"/>
      <c r="J374" s="15"/>
      <c r="K374" s="15"/>
      <c r="L374" s="8"/>
    </row>
    <row r="375" spans="1:12" ht="15.75" customHeight="1" x14ac:dyDescent="0.2">
      <c r="A375" s="15"/>
      <c r="B375" s="15"/>
      <c r="C375" s="15"/>
      <c r="D375" s="8"/>
      <c r="E375" s="8"/>
      <c r="F375" s="58"/>
      <c r="G375" s="158"/>
      <c r="H375" s="18"/>
      <c r="I375" s="8"/>
      <c r="J375" s="15"/>
      <c r="K375" s="15"/>
      <c r="L375" s="8"/>
    </row>
    <row r="376" spans="1:12" ht="15.75" customHeight="1" x14ac:dyDescent="0.2">
      <c r="A376" s="15"/>
      <c r="B376" s="15"/>
      <c r="C376" s="15"/>
      <c r="D376" s="8"/>
      <c r="E376" s="8"/>
      <c r="F376" s="58"/>
      <c r="G376" s="158"/>
      <c r="H376" s="18"/>
      <c r="I376" s="8"/>
      <c r="J376" s="15"/>
      <c r="K376" s="15"/>
      <c r="L376" s="8"/>
    </row>
    <row r="377" spans="1:12" ht="15.75" customHeight="1" x14ac:dyDescent="0.2">
      <c r="A377" s="15"/>
      <c r="B377" s="15"/>
      <c r="C377" s="15"/>
      <c r="D377" s="8"/>
      <c r="E377" s="8"/>
      <c r="F377" s="58"/>
      <c r="G377" s="158"/>
      <c r="H377" s="18"/>
      <c r="I377" s="8"/>
      <c r="J377" s="15"/>
      <c r="K377" s="15"/>
      <c r="L377" s="8"/>
    </row>
    <row r="378" spans="1:12" ht="15.75" customHeight="1" x14ac:dyDescent="0.2">
      <c r="A378" s="15"/>
      <c r="B378" s="15"/>
      <c r="C378" s="15"/>
      <c r="D378" s="8"/>
      <c r="E378" s="8"/>
      <c r="F378" s="58"/>
      <c r="G378" s="158"/>
      <c r="H378" s="18"/>
      <c r="I378" s="8"/>
      <c r="J378" s="15"/>
      <c r="K378" s="15"/>
      <c r="L378" s="8"/>
    </row>
    <row r="379" spans="1:12" ht="15.75" customHeight="1" x14ac:dyDescent="0.2">
      <c r="A379" s="15"/>
      <c r="B379" s="15"/>
      <c r="C379" s="15"/>
      <c r="D379" s="8"/>
      <c r="E379" s="8"/>
      <c r="F379" s="58"/>
      <c r="G379" s="158"/>
      <c r="H379" s="18"/>
      <c r="I379" s="8"/>
      <c r="J379" s="15"/>
      <c r="K379" s="15"/>
      <c r="L379" s="8"/>
    </row>
    <row r="380" spans="1:12" ht="15.75" customHeight="1" x14ac:dyDescent="0.2">
      <c r="A380" s="15"/>
      <c r="B380" s="15"/>
      <c r="C380" s="15"/>
      <c r="D380" s="8"/>
      <c r="E380" s="8"/>
      <c r="F380" s="58"/>
      <c r="G380" s="158"/>
      <c r="H380" s="18"/>
      <c r="I380" s="8"/>
      <c r="J380" s="15"/>
      <c r="K380" s="15"/>
      <c r="L380" s="8"/>
    </row>
    <row r="381" spans="1:12" ht="15.75" customHeight="1" x14ac:dyDescent="0.2">
      <c r="A381" s="15"/>
      <c r="B381" s="15"/>
      <c r="C381" s="15"/>
      <c r="D381" s="8"/>
      <c r="E381" s="8"/>
      <c r="F381" s="58"/>
      <c r="G381" s="158"/>
      <c r="H381" s="18"/>
      <c r="I381" s="8"/>
      <c r="J381" s="15"/>
      <c r="K381" s="15"/>
      <c r="L381" s="8"/>
    </row>
    <row r="382" spans="1:12" ht="15.75" customHeight="1" x14ac:dyDescent="0.2">
      <c r="A382" s="15"/>
      <c r="B382" s="15"/>
      <c r="C382" s="15"/>
      <c r="D382" s="8"/>
      <c r="E382" s="8"/>
      <c r="F382" s="58"/>
      <c r="G382" s="158"/>
      <c r="H382" s="18"/>
      <c r="I382" s="8"/>
      <c r="J382" s="15"/>
      <c r="K382" s="15"/>
      <c r="L382" s="8"/>
    </row>
    <row r="383" spans="1:12" ht="15.75" customHeight="1" x14ac:dyDescent="0.2">
      <c r="A383" s="15"/>
      <c r="B383" s="15"/>
      <c r="C383" s="15"/>
      <c r="D383" s="8"/>
      <c r="E383" s="8"/>
      <c r="F383" s="58"/>
      <c r="G383" s="158"/>
      <c r="H383" s="18"/>
      <c r="I383" s="8"/>
      <c r="J383" s="15"/>
      <c r="K383" s="15"/>
      <c r="L383" s="8"/>
    </row>
    <row r="384" spans="1:12" ht="15.75" customHeight="1" x14ac:dyDescent="0.2">
      <c r="A384" s="15"/>
      <c r="B384" s="15"/>
      <c r="C384" s="15"/>
      <c r="D384" s="8"/>
      <c r="E384" s="8"/>
      <c r="F384" s="58"/>
      <c r="G384" s="158"/>
      <c r="H384" s="18"/>
      <c r="I384" s="8"/>
      <c r="J384" s="15"/>
      <c r="K384" s="15"/>
      <c r="L384" s="8"/>
    </row>
    <row r="385" spans="1:12" ht="15.75" customHeight="1" x14ac:dyDescent="0.2">
      <c r="A385" s="15"/>
      <c r="B385" s="15"/>
      <c r="C385" s="15"/>
      <c r="D385" s="8"/>
      <c r="E385" s="8"/>
      <c r="F385" s="58"/>
      <c r="G385" s="158"/>
      <c r="H385" s="18"/>
      <c r="I385" s="8"/>
      <c r="J385" s="15"/>
      <c r="K385" s="15"/>
      <c r="L385" s="8"/>
    </row>
    <row r="386" spans="1:12" ht="15.75" customHeight="1" x14ac:dyDescent="0.2">
      <c r="A386" s="15"/>
      <c r="B386" s="15"/>
      <c r="C386" s="15"/>
      <c r="D386" s="8"/>
      <c r="E386" s="8"/>
      <c r="F386" s="58"/>
      <c r="G386" s="158"/>
      <c r="H386" s="18"/>
      <c r="I386" s="8"/>
      <c r="J386" s="15"/>
      <c r="K386" s="15"/>
      <c r="L386" s="8"/>
    </row>
    <row r="387" spans="1:12" ht="15.75" customHeight="1" x14ac:dyDescent="0.2">
      <c r="A387" s="15"/>
      <c r="B387" s="15"/>
      <c r="C387" s="15"/>
      <c r="D387" s="8"/>
      <c r="E387" s="8"/>
      <c r="F387" s="58"/>
      <c r="G387" s="158"/>
      <c r="H387" s="18"/>
      <c r="I387" s="8"/>
      <c r="J387" s="15"/>
      <c r="K387" s="15"/>
      <c r="L387" s="8"/>
    </row>
    <row r="388" spans="1:12" ht="15.75" customHeight="1" x14ac:dyDescent="0.2">
      <c r="A388" s="15"/>
      <c r="B388" s="15"/>
      <c r="C388" s="15"/>
      <c r="D388" s="8"/>
      <c r="E388" s="8"/>
      <c r="F388" s="58"/>
      <c r="G388" s="158"/>
      <c r="H388" s="18"/>
      <c r="I388" s="8"/>
      <c r="J388" s="15"/>
      <c r="K388" s="15"/>
      <c r="L388" s="8"/>
    </row>
    <row r="389" spans="1:12" ht="15.75" customHeight="1" x14ac:dyDescent="0.2">
      <c r="A389" s="15"/>
      <c r="B389" s="15"/>
      <c r="C389" s="15"/>
      <c r="D389" s="8"/>
      <c r="E389" s="8"/>
      <c r="F389" s="58"/>
      <c r="G389" s="158"/>
      <c r="H389" s="18"/>
      <c r="I389" s="8"/>
      <c r="J389" s="15"/>
      <c r="K389" s="15"/>
      <c r="L389" s="8"/>
    </row>
    <row r="390" spans="1:12" ht="15.75" customHeight="1" x14ac:dyDescent="0.2">
      <c r="A390" s="15"/>
      <c r="B390" s="15"/>
      <c r="C390" s="15"/>
      <c r="D390" s="8"/>
      <c r="E390" s="8"/>
      <c r="F390" s="58"/>
      <c r="G390" s="158"/>
      <c r="H390" s="18"/>
      <c r="I390" s="8"/>
      <c r="J390" s="15"/>
      <c r="K390" s="15"/>
      <c r="L390" s="8"/>
    </row>
    <row r="391" spans="1:12" ht="15.75" customHeight="1" x14ac:dyDescent="0.2">
      <c r="A391" s="15"/>
      <c r="B391" s="15"/>
      <c r="C391" s="15"/>
      <c r="D391" s="8"/>
      <c r="E391" s="8"/>
      <c r="F391" s="58"/>
      <c r="G391" s="158"/>
      <c r="H391" s="18"/>
      <c r="I391" s="8"/>
      <c r="J391" s="15"/>
      <c r="K391" s="15"/>
      <c r="L391" s="8"/>
    </row>
    <row r="392" spans="1:12" ht="15.75" customHeight="1" x14ac:dyDescent="0.2">
      <c r="A392" s="15"/>
      <c r="B392" s="15"/>
      <c r="C392" s="15"/>
      <c r="D392" s="8"/>
      <c r="E392" s="8"/>
      <c r="F392" s="58"/>
      <c r="G392" s="158"/>
      <c r="H392" s="18"/>
      <c r="I392" s="8"/>
      <c r="J392" s="15"/>
      <c r="K392" s="15"/>
      <c r="L392" s="8"/>
    </row>
    <row r="393" spans="1:12" ht="15.75" customHeight="1" x14ac:dyDescent="0.2">
      <c r="A393" s="15"/>
      <c r="B393" s="15"/>
      <c r="C393" s="15"/>
      <c r="D393" s="8"/>
      <c r="E393" s="8"/>
      <c r="F393" s="58"/>
      <c r="G393" s="158"/>
      <c r="H393" s="18"/>
      <c r="I393" s="8"/>
      <c r="J393" s="15"/>
      <c r="K393" s="15"/>
      <c r="L393" s="8"/>
    </row>
    <row r="394" spans="1:12" ht="15.75" customHeight="1" x14ac:dyDescent="0.2">
      <c r="A394" s="15"/>
      <c r="B394" s="15"/>
      <c r="C394" s="15"/>
      <c r="D394" s="8"/>
      <c r="E394" s="8"/>
      <c r="F394" s="58"/>
      <c r="G394" s="158"/>
      <c r="H394" s="18"/>
      <c r="I394" s="8"/>
      <c r="J394" s="15"/>
      <c r="K394" s="15"/>
      <c r="L394" s="8"/>
    </row>
    <row r="395" spans="1:12" ht="15.75" customHeight="1" x14ac:dyDescent="0.2">
      <c r="A395" s="15"/>
      <c r="B395" s="15"/>
      <c r="C395" s="15"/>
      <c r="D395" s="8"/>
      <c r="E395" s="8"/>
      <c r="F395" s="58"/>
      <c r="G395" s="158"/>
      <c r="H395" s="18"/>
      <c r="I395" s="8"/>
      <c r="J395" s="15"/>
      <c r="K395" s="15"/>
      <c r="L395" s="8"/>
    </row>
    <row r="396" spans="1:12" ht="15.75" customHeight="1" x14ac:dyDescent="0.2">
      <c r="A396" s="15"/>
      <c r="B396" s="15"/>
      <c r="C396" s="15"/>
      <c r="D396" s="8"/>
      <c r="E396" s="8"/>
      <c r="F396" s="58"/>
      <c r="G396" s="158"/>
      <c r="H396" s="18"/>
      <c r="I396" s="8"/>
      <c r="J396" s="15"/>
      <c r="K396" s="15"/>
      <c r="L396" s="8"/>
    </row>
    <row r="397" spans="1:12" ht="15.75" customHeight="1" x14ac:dyDescent="0.2">
      <c r="A397" s="15"/>
      <c r="B397" s="15"/>
      <c r="C397" s="15"/>
      <c r="D397" s="8"/>
      <c r="E397" s="8"/>
      <c r="F397" s="58"/>
      <c r="G397" s="158"/>
      <c r="H397" s="18"/>
      <c r="I397" s="8"/>
      <c r="J397" s="15"/>
      <c r="K397" s="15"/>
      <c r="L397" s="8"/>
    </row>
    <row r="398" spans="1:12" ht="15.75" customHeight="1" x14ac:dyDescent="0.2">
      <c r="A398" s="15"/>
      <c r="B398" s="15"/>
      <c r="C398" s="15"/>
      <c r="D398" s="8"/>
      <c r="E398" s="8"/>
      <c r="F398" s="58"/>
      <c r="G398" s="158"/>
      <c r="H398" s="18"/>
      <c r="I398" s="8"/>
      <c r="J398" s="15"/>
      <c r="K398" s="15"/>
      <c r="L398" s="8"/>
    </row>
    <row r="399" spans="1:12" ht="15.75" customHeight="1" x14ac:dyDescent="0.2">
      <c r="A399" s="15"/>
      <c r="B399" s="15"/>
      <c r="C399" s="15"/>
      <c r="D399" s="8"/>
      <c r="E399" s="8"/>
      <c r="F399" s="58"/>
      <c r="G399" s="158"/>
      <c r="H399" s="18"/>
      <c r="I399" s="8"/>
      <c r="J399" s="15"/>
      <c r="K399" s="15"/>
      <c r="L399" s="8"/>
    </row>
    <row r="400" spans="1:12" ht="15.75" customHeight="1" x14ac:dyDescent="0.2">
      <c r="A400" s="15"/>
      <c r="B400" s="15"/>
      <c r="C400" s="15"/>
      <c r="D400" s="8"/>
      <c r="E400" s="8"/>
      <c r="F400" s="58"/>
      <c r="G400" s="158"/>
      <c r="H400" s="18"/>
      <c r="I400" s="8"/>
      <c r="J400" s="15"/>
      <c r="K400" s="15"/>
      <c r="L400" s="8"/>
    </row>
    <row r="401" spans="1:12" ht="15.75" customHeight="1" x14ac:dyDescent="0.2">
      <c r="A401" s="15"/>
      <c r="B401" s="15"/>
      <c r="C401" s="15"/>
      <c r="D401" s="8"/>
      <c r="E401" s="8"/>
      <c r="F401" s="58"/>
      <c r="G401" s="158"/>
      <c r="H401" s="18"/>
      <c r="I401" s="8"/>
      <c r="J401" s="15"/>
      <c r="K401" s="15"/>
      <c r="L401" s="8"/>
    </row>
    <row r="402" spans="1:12" ht="15.75" customHeight="1" x14ac:dyDescent="0.2">
      <c r="A402" s="15"/>
      <c r="B402" s="15"/>
      <c r="C402" s="15"/>
      <c r="D402" s="8"/>
      <c r="E402" s="8"/>
      <c r="F402" s="58"/>
      <c r="G402" s="158"/>
      <c r="H402" s="18"/>
      <c r="I402" s="8"/>
      <c r="J402" s="15"/>
      <c r="K402" s="15"/>
      <c r="L402" s="8"/>
    </row>
    <row r="403" spans="1:12" ht="15.75" customHeight="1" x14ac:dyDescent="0.2">
      <c r="A403" s="15"/>
      <c r="B403" s="15"/>
      <c r="C403" s="15"/>
      <c r="D403" s="8"/>
      <c r="E403" s="8"/>
      <c r="F403" s="58"/>
      <c r="G403" s="158"/>
      <c r="H403" s="18"/>
      <c r="I403" s="8"/>
      <c r="J403" s="15"/>
      <c r="K403" s="15"/>
      <c r="L403" s="8"/>
    </row>
    <row r="404" spans="1:12" ht="15.75" customHeight="1" x14ac:dyDescent="0.2">
      <c r="A404" s="15"/>
      <c r="B404" s="15"/>
      <c r="C404" s="15"/>
      <c r="D404" s="8"/>
      <c r="E404" s="8"/>
      <c r="F404" s="58"/>
      <c r="G404" s="158"/>
      <c r="H404" s="18"/>
      <c r="I404" s="8"/>
      <c r="J404" s="15"/>
      <c r="K404" s="15"/>
      <c r="L404" s="8"/>
    </row>
    <row r="405" spans="1:12" ht="15.75" customHeight="1" x14ac:dyDescent="0.2">
      <c r="A405" s="15"/>
      <c r="B405" s="15"/>
      <c r="C405" s="15"/>
      <c r="D405" s="8"/>
      <c r="E405" s="8"/>
      <c r="F405" s="58"/>
      <c r="G405" s="158"/>
      <c r="H405" s="18"/>
      <c r="I405" s="8"/>
      <c r="J405" s="15"/>
      <c r="K405" s="15"/>
      <c r="L405" s="8"/>
    </row>
    <row r="406" spans="1:12" ht="15.75" customHeight="1" x14ac:dyDescent="0.2">
      <c r="A406" s="15"/>
      <c r="B406" s="15"/>
      <c r="C406" s="15"/>
      <c r="D406" s="8"/>
      <c r="E406" s="8"/>
      <c r="F406" s="58"/>
      <c r="G406" s="158"/>
      <c r="H406" s="18"/>
      <c r="I406" s="8"/>
      <c r="J406" s="15"/>
      <c r="K406" s="15"/>
      <c r="L406" s="8"/>
    </row>
    <row r="407" spans="1:12" ht="15.75" customHeight="1" x14ac:dyDescent="0.2">
      <c r="A407" s="15"/>
      <c r="B407" s="15"/>
      <c r="C407" s="15"/>
      <c r="D407" s="8"/>
      <c r="E407" s="8"/>
      <c r="F407" s="58"/>
      <c r="G407" s="158"/>
      <c r="H407" s="18"/>
      <c r="I407" s="8"/>
      <c r="J407" s="15"/>
      <c r="K407" s="15"/>
      <c r="L407" s="8"/>
    </row>
    <row r="408" spans="1:12" ht="15.75" customHeight="1" x14ac:dyDescent="0.2">
      <c r="A408" s="15"/>
      <c r="B408" s="15"/>
      <c r="C408" s="15"/>
      <c r="D408" s="8"/>
      <c r="E408" s="8"/>
      <c r="F408" s="58"/>
      <c r="G408" s="158"/>
      <c r="H408" s="18"/>
      <c r="I408" s="8"/>
      <c r="J408" s="15"/>
      <c r="K408" s="15"/>
      <c r="L408" s="8"/>
    </row>
    <row r="409" spans="1:12" ht="15.75" customHeight="1" x14ac:dyDescent="0.2">
      <c r="A409" s="15"/>
      <c r="B409" s="15"/>
      <c r="C409" s="15"/>
      <c r="D409" s="8"/>
      <c r="E409" s="8"/>
      <c r="F409" s="58"/>
      <c r="G409" s="158"/>
      <c r="H409" s="18"/>
      <c r="I409" s="8"/>
      <c r="J409" s="15"/>
      <c r="K409" s="15"/>
      <c r="L409" s="8"/>
    </row>
    <row r="410" spans="1:12" ht="15.75" customHeight="1" x14ac:dyDescent="0.2">
      <c r="A410" s="15"/>
      <c r="B410" s="15"/>
      <c r="C410" s="15"/>
      <c r="D410" s="8"/>
      <c r="E410" s="8"/>
      <c r="F410" s="58"/>
      <c r="G410" s="158"/>
      <c r="H410" s="18"/>
      <c r="I410" s="8"/>
      <c r="J410" s="15"/>
      <c r="K410" s="15"/>
      <c r="L410" s="8"/>
    </row>
    <row r="411" spans="1:12" ht="15.75" customHeight="1" x14ac:dyDescent="0.2">
      <c r="A411" s="15"/>
      <c r="B411" s="15"/>
      <c r="C411" s="15"/>
      <c r="D411" s="8"/>
      <c r="E411" s="8"/>
      <c r="F411" s="58"/>
      <c r="G411" s="158"/>
      <c r="H411" s="18"/>
      <c r="I411" s="8"/>
      <c r="J411" s="15"/>
      <c r="K411" s="15"/>
      <c r="L411" s="8"/>
    </row>
    <row r="412" spans="1:12" ht="15.75" customHeight="1" x14ac:dyDescent="0.2">
      <c r="A412" s="15"/>
      <c r="B412" s="15"/>
      <c r="C412" s="15"/>
      <c r="D412" s="8"/>
      <c r="E412" s="8"/>
      <c r="F412" s="58"/>
      <c r="G412" s="158"/>
      <c r="H412" s="18"/>
      <c r="I412" s="8"/>
      <c r="J412" s="15"/>
      <c r="K412" s="15"/>
      <c r="L412" s="8"/>
    </row>
    <row r="413" spans="1:12" ht="15.75" customHeight="1" x14ac:dyDescent="0.2">
      <c r="A413" s="15"/>
      <c r="B413" s="15"/>
      <c r="C413" s="15"/>
      <c r="D413" s="8"/>
      <c r="E413" s="8"/>
      <c r="F413" s="58"/>
      <c r="G413" s="158"/>
      <c r="H413" s="18"/>
      <c r="I413" s="8"/>
      <c r="J413" s="15"/>
      <c r="K413" s="15"/>
      <c r="L413" s="8"/>
    </row>
    <row r="414" spans="1:12" ht="15.75" customHeight="1" x14ac:dyDescent="0.2">
      <c r="A414" s="15"/>
      <c r="B414" s="15"/>
      <c r="C414" s="15"/>
      <c r="D414" s="8"/>
      <c r="E414" s="8"/>
      <c r="F414" s="58"/>
      <c r="G414" s="158"/>
      <c r="H414" s="18"/>
      <c r="I414" s="8"/>
      <c r="J414" s="15"/>
      <c r="K414" s="15"/>
      <c r="L414" s="8"/>
    </row>
    <row r="415" spans="1:12" ht="15.75" customHeight="1" x14ac:dyDescent="0.2">
      <c r="A415" s="15"/>
      <c r="B415" s="15"/>
      <c r="C415" s="15"/>
      <c r="D415" s="8"/>
      <c r="E415" s="8"/>
      <c r="F415" s="58"/>
      <c r="G415" s="158"/>
      <c r="H415" s="18"/>
      <c r="I415" s="8"/>
      <c r="J415" s="15"/>
      <c r="K415" s="15"/>
      <c r="L415" s="8"/>
    </row>
    <row r="416" spans="1:12" ht="15.75" customHeight="1" x14ac:dyDescent="0.2">
      <c r="A416" s="15"/>
      <c r="B416" s="15"/>
      <c r="C416" s="15"/>
      <c r="D416" s="8"/>
      <c r="E416" s="8"/>
      <c r="F416" s="58"/>
      <c r="G416" s="158"/>
      <c r="H416" s="18"/>
      <c r="I416" s="8"/>
      <c r="J416" s="15"/>
      <c r="K416" s="15"/>
      <c r="L416" s="8"/>
    </row>
    <row r="417" spans="1:12" ht="15.75" customHeight="1" x14ac:dyDescent="0.2">
      <c r="A417" s="15"/>
      <c r="B417" s="15"/>
      <c r="C417" s="15"/>
      <c r="D417" s="8"/>
      <c r="E417" s="8"/>
      <c r="F417" s="58"/>
      <c r="G417" s="158"/>
      <c r="H417" s="18"/>
      <c r="I417" s="8"/>
      <c r="J417" s="15"/>
      <c r="K417" s="15"/>
      <c r="L417" s="8"/>
    </row>
    <row r="418" spans="1:12" ht="15.75" customHeight="1" x14ac:dyDescent="0.2">
      <c r="A418" s="15"/>
      <c r="B418" s="15"/>
      <c r="C418" s="15"/>
      <c r="D418" s="8"/>
      <c r="E418" s="8"/>
      <c r="F418" s="58"/>
      <c r="G418" s="158"/>
      <c r="H418" s="18"/>
      <c r="I418" s="8"/>
      <c r="J418" s="15"/>
      <c r="K418" s="15"/>
      <c r="L418" s="8"/>
    </row>
    <row r="419" spans="1:12" ht="15.75" customHeight="1" x14ac:dyDescent="0.2">
      <c r="A419" s="15"/>
      <c r="B419" s="15"/>
      <c r="C419" s="15"/>
      <c r="D419" s="8"/>
      <c r="E419" s="8"/>
      <c r="F419" s="58"/>
      <c r="G419" s="158"/>
      <c r="H419" s="18"/>
      <c r="I419" s="8"/>
      <c r="J419" s="15"/>
      <c r="K419" s="15"/>
      <c r="L419" s="8"/>
    </row>
    <row r="420" spans="1:12" ht="15.75" customHeight="1" x14ac:dyDescent="0.2">
      <c r="A420" s="15"/>
      <c r="B420" s="15"/>
      <c r="C420" s="15"/>
      <c r="D420" s="8"/>
      <c r="E420" s="8"/>
      <c r="F420" s="58"/>
      <c r="G420" s="158"/>
      <c r="H420" s="18"/>
      <c r="I420" s="8"/>
      <c r="J420" s="15"/>
      <c r="K420" s="15"/>
      <c r="L420" s="8"/>
    </row>
    <row r="421" spans="1:12" ht="15.75" customHeight="1" x14ac:dyDescent="0.2">
      <c r="A421" s="15"/>
      <c r="B421" s="15"/>
      <c r="C421" s="15"/>
      <c r="D421" s="8"/>
      <c r="E421" s="8"/>
      <c r="F421" s="58"/>
      <c r="G421" s="158"/>
      <c r="H421" s="18"/>
      <c r="I421" s="8"/>
      <c r="J421" s="15"/>
      <c r="K421" s="15"/>
      <c r="L421" s="8"/>
    </row>
    <row r="422" spans="1:12" ht="15.75" customHeight="1" x14ac:dyDescent="0.2">
      <c r="A422" s="15"/>
      <c r="B422" s="15"/>
      <c r="C422" s="15"/>
      <c r="D422" s="8"/>
      <c r="E422" s="8"/>
      <c r="F422" s="58"/>
      <c r="G422" s="158"/>
      <c r="H422" s="18"/>
      <c r="I422" s="8"/>
      <c r="J422" s="15"/>
      <c r="K422" s="15"/>
      <c r="L422" s="8"/>
    </row>
    <row r="423" spans="1:12" ht="15.75" customHeight="1" x14ac:dyDescent="0.2">
      <c r="A423" s="15"/>
      <c r="B423" s="15"/>
      <c r="C423" s="15"/>
      <c r="D423" s="8"/>
      <c r="E423" s="8"/>
      <c r="F423" s="58"/>
      <c r="G423" s="158"/>
      <c r="H423" s="18"/>
      <c r="I423" s="8"/>
      <c r="J423" s="15"/>
      <c r="K423" s="15"/>
      <c r="L423" s="8"/>
    </row>
    <row r="424" spans="1:12" ht="15.75" customHeight="1" x14ac:dyDescent="0.2">
      <c r="A424" s="15"/>
      <c r="B424" s="15"/>
      <c r="C424" s="15"/>
      <c r="D424" s="8"/>
      <c r="E424" s="8"/>
      <c r="F424" s="58"/>
      <c r="G424" s="158"/>
      <c r="H424" s="18"/>
      <c r="I424" s="8"/>
      <c r="J424" s="15"/>
      <c r="K424" s="15"/>
      <c r="L424" s="8"/>
    </row>
    <row r="425" spans="1:12" ht="15.75" customHeight="1" x14ac:dyDescent="0.2">
      <c r="A425" s="15"/>
      <c r="B425" s="15"/>
      <c r="C425" s="15"/>
      <c r="D425" s="8"/>
      <c r="E425" s="8"/>
      <c r="F425" s="58"/>
      <c r="G425" s="158"/>
      <c r="H425" s="18"/>
      <c r="I425" s="8"/>
      <c r="J425" s="15"/>
      <c r="K425" s="15"/>
      <c r="L425" s="8"/>
    </row>
    <row r="426" spans="1:12" ht="15.75" customHeight="1" x14ac:dyDescent="0.2">
      <c r="A426" s="15"/>
      <c r="B426" s="15"/>
      <c r="C426" s="15"/>
      <c r="D426" s="8"/>
      <c r="E426" s="8"/>
      <c r="F426" s="58"/>
      <c r="G426" s="158"/>
      <c r="H426" s="18"/>
      <c r="I426" s="8"/>
      <c r="J426" s="15"/>
      <c r="K426" s="15"/>
      <c r="L426" s="8"/>
    </row>
    <row r="427" spans="1:12" ht="15.75" customHeight="1" x14ac:dyDescent="0.2">
      <c r="A427" s="15"/>
      <c r="B427" s="15"/>
      <c r="C427" s="15"/>
      <c r="D427" s="8"/>
      <c r="E427" s="8"/>
      <c r="F427" s="58"/>
      <c r="G427" s="158"/>
      <c r="H427" s="18"/>
      <c r="I427" s="8"/>
      <c r="J427" s="15"/>
      <c r="K427" s="15"/>
      <c r="L427" s="8"/>
    </row>
    <row r="428" spans="1:12" ht="15.75" customHeight="1" x14ac:dyDescent="0.2">
      <c r="A428" s="15"/>
      <c r="B428" s="15"/>
      <c r="C428" s="15"/>
      <c r="D428" s="8"/>
      <c r="E428" s="8"/>
      <c r="F428" s="58"/>
      <c r="G428" s="158"/>
      <c r="H428" s="18"/>
      <c r="I428" s="8"/>
      <c r="J428" s="15"/>
      <c r="K428" s="15"/>
      <c r="L428" s="8"/>
    </row>
    <row r="429" spans="1:12" ht="15.75" customHeight="1" x14ac:dyDescent="0.2">
      <c r="A429" s="15"/>
      <c r="B429" s="15"/>
      <c r="C429" s="15"/>
      <c r="D429" s="8"/>
      <c r="E429" s="8"/>
      <c r="F429" s="58"/>
      <c r="G429" s="158"/>
      <c r="H429" s="18"/>
      <c r="I429" s="8"/>
      <c r="J429" s="15"/>
      <c r="K429" s="15"/>
      <c r="L429" s="8"/>
    </row>
    <row r="430" spans="1:12" ht="15.75" customHeight="1" x14ac:dyDescent="0.2">
      <c r="A430" s="15"/>
      <c r="B430" s="15"/>
      <c r="C430" s="15"/>
      <c r="D430" s="8"/>
      <c r="E430" s="8"/>
      <c r="F430" s="58"/>
      <c r="G430" s="158"/>
      <c r="H430" s="18"/>
      <c r="I430" s="8"/>
      <c r="J430" s="15"/>
      <c r="K430" s="15"/>
      <c r="L430" s="8"/>
    </row>
    <row r="431" spans="1:12" ht="15.75" customHeight="1" x14ac:dyDescent="0.2">
      <c r="A431" s="15"/>
      <c r="B431" s="15"/>
      <c r="C431" s="15"/>
      <c r="D431" s="8"/>
      <c r="E431" s="8"/>
      <c r="F431" s="58"/>
      <c r="G431" s="158"/>
      <c r="H431" s="18"/>
      <c r="I431" s="8"/>
      <c r="J431" s="15"/>
      <c r="K431" s="15"/>
      <c r="L431" s="8"/>
    </row>
    <row r="432" spans="1:12" ht="15.75" customHeight="1" x14ac:dyDescent="0.2">
      <c r="A432" s="15"/>
      <c r="B432" s="15"/>
      <c r="C432" s="15"/>
      <c r="D432" s="8"/>
      <c r="E432" s="8"/>
      <c r="F432" s="58"/>
      <c r="G432" s="158"/>
      <c r="H432" s="18"/>
      <c r="I432" s="8"/>
      <c r="J432" s="15"/>
      <c r="K432" s="15"/>
      <c r="L432" s="8"/>
    </row>
    <row r="433" spans="1:12" ht="15.75" customHeight="1" x14ac:dyDescent="0.2">
      <c r="A433" s="15"/>
      <c r="B433" s="15"/>
      <c r="C433" s="15"/>
      <c r="D433" s="8"/>
      <c r="E433" s="8"/>
      <c r="F433" s="58"/>
      <c r="G433" s="158"/>
      <c r="H433" s="18"/>
      <c r="I433" s="8"/>
      <c r="J433" s="15"/>
      <c r="K433" s="15"/>
      <c r="L433" s="8"/>
    </row>
    <row r="434" spans="1:12" ht="15.75" customHeight="1" x14ac:dyDescent="0.2">
      <c r="A434" s="15"/>
      <c r="B434" s="15"/>
      <c r="C434" s="15"/>
      <c r="D434" s="8"/>
      <c r="E434" s="8"/>
      <c r="F434" s="58"/>
      <c r="G434" s="158"/>
      <c r="H434" s="18"/>
      <c r="I434" s="8"/>
      <c r="J434" s="15"/>
      <c r="K434" s="15"/>
      <c r="L434" s="8"/>
    </row>
    <row r="435" spans="1:12" ht="15.75" customHeight="1" x14ac:dyDescent="0.2">
      <c r="A435" s="15"/>
      <c r="B435" s="15"/>
      <c r="C435" s="15"/>
      <c r="D435" s="8"/>
      <c r="E435" s="8"/>
      <c r="F435" s="58"/>
      <c r="G435" s="158"/>
      <c r="H435" s="18"/>
      <c r="I435" s="8"/>
      <c r="J435" s="15"/>
      <c r="K435" s="15"/>
      <c r="L435" s="8"/>
    </row>
    <row r="436" spans="1:12" ht="15.75" customHeight="1" x14ac:dyDescent="0.2">
      <c r="A436" s="15"/>
      <c r="B436" s="15"/>
      <c r="C436" s="15"/>
      <c r="D436" s="8"/>
      <c r="E436" s="8"/>
      <c r="F436" s="58"/>
      <c r="G436" s="158"/>
      <c r="H436" s="18"/>
      <c r="I436" s="8"/>
      <c r="J436" s="15"/>
      <c r="K436" s="15"/>
      <c r="L436" s="8"/>
    </row>
    <row r="437" spans="1:12" ht="15.75" customHeight="1" x14ac:dyDescent="0.2">
      <c r="A437" s="15"/>
      <c r="B437" s="15"/>
      <c r="C437" s="15"/>
      <c r="D437" s="8"/>
      <c r="E437" s="8"/>
      <c r="F437" s="58"/>
      <c r="G437" s="158"/>
      <c r="H437" s="18"/>
      <c r="I437" s="8"/>
      <c r="J437" s="15"/>
      <c r="K437" s="15"/>
      <c r="L437" s="8"/>
    </row>
    <row r="438" spans="1:12" ht="15.75" customHeight="1" x14ac:dyDescent="0.2">
      <c r="A438" s="15"/>
      <c r="B438" s="15"/>
      <c r="C438" s="15"/>
      <c r="D438" s="8"/>
      <c r="E438" s="8"/>
      <c r="F438" s="58"/>
      <c r="G438" s="158"/>
      <c r="H438" s="18"/>
      <c r="I438" s="8"/>
      <c r="J438" s="15"/>
      <c r="K438" s="15"/>
      <c r="L438" s="8"/>
    </row>
    <row r="439" spans="1:12" ht="15.75" customHeight="1" x14ac:dyDescent="0.2">
      <c r="A439" s="15"/>
      <c r="B439" s="15"/>
      <c r="C439" s="15"/>
      <c r="D439" s="8"/>
      <c r="E439" s="8"/>
      <c r="F439" s="58"/>
      <c r="G439" s="158"/>
      <c r="H439" s="18"/>
      <c r="I439" s="8"/>
      <c r="J439" s="15"/>
      <c r="K439" s="15"/>
      <c r="L439" s="8"/>
    </row>
    <row r="440" spans="1:12" ht="15.75" customHeight="1" x14ac:dyDescent="0.2">
      <c r="A440" s="15"/>
      <c r="B440" s="15"/>
      <c r="C440" s="15"/>
      <c r="D440" s="8"/>
      <c r="E440" s="8"/>
      <c r="F440" s="58"/>
      <c r="G440" s="158"/>
      <c r="H440" s="18"/>
      <c r="I440" s="8"/>
      <c r="J440" s="15"/>
      <c r="K440" s="15"/>
      <c r="L440" s="8"/>
    </row>
    <row r="441" spans="1:12" ht="15.75" customHeight="1" x14ac:dyDescent="0.2">
      <c r="A441" s="15"/>
      <c r="B441" s="15"/>
      <c r="C441" s="15"/>
      <c r="D441" s="8"/>
      <c r="E441" s="8"/>
      <c r="F441" s="58"/>
      <c r="G441" s="158"/>
      <c r="H441" s="18"/>
      <c r="I441" s="8"/>
      <c r="J441" s="15"/>
      <c r="K441" s="15"/>
      <c r="L441" s="8"/>
    </row>
    <row r="442" spans="1:12" ht="15.75" customHeight="1" x14ac:dyDescent="0.2">
      <c r="A442" s="15"/>
      <c r="B442" s="15"/>
      <c r="C442" s="15"/>
      <c r="D442" s="8"/>
      <c r="E442" s="8"/>
      <c r="F442" s="58"/>
      <c r="G442" s="158"/>
      <c r="H442" s="18"/>
      <c r="I442" s="8"/>
      <c r="J442" s="15"/>
      <c r="K442" s="15"/>
      <c r="L442" s="8"/>
    </row>
    <row r="443" spans="1:12" ht="15.75" customHeight="1" x14ac:dyDescent="0.2">
      <c r="A443" s="15"/>
      <c r="B443" s="15"/>
      <c r="C443" s="15"/>
      <c r="D443" s="8"/>
      <c r="E443" s="8"/>
      <c r="F443" s="58"/>
      <c r="G443" s="158"/>
      <c r="H443" s="18"/>
      <c r="I443" s="8"/>
      <c r="J443" s="15"/>
      <c r="K443" s="15"/>
      <c r="L443" s="8"/>
    </row>
    <row r="444" spans="1:12" ht="15.75" customHeight="1" x14ac:dyDescent="0.2">
      <c r="A444" s="15"/>
      <c r="B444" s="15"/>
      <c r="C444" s="15"/>
      <c r="D444" s="8"/>
      <c r="E444" s="8"/>
      <c r="F444" s="58"/>
      <c r="G444" s="158"/>
      <c r="H444" s="18"/>
      <c r="I444" s="8"/>
      <c r="J444" s="15"/>
      <c r="K444" s="15"/>
      <c r="L444" s="8"/>
    </row>
    <row r="445" spans="1:12" ht="15.75" customHeight="1" x14ac:dyDescent="0.2">
      <c r="A445" s="15"/>
      <c r="B445" s="15"/>
      <c r="C445" s="15"/>
      <c r="D445" s="8"/>
      <c r="E445" s="8"/>
      <c r="F445" s="58"/>
      <c r="G445" s="158"/>
      <c r="H445" s="18"/>
      <c r="I445" s="8"/>
      <c r="J445" s="15"/>
      <c r="K445" s="15"/>
      <c r="L445" s="8"/>
    </row>
    <row r="446" spans="1:12" ht="15.75" customHeight="1" x14ac:dyDescent="0.2">
      <c r="A446" s="15"/>
      <c r="B446" s="15"/>
      <c r="C446" s="15"/>
      <c r="D446" s="8"/>
      <c r="E446" s="8"/>
      <c r="F446" s="58"/>
      <c r="G446" s="158"/>
      <c r="H446" s="18"/>
      <c r="I446" s="8"/>
      <c r="J446" s="15"/>
      <c r="K446" s="15"/>
      <c r="L446" s="8"/>
    </row>
    <row r="447" spans="1:12" ht="15.75" customHeight="1" x14ac:dyDescent="0.2">
      <c r="A447" s="15"/>
      <c r="B447" s="15"/>
      <c r="C447" s="15"/>
      <c r="D447" s="8"/>
      <c r="E447" s="8"/>
      <c r="F447" s="58"/>
      <c r="G447" s="158"/>
      <c r="H447" s="18"/>
      <c r="I447" s="8"/>
      <c r="J447" s="15"/>
      <c r="K447" s="15"/>
      <c r="L447" s="8"/>
    </row>
    <row r="448" spans="1:12" ht="15.75" customHeight="1" x14ac:dyDescent="0.2">
      <c r="A448" s="15"/>
      <c r="B448" s="15"/>
      <c r="C448" s="15"/>
      <c r="D448" s="8"/>
      <c r="E448" s="8"/>
      <c r="F448" s="58"/>
      <c r="G448" s="158"/>
      <c r="H448" s="18"/>
      <c r="I448" s="8"/>
      <c r="J448" s="15"/>
      <c r="K448" s="15"/>
      <c r="L448" s="8"/>
    </row>
    <row r="449" spans="1:12" ht="15.75" customHeight="1" x14ac:dyDescent="0.2">
      <c r="A449" s="15"/>
      <c r="B449" s="15"/>
      <c r="C449" s="15"/>
      <c r="D449" s="8"/>
      <c r="E449" s="8"/>
      <c r="F449" s="58"/>
      <c r="G449" s="158"/>
      <c r="H449" s="18"/>
      <c r="I449" s="8"/>
      <c r="J449" s="15"/>
      <c r="K449" s="15"/>
      <c r="L449" s="8"/>
    </row>
    <row r="450" spans="1:12" ht="15.75" customHeight="1" x14ac:dyDescent="0.2">
      <c r="A450" s="15"/>
      <c r="B450" s="15"/>
      <c r="C450" s="15"/>
      <c r="D450" s="8"/>
      <c r="E450" s="8"/>
      <c r="F450" s="58"/>
      <c r="G450" s="158"/>
      <c r="H450" s="18"/>
      <c r="I450" s="8"/>
      <c r="J450" s="15"/>
      <c r="K450" s="15"/>
      <c r="L450" s="8"/>
    </row>
    <row r="451" spans="1:12" ht="15.75" customHeight="1" x14ac:dyDescent="0.2">
      <c r="A451" s="15"/>
      <c r="B451" s="15"/>
      <c r="C451" s="15"/>
      <c r="D451" s="8"/>
      <c r="E451" s="8"/>
      <c r="F451" s="58"/>
      <c r="G451" s="158"/>
      <c r="H451" s="18"/>
      <c r="I451" s="8"/>
      <c r="J451" s="15"/>
      <c r="K451" s="15"/>
      <c r="L451" s="8"/>
    </row>
    <row r="452" spans="1:12" ht="15.75" customHeight="1" x14ac:dyDescent="0.2">
      <c r="A452" s="15"/>
      <c r="B452" s="15"/>
      <c r="C452" s="15"/>
      <c r="D452" s="8"/>
      <c r="E452" s="8"/>
      <c r="F452" s="58"/>
      <c r="G452" s="158"/>
      <c r="H452" s="18"/>
      <c r="I452" s="8"/>
      <c r="J452" s="15"/>
      <c r="K452" s="15"/>
      <c r="L452" s="8"/>
    </row>
    <row r="453" spans="1:12" ht="15.75" customHeight="1" x14ac:dyDescent="0.2">
      <c r="A453" s="15"/>
      <c r="B453" s="15"/>
      <c r="C453" s="15"/>
      <c r="D453" s="8"/>
      <c r="E453" s="8"/>
      <c r="F453" s="58"/>
      <c r="G453" s="158"/>
      <c r="H453" s="18"/>
      <c r="I453" s="8"/>
      <c r="J453" s="15"/>
      <c r="K453" s="15"/>
      <c r="L453" s="8"/>
    </row>
    <row r="454" spans="1:12" ht="15.75" customHeight="1" x14ac:dyDescent="0.2">
      <c r="A454" s="15"/>
      <c r="B454" s="15"/>
      <c r="C454" s="15"/>
      <c r="D454" s="8"/>
      <c r="E454" s="8"/>
      <c r="F454" s="58"/>
      <c r="G454" s="158"/>
      <c r="H454" s="18"/>
      <c r="I454" s="8"/>
      <c r="J454" s="15"/>
      <c r="K454" s="15"/>
      <c r="L454" s="8"/>
    </row>
    <row r="455" spans="1:12" ht="15.75" customHeight="1" x14ac:dyDescent="0.2">
      <c r="A455" s="15"/>
      <c r="B455" s="15"/>
      <c r="C455" s="15"/>
      <c r="D455" s="8"/>
      <c r="E455" s="8"/>
      <c r="F455" s="58"/>
      <c r="G455" s="158"/>
      <c r="H455" s="18"/>
      <c r="I455" s="8"/>
      <c r="J455" s="15"/>
      <c r="K455" s="15"/>
      <c r="L455" s="8"/>
    </row>
    <row r="456" spans="1:12" ht="15.75" customHeight="1" x14ac:dyDescent="0.2">
      <c r="A456" s="15"/>
      <c r="B456" s="15"/>
      <c r="C456" s="15"/>
      <c r="D456" s="8"/>
      <c r="E456" s="8"/>
      <c r="F456" s="58"/>
      <c r="G456" s="158"/>
      <c r="H456" s="18"/>
      <c r="I456" s="8"/>
      <c r="J456" s="15"/>
      <c r="K456" s="15"/>
      <c r="L456" s="8"/>
    </row>
    <row r="457" spans="1:12" ht="15.75" customHeight="1" x14ac:dyDescent="0.2">
      <c r="A457" s="15"/>
      <c r="B457" s="15"/>
      <c r="C457" s="15"/>
      <c r="D457" s="8"/>
      <c r="E457" s="8"/>
      <c r="F457" s="58"/>
      <c r="G457" s="158"/>
      <c r="H457" s="18"/>
      <c r="I457" s="8"/>
      <c r="J457" s="15"/>
      <c r="K457" s="15"/>
      <c r="L457" s="8"/>
    </row>
    <row r="458" spans="1:12" ht="15.75" customHeight="1" x14ac:dyDescent="0.2">
      <c r="A458" s="15"/>
      <c r="B458" s="15"/>
      <c r="C458" s="15"/>
      <c r="D458" s="8"/>
      <c r="E458" s="8"/>
      <c r="F458" s="58"/>
      <c r="G458" s="158"/>
      <c r="H458" s="18"/>
      <c r="I458" s="8"/>
      <c r="J458" s="15"/>
      <c r="K458" s="15"/>
      <c r="L458" s="8"/>
    </row>
    <row r="459" spans="1:12" ht="15.75" customHeight="1" x14ac:dyDescent="0.2">
      <c r="A459" s="15"/>
      <c r="B459" s="15"/>
      <c r="C459" s="15"/>
      <c r="D459" s="8"/>
      <c r="E459" s="8"/>
      <c r="F459" s="58"/>
      <c r="G459" s="158"/>
      <c r="H459" s="18"/>
      <c r="I459" s="8"/>
      <c r="J459" s="15"/>
      <c r="K459" s="15"/>
      <c r="L459" s="8"/>
    </row>
    <row r="460" spans="1:12" ht="15.75" customHeight="1" x14ac:dyDescent="0.2">
      <c r="A460" s="15"/>
      <c r="B460" s="15"/>
      <c r="C460" s="15"/>
      <c r="D460" s="8"/>
      <c r="E460" s="8"/>
      <c r="F460" s="58"/>
      <c r="G460" s="158"/>
      <c r="H460" s="18"/>
      <c r="I460" s="8"/>
      <c r="J460" s="15"/>
      <c r="K460" s="15"/>
      <c r="L460" s="8"/>
    </row>
    <row r="461" spans="1:12" ht="15.75" customHeight="1" x14ac:dyDescent="0.2">
      <c r="A461" s="15"/>
      <c r="B461" s="15"/>
      <c r="C461" s="15"/>
      <c r="D461" s="8"/>
      <c r="E461" s="8"/>
      <c r="F461" s="58"/>
      <c r="G461" s="158"/>
      <c r="H461" s="18"/>
      <c r="I461" s="8"/>
      <c r="J461" s="15"/>
      <c r="K461" s="15"/>
      <c r="L461" s="8"/>
    </row>
    <row r="462" spans="1:12" ht="15.75" customHeight="1" x14ac:dyDescent="0.2">
      <c r="A462" s="15"/>
      <c r="B462" s="15"/>
      <c r="C462" s="15"/>
      <c r="D462" s="8"/>
      <c r="E462" s="8"/>
      <c r="F462" s="58"/>
      <c r="G462" s="158"/>
      <c r="H462" s="18"/>
      <c r="I462" s="8"/>
      <c r="J462" s="15"/>
      <c r="K462" s="15"/>
      <c r="L462" s="8"/>
    </row>
    <row r="463" spans="1:12" ht="15.75" customHeight="1" x14ac:dyDescent="0.2">
      <c r="A463" s="15"/>
      <c r="B463" s="15"/>
      <c r="C463" s="15"/>
      <c r="D463" s="8"/>
      <c r="E463" s="8"/>
      <c r="F463" s="58"/>
      <c r="G463" s="158"/>
      <c r="H463" s="18"/>
      <c r="I463" s="8"/>
      <c r="J463" s="15"/>
      <c r="K463" s="15"/>
      <c r="L463" s="8"/>
    </row>
    <row r="464" spans="1:12" ht="15.75" customHeight="1" x14ac:dyDescent="0.2">
      <c r="A464" s="15"/>
      <c r="B464" s="15"/>
      <c r="C464" s="15"/>
      <c r="D464" s="8"/>
      <c r="E464" s="8"/>
      <c r="F464" s="58"/>
      <c r="G464" s="158"/>
      <c r="H464" s="18"/>
      <c r="I464" s="8"/>
      <c r="J464" s="15"/>
      <c r="K464" s="15"/>
      <c r="L464" s="8"/>
    </row>
    <row r="465" spans="1:12" ht="15.75" customHeight="1" x14ac:dyDescent="0.2">
      <c r="A465" s="15"/>
      <c r="B465" s="15"/>
      <c r="C465" s="15"/>
      <c r="D465" s="8"/>
      <c r="E465" s="8"/>
      <c r="F465" s="58"/>
      <c r="G465" s="158"/>
      <c r="H465" s="18"/>
      <c r="I465" s="8"/>
      <c r="J465" s="15"/>
      <c r="K465" s="15"/>
      <c r="L465" s="8"/>
    </row>
    <row r="466" spans="1:12" ht="15.75" customHeight="1" x14ac:dyDescent="0.2">
      <c r="A466" s="15"/>
      <c r="B466" s="15"/>
      <c r="C466" s="15"/>
      <c r="D466" s="8"/>
      <c r="E466" s="8"/>
      <c r="F466" s="58"/>
      <c r="G466" s="158"/>
      <c r="H466" s="18"/>
      <c r="I466" s="8"/>
      <c r="J466" s="15"/>
      <c r="K466" s="15"/>
      <c r="L466" s="8"/>
    </row>
    <row r="467" spans="1:12" ht="15.75" customHeight="1" x14ac:dyDescent="0.2">
      <c r="A467" s="15"/>
      <c r="B467" s="15"/>
      <c r="C467" s="15"/>
      <c r="D467" s="8"/>
      <c r="E467" s="8"/>
      <c r="F467" s="58"/>
      <c r="G467" s="158"/>
      <c r="H467" s="18"/>
      <c r="I467" s="8"/>
      <c r="J467" s="15"/>
      <c r="K467" s="15"/>
      <c r="L467" s="8"/>
    </row>
    <row r="468" spans="1:12" ht="15.75" customHeight="1" x14ac:dyDescent="0.2">
      <c r="A468" s="15"/>
      <c r="B468" s="15"/>
      <c r="C468" s="15"/>
      <c r="D468" s="8"/>
      <c r="E468" s="8"/>
      <c r="F468" s="58"/>
      <c r="G468" s="158"/>
      <c r="H468" s="18"/>
      <c r="I468" s="8"/>
      <c r="J468" s="15"/>
      <c r="K468" s="15"/>
      <c r="L468" s="8"/>
    </row>
    <row r="469" spans="1:12" ht="15.75" customHeight="1" x14ac:dyDescent="0.2">
      <c r="A469" s="15"/>
      <c r="B469" s="15"/>
      <c r="C469" s="15"/>
      <c r="D469" s="8"/>
      <c r="E469" s="8"/>
      <c r="F469" s="58"/>
      <c r="G469" s="158"/>
      <c r="H469" s="18"/>
      <c r="I469" s="8"/>
      <c r="J469" s="15"/>
      <c r="K469" s="15"/>
      <c r="L469" s="8"/>
    </row>
    <row r="470" spans="1:12" ht="15.75" customHeight="1" x14ac:dyDescent="0.2">
      <c r="A470" s="15"/>
      <c r="B470" s="15"/>
      <c r="C470" s="15"/>
      <c r="D470" s="8"/>
      <c r="E470" s="8"/>
      <c r="F470" s="58"/>
      <c r="G470" s="158"/>
      <c r="H470" s="18"/>
      <c r="I470" s="8"/>
      <c r="J470" s="15"/>
      <c r="K470" s="15"/>
      <c r="L470" s="8"/>
    </row>
    <row r="471" spans="1:12" ht="15.75" customHeight="1" x14ac:dyDescent="0.2">
      <c r="A471" s="15"/>
      <c r="B471" s="15"/>
      <c r="C471" s="15"/>
      <c r="D471" s="8"/>
      <c r="E471" s="8"/>
      <c r="F471" s="58"/>
      <c r="G471" s="158"/>
      <c r="H471" s="18"/>
      <c r="I471" s="8"/>
      <c r="J471" s="15"/>
      <c r="K471" s="15"/>
      <c r="L471" s="8"/>
    </row>
    <row r="472" spans="1:12" ht="15.75" customHeight="1" x14ac:dyDescent="0.2">
      <c r="A472" s="15"/>
      <c r="B472" s="15"/>
      <c r="C472" s="15"/>
      <c r="D472" s="8"/>
      <c r="E472" s="8"/>
      <c r="F472" s="58"/>
      <c r="G472" s="158"/>
      <c r="H472" s="18"/>
      <c r="I472" s="8"/>
      <c r="J472" s="15"/>
      <c r="K472" s="15"/>
      <c r="L472" s="8"/>
    </row>
    <row r="473" spans="1:12" ht="15.75" customHeight="1" x14ac:dyDescent="0.2">
      <c r="A473" s="15"/>
      <c r="B473" s="15"/>
      <c r="C473" s="15"/>
      <c r="D473" s="8"/>
      <c r="E473" s="8"/>
      <c r="F473" s="58"/>
      <c r="G473" s="158"/>
      <c r="H473" s="18"/>
      <c r="I473" s="8"/>
      <c r="J473" s="15"/>
      <c r="K473" s="15"/>
      <c r="L473" s="8"/>
    </row>
    <row r="474" spans="1:12" ht="15.75" customHeight="1" x14ac:dyDescent="0.2">
      <c r="A474" s="15"/>
      <c r="B474" s="15"/>
      <c r="C474" s="15"/>
      <c r="D474" s="8"/>
      <c r="E474" s="8"/>
      <c r="F474" s="58"/>
      <c r="G474" s="158"/>
      <c r="H474" s="18"/>
      <c r="I474" s="8"/>
      <c r="J474" s="15"/>
      <c r="K474" s="15"/>
      <c r="L474" s="8"/>
    </row>
    <row r="475" spans="1:12" ht="15.75" customHeight="1" x14ac:dyDescent="0.2">
      <c r="A475" s="15"/>
      <c r="B475" s="15"/>
      <c r="C475" s="15"/>
      <c r="D475" s="8"/>
      <c r="E475" s="8"/>
      <c r="F475" s="58"/>
      <c r="G475" s="158"/>
      <c r="H475" s="18"/>
      <c r="I475" s="8"/>
      <c r="J475" s="15"/>
      <c r="K475" s="15"/>
      <c r="L475" s="8"/>
    </row>
    <row r="476" spans="1:12" ht="15.75" customHeight="1" x14ac:dyDescent="0.2">
      <c r="A476" s="15"/>
      <c r="B476" s="15"/>
      <c r="C476" s="15"/>
      <c r="D476" s="8"/>
      <c r="E476" s="8"/>
      <c r="F476" s="58"/>
      <c r="G476" s="158"/>
      <c r="H476" s="18"/>
      <c r="I476" s="8"/>
      <c r="J476" s="15"/>
      <c r="K476" s="15"/>
      <c r="L476" s="8"/>
    </row>
    <row r="477" spans="1:12" ht="15.75" customHeight="1" x14ac:dyDescent="0.2">
      <c r="A477" s="15"/>
      <c r="B477" s="15"/>
      <c r="C477" s="15"/>
      <c r="D477" s="8"/>
      <c r="E477" s="8"/>
      <c r="F477" s="58"/>
      <c r="G477" s="158"/>
      <c r="H477" s="18"/>
      <c r="I477" s="8"/>
      <c r="J477" s="15"/>
      <c r="K477" s="15"/>
      <c r="L477" s="8"/>
    </row>
    <row r="478" spans="1:12" ht="15.75" customHeight="1" x14ac:dyDescent="0.2">
      <c r="A478" s="15"/>
      <c r="B478" s="15"/>
      <c r="C478" s="15"/>
      <c r="D478" s="8"/>
      <c r="E478" s="8"/>
      <c r="F478" s="58"/>
      <c r="G478" s="158"/>
      <c r="H478" s="18"/>
      <c r="I478" s="8"/>
      <c r="J478" s="15"/>
      <c r="K478" s="15"/>
      <c r="L478" s="8"/>
    </row>
    <row r="479" spans="1:12" ht="15.75" customHeight="1" x14ac:dyDescent="0.2">
      <c r="A479" s="15"/>
      <c r="B479" s="15"/>
      <c r="C479" s="15"/>
      <c r="D479" s="8"/>
      <c r="E479" s="8"/>
      <c r="F479" s="58"/>
      <c r="G479" s="158"/>
      <c r="H479" s="18"/>
      <c r="I479" s="8"/>
      <c r="J479" s="15"/>
      <c r="K479" s="15"/>
      <c r="L479" s="8"/>
    </row>
    <row r="480" spans="1:12" ht="15.75" customHeight="1" x14ac:dyDescent="0.2">
      <c r="A480" s="15"/>
      <c r="B480" s="15"/>
      <c r="C480" s="15"/>
      <c r="D480" s="8"/>
      <c r="E480" s="8"/>
      <c r="F480" s="58"/>
      <c r="G480" s="158"/>
      <c r="H480" s="18"/>
      <c r="I480" s="8"/>
      <c r="J480" s="15"/>
      <c r="K480" s="15"/>
      <c r="L480" s="8"/>
    </row>
    <row r="481" spans="1:12" ht="15.75" customHeight="1" x14ac:dyDescent="0.2">
      <c r="A481" s="15"/>
      <c r="B481" s="15"/>
      <c r="C481" s="15"/>
      <c r="D481" s="8"/>
      <c r="E481" s="8"/>
      <c r="F481" s="58"/>
      <c r="G481" s="158"/>
      <c r="H481" s="18"/>
      <c r="I481" s="8"/>
      <c r="J481" s="15"/>
      <c r="K481" s="15"/>
      <c r="L481" s="8"/>
    </row>
    <row r="482" spans="1:12" ht="15.75" customHeight="1" x14ac:dyDescent="0.2">
      <c r="A482" s="15"/>
      <c r="B482" s="15"/>
      <c r="C482" s="15"/>
      <c r="D482" s="8"/>
      <c r="E482" s="8"/>
      <c r="F482" s="58"/>
      <c r="G482" s="158"/>
      <c r="H482" s="18"/>
      <c r="I482" s="8"/>
      <c r="J482" s="15"/>
      <c r="K482" s="15"/>
      <c r="L482" s="8"/>
    </row>
    <row r="483" spans="1:12" ht="15.75" customHeight="1" x14ac:dyDescent="0.2">
      <c r="A483" s="15"/>
      <c r="B483" s="15"/>
      <c r="C483" s="15"/>
      <c r="D483" s="8"/>
      <c r="E483" s="8"/>
      <c r="F483" s="58"/>
      <c r="G483" s="158"/>
      <c r="H483" s="18"/>
      <c r="I483" s="8"/>
      <c r="J483" s="15"/>
      <c r="K483" s="15"/>
      <c r="L483" s="8"/>
    </row>
    <row r="484" spans="1:12" ht="15.75" customHeight="1" x14ac:dyDescent="0.2">
      <c r="A484" s="15"/>
      <c r="B484" s="15"/>
      <c r="C484" s="15"/>
      <c r="D484" s="8"/>
      <c r="E484" s="8"/>
      <c r="F484" s="58"/>
      <c r="G484" s="158"/>
      <c r="H484" s="18"/>
      <c r="I484" s="8"/>
      <c r="J484" s="15"/>
      <c r="K484" s="15"/>
      <c r="L484" s="8"/>
    </row>
    <row r="485" spans="1:12" ht="15.75" customHeight="1" x14ac:dyDescent="0.2">
      <c r="A485" s="15"/>
      <c r="B485" s="15"/>
      <c r="C485" s="15"/>
      <c r="D485" s="8"/>
      <c r="E485" s="8"/>
      <c r="F485" s="58"/>
      <c r="G485" s="158"/>
      <c r="H485" s="18"/>
      <c r="I485" s="8"/>
      <c r="J485" s="15"/>
      <c r="K485" s="15"/>
      <c r="L485" s="8"/>
    </row>
    <row r="486" spans="1:12" ht="15.75" customHeight="1" x14ac:dyDescent="0.2">
      <c r="A486" s="15"/>
      <c r="B486" s="15"/>
      <c r="C486" s="15"/>
      <c r="D486" s="8"/>
      <c r="E486" s="8"/>
      <c r="F486" s="58"/>
      <c r="G486" s="158"/>
      <c r="H486" s="18"/>
      <c r="I486" s="8"/>
      <c r="J486" s="15"/>
      <c r="K486" s="15"/>
      <c r="L486" s="8"/>
    </row>
    <row r="487" spans="1:12" ht="15.75" customHeight="1" x14ac:dyDescent="0.2">
      <c r="A487" s="15"/>
      <c r="B487" s="15"/>
      <c r="C487" s="15"/>
      <c r="D487" s="8"/>
      <c r="E487" s="8"/>
      <c r="F487" s="58"/>
      <c r="G487" s="158"/>
      <c r="H487" s="18"/>
      <c r="I487" s="8"/>
      <c r="J487" s="15"/>
      <c r="K487" s="15"/>
      <c r="L487" s="8"/>
    </row>
    <row r="488" spans="1:12" ht="15.75" customHeight="1" x14ac:dyDescent="0.2">
      <c r="A488" s="15"/>
      <c r="B488" s="15"/>
      <c r="C488" s="15"/>
      <c r="D488" s="8"/>
      <c r="E488" s="8"/>
      <c r="F488" s="58"/>
      <c r="G488" s="158"/>
      <c r="H488" s="18"/>
      <c r="I488" s="8"/>
      <c r="J488" s="15"/>
      <c r="K488" s="15"/>
      <c r="L488" s="8"/>
    </row>
    <row r="489" spans="1:12" ht="15.75" customHeight="1" x14ac:dyDescent="0.2">
      <c r="A489" s="15"/>
      <c r="B489" s="15"/>
      <c r="C489" s="15"/>
      <c r="D489" s="8"/>
      <c r="E489" s="8"/>
      <c r="F489" s="58"/>
      <c r="G489" s="158"/>
      <c r="H489" s="18"/>
      <c r="I489" s="8"/>
      <c r="J489" s="15"/>
      <c r="K489" s="15"/>
      <c r="L489" s="8"/>
    </row>
    <row r="490" spans="1:12" ht="15.75" customHeight="1" x14ac:dyDescent="0.2">
      <c r="A490" s="15"/>
      <c r="B490" s="15"/>
      <c r="C490" s="15"/>
      <c r="D490" s="8"/>
      <c r="E490" s="8"/>
      <c r="F490" s="58"/>
      <c r="G490" s="158"/>
      <c r="H490" s="18"/>
      <c r="I490" s="8"/>
      <c r="J490" s="15"/>
      <c r="K490" s="15"/>
      <c r="L490" s="8"/>
    </row>
    <row r="491" spans="1:12" ht="15.75" customHeight="1" x14ac:dyDescent="0.2">
      <c r="A491" s="15"/>
      <c r="B491" s="15"/>
      <c r="C491" s="15"/>
      <c r="D491" s="8"/>
      <c r="E491" s="8"/>
      <c r="F491" s="58"/>
      <c r="G491" s="158"/>
      <c r="H491" s="18"/>
      <c r="I491" s="8"/>
      <c r="J491" s="15"/>
      <c r="K491" s="15"/>
      <c r="L491" s="8"/>
    </row>
    <row r="492" spans="1:12" ht="15.75" customHeight="1" x14ac:dyDescent="0.2">
      <c r="A492" s="15"/>
      <c r="B492" s="15"/>
      <c r="C492" s="15"/>
      <c r="D492" s="8"/>
      <c r="E492" s="8"/>
      <c r="F492" s="58"/>
      <c r="G492" s="158"/>
      <c r="H492" s="18"/>
      <c r="I492" s="8"/>
      <c r="J492" s="15"/>
      <c r="K492" s="15"/>
      <c r="L492" s="8"/>
    </row>
    <row r="493" spans="1:12" ht="15.75" customHeight="1" x14ac:dyDescent="0.2">
      <c r="A493" s="15"/>
      <c r="B493" s="15"/>
      <c r="C493" s="15"/>
      <c r="D493" s="8"/>
      <c r="E493" s="8"/>
      <c r="F493" s="58"/>
      <c r="G493" s="158"/>
      <c r="H493" s="18"/>
      <c r="I493" s="8"/>
      <c r="J493" s="15"/>
      <c r="K493" s="15"/>
      <c r="L493" s="8"/>
    </row>
    <row r="494" spans="1:12" ht="15.75" customHeight="1" x14ac:dyDescent="0.2">
      <c r="A494" s="15"/>
      <c r="B494" s="15"/>
      <c r="C494" s="15"/>
      <c r="D494" s="8"/>
      <c r="E494" s="8"/>
      <c r="F494" s="58"/>
      <c r="G494" s="158"/>
      <c r="H494" s="18"/>
      <c r="I494" s="8"/>
      <c r="J494" s="15"/>
      <c r="K494" s="15"/>
      <c r="L494" s="8"/>
    </row>
    <row r="495" spans="1:12" ht="15.75" customHeight="1" x14ac:dyDescent="0.2">
      <c r="A495" s="15"/>
      <c r="B495" s="15"/>
      <c r="C495" s="15"/>
      <c r="D495" s="8"/>
      <c r="E495" s="8"/>
      <c r="F495" s="58"/>
      <c r="G495" s="158"/>
      <c r="H495" s="18"/>
      <c r="I495" s="8"/>
      <c r="J495" s="15"/>
      <c r="K495" s="15"/>
      <c r="L495" s="8"/>
    </row>
    <row r="496" spans="1:12" ht="15.75" customHeight="1" x14ac:dyDescent="0.2">
      <c r="A496" s="15"/>
      <c r="B496" s="15"/>
      <c r="C496" s="15"/>
      <c r="D496" s="8"/>
      <c r="E496" s="8"/>
      <c r="F496" s="58"/>
      <c r="G496" s="158"/>
      <c r="H496" s="18"/>
      <c r="I496" s="8"/>
      <c r="J496" s="15"/>
      <c r="K496" s="15"/>
      <c r="L496" s="8"/>
    </row>
    <row r="497" spans="1:12" ht="15.75" customHeight="1" x14ac:dyDescent="0.2">
      <c r="A497" s="15"/>
      <c r="B497" s="15"/>
      <c r="C497" s="15"/>
      <c r="D497" s="8"/>
      <c r="E497" s="8"/>
      <c r="F497" s="58"/>
      <c r="G497" s="158"/>
      <c r="H497" s="18"/>
      <c r="I497" s="8"/>
      <c r="J497" s="15"/>
      <c r="K497" s="15"/>
      <c r="L497" s="8"/>
    </row>
    <row r="498" spans="1:12" ht="15.75" customHeight="1" x14ac:dyDescent="0.2">
      <c r="A498" s="15"/>
      <c r="B498" s="15"/>
      <c r="C498" s="15"/>
      <c r="D498" s="8"/>
      <c r="E498" s="8"/>
      <c r="F498" s="58"/>
      <c r="G498" s="158"/>
      <c r="H498" s="18"/>
      <c r="I498" s="8"/>
      <c r="J498" s="15"/>
      <c r="K498" s="15"/>
      <c r="L498" s="8"/>
    </row>
    <row r="499" spans="1:12" ht="15.75" customHeight="1" x14ac:dyDescent="0.2">
      <c r="A499" s="15"/>
      <c r="B499" s="15"/>
      <c r="C499" s="15"/>
      <c r="D499" s="8"/>
      <c r="E499" s="8"/>
      <c r="F499" s="58"/>
      <c r="G499" s="158"/>
      <c r="H499" s="18"/>
      <c r="I499" s="8"/>
      <c r="J499" s="15"/>
      <c r="K499" s="15"/>
      <c r="L499" s="8"/>
    </row>
    <row r="500" spans="1:12" ht="15.75" customHeight="1" x14ac:dyDescent="0.2">
      <c r="A500" s="15"/>
      <c r="B500" s="15"/>
      <c r="C500" s="15"/>
      <c r="D500" s="8"/>
      <c r="E500" s="8"/>
      <c r="F500" s="58"/>
      <c r="G500" s="158"/>
      <c r="H500" s="18"/>
      <c r="I500" s="8"/>
      <c r="J500" s="15"/>
      <c r="K500" s="15"/>
      <c r="L500" s="8"/>
    </row>
    <row r="501" spans="1:12" ht="15.75" customHeight="1" x14ac:dyDescent="0.2">
      <c r="A501" s="15"/>
      <c r="B501" s="15"/>
      <c r="C501" s="15"/>
      <c r="D501" s="8"/>
      <c r="E501" s="8"/>
      <c r="F501" s="58"/>
      <c r="G501" s="158"/>
      <c r="H501" s="18"/>
      <c r="I501" s="8"/>
      <c r="J501" s="15"/>
      <c r="K501" s="15"/>
      <c r="L501" s="8"/>
    </row>
    <row r="502" spans="1:12" ht="15.75" customHeight="1" x14ac:dyDescent="0.2">
      <c r="A502" s="15"/>
      <c r="B502" s="15"/>
      <c r="C502" s="15"/>
      <c r="D502" s="8"/>
      <c r="E502" s="8"/>
      <c r="F502" s="58"/>
      <c r="G502" s="158"/>
      <c r="H502" s="18"/>
      <c r="I502" s="8"/>
      <c r="J502" s="15"/>
      <c r="K502" s="15"/>
      <c r="L502" s="8"/>
    </row>
    <row r="503" spans="1:12" ht="15.75" customHeight="1" x14ac:dyDescent="0.2">
      <c r="A503" s="15"/>
      <c r="B503" s="15"/>
      <c r="C503" s="15"/>
      <c r="D503" s="8"/>
      <c r="E503" s="8"/>
      <c r="F503" s="58"/>
      <c r="G503" s="158"/>
      <c r="H503" s="18"/>
      <c r="I503" s="8"/>
      <c r="J503" s="15"/>
      <c r="K503" s="15"/>
      <c r="L503" s="8"/>
    </row>
    <row r="504" spans="1:12" ht="15.75" customHeight="1" x14ac:dyDescent="0.2">
      <c r="A504" s="15"/>
      <c r="B504" s="15"/>
      <c r="C504" s="15"/>
      <c r="D504" s="8"/>
      <c r="E504" s="8"/>
      <c r="F504" s="58"/>
      <c r="G504" s="158"/>
      <c r="H504" s="18"/>
      <c r="I504" s="8"/>
      <c r="J504" s="15"/>
      <c r="K504" s="15"/>
      <c r="L504" s="8"/>
    </row>
    <row r="505" spans="1:12" ht="15.75" customHeight="1" x14ac:dyDescent="0.2">
      <c r="A505" s="15"/>
      <c r="B505" s="15"/>
      <c r="C505" s="15"/>
      <c r="D505" s="8"/>
      <c r="E505" s="8"/>
      <c r="F505" s="58"/>
      <c r="G505" s="158"/>
      <c r="H505" s="18"/>
      <c r="I505" s="8"/>
      <c r="J505" s="15"/>
      <c r="K505" s="15"/>
      <c r="L505" s="8"/>
    </row>
    <row r="506" spans="1:12" ht="15.75" customHeight="1" x14ac:dyDescent="0.2">
      <c r="A506" s="15"/>
      <c r="B506" s="15"/>
      <c r="C506" s="15"/>
      <c r="D506" s="8"/>
      <c r="E506" s="8"/>
      <c r="F506" s="58"/>
      <c r="G506" s="158"/>
      <c r="H506" s="18"/>
      <c r="I506" s="8"/>
      <c r="J506" s="15"/>
      <c r="K506" s="15"/>
      <c r="L506" s="8"/>
    </row>
    <row r="507" spans="1:12" ht="15.75" customHeight="1" x14ac:dyDescent="0.2">
      <c r="A507" s="15"/>
      <c r="B507" s="15"/>
      <c r="C507" s="15"/>
      <c r="D507" s="8"/>
      <c r="E507" s="8"/>
      <c r="F507" s="58"/>
      <c r="G507" s="158"/>
      <c r="H507" s="18"/>
      <c r="I507" s="8"/>
      <c r="J507" s="15"/>
      <c r="K507" s="15"/>
      <c r="L507" s="8"/>
    </row>
    <row r="508" spans="1:12" ht="15.75" customHeight="1" x14ac:dyDescent="0.2">
      <c r="A508" s="15"/>
      <c r="B508" s="15"/>
      <c r="C508" s="15"/>
      <c r="D508" s="8"/>
      <c r="E508" s="8"/>
      <c r="F508" s="58"/>
      <c r="G508" s="158"/>
      <c r="H508" s="18"/>
      <c r="I508" s="8"/>
      <c r="J508" s="15"/>
      <c r="K508" s="15"/>
      <c r="L508" s="8"/>
    </row>
    <row r="509" spans="1:12" ht="15.75" customHeight="1" x14ac:dyDescent="0.2">
      <c r="A509" s="15"/>
      <c r="B509" s="15"/>
      <c r="C509" s="15"/>
      <c r="D509" s="8"/>
      <c r="E509" s="8"/>
      <c r="F509" s="58"/>
      <c r="G509" s="158"/>
      <c r="H509" s="18"/>
      <c r="I509" s="8"/>
      <c r="J509" s="15"/>
      <c r="K509" s="15"/>
      <c r="L509" s="8"/>
    </row>
    <row r="510" spans="1:12" ht="15.75" customHeight="1" x14ac:dyDescent="0.2">
      <c r="A510" s="15"/>
      <c r="B510" s="15"/>
      <c r="C510" s="15"/>
      <c r="D510" s="8"/>
      <c r="E510" s="8"/>
      <c r="F510" s="58"/>
      <c r="G510" s="158"/>
      <c r="H510" s="18"/>
      <c r="I510" s="8"/>
      <c r="J510" s="15"/>
      <c r="K510" s="15"/>
      <c r="L510" s="8"/>
    </row>
    <row r="511" spans="1:12" ht="15.75" customHeight="1" x14ac:dyDescent="0.2">
      <c r="A511" s="15"/>
      <c r="B511" s="15"/>
      <c r="C511" s="15"/>
      <c r="D511" s="8"/>
      <c r="E511" s="8"/>
      <c r="F511" s="58"/>
      <c r="G511" s="158"/>
      <c r="H511" s="18"/>
      <c r="I511" s="8"/>
      <c r="J511" s="15"/>
      <c r="K511" s="15"/>
      <c r="L511" s="8"/>
    </row>
    <row r="512" spans="1:12" ht="15.75" customHeight="1" x14ac:dyDescent="0.2">
      <c r="A512" s="15"/>
      <c r="B512" s="15"/>
      <c r="C512" s="15"/>
      <c r="D512" s="8"/>
      <c r="E512" s="8"/>
      <c r="F512" s="58"/>
      <c r="G512" s="158"/>
      <c r="H512" s="18"/>
      <c r="I512" s="8"/>
      <c r="J512" s="15"/>
      <c r="K512" s="15"/>
      <c r="L512" s="8"/>
    </row>
    <row r="513" spans="1:12" ht="15.75" customHeight="1" x14ac:dyDescent="0.2">
      <c r="A513" s="15"/>
      <c r="B513" s="15"/>
      <c r="C513" s="15"/>
      <c r="D513" s="8"/>
      <c r="E513" s="8"/>
      <c r="F513" s="58"/>
      <c r="G513" s="158"/>
      <c r="H513" s="18"/>
      <c r="I513" s="8"/>
      <c r="J513" s="15"/>
      <c r="K513" s="15"/>
      <c r="L513" s="8"/>
    </row>
    <row r="514" spans="1:12" ht="15.75" customHeight="1" x14ac:dyDescent="0.2">
      <c r="A514" s="15"/>
      <c r="B514" s="15"/>
      <c r="C514" s="15"/>
      <c r="D514" s="8"/>
      <c r="E514" s="8"/>
      <c r="F514" s="58"/>
      <c r="G514" s="158"/>
      <c r="H514" s="18"/>
      <c r="I514" s="8"/>
      <c r="J514" s="15"/>
      <c r="K514" s="15"/>
      <c r="L514" s="8"/>
    </row>
    <row r="515" spans="1:12" ht="15.75" customHeight="1" x14ac:dyDescent="0.2">
      <c r="A515" s="15"/>
      <c r="B515" s="15"/>
      <c r="C515" s="15"/>
      <c r="D515" s="8"/>
      <c r="E515" s="8"/>
      <c r="F515" s="58"/>
      <c r="G515" s="158"/>
      <c r="H515" s="18"/>
      <c r="I515" s="8"/>
      <c r="J515" s="15"/>
      <c r="K515" s="15"/>
      <c r="L515" s="8"/>
    </row>
    <row r="516" spans="1:12" ht="15.75" customHeight="1" x14ac:dyDescent="0.2">
      <c r="A516" s="15"/>
      <c r="B516" s="15"/>
      <c r="C516" s="15"/>
      <c r="D516" s="8"/>
      <c r="E516" s="8"/>
      <c r="F516" s="58"/>
      <c r="G516" s="158"/>
      <c r="H516" s="18"/>
      <c r="I516" s="8"/>
      <c r="J516" s="15"/>
      <c r="K516" s="15"/>
      <c r="L516" s="8"/>
    </row>
    <row r="517" spans="1:12" ht="15.75" customHeight="1" x14ac:dyDescent="0.2">
      <c r="A517" s="15"/>
      <c r="B517" s="15"/>
      <c r="C517" s="15"/>
      <c r="D517" s="8"/>
      <c r="E517" s="8"/>
      <c r="F517" s="58"/>
      <c r="G517" s="158"/>
      <c r="H517" s="18"/>
      <c r="I517" s="8"/>
      <c r="J517" s="15"/>
      <c r="K517" s="15"/>
      <c r="L517" s="8"/>
    </row>
    <row r="518" spans="1:12" ht="15.75" customHeight="1" x14ac:dyDescent="0.2">
      <c r="A518" s="15"/>
      <c r="B518" s="15"/>
      <c r="C518" s="15"/>
      <c r="D518" s="8"/>
      <c r="E518" s="8"/>
      <c r="F518" s="58"/>
      <c r="G518" s="158"/>
      <c r="H518" s="18"/>
      <c r="I518" s="8"/>
      <c r="J518" s="15"/>
      <c r="K518" s="15"/>
      <c r="L518" s="8"/>
    </row>
    <row r="519" spans="1:12" ht="15.75" customHeight="1" x14ac:dyDescent="0.2">
      <c r="A519" s="15"/>
      <c r="B519" s="15"/>
      <c r="C519" s="15"/>
      <c r="D519" s="8"/>
      <c r="E519" s="8"/>
      <c r="F519" s="58"/>
      <c r="G519" s="158"/>
      <c r="H519" s="18"/>
      <c r="I519" s="8"/>
      <c r="J519" s="15"/>
      <c r="K519" s="15"/>
      <c r="L519" s="8"/>
    </row>
    <row r="520" spans="1:12" ht="15.75" customHeight="1" x14ac:dyDescent="0.2">
      <c r="A520" s="15"/>
      <c r="B520" s="15"/>
      <c r="C520" s="15"/>
      <c r="D520" s="8"/>
      <c r="E520" s="8"/>
      <c r="F520" s="58"/>
      <c r="G520" s="158"/>
      <c r="H520" s="18"/>
      <c r="I520" s="8"/>
      <c r="J520" s="15"/>
      <c r="K520" s="15"/>
      <c r="L520" s="8"/>
    </row>
    <row r="521" spans="1:12" ht="15.75" customHeight="1" x14ac:dyDescent="0.2">
      <c r="A521" s="15"/>
      <c r="B521" s="15"/>
      <c r="C521" s="15"/>
      <c r="D521" s="8"/>
      <c r="E521" s="8"/>
      <c r="F521" s="58"/>
      <c r="G521" s="158"/>
      <c r="H521" s="18"/>
      <c r="I521" s="8"/>
      <c r="J521" s="15"/>
      <c r="K521" s="15"/>
      <c r="L521" s="8"/>
    </row>
    <row r="522" spans="1:12" ht="15.75" customHeight="1" x14ac:dyDescent="0.2">
      <c r="A522" s="15"/>
      <c r="B522" s="15"/>
      <c r="C522" s="15"/>
      <c r="D522" s="8"/>
      <c r="E522" s="8"/>
      <c r="F522" s="58"/>
      <c r="G522" s="158"/>
      <c r="H522" s="18"/>
      <c r="I522" s="8"/>
      <c r="J522" s="15"/>
      <c r="K522" s="15"/>
      <c r="L522" s="8"/>
    </row>
    <row r="523" spans="1:12" ht="15.75" customHeight="1" x14ac:dyDescent="0.2">
      <c r="A523" s="15"/>
      <c r="B523" s="15"/>
      <c r="C523" s="15"/>
      <c r="D523" s="8"/>
      <c r="E523" s="8"/>
      <c r="F523" s="58"/>
      <c r="G523" s="158"/>
      <c r="H523" s="18"/>
      <c r="I523" s="8"/>
      <c r="J523" s="15"/>
      <c r="K523" s="15"/>
      <c r="L523" s="8"/>
    </row>
    <row r="524" spans="1:12" ht="15.75" customHeight="1" x14ac:dyDescent="0.2">
      <c r="A524" s="15"/>
      <c r="B524" s="15"/>
      <c r="C524" s="15"/>
      <c r="D524" s="8"/>
      <c r="E524" s="8"/>
      <c r="F524" s="58"/>
      <c r="G524" s="158"/>
      <c r="H524" s="18"/>
      <c r="I524" s="8"/>
      <c r="J524" s="15"/>
      <c r="K524" s="15"/>
      <c r="L524" s="8"/>
    </row>
    <row r="525" spans="1:12" ht="15.75" customHeight="1" x14ac:dyDescent="0.2">
      <c r="A525" s="15"/>
      <c r="B525" s="15"/>
      <c r="C525" s="15"/>
      <c r="D525" s="8"/>
      <c r="E525" s="8"/>
      <c r="F525" s="58"/>
      <c r="G525" s="158"/>
      <c r="H525" s="18"/>
      <c r="I525" s="8"/>
      <c r="J525" s="15"/>
      <c r="K525" s="15"/>
      <c r="L525" s="8"/>
    </row>
    <row r="526" spans="1:12" ht="15.75" customHeight="1" x14ac:dyDescent="0.2">
      <c r="A526" s="15"/>
      <c r="B526" s="15"/>
      <c r="C526" s="15"/>
      <c r="D526" s="8"/>
      <c r="E526" s="8"/>
      <c r="F526" s="58"/>
      <c r="G526" s="158"/>
      <c r="H526" s="18"/>
      <c r="I526" s="8"/>
      <c r="J526" s="15"/>
      <c r="K526" s="15"/>
      <c r="L526" s="8"/>
    </row>
    <row r="527" spans="1:12" ht="15.75" customHeight="1" x14ac:dyDescent="0.2">
      <c r="A527" s="15"/>
      <c r="B527" s="15"/>
      <c r="C527" s="15"/>
      <c r="D527" s="8"/>
      <c r="E527" s="8"/>
      <c r="F527" s="58"/>
      <c r="G527" s="158"/>
      <c r="H527" s="18"/>
      <c r="I527" s="8"/>
      <c r="J527" s="15"/>
      <c r="K527" s="15"/>
      <c r="L527" s="8"/>
    </row>
    <row r="528" spans="1:12" ht="15.75" customHeight="1" x14ac:dyDescent="0.2">
      <c r="A528" s="15"/>
      <c r="B528" s="15"/>
      <c r="C528" s="15"/>
      <c r="D528" s="8"/>
      <c r="E528" s="8"/>
      <c r="F528" s="58"/>
      <c r="G528" s="158"/>
      <c r="H528" s="18"/>
      <c r="I528" s="8"/>
      <c r="J528" s="15"/>
      <c r="K528" s="15"/>
      <c r="L528" s="8"/>
    </row>
    <row r="529" spans="1:12" ht="15.75" customHeight="1" x14ac:dyDescent="0.2">
      <c r="A529" s="15"/>
      <c r="B529" s="15"/>
      <c r="C529" s="15"/>
      <c r="D529" s="8"/>
      <c r="E529" s="8"/>
      <c r="F529" s="58"/>
      <c r="G529" s="158"/>
      <c r="H529" s="18"/>
      <c r="I529" s="8"/>
      <c r="J529" s="15"/>
      <c r="K529" s="15"/>
      <c r="L529" s="8"/>
    </row>
    <row r="530" spans="1:12" ht="15.75" customHeight="1" x14ac:dyDescent="0.2">
      <c r="A530" s="15"/>
      <c r="B530" s="15"/>
      <c r="C530" s="15"/>
      <c r="D530" s="8"/>
      <c r="E530" s="8"/>
      <c r="F530" s="58"/>
      <c r="G530" s="158"/>
      <c r="H530" s="18"/>
      <c r="I530" s="8"/>
      <c r="J530" s="15"/>
      <c r="K530" s="15"/>
      <c r="L530" s="8"/>
    </row>
    <row r="531" spans="1:12" ht="15.75" customHeight="1" x14ac:dyDescent="0.2">
      <c r="A531" s="15"/>
      <c r="B531" s="15"/>
      <c r="C531" s="15"/>
      <c r="D531" s="8"/>
      <c r="E531" s="8"/>
      <c r="F531" s="58"/>
      <c r="G531" s="158"/>
      <c r="H531" s="18"/>
      <c r="I531" s="8"/>
      <c r="J531" s="15"/>
      <c r="K531" s="15"/>
      <c r="L531" s="8"/>
    </row>
    <row r="532" spans="1:12" ht="15.75" customHeight="1" x14ac:dyDescent="0.2">
      <c r="A532" s="15"/>
      <c r="B532" s="15"/>
      <c r="C532" s="15"/>
      <c r="D532" s="8"/>
      <c r="E532" s="8"/>
      <c r="F532" s="58"/>
      <c r="G532" s="158"/>
      <c r="H532" s="18"/>
      <c r="I532" s="8"/>
      <c r="J532" s="15"/>
      <c r="K532" s="15"/>
      <c r="L532" s="8"/>
    </row>
    <row r="533" spans="1:12" ht="15.75" customHeight="1" x14ac:dyDescent="0.2">
      <c r="A533" s="15"/>
      <c r="B533" s="15"/>
      <c r="C533" s="15"/>
      <c r="D533" s="8"/>
      <c r="E533" s="8"/>
      <c r="F533" s="58"/>
      <c r="G533" s="158"/>
      <c r="H533" s="18"/>
      <c r="I533" s="8"/>
      <c r="J533" s="15"/>
      <c r="K533" s="15"/>
      <c r="L533" s="8"/>
    </row>
    <row r="534" spans="1:12" ht="15.75" customHeight="1" x14ac:dyDescent="0.2">
      <c r="A534" s="15"/>
      <c r="B534" s="15"/>
      <c r="C534" s="15"/>
      <c r="D534" s="8"/>
      <c r="E534" s="8"/>
      <c r="F534" s="58"/>
      <c r="G534" s="158"/>
      <c r="H534" s="18"/>
      <c r="I534" s="8"/>
      <c r="J534" s="15"/>
      <c r="K534" s="15"/>
      <c r="L534" s="8"/>
    </row>
    <row r="535" spans="1:12" ht="15.75" customHeight="1" x14ac:dyDescent="0.2">
      <c r="A535" s="15"/>
      <c r="B535" s="15"/>
      <c r="C535" s="15"/>
      <c r="D535" s="8"/>
      <c r="E535" s="8"/>
      <c r="F535" s="58"/>
      <c r="G535" s="158"/>
      <c r="H535" s="18"/>
      <c r="I535" s="8"/>
      <c r="J535" s="15"/>
      <c r="K535" s="15"/>
      <c r="L535" s="8"/>
    </row>
    <row r="536" spans="1:12" ht="15.75" customHeight="1" x14ac:dyDescent="0.2">
      <c r="A536" s="15"/>
      <c r="B536" s="15"/>
      <c r="C536" s="15"/>
      <c r="D536" s="8"/>
      <c r="E536" s="8"/>
      <c r="F536" s="58"/>
      <c r="G536" s="158"/>
      <c r="H536" s="18"/>
      <c r="I536" s="8"/>
      <c r="J536" s="15"/>
      <c r="K536" s="15"/>
      <c r="L536" s="8"/>
    </row>
    <row r="537" spans="1:12" ht="15.75" customHeight="1" x14ac:dyDescent="0.2">
      <c r="A537" s="15"/>
      <c r="B537" s="15"/>
      <c r="C537" s="15"/>
      <c r="D537" s="8"/>
      <c r="E537" s="8"/>
      <c r="F537" s="58"/>
      <c r="G537" s="158"/>
      <c r="H537" s="18"/>
      <c r="I537" s="8"/>
      <c r="J537" s="15"/>
      <c r="K537" s="15"/>
      <c r="L537" s="8"/>
    </row>
    <row r="538" spans="1:12" ht="15.75" customHeight="1" x14ac:dyDescent="0.2">
      <c r="A538" s="15"/>
      <c r="B538" s="15"/>
      <c r="C538" s="15"/>
      <c r="D538" s="8"/>
      <c r="E538" s="8"/>
      <c r="F538" s="58"/>
      <c r="G538" s="158"/>
      <c r="H538" s="18"/>
      <c r="I538" s="8"/>
      <c r="J538" s="15"/>
      <c r="K538" s="15"/>
      <c r="L538" s="8"/>
    </row>
    <row r="539" spans="1:12" ht="15.75" customHeight="1" x14ac:dyDescent="0.2">
      <c r="A539" s="15"/>
      <c r="B539" s="15"/>
      <c r="C539" s="15"/>
      <c r="D539" s="8"/>
      <c r="E539" s="8"/>
      <c r="F539" s="58"/>
      <c r="G539" s="158"/>
      <c r="H539" s="18"/>
      <c r="I539" s="8"/>
      <c r="J539" s="15"/>
      <c r="K539" s="15"/>
      <c r="L539" s="8"/>
    </row>
    <row r="540" spans="1:12" ht="15.75" customHeight="1" x14ac:dyDescent="0.2">
      <c r="A540" s="15"/>
      <c r="B540" s="15"/>
      <c r="C540" s="15"/>
      <c r="D540" s="8"/>
      <c r="E540" s="8"/>
      <c r="F540" s="58"/>
      <c r="G540" s="158"/>
      <c r="H540" s="18"/>
      <c r="I540" s="8"/>
      <c r="J540" s="15"/>
      <c r="K540" s="15"/>
      <c r="L540" s="8"/>
    </row>
    <row r="541" spans="1:12" ht="15.75" customHeight="1" x14ac:dyDescent="0.2">
      <c r="A541" s="15"/>
      <c r="B541" s="15"/>
      <c r="C541" s="15"/>
      <c r="D541" s="8"/>
      <c r="E541" s="8"/>
      <c r="F541" s="58"/>
      <c r="G541" s="158"/>
      <c r="H541" s="18"/>
      <c r="I541" s="8"/>
      <c r="J541" s="15"/>
      <c r="K541" s="15"/>
      <c r="L541" s="8"/>
    </row>
    <row r="542" spans="1:12" ht="15.75" customHeight="1" x14ac:dyDescent="0.2">
      <c r="A542" s="15"/>
      <c r="B542" s="15"/>
      <c r="C542" s="15"/>
      <c r="D542" s="8"/>
      <c r="E542" s="8"/>
      <c r="F542" s="58"/>
      <c r="G542" s="158"/>
      <c r="H542" s="18"/>
      <c r="I542" s="8"/>
      <c r="J542" s="15"/>
      <c r="K542" s="15"/>
      <c r="L542" s="8"/>
    </row>
    <row r="543" spans="1:12" ht="15.75" customHeight="1" x14ac:dyDescent="0.2">
      <c r="A543" s="15"/>
      <c r="B543" s="15"/>
      <c r="C543" s="15"/>
      <c r="D543" s="8"/>
      <c r="E543" s="8"/>
      <c r="F543" s="58"/>
      <c r="G543" s="158"/>
      <c r="H543" s="18"/>
      <c r="I543" s="8"/>
      <c r="J543" s="15"/>
      <c r="K543" s="15"/>
      <c r="L543" s="8"/>
    </row>
    <row r="544" spans="1:12" ht="15.75" customHeight="1" x14ac:dyDescent="0.2">
      <c r="A544" s="15"/>
      <c r="B544" s="15"/>
      <c r="C544" s="15"/>
      <c r="D544" s="8"/>
      <c r="E544" s="8"/>
      <c r="F544" s="58"/>
      <c r="G544" s="158"/>
      <c r="H544" s="18"/>
      <c r="I544" s="8"/>
      <c r="J544" s="15"/>
      <c r="K544" s="15"/>
      <c r="L544" s="8"/>
    </row>
    <row r="545" spans="1:12" ht="15.75" customHeight="1" x14ac:dyDescent="0.2">
      <c r="A545" s="15"/>
      <c r="B545" s="15"/>
      <c r="C545" s="15"/>
      <c r="D545" s="8"/>
      <c r="E545" s="8"/>
      <c r="F545" s="58"/>
      <c r="G545" s="158"/>
      <c r="H545" s="18"/>
      <c r="I545" s="8"/>
      <c r="J545" s="15"/>
      <c r="K545" s="15"/>
      <c r="L545" s="8"/>
    </row>
    <row r="546" spans="1:12" ht="15.75" customHeight="1" x14ac:dyDescent="0.2">
      <c r="A546" s="15"/>
      <c r="B546" s="15"/>
      <c r="C546" s="15"/>
      <c r="D546" s="8"/>
      <c r="E546" s="8"/>
      <c r="F546" s="58"/>
      <c r="G546" s="158"/>
      <c r="H546" s="18"/>
      <c r="I546" s="8"/>
      <c r="J546" s="15"/>
      <c r="K546" s="15"/>
      <c r="L546" s="8"/>
    </row>
    <row r="547" spans="1:12" ht="15.75" customHeight="1" x14ac:dyDescent="0.2">
      <c r="A547" s="15"/>
      <c r="B547" s="15"/>
      <c r="C547" s="15"/>
      <c r="D547" s="8"/>
      <c r="E547" s="8"/>
      <c r="F547" s="58"/>
      <c r="G547" s="158"/>
      <c r="H547" s="18"/>
      <c r="I547" s="8"/>
      <c r="J547" s="15"/>
      <c r="K547" s="15"/>
      <c r="L547" s="8"/>
    </row>
    <row r="548" spans="1:12" ht="15.75" customHeight="1" x14ac:dyDescent="0.2">
      <c r="A548" s="15"/>
      <c r="B548" s="15"/>
      <c r="C548" s="15"/>
      <c r="D548" s="8"/>
      <c r="E548" s="8"/>
      <c r="F548" s="58"/>
      <c r="G548" s="158"/>
      <c r="H548" s="18"/>
      <c r="I548" s="8"/>
      <c r="J548" s="15"/>
      <c r="K548" s="15"/>
      <c r="L548" s="8"/>
    </row>
    <row r="549" spans="1:12" ht="15.75" customHeight="1" x14ac:dyDescent="0.2">
      <c r="A549" s="15"/>
      <c r="B549" s="15"/>
      <c r="C549" s="15"/>
      <c r="D549" s="8"/>
      <c r="E549" s="8"/>
      <c r="F549" s="58"/>
      <c r="G549" s="158"/>
      <c r="H549" s="18"/>
      <c r="I549" s="8"/>
      <c r="J549" s="15"/>
      <c r="K549" s="15"/>
      <c r="L549" s="8"/>
    </row>
    <row r="550" spans="1:12" ht="15.75" customHeight="1" x14ac:dyDescent="0.2">
      <c r="A550" s="15"/>
      <c r="B550" s="15"/>
      <c r="C550" s="15"/>
      <c r="D550" s="8"/>
      <c r="E550" s="8"/>
      <c r="F550" s="58"/>
      <c r="G550" s="158"/>
      <c r="H550" s="18"/>
      <c r="I550" s="8"/>
      <c r="J550" s="15"/>
      <c r="K550" s="15"/>
      <c r="L550" s="8"/>
    </row>
    <row r="551" spans="1:12" ht="15.75" customHeight="1" x14ac:dyDescent="0.2">
      <c r="A551" s="15"/>
      <c r="B551" s="15"/>
      <c r="C551" s="15"/>
      <c r="D551" s="8"/>
      <c r="E551" s="8"/>
      <c r="F551" s="58"/>
      <c r="G551" s="158"/>
      <c r="H551" s="18"/>
      <c r="I551" s="8"/>
      <c r="J551" s="15"/>
      <c r="K551" s="15"/>
      <c r="L551" s="8"/>
    </row>
    <row r="552" spans="1:12" ht="15.75" customHeight="1" x14ac:dyDescent="0.2">
      <c r="A552" s="15"/>
      <c r="B552" s="15"/>
      <c r="C552" s="15"/>
      <c r="D552" s="8"/>
      <c r="E552" s="8"/>
      <c r="F552" s="58"/>
      <c r="G552" s="158"/>
      <c r="H552" s="18"/>
      <c r="I552" s="8"/>
      <c r="J552" s="15"/>
      <c r="K552" s="15"/>
      <c r="L552" s="8"/>
    </row>
    <row r="553" spans="1:12" ht="15.75" customHeight="1" x14ac:dyDescent="0.2">
      <c r="A553" s="15"/>
      <c r="B553" s="15"/>
      <c r="C553" s="15"/>
      <c r="D553" s="8"/>
      <c r="E553" s="8"/>
      <c r="F553" s="58"/>
      <c r="G553" s="158"/>
      <c r="H553" s="18"/>
      <c r="I553" s="8"/>
      <c r="J553" s="15"/>
      <c r="K553" s="15"/>
      <c r="L553" s="8"/>
    </row>
    <row r="554" spans="1:12" ht="15.75" customHeight="1" x14ac:dyDescent="0.2">
      <c r="A554" s="15"/>
      <c r="B554" s="15"/>
      <c r="C554" s="15"/>
      <c r="D554" s="8"/>
      <c r="E554" s="8"/>
      <c r="F554" s="58"/>
      <c r="G554" s="158"/>
      <c r="H554" s="18"/>
      <c r="I554" s="8"/>
      <c r="J554" s="15"/>
      <c r="K554" s="15"/>
      <c r="L554" s="8"/>
    </row>
    <row r="555" spans="1:12" ht="15.75" customHeight="1" x14ac:dyDescent="0.2">
      <c r="A555" s="15"/>
      <c r="B555" s="15"/>
      <c r="C555" s="15"/>
      <c r="D555" s="8"/>
      <c r="E555" s="8"/>
      <c r="F555" s="58"/>
      <c r="G555" s="158"/>
      <c r="H555" s="18"/>
      <c r="I555" s="8"/>
      <c r="J555" s="15"/>
      <c r="K555" s="15"/>
      <c r="L555" s="8"/>
    </row>
    <row r="556" spans="1:12" ht="15.75" customHeight="1" x14ac:dyDescent="0.2">
      <c r="A556" s="15"/>
      <c r="B556" s="15"/>
      <c r="C556" s="15"/>
      <c r="D556" s="8"/>
      <c r="E556" s="8"/>
      <c r="F556" s="58"/>
      <c r="G556" s="158"/>
      <c r="H556" s="18"/>
      <c r="I556" s="8"/>
      <c r="J556" s="15"/>
      <c r="K556" s="15"/>
      <c r="L556" s="8"/>
    </row>
    <row r="557" spans="1:12" ht="15.75" customHeight="1" x14ac:dyDescent="0.2">
      <c r="A557" s="15"/>
      <c r="B557" s="15"/>
      <c r="C557" s="15"/>
      <c r="D557" s="8"/>
      <c r="E557" s="8"/>
      <c r="F557" s="58"/>
      <c r="G557" s="158"/>
      <c r="H557" s="18"/>
      <c r="I557" s="8"/>
      <c r="J557" s="15"/>
      <c r="K557" s="15"/>
      <c r="L557" s="8"/>
    </row>
    <row r="558" spans="1:12" ht="15.75" customHeight="1" x14ac:dyDescent="0.2">
      <c r="A558" s="15"/>
      <c r="B558" s="15"/>
      <c r="C558" s="15"/>
      <c r="D558" s="8"/>
      <c r="E558" s="8"/>
      <c r="F558" s="58"/>
      <c r="G558" s="158"/>
      <c r="H558" s="18"/>
      <c r="I558" s="8"/>
      <c r="J558" s="15"/>
      <c r="K558" s="15"/>
      <c r="L558" s="8"/>
    </row>
    <row r="559" spans="1:12" ht="15.75" customHeight="1" x14ac:dyDescent="0.2">
      <c r="A559" s="15"/>
      <c r="B559" s="15"/>
      <c r="C559" s="15"/>
      <c r="D559" s="8"/>
      <c r="E559" s="8"/>
      <c r="F559" s="58"/>
      <c r="G559" s="158"/>
      <c r="H559" s="18"/>
      <c r="I559" s="8"/>
      <c r="J559" s="15"/>
      <c r="K559" s="15"/>
      <c r="L559" s="8"/>
    </row>
    <row r="560" spans="1:12" ht="15.75" customHeight="1" x14ac:dyDescent="0.2">
      <c r="A560" s="15"/>
      <c r="B560" s="15"/>
      <c r="C560" s="15"/>
      <c r="D560" s="8"/>
      <c r="E560" s="8"/>
      <c r="F560" s="58"/>
      <c r="G560" s="158"/>
      <c r="H560" s="18"/>
      <c r="I560" s="8"/>
      <c r="J560" s="15"/>
      <c r="K560" s="15"/>
      <c r="L560" s="8"/>
    </row>
    <row r="561" spans="1:12" ht="15.75" customHeight="1" x14ac:dyDescent="0.2">
      <c r="A561" s="15"/>
      <c r="B561" s="15"/>
      <c r="C561" s="15"/>
      <c r="D561" s="8"/>
      <c r="E561" s="8"/>
      <c r="F561" s="58"/>
      <c r="G561" s="158"/>
      <c r="H561" s="18"/>
      <c r="I561" s="8"/>
      <c r="J561" s="15"/>
      <c r="K561" s="15"/>
      <c r="L561" s="8"/>
    </row>
    <row r="562" spans="1:12" ht="15.75" customHeight="1" x14ac:dyDescent="0.2">
      <c r="A562" s="15"/>
      <c r="B562" s="15"/>
      <c r="C562" s="15"/>
      <c r="D562" s="8"/>
      <c r="E562" s="8"/>
      <c r="F562" s="58"/>
      <c r="G562" s="158"/>
      <c r="H562" s="18"/>
      <c r="I562" s="8"/>
      <c r="J562" s="15"/>
      <c r="K562" s="15"/>
      <c r="L562" s="8"/>
    </row>
    <row r="563" spans="1:12" ht="15.75" customHeight="1" x14ac:dyDescent="0.2">
      <c r="A563" s="15"/>
      <c r="B563" s="15"/>
      <c r="C563" s="15"/>
      <c r="D563" s="8"/>
      <c r="E563" s="8"/>
      <c r="F563" s="58"/>
      <c r="G563" s="158"/>
      <c r="H563" s="18"/>
      <c r="I563" s="8"/>
      <c r="J563" s="15"/>
      <c r="K563" s="15"/>
      <c r="L563" s="8"/>
    </row>
    <row r="564" spans="1:12" ht="15.75" customHeight="1" x14ac:dyDescent="0.2">
      <c r="A564" s="15"/>
      <c r="B564" s="15"/>
      <c r="C564" s="15"/>
      <c r="D564" s="8"/>
      <c r="E564" s="8"/>
      <c r="F564" s="58"/>
      <c r="G564" s="158"/>
      <c r="H564" s="18"/>
      <c r="I564" s="8"/>
      <c r="J564" s="15"/>
      <c r="K564" s="15"/>
      <c r="L564" s="8"/>
    </row>
    <row r="565" spans="1:12" ht="15.75" customHeight="1" x14ac:dyDescent="0.2">
      <c r="A565" s="15"/>
      <c r="B565" s="15"/>
      <c r="C565" s="15"/>
      <c r="D565" s="8"/>
      <c r="E565" s="8"/>
      <c r="F565" s="58"/>
      <c r="G565" s="158"/>
      <c r="H565" s="18"/>
      <c r="I565" s="8"/>
      <c r="J565" s="15"/>
      <c r="K565" s="15"/>
      <c r="L565" s="8"/>
    </row>
    <row r="566" spans="1:12" ht="15.75" customHeight="1" x14ac:dyDescent="0.2">
      <c r="A566" s="15"/>
      <c r="B566" s="15"/>
      <c r="C566" s="15"/>
      <c r="D566" s="8"/>
      <c r="E566" s="8"/>
      <c r="F566" s="58"/>
      <c r="G566" s="158"/>
      <c r="H566" s="18"/>
      <c r="I566" s="8"/>
      <c r="J566" s="15"/>
      <c r="K566" s="15"/>
      <c r="L566" s="8"/>
    </row>
    <row r="567" spans="1:12" ht="15.75" customHeight="1" x14ac:dyDescent="0.2">
      <c r="A567" s="15"/>
      <c r="B567" s="15"/>
      <c r="C567" s="15"/>
      <c r="D567" s="8"/>
      <c r="E567" s="8"/>
      <c r="F567" s="58"/>
      <c r="G567" s="158"/>
      <c r="H567" s="18"/>
      <c r="I567" s="8"/>
      <c r="J567" s="15"/>
      <c r="K567" s="15"/>
      <c r="L567" s="8"/>
    </row>
    <row r="568" spans="1:12" ht="15.75" customHeight="1" x14ac:dyDescent="0.2">
      <c r="A568" s="15"/>
      <c r="B568" s="15"/>
      <c r="C568" s="15"/>
      <c r="D568" s="8"/>
      <c r="E568" s="8"/>
      <c r="F568" s="58"/>
      <c r="G568" s="158"/>
      <c r="H568" s="18"/>
      <c r="I568" s="8"/>
      <c r="J568" s="15"/>
      <c r="K568" s="15"/>
      <c r="L568" s="8"/>
    </row>
    <row r="569" spans="1:12" ht="15.75" customHeight="1" x14ac:dyDescent="0.2">
      <c r="A569" s="15"/>
      <c r="B569" s="15"/>
      <c r="C569" s="15"/>
      <c r="D569" s="8"/>
      <c r="E569" s="8"/>
      <c r="F569" s="58"/>
      <c r="G569" s="158"/>
      <c r="H569" s="18"/>
      <c r="I569" s="8"/>
      <c r="J569" s="15"/>
      <c r="K569" s="15"/>
      <c r="L569" s="8"/>
    </row>
    <row r="570" spans="1:12" ht="15.75" customHeight="1" x14ac:dyDescent="0.2">
      <c r="A570" s="15"/>
      <c r="B570" s="15"/>
      <c r="C570" s="15"/>
      <c r="D570" s="8"/>
      <c r="E570" s="8"/>
      <c r="F570" s="58"/>
      <c r="G570" s="158"/>
      <c r="H570" s="18"/>
      <c r="I570" s="8"/>
      <c r="J570" s="15"/>
      <c r="K570" s="15"/>
      <c r="L570" s="8"/>
    </row>
    <row r="571" spans="1:12" ht="15.75" customHeight="1" x14ac:dyDescent="0.2">
      <c r="A571" s="15"/>
      <c r="B571" s="15"/>
      <c r="C571" s="15"/>
      <c r="D571" s="8"/>
      <c r="E571" s="8"/>
      <c r="F571" s="58"/>
      <c r="G571" s="158"/>
      <c r="H571" s="18"/>
      <c r="I571" s="8"/>
      <c r="J571" s="15"/>
      <c r="K571" s="15"/>
      <c r="L571" s="8"/>
    </row>
    <row r="572" spans="1:12" ht="15.75" customHeight="1" x14ac:dyDescent="0.2">
      <c r="A572" s="15"/>
      <c r="B572" s="15"/>
      <c r="C572" s="15"/>
      <c r="D572" s="8"/>
      <c r="E572" s="8"/>
      <c r="F572" s="58"/>
      <c r="G572" s="158"/>
      <c r="H572" s="18"/>
      <c r="I572" s="8"/>
      <c r="J572" s="15"/>
      <c r="K572" s="15"/>
      <c r="L572" s="8"/>
    </row>
    <row r="573" spans="1:12" ht="15.75" customHeight="1" x14ac:dyDescent="0.2">
      <c r="A573" s="15"/>
      <c r="B573" s="15"/>
      <c r="C573" s="15"/>
      <c r="D573" s="8"/>
      <c r="E573" s="8"/>
      <c r="F573" s="58"/>
      <c r="G573" s="158"/>
      <c r="H573" s="18"/>
      <c r="I573" s="8"/>
      <c r="J573" s="15"/>
      <c r="K573" s="15"/>
      <c r="L573" s="8"/>
    </row>
    <row r="574" spans="1:12" ht="15.75" customHeight="1" x14ac:dyDescent="0.2">
      <c r="A574" s="15"/>
      <c r="B574" s="15"/>
      <c r="C574" s="15"/>
      <c r="D574" s="8"/>
      <c r="E574" s="8"/>
      <c r="F574" s="58"/>
      <c r="G574" s="158"/>
      <c r="H574" s="18"/>
      <c r="I574" s="8"/>
      <c r="J574" s="15"/>
      <c r="K574" s="15"/>
      <c r="L574" s="8"/>
    </row>
    <row r="575" spans="1:12" ht="15.75" customHeight="1" x14ac:dyDescent="0.2">
      <c r="A575" s="15"/>
      <c r="B575" s="15"/>
      <c r="C575" s="15"/>
      <c r="D575" s="8"/>
      <c r="E575" s="8"/>
      <c r="F575" s="58"/>
      <c r="G575" s="158"/>
      <c r="H575" s="18"/>
      <c r="I575" s="8"/>
      <c r="J575" s="15"/>
      <c r="K575" s="15"/>
      <c r="L575" s="8"/>
    </row>
    <row r="576" spans="1:12" ht="15.75" customHeight="1" x14ac:dyDescent="0.2">
      <c r="A576" s="15"/>
      <c r="B576" s="15"/>
      <c r="C576" s="15"/>
      <c r="D576" s="8"/>
      <c r="E576" s="8"/>
      <c r="F576" s="58"/>
      <c r="G576" s="158"/>
      <c r="H576" s="18"/>
      <c r="I576" s="8"/>
      <c r="J576" s="15"/>
      <c r="K576" s="15"/>
      <c r="L576" s="8"/>
    </row>
    <row r="577" spans="1:12" ht="15.75" customHeight="1" x14ac:dyDescent="0.2">
      <c r="A577" s="15"/>
      <c r="B577" s="15"/>
      <c r="C577" s="15"/>
      <c r="D577" s="8"/>
      <c r="E577" s="8"/>
      <c r="F577" s="58"/>
      <c r="G577" s="158"/>
      <c r="H577" s="18"/>
      <c r="I577" s="8"/>
      <c r="J577" s="15"/>
      <c r="K577" s="15"/>
      <c r="L577" s="8"/>
    </row>
    <row r="578" spans="1:12" ht="15.75" customHeight="1" x14ac:dyDescent="0.2">
      <c r="A578" s="15"/>
      <c r="B578" s="15"/>
      <c r="C578" s="15"/>
      <c r="D578" s="8"/>
      <c r="E578" s="8"/>
      <c r="F578" s="58"/>
      <c r="G578" s="158"/>
      <c r="H578" s="18"/>
      <c r="I578" s="8"/>
      <c r="J578" s="15"/>
      <c r="K578" s="15"/>
      <c r="L578" s="8"/>
    </row>
    <row r="579" spans="1:12" ht="15.75" customHeight="1" x14ac:dyDescent="0.2">
      <c r="A579" s="15"/>
      <c r="B579" s="15"/>
      <c r="C579" s="15"/>
      <c r="D579" s="8"/>
      <c r="E579" s="8"/>
      <c r="F579" s="58"/>
      <c r="G579" s="158"/>
      <c r="H579" s="18"/>
      <c r="I579" s="8"/>
      <c r="J579" s="15"/>
      <c r="K579" s="15"/>
      <c r="L579" s="8"/>
    </row>
    <row r="580" spans="1:12" ht="15.75" customHeight="1" x14ac:dyDescent="0.2">
      <c r="A580" s="15"/>
      <c r="B580" s="15"/>
      <c r="C580" s="15"/>
      <c r="D580" s="8"/>
      <c r="E580" s="8"/>
      <c r="F580" s="58"/>
      <c r="G580" s="158"/>
      <c r="H580" s="18"/>
      <c r="I580" s="8"/>
      <c r="J580" s="15"/>
      <c r="K580" s="15"/>
      <c r="L580" s="8"/>
    </row>
    <row r="581" spans="1:12" ht="15.75" customHeight="1" x14ac:dyDescent="0.2">
      <c r="A581" s="15"/>
      <c r="B581" s="15"/>
      <c r="C581" s="15"/>
      <c r="D581" s="8"/>
      <c r="E581" s="8"/>
      <c r="F581" s="58"/>
      <c r="G581" s="158"/>
      <c r="H581" s="18"/>
      <c r="I581" s="8"/>
      <c r="J581" s="15"/>
      <c r="K581" s="15"/>
      <c r="L581" s="8"/>
    </row>
    <row r="582" spans="1:12" ht="15.75" customHeight="1" x14ac:dyDescent="0.2">
      <c r="A582" s="15"/>
      <c r="B582" s="15"/>
      <c r="C582" s="15"/>
      <c r="D582" s="8"/>
      <c r="E582" s="8"/>
      <c r="F582" s="58"/>
      <c r="G582" s="158"/>
      <c r="H582" s="18"/>
      <c r="I582" s="8"/>
      <c r="J582" s="15"/>
      <c r="K582" s="15"/>
      <c r="L582" s="8"/>
    </row>
    <row r="583" spans="1:12" ht="15.75" customHeight="1" x14ac:dyDescent="0.2">
      <c r="A583" s="15"/>
      <c r="B583" s="15"/>
      <c r="C583" s="15"/>
      <c r="D583" s="8"/>
      <c r="E583" s="8"/>
      <c r="F583" s="58"/>
      <c r="G583" s="158"/>
      <c r="H583" s="18"/>
      <c r="I583" s="8"/>
      <c r="J583" s="15"/>
      <c r="K583" s="15"/>
      <c r="L583" s="8"/>
    </row>
    <row r="584" spans="1:12" ht="15.75" customHeight="1" x14ac:dyDescent="0.2">
      <c r="A584" s="15"/>
      <c r="B584" s="15"/>
      <c r="C584" s="15"/>
      <c r="D584" s="8"/>
      <c r="E584" s="8"/>
      <c r="F584" s="58"/>
      <c r="G584" s="158"/>
      <c r="H584" s="18"/>
      <c r="I584" s="8"/>
      <c r="J584" s="15"/>
      <c r="K584" s="15"/>
      <c r="L584" s="8"/>
    </row>
    <row r="585" spans="1:12" ht="15.75" customHeight="1" x14ac:dyDescent="0.2">
      <c r="A585" s="15"/>
      <c r="B585" s="15"/>
      <c r="C585" s="15"/>
      <c r="D585" s="8"/>
      <c r="E585" s="8"/>
      <c r="F585" s="58"/>
      <c r="G585" s="158"/>
      <c r="H585" s="18"/>
      <c r="I585" s="8"/>
      <c r="J585" s="15"/>
      <c r="K585" s="15"/>
      <c r="L585" s="8"/>
    </row>
    <row r="586" spans="1:12" ht="15.75" customHeight="1" x14ac:dyDescent="0.2">
      <c r="A586" s="15"/>
      <c r="B586" s="15"/>
      <c r="C586" s="15"/>
      <c r="D586" s="8"/>
      <c r="E586" s="8"/>
      <c r="F586" s="58"/>
      <c r="G586" s="158"/>
      <c r="H586" s="18"/>
      <c r="I586" s="8"/>
      <c r="J586" s="15"/>
      <c r="K586" s="15"/>
      <c r="L586" s="8"/>
    </row>
    <row r="587" spans="1:12" ht="15.75" customHeight="1" x14ac:dyDescent="0.2">
      <c r="A587" s="15"/>
      <c r="B587" s="15"/>
      <c r="C587" s="15"/>
      <c r="D587" s="8"/>
      <c r="E587" s="8"/>
      <c r="F587" s="58"/>
      <c r="G587" s="158"/>
      <c r="H587" s="18"/>
      <c r="I587" s="8"/>
      <c r="J587" s="15"/>
      <c r="K587" s="15"/>
      <c r="L587" s="8"/>
    </row>
    <row r="588" spans="1:12" ht="15.75" customHeight="1" x14ac:dyDescent="0.2">
      <c r="A588" s="15"/>
      <c r="B588" s="15"/>
      <c r="C588" s="15"/>
      <c r="D588" s="8"/>
      <c r="E588" s="8"/>
      <c r="F588" s="58"/>
      <c r="G588" s="158"/>
      <c r="H588" s="18"/>
      <c r="I588" s="8"/>
      <c r="J588" s="15"/>
      <c r="K588" s="15"/>
      <c r="L588" s="8"/>
    </row>
    <row r="589" spans="1:12" ht="15.75" customHeight="1" x14ac:dyDescent="0.2">
      <c r="A589" s="15"/>
      <c r="B589" s="15"/>
      <c r="C589" s="15"/>
      <c r="D589" s="8"/>
      <c r="E589" s="8"/>
      <c r="F589" s="58"/>
      <c r="G589" s="158"/>
      <c r="H589" s="18"/>
      <c r="I589" s="8"/>
      <c r="J589" s="15"/>
      <c r="K589" s="15"/>
      <c r="L589" s="8"/>
    </row>
    <row r="590" spans="1:12" ht="15.75" customHeight="1" x14ac:dyDescent="0.2">
      <c r="A590" s="15"/>
      <c r="B590" s="15"/>
      <c r="C590" s="15"/>
      <c r="D590" s="8"/>
      <c r="E590" s="8"/>
      <c r="F590" s="58"/>
      <c r="G590" s="158"/>
      <c r="H590" s="18"/>
      <c r="I590" s="8"/>
      <c r="J590" s="15"/>
      <c r="K590" s="15"/>
      <c r="L590" s="8"/>
    </row>
    <row r="591" spans="1:12" ht="15.75" customHeight="1" x14ac:dyDescent="0.2">
      <c r="A591" s="15"/>
      <c r="B591" s="15"/>
      <c r="C591" s="15"/>
      <c r="D591" s="8"/>
      <c r="E591" s="8"/>
      <c r="F591" s="58"/>
      <c r="G591" s="158"/>
      <c r="H591" s="18"/>
      <c r="I591" s="8"/>
      <c r="J591" s="15"/>
      <c r="K591" s="15"/>
      <c r="L591" s="8"/>
    </row>
    <row r="592" spans="1:12" ht="15.75" customHeight="1" x14ac:dyDescent="0.2">
      <c r="A592" s="15"/>
      <c r="B592" s="15"/>
      <c r="C592" s="15"/>
      <c r="D592" s="8"/>
      <c r="E592" s="8"/>
      <c r="F592" s="58"/>
      <c r="G592" s="158"/>
      <c r="H592" s="18"/>
      <c r="I592" s="8"/>
      <c r="J592" s="15"/>
      <c r="K592" s="15"/>
      <c r="L592" s="8"/>
    </row>
    <row r="593" spans="1:12" ht="15.75" customHeight="1" x14ac:dyDescent="0.2">
      <c r="A593" s="15"/>
      <c r="B593" s="15"/>
      <c r="C593" s="15"/>
      <c r="D593" s="8"/>
      <c r="E593" s="8"/>
      <c r="F593" s="58"/>
      <c r="G593" s="158"/>
      <c r="H593" s="18"/>
      <c r="I593" s="8"/>
      <c r="J593" s="15"/>
      <c r="K593" s="15"/>
      <c r="L593" s="8"/>
    </row>
    <row r="594" spans="1:12" ht="15.75" customHeight="1" x14ac:dyDescent="0.2">
      <c r="A594" s="15"/>
      <c r="B594" s="15"/>
      <c r="C594" s="15"/>
      <c r="D594" s="8"/>
      <c r="E594" s="8"/>
      <c r="F594" s="58"/>
      <c r="G594" s="158"/>
      <c r="H594" s="18"/>
      <c r="I594" s="8"/>
      <c r="J594" s="15"/>
      <c r="K594" s="15"/>
      <c r="L594" s="8"/>
    </row>
    <row r="595" spans="1:12" ht="15.75" customHeight="1" x14ac:dyDescent="0.2">
      <c r="A595" s="15"/>
      <c r="B595" s="15"/>
      <c r="C595" s="15"/>
      <c r="D595" s="8"/>
      <c r="E595" s="8"/>
      <c r="F595" s="58"/>
      <c r="G595" s="158"/>
      <c r="H595" s="18"/>
      <c r="I595" s="8"/>
      <c r="J595" s="15"/>
      <c r="K595" s="15"/>
      <c r="L595" s="8"/>
    </row>
    <row r="596" spans="1:12" ht="15.75" customHeight="1" x14ac:dyDescent="0.2">
      <c r="A596" s="15"/>
      <c r="B596" s="15"/>
      <c r="C596" s="15"/>
      <c r="D596" s="8"/>
      <c r="E596" s="8"/>
      <c r="F596" s="58"/>
      <c r="G596" s="158"/>
      <c r="H596" s="18"/>
      <c r="I596" s="8"/>
      <c r="J596" s="15"/>
      <c r="K596" s="15"/>
      <c r="L596" s="8"/>
    </row>
    <row r="597" spans="1:12" ht="15.75" customHeight="1" x14ac:dyDescent="0.2">
      <c r="A597" s="15"/>
      <c r="B597" s="15"/>
      <c r="C597" s="15"/>
      <c r="D597" s="8"/>
      <c r="E597" s="8"/>
      <c r="F597" s="58"/>
      <c r="G597" s="158"/>
      <c r="H597" s="18"/>
      <c r="I597" s="8"/>
      <c r="J597" s="15"/>
      <c r="K597" s="15"/>
      <c r="L597" s="8"/>
    </row>
    <row r="598" spans="1:12" ht="15.75" customHeight="1" x14ac:dyDescent="0.2">
      <c r="A598" s="15"/>
      <c r="B598" s="15"/>
      <c r="C598" s="15"/>
      <c r="D598" s="8"/>
      <c r="E598" s="8"/>
      <c r="F598" s="58"/>
      <c r="G598" s="158"/>
      <c r="H598" s="18"/>
      <c r="I598" s="8"/>
      <c r="J598" s="15"/>
      <c r="K598" s="15"/>
      <c r="L598" s="8"/>
    </row>
    <row r="599" spans="1:12" ht="15.75" customHeight="1" x14ac:dyDescent="0.2">
      <c r="A599" s="15"/>
      <c r="B599" s="15"/>
      <c r="C599" s="15"/>
      <c r="D599" s="8"/>
      <c r="E599" s="8"/>
      <c r="F599" s="58"/>
      <c r="G599" s="158"/>
      <c r="H599" s="18"/>
      <c r="I599" s="8"/>
      <c r="J599" s="15"/>
      <c r="K599" s="15"/>
      <c r="L599" s="8"/>
    </row>
    <row r="600" spans="1:12" ht="15.75" customHeight="1" x14ac:dyDescent="0.2">
      <c r="A600" s="15"/>
      <c r="B600" s="15"/>
      <c r="C600" s="15"/>
      <c r="D600" s="8"/>
      <c r="E600" s="8"/>
      <c r="F600" s="58"/>
      <c r="G600" s="158"/>
      <c r="H600" s="18"/>
      <c r="I600" s="8"/>
      <c r="J600" s="15"/>
      <c r="K600" s="15"/>
      <c r="L600" s="8"/>
    </row>
    <row r="601" spans="1:12" ht="15.75" customHeight="1" x14ac:dyDescent="0.2">
      <c r="A601" s="15"/>
      <c r="B601" s="15"/>
      <c r="C601" s="15"/>
      <c r="D601" s="8"/>
      <c r="E601" s="8"/>
      <c r="F601" s="58"/>
      <c r="G601" s="158"/>
      <c r="H601" s="18"/>
      <c r="I601" s="8"/>
      <c r="J601" s="15"/>
      <c r="K601" s="15"/>
      <c r="L601" s="8"/>
    </row>
    <row r="602" spans="1:12" ht="15.75" customHeight="1" x14ac:dyDescent="0.2">
      <c r="A602" s="15"/>
      <c r="B602" s="15"/>
      <c r="C602" s="15"/>
      <c r="D602" s="8"/>
      <c r="E602" s="8"/>
      <c r="F602" s="58"/>
      <c r="G602" s="158"/>
      <c r="H602" s="18"/>
      <c r="I602" s="8"/>
      <c r="J602" s="15"/>
      <c r="K602" s="15"/>
      <c r="L602" s="8"/>
    </row>
    <row r="603" spans="1:12" ht="15.75" customHeight="1" x14ac:dyDescent="0.2">
      <c r="A603" s="15"/>
      <c r="B603" s="15"/>
      <c r="C603" s="15"/>
      <c r="D603" s="8"/>
      <c r="E603" s="8"/>
      <c r="F603" s="58"/>
      <c r="G603" s="158"/>
      <c r="H603" s="18"/>
      <c r="I603" s="8"/>
      <c r="J603" s="15"/>
      <c r="K603" s="15"/>
      <c r="L603" s="8"/>
    </row>
    <row r="604" spans="1:12" ht="15.75" customHeight="1" x14ac:dyDescent="0.2">
      <c r="A604" s="15"/>
      <c r="B604" s="15"/>
      <c r="C604" s="15"/>
      <c r="D604" s="8"/>
      <c r="E604" s="8"/>
      <c r="F604" s="58"/>
      <c r="G604" s="158"/>
      <c r="H604" s="18"/>
      <c r="I604" s="8"/>
      <c r="J604" s="15"/>
      <c r="K604" s="15"/>
      <c r="L604" s="8"/>
    </row>
    <row r="605" spans="1:12" ht="15.75" customHeight="1" x14ac:dyDescent="0.2">
      <c r="A605" s="15"/>
      <c r="B605" s="15"/>
      <c r="C605" s="15"/>
      <c r="D605" s="8"/>
      <c r="E605" s="8"/>
      <c r="F605" s="58"/>
      <c r="G605" s="158"/>
      <c r="H605" s="18"/>
      <c r="I605" s="8"/>
      <c r="J605" s="15"/>
      <c r="K605" s="15"/>
      <c r="L605" s="8"/>
    </row>
    <row r="606" spans="1:12" ht="15.75" customHeight="1" x14ac:dyDescent="0.2">
      <c r="A606" s="15"/>
      <c r="B606" s="15"/>
      <c r="C606" s="15"/>
      <c r="D606" s="8"/>
      <c r="E606" s="8"/>
      <c r="F606" s="58"/>
      <c r="G606" s="158"/>
      <c r="H606" s="18"/>
      <c r="I606" s="8"/>
      <c r="J606" s="15"/>
      <c r="K606" s="15"/>
      <c r="L606" s="8"/>
    </row>
    <row r="607" spans="1:12" ht="15.75" customHeight="1" x14ac:dyDescent="0.2">
      <c r="A607" s="15"/>
      <c r="B607" s="15"/>
      <c r="C607" s="15"/>
      <c r="D607" s="8"/>
      <c r="E607" s="8"/>
      <c r="F607" s="58"/>
      <c r="G607" s="158"/>
      <c r="H607" s="18"/>
      <c r="I607" s="8"/>
      <c r="J607" s="15"/>
      <c r="K607" s="15"/>
      <c r="L607" s="8"/>
    </row>
    <row r="608" spans="1:12" ht="15.75" customHeight="1" x14ac:dyDescent="0.2">
      <c r="A608" s="15"/>
      <c r="B608" s="15"/>
      <c r="C608" s="15"/>
      <c r="D608" s="8"/>
      <c r="E608" s="8"/>
      <c r="F608" s="58"/>
      <c r="G608" s="158"/>
      <c r="H608" s="18"/>
      <c r="I608" s="8"/>
      <c r="J608" s="15"/>
      <c r="K608" s="15"/>
      <c r="L608" s="8"/>
    </row>
    <row r="609" spans="1:12" ht="15.75" customHeight="1" x14ac:dyDescent="0.2">
      <c r="A609" s="15"/>
      <c r="B609" s="15"/>
      <c r="C609" s="15"/>
      <c r="D609" s="8"/>
      <c r="E609" s="8"/>
      <c r="F609" s="58"/>
      <c r="G609" s="158"/>
      <c r="H609" s="18"/>
      <c r="I609" s="8"/>
      <c r="J609" s="15"/>
      <c r="K609" s="15"/>
      <c r="L609" s="8"/>
    </row>
    <row r="610" spans="1:12" ht="15.75" customHeight="1" x14ac:dyDescent="0.2">
      <c r="A610" s="15"/>
      <c r="B610" s="15"/>
      <c r="C610" s="15"/>
      <c r="D610" s="8"/>
      <c r="E610" s="8"/>
      <c r="F610" s="58"/>
      <c r="G610" s="158"/>
      <c r="H610" s="18"/>
      <c r="I610" s="8"/>
      <c r="J610" s="15"/>
      <c r="K610" s="15"/>
      <c r="L610" s="8"/>
    </row>
    <row r="611" spans="1:12" ht="15.75" customHeight="1" x14ac:dyDescent="0.2">
      <c r="A611" s="15"/>
      <c r="B611" s="15"/>
      <c r="C611" s="15"/>
      <c r="D611" s="8"/>
      <c r="E611" s="8"/>
      <c r="F611" s="58"/>
      <c r="G611" s="158"/>
      <c r="H611" s="18"/>
      <c r="I611" s="8"/>
      <c r="J611" s="15"/>
      <c r="K611" s="15"/>
      <c r="L611" s="8"/>
    </row>
    <row r="612" spans="1:12" ht="15.75" customHeight="1" x14ac:dyDescent="0.2">
      <c r="A612" s="15"/>
      <c r="B612" s="15"/>
      <c r="C612" s="15"/>
      <c r="D612" s="8"/>
      <c r="E612" s="8"/>
      <c r="F612" s="58"/>
      <c r="G612" s="158"/>
      <c r="H612" s="18"/>
      <c r="I612" s="8"/>
      <c r="J612" s="15"/>
      <c r="K612" s="15"/>
      <c r="L612" s="8"/>
    </row>
    <row r="613" spans="1:12" ht="15.75" customHeight="1" x14ac:dyDescent="0.2">
      <c r="A613" s="15"/>
      <c r="B613" s="15"/>
      <c r="C613" s="15"/>
      <c r="D613" s="8"/>
      <c r="E613" s="8"/>
      <c r="F613" s="58"/>
      <c r="G613" s="158"/>
      <c r="H613" s="18"/>
      <c r="I613" s="8"/>
      <c r="J613" s="15"/>
      <c r="K613" s="15"/>
      <c r="L613" s="8"/>
    </row>
    <row r="614" spans="1:12" ht="15.75" customHeight="1" x14ac:dyDescent="0.2">
      <c r="A614" s="15"/>
      <c r="B614" s="15"/>
      <c r="C614" s="15"/>
      <c r="D614" s="8"/>
      <c r="E614" s="8"/>
      <c r="F614" s="58"/>
      <c r="G614" s="158"/>
      <c r="H614" s="18"/>
      <c r="I614" s="8"/>
      <c r="J614" s="15"/>
      <c r="K614" s="15"/>
      <c r="L614" s="8"/>
    </row>
    <row r="615" spans="1:12" ht="15.75" customHeight="1" x14ac:dyDescent="0.2">
      <c r="A615" s="15"/>
      <c r="B615" s="15"/>
      <c r="C615" s="15"/>
      <c r="D615" s="8"/>
      <c r="E615" s="8"/>
      <c r="F615" s="58"/>
      <c r="G615" s="158"/>
      <c r="H615" s="18"/>
      <c r="I615" s="8"/>
      <c r="J615" s="15"/>
      <c r="K615" s="15"/>
      <c r="L615" s="8"/>
    </row>
    <row r="616" spans="1:12" ht="15.75" customHeight="1" x14ac:dyDescent="0.2">
      <c r="A616" s="15"/>
      <c r="B616" s="15"/>
      <c r="C616" s="15"/>
      <c r="D616" s="8"/>
      <c r="E616" s="8"/>
      <c r="F616" s="58"/>
      <c r="G616" s="158"/>
      <c r="H616" s="18"/>
      <c r="I616" s="8"/>
      <c r="J616" s="15"/>
      <c r="K616" s="15"/>
      <c r="L616" s="8"/>
    </row>
    <row r="617" spans="1:12" ht="15.75" customHeight="1" x14ac:dyDescent="0.2">
      <c r="A617" s="15"/>
      <c r="B617" s="15"/>
      <c r="C617" s="15"/>
      <c r="D617" s="8"/>
      <c r="E617" s="8"/>
      <c r="F617" s="58"/>
      <c r="G617" s="158"/>
      <c r="H617" s="18"/>
      <c r="I617" s="8"/>
      <c r="J617" s="15"/>
      <c r="K617" s="15"/>
      <c r="L617" s="8"/>
    </row>
    <row r="618" spans="1:12" ht="15.75" customHeight="1" x14ac:dyDescent="0.2">
      <c r="A618" s="15"/>
      <c r="B618" s="15"/>
      <c r="C618" s="15"/>
      <c r="D618" s="8"/>
      <c r="E618" s="8"/>
      <c r="F618" s="58"/>
      <c r="G618" s="158"/>
      <c r="H618" s="18"/>
      <c r="I618" s="8"/>
      <c r="J618" s="15"/>
      <c r="K618" s="15"/>
      <c r="L618" s="8"/>
    </row>
    <row r="619" spans="1:12" ht="15.75" customHeight="1" x14ac:dyDescent="0.2">
      <c r="A619" s="15"/>
      <c r="B619" s="15"/>
      <c r="C619" s="15"/>
      <c r="D619" s="8"/>
      <c r="E619" s="8"/>
      <c r="F619" s="58"/>
      <c r="G619" s="158"/>
      <c r="H619" s="18"/>
      <c r="I619" s="8"/>
      <c r="J619" s="15"/>
      <c r="K619" s="15"/>
      <c r="L619" s="8"/>
    </row>
    <row r="620" spans="1:12" ht="15.75" customHeight="1" x14ac:dyDescent="0.2">
      <c r="A620" s="15"/>
      <c r="B620" s="15"/>
      <c r="C620" s="15"/>
      <c r="D620" s="8"/>
      <c r="E620" s="8"/>
      <c r="F620" s="58"/>
      <c r="G620" s="158"/>
      <c r="H620" s="18"/>
      <c r="I620" s="8"/>
      <c r="J620" s="15"/>
      <c r="K620" s="15"/>
      <c r="L620" s="8"/>
    </row>
    <row r="621" spans="1:12" ht="15.75" customHeight="1" x14ac:dyDescent="0.2">
      <c r="A621" s="15"/>
      <c r="B621" s="15"/>
      <c r="C621" s="15"/>
      <c r="D621" s="8"/>
      <c r="E621" s="8"/>
      <c r="F621" s="58"/>
      <c r="G621" s="158"/>
      <c r="H621" s="18"/>
      <c r="I621" s="8"/>
      <c r="J621" s="15"/>
      <c r="K621" s="15"/>
      <c r="L621" s="8"/>
    </row>
    <row r="622" spans="1:12" ht="15.75" customHeight="1" x14ac:dyDescent="0.2">
      <c r="A622" s="15"/>
      <c r="B622" s="15"/>
      <c r="C622" s="15"/>
      <c r="D622" s="8"/>
      <c r="E622" s="8"/>
      <c r="F622" s="58"/>
      <c r="G622" s="158"/>
      <c r="H622" s="18"/>
      <c r="I622" s="8"/>
      <c r="J622" s="15"/>
      <c r="K622" s="15"/>
      <c r="L622" s="8"/>
    </row>
    <row r="623" spans="1:12" ht="15.75" customHeight="1" x14ac:dyDescent="0.2">
      <c r="A623" s="15"/>
      <c r="B623" s="15"/>
      <c r="C623" s="15"/>
      <c r="D623" s="8"/>
      <c r="E623" s="8"/>
      <c r="F623" s="58"/>
      <c r="G623" s="158"/>
      <c r="H623" s="18"/>
      <c r="I623" s="8"/>
      <c r="J623" s="15"/>
      <c r="K623" s="15"/>
      <c r="L623" s="8"/>
    </row>
    <row r="624" spans="1:12" ht="15.75" customHeight="1" x14ac:dyDescent="0.2">
      <c r="A624" s="15"/>
      <c r="B624" s="15"/>
      <c r="C624" s="15"/>
      <c r="D624" s="8"/>
      <c r="E624" s="8"/>
      <c r="F624" s="58"/>
      <c r="G624" s="158"/>
      <c r="H624" s="18"/>
      <c r="I624" s="8"/>
      <c r="J624" s="15"/>
      <c r="K624" s="15"/>
      <c r="L624" s="8"/>
    </row>
    <row r="625" spans="1:12" ht="15.75" customHeight="1" x14ac:dyDescent="0.2">
      <c r="A625" s="15"/>
      <c r="B625" s="15"/>
      <c r="C625" s="15"/>
      <c r="D625" s="8"/>
      <c r="E625" s="8"/>
      <c r="F625" s="58"/>
      <c r="G625" s="158"/>
      <c r="H625" s="18"/>
      <c r="I625" s="8"/>
      <c r="J625" s="15"/>
      <c r="K625" s="15"/>
      <c r="L625" s="8"/>
    </row>
    <row r="626" spans="1:12" ht="15.75" customHeight="1" x14ac:dyDescent="0.2">
      <c r="A626" s="15"/>
      <c r="B626" s="15"/>
      <c r="C626" s="15"/>
      <c r="D626" s="8"/>
      <c r="E626" s="8"/>
      <c r="F626" s="58"/>
      <c r="G626" s="158"/>
      <c r="H626" s="18"/>
      <c r="I626" s="8"/>
      <c r="J626" s="15"/>
      <c r="K626" s="15"/>
      <c r="L626" s="8"/>
    </row>
    <row r="627" spans="1:12" ht="15.75" customHeight="1" x14ac:dyDescent="0.2">
      <c r="A627" s="15"/>
      <c r="B627" s="15"/>
      <c r="C627" s="15"/>
      <c r="D627" s="8"/>
      <c r="E627" s="8"/>
      <c r="F627" s="58"/>
      <c r="G627" s="158"/>
      <c r="H627" s="18"/>
      <c r="I627" s="8"/>
      <c r="J627" s="15"/>
      <c r="K627" s="15"/>
      <c r="L627" s="8"/>
    </row>
    <row r="628" spans="1:12" ht="15.75" customHeight="1" x14ac:dyDescent="0.2">
      <c r="A628" s="15"/>
      <c r="B628" s="15"/>
      <c r="C628" s="15"/>
      <c r="D628" s="8"/>
      <c r="E628" s="8"/>
      <c r="F628" s="58"/>
      <c r="G628" s="158"/>
      <c r="H628" s="18"/>
      <c r="I628" s="8"/>
      <c r="J628" s="15"/>
      <c r="K628" s="15"/>
      <c r="L628" s="8"/>
    </row>
    <row r="629" spans="1:12" ht="15.75" customHeight="1" x14ac:dyDescent="0.2">
      <c r="A629" s="15"/>
      <c r="B629" s="15"/>
      <c r="C629" s="15"/>
      <c r="D629" s="8"/>
      <c r="E629" s="8"/>
      <c r="F629" s="58"/>
      <c r="G629" s="158"/>
      <c r="H629" s="18"/>
      <c r="I629" s="8"/>
      <c r="J629" s="15"/>
      <c r="K629" s="15"/>
      <c r="L629" s="8"/>
    </row>
    <row r="630" spans="1:12" ht="15.75" customHeight="1" x14ac:dyDescent="0.2">
      <c r="A630" s="15"/>
      <c r="B630" s="15"/>
      <c r="C630" s="15"/>
      <c r="D630" s="8"/>
      <c r="E630" s="8"/>
      <c r="F630" s="58"/>
      <c r="G630" s="158"/>
      <c r="H630" s="18"/>
      <c r="I630" s="8"/>
      <c r="J630" s="15"/>
      <c r="K630" s="15"/>
      <c r="L630" s="8"/>
    </row>
    <row r="631" spans="1:12" ht="15.75" customHeight="1" x14ac:dyDescent="0.2">
      <c r="A631" s="15"/>
      <c r="B631" s="15"/>
      <c r="C631" s="15"/>
      <c r="D631" s="8"/>
      <c r="E631" s="8"/>
      <c r="F631" s="58"/>
      <c r="G631" s="158"/>
      <c r="H631" s="18"/>
      <c r="I631" s="8"/>
      <c r="J631" s="15"/>
      <c r="K631" s="15"/>
      <c r="L631" s="8"/>
    </row>
    <row r="632" spans="1:12" ht="15.75" customHeight="1" x14ac:dyDescent="0.2">
      <c r="A632" s="15"/>
      <c r="B632" s="15"/>
      <c r="C632" s="15"/>
      <c r="D632" s="8"/>
      <c r="E632" s="8"/>
      <c r="F632" s="58"/>
      <c r="G632" s="158"/>
      <c r="H632" s="18"/>
      <c r="I632" s="8"/>
      <c r="J632" s="15"/>
      <c r="K632" s="15"/>
      <c r="L632" s="8"/>
    </row>
    <row r="633" spans="1:12" ht="15.75" customHeight="1" x14ac:dyDescent="0.2">
      <c r="A633" s="15"/>
      <c r="B633" s="15"/>
      <c r="C633" s="15"/>
      <c r="D633" s="8"/>
      <c r="E633" s="8"/>
      <c r="F633" s="58"/>
      <c r="G633" s="158"/>
      <c r="H633" s="18"/>
      <c r="I633" s="8"/>
      <c r="J633" s="15"/>
      <c r="K633" s="15"/>
      <c r="L633" s="8"/>
    </row>
    <row r="634" spans="1:12" ht="15.75" customHeight="1" x14ac:dyDescent="0.2">
      <c r="A634" s="15"/>
      <c r="B634" s="15"/>
      <c r="C634" s="15"/>
      <c r="D634" s="8"/>
      <c r="E634" s="8"/>
      <c r="F634" s="58"/>
      <c r="G634" s="158"/>
      <c r="H634" s="18"/>
      <c r="I634" s="8"/>
      <c r="J634" s="15"/>
      <c r="K634" s="15"/>
      <c r="L634" s="8"/>
    </row>
    <row r="635" spans="1:12" ht="15.75" customHeight="1" x14ac:dyDescent="0.2">
      <c r="A635" s="15"/>
      <c r="B635" s="15"/>
      <c r="C635" s="15"/>
      <c r="D635" s="8"/>
      <c r="E635" s="8"/>
      <c r="F635" s="58"/>
      <c r="G635" s="158"/>
      <c r="H635" s="18"/>
      <c r="I635" s="8"/>
      <c r="J635" s="15"/>
      <c r="K635" s="15"/>
      <c r="L635" s="8"/>
    </row>
    <row r="636" spans="1:12" ht="15.75" customHeight="1" x14ac:dyDescent="0.2">
      <c r="A636" s="15"/>
      <c r="B636" s="15"/>
      <c r="C636" s="15"/>
      <c r="D636" s="8"/>
      <c r="E636" s="8"/>
      <c r="F636" s="58"/>
      <c r="G636" s="158"/>
      <c r="H636" s="18"/>
      <c r="I636" s="8"/>
      <c r="J636" s="15"/>
      <c r="K636" s="15"/>
      <c r="L636" s="8"/>
    </row>
    <row r="637" spans="1:12" ht="15.75" customHeight="1" x14ac:dyDescent="0.2">
      <c r="A637" s="15"/>
      <c r="B637" s="15"/>
      <c r="C637" s="15"/>
      <c r="D637" s="8"/>
      <c r="E637" s="8"/>
      <c r="F637" s="58"/>
      <c r="G637" s="158"/>
      <c r="H637" s="18"/>
      <c r="I637" s="8"/>
      <c r="J637" s="15"/>
      <c r="K637" s="15"/>
      <c r="L637" s="8"/>
    </row>
    <row r="638" spans="1:12" ht="15.75" customHeight="1" x14ac:dyDescent="0.2">
      <c r="A638" s="15"/>
      <c r="B638" s="15"/>
      <c r="C638" s="15"/>
      <c r="D638" s="8"/>
      <c r="E638" s="8"/>
      <c r="F638" s="58"/>
      <c r="G638" s="158"/>
      <c r="H638" s="18"/>
      <c r="I638" s="8"/>
      <c r="J638" s="15"/>
      <c r="K638" s="15"/>
      <c r="L638" s="8"/>
    </row>
    <row r="639" spans="1:12" ht="15.75" customHeight="1" x14ac:dyDescent="0.2">
      <c r="A639" s="15"/>
      <c r="B639" s="15"/>
      <c r="C639" s="15"/>
      <c r="D639" s="8"/>
      <c r="E639" s="8"/>
      <c r="F639" s="58"/>
      <c r="G639" s="158"/>
      <c r="H639" s="18"/>
      <c r="I639" s="8"/>
      <c r="J639" s="15"/>
      <c r="K639" s="15"/>
      <c r="L639" s="8"/>
    </row>
    <row r="640" spans="1:12" ht="15.75" customHeight="1" x14ac:dyDescent="0.2">
      <c r="A640" s="15"/>
      <c r="B640" s="15"/>
      <c r="C640" s="15"/>
      <c r="D640" s="8"/>
      <c r="E640" s="8"/>
      <c r="F640" s="58"/>
      <c r="G640" s="158"/>
      <c r="H640" s="18"/>
      <c r="I640" s="8"/>
      <c r="J640" s="15"/>
      <c r="K640" s="15"/>
      <c r="L640" s="8"/>
    </row>
    <row r="641" spans="1:12" ht="15.75" customHeight="1" x14ac:dyDescent="0.2">
      <c r="A641" s="15"/>
      <c r="B641" s="15"/>
      <c r="C641" s="15"/>
      <c r="D641" s="8"/>
      <c r="E641" s="8"/>
      <c r="F641" s="58"/>
      <c r="G641" s="158"/>
      <c r="H641" s="18"/>
      <c r="I641" s="8"/>
      <c r="J641" s="15"/>
      <c r="K641" s="15"/>
      <c r="L641" s="8"/>
    </row>
    <row r="642" spans="1:12" ht="15.75" customHeight="1" x14ac:dyDescent="0.2">
      <c r="A642" s="15"/>
      <c r="B642" s="15"/>
      <c r="C642" s="15"/>
      <c r="D642" s="8"/>
      <c r="E642" s="8"/>
      <c r="F642" s="58"/>
      <c r="G642" s="158"/>
      <c r="H642" s="18"/>
      <c r="I642" s="8"/>
      <c r="J642" s="15"/>
      <c r="K642" s="15"/>
      <c r="L642" s="8"/>
    </row>
    <row r="643" spans="1:12" ht="15.75" customHeight="1" x14ac:dyDescent="0.2">
      <c r="A643" s="15"/>
      <c r="B643" s="15"/>
      <c r="C643" s="15"/>
      <c r="D643" s="8"/>
      <c r="E643" s="8"/>
      <c r="F643" s="58"/>
      <c r="G643" s="158"/>
      <c r="H643" s="18"/>
      <c r="I643" s="8"/>
      <c r="J643" s="15"/>
      <c r="K643" s="15"/>
      <c r="L643" s="8"/>
    </row>
    <row r="644" spans="1:12" ht="15.75" customHeight="1" x14ac:dyDescent="0.2">
      <c r="A644" s="15"/>
      <c r="B644" s="15"/>
      <c r="C644" s="15"/>
      <c r="D644" s="8"/>
      <c r="E644" s="8"/>
      <c r="F644" s="58"/>
      <c r="G644" s="158"/>
      <c r="H644" s="18"/>
      <c r="I644" s="8"/>
      <c r="J644" s="15"/>
      <c r="K644" s="15"/>
      <c r="L644" s="8"/>
    </row>
    <row r="645" spans="1:12" ht="15.75" customHeight="1" x14ac:dyDescent="0.2">
      <c r="A645" s="15"/>
      <c r="B645" s="15"/>
      <c r="C645" s="15"/>
      <c r="D645" s="8"/>
      <c r="E645" s="8"/>
      <c r="F645" s="58"/>
      <c r="G645" s="158"/>
      <c r="H645" s="18"/>
      <c r="I645" s="8"/>
      <c r="J645" s="15"/>
      <c r="K645" s="15"/>
      <c r="L645" s="8"/>
    </row>
    <row r="646" spans="1:12" ht="15.75" customHeight="1" x14ac:dyDescent="0.2">
      <c r="A646" s="15"/>
      <c r="B646" s="15"/>
      <c r="C646" s="15"/>
      <c r="D646" s="8"/>
      <c r="E646" s="8"/>
      <c r="F646" s="58"/>
      <c r="G646" s="158"/>
      <c r="H646" s="18"/>
      <c r="I646" s="8"/>
      <c r="J646" s="15"/>
      <c r="K646" s="15"/>
      <c r="L646" s="8"/>
    </row>
    <row r="647" spans="1:12" ht="15.75" customHeight="1" x14ac:dyDescent="0.2">
      <c r="A647" s="15"/>
      <c r="B647" s="15"/>
      <c r="C647" s="15"/>
      <c r="D647" s="8"/>
      <c r="E647" s="8"/>
      <c r="F647" s="58"/>
      <c r="G647" s="158"/>
      <c r="H647" s="18"/>
      <c r="I647" s="8"/>
      <c r="J647" s="15"/>
      <c r="K647" s="15"/>
      <c r="L647" s="8"/>
    </row>
    <row r="648" spans="1:12" ht="15.75" customHeight="1" x14ac:dyDescent="0.2">
      <c r="A648" s="15"/>
      <c r="B648" s="15"/>
      <c r="C648" s="15"/>
      <c r="D648" s="8"/>
      <c r="E648" s="8"/>
      <c r="F648" s="58"/>
      <c r="G648" s="158"/>
      <c r="H648" s="18"/>
      <c r="I648" s="8"/>
      <c r="J648" s="15"/>
      <c r="K648" s="15"/>
      <c r="L648" s="8"/>
    </row>
    <row r="649" spans="1:12" ht="15.75" customHeight="1" x14ac:dyDescent="0.2">
      <c r="A649" s="15"/>
      <c r="B649" s="15"/>
      <c r="C649" s="15"/>
      <c r="D649" s="8"/>
      <c r="E649" s="8"/>
      <c r="F649" s="58"/>
      <c r="G649" s="158"/>
      <c r="H649" s="18"/>
      <c r="I649" s="8"/>
      <c r="J649" s="15"/>
      <c r="K649" s="15"/>
      <c r="L649" s="8"/>
    </row>
    <row r="650" spans="1:12" ht="15.75" customHeight="1" x14ac:dyDescent="0.2">
      <c r="A650" s="15"/>
      <c r="B650" s="15"/>
      <c r="C650" s="15"/>
      <c r="D650" s="8"/>
      <c r="E650" s="8"/>
      <c r="F650" s="58"/>
      <c r="G650" s="158"/>
      <c r="H650" s="18"/>
      <c r="I650" s="8"/>
      <c r="J650" s="15"/>
      <c r="K650" s="15"/>
      <c r="L650" s="8"/>
    </row>
    <row r="651" spans="1:12" ht="15.75" customHeight="1" x14ac:dyDescent="0.2">
      <c r="A651" s="15"/>
      <c r="B651" s="15"/>
      <c r="C651" s="15"/>
      <c r="D651" s="8"/>
      <c r="E651" s="8"/>
      <c r="F651" s="58"/>
      <c r="G651" s="158"/>
      <c r="H651" s="18"/>
      <c r="I651" s="8"/>
      <c r="J651" s="15"/>
      <c r="K651" s="15"/>
      <c r="L651" s="8"/>
    </row>
    <row r="652" spans="1:12" ht="15.75" customHeight="1" x14ac:dyDescent="0.2">
      <c r="A652" s="15"/>
      <c r="B652" s="15"/>
      <c r="C652" s="15"/>
      <c r="D652" s="8"/>
      <c r="E652" s="8"/>
      <c r="F652" s="58"/>
      <c r="G652" s="158"/>
      <c r="H652" s="18"/>
      <c r="I652" s="8"/>
      <c r="J652" s="15"/>
      <c r="K652" s="15"/>
      <c r="L652" s="8"/>
    </row>
    <row r="653" spans="1:12" ht="15.75" customHeight="1" x14ac:dyDescent="0.2">
      <c r="A653" s="15"/>
      <c r="B653" s="15"/>
      <c r="C653" s="15"/>
      <c r="D653" s="8"/>
      <c r="E653" s="8"/>
      <c r="F653" s="58"/>
      <c r="G653" s="158"/>
      <c r="H653" s="18"/>
      <c r="I653" s="8"/>
      <c r="J653" s="15"/>
      <c r="K653" s="15"/>
      <c r="L653" s="8"/>
    </row>
    <row r="654" spans="1:12" ht="15.75" customHeight="1" x14ac:dyDescent="0.2">
      <c r="A654" s="15"/>
      <c r="B654" s="15"/>
      <c r="C654" s="15"/>
      <c r="D654" s="8"/>
      <c r="E654" s="8"/>
      <c r="F654" s="58"/>
      <c r="G654" s="158"/>
      <c r="H654" s="18"/>
      <c r="I654" s="8"/>
      <c r="J654" s="15"/>
      <c r="K654" s="15"/>
      <c r="L654" s="8"/>
    </row>
    <row r="655" spans="1:12" ht="15.75" customHeight="1" x14ac:dyDescent="0.2">
      <c r="A655" s="15"/>
      <c r="B655" s="15"/>
      <c r="C655" s="15"/>
      <c r="D655" s="8"/>
      <c r="E655" s="8"/>
      <c r="F655" s="58"/>
      <c r="G655" s="158"/>
      <c r="H655" s="18"/>
      <c r="I655" s="8"/>
      <c r="J655" s="15"/>
      <c r="K655" s="15"/>
      <c r="L655" s="8"/>
    </row>
    <row r="656" spans="1:12" ht="15.75" customHeight="1" x14ac:dyDescent="0.2">
      <c r="A656" s="15"/>
      <c r="B656" s="15"/>
      <c r="C656" s="15"/>
      <c r="D656" s="8"/>
      <c r="E656" s="8"/>
      <c r="F656" s="58"/>
      <c r="G656" s="158"/>
      <c r="H656" s="18"/>
      <c r="I656" s="8"/>
      <c r="J656" s="15"/>
      <c r="K656" s="15"/>
      <c r="L656" s="8"/>
    </row>
    <row r="657" spans="1:12" ht="15.75" customHeight="1" x14ac:dyDescent="0.2">
      <c r="A657" s="15"/>
      <c r="B657" s="15"/>
      <c r="C657" s="15"/>
      <c r="D657" s="8"/>
      <c r="E657" s="8"/>
      <c r="F657" s="58"/>
      <c r="G657" s="158"/>
      <c r="H657" s="18"/>
      <c r="I657" s="8"/>
      <c r="J657" s="15"/>
      <c r="K657" s="15"/>
      <c r="L657" s="8"/>
    </row>
    <row r="658" spans="1:12" ht="15.75" customHeight="1" x14ac:dyDescent="0.2">
      <c r="A658" s="15"/>
      <c r="B658" s="15"/>
      <c r="C658" s="15"/>
      <c r="D658" s="8"/>
      <c r="E658" s="8"/>
      <c r="F658" s="58"/>
      <c r="G658" s="158"/>
      <c r="H658" s="18"/>
      <c r="I658" s="8"/>
      <c r="J658" s="15"/>
      <c r="K658" s="15"/>
      <c r="L658" s="8"/>
    </row>
    <row r="659" spans="1:12" ht="15.75" customHeight="1" x14ac:dyDescent="0.2">
      <c r="A659" s="15"/>
      <c r="B659" s="15"/>
      <c r="C659" s="15"/>
      <c r="D659" s="8"/>
      <c r="E659" s="8"/>
      <c r="F659" s="58"/>
      <c r="G659" s="158"/>
      <c r="H659" s="18"/>
      <c r="I659" s="8"/>
      <c r="J659" s="15"/>
      <c r="K659" s="15"/>
      <c r="L659" s="8"/>
    </row>
    <row r="660" spans="1:12" ht="15.75" customHeight="1" x14ac:dyDescent="0.2">
      <c r="A660" s="15"/>
      <c r="B660" s="15"/>
      <c r="C660" s="15"/>
      <c r="D660" s="8"/>
      <c r="E660" s="8"/>
      <c r="F660" s="58"/>
      <c r="G660" s="158"/>
      <c r="H660" s="18"/>
      <c r="I660" s="8"/>
      <c r="J660" s="15"/>
      <c r="K660" s="15"/>
      <c r="L660" s="8"/>
    </row>
    <row r="661" spans="1:12" ht="15.75" customHeight="1" x14ac:dyDescent="0.2">
      <c r="A661" s="15"/>
      <c r="B661" s="15"/>
      <c r="C661" s="15"/>
      <c r="D661" s="8"/>
      <c r="E661" s="8"/>
      <c r="F661" s="58"/>
      <c r="G661" s="158"/>
      <c r="H661" s="18"/>
      <c r="I661" s="8"/>
      <c r="J661" s="15"/>
      <c r="K661" s="15"/>
      <c r="L661" s="8"/>
    </row>
    <row r="662" spans="1:12" ht="15.75" customHeight="1" x14ac:dyDescent="0.2">
      <c r="A662" s="15"/>
      <c r="B662" s="15"/>
      <c r="C662" s="15"/>
      <c r="D662" s="8"/>
      <c r="E662" s="8"/>
      <c r="F662" s="58"/>
      <c r="G662" s="158"/>
      <c r="H662" s="18"/>
      <c r="I662" s="8"/>
      <c r="J662" s="15"/>
      <c r="K662" s="15"/>
      <c r="L662" s="8"/>
    </row>
    <row r="663" spans="1:12" ht="15.75" customHeight="1" x14ac:dyDescent="0.2">
      <c r="A663" s="15"/>
      <c r="B663" s="15"/>
      <c r="C663" s="15"/>
      <c r="D663" s="8"/>
      <c r="E663" s="8"/>
      <c r="F663" s="58"/>
      <c r="G663" s="158"/>
      <c r="H663" s="18"/>
      <c r="I663" s="8"/>
      <c r="J663" s="15"/>
      <c r="K663" s="15"/>
      <c r="L663" s="8"/>
    </row>
    <row r="664" spans="1:12" ht="15.75" customHeight="1" x14ac:dyDescent="0.2">
      <c r="A664" s="15"/>
      <c r="B664" s="15"/>
      <c r="C664" s="15"/>
      <c r="D664" s="8"/>
      <c r="E664" s="8"/>
      <c r="F664" s="58"/>
      <c r="G664" s="158"/>
      <c r="H664" s="18"/>
      <c r="I664" s="8"/>
      <c r="J664" s="15"/>
      <c r="K664" s="15"/>
      <c r="L664" s="8"/>
    </row>
    <row r="665" spans="1:12" ht="15.75" customHeight="1" x14ac:dyDescent="0.2">
      <c r="A665" s="15"/>
      <c r="B665" s="15"/>
      <c r="C665" s="15"/>
      <c r="D665" s="8"/>
      <c r="E665" s="8"/>
      <c r="F665" s="58"/>
      <c r="G665" s="158"/>
      <c r="H665" s="18"/>
      <c r="I665" s="8"/>
      <c r="J665" s="15"/>
      <c r="K665" s="15"/>
      <c r="L665" s="8"/>
    </row>
    <row r="666" spans="1:12" ht="15.75" customHeight="1" x14ac:dyDescent="0.2">
      <c r="A666" s="15"/>
      <c r="B666" s="15"/>
      <c r="C666" s="15"/>
      <c r="D666" s="8"/>
      <c r="E666" s="8"/>
      <c r="F666" s="58"/>
      <c r="G666" s="158"/>
      <c r="H666" s="18"/>
      <c r="I666" s="8"/>
      <c r="J666" s="15"/>
      <c r="K666" s="15"/>
      <c r="L666" s="8"/>
    </row>
    <row r="667" spans="1:12" ht="15.75" customHeight="1" x14ac:dyDescent="0.2">
      <c r="A667" s="15"/>
      <c r="B667" s="15"/>
      <c r="C667" s="15"/>
      <c r="D667" s="8"/>
      <c r="E667" s="8"/>
      <c r="F667" s="58"/>
      <c r="G667" s="158"/>
      <c r="H667" s="18"/>
      <c r="I667" s="8"/>
      <c r="J667" s="15"/>
      <c r="K667" s="15"/>
      <c r="L667" s="8"/>
    </row>
    <row r="668" spans="1:12" ht="15.75" customHeight="1" x14ac:dyDescent="0.2">
      <c r="A668" s="15"/>
      <c r="B668" s="15"/>
      <c r="C668" s="15"/>
      <c r="D668" s="8"/>
      <c r="E668" s="8"/>
      <c r="F668" s="58"/>
      <c r="G668" s="158"/>
      <c r="H668" s="18"/>
      <c r="I668" s="8"/>
      <c r="J668" s="15"/>
      <c r="K668" s="15"/>
      <c r="L668" s="8"/>
    </row>
    <row r="669" spans="1:12" ht="15.75" customHeight="1" x14ac:dyDescent="0.2">
      <c r="A669" s="15"/>
      <c r="B669" s="15"/>
      <c r="C669" s="15"/>
      <c r="D669" s="8"/>
      <c r="E669" s="8"/>
      <c r="F669" s="58"/>
      <c r="G669" s="158"/>
      <c r="H669" s="18"/>
      <c r="I669" s="8"/>
      <c r="J669" s="15"/>
      <c r="K669" s="15"/>
      <c r="L669" s="8"/>
    </row>
    <row r="670" spans="1:12" ht="15.75" customHeight="1" x14ac:dyDescent="0.2">
      <c r="A670" s="15"/>
      <c r="B670" s="15"/>
      <c r="C670" s="15"/>
      <c r="D670" s="8"/>
      <c r="E670" s="8"/>
      <c r="F670" s="58"/>
      <c r="G670" s="158"/>
      <c r="H670" s="18"/>
      <c r="I670" s="8"/>
      <c r="J670" s="15"/>
      <c r="K670" s="15"/>
      <c r="L670" s="8"/>
    </row>
    <row r="671" spans="1:12" ht="15.75" customHeight="1" x14ac:dyDescent="0.2">
      <c r="A671" s="15"/>
      <c r="B671" s="15"/>
      <c r="C671" s="15"/>
      <c r="D671" s="8"/>
      <c r="E671" s="8"/>
      <c r="F671" s="58"/>
      <c r="G671" s="158"/>
      <c r="H671" s="18"/>
      <c r="I671" s="8"/>
      <c r="J671" s="15"/>
      <c r="K671" s="15"/>
      <c r="L671" s="8"/>
    </row>
    <row r="672" spans="1:12" ht="15.75" customHeight="1" x14ac:dyDescent="0.2">
      <c r="A672" s="15"/>
      <c r="B672" s="15"/>
      <c r="C672" s="15"/>
      <c r="D672" s="8"/>
      <c r="E672" s="8"/>
      <c r="F672" s="58"/>
      <c r="G672" s="158"/>
      <c r="H672" s="18"/>
      <c r="I672" s="8"/>
      <c r="J672" s="15"/>
      <c r="K672" s="15"/>
      <c r="L672" s="8"/>
    </row>
    <row r="673" spans="1:12" ht="15.75" customHeight="1" x14ac:dyDescent="0.2">
      <c r="A673" s="15"/>
      <c r="B673" s="15"/>
      <c r="C673" s="15"/>
      <c r="D673" s="8"/>
      <c r="E673" s="8"/>
      <c r="F673" s="58"/>
      <c r="G673" s="158"/>
      <c r="H673" s="18"/>
      <c r="I673" s="8"/>
      <c r="J673" s="15"/>
      <c r="K673" s="15"/>
      <c r="L673" s="8"/>
    </row>
    <row r="674" spans="1:12" ht="15.75" customHeight="1" x14ac:dyDescent="0.2">
      <c r="A674" s="15"/>
      <c r="B674" s="15"/>
      <c r="C674" s="15"/>
      <c r="D674" s="8"/>
      <c r="E674" s="8"/>
      <c r="F674" s="58"/>
      <c r="G674" s="158"/>
      <c r="H674" s="18"/>
      <c r="I674" s="8"/>
      <c r="J674" s="15"/>
      <c r="K674" s="15"/>
      <c r="L674" s="8"/>
    </row>
    <row r="675" spans="1:12" ht="15.75" customHeight="1" x14ac:dyDescent="0.2">
      <c r="A675" s="15"/>
      <c r="B675" s="15"/>
      <c r="C675" s="15"/>
      <c r="D675" s="8"/>
      <c r="E675" s="8"/>
      <c r="F675" s="58"/>
      <c r="G675" s="158"/>
      <c r="H675" s="18"/>
      <c r="I675" s="8"/>
      <c r="J675" s="15"/>
      <c r="K675" s="15"/>
      <c r="L675" s="8"/>
    </row>
    <row r="676" spans="1:12" ht="15.75" customHeight="1" x14ac:dyDescent="0.2">
      <c r="A676" s="15"/>
      <c r="B676" s="15"/>
      <c r="C676" s="15"/>
      <c r="D676" s="8"/>
      <c r="E676" s="8"/>
      <c r="F676" s="58"/>
      <c r="G676" s="158"/>
      <c r="H676" s="18"/>
      <c r="I676" s="8"/>
      <c r="J676" s="15"/>
      <c r="K676" s="15"/>
      <c r="L676" s="8"/>
    </row>
    <row r="677" spans="1:12" ht="15.75" customHeight="1" x14ac:dyDescent="0.2">
      <c r="A677" s="15"/>
      <c r="B677" s="15"/>
      <c r="C677" s="15"/>
      <c r="D677" s="8"/>
      <c r="E677" s="8"/>
      <c r="F677" s="58"/>
      <c r="G677" s="158"/>
      <c r="H677" s="18"/>
      <c r="I677" s="8"/>
      <c r="J677" s="15"/>
      <c r="K677" s="15"/>
      <c r="L677" s="8"/>
    </row>
    <row r="678" spans="1:12" ht="15.75" customHeight="1" x14ac:dyDescent="0.2">
      <c r="A678" s="15"/>
      <c r="B678" s="15"/>
      <c r="C678" s="15"/>
      <c r="D678" s="8"/>
      <c r="E678" s="8"/>
      <c r="F678" s="58"/>
      <c r="G678" s="158"/>
      <c r="H678" s="18"/>
      <c r="I678" s="8"/>
      <c r="J678" s="15"/>
      <c r="K678" s="15"/>
      <c r="L678" s="8"/>
    </row>
    <row r="679" spans="1:12" ht="15.75" customHeight="1" x14ac:dyDescent="0.2">
      <c r="A679" s="15"/>
      <c r="B679" s="15"/>
      <c r="C679" s="15"/>
      <c r="D679" s="8"/>
      <c r="E679" s="8"/>
      <c r="F679" s="58"/>
      <c r="G679" s="158"/>
      <c r="H679" s="18"/>
      <c r="I679" s="8"/>
      <c r="J679" s="15"/>
      <c r="K679" s="15"/>
      <c r="L679" s="8"/>
    </row>
    <row r="680" spans="1:12" ht="15.75" customHeight="1" x14ac:dyDescent="0.2">
      <c r="A680" s="15"/>
      <c r="B680" s="15"/>
      <c r="C680" s="15"/>
      <c r="D680" s="8"/>
      <c r="E680" s="8"/>
      <c r="F680" s="58"/>
      <c r="G680" s="158"/>
      <c r="H680" s="18"/>
      <c r="I680" s="8"/>
      <c r="J680" s="15"/>
      <c r="K680" s="15"/>
      <c r="L680" s="8"/>
    </row>
    <row r="681" spans="1:12" ht="15.75" customHeight="1" x14ac:dyDescent="0.2">
      <c r="A681" s="15"/>
      <c r="B681" s="15"/>
      <c r="C681" s="15"/>
      <c r="D681" s="8"/>
      <c r="E681" s="8"/>
      <c r="F681" s="58"/>
      <c r="G681" s="158"/>
      <c r="H681" s="18"/>
      <c r="I681" s="8"/>
      <c r="J681" s="15"/>
      <c r="K681" s="15"/>
      <c r="L681" s="8"/>
    </row>
    <row r="682" spans="1:12" ht="15.75" customHeight="1" x14ac:dyDescent="0.2">
      <c r="A682" s="15"/>
      <c r="B682" s="15"/>
      <c r="C682" s="15"/>
      <c r="D682" s="8"/>
      <c r="E682" s="8"/>
      <c r="F682" s="58"/>
      <c r="G682" s="158"/>
      <c r="H682" s="18"/>
      <c r="I682" s="8"/>
      <c r="J682" s="15"/>
      <c r="K682" s="15"/>
      <c r="L682" s="8"/>
    </row>
    <row r="683" spans="1:12" ht="15.75" customHeight="1" x14ac:dyDescent="0.2">
      <c r="A683" s="15"/>
      <c r="B683" s="15"/>
      <c r="C683" s="15"/>
      <c r="D683" s="8"/>
      <c r="E683" s="8"/>
      <c r="F683" s="58"/>
      <c r="G683" s="158"/>
      <c r="H683" s="18"/>
      <c r="I683" s="8"/>
      <c r="J683" s="15"/>
      <c r="K683" s="15"/>
      <c r="L683" s="8"/>
    </row>
    <row r="684" spans="1:12" ht="15.75" customHeight="1" x14ac:dyDescent="0.2">
      <c r="A684" s="15"/>
      <c r="B684" s="15"/>
      <c r="C684" s="15"/>
      <c r="D684" s="8"/>
      <c r="E684" s="8"/>
      <c r="F684" s="58"/>
      <c r="G684" s="158"/>
      <c r="H684" s="18"/>
      <c r="I684" s="8"/>
      <c r="J684" s="15"/>
      <c r="K684" s="15"/>
      <c r="L684" s="8"/>
    </row>
    <row r="685" spans="1:12" ht="15.75" customHeight="1" x14ac:dyDescent="0.2">
      <c r="A685" s="15"/>
      <c r="B685" s="15"/>
      <c r="C685" s="15"/>
      <c r="D685" s="8"/>
      <c r="E685" s="8"/>
      <c r="F685" s="58"/>
      <c r="G685" s="158"/>
      <c r="H685" s="18"/>
      <c r="I685" s="8"/>
      <c r="J685" s="15"/>
      <c r="K685" s="15"/>
      <c r="L685" s="8"/>
    </row>
    <row r="686" spans="1:12" ht="15.75" customHeight="1" x14ac:dyDescent="0.2">
      <c r="A686" s="15"/>
      <c r="B686" s="15"/>
      <c r="C686" s="15"/>
      <c r="D686" s="8"/>
      <c r="E686" s="8"/>
      <c r="F686" s="58"/>
      <c r="G686" s="158"/>
      <c r="H686" s="18"/>
      <c r="I686" s="8"/>
      <c r="J686" s="15"/>
      <c r="K686" s="15"/>
      <c r="L686" s="8"/>
    </row>
    <row r="687" spans="1:12" ht="15.75" customHeight="1" x14ac:dyDescent="0.2">
      <c r="A687" s="15"/>
      <c r="B687" s="15"/>
      <c r="C687" s="15"/>
      <c r="D687" s="8"/>
      <c r="E687" s="8"/>
      <c r="F687" s="58"/>
      <c r="G687" s="158"/>
      <c r="H687" s="18"/>
      <c r="I687" s="8"/>
      <c r="J687" s="15"/>
      <c r="K687" s="15"/>
      <c r="L687" s="8"/>
    </row>
    <row r="688" spans="1:12" ht="15.75" customHeight="1" x14ac:dyDescent="0.2">
      <c r="A688" s="15"/>
      <c r="B688" s="15"/>
      <c r="C688" s="15"/>
      <c r="D688" s="8"/>
      <c r="E688" s="8"/>
      <c r="F688" s="58"/>
      <c r="G688" s="158"/>
      <c r="H688" s="18"/>
      <c r="I688" s="8"/>
      <c r="J688" s="15"/>
      <c r="K688" s="15"/>
      <c r="L688" s="8"/>
    </row>
    <row r="689" spans="1:12" ht="15.75" customHeight="1" x14ac:dyDescent="0.2">
      <c r="A689" s="15"/>
      <c r="B689" s="15"/>
      <c r="C689" s="15"/>
      <c r="D689" s="8"/>
      <c r="E689" s="8"/>
      <c r="F689" s="58"/>
      <c r="G689" s="158"/>
      <c r="H689" s="18"/>
      <c r="I689" s="8"/>
      <c r="J689" s="15"/>
      <c r="K689" s="15"/>
      <c r="L689" s="8"/>
    </row>
    <row r="690" spans="1:12" ht="15.75" customHeight="1" x14ac:dyDescent="0.2">
      <c r="A690" s="15"/>
      <c r="B690" s="15"/>
      <c r="C690" s="15"/>
      <c r="D690" s="8"/>
      <c r="E690" s="8"/>
      <c r="F690" s="58"/>
      <c r="G690" s="158"/>
      <c r="H690" s="18"/>
      <c r="I690" s="8"/>
      <c r="J690" s="15"/>
      <c r="K690" s="15"/>
      <c r="L690" s="8"/>
    </row>
    <row r="691" spans="1:12" ht="15.75" customHeight="1" x14ac:dyDescent="0.2">
      <c r="A691" s="15"/>
      <c r="B691" s="15"/>
      <c r="C691" s="15"/>
      <c r="D691" s="8"/>
      <c r="E691" s="8"/>
      <c r="F691" s="58"/>
      <c r="G691" s="158"/>
      <c r="H691" s="18"/>
      <c r="I691" s="8"/>
      <c r="J691" s="15"/>
      <c r="K691" s="15"/>
      <c r="L691" s="8"/>
    </row>
    <row r="692" spans="1:12" ht="15.75" customHeight="1" x14ac:dyDescent="0.2">
      <c r="A692" s="15"/>
      <c r="B692" s="15"/>
      <c r="C692" s="15"/>
      <c r="D692" s="8"/>
      <c r="E692" s="8"/>
      <c r="F692" s="58"/>
      <c r="G692" s="158"/>
      <c r="H692" s="18"/>
      <c r="I692" s="8"/>
      <c r="J692" s="15"/>
      <c r="K692" s="15"/>
      <c r="L692" s="8"/>
    </row>
    <row r="693" spans="1:12" ht="15.75" customHeight="1" x14ac:dyDescent="0.2">
      <c r="A693" s="15"/>
      <c r="B693" s="15"/>
      <c r="C693" s="15"/>
      <c r="D693" s="8"/>
      <c r="E693" s="8"/>
      <c r="F693" s="58"/>
      <c r="G693" s="158"/>
      <c r="H693" s="18"/>
      <c r="I693" s="8"/>
      <c r="J693" s="15"/>
      <c r="K693" s="15"/>
      <c r="L693" s="8"/>
    </row>
    <row r="694" spans="1:12" ht="15.75" customHeight="1" x14ac:dyDescent="0.2">
      <c r="A694" s="15"/>
      <c r="B694" s="15"/>
      <c r="C694" s="15"/>
      <c r="D694" s="8"/>
      <c r="E694" s="8"/>
      <c r="F694" s="58"/>
      <c r="G694" s="158"/>
      <c r="H694" s="18"/>
      <c r="I694" s="8"/>
      <c r="J694" s="15"/>
      <c r="K694" s="15"/>
      <c r="L694" s="8"/>
    </row>
    <row r="695" spans="1:12" ht="15.75" customHeight="1" x14ac:dyDescent="0.2">
      <c r="A695" s="15"/>
      <c r="B695" s="15"/>
      <c r="C695" s="15"/>
      <c r="D695" s="8"/>
      <c r="E695" s="8"/>
      <c r="F695" s="58"/>
      <c r="G695" s="158"/>
      <c r="H695" s="18"/>
      <c r="I695" s="8"/>
      <c r="J695" s="15"/>
      <c r="K695" s="15"/>
      <c r="L695" s="8"/>
    </row>
    <row r="696" spans="1:12" ht="15.75" customHeight="1" x14ac:dyDescent="0.2">
      <c r="A696" s="15"/>
      <c r="B696" s="15"/>
      <c r="C696" s="15"/>
      <c r="D696" s="8"/>
      <c r="E696" s="8"/>
      <c r="F696" s="58"/>
      <c r="G696" s="158"/>
      <c r="H696" s="18"/>
      <c r="I696" s="8"/>
      <c r="J696" s="15"/>
      <c r="K696" s="15"/>
      <c r="L696" s="8"/>
    </row>
    <row r="697" spans="1:12" ht="15.75" customHeight="1" x14ac:dyDescent="0.2">
      <c r="A697" s="15"/>
      <c r="B697" s="15"/>
      <c r="C697" s="15"/>
      <c r="D697" s="8"/>
      <c r="E697" s="8"/>
      <c r="F697" s="58"/>
      <c r="G697" s="158"/>
      <c r="H697" s="18"/>
      <c r="I697" s="8"/>
      <c r="J697" s="15"/>
      <c r="K697" s="15"/>
      <c r="L697" s="8"/>
    </row>
    <row r="698" spans="1:12" ht="15.75" customHeight="1" x14ac:dyDescent="0.2">
      <c r="A698" s="15"/>
      <c r="B698" s="15"/>
      <c r="C698" s="15"/>
      <c r="D698" s="8"/>
      <c r="E698" s="8"/>
      <c r="F698" s="58"/>
      <c r="G698" s="158"/>
      <c r="H698" s="18"/>
      <c r="I698" s="8"/>
      <c r="J698" s="15"/>
      <c r="K698" s="15"/>
      <c r="L698" s="8"/>
    </row>
    <row r="699" spans="1:12" ht="15.75" customHeight="1" x14ac:dyDescent="0.2">
      <c r="A699" s="15"/>
      <c r="B699" s="15"/>
      <c r="C699" s="15"/>
      <c r="D699" s="8"/>
      <c r="E699" s="8"/>
      <c r="F699" s="58"/>
      <c r="G699" s="158"/>
      <c r="H699" s="18"/>
      <c r="I699" s="8"/>
      <c r="J699" s="15"/>
      <c r="K699" s="15"/>
      <c r="L699" s="8"/>
    </row>
    <row r="700" spans="1:12" ht="15.75" customHeight="1" x14ac:dyDescent="0.2">
      <c r="A700" s="15"/>
      <c r="B700" s="15"/>
      <c r="C700" s="15"/>
      <c r="D700" s="8"/>
      <c r="E700" s="8"/>
      <c r="F700" s="58"/>
      <c r="G700" s="158"/>
      <c r="H700" s="18"/>
      <c r="I700" s="8"/>
      <c r="J700" s="15"/>
      <c r="K700" s="15"/>
      <c r="L700" s="8"/>
    </row>
    <row r="701" spans="1:12" ht="15.75" customHeight="1" x14ac:dyDescent="0.2">
      <c r="A701" s="15"/>
      <c r="B701" s="15"/>
      <c r="C701" s="15"/>
      <c r="D701" s="8"/>
      <c r="E701" s="8"/>
      <c r="F701" s="58"/>
      <c r="G701" s="158"/>
      <c r="H701" s="18"/>
      <c r="I701" s="8"/>
      <c r="J701" s="15"/>
      <c r="K701" s="15"/>
      <c r="L701" s="8"/>
    </row>
    <row r="702" spans="1:12" ht="15.75" customHeight="1" x14ac:dyDescent="0.2">
      <c r="A702" s="15"/>
      <c r="B702" s="15"/>
      <c r="C702" s="15"/>
      <c r="D702" s="8"/>
      <c r="E702" s="8"/>
      <c r="F702" s="58"/>
      <c r="G702" s="158"/>
      <c r="H702" s="18"/>
      <c r="I702" s="8"/>
      <c r="J702" s="15"/>
      <c r="K702" s="15"/>
      <c r="L702" s="8"/>
    </row>
    <row r="703" spans="1:12" ht="15.75" customHeight="1" x14ac:dyDescent="0.2">
      <c r="A703" s="15"/>
      <c r="B703" s="15"/>
      <c r="C703" s="15"/>
      <c r="D703" s="8"/>
      <c r="E703" s="8"/>
      <c r="F703" s="58"/>
      <c r="G703" s="158"/>
      <c r="H703" s="18"/>
      <c r="I703" s="8"/>
      <c r="J703" s="15"/>
      <c r="K703" s="15"/>
      <c r="L703" s="8"/>
    </row>
    <row r="704" spans="1:12" ht="15.75" customHeight="1" x14ac:dyDescent="0.2">
      <c r="A704" s="15"/>
      <c r="B704" s="15"/>
      <c r="C704" s="15"/>
      <c r="D704" s="8"/>
      <c r="E704" s="8"/>
      <c r="F704" s="58"/>
      <c r="G704" s="158"/>
      <c r="H704" s="18"/>
      <c r="I704" s="8"/>
      <c r="J704" s="15"/>
      <c r="K704" s="15"/>
      <c r="L704" s="8"/>
    </row>
    <row r="705" spans="1:12" ht="15.75" customHeight="1" x14ac:dyDescent="0.2">
      <c r="A705" s="15"/>
      <c r="B705" s="15"/>
      <c r="C705" s="15"/>
      <c r="D705" s="8"/>
      <c r="E705" s="8"/>
      <c r="F705" s="58"/>
      <c r="G705" s="158"/>
      <c r="H705" s="18"/>
      <c r="I705" s="8"/>
      <c r="J705" s="15"/>
      <c r="K705" s="15"/>
      <c r="L705" s="8"/>
    </row>
    <row r="706" spans="1:12" ht="15.75" customHeight="1" x14ac:dyDescent="0.2">
      <c r="A706" s="15"/>
      <c r="B706" s="15"/>
      <c r="C706" s="15"/>
      <c r="D706" s="8"/>
      <c r="E706" s="8"/>
      <c r="F706" s="58"/>
      <c r="G706" s="158"/>
      <c r="H706" s="18"/>
      <c r="I706" s="8"/>
      <c r="J706" s="15"/>
      <c r="K706" s="15"/>
      <c r="L706" s="8"/>
    </row>
    <row r="707" spans="1:12" ht="15.75" customHeight="1" x14ac:dyDescent="0.2">
      <c r="A707" s="15"/>
      <c r="B707" s="15"/>
      <c r="C707" s="15"/>
      <c r="D707" s="8"/>
      <c r="E707" s="8"/>
      <c r="F707" s="58"/>
      <c r="G707" s="158"/>
      <c r="H707" s="18"/>
      <c r="I707" s="8"/>
      <c r="J707" s="15"/>
      <c r="K707" s="15"/>
      <c r="L707" s="8"/>
    </row>
    <row r="708" spans="1:12" ht="15.75" customHeight="1" x14ac:dyDescent="0.2">
      <c r="A708" s="15"/>
      <c r="B708" s="15"/>
      <c r="C708" s="15"/>
      <c r="D708" s="8"/>
      <c r="E708" s="8"/>
      <c r="F708" s="58"/>
      <c r="G708" s="158"/>
      <c r="H708" s="18"/>
      <c r="I708" s="8"/>
      <c r="J708" s="15"/>
      <c r="K708" s="15"/>
      <c r="L708" s="8"/>
    </row>
    <row r="709" spans="1:12" ht="15.75" customHeight="1" x14ac:dyDescent="0.2">
      <c r="A709" s="15"/>
      <c r="B709" s="15"/>
      <c r="C709" s="15"/>
      <c r="D709" s="8"/>
      <c r="E709" s="8"/>
      <c r="F709" s="58"/>
      <c r="G709" s="158"/>
      <c r="H709" s="18"/>
      <c r="I709" s="8"/>
      <c r="J709" s="15"/>
      <c r="K709" s="15"/>
      <c r="L709" s="8"/>
    </row>
    <row r="710" spans="1:12" ht="15.75" customHeight="1" x14ac:dyDescent="0.2">
      <c r="A710" s="15"/>
      <c r="B710" s="15"/>
      <c r="C710" s="15"/>
      <c r="D710" s="8"/>
      <c r="E710" s="8"/>
      <c r="F710" s="58"/>
      <c r="G710" s="158"/>
      <c r="H710" s="18"/>
      <c r="I710" s="8"/>
      <c r="J710" s="15"/>
      <c r="K710" s="15"/>
      <c r="L710" s="8"/>
    </row>
    <row r="711" spans="1:12" ht="15.75" customHeight="1" x14ac:dyDescent="0.2">
      <c r="A711" s="15"/>
      <c r="B711" s="15"/>
      <c r="C711" s="15"/>
      <c r="D711" s="8"/>
      <c r="E711" s="8"/>
      <c r="F711" s="58"/>
      <c r="G711" s="158"/>
      <c r="H711" s="18"/>
      <c r="I711" s="8"/>
      <c r="J711" s="15"/>
      <c r="K711" s="15"/>
      <c r="L711" s="8"/>
    </row>
    <row r="712" spans="1:12" ht="15.75" customHeight="1" x14ac:dyDescent="0.2">
      <c r="A712" s="15"/>
      <c r="B712" s="15"/>
      <c r="C712" s="15"/>
      <c r="D712" s="8"/>
      <c r="E712" s="8"/>
      <c r="F712" s="58"/>
      <c r="G712" s="158"/>
      <c r="H712" s="18"/>
      <c r="I712" s="8"/>
      <c r="J712" s="15"/>
      <c r="K712" s="15"/>
      <c r="L712" s="8"/>
    </row>
    <row r="713" spans="1:12" ht="15.75" customHeight="1" x14ac:dyDescent="0.2">
      <c r="A713" s="15"/>
      <c r="B713" s="15"/>
      <c r="C713" s="15"/>
      <c r="D713" s="8"/>
      <c r="E713" s="8"/>
      <c r="F713" s="58"/>
      <c r="G713" s="158"/>
      <c r="H713" s="18"/>
      <c r="I713" s="8"/>
      <c r="J713" s="15"/>
      <c r="K713" s="15"/>
      <c r="L713" s="8"/>
    </row>
    <row r="714" spans="1:12" ht="15.75" customHeight="1" x14ac:dyDescent="0.2">
      <c r="A714" s="15"/>
      <c r="B714" s="15"/>
      <c r="C714" s="15"/>
      <c r="D714" s="8"/>
      <c r="E714" s="8"/>
      <c r="F714" s="58"/>
      <c r="G714" s="158"/>
      <c r="H714" s="18"/>
      <c r="I714" s="8"/>
      <c r="J714" s="15"/>
      <c r="K714" s="15"/>
      <c r="L714" s="8"/>
    </row>
    <row r="715" spans="1:12" ht="15.75" customHeight="1" x14ac:dyDescent="0.2">
      <c r="A715" s="15"/>
      <c r="B715" s="15"/>
      <c r="C715" s="15"/>
      <c r="D715" s="8"/>
      <c r="E715" s="8"/>
      <c r="F715" s="58"/>
      <c r="G715" s="158"/>
      <c r="H715" s="18"/>
      <c r="I715" s="8"/>
      <c r="J715" s="15"/>
      <c r="K715" s="15"/>
      <c r="L715" s="8"/>
    </row>
    <row r="716" spans="1:12" ht="15.75" customHeight="1" x14ac:dyDescent="0.2">
      <c r="A716" s="15"/>
      <c r="B716" s="15"/>
      <c r="C716" s="15"/>
      <c r="D716" s="8"/>
      <c r="E716" s="8"/>
      <c r="F716" s="58"/>
      <c r="G716" s="158"/>
      <c r="H716" s="18"/>
      <c r="I716" s="8"/>
      <c r="J716" s="15"/>
      <c r="K716" s="15"/>
      <c r="L716" s="8"/>
    </row>
    <row r="717" spans="1:12" ht="15.75" customHeight="1" x14ac:dyDescent="0.2">
      <c r="A717" s="15"/>
      <c r="B717" s="15"/>
      <c r="C717" s="15"/>
      <c r="D717" s="8"/>
      <c r="E717" s="8"/>
      <c r="F717" s="58"/>
      <c r="G717" s="158"/>
      <c r="H717" s="18"/>
      <c r="I717" s="8"/>
      <c r="J717" s="15"/>
      <c r="K717" s="15"/>
      <c r="L717" s="8"/>
    </row>
    <row r="718" spans="1:12" ht="15.75" customHeight="1" x14ac:dyDescent="0.2">
      <c r="A718" s="15"/>
      <c r="B718" s="15"/>
      <c r="C718" s="15"/>
      <c r="D718" s="8"/>
      <c r="E718" s="8"/>
      <c r="F718" s="58"/>
      <c r="G718" s="158"/>
      <c r="H718" s="18"/>
      <c r="I718" s="8"/>
      <c r="J718" s="15"/>
      <c r="K718" s="15"/>
      <c r="L718" s="8"/>
    </row>
    <row r="719" spans="1:12" ht="15.75" customHeight="1" x14ac:dyDescent="0.2">
      <c r="A719" s="15"/>
      <c r="B719" s="15"/>
      <c r="C719" s="15"/>
      <c r="D719" s="8"/>
      <c r="E719" s="8"/>
      <c r="F719" s="58"/>
      <c r="G719" s="158"/>
      <c r="H719" s="18"/>
      <c r="I719" s="8"/>
      <c r="J719" s="15"/>
      <c r="K719" s="15"/>
      <c r="L719" s="8"/>
    </row>
    <row r="720" spans="1:12" ht="15.75" customHeight="1" x14ac:dyDescent="0.2">
      <c r="A720" s="15"/>
      <c r="B720" s="15"/>
      <c r="C720" s="15"/>
      <c r="D720" s="8"/>
      <c r="E720" s="8"/>
      <c r="F720" s="58"/>
      <c r="G720" s="158"/>
      <c r="H720" s="18"/>
      <c r="I720" s="8"/>
      <c r="J720" s="15"/>
      <c r="K720" s="15"/>
      <c r="L720" s="8"/>
    </row>
    <row r="721" spans="1:12" ht="15.75" customHeight="1" x14ac:dyDescent="0.2">
      <c r="A721" s="15"/>
      <c r="B721" s="15"/>
      <c r="C721" s="15"/>
      <c r="D721" s="8"/>
      <c r="E721" s="8"/>
      <c r="F721" s="58"/>
      <c r="G721" s="158"/>
      <c r="H721" s="18"/>
      <c r="I721" s="8"/>
      <c r="J721" s="15"/>
      <c r="K721" s="15"/>
      <c r="L721" s="8"/>
    </row>
    <row r="722" spans="1:12" ht="15.75" customHeight="1" x14ac:dyDescent="0.2">
      <c r="A722" s="15"/>
      <c r="B722" s="15"/>
      <c r="C722" s="15"/>
      <c r="D722" s="8"/>
      <c r="E722" s="8"/>
      <c r="F722" s="58"/>
      <c r="G722" s="158"/>
      <c r="H722" s="18"/>
      <c r="I722" s="8"/>
      <c r="J722" s="15"/>
      <c r="K722" s="15"/>
      <c r="L722" s="8"/>
    </row>
    <row r="723" spans="1:12" ht="15.75" customHeight="1" x14ac:dyDescent="0.2">
      <c r="A723" s="15"/>
      <c r="B723" s="15"/>
      <c r="C723" s="15"/>
      <c r="D723" s="8"/>
      <c r="E723" s="8"/>
      <c r="F723" s="58"/>
      <c r="G723" s="158"/>
      <c r="H723" s="18"/>
      <c r="I723" s="8"/>
      <c r="J723" s="15"/>
      <c r="K723" s="15"/>
      <c r="L723" s="8"/>
    </row>
    <row r="724" spans="1:12" ht="15.75" customHeight="1" x14ac:dyDescent="0.2">
      <c r="A724" s="15"/>
      <c r="B724" s="15"/>
      <c r="C724" s="15"/>
      <c r="D724" s="8"/>
      <c r="E724" s="8"/>
      <c r="F724" s="58"/>
      <c r="G724" s="158"/>
      <c r="H724" s="18"/>
      <c r="I724" s="8"/>
      <c r="J724" s="15"/>
      <c r="K724" s="15"/>
      <c r="L724" s="8"/>
    </row>
    <row r="725" spans="1:12" ht="15.75" customHeight="1" x14ac:dyDescent="0.2">
      <c r="A725" s="15"/>
      <c r="B725" s="15"/>
      <c r="C725" s="15"/>
      <c r="D725" s="8"/>
      <c r="E725" s="8"/>
      <c r="F725" s="58"/>
      <c r="G725" s="158"/>
      <c r="H725" s="18"/>
      <c r="I725" s="8"/>
      <c r="J725" s="15"/>
      <c r="K725" s="15"/>
      <c r="L725" s="8"/>
    </row>
    <row r="726" spans="1:12" ht="15.75" customHeight="1" x14ac:dyDescent="0.2">
      <c r="A726" s="15"/>
      <c r="B726" s="15"/>
      <c r="C726" s="15"/>
      <c r="D726" s="8"/>
      <c r="E726" s="8"/>
      <c r="F726" s="58"/>
      <c r="G726" s="158"/>
      <c r="H726" s="18"/>
      <c r="I726" s="8"/>
      <c r="J726" s="15"/>
      <c r="K726" s="15"/>
      <c r="L726" s="8"/>
    </row>
    <row r="727" spans="1:12" ht="15.75" customHeight="1" x14ac:dyDescent="0.2">
      <c r="A727" s="15"/>
      <c r="B727" s="15"/>
      <c r="C727" s="15"/>
      <c r="D727" s="8"/>
      <c r="E727" s="8"/>
      <c r="F727" s="58"/>
      <c r="G727" s="158"/>
      <c r="H727" s="18"/>
      <c r="I727" s="8"/>
      <c r="J727" s="15"/>
      <c r="K727" s="15"/>
      <c r="L727" s="8"/>
    </row>
    <row r="728" spans="1:12" ht="15.75" customHeight="1" x14ac:dyDescent="0.2">
      <c r="A728" s="15"/>
      <c r="B728" s="15"/>
      <c r="C728" s="15"/>
      <c r="D728" s="8"/>
      <c r="E728" s="8"/>
      <c r="F728" s="58"/>
      <c r="G728" s="158"/>
      <c r="H728" s="18"/>
      <c r="I728" s="8"/>
      <c r="J728" s="15"/>
      <c r="K728" s="15"/>
      <c r="L728" s="8"/>
    </row>
    <row r="729" spans="1:12" ht="15.75" customHeight="1" x14ac:dyDescent="0.2">
      <c r="A729" s="15"/>
      <c r="B729" s="15"/>
      <c r="C729" s="15"/>
      <c r="D729" s="8"/>
      <c r="E729" s="8"/>
      <c r="F729" s="58"/>
      <c r="G729" s="158"/>
      <c r="H729" s="18"/>
      <c r="I729" s="8"/>
      <c r="J729" s="15"/>
      <c r="K729" s="15"/>
      <c r="L729" s="8"/>
    </row>
    <row r="730" spans="1:12" ht="15.75" customHeight="1" x14ac:dyDescent="0.2">
      <c r="A730" s="15"/>
      <c r="B730" s="15"/>
      <c r="C730" s="15"/>
      <c r="D730" s="8"/>
      <c r="E730" s="8"/>
      <c r="F730" s="58"/>
      <c r="G730" s="158"/>
      <c r="H730" s="18"/>
      <c r="I730" s="8"/>
      <c r="J730" s="15"/>
      <c r="K730" s="15"/>
      <c r="L730" s="8"/>
    </row>
    <row r="731" spans="1:12" ht="15.75" customHeight="1" x14ac:dyDescent="0.2">
      <c r="A731" s="15"/>
      <c r="B731" s="15"/>
      <c r="C731" s="15"/>
      <c r="D731" s="8"/>
      <c r="E731" s="8"/>
      <c r="F731" s="58"/>
      <c r="G731" s="158"/>
      <c r="H731" s="18"/>
      <c r="I731" s="8"/>
      <c r="J731" s="15"/>
      <c r="K731" s="15"/>
      <c r="L731" s="8"/>
    </row>
    <row r="732" spans="1:12" ht="15.75" customHeight="1" x14ac:dyDescent="0.2">
      <c r="A732" s="15"/>
      <c r="B732" s="15"/>
      <c r="C732" s="15"/>
      <c r="D732" s="8"/>
      <c r="E732" s="8"/>
      <c r="F732" s="58"/>
      <c r="G732" s="158"/>
      <c r="H732" s="18"/>
      <c r="I732" s="8"/>
      <c r="J732" s="15"/>
      <c r="K732" s="15"/>
      <c r="L732" s="8"/>
    </row>
    <row r="733" spans="1:12" ht="15.75" customHeight="1" x14ac:dyDescent="0.2">
      <c r="A733" s="15"/>
      <c r="B733" s="15"/>
      <c r="C733" s="15"/>
      <c r="D733" s="8"/>
      <c r="E733" s="8"/>
      <c r="F733" s="58"/>
      <c r="G733" s="158"/>
      <c r="H733" s="18"/>
      <c r="I733" s="8"/>
      <c r="J733" s="15"/>
      <c r="K733" s="15"/>
      <c r="L733" s="8"/>
    </row>
    <row r="734" spans="1:12" ht="15.75" customHeight="1" x14ac:dyDescent="0.2">
      <c r="A734" s="15"/>
      <c r="B734" s="15"/>
      <c r="C734" s="15"/>
      <c r="D734" s="8"/>
      <c r="E734" s="8"/>
      <c r="F734" s="58"/>
      <c r="G734" s="158"/>
      <c r="H734" s="18"/>
      <c r="I734" s="8"/>
      <c r="J734" s="15"/>
      <c r="K734" s="15"/>
      <c r="L734" s="8"/>
    </row>
    <row r="735" spans="1:12" ht="15.75" customHeight="1" x14ac:dyDescent="0.2">
      <c r="A735" s="15"/>
      <c r="B735" s="15"/>
      <c r="C735" s="15"/>
      <c r="D735" s="8"/>
      <c r="E735" s="8"/>
      <c r="F735" s="58"/>
      <c r="G735" s="158"/>
      <c r="H735" s="18"/>
      <c r="I735" s="8"/>
      <c r="J735" s="15"/>
      <c r="K735" s="15"/>
      <c r="L735" s="8"/>
    </row>
    <row r="736" spans="1:12" ht="15.75" customHeight="1" x14ac:dyDescent="0.2">
      <c r="A736" s="15"/>
      <c r="B736" s="15"/>
      <c r="C736" s="15"/>
      <c r="D736" s="8"/>
      <c r="E736" s="8"/>
      <c r="F736" s="58"/>
      <c r="G736" s="158"/>
      <c r="H736" s="18"/>
      <c r="I736" s="8"/>
      <c r="J736" s="15"/>
      <c r="K736" s="15"/>
      <c r="L736" s="8"/>
    </row>
    <row r="737" spans="1:12" ht="15.75" customHeight="1" x14ac:dyDescent="0.2">
      <c r="A737" s="15"/>
      <c r="B737" s="15"/>
      <c r="C737" s="15"/>
      <c r="D737" s="8"/>
      <c r="E737" s="8"/>
      <c r="F737" s="58"/>
      <c r="G737" s="158"/>
      <c r="H737" s="18"/>
      <c r="I737" s="8"/>
      <c r="J737" s="15"/>
      <c r="K737" s="15"/>
      <c r="L737" s="8"/>
    </row>
    <row r="738" spans="1:12" ht="15.75" customHeight="1" x14ac:dyDescent="0.2">
      <c r="A738" s="15"/>
      <c r="B738" s="15"/>
      <c r="C738" s="15"/>
      <c r="D738" s="8"/>
      <c r="E738" s="8"/>
      <c r="F738" s="58"/>
      <c r="G738" s="158"/>
      <c r="H738" s="18"/>
      <c r="I738" s="8"/>
      <c r="J738" s="15"/>
      <c r="K738" s="15"/>
      <c r="L738" s="8"/>
    </row>
    <row r="739" spans="1:12" ht="15.75" customHeight="1" x14ac:dyDescent="0.2">
      <c r="A739" s="15"/>
      <c r="B739" s="15"/>
      <c r="C739" s="15"/>
      <c r="D739" s="8"/>
      <c r="E739" s="8"/>
      <c r="F739" s="58"/>
      <c r="G739" s="158"/>
      <c r="H739" s="18"/>
      <c r="I739" s="8"/>
      <c r="J739" s="15"/>
      <c r="K739" s="15"/>
      <c r="L739" s="8"/>
    </row>
    <row r="740" spans="1:12" ht="15.75" customHeight="1" x14ac:dyDescent="0.2">
      <c r="A740" s="15"/>
      <c r="B740" s="15"/>
      <c r="C740" s="15"/>
      <c r="D740" s="8"/>
      <c r="E740" s="8"/>
      <c r="F740" s="58"/>
      <c r="G740" s="158"/>
      <c r="H740" s="18"/>
      <c r="I740" s="8"/>
      <c r="J740" s="15"/>
      <c r="K740" s="15"/>
      <c r="L740" s="8"/>
    </row>
    <row r="741" spans="1:12" ht="15.75" customHeight="1" x14ac:dyDescent="0.2">
      <c r="A741" s="15"/>
      <c r="B741" s="15"/>
      <c r="C741" s="15"/>
      <c r="D741" s="8"/>
      <c r="E741" s="8"/>
      <c r="F741" s="58"/>
      <c r="G741" s="158"/>
      <c r="H741" s="18"/>
      <c r="I741" s="8"/>
      <c r="J741" s="15"/>
      <c r="K741" s="15"/>
      <c r="L741" s="8"/>
    </row>
    <row r="742" spans="1:12" ht="15.75" customHeight="1" x14ac:dyDescent="0.2">
      <c r="A742" s="15"/>
      <c r="B742" s="15"/>
      <c r="C742" s="15"/>
      <c r="D742" s="8"/>
      <c r="E742" s="8"/>
      <c r="F742" s="58"/>
      <c r="G742" s="158"/>
      <c r="H742" s="18"/>
      <c r="I742" s="8"/>
      <c r="J742" s="15"/>
      <c r="K742" s="15"/>
      <c r="L742" s="8"/>
    </row>
    <row r="743" spans="1:12" ht="15.75" customHeight="1" x14ac:dyDescent="0.2">
      <c r="A743" s="15"/>
      <c r="B743" s="15"/>
      <c r="C743" s="15"/>
      <c r="D743" s="8"/>
      <c r="E743" s="8"/>
      <c r="F743" s="58"/>
      <c r="G743" s="158"/>
      <c r="H743" s="18"/>
      <c r="I743" s="8"/>
      <c r="J743" s="15"/>
      <c r="K743" s="15"/>
      <c r="L743" s="8"/>
    </row>
    <row r="744" spans="1:12" ht="15.75" customHeight="1" x14ac:dyDescent="0.2">
      <c r="A744" s="15"/>
      <c r="B744" s="15"/>
      <c r="C744" s="15"/>
      <c r="D744" s="8"/>
      <c r="E744" s="8"/>
      <c r="F744" s="58"/>
      <c r="G744" s="158"/>
      <c r="H744" s="18"/>
      <c r="I744" s="8"/>
      <c r="J744" s="15"/>
      <c r="K744" s="15"/>
      <c r="L744" s="8"/>
    </row>
    <row r="745" spans="1:12" ht="15.75" customHeight="1" x14ac:dyDescent="0.2">
      <c r="A745" s="15"/>
      <c r="B745" s="15"/>
      <c r="C745" s="15"/>
      <c r="D745" s="8"/>
      <c r="E745" s="8"/>
      <c r="F745" s="58"/>
      <c r="G745" s="158"/>
      <c r="H745" s="18"/>
      <c r="I745" s="8"/>
      <c r="J745" s="15"/>
      <c r="K745" s="15"/>
      <c r="L745" s="8"/>
    </row>
    <row r="746" spans="1:12" ht="15.75" customHeight="1" x14ac:dyDescent="0.2">
      <c r="A746" s="15"/>
      <c r="B746" s="15"/>
      <c r="C746" s="15"/>
      <c r="D746" s="8"/>
      <c r="E746" s="8"/>
      <c r="F746" s="58"/>
      <c r="G746" s="158"/>
      <c r="H746" s="18"/>
      <c r="I746" s="8"/>
      <c r="J746" s="15"/>
      <c r="K746" s="15"/>
      <c r="L746" s="8"/>
    </row>
    <row r="747" spans="1:12" ht="15.75" customHeight="1" x14ac:dyDescent="0.2">
      <c r="A747" s="15"/>
      <c r="B747" s="15"/>
      <c r="C747" s="15"/>
      <c r="D747" s="8"/>
      <c r="E747" s="8"/>
      <c r="F747" s="58"/>
      <c r="G747" s="158"/>
      <c r="H747" s="18"/>
      <c r="I747" s="8"/>
      <c r="J747" s="15"/>
      <c r="K747" s="15"/>
      <c r="L747" s="8"/>
    </row>
    <row r="748" spans="1:12" ht="15.75" customHeight="1" x14ac:dyDescent="0.2">
      <c r="A748" s="15"/>
      <c r="B748" s="15"/>
      <c r="C748" s="15"/>
      <c r="D748" s="8"/>
      <c r="E748" s="8"/>
      <c r="F748" s="58"/>
      <c r="G748" s="158"/>
      <c r="H748" s="18"/>
      <c r="I748" s="8"/>
      <c r="J748" s="15"/>
      <c r="K748" s="15"/>
      <c r="L748" s="8"/>
    </row>
    <row r="749" spans="1:12" ht="15.75" customHeight="1" x14ac:dyDescent="0.2">
      <c r="A749" s="15"/>
      <c r="B749" s="15"/>
      <c r="C749" s="15"/>
      <c r="D749" s="8"/>
      <c r="E749" s="8"/>
      <c r="F749" s="58"/>
      <c r="G749" s="158"/>
      <c r="H749" s="18"/>
      <c r="I749" s="8"/>
      <c r="J749" s="15"/>
      <c r="K749" s="15"/>
      <c r="L749" s="8"/>
    </row>
    <row r="750" spans="1:12" ht="15.75" customHeight="1" x14ac:dyDescent="0.2">
      <c r="A750" s="15"/>
      <c r="B750" s="15"/>
      <c r="C750" s="15"/>
      <c r="D750" s="8"/>
      <c r="E750" s="8"/>
      <c r="F750" s="58"/>
      <c r="G750" s="158"/>
      <c r="H750" s="18"/>
      <c r="I750" s="8"/>
      <c r="J750" s="15"/>
      <c r="K750" s="15"/>
      <c r="L750" s="8"/>
    </row>
    <row r="751" spans="1:12" ht="15.75" customHeight="1" x14ac:dyDescent="0.2">
      <c r="A751" s="15"/>
      <c r="B751" s="15"/>
      <c r="C751" s="15"/>
      <c r="D751" s="8"/>
      <c r="E751" s="8"/>
      <c r="F751" s="58"/>
      <c r="G751" s="158"/>
      <c r="H751" s="18"/>
      <c r="I751" s="8"/>
      <c r="J751" s="15"/>
      <c r="K751" s="15"/>
      <c r="L751" s="8"/>
    </row>
    <row r="752" spans="1:12" ht="15.75" customHeight="1" x14ac:dyDescent="0.2">
      <c r="A752" s="15"/>
      <c r="B752" s="15"/>
      <c r="C752" s="15"/>
      <c r="D752" s="8"/>
      <c r="E752" s="8"/>
      <c r="F752" s="58"/>
      <c r="G752" s="158"/>
      <c r="H752" s="18"/>
      <c r="I752" s="8"/>
      <c r="J752" s="15"/>
      <c r="K752" s="15"/>
      <c r="L752" s="8"/>
    </row>
    <row r="753" spans="1:12" ht="15.75" customHeight="1" x14ac:dyDescent="0.2">
      <c r="A753" s="15"/>
      <c r="B753" s="15"/>
      <c r="C753" s="15"/>
      <c r="D753" s="8"/>
      <c r="E753" s="8"/>
      <c r="F753" s="58"/>
      <c r="G753" s="158"/>
      <c r="H753" s="18"/>
      <c r="I753" s="8"/>
      <c r="J753" s="15"/>
      <c r="K753" s="15"/>
      <c r="L753" s="8"/>
    </row>
    <row r="754" spans="1:12" ht="15.75" customHeight="1" x14ac:dyDescent="0.2">
      <c r="A754" s="15"/>
      <c r="B754" s="15"/>
      <c r="C754" s="15"/>
      <c r="D754" s="8"/>
      <c r="E754" s="8"/>
      <c r="F754" s="58"/>
      <c r="G754" s="158"/>
      <c r="H754" s="18"/>
      <c r="I754" s="8"/>
      <c r="J754" s="15"/>
      <c r="K754" s="15"/>
      <c r="L754" s="8"/>
    </row>
    <row r="755" spans="1:12" ht="15.75" customHeight="1" x14ac:dyDescent="0.2">
      <c r="A755" s="15"/>
      <c r="B755" s="15"/>
      <c r="C755" s="15"/>
      <c r="D755" s="8"/>
      <c r="E755" s="8"/>
      <c r="F755" s="58"/>
      <c r="G755" s="158"/>
      <c r="H755" s="18"/>
      <c r="I755" s="8"/>
      <c r="J755" s="15"/>
      <c r="K755" s="15"/>
      <c r="L755" s="8"/>
    </row>
    <row r="756" spans="1:12" ht="15.75" customHeight="1" x14ac:dyDescent="0.2">
      <c r="A756" s="15"/>
      <c r="B756" s="15"/>
      <c r="C756" s="15"/>
      <c r="D756" s="8"/>
      <c r="E756" s="8"/>
      <c r="F756" s="58"/>
      <c r="G756" s="158"/>
      <c r="H756" s="18"/>
      <c r="I756" s="8"/>
      <c r="J756" s="15"/>
      <c r="K756" s="15"/>
      <c r="L756" s="8"/>
    </row>
    <row r="757" spans="1:12" ht="15.75" customHeight="1" x14ac:dyDescent="0.2">
      <c r="A757" s="15"/>
      <c r="B757" s="15"/>
      <c r="C757" s="15"/>
      <c r="D757" s="8"/>
      <c r="E757" s="8"/>
      <c r="F757" s="58"/>
      <c r="G757" s="158"/>
      <c r="H757" s="18"/>
      <c r="I757" s="8"/>
      <c r="J757" s="15"/>
      <c r="K757" s="15"/>
      <c r="L757" s="8"/>
    </row>
    <row r="758" spans="1:12" ht="15.75" customHeight="1" x14ac:dyDescent="0.2">
      <c r="A758" s="15"/>
      <c r="B758" s="15"/>
      <c r="C758" s="15"/>
      <c r="D758" s="8"/>
      <c r="E758" s="8"/>
      <c r="F758" s="58"/>
      <c r="G758" s="158"/>
      <c r="H758" s="18"/>
      <c r="I758" s="8"/>
      <c r="J758" s="15"/>
      <c r="K758" s="15"/>
      <c r="L758" s="8"/>
    </row>
    <row r="759" spans="1:12" ht="15.75" customHeight="1" x14ac:dyDescent="0.2">
      <c r="A759" s="15"/>
      <c r="B759" s="15"/>
      <c r="C759" s="15"/>
      <c r="D759" s="8"/>
      <c r="E759" s="8"/>
      <c r="F759" s="58"/>
      <c r="G759" s="158"/>
      <c r="H759" s="18"/>
      <c r="I759" s="8"/>
      <c r="J759" s="15"/>
      <c r="K759" s="15"/>
      <c r="L759" s="8"/>
    </row>
    <row r="760" spans="1:12" ht="15.75" customHeight="1" x14ac:dyDescent="0.2">
      <c r="A760" s="15"/>
      <c r="B760" s="15"/>
      <c r="C760" s="15"/>
      <c r="D760" s="8"/>
      <c r="E760" s="8"/>
      <c r="F760" s="58"/>
      <c r="G760" s="158"/>
      <c r="H760" s="18"/>
      <c r="I760" s="8"/>
      <c r="J760" s="15"/>
      <c r="K760" s="15"/>
      <c r="L760" s="8"/>
    </row>
    <row r="761" spans="1:12" ht="15.75" customHeight="1" x14ac:dyDescent="0.2">
      <c r="A761" s="15"/>
      <c r="B761" s="15"/>
      <c r="C761" s="15"/>
      <c r="D761" s="8"/>
      <c r="E761" s="8"/>
      <c r="F761" s="58"/>
      <c r="G761" s="158"/>
      <c r="H761" s="18"/>
      <c r="I761" s="8"/>
      <c r="J761" s="15"/>
      <c r="K761" s="15"/>
      <c r="L761" s="8"/>
    </row>
    <row r="762" spans="1:12" ht="15.75" customHeight="1" x14ac:dyDescent="0.2">
      <c r="A762" s="15"/>
      <c r="B762" s="15"/>
      <c r="C762" s="15"/>
      <c r="D762" s="8"/>
      <c r="E762" s="8"/>
      <c r="F762" s="58"/>
      <c r="G762" s="158"/>
      <c r="H762" s="18"/>
      <c r="I762" s="8"/>
      <c r="J762" s="15"/>
      <c r="K762" s="15"/>
      <c r="L762" s="8"/>
    </row>
    <row r="763" spans="1:12" ht="15.75" customHeight="1" x14ac:dyDescent="0.2">
      <c r="A763" s="15"/>
      <c r="B763" s="15"/>
      <c r="C763" s="15"/>
      <c r="D763" s="8"/>
      <c r="E763" s="8"/>
      <c r="F763" s="58"/>
      <c r="G763" s="158"/>
      <c r="H763" s="18"/>
      <c r="I763" s="8"/>
      <c r="J763" s="15"/>
      <c r="K763" s="15"/>
      <c r="L763" s="8"/>
    </row>
    <row r="764" spans="1:12" ht="15.75" customHeight="1" x14ac:dyDescent="0.2">
      <c r="A764" s="15"/>
      <c r="B764" s="15"/>
      <c r="C764" s="15"/>
      <c r="D764" s="8"/>
      <c r="E764" s="8"/>
      <c r="F764" s="58"/>
      <c r="G764" s="158"/>
      <c r="H764" s="18"/>
      <c r="I764" s="8"/>
      <c r="J764" s="15"/>
      <c r="K764" s="15"/>
      <c r="L764" s="8"/>
    </row>
    <row r="765" spans="1:12" ht="15.75" customHeight="1" x14ac:dyDescent="0.2">
      <c r="A765" s="15"/>
      <c r="B765" s="15"/>
      <c r="C765" s="15"/>
      <c r="D765" s="8"/>
      <c r="E765" s="8"/>
      <c r="F765" s="58"/>
      <c r="G765" s="158"/>
      <c r="H765" s="18"/>
      <c r="I765" s="8"/>
      <c r="J765" s="15"/>
      <c r="K765" s="15"/>
      <c r="L765" s="8"/>
    </row>
    <row r="766" spans="1:12" ht="15.75" customHeight="1" x14ac:dyDescent="0.2">
      <c r="A766" s="15"/>
      <c r="B766" s="15"/>
      <c r="C766" s="15"/>
      <c r="D766" s="8"/>
      <c r="E766" s="8"/>
      <c r="F766" s="58"/>
      <c r="G766" s="158"/>
      <c r="H766" s="18"/>
      <c r="I766" s="8"/>
      <c r="J766" s="15"/>
      <c r="K766" s="15"/>
      <c r="L766" s="8"/>
    </row>
    <row r="767" spans="1:12" ht="15.75" customHeight="1" x14ac:dyDescent="0.2">
      <c r="A767" s="15"/>
      <c r="B767" s="15"/>
      <c r="C767" s="15"/>
      <c r="D767" s="8"/>
      <c r="E767" s="8"/>
      <c r="F767" s="58"/>
      <c r="G767" s="158"/>
      <c r="H767" s="18"/>
      <c r="I767" s="8"/>
      <c r="J767" s="15"/>
      <c r="K767" s="15"/>
      <c r="L767" s="8"/>
    </row>
    <row r="768" spans="1:12" ht="15.75" customHeight="1" x14ac:dyDescent="0.2">
      <c r="A768" s="15"/>
      <c r="B768" s="15"/>
      <c r="C768" s="15"/>
      <c r="D768" s="8"/>
      <c r="E768" s="8"/>
      <c r="F768" s="58"/>
      <c r="G768" s="158"/>
      <c r="H768" s="18"/>
      <c r="I768" s="8"/>
      <c r="J768" s="15"/>
      <c r="K768" s="15"/>
      <c r="L768" s="8"/>
    </row>
    <row r="769" spans="1:12" ht="15.75" customHeight="1" x14ac:dyDescent="0.2">
      <c r="A769" s="15"/>
      <c r="B769" s="15"/>
      <c r="C769" s="15"/>
      <c r="D769" s="8"/>
      <c r="E769" s="8"/>
      <c r="F769" s="58"/>
      <c r="G769" s="158"/>
      <c r="H769" s="18"/>
      <c r="I769" s="8"/>
      <c r="J769" s="15"/>
      <c r="K769" s="15"/>
      <c r="L769" s="8"/>
    </row>
    <row r="770" spans="1:12" ht="15.75" customHeight="1" x14ac:dyDescent="0.2">
      <c r="A770" s="15"/>
      <c r="B770" s="15"/>
      <c r="C770" s="15"/>
      <c r="D770" s="8"/>
      <c r="E770" s="8"/>
      <c r="F770" s="58"/>
      <c r="G770" s="158"/>
      <c r="H770" s="18"/>
      <c r="I770" s="8"/>
      <c r="J770" s="15"/>
      <c r="K770" s="15"/>
      <c r="L770" s="8"/>
    </row>
    <row r="771" spans="1:12" ht="15.75" customHeight="1" x14ac:dyDescent="0.2">
      <c r="A771" s="15"/>
      <c r="B771" s="15"/>
      <c r="C771" s="15"/>
      <c r="D771" s="8"/>
      <c r="E771" s="8"/>
      <c r="F771" s="58"/>
      <c r="G771" s="158"/>
      <c r="H771" s="18"/>
      <c r="I771" s="8"/>
      <c r="J771" s="15"/>
      <c r="K771" s="15"/>
      <c r="L771" s="8"/>
    </row>
    <row r="772" spans="1:12" ht="15.75" customHeight="1" x14ac:dyDescent="0.2">
      <c r="A772" s="15"/>
      <c r="B772" s="15"/>
      <c r="C772" s="15"/>
      <c r="D772" s="8"/>
      <c r="E772" s="8"/>
      <c r="F772" s="58"/>
      <c r="G772" s="158"/>
      <c r="H772" s="18"/>
      <c r="I772" s="8"/>
      <c r="J772" s="15"/>
      <c r="K772" s="15"/>
      <c r="L772" s="8"/>
    </row>
    <row r="773" spans="1:12" ht="15.75" customHeight="1" x14ac:dyDescent="0.2">
      <c r="A773" s="15"/>
      <c r="B773" s="15"/>
      <c r="C773" s="15"/>
      <c r="D773" s="8"/>
      <c r="E773" s="8"/>
      <c r="F773" s="58"/>
      <c r="G773" s="158"/>
      <c r="H773" s="18"/>
      <c r="I773" s="8"/>
      <c r="J773" s="15"/>
      <c r="K773" s="15"/>
      <c r="L773" s="8"/>
    </row>
    <row r="774" spans="1:12" ht="15.75" customHeight="1" x14ac:dyDescent="0.2">
      <c r="A774" s="15"/>
      <c r="B774" s="15"/>
      <c r="C774" s="15"/>
      <c r="D774" s="8"/>
      <c r="E774" s="8"/>
      <c r="F774" s="58"/>
      <c r="G774" s="158"/>
      <c r="H774" s="18"/>
      <c r="I774" s="8"/>
      <c r="J774" s="15"/>
      <c r="K774" s="15"/>
      <c r="L774" s="8"/>
    </row>
    <row r="775" spans="1:12" ht="15.75" customHeight="1" x14ac:dyDescent="0.2">
      <c r="A775" s="15"/>
      <c r="B775" s="15"/>
      <c r="C775" s="15"/>
      <c r="D775" s="8"/>
      <c r="E775" s="8"/>
      <c r="F775" s="58"/>
      <c r="G775" s="158"/>
      <c r="H775" s="18"/>
      <c r="I775" s="8"/>
      <c r="J775" s="15"/>
      <c r="K775" s="15"/>
      <c r="L775" s="8"/>
    </row>
    <row r="776" spans="1:12" ht="15.75" customHeight="1" x14ac:dyDescent="0.2">
      <c r="A776" s="15"/>
      <c r="B776" s="15"/>
      <c r="C776" s="15"/>
      <c r="D776" s="8"/>
      <c r="E776" s="8"/>
      <c r="F776" s="58"/>
      <c r="G776" s="158"/>
      <c r="H776" s="18"/>
      <c r="I776" s="8"/>
      <c r="J776" s="15"/>
      <c r="K776" s="15"/>
      <c r="L776" s="8"/>
    </row>
    <row r="777" spans="1:12" ht="15.75" customHeight="1" x14ac:dyDescent="0.2">
      <c r="A777" s="15"/>
      <c r="B777" s="15"/>
      <c r="C777" s="15"/>
      <c r="D777" s="8"/>
      <c r="E777" s="8"/>
      <c r="F777" s="58"/>
      <c r="G777" s="158"/>
      <c r="H777" s="18"/>
      <c r="I777" s="8"/>
      <c r="J777" s="15"/>
      <c r="K777" s="15"/>
      <c r="L777" s="8"/>
    </row>
    <row r="778" spans="1:12" ht="15.75" customHeight="1" x14ac:dyDescent="0.2">
      <c r="A778" s="15"/>
      <c r="B778" s="15"/>
      <c r="C778" s="15"/>
      <c r="D778" s="8"/>
      <c r="E778" s="8"/>
      <c r="F778" s="58"/>
      <c r="G778" s="158"/>
      <c r="H778" s="18"/>
      <c r="I778" s="8"/>
      <c r="J778" s="15"/>
      <c r="K778" s="15"/>
      <c r="L778" s="8"/>
    </row>
    <row r="779" spans="1:12" ht="15.75" customHeight="1" x14ac:dyDescent="0.2">
      <c r="A779" s="15"/>
      <c r="B779" s="15"/>
      <c r="C779" s="15"/>
      <c r="D779" s="8"/>
      <c r="E779" s="8"/>
      <c r="F779" s="58"/>
      <c r="G779" s="158"/>
      <c r="H779" s="18"/>
      <c r="I779" s="8"/>
      <c r="J779" s="15"/>
      <c r="K779" s="15"/>
      <c r="L779" s="8"/>
    </row>
    <row r="780" spans="1:12" ht="15.75" customHeight="1" x14ac:dyDescent="0.2">
      <c r="A780" s="15"/>
      <c r="B780" s="15"/>
      <c r="C780" s="15"/>
      <c r="D780" s="8"/>
      <c r="E780" s="8"/>
      <c r="F780" s="58"/>
      <c r="G780" s="158"/>
      <c r="H780" s="18"/>
      <c r="I780" s="8"/>
      <c r="J780" s="15"/>
      <c r="K780" s="15"/>
      <c r="L780" s="8"/>
    </row>
    <row r="781" spans="1:12" ht="15.75" customHeight="1" x14ac:dyDescent="0.2">
      <c r="A781" s="15"/>
      <c r="B781" s="15"/>
      <c r="C781" s="15"/>
      <c r="D781" s="8"/>
      <c r="E781" s="8"/>
      <c r="F781" s="58"/>
      <c r="G781" s="158"/>
      <c r="H781" s="18"/>
      <c r="I781" s="8"/>
      <c r="J781" s="15"/>
      <c r="K781" s="15"/>
      <c r="L781" s="8"/>
    </row>
    <row r="782" spans="1:12" ht="15.75" customHeight="1" x14ac:dyDescent="0.2">
      <c r="A782" s="15"/>
      <c r="B782" s="15"/>
      <c r="C782" s="15"/>
      <c r="D782" s="8"/>
      <c r="E782" s="8"/>
      <c r="F782" s="58"/>
      <c r="G782" s="158"/>
      <c r="H782" s="18"/>
      <c r="I782" s="8"/>
      <c r="J782" s="15"/>
      <c r="K782" s="15"/>
      <c r="L782" s="8"/>
    </row>
    <row r="783" spans="1:12" ht="15.75" customHeight="1" x14ac:dyDescent="0.2">
      <c r="A783" s="15"/>
      <c r="B783" s="15"/>
      <c r="C783" s="15"/>
      <c r="D783" s="8"/>
      <c r="E783" s="8"/>
      <c r="F783" s="58"/>
      <c r="G783" s="158"/>
      <c r="H783" s="18"/>
      <c r="I783" s="8"/>
      <c r="J783" s="15"/>
      <c r="K783" s="15"/>
      <c r="L783" s="8"/>
    </row>
    <row r="784" spans="1:12" ht="15.75" customHeight="1" x14ac:dyDescent="0.2">
      <c r="A784" s="15"/>
      <c r="B784" s="15"/>
      <c r="C784" s="15"/>
      <c r="D784" s="8"/>
      <c r="E784" s="8"/>
      <c r="F784" s="58"/>
      <c r="G784" s="158"/>
      <c r="H784" s="18"/>
      <c r="I784" s="8"/>
      <c r="J784" s="15"/>
      <c r="K784" s="15"/>
      <c r="L784" s="8"/>
    </row>
    <row r="785" spans="1:12" ht="15.75" customHeight="1" x14ac:dyDescent="0.2">
      <c r="A785" s="15"/>
      <c r="B785" s="15"/>
      <c r="C785" s="15"/>
      <c r="D785" s="8"/>
      <c r="E785" s="8"/>
      <c r="F785" s="58"/>
      <c r="G785" s="158"/>
      <c r="H785" s="18"/>
      <c r="I785" s="8"/>
      <c r="J785" s="15"/>
      <c r="K785" s="15"/>
      <c r="L785" s="8"/>
    </row>
    <row r="786" spans="1:12" ht="15.75" customHeight="1" x14ac:dyDescent="0.2">
      <c r="A786" s="15"/>
      <c r="B786" s="15"/>
      <c r="C786" s="15"/>
      <c r="D786" s="8"/>
      <c r="E786" s="8"/>
      <c r="F786" s="58"/>
      <c r="G786" s="158"/>
      <c r="H786" s="18"/>
      <c r="I786" s="8"/>
      <c r="J786" s="15"/>
      <c r="K786" s="15"/>
      <c r="L786" s="8"/>
    </row>
    <row r="787" spans="1:12" ht="15.75" customHeight="1" x14ac:dyDescent="0.2">
      <c r="A787" s="15"/>
      <c r="B787" s="15"/>
      <c r="C787" s="15"/>
      <c r="D787" s="8"/>
      <c r="E787" s="8"/>
      <c r="F787" s="58"/>
      <c r="G787" s="158"/>
      <c r="H787" s="18"/>
      <c r="I787" s="8"/>
      <c r="J787" s="15"/>
      <c r="K787" s="15"/>
      <c r="L787" s="8"/>
    </row>
    <row r="788" spans="1:12" ht="15.75" customHeight="1" x14ac:dyDescent="0.2">
      <c r="A788" s="15"/>
      <c r="B788" s="15"/>
      <c r="C788" s="15"/>
      <c r="D788" s="8"/>
      <c r="E788" s="8"/>
      <c r="F788" s="58"/>
      <c r="G788" s="158"/>
      <c r="H788" s="18"/>
      <c r="I788" s="8"/>
      <c r="J788" s="15"/>
      <c r="K788" s="15"/>
      <c r="L788" s="8"/>
    </row>
    <row r="789" spans="1:12" ht="15.75" customHeight="1" x14ac:dyDescent="0.2">
      <c r="A789" s="15"/>
      <c r="B789" s="15"/>
      <c r="C789" s="15"/>
      <c r="D789" s="8"/>
      <c r="E789" s="8"/>
      <c r="F789" s="58"/>
      <c r="G789" s="158"/>
      <c r="H789" s="18"/>
      <c r="I789" s="8"/>
      <c r="J789" s="15"/>
      <c r="K789" s="15"/>
      <c r="L789" s="8"/>
    </row>
    <row r="790" spans="1:12" ht="15.75" customHeight="1" x14ac:dyDescent="0.2">
      <c r="A790" s="15"/>
      <c r="B790" s="15"/>
      <c r="C790" s="15"/>
      <c r="D790" s="8"/>
      <c r="E790" s="8"/>
      <c r="F790" s="58"/>
      <c r="G790" s="158"/>
      <c r="H790" s="18"/>
      <c r="I790" s="8"/>
      <c r="J790" s="15"/>
      <c r="K790" s="15"/>
      <c r="L790" s="8"/>
    </row>
    <row r="791" spans="1:12" ht="15.75" customHeight="1" x14ac:dyDescent="0.2">
      <c r="A791" s="15"/>
      <c r="B791" s="15"/>
      <c r="C791" s="15"/>
      <c r="D791" s="8"/>
      <c r="E791" s="8"/>
      <c r="F791" s="58"/>
      <c r="G791" s="158"/>
      <c r="H791" s="18"/>
      <c r="I791" s="8"/>
      <c r="J791" s="15"/>
      <c r="K791" s="15"/>
      <c r="L791" s="8"/>
    </row>
    <row r="792" spans="1:12" ht="15.75" customHeight="1" x14ac:dyDescent="0.2">
      <c r="A792" s="15"/>
      <c r="B792" s="15"/>
      <c r="C792" s="15"/>
      <c r="D792" s="8"/>
      <c r="E792" s="8"/>
      <c r="F792" s="58"/>
      <c r="G792" s="158"/>
      <c r="H792" s="18"/>
      <c r="I792" s="8"/>
      <c r="J792" s="15"/>
      <c r="K792" s="15"/>
      <c r="L792" s="8"/>
    </row>
    <row r="793" spans="1:12" ht="15.75" customHeight="1" x14ac:dyDescent="0.2">
      <c r="A793" s="15"/>
      <c r="B793" s="15"/>
      <c r="C793" s="15"/>
      <c r="D793" s="8"/>
      <c r="E793" s="8"/>
      <c r="F793" s="58"/>
      <c r="G793" s="158"/>
      <c r="H793" s="18"/>
      <c r="I793" s="8"/>
      <c r="J793" s="15"/>
      <c r="K793" s="15"/>
      <c r="L793" s="8"/>
    </row>
    <row r="794" spans="1:12" ht="15.75" customHeight="1" x14ac:dyDescent="0.2">
      <c r="A794" s="15"/>
      <c r="B794" s="15"/>
      <c r="C794" s="15"/>
      <c r="D794" s="8"/>
      <c r="E794" s="8"/>
      <c r="F794" s="58"/>
      <c r="G794" s="158"/>
      <c r="H794" s="18"/>
      <c r="I794" s="8"/>
      <c r="J794" s="15"/>
      <c r="K794" s="15"/>
      <c r="L794" s="8"/>
    </row>
    <row r="795" spans="1:12" ht="15.75" customHeight="1" x14ac:dyDescent="0.2">
      <c r="A795" s="15"/>
      <c r="B795" s="15"/>
      <c r="C795" s="15"/>
      <c r="D795" s="8"/>
      <c r="E795" s="8"/>
      <c r="F795" s="58"/>
      <c r="G795" s="158"/>
      <c r="H795" s="18"/>
      <c r="I795" s="8"/>
      <c r="J795" s="15"/>
      <c r="K795" s="15"/>
      <c r="L795" s="8"/>
    </row>
    <row r="796" spans="1:12" ht="15.75" customHeight="1" x14ac:dyDescent="0.2">
      <c r="A796" s="15"/>
      <c r="B796" s="15"/>
      <c r="C796" s="15"/>
      <c r="D796" s="8"/>
      <c r="E796" s="8"/>
      <c r="F796" s="58"/>
      <c r="G796" s="158"/>
      <c r="H796" s="18"/>
      <c r="I796" s="8"/>
      <c r="J796" s="15"/>
      <c r="K796" s="15"/>
      <c r="L796" s="8"/>
    </row>
    <row r="797" spans="1:12" ht="15.75" customHeight="1" x14ac:dyDescent="0.2">
      <c r="A797" s="15"/>
      <c r="B797" s="15"/>
      <c r="C797" s="15"/>
      <c r="D797" s="8"/>
      <c r="E797" s="8"/>
      <c r="F797" s="58"/>
      <c r="G797" s="158"/>
      <c r="H797" s="18"/>
      <c r="I797" s="8"/>
      <c r="J797" s="15"/>
      <c r="K797" s="15"/>
      <c r="L797" s="8"/>
    </row>
    <row r="798" spans="1:12" ht="15.75" customHeight="1" x14ac:dyDescent="0.2">
      <c r="A798" s="15"/>
      <c r="B798" s="15"/>
      <c r="C798" s="15"/>
      <c r="D798" s="8"/>
      <c r="E798" s="8"/>
      <c r="F798" s="58"/>
      <c r="G798" s="158"/>
      <c r="H798" s="18"/>
      <c r="I798" s="8"/>
      <c r="J798" s="15"/>
      <c r="K798" s="15"/>
      <c r="L798" s="8"/>
    </row>
    <row r="799" spans="1:12" ht="15.75" customHeight="1" x14ac:dyDescent="0.2">
      <c r="A799" s="15"/>
      <c r="B799" s="15"/>
      <c r="C799" s="15"/>
      <c r="D799" s="8"/>
      <c r="E799" s="8"/>
      <c r="F799" s="58"/>
      <c r="G799" s="158"/>
      <c r="H799" s="18"/>
      <c r="I799" s="8"/>
      <c r="J799" s="15"/>
      <c r="K799" s="15"/>
      <c r="L799" s="8"/>
    </row>
    <row r="800" spans="1:12" ht="15.75" customHeight="1" x14ac:dyDescent="0.2">
      <c r="A800" s="15"/>
      <c r="B800" s="15"/>
      <c r="C800" s="15"/>
      <c r="D800" s="8"/>
      <c r="E800" s="8"/>
      <c r="F800" s="58"/>
      <c r="G800" s="158"/>
      <c r="H800" s="18"/>
      <c r="I800" s="8"/>
      <c r="J800" s="15"/>
      <c r="K800" s="15"/>
      <c r="L800" s="8"/>
    </row>
    <row r="801" spans="1:12" ht="15.75" customHeight="1" x14ac:dyDescent="0.2">
      <c r="A801" s="15"/>
      <c r="B801" s="15"/>
      <c r="C801" s="15"/>
      <c r="D801" s="8"/>
      <c r="E801" s="8"/>
      <c r="F801" s="58"/>
      <c r="G801" s="158"/>
      <c r="H801" s="18"/>
      <c r="I801" s="8"/>
      <c r="J801" s="15"/>
      <c r="K801" s="15"/>
      <c r="L801" s="8"/>
    </row>
    <row r="802" spans="1:12" ht="15.75" customHeight="1" x14ac:dyDescent="0.2">
      <c r="A802" s="15"/>
      <c r="B802" s="15"/>
      <c r="C802" s="15"/>
      <c r="D802" s="8"/>
      <c r="E802" s="8"/>
      <c r="F802" s="58"/>
      <c r="G802" s="158"/>
      <c r="H802" s="18"/>
      <c r="I802" s="8"/>
      <c r="J802" s="15"/>
      <c r="K802" s="15"/>
      <c r="L802" s="8"/>
    </row>
    <row r="803" spans="1:12" ht="15.75" customHeight="1" x14ac:dyDescent="0.2">
      <c r="A803" s="15"/>
      <c r="B803" s="15"/>
      <c r="C803" s="15"/>
      <c r="D803" s="8"/>
      <c r="E803" s="8"/>
      <c r="F803" s="58"/>
      <c r="G803" s="158"/>
      <c r="H803" s="18"/>
      <c r="I803" s="8"/>
      <c r="J803" s="15"/>
      <c r="K803" s="15"/>
      <c r="L803" s="8"/>
    </row>
    <row r="804" spans="1:12" ht="15.75" customHeight="1" x14ac:dyDescent="0.2">
      <c r="A804" s="15"/>
      <c r="B804" s="15"/>
      <c r="C804" s="15"/>
      <c r="D804" s="8"/>
      <c r="E804" s="8"/>
      <c r="F804" s="58"/>
      <c r="G804" s="158"/>
      <c r="H804" s="18"/>
      <c r="I804" s="8"/>
      <c r="J804" s="15"/>
      <c r="K804" s="15"/>
      <c r="L804" s="8"/>
    </row>
    <row r="805" spans="1:12" ht="15.75" customHeight="1" x14ac:dyDescent="0.2">
      <c r="A805" s="15"/>
      <c r="B805" s="15"/>
      <c r="C805" s="15"/>
      <c r="D805" s="8"/>
      <c r="E805" s="8"/>
      <c r="F805" s="58"/>
      <c r="G805" s="158"/>
      <c r="H805" s="18"/>
      <c r="I805" s="8"/>
      <c r="J805" s="15"/>
      <c r="K805" s="15"/>
      <c r="L805" s="8"/>
    </row>
    <row r="806" spans="1:12" ht="15.75" customHeight="1" x14ac:dyDescent="0.2">
      <c r="A806" s="15"/>
      <c r="B806" s="15"/>
      <c r="C806" s="15"/>
      <c r="D806" s="8"/>
      <c r="E806" s="8"/>
      <c r="F806" s="58"/>
      <c r="G806" s="158"/>
      <c r="H806" s="18"/>
      <c r="I806" s="8"/>
      <c r="J806" s="15"/>
      <c r="K806" s="15"/>
      <c r="L806" s="8"/>
    </row>
    <row r="807" spans="1:12" ht="15.75" customHeight="1" x14ac:dyDescent="0.2">
      <c r="A807" s="15"/>
      <c r="B807" s="15"/>
      <c r="C807" s="15"/>
      <c r="D807" s="8"/>
      <c r="E807" s="8"/>
      <c r="F807" s="58"/>
      <c r="G807" s="158"/>
      <c r="H807" s="18"/>
      <c r="I807" s="8"/>
      <c r="J807" s="15"/>
      <c r="K807" s="15"/>
      <c r="L807" s="8"/>
    </row>
    <row r="808" spans="1:12" ht="15.75" customHeight="1" x14ac:dyDescent="0.2">
      <c r="A808" s="15"/>
      <c r="B808" s="15"/>
      <c r="C808" s="15"/>
      <c r="D808" s="8"/>
      <c r="E808" s="8"/>
      <c r="F808" s="58"/>
      <c r="G808" s="158"/>
      <c r="H808" s="18"/>
      <c r="I808" s="8"/>
      <c r="J808" s="15"/>
      <c r="K808" s="15"/>
      <c r="L808" s="8"/>
    </row>
    <row r="809" spans="1:12" ht="15.75" customHeight="1" x14ac:dyDescent="0.2">
      <c r="A809" s="15"/>
      <c r="B809" s="15"/>
      <c r="C809" s="15"/>
      <c r="D809" s="8"/>
      <c r="E809" s="8"/>
      <c r="F809" s="58"/>
      <c r="G809" s="158"/>
      <c r="H809" s="18"/>
      <c r="I809" s="8"/>
      <c r="J809" s="15"/>
      <c r="K809" s="15"/>
      <c r="L809" s="8"/>
    </row>
    <row r="810" spans="1:12" ht="15.75" customHeight="1" x14ac:dyDescent="0.2">
      <c r="A810" s="15"/>
      <c r="B810" s="15"/>
      <c r="C810" s="15"/>
      <c r="D810" s="8"/>
      <c r="E810" s="8"/>
      <c r="F810" s="58"/>
      <c r="G810" s="158"/>
      <c r="H810" s="18"/>
      <c r="I810" s="8"/>
      <c r="J810" s="15"/>
      <c r="K810" s="15"/>
      <c r="L810" s="8"/>
    </row>
    <row r="811" spans="1:12" ht="15.75" customHeight="1" x14ac:dyDescent="0.2">
      <c r="A811" s="15"/>
      <c r="B811" s="15"/>
      <c r="C811" s="15"/>
      <c r="D811" s="8"/>
      <c r="E811" s="8"/>
      <c r="F811" s="58"/>
      <c r="G811" s="158"/>
      <c r="H811" s="18"/>
      <c r="I811" s="8"/>
      <c r="J811" s="15"/>
      <c r="K811" s="15"/>
      <c r="L811" s="8"/>
    </row>
    <row r="812" spans="1:12" ht="15.75" customHeight="1" x14ac:dyDescent="0.2">
      <c r="A812" s="15"/>
      <c r="B812" s="15"/>
      <c r="C812" s="15"/>
      <c r="D812" s="8"/>
      <c r="E812" s="8"/>
      <c r="F812" s="58"/>
      <c r="G812" s="158"/>
      <c r="H812" s="18"/>
      <c r="I812" s="8"/>
      <c r="J812" s="15"/>
      <c r="K812" s="15"/>
      <c r="L812" s="8"/>
    </row>
    <row r="813" spans="1:12" ht="15.75" customHeight="1" x14ac:dyDescent="0.2">
      <c r="A813" s="15"/>
      <c r="B813" s="15"/>
      <c r="C813" s="15"/>
      <c r="D813" s="8"/>
      <c r="E813" s="8"/>
      <c r="F813" s="58"/>
      <c r="G813" s="158"/>
      <c r="H813" s="18"/>
      <c r="I813" s="8"/>
      <c r="J813" s="15"/>
      <c r="K813" s="15"/>
      <c r="L813" s="8"/>
    </row>
    <row r="814" spans="1:12" ht="15.75" customHeight="1" x14ac:dyDescent="0.2">
      <c r="A814" s="15"/>
      <c r="B814" s="15"/>
      <c r="C814" s="15"/>
      <c r="D814" s="8"/>
      <c r="E814" s="8"/>
      <c r="F814" s="58"/>
      <c r="G814" s="158"/>
      <c r="H814" s="18"/>
      <c r="I814" s="8"/>
      <c r="J814" s="15"/>
      <c r="K814" s="15"/>
      <c r="L814" s="8"/>
    </row>
    <row r="815" spans="1:12" ht="15.75" customHeight="1" x14ac:dyDescent="0.2">
      <c r="A815" s="15"/>
      <c r="B815" s="15"/>
      <c r="C815" s="15"/>
      <c r="D815" s="8"/>
      <c r="E815" s="8"/>
      <c r="F815" s="58"/>
      <c r="G815" s="158"/>
      <c r="H815" s="18"/>
      <c r="I815" s="8"/>
      <c r="J815" s="15"/>
      <c r="K815" s="15"/>
      <c r="L815" s="8"/>
    </row>
    <row r="816" spans="1:12" ht="15.75" customHeight="1" x14ac:dyDescent="0.2">
      <c r="A816" s="15"/>
      <c r="B816" s="15"/>
      <c r="C816" s="15"/>
      <c r="D816" s="8"/>
      <c r="E816" s="8"/>
      <c r="F816" s="58"/>
      <c r="G816" s="158"/>
      <c r="H816" s="18"/>
      <c r="I816" s="8"/>
      <c r="J816" s="15"/>
      <c r="K816" s="15"/>
      <c r="L816" s="8"/>
    </row>
    <row r="817" spans="1:12" ht="15.75" customHeight="1" x14ac:dyDescent="0.2">
      <c r="A817" s="15"/>
      <c r="B817" s="15"/>
      <c r="C817" s="15"/>
      <c r="D817" s="8"/>
      <c r="E817" s="8"/>
      <c r="F817" s="58"/>
      <c r="G817" s="158"/>
      <c r="H817" s="18"/>
      <c r="I817" s="8"/>
      <c r="J817" s="15"/>
      <c r="K817" s="15"/>
      <c r="L817" s="8"/>
    </row>
    <row r="818" spans="1:12" ht="15.75" customHeight="1" x14ac:dyDescent="0.2">
      <c r="A818" s="15"/>
      <c r="B818" s="15"/>
      <c r="C818" s="15"/>
      <c r="D818" s="8"/>
      <c r="E818" s="8"/>
      <c r="F818" s="58"/>
      <c r="G818" s="158"/>
      <c r="H818" s="18"/>
      <c r="I818" s="8"/>
      <c r="J818" s="15"/>
      <c r="K818" s="15"/>
      <c r="L818" s="8"/>
    </row>
    <row r="819" spans="1:12" ht="15.75" customHeight="1" x14ac:dyDescent="0.2">
      <c r="A819" s="15"/>
      <c r="B819" s="15"/>
      <c r="C819" s="15"/>
      <c r="D819" s="8"/>
      <c r="E819" s="8"/>
      <c r="F819" s="58"/>
      <c r="G819" s="158"/>
      <c r="H819" s="18"/>
      <c r="I819" s="8"/>
      <c r="J819" s="15"/>
      <c r="K819" s="15"/>
      <c r="L819" s="8"/>
    </row>
    <row r="820" spans="1:12" ht="15.75" customHeight="1" x14ac:dyDescent="0.2">
      <c r="A820" s="15"/>
      <c r="B820" s="15"/>
      <c r="C820" s="15"/>
      <c r="D820" s="8"/>
      <c r="E820" s="8"/>
      <c r="F820" s="58"/>
      <c r="G820" s="158"/>
      <c r="H820" s="18"/>
      <c r="I820" s="8"/>
      <c r="J820" s="15"/>
      <c r="K820" s="15"/>
      <c r="L820" s="8"/>
    </row>
    <row r="821" spans="1:12" ht="15.75" customHeight="1" x14ac:dyDescent="0.2">
      <c r="A821" s="15"/>
      <c r="B821" s="15"/>
      <c r="C821" s="15"/>
      <c r="D821" s="8"/>
      <c r="E821" s="8"/>
      <c r="F821" s="58"/>
      <c r="G821" s="158"/>
      <c r="H821" s="18"/>
      <c r="I821" s="8"/>
      <c r="J821" s="15"/>
      <c r="K821" s="15"/>
      <c r="L821" s="8"/>
    </row>
    <row r="822" spans="1:12" ht="15.75" customHeight="1" x14ac:dyDescent="0.2">
      <c r="A822" s="15"/>
      <c r="B822" s="15"/>
      <c r="C822" s="15"/>
      <c r="D822" s="8"/>
      <c r="E822" s="8"/>
      <c r="F822" s="58"/>
      <c r="G822" s="158"/>
      <c r="H822" s="18"/>
      <c r="I822" s="8"/>
      <c r="J822" s="15"/>
      <c r="K822" s="15"/>
      <c r="L822" s="8"/>
    </row>
    <row r="823" spans="1:12" ht="15.75" customHeight="1" x14ac:dyDescent="0.2">
      <c r="A823" s="15"/>
      <c r="B823" s="15"/>
      <c r="C823" s="15"/>
      <c r="D823" s="8"/>
      <c r="E823" s="8"/>
      <c r="F823" s="58"/>
      <c r="G823" s="158"/>
      <c r="H823" s="18"/>
      <c r="I823" s="8"/>
      <c r="J823" s="15"/>
      <c r="K823" s="15"/>
      <c r="L823" s="8"/>
    </row>
    <row r="824" spans="1:12" ht="15.75" customHeight="1" x14ac:dyDescent="0.2">
      <c r="A824" s="15"/>
      <c r="B824" s="15"/>
      <c r="C824" s="15"/>
      <c r="D824" s="8"/>
      <c r="E824" s="8"/>
      <c r="F824" s="58"/>
      <c r="G824" s="158"/>
      <c r="H824" s="18"/>
      <c r="I824" s="8"/>
      <c r="J824" s="15"/>
      <c r="K824" s="15"/>
      <c r="L824" s="8"/>
    </row>
    <row r="825" spans="1:12" ht="15.75" customHeight="1" x14ac:dyDescent="0.2">
      <c r="A825" s="15"/>
      <c r="B825" s="15"/>
      <c r="C825" s="15"/>
      <c r="D825" s="8"/>
      <c r="E825" s="8"/>
      <c r="F825" s="58"/>
      <c r="G825" s="158"/>
      <c r="H825" s="18"/>
      <c r="I825" s="8"/>
      <c r="J825" s="15"/>
      <c r="K825" s="15"/>
      <c r="L825" s="8"/>
    </row>
    <row r="826" spans="1:12" ht="15.75" customHeight="1" x14ac:dyDescent="0.2">
      <c r="A826" s="15"/>
      <c r="B826" s="15"/>
      <c r="C826" s="15"/>
      <c r="D826" s="8"/>
      <c r="E826" s="8"/>
      <c r="F826" s="58"/>
      <c r="G826" s="158"/>
      <c r="H826" s="18"/>
      <c r="I826" s="8"/>
      <c r="J826" s="15"/>
      <c r="K826" s="15"/>
      <c r="L826" s="8"/>
    </row>
    <row r="827" spans="1:12" ht="15.75" customHeight="1" x14ac:dyDescent="0.2">
      <c r="A827" s="15"/>
      <c r="B827" s="15"/>
      <c r="C827" s="15"/>
      <c r="D827" s="8"/>
      <c r="E827" s="8"/>
      <c r="F827" s="58"/>
      <c r="G827" s="158"/>
      <c r="H827" s="18"/>
      <c r="I827" s="8"/>
      <c r="J827" s="15"/>
      <c r="K827" s="15"/>
      <c r="L827" s="8"/>
    </row>
    <row r="828" spans="1:12" ht="15.75" customHeight="1" x14ac:dyDescent="0.2">
      <c r="A828" s="15"/>
      <c r="B828" s="15"/>
      <c r="C828" s="15"/>
      <c r="D828" s="8"/>
      <c r="E828" s="8"/>
      <c r="F828" s="58"/>
      <c r="G828" s="158"/>
      <c r="H828" s="18"/>
      <c r="I828" s="8"/>
      <c r="J828" s="15"/>
      <c r="K828" s="15"/>
      <c r="L828" s="8"/>
    </row>
    <row r="829" spans="1:12" ht="15.75" customHeight="1" x14ac:dyDescent="0.2">
      <c r="A829" s="15"/>
      <c r="B829" s="15"/>
      <c r="C829" s="15"/>
      <c r="D829" s="8"/>
      <c r="E829" s="8"/>
      <c r="F829" s="58"/>
      <c r="G829" s="158"/>
      <c r="H829" s="18"/>
      <c r="I829" s="8"/>
      <c r="J829" s="15"/>
      <c r="K829" s="15"/>
      <c r="L829" s="8"/>
    </row>
    <row r="830" spans="1:12" ht="15.75" customHeight="1" x14ac:dyDescent="0.2">
      <c r="A830" s="15"/>
      <c r="B830" s="15"/>
      <c r="C830" s="15"/>
      <c r="D830" s="8"/>
      <c r="E830" s="8"/>
      <c r="F830" s="58"/>
      <c r="G830" s="158"/>
      <c r="H830" s="18"/>
      <c r="I830" s="8"/>
      <c r="J830" s="15"/>
      <c r="K830" s="15"/>
      <c r="L830" s="8"/>
    </row>
    <row r="831" spans="1:12" ht="15.75" customHeight="1" x14ac:dyDescent="0.2">
      <c r="A831" s="15"/>
      <c r="B831" s="15"/>
      <c r="C831" s="15"/>
      <c r="D831" s="8"/>
      <c r="E831" s="8"/>
      <c r="F831" s="58"/>
      <c r="G831" s="158"/>
      <c r="H831" s="18"/>
      <c r="I831" s="8"/>
      <c r="J831" s="15"/>
      <c r="K831" s="15"/>
      <c r="L831" s="8"/>
    </row>
    <row r="832" spans="1:12" ht="15.75" customHeight="1" x14ac:dyDescent="0.2">
      <c r="A832" s="15"/>
      <c r="B832" s="15"/>
      <c r="C832" s="15"/>
      <c r="D832" s="8"/>
      <c r="E832" s="8"/>
      <c r="F832" s="58"/>
      <c r="G832" s="158"/>
      <c r="H832" s="18"/>
      <c r="I832" s="8"/>
      <c r="J832" s="15"/>
      <c r="K832" s="15"/>
      <c r="L832" s="8"/>
    </row>
    <row r="833" spans="1:12" ht="15.75" customHeight="1" x14ac:dyDescent="0.2">
      <c r="A833" s="15"/>
      <c r="B833" s="15"/>
      <c r="C833" s="15"/>
      <c r="D833" s="8"/>
      <c r="E833" s="8"/>
      <c r="F833" s="58"/>
      <c r="G833" s="158"/>
      <c r="H833" s="18"/>
      <c r="I833" s="8"/>
      <c r="J833" s="15"/>
      <c r="K833" s="15"/>
      <c r="L833" s="8"/>
    </row>
    <row r="834" spans="1:12" ht="15.75" customHeight="1" x14ac:dyDescent="0.2">
      <c r="A834" s="15"/>
      <c r="B834" s="15"/>
      <c r="C834" s="15"/>
      <c r="D834" s="8"/>
      <c r="E834" s="8"/>
      <c r="F834" s="58"/>
      <c r="G834" s="158"/>
      <c r="H834" s="18"/>
      <c r="I834" s="8"/>
      <c r="J834" s="15"/>
      <c r="K834" s="15"/>
      <c r="L834" s="8"/>
    </row>
    <row r="835" spans="1:12" ht="15.75" customHeight="1" x14ac:dyDescent="0.2">
      <c r="A835" s="15"/>
      <c r="B835" s="15"/>
      <c r="C835" s="15"/>
      <c r="D835" s="8"/>
      <c r="E835" s="8"/>
      <c r="F835" s="58"/>
      <c r="G835" s="158"/>
      <c r="H835" s="18"/>
      <c r="I835" s="8"/>
      <c r="J835" s="15"/>
      <c r="K835" s="15"/>
      <c r="L835" s="8"/>
    </row>
    <row r="836" spans="1:12" ht="15.75" customHeight="1" x14ac:dyDescent="0.2">
      <c r="A836" s="15"/>
      <c r="B836" s="15"/>
      <c r="C836" s="15"/>
      <c r="D836" s="8"/>
      <c r="E836" s="8"/>
      <c r="F836" s="58"/>
      <c r="G836" s="158"/>
      <c r="H836" s="18"/>
      <c r="I836" s="8"/>
      <c r="J836" s="15"/>
      <c r="K836" s="15"/>
      <c r="L836" s="8"/>
    </row>
    <row r="837" spans="1:12" ht="15.75" customHeight="1" x14ac:dyDescent="0.2">
      <c r="A837" s="15"/>
      <c r="B837" s="15"/>
      <c r="C837" s="15"/>
      <c r="D837" s="8"/>
      <c r="E837" s="8"/>
      <c r="F837" s="58"/>
      <c r="G837" s="158"/>
      <c r="H837" s="18"/>
      <c r="I837" s="8"/>
      <c r="J837" s="15"/>
      <c r="K837" s="15"/>
      <c r="L837" s="8"/>
    </row>
    <row r="838" spans="1:12" ht="15.75" customHeight="1" x14ac:dyDescent="0.2">
      <c r="A838" s="15"/>
      <c r="B838" s="15"/>
      <c r="C838" s="15"/>
      <c r="D838" s="8"/>
      <c r="E838" s="8"/>
      <c r="F838" s="58"/>
      <c r="G838" s="158"/>
      <c r="H838" s="18"/>
      <c r="I838" s="8"/>
      <c r="J838" s="15"/>
      <c r="K838" s="15"/>
      <c r="L838" s="8"/>
    </row>
    <row r="839" spans="1:12" ht="15.75" customHeight="1" x14ac:dyDescent="0.2">
      <c r="A839" s="15"/>
      <c r="B839" s="15"/>
      <c r="C839" s="15"/>
      <c r="D839" s="8"/>
      <c r="E839" s="8"/>
      <c r="F839" s="58"/>
      <c r="G839" s="158"/>
      <c r="H839" s="18"/>
      <c r="I839" s="8"/>
      <c r="J839" s="15"/>
      <c r="K839" s="15"/>
      <c r="L839" s="8"/>
    </row>
    <row r="840" spans="1:12" ht="15.75" customHeight="1" x14ac:dyDescent="0.2">
      <c r="A840" s="15"/>
      <c r="B840" s="15"/>
      <c r="C840" s="15"/>
      <c r="D840" s="8"/>
      <c r="E840" s="8"/>
      <c r="F840" s="58"/>
      <c r="G840" s="158"/>
      <c r="H840" s="18"/>
      <c r="I840" s="8"/>
      <c r="J840" s="15"/>
      <c r="K840" s="15"/>
      <c r="L840" s="8"/>
    </row>
    <row r="841" spans="1:12" ht="15.75" customHeight="1" x14ac:dyDescent="0.2">
      <c r="A841" s="15"/>
      <c r="B841" s="15"/>
      <c r="C841" s="15"/>
      <c r="D841" s="8"/>
      <c r="E841" s="8"/>
      <c r="F841" s="58"/>
      <c r="G841" s="158"/>
      <c r="H841" s="18"/>
      <c r="I841" s="8"/>
      <c r="J841" s="15"/>
      <c r="K841" s="15"/>
      <c r="L841" s="8"/>
    </row>
    <row r="842" spans="1:12" ht="15.75" customHeight="1" x14ac:dyDescent="0.2">
      <c r="A842" s="15"/>
      <c r="B842" s="15"/>
      <c r="C842" s="15"/>
      <c r="D842" s="8"/>
      <c r="E842" s="8"/>
      <c r="F842" s="58"/>
      <c r="G842" s="158"/>
      <c r="H842" s="18"/>
      <c r="I842" s="8"/>
      <c r="J842" s="15"/>
      <c r="K842" s="15"/>
      <c r="L842" s="8"/>
    </row>
    <row r="843" spans="1:12" ht="15.75" customHeight="1" x14ac:dyDescent="0.2">
      <c r="A843" s="15"/>
      <c r="B843" s="15"/>
      <c r="C843" s="15"/>
      <c r="D843" s="8"/>
      <c r="E843" s="8"/>
      <c r="F843" s="58"/>
      <c r="G843" s="158"/>
      <c r="H843" s="18"/>
      <c r="I843" s="8"/>
      <c r="J843" s="15"/>
      <c r="K843" s="15"/>
      <c r="L843" s="8"/>
    </row>
    <row r="844" spans="1:12" ht="15.75" customHeight="1" x14ac:dyDescent="0.2">
      <c r="A844" s="15"/>
      <c r="B844" s="15"/>
      <c r="C844" s="15"/>
      <c r="D844" s="8"/>
      <c r="E844" s="8"/>
      <c r="F844" s="58"/>
      <c r="G844" s="158"/>
      <c r="H844" s="18"/>
      <c r="I844" s="8"/>
      <c r="J844" s="15"/>
      <c r="K844" s="15"/>
      <c r="L844" s="8"/>
    </row>
    <row r="845" spans="1:12" ht="15.75" customHeight="1" x14ac:dyDescent="0.2">
      <c r="A845" s="15"/>
      <c r="B845" s="15"/>
      <c r="C845" s="15"/>
      <c r="D845" s="8"/>
      <c r="E845" s="8"/>
      <c r="F845" s="58"/>
      <c r="G845" s="158"/>
      <c r="H845" s="18"/>
      <c r="I845" s="8"/>
      <c r="J845" s="15"/>
      <c r="K845" s="15"/>
      <c r="L845" s="8"/>
    </row>
    <row r="846" spans="1:12" ht="15.75" customHeight="1" x14ac:dyDescent="0.2">
      <c r="A846" s="15"/>
      <c r="B846" s="15"/>
      <c r="C846" s="15"/>
      <c r="D846" s="8"/>
      <c r="E846" s="8"/>
      <c r="F846" s="58"/>
      <c r="G846" s="158"/>
      <c r="H846" s="18"/>
      <c r="I846" s="8"/>
      <c r="J846" s="15"/>
      <c r="K846" s="15"/>
      <c r="L846" s="8"/>
    </row>
    <row r="847" spans="1:12" ht="15.75" customHeight="1" x14ac:dyDescent="0.2">
      <c r="A847" s="15"/>
      <c r="B847" s="15"/>
      <c r="C847" s="15"/>
      <c r="D847" s="8"/>
      <c r="E847" s="8"/>
      <c r="F847" s="58"/>
      <c r="G847" s="158"/>
      <c r="H847" s="18"/>
      <c r="I847" s="8"/>
      <c r="J847" s="15"/>
      <c r="K847" s="15"/>
      <c r="L847" s="8"/>
    </row>
    <row r="848" spans="1:12" ht="15.75" customHeight="1" x14ac:dyDescent="0.2">
      <c r="A848" s="15"/>
      <c r="B848" s="15"/>
      <c r="C848" s="15"/>
      <c r="D848" s="8"/>
      <c r="E848" s="8"/>
      <c r="F848" s="58"/>
      <c r="G848" s="158"/>
      <c r="H848" s="18"/>
      <c r="I848" s="8"/>
      <c r="J848" s="15"/>
      <c r="K848" s="15"/>
      <c r="L848" s="8"/>
    </row>
    <row r="849" spans="1:12" ht="15.75" customHeight="1" x14ac:dyDescent="0.2">
      <c r="A849" s="15"/>
      <c r="B849" s="15"/>
      <c r="C849" s="15"/>
      <c r="D849" s="8"/>
      <c r="E849" s="8"/>
      <c r="F849" s="58"/>
      <c r="G849" s="158"/>
      <c r="H849" s="18"/>
      <c r="I849" s="8"/>
      <c r="J849" s="15"/>
      <c r="K849" s="15"/>
      <c r="L849" s="8"/>
    </row>
    <row r="850" spans="1:12" ht="15.75" customHeight="1" x14ac:dyDescent="0.2">
      <c r="A850" s="15"/>
      <c r="B850" s="15"/>
      <c r="C850" s="15"/>
      <c r="D850" s="8"/>
      <c r="E850" s="8"/>
      <c r="F850" s="58"/>
      <c r="G850" s="158"/>
      <c r="H850" s="18"/>
      <c r="I850" s="8"/>
      <c r="J850" s="15"/>
      <c r="K850" s="15"/>
      <c r="L850" s="8"/>
    </row>
    <row r="851" spans="1:12" ht="15.75" customHeight="1" x14ac:dyDescent="0.2">
      <c r="A851" s="15"/>
      <c r="B851" s="15"/>
      <c r="C851" s="15"/>
      <c r="D851" s="8"/>
      <c r="E851" s="8"/>
      <c r="F851" s="58"/>
      <c r="G851" s="158"/>
      <c r="H851" s="18"/>
      <c r="I851" s="8"/>
      <c r="J851" s="15"/>
      <c r="K851" s="15"/>
      <c r="L851" s="8"/>
    </row>
    <row r="852" spans="1:12" ht="15.75" customHeight="1" x14ac:dyDescent="0.2">
      <c r="A852" s="15"/>
      <c r="B852" s="15"/>
      <c r="C852" s="15"/>
      <c r="D852" s="8"/>
      <c r="E852" s="8"/>
      <c r="F852" s="58"/>
      <c r="G852" s="158"/>
      <c r="H852" s="18"/>
      <c r="I852" s="8"/>
      <c r="J852" s="15"/>
      <c r="K852" s="15"/>
      <c r="L852" s="8"/>
    </row>
    <row r="853" spans="1:12" ht="15.75" customHeight="1" x14ac:dyDescent="0.2">
      <c r="A853" s="15"/>
      <c r="B853" s="15"/>
      <c r="C853" s="15"/>
      <c r="D853" s="8"/>
      <c r="E853" s="8"/>
      <c r="F853" s="58"/>
      <c r="G853" s="158"/>
      <c r="H853" s="18"/>
      <c r="I853" s="8"/>
      <c r="J853" s="15"/>
      <c r="K853" s="15"/>
      <c r="L853" s="8"/>
    </row>
    <row r="854" spans="1:12" ht="15.75" customHeight="1" x14ac:dyDescent="0.2">
      <c r="A854" s="15"/>
      <c r="B854" s="15"/>
      <c r="C854" s="15"/>
      <c r="D854" s="8"/>
      <c r="E854" s="8"/>
      <c r="F854" s="58"/>
      <c r="G854" s="158"/>
      <c r="H854" s="18"/>
      <c r="I854" s="8"/>
      <c r="J854" s="15"/>
      <c r="K854" s="15"/>
      <c r="L854" s="8"/>
    </row>
    <row r="855" spans="1:12" ht="15.75" customHeight="1" x14ac:dyDescent="0.2">
      <c r="A855" s="15"/>
      <c r="B855" s="15"/>
      <c r="C855" s="15"/>
      <c r="D855" s="8"/>
      <c r="E855" s="8"/>
      <c r="F855" s="58"/>
      <c r="G855" s="158"/>
      <c r="H855" s="18"/>
      <c r="I855" s="8"/>
      <c r="J855" s="15"/>
      <c r="K855" s="15"/>
      <c r="L855" s="8"/>
    </row>
    <row r="856" spans="1:12" ht="15.75" customHeight="1" x14ac:dyDescent="0.2">
      <c r="A856" s="15"/>
      <c r="B856" s="15"/>
      <c r="C856" s="15"/>
      <c r="D856" s="8"/>
      <c r="E856" s="8"/>
      <c r="F856" s="58"/>
      <c r="G856" s="158"/>
      <c r="H856" s="18"/>
      <c r="I856" s="8"/>
      <c r="J856" s="15"/>
      <c r="K856" s="15"/>
      <c r="L856" s="8"/>
    </row>
    <row r="857" spans="1:12" ht="15.75" customHeight="1" x14ac:dyDescent="0.2">
      <c r="A857" s="15"/>
      <c r="B857" s="15"/>
      <c r="C857" s="15"/>
      <c r="D857" s="8"/>
      <c r="E857" s="8"/>
      <c r="F857" s="58"/>
      <c r="G857" s="158"/>
      <c r="H857" s="18"/>
      <c r="I857" s="8"/>
      <c r="J857" s="15"/>
      <c r="K857" s="15"/>
      <c r="L857" s="8"/>
    </row>
    <row r="858" spans="1:12" ht="15.75" customHeight="1" x14ac:dyDescent="0.2">
      <c r="A858" s="15"/>
      <c r="B858" s="15"/>
      <c r="C858" s="15"/>
      <c r="D858" s="8"/>
      <c r="E858" s="8"/>
      <c r="F858" s="58"/>
      <c r="G858" s="158"/>
      <c r="H858" s="18"/>
      <c r="I858" s="8"/>
      <c r="J858" s="15"/>
      <c r="K858" s="15"/>
      <c r="L858" s="8"/>
    </row>
    <row r="859" spans="1:12" ht="15.75" customHeight="1" x14ac:dyDescent="0.2">
      <c r="A859" s="15"/>
      <c r="B859" s="15"/>
      <c r="C859" s="15"/>
      <c r="D859" s="8"/>
      <c r="E859" s="8"/>
      <c r="F859" s="58"/>
      <c r="G859" s="158"/>
      <c r="H859" s="18"/>
      <c r="I859" s="8"/>
      <c r="J859" s="15"/>
      <c r="K859" s="15"/>
      <c r="L859" s="8"/>
    </row>
    <row r="860" spans="1:12" ht="15.75" customHeight="1" x14ac:dyDescent="0.2">
      <c r="A860" s="15"/>
      <c r="B860" s="15"/>
      <c r="C860" s="15"/>
      <c r="D860" s="8"/>
      <c r="E860" s="8"/>
      <c r="F860" s="58"/>
      <c r="G860" s="158"/>
      <c r="H860" s="18"/>
      <c r="I860" s="8"/>
      <c r="J860" s="15"/>
      <c r="K860" s="15"/>
      <c r="L860" s="8"/>
    </row>
    <row r="861" spans="1:12" ht="15.75" customHeight="1" x14ac:dyDescent="0.2">
      <c r="A861" s="15"/>
      <c r="B861" s="15"/>
      <c r="C861" s="15"/>
      <c r="D861" s="8"/>
      <c r="E861" s="8"/>
      <c r="F861" s="58"/>
      <c r="G861" s="158"/>
      <c r="H861" s="18"/>
      <c r="I861" s="8"/>
      <c r="J861" s="15"/>
      <c r="K861" s="15"/>
      <c r="L861" s="8"/>
    </row>
    <row r="862" spans="1:12" ht="15.75" customHeight="1" x14ac:dyDescent="0.2">
      <c r="A862" s="15"/>
      <c r="B862" s="15"/>
      <c r="C862" s="15"/>
      <c r="D862" s="8"/>
      <c r="E862" s="8"/>
      <c r="F862" s="58"/>
      <c r="G862" s="158"/>
      <c r="H862" s="18"/>
      <c r="I862" s="8"/>
      <c r="J862" s="15"/>
      <c r="K862" s="15"/>
      <c r="L862" s="8"/>
    </row>
    <row r="863" spans="1:12" ht="15.75" customHeight="1" x14ac:dyDescent="0.2">
      <c r="A863" s="15"/>
      <c r="B863" s="15"/>
      <c r="C863" s="15"/>
      <c r="D863" s="8"/>
      <c r="E863" s="8"/>
      <c r="F863" s="58"/>
      <c r="G863" s="158"/>
      <c r="H863" s="18"/>
      <c r="I863" s="8"/>
      <c r="J863" s="15"/>
      <c r="K863" s="15"/>
      <c r="L863" s="8"/>
    </row>
    <row r="864" spans="1:12" ht="15.75" customHeight="1" x14ac:dyDescent="0.2">
      <c r="A864" s="15"/>
      <c r="B864" s="15"/>
      <c r="C864" s="15"/>
      <c r="D864" s="8"/>
      <c r="E864" s="8"/>
      <c r="F864" s="58"/>
      <c r="G864" s="158"/>
      <c r="H864" s="18"/>
      <c r="I864" s="8"/>
      <c r="J864" s="15"/>
      <c r="K864" s="15"/>
      <c r="L864" s="8"/>
    </row>
    <row r="865" spans="1:12" ht="15.75" customHeight="1" x14ac:dyDescent="0.2">
      <c r="A865" s="15"/>
      <c r="B865" s="15"/>
      <c r="C865" s="15"/>
      <c r="D865" s="8"/>
      <c r="E865" s="8"/>
      <c r="F865" s="58"/>
      <c r="G865" s="158"/>
      <c r="H865" s="18"/>
      <c r="I865" s="8"/>
      <c r="J865" s="15"/>
      <c r="K865" s="15"/>
      <c r="L865" s="8"/>
    </row>
    <row r="866" spans="1:12" ht="15.75" customHeight="1" x14ac:dyDescent="0.2">
      <c r="A866" s="15"/>
      <c r="B866" s="15"/>
      <c r="C866" s="15"/>
      <c r="D866" s="8"/>
      <c r="E866" s="8"/>
      <c r="F866" s="58"/>
      <c r="G866" s="158"/>
      <c r="H866" s="18"/>
      <c r="I866" s="8"/>
      <c r="J866" s="15"/>
      <c r="K866" s="15"/>
      <c r="L866" s="8"/>
    </row>
    <row r="867" spans="1:12" ht="15.75" customHeight="1" x14ac:dyDescent="0.2">
      <c r="A867" s="15"/>
      <c r="B867" s="15"/>
      <c r="C867" s="15"/>
      <c r="D867" s="8"/>
      <c r="E867" s="8"/>
      <c r="F867" s="58"/>
      <c r="G867" s="158"/>
      <c r="H867" s="18"/>
      <c r="I867" s="8"/>
      <c r="J867" s="15"/>
      <c r="K867" s="15"/>
      <c r="L867" s="8"/>
    </row>
    <row r="868" spans="1:12" ht="15.75" customHeight="1" x14ac:dyDescent="0.2">
      <c r="A868" s="15"/>
      <c r="B868" s="15"/>
      <c r="C868" s="15"/>
      <c r="D868" s="8"/>
      <c r="E868" s="8"/>
      <c r="F868" s="58"/>
      <c r="G868" s="158"/>
      <c r="H868" s="18"/>
      <c r="I868" s="8"/>
      <c r="J868" s="15"/>
      <c r="K868" s="15"/>
      <c r="L868" s="8"/>
    </row>
    <row r="869" spans="1:12" ht="15.75" customHeight="1" x14ac:dyDescent="0.2">
      <c r="A869" s="15"/>
      <c r="B869" s="15"/>
      <c r="C869" s="15"/>
      <c r="D869" s="8"/>
      <c r="E869" s="8"/>
      <c r="F869" s="58"/>
      <c r="G869" s="158"/>
      <c r="H869" s="18"/>
      <c r="I869" s="8"/>
      <c r="J869" s="15"/>
      <c r="K869" s="15"/>
      <c r="L869" s="8"/>
    </row>
    <row r="870" spans="1:12" ht="15.75" customHeight="1" x14ac:dyDescent="0.2">
      <c r="A870" s="15"/>
      <c r="B870" s="15"/>
      <c r="C870" s="15"/>
      <c r="D870" s="8"/>
      <c r="E870" s="8"/>
      <c r="F870" s="58"/>
      <c r="G870" s="158"/>
      <c r="H870" s="18"/>
      <c r="I870" s="8"/>
      <c r="J870" s="15"/>
      <c r="K870" s="15"/>
      <c r="L870" s="8"/>
    </row>
    <row r="871" spans="1:12" ht="15.75" customHeight="1" x14ac:dyDescent="0.2">
      <c r="A871" s="15"/>
      <c r="B871" s="15"/>
      <c r="C871" s="15"/>
      <c r="D871" s="8"/>
      <c r="E871" s="8"/>
      <c r="F871" s="58"/>
      <c r="G871" s="158"/>
      <c r="H871" s="18"/>
      <c r="I871" s="8"/>
      <c r="J871" s="15"/>
      <c r="K871" s="15"/>
      <c r="L871" s="8"/>
    </row>
    <row r="872" spans="1:12" ht="15.75" customHeight="1" x14ac:dyDescent="0.2">
      <c r="A872" s="15"/>
      <c r="B872" s="15"/>
      <c r="C872" s="15"/>
      <c r="D872" s="8"/>
      <c r="E872" s="8"/>
      <c r="F872" s="58"/>
      <c r="G872" s="158"/>
      <c r="H872" s="18"/>
      <c r="I872" s="8"/>
      <c r="J872" s="15"/>
      <c r="K872" s="15"/>
      <c r="L872" s="8"/>
    </row>
    <row r="873" spans="1:12" ht="15.75" customHeight="1" x14ac:dyDescent="0.2">
      <c r="A873" s="15"/>
      <c r="B873" s="15"/>
      <c r="C873" s="15"/>
      <c r="D873" s="8"/>
      <c r="E873" s="8"/>
      <c r="F873" s="58"/>
      <c r="G873" s="158"/>
      <c r="H873" s="18"/>
      <c r="I873" s="8"/>
      <c r="J873" s="15"/>
      <c r="K873" s="15"/>
      <c r="L873" s="8"/>
    </row>
    <row r="874" spans="1:12" ht="15.75" customHeight="1" x14ac:dyDescent="0.2">
      <c r="A874" s="15"/>
      <c r="B874" s="15"/>
      <c r="C874" s="15"/>
      <c r="D874" s="8"/>
      <c r="E874" s="8"/>
      <c r="F874" s="58"/>
      <c r="G874" s="158"/>
      <c r="H874" s="18"/>
      <c r="I874" s="8"/>
      <c r="J874" s="15"/>
      <c r="K874" s="15"/>
      <c r="L874" s="8"/>
    </row>
    <row r="875" spans="1:12" ht="15.75" customHeight="1" x14ac:dyDescent="0.2">
      <c r="A875" s="15"/>
      <c r="B875" s="15"/>
      <c r="C875" s="15"/>
      <c r="D875" s="8"/>
      <c r="E875" s="8"/>
      <c r="F875" s="58"/>
      <c r="G875" s="158"/>
      <c r="H875" s="18"/>
      <c r="I875" s="8"/>
      <c r="J875" s="15"/>
      <c r="K875" s="15"/>
      <c r="L875" s="8"/>
    </row>
    <row r="876" spans="1:12" ht="15.75" customHeight="1" x14ac:dyDescent="0.2">
      <c r="A876" s="15"/>
      <c r="B876" s="15"/>
      <c r="C876" s="15"/>
      <c r="D876" s="8"/>
      <c r="E876" s="8"/>
      <c r="F876" s="58"/>
      <c r="G876" s="158"/>
      <c r="H876" s="18"/>
      <c r="I876" s="8"/>
      <c r="J876" s="15"/>
      <c r="K876" s="15"/>
      <c r="L876" s="8"/>
    </row>
    <row r="877" spans="1:12" ht="15.75" customHeight="1" x14ac:dyDescent="0.2">
      <c r="A877" s="15"/>
      <c r="B877" s="15"/>
      <c r="C877" s="15"/>
      <c r="D877" s="8"/>
      <c r="E877" s="8"/>
      <c r="F877" s="58"/>
      <c r="G877" s="158"/>
      <c r="H877" s="18"/>
      <c r="I877" s="8"/>
      <c r="J877" s="15"/>
      <c r="K877" s="15"/>
      <c r="L877" s="8"/>
    </row>
    <row r="878" spans="1:12" ht="15.75" customHeight="1" x14ac:dyDescent="0.2">
      <c r="A878" s="15"/>
      <c r="B878" s="15"/>
      <c r="C878" s="15"/>
      <c r="D878" s="8"/>
      <c r="E878" s="8"/>
      <c r="F878" s="58"/>
      <c r="G878" s="158"/>
      <c r="H878" s="18"/>
      <c r="I878" s="8"/>
      <c r="J878" s="15"/>
      <c r="K878" s="15"/>
      <c r="L878" s="8"/>
    </row>
    <row r="879" spans="1:12" ht="15.75" customHeight="1" x14ac:dyDescent="0.2">
      <c r="A879" s="15"/>
      <c r="B879" s="15"/>
      <c r="C879" s="15"/>
      <c r="D879" s="8"/>
      <c r="E879" s="8"/>
      <c r="F879" s="58"/>
      <c r="G879" s="158"/>
      <c r="H879" s="18"/>
      <c r="I879" s="8"/>
      <c r="J879" s="15"/>
      <c r="K879" s="15"/>
      <c r="L879" s="8"/>
    </row>
    <row r="880" spans="1:12" ht="15.75" customHeight="1" x14ac:dyDescent="0.2">
      <c r="A880" s="15"/>
      <c r="B880" s="15"/>
      <c r="C880" s="15"/>
      <c r="D880" s="8"/>
      <c r="E880" s="8"/>
      <c r="F880" s="58"/>
      <c r="G880" s="158"/>
      <c r="H880" s="18"/>
      <c r="I880" s="8"/>
      <c r="J880" s="15"/>
      <c r="K880" s="15"/>
      <c r="L880" s="8"/>
    </row>
    <row r="881" spans="1:12" ht="15.75" customHeight="1" x14ac:dyDescent="0.2">
      <c r="A881" s="15"/>
      <c r="B881" s="15"/>
      <c r="C881" s="15"/>
      <c r="D881" s="8"/>
      <c r="E881" s="8"/>
      <c r="F881" s="58"/>
      <c r="G881" s="158"/>
      <c r="H881" s="18"/>
      <c r="I881" s="8"/>
      <c r="J881" s="15"/>
      <c r="K881" s="15"/>
      <c r="L881" s="8"/>
    </row>
    <row r="882" spans="1:12" ht="15.75" customHeight="1" x14ac:dyDescent="0.2">
      <c r="A882" s="15"/>
      <c r="B882" s="15"/>
      <c r="C882" s="15"/>
      <c r="D882" s="8"/>
      <c r="E882" s="8"/>
      <c r="F882" s="58"/>
      <c r="G882" s="158"/>
      <c r="H882" s="18"/>
      <c r="I882" s="8"/>
      <c r="J882" s="15"/>
      <c r="K882" s="15"/>
      <c r="L882" s="8"/>
    </row>
    <row r="883" spans="1:12" ht="15.75" customHeight="1" x14ac:dyDescent="0.2">
      <c r="A883" s="15"/>
      <c r="B883" s="15"/>
      <c r="C883" s="15"/>
      <c r="D883" s="8"/>
      <c r="E883" s="8"/>
      <c r="F883" s="58"/>
      <c r="G883" s="158"/>
      <c r="H883" s="18"/>
      <c r="I883" s="8"/>
      <c r="J883" s="15"/>
      <c r="K883" s="15"/>
      <c r="L883" s="8"/>
    </row>
    <row r="884" spans="1:12" ht="15.75" customHeight="1" x14ac:dyDescent="0.2">
      <c r="A884" s="15"/>
      <c r="B884" s="15"/>
      <c r="C884" s="15"/>
      <c r="D884" s="8"/>
      <c r="E884" s="8"/>
      <c r="F884" s="58"/>
      <c r="G884" s="158"/>
      <c r="H884" s="18"/>
      <c r="I884" s="8"/>
      <c r="J884" s="15"/>
      <c r="K884" s="15"/>
      <c r="L884" s="8"/>
    </row>
    <row r="885" spans="1:12" ht="15.75" customHeight="1" x14ac:dyDescent="0.2">
      <c r="A885" s="15"/>
      <c r="B885" s="15"/>
      <c r="C885" s="15"/>
      <c r="D885" s="8"/>
      <c r="E885" s="8"/>
      <c r="F885" s="58"/>
      <c r="G885" s="158"/>
      <c r="H885" s="18"/>
      <c r="I885" s="8"/>
      <c r="J885" s="15"/>
      <c r="K885" s="15"/>
      <c r="L885" s="8"/>
    </row>
    <row r="886" spans="1:12" ht="15.75" customHeight="1" x14ac:dyDescent="0.2">
      <c r="A886" s="15"/>
      <c r="B886" s="15"/>
      <c r="C886" s="15"/>
      <c r="D886" s="8"/>
      <c r="E886" s="8"/>
      <c r="F886" s="58"/>
      <c r="G886" s="158"/>
      <c r="H886" s="18"/>
      <c r="I886" s="8"/>
      <c r="J886" s="15"/>
      <c r="K886" s="15"/>
      <c r="L886" s="8"/>
    </row>
    <row r="887" spans="1:12" ht="15.75" customHeight="1" x14ac:dyDescent="0.2">
      <c r="A887" s="15"/>
      <c r="B887" s="15"/>
      <c r="C887" s="15"/>
      <c r="D887" s="8"/>
      <c r="E887" s="8"/>
      <c r="F887" s="58"/>
      <c r="G887" s="158"/>
      <c r="H887" s="18"/>
      <c r="I887" s="8"/>
      <c r="J887" s="15"/>
      <c r="K887" s="15"/>
      <c r="L887" s="8"/>
    </row>
    <row r="888" spans="1:12" ht="15.75" customHeight="1" x14ac:dyDescent="0.2">
      <c r="A888" s="15"/>
      <c r="B888" s="15"/>
      <c r="C888" s="15"/>
      <c r="D888" s="8"/>
      <c r="E888" s="8"/>
      <c r="F888" s="58"/>
      <c r="G888" s="158"/>
      <c r="H888" s="18"/>
      <c r="I888" s="8"/>
      <c r="J888" s="15"/>
      <c r="K888" s="15"/>
      <c r="L888" s="8"/>
    </row>
    <row r="889" spans="1:12" ht="15.75" customHeight="1" x14ac:dyDescent="0.2">
      <c r="A889" s="15"/>
      <c r="B889" s="15"/>
      <c r="C889" s="15"/>
      <c r="D889" s="8"/>
      <c r="E889" s="8"/>
      <c r="F889" s="58"/>
      <c r="G889" s="158"/>
      <c r="H889" s="18"/>
      <c r="I889" s="8"/>
      <c r="J889" s="15"/>
      <c r="K889" s="15"/>
      <c r="L889" s="8"/>
    </row>
    <row r="890" spans="1:12" ht="15.75" customHeight="1" x14ac:dyDescent="0.2">
      <c r="A890" s="15"/>
      <c r="B890" s="15"/>
      <c r="C890" s="15"/>
      <c r="D890" s="8"/>
      <c r="E890" s="8"/>
      <c r="F890" s="58"/>
      <c r="G890" s="158"/>
      <c r="H890" s="18"/>
      <c r="I890" s="8"/>
      <c r="J890" s="15"/>
      <c r="K890" s="15"/>
      <c r="L890" s="8"/>
    </row>
    <row r="891" spans="1:12" ht="15.75" customHeight="1" x14ac:dyDescent="0.2">
      <c r="A891" s="15"/>
      <c r="B891" s="15"/>
      <c r="C891" s="15"/>
      <c r="D891" s="8"/>
      <c r="E891" s="8"/>
      <c r="F891" s="58"/>
      <c r="G891" s="158"/>
      <c r="H891" s="18"/>
      <c r="I891" s="8"/>
      <c r="J891" s="15"/>
      <c r="K891" s="15"/>
      <c r="L891" s="8"/>
    </row>
    <row r="892" spans="1:12" ht="15.75" customHeight="1" x14ac:dyDescent="0.2">
      <c r="A892" s="15"/>
      <c r="B892" s="15"/>
      <c r="C892" s="15"/>
      <c r="D892" s="8"/>
      <c r="E892" s="8"/>
      <c r="F892" s="58"/>
      <c r="G892" s="158"/>
      <c r="H892" s="18"/>
      <c r="I892" s="8"/>
      <c r="J892" s="15"/>
      <c r="K892" s="15"/>
      <c r="L892" s="8"/>
    </row>
    <row r="893" spans="1:12" ht="15.75" customHeight="1" x14ac:dyDescent="0.2">
      <c r="A893" s="15"/>
      <c r="B893" s="15"/>
      <c r="C893" s="15"/>
      <c r="D893" s="8"/>
      <c r="E893" s="8"/>
      <c r="F893" s="58"/>
      <c r="G893" s="158"/>
      <c r="H893" s="18"/>
      <c r="I893" s="8"/>
      <c r="J893" s="15"/>
      <c r="K893" s="15"/>
      <c r="L893" s="8"/>
    </row>
    <row r="894" spans="1:12" ht="15.75" customHeight="1" x14ac:dyDescent="0.2">
      <c r="A894" s="15"/>
      <c r="B894" s="15"/>
      <c r="C894" s="15"/>
      <c r="D894" s="8"/>
      <c r="E894" s="8"/>
      <c r="F894" s="58"/>
      <c r="G894" s="158"/>
      <c r="H894" s="18"/>
      <c r="I894" s="8"/>
      <c r="J894" s="15"/>
      <c r="K894" s="15"/>
      <c r="L894" s="8"/>
    </row>
    <row r="895" spans="1:12" ht="15.75" customHeight="1" x14ac:dyDescent="0.2">
      <c r="A895" s="15"/>
      <c r="B895" s="15"/>
      <c r="C895" s="15"/>
      <c r="D895" s="8"/>
      <c r="E895" s="8"/>
      <c r="F895" s="58"/>
      <c r="G895" s="158"/>
      <c r="H895" s="18"/>
      <c r="I895" s="8"/>
      <c r="J895" s="15"/>
      <c r="K895" s="15"/>
      <c r="L895" s="8"/>
    </row>
    <row r="896" spans="1:12" ht="15.75" customHeight="1" x14ac:dyDescent="0.2">
      <c r="A896" s="15"/>
      <c r="B896" s="15"/>
      <c r="C896" s="15"/>
      <c r="D896" s="8"/>
      <c r="E896" s="8"/>
      <c r="F896" s="58"/>
      <c r="G896" s="158"/>
      <c r="H896" s="18"/>
      <c r="I896" s="8"/>
      <c r="J896" s="15"/>
      <c r="K896" s="15"/>
      <c r="L896" s="8"/>
    </row>
    <row r="897" spans="1:12" ht="15.75" customHeight="1" x14ac:dyDescent="0.2">
      <c r="A897" s="15"/>
      <c r="B897" s="15"/>
      <c r="C897" s="15"/>
      <c r="D897" s="8"/>
      <c r="E897" s="8"/>
      <c r="F897" s="58"/>
      <c r="G897" s="158"/>
      <c r="H897" s="18"/>
      <c r="I897" s="8"/>
      <c r="J897" s="15"/>
      <c r="K897" s="15"/>
      <c r="L897" s="8"/>
    </row>
    <row r="898" spans="1:12" ht="15.75" customHeight="1" x14ac:dyDescent="0.2">
      <c r="A898" s="15"/>
      <c r="B898" s="15"/>
      <c r="C898" s="15"/>
      <c r="D898" s="8"/>
      <c r="E898" s="8"/>
      <c r="F898" s="58"/>
      <c r="G898" s="158"/>
      <c r="H898" s="18"/>
      <c r="I898" s="8"/>
      <c r="J898" s="15"/>
      <c r="K898" s="15"/>
      <c r="L898" s="8"/>
    </row>
    <row r="899" spans="1:12" ht="15.75" customHeight="1" x14ac:dyDescent="0.2">
      <c r="A899" s="15"/>
      <c r="B899" s="15"/>
      <c r="C899" s="15"/>
      <c r="D899" s="8"/>
      <c r="E899" s="8"/>
      <c r="F899" s="58"/>
      <c r="G899" s="158"/>
      <c r="H899" s="18"/>
      <c r="I899" s="8"/>
      <c r="J899" s="15"/>
      <c r="K899" s="15"/>
      <c r="L899" s="8"/>
    </row>
    <row r="900" spans="1:12" ht="15.75" customHeight="1" x14ac:dyDescent="0.2">
      <c r="A900" s="15"/>
      <c r="B900" s="15"/>
      <c r="C900" s="15"/>
      <c r="D900" s="8"/>
      <c r="E900" s="8"/>
      <c r="F900" s="58"/>
      <c r="G900" s="158"/>
      <c r="H900" s="18"/>
      <c r="I900" s="8"/>
      <c r="J900" s="15"/>
      <c r="K900" s="15"/>
      <c r="L900" s="8"/>
    </row>
    <row r="901" spans="1:12" ht="15.75" customHeight="1" x14ac:dyDescent="0.2">
      <c r="A901" s="15"/>
      <c r="B901" s="15"/>
      <c r="C901" s="15"/>
      <c r="D901" s="8"/>
      <c r="E901" s="8"/>
      <c r="F901" s="58"/>
      <c r="G901" s="158"/>
      <c r="H901" s="18"/>
      <c r="I901" s="8"/>
      <c r="J901" s="15"/>
      <c r="K901" s="15"/>
      <c r="L901" s="8"/>
    </row>
    <row r="902" spans="1:12" ht="15.75" customHeight="1" x14ac:dyDescent="0.2">
      <c r="A902" s="15"/>
      <c r="B902" s="15"/>
      <c r="C902" s="15"/>
      <c r="D902" s="8"/>
      <c r="E902" s="8"/>
      <c r="F902" s="58"/>
      <c r="G902" s="158"/>
      <c r="H902" s="18"/>
      <c r="I902" s="8"/>
      <c r="J902" s="15"/>
      <c r="K902" s="15"/>
      <c r="L902" s="8"/>
    </row>
    <row r="903" spans="1:12" ht="15.75" customHeight="1" x14ac:dyDescent="0.2">
      <c r="A903" s="15"/>
      <c r="B903" s="15"/>
      <c r="C903" s="15"/>
      <c r="D903" s="8"/>
      <c r="E903" s="8"/>
      <c r="F903" s="58"/>
      <c r="G903" s="158"/>
      <c r="H903" s="18"/>
      <c r="I903" s="8"/>
      <c r="J903" s="15"/>
      <c r="K903" s="15"/>
      <c r="L903" s="8"/>
    </row>
    <row r="904" spans="1:12" ht="15.75" customHeight="1" x14ac:dyDescent="0.2">
      <c r="A904" s="15"/>
      <c r="B904" s="15"/>
      <c r="C904" s="15"/>
      <c r="D904" s="8"/>
      <c r="E904" s="8"/>
      <c r="F904" s="58"/>
      <c r="G904" s="158"/>
      <c r="H904" s="18"/>
      <c r="I904" s="8"/>
      <c r="J904" s="15"/>
      <c r="K904" s="15"/>
      <c r="L904" s="8"/>
    </row>
    <row r="905" spans="1:12" ht="15.75" customHeight="1" x14ac:dyDescent="0.2">
      <c r="A905" s="15"/>
      <c r="B905" s="15"/>
      <c r="C905" s="15"/>
      <c r="D905" s="8"/>
      <c r="E905" s="8"/>
      <c r="F905" s="58"/>
      <c r="G905" s="158"/>
      <c r="H905" s="18"/>
      <c r="I905" s="8"/>
      <c r="J905" s="15"/>
      <c r="K905" s="15"/>
      <c r="L905" s="8"/>
    </row>
    <row r="906" spans="1:12" ht="15.75" customHeight="1" x14ac:dyDescent="0.2">
      <c r="A906" s="15"/>
      <c r="B906" s="15"/>
      <c r="C906" s="15"/>
      <c r="D906" s="8"/>
      <c r="E906" s="8"/>
      <c r="F906" s="58"/>
      <c r="G906" s="158"/>
      <c r="H906" s="18"/>
      <c r="I906" s="8"/>
      <c r="J906" s="15"/>
      <c r="K906" s="15"/>
      <c r="L906" s="8"/>
    </row>
    <row r="907" spans="1:12" ht="15.75" customHeight="1" x14ac:dyDescent="0.2">
      <c r="A907" s="15"/>
      <c r="B907" s="15"/>
      <c r="C907" s="15"/>
      <c r="D907" s="8"/>
      <c r="E907" s="8"/>
      <c r="F907" s="58"/>
      <c r="G907" s="158"/>
      <c r="H907" s="18"/>
      <c r="I907" s="8"/>
      <c r="J907" s="15"/>
      <c r="K907" s="15"/>
      <c r="L907" s="8"/>
    </row>
    <row r="908" spans="1:12" ht="15.75" customHeight="1" x14ac:dyDescent="0.2">
      <c r="A908" s="15"/>
      <c r="B908" s="15"/>
      <c r="C908" s="15"/>
      <c r="D908" s="8"/>
      <c r="E908" s="8"/>
      <c r="F908" s="58"/>
      <c r="G908" s="158"/>
      <c r="H908" s="18"/>
      <c r="I908" s="8"/>
      <c r="J908" s="15"/>
      <c r="K908" s="15"/>
      <c r="L908" s="8"/>
    </row>
    <row r="909" spans="1:12" ht="15.75" customHeight="1" x14ac:dyDescent="0.2">
      <c r="A909" s="15"/>
      <c r="B909" s="15"/>
      <c r="C909" s="15"/>
      <c r="D909" s="8"/>
      <c r="E909" s="8"/>
      <c r="F909" s="58"/>
      <c r="G909" s="158"/>
      <c r="H909" s="18"/>
      <c r="I909" s="8"/>
      <c r="J909" s="15"/>
      <c r="K909" s="15"/>
      <c r="L909" s="8"/>
    </row>
    <row r="910" spans="1:12" ht="15.75" customHeight="1" x14ac:dyDescent="0.2">
      <c r="A910" s="15"/>
      <c r="B910" s="15"/>
      <c r="C910" s="15"/>
      <c r="D910" s="8"/>
      <c r="E910" s="8"/>
      <c r="F910" s="58"/>
      <c r="G910" s="158"/>
      <c r="H910" s="18"/>
      <c r="I910" s="8"/>
      <c r="J910" s="15"/>
      <c r="K910" s="15"/>
      <c r="L910" s="8"/>
    </row>
    <row r="911" spans="1:12" ht="15.75" customHeight="1" x14ac:dyDescent="0.2">
      <c r="A911" s="15"/>
      <c r="B911" s="15"/>
      <c r="C911" s="15"/>
      <c r="D911" s="8"/>
      <c r="E911" s="8"/>
      <c r="F911" s="58"/>
      <c r="G911" s="158"/>
      <c r="H911" s="18"/>
      <c r="I911" s="8"/>
      <c r="J911" s="15"/>
      <c r="K911" s="15"/>
      <c r="L911" s="8"/>
    </row>
    <row r="912" spans="1:12" ht="15.75" customHeight="1" x14ac:dyDescent="0.2">
      <c r="A912" s="15"/>
      <c r="B912" s="15"/>
      <c r="C912" s="15"/>
      <c r="D912" s="8"/>
      <c r="E912" s="8"/>
      <c r="F912" s="58"/>
      <c r="G912" s="158"/>
      <c r="H912" s="18"/>
      <c r="I912" s="8"/>
      <c r="J912" s="15"/>
      <c r="K912" s="15"/>
      <c r="L912" s="8"/>
    </row>
    <row r="913" spans="1:12" ht="15.75" customHeight="1" x14ac:dyDescent="0.2">
      <c r="A913" s="15"/>
      <c r="B913" s="15"/>
      <c r="C913" s="15"/>
      <c r="D913" s="8"/>
      <c r="E913" s="8"/>
      <c r="F913" s="58"/>
      <c r="G913" s="158"/>
      <c r="H913" s="18"/>
      <c r="I913" s="8"/>
      <c r="J913" s="15"/>
      <c r="K913" s="15"/>
      <c r="L913" s="8"/>
    </row>
    <row r="914" spans="1:12" ht="15.75" customHeight="1" x14ac:dyDescent="0.2">
      <c r="A914" s="15"/>
      <c r="B914" s="15"/>
      <c r="C914" s="15"/>
      <c r="D914" s="8"/>
      <c r="E914" s="8"/>
      <c r="F914" s="58"/>
      <c r="G914" s="158"/>
      <c r="H914" s="18"/>
      <c r="I914" s="8"/>
      <c r="J914" s="15"/>
      <c r="K914" s="15"/>
      <c r="L914" s="8"/>
    </row>
    <row r="915" spans="1:12" ht="15.75" customHeight="1" x14ac:dyDescent="0.2">
      <c r="A915" s="15"/>
      <c r="B915" s="15"/>
      <c r="C915" s="15"/>
      <c r="D915" s="8"/>
      <c r="E915" s="8"/>
      <c r="F915" s="58"/>
      <c r="G915" s="158"/>
      <c r="H915" s="18"/>
      <c r="I915" s="8"/>
      <c r="J915" s="15"/>
      <c r="K915" s="15"/>
      <c r="L915" s="8"/>
    </row>
    <row r="916" spans="1:12" ht="15.75" customHeight="1" x14ac:dyDescent="0.2">
      <c r="A916" s="15"/>
      <c r="B916" s="15"/>
      <c r="C916" s="15"/>
      <c r="D916" s="8"/>
      <c r="E916" s="8"/>
      <c r="F916" s="58"/>
      <c r="G916" s="158"/>
      <c r="H916" s="18"/>
      <c r="I916" s="8"/>
      <c r="J916" s="15"/>
      <c r="K916" s="15"/>
      <c r="L916" s="8"/>
    </row>
    <row r="917" spans="1:12" ht="15.75" customHeight="1" x14ac:dyDescent="0.2">
      <c r="A917" s="15"/>
      <c r="B917" s="15"/>
      <c r="C917" s="15"/>
      <c r="D917" s="8"/>
      <c r="E917" s="8"/>
      <c r="F917" s="58"/>
      <c r="G917" s="158"/>
      <c r="H917" s="18"/>
      <c r="I917" s="8"/>
      <c r="J917" s="15"/>
      <c r="K917" s="15"/>
      <c r="L917" s="8"/>
    </row>
    <row r="918" spans="1:12" ht="15.75" customHeight="1" x14ac:dyDescent="0.2">
      <c r="A918" s="15"/>
      <c r="B918" s="15"/>
      <c r="C918" s="15"/>
      <c r="D918" s="8"/>
      <c r="E918" s="8"/>
      <c r="F918" s="58"/>
      <c r="G918" s="158"/>
      <c r="H918" s="18"/>
      <c r="I918" s="8"/>
      <c r="J918" s="15"/>
      <c r="K918" s="15"/>
      <c r="L918" s="8"/>
    </row>
    <row r="919" spans="1:12" ht="15.75" customHeight="1" x14ac:dyDescent="0.2">
      <c r="A919" s="15"/>
      <c r="B919" s="15"/>
      <c r="C919" s="15"/>
      <c r="D919" s="8"/>
      <c r="E919" s="8"/>
      <c r="F919" s="58"/>
      <c r="G919" s="158"/>
      <c r="H919" s="18"/>
      <c r="I919" s="8"/>
      <c r="J919" s="15"/>
      <c r="K919" s="15"/>
      <c r="L919" s="8"/>
    </row>
    <row r="920" spans="1:12" ht="15.75" customHeight="1" x14ac:dyDescent="0.2">
      <c r="A920" s="15"/>
      <c r="B920" s="15"/>
      <c r="C920" s="15"/>
      <c r="D920" s="8"/>
      <c r="E920" s="8"/>
      <c r="F920" s="58"/>
      <c r="G920" s="158"/>
      <c r="H920" s="18"/>
      <c r="I920" s="8"/>
      <c r="J920" s="15"/>
      <c r="K920" s="15"/>
      <c r="L920" s="8"/>
    </row>
    <row r="921" spans="1:12" ht="15.75" customHeight="1" x14ac:dyDescent="0.2">
      <c r="A921" s="15"/>
      <c r="B921" s="15"/>
      <c r="C921" s="15"/>
      <c r="D921" s="8"/>
      <c r="E921" s="8"/>
      <c r="F921" s="58"/>
      <c r="G921" s="158"/>
      <c r="H921" s="18"/>
      <c r="I921" s="8"/>
      <c r="J921" s="15"/>
      <c r="K921" s="15"/>
      <c r="L921" s="8"/>
    </row>
    <row r="922" spans="1:12" ht="15.75" customHeight="1" x14ac:dyDescent="0.2">
      <c r="A922" s="15"/>
      <c r="B922" s="15"/>
      <c r="C922" s="15"/>
      <c r="D922" s="8"/>
      <c r="E922" s="8"/>
      <c r="F922" s="58"/>
      <c r="G922" s="158"/>
      <c r="H922" s="18"/>
      <c r="I922" s="8"/>
      <c r="J922" s="15"/>
      <c r="K922" s="15"/>
      <c r="L922" s="8"/>
    </row>
    <row r="923" spans="1:12" ht="15.75" customHeight="1" x14ac:dyDescent="0.2">
      <c r="A923" s="15"/>
      <c r="B923" s="15"/>
      <c r="C923" s="15"/>
      <c r="D923" s="8"/>
      <c r="E923" s="8"/>
      <c r="F923" s="58"/>
      <c r="G923" s="158"/>
      <c r="H923" s="18"/>
      <c r="I923" s="8"/>
      <c r="J923" s="15"/>
      <c r="K923" s="15"/>
      <c r="L923" s="8"/>
    </row>
    <row r="924" spans="1:12" ht="15.75" customHeight="1" x14ac:dyDescent="0.2">
      <c r="A924" s="15"/>
      <c r="B924" s="15"/>
      <c r="C924" s="15"/>
      <c r="D924" s="8"/>
      <c r="E924" s="8"/>
      <c r="F924" s="58"/>
      <c r="G924" s="158"/>
      <c r="H924" s="18"/>
      <c r="I924" s="8"/>
      <c r="J924" s="15"/>
      <c r="K924" s="15"/>
      <c r="L924" s="8"/>
    </row>
    <row r="925" spans="1:12" ht="15.75" customHeight="1" x14ac:dyDescent="0.2">
      <c r="A925" s="15"/>
      <c r="B925" s="15"/>
      <c r="C925" s="15"/>
      <c r="D925" s="8"/>
      <c r="E925" s="8"/>
      <c r="F925" s="58"/>
      <c r="G925" s="158"/>
      <c r="H925" s="18"/>
      <c r="I925" s="8"/>
      <c r="J925" s="15"/>
      <c r="K925" s="15"/>
      <c r="L925" s="8"/>
    </row>
    <row r="926" spans="1:12" ht="15.75" customHeight="1" x14ac:dyDescent="0.2">
      <c r="A926" s="15"/>
      <c r="B926" s="15"/>
      <c r="C926" s="15"/>
      <c r="D926" s="8"/>
      <c r="E926" s="8"/>
      <c r="F926" s="58"/>
      <c r="G926" s="158"/>
      <c r="H926" s="18"/>
      <c r="I926" s="8"/>
      <c r="J926" s="15"/>
      <c r="K926" s="15"/>
      <c r="L926" s="8"/>
    </row>
    <row r="927" spans="1:12" ht="15.75" customHeight="1" x14ac:dyDescent="0.2">
      <c r="A927" s="15"/>
      <c r="B927" s="15"/>
      <c r="C927" s="15"/>
      <c r="D927" s="8"/>
      <c r="E927" s="8"/>
      <c r="F927" s="58"/>
      <c r="G927" s="158"/>
      <c r="H927" s="18"/>
      <c r="I927" s="8"/>
      <c r="J927" s="15"/>
      <c r="K927" s="15"/>
      <c r="L927" s="8"/>
    </row>
    <row r="928" spans="1:12" ht="15.75" customHeight="1" x14ac:dyDescent="0.2">
      <c r="A928" s="15"/>
      <c r="B928" s="15"/>
      <c r="C928" s="15"/>
      <c r="D928" s="8"/>
      <c r="E928" s="8"/>
      <c r="F928" s="58"/>
      <c r="G928" s="158"/>
      <c r="H928" s="18"/>
      <c r="I928" s="8"/>
      <c r="J928" s="15"/>
      <c r="K928" s="15"/>
      <c r="L928" s="8"/>
    </row>
    <row r="929" spans="1:12" ht="15.75" customHeight="1" x14ac:dyDescent="0.2">
      <c r="A929" s="15"/>
      <c r="B929" s="15"/>
      <c r="C929" s="15"/>
      <c r="D929" s="8"/>
      <c r="E929" s="8"/>
      <c r="F929" s="58"/>
      <c r="G929" s="158"/>
      <c r="H929" s="18"/>
      <c r="I929" s="8"/>
      <c r="J929" s="15"/>
      <c r="K929" s="15"/>
      <c r="L929" s="8"/>
    </row>
    <row r="930" spans="1:12" ht="15.75" customHeight="1" x14ac:dyDescent="0.2">
      <c r="A930" s="15"/>
      <c r="B930" s="15"/>
      <c r="C930" s="15"/>
      <c r="D930" s="8"/>
      <c r="E930" s="8"/>
      <c r="F930" s="58"/>
      <c r="G930" s="158"/>
      <c r="H930" s="18"/>
      <c r="I930" s="8"/>
      <c r="J930" s="15"/>
      <c r="K930" s="15"/>
      <c r="L930" s="8"/>
    </row>
    <row r="931" spans="1:12" ht="15.75" customHeight="1" x14ac:dyDescent="0.2">
      <c r="A931" s="15"/>
      <c r="B931" s="15"/>
      <c r="C931" s="15"/>
      <c r="D931" s="8"/>
      <c r="E931" s="8"/>
      <c r="F931" s="58"/>
      <c r="G931" s="158"/>
      <c r="H931" s="18"/>
      <c r="I931" s="8"/>
      <c r="J931" s="15"/>
      <c r="K931" s="15"/>
      <c r="L931" s="8"/>
    </row>
    <row r="932" spans="1:12" ht="15.75" customHeight="1" x14ac:dyDescent="0.2">
      <c r="A932" s="15"/>
      <c r="B932" s="15"/>
      <c r="C932" s="15"/>
      <c r="D932" s="8"/>
      <c r="E932" s="8"/>
      <c r="F932" s="58"/>
      <c r="G932" s="158"/>
      <c r="H932" s="18"/>
      <c r="I932" s="8"/>
      <c r="J932" s="15"/>
      <c r="K932" s="15"/>
      <c r="L932" s="8"/>
    </row>
    <row r="933" spans="1:12" ht="15.75" customHeight="1" x14ac:dyDescent="0.2">
      <c r="A933" s="15"/>
      <c r="B933" s="15"/>
      <c r="C933" s="15"/>
      <c r="D933" s="8"/>
      <c r="E933" s="8"/>
      <c r="F933" s="58"/>
      <c r="G933" s="158"/>
      <c r="H933" s="18"/>
      <c r="I933" s="8"/>
      <c r="J933" s="15"/>
      <c r="K933" s="15"/>
      <c r="L933" s="8"/>
    </row>
    <row r="934" spans="1:12" ht="15.75" customHeight="1" x14ac:dyDescent="0.2">
      <c r="A934" s="15"/>
      <c r="B934" s="15"/>
      <c r="C934" s="15"/>
      <c r="D934" s="8"/>
      <c r="E934" s="8"/>
      <c r="F934" s="58"/>
      <c r="G934" s="158"/>
      <c r="H934" s="18"/>
      <c r="I934" s="8"/>
      <c r="J934" s="15"/>
      <c r="K934" s="15"/>
      <c r="L934" s="8"/>
    </row>
    <row r="935" spans="1:12" ht="15.75" customHeight="1" x14ac:dyDescent="0.2">
      <c r="A935" s="15"/>
      <c r="B935" s="15"/>
      <c r="C935" s="15"/>
      <c r="D935" s="8"/>
      <c r="E935" s="8"/>
      <c r="F935" s="58"/>
      <c r="G935" s="158"/>
      <c r="H935" s="18"/>
      <c r="I935" s="8"/>
      <c r="J935" s="15"/>
      <c r="K935" s="15"/>
      <c r="L935" s="8"/>
    </row>
    <row r="936" spans="1:12" ht="15.75" customHeight="1" x14ac:dyDescent="0.2">
      <c r="A936" s="15"/>
      <c r="B936" s="15"/>
      <c r="C936" s="15"/>
      <c r="D936" s="8"/>
      <c r="E936" s="8"/>
      <c r="F936" s="58"/>
      <c r="G936" s="158"/>
      <c r="H936" s="18"/>
      <c r="I936" s="8"/>
      <c r="J936" s="15"/>
      <c r="K936" s="15"/>
      <c r="L936" s="8"/>
    </row>
    <row r="937" spans="1:12" ht="15.75" customHeight="1" x14ac:dyDescent="0.2">
      <c r="A937" s="15"/>
      <c r="B937" s="15"/>
      <c r="C937" s="15"/>
      <c r="D937" s="8"/>
      <c r="E937" s="8"/>
      <c r="F937" s="58"/>
      <c r="G937" s="158"/>
      <c r="H937" s="18"/>
      <c r="I937" s="8"/>
      <c r="J937" s="15"/>
      <c r="K937" s="15"/>
      <c r="L937" s="8"/>
    </row>
    <row r="938" spans="1:12" ht="15.75" customHeight="1" x14ac:dyDescent="0.2">
      <c r="A938" s="15"/>
      <c r="B938" s="15"/>
      <c r="C938" s="15"/>
      <c r="D938" s="8"/>
      <c r="E938" s="8"/>
      <c r="F938" s="58"/>
      <c r="G938" s="158"/>
      <c r="H938" s="18"/>
      <c r="I938" s="8"/>
      <c r="J938" s="15"/>
      <c r="K938" s="15"/>
      <c r="L938" s="8"/>
    </row>
    <row r="939" spans="1:12" ht="15.75" customHeight="1" x14ac:dyDescent="0.2">
      <c r="A939" s="15"/>
      <c r="B939" s="15"/>
      <c r="C939" s="15"/>
      <c r="D939" s="8"/>
      <c r="E939" s="8"/>
      <c r="F939" s="58"/>
      <c r="G939" s="158"/>
      <c r="H939" s="18"/>
      <c r="I939" s="8"/>
      <c r="J939" s="15"/>
      <c r="K939" s="15"/>
      <c r="L939" s="8"/>
    </row>
    <row r="940" spans="1:12" ht="15.75" customHeight="1" x14ac:dyDescent="0.2">
      <c r="A940" s="15"/>
      <c r="B940" s="15"/>
      <c r="C940" s="15"/>
      <c r="D940" s="8"/>
      <c r="E940" s="8"/>
      <c r="F940" s="58"/>
      <c r="G940" s="158"/>
      <c r="H940" s="18"/>
      <c r="I940" s="8"/>
      <c r="J940" s="15"/>
      <c r="K940" s="15"/>
      <c r="L940" s="8"/>
    </row>
    <row r="941" spans="1:12" ht="15.75" customHeight="1" x14ac:dyDescent="0.2">
      <c r="A941" s="15"/>
      <c r="B941" s="15"/>
      <c r="C941" s="15"/>
      <c r="D941" s="8"/>
      <c r="E941" s="8"/>
      <c r="F941" s="58"/>
      <c r="G941" s="158"/>
      <c r="H941" s="18"/>
      <c r="I941" s="8"/>
      <c r="J941" s="15"/>
      <c r="K941" s="15"/>
      <c r="L941" s="8"/>
    </row>
    <row r="942" spans="1:12" ht="15.75" customHeight="1" x14ac:dyDescent="0.2">
      <c r="A942" s="15"/>
      <c r="B942" s="15"/>
      <c r="C942" s="15"/>
      <c r="D942" s="8"/>
      <c r="E942" s="8"/>
      <c r="F942" s="58"/>
      <c r="G942" s="158"/>
      <c r="H942" s="18"/>
      <c r="I942" s="8"/>
      <c r="J942" s="15"/>
      <c r="K942" s="15"/>
      <c r="L942" s="8"/>
    </row>
    <row r="943" spans="1:12" ht="15.75" customHeight="1" x14ac:dyDescent="0.2">
      <c r="A943" s="15"/>
      <c r="B943" s="15"/>
      <c r="C943" s="15"/>
      <c r="D943" s="8"/>
      <c r="E943" s="8"/>
      <c r="F943" s="58"/>
      <c r="G943" s="158"/>
      <c r="H943" s="18"/>
      <c r="I943" s="8"/>
      <c r="J943" s="15"/>
      <c r="K943" s="15"/>
      <c r="L943" s="8"/>
    </row>
    <row r="944" spans="1:12" ht="15.75" customHeight="1" x14ac:dyDescent="0.2">
      <c r="A944" s="15"/>
      <c r="B944" s="15"/>
      <c r="C944" s="15"/>
      <c r="D944" s="8"/>
      <c r="E944" s="8"/>
      <c r="F944" s="58"/>
      <c r="G944" s="158"/>
      <c r="H944" s="18"/>
      <c r="I944" s="8"/>
      <c r="J944" s="15"/>
      <c r="K944" s="15"/>
      <c r="L944" s="8"/>
    </row>
    <row r="945" spans="1:12" ht="15.75" customHeight="1" x14ac:dyDescent="0.2">
      <c r="A945" s="15"/>
      <c r="B945" s="15"/>
      <c r="C945" s="15"/>
      <c r="D945" s="8"/>
      <c r="E945" s="8"/>
      <c r="F945" s="58"/>
      <c r="G945" s="158"/>
      <c r="H945" s="18"/>
      <c r="I945" s="8"/>
      <c r="J945" s="15"/>
      <c r="K945" s="15"/>
      <c r="L945" s="8"/>
    </row>
    <row r="946" spans="1:12" ht="15.75" customHeight="1" x14ac:dyDescent="0.2">
      <c r="A946" s="15"/>
      <c r="B946" s="15"/>
      <c r="C946" s="15"/>
      <c r="D946" s="8"/>
      <c r="E946" s="8"/>
      <c r="F946" s="58"/>
      <c r="G946" s="158"/>
      <c r="H946" s="18"/>
      <c r="I946" s="8"/>
      <c r="J946" s="15"/>
      <c r="K946" s="15"/>
      <c r="L946" s="8"/>
    </row>
    <row r="947" spans="1:12" ht="15.75" customHeight="1" x14ac:dyDescent="0.2">
      <c r="A947" s="15"/>
      <c r="B947" s="15"/>
      <c r="C947" s="15"/>
      <c r="D947" s="8"/>
      <c r="E947" s="8"/>
      <c r="F947" s="58"/>
      <c r="G947" s="158"/>
      <c r="H947" s="18"/>
      <c r="I947" s="8"/>
      <c r="J947" s="15"/>
      <c r="K947" s="15"/>
      <c r="L947" s="8"/>
    </row>
    <row r="948" spans="1:12" ht="15.75" customHeight="1" x14ac:dyDescent="0.2">
      <c r="A948" s="15"/>
      <c r="B948" s="15"/>
      <c r="C948" s="15"/>
      <c r="D948" s="8"/>
      <c r="E948" s="8"/>
      <c r="F948" s="58"/>
      <c r="G948" s="158"/>
      <c r="H948" s="18"/>
      <c r="I948" s="8"/>
      <c r="J948" s="15"/>
      <c r="K948" s="15"/>
      <c r="L948" s="8"/>
    </row>
    <row r="949" spans="1:12" ht="15.75" customHeight="1" x14ac:dyDescent="0.2">
      <c r="A949" s="15"/>
      <c r="B949" s="15"/>
      <c r="C949" s="15"/>
      <c r="D949" s="8"/>
      <c r="E949" s="8"/>
      <c r="F949" s="58"/>
      <c r="G949" s="158"/>
      <c r="H949" s="18"/>
      <c r="I949" s="8"/>
      <c r="J949" s="15"/>
      <c r="K949" s="15"/>
      <c r="L949" s="8"/>
    </row>
    <row r="950" spans="1:12" ht="15.75" customHeight="1" x14ac:dyDescent="0.2">
      <c r="A950" s="15"/>
      <c r="B950" s="15"/>
      <c r="C950" s="15"/>
      <c r="D950" s="8"/>
      <c r="E950" s="8"/>
      <c r="F950" s="58"/>
      <c r="G950" s="158"/>
      <c r="H950" s="18"/>
      <c r="I950" s="8"/>
      <c r="J950" s="15"/>
      <c r="K950" s="15"/>
      <c r="L950" s="8"/>
    </row>
    <row r="951" spans="1:12" ht="15.75" customHeight="1" x14ac:dyDescent="0.2">
      <c r="A951" s="15"/>
      <c r="B951" s="15"/>
      <c r="C951" s="15"/>
      <c r="D951" s="8"/>
      <c r="E951" s="8"/>
      <c r="F951" s="58"/>
      <c r="G951" s="158"/>
      <c r="H951" s="18"/>
      <c r="I951" s="8"/>
      <c r="J951" s="15"/>
      <c r="K951" s="15"/>
      <c r="L951" s="8"/>
    </row>
    <row r="952" spans="1:12" ht="15.75" customHeight="1" x14ac:dyDescent="0.2">
      <c r="A952" s="15"/>
      <c r="B952" s="15"/>
      <c r="C952" s="15"/>
      <c r="D952" s="8"/>
      <c r="E952" s="8"/>
      <c r="F952" s="58"/>
      <c r="G952" s="158"/>
      <c r="H952" s="18"/>
      <c r="I952" s="8"/>
      <c r="J952" s="15"/>
      <c r="K952" s="15"/>
      <c r="L952" s="8"/>
    </row>
    <row r="953" spans="1:12" ht="15.75" customHeight="1" x14ac:dyDescent="0.2">
      <c r="A953" s="15"/>
      <c r="B953" s="15"/>
      <c r="C953" s="15"/>
      <c r="D953" s="8"/>
      <c r="E953" s="8"/>
      <c r="F953" s="58"/>
      <c r="G953" s="158"/>
      <c r="H953" s="18"/>
      <c r="I953" s="8"/>
      <c r="J953" s="15"/>
      <c r="K953" s="15"/>
      <c r="L953" s="8"/>
    </row>
    <row r="954" spans="1:12" ht="15.75" customHeight="1" x14ac:dyDescent="0.2">
      <c r="A954" s="15"/>
      <c r="B954" s="15"/>
      <c r="C954" s="15"/>
      <c r="D954" s="8"/>
      <c r="E954" s="8"/>
      <c r="F954" s="58"/>
      <c r="G954" s="158"/>
      <c r="H954" s="18"/>
      <c r="I954" s="8"/>
      <c r="J954" s="15"/>
      <c r="K954" s="15"/>
      <c r="L954" s="8"/>
    </row>
    <row r="955" spans="1:12" ht="15.75" customHeight="1" x14ac:dyDescent="0.2">
      <c r="A955" s="15"/>
      <c r="B955" s="15"/>
      <c r="C955" s="15"/>
      <c r="D955" s="8"/>
      <c r="E955" s="8"/>
      <c r="F955" s="58"/>
      <c r="G955" s="158"/>
      <c r="H955" s="18"/>
      <c r="I955" s="8"/>
      <c r="J955" s="15"/>
      <c r="K955" s="15"/>
      <c r="L955" s="8"/>
    </row>
    <row r="956" spans="1:12" ht="15.75" customHeight="1" x14ac:dyDescent="0.2">
      <c r="A956" s="15"/>
      <c r="B956" s="15"/>
      <c r="C956" s="15"/>
      <c r="D956" s="8"/>
      <c r="E956" s="8"/>
      <c r="F956" s="58"/>
      <c r="G956" s="158"/>
      <c r="H956" s="18"/>
      <c r="I956" s="8"/>
      <c r="J956" s="15"/>
      <c r="K956" s="15"/>
      <c r="L956" s="8"/>
    </row>
    <row r="957" spans="1:12" ht="15.75" customHeight="1" x14ac:dyDescent="0.2">
      <c r="A957" s="15"/>
      <c r="B957" s="15"/>
      <c r="C957" s="15"/>
      <c r="D957" s="8"/>
      <c r="E957" s="8"/>
      <c r="F957" s="58"/>
      <c r="G957" s="158"/>
      <c r="H957" s="18"/>
      <c r="I957" s="8"/>
      <c r="J957" s="15"/>
      <c r="K957" s="15"/>
      <c r="L957" s="8"/>
    </row>
    <row r="958" spans="1:12" ht="15.75" customHeight="1" x14ac:dyDescent="0.2">
      <c r="A958" s="15"/>
      <c r="B958" s="15"/>
      <c r="C958" s="15"/>
      <c r="D958" s="8"/>
      <c r="E958" s="8"/>
      <c r="F958" s="58"/>
      <c r="G958" s="158"/>
      <c r="H958" s="18"/>
      <c r="I958" s="8"/>
      <c r="J958" s="15"/>
      <c r="K958" s="15"/>
      <c r="L958" s="8"/>
    </row>
    <row r="959" spans="1:12" ht="15.75" customHeight="1" x14ac:dyDescent="0.2">
      <c r="A959" s="15"/>
      <c r="B959" s="15"/>
      <c r="C959" s="15"/>
      <c r="D959" s="8"/>
      <c r="E959" s="8"/>
      <c r="F959" s="58"/>
      <c r="G959" s="158"/>
      <c r="H959" s="18"/>
      <c r="I959" s="8"/>
      <c r="J959" s="15"/>
      <c r="K959" s="15"/>
      <c r="L959" s="8"/>
    </row>
    <row r="960" spans="1:12" ht="15.75" customHeight="1" x14ac:dyDescent="0.2">
      <c r="A960" s="15"/>
      <c r="B960" s="15"/>
      <c r="C960" s="15"/>
      <c r="D960" s="8"/>
      <c r="E960" s="8"/>
      <c r="F960" s="58"/>
      <c r="G960" s="158"/>
      <c r="H960" s="18"/>
      <c r="I960" s="8"/>
      <c r="J960" s="15"/>
      <c r="K960" s="15"/>
      <c r="L960" s="8"/>
    </row>
    <row r="961" spans="1:12" ht="15.75" customHeight="1" x14ac:dyDescent="0.2">
      <c r="A961" s="15"/>
      <c r="B961" s="15"/>
      <c r="C961" s="15"/>
      <c r="D961" s="8"/>
      <c r="E961" s="8"/>
      <c r="F961" s="58"/>
      <c r="G961" s="158"/>
      <c r="H961" s="18"/>
      <c r="I961" s="8"/>
      <c r="J961" s="15"/>
      <c r="K961" s="15"/>
      <c r="L961" s="8"/>
    </row>
    <row r="962" spans="1:12" ht="15.75" customHeight="1" x14ac:dyDescent="0.2">
      <c r="A962" s="15"/>
      <c r="B962" s="15"/>
      <c r="C962" s="15"/>
      <c r="D962" s="8"/>
      <c r="E962" s="8"/>
      <c r="F962" s="58"/>
      <c r="G962" s="158"/>
      <c r="H962" s="18"/>
      <c r="I962" s="8"/>
      <c r="J962" s="15"/>
      <c r="K962" s="15"/>
      <c r="L962" s="8"/>
    </row>
  </sheetData>
  <hyperlinks>
    <hyperlink ref="L5" r:id="rId1" xr:uid="{00000000-0004-0000-0A00-000000000000}"/>
    <hyperlink ref="L6" r:id="rId2" xr:uid="{00000000-0004-0000-0A00-000001000000}"/>
    <hyperlink ref="L13" r:id="rId3" xr:uid="{00000000-0004-0000-0A00-000002000000}"/>
    <hyperlink ref="L15" r:id="rId4" xr:uid="{00000000-0004-0000-0A00-000003000000}"/>
    <hyperlink ref="L23" r:id="rId5" xr:uid="{00000000-0004-0000-0A00-000004000000}"/>
    <hyperlink ref="L27" r:id="rId6" xr:uid="{00000000-0004-0000-0A00-000005000000}"/>
    <hyperlink ref="L29" r:id="rId7" xr:uid="{00000000-0004-0000-0A00-000006000000}"/>
    <hyperlink ref="L30" r:id="rId8" xr:uid="{00000000-0004-0000-0A00-000007000000}"/>
    <hyperlink ref="L31" r:id="rId9" xr:uid="{00000000-0004-0000-0A00-000008000000}"/>
    <hyperlink ref="L35" r:id="rId10" xr:uid="{00000000-0004-0000-0A00-000009000000}"/>
    <hyperlink ref="L38" r:id="rId11" xr:uid="{00000000-0004-0000-0A00-00000A000000}"/>
    <hyperlink ref="L41" r:id="rId12" xr:uid="{00000000-0004-0000-0A00-00000B000000}"/>
    <hyperlink ref="L45" r:id="rId13" xr:uid="{00000000-0004-0000-0A00-00000C000000}"/>
    <hyperlink ref="L47" r:id="rId14" xr:uid="{00000000-0004-0000-0A00-00000D000000}"/>
    <hyperlink ref="L52" r:id="rId15" xr:uid="{00000000-0004-0000-0A00-00000E000000}"/>
    <hyperlink ref="L53" r:id="rId16" xr:uid="{00000000-0004-0000-0A00-00000F000000}"/>
    <hyperlink ref="L57" r:id="rId17" xr:uid="{00000000-0004-0000-0A00-000010000000}"/>
    <hyperlink ref="L58" r:id="rId18" xr:uid="{00000000-0004-0000-0A00-000011000000}"/>
    <hyperlink ref="L67" r:id="rId19" xr:uid="{00000000-0004-0000-0A00-000012000000}"/>
    <hyperlink ref="L72" r:id="rId20" xr:uid="{00000000-0004-0000-0A00-000013000000}"/>
  </hyperlinks>
  <pageMargins left="0.7" right="0.7" top="0.75" bottom="0.75" header="0" footer="0"/>
  <pageSetup paperSize="9" orientation="portrait"/>
  <tableParts count="1">
    <tablePart r:id="rId2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882"/>
  <sheetViews>
    <sheetView zoomScale="172" zoomScaleNormal="172" zoomScalePageLayoutView="172" workbookViewId="0">
      <pane ySplit="1" topLeftCell="A37" activePane="bottomLeft" state="frozen"/>
      <selection pane="bottomLeft" activeCell="F66" sqref="F66"/>
    </sheetView>
  </sheetViews>
  <sheetFormatPr baseColWidth="10" defaultColWidth="11.1640625" defaultRowHeight="15" customHeight="1" x14ac:dyDescent="0.2"/>
  <cols>
    <col min="1" max="1" width="7.83203125" customWidth="1"/>
    <col min="2" max="2" width="5" customWidth="1"/>
    <col min="3" max="3" width="22.5" customWidth="1"/>
    <col min="4" max="4" width="26.83203125" customWidth="1"/>
    <col min="5" max="5" width="30.1640625" customWidth="1"/>
    <col min="6" max="6" width="21.1640625" customWidth="1"/>
    <col min="7" max="7" width="26.5" customWidth="1"/>
    <col min="8" max="8" width="24.5" style="405" customWidth="1"/>
    <col min="9" max="9" width="28.83203125" style="405" customWidth="1"/>
    <col min="10" max="10" width="27.83203125" style="405" customWidth="1"/>
    <col min="11" max="11" width="24.5" customWidth="1"/>
    <col min="12" max="12" width="103.6640625" customWidth="1"/>
    <col min="13" max="25" width="10.83203125" customWidth="1"/>
  </cols>
  <sheetData>
    <row r="1" spans="1:25" ht="15.75" customHeight="1" x14ac:dyDescent="0.2">
      <c r="A1" s="9" t="s">
        <v>59</v>
      </c>
      <c r="B1" s="9" t="s">
        <v>60</v>
      </c>
      <c r="C1" s="187" t="s">
        <v>0</v>
      </c>
      <c r="D1" s="13" t="s">
        <v>126</v>
      </c>
      <c r="E1" s="9" t="s">
        <v>127</v>
      </c>
      <c r="F1" s="13" t="s">
        <v>128</v>
      </c>
      <c r="G1" s="188" t="s">
        <v>61</v>
      </c>
      <c r="H1" s="407" t="s">
        <v>62</v>
      </c>
      <c r="I1" s="415" t="s">
        <v>129</v>
      </c>
      <c r="J1" s="156" t="s">
        <v>69</v>
      </c>
      <c r="K1" s="190" t="s">
        <v>780</v>
      </c>
      <c r="L1" s="191" t="s">
        <v>77</v>
      </c>
      <c r="M1" s="13"/>
      <c r="N1" s="13"/>
      <c r="O1" s="13"/>
      <c r="P1" s="13"/>
      <c r="Q1" s="13"/>
      <c r="R1" s="13"/>
      <c r="S1" s="13"/>
      <c r="T1" s="13"/>
      <c r="U1" s="13"/>
      <c r="V1" s="13"/>
      <c r="W1" s="13"/>
      <c r="X1" s="13"/>
      <c r="Y1" s="13"/>
    </row>
    <row r="2" spans="1:25" ht="15" customHeight="1" x14ac:dyDescent="0.2">
      <c r="A2" s="192" t="s">
        <v>78</v>
      </c>
      <c r="B2" s="193">
        <v>2015</v>
      </c>
      <c r="C2" s="194" t="s">
        <v>781</v>
      </c>
      <c r="D2" s="412" t="s">
        <v>634</v>
      </c>
      <c r="E2" s="412" t="s">
        <v>634</v>
      </c>
      <c r="F2" s="412" t="s">
        <v>121</v>
      </c>
      <c r="G2" s="197">
        <v>3953.29</v>
      </c>
      <c r="H2" s="197"/>
      <c r="I2" s="197"/>
      <c r="J2" s="197"/>
      <c r="K2" s="194"/>
      <c r="L2" s="194" t="s">
        <v>785</v>
      </c>
      <c r="M2" s="411"/>
      <c r="N2" s="411"/>
      <c r="O2" s="411"/>
      <c r="P2" s="411"/>
      <c r="Q2" s="411"/>
      <c r="R2" s="411"/>
      <c r="S2" s="411"/>
      <c r="T2" s="411"/>
      <c r="U2" s="411"/>
      <c r="V2" s="411"/>
      <c r="W2" s="411"/>
      <c r="X2" s="67"/>
      <c r="Y2" s="67"/>
    </row>
    <row r="3" spans="1:25" ht="15" customHeight="1" x14ac:dyDescent="0.2">
      <c r="A3" s="192" t="s">
        <v>78</v>
      </c>
      <c r="B3" s="193">
        <v>2015</v>
      </c>
      <c r="C3" s="194" t="s">
        <v>781</v>
      </c>
      <c r="D3" s="194" t="s">
        <v>782</v>
      </c>
      <c r="E3" s="194" t="s">
        <v>783</v>
      </c>
      <c r="F3" s="195" t="s">
        <v>784</v>
      </c>
      <c r="G3" s="196">
        <v>296.13</v>
      </c>
      <c r="H3" s="197"/>
      <c r="I3" s="197"/>
      <c r="J3" s="197"/>
      <c r="K3" s="194"/>
      <c r="L3" s="194" t="s">
        <v>786</v>
      </c>
      <c r="M3" s="411"/>
      <c r="N3" s="411"/>
      <c r="O3" s="411"/>
      <c r="P3" s="411"/>
      <c r="Q3" s="411"/>
      <c r="R3" s="411"/>
      <c r="S3" s="411"/>
      <c r="T3" s="411"/>
      <c r="U3" s="411"/>
      <c r="V3" s="411"/>
      <c r="W3" s="411"/>
      <c r="X3" s="67"/>
      <c r="Y3" s="67"/>
    </row>
    <row r="4" spans="1:25" ht="15" customHeight="1" x14ac:dyDescent="0.2">
      <c r="A4" s="192" t="s">
        <v>78</v>
      </c>
      <c r="B4" s="193">
        <v>2015</v>
      </c>
      <c r="C4" s="194" t="s">
        <v>781</v>
      </c>
      <c r="D4" s="413" t="s">
        <v>656</v>
      </c>
      <c r="E4" s="413" t="s">
        <v>656</v>
      </c>
      <c r="F4" s="412" t="s">
        <v>657</v>
      </c>
      <c r="G4" s="196">
        <v>149.77000000000001</v>
      </c>
      <c r="H4" s="197"/>
      <c r="I4" s="197"/>
      <c r="J4" s="197"/>
      <c r="K4" s="194"/>
      <c r="L4" s="194" t="s">
        <v>787</v>
      </c>
      <c r="M4" s="411"/>
      <c r="N4" s="411"/>
      <c r="O4" s="411"/>
      <c r="P4" s="411"/>
      <c r="Q4" s="411"/>
      <c r="R4" s="411"/>
      <c r="S4" s="411"/>
      <c r="T4" s="411"/>
      <c r="U4" s="411"/>
      <c r="V4" s="411"/>
      <c r="W4" s="411"/>
      <c r="X4" s="67"/>
      <c r="Y4" s="67"/>
    </row>
    <row r="5" spans="1:25" ht="15" customHeight="1" x14ac:dyDescent="0.2">
      <c r="A5" s="192" t="s">
        <v>78</v>
      </c>
      <c r="B5" s="193">
        <v>2015</v>
      </c>
      <c r="C5" s="194" t="s">
        <v>781</v>
      </c>
      <c r="D5" s="194" t="s">
        <v>627</v>
      </c>
      <c r="E5" s="194" t="s">
        <v>628</v>
      </c>
      <c r="F5" s="194" t="s">
        <v>629</v>
      </c>
      <c r="G5" s="196">
        <v>136.25</v>
      </c>
      <c r="H5" s="197"/>
      <c r="I5" s="197"/>
      <c r="J5" s="197"/>
      <c r="K5" s="194"/>
      <c r="L5" s="198" t="s">
        <v>788</v>
      </c>
      <c r="M5" s="411"/>
      <c r="N5" s="411"/>
      <c r="O5" s="411"/>
      <c r="P5" s="411"/>
      <c r="Q5" s="411"/>
      <c r="R5" s="411"/>
      <c r="S5" s="411"/>
      <c r="T5" s="411"/>
      <c r="U5" s="411"/>
      <c r="V5" s="411"/>
      <c r="W5" s="411"/>
      <c r="X5" s="67"/>
      <c r="Y5" s="67"/>
    </row>
    <row r="6" spans="1:25" ht="15" customHeight="1" x14ac:dyDescent="0.2">
      <c r="A6" s="192" t="s">
        <v>78</v>
      </c>
      <c r="B6" s="193">
        <v>2015</v>
      </c>
      <c r="C6" s="194" t="s">
        <v>781</v>
      </c>
      <c r="D6" s="195" t="s">
        <v>659</v>
      </c>
      <c r="E6" s="195" t="s">
        <v>789</v>
      </c>
      <c r="F6" s="195" t="s">
        <v>789</v>
      </c>
      <c r="G6" s="196">
        <v>118.35</v>
      </c>
      <c r="H6" s="197"/>
      <c r="I6" s="197"/>
      <c r="J6" s="197"/>
      <c r="K6" s="194"/>
      <c r="L6" s="194" t="s">
        <v>790</v>
      </c>
      <c r="M6" s="411"/>
      <c r="N6" s="411"/>
      <c r="O6" s="411"/>
      <c r="P6" s="411"/>
      <c r="Q6" s="411"/>
      <c r="R6" s="411"/>
      <c r="S6" s="411"/>
      <c r="T6" s="411"/>
      <c r="U6" s="411"/>
      <c r="V6" s="411"/>
      <c r="W6" s="411"/>
      <c r="X6" s="67"/>
      <c r="Y6" s="67"/>
    </row>
    <row r="7" spans="1:25" ht="15" customHeight="1" x14ac:dyDescent="0.2">
      <c r="A7" s="193" t="s">
        <v>78</v>
      </c>
      <c r="B7" s="193">
        <v>2015</v>
      </c>
      <c r="C7" s="194" t="s">
        <v>781</v>
      </c>
      <c r="D7" s="412" t="s">
        <v>642</v>
      </c>
      <c r="E7" s="194" t="s">
        <v>643</v>
      </c>
      <c r="F7" s="194" t="s">
        <v>644</v>
      </c>
      <c r="G7" s="196">
        <v>72.47</v>
      </c>
      <c r="H7" s="197"/>
      <c r="I7" s="197"/>
      <c r="J7" s="196"/>
      <c r="K7" s="195"/>
      <c r="L7" s="195" t="s">
        <v>791</v>
      </c>
      <c r="M7" s="411"/>
      <c r="N7" s="411"/>
      <c r="O7" s="411"/>
      <c r="P7" s="411"/>
      <c r="Q7" s="411"/>
      <c r="R7" s="411"/>
      <c r="S7" s="411"/>
      <c r="T7" s="411"/>
      <c r="U7" s="411"/>
      <c r="V7" s="411"/>
      <c r="W7" s="411"/>
      <c r="X7" s="67"/>
      <c r="Y7" s="67"/>
    </row>
    <row r="8" spans="1:25" ht="15" customHeight="1" x14ac:dyDescent="0.2">
      <c r="A8" s="192" t="s">
        <v>78</v>
      </c>
      <c r="B8" s="193">
        <v>2015</v>
      </c>
      <c r="C8" s="194" t="s">
        <v>781</v>
      </c>
      <c r="D8" s="199" t="s">
        <v>246</v>
      </c>
      <c r="E8" s="199" t="s">
        <v>246</v>
      </c>
      <c r="F8" s="199" t="s">
        <v>246</v>
      </c>
      <c r="G8" s="196"/>
      <c r="H8" s="197"/>
      <c r="I8" s="197"/>
      <c r="J8" s="197"/>
      <c r="K8" s="194"/>
      <c r="L8" s="200"/>
      <c r="M8" s="411"/>
      <c r="N8" s="411"/>
      <c r="O8" s="411"/>
      <c r="P8" s="411"/>
      <c r="Q8" s="411"/>
      <c r="R8" s="411"/>
      <c r="S8" s="411"/>
      <c r="T8" s="411"/>
      <c r="U8" s="411"/>
      <c r="V8" s="411"/>
      <c r="W8" s="411"/>
      <c r="X8" s="67"/>
      <c r="Y8" s="67"/>
    </row>
    <row r="9" spans="1:25" ht="15" customHeight="1" x14ac:dyDescent="0.2">
      <c r="A9" s="192" t="s">
        <v>78</v>
      </c>
      <c r="B9" s="193">
        <v>2016</v>
      </c>
      <c r="C9" s="194" t="s">
        <v>781</v>
      </c>
      <c r="D9" s="412" t="s">
        <v>634</v>
      </c>
      <c r="E9" s="412" t="s">
        <v>634</v>
      </c>
      <c r="F9" s="412" t="s">
        <v>121</v>
      </c>
      <c r="G9" s="196">
        <v>4505.96</v>
      </c>
      <c r="H9" s="197"/>
      <c r="I9" s="197"/>
      <c r="J9" s="197"/>
      <c r="K9" s="194"/>
      <c r="L9" s="194" t="s">
        <v>792</v>
      </c>
      <c r="M9" s="411"/>
      <c r="N9" s="411"/>
      <c r="O9" s="411"/>
      <c r="P9" s="411"/>
      <c r="Q9" s="411"/>
      <c r="R9" s="411"/>
      <c r="S9" s="411"/>
      <c r="T9" s="411"/>
      <c r="U9" s="411"/>
      <c r="V9" s="411"/>
      <c r="W9" s="411"/>
      <c r="X9" s="67"/>
      <c r="Y9" s="67"/>
    </row>
    <row r="10" spans="1:25" ht="15" customHeight="1" x14ac:dyDescent="0.2">
      <c r="A10" s="192" t="s">
        <v>78</v>
      </c>
      <c r="B10" s="193">
        <v>2016</v>
      </c>
      <c r="C10" s="194" t="s">
        <v>781</v>
      </c>
      <c r="D10" s="194" t="s">
        <v>627</v>
      </c>
      <c r="E10" s="194" t="s">
        <v>628</v>
      </c>
      <c r="F10" s="194" t="s">
        <v>629</v>
      </c>
      <c r="G10" s="196">
        <v>682.61</v>
      </c>
      <c r="H10" s="197"/>
      <c r="I10" s="197"/>
      <c r="J10" s="197"/>
      <c r="K10" s="194"/>
      <c r="L10" s="198" t="s">
        <v>793</v>
      </c>
      <c r="M10" s="411"/>
      <c r="N10" s="411"/>
      <c r="O10" s="411"/>
      <c r="P10" s="411"/>
      <c r="Q10" s="411"/>
      <c r="R10" s="411"/>
      <c r="S10" s="411"/>
      <c r="T10" s="411"/>
      <c r="U10" s="411"/>
      <c r="V10" s="411"/>
      <c r="W10" s="411"/>
      <c r="X10" s="67"/>
      <c r="Y10" s="67"/>
    </row>
    <row r="11" spans="1:25" ht="15" customHeight="1" x14ac:dyDescent="0.2">
      <c r="A11" s="193" t="s">
        <v>78</v>
      </c>
      <c r="B11" s="193">
        <v>2016</v>
      </c>
      <c r="C11" s="194" t="s">
        <v>781</v>
      </c>
      <c r="D11" s="412" t="s">
        <v>624</v>
      </c>
      <c r="E11" s="412" t="s">
        <v>624</v>
      </c>
      <c r="F11" s="412" t="s">
        <v>625</v>
      </c>
      <c r="G11" s="196">
        <v>371.07</v>
      </c>
      <c r="H11" s="197"/>
      <c r="I11" s="197"/>
      <c r="J11" s="196"/>
      <c r="K11" s="195"/>
      <c r="L11" s="195" t="s">
        <v>794</v>
      </c>
      <c r="M11" s="411"/>
      <c r="N11" s="411"/>
      <c r="O11" s="411"/>
      <c r="P11" s="411"/>
      <c r="Q11" s="411"/>
      <c r="R11" s="411"/>
      <c r="S11" s="411"/>
      <c r="T11" s="411"/>
      <c r="U11" s="411"/>
      <c r="V11" s="411"/>
      <c r="W11" s="411"/>
      <c r="X11" s="67"/>
      <c r="Y11" s="67"/>
    </row>
    <row r="12" spans="1:25" ht="15" customHeight="1" x14ac:dyDescent="0.2">
      <c r="A12" s="192" t="s">
        <v>78</v>
      </c>
      <c r="B12" s="193">
        <v>2016</v>
      </c>
      <c r="C12" s="194" t="s">
        <v>781</v>
      </c>
      <c r="D12" s="194" t="s">
        <v>782</v>
      </c>
      <c r="E12" s="194" t="s">
        <v>783</v>
      </c>
      <c r="F12" s="195" t="s">
        <v>784</v>
      </c>
      <c r="G12" s="196">
        <v>286.11</v>
      </c>
      <c r="H12" s="197"/>
      <c r="I12" s="197"/>
      <c r="J12" s="197"/>
      <c r="K12" s="194"/>
      <c r="L12" s="194" t="s">
        <v>795</v>
      </c>
      <c r="M12" s="411"/>
      <c r="N12" s="411"/>
      <c r="O12" s="411"/>
      <c r="P12" s="411"/>
      <c r="Q12" s="411"/>
      <c r="R12" s="411"/>
      <c r="S12" s="411"/>
      <c r="T12" s="411"/>
      <c r="U12" s="411"/>
      <c r="V12" s="411"/>
      <c r="W12" s="411"/>
      <c r="X12" s="67"/>
      <c r="Y12" s="67"/>
    </row>
    <row r="13" spans="1:25" ht="15" customHeight="1" x14ac:dyDescent="0.2">
      <c r="A13" s="192" t="s">
        <v>78</v>
      </c>
      <c r="B13" s="193">
        <v>2016</v>
      </c>
      <c r="C13" s="194" t="s">
        <v>781</v>
      </c>
      <c r="D13" s="195" t="s">
        <v>659</v>
      </c>
      <c r="E13" s="195" t="s">
        <v>789</v>
      </c>
      <c r="F13" s="195" t="s">
        <v>789</v>
      </c>
      <c r="G13" s="196">
        <v>125</v>
      </c>
      <c r="H13" s="197"/>
      <c r="I13" s="197"/>
      <c r="J13" s="197"/>
      <c r="K13" s="194"/>
      <c r="L13" s="194" t="s">
        <v>796</v>
      </c>
      <c r="M13" s="411"/>
      <c r="N13" s="411"/>
      <c r="O13" s="411"/>
      <c r="P13" s="411"/>
      <c r="Q13" s="411"/>
      <c r="R13" s="411"/>
      <c r="S13" s="411"/>
      <c r="T13" s="411"/>
      <c r="U13" s="411"/>
      <c r="V13" s="411"/>
      <c r="W13" s="411"/>
      <c r="X13" s="67"/>
      <c r="Y13" s="67"/>
    </row>
    <row r="14" spans="1:25" ht="15" customHeight="1" x14ac:dyDescent="0.2">
      <c r="A14" s="192" t="s">
        <v>78</v>
      </c>
      <c r="B14" s="193">
        <v>2016</v>
      </c>
      <c r="C14" s="194" t="s">
        <v>781</v>
      </c>
      <c r="D14" s="413" t="s">
        <v>656</v>
      </c>
      <c r="E14" s="413" t="s">
        <v>656</v>
      </c>
      <c r="F14" s="412" t="s">
        <v>657</v>
      </c>
      <c r="G14" s="196">
        <v>67.94</v>
      </c>
      <c r="H14" s="197"/>
      <c r="I14" s="197"/>
      <c r="J14" s="197"/>
      <c r="K14" s="194"/>
      <c r="L14" s="194" t="s">
        <v>797</v>
      </c>
      <c r="M14" s="411"/>
      <c r="N14" s="411"/>
      <c r="O14" s="411"/>
      <c r="P14" s="411"/>
      <c r="Q14" s="411"/>
      <c r="R14" s="411"/>
      <c r="S14" s="411"/>
      <c r="T14" s="411"/>
      <c r="U14" s="411"/>
      <c r="V14" s="411"/>
      <c r="W14" s="411"/>
      <c r="X14" s="67"/>
      <c r="Y14" s="67"/>
    </row>
    <row r="15" spans="1:25" ht="15" customHeight="1" x14ac:dyDescent="0.2">
      <c r="A15" s="192" t="s">
        <v>78</v>
      </c>
      <c r="B15" s="193">
        <v>2016</v>
      </c>
      <c r="C15" s="194" t="s">
        <v>781</v>
      </c>
      <c r="D15" s="412" t="s">
        <v>642</v>
      </c>
      <c r="E15" s="194" t="s">
        <v>643</v>
      </c>
      <c r="F15" s="194" t="s">
        <v>644</v>
      </c>
      <c r="G15" s="196">
        <v>40.14</v>
      </c>
      <c r="H15" s="197"/>
      <c r="I15" s="197"/>
      <c r="J15" s="197"/>
      <c r="K15" s="194"/>
      <c r="L15" s="194" t="s">
        <v>798</v>
      </c>
      <c r="M15" s="411"/>
      <c r="N15" s="411"/>
      <c r="O15" s="411"/>
      <c r="P15" s="411"/>
      <c r="Q15" s="411"/>
      <c r="R15" s="411"/>
      <c r="S15" s="411"/>
      <c r="T15" s="411"/>
      <c r="U15" s="411"/>
      <c r="V15" s="411"/>
      <c r="W15" s="411"/>
      <c r="X15" s="67"/>
      <c r="Y15" s="67"/>
    </row>
    <row r="16" spans="1:25" ht="15" customHeight="1" x14ac:dyDescent="0.2">
      <c r="A16" s="192" t="s">
        <v>78</v>
      </c>
      <c r="B16" s="193">
        <v>2016</v>
      </c>
      <c r="C16" s="194" t="s">
        <v>781</v>
      </c>
      <c r="D16" s="412" t="s">
        <v>692</v>
      </c>
      <c r="E16" s="412" t="s">
        <v>692</v>
      </c>
      <c r="F16" s="412" t="s">
        <v>693</v>
      </c>
      <c r="G16" s="196">
        <v>27.82</v>
      </c>
      <c r="H16" s="197"/>
      <c r="I16" s="197"/>
      <c r="J16" s="197"/>
      <c r="K16" s="194"/>
      <c r="L16" s="194" t="s">
        <v>799</v>
      </c>
      <c r="M16" s="411"/>
      <c r="N16" s="411"/>
      <c r="O16" s="411"/>
      <c r="P16" s="411"/>
      <c r="Q16" s="411"/>
      <c r="R16" s="411"/>
      <c r="S16" s="411"/>
      <c r="T16" s="411"/>
      <c r="U16" s="411"/>
      <c r="V16" s="411"/>
      <c r="W16" s="411"/>
      <c r="X16" s="67"/>
      <c r="Y16" s="67"/>
    </row>
    <row r="17" spans="1:25" ht="15" customHeight="1" x14ac:dyDescent="0.2">
      <c r="A17" s="192" t="s">
        <v>78</v>
      </c>
      <c r="B17" s="193">
        <v>2016</v>
      </c>
      <c r="C17" s="194" t="s">
        <v>781</v>
      </c>
      <c r="D17" s="194" t="s">
        <v>735</v>
      </c>
      <c r="E17" s="194" t="s">
        <v>736</v>
      </c>
      <c r="F17" s="194" t="s">
        <v>122</v>
      </c>
      <c r="G17" s="196">
        <v>5</v>
      </c>
      <c r="H17" s="197"/>
      <c r="I17" s="197"/>
      <c r="J17" s="197"/>
      <c r="K17" s="194"/>
      <c r="L17" s="200" t="s">
        <v>800</v>
      </c>
      <c r="M17" s="411"/>
      <c r="N17" s="411"/>
      <c r="O17" s="411"/>
      <c r="P17" s="411"/>
      <c r="Q17" s="411"/>
      <c r="R17" s="411"/>
      <c r="S17" s="411"/>
      <c r="T17" s="411"/>
      <c r="U17" s="411"/>
      <c r="V17" s="411"/>
      <c r="W17" s="411"/>
      <c r="X17" s="67"/>
      <c r="Y17" s="67"/>
    </row>
    <row r="18" spans="1:25" ht="15" customHeight="1" x14ac:dyDescent="0.2">
      <c r="A18" s="192" t="s">
        <v>78</v>
      </c>
      <c r="B18" s="193">
        <v>2016</v>
      </c>
      <c r="C18" s="194" t="s">
        <v>781</v>
      </c>
      <c r="D18" s="199" t="s">
        <v>246</v>
      </c>
      <c r="E18" s="199" t="s">
        <v>246</v>
      </c>
      <c r="F18" s="199" t="s">
        <v>246</v>
      </c>
      <c r="G18" s="196"/>
      <c r="H18" s="197"/>
      <c r="I18" s="197"/>
      <c r="J18" s="197"/>
      <c r="K18" s="194"/>
      <c r="L18" s="200"/>
      <c r="M18" s="411"/>
      <c r="N18" s="411"/>
      <c r="O18" s="411"/>
      <c r="P18" s="411"/>
      <c r="Q18" s="411"/>
      <c r="R18" s="411"/>
      <c r="S18" s="411"/>
      <c r="T18" s="411"/>
      <c r="U18" s="411"/>
      <c r="V18" s="411"/>
      <c r="W18" s="411"/>
      <c r="X18" s="67"/>
      <c r="Y18" s="67"/>
    </row>
    <row r="19" spans="1:25" ht="15" customHeight="1" x14ac:dyDescent="0.2">
      <c r="A19" s="192" t="s">
        <v>78</v>
      </c>
      <c r="B19" s="193">
        <v>2017</v>
      </c>
      <c r="C19" s="194" t="s">
        <v>781</v>
      </c>
      <c r="D19" s="412" t="s">
        <v>634</v>
      </c>
      <c r="E19" s="412" t="s">
        <v>634</v>
      </c>
      <c r="F19" s="412" t="s">
        <v>121</v>
      </c>
      <c r="G19" s="196">
        <v>5394.25</v>
      </c>
      <c r="H19" s="197"/>
      <c r="I19" s="197"/>
      <c r="J19" s="197"/>
      <c r="K19" s="194"/>
      <c r="L19" s="194" t="s">
        <v>801</v>
      </c>
      <c r="M19" s="411"/>
      <c r="N19" s="411"/>
      <c r="O19" s="411"/>
      <c r="P19" s="411"/>
      <c r="Q19" s="411"/>
      <c r="R19" s="411"/>
      <c r="S19" s="411"/>
      <c r="T19" s="411"/>
      <c r="U19" s="411"/>
      <c r="V19" s="411"/>
      <c r="W19" s="411"/>
      <c r="X19" s="67"/>
      <c r="Y19" s="67"/>
    </row>
    <row r="20" spans="1:25" ht="15" customHeight="1" x14ac:dyDescent="0.2">
      <c r="A20" s="192" t="s">
        <v>78</v>
      </c>
      <c r="B20" s="193">
        <v>2017</v>
      </c>
      <c r="C20" s="194" t="s">
        <v>781</v>
      </c>
      <c r="D20" s="194" t="s">
        <v>123</v>
      </c>
      <c r="E20" s="194" t="s">
        <v>802</v>
      </c>
      <c r="F20" s="195" t="s">
        <v>803</v>
      </c>
      <c r="G20" s="196">
        <v>1490</v>
      </c>
      <c r="H20" s="197"/>
      <c r="I20" s="197"/>
      <c r="J20" s="197"/>
      <c r="K20" s="194"/>
      <c r="L20" s="194" t="s">
        <v>804</v>
      </c>
      <c r="M20" s="411"/>
      <c r="N20" s="411"/>
      <c r="O20" s="411"/>
      <c r="P20" s="411"/>
      <c r="Q20" s="411"/>
      <c r="R20" s="411"/>
      <c r="S20" s="411"/>
      <c r="T20" s="411"/>
      <c r="U20" s="411"/>
      <c r="V20" s="411"/>
      <c r="W20" s="411"/>
      <c r="X20" s="67"/>
      <c r="Y20" s="67"/>
    </row>
    <row r="21" spans="1:25" ht="15" customHeight="1" x14ac:dyDescent="0.2">
      <c r="A21" s="192" t="s">
        <v>78</v>
      </c>
      <c r="B21" s="193">
        <v>2017</v>
      </c>
      <c r="C21" s="194" t="s">
        <v>781</v>
      </c>
      <c r="D21" s="194" t="s">
        <v>627</v>
      </c>
      <c r="E21" s="194" t="s">
        <v>628</v>
      </c>
      <c r="F21" s="194" t="s">
        <v>629</v>
      </c>
      <c r="G21" s="196">
        <v>1163.1500000000001</v>
      </c>
      <c r="H21" s="197"/>
      <c r="I21" s="197"/>
      <c r="J21" s="197"/>
      <c r="K21" s="194"/>
      <c r="L21" s="198" t="s">
        <v>805</v>
      </c>
      <c r="M21" s="411"/>
      <c r="N21" s="411"/>
      <c r="O21" s="411"/>
      <c r="P21" s="411"/>
      <c r="Q21" s="411"/>
      <c r="R21" s="411"/>
      <c r="S21" s="411"/>
      <c r="T21" s="411"/>
      <c r="U21" s="411"/>
      <c r="V21" s="411"/>
      <c r="W21" s="411"/>
      <c r="X21" s="67"/>
      <c r="Y21" s="67"/>
    </row>
    <row r="22" spans="1:25" ht="15" customHeight="1" x14ac:dyDescent="0.2">
      <c r="A22" s="192" t="s">
        <v>78</v>
      </c>
      <c r="B22" s="193">
        <v>2017</v>
      </c>
      <c r="C22" s="194" t="s">
        <v>781</v>
      </c>
      <c r="D22" s="194" t="s">
        <v>782</v>
      </c>
      <c r="E22" s="194" t="s">
        <v>783</v>
      </c>
      <c r="F22" s="195" t="s">
        <v>784</v>
      </c>
      <c r="G22" s="196">
        <v>306.13</v>
      </c>
      <c r="H22" s="197"/>
      <c r="I22" s="197"/>
      <c r="J22" s="197"/>
      <c r="K22" s="194"/>
      <c r="L22" s="194" t="s">
        <v>806</v>
      </c>
      <c r="M22" s="411"/>
      <c r="N22" s="411"/>
      <c r="O22" s="411"/>
      <c r="P22" s="411"/>
      <c r="Q22" s="411"/>
      <c r="R22" s="411"/>
      <c r="S22" s="411"/>
      <c r="T22" s="411"/>
      <c r="U22" s="411"/>
      <c r="V22" s="411"/>
      <c r="W22" s="411"/>
      <c r="X22" s="67"/>
      <c r="Y22" s="67"/>
    </row>
    <row r="23" spans="1:25" ht="15" customHeight="1" x14ac:dyDescent="0.2">
      <c r="A23" s="192" t="s">
        <v>78</v>
      </c>
      <c r="B23" s="193">
        <v>2017</v>
      </c>
      <c r="C23" s="194" t="s">
        <v>781</v>
      </c>
      <c r="D23" s="194" t="s">
        <v>807</v>
      </c>
      <c r="E23" s="194" t="s">
        <v>807</v>
      </c>
      <c r="F23" s="194" t="s">
        <v>808</v>
      </c>
      <c r="G23" s="196">
        <v>276.08999999999997</v>
      </c>
      <c r="H23" s="197"/>
      <c r="I23" s="197"/>
      <c r="J23" s="197"/>
      <c r="K23" s="194"/>
      <c r="L23" s="362" t="s">
        <v>809</v>
      </c>
      <c r="M23" s="411"/>
      <c r="N23" s="411"/>
      <c r="O23" s="411"/>
      <c r="P23" s="411"/>
      <c r="Q23" s="411"/>
      <c r="R23" s="411"/>
      <c r="S23" s="411"/>
      <c r="T23" s="411"/>
      <c r="U23" s="411"/>
      <c r="V23" s="411"/>
      <c r="W23" s="411"/>
      <c r="X23" s="67"/>
      <c r="Y23" s="67"/>
    </row>
    <row r="24" spans="1:25" ht="15" customHeight="1" x14ac:dyDescent="0.2">
      <c r="A24" s="192" t="s">
        <v>78</v>
      </c>
      <c r="B24" s="193">
        <v>2017</v>
      </c>
      <c r="C24" s="194" t="s">
        <v>781</v>
      </c>
      <c r="D24" s="195" t="s">
        <v>659</v>
      </c>
      <c r="E24" s="195" t="s">
        <v>789</v>
      </c>
      <c r="F24" s="195" t="s">
        <v>789</v>
      </c>
      <c r="G24" s="196">
        <v>109.56</v>
      </c>
      <c r="H24" s="197"/>
      <c r="I24" s="197"/>
      <c r="J24" s="197"/>
      <c r="K24" s="194"/>
      <c r="L24" s="194" t="s">
        <v>810</v>
      </c>
      <c r="M24" s="411"/>
      <c r="N24" s="411"/>
      <c r="O24" s="411"/>
      <c r="P24" s="411"/>
      <c r="Q24" s="411"/>
      <c r="R24" s="411"/>
      <c r="S24" s="411"/>
      <c r="T24" s="411"/>
      <c r="U24" s="411"/>
      <c r="V24" s="411"/>
      <c r="W24" s="411"/>
      <c r="X24" s="67"/>
      <c r="Y24" s="67"/>
    </row>
    <row r="25" spans="1:25" ht="15" customHeight="1" x14ac:dyDescent="0.2">
      <c r="A25" s="192" t="s">
        <v>78</v>
      </c>
      <c r="B25" s="193">
        <v>2017</v>
      </c>
      <c r="C25" s="194" t="s">
        <v>781</v>
      </c>
      <c r="D25" s="413" t="s">
        <v>656</v>
      </c>
      <c r="E25" s="413" t="s">
        <v>656</v>
      </c>
      <c r="F25" s="412" t="s">
        <v>657</v>
      </c>
      <c r="G25" s="197">
        <v>97.44</v>
      </c>
      <c r="H25" s="197"/>
      <c r="I25" s="197"/>
      <c r="J25" s="197"/>
      <c r="K25" s="194"/>
      <c r="L25" s="194" t="s">
        <v>811</v>
      </c>
      <c r="M25" s="411"/>
      <c r="N25" s="411"/>
      <c r="O25" s="411"/>
      <c r="P25" s="411"/>
      <c r="Q25" s="411"/>
      <c r="R25" s="411"/>
      <c r="S25" s="411"/>
      <c r="T25" s="411"/>
      <c r="U25" s="411"/>
      <c r="V25" s="411"/>
      <c r="W25" s="411"/>
      <c r="X25" s="67"/>
      <c r="Y25" s="67"/>
    </row>
    <row r="26" spans="1:25" ht="15" customHeight="1" x14ac:dyDescent="0.2">
      <c r="A26" s="192" t="s">
        <v>78</v>
      </c>
      <c r="B26" s="193">
        <v>2017</v>
      </c>
      <c r="C26" s="194" t="s">
        <v>781</v>
      </c>
      <c r="D26" s="412" t="s">
        <v>692</v>
      </c>
      <c r="E26" s="412" t="s">
        <v>692</v>
      </c>
      <c r="F26" s="412" t="s">
        <v>693</v>
      </c>
      <c r="G26" s="196">
        <v>24.1</v>
      </c>
      <c r="H26" s="197"/>
      <c r="I26" s="197"/>
      <c r="J26" s="197"/>
      <c r="K26" s="194"/>
      <c r="L26" s="194" t="s">
        <v>812</v>
      </c>
      <c r="M26" s="411"/>
      <c r="N26" s="411"/>
      <c r="O26" s="411"/>
      <c r="P26" s="411"/>
      <c r="Q26" s="411"/>
      <c r="R26" s="411"/>
      <c r="S26" s="411"/>
      <c r="T26" s="411"/>
      <c r="U26" s="411"/>
      <c r="V26" s="411"/>
      <c r="W26" s="411"/>
      <c r="X26" s="67"/>
      <c r="Y26" s="67"/>
    </row>
    <row r="27" spans="1:25" ht="15" customHeight="1" x14ac:dyDescent="0.2">
      <c r="A27" s="192" t="s">
        <v>78</v>
      </c>
      <c r="B27" s="193">
        <v>2017</v>
      </c>
      <c r="C27" s="194" t="s">
        <v>781</v>
      </c>
      <c r="D27" s="412" t="s">
        <v>642</v>
      </c>
      <c r="E27" s="194" t="s">
        <v>643</v>
      </c>
      <c r="F27" s="194" t="s">
        <v>644</v>
      </c>
      <c r="G27" s="196">
        <v>6.04</v>
      </c>
      <c r="H27" s="197"/>
      <c r="I27" s="197"/>
      <c r="J27" s="197"/>
      <c r="K27" s="194"/>
      <c r="L27" s="194" t="s">
        <v>813</v>
      </c>
      <c r="M27" s="411"/>
      <c r="N27" s="411"/>
      <c r="O27" s="411"/>
      <c r="P27" s="411"/>
      <c r="Q27" s="411"/>
      <c r="R27" s="411"/>
      <c r="S27" s="411"/>
      <c r="T27" s="411"/>
      <c r="U27" s="411"/>
      <c r="V27" s="411"/>
      <c r="W27" s="411"/>
      <c r="X27" s="67"/>
      <c r="Y27" s="67"/>
    </row>
    <row r="28" spans="1:25" ht="15" customHeight="1" x14ac:dyDescent="0.2">
      <c r="A28" s="192" t="s">
        <v>78</v>
      </c>
      <c r="B28" s="193">
        <v>2017</v>
      </c>
      <c r="C28" s="194" t="s">
        <v>781</v>
      </c>
      <c r="D28" s="194" t="s">
        <v>735</v>
      </c>
      <c r="E28" s="194" t="s">
        <v>736</v>
      </c>
      <c r="F28" s="194" t="s">
        <v>122</v>
      </c>
      <c r="G28" s="196">
        <v>4.9800000000000004</v>
      </c>
      <c r="H28" s="197"/>
      <c r="I28" s="197"/>
      <c r="J28" s="197"/>
      <c r="K28" s="194"/>
      <c r="L28" s="200" t="s">
        <v>814</v>
      </c>
      <c r="M28" s="411"/>
      <c r="N28" s="411"/>
      <c r="O28" s="411"/>
      <c r="P28" s="411"/>
      <c r="Q28" s="411"/>
      <c r="R28" s="411"/>
      <c r="S28" s="411"/>
      <c r="T28" s="411"/>
      <c r="U28" s="411"/>
      <c r="V28" s="411"/>
      <c r="W28" s="411"/>
      <c r="X28" s="67"/>
      <c r="Y28" s="67"/>
    </row>
    <row r="29" spans="1:25" ht="15" customHeight="1" x14ac:dyDescent="0.2">
      <c r="A29" s="192" t="s">
        <v>78</v>
      </c>
      <c r="B29" s="193">
        <v>2017</v>
      </c>
      <c r="C29" s="194" t="s">
        <v>781</v>
      </c>
      <c r="D29" s="199" t="s">
        <v>246</v>
      </c>
      <c r="E29" s="199" t="s">
        <v>246</v>
      </c>
      <c r="F29" s="199" t="s">
        <v>246</v>
      </c>
      <c r="G29" s="196"/>
      <c r="H29" s="197"/>
      <c r="I29" s="197"/>
      <c r="J29" s="197"/>
      <c r="K29" s="194"/>
      <c r="L29" s="200"/>
      <c r="M29" s="411"/>
      <c r="N29" s="411"/>
      <c r="O29" s="411"/>
      <c r="P29" s="411"/>
      <c r="Q29" s="411"/>
      <c r="R29" s="411"/>
      <c r="S29" s="411"/>
      <c r="T29" s="411"/>
      <c r="U29" s="411"/>
      <c r="V29" s="411"/>
      <c r="W29" s="411"/>
      <c r="X29" s="67"/>
      <c r="Y29" s="67"/>
    </row>
    <row r="30" spans="1:25" ht="15" customHeight="1" x14ac:dyDescent="0.2">
      <c r="A30" s="192" t="s">
        <v>78</v>
      </c>
      <c r="B30" s="193">
        <v>2018</v>
      </c>
      <c r="C30" s="194" t="s">
        <v>781</v>
      </c>
      <c r="D30" s="412" t="s">
        <v>634</v>
      </c>
      <c r="E30" s="412" t="s">
        <v>634</v>
      </c>
      <c r="F30" s="412" t="s">
        <v>121</v>
      </c>
      <c r="G30" s="196">
        <v>4977.1400000000003</v>
      </c>
      <c r="H30" s="197"/>
      <c r="I30" s="197"/>
      <c r="J30" s="197"/>
      <c r="K30" s="194"/>
      <c r="L30" s="200" t="s">
        <v>815</v>
      </c>
      <c r="M30" s="411"/>
      <c r="N30" s="411"/>
      <c r="O30" s="411"/>
      <c r="P30" s="411"/>
      <c r="Q30" s="411"/>
      <c r="R30" s="411"/>
      <c r="S30" s="411"/>
      <c r="T30" s="411"/>
      <c r="U30" s="411"/>
      <c r="V30" s="411"/>
      <c r="W30" s="411"/>
      <c r="X30" s="67"/>
      <c r="Y30" s="67"/>
    </row>
    <row r="31" spans="1:25" ht="15" customHeight="1" x14ac:dyDescent="0.2">
      <c r="A31" s="192" t="s">
        <v>78</v>
      </c>
      <c r="B31" s="193">
        <v>2018</v>
      </c>
      <c r="C31" s="194" t="s">
        <v>781</v>
      </c>
      <c r="D31" s="194" t="s">
        <v>123</v>
      </c>
      <c r="E31" s="194" t="s">
        <v>802</v>
      </c>
      <c r="F31" s="195" t="s">
        <v>803</v>
      </c>
      <c r="G31" s="196">
        <v>2280.1999999999998</v>
      </c>
      <c r="H31" s="197"/>
      <c r="I31" s="197"/>
      <c r="J31" s="197"/>
      <c r="K31" s="194"/>
      <c r="L31" s="194" t="s">
        <v>816</v>
      </c>
      <c r="M31" s="411"/>
      <c r="N31" s="411"/>
      <c r="O31" s="411"/>
      <c r="P31" s="411"/>
      <c r="Q31" s="411"/>
      <c r="R31" s="411"/>
      <c r="S31" s="411"/>
      <c r="T31" s="411"/>
      <c r="U31" s="411"/>
      <c r="V31" s="411"/>
      <c r="W31" s="411"/>
      <c r="X31" s="67"/>
      <c r="Y31" s="67"/>
    </row>
    <row r="32" spans="1:25" ht="15" customHeight="1" x14ac:dyDescent="0.2">
      <c r="A32" s="192" t="s">
        <v>78</v>
      </c>
      <c r="B32" s="193">
        <v>2018</v>
      </c>
      <c r="C32" s="194" t="s">
        <v>781</v>
      </c>
      <c r="D32" s="194" t="s">
        <v>627</v>
      </c>
      <c r="E32" s="194" t="s">
        <v>628</v>
      </c>
      <c r="F32" s="194" t="s">
        <v>629</v>
      </c>
      <c r="G32" s="196">
        <v>2178.52</v>
      </c>
      <c r="H32" s="197"/>
      <c r="I32" s="197"/>
      <c r="J32" s="197"/>
      <c r="K32" s="194"/>
      <c r="L32" s="198" t="s">
        <v>817</v>
      </c>
      <c r="M32" s="411"/>
      <c r="N32" s="411"/>
      <c r="O32" s="411"/>
      <c r="P32" s="411"/>
      <c r="Q32" s="411"/>
      <c r="R32" s="411"/>
      <c r="S32" s="411"/>
      <c r="T32" s="411"/>
      <c r="U32" s="411"/>
      <c r="V32" s="411"/>
      <c r="W32" s="411"/>
      <c r="X32" s="67"/>
      <c r="Y32" s="67"/>
    </row>
    <row r="33" spans="1:25" ht="15" customHeight="1" x14ac:dyDescent="0.2">
      <c r="A33" s="192" t="s">
        <v>78</v>
      </c>
      <c r="B33" s="192">
        <v>2018</v>
      </c>
      <c r="C33" s="194" t="s">
        <v>781</v>
      </c>
      <c r="D33" s="194" t="s">
        <v>697</v>
      </c>
      <c r="E33" s="194" t="s">
        <v>698</v>
      </c>
      <c r="F33" s="194" t="s">
        <v>699</v>
      </c>
      <c r="G33" s="197">
        <v>1541.14</v>
      </c>
      <c r="H33" s="197"/>
      <c r="I33" s="197"/>
      <c r="J33" s="197"/>
      <c r="K33" s="194"/>
      <c r="L33" s="194" t="s">
        <v>701</v>
      </c>
      <c r="M33" s="411"/>
      <c r="N33" s="411"/>
      <c r="O33" s="411"/>
      <c r="P33" s="411"/>
      <c r="Q33" s="411"/>
      <c r="R33" s="411"/>
      <c r="S33" s="411"/>
      <c r="T33" s="411"/>
      <c r="U33" s="411"/>
      <c r="V33" s="411"/>
      <c r="W33" s="411"/>
      <c r="X33" s="67"/>
      <c r="Y33" s="67"/>
    </row>
    <row r="34" spans="1:25" ht="15" customHeight="1" x14ac:dyDescent="0.2">
      <c r="A34" s="192" t="s">
        <v>78</v>
      </c>
      <c r="B34" s="192">
        <v>2018</v>
      </c>
      <c r="C34" s="194" t="s">
        <v>781</v>
      </c>
      <c r="D34" s="194" t="s">
        <v>807</v>
      </c>
      <c r="E34" s="194" t="s">
        <v>807</v>
      </c>
      <c r="F34" s="194" t="s">
        <v>808</v>
      </c>
      <c r="G34" s="197">
        <v>202.78</v>
      </c>
      <c r="H34" s="197"/>
      <c r="I34" s="197"/>
      <c r="J34" s="197"/>
      <c r="K34" s="194"/>
      <c r="L34" s="362" t="s">
        <v>818</v>
      </c>
      <c r="M34" s="411"/>
      <c r="N34" s="411"/>
      <c r="O34" s="411"/>
      <c r="P34" s="411"/>
      <c r="Q34" s="411"/>
      <c r="R34" s="411"/>
      <c r="S34" s="411"/>
      <c r="T34" s="411"/>
      <c r="U34" s="411"/>
      <c r="V34" s="411"/>
      <c r="W34" s="411"/>
      <c r="X34" s="67"/>
      <c r="Y34" s="67"/>
    </row>
    <row r="35" spans="1:25" ht="15" customHeight="1" x14ac:dyDescent="0.2">
      <c r="A35" s="192" t="s">
        <v>78</v>
      </c>
      <c r="B35" s="193">
        <v>2018</v>
      </c>
      <c r="C35" s="194" t="s">
        <v>781</v>
      </c>
      <c r="D35" s="194" t="s">
        <v>782</v>
      </c>
      <c r="E35" s="194" t="s">
        <v>783</v>
      </c>
      <c r="F35" s="195" t="s">
        <v>784</v>
      </c>
      <c r="G35" s="196">
        <v>124.54</v>
      </c>
      <c r="H35" s="197"/>
      <c r="I35" s="197"/>
      <c r="J35" s="197"/>
      <c r="K35" s="194"/>
      <c r="L35" s="194" t="s">
        <v>819</v>
      </c>
      <c r="M35" s="411"/>
      <c r="N35" s="411"/>
      <c r="O35" s="411"/>
      <c r="P35" s="411"/>
      <c r="Q35" s="411"/>
      <c r="R35" s="411"/>
      <c r="S35" s="411"/>
      <c r="T35" s="411"/>
      <c r="U35" s="411"/>
      <c r="V35" s="411"/>
      <c r="W35" s="411"/>
      <c r="X35" s="67"/>
      <c r="Y35" s="67"/>
    </row>
    <row r="36" spans="1:25" ht="15" customHeight="1" x14ac:dyDescent="0.2">
      <c r="A36" s="192" t="s">
        <v>78</v>
      </c>
      <c r="B36" s="193">
        <v>2018</v>
      </c>
      <c r="C36" s="194" t="s">
        <v>781</v>
      </c>
      <c r="D36" s="195" t="s">
        <v>659</v>
      </c>
      <c r="E36" s="195" t="s">
        <v>789</v>
      </c>
      <c r="F36" s="195" t="s">
        <v>789</v>
      </c>
      <c r="G36" s="201">
        <v>23.4</v>
      </c>
      <c r="H36" s="197"/>
      <c r="I36" s="197"/>
      <c r="J36" s="197"/>
      <c r="K36" s="194"/>
      <c r="L36" s="200" t="s">
        <v>820</v>
      </c>
      <c r="M36" s="411"/>
      <c r="N36" s="411"/>
      <c r="O36" s="411"/>
      <c r="P36" s="411"/>
      <c r="Q36" s="411"/>
      <c r="R36" s="411"/>
      <c r="S36" s="411"/>
      <c r="T36" s="411"/>
      <c r="U36" s="411"/>
      <c r="V36" s="411"/>
      <c r="W36" s="411"/>
      <c r="X36" s="67"/>
      <c r="Y36" s="67"/>
    </row>
    <row r="37" spans="1:25" ht="15" customHeight="1" x14ac:dyDescent="0.2">
      <c r="A37" s="192" t="s">
        <v>78</v>
      </c>
      <c r="B37" s="193">
        <v>2018</v>
      </c>
      <c r="C37" s="194" t="s">
        <v>781</v>
      </c>
      <c r="D37" s="412" t="s">
        <v>692</v>
      </c>
      <c r="E37" s="412" t="s">
        <v>692</v>
      </c>
      <c r="F37" s="412" t="s">
        <v>693</v>
      </c>
      <c r="G37" s="196">
        <v>23.05</v>
      </c>
      <c r="H37" s="197"/>
      <c r="I37" s="197"/>
      <c r="J37" s="197"/>
      <c r="K37" s="194"/>
      <c r="L37" s="194" t="s">
        <v>821</v>
      </c>
      <c r="M37" s="411"/>
      <c r="N37" s="411"/>
      <c r="O37" s="411"/>
      <c r="P37" s="411"/>
      <c r="Q37" s="411"/>
      <c r="R37" s="411"/>
      <c r="S37" s="411"/>
      <c r="T37" s="411"/>
      <c r="U37" s="411"/>
      <c r="V37" s="411"/>
      <c r="W37" s="411"/>
      <c r="X37" s="67"/>
      <c r="Y37" s="67"/>
    </row>
    <row r="38" spans="1:25" ht="15" customHeight="1" x14ac:dyDescent="0.2">
      <c r="A38" s="192" t="s">
        <v>78</v>
      </c>
      <c r="B38" s="193">
        <v>2018</v>
      </c>
      <c r="C38" s="194" t="s">
        <v>781</v>
      </c>
      <c r="D38" s="413" t="s">
        <v>656</v>
      </c>
      <c r="E38" s="413" t="s">
        <v>656</v>
      </c>
      <c r="F38" s="412" t="s">
        <v>657</v>
      </c>
      <c r="G38" s="202">
        <v>9.4</v>
      </c>
      <c r="H38" s="197"/>
      <c r="I38" s="197"/>
      <c r="J38" s="197"/>
      <c r="K38" s="194"/>
      <c r="L38" s="194" t="s">
        <v>822</v>
      </c>
      <c r="M38" s="411"/>
      <c r="N38" s="411"/>
      <c r="O38" s="411"/>
      <c r="P38" s="411"/>
      <c r="Q38" s="411"/>
      <c r="R38" s="411"/>
      <c r="S38" s="411"/>
      <c r="T38" s="411"/>
      <c r="U38" s="411"/>
      <c r="V38" s="411"/>
      <c r="W38" s="411"/>
      <c r="X38" s="67"/>
      <c r="Y38" s="67"/>
    </row>
    <row r="39" spans="1:25" ht="15" customHeight="1" x14ac:dyDescent="0.2">
      <c r="A39" s="192" t="s">
        <v>78</v>
      </c>
      <c r="B39" s="193">
        <v>2018</v>
      </c>
      <c r="C39" s="194" t="s">
        <v>781</v>
      </c>
      <c r="D39" s="194" t="s">
        <v>735</v>
      </c>
      <c r="E39" s="194" t="s">
        <v>736</v>
      </c>
      <c r="F39" s="194" t="s">
        <v>122</v>
      </c>
      <c r="G39" s="196">
        <v>4.9400000000000004</v>
      </c>
      <c r="H39" s="197"/>
      <c r="I39" s="197"/>
      <c r="J39" s="197"/>
      <c r="K39" s="194"/>
      <c r="L39" s="200" t="s">
        <v>823</v>
      </c>
      <c r="M39" s="411"/>
      <c r="N39" s="411"/>
      <c r="O39" s="411"/>
      <c r="P39" s="411"/>
      <c r="Q39" s="411"/>
      <c r="R39" s="411"/>
      <c r="S39" s="411"/>
      <c r="T39" s="411"/>
      <c r="U39" s="411"/>
      <c r="V39" s="411"/>
      <c r="W39" s="411"/>
      <c r="X39" s="67"/>
      <c r="Y39" s="67"/>
    </row>
    <row r="40" spans="1:25" ht="15" customHeight="1" x14ac:dyDescent="0.2">
      <c r="A40" s="192" t="s">
        <v>78</v>
      </c>
      <c r="B40" s="193">
        <v>2018</v>
      </c>
      <c r="C40" s="194" t="s">
        <v>781</v>
      </c>
      <c r="D40" s="412" t="s">
        <v>642</v>
      </c>
      <c r="E40" s="194" t="s">
        <v>643</v>
      </c>
      <c r="F40" s="194" t="s">
        <v>644</v>
      </c>
      <c r="G40" s="196">
        <v>0.15</v>
      </c>
      <c r="H40" s="197"/>
      <c r="I40" s="197"/>
      <c r="J40" s="197"/>
      <c r="K40" s="194"/>
      <c r="L40" s="194" t="s">
        <v>824</v>
      </c>
      <c r="M40" s="411"/>
      <c r="N40" s="411"/>
      <c r="O40" s="411"/>
      <c r="P40" s="411"/>
      <c r="Q40" s="411"/>
      <c r="R40" s="411"/>
      <c r="S40" s="411"/>
      <c r="T40" s="411"/>
      <c r="U40" s="411"/>
      <c r="V40" s="411"/>
      <c r="W40" s="411"/>
      <c r="X40" s="67"/>
      <c r="Y40" s="67"/>
    </row>
    <row r="41" spans="1:25" ht="15" customHeight="1" x14ac:dyDescent="0.2">
      <c r="A41" s="192" t="s">
        <v>78</v>
      </c>
      <c r="B41" s="193">
        <v>2018</v>
      </c>
      <c r="C41" s="194" t="s">
        <v>781</v>
      </c>
      <c r="D41" s="199" t="s">
        <v>246</v>
      </c>
      <c r="E41" s="199" t="s">
        <v>246</v>
      </c>
      <c r="F41" s="199" t="s">
        <v>246</v>
      </c>
      <c r="G41" s="196"/>
      <c r="H41" s="197"/>
      <c r="I41" s="197"/>
      <c r="J41" s="197"/>
      <c r="K41" s="194"/>
      <c r="L41" s="200"/>
      <c r="M41" s="411"/>
      <c r="N41" s="411"/>
      <c r="O41" s="411"/>
      <c r="P41" s="411"/>
      <c r="Q41" s="411"/>
      <c r="R41" s="411"/>
      <c r="S41" s="411"/>
      <c r="T41" s="411"/>
      <c r="U41" s="411"/>
      <c r="V41" s="411"/>
      <c r="W41" s="411"/>
      <c r="X41" s="67"/>
      <c r="Y41" s="67"/>
    </row>
    <row r="42" spans="1:25" ht="15" customHeight="1" x14ac:dyDescent="0.2">
      <c r="A42" s="203" t="s">
        <v>78</v>
      </c>
      <c r="B42" s="204">
        <v>2019</v>
      </c>
      <c r="C42" s="205" t="s">
        <v>781</v>
      </c>
      <c r="D42" s="205" t="s">
        <v>634</v>
      </c>
      <c r="E42" s="205" t="s">
        <v>634</v>
      </c>
      <c r="F42" s="205" t="s">
        <v>121</v>
      </c>
      <c r="G42" s="206">
        <v>4760.5200000000004</v>
      </c>
      <c r="H42" s="419">
        <f>G42/6.91</f>
        <v>688.93198263386398</v>
      </c>
      <c r="I42" s="417">
        <f t="shared" ref="I42:I51" si="0">G42/14815.7*100</f>
        <v>32.131590137489283</v>
      </c>
      <c r="J42" s="408"/>
      <c r="K42" s="205"/>
      <c r="L42" s="205" t="s">
        <v>825</v>
      </c>
      <c r="M42" s="414"/>
      <c r="N42" s="414"/>
      <c r="O42" s="414"/>
      <c r="P42" s="414"/>
      <c r="Q42" s="414"/>
      <c r="R42" s="414"/>
      <c r="S42" s="414"/>
      <c r="T42" s="414"/>
      <c r="U42" s="414"/>
      <c r="V42" s="414"/>
      <c r="W42" s="414"/>
      <c r="X42" s="207"/>
      <c r="Y42" s="207"/>
    </row>
    <row r="43" spans="1:25" ht="15" customHeight="1" x14ac:dyDescent="0.2">
      <c r="A43" s="192" t="s">
        <v>78</v>
      </c>
      <c r="B43" s="193">
        <v>2019</v>
      </c>
      <c r="C43" s="194" t="s">
        <v>781</v>
      </c>
      <c r="D43" s="194" t="s">
        <v>627</v>
      </c>
      <c r="E43" s="194" t="s">
        <v>628</v>
      </c>
      <c r="F43" s="194" t="s">
        <v>629</v>
      </c>
      <c r="G43" s="208">
        <v>2463.64</v>
      </c>
      <c r="H43" s="420">
        <f t="shared" ref="H43:H52" si="1">G43/6.91</f>
        <v>356.53256150506508</v>
      </c>
      <c r="I43" s="202">
        <f t="shared" si="0"/>
        <v>16.628576442557556</v>
      </c>
      <c r="J43" s="197"/>
      <c r="K43" s="194"/>
      <c r="L43" s="198" t="s">
        <v>826</v>
      </c>
      <c r="M43" s="411"/>
      <c r="N43" s="411"/>
      <c r="O43" s="411"/>
      <c r="P43" s="411"/>
      <c r="Q43" s="411"/>
      <c r="R43" s="411"/>
      <c r="S43" s="411"/>
      <c r="T43" s="411"/>
      <c r="U43" s="411"/>
      <c r="V43" s="411"/>
      <c r="W43" s="411"/>
      <c r="X43" s="67"/>
      <c r="Y43" s="67"/>
    </row>
    <row r="44" spans="1:25" ht="15" customHeight="1" x14ac:dyDescent="0.2">
      <c r="A44" s="192" t="s">
        <v>78</v>
      </c>
      <c r="B44" s="193">
        <v>2019</v>
      </c>
      <c r="C44" s="194" t="s">
        <v>781</v>
      </c>
      <c r="D44" s="194" t="s">
        <v>123</v>
      </c>
      <c r="E44" s="194" t="s">
        <v>802</v>
      </c>
      <c r="F44" s="195" t="s">
        <v>803</v>
      </c>
      <c r="G44" s="208">
        <v>2303.1999999999998</v>
      </c>
      <c r="H44" s="420">
        <f t="shared" si="1"/>
        <v>333.31403762662802</v>
      </c>
      <c r="I44" s="202">
        <f t="shared" si="0"/>
        <v>15.545671146149015</v>
      </c>
      <c r="J44" s="197"/>
      <c r="K44" s="194"/>
      <c r="L44" s="194" t="s">
        <v>827</v>
      </c>
      <c r="M44" s="411"/>
      <c r="N44" s="411"/>
      <c r="O44" s="411"/>
      <c r="P44" s="411"/>
      <c r="Q44" s="411"/>
      <c r="R44" s="411"/>
      <c r="S44" s="411"/>
      <c r="T44" s="411"/>
      <c r="U44" s="411"/>
      <c r="V44" s="411"/>
      <c r="W44" s="411"/>
      <c r="X44" s="67"/>
      <c r="Y44" s="67"/>
    </row>
    <row r="45" spans="1:25" ht="15" customHeight="1" x14ac:dyDescent="0.2">
      <c r="A45" s="192" t="s">
        <v>78</v>
      </c>
      <c r="B45" s="192">
        <v>2019</v>
      </c>
      <c r="C45" s="194" t="s">
        <v>781</v>
      </c>
      <c r="D45" s="194" t="s">
        <v>697</v>
      </c>
      <c r="E45" s="194" t="s">
        <v>698</v>
      </c>
      <c r="F45" s="194" t="s">
        <v>699</v>
      </c>
      <c r="G45" s="209">
        <v>1391.98</v>
      </c>
      <c r="H45" s="420">
        <f t="shared" si="1"/>
        <v>201.44428364688858</v>
      </c>
      <c r="I45" s="202">
        <f t="shared" si="0"/>
        <v>9.3953036306080708</v>
      </c>
      <c r="J45" s="197"/>
      <c r="K45" s="194"/>
      <c r="L45" s="194" t="s">
        <v>701</v>
      </c>
      <c r="M45" s="411"/>
      <c r="N45" s="411"/>
      <c r="O45" s="411"/>
      <c r="P45" s="411"/>
      <c r="Q45" s="411"/>
      <c r="R45" s="411"/>
      <c r="S45" s="411"/>
      <c r="T45" s="411"/>
      <c r="U45" s="411"/>
      <c r="V45" s="411"/>
      <c r="W45" s="411"/>
      <c r="X45" s="67"/>
      <c r="Y45" s="67"/>
    </row>
    <row r="46" spans="1:25" ht="15" customHeight="1" x14ac:dyDescent="0.2">
      <c r="A46" s="192" t="s">
        <v>78</v>
      </c>
      <c r="B46" s="193">
        <v>2019</v>
      </c>
      <c r="C46" s="194" t="s">
        <v>781</v>
      </c>
      <c r="D46" s="194" t="s">
        <v>828</v>
      </c>
      <c r="E46" s="194" t="s">
        <v>829</v>
      </c>
      <c r="F46" s="195" t="s">
        <v>830</v>
      </c>
      <c r="G46" s="196">
        <v>960.91</v>
      </c>
      <c r="H46" s="420">
        <f t="shared" si="1"/>
        <v>139.06078147612155</v>
      </c>
      <c r="I46" s="202">
        <f t="shared" si="0"/>
        <v>6.4857549761401749</v>
      </c>
      <c r="J46" s="197"/>
      <c r="K46" s="194"/>
      <c r="L46" s="198" t="s">
        <v>831</v>
      </c>
      <c r="M46" s="411"/>
      <c r="N46" s="411"/>
      <c r="O46" s="411"/>
      <c r="P46" s="411"/>
      <c r="Q46" s="411"/>
      <c r="R46" s="411"/>
      <c r="S46" s="411"/>
      <c r="T46" s="411"/>
      <c r="U46" s="411"/>
      <c r="V46" s="411"/>
      <c r="W46" s="411"/>
      <c r="X46" s="67"/>
      <c r="Y46" s="67"/>
    </row>
    <row r="47" spans="1:25" ht="15" customHeight="1" x14ac:dyDescent="0.2">
      <c r="A47" s="192" t="s">
        <v>78</v>
      </c>
      <c r="B47" s="193">
        <v>2019</v>
      </c>
      <c r="C47" s="194" t="s">
        <v>781</v>
      </c>
      <c r="D47" s="195" t="s">
        <v>659</v>
      </c>
      <c r="E47" s="195" t="s">
        <v>789</v>
      </c>
      <c r="F47" s="195" t="s">
        <v>789</v>
      </c>
      <c r="G47" s="196">
        <v>60.27</v>
      </c>
      <c r="H47" s="420">
        <f t="shared" si="1"/>
        <v>8.722141823444284</v>
      </c>
      <c r="I47" s="202">
        <f t="shared" si="0"/>
        <v>0.40679819380791993</v>
      </c>
      <c r="J47" s="197"/>
      <c r="K47" s="194"/>
      <c r="L47" s="200" t="s">
        <v>832</v>
      </c>
      <c r="M47" s="411"/>
      <c r="N47" s="411"/>
      <c r="O47" s="411"/>
      <c r="P47" s="411"/>
      <c r="Q47" s="411"/>
      <c r="R47" s="411"/>
      <c r="S47" s="411"/>
      <c r="T47" s="411"/>
      <c r="U47" s="411"/>
      <c r="V47" s="411"/>
      <c r="W47" s="411"/>
      <c r="X47" s="67"/>
      <c r="Y47" s="67"/>
    </row>
    <row r="48" spans="1:25" ht="15" customHeight="1" x14ac:dyDescent="0.2">
      <c r="A48" s="192" t="s">
        <v>78</v>
      </c>
      <c r="B48" s="193">
        <v>2019</v>
      </c>
      <c r="C48" s="194" t="s">
        <v>781</v>
      </c>
      <c r="D48" s="412" t="s">
        <v>692</v>
      </c>
      <c r="E48" s="412" t="s">
        <v>692</v>
      </c>
      <c r="F48" s="412" t="s">
        <v>693</v>
      </c>
      <c r="G48" s="196">
        <v>23.98</v>
      </c>
      <c r="H48" s="420">
        <f t="shared" si="1"/>
        <v>3.4703328509406659</v>
      </c>
      <c r="I48" s="202">
        <f t="shared" si="0"/>
        <v>0.16185532914408363</v>
      </c>
      <c r="J48" s="197"/>
      <c r="K48" s="194"/>
      <c r="L48" s="194" t="s">
        <v>833</v>
      </c>
      <c r="M48" s="411"/>
      <c r="N48" s="411"/>
      <c r="O48" s="411"/>
      <c r="P48" s="411"/>
      <c r="Q48" s="411"/>
      <c r="R48" s="411"/>
      <c r="S48" s="411"/>
      <c r="T48" s="411"/>
      <c r="U48" s="411"/>
      <c r="V48" s="411"/>
      <c r="W48" s="411"/>
      <c r="X48" s="67"/>
      <c r="Y48" s="67"/>
    </row>
    <row r="49" spans="1:25" ht="15" customHeight="1" x14ac:dyDescent="0.2">
      <c r="A49" s="192" t="s">
        <v>78</v>
      </c>
      <c r="B49" s="193">
        <v>2019</v>
      </c>
      <c r="C49" s="194" t="s">
        <v>781</v>
      </c>
      <c r="D49" s="412" t="s">
        <v>642</v>
      </c>
      <c r="E49" s="194" t="s">
        <v>643</v>
      </c>
      <c r="F49" s="194" t="s">
        <v>644</v>
      </c>
      <c r="G49" s="196">
        <v>20.78</v>
      </c>
      <c r="H49" s="420">
        <f t="shared" si="1"/>
        <v>3.007235890014472</v>
      </c>
      <c r="I49" s="202">
        <f t="shared" si="0"/>
        <v>0.14025661966697489</v>
      </c>
      <c r="J49" s="197"/>
      <c r="K49" s="194"/>
      <c r="L49" s="194" t="s">
        <v>834</v>
      </c>
      <c r="M49" s="411"/>
      <c r="N49" s="411"/>
      <c r="O49" s="411"/>
      <c r="P49" s="411"/>
      <c r="Q49" s="411"/>
      <c r="R49" s="411"/>
      <c r="S49" s="411"/>
      <c r="T49" s="411"/>
      <c r="U49" s="411"/>
      <c r="V49" s="411"/>
      <c r="W49" s="411"/>
      <c r="X49" s="67"/>
      <c r="Y49" s="67"/>
    </row>
    <row r="50" spans="1:25" ht="15" customHeight="1" x14ac:dyDescent="0.2">
      <c r="A50" s="192" t="s">
        <v>78</v>
      </c>
      <c r="B50" s="193">
        <v>2019</v>
      </c>
      <c r="C50" s="194" t="s">
        <v>781</v>
      </c>
      <c r="D50" s="194" t="s">
        <v>782</v>
      </c>
      <c r="E50" s="194" t="s">
        <v>783</v>
      </c>
      <c r="F50" s="195" t="s">
        <v>784</v>
      </c>
      <c r="G50" s="196">
        <v>7.21</v>
      </c>
      <c r="H50" s="420">
        <f t="shared" si="1"/>
        <v>1.0434153400868307</v>
      </c>
      <c r="I50" s="202">
        <f t="shared" si="0"/>
        <v>4.8664592290610632E-2</v>
      </c>
      <c r="J50" s="197"/>
      <c r="K50" s="194"/>
      <c r="L50" s="194" t="s">
        <v>835</v>
      </c>
      <c r="M50" s="411"/>
      <c r="N50" s="411"/>
      <c r="O50" s="411"/>
      <c r="P50" s="411"/>
      <c r="Q50" s="411"/>
      <c r="R50" s="411"/>
      <c r="S50" s="411"/>
      <c r="T50" s="411"/>
      <c r="U50" s="411"/>
      <c r="V50" s="411"/>
      <c r="W50" s="411"/>
      <c r="X50" s="67"/>
      <c r="Y50" s="67"/>
    </row>
    <row r="51" spans="1:25" ht="15" customHeight="1" x14ac:dyDescent="0.2">
      <c r="A51" s="192" t="s">
        <v>78</v>
      </c>
      <c r="B51" s="193">
        <v>2019</v>
      </c>
      <c r="C51" s="194" t="s">
        <v>781</v>
      </c>
      <c r="D51" s="194" t="s">
        <v>735</v>
      </c>
      <c r="E51" s="194" t="s">
        <v>736</v>
      </c>
      <c r="F51" s="194" t="s">
        <v>122</v>
      </c>
      <c r="G51" s="196">
        <v>3.83</v>
      </c>
      <c r="H51" s="420">
        <f t="shared" si="1"/>
        <v>0.55426917510853835</v>
      </c>
      <c r="I51" s="202">
        <f t="shared" si="0"/>
        <v>2.5850955405414527E-2</v>
      </c>
      <c r="J51" s="197">
        <f>SUMSQ(I42:I51)</f>
        <v>1681.1676689274893</v>
      </c>
      <c r="K51" s="194"/>
      <c r="L51" s="200" t="s">
        <v>836</v>
      </c>
      <c r="M51" s="411"/>
      <c r="N51" s="411"/>
      <c r="O51" s="411"/>
      <c r="P51" s="411"/>
      <c r="Q51" s="411"/>
      <c r="R51" s="411"/>
      <c r="S51" s="411"/>
      <c r="T51" s="411"/>
      <c r="U51" s="411"/>
      <c r="V51" s="411"/>
      <c r="W51" s="411"/>
      <c r="X51" s="67"/>
      <c r="Y51" s="67"/>
    </row>
    <row r="52" spans="1:25" ht="15" customHeight="1" x14ac:dyDescent="0.2">
      <c r="A52" s="192" t="s">
        <v>78</v>
      </c>
      <c r="B52" s="193">
        <v>2019</v>
      </c>
      <c r="C52" s="194" t="s">
        <v>781</v>
      </c>
      <c r="D52" s="199" t="s">
        <v>246</v>
      </c>
      <c r="E52" s="199" t="s">
        <v>246</v>
      </c>
      <c r="F52" s="199" t="s">
        <v>246</v>
      </c>
      <c r="G52" s="208">
        <f>14815.7-SUM(G42:G51)</f>
        <v>2819.380000000001</v>
      </c>
      <c r="H52" s="420">
        <f t="shared" si="1"/>
        <v>408.01447178002906</v>
      </c>
      <c r="I52" s="202">
        <f>G52/175256*100</f>
        <v>1.6087209567718086</v>
      </c>
      <c r="J52" s="197"/>
      <c r="K52" s="194"/>
      <c r="L52" s="200"/>
      <c r="M52" s="411"/>
      <c r="N52" s="411"/>
      <c r="O52" s="411"/>
      <c r="P52" s="411"/>
      <c r="Q52" s="411"/>
      <c r="R52" s="411"/>
      <c r="S52" s="411"/>
      <c r="T52" s="411"/>
      <c r="U52" s="411"/>
      <c r="V52" s="411"/>
      <c r="W52" s="411"/>
      <c r="X52" s="67"/>
      <c r="Y52" s="67"/>
    </row>
    <row r="53" spans="1:25" ht="15" customHeight="1" x14ac:dyDescent="0.2">
      <c r="A53" s="203" t="s">
        <v>78</v>
      </c>
      <c r="B53" s="204">
        <v>2020</v>
      </c>
      <c r="C53" s="205" t="s">
        <v>781</v>
      </c>
      <c r="D53" s="205" t="s">
        <v>627</v>
      </c>
      <c r="E53" s="205" t="s">
        <v>628</v>
      </c>
      <c r="F53" s="205" t="s">
        <v>629</v>
      </c>
      <c r="G53" s="206">
        <v>2204.0700000000002</v>
      </c>
      <c r="H53" s="419">
        <f>G53/6.9</f>
        <v>319.4304347826087</v>
      </c>
      <c r="I53" s="417">
        <f t="shared" ref="I53:I63" si="2">G53/6185*100</f>
        <v>35.635731608730801</v>
      </c>
      <c r="J53" s="408"/>
      <c r="K53" s="205"/>
      <c r="L53" s="210" t="s">
        <v>837</v>
      </c>
      <c r="M53" s="414"/>
      <c r="N53" s="414"/>
      <c r="O53" s="414"/>
      <c r="P53" s="414"/>
      <c r="Q53" s="414"/>
      <c r="R53" s="414"/>
      <c r="S53" s="414"/>
      <c r="T53" s="414"/>
      <c r="U53" s="414"/>
      <c r="V53" s="414"/>
      <c r="W53" s="414"/>
      <c r="X53" s="207"/>
      <c r="Y53" s="207"/>
    </row>
    <row r="54" spans="1:25" ht="15" customHeight="1" x14ac:dyDescent="0.2">
      <c r="A54" s="192" t="s">
        <v>78</v>
      </c>
      <c r="B54" s="192">
        <v>2020</v>
      </c>
      <c r="C54" s="194" t="s">
        <v>781</v>
      </c>
      <c r="D54" s="194" t="s">
        <v>697</v>
      </c>
      <c r="E54" s="194" t="s">
        <v>698</v>
      </c>
      <c r="F54" s="194" t="s">
        <v>699</v>
      </c>
      <c r="G54" s="209">
        <v>1197.68</v>
      </c>
      <c r="H54" s="420">
        <f t="shared" ref="H54:H63" si="3">G54/6.9</f>
        <v>173.57681159420289</v>
      </c>
      <c r="I54" s="202">
        <f t="shared" si="2"/>
        <v>19.364268391269203</v>
      </c>
      <c r="J54" s="197"/>
      <c r="K54" s="194"/>
      <c r="L54" s="194" t="s">
        <v>748</v>
      </c>
      <c r="M54" s="411"/>
      <c r="N54" s="411"/>
      <c r="O54" s="411"/>
      <c r="P54" s="411"/>
      <c r="Q54" s="411"/>
      <c r="R54" s="411"/>
      <c r="S54" s="411"/>
      <c r="T54" s="411"/>
      <c r="U54" s="411"/>
      <c r="V54" s="411"/>
      <c r="W54" s="411"/>
      <c r="X54" s="67"/>
      <c r="Y54" s="67"/>
    </row>
    <row r="55" spans="1:25" ht="15" customHeight="1" x14ac:dyDescent="0.2">
      <c r="A55" s="192" t="s">
        <v>78</v>
      </c>
      <c r="B55" s="193">
        <v>2020</v>
      </c>
      <c r="C55" s="194" t="s">
        <v>781</v>
      </c>
      <c r="D55" s="412" t="s">
        <v>634</v>
      </c>
      <c r="E55" s="412" t="s">
        <v>634</v>
      </c>
      <c r="F55" s="412" t="s">
        <v>121</v>
      </c>
      <c r="G55" s="201">
        <v>938.8</v>
      </c>
      <c r="H55" s="420">
        <f t="shared" si="3"/>
        <v>136.05797101449275</v>
      </c>
      <c r="I55" s="202">
        <f t="shared" si="2"/>
        <v>15.178658043654</v>
      </c>
      <c r="J55" s="197"/>
      <c r="K55" s="194"/>
      <c r="L55" s="200" t="s">
        <v>838</v>
      </c>
      <c r="M55" s="411"/>
      <c r="N55" s="411"/>
      <c r="O55" s="411"/>
      <c r="P55" s="411"/>
      <c r="Q55" s="411"/>
      <c r="R55" s="411"/>
      <c r="S55" s="411"/>
      <c r="T55" s="411"/>
      <c r="U55" s="411"/>
      <c r="V55" s="411"/>
      <c r="W55" s="411"/>
      <c r="X55" s="67"/>
      <c r="Y55" s="67"/>
    </row>
    <row r="56" spans="1:25" ht="15" customHeight="1" x14ac:dyDescent="0.2">
      <c r="A56" s="192" t="s">
        <v>78</v>
      </c>
      <c r="B56" s="193">
        <v>2020</v>
      </c>
      <c r="C56" s="194" t="s">
        <v>781</v>
      </c>
      <c r="D56" s="194" t="s">
        <v>123</v>
      </c>
      <c r="E56" s="194" t="s">
        <v>802</v>
      </c>
      <c r="F56" s="195" t="s">
        <v>803</v>
      </c>
      <c r="G56" s="201">
        <v>756.5</v>
      </c>
      <c r="H56" s="420">
        <f t="shared" si="3"/>
        <v>109.63768115942028</v>
      </c>
      <c r="I56" s="202">
        <f t="shared" si="2"/>
        <v>12.231204527081649</v>
      </c>
      <c r="J56" s="197"/>
      <c r="K56" s="194"/>
      <c r="L56" s="194" t="s">
        <v>839</v>
      </c>
      <c r="M56" s="411"/>
      <c r="N56" s="411"/>
      <c r="O56" s="411"/>
      <c r="P56" s="411"/>
      <c r="Q56" s="411"/>
      <c r="R56" s="411"/>
      <c r="S56" s="411"/>
      <c r="T56" s="411"/>
      <c r="U56" s="411"/>
      <c r="V56" s="411"/>
      <c r="W56" s="411"/>
      <c r="X56" s="67"/>
      <c r="Y56" s="67"/>
    </row>
    <row r="57" spans="1:25" ht="15" customHeight="1" x14ac:dyDescent="0.2">
      <c r="A57" s="192" t="s">
        <v>78</v>
      </c>
      <c r="B57" s="193">
        <v>2020</v>
      </c>
      <c r="C57" s="194" t="s">
        <v>781</v>
      </c>
      <c r="D57" s="194" t="s">
        <v>828</v>
      </c>
      <c r="E57" s="194" t="s">
        <v>829</v>
      </c>
      <c r="F57" s="195" t="s">
        <v>830</v>
      </c>
      <c r="G57" s="196">
        <v>466.09</v>
      </c>
      <c r="H57" s="420">
        <f t="shared" si="3"/>
        <v>67.549275362318838</v>
      </c>
      <c r="I57" s="202">
        <f t="shared" si="2"/>
        <v>7.5358124494745358</v>
      </c>
      <c r="J57" s="197"/>
      <c r="K57" s="194"/>
      <c r="L57" s="198" t="s">
        <v>840</v>
      </c>
      <c r="M57" s="411"/>
      <c r="N57" s="411"/>
      <c r="O57" s="411"/>
      <c r="P57" s="411"/>
      <c r="Q57" s="411"/>
      <c r="R57" s="411"/>
      <c r="S57" s="411"/>
      <c r="T57" s="411"/>
      <c r="U57" s="411"/>
      <c r="V57" s="411"/>
      <c r="W57" s="411"/>
      <c r="X57" s="67"/>
      <c r="Y57" s="67"/>
    </row>
    <row r="58" spans="1:25" ht="15" customHeight="1" x14ac:dyDescent="0.2">
      <c r="A58" s="192" t="s">
        <v>78</v>
      </c>
      <c r="B58" s="193">
        <v>2020</v>
      </c>
      <c r="C58" s="194" t="s">
        <v>781</v>
      </c>
      <c r="D58" s="194" t="s">
        <v>841</v>
      </c>
      <c r="E58" s="194" t="s">
        <v>842</v>
      </c>
      <c r="F58" s="194" t="s">
        <v>843</v>
      </c>
      <c r="G58" s="196">
        <v>125.88</v>
      </c>
      <c r="H58" s="420">
        <f t="shared" si="3"/>
        <v>18.243478260869562</v>
      </c>
      <c r="I58" s="202">
        <f t="shared" si="2"/>
        <v>2.0352465642683915</v>
      </c>
      <c r="J58" s="197"/>
      <c r="K58" s="194"/>
      <c r="L58" s="194" t="s">
        <v>844</v>
      </c>
      <c r="M58" s="411"/>
      <c r="N58" s="411"/>
      <c r="O58" s="411"/>
      <c r="P58" s="411"/>
      <c r="Q58" s="411"/>
      <c r="R58" s="411"/>
      <c r="S58" s="411"/>
      <c r="T58" s="411"/>
      <c r="U58" s="411"/>
      <c r="V58" s="411"/>
      <c r="W58" s="411"/>
      <c r="X58" s="67"/>
      <c r="Y58" s="67"/>
    </row>
    <row r="59" spans="1:25" ht="15" customHeight="1" x14ac:dyDescent="0.2">
      <c r="A59" s="192" t="s">
        <v>78</v>
      </c>
      <c r="B59" s="193">
        <v>2020</v>
      </c>
      <c r="C59" s="194" t="s">
        <v>781</v>
      </c>
      <c r="D59" s="195" t="s">
        <v>659</v>
      </c>
      <c r="E59" s="195" t="s">
        <v>789</v>
      </c>
      <c r="F59" s="195" t="s">
        <v>789</v>
      </c>
      <c r="G59" s="196">
        <v>15.89</v>
      </c>
      <c r="H59" s="420">
        <f t="shared" si="3"/>
        <v>2.3028985507246378</v>
      </c>
      <c r="I59" s="202">
        <f t="shared" si="2"/>
        <v>0.25691188358932904</v>
      </c>
      <c r="J59" s="197"/>
      <c r="K59" s="194"/>
      <c r="L59" s="200" t="s">
        <v>845</v>
      </c>
      <c r="M59" s="411"/>
      <c r="N59" s="411"/>
      <c r="O59" s="411"/>
      <c r="P59" s="411"/>
      <c r="Q59" s="411"/>
      <c r="R59" s="411"/>
      <c r="S59" s="411"/>
      <c r="T59" s="411"/>
      <c r="U59" s="411"/>
      <c r="V59" s="411"/>
      <c r="W59" s="411"/>
      <c r="X59" s="67"/>
      <c r="Y59" s="67"/>
    </row>
    <row r="60" spans="1:25" ht="15" customHeight="1" x14ac:dyDescent="0.2">
      <c r="A60" s="192" t="s">
        <v>78</v>
      </c>
      <c r="B60" s="193">
        <v>2020</v>
      </c>
      <c r="C60" s="194" t="s">
        <v>781</v>
      </c>
      <c r="D60" s="412" t="s">
        <v>642</v>
      </c>
      <c r="E60" s="194" t="s">
        <v>643</v>
      </c>
      <c r="F60" s="194" t="s">
        <v>644</v>
      </c>
      <c r="G60" s="196">
        <v>13.81</v>
      </c>
      <c r="H60" s="420">
        <f t="shared" si="3"/>
        <v>2.0014492753623188</v>
      </c>
      <c r="I60" s="202">
        <f t="shared" si="2"/>
        <v>0.22328213419563459</v>
      </c>
      <c r="J60" s="197"/>
      <c r="K60" s="194"/>
      <c r="L60" s="194" t="s">
        <v>846</v>
      </c>
      <c r="M60" s="411"/>
      <c r="N60" s="411"/>
      <c r="O60" s="411"/>
      <c r="P60" s="411"/>
      <c r="Q60" s="411"/>
      <c r="R60" s="411"/>
      <c r="S60" s="411"/>
      <c r="T60" s="411"/>
      <c r="U60" s="411"/>
      <c r="V60" s="411"/>
      <c r="W60" s="411"/>
      <c r="X60" s="67"/>
      <c r="Y60" s="67"/>
    </row>
    <row r="61" spans="1:25" ht="15" customHeight="1" x14ac:dyDescent="0.2">
      <c r="A61" s="192" t="s">
        <v>78</v>
      </c>
      <c r="B61" s="193">
        <v>2020</v>
      </c>
      <c r="C61" s="194" t="s">
        <v>781</v>
      </c>
      <c r="D61" s="412" t="s">
        <v>692</v>
      </c>
      <c r="E61" s="412" t="s">
        <v>692</v>
      </c>
      <c r="F61" s="412" t="s">
        <v>693</v>
      </c>
      <c r="G61" s="196">
        <v>5.59</v>
      </c>
      <c r="H61" s="420">
        <f t="shared" si="3"/>
        <v>0.8101449275362318</v>
      </c>
      <c r="I61" s="202">
        <f t="shared" si="2"/>
        <v>9.0379951495553751E-2</v>
      </c>
      <c r="J61" s="197"/>
      <c r="K61" s="194"/>
      <c r="L61" s="194" t="s">
        <v>847</v>
      </c>
      <c r="M61" s="411"/>
      <c r="N61" s="411"/>
      <c r="O61" s="411"/>
      <c r="P61" s="411"/>
      <c r="Q61" s="411"/>
      <c r="R61" s="411"/>
      <c r="S61" s="411"/>
      <c r="T61" s="411"/>
      <c r="U61" s="411"/>
      <c r="V61" s="411"/>
      <c r="W61" s="411"/>
      <c r="X61" s="67"/>
      <c r="Y61" s="67"/>
    </row>
    <row r="62" spans="1:25" ht="15" customHeight="1" x14ac:dyDescent="0.2">
      <c r="A62" s="192" t="s">
        <v>78</v>
      </c>
      <c r="B62" s="193">
        <v>2020</v>
      </c>
      <c r="C62" s="194" t="s">
        <v>781</v>
      </c>
      <c r="D62" s="194" t="s">
        <v>735</v>
      </c>
      <c r="E62" s="194" t="s">
        <v>736</v>
      </c>
      <c r="F62" s="194" t="s">
        <v>122</v>
      </c>
      <c r="G62" s="201">
        <v>1.7</v>
      </c>
      <c r="H62" s="420">
        <f t="shared" si="3"/>
        <v>0.24637681159420288</v>
      </c>
      <c r="I62" s="202">
        <f t="shared" si="2"/>
        <v>2.7485852869846401E-2</v>
      </c>
      <c r="J62" s="197">
        <f>SUMSQ(I53:I62)</f>
        <v>2085.9297622942304</v>
      </c>
      <c r="K62" s="194"/>
      <c r="L62" s="200" t="s">
        <v>848</v>
      </c>
      <c r="M62" s="411"/>
      <c r="N62" s="411"/>
      <c r="O62" s="411"/>
      <c r="P62" s="411"/>
      <c r="Q62" s="411"/>
      <c r="R62" s="411"/>
      <c r="S62" s="411"/>
      <c r="T62" s="411"/>
      <c r="U62" s="411"/>
      <c r="V62" s="411"/>
      <c r="W62" s="411"/>
      <c r="X62" s="67"/>
      <c r="Y62" s="67"/>
    </row>
    <row r="63" spans="1:25" ht="15" customHeight="1" x14ac:dyDescent="0.2">
      <c r="A63" s="192" t="s">
        <v>78</v>
      </c>
      <c r="B63" s="193">
        <v>2020</v>
      </c>
      <c r="C63" s="194" t="s">
        <v>781</v>
      </c>
      <c r="D63" s="199" t="s">
        <v>246</v>
      </c>
      <c r="E63" s="199" t="s">
        <v>246</v>
      </c>
      <c r="F63" s="199" t="s">
        <v>246</v>
      </c>
      <c r="G63" s="208">
        <f>6185-SUM(G53:G62)</f>
        <v>458.98999999999887</v>
      </c>
      <c r="H63" s="420">
        <f t="shared" si="3"/>
        <v>66.520289855072292</v>
      </c>
      <c r="I63" s="202">
        <f t="shared" si="2"/>
        <v>7.4210185933710413</v>
      </c>
      <c r="J63" s="197"/>
      <c r="K63" s="194"/>
      <c r="L63" s="200"/>
      <c r="M63" s="411"/>
      <c r="N63" s="411"/>
      <c r="O63" s="411"/>
      <c r="P63" s="411"/>
      <c r="Q63" s="411"/>
      <c r="R63" s="411"/>
      <c r="S63" s="411"/>
      <c r="T63" s="411"/>
      <c r="U63" s="411"/>
      <c r="V63" s="411"/>
      <c r="W63" s="411"/>
      <c r="X63" s="67"/>
      <c r="Y63" s="67"/>
    </row>
    <row r="64" spans="1:25" ht="15" customHeight="1" x14ac:dyDescent="0.2">
      <c r="A64" s="203" t="s">
        <v>78</v>
      </c>
      <c r="B64" s="204">
        <v>2021</v>
      </c>
      <c r="C64" s="205" t="s">
        <v>781</v>
      </c>
      <c r="D64" s="205" t="s">
        <v>627</v>
      </c>
      <c r="E64" s="205" t="s">
        <v>628</v>
      </c>
      <c r="F64" s="205" t="s">
        <v>629</v>
      </c>
      <c r="G64" s="206">
        <v>2551.8200000000002</v>
      </c>
      <c r="H64" s="419">
        <f t="shared" ref="H64:H74" si="4">G64/6.452</f>
        <v>395.50836949783013</v>
      </c>
      <c r="I64" s="417">
        <f t="shared" ref="I64:I74" si="5">G64/11753.4*100</f>
        <v>21.711334592543434</v>
      </c>
      <c r="J64" s="408"/>
      <c r="K64" s="205"/>
      <c r="L64" s="211" t="s">
        <v>849</v>
      </c>
      <c r="M64" s="414"/>
      <c r="N64" s="414"/>
      <c r="O64" s="414"/>
      <c r="P64" s="414"/>
      <c r="Q64" s="414"/>
      <c r="R64" s="414"/>
      <c r="S64" s="414"/>
      <c r="T64" s="414"/>
      <c r="U64" s="414"/>
      <c r="V64" s="414"/>
      <c r="W64" s="414"/>
      <c r="X64" s="207"/>
      <c r="Y64" s="207"/>
    </row>
    <row r="65" spans="1:25" ht="15" customHeight="1" x14ac:dyDescent="0.2">
      <c r="A65" s="192" t="s">
        <v>78</v>
      </c>
      <c r="B65" s="193">
        <v>2021</v>
      </c>
      <c r="C65" s="194" t="s">
        <v>781</v>
      </c>
      <c r="D65" s="412" t="s">
        <v>634</v>
      </c>
      <c r="E65" s="412" t="s">
        <v>634</v>
      </c>
      <c r="F65" s="412" t="s">
        <v>121</v>
      </c>
      <c r="G65" s="208">
        <v>1847.4</v>
      </c>
      <c r="H65" s="421">
        <f t="shared" si="4"/>
        <v>286.32982021078737</v>
      </c>
      <c r="I65" s="202">
        <f t="shared" si="5"/>
        <v>15.718005002807701</v>
      </c>
      <c r="J65" s="197"/>
      <c r="K65" s="194"/>
      <c r="L65" s="200" t="s">
        <v>850</v>
      </c>
      <c r="M65" s="411"/>
      <c r="N65" s="411"/>
      <c r="O65" s="411"/>
      <c r="P65" s="411"/>
      <c r="Q65" s="411"/>
      <c r="R65" s="411"/>
      <c r="S65" s="411"/>
      <c r="T65" s="411"/>
      <c r="U65" s="411"/>
      <c r="V65" s="411"/>
      <c r="W65" s="411"/>
      <c r="X65" s="67"/>
      <c r="Y65" s="67"/>
    </row>
    <row r="66" spans="1:25" ht="15.75" customHeight="1" x14ac:dyDescent="0.2">
      <c r="A66" s="192" t="s">
        <v>78</v>
      </c>
      <c r="B66" s="193">
        <v>2021</v>
      </c>
      <c r="C66" s="194" t="s">
        <v>781</v>
      </c>
      <c r="D66" s="194" t="s">
        <v>123</v>
      </c>
      <c r="E66" s="194" t="s">
        <v>802</v>
      </c>
      <c r="F66" s="195" t="s">
        <v>803</v>
      </c>
      <c r="G66" s="208">
        <v>1713.7</v>
      </c>
      <c r="H66" s="421">
        <f t="shared" si="4"/>
        <v>265.60756354618724</v>
      </c>
      <c r="I66" s="202">
        <f t="shared" si="5"/>
        <v>14.580461823812685</v>
      </c>
      <c r="J66" s="197"/>
      <c r="K66" s="194"/>
      <c r="L66" s="194" t="s">
        <v>851</v>
      </c>
      <c r="M66" s="411"/>
      <c r="N66" s="411"/>
      <c r="O66" s="411"/>
      <c r="P66" s="411"/>
      <c r="Q66" s="411"/>
      <c r="R66" s="411"/>
      <c r="S66" s="411"/>
      <c r="T66" s="411"/>
      <c r="U66" s="411"/>
      <c r="V66" s="411"/>
      <c r="W66" s="411"/>
      <c r="X66" s="67"/>
      <c r="Y66" s="67"/>
    </row>
    <row r="67" spans="1:25" ht="15.75" customHeight="1" x14ac:dyDescent="0.2">
      <c r="A67" s="192" t="s">
        <v>78</v>
      </c>
      <c r="B67" s="192">
        <v>2021</v>
      </c>
      <c r="C67" s="194" t="s">
        <v>781</v>
      </c>
      <c r="D67" s="194" t="s">
        <v>697</v>
      </c>
      <c r="E67" s="194" t="s">
        <v>698</v>
      </c>
      <c r="F67" s="194" t="s">
        <v>699</v>
      </c>
      <c r="G67" s="209">
        <v>1636.94</v>
      </c>
      <c r="H67" s="421">
        <f t="shared" si="4"/>
        <v>253.71047737135774</v>
      </c>
      <c r="I67" s="202">
        <f t="shared" si="5"/>
        <v>13.927374206612555</v>
      </c>
      <c r="J67" s="197"/>
      <c r="K67" s="194"/>
      <c r="L67" s="194" t="s">
        <v>765</v>
      </c>
      <c r="M67" s="411"/>
      <c r="N67" s="411"/>
      <c r="O67" s="411"/>
      <c r="P67" s="411"/>
      <c r="Q67" s="411"/>
      <c r="R67" s="411"/>
      <c r="S67" s="411"/>
      <c r="T67" s="411"/>
      <c r="U67" s="411"/>
      <c r="V67" s="411"/>
      <c r="W67" s="411"/>
      <c r="X67" s="67"/>
      <c r="Y67" s="67"/>
    </row>
    <row r="68" spans="1:25" ht="15.75" customHeight="1" x14ac:dyDescent="0.2">
      <c r="A68" s="192" t="s">
        <v>78</v>
      </c>
      <c r="B68" s="193">
        <v>2021</v>
      </c>
      <c r="C68" s="194" t="s">
        <v>781</v>
      </c>
      <c r="D68" s="194" t="s">
        <v>828</v>
      </c>
      <c r="E68" s="194" t="s">
        <v>829</v>
      </c>
      <c r="F68" s="195" t="s">
        <v>830</v>
      </c>
      <c r="G68" s="208">
        <v>1016.8</v>
      </c>
      <c r="H68" s="421">
        <f t="shared" si="4"/>
        <v>157.59454432734034</v>
      </c>
      <c r="I68" s="202">
        <f t="shared" si="5"/>
        <v>8.6511137202851938</v>
      </c>
      <c r="J68" s="197"/>
      <c r="K68" s="194"/>
      <c r="L68" s="198" t="s">
        <v>840</v>
      </c>
      <c r="M68" s="411"/>
      <c r="N68" s="411"/>
      <c r="O68" s="411"/>
      <c r="P68" s="411"/>
      <c r="Q68" s="411"/>
      <c r="R68" s="411"/>
      <c r="S68" s="411"/>
      <c r="T68" s="411"/>
      <c r="U68" s="411"/>
      <c r="V68" s="411"/>
      <c r="W68" s="411"/>
      <c r="X68" s="67"/>
      <c r="Y68" s="67"/>
    </row>
    <row r="69" spans="1:25" ht="15" customHeight="1" x14ac:dyDescent="0.2">
      <c r="A69" s="192" t="s">
        <v>78</v>
      </c>
      <c r="B69" s="193">
        <v>2021</v>
      </c>
      <c r="C69" s="194" t="s">
        <v>781</v>
      </c>
      <c r="D69" s="194" t="s">
        <v>735</v>
      </c>
      <c r="E69" s="194" t="s">
        <v>736</v>
      </c>
      <c r="F69" s="194" t="s">
        <v>122</v>
      </c>
      <c r="G69" s="196">
        <v>227.42</v>
      </c>
      <c r="H69" s="421">
        <f t="shared" si="4"/>
        <v>35.247985120892743</v>
      </c>
      <c r="I69" s="202">
        <f t="shared" si="5"/>
        <v>1.9349294672179964</v>
      </c>
      <c r="J69" s="197"/>
      <c r="K69" s="194"/>
      <c r="L69" s="200" t="s">
        <v>852</v>
      </c>
      <c r="M69" s="411"/>
      <c r="N69" s="411"/>
      <c r="O69" s="411"/>
      <c r="P69" s="411"/>
      <c r="Q69" s="411"/>
      <c r="R69" s="411"/>
      <c r="S69" s="411"/>
      <c r="T69" s="411"/>
      <c r="U69" s="411"/>
      <c r="V69" s="411"/>
      <c r="W69" s="411"/>
      <c r="X69" s="67"/>
      <c r="Y69" s="67"/>
    </row>
    <row r="70" spans="1:25" ht="15" customHeight="1" x14ac:dyDescent="0.2">
      <c r="A70" s="192" t="s">
        <v>78</v>
      </c>
      <c r="B70" s="193">
        <v>2021</v>
      </c>
      <c r="C70" s="194" t="s">
        <v>781</v>
      </c>
      <c r="D70" s="412" t="s">
        <v>642</v>
      </c>
      <c r="E70" s="194" t="s">
        <v>643</v>
      </c>
      <c r="F70" s="194" t="s">
        <v>644</v>
      </c>
      <c r="G70" s="196">
        <v>51.83</v>
      </c>
      <c r="H70" s="421">
        <f t="shared" si="4"/>
        <v>8.0331680099194038</v>
      </c>
      <c r="I70" s="202">
        <f t="shared" si="5"/>
        <v>0.44097878060816442</v>
      </c>
      <c r="J70" s="197"/>
      <c r="K70" s="194"/>
      <c r="L70" s="194" t="s">
        <v>853</v>
      </c>
      <c r="M70" s="411"/>
      <c r="N70" s="411"/>
      <c r="O70" s="411"/>
      <c r="P70" s="411"/>
      <c r="Q70" s="411"/>
      <c r="R70" s="411"/>
      <c r="S70" s="411"/>
      <c r="T70" s="411"/>
      <c r="U70" s="411"/>
      <c r="V70" s="411"/>
      <c r="W70" s="411"/>
      <c r="X70" s="67"/>
      <c r="Y70" s="67"/>
    </row>
    <row r="71" spans="1:25" ht="15" customHeight="1" x14ac:dyDescent="0.2">
      <c r="A71" s="192" t="s">
        <v>78</v>
      </c>
      <c r="B71" s="193">
        <v>2021</v>
      </c>
      <c r="C71" s="194" t="s">
        <v>781</v>
      </c>
      <c r="D71" s="194" t="s">
        <v>841</v>
      </c>
      <c r="E71" s="194" t="s">
        <v>842</v>
      </c>
      <c r="F71" s="194" t="s">
        <v>843</v>
      </c>
      <c r="G71" s="196">
        <v>49.79</v>
      </c>
      <c r="H71" s="421">
        <f t="shared" si="4"/>
        <v>7.7169869807811526</v>
      </c>
      <c r="I71" s="202">
        <f t="shared" si="5"/>
        <v>0.42362210083890622</v>
      </c>
      <c r="J71" s="197"/>
      <c r="K71" s="194"/>
      <c r="L71" s="194" t="s">
        <v>854</v>
      </c>
      <c r="M71" s="411"/>
      <c r="N71" s="411"/>
      <c r="O71" s="411"/>
      <c r="P71" s="411"/>
      <c r="Q71" s="411"/>
      <c r="R71" s="411"/>
      <c r="S71" s="411"/>
      <c r="T71" s="411"/>
      <c r="U71" s="411"/>
      <c r="V71" s="411"/>
      <c r="W71" s="411"/>
      <c r="X71" s="67"/>
      <c r="Y71" s="67"/>
    </row>
    <row r="72" spans="1:25" ht="15" customHeight="1" x14ac:dyDescent="0.2">
      <c r="A72" s="192" t="s">
        <v>78</v>
      </c>
      <c r="B72" s="193">
        <v>2021</v>
      </c>
      <c r="C72" s="194" t="s">
        <v>781</v>
      </c>
      <c r="D72" s="195" t="s">
        <v>659</v>
      </c>
      <c r="E72" s="195" t="s">
        <v>789</v>
      </c>
      <c r="F72" s="195" t="s">
        <v>789</v>
      </c>
      <c r="G72" s="196">
        <v>47.79</v>
      </c>
      <c r="H72" s="421">
        <f t="shared" si="4"/>
        <v>7.4070055796652197</v>
      </c>
      <c r="I72" s="202">
        <f t="shared" si="5"/>
        <v>0.40660574812394717</v>
      </c>
      <c r="J72" s="197"/>
      <c r="K72" s="194"/>
      <c r="L72" s="200" t="s">
        <v>855</v>
      </c>
      <c r="M72" s="411"/>
      <c r="N72" s="411"/>
      <c r="O72" s="411"/>
      <c r="P72" s="411"/>
      <c r="Q72" s="411"/>
      <c r="R72" s="411"/>
      <c r="S72" s="411"/>
      <c r="T72" s="411"/>
      <c r="U72" s="411"/>
      <c r="V72" s="411"/>
      <c r="W72" s="411"/>
      <c r="X72" s="67"/>
      <c r="Y72" s="67"/>
    </row>
    <row r="73" spans="1:25" ht="15" customHeight="1" x14ac:dyDescent="0.2">
      <c r="A73" s="192" t="s">
        <v>78</v>
      </c>
      <c r="B73" s="193">
        <v>2021</v>
      </c>
      <c r="C73" s="194" t="s">
        <v>781</v>
      </c>
      <c r="D73" s="412" t="s">
        <v>692</v>
      </c>
      <c r="E73" s="412" t="s">
        <v>692</v>
      </c>
      <c r="F73" s="412" t="s">
        <v>693</v>
      </c>
      <c r="G73" s="196">
        <v>11.15</v>
      </c>
      <c r="H73" s="421">
        <f t="shared" si="4"/>
        <v>1.7281463112213269</v>
      </c>
      <c r="I73" s="202">
        <f t="shared" si="5"/>
        <v>9.4866166385896844E-2</v>
      </c>
      <c r="J73" s="197">
        <f>SUMSQ(I64:I73)</f>
        <v>1204.1333167819503</v>
      </c>
      <c r="K73" s="194"/>
      <c r="L73" s="194" t="s">
        <v>856</v>
      </c>
      <c r="M73" s="411"/>
      <c r="N73" s="411"/>
      <c r="O73" s="411"/>
      <c r="P73" s="411"/>
      <c r="Q73" s="411"/>
      <c r="R73" s="411"/>
      <c r="S73" s="411"/>
      <c r="T73" s="411"/>
      <c r="U73" s="411"/>
      <c r="V73" s="411"/>
      <c r="W73" s="411"/>
      <c r="X73" s="67"/>
      <c r="Y73" s="67"/>
    </row>
    <row r="74" spans="1:25" ht="15.75" customHeight="1" x14ac:dyDescent="0.2">
      <c r="A74" s="212" t="s">
        <v>78</v>
      </c>
      <c r="B74" s="212">
        <v>2021</v>
      </c>
      <c r="C74" s="194" t="s">
        <v>781</v>
      </c>
      <c r="D74" s="199" t="s">
        <v>246</v>
      </c>
      <c r="E74" s="199" t="s">
        <v>246</v>
      </c>
      <c r="F74" s="199" t="s">
        <v>246</v>
      </c>
      <c r="G74" s="213">
        <f>11753.4-SUM(G64:G73)</f>
        <v>2598.7599999999984</v>
      </c>
      <c r="H74" s="422">
        <f t="shared" si="4"/>
        <v>402.78363298202083</v>
      </c>
      <c r="I74" s="202">
        <f t="shared" si="5"/>
        <v>22.110708390763513</v>
      </c>
      <c r="J74" s="418"/>
      <c r="K74" s="199"/>
      <c r="L74" s="199"/>
      <c r="M74" s="411"/>
      <c r="N74" s="411"/>
      <c r="O74" s="411"/>
      <c r="P74" s="411"/>
      <c r="Q74" s="411"/>
      <c r="R74" s="411"/>
      <c r="S74" s="411"/>
      <c r="T74" s="411"/>
      <c r="U74" s="411"/>
      <c r="V74" s="411"/>
      <c r="W74" s="411"/>
      <c r="X74" s="67"/>
      <c r="Y74" s="67"/>
    </row>
    <row r="75" spans="1:25" ht="15.75" customHeight="1" x14ac:dyDescent="0.2">
      <c r="A75" s="214"/>
      <c r="B75" s="214"/>
      <c r="C75" s="215"/>
      <c r="D75" s="216"/>
      <c r="E75" s="216"/>
      <c r="F75" s="216"/>
      <c r="G75" s="217"/>
      <c r="H75" s="409"/>
      <c r="I75" s="416"/>
      <c r="J75" s="217"/>
      <c r="K75" s="216"/>
      <c r="L75" s="216"/>
      <c r="M75" s="67"/>
      <c r="N75" s="67"/>
      <c r="O75" s="67"/>
      <c r="P75" s="67"/>
      <c r="Q75" s="67"/>
      <c r="R75" s="67"/>
      <c r="S75" s="67"/>
      <c r="T75" s="67"/>
      <c r="U75" s="67"/>
      <c r="V75" s="67"/>
      <c r="W75" s="67"/>
      <c r="X75" s="67"/>
      <c r="Y75" s="67"/>
    </row>
    <row r="76" spans="1:25" ht="15.75" customHeight="1" x14ac:dyDescent="0.2">
      <c r="A76" s="122"/>
      <c r="B76" s="122"/>
      <c r="C76" s="61"/>
      <c r="D76" s="67"/>
      <c r="E76" s="67"/>
      <c r="F76" s="67"/>
      <c r="G76" s="218"/>
      <c r="H76" s="410"/>
      <c r="I76" s="124"/>
      <c r="J76" s="218"/>
      <c r="K76" s="67"/>
      <c r="L76" s="67"/>
      <c r="M76" s="67"/>
      <c r="N76" s="67"/>
      <c r="O76" s="67"/>
      <c r="P76" s="67"/>
      <c r="Q76" s="67"/>
      <c r="R76" s="67"/>
      <c r="S76" s="67"/>
      <c r="T76" s="67"/>
      <c r="U76" s="67"/>
      <c r="V76" s="67"/>
      <c r="W76" s="67"/>
      <c r="X76" s="67"/>
      <c r="Y76" s="67"/>
    </row>
    <row r="77" spans="1:25" ht="15.75" customHeight="1" x14ac:dyDescent="0.2">
      <c r="A77" s="122"/>
      <c r="B77" s="122"/>
      <c r="C77" s="61"/>
      <c r="D77" s="67"/>
      <c r="E77" s="67"/>
      <c r="F77" s="67"/>
      <c r="G77" s="218"/>
      <c r="H77" s="410"/>
      <c r="I77" s="124"/>
      <c r="J77" s="218"/>
      <c r="K77" s="67"/>
      <c r="L77" s="67"/>
      <c r="M77" s="67"/>
      <c r="N77" s="67"/>
      <c r="O77" s="67"/>
      <c r="P77" s="67"/>
      <c r="Q77" s="67"/>
      <c r="R77" s="67"/>
      <c r="S77" s="67"/>
      <c r="T77" s="67"/>
      <c r="U77" s="67"/>
      <c r="V77" s="67"/>
      <c r="W77" s="67"/>
      <c r="X77" s="67"/>
      <c r="Y77" s="67"/>
    </row>
    <row r="78" spans="1:25" ht="15.75" customHeight="1" x14ac:dyDescent="0.2">
      <c r="A78" s="122"/>
      <c r="B78" s="122"/>
      <c r="C78" s="61"/>
      <c r="D78" s="67"/>
      <c r="E78" s="67"/>
      <c r="F78" s="67"/>
      <c r="G78" s="218"/>
      <c r="H78" s="410"/>
      <c r="I78" s="124"/>
      <c r="J78" s="218"/>
      <c r="K78" s="67"/>
      <c r="L78" s="67"/>
      <c r="M78" s="67"/>
      <c r="N78" s="67"/>
      <c r="O78" s="67"/>
      <c r="P78" s="67"/>
      <c r="Q78" s="67"/>
      <c r="R78" s="67"/>
      <c r="S78" s="67"/>
      <c r="T78" s="67"/>
      <c r="U78" s="67"/>
      <c r="V78" s="67"/>
      <c r="W78" s="67"/>
      <c r="X78" s="67"/>
      <c r="Y78" s="67"/>
    </row>
    <row r="79" spans="1:25" ht="15.75" customHeight="1" x14ac:dyDescent="0.2">
      <c r="A79" s="122"/>
      <c r="B79" s="122"/>
      <c r="C79" s="61"/>
      <c r="D79" s="67"/>
      <c r="E79" s="67"/>
      <c r="F79" s="67"/>
      <c r="G79" s="218"/>
      <c r="H79" s="410"/>
      <c r="I79" s="124"/>
      <c r="J79" s="218"/>
      <c r="K79" s="67"/>
      <c r="L79" s="67"/>
      <c r="M79" s="67"/>
      <c r="N79" s="67"/>
      <c r="O79" s="67"/>
      <c r="P79" s="67"/>
      <c r="Q79" s="67"/>
      <c r="R79" s="67"/>
      <c r="S79" s="67"/>
      <c r="T79" s="67"/>
      <c r="U79" s="67"/>
      <c r="V79" s="67"/>
      <c r="W79" s="67"/>
      <c r="X79" s="67"/>
      <c r="Y79" s="67"/>
    </row>
    <row r="80" spans="1:25" ht="15.75" customHeight="1" x14ac:dyDescent="0.2">
      <c r="A80" s="122"/>
      <c r="B80" s="122"/>
      <c r="C80" s="61"/>
      <c r="D80" s="67"/>
      <c r="E80" s="67"/>
      <c r="F80" s="67"/>
      <c r="G80" s="218"/>
      <c r="H80" s="410"/>
      <c r="I80" s="124"/>
      <c r="J80" s="218"/>
      <c r="K80" s="67"/>
      <c r="L80" s="67"/>
      <c r="M80" s="67"/>
      <c r="N80" s="67"/>
      <c r="O80" s="67"/>
      <c r="P80" s="67"/>
      <c r="Q80" s="67"/>
      <c r="R80" s="67"/>
      <c r="S80" s="67"/>
      <c r="T80" s="67"/>
      <c r="U80" s="67"/>
      <c r="V80" s="67"/>
      <c r="W80" s="67"/>
      <c r="X80" s="67"/>
      <c r="Y80" s="67"/>
    </row>
    <row r="81" spans="1:25" ht="15.75" customHeight="1" x14ac:dyDescent="0.2">
      <c r="A81" s="122"/>
      <c r="B81" s="122"/>
      <c r="C81" s="61"/>
      <c r="D81" s="67"/>
      <c r="E81" s="67"/>
      <c r="F81" s="67"/>
      <c r="G81" s="218"/>
      <c r="H81" s="410"/>
      <c r="I81" s="124"/>
      <c r="J81" s="218"/>
      <c r="K81" s="67"/>
      <c r="L81" s="67"/>
      <c r="M81" s="67"/>
      <c r="N81" s="67"/>
      <c r="O81" s="67"/>
      <c r="P81" s="67"/>
      <c r="Q81" s="67"/>
      <c r="R81" s="67"/>
      <c r="S81" s="67"/>
      <c r="T81" s="67"/>
      <c r="U81" s="67"/>
      <c r="V81" s="67"/>
      <c r="W81" s="67"/>
      <c r="X81" s="67"/>
      <c r="Y81" s="67"/>
    </row>
    <row r="82" spans="1:25" ht="15.75" customHeight="1" x14ac:dyDescent="0.2">
      <c r="A82" s="122"/>
      <c r="B82" s="122"/>
      <c r="C82" s="61"/>
      <c r="D82" s="67"/>
      <c r="E82" s="67"/>
      <c r="F82" s="67"/>
      <c r="G82" s="218"/>
      <c r="H82" s="410"/>
      <c r="I82" s="124"/>
      <c r="J82" s="218"/>
      <c r="K82" s="67"/>
      <c r="L82" s="67"/>
      <c r="M82" s="67"/>
      <c r="N82" s="67"/>
      <c r="O82" s="67"/>
      <c r="P82" s="67"/>
      <c r="Q82" s="67"/>
      <c r="R82" s="67"/>
      <c r="S82" s="67"/>
      <c r="T82" s="67"/>
      <c r="U82" s="67"/>
      <c r="V82" s="67"/>
      <c r="W82" s="67"/>
      <c r="X82" s="67"/>
      <c r="Y82" s="67"/>
    </row>
    <row r="83" spans="1:25" ht="15.75" customHeight="1" x14ac:dyDescent="0.2">
      <c r="A83" s="122"/>
      <c r="B83" s="122"/>
      <c r="C83" s="61"/>
      <c r="D83" s="67"/>
      <c r="E83" s="67"/>
      <c r="F83" s="67"/>
      <c r="G83" s="218"/>
      <c r="H83" s="410"/>
      <c r="I83" s="124"/>
      <c r="J83" s="218"/>
      <c r="K83" s="67"/>
      <c r="L83" s="67"/>
      <c r="M83" s="67"/>
      <c r="N83" s="67"/>
      <c r="O83" s="67"/>
      <c r="P83" s="67"/>
      <c r="Q83" s="67"/>
      <c r="R83" s="67"/>
      <c r="S83" s="67"/>
      <c r="T83" s="67"/>
      <c r="U83" s="67"/>
      <c r="V83" s="67"/>
      <c r="W83" s="67"/>
      <c r="X83" s="67"/>
      <c r="Y83" s="67"/>
    </row>
    <row r="84" spans="1:25" ht="15.75" customHeight="1" x14ac:dyDescent="0.2">
      <c r="A84" s="122"/>
      <c r="B84" s="122"/>
      <c r="C84" s="61"/>
      <c r="D84" s="67"/>
      <c r="E84" s="67"/>
      <c r="F84" s="67"/>
      <c r="G84" s="218"/>
      <c r="H84" s="410"/>
      <c r="I84" s="124"/>
      <c r="J84" s="218"/>
      <c r="K84" s="67"/>
      <c r="L84" s="67"/>
      <c r="M84" s="67"/>
      <c r="N84" s="67"/>
      <c r="O84" s="67"/>
      <c r="P84" s="67"/>
      <c r="Q84" s="67"/>
      <c r="R84" s="67"/>
      <c r="S84" s="67"/>
      <c r="T84" s="67"/>
      <c r="U84" s="67"/>
      <c r="V84" s="67"/>
      <c r="W84" s="67"/>
      <c r="X84" s="67"/>
      <c r="Y84" s="67"/>
    </row>
    <row r="85" spans="1:25" ht="15.75" customHeight="1" x14ac:dyDescent="0.2">
      <c r="A85" s="122"/>
      <c r="B85" s="122"/>
      <c r="C85" s="61"/>
      <c r="D85" s="67"/>
      <c r="E85" s="67"/>
      <c r="F85" s="67"/>
      <c r="G85" s="218"/>
      <c r="H85" s="410"/>
      <c r="I85" s="124"/>
      <c r="J85" s="218"/>
      <c r="K85" s="67"/>
      <c r="L85" s="67"/>
      <c r="M85" s="67"/>
      <c r="N85" s="67"/>
      <c r="O85" s="67"/>
      <c r="P85" s="67"/>
      <c r="Q85" s="67"/>
      <c r="R85" s="67"/>
      <c r="S85" s="67"/>
      <c r="T85" s="67"/>
      <c r="U85" s="67"/>
      <c r="V85" s="67"/>
      <c r="W85" s="67"/>
      <c r="X85" s="67"/>
      <c r="Y85" s="67"/>
    </row>
    <row r="86" spans="1:25" ht="15.75" customHeight="1" x14ac:dyDescent="0.2">
      <c r="A86" s="122"/>
      <c r="B86" s="122"/>
      <c r="C86" s="61"/>
      <c r="D86" s="67"/>
      <c r="E86" s="67"/>
      <c r="F86" s="67"/>
      <c r="G86" s="218"/>
      <c r="H86" s="410"/>
      <c r="I86" s="124"/>
      <c r="J86" s="218"/>
      <c r="K86" s="67"/>
      <c r="L86" s="67"/>
      <c r="M86" s="67"/>
      <c r="N86" s="67"/>
      <c r="O86" s="67"/>
      <c r="P86" s="67"/>
      <c r="Q86" s="67"/>
      <c r="R86" s="67"/>
      <c r="S86" s="67"/>
      <c r="T86" s="67"/>
      <c r="U86" s="67"/>
      <c r="V86" s="67"/>
      <c r="W86" s="67"/>
      <c r="X86" s="67"/>
      <c r="Y86" s="67"/>
    </row>
    <row r="87" spans="1:25" ht="15.75" customHeight="1" x14ac:dyDescent="0.2">
      <c r="A87" s="122"/>
      <c r="B87" s="122"/>
      <c r="C87" s="61"/>
      <c r="D87" s="67"/>
      <c r="E87" s="67"/>
      <c r="F87" s="67"/>
      <c r="G87" s="218"/>
      <c r="H87" s="410"/>
      <c r="I87" s="124"/>
      <c r="J87" s="218"/>
      <c r="K87" s="67"/>
      <c r="L87" s="67"/>
      <c r="M87" s="67"/>
      <c r="N87" s="67"/>
      <c r="O87" s="67"/>
      <c r="P87" s="67"/>
      <c r="Q87" s="67"/>
      <c r="R87" s="67"/>
      <c r="S87" s="67"/>
      <c r="T87" s="67"/>
      <c r="U87" s="67"/>
      <c r="V87" s="67"/>
      <c r="W87" s="67"/>
      <c r="X87" s="67"/>
      <c r="Y87" s="67"/>
    </row>
    <row r="88" spans="1:25" ht="15.75" customHeight="1" x14ac:dyDescent="0.2">
      <c r="A88" s="122"/>
      <c r="B88" s="122"/>
      <c r="C88" s="61"/>
      <c r="D88" s="67"/>
      <c r="E88" s="67"/>
      <c r="F88" s="67"/>
      <c r="G88" s="218"/>
      <c r="H88" s="410"/>
      <c r="I88" s="124"/>
      <c r="J88" s="218"/>
      <c r="K88" s="67"/>
      <c r="L88" s="67"/>
      <c r="M88" s="67"/>
      <c r="N88" s="67"/>
      <c r="O88" s="67"/>
      <c r="P88" s="67"/>
      <c r="Q88" s="67"/>
      <c r="R88" s="67"/>
      <c r="S88" s="67"/>
      <c r="T88" s="67"/>
      <c r="U88" s="67"/>
      <c r="V88" s="67"/>
      <c r="W88" s="67"/>
      <c r="X88" s="67"/>
      <c r="Y88" s="67"/>
    </row>
    <row r="89" spans="1:25" ht="15.75" customHeight="1" x14ac:dyDescent="0.2">
      <c r="A89" s="122"/>
      <c r="B89" s="122"/>
      <c r="C89" s="61"/>
      <c r="D89" s="67"/>
      <c r="E89" s="67"/>
      <c r="F89" s="67"/>
      <c r="G89" s="218"/>
      <c r="H89" s="410"/>
      <c r="I89" s="124"/>
      <c r="J89" s="218"/>
      <c r="K89" s="67"/>
      <c r="L89" s="67"/>
      <c r="M89" s="67"/>
      <c r="N89" s="67"/>
      <c r="O89" s="67"/>
      <c r="P89" s="67"/>
      <c r="Q89" s="67"/>
      <c r="R89" s="67"/>
      <c r="S89" s="67"/>
      <c r="T89" s="67"/>
      <c r="U89" s="67"/>
      <c r="V89" s="67"/>
      <c r="W89" s="67"/>
      <c r="X89" s="67"/>
      <c r="Y89" s="67"/>
    </row>
    <row r="90" spans="1:25" ht="15.75" customHeight="1" x14ac:dyDescent="0.2">
      <c r="A90" s="122"/>
      <c r="B90" s="122"/>
      <c r="C90" s="61"/>
      <c r="D90" s="67"/>
      <c r="E90" s="67"/>
      <c r="F90" s="67"/>
      <c r="G90" s="218"/>
      <c r="H90" s="410"/>
      <c r="I90" s="124"/>
      <c r="J90" s="218"/>
      <c r="K90" s="67"/>
      <c r="L90" s="67"/>
      <c r="M90" s="67"/>
      <c r="N90" s="67"/>
      <c r="O90" s="67"/>
      <c r="P90" s="67"/>
      <c r="Q90" s="67"/>
      <c r="R90" s="67"/>
      <c r="S90" s="67"/>
      <c r="T90" s="67"/>
      <c r="U90" s="67"/>
      <c r="V90" s="67"/>
      <c r="W90" s="67"/>
      <c r="X90" s="67"/>
      <c r="Y90" s="67"/>
    </row>
    <row r="91" spans="1:25" ht="15.75" customHeight="1" x14ac:dyDescent="0.2">
      <c r="A91" s="122"/>
      <c r="B91" s="122"/>
      <c r="C91" s="61"/>
      <c r="D91" s="67"/>
      <c r="E91" s="67"/>
      <c r="F91" s="67"/>
      <c r="G91" s="218"/>
      <c r="H91" s="410"/>
      <c r="I91" s="124"/>
      <c r="J91" s="218"/>
      <c r="K91" s="67"/>
      <c r="L91" s="67"/>
      <c r="M91" s="67"/>
      <c r="N91" s="67"/>
      <c r="O91" s="67"/>
      <c r="P91" s="67"/>
      <c r="Q91" s="67"/>
      <c r="R91" s="67"/>
      <c r="S91" s="67"/>
      <c r="T91" s="67"/>
      <c r="U91" s="67"/>
      <c r="V91" s="67"/>
      <c r="W91" s="67"/>
      <c r="X91" s="67"/>
      <c r="Y91" s="67"/>
    </row>
    <row r="92" spans="1:25" ht="15.75" customHeight="1" x14ac:dyDescent="0.2">
      <c r="A92" s="122"/>
      <c r="B92" s="122"/>
      <c r="C92" s="61"/>
      <c r="D92" s="67"/>
      <c r="E92" s="67"/>
      <c r="F92" s="67"/>
      <c r="G92" s="218"/>
      <c r="H92" s="410"/>
      <c r="I92" s="124"/>
      <c r="J92" s="218"/>
      <c r="K92" s="67"/>
      <c r="L92" s="67"/>
      <c r="M92" s="67"/>
      <c r="N92" s="67"/>
      <c r="O92" s="67"/>
      <c r="P92" s="67"/>
      <c r="Q92" s="67"/>
      <c r="R92" s="67"/>
      <c r="S92" s="67"/>
      <c r="T92" s="67"/>
      <c r="U92" s="67"/>
      <c r="V92" s="67"/>
      <c r="W92" s="67"/>
      <c r="X92" s="67"/>
      <c r="Y92" s="67"/>
    </row>
    <row r="93" spans="1:25" ht="15.75" customHeight="1" x14ac:dyDescent="0.2">
      <c r="A93" s="122"/>
      <c r="B93" s="122"/>
      <c r="C93" s="61"/>
      <c r="D93" s="67"/>
      <c r="E93" s="67"/>
      <c r="F93" s="67"/>
      <c r="G93" s="218"/>
      <c r="H93" s="410"/>
      <c r="I93" s="124"/>
      <c r="J93" s="218"/>
      <c r="K93" s="67"/>
      <c r="L93" s="67"/>
      <c r="M93" s="67"/>
      <c r="N93" s="67"/>
      <c r="O93" s="67"/>
      <c r="P93" s="67"/>
      <c r="Q93" s="67"/>
      <c r="R93" s="67"/>
      <c r="S93" s="67"/>
      <c r="T93" s="67"/>
      <c r="U93" s="67"/>
      <c r="V93" s="67"/>
      <c r="W93" s="67"/>
      <c r="X93" s="67"/>
      <c r="Y93" s="67"/>
    </row>
    <row r="94" spans="1:25" ht="15.75" customHeight="1" x14ac:dyDescent="0.2">
      <c r="A94" s="122"/>
      <c r="B94" s="122"/>
      <c r="C94" s="61"/>
      <c r="D94" s="67"/>
      <c r="E94" s="67"/>
      <c r="F94" s="67"/>
      <c r="G94" s="218"/>
      <c r="H94" s="410"/>
      <c r="I94" s="124"/>
      <c r="J94" s="218"/>
      <c r="K94" s="67"/>
      <c r="L94" s="67"/>
      <c r="M94" s="67"/>
      <c r="N94" s="67"/>
      <c r="O94" s="67"/>
      <c r="P94" s="67"/>
      <c r="Q94" s="67"/>
      <c r="R94" s="67"/>
      <c r="S94" s="67"/>
      <c r="T94" s="67"/>
      <c r="U94" s="67"/>
      <c r="V94" s="67"/>
      <c r="W94" s="67"/>
      <c r="X94" s="67"/>
      <c r="Y94" s="67"/>
    </row>
    <row r="95" spans="1:25" ht="15.75" customHeight="1" x14ac:dyDescent="0.2">
      <c r="A95" s="122"/>
      <c r="B95" s="122"/>
      <c r="C95" s="61"/>
      <c r="D95" s="67"/>
      <c r="E95" s="67"/>
      <c r="F95" s="67"/>
      <c r="G95" s="218"/>
      <c r="H95" s="410"/>
      <c r="I95" s="124"/>
      <c r="J95" s="218"/>
      <c r="K95" s="67"/>
      <c r="L95" s="67"/>
      <c r="M95" s="67"/>
      <c r="N95" s="67"/>
      <c r="O95" s="67"/>
      <c r="P95" s="67"/>
      <c r="Q95" s="67"/>
      <c r="R95" s="67"/>
      <c r="S95" s="67"/>
      <c r="T95" s="67"/>
      <c r="U95" s="67"/>
      <c r="V95" s="67"/>
      <c r="W95" s="67"/>
      <c r="X95" s="67"/>
      <c r="Y95" s="67"/>
    </row>
    <row r="96" spans="1:25" ht="15.75" customHeight="1" x14ac:dyDescent="0.2">
      <c r="A96" s="122"/>
      <c r="B96" s="122"/>
      <c r="C96" s="61"/>
      <c r="D96" s="67"/>
      <c r="E96" s="67"/>
      <c r="F96" s="67"/>
      <c r="G96" s="218"/>
      <c r="H96" s="410"/>
      <c r="I96" s="124"/>
      <c r="J96" s="218"/>
      <c r="K96" s="67"/>
      <c r="L96" s="67"/>
      <c r="M96" s="67"/>
      <c r="N96" s="67"/>
      <c r="O96" s="67"/>
      <c r="P96" s="67"/>
      <c r="Q96" s="67"/>
      <c r="R96" s="67"/>
      <c r="S96" s="67"/>
      <c r="T96" s="67"/>
      <c r="U96" s="67"/>
      <c r="V96" s="67"/>
      <c r="W96" s="67"/>
      <c r="X96" s="67"/>
      <c r="Y96" s="67"/>
    </row>
    <row r="97" spans="1:25" ht="15.75" customHeight="1" x14ac:dyDescent="0.2">
      <c r="A97" s="122"/>
      <c r="B97" s="122"/>
      <c r="C97" s="61"/>
      <c r="D97" s="67"/>
      <c r="E97" s="67"/>
      <c r="F97" s="67"/>
      <c r="G97" s="218"/>
      <c r="H97" s="410"/>
      <c r="I97" s="124"/>
      <c r="J97" s="218"/>
      <c r="K97" s="67"/>
      <c r="L97" s="67"/>
      <c r="M97" s="67"/>
      <c r="N97" s="67"/>
      <c r="O97" s="67"/>
      <c r="P97" s="67"/>
      <c r="Q97" s="67"/>
      <c r="R97" s="67"/>
      <c r="S97" s="67"/>
      <c r="T97" s="67"/>
      <c r="U97" s="67"/>
      <c r="V97" s="67"/>
      <c r="W97" s="67"/>
      <c r="X97" s="67"/>
      <c r="Y97" s="67"/>
    </row>
    <row r="98" spans="1:25" ht="15.75" customHeight="1" x14ac:dyDescent="0.2">
      <c r="A98" s="122"/>
      <c r="B98" s="122"/>
      <c r="C98" s="61"/>
      <c r="D98" s="67"/>
      <c r="E98" s="67"/>
      <c r="F98" s="67"/>
      <c r="G98" s="218"/>
      <c r="H98" s="410"/>
      <c r="I98" s="124"/>
      <c r="J98" s="218"/>
      <c r="K98" s="67"/>
      <c r="L98" s="67"/>
      <c r="M98" s="67"/>
      <c r="N98" s="67"/>
      <c r="O98" s="67"/>
      <c r="P98" s="67"/>
      <c r="Q98" s="67"/>
      <c r="R98" s="67"/>
      <c r="S98" s="67"/>
      <c r="T98" s="67"/>
      <c r="U98" s="67"/>
      <c r="V98" s="67"/>
      <c r="W98" s="67"/>
      <c r="X98" s="67"/>
      <c r="Y98" s="67"/>
    </row>
    <row r="99" spans="1:25" ht="15.75" customHeight="1" x14ac:dyDescent="0.2">
      <c r="A99" s="122"/>
      <c r="B99" s="122"/>
      <c r="C99" s="61"/>
      <c r="D99" s="67"/>
      <c r="E99" s="67"/>
      <c r="F99" s="67"/>
      <c r="G99" s="218"/>
      <c r="H99" s="410"/>
      <c r="I99" s="124"/>
      <c r="J99" s="218"/>
      <c r="K99" s="67"/>
      <c r="L99" s="67"/>
      <c r="M99" s="67"/>
      <c r="N99" s="67"/>
      <c r="O99" s="67"/>
      <c r="P99" s="67"/>
      <c r="Q99" s="67"/>
      <c r="R99" s="67"/>
      <c r="S99" s="67"/>
      <c r="T99" s="67"/>
      <c r="U99" s="67"/>
      <c r="V99" s="67"/>
      <c r="W99" s="67"/>
      <c r="X99" s="67"/>
      <c r="Y99" s="67"/>
    </row>
    <row r="100" spans="1:25" ht="15.75" customHeight="1" x14ac:dyDescent="0.2">
      <c r="A100" s="122"/>
      <c r="B100" s="122"/>
      <c r="C100" s="61"/>
      <c r="D100" s="67"/>
      <c r="E100" s="67"/>
      <c r="F100" s="67"/>
      <c r="G100" s="218"/>
      <c r="H100" s="410"/>
      <c r="I100" s="124"/>
      <c r="J100" s="218"/>
      <c r="K100" s="67"/>
      <c r="L100" s="67"/>
      <c r="M100" s="67"/>
      <c r="N100" s="67"/>
      <c r="O100" s="67"/>
      <c r="P100" s="67"/>
      <c r="Q100" s="67"/>
      <c r="R100" s="67"/>
      <c r="S100" s="67"/>
      <c r="T100" s="67"/>
      <c r="U100" s="67"/>
      <c r="V100" s="67"/>
      <c r="W100" s="67"/>
      <c r="X100" s="67"/>
      <c r="Y100" s="67"/>
    </row>
    <row r="101" spans="1:25" ht="15.75" customHeight="1" x14ac:dyDescent="0.2">
      <c r="A101" s="122"/>
      <c r="B101" s="122"/>
      <c r="C101" s="61"/>
      <c r="D101" s="67"/>
      <c r="E101" s="67"/>
      <c r="F101" s="67"/>
      <c r="G101" s="218"/>
      <c r="H101" s="410"/>
      <c r="I101" s="124"/>
      <c r="J101" s="218"/>
      <c r="K101" s="67"/>
      <c r="L101" s="67"/>
      <c r="M101" s="67"/>
      <c r="N101" s="67"/>
      <c r="O101" s="67"/>
      <c r="P101" s="67"/>
      <c r="Q101" s="67"/>
      <c r="R101" s="67"/>
      <c r="S101" s="67"/>
      <c r="T101" s="67"/>
      <c r="U101" s="67"/>
      <c r="V101" s="67"/>
      <c r="W101" s="67"/>
      <c r="X101" s="67"/>
      <c r="Y101" s="67"/>
    </row>
    <row r="102" spans="1:25" ht="15.75" customHeight="1" x14ac:dyDescent="0.2">
      <c r="A102" s="122"/>
      <c r="B102" s="122"/>
      <c r="C102" s="61"/>
      <c r="D102" s="67"/>
      <c r="E102" s="67"/>
      <c r="F102" s="67"/>
      <c r="G102" s="218"/>
      <c r="H102" s="410"/>
      <c r="I102" s="124"/>
      <c r="J102" s="218"/>
      <c r="K102" s="67"/>
      <c r="L102" s="67"/>
      <c r="M102" s="67"/>
      <c r="N102" s="67"/>
      <c r="O102" s="67"/>
      <c r="P102" s="67"/>
      <c r="Q102" s="67"/>
      <c r="R102" s="67"/>
      <c r="S102" s="67"/>
      <c r="T102" s="67"/>
      <c r="U102" s="67"/>
      <c r="V102" s="67"/>
      <c r="W102" s="67"/>
      <c r="X102" s="67"/>
      <c r="Y102" s="67"/>
    </row>
    <row r="103" spans="1:25" ht="15.75" customHeight="1" x14ac:dyDescent="0.2">
      <c r="A103" s="122"/>
      <c r="B103" s="122"/>
      <c r="C103" s="61"/>
      <c r="D103" s="67"/>
      <c r="E103" s="67"/>
      <c r="F103" s="67"/>
      <c r="G103" s="218"/>
      <c r="H103" s="410"/>
      <c r="I103" s="124"/>
      <c r="J103" s="218"/>
      <c r="K103" s="67"/>
      <c r="L103" s="67"/>
      <c r="M103" s="67"/>
      <c r="N103" s="67"/>
      <c r="O103" s="67"/>
      <c r="P103" s="67"/>
      <c r="Q103" s="67"/>
      <c r="R103" s="67"/>
      <c r="S103" s="67"/>
      <c r="T103" s="67"/>
      <c r="U103" s="67"/>
      <c r="V103" s="67"/>
      <c r="W103" s="67"/>
      <c r="X103" s="67"/>
      <c r="Y103" s="67"/>
    </row>
    <row r="104" spans="1:25" ht="15.75" customHeight="1" x14ac:dyDescent="0.2">
      <c r="A104" s="122"/>
      <c r="B104" s="122"/>
      <c r="C104" s="61"/>
      <c r="D104" s="67"/>
      <c r="E104" s="67"/>
      <c r="F104" s="67"/>
      <c r="G104" s="218"/>
      <c r="H104" s="410"/>
      <c r="I104" s="124"/>
      <c r="J104" s="218"/>
      <c r="K104" s="67"/>
      <c r="L104" s="67"/>
      <c r="M104" s="67"/>
      <c r="N104" s="67"/>
      <c r="O104" s="67"/>
      <c r="P104" s="67"/>
      <c r="Q104" s="67"/>
      <c r="R104" s="67"/>
      <c r="S104" s="67"/>
      <c r="T104" s="67"/>
      <c r="U104" s="67"/>
      <c r="V104" s="67"/>
      <c r="W104" s="67"/>
      <c r="X104" s="67"/>
      <c r="Y104" s="67"/>
    </row>
    <row r="105" spans="1:25" ht="15.75" customHeight="1" x14ac:dyDescent="0.2">
      <c r="A105" s="122"/>
      <c r="B105" s="122"/>
      <c r="C105" s="61"/>
      <c r="D105" s="67"/>
      <c r="E105" s="67"/>
      <c r="F105" s="67"/>
      <c r="G105" s="218"/>
      <c r="H105" s="410"/>
      <c r="I105" s="124"/>
      <c r="J105" s="218"/>
      <c r="K105" s="67"/>
      <c r="L105" s="67"/>
      <c r="M105" s="67"/>
      <c r="N105" s="67"/>
      <c r="O105" s="67"/>
      <c r="P105" s="67"/>
      <c r="Q105" s="67"/>
      <c r="R105" s="67"/>
      <c r="S105" s="67"/>
      <c r="T105" s="67"/>
      <c r="U105" s="67"/>
      <c r="V105" s="67"/>
      <c r="W105" s="67"/>
      <c r="X105" s="67"/>
      <c r="Y105" s="67"/>
    </row>
    <row r="106" spans="1:25" ht="15.75" customHeight="1" x14ac:dyDescent="0.2">
      <c r="A106" s="122"/>
      <c r="B106" s="122"/>
      <c r="C106" s="61"/>
      <c r="D106" s="67"/>
      <c r="E106" s="67"/>
      <c r="F106" s="67"/>
      <c r="G106" s="218"/>
      <c r="H106" s="410"/>
      <c r="I106" s="124"/>
      <c r="J106" s="218"/>
      <c r="K106" s="67"/>
      <c r="L106" s="67"/>
      <c r="M106" s="67"/>
      <c r="N106" s="67"/>
      <c r="O106" s="67"/>
      <c r="P106" s="67"/>
      <c r="Q106" s="67"/>
      <c r="R106" s="67"/>
      <c r="S106" s="67"/>
      <c r="T106" s="67"/>
      <c r="U106" s="67"/>
      <c r="V106" s="67"/>
      <c r="W106" s="67"/>
      <c r="X106" s="67"/>
      <c r="Y106" s="67"/>
    </row>
    <row r="107" spans="1:25" ht="15.75" customHeight="1" x14ac:dyDescent="0.2">
      <c r="A107" s="122"/>
      <c r="B107" s="122"/>
      <c r="C107" s="61"/>
      <c r="D107" s="67"/>
      <c r="E107" s="67"/>
      <c r="F107" s="67"/>
      <c r="G107" s="218"/>
      <c r="H107" s="410"/>
      <c r="I107" s="124"/>
      <c r="J107" s="218"/>
      <c r="K107" s="67"/>
      <c r="L107" s="67"/>
      <c r="M107" s="67"/>
      <c r="N107" s="67"/>
      <c r="O107" s="67"/>
      <c r="P107" s="67"/>
      <c r="Q107" s="67"/>
      <c r="R107" s="67"/>
      <c r="S107" s="67"/>
      <c r="T107" s="67"/>
      <c r="U107" s="67"/>
      <c r="V107" s="67"/>
      <c r="W107" s="67"/>
      <c r="X107" s="67"/>
      <c r="Y107" s="67"/>
    </row>
    <row r="108" spans="1:25" ht="15.75" customHeight="1" x14ac:dyDescent="0.2">
      <c r="A108" s="122"/>
      <c r="B108" s="122"/>
      <c r="C108" s="61"/>
      <c r="D108" s="67"/>
      <c r="E108" s="67"/>
      <c r="F108" s="67"/>
      <c r="G108" s="218"/>
      <c r="H108" s="410"/>
      <c r="I108" s="124"/>
      <c r="J108" s="218"/>
      <c r="K108" s="67"/>
      <c r="L108" s="67"/>
      <c r="M108" s="67"/>
      <c r="N108" s="67"/>
      <c r="O108" s="67"/>
      <c r="P108" s="67"/>
      <c r="Q108" s="67"/>
      <c r="R108" s="67"/>
      <c r="S108" s="67"/>
      <c r="T108" s="67"/>
      <c r="U108" s="67"/>
      <c r="V108" s="67"/>
      <c r="W108" s="67"/>
      <c r="X108" s="67"/>
      <c r="Y108" s="67"/>
    </row>
    <row r="109" spans="1:25" ht="15.75" customHeight="1" x14ac:dyDescent="0.2">
      <c r="A109" s="122"/>
      <c r="B109" s="122"/>
      <c r="C109" s="61"/>
      <c r="D109" s="67"/>
      <c r="E109" s="67"/>
      <c r="F109" s="67"/>
      <c r="G109" s="218"/>
      <c r="H109" s="410"/>
      <c r="I109" s="124"/>
      <c r="J109" s="218"/>
      <c r="K109" s="67"/>
      <c r="L109" s="67"/>
      <c r="M109" s="67"/>
      <c r="N109" s="67"/>
      <c r="O109" s="67"/>
      <c r="P109" s="67"/>
      <c r="Q109" s="67"/>
      <c r="R109" s="67"/>
      <c r="S109" s="67"/>
      <c r="T109" s="67"/>
      <c r="U109" s="67"/>
      <c r="V109" s="67"/>
      <c r="W109" s="67"/>
      <c r="X109" s="67"/>
      <c r="Y109" s="67"/>
    </row>
    <row r="110" spans="1:25" ht="15.75" customHeight="1" x14ac:dyDescent="0.2">
      <c r="A110" s="122"/>
      <c r="B110" s="122"/>
      <c r="C110" s="61"/>
      <c r="D110" s="67"/>
      <c r="E110" s="67"/>
      <c r="F110" s="67"/>
      <c r="G110" s="218"/>
      <c r="H110" s="410"/>
      <c r="I110" s="124"/>
      <c r="J110" s="218"/>
      <c r="K110" s="67"/>
      <c r="L110" s="67"/>
      <c r="M110" s="67"/>
      <c r="N110" s="67"/>
      <c r="O110" s="67"/>
      <c r="P110" s="67"/>
      <c r="Q110" s="67"/>
      <c r="R110" s="67"/>
      <c r="S110" s="67"/>
      <c r="T110" s="67"/>
      <c r="U110" s="67"/>
      <c r="V110" s="67"/>
      <c r="W110" s="67"/>
      <c r="X110" s="67"/>
      <c r="Y110" s="67"/>
    </row>
    <row r="111" spans="1:25" ht="15.75" customHeight="1" x14ac:dyDescent="0.2">
      <c r="A111" s="122"/>
      <c r="B111" s="122"/>
      <c r="C111" s="61"/>
      <c r="D111" s="67"/>
      <c r="E111" s="67"/>
      <c r="F111" s="67"/>
      <c r="G111" s="218"/>
      <c r="H111" s="410"/>
      <c r="I111" s="124"/>
      <c r="J111" s="218"/>
      <c r="K111" s="67"/>
      <c r="L111" s="67"/>
      <c r="M111" s="67"/>
      <c r="N111" s="67"/>
      <c r="O111" s="67"/>
      <c r="P111" s="67"/>
      <c r="Q111" s="67"/>
      <c r="R111" s="67"/>
      <c r="S111" s="67"/>
      <c r="T111" s="67"/>
      <c r="U111" s="67"/>
      <c r="V111" s="67"/>
      <c r="W111" s="67"/>
      <c r="X111" s="67"/>
      <c r="Y111" s="67"/>
    </row>
    <row r="112" spans="1:25" ht="15.75" customHeight="1" x14ac:dyDescent="0.2">
      <c r="A112" s="122"/>
      <c r="B112" s="122"/>
      <c r="C112" s="61"/>
      <c r="D112" s="67"/>
      <c r="E112" s="67"/>
      <c r="F112" s="67"/>
      <c r="G112" s="218"/>
      <c r="H112" s="410"/>
      <c r="I112" s="124"/>
      <c r="J112" s="218"/>
      <c r="K112" s="67"/>
      <c r="L112" s="67"/>
      <c r="M112" s="67"/>
      <c r="N112" s="67"/>
      <c r="O112" s="67"/>
      <c r="P112" s="67"/>
      <c r="Q112" s="67"/>
      <c r="R112" s="67"/>
      <c r="S112" s="67"/>
      <c r="T112" s="67"/>
      <c r="U112" s="67"/>
      <c r="V112" s="67"/>
      <c r="W112" s="67"/>
      <c r="X112" s="67"/>
      <c r="Y112" s="67"/>
    </row>
    <row r="113" spans="1:25" ht="15.75" customHeight="1" x14ac:dyDescent="0.2">
      <c r="A113" s="122"/>
      <c r="B113" s="122"/>
      <c r="C113" s="61"/>
      <c r="D113" s="67"/>
      <c r="E113" s="67"/>
      <c r="F113" s="67"/>
      <c r="G113" s="218"/>
      <c r="H113" s="410"/>
      <c r="I113" s="124"/>
      <c r="J113" s="218"/>
      <c r="K113" s="67"/>
      <c r="L113" s="67"/>
      <c r="M113" s="67"/>
      <c r="N113" s="67"/>
      <c r="O113" s="67"/>
      <c r="P113" s="67"/>
      <c r="Q113" s="67"/>
      <c r="R113" s="67"/>
      <c r="S113" s="67"/>
      <c r="T113" s="67"/>
      <c r="U113" s="67"/>
      <c r="V113" s="67"/>
      <c r="W113" s="67"/>
      <c r="X113" s="67"/>
      <c r="Y113" s="67"/>
    </row>
    <row r="114" spans="1:25" ht="15.75" customHeight="1" x14ac:dyDescent="0.2">
      <c r="A114" s="122"/>
      <c r="B114" s="122"/>
      <c r="C114" s="61"/>
      <c r="D114" s="67"/>
      <c r="E114" s="67"/>
      <c r="F114" s="67"/>
      <c r="G114" s="218"/>
      <c r="H114" s="410"/>
      <c r="I114" s="124"/>
      <c r="J114" s="218"/>
      <c r="K114" s="67"/>
      <c r="L114" s="67"/>
      <c r="M114" s="67"/>
      <c r="N114" s="67"/>
      <c r="O114" s="67"/>
      <c r="P114" s="67"/>
      <c r="Q114" s="67"/>
      <c r="R114" s="67"/>
      <c r="S114" s="67"/>
      <c r="T114" s="67"/>
      <c r="U114" s="67"/>
      <c r="V114" s="67"/>
      <c r="W114" s="67"/>
      <c r="X114" s="67"/>
      <c r="Y114" s="67"/>
    </row>
    <row r="115" spans="1:25" ht="15.75" customHeight="1" x14ac:dyDescent="0.2">
      <c r="A115" s="122"/>
      <c r="B115" s="122"/>
      <c r="C115" s="61"/>
      <c r="D115" s="67"/>
      <c r="E115" s="67"/>
      <c r="F115" s="67"/>
      <c r="G115" s="218"/>
      <c r="H115" s="410"/>
      <c r="I115" s="124"/>
      <c r="J115" s="218"/>
      <c r="K115" s="67"/>
      <c r="L115" s="67"/>
      <c r="M115" s="67"/>
      <c r="N115" s="67"/>
      <c r="O115" s="67"/>
      <c r="P115" s="67"/>
      <c r="Q115" s="67"/>
      <c r="R115" s="67"/>
      <c r="S115" s="67"/>
      <c r="T115" s="67"/>
      <c r="U115" s="67"/>
      <c r="V115" s="67"/>
      <c r="W115" s="67"/>
      <c r="X115" s="67"/>
      <c r="Y115" s="67"/>
    </row>
    <row r="116" spans="1:25" ht="15.75" customHeight="1" x14ac:dyDescent="0.2">
      <c r="A116" s="122"/>
      <c r="B116" s="122"/>
      <c r="C116" s="61"/>
      <c r="D116" s="67"/>
      <c r="E116" s="67"/>
      <c r="F116" s="67"/>
      <c r="G116" s="218"/>
      <c r="H116" s="410"/>
      <c r="I116" s="124"/>
      <c r="J116" s="218"/>
      <c r="K116" s="67"/>
      <c r="L116" s="67"/>
      <c r="M116" s="67"/>
      <c r="N116" s="67"/>
      <c r="O116" s="67"/>
      <c r="P116" s="67"/>
      <c r="Q116" s="67"/>
      <c r="R116" s="67"/>
      <c r="S116" s="67"/>
      <c r="T116" s="67"/>
      <c r="U116" s="67"/>
      <c r="V116" s="67"/>
      <c r="W116" s="67"/>
      <c r="X116" s="67"/>
      <c r="Y116" s="67"/>
    </row>
    <row r="117" spans="1:25" ht="15.75" customHeight="1" x14ac:dyDescent="0.2">
      <c r="A117" s="122"/>
      <c r="B117" s="122"/>
      <c r="C117" s="61"/>
      <c r="D117" s="67"/>
      <c r="E117" s="67"/>
      <c r="F117" s="67"/>
      <c r="G117" s="218"/>
      <c r="H117" s="410"/>
      <c r="I117" s="124"/>
      <c r="J117" s="218"/>
      <c r="K117" s="67"/>
      <c r="L117" s="67"/>
      <c r="M117" s="67"/>
      <c r="N117" s="67"/>
      <c r="O117" s="67"/>
      <c r="P117" s="67"/>
      <c r="Q117" s="67"/>
      <c r="R117" s="67"/>
      <c r="S117" s="67"/>
      <c r="T117" s="67"/>
      <c r="U117" s="67"/>
      <c r="V117" s="67"/>
      <c r="W117" s="67"/>
      <c r="X117" s="67"/>
      <c r="Y117" s="67"/>
    </row>
    <row r="118" spans="1:25" ht="15.75" customHeight="1" x14ac:dyDescent="0.2">
      <c r="A118" s="122"/>
      <c r="B118" s="122"/>
      <c r="C118" s="61"/>
      <c r="D118" s="67"/>
      <c r="E118" s="67"/>
      <c r="F118" s="67"/>
      <c r="G118" s="218"/>
      <c r="H118" s="410"/>
      <c r="I118" s="124"/>
      <c r="J118" s="218"/>
      <c r="K118" s="67"/>
      <c r="L118" s="67"/>
      <c r="M118" s="67"/>
      <c r="N118" s="67"/>
      <c r="O118" s="67"/>
      <c r="P118" s="67"/>
      <c r="Q118" s="67"/>
      <c r="R118" s="67"/>
      <c r="S118" s="67"/>
      <c r="T118" s="67"/>
      <c r="U118" s="67"/>
      <c r="V118" s="67"/>
      <c r="W118" s="67"/>
      <c r="X118" s="67"/>
      <c r="Y118" s="67"/>
    </row>
    <row r="119" spans="1:25" ht="15.75" customHeight="1" x14ac:dyDescent="0.2">
      <c r="A119" s="122"/>
      <c r="B119" s="122"/>
      <c r="C119" s="61"/>
      <c r="D119" s="67"/>
      <c r="E119" s="67"/>
      <c r="F119" s="67"/>
      <c r="G119" s="218"/>
      <c r="H119" s="410"/>
      <c r="I119" s="124"/>
      <c r="J119" s="218"/>
      <c r="K119" s="67"/>
      <c r="L119" s="67"/>
      <c r="M119" s="67"/>
      <c r="N119" s="67"/>
      <c r="O119" s="67"/>
      <c r="P119" s="67"/>
      <c r="Q119" s="67"/>
      <c r="R119" s="67"/>
      <c r="S119" s="67"/>
      <c r="T119" s="67"/>
      <c r="U119" s="67"/>
      <c r="V119" s="67"/>
      <c r="W119" s="67"/>
      <c r="X119" s="67"/>
      <c r="Y119" s="67"/>
    </row>
    <row r="120" spans="1:25" ht="15.75" customHeight="1" x14ac:dyDescent="0.2">
      <c r="A120" s="122"/>
      <c r="B120" s="122"/>
      <c r="C120" s="61"/>
      <c r="D120" s="67"/>
      <c r="E120" s="67"/>
      <c r="F120" s="67"/>
      <c r="G120" s="218"/>
      <c r="H120" s="410"/>
      <c r="I120" s="124"/>
      <c r="J120" s="218"/>
      <c r="K120" s="67"/>
      <c r="L120" s="67"/>
      <c r="M120" s="67"/>
      <c r="N120" s="67"/>
      <c r="O120" s="67"/>
      <c r="P120" s="67"/>
      <c r="Q120" s="67"/>
      <c r="R120" s="67"/>
      <c r="S120" s="67"/>
      <c r="T120" s="67"/>
      <c r="U120" s="67"/>
      <c r="V120" s="67"/>
      <c r="W120" s="67"/>
      <c r="X120" s="67"/>
      <c r="Y120" s="67"/>
    </row>
    <row r="121" spans="1:25" ht="15.75" customHeight="1" x14ac:dyDescent="0.2">
      <c r="A121" s="122"/>
      <c r="B121" s="122"/>
      <c r="C121" s="61"/>
      <c r="D121" s="67"/>
      <c r="E121" s="67"/>
      <c r="F121" s="67"/>
      <c r="G121" s="218"/>
      <c r="H121" s="410"/>
      <c r="I121" s="124"/>
      <c r="J121" s="218"/>
      <c r="K121" s="67"/>
      <c r="L121" s="67"/>
      <c r="M121" s="67"/>
      <c r="N121" s="67"/>
      <c r="O121" s="67"/>
      <c r="P121" s="67"/>
      <c r="Q121" s="67"/>
      <c r="R121" s="67"/>
      <c r="S121" s="67"/>
      <c r="T121" s="67"/>
      <c r="U121" s="67"/>
      <c r="V121" s="67"/>
      <c r="W121" s="67"/>
      <c r="X121" s="67"/>
      <c r="Y121" s="67"/>
    </row>
    <row r="122" spans="1:25" ht="15.75" customHeight="1" x14ac:dyDescent="0.2">
      <c r="A122" s="122"/>
      <c r="B122" s="122"/>
      <c r="C122" s="61"/>
      <c r="D122" s="67"/>
      <c r="E122" s="67"/>
      <c r="F122" s="67"/>
      <c r="G122" s="218"/>
      <c r="H122" s="410"/>
      <c r="I122" s="124"/>
      <c r="J122" s="218"/>
      <c r="K122" s="67"/>
      <c r="L122" s="67"/>
      <c r="M122" s="67"/>
      <c r="N122" s="67"/>
      <c r="O122" s="67"/>
      <c r="P122" s="67"/>
      <c r="Q122" s="67"/>
      <c r="R122" s="67"/>
      <c r="S122" s="67"/>
      <c r="T122" s="67"/>
      <c r="U122" s="67"/>
      <c r="V122" s="67"/>
      <c r="W122" s="67"/>
      <c r="X122" s="67"/>
      <c r="Y122" s="67"/>
    </row>
    <row r="123" spans="1:25" ht="15.75" customHeight="1" x14ac:dyDescent="0.2">
      <c r="A123" s="122"/>
      <c r="B123" s="122"/>
      <c r="C123" s="61"/>
      <c r="D123" s="67"/>
      <c r="E123" s="67"/>
      <c r="F123" s="67"/>
      <c r="G123" s="218"/>
      <c r="H123" s="410"/>
      <c r="I123" s="124"/>
      <c r="J123" s="218"/>
      <c r="K123" s="67"/>
      <c r="L123" s="67"/>
      <c r="M123" s="67"/>
      <c r="N123" s="67"/>
      <c r="O123" s="67"/>
      <c r="P123" s="67"/>
      <c r="Q123" s="67"/>
      <c r="R123" s="67"/>
      <c r="S123" s="67"/>
      <c r="T123" s="67"/>
      <c r="U123" s="67"/>
      <c r="V123" s="67"/>
      <c r="W123" s="67"/>
      <c r="X123" s="67"/>
      <c r="Y123" s="67"/>
    </row>
    <row r="124" spans="1:25" ht="15.75" customHeight="1" x14ac:dyDescent="0.2">
      <c r="A124" s="122"/>
      <c r="B124" s="122"/>
      <c r="C124" s="61"/>
      <c r="D124" s="67"/>
      <c r="E124" s="67"/>
      <c r="F124" s="67"/>
      <c r="G124" s="218"/>
      <c r="H124" s="410"/>
      <c r="I124" s="124"/>
      <c r="J124" s="218"/>
      <c r="K124" s="67"/>
      <c r="L124" s="67"/>
      <c r="M124" s="67"/>
      <c r="N124" s="67"/>
      <c r="O124" s="67"/>
      <c r="P124" s="67"/>
      <c r="Q124" s="67"/>
      <c r="R124" s="67"/>
      <c r="S124" s="67"/>
      <c r="T124" s="67"/>
      <c r="U124" s="67"/>
      <c r="V124" s="67"/>
      <c r="W124" s="67"/>
      <c r="X124" s="67"/>
      <c r="Y124" s="67"/>
    </row>
    <row r="125" spans="1:25" ht="15.75" customHeight="1" x14ac:dyDescent="0.2">
      <c r="A125" s="122"/>
      <c r="B125" s="122"/>
      <c r="C125" s="61"/>
      <c r="D125" s="67"/>
      <c r="E125" s="67"/>
      <c r="F125" s="67"/>
      <c r="G125" s="218"/>
      <c r="H125" s="410"/>
      <c r="I125" s="124"/>
      <c r="J125" s="218"/>
      <c r="K125" s="67"/>
      <c r="L125" s="67"/>
      <c r="M125" s="67"/>
      <c r="N125" s="67"/>
      <c r="O125" s="67"/>
      <c r="P125" s="67"/>
      <c r="Q125" s="67"/>
      <c r="R125" s="67"/>
      <c r="S125" s="67"/>
      <c r="T125" s="67"/>
      <c r="U125" s="67"/>
      <c r="V125" s="67"/>
      <c r="W125" s="67"/>
      <c r="X125" s="67"/>
      <c r="Y125" s="67"/>
    </row>
    <row r="126" spans="1:25" ht="15.75" customHeight="1" x14ac:dyDescent="0.2">
      <c r="A126" s="122"/>
      <c r="B126" s="122"/>
      <c r="C126" s="61"/>
      <c r="D126" s="67"/>
      <c r="E126" s="67"/>
      <c r="F126" s="67"/>
      <c r="G126" s="218"/>
      <c r="H126" s="410"/>
      <c r="I126" s="124"/>
      <c r="J126" s="218"/>
      <c r="K126" s="67"/>
      <c r="L126" s="67"/>
      <c r="M126" s="67"/>
      <c r="N126" s="67"/>
      <c r="O126" s="67"/>
      <c r="P126" s="67"/>
      <c r="Q126" s="67"/>
      <c r="R126" s="67"/>
      <c r="S126" s="67"/>
      <c r="T126" s="67"/>
      <c r="U126" s="67"/>
      <c r="V126" s="67"/>
      <c r="W126" s="67"/>
      <c r="X126" s="67"/>
      <c r="Y126" s="67"/>
    </row>
    <row r="127" spans="1:25" ht="15.75" customHeight="1" x14ac:dyDescent="0.2">
      <c r="A127" s="122"/>
      <c r="B127" s="122"/>
      <c r="C127" s="61"/>
      <c r="D127" s="67"/>
      <c r="E127" s="67"/>
      <c r="F127" s="67"/>
      <c r="G127" s="218"/>
      <c r="H127" s="410"/>
      <c r="I127" s="124"/>
      <c r="J127" s="218"/>
      <c r="K127" s="67"/>
      <c r="L127" s="67"/>
      <c r="M127" s="67"/>
      <c r="N127" s="67"/>
      <c r="O127" s="67"/>
      <c r="P127" s="67"/>
      <c r="Q127" s="67"/>
      <c r="R127" s="67"/>
      <c r="S127" s="67"/>
      <c r="T127" s="67"/>
      <c r="U127" s="67"/>
      <c r="V127" s="67"/>
      <c r="W127" s="67"/>
      <c r="X127" s="67"/>
      <c r="Y127" s="67"/>
    </row>
    <row r="128" spans="1:25" ht="15.75" customHeight="1" x14ac:dyDescent="0.2">
      <c r="A128" s="122"/>
      <c r="B128" s="122"/>
      <c r="C128" s="61"/>
      <c r="D128" s="67"/>
      <c r="E128" s="67"/>
      <c r="F128" s="67"/>
      <c r="G128" s="218"/>
      <c r="H128" s="410"/>
      <c r="I128" s="124"/>
      <c r="J128" s="218"/>
      <c r="K128" s="67"/>
      <c r="L128" s="67"/>
      <c r="M128" s="67"/>
      <c r="N128" s="67"/>
      <c r="O128" s="67"/>
      <c r="P128" s="67"/>
      <c r="Q128" s="67"/>
      <c r="R128" s="67"/>
      <c r="S128" s="67"/>
      <c r="T128" s="67"/>
      <c r="U128" s="67"/>
      <c r="V128" s="67"/>
      <c r="W128" s="67"/>
      <c r="X128" s="67"/>
      <c r="Y128" s="67"/>
    </row>
    <row r="129" spans="1:25" ht="15.75" customHeight="1" x14ac:dyDescent="0.2">
      <c r="A129" s="122"/>
      <c r="B129" s="122"/>
      <c r="C129" s="61"/>
      <c r="D129" s="67"/>
      <c r="E129" s="67"/>
      <c r="F129" s="67"/>
      <c r="G129" s="218"/>
      <c r="H129" s="410"/>
      <c r="I129" s="124"/>
      <c r="J129" s="218"/>
      <c r="K129" s="67"/>
      <c r="L129" s="67"/>
      <c r="M129" s="67"/>
      <c r="N129" s="67"/>
      <c r="O129" s="67"/>
      <c r="P129" s="67"/>
      <c r="Q129" s="67"/>
      <c r="R129" s="67"/>
      <c r="S129" s="67"/>
      <c r="T129" s="67"/>
      <c r="U129" s="67"/>
      <c r="V129" s="67"/>
      <c r="W129" s="67"/>
      <c r="X129" s="67"/>
      <c r="Y129" s="67"/>
    </row>
    <row r="130" spans="1:25" ht="15.75" customHeight="1" x14ac:dyDescent="0.2">
      <c r="A130" s="122"/>
      <c r="B130" s="122"/>
      <c r="C130" s="61"/>
      <c r="D130" s="67"/>
      <c r="E130" s="67"/>
      <c r="F130" s="67"/>
      <c r="G130" s="218"/>
      <c r="H130" s="410"/>
      <c r="I130" s="124"/>
      <c r="J130" s="218"/>
      <c r="K130" s="67"/>
      <c r="L130" s="67"/>
      <c r="M130" s="67"/>
      <c r="N130" s="67"/>
      <c r="O130" s="67"/>
      <c r="P130" s="67"/>
      <c r="Q130" s="67"/>
      <c r="R130" s="67"/>
      <c r="S130" s="67"/>
      <c r="T130" s="67"/>
      <c r="U130" s="67"/>
      <c r="V130" s="67"/>
      <c r="W130" s="67"/>
      <c r="X130" s="67"/>
      <c r="Y130" s="67"/>
    </row>
    <row r="131" spans="1:25" ht="15.75" customHeight="1" x14ac:dyDescent="0.2">
      <c r="A131" s="122"/>
      <c r="B131" s="122"/>
      <c r="C131" s="61"/>
      <c r="D131" s="67"/>
      <c r="E131" s="67"/>
      <c r="F131" s="67"/>
      <c r="G131" s="218"/>
      <c r="H131" s="410"/>
      <c r="I131" s="124"/>
      <c r="J131" s="218"/>
      <c r="K131" s="67"/>
      <c r="L131" s="67"/>
      <c r="M131" s="67"/>
      <c r="N131" s="67"/>
      <c r="O131" s="67"/>
      <c r="P131" s="67"/>
      <c r="Q131" s="67"/>
      <c r="R131" s="67"/>
      <c r="S131" s="67"/>
      <c r="T131" s="67"/>
      <c r="U131" s="67"/>
      <c r="V131" s="67"/>
      <c r="W131" s="67"/>
      <c r="X131" s="67"/>
      <c r="Y131" s="67"/>
    </row>
    <row r="132" spans="1:25" ht="15.75" customHeight="1" x14ac:dyDescent="0.2">
      <c r="A132" s="122"/>
      <c r="B132" s="122"/>
      <c r="C132" s="61"/>
      <c r="D132" s="67"/>
      <c r="E132" s="67"/>
      <c r="F132" s="67"/>
      <c r="G132" s="218"/>
      <c r="H132" s="410"/>
      <c r="I132" s="124"/>
      <c r="J132" s="218"/>
      <c r="K132" s="67"/>
      <c r="L132" s="67"/>
      <c r="M132" s="67"/>
      <c r="N132" s="67"/>
      <c r="O132" s="67"/>
      <c r="P132" s="67"/>
      <c r="Q132" s="67"/>
      <c r="R132" s="67"/>
      <c r="S132" s="67"/>
      <c r="T132" s="67"/>
      <c r="U132" s="67"/>
      <c r="V132" s="67"/>
      <c r="W132" s="67"/>
      <c r="X132" s="67"/>
      <c r="Y132" s="67"/>
    </row>
    <row r="133" spans="1:25" ht="15.75" customHeight="1" x14ac:dyDescent="0.2">
      <c r="A133" s="122"/>
      <c r="B133" s="122"/>
      <c r="C133" s="61"/>
      <c r="D133" s="67"/>
      <c r="E133" s="67"/>
      <c r="F133" s="67"/>
      <c r="G133" s="218"/>
      <c r="H133" s="410"/>
      <c r="I133" s="124"/>
      <c r="J133" s="218"/>
      <c r="K133" s="67"/>
      <c r="L133" s="67"/>
      <c r="M133" s="67"/>
      <c r="N133" s="67"/>
      <c r="O133" s="67"/>
      <c r="P133" s="67"/>
      <c r="Q133" s="67"/>
      <c r="R133" s="67"/>
      <c r="S133" s="67"/>
      <c r="T133" s="67"/>
      <c r="U133" s="67"/>
      <c r="V133" s="67"/>
      <c r="W133" s="67"/>
      <c r="X133" s="67"/>
      <c r="Y133" s="67"/>
    </row>
    <row r="134" spans="1:25" ht="15.75" customHeight="1" x14ac:dyDescent="0.2">
      <c r="A134" s="122"/>
      <c r="B134" s="122"/>
      <c r="C134" s="61"/>
      <c r="D134" s="67"/>
      <c r="E134" s="67"/>
      <c r="F134" s="67"/>
      <c r="G134" s="218"/>
      <c r="H134" s="410"/>
      <c r="I134" s="124"/>
      <c r="J134" s="218"/>
      <c r="K134" s="67"/>
      <c r="L134" s="67"/>
      <c r="M134" s="67"/>
      <c r="N134" s="67"/>
      <c r="O134" s="67"/>
      <c r="P134" s="67"/>
      <c r="Q134" s="67"/>
      <c r="R134" s="67"/>
      <c r="S134" s="67"/>
      <c r="T134" s="67"/>
      <c r="U134" s="67"/>
      <c r="V134" s="67"/>
      <c r="W134" s="67"/>
      <c r="X134" s="67"/>
      <c r="Y134" s="67"/>
    </row>
    <row r="135" spans="1:25" ht="15.75" customHeight="1" x14ac:dyDescent="0.2">
      <c r="A135" s="122"/>
      <c r="B135" s="122"/>
      <c r="C135" s="61"/>
      <c r="D135" s="67"/>
      <c r="E135" s="67"/>
      <c r="F135" s="67"/>
      <c r="G135" s="218"/>
      <c r="H135" s="410"/>
      <c r="I135" s="124"/>
      <c r="J135" s="218"/>
      <c r="K135" s="67"/>
      <c r="L135" s="67"/>
      <c r="M135" s="67"/>
      <c r="N135" s="67"/>
      <c r="O135" s="67"/>
      <c r="P135" s="67"/>
      <c r="Q135" s="67"/>
      <c r="R135" s="67"/>
      <c r="S135" s="67"/>
      <c r="T135" s="67"/>
      <c r="U135" s="67"/>
      <c r="V135" s="67"/>
      <c r="W135" s="67"/>
      <c r="X135" s="67"/>
      <c r="Y135" s="67"/>
    </row>
    <row r="136" spans="1:25" ht="15.75" customHeight="1" x14ac:dyDescent="0.2">
      <c r="A136" s="122"/>
      <c r="B136" s="122"/>
      <c r="C136" s="61"/>
      <c r="D136" s="67"/>
      <c r="E136" s="67"/>
      <c r="F136" s="67"/>
      <c r="G136" s="218"/>
      <c r="H136" s="410"/>
      <c r="I136" s="124"/>
      <c r="J136" s="218"/>
      <c r="K136" s="67"/>
      <c r="L136" s="67"/>
      <c r="M136" s="67"/>
      <c r="N136" s="67"/>
      <c r="O136" s="67"/>
      <c r="P136" s="67"/>
      <c r="Q136" s="67"/>
      <c r="R136" s="67"/>
      <c r="S136" s="67"/>
      <c r="T136" s="67"/>
      <c r="U136" s="67"/>
      <c r="V136" s="67"/>
      <c r="W136" s="67"/>
      <c r="X136" s="67"/>
      <c r="Y136" s="67"/>
    </row>
    <row r="137" spans="1:25" ht="15.75" customHeight="1" x14ac:dyDescent="0.2">
      <c r="A137" s="122"/>
      <c r="B137" s="122"/>
      <c r="C137" s="61"/>
      <c r="D137" s="67"/>
      <c r="E137" s="67"/>
      <c r="F137" s="67"/>
      <c r="G137" s="218"/>
      <c r="H137" s="410"/>
      <c r="I137" s="124"/>
      <c r="J137" s="218"/>
      <c r="K137" s="67"/>
      <c r="L137" s="67"/>
      <c r="M137" s="67"/>
      <c r="N137" s="67"/>
      <c r="O137" s="67"/>
      <c r="P137" s="67"/>
      <c r="Q137" s="67"/>
      <c r="R137" s="67"/>
      <c r="S137" s="67"/>
      <c r="T137" s="67"/>
      <c r="U137" s="67"/>
      <c r="V137" s="67"/>
      <c r="W137" s="67"/>
      <c r="X137" s="67"/>
      <c r="Y137" s="67"/>
    </row>
    <row r="138" spans="1:25" ht="15.75" customHeight="1" x14ac:dyDescent="0.2">
      <c r="A138" s="122"/>
      <c r="B138" s="122"/>
      <c r="C138" s="61"/>
      <c r="D138" s="67"/>
      <c r="E138" s="67"/>
      <c r="F138" s="67"/>
      <c r="G138" s="218"/>
      <c r="H138" s="410"/>
      <c r="I138" s="124"/>
      <c r="J138" s="218"/>
      <c r="K138" s="67"/>
      <c r="L138" s="67"/>
      <c r="M138" s="67"/>
      <c r="N138" s="67"/>
      <c r="O138" s="67"/>
      <c r="P138" s="67"/>
      <c r="Q138" s="67"/>
      <c r="R138" s="67"/>
      <c r="S138" s="67"/>
      <c r="T138" s="67"/>
      <c r="U138" s="67"/>
      <c r="V138" s="67"/>
      <c r="W138" s="67"/>
      <c r="X138" s="67"/>
      <c r="Y138" s="67"/>
    </row>
    <row r="139" spans="1:25" ht="15.75" customHeight="1" x14ac:dyDescent="0.2">
      <c r="A139" s="122"/>
      <c r="B139" s="122"/>
      <c r="C139" s="61"/>
      <c r="D139" s="67"/>
      <c r="E139" s="67"/>
      <c r="F139" s="67"/>
      <c r="G139" s="218"/>
      <c r="H139" s="410"/>
      <c r="I139" s="124"/>
      <c r="J139" s="218"/>
      <c r="K139" s="67"/>
      <c r="L139" s="67"/>
      <c r="M139" s="67"/>
      <c r="N139" s="67"/>
      <c r="O139" s="67"/>
      <c r="P139" s="67"/>
      <c r="Q139" s="67"/>
      <c r="R139" s="67"/>
      <c r="S139" s="67"/>
      <c r="T139" s="67"/>
      <c r="U139" s="67"/>
      <c r="V139" s="67"/>
      <c r="W139" s="67"/>
      <c r="X139" s="67"/>
      <c r="Y139" s="67"/>
    </row>
    <row r="140" spans="1:25" ht="15.75" customHeight="1" x14ac:dyDescent="0.2">
      <c r="A140" s="122"/>
      <c r="B140" s="122"/>
      <c r="C140" s="61"/>
      <c r="D140" s="67"/>
      <c r="E140" s="67"/>
      <c r="F140" s="67"/>
      <c r="G140" s="218"/>
      <c r="H140" s="410"/>
      <c r="I140" s="124"/>
      <c r="J140" s="218"/>
      <c r="K140" s="67"/>
      <c r="L140" s="67"/>
      <c r="M140" s="67"/>
      <c r="N140" s="67"/>
      <c r="O140" s="67"/>
      <c r="P140" s="67"/>
      <c r="Q140" s="67"/>
      <c r="R140" s="67"/>
      <c r="S140" s="67"/>
      <c r="T140" s="67"/>
      <c r="U140" s="67"/>
      <c r="V140" s="67"/>
      <c r="W140" s="67"/>
      <c r="X140" s="67"/>
      <c r="Y140" s="67"/>
    </row>
    <row r="141" spans="1:25" ht="15.75" customHeight="1" x14ac:dyDescent="0.2">
      <c r="A141" s="122"/>
      <c r="B141" s="122"/>
      <c r="C141" s="61"/>
      <c r="D141" s="67"/>
      <c r="E141" s="67"/>
      <c r="F141" s="67"/>
      <c r="G141" s="218"/>
      <c r="H141" s="410"/>
      <c r="I141" s="124"/>
      <c r="J141" s="218"/>
      <c r="K141" s="67"/>
      <c r="L141" s="67"/>
      <c r="M141" s="67"/>
      <c r="N141" s="67"/>
      <c r="O141" s="67"/>
      <c r="P141" s="67"/>
      <c r="Q141" s="67"/>
      <c r="R141" s="67"/>
      <c r="S141" s="67"/>
      <c r="T141" s="67"/>
      <c r="U141" s="67"/>
      <c r="V141" s="67"/>
      <c r="W141" s="67"/>
      <c r="X141" s="67"/>
      <c r="Y141" s="67"/>
    </row>
    <row r="142" spans="1:25" ht="15.75" customHeight="1" x14ac:dyDescent="0.2">
      <c r="A142" s="122"/>
      <c r="B142" s="122"/>
      <c r="C142" s="61"/>
      <c r="D142" s="67"/>
      <c r="E142" s="67"/>
      <c r="F142" s="67"/>
      <c r="G142" s="218"/>
      <c r="H142" s="410"/>
      <c r="I142" s="124"/>
      <c r="J142" s="218"/>
      <c r="K142" s="67"/>
      <c r="L142" s="67"/>
      <c r="M142" s="67"/>
      <c r="N142" s="67"/>
      <c r="O142" s="67"/>
      <c r="P142" s="67"/>
      <c r="Q142" s="67"/>
      <c r="R142" s="67"/>
      <c r="S142" s="67"/>
      <c r="T142" s="67"/>
      <c r="U142" s="67"/>
      <c r="V142" s="67"/>
      <c r="W142" s="67"/>
      <c r="X142" s="67"/>
      <c r="Y142" s="67"/>
    </row>
    <row r="143" spans="1:25" ht="15.75" customHeight="1" x14ac:dyDescent="0.2">
      <c r="A143" s="122"/>
      <c r="B143" s="122"/>
      <c r="C143" s="61"/>
      <c r="D143" s="67"/>
      <c r="E143" s="67"/>
      <c r="F143" s="67"/>
      <c r="G143" s="218"/>
      <c r="H143" s="410"/>
      <c r="I143" s="124"/>
      <c r="J143" s="218"/>
      <c r="K143" s="67"/>
      <c r="L143" s="67"/>
      <c r="M143" s="67"/>
      <c r="N143" s="67"/>
      <c r="O143" s="67"/>
      <c r="P143" s="67"/>
      <c r="Q143" s="67"/>
      <c r="R143" s="67"/>
      <c r="S143" s="67"/>
      <c r="T143" s="67"/>
      <c r="U143" s="67"/>
      <c r="V143" s="67"/>
      <c r="W143" s="67"/>
      <c r="X143" s="67"/>
      <c r="Y143" s="67"/>
    </row>
    <row r="144" spans="1:25" ht="15.75" customHeight="1" x14ac:dyDescent="0.2">
      <c r="A144" s="122"/>
      <c r="B144" s="122"/>
      <c r="C144" s="61"/>
      <c r="D144" s="67"/>
      <c r="E144" s="67"/>
      <c r="F144" s="67"/>
      <c r="G144" s="218"/>
      <c r="H144" s="410"/>
      <c r="I144" s="124"/>
      <c r="J144" s="218"/>
      <c r="K144" s="67"/>
      <c r="L144" s="67"/>
      <c r="M144" s="67"/>
      <c r="N144" s="67"/>
      <c r="O144" s="67"/>
      <c r="P144" s="67"/>
      <c r="Q144" s="67"/>
      <c r="R144" s="67"/>
      <c r="S144" s="67"/>
      <c r="T144" s="67"/>
      <c r="U144" s="67"/>
      <c r="V144" s="67"/>
      <c r="W144" s="67"/>
      <c r="X144" s="67"/>
      <c r="Y144" s="67"/>
    </row>
    <row r="145" spans="1:25" ht="15.75" customHeight="1" x14ac:dyDescent="0.2">
      <c r="A145" s="122"/>
      <c r="B145" s="122"/>
      <c r="C145" s="61"/>
      <c r="D145" s="67"/>
      <c r="E145" s="67"/>
      <c r="F145" s="67"/>
      <c r="G145" s="218"/>
      <c r="H145" s="410"/>
      <c r="I145" s="124"/>
      <c r="J145" s="218"/>
      <c r="K145" s="67"/>
      <c r="L145" s="67"/>
      <c r="M145" s="67"/>
      <c r="N145" s="67"/>
      <c r="O145" s="67"/>
      <c r="P145" s="67"/>
      <c r="Q145" s="67"/>
      <c r="R145" s="67"/>
      <c r="S145" s="67"/>
      <c r="T145" s="67"/>
      <c r="U145" s="67"/>
      <c r="V145" s="67"/>
      <c r="W145" s="67"/>
      <c r="X145" s="67"/>
      <c r="Y145" s="67"/>
    </row>
    <row r="146" spans="1:25" ht="15.75" customHeight="1" x14ac:dyDescent="0.2">
      <c r="A146" s="122"/>
      <c r="B146" s="122"/>
      <c r="C146" s="61"/>
      <c r="D146" s="67"/>
      <c r="E146" s="67"/>
      <c r="F146" s="67"/>
      <c r="G146" s="218"/>
      <c r="H146" s="410"/>
      <c r="I146" s="124"/>
      <c r="J146" s="218"/>
      <c r="K146" s="67"/>
      <c r="L146" s="67"/>
      <c r="M146" s="67"/>
      <c r="N146" s="67"/>
      <c r="O146" s="67"/>
      <c r="P146" s="67"/>
      <c r="Q146" s="67"/>
      <c r="R146" s="67"/>
      <c r="S146" s="67"/>
      <c r="T146" s="67"/>
      <c r="U146" s="67"/>
      <c r="V146" s="67"/>
      <c r="W146" s="67"/>
      <c r="X146" s="67"/>
      <c r="Y146" s="67"/>
    </row>
    <row r="147" spans="1:25" ht="15.75" customHeight="1" x14ac:dyDescent="0.2">
      <c r="A147" s="122"/>
      <c r="B147" s="122"/>
      <c r="C147" s="61"/>
      <c r="D147" s="67"/>
      <c r="E147" s="67"/>
      <c r="F147" s="67"/>
      <c r="G147" s="218"/>
      <c r="H147" s="410"/>
      <c r="I147" s="124"/>
      <c r="J147" s="218"/>
      <c r="K147" s="67"/>
      <c r="L147" s="67"/>
      <c r="M147" s="67"/>
      <c r="N147" s="67"/>
      <c r="O147" s="67"/>
      <c r="P147" s="67"/>
      <c r="Q147" s="67"/>
      <c r="R147" s="67"/>
      <c r="S147" s="67"/>
      <c r="T147" s="67"/>
      <c r="U147" s="67"/>
      <c r="V147" s="67"/>
      <c r="W147" s="67"/>
      <c r="X147" s="67"/>
      <c r="Y147" s="67"/>
    </row>
    <row r="148" spans="1:25" ht="15.75" customHeight="1" x14ac:dyDescent="0.2">
      <c r="A148" s="122"/>
      <c r="B148" s="122"/>
      <c r="C148" s="61"/>
      <c r="D148" s="67"/>
      <c r="E148" s="67"/>
      <c r="F148" s="67"/>
      <c r="G148" s="218"/>
      <c r="H148" s="410"/>
      <c r="I148" s="124"/>
      <c r="J148" s="218"/>
      <c r="K148" s="67"/>
      <c r="L148" s="67"/>
      <c r="M148" s="67"/>
      <c r="N148" s="67"/>
      <c r="O148" s="67"/>
      <c r="P148" s="67"/>
      <c r="Q148" s="67"/>
      <c r="R148" s="67"/>
      <c r="S148" s="67"/>
      <c r="T148" s="67"/>
      <c r="U148" s="67"/>
      <c r="V148" s="67"/>
      <c r="W148" s="67"/>
      <c r="X148" s="67"/>
      <c r="Y148" s="67"/>
    </row>
    <row r="149" spans="1:25" ht="15.75" customHeight="1" x14ac:dyDescent="0.2">
      <c r="A149" s="122"/>
      <c r="B149" s="122"/>
      <c r="C149" s="61"/>
      <c r="D149" s="67"/>
      <c r="E149" s="67"/>
      <c r="F149" s="67"/>
      <c r="G149" s="218"/>
      <c r="H149" s="410"/>
      <c r="I149" s="124"/>
      <c r="J149" s="218"/>
      <c r="K149" s="67"/>
      <c r="L149" s="67"/>
      <c r="M149" s="67"/>
      <c r="N149" s="67"/>
      <c r="O149" s="67"/>
      <c r="P149" s="67"/>
      <c r="Q149" s="67"/>
      <c r="R149" s="67"/>
      <c r="S149" s="67"/>
      <c r="T149" s="67"/>
      <c r="U149" s="67"/>
      <c r="V149" s="67"/>
      <c r="W149" s="67"/>
      <c r="X149" s="67"/>
      <c r="Y149" s="67"/>
    </row>
    <row r="150" spans="1:25" ht="15.75" customHeight="1" x14ac:dyDescent="0.2">
      <c r="A150" s="122"/>
      <c r="B150" s="122"/>
      <c r="C150" s="61"/>
      <c r="D150" s="67"/>
      <c r="E150" s="67"/>
      <c r="F150" s="67"/>
      <c r="G150" s="218"/>
      <c r="H150" s="410"/>
      <c r="I150" s="124"/>
      <c r="J150" s="218"/>
      <c r="K150" s="67"/>
      <c r="L150" s="67"/>
      <c r="M150" s="67"/>
      <c r="N150" s="67"/>
      <c r="O150" s="67"/>
      <c r="P150" s="67"/>
      <c r="Q150" s="67"/>
      <c r="R150" s="67"/>
      <c r="S150" s="67"/>
      <c r="T150" s="67"/>
      <c r="U150" s="67"/>
      <c r="V150" s="67"/>
      <c r="W150" s="67"/>
      <c r="X150" s="67"/>
      <c r="Y150" s="67"/>
    </row>
    <row r="151" spans="1:25" ht="15.75" customHeight="1" x14ac:dyDescent="0.2">
      <c r="A151" s="122"/>
      <c r="B151" s="122"/>
      <c r="C151" s="61"/>
      <c r="D151" s="67"/>
      <c r="E151" s="67"/>
      <c r="F151" s="67"/>
      <c r="G151" s="218"/>
      <c r="H151" s="410"/>
      <c r="I151" s="124"/>
      <c r="J151" s="218"/>
      <c r="K151" s="67"/>
      <c r="L151" s="67"/>
      <c r="M151" s="67"/>
      <c r="N151" s="67"/>
      <c r="O151" s="67"/>
      <c r="P151" s="67"/>
      <c r="Q151" s="67"/>
      <c r="R151" s="67"/>
      <c r="S151" s="67"/>
      <c r="T151" s="67"/>
      <c r="U151" s="67"/>
      <c r="V151" s="67"/>
      <c r="W151" s="67"/>
      <c r="X151" s="67"/>
      <c r="Y151" s="67"/>
    </row>
    <row r="152" spans="1:25" ht="15.75" customHeight="1" x14ac:dyDescent="0.2">
      <c r="A152" s="122"/>
      <c r="B152" s="122"/>
      <c r="C152" s="61"/>
      <c r="D152" s="67"/>
      <c r="E152" s="67"/>
      <c r="F152" s="67"/>
      <c r="G152" s="218"/>
      <c r="H152" s="410"/>
      <c r="I152" s="124"/>
      <c r="J152" s="218"/>
      <c r="K152" s="67"/>
      <c r="L152" s="67"/>
      <c r="M152" s="67"/>
      <c r="N152" s="67"/>
      <c r="O152" s="67"/>
      <c r="P152" s="67"/>
      <c r="Q152" s="67"/>
      <c r="R152" s="67"/>
      <c r="S152" s="67"/>
      <c r="T152" s="67"/>
      <c r="U152" s="67"/>
      <c r="V152" s="67"/>
      <c r="W152" s="67"/>
      <c r="X152" s="67"/>
      <c r="Y152" s="67"/>
    </row>
    <row r="153" spans="1:25" ht="15.75" customHeight="1" x14ac:dyDescent="0.2">
      <c r="A153" s="122"/>
      <c r="B153" s="122"/>
      <c r="C153" s="61"/>
      <c r="D153" s="67"/>
      <c r="E153" s="67"/>
      <c r="F153" s="67"/>
      <c r="G153" s="218"/>
      <c r="H153" s="410"/>
      <c r="I153" s="124"/>
      <c r="J153" s="218"/>
      <c r="K153" s="67"/>
      <c r="L153" s="67"/>
      <c r="M153" s="67"/>
      <c r="N153" s="67"/>
      <c r="O153" s="67"/>
      <c r="P153" s="67"/>
      <c r="Q153" s="67"/>
      <c r="R153" s="67"/>
      <c r="S153" s="67"/>
      <c r="T153" s="67"/>
      <c r="U153" s="67"/>
      <c r="V153" s="67"/>
      <c r="W153" s="67"/>
      <c r="X153" s="67"/>
      <c r="Y153" s="67"/>
    </row>
    <row r="154" spans="1:25" ht="15.75" customHeight="1" x14ac:dyDescent="0.2">
      <c r="A154" s="122"/>
      <c r="B154" s="122"/>
      <c r="C154" s="61"/>
      <c r="D154" s="67"/>
      <c r="E154" s="67"/>
      <c r="F154" s="67"/>
      <c r="G154" s="218"/>
      <c r="H154" s="410"/>
      <c r="I154" s="124"/>
      <c r="J154" s="218"/>
      <c r="K154" s="67"/>
      <c r="L154" s="67"/>
      <c r="M154" s="67"/>
      <c r="N154" s="67"/>
      <c r="O154" s="67"/>
      <c r="P154" s="67"/>
      <c r="Q154" s="67"/>
      <c r="R154" s="67"/>
      <c r="S154" s="67"/>
      <c r="T154" s="67"/>
      <c r="U154" s="67"/>
      <c r="V154" s="67"/>
      <c r="W154" s="67"/>
      <c r="X154" s="67"/>
      <c r="Y154" s="67"/>
    </row>
    <row r="155" spans="1:25" ht="15.75" customHeight="1" x14ac:dyDescent="0.2">
      <c r="A155" s="122"/>
      <c r="B155" s="122"/>
      <c r="C155" s="61"/>
      <c r="D155" s="67"/>
      <c r="E155" s="67"/>
      <c r="F155" s="67"/>
      <c r="G155" s="218"/>
      <c r="H155" s="410"/>
      <c r="I155" s="124"/>
      <c r="J155" s="218"/>
      <c r="K155" s="67"/>
      <c r="L155" s="67"/>
      <c r="M155" s="67"/>
      <c r="N155" s="67"/>
      <c r="O155" s="67"/>
      <c r="P155" s="67"/>
      <c r="Q155" s="67"/>
      <c r="R155" s="67"/>
      <c r="S155" s="67"/>
      <c r="T155" s="67"/>
      <c r="U155" s="67"/>
      <c r="V155" s="67"/>
      <c r="W155" s="67"/>
      <c r="X155" s="67"/>
      <c r="Y155" s="67"/>
    </row>
    <row r="156" spans="1:25" ht="15.75" customHeight="1" x14ac:dyDescent="0.2">
      <c r="A156" s="122"/>
      <c r="B156" s="122"/>
      <c r="C156" s="61"/>
      <c r="D156" s="67"/>
      <c r="E156" s="67"/>
      <c r="F156" s="67"/>
      <c r="G156" s="218"/>
      <c r="H156" s="410"/>
      <c r="I156" s="124"/>
      <c r="J156" s="218"/>
      <c r="K156" s="67"/>
      <c r="L156" s="67"/>
      <c r="M156" s="67"/>
      <c r="N156" s="67"/>
      <c r="O156" s="67"/>
      <c r="P156" s="67"/>
      <c r="Q156" s="67"/>
      <c r="R156" s="67"/>
      <c r="S156" s="67"/>
      <c r="T156" s="67"/>
      <c r="U156" s="67"/>
      <c r="V156" s="67"/>
      <c r="W156" s="67"/>
      <c r="X156" s="67"/>
      <c r="Y156" s="67"/>
    </row>
    <row r="157" spans="1:25" ht="15.75" customHeight="1" x14ac:dyDescent="0.2">
      <c r="A157" s="122"/>
      <c r="B157" s="122"/>
      <c r="C157" s="61"/>
      <c r="D157" s="67"/>
      <c r="E157" s="67"/>
      <c r="F157" s="67"/>
      <c r="G157" s="218"/>
      <c r="H157" s="410"/>
      <c r="I157" s="124"/>
      <c r="J157" s="218"/>
      <c r="K157" s="67"/>
      <c r="L157" s="67"/>
      <c r="M157" s="67"/>
      <c r="N157" s="67"/>
      <c r="O157" s="67"/>
      <c r="P157" s="67"/>
      <c r="Q157" s="67"/>
      <c r="R157" s="67"/>
      <c r="S157" s="67"/>
      <c r="T157" s="67"/>
      <c r="U157" s="67"/>
      <c r="V157" s="67"/>
      <c r="W157" s="67"/>
      <c r="X157" s="67"/>
      <c r="Y157" s="67"/>
    </row>
    <row r="158" spans="1:25" ht="15.75" customHeight="1" x14ac:dyDescent="0.2">
      <c r="A158" s="122"/>
      <c r="B158" s="122"/>
      <c r="C158" s="61"/>
      <c r="D158" s="67"/>
      <c r="E158" s="67"/>
      <c r="F158" s="67"/>
      <c r="G158" s="218"/>
      <c r="H158" s="410"/>
      <c r="I158" s="124"/>
      <c r="J158" s="218"/>
      <c r="K158" s="67"/>
      <c r="L158" s="67"/>
      <c r="M158" s="67"/>
      <c r="N158" s="67"/>
      <c r="O158" s="67"/>
      <c r="P158" s="67"/>
      <c r="Q158" s="67"/>
      <c r="R158" s="67"/>
      <c r="S158" s="67"/>
      <c r="T158" s="67"/>
      <c r="U158" s="67"/>
      <c r="V158" s="67"/>
      <c r="W158" s="67"/>
      <c r="X158" s="67"/>
      <c r="Y158" s="67"/>
    </row>
    <row r="159" spans="1:25" ht="15.75" customHeight="1" x14ac:dyDescent="0.2">
      <c r="A159" s="122"/>
      <c r="B159" s="122"/>
      <c r="C159" s="61"/>
      <c r="D159" s="67"/>
      <c r="E159" s="67"/>
      <c r="F159" s="67"/>
      <c r="G159" s="218"/>
      <c r="H159" s="410"/>
      <c r="I159" s="124"/>
      <c r="J159" s="218"/>
      <c r="K159" s="67"/>
      <c r="L159" s="67"/>
      <c r="M159" s="67"/>
      <c r="N159" s="67"/>
      <c r="O159" s="67"/>
      <c r="P159" s="67"/>
      <c r="Q159" s="67"/>
      <c r="R159" s="67"/>
      <c r="S159" s="67"/>
      <c r="T159" s="67"/>
      <c r="U159" s="67"/>
      <c r="V159" s="67"/>
      <c r="W159" s="67"/>
      <c r="X159" s="67"/>
      <c r="Y159" s="67"/>
    </row>
    <row r="160" spans="1:25" ht="15.75" customHeight="1" x14ac:dyDescent="0.2">
      <c r="A160" s="122"/>
      <c r="B160" s="122"/>
      <c r="C160" s="61"/>
      <c r="D160" s="67"/>
      <c r="E160" s="67"/>
      <c r="F160" s="67"/>
      <c r="G160" s="218"/>
      <c r="H160" s="410"/>
      <c r="I160" s="124"/>
      <c r="J160" s="218"/>
      <c r="K160" s="67"/>
      <c r="L160" s="67"/>
      <c r="M160" s="67"/>
      <c r="N160" s="67"/>
      <c r="O160" s="67"/>
      <c r="P160" s="67"/>
      <c r="Q160" s="67"/>
      <c r="R160" s="67"/>
      <c r="S160" s="67"/>
      <c r="T160" s="67"/>
      <c r="U160" s="67"/>
      <c r="V160" s="67"/>
      <c r="W160" s="67"/>
      <c r="X160" s="67"/>
      <c r="Y160" s="67"/>
    </row>
    <row r="161" spans="1:25" ht="15.75" customHeight="1" x14ac:dyDescent="0.2">
      <c r="A161" s="122"/>
      <c r="B161" s="122"/>
      <c r="C161" s="61"/>
      <c r="D161" s="67"/>
      <c r="E161" s="67"/>
      <c r="F161" s="67"/>
      <c r="G161" s="218"/>
      <c r="H161" s="410"/>
      <c r="I161" s="124"/>
      <c r="J161" s="218"/>
      <c r="K161" s="67"/>
      <c r="L161" s="67"/>
      <c r="M161" s="67"/>
      <c r="N161" s="67"/>
      <c r="O161" s="67"/>
      <c r="P161" s="67"/>
      <c r="Q161" s="67"/>
      <c r="R161" s="67"/>
      <c r="S161" s="67"/>
      <c r="T161" s="67"/>
      <c r="U161" s="67"/>
      <c r="V161" s="67"/>
      <c r="W161" s="67"/>
      <c r="X161" s="67"/>
      <c r="Y161" s="67"/>
    </row>
    <row r="162" spans="1:25" ht="15.75" customHeight="1" x14ac:dyDescent="0.2">
      <c r="A162" s="122"/>
      <c r="B162" s="122"/>
      <c r="C162" s="61"/>
      <c r="D162" s="67"/>
      <c r="E162" s="67"/>
      <c r="F162" s="67"/>
      <c r="G162" s="218"/>
      <c r="H162" s="410"/>
      <c r="I162" s="124"/>
      <c r="J162" s="218"/>
      <c r="K162" s="67"/>
      <c r="L162" s="67"/>
      <c r="M162" s="67"/>
      <c r="N162" s="67"/>
      <c r="O162" s="67"/>
      <c r="P162" s="67"/>
      <c r="Q162" s="67"/>
      <c r="R162" s="67"/>
      <c r="S162" s="67"/>
      <c r="T162" s="67"/>
      <c r="U162" s="67"/>
      <c r="V162" s="67"/>
      <c r="W162" s="67"/>
      <c r="X162" s="67"/>
      <c r="Y162" s="67"/>
    </row>
    <row r="163" spans="1:25" ht="15.75" customHeight="1" x14ac:dyDescent="0.2">
      <c r="A163" s="122"/>
      <c r="B163" s="122"/>
      <c r="C163" s="61"/>
      <c r="D163" s="67"/>
      <c r="E163" s="67"/>
      <c r="F163" s="67"/>
      <c r="G163" s="218"/>
      <c r="H163" s="410"/>
      <c r="I163" s="124"/>
      <c r="J163" s="218"/>
      <c r="K163" s="67"/>
      <c r="L163" s="67"/>
      <c r="M163" s="67"/>
      <c r="N163" s="67"/>
      <c r="O163" s="67"/>
      <c r="P163" s="67"/>
      <c r="Q163" s="67"/>
      <c r="R163" s="67"/>
      <c r="S163" s="67"/>
      <c r="T163" s="67"/>
      <c r="U163" s="67"/>
      <c r="V163" s="67"/>
      <c r="W163" s="67"/>
      <c r="X163" s="67"/>
      <c r="Y163" s="67"/>
    </row>
    <row r="164" spans="1:25" ht="15.75" customHeight="1" x14ac:dyDescent="0.2">
      <c r="A164" s="122"/>
      <c r="B164" s="122"/>
      <c r="C164" s="61"/>
      <c r="D164" s="67"/>
      <c r="E164" s="67"/>
      <c r="F164" s="67"/>
      <c r="G164" s="218"/>
      <c r="H164" s="410"/>
      <c r="I164" s="124"/>
      <c r="J164" s="218"/>
      <c r="K164" s="67"/>
      <c r="L164" s="67"/>
      <c r="M164" s="67"/>
      <c r="N164" s="67"/>
      <c r="O164" s="67"/>
      <c r="P164" s="67"/>
      <c r="Q164" s="67"/>
      <c r="R164" s="67"/>
      <c r="S164" s="67"/>
      <c r="T164" s="67"/>
      <c r="U164" s="67"/>
      <c r="V164" s="67"/>
      <c r="W164" s="67"/>
      <c r="X164" s="67"/>
      <c r="Y164" s="67"/>
    </row>
    <row r="165" spans="1:25" ht="15.75" customHeight="1" x14ac:dyDescent="0.2">
      <c r="A165" s="122"/>
      <c r="B165" s="122"/>
      <c r="C165" s="61"/>
      <c r="D165" s="67"/>
      <c r="E165" s="67"/>
      <c r="F165" s="67"/>
      <c r="G165" s="218"/>
      <c r="H165" s="410"/>
      <c r="I165" s="124"/>
      <c r="J165" s="218"/>
      <c r="K165" s="67"/>
      <c r="L165" s="67"/>
      <c r="M165" s="67"/>
      <c r="N165" s="67"/>
      <c r="O165" s="67"/>
      <c r="P165" s="67"/>
      <c r="Q165" s="67"/>
      <c r="R165" s="67"/>
      <c r="S165" s="67"/>
      <c r="T165" s="67"/>
      <c r="U165" s="67"/>
      <c r="V165" s="67"/>
      <c r="W165" s="67"/>
      <c r="X165" s="67"/>
      <c r="Y165" s="67"/>
    </row>
    <row r="166" spans="1:25" ht="15.75" customHeight="1" x14ac:dyDescent="0.2">
      <c r="A166" s="122"/>
      <c r="B166" s="122"/>
      <c r="C166" s="61"/>
      <c r="D166" s="67"/>
      <c r="E166" s="67"/>
      <c r="F166" s="67"/>
      <c r="G166" s="218"/>
      <c r="H166" s="410"/>
      <c r="I166" s="124"/>
      <c r="J166" s="218"/>
      <c r="K166" s="67"/>
      <c r="L166" s="67"/>
      <c r="M166" s="67"/>
      <c r="N166" s="67"/>
      <c r="O166" s="67"/>
      <c r="P166" s="67"/>
      <c r="Q166" s="67"/>
      <c r="R166" s="67"/>
      <c r="S166" s="67"/>
      <c r="T166" s="67"/>
      <c r="U166" s="67"/>
      <c r="V166" s="67"/>
      <c r="W166" s="67"/>
      <c r="X166" s="67"/>
      <c r="Y166" s="67"/>
    </row>
    <row r="167" spans="1:25" ht="15.75" customHeight="1" x14ac:dyDescent="0.2">
      <c r="A167" s="122"/>
      <c r="B167" s="122"/>
      <c r="C167" s="61"/>
      <c r="D167" s="67"/>
      <c r="E167" s="67"/>
      <c r="F167" s="67"/>
      <c r="G167" s="218"/>
      <c r="H167" s="410"/>
      <c r="I167" s="124"/>
      <c r="J167" s="218"/>
      <c r="K167" s="67"/>
      <c r="L167" s="67"/>
      <c r="M167" s="67"/>
      <c r="N167" s="67"/>
      <c r="O167" s="67"/>
      <c r="P167" s="67"/>
      <c r="Q167" s="67"/>
      <c r="R167" s="67"/>
      <c r="S167" s="67"/>
      <c r="T167" s="67"/>
      <c r="U167" s="67"/>
      <c r="V167" s="67"/>
      <c r="W167" s="67"/>
      <c r="X167" s="67"/>
      <c r="Y167" s="67"/>
    </row>
    <row r="168" spans="1:25" ht="15.75" customHeight="1" x14ac:dyDescent="0.2">
      <c r="A168" s="122"/>
      <c r="B168" s="122"/>
      <c r="C168" s="61"/>
      <c r="D168" s="67"/>
      <c r="E168" s="67"/>
      <c r="F168" s="67"/>
      <c r="G168" s="218"/>
      <c r="H168" s="410"/>
      <c r="I168" s="124"/>
      <c r="J168" s="218"/>
      <c r="K168" s="67"/>
      <c r="L168" s="67"/>
      <c r="M168" s="67"/>
      <c r="N168" s="67"/>
      <c r="O168" s="67"/>
      <c r="P168" s="67"/>
      <c r="Q168" s="67"/>
      <c r="R168" s="67"/>
      <c r="S168" s="67"/>
      <c r="T168" s="67"/>
      <c r="U168" s="67"/>
      <c r="V168" s="67"/>
      <c r="W168" s="67"/>
      <c r="X168" s="67"/>
      <c r="Y168" s="67"/>
    </row>
    <row r="169" spans="1:25" ht="15.75" customHeight="1" x14ac:dyDescent="0.2">
      <c r="A169" s="122"/>
      <c r="B169" s="122"/>
      <c r="C169" s="61"/>
      <c r="D169" s="67"/>
      <c r="E169" s="67"/>
      <c r="F169" s="67"/>
      <c r="G169" s="218"/>
      <c r="H169" s="410"/>
      <c r="I169" s="124"/>
      <c r="J169" s="218"/>
      <c r="K169" s="67"/>
      <c r="L169" s="67"/>
      <c r="M169" s="67"/>
      <c r="N169" s="67"/>
      <c r="O169" s="67"/>
      <c r="P169" s="67"/>
      <c r="Q169" s="67"/>
      <c r="R169" s="67"/>
      <c r="S169" s="67"/>
      <c r="T169" s="67"/>
      <c r="U169" s="67"/>
      <c r="V169" s="67"/>
      <c r="W169" s="67"/>
      <c r="X169" s="67"/>
      <c r="Y169" s="67"/>
    </row>
    <row r="170" spans="1:25" ht="15.75" customHeight="1" x14ac:dyDescent="0.2">
      <c r="A170" s="122"/>
      <c r="B170" s="122"/>
      <c r="C170" s="61"/>
      <c r="D170" s="67"/>
      <c r="E170" s="67"/>
      <c r="F170" s="67"/>
      <c r="G170" s="218"/>
      <c r="H170" s="410"/>
      <c r="I170" s="124"/>
      <c r="J170" s="218"/>
      <c r="K170" s="67"/>
      <c r="L170" s="67"/>
      <c r="M170" s="67"/>
      <c r="N170" s="67"/>
      <c r="O170" s="67"/>
      <c r="P170" s="67"/>
      <c r="Q170" s="67"/>
      <c r="R170" s="67"/>
      <c r="S170" s="67"/>
      <c r="T170" s="67"/>
      <c r="U170" s="67"/>
      <c r="V170" s="67"/>
      <c r="W170" s="67"/>
      <c r="X170" s="67"/>
      <c r="Y170" s="67"/>
    </row>
    <row r="171" spans="1:25" ht="15.75" customHeight="1" x14ac:dyDescent="0.2">
      <c r="A171" s="122"/>
      <c r="B171" s="122"/>
      <c r="C171" s="61"/>
      <c r="D171" s="67"/>
      <c r="E171" s="67"/>
      <c r="F171" s="67"/>
      <c r="G171" s="218"/>
      <c r="H171" s="410"/>
      <c r="I171" s="124"/>
      <c r="J171" s="218"/>
      <c r="K171" s="67"/>
      <c r="L171" s="67"/>
      <c r="M171" s="67"/>
      <c r="N171" s="67"/>
      <c r="O171" s="67"/>
      <c r="P171" s="67"/>
      <c r="Q171" s="67"/>
      <c r="R171" s="67"/>
      <c r="S171" s="67"/>
      <c r="T171" s="67"/>
      <c r="U171" s="67"/>
      <c r="V171" s="67"/>
      <c r="W171" s="67"/>
      <c r="X171" s="67"/>
      <c r="Y171" s="67"/>
    </row>
    <row r="172" spans="1:25" ht="15.75" customHeight="1" x14ac:dyDescent="0.2">
      <c r="A172" s="122"/>
      <c r="B172" s="122"/>
      <c r="C172" s="61"/>
      <c r="D172" s="67"/>
      <c r="E172" s="67"/>
      <c r="F172" s="67"/>
      <c r="G172" s="218"/>
      <c r="H172" s="410"/>
      <c r="I172" s="124"/>
      <c r="J172" s="218"/>
      <c r="K172" s="67"/>
      <c r="L172" s="67"/>
      <c r="M172" s="67"/>
      <c r="N172" s="67"/>
      <c r="O172" s="67"/>
      <c r="P172" s="67"/>
      <c r="Q172" s="67"/>
      <c r="R172" s="67"/>
      <c r="S172" s="67"/>
      <c r="T172" s="67"/>
      <c r="U172" s="67"/>
      <c r="V172" s="67"/>
      <c r="W172" s="67"/>
      <c r="X172" s="67"/>
      <c r="Y172" s="67"/>
    </row>
    <row r="173" spans="1:25" ht="15.75" customHeight="1" x14ac:dyDescent="0.2">
      <c r="A173" s="122"/>
      <c r="B173" s="122"/>
      <c r="C173" s="61"/>
      <c r="D173" s="67"/>
      <c r="E173" s="67"/>
      <c r="F173" s="67"/>
      <c r="G173" s="218"/>
      <c r="H173" s="410"/>
      <c r="I173" s="124"/>
      <c r="J173" s="218"/>
      <c r="K173" s="67"/>
      <c r="L173" s="67"/>
      <c r="M173" s="67"/>
      <c r="N173" s="67"/>
      <c r="O173" s="67"/>
      <c r="P173" s="67"/>
      <c r="Q173" s="67"/>
      <c r="R173" s="67"/>
      <c r="S173" s="67"/>
      <c r="T173" s="67"/>
      <c r="U173" s="67"/>
      <c r="V173" s="67"/>
      <c r="W173" s="67"/>
      <c r="X173" s="67"/>
      <c r="Y173" s="67"/>
    </row>
    <row r="174" spans="1:25" ht="15.75" customHeight="1" x14ac:dyDescent="0.2">
      <c r="A174" s="122"/>
      <c r="B174" s="122"/>
      <c r="C174" s="61"/>
      <c r="D174" s="67"/>
      <c r="E174" s="67"/>
      <c r="F174" s="67"/>
      <c r="G174" s="218"/>
      <c r="H174" s="410"/>
      <c r="I174" s="124"/>
      <c r="J174" s="218"/>
      <c r="K174" s="67"/>
      <c r="L174" s="67"/>
      <c r="M174" s="67"/>
      <c r="N174" s="67"/>
      <c r="O174" s="67"/>
      <c r="P174" s="67"/>
      <c r="Q174" s="67"/>
      <c r="R174" s="67"/>
      <c r="S174" s="67"/>
      <c r="T174" s="67"/>
      <c r="U174" s="67"/>
      <c r="V174" s="67"/>
      <c r="W174" s="67"/>
      <c r="X174" s="67"/>
      <c r="Y174" s="67"/>
    </row>
    <row r="175" spans="1:25" ht="15.75" customHeight="1" x14ac:dyDescent="0.2">
      <c r="A175" s="122"/>
      <c r="B175" s="122"/>
      <c r="C175" s="61"/>
      <c r="D175" s="67"/>
      <c r="E175" s="67"/>
      <c r="F175" s="67"/>
      <c r="G175" s="218"/>
      <c r="H175" s="410"/>
      <c r="I175" s="124"/>
      <c r="J175" s="218"/>
      <c r="K175" s="67"/>
      <c r="L175" s="67"/>
      <c r="M175" s="67"/>
      <c r="N175" s="67"/>
      <c r="O175" s="67"/>
      <c r="P175" s="67"/>
      <c r="Q175" s="67"/>
      <c r="R175" s="67"/>
      <c r="S175" s="67"/>
      <c r="T175" s="67"/>
      <c r="U175" s="67"/>
      <c r="V175" s="67"/>
      <c r="W175" s="67"/>
      <c r="X175" s="67"/>
      <c r="Y175" s="67"/>
    </row>
    <row r="176" spans="1:25" ht="15.75" customHeight="1" x14ac:dyDescent="0.2">
      <c r="A176" s="122"/>
      <c r="B176" s="122"/>
      <c r="C176" s="61"/>
      <c r="D176" s="67"/>
      <c r="E176" s="67"/>
      <c r="F176" s="67"/>
      <c r="G176" s="218"/>
      <c r="H176" s="410"/>
      <c r="I176" s="124"/>
      <c r="J176" s="218"/>
      <c r="K176" s="67"/>
      <c r="L176" s="67"/>
      <c r="M176" s="67"/>
      <c r="N176" s="67"/>
      <c r="O176" s="67"/>
      <c r="P176" s="67"/>
      <c r="Q176" s="67"/>
      <c r="R176" s="67"/>
      <c r="S176" s="67"/>
      <c r="T176" s="67"/>
      <c r="U176" s="67"/>
      <c r="V176" s="67"/>
      <c r="W176" s="67"/>
      <c r="X176" s="67"/>
      <c r="Y176" s="67"/>
    </row>
    <row r="177" spans="1:25" ht="15.75" customHeight="1" x14ac:dyDescent="0.2">
      <c r="A177" s="122"/>
      <c r="B177" s="122"/>
      <c r="C177" s="61"/>
      <c r="D177" s="67"/>
      <c r="E177" s="67"/>
      <c r="F177" s="67"/>
      <c r="G177" s="218"/>
      <c r="H177" s="410"/>
      <c r="I177" s="124"/>
      <c r="J177" s="218"/>
      <c r="K177" s="67"/>
      <c r="L177" s="67"/>
      <c r="M177" s="67"/>
      <c r="N177" s="67"/>
      <c r="O177" s="67"/>
      <c r="P177" s="67"/>
      <c r="Q177" s="67"/>
      <c r="R177" s="67"/>
      <c r="S177" s="67"/>
      <c r="T177" s="67"/>
      <c r="U177" s="67"/>
      <c r="V177" s="67"/>
      <c r="W177" s="67"/>
      <c r="X177" s="67"/>
      <c r="Y177" s="67"/>
    </row>
    <row r="178" spans="1:25" ht="15.75" customHeight="1" x14ac:dyDescent="0.2">
      <c r="A178" s="122"/>
      <c r="B178" s="122"/>
      <c r="C178" s="61"/>
      <c r="D178" s="67"/>
      <c r="E178" s="67"/>
      <c r="F178" s="67"/>
      <c r="G178" s="218"/>
      <c r="H178" s="410"/>
      <c r="I178" s="124"/>
      <c r="J178" s="218"/>
      <c r="K178" s="67"/>
      <c r="L178" s="67"/>
      <c r="M178" s="67"/>
      <c r="N178" s="67"/>
      <c r="O178" s="67"/>
      <c r="P178" s="67"/>
      <c r="Q178" s="67"/>
      <c r="R178" s="67"/>
      <c r="S178" s="67"/>
      <c r="T178" s="67"/>
      <c r="U178" s="67"/>
      <c r="V178" s="67"/>
      <c r="W178" s="67"/>
      <c r="X178" s="67"/>
      <c r="Y178" s="67"/>
    </row>
    <row r="179" spans="1:25" ht="15.75" customHeight="1" x14ac:dyDescent="0.2">
      <c r="A179" s="122"/>
      <c r="B179" s="122"/>
      <c r="C179" s="61"/>
      <c r="D179" s="67"/>
      <c r="E179" s="67"/>
      <c r="F179" s="67"/>
      <c r="G179" s="218"/>
      <c r="H179" s="410"/>
      <c r="I179" s="124"/>
      <c r="J179" s="218"/>
      <c r="K179" s="67"/>
      <c r="L179" s="67"/>
      <c r="M179" s="67"/>
      <c r="N179" s="67"/>
      <c r="O179" s="67"/>
      <c r="P179" s="67"/>
      <c r="Q179" s="67"/>
      <c r="R179" s="67"/>
      <c r="S179" s="67"/>
      <c r="T179" s="67"/>
      <c r="U179" s="67"/>
      <c r="V179" s="67"/>
      <c r="W179" s="67"/>
      <c r="X179" s="67"/>
      <c r="Y179" s="67"/>
    </row>
    <row r="180" spans="1:25" ht="15.75" customHeight="1" x14ac:dyDescent="0.2">
      <c r="A180" s="122"/>
      <c r="B180" s="122"/>
      <c r="C180" s="61"/>
      <c r="D180" s="67"/>
      <c r="E180" s="67"/>
      <c r="F180" s="67"/>
      <c r="G180" s="218"/>
      <c r="H180" s="410"/>
      <c r="I180" s="124"/>
      <c r="J180" s="218"/>
      <c r="K180" s="67"/>
      <c r="L180" s="67"/>
      <c r="M180" s="67"/>
      <c r="N180" s="67"/>
      <c r="O180" s="67"/>
      <c r="P180" s="67"/>
      <c r="Q180" s="67"/>
      <c r="R180" s="67"/>
      <c r="S180" s="67"/>
      <c r="T180" s="67"/>
      <c r="U180" s="67"/>
      <c r="V180" s="67"/>
      <c r="W180" s="67"/>
      <c r="X180" s="67"/>
      <c r="Y180" s="67"/>
    </row>
    <row r="181" spans="1:25" ht="15.75" customHeight="1" x14ac:dyDescent="0.2">
      <c r="A181" s="122"/>
      <c r="B181" s="122"/>
      <c r="C181" s="61"/>
      <c r="D181" s="67"/>
      <c r="E181" s="67"/>
      <c r="F181" s="67"/>
      <c r="G181" s="218"/>
      <c r="H181" s="410"/>
      <c r="I181" s="124"/>
      <c r="J181" s="218"/>
      <c r="K181" s="67"/>
      <c r="L181" s="67"/>
      <c r="M181" s="67"/>
      <c r="N181" s="67"/>
      <c r="O181" s="67"/>
      <c r="P181" s="67"/>
      <c r="Q181" s="67"/>
      <c r="R181" s="67"/>
      <c r="S181" s="67"/>
      <c r="T181" s="67"/>
      <c r="U181" s="67"/>
      <c r="V181" s="67"/>
      <c r="W181" s="67"/>
      <c r="X181" s="67"/>
      <c r="Y181" s="67"/>
    </row>
    <row r="182" spans="1:25" ht="15.75" customHeight="1" x14ac:dyDescent="0.2">
      <c r="A182" s="122"/>
      <c r="B182" s="122"/>
      <c r="C182" s="61"/>
      <c r="D182" s="67"/>
      <c r="E182" s="67"/>
      <c r="F182" s="67"/>
      <c r="G182" s="218"/>
      <c r="H182" s="410"/>
      <c r="I182" s="124"/>
      <c r="J182" s="218"/>
      <c r="K182" s="67"/>
      <c r="L182" s="67"/>
      <c r="M182" s="67"/>
      <c r="N182" s="67"/>
      <c r="O182" s="67"/>
      <c r="P182" s="67"/>
      <c r="Q182" s="67"/>
      <c r="R182" s="67"/>
      <c r="S182" s="67"/>
      <c r="T182" s="67"/>
      <c r="U182" s="67"/>
      <c r="V182" s="67"/>
      <c r="W182" s="67"/>
      <c r="X182" s="67"/>
      <c r="Y182" s="67"/>
    </row>
    <row r="183" spans="1:25" ht="15.75" customHeight="1" x14ac:dyDescent="0.2">
      <c r="A183" s="122"/>
      <c r="B183" s="122"/>
      <c r="C183" s="61"/>
      <c r="D183" s="67"/>
      <c r="E183" s="67"/>
      <c r="F183" s="67"/>
      <c r="G183" s="218"/>
      <c r="H183" s="410"/>
      <c r="I183" s="124"/>
      <c r="J183" s="218"/>
      <c r="K183" s="67"/>
      <c r="L183" s="67"/>
      <c r="M183" s="67"/>
      <c r="N183" s="67"/>
      <c r="O183" s="67"/>
      <c r="P183" s="67"/>
      <c r="Q183" s="67"/>
      <c r="R183" s="67"/>
      <c r="S183" s="67"/>
      <c r="T183" s="67"/>
      <c r="U183" s="67"/>
      <c r="V183" s="67"/>
      <c r="W183" s="67"/>
      <c r="X183" s="67"/>
      <c r="Y183" s="67"/>
    </row>
    <row r="184" spans="1:25" ht="15.75" customHeight="1" x14ac:dyDescent="0.2">
      <c r="A184" s="122"/>
      <c r="B184" s="122"/>
      <c r="C184" s="61"/>
      <c r="D184" s="67"/>
      <c r="E184" s="67"/>
      <c r="F184" s="67"/>
      <c r="G184" s="218"/>
      <c r="H184" s="410"/>
      <c r="I184" s="124"/>
      <c r="J184" s="218"/>
      <c r="K184" s="67"/>
      <c r="L184" s="67"/>
      <c r="M184" s="67"/>
      <c r="N184" s="67"/>
      <c r="O184" s="67"/>
      <c r="P184" s="67"/>
      <c r="Q184" s="67"/>
      <c r="R184" s="67"/>
      <c r="S184" s="67"/>
      <c r="T184" s="67"/>
      <c r="U184" s="67"/>
      <c r="V184" s="67"/>
      <c r="W184" s="67"/>
      <c r="X184" s="67"/>
      <c r="Y184" s="67"/>
    </row>
    <row r="185" spans="1:25" ht="15.75" customHeight="1" x14ac:dyDescent="0.2">
      <c r="A185" s="122"/>
      <c r="B185" s="122"/>
      <c r="C185" s="61"/>
      <c r="D185" s="67"/>
      <c r="E185" s="67"/>
      <c r="F185" s="67"/>
      <c r="G185" s="218"/>
      <c r="H185" s="410"/>
      <c r="I185" s="124"/>
      <c r="J185" s="218"/>
      <c r="K185" s="67"/>
      <c r="L185" s="67"/>
      <c r="M185" s="67"/>
      <c r="N185" s="67"/>
      <c r="O185" s="67"/>
      <c r="P185" s="67"/>
      <c r="Q185" s="67"/>
      <c r="R185" s="67"/>
      <c r="S185" s="67"/>
      <c r="T185" s="67"/>
      <c r="U185" s="67"/>
      <c r="V185" s="67"/>
      <c r="W185" s="67"/>
      <c r="X185" s="67"/>
      <c r="Y185" s="67"/>
    </row>
    <row r="186" spans="1:25" ht="15.75" customHeight="1" x14ac:dyDescent="0.2">
      <c r="A186" s="122"/>
      <c r="B186" s="122"/>
      <c r="C186" s="61"/>
      <c r="D186" s="67"/>
      <c r="E186" s="67"/>
      <c r="F186" s="67"/>
      <c r="G186" s="218"/>
      <c r="H186" s="410"/>
      <c r="I186" s="124"/>
      <c r="J186" s="218"/>
      <c r="K186" s="67"/>
      <c r="L186" s="67"/>
      <c r="M186" s="67"/>
      <c r="N186" s="67"/>
      <c r="O186" s="67"/>
      <c r="P186" s="67"/>
      <c r="Q186" s="67"/>
      <c r="R186" s="67"/>
      <c r="S186" s="67"/>
      <c r="T186" s="67"/>
      <c r="U186" s="67"/>
      <c r="V186" s="67"/>
      <c r="W186" s="67"/>
      <c r="X186" s="67"/>
      <c r="Y186" s="67"/>
    </row>
    <row r="187" spans="1:25" ht="15.75" customHeight="1" x14ac:dyDescent="0.2">
      <c r="A187" s="122"/>
      <c r="B187" s="122"/>
      <c r="C187" s="61"/>
      <c r="D187" s="67"/>
      <c r="E187" s="67"/>
      <c r="F187" s="67"/>
      <c r="G187" s="218"/>
      <c r="H187" s="410"/>
      <c r="I187" s="124"/>
      <c r="J187" s="218"/>
      <c r="K187" s="67"/>
      <c r="L187" s="67"/>
      <c r="M187" s="67"/>
      <c r="N187" s="67"/>
      <c r="O187" s="67"/>
      <c r="P187" s="67"/>
      <c r="Q187" s="67"/>
      <c r="R187" s="67"/>
      <c r="S187" s="67"/>
      <c r="T187" s="67"/>
      <c r="U187" s="67"/>
      <c r="V187" s="67"/>
      <c r="W187" s="67"/>
      <c r="X187" s="67"/>
      <c r="Y187" s="67"/>
    </row>
    <row r="188" spans="1:25" ht="15.75" customHeight="1" x14ac:dyDescent="0.2">
      <c r="A188" s="122"/>
      <c r="B188" s="122"/>
      <c r="C188" s="61"/>
      <c r="D188" s="67"/>
      <c r="E188" s="67"/>
      <c r="F188" s="67"/>
      <c r="G188" s="218"/>
      <c r="H188" s="410"/>
      <c r="I188" s="124"/>
      <c r="J188" s="218"/>
      <c r="K188" s="67"/>
      <c r="L188" s="67"/>
      <c r="M188" s="67"/>
      <c r="N188" s="67"/>
      <c r="O188" s="67"/>
      <c r="P188" s="67"/>
      <c r="Q188" s="67"/>
      <c r="R188" s="67"/>
      <c r="S188" s="67"/>
      <c r="T188" s="67"/>
      <c r="U188" s="67"/>
      <c r="V188" s="67"/>
      <c r="W188" s="67"/>
      <c r="X188" s="67"/>
      <c r="Y188" s="67"/>
    </row>
    <row r="189" spans="1:25" ht="15.75" customHeight="1" x14ac:dyDescent="0.2">
      <c r="A189" s="122"/>
      <c r="B189" s="122"/>
      <c r="C189" s="61"/>
      <c r="D189" s="67"/>
      <c r="E189" s="67"/>
      <c r="F189" s="67"/>
      <c r="G189" s="218"/>
      <c r="H189" s="410"/>
      <c r="I189" s="124"/>
      <c r="J189" s="218"/>
      <c r="K189" s="67"/>
      <c r="L189" s="67"/>
      <c r="M189" s="67"/>
      <c r="N189" s="67"/>
      <c r="O189" s="67"/>
      <c r="P189" s="67"/>
      <c r="Q189" s="67"/>
      <c r="R189" s="67"/>
      <c r="S189" s="67"/>
      <c r="T189" s="67"/>
      <c r="U189" s="67"/>
      <c r="V189" s="67"/>
      <c r="W189" s="67"/>
      <c r="X189" s="67"/>
      <c r="Y189" s="67"/>
    </row>
    <row r="190" spans="1:25" ht="15.75" customHeight="1" x14ac:dyDescent="0.2">
      <c r="A190" s="122"/>
      <c r="B190" s="122"/>
      <c r="C190" s="61"/>
      <c r="D190" s="67"/>
      <c r="E190" s="67"/>
      <c r="F190" s="67"/>
      <c r="G190" s="218"/>
      <c r="H190" s="410"/>
      <c r="I190" s="124"/>
      <c r="J190" s="218"/>
      <c r="K190" s="67"/>
      <c r="L190" s="67"/>
      <c r="M190" s="67"/>
      <c r="N190" s="67"/>
      <c r="O190" s="67"/>
      <c r="P190" s="67"/>
      <c r="Q190" s="67"/>
      <c r="R190" s="67"/>
      <c r="S190" s="67"/>
      <c r="T190" s="67"/>
      <c r="U190" s="67"/>
      <c r="V190" s="67"/>
      <c r="W190" s="67"/>
      <c r="X190" s="67"/>
      <c r="Y190" s="67"/>
    </row>
    <row r="191" spans="1:25" ht="15.75" customHeight="1" x14ac:dyDescent="0.2">
      <c r="A191" s="122"/>
      <c r="B191" s="122"/>
      <c r="C191" s="61"/>
      <c r="D191" s="67"/>
      <c r="E191" s="67"/>
      <c r="F191" s="67"/>
      <c r="G191" s="218"/>
      <c r="H191" s="410"/>
      <c r="I191" s="124"/>
      <c r="J191" s="218"/>
      <c r="K191" s="67"/>
      <c r="L191" s="67"/>
      <c r="M191" s="67"/>
      <c r="N191" s="67"/>
      <c r="O191" s="67"/>
      <c r="P191" s="67"/>
      <c r="Q191" s="67"/>
      <c r="R191" s="67"/>
      <c r="S191" s="67"/>
      <c r="T191" s="67"/>
      <c r="U191" s="67"/>
      <c r="V191" s="67"/>
      <c r="W191" s="67"/>
      <c r="X191" s="67"/>
      <c r="Y191" s="67"/>
    </row>
    <row r="192" spans="1:25" ht="15.75" customHeight="1" x14ac:dyDescent="0.2">
      <c r="A192" s="122"/>
      <c r="B192" s="122"/>
      <c r="C192" s="61"/>
      <c r="D192" s="67"/>
      <c r="E192" s="67"/>
      <c r="F192" s="67"/>
      <c r="G192" s="218"/>
      <c r="H192" s="410"/>
      <c r="I192" s="124"/>
      <c r="J192" s="218"/>
      <c r="K192" s="67"/>
      <c r="L192" s="67"/>
      <c r="M192" s="67"/>
      <c r="N192" s="67"/>
      <c r="O192" s="67"/>
      <c r="P192" s="67"/>
      <c r="Q192" s="67"/>
      <c r="R192" s="67"/>
      <c r="S192" s="67"/>
      <c r="T192" s="67"/>
      <c r="U192" s="67"/>
      <c r="V192" s="67"/>
      <c r="W192" s="67"/>
      <c r="X192" s="67"/>
      <c r="Y192" s="67"/>
    </row>
    <row r="193" spans="1:25" ht="15.75" customHeight="1" x14ac:dyDescent="0.2">
      <c r="A193" s="122"/>
      <c r="B193" s="122"/>
      <c r="C193" s="61"/>
      <c r="D193" s="67"/>
      <c r="E193" s="67"/>
      <c r="F193" s="67"/>
      <c r="G193" s="218"/>
      <c r="H193" s="410"/>
      <c r="I193" s="124"/>
      <c r="J193" s="218"/>
      <c r="K193" s="67"/>
      <c r="L193" s="67"/>
      <c r="M193" s="67"/>
      <c r="N193" s="67"/>
      <c r="O193" s="67"/>
      <c r="P193" s="67"/>
      <c r="Q193" s="67"/>
      <c r="R193" s="67"/>
      <c r="S193" s="67"/>
      <c r="T193" s="67"/>
      <c r="U193" s="67"/>
      <c r="V193" s="67"/>
      <c r="W193" s="67"/>
      <c r="X193" s="67"/>
      <c r="Y193" s="67"/>
    </row>
    <row r="194" spans="1:25" ht="15.75" customHeight="1" x14ac:dyDescent="0.2">
      <c r="A194" s="122"/>
      <c r="B194" s="122"/>
      <c r="C194" s="61"/>
      <c r="D194" s="67"/>
      <c r="E194" s="67"/>
      <c r="F194" s="67"/>
      <c r="G194" s="218"/>
      <c r="H194" s="410"/>
      <c r="I194" s="124"/>
      <c r="J194" s="218"/>
      <c r="K194" s="67"/>
      <c r="L194" s="67"/>
      <c r="M194" s="67"/>
      <c r="N194" s="67"/>
      <c r="O194" s="67"/>
      <c r="P194" s="67"/>
      <c r="Q194" s="67"/>
      <c r="R194" s="67"/>
      <c r="S194" s="67"/>
      <c r="T194" s="67"/>
      <c r="U194" s="67"/>
      <c r="V194" s="67"/>
      <c r="W194" s="67"/>
      <c r="X194" s="67"/>
      <c r="Y194" s="67"/>
    </row>
    <row r="195" spans="1:25" ht="15.75" customHeight="1" x14ac:dyDescent="0.2">
      <c r="A195" s="122"/>
      <c r="B195" s="122"/>
      <c r="C195" s="61"/>
      <c r="D195" s="67"/>
      <c r="E195" s="67"/>
      <c r="F195" s="67"/>
      <c r="G195" s="218"/>
      <c r="H195" s="410"/>
      <c r="I195" s="124"/>
      <c r="J195" s="218"/>
      <c r="K195" s="67"/>
      <c r="L195" s="67"/>
      <c r="M195" s="67"/>
      <c r="N195" s="67"/>
      <c r="O195" s="67"/>
      <c r="P195" s="67"/>
      <c r="Q195" s="67"/>
      <c r="R195" s="67"/>
      <c r="S195" s="67"/>
      <c r="T195" s="67"/>
      <c r="U195" s="67"/>
      <c r="V195" s="67"/>
      <c r="W195" s="67"/>
      <c r="X195" s="67"/>
      <c r="Y195" s="67"/>
    </row>
    <row r="196" spans="1:25" ht="15.75" customHeight="1" x14ac:dyDescent="0.2">
      <c r="A196" s="122"/>
      <c r="B196" s="122"/>
      <c r="C196" s="61"/>
      <c r="D196" s="67"/>
      <c r="E196" s="67"/>
      <c r="F196" s="67"/>
      <c r="G196" s="218"/>
      <c r="H196" s="410"/>
      <c r="I196" s="124"/>
      <c r="J196" s="218"/>
      <c r="K196" s="67"/>
      <c r="L196" s="67"/>
      <c r="M196" s="67"/>
      <c r="N196" s="67"/>
      <c r="O196" s="67"/>
      <c r="P196" s="67"/>
      <c r="Q196" s="67"/>
      <c r="R196" s="67"/>
      <c r="S196" s="67"/>
      <c r="T196" s="67"/>
      <c r="U196" s="67"/>
      <c r="V196" s="67"/>
      <c r="W196" s="67"/>
      <c r="X196" s="67"/>
      <c r="Y196" s="67"/>
    </row>
    <row r="197" spans="1:25" ht="15.75" customHeight="1" x14ac:dyDescent="0.2">
      <c r="A197" s="122"/>
      <c r="B197" s="122"/>
      <c r="C197" s="61"/>
      <c r="D197" s="67"/>
      <c r="E197" s="67"/>
      <c r="F197" s="67"/>
      <c r="G197" s="218"/>
      <c r="H197" s="410"/>
      <c r="I197" s="124"/>
      <c r="J197" s="218"/>
      <c r="K197" s="67"/>
      <c r="L197" s="67"/>
      <c r="M197" s="67"/>
      <c r="N197" s="67"/>
      <c r="O197" s="67"/>
      <c r="P197" s="67"/>
      <c r="Q197" s="67"/>
      <c r="R197" s="67"/>
      <c r="S197" s="67"/>
      <c r="T197" s="67"/>
      <c r="U197" s="67"/>
      <c r="V197" s="67"/>
      <c r="W197" s="67"/>
      <c r="X197" s="67"/>
      <c r="Y197" s="67"/>
    </row>
    <row r="198" spans="1:25" ht="15.75" customHeight="1" x14ac:dyDescent="0.2">
      <c r="A198" s="122"/>
      <c r="B198" s="122"/>
      <c r="C198" s="61"/>
      <c r="D198" s="67"/>
      <c r="E198" s="67"/>
      <c r="F198" s="67"/>
      <c r="G198" s="218"/>
      <c r="H198" s="410"/>
      <c r="I198" s="124"/>
      <c r="J198" s="218"/>
      <c r="K198" s="67"/>
      <c r="L198" s="67"/>
      <c r="M198" s="67"/>
      <c r="N198" s="67"/>
      <c r="O198" s="67"/>
      <c r="P198" s="67"/>
      <c r="Q198" s="67"/>
      <c r="R198" s="67"/>
      <c r="S198" s="67"/>
      <c r="T198" s="67"/>
      <c r="U198" s="67"/>
      <c r="V198" s="67"/>
      <c r="W198" s="67"/>
      <c r="X198" s="67"/>
      <c r="Y198" s="67"/>
    </row>
    <row r="199" spans="1:25" ht="15.75" customHeight="1" x14ac:dyDescent="0.2">
      <c r="A199" s="122"/>
      <c r="B199" s="122"/>
      <c r="C199" s="61"/>
      <c r="D199" s="67"/>
      <c r="E199" s="67"/>
      <c r="F199" s="67"/>
      <c r="G199" s="218"/>
      <c r="H199" s="410"/>
      <c r="I199" s="124"/>
      <c r="J199" s="218"/>
      <c r="K199" s="67"/>
      <c r="L199" s="67"/>
      <c r="M199" s="67"/>
      <c r="N199" s="67"/>
      <c r="O199" s="67"/>
      <c r="P199" s="67"/>
      <c r="Q199" s="67"/>
      <c r="R199" s="67"/>
      <c r="S199" s="67"/>
      <c r="T199" s="67"/>
      <c r="U199" s="67"/>
      <c r="V199" s="67"/>
      <c r="W199" s="67"/>
      <c r="X199" s="67"/>
      <c r="Y199" s="67"/>
    </row>
    <row r="200" spans="1:25" ht="15.75" customHeight="1" x14ac:dyDescent="0.2">
      <c r="A200" s="122"/>
      <c r="B200" s="122"/>
      <c r="C200" s="61"/>
      <c r="D200" s="67"/>
      <c r="E200" s="67"/>
      <c r="F200" s="67"/>
      <c r="G200" s="218"/>
      <c r="H200" s="410"/>
      <c r="I200" s="124"/>
      <c r="J200" s="218"/>
      <c r="K200" s="67"/>
      <c r="L200" s="67"/>
      <c r="M200" s="67"/>
      <c r="N200" s="67"/>
      <c r="O200" s="67"/>
      <c r="P200" s="67"/>
      <c r="Q200" s="67"/>
      <c r="R200" s="67"/>
      <c r="S200" s="67"/>
      <c r="T200" s="67"/>
      <c r="U200" s="67"/>
      <c r="V200" s="67"/>
      <c r="W200" s="67"/>
      <c r="X200" s="67"/>
      <c r="Y200" s="67"/>
    </row>
    <row r="201" spans="1:25" ht="15.75" customHeight="1" x14ac:dyDescent="0.2">
      <c r="A201" s="122"/>
      <c r="B201" s="122"/>
      <c r="C201" s="61"/>
      <c r="D201" s="67"/>
      <c r="E201" s="67"/>
      <c r="F201" s="67"/>
      <c r="G201" s="218"/>
      <c r="H201" s="410"/>
      <c r="I201" s="124"/>
      <c r="J201" s="218"/>
      <c r="K201" s="67"/>
      <c r="L201" s="67"/>
      <c r="M201" s="67"/>
      <c r="N201" s="67"/>
      <c r="O201" s="67"/>
      <c r="P201" s="67"/>
      <c r="Q201" s="67"/>
      <c r="R201" s="67"/>
      <c r="S201" s="67"/>
      <c r="T201" s="67"/>
      <c r="U201" s="67"/>
      <c r="V201" s="67"/>
      <c r="W201" s="67"/>
      <c r="X201" s="67"/>
      <c r="Y201" s="67"/>
    </row>
    <row r="202" spans="1:25" ht="15.75" customHeight="1" x14ac:dyDescent="0.2">
      <c r="A202" s="122"/>
      <c r="B202" s="122"/>
      <c r="C202" s="61"/>
      <c r="D202" s="67"/>
      <c r="E202" s="67"/>
      <c r="F202" s="67"/>
      <c r="G202" s="218"/>
      <c r="H202" s="410"/>
      <c r="I202" s="124"/>
      <c r="J202" s="218"/>
      <c r="K202" s="67"/>
      <c r="L202" s="67"/>
      <c r="M202" s="67"/>
      <c r="N202" s="67"/>
      <c r="O202" s="67"/>
      <c r="P202" s="67"/>
      <c r="Q202" s="67"/>
      <c r="R202" s="67"/>
      <c r="S202" s="67"/>
      <c r="T202" s="67"/>
      <c r="U202" s="67"/>
      <c r="V202" s="67"/>
      <c r="W202" s="67"/>
      <c r="X202" s="67"/>
      <c r="Y202" s="67"/>
    </row>
    <row r="203" spans="1:25" ht="15.75" customHeight="1" x14ac:dyDescent="0.2">
      <c r="A203" s="122"/>
      <c r="B203" s="122"/>
      <c r="C203" s="61"/>
      <c r="D203" s="67"/>
      <c r="E203" s="67"/>
      <c r="F203" s="67"/>
      <c r="G203" s="218"/>
      <c r="H203" s="410"/>
      <c r="I203" s="124"/>
      <c r="J203" s="218"/>
      <c r="K203" s="67"/>
      <c r="L203" s="67"/>
      <c r="M203" s="67"/>
      <c r="N203" s="67"/>
      <c r="O203" s="67"/>
      <c r="P203" s="67"/>
      <c r="Q203" s="67"/>
      <c r="R203" s="67"/>
      <c r="S203" s="67"/>
      <c r="T203" s="67"/>
      <c r="U203" s="67"/>
      <c r="V203" s="67"/>
      <c r="W203" s="67"/>
      <c r="X203" s="67"/>
      <c r="Y203" s="67"/>
    </row>
    <row r="204" spans="1:25" ht="15.75" customHeight="1" x14ac:dyDescent="0.2">
      <c r="A204" s="122"/>
      <c r="B204" s="122"/>
      <c r="C204" s="61"/>
      <c r="D204" s="67"/>
      <c r="E204" s="67"/>
      <c r="F204" s="67"/>
      <c r="G204" s="218"/>
      <c r="H204" s="410"/>
      <c r="I204" s="124"/>
      <c r="J204" s="218"/>
      <c r="K204" s="67"/>
      <c r="L204" s="67"/>
      <c r="M204" s="67"/>
      <c r="N204" s="67"/>
      <c r="O204" s="67"/>
      <c r="P204" s="67"/>
      <c r="Q204" s="67"/>
      <c r="R204" s="67"/>
      <c r="S204" s="67"/>
      <c r="T204" s="67"/>
      <c r="U204" s="67"/>
      <c r="V204" s="67"/>
      <c r="W204" s="67"/>
      <c r="X204" s="67"/>
      <c r="Y204" s="67"/>
    </row>
    <row r="205" spans="1:25" ht="15.75" customHeight="1" x14ac:dyDescent="0.2">
      <c r="A205" s="122"/>
      <c r="B205" s="122"/>
      <c r="C205" s="61"/>
      <c r="D205" s="67"/>
      <c r="E205" s="67"/>
      <c r="F205" s="67"/>
      <c r="G205" s="218"/>
      <c r="H205" s="410"/>
      <c r="I205" s="124"/>
      <c r="J205" s="218"/>
      <c r="K205" s="67"/>
      <c r="L205" s="67"/>
      <c r="M205" s="67"/>
      <c r="N205" s="67"/>
      <c r="O205" s="67"/>
      <c r="P205" s="67"/>
      <c r="Q205" s="67"/>
      <c r="R205" s="67"/>
      <c r="S205" s="67"/>
      <c r="T205" s="67"/>
      <c r="U205" s="67"/>
      <c r="V205" s="67"/>
      <c r="W205" s="67"/>
      <c r="X205" s="67"/>
      <c r="Y205" s="67"/>
    </row>
    <row r="206" spans="1:25" ht="15.75" customHeight="1" x14ac:dyDescent="0.2">
      <c r="A206" s="122"/>
      <c r="B206" s="122"/>
      <c r="C206" s="61"/>
      <c r="D206" s="67"/>
      <c r="E206" s="67"/>
      <c r="F206" s="67"/>
      <c r="G206" s="218"/>
      <c r="H206" s="410"/>
      <c r="I206" s="124"/>
      <c r="J206" s="218"/>
      <c r="K206" s="67"/>
      <c r="L206" s="67"/>
      <c r="M206" s="67"/>
      <c r="N206" s="67"/>
      <c r="O206" s="67"/>
      <c r="P206" s="67"/>
      <c r="Q206" s="67"/>
      <c r="R206" s="67"/>
      <c r="S206" s="67"/>
      <c r="T206" s="67"/>
      <c r="U206" s="67"/>
      <c r="V206" s="67"/>
      <c r="W206" s="67"/>
      <c r="X206" s="67"/>
      <c r="Y206" s="67"/>
    </row>
    <row r="207" spans="1:25" ht="15.75" customHeight="1" x14ac:dyDescent="0.2">
      <c r="A207" s="122"/>
      <c r="B207" s="122"/>
      <c r="C207" s="61"/>
      <c r="D207" s="67"/>
      <c r="E207" s="67"/>
      <c r="F207" s="67"/>
      <c r="G207" s="218"/>
      <c r="H207" s="410"/>
      <c r="I207" s="124"/>
      <c r="J207" s="218"/>
      <c r="K207" s="67"/>
      <c r="L207" s="67"/>
      <c r="M207" s="67"/>
      <c r="N207" s="67"/>
      <c r="O207" s="67"/>
      <c r="P207" s="67"/>
      <c r="Q207" s="67"/>
      <c r="R207" s="67"/>
      <c r="S207" s="67"/>
      <c r="T207" s="67"/>
      <c r="U207" s="67"/>
      <c r="V207" s="67"/>
      <c r="W207" s="67"/>
      <c r="X207" s="67"/>
      <c r="Y207" s="67"/>
    </row>
    <row r="208" spans="1:25" ht="15.75" customHeight="1" x14ac:dyDescent="0.2">
      <c r="A208" s="122"/>
      <c r="B208" s="122"/>
      <c r="C208" s="61"/>
      <c r="D208" s="67"/>
      <c r="E208" s="67"/>
      <c r="F208" s="67"/>
      <c r="G208" s="218"/>
      <c r="H208" s="410"/>
      <c r="I208" s="124"/>
      <c r="J208" s="218"/>
      <c r="K208" s="67"/>
      <c r="L208" s="67"/>
      <c r="M208" s="67"/>
      <c r="N208" s="67"/>
      <c r="O208" s="67"/>
      <c r="P208" s="67"/>
      <c r="Q208" s="67"/>
      <c r="R208" s="67"/>
      <c r="S208" s="67"/>
      <c r="T208" s="67"/>
      <c r="U208" s="67"/>
      <c r="V208" s="67"/>
      <c r="W208" s="67"/>
      <c r="X208" s="67"/>
      <c r="Y208" s="67"/>
    </row>
    <row r="209" spans="1:25" ht="15.75" customHeight="1" x14ac:dyDescent="0.2">
      <c r="A209" s="122"/>
      <c r="B209" s="122"/>
      <c r="C209" s="61"/>
      <c r="D209" s="67"/>
      <c r="E209" s="67"/>
      <c r="F209" s="67"/>
      <c r="G209" s="218"/>
      <c r="H209" s="410"/>
      <c r="I209" s="124"/>
      <c r="J209" s="218"/>
      <c r="K209" s="67"/>
      <c r="L209" s="67"/>
      <c r="M209" s="67"/>
      <c r="N209" s="67"/>
      <c r="O209" s="67"/>
      <c r="P209" s="67"/>
      <c r="Q209" s="67"/>
      <c r="R209" s="67"/>
      <c r="S209" s="67"/>
      <c r="T209" s="67"/>
      <c r="U209" s="67"/>
      <c r="V209" s="67"/>
      <c r="W209" s="67"/>
      <c r="X209" s="67"/>
      <c r="Y209" s="67"/>
    </row>
    <row r="210" spans="1:25" ht="15.75" customHeight="1" x14ac:dyDescent="0.2">
      <c r="A210" s="122"/>
      <c r="B210" s="122"/>
      <c r="C210" s="61"/>
      <c r="D210" s="67"/>
      <c r="E210" s="67"/>
      <c r="F210" s="67"/>
      <c r="G210" s="218"/>
      <c r="H210" s="410"/>
      <c r="I210" s="124"/>
      <c r="J210" s="218"/>
      <c r="K210" s="67"/>
      <c r="L210" s="67"/>
      <c r="M210" s="67"/>
      <c r="N210" s="67"/>
      <c r="O210" s="67"/>
      <c r="P210" s="67"/>
      <c r="Q210" s="67"/>
      <c r="R210" s="67"/>
      <c r="S210" s="67"/>
      <c r="T210" s="67"/>
      <c r="U210" s="67"/>
      <c r="V210" s="67"/>
      <c r="W210" s="67"/>
      <c r="X210" s="67"/>
      <c r="Y210" s="67"/>
    </row>
    <row r="211" spans="1:25" ht="15.75" customHeight="1" x14ac:dyDescent="0.2">
      <c r="A211" s="122"/>
      <c r="B211" s="122"/>
      <c r="C211" s="61"/>
      <c r="D211" s="67"/>
      <c r="E211" s="67"/>
      <c r="F211" s="67"/>
      <c r="G211" s="218"/>
      <c r="H211" s="410"/>
      <c r="I211" s="124"/>
      <c r="J211" s="218"/>
      <c r="K211" s="67"/>
      <c r="L211" s="67"/>
      <c r="M211" s="67"/>
      <c r="N211" s="67"/>
      <c r="O211" s="67"/>
      <c r="P211" s="67"/>
      <c r="Q211" s="67"/>
      <c r="R211" s="67"/>
      <c r="S211" s="67"/>
      <c r="T211" s="67"/>
      <c r="U211" s="67"/>
      <c r="V211" s="67"/>
      <c r="W211" s="67"/>
      <c r="X211" s="67"/>
      <c r="Y211" s="67"/>
    </row>
    <row r="212" spans="1:25" ht="15.75" customHeight="1" x14ac:dyDescent="0.2">
      <c r="A212" s="122"/>
      <c r="B212" s="122"/>
      <c r="C212" s="61"/>
      <c r="D212" s="67"/>
      <c r="E212" s="67"/>
      <c r="F212" s="67"/>
      <c r="G212" s="218"/>
      <c r="H212" s="410"/>
      <c r="I212" s="124"/>
      <c r="J212" s="218"/>
      <c r="K212" s="67"/>
      <c r="L212" s="67"/>
      <c r="M212" s="67"/>
      <c r="N212" s="67"/>
      <c r="O212" s="67"/>
      <c r="P212" s="67"/>
      <c r="Q212" s="67"/>
      <c r="R212" s="67"/>
      <c r="S212" s="67"/>
      <c r="T212" s="67"/>
      <c r="U212" s="67"/>
      <c r="V212" s="67"/>
      <c r="W212" s="67"/>
      <c r="X212" s="67"/>
      <c r="Y212" s="67"/>
    </row>
    <row r="213" spans="1:25" ht="15.75" customHeight="1" x14ac:dyDescent="0.2">
      <c r="A213" s="122"/>
      <c r="B213" s="122"/>
      <c r="C213" s="61"/>
      <c r="D213" s="67"/>
      <c r="E213" s="67"/>
      <c r="F213" s="67"/>
      <c r="G213" s="218"/>
      <c r="H213" s="410"/>
      <c r="I213" s="124"/>
      <c r="J213" s="218"/>
      <c r="K213" s="67"/>
      <c r="L213" s="67"/>
      <c r="M213" s="67"/>
      <c r="N213" s="67"/>
      <c r="O213" s="67"/>
      <c r="P213" s="67"/>
      <c r="Q213" s="67"/>
      <c r="R213" s="67"/>
      <c r="S213" s="67"/>
      <c r="T213" s="67"/>
      <c r="U213" s="67"/>
      <c r="V213" s="67"/>
      <c r="W213" s="67"/>
      <c r="X213" s="67"/>
      <c r="Y213" s="67"/>
    </row>
    <row r="214" spans="1:25" ht="15.75" customHeight="1" x14ac:dyDescent="0.2">
      <c r="A214" s="122"/>
      <c r="B214" s="122"/>
      <c r="C214" s="61"/>
      <c r="D214" s="67"/>
      <c r="E214" s="67"/>
      <c r="F214" s="67"/>
      <c r="G214" s="218"/>
      <c r="H214" s="410"/>
      <c r="I214" s="124"/>
      <c r="J214" s="218"/>
      <c r="K214" s="67"/>
      <c r="L214" s="67"/>
      <c r="M214" s="67"/>
      <c r="N214" s="67"/>
      <c r="O214" s="67"/>
      <c r="P214" s="67"/>
      <c r="Q214" s="67"/>
      <c r="R214" s="67"/>
      <c r="S214" s="67"/>
      <c r="T214" s="67"/>
      <c r="U214" s="67"/>
      <c r="V214" s="67"/>
      <c r="W214" s="67"/>
      <c r="X214" s="67"/>
      <c r="Y214" s="67"/>
    </row>
    <row r="215" spans="1:25" ht="15.75" customHeight="1" x14ac:dyDescent="0.2">
      <c r="A215" s="122"/>
      <c r="B215" s="122"/>
      <c r="C215" s="61"/>
      <c r="D215" s="67"/>
      <c r="E215" s="67"/>
      <c r="F215" s="67"/>
      <c r="G215" s="218"/>
      <c r="H215" s="410"/>
      <c r="I215" s="124"/>
      <c r="J215" s="218"/>
      <c r="K215" s="67"/>
      <c r="L215" s="67"/>
      <c r="M215" s="67"/>
      <c r="N215" s="67"/>
      <c r="O215" s="67"/>
      <c r="P215" s="67"/>
      <c r="Q215" s="67"/>
      <c r="R215" s="67"/>
      <c r="S215" s="67"/>
      <c r="T215" s="67"/>
      <c r="U215" s="67"/>
      <c r="V215" s="67"/>
      <c r="W215" s="67"/>
      <c r="X215" s="67"/>
      <c r="Y215" s="67"/>
    </row>
    <row r="216" spans="1:25" ht="15.75" customHeight="1" x14ac:dyDescent="0.2">
      <c r="A216" s="122"/>
      <c r="B216" s="122"/>
      <c r="C216" s="61"/>
      <c r="D216" s="67"/>
      <c r="E216" s="67"/>
      <c r="F216" s="67"/>
      <c r="G216" s="218"/>
      <c r="H216" s="410"/>
      <c r="I216" s="124"/>
      <c r="J216" s="218"/>
      <c r="K216" s="67"/>
      <c r="L216" s="67"/>
      <c r="M216" s="67"/>
      <c r="N216" s="67"/>
      <c r="O216" s="67"/>
      <c r="P216" s="67"/>
      <c r="Q216" s="67"/>
      <c r="R216" s="67"/>
      <c r="S216" s="67"/>
      <c r="T216" s="67"/>
      <c r="U216" s="67"/>
      <c r="V216" s="67"/>
      <c r="W216" s="67"/>
      <c r="X216" s="67"/>
      <c r="Y216" s="67"/>
    </row>
    <row r="217" spans="1:25" ht="15.75" customHeight="1" x14ac:dyDescent="0.2">
      <c r="A217" s="122"/>
      <c r="B217" s="122"/>
      <c r="C217" s="61"/>
      <c r="D217" s="67"/>
      <c r="E217" s="67"/>
      <c r="F217" s="67"/>
      <c r="G217" s="218"/>
      <c r="H217" s="410"/>
      <c r="I217" s="124"/>
      <c r="J217" s="218"/>
      <c r="K217" s="67"/>
      <c r="L217" s="67"/>
      <c r="M217" s="67"/>
      <c r="N217" s="67"/>
      <c r="O217" s="67"/>
      <c r="P217" s="67"/>
      <c r="Q217" s="67"/>
      <c r="R217" s="67"/>
      <c r="S217" s="67"/>
      <c r="T217" s="67"/>
      <c r="U217" s="67"/>
      <c r="V217" s="67"/>
      <c r="W217" s="67"/>
      <c r="X217" s="67"/>
      <c r="Y217" s="67"/>
    </row>
    <row r="218" spans="1:25" ht="15.75" customHeight="1" x14ac:dyDescent="0.2">
      <c r="A218" s="122"/>
      <c r="B218" s="122"/>
      <c r="C218" s="61"/>
      <c r="D218" s="67"/>
      <c r="E218" s="67"/>
      <c r="F218" s="67"/>
      <c r="G218" s="218"/>
      <c r="H218" s="410"/>
      <c r="I218" s="124"/>
      <c r="J218" s="218"/>
      <c r="K218" s="67"/>
      <c r="L218" s="67"/>
      <c r="M218" s="67"/>
      <c r="N218" s="67"/>
      <c r="O218" s="67"/>
      <c r="P218" s="67"/>
      <c r="Q218" s="67"/>
      <c r="R218" s="67"/>
      <c r="S218" s="67"/>
      <c r="T218" s="67"/>
      <c r="U218" s="67"/>
      <c r="V218" s="67"/>
      <c r="W218" s="67"/>
      <c r="X218" s="67"/>
      <c r="Y218" s="67"/>
    </row>
    <row r="219" spans="1:25" ht="15.75" customHeight="1" x14ac:dyDescent="0.2">
      <c r="A219" s="122"/>
      <c r="B219" s="122"/>
      <c r="C219" s="61"/>
      <c r="D219" s="67"/>
      <c r="E219" s="67"/>
      <c r="F219" s="67"/>
      <c r="G219" s="218"/>
      <c r="H219" s="410"/>
      <c r="I219" s="124"/>
      <c r="J219" s="218"/>
      <c r="K219" s="67"/>
      <c r="L219" s="67"/>
      <c r="M219" s="67"/>
      <c r="N219" s="67"/>
      <c r="O219" s="67"/>
      <c r="P219" s="67"/>
      <c r="Q219" s="67"/>
      <c r="R219" s="67"/>
      <c r="S219" s="67"/>
      <c r="T219" s="67"/>
      <c r="U219" s="67"/>
      <c r="V219" s="67"/>
      <c r="W219" s="67"/>
      <c r="X219" s="67"/>
      <c r="Y219" s="67"/>
    </row>
    <row r="220" spans="1:25" ht="15.75" customHeight="1" x14ac:dyDescent="0.2">
      <c r="A220" s="122"/>
      <c r="B220" s="122"/>
      <c r="C220" s="61"/>
      <c r="D220" s="67"/>
      <c r="E220" s="67"/>
      <c r="F220" s="67"/>
      <c r="G220" s="218"/>
      <c r="H220" s="410"/>
      <c r="I220" s="124"/>
      <c r="J220" s="218"/>
      <c r="K220" s="67"/>
      <c r="L220" s="67"/>
      <c r="M220" s="67"/>
      <c r="N220" s="67"/>
      <c r="O220" s="67"/>
      <c r="P220" s="67"/>
      <c r="Q220" s="67"/>
      <c r="R220" s="67"/>
      <c r="S220" s="67"/>
      <c r="T220" s="67"/>
      <c r="U220" s="67"/>
      <c r="V220" s="67"/>
      <c r="W220" s="67"/>
      <c r="X220" s="67"/>
      <c r="Y220" s="67"/>
    </row>
    <row r="221" spans="1:25" ht="15.75" customHeight="1" x14ac:dyDescent="0.2">
      <c r="A221" s="122"/>
      <c r="B221" s="122"/>
      <c r="C221" s="61"/>
      <c r="D221" s="67"/>
      <c r="E221" s="67"/>
      <c r="F221" s="67"/>
      <c r="G221" s="218"/>
      <c r="H221" s="410"/>
      <c r="I221" s="124"/>
      <c r="J221" s="218"/>
      <c r="K221" s="67"/>
      <c r="L221" s="67"/>
      <c r="M221" s="67"/>
      <c r="N221" s="67"/>
      <c r="O221" s="67"/>
      <c r="P221" s="67"/>
      <c r="Q221" s="67"/>
      <c r="R221" s="67"/>
      <c r="S221" s="67"/>
      <c r="T221" s="67"/>
      <c r="U221" s="67"/>
      <c r="V221" s="67"/>
      <c r="W221" s="67"/>
      <c r="X221" s="67"/>
      <c r="Y221" s="67"/>
    </row>
    <row r="222" spans="1:25" ht="15.75" customHeight="1" x14ac:dyDescent="0.2">
      <c r="A222" s="122"/>
      <c r="B222" s="122"/>
      <c r="C222" s="61"/>
      <c r="D222" s="67"/>
      <c r="E222" s="67"/>
      <c r="F222" s="67"/>
      <c r="G222" s="218"/>
      <c r="H222" s="410"/>
      <c r="I222" s="124"/>
      <c r="J222" s="218"/>
      <c r="K222" s="67"/>
      <c r="L222" s="67"/>
      <c r="M222" s="67"/>
      <c r="N222" s="67"/>
      <c r="O222" s="67"/>
      <c r="P222" s="67"/>
      <c r="Q222" s="67"/>
      <c r="R222" s="67"/>
      <c r="S222" s="67"/>
      <c r="T222" s="67"/>
      <c r="U222" s="67"/>
      <c r="V222" s="67"/>
      <c r="W222" s="67"/>
      <c r="X222" s="67"/>
      <c r="Y222" s="67"/>
    </row>
    <row r="223" spans="1:25" ht="15.75" customHeight="1" x14ac:dyDescent="0.2">
      <c r="A223" s="122"/>
      <c r="B223" s="122"/>
      <c r="C223" s="61"/>
      <c r="D223" s="67"/>
      <c r="E223" s="67"/>
      <c r="F223" s="67"/>
      <c r="G223" s="218"/>
      <c r="H223" s="410"/>
      <c r="I223" s="124"/>
      <c r="J223" s="218"/>
      <c r="K223" s="67"/>
      <c r="L223" s="67"/>
      <c r="M223" s="67"/>
      <c r="N223" s="67"/>
      <c r="O223" s="67"/>
      <c r="P223" s="67"/>
      <c r="Q223" s="67"/>
      <c r="R223" s="67"/>
      <c r="S223" s="67"/>
      <c r="T223" s="67"/>
      <c r="U223" s="67"/>
      <c r="V223" s="67"/>
      <c r="W223" s="67"/>
      <c r="X223" s="67"/>
      <c r="Y223" s="67"/>
    </row>
    <row r="224" spans="1:25" ht="15.75" customHeight="1" x14ac:dyDescent="0.2">
      <c r="A224" s="122"/>
      <c r="B224" s="122"/>
      <c r="C224" s="61"/>
      <c r="D224" s="67"/>
      <c r="E224" s="67"/>
      <c r="F224" s="67"/>
      <c r="G224" s="218"/>
      <c r="H224" s="410"/>
      <c r="I224" s="124"/>
      <c r="J224" s="218"/>
      <c r="K224" s="67"/>
      <c r="L224" s="67"/>
      <c r="M224" s="67"/>
      <c r="N224" s="67"/>
      <c r="O224" s="67"/>
      <c r="P224" s="67"/>
      <c r="Q224" s="67"/>
      <c r="R224" s="67"/>
      <c r="S224" s="67"/>
      <c r="T224" s="67"/>
      <c r="U224" s="67"/>
      <c r="V224" s="67"/>
      <c r="W224" s="67"/>
      <c r="X224" s="67"/>
      <c r="Y224" s="67"/>
    </row>
    <row r="225" spans="1:25" ht="15.75" customHeight="1" x14ac:dyDescent="0.2">
      <c r="A225" s="122"/>
      <c r="B225" s="122"/>
      <c r="C225" s="61"/>
      <c r="D225" s="67"/>
      <c r="E225" s="67"/>
      <c r="F225" s="67"/>
      <c r="G225" s="218"/>
      <c r="H225" s="410"/>
      <c r="I225" s="124"/>
      <c r="J225" s="218"/>
      <c r="K225" s="67"/>
      <c r="L225" s="67"/>
      <c r="M225" s="67"/>
      <c r="N225" s="67"/>
      <c r="O225" s="67"/>
      <c r="P225" s="67"/>
      <c r="Q225" s="67"/>
      <c r="R225" s="67"/>
      <c r="S225" s="67"/>
      <c r="T225" s="67"/>
      <c r="U225" s="67"/>
      <c r="V225" s="67"/>
      <c r="W225" s="67"/>
      <c r="X225" s="67"/>
      <c r="Y225" s="67"/>
    </row>
    <row r="226" spans="1:25" ht="15.75" customHeight="1" x14ac:dyDescent="0.2">
      <c r="A226" s="122"/>
      <c r="B226" s="122"/>
      <c r="C226" s="61"/>
      <c r="D226" s="67"/>
      <c r="E226" s="67"/>
      <c r="F226" s="67"/>
      <c r="G226" s="218"/>
      <c r="H226" s="410"/>
      <c r="I226" s="124"/>
      <c r="J226" s="218"/>
      <c r="K226" s="67"/>
      <c r="L226" s="67"/>
      <c r="M226" s="67"/>
      <c r="N226" s="67"/>
      <c r="O226" s="67"/>
      <c r="P226" s="67"/>
      <c r="Q226" s="67"/>
      <c r="R226" s="67"/>
      <c r="S226" s="67"/>
      <c r="T226" s="67"/>
      <c r="U226" s="67"/>
      <c r="V226" s="67"/>
      <c r="W226" s="67"/>
      <c r="X226" s="67"/>
      <c r="Y226" s="67"/>
    </row>
    <row r="227" spans="1:25" ht="15.75" customHeight="1" x14ac:dyDescent="0.2">
      <c r="A227" s="122"/>
      <c r="B227" s="122"/>
      <c r="C227" s="61"/>
      <c r="D227" s="67"/>
      <c r="E227" s="67"/>
      <c r="F227" s="67"/>
      <c r="G227" s="218"/>
      <c r="H227" s="410"/>
      <c r="I227" s="124"/>
      <c r="J227" s="218"/>
      <c r="K227" s="67"/>
      <c r="L227" s="67"/>
      <c r="M227" s="67"/>
      <c r="N227" s="67"/>
      <c r="O227" s="67"/>
      <c r="P227" s="67"/>
      <c r="Q227" s="67"/>
      <c r="R227" s="67"/>
      <c r="S227" s="67"/>
      <c r="T227" s="67"/>
      <c r="U227" s="67"/>
      <c r="V227" s="67"/>
      <c r="W227" s="67"/>
      <c r="X227" s="67"/>
      <c r="Y227" s="67"/>
    </row>
    <row r="228" spans="1:25" ht="15.75" customHeight="1" x14ac:dyDescent="0.2">
      <c r="A228" s="122"/>
      <c r="B228" s="122"/>
      <c r="C228" s="61"/>
      <c r="D228" s="67"/>
      <c r="E228" s="67"/>
      <c r="F228" s="67"/>
      <c r="G228" s="218"/>
      <c r="H228" s="410"/>
      <c r="I228" s="124"/>
      <c r="J228" s="218"/>
      <c r="K228" s="67"/>
      <c r="L228" s="67"/>
      <c r="M228" s="67"/>
      <c r="N228" s="67"/>
      <c r="O228" s="67"/>
      <c r="P228" s="67"/>
      <c r="Q228" s="67"/>
      <c r="R228" s="67"/>
      <c r="S228" s="67"/>
      <c r="T228" s="67"/>
      <c r="U228" s="67"/>
      <c r="V228" s="67"/>
      <c r="W228" s="67"/>
      <c r="X228" s="67"/>
      <c r="Y228" s="67"/>
    </row>
    <row r="229" spans="1:25" ht="15.75" customHeight="1" x14ac:dyDescent="0.2">
      <c r="A229" s="122"/>
      <c r="B229" s="122"/>
      <c r="C229" s="61"/>
      <c r="D229" s="67"/>
      <c r="E229" s="67"/>
      <c r="F229" s="67"/>
      <c r="G229" s="218"/>
      <c r="H229" s="410"/>
      <c r="I229" s="124"/>
      <c r="J229" s="218"/>
      <c r="K229" s="67"/>
      <c r="L229" s="67"/>
      <c r="M229" s="67"/>
      <c r="N229" s="67"/>
      <c r="O229" s="67"/>
      <c r="P229" s="67"/>
      <c r="Q229" s="67"/>
      <c r="R229" s="67"/>
      <c r="S229" s="67"/>
      <c r="T229" s="67"/>
      <c r="U229" s="67"/>
      <c r="V229" s="67"/>
      <c r="W229" s="67"/>
      <c r="X229" s="67"/>
      <c r="Y229" s="67"/>
    </row>
    <row r="230" spans="1:25" ht="15.75" customHeight="1" x14ac:dyDescent="0.2">
      <c r="A230" s="122"/>
      <c r="B230" s="122"/>
      <c r="C230" s="61"/>
      <c r="D230" s="67"/>
      <c r="E230" s="67"/>
      <c r="F230" s="67"/>
      <c r="G230" s="218"/>
      <c r="H230" s="410"/>
      <c r="I230" s="124"/>
      <c r="J230" s="218"/>
      <c r="K230" s="67"/>
      <c r="L230" s="67"/>
      <c r="M230" s="67"/>
      <c r="N230" s="67"/>
      <c r="O230" s="67"/>
      <c r="P230" s="67"/>
      <c r="Q230" s="67"/>
      <c r="R230" s="67"/>
      <c r="S230" s="67"/>
      <c r="T230" s="67"/>
      <c r="U230" s="67"/>
      <c r="V230" s="67"/>
      <c r="W230" s="67"/>
      <c r="X230" s="67"/>
      <c r="Y230" s="67"/>
    </row>
    <row r="231" spans="1:25" ht="15.75" customHeight="1" x14ac:dyDescent="0.2">
      <c r="A231" s="122"/>
      <c r="B231" s="122"/>
      <c r="C231" s="61"/>
      <c r="D231" s="67"/>
      <c r="E231" s="67"/>
      <c r="F231" s="67"/>
      <c r="G231" s="218"/>
      <c r="H231" s="410"/>
      <c r="I231" s="124"/>
      <c r="J231" s="218"/>
      <c r="K231" s="67"/>
      <c r="L231" s="67"/>
      <c r="M231" s="67"/>
      <c r="N231" s="67"/>
      <c r="O231" s="67"/>
      <c r="P231" s="67"/>
      <c r="Q231" s="67"/>
      <c r="R231" s="67"/>
      <c r="S231" s="67"/>
      <c r="T231" s="67"/>
      <c r="U231" s="67"/>
      <c r="V231" s="67"/>
      <c r="W231" s="67"/>
      <c r="X231" s="67"/>
      <c r="Y231" s="67"/>
    </row>
    <row r="232" spans="1:25" ht="15.75" customHeight="1" x14ac:dyDescent="0.2">
      <c r="A232" s="122"/>
      <c r="B232" s="122"/>
      <c r="C232" s="61"/>
      <c r="D232" s="67"/>
      <c r="E232" s="67"/>
      <c r="F232" s="67"/>
      <c r="G232" s="218"/>
      <c r="H232" s="410"/>
      <c r="I232" s="124"/>
      <c r="J232" s="218"/>
      <c r="K232" s="67"/>
      <c r="L232" s="67"/>
      <c r="M232" s="67"/>
      <c r="N232" s="67"/>
      <c r="O232" s="67"/>
      <c r="P232" s="67"/>
      <c r="Q232" s="67"/>
      <c r="R232" s="67"/>
      <c r="S232" s="67"/>
      <c r="T232" s="67"/>
      <c r="U232" s="67"/>
      <c r="V232" s="67"/>
      <c r="W232" s="67"/>
      <c r="X232" s="67"/>
      <c r="Y232" s="67"/>
    </row>
    <row r="233" spans="1:25" ht="15.75" customHeight="1" x14ac:dyDescent="0.2">
      <c r="A233" s="122"/>
      <c r="B233" s="122"/>
      <c r="C233" s="61"/>
      <c r="D233" s="67"/>
      <c r="E233" s="67"/>
      <c r="F233" s="67"/>
      <c r="G233" s="218"/>
      <c r="H233" s="410"/>
      <c r="I233" s="124"/>
      <c r="J233" s="218"/>
      <c r="K233" s="67"/>
      <c r="L233" s="67"/>
      <c r="M233" s="67"/>
      <c r="N233" s="67"/>
      <c r="O233" s="67"/>
      <c r="P233" s="67"/>
      <c r="Q233" s="67"/>
      <c r="R233" s="67"/>
      <c r="S233" s="67"/>
      <c r="T233" s="67"/>
      <c r="U233" s="67"/>
      <c r="V233" s="67"/>
      <c r="W233" s="67"/>
      <c r="X233" s="67"/>
      <c r="Y233" s="67"/>
    </row>
    <row r="234" spans="1:25" ht="15.75" customHeight="1" x14ac:dyDescent="0.2">
      <c r="A234" s="122"/>
      <c r="B234" s="122"/>
      <c r="C234" s="61"/>
      <c r="D234" s="67"/>
      <c r="E234" s="67"/>
      <c r="F234" s="67"/>
      <c r="G234" s="218"/>
      <c r="H234" s="410"/>
      <c r="I234" s="124"/>
      <c r="J234" s="218"/>
      <c r="K234" s="67"/>
      <c r="L234" s="67"/>
      <c r="M234" s="67"/>
      <c r="N234" s="67"/>
      <c r="O234" s="67"/>
      <c r="P234" s="67"/>
      <c r="Q234" s="67"/>
      <c r="R234" s="67"/>
      <c r="S234" s="67"/>
      <c r="T234" s="67"/>
      <c r="U234" s="67"/>
      <c r="V234" s="67"/>
      <c r="W234" s="67"/>
      <c r="X234" s="67"/>
      <c r="Y234" s="67"/>
    </row>
    <row r="235" spans="1:25" ht="15.75" customHeight="1" x14ac:dyDescent="0.2">
      <c r="A235" s="122"/>
      <c r="B235" s="122"/>
      <c r="C235" s="61"/>
      <c r="D235" s="67"/>
      <c r="E235" s="67"/>
      <c r="F235" s="67"/>
      <c r="G235" s="218"/>
      <c r="H235" s="410"/>
      <c r="I235" s="124"/>
      <c r="J235" s="218"/>
      <c r="K235" s="67"/>
      <c r="L235" s="67"/>
      <c r="M235" s="67"/>
      <c r="N235" s="67"/>
      <c r="O235" s="67"/>
      <c r="P235" s="67"/>
      <c r="Q235" s="67"/>
      <c r="R235" s="67"/>
      <c r="S235" s="67"/>
      <c r="T235" s="67"/>
      <c r="U235" s="67"/>
      <c r="V235" s="67"/>
      <c r="W235" s="67"/>
      <c r="X235" s="67"/>
      <c r="Y235" s="67"/>
    </row>
    <row r="236" spans="1:25" ht="15.75" customHeight="1" x14ac:dyDescent="0.2">
      <c r="A236" s="122"/>
      <c r="B236" s="122"/>
      <c r="C236" s="61"/>
      <c r="D236" s="67"/>
      <c r="E236" s="67"/>
      <c r="F236" s="67"/>
      <c r="G236" s="218"/>
      <c r="H236" s="410"/>
      <c r="I236" s="124"/>
      <c r="J236" s="218"/>
      <c r="K236" s="67"/>
      <c r="L236" s="67"/>
      <c r="M236" s="67"/>
      <c r="N236" s="67"/>
      <c r="O236" s="67"/>
      <c r="P236" s="67"/>
      <c r="Q236" s="67"/>
      <c r="R236" s="67"/>
      <c r="S236" s="67"/>
      <c r="T236" s="67"/>
      <c r="U236" s="67"/>
      <c r="V236" s="67"/>
      <c r="W236" s="67"/>
      <c r="X236" s="67"/>
      <c r="Y236" s="67"/>
    </row>
    <row r="237" spans="1:25" ht="15.75" customHeight="1" x14ac:dyDescent="0.2">
      <c r="A237" s="122"/>
      <c r="B237" s="122"/>
      <c r="C237" s="61"/>
      <c r="D237" s="67"/>
      <c r="E237" s="67"/>
      <c r="F237" s="67"/>
      <c r="G237" s="218"/>
      <c r="H237" s="410"/>
      <c r="I237" s="124"/>
      <c r="J237" s="218"/>
      <c r="K237" s="67"/>
      <c r="L237" s="67"/>
      <c r="M237" s="67"/>
      <c r="N237" s="67"/>
      <c r="O237" s="67"/>
      <c r="P237" s="67"/>
      <c r="Q237" s="67"/>
      <c r="R237" s="67"/>
      <c r="S237" s="67"/>
      <c r="T237" s="67"/>
      <c r="U237" s="67"/>
      <c r="V237" s="67"/>
      <c r="W237" s="67"/>
      <c r="X237" s="67"/>
      <c r="Y237" s="67"/>
    </row>
    <row r="238" spans="1:25" ht="15.75" customHeight="1" x14ac:dyDescent="0.2">
      <c r="A238" s="122"/>
      <c r="B238" s="122"/>
      <c r="C238" s="61"/>
      <c r="D238" s="67"/>
      <c r="E238" s="67"/>
      <c r="F238" s="67"/>
      <c r="G238" s="218"/>
      <c r="H238" s="410"/>
      <c r="I238" s="124"/>
      <c r="J238" s="218"/>
      <c r="K238" s="67"/>
      <c r="L238" s="67"/>
      <c r="M238" s="67"/>
      <c r="N238" s="67"/>
      <c r="O238" s="67"/>
      <c r="P238" s="67"/>
      <c r="Q238" s="67"/>
      <c r="R238" s="67"/>
      <c r="S238" s="67"/>
      <c r="T238" s="67"/>
      <c r="U238" s="67"/>
      <c r="V238" s="67"/>
      <c r="W238" s="67"/>
      <c r="X238" s="67"/>
      <c r="Y238" s="67"/>
    </row>
    <row r="239" spans="1:25" ht="15.75" customHeight="1" x14ac:dyDescent="0.2">
      <c r="A239" s="122"/>
      <c r="B239" s="122"/>
      <c r="C239" s="61"/>
      <c r="D239" s="67"/>
      <c r="E239" s="67"/>
      <c r="F239" s="67"/>
      <c r="G239" s="218"/>
      <c r="H239" s="410"/>
      <c r="I239" s="124"/>
      <c r="J239" s="218"/>
      <c r="K239" s="67"/>
      <c r="L239" s="67"/>
      <c r="M239" s="67"/>
      <c r="N239" s="67"/>
      <c r="O239" s="67"/>
      <c r="P239" s="67"/>
      <c r="Q239" s="67"/>
      <c r="R239" s="67"/>
      <c r="S239" s="67"/>
      <c r="T239" s="67"/>
      <c r="U239" s="67"/>
      <c r="V239" s="67"/>
      <c r="W239" s="67"/>
      <c r="X239" s="67"/>
      <c r="Y239" s="67"/>
    </row>
    <row r="240" spans="1:25" ht="15.75" customHeight="1" x14ac:dyDescent="0.2">
      <c r="A240" s="122"/>
      <c r="B240" s="122"/>
      <c r="C240" s="61"/>
      <c r="D240" s="67"/>
      <c r="E240" s="67"/>
      <c r="F240" s="67"/>
      <c r="G240" s="218"/>
      <c r="H240" s="410"/>
      <c r="I240" s="124"/>
      <c r="J240" s="218"/>
      <c r="K240" s="67"/>
      <c r="L240" s="67"/>
      <c r="M240" s="67"/>
      <c r="N240" s="67"/>
      <c r="O240" s="67"/>
      <c r="P240" s="67"/>
      <c r="Q240" s="67"/>
      <c r="R240" s="67"/>
      <c r="S240" s="67"/>
      <c r="T240" s="67"/>
      <c r="U240" s="67"/>
      <c r="V240" s="67"/>
      <c r="W240" s="67"/>
      <c r="X240" s="67"/>
      <c r="Y240" s="67"/>
    </row>
    <row r="241" spans="1:25" ht="15.75" customHeight="1" x14ac:dyDescent="0.2">
      <c r="A241" s="122"/>
      <c r="B241" s="122"/>
      <c r="C241" s="61"/>
      <c r="D241" s="67"/>
      <c r="E241" s="67"/>
      <c r="F241" s="67"/>
      <c r="G241" s="218"/>
      <c r="H241" s="410"/>
      <c r="I241" s="124"/>
      <c r="J241" s="218"/>
      <c r="K241" s="67"/>
      <c r="L241" s="67"/>
      <c r="M241" s="67"/>
      <c r="N241" s="67"/>
      <c r="O241" s="67"/>
      <c r="P241" s="67"/>
      <c r="Q241" s="67"/>
      <c r="R241" s="67"/>
      <c r="S241" s="67"/>
      <c r="T241" s="67"/>
      <c r="U241" s="67"/>
      <c r="V241" s="67"/>
      <c r="W241" s="67"/>
      <c r="X241" s="67"/>
      <c r="Y241" s="67"/>
    </row>
    <row r="242" spans="1:25" ht="15.75" customHeight="1" x14ac:dyDescent="0.2">
      <c r="A242" s="122"/>
      <c r="B242" s="122"/>
      <c r="C242" s="61"/>
      <c r="D242" s="67"/>
      <c r="E242" s="67"/>
      <c r="F242" s="67"/>
      <c r="G242" s="218"/>
      <c r="H242" s="410"/>
      <c r="I242" s="124"/>
      <c r="J242" s="218"/>
      <c r="K242" s="67"/>
      <c r="L242" s="67"/>
      <c r="M242" s="67"/>
      <c r="N242" s="67"/>
      <c r="O242" s="67"/>
      <c r="P242" s="67"/>
      <c r="Q242" s="67"/>
      <c r="R242" s="67"/>
      <c r="S242" s="67"/>
      <c r="T242" s="67"/>
      <c r="U242" s="67"/>
      <c r="V242" s="67"/>
      <c r="W242" s="67"/>
      <c r="X242" s="67"/>
      <c r="Y242" s="67"/>
    </row>
    <row r="243" spans="1:25" ht="15.75" customHeight="1" x14ac:dyDescent="0.2">
      <c r="A243" s="122"/>
      <c r="B243" s="122"/>
      <c r="C243" s="61"/>
      <c r="D243" s="67"/>
      <c r="E243" s="67"/>
      <c r="F243" s="67"/>
      <c r="G243" s="218"/>
      <c r="H243" s="410"/>
      <c r="I243" s="124"/>
      <c r="J243" s="218"/>
      <c r="K243" s="67"/>
      <c r="L243" s="67"/>
      <c r="M243" s="67"/>
      <c r="N243" s="67"/>
      <c r="O243" s="67"/>
      <c r="P243" s="67"/>
      <c r="Q243" s="67"/>
      <c r="R243" s="67"/>
      <c r="S243" s="67"/>
      <c r="T243" s="67"/>
      <c r="U243" s="67"/>
      <c r="V243" s="67"/>
      <c r="W243" s="67"/>
      <c r="X243" s="67"/>
      <c r="Y243" s="67"/>
    </row>
    <row r="244" spans="1:25" ht="15.75" customHeight="1" x14ac:dyDescent="0.2">
      <c r="A244" s="122"/>
      <c r="B244" s="122"/>
      <c r="C244" s="61"/>
      <c r="D244" s="67"/>
      <c r="E244" s="67"/>
      <c r="F244" s="67"/>
      <c r="G244" s="218"/>
      <c r="H244" s="410"/>
      <c r="I244" s="124"/>
      <c r="J244" s="218"/>
      <c r="K244" s="67"/>
      <c r="L244" s="67"/>
      <c r="M244" s="67"/>
      <c r="N244" s="67"/>
      <c r="O244" s="67"/>
      <c r="P244" s="67"/>
      <c r="Q244" s="67"/>
      <c r="R244" s="67"/>
      <c r="S244" s="67"/>
      <c r="T244" s="67"/>
      <c r="U244" s="67"/>
      <c r="V244" s="67"/>
      <c r="W244" s="67"/>
      <c r="X244" s="67"/>
      <c r="Y244" s="67"/>
    </row>
    <row r="245" spans="1:25" ht="15.75" customHeight="1" x14ac:dyDescent="0.2">
      <c r="A245" s="122"/>
      <c r="B245" s="122"/>
      <c r="C245" s="61"/>
      <c r="D245" s="67"/>
      <c r="E245" s="67"/>
      <c r="F245" s="67"/>
      <c r="G245" s="218"/>
      <c r="H245" s="410"/>
      <c r="I245" s="124"/>
      <c r="J245" s="218"/>
      <c r="K245" s="67"/>
      <c r="L245" s="67"/>
      <c r="M245" s="67"/>
      <c r="N245" s="67"/>
      <c r="O245" s="67"/>
      <c r="P245" s="67"/>
      <c r="Q245" s="67"/>
      <c r="R245" s="67"/>
      <c r="S245" s="67"/>
      <c r="T245" s="67"/>
      <c r="U245" s="67"/>
      <c r="V245" s="67"/>
      <c r="W245" s="67"/>
      <c r="X245" s="67"/>
      <c r="Y245" s="67"/>
    </row>
    <row r="246" spans="1:25" ht="15.75" customHeight="1" x14ac:dyDescent="0.2">
      <c r="A246" s="122"/>
      <c r="B246" s="122"/>
      <c r="C246" s="61"/>
      <c r="D246" s="67"/>
      <c r="E246" s="67"/>
      <c r="F246" s="67"/>
      <c r="G246" s="218"/>
      <c r="H246" s="410"/>
      <c r="I246" s="124"/>
      <c r="J246" s="218"/>
      <c r="K246" s="67"/>
      <c r="L246" s="67"/>
      <c r="M246" s="67"/>
      <c r="N246" s="67"/>
      <c r="O246" s="67"/>
      <c r="P246" s="67"/>
      <c r="Q246" s="67"/>
      <c r="R246" s="67"/>
      <c r="S246" s="67"/>
      <c r="T246" s="67"/>
      <c r="U246" s="67"/>
      <c r="V246" s="67"/>
      <c r="W246" s="67"/>
      <c r="X246" s="67"/>
      <c r="Y246" s="67"/>
    </row>
    <row r="247" spans="1:25" ht="15.75" customHeight="1" x14ac:dyDescent="0.2">
      <c r="A247" s="122"/>
      <c r="B247" s="122"/>
      <c r="C247" s="61"/>
      <c r="D247" s="67"/>
      <c r="E247" s="67"/>
      <c r="F247" s="67"/>
      <c r="G247" s="218"/>
      <c r="H247" s="410"/>
      <c r="I247" s="124"/>
      <c r="J247" s="218"/>
      <c r="K247" s="67"/>
      <c r="L247" s="67"/>
      <c r="M247" s="67"/>
      <c r="N247" s="67"/>
      <c r="O247" s="67"/>
      <c r="P247" s="67"/>
      <c r="Q247" s="67"/>
      <c r="R247" s="67"/>
      <c r="S247" s="67"/>
      <c r="T247" s="67"/>
      <c r="U247" s="67"/>
      <c r="V247" s="67"/>
      <c r="W247" s="67"/>
      <c r="X247" s="67"/>
      <c r="Y247" s="67"/>
    </row>
    <row r="248" spans="1:25" ht="15.75" customHeight="1" x14ac:dyDescent="0.2">
      <c r="A248" s="122"/>
      <c r="B248" s="122"/>
      <c r="C248" s="61"/>
      <c r="D248" s="67"/>
      <c r="E248" s="67"/>
      <c r="F248" s="67"/>
      <c r="G248" s="218"/>
      <c r="H248" s="410"/>
      <c r="I248" s="124"/>
      <c r="J248" s="218"/>
      <c r="K248" s="67"/>
      <c r="L248" s="67"/>
      <c r="M248" s="67"/>
      <c r="N248" s="67"/>
      <c r="O248" s="67"/>
      <c r="P248" s="67"/>
      <c r="Q248" s="67"/>
      <c r="R248" s="67"/>
      <c r="S248" s="67"/>
      <c r="T248" s="67"/>
      <c r="U248" s="67"/>
      <c r="V248" s="67"/>
      <c r="W248" s="67"/>
      <c r="X248" s="67"/>
      <c r="Y248" s="67"/>
    </row>
    <row r="249" spans="1:25" ht="15.75" customHeight="1" x14ac:dyDescent="0.2">
      <c r="A249" s="122"/>
      <c r="B249" s="122"/>
      <c r="C249" s="61"/>
      <c r="D249" s="67"/>
      <c r="E249" s="67"/>
      <c r="F249" s="67"/>
      <c r="G249" s="218"/>
      <c r="H249" s="410"/>
      <c r="I249" s="124"/>
      <c r="J249" s="218"/>
      <c r="K249" s="67"/>
      <c r="L249" s="67"/>
      <c r="M249" s="67"/>
      <c r="N249" s="67"/>
      <c r="O249" s="67"/>
      <c r="P249" s="67"/>
      <c r="Q249" s="67"/>
      <c r="R249" s="67"/>
      <c r="S249" s="67"/>
      <c r="T249" s="67"/>
      <c r="U249" s="67"/>
      <c r="V249" s="67"/>
      <c r="W249" s="67"/>
      <c r="X249" s="67"/>
      <c r="Y249" s="67"/>
    </row>
    <row r="250" spans="1:25" ht="15.75" customHeight="1" x14ac:dyDescent="0.2">
      <c r="A250" s="122"/>
      <c r="B250" s="122"/>
      <c r="C250" s="61"/>
      <c r="D250" s="67"/>
      <c r="E250" s="67"/>
      <c r="F250" s="67"/>
      <c r="G250" s="218"/>
      <c r="H250" s="410"/>
      <c r="I250" s="124"/>
      <c r="J250" s="218"/>
      <c r="K250" s="67"/>
      <c r="L250" s="67"/>
      <c r="M250" s="67"/>
      <c r="N250" s="67"/>
      <c r="O250" s="67"/>
      <c r="P250" s="67"/>
      <c r="Q250" s="67"/>
      <c r="R250" s="67"/>
      <c r="S250" s="67"/>
      <c r="T250" s="67"/>
      <c r="U250" s="67"/>
      <c r="V250" s="67"/>
      <c r="W250" s="67"/>
      <c r="X250" s="67"/>
      <c r="Y250" s="67"/>
    </row>
    <row r="251" spans="1:25" ht="15.75" customHeight="1" x14ac:dyDescent="0.2">
      <c r="A251" s="122"/>
      <c r="B251" s="122"/>
      <c r="C251" s="61"/>
      <c r="D251" s="67"/>
      <c r="E251" s="67"/>
      <c r="F251" s="67"/>
      <c r="G251" s="218"/>
      <c r="H251" s="410"/>
      <c r="I251" s="124"/>
      <c r="J251" s="218"/>
      <c r="K251" s="67"/>
      <c r="L251" s="67"/>
      <c r="M251" s="67"/>
      <c r="N251" s="67"/>
      <c r="O251" s="67"/>
      <c r="P251" s="67"/>
      <c r="Q251" s="67"/>
      <c r="R251" s="67"/>
      <c r="S251" s="67"/>
      <c r="T251" s="67"/>
      <c r="U251" s="67"/>
      <c r="V251" s="67"/>
      <c r="W251" s="67"/>
      <c r="X251" s="67"/>
      <c r="Y251" s="67"/>
    </row>
    <row r="252" spans="1:25" ht="15.75" customHeight="1" x14ac:dyDescent="0.2">
      <c r="A252" s="122"/>
      <c r="B252" s="122"/>
      <c r="C252" s="61"/>
      <c r="D252" s="67"/>
      <c r="E252" s="67"/>
      <c r="F252" s="67"/>
      <c r="G252" s="218"/>
      <c r="H252" s="410"/>
      <c r="I252" s="124"/>
      <c r="J252" s="218"/>
      <c r="K252" s="67"/>
      <c r="L252" s="67"/>
      <c r="M252" s="67"/>
      <c r="N252" s="67"/>
      <c r="O252" s="67"/>
      <c r="P252" s="67"/>
      <c r="Q252" s="67"/>
      <c r="R252" s="67"/>
      <c r="S252" s="67"/>
      <c r="T252" s="67"/>
      <c r="U252" s="67"/>
      <c r="V252" s="67"/>
      <c r="W252" s="67"/>
      <c r="X252" s="67"/>
      <c r="Y252" s="67"/>
    </row>
    <row r="253" spans="1:25" ht="15.75" customHeight="1" x14ac:dyDescent="0.2">
      <c r="A253" s="122"/>
      <c r="B253" s="122"/>
      <c r="C253" s="61"/>
      <c r="D253" s="67"/>
      <c r="E253" s="67"/>
      <c r="F253" s="67"/>
      <c r="G253" s="218"/>
      <c r="H253" s="410"/>
      <c r="I253" s="124"/>
      <c r="J253" s="218"/>
      <c r="K253" s="67"/>
      <c r="L253" s="67"/>
      <c r="M253" s="67"/>
      <c r="N253" s="67"/>
      <c r="O253" s="67"/>
      <c r="P253" s="67"/>
      <c r="Q253" s="67"/>
      <c r="R253" s="67"/>
      <c r="S253" s="67"/>
      <c r="T253" s="67"/>
      <c r="U253" s="67"/>
      <c r="V253" s="67"/>
      <c r="W253" s="67"/>
      <c r="X253" s="67"/>
      <c r="Y253" s="67"/>
    </row>
    <row r="254" spans="1:25" ht="15.75" customHeight="1" x14ac:dyDescent="0.2">
      <c r="A254" s="122"/>
      <c r="B254" s="122"/>
      <c r="C254" s="61"/>
      <c r="D254" s="67"/>
      <c r="E254" s="67"/>
      <c r="F254" s="67"/>
      <c r="G254" s="218"/>
      <c r="H254" s="410"/>
      <c r="I254" s="124"/>
      <c r="J254" s="218"/>
      <c r="K254" s="67"/>
      <c r="L254" s="67"/>
      <c r="M254" s="67"/>
      <c r="N254" s="67"/>
      <c r="O254" s="67"/>
      <c r="P254" s="67"/>
      <c r="Q254" s="67"/>
      <c r="R254" s="67"/>
      <c r="S254" s="67"/>
      <c r="T254" s="67"/>
      <c r="U254" s="67"/>
      <c r="V254" s="67"/>
      <c r="W254" s="67"/>
      <c r="X254" s="67"/>
      <c r="Y254" s="67"/>
    </row>
    <row r="255" spans="1:25" ht="15.75" customHeight="1" x14ac:dyDescent="0.2">
      <c r="A255" s="122"/>
      <c r="B255" s="122"/>
      <c r="C255" s="61"/>
      <c r="D255" s="67"/>
      <c r="E255" s="67"/>
      <c r="F255" s="67"/>
      <c r="G255" s="218"/>
      <c r="H255" s="410"/>
      <c r="I255" s="124"/>
      <c r="J255" s="218"/>
      <c r="K255" s="67"/>
      <c r="L255" s="67"/>
      <c r="M255" s="67"/>
      <c r="N255" s="67"/>
      <c r="O255" s="67"/>
      <c r="P255" s="67"/>
      <c r="Q255" s="67"/>
      <c r="R255" s="67"/>
      <c r="S255" s="67"/>
      <c r="T255" s="67"/>
      <c r="U255" s="67"/>
      <c r="V255" s="67"/>
      <c r="W255" s="67"/>
      <c r="X255" s="67"/>
      <c r="Y255" s="67"/>
    </row>
    <row r="256" spans="1:25" ht="15.75" customHeight="1" x14ac:dyDescent="0.2">
      <c r="A256" s="122"/>
      <c r="B256" s="122"/>
      <c r="C256" s="61"/>
      <c r="D256" s="67"/>
      <c r="E256" s="67"/>
      <c r="F256" s="67"/>
      <c r="G256" s="218"/>
      <c r="H256" s="410"/>
      <c r="I256" s="124"/>
      <c r="J256" s="218"/>
      <c r="K256" s="67"/>
      <c r="L256" s="67"/>
      <c r="M256" s="67"/>
      <c r="N256" s="67"/>
      <c r="O256" s="67"/>
      <c r="P256" s="67"/>
      <c r="Q256" s="67"/>
      <c r="R256" s="67"/>
      <c r="S256" s="67"/>
      <c r="T256" s="67"/>
      <c r="U256" s="67"/>
      <c r="V256" s="67"/>
      <c r="W256" s="67"/>
      <c r="X256" s="67"/>
      <c r="Y256" s="67"/>
    </row>
    <row r="257" spans="1:25" ht="15.75" customHeight="1" x14ac:dyDescent="0.2">
      <c r="A257" s="122"/>
      <c r="B257" s="122"/>
      <c r="C257" s="61"/>
      <c r="D257" s="67"/>
      <c r="E257" s="67"/>
      <c r="F257" s="67"/>
      <c r="G257" s="218"/>
      <c r="H257" s="410"/>
      <c r="I257" s="124"/>
      <c r="J257" s="218"/>
      <c r="K257" s="67"/>
      <c r="L257" s="67"/>
      <c r="M257" s="67"/>
      <c r="N257" s="67"/>
      <c r="O257" s="67"/>
      <c r="P257" s="67"/>
      <c r="Q257" s="67"/>
      <c r="R257" s="67"/>
      <c r="S257" s="67"/>
      <c r="T257" s="67"/>
      <c r="U257" s="67"/>
      <c r="V257" s="67"/>
      <c r="W257" s="67"/>
      <c r="X257" s="67"/>
      <c r="Y257" s="67"/>
    </row>
    <row r="258" spans="1:25" ht="15.75" customHeight="1" x14ac:dyDescent="0.2">
      <c r="A258" s="122"/>
      <c r="B258" s="122"/>
      <c r="C258" s="61"/>
      <c r="D258" s="67"/>
      <c r="E258" s="67"/>
      <c r="F258" s="67"/>
      <c r="G258" s="218"/>
      <c r="H258" s="410"/>
      <c r="I258" s="124"/>
      <c r="J258" s="218"/>
      <c r="K258" s="67"/>
      <c r="L258" s="67"/>
      <c r="M258" s="67"/>
      <c r="N258" s="67"/>
      <c r="O258" s="67"/>
      <c r="P258" s="67"/>
      <c r="Q258" s="67"/>
      <c r="R258" s="67"/>
      <c r="S258" s="67"/>
      <c r="T258" s="67"/>
      <c r="U258" s="67"/>
      <c r="V258" s="67"/>
      <c r="W258" s="67"/>
      <c r="X258" s="67"/>
      <c r="Y258" s="67"/>
    </row>
    <row r="259" spans="1:25" ht="15.75" customHeight="1" x14ac:dyDescent="0.2">
      <c r="A259" s="122"/>
      <c r="B259" s="122"/>
      <c r="C259" s="61"/>
      <c r="D259" s="67"/>
      <c r="E259" s="67"/>
      <c r="F259" s="67"/>
      <c r="G259" s="218"/>
      <c r="H259" s="410"/>
      <c r="I259" s="124"/>
      <c r="J259" s="218"/>
      <c r="K259" s="67"/>
      <c r="L259" s="67"/>
      <c r="M259" s="67"/>
      <c r="N259" s="67"/>
      <c r="O259" s="67"/>
      <c r="P259" s="67"/>
      <c r="Q259" s="67"/>
      <c r="R259" s="67"/>
      <c r="S259" s="67"/>
      <c r="T259" s="67"/>
      <c r="U259" s="67"/>
      <c r="V259" s="67"/>
      <c r="W259" s="67"/>
      <c r="X259" s="67"/>
      <c r="Y259" s="67"/>
    </row>
    <row r="260" spans="1:25" ht="15.75" customHeight="1" x14ac:dyDescent="0.2">
      <c r="A260" s="122"/>
      <c r="B260" s="122"/>
      <c r="C260" s="61"/>
      <c r="D260" s="67"/>
      <c r="E260" s="67"/>
      <c r="F260" s="67"/>
      <c r="G260" s="218"/>
      <c r="H260" s="410"/>
      <c r="I260" s="124"/>
      <c r="J260" s="218"/>
      <c r="K260" s="67"/>
      <c r="L260" s="67"/>
      <c r="M260" s="67"/>
      <c r="N260" s="67"/>
      <c r="O260" s="67"/>
      <c r="P260" s="67"/>
      <c r="Q260" s="67"/>
      <c r="R260" s="67"/>
      <c r="S260" s="67"/>
      <c r="T260" s="67"/>
      <c r="U260" s="67"/>
      <c r="V260" s="67"/>
      <c r="W260" s="67"/>
      <c r="X260" s="67"/>
      <c r="Y260" s="67"/>
    </row>
    <row r="261" spans="1:25" ht="15.75" customHeight="1" x14ac:dyDescent="0.2">
      <c r="A261" s="122"/>
      <c r="B261" s="122"/>
      <c r="C261" s="61"/>
      <c r="D261" s="67"/>
      <c r="E261" s="67"/>
      <c r="F261" s="67"/>
      <c r="G261" s="218"/>
      <c r="H261" s="410"/>
      <c r="I261" s="124"/>
      <c r="J261" s="218"/>
      <c r="K261" s="67"/>
      <c r="L261" s="67"/>
      <c r="M261" s="67"/>
      <c r="N261" s="67"/>
      <c r="O261" s="67"/>
      <c r="P261" s="67"/>
      <c r="Q261" s="67"/>
      <c r="R261" s="67"/>
      <c r="S261" s="67"/>
      <c r="T261" s="67"/>
      <c r="U261" s="67"/>
      <c r="V261" s="67"/>
      <c r="W261" s="67"/>
      <c r="X261" s="67"/>
      <c r="Y261" s="67"/>
    </row>
    <row r="262" spans="1:25" ht="15.75" customHeight="1" x14ac:dyDescent="0.2">
      <c r="A262" s="122"/>
      <c r="B262" s="122"/>
      <c r="C262" s="61"/>
      <c r="D262" s="67"/>
      <c r="E262" s="67"/>
      <c r="F262" s="67"/>
      <c r="G262" s="218"/>
      <c r="H262" s="410"/>
      <c r="I262" s="124"/>
      <c r="J262" s="218"/>
      <c r="K262" s="67"/>
      <c r="L262" s="67"/>
      <c r="M262" s="67"/>
      <c r="N262" s="67"/>
      <c r="O262" s="67"/>
      <c r="P262" s="67"/>
      <c r="Q262" s="67"/>
      <c r="R262" s="67"/>
      <c r="S262" s="67"/>
      <c r="T262" s="67"/>
      <c r="U262" s="67"/>
      <c r="V262" s="67"/>
      <c r="W262" s="67"/>
      <c r="X262" s="67"/>
      <c r="Y262" s="67"/>
    </row>
    <row r="263" spans="1:25" ht="15.75" customHeight="1" x14ac:dyDescent="0.2">
      <c r="A263" s="122"/>
      <c r="B263" s="122"/>
      <c r="C263" s="61"/>
      <c r="D263" s="67"/>
      <c r="E263" s="67"/>
      <c r="F263" s="67"/>
      <c r="G263" s="218"/>
      <c r="H263" s="410"/>
      <c r="I263" s="124"/>
      <c r="J263" s="218"/>
      <c r="K263" s="67"/>
      <c r="L263" s="67"/>
      <c r="M263" s="67"/>
      <c r="N263" s="67"/>
      <c r="O263" s="67"/>
      <c r="P263" s="67"/>
      <c r="Q263" s="67"/>
      <c r="R263" s="67"/>
      <c r="S263" s="67"/>
      <c r="T263" s="67"/>
      <c r="U263" s="67"/>
      <c r="V263" s="67"/>
      <c r="W263" s="67"/>
      <c r="X263" s="67"/>
      <c r="Y263" s="67"/>
    </row>
    <row r="264" spans="1:25" ht="15.75" customHeight="1" x14ac:dyDescent="0.2">
      <c r="A264" s="122"/>
      <c r="B264" s="122"/>
      <c r="C264" s="61"/>
      <c r="D264" s="67"/>
      <c r="E264" s="67"/>
      <c r="F264" s="67"/>
      <c r="G264" s="218"/>
      <c r="H264" s="410"/>
      <c r="I264" s="124"/>
      <c r="J264" s="218"/>
      <c r="K264" s="67"/>
      <c r="L264" s="67"/>
      <c r="M264" s="67"/>
      <c r="N264" s="67"/>
      <c r="O264" s="67"/>
      <c r="P264" s="67"/>
      <c r="Q264" s="67"/>
      <c r="R264" s="67"/>
      <c r="S264" s="67"/>
      <c r="T264" s="67"/>
      <c r="U264" s="67"/>
      <c r="V264" s="67"/>
      <c r="W264" s="67"/>
      <c r="X264" s="67"/>
      <c r="Y264" s="67"/>
    </row>
    <row r="265" spans="1:25" ht="15.75" customHeight="1" x14ac:dyDescent="0.2">
      <c r="A265" s="122"/>
      <c r="B265" s="122"/>
      <c r="C265" s="61"/>
      <c r="D265" s="67"/>
      <c r="E265" s="67"/>
      <c r="F265" s="67"/>
      <c r="G265" s="218"/>
      <c r="H265" s="410"/>
      <c r="I265" s="124"/>
      <c r="J265" s="218"/>
      <c r="K265" s="67"/>
      <c r="L265" s="67"/>
      <c r="M265" s="67"/>
      <c r="N265" s="67"/>
      <c r="O265" s="67"/>
      <c r="P265" s="67"/>
      <c r="Q265" s="67"/>
      <c r="R265" s="67"/>
      <c r="S265" s="67"/>
      <c r="T265" s="67"/>
      <c r="U265" s="67"/>
      <c r="V265" s="67"/>
      <c r="W265" s="67"/>
      <c r="X265" s="67"/>
      <c r="Y265" s="67"/>
    </row>
    <row r="266" spans="1:25" ht="15.75" customHeight="1" x14ac:dyDescent="0.2">
      <c r="A266" s="122"/>
      <c r="B266" s="122"/>
      <c r="C266" s="61"/>
      <c r="D266" s="67"/>
      <c r="E266" s="67"/>
      <c r="F266" s="67"/>
      <c r="G266" s="218"/>
      <c r="H266" s="410"/>
      <c r="I266" s="124"/>
      <c r="J266" s="218"/>
      <c r="K266" s="67"/>
      <c r="L266" s="67"/>
      <c r="M266" s="67"/>
      <c r="N266" s="67"/>
      <c r="O266" s="67"/>
      <c r="P266" s="67"/>
      <c r="Q266" s="67"/>
      <c r="R266" s="67"/>
      <c r="S266" s="67"/>
      <c r="T266" s="67"/>
      <c r="U266" s="67"/>
      <c r="V266" s="67"/>
      <c r="W266" s="67"/>
      <c r="X266" s="67"/>
      <c r="Y266" s="67"/>
    </row>
    <row r="267" spans="1:25" ht="15.75" customHeight="1" x14ac:dyDescent="0.2">
      <c r="A267" s="122"/>
      <c r="B267" s="122"/>
      <c r="C267" s="61"/>
      <c r="D267" s="67"/>
      <c r="E267" s="67"/>
      <c r="F267" s="67"/>
      <c r="G267" s="218"/>
      <c r="H267" s="410"/>
      <c r="I267" s="124"/>
      <c r="J267" s="218"/>
      <c r="K267" s="67"/>
      <c r="L267" s="67"/>
      <c r="M267" s="67"/>
      <c r="N267" s="67"/>
      <c r="O267" s="67"/>
      <c r="P267" s="67"/>
      <c r="Q267" s="67"/>
      <c r="R267" s="67"/>
      <c r="S267" s="67"/>
      <c r="T267" s="67"/>
      <c r="U267" s="67"/>
      <c r="V267" s="67"/>
      <c r="W267" s="67"/>
      <c r="X267" s="67"/>
      <c r="Y267" s="67"/>
    </row>
    <row r="268" spans="1:25" ht="15.75" customHeight="1" x14ac:dyDescent="0.2">
      <c r="A268" s="122"/>
      <c r="B268" s="122"/>
      <c r="C268" s="61"/>
      <c r="D268" s="67"/>
      <c r="E268" s="67"/>
      <c r="F268" s="67"/>
      <c r="G268" s="218"/>
      <c r="H268" s="410"/>
      <c r="I268" s="124"/>
      <c r="J268" s="218"/>
      <c r="K268" s="67"/>
      <c r="L268" s="67"/>
      <c r="M268" s="67"/>
      <c r="N268" s="67"/>
      <c r="O268" s="67"/>
      <c r="P268" s="67"/>
      <c r="Q268" s="67"/>
      <c r="R268" s="67"/>
      <c r="S268" s="67"/>
      <c r="T268" s="67"/>
      <c r="U268" s="67"/>
      <c r="V268" s="67"/>
      <c r="W268" s="67"/>
      <c r="X268" s="67"/>
      <c r="Y268" s="67"/>
    </row>
    <row r="269" spans="1:25" ht="15.75" customHeight="1" x14ac:dyDescent="0.2">
      <c r="A269" s="122"/>
      <c r="B269" s="122"/>
      <c r="C269" s="61"/>
      <c r="D269" s="67"/>
      <c r="E269" s="67"/>
      <c r="F269" s="67"/>
      <c r="G269" s="218"/>
      <c r="H269" s="410"/>
      <c r="I269" s="124"/>
      <c r="J269" s="218"/>
      <c r="K269" s="67"/>
      <c r="L269" s="67"/>
      <c r="M269" s="67"/>
      <c r="N269" s="67"/>
      <c r="O269" s="67"/>
      <c r="P269" s="67"/>
      <c r="Q269" s="67"/>
      <c r="R269" s="67"/>
      <c r="S269" s="67"/>
      <c r="T269" s="67"/>
      <c r="U269" s="67"/>
      <c r="V269" s="67"/>
      <c r="W269" s="67"/>
      <c r="X269" s="67"/>
      <c r="Y269" s="67"/>
    </row>
    <row r="270" spans="1:25" ht="15.75" customHeight="1" x14ac:dyDescent="0.2">
      <c r="A270" s="122"/>
      <c r="B270" s="122"/>
      <c r="C270" s="61"/>
      <c r="D270" s="67"/>
      <c r="E270" s="67"/>
      <c r="F270" s="67"/>
      <c r="G270" s="218"/>
      <c r="H270" s="410"/>
      <c r="I270" s="124"/>
      <c r="J270" s="218"/>
      <c r="K270" s="67"/>
      <c r="L270" s="67"/>
      <c r="M270" s="67"/>
      <c r="N270" s="67"/>
      <c r="O270" s="67"/>
      <c r="P270" s="67"/>
      <c r="Q270" s="67"/>
      <c r="R270" s="67"/>
      <c r="S270" s="67"/>
      <c r="T270" s="67"/>
      <c r="U270" s="67"/>
      <c r="V270" s="67"/>
      <c r="W270" s="67"/>
      <c r="X270" s="67"/>
      <c r="Y270" s="67"/>
    </row>
    <row r="271" spans="1:25" ht="15.75" customHeight="1" x14ac:dyDescent="0.2">
      <c r="A271" s="122"/>
      <c r="B271" s="122"/>
      <c r="C271" s="61"/>
      <c r="D271" s="67"/>
      <c r="E271" s="67"/>
      <c r="F271" s="67"/>
      <c r="G271" s="218"/>
      <c r="H271" s="410"/>
      <c r="I271" s="124"/>
      <c r="J271" s="218"/>
      <c r="K271" s="67"/>
      <c r="L271" s="67"/>
      <c r="M271" s="67"/>
      <c r="N271" s="67"/>
      <c r="O271" s="67"/>
      <c r="P271" s="67"/>
      <c r="Q271" s="67"/>
      <c r="R271" s="67"/>
      <c r="S271" s="67"/>
      <c r="T271" s="67"/>
      <c r="U271" s="67"/>
      <c r="V271" s="67"/>
      <c r="W271" s="67"/>
      <c r="X271" s="67"/>
      <c r="Y271" s="67"/>
    </row>
    <row r="272" spans="1:25" ht="15.75" customHeight="1" x14ac:dyDescent="0.2">
      <c r="A272" s="122"/>
      <c r="B272" s="122"/>
      <c r="C272" s="61"/>
      <c r="D272" s="67"/>
      <c r="E272" s="67"/>
      <c r="F272" s="67"/>
      <c r="G272" s="218"/>
      <c r="H272" s="410"/>
      <c r="I272" s="124"/>
      <c r="J272" s="218"/>
      <c r="K272" s="67"/>
      <c r="L272" s="67"/>
      <c r="M272" s="67"/>
      <c r="N272" s="67"/>
      <c r="O272" s="67"/>
      <c r="P272" s="67"/>
      <c r="Q272" s="67"/>
      <c r="R272" s="67"/>
      <c r="S272" s="67"/>
      <c r="T272" s="67"/>
      <c r="U272" s="67"/>
      <c r="V272" s="67"/>
      <c r="W272" s="67"/>
      <c r="X272" s="67"/>
      <c r="Y272" s="67"/>
    </row>
    <row r="273" spans="1:25" ht="15.75" customHeight="1" x14ac:dyDescent="0.2">
      <c r="A273" s="122"/>
      <c r="B273" s="122"/>
      <c r="C273" s="61"/>
      <c r="D273" s="67"/>
      <c r="E273" s="67"/>
      <c r="F273" s="67"/>
      <c r="G273" s="218"/>
      <c r="H273" s="410"/>
      <c r="I273" s="124"/>
      <c r="J273" s="218"/>
      <c r="K273" s="67"/>
      <c r="L273" s="67"/>
      <c r="M273" s="67"/>
      <c r="N273" s="67"/>
      <c r="O273" s="67"/>
      <c r="P273" s="67"/>
      <c r="Q273" s="67"/>
      <c r="R273" s="67"/>
      <c r="S273" s="67"/>
      <c r="T273" s="67"/>
      <c r="U273" s="67"/>
      <c r="V273" s="67"/>
      <c r="W273" s="67"/>
      <c r="X273" s="67"/>
      <c r="Y273" s="67"/>
    </row>
    <row r="274" spans="1:25" ht="15.75" customHeight="1" x14ac:dyDescent="0.2">
      <c r="A274" s="122"/>
      <c r="B274" s="122"/>
      <c r="C274" s="61"/>
      <c r="D274" s="67"/>
      <c r="E274" s="67"/>
      <c r="F274" s="67"/>
      <c r="G274" s="218"/>
      <c r="H274" s="410"/>
      <c r="I274" s="124"/>
      <c r="J274" s="218"/>
      <c r="K274" s="67"/>
      <c r="L274" s="67"/>
      <c r="M274" s="67"/>
      <c r="N274" s="67"/>
      <c r="O274" s="67"/>
      <c r="P274" s="67"/>
      <c r="Q274" s="67"/>
      <c r="R274" s="67"/>
      <c r="S274" s="67"/>
      <c r="T274" s="67"/>
      <c r="U274" s="67"/>
      <c r="V274" s="67"/>
      <c r="W274" s="67"/>
      <c r="X274" s="67"/>
      <c r="Y274" s="67"/>
    </row>
    <row r="275" spans="1:25" ht="15.75" customHeight="1" x14ac:dyDescent="0.2">
      <c r="A275" s="122"/>
      <c r="B275" s="122"/>
      <c r="C275" s="61"/>
      <c r="D275" s="67"/>
      <c r="E275" s="67"/>
      <c r="F275" s="67"/>
      <c r="G275" s="218"/>
      <c r="H275" s="410"/>
      <c r="I275" s="124"/>
      <c r="J275" s="218"/>
      <c r="K275" s="67"/>
      <c r="L275" s="67"/>
      <c r="M275" s="67"/>
      <c r="N275" s="67"/>
      <c r="O275" s="67"/>
      <c r="P275" s="67"/>
      <c r="Q275" s="67"/>
      <c r="R275" s="67"/>
      <c r="S275" s="67"/>
      <c r="T275" s="67"/>
      <c r="U275" s="67"/>
      <c r="V275" s="67"/>
      <c r="W275" s="67"/>
      <c r="X275" s="67"/>
      <c r="Y275" s="67"/>
    </row>
    <row r="276" spans="1:25" ht="15.75" customHeight="1" x14ac:dyDescent="0.2">
      <c r="A276" s="122"/>
      <c r="B276" s="122"/>
      <c r="C276" s="61"/>
      <c r="D276" s="67"/>
      <c r="E276" s="67"/>
      <c r="F276" s="67"/>
      <c r="G276" s="218"/>
      <c r="H276" s="410"/>
      <c r="I276" s="124"/>
      <c r="J276" s="218"/>
      <c r="K276" s="67"/>
      <c r="L276" s="67"/>
      <c r="M276" s="67"/>
      <c r="N276" s="67"/>
      <c r="O276" s="67"/>
      <c r="P276" s="67"/>
      <c r="Q276" s="67"/>
      <c r="R276" s="67"/>
      <c r="S276" s="67"/>
      <c r="T276" s="67"/>
      <c r="U276" s="67"/>
      <c r="V276" s="67"/>
      <c r="W276" s="67"/>
      <c r="X276" s="67"/>
      <c r="Y276" s="67"/>
    </row>
    <row r="277" spans="1:25" ht="15.75" customHeight="1" x14ac:dyDescent="0.2">
      <c r="A277" s="122"/>
      <c r="B277" s="122"/>
      <c r="C277" s="61"/>
      <c r="D277" s="67"/>
      <c r="E277" s="67"/>
      <c r="F277" s="67"/>
      <c r="G277" s="218"/>
      <c r="H277" s="410"/>
      <c r="I277" s="124"/>
      <c r="J277" s="218"/>
      <c r="K277" s="67"/>
      <c r="L277" s="67"/>
      <c r="M277" s="67"/>
      <c r="N277" s="67"/>
      <c r="O277" s="67"/>
      <c r="P277" s="67"/>
      <c r="Q277" s="67"/>
      <c r="R277" s="67"/>
      <c r="S277" s="67"/>
      <c r="T277" s="67"/>
      <c r="U277" s="67"/>
      <c r="V277" s="67"/>
      <c r="W277" s="67"/>
      <c r="X277" s="67"/>
      <c r="Y277" s="67"/>
    </row>
    <row r="278" spans="1:25" ht="15.75" customHeight="1" x14ac:dyDescent="0.2">
      <c r="A278" s="122"/>
      <c r="B278" s="122"/>
      <c r="C278" s="61"/>
      <c r="D278" s="67"/>
      <c r="E278" s="67"/>
      <c r="F278" s="67"/>
      <c r="G278" s="218"/>
      <c r="H278" s="410"/>
      <c r="I278" s="124"/>
      <c r="J278" s="218"/>
      <c r="K278" s="67"/>
      <c r="L278" s="67"/>
      <c r="M278" s="67"/>
      <c r="N278" s="67"/>
      <c r="O278" s="67"/>
      <c r="P278" s="67"/>
      <c r="Q278" s="67"/>
      <c r="R278" s="67"/>
      <c r="S278" s="67"/>
      <c r="T278" s="67"/>
      <c r="U278" s="67"/>
      <c r="V278" s="67"/>
      <c r="W278" s="67"/>
      <c r="X278" s="67"/>
      <c r="Y278" s="67"/>
    </row>
    <row r="279" spans="1:25" ht="15.75" customHeight="1" x14ac:dyDescent="0.2">
      <c r="A279" s="122"/>
      <c r="B279" s="122"/>
      <c r="C279" s="61"/>
      <c r="D279" s="67"/>
      <c r="E279" s="67"/>
      <c r="F279" s="67"/>
      <c r="G279" s="218"/>
      <c r="H279" s="410"/>
      <c r="I279" s="124"/>
      <c r="J279" s="218"/>
      <c r="K279" s="67"/>
      <c r="L279" s="67"/>
      <c r="M279" s="67"/>
      <c r="N279" s="67"/>
      <c r="O279" s="67"/>
      <c r="P279" s="67"/>
      <c r="Q279" s="67"/>
      <c r="R279" s="67"/>
      <c r="S279" s="67"/>
      <c r="T279" s="67"/>
      <c r="U279" s="67"/>
      <c r="V279" s="67"/>
      <c r="W279" s="67"/>
      <c r="X279" s="67"/>
      <c r="Y279" s="67"/>
    </row>
    <row r="280" spans="1:25" ht="15.75" customHeight="1" x14ac:dyDescent="0.2">
      <c r="A280" s="122"/>
      <c r="B280" s="122"/>
      <c r="C280" s="61"/>
      <c r="D280" s="67"/>
      <c r="E280" s="67"/>
      <c r="F280" s="67"/>
      <c r="G280" s="218"/>
      <c r="H280" s="410"/>
      <c r="I280" s="124"/>
      <c r="J280" s="218"/>
      <c r="K280" s="67"/>
      <c r="L280" s="67"/>
      <c r="M280" s="67"/>
      <c r="N280" s="67"/>
      <c r="O280" s="67"/>
      <c r="P280" s="67"/>
      <c r="Q280" s="67"/>
      <c r="R280" s="67"/>
      <c r="S280" s="67"/>
      <c r="T280" s="67"/>
      <c r="U280" s="67"/>
      <c r="V280" s="67"/>
      <c r="W280" s="67"/>
      <c r="X280" s="67"/>
      <c r="Y280" s="67"/>
    </row>
    <row r="281" spans="1:25" ht="15.75" customHeight="1" x14ac:dyDescent="0.2">
      <c r="A281" s="122"/>
      <c r="B281" s="122"/>
      <c r="C281" s="61"/>
      <c r="D281" s="67"/>
      <c r="E281" s="67"/>
      <c r="F281" s="67"/>
      <c r="G281" s="218"/>
      <c r="H281" s="410"/>
      <c r="I281" s="124"/>
      <c r="J281" s="218"/>
      <c r="K281" s="67"/>
      <c r="L281" s="67"/>
      <c r="M281" s="67"/>
      <c r="N281" s="67"/>
      <c r="O281" s="67"/>
      <c r="P281" s="67"/>
      <c r="Q281" s="67"/>
      <c r="R281" s="67"/>
      <c r="S281" s="67"/>
      <c r="T281" s="67"/>
      <c r="U281" s="67"/>
      <c r="V281" s="67"/>
      <c r="W281" s="67"/>
      <c r="X281" s="67"/>
      <c r="Y281" s="67"/>
    </row>
    <row r="282" spans="1:25" ht="15.75" customHeight="1" x14ac:dyDescent="0.2">
      <c r="A282" s="122"/>
      <c r="B282" s="122"/>
      <c r="C282" s="61"/>
      <c r="D282" s="67"/>
      <c r="E282" s="67"/>
      <c r="F282" s="67"/>
      <c r="G282" s="218"/>
      <c r="H282" s="410"/>
      <c r="I282" s="124"/>
      <c r="J282" s="218"/>
      <c r="K282" s="67"/>
      <c r="L282" s="67"/>
      <c r="M282" s="67"/>
      <c r="N282" s="67"/>
      <c r="O282" s="67"/>
      <c r="P282" s="67"/>
      <c r="Q282" s="67"/>
      <c r="R282" s="67"/>
      <c r="S282" s="67"/>
      <c r="T282" s="67"/>
      <c r="U282" s="67"/>
      <c r="V282" s="67"/>
      <c r="W282" s="67"/>
      <c r="X282" s="67"/>
      <c r="Y282" s="67"/>
    </row>
    <row r="283" spans="1:25" ht="15.75" customHeight="1" x14ac:dyDescent="0.2">
      <c r="A283" s="122"/>
      <c r="B283" s="122"/>
      <c r="C283" s="61"/>
      <c r="D283" s="67"/>
      <c r="E283" s="67"/>
      <c r="F283" s="67"/>
      <c r="G283" s="218"/>
      <c r="H283" s="410"/>
      <c r="I283" s="124"/>
      <c r="J283" s="218"/>
      <c r="K283" s="67"/>
      <c r="L283" s="67"/>
      <c r="M283" s="67"/>
      <c r="N283" s="67"/>
      <c r="O283" s="67"/>
      <c r="P283" s="67"/>
      <c r="Q283" s="67"/>
      <c r="R283" s="67"/>
      <c r="S283" s="67"/>
      <c r="T283" s="67"/>
      <c r="U283" s="67"/>
      <c r="V283" s="67"/>
      <c r="W283" s="67"/>
      <c r="X283" s="67"/>
      <c r="Y283" s="67"/>
    </row>
    <row r="284" spans="1:25" ht="15.75" customHeight="1" x14ac:dyDescent="0.2">
      <c r="A284" s="122"/>
      <c r="B284" s="122"/>
      <c r="C284" s="61"/>
      <c r="D284" s="67"/>
      <c r="E284" s="67"/>
      <c r="F284" s="67"/>
      <c r="G284" s="218"/>
      <c r="H284" s="410"/>
      <c r="I284" s="124"/>
      <c r="J284" s="218"/>
      <c r="K284" s="67"/>
      <c r="L284" s="67"/>
      <c r="M284" s="67"/>
      <c r="N284" s="67"/>
      <c r="O284" s="67"/>
      <c r="P284" s="67"/>
      <c r="Q284" s="67"/>
      <c r="R284" s="67"/>
      <c r="S284" s="67"/>
      <c r="T284" s="67"/>
      <c r="U284" s="67"/>
      <c r="V284" s="67"/>
      <c r="W284" s="67"/>
      <c r="X284" s="67"/>
      <c r="Y284" s="67"/>
    </row>
    <row r="285" spans="1:25" ht="15.75" customHeight="1" x14ac:dyDescent="0.2">
      <c r="A285" s="122"/>
      <c r="B285" s="122"/>
      <c r="C285" s="61"/>
      <c r="D285" s="67"/>
      <c r="E285" s="67"/>
      <c r="F285" s="67"/>
      <c r="G285" s="218"/>
      <c r="H285" s="410"/>
      <c r="I285" s="124"/>
      <c r="J285" s="218"/>
      <c r="K285" s="67"/>
      <c r="L285" s="67"/>
      <c r="M285" s="67"/>
      <c r="N285" s="67"/>
      <c r="O285" s="67"/>
      <c r="P285" s="67"/>
      <c r="Q285" s="67"/>
      <c r="R285" s="67"/>
      <c r="S285" s="67"/>
      <c r="T285" s="67"/>
      <c r="U285" s="67"/>
      <c r="V285" s="67"/>
      <c r="W285" s="67"/>
      <c r="X285" s="67"/>
      <c r="Y285" s="67"/>
    </row>
    <row r="286" spans="1:25" ht="15.75" customHeight="1" x14ac:dyDescent="0.2">
      <c r="A286" s="122"/>
      <c r="B286" s="122"/>
      <c r="C286" s="61"/>
      <c r="D286" s="67"/>
      <c r="E286" s="67"/>
      <c r="F286" s="67"/>
      <c r="G286" s="218"/>
      <c r="H286" s="410"/>
      <c r="I286" s="124"/>
      <c r="J286" s="218"/>
      <c r="K286" s="67"/>
      <c r="L286" s="67"/>
      <c r="M286" s="67"/>
      <c r="N286" s="67"/>
      <c r="O286" s="67"/>
      <c r="P286" s="67"/>
      <c r="Q286" s="67"/>
      <c r="R286" s="67"/>
      <c r="S286" s="67"/>
      <c r="T286" s="67"/>
      <c r="U286" s="67"/>
      <c r="V286" s="67"/>
      <c r="W286" s="67"/>
      <c r="X286" s="67"/>
      <c r="Y286" s="67"/>
    </row>
    <row r="287" spans="1:25" ht="15.75" customHeight="1" x14ac:dyDescent="0.2">
      <c r="A287" s="122"/>
      <c r="B287" s="122"/>
      <c r="C287" s="61"/>
      <c r="D287" s="67"/>
      <c r="E287" s="67"/>
      <c r="F287" s="67"/>
      <c r="G287" s="218"/>
      <c r="H287" s="410"/>
      <c r="I287" s="124"/>
      <c r="J287" s="218"/>
      <c r="K287" s="67"/>
      <c r="L287" s="67"/>
      <c r="M287" s="67"/>
      <c r="N287" s="67"/>
      <c r="O287" s="67"/>
      <c r="P287" s="67"/>
      <c r="Q287" s="67"/>
      <c r="R287" s="67"/>
      <c r="S287" s="67"/>
      <c r="T287" s="67"/>
      <c r="U287" s="67"/>
      <c r="V287" s="67"/>
      <c r="W287" s="67"/>
      <c r="X287" s="67"/>
      <c r="Y287" s="67"/>
    </row>
    <row r="288" spans="1:25" ht="15.75" customHeight="1" x14ac:dyDescent="0.2">
      <c r="A288" s="122"/>
      <c r="B288" s="122"/>
      <c r="C288" s="61"/>
      <c r="D288" s="67"/>
      <c r="E288" s="67"/>
      <c r="F288" s="67"/>
      <c r="G288" s="218"/>
      <c r="H288" s="410"/>
      <c r="I288" s="124"/>
      <c r="J288" s="218"/>
      <c r="K288" s="67"/>
      <c r="L288" s="67"/>
      <c r="M288" s="67"/>
      <c r="N288" s="67"/>
      <c r="O288" s="67"/>
      <c r="P288" s="67"/>
      <c r="Q288" s="67"/>
      <c r="R288" s="67"/>
      <c r="S288" s="67"/>
      <c r="T288" s="67"/>
      <c r="U288" s="67"/>
      <c r="V288" s="67"/>
      <c r="W288" s="67"/>
      <c r="X288" s="67"/>
      <c r="Y288" s="67"/>
    </row>
    <row r="289" spans="1:25" ht="15.75" customHeight="1" x14ac:dyDescent="0.2">
      <c r="A289" s="122"/>
      <c r="B289" s="122"/>
      <c r="C289" s="61"/>
      <c r="D289" s="67"/>
      <c r="E289" s="67"/>
      <c r="F289" s="67"/>
      <c r="G289" s="218"/>
      <c r="H289" s="410"/>
      <c r="I289" s="124"/>
      <c r="J289" s="218"/>
      <c r="K289" s="67"/>
      <c r="L289" s="67"/>
      <c r="M289" s="67"/>
      <c r="N289" s="67"/>
      <c r="O289" s="67"/>
      <c r="P289" s="67"/>
      <c r="Q289" s="67"/>
      <c r="R289" s="67"/>
      <c r="S289" s="67"/>
      <c r="T289" s="67"/>
      <c r="U289" s="67"/>
      <c r="V289" s="67"/>
      <c r="W289" s="67"/>
      <c r="X289" s="67"/>
      <c r="Y289" s="67"/>
    </row>
    <row r="290" spans="1:25" ht="15.75" customHeight="1" x14ac:dyDescent="0.2">
      <c r="A290" s="122"/>
      <c r="B290" s="122"/>
      <c r="C290" s="61"/>
      <c r="D290" s="67"/>
      <c r="E290" s="67"/>
      <c r="F290" s="67"/>
      <c r="G290" s="218"/>
      <c r="H290" s="410"/>
      <c r="I290" s="124"/>
      <c r="J290" s="218"/>
      <c r="K290" s="67"/>
      <c r="L290" s="67"/>
      <c r="M290" s="67"/>
      <c r="N290" s="67"/>
      <c r="O290" s="67"/>
      <c r="P290" s="67"/>
      <c r="Q290" s="67"/>
      <c r="R290" s="67"/>
      <c r="S290" s="67"/>
      <c r="T290" s="67"/>
      <c r="U290" s="67"/>
      <c r="V290" s="67"/>
      <c r="W290" s="67"/>
      <c r="X290" s="67"/>
      <c r="Y290" s="67"/>
    </row>
    <row r="291" spans="1:25" ht="15.75" customHeight="1" x14ac:dyDescent="0.2">
      <c r="A291" s="122"/>
      <c r="B291" s="122"/>
      <c r="C291" s="61"/>
      <c r="D291" s="67"/>
      <c r="E291" s="67"/>
      <c r="F291" s="67"/>
      <c r="G291" s="218"/>
      <c r="H291" s="410"/>
      <c r="I291" s="124"/>
      <c r="J291" s="218"/>
      <c r="K291" s="67"/>
      <c r="L291" s="67"/>
      <c r="M291" s="67"/>
      <c r="N291" s="67"/>
      <c r="O291" s="67"/>
      <c r="P291" s="67"/>
      <c r="Q291" s="67"/>
      <c r="R291" s="67"/>
      <c r="S291" s="67"/>
      <c r="T291" s="67"/>
      <c r="U291" s="67"/>
      <c r="V291" s="67"/>
      <c r="W291" s="67"/>
      <c r="X291" s="67"/>
      <c r="Y291" s="67"/>
    </row>
    <row r="292" spans="1:25" ht="15.75" customHeight="1" x14ac:dyDescent="0.2">
      <c r="A292" s="122"/>
      <c r="B292" s="122"/>
      <c r="C292" s="61"/>
      <c r="D292" s="67"/>
      <c r="E292" s="67"/>
      <c r="F292" s="67"/>
      <c r="G292" s="218"/>
      <c r="H292" s="410"/>
      <c r="I292" s="124"/>
      <c r="J292" s="218"/>
      <c r="K292" s="67"/>
      <c r="L292" s="67"/>
      <c r="M292" s="67"/>
      <c r="N292" s="67"/>
      <c r="O292" s="67"/>
      <c r="P292" s="67"/>
      <c r="Q292" s="67"/>
      <c r="R292" s="67"/>
      <c r="S292" s="67"/>
      <c r="T292" s="67"/>
      <c r="U292" s="67"/>
      <c r="V292" s="67"/>
      <c r="W292" s="67"/>
      <c r="X292" s="67"/>
      <c r="Y292" s="67"/>
    </row>
    <row r="293" spans="1:25" ht="15.75" customHeight="1" x14ac:dyDescent="0.2">
      <c r="A293" s="122"/>
      <c r="B293" s="122"/>
      <c r="C293" s="61"/>
      <c r="D293" s="67"/>
      <c r="E293" s="67"/>
      <c r="F293" s="67"/>
      <c r="G293" s="218"/>
      <c r="H293" s="410"/>
      <c r="I293" s="124"/>
      <c r="J293" s="218"/>
      <c r="K293" s="67"/>
      <c r="L293" s="67"/>
      <c r="M293" s="67"/>
      <c r="N293" s="67"/>
      <c r="O293" s="67"/>
      <c r="P293" s="67"/>
      <c r="Q293" s="67"/>
      <c r="R293" s="67"/>
      <c r="S293" s="67"/>
      <c r="T293" s="67"/>
      <c r="U293" s="67"/>
      <c r="V293" s="67"/>
      <c r="W293" s="67"/>
      <c r="X293" s="67"/>
      <c r="Y293" s="67"/>
    </row>
    <row r="294" spans="1:25" ht="15.75" customHeight="1" x14ac:dyDescent="0.2">
      <c r="A294" s="122"/>
      <c r="B294" s="122"/>
      <c r="C294" s="61"/>
      <c r="D294" s="67"/>
      <c r="E294" s="67"/>
      <c r="F294" s="67"/>
      <c r="G294" s="218"/>
      <c r="H294" s="410"/>
      <c r="I294" s="124"/>
      <c r="J294" s="218"/>
      <c r="K294" s="67"/>
      <c r="L294" s="67"/>
      <c r="M294" s="67"/>
      <c r="N294" s="67"/>
      <c r="O294" s="67"/>
      <c r="P294" s="67"/>
      <c r="Q294" s="67"/>
      <c r="R294" s="67"/>
      <c r="S294" s="67"/>
      <c r="T294" s="67"/>
      <c r="U294" s="67"/>
      <c r="V294" s="67"/>
      <c r="W294" s="67"/>
      <c r="X294" s="67"/>
      <c r="Y294" s="67"/>
    </row>
    <row r="295" spans="1:25" ht="15.75" customHeight="1" x14ac:dyDescent="0.2">
      <c r="A295" s="122"/>
      <c r="B295" s="122"/>
      <c r="C295" s="61"/>
      <c r="D295" s="67"/>
      <c r="E295" s="67"/>
      <c r="F295" s="67"/>
      <c r="G295" s="218"/>
      <c r="H295" s="410"/>
      <c r="I295" s="124"/>
      <c r="J295" s="218"/>
      <c r="K295" s="67"/>
      <c r="L295" s="67"/>
      <c r="M295" s="67"/>
      <c r="N295" s="67"/>
      <c r="O295" s="67"/>
      <c r="P295" s="67"/>
      <c r="Q295" s="67"/>
      <c r="R295" s="67"/>
      <c r="S295" s="67"/>
      <c r="T295" s="67"/>
      <c r="U295" s="67"/>
      <c r="V295" s="67"/>
      <c r="W295" s="67"/>
      <c r="X295" s="67"/>
      <c r="Y295" s="67"/>
    </row>
    <row r="296" spans="1:25" ht="15.75" customHeight="1" x14ac:dyDescent="0.2">
      <c r="A296" s="122"/>
      <c r="B296" s="122"/>
      <c r="C296" s="61"/>
      <c r="D296" s="67"/>
      <c r="E296" s="67"/>
      <c r="F296" s="67"/>
      <c r="G296" s="218"/>
      <c r="H296" s="410"/>
      <c r="I296" s="124"/>
      <c r="J296" s="218"/>
      <c r="K296" s="67"/>
      <c r="L296" s="67"/>
      <c r="M296" s="67"/>
      <c r="N296" s="67"/>
      <c r="O296" s="67"/>
      <c r="P296" s="67"/>
      <c r="Q296" s="67"/>
      <c r="R296" s="67"/>
      <c r="S296" s="67"/>
      <c r="T296" s="67"/>
      <c r="U296" s="67"/>
      <c r="V296" s="67"/>
      <c r="W296" s="67"/>
      <c r="X296" s="67"/>
      <c r="Y296" s="67"/>
    </row>
    <row r="297" spans="1:25" ht="15.75" customHeight="1" x14ac:dyDescent="0.2">
      <c r="A297" s="122"/>
      <c r="B297" s="122"/>
      <c r="C297" s="61"/>
      <c r="D297" s="67"/>
      <c r="E297" s="67"/>
      <c r="F297" s="67"/>
      <c r="G297" s="218"/>
      <c r="H297" s="410"/>
      <c r="I297" s="124"/>
      <c r="J297" s="218"/>
      <c r="K297" s="67"/>
      <c r="L297" s="67"/>
      <c r="M297" s="67"/>
      <c r="N297" s="67"/>
      <c r="O297" s="67"/>
      <c r="P297" s="67"/>
      <c r="Q297" s="67"/>
      <c r="R297" s="67"/>
      <c r="S297" s="67"/>
      <c r="T297" s="67"/>
      <c r="U297" s="67"/>
      <c r="V297" s="67"/>
      <c r="W297" s="67"/>
      <c r="X297" s="67"/>
      <c r="Y297" s="67"/>
    </row>
    <row r="298" spans="1:25" ht="15.75" customHeight="1" x14ac:dyDescent="0.2">
      <c r="A298" s="122"/>
      <c r="B298" s="122"/>
      <c r="C298" s="61"/>
      <c r="D298" s="67"/>
      <c r="E298" s="67"/>
      <c r="F298" s="67"/>
      <c r="G298" s="218"/>
      <c r="H298" s="410"/>
      <c r="I298" s="124"/>
      <c r="J298" s="218"/>
      <c r="K298" s="67"/>
      <c r="L298" s="67"/>
      <c r="M298" s="67"/>
      <c r="N298" s="67"/>
      <c r="O298" s="67"/>
      <c r="P298" s="67"/>
      <c r="Q298" s="67"/>
      <c r="R298" s="67"/>
      <c r="S298" s="67"/>
      <c r="T298" s="67"/>
      <c r="U298" s="67"/>
      <c r="V298" s="67"/>
      <c r="W298" s="67"/>
      <c r="X298" s="67"/>
      <c r="Y298" s="67"/>
    </row>
    <row r="299" spans="1:25" ht="15.75" customHeight="1" x14ac:dyDescent="0.2">
      <c r="A299" s="122"/>
      <c r="B299" s="122"/>
      <c r="C299" s="61"/>
      <c r="D299" s="67"/>
      <c r="E299" s="67"/>
      <c r="F299" s="67"/>
      <c r="G299" s="218"/>
      <c r="H299" s="410"/>
      <c r="I299" s="124"/>
      <c r="J299" s="218"/>
      <c r="K299" s="67"/>
      <c r="L299" s="67"/>
      <c r="M299" s="67"/>
      <c r="N299" s="67"/>
      <c r="O299" s="67"/>
      <c r="P299" s="67"/>
      <c r="Q299" s="67"/>
      <c r="R299" s="67"/>
      <c r="S299" s="67"/>
      <c r="T299" s="67"/>
      <c r="U299" s="67"/>
      <c r="V299" s="67"/>
      <c r="W299" s="67"/>
      <c r="X299" s="67"/>
      <c r="Y299" s="67"/>
    </row>
    <row r="300" spans="1:25" ht="15.75" customHeight="1" x14ac:dyDescent="0.2">
      <c r="A300" s="122"/>
      <c r="B300" s="122"/>
      <c r="C300" s="61"/>
      <c r="D300" s="67"/>
      <c r="E300" s="67"/>
      <c r="F300" s="67"/>
      <c r="G300" s="218"/>
      <c r="H300" s="410"/>
      <c r="I300" s="124"/>
      <c r="J300" s="218"/>
      <c r="K300" s="67"/>
      <c r="L300" s="67"/>
      <c r="M300" s="67"/>
      <c r="N300" s="67"/>
      <c r="O300" s="67"/>
      <c r="P300" s="67"/>
      <c r="Q300" s="67"/>
      <c r="R300" s="67"/>
      <c r="S300" s="67"/>
      <c r="T300" s="67"/>
      <c r="U300" s="67"/>
      <c r="V300" s="67"/>
      <c r="W300" s="67"/>
      <c r="X300" s="67"/>
      <c r="Y300" s="67"/>
    </row>
    <row r="301" spans="1:25" ht="15.75" customHeight="1" x14ac:dyDescent="0.2">
      <c r="A301" s="122"/>
      <c r="B301" s="122"/>
      <c r="C301" s="61"/>
      <c r="D301" s="67"/>
      <c r="E301" s="67"/>
      <c r="F301" s="67"/>
      <c r="G301" s="218"/>
      <c r="H301" s="410"/>
      <c r="I301" s="124"/>
      <c r="J301" s="218"/>
      <c r="K301" s="67"/>
      <c r="L301" s="67"/>
      <c r="M301" s="67"/>
      <c r="N301" s="67"/>
      <c r="O301" s="67"/>
      <c r="P301" s="67"/>
      <c r="Q301" s="67"/>
      <c r="R301" s="67"/>
      <c r="S301" s="67"/>
      <c r="T301" s="67"/>
      <c r="U301" s="67"/>
      <c r="V301" s="67"/>
      <c r="W301" s="67"/>
      <c r="X301" s="67"/>
      <c r="Y301" s="67"/>
    </row>
    <row r="302" spans="1:25" ht="15.75" customHeight="1" x14ac:dyDescent="0.2">
      <c r="A302" s="122"/>
      <c r="B302" s="122"/>
      <c r="C302" s="61"/>
      <c r="D302" s="67"/>
      <c r="E302" s="67"/>
      <c r="F302" s="67"/>
      <c r="G302" s="218"/>
      <c r="H302" s="410"/>
      <c r="I302" s="124"/>
      <c r="J302" s="218"/>
      <c r="K302" s="67"/>
      <c r="L302" s="67"/>
      <c r="M302" s="67"/>
      <c r="N302" s="67"/>
      <c r="O302" s="67"/>
      <c r="P302" s="67"/>
      <c r="Q302" s="67"/>
      <c r="R302" s="67"/>
      <c r="S302" s="67"/>
      <c r="T302" s="67"/>
      <c r="U302" s="67"/>
      <c r="V302" s="67"/>
      <c r="W302" s="67"/>
      <c r="X302" s="67"/>
      <c r="Y302" s="67"/>
    </row>
    <row r="303" spans="1:25" ht="15.75" customHeight="1" x14ac:dyDescent="0.2">
      <c r="A303" s="122"/>
      <c r="B303" s="122"/>
      <c r="C303" s="61"/>
      <c r="D303" s="67"/>
      <c r="E303" s="67"/>
      <c r="F303" s="67"/>
      <c r="G303" s="218"/>
      <c r="H303" s="410"/>
      <c r="I303" s="124"/>
      <c r="J303" s="218"/>
      <c r="K303" s="67"/>
      <c r="L303" s="67"/>
      <c r="M303" s="67"/>
      <c r="N303" s="67"/>
      <c r="O303" s="67"/>
      <c r="P303" s="67"/>
      <c r="Q303" s="67"/>
      <c r="R303" s="67"/>
      <c r="S303" s="67"/>
      <c r="T303" s="67"/>
      <c r="U303" s="67"/>
      <c r="V303" s="67"/>
      <c r="W303" s="67"/>
      <c r="X303" s="67"/>
      <c r="Y303" s="67"/>
    </row>
    <row r="304" spans="1:25" ht="15.75" customHeight="1" x14ac:dyDescent="0.2">
      <c r="A304" s="122"/>
      <c r="B304" s="122"/>
      <c r="C304" s="61"/>
      <c r="D304" s="67"/>
      <c r="E304" s="67"/>
      <c r="F304" s="67"/>
      <c r="G304" s="218"/>
      <c r="H304" s="410"/>
      <c r="I304" s="124"/>
      <c r="J304" s="218"/>
      <c r="K304" s="67"/>
      <c r="L304" s="67"/>
      <c r="M304" s="67"/>
      <c r="N304" s="67"/>
      <c r="O304" s="67"/>
      <c r="P304" s="67"/>
      <c r="Q304" s="67"/>
      <c r="R304" s="67"/>
      <c r="S304" s="67"/>
      <c r="T304" s="67"/>
      <c r="U304" s="67"/>
      <c r="V304" s="67"/>
      <c r="W304" s="67"/>
      <c r="X304" s="67"/>
      <c r="Y304" s="67"/>
    </row>
    <row r="305" spans="1:25" ht="15.75" customHeight="1" x14ac:dyDescent="0.2">
      <c r="A305" s="122"/>
      <c r="B305" s="122"/>
      <c r="C305" s="61"/>
      <c r="D305" s="67"/>
      <c r="E305" s="67"/>
      <c r="F305" s="67"/>
      <c r="G305" s="218"/>
      <c r="H305" s="410"/>
      <c r="I305" s="124"/>
      <c r="J305" s="218"/>
      <c r="K305" s="67"/>
      <c r="L305" s="67"/>
      <c r="M305" s="67"/>
      <c r="N305" s="67"/>
      <c r="O305" s="67"/>
      <c r="P305" s="67"/>
      <c r="Q305" s="67"/>
      <c r="R305" s="67"/>
      <c r="S305" s="67"/>
      <c r="T305" s="67"/>
      <c r="U305" s="67"/>
      <c r="V305" s="67"/>
      <c r="W305" s="67"/>
      <c r="X305" s="67"/>
      <c r="Y305" s="67"/>
    </row>
    <row r="306" spans="1:25" ht="15.75" customHeight="1" x14ac:dyDescent="0.2">
      <c r="A306" s="122"/>
      <c r="B306" s="122"/>
      <c r="C306" s="61"/>
      <c r="D306" s="67"/>
      <c r="E306" s="67"/>
      <c r="F306" s="67"/>
      <c r="G306" s="218"/>
      <c r="H306" s="410"/>
      <c r="I306" s="124"/>
      <c r="J306" s="218"/>
      <c r="K306" s="67"/>
      <c r="L306" s="67"/>
      <c r="M306" s="67"/>
      <c r="N306" s="67"/>
      <c r="O306" s="67"/>
      <c r="P306" s="67"/>
      <c r="Q306" s="67"/>
      <c r="R306" s="67"/>
      <c r="S306" s="67"/>
      <c r="T306" s="67"/>
      <c r="U306" s="67"/>
      <c r="V306" s="67"/>
      <c r="W306" s="67"/>
      <c r="X306" s="67"/>
      <c r="Y306" s="67"/>
    </row>
    <row r="307" spans="1:25" ht="15.75" customHeight="1" x14ac:dyDescent="0.2">
      <c r="A307" s="122"/>
      <c r="B307" s="122"/>
      <c r="C307" s="61"/>
      <c r="D307" s="67"/>
      <c r="E307" s="67"/>
      <c r="F307" s="67"/>
      <c r="G307" s="218"/>
      <c r="H307" s="410"/>
      <c r="I307" s="124"/>
      <c r="J307" s="218"/>
      <c r="K307" s="67"/>
      <c r="L307" s="67"/>
      <c r="M307" s="67"/>
      <c r="N307" s="67"/>
      <c r="O307" s="67"/>
      <c r="P307" s="67"/>
      <c r="Q307" s="67"/>
      <c r="R307" s="67"/>
      <c r="S307" s="67"/>
      <c r="T307" s="67"/>
      <c r="U307" s="67"/>
      <c r="V307" s="67"/>
      <c r="W307" s="67"/>
      <c r="X307" s="67"/>
      <c r="Y307" s="67"/>
    </row>
    <row r="308" spans="1:25" ht="15.75" customHeight="1" x14ac:dyDescent="0.2">
      <c r="A308" s="122"/>
      <c r="B308" s="122"/>
      <c r="C308" s="61"/>
      <c r="D308" s="67"/>
      <c r="E308" s="67"/>
      <c r="F308" s="67"/>
      <c r="G308" s="218"/>
      <c r="H308" s="410"/>
      <c r="I308" s="124"/>
      <c r="J308" s="218"/>
      <c r="K308" s="67"/>
      <c r="L308" s="67"/>
      <c r="M308" s="67"/>
      <c r="N308" s="67"/>
      <c r="O308" s="67"/>
      <c r="P308" s="67"/>
      <c r="Q308" s="67"/>
      <c r="R308" s="67"/>
      <c r="S308" s="67"/>
      <c r="T308" s="67"/>
      <c r="U308" s="67"/>
      <c r="V308" s="67"/>
      <c r="W308" s="67"/>
      <c r="X308" s="67"/>
      <c r="Y308" s="67"/>
    </row>
    <row r="309" spans="1:25" ht="15.75" customHeight="1" x14ac:dyDescent="0.2">
      <c r="A309" s="122"/>
      <c r="B309" s="122"/>
      <c r="C309" s="61"/>
      <c r="D309" s="67"/>
      <c r="E309" s="67"/>
      <c r="F309" s="67"/>
      <c r="G309" s="218"/>
      <c r="H309" s="410"/>
      <c r="I309" s="124"/>
      <c r="J309" s="218"/>
      <c r="K309" s="67"/>
      <c r="L309" s="67"/>
      <c r="M309" s="67"/>
      <c r="N309" s="67"/>
      <c r="O309" s="67"/>
      <c r="P309" s="67"/>
      <c r="Q309" s="67"/>
      <c r="R309" s="67"/>
      <c r="S309" s="67"/>
      <c r="T309" s="67"/>
      <c r="U309" s="67"/>
      <c r="V309" s="67"/>
      <c r="W309" s="67"/>
      <c r="X309" s="67"/>
      <c r="Y309" s="67"/>
    </row>
    <row r="310" spans="1:25" ht="15.75" customHeight="1" x14ac:dyDescent="0.2">
      <c r="A310" s="122"/>
      <c r="B310" s="122"/>
      <c r="C310" s="61"/>
      <c r="D310" s="67"/>
      <c r="E310" s="67"/>
      <c r="F310" s="67"/>
      <c r="G310" s="218"/>
      <c r="H310" s="410"/>
      <c r="I310" s="124"/>
      <c r="J310" s="218"/>
      <c r="K310" s="67"/>
      <c r="L310" s="67"/>
      <c r="M310" s="67"/>
      <c r="N310" s="67"/>
      <c r="O310" s="67"/>
      <c r="P310" s="67"/>
      <c r="Q310" s="67"/>
      <c r="R310" s="67"/>
      <c r="S310" s="67"/>
      <c r="T310" s="67"/>
      <c r="U310" s="67"/>
      <c r="V310" s="67"/>
      <c r="W310" s="67"/>
      <c r="X310" s="67"/>
      <c r="Y310" s="67"/>
    </row>
    <row r="311" spans="1:25" ht="15.75" customHeight="1" x14ac:dyDescent="0.2">
      <c r="A311" s="122"/>
      <c r="B311" s="122"/>
      <c r="C311" s="61"/>
      <c r="D311" s="67"/>
      <c r="E311" s="67"/>
      <c r="F311" s="67"/>
      <c r="G311" s="218"/>
      <c r="H311" s="410"/>
      <c r="I311" s="124"/>
      <c r="J311" s="218"/>
      <c r="K311" s="67"/>
      <c r="L311" s="67"/>
      <c r="M311" s="67"/>
      <c r="N311" s="67"/>
      <c r="O311" s="67"/>
      <c r="P311" s="67"/>
      <c r="Q311" s="67"/>
      <c r="R311" s="67"/>
      <c r="S311" s="67"/>
      <c r="T311" s="67"/>
      <c r="U311" s="67"/>
      <c r="V311" s="67"/>
      <c r="W311" s="67"/>
      <c r="X311" s="67"/>
      <c r="Y311" s="67"/>
    </row>
    <row r="312" spans="1:25" ht="15.75" customHeight="1" x14ac:dyDescent="0.2">
      <c r="A312" s="122"/>
      <c r="B312" s="122"/>
      <c r="C312" s="61"/>
      <c r="D312" s="67"/>
      <c r="E312" s="67"/>
      <c r="F312" s="67"/>
      <c r="G312" s="218"/>
      <c r="H312" s="410"/>
      <c r="I312" s="124"/>
      <c r="J312" s="218"/>
      <c r="K312" s="67"/>
      <c r="L312" s="67"/>
      <c r="M312" s="67"/>
      <c r="N312" s="67"/>
      <c r="O312" s="67"/>
      <c r="P312" s="67"/>
      <c r="Q312" s="67"/>
      <c r="R312" s="67"/>
      <c r="S312" s="67"/>
      <c r="T312" s="67"/>
      <c r="U312" s="67"/>
      <c r="V312" s="67"/>
      <c r="W312" s="67"/>
      <c r="X312" s="67"/>
      <c r="Y312" s="67"/>
    </row>
    <row r="313" spans="1:25" ht="15.75" customHeight="1" x14ac:dyDescent="0.2">
      <c r="A313" s="122"/>
      <c r="B313" s="122"/>
      <c r="C313" s="61"/>
      <c r="D313" s="67"/>
      <c r="E313" s="67"/>
      <c r="F313" s="67"/>
      <c r="G313" s="218"/>
      <c r="H313" s="410"/>
      <c r="I313" s="124"/>
      <c r="J313" s="218"/>
      <c r="K313" s="67"/>
      <c r="L313" s="67"/>
      <c r="M313" s="67"/>
      <c r="N313" s="67"/>
      <c r="O313" s="67"/>
      <c r="P313" s="67"/>
      <c r="Q313" s="67"/>
      <c r="R313" s="67"/>
      <c r="S313" s="67"/>
      <c r="T313" s="67"/>
      <c r="U313" s="67"/>
      <c r="V313" s="67"/>
      <c r="W313" s="67"/>
      <c r="X313" s="67"/>
      <c r="Y313" s="67"/>
    </row>
    <row r="314" spans="1:25" ht="15.75" customHeight="1" x14ac:dyDescent="0.2">
      <c r="A314" s="122"/>
      <c r="B314" s="122"/>
      <c r="C314" s="61"/>
      <c r="D314" s="67"/>
      <c r="E314" s="67"/>
      <c r="F314" s="67"/>
      <c r="G314" s="218"/>
      <c r="H314" s="410"/>
      <c r="I314" s="124"/>
      <c r="J314" s="218"/>
      <c r="K314" s="67"/>
      <c r="L314" s="67"/>
      <c r="M314" s="67"/>
      <c r="N314" s="67"/>
      <c r="O314" s="67"/>
      <c r="P314" s="67"/>
      <c r="Q314" s="67"/>
      <c r="R314" s="67"/>
      <c r="S314" s="67"/>
      <c r="T314" s="67"/>
      <c r="U314" s="67"/>
      <c r="V314" s="67"/>
      <c r="W314" s="67"/>
      <c r="X314" s="67"/>
      <c r="Y314" s="67"/>
    </row>
    <row r="315" spans="1:25" ht="15.75" customHeight="1" x14ac:dyDescent="0.2">
      <c r="A315" s="122"/>
      <c r="B315" s="122"/>
      <c r="C315" s="61"/>
      <c r="D315" s="67"/>
      <c r="E315" s="67"/>
      <c r="F315" s="67"/>
      <c r="G315" s="218"/>
      <c r="H315" s="410"/>
      <c r="I315" s="124"/>
      <c r="J315" s="218"/>
      <c r="K315" s="67"/>
      <c r="L315" s="67"/>
      <c r="M315" s="67"/>
      <c r="N315" s="67"/>
      <c r="O315" s="67"/>
      <c r="P315" s="67"/>
      <c r="Q315" s="67"/>
      <c r="R315" s="67"/>
      <c r="S315" s="67"/>
      <c r="T315" s="67"/>
      <c r="U315" s="67"/>
      <c r="V315" s="67"/>
      <c r="W315" s="67"/>
      <c r="X315" s="67"/>
      <c r="Y315" s="67"/>
    </row>
    <row r="316" spans="1:25" ht="15.75" customHeight="1" x14ac:dyDescent="0.2">
      <c r="A316" s="122"/>
      <c r="B316" s="122"/>
      <c r="C316" s="61"/>
      <c r="D316" s="67"/>
      <c r="E316" s="67"/>
      <c r="F316" s="67"/>
      <c r="G316" s="218"/>
      <c r="H316" s="410"/>
      <c r="I316" s="124"/>
      <c r="J316" s="218"/>
      <c r="K316" s="67"/>
      <c r="L316" s="67"/>
      <c r="M316" s="67"/>
      <c r="N316" s="67"/>
      <c r="O316" s="67"/>
      <c r="P316" s="67"/>
      <c r="Q316" s="67"/>
      <c r="R316" s="67"/>
      <c r="S316" s="67"/>
      <c r="T316" s="67"/>
      <c r="U316" s="67"/>
      <c r="V316" s="67"/>
      <c r="W316" s="67"/>
      <c r="X316" s="67"/>
      <c r="Y316" s="67"/>
    </row>
    <row r="317" spans="1:25" ht="15.75" customHeight="1" x14ac:dyDescent="0.2">
      <c r="A317" s="122"/>
      <c r="B317" s="122"/>
      <c r="C317" s="61"/>
      <c r="D317" s="67"/>
      <c r="E317" s="67"/>
      <c r="F317" s="67"/>
      <c r="G317" s="218"/>
      <c r="H317" s="410"/>
      <c r="I317" s="124"/>
      <c r="J317" s="218"/>
      <c r="K317" s="67"/>
      <c r="L317" s="67"/>
      <c r="M317" s="67"/>
      <c r="N317" s="67"/>
      <c r="O317" s="67"/>
      <c r="P317" s="67"/>
      <c r="Q317" s="67"/>
      <c r="R317" s="67"/>
      <c r="S317" s="67"/>
      <c r="T317" s="67"/>
      <c r="U317" s="67"/>
      <c r="V317" s="67"/>
      <c r="W317" s="67"/>
      <c r="X317" s="67"/>
      <c r="Y317" s="67"/>
    </row>
    <row r="318" spans="1:25" ht="15.75" customHeight="1" x14ac:dyDescent="0.2">
      <c r="A318" s="122"/>
      <c r="B318" s="122"/>
      <c r="C318" s="61"/>
      <c r="D318" s="67"/>
      <c r="E318" s="67"/>
      <c r="F318" s="67"/>
      <c r="G318" s="218"/>
      <c r="H318" s="410"/>
      <c r="I318" s="124"/>
      <c r="J318" s="218"/>
      <c r="K318" s="67"/>
      <c r="L318" s="67"/>
      <c r="M318" s="67"/>
      <c r="N318" s="67"/>
      <c r="O318" s="67"/>
      <c r="P318" s="67"/>
      <c r="Q318" s="67"/>
      <c r="R318" s="67"/>
      <c r="S318" s="67"/>
      <c r="T318" s="67"/>
      <c r="U318" s="67"/>
      <c r="V318" s="67"/>
      <c r="W318" s="67"/>
      <c r="X318" s="67"/>
      <c r="Y318" s="67"/>
    </row>
    <row r="319" spans="1:25" ht="15.75" customHeight="1" x14ac:dyDescent="0.2">
      <c r="A319" s="122"/>
      <c r="B319" s="122"/>
      <c r="C319" s="61"/>
      <c r="D319" s="67"/>
      <c r="E319" s="67"/>
      <c r="F319" s="67"/>
      <c r="G319" s="218"/>
      <c r="H319" s="410"/>
      <c r="I319" s="124"/>
      <c r="J319" s="218"/>
      <c r="K319" s="67"/>
      <c r="L319" s="67"/>
      <c r="M319" s="67"/>
      <c r="N319" s="67"/>
      <c r="O319" s="67"/>
      <c r="P319" s="67"/>
      <c r="Q319" s="67"/>
      <c r="R319" s="67"/>
      <c r="S319" s="67"/>
      <c r="T319" s="67"/>
      <c r="U319" s="67"/>
      <c r="V319" s="67"/>
      <c r="W319" s="67"/>
      <c r="X319" s="67"/>
      <c r="Y319" s="67"/>
    </row>
    <row r="320" spans="1:25" ht="15.75" customHeight="1" x14ac:dyDescent="0.2">
      <c r="A320" s="122"/>
      <c r="B320" s="122"/>
      <c r="C320" s="61"/>
      <c r="D320" s="67"/>
      <c r="E320" s="67"/>
      <c r="F320" s="67"/>
      <c r="G320" s="218"/>
      <c r="H320" s="410"/>
      <c r="I320" s="124"/>
      <c r="J320" s="218"/>
      <c r="K320" s="67"/>
      <c r="L320" s="67"/>
      <c r="M320" s="67"/>
      <c r="N320" s="67"/>
      <c r="O320" s="67"/>
      <c r="P320" s="67"/>
      <c r="Q320" s="67"/>
      <c r="R320" s="67"/>
      <c r="S320" s="67"/>
      <c r="T320" s="67"/>
      <c r="U320" s="67"/>
      <c r="V320" s="67"/>
      <c r="W320" s="67"/>
      <c r="X320" s="67"/>
      <c r="Y320" s="67"/>
    </row>
    <row r="321" spans="1:25" ht="15.75" customHeight="1" x14ac:dyDescent="0.2">
      <c r="A321" s="122"/>
      <c r="B321" s="122"/>
      <c r="C321" s="61"/>
      <c r="D321" s="67"/>
      <c r="E321" s="67"/>
      <c r="F321" s="67"/>
      <c r="G321" s="218"/>
      <c r="H321" s="410"/>
      <c r="I321" s="124"/>
      <c r="J321" s="218"/>
      <c r="K321" s="67"/>
      <c r="L321" s="67"/>
      <c r="M321" s="67"/>
      <c r="N321" s="67"/>
      <c r="O321" s="67"/>
      <c r="P321" s="67"/>
      <c r="Q321" s="67"/>
      <c r="R321" s="67"/>
      <c r="S321" s="67"/>
      <c r="T321" s="67"/>
      <c r="U321" s="67"/>
      <c r="V321" s="67"/>
      <c r="W321" s="67"/>
      <c r="X321" s="67"/>
      <c r="Y321" s="67"/>
    </row>
    <row r="322" spans="1:25" ht="15.75" customHeight="1" x14ac:dyDescent="0.2">
      <c r="A322" s="122"/>
      <c r="B322" s="122"/>
      <c r="C322" s="61"/>
      <c r="D322" s="67"/>
      <c r="E322" s="67"/>
      <c r="F322" s="67"/>
      <c r="G322" s="218"/>
      <c r="H322" s="410"/>
      <c r="I322" s="124"/>
      <c r="J322" s="218"/>
      <c r="K322" s="67"/>
      <c r="L322" s="67"/>
      <c r="M322" s="67"/>
      <c r="N322" s="67"/>
      <c r="O322" s="67"/>
      <c r="P322" s="67"/>
      <c r="Q322" s="67"/>
      <c r="R322" s="67"/>
      <c r="S322" s="67"/>
      <c r="T322" s="67"/>
      <c r="U322" s="67"/>
      <c r="V322" s="67"/>
      <c r="W322" s="67"/>
      <c r="X322" s="67"/>
      <c r="Y322" s="67"/>
    </row>
    <row r="323" spans="1:25" ht="15.75" customHeight="1" x14ac:dyDescent="0.2">
      <c r="A323" s="122"/>
      <c r="B323" s="122"/>
      <c r="C323" s="61"/>
      <c r="D323" s="67"/>
      <c r="E323" s="67"/>
      <c r="F323" s="67"/>
      <c r="G323" s="218"/>
      <c r="H323" s="410"/>
      <c r="I323" s="124"/>
      <c r="J323" s="218"/>
      <c r="K323" s="67"/>
      <c r="L323" s="67"/>
      <c r="M323" s="67"/>
      <c r="N323" s="67"/>
      <c r="O323" s="67"/>
      <c r="P323" s="67"/>
      <c r="Q323" s="67"/>
      <c r="R323" s="67"/>
      <c r="S323" s="67"/>
      <c r="T323" s="67"/>
      <c r="U323" s="67"/>
      <c r="V323" s="67"/>
      <c r="W323" s="67"/>
      <c r="X323" s="67"/>
      <c r="Y323" s="67"/>
    </row>
    <row r="324" spans="1:25" ht="15.75" customHeight="1" x14ac:dyDescent="0.2">
      <c r="A324" s="122"/>
      <c r="B324" s="122"/>
      <c r="C324" s="61"/>
      <c r="D324" s="67"/>
      <c r="E324" s="67"/>
      <c r="F324" s="67"/>
      <c r="G324" s="218"/>
      <c r="H324" s="410"/>
      <c r="I324" s="124"/>
      <c r="J324" s="218"/>
      <c r="K324" s="67"/>
      <c r="L324" s="67"/>
      <c r="M324" s="67"/>
      <c r="N324" s="67"/>
      <c r="O324" s="67"/>
      <c r="P324" s="67"/>
      <c r="Q324" s="67"/>
      <c r="R324" s="67"/>
      <c r="S324" s="67"/>
      <c r="T324" s="67"/>
      <c r="U324" s="67"/>
      <c r="V324" s="67"/>
      <c r="W324" s="67"/>
      <c r="X324" s="67"/>
      <c r="Y324" s="67"/>
    </row>
    <row r="325" spans="1:25" ht="15.75" customHeight="1" x14ac:dyDescent="0.2">
      <c r="A325" s="122"/>
      <c r="B325" s="122"/>
      <c r="C325" s="61"/>
      <c r="D325" s="67"/>
      <c r="E325" s="67"/>
      <c r="F325" s="67"/>
      <c r="G325" s="218"/>
      <c r="H325" s="410"/>
      <c r="I325" s="124"/>
      <c r="J325" s="218"/>
      <c r="K325" s="67"/>
      <c r="L325" s="67"/>
      <c r="M325" s="67"/>
      <c r="N325" s="67"/>
      <c r="O325" s="67"/>
      <c r="P325" s="67"/>
      <c r="Q325" s="67"/>
      <c r="R325" s="67"/>
      <c r="S325" s="67"/>
      <c r="T325" s="67"/>
      <c r="U325" s="67"/>
      <c r="V325" s="67"/>
      <c r="W325" s="67"/>
      <c r="X325" s="67"/>
      <c r="Y325" s="67"/>
    </row>
    <row r="326" spans="1:25" ht="15.75" customHeight="1" x14ac:dyDescent="0.2">
      <c r="A326" s="122"/>
      <c r="B326" s="122"/>
      <c r="C326" s="61"/>
      <c r="D326" s="67"/>
      <c r="E326" s="67"/>
      <c r="F326" s="67"/>
      <c r="G326" s="218"/>
      <c r="H326" s="410"/>
      <c r="I326" s="124"/>
      <c r="J326" s="218"/>
      <c r="K326" s="67"/>
      <c r="L326" s="67"/>
      <c r="M326" s="67"/>
      <c r="N326" s="67"/>
      <c r="O326" s="67"/>
      <c r="P326" s="67"/>
      <c r="Q326" s="67"/>
      <c r="R326" s="67"/>
      <c r="S326" s="67"/>
      <c r="T326" s="67"/>
      <c r="U326" s="67"/>
      <c r="V326" s="67"/>
      <c r="W326" s="67"/>
      <c r="X326" s="67"/>
      <c r="Y326" s="67"/>
    </row>
    <row r="327" spans="1:25" ht="15.75" customHeight="1" x14ac:dyDescent="0.2">
      <c r="A327" s="122"/>
      <c r="B327" s="122"/>
      <c r="C327" s="61"/>
      <c r="D327" s="67"/>
      <c r="E327" s="67"/>
      <c r="F327" s="67"/>
      <c r="G327" s="218"/>
      <c r="H327" s="410"/>
      <c r="I327" s="124"/>
      <c r="J327" s="218"/>
      <c r="K327" s="67"/>
      <c r="L327" s="67"/>
      <c r="M327" s="67"/>
      <c r="N327" s="67"/>
      <c r="O327" s="67"/>
      <c r="P327" s="67"/>
      <c r="Q327" s="67"/>
      <c r="R327" s="67"/>
      <c r="S327" s="67"/>
      <c r="T327" s="67"/>
      <c r="U327" s="67"/>
      <c r="V327" s="67"/>
      <c r="W327" s="67"/>
      <c r="X327" s="67"/>
      <c r="Y327" s="67"/>
    </row>
    <row r="328" spans="1:25" ht="15.75" customHeight="1" x14ac:dyDescent="0.2">
      <c r="A328" s="122"/>
      <c r="B328" s="122"/>
      <c r="C328" s="61"/>
      <c r="D328" s="67"/>
      <c r="E328" s="67"/>
      <c r="F328" s="67"/>
      <c r="G328" s="218"/>
      <c r="H328" s="410"/>
      <c r="I328" s="124"/>
      <c r="J328" s="218"/>
      <c r="K328" s="67"/>
      <c r="L328" s="67"/>
      <c r="M328" s="67"/>
      <c r="N328" s="67"/>
      <c r="O328" s="67"/>
      <c r="P328" s="67"/>
      <c r="Q328" s="67"/>
      <c r="R328" s="67"/>
      <c r="S328" s="67"/>
      <c r="T328" s="67"/>
      <c r="U328" s="67"/>
      <c r="V328" s="67"/>
      <c r="W328" s="67"/>
      <c r="X328" s="67"/>
      <c r="Y328" s="67"/>
    </row>
    <row r="329" spans="1:25" ht="15.75" customHeight="1" x14ac:dyDescent="0.2">
      <c r="A329" s="122"/>
      <c r="B329" s="122"/>
      <c r="C329" s="61"/>
      <c r="D329" s="67"/>
      <c r="E329" s="67"/>
      <c r="F329" s="67"/>
      <c r="G329" s="218"/>
      <c r="H329" s="410"/>
      <c r="I329" s="124"/>
      <c r="J329" s="218"/>
      <c r="K329" s="67"/>
      <c r="L329" s="67"/>
      <c r="M329" s="67"/>
      <c r="N329" s="67"/>
      <c r="O329" s="67"/>
      <c r="P329" s="67"/>
      <c r="Q329" s="67"/>
      <c r="R329" s="67"/>
      <c r="S329" s="67"/>
      <c r="T329" s="67"/>
      <c r="U329" s="67"/>
      <c r="V329" s="67"/>
      <c r="W329" s="67"/>
      <c r="X329" s="67"/>
      <c r="Y329" s="67"/>
    </row>
    <row r="330" spans="1:25" ht="15.75" customHeight="1" x14ac:dyDescent="0.2">
      <c r="A330" s="122"/>
      <c r="B330" s="122"/>
      <c r="C330" s="61"/>
      <c r="D330" s="67"/>
      <c r="E330" s="67"/>
      <c r="F330" s="67"/>
      <c r="G330" s="218"/>
      <c r="H330" s="410"/>
      <c r="I330" s="124"/>
      <c r="J330" s="218"/>
      <c r="K330" s="67"/>
      <c r="L330" s="67"/>
      <c r="M330" s="67"/>
      <c r="N330" s="67"/>
      <c r="O330" s="67"/>
      <c r="P330" s="67"/>
      <c r="Q330" s="67"/>
      <c r="R330" s="67"/>
      <c r="S330" s="67"/>
      <c r="T330" s="67"/>
      <c r="U330" s="67"/>
      <c r="V330" s="67"/>
      <c r="W330" s="67"/>
      <c r="X330" s="67"/>
      <c r="Y330" s="67"/>
    </row>
    <row r="331" spans="1:25" ht="15.75" customHeight="1" x14ac:dyDescent="0.2">
      <c r="A331" s="122"/>
      <c r="B331" s="122"/>
      <c r="C331" s="61"/>
      <c r="D331" s="67"/>
      <c r="E331" s="67"/>
      <c r="F331" s="67"/>
      <c r="G331" s="218"/>
      <c r="H331" s="410"/>
      <c r="I331" s="124"/>
      <c r="J331" s="218"/>
      <c r="K331" s="67"/>
      <c r="L331" s="67"/>
      <c r="M331" s="67"/>
      <c r="N331" s="67"/>
      <c r="O331" s="67"/>
      <c r="P331" s="67"/>
      <c r="Q331" s="67"/>
      <c r="R331" s="67"/>
      <c r="S331" s="67"/>
      <c r="T331" s="67"/>
      <c r="U331" s="67"/>
      <c r="V331" s="67"/>
      <c r="W331" s="67"/>
      <c r="X331" s="67"/>
      <c r="Y331" s="67"/>
    </row>
    <row r="332" spans="1:25" ht="15.75" customHeight="1" x14ac:dyDescent="0.2">
      <c r="A332" s="122"/>
      <c r="B332" s="122"/>
      <c r="C332" s="61"/>
      <c r="D332" s="67"/>
      <c r="E332" s="67"/>
      <c r="F332" s="67"/>
      <c r="G332" s="218"/>
      <c r="H332" s="410"/>
      <c r="I332" s="124"/>
      <c r="J332" s="218"/>
      <c r="K332" s="67"/>
      <c r="L332" s="67"/>
      <c r="M332" s="67"/>
      <c r="N332" s="67"/>
      <c r="O332" s="67"/>
      <c r="P332" s="67"/>
      <c r="Q332" s="67"/>
      <c r="R332" s="67"/>
      <c r="S332" s="67"/>
      <c r="T332" s="67"/>
      <c r="U332" s="67"/>
      <c r="V332" s="67"/>
      <c r="W332" s="67"/>
      <c r="X332" s="67"/>
      <c r="Y332" s="67"/>
    </row>
    <row r="333" spans="1:25" ht="15.75" customHeight="1" x14ac:dyDescent="0.2">
      <c r="A333" s="122"/>
      <c r="B333" s="122"/>
      <c r="C333" s="61"/>
      <c r="D333" s="67"/>
      <c r="E333" s="67"/>
      <c r="F333" s="67"/>
      <c r="G333" s="218"/>
      <c r="H333" s="410"/>
      <c r="I333" s="124"/>
      <c r="J333" s="218"/>
      <c r="K333" s="67"/>
      <c r="L333" s="67"/>
      <c r="M333" s="67"/>
      <c r="N333" s="67"/>
      <c r="O333" s="67"/>
      <c r="P333" s="67"/>
      <c r="Q333" s="67"/>
      <c r="R333" s="67"/>
      <c r="S333" s="67"/>
      <c r="T333" s="67"/>
      <c r="U333" s="67"/>
      <c r="V333" s="67"/>
      <c r="W333" s="67"/>
      <c r="X333" s="67"/>
      <c r="Y333" s="67"/>
    </row>
    <row r="334" spans="1:25" ht="15.75" customHeight="1" x14ac:dyDescent="0.2">
      <c r="A334" s="122"/>
      <c r="B334" s="122"/>
      <c r="C334" s="61"/>
      <c r="D334" s="67"/>
      <c r="E334" s="67"/>
      <c r="F334" s="67"/>
      <c r="G334" s="218"/>
      <c r="H334" s="410"/>
      <c r="I334" s="124"/>
      <c r="J334" s="218"/>
      <c r="K334" s="67"/>
      <c r="L334" s="67"/>
      <c r="M334" s="67"/>
      <c r="N334" s="67"/>
      <c r="O334" s="67"/>
      <c r="P334" s="67"/>
      <c r="Q334" s="67"/>
      <c r="R334" s="67"/>
      <c r="S334" s="67"/>
      <c r="T334" s="67"/>
      <c r="U334" s="67"/>
      <c r="V334" s="67"/>
      <c r="W334" s="67"/>
      <c r="X334" s="67"/>
      <c r="Y334" s="67"/>
    </row>
    <row r="335" spans="1:25" ht="15.75" customHeight="1" x14ac:dyDescent="0.2">
      <c r="A335" s="122"/>
      <c r="B335" s="122"/>
      <c r="C335" s="61"/>
      <c r="D335" s="67"/>
      <c r="E335" s="67"/>
      <c r="F335" s="67"/>
      <c r="G335" s="218"/>
      <c r="H335" s="410"/>
      <c r="I335" s="124"/>
      <c r="J335" s="218"/>
      <c r="K335" s="67"/>
      <c r="L335" s="67"/>
      <c r="M335" s="67"/>
      <c r="N335" s="67"/>
      <c r="O335" s="67"/>
      <c r="P335" s="67"/>
      <c r="Q335" s="67"/>
      <c r="R335" s="67"/>
      <c r="S335" s="67"/>
      <c r="T335" s="67"/>
      <c r="U335" s="67"/>
      <c r="V335" s="67"/>
      <c r="W335" s="67"/>
      <c r="X335" s="67"/>
      <c r="Y335" s="67"/>
    </row>
    <row r="336" spans="1:25" ht="15.75" customHeight="1" x14ac:dyDescent="0.2">
      <c r="A336" s="122"/>
      <c r="B336" s="122"/>
      <c r="C336" s="61"/>
      <c r="D336" s="67"/>
      <c r="E336" s="67"/>
      <c r="F336" s="67"/>
      <c r="G336" s="218"/>
      <c r="H336" s="410"/>
      <c r="I336" s="124"/>
      <c r="J336" s="218"/>
      <c r="K336" s="67"/>
      <c r="L336" s="67"/>
      <c r="M336" s="67"/>
      <c r="N336" s="67"/>
      <c r="O336" s="67"/>
      <c r="P336" s="67"/>
      <c r="Q336" s="67"/>
      <c r="R336" s="67"/>
      <c r="S336" s="67"/>
      <c r="T336" s="67"/>
      <c r="U336" s="67"/>
      <c r="V336" s="67"/>
      <c r="W336" s="67"/>
      <c r="X336" s="67"/>
      <c r="Y336" s="67"/>
    </row>
    <row r="337" spans="1:25" ht="15.75" customHeight="1" x14ac:dyDescent="0.2">
      <c r="A337" s="122"/>
      <c r="B337" s="122"/>
      <c r="C337" s="61"/>
      <c r="D337" s="67"/>
      <c r="E337" s="67"/>
      <c r="F337" s="67"/>
      <c r="G337" s="218"/>
      <c r="H337" s="410"/>
      <c r="I337" s="124"/>
      <c r="J337" s="218"/>
      <c r="K337" s="67"/>
      <c r="L337" s="67"/>
      <c r="M337" s="67"/>
      <c r="N337" s="67"/>
      <c r="O337" s="67"/>
      <c r="P337" s="67"/>
      <c r="Q337" s="67"/>
      <c r="R337" s="67"/>
      <c r="S337" s="67"/>
      <c r="T337" s="67"/>
      <c r="U337" s="67"/>
      <c r="V337" s="67"/>
      <c r="W337" s="67"/>
      <c r="X337" s="67"/>
      <c r="Y337" s="67"/>
    </row>
    <row r="338" spans="1:25" ht="15.75" customHeight="1" x14ac:dyDescent="0.2">
      <c r="A338" s="122"/>
      <c r="B338" s="122"/>
      <c r="C338" s="61"/>
      <c r="D338" s="67"/>
      <c r="E338" s="67"/>
      <c r="F338" s="67"/>
      <c r="G338" s="218"/>
      <c r="H338" s="410"/>
      <c r="I338" s="124"/>
      <c r="J338" s="218"/>
      <c r="K338" s="67"/>
      <c r="L338" s="67"/>
      <c r="M338" s="67"/>
      <c r="N338" s="67"/>
      <c r="O338" s="67"/>
      <c r="P338" s="67"/>
      <c r="Q338" s="67"/>
      <c r="R338" s="67"/>
      <c r="S338" s="67"/>
      <c r="T338" s="67"/>
      <c r="U338" s="67"/>
      <c r="V338" s="67"/>
      <c r="W338" s="67"/>
      <c r="X338" s="67"/>
      <c r="Y338" s="67"/>
    </row>
    <row r="339" spans="1:25" ht="15.75" customHeight="1" x14ac:dyDescent="0.2">
      <c r="A339" s="122"/>
      <c r="B339" s="122"/>
      <c r="C339" s="61"/>
      <c r="D339" s="67"/>
      <c r="E339" s="67"/>
      <c r="F339" s="67"/>
      <c r="G339" s="218"/>
      <c r="H339" s="410"/>
      <c r="I339" s="124"/>
      <c r="J339" s="218"/>
      <c r="K339" s="67"/>
      <c r="L339" s="67"/>
      <c r="M339" s="67"/>
      <c r="N339" s="67"/>
      <c r="O339" s="67"/>
      <c r="P339" s="67"/>
      <c r="Q339" s="67"/>
      <c r="R339" s="67"/>
      <c r="S339" s="67"/>
      <c r="T339" s="67"/>
      <c r="U339" s="67"/>
      <c r="V339" s="67"/>
      <c r="W339" s="67"/>
      <c r="X339" s="67"/>
      <c r="Y339" s="67"/>
    </row>
    <row r="340" spans="1:25" ht="15.75" customHeight="1" x14ac:dyDescent="0.2">
      <c r="A340" s="122"/>
      <c r="B340" s="122"/>
      <c r="C340" s="61"/>
      <c r="D340" s="67"/>
      <c r="E340" s="67"/>
      <c r="F340" s="67"/>
      <c r="G340" s="218"/>
      <c r="H340" s="410"/>
      <c r="I340" s="124"/>
      <c r="J340" s="218"/>
      <c r="K340" s="67"/>
      <c r="L340" s="67"/>
      <c r="M340" s="67"/>
      <c r="N340" s="67"/>
      <c r="O340" s="67"/>
      <c r="P340" s="67"/>
      <c r="Q340" s="67"/>
      <c r="R340" s="67"/>
      <c r="S340" s="67"/>
      <c r="T340" s="67"/>
      <c r="U340" s="67"/>
      <c r="V340" s="67"/>
      <c r="W340" s="67"/>
      <c r="X340" s="67"/>
      <c r="Y340" s="67"/>
    </row>
    <row r="341" spans="1:25" ht="15.75" customHeight="1" x14ac:dyDescent="0.2">
      <c r="A341" s="122"/>
      <c r="B341" s="122"/>
      <c r="C341" s="61"/>
      <c r="D341" s="67"/>
      <c r="E341" s="67"/>
      <c r="F341" s="67"/>
      <c r="G341" s="218"/>
      <c r="H341" s="410"/>
      <c r="I341" s="124"/>
      <c r="J341" s="218"/>
      <c r="K341" s="67"/>
      <c r="L341" s="67"/>
      <c r="M341" s="67"/>
      <c r="N341" s="67"/>
      <c r="O341" s="67"/>
      <c r="P341" s="67"/>
      <c r="Q341" s="67"/>
      <c r="R341" s="67"/>
      <c r="S341" s="67"/>
      <c r="T341" s="67"/>
      <c r="U341" s="67"/>
      <c r="V341" s="67"/>
      <c r="W341" s="67"/>
      <c r="X341" s="67"/>
      <c r="Y341" s="67"/>
    </row>
    <row r="342" spans="1:25" ht="15.75" customHeight="1" x14ac:dyDescent="0.2">
      <c r="A342" s="122"/>
      <c r="B342" s="122"/>
      <c r="C342" s="61"/>
      <c r="D342" s="67"/>
      <c r="E342" s="67"/>
      <c r="F342" s="67"/>
      <c r="G342" s="218"/>
      <c r="H342" s="410"/>
      <c r="I342" s="124"/>
      <c r="J342" s="218"/>
      <c r="K342" s="67"/>
      <c r="L342" s="67"/>
      <c r="M342" s="67"/>
      <c r="N342" s="67"/>
      <c r="O342" s="67"/>
      <c r="P342" s="67"/>
      <c r="Q342" s="67"/>
      <c r="R342" s="67"/>
      <c r="S342" s="67"/>
      <c r="T342" s="67"/>
      <c r="U342" s="67"/>
      <c r="V342" s="67"/>
      <c r="W342" s="67"/>
      <c r="X342" s="67"/>
      <c r="Y342" s="67"/>
    </row>
    <row r="343" spans="1:25" ht="15.75" customHeight="1" x14ac:dyDescent="0.2">
      <c r="A343" s="122"/>
      <c r="B343" s="122"/>
      <c r="C343" s="61"/>
      <c r="D343" s="67"/>
      <c r="E343" s="67"/>
      <c r="F343" s="67"/>
      <c r="G343" s="218"/>
      <c r="H343" s="410"/>
      <c r="I343" s="124"/>
      <c r="J343" s="218"/>
      <c r="K343" s="67"/>
      <c r="L343" s="67"/>
      <c r="M343" s="67"/>
      <c r="N343" s="67"/>
      <c r="O343" s="67"/>
      <c r="P343" s="67"/>
      <c r="Q343" s="67"/>
      <c r="R343" s="67"/>
      <c r="S343" s="67"/>
      <c r="T343" s="67"/>
      <c r="U343" s="67"/>
      <c r="V343" s="67"/>
      <c r="W343" s="67"/>
      <c r="X343" s="67"/>
      <c r="Y343" s="67"/>
    </row>
    <row r="344" spans="1:25" ht="15.75" customHeight="1" x14ac:dyDescent="0.2">
      <c r="A344" s="122"/>
      <c r="B344" s="122"/>
      <c r="C344" s="61"/>
      <c r="D344" s="67"/>
      <c r="E344" s="67"/>
      <c r="F344" s="67"/>
      <c r="G344" s="218"/>
      <c r="H344" s="410"/>
      <c r="I344" s="124"/>
      <c r="J344" s="218"/>
      <c r="K344" s="67"/>
      <c r="L344" s="67"/>
      <c r="M344" s="67"/>
      <c r="N344" s="67"/>
      <c r="O344" s="67"/>
      <c r="P344" s="67"/>
      <c r="Q344" s="67"/>
      <c r="R344" s="67"/>
      <c r="S344" s="67"/>
      <c r="T344" s="67"/>
      <c r="U344" s="67"/>
      <c r="V344" s="67"/>
      <c r="W344" s="67"/>
      <c r="X344" s="67"/>
      <c r="Y344" s="67"/>
    </row>
    <row r="345" spans="1:25" ht="15.75" customHeight="1" x14ac:dyDescent="0.2">
      <c r="A345" s="122"/>
      <c r="B345" s="122"/>
      <c r="C345" s="61"/>
      <c r="D345" s="67"/>
      <c r="E345" s="67"/>
      <c r="F345" s="67"/>
      <c r="G345" s="218"/>
      <c r="H345" s="410"/>
      <c r="I345" s="124"/>
      <c r="J345" s="218"/>
      <c r="K345" s="67"/>
      <c r="L345" s="67"/>
      <c r="M345" s="67"/>
      <c r="N345" s="67"/>
      <c r="O345" s="67"/>
      <c r="P345" s="67"/>
      <c r="Q345" s="67"/>
      <c r="R345" s="67"/>
      <c r="S345" s="67"/>
      <c r="T345" s="67"/>
      <c r="U345" s="67"/>
      <c r="V345" s="67"/>
      <c r="W345" s="67"/>
      <c r="X345" s="67"/>
      <c r="Y345" s="67"/>
    </row>
    <row r="346" spans="1:25" ht="15.75" customHeight="1" x14ac:dyDescent="0.2">
      <c r="A346" s="122"/>
      <c r="B346" s="122"/>
      <c r="C346" s="61"/>
      <c r="D346" s="67"/>
      <c r="E346" s="67"/>
      <c r="F346" s="67"/>
      <c r="G346" s="218"/>
      <c r="H346" s="410"/>
      <c r="I346" s="124"/>
      <c r="J346" s="218"/>
      <c r="K346" s="67"/>
      <c r="L346" s="67"/>
      <c r="M346" s="67"/>
      <c r="N346" s="67"/>
      <c r="O346" s="67"/>
      <c r="P346" s="67"/>
      <c r="Q346" s="67"/>
      <c r="R346" s="67"/>
      <c r="S346" s="67"/>
      <c r="T346" s="67"/>
      <c r="U346" s="67"/>
      <c r="V346" s="67"/>
      <c r="W346" s="67"/>
      <c r="X346" s="67"/>
      <c r="Y346" s="67"/>
    </row>
    <row r="347" spans="1:25" ht="15.75" customHeight="1" x14ac:dyDescent="0.2">
      <c r="A347" s="122"/>
      <c r="B347" s="122"/>
      <c r="C347" s="61"/>
      <c r="D347" s="67"/>
      <c r="E347" s="67"/>
      <c r="F347" s="67"/>
      <c r="G347" s="218"/>
      <c r="H347" s="410"/>
      <c r="I347" s="124"/>
      <c r="J347" s="218"/>
      <c r="K347" s="67"/>
      <c r="L347" s="67"/>
      <c r="M347" s="67"/>
      <c r="N347" s="67"/>
      <c r="O347" s="67"/>
      <c r="P347" s="67"/>
      <c r="Q347" s="67"/>
      <c r="R347" s="67"/>
      <c r="S347" s="67"/>
      <c r="T347" s="67"/>
      <c r="U347" s="67"/>
      <c r="V347" s="67"/>
      <c r="W347" s="67"/>
      <c r="X347" s="67"/>
      <c r="Y347" s="67"/>
    </row>
    <row r="348" spans="1:25" ht="15.75" customHeight="1" x14ac:dyDescent="0.2">
      <c r="A348" s="122"/>
      <c r="B348" s="122"/>
      <c r="C348" s="61"/>
      <c r="D348" s="67"/>
      <c r="E348" s="67"/>
      <c r="F348" s="67"/>
      <c r="G348" s="218"/>
      <c r="H348" s="410"/>
      <c r="I348" s="124"/>
      <c r="J348" s="218"/>
      <c r="K348" s="67"/>
      <c r="L348" s="67"/>
      <c r="M348" s="67"/>
      <c r="N348" s="67"/>
      <c r="O348" s="67"/>
      <c r="P348" s="67"/>
      <c r="Q348" s="67"/>
      <c r="R348" s="67"/>
      <c r="S348" s="67"/>
      <c r="T348" s="67"/>
      <c r="U348" s="67"/>
      <c r="V348" s="67"/>
      <c r="W348" s="67"/>
      <c r="X348" s="67"/>
      <c r="Y348" s="67"/>
    </row>
    <row r="349" spans="1:25" ht="15.75" customHeight="1" x14ac:dyDescent="0.2">
      <c r="A349" s="122"/>
      <c r="B349" s="122"/>
      <c r="C349" s="61"/>
      <c r="D349" s="67"/>
      <c r="E349" s="67"/>
      <c r="F349" s="67"/>
      <c r="G349" s="218"/>
      <c r="H349" s="410"/>
      <c r="I349" s="124"/>
      <c r="J349" s="218"/>
      <c r="K349" s="67"/>
      <c r="L349" s="67"/>
      <c r="M349" s="67"/>
      <c r="N349" s="67"/>
      <c r="O349" s="67"/>
      <c r="P349" s="67"/>
      <c r="Q349" s="67"/>
      <c r="R349" s="67"/>
      <c r="S349" s="67"/>
      <c r="T349" s="67"/>
      <c r="U349" s="67"/>
      <c r="V349" s="67"/>
      <c r="W349" s="67"/>
      <c r="X349" s="67"/>
      <c r="Y349" s="67"/>
    </row>
    <row r="350" spans="1:25" ht="15.75" customHeight="1" x14ac:dyDescent="0.2">
      <c r="A350" s="122"/>
      <c r="B350" s="122"/>
      <c r="C350" s="61"/>
      <c r="D350" s="67"/>
      <c r="E350" s="67"/>
      <c r="F350" s="67"/>
      <c r="G350" s="218"/>
      <c r="H350" s="410"/>
      <c r="I350" s="124"/>
      <c r="J350" s="218"/>
      <c r="K350" s="67"/>
      <c r="L350" s="67"/>
      <c r="M350" s="67"/>
      <c r="N350" s="67"/>
      <c r="O350" s="67"/>
      <c r="P350" s="67"/>
      <c r="Q350" s="67"/>
      <c r="R350" s="67"/>
      <c r="S350" s="67"/>
      <c r="T350" s="67"/>
      <c r="U350" s="67"/>
      <c r="V350" s="67"/>
      <c r="W350" s="67"/>
      <c r="X350" s="67"/>
      <c r="Y350" s="67"/>
    </row>
    <row r="351" spans="1:25" ht="15.75" customHeight="1" x14ac:dyDescent="0.2">
      <c r="A351" s="122"/>
      <c r="B351" s="122"/>
      <c r="C351" s="61"/>
      <c r="D351" s="67"/>
      <c r="E351" s="67"/>
      <c r="F351" s="67"/>
      <c r="G351" s="218"/>
      <c r="H351" s="410"/>
      <c r="I351" s="124"/>
      <c r="J351" s="218"/>
      <c r="K351" s="67"/>
      <c r="L351" s="67"/>
      <c r="M351" s="67"/>
      <c r="N351" s="67"/>
      <c r="O351" s="67"/>
      <c r="P351" s="67"/>
      <c r="Q351" s="67"/>
      <c r="R351" s="67"/>
      <c r="S351" s="67"/>
      <c r="T351" s="67"/>
      <c r="U351" s="67"/>
      <c r="V351" s="67"/>
      <c r="W351" s="67"/>
      <c r="X351" s="67"/>
      <c r="Y351" s="67"/>
    </row>
    <row r="352" spans="1:25" ht="15.75" customHeight="1" x14ac:dyDescent="0.2">
      <c r="A352" s="122"/>
      <c r="B352" s="122"/>
      <c r="C352" s="61"/>
      <c r="D352" s="67"/>
      <c r="E352" s="67"/>
      <c r="F352" s="67"/>
      <c r="G352" s="218"/>
      <c r="H352" s="410"/>
      <c r="I352" s="124"/>
      <c r="J352" s="218"/>
      <c r="K352" s="67"/>
      <c r="L352" s="67"/>
      <c r="M352" s="67"/>
      <c r="N352" s="67"/>
      <c r="O352" s="67"/>
      <c r="P352" s="67"/>
      <c r="Q352" s="67"/>
      <c r="R352" s="67"/>
      <c r="S352" s="67"/>
      <c r="T352" s="67"/>
      <c r="U352" s="67"/>
      <c r="V352" s="67"/>
      <c r="W352" s="67"/>
      <c r="X352" s="67"/>
      <c r="Y352" s="67"/>
    </row>
    <row r="353" spans="1:25" ht="15.75" customHeight="1" x14ac:dyDescent="0.2">
      <c r="A353" s="122"/>
      <c r="B353" s="122"/>
      <c r="C353" s="61"/>
      <c r="D353" s="67"/>
      <c r="E353" s="67"/>
      <c r="F353" s="67"/>
      <c r="G353" s="218"/>
      <c r="H353" s="410"/>
      <c r="I353" s="124"/>
      <c r="J353" s="218"/>
      <c r="K353" s="67"/>
      <c r="L353" s="67"/>
      <c r="M353" s="67"/>
      <c r="N353" s="67"/>
      <c r="O353" s="67"/>
      <c r="P353" s="67"/>
      <c r="Q353" s="67"/>
      <c r="R353" s="67"/>
      <c r="S353" s="67"/>
      <c r="T353" s="67"/>
      <c r="U353" s="67"/>
      <c r="V353" s="67"/>
      <c r="W353" s="67"/>
      <c r="X353" s="67"/>
      <c r="Y353" s="67"/>
    </row>
    <row r="354" spans="1:25" ht="15.75" customHeight="1" x14ac:dyDescent="0.2">
      <c r="A354" s="122"/>
      <c r="B354" s="122"/>
      <c r="C354" s="61"/>
      <c r="D354" s="67"/>
      <c r="E354" s="67"/>
      <c r="F354" s="67"/>
      <c r="G354" s="218"/>
      <c r="H354" s="410"/>
      <c r="I354" s="124"/>
      <c r="J354" s="218"/>
      <c r="K354" s="67"/>
      <c r="L354" s="67"/>
      <c r="M354" s="67"/>
      <c r="N354" s="67"/>
      <c r="O354" s="67"/>
      <c r="P354" s="67"/>
      <c r="Q354" s="67"/>
      <c r="R354" s="67"/>
      <c r="S354" s="67"/>
      <c r="T354" s="67"/>
      <c r="U354" s="67"/>
      <c r="V354" s="67"/>
      <c r="W354" s="67"/>
      <c r="X354" s="67"/>
      <c r="Y354" s="67"/>
    </row>
    <row r="355" spans="1:25" ht="15.75" customHeight="1" x14ac:dyDescent="0.2">
      <c r="A355" s="122"/>
      <c r="B355" s="122"/>
      <c r="C355" s="61"/>
      <c r="D355" s="67"/>
      <c r="E355" s="67"/>
      <c r="F355" s="67"/>
      <c r="G355" s="218"/>
      <c r="H355" s="410"/>
      <c r="I355" s="124"/>
      <c r="J355" s="218"/>
      <c r="K355" s="67"/>
      <c r="L355" s="67"/>
      <c r="M355" s="67"/>
      <c r="N355" s="67"/>
      <c r="O355" s="67"/>
      <c r="P355" s="67"/>
      <c r="Q355" s="67"/>
      <c r="R355" s="67"/>
      <c r="S355" s="67"/>
      <c r="T355" s="67"/>
      <c r="U355" s="67"/>
      <c r="V355" s="67"/>
      <c r="W355" s="67"/>
      <c r="X355" s="67"/>
      <c r="Y355" s="67"/>
    </row>
    <row r="356" spans="1:25" ht="15.75" customHeight="1" x14ac:dyDescent="0.2">
      <c r="A356" s="122"/>
      <c r="B356" s="122"/>
      <c r="C356" s="61"/>
      <c r="D356" s="67"/>
      <c r="E356" s="67"/>
      <c r="F356" s="67"/>
      <c r="G356" s="218"/>
      <c r="H356" s="410"/>
      <c r="I356" s="124"/>
      <c r="J356" s="218"/>
      <c r="K356" s="67"/>
      <c r="L356" s="67"/>
      <c r="M356" s="67"/>
      <c r="N356" s="67"/>
      <c r="O356" s="67"/>
      <c r="P356" s="67"/>
      <c r="Q356" s="67"/>
      <c r="R356" s="67"/>
      <c r="S356" s="67"/>
      <c r="T356" s="67"/>
      <c r="U356" s="67"/>
      <c r="V356" s="67"/>
      <c r="W356" s="67"/>
      <c r="X356" s="67"/>
      <c r="Y356" s="67"/>
    </row>
    <row r="357" spans="1:25" ht="15.75" customHeight="1" x14ac:dyDescent="0.2">
      <c r="A357" s="122"/>
      <c r="B357" s="122"/>
      <c r="C357" s="61"/>
      <c r="D357" s="67"/>
      <c r="E357" s="67"/>
      <c r="F357" s="67"/>
      <c r="G357" s="218"/>
      <c r="H357" s="410"/>
      <c r="I357" s="124"/>
      <c r="J357" s="218"/>
      <c r="K357" s="67"/>
      <c r="L357" s="67"/>
      <c r="M357" s="67"/>
      <c r="N357" s="67"/>
      <c r="O357" s="67"/>
      <c r="P357" s="67"/>
      <c r="Q357" s="67"/>
      <c r="R357" s="67"/>
      <c r="S357" s="67"/>
      <c r="T357" s="67"/>
      <c r="U357" s="67"/>
      <c r="V357" s="67"/>
      <c r="W357" s="67"/>
      <c r="X357" s="67"/>
      <c r="Y357" s="67"/>
    </row>
    <row r="358" spans="1:25" ht="15.75" customHeight="1" x14ac:dyDescent="0.2">
      <c r="A358" s="122"/>
      <c r="B358" s="122"/>
      <c r="C358" s="61"/>
      <c r="D358" s="67"/>
      <c r="E358" s="67"/>
      <c r="F358" s="67"/>
      <c r="G358" s="218"/>
      <c r="H358" s="410"/>
      <c r="I358" s="124"/>
      <c r="J358" s="218"/>
      <c r="K358" s="67"/>
      <c r="L358" s="67"/>
      <c r="M358" s="67"/>
      <c r="N358" s="67"/>
      <c r="O358" s="67"/>
      <c r="P358" s="67"/>
      <c r="Q358" s="67"/>
      <c r="R358" s="67"/>
      <c r="S358" s="67"/>
      <c r="T358" s="67"/>
      <c r="U358" s="67"/>
      <c r="V358" s="67"/>
      <c r="W358" s="67"/>
      <c r="X358" s="67"/>
      <c r="Y358" s="67"/>
    </row>
    <row r="359" spans="1:25" ht="15.75" customHeight="1" x14ac:dyDescent="0.2">
      <c r="A359" s="122"/>
      <c r="B359" s="122"/>
      <c r="C359" s="61"/>
      <c r="D359" s="67"/>
      <c r="E359" s="67"/>
      <c r="F359" s="67"/>
      <c r="G359" s="218"/>
      <c r="H359" s="410"/>
      <c r="I359" s="124"/>
      <c r="J359" s="218"/>
      <c r="K359" s="67"/>
      <c r="L359" s="67"/>
      <c r="M359" s="67"/>
      <c r="N359" s="67"/>
      <c r="O359" s="67"/>
      <c r="P359" s="67"/>
      <c r="Q359" s="67"/>
      <c r="R359" s="67"/>
      <c r="S359" s="67"/>
      <c r="T359" s="67"/>
      <c r="U359" s="67"/>
      <c r="V359" s="67"/>
      <c r="W359" s="67"/>
      <c r="X359" s="67"/>
      <c r="Y359" s="67"/>
    </row>
    <row r="360" spans="1:25" ht="15.75" customHeight="1" x14ac:dyDescent="0.2">
      <c r="A360" s="122"/>
      <c r="B360" s="122"/>
      <c r="C360" s="61"/>
      <c r="D360" s="67"/>
      <c r="E360" s="67"/>
      <c r="F360" s="67"/>
      <c r="G360" s="218"/>
      <c r="H360" s="410"/>
      <c r="I360" s="124"/>
      <c r="J360" s="218"/>
      <c r="K360" s="67"/>
      <c r="L360" s="67"/>
      <c r="M360" s="67"/>
      <c r="N360" s="67"/>
      <c r="O360" s="67"/>
      <c r="P360" s="67"/>
      <c r="Q360" s="67"/>
      <c r="R360" s="67"/>
      <c r="S360" s="67"/>
      <c r="T360" s="67"/>
      <c r="U360" s="67"/>
      <c r="V360" s="67"/>
      <c r="W360" s="67"/>
      <c r="X360" s="67"/>
      <c r="Y360" s="67"/>
    </row>
    <row r="361" spans="1:25" ht="15.75" customHeight="1" x14ac:dyDescent="0.2">
      <c r="A361" s="122"/>
      <c r="B361" s="122"/>
      <c r="C361" s="61"/>
      <c r="D361" s="67"/>
      <c r="E361" s="67"/>
      <c r="F361" s="67"/>
      <c r="G361" s="218"/>
      <c r="H361" s="410"/>
      <c r="I361" s="124"/>
      <c r="J361" s="218"/>
      <c r="K361" s="67"/>
      <c r="L361" s="67"/>
      <c r="M361" s="67"/>
      <c r="N361" s="67"/>
      <c r="O361" s="67"/>
      <c r="P361" s="67"/>
      <c r="Q361" s="67"/>
      <c r="R361" s="67"/>
      <c r="S361" s="67"/>
      <c r="T361" s="67"/>
      <c r="U361" s="67"/>
      <c r="V361" s="67"/>
      <c r="W361" s="67"/>
      <c r="X361" s="67"/>
      <c r="Y361" s="67"/>
    </row>
    <row r="362" spans="1:25" ht="15.75" customHeight="1" x14ac:dyDescent="0.2">
      <c r="A362" s="122"/>
      <c r="B362" s="122"/>
      <c r="C362" s="61"/>
      <c r="D362" s="67"/>
      <c r="E362" s="67"/>
      <c r="F362" s="67"/>
      <c r="G362" s="218"/>
      <c r="H362" s="410"/>
      <c r="I362" s="124"/>
      <c r="J362" s="218"/>
      <c r="K362" s="67"/>
      <c r="L362" s="67"/>
      <c r="M362" s="67"/>
      <c r="N362" s="67"/>
      <c r="O362" s="67"/>
      <c r="P362" s="67"/>
      <c r="Q362" s="67"/>
      <c r="R362" s="67"/>
      <c r="S362" s="67"/>
      <c r="T362" s="67"/>
      <c r="U362" s="67"/>
      <c r="V362" s="67"/>
      <c r="W362" s="67"/>
      <c r="X362" s="67"/>
      <c r="Y362" s="67"/>
    </row>
    <row r="363" spans="1:25" ht="15.75" customHeight="1" x14ac:dyDescent="0.2">
      <c r="A363" s="122"/>
      <c r="B363" s="122"/>
      <c r="C363" s="61"/>
      <c r="D363" s="67"/>
      <c r="E363" s="67"/>
      <c r="F363" s="67"/>
      <c r="G363" s="218"/>
      <c r="H363" s="410"/>
      <c r="I363" s="124"/>
      <c r="J363" s="218"/>
      <c r="K363" s="67"/>
      <c r="L363" s="67"/>
      <c r="M363" s="67"/>
      <c r="N363" s="67"/>
      <c r="O363" s="67"/>
      <c r="P363" s="67"/>
      <c r="Q363" s="67"/>
      <c r="R363" s="67"/>
      <c r="S363" s="67"/>
      <c r="T363" s="67"/>
      <c r="U363" s="67"/>
      <c r="V363" s="67"/>
      <c r="W363" s="67"/>
      <c r="X363" s="67"/>
      <c r="Y363" s="67"/>
    </row>
    <row r="364" spans="1:25" ht="15.75" customHeight="1" x14ac:dyDescent="0.2">
      <c r="A364" s="122"/>
      <c r="B364" s="122"/>
      <c r="C364" s="61"/>
      <c r="D364" s="67"/>
      <c r="E364" s="67"/>
      <c r="F364" s="67"/>
      <c r="G364" s="218"/>
      <c r="H364" s="410"/>
      <c r="I364" s="124"/>
      <c r="J364" s="218"/>
      <c r="K364" s="67"/>
      <c r="L364" s="67"/>
      <c r="M364" s="67"/>
      <c r="N364" s="67"/>
      <c r="O364" s="67"/>
      <c r="P364" s="67"/>
      <c r="Q364" s="67"/>
      <c r="R364" s="67"/>
      <c r="S364" s="67"/>
      <c r="T364" s="67"/>
      <c r="U364" s="67"/>
      <c r="V364" s="67"/>
      <c r="W364" s="67"/>
      <c r="X364" s="67"/>
      <c r="Y364" s="67"/>
    </row>
    <row r="365" spans="1:25" ht="15.75" customHeight="1" x14ac:dyDescent="0.2">
      <c r="A365" s="122"/>
      <c r="B365" s="122"/>
      <c r="C365" s="61"/>
      <c r="D365" s="67"/>
      <c r="E365" s="67"/>
      <c r="F365" s="67"/>
      <c r="G365" s="218"/>
      <c r="H365" s="410"/>
      <c r="I365" s="124"/>
      <c r="J365" s="218"/>
      <c r="K365" s="67"/>
      <c r="L365" s="67"/>
      <c r="M365" s="67"/>
      <c r="N365" s="67"/>
      <c r="O365" s="67"/>
      <c r="P365" s="67"/>
      <c r="Q365" s="67"/>
      <c r="R365" s="67"/>
      <c r="S365" s="67"/>
      <c r="T365" s="67"/>
      <c r="U365" s="67"/>
      <c r="V365" s="67"/>
      <c r="W365" s="67"/>
      <c r="X365" s="67"/>
      <c r="Y365" s="67"/>
    </row>
    <row r="366" spans="1:25" ht="15.75" customHeight="1" x14ac:dyDescent="0.2">
      <c r="A366" s="122"/>
      <c r="B366" s="122"/>
      <c r="C366" s="61"/>
      <c r="D366" s="67"/>
      <c r="E366" s="67"/>
      <c r="F366" s="67"/>
      <c r="G366" s="218"/>
      <c r="H366" s="410"/>
      <c r="I366" s="124"/>
      <c r="J366" s="218"/>
      <c r="K366" s="67"/>
      <c r="L366" s="67"/>
      <c r="M366" s="67"/>
      <c r="N366" s="67"/>
      <c r="O366" s="67"/>
      <c r="P366" s="67"/>
      <c r="Q366" s="67"/>
      <c r="R366" s="67"/>
      <c r="S366" s="67"/>
      <c r="T366" s="67"/>
      <c r="U366" s="67"/>
      <c r="V366" s="67"/>
      <c r="W366" s="67"/>
      <c r="X366" s="67"/>
      <c r="Y366" s="67"/>
    </row>
    <row r="367" spans="1:25" ht="15.75" customHeight="1" x14ac:dyDescent="0.2">
      <c r="A367" s="122"/>
      <c r="B367" s="122"/>
      <c r="C367" s="61"/>
      <c r="D367" s="67"/>
      <c r="E367" s="67"/>
      <c r="F367" s="67"/>
      <c r="G367" s="218"/>
      <c r="H367" s="410"/>
      <c r="I367" s="124"/>
      <c r="J367" s="218"/>
      <c r="K367" s="67"/>
      <c r="L367" s="67"/>
      <c r="M367" s="67"/>
      <c r="N367" s="67"/>
      <c r="O367" s="67"/>
      <c r="P367" s="67"/>
      <c r="Q367" s="67"/>
      <c r="R367" s="67"/>
      <c r="S367" s="67"/>
      <c r="T367" s="67"/>
      <c r="U367" s="67"/>
      <c r="V367" s="67"/>
      <c r="W367" s="67"/>
      <c r="X367" s="67"/>
      <c r="Y367" s="67"/>
    </row>
    <row r="368" spans="1:25" ht="15.75" customHeight="1" x14ac:dyDescent="0.2">
      <c r="A368" s="122"/>
      <c r="B368" s="122"/>
      <c r="C368" s="61"/>
      <c r="D368" s="67"/>
      <c r="E368" s="67"/>
      <c r="F368" s="67"/>
      <c r="G368" s="218"/>
      <c r="H368" s="410"/>
      <c r="I368" s="124"/>
      <c r="J368" s="218"/>
      <c r="K368" s="67"/>
      <c r="L368" s="67"/>
      <c r="M368" s="67"/>
      <c r="N368" s="67"/>
      <c r="O368" s="67"/>
      <c r="P368" s="67"/>
      <c r="Q368" s="67"/>
      <c r="R368" s="67"/>
      <c r="S368" s="67"/>
      <c r="T368" s="67"/>
      <c r="U368" s="67"/>
      <c r="V368" s="67"/>
      <c r="W368" s="67"/>
      <c r="X368" s="67"/>
      <c r="Y368" s="67"/>
    </row>
    <row r="369" spans="1:25" ht="15.75" customHeight="1" x14ac:dyDescent="0.2">
      <c r="A369" s="122"/>
      <c r="B369" s="122"/>
      <c r="C369" s="61"/>
      <c r="D369" s="67"/>
      <c r="E369" s="67"/>
      <c r="F369" s="67"/>
      <c r="G369" s="218"/>
      <c r="H369" s="410"/>
      <c r="I369" s="124"/>
      <c r="J369" s="218"/>
      <c r="K369" s="67"/>
      <c r="L369" s="67"/>
      <c r="M369" s="67"/>
      <c r="N369" s="67"/>
      <c r="O369" s="67"/>
      <c r="P369" s="67"/>
      <c r="Q369" s="67"/>
      <c r="R369" s="67"/>
      <c r="S369" s="67"/>
      <c r="T369" s="67"/>
      <c r="U369" s="67"/>
      <c r="V369" s="67"/>
      <c r="W369" s="67"/>
      <c r="X369" s="67"/>
      <c r="Y369" s="67"/>
    </row>
    <row r="370" spans="1:25" ht="15.75" customHeight="1" x14ac:dyDescent="0.2">
      <c r="A370" s="122"/>
      <c r="B370" s="122"/>
      <c r="C370" s="61"/>
      <c r="D370" s="67"/>
      <c r="E370" s="67"/>
      <c r="F370" s="67"/>
      <c r="G370" s="218"/>
      <c r="H370" s="410"/>
      <c r="I370" s="124"/>
      <c r="J370" s="218"/>
      <c r="K370" s="67"/>
      <c r="L370" s="67"/>
      <c r="M370" s="67"/>
      <c r="N370" s="67"/>
      <c r="O370" s="67"/>
      <c r="P370" s="67"/>
      <c r="Q370" s="67"/>
      <c r="R370" s="67"/>
      <c r="S370" s="67"/>
      <c r="T370" s="67"/>
      <c r="U370" s="67"/>
      <c r="V370" s="67"/>
      <c r="W370" s="67"/>
      <c r="X370" s="67"/>
      <c r="Y370" s="67"/>
    </row>
    <row r="371" spans="1:25" ht="15.75" customHeight="1" x14ac:dyDescent="0.2">
      <c r="A371" s="122"/>
      <c r="B371" s="122"/>
      <c r="C371" s="61"/>
      <c r="D371" s="67"/>
      <c r="E371" s="67"/>
      <c r="F371" s="67"/>
      <c r="G371" s="218"/>
      <c r="H371" s="410"/>
      <c r="I371" s="124"/>
      <c r="J371" s="218"/>
      <c r="K371" s="67"/>
      <c r="L371" s="67"/>
      <c r="M371" s="67"/>
      <c r="N371" s="67"/>
      <c r="O371" s="67"/>
      <c r="P371" s="67"/>
      <c r="Q371" s="67"/>
      <c r="R371" s="67"/>
      <c r="S371" s="67"/>
      <c r="T371" s="67"/>
      <c r="U371" s="67"/>
      <c r="V371" s="67"/>
      <c r="W371" s="67"/>
      <c r="X371" s="67"/>
      <c r="Y371" s="67"/>
    </row>
    <row r="372" spans="1:25" ht="15.75" customHeight="1" x14ac:dyDescent="0.2">
      <c r="A372" s="122"/>
      <c r="B372" s="122"/>
      <c r="C372" s="61"/>
      <c r="D372" s="67"/>
      <c r="E372" s="67"/>
      <c r="F372" s="67"/>
      <c r="G372" s="218"/>
      <c r="H372" s="410"/>
      <c r="I372" s="124"/>
      <c r="J372" s="218"/>
      <c r="K372" s="67"/>
      <c r="L372" s="67"/>
      <c r="M372" s="67"/>
      <c r="N372" s="67"/>
      <c r="O372" s="67"/>
      <c r="P372" s="67"/>
      <c r="Q372" s="67"/>
      <c r="R372" s="67"/>
      <c r="S372" s="67"/>
      <c r="T372" s="67"/>
      <c r="U372" s="67"/>
      <c r="V372" s="67"/>
      <c r="W372" s="67"/>
      <c r="X372" s="67"/>
      <c r="Y372" s="67"/>
    </row>
    <row r="373" spans="1:25" ht="15.75" customHeight="1" x14ac:dyDescent="0.2">
      <c r="A373" s="122"/>
      <c r="B373" s="122"/>
      <c r="C373" s="61"/>
      <c r="D373" s="67"/>
      <c r="E373" s="67"/>
      <c r="F373" s="67"/>
      <c r="G373" s="218"/>
      <c r="H373" s="410"/>
      <c r="I373" s="124"/>
      <c r="J373" s="218"/>
      <c r="K373" s="67"/>
      <c r="L373" s="67"/>
      <c r="M373" s="67"/>
      <c r="N373" s="67"/>
      <c r="O373" s="67"/>
      <c r="P373" s="67"/>
      <c r="Q373" s="67"/>
      <c r="R373" s="67"/>
      <c r="S373" s="67"/>
      <c r="T373" s="67"/>
      <c r="U373" s="67"/>
      <c r="V373" s="67"/>
      <c r="W373" s="67"/>
      <c r="X373" s="67"/>
      <c r="Y373" s="67"/>
    </row>
    <row r="374" spans="1:25" ht="15.75" customHeight="1" x14ac:dyDescent="0.2">
      <c r="A374" s="122"/>
      <c r="B374" s="122"/>
      <c r="C374" s="61"/>
      <c r="D374" s="67"/>
      <c r="E374" s="67"/>
      <c r="F374" s="67"/>
      <c r="G374" s="218"/>
      <c r="H374" s="410"/>
      <c r="I374" s="124"/>
      <c r="J374" s="218"/>
      <c r="K374" s="67"/>
      <c r="L374" s="67"/>
      <c r="M374" s="67"/>
      <c r="N374" s="67"/>
      <c r="O374" s="67"/>
      <c r="P374" s="67"/>
      <c r="Q374" s="67"/>
      <c r="R374" s="67"/>
      <c r="S374" s="67"/>
      <c r="T374" s="67"/>
      <c r="U374" s="67"/>
      <c r="V374" s="67"/>
      <c r="W374" s="67"/>
      <c r="X374" s="67"/>
      <c r="Y374" s="67"/>
    </row>
    <row r="375" spans="1:25" ht="15.75" customHeight="1" x14ac:dyDescent="0.2">
      <c r="A375" s="122"/>
      <c r="B375" s="122"/>
      <c r="C375" s="61"/>
      <c r="D375" s="67"/>
      <c r="E375" s="67"/>
      <c r="F375" s="67"/>
      <c r="G375" s="218"/>
      <c r="H375" s="410"/>
      <c r="I375" s="124"/>
      <c r="J375" s="218"/>
      <c r="K375" s="67"/>
      <c r="L375" s="67"/>
      <c r="M375" s="67"/>
      <c r="N375" s="67"/>
      <c r="O375" s="67"/>
      <c r="P375" s="67"/>
      <c r="Q375" s="67"/>
      <c r="R375" s="67"/>
      <c r="S375" s="67"/>
      <c r="T375" s="67"/>
      <c r="U375" s="67"/>
      <c r="V375" s="67"/>
      <c r="W375" s="67"/>
      <c r="X375" s="67"/>
      <c r="Y375" s="67"/>
    </row>
    <row r="376" spans="1:25" ht="15.75" customHeight="1" x14ac:dyDescent="0.2">
      <c r="A376" s="122"/>
      <c r="B376" s="122"/>
      <c r="C376" s="61"/>
      <c r="D376" s="67"/>
      <c r="E376" s="67"/>
      <c r="F376" s="67"/>
      <c r="G376" s="218"/>
      <c r="H376" s="410"/>
      <c r="I376" s="124"/>
      <c r="J376" s="218"/>
      <c r="K376" s="67"/>
      <c r="L376" s="67"/>
      <c r="M376" s="67"/>
      <c r="N376" s="67"/>
      <c r="O376" s="67"/>
      <c r="P376" s="67"/>
      <c r="Q376" s="67"/>
      <c r="R376" s="67"/>
      <c r="S376" s="67"/>
      <c r="T376" s="67"/>
      <c r="U376" s="67"/>
      <c r="V376" s="67"/>
      <c r="W376" s="67"/>
      <c r="X376" s="67"/>
      <c r="Y376" s="67"/>
    </row>
    <row r="377" spans="1:25" ht="15.75" customHeight="1" x14ac:dyDescent="0.2">
      <c r="A377" s="122"/>
      <c r="B377" s="122"/>
      <c r="C377" s="61"/>
      <c r="D377" s="67"/>
      <c r="E377" s="67"/>
      <c r="F377" s="67"/>
      <c r="G377" s="218"/>
      <c r="H377" s="410"/>
      <c r="I377" s="124"/>
      <c r="J377" s="218"/>
      <c r="K377" s="67"/>
      <c r="L377" s="67"/>
      <c r="M377" s="67"/>
      <c r="N377" s="67"/>
      <c r="O377" s="67"/>
      <c r="P377" s="67"/>
      <c r="Q377" s="67"/>
      <c r="R377" s="67"/>
      <c r="S377" s="67"/>
      <c r="T377" s="67"/>
      <c r="U377" s="67"/>
      <c r="V377" s="67"/>
      <c r="W377" s="67"/>
      <c r="X377" s="67"/>
      <c r="Y377" s="67"/>
    </row>
    <row r="378" spans="1:25" ht="15.75" customHeight="1" x14ac:dyDescent="0.2">
      <c r="A378" s="122"/>
      <c r="B378" s="122"/>
      <c r="C378" s="61"/>
      <c r="D378" s="67"/>
      <c r="E378" s="67"/>
      <c r="F378" s="67"/>
      <c r="G378" s="218"/>
      <c r="H378" s="410"/>
      <c r="I378" s="124"/>
      <c r="J378" s="218"/>
      <c r="K378" s="67"/>
      <c r="L378" s="67"/>
      <c r="M378" s="67"/>
      <c r="N378" s="67"/>
      <c r="O378" s="67"/>
      <c r="P378" s="67"/>
      <c r="Q378" s="67"/>
      <c r="R378" s="67"/>
      <c r="S378" s="67"/>
      <c r="T378" s="67"/>
      <c r="U378" s="67"/>
      <c r="V378" s="67"/>
      <c r="W378" s="67"/>
      <c r="X378" s="67"/>
      <c r="Y378" s="67"/>
    </row>
    <row r="379" spans="1:25" ht="15.75" customHeight="1" x14ac:dyDescent="0.2">
      <c r="A379" s="122"/>
      <c r="B379" s="122"/>
      <c r="C379" s="61"/>
      <c r="D379" s="67"/>
      <c r="E379" s="67"/>
      <c r="F379" s="67"/>
      <c r="G379" s="218"/>
      <c r="H379" s="410"/>
      <c r="I379" s="124"/>
      <c r="J379" s="218"/>
      <c r="K379" s="67"/>
      <c r="L379" s="67"/>
      <c r="M379" s="67"/>
      <c r="N379" s="67"/>
      <c r="O379" s="67"/>
      <c r="P379" s="67"/>
      <c r="Q379" s="67"/>
      <c r="R379" s="67"/>
      <c r="S379" s="67"/>
      <c r="T379" s="67"/>
      <c r="U379" s="67"/>
      <c r="V379" s="67"/>
      <c r="W379" s="67"/>
      <c r="X379" s="67"/>
      <c r="Y379" s="67"/>
    </row>
    <row r="380" spans="1:25" ht="15.75" customHeight="1" x14ac:dyDescent="0.2">
      <c r="A380" s="122"/>
      <c r="B380" s="122"/>
      <c r="C380" s="61"/>
      <c r="D380" s="67"/>
      <c r="E380" s="67"/>
      <c r="F380" s="67"/>
      <c r="G380" s="218"/>
      <c r="H380" s="410"/>
      <c r="I380" s="124"/>
      <c r="J380" s="218"/>
      <c r="K380" s="67"/>
      <c r="L380" s="67"/>
      <c r="M380" s="67"/>
      <c r="N380" s="67"/>
      <c r="O380" s="67"/>
      <c r="P380" s="67"/>
      <c r="Q380" s="67"/>
      <c r="R380" s="67"/>
      <c r="S380" s="67"/>
      <c r="T380" s="67"/>
      <c r="U380" s="67"/>
      <c r="V380" s="67"/>
      <c r="W380" s="67"/>
      <c r="X380" s="67"/>
      <c r="Y380" s="67"/>
    </row>
    <row r="381" spans="1:25" ht="15.75" customHeight="1" x14ac:dyDescent="0.2">
      <c r="A381" s="122"/>
      <c r="B381" s="122"/>
      <c r="C381" s="61"/>
      <c r="D381" s="67"/>
      <c r="E381" s="67"/>
      <c r="F381" s="67"/>
      <c r="G381" s="218"/>
      <c r="H381" s="410"/>
      <c r="I381" s="124"/>
      <c r="J381" s="218"/>
      <c r="K381" s="67"/>
      <c r="L381" s="67"/>
      <c r="M381" s="67"/>
      <c r="N381" s="67"/>
      <c r="O381" s="67"/>
      <c r="P381" s="67"/>
      <c r="Q381" s="67"/>
      <c r="R381" s="67"/>
      <c r="S381" s="67"/>
      <c r="T381" s="67"/>
      <c r="U381" s="67"/>
      <c r="V381" s="67"/>
      <c r="W381" s="67"/>
      <c r="X381" s="67"/>
      <c r="Y381" s="67"/>
    </row>
    <row r="382" spans="1:25" ht="15.75" customHeight="1" x14ac:dyDescent="0.2">
      <c r="A382" s="122"/>
      <c r="B382" s="122"/>
      <c r="C382" s="61"/>
      <c r="D382" s="67"/>
      <c r="E382" s="67"/>
      <c r="F382" s="67"/>
      <c r="G382" s="218"/>
      <c r="H382" s="410"/>
      <c r="I382" s="124"/>
      <c r="J382" s="218"/>
      <c r="K382" s="67"/>
      <c r="L382" s="67"/>
      <c r="M382" s="67"/>
      <c r="N382" s="67"/>
      <c r="O382" s="67"/>
      <c r="P382" s="67"/>
      <c r="Q382" s="67"/>
      <c r="R382" s="67"/>
      <c r="S382" s="67"/>
      <c r="T382" s="67"/>
      <c r="U382" s="67"/>
      <c r="V382" s="67"/>
      <c r="W382" s="67"/>
      <c r="X382" s="67"/>
      <c r="Y382" s="67"/>
    </row>
    <row r="383" spans="1:25" ht="15.75" customHeight="1" x14ac:dyDescent="0.2">
      <c r="A383" s="122"/>
      <c r="B383" s="122"/>
      <c r="C383" s="61"/>
      <c r="D383" s="67"/>
      <c r="E383" s="67"/>
      <c r="F383" s="67"/>
      <c r="G383" s="218"/>
      <c r="H383" s="410"/>
      <c r="I383" s="124"/>
      <c r="J383" s="218"/>
      <c r="K383" s="67"/>
      <c r="L383" s="67"/>
      <c r="M383" s="67"/>
      <c r="N383" s="67"/>
      <c r="O383" s="67"/>
      <c r="P383" s="67"/>
      <c r="Q383" s="67"/>
      <c r="R383" s="67"/>
      <c r="S383" s="67"/>
      <c r="T383" s="67"/>
      <c r="U383" s="67"/>
      <c r="V383" s="67"/>
      <c r="W383" s="67"/>
      <c r="X383" s="67"/>
      <c r="Y383" s="67"/>
    </row>
    <row r="384" spans="1:25" ht="15.75" customHeight="1" x14ac:dyDescent="0.2">
      <c r="A384" s="122"/>
      <c r="B384" s="122"/>
      <c r="C384" s="61"/>
      <c r="D384" s="67"/>
      <c r="E384" s="67"/>
      <c r="F384" s="67"/>
      <c r="G384" s="218"/>
      <c r="H384" s="410"/>
      <c r="I384" s="124"/>
      <c r="J384" s="218"/>
      <c r="K384" s="67"/>
      <c r="L384" s="67"/>
      <c r="M384" s="67"/>
      <c r="N384" s="67"/>
      <c r="O384" s="67"/>
      <c r="P384" s="67"/>
      <c r="Q384" s="67"/>
      <c r="R384" s="67"/>
      <c r="S384" s="67"/>
      <c r="T384" s="67"/>
      <c r="U384" s="67"/>
      <c r="V384" s="67"/>
      <c r="W384" s="67"/>
      <c r="X384" s="67"/>
      <c r="Y384" s="67"/>
    </row>
    <row r="385" spans="1:25" ht="15.75" customHeight="1" x14ac:dyDescent="0.2">
      <c r="A385" s="122"/>
      <c r="B385" s="122"/>
      <c r="C385" s="61"/>
      <c r="D385" s="67"/>
      <c r="E385" s="67"/>
      <c r="F385" s="67"/>
      <c r="G385" s="218"/>
      <c r="H385" s="410"/>
      <c r="I385" s="124"/>
      <c r="J385" s="218"/>
      <c r="K385" s="67"/>
      <c r="L385" s="67"/>
      <c r="M385" s="67"/>
      <c r="N385" s="67"/>
      <c r="O385" s="67"/>
      <c r="P385" s="67"/>
      <c r="Q385" s="67"/>
      <c r="R385" s="67"/>
      <c r="S385" s="67"/>
      <c r="T385" s="67"/>
      <c r="U385" s="67"/>
      <c r="V385" s="67"/>
      <c r="W385" s="67"/>
      <c r="X385" s="67"/>
      <c r="Y385" s="67"/>
    </row>
    <row r="386" spans="1:25" ht="15.75" customHeight="1" x14ac:dyDescent="0.2">
      <c r="A386" s="122"/>
      <c r="B386" s="122"/>
      <c r="C386" s="61"/>
      <c r="D386" s="67"/>
      <c r="E386" s="67"/>
      <c r="F386" s="67"/>
      <c r="G386" s="218"/>
      <c r="H386" s="410"/>
      <c r="I386" s="124"/>
      <c r="J386" s="218"/>
      <c r="K386" s="67"/>
      <c r="L386" s="67"/>
      <c r="M386" s="67"/>
      <c r="N386" s="67"/>
      <c r="O386" s="67"/>
      <c r="P386" s="67"/>
      <c r="Q386" s="67"/>
      <c r="R386" s="67"/>
      <c r="S386" s="67"/>
      <c r="T386" s="67"/>
      <c r="U386" s="67"/>
      <c r="V386" s="67"/>
      <c r="W386" s="67"/>
      <c r="X386" s="67"/>
      <c r="Y386" s="67"/>
    </row>
    <row r="387" spans="1:25" ht="15.75" customHeight="1" x14ac:dyDescent="0.2">
      <c r="A387" s="122"/>
      <c r="B387" s="122"/>
      <c r="C387" s="61"/>
      <c r="D387" s="67"/>
      <c r="E387" s="67"/>
      <c r="F387" s="67"/>
      <c r="G387" s="218"/>
      <c r="H387" s="410"/>
      <c r="I387" s="124"/>
      <c r="J387" s="218"/>
      <c r="K387" s="67"/>
      <c r="L387" s="67"/>
      <c r="M387" s="67"/>
      <c r="N387" s="67"/>
      <c r="O387" s="67"/>
      <c r="P387" s="67"/>
      <c r="Q387" s="67"/>
      <c r="R387" s="67"/>
      <c r="S387" s="67"/>
      <c r="T387" s="67"/>
      <c r="U387" s="67"/>
      <c r="V387" s="67"/>
      <c r="W387" s="67"/>
      <c r="X387" s="67"/>
      <c r="Y387" s="67"/>
    </row>
    <row r="388" spans="1:25" ht="15.75" customHeight="1" x14ac:dyDescent="0.2">
      <c r="A388" s="122"/>
      <c r="B388" s="122"/>
      <c r="C388" s="61"/>
      <c r="D388" s="67"/>
      <c r="E388" s="67"/>
      <c r="F388" s="67"/>
      <c r="G388" s="218"/>
      <c r="H388" s="410"/>
      <c r="I388" s="124"/>
      <c r="J388" s="218"/>
      <c r="K388" s="67"/>
      <c r="L388" s="67"/>
      <c r="M388" s="67"/>
      <c r="N388" s="67"/>
      <c r="O388" s="67"/>
      <c r="P388" s="67"/>
      <c r="Q388" s="67"/>
      <c r="R388" s="67"/>
      <c r="S388" s="67"/>
      <c r="T388" s="67"/>
      <c r="U388" s="67"/>
      <c r="V388" s="67"/>
      <c r="W388" s="67"/>
      <c r="X388" s="67"/>
      <c r="Y388" s="67"/>
    </row>
    <row r="389" spans="1:25" ht="15.75" customHeight="1" x14ac:dyDescent="0.2">
      <c r="A389" s="122"/>
      <c r="B389" s="122"/>
      <c r="C389" s="61"/>
      <c r="D389" s="67"/>
      <c r="E389" s="67"/>
      <c r="F389" s="67"/>
      <c r="G389" s="218"/>
      <c r="H389" s="410"/>
      <c r="I389" s="124"/>
      <c r="J389" s="218"/>
      <c r="K389" s="67"/>
      <c r="L389" s="67"/>
      <c r="M389" s="67"/>
      <c r="N389" s="67"/>
      <c r="O389" s="67"/>
      <c r="P389" s="67"/>
      <c r="Q389" s="67"/>
      <c r="R389" s="67"/>
      <c r="S389" s="67"/>
      <c r="T389" s="67"/>
      <c r="U389" s="67"/>
      <c r="V389" s="67"/>
      <c r="W389" s="67"/>
      <c r="X389" s="67"/>
      <c r="Y389" s="67"/>
    </row>
    <row r="390" spans="1:25" ht="15.75" customHeight="1" x14ac:dyDescent="0.2">
      <c r="A390" s="122"/>
      <c r="B390" s="122"/>
      <c r="C390" s="61"/>
      <c r="D390" s="67"/>
      <c r="E390" s="67"/>
      <c r="F390" s="67"/>
      <c r="G390" s="218"/>
      <c r="H390" s="410"/>
      <c r="I390" s="124"/>
      <c r="J390" s="218"/>
      <c r="K390" s="67"/>
      <c r="L390" s="67"/>
      <c r="M390" s="67"/>
      <c r="N390" s="67"/>
      <c r="O390" s="67"/>
      <c r="P390" s="67"/>
      <c r="Q390" s="67"/>
      <c r="R390" s="67"/>
      <c r="S390" s="67"/>
      <c r="T390" s="67"/>
      <c r="U390" s="67"/>
      <c r="V390" s="67"/>
      <c r="W390" s="67"/>
      <c r="X390" s="67"/>
      <c r="Y390" s="67"/>
    </row>
    <row r="391" spans="1:25" ht="15.75" customHeight="1" x14ac:dyDescent="0.2">
      <c r="A391" s="122"/>
      <c r="B391" s="122"/>
      <c r="C391" s="61"/>
      <c r="D391" s="67"/>
      <c r="E391" s="67"/>
      <c r="F391" s="67"/>
      <c r="G391" s="218"/>
      <c r="H391" s="410"/>
      <c r="I391" s="124"/>
      <c r="J391" s="218"/>
      <c r="K391" s="67"/>
      <c r="L391" s="67"/>
      <c r="M391" s="67"/>
      <c r="N391" s="67"/>
      <c r="O391" s="67"/>
      <c r="P391" s="67"/>
      <c r="Q391" s="67"/>
      <c r="R391" s="67"/>
      <c r="S391" s="67"/>
      <c r="T391" s="67"/>
      <c r="U391" s="67"/>
      <c r="V391" s="67"/>
      <c r="W391" s="67"/>
      <c r="X391" s="67"/>
      <c r="Y391" s="67"/>
    </row>
    <row r="392" spans="1:25" ht="15.75" customHeight="1" x14ac:dyDescent="0.2">
      <c r="A392" s="122"/>
      <c r="B392" s="122"/>
      <c r="C392" s="61"/>
      <c r="D392" s="67"/>
      <c r="E392" s="67"/>
      <c r="F392" s="67"/>
      <c r="G392" s="218"/>
      <c r="H392" s="410"/>
      <c r="I392" s="124"/>
      <c r="J392" s="218"/>
      <c r="K392" s="67"/>
      <c r="L392" s="67"/>
      <c r="M392" s="67"/>
      <c r="N392" s="67"/>
      <c r="O392" s="67"/>
      <c r="P392" s="67"/>
      <c r="Q392" s="67"/>
      <c r="R392" s="67"/>
      <c r="S392" s="67"/>
      <c r="T392" s="67"/>
      <c r="U392" s="67"/>
      <c r="V392" s="67"/>
      <c r="W392" s="67"/>
      <c r="X392" s="67"/>
      <c r="Y392" s="67"/>
    </row>
    <row r="393" spans="1:25" ht="15.75" customHeight="1" x14ac:dyDescent="0.2">
      <c r="A393" s="122"/>
      <c r="B393" s="122"/>
      <c r="C393" s="61"/>
      <c r="D393" s="67"/>
      <c r="E393" s="67"/>
      <c r="F393" s="67"/>
      <c r="G393" s="218"/>
      <c r="H393" s="410"/>
      <c r="I393" s="124"/>
      <c r="J393" s="218"/>
      <c r="K393" s="67"/>
      <c r="L393" s="67"/>
      <c r="M393" s="67"/>
      <c r="N393" s="67"/>
      <c r="O393" s="67"/>
      <c r="P393" s="67"/>
      <c r="Q393" s="67"/>
      <c r="R393" s="67"/>
      <c r="S393" s="67"/>
      <c r="T393" s="67"/>
      <c r="U393" s="67"/>
      <c r="V393" s="67"/>
      <c r="W393" s="67"/>
      <c r="X393" s="67"/>
      <c r="Y393" s="67"/>
    </row>
    <row r="394" spans="1:25" ht="15.75" customHeight="1" x14ac:dyDescent="0.2">
      <c r="A394" s="122"/>
      <c r="B394" s="122"/>
      <c r="C394" s="61"/>
      <c r="D394" s="67"/>
      <c r="E394" s="67"/>
      <c r="F394" s="67"/>
      <c r="G394" s="218"/>
      <c r="H394" s="410"/>
      <c r="I394" s="124"/>
      <c r="J394" s="218"/>
      <c r="K394" s="67"/>
      <c r="L394" s="67"/>
      <c r="M394" s="67"/>
      <c r="N394" s="67"/>
      <c r="O394" s="67"/>
      <c r="P394" s="67"/>
      <c r="Q394" s="67"/>
      <c r="R394" s="67"/>
      <c r="S394" s="67"/>
      <c r="T394" s="67"/>
      <c r="U394" s="67"/>
      <c r="V394" s="67"/>
      <c r="W394" s="67"/>
      <c r="X394" s="67"/>
      <c r="Y394" s="67"/>
    </row>
    <row r="395" spans="1:25" ht="15.75" customHeight="1" x14ac:dyDescent="0.2">
      <c r="A395" s="122"/>
      <c r="B395" s="122"/>
      <c r="C395" s="61"/>
      <c r="D395" s="67"/>
      <c r="E395" s="67"/>
      <c r="F395" s="67"/>
      <c r="G395" s="218"/>
      <c r="H395" s="410"/>
      <c r="I395" s="124"/>
      <c r="J395" s="218"/>
      <c r="K395" s="67"/>
      <c r="L395" s="67"/>
      <c r="M395" s="67"/>
      <c r="N395" s="67"/>
      <c r="O395" s="67"/>
      <c r="P395" s="67"/>
      <c r="Q395" s="67"/>
      <c r="R395" s="67"/>
      <c r="S395" s="67"/>
      <c r="T395" s="67"/>
      <c r="U395" s="67"/>
      <c r="V395" s="67"/>
      <c r="W395" s="67"/>
      <c r="X395" s="67"/>
      <c r="Y395" s="67"/>
    </row>
    <row r="396" spans="1:25" ht="15.75" customHeight="1" x14ac:dyDescent="0.2">
      <c r="A396" s="122"/>
      <c r="B396" s="122"/>
      <c r="C396" s="61"/>
      <c r="D396" s="67"/>
      <c r="E396" s="67"/>
      <c r="F396" s="67"/>
      <c r="G396" s="218"/>
      <c r="H396" s="410"/>
      <c r="I396" s="124"/>
      <c r="J396" s="218"/>
      <c r="K396" s="67"/>
      <c r="L396" s="67"/>
      <c r="M396" s="67"/>
      <c r="N396" s="67"/>
      <c r="O396" s="67"/>
      <c r="P396" s="67"/>
      <c r="Q396" s="67"/>
      <c r="R396" s="67"/>
      <c r="S396" s="67"/>
      <c r="T396" s="67"/>
      <c r="U396" s="67"/>
      <c r="V396" s="67"/>
      <c r="W396" s="67"/>
      <c r="X396" s="67"/>
      <c r="Y396" s="67"/>
    </row>
    <row r="397" spans="1:25" ht="15.75" customHeight="1" x14ac:dyDescent="0.2">
      <c r="A397" s="122"/>
      <c r="B397" s="122"/>
      <c r="C397" s="61"/>
      <c r="D397" s="67"/>
      <c r="E397" s="67"/>
      <c r="F397" s="67"/>
      <c r="G397" s="218"/>
      <c r="H397" s="410"/>
      <c r="I397" s="124"/>
      <c r="J397" s="218"/>
      <c r="K397" s="67"/>
      <c r="L397" s="67"/>
      <c r="M397" s="67"/>
      <c r="N397" s="67"/>
      <c r="O397" s="67"/>
      <c r="P397" s="67"/>
      <c r="Q397" s="67"/>
      <c r="R397" s="67"/>
      <c r="S397" s="67"/>
      <c r="T397" s="67"/>
      <c r="U397" s="67"/>
      <c r="V397" s="67"/>
      <c r="W397" s="67"/>
      <c r="X397" s="67"/>
      <c r="Y397" s="67"/>
    </row>
    <row r="398" spans="1:25" ht="15.75" customHeight="1" x14ac:dyDescent="0.2">
      <c r="A398" s="122"/>
      <c r="B398" s="122"/>
      <c r="C398" s="61"/>
      <c r="D398" s="67"/>
      <c r="E398" s="67"/>
      <c r="F398" s="67"/>
      <c r="G398" s="218"/>
      <c r="H398" s="410"/>
      <c r="I398" s="124"/>
      <c r="J398" s="218"/>
      <c r="K398" s="67"/>
      <c r="L398" s="67"/>
      <c r="M398" s="67"/>
      <c r="N398" s="67"/>
      <c r="O398" s="67"/>
      <c r="P398" s="67"/>
      <c r="Q398" s="67"/>
      <c r="R398" s="67"/>
      <c r="S398" s="67"/>
      <c r="T398" s="67"/>
      <c r="U398" s="67"/>
      <c r="V398" s="67"/>
      <c r="W398" s="67"/>
      <c r="X398" s="67"/>
      <c r="Y398" s="67"/>
    </row>
    <row r="399" spans="1:25" ht="15.75" customHeight="1" x14ac:dyDescent="0.2">
      <c r="A399" s="122"/>
      <c r="B399" s="122"/>
      <c r="C399" s="61"/>
      <c r="D399" s="67"/>
      <c r="E399" s="67"/>
      <c r="F399" s="67"/>
      <c r="G399" s="218"/>
      <c r="H399" s="410"/>
      <c r="I399" s="124"/>
      <c r="J399" s="218"/>
      <c r="K399" s="67"/>
      <c r="L399" s="67"/>
      <c r="M399" s="67"/>
      <c r="N399" s="67"/>
      <c r="O399" s="67"/>
      <c r="P399" s="67"/>
      <c r="Q399" s="67"/>
      <c r="R399" s="67"/>
      <c r="S399" s="67"/>
      <c r="T399" s="67"/>
      <c r="U399" s="67"/>
      <c r="V399" s="67"/>
      <c r="W399" s="67"/>
      <c r="X399" s="67"/>
      <c r="Y399" s="67"/>
    </row>
    <row r="400" spans="1:25" ht="15.75" customHeight="1" x14ac:dyDescent="0.2">
      <c r="A400" s="122"/>
      <c r="B400" s="122"/>
      <c r="C400" s="61"/>
      <c r="D400" s="67"/>
      <c r="E400" s="67"/>
      <c r="F400" s="67"/>
      <c r="G400" s="218"/>
      <c r="H400" s="410"/>
      <c r="I400" s="124"/>
      <c r="J400" s="218"/>
      <c r="K400" s="67"/>
      <c r="L400" s="67"/>
      <c r="M400" s="67"/>
      <c r="N400" s="67"/>
      <c r="O400" s="67"/>
      <c r="P400" s="67"/>
      <c r="Q400" s="67"/>
      <c r="R400" s="67"/>
      <c r="S400" s="67"/>
      <c r="T400" s="67"/>
      <c r="U400" s="67"/>
      <c r="V400" s="67"/>
      <c r="W400" s="67"/>
      <c r="X400" s="67"/>
      <c r="Y400" s="67"/>
    </row>
    <row r="401" spans="1:25" ht="15.75" customHeight="1" x14ac:dyDescent="0.2">
      <c r="A401" s="122"/>
      <c r="B401" s="122"/>
      <c r="C401" s="61"/>
      <c r="D401" s="67"/>
      <c r="E401" s="67"/>
      <c r="F401" s="67"/>
      <c r="G401" s="218"/>
      <c r="H401" s="410"/>
      <c r="I401" s="124"/>
      <c r="J401" s="218"/>
      <c r="K401" s="67"/>
      <c r="L401" s="67"/>
      <c r="M401" s="67"/>
      <c r="N401" s="67"/>
      <c r="O401" s="67"/>
      <c r="P401" s="67"/>
      <c r="Q401" s="67"/>
      <c r="R401" s="67"/>
      <c r="S401" s="67"/>
      <c r="T401" s="67"/>
      <c r="U401" s="67"/>
      <c r="V401" s="67"/>
      <c r="W401" s="67"/>
      <c r="X401" s="67"/>
      <c r="Y401" s="67"/>
    </row>
    <row r="402" spans="1:25" ht="15.75" customHeight="1" x14ac:dyDescent="0.2">
      <c r="A402" s="122"/>
      <c r="B402" s="122"/>
      <c r="C402" s="61"/>
      <c r="D402" s="67"/>
      <c r="E402" s="67"/>
      <c r="F402" s="67"/>
      <c r="G402" s="218"/>
      <c r="H402" s="410"/>
      <c r="I402" s="124"/>
      <c r="J402" s="218"/>
      <c r="K402" s="67"/>
      <c r="L402" s="67"/>
      <c r="M402" s="67"/>
      <c r="N402" s="67"/>
      <c r="O402" s="67"/>
      <c r="P402" s="67"/>
      <c r="Q402" s="67"/>
      <c r="R402" s="67"/>
      <c r="S402" s="67"/>
      <c r="T402" s="67"/>
      <c r="U402" s="67"/>
      <c r="V402" s="67"/>
      <c r="W402" s="67"/>
      <c r="X402" s="67"/>
      <c r="Y402" s="67"/>
    </row>
    <row r="403" spans="1:25" ht="15.75" customHeight="1" x14ac:dyDescent="0.2">
      <c r="A403" s="122"/>
      <c r="B403" s="122"/>
      <c r="C403" s="61"/>
      <c r="D403" s="67"/>
      <c r="E403" s="67"/>
      <c r="F403" s="67"/>
      <c r="G403" s="218"/>
      <c r="H403" s="410"/>
      <c r="I403" s="124"/>
      <c r="J403" s="218"/>
      <c r="K403" s="67"/>
      <c r="L403" s="67"/>
      <c r="M403" s="67"/>
      <c r="N403" s="67"/>
      <c r="O403" s="67"/>
      <c r="P403" s="67"/>
      <c r="Q403" s="67"/>
      <c r="R403" s="67"/>
      <c r="S403" s="67"/>
      <c r="T403" s="67"/>
      <c r="U403" s="67"/>
      <c r="V403" s="67"/>
      <c r="W403" s="67"/>
      <c r="X403" s="67"/>
      <c r="Y403" s="67"/>
    </row>
    <row r="404" spans="1:25" ht="15.75" customHeight="1" x14ac:dyDescent="0.2">
      <c r="A404" s="122"/>
      <c r="B404" s="122"/>
      <c r="C404" s="61"/>
      <c r="D404" s="67"/>
      <c r="E404" s="67"/>
      <c r="F404" s="67"/>
      <c r="G404" s="218"/>
      <c r="H404" s="410"/>
      <c r="I404" s="124"/>
      <c r="J404" s="218"/>
      <c r="K404" s="67"/>
      <c r="L404" s="67"/>
      <c r="M404" s="67"/>
      <c r="N404" s="67"/>
      <c r="O404" s="67"/>
      <c r="P404" s="67"/>
      <c r="Q404" s="67"/>
      <c r="R404" s="67"/>
      <c r="S404" s="67"/>
      <c r="T404" s="67"/>
      <c r="U404" s="67"/>
      <c r="V404" s="67"/>
      <c r="W404" s="67"/>
      <c r="X404" s="67"/>
      <c r="Y404" s="67"/>
    </row>
    <row r="405" spans="1:25" ht="15.75" customHeight="1" x14ac:dyDescent="0.2">
      <c r="A405" s="122"/>
      <c r="B405" s="122"/>
      <c r="C405" s="61"/>
      <c r="D405" s="67"/>
      <c r="E405" s="67"/>
      <c r="F405" s="67"/>
      <c r="G405" s="218"/>
      <c r="H405" s="410"/>
      <c r="I405" s="124"/>
      <c r="J405" s="218"/>
      <c r="K405" s="67"/>
      <c r="L405" s="67"/>
      <c r="M405" s="67"/>
      <c r="N405" s="67"/>
      <c r="O405" s="67"/>
      <c r="P405" s="67"/>
      <c r="Q405" s="67"/>
      <c r="R405" s="67"/>
      <c r="S405" s="67"/>
      <c r="T405" s="67"/>
      <c r="U405" s="67"/>
      <c r="V405" s="67"/>
      <c r="W405" s="67"/>
      <c r="X405" s="67"/>
      <c r="Y405" s="67"/>
    </row>
    <row r="406" spans="1:25" ht="15.75" customHeight="1" x14ac:dyDescent="0.2">
      <c r="A406" s="122"/>
      <c r="B406" s="122"/>
      <c r="C406" s="61"/>
      <c r="D406" s="67"/>
      <c r="E406" s="67"/>
      <c r="F406" s="67"/>
      <c r="G406" s="218"/>
      <c r="H406" s="410"/>
      <c r="I406" s="124"/>
      <c r="J406" s="218"/>
      <c r="K406" s="67"/>
      <c r="L406" s="67"/>
      <c r="M406" s="67"/>
      <c r="N406" s="67"/>
      <c r="O406" s="67"/>
      <c r="P406" s="67"/>
      <c r="Q406" s="67"/>
      <c r="R406" s="67"/>
      <c r="S406" s="67"/>
      <c r="T406" s="67"/>
      <c r="U406" s="67"/>
      <c r="V406" s="67"/>
      <c r="W406" s="67"/>
      <c r="X406" s="67"/>
      <c r="Y406" s="67"/>
    </row>
    <row r="407" spans="1:25" ht="15.75" customHeight="1" x14ac:dyDescent="0.2">
      <c r="A407" s="122"/>
      <c r="B407" s="122"/>
      <c r="C407" s="61"/>
      <c r="D407" s="67"/>
      <c r="E407" s="67"/>
      <c r="F407" s="67"/>
      <c r="G407" s="218"/>
      <c r="H407" s="410"/>
      <c r="I407" s="124"/>
      <c r="J407" s="218"/>
      <c r="K407" s="67"/>
      <c r="L407" s="67"/>
      <c r="M407" s="67"/>
      <c r="N407" s="67"/>
      <c r="O407" s="67"/>
      <c r="P407" s="67"/>
      <c r="Q407" s="67"/>
      <c r="R407" s="67"/>
      <c r="S407" s="67"/>
      <c r="T407" s="67"/>
      <c r="U407" s="67"/>
      <c r="V407" s="67"/>
      <c r="W407" s="67"/>
      <c r="X407" s="67"/>
      <c r="Y407" s="67"/>
    </row>
    <row r="408" spans="1:25" ht="15.75" customHeight="1" x14ac:dyDescent="0.2">
      <c r="A408" s="122"/>
      <c r="B408" s="122"/>
      <c r="C408" s="61"/>
      <c r="D408" s="67"/>
      <c r="E408" s="67"/>
      <c r="F408" s="67"/>
      <c r="G408" s="218"/>
      <c r="H408" s="410"/>
      <c r="I408" s="124"/>
      <c r="J408" s="218"/>
      <c r="K408" s="67"/>
      <c r="L408" s="67"/>
      <c r="M408" s="67"/>
      <c r="N408" s="67"/>
      <c r="O408" s="67"/>
      <c r="P408" s="67"/>
      <c r="Q408" s="67"/>
      <c r="R408" s="67"/>
      <c r="S408" s="67"/>
      <c r="T408" s="67"/>
      <c r="U408" s="67"/>
      <c r="V408" s="67"/>
      <c r="W408" s="67"/>
      <c r="X408" s="67"/>
      <c r="Y408" s="67"/>
    </row>
    <row r="409" spans="1:25" ht="15.75" customHeight="1" x14ac:dyDescent="0.2">
      <c r="A409" s="122"/>
      <c r="B409" s="122"/>
      <c r="C409" s="61"/>
      <c r="D409" s="67"/>
      <c r="E409" s="67"/>
      <c r="F409" s="67"/>
      <c r="G409" s="218"/>
      <c r="H409" s="410"/>
      <c r="I409" s="124"/>
      <c r="J409" s="218"/>
      <c r="K409" s="67"/>
      <c r="L409" s="67"/>
      <c r="M409" s="67"/>
      <c r="N409" s="67"/>
      <c r="O409" s="67"/>
      <c r="P409" s="67"/>
      <c r="Q409" s="67"/>
      <c r="R409" s="67"/>
      <c r="S409" s="67"/>
      <c r="T409" s="67"/>
      <c r="U409" s="67"/>
      <c r="V409" s="67"/>
      <c r="W409" s="67"/>
      <c r="X409" s="67"/>
      <c r="Y409" s="67"/>
    </row>
    <row r="410" spans="1:25" ht="15.75" customHeight="1" x14ac:dyDescent="0.2">
      <c r="A410" s="122"/>
      <c r="B410" s="122"/>
      <c r="C410" s="61"/>
      <c r="D410" s="67"/>
      <c r="E410" s="67"/>
      <c r="F410" s="67"/>
      <c r="G410" s="218"/>
      <c r="H410" s="410"/>
      <c r="I410" s="124"/>
      <c r="J410" s="218"/>
      <c r="K410" s="67"/>
      <c r="L410" s="67"/>
      <c r="M410" s="67"/>
      <c r="N410" s="67"/>
      <c r="O410" s="67"/>
      <c r="P410" s="67"/>
      <c r="Q410" s="67"/>
      <c r="R410" s="67"/>
      <c r="S410" s="67"/>
      <c r="T410" s="67"/>
      <c r="U410" s="67"/>
      <c r="V410" s="67"/>
      <c r="W410" s="67"/>
      <c r="X410" s="67"/>
      <c r="Y410" s="67"/>
    </row>
    <row r="411" spans="1:25" ht="15.75" customHeight="1" x14ac:dyDescent="0.2">
      <c r="A411" s="122"/>
      <c r="B411" s="122"/>
      <c r="C411" s="61"/>
      <c r="D411" s="67"/>
      <c r="E411" s="67"/>
      <c r="F411" s="67"/>
      <c r="G411" s="218"/>
      <c r="H411" s="410"/>
      <c r="I411" s="124"/>
      <c r="J411" s="218"/>
      <c r="K411" s="67"/>
      <c r="L411" s="67"/>
      <c r="M411" s="67"/>
      <c r="N411" s="67"/>
      <c r="O411" s="67"/>
      <c r="P411" s="67"/>
      <c r="Q411" s="67"/>
      <c r="R411" s="67"/>
      <c r="S411" s="67"/>
      <c r="T411" s="67"/>
      <c r="U411" s="67"/>
      <c r="V411" s="67"/>
      <c r="W411" s="67"/>
      <c r="X411" s="67"/>
      <c r="Y411" s="67"/>
    </row>
    <row r="412" spans="1:25" ht="15.75" customHeight="1" x14ac:dyDescent="0.2">
      <c r="A412" s="122"/>
      <c r="B412" s="122"/>
      <c r="C412" s="61"/>
      <c r="D412" s="67"/>
      <c r="E412" s="67"/>
      <c r="F412" s="67"/>
      <c r="G412" s="218"/>
      <c r="H412" s="410"/>
      <c r="I412" s="124"/>
      <c r="J412" s="218"/>
      <c r="K412" s="67"/>
      <c r="L412" s="67"/>
      <c r="M412" s="67"/>
      <c r="N412" s="67"/>
      <c r="O412" s="67"/>
      <c r="P412" s="67"/>
      <c r="Q412" s="67"/>
      <c r="R412" s="67"/>
      <c r="S412" s="67"/>
      <c r="T412" s="67"/>
      <c r="U412" s="67"/>
      <c r="V412" s="67"/>
      <c r="W412" s="67"/>
      <c r="X412" s="67"/>
      <c r="Y412" s="67"/>
    </row>
    <row r="413" spans="1:25" ht="15.75" customHeight="1" x14ac:dyDescent="0.2">
      <c r="A413" s="122"/>
      <c r="B413" s="122"/>
      <c r="C413" s="61"/>
      <c r="D413" s="67"/>
      <c r="E413" s="67"/>
      <c r="F413" s="67"/>
      <c r="G413" s="218"/>
      <c r="H413" s="410"/>
      <c r="I413" s="124"/>
      <c r="J413" s="218"/>
      <c r="K413" s="67"/>
      <c r="L413" s="67"/>
      <c r="M413" s="67"/>
      <c r="N413" s="67"/>
      <c r="O413" s="67"/>
      <c r="P413" s="67"/>
      <c r="Q413" s="67"/>
      <c r="R413" s="67"/>
      <c r="S413" s="67"/>
      <c r="T413" s="67"/>
      <c r="U413" s="67"/>
      <c r="V413" s="67"/>
      <c r="W413" s="67"/>
      <c r="X413" s="67"/>
      <c r="Y413" s="67"/>
    </row>
    <row r="414" spans="1:25" ht="15.75" customHeight="1" x14ac:dyDescent="0.2">
      <c r="A414" s="122"/>
      <c r="B414" s="122"/>
      <c r="C414" s="61"/>
      <c r="D414" s="67"/>
      <c r="E414" s="67"/>
      <c r="F414" s="67"/>
      <c r="G414" s="218"/>
      <c r="H414" s="410"/>
      <c r="I414" s="124"/>
      <c r="J414" s="218"/>
      <c r="K414" s="67"/>
      <c r="L414" s="67"/>
      <c r="M414" s="67"/>
      <c r="N414" s="67"/>
      <c r="O414" s="67"/>
      <c r="P414" s="67"/>
      <c r="Q414" s="67"/>
      <c r="R414" s="67"/>
      <c r="S414" s="67"/>
      <c r="T414" s="67"/>
      <c r="U414" s="67"/>
      <c r="V414" s="67"/>
      <c r="W414" s="67"/>
      <c r="X414" s="67"/>
      <c r="Y414" s="67"/>
    </row>
    <row r="415" spans="1:25" ht="15.75" customHeight="1" x14ac:dyDescent="0.2">
      <c r="A415" s="122"/>
      <c r="B415" s="122"/>
      <c r="C415" s="61"/>
      <c r="D415" s="67"/>
      <c r="E415" s="67"/>
      <c r="F415" s="67"/>
      <c r="G415" s="218"/>
      <c r="H415" s="410"/>
      <c r="I415" s="124"/>
      <c r="J415" s="218"/>
      <c r="K415" s="67"/>
      <c r="L415" s="67"/>
      <c r="M415" s="67"/>
      <c r="N415" s="67"/>
      <c r="O415" s="67"/>
      <c r="P415" s="67"/>
      <c r="Q415" s="67"/>
      <c r="R415" s="67"/>
      <c r="S415" s="67"/>
      <c r="T415" s="67"/>
      <c r="U415" s="67"/>
      <c r="V415" s="67"/>
      <c r="W415" s="67"/>
      <c r="X415" s="67"/>
      <c r="Y415" s="67"/>
    </row>
    <row r="416" spans="1:25" ht="15.75" customHeight="1" x14ac:dyDescent="0.2">
      <c r="A416" s="122"/>
      <c r="B416" s="122"/>
      <c r="C416" s="61"/>
      <c r="D416" s="67"/>
      <c r="E416" s="67"/>
      <c r="F416" s="67"/>
      <c r="G416" s="218"/>
      <c r="H416" s="410"/>
      <c r="I416" s="124"/>
      <c r="J416" s="218"/>
      <c r="K416" s="67"/>
      <c r="L416" s="67"/>
      <c r="M416" s="67"/>
      <c r="N416" s="67"/>
      <c r="O416" s="67"/>
      <c r="P416" s="67"/>
      <c r="Q416" s="67"/>
      <c r="R416" s="67"/>
      <c r="S416" s="67"/>
      <c r="T416" s="67"/>
      <c r="U416" s="67"/>
      <c r="V416" s="67"/>
      <c r="W416" s="67"/>
      <c r="X416" s="67"/>
      <c r="Y416" s="67"/>
    </row>
    <row r="417" spans="1:25" ht="15.75" customHeight="1" x14ac:dyDescent="0.2">
      <c r="A417" s="122"/>
      <c r="B417" s="122"/>
      <c r="C417" s="61"/>
      <c r="D417" s="67"/>
      <c r="E417" s="67"/>
      <c r="F417" s="67"/>
      <c r="G417" s="218"/>
      <c r="H417" s="410"/>
      <c r="I417" s="124"/>
      <c r="J417" s="218"/>
      <c r="K417" s="67"/>
      <c r="L417" s="67"/>
      <c r="M417" s="67"/>
      <c r="N417" s="67"/>
      <c r="O417" s="67"/>
      <c r="P417" s="67"/>
      <c r="Q417" s="67"/>
      <c r="R417" s="67"/>
      <c r="S417" s="67"/>
      <c r="T417" s="67"/>
      <c r="U417" s="67"/>
      <c r="V417" s="67"/>
      <c r="W417" s="67"/>
      <c r="X417" s="67"/>
      <c r="Y417" s="67"/>
    </row>
    <row r="418" spans="1:25" ht="15.75" customHeight="1" x14ac:dyDescent="0.2">
      <c r="A418" s="122"/>
      <c r="B418" s="122"/>
      <c r="C418" s="61"/>
      <c r="D418" s="67"/>
      <c r="E418" s="67"/>
      <c r="F418" s="67"/>
      <c r="G418" s="218"/>
      <c r="H418" s="410"/>
      <c r="I418" s="124"/>
      <c r="J418" s="218"/>
      <c r="K418" s="67"/>
      <c r="L418" s="67"/>
      <c r="M418" s="67"/>
      <c r="N418" s="67"/>
      <c r="O418" s="67"/>
      <c r="P418" s="67"/>
      <c r="Q418" s="67"/>
      <c r="R418" s="67"/>
      <c r="S418" s="67"/>
      <c r="T418" s="67"/>
      <c r="U418" s="67"/>
      <c r="V418" s="67"/>
      <c r="W418" s="67"/>
      <c r="X418" s="67"/>
      <c r="Y418" s="67"/>
    </row>
    <row r="419" spans="1:25" ht="15.75" customHeight="1" x14ac:dyDescent="0.2">
      <c r="A419" s="122"/>
      <c r="B419" s="122"/>
      <c r="C419" s="61"/>
      <c r="D419" s="67"/>
      <c r="E419" s="67"/>
      <c r="F419" s="67"/>
      <c r="G419" s="218"/>
      <c r="H419" s="410"/>
      <c r="I419" s="124"/>
      <c r="J419" s="218"/>
      <c r="K419" s="67"/>
      <c r="L419" s="67"/>
      <c r="M419" s="67"/>
      <c r="N419" s="67"/>
      <c r="O419" s="67"/>
      <c r="P419" s="67"/>
      <c r="Q419" s="67"/>
      <c r="R419" s="67"/>
      <c r="S419" s="67"/>
      <c r="T419" s="67"/>
      <c r="U419" s="67"/>
      <c r="V419" s="67"/>
      <c r="W419" s="67"/>
      <c r="X419" s="67"/>
      <c r="Y419" s="67"/>
    </row>
    <row r="420" spans="1:25" ht="15.75" customHeight="1" x14ac:dyDescent="0.2">
      <c r="A420" s="122"/>
      <c r="B420" s="122"/>
      <c r="C420" s="61"/>
      <c r="D420" s="67"/>
      <c r="E420" s="67"/>
      <c r="F420" s="67"/>
      <c r="G420" s="218"/>
      <c r="H420" s="410"/>
      <c r="I420" s="124"/>
      <c r="J420" s="218"/>
      <c r="K420" s="67"/>
      <c r="L420" s="67"/>
      <c r="M420" s="67"/>
      <c r="N420" s="67"/>
      <c r="O420" s="67"/>
      <c r="P420" s="67"/>
      <c r="Q420" s="67"/>
      <c r="R420" s="67"/>
      <c r="S420" s="67"/>
      <c r="T420" s="67"/>
      <c r="U420" s="67"/>
      <c r="V420" s="67"/>
      <c r="W420" s="67"/>
      <c r="X420" s="67"/>
      <c r="Y420" s="67"/>
    </row>
    <row r="421" spans="1:25" ht="15.75" customHeight="1" x14ac:dyDescent="0.2">
      <c r="A421" s="122"/>
      <c r="B421" s="122"/>
      <c r="C421" s="61"/>
      <c r="D421" s="67"/>
      <c r="E421" s="67"/>
      <c r="F421" s="67"/>
      <c r="G421" s="218"/>
      <c r="H421" s="410"/>
      <c r="I421" s="124"/>
      <c r="J421" s="218"/>
      <c r="K421" s="67"/>
      <c r="L421" s="67"/>
      <c r="M421" s="67"/>
      <c r="N421" s="67"/>
      <c r="O421" s="67"/>
      <c r="P421" s="67"/>
      <c r="Q421" s="67"/>
      <c r="R421" s="67"/>
      <c r="S421" s="67"/>
      <c r="T421" s="67"/>
      <c r="U421" s="67"/>
      <c r="V421" s="67"/>
      <c r="W421" s="67"/>
      <c r="X421" s="67"/>
      <c r="Y421" s="67"/>
    </row>
    <row r="422" spans="1:25" ht="15.75" customHeight="1" x14ac:dyDescent="0.2">
      <c r="A422" s="122"/>
      <c r="B422" s="122"/>
      <c r="C422" s="61"/>
      <c r="D422" s="67"/>
      <c r="E422" s="67"/>
      <c r="F422" s="67"/>
      <c r="G422" s="218"/>
      <c r="H422" s="410"/>
      <c r="I422" s="124"/>
      <c r="J422" s="218"/>
      <c r="K422" s="67"/>
      <c r="L422" s="67"/>
      <c r="M422" s="67"/>
      <c r="N422" s="67"/>
      <c r="O422" s="67"/>
      <c r="P422" s="67"/>
      <c r="Q422" s="67"/>
      <c r="R422" s="67"/>
      <c r="S422" s="67"/>
      <c r="T422" s="67"/>
      <c r="U422" s="67"/>
      <c r="V422" s="67"/>
      <c r="W422" s="67"/>
      <c r="X422" s="67"/>
      <c r="Y422" s="67"/>
    </row>
    <row r="423" spans="1:25" ht="15.75" customHeight="1" x14ac:dyDescent="0.2">
      <c r="A423" s="122"/>
      <c r="B423" s="122"/>
      <c r="C423" s="61"/>
      <c r="D423" s="67"/>
      <c r="E423" s="67"/>
      <c r="F423" s="67"/>
      <c r="G423" s="218"/>
      <c r="H423" s="410"/>
      <c r="I423" s="124"/>
      <c r="J423" s="218"/>
      <c r="K423" s="67"/>
      <c r="L423" s="67"/>
      <c r="M423" s="67"/>
      <c r="N423" s="67"/>
      <c r="O423" s="67"/>
      <c r="P423" s="67"/>
      <c r="Q423" s="67"/>
      <c r="R423" s="67"/>
      <c r="S423" s="67"/>
      <c r="T423" s="67"/>
      <c r="U423" s="67"/>
      <c r="V423" s="67"/>
      <c r="W423" s="67"/>
      <c r="X423" s="67"/>
      <c r="Y423" s="67"/>
    </row>
    <row r="424" spans="1:25" ht="15.75" customHeight="1" x14ac:dyDescent="0.2">
      <c r="A424" s="122"/>
      <c r="B424" s="122"/>
      <c r="C424" s="61"/>
      <c r="D424" s="67"/>
      <c r="E424" s="67"/>
      <c r="F424" s="67"/>
      <c r="G424" s="218"/>
      <c r="H424" s="410"/>
      <c r="I424" s="124"/>
      <c r="J424" s="218"/>
      <c r="K424" s="67"/>
      <c r="L424" s="67"/>
      <c r="M424" s="67"/>
      <c r="N424" s="67"/>
      <c r="O424" s="67"/>
      <c r="P424" s="67"/>
      <c r="Q424" s="67"/>
      <c r="R424" s="67"/>
      <c r="S424" s="67"/>
      <c r="T424" s="67"/>
      <c r="U424" s="67"/>
      <c r="V424" s="67"/>
      <c r="W424" s="67"/>
      <c r="X424" s="67"/>
      <c r="Y424" s="67"/>
    </row>
    <row r="425" spans="1:25" ht="15.75" customHeight="1" x14ac:dyDescent="0.2">
      <c r="A425" s="122"/>
      <c r="B425" s="122"/>
      <c r="C425" s="61"/>
      <c r="D425" s="67"/>
      <c r="E425" s="67"/>
      <c r="F425" s="67"/>
      <c r="G425" s="218"/>
      <c r="H425" s="410"/>
      <c r="I425" s="124"/>
      <c r="J425" s="218"/>
      <c r="K425" s="67"/>
      <c r="L425" s="67"/>
      <c r="M425" s="67"/>
      <c r="N425" s="67"/>
      <c r="O425" s="67"/>
      <c r="P425" s="67"/>
      <c r="Q425" s="67"/>
      <c r="R425" s="67"/>
      <c r="S425" s="67"/>
      <c r="T425" s="67"/>
      <c r="U425" s="67"/>
      <c r="V425" s="67"/>
      <c r="W425" s="67"/>
      <c r="X425" s="67"/>
      <c r="Y425" s="67"/>
    </row>
    <row r="426" spans="1:25" ht="15.75" customHeight="1" x14ac:dyDescent="0.2">
      <c r="A426" s="122"/>
      <c r="B426" s="122"/>
      <c r="C426" s="61"/>
      <c r="D426" s="67"/>
      <c r="E426" s="67"/>
      <c r="F426" s="67"/>
      <c r="G426" s="218"/>
      <c r="H426" s="410"/>
      <c r="I426" s="124"/>
      <c r="J426" s="218"/>
      <c r="K426" s="67"/>
      <c r="L426" s="67"/>
      <c r="M426" s="67"/>
      <c r="N426" s="67"/>
      <c r="O426" s="67"/>
      <c r="P426" s="67"/>
      <c r="Q426" s="67"/>
      <c r="R426" s="67"/>
      <c r="S426" s="67"/>
      <c r="T426" s="67"/>
      <c r="U426" s="67"/>
      <c r="V426" s="67"/>
      <c r="W426" s="67"/>
      <c r="X426" s="67"/>
      <c r="Y426" s="67"/>
    </row>
    <row r="427" spans="1:25" ht="15.75" customHeight="1" x14ac:dyDescent="0.2">
      <c r="A427" s="122"/>
      <c r="B427" s="122"/>
      <c r="C427" s="61"/>
      <c r="D427" s="67"/>
      <c r="E427" s="67"/>
      <c r="F427" s="67"/>
      <c r="G427" s="218"/>
      <c r="H427" s="410"/>
      <c r="I427" s="124"/>
      <c r="J427" s="218"/>
      <c r="K427" s="67"/>
      <c r="L427" s="67"/>
      <c r="M427" s="67"/>
      <c r="N427" s="67"/>
      <c r="O427" s="67"/>
      <c r="P427" s="67"/>
      <c r="Q427" s="67"/>
      <c r="R427" s="67"/>
      <c r="S427" s="67"/>
      <c r="T427" s="67"/>
      <c r="U427" s="67"/>
      <c r="V427" s="67"/>
      <c r="W427" s="67"/>
      <c r="X427" s="67"/>
      <c r="Y427" s="67"/>
    </row>
    <row r="428" spans="1:25" ht="15.75" customHeight="1" x14ac:dyDescent="0.2">
      <c r="A428" s="122"/>
      <c r="B428" s="122"/>
      <c r="C428" s="61"/>
      <c r="D428" s="67"/>
      <c r="E428" s="67"/>
      <c r="F428" s="67"/>
      <c r="G428" s="218"/>
      <c r="H428" s="410"/>
      <c r="I428" s="124"/>
      <c r="J428" s="218"/>
      <c r="K428" s="67"/>
      <c r="L428" s="67"/>
      <c r="M428" s="67"/>
      <c r="N428" s="67"/>
      <c r="O428" s="67"/>
      <c r="P428" s="67"/>
      <c r="Q428" s="67"/>
      <c r="R428" s="67"/>
      <c r="S428" s="67"/>
      <c r="T428" s="67"/>
      <c r="U428" s="67"/>
      <c r="V428" s="67"/>
      <c r="W428" s="67"/>
      <c r="X428" s="67"/>
      <c r="Y428" s="67"/>
    </row>
    <row r="429" spans="1:25" ht="15.75" customHeight="1" x14ac:dyDescent="0.2">
      <c r="A429" s="122"/>
      <c r="B429" s="122"/>
      <c r="C429" s="61"/>
      <c r="D429" s="67"/>
      <c r="E429" s="67"/>
      <c r="F429" s="67"/>
      <c r="G429" s="218"/>
      <c r="H429" s="410"/>
      <c r="I429" s="124"/>
      <c r="J429" s="218"/>
      <c r="K429" s="67"/>
      <c r="L429" s="67"/>
      <c r="M429" s="67"/>
      <c r="N429" s="67"/>
      <c r="O429" s="67"/>
      <c r="P429" s="67"/>
      <c r="Q429" s="67"/>
      <c r="R429" s="67"/>
      <c r="S429" s="67"/>
      <c r="T429" s="67"/>
      <c r="U429" s="67"/>
      <c r="V429" s="67"/>
      <c r="W429" s="67"/>
      <c r="X429" s="67"/>
      <c r="Y429" s="67"/>
    </row>
    <row r="430" spans="1:25" ht="15.75" customHeight="1" x14ac:dyDescent="0.2">
      <c r="A430" s="122"/>
      <c r="B430" s="122"/>
      <c r="C430" s="61"/>
      <c r="D430" s="67"/>
      <c r="E430" s="67"/>
      <c r="F430" s="67"/>
      <c r="G430" s="218"/>
      <c r="H430" s="410"/>
      <c r="I430" s="124"/>
      <c r="J430" s="218"/>
      <c r="K430" s="67"/>
      <c r="L430" s="67"/>
      <c r="M430" s="67"/>
      <c r="N430" s="67"/>
      <c r="O430" s="67"/>
      <c r="P430" s="67"/>
      <c r="Q430" s="67"/>
      <c r="R430" s="67"/>
      <c r="S430" s="67"/>
      <c r="T430" s="67"/>
      <c r="U430" s="67"/>
      <c r="V430" s="67"/>
      <c r="W430" s="67"/>
      <c r="X430" s="67"/>
      <c r="Y430" s="67"/>
    </row>
    <row r="431" spans="1:25" ht="15.75" customHeight="1" x14ac:dyDescent="0.2">
      <c r="A431" s="122"/>
      <c r="B431" s="122"/>
      <c r="C431" s="61"/>
      <c r="D431" s="67"/>
      <c r="E431" s="67"/>
      <c r="F431" s="67"/>
      <c r="G431" s="218"/>
      <c r="H431" s="410"/>
      <c r="I431" s="124"/>
      <c r="J431" s="218"/>
      <c r="K431" s="67"/>
      <c r="L431" s="67"/>
      <c r="M431" s="67"/>
      <c r="N431" s="67"/>
      <c r="O431" s="67"/>
      <c r="P431" s="67"/>
      <c r="Q431" s="67"/>
      <c r="R431" s="67"/>
      <c r="S431" s="67"/>
      <c r="T431" s="67"/>
      <c r="U431" s="67"/>
      <c r="V431" s="67"/>
      <c r="W431" s="67"/>
      <c r="X431" s="67"/>
      <c r="Y431" s="67"/>
    </row>
    <row r="432" spans="1:25" ht="15.75" customHeight="1" x14ac:dyDescent="0.2">
      <c r="A432" s="122"/>
      <c r="B432" s="122"/>
      <c r="C432" s="61"/>
      <c r="D432" s="67"/>
      <c r="E432" s="67"/>
      <c r="F432" s="67"/>
      <c r="G432" s="218"/>
      <c r="H432" s="410"/>
      <c r="I432" s="124"/>
      <c r="J432" s="218"/>
      <c r="K432" s="67"/>
      <c r="L432" s="67"/>
      <c r="M432" s="67"/>
      <c r="N432" s="67"/>
      <c r="O432" s="67"/>
      <c r="P432" s="67"/>
      <c r="Q432" s="67"/>
      <c r="R432" s="67"/>
      <c r="S432" s="67"/>
      <c r="T432" s="67"/>
      <c r="U432" s="67"/>
      <c r="V432" s="67"/>
      <c r="W432" s="67"/>
      <c r="X432" s="67"/>
      <c r="Y432" s="67"/>
    </row>
    <row r="433" spans="1:25" ht="15.75" customHeight="1" x14ac:dyDescent="0.2">
      <c r="A433" s="122"/>
      <c r="B433" s="122"/>
      <c r="C433" s="61"/>
      <c r="D433" s="67"/>
      <c r="E433" s="67"/>
      <c r="F433" s="67"/>
      <c r="G433" s="218"/>
      <c r="H433" s="410"/>
      <c r="I433" s="124"/>
      <c r="J433" s="218"/>
      <c r="K433" s="67"/>
      <c r="L433" s="67"/>
      <c r="M433" s="67"/>
      <c r="N433" s="67"/>
      <c r="O433" s="67"/>
      <c r="P433" s="67"/>
      <c r="Q433" s="67"/>
      <c r="R433" s="67"/>
      <c r="S433" s="67"/>
      <c r="T433" s="67"/>
      <c r="U433" s="67"/>
      <c r="V433" s="67"/>
      <c r="W433" s="67"/>
      <c r="X433" s="67"/>
      <c r="Y433" s="67"/>
    </row>
    <row r="434" spans="1:25" ht="15.75" customHeight="1" x14ac:dyDescent="0.2">
      <c r="A434" s="122"/>
      <c r="B434" s="122"/>
      <c r="C434" s="61"/>
      <c r="D434" s="67"/>
      <c r="E434" s="67"/>
      <c r="F434" s="67"/>
      <c r="G434" s="218"/>
      <c r="H434" s="410"/>
      <c r="I434" s="124"/>
      <c r="J434" s="218"/>
      <c r="K434" s="67"/>
      <c r="L434" s="67"/>
      <c r="M434" s="67"/>
      <c r="N434" s="67"/>
      <c r="O434" s="67"/>
      <c r="P434" s="67"/>
      <c r="Q434" s="67"/>
      <c r="R434" s="67"/>
      <c r="S434" s="67"/>
      <c r="T434" s="67"/>
      <c r="U434" s="67"/>
      <c r="V434" s="67"/>
      <c r="W434" s="67"/>
      <c r="X434" s="67"/>
      <c r="Y434" s="67"/>
    </row>
    <row r="435" spans="1:25" ht="15.75" customHeight="1" x14ac:dyDescent="0.2">
      <c r="A435" s="122"/>
      <c r="B435" s="122"/>
      <c r="C435" s="61"/>
      <c r="D435" s="67"/>
      <c r="E435" s="67"/>
      <c r="F435" s="67"/>
      <c r="G435" s="218"/>
      <c r="H435" s="410"/>
      <c r="I435" s="124"/>
      <c r="J435" s="218"/>
      <c r="K435" s="67"/>
      <c r="L435" s="67"/>
      <c r="M435" s="67"/>
      <c r="N435" s="67"/>
      <c r="O435" s="67"/>
      <c r="P435" s="67"/>
      <c r="Q435" s="67"/>
      <c r="R435" s="67"/>
      <c r="S435" s="67"/>
      <c r="T435" s="67"/>
      <c r="U435" s="67"/>
      <c r="V435" s="67"/>
      <c r="W435" s="67"/>
      <c r="X435" s="67"/>
      <c r="Y435" s="67"/>
    </row>
    <row r="436" spans="1:25" ht="15.75" customHeight="1" x14ac:dyDescent="0.2">
      <c r="A436" s="122"/>
      <c r="B436" s="122"/>
      <c r="C436" s="61"/>
      <c r="D436" s="67"/>
      <c r="E436" s="67"/>
      <c r="F436" s="67"/>
      <c r="G436" s="218"/>
      <c r="H436" s="410"/>
      <c r="I436" s="124"/>
      <c r="J436" s="218"/>
      <c r="K436" s="67"/>
      <c r="L436" s="67"/>
      <c r="M436" s="67"/>
      <c r="N436" s="67"/>
      <c r="O436" s="67"/>
      <c r="P436" s="67"/>
      <c r="Q436" s="67"/>
      <c r="R436" s="67"/>
      <c r="S436" s="67"/>
      <c r="T436" s="67"/>
      <c r="U436" s="67"/>
      <c r="V436" s="67"/>
      <c r="W436" s="67"/>
      <c r="X436" s="67"/>
      <c r="Y436" s="67"/>
    </row>
    <row r="437" spans="1:25" ht="15.75" customHeight="1" x14ac:dyDescent="0.2">
      <c r="A437" s="122"/>
      <c r="B437" s="122"/>
      <c r="C437" s="61"/>
      <c r="D437" s="67"/>
      <c r="E437" s="67"/>
      <c r="F437" s="67"/>
      <c r="G437" s="218"/>
      <c r="H437" s="410"/>
      <c r="I437" s="124"/>
      <c r="J437" s="218"/>
      <c r="K437" s="67"/>
      <c r="L437" s="67"/>
      <c r="M437" s="67"/>
      <c r="N437" s="67"/>
      <c r="O437" s="67"/>
      <c r="P437" s="67"/>
      <c r="Q437" s="67"/>
      <c r="R437" s="67"/>
      <c r="S437" s="67"/>
      <c r="T437" s="67"/>
      <c r="U437" s="67"/>
      <c r="V437" s="67"/>
      <c r="W437" s="67"/>
      <c r="X437" s="67"/>
      <c r="Y437" s="67"/>
    </row>
    <row r="438" spans="1:25" ht="15.75" customHeight="1" x14ac:dyDescent="0.2">
      <c r="A438" s="122"/>
      <c r="B438" s="122"/>
      <c r="C438" s="61"/>
      <c r="D438" s="67"/>
      <c r="E438" s="67"/>
      <c r="F438" s="67"/>
      <c r="G438" s="218"/>
      <c r="H438" s="410"/>
      <c r="I438" s="124"/>
      <c r="J438" s="218"/>
      <c r="K438" s="67"/>
      <c r="L438" s="67"/>
      <c r="M438" s="67"/>
      <c r="N438" s="67"/>
      <c r="O438" s="67"/>
      <c r="P438" s="67"/>
      <c r="Q438" s="67"/>
      <c r="R438" s="67"/>
      <c r="S438" s="67"/>
      <c r="T438" s="67"/>
      <c r="U438" s="67"/>
      <c r="V438" s="67"/>
      <c r="W438" s="67"/>
      <c r="X438" s="67"/>
      <c r="Y438" s="67"/>
    </row>
    <row r="439" spans="1:25" ht="15.75" customHeight="1" x14ac:dyDescent="0.2">
      <c r="A439" s="122"/>
      <c r="B439" s="122"/>
      <c r="C439" s="61"/>
      <c r="D439" s="67"/>
      <c r="E439" s="67"/>
      <c r="F439" s="67"/>
      <c r="G439" s="218"/>
      <c r="H439" s="410"/>
      <c r="I439" s="124"/>
      <c r="J439" s="218"/>
      <c r="K439" s="67"/>
      <c r="L439" s="67"/>
      <c r="M439" s="67"/>
      <c r="N439" s="67"/>
      <c r="O439" s="67"/>
      <c r="P439" s="67"/>
      <c r="Q439" s="67"/>
      <c r="R439" s="67"/>
      <c r="S439" s="67"/>
      <c r="T439" s="67"/>
      <c r="U439" s="67"/>
      <c r="V439" s="67"/>
      <c r="W439" s="67"/>
      <c r="X439" s="67"/>
      <c r="Y439" s="67"/>
    </row>
    <row r="440" spans="1:25" ht="15.75" customHeight="1" x14ac:dyDescent="0.2">
      <c r="A440" s="122"/>
      <c r="B440" s="122"/>
      <c r="C440" s="61"/>
      <c r="D440" s="67"/>
      <c r="E440" s="67"/>
      <c r="F440" s="67"/>
      <c r="G440" s="218"/>
      <c r="H440" s="410"/>
      <c r="I440" s="124"/>
      <c r="J440" s="218"/>
      <c r="K440" s="67"/>
      <c r="L440" s="67"/>
      <c r="M440" s="67"/>
      <c r="N440" s="67"/>
      <c r="O440" s="67"/>
      <c r="P440" s="67"/>
      <c r="Q440" s="67"/>
      <c r="R440" s="67"/>
      <c r="S440" s="67"/>
      <c r="T440" s="67"/>
      <c r="U440" s="67"/>
      <c r="V440" s="67"/>
      <c r="W440" s="67"/>
      <c r="X440" s="67"/>
      <c r="Y440" s="67"/>
    </row>
    <row r="441" spans="1:25" ht="15.75" customHeight="1" x14ac:dyDescent="0.2">
      <c r="A441" s="122"/>
      <c r="B441" s="122"/>
      <c r="C441" s="61"/>
      <c r="D441" s="67"/>
      <c r="E441" s="67"/>
      <c r="F441" s="67"/>
      <c r="G441" s="218"/>
      <c r="H441" s="410"/>
      <c r="I441" s="124"/>
      <c r="J441" s="218"/>
      <c r="K441" s="67"/>
      <c r="L441" s="67"/>
      <c r="M441" s="67"/>
      <c r="N441" s="67"/>
      <c r="O441" s="67"/>
      <c r="P441" s="67"/>
      <c r="Q441" s="67"/>
      <c r="R441" s="67"/>
      <c r="S441" s="67"/>
      <c r="T441" s="67"/>
      <c r="U441" s="67"/>
      <c r="V441" s="67"/>
      <c r="W441" s="67"/>
      <c r="X441" s="67"/>
      <c r="Y441" s="67"/>
    </row>
    <row r="442" spans="1:25" ht="15.75" customHeight="1" x14ac:dyDescent="0.2">
      <c r="A442" s="122"/>
      <c r="B442" s="122"/>
      <c r="C442" s="61"/>
      <c r="D442" s="67"/>
      <c r="E442" s="67"/>
      <c r="F442" s="67"/>
      <c r="G442" s="218"/>
      <c r="H442" s="410"/>
      <c r="I442" s="124"/>
      <c r="J442" s="218"/>
      <c r="K442" s="67"/>
      <c r="L442" s="67"/>
      <c r="M442" s="67"/>
      <c r="N442" s="67"/>
      <c r="O442" s="67"/>
      <c r="P442" s="67"/>
      <c r="Q442" s="67"/>
      <c r="R442" s="67"/>
      <c r="S442" s="67"/>
      <c r="T442" s="67"/>
      <c r="U442" s="67"/>
      <c r="V442" s="67"/>
      <c r="W442" s="67"/>
      <c r="X442" s="67"/>
      <c r="Y442" s="67"/>
    </row>
    <row r="443" spans="1:25" ht="15.75" customHeight="1" x14ac:dyDescent="0.2">
      <c r="A443" s="122"/>
      <c r="B443" s="122"/>
      <c r="C443" s="61"/>
      <c r="D443" s="67"/>
      <c r="E443" s="67"/>
      <c r="F443" s="67"/>
      <c r="G443" s="218"/>
      <c r="H443" s="410"/>
      <c r="I443" s="124"/>
      <c r="J443" s="218"/>
      <c r="K443" s="67"/>
      <c r="L443" s="67"/>
      <c r="M443" s="67"/>
      <c r="N443" s="67"/>
      <c r="O443" s="67"/>
      <c r="P443" s="67"/>
      <c r="Q443" s="67"/>
      <c r="R443" s="67"/>
      <c r="S443" s="67"/>
      <c r="T443" s="67"/>
      <c r="U443" s="67"/>
      <c r="V443" s="67"/>
      <c r="W443" s="67"/>
      <c r="X443" s="67"/>
      <c r="Y443" s="67"/>
    </row>
    <row r="444" spans="1:25" ht="15.75" customHeight="1" x14ac:dyDescent="0.2">
      <c r="A444" s="122"/>
      <c r="B444" s="122"/>
      <c r="C444" s="61"/>
      <c r="D444" s="67"/>
      <c r="E444" s="67"/>
      <c r="F444" s="67"/>
      <c r="G444" s="218"/>
      <c r="H444" s="410"/>
      <c r="I444" s="124"/>
      <c r="J444" s="218"/>
      <c r="K444" s="67"/>
      <c r="L444" s="67"/>
      <c r="M444" s="67"/>
      <c r="N444" s="67"/>
      <c r="O444" s="67"/>
      <c r="P444" s="67"/>
      <c r="Q444" s="67"/>
      <c r="R444" s="67"/>
      <c r="S444" s="67"/>
      <c r="T444" s="67"/>
      <c r="U444" s="67"/>
      <c r="V444" s="67"/>
      <c r="W444" s="67"/>
      <c r="X444" s="67"/>
      <c r="Y444" s="67"/>
    </row>
    <row r="445" spans="1:25" ht="15.75" customHeight="1" x14ac:dyDescent="0.2">
      <c r="A445" s="122"/>
      <c r="B445" s="122"/>
      <c r="C445" s="61"/>
      <c r="D445" s="67"/>
      <c r="E445" s="67"/>
      <c r="F445" s="67"/>
      <c r="G445" s="218"/>
      <c r="H445" s="410"/>
      <c r="I445" s="124"/>
      <c r="J445" s="218"/>
      <c r="K445" s="67"/>
      <c r="L445" s="67"/>
      <c r="M445" s="67"/>
      <c r="N445" s="67"/>
      <c r="O445" s="67"/>
      <c r="P445" s="67"/>
      <c r="Q445" s="67"/>
      <c r="R445" s="67"/>
      <c r="S445" s="67"/>
      <c r="T445" s="67"/>
      <c r="U445" s="67"/>
      <c r="V445" s="67"/>
      <c r="W445" s="67"/>
      <c r="X445" s="67"/>
      <c r="Y445" s="67"/>
    </row>
    <row r="446" spans="1:25" ht="15.75" customHeight="1" x14ac:dyDescent="0.2">
      <c r="A446" s="122"/>
      <c r="B446" s="122"/>
      <c r="C446" s="61"/>
      <c r="D446" s="67"/>
      <c r="E446" s="67"/>
      <c r="F446" s="67"/>
      <c r="G446" s="218"/>
      <c r="H446" s="410"/>
      <c r="I446" s="124"/>
      <c r="J446" s="218"/>
      <c r="K446" s="67"/>
      <c r="L446" s="67"/>
      <c r="M446" s="67"/>
      <c r="N446" s="67"/>
      <c r="O446" s="67"/>
      <c r="P446" s="67"/>
      <c r="Q446" s="67"/>
      <c r="R446" s="67"/>
      <c r="S446" s="67"/>
      <c r="T446" s="67"/>
      <c r="U446" s="67"/>
      <c r="V446" s="67"/>
      <c r="W446" s="67"/>
      <c r="X446" s="67"/>
      <c r="Y446" s="67"/>
    </row>
    <row r="447" spans="1:25" ht="15.75" customHeight="1" x14ac:dyDescent="0.2">
      <c r="A447" s="122"/>
      <c r="B447" s="122"/>
      <c r="C447" s="61"/>
      <c r="D447" s="67"/>
      <c r="E447" s="67"/>
      <c r="F447" s="67"/>
      <c r="G447" s="218"/>
      <c r="H447" s="410"/>
      <c r="I447" s="124"/>
      <c r="J447" s="218"/>
      <c r="K447" s="67"/>
      <c r="L447" s="67"/>
      <c r="M447" s="67"/>
      <c r="N447" s="67"/>
      <c r="O447" s="67"/>
      <c r="P447" s="67"/>
      <c r="Q447" s="67"/>
      <c r="R447" s="67"/>
      <c r="S447" s="67"/>
      <c r="T447" s="67"/>
      <c r="U447" s="67"/>
      <c r="V447" s="67"/>
      <c r="W447" s="67"/>
      <c r="X447" s="67"/>
      <c r="Y447" s="67"/>
    </row>
    <row r="448" spans="1:25" ht="15.75" customHeight="1" x14ac:dyDescent="0.2">
      <c r="A448" s="122"/>
      <c r="B448" s="122"/>
      <c r="C448" s="61"/>
      <c r="D448" s="67"/>
      <c r="E448" s="67"/>
      <c r="F448" s="67"/>
      <c r="G448" s="218"/>
      <c r="H448" s="410"/>
      <c r="I448" s="124"/>
      <c r="J448" s="218"/>
      <c r="K448" s="67"/>
      <c r="L448" s="67"/>
      <c r="M448" s="67"/>
      <c r="N448" s="67"/>
      <c r="O448" s="67"/>
      <c r="P448" s="67"/>
      <c r="Q448" s="67"/>
      <c r="R448" s="67"/>
      <c r="S448" s="67"/>
      <c r="T448" s="67"/>
      <c r="U448" s="67"/>
      <c r="V448" s="67"/>
      <c r="W448" s="67"/>
      <c r="X448" s="67"/>
      <c r="Y448" s="67"/>
    </row>
    <row r="449" spans="1:25" ht="15.75" customHeight="1" x14ac:dyDescent="0.2">
      <c r="A449" s="122"/>
      <c r="B449" s="122"/>
      <c r="C449" s="61"/>
      <c r="D449" s="67"/>
      <c r="E449" s="67"/>
      <c r="F449" s="67"/>
      <c r="G449" s="218"/>
      <c r="H449" s="410"/>
      <c r="I449" s="124"/>
      <c r="J449" s="218"/>
      <c r="K449" s="67"/>
      <c r="L449" s="67"/>
      <c r="M449" s="67"/>
      <c r="N449" s="67"/>
      <c r="O449" s="67"/>
      <c r="P449" s="67"/>
      <c r="Q449" s="67"/>
      <c r="R449" s="67"/>
      <c r="S449" s="67"/>
      <c r="T449" s="67"/>
      <c r="U449" s="67"/>
      <c r="V449" s="67"/>
      <c r="W449" s="67"/>
      <c r="X449" s="67"/>
      <c r="Y449" s="67"/>
    </row>
    <row r="450" spans="1:25" ht="15.75" customHeight="1" x14ac:dyDescent="0.2">
      <c r="A450" s="122"/>
      <c r="B450" s="122"/>
      <c r="C450" s="61"/>
      <c r="D450" s="67"/>
      <c r="E450" s="67"/>
      <c r="F450" s="67"/>
      <c r="G450" s="218"/>
      <c r="H450" s="410"/>
      <c r="I450" s="124"/>
      <c r="J450" s="218"/>
      <c r="K450" s="67"/>
      <c r="L450" s="67"/>
      <c r="M450" s="67"/>
      <c r="N450" s="67"/>
      <c r="O450" s="67"/>
      <c r="P450" s="67"/>
      <c r="Q450" s="67"/>
      <c r="R450" s="67"/>
      <c r="S450" s="67"/>
      <c r="T450" s="67"/>
      <c r="U450" s="67"/>
      <c r="V450" s="67"/>
      <c r="W450" s="67"/>
      <c r="X450" s="67"/>
      <c r="Y450" s="67"/>
    </row>
    <row r="451" spans="1:25" ht="15.75" customHeight="1" x14ac:dyDescent="0.2">
      <c r="A451" s="122"/>
      <c r="B451" s="122"/>
      <c r="C451" s="61"/>
      <c r="D451" s="67"/>
      <c r="E451" s="67"/>
      <c r="F451" s="67"/>
      <c r="G451" s="218"/>
      <c r="H451" s="410"/>
      <c r="I451" s="124"/>
      <c r="J451" s="218"/>
      <c r="K451" s="67"/>
      <c r="L451" s="67"/>
      <c r="M451" s="67"/>
      <c r="N451" s="67"/>
      <c r="O451" s="67"/>
      <c r="P451" s="67"/>
      <c r="Q451" s="67"/>
      <c r="R451" s="67"/>
      <c r="S451" s="67"/>
      <c r="T451" s="67"/>
      <c r="U451" s="67"/>
      <c r="V451" s="67"/>
      <c r="W451" s="67"/>
      <c r="X451" s="67"/>
      <c r="Y451" s="67"/>
    </row>
    <row r="452" spans="1:25" ht="15.75" customHeight="1" x14ac:dyDescent="0.2">
      <c r="A452" s="122"/>
      <c r="B452" s="122"/>
      <c r="C452" s="61"/>
      <c r="D452" s="67"/>
      <c r="E452" s="67"/>
      <c r="F452" s="67"/>
      <c r="G452" s="218"/>
      <c r="H452" s="410"/>
      <c r="I452" s="124"/>
      <c r="J452" s="218"/>
      <c r="K452" s="67"/>
      <c r="L452" s="67"/>
      <c r="M452" s="67"/>
      <c r="N452" s="67"/>
      <c r="O452" s="67"/>
      <c r="P452" s="67"/>
      <c r="Q452" s="67"/>
      <c r="R452" s="67"/>
      <c r="S452" s="67"/>
      <c r="T452" s="67"/>
      <c r="U452" s="67"/>
      <c r="V452" s="67"/>
      <c r="W452" s="67"/>
      <c r="X452" s="67"/>
      <c r="Y452" s="67"/>
    </row>
    <row r="453" spans="1:25" ht="15.75" customHeight="1" x14ac:dyDescent="0.2">
      <c r="A453" s="122"/>
      <c r="B453" s="122"/>
      <c r="C453" s="61"/>
      <c r="D453" s="67"/>
      <c r="E453" s="67"/>
      <c r="F453" s="67"/>
      <c r="G453" s="218"/>
      <c r="H453" s="410"/>
      <c r="I453" s="124"/>
      <c r="J453" s="218"/>
      <c r="K453" s="67"/>
      <c r="L453" s="67"/>
      <c r="M453" s="67"/>
      <c r="N453" s="67"/>
      <c r="O453" s="67"/>
      <c r="P453" s="67"/>
      <c r="Q453" s="67"/>
      <c r="R453" s="67"/>
      <c r="S453" s="67"/>
      <c r="T453" s="67"/>
      <c r="U453" s="67"/>
      <c r="V453" s="67"/>
      <c r="W453" s="67"/>
      <c r="X453" s="67"/>
      <c r="Y453" s="67"/>
    </row>
    <row r="454" spans="1:25" ht="15.75" customHeight="1" x14ac:dyDescent="0.2">
      <c r="A454" s="122"/>
      <c r="B454" s="122"/>
      <c r="C454" s="61"/>
      <c r="D454" s="67"/>
      <c r="E454" s="67"/>
      <c r="F454" s="67"/>
      <c r="G454" s="218"/>
      <c r="H454" s="410"/>
      <c r="I454" s="124"/>
      <c r="J454" s="218"/>
      <c r="K454" s="67"/>
      <c r="L454" s="67"/>
      <c r="M454" s="67"/>
      <c r="N454" s="67"/>
      <c r="O454" s="67"/>
      <c r="P454" s="67"/>
      <c r="Q454" s="67"/>
      <c r="R454" s="67"/>
      <c r="S454" s="67"/>
      <c r="T454" s="67"/>
      <c r="U454" s="67"/>
      <c r="V454" s="67"/>
      <c r="W454" s="67"/>
      <c r="X454" s="67"/>
      <c r="Y454" s="67"/>
    </row>
    <row r="455" spans="1:25" ht="15.75" customHeight="1" x14ac:dyDescent="0.2">
      <c r="A455" s="122"/>
      <c r="B455" s="122"/>
      <c r="C455" s="61"/>
      <c r="D455" s="67"/>
      <c r="E455" s="67"/>
      <c r="F455" s="67"/>
      <c r="G455" s="218"/>
      <c r="H455" s="410"/>
      <c r="I455" s="124"/>
      <c r="J455" s="218"/>
      <c r="K455" s="67"/>
      <c r="L455" s="67"/>
      <c r="M455" s="67"/>
      <c r="N455" s="67"/>
      <c r="O455" s="67"/>
      <c r="P455" s="67"/>
      <c r="Q455" s="67"/>
      <c r="R455" s="67"/>
      <c r="S455" s="67"/>
      <c r="T455" s="67"/>
      <c r="U455" s="67"/>
      <c r="V455" s="67"/>
      <c r="W455" s="67"/>
      <c r="X455" s="67"/>
      <c r="Y455" s="67"/>
    </row>
    <row r="456" spans="1:25" ht="15.75" customHeight="1" x14ac:dyDescent="0.2">
      <c r="A456" s="122"/>
      <c r="B456" s="122"/>
      <c r="C456" s="61"/>
      <c r="D456" s="67"/>
      <c r="E456" s="67"/>
      <c r="F456" s="67"/>
      <c r="G456" s="218"/>
      <c r="H456" s="410"/>
      <c r="I456" s="124"/>
      <c r="J456" s="218"/>
      <c r="K456" s="67"/>
      <c r="L456" s="67"/>
      <c r="M456" s="67"/>
      <c r="N456" s="67"/>
      <c r="O456" s="67"/>
      <c r="P456" s="67"/>
      <c r="Q456" s="67"/>
      <c r="R456" s="67"/>
      <c r="S456" s="67"/>
      <c r="T456" s="67"/>
      <c r="U456" s="67"/>
      <c r="V456" s="67"/>
      <c r="W456" s="67"/>
      <c r="X456" s="67"/>
      <c r="Y456" s="67"/>
    </row>
    <row r="457" spans="1:25" ht="15.75" customHeight="1" x14ac:dyDescent="0.2">
      <c r="A457" s="122"/>
      <c r="B457" s="122"/>
      <c r="C457" s="61"/>
      <c r="D457" s="67"/>
      <c r="E457" s="67"/>
      <c r="F457" s="67"/>
      <c r="G457" s="218"/>
      <c r="H457" s="410"/>
      <c r="I457" s="124"/>
      <c r="J457" s="218"/>
      <c r="K457" s="67"/>
      <c r="L457" s="67"/>
      <c r="M457" s="67"/>
      <c r="N457" s="67"/>
      <c r="O457" s="67"/>
      <c r="P457" s="67"/>
      <c r="Q457" s="67"/>
      <c r="R457" s="67"/>
      <c r="S457" s="67"/>
      <c r="T457" s="67"/>
      <c r="U457" s="67"/>
      <c r="V457" s="67"/>
      <c r="W457" s="67"/>
      <c r="X457" s="67"/>
      <c r="Y457" s="67"/>
    </row>
    <row r="458" spans="1:25" ht="15.75" customHeight="1" x14ac:dyDescent="0.2">
      <c r="A458" s="122"/>
      <c r="B458" s="122"/>
      <c r="C458" s="61"/>
      <c r="D458" s="67"/>
      <c r="E458" s="67"/>
      <c r="F458" s="67"/>
      <c r="G458" s="218"/>
      <c r="H458" s="410"/>
      <c r="I458" s="124"/>
      <c r="J458" s="218"/>
      <c r="K458" s="67"/>
      <c r="L458" s="67"/>
      <c r="M458" s="67"/>
      <c r="N458" s="67"/>
      <c r="O458" s="67"/>
      <c r="P458" s="67"/>
      <c r="Q458" s="67"/>
      <c r="R458" s="67"/>
      <c r="S458" s="67"/>
      <c r="T458" s="67"/>
      <c r="U458" s="67"/>
      <c r="V458" s="67"/>
      <c r="W458" s="67"/>
      <c r="X458" s="67"/>
      <c r="Y458" s="67"/>
    </row>
    <row r="459" spans="1:25" ht="15.75" customHeight="1" x14ac:dyDescent="0.2">
      <c r="A459" s="122"/>
      <c r="B459" s="122"/>
      <c r="C459" s="61"/>
      <c r="D459" s="67"/>
      <c r="E459" s="67"/>
      <c r="F459" s="67"/>
      <c r="G459" s="218"/>
      <c r="H459" s="410"/>
      <c r="I459" s="124"/>
      <c r="J459" s="218"/>
      <c r="K459" s="67"/>
      <c r="L459" s="67"/>
      <c r="M459" s="67"/>
      <c r="N459" s="67"/>
      <c r="O459" s="67"/>
      <c r="P459" s="67"/>
      <c r="Q459" s="67"/>
      <c r="R459" s="67"/>
      <c r="S459" s="67"/>
      <c r="T459" s="67"/>
      <c r="U459" s="67"/>
      <c r="V459" s="67"/>
      <c r="W459" s="67"/>
      <c r="X459" s="67"/>
      <c r="Y459" s="67"/>
    </row>
    <row r="460" spans="1:25" ht="15.75" customHeight="1" x14ac:dyDescent="0.2">
      <c r="A460" s="122"/>
      <c r="B460" s="122"/>
      <c r="C460" s="61"/>
      <c r="D460" s="67"/>
      <c r="E460" s="67"/>
      <c r="F460" s="67"/>
      <c r="G460" s="218"/>
      <c r="H460" s="410"/>
      <c r="I460" s="124"/>
      <c r="J460" s="218"/>
      <c r="K460" s="67"/>
      <c r="L460" s="67"/>
      <c r="M460" s="67"/>
      <c r="N460" s="67"/>
      <c r="O460" s="67"/>
      <c r="P460" s="67"/>
      <c r="Q460" s="67"/>
      <c r="R460" s="67"/>
      <c r="S460" s="67"/>
      <c r="T460" s="67"/>
      <c r="U460" s="67"/>
      <c r="V460" s="67"/>
      <c r="W460" s="67"/>
      <c r="X460" s="67"/>
      <c r="Y460" s="67"/>
    </row>
    <row r="461" spans="1:25" ht="15.75" customHeight="1" x14ac:dyDescent="0.2">
      <c r="A461" s="122"/>
      <c r="B461" s="122"/>
      <c r="C461" s="61"/>
      <c r="D461" s="67"/>
      <c r="E461" s="67"/>
      <c r="F461" s="67"/>
      <c r="G461" s="218"/>
      <c r="H461" s="410"/>
      <c r="I461" s="124"/>
      <c r="J461" s="218"/>
      <c r="K461" s="67"/>
      <c r="L461" s="67"/>
      <c r="M461" s="67"/>
      <c r="N461" s="67"/>
      <c r="O461" s="67"/>
      <c r="P461" s="67"/>
      <c r="Q461" s="67"/>
      <c r="R461" s="67"/>
      <c r="S461" s="67"/>
      <c r="T461" s="67"/>
      <c r="U461" s="67"/>
      <c r="V461" s="67"/>
      <c r="W461" s="67"/>
      <c r="X461" s="67"/>
      <c r="Y461" s="67"/>
    </row>
    <row r="462" spans="1:25" ht="15.75" customHeight="1" x14ac:dyDescent="0.2">
      <c r="A462" s="122"/>
      <c r="B462" s="122"/>
      <c r="C462" s="61"/>
      <c r="D462" s="67"/>
      <c r="E462" s="67"/>
      <c r="F462" s="67"/>
      <c r="G462" s="218"/>
      <c r="H462" s="410"/>
      <c r="I462" s="124"/>
      <c r="J462" s="218"/>
      <c r="K462" s="67"/>
      <c r="L462" s="67"/>
      <c r="M462" s="67"/>
      <c r="N462" s="67"/>
      <c r="O462" s="67"/>
      <c r="P462" s="67"/>
      <c r="Q462" s="67"/>
      <c r="R462" s="67"/>
      <c r="S462" s="67"/>
      <c r="T462" s="67"/>
      <c r="U462" s="67"/>
      <c r="V462" s="67"/>
      <c r="W462" s="67"/>
      <c r="X462" s="67"/>
      <c r="Y462" s="67"/>
    </row>
    <row r="463" spans="1:25" ht="15.75" customHeight="1" x14ac:dyDescent="0.2">
      <c r="A463" s="122"/>
      <c r="B463" s="122"/>
      <c r="C463" s="61"/>
      <c r="D463" s="67"/>
      <c r="E463" s="67"/>
      <c r="F463" s="67"/>
      <c r="G463" s="218"/>
      <c r="H463" s="410"/>
      <c r="I463" s="124"/>
      <c r="J463" s="218"/>
      <c r="K463" s="67"/>
      <c r="L463" s="67"/>
      <c r="M463" s="67"/>
      <c r="N463" s="67"/>
      <c r="O463" s="67"/>
      <c r="P463" s="67"/>
      <c r="Q463" s="67"/>
      <c r="R463" s="67"/>
      <c r="S463" s="67"/>
      <c r="T463" s="67"/>
      <c r="U463" s="67"/>
      <c r="V463" s="67"/>
      <c r="W463" s="67"/>
      <c r="X463" s="67"/>
      <c r="Y463" s="67"/>
    </row>
    <row r="464" spans="1:25" ht="15.75" customHeight="1" x14ac:dyDescent="0.2">
      <c r="A464" s="122"/>
      <c r="B464" s="122"/>
      <c r="C464" s="61"/>
      <c r="D464" s="67"/>
      <c r="E464" s="67"/>
      <c r="F464" s="67"/>
      <c r="G464" s="218"/>
      <c r="H464" s="410"/>
      <c r="I464" s="124"/>
      <c r="J464" s="218"/>
      <c r="K464" s="67"/>
      <c r="L464" s="67"/>
      <c r="M464" s="67"/>
      <c r="N464" s="67"/>
      <c r="O464" s="67"/>
      <c r="P464" s="67"/>
      <c r="Q464" s="67"/>
      <c r="R464" s="67"/>
      <c r="S464" s="67"/>
      <c r="T464" s="67"/>
      <c r="U464" s="67"/>
      <c r="V464" s="67"/>
      <c r="W464" s="67"/>
      <c r="X464" s="67"/>
      <c r="Y464" s="67"/>
    </row>
    <row r="465" spans="1:25" ht="15.75" customHeight="1" x14ac:dyDescent="0.2">
      <c r="A465" s="122"/>
      <c r="B465" s="122"/>
      <c r="C465" s="61"/>
      <c r="D465" s="67"/>
      <c r="E465" s="67"/>
      <c r="F465" s="67"/>
      <c r="G465" s="218"/>
      <c r="H465" s="410"/>
      <c r="I465" s="124"/>
      <c r="J465" s="218"/>
      <c r="K465" s="67"/>
      <c r="L465" s="67"/>
      <c r="M465" s="67"/>
      <c r="N465" s="67"/>
      <c r="O465" s="67"/>
      <c r="P465" s="67"/>
      <c r="Q465" s="67"/>
      <c r="R465" s="67"/>
      <c r="S465" s="67"/>
      <c r="T465" s="67"/>
      <c r="U465" s="67"/>
      <c r="V465" s="67"/>
      <c r="W465" s="67"/>
      <c r="X465" s="67"/>
      <c r="Y465" s="67"/>
    </row>
    <row r="466" spans="1:25" ht="15.75" customHeight="1" x14ac:dyDescent="0.2">
      <c r="A466" s="122"/>
      <c r="B466" s="122"/>
      <c r="C466" s="61"/>
      <c r="D466" s="67"/>
      <c r="E466" s="67"/>
      <c r="F466" s="67"/>
      <c r="G466" s="218"/>
      <c r="H466" s="410"/>
      <c r="I466" s="124"/>
      <c r="J466" s="218"/>
      <c r="K466" s="67"/>
      <c r="L466" s="67"/>
      <c r="M466" s="67"/>
      <c r="N466" s="67"/>
      <c r="O466" s="67"/>
      <c r="P466" s="67"/>
      <c r="Q466" s="67"/>
      <c r="R466" s="67"/>
      <c r="S466" s="67"/>
      <c r="T466" s="67"/>
      <c r="U466" s="67"/>
      <c r="V466" s="67"/>
      <c r="W466" s="67"/>
      <c r="X466" s="67"/>
      <c r="Y466" s="67"/>
    </row>
    <row r="467" spans="1:25" ht="15.75" customHeight="1" x14ac:dyDescent="0.2">
      <c r="A467" s="122"/>
      <c r="B467" s="122"/>
      <c r="C467" s="61"/>
      <c r="D467" s="67"/>
      <c r="E467" s="67"/>
      <c r="F467" s="67"/>
      <c r="G467" s="218"/>
      <c r="H467" s="410"/>
      <c r="I467" s="124"/>
      <c r="J467" s="218"/>
      <c r="K467" s="67"/>
      <c r="L467" s="67"/>
      <c r="M467" s="67"/>
      <c r="N467" s="67"/>
      <c r="O467" s="67"/>
      <c r="P467" s="67"/>
      <c r="Q467" s="67"/>
      <c r="R467" s="67"/>
      <c r="S467" s="67"/>
      <c r="T467" s="67"/>
      <c r="U467" s="67"/>
      <c r="V467" s="67"/>
      <c r="W467" s="67"/>
      <c r="X467" s="67"/>
      <c r="Y467" s="67"/>
    </row>
    <row r="468" spans="1:25" ht="15.75" customHeight="1" x14ac:dyDescent="0.2">
      <c r="A468" s="122"/>
      <c r="B468" s="122"/>
      <c r="C468" s="61"/>
      <c r="D468" s="67"/>
      <c r="E468" s="67"/>
      <c r="F468" s="67"/>
      <c r="G468" s="218"/>
      <c r="H468" s="410"/>
      <c r="I468" s="124"/>
      <c r="J468" s="218"/>
      <c r="K468" s="67"/>
      <c r="L468" s="67"/>
      <c r="M468" s="67"/>
      <c r="N468" s="67"/>
      <c r="O468" s="67"/>
      <c r="P468" s="67"/>
      <c r="Q468" s="67"/>
      <c r="R468" s="67"/>
      <c r="S468" s="67"/>
      <c r="T468" s="67"/>
      <c r="U468" s="67"/>
      <c r="V468" s="67"/>
      <c r="W468" s="67"/>
      <c r="X468" s="67"/>
      <c r="Y468" s="67"/>
    </row>
    <row r="469" spans="1:25" ht="15.75" customHeight="1" x14ac:dyDescent="0.2">
      <c r="A469" s="122"/>
      <c r="B469" s="122"/>
      <c r="C469" s="61"/>
      <c r="D469" s="67"/>
      <c r="E469" s="67"/>
      <c r="F469" s="67"/>
      <c r="G469" s="218"/>
      <c r="H469" s="410"/>
      <c r="I469" s="124"/>
      <c r="J469" s="218"/>
      <c r="K469" s="67"/>
      <c r="L469" s="67"/>
      <c r="M469" s="67"/>
      <c r="N469" s="67"/>
      <c r="O469" s="67"/>
      <c r="P469" s="67"/>
      <c r="Q469" s="67"/>
      <c r="R469" s="67"/>
      <c r="S469" s="67"/>
      <c r="T469" s="67"/>
      <c r="U469" s="67"/>
      <c r="V469" s="67"/>
      <c r="W469" s="67"/>
      <c r="X469" s="67"/>
      <c r="Y469" s="67"/>
    </row>
    <row r="470" spans="1:25" ht="15.75" customHeight="1" x14ac:dyDescent="0.2">
      <c r="A470" s="122"/>
      <c r="B470" s="122"/>
      <c r="C470" s="61"/>
      <c r="D470" s="67"/>
      <c r="E470" s="67"/>
      <c r="F470" s="67"/>
      <c r="G470" s="218"/>
      <c r="H470" s="410"/>
      <c r="I470" s="124"/>
      <c r="J470" s="218"/>
      <c r="K470" s="67"/>
      <c r="L470" s="67"/>
      <c r="M470" s="67"/>
      <c r="N470" s="67"/>
      <c r="O470" s="67"/>
      <c r="P470" s="67"/>
      <c r="Q470" s="67"/>
      <c r="R470" s="67"/>
      <c r="S470" s="67"/>
      <c r="T470" s="67"/>
      <c r="U470" s="67"/>
      <c r="V470" s="67"/>
      <c r="W470" s="67"/>
      <c r="X470" s="67"/>
      <c r="Y470" s="67"/>
    </row>
    <row r="471" spans="1:25" ht="15.75" customHeight="1" x14ac:dyDescent="0.2">
      <c r="A471" s="122"/>
      <c r="B471" s="122"/>
      <c r="C471" s="61"/>
      <c r="D471" s="67"/>
      <c r="E471" s="67"/>
      <c r="F471" s="67"/>
      <c r="G471" s="218"/>
      <c r="H471" s="410"/>
      <c r="I471" s="124"/>
      <c r="J471" s="218"/>
      <c r="K471" s="67"/>
      <c r="L471" s="67"/>
      <c r="M471" s="67"/>
      <c r="N471" s="67"/>
      <c r="O471" s="67"/>
      <c r="P471" s="67"/>
      <c r="Q471" s="67"/>
      <c r="R471" s="67"/>
      <c r="S471" s="67"/>
      <c r="T471" s="67"/>
      <c r="U471" s="67"/>
      <c r="V471" s="67"/>
      <c r="W471" s="67"/>
      <c r="X471" s="67"/>
      <c r="Y471" s="67"/>
    </row>
    <row r="472" spans="1:25" ht="15.75" customHeight="1" x14ac:dyDescent="0.2">
      <c r="A472" s="122"/>
      <c r="B472" s="122"/>
      <c r="C472" s="61"/>
      <c r="D472" s="67"/>
      <c r="E472" s="67"/>
      <c r="F472" s="67"/>
      <c r="G472" s="218"/>
      <c r="H472" s="410"/>
      <c r="I472" s="124"/>
      <c r="J472" s="218"/>
      <c r="K472" s="67"/>
      <c r="L472" s="67"/>
      <c r="M472" s="67"/>
      <c r="N472" s="67"/>
      <c r="O472" s="67"/>
      <c r="P472" s="67"/>
      <c r="Q472" s="67"/>
      <c r="R472" s="67"/>
      <c r="S472" s="67"/>
      <c r="T472" s="67"/>
      <c r="U472" s="67"/>
      <c r="V472" s="67"/>
      <c r="W472" s="67"/>
      <c r="X472" s="67"/>
      <c r="Y472" s="67"/>
    </row>
    <row r="473" spans="1:25" ht="15.75" customHeight="1" x14ac:dyDescent="0.2">
      <c r="A473" s="122"/>
      <c r="B473" s="122"/>
      <c r="C473" s="61"/>
      <c r="D473" s="67"/>
      <c r="E473" s="67"/>
      <c r="F473" s="67"/>
      <c r="G473" s="218"/>
      <c r="H473" s="410"/>
      <c r="I473" s="124"/>
      <c r="J473" s="218"/>
      <c r="K473" s="67"/>
      <c r="L473" s="67"/>
      <c r="M473" s="67"/>
      <c r="N473" s="67"/>
      <c r="O473" s="67"/>
      <c r="P473" s="67"/>
      <c r="Q473" s="67"/>
      <c r="R473" s="67"/>
      <c r="S473" s="67"/>
      <c r="T473" s="67"/>
      <c r="U473" s="67"/>
      <c r="V473" s="67"/>
      <c r="W473" s="67"/>
      <c r="X473" s="67"/>
      <c r="Y473" s="67"/>
    </row>
    <row r="474" spans="1:25" ht="15.75" customHeight="1" x14ac:dyDescent="0.2">
      <c r="A474" s="122"/>
      <c r="B474" s="122"/>
      <c r="C474" s="61"/>
      <c r="D474" s="67"/>
      <c r="E474" s="67"/>
      <c r="F474" s="67"/>
      <c r="G474" s="218"/>
      <c r="H474" s="410"/>
      <c r="I474" s="124"/>
      <c r="J474" s="218"/>
      <c r="K474" s="67"/>
      <c r="L474" s="67"/>
      <c r="M474" s="67"/>
      <c r="N474" s="67"/>
      <c r="O474" s="67"/>
      <c r="P474" s="67"/>
      <c r="Q474" s="67"/>
      <c r="R474" s="67"/>
      <c r="S474" s="67"/>
      <c r="T474" s="67"/>
      <c r="U474" s="67"/>
      <c r="V474" s="67"/>
      <c r="W474" s="67"/>
      <c r="X474" s="67"/>
      <c r="Y474" s="67"/>
    </row>
    <row r="475" spans="1:25" ht="15.75" customHeight="1" x14ac:dyDescent="0.2">
      <c r="A475" s="122"/>
      <c r="B475" s="122"/>
      <c r="C475" s="61"/>
      <c r="D475" s="67"/>
      <c r="E475" s="67"/>
      <c r="F475" s="67"/>
      <c r="G475" s="218"/>
      <c r="H475" s="410"/>
      <c r="I475" s="124"/>
      <c r="J475" s="218"/>
      <c r="K475" s="67"/>
      <c r="L475" s="67"/>
      <c r="M475" s="67"/>
      <c r="N475" s="67"/>
      <c r="O475" s="67"/>
      <c r="P475" s="67"/>
      <c r="Q475" s="67"/>
      <c r="R475" s="67"/>
      <c r="S475" s="67"/>
      <c r="T475" s="67"/>
      <c r="U475" s="67"/>
      <c r="V475" s="67"/>
      <c r="W475" s="67"/>
      <c r="X475" s="67"/>
      <c r="Y475" s="67"/>
    </row>
    <row r="476" spans="1:25" ht="15.75" customHeight="1" x14ac:dyDescent="0.2">
      <c r="A476" s="122"/>
      <c r="B476" s="122"/>
      <c r="C476" s="61"/>
      <c r="D476" s="67"/>
      <c r="E476" s="67"/>
      <c r="F476" s="67"/>
      <c r="G476" s="218"/>
      <c r="H476" s="410"/>
      <c r="I476" s="124"/>
      <c r="J476" s="218"/>
      <c r="K476" s="67"/>
      <c r="L476" s="67"/>
      <c r="M476" s="67"/>
      <c r="N476" s="67"/>
      <c r="O476" s="67"/>
      <c r="P476" s="67"/>
      <c r="Q476" s="67"/>
      <c r="R476" s="67"/>
      <c r="S476" s="67"/>
      <c r="T476" s="67"/>
      <c r="U476" s="67"/>
      <c r="V476" s="67"/>
      <c r="W476" s="67"/>
      <c r="X476" s="67"/>
      <c r="Y476" s="67"/>
    </row>
    <row r="477" spans="1:25" ht="15.75" customHeight="1" x14ac:dyDescent="0.2">
      <c r="A477" s="122"/>
      <c r="B477" s="122"/>
      <c r="C477" s="61"/>
      <c r="D477" s="67"/>
      <c r="E477" s="67"/>
      <c r="F477" s="67"/>
      <c r="G477" s="218"/>
      <c r="H477" s="410"/>
      <c r="I477" s="124"/>
      <c r="J477" s="218"/>
      <c r="K477" s="67"/>
      <c r="L477" s="67"/>
      <c r="M477" s="67"/>
      <c r="N477" s="67"/>
      <c r="O477" s="67"/>
      <c r="P477" s="67"/>
      <c r="Q477" s="67"/>
      <c r="R477" s="67"/>
      <c r="S477" s="67"/>
      <c r="T477" s="67"/>
      <c r="U477" s="67"/>
      <c r="V477" s="67"/>
      <c r="W477" s="67"/>
      <c r="X477" s="67"/>
      <c r="Y477" s="67"/>
    </row>
    <row r="478" spans="1:25" ht="15.75" customHeight="1" x14ac:dyDescent="0.2">
      <c r="A478" s="122"/>
      <c r="B478" s="122"/>
      <c r="C478" s="61"/>
      <c r="D478" s="67"/>
      <c r="E478" s="67"/>
      <c r="F478" s="67"/>
      <c r="G478" s="218"/>
      <c r="H478" s="410"/>
      <c r="I478" s="124"/>
      <c r="J478" s="218"/>
      <c r="K478" s="67"/>
      <c r="L478" s="67"/>
      <c r="M478" s="67"/>
      <c r="N478" s="67"/>
      <c r="O478" s="67"/>
      <c r="P478" s="67"/>
      <c r="Q478" s="67"/>
      <c r="R478" s="67"/>
      <c r="S478" s="67"/>
      <c r="T478" s="67"/>
      <c r="U478" s="67"/>
      <c r="V478" s="67"/>
      <c r="W478" s="67"/>
      <c r="X478" s="67"/>
      <c r="Y478" s="67"/>
    </row>
    <row r="479" spans="1:25" ht="15.75" customHeight="1" x14ac:dyDescent="0.2">
      <c r="A479" s="122"/>
      <c r="B479" s="122"/>
      <c r="C479" s="61"/>
      <c r="D479" s="67"/>
      <c r="E479" s="67"/>
      <c r="F479" s="67"/>
      <c r="G479" s="218"/>
      <c r="H479" s="410"/>
      <c r="I479" s="124"/>
      <c r="J479" s="218"/>
      <c r="K479" s="67"/>
      <c r="L479" s="67"/>
      <c r="M479" s="67"/>
      <c r="N479" s="67"/>
      <c r="O479" s="67"/>
      <c r="P479" s="67"/>
      <c r="Q479" s="67"/>
      <c r="R479" s="67"/>
      <c r="S479" s="67"/>
      <c r="T479" s="67"/>
      <c r="U479" s="67"/>
      <c r="V479" s="67"/>
      <c r="W479" s="67"/>
      <c r="X479" s="67"/>
      <c r="Y479" s="67"/>
    </row>
    <row r="480" spans="1:25" ht="15.75" customHeight="1" x14ac:dyDescent="0.2">
      <c r="A480" s="122"/>
      <c r="B480" s="122"/>
      <c r="C480" s="61"/>
      <c r="D480" s="67"/>
      <c r="E480" s="67"/>
      <c r="F480" s="67"/>
      <c r="G480" s="218"/>
      <c r="H480" s="410"/>
      <c r="I480" s="124"/>
      <c r="J480" s="218"/>
      <c r="K480" s="67"/>
      <c r="L480" s="67"/>
      <c r="M480" s="67"/>
      <c r="N480" s="67"/>
      <c r="O480" s="67"/>
      <c r="P480" s="67"/>
      <c r="Q480" s="67"/>
      <c r="R480" s="67"/>
      <c r="S480" s="67"/>
      <c r="T480" s="67"/>
      <c r="U480" s="67"/>
      <c r="V480" s="67"/>
      <c r="W480" s="67"/>
      <c r="X480" s="67"/>
      <c r="Y480" s="67"/>
    </row>
    <row r="481" spans="1:25" ht="15.75" customHeight="1" x14ac:dyDescent="0.2">
      <c r="A481" s="122"/>
      <c r="B481" s="122"/>
      <c r="C481" s="61"/>
      <c r="D481" s="67"/>
      <c r="E481" s="67"/>
      <c r="F481" s="67"/>
      <c r="G481" s="218"/>
      <c r="H481" s="410"/>
      <c r="I481" s="124"/>
      <c r="J481" s="218"/>
      <c r="K481" s="67"/>
      <c r="L481" s="67"/>
      <c r="M481" s="67"/>
      <c r="N481" s="67"/>
      <c r="O481" s="67"/>
      <c r="P481" s="67"/>
      <c r="Q481" s="67"/>
      <c r="R481" s="67"/>
      <c r="S481" s="67"/>
      <c r="T481" s="67"/>
      <c r="U481" s="67"/>
      <c r="V481" s="67"/>
      <c r="W481" s="67"/>
      <c r="X481" s="67"/>
      <c r="Y481" s="67"/>
    </row>
    <row r="482" spans="1:25" ht="15.75" customHeight="1" x14ac:dyDescent="0.2">
      <c r="A482" s="122"/>
      <c r="B482" s="122"/>
      <c r="C482" s="61"/>
      <c r="D482" s="67"/>
      <c r="E482" s="67"/>
      <c r="F482" s="67"/>
      <c r="G482" s="218"/>
      <c r="H482" s="410"/>
      <c r="I482" s="124"/>
      <c r="J482" s="218"/>
      <c r="K482" s="67"/>
      <c r="L482" s="67"/>
      <c r="M482" s="67"/>
      <c r="N482" s="67"/>
      <c r="O482" s="67"/>
      <c r="P482" s="67"/>
      <c r="Q482" s="67"/>
      <c r="R482" s="67"/>
      <c r="S482" s="67"/>
      <c r="T482" s="67"/>
      <c r="U482" s="67"/>
      <c r="V482" s="67"/>
      <c r="W482" s="67"/>
      <c r="X482" s="67"/>
      <c r="Y482" s="67"/>
    </row>
    <row r="483" spans="1:25" ht="15.75" customHeight="1" x14ac:dyDescent="0.2">
      <c r="A483" s="122"/>
      <c r="B483" s="122"/>
      <c r="C483" s="61"/>
      <c r="D483" s="67"/>
      <c r="E483" s="67"/>
      <c r="F483" s="67"/>
      <c r="G483" s="218"/>
      <c r="H483" s="410"/>
      <c r="I483" s="124"/>
      <c r="J483" s="218"/>
      <c r="K483" s="67"/>
      <c r="L483" s="67"/>
      <c r="M483" s="67"/>
      <c r="N483" s="67"/>
      <c r="O483" s="67"/>
      <c r="P483" s="67"/>
      <c r="Q483" s="67"/>
      <c r="R483" s="67"/>
      <c r="S483" s="67"/>
      <c r="T483" s="67"/>
      <c r="U483" s="67"/>
      <c r="V483" s="67"/>
      <c r="W483" s="67"/>
      <c r="X483" s="67"/>
      <c r="Y483" s="67"/>
    </row>
    <row r="484" spans="1:25" ht="15.75" customHeight="1" x14ac:dyDescent="0.2">
      <c r="A484" s="122"/>
      <c r="B484" s="122"/>
      <c r="C484" s="61"/>
      <c r="D484" s="67"/>
      <c r="E484" s="67"/>
      <c r="F484" s="67"/>
      <c r="G484" s="218"/>
      <c r="H484" s="410"/>
      <c r="I484" s="124"/>
      <c r="J484" s="218"/>
      <c r="K484" s="67"/>
      <c r="L484" s="67"/>
      <c r="M484" s="67"/>
      <c r="N484" s="67"/>
      <c r="O484" s="67"/>
      <c r="P484" s="67"/>
      <c r="Q484" s="67"/>
      <c r="R484" s="67"/>
      <c r="S484" s="67"/>
      <c r="T484" s="67"/>
      <c r="U484" s="67"/>
      <c r="V484" s="67"/>
      <c r="W484" s="67"/>
      <c r="X484" s="67"/>
      <c r="Y484" s="67"/>
    </row>
    <row r="485" spans="1:25" ht="15.75" customHeight="1" x14ac:dyDescent="0.2">
      <c r="A485" s="122"/>
      <c r="B485" s="122"/>
      <c r="C485" s="61"/>
      <c r="D485" s="67"/>
      <c r="E485" s="67"/>
      <c r="F485" s="67"/>
      <c r="G485" s="218"/>
      <c r="H485" s="410"/>
      <c r="I485" s="124"/>
      <c r="J485" s="218"/>
      <c r="K485" s="67"/>
      <c r="L485" s="67"/>
      <c r="M485" s="67"/>
      <c r="N485" s="67"/>
      <c r="O485" s="67"/>
      <c r="P485" s="67"/>
      <c r="Q485" s="67"/>
      <c r="R485" s="67"/>
      <c r="S485" s="67"/>
      <c r="T485" s="67"/>
      <c r="U485" s="67"/>
      <c r="V485" s="67"/>
      <c r="W485" s="67"/>
      <c r="X485" s="67"/>
      <c r="Y485" s="67"/>
    </row>
    <row r="486" spans="1:25" ht="15.75" customHeight="1" x14ac:dyDescent="0.2">
      <c r="A486" s="122"/>
      <c r="B486" s="122"/>
      <c r="C486" s="61"/>
      <c r="D486" s="67"/>
      <c r="E486" s="67"/>
      <c r="F486" s="67"/>
      <c r="G486" s="218"/>
      <c r="H486" s="410"/>
      <c r="I486" s="124"/>
      <c r="J486" s="218"/>
      <c r="K486" s="67"/>
      <c r="L486" s="67"/>
      <c r="M486" s="67"/>
      <c r="N486" s="67"/>
      <c r="O486" s="67"/>
      <c r="P486" s="67"/>
      <c r="Q486" s="67"/>
      <c r="R486" s="67"/>
      <c r="S486" s="67"/>
      <c r="T486" s="67"/>
      <c r="U486" s="67"/>
      <c r="V486" s="67"/>
      <c r="W486" s="67"/>
      <c r="X486" s="67"/>
      <c r="Y486" s="67"/>
    </row>
    <row r="487" spans="1:25" ht="15.75" customHeight="1" x14ac:dyDescent="0.2">
      <c r="A487" s="122"/>
      <c r="B487" s="122"/>
      <c r="C487" s="61"/>
      <c r="D487" s="67"/>
      <c r="E487" s="67"/>
      <c r="F487" s="67"/>
      <c r="G487" s="218"/>
      <c r="H487" s="410"/>
      <c r="I487" s="124"/>
      <c r="J487" s="218"/>
      <c r="K487" s="67"/>
      <c r="L487" s="67"/>
      <c r="M487" s="67"/>
      <c r="N487" s="67"/>
      <c r="O487" s="67"/>
      <c r="P487" s="67"/>
      <c r="Q487" s="67"/>
      <c r="R487" s="67"/>
      <c r="S487" s="67"/>
      <c r="T487" s="67"/>
      <c r="U487" s="67"/>
      <c r="V487" s="67"/>
      <c r="W487" s="67"/>
      <c r="X487" s="67"/>
      <c r="Y487" s="67"/>
    </row>
    <row r="488" spans="1:25" ht="15.75" customHeight="1" x14ac:dyDescent="0.2">
      <c r="A488" s="122"/>
      <c r="B488" s="122"/>
      <c r="C488" s="61"/>
      <c r="D488" s="67"/>
      <c r="E488" s="67"/>
      <c r="F488" s="67"/>
      <c r="G488" s="218"/>
      <c r="H488" s="410"/>
      <c r="I488" s="124"/>
      <c r="J488" s="218"/>
      <c r="K488" s="67"/>
      <c r="L488" s="67"/>
      <c r="M488" s="67"/>
      <c r="N488" s="67"/>
      <c r="O488" s="67"/>
      <c r="P488" s="67"/>
      <c r="Q488" s="67"/>
      <c r="R488" s="67"/>
      <c r="S488" s="67"/>
      <c r="T488" s="67"/>
      <c r="U488" s="67"/>
      <c r="V488" s="67"/>
      <c r="W488" s="67"/>
      <c r="X488" s="67"/>
      <c r="Y488" s="67"/>
    </row>
    <row r="489" spans="1:25" ht="15.75" customHeight="1" x14ac:dyDescent="0.2">
      <c r="A489" s="122"/>
      <c r="B489" s="122"/>
      <c r="C489" s="61"/>
      <c r="D489" s="67"/>
      <c r="E489" s="67"/>
      <c r="F489" s="67"/>
      <c r="G489" s="218"/>
      <c r="H489" s="410"/>
      <c r="I489" s="124"/>
      <c r="J489" s="218"/>
      <c r="K489" s="67"/>
      <c r="L489" s="67"/>
      <c r="M489" s="67"/>
      <c r="N489" s="67"/>
      <c r="O489" s="67"/>
      <c r="P489" s="67"/>
      <c r="Q489" s="67"/>
      <c r="R489" s="67"/>
      <c r="S489" s="67"/>
      <c r="T489" s="67"/>
      <c r="U489" s="67"/>
      <c r="V489" s="67"/>
      <c r="W489" s="67"/>
      <c r="X489" s="67"/>
      <c r="Y489" s="67"/>
    </row>
    <row r="490" spans="1:25" ht="15.75" customHeight="1" x14ac:dyDescent="0.2">
      <c r="A490" s="122"/>
      <c r="B490" s="122"/>
      <c r="C490" s="61"/>
      <c r="D490" s="67"/>
      <c r="E490" s="67"/>
      <c r="F490" s="67"/>
      <c r="G490" s="218"/>
      <c r="H490" s="410"/>
      <c r="I490" s="124"/>
      <c r="J490" s="218"/>
      <c r="K490" s="67"/>
      <c r="L490" s="67"/>
      <c r="M490" s="67"/>
      <c r="N490" s="67"/>
      <c r="O490" s="67"/>
      <c r="P490" s="67"/>
      <c r="Q490" s="67"/>
      <c r="R490" s="67"/>
      <c r="S490" s="67"/>
      <c r="T490" s="67"/>
      <c r="U490" s="67"/>
      <c r="V490" s="67"/>
      <c r="W490" s="67"/>
      <c r="X490" s="67"/>
      <c r="Y490" s="67"/>
    </row>
    <row r="491" spans="1:25" ht="15.75" customHeight="1" x14ac:dyDescent="0.2">
      <c r="A491" s="122"/>
      <c r="B491" s="122"/>
      <c r="C491" s="61"/>
      <c r="D491" s="67"/>
      <c r="E491" s="67"/>
      <c r="F491" s="67"/>
      <c r="G491" s="218"/>
      <c r="H491" s="410"/>
      <c r="I491" s="124"/>
      <c r="J491" s="218"/>
      <c r="K491" s="67"/>
      <c r="L491" s="67"/>
      <c r="M491" s="67"/>
      <c r="N491" s="67"/>
      <c r="O491" s="67"/>
      <c r="P491" s="67"/>
      <c r="Q491" s="67"/>
      <c r="R491" s="67"/>
      <c r="S491" s="67"/>
      <c r="T491" s="67"/>
      <c r="U491" s="67"/>
      <c r="V491" s="67"/>
      <c r="W491" s="67"/>
      <c r="X491" s="67"/>
      <c r="Y491" s="67"/>
    </row>
    <row r="492" spans="1:25" ht="15.75" customHeight="1" x14ac:dyDescent="0.2">
      <c r="A492" s="122"/>
      <c r="B492" s="122"/>
      <c r="C492" s="61"/>
      <c r="D492" s="67"/>
      <c r="E492" s="67"/>
      <c r="F492" s="67"/>
      <c r="G492" s="218"/>
      <c r="H492" s="410"/>
      <c r="I492" s="124"/>
      <c r="J492" s="218"/>
      <c r="K492" s="67"/>
      <c r="L492" s="67"/>
      <c r="M492" s="67"/>
      <c r="N492" s="67"/>
      <c r="O492" s="67"/>
      <c r="P492" s="67"/>
      <c r="Q492" s="67"/>
      <c r="R492" s="67"/>
      <c r="S492" s="67"/>
      <c r="T492" s="67"/>
      <c r="U492" s="67"/>
      <c r="V492" s="67"/>
      <c r="W492" s="67"/>
      <c r="X492" s="67"/>
      <c r="Y492" s="67"/>
    </row>
    <row r="493" spans="1:25" ht="15.75" customHeight="1" x14ac:dyDescent="0.2">
      <c r="A493" s="122"/>
      <c r="B493" s="122"/>
      <c r="C493" s="61"/>
      <c r="D493" s="67"/>
      <c r="E493" s="67"/>
      <c r="F493" s="67"/>
      <c r="G493" s="218"/>
      <c r="H493" s="410"/>
      <c r="I493" s="124"/>
      <c r="J493" s="218"/>
      <c r="K493" s="67"/>
      <c r="L493" s="67"/>
      <c r="M493" s="67"/>
      <c r="N493" s="67"/>
      <c r="O493" s="67"/>
      <c r="P493" s="67"/>
      <c r="Q493" s="67"/>
      <c r="R493" s="67"/>
      <c r="S493" s="67"/>
      <c r="T493" s="67"/>
      <c r="U493" s="67"/>
      <c r="V493" s="67"/>
      <c r="W493" s="67"/>
      <c r="X493" s="67"/>
      <c r="Y493" s="67"/>
    </row>
    <row r="494" spans="1:25" ht="15.75" customHeight="1" x14ac:dyDescent="0.2">
      <c r="A494" s="122"/>
      <c r="B494" s="122"/>
      <c r="C494" s="61"/>
      <c r="D494" s="67"/>
      <c r="E494" s="67"/>
      <c r="F494" s="67"/>
      <c r="G494" s="218"/>
      <c r="H494" s="410"/>
      <c r="I494" s="124"/>
      <c r="J494" s="218"/>
      <c r="K494" s="67"/>
      <c r="L494" s="67"/>
      <c r="M494" s="67"/>
      <c r="N494" s="67"/>
      <c r="O494" s="67"/>
      <c r="P494" s="67"/>
      <c r="Q494" s="67"/>
      <c r="R494" s="67"/>
      <c r="S494" s="67"/>
      <c r="T494" s="67"/>
      <c r="U494" s="67"/>
      <c r="V494" s="67"/>
      <c r="W494" s="67"/>
      <c r="X494" s="67"/>
      <c r="Y494" s="67"/>
    </row>
    <row r="495" spans="1:25" ht="15.75" customHeight="1" x14ac:dyDescent="0.2">
      <c r="A495" s="122"/>
      <c r="B495" s="122"/>
      <c r="C495" s="61"/>
      <c r="D495" s="67"/>
      <c r="E495" s="67"/>
      <c r="F495" s="67"/>
      <c r="G495" s="218"/>
      <c r="H495" s="410"/>
      <c r="I495" s="124"/>
      <c r="J495" s="218"/>
      <c r="K495" s="67"/>
      <c r="L495" s="67"/>
      <c r="M495" s="67"/>
      <c r="N495" s="67"/>
      <c r="O495" s="67"/>
      <c r="P495" s="67"/>
      <c r="Q495" s="67"/>
      <c r="R495" s="67"/>
      <c r="S495" s="67"/>
      <c r="T495" s="67"/>
      <c r="U495" s="67"/>
      <c r="V495" s="67"/>
      <c r="W495" s="67"/>
      <c r="X495" s="67"/>
      <c r="Y495" s="67"/>
    </row>
    <row r="496" spans="1:25" ht="15.75" customHeight="1" x14ac:dyDescent="0.2">
      <c r="A496" s="122"/>
      <c r="B496" s="122"/>
      <c r="C496" s="61"/>
      <c r="D496" s="67"/>
      <c r="E496" s="67"/>
      <c r="F496" s="67"/>
      <c r="G496" s="218"/>
      <c r="H496" s="410"/>
      <c r="I496" s="124"/>
      <c r="J496" s="218"/>
      <c r="K496" s="67"/>
      <c r="L496" s="67"/>
      <c r="M496" s="67"/>
      <c r="N496" s="67"/>
      <c r="O496" s="67"/>
      <c r="P496" s="67"/>
      <c r="Q496" s="67"/>
      <c r="R496" s="67"/>
      <c r="S496" s="67"/>
      <c r="T496" s="67"/>
      <c r="U496" s="67"/>
      <c r="V496" s="67"/>
      <c r="W496" s="67"/>
      <c r="X496" s="67"/>
      <c r="Y496" s="67"/>
    </row>
    <row r="497" spans="1:25" ht="15.75" customHeight="1" x14ac:dyDescent="0.2">
      <c r="A497" s="122"/>
      <c r="B497" s="122"/>
      <c r="C497" s="61"/>
      <c r="D497" s="67"/>
      <c r="E497" s="67"/>
      <c r="F497" s="67"/>
      <c r="G497" s="218"/>
      <c r="H497" s="410"/>
      <c r="I497" s="124"/>
      <c r="J497" s="218"/>
      <c r="K497" s="67"/>
      <c r="L497" s="67"/>
      <c r="M497" s="67"/>
      <c r="N497" s="67"/>
      <c r="O497" s="67"/>
      <c r="P497" s="67"/>
      <c r="Q497" s="67"/>
      <c r="R497" s="67"/>
      <c r="S497" s="67"/>
      <c r="T497" s="67"/>
      <c r="U497" s="67"/>
      <c r="V497" s="67"/>
      <c r="W497" s="67"/>
      <c r="X497" s="67"/>
      <c r="Y497" s="67"/>
    </row>
    <row r="498" spans="1:25" ht="15.75" customHeight="1" x14ac:dyDescent="0.2">
      <c r="A498" s="122"/>
      <c r="B498" s="122"/>
      <c r="C498" s="61"/>
      <c r="D498" s="67"/>
      <c r="E498" s="67"/>
      <c r="F498" s="67"/>
      <c r="G498" s="218"/>
      <c r="H498" s="410"/>
      <c r="I498" s="124"/>
      <c r="J498" s="218"/>
      <c r="K498" s="67"/>
      <c r="L498" s="67"/>
      <c r="M498" s="67"/>
      <c r="N498" s="67"/>
      <c r="O498" s="67"/>
      <c r="P498" s="67"/>
      <c r="Q498" s="67"/>
      <c r="R498" s="67"/>
      <c r="S498" s="67"/>
      <c r="T498" s="67"/>
      <c r="U498" s="67"/>
      <c r="V498" s="67"/>
      <c r="W498" s="67"/>
      <c r="X498" s="67"/>
      <c r="Y498" s="67"/>
    </row>
    <row r="499" spans="1:25" ht="15.75" customHeight="1" x14ac:dyDescent="0.2">
      <c r="A499" s="122"/>
      <c r="B499" s="122"/>
      <c r="C499" s="61"/>
      <c r="D499" s="67"/>
      <c r="E499" s="67"/>
      <c r="F499" s="67"/>
      <c r="G499" s="218"/>
      <c r="H499" s="410"/>
      <c r="I499" s="124"/>
      <c r="J499" s="218"/>
      <c r="K499" s="67"/>
      <c r="L499" s="67"/>
      <c r="M499" s="67"/>
      <c r="N499" s="67"/>
      <c r="O499" s="67"/>
      <c r="P499" s="67"/>
      <c r="Q499" s="67"/>
      <c r="R499" s="67"/>
      <c r="S499" s="67"/>
      <c r="T499" s="67"/>
      <c r="U499" s="67"/>
      <c r="V499" s="67"/>
      <c r="W499" s="67"/>
      <c r="X499" s="67"/>
      <c r="Y499" s="67"/>
    </row>
    <row r="500" spans="1:25" ht="15.75" customHeight="1" x14ac:dyDescent="0.2">
      <c r="A500" s="122"/>
      <c r="B500" s="122"/>
      <c r="C500" s="61"/>
      <c r="D500" s="67"/>
      <c r="E500" s="67"/>
      <c r="F500" s="67"/>
      <c r="G500" s="218"/>
      <c r="H500" s="410"/>
      <c r="I500" s="124"/>
      <c r="J500" s="218"/>
      <c r="K500" s="67"/>
      <c r="L500" s="67"/>
      <c r="M500" s="67"/>
      <c r="N500" s="67"/>
      <c r="O500" s="67"/>
      <c r="P500" s="67"/>
      <c r="Q500" s="67"/>
      <c r="R500" s="67"/>
      <c r="S500" s="67"/>
      <c r="T500" s="67"/>
      <c r="U500" s="67"/>
      <c r="V500" s="67"/>
      <c r="W500" s="67"/>
      <c r="X500" s="67"/>
      <c r="Y500" s="67"/>
    </row>
    <row r="501" spans="1:25" ht="15.75" customHeight="1" x14ac:dyDescent="0.2">
      <c r="A501" s="122"/>
      <c r="B501" s="122"/>
      <c r="C501" s="61"/>
      <c r="D501" s="67"/>
      <c r="E501" s="67"/>
      <c r="F501" s="67"/>
      <c r="G501" s="218"/>
      <c r="H501" s="410"/>
      <c r="I501" s="124"/>
      <c r="J501" s="218"/>
      <c r="K501" s="67"/>
      <c r="L501" s="67"/>
      <c r="M501" s="67"/>
      <c r="N501" s="67"/>
      <c r="O501" s="67"/>
      <c r="P501" s="67"/>
      <c r="Q501" s="67"/>
      <c r="R501" s="67"/>
      <c r="S501" s="67"/>
      <c r="T501" s="67"/>
      <c r="U501" s="67"/>
      <c r="V501" s="67"/>
      <c r="W501" s="67"/>
      <c r="X501" s="67"/>
      <c r="Y501" s="67"/>
    </row>
    <row r="502" spans="1:25" ht="15.75" customHeight="1" x14ac:dyDescent="0.2">
      <c r="A502" s="122"/>
      <c r="B502" s="122"/>
      <c r="C502" s="61"/>
      <c r="D502" s="67"/>
      <c r="E502" s="67"/>
      <c r="F502" s="67"/>
      <c r="G502" s="218"/>
      <c r="H502" s="410"/>
      <c r="I502" s="124"/>
      <c r="J502" s="218"/>
      <c r="K502" s="67"/>
      <c r="L502" s="67"/>
      <c r="M502" s="67"/>
      <c r="N502" s="67"/>
      <c r="O502" s="67"/>
      <c r="P502" s="67"/>
      <c r="Q502" s="67"/>
      <c r="R502" s="67"/>
      <c r="S502" s="67"/>
      <c r="T502" s="67"/>
      <c r="U502" s="67"/>
      <c r="V502" s="67"/>
      <c r="W502" s="67"/>
      <c r="X502" s="67"/>
      <c r="Y502" s="67"/>
    </row>
    <row r="503" spans="1:25" ht="15.75" customHeight="1" x14ac:dyDescent="0.2">
      <c r="A503" s="122"/>
      <c r="B503" s="122"/>
      <c r="C503" s="61"/>
      <c r="D503" s="67"/>
      <c r="E503" s="67"/>
      <c r="F503" s="67"/>
      <c r="G503" s="218"/>
      <c r="H503" s="410"/>
      <c r="I503" s="124"/>
      <c r="J503" s="218"/>
      <c r="K503" s="67"/>
      <c r="L503" s="67"/>
      <c r="M503" s="67"/>
      <c r="N503" s="67"/>
      <c r="O503" s="67"/>
      <c r="P503" s="67"/>
      <c r="Q503" s="67"/>
      <c r="R503" s="67"/>
      <c r="S503" s="67"/>
      <c r="T503" s="67"/>
      <c r="U503" s="67"/>
      <c r="V503" s="67"/>
      <c r="W503" s="67"/>
      <c r="X503" s="67"/>
      <c r="Y503" s="67"/>
    </row>
    <row r="504" spans="1:25" ht="15.75" customHeight="1" x14ac:dyDescent="0.2">
      <c r="A504" s="122"/>
      <c r="B504" s="122"/>
      <c r="C504" s="61"/>
      <c r="D504" s="67"/>
      <c r="E504" s="67"/>
      <c r="F504" s="67"/>
      <c r="G504" s="218"/>
      <c r="H504" s="410"/>
      <c r="I504" s="124"/>
      <c r="J504" s="218"/>
      <c r="K504" s="67"/>
      <c r="L504" s="67"/>
      <c r="M504" s="67"/>
      <c r="N504" s="67"/>
      <c r="O504" s="67"/>
      <c r="P504" s="67"/>
      <c r="Q504" s="67"/>
      <c r="R504" s="67"/>
      <c r="S504" s="67"/>
      <c r="T504" s="67"/>
      <c r="U504" s="67"/>
      <c r="V504" s="67"/>
      <c r="W504" s="67"/>
      <c r="X504" s="67"/>
      <c r="Y504" s="67"/>
    </row>
    <row r="505" spans="1:25" ht="15.75" customHeight="1" x14ac:dyDescent="0.2">
      <c r="A505" s="122"/>
      <c r="B505" s="122"/>
      <c r="C505" s="61"/>
      <c r="D505" s="67"/>
      <c r="E505" s="67"/>
      <c r="F505" s="67"/>
      <c r="G505" s="218"/>
      <c r="H505" s="410"/>
      <c r="I505" s="124"/>
      <c r="J505" s="218"/>
      <c r="K505" s="67"/>
      <c r="L505" s="67"/>
      <c r="M505" s="67"/>
      <c r="N505" s="67"/>
      <c r="O505" s="67"/>
      <c r="P505" s="67"/>
      <c r="Q505" s="67"/>
      <c r="R505" s="67"/>
      <c r="S505" s="67"/>
      <c r="T505" s="67"/>
      <c r="U505" s="67"/>
      <c r="V505" s="67"/>
      <c r="W505" s="67"/>
      <c r="X505" s="67"/>
      <c r="Y505" s="67"/>
    </row>
    <row r="506" spans="1:25" ht="15.75" customHeight="1" x14ac:dyDescent="0.2">
      <c r="A506" s="122"/>
      <c r="B506" s="122"/>
      <c r="C506" s="61"/>
      <c r="D506" s="67"/>
      <c r="E506" s="67"/>
      <c r="F506" s="67"/>
      <c r="G506" s="218"/>
      <c r="H506" s="410"/>
      <c r="I506" s="124"/>
      <c r="J506" s="218"/>
      <c r="K506" s="67"/>
      <c r="L506" s="67"/>
      <c r="M506" s="67"/>
      <c r="N506" s="67"/>
      <c r="O506" s="67"/>
      <c r="P506" s="67"/>
      <c r="Q506" s="67"/>
      <c r="R506" s="67"/>
      <c r="S506" s="67"/>
      <c r="T506" s="67"/>
      <c r="U506" s="67"/>
      <c r="V506" s="67"/>
      <c r="W506" s="67"/>
      <c r="X506" s="67"/>
      <c r="Y506" s="67"/>
    </row>
    <row r="507" spans="1:25" ht="15.75" customHeight="1" x14ac:dyDescent="0.2">
      <c r="A507" s="122"/>
      <c r="B507" s="122"/>
      <c r="C507" s="61"/>
      <c r="D507" s="67"/>
      <c r="E507" s="67"/>
      <c r="F507" s="67"/>
      <c r="G507" s="218"/>
      <c r="H507" s="410"/>
      <c r="I507" s="124"/>
      <c r="J507" s="218"/>
      <c r="K507" s="67"/>
      <c r="L507" s="67"/>
      <c r="M507" s="67"/>
      <c r="N507" s="67"/>
      <c r="O507" s="67"/>
      <c r="P507" s="67"/>
      <c r="Q507" s="67"/>
      <c r="R507" s="67"/>
      <c r="S507" s="67"/>
      <c r="T507" s="67"/>
      <c r="U507" s="67"/>
      <c r="V507" s="67"/>
      <c r="W507" s="67"/>
      <c r="X507" s="67"/>
      <c r="Y507" s="67"/>
    </row>
    <row r="508" spans="1:25" ht="15.75" customHeight="1" x14ac:dyDescent="0.2">
      <c r="A508" s="122"/>
      <c r="B508" s="122"/>
      <c r="C508" s="61"/>
      <c r="D508" s="67"/>
      <c r="E508" s="67"/>
      <c r="F508" s="67"/>
      <c r="G508" s="218"/>
      <c r="H508" s="410"/>
      <c r="I508" s="124"/>
      <c r="J508" s="218"/>
      <c r="K508" s="67"/>
      <c r="L508" s="67"/>
      <c r="M508" s="67"/>
      <c r="N508" s="67"/>
      <c r="O508" s="67"/>
      <c r="P508" s="67"/>
      <c r="Q508" s="67"/>
      <c r="R508" s="67"/>
      <c r="S508" s="67"/>
      <c r="T508" s="67"/>
      <c r="U508" s="67"/>
      <c r="V508" s="67"/>
      <c r="W508" s="67"/>
      <c r="X508" s="67"/>
      <c r="Y508" s="67"/>
    </row>
    <row r="509" spans="1:25" ht="15.75" customHeight="1" x14ac:dyDescent="0.2">
      <c r="A509" s="122"/>
      <c r="B509" s="122"/>
      <c r="C509" s="61"/>
      <c r="D509" s="67"/>
      <c r="E509" s="67"/>
      <c r="F509" s="67"/>
      <c r="G509" s="218"/>
      <c r="H509" s="410"/>
      <c r="I509" s="124"/>
      <c r="J509" s="218"/>
      <c r="K509" s="67"/>
      <c r="L509" s="67"/>
      <c r="M509" s="67"/>
      <c r="N509" s="67"/>
      <c r="O509" s="67"/>
      <c r="P509" s="67"/>
      <c r="Q509" s="67"/>
      <c r="R509" s="67"/>
      <c r="S509" s="67"/>
      <c r="T509" s="67"/>
      <c r="U509" s="67"/>
      <c r="V509" s="67"/>
      <c r="W509" s="67"/>
      <c r="X509" s="67"/>
      <c r="Y509" s="67"/>
    </row>
    <row r="510" spans="1:25" ht="15.75" customHeight="1" x14ac:dyDescent="0.2">
      <c r="A510" s="122"/>
      <c r="B510" s="122"/>
      <c r="C510" s="61"/>
      <c r="D510" s="67"/>
      <c r="E510" s="67"/>
      <c r="F510" s="67"/>
      <c r="G510" s="218"/>
      <c r="H510" s="410"/>
      <c r="I510" s="124"/>
      <c r="J510" s="218"/>
      <c r="K510" s="67"/>
      <c r="L510" s="67"/>
      <c r="M510" s="67"/>
      <c r="N510" s="67"/>
      <c r="O510" s="67"/>
      <c r="P510" s="67"/>
      <c r="Q510" s="67"/>
      <c r="R510" s="67"/>
      <c r="S510" s="67"/>
      <c r="T510" s="67"/>
      <c r="U510" s="67"/>
      <c r="V510" s="67"/>
      <c r="W510" s="67"/>
      <c r="X510" s="67"/>
      <c r="Y510" s="67"/>
    </row>
    <row r="511" spans="1:25" ht="15.75" customHeight="1" x14ac:dyDescent="0.2">
      <c r="A511" s="122"/>
      <c r="B511" s="122"/>
      <c r="C511" s="61"/>
      <c r="D511" s="67"/>
      <c r="E511" s="67"/>
      <c r="F511" s="67"/>
      <c r="G511" s="218"/>
      <c r="H511" s="410"/>
      <c r="I511" s="124"/>
      <c r="J511" s="218"/>
      <c r="K511" s="67"/>
      <c r="L511" s="67"/>
      <c r="M511" s="67"/>
      <c r="N511" s="67"/>
      <c r="O511" s="67"/>
      <c r="P511" s="67"/>
      <c r="Q511" s="67"/>
      <c r="R511" s="67"/>
      <c r="S511" s="67"/>
      <c r="T511" s="67"/>
      <c r="U511" s="67"/>
      <c r="V511" s="67"/>
      <c r="W511" s="67"/>
      <c r="X511" s="67"/>
      <c r="Y511" s="67"/>
    </row>
    <row r="512" spans="1:25" ht="15.75" customHeight="1" x14ac:dyDescent="0.2">
      <c r="A512" s="122"/>
      <c r="B512" s="122"/>
      <c r="C512" s="61"/>
      <c r="D512" s="67"/>
      <c r="E512" s="67"/>
      <c r="F512" s="67"/>
      <c r="G512" s="218"/>
      <c r="H512" s="410"/>
      <c r="I512" s="124"/>
      <c r="J512" s="218"/>
      <c r="K512" s="67"/>
      <c r="L512" s="67"/>
      <c r="M512" s="67"/>
      <c r="N512" s="67"/>
      <c r="O512" s="67"/>
      <c r="P512" s="67"/>
      <c r="Q512" s="67"/>
      <c r="R512" s="67"/>
      <c r="S512" s="67"/>
      <c r="T512" s="67"/>
      <c r="U512" s="67"/>
      <c r="V512" s="67"/>
      <c r="W512" s="67"/>
      <c r="X512" s="67"/>
      <c r="Y512" s="67"/>
    </row>
    <row r="513" spans="1:25" ht="15.75" customHeight="1" x14ac:dyDescent="0.2">
      <c r="A513" s="122"/>
      <c r="B513" s="122"/>
      <c r="C513" s="61"/>
      <c r="D513" s="67"/>
      <c r="E513" s="67"/>
      <c r="F513" s="67"/>
      <c r="G513" s="218"/>
      <c r="H513" s="410"/>
      <c r="I513" s="124"/>
      <c r="J513" s="218"/>
      <c r="K513" s="67"/>
      <c r="L513" s="67"/>
      <c r="M513" s="67"/>
      <c r="N513" s="67"/>
      <c r="O513" s="67"/>
      <c r="P513" s="67"/>
      <c r="Q513" s="67"/>
      <c r="R513" s="67"/>
      <c r="S513" s="67"/>
      <c r="T513" s="67"/>
      <c r="U513" s="67"/>
      <c r="V513" s="67"/>
      <c r="W513" s="67"/>
      <c r="X513" s="67"/>
      <c r="Y513" s="67"/>
    </row>
    <row r="514" spans="1:25" ht="15.75" customHeight="1" x14ac:dyDescent="0.2">
      <c r="A514" s="122"/>
      <c r="B514" s="122"/>
      <c r="C514" s="61"/>
      <c r="D514" s="67"/>
      <c r="E514" s="67"/>
      <c r="F514" s="67"/>
      <c r="G514" s="218"/>
      <c r="H514" s="410"/>
      <c r="I514" s="124"/>
      <c r="J514" s="218"/>
      <c r="K514" s="67"/>
      <c r="L514" s="67"/>
      <c r="M514" s="67"/>
      <c r="N514" s="67"/>
      <c r="O514" s="67"/>
      <c r="P514" s="67"/>
      <c r="Q514" s="67"/>
      <c r="R514" s="67"/>
      <c r="S514" s="67"/>
      <c r="T514" s="67"/>
      <c r="U514" s="67"/>
      <c r="V514" s="67"/>
      <c r="W514" s="67"/>
      <c r="X514" s="67"/>
      <c r="Y514" s="67"/>
    </row>
    <row r="515" spans="1:25" ht="15.75" customHeight="1" x14ac:dyDescent="0.2">
      <c r="A515" s="122"/>
      <c r="B515" s="122"/>
      <c r="C515" s="61"/>
      <c r="D515" s="67"/>
      <c r="E515" s="67"/>
      <c r="F515" s="67"/>
      <c r="G515" s="218"/>
      <c r="H515" s="410"/>
      <c r="I515" s="124"/>
      <c r="J515" s="218"/>
      <c r="K515" s="67"/>
      <c r="L515" s="67"/>
      <c r="M515" s="67"/>
      <c r="N515" s="67"/>
      <c r="O515" s="67"/>
      <c r="P515" s="67"/>
      <c r="Q515" s="67"/>
      <c r="R515" s="67"/>
      <c r="S515" s="67"/>
      <c r="T515" s="67"/>
      <c r="U515" s="67"/>
      <c r="V515" s="67"/>
      <c r="W515" s="67"/>
      <c r="X515" s="67"/>
      <c r="Y515" s="67"/>
    </row>
    <row r="516" spans="1:25" ht="15.75" customHeight="1" x14ac:dyDescent="0.2">
      <c r="A516" s="122"/>
      <c r="B516" s="122"/>
      <c r="C516" s="61"/>
      <c r="D516" s="67"/>
      <c r="E516" s="67"/>
      <c r="F516" s="67"/>
      <c r="G516" s="218"/>
      <c r="H516" s="410"/>
      <c r="I516" s="124"/>
      <c r="J516" s="218"/>
      <c r="K516" s="67"/>
      <c r="L516" s="67"/>
      <c r="M516" s="67"/>
      <c r="N516" s="67"/>
      <c r="O516" s="67"/>
      <c r="P516" s="67"/>
      <c r="Q516" s="67"/>
      <c r="R516" s="67"/>
      <c r="S516" s="67"/>
      <c r="T516" s="67"/>
      <c r="U516" s="67"/>
      <c r="V516" s="67"/>
      <c r="W516" s="67"/>
      <c r="X516" s="67"/>
      <c r="Y516" s="67"/>
    </row>
    <row r="517" spans="1:25" ht="15.75" customHeight="1" x14ac:dyDescent="0.2">
      <c r="A517" s="122"/>
      <c r="B517" s="122"/>
      <c r="C517" s="61"/>
      <c r="D517" s="67"/>
      <c r="E517" s="67"/>
      <c r="F517" s="67"/>
      <c r="G517" s="218"/>
      <c r="H517" s="410"/>
      <c r="I517" s="124"/>
      <c r="J517" s="218"/>
      <c r="K517" s="67"/>
      <c r="L517" s="67"/>
      <c r="M517" s="67"/>
      <c r="N517" s="67"/>
      <c r="O517" s="67"/>
      <c r="P517" s="67"/>
      <c r="Q517" s="67"/>
      <c r="R517" s="67"/>
      <c r="S517" s="67"/>
      <c r="T517" s="67"/>
      <c r="U517" s="67"/>
      <c r="V517" s="67"/>
      <c r="W517" s="67"/>
      <c r="X517" s="67"/>
      <c r="Y517" s="67"/>
    </row>
    <row r="518" spans="1:25" ht="15.75" customHeight="1" x14ac:dyDescent="0.2">
      <c r="A518" s="122"/>
      <c r="B518" s="122"/>
      <c r="C518" s="61"/>
      <c r="D518" s="67"/>
      <c r="E518" s="67"/>
      <c r="F518" s="67"/>
      <c r="G518" s="218"/>
      <c r="H518" s="410"/>
      <c r="I518" s="124"/>
      <c r="J518" s="218"/>
      <c r="K518" s="67"/>
      <c r="L518" s="67"/>
      <c r="M518" s="67"/>
      <c r="N518" s="67"/>
      <c r="O518" s="67"/>
      <c r="P518" s="67"/>
      <c r="Q518" s="67"/>
      <c r="R518" s="67"/>
      <c r="S518" s="67"/>
      <c r="T518" s="67"/>
      <c r="U518" s="67"/>
      <c r="V518" s="67"/>
      <c r="W518" s="67"/>
      <c r="X518" s="67"/>
      <c r="Y518" s="67"/>
    </row>
    <row r="519" spans="1:25" ht="15.75" customHeight="1" x14ac:dyDescent="0.2">
      <c r="A519" s="122"/>
      <c r="B519" s="122"/>
      <c r="C519" s="61"/>
      <c r="D519" s="67"/>
      <c r="E519" s="67"/>
      <c r="F519" s="67"/>
      <c r="G519" s="218"/>
      <c r="H519" s="410"/>
      <c r="I519" s="124"/>
      <c r="J519" s="218"/>
      <c r="K519" s="67"/>
      <c r="L519" s="67"/>
      <c r="M519" s="67"/>
      <c r="N519" s="67"/>
      <c r="O519" s="67"/>
      <c r="P519" s="67"/>
      <c r="Q519" s="67"/>
      <c r="R519" s="67"/>
      <c r="S519" s="67"/>
      <c r="T519" s="67"/>
      <c r="U519" s="67"/>
      <c r="V519" s="67"/>
      <c r="W519" s="67"/>
      <c r="X519" s="67"/>
      <c r="Y519" s="67"/>
    </row>
    <row r="520" spans="1:25" ht="15.75" customHeight="1" x14ac:dyDescent="0.2">
      <c r="A520" s="122"/>
      <c r="B520" s="122"/>
      <c r="C520" s="61"/>
      <c r="D520" s="67"/>
      <c r="E520" s="67"/>
      <c r="F520" s="67"/>
      <c r="G520" s="218"/>
      <c r="H520" s="410"/>
      <c r="I520" s="124"/>
      <c r="J520" s="218"/>
      <c r="K520" s="67"/>
      <c r="L520" s="67"/>
      <c r="M520" s="67"/>
      <c r="N520" s="67"/>
      <c r="O520" s="67"/>
      <c r="P520" s="67"/>
      <c r="Q520" s="67"/>
      <c r="R520" s="67"/>
      <c r="S520" s="67"/>
      <c r="T520" s="67"/>
      <c r="U520" s="67"/>
      <c r="V520" s="67"/>
      <c r="W520" s="67"/>
      <c r="X520" s="67"/>
      <c r="Y520" s="67"/>
    </row>
    <row r="521" spans="1:25" ht="15.75" customHeight="1" x14ac:dyDescent="0.2">
      <c r="A521" s="122"/>
      <c r="B521" s="122"/>
      <c r="C521" s="61"/>
      <c r="D521" s="67"/>
      <c r="E521" s="67"/>
      <c r="F521" s="67"/>
      <c r="G521" s="218"/>
      <c r="H521" s="410"/>
      <c r="I521" s="124"/>
      <c r="J521" s="218"/>
      <c r="K521" s="67"/>
      <c r="L521" s="67"/>
      <c r="M521" s="67"/>
      <c r="N521" s="67"/>
      <c r="O521" s="67"/>
      <c r="P521" s="67"/>
      <c r="Q521" s="67"/>
      <c r="R521" s="67"/>
      <c r="S521" s="67"/>
      <c r="T521" s="67"/>
      <c r="U521" s="67"/>
      <c r="V521" s="67"/>
      <c r="W521" s="67"/>
      <c r="X521" s="67"/>
      <c r="Y521" s="67"/>
    </row>
    <row r="522" spans="1:25" ht="15.75" customHeight="1" x14ac:dyDescent="0.2">
      <c r="A522" s="122"/>
      <c r="B522" s="122"/>
      <c r="C522" s="61"/>
      <c r="D522" s="67"/>
      <c r="E522" s="67"/>
      <c r="F522" s="67"/>
      <c r="G522" s="218"/>
      <c r="H522" s="410"/>
      <c r="I522" s="124"/>
      <c r="J522" s="218"/>
      <c r="K522" s="67"/>
      <c r="L522" s="67"/>
      <c r="M522" s="67"/>
      <c r="N522" s="67"/>
      <c r="O522" s="67"/>
      <c r="P522" s="67"/>
      <c r="Q522" s="67"/>
      <c r="R522" s="67"/>
      <c r="S522" s="67"/>
      <c r="T522" s="67"/>
      <c r="U522" s="67"/>
      <c r="V522" s="67"/>
      <c r="W522" s="67"/>
      <c r="X522" s="67"/>
      <c r="Y522" s="67"/>
    </row>
    <row r="523" spans="1:25" ht="15.75" customHeight="1" x14ac:dyDescent="0.2">
      <c r="A523" s="122"/>
      <c r="B523" s="122"/>
      <c r="C523" s="61"/>
      <c r="D523" s="67"/>
      <c r="E523" s="67"/>
      <c r="F523" s="67"/>
      <c r="G523" s="218"/>
      <c r="H523" s="410"/>
      <c r="I523" s="124"/>
      <c r="J523" s="218"/>
      <c r="K523" s="67"/>
      <c r="L523" s="67"/>
      <c r="M523" s="67"/>
      <c r="N523" s="67"/>
      <c r="O523" s="67"/>
      <c r="P523" s="67"/>
      <c r="Q523" s="67"/>
      <c r="R523" s="67"/>
      <c r="S523" s="67"/>
      <c r="T523" s="67"/>
      <c r="U523" s="67"/>
      <c r="V523" s="67"/>
      <c r="W523" s="67"/>
      <c r="X523" s="67"/>
      <c r="Y523" s="67"/>
    </row>
    <row r="524" spans="1:25" ht="15.75" customHeight="1" x14ac:dyDescent="0.2">
      <c r="A524" s="122"/>
      <c r="B524" s="122"/>
      <c r="C524" s="61"/>
      <c r="D524" s="67"/>
      <c r="E524" s="67"/>
      <c r="F524" s="67"/>
      <c r="G524" s="218"/>
      <c r="H524" s="410"/>
      <c r="I524" s="124"/>
      <c r="J524" s="218"/>
      <c r="K524" s="67"/>
      <c r="L524" s="67"/>
      <c r="M524" s="67"/>
      <c r="N524" s="67"/>
      <c r="O524" s="67"/>
      <c r="P524" s="67"/>
      <c r="Q524" s="67"/>
      <c r="R524" s="67"/>
      <c r="S524" s="67"/>
      <c r="T524" s="67"/>
      <c r="U524" s="67"/>
      <c r="V524" s="67"/>
      <c r="W524" s="67"/>
      <c r="X524" s="67"/>
      <c r="Y524" s="67"/>
    </row>
    <row r="525" spans="1:25" ht="15.75" customHeight="1" x14ac:dyDescent="0.2">
      <c r="A525" s="122"/>
      <c r="B525" s="122"/>
      <c r="C525" s="61"/>
      <c r="D525" s="67"/>
      <c r="E525" s="67"/>
      <c r="F525" s="67"/>
      <c r="G525" s="218"/>
      <c r="H525" s="410"/>
      <c r="I525" s="124"/>
      <c r="J525" s="218"/>
      <c r="K525" s="67"/>
      <c r="L525" s="67"/>
      <c r="M525" s="67"/>
      <c r="N525" s="67"/>
      <c r="O525" s="67"/>
      <c r="P525" s="67"/>
      <c r="Q525" s="67"/>
      <c r="R525" s="67"/>
      <c r="S525" s="67"/>
      <c r="T525" s="67"/>
      <c r="U525" s="67"/>
      <c r="V525" s="67"/>
      <c r="W525" s="67"/>
      <c r="X525" s="67"/>
      <c r="Y525" s="67"/>
    </row>
    <row r="526" spans="1:25" ht="15.75" customHeight="1" x14ac:dyDescent="0.2">
      <c r="A526" s="122"/>
      <c r="B526" s="122"/>
      <c r="C526" s="61"/>
      <c r="D526" s="67"/>
      <c r="E526" s="67"/>
      <c r="F526" s="67"/>
      <c r="G526" s="218"/>
      <c r="H526" s="410"/>
      <c r="I526" s="124"/>
      <c r="J526" s="218"/>
      <c r="K526" s="67"/>
      <c r="L526" s="67"/>
      <c r="M526" s="67"/>
      <c r="N526" s="67"/>
      <c r="O526" s="67"/>
      <c r="P526" s="67"/>
      <c r="Q526" s="67"/>
      <c r="R526" s="67"/>
      <c r="S526" s="67"/>
      <c r="T526" s="67"/>
      <c r="U526" s="67"/>
      <c r="V526" s="67"/>
      <c r="W526" s="67"/>
      <c r="X526" s="67"/>
      <c r="Y526" s="67"/>
    </row>
    <row r="527" spans="1:25" ht="15.75" customHeight="1" x14ac:dyDescent="0.2">
      <c r="A527" s="122"/>
      <c r="B527" s="122"/>
      <c r="C527" s="61"/>
      <c r="D527" s="67"/>
      <c r="E527" s="67"/>
      <c r="F527" s="67"/>
      <c r="G527" s="218"/>
      <c r="H527" s="410"/>
      <c r="I527" s="124"/>
      <c r="J527" s="218"/>
      <c r="K527" s="67"/>
      <c r="L527" s="67"/>
      <c r="M527" s="67"/>
      <c r="N527" s="67"/>
      <c r="O527" s="67"/>
      <c r="P527" s="67"/>
      <c r="Q527" s="67"/>
      <c r="R527" s="67"/>
      <c r="S527" s="67"/>
      <c r="T527" s="67"/>
      <c r="U527" s="67"/>
      <c r="V527" s="67"/>
      <c r="W527" s="67"/>
      <c r="X527" s="67"/>
      <c r="Y527" s="67"/>
    </row>
    <row r="528" spans="1:25" ht="15.75" customHeight="1" x14ac:dyDescent="0.2">
      <c r="A528" s="122"/>
      <c r="B528" s="122"/>
      <c r="C528" s="61"/>
      <c r="D528" s="67"/>
      <c r="E528" s="67"/>
      <c r="F528" s="67"/>
      <c r="G528" s="218"/>
      <c r="H528" s="410"/>
      <c r="I528" s="124"/>
      <c r="J528" s="218"/>
      <c r="K528" s="67"/>
      <c r="L528" s="67"/>
      <c r="M528" s="67"/>
      <c r="N528" s="67"/>
      <c r="O528" s="67"/>
      <c r="P528" s="67"/>
      <c r="Q528" s="67"/>
      <c r="R528" s="67"/>
      <c r="S528" s="67"/>
      <c r="T528" s="67"/>
      <c r="U528" s="67"/>
      <c r="V528" s="67"/>
      <c r="W528" s="67"/>
      <c r="X528" s="67"/>
      <c r="Y528" s="67"/>
    </row>
    <row r="529" spans="1:25" ht="15.75" customHeight="1" x14ac:dyDescent="0.2">
      <c r="A529" s="122"/>
      <c r="B529" s="122"/>
      <c r="C529" s="61"/>
      <c r="D529" s="67"/>
      <c r="E529" s="67"/>
      <c r="F529" s="67"/>
      <c r="G529" s="218"/>
      <c r="H529" s="410"/>
      <c r="I529" s="124"/>
      <c r="J529" s="218"/>
      <c r="K529" s="67"/>
      <c r="L529" s="67"/>
      <c r="M529" s="67"/>
      <c r="N529" s="67"/>
      <c r="O529" s="67"/>
      <c r="P529" s="67"/>
      <c r="Q529" s="67"/>
      <c r="R529" s="67"/>
      <c r="S529" s="67"/>
      <c r="T529" s="67"/>
      <c r="U529" s="67"/>
      <c r="V529" s="67"/>
      <c r="W529" s="67"/>
      <c r="X529" s="67"/>
      <c r="Y529" s="67"/>
    </row>
    <row r="530" spans="1:25" ht="15.75" customHeight="1" x14ac:dyDescent="0.2">
      <c r="A530" s="122"/>
      <c r="B530" s="122"/>
      <c r="C530" s="61"/>
      <c r="D530" s="67"/>
      <c r="E530" s="67"/>
      <c r="F530" s="67"/>
      <c r="G530" s="218"/>
      <c r="H530" s="410"/>
      <c r="I530" s="124"/>
      <c r="J530" s="218"/>
      <c r="K530" s="67"/>
      <c r="L530" s="67"/>
      <c r="M530" s="67"/>
      <c r="N530" s="67"/>
      <c r="O530" s="67"/>
      <c r="P530" s="67"/>
      <c r="Q530" s="67"/>
      <c r="R530" s="67"/>
      <c r="S530" s="67"/>
      <c r="T530" s="67"/>
      <c r="U530" s="67"/>
      <c r="V530" s="67"/>
      <c r="W530" s="67"/>
      <c r="X530" s="67"/>
      <c r="Y530" s="67"/>
    </row>
    <row r="531" spans="1:25" ht="15.75" customHeight="1" x14ac:dyDescent="0.2">
      <c r="A531" s="122"/>
      <c r="B531" s="122"/>
      <c r="C531" s="61"/>
      <c r="D531" s="67"/>
      <c r="E531" s="67"/>
      <c r="F531" s="67"/>
      <c r="G531" s="218"/>
      <c r="H531" s="410"/>
      <c r="I531" s="124"/>
      <c r="J531" s="218"/>
      <c r="K531" s="67"/>
      <c r="L531" s="67"/>
      <c r="M531" s="67"/>
      <c r="N531" s="67"/>
      <c r="O531" s="67"/>
      <c r="P531" s="67"/>
      <c r="Q531" s="67"/>
      <c r="R531" s="67"/>
      <c r="S531" s="67"/>
      <c r="T531" s="67"/>
      <c r="U531" s="67"/>
      <c r="V531" s="67"/>
      <c r="W531" s="67"/>
      <c r="X531" s="67"/>
      <c r="Y531" s="67"/>
    </row>
    <row r="532" spans="1:25" ht="15.75" customHeight="1" x14ac:dyDescent="0.2">
      <c r="A532" s="122"/>
      <c r="B532" s="122"/>
      <c r="C532" s="61"/>
      <c r="D532" s="67"/>
      <c r="E532" s="67"/>
      <c r="F532" s="67"/>
      <c r="G532" s="218"/>
      <c r="H532" s="410"/>
      <c r="I532" s="124"/>
      <c r="J532" s="218"/>
      <c r="K532" s="67"/>
      <c r="L532" s="67"/>
      <c r="M532" s="67"/>
      <c r="N532" s="67"/>
      <c r="O532" s="67"/>
      <c r="P532" s="67"/>
      <c r="Q532" s="67"/>
      <c r="R532" s="67"/>
      <c r="S532" s="67"/>
      <c r="T532" s="67"/>
      <c r="U532" s="67"/>
      <c r="V532" s="67"/>
      <c r="W532" s="67"/>
      <c r="X532" s="67"/>
      <c r="Y532" s="67"/>
    </row>
    <row r="533" spans="1:25" ht="15.75" customHeight="1" x14ac:dyDescent="0.2">
      <c r="A533" s="122"/>
      <c r="B533" s="122"/>
      <c r="C533" s="61"/>
      <c r="D533" s="67"/>
      <c r="E533" s="67"/>
      <c r="F533" s="67"/>
      <c r="G533" s="218"/>
      <c r="H533" s="410"/>
      <c r="I533" s="124"/>
      <c r="J533" s="218"/>
      <c r="K533" s="67"/>
      <c r="L533" s="67"/>
      <c r="M533" s="67"/>
      <c r="N533" s="67"/>
      <c r="O533" s="67"/>
      <c r="P533" s="67"/>
      <c r="Q533" s="67"/>
      <c r="R533" s="67"/>
      <c r="S533" s="67"/>
      <c r="T533" s="67"/>
      <c r="U533" s="67"/>
      <c r="V533" s="67"/>
      <c r="W533" s="67"/>
      <c r="X533" s="67"/>
      <c r="Y533" s="67"/>
    </row>
    <row r="534" spans="1:25" ht="15.75" customHeight="1" x14ac:dyDescent="0.2">
      <c r="A534" s="122"/>
      <c r="B534" s="122"/>
      <c r="C534" s="61"/>
      <c r="D534" s="67"/>
      <c r="E534" s="67"/>
      <c r="F534" s="67"/>
      <c r="G534" s="218"/>
      <c r="H534" s="410"/>
      <c r="I534" s="124"/>
      <c r="J534" s="218"/>
      <c r="K534" s="67"/>
      <c r="L534" s="67"/>
      <c r="M534" s="67"/>
      <c r="N534" s="67"/>
      <c r="O534" s="67"/>
      <c r="P534" s="67"/>
      <c r="Q534" s="67"/>
      <c r="R534" s="67"/>
      <c r="S534" s="67"/>
      <c r="T534" s="67"/>
      <c r="U534" s="67"/>
      <c r="V534" s="67"/>
      <c r="W534" s="67"/>
      <c r="X534" s="67"/>
      <c r="Y534" s="67"/>
    </row>
    <row r="535" spans="1:25" ht="15.75" customHeight="1" x14ac:dyDescent="0.2">
      <c r="A535" s="122"/>
      <c r="B535" s="122"/>
      <c r="C535" s="61"/>
      <c r="D535" s="67"/>
      <c r="E535" s="67"/>
      <c r="F535" s="67"/>
      <c r="G535" s="218"/>
      <c r="H535" s="410"/>
      <c r="I535" s="124"/>
      <c r="J535" s="218"/>
      <c r="K535" s="67"/>
      <c r="L535" s="67"/>
      <c r="M535" s="67"/>
      <c r="N535" s="67"/>
      <c r="O535" s="67"/>
      <c r="P535" s="67"/>
      <c r="Q535" s="67"/>
      <c r="R535" s="67"/>
      <c r="S535" s="67"/>
      <c r="T535" s="67"/>
      <c r="U535" s="67"/>
      <c r="V535" s="67"/>
      <c r="W535" s="67"/>
      <c r="X535" s="67"/>
      <c r="Y535" s="67"/>
    </row>
    <row r="536" spans="1:25" ht="15.75" customHeight="1" x14ac:dyDescent="0.2">
      <c r="A536" s="122"/>
      <c r="B536" s="122"/>
      <c r="C536" s="61"/>
      <c r="D536" s="67"/>
      <c r="E536" s="67"/>
      <c r="F536" s="67"/>
      <c r="G536" s="218"/>
      <c r="H536" s="410"/>
      <c r="I536" s="124"/>
      <c r="J536" s="218"/>
      <c r="K536" s="67"/>
      <c r="L536" s="67"/>
      <c r="M536" s="67"/>
      <c r="N536" s="67"/>
      <c r="O536" s="67"/>
      <c r="P536" s="67"/>
      <c r="Q536" s="67"/>
      <c r="R536" s="67"/>
      <c r="S536" s="67"/>
      <c r="T536" s="67"/>
      <c r="U536" s="67"/>
      <c r="V536" s="67"/>
      <c r="W536" s="67"/>
      <c r="X536" s="67"/>
      <c r="Y536" s="67"/>
    </row>
    <row r="537" spans="1:25" ht="15.75" customHeight="1" x14ac:dyDescent="0.2">
      <c r="A537" s="122"/>
      <c r="B537" s="122"/>
      <c r="C537" s="61"/>
      <c r="D537" s="67"/>
      <c r="E537" s="67"/>
      <c r="F537" s="67"/>
      <c r="G537" s="218"/>
      <c r="H537" s="410"/>
      <c r="I537" s="124"/>
      <c r="J537" s="218"/>
      <c r="K537" s="67"/>
      <c r="L537" s="67"/>
      <c r="M537" s="67"/>
      <c r="N537" s="67"/>
      <c r="O537" s="67"/>
      <c r="P537" s="67"/>
      <c r="Q537" s="67"/>
      <c r="R537" s="67"/>
      <c r="S537" s="67"/>
      <c r="T537" s="67"/>
      <c r="U537" s="67"/>
      <c r="V537" s="67"/>
      <c r="W537" s="67"/>
      <c r="X537" s="67"/>
      <c r="Y537" s="67"/>
    </row>
    <row r="538" spans="1:25" ht="15.75" customHeight="1" x14ac:dyDescent="0.2">
      <c r="A538" s="122"/>
      <c r="B538" s="122"/>
      <c r="C538" s="61"/>
      <c r="D538" s="67"/>
      <c r="E538" s="67"/>
      <c r="F538" s="67"/>
      <c r="G538" s="218"/>
      <c r="H538" s="410"/>
      <c r="I538" s="124"/>
      <c r="J538" s="218"/>
      <c r="K538" s="67"/>
      <c r="L538" s="67"/>
      <c r="M538" s="67"/>
      <c r="N538" s="67"/>
      <c r="O538" s="67"/>
      <c r="P538" s="67"/>
      <c r="Q538" s="67"/>
      <c r="R538" s="67"/>
      <c r="S538" s="67"/>
      <c r="T538" s="67"/>
      <c r="U538" s="67"/>
      <c r="V538" s="67"/>
      <c r="W538" s="67"/>
      <c r="X538" s="67"/>
      <c r="Y538" s="67"/>
    </row>
    <row r="539" spans="1:25" ht="15.75" customHeight="1" x14ac:dyDescent="0.2">
      <c r="A539" s="122"/>
      <c r="B539" s="122"/>
      <c r="C539" s="61"/>
      <c r="D539" s="67"/>
      <c r="E539" s="67"/>
      <c r="F539" s="67"/>
      <c r="G539" s="218"/>
      <c r="H539" s="410"/>
      <c r="I539" s="124"/>
      <c r="J539" s="218"/>
      <c r="K539" s="67"/>
      <c r="L539" s="67"/>
      <c r="M539" s="67"/>
      <c r="N539" s="67"/>
      <c r="O539" s="67"/>
      <c r="P539" s="67"/>
      <c r="Q539" s="67"/>
      <c r="R539" s="67"/>
      <c r="S539" s="67"/>
      <c r="T539" s="67"/>
      <c r="U539" s="67"/>
      <c r="V539" s="67"/>
      <c r="W539" s="67"/>
      <c r="X539" s="67"/>
      <c r="Y539" s="67"/>
    </row>
    <row r="540" spans="1:25" ht="15.75" customHeight="1" x14ac:dyDescent="0.2">
      <c r="A540" s="122"/>
      <c r="B540" s="122"/>
      <c r="C540" s="61"/>
      <c r="D540" s="67"/>
      <c r="E540" s="67"/>
      <c r="F540" s="67"/>
      <c r="G540" s="218"/>
      <c r="H540" s="410"/>
      <c r="I540" s="124"/>
      <c r="J540" s="218"/>
      <c r="K540" s="67"/>
      <c r="L540" s="67"/>
      <c r="M540" s="67"/>
      <c r="N540" s="67"/>
      <c r="O540" s="67"/>
      <c r="P540" s="67"/>
      <c r="Q540" s="67"/>
      <c r="R540" s="67"/>
      <c r="S540" s="67"/>
      <c r="T540" s="67"/>
      <c r="U540" s="67"/>
      <c r="V540" s="67"/>
      <c r="W540" s="67"/>
      <c r="X540" s="67"/>
      <c r="Y540" s="67"/>
    </row>
    <row r="541" spans="1:25" ht="15.75" customHeight="1" x14ac:dyDescent="0.2">
      <c r="A541" s="122"/>
      <c r="B541" s="122"/>
      <c r="C541" s="61"/>
      <c r="D541" s="67"/>
      <c r="E541" s="67"/>
      <c r="F541" s="67"/>
      <c r="G541" s="218"/>
      <c r="H541" s="410"/>
      <c r="I541" s="124"/>
      <c r="J541" s="218"/>
      <c r="K541" s="67"/>
      <c r="L541" s="67"/>
      <c r="M541" s="67"/>
      <c r="N541" s="67"/>
      <c r="O541" s="67"/>
      <c r="P541" s="67"/>
      <c r="Q541" s="67"/>
      <c r="R541" s="67"/>
      <c r="S541" s="67"/>
      <c r="T541" s="67"/>
      <c r="U541" s="67"/>
      <c r="V541" s="67"/>
      <c r="W541" s="67"/>
      <c r="X541" s="67"/>
      <c r="Y541" s="67"/>
    </row>
    <row r="542" spans="1:25" ht="15.75" customHeight="1" x14ac:dyDescent="0.2">
      <c r="A542" s="122"/>
      <c r="B542" s="122"/>
      <c r="C542" s="61"/>
      <c r="D542" s="67"/>
      <c r="E542" s="67"/>
      <c r="F542" s="67"/>
      <c r="G542" s="218"/>
      <c r="H542" s="410"/>
      <c r="I542" s="124"/>
      <c r="J542" s="218"/>
      <c r="K542" s="67"/>
      <c r="L542" s="67"/>
      <c r="M542" s="67"/>
      <c r="N542" s="67"/>
      <c r="O542" s="67"/>
      <c r="P542" s="67"/>
      <c r="Q542" s="67"/>
      <c r="R542" s="67"/>
      <c r="S542" s="67"/>
      <c r="T542" s="67"/>
      <c r="U542" s="67"/>
      <c r="V542" s="67"/>
      <c r="W542" s="67"/>
      <c r="X542" s="67"/>
      <c r="Y542" s="67"/>
    </row>
    <row r="543" spans="1:25" ht="15.75" customHeight="1" x14ac:dyDescent="0.2">
      <c r="A543" s="122"/>
      <c r="B543" s="122"/>
      <c r="C543" s="61"/>
      <c r="D543" s="67"/>
      <c r="E543" s="67"/>
      <c r="F543" s="67"/>
      <c r="G543" s="218"/>
      <c r="H543" s="410"/>
      <c r="I543" s="124"/>
      <c r="J543" s="218"/>
      <c r="K543" s="67"/>
      <c r="L543" s="67"/>
      <c r="M543" s="67"/>
      <c r="N543" s="67"/>
      <c r="O543" s="67"/>
      <c r="P543" s="67"/>
      <c r="Q543" s="67"/>
      <c r="R543" s="67"/>
      <c r="S543" s="67"/>
      <c r="T543" s="67"/>
      <c r="U543" s="67"/>
      <c r="V543" s="67"/>
      <c r="W543" s="67"/>
      <c r="X543" s="67"/>
      <c r="Y543" s="67"/>
    </row>
    <row r="544" spans="1:25" ht="15.75" customHeight="1" x14ac:dyDescent="0.2">
      <c r="A544" s="122"/>
      <c r="B544" s="122"/>
      <c r="C544" s="61"/>
      <c r="D544" s="67"/>
      <c r="E544" s="67"/>
      <c r="F544" s="67"/>
      <c r="G544" s="218"/>
      <c r="H544" s="410"/>
      <c r="I544" s="124"/>
      <c r="J544" s="218"/>
      <c r="K544" s="67"/>
      <c r="L544" s="67"/>
      <c r="M544" s="67"/>
      <c r="N544" s="67"/>
      <c r="O544" s="67"/>
      <c r="P544" s="67"/>
      <c r="Q544" s="67"/>
      <c r="R544" s="67"/>
      <c r="S544" s="67"/>
      <c r="T544" s="67"/>
      <c r="U544" s="67"/>
      <c r="V544" s="67"/>
      <c r="W544" s="67"/>
      <c r="X544" s="67"/>
      <c r="Y544" s="67"/>
    </row>
    <row r="545" spans="1:25" ht="15.75" customHeight="1" x14ac:dyDescent="0.2">
      <c r="A545" s="122"/>
      <c r="B545" s="122"/>
      <c r="C545" s="61"/>
      <c r="D545" s="67"/>
      <c r="E545" s="67"/>
      <c r="F545" s="67"/>
      <c r="G545" s="218"/>
      <c r="H545" s="410"/>
      <c r="I545" s="124"/>
      <c r="J545" s="218"/>
      <c r="K545" s="67"/>
      <c r="L545" s="67"/>
      <c r="M545" s="67"/>
      <c r="N545" s="67"/>
      <c r="O545" s="67"/>
      <c r="P545" s="67"/>
      <c r="Q545" s="67"/>
      <c r="R545" s="67"/>
      <c r="S545" s="67"/>
      <c r="T545" s="67"/>
      <c r="U545" s="67"/>
      <c r="V545" s="67"/>
      <c r="W545" s="67"/>
      <c r="X545" s="67"/>
      <c r="Y545" s="67"/>
    </row>
    <row r="546" spans="1:25" ht="15.75" customHeight="1" x14ac:dyDescent="0.2">
      <c r="A546" s="122"/>
      <c r="B546" s="122"/>
      <c r="C546" s="61"/>
      <c r="D546" s="67"/>
      <c r="E546" s="67"/>
      <c r="F546" s="67"/>
      <c r="G546" s="218"/>
      <c r="H546" s="410"/>
      <c r="I546" s="124"/>
      <c r="J546" s="218"/>
      <c r="K546" s="67"/>
      <c r="L546" s="67"/>
      <c r="M546" s="67"/>
      <c r="N546" s="67"/>
      <c r="O546" s="67"/>
      <c r="P546" s="67"/>
      <c r="Q546" s="67"/>
      <c r="R546" s="67"/>
      <c r="S546" s="67"/>
      <c r="T546" s="67"/>
      <c r="U546" s="67"/>
      <c r="V546" s="67"/>
      <c r="W546" s="67"/>
      <c r="X546" s="67"/>
      <c r="Y546" s="67"/>
    </row>
    <row r="547" spans="1:25" ht="15.75" customHeight="1" x14ac:dyDescent="0.2">
      <c r="A547" s="122"/>
      <c r="B547" s="122"/>
      <c r="C547" s="61"/>
      <c r="D547" s="67"/>
      <c r="E547" s="67"/>
      <c r="F547" s="67"/>
      <c r="G547" s="218"/>
      <c r="H547" s="410"/>
      <c r="I547" s="124"/>
      <c r="J547" s="218"/>
      <c r="K547" s="67"/>
      <c r="L547" s="67"/>
      <c r="M547" s="67"/>
      <c r="N547" s="67"/>
      <c r="O547" s="67"/>
      <c r="P547" s="67"/>
      <c r="Q547" s="67"/>
      <c r="R547" s="67"/>
      <c r="S547" s="67"/>
      <c r="T547" s="67"/>
      <c r="U547" s="67"/>
      <c r="V547" s="67"/>
      <c r="W547" s="67"/>
      <c r="X547" s="67"/>
      <c r="Y547" s="67"/>
    </row>
    <row r="548" spans="1:25" ht="15.75" customHeight="1" x14ac:dyDescent="0.2">
      <c r="A548" s="122"/>
      <c r="B548" s="122"/>
      <c r="C548" s="61"/>
      <c r="D548" s="67"/>
      <c r="E548" s="67"/>
      <c r="F548" s="67"/>
      <c r="G548" s="218"/>
      <c r="H548" s="410"/>
      <c r="I548" s="124"/>
      <c r="J548" s="218"/>
      <c r="K548" s="67"/>
      <c r="L548" s="67"/>
      <c r="M548" s="67"/>
      <c r="N548" s="67"/>
      <c r="O548" s="67"/>
      <c r="P548" s="67"/>
      <c r="Q548" s="67"/>
      <c r="R548" s="67"/>
      <c r="S548" s="67"/>
      <c r="T548" s="67"/>
      <c r="U548" s="67"/>
      <c r="V548" s="67"/>
      <c r="W548" s="67"/>
      <c r="X548" s="67"/>
      <c r="Y548" s="67"/>
    </row>
    <row r="549" spans="1:25" ht="15.75" customHeight="1" x14ac:dyDescent="0.2">
      <c r="A549" s="122"/>
      <c r="B549" s="122"/>
      <c r="C549" s="61"/>
      <c r="D549" s="67"/>
      <c r="E549" s="67"/>
      <c r="F549" s="67"/>
      <c r="G549" s="218"/>
      <c r="H549" s="410"/>
      <c r="I549" s="124"/>
      <c r="J549" s="218"/>
      <c r="K549" s="67"/>
      <c r="L549" s="67"/>
      <c r="M549" s="67"/>
      <c r="N549" s="67"/>
      <c r="O549" s="67"/>
      <c r="P549" s="67"/>
      <c r="Q549" s="67"/>
      <c r="R549" s="67"/>
      <c r="S549" s="67"/>
      <c r="T549" s="67"/>
      <c r="U549" s="67"/>
      <c r="V549" s="67"/>
      <c r="W549" s="67"/>
      <c r="X549" s="67"/>
      <c r="Y549" s="67"/>
    </row>
    <row r="550" spans="1:25" ht="15.75" customHeight="1" x14ac:dyDescent="0.2">
      <c r="A550" s="122"/>
      <c r="B550" s="122"/>
      <c r="C550" s="61"/>
      <c r="D550" s="67"/>
      <c r="E550" s="67"/>
      <c r="F550" s="67"/>
      <c r="G550" s="218"/>
      <c r="H550" s="410"/>
      <c r="I550" s="124"/>
      <c r="J550" s="218"/>
      <c r="K550" s="67"/>
      <c r="L550" s="67"/>
      <c r="M550" s="67"/>
      <c r="N550" s="67"/>
      <c r="O550" s="67"/>
      <c r="P550" s="67"/>
      <c r="Q550" s="67"/>
      <c r="R550" s="67"/>
      <c r="S550" s="67"/>
      <c r="T550" s="67"/>
      <c r="U550" s="67"/>
      <c r="V550" s="67"/>
      <c r="W550" s="67"/>
      <c r="X550" s="67"/>
      <c r="Y550" s="67"/>
    </row>
    <row r="551" spans="1:25" ht="15.75" customHeight="1" x14ac:dyDescent="0.2">
      <c r="A551" s="122"/>
      <c r="B551" s="122"/>
      <c r="C551" s="61"/>
      <c r="D551" s="67"/>
      <c r="E551" s="67"/>
      <c r="F551" s="67"/>
      <c r="G551" s="218"/>
      <c r="H551" s="410"/>
      <c r="I551" s="124"/>
      <c r="J551" s="218"/>
      <c r="K551" s="67"/>
      <c r="L551" s="67"/>
      <c r="M551" s="67"/>
      <c r="N551" s="67"/>
      <c r="O551" s="67"/>
      <c r="P551" s="67"/>
      <c r="Q551" s="67"/>
      <c r="R551" s="67"/>
      <c r="S551" s="67"/>
      <c r="T551" s="67"/>
      <c r="U551" s="67"/>
      <c r="V551" s="67"/>
      <c r="W551" s="67"/>
      <c r="X551" s="67"/>
      <c r="Y551" s="67"/>
    </row>
    <row r="552" spans="1:25" ht="15.75" customHeight="1" x14ac:dyDescent="0.2">
      <c r="A552" s="122"/>
      <c r="B552" s="122"/>
      <c r="C552" s="61"/>
      <c r="D552" s="67"/>
      <c r="E552" s="67"/>
      <c r="F552" s="67"/>
      <c r="G552" s="218"/>
      <c r="H552" s="410"/>
      <c r="I552" s="124"/>
      <c r="J552" s="218"/>
      <c r="K552" s="67"/>
      <c r="L552" s="67"/>
      <c r="M552" s="67"/>
      <c r="N552" s="67"/>
      <c r="O552" s="67"/>
      <c r="P552" s="67"/>
      <c r="Q552" s="67"/>
      <c r="R552" s="67"/>
      <c r="S552" s="67"/>
      <c r="T552" s="67"/>
      <c r="U552" s="67"/>
      <c r="V552" s="67"/>
      <c r="W552" s="67"/>
      <c r="X552" s="67"/>
      <c r="Y552" s="67"/>
    </row>
    <row r="553" spans="1:25" ht="15.75" customHeight="1" x14ac:dyDescent="0.2">
      <c r="A553" s="122"/>
      <c r="B553" s="122"/>
      <c r="C553" s="61"/>
      <c r="D553" s="67"/>
      <c r="E553" s="67"/>
      <c r="F553" s="67"/>
      <c r="G553" s="218"/>
      <c r="H553" s="410"/>
      <c r="I553" s="124"/>
      <c r="J553" s="218"/>
      <c r="K553" s="67"/>
      <c r="L553" s="67"/>
      <c r="M553" s="67"/>
      <c r="N553" s="67"/>
      <c r="O553" s="67"/>
      <c r="P553" s="67"/>
      <c r="Q553" s="67"/>
      <c r="R553" s="67"/>
      <c r="S553" s="67"/>
      <c r="T553" s="67"/>
      <c r="U553" s="67"/>
      <c r="V553" s="67"/>
      <c r="W553" s="67"/>
      <c r="X553" s="67"/>
      <c r="Y553" s="67"/>
    </row>
    <row r="554" spans="1:25" ht="15.75" customHeight="1" x14ac:dyDescent="0.2">
      <c r="A554" s="122"/>
      <c r="B554" s="122"/>
      <c r="C554" s="61"/>
      <c r="D554" s="67"/>
      <c r="E554" s="67"/>
      <c r="F554" s="67"/>
      <c r="G554" s="218"/>
      <c r="H554" s="410"/>
      <c r="I554" s="124"/>
      <c r="J554" s="218"/>
      <c r="K554" s="67"/>
      <c r="L554" s="67"/>
      <c r="M554" s="67"/>
      <c r="N554" s="67"/>
      <c r="O554" s="67"/>
      <c r="P554" s="67"/>
      <c r="Q554" s="67"/>
      <c r="R554" s="67"/>
      <c r="S554" s="67"/>
      <c r="T554" s="67"/>
      <c r="U554" s="67"/>
      <c r="V554" s="67"/>
      <c r="W554" s="67"/>
      <c r="X554" s="67"/>
      <c r="Y554" s="67"/>
    </row>
    <row r="555" spans="1:25" ht="15.75" customHeight="1" x14ac:dyDescent="0.2">
      <c r="A555" s="122"/>
      <c r="B555" s="122"/>
      <c r="C555" s="61"/>
      <c r="D555" s="67"/>
      <c r="E555" s="67"/>
      <c r="F555" s="67"/>
      <c r="G555" s="218"/>
      <c r="H555" s="410"/>
      <c r="I555" s="124"/>
      <c r="J555" s="218"/>
      <c r="K555" s="67"/>
      <c r="L555" s="67"/>
      <c r="M555" s="67"/>
      <c r="N555" s="67"/>
      <c r="O555" s="67"/>
      <c r="P555" s="67"/>
      <c r="Q555" s="67"/>
      <c r="R555" s="67"/>
      <c r="S555" s="67"/>
      <c r="T555" s="67"/>
      <c r="U555" s="67"/>
      <c r="V555" s="67"/>
      <c r="W555" s="67"/>
      <c r="X555" s="67"/>
      <c r="Y555" s="67"/>
    </row>
    <row r="556" spans="1:25" ht="15.75" customHeight="1" x14ac:dyDescent="0.2">
      <c r="A556" s="122"/>
      <c r="B556" s="122"/>
      <c r="C556" s="61"/>
      <c r="D556" s="67"/>
      <c r="E556" s="67"/>
      <c r="F556" s="67"/>
      <c r="G556" s="218"/>
      <c r="H556" s="410"/>
      <c r="I556" s="124"/>
      <c r="J556" s="218"/>
      <c r="K556" s="67"/>
      <c r="L556" s="67"/>
      <c r="M556" s="67"/>
      <c r="N556" s="67"/>
      <c r="O556" s="67"/>
      <c r="P556" s="67"/>
      <c r="Q556" s="67"/>
      <c r="R556" s="67"/>
      <c r="S556" s="67"/>
      <c r="T556" s="67"/>
      <c r="U556" s="67"/>
      <c r="V556" s="67"/>
      <c r="W556" s="67"/>
      <c r="X556" s="67"/>
      <c r="Y556" s="67"/>
    </row>
    <row r="557" spans="1:25" ht="15.75" customHeight="1" x14ac:dyDescent="0.2">
      <c r="A557" s="122"/>
      <c r="B557" s="122"/>
      <c r="C557" s="61"/>
      <c r="D557" s="67"/>
      <c r="E557" s="67"/>
      <c r="F557" s="67"/>
      <c r="G557" s="218"/>
      <c r="H557" s="410"/>
      <c r="I557" s="124"/>
      <c r="J557" s="218"/>
      <c r="K557" s="67"/>
      <c r="L557" s="67"/>
      <c r="M557" s="67"/>
      <c r="N557" s="67"/>
      <c r="O557" s="67"/>
      <c r="P557" s="67"/>
      <c r="Q557" s="67"/>
      <c r="R557" s="67"/>
      <c r="S557" s="67"/>
      <c r="T557" s="67"/>
      <c r="U557" s="67"/>
      <c r="V557" s="67"/>
      <c r="W557" s="67"/>
      <c r="X557" s="67"/>
      <c r="Y557" s="67"/>
    </row>
    <row r="558" spans="1:25" ht="15.75" customHeight="1" x14ac:dyDescent="0.2">
      <c r="A558" s="122"/>
      <c r="B558" s="122"/>
      <c r="C558" s="61"/>
      <c r="D558" s="67"/>
      <c r="E558" s="67"/>
      <c r="F558" s="67"/>
      <c r="G558" s="218"/>
      <c r="H558" s="410"/>
      <c r="I558" s="124"/>
      <c r="J558" s="218"/>
      <c r="K558" s="67"/>
      <c r="L558" s="67"/>
      <c r="M558" s="67"/>
      <c r="N558" s="67"/>
      <c r="O558" s="67"/>
      <c r="P558" s="67"/>
      <c r="Q558" s="67"/>
      <c r="R558" s="67"/>
      <c r="S558" s="67"/>
      <c r="T558" s="67"/>
      <c r="U558" s="67"/>
      <c r="V558" s="67"/>
      <c r="W558" s="67"/>
      <c r="X558" s="67"/>
      <c r="Y558" s="67"/>
    </row>
    <row r="559" spans="1:25" ht="15.75" customHeight="1" x14ac:dyDescent="0.2">
      <c r="A559" s="122"/>
      <c r="B559" s="122"/>
      <c r="C559" s="61"/>
      <c r="D559" s="67"/>
      <c r="E559" s="67"/>
      <c r="F559" s="67"/>
      <c r="G559" s="218"/>
      <c r="H559" s="410"/>
      <c r="I559" s="124"/>
      <c r="J559" s="218"/>
      <c r="K559" s="67"/>
      <c r="L559" s="67"/>
      <c r="M559" s="67"/>
      <c r="N559" s="67"/>
      <c r="O559" s="67"/>
      <c r="P559" s="67"/>
      <c r="Q559" s="67"/>
      <c r="R559" s="67"/>
      <c r="S559" s="67"/>
      <c r="T559" s="67"/>
      <c r="U559" s="67"/>
      <c r="V559" s="67"/>
      <c r="W559" s="67"/>
      <c r="X559" s="67"/>
      <c r="Y559" s="67"/>
    </row>
    <row r="560" spans="1:25" ht="15.75" customHeight="1" x14ac:dyDescent="0.2">
      <c r="A560" s="122"/>
      <c r="B560" s="122"/>
      <c r="C560" s="61"/>
      <c r="D560" s="67"/>
      <c r="E560" s="67"/>
      <c r="F560" s="67"/>
      <c r="G560" s="218"/>
      <c r="H560" s="410"/>
      <c r="I560" s="124"/>
      <c r="J560" s="218"/>
      <c r="K560" s="67"/>
      <c r="L560" s="67"/>
      <c r="M560" s="67"/>
      <c r="N560" s="67"/>
      <c r="O560" s="67"/>
      <c r="P560" s="67"/>
      <c r="Q560" s="67"/>
      <c r="R560" s="67"/>
      <c r="S560" s="67"/>
      <c r="T560" s="67"/>
      <c r="U560" s="67"/>
      <c r="V560" s="67"/>
      <c r="W560" s="67"/>
      <c r="X560" s="67"/>
      <c r="Y560" s="67"/>
    </row>
    <row r="561" spans="1:25" ht="15.75" customHeight="1" x14ac:dyDescent="0.2">
      <c r="A561" s="122"/>
      <c r="B561" s="122"/>
      <c r="C561" s="61"/>
      <c r="D561" s="67"/>
      <c r="E561" s="67"/>
      <c r="F561" s="67"/>
      <c r="G561" s="218"/>
      <c r="H561" s="410"/>
      <c r="I561" s="124"/>
      <c r="J561" s="218"/>
      <c r="K561" s="67"/>
      <c r="L561" s="67"/>
      <c r="M561" s="67"/>
      <c r="N561" s="67"/>
      <c r="O561" s="67"/>
      <c r="P561" s="67"/>
      <c r="Q561" s="67"/>
      <c r="R561" s="67"/>
      <c r="S561" s="67"/>
      <c r="T561" s="67"/>
      <c r="U561" s="67"/>
      <c r="V561" s="67"/>
      <c r="W561" s="67"/>
      <c r="X561" s="67"/>
      <c r="Y561" s="67"/>
    </row>
    <row r="562" spans="1:25" ht="15.75" customHeight="1" x14ac:dyDescent="0.2">
      <c r="A562" s="122"/>
      <c r="B562" s="122"/>
      <c r="C562" s="61"/>
      <c r="D562" s="67"/>
      <c r="E562" s="67"/>
      <c r="F562" s="67"/>
      <c r="G562" s="218"/>
      <c r="H562" s="410"/>
      <c r="I562" s="124"/>
      <c r="J562" s="218"/>
      <c r="K562" s="67"/>
      <c r="L562" s="67"/>
      <c r="M562" s="67"/>
      <c r="N562" s="67"/>
      <c r="O562" s="67"/>
      <c r="P562" s="67"/>
      <c r="Q562" s="67"/>
      <c r="R562" s="67"/>
      <c r="S562" s="67"/>
      <c r="T562" s="67"/>
      <c r="U562" s="67"/>
      <c r="V562" s="67"/>
      <c r="W562" s="67"/>
      <c r="X562" s="67"/>
      <c r="Y562" s="67"/>
    </row>
    <row r="563" spans="1:25" ht="15.75" customHeight="1" x14ac:dyDescent="0.2">
      <c r="A563" s="122"/>
      <c r="B563" s="122"/>
      <c r="C563" s="61"/>
      <c r="D563" s="67"/>
      <c r="E563" s="67"/>
      <c r="F563" s="67"/>
      <c r="G563" s="218"/>
      <c r="H563" s="410"/>
      <c r="I563" s="124"/>
      <c r="J563" s="218"/>
      <c r="K563" s="67"/>
      <c r="L563" s="67"/>
      <c r="M563" s="67"/>
      <c r="N563" s="67"/>
      <c r="O563" s="67"/>
      <c r="P563" s="67"/>
      <c r="Q563" s="67"/>
      <c r="R563" s="67"/>
      <c r="S563" s="67"/>
      <c r="T563" s="67"/>
      <c r="U563" s="67"/>
      <c r="V563" s="67"/>
      <c r="W563" s="67"/>
      <c r="X563" s="67"/>
      <c r="Y563" s="67"/>
    </row>
    <row r="564" spans="1:25" ht="15.75" customHeight="1" x14ac:dyDescent="0.2">
      <c r="A564" s="122"/>
      <c r="B564" s="122"/>
      <c r="C564" s="61"/>
      <c r="D564" s="67"/>
      <c r="E564" s="67"/>
      <c r="F564" s="67"/>
      <c r="G564" s="218"/>
      <c r="H564" s="410"/>
      <c r="I564" s="124"/>
      <c r="J564" s="218"/>
      <c r="K564" s="67"/>
      <c r="L564" s="67"/>
      <c r="M564" s="67"/>
      <c r="N564" s="67"/>
      <c r="O564" s="67"/>
      <c r="P564" s="67"/>
      <c r="Q564" s="67"/>
      <c r="R564" s="67"/>
      <c r="S564" s="67"/>
      <c r="T564" s="67"/>
      <c r="U564" s="67"/>
      <c r="V564" s="67"/>
      <c r="W564" s="67"/>
      <c r="X564" s="67"/>
      <c r="Y564" s="67"/>
    </row>
    <row r="565" spans="1:25" ht="15.75" customHeight="1" x14ac:dyDescent="0.2">
      <c r="A565" s="122"/>
      <c r="B565" s="122"/>
      <c r="C565" s="61"/>
      <c r="D565" s="67"/>
      <c r="E565" s="67"/>
      <c r="F565" s="67"/>
      <c r="G565" s="218"/>
      <c r="H565" s="410"/>
      <c r="I565" s="124"/>
      <c r="J565" s="218"/>
      <c r="K565" s="67"/>
      <c r="L565" s="67"/>
      <c r="M565" s="67"/>
      <c r="N565" s="67"/>
      <c r="O565" s="67"/>
      <c r="P565" s="67"/>
      <c r="Q565" s="67"/>
      <c r="R565" s="67"/>
      <c r="S565" s="67"/>
      <c r="T565" s="67"/>
      <c r="U565" s="67"/>
      <c r="V565" s="67"/>
      <c r="W565" s="67"/>
      <c r="X565" s="67"/>
      <c r="Y565" s="67"/>
    </row>
    <row r="566" spans="1:25" ht="15.75" customHeight="1" x14ac:dyDescent="0.2">
      <c r="A566" s="122"/>
      <c r="B566" s="122"/>
      <c r="C566" s="61"/>
      <c r="D566" s="67"/>
      <c r="E566" s="67"/>
      <c r="F566" s="67"/>
      <c r="G566" s="218"/>
      <c r="H566" s="410"/>
      <c r="I566" s="124"/>
      <c r="J566" s="218"/>
      <c r="K566" s="67"/>
      <c r="L566" s="67"/>
      <c r="M566" s="67"/>
      <c r="N566" s="67"/>
      <c r="O566" s="67"/>
      <c r="P566" s="67"/>
      <c r="Q566" s="67"/>
      <c r="R566" s="67"/>
      <c r="S566" s="67"/>
      <c r="T566" s="67"/>
      <c r="U566" s="67"/>
      <c r="V566" s="67"/>
      <c r="W566" s="67"/>
      <c r="X566" s="67"/>
      <c r="Y566" s="67"/>
    </row>
    <row r="567" spans="1:25" ht="15.75" customHeight="1" x14ac:dyDescent="0.2">
      <c r="A567" s="122"/>
      <c r="B567" s="122"/>
      <c r="C567" s="61"/>
      <c r="D567" s="67"/>
      <c r="E567" s="67"/>
      <c r="F567" s="67"/>
      <c r="G567" s="218"/>
      <c r="H567" s="410"/>
      <c r="I567" s="124"/>
      <c r="J567" s="218"/>
      <c r="K567" s="67"/>
      <c r="L567" s="67"/>
      <c r="M567" s="67"/>
      <c r="N567" s="67"/>
      <c r="O567" s="67"/>
      <c r="P567" s="67"/>
      <c r="Q567" s="67"/>
      <c r="R567" s="67"/>
      <c r="S567" s="67"/>
      <c r="T567" s="67"/>
      <c r="U567" s="67"/>
      <c r="V567" s="67"/>
      <c r="W567" s="67"/>
      <c r="X567" s="67"/>
      <c r="Y567" s="67"/>
    </row>
    <row r="568" spans="1:25" ht="15.75" customHeight="1" x14ac:dyDescent="0.2">
      <c r="A568" s="122"/>
      <c r="B568" s="122"/>
      <c r="C568" s="61"/>
      <c r="D568" s="67"/>
      <c r="E568" s="67"/>
      <c r="F568" s="67"/>
      <c r="G568" s="218"/>
      <c r="H568" s="410"/>
      <c r="I568" s="124"/>
      <c r="J568" s="218"/>
      <c r="K568" s="67"/>
      <c r="L568" s="67"/>
      <c r="M568" s="67"/>
      <c r="N568" s="67"/>
      <c r="O568" s="67"/>
      <c r="P568" s="67"/>
      <c r="Q568" s="67"/>
      <c r="R568" s="67"/>
      <c r="S568" s="67"/>
      <c r="T568" s="67"/>
      <c r="U568" s="67"/>
      <c r="V568" s="67"/>
      <c r="W568" s="67"/>
      <c r="X568" s="67"/>
      <c r="Y568" s="67"/>
    </row>
    <row r="569" spans="1:25" ht="15.75" customHeight="1" x14ac:dyDescent="0.2">
      <c r="A569" s="122"/>
      <c r="B569" s="122"/>
      <c r="C569" s="61"/>
      <c r="D569" s="67"/>
      <c r="E569" s="67"/>
      <c r="F569" s="67"/>
      <c r="G569" s="218"/>
      <c r="H569" s="410"/>
      <c r="I569" s="124"/>
      <c r="J569" s="218"/>
      <c r="K569" s="67"/>
      <c r="L569" s="67"/>
      <c r="M569" s="67"/>
      <c r="N569" s="67"/>
      <c r="O569" s="67"/>
      <c r="P569" s="67"/>
      <c r="Q569" s="67"/>
      <c r="R569" s="67"/>
      <c r="S569" s="67"/>
      <c r="T569" s="67"/>
      <c r="U569" s="67"/>
      <c r="V569" s="67"/>
      <c r="W569" s="67"/>
      <c r="X569" s="67"/>
      <c r="Y569" s="67"/>
    </row>
    <row r="570" spans="1:25" ht="15.75" customHeight="1" x14ac:dyDescent="0.2">
      <c r="A570" s="122"/>
      <c r="B570" s="122"/>
      <c r="C570" s="61"/>
      <c r="D570" s="67"/>
      <c r="E570" s="67"/>
      <c r="F570" s="67"/>
      <c r="G570" s="218"/>
      <c r="H570" s="410"/>
      <c r="I570" s="124"/>
      <c r="J570" s="218"/>
      <c r="K570" s="67"/>
      <c r="L570" s="67"/>
      <c r="M570" s="67"/>
      <c r="N570" s="67"/>
      <c r="O570" s="67"/>
      <c r="P570" s="67"/>
      <c r="Q570" s="67"/>
      <c r="R570" s="67"/>
      <c r="S570" s="67"/>
      <c r="T570" s="67"/>
      <c r="U570" s="67"/>
      <c r="V570" s="67"/>
      <c r="W570" s="67"/>
      <c r="X570" s="67"/>
      <c r="Y570" s="67"/>
    </row>
    <row r="571" spans="1:25" ht="15.75" customHeight="1" x14ac:dyDescent="0.2">
      <c r="A571" s="122"/>
      <c r="B571" s="122"/>
      <c r="C571" s="61"/>
      <c r="D571" s="67"/>
      <c r="E571" s="67"/>
      <c r="F571" s="67"/>
      <c r="G571" s="218"/>
      <c r="H571" s="410"/>
      <c r="I571" s="124"/>
      <c r="J571" s="218"/>
      <c r="K571" s="67"/>
      <c r="L571" s="67"/>
      <c r="M571" s="67"/>
      <c r="N571" s="67"/>
      <c r="O571" s="67"/>
      <c r="P571" s="67"/>
      <c r="Q571" s="67"/>
      <c r="R571" s="67"/>
      <c r="S571" s="67"/>
      <c r="T571" s="67"/>
      <c r="U571" s="67"/>
      <c r="V571" s="67"/>
      <c r="W571" s="67"/>
      <c r="X571" s="67"/>
      <c r="Y571" s="67"/>
    </row>
    <row r="572" spans="1:25" ht="15.75" customHeight="1" x14ac:dyDescent="0.2">
      <c r="A572" s="122"/>
      <c r="B572" s="122"/>
      <c r="C572" s="61"/>
      <c r="D572" s="67"/>
      <c r="E572" s="67"/>
      <c r="F572" s="67"/>
      <c r="G572" s="218"/>
      <c r="H572" s="410"/>
      <c r="I572" s="124"/>
      <c r="J572" s="218"/>
      <c r="K572" s="67"/>
      <c r="L572" s="67"/>
      <c r="M572" s="67"/>
      <c r="N572" s="67"/>
      <c r="O572" s="67"/>
      <c r="P572" s="67"/>
      <c r="Q572" s="67"/>
      <c r="R572" s="67"/>
      <c r="S572" s="67"/>
      <c r="T572" s="67"/>
      <c r="U572" s="67"/>
      <c r="V572" s="67"/>
      <c r="W572" s="67"/>
      <c r="X572" s="67"/>
      <c r="Y572" s="67"/>
    </row>
    <row r="573" spans="1:25" ht="15.75" customHeight="1" x14ac:dyDescent="0.2">
      <c r="A573" s="122"/>
      <c r="B573" s="122"/>
      <c r="C573" s="61"/>
      <c r="D573" s="67"/>
      <c r="E573" s="67"/>
      <c r="F573" s="67"/>
      <c r="G573" s="218"/>
      <c r="H573" s="410"/>
      <c r="I573" s="124"/>
      <c r="J573" s="218"/>
      <c r="K573" s="67"/>
      <c r="L573" s="67"/>
      <c r="M573" s="67"/>
      <c r="N573" s="67"/>
      <c r="O573" s="67"/>
      <c r="P573" s="67"/>
      <c r="Q573" s="67"/>
      <c r="R573" s="67"/>
      <c r="S573" s="67"/>
      <c r="T573" s="67"/>
      <c r="U573" s="67"/>
      <c r="V573" s="67"/>
      <c r="W573" s="67"/>
      <c r="X573" s="67"/>
      <c r="Y573" s="67"/>
    </row>
    <row r="574" spans="1:25" ht="15.75" customHeight="1" x14ac:dyDescent="0.2">
      <c r="A574" s="122"/>
      <c r="B574" s="122"/>
      <c r="C574" s="61"/>
      <c r="D574" s="67"/>
      <c r="E574" s="67"/>
      <c r="F574" s="67"/>
      <c r="G574" s="218"/>
      <c r="H574" s="410"/>
      <c r="I574" s="124"/>
      <c r="J574" s="218"/>
      <c r="K574" s="67"/>
      <c r="L574" s="67"/>
      <c r="M574" s="67"/>
      <c r="N574" s="67"/>
      <c r="O574" s="67"/>
      <c r="P574" s="67"/>
      <c r="Q574" s="67"/>
      <c r="R574" s="67"/>
      <c r="S574" s="67"/>
      <c r="T574" s="67"/>
      <c r="U574" s="67"/>
      <c r="V574" s="67"/>
      <c r="W574" s="67"/>
      <c r="X574" s="67"/>
      <c r="Y574" s="67"/>
    </row>
    <row r="575" spans="1:25" ht="15.75" customHeight="1" x14ac:dyDescent="0.2">
      <c r="A575" s="122"/>
      <c r="B575" s="122"/>
      <c r="C575" s="61"/>
      <c r="D575" s="67"/>
      <c r="E575" s="67"/>
      <c r="F575" s="67"/>
      <c r="G575" s="218"/>
      <c r="H575" s="410"/>
      <c r="I575" s="124"/>
      <c r="J575" s="218"/>
      <c r="K575" s="67"/>
      <c r="L575" s="67"/>
      <c r="M575" s="67"/>
      <c r="N575" s="67"/>
      <c r="O575" s="67"/>
      <c r="P575" s="67"/>
      <c r="Q575" s="67"/>
      <c r="R575" s="67"/>
      <c r="S575" s="67"/>
      <c r="T575" s="67"/>
      <c r="U575" s="67"/>
      <c r="V575" s="67"/>
      <c r="W575" s="67"/>
      <c r="X575" s="67"/>
      <c r="Y575" s="67"/>
    </row>
    <row r="576" spans="1:25" ht="15.75" customHeight="1" x14ac:dyDescent="0.2">
      <c r="A576" s="122"/>
      <c r="B576" s="122"/>
      <c r="C576" s="61"/>
      <c r="D576" s="67"/>
      <c r="E576" s="67"/>
      <c r="F576" s="67"/>
      <c r="G576" s="218"/>
      <c r="H576" s="410"/>
      <c r="I576" s="124"/>
      <c r="J576" s="218"/>
      <c r="K576" s="67"/>
      <c r="L576" s="67"/>
      <c r="M576" s="67"/>
      <c r="N576" s="67"/>
      <c r="O576" s="67"/>
      <c r="P576" s="67"/>
      <c r="Q576" s="67"/>
      <c r="R576" s="67"/>
      <c r="S576" s="67"/>
      <c r="T576" s="67"/>
      <c r="U576" s="67"/>
      <c r="V576" s="67"/>
      <c r="W576" s="67"/>
      <c r="X576" s="67"/>
      <c r="Y576" s="67"/>
    </row>
    <row r="577" spans="1:25" ht="15.75" customHeight="1" x14ac:dyDescent="0.2">
      <c r="A577" s="122"/>
      <c r="B577" s="122"/>
      <c r="C577" s="61"/>
      <c r="D577" s="67"/>
      <c r="E577" s="67"/>
      <c r="F577" s="67"/>
      <c r="G577" s="218"/>
      <c r="H577" s="410"/>
      <c r="I577" s="124"/>
      <c r="J577" s="218"/>
      <c r="K577" s="67"/>
      <c r="L577" s="67"/>
      <c r="M577" s="67"/>
      <c r="N577" s="67"/>
      <c r="O577" s="67"/>
      <c r="P577" s="67"/>
      <c r="Q577" s="67"/>
      <c r="R577" s="67"/>
      <c r="S577" s="67"/>
      <c r="T577" s="67"/>
      <c r="U577" s="67"/>
      <c r="V577" s="67"/>
      <c r="W577" s="67"/>
      <c r="X577" s="67"/>
      <c r="Y577" s="67"/>
    </row>
    <row r="578" spans="1:25" ht="15.75" customHeight="1" x14ac:dyDescent="0.2">
      <c r="A578" s="122"/>
      <c r="B578" s="122"/>
      <c r="C578" s="61"/>
      <c r="D578" s="67"/>
      <c r="E578" s="67"/>
      <c r="F578" s="67"/>
      <c r="G578" s="218"/>
      <c r="H578" s="410"/>
      <c r="I578" s="124"/>
      <c r="J578" s="218"/>
      <c r="K578" s="67"/>
      <c r="L578" s="67"/>
      <c r="M578" s="67"/>
      <c r="N578" s="67"/>
      <c r="O578" s="67"/>
      <c r="P578" s="67"/>
      <c r="Q578" s="67"/>
      <c r="R578" s="67"/>
      <c r="S578" s="67"/>
      <c r="T578" s="67"/>
      <c r="U578" s="67"/>
      <c r="V578" s="67"/>
      <c r="W578" s="67"/>
      <c r="X578" s="67"/>
      <c r="Y578" s="67"/>
    </row>
    <row r="579" spans="1:25" ht="15.75" customHeight="1" x14ac:dyDescent="0.2">
      <c r="A579" s="122"/>
      <c r="B579" s="122"/>
      <c r="C579" s="61"/>
      <c r="D579" s="67"/>
      <c r="E579" s="67"/>
      <c r="F579" s="67"/>
      <c r="G579" s="218"/>
      <c r="H579" s="410"/>
      <c r="I579" s="124"/>
      <c r="J579" s="218"/>
      <c r="K579" s="67"/>
      <c r="L579" s="67"/>
      <c r="M579" s="67"/>
      <c r="N579" s="67"/>
      <c r="O579" s="67"/>
      <c r="P579" s="67"/>
      <c r="Q579" s="67"/>
      <c r="R579" s="67"/>
      <c r="S579" s="67"/>
      <c r="T579" s="67"/>
      <c r="U579" s="67"/>
      <c r="V579" s="67"/>
      <c r="W579" s="67"/>
      <c r="X579" s="67"/>
      <c r="Y579" s="67"/>
    </row>
    <row r="580" spans="1:25" ht="15.75" customHeight="1" x14ac:dyDescent="0.2">
      <c r="A580" s="122"/>
      <c r="B580" s="122"/>
      <c r="C580" s="61"/>
      <c r="D580" s="67"/>
      <c r="E580" s="67"/>
      <c r="F580" s="67"/>
      <c r="G580" s="218"/>
      <c r="H580" s="410"/>
      <c r="I580" s="124"/>
      <c r="J580" s="218"/>
      <c r="K580" s="67"/>
      <c r="L580" s="67"/>
      <c r="M580" s="67"/>
      <c r="N580" s="67"/>
      <c r="O580" s="67"/>
      <c r="P580" s="67"/>
      <c r="Q580" s="67"/>
      <c r="R580" s="67"/>
      <c r="S580" s="67"/>
      <c r="T580" s="67"/>
      <c r="U580" s="67"/>
      <c r="V580" s="67"/>
      <c r="W580" s="67"/>
      <c r="X580" s="67"/>
      <c r="Y580" s="67"/>
    </row>
    <row r="581" spans="1:25" ht="15.75" customHeight="1" x14ac:dyDescent="0.2">
      <c r="A581" s="122"/>
      <c r="B581" s="122"/>
      <c r="C581" s="61"/>
      <c r="D581" s="67"/>
      <c r="E581" s="67"/>
      <c r="F581" s="67"/>
      <c r="G581" s="218"/>
      <c r="H581" s="410"/>
      <c r="I581" s="124"/>
      <c r="J581" s="218"/>
      <c r="K581" s="67"/>
      <c r="L581" s="67"/>
      <c r="M581" s="67"/>
      <c r="N581" s="67"/>
      <c r="O581" s="67"/>
      <c r="P581" s="67"/>
      <c r="Q581" s="67"/>
      <c r="R581" s="67"/>
      <c r="S581" s="67"/>
      <c r="T581" s="67"/>
      <c r="U581" s="67"/>
      <c r="V581" s="67"/>
      <c r="W581" s="67"/>
      <c r="X581" s="67"/>
      <c r="Y581" s="67"/>
    </row>
    <row r="582" spans="1:25" ht="15.75" customHeight="1" x14ac:dyDescent="0.2">
      <c r="A582" s="122"/>
      <c r="B582" s="122"/>
      <c r="C582" s="61"/>
      <c r="D582" s="67"/>
      <c r="E582" s="67"/>
      <c r="F582" s="67"/>
      <c r="G582" s="218"/>
      <c r="H582" s="410"/>
      <c r="I582" s="124"/>
      <c r="J582" s="218"/>
      <c r="K582" s="67"/>
      <c r="L582" s="67"/>
      <c r="M582" s="67"/>
      <c r="N582" s="67"/>
      <c r="O582" s="67"/>
      <c r="P582" s="67"/>
      <c r="Q582" s="67"/>
      <c r="R582" s="67"/>
      <c r="S582" s="67"/>
      <c r="T582" s="67"/>
      <c r="U582" s="67"/>
      <c r="V582" s="67"/>
      <c r="W582" s="67"/>
      <c r="X582" s="67"/>
      <c r="Y582" s="67"/>
    </row>
    <row r="583" spans="1:25" ht="15.75" customHeight="1" x14ac:dyDescent="0.2">
      <c r="A583" s="122"/>
      <c r="B583" s="122"/>
      <c r="C583" s="61"/>
      <c r="D583" s="67"/>
      <c r="E583" s="67"/>
      <c r="F583" s="67"/>
      <c r="G583" s="218"/>
      <c r="H583" s="410"/>
      <c r="I583" s="124"/>
      <c r="J583" s="218"/>
      <c r="K583" s="67"/>
      <c r="L583" s="67"/>
      <c r="M583" s="67"/>
      <c r="N583" s="67"/>
      <c r="O583" s="67"/>
      <c r="P583" s="67"/>
      <c r="Q583" s="67"/>
      <c r="R583" s="67"/>
      <c r="S583" s="67"/>
      <c r="T583" s="67"/>
      <c r="U583" s="67"/>
      <c r="V583" s="67"/>
      <c r="W583" s="67"/>
      <c r="X583" s="67"/>
      <c r="Y583" s="67"/>
    </row>
    <row r="584" spans="1:25" ht="15.75" customHeight="1" x14ac:dyDescent="0.2">
      <c r="A584" s="122"/>
      <c r="B584" s="122"/>
      <c r="C584" s="61"/>
      <c r="D584" s="67"/>
      <c r="E584" s="67"/>
      <c r="F584" s="67"/>
      <c r="G584" s="218"/>
      <c r="H584" s="410"/>
      <c r="I584" s="124"/>
      <c r="J584" s="218"/>
      <c r="K584" s="67"/>
      <c r="L584" s="67"/>
      <c r="M584" s="67"/>
      <c r="N584" s="67"/>
      <c r="O584" s="67"/>
      <c r="P584" s="67"/>
      <c r="Q584" s="67"/>
      <c r="R584" s="67"/>
      <c r="S584" s="67"/>
      <c r="T584" s="67"/>
      <c r="U584" s="67"/>
      <c r="V584" s="67"/>
      <c r="W584" s="67"/>
      <c r="X584" s="67"/>
      <c r="Y584" s="67"/>
    </row>
    <row r="585" spans="1:25" ht="15.75" customHeight="1" x14ac:dyDescent="0.2">
      <c r="A585" s="122"/>
      <c r="B585" s="122"/>
      <c r="C585" s="61"/>
      <c r="D585" s="67"/>
      <c r="E585" s="67"/>
      <c r="F585" s="67"/>
      <c r="G585" s="218"/>
      <c r="H585" s="410"/>
      <c r="I585" s="124"/>
      <c r="J585" s="218"/>
      <c r="K585" s="67"/>
      <c r="L585" s="67"/>
      <c r="M585" s="67"/>
      <c r="N585" s="67"/>
      <c r="O585" s="67"/>
      <c r="P585" s="67"/>
      <c r="Q585" s="67"/>
      <c r="R585" s="67"/>
      <c r="S585" s="67"/>
      <c r="T585" s="67"/>
      <c r="U585" s="67"/>
      <c r="V585" s="67"/>
      <c r="W585" s="67"/>
      <c r="X585" s="67"/>
      <c r="Y585" s="67"/>
    </row>
    <row r="586" spans="1:25" ht="15.75" customHeight="1" x14ac:dyDescent="0.2">
      <c r="A586" s="122"/>
      <c r="B586" s="122"/>
      <c r="C586" s="61"/>
      <c r="D586" s="67"/>
      <c r="E586" s="67"/>
      <c r="F586" s="67"/>
      <c r="G586" s="218"/>
      <c r="H586" s="410"/>
      <c r="I586" s="124"/>
      <c r="J586" s="218"/>
      <c r="K586" s="67"/>
      <c r="L586" s="67"/>
      <c r="M586" s="67"/>
      <c r="N586" s="67"/>
      <c r="O586" s="67"/>
      <c r="P586" s="67"/>
      <c r="Q586" s="67"/>
      <c r="R586" s="67"/>
      <c r="S586" s="67"/>
      <c r="T586" s="67"/>
      <c r="U586" s="67"/>
      <c r="V586" s="67"/>
      <c r="W586" s="67"/>
      <c r="X586" s="67"/>
      <c r="Y586" s="67"/>
    </row>
    <row r="587" spans="1:25" ht="15.75" customHeight="1" x14ac:dyDescent="0.2">
      <c r="A587" s="122"/>
      <c r="B587" s="122"/>
      <c r="C587" s="61"/>
      <c r="D587" s="67"/>
      <c r="E587" s="67"/>
      <c r="F587" s="67"/>
      <c r="G587" s="218"/>
      <c r="H587" s="410"/>
      <c r="I587" s="124"/>
      <c r="J587" s="218"/>
      <c r="K587" s="67"/>
      <c r="L587" s="67"/>
      <c r="M587" s="67"/>
      <c r="N587" s="67"/>
      <c r="O587" s="67"/>
      <c r="P587" s="67"/>
      <c r="Q587" s="67"/>
      <c r="R587" s="67"/>
      <c r="S587" s="67"/>
      <c r="T587" s="67"/>
      <c r="U587" s="67"/>
      <c r="V587" s="67"/>
      <c r="W587" s="67"/>
      <c r="X587" s="67"/>
      <c r="Y587" s="67"/>
    </row>
    <row r="588" spans="1:25" ht="15.75" customHeight="1" x14ac:dyDescent="0.2">
      <c r="A588" s="122"/>
      <c r="B588" s="122"/>
      <c r="C588" s="61"/>
      <c r="D588" s="67"/>
      <c r="E588" s="67"/>
      <c r="F588" s="67"/>
      <c r="G588" s="218"/>
      <c r="H588" s="410"/>
      <c r="I588" s="124"/>
      <c r="J588" s="218"/>
      <c r="K588" s="67"/>
      <c r="L588" s="67"/>
      <c r="M588" s="67"/>
      <c r="N588" s="67"/>
      <c r="O588" s="67"/>
      <c r="P588" s="67"/>
      <c r="Q588" s="67"/>
      <c r="R588" s="67"/>
      <c r="S588" s="67"/>
      <c r="T588" s="67"/>
      <c r="U588" s="67"/>
      <c r="V588" s="67"/>
      <c r="W588" s="67"/>
      <c r="X588" s="67"/>
      <c r="Y588" s="67"/>
    </row>
    <row r="589" spans="1:25" ht="15.75" customHeight="1" x14ac:dyDescent="0.2">
      <c r="A589" s="122"/>
      <c r="B589" s="122"/>
      <c r="C589" s="61"/>
      <c r="D589" s="67"/>
      <c r="E589" s="67"/>
      <c r="F589" s="67"/>
      <c r="G589" s="218"/>
      <c r="H589" s="410"/>
      <c r="I589" s="124"/>
      <c r="J589" s="218"/>
      <c r="K589" s="67"/>
      <c r="L589" s="67"/>
      <c r="M589" s="67"/>
      <c r="N589" s="67"/>
      <c r="O589" s="67"/>
      <c r="P589" s="67"/>
      <c r="Q589" s="67"/>
      <c r="R589" s="67"/>
      <c r="S589" s="67"/>
      <c r="T589" s="67"/>
      <c r="U589" s="67"/>
      <c r="V589" s="67"/>
      <c r="W589" s="67"/>
      <c r="X589" s="67"/>
      <c r="Y589" s="67"/>
    </row>
    <row r="590" spans="1:25" ht="15.75" customHeight="1" x14ac:dyDescent="0.2">
      <c r="A590" s="122"/>
      <c r="B590" s="122"/>
      <c r="C590" s="61"/>
      <c r="D590" s="67"/>
      <c r="E590" s="67"/>
      <c r="F590" s="67"/>
      <c r="G590" s="218"/>
      <c r="H590" s="410"/>
      <c r="I590" s="124"/>
      <c r="J590" s="218"/>
      <c r="K590" s="67"/>
      <c r="L590" s="67"/>
      <c r="M590" s="67"/>
      <c r="N590" s="67"/>
      <c r="O590" s="67"/>
      <c r="P590" s="67"/>
      <c r="Q590" s="67"/>
      <c r="R590" s="67"/>
      <c r="S590" s="67"/>
      <c r="T590" s="67"/>
      <c r="U590" s="67"/>
      <c r="V590" s="67"/>
      <c r="W590" s="67"/>
      <c r="X590" s="67"/>
      <c r="Y590" s="67"/>
    </row>
    <row r="591" spans="1:25" ht="15.75" customHeight="1" x14ac:dyDescent="0.2">
      <c r="A591" s="122"/>
      <c r="B591" s="122"/>
      <c r="C591" s="61"/>
      <c r="D591" s="67"/>
      <c r="E591" s="67"/>
      <c r="F591" s="67"/>
      <c r="G591" s="218"/>
      <c r="H591" s="410"/>
      <c r="I591" s="124"/>
      <c r="J591" s="218"/>
      <c r="K591" s="67"/>
      <c r="L591" s="67"/>
      <c r="M591" s="67"/>
      <c r="N591" s="67"/>
      <c r="O591" s="67"/>
      <c r="P591" s="67"/>
      <c r="Q591" s="67"/>
      <c r="R591" s="67"/>
      <c r="S591" s="67"/>
      <c r="T591" s="67"/>
      <c r="U591" s="67"/>
      <c r="V591" s="67"/>
      <c r="W591" s="67"/>
      <c r="X591" s="67"/>
      <c r="Y591" s="67"/>
    </row>
    <row r="592" spans="1:25" ht="15.75" customHeight="1" x14ac:dyDescent="0.2">
      <c r="A592" s="122"/>
      <c r="B592" s="122"/>
      <c r="C592" s="61"/>
      <c r="D592" s="67"/>
      <c r="E592" s="67"/>
      <c r="F592" s="67"/>
      <c r="G592" s="218"/>
      <c r="H592" s="410"/>
      <c r="I592" s="124"/>
      <c r="J592" s="218"/>
      <c r="K592" s="67"/>
      <c r="L592" s="67"/>
      <c r="M592" s="67"/>
      <c r="N592" s="67"/>
      <c r="O592" s="67"/>
      <c r="P592" s="67"/>
      <c r="Q592" s="67"/>
      <c r="R592" s="67"/>
      <c r="S592" s="67"/>
      <c r="T592" s="67"/>
      <c r="U592" s="67"/>
      <c r="V592" s="67"/>
      <c r="W592" s="67"/>
      <c r="X592" s="67"/>
      <c r="Y592" s="67"/>
    </row>
    <row r="593" spans="1:25" ht="15.75" customHeight="1" x14ac:dyDescent="0.2">
      <c r="A593" s="122"/>
      <c r="B593" s="122"/>
      <c r="C593" s="61"/>
      <c r="D593" s="67"/>
      <c r="E593" s="67"/>
      <c r="F593" s="67"/>
      <c r="G593" s="218"/>
      <c r="H593" s="410"/>
      <c r="I593" s="124"/>
      <c r="J593" s="218"/>
      <c r="K593" s="67"/>
      <c r="L593" s="67"/>
      <c r="M593" s="67"/>
      <c r="N593" s="67"/>
      <c r="O593" s="67"/>
      <c r="P593" s="67"/>
      <c r="Q593" s="67"/>
      <c r="R593" s="67"/>
      <c r="S593" s="67"/>
      <c r="T593" s="67"/>
      <c r="U593" s="67"/>
      <c r="V593" s="67"/>
      <c r="W593" s="67"/>
      <c r="X593" s="67"/>
      <c r="Y593" s="67"/>
    </row>
    <row r="594" spans="1:25" ht="15.75" customHeight="1" x14ac:dyDescent="0.2">
      <c r="A594" s="122"/>
      <c r="B594" s="122"/>
      <c r="C594" s="61"/>
      <c r="D594" s="67"/>
      <c r="E594" s="67"/>
      <c r="F594" s="67"/>
      <c r="G594" s="218"/>
      <c r="H594" s="410"/>
      <c r="I594" s="124"/>
      <c r="J594" s="218"/>
      <c r="K594" s="67"/>
      <c r="L594" s="67"/>
      <c r="M594" s="67"/>
      <c r="N594" s="67"/>
      <c r="O594" s="67"/>
      <c r="P594" s="67"/>
      <c r="Q594" s="67"/>
      <c r="R594" s="67"/>
      <c r="S594" s="67"/>
      <c r="T594" s="67"/>
      <c r="U594" s="67"/>
      <c r="V594" s="67"/>
      <c r="W594" s="67"/>
      <c r="X594" s="67"/>
      <c r="Y594" s="67"/>
    </row>
    <row r="595" spans="1:25" ht="15.75" customHeight="1" x14ac:dyDescent="0.2">
      <c r="A595" s="122"/>
      <c r="B595" s="122"/>
      <c r="C595" s="61"/>
      <c r="D595" s="67"/>
      <c r="E595" s="67"/>
      <c r="F595" s="67"/>
      <c r="G595" s="218"/>
      <c r="H595" s="410"/>
      <c r="I595" s="124"/>
      <c r="J595" s="218"/>
      <c r="K595" s="67"/>
      <c r="L595" s="67"/>
      <c r="M595" s="67"/>
      <c r="N595" s="67"/>
      <c r="O595" s="67"/>
      <c r="P595" s="67"/>
      <c r="Q595" s="67"/>
      <c r="R595" s="67"/>
      <c r="S595" s="67"/>
      <c r="T595" s="67"/>
      <c r="U595" s="67"/>
      <c r="V595" s="67"/>
      <c r="W595" s="67"/>
      <c r="X595" s="67"/>
      <c r="Y595" s="67"/>
    </row>
    <row r="596" spans="1:25" ht="15.75" customHeight="1" x14ac:dyDescent="0.2">
      <c r="A596" s="122"/>
      <c r="B596" s="122"/>
      <c r="C596" s="61"/>
      <c r="D596" s="67"/>
      <c r="E596" s="67"/>
      <c r="F596" s="67"/>
      <c r="G596" s="218"/>
      <c r="H596" s="410"/>
      <c r="I596" s="124"/>
      <c r="J596" s="218"/>
      <c r="K596" s="67"/>
      <c r="L596" s="67"/>
      <c r="M596" s="67"/>
      <c r="N596" s="67"/>
      <c r="O596" s="67"/>
      <c r="P596" s="67"/>
      <c r="Q596" s="67"/>
      <c r="R596" s="67"/>
      <c r="S596" s="67"/>
      <c r="T596" s="67"/>
      <c r="U596" s="67"/>
      <c r="V596" s="67"/>
      <c r="W596" s="67"/>
      <c r="X596" s="67"/>
      <c r="Y596" s="67"/>
    </row>
    <row r="597" spans="1:25" ht="15.75" customHeight="1" x14ac:dyDescent="0.2">
      <c r="A597" s="122"/>
      <c r="B597" s="122"/>
      <c r="C597" s="61"/>
      <c r="D597" s="67"/>
      <c r="E597" s="67"/>
      <c r="F597" s="67"/>
      <c r="G597" s="218"/>
      <c r="H597" s="410"/>
      <c r="I597" s="124"/>
      <c r="J597" s="218"/>
      <c r="K597" s="67"/>
      <c r="L597" s="67"/>
      <c r="M597" s="67"/>
      <c r="N597" s="67"/>
      <c r="O597" s="67"/>
      <c r="P597" s="67"/>
      <c r="Q597" s="67"/>
      <c r="R597" s="67"/>
      <c r="S597" s="67"/>
      <c r="T597" s="67"/>
      <c r="U597" s="67"/>
      <c r="V597" s="67"/>
      <c r="W597" s="67"/>
      <c r="X597" s="67"/>
      <c r="Y597" s="67"/>
    </row>
    <row r="598" spans="1:25" ht="15.75" customHeight="1" x14ac:dyDescent="0.2">
      <c r="A598" s="122"/>
      <c r="B598" s="122"/>
      <c r="C598" s="61"/>
      <c r="D598" s="67"/>
      <c r="E598" s="67"/>
      <c r="F598" s="67"/>
      <c r="G598" s="218"/>
      <c r="H598" s="410"/>
      <c r="I598" s="124"/>
      <c r="J598" s="218"/>
      <c r="K598" s="67"/>
      <c r="L598" s="67"/>
      <c r="M598" s="67"/>
      <c r="N598" s="67"/>
      <c r="O598" s="67"/>
      <c r="P598" s="67"/>
      <c r="Q598" s="67"/>
      <c r="R598" s="67"/>
      <c r="S598" s="67"/>
      <c r="T598" s="67"/>
      <c r="U598" s="67"/>
      <c r="V598" s="67"/>
      <c r="W598" s="67"/>
      <c r="X598" s="67"/>
      <c r="Y598" s="67"/>
    </row>
    <row r="599" spans="1:25" ht="15.75" customHeight="1" x14ac:dyDescent="0.2">
      <c r="A599" s="122"/>
      <c r="B599" s="122"/>
      <c r="C599" s="61"/>
      <c r="D599" s="67"/>
      <c r="E599" s="67"/>
      <c r="F599" s="67"/>
      <c r="G599" s="218"/>
      <c r="H599" s="410"/>
      <c r="I599" s="124"/>
      <c r="J599" s="218"/>
      <c r="K599" s="67"/>
      <c r="L599" s="67"/>
      <c r="M599" s="67"/>
      <c r="N599" s="67"/>
      <c r="O599" s="67"/>
      <c r="P599" s="67"/>
      <c r="Q599" s="67"/>
      <c r="R599" s="67"/>
      <c r="S599" s="67"/>
      <c r="T599" s="67"/>
      <c r="U599" s="67"/>
      <c r="V599" s="67"/>
      <c r="W599" s="67"/>
      <c r="X599" s="67"/>
      <c r="Y599" s="67"/>
    </row>
    <row r="600" spans="1:25" ht="15.75" customHeight="1" x14ac:dyDescent="0.2">
      <c r="A600" s="122"/>
      <c r="B600" s="122"/>
      <c r="C600" s="61"/>
      <c r="D600" s="67"/>
      <c r="E600" s="67"/>
      <c r="F600" s="67"/>
      <c r="G600" s="218"/>
      <c r="H600" s="410"/>
      <c r="I600" s="124"/>
      <c r="J600" s="218"/>
      <c r="K600" s="67"/>
      <c r="L600" s="67"/>
      <c r="M600" s="67"/>
      <c r="N600" s="67"/>
      <c r="O600" s="67"/>
      <c r="P600" s="67"/>
      <c r="Q600" s="67"/>
      <c r="R600" s="67"/>
      <c r="S600" s="67"/>
      <c r="T600" s="67"/>
      <c r="U600" s="67"/>
      <c r="V600" s="67"/>
      <c r="W600" s="67"/>
      <c r="X600" s="67"/>
      <c r="Y600" s="67"/>
    </row>
    <row r="601" spans="1:25" ht="15.75" customHeight="1" x14ac:dyDescent="0.2">
      <c r="A601" s="122"/>
      <c r="B601" s="122"/>
      <c r="C601" s="61"/>
      <c r="D601" s="67"/>
      <c r="E601" s="67"/>
      <c r="F601" s="67"/>
      <c r="G601" s="218"/>
      <c r="H601" s="410"/>
      <c r="I601" s="124"/>
      <c r="J601" s="218"/>
      <c r="K601" s="67"/>
      <c r="L601" s="67"/>
      <c r="M601" s="67"/>
      <c r="N601" s="67"/>
      <c r="O601" s="67"/>
      <c r="P601" s="67"/>
      <c r="Q601" s="67"/>
      <c r="R601" s="67"/>
      <c r="S601" s="67"/>
      <c r="T601" s="67"/>
      <c r="U601" s="67"/>
      <c r="V601" s="67"/>
      <c r="W601" s="67"/>
      <c r="X601" s="67"/>
      <c r="Y601" s="67"/>
    </row>
    <row r="602" spans="1:25" ht="15.75" customHeight="1" x14ac:dyDescent="0.2">
      <c r="A602" s="122"/>
      <c r="B602" s="122"/>
      <c r="C602" s="61"/>
      <c r="D602" s="67"/>
      <c r="E602" s="67"/>
      <c r="F602" s="67"/>
      <c r="G602" s="218"/>
      <c r="H602" s="410"/>
      <c r="I602" s="124"/>
      <c r="J602" s="218"/>
      <c r="K602" s="67"/>
      <c r="L602" s="67"/>
      <c r="M602" s="67"/>
      <c r="N602" s="67"/>
      <c r="O602" s="67"/>
      <c r="P602" s="67"/>
      <c r="Q602" s="67"/>
      <c r="R602" s="67"/>
      <c r="S602" s="67"/>
      <c r="T602" s="67"/>
      <c r="U602" s="67"/>
      <c r="V602" s="67"/>
      <c r="W602" s="67"/>
      <c r="X602" s="67"/>
      <c r="Y602" s="67"/>
    </row>
    <row r="603" spans="1:25" ht="15.75" customHeight="1" x14ac:dyDescent="0.2">
      <c r="A603" s="122"/>
      <c r="B603" s="122"/>
      <c r="C603" s="61"/>
      <c r="D603" s="67"/>
      <c r="E603" s="67"/>
      <c r="F603" s="67"/>
      <c r="G603" s="218"/>
      <c r="H603" s="410"/>
      <c r="I603" s="124"/>
      <c r="J603" s="218"/>
      <c r="K603" s="67"/>
      <c r="L603" s="67"/>
      <c r="M603" s="67"/>
      <c r="N603" s="67"/>
      <c r="O603" s="67"/>
      <c r="P603" s="67"/>
      <c r="Q603" s="67"/>
      <c r="R603" s="67"/>
      <c r="S603" s="67"/>
      <c r="T603" s="67"/>
      <c r="U603" s="67"/>
      <c r="V603" s="67"/>
      <c r="W603" s="67"/>
      <c r="X603" s="67"/>
      <c r="Y603" s="67"/>
    </row>
    <row r="604" spans="1:25" ht="15.75" customHeight="1" x14ac:dyDescent="0.2">
      <c r="A604" s="122"/>
      <c r="B604" s="122"/>
      <c r="C604" s="61"/>
      <c r="D604" s="67"/>
      <c r="E604" s="67"/>
      <c r="F604" s="67"/>
      <c r="G604" s="218"/>
      <c r="H604" s="410"/>
      <c r="I604" s="124"/>
      <c r="J604" s="218"/>
      <c r="K604" s="67"/>
      <c r="L604" s="67"/>
      <c r="M604" s="67"/>
      <c r="N604" s="67"/>
      <c r="O604" s="67"/>
      <c r="P604" s="67"/>
      <c r="Q604" s="67"/>
      <c r="R604" s="67"/>
      <c r="S604" s="67"/>
      <c r="T604" s="67"/>
      <c r="U604" s="67"/>
      <c r="V604" s="67"/>
      <c r="W604" s="67"/>
      <c r="X604" s="67"/>
      <c r="Y604" s="67"/>
    </row>
    <row r="605" spans="1:25" ht="15.75" customHeight="1" x14ac:dyDescent="0.2">
      <c r="A605" s="122"/>
      <c r="B605" s="122"/>
      <c r="C605" s="61"/>
      <c r="D605" s="67"/>
      <c r="E605" s="67"/>
      <c r="F605" s="67"/>
      <c r="G605" s="218"/>
      <c r="H605" s="410"/>
      <c r="I605" s="124"/>
      <c r="J605" s="218"/>
      <c r="K605" s="67"/>
      <c r="L605" s="67"/>
      <c r="M605" s="67"/>
      <c r="N605" s="67"/>
      <c r="O605" s="67"/>
      <c r="P605" s="67"/>
      <c r="Q605" s="67"/>
      <c r="R605" s="67"/>
      <c r="S605" s="67"/>
      <c r="T605" s="67"/>
      <c r="U605" s="67"/>
      <c r="V605" s="67"/>
      <c r="W605" s="67"/>
      <c r="X605" s="67"/>
      <c r="Y605" s="67"/>
    </row>
    <row r="606" spans="1:25" ht="15.75" customHeight="1" x14ac:dyDescent="0.2">
      <c r="A606" s="122"/>
      <c r="B606" s="122"/>
      <c r="C606" s="61"/>
      <c r="D606" s="67"/>
      <c r="E606" s="67"/>
      <c r="F606" s="67"/>
      <c r="G606" s="218"/>
      <c r="H606" s="410"/>
      <c r="I606" s="124"/>
      <c r="J606" s="218"/>
      <c r="K606" s="67"/>
      <c r="L606" s="67"/>
      <c r="M606" s="67"/>
      <c r="N606" s="67"/>
      <c r="O606" s="67"/>
      <c r="P606" s="67"/>
      <c r="Q606" s="67"/>
      <c r="R606" s="67"/>
      <c r="S606" s="67"/>
      <c r="T606" s="67"/>
      <c r="U606" s="67"/>
      <c r="V606" s="67"/>
      <c r="W606" s="67"/>
      <c r="X606" s="67"/>
      <c r="Y606" s="67"/>
    </row>
    <row r="607" spans="1:25" ht="15.75" customHeight="1" x14ac:dyDescent="0.2">
      <c r="A607" s="122"/>
      <c r="B607" s="122"/>
      <c r="C607" s="61"/>
      <c r="D607" s="67"/>
      <c r="E607" s="67"/>
      <c r="F607" s="67"/>
      <c r="G607" s="218"/>
      <c r="H607" s="410"/>
      <c r="I607" s="124"/>
      <c r="J607" s="218"/>
      <c r="K607" s="67"/>
      <c r="L607" s="67"/>
      <c r="M607" s="67"/>
      <c r="N607" s="67"/>
      <c r="O607" s="67"/>
      <c r="P607" s="67"/>
      <c r="Q607" s="67"/>
      <c r="R607" s="67"/>
      <c r="S607" s="67"/>
      <c r="T607" s="67"/>
      <c r="U607" s="67"/>
      <c r="V607" s="67"/>
      <c r="W607" s="67"/>
      <c r="X607" s="67"/>
      <c r="Y607" s="67"/>
    </row>
    <row r="608" spans="1:25" ht="15.75" customHeight="1" x14ac:dyDescent="0.2">
      <c r="A608" s="122"/>
      <c r="B608" s="122"/>
      <c r="C608" s="61"/>
      <c r="D608" s="67"/>
      <c r="E608" s="67"/>
      <c r="F608" s="67"/>
      <c r="G608" s="218"/>
      <c r="H608" s="410"/>
      <c r="I608" s="124"/>
      <c r="J608" s="218"/>
      <c r="K608" s="67"/>
      <c r="L608" s="67"/>
      <c r="M608" s="67"/>
      <c r="N608" s="67"/>
      <c r="O608" s="67"/>
      <c r="P608" s="67"/>
      <c r="Q608" s="67"/>
      <c r="R608" s="67"/>
      <c r="S608" s="67"/>
      <c r="T608" s="67"/>
      <c r="U608" s="67"/>
      <c r="V608" s="67"/>
      <c r="W608" s="67"/>
      <c r="X608" s="67"/>
      <c r="Y608" s="67"/>
    </row>
    <row r="609" spans="1:25" ht="15.75" customHeight="1" x14ac:dyDescent="0.2">
      <c r="A609" s="122"/>
      <c r="B609" s="122"/>
      <c r="C609" s="61"/>
      <c r="D609" s="67"/>
      <c r="E609" s="67"/>
      <c r="F609" s="67"/>
      <c r="G609" s="218"/>
      <c r="H609" s="410"/>
      <c r="I609" s="124"/>
      <c r="J609" s="218"/>
      <c r="K609" s="67"/>
      <c r="L609" s="67"/>
      <c r="M609" s="67"/>
      <c r="N609" s="67"/>
      <c r="O609" s="67"/>
      <c r="P609" s="67"/>
      <c r="Q609" s="67"/>
      <c r="R609" s="67"/>
      <c r="S609" s="67"/>
      <c r="T609" s="67"/>
      <c r="U609" s="67"/>
      <c r="V609" s="67"/>
      <c r="W609" s="67"/>
      <c r="X609" s="67"/>
      <c r="Y609" s="67"/>
    </row>
    <row r="610" spans="1:25" ht="15.75" customHeight="1" x14ac:dyDescent="0.2">
      <c r="A610" s="122"/>
      <c r="B610" s="122"/>
      <c r="C610" s="61"/>
      <c r="D610" s="67"/>
      <c r="E610" s="67"/>
      <c r="F610" s="67"/>
      <c r="G610" s="218"/>
      <c r="H610" s="410"/>
      <c r="I610" s="124"/>
      <c r="J610" s="218"/>
      <c r="K610" s="67"/>
      <c r="L610" s="67"/>
      <c r="M610" s="67"/>
      <c r="N610" s="67"/>
      <c r="O610" s="67"/>
      <c r="P610" s="67"/>
      <c r="Q610" s="67"/>
      <c r="R610" s="67"/>
      <c r="S610" s="67"/>
      <c r="T610" s="67"/>
      <c r="U610" s="67"/>
      <c r="V610" s="67"/>
      <c r="W610" s="67"/>
      <c r="X610" s="67"/>
      <c r="Y610" s="67"/>
    </row>
    <row r="611" spans="1:25" ht="15.75" customHeight="1" x14ac:dyDescent="0.2">
      <c r="A611" s="122"/>
      <c r="B611" s="122"/>
      <c r="C611" s="61"/>
      <c r="D611" s="67"/>
      <c r="E611" s="67"/>
      <c r="F611" s="67"/>
      <c r="G611" s="218"/>
      <c r="H611" s="410"/>
      <c r="I611" s="124"/>
      <c r="J611" s="218"/>
      <c r="K611" s="67"/>
      <c r="L611" s="67"/>
      <c r="M611" s="67"/>
      <c r="N611" s="67"/>
      <c r="O611" s="67"/>
      <c r="P611" s="67"/>
      <c r="Q611" s="67"/>
      <c r="R611" s="67"/>
      <c r="S611" s="67"/>
      <c r="T611" s="67"/>
      <c r="U611" s="67"/>
      <c r="V611" s="67"/>
      <c r="W611" s="67"/>
      <c r="X611" s="67"/>
      <c r="Y611" s="67"/>
    </row>
    <row r="612" spans="1:25" ht="15.75" customHeight="1" x14ac:dyDescent="0.2">
      <c r="A612" s="122"/>
      <c r="B612" s="122"/>
      <c r="C612" s="61"/>
      <c r="D612" s="67"/>
      <c r="E612" s="67"/>
      <c r="F612" s="67"/>
      <c r="G612" s="218"/>
      <c r="H612" s="410"/>
      <c r="I612" s="124"/>
      <c r="J612" s="218"/>
      <c r="K612" s="67"/>
      <c r="L612" s="67"/>
      <c r="M612" s="67"/>
      <c r="N612" s="67"/>
      <c r="O612" s="67"/>
      <c r="P612" s="67"/>
      <c r="Q612" s="67"/>
      <c r="R612" s="67"/>
      <c r="S612" s="67"/>
      <c r="T612" s="67"/>
      <c r="U612" s="67"/>
      <c r="V612" s="67"/>
      <c r="W612" s="67"/>
      <c r="X612" s="67"/>
      <c r="Y612" s="67"/>
    </row>
    <row r="613" spans="1:25" ht="15.75" customHeight="1" x14ac:dyDescent="0.2">
      <c r="A613" s="122"/>
      <c r="B613" s="122"/>
      <c r="C613" s="61"/>
      <c r="D613" s="67"/>
      <c r="E613" s="67"/>
      <c r="F613" s="67"/>
      <c r="G613" s="218"/>
      <c r="H613" s="410"/>
      <c r="I613" s="124"/>
      <c r="J613" s="218"/>
      <c r="K613" s="67"/>
      <c r="L613" s="67"/>
      <c r="M613" s="67"/>
      <c r="N613" s="67"/>
      <c r="O613" s="67"/>
      <c r="P613" s="67"/>
      <c r="Q613" s="67"/>
      <c r="R613" s="67"/>
      <c r="S613" s="67"/>
      <c r="T613" s="67"/>
      <c r="U613" s="67"/>
      <c r="V613" s="67"/>
      <c r="W613" s="67"/>
      <c r="X613" s="67"/>
      <c r="Y613" s="67"/>
    </row>
    <row r="614" spans="1:25" ht="15.75" customHeight="1" x14ac:dyDescent="0.2">
      <c r="A614" s="122"/>
      <c r="B614" s="122"/>
      <c r="C614" s="61"/>
      <c r="D614" s="67"/>
      <c r="E614" s="67"/>
      <c r="F614" s="67"/>
      <c r="G614" s="218"/>
      <c r="H614" s="410"/>
      <c r="I614" s="124"/>
      <c r="J614" s="218"/>
      <c r="K614" s="67"/>
      <c r="L614" s="67"/>
      <c r="M614" s="67"/>
      <c r="N614" s="67"/>
      <c r="O614" s="67"/>
      <c r="P614" s="67"/>
      <c r="Q614" s="67"/>
      <c r="R614" s="67"/>
      <c r="S614" s="67"/>
      <c r="T614" s="67"/>
      <c r="U614" s="67"/>
      <c r="V614" s="67"/>
      <c r="W614" s="67"/>
      <c r="X614" s="67"/>
      <c r="Y614" s="67"/>
    </row>
    <row r="615" spans="1:25" ht="15.75" customHeight="1" x14ac:dyDescent="0.2">
      <c r="A615" s="122"/>
      <c r="B615" s="122"/>
      <c r="C615" s="61"/>
      <c r="D615" s="67"/>
      <c r="E615" s="67"/>
      <c r="F615" s="67"/>
      <c r="G615" s="218"/>
      <c r="H615" s="410"/>
      <c r="I615" s="124"/>
      <c r="J615" s="218"/>
      <c r="K615" s="67"/>
      <c r="L615" s="67"/>
      <c r="M615" s="67"/>
      <c r="N615" s="67"/>
      <c r="O615" s="67"/>
      <c r="P615" s="67"/>
      <c r="Q615" s="67"/>
      <c r="R615" s="67"/>
      <c r="S615" s="67"/>
      <c r="T615" s="67"/>
      <c r="U615" s="67"/>
      <c r="V615" s="67"/>
      <c r="W615" s="67"/>
      <c r="X615" s="67"/>
      <c r="Y615" s="67"/>
    </row>
    <row r="616" spans="1:25" ht="15.75" customHeight="1" x14ac:dyDescent="0.2">
      <c r="A616" s="122"/>
      <c r="B616" s="122"/>
      <c r="C616" s="61"/>
      <c r="D616" s="67"/>
      <c r="E616" s="67"/>
      <c r="F616" s="67"/>
      <c r="G616" s="218"/>
      <c r="H616" s="410"/>
      <c r="I616" s="124"/>
      <c r="J616" s="218"/>
      <c r="K616" s="67"/>
      <c r="L616" s="67"/>
      <c r="M616" s="67"/>
      <c r="N616" s="67"/>
      <c r="O616" s="67"/>
      <c r="P616" s="67"/>
      <c r="Q616" s="67"/>
      <c r="R616" s="67"/>
      <c r="S616" s="67"/>
      <c r="T616" s="67"/>
      <c r="U616" s="67"/>
      <c r="V616" s="67"/>
      <c r="W616" s="67"/>
      <c r="X616" s="67"/>
      <c r="Y616" s="67"/>
    </row>
    <row r="617" spans="1:25" ht="15.75" customHeight="1" x14ac:dyDescent="0.2">
      <c r="A617" s="122"/>
      <c r="B617" s="122"/>
      <c r="C617" s="61"/>
      <c r="D617" s="67"/>
      <c r="E617" s="67"/>
      <c r="F617" s="67"/>
      <c r="G617" s="218"/>
      <c r="H617" s="410"/>
      <c r="I617" s="124"/>
      <c r="J617" s="218"/>
      <c r="K617" s="67"/>
      <c r="L617" s="67"/>
      <c r="M617" s="67"/>
      <c r="N617" s="67"/>
      <c r="O617" s="67"/>
      <c r="P617" s="67"/>
      <c r="Q617" s="67"/>
      <c r="R617" s="67"/>
      <c r="S617" s="67"/>
      <c r="T617" s="67"/>
      <c r="U617" s="67"/>
      <c r="V617" s="67"/>
      <c r="W617" s="67"/>
      <c r="X617" s="67"/>
      <c r="Y617" s="67"/>
    </row>
    <row r="618" spans="1:25" ht="15.75" customHeight="1" x14ac:dyDescent="0.2">
      <c r="A618" s="122"/>
      <c r="B618" s="122"/>
      <c r="C618" s="61"/>
      <c r="D618" s="67"/>
      <c r="E618" s="67"/>
      <c r="F618" s="67"/>
      <c r="G618" s="218"/>
      <c r="H618" s="410"/>
      <c r="I618" s="124"/>
      <c r="J618" s="218"/>
      <c r="K618" s="67"/>
      <c r="L618" s="67"/>
      <c r="M618" s="67"/>
      <c r="N618" s="67"/>
      <c r="O618" s="67"/>
      <c r="P618" s="67"/>
      <c r="Q618" s="67"/>
      <c r="R618" s="67"/>
      <c r="S618" s="67"/>
      <c r="T618" s="67"/>
      <c r="U618" s="67"/>
      <c r="V618" s="67"/>
      <c r="W618" s="67"/>
      <c r="X618" s="67"/>
      <c r="Y618" s="67"/>
    </row>
    <row r="619" spans="1:25" ht="15.75" customHeight="1" x14ac:dyDescent="0.2">
      <c r="A619" s="122"/>
      <c r="B619" s="122"/>
      <c r="C619" s="61"/>
      <c r="D619" s="67"/>
      <c r="E619" s="67"/>
      <c r="F619" s="67"/>
      <c r="G619" s="218"/>
      <c r="H619" s="410"/>
      <c r="I619" s="124"/>
      <c r="J619" s="218"/>
      <c r="K619" s="67"/>
      <c r="L619" s="67"/>
      <c r="M619" s="67"/>
      <c r="N619" s="67"/>
      <c r="O619" s="67"/>
      <c r="P619" s="67"/>
      <c r="Q619" s="67"/>
      <c r="R619" s="67"/>
      <c r="S619" s="67"/>
      <c r="T619" s="67"/>
      <c r="U619" s="67"/>
      <c r="V619" s="67"/>
      <c r="W619" s="67"/>
      <c r="X619" s="67"/>
      <c r="Y619" s="67"/>
    </row>
    <row r="620" spans="1:25" ht="15.75" customHeight="1" x14ac:dyDescent="0.2">
      <c r="A620" s="122"/>
      <c r="B620" s="122"/>
      <c r="C620" s="61"/>
      <c r="D620" s="67"/>
      <c r="E620" s="67"/>
      <c r="F620" s="67"/>
      <c r="G620" s="218"/>
      <c r="H620" s="410"/>
      <c r="I620" s="124"/>
      <c r="J620" s="218"/>
      <c r="K620" s="67"/>
      <c r="L620" s="67"/>
      <c r="M620" s="67"/>
      <c r="N620" s="67"/>
      <c r="O620" s="67"/>
      <c r="P620" s="67"/>
      <c r="Q620" s="67"/>
      <c r="R620" s="67"/>
      <c r="S620" s="67"/>
      <c r="T620" s="67"/>
      <c r="U620" s="67"/>
      <c r="V620" s="67"/>
      <c r="W620" s="67"/>
      <c r="X620" s="67"/>
      <c r="Y620" s="67"/>
    </row>
    <row r="621" spans="1:25" ht="15.75" customHeight="1" x14ac:dyDescent="0.2">
      <c r="A621" s="122"/>
      <c r="B621" s="122"/>
      <c r="C621" s="61"/>
      <c r="D621" s="67"/>
      <c r="E621" s="67"/>
      <c r="F621" s="67"/>
      <c r="G621" s="218"/>
      <c r="H621" s="410"/>
      <c r="I621" s="124"/>
      <c r="J621" s="218"/>
      <c r="K621" s="67"/>
      <c r="L621" s="67"/>
      <c r="M621" s="67"/>
      <c r="N621" s="67"/>
      <c r="O621" s="67"/>
      <c r="P621" s="67"/>
      <c r="Q621" s="67"/>
      <c r="R621" s="67"/>
      <c r="S621" s="67"/>
      <c r="T621" s="67"/>
      <c r="U621" s="67"/>
      <c r="V621" s="67"/>
      <c r="W621" s="67"/>
      <c r="X621" s="67"/>
      <c r="Y621" s="67"/>
    </row>
    <row r="622" spans="1:25" ht="15.75" customHeight="1" x14ac:dyDescent="0.2">
      <c r="A622" s="122"/>
      <c r="B622" s="122"/>
      <c r="C622" s="61"/>
      <c r="D622" s="67"/>
      <c r="E622" s="67"/>
      <c r="F622" s="67"/>
      <c r="G622" s="218"/>
      <c r="H622" s="410"/>
      <c r="I622" s="124"/>
      <c r="J622" s="218"/>
      <c r="K622" s="67"/>
      <c r="L622" s="67"/>
      <c r="M622" s="67"/>
      <c r="N622" s="67"/>
      <c r="O622" s="67"/>
      <c r="P622" s="67"/>
      <c r="Q622" s="67"/>
      <c r="R622" s="67"/>
      <c r="S622" s="67"/>
      <c r="T622" s="67"/>
      <c r="U622" s="67"/>
      <c r="V622" s="67"/>
      <c r="W622" s="67"/>
      <c r="X622" s="67"/>
      <c r="Y622" s="67"/>
    </row>
    <row r="623" spans="1:25" ht="15.75" customHeight="1" x14ac:dyDescent="0.2">
      <c r="A623" s="122"/>
      <c r="B623" s="122"/>
      <c r="C623" s="61"/>
      <c r="D623" s="67"/>
      <c r="E623" s="67"/>
      <c r="F623" s="67"/>
      <c r="G623" s="218"/>
      <c r="H623" s="410"/>
      <c r="I623" s="124"/>
      <c r="J623" s="218"/>
      <c r="K623" s="67"/>
      <c r="L623" s="67"/>
      <c r="M623" s="67"/>
      <c r="N623" s="67"/>
      <c r="O623" s="67"/>
      <c r="P623" s="67"/>
      <c r="Q623" s="67"/>
      <c r="R623" s="67"/>
      <c r="S623" s="67"/>
      <c r="T623" s="67"/>
      <c r="U623" s="67"/>
      <c r="V623" s="67"/>
      <c r="W623" s="67"/>
      <c r="X623" s="67"/>
      <c r="Y623" s="67"/>
    </row>
    <row r="624" spans="1:25" ht="15.75" customHeight="1" x14ac:dyDescent="0.2">
      <c r="A624" s="122"/>
      <c r="B624" s="122"/>
      <c r="C624" s="61"/>
      <c r="D624" s="67"/>
      <c r="E624" s="67"/>
      <c r="F624" s="67"/>
      <c r="G624" s="218"/>
      <c r="H624" s="410"/>
      <c r="I624" s="124"/>
      <c r="J624" s="218"/>
      <c r="K624" s="67"/>
      <c r="L624" s="67"/>
      <c r="M624" s="67"/>
      <c r="N624" s="67"/>
      <c r="O624" s="67"/>
      <c r="P624" s="67"/>
      <c r="Q624" s="67"/>
      <c r="R624" s="67"/>
      <c r="S624" s="67"/>
      <c r="T624" s="67"/>
      <c r="U624" s="67"/>
      <c r="V624" s="67"/>
      <c r="W624" s="67"/>
      <c r="X624" s="67"/>
      <c r="Y624" s="67"/>
    </row>
    <row r="625" spans="1:25" ht="15.75" customHeight="1" x14ac:dyDescent="0.2">
      <c r="A625" s="122"/>
      <c r="B625" s="122"/>
      <c r="C625" s="61"/>
      <c r="D625" s="67"/>
      <c r="E625" s="67"/>
      <c r="F625" s="67"/>
      <c r="G625" s="218"/>
      <c r="H625" s="410"/>
      <c r="I625" s="124"/>
      <c r="J625" s="218"/>
      <c r="K625" s="67"/>
      <c r="L625" s="67"/>
      <c r="M625" s="67"/>
      <c r="N625" s="67"/>
      <c r="O625" s="67"/>
      <c r="P625" s="67"/>
      <c r="Q625" s="67"/>
      <c r="R625" s="67"/>
      <c r="S625" s="67"/>
      <c r="T625" s="67"/>
      <c r="U625" s="67"/>
      <c r="V625" s="67"/>
      <c r="W625" s="67"/>
      <c r="X625" s="67"/>
      <c r="Y625" s="67"/>
    </row>
    <row r="626" spans="1:25" ht="15.75" customHeight="1" x14ac:dyDescent="0.2">
      <c r="A626" s="122"/>
      <c r="B626" s="122"/>
      <c r="C626" s="61"/>
      <c r="D626" s="67"/>
      <c r="E626" s="67"/>
      <c r="F626" s="67"/>
      <c r="G626" s="218"/>
      <c r="H626" s="410"/>
      <c r="I626" s="124"/>
      <c r="J626" s="218"/>
      <c r="K626" s="67"/>
      <c r="L626" s="67"/>
      <c r="M626" s="67"/>
      <c r="N626" s="67"/>
      <c r="O626" s="67"/>
      <c r="P626" s="67"/>
      <c r="Q626" s="67"/>
      <c r="R626" s="67"/>
      <c r="S626" s="67"/>
      <c r="T626" s="67"/>
      <c r="U626" s="67"/>
      <c r="V626" s="67"/>
      <c r="W626" s="67"/>
      <c r="X626" s="67"/>
      <c r="Y626" s="67"/>
    </row>
    <row r="627" spans="1:25" ht="15.75" customHeight="1" x14ac:dyDescent="0.2">
      <c r="A627" s="122"/>
      <c r="B627" s="122"/>
      <c r="C627" s="61"/>
      <c r="D627" s="67"/>
      <c r="E627" s="67"/>
      <c r="F627" s="67"/>
      <c r="G627" s="218"/>
      <c r="H627" s="410"/>
      <c r="I627" s="124"/>
      <c r="J627" s="218"/>
      <c r="K627" s="67"/>
      <c r="L627" s="67"/>
      <c r="M627" s="67"/>
      <c r="N627" s="67"/>
      <c r="O627" s="67"/>
      <c r="P627" s="67"/>
      <c r="Q627" s="67"/>
      <c r="R627" s="67"/>
      <c r="S627" s="67"/>
      <c r="T627" s="67"/>
      <c r="U627" s="67"/>
      <c r="V627" s="67"/>
      <c r="W627" s="67"/>
      <c r="X627" s="67"/>
      <c r="Y627" s="67"/>
    </row>
    <row r="628" spans="1:25" ht="15.75" customHeight="1" x14ac:dyDescent="0.2">
      <c r="A628" s="122"/>
      <c r="B628" s="122"/>
      <c r="C628" s="61"/>
      <c r="D628" s="67"/>
      <c r="E628" s="67"/>
      <c r="F628" s="67"/>
      <c r="G628" s="218"/>
      <c r="H628" s="410"/>
      <c r="I628" s="124"/>
      <c r="J628" s="218"/>
      <c r="K628" s="67"/>
      <c r="L628" s="67"/>
      <c r="M628" s="67"/>
      <c r="N628" s="67"/>
      <c r="O628" s="67"/>
      <c r="P628" s="67"/>
      <c r="Q628" s="67"/>
      <c r="R628" s="67"/>
      <c r="S628" s="67"/>
      <c r="T628" s="67"/>
      <c r="U628" s="67"/>
      <c r="V628" s="67"/>
      <c r="W628" s="67"/>
      <c r="X628" s="67"/>
      <c r="Y628" s="67"/>
    </row>
    <row r="629" spans="1:25" ht="15.75" customHeight="1" x14ac:dyDescent="0.2">
      <c r="A629" s="122"/>
      <c r="B629" s="122"/>
      <c r="C629" s="61"/>
      <c r="D629" s="67"/>
      <c r="E629" s="67"/>
      <c r="F629" s="67"/>
      <c r="G629" s="218"/>
      <c r="H629" s="410"/>
      <c r="I629" s="124"/>
      <c r="J629" s="218"/>
      <c r="K629" s="67"/>
      <c r="L629" s="67"/>
      <c r="M629" s="67"/>
      <c r="N629" s="67"/>
      <c r="O629" s="67"/>
      <c r="P629" s="67"/>
      <c r="Q629" s="67"/>
      <c r="R629" s="67"/>
      <c r="S629" s="67"/>
      <c r="T629" s="67"/>
      <c r="U629" s="67"/>
      <c r="V629" s="67"/>
      <c r="W629" s="67"/>
      <c r="X629" s="67"/>
      <c r="Y629" s="67"/>
    </row>
    <row r="630" spans="1:25" ht="15.75" customHeight="1" x14ac:dyDescent="0.2">
      <c r="A630" s="122"/>
      <c r="B630" s="122"/>
      <c r="C630" s="61"/>
      <c r="D630" s="67"/>
      <c r="E630" s="67"/>
      <c r="F630" s="67"/>
      <c r="G630" s="218"/>
      <c r="H630" s="410"/>
      <c r="I630" s="124"/>
      <c r="J630" s="218"/>
      <c r="K630" s="67"/>
      <c r="L630" s="67"/>
      <c r="M630" s="67"/>
      <c r="N630" s="67"/>
      <c r="O630" s="67"/>
      <c r="P630" s="67"/>
      <c r="Q630" s="67"/>
      <c r="R630" s="67"/>
      <c r="S630" s="67"/>
      <c r="T630" s="67"/>
      <c r="U630" s="67"/>
      <c r="V630" s="67"/>
      <c r="W630" s="67"/>
      <c r="X630" s="67"/>
      <c r="Y630" s="67"/>
    </row>
    <row r="631" spans="1:25" ht="15.75" customHeight="1" x14ac:dyDescent="0.2">
      <c r="A631" s="122"/>
      <c r="B631" s="122"/>
      <c r="C631" s="61"/>
      <c r="D631" s="67"/>
      <c r="E631" s="67"/>
      <c r="F631" s="67"/>
      <c r="G631" s="218"/>
      <c r="H631" s="410"/>
      <c r="I631" s="124"/>
      <c r="J631" s="218"/>
      <c r="K631" s="67"/>
      <c r="L631" s="67"/>
      <c r="M631" s="67"/>
      <c r="N631" s="67"/>
      <c r="O631" s="67"/>
      <c r="P631" s="67"/>
      <c r="Q631" s="67"/>
      <c r="R631" s="67"/>
      <c r="S631" s="67"/>
      <c r="T631" s="67"/>
      <c r="U631" s="67"/>
      <c r="V631" s="67"/>
      <c r="W631" s="67"/>
      <c r="X631" s="67"/>
      <c r="Y631" s="67"/>
    </row>
    <row r="632" spans="1:25" ht="15.75" customHeight="1" x14ac:dyDescent="0.2">
      <c r="A632" s="122"/>
      <c r="B632" s="122"/>
      <c r="C632" s="61"/>
      <c r="D632" s="67"/>
      <c r="E632" s="67"/>
      <c r="F632" s="67"/>
      <c r="G632" s="218"/>
      <c r="H632" s="410"/>
      <c r="I632" s="124"/>
      <c r="J632" s="218"/>
      <c r="K632" s="67"/>
      <c r="L632" s="67"/>
      <c r="M632" s="67"/>
      <c r="N632" s="67"/>
      <c r="O632" s="67"/>
      <c r="P632" s="67"/>
      <c r="Q632" s="67"/>
      <c r="R632" s="67"/>
      <c r="S632" s="67"/>
      <c r="T632" s="67"/>
      <c r="U632" s="67"/>
      <c r="V632" s="67"/>
      <c r="W632" s="67"/>
      <c r="X632" s="67"/>
      <c r="Y632" s="67"/>
    </row>
    <row r="633" spans="1:25" ht="15.75" customHeight="1" x14ac:dyDescent="0.2">
      <c r="A633" s="122"/>
      <c r="B633" s="122"/>
      <c r="C633" s="61"/>
      <c r="D633" s="67"/>
      <c r="E633" s="67"/>
      <c r="F633" s="67"/>
      <c r="G633" s="218"/>
      <c r="H633" s="410"/>
      <c r="I633" s="124"/>
      <c r="J633" s="218"/>
      <c r="K633" s="67"/>
      <c r="L633" s="67"/>
      <c r="M633" s="67"/>
      <c r="N633" s="67"/>
      <c r="O633" s="67"/>
      <c r="P633" s="67"/>
      <c r="Q633" s="67"/>
      <c r="R633" s="67"/>
      <c r="S633" s="67"/>
      <c r="T633" s="67"/>
      <c r="U633" s="67"/>
      <c r="V633" s="67"/>
      <c r="W633" s="67"/>
      <c r="X633" s="67"/>
      <c r="Y633" s="67"/>
    </row>
    <row r="634" spans="1:25" ht="15.75" customHeight="1" x14ac:dyDescent="0.2">
      <c r="A634" s="122"/>
      <c r="B634" s="122"/>
      <c r="C634" s="61"/>
      <c r="D634" s="67"/>
      <c r="E634" s="67"/>
      <c r="F634" s="67"/>
      <c r="G634" s="218"/>
      <c r="H634" s="410"/>
      <c r="I634" s="124"/>
      <c r="J634" s="218"/>
      <c r="K634" s="67"/>
      <c r="L634" s="67"/>
      <c r="M634" s="67"/>
      <c r="N634" s="67"/>
      <c r="O634" s="67"/>
      <c r="P634" s="67"/>
      <c r="Q634" s="67"/>
      <c r="R634" s="67"/>
      <c r="S634" s="67"/>
      <c r="T634" s="67"/>
      <c r="U634" s="67"/>
      <c r="V634" s="67"/>
      <c r="W634" s="67"/>
      <c r="X634" s="67"/>
      <c r="Y634" s="67"/>
    </row>
    <row r="635" spans="1:25" ht="15.75" customHeight="1" x14ac:dyDescent="0.2">
      <c r="A635" s="122"/>
      <c r="B635" s="122"/>
      <c r="C635" s="61"/>
      <c r="D635" s="67"/>
      <c r="E635" s="67"/>
      <c r="F635" s="67"/>
      <c r="G635" s="218"/>
      <c r="H635" s="410"/>
      <c r="I635" s="124"/>
      <c r="J635" s="218"/>
      <c r="K635" s="67"/>
      <c r="L635" s="67"/>
      <c r="M635" s="67"/>
      <c r="N635" s="67"/>
      <c r="O635" s="67"/>
      <c r="P635" s="67"/>
      <c r="Q635" s="67"/>
      <c r="R635" s="67"/>
      <c r="S635" s="67"/>
      <c r="T635" s="67"/>
      <c r="U635" s="67"/>
      <c r="V635" s="67"/>
      <c r="W635" s="67"/>
      <c r="X635" s="67"/>
      <c r="Y635" s="67"/>
    </row>
    <row r="636" spans="1:25" ht="15.75" customHeight="1" x14ac:dyDescent="0.2">
      <c r="A636" s="122"/>
      <c r="B636" s="122"/>
      <c r="C636" s="61"/>
      <c r="D636" s="67"/>
      <c r="E636" s="67"/>
      <c r="F636" s="67"/>
      <c r="G636" s="218"/>
      <c r="H636" s="410"/>
      <c r="I636" s="124"/>
      <c r="J636" s="218"/>
      <c r="K636" s="67"/>
      <c r="L636" s="67"/>
      <c r="M636" s="67"/>
      <c r="N636" s="67"/>
      <c r="O636" s="67"/>
      <c r="P636" s="67"/>
      <c r="Q636" s="67"/>
      <c r="R636" s="67"/>
      <c r="S636" s="67"/>
      <c r="T636" s="67"/>
      <c r="U636" s="67"/>
      <c r="V636" s="67"/>
      <c r="W636" s="67"/>
      <c r="X636" s="67"/>
      <c r="Y636" s="67"/>
    </row>
    <row r="637" spans="1:25" ht="15.75" customHeight="1" x14ac:dyDescent="0.2">
      <c r="A637" s="122"/>
      <c r="B637" s="122"/>
      <c r="C637" s="61"/>
      <c r="D637" s="67"/>
      <c r="E637" s="67"/>
      <c r="F637" s="67"/>
      <c r="G637" s="218"/>
      <c r="H637" s="410"/>
      <c r="I637" s="124"/>
      <c r="J637" s="218"/>
      <c r="K637" s="67"/>
      <c r="L637" s="67"/>
      <c r="M637" s="67"/>
      <c r="N637" s="67"/>
      <c r="O637" s="67"/>
      <c r="P637" s="67"/>
      <c r="Q637" s="67"/>
      <c r="R637" s="67"/>
      <c r="S637" s="67"/>
      <c r="T637" s="67"/>
      <c r="U637" s="67"/>
      <c r="V637" s="67"/>
      <c r="W637" s="67"/>
      <c r="X637" s="67"/>
      <c r="Y637" s="67"/>
    </row>
    <row r="638" spans="1:25" ht="15.75" customHeight="1" x14ac:dyDescent="0.2">
      <c r="A638" s="122"/>
      <c r="B638" s="122"/>
      <c r="C638" s="61"/>
      <c r="D638" s="67"/>
      <c r="E638" s="67"/>
      <c r="F638" s="67"/>
      <c r="G638" s="218"/>
      <c r="H638" s="410"/>
      <c r="I638" s="124"/>
      <c r="J638" s="218"/>
      <c r="K638" s="67"/>
      <c r="L638" s="67"/>
      <c r="M638" s="67"/>
      <c r="N638" s="67"/>
      <c r="O638" s="67"/>
      <c r="P638" s="67"/>
      <c r="Q638" s="67"/>
      <c r="R638" s="67"/>
      <c r="S638" s="67"/>
      <c r="T638" s="67"/>
      <c r="U638" s="67"/>
      <c r="V638" s="67"/>
      <c r="W638" s="67"/>
      <c r="X638" s="67"/>
      <c r="Y638" s="67"/>
    </row>
    <row r="639" spans="1:25" ht="15.75" customHeight="1" x14ac:dyDescent="0.2">
      <c r="A639" s="122"/>
      <c r="B639" s="122"/>
      <c r="C639" s="61"/>
      <c r="D639" s="67"/>
      <c r="E639" s="67"/>
      <c r="F639" s="67"/>
      <c r="G639" s="218"/>
      <c r="H639" s="410"/>
      <c r="I639" s="124"/>
      <c r="J639" s="218"/>
      <c r="K639" s="67"/>
      <c r="L639" s="67"/>
      <c r="M639" s="67"/>
      <c r="N639" s="67"/>
      <c r="O639" s="67"/>
      <c r="P639" s="67"/>
      <c r="Q639" s="67"/>
      <c r="R639" s="67"/>
      <c r="S639" s="67"/>
      <c r="T639" s="67"/>
      <c r="U639" s="67"/>
      <c r="V639" s="67"/>
      <c r="W639" s="67"/>
      <c r="X639" s="67"/>
      <c r="Y639" s="67"/>
    </row>
    <row r="640" spans="1:25" ht="15.75" customHeight="1" x14ac:dyDescent="0.2">
      <c r="A640" s="122"/>
      <c r="B640" s="122"/>
      <c r="C640" s="61"/>
      <c r="D640" s="67"/>
      <c r="E640" s="67"/>
      <c r="F640" s="67"/>
      <c r="G640" s="218"/>
      <c r="H640" s="410"/>
      <c r="I640" s="124"/>
      <c r="J640" s="218"/>
      <c r="K640" s="67"/>
      <c r="L640" s="67"/>
      <c r="M640" s="67"/>
      <c r="N640" s="67"/>
      <c r="O640" s="67"/>
      <c r="P640" s="67"/>
      <c r="Q640" s="67"/>
      <c r="R640" s="67"/>
      <c r="S640" s="67"/>
      <c r="T640" s="67"/>
      <c r="U640" s="67"/>
      <c r="V640" s="67"/>
      <c r="W640" s="67"/>
      <c r="X640" s="67"/>
      <c r="Y640" s="67"/>
    </row>
    <row r="641" spans="1:25" ht="15.75" customHeight="1" x14ac:dyDescent="0.2">
      <c r="A641" s="122"/>
      <c r="B641" s="122"/>
      <c r="C641" s="61"/>
      <c r="D641" s="67"/>
      <c r="E641" s="67"/>
      <c r="F641" s="67"/>
      <c r="G641" s="218"/>
      <c r="H641" s="410"/>
      <c r="I641" s="124"/>
      <c r="J641" s="218"/>
      <c r="K641" s="67"/>
      <c r="L641" s="67"/>
      <c r="M641" s="67"/>
      <c r="N641" s="67"/>
      <c r="O641" s="67"/>
      <c r="P641" s="67"/>
      <c r="Q641" s="67"/>
      <c r="R641" s="67"/>
      <c r="S641" s="67"/>
      <c r="T641" s="67"/>
      <c r="U641" s="67"/>
      <c r="V641" s="67"/>
      <c r="W641" s="67"/>
      <c r="X641" s="67"/>
      <c r="Y641" s="67"/>
    </row>
    <row r="642" spans="1:25" ht="15.75" customHeight="1" x14ac:dyDescent="0.2">
      <c r="A642" s="122"/>
      <c r="B642" s="122"/>
      <c r="C642" s="61"/>
      <c r="D642" s="67"/>
      <c r="E642" s="67"/>
      <c r="F642" s="67"/>
      <c r="G642" s="218"/>
      <c r="H642" s="410"/>
      <c r="I642" s="124"/>
      <c r="J642" s="218"/>
      <c r="K642" s="67"/>
      <c r="L642" s="67"/>
      <c r="M642" s="67"/>
      <c r="N642" s="67"/>
      <c r="O642" s="67"/>
      <c r="P642" s="67"/>
      <c r="Q642" s="67"/>
      <c r="R642" s="67"/>
      <c r="S642" s="67"/>
      <c r="T642" s="67"/>
      <c r="U642" s="67"/>
      <c r="V642" s="67"/>
      <c r="W642" s="67"/>
      <c r="X642" s="67"/>
      <c r="Y642" s="67"/>
    </row>
    <row r="643" spans="1:25" ht="15.75" customHeight="1" x14ac:dyDescent="0.2">
      <c r="A643" s="122"/>
      <c r="B643" s="122"/>
      <c r="C643" s="61"/>
      <c r="D643" s="67"/>
      <c r="E643" s="67"/>
      <c r="F643" s="67"/>
      <c r="G643" s="218"/>
      <c r="H643" s="410"/>
      <c r="I643" s="124"/>
      <c r="J643" s="218"/>
      <c r="K643" s="67"/>
      <c r="L643" s="67"/>
      <c r="M643" s="67"/>
      <c r="N643" s="67"/>
      <c r="O643" s="67"/>
      <c r="P643" s="67"/>
      <c r="Q643" s="67"/>
      <c r="R643" s="67"/>
      <c r="S643" s="67"/>
      <c r="T643" s="67"/>
      <c r="U643" s="67"/>
      <c r="V643" s="67"/>
      <c r="W643" s="67"/>
      <c r="X643" s="67"/>
      <c r="Y643" s="67"/>
    </row>
    <row r="644" spans="1:25" ht="15.75" customHeight="1" x14ac:dyDescent="0.2">
      <c r="A644" s="122"/>
      <c r="B644" s="122"/>
      <c r="C644" s="61"/>
      <c r="D644" s="67"/>
      <c r="E644" s="67"/>
      <c r="F644" s="67"/>
      <c r="G644" s="218"/>
      <c r="H644" s="410"/>
      <c r="I644" s="124"/>
      <c r="J644" s="218"/>
      <c r="K644" s="67"/>
      <c r="L644" s="67"/>
      <c r="M644" s="67"/>
      <c r="N644" s="67"/>
      <c r="O644" s="67"/>
      <c r="P644" s="67"/>
      <c r="Q644" s="67"/>
      <c r="R644" s="67"/>
      <c r="S644" s="67"/>
      <c r="T644" s="67"/>
      <c r="U644" s="67"/>
      <c r="V644" s="67"/>
      <c r="W644" s="67"/>
      <c r="X644" s="67"/>
      <c r="Y644" s="67"/>
    </row>
    <row r="645" spans="1:25" ht="15.75" customHeight="1" x14ac:dyDescent="0.2">
      <c r="A645" s="122"/>
      <c r="B645" s="122"/>
      <c r="C645" s="61"/>
      <c r="D645" s="67"/>
      <c r="E645" s="67"/>
      <c r="F645" s="67"/>
      <c r="G645" s="218"/>
      <c r="H645" s="410"/>
      <c r="I645" s="124"/>
      <c r="J645" s="218"/>
      <c r="K645" s="67"/>
      <c r="L645" s="67"/>
      <c r="M645" s="67"/>
      <c r="N645" s="67"/>
      <c r="O645" s="67"/>
      <c r="P645" s="67"/>
      <c r="Q645" s="67"/>
      <c r="R645" s="67"/>
      <c r="S645" s="67"/>
      <c r="T645" s="67"/>
      <c r="U645" s="67"/>
      <c r="V645" s="67"/>
      <c r="W645" s="67"/>
      <c r="X645" s="67"/>
      <c r="Y645" s="67"/>
    </row>
    <row r="646" spans="1:25" ht="15.75" customHeight="1" x14ac:dyDescent="0.2">
      <c r="A646" s="122"/>
      <c r="B646" s="122"/>
      <c r="C646" s="61"/>
      <c r="D646" s="67"/>
      <c r="E646" s="67"/>
      <c r="F646" s="67"/>
      <c r="G646" s="218"/>
      <c r="H646" s="410"/>
      <c r="I646" s="124"/>
      <c r="J646" s="218"/>
      <c r="K646" s="67"/>
      <c r="L646" s="67"/>
      <c r="M646" s="67"/>
      <c r="N646" s="67"/>
      <c r="O646" s="67"/>
      <c r="P646" s="67"/>
      <c r="Q646" s="67"/>
      <c r="R646" s="67"/>
      <c r="S646" s="67"/>
      <c r="T646" s="67"/>
      <c r="U646" s="67"/>
      <c r="V646" s="67"/>
      <c r="W646" s="67"/>
      <c r="X646" s="67"/>
      <c r="Y646" s="67"/>
    </row>
    <row r="647" spans="1:25" ht="15.75" customHeight="1" x14ac:dyDescent="0.2">
      <c r="A647" s="122"/>
      <c r="B647" s="122"/>
      <c r="C647" s="61"/>
      <c r="D647" s="67"/>
      <c r="E647" s="67"/>
      <c r="F647" s="67"/>
      <c r="G647" s="218"/>
      <c r="H647" s="410"/>
      <c r="I647" s="124"/>
      <c r="J647" s="218"/>
      <c r="K647" s="67"/>
      <c r="L647" s="67"/>
      <c r="M647" s="67"/>
      <c r="N647" s="67"/>
      <c r="O647" s="67"/>
      <c r="P647" s="67"/>
      <c r="Q647" s="67"/>
      <c r="R647" s="67"/>
      <c r="S647" s="67"/>
      <c r="T647" s="67"/>
      <c r="U647" s="67"/>
      <c r="V647" s="67"/>
      <c r="W647" s="67"/>
      <c r="X647" s="67"/>
      <c r="Y647" s="67"/>
    </row>
    <row r="648" spans="1:25" ht="15.75" customHeight="1" x14ac:dyDescent="0.2">
      <c r="A648" s="122"/>
      <c r="B648" s="122"/>
      <c r="C648" s="61"/>
      <c r="D648" s="67"/>
      <c r="E648" s="67"/>
      <c r="F648" s="67"/>
      <c r="G648" s="218"/>
      <c r="H648" s="410"/>
      <c r="I648" s="124"/>
      <c r="J648" s="218"/>
      <c r="K648" s="67"/>
      <c r="L648" s="67"/>
      <c r="M648" s="67"/>
      <c r="N648" s="67"/>
      <c r="O648" s="67"/>
      <c r="P648" s="67"/>
      <c r="Q648" s="67"/>
      <c r="R648" s="67"/>
      <c r="S648" s="67"/>
      <c r="T648" s="67"/>
      <c r="U648" s="67"/>
      <c r="V648" s="67"/>
      <c r="W648" s="67"/>
      <c r="X648" s="67"/>
      <c r="Y648" s="67"/>
    </row>
    <row r="649" spans="1:25" ht="15.75" customHeight="1" x14ac:dyDescent="0.2">
      <c r="A649" s="122"/>
      <c r="B649" s="122"/>
      <c r="C649" s="61"/>
      <c r="D649" s="67"/>
      <c r="E649" s="67"/>
      <c r="F649" s="67"/>
      <c r="G649" s="218"/>
      <c r="H649" s="410"/>
      <c r="I649" s="124"/>
      <c r="J649" s="218"/>
      <c r="K649" s="67"/>
      <c r="L649" s="67"/>
      <c r="M649" s="67"/>
      <c r="N649" s="67"/>
      <c r="O649" s="67"/>
      <c r="P649" s="67"/>
      <c r="Q649" s="67"/>
      <c r="R649" s="67"/>
      <c r="S649" s="67"/>
      <c r="T649" s="67"/>
      <c r="U649" s="67"/>
      <c r="V649" s="67"/>
      <c r="W649" s="67"/>
      <c r="X649" s="67"/>
      <c r="Y649" s="67"/>
    </row>
    <row r="650" spans="1:25" ht="15.75" customHeight="1" x14ac:dyDescent="0.2">
      <c r="A650" s="122"/>
      <c r="B650" s="122"/>
      <c r="C650" s="61"/>
      <c r="D650" s="67"/>
      <c r="E650" s="67"/>
      <c r="F650" s="67"/>
      <c r="G650" s="218"/>
      <c r="H650" s="410"/>
      <c r="I650" s="124"/>
      <c r="J650" s="218"/>
      <c r="K650" s="67"/>
      <c r="L650" s="67"/>
      <c r="M650" s="67"/>
      <c r="N650" s="67"/>
      <c r="O650" s="67"/>
      <c r="P650" s="67"/>
      <c r="Q650" s="67"/>
      <c r="R650" s="67"/>
      <c r="S650" s="67"/>
      <c r="T650" s="67"/>
      <c r="U650" s="67"/>
      <c r="V650" s="67"/>
      <c r="W650" s="67"/>
      <c r="X650" s="67"/>
      <c r="Y650" s="67"/>
    </row>
    <row r="651" spans="1:25" ht="15.75" customHeight="1" x14ac:dyDescent="0.2">
      <c r="A651" s="122"/>
      <c r="B651" s="122"/>
      <c r="C651" s="61"/>
      <c r="D651" s="67"/>
      <c r="E651" s="67"/>
      <c r="F651" s="67"/>
      <c r="G651" s="218"/>
      <c r="H651" s="410"/>
      <c r="I651" s="124"/>
      <c r="J651" s="218"/>
      <c r="K651" s="67"/>
      <c r="L651" s="67"/>
      <c r="M651" s="67"/>
      <c r="N651" s="67"/>
      <c r="O651" s="67"/>
      <c r="P651" s="67"/>
      <c r="Q651" s="67"/>
      <c r="R651" s="67"/>
      <c r="S651" s="67"/>
      <c r="T651" s="67"/>
      <c r="U651" s="67"/>
      <c r="V651" s="67"/>
      <c r="W651" s="67"/>
      <c r="X651" s="67"/>
      <c r="Y651" s="67"/>
    </row>
    <row r="652" spans="1:25" ht="15.75" customHeight="1" x14ac:dyDescent="0.2">
      <c r="A652" s="122"/>
      <c r="B652" s="122"/>
      <c r="C652" s="61"/>
      <c r="D652" s="67"/>
      <c r="E652" s="67"/>
      <c r="F652" s="67"/>
      <c r="G652" s="218"/>
      <c r="H652" s="410"/>
      <c r="I652" s="124"/>
      <c r="J652" s="218"/>
      <c r="K652" s="67"/>
      <c r="L652" s="67"/>
      <c r="M652" s="67"/>
      <c r="N652" s="67"/>
      <c r="O652" s="67"/>
      <c r="P652" s="67"/>
      <c r="Q652" s="67"/>
      <c r="R652" s="67"/>
      <c r="S652" s="67"/>
      <c r="T652" s="67"/>
      <c r="U652" s="67"/>
      <c r="V652" s="67"/>
      <c r="W652" s="67"/>
      <c r="X652" s="67"/>
      <c r="Y652" s="67"/>
    </row>
    <row r="653" spans="1:25" ht="15.75" customHeight="1" x14ac:dyDescent="0.2">
      <c r="A653" s="122"/>
      <c r="B653" s="122"/>
      <c r="C653" s="61"/>
      <c r="D653" s="67"/>
      <c r="E653" s="67"/>
      <c r="F653" s="67"/>
      <c r="G653" s="218"/>
      <c r="H653" s="410"/>
      <c r="I653" s="124"/>
      <c r="J653" s="218"/>
      <c r="K653" s="67"/>
      <c r="L653" s="67"/>
      <c r="M653" s="67"/>
      <c r="N653" s="67"/>
      <c r="O653" s="67"/>
      <c r="P653" s="67"/>
      <c r="Q653" s="67"/>
      <c r="R653" s="67"/>
      <c r="S653" s="67"/>
      <c r="T653" s="67"/>
      <c r="U653" s="67"/>
      <c r="V653" s="67"/>
      <c r="W653" s="67"/>
      <c r="X653" s="67"/>
      <c r="Y653" s="67"/>
    </row>
    <row r="654" spans="1:25" ht="15.75" customHeight="1" x14ac:dyDescent="0.2">
      <c r="A654" s="122"/>
      <c r="B654" s="122"/>
      <c r="C654" s="61"/>
      <c r="D654" s="67"/>
      <c r="E654" s="67"/>
      <c r="F654" s="67"/>
      <c r="G654" s="218"/>
      <c r="H654" s="410"/>
      <c r="I654" s="124"/>
      <c r="J654" s="218"/>
      <c r="K654" s="67"/>
      <c r="L654" s="67"/>
      <c r="M654" s="67"/>
      <c r="N654" s="67"/>
      <c r="O654" s="67"/>
      <c r="P654" s="67"/>
      <c r="Q654" s="67"/>
      <c r="R654" s="67"/>
      <c r="S654" s="67"/>
      <c r="T654" s="67"/>
      <c r="U654" s="67"/>
      <c r="V654" s="67"/>
      <c r="W654" s="67"/>
      <c r="X654" s="67"/>
      <c r="Y654" s="67"/>
    </row>
    <row r="655" spans="1:25" ht="15.75" customHeight="1" x14ac:dyDescent="0.2">
      <c r="A655" s="122"/>
      <c r="B655" s="122"/>
      <c r="C655" s="61"/>
      <c r="D655" s="67"/>
      <c r="E655" s="67"/>
      <c r="F655" s="67"/>
      <c r="G655" s="218"/>
      <c r="H655" s="410"/>
      <c r="I655" s="124"/>
      <c r="J655" s="218"/>
      <c r="K655" s="67"/>
      <c r="L655" s="67"/>
      <c r="M655" s="67"/>
      <c r="N655" s="67"/>
      <c r="O655" s="67"/>
      <c r="P655" s="67"/>
      <c r="Q655" s="67"/>
      <c r="R655" s="67"/>
      <c r="S655" s="67"/>
      <c r="T655" s="67"/>
      <c r="U655" s="67"/>
      <c r="V655" s="67"/>
      <c r="W655" s="67"/>
      <c r="X655" s="67"/>
      <c r="Y655" s="67"/>
    </row>
    <row r="656" spans="1:25" ht="15.75" customHeight="1" x14ac:dyDescent="0.2">
      <c r="A656" s="122"/>
      <c r="B656" s="122"/>
      <c r="C656" s="61"/>
      <c r="D656" s="67"/>
      <c r="E656" s="67"/>
      <c r="F656" s="67"/>
      <c r="G656" s="218"/>
      <c r="H656" s="410"/>
      <c r="I656" s="124"/>
      <c r="J656" s="218"/>
      <c r="K656" s="67"/>
      <c r="L656" s="67"/>
      <c r="M656" s="67"/>
      <c r="N656" s="67"/>
      <c r="O656" s="67"/>
      <c r="P656" s="67"/>
      <c r="Q656" s="67"/>
      <c r="R656" s="67"/>
      <c r="S656" s="67"/>
      <c r="T656" s="67"/>
      <c r="U656" s="67"/>
      <c r="V656" s="67"/>
      <c r="W656" s="67"/>
      <c r="X656" s="67"/>
      <c r="Y656" s="67"/>
    </row>
    <row r="657" spans="1:25" ht="15.75" customHeight="1" x14ac:dyDescent="0.2">
      <c r="A657" s="122"/>
      <c r="B657" s="122"/>
      <c r="C657" s="61"/>
      <c r="D657" s="67"/>
      <c r="E657" s="67"/>
      <c r="F657" s="67"/>
      <c r="G657" s="218"/>
      <c r="H657" s="410"/>
      <c r="I657" s="124"/>
      <c r="J657" s="218"/>
      <c r="K657" s="67"/>
      <c r="L657" s="67"/>
      <c r="M657" s="67"/>
      <c r="N657" s="67"/>
      <c r="O657" s="67"/>
      <c r="P657" s="67"/>
      <c r="Q657" s="67"/>
      <c r="R657" s="67"/>
      <c r="S657" s="67"/>
      <c r="T657" s="67"/>
      <c r="U657" s="67"/>
      <c r="V657" s="67"/>
      <c r="W657" s="67"/>
      <c r="X657" s="67"/>
      <c r="Y657" s="67"/>
    </row>
    <row r="658" spans="1:25" ht="15.75" customHeight="1" x14ac:dyDescent="0.2">
      <c r="A658" s="122"/>
      <c r="B658" s="122"/>
      <c r="C658" s="61"/>
      <c r="D658" s="67"/>
      <c r="E658" s="67"/>
      <c r="F658" s="67"/>
      <c r="G658" s="218"/>
      <c r="H658" s="410"/>
      <c r="I658" s="124"/>
      <c r="J658" s="218"/>
      <c r="K658" s="67"/>
      <c r="L658" s="67"/>
      <c r="M658" s="67"/>
      <c r="N658" s="67"/>
      <c r="O658" s="67"/>
      <c r="P658" s="67"/>
      <c r="Q658" s="67"/>
      <c r="R658" s="67"/>
      <c r="S658" s="67"/>
      <c r="T658" s="67"/>
      <c r="U658" s="67"/>
      <c r="V658" s="67"/>
      <c r="W658" s="67"/>
      <c r="X658" s="67"/>
      <c r="Y658" s="67"/>
    </row>
    <row r="659" spans="1:25" ht="15.75" customHeight="1" x14ac:dyDescent="0.2">
      <c r="A659" s="122"/>
      <c r="B659" s="122"/>
      <c r="C659" s="61"/>
      <c r="D659" s="67"/>
      <c r="E659" s="67"/>
      <c r="F659" s="67"/>
      <c r="G659" s="218"/>
      <c r="H659" s="410"/>
      <c r="I659" s="124"/>
      <c r="J659" s="218"/>
      <c r="K659" s="67"/>
      <c r="L659" s="67"/>
      <c r="M659" s="67"/>
      <c r="N659" s="67"/>
      <c r="O659" s="67"/>
      <c r="P659" s="67"/>
      <c r="Q659" s="67"/>
      <c r="R659" s="67"/>
      <c r="S659" s="67"/>
      <c r="T659" s="67"/>
      <c r="U659" s="67"/>
      <c r="V659" s="67"/>
      <c r="W659" s="67"/>
      <c r="X659" s="67"/>
      <c r="Y659" s="67"/>
    </row>
    <row r="660" spans="1:25" ht="15.75" customHeight="1" x14ac:dyDescent="0.2">
      <c r="A660" s="122"/>
      <c r="B660" s="122"/>
      <c r="C660" s="61"/>
      <c r="D660" s="67"/>
      <c r="E660" s="67"/>
      <c r="F660" s="67"/>
      <c r="G660" s="218"/>
      <c r="H660" s="410"/>
      <c r="I660" s="124"/>
      <c r="J660" s="218"/>
      <c r="K660" s="67"/>
      <c r="L660" s="67"/>
      <c r="M660" s="67"/>
      <c r="N660" s="67"/>
      <c r="O660" s="67"/>
      <c r="P660" s="67"/>
      <c r="Q660" s="67"/>
      <c r="R660" s="67"/>
      <c r="S660" s="67"/>
      <c r="T660" s="67"/>
      <c r="U660" s="67"/>
      <c r="V660" s="67"/>
      <c r="W660" s="67"/>
      <c r="X660" s="67"/>
      <c r="Y660" s="67"/>
    </row>
    <row r="661" spans="1:25" ht="15.75" customHeight="1" x14ac:dyDescent="0.2">
      <c r="A661" s="122"/>
      <c r="B661" s="122"/>
      <c r="C661" s="61"/>
      <c r="D661" s="67"/>
      <c r="E661" s="67"/>
      <c r="F661" s="67"/>
      <c r="G661" s="218"/>
      <c r="H661" s="410"/>
      <c r="I661" s="124"/>
      <c r="J661" s="218"/>
      <c r="K661" s="67"/>
      <c r="L661" s="67"/>
      <c r="M661" s="67"/>
      <c r="N661" s="67"/>
      <c r="O661" s="67"/>
      <c r="P661" s="67"/>
      <c r="Q661" s="67"/>
      <c r="R661" s="67"/>
      <c r="S661" s="67"/>
      <c r="T661" s="67"/>
      <c r="U661" s="67"/>
      <c r="V661" s="67"/>
      <c r="W661" s="67"/>
      <c r="X661" s="67"/>
      <c r="Y661" s="67"/>
    </row>
    <row r="662" spans="1:25" ht="15.75" customHeight="1" x14ac:dyDescent="0.2">
      <c r="A662" s="122"/>
      <c r="B662" s="122"/>
      <c r="C662" s="61"/>
      <c r="D662" s="67"/>
      <c r="E662" s="67"/>
      <c r="F662" s="67"/>
      <c r="G662" s="218"/>
      <c r="H662" s="410"/>
      <c r="I662" s="124"/>
      <c r="J662" s="218"/>
      <c r="K662" s="67"/>
      <c r="L662" s="67"/>
      <c r="M662" s="67"/>
      <c r="N662" s="67"/>
      <c r="O662" s="67"/>
      <c r="P662" s="67"/>
      <c r="Q662" s="67"/>
      <c r="R662" s="67"/>
      <c r="S662" s="67"/>
      <c r="T662" s="67"/>
      <c r="U662" s="67"/>
      <c r="V662" s="67"/>
      <c r="W662" s="67"/>
      <c r="X662" s="67"/>
      <c r="Y662" s="67"/>
    </row>
    <row r="663" spans="1:25" ht="15.75" customHeight="1" x14ac:dyDescent="0.2">
      <c r="A663" s="122"/>
      <c r="B663" s="122"/>
      <c r="C663" s="61"/>
      <c r="D663" s="67"/>
      <c r="E663" s="67"/>
      <c r="F663" s="67"/>
      <c r="G663" s="218"/>
      <c r="H663" s="410"/>
      <c r="I663" s="124"/>
      <c r="J663" s="218"/>
      <c r="K663" s="67"/>
      <c r="L663" s="67"/>
      <c r="M663" s="67"/>
      <c r="N663" s="67"/>
      <c r="O663" s="67"/>
      <c r="P663" s="67"/>
      <c r="Q663" s="67"/>
      <c r="R663" s="67"/>
      <c r="S663" s="67"/>
      <c r="T663" s="67"/>
      <c r="U663" s="67"/>
      <c r="V663" s="67"/>
      <c r="W663" s="67"/>
      <c r="X663" s="67"/>
      <c r="Y663" s="67"/>
    </row>
    <row r="664" spans="1:25" ht="15.75" customHeight="1" x14ac:dyDescent="0.2">
      <c r="A664" s="122"/>
      <c r="B664" s="122"/>
      <c r="C664" s="61"/>
      <c r="D664" s="67"/>
      <c r="E664" s="67"/>
      <c r="F664" s="67"/>
      <c r="G664" s="218"/>
      <c r="H664" s="410"/>
      <c r="I664" s="124"/>
      <c r="J664" s="218"/>
      <c r="K664" s="67"/>
      <c r="L664" s="67"/>
      <c r="M664" s="67"/>
      <c r="N664" s="67"/>
      <c r="O664" s="67"/>
      <c r="P664" s="67"/>
      <c r="Q664" s="67"/>
      <c r="R664" s="67"/>
      <c r="S664" s="67"/>
      <c r="T664" s="67"/>
      <c r="U664" s="67"/>
      <c r="V664" s="67"/>
      <c r="W664" s="67"/>
      <c r="X664" s="67"/>
      <c r="Y664" s="67"/>
    </row>
    <row r="665" spans="1:25" ht="15.75" customHeight="1" x14ac:dyDescent="0.2">
      <c r="A665" s="122"/>
      <c r="B665" s="122"/>
      <c r="C665" s="61"/>
      <c r="D665" s="67"/>
      <c r="E665" s="67"/>
      <c r="F665" s="67"/>
      <c r="G665" s="218"/>
      <c r="H665" s="410"/>
      <c r="I665" s="124"/>
      <c r="J665" s="218"/>
      <c r="K665" s="67"/>
      <c r="L665" s="67"/>
      <c r="M665" s="67"/>
      <c r="N665" s="67"/>
      <c r="O665" s="67"/>
      <c r="P665" s="67"/>
      <c r="Q665" s="67"/>
      <c r="R665" s="67"/>
      <c r="S665" s="67"/>
      <c r="T665" s="67"/>
      <c r="U665" s="67"/>
      <c r="V665" s="67"/>
      <c r="W665" s="67"/>
      <c r="X665" s="67"/>
      <c r="Y665" s="67"/>
    </row>
    <row r="666" spans="1:25" ht="15.75" customHeight="1" x14ac:dyDescent="0.2">
      <c r="A666" s="122"/>
      <c r="B666" s="122"/>
      <c r="C666" s="61"/>
      <c r="D666" s="67"/>
      <c r="E666" s="67"/>
      <c r="F666" s="67"/>
      <c r="G666" s="218"/>
      <c r="H666" s="410"/>
      <c r="I666" s="124"/>
      <c r="J666" s="218"/>
      <c r="K666" s="67"/>
      <c r="L666" s="67"/>
      <c r="M666" s="67"/>
      <c r="N666" s="67"/>
      <c r="O666" s="67"/>
      <c r="P666" s="67"/>
      <c r="Q666" s="67"/>
      <c r="R666" s="67"/>
      <c r="S666" s="67"/>
      <c r="T666" s="67"/>
      <c r="U666" s="67"/>
      <c r="V666" s="67"/>
      <c r="W666" s="67"/>
      <c r="X666" s="67"/>
      <c r="Y666" s="67"/>
    </row>
    <row r="667" spans="1:25" ht="15.75" customHeight="1" x14ac:dyDescent="0.2">
      <c r="A667" s="122"/>
      <c r="B667" s="122"/>
      <c r="C667" s="61"/>
      <c r="D667" s="67"/>
      <c r="E667" s="67"/>
      <c r="F667" s="67"/>
      <c r="G667" s="218"/>
      <c r="H667" s="410"/>
      <c r="I667" s="124"/>
      <c r="J667" s="218"/>
      <c r="K667" s="67"/>
      <c r="L667" s="67"/>
      <c r="M667" s="67"/>
      <c r="N667" s="67"/>
      <c r="O667" s="67"/>
      <c r="P667" s="67"/>
      <c r="Q667" s="67"/>
      <c r="R667" s="67"/>
      <c r="S667" s="67"/>
      <c r="T667" s="67"/>
      <c r="U667" s="67"/>
      <c r="V667" s="67"/>
      <c r="W667" s="67"/>
      <c r="X667" s="67"/>
      <c r="Y667" s="67"/>
    </row>
    <row r="668" spans="1:25" ht="15.75" customHeight="1" x14ac:dyDescent="0.2">
      <c r="A668" s="122"/>
      <c r="B668" s="122"/>
      <c r="C668" s="61"/>
      <c r="D668" s="67"/>
      <c r="E668" s="67"/>
      <c r="F668" s="67"/>
      <c r="G668" s="218"/>
      <c r="H668" s="410"/>
      <c r="I668" s="124"/>
      <c r="J668" s="218"/>
      <c r="K668" s="67"/>
      <c r="L668" s="67"/>
      <c r="M668" s="67"/>
      <c r="N668" s="67"/>
      <c r="O668" s="67"/>
      <c r="P668" s="67"/>
      <c r="Q668" s="67"/>
      <c r="R668" s="67"/>
      <c r="S668" s="67"/>
      <c r="T668" s="67"/>
      <c r="U668" s="67"/>
      <c r="V668" s="67"/>
      <c r="W668" s="67"/>
      <c r="X668" s="67"/>
      <c r="Y668" s="67"/>
    </row>
    <row r="669" spans="1:25" ht="15.75" customHeight="1" x14ac:dyDescent="0.2">
      <c r="A669" s="122"/>
      <c r="B669" s="122"/>
      <c r="C669" s="61"/>
      <c r="D669" s="67"/>
      <c r="E669" s="67"/>
      <c r="F669" s="67"/>
      <c r="G669" s="218"/>
      <c r="H669" s="410"/>
      <c r="I669" s="124"/>
      <c r="J669" s="218"/>
      <c r="K669" s="67"/>
      <c r="L669" s="67"/>
      <c r="M669" s="67"/>
      <c r="N669" s="67"/>
      <c r="O669" s="67"/>
      <c r="P669" s="67"/>
      <c r="Q669" s="67"/>
      <c r="R669" s="67"/>
      <c r="S669" s="67"/>
      <c r="T669" s="67"/>
      <c r="U669" s="67"/>
      <c r="V669" s="67"/>
      <c r="W669" s="67"/>
      <c r="X669" s="67"/>
      <c r="Y669" s="67"/>
    </row>
    <row r="670" spans="1:25" ht="15.75" customHeight="1" x14ac:dyDescent="0.2">
      <c r="A670" s="122"/>
      <c r="B670" s="122"/>
      <c r="C670" s="61"/>
      <c r="D670" s="67"/>
      <c r="E670" s="67"/>
      <c r="F670" s="67"/>
      <c r="G670" s="218"/>
      <c r="H670" s="410"/>
      <c r="I670" s="124"/>
      <c r="J670" s="218"/>
      <c r="K670" s="67"/>
      <c r="L670" s="67"/>
      <c r="M670" s="67"/>
      <c r="N670" s="67"/>
      <c r="O670" s="67"/>
      <c r="P670" s="67"/>
      <c r="Q670" s="67"/>
      <c r="R670" s="67"/>
      <c r="S670" s="67"/>
      <c r="T670" s="67"/>
      <c r="U670" s="67"/>
      <c r="V670" s="67"/>
      <c r="W670" s="67"/>
      <c r="X670" s="67"/>
      <c r="Y670" s="67"/>
    </row>
    <row r="671" spans="1:25" ht="15.75" customHeight="1" x14ac:dyDescent="0.2">
      <c r="A671" s="122"/>
      <c r="B671" s="122"/>
      <c r="C671" s="61"/>
      <c r="D671" s="67"/>
      <c r="E671" s="67"/>
      <c r="F671" s="67"/>
      <c r="G671" s="218"/>
      <c r="H671" s="410"/>
      <c r="I671" s="124"/>
      <c r="J671" s="218"/>
      <c r="K671" s="67"/>
      <c r="L671" s="67"/>
      <c r="M671" s="67"/>
      <c r="N671" s="67"/>
      <c r="O671" s="67"/>
      <c r="P671" s="67"/>
      <c r="Q671" s="67"/>
      <c r="R671" s="67"/>
      <c r="S671" s="67"/>
      <c r="T671" s="67"/>
      <c r="U671" s="67"/>
      <c r="V671" s="67"/>
      <c r="W671" s="67"/>
      <c r="X671" s="67"/>
      <c r="Y671" s="67"/>
    </row>
    <row r="672" spans="1:25" ht="15.75" customHeight="1" x14ac:dyDescent="0.2">
      <c r="A672" s="122"/>
      <c r="B672" s="122"/>
      <c r="C672" s="61"/>
      <c r="D672" s="67"/>
      <c r="E672" s="67"/>
      <c r="F672" s="67"/>
      <c r="G672" s="218"/>
      <c r="H672" s="410"/>
      <c r="I672" s="124"/>
      <c r="J672" s="218"/>
      <c r="K672" s="67"/>
      <c r="L672" s="67"/>
      <c r="M672" s="67"/>
      <c r="N672" s="67"/>
      <c r="O672" s="67"/>
      <c r="P672" s="67"/>
      <c r="Q672" s="67"/>
      <c r="R672" s="67"/>
      <c r="S672" s="67"/>
      <c r="T672" s="67"/>
      <c r="U672" s="67"/>
      <c r="V672" s="67"/>
      <c r="W672" s="67"/>
      <c r="X672" s="67"/>
      <c r="Y672" s="67"/>
    </row>
    <row r="673" spans="1:25" ht="15.75" customHeight="1" x14ac:dyDescent="0.2">
      <c r="A673" s="122"/>
      <c r="B673" s="122"/>
      <c r="C673" s="61"/>
      <c r="D673" s="67"/>
      <c r="E673" s="67"/>
      <c r="F673" s="67"/>
      <c r="G673" s="218"/>
      <c r="H673" s="410"/>
      <c r="I673" s="124"/>
      <c r="J673" s="218"/>
      <c r="K673" s="67"/>
      <c r="L673" s="67"/>
      <c r="M673" s="67"/>
      <c r="N673" s="67"/>
      <c r="O673" s="67"/>
      <c r="P673" s="67"/>
      <c r="Q673" s="67"/>
      <c r="R673" s="67"/>
      <c r="S673" s="67"/>
      <c r="T673" s="67"/>
      <c r="U673" s="67"/>
      <c r="V673" s="67"/>
      <c r="W673" s="67"/>
      <c r="X673" s="67"/>
      <c r="Y673" s="67"/>
    </row>
    <row r="674" spans="1:25" ht="15.75" customHeight="1" x14ac:dyDescent="0.2">
      <c r="A674" s="122"/>
      <c r="B674" s="122"/>
      <c r="C674" s="61"/>
      <c r="D674" s="67"/>
      <c r="E674" s="67"/>
      <c r="F674" s="67"/>
      <c r="G674" s="218"/>
      <c r="H674" s="410"/>
      <c r="I674" s="124"/>
      <c r="J674" s="218"/>
      <c r="K674" s="67"/>
      <c r="L674" s="67"/>
      <c r="M674" s="67"/>
      <c r="N674" s="67"/>
      <c r="O674" s="67"/>
      <c r="P674" s="67"/>
      <c r="Q674" s="67"/>
      <c r="R674" s="67"/>
      <c r="S674" s="67"/>
      <c r="T674" s="67"/>
      <c r="U674" s="67"/>
      <c r="V674" s="67"/>
      <c r="W674" s="67"/>
      <c r="X674" s="67"/>
      <c r="Y674" s="67"/>
    </row>
    <row r="675" spans="1:25" ht="15.75" customHeight="1" x14ac:dyDescent="0.2">
      <c r="A675" s="122"/>
      <c r="B675" s="122"/>
      <c r="C675" s="61"/>
      <c r="D675" s="67"/>
      <c r="E675" s="67"/>
      <c r="F675" s="67"/>
      <c r="G675" s="218"/>
      <c r="H675" s="410"/>
      <c r="I675" s="124"/>
      <c r="J675" s="218"/>
      <c r="K675" s="67"/>
      <c r="L675" s="67"/>
      <c r="M675" s="67"/>
      <c r="N675" s="67"/>
      <c r="O675" s="67"/>
      <c r="P675" s="67"/>
      <c r="Q675" s="67"/>
      <c r="R675" s="67"/>
      <c r="S675" s="67"/>
      <c r="T675" s="67"/>
      <c r="U675" s="67"/>
      <c r="V675" s="67"/>
      <c r="W675" s="67"/>
      <c r="X675" s="67"/>
      <c r="Y675" s="67"/>
    </row>
    <row r="676" spans="1:25" ht="15.75" customHeight="1" x14ac:dyDescent="0.2">
      <c r="A676" s="122"/>
      <c r="B676" s="122"/>
      <c r="C676" s="61"/>
      <c r="D676" s="67"/>
      <c r="E676" s="67"/>
      <c r="F676" s="67"/>
      <c r="G676" s="218"/>
      <c r="H676" s="410"/>
      <c r="I676" s="124"/>
      <c r="J676" s="218"/>
      <c r="K676" s="67"/>
      <c r="L676" s="67"/>
      <c r="M676" s="67"/>
      <c r="N676" s="67"/>
      <c r="O676" s="67"/>
      <c r="P676" s="67"/>
      <c r="Q676" s="67"/>
      <c r="R676" s="67"/>
      <c r="S676" s="67"/>
      <c r="T676" s="67"/>
      <c r="U676" s="67"/>
      <c r="V676" s="67"/>
      <c r="W676" s="67"/>
      <c r="X676" s="67"/>
      <c r="Y676" s="67"/>
    </row>
    <row r="677" spans="1:25" ht="15.75" customHeight="1" x14ac:dyDescent="0.2">
      <c r="A677" s="122"/>
      <c r="B677" s="122"/>
      <c r="C677" s="61"/>
      <c r="D677" s="67"/>
      <c r="E677" s="67"/>
      <c r="F677" s="67"/>
      <c r="G677" s="218"/>
      <c r="H677" s="410"/>
      <c r="I677" s="124"/>
      <c r="J677" s="218"/>
      <c r="K677" s="67"/>
      <c r="L677" s="67"/>
      <c r="M677" s="67"/>
      <c r="N677" s="67"/>
      <c r="O677" s="67"/>
      <c r="P677" s="67"/>
      <c r="Q677" s="67"/>
      <c r="R677" s="67"/>
      <c r="S677" s="67"/>
      <c r="T677" s="67"/>
      <c r="U677" s="67"/>
      <c r="V677" s="67"/>
      <c r="W677" s="67"/>
      <c r="X677" s="67"/>
      <c r="Y677" s="67"/>
    </row>
    <row r="678" spans="1:25" ht="15.75" customHeight="1" x14ac:dyDescent="0.2">
      <c r="A678" s="122"/>
      <c r="B678" s="122"/>
      <c r="C678" s="61"/>
      <c r="D678" s="67"/>
      <c r="E678" s="67"/>
      <c r="F678" s="67"/>
      <c r="G678" s="218"/>
      <c r="H678" s="410"/>
      <c r="I678" s="124"/>
      <c r="J678" s="218"/>
      <c r="K678" s="67"/>
      <c r="L678" s="67"/>
      <c r="M678" s="67"/>
      <c r="N678" s="67"/>
      <c r="O678" s="67"/>
      <c r="P678" s="67"/>
      <c r="Q678" s="67"/>
      <c r="R678" s="67"/>
      <c r="S678" s="67"/>
      <c r="T678" s="67"/>
      <c r="U678" s="67"/>
      <c r="V678" s="67"/>
      <c r="W678" s="67"/>
      <c r="X678" s="67"/>
      <c r="Y678" s="67"/>
    </row>
    <row r="679" spans="1:25" ht="15.75" customHeight="1" x14ac:dyDescent="0.2">
      <c r="A679" s="122"/>
      <c r="B679" s="122"/>
      <c r="C679" s="61"/>
      <c r="D679" s="67"/>
      <c r="E679" s="67"/>
      <c r="F679" s="67"/>
      <c r="G679" s="218"/>
      <c r="H679" s="410"/>
      <c r="I679" s="124"/>
      <c r="J679" s="218"/>
      <c r="K679" s="67"/>
      <c r="L679" s="67"/>
      <c r="M679" s="67"/>
      <c r="N679" s="67"/>
      <c r="O679" s="67"/>
      <c r="P679" s="67"/>
      <c r="Q679" s="67"/>
      <c r="R679" s="67"/>
      <c r="S679" s="67"/>
      <c r="T679" s="67"/>
      <c r="U679" s="67"/>
      <c r="V679" s="67"/>
      <c r="W679" s="67"/>
      <c r="X679" s="67"/>
      <c r="Y679" s="67"/>
    </row>
    <row r="680" spans="1:25" ht="15.75" customHeight="1" x14ac:dyDescent="0.2">
      <c r="A680" s="122"/>
      <c r="B680" s="122"/>
      <c r="C680" s="61"/>
      <c r="D680" s="67"/>
      <c r="E680" s="67"/>
      <c r="F680" s="67"/>
      <c r="G680" s="218"/>
      <c r="H680" s="410"/>
      <c r="I680" s="124"/>
      <c r="J680" s="218"/>
      <c r="K680" s="67"/>
      <c r="L680" s="67"/>
      <c r="M680" s="67"/>
      <c r="N680" s="67"/>
      <c r="O680" s="67"/>
      <c r="P680" s="67"/>
      <c r="Q680" s="67"/>
      <c r="R680" s="67"/>
      <c r="S680" s="67"/>
      <c r="T680" s="67"/>
      <c r="U680" s="67"/>
      <c r="V680" s="67"/>
      <c r="W680" s="67"/>
      <c r="X680" s="67"/>
      <c r="Y680" s="67"/>
    </row>
    <row r="681" spans="1:25" ht="15.75" customHeight="1" x14ac:dyDescent="0.2">
      <c r="A681" s="122"/>
      <c r="B681" s="122"/>
      <c r="C681" s="61"/>
      <c r="D681" s="67"/>
      <c r="E681" s="67"/>
      <c r="F681" s="67"/>
      <c r="G681" s="218"/>
      <c r="H681" s="410"/>
      <c r="I681" s="124"/>
      <c r="J681" s="218"/>
      <c r="K681" s="67"/>
      <c r="L681" s="67"/>
      <c r="M681" s="67"/>
      <c r="N681" s="67"/>
      <c r="O681" s="67"/>
      <c r="P681" s="67"/>
      <c r="Q681" s="67"/>
      <c r="R681" s="67"/>
      <c r="S681" s="67"/>
      <c r="T681" s="67"/>
      <c r="U681" s="67"/>
      <c r="V681" s="67"/>
      <c r="W681" s="67"/>
      <c r="X681" s="67"/>
      <c r="Y681" s="67"/>
    </row>
    <row r="682" spans="1:25" ht="15.75" customHeight="1" x14ac:dyDescent="0.2">
      <c r="A682" s="122"/>
      <c r="B682" s="122"/>
      <c r="C682" s="61"/>
      <c r="D682" s="67"/>
      <c r="E682" s="67"/>
      <c r="F682" s="67"/>
      <c r="G682" s="218"/>
      <c r="H682" s="410"/>
      <c r="I682" s="124"/>
      <c r="J682" s="218"/>
      <c r="K682" s="67"/>
      <c r="L682" s="67"/>
      <c r="M682" s="67"/>
      <c r="N682" s="67"/>
      <c r="O682" s="67"/>
      <c r="P682" s="67"/>
      <c r="Q682" s="67"/>
      <c r="R682" s="67"/>
      <c r="S682" s="67"/>
      <c r="T682" s="67"/>
      <c r="U682" s="67"/>
      <c r="V682" s="67"/>
      <c r="W682" s="67"/>
      <c r="X682" s="67"/>
      <c r="Y682" s="67"/>
    </row>
    <row r="683" spans="1:25" ht="15.75" customHeight="1" x14ac:dyDescent="0.2">
      <c r="A683" s="122"/>
      <c r="B683" s="122"/>
      <c r="C683" s="61"/>
      <c r="D683" s="67"/>
      <c r="E683" s="67"/>
      <c r="F683" s="67"/>
      <c r="G683" s="218"/>
      <c r="H683" s="410"/>
      <c r="I683" s="124"/>
      <c r="J683" s="218"/>
      <c r="K683" s="67"/>
      <c r="L683" s="67"/>
      <c r="M683" s="67"/>
      <c r="N683" s="67"/>
      <c r="O683" s="67"/>
      <c r="P683" s="67"/>
      <c r="Q683" s="67"/>
      <c r="R683" s="67"/>
      <c r="S683" s="67"/>
      <c r="T683" s="67"/>
      <c r="U683" s="67"/>
      <c r="V683" s="67"/>
      <c r="W683" s="67"/>
      <c r="X683" s="67"/>
      <c r="Y683" s="67"/>
    </row>
    <row r="684" spans="1:25" ht="15.75" customHeight="1" x14ac:dyDescent="0.2">
      <c r="A684" s="122"/>
      <c r="B684" s="122"/>
      <c r="C684" s="61"/>
      <c r="D684" s="67"/>
      <c r="E684" s="67"/>
      <c r="F684" s="67"/>
      <c r="G684" s="218"/>
      <c r="H684" s="410"/>
      <c r="I684" s="124"/>
      <c r="J684" s="218"/>
      <c r="K684" s="67"/>
      <c r="L684" s="67"/>
      <c r="M684" s="67"/>
      <c r="N684" s="67"/>
      <c r="O684" s="67"/>
      <c r="P684" s="67"/>
      <c r="Q684" s="67"/>
      <c r="R684" s="67"/>
      <c r="S684" s="67"/>
      <c r="T684" s="67"/>
      <c r="U684" s="67"/>
      <c r="V684" s="67"/>
      <c r="W684" s="67"/>
      <c r="X684" s="67"/>
      <c r="Y684" s="67"/>
    </row>
    <row r="685" spans="1:25" ht="15.75" customHeight="1" x14ac:dyDescent="0.2">
      <c r="A685" s="122"/>
      <c r="B685" s="122"/>
      <c r="C685" s="61"/>
      <c r="D685" s="67"/>
      <c r="E685" s="67"/>
      <c r="F685" s="67"/>
      <c r="G685" s="218"/>
      <c r="H685" s="410"/>
      <c r="I685" s="124"/>
      <c r="J685" s="218"/>
      <c r="K685" s="67"/>
      <c r="L685" s="67"/>
      <c r="M685" s="67"/>
      <c r="N685" s="67"/>
      <c r="O685" s="67"/>
      <c r="P685" s="67"/>
      <c r="Q685" s="67"/>
      <c r="R685" s="67"/>
      <c r="S685" s="67"/>
      <c r="T685" s="67"/>
      <c r="U685" s="67"/>
      <c r="V685" s="67"/>
      <c r="W685" s="67"/>
      <c r="X685" s="67"/>
      <c r="Y685" s="67"/>
    </row>
    <row r="686" spans="1:25" ht="15.75" customHeight="1" x14ac:dyDescent="0.2">
      <c r="A686" s="122"/>
      <c r="B686" s="122"/>
      <c r="C686" s="61"/>
      <c r="D686" s="67"/>
      <c r="E686" s="67"/>
      <c r="F686" s="67"/>
      <c r="G686" s="218"/>
      <c r="H686" s="410"/>
      <c r="I686" s="124"/>
      <c r="J686" s="218"/>
      <c r="K686" s="67"/>
      <c r="L686" s="67"/>
      <c r="M686" s="67"/>
      <c r="N686" s="67"/>
      <c r="O686" s="67"/>
      <c r="P686" s="67"/>
      <c r="Q686" s="67"/>
      <c r="R686" s="67"/>
      <c r="S686" s="67"/>
      <c r="T686" s="67"/>
      <c r="U686" s="67"/>
      <c r="V686" s="67"/>
      <c r="W686" s="67"/>
      <c r="X686" s="67"/>
      <c r="Y686" s="67"/>
    </row>
    <row r="687" spans="1:25" ht="15.75" customHeight="1" x14ac:dyDescent="0.2">
      <c r="A687" s="122"/>
      <c r="B687" s="122"/>
      <c r="C687" s="61"/>
      <c r="D687" s="67"/>
      <c r="E687" s="67"/>
      <c r="F687" s="67"/>
      <c r="G687" s="218"/>
      <c r="H687" s="410"/>
      <c r="I687" s="124"/>
      <c r="J687" s="218"/>
      <c r="K687" s="67"/>
      <c r="L687" s="67"/>
      <c r="M687" s="67"/>
      <c r="N687" s="67"/>
      <c r="O687" s="67"/>
      <c r="P687" s="67"/>
      <c r="Q687" s="67"/>
      <c r="R687" s="67"/>
      <c r="S687" s="67"/>
      <c r="T687" s="67"/>
      <c r="U687" s="67"/>
      <c r="V687" s="67"/>
      <c r="W687" s="67"/>
      <c r="X687" s="67"/>
      <c r="Y687" s="67"/>
    </row>
    <row r="688" spans="1:25" ht="15.75" customHeight="1" x14ac:dyDescent="0.2">
      <c r="A688" s="122"/>
      <c r="B688" s="122"/>
      <c r="C688" s="61"/>
      <c r="D688" s="67"/>
      <c r="E688" s="67"/>
      <c r="F688" s="67"/>
      <c r="G688" s="218"/>
      <c r="H688" s="410"/>
      <c r="I688" s="124"/>
      <c r="J688" s="218"/>
      <c r="K688" s="67"/>
      <c r="L688" s="67"/>
      <c r="M688" s="67"/>
      <c r="N688" s="67"/>
      <c r="O688" s="67"/>
      <c r="P688" s="67"/>
      <c r="Q688" s="67"/>
      <c r="R688" s="67"/>
      <c r="S688" s="67"/>
      <c r="T688" s="67"/>
      <c r="U688" s="67"/>
      <c r="V688" s="67"/>
      <c r="W688" s="67"/>
      <c r="X688" s="67"/>
      <c r="Y688" s="67"/>
    </row>
    <row r="689" spans="1:25" ht="15.75" customHeight="1" x14ac:dyDescent="0.2">
      <c r="A689" s="122"/>
      <c r="B689" s="122"/>
      <c r="C689" s="61"/>
      <c r="D689" s="67"/>
      <c r="E689" s="67"/>
      <c r="F689" s="67"/>
      <c r="G689" s="218"/>
      <c r="H689" s="410"/>
      <c r="I689" s="124"/>
      <c r="J689" s="218"/>
      <c r="K689" s="67"/>
      <c r="L689" s="67"/>
      <c r="M689" s="67"/>
      <c r="N689" s="67"/>
      <c r="O689" s="67"/>
      <c r="P689" s="67"/>
      <c r="Q689" s="67"/>
      <c r="R689" s="67"/>
      <c r="S689" s="67"/>
      <c r="T689" s="67"/>
      <c r="U689" s="67"/>
      <c r="V689" s="67"/>
      <c r="W689" s="67"/>
      <c r="X689" s="67"/>
      <c r="Y689" s="67"/>
    </row>
    <row r="690" spans="1:25" ht="15.75" customHeight="1" x14ac:dyDescent="0.2">
      <c r="A690" s="122"/>
      <c r="B690" s="122"/>
      <c r="C690" s="61"/>
      <c r="D690" s="67"/>
      <c r="E690" s="67"/>
      <c r="F690" s="67"/>
      <c r="G690" s="218"/>
      <c r="H690" s="410"/>
      <c r="I690" s="124"/>
      <c r="J690" s="218"/>
      <c r="K690" s="67"/>
      <c r="L690" s="67"/>
      <c r="M690" s="67"/>
      <c r="N690" s="67"/>
      <c r="O690" s="67"/>
      <c r="P690" s="67"/>
      <c r="Q690" s="67"/>
      <c r="R690" s="67"/>
      <c r="S690" s="67"/>
      <c r="T690" s="67"/>
      <c r="U690" s="67"/>
      <c r="V690" s="67"/>
      <c r="W690" s="67"/>
      <c r="X690" s="67"/>
      <c r="Y690" s="67"/>
    </row>
    <row r="691" spans="1:25" ht="15.75" customHeight="1" x14ac:dyDescent="0.2">
      <c r="A691" s="122"/>
      <c r="B691" s="122"/>
      <c r="C691" s="61"/>
      <c r="D691" s="67"/>
      <c r="E691" s="67"/>
      <c r="F691" s="67"/>
      <c r="G691" s="218"/>
      <c r="H691" s="410"/>
      <c r="I691" s="124"/>
      <c r="J691" s="218"/>
      <c r="K691" s="67"/>
      <c r="L691" s="67"/>
      <c r="M691" s="67"/>
      <c r="N691" s="67"/>
      <c r="O691" s="67"/>
      <c r="P691" s="67"/>
      <c r="Q691" s="67"/>
      <c r="R691" s="67"/>
      <c r="S691" s="67"/>
      <c r="T691" s="67"/>
      <c r="U691" s="67"/>
      <c r="V691" s="67"/>
      <c r="W691" s="67"/>
      <c r="X691" s="67"/>
      <c r="Y691" s="67"/>
    </row>
    <row r="692" spans="1:25" ht="15.75" customHeight="1" x14ac:dyDescent="0.2">
      <c r="A692" s="122"/>
      <c r="B692" s="122"/>
      <c r="C692" s="61"/>
      <c r="D692" s="67"/>
      <c r="E692" s="67"/>
      <c r="F692" s="67"/>
      <c r="G692" s="218"/>
      <c r="H692" s="410"/>
      <c r="I692" s="124"/>
      <c r="J692" s="218"/>
      <c r="K692" s="67"/>
      <c r="L692" s="67"/>
      <c r="M692" s="67"/>
      <c r="N692" s="67"/>
      <c r="O692" s="67"/>
      <c r="P692" s="67"/>
      <c r="Q692" s="67"/>
      <c r="R692" s="67"/>
      <c r="S692" s="67"/>
      <c r="T692" s="67"/>
      <c r="U692" s="67"/>
      <c r="V692" s="67"/>
      <c r="W692" s="67"/>
      <c r="X692" s="67"/>
      <c r="Y692" s="67"/>
    </row>
    <row r="693" spans="1:25" ht="15.75" customHeight="1" x14ac:dyDescent="0.2">
      <c r="A693" s="122"/>
      <c r="B693" s="122"/>
      <c r="C693" s="61"/>
      <c r="D693" s="67"/>
      <c r="E693" s="67"/>
      <c r="F693" s="67"/>
      <c r="G693" s="218"/>
      <c r="H693" s="410"/>
      <c r="I693" s="124"/>
      <c r="J693" s="218"/>
      <c r="K693" s="67"/>
      <c r="L693" s="67"/>
      <c r="M693" s="67"/>
      <c r="N693" s="67"/>
      <c r="O693" s="67"/>
      <c r="P693" s="67"/>
      <c r="Q693" s="67"/>
      <c r="R693" s="67"/>
      <c r="S693" s="67"/>
      <c r="T693" s="67"/>
      <c r="U693" s="67"/>
      <c r="V693" s="67"/>
      <c r="W693" s="67"/>
      <c r="X693" s="67"/>
      <c r="Y693" s="67"/>
    </row>
    <row r="694" spans="1:25" ht="15.75" customHeight="1" x14ac:dyDescent="0.2">
      <c r="A694" s="122"/>
      <c r="B694" s="122"/>
      <c r="C694" s="61"/>
      <c r="D694" s="67"/>
      <c r="E694" s="67"/>
      <c r="F694" s="67"/>
      <c r="G694" s="218"/>
      <c r="H694" s="410"/>
      <c r="I694" s="124"/>
      <c r="J694" s="218"/>
      <c r="K694" s="67"/>
      <c r="L694" s="67"/>
      <c r="M694" s="67"/>
      <c r="N694" s="67"/>
      <c r="O694" s="67"/>
      <c r="P694" s="67"/>
      <c r="Q694" s="67"/>
      <c r="R694" s="67"/>
      <c r="S694" s="67"/>
      <c r="T694" s="67"/>
      <c r="U694" s="67"/>
      <c r="V694" s="67"/>
      <c r="W694" s="67"/>
      <c r="X694" s="67"/>
      <c r="Y694" s="67"/>
    </row>
    <row r="695" spans="1:25" ht="15.75" customHeight="1" x14ac:dyDescent="0.2">
      <c r="A695" s="122"/>
      <c r="B695" s="122"/>
      <c r="C695" s="61"/>
      <c r="D695" s="67"/>
      <c r="E695" s="67"/>
      <c r="F695" s="67"/>
      <c r="G695" s="218"/>
      <c r="H695" s="410"/>
      <c r="I695" s="124"/>
      <c r="J695" s="218"/>
      <c r="K695" s="67"/>
      <c r="L695" s="67"/>
      <c r="M695" s="67"/>
      <c r="N695" s="67"/>
      <c r="O695" s="67"/>
      <c r="P695" s="67"/>
      <c r="Q695" s="67"/>
      <c r="R695" s="67"/>
      <c r="S695" s="67"/>
      <c r="T695" s="67"/>
      <c r="U695" s="67"/>
      <c r="V695" s="67"/>
      <c r="W695" s="67"/>
      <c r="X695" s="67"/>
      <c r="Y695" s="67"/>
    </row>
    <row r="696" spans="1:25" ht="15.75" customHeight="1" x14ac:dyDescent="0.2">
      <c r="A696" s="122"/>
      <c r="B696" s="122"/>
      <c r="C696" s="61"/>
      <c r="D696" s="67"/>
      <c r="E696" s="67"/>
      <c r="F696" s="67"/>
      <c r="G696" s="218"/>
      <c r="H696" s="410"/>
      <c r="I696" s="124"/>
      <c r="J696" s="218"/>
      <c r="K696" s="67"/>
      <c r="L696" s="67"/>
      <c r="M696" s="67"/>
      <c r="N696" s="67"/>
      <c r="O696" s="67"/>
      <c r="P696" s="67"/>
      <c r="Q696" s="67"/>
      <c r="R696" s="67"/>
      <c r="S696" s="67"/>
      <c r="T696" s="67"/>
      <c r="U696" s="67"/>
      <c r="V696" s="67"/>
      <c r="W696" s="67"/>
      <c r="X696" s="67"/>
      <c r="Y696" s="67"/>
    </row>
    <row r="697" spans="1:25" ht="15.75" customHeight="1" x14ac:dyDescent="0.2">
      <c r="A697" s="122"/>
      <c r="B697" s="122"/>
      <c r="C697" s="61"/>
      <c r="D697" s="67"/>
      <c r="E697" s="67"/>
      <c r="F697" s="67"/>
      <c r="G697" s="218"/>
      <c r="H697" s="410"/>
      <c r="I697" s="124"/>
      <c r="J697" s="218"/>
      <c r="K697" s="67"/>
      <c r="L697" s="67"/>
      <c r="M697" s="67"/>
      <c r="N697" s="67"/>
      <c r="O697" s="67"/>
      <c r="P697" s="67"/>
      <c r="Q697" s="67"/>
      <c r="R697" s="67"/>
      <c r="S697" s="67"/>
      <c r="T697" s="67"/>
      <c r="U697" s="67"/>
      <c r="V697" s="67"/>
      <c r="W697" s="67"/>
      <c r="X697" s="67"/>
      <c r="Y697" s="67"/>
    </row>
    <row r="698" spans="1:25" ht="15.75" customHeight="1" x14ac:dyDescent="0.2">
      <c r="A698" s="122"/>
      <c r="B698" s="122"/>
      <c r="C698" s="61"/>
      <c r="D698" s="67"/>
      <c r="E698" s="67"/>
      <c r="F698" s="67"/>
      <c r="G698" s="218"/>
      <c r="H698" s="410"/>
      <c r="I698" s="124"/>
      <c r="J698" s="218"/>
      <c r="K698" s="67"/>
      <c r="L698" s="67"/>
      <c r="M698" s="67"/>
      <c r="N698" s="67"/>
      <c r="O698" s="67"/>
      <c r="P698" s="67"/>
      <c r="Q698" s="67"/>
      <c r="R698" s="67"/>
      <c r="S698" s="67"/>
      <c r="T698" s="67"/>
      <c r="U698" s="67"/>
      <c r="V698" s="67"/>
      <c r="W698" s="67"/>
      <c r="X698" s="67"/>
      <c r="Y698" s="67"/>
    </row>
    <row r="699" spans="1:25" ht="15.75" customHeight="1" x14ac:dyDescent="0.2">
      <c r="A699" s="122"/>
      <c r="B699" s="122"/>
      <c r="C699" s="61"/>
      <c r="D699" s="67"/>
      <c r="E699" s="67"/>
      <c r="F699" s="67"/>
      <c r="G699" s="218"/>
      <c r="H699" s="410"/>
      <c r="I699" s="124"/>
      <c r="J699" s="218"/>
      <c r="K699" s="67"/>
      <c r="L699" s="67"/>
      <c r="M699" s="67"/>
      <c r="N699" s="67"/>
      <c r="O699" s="67"/>
      <c r="P699" s="67"/>
      <c r="Q699" s="67"/>
      <c r="R699" s="67"/>
      <c r="S699" s="67"/>
      <c r="T699" s="67"/>
      <c r="U699" s="67"/>
      <c r="V699" s="67"/>
      <c r="W699" s="67"/>
      <c r="X699" s="67"/>
      <c r="Y699" s="67"/>
    </row>
    <row r="700" spans="1:25" ht="15.75" customHeight="1" x14ac:dyDescent="0.2">
      <c r="A700" s="122"/>
      <c r="B700" s="122"/>
      <c r="C700" s="61"/>
      <c r="D700" s="67"/>
      <c r="E700" s="67"/>
      <c r="F700" s="67"/>
      <c r="G700" s="218"/>
      <c r="H700" s="410"/>
      <c r="I700" s="124"/>
      <c r="J700" s="218"/>
      <c r="K700" s="67"/>
      <c r="L700" s="67"/>
      <c r="M700" s="67"/>
      <c r="N700" s="67"/>
      <c r="O700" s="67"/>
      <c r="P700" s="67"/>
      <c r="Q700" s="67"/>
      <c r="R700" s="67"/>
      <c r="S700" s="67"/>
      <c r="T700" s="67"/>
      <c r="U700" s="67"/>
      <c r="V700" s="67"/>
      <c r="W700" s="67"/>
      <c r="X700" s="67"/>
      <c r="Y700" s="67"/>
    </row>
    <row r="701" spans="1:25" ht="15.75" customHeight="1" x14ac:dyDescent="0.2">
      <c r="A701" s="122"/>
      <c r="B701" s="122"/>
      <c r="C701" s="61"/>
      <c r="D701" s="67"/>
      <c r="E701" s="67"/>
      <c r="F701" s="67"/>
      <c r="G701" s="218"/>
      <c r="H701" s="410"/>
      <c r="I701" s="124"/>
      <c r="J701" s="218"/>
      <c r="K701" s="67"/>
      <c r="L701" s="67"/>
      <c r="M701" s="67"/>
      <c r="N701" s="67"/>
      <c r="O701" s="67"/>
      <c r="P701" s="67"/>
      <c r="Q701" s="67"/>
      <c r="R701" s="67"/>
      <c r="S701" s="67"/>
      <c r="T701" s="67"/>
      <c r="U701" s="67"/>
      <c r="V701" s="67"/>
      <c r="W701" s="67"/>
      <c r="X701" s="67"/>
      <c r="Y701" s="67"/>
    </row>
    <row r="702" spans="1:25" ht="15.75" customHeight="1" x14ac:dyDescent="0.2">
      <c r="A702" s="122"/>
      <c r="B702" s="122"/>
      <c r="C702" s="61"/>
      <c r="D702" s="67"/>
      <c r="E702" s="67"/>
      <c r="F702" s="67"/>
      <c r="G702" s="218"/>
      <c r="H702" s="410"/>
      <c r="I702" s="124"/>
      <c r="J702" s="218"/>
      <c r="K702" s="67"/>
      <c r="L702" s="67"/>
      <c r="M702" s="67"/>
      <c r="N702" s="67"/>
      <c r="O702" s="67"/>
      <c r="P702" s="67"/>
      <c r="Q702" s="67"/>
      <c r="R702" s="67"/>
      <c r="S702" s="67"/>
      <c r="T702" s="67"/>
      <c r="U702" s="67"/>
      <c r="V702" s="67"/>
      <c r="W702" s="67"/>
      <c r="X702" s="67"/>
      <c r="Y702" s="67"/>
    </row>
    <row r="703" spans="1:25" ht="15.75" customHeight="1" x14ac:dyDescent="0.2">
      <c r="A703" s="122"/>
      <c r="B703" s="122"/>
      <c r="C703" s="61"/>
      <c r="D703" s="67"/>
      <c r="E703" s="67"/>
      <c r="F703" s="67"/>
      <c r="G703" s="218"/>
      <c r="H703" s="410"/>
      <c r="I703" s="124"/>
      <c r="J703" s="218"/>
      <c r="K703" s="67"/>
      <c r="L703" s="67"/>
      <c r="M703" s="67"/>
      <c r="N703" s="67"/>
      <c r="O703" s="67"/>
      <c r="P703" s="67"/>
      <c r="Q703" s="67"/>
      <c r="R703" s="67"/>
      <c r="S703" s="67"/>
      <c r="T703" s="67"/>
      <c r="U703" s="67"/>
      <c r="V703" s="67"/>
      <c r="W703" s="67"/>
      <c r="X703" s="67"/>
      <c r="Y703" s="67"/>
    </row>
    <row r="704" spans="1:25" ht="15.75" customHeight="1" x14ac:dyDescent="0.2">
      <c r="A704" s="122"/>
      <c r="B704" s="122"/>
      <c r="C704" s="61"/>
      <c r="D704" s="67"/>
      <c r="E704" s="67"/>
      <c r="F704" s="67"/>
      <c r="G704" s="218"/>
      <c r="H704" s="410"/>
      <c r="I704" s="124"/>
      <c r="J704" s="218"/>
      <c r="K704" s="67"/>
      <c r="L704" s="67"/>
      <c r="M704" s="67"/>
      <c r="N704" s="67"/>
      <c r="O704" s="67"/>
      <c r="P704" s="67"/>
      <c r="Q704" s="67"/>
      <c r="R704" s="67"/>
      <c r="S704" s="67"/>
      <c r="T704" s="67"/>
      <c r="U704" s="67"/>
      <c r="V704" s="67"/>
      <c r="W704" s="67"/>
      <c r="X704" s="67"/>
      <c r="Y704" s="67"/>
    </row>
    <row r="705" spans="1:25" ht="15.75" customHeight="1" x14ac:dyDescent="0.2">
      <c r="A705" s="122"/>
      <c r="B705" s="122"/>
      <c r="C705" s="61"/>
      <c r="D705" s="67"/>
      <c r="E705" s="67"/>
      <c r="F705" s="67"/>
      <c r="G705" s="218"/>
      <c r="H705" s="410"/>
      <c r="I705" s="124"/>
      <c r="J705" s="218"/>
      <c r="K705" s="67"/>
      <c r="L705" s="67"/>
      <c r="M705" s="67"/>
      <c r="N705" s="67"/>
      <c r="O705" s="67"/>
      <c r="P705" s="67"/>
      <c r="Q705" s="67"/>
      <c r="R705" s="67"/>
      <c r="S705" s="67"/>
      <c r="T705" s="67"/>
      <c r="U705" s="67"/>
      <c r="V705" s="67"/>
      <c r="W705" s="67"/>
      <c r="X705" s="67"/>
      <c r="Y705" s="67"/>
    </row>
    <row r="706" spans="1:25" ht="15.75" customHeight="1" x14ac:dyDescent="0.2">
      <c r="A706" s="122"/>
      <c r="B706" s="122"/>
      <c r="C706" s="61"/>
      <c r="D706" s="67"/>
      <c r="E706" s="67"/>
      <c r="F706" s="67"/>
      <c r="G706" s="218"/>
      <c r="H706" s="410"/>
      <c r="I706" s="124"/>
      <c r="J706" s="218"/>
      <c r="K706" s="67"/>
      <c r="L706" s="67"/>
      <c r="M706" s="67"/>
      <c r="N706" s="67"/>
      <c r="O706" s="67"/>
      <c r="P706" s="67"/>
      <c r="Q706" s="67"/>
      <c r="R706" s="67"/>
      <c r="S706" s="67"/>
      <c r="T706" s="67"/>
      <c r="U706" s="67"/>
      <c r="V706" s="67"/>
      <c r="W706" s="67"/>
      <c r="X706" s="67"/>
      <c r="Y706" s="67"/>
    </row>
    <row r="707" spans="1:25" ht="15.75" customHeight="1" x14ac:dyDescent="0.2">
      <c r="A707" s="122"/>
      <c r="B707" s="122"/>
      <c r="C707" s="61"/>
      <c r="D707" s="67"/>
      <c r="E707" s="67"/>
      <c r="F707" s="67"/>
      <c r="G707" s="218"/>
      <c r="H707" s="410"/>
      <c r="I707" s="124"/>
      <c r="J707" s="218"/>
      <c r="K707" s="67"/>
      <c r="L707" s="67"/>
      <c r="M707" s="67"/>
      <c r="N707" s="67"/>
      <c r="O707" s="67"/>
      <c r="P707" s="67"/>
      <c r="Q707" s="67"/>
      <c r="R707" s="67"/>
      <c r="S707" s="67"/>
      <c r="T707" s="67"/>
      <c r="U707" s="67"/>
      <c r="V707" s="67"/>
      <c r="W707" s="67"/>
      <c r="X707" s="67"/>
      <c r="Y707" s="67"/>
    </row>
    <row r="708" spans="1:25" ht="15.75" customHeight="1" x14ac:dyDescent="0.2">
      <c r="A708" s="122"/>
      <c r="B708" s="122"/>
      <c r="C708" s="61"/>
      <c r="D708" s="67"/>
      <c r="E708" s="67"/>
      <c r="F708" s="67"/>
      <c r="G708" s="218"/>
      <c r="H708" s="410"/>
      <c r="I708" s="124"/>
      <c r="J708" s="218"/>
      <c r="K708" s="67"/>
      <c r="L708" s="67"/>
      <c r="M708" s="67"/>
      <c r="N708" s="67"/>
      <c r="O708" s="67"/>
      <c r="P708" s="67"/>
      <c r="Q708" s="67"/>
      <c r="R708" s="67"/>
      <c r="S708" s="67"/>
      <c r="T708" s="67"/>
      <c r="U708" s="67"/>
      <c r="V708" s="67"/>
      <c r="W708" s="67"/>
      <c r="X708" s="67"/>
      <c r="Y708" s="67"/>
    </row>
    <row r="709" spans="1:25" ht="15.75" customHeight="1" x14ac:dyDescent="0.2">
      <c r="A709" s="122"/>
      <c r="B709" s="122"/>
      <c r="C709" s="61"/>
      <c r="D709" s="67"/>
      <c r="E709" s="67"/>
      <c r="F709" s="67"/>
      <c r="G709" s="218"/>
      <c r="H709" s="410"/>
      <c r="I709" s="124"/>
      <c r="J709" s="218"/>
      <c r="K709" s="67"/>
      <c r="L709" s="67"/>
      <c r="M709" s="67"/>
      <c r="N709" s="67"/>
      <c r="O709" s="67"/>
      <c r="P709" s="67"/>
      <c r="Q709" s="67"/>
      <c r="R709" s="67"/>
      <c r="S709" s="67"/>
      <c r="T709" s="67"/>
      <c r="U709" s="67"/>
      <c r="V709" s="67"/>
      <c r="W709" s="67"/>
      <c r="X709" s="67"/>
      <c r="Y709" s="67"/>
    </row>
    <row r="710" spans="1:25" ht="15.75" customHeight="1" x14ac:dyDescent="0.2">
      <c r="A710" s="122"/>
      <c r="B710" s="122"/>
      <c r="C710" s="61"/>
      <c r="D710" s="67"/>
      <c r="E710" s="67"/>
      <c r="F710" s="67"/>
      <c r="G710" s="218"/>
      <c r="H710" s="410"/>
      <c r="I710" s="124"/>
      <c r="J710" s="218"/>
      <c r="K710" s="67"/>
      <c r="L710" s="67"/>
      <c r="M710" s="67"/>
      <c r="N710" s="67"/>
      <c r="O710" s="67"/>
      <c r="P710" s="67"/>
      <c r="Q710" s="67"/>
      <c r="R710" s="67"/>
      <c r="S710" s="67"/>
      <c r="T710" s="67"/>
      <c r="U710" s="67"/>
      <c r="V710" s="67"/>
      <c r="W710" s="67"/>
      <c r="X710" s="67"/>
      <c r="Y710" s="67"/>
    </row>
    <row r="711" spans="1:25" ht="15.75" customHeight="1" x14ac:dyDescent="0.2">
      <c r="A711" s="122"/>
      <c r="B711" s="122"/>
      <c r="C711" s="61"/>
      <c r="D711" s="67"/>
      <c r="E711" s="67"/>
      <c r="F711" s="67"/>
      <c r="G711" s="218"/>
      <c r="H711" s="410"/>
      <c r="I711" s="124"/>
      <c r="J711" s="218"/>
      <c r="K711" s="67"/>
      <c r="L711" s="67"/>
      <c r="M711" s="67"/>
      <c r="N711" s="67"/>
      <c r="O711" s="67"/>
      <c r="P711" s="67"/>
      <c r="Q711" s="67"/>
      <c r="R711" s="67"/>
      <c r="S711" s="67"/>
      <c r="T711" s="67"/>
      <c r="U711" s="67"/>
      <c r="V711" s="67"/>
      <c r="W711" s="67"/>
      <c r="X711" s="67"/>
      <c r="Y711" s="67"/>
    </row>
    <row r="712" spans="1:25" ht="15.75" customHeight="1" x14ac:dyDescent="0.2">
      <c r="A712" s="122"/>
      <c r="B712" s="122"/>
      <c r="C712" s="61"/>
      <c r="D712" s="67"/>
      <c r="E712" s="67"/>
      <c r="F712" s="67"/>
      <c r="G712" s="218"/>
      <c r="H712" s="410"/>
      <c r="I712" s="124"/>
      <c r="J712" s="218"/>
      <c r="K712" s="67"/>
      <c r="L712" s="67"/>
      <c r="M712" s="67"/>
      <c r="N712" s="67"/>
      <c r="O712" s="67"/>
      <c r="P712" s="67"/>
      <c r="Q712" s="67"/>
      <c r="R712" s="67"/>
      <c r="S712" s="67"/>
      <c r="T712" s="67"/>
      <c r="U712" s="67"/>
      <c r="V712" s="67"/>
      <c r="W712" s="67"/>
      <c r="X712" s="67"/>
      <c r="Y712" s="67"/>
    </row>
    <row r="713" spans="1:25" ht="15.75" customHeight="1" x14ac:dyDescent="0.2">
      <c r="A713" s="122"/>
      <c r="B713" s="122"/>
      <c r="C713" s="61"/>
      <c r="D713" s="67"/>
      <c r="E713" s="67"/>
      <c r="F713" s="67"/>
      <c r="G713" s="218"/>
      <c r="H713" s="410"/>
      <c r="I713" s="124"/>
      <c r="J713" s="218"/>
      <c r="K713" s="67"/>
      <c r="L713" s="67"/>
      <c r="M713" s="67"/>
      <c r="N713" s="67"/>
      <c r="O713" s="67"/>
      <c r="P713" s="67"/>
      <c r="Q713" s="67"/>
      <c r="R713" s="67"/>
      <c r="S713" s="67"/>
      <c r="T713" s="67"/>
      <c r="U713" s="67"/>
      <c r="V713" s="67"/>
      <c r="W713" s="67"/>
      <c r="X713" s="67"/>
      <c r="Y713" s="67"/>
    </row>
    <row r="714" spans="1:25" ht="15.75" customHeight="1" x14ac:dyDescent="0.2">
      <c r="A714" s="122"/>
      <c r="B714" s="122"/>
      <c r="C714" s="61"/>
      <c r="D714" s="67"/>
      <c r="E714" s="67"/>
      <c r="F714" s="67"/>
      <c r="G714" s="218"/>
      <c r="H714" s="410"/>
      <c r="I714" s="124"/>
      <c r="J714" s="218"/>
      <c r="K714" s="67"/>
      <c r="L714" s="67"/>
      <c r="M714" s="67"/>
      <c r="N714" s="67"/>
      <c r="O714" s="67"/>
      <c r="P714" s="67"/>
      <c r="Q714" s="67"/>
      <c r="R714" s="67"/>
      <c r="S714" s="67"/>
      <c r="T714" s="67"/>
      <c r="U714" s="67"/>
      <c r="V714" s="67"/>
      <c r="W714" s="67"/>
      <c r="X714" s="67"/>
      <c r="Y714" s="67"/>
    </row>
    <row r="715" spans="1:25" ht="15.75" customHeight="1" x14ac:dyDescent="0.2">
      <c r="A715" s="122"/>
      <c r="B715" s="122"/>
      <c r="C715" s="61"/>
      <c r="D715" s="67"/>
      <c r="E715" s="67"/>
      <c r="F715" s="67"/>
      <c r="G715" s="218"/>
      <c r="H715" s="410"/>
      <c r="I715" s="124"/>
      <c r="J715" s="218"/>
      <c r="K715" s="67"/>
      <c r="L715" s="67"/>
      <c r="M715" s="67"/>
      <c r="N715" s="67"/>
      <c r="O715" s="67"/>
      <c r="P715" s="67"/>
      <c r="Q715" s="67"/>
      <c r="R715" s="67"/>
      <c r="S715" s="67"/>
      <c r="T715" s="67"/>
      <c r="U715" s="67"/>
      <c r="V715" s="67"/>
      <c r="W715" s="67"/>
      <c r="X715" s="67"/>
      <c r="Y715" s="67"/>
    </row>
    <row r="716" spans="1:25" ht="15.75" customHeight="1" x14ac:dyDescent="0.2">
      <c r="A716" s="122"/>
      <c r="B716" s="122"/>
      <c r="C716" s="61"/>
      <c r="D716" s="67"/>
      <c r="E716" s="67"/>
      <c r="F716" s="67"/>
      <c r="G716" s="218"/>
      <c r="H716" s="410"/>
      <c r="I716" s="124"/>
      <c r="J716" s="218"/>
      <c r="K716" s="67"/>
      <c r="L716" s="67"/>
      <c r="M716" s="67"/>
      <c r="N716" s="67"/>
      <c r="O716" s="67"/>
      <c r="P716" s="67"/>
      <c r="Q716" s="67"/>
      <c r="R716" s="67"/>
      <c r="S716" s="67"/>
      <c r="T716" s="67"/>
      <c r="U716" s="67"/>
      <c r="V716" s="67"/>
      <c r="W716" s="67"/>
      <c r="X716" s="67"/>
      <c r="Y716" s="67"/>
    </row>
    <row r="717" spans="1:25" ht="15.75" customHeight="1" x14ac:dyDescent="0.2">
      <c r="A717" s="122"/>
      <c r="B717" s="122"/>
      <c r="C717" s="61"/>
      <c r="D717" s="67"/>
      <c r="E717" s="67"/>
      <c r="F717" s="67"/>
      <c r="G717" s="218"/>
      <c r="H717" s="410"/>
      <c r="I717" s="124"/>
      <c r="J717" s="218"/>
      <c r="K717" s="67"/>
      <c r="L717" s="67"/>
      <c r="M717" s="67"/>
      <c r="N717" s="67"/>
      <c r="O717" s="67"/>
      <c r="P717" s="67"/>
      <c r="Q717" s="67"/>
      <c r="R717" s="67"/>
      <c r="S717" s="67"/>
      <c r="T717" s="67"/>
      <c r="U717" s="67"/>
      <c r="V717" s="67"/>
      <c r="W717" s="67"/>
      <c r="X717" s="67"/>
      <c r="Y717" s="67"/>
    </row>
    <row r="718" spans="1:25" ht="15.75" customHeight="1" x14ac:dyDescent="0.2">
      <c r="A718" s="122"/>
      <c r="B718" s="122"/>
      <c r="C718" s="61"/>
      <c r="D718" s="67"/>
      <c r="E718" s="67"/>
      <c r="F718" s="67"/>
      <c r="G718" s="218"/>
      <c r="H718" s="410"/>
      <c r="I718" s="124"/>
      <c r="J718" s="218"/>
      <c r="K718" s="67"/>
      <c r="L718" s="67"/>
      <c r="M718" s="67"/>
      <c r="N718" s="67"/>
      <c r="O718" s="67"/>
      <c r="P718" s="67"/>
      <c r="Q718" s="67"/>
      <c r="R718" s="67"/>
      <c r="S718" s="67"/>
      <c r="T718" s="67"/>
      <c r="U718" s="67"/>
      <c r="V718" s="67"/>
      <c r="W718" s="67"/>
      <c r="X718" s="67"/>
      <c r="Y718" s="67"/>
    </row>
    <row r="719" spans="1:25" ht="15.75" customHeight="1" x14ac:dyDescent="0.2">
      <c r="A719" s="122"/>
      <c r="B719" s="122"/>
      <c r="C719" s="61"/>
      <c r="D719" s="67"/>
      <c r="E719" s="67"/>
      <c r="F719" s="67"/>
      <c r="G719" s="218"/>
      <c r="H719" s="410"/>
      <c r="I719" s="124"/>
      <c r="J719" s="218"/>
      <c r="K719" s="67"/>
      <c r="L719" s="67"/>
      <c r="M719" s="67"/>
      <c r="N719" s="67"/>
      <c r="O719" s="67"/>
      <c r="P719" s="67"/>
      <c r="Q719" s="67"/>
      <c r="R719" s="67"/>
      <c r="S719" s="67"/>
      <c r="T719" s="67"/>
      <c r="U719" s="67"/>
      <c r="V719" s="67"/>
      <c r="W719" s="67"/>
      <c r="X719" s="67"/>
      <c r="Y719" s="67"/>
    </row>
    <row r="720" spans="1:25" ht="15.75" customHeight="1" x14ac:dyDescent="0.2">
      <c r="A720" s="122"/>
      <c r="B720" s="122"/>
      <c r="C720" s="61"/>
      <c r="D720" s="67"/>
      <c r="E720" s="67"/>
      <c r="F720" s="67"/>
      <c r="G720" s="218"/>
      <c r="H720" s="410"/>
      <c r="I720" s="124"/>
      <c r="J720" s="218"/>
      <c r="K720" s="67"/>
      <c r="L720" s="67"/>
      <c r="M720" s="67"/>
      <c r="N720" s="67"/>
      <c r="O720" s="67"/>
      <c r="P720" s="67"/>
      <c r="Q720" s="67"/>
      <c r="R720" s="67"/>
      <c r="S720" s="67"/>
      <c r="T720" s="67"/>
      <c r="U720" s="67"/>
      <c r="V720" s="67"/>
      <c r="W720" s="67"/>
      <c r="X720" s="67"/>
      <c r="Y720" s="67"/>
    </row>
    <row r="721" spans="1:25" ht="15.75" customHeight="1" x14ac:dyDescent="0.2">
      <c r="A721" s="122"/>
      <c r="B721" s="122"/>
      <c r="C721" s="61"/>
      <c r="D721" s="67"/>
      <c r="E721" s="67"/>
      <c r="F721" s="67"/>
      <c r="G721" s="218"/>
      <c r="H721" s="410"/>
      <c r="I721" s="124"/>
      <c r="J721" s="218"/>
      <c r="K721" s="67"/>
      <c r="L721" s="67"/>
      <c r="M721" s="67"/>
      <c r="N721" s="67"/>
      <c r="O721" s="67"/>
      <c r="P721" s="67"/>
      <c r="Q721" s="67"/>
      <c r="R721" s="67"/>
      <c r="S721" s="67"/>
      <c r="T721" s="67"/>
      <c r="U721" s="67"/>
      <c r="V721" s="67"/>
      <c r="W721" s="67"/>
      <c r="X721" s="67"/>
      <c r="Y721" s="67"/>
    </row>
    <row r="722" spans="1:25" ht="15.75" customHeight="1" x14ac:dyDescent="0.2">
      <c r="A722" s="122"/>
      <c r="B722" s="122"/>
      <c r="C722" s="61"/>
      <c r="D722" s="67"/>
      <c r="E722" s="67"/>
      <c r="F722" s="67"/>
      <c r="G722" s="218"/>
      <c r="H722" s="410"/>
      <c r="I722" s="124"/>
      <c r="J722" s="218"/>
      <c r="K722" s="67"/>
      <c r="L722" s="67"/>
      <c r="M722" s="67"/>
      <c r="N722" s="67"/>
      <c r="O722" s="67"/>
      <c r="P722" s="67"/>
      <c r="Q722" s="67"/>
      <c r="R722" s="67"/>
      <c r="S722" s="67"/>
      <c r="T722" s="67"/>
      <c r="U722" s="67"/>
      <c r="V722" s="67"/>
      <c r="W722" s="67"/>
      <c r="X722" s="67"/>
      <c r="Y722" s="67"/>
    </row>
    <row r="723" spans="1:25" ht="15.75" customHeight="1" x14ac:dyDescent="0.2">
      <c r="A723" s="122"/>
      <c r="B723" s="122"/>
      <c r="C723" s="61"/>
      <c r="D723" s="67"/>
      <c r="E723" s="67"/>
      <c r="F723" s="67"/>
      <c r="G723" s="218"/>
      <c r="H723" s="410"/>
      <c r="I723" s="124"/>
      <c r="J723" s="218"/>
      <c r="K723" s="67"/>
      <c r="L723" s="67"/>
      <c r="M723" s="67"/>
      <c r="N723" s="67"/>
      <c r="O723" s="67"/>
      <c r="P723" s="67"/>
      <c r="Q723" s="67"/>
      <c r="R723" s="67"/>
      <c r="S723" s="67"/>
      <c r="T723" s="67"/>
      <c r="U723" s="67"/>
      <c r="V723" s="67"/>
      <c r="W723" s="67"/>
      <c r="X723" s="67"/>
      <c r="Y723" s="67"/>
    </row>
    <row r="724" spans="1:25" ht="15.75" customHeight="1" x14ac:dyDescent="0.2">
      <c r="A724" s="122"/>
      <c r="B724" s="122"/>
      <c r="C724" s="61"/>
      <c r="D724" s="67"/>
      <c r="E724" s="67"/>
      <c r="F724" s="67"/>
      <c r="G724" s="218"/>
      <c r="H724" s="410"/>
      <c r="I724" s="124"/>
      <c r="J724" s="218"/>
      <c r="K724" s="67"/>
      <c r="L724" s="67"/>
      <c r="M724" s="67"/>
      <c r="N724" s="67"/>
      <c r="O724" s="67"/>
      <c r="P724" s="67"/>
      <c r="Q724" s="67"/>
      <c r="R724" s="67"/>
      <c r="S724" s="67"/>
      <c r="T724" s="67"/>
      <c r="U724" s="67"/>
      <c r="V724" s="67"/>
      <c r="W724" s="67"/>
      <c r="X724" s="67"/>
      <c r="Y724" s="67"/>
    </row>
    <row r="725" spans="1:25" ht="15.75" customHeight="1" x14ac:dyDescent="0.2">
      <c r="A725" s="122"/>
      <c r="B725" s="122"/>
      <c r="C725" s="61"/>
      <c r="D725" s="67"/>
      <c r="E725" s="67"/>
      <c r="F725" s="67"/>
      <c r="G725" s="218"/>
      <c r="H725" s="410"/>
      <c r="I725" s="124"/>
      <c r="J725" s="218"/>
      <c r="K725" s="67"/>
      <c r="L725" s="67"/>
      <c r="M725" s="67"/>
      <c r="N725" s="67"/>
      <c r="O725" s="67"/>
      <c r="P725" s="67"/>
      <c r="Q725" s="67"/>
      <c r="R725" s="67"/>
      <c r="S725" s="67"/>
      <c r="T725" s="67"/>
      <c r="U725" s="67"/>
      <c r="V725" s="67"/>
      <c r="W725" s="67"/>
      <c r="X725" s="67"/>
      <c r="Y725" s="67"/>
    </row>
    <row r="726" spans="1:25" ht="15.75" customHeight="1" x14ac:dyDescent="0.2">
      <c r="A726" s="122"/>
      <c r="B726" s="122"/>
      <c r="C726" s="61"/>
      <c r="D726" s="67"/>
      <c r="E726" s="67"/>
      <c r="F726" s="67"/>
      <c r="G726" s="218"/>
      <c r="H726" s="410"/>
      <c r="I726" s="124"/>
      <c r="J726" s="218"/>
      <c r="K726" s="67"/>
      <c r="L726" s="67"/>
      <c r="M726" s="67"/>
      <c r="N726" s="67"/>
      <c r="O726" s="67"/>
      <c r="P726" s="67"/>
      <c r="Q726" s="67"/>
      <c r="R726" s="67"/>
      <c r="S726" s="67"/>
      <c r="T726" s="67"/>
      <c r="U726" s="67"/>
      <c r="V726" s="67"/>
      <c r="W726" s="67"/>
      <c r="X726" s="67"/>
      <c r="Y726" s="67"/>
    </row>
    <row r="727" spans="1:25" ht="15.75" customHeight="1" x14ac:dyDescent="0.2">
      <c r="A727" s="122"/>
      <c r="B727" s="122"/>
      <c r="C727" s="61"/>
      <c r="D727" s="67"/>
      <c r="E727" s="67"/>
      <c r="F727" s="67"/>
      <c r="G727" s="218"/>
      <c r="H727" s="410"/>
      <c r="I727" s="124"/>
      <c r="J727" s="218"/>
      <c r="K727" s="67"/>
      <c r="L727" s="67"/>
      <c r="M727" s="67"/>
      <c r="N727" s="67"/>
      <c r="O727" s="67"/>
      <c r="P727" s="67"/>
      <c r="Q727" s="67"/>
      <c r="R727" s="67"/>
      <c r="S727" s="67"/>
      <c r="T727" s="67"/>
      <c r="U727" s="67"/>
      <c r="V727" s="67"/>
      <c r="W727" s="67"/>
      <c r="X727" s="67"/>
      <c r="Y727" s="67"/>
    </row>
    <row r="728" spans="1:25" ht="15.75" customHeight="1" x14ac:dyDescent="0.2">
      <c r="A728" s="122"/>
      <c r="B728" s="122"/>
      <c r="C728" s="61"/>
      <c r="D728" s="67"/>
      <c r="E728" s="67"/>
      <c r="F728" s="67"/>
      <c r="G728" s="218"/>
      <c r="H728" s="410"/>
      <c r="I728" s="124"/>
      <c r="J728" s="218"/>
      <c r="K728" s="67"/>
      <c r="L728" s="67"/>
      <c r="M728" s="67"/>
      <c r="N728" s="67"/>
      <c r="O728" s="67"/>
      <c r="P728" s="67"/>
      <c r="Q728" s="67"/>
      <c r="R728" s="67"/>
      <c r="S728" s="67"/>
      <c r="T728" s="67"/>
      <c r="U728" s="67"/>
      <c r="V728" s="67"/>
      <c r="W728" s="67"/>
      <c r="X728" s="67"/>
      <c r="Y728" s="67"/>
    </row>
    <row r="729" spans="1:25" ht="15.75" customHeight="1" x14ac:dyDescent="0.2">
      <c r="A729" s="122"/>
      <c r="B729" s="122"/>
      <c r="C729" s="61"/>
      <c r="D729" s="67"/>
      <c r="E729" s="67"/>
      <c r="F729" s="67"/>
      <c r="G729" s="218"/>
      <c r="H729" s="410"/>
      <c r="I729" s="124"/>
      <c r="J729" s="218"/>
      <c r="K729" s="67"/>
      <c r="L729" s="67"/>
      <c r="M729" s="67"/>
      <c r="N729" s="67"/>
      <c r="O729" s="67"/>
      <c r="P729" s="67"/>
      <c r="Q729" s="67"/>
      <c r="R729" s="67"/>
      <c r="S729" s="67"/>
      <c r="T729" s="67"/>
      <c r="U729" s="67"/>
      <c r="V729" s="67"/>
      <c r="W729" s="67"/>
      <c r="X729" s="67"/>
      <c r="Y729" s="67"/>
    </row>
    <row r="730" spans="1:25" ht="15.75" customHeight="1" x14ac:dyDescent="0.2">
      <c r="A730" s="122"/>
      <c r="B730" s="122"/>
      <c r="C730" s="61"/>
      <c r="D730" s="67"/>
      <c r="E730" s="67"/>
      <c r="F730" s="67"/>
      <c r="G730" s="218"/>
      <c r="H730" s="410"/>
      <c r="I730" s="124"/>
      <c r="J730" s="218"/>
      <c r="K730" s="67"/>
      <c r="L730" s="67"/>
      <c r="M730" s="67"/>
      <c r="N730" s="67"/>
      <c r="O730" s="67"/>
      <c r="P730" s="67"/>
      <c r="Q730" s="67"/>
      <c r="R730" s="67"/>
      <c r="S730" s="67"/>
      <c r="T730" s="67"/>
      <c r="U730" s="67"/>
      <c r="V730" s="67"/>
      <c r="W730" s="67"/>
      <c r="X730" s="67"/>
      <c r="Y730" s="67"/>
    </row>
    <row r="731" spans="1:25" ht="15.75" customHeight="1" x14ac:dyDescent="0.2">
      <c r="A731" s="122"/>
      <c r="B731" s="122"/>
      <c r="C731" s="61"/>
      <c r="D731" s="67"/>
      <c r="E731" s="67"/>
      <c r="F731" s="67"/>
      <c r="G731" s="218"/>
      <c r="H731" s="410"/>
      <c r="I731" s="124"/>
      <c r="J731" s="218"/>
      <c r="K731" s="67"/>
      <c r="L731" s="67"/>
      <c r="M731" s="67"/>
      <c r="N731" s="67"/>
      <c r="O731" s="67"/>
      <c r="P731" s="67"/>
      <c r="Q731" s="67"/>
      <c r="R731" s="67"/>
      <c r="S731" s="67"/>
      <c r="T731" s="67"/>
      <c r="U731" s="67"/>
      <c r="V731" s="67"/>
      <c r="W731" s="67"/>
      <c r="X731" s="67"/>
      <c r="Y731" s="67"/>
    </row>
    <row r="732" spans="1:25" ht="15.75" customHeight="1" x14ac:dyDescent="0.2">
      <c r="A732" s="122"/>
      <c r="B732" s="122"/>
      <c r="C732" s="61"/>
      <c r="D732" s="67"/>
      <c r="E732" s="67"/>
      <c r="F732" s="67"/>
      <c r="G732" s="218"/>
      <c r="H732" s="410"/>
      <c r="I732" s="124"/>
      <c r="J732" s="218"/>
      <c r="K732" s="67"/>
      <c r="L732" s="67"/>
      <c r="M732" s="67"/>
      <c r="N732" s="67"/>
      <c r="O732" s="67"/>
      <c r="P732" s="67"/>
      <c r="Q732" s="67"/>
      <c r="R732" s="67"/>
      <c r="S732" s="67"/>
      <c r="T732" s="67"/>
      <c r="U732" s="67"/>
      <c r="V732" s="67"/>
      <c r="W732" s="67"/>
      <c r="X732" s="67"/>
      <c r="Y732" s="67"/>
    </row>
    <row r="733" spans="1:25" ht="15.75" customHeight="1" x14ac:dyDescent="0.2">
      <c r="A733" s="122"/>
      <c r="B733" s="122"/>
      <c r="C733" s="61"/>
      <c r="D733" s="67"/>
      <c r="E733" s="67"/>
      <c r="F733" s="67"/>
      <c r="G733" s="218"/>
      <c r="H733" s="410"/>
      <c r="I733" s="124"/>
      <c r="J733" s="218"/>
      <c r="K733" s="67"/>
      <c r="L733" s="67"/>
      <c r="M733" s="67"/>
      <c r="N733" s="67"/>
      <c r="O733" s="67"/>
      <c r="P733" s="67"/>
      <c r="Q733" s="67"/>
      <c r="R733" s="67"/>
      <c r="S733" s="67"/>
      <c r="T733" s="67"/>
      <c r="U733" s="67"/>
      <c r="V733" s="67"/>
      <c r="W733" s="67"/>
      <c r="X733" s="67"/>
      <c r="Y733" s="67"/>
    </row>
    <row r="734" spans="1:25" ht="15.75" customHeight="1" x14ac:dyDescent="0.2">
      <c r="A734" s="122"/>
      <c r="B734" s="122"/>
      <c r="C734" s="61"/>
      <c r="D734" s="67"/>
      <c r="E734" s="67"/>
      <c r="F734" s="67"/>
      <c r="G734" s="218"/>
      <c r="H734" s="410"/>
      <c r="I734" s="124"/>
      <c r="J734" s="218"/>
      <c r="K734" s="67"/>
      <c r="L734" s="67"/>
      <c r="M734" s="67"/>
      <c r="N734" s="67"/>
      <c r="O734" s="67"/>
      <c r="P734" s="67"/>
      <c r="Q734" s="67"/>
      <c r="R734" s="67"/>
      <c r="S734" s="67"/>
      <c r="T734" s="67"/>
      <c r="U734" s="67"/>
      <c r="V734" s="67"/>
      <c r="W734" s="67"/>
      <c r="X734" s="67"/>
      <c r="Y734" s="67"/>
    </row>
    <row r="735" spans="1:25" ht="15.75" customHeight="1" x14ac:dyDescent="0.2">
      <c r="A735" s="122"/>
      <c r="B735" s="122"/>
      <c r="C735" s="61"/>
      <c r="D735" s="67"/>
      <c r="E735" s="67"/>
      <c r="F735" s="67"/>
      <c r="G735" s="218"/>
      <c r="H735" s="410"/>
      <c r="I735" s="124"/>
      <c r="J735" s="218"/>
      <c r="K735" s="67"/>
      <c r="L735" s="67"/>
      <c r="M735" s="67"/>
      <c r="N735" s="67"/>
      <c r="O735" s="67"/>
      <c r="P735" s="67"/>
      <c r="Q735" s="67"/>
      <c r="R735" s="67"/>
      <c r="S735" s="67"/>
      <c r="T735" s="67"/>
      <c r="U735" s="67"/>
      <c r="V735" s="67"/>
      <c r="W735" s="67"/>
      <c r="X735" s="67"/>
      <c r="Y735" s="67"/>
    </row>
    <row r="736" spans="1:25" ht="15.75" customHeight="1" x14ac:dyDescent="0.2">
      <c r="A736" s="122"/>
      <c r="B736" s="122"/>
      <c r="C736" s="61"/>
      <c r="D736" s="67"/>
      <c r="E736" s="67"/>
      <c r="F736" s="67"/>
      <c r="G736" s="218"/>
      <c r="H736" s="410"/>
      <c r="I736" s="124"/>
      <c r="J736" s="218"/>
      <c r="K736" s="67"/>
      <c r="L736" s="67"/>
      <c r="M736" s="67"/>
      <c r="N736" s="67"/>
      <c r="O736" s="67"/>
      <c r="P736" s="67"/>
      <c r="Q736" s="67"/>
      <c r="R736" s="67"/>
      <c r="S736" s="67"/>
      <c r="T736" s="67"/>
      <c r="U736" s="67"/>
      <c r="V736" s="67"/>
      <c r="W736" s="67"/>
      <c r="X736" s="67"/>
      <c r="Y736" s="67"/>
    </row>
    <row r="737" spans="1:25" ht="15.75" customHeight="1" x14ac:dyDescent="0.2">
      <c r="A737" s="122"/>
      <c r="B737" s="122"/>
      <c r="C737" s="61"/>
      <c r="D737" s="67"/>
      <c r="E737" s="67"/>
      <c r="F737" s="67"/>
      <c r="G737" s="218"/>
      <c r="H737" s="410"/>
      <c r="I737" s="124"/>
      <c r="J737" s="218"/>
      <c r="K737" s="67"/>
      <c r="L737" s="67"/>
      <c r="M737" s="67"/>
      <c r="N737" s="67"/>
      <c r="O737" s="67"/>
      <c r="P737" s="67"/>
      <c r="Q737" s="67"/>
      <c r="R737" s="67"/>
      <c r="S737" s="67"/>
      <c r="T737" s="67"/>
      <c r="U737" s="67"/>
      <c r="V737" s="67"/>
      <c r="W737" s="67"/>
      <c r="X737" s="67"/>
      <c r="Y737" s="67"/>
    </row>
    <row r="738" spans="1:25" ht="15.75" customHeight="1" x14ac:dyDescent="0.2">
      <c r="A738" s="122"/>
      <c r="B738" s="122"/>
      <c r="C738" s="61"/>
      <c r="D738" s="67"/>
      <c r="E738" s="67"/>
      <c r="F738" s="67"/>
      <c r="G738" s="218"/>
      <c r="H738" s="410"/>
      <c r="I738" s="124"/>
      <c r="J738" s="218"/>
      <c r="K738" s="67"/>
      <c r="L738" s="67"/>
      <c r="M738" s="67"/>
      <c r="N738" s="67"/>
      <c r="O738" s="67"/>
      <c r="P738" s="67"/>
      <c r="Q738" s="67"/>
      <c r="R738" s="67"/>
      <c r="S738" s="67"/>
      <c r="T738" s="67"/>
      <c r="U738" s="67"/>
      <c r="V738" s="67"/>
      <c r="W738" s="67"/>
      <c r="X738" s="67"/>
      <c r="Y738" s="67"/>
    </row>
    <row r="739" spans="1:25" ht="15.75" customHeight="1" x14ac:dyDescent="0.2">
      <c r="A739" s="122"/>
      <c r="B739" s="122"/>
      <c r="C739" s="61"/>
      <c r="D739" s="67"/>
      <c r="E739" s="67"/>
      <c r="F739" s="67"/>
      <c r="G739" s="218"/>
      <c r="H739" s="410"/>
      <c r="I739" s="124"/>
      <c r="J739" s="218"/>
      <c r="K739" s="67"/>
      <c r="L739" s="67"/>
      <c r="M739" s="67"/>
      <c r="N739" s="67"/>
      <c r="O739" s="67"/>
      <c r="P739" s="67"/>
      <c r="Q739" s="67"/>
      <c r="R739" s="67"/>
      <c r="S739" s="67"/>
      <c r="T739" s="67"/>
      <c r="U739" s="67"/>
      <c r="V739" s="67"/>
      <c r="W739" s="67"/>
      <c r="X739" s="67"/>
      <c r="Y739" s="67"/>
    </row>
    <row r="740" spans="1:25" ht="15.75" customHeight="1" x14ac:dyDescent="0.2">
      <c r="A740" s="122"/>
      <c r="B740" s="122"/>
      <c r="C740" s="61"/>
      <c r="D740" s="67"/>
      <c r="E740" s="67"/>
      <c r="F740" s="67"/>
      <c r="G740" s="218"/>
      <c r="H740" s="410"/>
      <c r="I740" s="124"/>
      <c r="J740" s="218"/>
      <c r="K740" s="67"/>
      <c r="L740" s="67"/>
      <c r="M740" s="67"/>
      <c r="N740" s="67"/>
      <c r="O740" s="67"/>
      <c r="P740" s="67"/>
      <c r="Q740" s="67"/>
      <c r="R740" s="67"/>
      <c r="S740" s="67"/>
      <c r="T740" s="67"/>
      <c r="U740" s="67"/>
      <c r="V740" s="67"/>
      <c r="W740" s="67"/>
      <c r="X740" s="67"/>
      <c r="Y740" s="67"/>
    </row>
    <row r="741" spans="1:25" ht="15.75" customHeight="1" x14ac:dyDescent="0.2">
      <c r="A741" s="122"/>
      <c r="B741" s="122"/>
      <c r="C741" s="61"/>
      <c r="D741" s="67"/>
      <c r="E741" s="67"/>
      <c r="F741" s="67"/>
      <c r="G741" s="218"/>
      <c r="H741" s="410"/>
      <c r="I741" s="124"/>
      <c r="J741" s="218"/>
      <c r="K741" s="67"/>
      <c r="L741" s="67"/>
      <c r="M741" s="67"/>
      <c r="N741" s="67"/>
      <c r="O741" s="67"/>
      <c r="P741" s="67"/>
      <c r="Q741" s="67"/>
      <c r="R741" s="67"/>
      <c r="S741" s="67"/>
      <c r="T741" s="67"/>
      <c r="U741" s="67"/>
      <c r="V741" s="67"/>
      <c r="W741" s="67"/>
      <c r="X741" s="67"/>
      <c r="Y741" s="67"/>
    </row>
    <row r="742" spans="1:25" ht="15.75" customHeight="1" x14ac:dyDescent="0.2">
      <c r="A742" s="122"/>
      <c r="B742" s="122"/>
      <c r="C742" s="61"/>
      <c r="D742" s="67"/>
      <c r="E742" s="67"/>
      <c r="F742" s="67"/>
      <c r="G742" s="218"/>
      <c r="H742" s="410"/>
      <c r="I742" s="124"/>
      <c r="J742" s="218"/>
      <c r="K742" s="67"/>
      <c r="L742" s="67"/>
      <c r="M742" s="67"/>
      <c r="N742" s="67"/>
      <c r="O742" s="67"/>
      <c r="P742" s="67"/>
      <c r="Q742" s="67"/>
      <c r="R742" s="67"/>
      <c r="S742" s="67"/>
      <c r="T742" s="67"/>
      <c r="U742" s="67"/>
      <c r="V742" s="67"/>
      <c r="W742" s="67"/>
      <c r="X742" s="67"/>
      <c r="Y742" s="67"/>
    </row>
    <row r="743" spans="1:25" ht="15.75" customHeight="1" x14ac:dyDescent="0.2">
      <c r="A743" s="122"/>
      <c r="B743" s="122"/>
      <c r="C743" s="61"/>
      <c r="D743" s="67"/>
      <c r="E743" s="67"/>
      <c r="F743" s="67"/>
      <c r="G743" s="218"/>
      <c r="H743" s="410"/>
      <c r="I743" s="124"/>
      <c r="J743" s="218"/>
      <c r="K743" s="67"/>
      <c r="L743" s="67"/>
      <c r="M743" s="67"/>
      <c r="N743" s="67"/>
      <c r="O743" s="67"/>
      <c r="P743" s="67"/>
      <c r="Q743" s="67"/>
      <c r="R743" s="67"/>
      <c r="S743" s="67"/>
      <c r="T743" s="67"/>
      <c r="U743" s="67"/>
      <c r="V743" s="67"/>
      <c r="W743" s="67"/>
      <c r="X743" s="67"/>
      <c r="Y743" s="67"/>
    </row>
    <row r="744" spans="1:25" ht="15.75" customHeight="1" x14ac:dyDescent="0.2">
      <c r="A744" s="122"/>
      <c r="B744" s="122"/>
      <c r="C744" s="61"/>
      <c r="D744" s="67"/>
      <c r="E744" s="67"/>
      <c r="F744" s="67"/>
      <c r="G744" s="218"/>
      <c r="H744" s="410"/>
      <c r="I744" s="124"/>
      <c r="J744" s="218"/>
      <c r="K744" s="67"/>
      <c r="L744" s="67"/>
      <c r="M744" s="67"/>
      <c r="N744" s="67"/>
      <c r="O744" s="67"/>
      <c r="P744" s="67"/>
      <c r="Q744" s="67"/>
      <c r="R744" s="67"/>
      <c r="S744" s="67"/>
      <c r="T744" s="67"/>
      <c r="U744" s="67"/>
      <c r="V744" s="67"/>
      <c r="W744" s="67"/>
      <c r="X744" s="67"/>
      <c r="Y744" s="67"/>
    </row>
    <row r="745" spans="1:25" ht="15.75" customHeight="1" x14ac:dyDescent="0.2">
      <c r="A745" s="122"/>
      <c r="B745" s="122"/>
      <c r="C745" s="61"/>
      <c r="D745" s="67"/>
      <c r="E745" s="67"/>
      <c r="F745" s="67"/>
      <c r="G745" s="218"/>
      <c r="H745" s="410"/>
      <c r="I745" s="124"/>
      <c r="J745" s="218"/>
      <c r="K745" s="67"/>
      <c r="L745" s="67"/>
      <c r="M745" s="67"/>
      <c r="N745" s="67"/>
      <c r="O745" s="67"/>
      <c r="P745" s="67"/>
      <c r="Q745" s="67"/>
      <c r="R745" s="67"/>
      <c r="S745" s="67"/>
      <c r="T745" s="67"/>
      <c r="U745" s="67"/>
      <c r="V745" s="67"/>
      <c r="W745" s="67"/>
      <c r="X745" s="67"/>
      <c r="Y745" s="67"/>
    </row>
    <row r="746" spans="1:25" ht="15.75" customHeight="1" x14ac:dyDescent="0.2">
      <c r="A746" s="122"/>
      <c r="B746" s="122"/>
      <c r="C746" s="61"/>
      <c r="D746" s="67"/>
      <c r="E746" s="67"/>
      <c r="F746" s="67"/>
      <c r="G746" s="218"/>
      <c r="H746" s="410"/>
      <c r="I746" s="124"/>
      <c r="J746" s="218"/>
      <c r="K746" s="67"/>
      <c r="L746" s="67"/>
      <c r="M746" s="67"/>
      <c r="N746" s="67"/>
      <c r="O746" s="67"/>
      <c r="P746" s="67"/>
      <c r="Q746" s="67"/>
      <c r="R746" s="67"/>
      <c r="S746" s="67"/>
      <c r="T746" s="67"/>
      <c r="U746" s="67"/>
      <c r="V746" s="67"/>
      <c r="W746" s="67"/>
      <c r="X746" s="67"/>
      <c r="Y746" s="67"/>
    </row>
    <row r="747" spans="1:25" ht="15.75" customHeight="1" x14ac:dyDescent="0.2">
      <c r="A747" s="122"/>
      <c r="B747" s="122"/>
      <c r="C747" s="61"/>
      <c r="D747" s="67"/>
      <c r="E747" s="67"/>
      <c r="F747" s="67"/>
      <c r="G747" s="218"/>
      <c r="H747" s="410"/>
      <c r="I747" s="124"/>
      <c r="J747" s="218"/>
      <c r="K747" s="67"/>
      <c r="L747" s="67"/>
      <c r="M747" s="67"/>
      <c r="N747" s="67"/>
      <c r="O747" s="67"/>
      <c r="P747" s="67"/>
      <c r="Q747" s="67"/>
      <c r="R747" s="67"/>
      <c r="S747" s="67"/>
      <c r="T747" s="67"/>
      <c r="U747" s="67"/>
      <c r="V747" s="67"/>
      <c r="W747" s="67"/>
      <c r="X747" s="67"/>
      <c r="Y747" s="67"/>
    </row>
    <row r="748" spans="1:25" ht="15.75" customHeight="1" x14ac:dyDescent="0.2">
      <c r="A748" s="122"/>
      <c r="B748" s="122"/>
      <c r="C748" s="61"/>
      <c r="D748" s="67"/>
      <c r="E748" s="67"/>
      <c r="F748" s="67"/>
      <c r="G748" s="218"/>
      <c r="H748" s="410"/>
      <c r="I748" s="124"/>
      <c r="J748" s="218"/>
      <c r="K748" s="67"/>
      <c r="L748" s="67"/>
      <c r="M748" s="67"/>
      <c r="N748" s="67"/>
      <c r="O748" s="67"/>
      <c r="P748" s="67"/>
      <c r="Q748" s="67"/>
      <c r="R748" s="67"/>
      <c r="S748" s="67"/>
      <c r="T748" s="67"/>
      <c r="U748" s="67"/>
      <c r="V748" s="67"/>
      <c r="W748" s="67"/>
      <c r="X748" s="67"/>
      <c r="Y748" s="67"/>
    </row>
    <row r="749" spans="1:25" ht="15.75" customHeight="1" x14ac:dyDescent="0.2">
      <c r="A749" s="122"/>
      <c r="B749" s="122"/>
      <c r="C749" s="61"/>
      <c r="D749" s="67"/>
      <c r="E749" s="67"/>
      <c r="F749" s="67"/>
      <c r="G749" s="218"/>
      <c r="H749" s="410"/>
      <c r="I749" s="124"/>
      <c r="J749" s="218"/>
      <c r="K749" s="67"/>
      <c r="L749" s="67"/>
      <c r="M749" s="67"/>
      <c r="N749" s="67"/>
      <c r="O749" s="67"/>
      <c r="P749" s="67"/>
      <c r="Q749" s="67"/>
      <c r="R749" s="67"/>
      <c r="S749" s="67"/>
      <c r="T749" s="67"/>
      <c r="U749" s="67"/>
      <c r="V749" s="67"/>
      <c r="W749" s="67"/>
      <c r="X749" s="67"/>
      <c r="Y749" s="67"/>
    </row>
    <row r="750" spans="1:25" ht="15.75" customHeight="1" x14ac:dyDescent="0.2">
      <c r="A750" s="122"/>
      <c r="B750" s="122"/>
      <c r="C750" s="61"/>
      <c r="D750" s="67"/>
      <c r="E750" s="67"/>
      <c r="F750" s="67"/>
      <c r="G750" s="218"/>
      <c r="H750" s="410"/>
      <c r="I750" s="124"/>
      <c r="J750" s="218"/>
      <c r="K750" s="67"/>
      <c r="L750" s="67"/>
      <c r="M750" s="67"/>
      <c r="N750" s="67"/>
      <c r="O750" s="67"/>
      <c r="P750" s="67"/>
      <c r="Q750" s="67"/>
      <c r="R750" s="67"/>
      <c r="S750" s="67"/>
      <c r="T750" s="67"/>
      <c r="U750" s="67"/>
      <c r="V750" s="67"/>
      <c r="W750" s="67"/>
      <c r="X750" s="67"/>
      <c r="Y750" s="67"/>
    </row>
    <row r="751" spans="1:25" ht="15.75" customHeight="1" x14ac:dyDescent="0.2">
      <c r="A751" s="122"/>
      <c r="B751" s="122"/>
      <c r="C751" s="61"/>
      <c r="D751" s="67"/>
      <c r="E751" s="67"/>
      <c r="F751" s="67"/>
      <c r="G751" s="218"/>
      <c r="H751" s="410"/>
      <c r="I751" s="124"/>
      <c r="J751" s="218"/>
      <c r="K751" s="67"/>
      <c r="L751" s="67"/>
      <c r="M751" s="67"/>
      <c r="N751" s="67"/>
      <c r="O751" s="67"/>
      <c r="P751" s="67"/>
      <c r="Q751" s="67"/>
      <c r="R751" s="67"/>
      <c r="S751" s="67"/>
      <c r="T751" s="67"/>
      <c r="U751" s="67"/>
      <c r="V751" s="67"/>
      <c r="W751" s="67"/>
      <c r="X751" s="67"/>
      <c r="Y751" s="67"/>
    </row>
    <row r="752" spans="1:25" ht="15.75" customHeight="1" x14ac:dyDescent="0.2">
      <c r="A752" s="122"/>
      <c r="B752" s="122"/>
      <c r="C752" s="61"/>
      <c r="D752" s="67"/>
      <c r="E752" s="67"/>
      <c r="F752" s="67"/>
      <c r="G752" s="218"/>
      <c r="H752" s="410"/>
      <c r="I752" s="124"/>
      <c r="J752" s="218"/>
      <c r="K752" s="67"/>
      <c r="L752" s="67"/>
      <c r="M752" s="67"/>
      <c r="N752" s="67"/>
      <c r="O752" s="67"/>
      <c r="P752" s="67"/>
      <c r="Q752" s="67"/>
      <c r="R752" s="67"/>
      <c r="S752" s="67"/>
      <c r="T752" s="67"/>
      <c r="U752" s="67"/>
      <c r="V752" s="67"/>
      <c r="W752" s="67"/>
      <c r="X752" s="67"/>
      <c r="Y752" s="67"/>
    </row>
    <row r="753" spans="1:25" ht="15.75" customHeight="1" x14ac:dyDescent="0.2">
      <c r="A753" s="122"/>
      <c r="B753" s="122"/>
      <c r="C753" s="61"/>
      <c r="D753" s="67"/>
      <c r="E753" s="67"/>
      <c r="F753" s="67"/>
      <c r="G753" s="218"/>
      <c r="H753" s="410"/>
      <c r="I753" s="124"/>
      <c r="J753" s="218"/>
      <c r="K753" s="67"/>
      <c r="L753" s="67"/>
      <c r="M753" s="67"/>
      <c r="N753" s="67"/>
      <c r="O753" s="67"/>
      <c r="P753" s="67"/>
      <c r="Q753" s="67"/>
      <c r="R753" s="67"/>
      <c r="S753" s="67"/>
      <c r="T753" s="67"/>
      <c r="U753" s="67"/>
      <c r="V753" s="67"/>
      <c r="W753" s="67"/>
      <c r="X753" s="67"/>
      <c r="Y753" s="67"/>
    </row>
    <row r="754" spans="1:25" ht="15.75" customHeight="1" x14ac:dyDescent="0.2">
      <c r="A754" s="122"/>
      <c r="B754" s="122"/>
      <c r="C754" s="61"/>
      <c r="D754" s="67"/>
      <c r="E754" s="67"/>
      <c r="F754" s="67"/>
      <c r="G754" s="218"/>
      <c r="H754" s="410"/>
      <c r="I754" s="124"/>
      <c r="J754" s="218"/>
      <c r="K754" s="67"/>
      <c r="L754" s="67"/>
      <c r="M754" s="67"/>
      <c r="N754" s="67"/>
      <c r="O754" s="67"/>
      <c r="P754" s="67"/>
      <c r="Q754" s="67"/>
      <c r="R754" s="67"/>
      <c r="S754" s="67"/>
      <c r="T754" s="67"/>
      <c r="U754" s="67"/>
      <c r="V754" s="67"/>
      <c r="W754" s="67"/>
      <c r="X754" s="67"/>
      <c r="Y754" s="67"/>
    </row>
    <row r="755" spans="1:25" ht="15.75" customHeight="1" x14ac:dyDescent="0.2">
      <c r="A755" s="122"/>
      <c r="B755" s="122"/>
      <c r="C755" s="61"/>
      <c r="D755" s="67"/>
      <c r="E755" s="67"/>
      <c r="F755" s="67"/>
      <c r="G755" s="218"/>
      <c r="H755" s="410"/>
      <c r="I755" s="124"/>
      <c r="J755" s="218"/>
      <c r="K755" s="67"/>
      <c r="L755" s="67"/>
      <c r="M755" s="67"/>
      <c r="N755" s="67"/>
      <c r="O755" s="67"/>
      <c r="P755" s="67"/>
      <c r="Q755" s="67"/>
      <c r="R755" s="67"/>
      <c r="S755" s="67"/>
      <c r="T755" s="67"/>
      <c r="U755" s="67"/>
      <c r="V755" s="67"/>
      <c r="W755" s="67"/>
      <c r="X755" s="67"/>
      <c r="Y755" s="67"/>
    </row>
    <row r="756" spans="1:25" ht="15.75" customHeight="1" x14ac:dyDescent="0.2">
      <c r="A756" s="122"/>
      <c r="B756" s="122"/>
      <c r="C756" s="61"/>
      <c r="D756" s="67"/>
      <c r="E756" s="67"/>
      <c r="F756" s="67"/>
      <c r="G756" s="218"/>
      <c r="H756" s="410"/>
      <c r="I756" s="124"/>
      <c r="J756" s="218"/>
      <c r="K756" s="67"/>
      <c r="L756" s="67"/>
      <c r="M756" s="67"/>
      <c r="N756" s="67"/>
      <c r="O756" s="67"/>
      <c r="P756" s="67"/>
      <c r="Q756" s="67"/>
      <c r="R756" s="67"/>
      <c r="S756" s="67"/>
      <c r="T756" s="67"/>
      <c r="U756" s="67"/>
      <c r="V756" s="67"/>
      <c r="W756" s="67"/>
      <c r="X756" s="67"/>
      <c r="Y756" s="67"/>
    </row>
    <row r="757" spans="1:25" ht="15.75" customHeight="1" x14ac:dyDescent="0.2">
      <c r="A757" s="122"/>
      <c r="B757" s="122"/>
      <c r="C757" s="61"/>
      <c r="D757" s="67"/>
      <c r="E757" s="67"/>
      <c r="F757" s="67"/>
      <c r="G757" s="218"/>
      <c r="H757" s="410"/>
      <c r="I757" s="124"/>
      <c r="J757" s="218"/>
      <c r="K757" s="67"/>
      <c r="L757" s="67"/>
      <c r="M757" s="67"/>
      <c r="N757" s="67"/>
      <c r="O757" s="67"/>
      <c r="P757" s="67"/>
      <c r="Q757" s="67"/>
      <c r="R757" s="67"/>
      <c r="S757" s="67"/>
      <c r="T757" s="67"/>
      <c r="U757" s="67"/>
      <c r="V757" s="67"/>
      <c r="W757" s="67"/>
      <c r="X757" s="67"/>
      <c r="Y757" s="67"/>
    </row>
    <row r="758" spans="1:25" ht="15.75" customHeight="1" x14ac:dyDescent="0.2">
      <c r="A758" s="122"/>
      <c r="B758" s="122"/>
      <c r="C758" s="61"/>
      <c r="D758" s="67"/>
      <c r="E758" s="67"/>
      <c r="F758" s="67"/>
      <c r="G758" s="218"/>
      <c r="H758" s="410"/>
      <c r="I758" s="124"/>
      <c r="J758" s="218"/>
      <c r="K758" s="67"/>
      <c r="L758" s="67"/>
      <c r="M758" s="67"/>
      <c r="N758" s="67"/>
      <c r="O758" s="67"/>
      <c r="P758" s="67"/>
      <c r="Q758" s="67"/>
      <c r="R758" s="67"/>
      <c r="S758" s="67"/>
      <c r="T758" s="67"/>
      <c r="U758" s="67"/>
      <c r="V758" s="67"/>
      <c r="W758" s="67"/>
      <c r="X758" s="67"/>
      <c r="Y758" s="67"/>
    </row>
    <row r="759" spans="1:25" ht="15.75" customHeight="1" x14ac:dyDescent="0.2">
      <c r="A759" s="122"/>
      <c r="B759" s="122"/>
      <c r="C759" s="61"/>
      <c r="D759" s="67"/>
      <c r="E759" s="67"/>
      <c r="F759" s="67"/>
      <c r="G759" s="218"/>
      <c r="H759" s="410"/>
      <c r="I759" s="124"/>
      <c r="J759" s="218"/>
      <c r="K759" s="67"/>
      <c r="L759" s="67"/>
      <c r="M759" s="67"/>
      <c r="N759" s="67"/>
      <c r="O759" s="67"/>
      <c r="P759" s="67"/>
      <c r="Q759" s="67"/>
      <c r="R759" s="67"/>
      <c r="S759" s="67"/>
      <c r="T759" s="67"/>
      <c r="U759" s="67"/>
      <c r="V759" s="67"/>
      <c r="W759" s="67"/>
      <c r="X759" s="67"/>
      <c r="Y759" s="67"/>
    </row>
    <row r="760" spans="1:25" ht="15.75" customHeight="1" x14ac:dyDescent="0.2">
      <c r="A760" s="122"/>
      <c r="B760" s="122"/>
      <c r="C760" s="61"/>
      <c r="D760" s="67"/>
      <c r="E760" s="67"/>
      <c r="F760" s="67"/>
      <c r="G760" s="218"/>
      <c r="H760" s="410"/>
      <c r="I760" s="124"/>
      <c r="J760" s="218"/>
      <c r="K760" s="67"/>
      <c r="L760" s="67"/>
      <c r="M760" s="67"/>
      <c r="N760" s="67"/>
      <c r="O760" s="67"/>
      <c r="P760" s="67"/>
      <c r="Q760" s="67"/>
      <c r="R760" s="67"/>
      <c r="S760" s="67"/>
      <c r="T760" s="67"/>
      <c r="U760" s="67"/>
      <c r="V760" s="67"/>
      <c r="W760" s="67"/>
      <c r="X760" s="67"/>
      <c r="Y760" s="67"/>
    </row>
    <row r="761" spans="1:25" ht="15.75" customHeight="1" x14ac:dyDescent="0.2">
      <c r="A761" s="122"/>
      <c r="B761" s="122"/>
      <c r="C761" s="61"/>
      <c r="D761" s="67"/>
      <c r="E761" s="67"/>
      <c r="F761" s="67"/>
      <c r="G761" s="218"/>
      <c r="H761" s="410"/>
      <c r="I761" s="124"/>
      <c r="J761" s="218"/>
      <c r="K761" s="67"/>
      <c r="L761" s="67"/>
      <c r="M761" s="67"/>
      <c r="N761" s="67"/>
      <c r="O761" s="67"/>
      <c r="P761" s="67"/>
      <c r="Q761" s="67"/>
      <c r="R761" s="67"/>
      <c r="S761" s="67"/>
      <c r="T761" s="67"/>
      <c r="U761" s="67"/>
      <c r="V761" s="67"/>
      <c r="W761" s="67"/>
      <c r="X761" s="67"/>
      <c r="Y761" s="67"/>
    </row>
    <row r="762" spans="1:25" ht="15.75" customHeight="1" x14ac:dyDescent="0.2">
      <c r="A762" s="122"/>
      <c r="B762" s="122"/>
      <c r="C762" s="61"/>
      <c r="D762" s="67"/>
      <c r="E762" s="67"/>
      <c r="F762" s="67"/>
      <c r="G762" s="218"/>
      <c r="H762" s="410"/>
      <c r="I762" s="124"/>
      <c r="J762" s="218"/>
      <c r="K762" s="67"/>
      <c r="L762" s="67"/>
      <c r="M762" s="67"/>
      <c r="N762" s="67"/>
      <c r="O762" s="67"/>
      <c r="P762" s="67"/>
      <c r="Q762" s="67"/>
      <c r="R762" s="67"/>
      <c r="S762" s="67"/>
      <c r="T762" s="67"/>
      <c r="U762" s="67"/>
      <c r="V762" s="67"/>
      <c r="W762" s="67"/>
      <c r="X762" s="67"/>
      <c r="Y762" s="67"/>
    </row>
    <row r="763" spans="1:25" ht="15.75" customHeight="1" x14ac:dyDescent="0.2">
      <c r="A763" s="122"/>
      <c r="B763" s="122"/>
      <c r="C763" s="61"/>
      <c r="D763" s="67"/>
      <c r="E763" s="67"/>
      <c r="F763" s="67"/>
      <c r="G763" s="218"/>
      <c r="H763" s="410"/>
      <c r="I763" s="124"/>
      <c r="J763" s="218"/>
      <c r="K763" s="67"/>
      <c r="L763" s="67"/>
      <c r="M763" s="67"/>
      <c r="N763" s="67"/>
      <c r="O763" s="67"/>
      <c r="P763" s="67"/>
      <c r="Q763" s="67"/>
      <c r="R763" s="67"/>
      <c r="S763" s="67"/>
      <c r="T763" s="67"/>
      <c r="U763" s="67"/>
      <c r="V763" s="67"/>
      <c r="W763" s="67"/>
      <c r="X763" s="67"/>
      <c r="Y763" s="67"/>
    </row>
    <row r="764" spans="1:25" ht="15.75" customHeight="1" x14ac:dyDescent="0.2">
      <c r="A764" s="122"/>
      <c r="B764" s="122"/>
      <c r="C764" s="61"/>
      <c r="D764" s="67"/>
      <c r="E764" s="67"/>
      <c r="F764" s="67"/>
      <c r="G764" s="218"/>
      <c r="H764" s="410"/>
      <c r="I764" s="124"/>
      <c r="J764" s="218"/>
      <c r="K764" s="67"/>
      <c r="L764" s="67"/>
      <c r="M764" s="67"/>
      <c r="N764" s="67"/>
      <c r="O764" s="67"/>
      <c r="P764" s="67"/>
      <c r="Q764" s="67"/>
      <c r="R764" s="67"/>
      <c r="S764" s="67"/>
      <c r="T764" s="67"/>
      <c r="U764" s="67"/>
      <c r="V764" s="67"/>
      <c r="W764" s="67"/>
      <c r="X764" s="67"/>
      <c r="Y764" s="67"/>
    </row>
    <row r="765" spans="1:25" ht="15.75" customHeight="1" x14ac:dyDescent="0.2">
      <c r="A765" s="122"/>
      <c r="B765" s="122"/>
      <c r="C765" s="61"/>
      <c r="D765" s="67"/>
      <c r="E765" s="67"/>
      <c r="F765" s="67"/>
      <c r="G765" s="218"/>
      <c r="H765" s="410"/>
      <c r="I765" s="124"/>
      <c r="J765" s="218"/>
      <c r="K765" s="67"/>
      <c r="L765" s="67"/>
      <c r="M765" s="67"/>
      <c r="N765" s="67"/>
      <c r="O765" s="67"/>
      <c r="P765" s="67"/>
      <c r="Q765" s="67"/>
      <c r="R765" s="67"/>
      <c r="S765" s="67"/>
      <c r="T765" s="67"/>
      <c r="U765" s="67"/>
      <c r="V765" s="67"/>
      <c r="W765" s="67"/>
      <c r="X765" s="67"/>
      <c r="Y765" s="67"/>
    </row>
    <row r="766" spans="1:25" ht="15.75" customHeight="1" x14ac:dyDescent="0.2">
      <c r="A766" s="122"/>
      <c r="B766" s="122"/>
      <c r="C766" s="61"/>
      <c r="D766" s="67"/>
      <c r="E766" s="67"/>
      <c r="F766" s="67"/>
      <c r="G766" s="218"/>
      <c r="H766" s="410"/>
      <c r="I766" s="124"/>
      <c r="J766" s="218"/>
      <c r="K766" s="67"/>
      <c r="L766" s="67"/>
      <c r="M766" s="67"/>
      <c r="N766" s="67"/>
      <c r="O766" s="67"/>
      <c r="P766" s="67"/>
      <c r="Q766" s="67"/>
      <c r="R766" s="67"/>
      <c r="S766" s="67"/>
      <c r="T766" s="67"/>
      <c r="U766" s="67"/>
      <c r="V766" s="67"/>
      <c r="W766" s="67"/>
      <c r="X766" s="67"/>
      <c r="Y766" s="67"/>
    </row>
    <row r="767" spans="1:25" ht="15.75" customHeight="1" x14ac:dyDescent="0.2">
      <c r="A767" s="122"/>
      <c r="B767" s="122"/>
      <c r="C767" s="61"/>
      <c r="D767" s="67"/>
      <c r="E767" s="67"/>
      <c r="F767" s="67"/>
      <c r="G767" s="218"/>
      <c r="H767" s="410"/>
      <c r="I767" s="124"/>
      <c r="J767" s="218"/>
      <c r="K767" s="67"/>
      <c r="L767" s="67"/>
      <c r="M767" s="67"/>
      <c r="N767" s="67"/>
      <c r="O767" s="67"/>
      <c r="P767" s="67"/>
      <c r="Q767" s="67"/>
      <c r="R767" s="67"/>
      <c r="S767" s="67"/>
      <c r="T767" s="67"/>
      <c r="U767" s="67"/>
      <c r="V767" s="67"/>
      <c r="W767" s="67"/>
      <c r="X767" s="67"/>
      <c r="Y767" s="67"/>
    </row>
    <row r="768" spans="1:25" ht="15.75" customHeight="1" x14ac:dyDescent="0.2">
      <c r="A768" s="122"/>
      <c r="B768" s="122"/>
      <c r="C768" s="61"/>
      <c r="D768" s="67"/>
      <c r="E768" s="67"/>
      <c r="F768" s="67"/>
      <c r="G768" s="218"/>
      <c r="H768" s="410"/>
      <c r="I768" s="124"/>
      <c r="J768" s="218"/>
      <c r="K768" s="67"/>
      <c r="L768" s="67"/>
      <c r="M768" s="67"/>
      <c r="N768" s="67"/>
      <c r="O768" s="67"/>
      <c r="P768" s="67"/>
      <c r="Q768" s="67"/>
      <c r="R768" s="67"/>
      <c r="S768" s="67"/>
      <c r="T768" s="67"/>
      <c r="U768" s="67"/>
      <c r="V768" s="67"/>
      <c r="W768" s="67"/>
      <c r="X768" s="67"/>
      <c r="Y768" s="67"/>
    </row>
    <row r="769" spans="1:25" ht="15.75" customHeight="1" x14ac:dyDescent="0.2">
      <c r="A769" s="122"/>
      <c r="B769" s="122"/>
      <c r="C769" s="61"/>
      <c r="D769" s="67"/>
      <c r="E769" s="67"/>
      <c r="F769" s="67"/>
      <c r="G769" s="218"/>
      <c r="H769" s="410"/>
      <c r="I769" s="124"/>
      <c r="J769" s="218"/>
      <c r="K769" s="67"/>
      <c r="L769" s="67"/>
      <c r="M769" s="67"/>
      <c r="N769" s="67"/>
      <c r="O769" s="67"/>
      <c r="P769" s="67"/>
      <c r="Q769" s="67"/>
      <c r="R769" s="67"/>
      <c r="S769" s="67"/>
      <c r="T769" s="67"/>
      <c r="U769" s="67"/>
      <c r="V769" s="67"/>
      <c r="W769" s="67"/>
      <c r="X769" s="67"/>
      <c r="Y769" s="67"/>
    </row>
    <row r="770" spans="1:25" ht="15.75" customHeight="1" x14ac:dyDescent="0.2">
      <c r="A770" s="122"/>
      <c r="B770" s="122"/>
      <c r="C770" s="61"/>
      <c r="D770" s="67"/>
      <c r="E770" s="67"/>
      <c r="F770" s="67"/>
      <c r="G770" s="218"/>
      <c r="H770" s="410"/>
      <c r="I770" s="124"/>
      <c r="J770" s="218"/>
      <c r="K770" s="67"/>
      <c r="L770" s="67"/>
      <c r="M770" s="67"/>
      <c r="N770" s="67"/>
      <c r="O770" s="67"/>
      <c r="P770" s="67"/>
      <c r="Q770" s="67"/>
      <c r="R770" s="67"/>
      <c r="S770" s="67"/>
      <c r="T770" s="67"/>
      <c r="U770" s="67"/>
      <c r="V770" s="67"/>
      <c r="W770" s="67"/>
      <c r="X770" s="67"/>
      <c r="Y770" s="67"/>
    </row>
    <row r="771" spans="1:25" ht="15.75" customHeight="1" x14ac:dyDescent="0.2">
      <c r="A771" s="122"/>
      <c r="B771" s="122"/>
      <c r="C771" s="61"/>
      <c r="D771" s="67"/>
      <c r="E771" s="67"/>
      <c r="F771" s="67"/>
      <c r="G771" s="218"/>
      <c r="H771" s="410"/>
      <c r="I771" s="124"/>
      <c r="J771" s="218"/>
      <c r="K771" s="67"/>
      <c r="L771" s="67"/>
      <c r="M771" s="67"/>
      <c r="N771" s="67"/>
      <c r="O771" s="67"/>
      <c r="P771" s="67"/>
      <c r="Q771" s="67"/>
      <c r="R771" s="67"/>
      <c r="S771" s="67"/>
      <c r="T771" s="67"/>
      <c r="U771" s="67"/>
      <c r="V771" s="67"/>
      <c r="W771" s="67"/>
      <c r="X771" s="67"/>
      <c r="Y771" s="67"/>
    </row>
    <row r="772" spans="1:25" ht="15.75" customHeight="1" x14ac:dyDescent="0.2">
      <c r="A772" s="122"/>
      <c r="B772" s="122"/>
      <c r="C772" s="61"/>
      <c r="D772" s="67"/>
      <c r="E772" s="67"/>
      <c r="F772" s="67"/>
      <c r="G772" s="218"/>
      <c r="H772" s="410"/>
      <c r="I772" s="124"/>
      <c r="J772" s="218"/>
      <c r="K772" s="67"/>
      <c r="L772" s="67"/>
      <c r="M772" s="67"/>
      <c r="N772" s="67"/>
      <c r="O772" s="67"/>
      <c r="P772" s="67"/>
      <c r="Q772" s="67"/>
      <c r="R772" s="67"/>
      <c r="S772" s="67"/>
      <c r="T772" s="67"/>
      <c r="U772" s="67"/>
      <c r="V772" s="67"/>
      <c r="W772" s="67"/>
      <c r="X772" s="67"/>
      <c r="Y772" s="67"/>
    </row>
    <row r="773" spans="1:25" ht="15.75" customHeight="1" x14ac:dyDescent="0.2">
      <c r="A773" s="122"/>
      <c r="B773" s="122"/>
      <c r="C773" s="61"/>
      <c r="D773" s="67"/>
      <c r="E773" s="67"/>
      <c r="F773" s="67"/>
      <c r="G773" s="218"/>
      <c r="H773" s="410"/>
      <c r="I773" s="124"/>
      <c r="J773" s="218"/>
      <c r="K773" s="67"/>
      <c r="L773" s="67"/>
      <c r="M773" s="67"/>
      <c r="N773" s="67"/>
      <c r="O773" s="67"/>
      <c r="P773" s="67"/>
      <c r="Q773" s="67"/>
      <c r="R773" s="67"/>
      <c r="S773" s="67"/>
      <c r="T773" s="67"/>
      <c r="U773" s="67"/>
      <c r="V773" s="67"/>
      <c r="W773" s="67"/>
      <c r="X773" s="67"/>
      <c r="Y773" s="67"/>
    </row>
    <row r="774" spans="1:25" ht="15.75" customHeight="1" x14ac:dyDescent="0.2">
      <c r="A774" s="122"/>
      <c r="B774" s="122"/>
      <c r="C774" s="61"/>
      <c r="D774" s="67"/>
      <c r="E774" s="67"/>
      <c r="F774" s="67"/>
      <c r="G774" s="218"/>
      <c r="H774" s="410"/>
      <c r="I774" s="124"/>
      <c r="J774" s="218"/>
      <c r="K774" s="67"/>
      <c r="L774" s="67"/>
      <c r="M774" s="67"/>
      <c r="N774" s="67"/>
      <c r="O774" s="67"/>
      <c r="P774" s="67"/>
      <c r="Q774" s="67"/>
      <c r="R774" s="67"/>
      <c r="S774" s="67"/>
      <c r="T774" s="67"/>
      <c r="U774" s="67"/>
      <c r="V774" s="67"/>
      <c r="W774" s="67"/>
      <c r="X774" s="67"/>
      <c r="Y774" s="67"/>
    </row>
    <row r="775" spans="1:25" ht="15.75" customHeight="1" x14ac:dyDescent="0.2">
      <c r="A775" s="122"/>
      <c r="B775" s="122"/>
      <c r="C775" s="61"/>
      <c r="D775" s="67"/>
      <c r="E775" s="67"/>
      <c r="F775" s="67"/>
      <c r="G775" s="218"/>
      <c r="H775" s="410"/>
      <c r="I775" s="124"/>
      <c r="J775" s="218"/>
      <c r="K775" s="67"/>
      <c r="L775" s="67"/>
      <c r="M775" s="67"/>
      <c r="N775" s="67"/>
      <c r="O775" s="67"/>
      <c r="P775" s="67"/>
      <c r="Q775" s="67"/>
      <c r="R775" s="67"/>
      <c r="S775" s="67"/>
      <c r="T775" s="67"/>
      <c r="U775" s="67"/>
      <c r="V775" s="67"/>
      <c r="W775" s="67"/>
      <c r="X775" s="67"/>
      <c r="Y775" s="67"/>
    </row>
    <row r="776" spans="1:25" ht="15.75" customHeight="1" x14ac:dyDescent="0.2">
      <c r="A776" s="122"/>
      <c r="B776" s="122"/>
      <c r="C776" s="61"/>
      <c r="D776" s="67"/>
      <c r="E776" s="67"/>
      <c r="F776" s="67"/>
      <c r="G776" s="218"/>
      <c r="H776" s="410"/>
      <c r="I776" s="124"/>
      <c r="J776" s="218"/>
      <c r="K776" s="67"/>
      <c r="L776" s="67"/>
      <c r="M776" s="67"/>
      <c r="N776" s="67"/>
      <c r="O776" s="67"/>
      <c r="P776" s="67"/>
      <c r="Q776" s="67"/>
      <c r="R776" s="67"/>
      <c r="S776" s="67"/>
      <c r="T776" s="67"/>
      <c r="U776" s="67"/>
      <c r="V776" s="67"/>
      <c r="W776" s="67"/>
      <c r="X776" s="67"/>
      <c r="Y776" s="67"/>
    </row>
    <row r="777" spans="1:25" ht="15.75" customHeight="1" x14ac:dyDescent="0.2">
      <c r="A777" s="122"/>
      <c r="B777" s="122"/>
      <c r="C777" s="61"/>
      <c r="D777" s="67"/>
      <c r="E777" s="67"/>
      <c r="F777" s="67"/>
      <c r="G777" s="218"/>
      <c r="H777" s="410"/>
      <c r="I777" s="124"/>
      <c r="J777" s="218"/>
      <c r="K777" s="67"/>
      <c r="L777" s="67"/>
      <c r="M777" s="67"/>
      <c r="N777" s="67"/>
      <c r="O777" s="67"/>
      <c r="P777" s="67"/>
      <c r="Q777" s="67"/>
      <c r="R777" s="67"/>
      <c r="S777" s="67"/>
      <c r="T777" s="67"/>
      <c r="U777" s="67"/>
      <c r="V777" s="67"/>
      <c r="W777" s="67"/>
      <c r="X777" s="67"/>
      <c r="Y777" s="67"/>
    </row>
    <row r="778" spans="1:25" ht="15.75" customHeight="1" x14ac:dyDescent="0.2">
      <c r="A778" s="122"/>
      <c r="B778" s="122"/>
      <c r="C778" s="61"/>
      <c r="D778" s="67"/>
      <c r="E778" s="67"/>
      <c r="F778" s="67"/>
      <c r="G778" s="218"/>
      <c r="H778" s="410"/>
      <c r="I778" s="124"/>
      <c r="J778" s="218"/>
      <c r="K778" s="67"/>
      <c r="L778" s="67"/>
      <c r="M778" s="67"/>
      <c r="N778" s="67"/>
      <c r="O778" s="67"/>
      <c r="P778" s="67"/>
      <c r="Q778" s="67"/>
      <c r="R778" s="67"/>
      <c r="S778" s="67"/>
      <c r="T778" s="67"/>
      <c r="U778" s="67"/>
      <c r="V778" s="67"/>
      <c r="W778" s="67"/>
      <c r="X778" s="67"/>
      <c r="Y778" s="67"/>
    </row>
    <row r="779" spans="1:25" ht="15.75" customHeight="1" x14ac:dyDescent="0.2">
      <c r="A779" s="122"/>
      <c r="B779" s="122"/>
      <c r="C779" s="61"/>
      <c r="D779" s="67"/>
      <c r="E779" s="67"/>
      <c r="F779" s="67"/>
      <c r="G779" s="218"/>
      <c r="H779" s="410"/>
      <c r="I779" s="124"/>
      <c r="J779" s="218"/>
      <c r="K779" s="67"/>
      <c r="L779" s="67"/>
      <c r="M779" s="67"/>
      <c r="N779" s="67"/>
      <c r="O779" s="67"/>
      <c r="P779" s="67"/>
      <c r="Q779" s="67"/>
      <c r="R779" s="67"/>
      <c r="S779" s="67"/>
      <c r="T779" s="67"/>
      <c r="U779" s="67"/>
      <c r="V779" s="67"/>
      <c r="W779" s="67"/>
      <c r="X779" s="67"/>
      <c r="Y779" s="67"/>
    </row>
    <row r="780" spans="1:25" ht="15.75" customHeight="1" x14ac:dyDescent="0.2">
      <c r="A780" s="122"/>
      <c r="B780" s="122"/>
      <c r="C780" s="61"/>
      <c r="D780" s="67"/>
      <c r="E780" s="67"/>
      <c r="F780" s="67"/>
      <c r="G780" s="218"/>
      <c r="H780" s="410"/>
      <c r="I780" s="124"/>
      <c r="J780" s="218"/>
      <c r="K780" s="67"/>
      <c r="L780" s="67"/>
      <c r="M780" s="67"/>
      <c r="N780" s="67"/>
      <c r="O780" s="67"/>
      <c r="P780" s="67"/>
      <c r="Q780" s="67"/>
      <c r="R780" s="67"/>
      <c r="S780" s="67"/>
      <c r="T780" s="67"/>
      <c r="U780" s="67"/>
      <c r="V780" s="67"/>
      <c r="W780" s="67"/>
      <c r="X780" s="67"/>
      <c r="Y780" s="67"/>
    </row>
    <row r="781" spans="1:25" ht="15.75" customHeight="1" x14ac:dyDescent="0.2">
      <c r="A781" s="122"/>
      <c r="B781" s="122"/>
      <c r="C781" s="61"/>
      <c r="D781" s="67"/>
      <c r="E781" s="67"/>
      <c r="F781" s="67"/>
      <c r="G781" s="218"/>
      <c r="H781" s="410"/>
      <c r="I781" s="124"/>
      <c r="J781" s="218"/>
      <c r="K781" s="67"/>
      <c r="L781" s="67"/>
      <c r="M781" s="67"/>
      <c r="N781" s="67"/>
      <c r="O781" s="67"/>
      <c r="P781" s="67"/>
      <c r="Q781" s="67"/>
      <c r="R781" s="67"/>
      <c r="S781" s="67"/>
      <c r="T781" s="67"/>
      <c r="U781" s="67"/>
      <c r="V781" s="67"/>
      <c r="W781" s="67"/>
      <c r="X781" s="67"/>
      <c r="Y781" s="67"/>
    </row>
    <row r="782" spans="1:25" ht="15.75" customHeight="1" x14ac:dyDescent="0.2">
      <c r="A782" s="122"/>
      <c r="B782" s="122"/>
      <c r="C782" s="61"/>
      <c r="D782" s="67"/>
      <c r="E782" s="67"/>
      <c r="F782" s="67"/>
      <c r="G782" s="218"/>
      <c r="H782" s="410"/>
      <c r="I782" s="124"/>
      <c r="J782" s="218"/>
      <c r="K782" s="67"/>
      <c r="L782" s="67"/>
      <c r="M782" s="67"/>
      <c r="N782" s="67"/>
      <c r="O782" s="67"/>
      <c r="P782" s="67"/>
      <c r="Q782" s="67"/>
      <c r="R782" s="67"/>
      <c r="S782" s="67"/>
      <c r="T782" s="67"/>
      <c r="U782" s="67"/>
      <c r="V782" s="67"/>
      <c r="W782" s="67"/>
      <c r="X782" s="67"/>
      <c r="Y782" s="67"/>
    </row>
    <row r="783" spans="1:25" ht="15.75" customHeight="1" x14ac:dyDescent="0.2">
      <c r="A783" s="122"/>
      <c r="B783" s="122"/>
      <c r="C783" s="61"/>
      <c r="D783" s="67"/>
      <c r="E783" s="67"/>
      <c r="F783" s="67"/>
      <c r="G783" s="218"/>
      <c r="H783" s="410"/>
      <c r="I783" s="124"/>
      <c r="J783" s="218"/>
      <c r="K783" s="67"/>
      <c r="L783" s="67"/>
      <c r="M783" s="67"/>
      <c r="N783" s="67"/>
      <c r="O783" s="67"/>
      <c r="P783" s="67"/>
      <c r="Q783" s="67"/>
      <c r="R783" s="67"/>
      <c r="S783" s="67"/>
      <c r="T783" s="67"/>
      <c r="U783" s="67"/>
      <c r="V783" s="67"/>
      <c r="W783" s="67"/>
      <c r="X783" s="67"/>
      <c r="Y783" s="67"/>
    </row>
    <row r="784" spans="1:25" ht="15.75" customHeight="1" x14ac:dyDescent="0.2">
      <c r="A784" s="122"/>
      <c r="B784" s="122"/>
      <c r="C784" s="61"/>
      <c r="D784" s="67"/>
      <c r="E784" s="67"/>
      <c r="F784" s="67"/>
      <c r="G784" s="218"/>
      <c r="H784" s="410"/>
      <c r="I784" s="124"/>
      <c r="J784" s="218"/>
      <c r="K784" s="67"/>
      <c r="L784" s="67"/>
      <c r="M784" s="67"/>
      <c r="N784" s="67"/>
      <c r="O784" s="67"/>
      <c r="P784" s="67"/>
      <c r="Q784" s="67"/>
      <c r="R784" s="67"/>
      <c r="S784" s="67"/>
      <c r="T784" s="67"/>
      <c r="U784" s="67"/>
      <c r="V784" s="67"/>
      <c r="W784" s="67"/>
      <c r="X784" s="67"/>
      <c r="Y784" s="67"/>
    </row>
    <row r="785" spans="1:25" ht="15.75" customHeight="1" x14ac:dyDescent="0.2">
      <c r="A785" s="122"/>
      <c r="B785" s="122"/>
      <c r="C785" s="61"/>
      <c r="D785" s="67"/>
      <c r="E785" s="67"/>
      <c r="F785" s="67"/>
      <c r="G785" s="218"/>
      <c r="H785" s="410"/>
      <c r="I785" s="124"/>
      <c r="J785" s="218"/>
      <c r="K785" s="67"/>
      <c r="L785" s="67"/>
      <c r="M785" s="67"/>
      <c r="N785" s="67"/>
      <c r="O785" s="67"/>
      <c r="P785" s="67"/>
      <c r="Q785" s="67"/>
      <c r="R785" s="67"/>
      <c r="S785" s="67"/>
      <c r="T785" s="67"/>
      <c r="U785" s="67"/>
      <c r="V785" s="67"/>
      <c r="W785" s="67"/>
      <c r="X785" s="67"/>
      <c r="Y785" s="67"/>
    </row>
    <row r="786" spans="1:25" ht="15.75" customHeight="1" x14ac:dyDescent="0.2">
      <c r="A786" s="122"/>
      <c r="B786" s="122"/>
      <c r="C786" s="61"/>
      <c r="D786" s="67"/>
      <c r="E786" s="67"/>
      <c r="F786" s="67"/>
      <c r="G786" s="218"/>
      <c r="H786" s="410"/>
      <c r="I786" s="124"/>
      <c r="J786" s="218"/>
      <c r="K786" s="67"/>
      <c r="L786" s="67"/>
      <c r="M786" s="67"/>
      <c r="N786" s="67"/>
      <c r="O786" s="67"/>
      <c r="P786" s="67"/>
      <c r="Q786" s="67"/>
      <c r="R786" s="67"/>
      <c r="S786" s="67"/>
      <c r="T786" s="67"/>
      <c r="U786" s="67"/>
      <c r="V786" s="67"/>
      <c r="W786" s="67"/>
      <c r="X786" s="67"/>
      <c r="Y786" s="67"/>
    </row>
    <row r="787" spans="1:25" ht="15.75" customHeight="1" x14ac:dyDescent="0.2">
      <c r="A787" s="122"/>
      <c r="B787" s="122"/>
      <c r="C787" s="61"/>
      <c r="D787" s="67"/>
      <c r="E787" s="67"/>
      <c r="F787" s="67"/>
      <c r="G787" s="218"/>
      <c r="H787" s="410"/>
      <c r="I787" s="124"/>
      <c r="J787" s="218"/>
      <c r="K787" s="67"/>
      <c r="L787" s="67"/>
      <c r="M787" s="67"/>
      <c r="N787" s="67"/>
      <c r="O787" s="67"/>
      <c r="P787" s="67"/>
      <c r="Q787" s="67"/>
      <c r="R787" s="67"/>
      <c r="S787" s="67"/>
      <c r="T787" s="67"/>
      <c r="U787" s="67"/>
      <c r="V787" s="67"/>
      <c r="W787" s="67"/>
      <c r="X787" s="67"/>
      <c r="Y787" s="67"/>
    </row>
    <row r="788" spans="1:25" ht="15.75" customHeight="1" x14ac:dyDescent="0.2">
      <c r="A788" s="122"/>
      <c r="B788" s="122"/>
      <c r="C788" s="61"/>
      <c r="D788" s="67"/>
      <c r="E788" s="67"/>
      <c r="F788" s="67"/>
      <c r="G788" s="218"/>
      <c r="H788" s="410"/>
      <c r="I788" s="124"/>
      <c r="J788" s="218"/>
      <c r="K788" s="67"/>
      <c r="L788" s="67"/>
      <c r="M788" s="67"/>
      <c r="N788" s="67"/>
      <c r="O788" s="67"/>
      <c r="P788" s="67"/>
      <c r="Q788" s="67"/>
      <c r="R788" s="67"/>
      <c r="S788" s="67"/>
      <c r="T788" s="67"/>
      <c r="U788" s="67"/>
      <c r="V788" s="67"/>
      <c r="W788" s="67"/>
      <c r="X788" s="67"/>
      <c r="Y788" s="67"/>
    </row>
    <row r="789" spans="1:25" ht="15.75" customHeight="1" x14ac:dyDescent="0.2">
      <c r="A789" s="122"/>
      <c r="B789" s="122"/>
      <c r="C789" s="61"/>
      <c r="D789" s="67"/>
      <c r="E789" s="67"/>
      <c r="F789" s="67"/>
      <c r="G789" s="218"/>
      <c r="H789" s="410"/>
      <c r="I789" s="124"/>
      <c r="J789" s="218"/>
      <c r="K789" s="67"/>
      <c r="L789" s="67"/>
      <c r="M789" s="67"/>
      <c r="N789" s="67"/>
      <c r="O789" s="67"/>
      <c r="P789" s="67"/>
      <c r="Q789" s="67"/>
      <c r="R789" s="67"/>
      <c r="S789" s="67"/>
      <c r="T789" s="67"/>
      <c r="U789" s="67"/>
      <c r="V789" s="67"/>
      <c r="W789" s="67"/>
      <c r="X789" s="67"/>
      <c r="Y789" s="67"/>
    </row>
    <row r="790" spans="1:25" ht="15.75" customHeight="1" x14ac:dyDescent="0.2">
      <c r="A790" s="122"/>
      <c r="B790" s="122"/>
      <c r="C790" s="61"/>
      <c r="D790" s="67"/>
      <c r="E790" s="67"/>
      <c r="F790" s="67"/>
      <c r="G790" s="218"/>
      <c r="H790" s="410"/>
      <c r="I790" s="124"/>
      <c r="J790" s="218"/>
      <c r="K790" s="67"/>
      <c r="L790" s="67"/>
      <c r="M790" s="67"/>
      <c r="N790" s="67"/>
      <c r="O790" s="67"/>
      <c r="P790" s="67"/>
      <c r="Q790" s="67"/>
      <c r="R790" s="67"/>
      <c r="S790" s="67"/>
      <c r="T790" s="67"/>
      <c r="U790" s="67"/>
      <c r="V790" s="67"/>
      <c r="W790" s="67"/>
      <c r="X790" s="67"/>
      <c r="Y790" s="67"/>
    </row>
    <row r="791" spans="1:25" ht="15.75" customHeight="1" x14ac:dyDescent="0.2">
      <c r="A791" s="122"/>
      <c r="B791" s="122"/>
      <c r="C791" s="61"/>
      <c r="D791" s="67"/>
      <c r="E791" s="67"/>
      <c r="F791" s="67"/>
      <c r="G791" s="218"/>
      <c r="H791" s="410"/>
      <c r="I791" s="124"/>
      <c r="J791" s="218"/>
      <c r="K791" s="67"/>
      <c r="L791" s="67"/>
      <c r="M791" s="67"/>
      <c r="N791" s="67"/>
      <c r="O791" s="67"/>
      <c r="P791" s="67"/>
      <c r="Q791" s="67"/>
      <c r="R791" s="67"/>
      <c r="S791" s="67"/>
      <c r="T791" s="67"/>
      <c r="U791" s="67"/>
      <c r="V791" s="67"/>
      <c r="W791" s="67"/>
      <c r="X791" s="67"/>
      <c r="Y791" s="67"/>
    </row>
    <row r="792" spans="1:25" ht="15.75" customHeight="1" x14ac:dyDescent="0.2">
      <c r="A792" s="122"/>
      <c r="B792" s="122"/>
      <c r="C792" s="61"/>
      <c r="D792" s="67"/>
      <c r="E792" s="67"/>
      <c r="F792" s="67"/>
      <c r="G792" s="218"/>
      <c r="H792" s="410"/>
      <c r="I792" s="124"/>
      <c r="J792" s="218"/>
      <c r="K792" s="67"/>
      <c r="L792" s="67"/>
      <c r="M792" s="67"/>
      <c r="N792" s="67"/>
      <c r="O792" s="67"/>
      <c r="P792" s="67"/>
      <c r="Q792" s="67"/>
      <c r="R792" s="67"/>
      <c r="S792" s="67"/>
      <c r="T792" s="67"/>
      <c r="U792" s="67"/>
      <c r="V792" s="67"/>
      <c r="W792" s="67"/>
      <c r="X792" s="67"/>
      <c r="Y792" s="67"/>
    </row>
    <row r="793" spans="1:25" ht="15.75" customHeight="1" x14ac:dyDescent="0.2">
      <c r="A793" s="122"/>
      <c r="B793" s="122"/>
      <c r="C793" s="61"/>
      <c r="D793" s="67"/>
      <c r="E793" s="67"/>
      <c r="F793" s="67"/>
      <c r="G793" s="218"/>
      <c r="H793" s="410"/>
      <c r="I793" s="124"/>
      <c r="J793" s="218"/>
      <c r="K793" s="67"/>
      <c r="L793" s="67"/>
      <c r="M793" s="67"/>
      <c r="N793" s="67"/>
      <c r="O793" s="67"/>
      <c r="P793" s="67"/>
      <c r="Q793" s="67"/>
      <c r="R793" s="67"/>
      <c r="S793" s="67"/>
      <c r="T793" s="67"/>
      <c r="U793" s="67"/>
      <c r="V793" s="67"/>
      <c r="W793" s="67"/>
      <c r="X793" s="67"/>
      <c r="Y793" s="67"/>
    </row>
    <row r="794" spans="1:25" ht="15.75" customHeight="1" x14ac:dyDescent="0.2">
      <c r="A794" s="122"/>
      <c r="B794" s="122"/>
      <c r="C794" s="61"/>
      <c r="D794" s="67"/>
      <c r="E794" s="67"/>
      <c r="F794" s="67"/>
      <c r="G794" s="218"/>
      <c r="H794" s="410"/>
      <c r="I794" s="124"/>
      <c r="J794" s="218"/>
      <c r="K794" s="67"/>
      <c r="L794" s="67"/>
      <c r="M794" s="67"/>
      <c r="N794" s="67"/>
      <c r="O794" s="67"/>
      <c r="P794" s="67"/>
      <c r="Q794" s="67"/>
      <c r="R794" s="67"/>
      <c r="S794" s="67"/>
      <c r="T794" s="67"/>
      <c r="U794" s="67"/>
      <c r="V794" s="67"/>
      <c r="W794" s="67"/>
      <c r="X794" s="67"/>
      <c r="Y794" s="67"/>
    </row>
    <row r="795" spans="1:25" ht="15.75" customHeight="1" x14ac:dyDescent="0.2">
      <c r="A795" s="122"/>
      <c r="B795" s="122"/>
      <c r="C795" s="61"/>
      <c r="D795" s="67"/>
      <c r="E795" s="67"/>
      <c r="F795" s="67"/>
      <c r="G795" s="218"/>
      <c r="H795" s="410"/>
      <c r="I795" s="124"/>
      <c r="J795" s="218"/>
      <c r="K795" s="67"/>
      <c r="L795" s="67"/>
      <c r="M795" s="67"/>
      <c r="N795" s="67"/>
      <c r="O795" s="67"/>
      <c r="P795" s="67"/>
      <c r="Q795" s="67"/>
      <c r="R795" s="67"/>
      <c r="S795" s="67"/>
      <c r="T795" s="67"/>
      <c r="U795" s="67"/>
      <c r="V795" s="67"/>
      <c r="W795" s="67"/>
      <c r="X795" s="67"/>
      <c r="Y795" s="67"/>
    </row>
    <row r="796" spans="1:25" ht="15.75" customHeight="1" x14ac:dyDescent="0.2">
      <c r="A796" s="122"/>
      <c r="B796" s="122"/>
      <c r="C796" s="61"/>
      <c r="D796" s="67"/>
      <c r="E796" s="67"/>
      <c r="F796" s="67"/>
      <c r="G796" s="218"/>
      <c r="H796" s="410"/>
      <c r="I796" s="124"/>
      <c r="J796" s="218"/>
      <c r="K796" s="67"/>
      <c r="L796" s="67"/>
      <c r="M796" s="67"/>
      <c r="N796" s="67"/>
      <c r="O796" s="67"/>
      <c r="P796" s="67"/>
      <c r="Q796" s="67"/>
      <c r="R796" s="67"/>
      <c r="S796" s="67"/>
      <c r="T796" s="67"/>
      <c r="U796" s="67"/>
      <c r="V796" s="67"/>
      <c r="W796" s="67"/>
      <c r="X796" s="67"/>
      <c r="Y796" s="67"/>
    </row>
    <row r="797" spans="1:25" ht="15.75" customHeight="1" x14ac:dyDescent="0.2">
      <c r="A797" s="122"/>
      <c r="B797" s="122"/>
      <c r="C797" s="61"/>
      <c r="D797" s="67"/>
      <c r="E797" s="67"/>
      <c r="F797" s="67"/>
      <c r="G797" s="218"/>
      <c r="H797" s="410"/>
      <c r="I797" s="124"/>
      <c r="J797" s="218"/>
      <c r="K797" s="67"/>
      <c r="L797" s="67"/>
      <c r="M797" s="67"/>
      <c r="N797" s="67"/>
      <c r="O797" s="67"/>
      <c r="P797" s="67"/>
      <c r="Q797" s="67"/>
      <c r="R797" s="67"/>
      <c r="S797" s="67"/>
      <c r="T797" s="67"/>
      <c r="U797" s="67"/>
      <c r="V797" s="67"/>
      <c r="W797" s="67"/>
      <c r="X797" s="67"/>
      <c r="Y797" s="67"/>
    </row>
    <row r="798" spans="1:25" ht="15.75" customHeight="1" x14ac:dyDescent="0.2">
      <c r="A798" s="122"/>
      <c r="B798" s="122"/>
      <c r="C798" s="61"/>
      <c r="D798" s="67"/>
      <c r="E798" s="67"/>
      <c r="F798" s="67"/>
      <c r="G798" s="218"/>
      <c r="H798" s="410"/>
      <c r="I798" s="124"/>
      <c r="J798" s="218"/>
      <c r="K798" s="67"/>
      <c r="L798" s="67"/>
      <c r="M798" s="67"/>
      <c r="N798" s="67"/>
      <c r="O798" s="67"/>
      <c r="P798" s="67"/>
      <c r="Q798" s="67"/>
      <c r="R798" s="67"/>
      <c r="S798" s="67"/>
      <c r="T798" s="67"/>
      <c r="U798" s="67"/>
      <c r="V798" s="67"/>
      <c r="W798" s="67"/>
      <c r="X798" s="67"/>
      <c r="Y798" s="67"/>
    </row>
    <row r="799" spans="1:25" ht="15.75" customHeight="1" x14ac:dyDescent="0.2">
      <c r="A799" s="122"/>
      <c r="B799" s="122"/>
      <c r="C799" s="61"/>
      <c r="D799" s="67"/>
      <c r="E799" s="67"/>
      <c r="F799" s="67"/>
      <c r="G799" s="218"/>
      <c r="H799" s="410"/>
      <c r="I799" s="124"/>
      <c r="J799" s="218"/>
      <c r="K799" s="67"/>
      <c r="L799" s="67"/>
      <c r="M799" s="67"/>
      <c r="N799" s="67"/>
      <c r="O799" s="67"/>
      <c r="P799" s="67"/>
      <c r="Q799" s="67"/>
      <c r="R799" s="67"/>
      <c r="S799" s="67"/>
      <c r="T799" s="67"/>
      <c r="U799" s="67"/>
      <c r="V799" s="67"/>
      <c r="W799" s="67"/>
      <c r="X799" s="67"/>
      <c r="Y799" s="67"/>
    </row>
    <row r="800" spans="1:25" ht="15.75" customHeight="1" x14ac:dyDescent="0.2">
      <c r="A800" s="122"/>
      <c r="B800" s="122"/>
      <c r="C800" s="61"/>
      <c r="D800" s="67"/>
      <c r="E800" s="67"/>
      <c r="F800" s="67"/>
      <c r="G800" s="218"/>
      <c r="H800" s="410"/>
      <c r="I800" s="124"/>
      <c r="J800" s="218"/>
      <c r="K800" s="67"/>
      <c r="L800" s="67"/>
      <c r="M800" s="67"/>
      <c r="N800" s="67"/>
      <c r="O800" s="67"/>
      <c r="P800" s="67"/>
      <c r="Q800" s="67"/>
      <c r="R800" s="67"/>
      <c r="S800" s="67"/>
      <c r="T800" s="67"/>
      <c r="U800" s="67"/>
      <c r="V800" s="67"/>
      <c r="W800" s="67"/>
      <c r="X800" s="67"/>
      <c r="Y800" s="67"/>
    </row>
    <row r="801" spans="1:25" ht="15.75" customHeight="1" x14ac:dyDescent="0.2">
      <c r="A801" s="122"/>
      <c r="B801" s="122"/>
      <c r="C801" s="61"/>
      <c r="D801" s="67"/>
      <c r="E801" s="67"/>
      <c r="F801" s="67"/>
      <c r="G801" s="218"/>
      <c r="H801" s="410"/>
      <c r="I801" s="124"/>
      <c r="J801" s="218"/>
      <c r="K801" s="67"/>
      <c r="L801" s="67"/>
      <c r="M801" s="67"/>
      <c r="N801" s="67"/>
      <c r="O801" s="67"/>
      <c r="P801" s="67"/>
      <c r="Q801" s="67"/>
      <c r="R801" s="67"/>
      <c r="S801" s="67"/>
      <c r="T801" s="67"/>
      <c r="U801" s="67"/>
      <c r="V801" s="67"/>
      <c r="W801" s="67"/>
      <c r="X801" s="67"/>
      <c r="Y801" s="67"/>
    </row>
    <row r="802" spans="1:25" ht="15.75" customHeight="1" x14ac:dyDescent="0.2">
      <c r="A802" s="122"/>
      <c r="B802" s="122"/>
      <c r="C802" s="61"/>
      <c r="D802" s="67"/>
      <c r="E802" s="67"/>
      <c r="F802" s="67"/>
      <c r="G802" s="218"/>
      <c r="H802" s="410"/>
      <c r="I802" s="124"/>
      <c r="J802" s="218"/>
      <c r="K802" s="67"/>
      <c r="L802" s="67"/>
      <c r="M802" s="67"/>
      <c r="N802" s="67"/>
      <c r="O802" s="67"/>
      <c r="P802" s="67"/>
      <c r="Q802" s="67"/>
      <c r="R802" s="67"/>
      <c r="S802" s="67"/>
      <c r="T802" s="67"/>
      <c r="U802" s="67"/>
      <c r="V802" s="67"/>
      <c r="W802" s="67"/>
      <c r="X802" s="67"/>
      <c r="Y802" s="67"/>
    </row>
    <row r="803" spans="1:25" ht="15.75" customHeight="1" x14ac:dyDescent="0.2">
      <c r="A803" s="122"/>
      <c r="B803" s="122"/>
      <c r="C803" s="61"/>
      <c r="D803" s="67"/>
      <c r="E803" s="67"/>
      <c r="F803" s="67"/>
      <c r="G803" s="218"/>
      <c r="H803" s="410"/>
      <c r="I803" s="124"/>
      <c r="J803" s="218"/>
      <c r="K803" s="67"/>
      <c r="L803" s="67"/>
      <c r="M803" s="67"/>
      <c r="N803" s="67"/>
      <c r="O803" s="67"/>
      <c r="P803" s="67"/>
      <c r="Q803" s="67"/>
      <c r="R803" s="67"/>
      <c r="S803" s="67"/>
      <c r="T803" s="67"/>
      <c r="U803" s="67"/>
      <c r="V803" s="67"/>
      <c r="W803" s="67"/>
      <c r="X803" s="67"/>
      <c r="Y803" s="67"/>
    </row>
    <row r="804" spans="1:25" ht="15.75" customHeight="1" x14ac:dyDescent="0.2">
      <c r="A804" s="122"/>
      <c r="B804" s="122"/>
      <c r="C804" s="61"/>
      <c r="D804" s="67"/>
      <c r="E804" s="67"/>
      <c r="F804" s="67"/>
      <c r="G804" s="218"/>
      <c r="H804" s="410"/>
      <c r="I804" s="124"/>
      <c r="J804" s="218"/>
      <c r="K804" s="67"/>
      <c r="L804" s="67"/>
      <c r="M804" s="67"/>
      <c r="N804" s="67"/>
      <c r="O804" s="67"/>
      <c r="P804" s="67"/>
      <c r="Q804" s="67"/>
      <c r="R804" s="67"/>
      <c r="S804" s="67"/>
      <c r="T804" s="67"/>
      <c r="U804" s="67"/>
      <c r="V804" s="67"/>
      <c r="W804" s="67"/>
      <c r="X804" s="67"/>
      <c r="Y804" s="67"/>
    </row>
    <row r="805" spans="1:25" ht="15.75" customHeight="1" x14ac:dyDescent="0.2">
      <c r="A805" s="122"/>
      <c r="B805" s="122"/>
      <c r="C805" s="61"/>
      <c r="D805" s="67"/>
      <c r="E805" s="67"/>
      <c r="F805" s="67"/>
      <c r="G805" s="218"/>
      <c r="H805" s="410"/>
      <c r="I805" s="124"/>
      <c r="J805" s="218"/>
      <c r="K805" s="67"/>
      <c r="L805" s="67"/>
      <c r="M805" s="67"/>
      <c r="N805" s="67"/>
      <c r="O805" s="67"/>
      <c r="P805" s="67"/>
      <c r="Q805" s="67"/>
      <c r="R805" s="67"/>
      <c r="S805" s="67"/>
      <c r="T805" s="67"/>
      <c r="U805" s="67"/>
      <c r="V805" s="67"/>
      <c r="W805" s="67"/>
      <c r="X805" s="67"/>
      <c r="Y805" s="67"/>
    </row>
    <row r="806" spans="1:25" ht="15.75" customHeight="1" x14ac:dyDescent="0.2">
      <c r="A806" s="122"/>
      <c r="B806" s="122"/>
      <c r="C806" s="61"/>
      <c r="D806" s="67"/>
      <c r="E806" s="67"/>
      <c r="F806" s="67"/>
      <c r="G806" s="218"/>
      <c r="H806" s="410"/>
      <c r="I806" s="124"/>
      <c r="J806" s="218"/>
      <c r="K806" s="67"/>
      <c r="L806" s="67"/>
      <c r="M806" s="67"/>
      <c r="N806" s="67"/>
      <c r="O806" s="67"/>
      <c r="P806" s="67"/>
      <c r="Q806" s="67"/>
      <c r="R806" s="67"/>
      <c r="S806" s="67"/>
      <c r="T806" s="67"/>
      <c r="U806" s="67"/>
      <c r="V806" s="67"/>
      <c r="W806" s="67"/>
      <c r="X806" s="67"/>
      <c r="Y806" s="67"/>
    </row>
    <row r="807" spans="1:25" ht="15.75" customHeight="1" x14ac:dyDescent="0.2">
      <c r="A807" s="122"/>
      <c r="B807" s="122"/>
      <c r="C807" s="61"/>
      <c r="D807" s="67"/>
      <c r="E807" s="67"/>
      <c r="F807" s="67"/>
      <c r="G807" s="218"/>
      <c r="H807" s="410"/>
      <c r="I807" s="124"/>
      <c r="J807" s="218"/>
      <c r="K807" s="67"/>
      <c r="L807" s="67"/>
      <c r="M807" s="67"/>
      <c r="N807" s="67"/>
      <c r="O807" s="67"/>
      <c r="P807" s="67"/>
      <c r="Q807" s="67"/>
      <c r="R807" s="67"/>
      <c r="S807" s="67"/>
      <c r="T807" s="67"/>
      <c r="U807" s="67"/>
      <c r="V807" s="67"/>
      <c r="W807" s="67"/>
      <c r="X807" s="67"/>
      <c r="Y807" s="67"/>
    </row>
    <row r="808" spans="1:25" ht="15.75" customHeight="1" x14ac:dyDescent="0.2">
      <c r="A808" s="122"/>
      <c r="B808" s="122"/>
      <c r="C808" s="61"/>
      <c r="D808" s="67"/>
      <c r="E808" s="67"/>
      <c r="F808" s="67"/>
      <c r="G808" s="218"/>
      <c r="H808" s="410"/>
      <c r="I808" s="124"/>
      <c r="J808" s="218"/>
      <c r="K808" s="67"/>
      <c r="L808" s="67"/>
      <c r="M808" s="67"/>
      <c r="N808" s="67"/>
      <c r="O808" s="67"/>
      <c r="P808" s="67"/>
      <c r="Q808" s="67"/>
      <c r="R808" s="67"/>
      <c r="S808" s="67"/>
      <c r="T808" s="67"/>
      <c r="U808" s="67"/>
      <c r="V808" s="67"/>
      <c r="W808" s="67"/>
      <c r="X808" s="67"/>
      <c r="Y808" s="67"/>
    </row>
    <row r="809" spans="1:25" ht="15.75" customHeight="1" x14ac:dyDescent="0.2">
      <c r="A809" s="122"/>
      <c r="B809" s="122"/>
      <c r="C809" s="61"/>
      <c r="D809" s="67"/>
      <c r="E809" s="67"/>
      <c r="F809" s="67"/>
      <c r="G809" s="218"/>
      <c r="H809" s="410"/>
      <c r="I809" s="124"/>
      <c r="J809" s="218"/>
      <c r="K809" s="67"/>
      <c r="L809" s="67"/>
      <c r="M809" s="67"/>
      <c r="N809" s="67"/>
      <c r="O809" s="67"/>
      <c r="P809" s="67"/>
      <c r="Q809" s="67"/>
      <c r="R809" s="67"/>
      <c r="S809" s="67"/>
      <c r="T809" s="67"/>
      <c r="U809" s="67"/>
      <c r="V809" s="67"/>
      <c r="W809" s="67"/>
      <c r="X809" s="67"/>
      <c r="Y809" s="67"/>
    </row>
    <row r="810" spans="1:25" ht="15.75" customHeight="1" x14ac:dyDescent="0.2">
      <c r="A810" s="122"/>
      <c r="B810" s="122"/>
      <c r="C810" s="61"/>
      <c r="D810" s="67"/>
      <c r="E810" s="67"/>
      <c r="F810" s="67"/>
      <c r="G810" s="218"/>
      <c r="H810" s="410"/>
      <c r="I810" s="124"/>
      <c r="J810" s="218"/>
      <c r="K810" s="67"/>
      <c r="L810" s="67"/>
      <c r="M810" s="67"/>
      <c r="N810" s="67"/>
      <c r="O810" s="67"/>
      <c r="P810" s="67"/>
      <c r="Q810" s="67"/>
      <c r="R810" s="67"/>
      <c r="S810" s="67"/>
      <c r="T810" s="67"/>
      <c r="U810" s="67"/>
      <c r="V810" s="67"/>
      <c r="W810" s="67"/>
      <c r="X810" s="67"/>
      <c r="Y810" s="67"/>
    </row>
    <row r="811" spans="1:25" ht="15.75" customHeight="1" x14ac:dyDescent="0.2">
      <c r="A811" s="122"/>
      <c r="B811" s="122"/>
      <c r="C811" s="61"/>
      <c r="D811" s="67"/>
      <c r="E811" s="67"/>
      <c r="F811" s="67"/>
      <c r="G811" s="218"/>
      <c r="H811" s="410"/>
      <c r="I811" s="124"/>
      <c r="J811" s="218"/>
      <c r="K811" s="67"/>
      <c r="L811" s="67"/>
      <c r="M811" s="67"/>
      <c r="N811" s="67"/>
      <c r="O811" s="67"/>
      <c r="P811" s="67"/>
      <c r="Q811" s="67"/>
      <c r="R811" s="67"/>
      <c r="S811" s="67"/>
      <c r="T811" s="67"/>
      <c r="U811" s="67"/>
      <c r="V811" s="67"/>
      <c r="W811" s="67"/>
      <c r="X811" s="67"/>
      <c r="Y811" s="67"/>
    </row>
    <row r="812" spans="1:25" ht="15.75" customHeight="1" x14ac:dyDescent="0.2">
      <c r="A812" s="122"/>
      <c r="B812" s="122"/>
      <c r="C812" s="61"/>
      <c r="D812" s="67"/>
      <c r="E812" s="67"/>
      <c r="F812" s="67"/>
      <c r="G812" s="218"/>
      <c r="H812" s="410"/>
      <c r="I812" s="124"/>
      <c r="J812" s="218"/>
      <c r="K812" s="67"/>
      <c r="L812" s="67"/>
      <c r="M812" s="67"/>
      <c r="N812" s="67"/>
      <c r="O812" s="67"/>
      <c r="P812" s="67"/>
      <c r="Q812" s="67"/>
      <c r="R812" s="67"/>
      <c r="S812" s="67"/>
      <c r="T812" s="67"/>
      <c r="U812" s="67"/>
      <c r="V812" s="67"/>
      <c r="W812" s="67"/>
      <c r="X812" s="67"/>
      <c r="Y812" s="67"/>
    </row>
    <row r="813" spans="1:25" ht="15.75" customHeight="1" x14ac:dyDescent="0.2">
      <c r="A813" s="122"/>
      <c r="B813" s="122"/>
      <c r="C813" s="61"/>
      <c r="D813" s="67"/>
      <c r="E813" s="67"/>
      <c r="F813" s="67"/>
      <c r="G813" s="218"/>
      <c r="H813" s="410"/>
      <c r="I813" s="124"/>
      <c r="J813" s="218"/>
      <c r="K813" s="67"/>
      <c r="L813" s="67"/>
      <c r="M813" s="67"/>
      <c r="N813" s="67"/>
      <c r="O813" s="67"/>
      <c r="P813" s="67"/>
      <c r="Q813" s="67"/>
      <c r="R813" s="67"/>
      <c r="S813" s="67"/>
      <c r="T813" s="67"/>
      <c r="U813" s="67"/>
      <c r="V813" s="67"/>
      <c r="W813" s="67"/>
      <c r="X813" s="67"/>
      <c r="Y813" s="67"/>
    </row>
    <row r="814" spans="1:25" ht="15.75" customHeight="1" x14ac:dyDescent="0.2">
      <c r="A814" s="122"/>
      <c r="B814" s="122"/>
      <c r="C814" s="61"/>
      <c r="D814" s="67"/>
      <c r="E814" s="67"/>
      <c r="F814" s="67"/>
      <c r="G814" s="218"/>
      <c r="H814" s="410"/>
      <c r="I814" s="124"/>
      <c r="J814" s="218"/>
      <c r="K814" s="67"/>
      <c r="L814" s="67"/>
      <c r="M814" s="67"/>
      <c r="N814" s="67"/>
      <c r="O814" s="67"/>
      <c r="P814" s="67"/>
      <c r="Q814" s="67"/>
      <c r="R814" s="67"/>
      <c r="S814" s="67"/>
      <c r="T814" s="67"/>
      <c r="U814" s="67"/>
      <c r="V814" s="67"/>
      <c r="W814" s="67"/>
      <c r="X814" s="67"/>
      <c r="Y814" s="67"/>
    </row>
    <row r="815" spans="1:25" ht="15.75" customHeight="1" x14ac:dyDescent="0.2">
      <c r="A815" s="122"/>
      <c r="B815" s="122"/>
      <c r="C815" s="61"/>
      <c r="D815" s="67"/>
      <c r="E815" s="67"/>
      <c r="F815" s="67"/>
      <c r="G815" s="218"/>
      <c r="H815" s="410"/>
      <c r="I815" s="124"/>
      <c r="J815" s="218"/>
      <c r="K815" s="67"/>
      <c r="L815" s="67"/>
      <c r="M815" s="67"/>
      <c r="N815" s="67"/>
      <c r="O815" s="67"/>
      <c r="P815" s="67"/>
      <c r="Q815" s="67"/>
      <c r="R815" s="67"/>
      <c r="S815" s="67"/>
      <c r="T815" s="67"/>
      <c r="U815" s="67"/>
      <c r="V815" s="67"/>
      <c r="W815" s="67"/>
      <c r="X815" s="67"/>
      <c r="Y815" s="67"/>
    </row>
    <row r="816" spans="1:25" ht="15.75" customHeight="1" x14ac:dyDescent="0.2">
      <c r="A816" s="122"/>
      <c r="B816" s="122"/>
      <c r="C816" s="61"/>
      <c r="D816" s="67"/>
      <c r="E816" s="67"/>
      <c r="F816" s="67"/>
      <c r="G816" s="218"/>
      <c r="H816" s="410"/>
      <c r="I816" s="124"/>
      <c r="J816" s="218"/>
      <c r="K816" s="67"/>
      <c r="L816" s="67"/>
      <c r="M816" s="67"/>
      <c r="N816" s="67"/>
      <c r="O816" s="67"/>
      <c r="P816" s="67"/>
      <c r="Q816" s="67"/>
      <c r="R816" s="67"/>
      <c r="S816" s="67"/>
      <c r="T816" s="67"/>
      <c r="U816" s="67"/>
      <c r="V816" s="67"/>
      <c r="W816" s="67"/>
      <c r="X816" s="67"/>
      <c r="Y816" s="67"/>
    </row>
    <row r="817" spans="1:25" ht="15.75" customHeight="1" x14ac:dyDescent="0.2">
      <c r="A817" s="122"/>
      <c r="B817" s="122"/>
      <c r="C817" s="61"/>
      <c r="D817" s="67"/>
      <c r="E817" s="67"/>
      <c r="F817" s="67"/>
      <c r="G817" s="218"/>
      <c r="H817" s="410"/>
      <c r="I817" s="124"/>
      <c r="J817" s="218"/>
      <c r="K817" s="67"/>
      <c r="L817" s="67"/>
      <c r="M817" s="67"/>
      <c r="N817" s="67"/>
      <c r="O817" s="67"/>
      <c r="P817" s="67"/>
      <c r="Q817" s="67"/>
      <c r="R817" s="67"/>
      <c r="S817" s="67"/>
      <c r="T817" s="67"/>
      <c r="U817" s="67"/>
      <c r="V817" s="67"/>
      <c r="W817" s="67"/>
      <c r="X817" s="67"/>
      <c r="Y817" s="67"/>
    </row>
    <row r="818" spans="1:25" ht="15.75" customHeight="1" x14ac:dyDescent="0.2">
      <c r="A818" s="122"/>
      <c r="B818" s="122"/>
      <c r="C818" s="61"/>
      <c r="D818" s="67"/>
      <c r="E818" s="67"/>
      <c r="F818" s="67"/>
      <c r="G818" s="218"/>
      <c r="H818" s="410"/>
      <c r="I818" s="124"/>
      <c r="J818" s="218"/>
      <c r="K818" s="67"/>
      <c r="L818" s="67"/>
      <c r="M818" s="67"/>
      <c r="N818" s="67"/>
      <c r="O818" s="67"/>
      <c r="P818" s="67"/>
      <c r="Q818" s="67"/>
      <c r="R818" s="67"/>
      <c r="S818" s="67"/>
      <c r="T818" s="67"/>
      <c r="U818" s="67"/>
      <c r="V818" s="67"/>
      <c r="W818" s="67"/>
      <c r="X818" s="67"/>
      <c r="Y818" s="67"/>
    </row>
    <row r="819" spans="1:25" ht="15.75" customHeight="1" x14ac:dyDescent="0.2">
      <c r="A819" s="122"/>
      <c r="B819" s="122"/>
      <c r="C819" s="61"/>
      <c r="D819" s="67"/>
      <c r="E819" s="67"/>
      <c r="F819" s="67"/>
      <c r="G819" s="218"/>
      <c r="H819" s="410"/>
      <c r="I819" s="124"/>
      <c r="J819" s="218"/>
      <c r="K819" s="67"/>
      <c r="L819" s="67"/>
      <c r="M819" s="67"/>
      <c r="N819" s="67"/>
      <c r="O819" s="67"/>
      <c r="P819" s="67"/>
      <c r="Q819" s="67"/>
      <c r="R819" s="67"/>
      <c r="S819" s="67"/>
      <c r="T819" s="67"/>
      <c r="U819" s="67"/>
      <c r="V819" s="67"/>
      <c r="W819" s="67"/>
      <c r="X819" s="67"/>
      <c r="Y819" s="67"/>
    </row>
    <row r="820" spans="1:25" ht="15.75" customHeight="1" x14ac:dyDescent="0.2">
      <c r="A820" s="122"/>
      <c r="B820" s="122"/>
      <c r="C820" s="61"/>
      <c r="D820" s="67"/>
      <c r="E820" s="67"/>
      <c r="F820" s="67"/>
      <c r="G820" s="218"/>
      <c r="H820" s="410"/>
      <c r="I820" s="124"/>
      <c r="J820" s="218"/>
      <c r="K820" s="67"/>
      <c r="L820" s="67"/>
      <c r="M820" s="67"/>
      <c r="N820" s="67"/>
      <c r="O820" s="67"/>
      <c r="P820" s="67"/>
      <c r="Q820" s="67"/>
      <c r="R820" s="67"/>
      <c r="S820" s="67"/>
      <c r="T820" s="67"/>
      <c r="U820" s="67"/>
      <c r="V820" s="67"/>
      <c r="W820" s="67"/>
      <c r="X820" s="67"/>
      <c r="Y820" s="67"/>
    </row>
    <row r="821" spans="1:25" ht="15.75" customHeight="1" x14ac:dyDescent="0.2">
      <c r="A821" s="122"/>
      <c r="B821" s="122"/>
      <c r="C821" s="61"/>
      <c r="D821" s="67"/>
      <c r="E821" s="67"/>
      <c r="F821" s="67"/>
      <c r="G821" s="218"/>
      <c r="H821" s="410"/>
      <c r="I821" s="124"/>
      <c r="J821" s="218"/>
      <c r="K821" s="67"/>
      <c r="L821" s="67"/>
      <c r="M821" s="67"/>
      <c r="N821" s="67"/>
      <c r="O821" s="67"/>
      <c r="P821" s="67"/>
      <c r="Q821" s="67"/>
      <c r="R821" s="67"/>
      <c r="S821" s="67"/>
      <c r="T821" s="67"/>
      <c r="U821" s="67"/>
      <c r="V821" s="67"/>
      <c r="W821" s="67"/>
      <c r="X821" s="67"/>
      <c r="Y821" s="67"/>
    </row>
    <row r="822" spans="1:25" ht="15.75" customHeight="1" x14ac:dyDescent="0.2">
      <c r="A822" s="122"/>
      <c r="B822" s="122"/>
      <c r="C822" s="61"/>
      <c r="D822" s="67"/>
      <c r="E822" s="67"/>
      <c r="F822" s="67"/>
      <c r="G822" s="218"/>
      <c r="H822" s="410"/>
      <c r="I822" s="124"/>
      <c r="J822" s="218"/>
      <c r="K822" s="67"/>
      <c r="L822" s="67"/>
      <c r="M822" s="67"/>
      <c r="N822" s="67"/>
      <c r="O822" s="67"/>
      <c r="P822" s="67"/>
      <c r="Q822" s="67"/>
      <c r="R822" s="67"/>
      <c r="S822" s="67"/>
      <c r="T822" s="67"/>
      <c r="U822" s="67"/>
      <c r="V822" s="67"/>
      <c r="W822" s="67"/>
      <c r="X822" s="67"/>
      <c r="Y822" s="67"/>
    </row>
    <row r="823" spans="1:25" ht="15.75" customHeight="1" x14ac:dyDescent="0.2">
      <c r="A823" s="122"/>
      <c r="B823" s="122"/>
      <c r="C823" s="61"/>
      <c r="D823" s="67"/>
      <c r="E823" s="67"/>
      <c r="F823" s="67"/>
      <c r="G823" s="218"/>
      <c r="H823" s="410"/>
      <c r="I823" s="124"/>
      <c r="J823" s="218"/>
      <c r="K823" s="67"/>
      <c r="L823" s="67"/>
      <c r="M823" s="67"/>
      <c r="N823" s="67"/>
      <c r="O823" s="67"/>
      <c r="P823" s="67"/>
      <c r="Q823" s="67"/>
      <c r="R823" s="67"/>
      <c r="S823" s="67"/>
      <c r="T823" s="67"/>
      <c r="U823" s="67"/>
      <c r="V823" s="67"/>
      <c r="W823" s="67"/>
      <c r="X823" s="67"/>
      <c r="Y823" s="67"/>
    </row>
    <row r="824" spans="1:25" ht="15.75" customHeight="1" x14ac:dyDescent="0.2">
      <c r="A824" s="122"/>
      <c r="B824" s="122"/>
      <c r="C824" s="61"/>
      <c r="D824" s="67"/>
      <c r="E824" s="67"/>
      <c r="F824" s="67"/>
      <c r="G824" s="218"/>
      <c r="H824" s="410"/>
      <c r="I824" s="124"/>
      <c r="J824" s="218"/>
      <c r="K824" s="67"/>
      <c r="L824" s="67"/>
      <c r="M824" s="67"/>
      <c r="N824" s="67"/>
      <c r="O824" s="67"/>
      <c r="P824" s="67"/>
      <c r="Q824" s="67"/>
      <c r="R824" s="67"/>
      <c r="S824" s="67"/>
      <c r="T824" s="67"/>
      <c r="U824" s="67"/>
      <c r="V824" s="67"/>
      <c r="W824" s="67"/>
      <c r="X824" s="67"/>
      <c r="Y824" s="67"/>
    </row>
    <row r="825" spans="1:25" ht="15.75" customHeight="1" x14ac:dyDescent="0.2">
      <c r="A825" s="122"/>
      <c r="B825" s="122"/>
      <c r="C825" s="61"/>
      <c r="D825" s="67"/>
      <c r="E825" s="67"/>
      <c r="F825" s="67"/>
      <c r="G825" s="218"/>
      <c r="H825" s="410"/>
      <c r="I825" s="124"/>
      <c r="J825" s="218"/>
      <c r="K825" s="67"/>
      <c r="L825" s="67"/>
      <c r="M825" s="67"/>
      <c r="N825" s="67"/>
      <c r="O825" s="67"/>
      <c r="P825" s="67"/>
      <c r="Q825" s="67"/>
      <c r="R825" s="67"/>
      <c r="S825" s="67"/>
      <c r="T825" s="67"/>
      <c r="U825" s="67"/>
      <c r="V825" s="67"/>
      <c r="W825" s="67"/>
      <c r="X825" s="67"/>
      <c r="Y825" s="67"/>
    </row>
    <row r="826" spans="1:25" ht="15.75" customHeight="1" x14ac:dyDescent="0.2">
      <c r="A826" s="122"/>
      <c r="B826" s="122"/>
      <c r="C826" s="61"/>
      <c r="D826" s="67"/>
      <c r="E826" s="67"/>
      <c r="F826" s="67"/>
      <c r="G826" s="218"/>
      <c r="H826" s="410"/>
      <c r="I826" s="124"/>
      <c r="J826" s="218"/>
      <c r="K826" s="67"/>
      <c r="L826" s="67"/>
      <c r="M826" s="67"/>
      <c r="N826" s="67"/>
      <c r="O826" s="67"/>
      <c r="P826" s="67"/>
      <c r="Q826" s="67"/>
      <c r="R826" s="67"/>
      <c r="S826" s="67"/>
      <c r="T826" s="67"/>
      <c r="U826" s="67"/>
      <c r="V826" s="67"/>
      <c r="W826" s="67"/>
      <c r="X826" s="67"/>
      <c r="Y826" s="67"/>
    </row>
    <row r="827" spans="1:25" ht="15.75" customHeight="1" x14ac:dyDescent="0.2">
      <c r="A827" s="122"/>
      <c r="B827" s="122"/>
      <c r="C827" s="61"/>
      <c r="D827" s="67"/>
      <c r="E827" s="67"/>
      <c r="F827" s="67"/>
      <c r="G827" s="218"/>
      <c r="H827" s="410"/>
      <c r="I827" s="124"/>
      <c r="J827" s="218"/>
      <c r="K827" s="67"/>
      <c r="L827" s="67"/>
      <c r="M827" s="67"/>
      <c r="N827" s="67"/>
      <c r="O827" s="67"/>
      <c r="P827" s="67"/>
      <c r="Q827" s="67"/>
      <c r="R827" s="67"/>
      <c r="S827" s="67"/>
      <c r="T827" s="67"/>
      <c r="U827" s="67"/>
      <c r="V827" s="67"/>
      <c r="W827" s="67"/>
      <c r="X827" s="67"/>
      <c r="Y827" s="67"/>
    </row>
    <row r="828" spans="1:25" ht="15.75" customHeight="1" x14ac:dyDescent="0.2">
      <c r="A828" s="122"/>
      <c r="B828" s="122"/>
      <c r="C828" s="61"/>
      <c r="D828" s="67"/>
      <c r="E828" s="67"/>
      <c r="F828" s="67"/>
      <c r="G828" s="218"/>
      <c r="H828" s="410"/>
      <c r="I828" s="124"/>
      <c r="J828" s="218"/>
      <c r="K828" s="67"/>
      <c r="L828" s="67"/>
      <c r="M828" s="67"/>
      <c r="N828" s="67"/>
      <c r="O828" s="67"/>
      <c r="P828" s="67"/>
      <c r="Q828" s="67"/>
      <c r="R828" s="67"/>
      <c r="S828" s="67"/>
      <c r="T828" s="67"/>
      <c r="U828" s="67"/>
      <c r="V828" s="67"/>
      <c r="W828" s="67"/>
      <c r="X828" s="67"/>
      <c r="Y828" s="67"/>
    </row>
    <row r="829" spans="1:25" ht="15.75" customHeight="1" x14ac:dyDescent="0.2">
      <c r="A829" s="122"/>
      <c r="B829" s="122"/>
      <c r="C829" s="61"/>
      <c r="D829" s="67"/>
      <c r="E829" s="67"/>
      <c r="F829" s="67"/>
      <c r="G829" s="218"/>
      <c r="H829" s="410"/>
      <c r="I829" s="124"/>
      <c r="J829" s="218"/>
      <c r="K829" s="67"/>
      <c r="L829" s="67"/>
      <c r="M829" s="67"/>
      <c r="N829" s="67"/>
      <c r="O829" s="67"/>
      <c r="P829" s="67"/>
      <c r="Q829" s="67"/>
      <c r="R829" s="67"/>
      <c r="S829" s="67"/>
      <c r="T829" s="67"/>
      <c r="U829" s="67"/>
      <c r="V829" s="67"/>
      <c r="W829" s="67"/>
      <c r="X829" s="67"/>
      <c r="Y829" s="67"/>
    </row>
    <row r="830" spans="1:25" ht="15.75" customHeight="1" x14ac:dyDescent="0.2">
      <c r="A830" s="122"/>
      <c r="B830" s="122"/>
      <c r="C830" s="61"/>
      <c r="D830" s="67"/>
      <c r="E830" s="67"/>
      <c r="F830" s="67"/>
      <c r="G830" s="218"/>
      <c r="H830" s="410"/>
      <c r="I830" s="124"/>
      <c r="J830" s="218"/>
      <c r="K830" s="67"/>
      <c r="L830" s="67"/>
      <c r="M830" s="67"/>
      <c r="N830" s="67"/>
      <c r="O830" s="67"/>
      <c r="P830" s="67"/>
      <c r="Q830" s="67"/>
      <c r="R830" s="67"/>
      <c r="S830" s="67"/>
      <c r="T830" s="67"/>
      <c r="U830" s="67"/>
      <c r="V830" s="67"/>
      <c r="W830" s="67"/>
      <c r="X830" s="67"/>
      <c r="Y830" s="67"/>
    </row>
    <row r="831" spans="1:25" ht="15.75" customHeight="1" x14ac:dyDescent="0.2">
      <c r="A831" s="122"/>
      <c r="B831" s="122"/>
      <c r="C831" s="61"/>
      <c r="D831" s="67"/>
      <c r="E831" s="67"/>
      <c r="F831" s="67"/>
      <c r="G831" s="218"/>
      <c r="H831" s="410"/>
      <c r="I831" s="124"/>
      <c r="J831" s="218"/>
      <c r="K831" s="67"/>
      <c r="L831" s="67"/>
      <c r="M831" s="67"/>
      <c r="N831" s="67"/>
      <c r="O831" s="67"/>
      <c r="P831" s="67"/>
      <c r="Q831" s="67"/>
      <c r="R831" s="67"/>
      <c r="S831" s="67"/>
      <c r="T831" s="67"/>
      <c r="U831" s="67"/>
      <c r="V831" s="67"/>
      <c r="W831" s="67"/>
      <c r="X831" s="67"/>
      <c r="Y831" s="67"/>
    </row>
    <row r="832" spans="1:25" ht="15.75" customHeight="1" x14ac:dyDescent="0.2">
      <c r="A832" s="122"/>
      <c r="B832" s="122"/>
      <c r="C832" s="61"/>
      <c r="D832" s="67"/>
      <c r="E832" s="67"/>
      <c r="F832" s="67"/>
      <c r="G832" s="218"/>
      <c r="H832" s="410"/>
      <c r="I832" s="124"/>
      <c r="J832" s="218"/>
      <c r="K832" s="67"/>
      <c r="L832" s="67"/>
      <c r="M832" s="67"/>
      <c r="N832" s="67"/>
      <c r="O832" s="67"/>
      <c r="P832" s="67"/>
      <c r="Q832" s="67"/>
      <c r="R832" s="67"/>
      <c r="S832" s="67"/>
      <c r="T832" s="67"/>
      <c r="U832" s="67"/>
      <c r="V832" s="67"/>
      <c r="W832" s="67"/>
      <c r="X832" s="67"/>
      <c r="Y832" s="67"/>
    </row>
    <row r="833" spans="1:25" ht="15.75" customHeight="1" x14ac:dyDescent="0.2">
      <c r="A833" s="122"/>
      <c r="B833" s="122"/>
      <c r="C833" s="61"/>
      <c r="D833" s="67"/>
      <c r="E833" s="67"/>
      <c r="F833" s="67"/>
      <c r="G833" s="218"/>
      <c r="H833" s="410"/>
      <c r="I833" s="124"/>
      <c r="J833" s="218"/>
      <c r="K833" s="67"/>
      <c r="L833" s="67"/>
      <c r="M833" s="67"/>
      <c r="N833" s="67"/>
      <c r="O833" s="67"/>
      <c r="P833" s="67"/>
      <c r="Q833" s="67"/>
      <c r="R833" s="67"/>
      <c r="S833" s="67"/>
      <c r="T833" s="67"/>
      <c r="U833" s="67"/>
      <c r="V833" s="67"/>
      <c r="W833" s="67"/>
      <c r="X833" s="67"/>
      <c r="Y833" s="67"/>
    </row>
    <row r="834" spans="1:25" ht="15.75" customHeight="1" x14ac:dyDescent="0.2">
      <c r="A834" s="122"/>
      <c r="B834" s="122"/>
      <c r="C834" s="61"/>
      <c r="D834" s="67"/>
      <c r="E834" s="67"/>
      <c r="F834" s="67"/>
      <c r="G834" s="218"/>
      <c r="H834" s="410"/>
      <c r="I834" s="124"/>
      <c r="J834" s="218"/>
      <c r="K834" s="67"/>
      <c r="L834" s="67"/>
      <c r="M834" s="67"/>
      <c r="N834" s="67"/>
      <c r="O834" s="67"/>
      <c r="P834" s="67"/>
      <c r="Q834" s="67"/>
      <c r="R834" s="67"/>
      <c r="S834" s="67"/>
      <c r="T834" s="67"/>
      <c r="U834" s="67"/>
      <c r="V834" s="67"/>
      <c r="W834" s="67"/>
      <c r="X834" s="67"/>
      <c r="Y834" s="67"/>
    </row>
    <row r="835" spans="1:25" ht="15.75" customHeight="1" x14ac:dyDescent="0.2">
      <c r="A835" s="122"/>
      <c r="B835" s="122"/>
      <c r="C835" s="61"/>
      <c r="D835" s="67"/>
      <c r="E835" s="67"/>
      <c r="F835" s="67"/>
      <c r="G835" s="218"/>
      <c r="H835" s="410"/>
      <c r="I835" s="124"/>
      <c r="J835" s="218"/>
      <c r="K835" s="67"/>
      <c r="L835" s="67"/>
      <c r="M835" s="67"/>
      <c r="N835" s="67"/>
      <c r="O835" s="67"/>
      <c r="P835" s="67"/>
      <c r="Q835" s="67"/>
      <c r="R835" s="67"/>
      <c r="S835" s="67"/>
      <c r="T835" s="67"/>
      <c r="U835" s="67"/>
      <c r="V835" s="67"/>
      <c r="W835" s="67"/>
      <c r="X835" s="67"/>
      <c r="Y835" s="67"/>
    </row>
    <row r="836" spans="1:25" ht="15.75" customHeight="1" x14ac:dyDescent="0.2">
      <c r="A836" s="122"/>
      <c r="B836" s="122"/>
      <c r="C836" s="61"/>
      <c r="D836" s="67"/>
      <c r="E836" s="67"/>
      <c r="F836" s="67"/>
      <c r="G836" s="218"/>
      <c r="H836" s="410"/>
      <c r="I836" s="124"/>
      <c r="J836" s="218"/>
      <c r="K836" s="67"/>
      <c r="L836" s="67"/>
      <c r="M836" s="67"/>
      <c r="N836" s="67"/>
      <c r="O836" s="67"/>
      <c r="P836" s="67"/>
      <c r="Q836" s="67"/>
      <c r="R836" s="67"/>
      <c r="S836" s="67"/>
      <c r="T836" s="67"/>
      <c r="U836" s="67"/>
      <c r="V836" s="67"/>
      <c r="W836" s="67"/>
      <c r="X836" s="67"/>
      <c r="Y836" s="67"/>
    </row>
    <row r="837" spans="1:25" ht="15.75" customHeight="1" x14ac:dyDescent="0.2">
      <c r="A837" s="122"/>
      <c r="B837" s="122"/>
      <c r="C837" s="61"/>
      <c r="D837" s="67"/>
      <c r="E837" s="67"/>
      <c r="F837" s="67"/>
      <c r="G837" s="218"/>
      <c r="H837" s="410"/>
      <c r="I837" s="124"/>
      <c r="J837" s="218"/>
      <c r="K837" s="67"/>
      <c r="L837" s="67"/>
      <c r="M837" s="67"/>
      <c r="N837" s="67"/>
      <c r="O837" s="67"/>
      <c r="P837" s="67"/>
      <c r="Q837" s="67"/>
      <c r="R837" s="67"/>
      <c r="S837" s="67"/>
      <c r="T837" s="67"/>
      <c r="U837" s="67"/>
      <c r="V837" s="67"/>
      <c r="W837" s="67"/>
      <c r="X837" s="67"/>
      <c r="Y837" s="67"/>
    </row>
    <row r="838" spans="1:25" ht="15.75" customHeight="1" x14ac:dyDescent="0.2">
      <c r="A838" s="122"/>
      <c r="B838" s="122"/>
      <c r="C838" s="61"/>
      <c r="D838" s="67"/>
      <c r="E838" s="67"/>
      <c r="F838" s="67"/>
      <c r="G838" s="218"/>
      <c r="H838" s="410"/>
      <c r="I838" s="124"/>
      <c r="J838" s="218"/>
      <c r="K838" s="67"/>
      <c r="L838" s="67"/>
      <c r="M838" s="67"/>
      <c r="N838" s="67"/>
      <c r="O838" s="67"/>
      <c r="P838" s="67"/>
      <c r="Q838" s="67"/>
      <c r="R838" s="67"/>
      <c r="S838" s="67"/>
      <c r="T838" s="67"/>
      <c r="U838" s="67"/>
      <c r="V838" s="67"/>
      <c r="W838" s="67"/>
      <c r="X838" s="67"/>
      <c r="Y838" s="67"/>
    </row>
    <row r="839" spans="1:25" ht="15.75" customHeight="1" x14ac:dyDescent="0.2">
      <c r="A839" s="122"/>
      <c r="B839" s="122"/>
      <c r="C839" s="61"/>
      <c r="D839" s="67"/>
      <c r="E839" s="67"/>
      <c r="F839" s="67"/>
      <c r="G839" s="218"/>
      <c r="H839" s="410"/>
      <c r="I839" s="124"/>
      <c r="J839" s="218"/>
      <c r="K839" s="67"/>
      <c r="L839" s="67"/>
      <c r="M839" s="67"/>
      <c r="N839" s="67"/>
      <c r="O839" s="67"/>
      <c r="P839" s="67"/>
      <c r="Q839" s="67"/>
      <c r="R839" s="67"/>
      <c r="S839" s="67"/>
      <c r="T839" s="67"/>
      <c r="U839" s="67"/>
      <c r="V839" s="67"/>
      <c r="W839" s="67"/>
      <c r="X839" s="67"/>
      <c r="Y839" s="67"/>
    </row>
    <row r="840" spans="1:25" ht="15.75" customHeight="1" x14ac:dyDescent="0.2">
      <c r="A840" s="122"/>
      <c r="B840" s="122"/>
      <c r="C840" s="61"/>
      <c r="D840" s="67"/>
      <c r="E840" s="67"/>
      <c r="F840" s="67"/>
      <c r="G840" s="218"/>
      <c r="H840" s="410"/>
      <c r="I840" s="124"/>
      <c r="J840" s="218"/>
      <c r="K840" s="67"/>
      <c r="L840" s="67"/>
      <c r="M840" s="67"/>
      <c r="N840" s="67"/>
      <c r="O840" s="67"/>
      <c r="P840" s="67"/>
      <c r="Q840" s="67"/>
      <c r="R840" s="67"/>
      <c r="S840" s="67"/>
      <c r="T840" s="67"/>
      <c r="U840" s="67"/>
      <c r="V840" s="67"/>
      <c r="W840" s="67"/>
      <c r="X840" s="67"/>
      <c r="Y840" s="67"/>
    </row>
    <row r="841" spans="1:25" ht="15.75" customHeight="1" x14ac:dyDescent="0.2">
      <c r="A841" s="122"/>
      <c r="B841" s="122"/>
      <c r="C841" s="61"/>
      <c r="D841" s="67"/>
      <c r="E841" s="67"/>
      <c r="F841" s="67"/>
      <c r="G841" s="218"/>
      <c r="H841" s="410"/>
      <c r="I841" s="124"/>
      <c r="J841" s="218"/>
      <c r="K841" s="67"/>
      <c r="L841" s="67"/>
      <c r="M841" s="67"/>
      <c r="N841" s="67"/>
      <c r="O841" s="67"/>
      <c r="P841" s="67"/>
      <c r="Q841" s="67"/>
      <c r="R841" s="67"/>
      <c r="S841" s="67"/>
      <c r="T841" s="67"/>
      <c r="U841" s="67"/>
      <c r="V841" s="67"/>
      <c r="W841" s="67"/>
      <c r="X841" s="67"/>
      <c r="Y841" s="67"/>
    </row>
    <row r="842" spans="1:25" ht="15.75" customHeight="1" x14ac:dyDescent="0.2">
      <c r="A842" s="122"/>
      <c r="B842" s="122"/>
      <c r="C842" s="61"/>
      <c r="D842" s="67"/>
      <c r="E842" s="67"/>
      <c r="F842" s="67"/>
      <c r="G842" s="218"/>
      <c r="H842" s="410"/>
      <c r="I842" s="124"/>
      <c r="J842" s="218"/>
      <c r="K842" s="67"/>
      <c r="L842" s="67"/>
      <c r="M842" s="67"/>
      <c r="N842" s="67"/>
      <c r="O842" s="67"/>
      <c r="P842" s="67"/>
      <c r="Q842" s="67"/>
      <c r="R842" s="67"/>
      <c r="S842" s="67"/>
      <c r="T842" s="67"/>
      <c r="U842" s="67"/>
      <c r="V842" s="67"/>
      <c r="W842" s="67"/>
      <c r="X842" s="67"/>
      <c r="Y842" s="67"/>
    </row>
    <row r="843" spans="1:25" ht="15.75" customHeight="1" x14ac:dyDescent="0.2">
      <c r="A843" s="122"/>
      <c r="B843" s="122"/>
      <c r="C843" s="61"/>
      <c r="D843" s="67"/>
      <c r="E843" s="67"/>
      <c r="F843" s="67"/>
      <c r="G843" s="218"/>
      <c r="H843" s="410"/>
      <c r="I843" s="124"/>
      <c r="J843" s="218"/>
      <c r="K843" s="67"/>
      <c r="L843" s="67"/>
      <c r="M843" s="67"/>
      <c r="N843" s="67"/>
      <c r="O843" s="67"/>
      <c r="P843" s="67"/>
      <c r="Q843" s="67"/>
      <c r="R843" s="67"/>
      <c r="S843" s="67"/>
      <c r="T843" s="67"/>
      <c r="U843" s="67"/>
      <c r="V843" s="67"/>
      <c r="W843" s="67"/>
      <c r="X843" s="67"/>
      <c r="Y843" s="67"/>
    </row>
    <row r="844" spans="1:25" ht="15.75" customHeight="1" x14ac:dyDescent="0.2">
      <c r="A844" s="122"/>
      <c r="B844" s="122"/>
      <c r="C844" s="61"/>
      <c r="D844" s="67"/>
      <c r="E844" s="67"/>
      <c r="F844" s="67"/>
      <c r="G844" s="218"/>
      <c r="H844" s="410"/>
      <c r="I844" s="124"/>
      <c r="J844" s="218"/>
      <c r="K844" s="67"/>
      <c r="L844" s="67"/>
      <c r="M844" s="67"/>
      <c r="N844" s="67"/>
      <c r="O844" s="67"/>
      <c r="P844" s="67"/>
      <c r="Q844" s="67"/>
      <c r="R844" s="67"/>
      <c r="S844" s="67"/>
      <c r="T844" s="67"/>
      <c r="U844" s="67"/>
      <c r="V844" s="67"/>
      <c r="W844" s="67"/>
      <c r="X844" s="67"/>
      <c r="Y844" s="67"/>
    </row>
    <row r="845" spans="1:25" ht="15.75" customHeight="1" x14ac:dyDescent="0.2">
      <c r="A845" s="122"/>
      <c r="B845" s="122"/>
      <c r="C845" s="61"/>
      <c r="D845" s="67"/>
      <c r="E845" s="67"/>
      <c r="F845" s="67"/>
      <c r="G845" s="218"/>
      <c r="H845" s="410"/>
      <c r="I845" s="124"/>
      <c r="J845" s="218"/>
      <c r="K845" s="67"/>
      <c r="L845" s="67"/>
      <c r="M845" s="67"/>
      <c r="N845" s="67"/>
      <c r="O845" s="67"/>
      <c r="P845" s="67"/>
      <c r="Q845" s="67"/>
      <c r="R845" s="67"/>
      <c r="S845" s="67"/>
      <c r="T845" s="67"/>
      <c r="U845" s="67"/>
      <c r="V845" s="67"/>
      <c r="W845" s="67"/>
      <c r="X845" s="67"/>
      <c r="Y845" s="67"/>
    </row>
    <row r="846" spans="1:25" ht="15.75" customHeight="1" x14ac:dyDescent="0.2">
      <c r="A846" s="122"/>
      <c r="B846" s="122"/>
      <c r="C846" s="61"/>
      <c r="D846" s="67"/>
      <c r="E846" s="67"/>
      <c r="F846" s="67"/>
      <c r="G846" s="218"/>
      <c r="H846" s="410"/>
      <c r="I846" s="124"/>
      <c r="J846" s="218"/>
      <c r="K846" s="67"/>
      <c r="L846" s="67"/>
      <c r="M846" s="67"/>
      <c r="N846" s="67"/>
      <c r="O846" s="67"/>
      <c r="P846" s="67"/>
      <c r="Q846" s="67"/>
      <c r="R846" s="67"/>
      <c r="S846" s="67"/>
      <c r="T846" s="67"/>
      <c r="U846" s="67"/>
      <c r="V846" s="67"/>
      <c r="W846" s="67"/>
      <c r="X846" s="67"/>
      <c r="Y846" s="67"/>
    </row>
    <row r="847" spans="1:25" ht="15.75" customHeight="1" x14ac:dyDescent="0.2">
      <c r="A847" s="122"/>
      <c r="B847" s="122"/>
      <c r="C847" s="61"/>
      <c r="D847" s="67"/>
      <c r="E847" s="67"/>
      <c r="F847" s="67"/>
      <c r="G847" s="218"/>
      <c r="H847" s="410"/>
      <c r="I847" s="124"/>
      <c r="J847" s="218"/>
      <c r="K847" s="67"/>
      <c r="L847" s="67"/>
      <c r="M847" s="67"/>
      <c r="N847" s="67"/>
      <c r="O847" s="67"/>
      <c r="P847" s="67"/>
      <c r="Q847" s="67"/>
      <c r="R847" s="67"/>
      <c r="S847" s="67"/>
      <c r="T847" s="67"/>
      <c r="U847" s="67"/>
      <c r="V847" s="67"/>
      <c r="W847" s="67"/>
      <c r="X847" s="67"/>
      <c r="Y847" s="67"/>
    </row>
    <row r="848" spans="1:25" ht="15.75" customHeight="1" x14ac:dyDescent="0.2">
      <c r="A848" s="122"/>
      <c r="B848" s="122"/>
      <c r="C848" s="61"/>
      <c r="D848" s="67"/>
      <c r="E848" s="67"/>
      <c r="F848" s="67"/>
      <c r="G848" s="218"/>
      <c r="H848" s="410"/>
      <c r="I848" s="124"/>
      <c r="J848" s="218"/>
      <c r="K848" s="67"/>
      <c r="L848" s="67"/>
      <c r="M848" s="67"/>
      <c r="N848" s="67"/>
      <c r="O848" s="67"/>
      <c r="P848" s="67"/>
      <c r="Q848" s="67"/>
      <c r="R848" s="67"/>
      <c r="S848" s="67"/>
      <c r="T848" s="67"/>
      <c r="U848" s="67"/>
      <c r="V848" s="67"/>
      <c r="W848" s="67"/>
      <c r="X848" s="67"/>
      <c r="Y848" s="67"/>
    </row>
    <row r="849" spans="1:25" ht="15.75" customHeight="1" x14ac:dyDescent="0.2">
      <c r="A849" s="122"/>
      <c r="B849" s="122"/>
      <c r="C849" s="61"/>
      <c r="D849" s="67"/>
      <c r="E849" s="67"/>
      <c r="F849" s="67"/>
      <c r="G849" s="218"/>
      <c r="H849" s="410"/>
      <c r="I849" s="124"/>
      <c r="J849" s="218"/>
      <c r="K849" s="67"/>
      <c r="L849" s="67"/>
      <c r="M849" s="67"/>
      <c r="N849" s="67"/>
      <c r="O849" s="67"/>
      <c r="P849" s="67"/>
      <c r="Q849" s="67"/>
      <c r="R849" s="67"/>
      <c r="S849" s="67"/>
      <c r="T849" s="67"/>
      <c r="U849" s="67"/>
      <c r="V849" s="67"/>
      <c r="W849" s="67"/>
      <c r="X849" s="67"/>
      <c r="Y849" s="67"/>
    </row>
    <row r="850" spans="1:25" ht="15.75" customHeight="1" x14ac:dyDescent="0.2">
      <c r="A850" s="122"/>
      <c r="B850" s="122"/>
      <c r="C850" s="61"/>
      <c r="D850" s="67"/>
      <c r="E850" s="67"/>
      <c r="F850" s="67"/>
      <c r="G850" s="218"/>
      <c r="H850" s="410"/>
      <c r="I850" s="124"/>
      <c r="J850" s="218"/>
      <c r="K850" s="67"/>
      <c r="L850" s="67"/>
      <c r="M850" s="67"/>
      <c r="N850" s="67"/>
      <c r="O850" s="67"/>
      <c r="P850" s="67"/>
      <c r="Q850" s="67"/>
      <c r="R850" s="67"/>
      <c r="S850" s="67"/>
      <c r="T850" s="67"/>
      <c r="U850" s="67"/>
      <c r="V850" s="67"/>
      <c r="W850" s="67"/>
      <c r="X850" s="67"/>
      <c r="Y850" s="67"/>
    </row>
    <row r="851" spans="1:25" ht="15.75" customHeight="1" x14ac:dyDescent="0.2">
      <c r="A851" s="122"/>
      <c r="B851" s="122"/>
      <c r="C851" s="61"/>
      <c r="D851" s="67"/>
      <c r="E851" s="67"/>
      <c r="F851" s="67"/>
      <c r="G851" s="218"/>
      <c r="H851" s="410"/>
      <c r="I851" s="124"/>
      <c r="J851" s="218"/>
      <c r="K851" s="67"/>
      <c r="L851" s="67"/>
      <c r="M851" s="67"/>
      <c r="N851" s="67"/>
      <c r="O851" s="67"/>
      <c r="P851" s="67"/>
      <c r="Q851" s="67"/>
      <c r="R851" s="67"/>
      <c r="S851" s="67"/>
      <c r="T851" s="67"/>
      <c r="U851" s="67"/>
      <c r="V851" s="67"/>
      <c r="W851" s="67"/>
      <c r="X851" s="67"/>
      <c r="Y851" s="67"/>
    </row>
    <row r="852" spans="1:25" ht="15.75" customHeight="1" x14ac:dyDescent="0.2">
      <c r="A852" s="122"/>
      <c r="B852" s="122"/>
      <c r="C852" s="61"/>
      <c r="D852" s="67"/>
      <c r="E852" s="67"/>
      <c r="F852" s="67"/>
      <c r="G852" s="218"/>
      <c r="H852" s="410"/>
      <c r="I852" s="124"/>
      <c r="J852" s="218"/>
      <c r="K852" s="67"/>
      <c r="L852" s="67"/>
      <c r="M852" s="67"/>
      <c r="N852" s="67"/>
      <c r="O852" s="67"/>
      <c r="P852" s="67"/>
      <c r="Q852" s="67"/>
      <c r="R852" s="67"/>
      <c r="S852" s="67"/>
      <c r="T852" s="67"/>
      <c r="U852" s="67"/>
      <c r="V852" s="67"/>
      <c r="W852" s="67"/>
      <c r="X852" s="67"/>
      <c r="Y852" s="67"/>
    </row>
    <row r="853" spans="1:25" ht="15.75" customHeight="1" x14ac:dyDescent="0.2">
      <c r="A853" s="122"/>
      <c r="B853" s="122"/>
      <c r="C853" s="61"/>
      <c r="D853" s="67"/>
      <c r="E853" s="67"/>
      <c r="F853" s="67"/>
      <c r="G853" s="218"/>
      <c r="H853" s="410"/>
      <c r="I853" s="124"/>
      <c r="J853" s="218"/>
      <c r="K853" s="67"/>
      <c r="L853" s="67"/>
      <c r="M853" s="67"/>
      <c r="N853" s="67"/>
      <c r="O853" s="67"/>
      <c r="P853" s="67"/>
      <c r="Q853" s="67"/>
      <c r="R853" s="67"/>
      <c r="S853" s="67"/>
      <c r="T853" s="67"/>
      <c r="U853" s="67"/>
      <c r="V853" s="67"/>
      <c r="W853" s="67"/>
      <c r="X853" s="67"/>
      <c r="Y853" s="67"/>
    </row>
    <row r="854" spans="1:25" ht="15.75" customHeight="1" x14ac:dyDescent="0.2">
      <c r="A854" s="122"/>
      <c r="B854" s="122"/>
      <c r="C854" s="61"/>
      <c r="D854" s="67"/>
      <c r="E854" s="67"/>
      <c r="F854" s="67"/>
      <c r="G854" s="218"/>
      <c r="H854" s="410"/>
      <c r="I854" s="124"/>
      <c r="J854" s="218"/>
      <c r="K854" s="67"/>
      <c r="L854" s="67"/>
      <c r="M854" s="67"/>
      <c r="N854" s="67"/>
      <c r="O854" s="67"/>
      <c r="P854" s="67"/>
      <c r="Q854" s="67"/>
      <c r="R854" s="67"/>
      <c r="S854" s="67"/>
      <c r="T854" s="67"/>
      <c r="U854" s="67"/>
      <c r="V854" s="67"/>
      <c r="W854" s="67"/>
      <c r="X854" s="67"/>
      <c r="Y854" s="67"/>
    </row>
    <row r="855" spans="1:25" ht="15.75" customHeight="1" x14ac:dyDescent="0.2">
      <c r="A855" s="122"/>
      <c r="B855" s="122"/>
      <c r="C855" s="61"/>
      <c r="D855" s="67"/>
      <c r="E855" s="67"/>
      <c r="F855" s="67"/>
      <c r="G855" s="218"/>
      <c r="H855" s="410"/>
      <c r="I855" s="124"/>
      <c r="J855" s="218"/>
      <c r="K855" s="67"/>
      <c r="L855" s="67"/>
      <c r="M855" s="67"/>
      <c r="N855" s="67"/>
      <c r="O855" s="67"/>
      <c r="P855" s="67"/>
      <c r="Q855" s="67"/>
      <c r="R855" s="67"/>
      <c r="S855" s="67"/>
      <c r="T855" s="67"/>
      <c r="U855" s="67"/>
      <c r="V855" s="67"/>
      <c r="W855" s="67"/>
      <c r="X855" s="67"/>
      <c r="Y855" s="67"/>
    </row>
    <row r="856" spans="1:25" ht="15.75" customHeight="1" x14ac:dyDescent="0.2">
      <c r="A856" s="122"/>
      <c r="B856" s="122"/>
      <c r="C856" s="61"/>
      <c r="D856" s="67"/>
      <c r="E856" s="67"/>
      <c r="F856" s="67"/>
      <c r="G856" s="218"/>
      <c r="H856" s="410"/>
      <c r="I856" s="124"/>
      <c r="J856" s="218"/>
      <c r="K856" s="67"/>
      <c r="L856" s="67"/>
      <c r="M856" s="67"/>
      <c r="N856" s="67"/>
      <c r="O856" s="67"/>
      <c r="P856" s="67"/>
      <c r="Q856" s="67"/>
      <c r="R856" s="67"/>
      <c r="S856" s="67"/>
      <c r="T856" s="67"/>
      <c r="U856" s="67"/>
      <c r="V856" s="67"/>
      <c r="W856" s="67"/>
      <c r="X856" s="67"/>
      <c r="Y856" s="67"/>
    </row>
    <row r="857" spans="1:25" ht="15.75" customHeight="1" x14ac:dyDescent="0.2">
      <c r="A857" s="122"/>
      <c r="B857" s="122"/>
      <c r="C857" s="61"/>
      <c r="D857" s="67"/>
      <c r="E857" s="67"/>
      <c r="F857" s="67"/>
      <c r="G857" s="218"/>
      <c r="H857" s="410"/>
      <c r="I857" s="124"/>
      <c r="J857" s="218"/>
      <c r="K857" s="67"/>
      <c r="L857" s="67"/>
      <c r="M857" s="67"/>
      <c r="N857" s="67"/>
      <c r="O857" s="67"/>
      <c r="P857" s="67"/>
      <c r="Q857" s="67"/>
      <c r="R857" s="67"/>
      <c r="S857" s="67"/>
      <c r="T857" s="67"/>
      <c r="U857" s="67"/>
      <c r="V857" s="67"/>
      <c r="W857" s="67"/>
      <c r="X857" s="67"/>
      <c r="Y857" s="67"/>
    </row>
    <row r="858" spans="1:25" ht="15.75" customHeight="1" x14ac:dyDescent="0.2">
      <c r="A858" s="122"/>
      <c r="B858" s="122"/>
      <c r="C858" s="61"/>
      <c r="D858" s="67"/>
      <c r="E858" s="67"/>
      <c r="F858" s="67"/>
      <c r="G858" s="218"/>
      <c r="H858" s="410"/>
      <c r="I858" s="124"/>
      <c r="J858" s="218"/>
      <c r="K858" s="67"/>
      <c r="L858" s="67"/>
      <c r="M858" s="67"/>
      <c r="N858" s="67"/>
      <c r="O858" s="67"/>
      <c r="P858" s="67"/>
      <c r="Q858" s="67"/>
      <c r="R858" s="67"/>
      <c r="S858" s="67"/>
      <c r="T858" s="67"/>
      <c r="U858" s="67"/>
      <c r="V858" s="67"/>
      <c r="W858" s="67"/>
      <c r="X858" s="67"/>
      <c r="Y858" s="67"/>
    </row>
    <row r="859" spans="1:25" ht="15.75" customHeight="1" x14ac:dyDescent="0.2">
      <c r="A859" s="122"/>
      <c r="B859" s="122"/>
      <c r="C859" s="61"/>
      <c r="D859" s="67"/>
      <c r="E859" s="67"/>
      <c r="F859" s="67"/>
      <c r="G859" s="218"/>
      <c r="H859" s="410"/>
      <c r="I859" s="124"/>
      <c r="J859" s="218"/>
      <c r="K859" s="67"/>
      <c r="L859" s="67"/>
      <c r="M859" s="67"/>
      <c r="N859" s="67"/>
      <c r="O859" s="67"/>
      <c r="P859" s="67"/>
      <c r="Q859" s="67"/>
      <c r="R859" s="67"/>
      <c r="S859" s="67"/>
      <c r="T859" s="67"/>
      <c r="U859" s="67"/>
      <c r="V859" s="67"/>
      <c r="W859" s="67"/>
      <c r="X859" s="67"/>
      <c r="Y859" s="67"/>
    </row>
    <row r="860" spans="1:25" ht="15.75" customHeight="1" x14ac:dyDescent="0.2">
      <c r="A860" s="122"/>
      <c r="B860" s="122"/>
      <c r="C860" s="61"/>
      <c r="D860" s="67"/>
      <c r="E860" s="67"/>
      <c r="F860" s="67"/>
      <c r="G860" s="218"/>
      <c r="H860" s="410"/>
      <c r="I860" s="124"/>
      <c r="J860" s="218"/>
      <c r="K860" s="67"/>
      <c r="L860" s="67"/>
      <c r="M860" s="67"/>
      <c r="N860" s="67"/>
      <c r="O860" s="67"/>
      <c r="P860" s="67"/>
      <c r="Q860" s="67"/>
      <c r="R860" s="67"/>
      <c r="S860" s="67"/>
      <c r="T860" s="67"/>
      <c r="U860" s="67"/>
      <c r="V860" s="67"/>
      <c r="W860" s="67"/>
      <c r="X860" s="67"/>
      <c r="Y860" s="67"/>
    </row>
    <row r="861" spans="1:25" ht="15.75" customHeight="1" x14ac:dyDescent="0.2">
      <c r="A861" s="122"/>
      <c r="B861" s="122"/>
      <c r="C861" s="61"/>
      <c r="D861" s="67"/>
      <c r="E861" s="67"/>
      <c r="F861" s="67"/>
      <c r="G861" s="218"/>
      <c r="H861" s="410"/>
      <c r="I861" s="124"/>
      <c r="J861" s="218"/>
      <c r="K861" s="67"/>
      <c r="L861" s="67"/>
      <c r="M861" s="67"/>
      <c r="N861" s="67"/>
      <c r="O861" s="67"/>
      <c r="P861" s="67"/>
      <c r="Q861" s="67"/>
      <c r="R861" s="67"/>
      <c r="S861" s="67"/>
      <c r="T861" s="67"/>
      <c r="U861" s="67"/>
      <c r="V861" s="67"/>
      <c r="W861" s="67"/>
      <c r="X861" s="67"/>
      <c r="Y861" s="67"/>
    </row>
    <row r="862" spans="1:25" ht="15.75" customHeight="1" x14ac:dyDescent="0.2">
      <c r="A862" s="122"/>
      <c r="B862" s="122"/>
      <c r="C862" s="61"/>
      <c r="D862" s="67"/>
      <c r="E862" s="67"/>
      <c r="F862" s="67"/>
      <c r="G862" s="218"/>
      <c r="H862" s="410"/>
      <c r="I862" s="124"/>
      <c r="J862" s="218"/>
      <c r="K862" s="67"/>
      <c r="L862" s="67"/>
      <c r="M862" s="67"/>
      <c r="N862" s="67"/>
      <c r="O862" s="67"/>
      <c r="P862" s="67"/>
      <c r="Q862" s="67"/>
      <c r="R862" s="67"/>
      <c r="S862" s="67"/>
      <c r="T862" s="67"/>
      <c r="U862" s="67"/>
      <c r="V862" s="67"/>
      <c r="W862" s="67"/>
      <c r="X862" s="67"/>
      <c r="Y862" s="67"/>
    </row>
    <row r="863" spans="1:25" ht="15.75" customHeight="1" x14ac:dyDescent="0.2">
      <c r="A863" s="122"/>
      <c r="B863" s="122"/>
      <c r="C863" s="61"/>
      <c r="D863" s="67"/>
      <c r="E863" s="67"/>
      <c r="F863" s="67"/>
      <c r="G863" s="218"/>
      <c r="H863" s="410"/>
      <c r="I863" s="124"/>
      <c r="J863" s="218"/>
      <c r="K863" s="67"/>
      <c r="L863" s="67"/>
      <c r="M863" s="67"/>
      <c r="N863" s="67"/>
      <c r="O863" s="67"/>
      <c r="P863" s="67"/>
      <c r="Q863" s="67"/>
      <c r="R863" s="67"/>
      <c r="S863" s="67"/>
      <c r="T863" s="67"/>
      <c r="U863" s="67"/>
      <c r="V863" s="67"/>
      <c r="W863" s="67"/>
      <c r="X863" s="67"/>
      <c r="Y863" s="67"/>
    </row>
    <row r="864" spans="1:25" ht="15.75" customHeight="1" x14ac:dyDescent="0.2">
      <c r="A864" s="122"/>
      <c r="B864" s="122"/>
      <c r="C864" s="61"/>
      <c r="D864" s="67"/>
      <c r="E864" s="67"/>
      <c r="F864" s="67"/>
      <c r="G864" s="218"/>
      <c r="H864" s="410"/>
      <c r="I864" s="124"/>
      <c r="J864" s="218"/>
      <c r="K864" s="67"/>
      <c r="L864" s="67"/>
      <c r="M864" s="67"/>
      <c r="N864" s="67"/>
      <c r="O864" s="67"/>
      <c r="P864" s="67"/>
      <c r="Q864" s="67"/>
      <c r="R864" s="67"/>
      <c r="S864" s="67"/>
      <c r="T864" s="67"/>
      <c r="U864" s="67"/>
      <c r="V864" s="67"/>
      <c r="W864" s="67"/>
      <c r="X864" s="67"/>
      <c r="Y864" s="67"/>
    </row>
    <row r="865" spans="1:25" ht="15.75" customHeight="1" x14ac:dyDescent="0.2">
      <c r="A865" s="122"/>
      <c r="B865" s="122"/>
      <c r="C865" s="61"/>
      <c r="D865" s="67"/>
      <c r="E865" s="67"/>
      <c r="F865" s="67"/>
      <c r="G865" s="218"/>
      <c r="H865" s="410"/>
      <c r="I865" s="124"/>
      <c r="J865" s="218"/>
      <c r="K865" s="67"/>
      <c r="L865" s="67"/>
      <c r="M865" s="67"/>
      <c r="N865" s="67"/>
      <c r="O865" s="67"/>
      <c r="P865" s="67"/>
      <c r="Q865" s="67"/>
      <c r="R865" s="67"/>
      <c r="S865" s="67"/>
      <c r="T865" s="67"/>
      <c r="U865" s="67"/>
      <c r="V865" s="67"/>
      <c r="W865" s="67"/>
      <c r="X865" s="67"/>
      <c r="Y865" s="67"/>
    </row>
    <row r="866" spans="1:25" ht="15.75" customHeight="1" x14ac:dyDescent="0.2">
      <c r="A866" s="122"/>
      <c r="B866" s="122"/>
      <c r="C866" s="61"/>
      <c r="D866" s="67"/>
      <c r="E866" s="67"/>
      <c r="F866" s="67"/>
      <c r="G866" s="218"/>
      <c r="H866" s="410"/>
      <c r="I866" s="124"/>
      <c r="J866" s="218"/>
      <c r="K866" s="67"/>
      <c r="L866" s="67"/>
      <c r="M866" s="67"/>
      <c r="N866" s="67"/>
      <c r="O866" s="67"/>
      <c r="P866" s="67"/>
      <c r="Q866" s="67"/>
      <c r="R866" s="67"/>
      <c r="S866" s="67"/>
      <c r="T866" s="67"/>
      <c r="U866" s="67"/>
      <c r="V866" s="67"/>
      <c r="W866" s="67"/>
      <c r="X866" s="67"/>
      <c r="Y866" s="67"/>
    </row>
    <row r="867" spans="1:25" ht="15.75" customHeight="1" x14ac:dyDescent="0.2">
      <c r="A867" s="122"/>
      <c r="B867" s="122"/>
      <c r="C867" s="61"/>
      <c r="D867" s="67"/>
      <c r="E867" s="67"/>
      <c r="F867" s="67"/>
      <c r="G867" s="218"/>
      <c r="H867" s="410"/>
      <c r="I867" s="124"/>
      <c r="J867" s="218"/>
      <c r="K867" s="67"/>
      <c r="L867" s="67"/>
      <c r="M867" s="67"/>
      <c r="N867" s="67"/>
      <c r="O867" s="67"/>
      <c r="P867" s="67"/>
      <c r="Q867" s="67"/>
      <c r="R867" s="67"/>
      <c r="S867" s="67"/>
      <c r="T867" s="67"/>
      <c r="U867" s="67"/>
      <c r="V867" s="67"/>
      <c r="W867" s="67"/>
      <c r="X867" s="67"/>
      <c r="Y867" s="67"/>
    </row>
    <row r="868" spans="1:25" ht="15.75" customHeight="1" x14ac:dyDescent="0.2">
      <c r="A868" s="122"/>
      <c r="B868" s="122"/>
      <c r="C868" s="61"/>
      <c r="D868" s="67"/>
      <c r="E868" s="67"/>
      <c r="F868" s="67"/>
      <c r="G868" s="218"/>
      <c r="H868" s="410"/>
      <c r="I868" s="124"/>
      <c r="J868" s="218"/>
      <c r="K868" s="67"/>
      <c r="L868" s="67"/>
      <c r="M868" s="67"/>
      <c r="N868" s="67"/>
      <c r="O868" s="67"/>
      <c r="P868" s="67"/>
      <c r="Q868" s="67"/>
      <c r="R868" s="67"/>
      <c r="S868" s="67"/>
      <c r="T868" s="67"/>
      <c r="U868" s="67"/>
      <c r="V868" s="67"/>
      <c r="W868" s="67"/>
      <c r="X868" s="67"/>
      <c r="Y868" s="67"/>
    </row>
    <row r="869" spans="1:25" ht="15.75" customHeight="1" x14ac:dyDescent="0.2">
      <c r="A869" s="122"/>
      <c r="B869" s="122"/>
      <c r="C869" s="61"/>
      <c r="D869" s="67"/>
      <c r="E869" s="67"/>
      <c r="F869" s="67"/>
      <c r="G869" s="218"/>
      <c r="H869" s="410"/>
      <c r="I869" s="124"/>
      <c r="J869" s="218"/>
      <c r="K869" s="67"/>
      <c r="L869" s="67"/>
      <c r="M869" s="67"/>
      <c r="N869" s="67"/>
      <c r="O869" s="67"/>
      <c r="P869" s="67"/>
      <c r="Q869" s="67"/>
      <c r="R869" s="67"/>
      <c r="S869" s="67"/>
      <c r="T869" s="67"/>
      <c r="U869" s="67"/>
      <c r="V869" s="67"/>
      <c r="W869" s="67"/>
      <c r="X869" s="67"/>
      <c r="Y869" s="67"/>
    </row>
    <row r="870" spans="1:25" ht="15.75" customHeight="1" x14ac:dyDescent="0.2">
      <c r="A870" s="122"/>
      <c r="B870" s="122"/>
      <c r="C870" s="61"/>
      <c r="D870" s="67"/>
      <c r="E870" s="67"/>
      <c r="F870" s="67"/>
      <c r="G870" s="218"/>
      <c r="H870" s="410"/>
      <c r="I870" s="124"/>
      <c r="J870" s="218"/>
      <c r="K870" s="67"/>
      <c r="L870" s="67"/>
      <c r="M870" s="67"/>
      <c r="N870" s="67"/>
      <c r="O870" s="67"/>
      <c r="P870" s="67"/>
      <c r="Q870" s="67"/>
      <c r="R870" s="67"/>
      <c r="S870" s="67"/>
      <c r="T870" s="67"/>
      <c r="U870" s="67"/>
      <c r="V870" s="67"/>
      <c r="W870" s="67"/>
      <c r="X870" s="67"/>
      <c r="Y870" s="67"/>
    </row>
    <row r="871" spans="1:25" ht="15.75" customHeight="1" x14ac:dyDescent="0.2">
      <c r="A871" s="122"/>
      <c r="B871" s="122"/>
      <c r="C871" s="61"/>
      <c r="D871" s="67"/>
      <c r="E871" s="67"/>
      <c r="F871" s="67"/>
      <c r="G871" s="218"/>
      <c r="H871" s="410"/>
      <c r="I871" s="124"/>
      <c r="J871" s="218"/>
      <c r="K871" s="67"/>
      <c r="L871" s="67"/>
      <c r="M871" s="67"/>
      <c r="N871" s="67"/>
      <c r="O871" s="67"/>
      <c r="P871" s="67"/>
      <c r="Q871" s="67"/>
      <c r="R871" s="67"/>
      <c r="S871" s="67"/>
      <c r="T871" s="67"/>
      <c r="U871" s="67"/>
      <c r="V871" s="67"/>
      <c r="W871" s="67"/>
      <c r="X871" s="67"/>
      <c r="Y871" s="67"/>
    </row>
    <row r="872" spans="1:25" ht="15.75" customHeight="1" x14ac:dyDescent="0.2">
      <c r="A872" s="122"/>
      <c r="B872" s="122"/>
      <c r="C872" s="61"/>
      <c r="D872" s="67"/>
      <c r="E872" s="67"/>
      <c r="F872" s="67"/>
      <c r="G872" s="218"/>
      <c r="H872" s="410"/>
      <c r="I872" s="124"/>
      <c r="J872" s="218"/>
      <c r="K872" s="67"/>
      <c r="L872" s="67"/>
      <c r="M872" s="67"/>
      <c r="N872" s="67"/>
      <c r="O872" s="67"/>
      <c r="P872" s="67"/>
      <c r="Q872" s="67"/>
      <c r="R872" s="67"/>
      <c r="S872" s="67"/>
      <c r="T872" s="67"/>
      <c r="U872" s="67"/>
      <c r="V872" s="67"/>
      <c r="W872" s="67"/>
      <c r="X872" s="67"/>
      <c r="Y872" s="67"/>
    </row>
    <row r="873" spans="1:25" ht="15.75" customHeight="1" x14ac:dyDescent="0.2">
      <c r="A873" s="122"/>
      <c r="B873" s="122"/>
      <c r="C873" s="61"/>
      <c r="D873" s="67"/>
      <c r="E873" s="67"/>
      <c r="F873" s="67"/>
      <c r="G873" s="218"/>
      <c r="H873" s="410"/>
      <c r="I873" s="124"/>
      <c r="J873" s="218"/>
      <c r="K873" s="67"/>
      <c r="L873" s="67"/>
      <c r="M873" s="67"/>
      <c r="N873" s="67"/>
      <c r="O873" s="67"/>
      <c r="P873" s="67"/>
      <c r="Q873" s="67"/>
      <c r="R873" s="67"/>
      <c r="S873" s="67"/>
      <c r="T873" s="67"/>
      <c r="U873" s="67"/>
      <c r="V873" s="67"/>
      <c r="W873" s="67"/>
      <c r="X873" s="67"/>
      <c r="Y873" s="67"/>
    </row>
    <row r="874" spans="1:25" ht="15.75" customHeight="1" x14ac:dyDescent="0.2">
      <c r="A874" s="122"/>
      <c r="B874" s="122"/>
      <c r="C874" s="61"/>
      <c r="D874" s="67"/>
      <c r="E874" s="67"/>
      <c r="F874" s="67"/>
      <c r="G874" s="218"/>
      <c r="H874" s="410"/>
      <c r="I874" s="124"/>
      <c r="J874" s="218"/>
      <c r="K874" s="67"/>
      <c r="L874" s="67"/>
      <c r="M874" s="67"/>
      <c r="N874" s="67"/>
      <c r="O874" s="67"/>
      <c r="P874" s="67"/>
      <c r="Q874" s="67"/>
      <c r="R874" s="67"/>
      <c r="S874" s="67"/>
      <c r="T874" s="67"/>
      <c r="U874" s="67"/>
      <c r="V874" s="67"/>
      <c r="W874" s="67"/>
      <c r="X874" s="67"/>
      <c r="Y874" s="67"/>
    </row>
    <row r="875" spans="1:25" ht="15.75" customHeight="1" x14ac:dyDescent="0.2">
      <c r="A875" s="122"/>
      <c r="B875" s="122"/>
      <c r="C875" s="61"/>
      <c r="D875" s="67"/>
      <c r="E875" s="67"/>
      <c r="F875" s="67"/>
      <c r="G875" s="218"/>
      <c r="H875" s="410"/>
      <c r="I875" s="124"/>
      <c r="J875" s="218"/>
      <c r="K875" s="67"/>
      <c r="L875" s="67"/>
      <c r="M875" s="67"/>
      <c r="N875" s="67"/>
      <c r="O875" s="67"/>
      <c r="P875" s="67"/>
      <c r="Q875" s="67"/>
      <c r="R875" s="67"/>
      <c r="S875" s="67"/>
      <c r="T875" s="67"/>
      <c r="U875" s="67"/>
      <c r="V875" s="67"/>
      <c r="W875" s="67"/>
      <c r="X875" s="67"/>
      <c r="Y875" s="67"/>
    </row>
    <row r="876" spans="1:25" ht="15.75" customHeight="1" x14ac:dyDescent="0.2">
      <c r="A876" s="122"/>
      <c r="B876" s="122"/>
      <c r="C876" s="61"/>
      <c r="D876" s="67"/>
      <c r="E876" s="67"/>
      <c r="F876" s="67"/>
      <c r="G876" s="218"/>
      <c r="H876" s="410"/>
      <c r="I876" s="124"/>
      <c r="J876" s="218"/>
      <c r="K876" s="67"/>
      <c r="L876" s="67"/>
      <c r="M876" s="67"/>
      <c r="N876" s="67"/>
      <c r="O876" s="67"/>
      <c r="P876" s="67"/>
      <c r="Q876" s="67"/>
      <c r="R876" s="67"/>
      <c r="S876" s="67"/>
      <c r="T876" s="67"/>
      <c r="U876" s="67"/>
      <c r="V876" s="67"/>
      <c r="W876" s="67"/>
      <c r="X876" s="67"/>
      <c r="Y876" s="67"/>
    </row>
    <row r="877" spans="1:25" ht="15.75" customHeight="1" x14ac:dyDescent="0.2">
      <c r="A877" s="122"/>
      <c r="B877" s="122"/>
      <c r="C877" s="61"/>
      <c r="D877" s="67"/>
      <c r="E877" s="67"/>
      <c r="F877" s="67"/>
      <c r="G877" s="218"/>
      <c r="H877" s="410"/>
      <c r="I877" s="124"/>
      <c r="J877" s="218"/>
      <c r="K877" s="67"/>
      <c r="L877" s="67"/>
      <c r="M877" s="67"/>
      <c r="N877" s="67"/>
      <c r="O877" s="67"/>
      <c r="P877" s="67"/>
      <c r="Q877" s="67"/>
      <c r="R877" s="67"/>
      <c r="S877" s="67"/>
      <c r="T877" s="67"/>
      <c r="U877" s="67"/>
      <c r="V877" s="67"/>
      <c r="W877" s="67"/>
      <c r="X877" s="67"/>
      <c r="Y877" s="67"/>
    </row>
    <row r="878" spans="1:25" ht="15.75" customHeight="1" x14ac:dyDescent="0.2">
      <c r="A878" s="122"/>
      <c r="B878" s="122"/>
      <c r="C878" s="61"/>
      <c r="D878" s="67"/>
      <c r="E878" s="67"/>
      <c r="F878" s="67"/>
      <c r="G878" s="218"/>
      <c r="H878" s="410"/>
      <c r="I878" s="124"/>
      <c r="J878" s="218"/>
      <c r="K878" s="67"/>
      <c r="L878" s="67"/>
      <c r="M878" s="67"/>
      <c r="N878" s="67"/>
      <c r="O878" s="67"/>
      <c r="P878" s="67"/>
      <c r="Q878" s="67"/>
      <c r="R878" s="67"/>
      <c r="S878" s="67"/>
      <c r="T878" s="67"/>
      <c r="U878" s="67"/>
      <c r="V878" s="67"/>
      <c r="W878" s="67"/>
      <c r="X878" s="67"/>
      <c r="Y878" s="67"/>
    </row>
    <row r="879" spans="1:25" ht="15.75" customHeight="1" x14ac:dyDescent="0.2">
      <c r="A879" s="122"/>
      <c r="B879" s="122"/>
      <c r="C879" s="61"/>
      <c r="D879" s="67"/>
      <c r="E879" s="67"/>
      <c r="F879" s="67"/>
      <c r="G879" s="218"/>
      <c r="H879" s="410"/>
      <c r="I879" s="124"/>
      <c r="J879" s="218"/>
      <c r="K879" s="67"/>
      <c r="L879" s="67"/>
      <c r="M879" s="67"/>
      <c r="N879" s="67"/>
      <c r="O879" s="67"/>
      <c r="P879" s="67"/>
      <c r="Q879" s="67"/>
      <c r="R879" s="67"/>
      <c r="S879" s="67"/>
      <c r="T879" s="67"/>
      <c r="U879" s="67"/>
      <c r="V879" s="67"/>
      <c r="W879" s="67"/>
      <c r="X879" s="67"/>
      <c r="Y879" s="67"/>
    </row>
    <row r="880" spans="1:25" ht="15.75" customHeight="1" x14ac:dyDescent="0.2">
      <c r="A880" s="122"/>
      <c r="B880" s="122"/>
      <c r="C880" s="61"/>
      <c r="D880" s="67"/>
      <c r="E880" s="67"/>
      <c r="F880" s="67"/>
      <c r="G880" s="218"/>
      <c r="H880" s="410"/>
      <c r="I880" s="124"/>
      <c r="J880" s="218"/>
      <c r="K880" s="67"/>
      <c r="L880" s="67"/>
      <c r="M880" s="67"/>
      <c r="N880" s="67"/>
      <c r="O880" s="67"/>
      <c r="P880" s="67"/>
      <c r="Q880" s="67"/>
      <c r="R880" s="67"/>
      <c r="S880" s="67"/>
      <c r="T880" s="67"/>
      <c r="U880" s="67"/>
      <c r="V880" s="67"/>
      <c r="W880" s="67"/>
      <c r="X880" s="67"/>
      <c r="Y880" s="67"/>
    </row>
    <row r="881" spans="1:25" ht="15.75" customHeight="1" x14ac:dyDescent="0.2">
      <c r="A881" s="122"/>
      <c r="B881" s="122"/>
      <c r="C881" s="61"/>
      <c r="D881" s="67"/>
      <c r="E881" s="67"/>
      <c r="F881" s="67"/>
      <c r="G881" s="218"/>
      <c r="H881" s="410"/>
      <c r="I881" s="124"/>
      <c r="J881" s="218"/>
      <c r="K881" s="67"/>
      <c r="L881" s="67"/>
      <c r="M881" s="67"/>
      <c r="N881" s="67"/>
      <c r="O881" s="67"/>
      <c r="P881" s="67"/>
      <c r="Q881" s="67"/>
      <c r="R881" s="67"/>
      <c r="S881" s="67"/>
      <c r="T881" s="67"/>
      <c r="U881" s="67"/>
      <c r="V881" s="67"/>
      <c r="W881" s="67"/>
      <c r="X881" s="67"/>
      <c r="Y881" s="67"/>
    </row>
    <row r="882" spans="1:25" ht="15.75" customHeight="1" x14ac:dyDescent="0.2">
      <c r="A882" s="122"/>
      <c r="B882" s="122"/>
      <c r="C882" s="61"/>
      <c r="D882" s="67"/>
      <c r="E882" s="67"/>
      <c r="F882" s="67"/>
      <c r="G882" s="218"/>
      <c r="H882" s="410"/>
      <c r="I882" s="124"/>
      <c r="J882" s="218"/>
      <c r="K882" s="67"/>
      <c r="L882" s="67"/>
      <c r="M882" s="67"/>
      <c r="N882" s="67"/>
      <c r="O882" s="67"/>
      <c r="P882" s="67"/>
      <c r="Q882" s="67"/>
      <c r="R882" s="67"/>
      <c r="S882" s="67"/>
      <c r="T882" s="67"/>
      <c r="U882" s="67"/>
      <c r="V882" s="67"/>
      <c r="W882" s="67"/>
      <c r="X882" s="67"/>
      <c r="Y882" s="67"/>
    </row>
  </sheetData>
  <conditionalFormatting sqref="A1:J1 M1:Y1">
    <cfRule type="cellIs" dxfId="63" priority="1" operator="equal">
      <formula>0</formula>
    </cfRule>
  </conditionalFormatting>
  <hyperlinks>
    <hyperlink ref="L5" r:id="rId1" xr:uid="{00000000-0004-0000-0B00-000000000000}"/>
    <hyperlink ref="L10" r:id="rId2" xr:uid="{00000000-0004-0000-0B00-000001000000}"/>
    <hyperlink ref="L17" r:id="rId3" xr:uid="{00000000-0004-0000-0B00-000002000000}"/>
    <hyperlink ref="L21" r:id="rId4" xr:uid="{00000000-0004-0000-0B00-000003000000}"/>
    <hyperlink ref="L28" r:id="rId5" xr:uid="{00000000-0004-0000-0B00-000004000000}"/>
    <hyperlink ref="L30" r:id="rId6" xr:uid="{00000000-0004-0000-0B00-000005000000}"/>
    <hyperlink ref="L32" r:id="rId7" xr:uid="{00000000-0004-0000-0B00-000006000000}"/>
    <hyperlink ref="L36" r:id="rId8" xr:uid="{00000000-0004-0000-0B00-000007000000}"/>
    <hyperlink ref="L39" r:id="rId9" xr:uid="{00000000-0004-0000-0B00-000008000000}"/>
    <hyperlink ref="L43" r:id="rId10" xr:uid="{00000000-0004-0000-0B00-000009000000}"/>
    <hyperlink ref="L46" r:id="rId11" xr:uid="{00000000-0004-0000-0B00-00000A000000}"/>
    <hyperlink ref="L47" r:id="rId12" xr:uid="{00000000-0004-0000-0B00-00000B000000}"/>
    <hyperlink ref="L51" r:id="rId13" xr:uid="{00000000-0004-0000-0B00-00000C000000}"/>
    <hyperlink ref="L53" r:id="rId14" xr:uid="{00000000-0004-0000-0B00-00000D000000}"/>
    <hyperlink ref="L55" r:id="rId15" xr:uid="{00000000-0004-0000-0B00-00000E000000}"/>
    <hyperlink ref="L57" r:id="rId16" xr:uid="{00000000-0004-0000-0B00-00000F000000}"/>
    <hyperlink ref="L59" r:id="rId17" xr:uid="{00000000-0004-0000-0B00-000010000000}"/>
    <hyperlink ref="L62" r:id="rId18" xr:uid="{00000000-0004-0000-0B00-000011000000}"/>
    <hyperlink ref="L64" r:id="rId19" xr:uid="{00000000-0004-0000-0B00-000012000000}"/>
    <hyperlink ref="L65" r:id="rId20" xr:uid="{00000000-0004-0000-0B00-000013000000}"/>
    <hyperlink ref="L68" r:id="rId21" xr:uid="{00000000-0004-0000-0B00-000014000000}"/>
    <hyperlink ref="L69" r:id="rId22" xr:uid="{00000000-0004-0000-0B00-000015000000}"/>
    <hyperlink ref="L72" r:id="rId23" xr:uid="{00000000-0004-0000-0B00-000016000000}"/>
  </hyperlinks>
  <pageMargins left="0.7" right="0.7" top="0.75" bottom="0.75" header="0" footer="0"/>
  <pageSetup paperSize="9" orientation="portrait"/>
  <tableParts count="1">
    <tablePart r:id="rId2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951"/>
  <sheetViews>
    <sheetView zoomScale="173" zoomScaleNormal="173" zoomScalePageLayoutView="173" workbookViewId="0">
      <pane ySplit="1" topLeftCell="A2" activePane="bottomLeft" state="frozen"/>
      <selection pane="bottomLeft" activeCell="D10" sqref="D10"/>
    </sheetView>
  </sheetViews>
  <sheetFormatPr baseColWidth="10" defaultColWidth="11.1640625" defaultRowHeight="15" customHeight="1" x14ac:dyDescent="0.2"/>
  <cols>
    <col min="1" max="1" width="7" customWidth="1"/>
    <col min="2" max="2" width="7.83203125" customWidth="1"/>
    <col min="3" max="3" width="11" customWidth="1"/>
    <col min="4" max="4" width="25.83203125" customWidth="1"/>
    <col min="5" max="5" width="29.5" customWidth="1"/>
    <col min="6" max="6" width="18.33203125" customWidth="1"/>
    <col min="7" max="7" width="24.1640625" customWidth="1"/>
    <col min="8" max="8" width="26.83203125" customWidth="1"/>
    <col min="9" max="9" width="34.83203125" hidden="1" customWidth="1"/>
    <col min="10" max="10" width="22.33203125" style="445" customWidth="1"/>
    <col min="11" max="11" width="14.83203125" customWidth="1"/>
    <col min="12" max="12" width="10.83203125" customWidth="1"/>
    <col min="13" max="13" width="19.5" customWidth="1"/>
    <col min="14" max="14" width="19.1640625" customWidth="1"/>
    <col min="15" max="15" width="23.6640625" customWidth="1"/>
    <col min="16" max="16" width="41.5" customWidth="1"/>
    <col min="17" max="26" width="10.83203125" customWidth="1"/>
  </cols>
  <sheetData>
    <row r="1" spans="1:26" ht="15.75" customHeight="1" x14ac:dyDescent="0.2">
      <c r="A1" s="219" t="s">
        <v>59</v>
      </c>
      <c r="B1" s="219" t="s">
        <v>60</v>
      </c>
      <c r="C1" s="219" t="s">
        <v>0</v>
      </c>
      <c r="D1" s="220" t="s">
        <v>126</v>
      </c>
      <c r="E1" s="219" t="s">
        <v>127</v>
      </c>
      <c r="F1" s="220" t="s">
        <v>128</v>
      </c>
      <c r="G1" s="221" t="s">
        <v>1580</v>
      </c>
      <c r="H1" s="221" t="s">
        <v>61</v>
      </c>
      <c r="I1" s="220" t="s">
        <v>62</v>
      </c>
      <c r="J1" s="443" t="s">
        <v>129</v>
      </c>
      <c r="K1" s="222" t="s">
        <v>857</v>
      </c>
      <c r="L1" s="222" t="s">
        <v>858</v>
      </c>
      <c r="M1" s="222" t="s">
        <v>859</v>
      </c>
      <c r="N1" s="220" t="s">
        <v>540</v>
      </c>
      <c r="O1" s="220" t="s">
        <v>541</v>
      </c>
      <c r="P1" s="223" t="s">
        <v>77</v>
      </c>
      <c r="Q1" s="224"/>
      <c r="R1" s="224"/>
      <c r="S1" s="224"/>
      <c r="T1" s="224"/>
      <c r="U1" s="224"/>
      <c r="V1" s="224"/>
      <c r="W1" s="224"/>
      <c r="X1" s="224"/>
      <c r="Y1" s="224"/>
      <c r="Z1" s="224"/>
    </row>
    <row r="2" spans="1:26" ht="15.75" customHeight="1" x14ac:dyDescent="0.2">
      <c r="A2" s="225" t="s">
        <v>78</v>
      </c>
      <c r="B2" s="225">
        <v>2015</v>
      </c>
      <c r="C2" s="225" t="s">
        <v>23</v>
      </c>
      <c r="D2" s="227" t="s">
        <v>697</v>
      </c>
      <c r="E2" s="227" t="s">
        <v>698</v>
      </c>
      <c r="F2" s="227" t="s">
        <v>699</v>
      </c>
      <c r="G2" s="227"/>
      <c r="H2" s="226">
        <v>7774</v>
      </c>
      <c r="I2" s="227">
        <v>0</v>
      </c>
      <c r="J2" s="444"/>
      <c r="K2" s="228">
        <v>6387.74</v>
      </c>
      <c r="L2" s="229">
        <v>463.32</v>
      </c>
      <c r="M2" s="229">
        <v>922.84</v>
      </c>
      <c r="N2" s="227"/>
      <c r="O2" s="227"/>
      <c r="P2" s="227" t="s">
        <v>861</v>
      </c>
      <c r="Q2" s="231"/>
      <c r="R2" s="231"/>
      <c r="S2" s="231"/>
      <c r="T2" s="231"/>
      <c r="U2" s="231"/>
      <c r="V2" s="231"/>
      <c r="W2" s="231"/>
      <c r="X2" s="231"/>
      <c r="Y2" s="231"/>
      <c r="Z2" s="231"/>
    </row>
    <row r="3" spans="1:26" ht="15.75" customHeight="1" x14ac:dyDescent="0.2">
      <c r="A3" s="225" t="s">
        <v>78</v>
      </c>
      <c r="B3" s="225">
        <v>2015</v>
      </c>
      <c r="C3" s="225" t="s">
        <v>23</v>
      </c>
      <c r="D3" s="35" t="s">
        <v>613</v>
      </c>
      <c r="E3" s="35" t="s">
        <v>613</v>
      </c>
      <c r="F3" s="35" t="s">
        <v>614</v>
      </c>
      <c r="G3" s="35"/>
      <c r="H3" s="226">
        <v>144</v>
      </c>
      <c r="I3" s="227">
        <v>0</v>
      </c>
      <c r="J3" s="444"/>
      <c r="K3" s="228">
        <v>108.45</v>
      </c>
      <c r="L3" s="229">
        <v>35.58</v>
      </c>
      <c r="M3" s="229" t="s">
        <v>860</v>
      </c>
      <c r="N3" s="227"/>
      <c r="O3" s="227"/>
      <c r="P3" s="230" t="s">
        <v>862</v>
      </c>
      <c r="Q3" s="231"/>
      <c r="R3" s="231"/>
      <c r="S3" s="231"/>
      <c r="T3" s="231"/>
      <c r="U3" s="231"/>
      <c r="V3" s="231"/>
      <c r="W3" s="231"/>
      <c r="X3" s="231"/>
      <c r="Y3" s="231"/>
      <c r="Z3" s="231"/>
    </row>
    <row r="4" spans="1:26" ht="15.75" customHeight="1" x14ac:dyDescent="0.2">
      <c r="A4" s="225" t="s">
        <v>78</v>
      </c>
      <c r="B4" s="225">
        <v>2015</v>
      </c>
      <c r="C4" s="225" t="s">
        <v>23</v>
      </c>
      <c r="D4" s="35" t="s">
        <v>634</v>
      </c>
      <c r="E4" s="35" t="s">
        <v>634</v>
      </c>
      <c r="F4" s="35" t="s">
        <v>121</v>
      </c>
      <c r="G4" s="35"/>
      <c r="H4" s="226">
        <v>1920</v>
      </c>
      <c r="I4" s="227"/>
      <c r="J4" s="444"/>
      <c r="K4" s="228"/>
      <c r="L4" s="229"/>
      <c r="M4" s="229"/>
      <c r="N4" s="227"/>
      <c r="O4" s="227"/>
      <c r="P4" s="230" t="s">
        <v>863</v>
      </c>
      <c r="Q4" s="231"/>
      <c r="R4" s="231"/>
      <c r="S4" s="231"/>
      <c r="T4" s="231"/>
      <c r="U4" s="231"/>
      <c r="V4" s="231"/>
      <c r="W4" s="231"/>
      <c r="X4" s="231"/>
      <c r="Y4" s="231"/>
      <c r="Z4" s="231"/>
    </row>
    <row r="5" spans="1:26" ht="15.75" customHeight="1" x14ac:dyDescent="0.2">
      <c r="A5" s="225" t="s">
        <v>78</v>
      </c>
      <c r="B5" s="225">
        <v>2015</v>
      </c>
      <c r="C5" s="225" t="s">
        <v>23</v>
      </c>
      <c r="D5" s="35" t="s">
        <v>642</v>
      </c>
      <c r="E5" s="227" t="s">
        <v>643</v>
      </c>
      <c r="F5" s="227" t="s">
        <v>644</v>
      </c>
      <c r="G5" s="227"/>
      <c r="H5" s="226">
        <v>916</v>
      </c>
      <c r="I5" s="227">
        <v>0</v>
      </c>
      <c r="J5" s="444"/>
      <c r="K5" s="228" t="s">
        <v>860</v>
      </c>
      <c r="L5" s="229" t="s">
        <v>860</v>
      </c>
      <c r="M5" s="229" t="s">
        <v>860</v>
      </c>
      <c r="N5" s="227"/>
      <c r="O5" s="227"/>
      <c r="P5" s="227" t="s">
        <v>864</v>
      </c>
      <c r="Q5" s="231"/>
      <c r="R5" s="231"/>
      <c r="S5" s="231"/>
      <c r="T5" s="231"/>
      <c r="U5" s="231"/>
      <c r="V5" s="231"/>
      <c r="W5" s="231"/>
      <c r="X5" s="231"/>
      <c r="Y5" s="231"/>
      <c r="Z5" s="231"/>
    </row>
    <row r="6" spans="1:26" ht="15.75" customHeight="1" x14ac:dyDescent="0.2">
      <c r="A6" s="225" t="s">
        <v>78</v>
      </c>
      <c r="B6" s="225">
        <v>2015</v>
      </c>
      <c r="C6" s="225" t="s">
        <v>23</v>
      </c>
      <c r="D6" s="132" t="s">
        <v>659</v>
      </c>
      <c r="E6" s="132" t="s">
        <v>659</v>
      </c>
      <c r="F6" s="35" t="s">
        <v>659</v>
      </c>
      <c r="G6" s="35"/>
      <c r="H6" s="226">
        <v>730</v>
      </c>
      <c r="I6" s="227"/>
      <c r="J6" s="444"/>
      <c r="K6" s="228">
        <v>607.16</v>
      </c>
      <c r="L6" s="229">
        <v>68.790000000000006</v>
      </c>
      <c r="M6" s="229">
        <v>53.79</v>
      </c>
      <c r="N6" s="227"/>
      <c r="O6" s="227"/>
      <c r="P6" s="227" t="s">
        <v>865</v>
      </c>
      <c r="Q6" s="231"/>
      <c r="R6" s="231"/>
      <c r="S6" s="231"/>
      <c r="T6" s="231"/>
      <c r="U6" s="231"/>
      <c r="V6" s="231"/>
      <c r="W6" s="231"/>
      <c r="X6" s="231"/>
      <c r="Y6" s="231"/>
      <c r="Z6" s="231"/>
    </row>
    <row r="7" spans="1:26" ht="15.75" customHeight="1" x14ac:dyDescent="0.2">
      <c r="A7" s="225" t="s">
        <v>78</v>
      </c>
      <c r="B7" s="225">
        <v>2015</v>
      </c>
      <c r="C7" s="225" t="s">
        <v>23</v>
      </c>
      <c r="D7" s="35" t="s">
        <v>613</v>
      </c>
      <c r="E7" s="35" t="s">
        <v>613</v>
      </c>
      <c r="F7" s="35" t="s">
        <v>614</v>
      </c>
      <c r="G7" s="35"/>
      <c r="H7" s="226">
        <v>144</v>
      </c>
      <c r="I7" s="227">
        <v>0</v>
      </c>
      <c r="J7" s="444"/>
      <c r="K7" s="228">
        <v>108.45</v>
      </c>
      <c r="L7" s="229">
        <v>35.58</v>
      </c>
      <c r="M7" s="229" t="s">
        <v>860</v>
      </c>
      <c r="N7" s="227"/>
      <c r="O7" s="227"/>
      <c r="P7" s="230" t="s">
        <v>862</v>
      </c>
      <c r="Q7" s="231"/>
      <c r="R7" s="231"/>
      <c r="S7" s="231"/>
      <c r="T7" s="231"/>
      <c r="U7" s="231"/>
      <c r="V7" s="231"/>
      <c r="W7" s="231"/>
      <c r="X7" s="231"/>
      <c r="Y7" s="231"/>
      <c r="Z7" s="231"/>
    </row>
    <row r="8" spans="1:26" ht="15.75" customHeight="1" x14ac:dyDescent="0.2">
      <c r="A8" s="23" t="s">
        <v>78</v>
      </c>
      <c r="B8" s="23">
        <v>2015</v>
      </c>
      <c r="C8" s="23" t="s">
        <v>23</v>
      </c>
      <c r="D8" s="58" t="s">
        <v>246</v>
      </c>
      <c r="E8" s="58" t="s">
        <v>246</v>
      </c>
      <c r="F8" s="58" t="s">
        <v>246</v>
      </c>
      <c r="G8" s="58"/>
      <c r="H8" s="232"/>
      <c r="I8" s="233">
        <f>117*J8%</f>
        <v>0</v>
      </c>
      <c r="J8" s="84"/>
      <c r="K8" s="234"/>
      <c r="L8" s="235"/>
      <c r="M8" s="235"/>
      <c r="N8" s="58"/>
      <c r="O8" s="58"/>
      <c r="P8" s="236"/>
      <c r="Q8" s="231"/>
      <c r="R8" s="231"/>
      <c r="S8" s="231"/>
      <c r="T8" s="231"/>
      <c r="U8" s="231"/>
      <c r="V8" s="231"/>
      <c r="W8" s="231"/>
      <c r="X8" s="231"/>
      <c r="Y8" s="231"/>
      <c r="Z8" s="231"/>
    </row>
    <row r="9" spans="1:26" ht="15.75" customHeight="1" x14ac:dyDescent="0.2">
      <c r="A9" s="225" t="s">
        <v>78</v>
      </c>
      <c r="B9" s="225">
        <v>2016</v>
      </c>
      <c r="C9" s="225" t="s">
        <v>23</v>
      </c>
      <c r="D9" s="227" t="s">
        <v>697</v>
      </c>
      <c r="E9" s="227" t="s">
        <v>698</v>
      </c>
      <c r="F9" s="227" t="s">
        <v>699</v>
      </c>
      <c r="G9" s="227"/>
      <c r="H9" s="226">
        <v>10542</v>
      </c>
      <c r="I9" s="227">
        <v>0</v>
      </c>
      <c r="J9" s="444"/>
      <c r="K9" s="228">
        <v>7524.51</v>
      </c>
      <c r="L9" s="229">
        <v>1691.65</v>
      </c>
      <c r="M9" s="229">
        <v>1325.94</v>
      </c>
      <c r="N9" s="227"/>
      <c r="O9" s="227"/>
      <c r="P9" s="227" t="s">
        <v>866</v>
      </c>
      <c r="Q9" s="231"/>
      <c r="R9" s="231"/>
      <c r="S9" s="231"/>
      <c r="T9" s="231"/>
      <c r="U9" s="231"/>
      <c r="V9" s="231"/>
      <c r="W9" s="231"/>
      <c r="X9" s="231"/>
      <c r="Y9" s="231"/>
      <c r="Z9" s="231"/>
    </row>
    <row r="10" spans="1:26" ht="15.75" customHeight="1" x14ac:dyDescent="0.2">
      <c r="A10" s="225" t="s">
        <v>78</v>
      </c>
      <c r="B10" s="225">
        <v>2016</v>
      </c>
      <c r="C10" s="225" t="s">
        <v>23</v>
      </c>
      <c r="D10" s="227" t="s">
        <v>735</v>
      </c>
      <c r="E10" s="227" t="s">
        <v>736</v>
      </c>
      <c r="F10" s="227" t="s">
        <v>122</v>
      </c>
      <c r="G10" s="227"/>
      <c r="H10" s="226">
        <v>2122</v>
      </c>
      <c r="I10" s="227"/>
      <c r="J10" s="444"/>
      <c r="K10" s="228">
        <v>1785.65</v>
      </c>
      <c r="L10" s="229">
        <v>112.74</v>
      </c>
      <c r="M10" s="229">
        <v>223.33</v>
      </c>
      <c r="N10" s="227"/>
      <c r="O10" s="227"/>
      <c r="P10" s="230" t="s">
        <v>867</v>
      </c>
      <c r="Q10" s="231"/>
      <c r="R10" s="231"/>
      <c r="S10" s="231"/>
      <c r="T10" s="231"/>
      <c r="U10" s="231"/>
      <c r="V10" s="231"/>
      <c r="W10" s="231"/>
      <c r="X10" s="231"/>
      <c r="Y10" s="231"/>
      <c r="Z10" s="231"/>
    </row>
    <row r="11" spans="1:26" ht="15.75" customHeight="1" x14ac:dyDescent="0.2">
      <c r="A11" s="225" t="s">
        <v>78</v>
      </c>
      <c r="B11" s="225">
        <v>2016</v>
      </c>
      <c r="C11" s="225" t="s">
        <v>23</v>
      </c>
      <c r="D11" s="35" t="s">
        <v>692</v>
      </c>
      <c r="E11" s="35" t="s">
        <v>692</v>
      </c>
      <c r="F11" s="35" t="s">
        <v>693</v>
      </c>
      <c r="G11" s="35"/>
      <c r="H11" s="226">
        <v>2105</v>
      </c>
      <c r="I11" s="227">
        <v>0</v>
      </c>
      <c r="J11" s="444"/>
      <c r="K11" s="228">
        <v>1673.87</v>
      </c>
      <c r="L11" s="229">
        <v>264.08999999999997</v>
      </c>
      <c r="M11" s="229">
        <v>166.55</v>
      </c>
      <c r="N11" s="227"/>
      <c r="O11" s="227"/>
      <c r="P11" s="227" t="s">
        <v>868</v>
      </c>
      <c r="Q11" s="231"/>
      <c r="R11" s="231"/>
      <c r="S11" s="231"/>
      <c r="T11" s="231"/>
      <c r="U11" s="231"/>
      <c r="V11" s="231"/>
      <c r="W11" s="231"/>
      <c r="X11" s="231"/>
      <c r="Y11" s="231"/>
      <c r="Z11" s="231"/>
    </row>
    <row r="12" spans="1:26" ht="15.75" customHeight="1" x14ac:dyDescent="0.2">
      <c r="A12" s="225" t="s">
        <v>78</v>
      </c>
      <c r="B12" s="225">
        <v>2016</v>
      </c>
      <c r="C12" s="225" t="s">
        <v>23</v>
      </c>
      <c r="D12" s="35" t="s">
        <v>634</v>
      </c>
      <c r="E12" s="35" t="s">
        <v>634</v>
      </c>
      <c r="F12" s="35" t="s">
        <v>121</v>
      </c>
      <c r="G12" s="35"/>
      <c r="H12" s="226">
        <v>1792</v>
      </c>
      <c r="I12" s="227">
        <v>0</v>
      </c>
      <c r="J12" s="444"/>
      <c r="K12" s="228" t="s">
        <v>860</v>
      </c>
      <c r="L12" s="229" t="s">
        <v>860</v>
      </c>
      <c r="M12" s="229" t="s">
        <v>860</v>
      </c>
      <c r="N12" s="227"/>
      <c r="O12" s="227"/>
      <c r="P12" s="230" t="s">
        <v>869</v>
      </c>
      <c r="Q12" s="231"/>
      <c r="R12" s="231"/>
      <c r="S12" s="231"/>
      <c r="T12" s="231"/>
      <c r="U12" s="231"/>
      <c r="V12" s="231"/>
      <c r="W12" s="231"/>
      <c r="X12" s="231"/>
      <c r="Y12" s="231"/>
      <c r="Z12" s="231"/>
    </row>
    <row r="13" spans="1:26" ht="15.75" customHeight="1" x14ac:dyDescent="0.2">
      <c r="A13" s="225" t="s">
        <v>78</v>
      </c>
      <c r="B13" s="225">
        <v>2016</v>
      </c>
      <c r="C13" s="225" t="s">
        <v>23</v>
      </c>
      <c r="D13" s="35" t="s">
        <v>642</v>
      </c>
      <c r="E13" s="227" t="s">
        <v>643</v>
      </c>
      <c r="F13" s="227" t="s">
        <v>644</v>
      </c>
      <c r="G13" s="227"/>
      <c r="H13" s="226">
        <v>955</v>
      </c>
      <c r="I13" s="227">
        <v>0</v>
      </c>
      <c r="J13" s="444"/>
      <c r="K13" s="228" t="s">
        <v>860</v>
      </c>
      <c r="L13" s="229" t="s">
        <v>860</v>
      </c>
      <c r="M13" s="229" t="s">
        <v>860</v>
      </c>
      <c r="N13" s="227"/>
      <c r="O13" s="227"/>
      <c r="P13" s="227" t="s">
        <v>870</v>
      </c>
      <c r="Q13" s="231"/>
      <c r="R13" s="231"/>
      <c r="S13" s="231"/>
      <c r="T13" s="231"/>
      <c r="U13" s="231"/>
      <c r="V13" s="231"/>
      <c r="W13" s="231"/>
      <c r="X13" s="231"/>
      <c r="Y13" s="231"/>
      <c r="Z13" s="231"/>
    </row>
    <row r="14" spans="1:26" ht="15.75" customHeight="1" x14ac:dyDescent="0.2">
      <c r="A14" s="225" t="s">
        <v>78</v>
      </c>
      <c r="B14" s="225">
        <v>2016</v>
      </c>
      <c r="C14" s="225" t="s">
        <v>23</v>
      </c>
      <c r="D14" s="132" t="s">
        <v>659</v>
      </c>
      <c r="E14" s="132" t="s">
        <v>659</v>
      </c>
      <c r="F14" s="35" t="s">
        <v>659</v>
      </c>
      <c r="G14" s="35"/>
      <c r="H14" s="226">
        <v>826</v>
      </c>
      <c r="I14" s="227">
        <v>0</v>
      </c>
      <c r="J14" s="444"/>
      <c r="K14" s="228">
        <v>647.45000000000005</v>
      </c>
      <c r="L14" s="229">
        <v>124.55</v>
      </c>
      <c r="M14" s="229">
        <v>54.26</v>
      </c>
      <c r="N14" s="227"/>
      <c r="O14" s="227"/>
      <c r="P14" s="227" t="s">
        <v>871</v>
      </c>
      <c r="Q14" s="231"/>
      <c r="R14" s="231"/>
      <c r="S14" s="231"/>
      <c r="T14" s="231"/>
      <c r="U14" s="231"/>
      <c r="V14" s="231"/>
      <c r="W14" s="231"/>
      <c r="X14" s="231"/>
      <c r="Y14" s="231"/>
      <c r="Z14" s="231"/>
    </row>
    <row r="15" spans="1:26" ht="15.75" customHeight="1" x14ac:dyDescent="0.2">
      <c r="A15" s="225" t="s">
        <v>78</v>
      </c>
      <c r="B15" s="225">
        <v>2016</v>
      </c>
      <c r="C15" s="225" t="s">
        <v>23</v>
      </c>
      <c r="D15" s="35" t="s">
        <v>613</v>
      </c>
      <c r="E15" s="35" t="s">
        <v>613</v>
      </c>
      <c r="F15" s="35" t="s">
        <v>614</v>
      </c>
      <c r="G15" s="35"/>
      <c r="H15" s="226">
        <v>137</v>
      </c>
      <c r="I15" s="227">
        <v>0</v>
      </c>
      <c r="J15" s="444"/>
      <c r="K15" s="228">
        <v>90.11</v>
      </c>
      <c r="L15" s="229">
        <v>47</v>
      </c>
      <c r="M15" s="229">
        <v>0</v>
      </c>
      <c r="N15" s="227"/>
      <c r="O15" s="227"/>
      <c r="P15" s="230" t="s">
        <v>872</v>
      </c>
      <c r="Q15" s="231"/>
      <c r="R15" s="231"/>
      <c r="S15" s="231"/>
      <c r="T15" s="231"/>
      <c r="U15" s="231"/>
      <c r="V15" s="231"/>
      <c r="W15" s="231"/>
      <c r="X15" s="231"/>
      <c r="Y15" s="231"/>
      <c r="Z15" s="231"/>
    </row>
    <row r="16" spans="1:26" ht="15.75" customHeight="1" x14ac:dyDescent="0.2">
      <c r="A16" s="23" t="s">
        <v>78</v>
      </c>
      <c r="B16" s="23">
        <v>2016</v>
      </c>
      <c r="C16" s="23" t="s">
        <v>23</v>
      </c>
      <c r="D16" s="58" t="s">
        <v>246</v>
      </c>
      <c r="E16" s="58" t="s">
        <v>246</v>
      </c>
      <c r="F16" s="58" t="s">
        <v>246</v>
      </c>
      <c r="G16" s="58"/>
      <c r="H16" s="232"/>
      <c r="I16" s="233">
        <f>117*J16%</f>
        <v>0</v>
      </c>
      <c r="J16" s="84"/>
      <c r="K16" s="234"/>
      <c r="L16" s="235"/>
      <c r="M16" s="235"/>
      <c r="N16" s="58"/>
      <c r="O16" s="58"/>
      <c r="P16" s="236"/>
      <c r="Q16" s="231"/>
      <c r="R16" s="231"/>
      <c r="S16" s="231"/>
      <c r="T16" s="231"/>
      <c r="U16" s="231"/>
      <c r="V16" s="231"/>
      <c r="W16" s="231"/>
      <c r="X16" s="231"/>
      <c r="Y16" s="231"/>
      <c r="Z16" s="231"/>
    </row>
    <row r="17" spans="1:26" ht="15.75" customHeight="1" x14ac:dyDescent="0.2">
      <c r="A17" s="225" t="s">
        <v>78</v>
      </c>
      <c r="B17" s="225">
        <v>2017</v>
      </c>
      <c r="C17" s="225" t="s">
        <v>23</v>
      </c>
      <c r="D17" s="227" t="s">
        <v>697</v>
      </c>
      <c r="E17" s="227" t="s">
        <v>698</v>
      </c>
      <c r="F17" s="227" t="s">
        <v>699</v>
      </c>
      <c r="G17" s="227"/>
      <c r="H17" s="226">
        <v>12541</v>
      </c>
      <c r="I17" s="227">
        <v>0</v>
      </c>
      <c r="J17" s="444"/>
      <c r="K17" s="228">
        <v>8333.9</v>
      </c>
      <c r="L17" s="229">
        <v>2399.73</v>
      </c>
      <c r="M17" s="229">
        <v>1807.59</v>
      </c>
      <c r="N17" s="227"/>
      <c r="O17" s="227"/>
      <c r="P17" s="227" t="s">
        <v>873</v>
      </c>
      <c r="Q17" s="231"/>
      <c r="R17" s="231"/>
      <c r="S17" s="231"/>
      <c r="T17" s="231"/>
      <c r="U17" s="231"/>
      <c r="V17" s="231"/>
      <c r="W17" s="231"/>
      <c r="X17" s="231"/>
      <c r="Y17" s="231"/>
      <c r="Z17" s="231"/>
    </row>
    <row r="18" spans="1:26" ht="15.75" customHeight="1" x14ac:dyDescent="0.2">
      <c r="A18" s="225" t="s">
        <v>78</v>
      </c>
      <c r="B18" s="225">
        <v>2017</v>
      </c>
      <c r="C18" s="225" t="s">
        <v>23</v>
      </c>
      <c r="D18" s="227" t="s">
        <v>735</v>
      </c>
      <c r="E18" s="227" t="s">
        <v>736</v>
      </c>
      <c r="F18" s="227" t="s">
        <v>122</v>
      </c>
      <c r="G18" s="227"/>
      <c r="H18" s="226">
        <v>2334</v>
      </c>
      <c r="I18" s="227">
        <v>0</v>
      </c>
      <c r="J18" s="444"/>
      <c r="K18" s="228">
        <v>1930.47</v>
      </c>
      <c r="L18" s="229">
        <v>156.72</v>
      </c>
      <c r="M18" s="229">
        <v>246.63</v>
      </c>
      <c r="N18" s="227"/>
      <c r="O18" s="227"/>
      <c r="P18" s="230" t="s">
        <v>874</v>
      </c>
      <c r="Q18" s="231"/>
      <c r="R18" s="231"/>
      <c r="S18" s="231"/>
      <c r="T18" s="231"/>
      <c r="U18" s="231"/>
      <c r="V18" s="231"/>
      <c r="W18" s="231"/>
      <c r="X18" s="231"/>
      <c r="Y18" s="231"/>
      <c r="Z18" s="231"/>
    </row>
    <row r="19" spans="1:26" ht="15.75" customHeight="1" x14ac:dyDescent="0.2">
      <c r="A19" s="225" t="s">
        <v>78</v>
      </c>
      <c r="B19" s="225">
        <v>2017</v>
      </c>
      <c r="C19" s="225" t="s">
        <v>23</v>
      </c>
      <c r="D19" s="35" t="s">
        <v>692</v>
      </c>
      <c r="E19" s="35" t="s">
        <v>692</v>
      </c>
      <c r="F19" s="35" t="s">
        <v>693</v>
      </c>
      <c r="G19" s="35"/>
      <c r="H19" s="226">
        <v>2142</v>
      </c>
      <c r="I19" s="227">
        <v>0</v>
      </c>
      <c r="J19" s="444"/>
      <c r="K19" s="228">
        <v>1656.8</v>
      </c>
      <c r="L19" s="229">
        <v>298.27</v>
      </c>
      <c r="M19" s="229">
        <v>187.18</v>
      </c>
      <c r="N19" s="227"/>
      <c r="O19" s="227"/>
      <c r="P19" s="227" t="s">
        <v>875</v>
      </c>
      <c r="Q19" s="231"/>
      <c r="R19" s="231"/>
      <c r="S19" s="231"/>
      <c r="T19" s="231"/>
      <c r="U19" s="231"/>
      <c r="V19" s="231"/>
      <c r="W19" s="231"/>
      <c r="X19" s="231"/>
      <c r="Y19" s="231"/>
      <c r="Z19" s="231"/>
    </row>
    <row r="20" spans="1:26" ht="15.75" customHeight="1" x14ac:dyDescent="0.2">
      <c r="A20" s="225" t="s">
        <v>78</v>
      </c>
      <c r="B20" s="225">
        <v>2017</v>
      </c>
      <c r="C20" s="225" t="s">
        <v>23</v>
      </c>
      <c r="D20" s="35" t="s">
        <v>634</v>
      </c>
      <c r="E20" s="35" t="s">
        <v>634</v>
      </c>
      <c r="F20" s="35" t="s">
        <v>121</v>
      </c>
      <c r="G20" s="35"/>
      <c r="H20" s="226">
        <v>1798</v>
      </c>
      <c r="I20" s="227">
        <v>0</v>
      </c>
      <c r="J20" s="444"/>
      <c r="K20" s="228" t="s">
        <v>860</v>
      </c>
      <c r="L20" s="229" t="s">
        <v>860</v>
      </c>
      <c r="M20" s="229" t="s">
        <v>860</v>
      </c>
      <c r="N20" s="227"/>
      <c r="O20" s="227"/>
      <c r="P20" s="230" t="s">
        <v>876</v>
      </c>
      <c r="Q20" s="231"/>
      <c r="R20" s="231"/>
      <c r="S20" s="231"/>
      <c r="T20" s="231"/>
      <c r="U20" s="231"/>
      <c r="V20" s="231"/>
      <c r="W20" s="231"/>
      <c r="X20" s="231"/>
      <c r="Y20" s="231"/>
      <c r="Z20" s="231"/>
    </row>
    <row r="21" spans="1:26" ht="15.75" customHeight="1" x14ac:dyDescent="0.2">
      <c r="A21" s="225" t="s">
        <v>78</v>
      </c>
      <c r="B21" s="225">
        <v>2017</v>
      </c>
      <c r="C21" s="225" t="s">
        <v>23</v>
      </c>
      <c r="D21" s="35" t="s">
        <v>642</v>
      </c>
      <c r="E21" s="227" t="s">
        <v>643</v>
      </c>
      <c r="F21" s="227" t="s">
        <v>644</v>
      </c>
      <c r="G21" s="227"/>
      <c r="H21" s="226">
        <v>1103</v>
      </c>
      <c r="I21" s="227">
        <v>0</v>
      </c>
      <c r="J21" s="444"/>
      <c r="K21" s="228" t="s">
        <v>860</v>
      </c>
      <c r="L21" s="229" t="s">
        <v>860</v>
      </c>
      <c r="M21" s="229" t="s">
        <v>860</v>
      </c>
      <c r="N21" s="227"/>
      <c r="O21" s="227"/>
      <c r="P21" s="227" t="s">
        <v>877</v>
      </c>
      <c r="Q21" s="231"/>
      <c r="R21" s="231"/>
      <c r="S21" s="231"/>
      <c r="T21" s="231"/>
      <c r="U21" s="231"/>
      <c r="V21" s="231"/>
      <c r="W21" s="231"/>
      <c r="X21" s="231"/>
      <c r="Y21" s="231"/>
      <c r="Z21" s="231"/>
    </row>
    <row r="22" spans="1:26" ht="15.75" customHeight="1" x14ac:dyDescent="0.2">
      <c r="A22" s="225" t="s">
        <v>78</v>
      </c>
      <c r="B22" s="225">
        <v>2017</v>
      </c>
      <c r="C22" s="225" t="s">
        <v>23</v>
      </c>
      <c r="D22" s="132" t="s">
        <v>659</v>
      </c>
      <c r="E22" s="132" t="s">
        <v>659</v>
      </c>
      <c r="F22" s="35" t="s">
        <v>659</v>
      </c>
      <c r="G22" s="35"/>
      <c r="H22" s="226">
        <v>862</v>
      </c>
      <c r="I22" s="227">
        <v>0</v>
      </c>
      <c r="J22" s="444"/>
      <c r="K22" s="228">
        <v>707.69</v>
      </c>
      <c r="L22" s="229">
        <v>129.80000000000001</v>
      </c>
      <c r="M22" s="229">
        <v>24.03</v>
      </c>
      <c r="N22" s="227"/>
      <c r="O22" s="227"/>
      <c r="P22" s="227" t="s">
        <v>878</v>
      </c>
      <c r="Q22" s="231"/>
      <c r="R22" s="231"/>
      <c r="S22" s="231"/>
      <c r="T22" s="231"/>
      <c r="U22" s="231"/>
      <c r="V22" s="231"/>
      <c r="W22" s="231"/>
      <c r="X22" s="231"/>
      <c r="Y22" s="231"/>
      <c r="Z22" s="231"/>
    </row>
    <row r="23" spans="1:26" ht="15.75" customHeight="1" x14ac:dyDescent="0.2">
      <c r="A23" s="225" t="s">
        <v>78</v>
      </c>
      <c r="B23" s="225">
        <v>2017</v>
      </c>
      <c r="C23" s="225" t="s">
        <v>23</v>
      </c>
      <c r="D23" s="35" t="s">
        <v>613</v>
      </c>
      <c r="E23" s="35" t="s">
        <v>613</v>
      </c>
      <c r="F23" s="35" t="s">
        <v>614</v>
      </c>
      <c r="G23" s="35"/>
      <c r="H23" s="226">
        <v>126</v>
      </c>
      <c r="I23" s="227">
        <v>0</v>
      </c>
      <c r="J23" s="444"/>
      <c r="K23" s="228">
        <v>76.87</v>
      </c>
      <c r="L23" s="229">
        <v>48.8</v>
      </c>
      <c r="M23" s="229" t="s">
        <v>860</v>
      </c>
      <c r="N23" s="227"/>
      <c r="O23" s="227"/>
      <c r="P23" s="230" t="s">
        <v>879</v>
      </c>
      <c r="Q23" s="231"/>
      <c r="R23" s="231"/>
      <c r="S23" s="231"/>
      <c r="T23" s="231"/>
      <c r="U23" s="231"/>
      <c r="V23" s="231"/>
      <c r="W23" s="231"/>
      <c r="X23" s="231"/>
      <c r="Y23" s="231"/>
      <c r="Z23" s="231"/>
    </row>
    <row r="24" spans="1:26" ht="15.75" customHeight="1" x14ac:dyDescent="0.2">
      <c r="A24" s="23" t="s">
        <v>78</v>
      </c>
      <c r="B24" s="23">
        <v>2017</v>
      </c>
      <c r="C24" s="23" t="s">
        <v>23</v>
      </c>
      <c r="D24" s="58" t="s">
        <v>246</v>
      </c>
      <c r="E24" s="58" t="s">
        <v>246</v>
      </c>
      <c r="F24" s="58" t="s">
        <v>246</v>
      </c>
      <c r="G24" s="58"/>
      <c r="H24" s="232"/>
      <c r="I24" s="233">
        <f>117*J24%</f>
        <v>0</v>
      </c>
      <c r="J24" s="84"/>
      <c r="K24" s="234"/>
      <c r="L24" s="235"/>
      <c r="M24" s="235"/>
      <c r="N24" s="58"/>
      <c r="O24" s="58"/>
      <c r="P24" s="236"/>
      <c r="Q24" s="231"/>
      <c r="R24" s="231"/>
      <c r="S24" s="231"/>
      <c r="T24" s="231"/>
      <c r="U24" s="231"/>
      <c r="V24" s="231"/>
      <c r="W24" s="231"/>
      <c r="X24" s="231"/>
      <c r="Y24" s="231"/>
      <c r="Z24" s="231"/>
    </row>
    <row r="25" spans="1:26" ht="15.75" customHeight="1" x14ac:dyDescent="0.2">
      <c r="A25" s="225" t="s">
        <v>78</v>
      </c>
      <c r="B25" s="225">
        <v>2018</v>
      </c>
      <c r="C25" s="225" t="s">
        <v>23</v>
      </c>
      <c r="D25" s="227" t="s">
        <v>697</v>
      </c>
      <c r="E25" s="227" t="s">
        <v>698</v>
      </c>
      <c r="F25" s="227" t="s">
        <v>699</v>
      </c>
      <c r="G25" s="227"/>
      <c r="H25" s="226">
        <v>13439</v>
      </c>
      <c r="I25" s="227">
        <v>0</v>
      </c>
      <c r="J25" s="444"/>
      <c r="K25" s="228">
        <v>9067.89</v>
      </c>
      <c r="L25" s="229">
        <v>2502.09</v>
      </c>
      <c r="M25" s="229">
        <v>1868.72</v>
      </c>
      <c r="N25" s="227"/>
      <c r="O25" s="227"/>
      <c r="P25" s="227" t="s">
        <v>880</v>
      </c>
      <c r="Q25" s="231"/>
      <c r="R25" s="231"/>
      <c r="S25" s="231"/>
      <c r="T25" s="231"/>
      <c r="U25" s="231"/>
      <c r="V25" s="231"/>
      <c r="W25" s="231"/>
      <c r="X25" s="231"/>
      <c r="Y25" s="231"/>
      <c r="Z25" s="231"/>
    </row>
    <row r="26" spans="1:26" ht="15.75" customHeight="1" x14ac:dyDescent="0.2">
      <c r="A26" s="225" t="s">
        <v>78</v>
      </c>
      <c r="B26" s="225">
        <v>2018</v>
      </c>
      <c r="C26" s="225" t="s">
        <v>23</v>
      </c>
      <c r="D26" s="227" t="s">
        <v>735</v>
      </c>
      <c r="E26" s="227" t="s">
        <v>736</v>
      </c>
      <c r="F26" s="227" t="s">
        <v>122</v>
      </c>
      <c r="G26" s="227"/>
      <c r="H26" s="226">
        <v>2482</v>
      </c>
      <c r="I26" s="227">
        <v>0</v>
      </c>
      <c r="J26" s="444"/>
      <c r="K26" s="228">
        <v>2033.68</v>
      </c>
      <c r="L26" s="229">
        <v>199.1</v>
      </c>
      <c r="M26" s="229">
        <v>249.18</v>
      </c>
      <c r="N26" s="227"/>
      <c r="O26" s="227"/>
      <c r="P26" s="230" t="s">
        <v>881</v>
      </c>
      <c r="Q26" s="231"/>
      <c r="R26" s="231"/>
      <c r="S26" s="231"/>
      <c r="T26" s="231"/>
      <c r="U26" s="231"/>
      <c r="V26" s="231"/>
      <c r="W26" s="231"/>
      <c r="X26" s="231"/>
      <c r="Y26" s="231"/>
      <c r="Z26" s="231"/>
    </row>
    <row r="27" spans="1:26" ht="15.75" customHeight="1" x14ac:dyDescent="0.2">
      <c r="A27" s="225" t="s">
        <v>78</v>
      </c>
      <c r="B27" s="225">
        <v>2018</v>
      </c>
      <c r="C27" s="225" t="s">
        <v>23</v>
      </c>
      <c r="D27" s="35" t="s">
        <v>692</v>
      </c>
      <c r="E27" s="35" t="s">
        <v>692</v>
      </c>
      <c r="F27" s="35" t="s">
        <v>693</v>
      </c>
      <c r="G27" s="35"/>
      <c r="H27" s="226">
        <v>1939</v>
      </c>
      <c r="I27" s="227">
        <v>0</v>
      </c>
      <c r="J27" s="444"/>
      <c r="K27" s="228">
        <v>1589.07</v>
      </c>
      <c r="L27" s="229">
        <v>189.71</v>
      </c>
      <c r="M27" s="229">
        <v>159.78</v>
      </c>
      <c r="N27" s="227"/>
      <c r="O27" s="227"/>
      <c r="P27" s="227" t="s">
        <v>882</v>
      </c>
      <c r="Q27" s="231"/>
      <c r="R27" s="231"/>
      <c r="S27" s="231"/>
      <c r="T27" s="231"/>
      <c r="U27" s="231"/>
      <c r="V27" s="231"/>
      <c r="W27" s="231"/>
      <c r="X27" s="231"/>
      <c r="Y27" s="231"/>
      <c r="Z27" s="231"/>
    </row>
    <row r="28" spans="1:26" ht="15.75" customHeight="1" x14ac:dyDescent="0.2">
      <c r="A28" s="225" t="s">
        <v>78</v>
      </c>
      <c r="B28" s="225">
        <v>2018</v>
      </c>
      <c r="C28" s="225" t="s">
        <v>23</v>
      </c>
      <c r="D28" s="35" t="s">
        <v>634</v>
      </c>
      <c r="E28" s="35" t="s">
        <v>634</v>
      </c>
      <c r="F28" s="35" t="s">
        <v>121</v>
      </c>
      <c r="G28" s="35"/>
      <c r="H28" s="226">
        <v>1823</v>
      </c>
      <c r="I28" s="227">
        <v>0</v>
      </c>
      <c r="J28" s="444"/>
      <c r="K28" s="228" t="s">
        <v>860</v>
      </c>
      <c r="L28" s="229" t="s">
        <v>860</v>
      </c>
      <c r="M28" s="229" t="s">
        <v>860</v>
      </c>
      <c r="N28" s="227"/>
      <c r="O28" s="227"/>
      <c r="P28" s="230" t="s">
        <v>883</v>
      </c>
      <c r="Q28" s="231"/>
      <c r="R28" s="231"/>
      <c r="S28" s="231"/>
      <c r="T28" s="231"/>
      <c r="U28" s="231"/>
      <c r="V28" s="231"/>
      <c r="W28" s="231"/>
      <c r="X28" s="231"/>
      <c r="Y28" s="231"/>
      <c r="Z28" s="231"/>
    </row>
    <row r="29" spans="1:26" ht="15.75" customHeight="1" x14ac:dyDescent="0.2">
      <c r="A29" s="225" t="s">
        <v>78</v>
      </c>
      <c r="B29" s="225">
        <v>2018</v>
      </c>
      <c r="C29" s="225" t="s">
        <v>23</v>
      </c>
      <c r="D29" s="35" t="s">
        <v>642</v>
      </c>
      <c r="E29" s="227" t="s">
        <v>643</v>
      </c>
      <c r="F29" s="227" t="s">
        <v>644</v>
      </c>
      <c r="G29" s="227"/>
      <c r="H29" s="226">
        <v>1207</v>
      </c>
      <c r="I29" s="227">
        <v>0</v>
      </c>
      <c r="J29" s="444"/>
      <c r="K29" s="228" t="s">
        <v>860</v>
      </c>
      <c r="L29" s="229" t="s">
        <v>860</v>
      </c>
      <c r="M29" s="229" t="s">
        <v>860</v>
      </c>
      <c r="N29" s="227"/>
      <c r="O29" s="227"/>
      <c r="P29" s="227" t="s">
        <v>884</v>
      </c>
      <c r="Q29" s="231"/>
      <c r="R29" s="231"/>
      <c r="S29" s="231"/>
      <c r="T29" s="231"/>
      <c r="U29" s="231"/>
      <c r="V29" s="231"/>
      <c r="W29" s="231"/>
      <c r="X29" s="231"/>
      <c r="Y29" s="231"/>
      <c r="Z29" s="231"/>
    </row>
    <row r="30" spans="1:26" ht="15.75" customHeight="1" x14ac:dyDescent="0.2">
      <c r="A30" s="225" t="s">
        <v>78</v>
      </c>
      <c r="B30" s="225">
        <v>2018</v>
      </c>
      <c r="C30" s="225" t="s">
        <v>23</v>
      </c>
      <c r="D30" s="132" t="s">
        <v>659</v>
      </c>
      <c r="E30" s="132" t="s">
        <v>659</v>
      </c>
      <c r="F30" s="35" t="s">
        <v>659</v>
      </c>
      <c r="G30" s="35"/>
      <c r="H30" s="226">
        <v>970</v>
      </c>
      <c r="I30" s="227">
        <v>0</v>
      </c>
      <c r="J30" s="444"/>
      <c r="K30" s="228">
        <v>805.03</v>
      </c>
      <c r="L30" s="229">
        <v>103.4</v>
      </c>
      <c r="M30" s="229">
        <v>61.31</v>
      </c>
      <c r="N30" s="227"/>
      <c r="O30" s="227"/>
      <c r="P30" s="230" t="s">
        <v>885</v>
      </c>
      <c r="Q30" s="231"/>
      <c r="R30" s="231"/>
      <c r="S30" s="231"/>
      <c r="T30" s="231"/>
      <c r="U30" s="231"/>
      <c r="V30" s="231"/>
      <c r="W30" s="231"/>
      <c r="X30" s="231"/>
      <c r="Y30" s="231"/>
      <c r="Z30" s="231"/>
    </row>
    <row r="31" spans="1:26" ht="15.75" customHeight="1" x14ac:dyDescent="0.2">
      <c r="A31" s="225" t="s">
        <v>78</v>
      </c>
      <c r="B31" s="225">
        <v>2018</v>
      </c>
      <c r="C31" s="225" t="s">
        <v>23</v>
      </c>
      <c r="D31" s="35" t="s">
        <v>613</v>
      </c>
      <c r="E31" s="35" t="s">
        <v>613</v>
      </c>
      <c r="F31" s="35" t="s">
        <v>614</v>
      </c>
      <c r="G31" s="35"/>
      <c r="H31" s="226">
        <v>206</v>
      </c>
      <c r="I31" s="227">
        <v>0</v>
      </c>
      <c r="J31" s="444"/>
      <c r="K31" s="228">
        <v>74.540000000000006</v>
      </c>
      <c r="L31" s="229">
        <v>131.32</v>
      </c>
      <c r="M31" s="229" t="s">
        <v>860</v>
      </c>
      <c r="N31" s="227"/>
      <c r="O31" s="227"/>
      <c r="P31" s="230" t="s">
        <v>886</v>
      </c>
      <c r="Q31" s="231"/>
      <c r="R31" s="231"/>
      <c r="S31" s="231"/>
      <c r="T31" s="231"/>
      <c r="U31" s="231"/>
      <c r="V31" s="231"/>
      <c r="W31" s="231"/>
      <c r="X31" s="231"/>
      <c r="Y31" s="231"/>
      <c r="Z31" s="231"/>
    </row>
    <row r="32" spans="1:26" ht="15.75" customHeight="1" x14ac:dyDescent="0.2">
      <c r="A32" s="23" t="s">
        <v>78</v>
      </c>
      <c r="B32" s="23">
        <v>2018</v>
      </c>
      <c r="C32" s="23" t="s">
        <v>23</v>
      </c>
      <c r="D32" s="58" t="s">
        <v>246</v>
      </c>
      <c r="E32" s="58" t="s">
        <v>246</v>
      </c>
      <c r="F32" s="58" t="s">
        <v>246</v>
      </c>
      <c r="G32" s="58"/>
      <c r="H32" s="232"/>
      <c r="I32" s="233">
        <f>117*J32%</f>
        <v>0</v>
      </c>
      <c r="J32" s="84"/>
      <c r="K32" s="234"/>
      <c r="L32" s="235"/>
      <c r="M32" s="235"/>
      <c r="N32" s="58"/>
      <c r="O32" s="58"/>
      <c r="P32" s="231" t="s">
        <v>887</v>
      </c>
      <c r="Q32" s="231"/>
      <c r="R32" s="231"/>
      <c r="S32" s="231"/>
      <c r="T32" s="231"/>
      <c r="U32" s="231"/>
      <c r="V32" s="231"/>
      <c r="W32" s="231"/>
      <c r="X32" s="231"/>
      <c r="Y32" s="231"/>
      <c r="Z32" s="231"/>
    </row>
    <row r="33" spans="1:26" ht="15.75" customHeight="1" x14ac:dyDescent="0.2">
      <c r="A33" s="182" t="s">
        <v>78</v>
      </c>
      <c r="B33" s="182">
        <v>2019</v>
      </c>
      <c r="C33" s="182" t="s">
        <v>23</v>
      </c>
      <c r="D33" s="138" t="s">
        <v>697</v>
      </c>
      <c r="E33" s="138" t="s">
        <v>698</v>
      </c>
      <c r="F33" s="138" t="s">
        <v>699</v>
      </c>
      <c r="G33" s="406">
        <f>H33/6.91</f>
        <v>1881.1866859623733</v>
      </c>
      <c r="H33" s="185">
        <v>12999</v>
      </c>
      <c r="I33" s="138">
        <v>0</v>
      </c>
      <c r="J33" s="406">
        <f t="shared" ref="J33:J40" si="0">H33/70721.6*100</f>
        <v>18.380523065089026</v>
      </c>
      <c r="K33" s="237">
        <v>9122.49</v>
      </c>
      <c r="L33" s="238">
        <v>1950.36</v>
      </c>
      <c r="M33" s="238">
        <v>1925.73</v>
      </c>
      <c r="N33" s="138"/>
      <c r="O33" s="138"/>
      <c r="P33" s="138" t="s">
        <v>880</v>
      </c>
      <c r="Q33" s="51"/>
      <c r="R33" s="51"/>
      <c r="S33" s="51"/>
      <c r="T33" s="51"/>
      <c r="U33" s="51"/>
      <c r="V33" s="51"/>
      <c r="W33" s="51"/>
      <c r="X33" s="51"/>
      <c r="Y33" s="51"/>
      <c r="Z33" s="51"/>
    </row>
    <row r="34" spans="1:26" ht="15.75" customHeight="1" x14ac:dyDescent="0.2">
      <c r="A34" s="225" t="s">
        <v>78</v>
      </c>
      <c r="B34" s="225">
        <v>2019</v>
      </c>
      <c r="C34" s="225" t="s">
        <v>23</v>
      </c>
      <c r="D34" s="227" t="s">
        <v>735</v>
      </c>
      <c r="E34" s="227" t="s">
        <v>735</v>
      </c>
      <c r="F34" s="227" t="s">
        <v>122</v>
      </c>
      <c r="G34" s="40">
        <f t="shared" ref="G34:G40" si="1">H34/6.91</f>
        <v>363.67583212735167</v>
      </c>
      <c r="H34" s="226">
        <v>2513</v>
      </c>
      <c r="I34" s="227">
        <v>0</v>
      </c>
      <c r="J34" s="444">
        <f t="shared" si="0"/>
        <v>3.5533698332616908</v>
      </c>
      <c r="K34" s="228">
        <v>2061.58</v>
      </c>
      <c r="L34" s="229">
        <v>209.07</v>
      </c>
      <c r="M34" s="229">
        <v>242.15</v>
      </c>
      <c r="N34" s="227"/>
      <c r="O34" s="227"/>
      <c r="P34" s="230" t="s">
        <v>888</v>
      </c>
      <c r="Q34" s="231"/>
      <c r="R34" s="231"/>
      <c r="S34" s="231"/>
      <c r="T34" s="231"/>
      <c r="U34" s="231"/>
      <c r="V34" s="231"/>
      <c r="W34" s="231"/>
      <c r="X34" s="231"/>
      <c r="Y34" s="231"/>
      <c r="Z34" s="231"/>
    </row>
    <row r="35" spans="1:26" ht="15.75" customHeight="1" x14ac:dyDescent="0.2">
      <c r="A35" s="225" t="s">
        <v>78</v>
      </c>
      <c r="B35" s="225">
        <v>2019</v>
      </c>
      <c r="C35" s="225" t="s">
        <v>23</v>
      </c>
      <c r="D35" s="35" t="s">
        <v>692</v>
      </c>
      <c r="E35" s="35" t="s">
        <v>692</v>
      </c>
      <c r="F35" s="35" t="s">
        <v>693</v>
      </c>
      <c r="G35" s="40">
        <f t="shared" si="1"/>
        <v>292.90882778581766</v>
      </c>
      <c r="H35" s="226">
        <v>2024</v>
      </c>
      <c r="I35" s="227">
        <v>0</v>
      </c>
      <c r="J35" s="444">
        <f t="shared" si="0"/>
        <v>2.8619262007646884</v>
      </c>
      <c r="K35" s="228">
        <v>1651.87</v>
      </c>
      <c r="L35" s="229">
        <v>191.5</v>
      </c>
      <c r="M35" s="229">
        <v>180.18</v>
      </c>
      <c r="N35" s="227"/>
      <c r="O35" s="227"/>
      <c r="P35" s="230" t="s">
        <v>889</v>
      </c>
      <c r="Q35" s="231"/>
      <c r="R35" s="231"/>
      <c r="S35" s="231"/>
      <c r="T35" s="231"/>
      <c r="U35" s="231"/>
      <c r="V35" s="231"/>
      <c r="W35" s="231"/>
      <c r="X35" s="231"/>
      <c r="Y35" s="231"/>
      <c r="Z35" s="231"/>
    </row>
    <row r="36" spans="1:26" ht="15.75" customHeight="1" x14ac:dyDescent="0.2">
      <c r="A36" s="225" t="s">
        <v>78</v>
      </c>
      <c r="B36" s="225">
        <v>2019</v>
      </c>
      <c r="C36" s="225" t="s">
        <v>23</v>
      </c>
      <c r="D36" s="35" t="s">
        <v>634</v>
      </c>
      <c r="E36" s="35" t="s">
        <v>634</v>
      </c>
      <c r="F36" s="35" t="s">
        <v>121</v>
      </c>
      <c r="G36" s="40">
        <f t="shared" si="1"/>
        <v>276.26628075253257</v>
      </c>
      <c r="H36" s="226">
        <v>1909</v>
      </c>
      <c r="I36" s="227">
        <v>0</v>
      </c>
      <c r="J36" s="444">
        <f t="shared" si="0"/>
        <v>2.6993167575394219</v>
      </c>
      <c r="K36" s="228" t="s">
        <v>860</v>
      </c>
      <c r="L36" s="229" t="s">
        <v>860</v>
      </c>
      <c r="M36" s="229" t="s">
        <v>860</v>
      </c>
      <c r="N36" s="227"/>
      <c r="O36" s="227"/>
      <c r="P36" s="230" t="s">
        <v>890</v>
      </c>
      <c r="Q36" s="231"/>
      <c r="R36" s="231"/>
      <c r="S36" s="231"/>
      <c r="T36" s="231"/>
      <c r="U36" s="231"/>
      <c r="V36" s="231"/>
      <c r="W36" s="231"/>
      <c r="X36" s="231"/>
      <c r="Y36" s="231"/>
      <c r="Z36" s="231"/>
    </row>
    <row r="37" spans="1:26" ht="15.75" customHeight="1" x14ac:dyDescent="0.2">
      <c r="A37" s="225" t="s">
        <v>78</v>
      </c>
      <c r="B37" s="225">
        <v>2019</v>
      </c>
      <c r="C37" s="225" t="s">
        <v>23</v>
      </c>
      <c r="D37" s="35" t="s">
        <v>642</v>
      </c>
      <c r="E37" s="227" t="s">
        <v>643</v>
      </c>
      <c r="F37" s="227" t="s">
        <v>644</v>
      </c>
      <c r="G37" s="40">
        <f t="shared" si="1"/>
        <v>199.5658465991317</v>
      </c>
      <c r="H37" s="226">
        <v>1379</v>
      </c>
      <c r="I37" s="227">
        <v>0</v>
      </c>
      <c r="J37" s="444">
        <f t="shared" si="0"/>
        <v>1.9498993235447162</v>
      </c>
      <c r="K37" s="228" t="s">
        <v>860</v>
      </c>
      <c r="L37" s="229" t="s">
        <v>860</v>
      </c>
      <c r="M37" s="229" t="s">
        <v>860</v>
      </c>
      <c r="N37" s="227"/>
      <c r="O37" s="227"/>
      <c r="P37" s="227" t="s">
        <v>891</v>
      </c>
      <c r="Q37" s="231"/>
      <c r="R37" s="231"/>
      <c r="S37" s="231"/>
      <c r="T37" s="231"/>
      <c r="U37" s="231"/>
      <c r="V37" s="231"/>
      <c r="W37" s="231"/>
      <c r="X37" s="231"/>
      <c r="Y37" s="231"/>
      <c r="Z37" s="231"/>
    </row>
    <row r="38" spans="1:26" ht="15.75" customHeight="1" x14ac:dyDescent="0.2">
      <c r="A38" s="225" t="s">
        <v>78</v>
      </c>
      <c r="B38" s="225">
        <v>2019</v>
      </c>
      <c r="C38" s="225" t="s">
        <v>23</v>
      </c>
      <c r="D38" s="227" t="s">
        <v>828</v>
      </c>
      <c r="E38" s="227" t="s">
        <v>829</v>
      </c>
      <c r="F38" s="239" t="s">
        <v>830</v>
      </c>
      <c r="G38" s="40">
        <f t="shared" si="1"/>
        <v>167.43849493487699</v>
      </c>
      <c r="H38" s="226">
        <v>1157</v>
      </c>
      <c r="I38" s="227">
        <v>0</v>
      </c>
      <c r="J38" s="444">
        <f t="shared" si="0"/>
        <v>1.6359923983620277</v>
      </c>
      <c r="K38" s="228">
        <v>900.14</v>
      </c>
      <c r="L38" s="229">
        <v>155.88999999999999</v>
      </c>
      <c r="M38" s="229">
        <v>101.13</v>
      </c>
      <c r="N38" s="227"/>
      <c r="O38" s="227"/>
      <c r="P38" s="230" t="s">
        <v>892</v>
      </c>
      <c r="Q38" s="231"/>
      <c r="R38" s="231"/>
      <c r="S38" s="231"/>
      <c r="T38" s="231"/>
      <c r="U38" s="231"/>
      <c r="V38" s="231"/>
      <c r="W38" s="231"/>
      <c r="X38" s="231"/>
      <c r="Y38" s="231"/>
      <c r="Z38" s="231"/>
    </row>
    <row r="39" spans="1:26" ht="15.75" customHeight="1" x14ac:dyDescent="0.2">
      <c r="A39" s="225" t="s">
        <v>78</v>
      </c>
      <c r="B39" s="225">
        <v>2019</v>
      </c>
      <c r="C39" s="225" t="s">
        <v>23</v>
      </c>
      <c r="D39" s="132" t="s">
        <v>659</v>
      </c>
      <c r="E39" s="132" t="s">
        <v>659</v>
      </c>
      <c r="F39" s="35" t="s">
        <v>659</v>
      </c>
      <c r="G39" s="40">
        <f t="shared" si="1"/>
        <v>140.81041968162083</v>
      </c>
      <c r="H39" s="226">
        <v>973</v>
      </c>
      <c r="I39" s="227">
        <v>0</v>
      </c>
      <c r="J39" s="444">
        <f t="shared" si="0"/>
        <v>1.3758172892016018</v>
      </c>
      <c r="K39" s="228">
        <v>767.1</v>
      </c>
      <c r="L39" s="229">
        <v>136.11000000000001</v>
      </c>
      <c r="M39" s="229">
        <v>69.91</v>
      </c>
      <c r="N39" s="227"/>
      <c r="O39" s="227"/>
      <c r="P39" s="230" t="s">
        <v>893</v>
      </c>
      <c r="Q39" s="231"/>
      <c r="R39" s="231"/>
      <c r="S39" s="231"/>
      <c r="T39" s="231"/>
      <c r="U39" s="231"/>
      <c r="V39" s="231"/>
      <c r="W39" s="231"/>
      <c r="X39" s="231"/>
      <c r="Y39" s="231"/>
      <c r="Z39" s="231"/>
    </row>
    <row r="40" spans="1:26" ht="15.75" customHeight="1" x14ac:dyDescent="0.2">
      <c r="A40" s="225" t="s">
        <v>78</v>
      </c>
      <c r="B40" s="225">
        <v>2019</v>
      </c>
      <c r="C40" s="225" t="s">
        <v>23</v>
      </c>
      <c r="D40" s="35" t="s">
        <v>613</v>
      </c>
      <c r="E40" s="35" t="s">
        <v>613</v>
      </c>
      <c r="F40" s="35" t="s">
        <v>614</v>
      </c>
      <c r="G40" s="40">
        <f t="shared" si="1"/>
        <v>18.958031837916064</v>
      </c>
      <c r="H40" s="226">
        <v>131</v>
      </c>
      <c r="I40" s="227">
        <v>0</v>
      </c>
      <c r="J40" s="444">
        <f t="shared" si="0"/>
        <v>0.18523336576095562</v>
      </c>
      <c r="K40" s="228">
        <v>65.11</v>
      </c>
      <c r="L40" s="229">
        <v>66.28</v>
      </c>
      <c r="M40" s="229" t="s">
        <v>860</v>
      </c>
      <c r="N40" s="227"/>
      <c r="O40" s="227"/>
      <c r="P40" s="230" t="s">
        <v>894</v>
      </c>
      <c r="Q40" s="231"/>
      <c r="R40" s="231"/>
      <c r="S40" s="231"/>
      <c r="T40" s="231"/>
      <c r="U40" s="231"/>
      <c r="V40" s="231"/>
      <c r="W40" s="231"/>
      <c r="X40" s="231"/>
      <c r="Y40" s="231"/>
      <c r="Z40" s="231"/>
    </row>
    <row r="41" spans="1:26" ht="15.75" customHeight="1" x14ac:dyDescent="0.2">
      <c r="A41" s="23" t="s">
        <v>78</v>
      </c>
      <c r="B41" s="23">
        <v>2019</v>
      </c>
      <c r="C41" s="225" t="s">
        <v>23</v>
      </c>
      <c r="D41" s="58" t="s">
        <v>246</v>
      </c>
      <c r="E41" s="58" t="s">
        <v>246</v>
      </c>
      <c r="F41" s="58" t="s">
        <v>246</v>
      </c>
      <c r="G41" s="58"/>
      <c r="H41" s="232"/>
      <c r="I41" s="233">
        <f>117*J41%</f>
        <v>0</v>
      </c>
      <c r="J41" s="84"/>
      <c r="K41" s="234"/>
      <c r="L41" s="235"/>
      <c r="M41" s="235"/>
      <c r="N41" s="58"/>
      <c r="O41" s="58"/>
      <c r="P41" s="231" t="s">
        <v>887</v>
      </c>
      <c r="Q41" s="231"/>
      <c r="R41" s="231"/>
      <c r="S41" s="231"/>
      <c r="T41" s="231"/>
      <c r="U41" s="231"/>
      <c r="V41" s="231"/>
      <c r="W41" s="231"/>
      <c r="X41" s="231"/>
      <c r="Y41" s="231"/>
      <c r="Z41" s="231"/>
    </row>
    <row r="42" spans="1:26" ht="15.75" customHeight="1" x14ac:dyDescent="0.2">
      <c r="A42" s="182" t="s">
        <v>78</v>
      </c>
      <c r="B42" s="182">
        <v>2020</v>
      </c>
      <c r="C42" s="182" t="s">
        <v>23</v>
      </c>
      <c r="D42" s="138" t="s">
        <v>697</v>
      </c>
      <c r="E42" s="138" t="s">
        <v>698</v>
      </c>
      <c r="F42" s="138" t="s">
        <v>699</v>
      </c>
      <c r="G42" s="406">
        <f>H42/6.9</f>
        <v>644.05797101449275</v>
      </c>
      <c r="H42" s="185">
        <v>4444</v>
      </c>
      <c r="I42" s="138">
        <v>0</v>
      </c>
      <c r="J42" s="406">
        <f t="shared" ref="J42:J49" si="2">H42/22548.2*100</f>
        <v>19.708890288360045</v>
      </c>
      <c r="K42" s="237">
        <v>3170.7</v>
      </c>
      <c r="L42" s="238">
        <v>597.9</v>
      </c>
      <c r="M42" s="238">
        <v>675.89</v>
      </c>
      <c r="N42" s="138"/>
      <c r="O42" s="138"/>
      <c r="P42" s="138" t="s">
        <v>895</v>
      </c>
      <c r="Q42" s="51"/>
      <c r="R42" s="51"/>
      <c r="S42" s="51"/>
      <c r="T42" s="51"/>
      <c r="U42" s="51"/>
      <c r="V42" s="51"/>
      <c r="W42" s="51"/>
      <c r="X42" s="51"/>
      <c r="Y42" s="51"/>
      <c r="Z42" s="51"/>
    </row>
    <row r="43" spans="1:26" ht="15.75" customHeight="1" x14ac:dyDescent="0.2">
      <c r="A43" s="225" t="s">
        <v>78</v>
      </c>
      <c r="B43" s="225">
        <v>2020</v>
      </c>
      <c r="C43" s="225" t="s">
        <v>23</v>
      </c>
      <c r="D43" s="227" t="s">
        <v>735</v>
      </c>
      <c r="E43" s="227" t="s">
        <v>736</v>
      </c>
      <c r="F43" s="227" t="s">
        <v>122</v>
      </c>
      <c r="G43" s="40">
        <f t="shared" ref="G43:G49" si="3">H43/6.9</f>
        <v>117.82608695652173</v>
      </c>
      <c r="H43" s="226">
        <v>813</v>
      </c>
      <c r="I43" s="227">
        <v>0</v>
      </c>
      <c r="J43" s="444">
        <f t="shared" si="2"/>
        <v>3.6056093169299546</v>
      </c>
      <c r="K43" s="228">
        <v>694.73</v>
      </c>
      <c r="L43" s="229">
        <v>43.61</v>
      </c>
      <c r="M43" s="229">
        <v>74.72</v>
      </c>
      <c r="N43" s="227"/>
      <c r="O43" s="227"/>
      <c r="P43" s="230" t="s">
        <v>896</v>
      </c>
      <c r="Q43" s="231"/>
      <c r="R43" s="231"/>
      <c r="S43" s="231"/>
      <c r="T43" s="231"/>
      <c r="U43" s="231"/>
      <c r="V43" s="231"/>
      <c r="W43" s="231"/>
      <c r="X43" s="231"/>
      <c r="Y43" s="231"/>
      <c r="Z43" s="231"/>
    </row>
    <row r="44" spans="1:26" ht="15.75" customHeight="1" x14ac:dyDescent="0.2">
      <c r="A44" s="225" t="s">
        <v>78</v>
      </c>
      <c r="B44" s="225">
        <v>2020</v>
      </c>
      <c r="C44" s="225" t="s">
        <v>23</v>
      </c>
      <c r="D44" s="35" t="s">
        <v>634</v>
      </c>
      <c r="E44" s="35" t="s">
        <v>634</v>
      </c>
      <c r="F44" s="35" t="s">
        <v>121</v>
      </c>
      <c r="G44" s="40">
        <f t="shared" si="3"/>
        <v>83.333333333333329</v>
      </c>
      <c r="H44" s="226">
        <v>575</v>
      </c>
      <c r="I44" s="227">
        <v>0</v>
      </c>
      <c r="J44" s="444">
        <f t="shared" si="2"/>
        <v>2.5500926903256134</v>
      </c>
      <c r="K44" s="228" t="s">
        <v>860</v>
      </c>
      <c r="L44" s="229" t="s">
        <v>860</v>
      </c>
      <c r="M44" s="229" t="s">
        <v>860</v>
      </c>
      <c r="N44" s="227"/>
      <c r="O44" s="227"/>
      <c r="P44" s="230" t="s">
        <v>897</v>
      </c>
      <c r="Q44" s="231"/>
      <c r="R44" s="231"/>
      <c r="S44" s="231"/>
      <c r="T44" s="231"/>
      <c r="U44" s="231"/>
      <c r="V44" s="231"/>
      <c r="W44" s="231"/>
      <c r="X44" s="231"/>
      <c r="Y44" s="231"/>
      <c r="Z44" s="231"/>
    </row>
    <row r="45" spans="1:26" ht="15.75" customHeight="1" x14ac:dyDescent="0.2">
      <c r="A45" s="225" t="s">
        <v>78</v>
      </c>
      <c r="B45" s="225">
        <v>2020</v>
      </c>
      <c r="C45" s="225" t="s">
        <v>23</v>
      </c>
      <c r="D45" s="35" t="s">
        <v>692</v>
      </c>
      <c r="E45" s="35" t="s">
        <v>692</v>
      </c>
      <c r="F45" s="35" t="s">
        <v>693</v>
      </c>
      <c r="G45" s="40">
        <f t="shared" si="3"/>
        <v>80.144927536231876</v>
      </c>
      <c r="H45" s="226">
        <v>553</v>
      </c>
      <c r="I45" s="227">
        <v>0</v>
      </c>
      <c r="J45" s="444">
        <f t="shared" si="2"/>
        <v>2.4525239265218506</v>
      </c>
      <c r="K45" s="228">
        <v>467.95</v>
      </c>
      <c r="L45" s="229">
        <v>47.95</v>
      </c>
      <c r="M45" s="229">
        <v>37.58</v>
      </c>
      <c r="N45" s="227"/>
      <c r="O45" s="227"/>
      <c r="P45" s="227" t="s">
        <v>898</v>
      </c>
      <c r="Q45" s="231"/>
      <c r="R45" s="231"/>
      <c r="S45" s="231"/>
      <c r="T45" s="231"/>
      <c r="U45" s="231"/>
      <c r="V45" s="231"/>
      <c r="W45" s="231"/>
      <c r="X45" s="231"/>
      <c r="Y45" s="231"/>
      <c r="Z45" s="231"/>
    </row>
    <row r="46" spans="1:26" ht="15.75" customHeight="1" x14ac:dyDescent="0.2">
      <c r="A46" s="225" t="s">
        <v>78</v>
      </c>
      <c r="B46" s="225">
        <v>2020</v>
      </c>
      <c r="C46" s="225" t="s">
        <v>23</v>
      </c>
      <c r="D46" s="227" t="s">
        <v>828</v>
      </c>
      <c r="E46" s="227" t="s">
        <v>829</v>
      </c>
      <c r="F46" s="239" t="s">
        <v>830</v>
      </c>
      <c r="G46" s="40">
        <f t="shared" si="3"/>
        <v>58.695652173913039</v>
      </c>
      <c r="H46" s="226">
        <v>405</v>
      </c>
      <c r="I46" s="227">
        <v>0</v>
      </c>
      <c r="J46" s="444">
        <f t="shared" si="2"/>
        <v>1.7961522427510843</v>
      </c>
      <c r="K46" s="228">
        <v>309.41000000000003</v>
      </c>
      <c r="L46" s="229">
        <v>70.69</v>
      </c>
      <c r="M46" s="229">
        <v>25.01</v>
      </c>
      <c r="N46" s="227"/>
      <c r="O46" s="227"/>
      <c r="P46" s="230" t="s">
        <v>899</v>
      </c>
      <c r="Q46" s="231"/>
      <c r="R46" s="231"/>
      <c r="S46" s="231"/>
      <c r="T46" s="231"/>
      <c r="U46" s="231"/>
      <c r="V46" s="231"/>
      <c r="W46" s="231"/>
      <c r="X46" s="231"/>
      <c r="Y46" s="231"/>
      <c r="Z46" s="231"/>
    </row>
    <row r="47" spans="1:26" ht="15.75" customHeight="1" x14ac:dyDescent="0.2">
      <c r="A47" s="225" t="s">
        <v>78</v>
      </c>
      <c r="B47" s="225">
        <v>2020</v>
      </c>
      <c r="C47" s="225" t="s">
        <v>23</v>
      </c>
      <c r="D47" s="132" t="s">
        <v>659</v>
      </c>
      <c r="E47" s="132" t="s">
        <v>659</v>
      </c>
      <c r="F47" s="35" t="s">
        <v>659</v>
      </c>
      <c r="G47" s="40">
        <f t="shared" si="3"/>
        <v>40.724637681159422</v>
      </c>
      <c r="H47" s="226">
        <v>281</v>
      </c>
      <c r="I47" s="227">
        <v>0</v>
      </c>
      <c r="J47" s="444">
        <f t="shared" si="2"/>
        <v>1.2462192104026042</v>
      </c>
      <c r="K47" s="228">
        <v>222.51</v>
      </c>
      <c r="L47" s="229">
        <v>26.6</v>
      </c>
      <c r="M47" s="229">
        <v>32.369999999999997</v>
      </c>
      <c r="N47" s="227"/>
      <c r="O47" s="227"/>
      <c r="P47" s="230" t="s">
        <v>900</v>
      </c>
      <c r="Q47" s="231"/>
      <c r="R47" s="231"/>
      <c r="S47" s="231"/>
      <c r="T47" s="231"/>
      <c r="U47" s="231"/>
      <c r="V47" s="231"/>
      <c r="W47" s="231"/>
      <c r="X47" s="231"/>
      <c r="Y47" s="231"/>
      <c r="Z47" s="231"/>
    </row>
    <row r="48" spans="1:26" ht="15.75" customHeight="1" x14ac:dyDescent="0.2">
      <c r="A48" s="225" t="s">
        <v>78</v>
      </c>
      <c r="B48" s="225">
        <v>2020</v>
      </c>
      <c r="C48" s="225" t="s">
        <v>23</v>
      </c>
      <c r="D48" s="35" t="s">
        <v>642</v>
      </c>
      <c r="E48" s="227" t="s">
        <v>643</v>
      </c>
      <c r="F48" s="227" t="s">
        <v>644</v>
      </c>
      <c r="G48" s="40">
        <f t="shared" si="3"/>
        <v>34.202898550724633</v>
      </c>
      <c r="H48" s="226">
        <v>236</v>
      </c>
      <c r="I48" s="227">
        <v>0</v>
      </c>
      <c r="J48" s="444">
        <f t="shared" si="2"/>
        <v>1.0466467389858169</v>
      </c>
      <c r="K48" s="228" t="s">
        <v>860</v>
      </c>
      <c r="L48" s="229" t="s">
        <v>860</v>
      </c>
      <c r="M48" s="229" t="s">
        <v>860</v>
      </c>
      <c r="N48" s="227"/>
      <c r="O48" s="227"/>
      <c r="P48" s="227" t="s">
        <v>901</v>
      </c>
      <c r="Q48" s="231"/>
      <c r="R48" s="231"/>
      <c r="S48" s="231"/>
      <c r="T48" s="231"/>
      <c r="U48" s="231"/>
      <c r="V48" s="231"/>
      <c r="W48" s="231"/>
      <c r="X48" s="231"/>
      <c r="Y48" s="231"/>
      <c r="Z48" s="231"/>
    </row>
    <row r="49" spans="1:26" ht="15.75" customHeight="1" x14ac:dyDescent="0.2">
      <c r="A49" s="225" t="s">
        <v>78</v>
      </c>
      <c r="B49" s="225">
        <v>2020</v>
      </c>
      <c r="C49" s="225" t="s">
        <v>23</v>
      </c>
      <c r="D49" s="35" t="s">
        <v>613</v>
      </c>
      <c r="E49" s="35" t="s">
        <v>613</v>
      </c>
      <c r="F49" s="35" t="s">
        <v>614</v>
      </c>
      <c r="G49" s="40">
        <f t="shared" si="3"/>
        <v>12.753623188405797</v>
      </c>
      <c r="H49" s="226">
        <v>88</v>
      </c>
      <c r="I49" s="227">
        <v>0</v>
      </c>
      <c r="J49" s="444">
        <f t="shared" si="2"/>
        <v>0.3902750552150504</v>
      </c>
      <c r="K49" s="228">
        <v>15.68</v>
      </c>
      <c r="L49" s="229">
        <v>71.900000000000006</v>
      </c>
      <c r="M49" s="229" t="s">
        <v>860</v>
      </c>
      <c r="N49" s="227"/>
      <c r="O49" s="227"/>
      <c r="P49" s="230" t="s">
        <v>902</v>
      </c>
      <c r="Q49" s="231"/>
      <c r="R49" s="231"/>
      <c r="S49" s="231"/>
      <c r="T49" s="231"/>
      <c r="U49" s="231"/>
      <c r="V49" s="231"/>
      <c r="W49" s="231"/>
      <c r="X49" s="231"/>
      <c r="Y49" s="231"/>
      <c r="Z49" s="231"/>
    </row>
    <row r="50" spans="1:26" ht="15.75" customHeight="1" x14ac:dyDescent="0.2">
      <c r="A50" s="23" t="s">
        <v>78</v>
      </c>
      <c r="B50" s="240">
        <v>2020</v>
      </c>
      <c r="C50" s="225" t="s">
        <v>23</v>
      </c>
      <c r="D50" s="231" t="s">
        <v>246</v>
      </c>
      <c r="E50" s="231" t="s">
        <v>246</v>
      </c>
      <c r="F50" s="231" t="s">
        <v>246</v>
      </c>
      <c r="G50" s="231"/>
      <c r="H50" s="232"/>
      <c r="I50" s="233">
        <f>117*J50%</f>
        <v>0</v>
      </c>
      <c r="J50" s="444"/>
      <c r="K50" s="234"/>
      <c r="L50" s="235"/>
      <c r="M50" s="235"/>
      <c r="N50" s="58"/>
      <c r="O50" s="58"/>
      <c r="P50" s="231" t="s">
        <v>887</v>
      </c>
      <c r="Q50" s="231"/>
      <c r="R50" s="231"/>
      <c r="S50" s="231"/>
      <c r="T50" s="231"/>
      <c r="U50" s="231"/>
      <c r="V50" s="231"/>
      <c r="W50" s="231"/>
      <c r="X50" s="231"/>
      <c r="Y50" s="231"/>
      <c r="Z50" s="231"/>
    </row>
    <row r="51" spans="1:26" ht="15.75" customHeight="1" x14ac:dyDescent="0.2">
      <c r="A51" s="182" t="s">
        <v>78</v>
      </c>
      <c r="B51" s="182">
        <v>2021</v>
      </c>
      <c r="C51" s="182" t="s">
        <v>23</v>
      </c>
      <c r="D51" s="138" t="s">
        <v>697</v>
      </c>
      <c r="E51" s="138" t="s">
        <v>698</v>
      </c>
      <c r="F51" s="138" t="s">
        <v>699</v>
      </c>
      <c r="G51" s="406">
        <f>H51/6.452</f>
        <v>1493.0254184748915</v>
      </c>
      <c r="H51" s="185">
        <v>9633</v>
      </c>
      <c r="I51" s="138">
        <v>0</v>
      </c>
      <c r="J51" s="406">
        <f t="shared" ref="J51:J58" si="4">H51/52363.1*100</f>
        <v>18.396542603474586</v>
      </c>
      <c r="K51" s="237">
        <v>7074.97</v>
      </c>
      <c r="L51" s="238">
        <v>1055.18</v>
      </c>
      <c r="M51" s="238">
        <v>1502.72</v>
      </c>
      <c r="N51" s="138"/>
      <c r="O51" s="138"/>
      <c r="P51" s="138" t="s">
        <v>903</v>
      </c>
      <c r="Q51" s="51"/>
      <c r="R51" s="51"/>
      <c r="S51" s="51"/>
      <c r="T51" s="51"/>
      <c r="U51" s="51"/>
      <c r="V51" s="51"/>
      <c r="W51" s="51"/>
      <c r="X51" s="51"/>
      <c r="Y51" s="51"/>
      <c r="Z51" s="51"/>
    </row>
    <row r="52" spans="1:26" ht="15.75" customHeight="1" x14ac:dyDescent="0.2">
      <c r="A52" s="225" t="s">
        <v>78</v>
      </c>
      <c r="B52" s="225">
        <v>2021</v>
      </c>
      <c r="C52" s="225" t="s">
        <v>23</v>
      </c>
      <c r="D52" s="227" t="s">
        <v>735</v>
      </c>
      <c r="E52" s="227" t="s">
        <v>736</v>
      </c>
      <c r="F52" s="227" t="s">
        <v>122</v>
      </c>
      <c r="G52" s="40">
        <f t="shared" ref="G52:G58" si="5">H52/6.452</f>
        <v>321.76069435833853</v>
      </c>
      <c r="H52" s="226">
        <v>2076</v>
      </c>
      <c r="I52" s="227">
        <v>0</v>
      </c>
      <c r="J52" s="444">
        <f t="shared" si="4"/>
        <v>3.9646239431966408</v>
      </c>
      <c r="K52" s="228" t="s">
        <v>860</v>
      </c>
      <c r="L52" s="229" t="s">
        <v>860</v>
      </c>
      <c r="M52" s="229" t="s">
        <v>860</v>
      </c>
      <c r="N52" s="227"/>
      <c r="O52" s="227"/>
      <c r="P52" s="230" t="s">
        <v>904</v>
      </c>
      <c r="Q52" s="231"/>
      <c r="R52" s="231"/>
      <c r="S52" s="231"/>
      <c r="T52" s="231"/>
      <c r="U52" s="231"/>
      <c r="V52" s="231"/>
      <c r="W52" s="231"/>
      <c r="X52" s="231"/>
      <c r="Y52" s="231"/>
      <c r="Z52" s="231"/>
    </row>
    <row r="53" spans="1:26" ht="15.75" customHeight="1" x14ac:dyDescent="0.2">
      <c r="A53" s="225" t="s">
        <v>78</v>
      </c>
      <c r="B53" s="225">
        <v>2021</v>
      </c>
      <c r="C53" s="225" t="s">
        <v>23</v>
      </c>
      <c r="D53" s="35" t="s">
        <v>692</v>
      </c>
      <c r="E53" s="35" t="s">
        <v>692</v>
      </c>
      <c r="F53" s="35" t="s">
        <v>693</v>
      </c>
      <c r="G53" s="40">
        <f t="shared" si="5"/>
        <v>208.15251084934903</v>
      </c>
      <c r="H53" s="226">
        <v>1343</v>
      </c>
      <c r="I53" s="227">
        <v>0</v>
      </c>
      <c r="J53" s="444">
        <f t="shared" si="4"/>
        <v>2.5647832156614108</v>
      </c>
      <c r="K53" s="228">
        <v>1110.28</v>
      </c>
      <c r="L53" s="229">
        <v>124.91</v>
      </c>
      <c r="M53" s="229">
        <v>107.44</v>
      </c>
      <c r="N53" s="227"/>
      <c r="O53" s="227"/>
      <c r="P53" s="227" t="s">
        <v>905</v>
      </c>
      <c r="Q53" s="231"/>
      <c r="R53" s="231"/>
      <c r="S53" s="231"/>
      <c r="T53" s="231"/>
      <c r="U53" s="231"/>
      <c r="V53" s="231"/>
      <c r="W53" s="231"/>
      <c r="X53" s="231"/>
      <c r="Y53" s="231"/>
      <c r="Z53" s="231"/>
    </row>
    <row r="54" spans="1:26" ht="15.75" customHeight="1" x14ac:dyDescent="0.2">
      <c r="A54" s="225" t="s">
        <v>78</v>
      </c>
      <c r="B54" s="225">
        <v>2021</v>
      </c>
      <c r="C54" s="225" t="s">
        <v>23</v>
      </c>
      <c r="D54" s="35" t="s">
        <v>634</v>
      </c>
      <c r="E54" s="35" t="s">
        <v>634</v>
      </c>
      <c r="F54" s="35" t="s">
        <v>121</v>
      </c>
      <c r="G54" s="40">
        <f t="shared" si="5"/>
        <v>177.92932424054555</v>
      </c>
      <c r="H54" s="226">
        <v>1148</v>
      </c>
      <c r="I54" s="227">
        <v>0</v>
      </c>
      <c r="J54" s="444">
        <f t="shared" si="4"/>
        <v>2.1923835678177954</v>
      </c>
      <c r="K54" s="228" t="s">
        <v>860</v>
      </c>
      <c r="L54" s="229" t="s">
        <v>860</v>
      </c>
      <c r="M54" s="229" t="s">
        <v>860</v>
      </c>
      <c r="N54" s="227"/>
      <c r="O54" s="227"/>
      <c r="P54" s="230" t="s">
        <v>906</v>
      </c>
      <c r="Q54" s="231"/>
      <c r="R54" s="231"/>
      <c r="S54" s="231"/>
      <c r="T54" s="231"/>
      <c r="U54" s="231"/>
      <c r="V54" s="231"/>
      <c r="W54" s="231"/>
      <c r="X54" s="231"/>
      <c r="Y54" s="231"/>
      <c r="Z54" s="231"/>
    </row>
    <row r="55" spans="1:26" ht="15.75" customHeight="1" x14ac:dyDescent="0.2">
      <c r="A55" s="225" t="s">
        <v>78</v>
      </c>
      <c r="B55" s="225">
        <v>2021</v>
      </c>
      <c r="C55" s="225" t="s">
        <v>23</v>
      </c>
      <c r="D55" s="227" t="s">
        <v>828</v>
      </c>
      <c r="E55" s="227" t="s">
        <v>829</v>
      </c>
      <c r="F55" s="239" t="s">
        <v>830</v>
      </c>
      <c r="G55" s="40">
        <f t="shared" si="5"/>
        <v>132.98202107873527</v>
      </c>
      <c r="H55" s="226">
        <v>858</v>
      </c>
      <c r="I55" s="227">
        <v>0</v>
      </c>
      <c r="J55" s="444">
        <f t="shared" si="4"/>
        <v>1.6385584505119062</v>
      </c>
      <c r="K55" s="228">
        <v>712.5</v>
      </c>
      <c r="L55" s="229">
        <v>80.489999999999995</v>
      </c>
      <c r="M55" s="229">
        <v>65.489999999999995</v>
      </c>
      <c r="N55" s="227"/>
      <c r="O55" s="227"/>
      <c r="P55" s="230" t="s">
        <v>899</v>
      </c>
      <c r="Q55" s="231"/>
      <c r="R55" s="231"/>
      <c r="S55" s="231"/>
      <c r="T55" s="231"/>
      <c r="U55" s="231"/>
      <c r="V55" s="231"/>
      <c r="W55" s="231"/>
      <c r="X55" s="231"/>
      <c r="Y55" s="231"/>
      <c r="Z55" s="231"/>
    </row>
    <row r="56" spans="1:26" ht="15.75" customHeight="1" x14ac:dyDescent="0.2">
      <c r="A56" s="225" t="s">
        <v>78</v>
      </c>
      <c r="B56" s="225">
        <v>2021</v>
      </c>
      <c r="C56" s="225" t="s">
        <v>23</v>
      </c>
      <c r="D56" s="132" t="s">
        <v>659</v>
      </c>
      <c r="E56" s="132" t="s">
        <v>659</v>
      </c>
      <c r="F56" s="35" t="s">
        <v>659</v>
      </c>
      <c r="G56" s="40">
        <f t="shared" si="5"/>
        <v>101.05393676379417</v>
      </c>
      <c r="H56" s="226">
        <v>652</v>
      </c>
      <c r="I56" s="227">
        <v>0</v>
      </c>
      <c r="J56" s="444">
        <f t="shared" si="4"/>
        <v>1.2451516430463436</v>
      </c>
      <c r="K56" s="228">
        <v>506.37</v>
      </c>
      <c r="L56" s="229">
        <v>89.74</v>
      </c>
      <c r="M56" s="229">
        <v>56.09</v>
      </c>
      <c r="N56" s="227"/>
      <c r="O56" s="227"/>
      <c r="P56" s="227" t="s">
        <v>907</v>
      </c>
      <c r="Q56" s="231"/>
      <c r="R56" s="231"/>
      <c r="S56" s="231"/>
      <c r="T56" s="231"/>
      <c r="U56" s="231"/>
      <c r="V56" s="231"/>
      <c r="W56" s="231"/>
      <c r="X56" s="231"/>
      <c r="Y56" s="231"/>
      <c r="Z56" s="231"/>
    </row>
    <row r="57" spans="1:26" ht="15.75" customHeight="1" x14ac:dyDescent="0.2">
      <c r="A57" s="225" t="s">
        <v>78</v>
      </c>
      <c r="B57" s="225">
        <v>2021</v>
      </c>
      <c r="C57" s="225" t="s">
        <v>23</v>
      </c>
      <c r="D57" s="35" t="s">
        <v>642</v>
      </c>
      <c r="E57" s="227" t="s">
        <v>643</v>
      </c>
      <c r="F57" s="227" t="s">
        <v>644</v>
      </c>
      <c r="G57" s="40">
        <f t="shared" si="5"/>
        <v>88.654680719156858</v>
      </c>
      <c r="H57" s="226">
        <v>572</v>
      </c>
      <c r="I57" s="227">
        <v>0</v>
      </c>
      <c r="J57" s="444">
        <f t="shared" si="4"/>
        <v>1.0923723003412709</v>
      </c>
      <c r="K57" s="228" t="s">
        <v>860</v>
      </c>
      <c r="L57" s="229" t="s">
        <v>860</v>
      </c>
      <c r="M57" s="229" t="s">
        <v>860</v>
      </c>
      <c r="N57" s="227"/>
      <c r="O57" s="227"/>
      <c r="P57" s="227" t="s">
        <v>908</v>
      </c>
      <c r="Q57" s="231"/>
      <c r="R57" s="231"/>
      <c r="S57" s="231"/>
      <c r="T57" s="231"/>
      <c r="U57" s="231"/>
      <c r="V57" s="231"/>
      <c r="W57" s="231"/>
      <c r="X57" s="231"/>
      <c r="Y57" s="231"/>
      <c r="Z57" s="231"/>
    </row>
    <row r="58" spans="1:26" ht="15.75" customHeight="1" x14ac:dyDescent="0.2">
      <c r="A58" s="225" t="s">
        <v>78</v>
      </c>
      <c r="B58" s="225">
        <v>2021</v>
      </c>
      <c r="C58" s="225" t="s">
        <v>23</v>
      </c>
      <c r="D58" s="35" t="s">
        <v>613</v>
      </c>
      <c r="E58" s="35" t="s">
        <v>613</v>
      </c>
      <c r="F58" s="35" t="s">
        <v>614</v>
      </c>
      <c r="G58" s="40">
        <f t="shared" si="5"/>
        <v>13.949163050216987</v>
      </c>
      <c r="H58" s="226">
        <v>90</v>
      </c>
      <c r="I58" s="227">
        <v>0</v>
      </c>
      <c r="J58" s="444">
        <f t="shared" si="4"/>
        <v>0.17187676054320697</v>
      </c>
      <c r="K58" s="228">
        <v>35.89</v>
      </c>
      <c r="L58" s="229">
        <v>54.1</v>
      </c>
      <c r="M58" s="229" t="s">
        <v>860</v>
      </c>
      <c r="N58" s="227"/>
      <c r="O58" s="227"/>
      <c r="P58" s="230" t="s">
        <v>909</v>
      </c>
      <c r="Q58" s="231"/>
      <c r="R58" s="231"/>
      <c r="S58" s="231"/>
      <c r="T58" s="231"/>
      <c r="U58" s="231"/>
      <c r="V58" s="231"/>
      <c r="W58" s="231"/>
      <c r="X58" s="231"/>
      <c r="Y58" s="231"/>
      <c r="Z58" s="231"/>
    </row>
    <row r="59" spans="1:26" ht="15.75" customHeight="1" x14ac:dyDescent="0.2">
      <c r="A59" s="240" t="s">
        <v>78</v>
      </c>
      <c r="B59" s="240">
        <v>2021</v>
      </c>
      <c r="C59" s="225" t="s">
        <v>23</v>
      </c>
      <c r="D59" s="231" t="s">
        <v>246</v>
      </c>
      <c r="E59" s="231" t="s">
        <v>246</v>
      </c>
      <c r="F59" s="231" t="s">
        <v>246</v>
      </c>
      <c r="G59" s="231"/>
      <c r="H59" s="241"/>
      <c r="I59" s="242">
        <f t="shared" ref="I59:I313" si="6">117*J59%</f>
        <v>0</v>
      </c>
      <c r="J59" s="444"/>
      <c r="K59" s="243" t="s">
        <v>860</v>
      </c>
      <c r="L59" s="244" t="s">
        <v>860</v>
      </c>
      <c r="M59" s="244" t="s">
        <v>860</v>
      </c>
      <c r="N59" s="231"/>
      <c r="O59" s="231"/>
      <c r="P59" s="231" t="s">
        <v>887</v>
      </c>
      <c r="Q59" s="231"/>
      <c r="R59" s="231"/>
      <c r="S59" s="231"/>
      <c r="T59" s="231"/>
      <c r="U59" s="231"/>
      <c r="V59" s="231"/>
      <c r="W59" s="231"/>
      <c r="X59" s="231"/>
      <c r="Y59" s="231"/>
      <c r="Z59" s="231"/>
    </row>
    <row r="60" spans="1:26" ht="15.75" customHeight="1" x14ac:dyDescent="0.2">
      <c r="A60" s="240"/>
      <c r="B60" s="240"/>
      <c r="C60" s="240"/>
      <c r="D60" s="231"/>
      <c r="E60" s="245"/>
      <c r="F60" s="246"/>
      <c r="G60" s="246"/>
      <c r="H60" s="241"/>
      <c r="I60" s="242">
        <f t="shared" si="6"/>
        <v>0</v>
      </c>
      <c r="J60" s="247"/>
      <c r="K60" s="248" t="s">
        <v>860</v>
      </c>
      <c r="L60" s="249" t="s">
        <v>860</v>
      </c>
      <c r="M60" s="249" t="s">
        <v>860</v>
      </c>
      <c r="N60" s="231"/>
      <c r="O60" s="231"/>
      <c r="P60" s="231"/>
      <c r="Q60" s="231"/>
      <c r="R60" s="231"/>
      <c r="S60" s="231"/>
      <c r="T60" s="231"/>
      <c r="U60" s="231"/>
      <c r="V60" s="231"/>
      <c r="W60" s="231"/>
      <c r="X60" s="231"/>
      <c r="Y60" s="231"/>
      <c r="Z60" s="231"/>
    </row>
    <row r="61" spans="1:26" ht="15.75" customHeight="1" x14ac:dyDescent="0.2">
      <c r="A61" s="240"/>
      <c r="B61" s="240"/>
      <c r="C61" s="240"/>
      <c r="D61" s="231"/>
      <c r="E61" s="245"/>
      <c r="F61" s="246"/>
      <c r="G61" s="246"/>
      <c r="H61" s="241"/>
      <c r="I61" s="242">
        <f t="shared" si="6"/>
        <v>0</v>
      </c>
      <c r="J61" s="247"/>
      <c r="K61" s="243" t="s">
        <v>860</v>
      </c>
      <c r="L61" s="244" t="s">
        <v>860</v>
      </c>
      <c r="M61" s="244" t="s">
        <v>860</v>
      </c>
      <c r="N61" s="231"/>
      <c r="O61" s="231"/>
      <c r="P61" s="231"/>
      <c r="Q61" s="231"/>
      <c r="R61" s="231"/>
      <c r="S61" s="231"/>
      <c r="T61" s="231"/>
      <c r="U61" s="231"/>
      <c r="V61" s="231"/>
      <c r="W61" s="231"/>
      <c r="X61" s="231"/>
      <c r="Y61" s="231"/>
      <c r="Z61" s="231"/>
    </row>
    <row r="62" spans="1:26" ht="15.75" customHeight="1" x14ac:dyDescent="0.2">
      <c r="A62" s="240"/>
      <c r="B62" s="240"/>
      <c r="C62" s="240"/>
      <c r="D62" s="231"/>
      <c r="E62" s="245"/>
      <c r="F62" s="246"/>
      <c r="G62" s="246"/>
      <c r="H62" s="241"/>
      <c r="I62" s="242">
        <f t="shared" si="6"/>
        <v>0</v>
      </c>
      <c r="J62" s="247"/>
      <c r="K62" s="243" t="s">
        <v>860</v>
      </c>
      <c r="L62" s="244" t="s">
        <v>860</v>
      </c>
      <c r="M62" s="244" t="s">
        <v>860</v>
      </c>
      <c r="N62" s="231"/>
      <c r="O62" s="231"/>
      <c r="P62" s="231"/>
      <c r="Q62" s="231"/>
      <c r="R62" s="231"/>
      <c r="S62" s="231"/>
      <c r="T62" s="231"/>
      <c r="U62" s="231"/>
      <c r="V62" s="231"/>
      <c r="W62" s="231"/>
      <c r="X62" s="231"/>
      <c r="Y62" s="231"/>
      <c r="Z62" s="231"/>
    </row>
    <row r="63" spans="1:26" ht="15.75" customHeight="1" x14ac:dyDescent="0.2">
      <c r="A63" s="240"/>
      <c r="B63" s="240"/>
      <c r="C63" s="240"/>
      <c r="D63" s="231"/>
      <c r="E63" s="245"/>
      <c r="F63" s="246"/>
      <c r="G63" s="246"/>
      <c r="H63" s="241"/>
      <c r="I63" s="242">
        <f t="shared" si="6"/>
        <v>0</v>
      </c>
      <c r="J63" s="247"/>
      <c r="K63" s="243" t="s">
        <v>860</v>
      </c>
      <c r="L63" s="244" t="s">
        <v>860</v>
      </c>
      <c r="M63" s="244" t="s">
        <v>860</v>
      </c>
      <c r="N63" s="231"/>
      <c r="O63" s="231"/>
      <c r="P63" s="231"/>
      <c r="Q63" s="231"/>
      <c r="R63" s="231"/>
      <c r="S63" s="231"/>
      <c r="T63" s="231"/>
      <c r="U63" s="231"/>
      <c r="V63" s="231"/>
      <c r="W63" s="231"/>
      <c r="X63" s="231"/>
      <c r="Y63" s="231"/>
      <c r="Z63" s="231"/>
    </row>
    <row r="64" spans="1:26" ht="15.75" customHeight="1" x14ac:dyDescent="0.2">
      <c r="A64" s="240"/>
      <c r="B64" s="240"/>
      <c r="C64" s="240"/>
      <c r="D64" s="231"/>
      <c r="E64" s="245"/>
      <c r="F64" s="246"/>
      <c r="G64" s="246"/>
      <c r="H64" s="241"/>
      <c r="I64" s="242">
        <f t="shared" si="6"/>
        <v>0</v>
      </c>
      <c r="J64" s="247"/>
      <c r="K64" s="248" t="s">
        <v>860</v>
      </c>
      <c r="L64" s="249" t="s">
        <v>860</v>
      </c>
      <c r="M64" s="249" t="s">
        <v>860</v>
      </c>
      <c r="N64" s="231"/>
      <c r="O64" s="231"/>
      <c r="P64" s="231"/>
      <c r="Q64" s="231"/>
      <c r="R64" s="231"/>
      <c r="S64" s="231"/>
      <c r="T64" s="231"/>
      <c r="U64" s="231"/>
      <c r="V64" s="231"/>
      <c r="W64" s="231"/>
      <c r="X64" s="231"/>
      <c r="Y64" s="231"/>
      <c r="Z64" s="231"/>
    </row>
    <row r="65" spans="1:26" ht="15.75" customHeight="1" x14ac:dyDescent="0.2">
      <c r="A65" s="240"/>
      <c r="B65" s="240"/>
      <c r="C65" s="240"/>
      <c r="D65" s="231"/>
      <c r="E65" s="245"/>
      <c r="F65" s="246"/>
      <c r="G65" s="246"/>
      <c r="H65" s="241"/>
      <c r="I65" s="242">
        <f t="shared" si="6"/>
        <v>0</v>
      </c>
      <c r="J65" s="247"/>
      <c r="K65" s="248" t="s">
        <v>860</v>
      </c>
      <c r="L65" s="249" t="s">
        <v>860</v>
      </c>
      <c r="M65" s="249" t="s">
        <v>860</v>
      </c>
      <c r="N65" s="231"/>
      <c r="O65" s="231"/>
      <c r="P65" s="231"/>
      <c r="Q65" s="231"/>
      <c r="R65" s="231"/>
      <c r="S65" s="231"/>
      <c r="T65" s="231"/>
      <c r="U65" s="231"/>
      <c r="V65" s="231"/>
      <c r="W65" s="231"/>
      <c r="X65" s="231"/>
      <c r="Y65" s="231"/>
      <c r="Z65" s="231"/>
    </row>
    <row r="66" spans="1:26" ht="15.75" customHeight="1" x14ac:dyDescent="0.2">
      <c r="A66" s="240"/>
      <c r="B66" s="240"/>
      <c r="C66" s="240"/>
      <c r="D66" s="231"/>
      <c r="E66" s="245"/>
      <c r="F66" s="246"/>
      <c r="G66" s="246"/>
      <c r="H66" s="241"/>
      <c r="I66" s="242">
        <f t="shared" si="6"/>
        <v>0</v>
      </c>
      <c r="J66" s="247"/>
      <c r="K66" s="248" t="s">
        <v>860</v>
      </c>
      <c r="L66" s="249" t="s">
        <v>860</v>
      </c>
      <c r="M66" s="249" t="s">
        <v>860</v>
      </c>
      <c r="N66" s="231"/>
      <c r="O66" s="231"/>
      <c r="P66" s="231"/>
      <c r="Q66" s="231"/>
      <c r="R66" s="231"/>
      <c r="S66" s="231"/>
      <c r="T66" s="231"/>
      <c r="U66" s="231"/>
      <c r="V66" s="231"/>
      <c r="W66" s="231"/>
      <c r="X66" s="231"/>
      <c r="Y66" s="231"/>
      <c r="Z66" s="231"/>
    </row>
    <row r="67" spans="1:26" ht="15.75" customHeight="1" x14ac:dyDescent="0.2">
      <c r="A67" s="240"/>
      <c r="B67" s="240"/>
      <c r="C67" s="240"/>
      <c r="D67" s="231"/>
      <c r="E67" s="245"/>
      <c r="F67" s="246"/>
      <c r="G67" s="246"/>
      <c r="H67" s="241"/>
      <c r="I67" s="242">
        <f t="shared" si="6"/>
        <v>0</v>
      </c>
      <c r="J67" s="247"/>
      <c r="K67" s="248" t="s">
        <v>860</v>
      </c>
      <c r="L67" s="249" t="s">
        <v>860</v>
      </c>
      <c r="M67" s="249" t="s">
        <v>860</v>
      </c>
      <c r="N67" s="231"/>
      <c r="O67" s="231"/>
      <c r="P67" s="231"/>
      <c r="Q67" s="231"/>
      <c r="R67" s="231"/>
      <c r="S67" s="231"/>
      <c r="T67" s="231"/>
      <c r="U67" s="231"/>
      <c r="V67" s="231"/>
      <c r="W67" s="231"/>
      <c r="X67" s="231"/>
      <c r="Y67" s="231"/>
      <c r="Z67" s="231"/>
    </row>
    <row r="68" spans="1:26" ht="15.75" customHeight="1" x14ac:dyDescent="0.2">
      <c r="A68" s="240"/>
      <c r="B68" s="240"/>
      <c r="C68" s="240"/>
      <c r="D68" s="231"/>
      <c r="E68" s="245"/>
      <c r="F68" s="246"/>
      <c r="G68" s="246"/>
      <c r="H68" s="241"/>
      <c r="I68" s="242">
        <f t="shared" si="6"/>
        <v>0</v>
      </c>
      <c r="J68" s="247"/>
      <c r="K68" s="248" t="s">
        <v>860</v>
      </c>
      <c r="L68" s="249" t="s">
        <v>860</v>
      </c>
      <c r="M68" s="249" t="s">
        <v>860</v>
      </c>
      <c r="N68" s="231"/>
      <c r="O68" s="231"/>
      <c r="P68" s="231"/>
      <c r="Q68" s="231"/>
      <c r="R68" s="231"/>
      <c r="S68" s="231"/>
      <c r="T68" s="231"/>
      <c r="U68" s="231"/>
      <c r="V68" s="231"/>
      <c r="W68" s="231"/>
      <c r="X68" s="231"/>
      <c r="Y68" s="231"/>
      <c r="Z68" s="231"/>
    </row>
    <row r="69" spans="1:26" ht="15.75" customHeight="1" x14ac:dyDescent="0.2">
      <c r="A69" s="240"/>
      <c r="B69" s="240"/>
      <c r="C69" s="240"/>
      <c r="D69" s="231"/>
      <c r="E69" s="245"/>
      <c r="F69" s="246"/>
      <c r="G69" s="246"/>
      <c r="H69" s="241"/>
      <c r="I69" s="242">
        <f t="shared" si="6"/>
        <v>0</v>
      </c>
      <c r="J69" s="247"/>
      <c r="K69" s="248" t="s">
        <v>860</v>
      </c>
      <c r="L69" s="249" t="s">
        <v>860</v>
      </c>
      <c r="M69" s="249" t="s">
        <v>860</v>
      </c>
      <c r="N69" s="231"/>
      <c r="O69" s="231"/>
      <c r="P69" s="231"/>
      <c r="Q69" s="231"/>
      <c r="R69" s="231"/>
      <c r="S69" s="231"/>
      <c r="T69" s="231"/>
      <c r="U69" s="231"/>
      <c r="V69" s="231"/>
      <c r="W69" s="231"/>
      <c r="X69" s="231"/>
      <c r="Y69" s="231"/>
      <c r="Z69" s="231"/>
    </row>
    <row r="70" spans="1:26" ht="15.75" customHeight="1" x14ac:dyDescent="0.2">
      <c r="A70" s="240"/>
      <c r="B70" s="240"/>
      <c r="C70" s="240"/>
      <c r="D70" s="231"/>
      <c r="E70" s="245"/>
      <c r="F70" s="246"/>
      <c r="G70" s="246"/>
      <c r="H70" s="241"/>
      <c r="I70" s="242">
        <f t="shared" si="6"/>
        <v>0</v>
      </c>
      <c r="J70" s="247"/>
      <c r="K70" s="248" t="s">
        <v>860</v>
      </c>
      <c r="L70" s="249" t="s">
        <v>860</v>
      </c>
      <c r="M70" s="249" t="s">
        <v>860</v>
      </c>
      <c r="N70" s="231"/>
      <c r="O70" s="231"/>
      <c r="P70" s="231"/>
      <c r="Q70" s="231"/>
      <c r="R70" s="231"/>
      <c r="S70" s="231"/>
      <c r="T70" s="231"/>
      <c r="U70" s="231"/>
      <c r="V70" s="231"/>
      <c r="W70" s="231"/>
      <c r="X70" s="231"/>
      <c r="Y70" s="231"/>
      <c r="Z70" s="231"/>
    </row>
    <row r="71" spans="1:26" ht="15.75" customHeight="1" x14ac:dyDescent="0.2">
      <c r="A71" s="240"/>
      <c r="B71" s="240"/>
      <c r="C71" s="240"/>
      <c r="D71" s="231"/>
      <c r="E71" s="245"/>
      <c r="F71" s="246"/>
      <c r="G71" s="246"/>
      <c r="H71" s="241"/>
      <c r="I71" s="242">
        <f t="shared" si="6"/>
        <v>0</v>
      </c>
      <c r="J71" s="247"/>
      <c r="K71" s="248" t="s">
        <v>860</v>
      </c>
      <c r="L71" s="249" t="s">
        <v>860</v>
      </c>
      <c r="M71" s="249" t="s">
        <v>860</v>
      </c>
      <c r="N71" s="231"/>
      <c r="O71" s="231"/>
      <c r="P71" s="231"/>
      <c r="Q71" s="231"/>
      <c r="R71" s="231"/>
      <c r="S71" s="231"/>
      <c r="T71" s="231"/>
      <c r="U71" s="231"/>
      <c r="V71" s="231"/>
      <c r="W71" s="231"/>
      <c r="X71" s="231"/>
      <c r="Y71" s="231"/>
      <c r="Z71" s="231"/>
    </row>
    <row r="72" spans="1:26" ht="15.75" customHeight="1" x14ac:dyDescent="0.2">
      <c r="A72" s="240"/>
      <c r="B72" s="240"/>
      <c r="C72" s="240"/>
      <c r="D72" s="231"/>
      <c r="E72" s="245"/>
      <c r="F72" s="246"/>
      <c r="G72" s="246"/>
      <c r="H72" s="241"/>
      <c r="I72" s="242">
        <f t="shared" si="6"/>
        <v>0</v>
      </c>
      <c r="J72" s="247"/>
      <c r="K72" s="248" t="s">
        <v>860</v>
      </c>
      <c r="L72" s="249" t="s">
        <v>860</v>
      </c>
      <c r="M72" s="249" t="s">
        <v>860</v>
      </c>
      <c r="N72" s="231"/>
      <c r="O72" s="231"/>
      <c r="P72" s="231"/>
      <c r="Q72" s="231"/>
      <c r="R72" s="231"/>
      <c r="S72" s="231"/>
      <c r="T72" s="231"/>
      <c r="U72" s="231"/>
      <c r="V72" s="231"/>
      <c r="W72" s="231"/>
      <c r="X72" s="231"/>
      <c r="Y72" s="231"/>
      <c r="Z72" s="231"/>
    </row>
    <row r="73" spans="1:26" ht="15.75" customHeight="1" x14ac:dyDescent="0.2">
      <c r="A73" s="240"/>
      <c r="B73" s="240"/>
      <c r="C73" s="240"/>
      <c r="D73" s="231"/>
      <c r="E73" s="245"/>
      <c r="F73" s="246"/>
      <c r="G73" s="246"/>
      <c r="H73" s="241"/>
      <c r="I73" s="242">
        <f t="shared" si="6"/>
        <v>0</v>
      </c>
      <c r="J73" s="247"/>
      <c r="K73" s="248" t="s">
        <v>860</v>
      </c>
      <c r="L73" s="249" t="s">
        <v>860</v>
      </c>
      <c r="M73" s="249" t="s">
        <v>860</v>
      </c>
      <c r="N73" s="231"/>
      <c r="O73" s="231"/>
      <c r="P73" s="231"/>
      <c r="Q73" s="231"/>
      <c r="R73" s="231"/>
      <c r="S73" s="231"/>
      <c r="T73" s="231"/>
      <c r="U73" s="231"/>
      <c r="V73" s="231"/>
      <c r="W73" s="231"/>
      <c r="X73" s="231"/>
      <c r="Y73" s="231"/>
      <c r="Z73" s="231"/>
    </row>
    <row r="74" spans="1:26" ht="15.75" customHeight="1" x14ac:dyDescent="0.2">
      <c r="A74" s="240"/>
      <c r="B74" s="240"/>
      <c r="C74" s="240"/>
      <c r="D74" s="231"/>
      <c r="E74" s="245"/>
      <c r="F74" s="246"/>
      <c r="G74" s="246"/>
      <c r="H74" s="241"/>
      <c r="I74" s="242">
        <f t="shared" si="6"/>
        <v>0</v>
      </c>
      <c r="J74" s="247"/>
      <c r="K74" s="248" t="s">
        <v>860</v>
      </c>
      <c r="L74" s="249" t="s">
        <v>860</v>
      </c>
      <c r="M74" s="249" t="s">
        <v>860</v>
      </c>
      <c r="N74" s="231"/>
      <c r="O74" s="231"/>
      <c r="P74" s="231"/>
      <c r="Q74" s="231"/>
      <c r="R74" s="231"/>
      <c r="S74" s="231"/>
      <c r="T74" s="231"/>
      <c r="U74" s="231"/>
      <c r="V74" s="231"/>
      <c r="W74" s="231"/>
      <c r="X74" s="231"/>
      <c r="Y74" s="231"/>
      <c r="Z74" s="231"/>
    </row>
    <row r="75" spans="1:26" ht="15.75" customHeight="1" x14ac:dyDescent="0.2">
      <c r="A75" s="240"/>
      <c r="B75" s="240"/>
      <c r="C75" s="240"/>
      <c r="D75" s="231"/>
      <c r="E75" s="245"/>
      <c r="F75" s="246"/>
      <c r="G75" s="246"/>
      <c r="H75" s="241"/>
      <c r="I75" s="242">
        <f t="shared" si="6"/>
        <v>0</v>
      </c>
      <c r="J75" s="247"/>
      <c r="K75" s="248" t="s">
        <v>860</v>
      </c>
      <c r="L75" s="249" t="s">
        <v>860</v>
      </c>
      <c r="M75" s="249" t="s">
        <v>860</v>
      </c>
      <c r="N75" s="231"/>
      <c r="O75" s="231"/>
      <c r="P75" s="231"/>
      <c r="Q75" s="231"/>
      <c r="R75" s="231"/>
      <c r="S75" s="231"/>
      <c r="T75" s="231"/>
      <c r="U75" s="231"/>
      <c r="V75" s="231"/>
      <c r="W75" s="231"/>
      <c r="X75" s="231"/>
      <c r="Y75" s="231"/>
      <c r="Z75" s="231"/>
    </row>
    <row r="76" spans="1:26" ht="15.75" customHeight="1" x14ac:dyDescent="0.2">
      <c r="A76" s="240"/>
      <c r="B76" s="240"/>
      <c r="C76" s="240"/>
      <c r="D76" s="231"/>
      <c r="E76" s="245"/>
      <c r="F76" s="246"/>
      <c r="G76" s="246"/>
      <c r="H76" s="241"/>
      <c r="I76" s="242">
        <f t="shared" si="6"/>
        <v>0</v>
      </c>
      <c r="J76" s="247"/>
      <c r="K76" s="248" t="s">
        <v>860</v>
      </c>
      <c r="L76" s="249" t="s">
        <v>860</v>
      </c>
      <c r="M76" s="249" t="s">
        <v>860</v>
      </c>
      <c r="N76" s="231"/>
      <c r="O76" s="231"/>
      <c r="P76" s="231"/>
      <c r="Q76" s="231"/>
      <c r="R76" s="231"/>
      <c r="S76" s="231"/>
      <c r="T76" s="231"/>
      <c r="U76" s="231"/>
      <c r="V76" s="231"/>
      <c r="W76" s="231"/>
      <c r="X76" s="231"/>
      <c r="Y76" s="231"/>
      <c r="Z76" s="231"/>
    </row>
    <row r="77" spans="1:26" ht="15.75" customHeight="1" x14ac:dyDescent="0.2">
      <c r="A77" s="240"/>
      <c r="B77" s="240"/>
      <c r="C77" s="240"/>
      <c r="D77" s="231"/>
      <c r="E77" s="245"/>
      <c r="F77" s="246"/>
      <c r="G77" s="246"/>
      <c r="H77" s="241"/>
      <c r="I77" s="242">
        <f t="shared" si="6"/>
        <v>0</v>
      </c>
      <c r="J77" s="247"/>
      <c r="K77" s="248" t="s">
        <v>860</v>
      </c>
      <c r="L77" s="249" t="s">
        <v>860</v>
      </c>
      <c r="M77" s="249" t="s">
        <v>860</v>
      </c>
      <c r="N77" s="231"/>
      <c r="O77" s="231"/>
      <c r="P77" s="231"/>
      <c r="Q77" s="231"/>
      <c r="R77" s="231"/>
      <c r="S77" s="231"/>
      <c r="T77" s="231"/>
      <c r="U77" s="231"/>
      <c r="V77" s="231"/>
      <c r="W77" s="231"/>
      <c r="X77" s="231"/>
      <c r="Y77" s="231"/>
      <c r="Z77" s="231"/>
    </row>
    <row r="78" spans="1:26" ht="15.75" customHeight="1" x14ac:dyDescent="0.2">
      <c r="A78" s="23"/>
      <c r="B78" s="23"/>
      <c r="C78" s="23"/>
      <c r="D78" s="58"/>
      <c r="E78" s="66"/>
      <c r="F78" s="250"/>
      <c r="G78" s="250"/>
      <c r="H78" s="232"/>
      <c r="I78" s="233">
        <f t="shared" si="6"/>
        <v>0</v>
      </c>
      <c r="J78" s="84"/>
      <c r="K78" s="251" t="s">
        <v>860</v>
      </c>
      <c r="L78" s="252" t="s">
        <v>860</v>
      </c>
      <c r="M78" s="252" t="s">
        <v>860</v>
      </c>
      <c r="N78" s="58"/>
      <c r="O78" s="58"/>
      <c r="P78" s="58"/>
      <c r="Q78" s="58"/>
      <c r="R78" s="58"/>
      <c r="S78" s="58"/>
      <c r="T78" s="58"/>
      <c r="U78" s="58"/>
      <c r="V78" s="58"/>
      <c r="W78" s="58"/>
      <c r="X78" s="58"/>
      <c r="Y78" s="58"/>
      <c r="Z78" s="58"/>
    </row>
    <row r="79" spans="1:26" ht="15.75" customHeight="1" x14ac:dyDescent="0.2">
      <c r="A79" s="23"/>
      <c r="B79" s="23"/>
      <c r="C79" s="23"/>
      <c r="D79" s="58"/>
      <c r="E79" s="66"/>
      <c r="F79" s="250"/>
      <c r="G79" s="250"/>
      <c r="H79" s="232"/>
      <c r="I79" s="233">
        <f t="shared" si="6"/>
        <v>0</v>
      </c>
      <c r="J79" s="84"/>
      <c r="K79" s="251" t="s">
        <v>860</v>
      </c>
      <c r="L79" s="252" t="s">
        <v>860</v>
      </c>
      <c r="M79" s="252" t="s">
        <v>860</v>
      </c>
      <c r="N79" s="58"/>
      <c r="O79" s="58"/>
      <c r="P79" s="58"/>
      <c r="Q79" s="58"/>
      <c r="R79" s="58"/>
      <c r="S79" s="58"/>
      <c r="T79" s="58"/>
      <c r="U79" s="58"/>
      <c r="V79" s="58"/>
      <c r="W79" s="58"/>
      <c r="X79" s="58"/>
      <c r="Y79" s="58"/>
      <c r="Z79" s="58"/>
    </row>
    <row r="80" spans="1:26" ht="15.75" customHeight="1" x14ac:dyDescent="0.2">
      <c r="A80" s="23"/>
      <c r="B80" s="23"/>
      <c r="C80" s="23"/>
      <c r="D80" s="58"/>
      <c r="E80" s="66"/>
      <c r="F80" s="250"/>
      <c r="G80" s="250"/>
      <c r="H80" s="232"/>
      <c r="I80" s="233">
        <f t="shared" si="6"/>
        <v>0</v>
      </c>
      <c r="J80" s="84"/>
      <c r="K80" s="251" t="s">
        <v>860</v>
      </c>
      <c r="L80" s="252" t="s">
        <v>860</v>
      </c>
      <c r="M80" s="252" t="s">
        <v>860</v>
      </c>
      <c r="N80" s="58"/>
      <c r="O80" s="58"/>
      <c r="P80" s="58"/>
      <c r="Q80" s="58"/>
      <c r="R80" s="58"/>
      <c r="S80" s="58"/>
      <c r="T80" s="58"/>
      <c r="U80" s="58"/>
      <c r="V80" s="58"/>
      <c r="W80" s="58"/>
      <c r="X80" s="58"/>
      <c r="Y80" s="58"/>
      <c r="Z80" s="58"/>
    </row>
    <row r="81" spans="1:26" ht="15.75" customHeight="1" x14ac:dyDescent="0.2">
      <c r="A81" s="23"/>
      <c r="B81" s="23"/>
      <c r="C81" s="23"/>
      <c r="D81" s="58"/>
      <c r="E81" s="66"/>
      <c r="F81" s="250"/>
      <c r="G81" s="250"/>
      <c r="H81" s="232"/>
      <c r="I81" s="233">
        <f t="shared" si="6"/>
        <v>0</v>
      </c>
      <c r="J81" s="84"/>
      <c r="K81" s="253" t="s">
        <v>860</v>
      </c>
      <c r="L81" s="254" t="s">
        <v>860</v>
      </c>
      <c r="M81" s="254" t="s">
        <v>860</v>
      </c>
      <c r="N81" s="58"/>
      <c r="O81" s="58"/>
      <c r="P81" s="58"/>
      <c r="Q81" s="58"/>
      <c r="R81" s="58"/>
      <c r="S81" s="58"/>
      <c r="T81" s="58"/>
      <c r="U81" s="58"/>
      <c r="V81" s="58"/>
      <c r="W81" s="58"/>
      <c r="X81" s="58"/>
      <c r="Y81" s="58"/>
      <c r="Z81" s="58"/>
    </row>
    <row r="82" spans="1:26" ht="15.75" customHeight="1" x14ac:dyDescent="0.2">
      <c r="A82" s="23"/>
      <c r="B82" s="23"/>
      <c r="C82" s="23"/>
      <c r="D82" s="58"/>
      <c r="E82" s="66"/>
      <c r="F82" s="250"/>
      <c r="G82" s="250"/>
      <c r="H82" s="232"/>
      <c r="I82" s="233">
        <f t="shared" si="6"/>
        <v>0</v>
      </c>
      <c r="J82" s="84"/>
      <c r="K82" s="253" t="s">
        <v>860</v>
      </c>
      <c r="L82" s="254" t="s">
        <v>860</v>
      </c>
      <c r="M82" s="254" t="s">
        <v>860</v>
      </c>
      <c r="N82" s="58"/>
      <c r="O82" s="58"/>
      <c r="P82" s="58"/>
      <c r="Q82" s="58"/>
      <c r="R82" s="58"/>
      <c r="S82" s="58"/>
      <c r="T82" s="58"/>
      <c r="U82" s="58"/>
      <c r="V82" s="58"/>
      <c r="W82" s="58"/>
      <c r="X82" s="58"/>
      <c r="Y82" s="58"/>
      <c r="Z82" s="58"/>
    </row>
    <row r="83" spans="1:26" ht="15.75" customHeight="1" x14ac:dyDescent="0.2">
      <c r="A83" s="23"/>
      <c r="B83" s="23"/>
      <c r="C83" s="23"/>
      <c r="D83" s="58"/>
      <c r="E83" s="66"/>
      <c r="F83" s="250"/>
      <c r="G83" s="250"/>
      <c r="H83" s="232"/>
      <c r="I83" s="233">
        <f t="shared" si="6"/>
        <v>0</v>
      </c>
      <c r="J83" s="84"/>
      <c r="K83" s="253" t="s">
        <v>860</v>
      </c>
      <c r="L83" s="254" t="s">
        <v>860</v>
      </c>
      <c r="M83" s="254" t="s">
        <v>860</v>
      </c>
      <c r="N83" s="58"/>
      <c r="O83" s="58"/>
      <c r="P83" s="58"/>
      <c r="Q83" s="58"/>
      <c r="R83" s="58"/>
      <c r="S83" s="58"/>
      <c r="T83" s="58"/>
      <c r="U83" s="58"/>
      <c r="V83" s="58"/>
      <c r="W83" s="58"/>
      <c r="X83" s="58"/>
      <c r="Y83" s="58"/>
      <c r="Z83" s="58"/>
    </row>
    <row r="84" spans="1:26" ht="15.75" customHeight="1" x14ac:dyDescent="0.2">
      <c r="A84" s="23"/>
      <c r="B84" s="23"/>
      <c r="C84" s="23"/>
      <c r="D84" s="58"/>
      <c r="E84" s="66"/>
      <c r="F84" s="250"/>
      <c r="G84" s="250"/>
      <c r="H84" s="232"/>
      <c r="I84" s="233">
        <f t="shared" si="6"/>
        <v>0</v>
      </c>
      <c r="J84" s="84"/>
      <c r="K84" s="253" t="s">
        <v>860</v>
      </c>
      <c r="L84" s="254" t="s">
        <v>860</v>
      </c>
      <c r="M84" s="254" t="s">
        <v>860</v>
      </c>
      <c r="N84" s="58"/>
      <c r="O84" s="58"/>
      <c r="P84" s="58"/>
      <c r="Q84" s="58"/>
      <c r="R84" s="58"/>
      <c r="S84" s="58"/>
      <c r="T84" s="58"/>
      <c r="U84" s="58"/>
      <c r="V84" s="58"/>
      <c r="W84" s="58"/>
      <c r="X84" s="58"/>
      <c r="Y84" s="58"/>
      <c r="Z84" s="58"/>
    </row>
    <row r="85" spans="1:26" ht="15.75" customHeight="1" x14ac:dyDescent="0.2">
      <c r="A85" s="23"/>
      <c r="B85" s="23"/>
      <c r="C85" s="23"/>
      <c r="D85" s="58"/>
      <c r="E85" s="66"/>
      <c r="F85" s="250"/>
      <c r="G85" s="250"/>
      <c r="H85" s="232"/>
      <c r="I85" s="233">
        <f t="shared" si="6"/>
        <v>0</v>
      </c>
      <c r="J85" s="84"/>
      <c r="K85" s="253" t="s">
        <v>860</v>
      </c>
      <c r="L85" s="254" t="s">
        <v>860</v>
      </c>
      <c r="M85" s="254" t="s">
        <v>860</v>
      </c>
      <c r="N85" s="58"/>
      <c r="O85" s="58"/>
      <c r="P85" s="58"/>
      <c r="Q85" s="58"/>
      <c r="R85" s="58"/>
      <c r="S85" s="58"/>
      <c r="T85" s="58"/>
      <c r="U85" s="58"/>
      <c r="V85" s="58"/>
      <c r="W85" s="58"/>
      <c r="X85" s="58"/>
      <c r="Y85" s="58"/>
      <c r="Z85" s="58"/>
    </row>
    <row r="86" spans="1:26" ht="15.75" customHeight="1" x14ac:dyDescent="0.2">
      <c r="A86" s="23"/>
      <c r="B86" s="23"/>
      <c r="C86" s="23"/>
      <c r="D86" s="58"/>
      <c r="E86" s="66"/>
      <c r="F86" s="250"/>
      <c r="G86" s="250"/>
      <c r="H86" s="232"/>
      <c r="I86" s="233">
        <f t="shared" si="6"/>
        <v>0</v>
      </c>
      <c r="J86" s="84"/>
      <c r="K86" s="253" t="s">
        <v>860</v>
      </c>
      <c r="L86" s="254" t="s">
        <v>860</v>
      </c>
      <c r="M86" s="254" t="s">
        <v>860</v>
      </c>
      <c r="N86" s="58"/>
      <c r="O86" s="58"/>
      <c r="P86" s="58"/>
      <c r="Q86" s="58"/>
      <c r="R86" s="58"/>
      <c r="S86" s="58"/>
      <c r="T86" s="58"/>
      <c r="U86" s="58"/>
      <c r="V86" s="58"/>
      <c r="W86" s="58"/>
      <c r="X86" s="58"/>
      <c r="Y86" s="58"/>
      <c r="Z86" s="58"/>
    </row>
    <row r="87" spans="1:26" ht="15.75" customHeight="1" x14ac:dyDescent="0.2">
      <c r="A87" s="23"/>
      <c r="B87" s="23"/>
      <c r="C87" s="23"/>
      <c r="D87" s="58"/>
      <c r="E87" s="66"/>
      <c r="F87" s="250"/>
      <c r="G87" s="250"/>
      <c r="H87" s="232"/>
      <c r="I87" s="233">
        <f t="shared" si="6"/>
        <v>0</v>
      </c>
      <c r="J87" s="84"/>
      <c r="K87" s="253" t="s">
        <v>860</v>
      </c>
      <c r="L87" s="254" t="s">
        <v>860</v>
      </c>
      <c r="M87" s="254" t="s">
        <v>860</v>
      </c>
      <c r="N87" s="58"/>
      <c r="O87" s="58"/>
      <c r="P87" s="58"/>
      <c r="Q87" s="58"/>
      <c r="R87" s="58"/>
      <c r="S87" s="58"/>
      <c r="T87" s="58"/>
      <c r="U87" s="58"/>
      <c r="V87" s="58"/>
      <c r="W87" s="58"/>
      <c r="X87" s="58"/>
      <c r="Y87" s="58"/>
      <c r="Z87" s="58"/>
    </row>
    <row r="88" spans="1:26" ht="15.75" customHeight="1" x14ac:dyDescent="0.2">
      <c r="A88" s="23"/>
      <c r="B88" s="23"/>
      <c r="C88" s="23"/>
      <c r="D88" s="58"/>
      <c r="E88" s="66"/>
      <c r="F88" s="250"/>
      <c r="G88" s="250"/>
      <c r="H88" s="232"/>
      <c r="I88" s="233">
        <f t="shared" si="6"/>
        <v>0</v>
      </c>
      <c r="J88" s="84"/>
      <c r="K88" s="253" t="s">
        <v>860</v>
      </c>
      <c r="L88" s="254" t="s">
        <v>860</v>
      </c>
      <c r="M88" s="254" t="s">
        <v>860</v>
      </c>
      <c r="N88" s="58"/>
      <c r="O88" s="58"/>
      <c r="P88" s="58"/>
      <c r="Q88" s="58"/>
      <c r="R88" s="58"/>
      <c r="S88" s="58"/>
      <c r="T88" s="58"/>
      <c r="U88" s="58"/>
      <c r="V88" s="58"/>
      <c r="W88" s="58"/>
      <c r="X88" s="58"/>
      <c r="Y88" s="58"/>
      <c r="Z88" s="58"/>
    </row>
    <row r="89" spans="1:26" ht="15.75" customHeight="1" x14ac:dyDescent="0.2">
      <c r="A89" s="23"/>
      <c r="B89" s="23"/>
      <c r="C89" s="23"/>
      <c r="D89" s="58"/>
      <c r="E89" s="66"/>
      <c r="F89" s="250"/>
      <c r="G89" s="250"/>
      <c r="H89" s="232"/>
      <c r="I89" s="233">
        <f t="shared" si="6"/>
        <v>0</v>
      </c>
      <c r="J89" s="84"/>
      <c r="K89" s="253" t="s">
        <v>860</v>
      </c>
      <c r="L89" s="254" t="s">
        <v>860</v>
      </c>
      <c r="M89" s="254" t="s">
        <v>860</v>
      </c>
      <c r="N89" s="58"/>
      <c r="O89" s="58"/>
      <c r="P89" s="58"/>
      <c r="Q89" s="58"/>
      <c r="R89" s="58"/>
      <c r="S89" s="58"/>
      <c r="T89" s="58"/>
      <c r="U89" s="58"/>
      <c r="V89" s="58"/>
      <c r="W89" s="58"/>
      <c r="X89" s="58"/>
      <c r="Y89" s="58"/>
      <c r="Z89" s="58"/>
    </row>
    <row r="90" spans="1:26" ht="15.75" customHeight="1" x14ac:dyDescent="0.2">
      <c r="A90" s="23"/>
      <c r="B90" s="23"/>
      <c r="C90" s="23"/>
      <c r="D90" s="58"/>
      <c r="E90" s="66"/>
      <c r="F90" s="250"/>
      <c r="G90" s="250"/>
      <c r="H90" s="232"/>
      <c r="I90" s="233">
        <f t="shared" si="6"/>
        <v>0</v>
      </c>
      <c r="J90" s="84"/>
      <c r="K90" s="253" t="s">
        <v>860</v>
      </c>
      <c r="L90" s="254" t="s">
        <v>860</v>
      </c>
      <c r="M90" s="254" t="s">
        <v>860</v>
      </c>
      <c r="N90" s="58"/>
      <c r="O90" s="58"/>
      <c r="P90" s="58"/>
      <c r="Q90" s="58"/>
      <c r="R90" s="58"/>
      <c r="S90" s="58"/>
      <c r="T90" s="58"/>
      <c r="U90" s="58"/>
      <c r="V90" s="58"/>
      <c r="W90" s="58"/>
      <c r="X90" s="58"/>
      <c r="Y90" s="58"/>
      <c r="Z90" s="58"/>
    </row>
    <row r="91" spans="1:26" ht="15.75" customHeight="1" x14ac:dyDescent="0.2">
      <c r="A91" s="23"/>
      <c r="B91" s="23"/>
      <c r="C91" s="23"/>
      <c r="D91" s="58"/>
      <c r="E91" s="66"/>
      <c r="F91" s="250"/>
      <c r="G91" s="250"/>
      <c r="H91" s="232"/>
      <c r="I91" s="233">
        <f t="shared" si="6"/>
        <v>0</v>
      </c>
      <c r="J91" s="84"/>
      <c r="K91" s="251" t="s">
        <v>860</v>
      </c>
      <c r="L91" s="252" t="s">
        <v>860</v>
      </c>
      <c r="M91" s="252" t="s">
        <v>860</v>
      </c>
      <c r="N91" s="58"/>
      <c r="O91" s="58"/>
      <c r="P91" s="58"/>
      <c r="Q91" s="58"/>
      <c r="R91" s="58"/>
      <c r="S91" s="58"/>
      <c r="T91" s="58"/>
      <c r="U91" s="58"/>
      <c r="V91" s="58"/>
      <c r="W91" s="58"/>
      <c r="X91" s="58"/>
      <c r="Y91" s="58"/>
      <c r="Z91" s="58"/>
    </row>
    <row r="92" spans="1:26" ht="15.75" customHeight="1" x14ac:dyDescent="0.2">
      <c r="A92" s="23"/>
      <c r="B92" s="23"/>
      <c r="C92" s="23"/>
      <c r="D92" s="58"/>
      <c r="E92" s="66"/>
      <c r="F92" s="250"/>
      <c r="G92" s="250"/>
      <c r="H92" s="232"/>
      <c r="I92" s="233">
        <f t="shared" si="6"/>
        <v>0</v>
      </c>
      <c r="J92" s="84"/>
      <c r="K92" s="253" t="s">
        <v>860</v>
      </c>
      <c r="L92" s="254" t="s">
        <v>860</v>
      </c>
      <c r="M92" s="254" t="s">
        <v>860</v>
      </c>
      <c r="N92" s="58"/>
      <c r="O92" s="58"/>
      <c r="P92" s="58"/>
      <c r="Q92" s="58"/>
      <c r="R92" s="58"/>
      <c r="S92" s="58"/>
      <c r="T92" s="58"/>
      <c r="U92" s="58"/>
      <c r="V92" s="58"/>
      <c r="W92" s="58"/>
      <c r="X92" s="58"/>
      <c r="Y92" s="58"/>
      <c r="Z92" s="58"/>
    </row>
    <row r="93" spans="1:26" ht="15.75" customHeight="1" x14ac:dyDescent="0.2">
      <c r="A93" s="23"/>
      <c r="B93" s="23"/>
      <c r="C93" s="23"/>
      <c r="D93" s="58"/>
      <c r="E93" s="66"/>
      <c r="F93" s="250"/>
      <c r="G93" s="250"/>
      <c r="H93" s="232"/>
      <c r="I93" s="233">
        <f t="shared" si="6"/>
        <v>0</v>
      </c>
      <c r="J93" s="84"/>
      <c r="K93" s="253" t="s">
        <v>860</v>
      </c>
      <c r="L93" s="254" t="s">
        <v>860</v>
      </c>
      <c r="M93" s="254" t="s">
        <v>860</v>
      </c>
      <c r="N93" s="58"/>
      <c r="O93" s="58"/>
      <c r="P93" s="58"/>
      <c r="Q93" s="58"/>
      <c r="R93" s="58"/>
      <c r="S93" s="58"/>
      <c r="T93" s="58"/>
      <c r="U93" s="58"/>
      <c r="V93" s="58"/>
      <c r="W93" s="58"/>
      <c r="X93" s="58"/>
      <c r="Y93" s="58"/>
      <c r="Z93" s="58"/>
    </row>
    <row r="94" spans="1:26" ht="15.75" customHeight="1" x14ac:dyDescent="0.2">
      <c r="A94" s="23"/>
      <c r="B94" s="23"/>
      <c r="C94" s="23"/>
      <c r="D94" s="58"/>
      <c r="E94" s="66"/>
      <c r="F94" s="250"/>
      <c r="G94" s="250"/>
      <c r="H94" s="232"/>
      <c r="I94" s="233">
        <f t="shared" si="6"/>
        <v>0</v>
      </c>
      <c r="J94" s="84"/>
      <c r="K94" s="253" t="s">
        <v>860</v>
      </c>
      <c r="L94" s="254" t="s">
        <v>860</v>
      </c>
      <c r="M94" s="254" t="s">
        <v>860</v>
      </c>
      <c r="N94" s="58"/>
      <c r="O94" s="58"/>
      <c r="P94" s="58"/>
      <c r="Q94" s="58"/>
      <c r="R94" s="58"/>
      <c r="S94" s="58"/>
      <c r="T94" s="58"/>
      <c r="U94" s="58"/>
      <c r="V94" s="58"/>
      <c r="W94" s="58"/>
      <c r="X94" s="58"/>
      <c r="Y94" s="58"/>
      <c r="Z94" s="58"/>
    </row>
    <row r="95" spans="1:26" ht="15.75" customHeight="1" x14ac:dyDescent="0.2">
      <c r="A95" s="23"/>
      <c r="B95" s="23"/>
      <c r="C95" s="23"/>
      <c r="D95" s="58"/>
      <c r="E95" s="66"/>
      <c r="F95" s="250"/>
      <c r="G95" s="250"/>
      <c r="H95" s="232"/>
      <c r="I95" s="233">
        <f t="shared" si="6"/>
        <v>0</v>
      </c>
      <c r="J95" s="84"/>
      <c r="K95" s="251" t="s">
        <v>860</v>
      </c>
      <c r="L95" s="252" t="s">
        <v>860</v>
      </c>
      <c r="M95" s="252" t="s">
        <v>860</v>
      </c>
      <c r="N95" s="58"/>
      <c r="O95" s="58"/>
      <c r="P95" s="58"/>
      <c r="Q95" s="58"/>
      <c r="R95" s="58"/>
      <c r="S95" s="58"/>
      <c r="T95" s="58"/>
      <c r="U95" s="58"/>
      <c r="V95" s="58"/>
      <c r="W95" s="58"/>
      <c r="X95" s="58"/>
      <c r="Y95" s="58"/>
      <c r="Z95" s="58"/>
    </row>
    <row r="96" spans="1:26" ht="15.75" customHeight="1" x14ac:dyDescent="0.2">
      <c r="A96" s="23"/>
      <c r="B96" s="23"/>
      <c r="C96" s="23"/>
      <c r="D96" s="58"/>
      <c r="E96" s="66"/>
      <c r="F96" s="250"/>
      <c r="G96" s="250"/>
      <c r="H96" s="232"/>
      <c r="I96" s="233">
        <f t="shared" si="6"/>
        <v>0</v>
      </c>
      <c r="J96" s="84"/>
      <c r="K96" s="251" t="s">
        <v>860</v>
      </c>
      <c r="L96" s="252" t="s">
        <v>860</v>
      </c>
      <c r="M96" s="252" t="s">
        <v>860</v>
      </c>
      <c r="N96" s="58"/>
      <c r="O96" s="58"/>
      <c r="P96" s="58"/>
      <c r="Q96" s="58"/>
      <c r="R96" s="58"/>
      <c r="S96" s="58"/>
      <c r="T96" s="58"/>
      <c r="U96" s="58"/>
      <c r="V96" s="58"/>
      <c r="W96" s="58"/>
      <c r="X96" s="58"/>
      <c r="Y96" s="58"/>
      <c r="Z96" s="58"/>
    </row>
    <row r="97" spans="1:26" ht="15.75" customHeight="1" x14ac:dyDescent="0.2">
      <c r="A97" s="23"/>
      <c r="B97" s="23"/>
      <c r="C97" s="23"/>
      <c r="D97" s="58"/>
      <c r="E97" s="66"/>
      <c r="F97" s="250"/>
      <c r="G97" s="250"/>
      <c r="H97" s="232"/>
      <c r="I97" s="233">
        <f t="shared" si="6"/>
        <v>0</v>
      </c>
      <c r="J97" s="84"/>
      <c r="K97" s="251" t="s">
        <v>860</v>
      </c>
      <c r="L97" s="252" t="s">
        <v>860</v>
      </c>
      <c r="M97" s="252" t="s">
        <v>860</v>
      </c>
      <c r="N97" s="58"/>
      <c r="O97" s="58"/>
      <c r="P97" s="58"/>
      <c r="Q97" s="58"/>
      <c r="R97" s="58"/>
      <c r="S97" s="58"/>
      <c r="T97" s="58"/>
      <c r="U97" s="58"/>
      <c r="V97" s="58"/>
      <c r="W97" s="58"/>
      <c r="X97" s="58"/>
      <c r="Y97" s="58"/>
      <c r="Z97" s="58"/>
    </row>
    <row r="98" spans="1:26" ht="15.75" customHeight="1" x14ac:dyDescent="0.2">
      <c r="A98" s="23"/>
      <c r="B98" s="23"/>
      <c r="C98" s="23"/>
      <c r="D98" s="58"/>
      <c r="E98" s="66"/>
      <c r="F98" s="250"/>
      <c r="G98" s="250"/>
      <c r="H98" s="232"/>
      <c r="I98" s="233">
        <f t="shared" si="6"/>
        <v>0</v>
      </c>
      <c r="J98" s="84"/>
      <c r="K98" s="251" t="s">
        <v>860</v>
      </c>
      <c r="L98" s="252" t="s">
        <v>860</v>
      </c>
      <c r="M98" s="252" t="s">
        <v>860</v>
      </c>
      <c r="N98" s="58"/>
      <c r="O98" s="58"/>
      <c r="P98" s="58"/>
      <c r="Q98" s="58"/>
      <c r="R98" s="58"/>
      <c r="S98" s="58"/>
      <c r="T98" s="58"/>
      <c r="U98" s="58"/>
      <c r="V98" s="58"/>
      <c r="W98" s="58"/>
      <c r="X98" s="58"/>
      <c r="Y98" s="58"/>
      <c r="Z98" s="58"/>
    </row>
    <row r="99" spans="1:26" ht="15.75" customHeight="1" x14ac:dyDescent="0.2">
      <c r="A99" s="23"/>
      <c r="B99" s="23"/>
      <c r="C99" s="23"/>
      <c r="D99" s="58"/>
      <c r="E99" s="66"/>
      <c r="F99" s="250"/>
      <c r="G99" s="250"/>
      <c r="H99" s="232"/>
      <c r="I99" s="233">
        <f t="shared" si="6"/>
        <v>0</v>
      </c>
      <c r="J99" s="84"/>
      <c r="K99" s="251" t="s">
        <v>860</v>
      </c>
      <c r="L99" s="252" t="s">
        <v>860</v>
      </c>
      <c r="M99" s="252" t="s">
        <v>860</v>
      </c>
      <c r="N99" s="58"/>
      <c r="O99" s="58"/>
      <c r="P99" s="58"/>
      <c r="Q99" s="58"/>
      <c r="R99" s="58"/>
      <c r="S99" s="58"/>
      <c r="T99" s="58"/>
      <c r="U99" s="58"/>
      <c r="V99" s="58"/>
      <c r="W99" s="58"/>
      <c r="X99" s="58"/>
      <c r="Y99" s="58"/>
      <c r="Z99" s="58"/>
    </row>
    <row r="100" spans="1:26" ht="15.75" customHeight="1" x14ac:dyDescent="0.2">
      <c r="A100" s="23"/>
      <c r="B100" s="23"/>
      <c r="C100" s="23"/>
      <c r="D100" s="58"/>
      <c r="E100" s="66"/>
      <c r="F100" s="250"/>
      <c r="G100" s="250"/>
      <c r="H100" s="232"/>
      <c r="I100" s="233">
        <f t="shared" si="6"/>
        <v>0</v>
      </c>
      <c r="J100" s="84"/>
      <c r="K100" s="251" t="s">
        <v>860</v>
      </c>
      <c r="L100" s="252" t="s">
        <v>860</v>
      </c>
      <c r="M100" s="252" t="s">
        <v>860</v>
      </c>
      <c r="N100" s="58"/>
      <c r="O100" s="58"/>
      <c r="P100" s="58"/>
      <c r="Q100" s="58"/>
      <c r="R100" s="58"/>
      <c r="S100" s="58"/>
      <c r="T100" s="58"/>
      <c r="U100" s="58"/>
      <c r="V100" s="58"/>
      <c r="W100" s="58"/>
      <c r="X100" s="58"/>
      <c r="Y100" s="58"/>
      <c r="Z100" s="58"/>
    </row>
    <row r="101" spans="1:26" ht="15.75" customHeight="1" x14ac:dyDescent="0.2">
      <c r="A101" s="23"/>
      <c r="B101" s="23"/>
      <c r="C101" s="23"/>
      <c r="D101" s="58"/>
      <c r="E101" s="66"/>
      <c r="F101" s="250"/>
      <c r="G101" s="250"/>
      <c r="H101" s="232"/>
      <c r="I101" s="233">
        <f t="shared" si="6"/>
        <v>0</v>
      </c>
      <c r="J101" s="84"/>
      <c r="K101" s="251" t="s">
        <v>860</v>
      </c>
      <c r="L101" s="252" t="s">
        <v>860</v>
      </c>
      <c r="M101" s="252" t="s">
        <v>860</v>
      </c>
      <c r="N101" s="58"/>
      <c r="O101" s="58"/>
      <c r="P101" s="58"/>
      <c r="Q101" s="58"/>
      <c r="R101" s="58"/>
      <c r="S101" s="58"/>
      <c r="T101" s="58"/>
      <c r="U101" s="58"/>
      <c r="V101" s="58"/>
      <c r="W101" s="58"/>
      <c r="X101" s="58"/>
      <c r="Y101" s="58"/>
      <c r="Z101" s="58"/>
    </row>
    <row r="102" spans="1:26" ht="15.75" customHeight="1" x14ac:dyDescent="0.2">
      <c r="A102" s="23"/>
      <c r="B102" s="23"/>
      <c r="C102" s="23"/>
      <c r="D102" s="58"/>
      <c r="E102" s="66"/>
      <c r="F102" s="250"/>
      <c r="G102" s="250"/>
      <c r="H102" s="232"/>
      <c r="I102" s="233">
        <f t="shared" si="6"/>
        <v>0</v>
      </c>
      <c r="J102" s="84"/>
      <c r="K102" s="251" t="s">
        <v>860</v>
      </c>
      <c r="L102" s="252" t="s">
        <v>860</v>
      </c>
      <c r="M102" s="252" t="s">
        <v>860</v>
      </c>
      <c r="N102" s="58"/>
      <c r="O102" s="58"/>
      <c r="P102" s="58"/>
      <c r="Q102" s="58"/>
      <c r="R102" s="58"/>
      <c r="S102" s="58"/>
      <c r="T102" s="58"/>
      <c r="U102" s="58"/>
      <c r="V102" s="58"/>
      <c r="W102" s="58"/>
      <c r="X102" s="58"/>
      <c r="Y102" s="58"/>
      <c r="Z102" s="58"/>
    </row>
    <row r="103" spans="1:26" ht="15.75" customHeight="1" x14ac:dyDescent="0.2">
      <c r="A103" s="23"/>
      <c r="B103" s="23"/>
      <c r="C103" s="23"/>
      <c r="D103" s="58"/>
      <c r="E103" s="66"/>
      <c r="F103" s="250"/>
      <c r="G103" s="250"/>
      <c r="H103" s="232"/>
      <c r="I103" s="233">
        <f t="shared" si="6"/>
        <v>0</v>
      </c>
      <c r="J103" s="84"/>
      <c r="K103" s="251" t="s">
        <v>860</v>
      </c>
      <c r="L103" s="252" t="s">
        <v>860</v>
      </c>
      <c r="M103" s="252" t="s">
        <v>860</v>
      </c>
      <c r="N103" s="58"/>
      <c r="O103" s="58"/>
      <c r="P103" s="58"/>
      <c r="Q103" s="58"/>
      <c r="R103" s="58"/>
      <c r="S103" s="58"/>
      <c r="T103" s="58"/>
      <c r="U103" s="58"/>
      <c r="V103" s="58"/>
      <c r="W103" s="58"/>
      <c r="X103" s="58"/>
      <c r="Y103" s="58"/>
      <c r="Z103" s="58"/>
    </row>
    <row r="104" spans="1:26" ht="15.75" customHeight="1" x14ac:dyDescent="0.2">
      <c r="A104" s="23"/>
      <c r="B104" s="23"/>
      <c r="C104" s="23"/>
      <c r="D104" s="58"/>
      <c r="E104" s="66"/>
      <c r="F104" s="250"/>
      <c r="G104" s="250"/>
      <c r="H104" s="232"/>
      <c r="I104" s="233">
        <f t="shared" si="6"/>
        <v>0</v>
      </c>
      <c r="J104" s="84"/>
      <c r="K104" s="251" t="s">
        <v>860</v>
      </c>
      <c r="L104" s="252" t="s">
        <v>860</v>
      </c>
      <c r="M104" s="252" t="s">
        <v>860</v>
      </c>
      <c r="N104" s="58"/>
      <c r="O104" s="58"/>
      <c r="P104" s="58"/>
      <c r="Q104" s="58"/>
      <c r="R104" s="58"/>
      <c r="S104" s="58"/>
      <c r="T104" s="58"/>
      <c r="U104" s="58"/>
      <c r="V104" s="58"/>
      <c r="W104" s="58"/>
      <c r="X104" s="58"/>
      <c r="Y104" s="58"/>
      <c r="Z104" s="58"/>
    </row>
    <row r="105" spans="1:26" ht="15.75" customHeight="1" x14ac:dyDescent="0.2">
      <c r="A105" s="23"/>
      <c r="B105" s="23"/>
      <c r="C105" s="23"/>
      <c r="D105" s="58"/>
      <c r="E105" s="66"/>
      <c r="F105" s="250"/>
      <c r="G105" s="250"/>
      <c r="H105" s="232"/>
      <c r="I105" s="233">
        <f t="shared" si="6"/>
        <v>0</v>
      </c>
      <c r="J105" s="84"/>
      <c r="K105" s="251" t="s">
        <v>860</v>
      </c>
      <c r="L105" s="252" t="s">
        <v>860</v>
      </c>
      <c r="M105" s="252" t="s">
        <v>860</v>
      </c>
      <c r="N105" s="58"/>
      <c r="O105" s="58"/>
      <c r="P105" s="58"/>
      <c r="Q105" s="58"/>
      <c r="R105" s="58"/>
      <c r="S105" s="58"/>
      <c r="T105" s="58"/>
      <c r="U105" s="58"/>
      <c r="V105" s="58"/>
      <c r="W105" s="58"/>
      <c r="X105" s="58"/>
      <c r="Y105" s="58"/>
      <c r="Z105" s="58"/>
    </row>
    <row r="106" spans="1:26" ht="15.75" customHeight="1" x14ac:dyDescent="0.2">
      <c r="A106" s="23"/>
      <c r="B106" s="23"/>
      <c r="C106" s="23"/>
      <c r="D106" s="58"/>
      <c r="E106" s="66"/>
      <c r="F106" s="250"/>
      <c r="G106" s="250"/>
      <c r="H106" s="232"/>
      <c r="I106" s="233">
        <f t="shared" si="6"/>
        <v>0</v>
      </c>
      <c r="J106" s="84"/>
      <c r="K106" s="251" t="s">
        <v>860</v>
      </c>
      <c r="L106" s="252" t="s">
        <v>860</v>
      </c>
      <c r="M106" s="252" t="s">
        <v>860</v>
      </c>
      <c r="N106" s="58"/>
      <c r="O106" s="58"/>
      <c r="P106" s="58"/>
      <c r="Q106" s="58"/>
      <c r="R106" s="58"/>
      <c r="S106" s="58"/>
      <c r="T106" s="58"/>
      <c r="U106" s="58"/>
      <c r="V106" s="58"/>
      <c r="W106" s="58"/>
      <c r="X106" s="58"/>
      <c r="Y106" s="58"/>
      <c r="Z106" s="58"/>
    </row>
    <row r="107" spans="1:26" ht="15.75" customHeight="1" x14ac:dyDescent="0.2">
      <c r="A107" s="23"/>
      <c r="B107" s="23"/>
      <c r="C107" s="23"/>
      <c r="D107" s="58"/>
      <c r="E107" s="66"/>
      <c r="F107" s="250"/>
      <c r="G107" s="250"/>
      <c r="H107" s="232"/>
      <c r="I107" s="233">
        <f t="shared" si="6"/>
        <v>0</v>
      </c>
      <c r="J107" s="84"/>
      <c r="K107" s="251" t="s">
        <v>860</v>
      </c>
      <c r="L107" s="252" t="s">
        <v>860</v>
      </c>
      <c r="M107" s="252" t="s">
        <v>860</v>
      </c>
      <c r="N107" s="58"/>
      <c r="O107" s="58"/>
      <c r="P107" s="58"/>
      <c r="Q107" s="58"/>
      <c r="R107" s="58"/>
      <c r="S107" s="58"/>
      <c r="T107" s="58"/>
      <c r="U107" s="58"/>
      <c r="V107" s="58"/>
      <c r="W107" s="58"/>
      <c r="X107" s="58"/>
      <c r="Y107" s="58"/>
      <c r="Z107" s="58"/>
    </row>
    <row r="108" spans="1:26" ht="15.75" customHeight="1" x14ac:dyDescent="0.2">
      <c r="A108" s="23"/>
      <c r="B108" s="23"/>
      <c r="C108" s="23"/>
      <c r="D108" s="58"/>
      <c r="E108" s="66"/>
      <c r="F108" s="250"/>
      <c r="G108" s="250"/>
      <c r="H108" s="232"/>
      <c r="I108" s="233">
        <f t="shared" si="6"/>
        <v>0</v>
      </c>
      <c r="J108" s="84"/>
      <c r="K108" s="251" t="s">
        <v>860</v>
      </c>
      <c r="L108" s="252" t="s">
        <v>860</v>
      </c>
      <c r="M108" s="252" t="s">
        <v>860</v>
      </c>
      <c r="N108" s="58"/>
      <c r="O108" s="58"/>
      <c r="P108" s="58"/>
      <c r="Q108" s="58"/>
      <c r="R108" s="58"/>
      <c r="S108" s="58"/>
      <c r="T108" s="58"/>
      <c r="U108" s="58"/>
      <c r="V108" s="58"/>
      <c r="W108" s="58"/>
      <c r="X108" s="58"/>
      <c r="Y108" s="58"/>
      <c r="Z108" s="58"/>
    </row>
    <row r="109" spans="1:26" ht="15.75" customHeight="1" x14ac:dyDescent="0.2">
      <c r="A109" s="23"/>
      <c r="B109" s="23"/>
      <c r="C109" s="23"/>
      <c r="D109" s="58"/>
      <c r="E109" s="66"/>
      <c r="F109" s="250"/>
      <c r="G109" s="250"/>
      <c r="H109" s="232"/>
      <c r="I109" s="233">
        <f t="shared" si="6"/>
        <v>0</v>
      </c>
      <c r="J109" s="84"/>
      <c r="K109" s="251" t="s">
        <v>860</v>
      </c>
      <c r="L109" s="252" t="s">
        <v>860</v>
      </c>
      <c r="M109" s="252" t="s">
        <v>860</v>
      </c>
      <c r="N109" s="58"/>
      <c r="O109" s="58"/>
      <c r="P109" s="58"/>
      <c r="Q109" s="58"/>
      <c r="R109" s="58"/>
      <c r="S109" s="58"/>
      <c r="T109" s="58"/>
      <c r="U109" s="58"/>
      <c r="V109" s="58"/>
      <c r="W109" s="58"/>
      <c r="X109" s="58"/>
      <c r="Y109" s="58"/>
      <c r="Z109" s="58"/>
    </row>
    <row r="110" spans="1:26" ht="15.75" customHeight="1" x14ac:dyDescent="0.2">
      <c r="A110" s="23"/>
      <c r="B110" s="23"/>
      <c r="C110" s="23"/>
      <c r="D110" s="58"/>
      <c r="E110" s="66"/>
      <c r="F110" s="250"/>
      <c r="G110" s="250"/>
      <c r="H110" s="232"/>
      <c r="I110" s="233">
        <f t="shared" si="6"/>
        <v>0</v>
      </c>
      <c r="J110" s="84"/>
      <c r="K110" s="251" t="s">
        <v>860</v>
      </c>
      <c r="L110" s="252" t="s">
        <v>860</v>
      </c>
      <c r="M110" s="252" t="s">
        <v>860</v>
      </c>
      <c r="N110" s="58"/>
      <c r="O110" s="58"/>
      <c r="P110" s="58"/>
      <c r="Q110" s="58"/>
      <c r="R110" s="58"/>
      <c r="S110" s="58"/>
      <c r="T110" s="58"/>
      <c r="U110" s="58"/>
      <c r="V110" s="58"/>
      <c r="W110" s="58"/>
      <c r="X110" s="58"/>
      <c r="Y110" s="58"/>
      <c r="Z110" s="58"/>
    </row>
    <row r="111" spans="1:26" ht="15.75" customHeight="1" x14ac:dyDescent="0.2">
      <c r="A111" s="23"/>
      <c r="B111" s="23"/>
      <c r="C111" s="23"/>
      <c r="D111" s="58"/>
      <c r="E111" s="66"/>
      <c r="F111" s="250"/>
      <c r="G111" s="250"/>
      <c r="H111" s="232"/>
      <c r="I111" s="233">
        <f t="shared" si="6"/>
        <v>0</v>
      </c>
      <c r="J111" s="84"/>
      <c r="K111" s="251" t="s">
        <v>860</v>
      </c>
      <c r="L111" s="252" t="s">
        <v>860</v>
      </c>
      <c r="M111" s="252" t="s">
        <v>860</v>
      </c>
      <c r="N111" s="58"/>
      <c r="O111" s="58"/>
      <c r="P111" s="58"/>
      <c r="Q111" s="58"/>
      <c r="R111" s="58"/>
      <c r="S111" s="58"/>
      <c r="T111" s="58"/>
      <c r="U111" s="58"/>
      <c r="V111" s="58"/>
      <c r="W111" s="58"/>
      <c r="X111" s="58"/>
      <c r="Y111" s="58"/>
      <c r="Z111" s="58"/>
    </row>
    <row r="112" spans="1:26" ht="15.75" customHeight="1" x14ac:dyDescent="0.2">
      <c r="A112" s="23"/>
      <c r="B112" s="23"/>
      <c r="C112" s="23"/>
      <c r="D112" s="58"/>
      <c r="E112" s="66"/>
      <c r="F112" s="250"/>
      <c r="G112" s="250"/>
      <c r="H112" s="232"/>
      <c r="I112" s="233">
        <f t="shared" si="6"/>
        <v>0</v>
      </c>
      <c r="J112" s="84"/>
      <c r="K112" s="253" t="s">
        <v>860</v>
      </c>
      <c r="L112" s="254" t="s">
        <v>860</v>
      </c>
      <c r="M112" s="254" t="s">
        <v>860</v>
      </c>
      <c r="N112" s="58"/>
      <c r="O112" s="58"/>
      <c r="P112" s="58"/>
      <c r="Q112" s="58"/>
      <c r="R112" s="58"/>
      <c r="S112" s="58"/>
      <c r="T112" s="58"/>
      <c r="U112" s="58"/>
      <c r="V112" s="58"/>
      <c r="W112" s="58"/>
      <c r="X112" s="58"/>
      <c r="Y112" s="58"/>
      <c r="Z112" s="58"/>
    </row>
    <row r="113" spans="1:26" ht="15.75" customHeight="1" x14ac:dyDescent="0.2">
      <c r="A113" s="23"/>
      <c r="B113" s="23"/>
      <c r="C113" s="23"/>
      <c r="D113" s="58"/>
      <c r="E113" s="66"/>
      <c r="F113" s="250"/>
      <c r="G113" s="250"/>
      <c r="H113" s="232"/>
      <c r="I113" s="233">
        <f t="shared" si="6"/>
        <v>0</v>
      </c>
      <c r="J113" s="84"/>
      <c r="K113" s="253" t="s">
        <v>860</v>
      </c>
      <c r="L113" s="254" t="s">
        <v>860</v>
      </c>
      <c r="M113" s="254" t="s">
        <v>860</v>
      </c>
      <c r="N113" s="58"/>
      <c r="O113" s="58"/>
      <c r="P113" s="58"/>
      <c r="Q113" s="58"/>
      <c r="R113" s="58"/>
      <c r="S113" s="58"/>
      <c r="T113" s="58"/>
      <c r="U113" s="58"/>
      <c r="V113" s="58"/>
      <c r="W113" s="58"/>
      <c r="X113" s="58"/>
      <c r="Y113" s="58"/>
      <c r="Z113" s="58"/>
    </row>
    <row r="114" spans="1:26" ht="15.75" customHeight="1" x14ac:dyDescent="0.2">
      <c r="A114" s="23"/>
      <c r="B114" s="23"/>
      <c r="C114" s="23"/>
      <c r="D114" s="58"/>
      <c r="E114" s="66"/>
      <c r="F114" s="250"/>
      <c r="G114" s="250"/>
      <c r="H114" s="232"/>
      <c r="I114" s="233">
        <f t="shared" si="6"/>
        <v>0</v>
      </c>
      <c r="J114" s="84"/>
      <c r="K114" s="253" t="s">
        <v>860</v>
      </c>
      <c r="L114" s="254" t="s">
        <v>860</v>
      </c>
      <c r="M114" s="254" t="s">
        <v>860</v>
      </c>
      <c r="N114" s="58"/>
      <c r="O114" s="58"/>
      <c r="P114" s="58"/>
      <c r="Q114" s="58"/>
      <c r="R114" s="58"/>
      <c r="S114" s="58"/>
      <c r="T114" s="58"/>
      <c r="U114" s="58"/>
      <c r="V114" s="58"/>
      <c r="W114" s="58"/>
      <c r="X114" s="58"/>
      <c r="Y114" s="58"/>
      <c r="Z114" s="58"/>
    </row>
    <row r="115" spans="1:26" ht="15.75" customHeight="1" x14ac:dyDescent="0.2">
      <c r="A115" s="23"/>
      <c r="B115" s="23"/>
      <c r="C115" s="23"/>
      <c r="D115" s="58"/>
      <c r="E115" s="66"/>
      <c r="F115" s="250"/>
      <c r="G115" s="250"/>
      <c r="H115" s="232"/>
      <c r="I115" s="233">
        <f t="shared" si="6"/>
        <v>0</v>
      </c>
      <c r="J115" s="84"/>
      <c r="K115" s="253" t="s">
        <v>860</v>
      </c>
      <c r="L115" s="254" t="s">
        <v>860</v>
      </c>
      <c r="M115" s="254" t="s">
        <v>860</v>
      </c>
      <c r="N115" s="58"/>
      <c r="O115" s="58"/>
      <c r="P115" s="58"/>
      <c r="Q115" s="58"/>
      <c r="R115" s="58"/>
      <c r="S115" s="58"/>
      <c r="T115" s="58"/>
      <c r="U115" s="58"/>
      <c r="V115" s="58"/>
      <c r="W115" s="58"/>
      <c r="X115" s="58"/>
      <c r="Y115" s="58"/>
      <c r="Z115" s="58"/>
    </row>
    <row r="116" spans="1:26" ht="15.75" customHeight="1" x14ac:dyDescent="0.2">
      <c r="A116" s="23"/>
      <c r="B116" s="23"/>
      <c r="C116" s="23"/>
      <c r="D116" s="58"/>
      <c r="E116" s="66"/>
      <c r="F116" s="250"/>
      <c r="G116" s="250"/>
      <c r="H116" s="232"/>
      <c r="I116" s="233">
        <f t="shared" si="6"/>
        <v>0</v>
      </c>
      <c r="J116" s="84"/>
      <c r="K116" s="253" t="s">
        <v>860</v>
      </c>
      <c r="L116" s="254" t="s">
        <v>860</v>
      </c>
      <c r="M116" s="254" t="s">
        <v>860</v>
      </c>
      <c r="N116" s="58"/>
      <c r="O116" s="58"/>
      <c r="P116" s="58"/>
      <c r="Q116" s="58"/>
      <c r="R116" s="58"/>
      <c r="S116" s="58"/>
      <c r="T116" s="58"/>
      <c r="U116" s="58"/>
      <c r="V116" s="58"/>
      <c r="W116" s="58"/>
      <c r="X116" s="58"/>
      <c r="Y116" s="58"/>
      <c r="Z116" s="58"/>
    </row>
    <row r="117" spans="1:26" ht="15.75" customHeight="1" x14ac:dyDescent="0.2">
      <c r="A117" s="23"/>
      <c r="B117" s="23"/>
      <c r="C117" s="23"/>
      <c r="D117" s="58"/>
      <c r="E117" s="66"/>
      <c r="F117" s="250"/>
      <c r="G117" s="250"/>
      <c r="H117" s="232"/>
      <c r="I117" s="233">
        <f t="shared" si="6"/>
        <v>0</v>
      </c>
      <c r="J117" s="84"/>
      <c r="K117" s="253" t="s">
        <v>860</v>
      </c>
      <c r="L117" s="254" t="s">
        <v>860</v>
      </c>
      <c r="M117" s="254" t="s">
        <v>860</v>
      </c>
      <c r="N117" s="58"/>
      <c r="O117" s="58"/>
      <c r="P117" s="58"/>
      <c r="Q117" s="58"/>
      <c r="R117" s="58"/>
      <c r="S117" s="58"/>
      <c r="T117" s="58"/>
      <c r="U117" s="58"/>
      <c r="V117" s="58"/>
      <c r="W117" s="58"/>
      <c r="X117" s="58"/>
      <c r="Y117" s="58"/>
      <c r="Z117" s="58"/>
    </row>
    <row r="118" spans="1:26" ht="15.75" customHeight="1" x14ac:dyDescent="0.2">
      <c r="A118" s="23"/>
      <c r="B118" s="23"/>
      <c r="C118" s="23"/>
      <c r="D118" s="58"/>
      <c r="E118" s="66"/>
      <c r="F118" s="250"/>
      <c r="G118" s="250"/>
      <c r="H118" s="232"/>
      <c r="I118" s="233">
        <f t="shared" si="6"/>
        <v>0</v>
      </c>
      <c r="J118" s="84"/>
      <c r="K118" s="253" t="s">
        <v>860</v>
      </c>
      <c r="L118" s="254" t="s">
        <v>860</v>
      </c>
      <c r="M118" s="254" t="s">
        <v>860</v>
      </c>
      <c r="N118" s="58"/>
      <c r="O118" s="58"/>
      <c r="P118" s="58"/>
      <c r="Q118" s="58"/>
      <c r="R118" s="58"/>
      <c r="S118" s="58"/>
      <c r="T118" s="58"/>
      <c r="U118" s="58"/>
      <c r="V118" s="58"/>
      <c r="W118" s="58"/>
      <c r="X118" s="58"/>
      <c r="Y118" s="58"/>
      <c r="Z118" s="58"/>
    </row>
    <row r="119" spans="1:26" ht="15.75" customHeight="1" x14ac:dyDescent="0.2">
      <c r="A119" s="23"/>
      <c r="B119" s="23"/>
      <c r="C119" s="23"/>
      <c r="D119" s="58"/>
      <c r="E119" s="66"/>
      <c r="F119" s="250"/>
      <c r="G119" s="250"/>
      <c r="H119" s="232"/>
      <c r="I119" s="233">
        <f t="shared" si="6"/>
        <v>0</v>
      </c>
      <c r="J119" s="84"/>
      <c r="K119" s="253" t="s">
        <v>860</v>
      </c>
      <c r="L119" s="254" t="s">
        <v>860</v>
      </c>
      <c r="M119" s="254" t="s">
        <v>860</v>
      </c>
      <c r="N119" s="58"/>
      <c r="O119" s="58"/>
      <c r="P119" s="58"/>
      <c r="Q119" s="58"/>
      <c r="R119" s="58"/>
      <c r="S119" s="58"/>
      <c r="T119" s="58"/>
      <c r="U119" s="58"/>
      <c r="V119" s="58"/>
      <c r="W119" s="58"/>
      <c r="X119" s="58"/>
      <c r="Y119" s="58"/>
      <c r="Z119" s="58"/>
    </row>
    <row r="120" spans="1:26" ht="15.75" customHeight="1" x14ac:dyDescent="0.2">
      <c r="A120" s="23"/>
      <c r="B120" s="23"/>
      <c r="C120" s="23"/>
      <c r="D120" s="58"/>
      <c r="E120" s="66"/>
      <c r="F120" s="250"/>
      <c r="G120" s="250"/>
      <c r="H120" s="232"/>
      <c r="I120" s="233">
        <f t="shared" si="6"/>
        <v>0</v>
      </c>
      <c r="J120" s="84"/>
      <c r="K120" s="253" t="s">
        <v>860</v>
      </c>
      <c r="L120" s="254" t="s">
        <v>860</v>
      </c>
      <c r="M120" s="254" t="s">
        <v>860</v>
      </c>
      <c r="N120" s="58"/>
      <c r="O120" s="58"/>
      <c r="P120" s="58"/>
      <c r="Q120" s="58"/>
      <c r="R120" s="58"/>
      <c r="S120" s="58"/>
      <c r="T120" s="58"/>
      <c r="U120" s="58"/>
      <c r="V120" s="58"/>
      <c r="W120" s="58"/>
      <c r="X120" s="58"/>
      <c r="Y120" s="58"/>
      <c r="Z120" s="58"/>
    </row>
    <row r="121" spans="1:26" ht="15.75" customHeight="1" x14ac:dyDescent="0.2">
      <c r="A121" s="23"/>
      <c r="B121" s="23"/>
      <c r="C121" s="23"/>
      <c r="D121" s="58"/>
      <c r="E121" s="66"/>
      <c r="F121" s="250"/>
      <c r="G121" s="250"/>
      <c r="H121" s="232"/>
      <c r="I121" s="233">
        <f t="shared" si="6"/>
        <v>0</v>
      </c>
      <c r="J121" s="84"/>
      <c r="K121" s="253" t="s">
        <v>860</v>
      </c>
      <c r="L121" s="254" t="s">
        <v>860</v>
      </c>
      <c r="M121" s="254" t="s">
        <v>860</v>
      </c>
      <c r="N121" s="58"/>
      <c r="O121" s="58"/>
      <c r="P121" s="58"/>
      <c r="Q121" s="58"/>
      <c r="R121" s="58"/>
      <c r="S121" s="58"/>
      <c r="T121" s="58"/>
      <c r="U121" s="58"/>
      <c r="V121" s="58"/>
      <c r="W121" s="58"/>
      <c r="X121" s="58"/>
      <c r="Y121" s="58"/>
      <c r="Z121" s="58"/>
    </row>
    <row r="122" spans="1:26" ht="15.75" customHeight="1" x14ac:dyDescent="0.2">
      <c r="A122" s="23"/>
      <c r="B122" s="23"/>
      <c r="C122" s="23"/>
      <c r="D122" s="58"/>
      <c r="E122" s="66"/>
      <c r="F122" s="250"/>
      <c r="G122" s="250"/>
      <c r="H122" s="232"/>
      <c r="I122" s="233">
        <f t="shared" si="6"/>
        <v>0</v>
      </c>
      <c r="J122" s="84"/>
      <c r="K122" s="251" t="s">
        <v>860</v>
      </c>
      <c r="L122" s="252" t="s">
        <v>860</v>
      </c>
      <c r="M122" s="252" t="s">
        <v>860</v>
      </c>
      <c r="N122" s="58"/>
      <c r="O122" s="58"/>
      <c r="P122" s="58"/>
      <c r="Q122" s="58"/>
      <c r="R122" s="58"/>
      <c r="S122" s="58"/>
      <c r="T122" s="58"/>
      <c r="U122" s="58"/>
      <c r="V122" s="58"/>
      <c r="W122" s="58"/>
      <c r="X122" s="58"/>
      <c r="Y122" s="58"/>
      <c r="Z122" s="58"/>
    </row>
    <row r="123" spans="1:26" ht="15.75" customHeight="1" x14ac:dyDescent="0.2">
      <c r="A123" s="23"/>
      <c r="B123" s="23"/>
      <c r="C123" s="23"/>
      <c r="D123" s="58"/>
      <c r="E123" s="66"/>
      <c r="F123" s="250"/>
      <c r="G123" s="250"/>
      <c r="H123" s="232"/>
      <c r="I123" s="233">
        <f t="shared" si="6"/>
        <v>0</v>
      </c>
      <c r="J123" s="84"/>
      <c r="K123" s="253" t="s">
        <v>860</v>
      </c>
      <c r="L123" s="254" t="s">
        <v>860</v>
      </c>
      <c r="M123" s="254" t="s">
        <v>860</v>
      </c>
      <c r="N123" s="58"/>
      <c r="O123" s="58"/>
      <c r="P123" s="58"/>
      <c r="Q123" s="58"/>
      <c r="R123" s="58"/>
      <c r="S123" s="58"/>
      <c r="T123" s="58"/>
      <c r="U123" s="58"/>
      <c r="V123" s="58"/>
      <c r="W123" s="58"/>
      <c r="X123" s="58"/>
      <c r="Y123" s="58"/>
      <c r="Z123" s="58"/>
    </row>
    <row r="124" spans="1:26" ht="15.75" customHeight="1" x14ac:dyDescent="0.2">
      <c r="A124" s="23"/>
      <c r="B124" s="23"/>
      <c r="C124" s="23"/>
      <c r="D124" s="58"/>
      <c r="E124" s="66"/>
      <c r="F124" s="250"/>
      <c r="G124" s="250"/>
      <c r="H124" s="232"/>
      <c r="I124" s="233">
        <f t="shared" si="6"/>
        <v>0</v>
      </c>
      <c r="J124" s="84"/>
      <c r="K124" s="253" t="s">
        <v>860</v>
      </c>
      <c r="L124" s="254" t="s">
        <v>860</v>
      </c>
      <c r="M124" s="254" t="s">
        <v>860</v>
      </c>
      <c r="N124" s="58"/>
      <c r="O124" s="58"/>
      <c r="P124" s="58"/>
      <c r="Q124" s="58"/>
      <c r="R124" s="58"/>
      <c r="S124" s="58"/>
      <c r="T124" s="58"/>
      <c r="U124" s="58"/>
      <c r="V124" s="58"/>
      <c r="W124" s="58"/>
      <c r="X124" s="58"/>
      <c r="Y124" s="58"/>
      <c r="Z124" s="58"/>
    </row>
    <row r="125" spans="1:26" ht="15.75" customHeight="1" x14ac:dyDescent="0.2">
      <c r="A125" s="23"/>
      <c r="B125" s="23"/>
      <c r="C125" s="23"/>
      <c r="D125" s="58"/>
      <c r="E125" s="66"/>
      <c r="F125" s="250"/>
      <c r="G125" s="250"/>
      <c r="H125" s="232"/>
      <c r="I125" s="233">
        <f t="shared" si="6"/>
        <v>0</v>
      </c>
      <c r="J125" s="84"/>
      <c r="K125" s="253" t="s">
        <v>860</v>
      </c>
      <c r="L125" s="254" t="s">
        <v>860</v>
      </c>
      <c r="M125" s="254" t="s">
        <v>860</v>
      </c>
      <c r="N125" s="58"/>
      <c r="O125" s="58"/>
      <c r="P125" s="58"/>
      <c r="Q125" s="58"/>
      <c r="R125" s="58"/>
      <c r="S125" s="58"/>
      <c r="T125" s="58"/>
      <c r="U125" s="58"/>
      <c r="V125" s="58"/>
      <c r="W125" s="58"/>
      <c r="X125" s="58"/>
      <c r="Y125" s="58"/>
      <c r="Z125" s="58"/>
    </row>
    <row r="126" spans="1:26" ht="15.75" customHeight="1" x14ac:dyDescent="0.2">
      <c r="A126" s="23"/>
      <c r="B126" s="23"/>
      <c r="C126" s="23"/>
      <c r="D126" s="58"/>
      <c r="E126" s="66"/>
      <c r="F126" s="250"/>
      <c r="G126" s="250"/>
      <c r="H126" s="232"/>
      <c r="I126" s="233">
        <f t="shared" si="6"/>
        <v>0</v>
      </c>
      <c r="J126" s="84"/>
      <c r="K126" s="251" t="s">
        <v>860</v>
      </c>
      <c r="L126" s="252" t="s">
        <v>860</v>
      </c>
      <c r="M126" s="252" t="s">
        <v>860</v>
      </c>
      <c r="N126" s="58"/>
      <c r="O126" s="58"/>
      <c r="P126" s="58"/>
      <c r="Q126" s="58"/>
      <c r="R126" s="58"/>
      <c r="S126" s="58"/>
      <c r="T126" s="58"/>
      <c r="U126" s="58"/>
      <c r="V126" s="58"/>
      <c r="W126" s="58"/>
      <c r="X126" s="58"/>
      <c r="Y126" s="58"/>
      <c r="Z126" s="58"/>
    </row>
    <row r="127" spans="1:26" ht="15.75" customHeight="1" x14ac:dyDescent="0.2">
      <c r="A127" s="23"/>
      <c r="B127" s="23"/>
      <c r="C127" s="23"/>
      <c r="D127" s="58"/>
      <c r="E127" s="66"/>
      <c r="F127" s="250"/>
      <c r="G127" s="250"/>
      <c r="H127" s="232"/>
      <c r="I127" s="233">
        <f t="shared" si="6"/>
        <v>0</v>
      </c>
      <c r="J127" s="84"/>
      <c r="K127" s="251" t="s">
        <v>860</v>
      </c>
      <c r="L127" s="252" t="s">
        <v>860</v>
      </c>
      <c r="M127" s="252" t="s">
        <v>860</v>
      </c>
      <c r="N127" s="58"/>
      <c r="O127" s="58"/>
      <c r="P127" s="58"/>
      <c r="Q127" s="58"/>
      <c r="R127" s="58"/>
      <c r="S127" s="58"/>
      <c r="T127" s="58"/>
      <c r="U127" s="58"/>
      <c r="V127" s="58"/>
      <c r="W127" s="58"/>
      <c r="X127" s="58"/>
      <c r="Y127" s="58"/>
      <c r="Z127" s="58"/>
    </row>
    <row r="128" spans="1:26" ht="15.75" customHeight="1" x14ac:dyDescent="0.2">
      <c r="A128" s="23"/>
      <c r="B128" s="23"/>
      <c r="C128" s="23"/>
      <c r="D128" s="58"/>
      <c r="E128" s="66"/>
      <c r="F128" s="250"/>
      <c r="G128" s="250"/>
      <c r="H128" s="232"/>
      <c r="I128" s="233">
        <f t="shared" si="6"/>
        <v>0</v>
      </c>
      <c r="J128" s="84"/>
      <c r="K128" s="251" t="s">
        <v>860</v>
      </c>
      <c r="L128" s="252" t="s">
        <v>860</v>
      </c>
      <c r="M128" s="252" t="s">
        <v>860</v>
      </c>
      <c r="N128" s="58"/>
      <c r="O128" s="58"/>
      <c r="P128" s="58"/>
      <c r="Q128" s="58"/>
      <c r="R128" s="58"/>
      <c r="S128" s="58"/>
      <c r="T128" s="58"/>
      <c r="U128" s="58"/>
      <c r="V128" s="58"/>
      <c r="W128" s="58"/>
      <c r="X128" s="58"/>
      <c r="Y128" s="58"/>
      <c r="Z128" s="58"/>
    </row>
    <row r="129" spans="1:26" ht="15.75" customHeight="1" x14ac:dyDescent="0.2">
      <c r="A129" s="23"/>
      <c r="B129" s="23"/>
      <c r="C129" s="23"/>
      <c r="D129" s="58"/>
      <c r="E129" s="66"/>
      <c r="F129" s="250"/>
      <c r="G129" s="250"/>
      <c r="H129" s="232"/>
      <c r="I129" s="233">
        <f t="shared" si="6"/>
        <v>0</v>
      </c>
      <c r="J129" s="84"/>
      <c r="K129" s="251" t="s">
        <v>860</v>
      </c>
      <c r="L129" s="252" t="s">
        <v>860</v>
      </c>
      <c r="M129" s="252" t="s">
        <v>860</v>
      </c>
      <c r="N129" s="58"/>
      <c r="O129" s="58"/>
      <c r="P129" s="58"/>
      <c r="Q129" s="58"/>
      <c r="R129" s="58"/>
      <c r="S129" s="58"/>
      <c r="T129" s="58"/>
      <c r="U129" s="58"/>
      <c r="V129" s="58"/>
      <c r="W129" s="58"/>
      <c r="X129" s="58"/>
      <c r="Y129" s="58"/>
      <c r="Z129" s="58"/>
    </row>
    <row r="130" spans="1:26" ht="15.75" customHeight="1" x14ac:dyDescent="0.2">
      <c r="A130" s="23"/>
      <c r="B130" s="23"/>
      <c r="C130" s="23"/>
      <c r="D130" s="58"/>
      <c r="E130" s="66"/>
      <c r="F130" s="250"/>
      <c r="G130" s="250"/>
      <c r="H130" s="232"/>
      <c r="I130" s="233">
        <f t="shared" si="6"/>
        <v>0</v>
      </c>
      <c r="J130" s="84"/>
      <c r="K130" s="251" t="s">
        <v>860</v>
      </c>
      <c r="L130" s="252" t="s">
        <v>860</v>
      </c>
      <c r="M130" s="252" t="s">
        <v>860</v>
      </c>
      <c r="N130" s="58"/>
      <c r="O130" s="58"/>
      <c r="P130" s="58"/>
      <c r="Q130" s="58"/>
      <c r="R130" s="58"/>
      <c r="S130" s="58"/>
      <c r="T130" s="58"/>
      <c r="U130" s="58"/>
      <c r="V130" s="58"/>
      <c r="W130" s="58"/>
      <c r="X130" s="58"/>
      <c r="Y130" s="58"/>
      <c r="Z130" s="58"/>
    </row>
    <row r="131" spans="1:26" ht="15.75" customHeight="1" x14ac:dyDescent="0.2">
      <c r="A131" s="23"/>
      <c r="B131" s="23"/>
      <c r="C131" s="23"/>
      <c r="D131" s="58"/>
      <c r="E131" s="66"/>
      <c r="F131" s="250"/>
      <c r="G131" s="250"/>
      <c r="H131" s="232"/>
      <c r="I131" s="233">
        <f t="shared" si="6"/>
        <v>0</v>
      </c>
      <c r="J131" s="84"/>
      <c r="K131" s="251" t="s">
        <v>860</v>
      </c>
      <c r="L131" s="252" t="s">
        <v>860</v>
      </c>
      <c r="M131" s="252" t="s">
        <v>860</v>
      </c>
      <c r="N131" s="58"/>
      <c r="O131" s="58"/>
      <c r="P131" s="58"/>
      <c r="Q131" s="58"/>
      <c r="R131" s="58"/>
      <c r="S131" s="58"/>
      <c r="T131" s="58"/>
      <c r="U131" s="58"/>
      <c r="V131" s="58"/>
      <c r="W131" s="58"/>
      <c r="X131" s="58"/>
      <c r="Y131" s="58"/>
      <c r="Z131" s="58"/>
    </row>
    <row r="132" spans="1:26" ht="15.75" customHeight="1" x14ac:dyDescent="0.2">
      <c r="A132" s="23"/>
      <c r="B132" s="23"/>
      <c r="C132" s="23"/>
      <c r="D132" s="58"/>
      <c r="E132" s="66"/>
      <c r="F132" s="250"/>
      <c r="G132" s="250"/>
      <c r="H132" s="232"/>
      <c r="I132" s="233">
        <f t="shared" si="6"/>
        <v>0</v>
      </c>
      <c r="J132" s="84"/>
      <c r="K132" s="251" t="s">
        <v>860</v>
      </c>
      <c r="L132" s="252" t="s">
        <v>860</v>
      </c>
      <c r="M132" s="252" t="s">
        <v>860</v>
      </c>
      <c r="N132" s="58"/>
      <c r="O132" s="58"/>
      <c r="P132" s="58"/>
      <c r="Q132" s="58"/>
      <c r="R132" s="58"/>
      <c r="S132" s="58"/>
      <c r="T132" s="58"/>
      <c r="U132" s="58"/>
      <c r="V132" s="58"/>
      <c r="W132" s="58"/>
      <c r="X132" s="58"/>
      <c r="Y132" s="58"/>
      <c r="Z132" s="58"/>
    </row>
    <row r="133" spans="1:26" ht="15.75" customHeight="1" x14ac:dyDescent="0.2">
      <c r="A133" s="23"/>
      <c r="B133" s="23"/>
      <c r="C133" s="23"/>
      <c r="D133" s="58"/>
      <c r="E133" s="66"/>
      <c r="F133" s="250"/>
      <c r="G133" s="250"/>
      <c r="H133" s="232"/>
      <c r="I133" s="233">
        <f t="shared" si="6"/>
        <v>0</v>
      </c>
      <c r="J133" s="84"/>
      <c r="K133" s="251" t="s">
        <v>860</v>
      </c>
      <c r="L133" s="252" t="s">
        <v>860</v>
      </c>
      <c r="M133" s="252" t="s">
        <v>860</v>
      </c>
      <c r="N133" s="58"/>
      <c r="O133" s="58"/>
      <c r="P133" s="58"/>
      <c r="Q133" s="58"/>
      <c r="R133" s="58"/>
      <c r="S133" s="58"/>
      <c r="T133" s="58"/>
      <c r="U133" s="58"/>
      <c r="V133" s="58"/>
      <c r="W133" s="58"/>
      <c r="X133" s="58"/>
      <c r="Y133" s="58"/>
      <c r="Z133" s="58"/>
    </row>
    <row r="134" spans="1:26" ht="15.75" customHeight="1" x14ac:dyDescent="0.2">
      <c r="A134" s="23"/>
      <c r="B134" s="23"/>
      <c r="C134" s="23"/>
      <c r="D134" s="58"/>
      <c r="E134" s="66"/>
      <c r="F134" s="250"/>
      <c r="G134" s="250"/>
      <c r="H134" s="232"/>
      <c r="I134" s="233">
        <f t="shared" si="6"/>
        <v>0</v>
      </c>
      <c r="J134" s="84"/>
      <c r="K134" s="251" t="s">
        <v>860</v>
      </c>
      <c r="L134" s="252" t="s">
        <v>860</v>
      </c>
      <c r="M134" s="252" t="s">
        <v>860</v>
      </c>
      <c r="N134" s="58"/>
      <c r="O134" s="58"/>
      <c r="P134" s="58"/>
      <c r="Q134" s="58"/>
      <c r="R134" s="58"/>
      <c r="S134" s="58"/>
      <c r="T134" s="58"/>
      <c r="U134" s="58"/>
      <c r="V134" s="58"/>
      <c r="W134" s="58"/>
      <c r="X134" s="58"/>
      <c r="Y134" s="58"/>
      <c r="Z134" s="58"/>
    </row>
    <row r="135" spans="1:26" ht="15.75" customHeight="1" x14ac:dyDescent="0.2">
      <c r="A135" s="23"/>
      <c r="B135" s="23"/>
      <c r="C135" s="23"/>
      <c r="D135" s="58"/>
      <c r="E135" s="66"/>
      <c r="F135" s="250"/>
      <c r="G135" s="250"/>
      <c r="H135" s="232"/>
      <c r="I135" s="233">
        <f t="shared" si="6"/>
        <v>0</v>
      </c>
      <c r="J135" s="84"/>
      <c r="K135" s="251" t="s">
        <v>860</v>
      </c>
      <c r="L135" s="252" t="s">
        <v>860</v>
      </c>
      <c r="M135" s="252" t="s">
        <v>860</v>
      </c>
      <c r="N135" s="58"/>
      <c r="O135" s="58"/>
      <c r="P135" s="58"/>
      <c r="Q135" s="58"/>
      <c r="R135" s="58"/>
      <c r="S135" s="58"/>
      <c r="T135" s="58"/>
      <c r="U135" s="58"/>
      <c r="V135" s="58"/>
      <c r="W135" s="58"/>
      <c r="X135" s="58"/>
      <c r="Y135" s="58"/>
      <c r="Z135" s="58"/>
    </row>
    <row r="136" spans="1:26" ht="15.75" customHeight="1" x14ac:dyDescent="0.2">
      <c r="A136" s="23"/>
      <c r="B136" s="23"/>
      <c r="C136" s="23"/>
      <c r="D136" s="58"/>
      <c r="E136" s="66"/>
      <c r="F136" s="250"/>
      <c r="G136" s="250"/>
      <c r="H136" s="232"/>
      <c r="I136" s="233">
        <f t="shared" si="6"/>
        <v>0</v>
      </c>
      <c r="J136" s="84"/>
      <c r="K136" s="251" t="s">
        <v>860</v>
      </c>
      <c r="L136" s="252" t="s">
        <v>860</v>
      </c>
      <c r="M136" s="252" t="s">
        <v>860</v>
      </c>
      <c r="N136" s="58"/>
      <c r="O136" s="58"/>
      <c r="P136" s="58"/>
      <c r="Q136" s="58"/>
      <c r="R136" s="58"/>
      <c r="S136" s="58"/>
      <c r="T136" s="58"/>
      <c r="U136" s="58"/>
      <c r="V136" s="58"/>
      <c r="W136" s="58"/>
      <c r="X136" s="58"/>
      <c r="Y136" s="58"/>
      <c r="Z136" s="58"/>
    </row>
    <row r="137" spans="1:26" ht="15.75" customHeight="1" x14ac:dyDescent="0.2">
      <c r="A137" s="23"/>
      <c r="B137" s="23"/>
      <c r="C137" s="23"/>
      <c r="D137" s="58"/>
      <c r="E137" s="66"/>
      <c r="F137" s="250"/>
      <c r="G137" s="250"/>
      <c r="H137" s="232"/>
      <c r="I137" s="233">
        <f t="shared" si="6"/>
        <v>0</v>
      </c>
      <c r="J137" s="84"/>
      <c r="K137" s="251" t="s">
        <v>860</v>
      </c>
      <c r="L137" s="252" t="s">
        <v>860</v>
      </c>
      <c r="M137" s="252" t="s">
        <v>860</v>
      </c>
      <c r="N137" s="58"/>
      <c r="O137" s="58"/>
      <c r="P137" s="58"/>
      <c r="Q137" s="58"/>
      <c r="R137" s="58"/>
      <c r="S137" s="58"/>
      <c r="T137" s="58"/>
      <c r="U137" s="58"/>
      <c r="V137" s="58"/>
      <c r="W137" s="58"/>
      <c r="X137" s="58"/>
      <c r="Y137" s="58"/>
      <c r="Z137" s="58"/>
    </row>
    <row r="138" spans="1:26" ht="15.75" customHeight="1" x14ac:dyDescent="0.2">
      <c r="A138" s="23"/>
      <c r="B138" s="23"/>
      <c r="C138" s="23"/>
      <c r="D138" s="58"/>
      <c r="E138" s="66"/>
      <c r="F138" s="250"/>
      <c r="G138" s="250"/>
      <c r="H138" s="232"/>
      <c r="I138" s="233">
        <f t="shared" si="6"/>
        <v>0</v>
      </c>
      <c r="J138" s="84"/>
      <c r="K138" s="251" t="s">
        <v>860</v>
      </c>
      <c r="L138" s="252" t="s">
        <v>860</v>
      </c>
      <c r="M138" s="252" t="s">
        <v>860</v>
      </c>
      <c r="N138" s="58"/>
      <c r="O138" s="58"/>
      <c r="P138" s="58"/>
      <c r="Q138" s="58"/>
      <c r="R138" s="58"/>
      <c r="S138" s="58"/>
      <c r="T138" s="58"/>
      <c r="U138" s="58"/>
      <c r="V138" s="58"/>
      <c r="W138" s="58"/>
      <c r="X138" s="58"/>
      <c r="Y138" s="58"/>
      <c r="Z138" s="58"/>
    </row>
    <row r="139" spans="1:26" ht="15.75" customHeight="1" x14ac:dyDescent="0.2">
      <c r="A139" s="23"/>
      <c r="B139" s="23"/>
      <c r="C139" s="23"/>
      <c r="D139" s="58"/>
      <c r="E139" s="66"/>
      <c r="F139" s="250"/>
      <c r="G139" s="250"/>
      <c r="H139" s="232"/>
      <c r="I139" s="233">
        <f t="shared" si="6"/>
        <v>0</v>
      </c>
      <c r="J139" s="84"/>
      <c r="K139" s="251" t="s">
        <v>860</v>
      </c>
      <c r="L139" s="252" t="s">
        <v>860</v>
      </c>
      <c r="M139" s="252" t="s">
        <v>860</v>
      </c>
      <c r="N139" s="58"/>
      <c r="O139" s="58"/>
      <c r="P139" s="58"/>
      <c r="Q139" s="58"/>
      <c r="R139" s="58"/>
      <c r="S139" s="58"/>
      <c r="T139" s="58"/>
      <c r="U139" s="58"/>
      <c r="V139" s="58"/>
      <c r="W139" s="58"/>
      <c r="X139" s="58"/>
      <c r="Y139" s="58"/>
      <c r="Z139" s="58"/>
    </row>
    <row r="140" spans="1:26" ht="15.75" customHeight="1" x14ac:dyDescent="0.2">
      <c r="A140" s="23"/>
      <c r="B140" s="23"/>
      <c r="C140" s="23"/>
      <c r="D140" s="58"/>
      <c r="E140" s="66"/>
      <c r="F140" s="250"/>
      <c r="G140" s="250"/>
      <c r="H140" s="232"/>
      <c r="I140" s="233">
        <f t="shared" si="6"/>
        <v>0</v>
      </c>
      <c r="J140" s="84"/>
      <c r="K140" s="251" t="s">
        <v>860</v>
      </c>
      <c r="L140" s="252" t="s">
        <v>860</v>
      </c>
      <c r="M140" s="252" t="s">
        <v>860</v>
      </c>
      <c r="N140" s="58"/>
      <c r="O140" s="58"/>
      <c r="P140" s="58"/>
      <c r="Q140" s="58"/>
      <c r="R140" s="58"/>
      <c r="S140" s="58"/>
      <c r="T140" s="58"/>
      <c r="U140" s="58"/>
      <c r="V140" s="58"/>
      <c r="W140" s="58"/>
      <c r="X140" s="58"/>
      <c r="Y140" s="58"/>
      <c r="Z140" s="58"/>
    </row>
    <row r="141" spans="1:26" ht="15.75" customHeight="1" x14ac:dyDescent="0.2">
      <c r="A141" s="23"/>
      <c r="B141" s="23"/>
      <c r="C141" s="23"/>
      <c r="D141" s="58"/>
      <c r="E141" s="66"/>
      <c r="F141" s="250"/>
      <c r="G141" s="250"/>
      <c r="H141" s="232"/>
      <c r="I141" s="233">
        <f t="shared" si="6"/>
        <v>0</v>
      </c>
      <c r="J141" s="84"/>
      <c r="K141" s="251" t="s">
        <v>860</v>
      </c>
      <c r="L141" s="252" t="s">
        <v>860</v>
      </c>
      <c r="M141" s="252" t="s">
        <v>860</v>
      </c>
      <c r="N141" s="58"/>
      <c r="O141" s="58"/>
      <c r="P141" s="58"/>
      <c r="Q141" s="58"/>
      <c r="R141" s="58"/>
      <c r="S141" s="58"/>
      <c r="T141" s="58"/>
      <c r="U141" s="58"/>
      <c r="V141" s="58"/>
      <c r="W141" s="58"/>
      <c r="X141" s="58"/>
      <c r="Y141" s="58"/>
      <c r="Z141" s="58"/>
    </row>
    <row r="142" spans="1:26" ht="15.75" customHeight="1" x14ac:dyDescent="0.2">
      <c r="A142" s="23"/>
      <c r="B142" s="23"/>
      <c r="C142" s="23"/>
      <c r="D142" s="58"/>
      <c r="E142" s="66"/>
      <c r="F142" s="250"/>
      <c r="G142" s="250"/>
      <c r="H142" s="232"/>
      <c r="I142" s="233">
        <f t="shared" si="6"/>
        <v>0</v>
      </c>
      <c r="J142" s="84"/>
      <c r="K142" s="251" t="s">
        <v>860</v>
      </c>
      <c r="L142" s="252" t="s">
        <v>860</v>
      </c>
      <c r="M142" s="252" t="s">
        <v>860</v>
      </c>
      <c r="N142" s="58"/>
      <c r="O142" s="58"/>
      <c r="P142" s="58"/>
      <c r="Q142" s="58"/>
      <c r="R142" s="58"/>
      <c r="S142" s="58"/>
      <c r="T142" s="58"/>
      <c r="U142" s="58"/>
      <c r="V142" s="58"/>
      <c r="W142" s="58"/>
      <c r="X142" s="58"/>
      <c r="Y142" s="58"/>
      <c r="Z142" s="58"/>
    </row>
    <row r="143" spans="1:26" ht="15.75" customHeight="1" x14ac:dyDescent="0.2">
      <c r="A143" s="23"/>
      <c r="B143" s="23"/>
      <c r="C143" s="23"/>
      <c r="D143" s="58"/>
      <c r="E143" s="66"/>
      <c r="F143" s="250"/>
      <c r="G143" s="250"/>
      <c r="H143" s="232"/>
      <c r="I143" s="233">
        <f t="shared" si="6"/>
        <v>0</v>
      </c>
      <c r="J143" s="84"/>
      <c r="K143" s="253" t="s">
        <v>860</v>
      </c>
      <c r="L143" s="254" t="s">
        <v>860</v>
      </c>
      <c r="M143" s="254" t="s">
        <v>860</v>
      </c>
      <c r="N143" s="58"/>
      <c r="O143" s="58"/>
      <c r="P143" s="58"/>
      <c r="Q143" s="58"/>
      <c r="R143" s="58"/>
      <c r="S143" s="58"/>
      <c r="T143" s="58"/>
      <c r="U143" s="58"/>
      <c r="V143" s="58"/>
      <c r="W143" s="58"/>
      <c r="X143" s="58"/>
      <c r="Y143" s="58"/>
      <c r="Z143" s="58"/>
    </row>
    <row r="144" spans="1:26" ht="15.75" customHeight="1" x14ac:dyDescent="0.2">
      <c r="A144" s="23"/>
      <c r="B144" s="23"/>
      <c r="C144" s="23"/>
      <c r="D144" s="58"/>
      <c r="E144" s="66"/>
      <c r="F144" s="250"/>
      <c r="G144" s="250"/>
      <c r="H144" s="232"/>
      <c r="I144" s="233">
        <f t="shared" si="6"/>
        <v>0</v>
      </c>
      <c r="J144" s="84"/>
      <c r="K144" s="253" t="s">
        <v>860</v>
      </c>
      <c r="L144" s="254" t="s">
        <v>860</v>
      </c>
      <c r="M144" s="254" t="s">
        <v>860</v>
      </c>
      <c r="N144" s="58"/>
      <c r="O144" s="58"/>
      <c r="P144" s="58"/>
      <c r="Q144" s="58"/>
      <c r="R144" s="58"/>
      <c r="S144" s="58"/>
      <c r="T144" s="58"/>
      <c r="U144" s="58"/>
      <c r="V144" s="58"/>
      <c r="W144" s="58"/>
      <c r="X144" s="58"/>
      <c r="Y144" s="58"/>
      <c r="Z144" s="58"/>
    </row>
    <row r="145" spans="1:26" ht="15.75" customHeight="1" x14ac:dyDescent="0.2">
      <c r="A145" s="23"/>
      <c r="B145" s="23"/>
      <c r="C145" s="23"/>
      <c r="D145" s="58"/>
      <c r="E145" s="66"/>
      <c r="F145" s="250"/>
      <c r="G145" s="250"/>
      <c r="H145" s="232"/>
      <c r="I145" s="233">
        <f t="shared" si="6"/>
        <v>0</v>
      </c>
      <c r="J145" s="84"/>
      <c r="K145" s="253" t="s">
        <v>860</v>
      </c>
      <c r="L145" s="254" t="s">
        <v>860</v>
      </c>
      <c r="M145" s="254" t="s">
        <v>860</v>
      </c>
      <c r="N145" s="58"/>
      <c r="O145" s="58"/>
      <c r="P145" s="58"/>
      <c r="Q145" s="58"/>
      <c r="R145" s="58"/>
      <c r="S145" s="58"/>
      <c r="T145" s="58"/>
      <c r="U145" s="58"/>
      <c r="V145" s="58"/>
      <c r="W145" s="58"/>
      <c r="X145" s="58"/>
      <c r="Y145" s="58"/>
      <c r="Z145" s="58"/>
    </row>
    <row r="146" spans="1:26" ht="15.75" customHeight="1" x14ac:dyDescent="0.2">
      <c r="A146" s="23"/>
      <c r="B146" s="23"/>
      <c r="C146" s="23"/>
      <c r="D146" s="58"/>
      <c r="E146" s="66"/>
      <c r="F146" s="250"/>
      <c r="G146" s="250"/>
      <c r="H146" s="232"/>
      <c r="I146" s="233">
        <f t="shared" si="6"/>
        <v>0</v>
      </c>
      <c r="J146" s="84"/>
      <c r="K146" s="253" t="s">
        <v>860</v>
      </c>
      <c r="L146" s="254" t="s">
        <v>860</v>
      </c>
      <c r="M146" s="254" t="s">
        <v>860</v>
      </c>
      <c r="N146" s="58"/>
      <c r="O146" s="58"/>
      <c r="P146" s="58"/>
      <c r="Q146" s="58"/>
      <c r="R146" s="58"/>
      <c r="S146" s="58"/>
      <c r="T146" s="58"/>
      <c r="U146" s="58"/>
      <c r="V146" s="58"/>
      <c r="W146" s="58"/>
      <c r="X146" s="58"/>
      <c r="Y146" s="58"/>
      <c r="Z146" s="58"/>
    </row>
    <row r="147" spans="1:26" ht="15.75" customHeight="1" x14ac:dyDescent="0.2">
      <c r="A147" s="23"/>
      <c r="B147" s="23"/>
      <c r="C147" s="23"/>
      <c r="D147" s="58"/>
      <c r="E147" s="66"/>
      <c r="F147" s="250"/>
      <c r="G147" s="250"/>
      <c r="H147" s="232"/>
      <c r="I147" s="233">
        <f t="shared" si="6"/>
        <v>0</v>
      </c>
      <c r="J147" s="84"/>
      <c r="K147" s="253" t="s">
        <v>860</v>
      </c>
      <c r="L147" s="254" t="s">
        <v>860</v>
      </c>
      <c r="M147" s="254" t="s">
        <v>860</v>
      </c>
      <c r="N147" s="58"/>
      <c r="O147" s="58"/>
      <c r="P147" s="58"/>
      <c r="Q147" s="58"/>
      <c r="R147" s="58"/>
      <c r="S147" s="58"/>
      <c r="T147" s="58"/>
      <c r="U147" s="58"/>
      <c r="V147" s="58"/>
      <c r="W147" s="58"/>
      <c r="X147" s="58"/>
      <c r="Y147" s="58"/>
      <c r="Z147" s="58"/>
    </row>
    <row r="148" spans="1:26" ht="15.75" customHeight="1" x14ac:dyDescent="0.2">
      <c r="A148" s="23"/>
      <c r="B148" s="23"/>
      <c r="C148" s="23"/>
      <c r="D148" s="58"/>
      <c r="E148" s="66"/>
      <c r="F148" s="250"/>
      <c r="G148" s="250"/>
      <c r="H148" s="232"/>
      <c r="I148" s="233">
        <f t="shared" si="6"/>
        <v>0</v>
      </c>
      <c r="J148" s="84"/>
      <c r="K148" s="253" t="s">
        <v>860</v>
      </c>
      <c r="L148" s="254" t="s">
        <v>860</v>
      </c>
      <c r="M148" s="254" t="s">
        <v>860</v>
      </c>
      <c r="N148" s="58"/>
      <c r="O148" s="58"/>
      <c r="P148" s="58"/>
      <c r="Q148" s="58"/>
      <c r="R148" s="58"/>
      <c r="S148" s="58"/>
      <c r="T148" s="58"/>
      <c r="U148" s="58"/>
      <c r="V148" s="58"/>
      <c r="W148" s="58"/>
      <c r="X148" s="58"/>
      <c r="Y148" s="58"/>
      <c r="Z148" s="58"/>
    </row>
    <row r="149" spans="1:26" ht="15.75" customHeight="1" x14ac:dyDescent="0.2">
      <c r="A149" s="23"/>
      <c r="B149" s="23"/>
      <c r="C149" s="23"/>
      <c r="D149" s="58"/>
      <c r="E149" s="66"/>
      <c r="F149" s="250"/>
      <c r="G149" s="250"/>
      <c r="H149" s="232"/>
      <c r="I149" s="233">
        <f t="shared" si="6"/>
        <v>0</v>
      </c>
      <c r="J149" s="84"/>
      <c r="K149" s="253" t="s">
        <v>860</v>
      </c>
      <c r="L149" s="254" t="s">
        <v>860</v>
      </c>
      <c r="M149" s="254" t="s">
        <v>860</v>
      </c>
      <c r="N149" s="58"/>
      <c r="O149" s="58"/>
      <c r="P149" s="58"/>
      <c r="Q149" s="58"/>
      <c r="R149" s="58"/>
      <c r="S149" s="58"/>
      <c r="T149" s="58"/>
      <c r="U149" s="58"/>
      <c r="V149" s="58"/>
      <c r="W149" s="58"/>
      <c r="X149" s="58"/>
      <c r="Y149" s="58"/>
      <c r="Z149" s="58"/>
    </row>
    <row r="150" spans="1:26" ht="15.75" customHeight="1" x14ac:dyDescent="0.2">
      <c r="A150" s="23"/>
      <c r="B150" s="23"/>
      <c r="C150" s="23"/>
      <c r="D150" s="58"/>
      <c r="E150" s="66"/>
      <c r="F150" s="250"/>
      <c r="G150" s="250"/>
      <c r="H150" s="232"/>
      <c r="I150" s="233">
        <f t="shared" si="6"/>
        <v>0</v>
      </c>
      <c r="J150" s="84"/>
      <c r="K150" s="253" t="s">
        <v>860</v>
      </c>
      <c r="L150" s="254" t="s">
        <v>860</v>
      </c>
      <c r="M150" s="254" t="s">
        <v>860</v>
      </c>
      <c r="N150" s="58"/>
      <c r="O150" s="58"/>
      <c r="P150" s="58"/>
      <c r="Q150" s="58"/>
      <c r="R150" s="58"/>
      <c r="S150" s="58"/>
      <c r="T150" s="58"/>
      <c r="U150" s="58"/>
      <c r="V150" s="58"/>
      <c r="W150" s="58"/>
      <c r="X150" s="58"/>
      <c r="Y150" s="58"/>
      <c r="Z150" s="58"/>
    </row>
    <row r="151" spans="1:26" ht="15.75" customHeight="1" x14ac:dyDescent="0.2">
      <c r="A151" s="23"/>
      <c r="B151" s="23"/>
      <c r="C151" s="23"/>
      <c r="D151" s="58"/>
      <c r="E151" s="66"/>
      <c r="F151" s="250"/>
      <c r="G151" s="250"/>
      <c r="H151" s="232"/>
      <c r="I151" s="233">
        <f t="shared" si="6"/>
        <v>0</v>
      </c>
      <c r="J151" s="84"/>
      <c r="K151" s="253" t="s">
        <v>860</v>
      </c>
      <c r="L151" s="254" t="s">
        <v>860</v>
      </c>
      <c r="M151" s="254" t="s">
        <v>860</v>
      </c>
      <c r="N151" s="58"/>
      <c r="O151" s="58"/>
      <c r="P151" s="58"/>
      <c r="Q151" s="58"/>
      <c r="R151" s="58"/>
      <c r="S151" s="58"/>
      <c r="T151" s="58"/>
      <c r="U151" s="58"/>
      <c r="V151" s="58"/>
      <c r="W151" s="58"/>
      <c r="X151" s="58"/>
      <c r="Y151" s="58"/>
      <c r="Z151" s="58"/>
    </row>
    <row r="152" spans="1:26" ht="15.75" customHeight="1" x14ac:dyDescent="0.2">
      <c r="A152" s="23"/>
      <c r="B152" s="23"/>
      <c r="C152" s="23"/>
      <c r="D152" s="58"/>
      <c r="E152" s="66"/>
      <c r="F152" s="250"/>
      <c r="G152" s="250"/>
      <c r="H152" s="232"/>
      <c r="I152" s="233">
        <f t="shared" si="6"/>
        <v>0</v>
      </c>
      <c r="J152" s="84"/>
      <c r="K152" s="253" t="s">
        <v>860</v>
      </c>
      <c r="L152" s="254" t="s">
        <v>860</v>
      </c>
      <c r="M152" s="254" t="s">
        <v>860</v>
      </c>
      <c r="N152" s="58"/>
      <c r="O152" s="58"/>
      <c r="P152" s="58"/>
      <c r="Q152" s="58"/>
      <c r="R152" s="58"/>
      <c r="S152" s="58"/>
      <c r="T152" s="58"/>
      <c r="U152" s="58"/>
      <c r="V152" s="58"/>
      <c r="W152" s="58"/>
      <c r="X152" s="58"/>
      <c r="Y152" s="58"/>
      <c r="Z152" s="58"/>
    </row>
    <row r="153" spans="1:26" ht="15.75" customHeight="1" x14ac:dyDescent="0.2">
      <c r="A153" s="23"/>
      <c r="B153" s="23"/>
      <c r="C153" s="23"/>
      <c r="D153" s="58"/>
      <c r="E153" s="66"/>
      <c r="F153" s="250"/>
      <c r="G153" s="250"/>
      <c r="H153" s="232"/>
      <c r="I153" s="233">
        <f t="shared" si="6"/>
        <v>0</v>
      </c>
      <c r="J153" s="84"/>
      <c r="K153" s="251" t="s">
        <v>860</v>
      </c>
      <c r="L153" s="252" t="s">
        <v>860</v>
      </c>
      <c r="M153" s="252" t="s">
        <v>860</v>
      </c>
      <c r="N153" s="58"/>
      <c r="O153" s="58"/>
      <c r="P153" s="58"/>
      <c r="Q153" s="58"/>
      <c r="R153" s="58"/>
      <c r="S153" s="58"/>
      <c r="T153" s="58"/>
      <c r="U153" s="58"/>
      <c r="V153" s="58"/>
      <c r="W153" s="58"/>
      <c r="X153" s="58"/>
      <c r="Y153" s="58"/>
      <c r="Z153" s="58"/>
    </row>
    <row r="154" spans="1:26" ht="15.75" customHeight="1" x14ac:dyDescent="0.2">
      <c r="A154" s="23"/>
      <c r="B154" s="23"/>
      <c r="C154" s="23"/>
      <c r="D154" s="58"/>
      <c r="E154" s="66"/>
      <c r="F154" s="250"/>
      <c r="G154" s="250"/>
      <c r="H154" s="232"/>
      <c r="I154" s="233">
        <f t="shared" si="6"/>
        <v>0</v>
      </c>
      <c r="J154" s="84"/>
      <c r="K154" s="253" t="s">
        <v>860</v>
      </c>
      <c r="L154" s="254" t="s">
        <v>860</v>
      </c>
      <c r="M154" s="254" t="s">
        <v>860</v>
      </c>
      <c r="N154" s="58"/>
      <c r="O154" s="58"/>
      <c r="P154" s="58"/>
      <c r="Q154" s="58"/>
      <c r="R154" s="58"/>
      <c r="S154" s="58"/>
      <c r="T154" s="58"/>
      <c r="U154" s="58"/>
      <c r="V154" s="58"/>
      <c r="W154" s="58"/>
      <c r="X154" s="58"/>
      <c r="Y154" s="58"/>
      <c r="Z154" s="58"/>
    </row>
    <row r="155" spans="1:26" ht="15.75" customHeight="1" x14ac:dyDescent="0.2">
      <c r="A155" s="23"/>
      <c r="B155" s="23"/>
      <c r="C155" s="23"/>
      <c r="D155" s="58"/>
      <c r="E155" s="66"/>
      <c r="F155" s="250"/>
      <c r="G155" s="250"/>
      <c r="H155" s="232"/>
      <c r="I155" s="233">
        <f t="shared" si="6"/>
        <v>0</v>
      </c>
      <c r="J155" s="84"/>
      <c r="K155" s="253" t="s">
        <v>860</v>
      </c>
      <c r="L155" s="254" t="s">
        <v>860</v>
      </c>
      <c r="M155" s="254" t="s">
        <v>860</v>
      </c>
      <c r="N155" s="58"/>
      <c r="O155" s="58"/>
      <c r="P155" s="58"/>
      <c r="Q155" s="58"/>
      <c r="R155" s="58"/>
      <c r="S155" s="58"/>
      <c r="T155" s="58"/>
      <c r="U155" s="58"/>
      <c r="V155" s="58"/>
      <c r="W155" s="58"/>
      <c r="X155" s="58"/>
      <c r="Y155" s="58"/>
      <c r="Z155" s="58"/>
    </row>
    <row r="156" spans="1:26" ht="15.75" customHeight="1" x14ac:dyDescent="0.2">
      <c r="A156" s="23"/>
      <c r="B156" s="23"/>
      <c r="C156" s="23"/>
      <c r="D156" s="58"/>
      <c r="E156" s="66"/>
      <c r="F156" s="250"/>
      <c r="G156" s="250"/>
      <c r="H156" s="232"/>
      <c r="I156" s="233">
        <f t="shared" si="6"/>
        <v>0</v>
      </c>
      <c r="J156" s="84"/>
      <c r="K156" s="253" t="s">
        <v>860</v>
      </c>
      <c r="L156" s="254" t="s">
        <v>860</v>
      </c>
      <c r="M156" s="254" t="s">
        <v>860</v>
      </c>
      <c r="N156" s="58"/>
      <c r="O156" s="58"/>
      <c r="P156" s="58"/>
      <c r="Q156" s="58"/>
      <c r="R156" s="58"/>
      <c r="S156" s="58"/>
      <c r="T156" s="58"/>
      <c r="U156" s="58"/>
      <c r="V156" s="58"/>
      <c r="W156" s="58"/>
      <c r="X156" s="58"/>
      <c r="Y156" s="58"/>
      <c r="Z156" s="58"/>
    </row>
    <row r="157" spans="1:26" ht="15.75" customHeight="1" x14ac:dyDescent="0.2">
      <c r="A157" s="23"/>
      <c r="B157" s="23"/>
      <c r="C157" s="23"/>
      <c r="D157" s="58"/>
      <c r="E157" s="66"/>
      <c r="F157" s="250"/>
      <c r="G157" s="250"/>
      <c r="H157" s="232"/>
      <c r="I157" s="233">
        <f t="shared" si="6"/>
        <v>0</v>
      </c>
      <c r="J157" s="84"/>
      <c r="K157" s="251" t="s">
        <v>860</v>
      </c>
      <c r="L157" s="252" t="s">
        <v>860</v>
      </c>
      <c r="M157" s="252" t="s">
        <v>860</v>
      </c>
      <c r="N157" s="58"/>
      <c r="O157" s="58"/>
      <c r="P157" s="58"/>
      <c r="Q157" s="58"/>
      <c r="R157" s="58"/>
      <c r="S157" s="58"/>
      <c r="T157" s="58"/>
      <c r="U157" s="58"/>
      <c r="V157" s="58"/>
      <c r="W157" s="58"/>
      <c r="X157" s="58"/>
      <c r="Y157" s="58"/>
      <c r="Z157" s="58"/>
    </row>
    <row r="158" spans="1:26" ht="15.75" customHeight="1" x14ac:dyDescent="0.2">
      <c r="A158" s="23"/>
      <c r="B158" s="23"/>
      <c r="C158" s="23"/>
      <c r="D158" s="58"/>
      <c r="E158" s="66"/>
      <c r="F158" s="250"/>
      <c r="G158" s="250"/>
      <c r="H158" s="232"/>
      <c r="I158" s="233">
        <f t="shared" si="6"/>
        <v>0</v>
      </c>
      <c r="J158" s="84"/>
      <c r="K158" s="251" t="s">
        <v>860</v>
      </c>
      <c r="L158" s="252" t="s">
        <v>860</v>
      </c>
      <c r="M158" s="252" t="s">
        <v>860</v>
      </c>
      <c r="N158" s="58"/>
      <c r="O158" s="58"/>
      <c r="P158" s="58"/>
      <c r="Q158" s="58"/>
      <c r="R158" s="58"/>
      <c r="S158" s="58"/>
      <c r="T158" s="58"/>
      <c r="U158" s="58"/>
      <c r="V158" s="58"/>
      <c r="W158" s="58"/>
      <c r="X158" s="58"/>
      <c r="Y158" s="58"/>
      <c r="Z158" s="58"/>
    </row>
    <row r="159" spans="1:26" ht="15.75" customHeight="1" x14ac:dyDescent="0.2">
      <c r="A159" s="23"/>
      <c r="B159" s="23"/>
      <c r="C159" s="23"/>
      <c r="D159" s="58"/>
      <c r="E159" s="66"/>
      <c r="F159" s="250"/>
      <c r="G159" s="250"/>
      <c r="H159" s="232"/>
      <c r="I159" s="233">
        <f t="shared" si="6"/>
        <v>0</v>
      </c>
      <c r="J159" s="84"/>
      <c r="K159" s="251" t="s">
        <v>860</v>
      </c>
      <c r="L159" s="252" t="s">
        <v>860</v>
      </c>
      <c r="M159" s="252" t="s">
        <v>860</v>
      </c>
      <c r="N159" s="58"/>
      <c r="O159" s="58"/>
      <c r="P159" s="58"/>
      <c r="Q159" s="58"/>
      <c r="R159" s="58"/>
      <c r="S159" s="58"/>
      <c r="T159" s="58"/>
      <c r="U159" s="58"/>
      <c r="V159" s="58"/>
      <c r="W159" s="58"/>
      <c r="X159" s="58"/>
      <c r="Y159" s="58"/>
      <c r="Z159" s="58"/>
    </row>
    <row r="160" spans="1:26" ht="15.75" customHeight="1" x14ac:dyDescent="0.2">
      <c r="A160" s="23"/>
      <c r="B160" s="23"/>
      <c r="C160" s="23"/>
      <c r="D160" s="58"/>
      <c r="E160" s="66"/>
      <c r="F160" s="250"/>
      <c r="G160" s="250"/>
      <c r="H160" s="232"/>
      <c r="I160" s="233">
        <f t="shared" si="6"/>
        <v>0</v>
      </c>
      <c r="J160" s="84"/>
      <c r="K160" s="251" t="s">
        <v>860</v>
      </c>
      <c r="L160" s="252" t="s">
        <v>860</v>
      </c>
      <c r="M160" s="252" t="s">
        <v>860</v>
      </c>
      <c r="N160" s="58"/>
      <c r="O160" s="58"/>
      <c r="P160" s="58"/>
      <c r="Q160" s="58"/>
      <c r="R160" s="58"/>
      <c r="S160" s="58"/>
      <c r="T160" s="58"/>
      <c r="U160" s="58"/>
      <c r="V160" s="58"/>
      <c r="W160" s="58"/>
      <c r="X160" s="58"/>
      <c r="Y160" s="58"/>
      <c r="Z160" s="58"/>
    </row>
    <row r="161" spans="1:26" ht="15.75" customHeight="1" x14ac:dyDescent="0.2">
      <c r="A161" s="23"/>
      <c r="B161" s="23"/>
      <c r="C161" s="23"/>
      <c r="D161" s="58"/>
      <c r="E161" s="66"/>
      <c r="F161" s="250"/>
      <c r="G161" s="250"/>
      <c r="H161" s="232"/>
      <c r="I161" s="233">
        <f t="shared" si="6"/>
        <v>0</v>
      </c>
      <c r="J161" s="84"/>
      <c r="K161" s="251" t="s">
        <v>860</v>
      </c>
      <c r="L161" s="252" t="s">
        <v>860</v>
      </c>
      <c r="M161" s="252" t="s">
        <v>860</v>
      </c>
      <c r="N161" s="58"/>
      <c r="O161" s="58"/>
      <c r="P161" s="58"/>
      <c r="Q161" s="58"/>
      <c r="R161" s="58"/>
      <c r="S161" s="58"/>
      <c r="T161" s="58"/>
      <c r="U161" s="58"/>
      <c r="V161" s="58"/>
      <c r="W161" s="58"/>
      <c r="X161" s="58"/>
      <c r="Y161" s="58"/>
      <c r="Z161" s="58"/>
    </row>
    <row r="162" spans="1:26" ht="15.75" customHeight="1" x14ac:dyDescent="0.2">
      <c r="A162" s="23"/>
      <c r="B162" s="23"/>
      <c r="C162" s="23"/>
      <c r="D162" s="58"/>
      <c r="E162" s="66"/>
      <c r="F162" s="250"/>
      <c r="G162" s="250"/>
      <c r="H162" s="232"/>
      <c r="I162" s="233">
        <f t="shared" si="6"/>
        <v>0</v>
      </c>
      <c r="J162" s="84"/>
      <c r="K162" s="251" t="s">
        <v>860</v>
      </c>
      <c r="L162" s="252" t="s">
        <v>860</v>
      </c>
      <c r="M162" s="252" t="s">
        <v>860</v>
      </c>
      <c r="N162" s="58"/>
      <c r="O162" s="58"/>
      <c r="P162" s="58"/>
      <c r="Q162" s="58"/>
      <c r="R162" s="58"/>
      <c r="S162" s="58"/>
      <c r="T162" s="58"/>
      <c r="U162" s="58"/>
      <c r="V162" s="58"/>
      <c r="W162" s="58"/>
      <c r="X162" s="58"/>
      <c r="Y162" s="58"/>
      <c r="Z162" s="58"/>
    </row>
    <row r="163" spans="1:26" ht="15.75" customHeight="1" x14ac:dyDescent="0.2">
      <c r="A163" s="23"/>
      <c r="B163" s="23"/>
      <c r="C163" s="23"/>
      <c r="D163" s="58"/>
      <c r="E163" s="66"/>
      <c r="F163" s="250"/>
      <c r="G163" s="250"/>
      <c r="H163" s="232"/>
      <c r="I163" s="233">
        <f t="shared" si="6"/>
        <v>0</v>
      </c>
      <c r="J163" s="84"/>
      <c r="K163" s="251" t="s">
        <v>860</v>
      </c>
      <c r="L163" s="252" t="s">
        <v>860</v>
      </c>
      <c r="M163" s="252" t="s">
        <v>860</v>
      </c>
      <c r="N163" s="58"/>
      <c r="O163" s="58"/>
      <c r="P163" s="58"/>
      <c r="Q163" s="58"/>
      <c r="R163" s="58"/>
      <c r="S163" s="58"/>
      <c r="T163" s="58"/>
      <c r="U163" s="58"/>
      <c r="V163" s="58"/>
      <c r="W163" s="58"/>
      <c r="X163" s="58"/>
      <c r="Y163" s="58"/>
      <c r="Z163" s="58"/>
    </row>
    <row r="164" spans="1:26" ht="15.75" customHeight="1" x14ac:dyDescent="0.2">
      <c r="A164" s="23"/>
      <c r="B164" s="23"/>
      <c r="C164" s="23"/>
      <c r="D164" s="58"/>
      <c r="E164" s="66"/>
      <c r="F164" s="250"/>
      <c r="G164" s="250"/>
      <c r="H164" s="232"/>
      <c r="I164" s="233">
        <f t="shared" si="6"/>
        <v>0</v>
      </c>
      <c r="J164" s="84"/>
      <c r="K164" s="251" t="s">
        <v>860</v>
      </c>
      <c r="L164" s="252" t="s">
        <v>860</v>
      </c>
      <c r="M164" s="252" t="s">
        <v>860</v>
      </c>
      <c r="N164" s="58"/>
      <c r="O164" s="58"/>
      <c r="P164" s="58"/>
      <c r="Q164" s="58"/>
      <c r="R164" s="58"/>
      <c r="S164" s="58"/>
      <c r="T164" s="58"/>
      <c r="U164" s="58"/>
      <c r="V164" s="58"/>
      <c r="W164" s="58"/>
      <c r="X164" s="58"/>
      <c r="Y164" s="58"/>
      <c r="Z164" s="58"/>
    </row>
    <row r="165" spans="1:26" ht="15.75" customHeight="1" x14ac:dyDescent="0.2">
      <c r="A165" s="23"/>
      <c r="B165" s="23"/>
      <c r="C165" s="23"/>
      <c r="D165" s="58"/>
      <c r="E165" s="66"/>
      <c r="F165" s="250"/>
      <c r="G165" s="250"/>
      <c r="H165" s="232"/>
      <c r="I165" s="233">
        <f t="shared" si="6"/>
        <v>0</v>
      </c>
      <c r="J165" s="84"/>
      <c r="K165" s="251" t="s">
        <v>860</v>
      </c>
      <c r="L165" s="252" t="s">
        <v>860</v>
      </c>
      <c r="M165" s="252" t="s">
        <v>860</v>
      </c>
      <c r="N165" s="58"/>
      <c r="O165" s="58"/>
      <c r="P165" s="58"/>
      <c r="Q165" s="58"/>
      <c r="R165" s="58"/>
      <c r="S165" s="58"/>
      <c r="T165" s="58"/>
      <c r="U165" s="58"/>
      <c r="V165" s="58"/>
      <c r="W165" s="58"/>
      <c r="X165" s="58"/>
      <c r="Y165" s="58"/>
      <c r="Z165" s="58"/>
    </row>
    <row r="166" spans="1:26" ht="15.75" customHeight="1" x14ac:dyDescent="0.2">
      <c r="A166" s="23"/>
      <c r="B166" s="23"/>
      <c r="C166" s="23"/>
      <c r="D166" s="58"/>
      <c r="E166" s="66"/>
      <c r="F166" s="250"/>
      <c r="G166" s="250"/>
      <c r="H166" s="232"/>
      <c r="I166" s="233">
        <f t="shared" si="6"/>
        <v>0</v>
      </c>
      <c r="J166" s="84"/>
      <c r="K166" s="251" t="s">
        <v>860</v>
      </c>
      <c r="L166" s="252" t="s">
        <v>860</v>
      </c>
      <c r="M166" s="252" t="s">
        <v>860</v>
      </c>
      <c r="N166" s="58"/>
      <c r="O166" s="58"/>
      <c r="P166" s="58"/>
      <c r="Q166" s="58"/>
      <c r="R166" s="58"/>
      <c r="S166" s="58"/>
      <c r="T166" s="58"/>
      <c r="U166" s="58"/>
      <c r="V166" s="58"/>
      <c r="W166" s="58"/>
      <c r="X166" s="58"/>
      <c r="Y166" s="58"/>
      <c r="Z166" s="58"/>
    </row>
    <row r="167" spans="1:26" ht="15.75" customHeight="1" x14ac:dyDescent="0.2">
      <c r="A167" s="23"/>
      <c r="B167" s="23"/>
      <c r="C167" s="23"/>
      <c r="D167" s="58"/>
      <c r="E167" s="66"/>
      <c r="F167" s="250"/>
      <c r="G167" s="250"/>
      <c r="H167" s="232"/>
      <c r="I167" s="233">
        <f t="shared" si="6"/>
        <v>0</v>
      </c>
      <c r="J167" s="84"/>
      <c r="K167" s="251" t="s">
        <v>860</v>
      </c>
      <c r="L167" s="252" t="s">
        <v>860</v>
      </c>
      <c r="M167" s="252" t="s">
        <v>860</v>
      </c>
      <c r="N167" s="58"/>
      <c r="O167" s="58"/>
      <c r="P167" s="58"/>
      <c r="Q167" s="58"/>
      <c r="R167" s="58"/>
      <c r="S167" s="58"/>
      <c r="T167" s="58"/>
      <c r="U167" s="58"/>
      <c r="V167" s="58"/>
      <c r="W167" s="58"/>
      <c r="X167" s="58"/>
      <c r="Y167" s="58"/>
      <c r="Z167" s="58"/>
    </row>
    <row r="168" spans="1:26" ht="15.75" customHeight="1" x14ac:dyDescent="0.2">
      <c r="A168" s="23"/>
      <c r="B168" s="23"/>
      <c r="C168" s="23"/>
      <c r="D168" s="58"/>
      <c r="E168" s="66"/>
      <c r="F168" s="250"/>
      <c r="G168" s="250"/>
      <c r="H168" s="232"/>
      <c r="I168" s="233">
        <f t="shared" si="6"/>
        <v>0</v>
      </c>
      <c r="J168" s="84"/>
      <c r="K168" s="251" t="s">
        <v>860</v>
      </c>
      <c r="L168" s="252" t="s">
        <v>860</v>
      </c>
      <c r="M168" s="252" t="s">
        <v>860</v>
      </c>
      <c r="N168" s="58"/>
      <c r="O168" s="58"/>
      <c r="P168" s="58"/>
      <c r="Q168" s="58"/>
      <c r="R168" s="58"/>
      <c r="S168" s="58"/>
      <c r="T168" s="58"/>
      <c r="U168" s="58"/>
      <c r="V168" s="58"/>
      <c r="W168" s="58"/>
      <c r="X168" s="58"/>
      <c r="Y168" s="58"/>
      <c r="Z168" s="58"/>
    </row>
    <row r="169" spans="1:26" ht="15.75" customHeight="1" x14ac:dyDescent="0.2">
      <c r="A169" s="23"/>
      <c r="B169" s="23"/>
      <c r="C169" s="23"/>
      <c r="D169" s="58"/>
      <c r="E169" s="66"/>
      <c r="F169" s="250"/>
      <c r="G169" s="250"/>
      <c r="H169" s="232"/>
      <c r="I169" s="233">
        <f t="shared" si="6"/>
        <v>0</v>
      </c>
      <c r="J169" s="84"/>
      <c r="K169" s="251" t="s">
        <v>860</v>
      </c>
      <c r="L169" s="252" t="s">
        <v>860</v>
      </c>
      <c r="M169" s="252" t="s">
        <v>860</v>
      </c>
      <c r="N169" s="58"/>
      <c r="O169" s="58"/>
      <c r="P169" s="58"/>
      <c r="Q169" s="58"/>
      <c r="R169" s="58"/>
      <c r="S169" s="58"/>
      <c r="T169" s="58"/>
      <c r="U169" s="58"/>
      <c r="V169" s="58"/>
      <c r="W169" s="58"/>
      <c r="X169" s="58"/>
      <c r="Y169" s="58"/>
      <c r="Z169" s="58"/>
    </row>
    <row r="170" spans="1:26" ht="15.75" customHeight="1" x14ac:dyDescent="0.2">
      <c r="A170" s="23"/>
      <c r="B170" s="23"/>
      <c r="C170" s="23"/>
      <c r="D170" s="58"/>
      <c r="E170" s="66"/>
      <c r="F170" s="250"/>
      <c r="G170" s="250"/>
      <c r="H170" s="232"/>
      <c r="I170" s="233">
        <f t="shared" si="6"/>
        <v>0</v>
      </c>
      <c r="J170" s="84"/>
      <c r="K170" s="251" t="s">
        <v>860</v>
      </c>
      <c r="L170" s="252" t="s">
        <v>860</v>
      </c>
      <c r="M170" s="252" t="s">
        <v>860</v>
      </c>
      <c r="N170" s="58"/>
      <c r="O170" s="58"/>
      <c r="P170" s="58"/>
      <c r="Q170" s="58"/>
      <c r="R170" s="58"/>
      <c r="S170" s="58"/>
      <c r="T170" s="58"/>
      <c r="U170" s="58"/>
      <c r="V170" s="58"/>
      <c r="W170" s="58"/>
      <c r="X170" s="58"/>
      <c r="Y170" s="58"/>
      <c r="Z170" s="58"/>
    </row>
    <row r="171" spans="1:26" ht="15.75" customHeight="1" x14ac:dyDescent="0.2">
      <c r="A171" s="23"/>
      <c r="B171" s="23"/>
      <c r="C171" s="23"/>
      <c r="D171" s="58"/>
      <c r="E171" s="66"/>
      <c r="F171" s="250"/>
      <c r="G171" s="250"/>
      <c r="H171" s="232"/>
      <c r="I171" s="233">
        <f t="shared" si="6"/>
        <v>0</v>
      </c>
      <c r="J171" s="84"/>
      <c r="K171" s="251" t="s">
        <v>860</v>
      </c>
      <c r="L171" s="252" t="s">
        <v>860</v>
      </c>
      <c r="M171" s="252" t="s">
        <v>860</v>
      </c>
      <c r="N171" s="58"/>
      <c r="O171" s="58"/>
      <c r="P171" s="58"/>
      <c r="Q171" s="58"/>
      <c r="R171" s="58"/>
      <c r="S171" s="58"/>
      <c r="T171" s="58"/>
      <c r="U171" s="58"/>
      <c r="V171" s="58"/>
      <c r="W171" s="58"/>
      <c r="X171" s="58"/>
      <c r="Y171" s="58"/>
      <c r="Z171" s="58"/>
    </row>
    <row r="172" spans="1:26" ht="15.75" customHeight="1" x14ac:dyDescent="0.2">
      <c r="A172" s="23"/>
      <c r="B172" s="23"/>
      <c r="C172" s="23"/>
      <c r="D172" s="58"/>
      <c r="E172" s="66"/>
      <c r="F172" s="250"/>
      <c r="G172" s="250"/>
      <c r="H172" s="232"/>
      <c r="I172" s="233">
        <f t="shared" si="6"/>
        <v>0</v>
      </c>
      <c r="J172" s="84"/>
      <c r="K172" s="251" t="s">
        <v>860</v>
      </c>
      <c r="L172" s="252" t="s">
        <v>860</v>
      </c>
      <c r="M172" s="252" t="s">
        <v>860</v>
      </c>
      <c r="N172" s="58"/>
      <c r="O172" s="58"/>
      <c r="P172" s="58"/>
      <c r="Q172" s="58"/>
      <c r="R172" s="58"/>
      <c r="S172" s="58"/>
      <c r="T172" s="58"/>
      <c r="U172" s="58"/>
      <c r="V172" s="58"/>
      <c r="W172" s="58"/>
      <c r="X172" s="58"/>
      <c r="Y172" s="58"/>
      <c r="Z172" s="58"/>
    </row>
    <row r="173" spans="1:26" ht="15.75" customHeight="1" x14ac:dyDescent="0.2">
      <c r="A173" s="23"/>
      <c r="B173" s="23"/>
      <c r="C173" s="23"/>
      <c r="D173" s="58"/>
      <c r="E173" s="66"/>
      <c r="F173" s="250"/>
      <c r="G173" s="250"/>
      <c r="H173" s="232"/>
      <c r="I173" s="233">
        <f t="shared" si="6"/>
        <v>0</v>
      </c>
      <c r="J173" s="84"/>
      <c r="K173" s="251" t="s">
        <v>860</v>
      </c>
      <c r="L173" s="252" t="s">
        <v>860</v>
      </c>
      <c r="M173" s="252" t="s">
        <v>860</v>
      </c>
      <c r="N173" s="58"/>
      <c r="O173" s="58"/>
      <c r="P173" s="58"/>
      <c r="Q173" s="58"/>
      <c r="R173" s="58"/>
      <c r="S173" s="58"/>
      <c r="T173" s="58"/>
      <c r="U173" s="58"/>
      <c r="V173" s="58"/>
      <c r="W173" s="58"/>
      <c r="X173" s="58"/>
      <c r="Y173" s="58"/>
      <c r="Z173" s="58"/>
    </row>
    <row r="174" spans="1:26" ht="15.75" customHeight="1" x14ac:dyDescent="0.2">
      <c r="A174" s="23"/>
      <c r="B174" s="23"/>
      <c r="C174" s="23"/>
      <c r="D174" s="58"/>
      <c r="E174" s="66"/>
      <c r="F174" s="250"/>
      <c r="G174" s="250"/>
      <c r="H174" s="232"/>
      <c r="I174" s="233">
        <f t="shared" si="6"/>
        <v>0</v>
      </c>
      <c r="J174" s="84"/>
      <c r="K174" s="253" t="s">
        <v>860</v>
      </c>
      <c r="L174" s="254" t="s">
        <v>860</v>
      </c>
      <c r="M174" s="254" t="s">
        <v>860</v>
      </c>
      <c r="N174" s="58"/>
      <c r="O174" s="58"/>
      <c r="P174" s="58"/>
      <c r="Q174" s="58"/>
      <c r="R174" s="58"/>
      <c r="S174" s="58"/>
      <c r="T174" s="58"/>
      <c r="U174" s="58"/>
      <c r="V174" s="58"/>
      <c r="W174" s="58"/>
      <c r="X174" s="58"/>
      <c r="Y174" s="58"/>
      <c r="Z174" s="58"/>
    </row>
    <row r="175" spans="1:26" ht="15.75" customHeight="1" x14ac:dyDescent="0.2">
      <c r="A175" s="23"/>
      <c r="B175" s="23"/>
      <c r="C175" s="23"/>
      <c r="D175" s="58"/>
      <c r="E175" s="66"/>
      <c r="F175" s="250"/>
      <c r="G175" s="250"/>
      <c r="H175" s="232"/>
      <c r="I175" s="233">
        <f t="shared" si="6"/>
        <v>0</v>
      </c>
      <c r="J175" s="84"/>
      <c r="K175" s="253" t="s">
        <v>860</v>
      </c>
      <c r="L175" s="254" t="s">
        <v>860</v>
      </c>
      <c r="M175" s="254" t="s">
        <v>860</v>
      </c>
      <c r="N175" s="58"/>
      <c r="O175" s="58"/>
      <c r="P175" s="58"/>
      <c r="Q175" s="58"/>
      <c r="R175" s="58"/>
      <c r="S175" s="58"/>
      <c r="T175" s="58"/>
      <c r="U175" s="58"/>
      <c r="V175" s="58"/>
      <c r="W175" s="58"/>
      <c r="X175" s="58"/>
      <c r="Y175" s="58"/>
      <c r="Z175" s="58"/>
    </row>
    <row r="176" spans="1:26" ht="15.75" customHeight="1" x14ac:dyDescent="0.2">
      <c r="A176" s="23"/>
      <c r="B176" s="23"/>
      <c r="C176" s="23"/>
      <c r="D176" s="58"/>
      <c r="E176" s="66"/>
      <c r="F176" s="250"/>
      <c r="G176" s="250"/>
      <c r="H176" s="232"/>
      <c r="I176" s="233">
        <f t="shared" si="6"/>
        <v>0</v>
      </c>
      <c r="J176" s="84"/>
      <c r="K176" s="253" t="s">
        <v>860</v>
      </c>
      <c r="L176" s="254" t="s">
        <v>860</v>
      </c>
      <c r="M176" s="254" t="s">
        <v>860</v>
      </c>
      <c r="N176" s="58"/>
      <c r="O176" s="58"/>
      <c r="P176" s="58"/>
      <c r="Q176" s="58"/>
      <c r="R176" s="58"/>
      <c r="S176" s="58"/>
      <c r="T176" s="58"/>
      <c r="U176" s="58"/>
      <c r="V176" s="58"/>
      <c r="W176" s="58"/>
      <c r="X176" s="58"/>
      <c r="Y176" s="58"/>
      <c r="Z176" s="58"/>
    </row>
    <row r="177" spans="1:26" ht="15.75" customHeight="1" x14ac:dyDescent="0.2">
      <c r="A177" s="23"/>
      <c r="B177" s="23"/>
      <c r="C177" s="23"/>
      <c r="D177" s="58"/>
      <c r="E177" s="66"/>
      <c r="F177" s="250"/>
      <c r="G177" s="250"/>
      <c r="H177" s="232"/>
      <c r="I177" s="233">
        <f t="shared" si="6"/>
        <v>0</v>
      </c>
      <c r="J177" s="84"/>
      <c r="K177" s="253" t="s">
        <v>860</v>
      </c>
      <c r="L177" s="254" t="s">
        <v>860</v>
      </c>
      <c r="M177" s="254" t="s">
        <v>860</v>
      </c>
      <c r="N177" s="58"/>
      <c r="O177" s="58"/>
      <c r="P177" s="58"/>
      <c r="Q177" s="58"/>
      <c r="R177" s="58"/>
      <c r="S177" s="58"/>
      <c r="T177" s="58"/>
      <c r="U177" s="58"/>
      <c r="V177" s="58"/>
      <c r="W177" s="58"/>
      <c r="X177" s="58"/>
      <c r="Y177" s="58"/>
      <c r="Z177" s="58"/>
    </row>
    <row r="178" spans="1:26" ht="15.75" customHeight="1" x14ac:dyDescent="0.2">
      <c r="A178" s="23"/>
      <c r="B178" s="23"/>
      <c r="C178" s="23"/>
      <c r="D178" s="58"/>
      <c r="E178" s="66"/>
      <c r="F178" s="250"/>
      <c r="G178" s="250"/>
      <c r="H178" s="232"/>
      <c r="I178" s="233">
        <f t="shared" si="6"/>
        <v>0</v>
      </c>
      <c r="J178" s="84"/>
      <c r="K178" s="253" t="s">
        <v>860</v>
      </c>
      <c r="L178" s="254" t="s">
        <v>860</v>
      </c>
      <c r="M178" s="254" t="s">
        <v>860</v>
      </c>
      <c r="N178" s="58"/>
      <c r="O178" s="58"/>
      <c r="P178" s="58"/>
      <c r="Q178" s="58"/>
      <c r="R178" s="58"/>
      <c r="S178" s="58"/>
      <c r="T178" s="58"/>
      <c r="U178" s="58"/>
      <c r="V178" s="58"/>
      <c r="W178" s="58"/>
      <c r="X178" s="58"/>
      <c r="Y178" s="58"/>
      <c r="Z178" s="58"/>
    </row>
    <row r="179" spans="1:26" ht="15.75" customHeight="1" x14ac:dyDescent="0.2">
      <c r="A179" s="23"/>
      <c r="B179" s="23"/>
      <c r="C179" s="23"/>
      <c r="D179" s="58"/>
      <c r="E179" s="66"/>
      <c r="F179" s="250"/>
      <c r="G179" s="250"/>
      <c r="H179" s="232"/>
      <c r="I179" s="233">
        <f t="shared" si="6"/>
        <v>0</v>
      </c>
      <c r="J179" s="84"/>
      <c r="K179" s="253" t="s">
        <v>860</v>
      </c>
      <c r="L179" s="254" t="s">
        <v>860</v>
      </c>
      <c r="M179" s="254" t="s">
        <v>860</v>
      </c>
      <c r="N179" s="58"/>
      <c r="O179" s="58"/>
      <c r="P179" s="58"/>
      <c r="Q179" s="58"/>
      <c r="R179" s="58"/>
      <c r="S179" s="58"/>
      <c r="T179" s="58"/>
      <c r="U179" s="58"/>
      <c r="V179" s="58"/>
      <c r="W179" s="58"/>
      <c r="X179" s="58"/>
      <c r="Y179" s="58"/>
      <c r="Z179" s="58"/>
    </row>
    <row r="180" spans="1:26" ht="15.75" customHeight="1" x14ac:dyDescent="0.2">
      <c r="A180" s="23"/>
      <c r="B180" s="23"/>
      <c r="C180" s="23"/>
      <c r="D180" s="58"/>
      <c r="E180" s="66"/>
      <c r="F180" s="250"/>
      <c r="G180" s="250"/>
      <c r="H180" s="232"/>
      <c r="I180" s="233">
        <f t="shared" si="6"/>
        <v>0</v>
      </c>
      <c r="J180" s="84"/>
      <c r="K180" s="253" t="s">
        <v>860</v>
      </c>
      <c r="L180" s="254" t="s">
        <v>860</v>
      </c>
      <c r="M180" s="254" t="s">
        <v>860</v>
      </c>
      <c r="N180" s="58"/>
      <c r="O180" s="58"/>
      <c r="P180" s="58"/>
      <c r="Q180" s="58"/>
      <c r="R180" s="58"/>
      <c r="S180" s="58"/>
      <c r="T180" s="58"/>
      <c r="U180" s="58"/>
      <c r="V180" s="58"/>
      <c r="W180" s="58"/>
      <c r="X180" s="58"/>
      <c r="Y180" s="58"/>
      <c r="Z180" s="58"/>
    </row>
    <row r="181" spans="1:26" ht="15.75" customHeight="1" x14ac:dyDescent="0.2">
      <c r="A181" s="23"/>
      <c r="B181" s="23"/>
      <c r="C181" s="23"/>
      <c r="D181" s="58"/>
      <c r="E181" s="66"/>
      <c r="F181" s="250"/>
      <c r="G181" s="250"/>
      <c r="H181" s="232"/>
      <c r="I181" s="233">
        <f t="shared" si="6"/>
        <v>0</v>
      </c>
      <c r="J181" s="84"/>
      <c r="K181" s="253" t="s">
        <v>860</v>
      </c>
      <c r="L181" s="254" t="s">
        <v>860</v>
      </c>
      <c r="M181" s="254" t="s">
        <v>860</v>
      </c>
      <c r="N181" s="58"/>
      <c r="O181" s="58"/>
      <c r="P181" s="58"/>
      <c r="Q181" s="58"/>
      <c r="R181" s="58"/>
      <c r="S181" s="58"/>
      <c r="T181" s="58"/>
      <c r="U181" s="58"/>
      <c r="V181" s="58"/>
      <c r="W181" s="58"/>
      <c r="X181" s="58"/>
      <c r="Y181" s="58"/>
      <c r="Z181" s="58"/>
    </row>
    <row r="182" spans="1:26" ht="15.75" customHeight="1" x14ac:dyDescent="0.2">
      <c r="A182" s="23"/>
      <c r="B182" s="23"/>
      <c r="C182" s="23"/>
      <c r="D182" s="58"/>
      <c r="E182" s="66"/>
      <c r="F182" s="250"/>
      <c r="G182" s="250"/>
      <c r="H182" s="232"/>
      <c r="I182" s="233">
        <f t="shared" si="6"/>
        <v>0</v>
      </c>
      <c r="J182" s="84"/>
      <c r="K182" s="253" t="s">
        <v>860</v>
      </c>
      <c r="L182" s="254" t="s">
        <v>860</v>
      </c>
      <c r="M182" s="254" t="s">
        <v>860</v>
      </c>
      <c r="N182" s="58"/>
      <c r="O182" s="58"/>
      <c r="P182" s="58"/>
      <c r="Q182" s="58"/>
      <c r="R182" s="58"/>
      <c r="S182" s="58"/>
      <c r="T182" s="58"/>
      <c r="U182" s="58"/>
      <c r="V182" s="58"/>
      <c r="W182" s="58"/>
      <c r="X182" s="58"/>
      <c r="Y182" s="58"/>
      <c r="Z182" s="58"/>
    </row>
    <row r="183" spans="1:26" ht="15.75" customHeight="1" x14ac:dyDescent="0.2">
      <c r="A183" s="23"/>
      <c r="B183" s="23"/>
      <c r="C183" s="23"/>
      <c r="D183" s="58"/>
      <c r="E183" s="66"/>
      <c r="F183" s="250"/>
      <c r="G183" s="250"/>
      <c r="H183" s="232"/>
      <c r="I183" s="233">
        <f t="shared" si="6"/>
        <v>0</v>
      </c>
      <c r="J183" s="84"/>
      <c r="K183" s="253" t="s">
        <v>860</v>
      </c>
      <c r="L183" s="254" t="s">
        <v>860</v>
      </c>
      <c r="M183" s="254" t="s">
        <v>860</v>
      </c>
      <c r="N183" s="58"/>
      <c r="O183" s="58"/>
      <c r="P183" s="58"/>
      <c r="Q183" s="58"/>
      <c r="R183" s="58"/>
      <c r="S183" s="58"/>
      <c r="T183" s="58"/>
      <c r="U183" s="58"/>
      <c r="V183" s="58"/>
      <c r="W183" s="58"/>
      <c r="X183" s="58"/>
      <c r="Y183" s="58"/>
      <c r="Z183" s="58"/>
    </row>
    <row r="184" spans="1:26" ht="15.75" customHeight="1" x14ac:dyDescent="0.2">
      <c r="A184" s="23"/>
      <c r="B184" s="23"/>
      <c r="C184" s="23"/>
      <c r="D184" s="58"/>
      <c r="E184" s="66"/>
      <c r="F184" s="250"/>
      <c r="G184" s="250"/>
      <c r="H184" s="232"/>
      <c r="I184" s="233">
        <f t="shared" si="6"/>
        <v>0</v>
      </c>
      <c r="J184" s="84"/>
      <c r="K184" s="251" t="s">
        <v>860</v>
      </c>
      <c r="L184" s="252" t="s">
        <v>860</v>
      </c>
      <c r="M184" s="252" t="s">
        <v>860</v>
      </c>
      <c r="N184" s="58"/>
      <c r="O184" s="58"/>
      <c r="P184" s="58"/>
      <c r="Q184" s="58"/>
      <c r="R184" s="58"/>
      <c r="S184" s="58"/>
      <c r="T184" s="58"/>
      <c r="U184" s="58"/>
      <c r="V184" s="58"/>
      <c r="W184" s="58"/>
      <c r="X184" s="58"/>
      <c r="Y184" s="58"/>
      <c r="Z184" s="58"/>
    </row>
    <row r="185" spans="1:26" ht="15.75" customHeight="1" x14ac:dyDescent="0.2">
      <c r="A185" s="23"/>
      <c r="B185" s="23"/>
      <c r="C185" s="23"/>
      <c r="D185" s="58"/>
      <c r="E185" s="66"/>
      <c r="F185" s="250"/>
      <c r="G185" s="250"/>
      <c r="H185" s="232"/>
      <c r="I185" s="233">
        <f t="shared" si="6"/>
        <v>0</v>
      </c>
      <c r="J185" s="84"/>
      <c r="K185" s="253" t="s">
        <v>860</v>
      </c>
      <c r="L185" s="254" t="s">
        <v>860</v>
      </c>
      <c r="M185" s="254" t="s">
        <v>860</v>
      </c>
      <c r="N185" s="58"/>
      <c r="O185" s="58"/>
      <c r="P185" s="58"/>
      <c r="Q185" s="58"/>
      <c r="R185" s="58"/>
      <c r="S185" s="58"/>
      <c r="T185" s="58"/>
      <c r="U185" s="58"/>
      <c r="V185" s="58"/>
      <c r="W185" s="58"/>
      <c r="X185" s="58"/>
      <c r="Y185" s="58"/>
      <c r="Z185" s="58"/>
    </row>
    <row r="186" spans="1:26" ht="15.75" customHeight="1" x14ac:dyDescent="0.2">
      <c r="A186" s="23"/>
      <c r="B186" s="23"/>
      <c r="C186" s="23"/>
      <c r="D186" s="58"/>
      <c r="E186" s="66"/>
      <c r="F186" s="250"/>
      <c r="G186" s="250"/>
      <c r="H186" s="232"/>
      <c r="I186" s="233">
        <f t="shared" si="6"/>
        <v>0</v>
      </c>
      <c r="J186" s="84"/>
      <c r="K186" s="253" t="s">
        <v>860</v>
      </c>
      <c r="L186" s="254" t="s">
        <v>860</v>
      </c>
      <c r="M186" s="254" t="s">
        <v>860</v>
      </c>
      <c r="N186" s="58"/>
      <c r="O186" s="58"/>
      <c r="P186" s="58"/>
      <c r="Q186" s="58"/>
      <c r="R186" s="58"/>
      <c r="S186" s="58"/>
      <c r="T186" s="58"/>
      <c r="U186" s="58"/>
      <c r="V186" s="58"/>
      <c r="W186" s="58"/>
      <c r="X186" s="58"/>
      <c r="Y186" s="58"/>
      <c r="Z186" s="58"/>
    </row>
    <row r="187" spans="1:26" ht="15.75" customHeight="1" x14ac:dyDescent="0.2">
      <c r="A187" s="23"/>
      <c r="B187" s="23"/>
      <c r="C187" s="23"/>
      <c r="D187" s="58"/>
      <c r="E187" s="66"/>
      <c r="F187" s="250"/>
      <c r="G187" s="250"/>
      <c r="H187" s="232"/>
      <c r="I187" s="233">
        <f t="shared" si="6"/>
        <v>0</v>
      </c>
      <c r="J187" s="84"/>
      <c r="K187" s="253" t="s">
        <v>860</v>
      </c>
      <c r="L187" s="254" t="s">
        <v>860</v>
      </c>
      <c r="M187" s="254" t="s">
        <v>860</v>
      </c>
      <c r="N187" s="58"/>
      <c r="O187" s="58"/>
      <c r="P187" s="58"/>
      <c r="Q187" s="58"/>
      <c r="R187" s="58"/>
      <c r="S187" s="58"/>
      <c r="T187" s="58"/>
      <c r="U187" s="58"/>
      <c r="V187" s="58"/>
      <c r="W187" s="58"/>
      <c r="X187" s="58"/>
      <c r="Y187" s="58"/>
      <c r="Z187" s="58"/>
    </row>
    <row r="188" spans="1:26" ht="15.75" customHeight="1" x14ac:dyDescent="0.2">
      <c r="A188" s="23"/>
      <c r="B188" s="23"/>
      <c r="C188" s="23"/>
      <c r="D188" s="58"/>
      <c r="E188" s="66"/>
      <c r="F188" s="250"/>
      <c r="G188" s="250"/>
      <c r="H188" s="232"/>
      <c r="I188" s="233">
        <f t="shared" si="6"/>
        <v>0</v>
      </c>
      <c r="J188" s="84"/>
      <c r="K188" s="251" t="s">
        <v>860</v>
      </c>
      <c r="L188" s="252" t="s">
        <v>860</v>
      </c>
      <c r="M188" s="252" t="s">
        <v>860</v>
      </c>
      <c r="N188" s="58"/>
      <c r="O188" s="58"/>
      <c r="P188" s="58"/>
      <c r="Q188" s="58"/>
      <c r="R188" s="58"/>
      <c r="S188" s="58"/>
      <c r="T188" s="58"/>
      <c r="U188" s="58"/>
      <c r="V188" s="58"/>
      <c r="W188" s="58"/>
      <c r="X188" s="58"/>
      <c r="Y188" s="58"/>
      <c r="Z188" s="58"/>
    </row>
    <row r="189" spans="1:26" ht="15.75" customHeight="1" x14ac:dyDescent="0.2">
      <c r="A189" s="23"/>
      <c r="B189" s="23"/>
      <c r="C189" s="23"/>
      <c r="D189" s="58"/>
      <c r="E189" s="66"/>
      <c r="F189" s="250"/>
      <c r="G189" s="250"/>
      <c r="H189" s="232"/>
      <c r="I189" s="233">
        <f t="shared" si="6"/>
        <v>0</v>
      </c>
      <c r="J189" s="84"/>
      <c r="K189" s="251" t="s">
        <v>860</v>
      </c>
      <c r="L189" s="252" t="s">
        <v>860</v>
      </c>
      <c r="M189" s="252" t="s">
        <v>860</v>
      </c>
      <c r="N189" s="58"/>
      <c r="O189" s="58"/>
      <c r="P189" s="58"/>
      <c r="Q189" s="58"/>
      <c r="R189" s="58"/>
      <c r="S189" s="58"/>
      <c r="T189" s="58"/>
      <c r="U189" s="58"/>
      <c r="V189" s="58"/>
      <c r="W189" s="58"/>
      <c r="X189" s="58"/>
      <c r="Y189" s="58"/>
      <c r="Z189" s="58"/>
    </row>
    <row r="190" spans="1:26" ht="15.75" customHeight="1" x14ac:dyDescent="0.2">
      <c r="A190" s="23"/>
      <c r="B190" s="23"/>
      <c r="C190" s="23"/>
      <c r="D190" s="58"/>
      <c r="E190" s="66"/>
      <c r="F190" s="250"/>
      <c r="G190" s="250"/>
      <c r="H190" s="232"/>
      <c r="I190" s="233">
        <f t="shared" si="6"/>
        <v>0</v>
      </c>
      <c r="J190" s="84"/>
      <c r="K190" s="251" t="s">
        <v>860</v>
      </c>
      <c r="L190" s="252" t="s">
        <v>860</v>
      </c>
      <c r="M190" s="252" t="s">
        <v>860</v>
      </c>
      <c r="N190" s="58"/>
      <c r="O190" s="58"/>
      <c r="P190" s="58"/>
      <c r="Q190" s="58"/>
      <c r="R190" s="58"/>
      <c r="S190" s="58"/>
      <c r="T190" s="58"/>
      <c r="U190" s="58"/>
      <c r="V190" s="58"/>
      <c r="W190" s="58"/>
      <c r="X190" s="58"/>
      <c r="Y190" s="58"/>
      <c r="Z190" s="58"/>
    </row>
    <row r="191" spans="1:26" ht="15.75" customHeight="1" x14ac:dyDescent="0.2">
      <c r="A191" s="23"/>
      <c r="B191" s="23"/>
      <c r="C191" s="23"/>
      <c r="D191" s="58"/>
      <c r="E191" s="66"/>
      <c r="F191" s="250"/>
      <c r="G191" s="250"/>
      <c r="H191" s="232"/>
      <c r="I191" s="233">
        <f t="shared" si="6"/>
        <v>0</v>
      </c>
      <c r="J191" s="84"/>
      <c r="K191" s="251" t="s">
        <v>860</v>
      </c>
      <c r="L191" s="252" t="s">
        <v>860</v>
      </c>
      <c r="M191" s="252" t="s">
        <v>860</v>
      </c>
      <c r="N191" s="58"/>
      <c r="O191" s="58"/>
      <c r="P191" s="58"/>
      <c r="Q191" s="58"/>
      <c r="R191" s="58"/>
      <c r="S191" s="58"/>
      <c r="T191" s="58"/>
      <c r="U191" s="58"/>
      <c r="V191" s="58"/>
      <c r="W191" s="58"/>
      <c r="X191" s="58"/>
      <c r="Y191" s="58"/>
      <c r="Z191" s="58"/>
    </row>
    <row r="192" spans="1:26" ht="15.75" customHeight="1" x14ac:dyDescent="0.2">
      <c r="A192" s="23"/>
      <c r="B192" s="23"/>
      <c r="C192" s="23"/>
      <c r="D192" s="58"/>
      <c r="E192" s="66"/>
      <c r="F192" s="250"/>
      <c r="G192" s="250"/>
      <c r="H192" s="232"/>
      <c r="I192" s="233">
        <f t="shared" si="6"/>
        <v>0</v>
      </c>
      <c r="J192" s="84"/>
      <c r="K192" s="251" t="s">
        <v>860</v>
      </c>
      <c r="L192" s="252" t="s">
        <v>860</v>
      </c>
      <c r="M192" s="252" t="s">
        <v>860</v>
      </c>
      <c r="N192" s="58"/>
      <c r="O192" s="58"/>
      <c r="P192" s="58"/>
      <c r="Q192" s="58"/>
      <c r="R192" s="58"/>
      <c r="S192" s="58"/>
      <c r="T192" s="58"/>
      <c r="U192" s="58"/>
      <c r="V192" s="58"/>
      <c r="W192" s="58"/>
      <c r="X192" s="58"/>
      <c r="Y192" s="58"/>
      <c r="Z192" s="58"/>
    </row>
    <row r="193" spans="1:26" ht="15.75" customHeight="1" x14ac:dyDescent="0.2">
      <c r="A193" s="23"/>
      <c r="B193" s="23"/>
      <c r="C193" s="23"/>
      <c r="D193" s="58"/>
      <c r="E193" s="66"/>
      <c r="F193" s="250"/>
      <c r="G193" s="250"/>
      <c r="H193" s="232"/>
      <c r="I193" s="233">
        <f t="shared" si="6"/>
        <v>0</v>
      </c>
      <c r="J193" s="84"/>
      <c r="K193" s="251" t="s">
        <v>860</v>
      </c>
      <c r="L193" s="252" t="s">
        <v>860</v>
      </c>
      <c r="M193" s="252" t="s">
        <v>860</v>
      </c>
      <c r="N193" s="58"/>
      <c r="O193" s="58"/>
      <c r="P193" s="58"/>
      <c r="Q193" s="58"/>
      <c r="R193" s="58"/>
      <c r="S193" s="58"/>
      <c r="T193" s="58"/>
      <c r="U193" s="58"/>
      <c r="V193" s="58"/>
      <c r="W193" s="58"/>
      <c r="X193" s="58"/>
      <c r="Y193" s="58"/>
      <c r="Z193" s="58"/>
    </row>
    <row r="194" spans="1:26" ht="15.75" customHeight="1" x14ac:dyDescent="0.2">
      <c r="A194" s="23"/>
      <c r="B194" s="23"/>
      <c r="C194" s="23"/>
      <c r="D194" s="58"/>
      <c r="E194" s="66"/>
      <c r="F194" s="250"/>
      <c r="G194" s="250"/>
      <c r="H194" s="232"/>
      <c r="I194" s="233">
        <f t="shared" si="6"/>
        <v>0</v>
      </c>
      <c r="J194" s="84"/>
      <c r="K194" s="251" t="s">
        <v>860</v>
      </c>
      <c r="L194" s="252" t="s">
        <v>860</v>
      </c>
      <c r="M194" s="252" t="s">
        <v>860</v>
      </c>
      <c r="N194" s="58"/>
      <c r="O194" s="58"/>
      <c r="P194" s="58"/>
      <c r="Q194" s="58"/>
      <c r="R194" s="58"/>
      <c r="S194" s="58"/>
      <c r="T194" s="58"/>
      <c r="U194" s="58"/>
      <c r="V194" s="58"/>
      <c r="W194" s="58"/>
      <c r="X194" s="58"/>
      <c r="Y194" s="58"/>
      <c r="Z194" s="58"/>
    </row>
    <row r="195" spans="1:26" ht="15.75" customHeight="1" x14ac:dyDescent="0.2">
      <c r="A195" s="23"/>
      <c r="B195" s="23"/>
      <c r="C195" s="23"/>
      <c r="D195" s="58"/>
      <c r="E195" s="66"/>
      <c r="F195" s="250"/>
      <c r="G195" s="250"/>
      <c r="H195" s="232"/>
      <c r="I195" s="233">
        <f t="shared" si="6"/>
        <v>0</v>
      </c>
      <c r="J195" s="84"/>
      <c r="K195" s="251" t="s">
        <v>860</v>
      </c>
      <c r="L195" s="252" t="s">
        <v>860</v>
      </c>
      <c r="M195" s="252" t="s">
        <v>860</v>
      </c>
      <c r="N195" s="58"/>
      <c r="O195" s="58"/>
      <c r="P195" s="58"/>
      <c r="Q195" s="58"/>
      <c r="R195" s="58"/>
      <c r="S195" s="58"/>
      <c r="T195" s="58"/>
      <c r="U195" s="58"/>
      <c r="V195" s="58"/>
      <c r="W195" s="58"/>
      <c r="X195" s="58"/>
      <c r="Y195" s="58"/>
      <c r="Z195" s="58"/>
    </row>
    <row r="196" spans="1:26" ht="15.75" customHeight="1" x14ac:dyDescent="0.2">
      <c r="A196" s="23"/>
      <c r="B196" s="23"/>
      <c r="C196" s="23"/>
      <c r="D196" s="58"/>
      <c r="E196" s="66"/>
      <c r="F196" s="250"/>
      <c r="G196" s="250"/>
      <c r="H196" s="232"/>
      <c r="I196" s="233">
        <f t="shared" si="6"/>
        <v>0</v>
      </c>
      <c r="J196" s="84"/>
      <c r="K196" s="251" t="s">
        <v>860</v>
      </c>
      <c r="L196" s="252" t="s">
        <v>860</v>
      </c>
      <c r="M196" s="252" t="s">
        <v>860</v>
      </c>
      <c r="N196" s="58"/>
      <c r="O196" s="58"/>
      <c r="P196" s="58"/>
      <c r="Q196" s="58"/>
      <c r="R196" s="58"/>
      <c r="S196" s="58"/>
      <c r="T196" s="58"/>
      <c r="U196" s="58"/>
      <c r="V196" s="58"/>
      <c r="W196" s="58"/>
      <c r="X196" s="58"/>
      <c r="Y196" s="58"/>
      <c r="Z196" s="58"/>
    </row>
    <row r="197" spans="1:26" ht="15.75" customHeight="1" x14ac:dyDescent="0.2">
      <c r="A197" s="23"/>
      <c r="B197" s="23"/>
      <c r="C197" s="23"/>
      <c r="D197" s="58"/>
      <c r="E197" s="66"/>
      <c r="F197" s="250"/>
      <c r="G197" s="250"/>
      <c r="H197" s="232"/>
      <c r="I197" s="233">
        <f t="shared" si="6"/>
        <v>0</v>
      </c>
      <c r="J197" s="84"/>
      <c r="K197" s="251" t="s">
        <v>860</v>
      </c>
      <c r="L197" s="252" t="s">
        <v>860</v>
      </c>
      <c r="M197" s="252" t="s">
        <v>860</v>
      </c>
      <c r="N197" s="58"/>
      <c r="O197" s="58"/>
      <c r="P197" s="58"/>
      <c r="Q197" s="58"/>
      <c r="R197" s="58"/>
      <c r="S197" s="58"/>
      <c r="T197" s="58"/>
      <c r="U197" s="58"/>
      <c r="V197" s="58"/>
      <c r="W197" s="58"/>
      <c r="X197" s="58"/>
      <c r="Y197" s="58"/>
      <c r="Z197" s="58"/>
    </row>
    <row r="198" spans="1:26" ht="15.75" customHeight="1" x14ac:dyDescent="0.2">
      <c r="A198" s="23"/>
      <c r="B198" s="23"/>
      <c r="C198" s="23"/>
      <c r="D198" s="58"/>
      <c r="E198" s="66"/>
      <c r="F198" s="250"/>
      <c r="G198" s="250"/>
      <c r="H198" s="232"/>
      <c r="I198" s="233">
        <f t="shared" si="6"/>
        <v>0</v>
      </c>
      <c r="J198" s="84"/>
      <c r="K198" s="251" t="s">
        <v>860</v>
      </c>
      <c r="L198" s="252" t="s">
        <v>860</v>
      </c>
      <c r="M198" s="252" t="s">
        <v>860</v>
      </c>
      <c r="N198" s="58"/>
      <c r="O198" s="58"/>
      <c r="P198" s="58"/>
      <c r="Q198" s="58"/>
      <c r="R198" s="58"/>
      <c r="S198" s="58"/>
      <c r="T198" s="58"/>
      <c r="U198" s="58"/>
      <c r="V198" s="58"/>
      <c r="W198" s="58"/>
      <c r="X198" s="58"/>
      <c r="Y198" s="58"/>
      <c r="Z198" s="58"/>
    </row>
    <row r="199" spans="1:26" ht="15.75" customHeight="1" x14ac:dyDescent="0.2">
      <c r="A199" s="23"/>
      <c r="B199" s="23"/>
      <c r="C199" s="23"/>
      <c r="D199" s="58"/>
      <c r="E199" s="66"/>
      <c r="F199" s="250"/>
      <c r="G199" s="250"/>
      <c r="H199" s="232"/>
      <c r="I199" s="233">
        <f t="shared" si="6"/>
        <v>0</v>
      </c>
      <c r="J199" s="84"/>
      <c r="K199" s="251" t="s">
        <v>860</v>
      </c>
      <c r="L199" s="252" t="s">
        <v>860</v>
      </c>
      <c r="M199" s="252" t="s">
        <v>860</v>
      </c>
      <c r="N199" s="58"/>
      <c r="O199" s="58"/>
      <c r="P199" s="58"/>
      <c r="Q199" s="58"/>
      <c r="R199" s="58"/>
      <c r="S199" s="58"/>
      <c r="T199" s="58"/>
      <c r="U199" s="58"/>
      <c r="V199" s="58"/>
      <c r="W199" s="58"/>
      <c r="X199" s="58"/>
      <c r="Y199" s="58"/>
      <c r="Z199" s="58"/>
    </row>
    <row r="200" spans="1:26" ht="15.75" customHeight="1" x14ac:dyDescent="0.2">
      <c r="A200" s="23"/>
      <c r="B200" s="23"/>
      <c r="C200" s="23"/>
      <c r="D200" s="58"/>
      <c r="E200" s="66"/>
      <c r="F200" s="250"/>
      <c r="G200" s="250"/>
      <c r="H200" s="232"/>
      <c r="I200" s="233">
        <f t="shared" si="6"/>
        <v>0</v>
      </c>
      <c r="J200" s="84"/>
      <c r="K200" s="251" t="s">
        <v>860</v>
      </c>
      <c r="L200" s="252" t="s">
        <v>860</v>
      </c>
      <c r="M200" s="252" t="s">
        <v>860</v>
      </c>
      <c r="N200" s="58"/>
      <c r="O200" s="58"/>
      <c r="P200" s="58"/>
      <c r="Q200" s="58"/>
      <c r="R200" s="58"/>
      <c r="S200" s="58"/>
      <c r="T200" s="58"/>
      <c r="U200" s="58"/>
      <c r="V200" s="58"/>
      <c r="W200" s="58"/>
      <c r="X200" s="58"/>
      <c r="Y200" s="58"/>
      <c r="Z200" s="58"/>
    </row>
    <row r="201" spans="1:26" ht="15.75" customHeight="1" x14ac:dyDescent="0.2">
      <c r="A201" s="23"/>
      <c r="B201" s="23"/>
      <c r="C201" s="23"/>
      <c r="D201" s="58"/>
      <c r="E201" s="66"/>
      <c r="F201" s="250"/>
      <c r="G201" s="250"/>
      <c r="H201" s="232"/>
      <c r="I201" s="233">
        <f t="shared" si="6"/>
        <v>0</v>
      </c>
      <c r="J201" s="84"/>
      <c r="K201" s="251" t="s">
        <v>860</v>
      </c>
      <c r="L201" s="252" t="s">
        <v>860</v>
      </c>
      <c r="M201" s="252" t="s">
        <v>860</v>
      </c>
      <c r="N201" s="58"/>
      <c r="O201" s="58"/>
      <c r="P201" s="58"/>
      <c r="Q201" s="58"/>
      <c r="R201" s="58"/>
      <c r="S201" s="58"/>
      <c r="T201" s="58"/>
      <c r="U201" s="58"/>
      <c r="V201" s="58"/>
      <c r="W201" s="58"/>
      <c r="X201" s="58"/>
      <c r="Y201" s="58"/>
      <c r="Z201" s="58"/>
    </row>
    <row r="202" spans="1:26" ht="15.75" customHeight="1" x14ac:dyDescent="0.2">
      <c r="A202" s="23"/>
      <c r="B202" s="23"/>
      <c r="C202" s="23"/>
      <c r="D202" s="58"/>
      <c r="E202" s="66"/>
      <c r="F202" s="250"/>
      <c r="G202" s="250"/>
      <c r="H202" s="232"/>
      <c r="I202" s="233">
        <f t="shared" si="6"/>
        <v>0</v>
      </c>
      <c r="J202" s="84"/>
      <c r="K202" s="251" t="s">
        <v>860</v>
      </c>
      <c r="L202" s="252" t="s">
        <v>860</v>
      </c>
      <c r="M202" s="252" t="s">
        <v>860</v>
      </c>
      <c r="N202" s="58"/>
      <c r="O202" s="58"/>
      <c r="P202" s="58"/>
      <c r="Q202" s="58"/>
      <c r="R202" s="58"/>
      <c r="S202" s="58"/>
      <c r="T202" s="58"/>
      <c r="U202" s="58"/>
      <c r="V202" s="58"/>
      <c r="W202" s="58"/>
      <c r="X202" s="58"/>
      <c r="Y202" s="58"/>
      <c r="Z202" s="58"/>
    </row>
    <row r="203" spans="1:26" ht="15.75" customHeight="1" x14ac:dyDescent="0.2">
      <c r="A203" s="23"/>
      <c r="B203" s="23"/>
      <c r="C203" s="23"/>
      <c r="D203" s="58"/>
      <c r="E203" s="66"/>
      <c r="F203" s="250"/>
      <c r="G203" s="250"/>
      <c r="H203" s="232"/>
      <c r="I203" s="233">
        <f t="shared" si="6"/>
        <v>0</v>
      </c>
      <c r="J203" s="84"/>
      <c r="K203" s="251" t="s">
        <v>860</v>
      </c>
      <c r="L203" s="252" t="s">
        <v>860</v>
      </c>
      <c r="M203" s="252" t="s">
        <v>860</v>
      </c>
      <c r="N203" s="58"/>
      <c r="O203" s="58"/>
      <c r="P203" s="58"/>
      <c r="Q203" s="58"/>
      <c r="R203" s="58"/>
      <c r="S203" s="58"/>
      <c r="T203" s="58"/>
      <c r="U203" s="58"/>
      <c r="V203" s="58"/>
      <c r="W203" s="58"/>
      <c r="X203" s="58"/>
      <c r="Y203" s="58"/>
      <c r="Z203" s="58"/>
    </row>
    <row r="204" spans="1:26" ht="15.75" customHeight="1" x14ac:dyDescent="0.2">
      <c r="A204" s="23"/>
      <c r="B204" s="23"/>
      <c r="C204" s="23"/>
      <c r="D204" s="58"/>
      <c r="E204" s="66"/>
      <c r="F204" s="250"/>
      <c r="G204" s="250"/>
      <c r="H204" s="232"/>
      <c r="I204" s="233">
        <f t="shared" si="6"/>
        <v>0</v>
      </c>
      <c r="J204" s="84"/>
      <c r="K204" s="251" t="s">
        <v>860</v>
      </c>
      <c r="L204" s="252" t="s">
        <v>860</v>
      </c>
      <c r="M204" s="252" t="s">
        <v>860</v>
      </c>
      <c r="N204" s="58"/>
      <c r="O204" s="58"/>
      <c r="P204" s="58"/>
      <c r="Q204" s="58"/>
      <c r="R204" s="58"/>
      <c r="S204" s="58"/>
      <c r="T204" s="58"/>
      <c r="U204" s="58"/>
      <c r="V204" s="58"/>
      <c r="W204" s="58"/>
      <c r="X204" s="58"/>
      <c r="Y204" s="58"/>
      <c r="Z204" s="58"/>
    </row>
    <row r="205" spans="1:26" ht="15.75" customHeight="1" x14ac:dyDescent="0.2">
      <c r="A205" s="23"/>
      <c r="B205" s="23"/>
      <c r="C205" s="23"/>
      <c r="D205" s="58"/>
      <c r="E205" s="66"/>
      <c r="F205" s="250"/>
      <c r="G205" s="250"/>
      <c r="H205" s="232"/>
      <c r="I205" s="233">
        <f t="shared" si="6"/>
        <v>0</v>
      </c>
      <c r="J205" s="84"/>
      <c r="K205" s="253" t="s">
        <v>860</v>
      </c>
      <c r="L205" s="254" t="s">
        <v>860</v>
      </c>
      <c r="M205" s="254" t="s">
        <v>860</v>
      </c>
      <c r="N205" s="58"/>
      <c r="O205" s="58"/>
      <c r="P205" s="58"/>
      <c r="Q205" s="58"/>
      <c r="R205" s="58"/>
      <c r="S205" s="58"/>
      <c r="T205" s="58"/>
      <c r="U205" s="58"/>
      <c r="V205" s="58"/>
      <c r="W205" s="58"/>
      <c r="X205" s="58"/>
      <c r="Y205" s="58"/>
      <c r="Z205" s="58"/>
    </row>
    <row r="206" spans="1:26" ht="15.75" customHeight="1" x14ac:dyDescent="0.2">
      <c r="A206" s="23"/>
      <c r="B206" s="23"/>
      <c r="C206" s="23"/>
      <c r="D206" s="58"/>
      <c r="E206" s="66"/>
      <c r="F206" s="250"/>
      <c r="G206" s="250"/>
      <c r="H206" s="232"/>
      <c r="I206" s="233">
        <f t="shared" si="6"/>
        <v>0</v>
      </c>
      <c r="J206" s="84"/>
      <c r="K206" s="253" t="s">
        <v>860</v>
      </c>
      <c r="L206" s="254" t="s">
        <v>860</v>
      </c>
      <c r="M206" s="254" t="s">
        <v>860</v>
      </c>
      <c r="N206" s="58"/>
      <c r="O206" s="58"/>
      <c r="P206" s="58"/>
      <c r="Q206" s="58"/>
      <c r="R206" s="58"/>
      <c r="S206" s="58"/>
      <c r="T206" s="58"/>
      <c r="U206" s="58"/>
      <c r="V206" s="58"/>
      <c r="W206" s="58"/>
      <c r="X206" s="58"/>
      <c r="Y206" s="58"/>
      <c r="Z206" s="58"/>
    </row>
    <row r="207" spans="1:26" ht="15.75" customHeight="1" x14ac:dyDescent="0.2">
      <c r="A207" s="23"/>
      <c r="B207" s="23"/>
      <c r="C207" s="23"/>
      <c r="D207" s="58"/>
      <c r="E207" s="66"/>
      <c r="F207" s="250"/>
      <c r="G207" s="250"/>
      <c r="H207" s="232"/>
      <c r="I207" s="233">
        <f t="shared" si="6"/>
        <v>0</v>
      </c>
      <c r="J207" s="84"/>
      <c r="K207" s="253" t="s">
        <v>860</v>
      </c>
      <c r="L207" s="254" t="s">
        <v>860</v>
      </c>
      <c r="M207" s="254" t="s">
        <v>860</v>
      </c>
      <c r="N207" s="58"/>
      <c r="O207" s="58"/>
      <c r="P207" s="58"/>
      <c r="Q207" s="58"/>
      <c r="R207" s="58"/>
      <c r="S207" s="58"/>
      <c r="T207" s="58"/>
      <c r="U207" s="58"/>
      <c r="V207" s="58"/>
      <c r="W207" s="58"/>
      <c r="X207" s="58"/>
      <c r="Y207" s="58"/>
      <c r="Z207" s="58"/>
    </row>
    <row r="208" spans="1:26" ht="15.75" customHeight="1" x14ac:dyDescent="0.2">
      <c r="A208" s="23"/>
      <c r="B208" s="23"/>
      <c r="C208" s="23"/>
      <c r="D208" s="58"/>
      <c r="E208" s="66"/>
      <c r="F208" s="250"/>
      <c r="G208" s="250"/>
      <c r="H208" s="232"/>
      <c r="I208" s="233">
        <f t="shared" si="6"/>
        <v>0</v>
      </c>
      <c r="J208" s="84"/>
      <c r="K208" s="253" t="s">
        <v>860</v>
      </c>
      <c r="L208" s="254" t="s">
        <v>860</v>
      </c>
      <c r="M208" s="254" t="s">
        <v>860</v>
      </c>
      <c r="N208" s="58"/>
      <c r="O208" s="58"/>
      <c r="P208" s="58"/>
      <c r="Q208" s="58"/>
      <c r="R208" s="58"/>
      <c r="S208" s="58"/>
      <c r="T208" s="58"/>
      <c r="U208" s="58"/>
      <c r="V208" s="58"/>
      <c r="W208" s="58"/>
      <c r="X208" s="58"/>
      <c r="Y208" s="58"/>
      <c r="Z208" s="58"/>
    </row>
    <row r="209" spans="1:26" ht="15.75" customHeight="1" x14ac:dyDescent="0.2">
      <c r="A209" s="23"/>
      <c r="B209" s="23"/>
      <c r="C209" s="23"/>
      <c r="D209" s="58"/>
      <c r="E209" s="66"/>
      <c r="F209" s="250"/>
      <c r="G209" s="250"/>
      <c r="H209" s="232"/>
      <c r="I209" s="233">
        <f t="shared" si="6"/>
        <v>0</v>
      </c>
      <c r="J209" s="84"/>
      <c r="K209" s="253" t="s">
        <v>860</v>
      </c>
      <c r="L209" s="254" t="s">
        <v>860</v>
      </c>
      <c r="M209" s="254" t="s">
        <v>860</v>
      </c>
      <c r="N209" s="58"/>
      <c r="O209" s="58"/>
      <c r="P209" s="58"/>
      <c r="Q209" s="58"/>
      <c r="R209" s="58"/>
      <c r="S209" s="58"/>
      <c r="T209" s="58"/>
      <c r="U209" s="58"/>
      <c r="V209" s="58"/>
      <c r="W209" s="58"/>
      <c r="X209" s="58"/>
      <c r="Y209" s="58"/>
      <c r="Z209" s="58"/>
    </row>
    <row r="210" spans="1:26" ht="15.75" customHeight="1" x14ac:dyDescent="0.2">
      <c r="A210" s="23"/>
      <c r="B210" s="23"/>
      <c r="C210" s="23"/>
      <c r="D210" s="58"/>
      <c r="E210" s="66"/>
      <c r="F210" s="250"/>
      <c r="G210" s="250"/>
      <c r="H210" s="232"/>
      <c r="I210" s="233">
        <f t="shared" si="6"/>
        <v>0</v>
      </c>
      <c r="J210" s="84"/>
      <c r="K210" s="253" t="s">
        <v>860</v>
      </c>
      <c r="L210" s="254" t="s">
        <v>860</v>
      </c>
      <c r="M210" s="254" t="s">
        <v>860</v>
      </c>
      <c r="N210" s="58"/>
      <c r="O210" s="58"/>
      <c r="P210" s="58"/>
      <c r="Q210" s="58"/>
      <c r="R210" s="58"/>
      <c r="S210" s="58"/>
      <c r="T210" s="58"/>
      <c r="U210" s="58"/>
      <c r="V210" s="58"/>
      <c r="W210" s="58"/>
      <c r="X210" s="58"/>
      <c r="Y210" s="58"/>
      <c r="Z210" s="58"/>
    </row>
    <row r="211" spans="1:26" ht="15.75" customHeight="1" x14ac:dyDescent="0.2">
      <c r="A211" s="23"/>
      <c r="B211" s="23"/>
      <c r="C211" s="23"/>
      <c r="D211" s="58"/>
      <c r="E211" s="66"/>
      <c r="F211" s="250"/>
      <c r="G211" s="250"/>
      <c r="H211" s="232"/>
      <c r="I211" s="233">
        <f t="shared" si="6"/>
        <v>0</v>
      </c>
      <c r="J211" s="84"/>
      <c r="K211" s="253" t="s">
        <v>860</v>
      </c>
      <c r="L211" s="254" t="s">
        <v>860</v>
      </c>
      <c r="M211" s="254" t="s">
        <v>860</v>
      </c>
      <c r="N211" s="58"/>
      <c r="O211" s="58"/>
      <c r="P211" s="58"/>
      <c r="Q211" s="58"/>
      <c r="R211" s="58"/>
      <c r="S211" s="58"/>
      <c r="T211" s="58"/>
      <c r="U211" s="58"/>
      <c r="V211" s="58"/>
      <c r="W211" s="58"/>
      <c r="X211" s="58"/>
      <c r="Y211" s="58"/>
      <c r="Z211" s="58"/>
    </row>
    <row r="212" spans="1:26" ht="15.75" customHeight="1" x14ac:dyDescent="0.2">
      <c r="A212" s="23"/>
      <c r="B212" s="23"/>
      <c r="C212" s="23"/>
      <c r="D212" s="58"/>
      <c r="E212" s="66"/>
      <c r="F212" s="250"/>
      <c r="G212" s="250"/>
      <c r="H212" s="232"/>
      <c r="I212" s="233">
        <f t="shared" si="6"/>
        <v>0</v>
      </c>
      <c r="J212" s="84"/>
      <c r="K212" s="253" t="s">
        <v>860</v>
      </c>
      <c r="L212" s="254" t="s">
        <v>860</v>
      </c>
      <c r="M212" s="254" t="s">
        <v>860</v>
      </c>
      <c r="N212" s="58"/>
      <c r="O212" s="58"/>
      <c r="P212" s="58"/>
      <c r="Q212" s="58"/>
      <c r="R212" s="58"/>
      <c r="S212" s="58"/>
      <c r="T212" s="58"/>
      <c r="U212" s="58"/>
      <c r="V212" s="58"/>
      <c r="W212" s="58"/>
      <c r="X212" s="58"/>
      <c r="Y212" s="58"/>
      <c r="Z212" s="58"/>
    </row>
    <row r="213" spans="1:26" ht="15.75" customHeight="1" x14ac:dyDescent="0.2">
      <c r="A213" s="23"/>
      <c r="B213" s="23"/>
      <c r="C213" s="23"/>
      <c r="D213" s="58"/>
      <c r="E213" s="66"/>
      <c r="F213" s="250"/>
      <c r="G213" s="250"/>
      <c r="H213" s="232"/>
      <c r="I213" s="233">
        <f t="shared" si="6"/>
        <v>0</v>
      </c>
      <c r="J213" s="84"/>
      <c r="K213" s="253" t="s">
        <v>860</v>
      </c>
      <c r="L213" s="254" t="s">
        <v>860</v>
      </c>
      <c r="M213" s="254" t="s">
        <v>860</v>
      </c>
      <c r="N213" s="58"/>
      <c r="O213" s="58"/>
      <c r="P213" s="58"/>
      <c r="Q213" s="58"/>
      <c r="R213" s="58"/>
      <c r="S213" s="58"/>
      <c r="T213" s="58"/>
      <c r="U213" s="58"/>
      <c r="V213" s="58"/>
      <c r="W213" s="58"/>
      <c r="X213" s="58"/>
      <c r="Y213" s="58"/>
      <c r="Z213" s="58"/>
    </row>
    <row r="214" spans="1:26" ht="15.75" customHeight="1" x14ac:dyDescent="0.2">
      <c r="A214" s="23"/>
      <c r="B214" s="23"/>
      <c r="C214" s="23"/>
      <c r="D214" s="58"/>
      <c r="E214" s="66"/>
      <c r="F214" s="250"/>
      <c r="G214" s="250"/>
      <c r="H214" s="232"/>
      <c r="I214" s="233">
        <f t="shared" si="6"/>
        <v>0</v>
      </c>
      <c r="J214" s="84"/>
      <c r="K214" s="253" t="s">
        <v>860</v>
      </c>
      <c r="L214" s="254" t="s">
        <v>860</v>
      </c>
      <c r="M214" s="254" t="s">
        <v>860</v>
      </c>
      <c r="N214" s="58"/>
      <c r="O214" s="58"/>
      <c r="P214" s="58"/>
      <c r="Q214" s="58"/>
      <c r="R214" s="58"/>
      <c r="S214" s="58"/>
      <c r="T214" s="58"/>
      <c r="U214" s="58"/>
      <c r="V214" s="58"/>
      <c r="W214" s="58"/>
      <c r="X214" s="58"/>
      <c r="Y214" s="58"/>
      <c r="Z214" s="58"/>
    </row>
    <row r="215" spans="1:26" ht="15.75" customHeight="1" x14ac:dyDescent="0.2">
      <c r="A215" s="23"/>
      <c r="B215" s="23"/>
      <c r="C215" s="23"/>
      <c r="D215" s="58"/>
      <c r="E215" s="66"/>
      <c r="F215" s="250"/>
      <c r="G215" s="250"/>
      <c r="H215" s="232"/>
      <c r="I215" s="233">
        <f t="shared" si="6"/>
        <v>0</v>
      </c>
      <c r="J215" s="84"/>
      <c r="K215" s="251" t="s">
        <v>860</v>
      </c>
      <c r="L215" s="252" t="s">
        <v>860</v>
      </c>
      <c r="M215" s="252" t="s">
        <v>860</v>
      </c>
      <c r="N215" s="58"/>
      <c r="O215" s="58"/>
      <c r="P215" s="58"/>
      <c r="Q215" s="58"/>
      <c r="R215" s="58"/>
      <c r="S215" s="58"/>
      <c r="T215" s="58"/>
      <c r="U215" s="58"/>
      <c r="V215" s="58"/>
      <c r="W215" s="58"/>
      <c r="X215" s="58"/>
      <c r="Y215" s="58"/>
      <c r="Z215" s="58"/>
    </row>
    <row r="216" spans="1:26" ht="15.75" customHeight="1" x14ac:dyDescent="0.2">
      <c r="A216" s="23"/>
      <c r="B216" s="23"/>
      <c r="C216" s="23"/>
      <c r="D216" s="58"/>
      <c r="E216" s="66"/>
      <c r="F216" s="250"/>
      <c r="G216" s="250"/>
      <c r="H216" s="232"/>
      <c r="I216" s="233">
        <f t="shared" si="6"/>
        <v>0</v>
      </c>
      <c r="J216" s="84"/>
      <c r="K216" s="253" t="s">
        <v>860</v>
      </c>
      <c r="L216" s="254" t="s">
        <v>860</v>
      </c>
      <c r="M216" s="254" t="s">
        <v>860</v>
      </c>
      <c r="N216" s="58"/>
      <c r="O216" s="58"/>
      <c r="P216" s="58"/>
      <c r="Q216" s="58"/>
      <c r="R216" s="58"/>
      <c r="S216" s="58"/>
      <c r="T216" s="58"/>
      <c r="U216" s="58"/>
      <c r="V216" s="58"/>
      <c r="W216" s="58"/>
      <c r="X216" s="58"/>
      <c r="Y216" s="58"/>
      <c r="Z216" s="58"/>
    </row>
    <row r="217" spans="1:26" ht="15.75" customHeight="1" x14ac:dyDescent="0.2">
      <c r="A217" s="23"/>
      <c r="B217" s="23"/>
      <c r="C217" s="23"/>
      <c r="D217" s="58"/>
      <c r="E217" s="66"/>
      <c r="F217" s="250"/>
      <c r="G217" s="250"/>
      <c r="H217" s="232"/>
      <c r="I217" s="233">
        <f t="shared" si="6"/>
        <v>0</v>
      </c>
      <c r="J217" s="84"/>
      <c r="K217" s="253" t="s">
        <v>860</v>
      </c>
      <c r="L217" s="254" t="s">
        <v>860</v>
      </c>
      <c r="M217" s="254" t="s">
        <v>860</v>
      </c>
      <c r="N217" s="58"/>
      <c r="O217" s="58"/>
      <c r="P217" s="58"/>
      <c r="Q217" s="58"/>
      <c r="R217" s="58"/>
      <c r="S217" s="58"/>
      <c r="T217" s="58"/>
      <c r="U217" s="58"/>
      <c r="V217" s="58"/>
      <c r="W217" s="58"/>
      <c r="X217" s="58"/>
      <c r="Y217" s="58"/>
      <c r="Z217" s="58"/>
    </row>
    <row r="218" spans="1:26" ht="15.75" customHeight="1" x14ac:dyDescent="0.2">
      <c r="A218" s="23"/>
      <c r="B218" s="23"/>
      <c r="C218" s="23"/>
      <c r="D218" s="58"/>
      <c r="E218" s="66"/>
      <c r="F218" s="250"/>
      <c r="G218" s="250"/>
      <c r="H218" s="232"/>
      <c r="I218" s="233">
        <f t="shared" si="6"/>
        <v>0</v>
      </c>
      <c r="J218" s="84"/>
      <c r="K218" s="253" t="s">
        <v>860</v>
      </c>
      <c r="L218" s="254" t="s">
        <v>860</v>
      </c>
      <c r="M218" s="254" t="s">
        <v>860</v>
      </c>
      <c r="N218" s="58"/>
      <c r="O218" s="58"/>
      <c r="P218" s="58"/>
      <c r="Q218" s="58"/>
      <c r="R218" s="58"/>
      <c r="S218" s="58"/>
      <c r="T218" s="58"/>
      <c r="U218" s="58"/>
      <c r="V218" s="58"/>
      <c r="W218" s="58"/>
      <c r="X218" s="58"/>
      <c r="Y218" s="58"/>
      <c r="Z218" s="58"/>
    </row>
    <row r="219" spans="1:26" ht="15.75" customHeight="1" x14ac:dyDescent="0.2">
      <c r="A219" s="23"/>
      <c r="B219" s="23"/>
      <c r="C219" s="23"/>
      <c r="D219" s="58"/>
      <c r="E219" s="66"/>
      <c r="F219" s="250"/>
      <c r="G219" s="250"/>
      <c r="H219" s="232"/>
      <c r="I219" s="233">
        <f t="shared" si="6"/>
        <v>0</v>
      </c>
      <c r="J219" s="84"/>
      <c r="K219" s="251" t="s">
        <v>860</v>
      </c>
      <c r="L219" s="252" t="s">
        <v>860</v>
      </c>
      <c r="M219" s="252" t="s">
        <v>860</v>
      </c>
      <c r="N219" s="58"/>
      <c r="O219" s="58"/>
      <c r="P219" s="58"/>
      <c r="Q219" s="58"/>
      <c r="R219" s="58"/>
      <c r="S219" s="58"/>
      <c r="T219" s="58"/>
      <c r="U219" s="58"/>
      <c r="V219" s="58"/>
      <c r="W219" s="58"/>
      <c r="X219" s="58"/>
      <c r="Y219" s="58"/>
      <c r="Z219" s="58"/>
    </row>
    <row r="220" spans="1:26" ht="15.75" customHeight="1" x14ac:dyDescent="0.2">
      <c r="A220" s="23"/>
      <c r="B220" s="23"/>
      <c r="C220" s="23"/>
      <c r="D220" s="58"/>
      <c r="E220" s="66"/>
      <c r="F220" s="250"/>
      <c r="G220" s="250"/>
      <c r="H220" s="232"/>
      <c r="I220" s="233">
        <f t="shared" si="6"/>
        <v>0</v>
      </c>
      <c r="J220" s="84"/>
      <c r="K220" s="251" t="s">
        <v>860</v>
      </c>
      <c r="L220" s="252" t="s">
        <v>860</v>
      </c>
      <c r="M220" s="252" t="s">
        <v>860</v>
      </c>
      <c r="N220" s="58"/>
      <c r="O220" s="58"/>
      <c r="P220" s="58"/>
      <c r="Q220" s="58"/>
      <c r="R220" s="58"/>
      <c r="S220" s="58"/>
      <c r="T220" s="58"/>
      <c r="U220" s="58"/>
      <c r="V220" s="58"/>
      <c r="W220" s="58"/>
      <c r="X220" s="58"/>
      <c r="Y220" s="58"/>
      <c r="Z220" s="58"/>
    </row>
    <row r="221" spans="1:26" ht="15.75" customHeight="1" x14ac:dyDescent="0.2">
      <c r="A221" s="23"/>
      <c r="B221" s="23"/>
      <c r="C221" s="23"/>
      <c r="D221" s="58"/>
      <c r="E221" s="66"/>
      <c r="F221" s="250"/>
      <c r="G221" s="250"/>
      <c r="H221" s="232"/>
      <c r="I221" s="233">
        <f t="shared" si="6"/>
        <v>0</v>
      </c>
      <c r="J221" s="84"/>
      <c r="K221" s="251" t="s">
        <v>860</v>
      </c>
      <c r="L221" s="252" t="s">
        <v>860</v>
      </c>
      <c r="M221" s="252" t="s">
        <v>860</v>
      </c>
      <c r="N221" s="58"/>
      <c r="O221" s="58"/>
      <c r="P221" s="58"/>
      <c r="Q221" s="58"/>
      <c r="R221" s="58"/>
      <c r="S221" s="58"/>
      <c r="T221" s="58"/>
      <c r="U221" s="58"/>
      <c r="V221" s="58"/>
      <c r="W221" s="58"/>
      <c r="X221" s="58"/>
      <c r="Y221" s="58"/>
      <c r="Z221" s="58"/>
    </row>
    <row r="222" spans="1:26" ht="15.75" customHeight="1" x14ac:dyDescent="0.2">
      <c r="A222" s="23"/>
      <c r="B222" s="23"/>
      <c r="C222" s="23"/>
      <c r="D222" s="58"/>
      <c r="E222" s="66"/>
      <c r="F222" s="250"/>
      <c r="G222" s="250"/>
      <c r="H222" s="232"/>
      <c r="I222" s="233">
        <f t="shared" si="6"/>
        <v>0</v>
      </c>
      <c r="J222" s="84"/>
      <c r="K222" s="251" t="s">
        <v>860</v>
      </c>
      <c r="L222" s="252" t="s">
        <v>860</v>
      </c>
      <c r="M222" s="252" t="s">
        <v>860</v>
      </c>
      <c r="N222" s="58"/>
      <c r="O222" s="58"/>
      <c r="P222" s="58"/>
      <c r="Q222" s="58"/>
      <c r="R222" s="58"/>
      <c r="S222" s="58"/>
      <c r="T222" s="58"/>
      <c r="U222" s="58"/>
      <c r="V222" s="58"/>
      <c r="W222" s="58"/>
      <c r="X222" s="58"/>
      <c r="Y222" s="58"/>
      <c r="Z222" s="58"/>
    </row>
    <row r="223" spans="1:26" ht="15.75" customHeight="1" x14ac:dyDescent="0.2">
      <c r="A223" s="23"/>
      <c r="B223" s="23"/>
      <c r="C223" s="23"/>
      <c r="D223" s="58"/>
      <c r="E223" s="66"/>
      <c r="F223" s="250"/>
      <c r="G223" s="250"/>
      <c r="H223" s="232"/>
      <c r="I223" s="233">
        <f t="shared" si="6"/>
        <v>0</v>
      </c>
      <c r="J223" s="84"/>
      <c r="K223" s="251" t="s">
        <v>860</v>
      </c>
      <c r="L223" s="252" t="s">
        <v>860</v>
      </c>
      <c r="M223" s="252" t="s">
        <v>860</v>
      </c>
      <c r="N223" s="58"/>
      <c r="O223" s="58"/>
      <c r="P223" s="58"/>
      <c r="Q223" s="58"/>
      <c r="R223" s="58"/>
      <c r="S223" s="58"/>
      <c r="T223" s="58"/>
      <c r="U223" s="58"/>
      <c r="V223" s="58"/>
      <c r="W223" s="58"/>
      <c r="X223" s="58"/>
      <c r="Y223" s="58"/>
      <c r="Z223" s="58"/>
    </row>
    <row r="224" spans="1:26" ht="15.75" customHeight="1" x14ac:dyDescent="0.2">
      <c r="A224" s="23"/>
      <c r="B224" s="23"/>
      <c r="C224" s="23"/>
      <c r="D224" s="58"/>
      <c r="E224" s="66"/>
      <c r="F224" s="250"/>
      <c r="G224" s="250"/>
      <c r="H224" s="232"/>
      <c r="I224" s="233">
        <f t="shared" si="6"/>
        <v>0</v>
      </c>
      <c r="J224" s="84"/>
      <c r="K224" s="251" t="s">
        <v>860</v>
      </c>
      <c r="L224" s="252" t="s">
        <v>860</v>
      </c>
      <c r="M224" s="252" t="s">
        <v>860</v>
      </c>
      <c r="N224" s="58"/>
      <c r="O224" s="58"/>
      <c r="P224" s="58"/>
      <c r="Q224" s="58"/>
      <c r="R224" s="58"/>
      <c r="S224" s="58"/>
      <c r="T224" s="58"/>
      <c r="U224" s="58"/>
      <c r="V224" s="58"/>
      <c r="W224" s="58"/>
      <c r="X224" s="58"/>
      <c r="Y224" s="58"/>
      <c r="Z224" s="58"/>
    </row>
    <row r="225" spans="1:26" ht="15.75" customHeight="1" x14ac:dyDescent="0.2">
      <c r="A225" s="23"/>
      <c r="B225" s="23"/>
      <c r="C225" s="23"/>
      <c r="D225" s="58"/>
      <c r="E225" s="66"/>
      <c r="F225" s="250"/>
      <c r="G225" s="250"/>
      <c r="H225" s="232"/>
      <c r="I225" s="233">
        <f t="shared" si="6"/>
        <v>0</v>
      </c>
      <c r="J225" s="84"/>
      <c r="K225" s="251" t="s">
        <v>860</v>
      </c>
      <c r="L225" s="252" t="s">
        <v>860</v>
      </c>
      <c r="M225" s="252" t="s">
        <v>860</v>
      </c>
      <c r="N225" s="58"/>
      <c r="O225" s="58"/>
      <c r="P225" s="58"/>
      <c r="Q225" s="58"/>
      <c r="R225" s="58"/>
      <c r="S225" s="58"/>
      <c r="T225" s="58"/>
      <c r="U225" s="58"/>
      <c r="V225" s="58"/>
      <c r="W225" s="58"/>
      <c r="X225" s="58"/>
      <c r="Y225" s="58"/>
      <c r="Z225" s="58"/>
    </row>
    <row r="226" spans="1:26" ht="15.75" customHeight="1" x14ac:dyDescent="0.2">
      <c r="A226" s="23"/>
      <c r="B226" s="23"/>
      <c r="C226" s="23"/>
      <c r="D226" s="58"/>
      <c r="E226" s="66"/>
      <c r="F226" s="250"/>
      <c r="G226" s="250"/>
      <c r="H226" s="232"/>
      <c r="I226" s="233">
        <f t="shared" si="6"/>
        <v>0</v>
      </c>
      <c r="J226" s="84"/>
      <c r="K226" s="251" t="s">
        <v>860</v>
      </c>
      <c r="L226" s="252" t="s">
        <v>860</v>
      </c>
      <c r="M226" s="252" t="s">
        <v>860</v>
      </c>
      <c r="N226" s="58"/>
      <c r="O226" s="58"/>
      <c r="P226" s="58"/>
      <c r="Q226" s="58"/>
      <c r="R226" s="58"/>
      <c r="S226" s="58"/>
      <c r="T226" s="58"/>
      <c r="U226" s="58"/>
      <c r="V226" s="58"/>
      <c r="W226" s="58"/>
      <c r="X226" s="58"/>
      <c r="Y226" s="58"/>
      <c r="Z226" s="58"/>
    </row>
    <row r="227" spans="1:26" ht="15.75" customHeight="1" x14ac:dyDescent="0.2">
      <c r="A227" s="23"/>
      <c r="B227" s="23"/>
      <c r="C227" s="23"/>
      <c r="D227" s="58"/>
      <c r="E227" s="66"/>
      <c r="F227" s="250"/>
      <c r="G227" s="250"/>
      <c r="H227" s="232"/>
      <c r="I227" s="233">
        <f t="shared" si="6"/>
        <v>0</v>
      </c>
      <c r="J227" s="84"/>
      <c r="K227" s="251" t="s">
        <v>860</v>
      </c>
      <c r="L227" s="252" t="s">
        <v>860</v>
      </c>
      <c r="M227" s="252" t="s">
        <v>860</v>
      </c>
      <c r="N227" s="58"/>
      <c r="O227" s="58"/>
      <c r="P227" s="58"/>
      <c r="Q227" s="58"/>
      <c r="R227" s="58"/>
      <c r="S227" s="58"/>
      <c r="T227" s="58"/>
      <c r="U227" s="58"/>
      <c r="V227" s="58"/>
      <c r="W227" s="58"/>
      <c r="X227" s="58"/>
      <c r="Y227" s="58"/>
      <c r="Z227" s="58"/>
    </row>
    <row r="228" spans="1:26" ht="15.75" customHeight="1" x14ac:dyDescent="0.2">
      <c r="A228" s="23"/>
      <c r="B228" s="23"/>
      <c r="C228" s="23"/>
      <c r="D228" s="58"/>
      <c r="E228" s="66"/>
      <c r="F228" s="250"/>
      <c r="G228" s="250"/>
      <c r="H228" s="232"/>
      <c r="I228" s="233">
        <f t="shared" si="6"/>
        <v>0</v>
      </c>
      <c r="J228" s="84"/>
      <c r="K228" s="251" t="s">
        <v>860</v>
      </c>
      <c r="L228" s="252" t="s">
        <v>860</v>
      </c>
      <c r="M228" s="252" t="s">
        <v>860</v>
      </c>
      <c r="N228" s="58"/>
      <c r="O228" s="58"/>
      <c r="P228" s="58"/>
      <c r="Q228" s="58"/>
      <c r="R228" s="58"/>
      <c r="S228" s="58"/>
      <c r="T228" s="58"/>
      <c r="U228" s="58"/>
      <c r="V228" s="58"/>
      <c r="W228" s="58"/>
      <c r="X228" s="58"/>
      <c r="Y228" s="58"/>
      <c r="Z228" s="58"/>
    </row>
    <row r="229" spans="1:26" ht="15.75" customHeight="1" x14ac:dyDescent="0.2">
      <c r="A229" s="23"/>
      <c r="B229" s="23"/>
      <c r="C229" s="23"/>
      <c r="D229" s="58"/>
      <c r="E229" s="66"/>
      <c r="F229" s="250"/>
      <c r="G229" s="250"/>
      <c r="H229" s="232"/>
      <c r="I229" s="233">
        <f t="shared" si="6"/>
        <v>0</v>
      </c>
      <c r="J229" s="84"/>
      <c r="K229" s="251" t="s">
        <v>860</v>
      </c>
      <c r="L229" s="252" t="s">
        <v>860</v>
      </c>
      <c r="M229" s="252" t="s">
        <v>860</v>
      </c>
      <c r="N229" s="58"/>
      <c r="O229" s="58"/>
      <c r="P229" s="58"/>
      <c r="Q229" s="58"/>
      <c r="R229" s="58"/>
      <c r="S229" s="58"/>
      <c r="T229" s="58"/>
      <c r="U229" s="58"/>
      <c r="V229" s="58"/>
      <c r="W229" s="58"/>
      <c r="X229" s="58"/>
      <c r="Y229" s="58"/>
      <c r="Z229" s="58"/>
    </row>
    <row r="230" spans="1:26" ht="15.75" customHeight="1" x14ac:dyDescent="0.2">
      <c r="A230" s="23"/>
      <c r="B230" s="23"/>
      <c r="C230" s="23"/>
      <c r="D230" s="58"/>
      <c r="E230" s="66"/>
      <c r="F230" s="250"/>
      <c r="G230" s="250"/>
      <c r="H230" s="232"/>
      <c r="I230" s="233">
        <f t="shared" si="6"/>
        <v>0</v>
      </c>
      <c r="J230" s="84"/>
      <c r="K230" s="251" t="s">
        <v>860</v>
      </c>
      <c r="L230" s="252" t="s">
        <v>860</v>
      </c>
      <c r="M230" s="252" t="s">
        <v>860</v>
      </c>
      <c r="N230" s="58"/>
      <c r="O230" s="58"/>
      <c r="P230" s="58"/>
      <c r="Q230" s="58"/>
      <c r="R230" s="58"/>
      <c r="S230" s="58"/>
      <c r="T230" s="58"/>
      <c r="U230" s="58"/>
      <c r="V230" s="58"/>
      <c r="W230" s="58"/>
      <c r="X230" s="58"/>
      <c r="Y230" s="58"/>
      <c r="Z230" s="58"/>
    </row>
    <row r="231" spans="1:26" ht="15.75" customHeight="1" x14ac:dyDescent="0.2">
      <c r="A231" s="23"/>
      <c r="B231" s="23"/>
      <c r="C231" s="23"/>
      <c r="D231" s="58"/>
      <c r="E231" s="66"/>
      <c r="F231" s="250"/>
      <c r="G231" s="250"/>
      <c r="H231" s="232"/>
      <c r="I231" s="233">
        <f t="shared" si="6"/>
        <v>0</v>
      </c>
      <c r="J231" s="84"/>
      <c r="K231" s="251" t="s">
        <v>860</v>
      </c>
      <c r="L231" s="252" t="s">
        <v>860</v>
      </c>
      <c r="M231" s="252" t="s">
        <v>860</v>
      </c>
      <c r="N231" s="58"/>
      <c r="O231" s="58"/>
      <c r="P231" s="58"/>
      <c r="Q231" s="58"/>
      <c r="R231" s="58"/>
      <c r="S231" s="58"/>
      <c r="T231" s="58"/>
      <c r="U231" s="58"/>
      <c r="V231" s="58"/>
      <c r="W231" s="58"/>
      <c r="X231" s="58"/>
      <c r="Y231" s="58"/>
      <c r="Z231" s="58"/>
    </row>
    <row r="232" spans="1:26" ht="15.75" customHeight="1" x14ac:dyDescent="0.2">
      <c r="A232" s="23"/>
      <c r="B232" s="23"/>
      <c r="C232" s="23"/>
      <c r="D232" s="58"/>
      <c r="E232" s="66"/>
      <c r="F232" s="250"/>
      <c r="G232" s="250"/>
      <c r="H232" s="232"/>
      <c r="I232" s="233">
        <f t="shared" si="6"/>
        <v>0</v>
      </c>
      <c r="J232" s="84"/>
      <c r="K232" s="251" t="s">
        <v>860</v>
      </c>
      <c r="L232" s="252" t="s">
        <v>860</v>
      </c>
      <c r="M232" s="252" t="s">
        <v>860</v>
      </c>
      <c r="N232" s="58"/>
      <c r="O232" s="58"/>
      <c r="P232" s="58"/>
      <c r="Q232" s="58"/>
      <c r="R232" s="58"/>
      <c r="S232" s="58"/>
      <c r="T232" s="58"/>
      <c r="U232" s="58"/>
      <c r="V232" s="58"/>
      <c r="W232" s="58"/>
      <c r="X232" s="58"/>
      <c r="Y232" s="58"/>
      <c r="Z232" s="58"/>
    </row>
    <row r="233" spans="1:26" ht="15.75" customHeight="1" x14ac:dyDescent="0.2">
      <c r="A233" s="23"/>
      <c r="B233" s="23"/>
      <c r="C233" s="23"/>
      <c r="D233" s="58"/>
      <c r="E233" s="66"/>
      <c r="F233" s="250"/>
      <c r="G233" s="250"/>
      <c r="H233" s="232"/>
      <c r="I233" s="233">
        <f t="shared" si="6"/>
        <v>0</v>
      </c>
      <c r="J233" s="84"/>
      <c r="K233" s="251" t="s">
        <v>860</v>
      </c>
      <c r="L233" s="252" t="s">
        <v>860</v>
      </c>
      <c r="M233" s="252" t="s">
        <v>860</v>
      </c>
      <c r="N233" s="58"/>
      <c r="O233" s="58"/>
      <c r="P233" s="58"/>
      <c r="Q233" s="58"/>
      <c r="R233" s="58"/>
      <c r="S233" s="58"/>
      <c r="T233" s="58"/>
      <c r="U233" s="58"/>
      <c r="V233" s="58"/>
      <c r="W233" s="58"/>
      <c r="X233" s="58"/>
      <c r="Y233" s="58"/>
      <c r="Z233" s="58"/>
    </row>
    <row r="234" spans="1:26" ht="15.75" customHeight="1" x14ac:dyDescent="0.2">
      <c r="A234" s="23"/>
      <c r="B234" s="23"/>
      <c r="C234" s="23"/>
      <c r="D234" s="58"/>
      <c r="E234" s="66"/>
      <c r="F234" s="250"/>
      <c r="G234" s="250"/>
      <c r="H234" s="232"/>
      <c r="I234" s="233">
        <f t="shared" si="6"/>
        <v>0</v>
      </c>
      <c r="J234" s="84"/>
      <c r="K234" s="251" t="s">
        <v>860</v>
      </c>
      <c r="L234" s="252" t="s">
        <v>860</v>
      </c>
      <c r="M234" s="252" t="s">
        <v>860</v>
      </c>
      <c r="N234" s="58"/>
      <c r="O234" s="58"/>
      <c r="P234" s="58"/>
      <c r="Q234" s="58"/>
      <c r="R234" s="58"/>
      <c r="S234" s="58"/>
      <c r="T234" s="58"/>
      <c r="U234" s="58"/>
      <c r="V234" s="58"/>
      <c r="W234" s="58"/>
      <c r="X234" s="58"/>
      <c r="Y234" s="58"/>
      <c r="Z234" s="58"/>
    </row>
    <row r="235" spans="1:26" ht="15.75" customHeight="1" x14ac:dyDescent="0.2">
      <c r="A235" s="23"/>
      <c r="B235" s="23"/>
      <c r="C235" s="23"/>
      <c r="D235" s="58"/>
      <c r="E235" s="66"/>
      <c r="F235" s="250"/>
      <c r="G235" s="250"/>
      <c r="H235" s="232"/>
      <c r="I235" s="233">
        <f t="shared" si="6"/>
        <v>0</v>
      </c>
      <c r="J235" s="84"/>
      <c r="K235" s="251" t="s">
        <v>860</v>
      </c>
      <c r="L235" s="252" t="s">
        <v>860</v>
      </c>
      <c r="M235" s="252" t="s">
        <v>860</v>
      </c>
      <c r="N235" s="58"/>
      <c r="O235" s="58"/>
      <c r="P235" s="58"/>
      <c r="Q235" s="58"/>
      <c r="R235" s="58"/>
      <c r="S235" s="58"/>
      <c r="T235" s="58"/>
      <c r="U235" s="58"/>
      <c r="V235" s="58"/>
      <c r="W235" s="58"/>
      <c r="X235" s="58"/>
      <c r="Y235" s="58"/>
      <c r="Z235" s="58"/>
    </row>
    <row r="236" spans="1:26" ht="15.75" customHeight="1" x14ac:dyDescent="0.2">
      <c r="A236" s="23"/>
      <c r="B236" s="23"/>
      <c r="C236" s="23"/>
      <c r="D236" s="58"/>
      <c r="E236" s="66"/>
      <c r="F236" s="250"/>
      <c r="G236" s="250"/>
      <c r="H236" s="232"/>
      <c r="I236" s="233">
        <f t="shared" si="6"/>
        <v>0</v>
      </c>
      <c r="J236" s="84"/>
      <c r="K236" s="253" t="s">
        <v>860</v>
      </c>
      <c r="L236" s="254" t="s">
        <v>860</v>
      </c>
      <c r="M236" s="254" t="s">
        <v>860</v>
      </c>
      <c r="N236" s="58"/>
      <c r="O236" s="58"/>
      <c r="P236" s="58"/>
      <c r="Q236" s="58"/>
      <c r="R236" s="58"/>
      <c r="S236" s="58"/>
      <c r="T236" s="58"/>
      <c r="U236" s="58"/>
      <c r="V236" s="58"/>
      <c r="W236" s="58"/>
      <c r="X236" s="58"/>
      <c r="Y236" s="58"/>
      <c r="Z236" s="58"/>
    </row>
    <row r="237" spans="1:26" ht="15.75" customHeight="1" x14ac:dyDescent="0.2">
      <c r="A237" s="23"/>
      <c r="B237" s="23"/>
      <c r="C237" s="23"/>
      <c r="D237" s="58"/>
      <c r="E237" s="66"/>
      <c r="F237" s="250"/>
      <c r="G237" s="250"/>
      <c r="H237" s="232"/>
      <c r="I237" s="233">
        <f t="shared" si="6"/>
        <v>0</v>
      </c>
      <c r="J237" s="84"/>
      <c r="K237" s="253" t="s">
        <v>860</v>
      </c>
      <c r="L237" s="254" t="s">
        <v>860</v>
      </c>
      <c r="M237" s="254" t="s">
        <v>860</v>
      </c>
      <c r="N237" s="58"/>
      <c r="O237" s="58"/>
      <c r="P237" s="58"/>
      <c r="Q237" s="58"/>
      <c r="R237" s="58"/>
      <c r="S237" s="58"/>
      <c r="T237" s="58"/>
      <c r="U237" s="58"/>
      <c r="V237" s="58"/>
      <c r="W237" s="58"/>
      <c r="X237" s="58"/>
      <c r="Y237" s="58"/>
      <c r="Z237" s="58"/>
    </row>
    <row r="238" spans="1:26" ht="15.75" customHeight="1" x14ac:dyDescent="0.2">
      <c r="A238" s="23"/>
      <c r="B238" s="23"/>
      <c r="C238" s="23"/>
      <c r="D238" s="58"/>
      <c r="E238" s="66"/>
      <c r="F238" s="250"/>
      <c r="G238" s="250"/>
      <c r="H238" s="232"/>
      <c r="I238" s="233">
        <f t="shared" si="6"/>
        <v>0</v>
      </c>
      <c r="J238" s="84"/>
      <c r="K238" s="253" t="s">
        <v>860</v>
      </c>
      <c r="L238" s="254" t="s">
        <v>860</v>
      </c>
      <c r="M238" s="254" t="s">
        <v>860</v>
      </c>
      <c r="N238" s="58"/>
      <c r="O238" s="58"/>
      <c r="P238" s="58"/>
      <c r="Q238" s="58"/>
      <c r="R238" s="58"/>
      <c r="S238" s="58"/>
      <c r="T238" s="58"/>
      <c r="U238" s="58"/>
      <c r="V238" s="58"/>
      <c r="W238" s="58"/>
      <c r="X238" s="58"/>
      <c r="Y238" s="58"/>
      <c r="Z238" s="58"/>
    </row>
    <row r="239" spans="1:26" ht="15.75" customHeight="1" x14ac:dyDescent="0.2">
      <c r="A239" s="23"/>
      <c r="B239" s="23"/>
      <c r="C239" s="23"/>
      <c r="D239" s="58"/>
      <c r="E239" s="66"/>
      <c r="F239" s="250"/>
      <c r="G239" s="250"/>
      <c r="H239" s="232"/>
      <c r="I239" s="233">
        <f t="shared" si="6"/>
        <v>0</v>
      </c>
      <c r="J239" s="84"/>
      <c r="K239" s="253" t="s">
        <v>860</v>
      </c>
      <c r="L239" s="254" t="s">
        <v>860</v>
      </c>
      <c r="M239" s="254" t="s">
        <v>860</v>
      </c>
      <c r="N239" s="58"/>
      <c r="O239" s="58"/>
      <c r="P239" s="58"/>
      <c r="Q239" s="58"/>
      <c r="R239" s="58"/>
      <c r="S239" s="58"/>
      <c r="T239" s="58"/>
      <c r="U239" s="58"/>
      <c r="V239" s="58"/>
      <c r="W239" s="58"/>
      <c r="X239" s="58"/>
      <c r="Y239" s="58"/>
      <c r="Z239" s="58"/>
    </row>
    <row r="240" spans="1:26" ht="15.75" customHeight="1" x14ac:dyDescent="0.2">
      <c r="A240" s="23"/>
      <c r="B240" s="23"/>
      <c r="C240" s="23"/>
      <c r="D240" s="58"/>
      <c r="E240" s="66"/>
      <c r="F240" s="250"/>
      <c r="G240" s="250"/>
      <c r="H240" s="232"/>
      <c r="I240" s="233">
        <f t="shared" si="6"/>
        <v>0</v>
      </c>
      <c r="J240" s="84"/>
      <c r="K240" s="253" t="s">
        <v>860</v>
      </c>
      <c r="L240" s="254" t="s">
        <v>860</v>
      </c>
      <c r="M240" s="254" t="s">
        <v>860</v>
      </c>
      <c r="N240" s="58"/>
      <c r="O240" s="58"/>
      <c r="P240" s="58"/>
      <c r="Q240" s="58"/>
      <c r="R240" s="58"/>
      <c r="S240" s="58"/>
      <c r="T240" s="58"/>
      <c r="U240" s="58"/>
      <c r="V240" s="58"/>
      <c r="W240" s="58"/>
      <c r="X240" s="58"/>
      <c r="Y240" s="58"/>
      <c r="Z240" s="58"/>
    </row>
    <row r="241" spans="1:26" ht="15.75" customHeight="1" x14ac:dyDescent="0.2">
      <c r="A241" s="23"/>
      <c r="B241" s="23"/>
      <c r="C241" s="23"/>
      <c r="D241" s="58"/>
      <c r="E241" s="66"/>
      <c r="F241" s="250"/>
      <c r="G241" s="250"/>
      <c r="H241" s="232"/>
      <c r="I241" s="233">
        <f t="shared" si="6"/>
        <v>0</v>
      </c>
      <c r="J241" s="84"/>
      <c r="K241" s="253" t="s">
        <v>860</v>
      </c>
      <c r="L241" s="254" t="s">
        <v>860</v>
      </c>
      <c r="M241" s="254" t="s">
        <v>860</v>
      </c>
      <c r="N241" s="58"/>
      <c r="O241" s="58"/>
      <c r="P241" s="58"/>
      <c r="Q241" s="58"/>
      <c r="R241" s="58"/>
      <c r="S241" s="58"/>
      <c r="T241" s="58"/>
      <c r="U241" s="58"/>
      <c r="V241" s="58"/>
      <c r="W241" s="58"/>
      <c r="X241" s="58"/>
      <c r="Y241" s="58"/>
      <c r="Z241" s="58"/>
    </row>
    <row r="242" spans="1:26" ht="15.75" customHeight="1" x14ac:dyDescent="0.2">
      <c r="A242" s="23"/>
      <c r="B242" s="23"/>
      <c r="C242" s="23"/>
      <c r="D242" s="58"/>
      <c r="E242" s="66"/>
      <c r="F242" s="250"/>
      <c r="G242" s="250"/>
      <c r="H242" s="232"/>
      <c r="I242" s="233">
        <f t="shared" si="6"/>
        <v>0</v>
      </c>
      <c r="J242" s="84"/>
      <c r="K242" s="253" t="s">
        <v>860</v>
      </c>
      <c r="L242" s="254" t="s">
        <v>860</v>
      </c>
      <c r="M242" s="254" t="s">
        <v>860</v>
      </c>
      <c r="N242" s="58"/>
      <c r="O242" s="58"/>
      <c r="P242" s="58"/>
      <c r="Q242" s="58"/>
      <c r="R242" s="58"/>
      <c r="S242" s="58"/>
      <c r="T242" s="58"/>
      <c r="U242" s="58"/>
      <c r="V242" s="58"/>
      <c r="W242" s="58"/>
      <c r="X242" s="58"/>
      <c r="Y242" s="58"/>
      <c r="Z242" s="58"/>
    </row>
    <row r="243" spans="1:26" ht="15.75" customHeight="1" x14ac:dyDescent="0.2">
      <c r="A243" s="23"/>
      <c r="B243" s="23"/>
      <c r="C243" s="23"/>
      <c r="D243" s="58"/>
      <c r="E243" s="66"/>
      <c r="F243" s="250"/>
      <c r="G243" s="250"/>
      <c r="H243" s="232"/>
      <c r="I243" s="233">
        <f t="shared" si="6"/>
        <v>0</v>
      </c>
      <c r="J243" s="84"/>
      <c r="K243" s="253" t="s">
        <v>860</v>
      </c>
      <c r="L243" s="254" t="s">
        <v>860</v>
      </c>
      <c r="M243" s="254" t="s">
        <v>860</v>
      </c>
      <c r="N243" s="58"/>
      <c r="O243" s="58"/>
      <c r="P243" s="58"/>
      <c r="Q243" s="58"/>
      <c r="R243" s="58"/>
      <c r="S243" s="58"/>
      <c r="T243" s="58"/>
      <c r="U243" s="58"/>
      <c r="V243" s="58"/>
      <c r="W243" s="58"/>
      <c r="X243" s="58"/>
      <c r="Y243" s="58"/>
      <c r="Z243" s="58"/>
    </row>
    <row r="244" spans="1:26" ht="15.75" customHeight="1" x14ac:dyDescent="0.2">
      <c r="A244" s="23"/>
      <c r="B244" s="23"/>
      <c r="C244" s="23"/>
      <c r="D244" s="58"/>
      <c r="E244" s="66"/>
      <c r="F244" s="250"/>
      <c r="G244" s="250"/>
      <c r="H244" s="232"/>
      <c r="I244" s="233">
        <f t="shared" si="6"/>
        <v>0</v>
      </c>
      <c r="J244" s="84"/>
      <c r="K244" s="253" t="s">
        <v>860</v>
      </c>
      <c r="L244" s="254" t="s">
        <v>860</v>
      </c>
      <c r="M244" s="254" t="s">
        <v>860</v>
      </c>
      <c r="N244" s="58"/>
      <c r="O244" s="58"/>
      <c r="P244" s="58"/>
      <c r="Q244" s="58"/>
      <c r="R244" s="58"/>
      <c r="S244" s="58"/>
      <c r="T244" s="58"/>
      <c r="U244" s="58"/>
      <c r="V244" s="58"/>
      <c r="W244" s="58"/>
      <c r="X244" s="58"/>
      <c r="Y244" s="58"/>
      <c r="Z244" s="58"/>
    </row>
    <row r="245" spans="1:26" ht="15.75" customHeight="1" x14ac:dyDescent="0.2">
      <c r="A245" s="23"/>
      <c r="B245" s="23"/>
      <c r="C245" s="23"/>
      <c r="D245" s="58"/>
      <c r="E245" s="66"/>
      <c r="F245" s="250"/>
      <c r="G245" s="250"/>
      <c r="H245" s="232"/>
      <c r="I245" s="233">
        <f t="shared" si="6"/>
        <v>0</v>
      </c>
      <c r="J245" s="84"/>
      <c r="K245" s="253" t="s">
        <v>860</v>
      </c>
      <c r="L245" s="254" t="s">
        <v>860</v>
      </c>
      <c r="M245" s="254" t="s">
        <v>860</v>
      </c>
      <c r="N245" s="58"/>
      <c r="O245" s="58"/>
      <c r="P245" s="58"/>
      <c r="Q245" s="58"/>
      <c r="R245" s="58"/>
      <c r="S245" s="58"/>
      <c r="T245" s="58"/>
      <c r="U245" s="58"/>
      <c r="V245" s="58"/>
      <c r="W245" s="58"/>
      <c r="X245" s="58"/>
      <c r="Y245" s="58"/>
      <c r="Z245" s="58"/>
    </row>
    <row r="246" spans="1:26" ht="15.75" customHeight="1" x14ac:dyDescent="0.2">
      <c r="A246" s="23"/>
      <c r="B246" s="23"/>
      <c r="C246" s="23"/>
      <c r="D246" s="58"/>
      <c r="E246" s="66"/>
      <c r="F246" s="250"/>
      <c r="G246" s="250"/>
      <c r="H246" s="232"/>
      <c r="I246" s="233">
        <f t="shared" si="6"/>
        <v>0</v>
      </c>
      <c r="J246" s="84"/>
      <c r="K246" s="251" t="s">
        <v>860</v>
      </c>
      <c r="L246" s="252" t="s">
        <v>860</v>
      </c>
      <c r="M246" s="252" t="s">
        <v>860</v>
      </c>
      <c r="N246" s="58"/>
      <c r="O246" s="58"/>
      <c r="P246" s="58"/>
      <c r="Q246" s="58"/>
      <c r="R246" s="58"/>
      <c r="S246" s="58"/>
      <c r="T246" s="58"/>
      <c r="U246" s="58"/>
      <c r="V246" s="58"/>
      <c r="W246" s="58"/>
      <c r="X246" s="58"/>
      <c r="Y246" s="58"/>
      <c r="Z246" s="58"/>
    </row>
    <row r="247" spans="1:26" ht="15.75" customHeight="1" x14ac:dyDescent="0.2">
      <c r="A247" s="23"/>
      <c r="B247" s="23"/>
      <c r="C247" s="23"/>
      <c r="D247" s="58"/>
      <c r="E247" s="66"/>
      <c r="F247" s="250"/>
      <c r="G247" s="250"/>
      <c r="H247" s="232"/>
      <c r="I247" s="233">
        <f t="shared" si="6"/>
        <v>0</v>
      </c>
      <c r="J247" s="84"/>
      <c r="K247" s="253" t="s">
        <v>860</v>
      </c>
      <c r="L247" s="254" t="s">
        <v>860</v>
      </c>
      <c r="M247" s="254" t="s">
        <v>860</v>
      </c>
      <c r="N247" s="58"/>
      <c r="O247" s="58"/>
      <c r="P247" s="58"/>
      <c r="Q247" s="58"/>
      <c r="R247" s="58"/>
      <c r="S247" s="58"/>
      <c r="T247" s="58"/>
      <c r="U247" s="58"/>
      <c r="V247" s="58"/>
      <c r="W247" s="58"/>
      <c r="X247" s="58"/>
      <c r="Y247" s="58"/>
      <c r="Z247" s="58"/>
    </row>
    <row r="248" spans="1:26" ht="15.75" customHeight="1" x14ac:dyDescent="0.2">
      <c r="A248" s="23"/>
      <c r="B248" s="23"/>
      <c r="C248" s="23"/>
      <c r="D248" s="58"/>
      <c r="E248" s="66"/>
      <c r="F248" s="250"/>
      <c r="G248" s="250"/>
      <c r="H248" s="232"/>
      <c r="I248" s="233">
        <f t="shared" si="6"/>
        <v>0</v>
      </c>
      <c r="J248" s="84"/>
      <c r="K248" s="253" t="s">
        <v>860</v>
      </c>
      <c r="L248" s="254" t="s">
        <v>860</v>
      </c>
      <c r="M248" s="254" t="s">
        <v>860</v>
      </c>
      <c r="N248" s="58"/>
      <c r="O248" s="58"/>
      <c r="P248" s="58"/>
      <c r="Q248" s="58"/>
      <c r="R248" s="58"/>
      <c r="S248" s="58"/>
      <c r="T248" s="58"/>
      <c r="U248" s="58"/>
      <c r="V248" s="58"/>
      <c r="W248" s="58"/>
      <c r="X248" s="58"/>
      <c r="Y248" s="58"/>
      <c r="Z248" s="58"/>
    </row>
    <row r="249" spans="1:26" ht="15.75" customHeight="1" x14ac:dyDescent="0.2">
      <c r="A249" s="23"/>
      <c r="B249" s="23"/>
      <c r="C249" s="23"/>
      <c r="D249" s="58"/>
      <c r="E249" s="66"/>
      <c r="F249" s="250"/>
      <c r="G249" s="250"/>
      <c r="H249" s="232"/>
      <c r="I249" s="233">
        <f t="shared" si="6"/>
        <v>0</v>
      </c>
      <c r="J249" s="84"/>
      <c r="K249" s="253" t="s">
        <v>860</v>
      </c>
      <c r="L249" s="254" t="s">
        <v>860</v>
      </c>
      <c r="M249" s="254" t="s">
        <v>860</v>
      </c>
      <c r="N249" s="58"/>
      <c r="O249" s="58"/>
      <c r="P249" s="58"/>
      <c r="Q249" s="58"/>
      <c r="R249" s="58"/>
      <c r="S249" s="58"/>
      <c r="T249" s="58"/>
      <c r="U249" s="58"/>
      <c r="V249" s="58"/>
      <c r="W249" s="58"/>
      <c r="X249" s="58"/>
      <c r="Y249" s="58"/>
      <c r="Z249" s="58"/>
    </row>
    <row r="250" spans="1:26" ht="15.75" customHeight="1" x14ac:dyDescent="0.2">
      <c r="A250" s="23"/>
      <c r="B250" s="23"/>
      <c r="C250" s="23"/>
      <c r="D250" s="58"/>
      <c r="E250" s="66"/>
      <c r="F250" s="250"/>
      <c r="G250" s="250"/>
      <c r="H250" s="232"/>
      <c r="I250" s="233">
        <f t="shared" si="6"/>
        <v>0</v>
      </c>
      <c r="J250" s="84"/>
      <c r="K250" s="251" t="s">
        <v>860</v>
      </c>
      <c r="L250" s="252" t="s">
        <v>860</v>
      </c>
      <c r="M250" s="252" t="s">
        <v>860</v>
      </c>
      <c r="N250" s="58"/>
      <c r="O250" s="58"/>
      <c r="P250" s="58"/>
      <c r="Q250" s="58"/>
      <c r="R250" s="58"/>
      <c r="S250" s="58"/>
      <c r="T250" s="58"/>
      <c r="U250" s="58"/>
      <c r="V250" s="58"/>
      <c r="W250" s="58"/>
      <c r="X250" s="58"/>
      <c r="Y250" s="58"/>
      <c r="Z250" s="58"/>
    </row>
    <row r="251" spans="1:26" ht="15.75" customHeight="1" x14ac:dyDescent="0.2">
      <c r="A251" s="23"/>
      <c r="B251" s="23"/>
      <c r="C251" s="23"/>
      <c r="D251" s="58"/>
      <c r="E251" s="66"/>
      <c r="F251" s="250"/>
      <c r="G251" s="250"/>
      <c r="H251" s="232"/>
      <c r="I251" s="233">
        <f t="shared" si="6"/>
        <v>0</v>
      </c>
      <c r="J251" s="84"/>
      <c r="K251" s="251" t="s">
        <v>860</v>
      </c>
      <c r="L251" s="252" t="s">
        <v>860</v>
      </c>
      <c r="M251" s="252" t="s">
        <v>860</v>
      </c>
      <c r="N251" s="58"/>
      <c r="O251" s="58"/>
      <c r="P251" s="58"/>
      <c r="Q251" s="58"/>
      <c r="R251" s="58"/>
      <c r="S251" s="58"/>
      <c r="T251" s="58"/>
      <c r="U251" s="58"/>
      <c r="V251" s="58"/>
      <c r="W251" s="58"/>
      <c r="X251" s="58"/>
      <c r="Y251" s="58"/>
      <c r="Z251" s="58"/>
    </row>
    <row r="252" spans="1:26" ht="15.75" customHeight="1" x14ac:dyDescent="0.2">
      <c r="A252" s="23"/>
      <c r="B252" s="23"/>
      <c r="C252" s="23"/>
      <c r="D252" s="58"/>
      <c r="E252" s="66"/>
      <c r="F252" s="250"/>
      <c r="G252" s="250"/>
      <c r="H252" s="232"/>
      <c r="I252" s="233">
        <f t="shared" si="6"/>
        <v>0</v>
      </c>
      <c r="J252" s="84"/>
      <c r="K252" s="251" t="s">
        <v>860</v>
      </c>
      <c r="L252" s="252" t="s">
        <v>860</v>
      </c>
      <c r="M252" s="252" t="s">
        <v>860</v>
      </c>
      <c r="N252" s="58"/>
      <c r="O252" s="58"/>
      <c r="P252" s="58"/>
      <c r="Q252" s="58"/>
      <c r="R252" s="58"/>
      <c r="S252" s="58"/>
      <c r="T252" s="58"/>
      <c r="U252" s="58"/>
      <c r="V252" s="58"/>
      <c r="W252" s="58"/>
      <c r="X252" s="58"/>
      <c r="Y252" s="58"/>
      <c r="Z252" s="58"/>
    </row>
    <row r="253" spans="1:26" ht="15.75" customHeight="1" x14ac:dyDescent="0.2">
      <c r="A253" s="23"/>
      <c r="B253" s="23"/>
      <c r="C253" s="23"/>
      <c r="D253" s="58"/>
      <c r="E253" s="66"/>
      <c r="F253" s="250"/>
      <c r="G253" s="250"/>
      <c r="H253" s="232"/>
      <c r="I253" s="233">
        <f t="shared" si="6"/>
        <v>0</v>
      </c>
      <c r="J253" s="84"/>
      <c r="K253" s="251" t="s">
        <v>860</v>
      </c>
      <c r="L253" s="252" t="s">
        <v>860</v>
      </c>
      <c r="M253" s="252" t="s">
        <v>860</v>
      </c>
      <c r="N253" s="58"/>
      <c r="O253" s="58"/>
      <c r="P253" s="58"/>
      <c r="Q253" s="58"/>
      <c r="R253" s="58"/>
      <c r="S253" s="58"/>
      <c r="T253" s="58"/>
      <c r="U253" s="58"/>
      <c r="V253" s="58"/>
      <c r="W253" s="58"/>
      <c r="X253" s="58"/>
      <c r="Y253" s="58"/>
      <c r="Z253" s="58"/>
    </row>
    <row r="254" spans="1:26" ht="15.75" customHeight="1" x14ac:dyDescent="0.2">
      <c r="A254" s="23"/>
      <c r="B254" s="23"/>
      <c r="C254" s="23"/>
      <c r="D254" s="58"/>
      <c r="E254" s="66"/>
      <c r="F254" s="250"/>
      <c r="G254" s="250"/>
      <c r="H254" s="232"/>
      <c r="I254" s="233">
        <f t="shared" si="6"/>
        <v>0</v>
      </c>
      <c r="J254" s="84"/>
      <c r="K254" s="251" t="s">
        <v>860</v>
      </c>
      <c r="L254" s="252" t="s">
        <v>860</v>
      </c>
      <c r="M254" s="252" t="s">
        <v>860</v>
      </c>
      <c r="N254" s="58"/>
      <c r="O254" s="58"/>
      <c r="P254" s="58"/>
      <c r="Q254" s="58"/>
      <c r="R254" s="58"/>
      <c r="S254" s="58"/>
      <c r="T254" s="58"/>
      <c r="U254" s="58"/>
      <c r="V254" s="58"/>
      <c r="W254" s="58"/>
      <c r="X254" s="58"/>
      <c r="Y254" s="58"/>
      <c r="Z254" s="58"/>
    </row>
    <row r="255" spans="1:26" ht="15.75" customHeight="1" x14ac:dyDescent="0.2">
      <c r="A255" s="23"/>
      <c r="B255" s="23"/>
      <c r="C255" s="23"/>
      <c r="D255" s="58"/>
      <c r="E255" s="66"/>
      <c r="F255" s="250"/>
      <c r="G255" s="250"/>
      <c r="H255" s="232"/>
      <c r="I255" s="233">
        <f t="shared" si="6"/>
        <v>0</v>
      </c>
      <c r="J255" s="84"/>
      <c r="K255" s="251" t="s">
        <v>860</v>
      </c>
      <c r="L255" s="252" t="s">
        <v>860</v>
      </c>
      <c r="M255" s="252" t="s">
        <v>860</v>
      </c>
      <c r="N255" s="58"/>
      <c r="O255" s="58"/>
      <c r="P255" s="58"/>
      <c r="Q255" s="58"/>
      <c r="R255" s="58"/>
      <c r="S255" s="58"/>
      <c r="T255" s="58"/>
      <c r="U255" s="58"/>
      <c r="V255" s="58"/>
      <c r="W255" s="58"/>
      <c r="X255" s="58"/>
      <c r="Y255" s="58"/>
      <c r="Z255" s="58"/>
    </row>
    <row r="256" spans="1:26" ht="15.75" customHeight="1" x14ac:dyDescent="0.2">
      <c r="A256" s="23"/>
      <c r="B256" s="23"/>
      <c r="C256" s="23"/>
      <c r="D256" s="58"/>
      <c r="E256" s="66"/>
      <c r="F256" s="250"/>
      <c r="G256" s="250"/>
      <c r="H256" s="232"/>
      <c r="I256" s="233">
        <f t="shared" si="6"/>
        <v>0</v>
      </c>
      <c r="J256" s="84"/>
      <c r="K256" s="251" t="s">
        <v>860</v>
      </c>
      <c r="L256" s="252" t="s">
        <v>860</v>
      </c>
      <c r="M256" s="252" t="s">
        <v>860</v>
      </c>
      <c r="N256" s="58"/>
      <c r="O256" s="58"/>
      <c r="P256" s="58"/>
      <c r="Q256" s="58"/>
      <c r="R256" s="58"/>
      <c r="S256" s="58"/>
      <c r="T256" s="58"/>
      <c r="U256" s="58"/>
      <c r="V256" s="58"/>
      <c r="W256" s="58"/>
      <c r="X256" s="58"/>
      <c r="Y256" s="58"/>
      <c r="Z256" s="58"/>
    </row>
    <row r="257" spans="1:26" ht="15.75" customHeight="1" x14ac:dyDescent="0.2">
      <c r="A257" s="23"/>
      <c r="B257" s="23"/>
      <c r="C257" s="23"/>
      <c r="D257" s="58"/>
      <c r="E257" s="66"/>
      <c r="F257" s="250"/>
      <c r="G257" s="250"/>
      <c r="H257" s="232"/>
      <c r="I257" s="233">
        <f t="shared" si="6"/>
        <v>0</v>
      </c>
      <c r="J257" s="84"/>
      <c r="K257" s="251" t="s">
        <v>860</v>
      </c>
      <c r="L257" s="252" t="s">
        <v>860</v>
      </c>
      <c r="M257" s="252" t="s">
        <v>860</v>
      </c>
      <c r="N257" s="58"/>
      <c r="O257" s="58"/>
      <c r="P257" s="58"/>
      <c r="Q257" s="58"/>
      <c r="R257" s="58"/>
      <c r="S257" s="58"/>
      <c r="T257" s="58"/>
      <c r="U257" s="58"/>
      <c r="V257" s="58"/>
      <c r="W257" s="58"/>
      <c r="X257" s="58"/>
      <c r="Y257" s="58"/>
      <c r="Z257" s="58"/>
    </row>
    <row r="258" spans="1:26" ht="15.75" customHeight="1" x14ac:dyDescent="0.2">
      <c r="A258" s="23"/>
      <c r="B258" s="23"/>
      <c r="C258" s="23"/>
      <c r="D258" s="58"/>
      <c r="E258" s="66"/>
      <c r="F258" s="250"/>
      <c r="G258" s="250"/>
      <c r="H258" s="232"/>
      <c r="I258" s="233">
        <f t="shared" si="6"/>
        <v>0</v>
      </c>
      <c r="J258" s="84"/>
      <c r="K258" s="251" t="s">
        <v>860</v>
      </c>
      <c r="L258" s="252" t="s">
        <v>860</v>
      </c>
      <c r="M258" s="252" t="s">
        <v>860</v>
      </c>
      <c r="N258" s="58"/>
      <c r="O258" s="58"/>
      <c r="P258" s="58"/>
      <c r="Q258" s="58"/>
      <c r="R258" s="58"/>
      <c r="S258" s="58"/>
      <c r="T258" s="58"/>
      <c r="U258" s="58"/>
      <c r="V258" s="58"/>
      <c r="W258" s="58"/>
      <c r="X258" s="58"/>
      <c r="Y258" s="58"/>
      <c r="Z258" s="58"/>
    </row>
    <row r="259" spans="1:26" ht="15.75" customHeight="1" x14ac:dyDescent="0.2">
      <c r="A259" s="23"/>
      <c r="B259" s="23"/>
      <c r="C259" s="23"/>
      <c r="D259" s="58"/>
      <c r="E259" s="66"/>
      <c r="F259" s="250"/>
      <c r="G259" s="250"/>
      <c r="H259" s="232"/>
      <c r="I259" s="233">
        <f t="shared" si="6"/>
        <v>0</v>
      </c>
      <c r="J259" s="84"/>
      <c r="K259" s="251" t="s">
        <v>860</v>
      </c>
      <c r="L259" s="252" t="s">
        <v>860</v>
      </c>
      <c r="M259" s="252" t="s">
        <v>860</v>
      </c>
      <c r="N259" s="58"/>
      <c r="O259" s="58"/>
      <c r="P259" s="58"/>
      <c r="Q259" s="58"/>
      <c r="R259" s="58"/>
      <c r="S259" s="58"/>
      <c r="T259" s="58"/>
      <c r="U259" s="58"/>
      <c r="V259" s="58"/>
      <c r="W259" s="58"/>
      <c r="X259" s="58"/>
      <c r="Y259" s="58"/>
      <c r="Z259" s="58"/>
    </row>
    <row r="260" spans="1:26" ht="15.75" customHeight="1" x14ac:dyDescent="0.2">
      <c r="A260" s="23"/>
      <c r="B260" s="23"/>
      <c r="C260" s="23"/>
      <c r="D260" s="58"/>
      <c r="E260" s="66"/>
      <c r="F260" s="250"/>
      <c r="G260" s="250"/>
      <c r="H260" s="232"/>
      <c r="I260" s="233">
        <f t="shared" si="6"/>
        <v>0</v>
      </c>
      <c r="J260" s="84"/>
      <c r="K260" s="251" t="s">
        <v>860</v>
      </c>
      <c r="L260" s="252" t="s">
        <v>860</v>
      </c>
      <c r="M260" s="252" t="s">
        <v>860</v>
      </c>
      <c r="N260" s="58"/>
      <c r="O260" s="58"/>
      <c r="P260" s="58"/>
      <c r="Q260" s="58"/>
      <c r="R260" s="58"/>
      <c r="S260" s="58"/>
      <c r="T260" s="58"/>
      <c r="U260" s="58"/>
      <c r="V260" s="58"/>
      <c r="W260" s="58"/>
      <c r="X260" s="58"/>
      <c r="Y260" s="58"/>
      <c r="Z260" s="58"/>
    </row>
    <row r="261" spans="1:26" ht="15.75" customHeight="1" x14ac:dyDescent="0.2">
      <c r="A261" s="23"/>
      <c r="B261" s="23"/>
      <c r="C261" s="23"/>
      <c r="D261" s="58"/>
      <c r="E261" s="66"/>
      <c r="F261" s="250"/>
      <c r="G261" s="250"/>
      <c r="H261" s="232"/>
      <c r="I261" s="233">
        <f t="shared" si="6"/>
        <v>0</v>
      </c>
      <c r="J261" s="84"/>
      <c r="K261" s="251" t="s">
        <v>860</v>
      </c>
      <c r="L261" s="252" t="s">
        <v>860</v>
      </c>
      <c r="M261" s="252" t="s">
        <v>860</v>
      </c>
      <c r="N261" s="58"/>
      <c r="O261" s="58"/>
      <c r="P261" s="58"/>
      <c r="Q261" s="58"/>
      <c r="R261" s="58"/>
      <c r="S261" s="58"/>
      <c r="T261" s="58"/>
      <c r="U261" s="58"/>
      <c r="V261" s="58"/>
      <c r="W261" s="58"/>
      <c r="X261" s="58"/>
      <c r="Y261" s="58"/>
      <c r="Z261" s="58"/>
    </row>
    <row r="262" spans="1:26" ht="15.75" customHeight="1" x14ac:dyDescent="0.2">
      <c r="A262" s="23"/>
      <c r="B262" s="23"/>
      <c r="C262" s="23"/>
      <c r="D262" s="58"/>
      <c r="E262" s="66"/>
      <c r="F262" s="250"/>
      <c r="G262" s="250"/>
      <c r="H262" s="232"/>
      <c r="I262" s="233">
        <f t="shared" si="6"/>
        <v>0</v>
      </c>
      <c r="J262" s="84"/>
      <c r="K262" s="251" t="s">
        <v>860</v>
      </c>
      <c r="L262" s="252" t="s">
        <v>860</v>
      </c>
      <c r="M262" s="252" t="s">
        <v>860</v>
      </c>
      <c r="N262" s="58"/>
      <c r="O262" s="58"/>
      <c r="P262" s="58"/>
      <c r="Q262" s="58"/>
      <c r="R262" s="58"/>
      <c r="S262" s="58"/>
      <c r="T262" s="58"/>
      <c r="U262" s="58"/>
      <c r="V262" s="58"/>
      <c r="W262" s="58"/>
      <c r="X262" s="58"/>
      <c r="Y262" s="58"/>
      <c r="Z262" s="58"/>
    </row>
    <row r="263" spans="1:26" ht="15.75" customHeight="1" x14ac:dyDescent="0.2">
      <c r="A263" s="23"/>
      <c r="B263" s="23"/>
      <c r="C263" s="23"/>
      <c r="D263" s="58"/>
      <c r="E263" s="66"/>
      <c r="F263" s="250"/>
      <c r="G263" s="250"/>
      <c r="H263" s="232"/>
      <c r="I263" s="233">
        <f t="shared" si="6"/>
        <v>0</v>
      </c>
      <c r="J263" s="84"/>
      <c r="K263" s="251" t="s">
        <v>860</v>
      </c>
      <c r="L263" s="252" t="s">
        <v>860</v>
      </c>
      <c r="M263" s="252" t="s">
        <v>860</v>
      </c>
      <c r="N263" s="58"/>
      <c r="O263" s="58"/>
      <c r="P263" s="58"/>
      <c r="Q263" s="58"/>
      <c r="R263" s="58"/>
      <c r="S263" s="58"/>
      <c r="T263" s="58"/>
      <c r="U263" s="58"/>
      <c r="V263" s="58"/>
      <c r="W263" s="58"/>
      <c r="X263" s="58"/>
      <c r="Y263" s="58"/>
      <c r="Z263" s="58"/>
    </row>
    <row r="264" spans="1:26" ht="15.75" customHeight="1" x14ac:dyDescent="0.2">
      <c r="A264" s="23"/>
      <c r="B264" s="23"/>
      <c r="C264" s="23"/>
      <c r="D264" s="58"/>
      <c r="E264" s="66"/>
      <c r="F264" s="250"/>
      <c r="G264" s="250"/>
      <c r="H264" s="232"/>
      <c r="I264" s="233">
        <f t="shared" si="6"/>
        <v>0</v>
      </c>
      <c r="J264" s="84"/>
      <c r="K264" s="251" t="s">
        <v>860</v>
      </c>
      <c r="L264" s="252" t="s">
        <v>860</v>
      </c>
      <c r="M264" s="252" t="s">
        <v>860</v>
      </c>
      <c r="N264" s="58"/>
      <c r="O264" s="58"/>
      <c r="P264" s="58"/>
      <c r="Q264" s="58"/>
      <c r="R264" s="58"/>
      <c r="S264" s="58"/>
      <c r="T264" s="58"/>
      <c r="U264" s="58"/>
      <c r="V264" s="58"/>
      <c r="W264" s="58"/>
      <c r="X264" s="58"/>
      <c r="Y264" s="58"/>
      <c r="Z264" s="58"/>
    </row>
    <row r="265" spans="1:26" ht="15.75" customHeight="1" x14ac:dyDescent="0.2">
      <c r="A265" s="23"/>
      <c r="B265" s="23"/>
      <c r="C265" s="23"/>
      <c r="D265" s="58"/>
      <c r="E265" s="66"/>
      <c r="F265" s="250"/>
      <c r="G265" s="250"/>
      <c r="H265" s="232"/>
      <c r="I265" s="233">
        <f t="shared" si="6"/>
        <v>0</v>
      </c>
      <c r="J265" s="84"/>
      <c r="K265" s="251" t="s">
        <v>860</v>
      </c>
      <c r="L265" s="252" t="s">
        <v>860</v>
      </c>
      <c r="M265" s="252" t="s">
        <v>860</v>
      </c>
      <c r="N265" s="58"/>
      <c r="O265" s="58"/>
      <c r="P265" s="58"/>
      <c r="Q265" s="58"/>
      <c r="R265" s="58"/>
      <c r="S265" s="58"/>
      <c r="T265" s="58"/>
      <c r="U265" s="58"/>
      <c r="V265" s="58"/>
      <c r="W265" s="58"/>
      <c r="X265" s="58"/>
      <c r="Y265" s="58"/>
      <c r="Z265" s="58"/>
    </row>
    <row r="266" spans="1:26" ht="15.75" customHeight="1" x14ac:dyDescent="0.2">
      <c r="A266" s="23"/>
      <c r="B266" s="23"/>
      <c r="C266" s="23"/>
      <c r="D266" s="58"/>
      <c r="E266" s="66"/>
      <c r="F266" s="250"/>
      <c r="G266" s="250"/>
      <c r="H266" s="232"/>
      <c r="I266" s="233">
        <f t="shared" si="6"/>
        <v>0</v>
      </c>
      <c r="J266" s="84"/>
      <c r="K266" s="251" t="s">
        <v>860</v>
      </c>
      <c r="L266" s="252" t="s">
        <v>860</v>
      </c>
      <c r="M266" s="252" t="s">
        <v>860</v>
      </c>
      <c r="N266" s="58"/>
      <c r="O266" s="58"/>
      <c r="P266" s="58"/>
      <c r="Q266" s="58"/>
      <c r="R266" s="58"/>
      <c r="S266" s="58"/>
      <c r="T266" s="58"/>
      <c r="U266" s="58"/>
      <c r="V266" s="58"/>
      <c r="W266" s="58"/>
      <c r="X266" s="58"/>
      <c r="Y266" s="58"/>
      <c r="Z266" s="58"/>
    </row>
    <row r="267" spans="1:26" ht="15.75" customHeight="1" x14ac:dyDescent="0.2">
      <c r="A267" s="23"/>
      <c r="B267" s="23"/>
      <c r="C267" s="23"/>
      <c r="D267" s="58"/>
      <c r="E267" s="66"/>
      <c r="F267" s="250"/>
      <c r="G267" s="250"/>
      <c r="H267" s="232"/>
      <c r="I267" s="233">
        <f t="shared" si="6"/>
        <v>0</v>
      </c>
      <c r="J267" s="84"/>
      <c r="K267" s="253" t="s">
        <v>860</v>
      </c>
      <c r="L267" s="254" t="s">
        <v>860</v>
      </c>
      <c r="M267" s="254" t="s">
        <v>860</v>
      </c>
      <c r="N267" s="58"/>
      <c r="O267" s="58"/>
      <c r="P267" s="58"/>
      <c r="Q267" s="58"/>
      <c r="R267" s="58"/>
      <c r="S267" s="58"/>
      <c r="T267" s="58"/>
      <c r="U267" s="58"/>
      <c r="V267" s="58"/>
      <c r="W267" s="58"/>
      <c r="X267" s="58"/>
      <c r="Y267" s="58"/>
      <c r="Z267" s="58"/>
    </row>
    <row r="268" spans="1:26" ht="15.75" customHeight="1" x14ac:dyDescent="0.2">
      <c r="A268" s="23"/>
      <c r="B268" s="23"/>
      <c r="C268" s="23"/>
      <c r="D268" s="58"/>
      <c r="E268" s="66"/>
      <c r="F268" s="250"/>
      <c r="G268" s="250"/>
      <c r="H268" s="232"/>
      <c r="I268" s="233">
        <f t="shared" si="6"/>
        <v>0</v>
      </c>
      <c r="J268" s="84"/>
      <c r="K268" s="253" t="s">
        <v>860</v>
      </c>
      <c r="L268" s="254" t="s">
        <v>860</v>
      </c>
      <c r="M268" s="254" t="s">
        <v>860</v>
      </c>
      <c r="N268" s="58"/>
      <c r="O268" s="58"/>
      <c r="P268" s="58"/>
      <c r="Q268" s="58"/>
      <c r="R268" s="58"/>
      <c r="S268" s="58"/>
      <c r="T268" s="58"/>
      <c r="U268" s="58"/>
      <c r="V268" s="58"/>
      <c r="W268" s="58"/>
      <c r="X268" s="58"/>
      <c r="Y268" s="58"/>
      <c r="Z268" s="58"/>
    </row>
    <row r="269" spans="1:26" ht="15.75" customHeight="1" x14ac:dyDescent="0.2">
      <c r="A269" s="23"/>
      <c r="B269" s="23"/>
      <c r="C269" s="23"/>
      <c r="D269" s="58"/>
      <c r="E269" s="66"/>
      <c r="F269" s="250"/>
      <c r="G269" s="250"/>
      <c r="H269" s="232"/>
      <c r="I269" s="233">
        <f t="shared" si="6"/>
        <v>0</v>
      </c>
      <c r="J269" s="84"/>
      <c r="K269" s="253" t="s">
        <v>860</v>
      </c>
      <c r="L269" s="254" t="s">
        <v>860</v>
      </c>
      <c r="M269" s="254" t="s">
        <v>860</v>
      </c>
      <c r="N269" s="58"/>
      <c r="O269" s="58"/>
      <c r="P269" s="58"/>
      <c r="Q269" s="58"/>
      <c r="R269" s="58"/>
      <c r="S269" s="58"/>
      <c r="T269" s="58"/>
      <c r="U269" s="58"/>
      <c r="V269" s="58"/>
      <c r="W269" s="58"/>
      <c r="X269" s="58"/>
      <c r="Y269" s="58"/>
      <c r="Z269" s="58"/>
    </row>
    <row r="270" spans="1:26" ht="15.75" customHeight="1" x14ac:dyDescent="0.2">
      <c r="A270" s="23"/>
      <c r="B270" s="23"/>
      <c r="C270" s="23"/>
      <c r="D270" s="58"/>
      <c r="E270" s="66"/>
      <c r="F270" s="250"/>
      <c r="G270" s="250"/>
      <c r="H270" s="232"/>
      <c r="I270" s="233">
        <f t="shared" si="6"/>
        <v>0</v>
      </c>
      <c r="J270" s="84"/>
      <c r="K270" s="253" t="s">
        <v>860</v>
      </c>
      <c r="L270" s="254" t="s">
        <v>860</v>
      </c>
      <c r="M270" s="254" t="s">
        <v>860</v>
      </c>
      <c r="N270" s="58"/>
      <c r="O270" s="58"/>
      <c r="P270" s="58"/>
      <c r="Q270" s="58"/>
      <c r="R270" s="58"/>
      <c r="S270" s="58"/>
      <c r="T270" s="58"/>
      <c r="U270" s="58"/>
      <c r="V270" s="58"/>
      <c r="W270" s="58"/>
      <c r="X270" s="58"/>
      <c r="Y270" s="58"/>
      <c r="Z270" s="58"/>
    </row>
    <row r="271" spans="1:26" ht="15.75" customHeight="1" x14ac:dyDescent="0.2">
      <c r="A271" s="23"/>
      <c r="B271" s="23"/>
      <c r="C271" s="23"/>
      <c r="D271" s="58"/>
      <c r="E271" s="66"/>
      <c r="F271" s="250"/>
      <c r="G271" s="250"/>
      <c r="H271" s="232"/>
      <c r="I271" s="233">
        <f t="shared" si="6"/>
        <v>0</v>
      </c>
      <c r="J271" s="84"/>
      <c r="K271" s="253" t="s">
        <v>860</v>
      </c>
      <c r="L271" s="254" t="s">
        <v>860</v>
      </c>
      <c r="M271" s="254" t="s">
        <v>860</v>
      </c>
      <c r="N271" s="58"/>
      <c r="O271" s="58"/>
      <c r="P271" s="58"/>
      <c r="Q271" s="58"/>
      <c r="R271" s="58"/>
      <c r="S271" s="58"/>
      <c r="T271" s="58"/>
      <c r="U271" s="58"/>
      <c r="V271" s="58"/>
      <c r="W271" s="58"/>
      <c r="X271" s="58"/>
      <c r="Y271" s="58"/>
      <c r="Z271" s="58"/>
    </row>
    <row r="272" spans="1:26" ht="15.75" customHeight="1" x14ac:dyDescent="0.2">
      <c r="A272" s="23"/>
      <c r="B272" s="23"/>
      <c r="C272" s="23"/>
      <c r="D272" s="58"/>
      <c r="E272" s="66"/>
      <c r="F272" s="250"/>
      <c r="G272" s="250"/>
      <c r="H272" s="232"/>
      <c r="I272" s="233">
        <f t="shared" si="6"/>
        <v>0</v>
      </c>
      <c r="J272" s="84"/>
      <c r="K272" s="253" t="s">
        <v>860</v>
      </c>
      <c r="L272" s="254" t="s">
        <v>860</v>
      </c>
      <c r="M272" s="254" t="s">
        <v>860</v>
      </c>
      <c r="N272" s="58"/>
      <c r="O272" s="58"/>
      <c r="P272" s="58"/>
      <c r="Q272" s="58"/>
      <c r="R272" s="58"/>
      <c r="S272" s="58"/>
      <c r="T272" s="58"/>
      <c r="U272" s="58"/>
      <c r="V272" s="58"/>
      <c r="W272" s="58"/>
      <c r="X272" s="58"/>
      <c r="Y272" s="58"/>
      <c r="Z272" s="58"/>
    </row>
    <row r="273" spans="1:26" ht="15.75" customHeight="1" x14ac:dyDescent="0.2">
      <c r="A273" s="23"/>
      <c r="B273" s="23"/>
      <c r="C273" s="23"/>
      <c r="D273" s="58"/>
      <c r="E273" s="66"/>
      <c r="F273" s="250"/>
      <c r="G273" s="250"/>
      <c r="H273" s="232"/>
      <c r="I273" s="233">
        <f t="shared" si="6"/>
        <v>0</v>
      </c>
      <c r="J273" s="84"/>
      <c r="K273" s="253" t="s">
        <v>860</v>
      </c>
      <c r="L273" s="254" t="s">
        <v>860</v>
      </c>
      <c r="M273" s="254" t="s">
        <v>860</v>
      </c>
      <c r="N273" s="58"/>
      <c r="O273" s="58"/>
      <c r="P273" s="58"/>
      <c r="Q273" s="58"/>
      <c r="R273" s="58"/>
      <c r="S273" s="58"/>
      <c r="T273" s="58"/>
      <c r="U273" s="58"/>
      <c r="V273" s="58"/>
      <c r="W273" s="58"/>
      <c r="X273" s="58"/>
      <c r="Y273" s="58"/>
      <c r="Z273" s="58"/>
    </row>
    <row r="274" spans="1:26" ht="15.75" customHeight="1" x14ac:dyDescent="0.2">
      <c r="A274" s="23"/>
      <c r="B274" s="23"/>
      <c r="C274" s="23"/>
      <c r="D274" s="58"/>
      <c r="E274" s="66"/>
      <c r="F274" s="250"/>
      <c r="G274" s="250"/>
      <c r="H274" s="232"/>
      <c r="I274" s="233">
        <f t="shared" si="6"/>
        <v>0</v>
      </c>
      <c r="J274" s="84"/>
      <c r="K274" s="253" t="s">
        <v>860</v>
      </c>
      <c r="L274" s="254" t="s">
        <v>860</v>
      </c>
      <c r="M274" s="254" t="s">
        <v>860</v>
      </c>
      <c r="N274" s="58"/>
      <c r="O274" s="58"/>
      <c r="P274" s="58"/>
      <c r="Q274" s="58"/>
      <c r="R274" s="58"/>
      <c r="S274" s="58"/>
      <c r="T274" s="58"/>
      <c r="U274" s="58"/>
      <c r="V274" s="58"/>
      <c r="W274" s="58"/>
      <c r="X274" s="58"/>
      <c r="Y274" s="58"/>
      <c r="Z274" s="58"/>
    </row>
    <row r="275" spans="1:26" ht="15.75" customHeight="1" x14ac:dyDescent="0.2">
      <c r="A275" s="23"/>
      <c r="B275" s="23"/>
      <c r="C275" s="23"/>
      <c r="D275" s="58"/>
      <c r="E275" s="66"/>
      <c r="F275" s="250"/>
      <c r="G275" s="250"/>
      <c r="H275" s="232"/>
      <c r="I275" s="233">
        <f t="shared" si="6"/>
        <v>0</v>
      </c>
      <c r="J275" s="84"/>
      <c r="K275" s="253" t="s">
        <v>860</v>
      </c>
      <c r="L275" s="254" t="s">
        <v>860</v>
      </c>
      <c r="M275" s="254" t="s">
        <v>860</v>
      </c>
      <c r="N275" s="58"/>
      <c r="O275" s="58"/>
      <c r="P275" s="58"/>
      <c r="Q275" s="58"/>
      <c r="R275" s="58"/>
      <c r="S275" s="58"/>
      <c r="T275" s="58"/>
      <c r="U275" s="58"/>
      <c r="V275" s="58"/>
      <c r="W275" s="58"/>
      <c r="X275" s="58"/>
      <c r="Y275" s="58"/>
      <c r="Z275" s="58"/>
    </row>
    <row r="276" spans="1:26" ht="15.75" customHeight="1" x14ac:dyDescent="0.2">
      <c r="A276" s="23"/>
      <c r="B276" s="23"/>
      <c r="C276" s="23"/>
      <c r="D276" s="58"/>
      <c r="E276" s="66"/>
      <c r="F276" s="250"/>
      <c r="G276" s="250"/>
      <c r="H276" s="232"/>
      <c r="I276" s="233">
        <f t="shared" si="6"/>
        <v>0</v>
      </c>
      <c r="J276" s="84"/>
      <c r="K276" s="253" t="s">
        <v>860</v>
      </c>
      <c r="L276" s="254" t="s">
        <v>860</v>
      </c>
      <c r="M276" s="254" t="s">
        <v>860</v>
      </c>
      <c r="N276" s="58"/>
      <c r="O276" s="58"/>
      <c r="P276" s="58"/>
      <c r="Q276" s="58"/>
      <c r="R276" s="58"/>
      <c r="S276" s="58"/>
      <c r="T276" s="58"/>
      <c r="U276" s="58"/>
      <c r="V276" s="58"/>
      <c r="W276" s="58"/>
      <c r="X276" s="58"/>
      <c r="Y276" s="58"/>
      <c r="Z276" s="58"/>
    </row>
    <row r="277" spans="1:26" ht="15.75" customHeight="1" x14ac:dyDescent="0.2">
      <c r="A277" s="23"/>
      <c r="B277" s="23"/>
      <c r="C277" s="23"/>
      <c r="D277" s="58"/>
      <c r="E277" s="66"/>
      <c r="F277" s="250"/>
      <c r="G277" s="250"/>
      <c r="H277" s="232"/>
      <c r="I277" s="233">
        <f t="shared" si="6"/>
        <v>0</v>
      </c>
      <c r="J277" s="84"/>
      <c r="K277" s="251" t="s">
        <v>860</v>
      </c>
      <c r="L277" s="252" t="s">
        <v>860</v>
      </c>
      <c r="M277" s="252" t="s">
        <v>860</v>
      </c>
      <c r="N277" s="58"/>
      <c r="O277" s="58"/>
      <c r="P277" s="58"/>
      <c r="Q277" s="58"/>
      <c r="R277" s="58"/>
      <c r="S277" s="58"/>
      <c r="T277" s="58"/>
      <c r="U277" s="58"/>
      <c r="V277" s="58"/>
      <c r="W277" s="58"/>
      <c r="X277" s="58"/>
      <c r="Y277" s="58"/>
      <c r="Z277" s="58"/>
    </row>
    <row r="278" spans="1:26" ht="15.75" customHeight="1" x14ac:dyDescent="0.2">
      <c r="A278" s="23"/>
      <c r="B278" s="23"/>
      <c r="C278" s="23"/>
      <c r="D278" s="58"/>
      <c r="E278" s="66"/>
      <c r="F278" s="250"/>
      <c r="G278" s="250"/>
      <c r="H278" s="232"/>
      <c r="I278" s="233">
        <f t="shared" si="6"/>
        <v>0</v>
      </c>
      <c r="J278" s="84"/>
      <c r="K278" s="253" t="s">
        <v>860</v>
      </c>
      <c r="L278" s="254" t="s">
        <v>860</v>
      </c>
      <c r="M278" s="254" t="s">
        <v>860</v>
      </c>
      <c r="N278" s="58"/>
      <c r="O278" s="58"/>
      <c r="P278" s="58"/>
      <c r="Q278" s="58"/>
      <c r="R278" s="58"/>
      <c r="S278" s="58"/>
      <c r="T278" s="58"/>
      <c r="U278" s="58"/>
      <c r="V278" s="58"/>
      <c r="W278" s="58"/>
      <c r="X278" s="58"/>
      <c r="Y278" s="58"/>
      <c r="Z278" s="58"/>
    </row>
    <row r="279" spans="1:26" ht="15.75" customHeight="1" x14ac:dyDescent="0.2">
      <c r="A279" s="23"/>
      <c r="B279" s="23"/>
      <c r="C279" s="23"/>
      <c r="D279" s="58"/>
      <c r="E279" s="66"/>
      <c r="F279" s="250"/>
      <c r="G279" s="250"/>
      <c r="H279" s="232"/>
      <c r="I279" s="233">
        <f t="shared" si="6"/>
        <v>0</v>
      </c>
      <c r="J279" s="84"/>
      <c r="K279" s="253" t="s">
        <v>860</v>
      </c>
      <c r="L279" s="254" t="s">
        <v>860</v>
      </c>
      <c r="M279" s="254" t="s">
        <v>860</v>
      </c>
      <c r="N279" s="58"/>
      <c r="O279" s="58"/>
      <c r="P279" s="58"/>
      <c r="Q279" s="58"/>
      <c r="R279" s="58"/>
      <c r="S279" s="58"/>
      <c r="T279" s="58"/>
      <c r="U279" s="58"/>
      <c r="V279" s="58"/>
      <c r="W279" s="58"/>
      <c r="X279" s="58"/>
      <c r="Y279" s="58"/>
      <c r="Z279" s="58"/>
    </row>
    <row r="280" spans="1:26" ht="15.75" customHeight="1" x14ac:dyDescent="0.2">
      <c r="A280" s="23"/>
      <c r="B280" s="23"/>
      <c r="C280" s="23"/>
      <c r="D280" s="58"/>
      <c r="E280" s="66"/>
      <c r="F280" s="250"/>
      <c r="G280" s="250"/>
      <c r="H280" s="232"/>
      <c r="I280" s="233">
        <f t="shared" si="6"/>
        <v>0</v>
      </c>
      <c r="J280" s="84"/>
      <c r="K280" s="253" t="s">
        <v>860</v>
      </c>
      <c r="L280" s="254" t="s">
        <v>860</v>
      </c>
      <c r="M280" s="254" t="s">
        <v>860</v>
      </c>
      <c r="N280" s="58"/>
      <c r="O280" s="58"/>
      <c r="P280" s="58"/>
      <c r="Q280" s="58"/>
      <c r="R280" s="58"/>
      <c r="S280" s="58"/>
      <c r="T280" s="58"/>
      <c r="U280" s="58"/>
      <c r="V280" s="58"/>
      <c r="W280" s="58"/>
      <c r="X280" s="58"/>
      <c r="Y280" s="58"/>
      <c r="Z280" s="58"/>
    </row>
    <row r="281" spans="1:26" ht="15.75" customHeight="1" x14ac:dyDescent="0.2">
      <c r="A281" s="23"/>
      <c r="B281" s="23"/>
      <c r="C281" s="23"/>
      <c r="D281" s="58"/>
      <c r="E281" s="66"/>
      <c r="F281" s="250"/>
      <c r="G281" s="250"/>
      <c r="H281" s="232"/>
      <c r="I281" s="233">
        <f t="shared" si="6"/>
        <v>0</v>
      </c>
      <c r="J281" s="84"/>
      <c r="K281" s="251" t="s">
        <v>860</v>
      </c>
      <c r="L281" s="252" t="s">
        <v>860</v>
      </c>
      <c r="M281" s="252" t="s">
        <v>860</v>
      </c>
      <c r="N281" s="58"/>
      <c r="O281" s="58"/>
      <c r="P281" s="58"/>
      <c r="Q281" s="58"/>
      <c r="R281" s="58"/>
      <c r="S281" s="58"/>
      <c r="T281" s="58"/>
      <c r="U281" s="58"/>
      <c r="V281" s="58"/>
      <c r="W281" s="58"/>
      <c r="X281" s="58"/>
      <c r="Y281" s="58"/>
      <c r="Z281" s="58"/>
    </row>
    <row r="282" spans="1:26" ht="15.75" customHeight="1" x14ac:dyDescent="0.2">
      <c r="A282" s="23"/>
      <c r="B282" s="23"/>
      <c r="C282" s="23"/>
      <c r="D282" s="58"/>
      <c r="E282" s="66"/>
      <c r="F282" s="250"/>
      <c r="G282" s="250"/>
      <c r="H282" s="232"/>
      <c r="I282" s="233">
        <f t="shared" si="6"/>
        <v>0</v>
      </c>
      <c r="J282" s="84"/>
      <c r="K282" s="251" t="s">
        <v>860</v>
      </c>
      <c r="L282" s="252" t="s">
        <v>860</v>
      </c>
      <c r="M282" s="252" t="s">
        <v>860</v>
      </c>
      <c r="N282" s="58"/>
      <c r="O282" s="58"/>
      <c r="P282" s="58"/>
      <c r="Q282" s="58"/>
      <c r="R282" s="58"/>
      <c r="S282" s="58"/>
      <c r="T282" s="58"/>
      <c r="U282" s="58"/>
      <c r="V282" s="58"/>
      <c r="W282" s="58"/>
      <c r="X282" s="58"/>
      <c r="Y282" s="58"/>
      <c r="Z282" s="58"/>
    </row>
    <row r="283" spans="1:26" ht="15.75" customHeight="1" x14ac:dyDescent="0.2">
      <c r="A283" s="23"/>
      <c r="B283" s="23"/>
      <c r="C283" s="23"/>
      <c r="D283" s="58"/>
      <c r="E283" s="66"/>
      <c r="F283" s="250"/>
      <c r="G283" s="250"/>
      <c r="H283" s="232"/>
      <c r="I283" s="233">
        <f t="shared" si="6"/>
        <v>0</v>
      </c>
      <c r="J283" s="84"/>
      <c r="K283" s="251" t="s">
        <v>860</v>
      </c>
      <c r="L283" s="252" t="s">
        <v>860</v>
      </c>
      <c r="M283" s="252" t="s">
        <v>860</v>
      </c>
      <c r="N283" s="58"/>
      <c r="O283" s="58"/>
      <c r="P283" s="58"/>
      <c r="Q283" s="58"/>
      <c r="R283" s="58"/>
      <c r="S283" s="58"/>
      <c r="T283" s="58"/>
      <c r="U283" s="58"/>
      <c r="V283" s="58"/>
      <c r="W283" s="58"/>
      <c r="X283" s="58"/>
      <c r="Y283" s="58"/>
      <c r="Z283" s="58"/>
    </row>
    <row r="284" spans="1:26" ht="15.75" customHeight="1" x14ac:dyDescent="0.2">
      <c r="A284" s="23"/>
      <c r="B284" s="23"/>
      <c r="C284" s="23"/>
      <c r="D284" s="58"/>
      <c r="E284" s="66"/>
      <c r="F284" s="250"/>
      <c r="G284" s="250"/>
      <c r="H284" s="232"/>
      <c r="I284" s="233">
        <f t="shared" si="6"/>
        <v>0</v>
      </c>
      <c r="J284" s="84"/>
      <c r="K284" s="251" t="s">
        <v>860</v>
      </c>
      <c r="L284" s="252" t="s">
        <v>860</v>
      </c>
      <c r="M284" s="252" t="s">
        <v>860</v>
      </c>
      <c r="N284" s="58"/>
      <c r="O284" s="58"/>
      <c r="P284" s="58"/>
      <c r="Q284" s="58"/>
      <c r="R284" s="58"/>
      <c r="S284" s="58"/>
      <c r="T284" s="58"/>
      <c r="U284" s="58"/>
      <c r="V284" s="58"/>
      <c r="W284" s="58"/>
      <c r="X284" s="58"/>
      <c r="Y284" s="58"/>
      <c r="Z284" s="58"/>
    </row>
    <row r="285" spans="1:26" ht="15.75" customHeight="1" x14ac:dyDescent="0.2">
      <c r="A285" s="23"/>
      <c r="B285" s="23"/>
      <c r="C285" s="23"/>
      <c r="D285" s="58"/>
      <c r="E285" s="66"/>
      <c r="F285" s="250"/>
      <c r="G285" s="250"/>
      <c r="H285" s="232"/>
      <c r="I285" s="233">
        <f t="shared" si="6"/>
        <v>0</v>
      </c>
      <c r="J285" s="84"/>
      <c r="K285" s="251" t="s">
        <v>860</v>
      </c>
      <c r="L285" s="252" t="s">
        <v>860</v>
      </c>
      <c r="M285" s="252" t="s">
        <v>860</v>
      </c>
      <c r="N285" s="58"/>
      <c r="O285" s="58"/>
      <c r="P285" s="58"/>
      <c r="Q285" s="58"/>
      <c r="R285" s="58"/>
      <c r="S285" s="58"/>
      <c r="T285" s="58"/>
      <c r="U285" s="58"/>
      <c r="V285" s="58"/>
      <c r="W285" s="58"/>
      <c r="X285" s="58"/>
      <c r="Y285" s="58"/>
      <c r="Z285" s="58"/>
    </row>
    <row r="286" spans="1:26" ht="15.75" customHeight="1" x14ac:dyDescent="0.2">
      <c r="A286" s="23"/>
      <c r="B286" s="23"/>
      <c r="C286" s="23"/>
      <c r="D286" s="58"/>
      <c r="E286" s="66"/>
      <c r="F286" s="250"/>
      <c r="G286" s="250"/>
      <c r="H286" s="232"/>
      <c r="I286" s="233">
        <f t="shared" si="6"/>
        <v>0</v>
      </c>
      <c r="J286" s="84"/>
      <c r="K286" s="251" t="s">
        <v>860</v>
      </c>
      <c r="L286" s="252" t="s">
        <v>860</v>
      </c>
      <c r="M286" s="252" t="s">
        <v>860</v>
      </c>
      <c r="N286" s="58"/>
      <c r="O286" s="58"/>
      <c r="P286" s="58"/>
      <c r="Q286" s="58"/>
      <c r="R286" s="58"/>
      <c r="S286" s="58"/>
      <c r="T286" s="58"/>
      <c r="U286" s="58"/>
      <c r="V286" s="58"/>
      <c r="W286" s="58"/>
      <c r="X286" s="58"/>
      <c r="Y286" s="58"/>
      <c r="Z286" s="58"/>
    </row>
    <row r="287" spans="1:26" ht="15.75" customHeight="1" x14ac:dyDescent="0.2">
      <c r="A287" s="23"/>
      <c r="B287" s="23"/>
      <c r="C287" s="23"/>
      <c r="D287" s="58"/>
      <c r="E287" s="66"/>
      <c r="F287" s="250"/>
      <c r="G287" s="250"/>
      <c r="H287" s="232"/>
      <c r="I287" s="233">
        <f t="shared" si="6"/>
        <v>0</v>
      </c>
      <c r="J287" s="84"/>
      <c r="K287" s="251" t="s">
        <v>860</v>
      </c>
      <c r="L287" s="252" t="s">
        <v>860</v>
      </c>
      <c r="M287" s="252" t="s">
        <v>860</v>
      </c>
      <c r="N287" s="58"/>
      <c r="O287" s="58"/>
      <c r="P287" s="58"/>
      <c r="Q287" s="58"/>
      <c r="R287" s="58"/>
      <c r="S287" s="58"/>
      <c r="T287" s="58"/>
      <c r="U287" s="58"/>
      <c r="V287" s="58"/>
      <c r="W287" s="58"/>
      <c r="X287" s="58"/>
      <c r="Y287" s="58"/>
      <c r="Z287" s="58"/>
    </row>
    <row r="288" spans="1:26" ht="15.75" customHeight="1" x14ac:dyDescent="0.2">
      <c r="A288" s="23"/>
      <c r="B288" s="23"/>
      <c r="C288" s="23"/>
      <c r="D288" s="58"/>
      <c r="E288" s="66"/>
      <c r="F288" s="250"/>
      <c r="G288" s="250"/>
      <c r="H288" s="232"/>
      <c r="I288" s="233">
        <f t="shared" si="6"/>
        <v>0</v>
      </c>
      <c r="J288" s="84"/>
      <c r="K288" s="251" t="s">
        <v>860</v>
      </c>
      <c r="L288" s="252" t="s">
        <v>860</v>
      </c>
      <c r="M288" s="252" t="s">
        <v>860</v>
      </c>
      <c r="N288" s="58"/>
      <c r="O288" s="58"/>
      <c r="P288" s="58"/>
      <c r="Q288" s="58"/>
      <c r="R288" s="58"/>
      <c r="S288" s="58"/>
      <c r="T288" s="58"/>
      <c r="U288" s="58"/>
      <c r="V288" s="58"/>
      <c r="W288" s="58"/>
      <c r="X288" s="58"/>
      <c r="Y288" s="58"/>
      <c r="Z288" s="58"/>
    </row>
    <row r="289" spans="1:26" ht="15.75" customHeight="1" x14ac:dyDescent="0.2">
      <c r="A289" s="23"/>
      <c r="B289" s="23"/>
      <c r="C289" s="23"/>
      <c r="D289" s="58"/>
      <c r="E289" s="66"/>
      <c r="F289" s="250"/>
      <c r="G289" s="250"/>
      <c r="H289" s="232"/>
      <c r="I289" s="233">
        <f t="shared" si="6"/>
        <v>0</v>
      </c>
      <c r="J289" s="84"/>
      <c r="K289" s="251" t="s">
        <v>860</v>
      </c>
      <c r="L289" s="252" t="s">
        <v>860</v>
      </c>
      <c r="M289" s="252" t="s">
        <v>860</v>
      </c>
      <c r="N289" s="58"/>
      <c r="O289" s="58"/>
      <c r="P289" s="58"/>
      <c r="Q289" s="58"/>
      <c r="R289" s="58"/>
      <c r="S289" s="58"/>
      <c r="T289" s="58"/>
      <c r="U289" s="58"/>
      <c r="V289" s="58"/>
      <c r="W289" s="58"/>
      <c r="X289" s="58"/>
      <c r="Y289" s="58"/>
      <c r="Z289" s="58"/>
    </row>
    <row r="290" spans="1:26" ht="15.75" customHeight="1" x14ac:dyDescent="0.2">
      <c r="A290" s="23"/>
      <c r="B290" s="23"/>
      <c r="C290" s="23"/>
      <c r="D290" s="58"/>
      <c r="E290" s="66"/>
      <c r="F290" s="250"/>
      <c r="G290" s="250"/>
      <c r="H290" s="232"/>
      <c r="I290" s="233">
        <f t="shared" si="6"/>
        <v>0</v>
      </c>
      <c r="J290" s="84"/>
      <c r="K290" s="251" t="s">
        <v>860</v>
      </c>
      <c r="L290" s="252" t="s">
        <v>860</v>
      </c>
      <c r="M290" s="252" t="s">
        <v>860</v>
      </c>
      <c r="N290" s="58"/>
      <c r="O290" s="58"/>
      <c r="P290" s="58"/>
      <c r="Q290" s="58"/>
      <c r="R290" s="58"/>
      <c r="S290" s="58"/>
      <c r="T290" s="58"/>
      <c r="U290" s="58"/>
      <c r="V290" s="58"/>
      <c r="W290" s="58"/>
      <c r="X290" s="58"/>
      <c r="Y290" s="58"/>
      <c r="Z290" s="58"/>
    </row>
    <row r="291" spans="1:26" ht="15.75" customHeight="1" x14ac:dyDescent="0.2">
      <c r="A291" s="23"/>
      <c r="B291" s="23"/>
      <c r="C291" s="23"/>
      <c r="D291" s="58"/>
      <c r="E291" s="66"/>
      <c r="F291" s="250"/>
      <c r="G291" s="250"/>
      <c r="H291" s="232"/>
      <c r="I291" s="233">
        <f t="shared" si="6"/>
        <v>0</v>
      </c>
      <c r="J291" s="84"/>
      <c r="K291" s="251" t="s">
        <v>860</v>
      </c>
      <c r="L291" s="252" t="s">
        <v>860</v>
      </c>
      <c r="M291" s="252" t="s">
        <v>860</v>
      </c>
      <c r="N291" s="58"/>
      <c r="O291" s="58"/>
      <c r="P291" s="58"/>
      <c r="Q291" s="58"/>
      <c r="R291" s="58"/>
      <c r="S291" s="58"/>
      <c r="T291" s="58"/>
      <c r="U291" s="58"/>
      <c r="V291" s="58"/>
      <c r="W291" s="58"/>
      <c r="X291" s="58"/>
      <c r="Y291" s="58"/>
      <c r="Z291" s="58"/>
    </row>
    <row r="292" spans="1:26" ht="15.75" customHeight="1" x14ac:dyDescent="0.2">
      <c r="A292" s="23"/>
      <c r="B292" s="23"/>
      <c r="C292" s="23"/>
      <c r="D292" s="58"/>
      <c r="E292" s="66"/>
      <c r="F292" s="250"/>
      <c r="G292" s="250"/>
      <c r="H292" s="232"/>
      <c r="I292" s="233">
        <f t="shared" si="6"/>
        <v>0</v>
      </c>
      <c r="J292" s="84"/>
      <c r="K292" s="251" t="s">
        <v>860</v>
      </c>
      <c r="L292" s="252" t="s">
        <v>860</v>
      </c>
      <c r="M292" s="252" t="s">
        <v>860</v>
      </c>
      <c r="N292" s="58"/>
      <c r="O292" s="58"/>
      <c r="P292" s="58"/>
      <c r="Q292" s="58"/>
      <c r="R292" s="58"/>
      <c r="S292" s="58"/>
      <c r="T292" s="58"/>
      <c r="U292" s="58"/>
      <c r="V292" s="58"/>
      <c r="W292" s="58"/>
      <c r="X292" s="58"/>
      <c r="Y292" s="58"/>
      <c r="Z292" s="58"/>
    </row>
    <row r="293" spans="1:26" ht="15.75" customHeight="1" x14ac:dyDescent="0.2">
      <c r="A293" s="23"/>
      <c r="B293" s="23"/>
      <c r="C293" s="23"/>
      <c r="D293" s="58"/>
      <c r="E293" s="66"/>
      <c r="F293" s="250"/>
      <c r="G293" s="250"/>
      <c r="H293" s="232"/>
      <c r="I293" s="233">
        <f t="shared" si="6"/>
        <v>0</v>
      </c>
      <c r="J293" s="84"/>
      <c r="K293" s="251" t="s">
        <v>860</v>
      </c>
      <c r="L293" s="252" t="s">
        <v>860</v>
      </c>
      <c r="M293" s="252" t="s">
        <v>860</v>
      </c>
      <c r="N293" s="58"/>
      <c r="O293" s="58"/>
      <c r="P293" s="58"/>
      <c r="Q293" s="58"/>
      <c r="R293" s="58"/>
      <c r="S293" s="58"/>
      <c r="T293" s="58"/>
      <c r="U293" s="58"/>
      <c r="V293" s="58"/>
      <c r="W293" s="58"/>
      <c r="X293" s="58"/>
      <c r="Y293" s="58"/>
      <c r="Z293" s="58"/>
    </row>
    <row r="294" spans="1:26" ht="15.75" customHeight="1" x14ac:dyDescent="0.2">
      <c r="A294" s="23"/>
      <c r="B294" s="23"/>
      <c r="C294" s="23"/>
      <c r="D294" s="58"/>
      <c r="E294" s="66"/>
      <c r="F294" s="250"/>
      <c r="G294" s="250"/>
      <c r="H294" s="232"/>
      <c r="I294" s="233">
        <f t="shared" si="6"/>
        <v>0</v>
      </c>
      <c r="J294" s="84"/>
      <c r="K294" s="251" t="s">
        <v>860</v>
      </c>
      <c r="L294" s="252" t="s">
        <v>860</v>
      </c>
      <c r="M294" s="252" t="s">
        <v>860</v>
      </c>
      <c r="N294" s="58"/>
      <c r="O294" s="58"/>
      <c r="P294" s="58"/>
      <c r="Q294" s="58"/>
      <c r="R294" s="58"/>
      <c r="S294" s="58"/>
      <c r="T294" s="58"/>
      <c r="U294" s="58"/>
      <c r="V294" s="58"/>
      <c r="W294" s="58"/>
      <c r="X294" s="58"/>
      <c r="Y294" s="58"/>
      <c r="Z294" s="58"/>
    </row>
    <row r="295" spans="1:26" ht="15.75" customHeight="1" x14ac:dyDescent="0.2">
      <c r="A295" s="23"/>
      <c r="B295" s="23"/>
      <c r="C295" s="23"/>
      <c r="D295" s="58"/>
      <c r="E295" s="66"/>
      <c r="F295" s="250"/>
      <c r="G295" s="250"/>
      <c r="H295" s="232"/>
      <c r="I295" s="233">
        <f t="shared" si="6"/>
        <v>0</v>
      </c>
      <c r="J295" s="84"/>
      <c r="K295" s="251" t="s">
        <v>860</v>
      </c>
      <c r="L295" s="252" t="s">
        <v>860</v>
      </c>
      <c r="M295" s="252" t="s">
        <v>860</v>
      </c>
      <c r="N295" s="58"/>
      <c r="O295" s="58"/>
      <c r="P295" s="58"/>
      <c r="Q295" s="58"/>
      <c r="R295" s="58"/>
      <c r="S295" s="58"/>
      <c r="T295" s="58"/>
      <c r="U295" s="58"/>
      <c r="V295" s="58"/>
      <c r="W295" s="58"/>
      <c r="X295" s="58"/>
      <c r="Y295" s="58"/>
      <c r="Z295" s="58"/>
    </row>
    <row r="296" spans="1:26" ht="15.75" customHeight="1" x14ac:dyDescent="0.2">
      <c r="A296" s="23"/>
      <c r="B296" s="23"/>
      <c r="C296" s="23"/>
      <c r="D296" s="58"/>
      <c r="E296" s="66"/>
      <c r="F296" s="250"/>
      <c r="G296" s="250"/>
      <c r="H296" s="232"/>
      <c r="I296" s="233">
        <f t="shared" si="6"/>
        <v>0</v>
      </c>
      <c r="J296" s="84"/>
      <c r="K296" s="251" t="s">
        <v>860</v>
      </c>
      <c r="L296" s="252" t="s">
        <v>860</v>
      </c>
      <c r="M296" s="252" t="s">
        <v>860</v>
      </c>
      <c r="N296" s="58"/>
      <c r="O296" s="58"/>
      <c r="P296" s="58"/>
      <c r="Q296" s="58"/>
      <c r="R296" s="58"/>
      <c r="S296" s="58"/>
      <c r="T296" s="58"/>
      <c r="U296" s="58"/>
      <c r="V296" s="58"/>
      <c r="W296" s="58"/>
      <c r="X296" s="58"/>
      <c r="Y296" s="58"/>
      <c r="Z296" s="58"/>
    </row>
    <row r="297" spans="1:26" ht="15.75" customHeight="1" x14ac:dyDescent="0.2">
      <c r="A297" s="23"/>
      <c r="B297" s="23"/>
      <c r="C297" s="23"/>
      <c r="D297" s="58"/>
      <c r="E297" s="66"/>
      <c r="F297" s="250"/>
      <c r="G297" s="250"/>
      <c r="H297" s="232"/>
      <c r="I297" s="233">
        <f t="shared" si="6"/>
        <v>0</v>
      </c>
      <c r="J297" s="84"/>
      <c r="K297" s="251" t="s">
        <v>860</v>
      </c>
      <c r="L297" s="252" t="s">
        <v>860</v>
      </c>
      <c r="M297" s="252" t="s">
        <v>860</v>
      </c>
      <c r="N297" s="58"/>
      <c r="O297" s="58"/>
      <c r="P297" s="58"/>
      <c r="Q297" s="58"/>
      <c r="R297" s="58"/>
      <c r="S297" s="58"/>
      <c r="T297" s="58"/>
      <c r="U297" s="58"/>
      <c r="V297" s="58"/>
      <c r="W297" s="58"/>
      <c r="X297" s="58"/>
      <c r="Y297" s="58"/>
      <c r="Z297" s="58"/>
    </row>
    <row r="298" spans="1:26" ht="15.75" customHeight="1" x14ac:dyDescent="0.2">
      <c r="A298" s="23"/>
      <c r="B298" s="23"/>
      <c r="C298" s="23"/>
      <c r="D298" s="58"/>
      <c r="E298" s="66"/>
      <c r="F298" s="250"/>
      <c r="G298" s="250"/>
      <c r="H298" s="232"/>
      <c r="I298" s="233">
        <f t="shared" si="6"/>
        <v>0</v>
      </c>
      <c r="J298" s="84"/>
      <c r="K298" s="253" t="s">
        <v>860</v>
      </c>
      <c r="L298" s="254" t="s">
        <v>860</v>
      </c>
      <c r="M298" s="254" t="s">
        <v>860</v>
      </c>
      <c r="N298" s="58"/>
      <c r="O298" s="58"/>
      <c r="P298" s="58"/>
      <c r="Q298" s="58"/>
      <c r="R298" s="58"/>
      <c r="S298" s="58"/>
      <c r="T298" s="58"/>
      <c r="U298" s="58"/>
      <c r="V298" s="58"/>
      <c r="W298" s="58"/>
      <c r="X298" s="58"/>
      <c r="Y298" s="58"/>
      <c r="Z298" s="58"/>
    </row>
    <row r="299" spans="1:26" ht="15.75" customHeight="1" x14ac:dyDescent="0.2">
      <c r="A299" s="23"/>
      <c r="B299" s="23"/>
      <c r="C299" s="23"/>
      <c r="D299" s="58"/>
      <c r="E299" s="66"/>
      <c r="F299" s="250"/>
      <c r="G299" s="250"/>
      <c r="H299" s="232"/>
      <c r="I299" s="233">
        <f t="shared" si="6"/>
        <v>0</v>
      </c>
      <c r="J299" s="84"/>
      <c r="K299" s="253" t="s">
        <v>860</v>
      </c>
      <c r="L299" s="254" t="s">
        <v>860</v>
      </c>
      <c r="M299" s="254" t="s">
        <v>860</v>
      </c>
      <c r="N299" s="58"/>
      <c r="O299" s="58"/>
      <c r="P299" s="58"/>
      <c r="Q299" s="58"/>
      <c r="R299" s="58"/>
      <c r="S299" s="58"/>
      <c r="T299" s="58"/>
      <c r="U299" s="58"/>
      <c r="V299" s="58"/>
      <c r="W299" s="58"/>
      <c r="X299" s="58"/>
      <c r="Y299" s="58"/>
      <c r="Z299" s="58"/>
    </row>
    <row r="300" spans="1:26" ht="15.75" customHeight="1" x14ac:dyDescent="0.2">
      <c r="A300" s="23"/>
      <c r="B300" s="23"/>
      <c r="C300" s="23"/>
      <c r="D300" s="58"/>
      <c r="E300" s="66"/>
      <c r="F300" s="250"/>
      <c r="G300" s="250"/>
      <c r="H300" s="232"/>
      <c r="I300" s="233">
        <f t="shared" si="6"/>
        <v>0</v>
      </c>
      <c r="J300" s="84"/>
      <c r="K300" s="253" t="s">
        <v>860</v>
      </c>
      <c r="L300" s="254" t="s">
        <v>860</v>
      </c>
      <c r="M300" s="254" t="s">
        <v>860</v>
      </c>
      <c r="N300" s="58"/>
      <c r="O300" s="58"/>
      <c r="P300" s="58"/>
      <c r="Q300" s="58"/>
      <c r="R300" s="58"/>
      <c r="S300" s="58"/>
      <c r="T300" s="58"/>
      <c r="U300" s="58"/>
      <c r="V300" s="58"/>
      <c r="W300" s="58"/>
      <c r="X300" s="58"/>
      <c r="Y300" s="58"/>
      <c r="Z300" s="58"/>
    </row>
    <row r="301" spans="1:26" ht="15.75" customHeight="1" x14ac:dyDescent="0.2">
      <c r="A301" s="23"/>
      <c r="B301" s="23"/>
      <c r="C301" s="23"/>
      <c r="D301" s="58"/>
      <c r="E301" s="66"/>
      <c r="F301" s="250"/>
      <c r="G301" s="250"/>
      <c r="H301" s="232"/>
      <c r="I301" s="233">
        <f t="shared" si="6"/>
        <v>0</v>
      </c>
      <c r="J301" s="84"/>
      <c r="K301" s="253" t="s">
        <v>860</v>
      </c>
      <c r="L301" s="254" t="s">
        <v>860</v>
      </c>
      <c r="M301" s="254" t="s">
        <v>860</v>
      </c>
      <c r="N301" s="58"/>
      <c r="O301" s="58"/>
      <c r="P301" s="58"/>
      <c r="Q301" s="58"/>
      <c r="R301" s="58"/>
      <c r="S301" s="58"/>
      <c r="T301" s="58"/>
      <c r="U301" s="58"/>
      <c r="V301" s="58"/>
      <c r="W301" s="58"/>
      <c r="X301" s="58"/>
      <c r="Y301" s="58"/>
      <c r="Z301" s="58"/>
    </row>
    <row r="302" spans="1:26" ht="15.75" customHeight="1" x14ac:dyDescent="0.2">
      <c r="A302" s="23"/>
      <c r="B302" s="23"/>
      <c r="C302" s="23"/>
      <c r="D302" s="58"/>
      <c r="E302" s="66"/>
      <c r="F302" s="250"/>
      <c r="G302" s="250"/>
      <c r="H302" s="232"/>
      <c r="I302" s="233">
        <f t="shared" si="6"/>
        <v>0</v>
      </c>
      <c r="J302" s="84"/>
      <c r="K302" s="253" t="s">
        <v>860</v>
      </c>
      <c r="L302" s="254" t="s">
        <v>860</v>
      </c>
      <c r="M302" s="254" t="s">
        <v>860</v>
      </c>
      <c r="N302" s="58"/>
      <c r="O302" s="58"/>
      <c r="P302" s="58"/>
      <c r="Q302" s="58"/>
      <c r="R302" s="58"/>
      <c r="S302" s="58"/>
      <c r="T302" s="58"/>
      <c r="U302" s="58"/>
      <c r="V302" s="58"/>
      <c r="W302" s="58"/>
      <c r="X302" s="58"/>
      <c r="Y302" s="58"/>
      <c r="Z302" s="58"/>
    </row>
    <row r="303" spans="1:26" ht="15.75" customHeight="1" x14ac:dyDescent="0.2">
      <c r="A303" s="23"/>
      <c r="B303" s="23"/>
      <c r="C303" s="23"/>
      <c r="D303" s="58"/>
      <c r="E303" s="66"/>
      <c r="F303" s="250"/>
      <c r="G303" s="250"/>
      <c r="H303" s="232"/>
      <c r="I303" s="233">
        <f t="shared" si="6"/>
        <v>0</v>
      </c>
      <c r="J303" s="84"/>
      <c r="K303" s="253" t="s">
        <v>860</v>
      </c>
      <c r="L303" s="254" t="s">
        <v>860</v>
      </c>
      <c r="M303" s="254" t="s">
        <v>860</v>
      </c>
      <c r="N303" s="58"/>
      <c r="O303" s="58"/>
      <c r="P303" s="58"/>
      <c r="Q303" s="58"/>
      <c r="R303" s="58"/>
      <c r="S303" s="58"/>
      <c r="T303" s="58"/>
      <c r="U303" s="58"/>
      <c r="V303" s="58"/>
      <c r="W303" s="58"/>
      <c r="X303" s="58"/>
      <c r="Y303" s="58"/>
      <c r="Z303" s="58"/>
    </row>
    <row r="304" spans="1:26" ht="15.75" customHeight="1" x14ac:dyDescent="0.2">
      <c r="A304" s="23"/>
      <c r="B304" s="23"/>
      <c r="C304" s="23"/>
      <c r="D304" s="58"/>
      <c r="E304" s="66"/>
      <c r="F304" s="250"/>
      <c r="G304" s="250"/>
      <c r="H304" s="232"/>
      <c r="I304" s="233">
        <f t="shared" si="6"/>
        <v>0</v>
      </c>
      <c r="J304" s="84"/>
      <c r="K304" s="253" t="s">
        <v>860</v>
      </c>
      <c r="L304" s="254" t="s">
        <v>860</v>
      </c>
      <c r="M304" s="254" t="s">
        <v>860</v>
      </c>
      <c r="N304" s="58"/>
      <c r="O304" s="58"/>
      <c r="P304" s="58"/>
      <c r="Q304" s="58"/>
      <c r="R304" s="58"/>
      <c r="S304" s="58"/>
      <c r="T304" s="58"/>
      <c r="U304" s="58"/>
      <c r="V304" s="58"/>
      <c r="W304" s="58"/>
      <c r="X304" s="58"/>
      <c r="Y304" s="58"/>
      <c r="Z304" s="58"/>
    </row>
    <row r="305" spans="1:26" ht="15.75" customHeight="1" x14ac:dyDescent="0.2">
      <c r="A305" s="23"/>
      <c r="B305" s="23"/>
      <c r="C305" s="23"/>
      <c r="D305" s="58"/>
      <c r="E305" s="66"/>
      <c r="F305" s="250"/>
      <c r="G305" s="250"/>
      <c r="H305" s="232"/>
      <c r="I305" s="233">
        <f t="shared" si="6"/>
        <v>0</v>
      </c>
      <c r="J305" s="84"/>
      <c r="K305" s="253" t="s">
        <v>860</v>
      </c>
      <c r="L305" s="254" t="s">
        <v>860</v>
      </c>
      <c r="M305" s="254" t="s">
        <v>860</v>
      </c>
      <c r="N305" s="58"/>
      <c r="O305" s="58"/>
      <c r="P305" s="58"/>
      <c r="Q305" s="58"/>
      <c r="R305" s="58"/>
      <c r="S305" s="58"/>
      <c r="T305" s="58"/>
      <c r="U305" s="58"/>
      <c r="V305" s="58"/>
      <c r="W305" s="58"/>
      <c r="X305" s="58"/>
      <c r="Y305" s="58"/>
      <c r="Z305" s="58"/>
    </row>
    <row r="306" spans="1:26" ht="15.75" customHeight="1" x14ac:dyDescent="0.2">
      <c r="A306" s="23"/>
      <c r="B306" s="23"/>
      <c r="C306" s="23"/>
      <c r="D306" s="58"/>
      <c r="E306" s="66"/>
      <c r="F306" s="250"/>
      <c r="G306" s="250"/>
      <c r="H306" s="232"/>
      <c r="I306" s="233">
        <f t="shared" si="6"/>
        <v>0</v>
      </c>
      <c r="J306" s="84"/>
      <c r="K306" s="253" t="s">
        <v>860</v>
      </c>
      <c r="L306" s="254" t="s">
        <v>860</v>
      </c>
      <c r="M306" s="254" t="s">
        <v>860</v>
      </c>
      <c r="N306" s="58"/>
      <c r="O306" s="58"/>
      <c r="P306" s="58"/>
      <c r="Q306" s="58"/>
      <c r="R306" s="58"/>
      <c r="S306" s="58"/>
      <c r="T306" s="58"/>
      <c r="U306" s="58"/>
      <c r="V306" s="58"/>
      <c r="W306" s="58"/>
      <c r="X306" s="58"/>
      <c r="Y306" s="58"/>
      <c r="Z306" s="58"/>
    </row>
    <row r="307" spans="1:26" ht="15.75" customHeight="1" x14ac:dyDescent="0.2">
      <c r="A307" s="23"/>
      <c r="B307" s="23"/>
      <c r="C307" s="23"/>
      <c r="D307" s="58"/>
      <c r="E307" s="66"/>
      <c r="F307" s="250"/>
      <c r="G307" s="250"/>
      <c r="H307" s="232"/>
      <c r="I307" s="233">
        <f t="shared" si="6"/>
        <v>0</v>
      </c>
      <c r="J307" s="84"/>
      <c r="K307" s="253" t="s">
        <v>860</v>
      </c>
      <c r="L307" s="254" t="s">
        <v>860</v>
      </c>
      <c r="M307" s="254" t="s">
        <v>860</v>
      </c>
      <c r="N307" s="58"/>
      <c r="O307" s="58"/>
      <c r="P307" s="58"/>
      <c r="Q307" s="58"/>
      <c r="R307" s="58"/>
      <c r="S307" s="58"/>
      <c r="T307" s="58"/>
      <c r="U307" s="58"/>
      <c r="V307" s="58"/>
      <c r="W307" s="58"/>
      <c r="X307" s="58"/>
      <c r="Y307" s="58"/>
      <c r="Z307" s="58"/>
    </row>
    <row r="308" spans="1:26" ht="15.75" customHeight="1" x14ac:dyDescent="0.2">
      <c r="A308" s="23"/>
      <c r="B308" s="23"/>
      <c r="C308" s="23"/>
      <c r="D308" s="58"/>
      <c r="E308" s="66"/>
      <c r="F308" s="250"/>
      <c r="G308" s="250"/>
      <c r="H308" s="232"/>
      <c r="I308" s="233">
        <f t="shared" si="6"/>
        <v>0</v>
      </c>
      <c r="J308" s="84"/>
      <c r="K308" s="251" t="s">
        <v>860</v>
      </c>
      <c r="L308" s="252" t="s">
        <v>860</v>
      </c>
      <c r="M308" s="252" t="s">
        <v>860</v>
      </c>
      <c r="N308" s="58"/>
      <c r="O308" s="58"/>
      <c r="P308" s="58"/>
      <c r="Q308" s="58"/>
      <c r="R308" s="58"/>
      <c r="S308" s="58"/>
      <c r="T308" s="58"/>
      <c r="U308" s="58"/>
      <c r="V308" s="58"/>
      <c r="W308" s="58"/>
      <c r="X308" s="58"/>
      <c r="Y308" s="58"/>
      <c r="Z308" s="58"/>
    </row>
    <row r="309" spans="1:26" ht="15.75" customHeight="1" x14ac:dyDescent="0.2">
      <c r="A309" s="23"/>
      <c r="B309" s="23"/>
      <c r="C309" s="23"/>
      <c r="D309" s="58"/>
      <c r="E309" s="66"/>
      <c r="F309" s="250"/>
      <c r="G309" s="250"/>
      <c r="H309" s="232"/>
      <c r="I309" s="233">
        <f t="shared" si="6"/>
        <v>0</v>
      </c>
      <c r="J309" s="84"/>
      <c r="K309" s="253" t="s">
        <v>860</v>
      </c>
      <c r="L309" s="254" t="s">
        <v>860</v>
      </c>
      <c r="M309" s="254" t="s">
        <v>860</v>
      </c>
      <c r="N309" s="58"/>
      <c r="O309" s="58"/>
      <c r="P309" s="58"/>
      <c r="Q309" s="58"/>
      <c r="R309" s="58"/>
      <c r="S309" s="58"/>
      <c r="T309" s="58"/>
      <c r="U309" s="58"/>
      <c r="V309" s="58"/>
      <c r="W309" s="58"/>
      <c r="X309" s="58"/>
      <c r="Y309" s="58"/>
      <c r="Z309" s="58"/>
    </row>
    <row r="310" spans="1:26" ht="15.75" customHeight="1" x14ac:dyDescent="0.2">
      <c r="A310" s="23"/>
      <c r="B310" s="23"/>
      <c r="C310" s="23"/>
      <c r="D310" s="58"/>
      <c r="E310" s="66"/>
      <c r="F310" s="250"/>
      <c r="G310" s="250"/>
      <c r="H310" s="232"/>
      <c r="I310" s="233">
        <f t="shared" si="6"/>
        <v>0</v>
      </c>
      <c r="J310" s="84"/>
      <c r="K310" s="253" t="s">
        <v>860</v>
      </c>
      <c r="L310" s="254" t="s">
        <v>860</v>
      </c>
      <c r="M310" s="254" t="s">
        <v>860</v>
      </c>
      <c r="N310" s="58"/>
      <c r="O310" s="58"/>
      <c r="P310" s="58"/>
      <c r="Q310" s="58"/>
      <c r="R310" s="58"/>
      <c r="S310" s="58"/>
      <c r="T310" s="58"/>
      <c r="U310" s="58"/>
      <c r="V310" s="58"/>
      <c r="W310" s="58"/>
      <c r="X310" s="58"/>
      <c r="Y310" s="58"/>
      <c r="Z310" s="58"/>
    </row>
    <row r="311" spans="1:26" ht="15.75" customHeight="1" x14ac:dyDescent="0.2">
      <c r="A311" s="23"/>
      <c r="B311" s="23"/>
      <c r="C311" s="23"/>
      <c r="D311" s="58"/>
      <c r="E311" s="66"/>
      <c r="F311" s="250"/>
      <c r="G311" s="250"/>
      <c r="H311" s="232"/>
      <c r="I311" s="233">
        <f t="shared" si="6"/>
        <v>0</v>
      </c>
      <c r="J311" s="84"/>
      <c r="K311" s="253" t="s">
        <v>860</v>
      </c>
      <c r="L311" s="254" t="s">
        <v>860</v>
      </c>
      <c r="M311" s="254" t="s">
        <v>860</v>
      </c>
      <c r="N311" s="58"/>
      <c r="O311" s="58"/>
      <c r="P311" s="58"/>
      <c r="Q311" s="58"/>
      <c r="R311" s="58"/>
      <c r="S311" s="58"/>
      <c r="T311" s="58"/>
      <c r="U311" s="58"/>
      <c r="V311" s="58"/>
      <c r="W311" s="58"/>
      <c r="X311" s="58"/>
      <c r="Y311" s="58"/>
      <c r="Z311" s="58"/>
    </row>
    <row r="312" spans="1:26" ht="15.75" customHeight="1" x14ac:dyDescent="0.2">
      <c r="A312" s="23"/>
      <c r="B312" s="23"/>
      <c r="C312" s="23"/>
      <c r="D312" s="58"/>
      <c r="E312" s="66"/>
      <c r="F312" s="250"/>
      <c r="G312" s="250"/>
      <c r="H312" s="232"/>
      <c r="I312" s="233">
        <f t="shared" si="6"/>
        <v>0</v>
      </c>
      <c r="J312" s="84"/>
      <c r="K312" s="251" t="s">
        <v>860</v>
      </c>
      <c r="L312" s="252" t="s">
        <v>860</v>
      </c>
      <c r="M312" s="252" t="s">
        <v>860</v>
      </c>
      <c r="N312" s="58"/>
      <c r="O312" s="58"/>
      <c r="P312" s="58"/>
      <c r="Q312" s="58"/>
      <c r="R312" s="58"/>
      <c r="S312" s="58"/>
      <c r="T312" s="58"/>
      <c r="U312" s="58"/>
      <c r="V312" s="58"/>
      <c r="W312" s="58"/>
      <c r="X312" s="58"/>
      <c r="Y312" s="58"/>
      <c r="Z312" s="58"/>
    </row>
    <row r="313" spans="1:26" ht="15.75" customHeight="1" x14ac:dyDescent="0.2">
      <c r="A313" s="23"/>
      <c r="B313" s="23"/>
      <c r="C313" s="23"/>
      <c r="D313" s="58"/>
      <c r="E313" s="66"/>
      <c r="F313" s="250"/>
      <c r="G313" s="250"/>
      <c r="H313" s="232"/>
      <c r="I313" s="233">
        <f t="shared" si="6"/>
        <v>0</v>
      </c>
      <c r="J313" s="84"/>
      <c r="K313" s="251" t="s">
        <v>860</v>
      </c>
      <c r="L313" s="252" t="s">
        <v>860</v>
      </c>
      <c r="M313" s="252" t="s">
        <v>860</v>
      </c>
      <c r="N313" s="58"/>
      <c r="O313" s="58"/>
      <c r="P313" s="58"/>
      <c r="Q313" s="58"/>
      <c r="R313" s="58"/>
      <c r="S313" s="58"/>
      <c r="T313" s="58"/>
      <c r="U313" s="58"/>
      <c r="V313" s="58"/>
      <c r="W313" s="58"/>
      <c r="X313" s="58"/>
      <c r="Y313" s="58"/>
      <c r="Z313" s="58"/>
    </row>
    <row r="314" spans="1:26" ht="15.75" customHeight="1" x14ac:dyDescent="0.2">
      <c r="A314" s="23"/>
      <c r="B314" s="23"/>
      <c r="C314" s="23"/>
      <c r="D314" s="58"/>
      <c r="E314" s="66"/>
      <c r="F314" s="250"/>
      <c r="G314" s="250"/>
      <c r="H314" s="232"/>
      <c r="I314" s="233">
        <f t="shared" ref="I314:I568" si="7">117*J314%</f>
        <v>0</v>
      </c>
      <c r="J314" s="84"/>
      <c r="K314" s="251" t="s">
        <v>860</v>
      </c>
      <c r="L314" s="252" t="s">
        <v>860</v>
      </c>
      <c r="M314" s="252" t="s">
        <v>860</v>
      </c>
      <c r="N314" s="58"/>
      <c r="O314" s="58"/>
      <c r="P314" s="58"/>
      <c r="Q314" s="58"/>
      <c r="R314" s="58"/>
      <c r="S314" s="58"/>
      <c r="T314" s="58"/>
      <c r="U314" s="58"/>
      <c r="V314" s="58"/>
      <c r="W314" s="58"/>
      <c r="X314" s="58"/>
      <c r="Y314" s="58"/>
      <c r="Z314" s="58"/>
    </row>
    <row r="315" spans="1:26" ht="15.75" customHeight="1" x14ac:dyDescent="0.2">
      <c r="A315" s="23"/>
      <c r="B315" s="23"/>
      <c r="C315" s="23"/>
      <c r="D315" s="58"/>
      <c r="E315" s="66"/>
      <c r="F315" s="250"/>
      <c r="G315" s="250"/>
      <c r="H315" s="232"/>
      <c r="I315" s="233">
        <f t="shared" si="7"/>
        <v>0</v>
      </c>
      <c r="J315" s="84"/>
      <c r="K315" s="251" t="s">
        <v>860</v>
      </c>
      <c r="L315" s="252" t="s">
        <v>860</v>
      </c>
      <c r="M315" s="252" t="s">
        <v>860</v>
      </c>
      <c r="N315" s="58"/>
      <c r="O315" s="58"/>
      <c r="P315" s="58"/>
      <c r="Q315" s="58"/>
      <c r="R315" s="58"/>
      <c r="S315" s="58"/>
      <c r="T315" s="58"/>
      <c r="U315" s="58"/>
      <c r="V315" s="58"/>
      <c r="W315" s="58"/>
      <c r="X315" s="58"/>
      <c r="Y315" s="58"/>
      <c r="Z315" s="58"/>
    </row>
    <row r="316" spans="1:26" ht="15.75" customHeight="1" x14ac:dyDescent="0.2">
      <c r="A316" s="23"/>
      <c r="B316" s="23"/>
      <c r="C316" s="23"/>
      <c r="D316" s="58"/>
      <c r="E316" s="66"/>
      <c r="F316" s="250"/>
      <c r="G316" s="250"/>
      <c r="H316" s="232"/>
      <c r="I316" s="233">
        <f t="shared" si="7"/>
        <v>0</v>
      </c>
      <c r="J316" s="84"/>
      <c r="K316" s="251" t="s">
        <v>860</v>
      </c>
      <c r="L316" s="252" t="s">
        <v>860</v>
      </c>
      <c r="M316" s="252" t="s">
        <v>860</v>
      </c>
      <c r="N316" s="58"/>
      <c r="O316" s="58"/>
      <c r="P316" s="58"/>
      <c r="Q316" s="58"/>
      <c r="R316" s="58"/>
      <c r="S316" s="58"/>
      <c r="T316" s="58"/>
      <c r="U316" s="58"/>
      <c r="V316" s="58"/>
      <c r="W316" s="58"/>
      <c r="X316" s="58"/>
      <c r="Y316" s="58"/>
      <c r="Z316" s="58"/>
    </row>
    <row r="317" spans="1:26" ht="15.75" customHeight="1" x14ac:dyDescent="0.2">
      <c r="A317" s="23"/>
      <c r="B317" s="23"/>
      <c r="C317" s="23"/>
      <c r="D317" s="58"/>
      <c r="E317" s="66"/>
      <c r="F317" s="250"/>
      <c r="G317" s="250"/>
      <c r="H317" s="232"/>
      <c r="I317" s="233">
        <f t="shared" si="7"/>
        <v>0</v>
      </c>
      <c r="J317" s="84"/>
      <c r="K317" s="251" t="s">
        <v>860</v>
      </c>
      <c r="L317" s="252" t="s">
        <v>860</v>
      </c>
      <c r="M317" s="252" t="s">
        <v>860</v>
      </c>
      <c r="N317" s="58"/>
      <c r="O317" s="58"/>
      <c r="P317" s="58"/>
      <c r="Q317" s="58"/>
      <c r="R317" s="58"/>
      <c r="S317" s="58"/>
      <c r="T317" s="58"/>
      <c r="U317" s="58"/>
      <c r="V317" s="58"/>
      <c r="W317" s="58"/>
      <c r="X317" s="58"/>
      <c r="Y317" s="58"/>
      <c r="Z317" s="58"/>
    </row>
    <row r="318" spans="1:26" ht="15.75" customHeight="1" x14ac:dyDescent="0.2">
      <c r="A318" s="23"/>
      <c r="B318" s="23"/>
      <c r="C318" s="23"/>
      <c r="D318" s="58"/>
      <c r="E318" s="66"/>
      <c r="F318" s="250"/>
      <c r="G318" s="250"/>
      <c r="H318" s="232"/>
      <c r="I318" s="233">
        <f t="shared" si="7"/>
        <v>0</v>
      </c>
      <c r="J318" s="84"/>
      <c r="K318" s="251" t="s">
        <v>860</v>
      </c>
      <c r="L318" s="252" t="s">
        <v>860</v>
      </c>
      <c r="M318" s="252" t="s">
        <v>860</v>
      </c>
      <c r="N318" s="58"/>
      <c r="O318" s="58"/>
      <c r="P318" s="58"/>
      <c r="Q318" s="58"/>
      <c r="R318" s="58"/>
      <c r="S318" s="58"/>
      <c r="T318" s="58"/>
      <c r="U318" s="58"/>
      <c r="V318" s="58"/>
      <c r="W318" s="58"/>
      <c r="X318" s="58"/>
      <c r="Y318" s="58"/>
      <c r="Z318" s="58"/>
    </row>
    <row r="319" spans="1:26" ht="15.75" customHeight="1" x14ac:dyDescent="0.2">
      <c r="A319" s="23"/>
      <c r="B319" s="23"/>
      <c r="C319" s="23"/>
      <c r="D319" s="58"/>
      <c r="E319" s="66"/>
      <c r="F319" s="250"/>
      <c r="G319" s="250"/>
      <c r="H319" s="232"/>
      <c r="I319" s="233">
        <f t="shared" si="7"/>
        <v>0</v>
      </c>
      <c r="J319" s="84"/>
      <c r="K319" s="251" t="s">
        <v>860</v>
      </c>
      <c r="L319" s="252" t="s">
        <v>860</v>
      </c>
      <c r="M319" s="252" t="s">
        <v>860</v>
      </c>
      <c r="N319" s="58"/>
      <c r="O319" s="58"/>
      <c r="P319" s="58"/>
      <c r="Q319" s="58"/>
      <c r="R319" s="58"/>
      <c r="S319" s="58"/>
      <c r="T319" s="58"/>
      <c r="U319" s="58"/>
      <c r="V319" s="58"/>
      <c r="W319" s="58"/>
      <c r="X319" s="58"/>
      <c r="Y319" s="58"/>
      <c r="Z319" s="58"/>
    </row>
    <row r="320" spans="1:26" ht="15.75" customHeight="1" x14ac:dyDescent="0.2">
      <c r="A320" s="23"/>
      <c r="B320" s="23"/>
      <c r="C320" s="23"/>
      <c r="D320" s="58"/>
      <c r="E320" s="66"/>
      <c r="F320" s="250"/>
      <c r="G320" s="250"/>
      <c r="H320" s="232"/>
      <c r="I320" s="233">
        <f t="shared" si="7"/>
        <v>0</v>
      </c>
      <c r="J320" s="84"/>
      <c r="K320" s="251" t="s">
        <v>860</v>
      </c>
      <c r="L320" s="252" t="s">
        <v>860</v>
      </c>
      <c r="M320" s="252" t="s">
        <v>860</v>
      </c>
      <c r="N320" s="58"/>
      <c r="O320" s="58"/>
      <c r="P320" s="58"/>
      <c r="Q320" s="58"/>
      <c r="R320" s="58"/>
      <c r="S320" s="58"/>
      <c r="T320" s="58"/>
      <c r="U320" s="58"/>
      <c r="V320" s="58"/>
      <c r="W320" s="58"/>
      <c r="X320" s="58"/>
      <c r="Y320" s="58"/>
      <c r="Z320" s="58"/>
    </row>
    <row r="321" spans="1:26" ht="15.75" customHeight="1" x14ac:dyDescent="0.2">
      <c r="A321" s="23"/>
      <c r="B321" s="23"/>
      <c r="C321" s="23"/>
      <c r="D321" s="58"/>
      <c r="E321" s="66"/>
      <c r="F321" s="250"/>
      <c r="G321" s="250"/>
      <c r="H321" s="232"/>
      <c r="I321" s="233">
        <f t="shared" si="7"/>
        <v>0</v>
      </c>
      <c r="J321" s="84"/>
      <c r="K321" s="251" t="s">
        <v>860</v>
      </c>
      <c r="L321" s="252" t="s">
        <v>860</v>
      </c>
      <c r="M321" s="252" t="s">
        <v>860</v>
      </c>
      <c r="N321" s="58"/>
      <c r="O321" s="58"/>
      <c r="P321" s="58"/>
      <c r="Q321" s="58"/>
      <c r="R321" s="58"/>
      <c r="S321" s="58"/>
      <c r="T321" s="58"/>
      <c r="U321" s="58"/>
      <c r="V321" s="58"/>
      <c r="W321" s="58"/>
      <c r="X321" s="58"/>
      <c r="Y321" s="58"/>
      <c r="Z321" s="58"/>
    </row>
    <row r="322" spans="1:26" ht="15.75" customHeight="1" x14ac:dyDescent="0.2">
      <c r="A322" s="23"/>
      <c r="B322" s="23"/>
      <c r="C322" s="23"/>
      <c r="D322" s="58"/>
      <c r="E322" s="66"/>
      <c r="F322" s="250"/>
      <c r="G322" s="250"/>
      <c r="H322" s="232"/>
      <c r="I322" s="233">
        <f t="shared" si="7"/>
        <v>0</v>
      </c>
      <c r="J322" s="84"/>
      <c r="K322" s="251" t="s">
        <v>860</v>
      </c>
      <c r="L322" s="252" t="s">
        <v>860</v>
      </c>
      <c r="M322" s="252" t="s">
        <v>860</v>
      </c>
      <c r="N322" s="58"/>
      <c r="O322" s="58"/>
      <c r="P322" s="58"/>
      <c r="Q322" s="58"/>
      <c r="R322" s="58"/>
      <c r="S322" s="58"/>
      <c r="T322" s="58"/>
      <c r="U322" s="58"/>
      <c r="V322" s="58"/>
      <c r="W322" s="58"/>
      <c r="X322" s="58"/>
      <c r="Y322" s="58"/>
      <c r="Z322" s="58"/>
    </row>
    <row r="323" spans="1:26" ht="15.75" customHeight="1" x14ac:dyDescent="0.2">
      <c r="A323" s="23"/>
      <c r="B323" s="23"/>
      <c r="C323" s="23"/>
      <c r="D323" s="58"/>
      <c r="E323" s="66"/>
      <c r="F323" s="250"/>
      <c r="G323" s="250"/>
      <c r="H323" s="232"/>
      <c r="I323" s="233">
        <f t="shared" si="7"/>
        <v>0</v>
      </c>
      <c r="J323" s="84"/>
      <c r="K323" s="251" t="s">
        <v>860</v>
      </c>
      <c r="L323" s="252" t="s">
        <v>860</v>
      </c>
      <c r="M323" s="252" t="s">
        <v>860</v>
      </c>
      <c r="N323" s="58"/>
      <c r="O323" s="58"/>
      <c r="P323" s="58"/>
      <c r="Q323" s="58"/>
      <c r="R323" s="58"/>
      <c r="S323" s="58"/>
      <c r="T323" s="58"/>
      <c r="U323" s="58"/>
      <c r="V323" s="58"/>
      <c r="W323" s="58"/>
      <c r="X323" s="58"/>
      <c r="Y323" s="58"/>
      <c r="Z323" s="58"/>
    </row>
    <row r="324" spans="1:26" ht="15.75" customHeight="1" x14ac:dyDescent="0.2">
      <c r="A324" s="23"/>
      <c r="B324" s="23"/>
      <c r="C324" s="23"/>
      <c r="D324" s="58"/>
      <c r="E324" s="66"/>
      <c r="F324" s="250"/>
      <c r="G324" s="250"/>
      <c r="H324" s="232"/>
      <c r="I324" s="233">
        <f t="shared" si="7"/>
        <v>0</v>
      </c>
      <c r="J324" s="84"/>
      <c r="K324" s="251" t="s">
        <v>860</v>
      </c>
      <c r="L324" s="252" t="s">
        <v>860</v>
      </c>
      <c r="M324" s="252" t="s">
        <v>860</v>
      </c>
      <c r="N324" s="58"/>
      <c r="O324" s="58"/>
      <c r="P324" s="58"/>
      <c r="Q324" s="58"/>
      <c r="R324" s="58"/>
      <c r="S324" s="58"/>
      <c r="T324" s="58"/>
      <c r="U324" s="58"/>
      <c r="V324" s="58"/>
      <c r="W324" s="58"/>
      <c r="X324" s="58"/>
      <c r="Y324" s="58"/>
      <c r="Z324" s="58"/>
    </row>
    <row r="325" spans="1:26" ht="15.75" customHeight="1" x14ac:dyDescent="0.2">
      <c r="A325" s="23"/>
      <c r="B325" s="23"/>
      <c r="C325" s="23"/>
      <c r="D325" s="58"/>
      <c r="E325" s="66"/>
      <c r="F325" s="250"/>
      <c r="G325" s="250"/>
      <c r="H325" s="232"/>
      <c r="I325" s="233">
        <f t="shared" si="7"/>
        <v>0</v>
      </c>
      <c r="J325" s="84"/>
      <c r="K325" s="251" t="s">
        <v>860</v>
      </c>
      <c r="L325" s="252" t="s">
        <v>860</v>
      </c>
      <c r="M325" s="252" t="s">
        <v>860</v>
      </c>
      <c r="N325" s="58"/>
      <c r="O325" s="58"/>
      <c r="P325" s="58"/>
      <c r="Q325" s="58"/>
      <c r="R325" s="58"/>
      <c r="S325" s="58"/>
      <c r="T325" s="58"/>
      <c r="U325" s="58"/>
      <c r="V325" s="58"/>
      <c r="W325" s="58"/>
      <c r="X325" s="58"/>
      <c r="Y325" s="58"/>
      <c r="Z325" s="58"/>
    </row>
    <row r="326" spans="1:26" ht="15.75" customHeight="1" x14ac:dyDescent="0.2">
      <c r="A326" s="23"/>
      <c r="B326" s="23"/>
      <c r="C326" s="23"/>
      <c r="D326" s="58"/>
      <c r="E326" s="66"/>
      <c r="F326" s="250"/>
      <c r="G326" s="250"/>
      <c r="H326" s="232"/>
      <c r="I326" s="233">
        <f t="shared" si="7"/>
        <v>0</v>
      </c>
      <c r="J326" s="84"/>
      <c r="K326" s="251" t="s">
        <v>860</v>
      </c>
      <c r="L326" s="252" t="s">
        <v>860</v>
      </c>
      <c r="M326" s="252" t="s">
        <v>860</v>
      </c>
      <c r="N326" s="58"/>
      <c r="O326" s="58"/>
      <c r="P326" s="58"/>
      <c r="Q326" s="58"/>
      <c r="R326" s="58"/>
      <c r="S326" s="58"/>
      <c r="T326" s="58"/>
      <c r="U326" s="58"/>
      <c r="V326" s="58"/>
      <c r="W326" s="58"/>
      <c r="X326" s="58"/>
      <c r="Y326" s="58"/>
      <c r="Z326" s="58"/>
    </row>
    <row r="327" spans="1:26" ht="15.75" customHeight="1" x14ac:dyDescent="0.2">
      <c r="A327" s="23"/>
      <c r="B327" s="23"/>
      <c r="C327" s="23"/>
      <c r="D327" s="58"/>
      <c r="E327" s="66"/>
      <c r="F327" s="250"/>
      <c r="G327" s="250"/>
      <c r="H327" s="232"/>
      <c r="I327" s="233">
        <f t="shared" si="7"/>
        <v>0</v>
      </c>
      <c r="J327" s="84"/>
      <c r="K327" s="251" t="s">
        <v>860</v>
      </c>
      <c r="L327" s="252" t="s">
        <v>860</v>
      </c>
      <c r="M327" s="252" t="s">
        <v>860</v>
      </c>
      <c r="N327" s="58"/>
      <c r="O327" s="58"/>
      <c r="P327" s="58"/>
      <c r="Q327" s="58"/>
      <c r="R327" s="58"/>
      <c r="S327" s="58"/>
      <c r="T327" s="58"/>
      <c r="U327" s="58"/>
      <c r="V327" s="58"/>
      <c r="W327" s="58"/>
      <c r="X327" s="58"/>
      <c r="Y327" s="58"/>
      <c r="Z327" s="58"/>
    </row>
    <row r="328" spans="1:26" ht="15.75" customHeight="1" x14ac:dyDescent="0.2">
      <c r="A328" s="23"/>
      <c r="B328" s="23"/>
      <c r="C328" s="23"/>
      <c r="D328" s="58"/>
      <c r="E328" s="66"/>
      <c r="F328" s="250"/>
      <c r="G328" s="250"/>
      <c r="H328" s="232"/>
      <c r="I328" s="233">
        <f t="shared" si="7"/>
        <v>0</v>
      </c>
      <c r="J328" s="84"/>
      <c r="K328" s="251" t="s">
        <v>860</v>
      </c>
      <c r="L328" s="252" t="s">
        <v>860</v>
      </c>
      <c r="M328" s="252" t="s">
        <v>860</v>
      </c>
      <c r="N328" s="58"/>
      <c r="O328" s="58"/>
      <c r="P328" s="58"/>
      <c r="Q328" s="58"/>
      <c r="R328" s="58"/>
      <c r="S328" s="58"/>
      <c r="T328" s="58"/>
      <c r="U328" s="58"/>
      <c r="V328" s="58"/>
      <c r="W328" s="58"/>
      <c r="X328" s="58"/>
      <c r="Y328" s="58"/>
      <c r="Z328" s="58"/>
    </row>
    <row r="329" spans="1:26" ht="15.75" customHeight="1" x14ac:dyDescent="0.2">
      <c r="A329" s="23"/>
      <c r="B329" s="23"/>
      <c r="C329" s="23"/>
      <c r="D329" s="58"/>
      <c r="E329" s="66"/>
      <c r="F329" s="250"/>
      <c r="G329" s="250"/>
      <c r="H329" s="232"/>
      <c r="I329" s="233">
        <f t="shared" si="7"/>
        <v>0</v>
      </c>
      <c r="J329" s="84"/>
      <c r="K329" s="253" t="s">
        <v>860</v>
      </c>
      <c r="L329" s="254" t="s">
        <v>860</v>
      </c>
      <c r="M329" s="254" t="s">
        <v>860</v>
      </c>
      <c r="N329" s="58"/>
      <c r="O329" s="58"/>
      <c r="P329" s="58"/>
      <c r="Q329" s="58"/>
      <c r="R329" s="58"/>
      <c r="S329" s="58"/>
      <c r="T329" s="58"/>
      <c r="U329" s="58"/>
      <c r="V329" s="58"/>
      <c r="W329" s="58"/>
      <c r="X329" s="58"/>
      <c r="Y329" s="58"/>
      <c r="Z329" s="58"/>
    </row>
    <row r="330" spans="1:26" ht="15.75" customHeight="1" x14ac:dyDescent="0.2">
      <c r="A330" s="23"/>
      <c r="B330" s="23"/>
      <c r="C330" s="23"/>
      <c r="D330" s="58"/>
      <c r="E330" s="66"/>
      <c r="F330" s="250"/>
      <c r="G330" s="250"/>
      <c r="H330" s="232"/>
      <c r="I330" s="233">
        <f t="shared" si="7"/>
        <v>0</v>
      </c>
      <c r="J330" s="84"/>
      <c r="K330" s="253" t="s">
        <v>860</v>
      </c>
      <c r="L330" s="254" t="s">
        <v>860</v>
      </c>
      <c r="M330" s="254" t="s">
        <v>860</v>
      </c>
      <c r="N330" s="58"/>
      <c r="O330" s="58"/>
      <c r="P330" s="58"/>
      <c r="Q330" s="58"/>
      <c r="R330" s="58"/>
      <c r="S330" s="58"/>
      <c r="T330" s="58"/>
      <c r="U330" s="58"/>
      <c r="V330" s="58"/>
      <c r="W330" s="58"/>
      <c r="X330" s="58"/>
      <c r="Y330" s="58"/>
      <c r="Z330" s="58"/>
    </row>
    <row r="331" spans="1:26" ht="15.75" customHeight="1" x14ac:dyDescent="0.2">
      <c r="A331" s="23"/>
      <c r="B331" s="23"/>
      <c r="C331" s="23"/>
      <c r="D331" s="58"/>
      <c r="E331" s="66"/>
      <c r="F331" s="250"/>
      <c r="G331" s="250"/>
      <c r="H331" s="232"/>
      <c r="I331" s="233">
        <f t="shared" si="7"/>
        <v>0</v>
      </c>
      <c r="J331" s="84"/>
      <c r="K331" s="253" t="s">
        <v>860</v>
      </c>
      <c r="L331" s="254" t="s">
        <v>860</v>
      </c>
      <c r="M331" s="254" t="s">
        <v>860</v>
      </c>
      <c r="N331" s="58"/>
      <c r="O331" s="58"/>
      <c r="P331" s="58"/>
      <c r="Q331" s="58"/>
      <c r="R331" s="58"/>
      <c r="S331" s="58"/>
      <c r="T331" s="58"/>
      <c r="U331" s="58"/>
      <c r="V331" s="58"/>
      <c r="W331" s="58"/>
      <c r="X331" s="58"/>
      <c r="Y331" s="58"/>
      <c r="Z331" s="58"/>
    </row>
    <row r="332" spans="1:26" ht="15.75" customHeight="1" x14ac:dyDescent="0.2">
      <c r="A332" s="23"/>
      <c r="B332" s="23"/>
      <c r="C332" s="23"/>
      <c r="D332" s="58"/>
      <c r="E332" s="66"/>
      <c r="F332" s="250"/>
      <c r="G332" s="250"/>
      <c r="H332" s="232"/>
      <c r="I332" s="233">
        <f t="shared" si="7"/>
        <v>0</v>
      </c>
      <c r="J332" s="84"/>
      <c r="K332" s="253" t="s">
        <v>860</v>
      </c>
      <c r="L332" s="254" t="s">
        <v>860</v>
      </c>
      <c r="M332" s="254" t="s">
        <v>860</v>
      </c>
      <c r="N332" s="58"/>
      <c r="O332" s="58"/>
      <c r="P332" s="58"/>
      <c r="Q332" s="58"/>
      <c r="R332" s="58"/>
      <c r="S332" s="58"/>
      <c r="T332" s="58"/>
      <c r="U332" s="58"/>
      <c r="V332" s="58"/>
      <c r="W332" s="58"/>
      <c r="X332" s="58"/>
      <c r="Y332" s="58"/>
      <c r="Z332" s="58"/>
    </row>
    <row r="333" spans="1:26" ht="15.75" customHeight="1" x14ac:dyDescent="0.2">
      <c r="A333" s="23"/>
      <c r="B333" s="23"/>
      <c r="C333" s="23"/>
      <c r="D333" s="58"/>
      <c r="E333" s="66"/>
      <c r="F333" s="250"/>
      <c r="G333" s="250"/>
      <c r="H333" s="232"/>
      <c r="I333" s="233">
        <f t="shared" si="7"/>
        <v>0</v>
      </c>
      <c r="J333" s="84"/>
      <c r="K333" s="253" t="s">
        <v>860</v>
      </c>
      <c r="L333" s="254" t="s">
        <v>860</v>
      </c>
      <c r="M333" s="254" t="s">
        <v>860</v>
      </c>
      <c r="N333" s="58"/>
      <c r="O333" s="58"/>
      <c r="P333" s="58"/>
      <c r="Q333" s="58"/>
      <c r="R333" s="58"/>
      <c r="S333" s="58"/>
      <c r="T333" s="58"/>
      <c r="U333" s="58"/>
      <c r="V333" s="58"/>
      <c r="W333" s="58"/>
      <c r="X333" s="58"/>
      <c r="Y333" s="58"/>
      <c r="Z333" s="58"/>
    </row>
    <row r="334" spans="1:26" ht="15.75" customHeight="1" x14ac:dyDescent="0.2">
      <c r="A334" s="23"/>
      <c r="B334" s="23"/>
      <c r="C334" s="23"/>
      <c r="D334" s="58"/>
      <c r="E334" s="66"/>
      <c r="F334" s="250"/>
      <c r="G334" s="250"/>
      <c r="H334" s="232"/>
      <c r="I334" s="233">
        <f t="shared" si="7"/>
        <v>0</v>
      </c>
      <c r="J334" s="84"/>
      <c r="K334" s="253" t="s">
        <v>860</v>
      </c>
      <c r="L334" s="254" t="s">
        <v>860</v>
      </c>
      <c r="M334" s="254" t="s">
        <v>860</v>
      </c>
      <c r="N334" s="58"/>
      <c r="O334" s="58"/>
      <c r="P334" s="58"/>
      <c r="Q334" s="58"/>
      <c r="R334" s="58"/>
      <c r="S334" s="58"/>
      <c r="T334" s="58"/>
      <c r="U334" s="58"/>
      <c r="V334" s="58"/>
      <c r="W334" s="58"/>
      <c r="X334" s="58"/>
      <c r="Y334" s="58"/>
      <c r="Z334" s="58"/>
    </row>
    <row r="335" spans="1:26" ht="15.75" customHeight="1" x14ac:dyDescent="0.2">
      <c r="A335" s="23"/>
      <c r="B335" s="23"/>
      <c r="C335" s="23"/>
      <c r="D335" s="58"/>
      <c r="E335" s="66"/>
      <c r="F335" s="250"/>
      <c r="G335" s="250"/>
      <c r="H335" s="232"/>
      <c r="I335" s="233">
        <f t="shared" si="7"/>
        <v>0</v>
      </c>
      <c r="J335" s="84"/>
      <c r="K335" s="253" t="s">
        <v>860</v>
      </c>
      <c r="L335" s="254" t="s">
        <v>860</v>
      </c>
      <c r="M335" s="254" t="s">
        <v>860</v>
      </c>
      <c r="N335" s="58"/>
      <c r="O335" s="58"/>
      <c r="P335" s="58"/>
      <c r="Q335" s="58"/>
      <c r="R335" s="58"/>
      <c r="S335" s="58"/>
      <c r="T335" s="58"/>
      <c r="U335" s="58"/>
      <c r="V335" s="58"/>
      <c r="W335" s="58"/>
      <c r="X335" s="58"/>
      <c r="Y335" s="58"/>
      <c r="Z335" s="58"/>
    </row>
    <row r="336" spans="1:26" ht="15.75" customHeight="1" x14ac:dyDescent="0.2">
      <c r="A336" s="23"/>
      <c r="B336" s="23"/>
      <c r="C336" s="23"/>
      <c r="D336" s="58"/>
      <c r="E336" s="66"/>
      <c r="F336" s="250"/>
      <c r="G336" s="250"/>
      <c r="H336" s="232"/>
      <c r="I336" s="233">
        <f t="shared" si="7"/>
        <v>0</v>
      </c>
      <c r="J336" s="84"/>
      <c r="K336" s="253" t="s">
        <v>860</v>
      </c>
      <c r="L336" s="254" t="s">
        <v>860</v>
      </c>
      <c r="M336" s="254" t="s">
        <v>860</v>
      </c>
      <c r="N336" s="58"/>
      <c r="O336" s="58"/>
      <c r="P336" s="58"/>
      <c r="Q336" s="58"/>
      <c r="R336" s="58"/>
      <c r="S336" s="58"/>
      <c r="T336" s="58"/>
      <c r="U336" s="58"/>
      <c r="V336" s="58"/>
      <c r="W336" s="58"/>
      <c r="X336" s="58"/>
      <c r="Y336" s="58"/>
      <c r="Z336" s="58"/>
    </row>
    <row r="337" spans="1:26" ht="15.75" customHeight="1" x14ac:dyDescent="0.2">
      <c r="A337" s="23"/>
      <c r="B337" s="23"/>
      <c r="C337" s="23"/>
      <c r="D337" s="58"/>
      <c r="E337" s="66"/>
      <c r="F337" s="250"/>
      <c r="G337" s="250"/>
      <c r="H337" s="232"/>
      <c r="I337" s="233">
        <f t="shared" si="7"/>
        <v>0</v>
      </c>
      <c r="J337" s="84"/>
      <c r="K337" s="253" t="s">
        <v>860</v>
      </c>
      <c r="L337" s="254" t="s">
        <v>860</v>
      </c>
      <c r="M337" s="254" t="s">
        <v>860</v>
      </c>
      <c r="N337" s="58"/>
      <c r="O337" s="58"/>
      <c r="P337" s="58"/>
      <c r="Q337" s="58"/>
      <c r="R337" s="58"/>
      <c r="S337" s="58"/>
      <c r="T337" s="58"/>
      <c r="U337" s="58"/>
      <c r="V337" s="58"/>
      <c r="W337" s="58"/>
      <c r="X337" s="58"/>
      <c r="Y337" s="58"/>
      <c r="Z337" s="58"/>
    </row>
    <row r="338" spans="1:26" ht="15.75" customHeight="1" x14ac:dyDescent="0.2">
      <c r="A338" s="23"/>
      <c r="B338" s="23"/>
      <c r="C338" s="23"/>
      <c r="D338" s="58"/>
      <c r="E338" s="66"/>
      <c r="F338" s="250"/>
      <c r="G338" s="250"/>
      <c r="H338" s="232"/>
      <c r="I338" s="233">
        <f t="shared" si="7"/>
        <v>0</v>
      </c>
      <c r="J338" s="84"/>
      <c r="K338" s="253" t="s">
        <v>860</v>
      </c>
      <c r="L338" s="254" t="s">
        <v>860</v>
      </c>
      <c r="M338" s="254" t="s">
        <v>860</v>
      </c>
      <c r="N338" s="58"/>
      <c r="O338" s="58"/>
      <c r="P338" s="58"/>
      <c r="Q338" s="58"/>
      <c r="R338" s="58"/>
      <c r="S338" s="58"/>
      <c r="T338" s="58"/>
      <c r="U338" s="58"/>
      <c r="V338" s="58"/>
      <c r="W338" s="58"/>
      <c r="X338" s="58"/>
      <c r="Y338" s="58"/>
      <c r="Z338" s="58"/>
    </row>
    <row r="339" spans="1:26" ht="15.75" customHeight="1" x14ac:dyDescent="0.2">
      <c r="A339" s="23"/>
      <c r="B339" s="23"/>
      <c r="C339" s="23"/>
      <c r="D339" s="58"/>
      <c r="E339" s="66"/>
      <c r="F339" s="250"/>
      <c r="G339" s="250"/>
      <c r="H339" s="232"/>
      <c r="I339" s="233">
        <f t="shared" si="7"/>
        <v>0</v>
      </c>
      <c r="J339" s="84"/>
      <c r="K339" s="251" t="s">
        <v>860</v>
      </c>
      <c r="L339" s="252" t="s">
        <v>860</v>
      </c>
      <c r="M339" s="252" t="s">
        <v>860</v>
      </c>
      <c r="N339" s="58"/>
      <c r="O339" s="58"/>
      <c r="P339" s="58"/>
      <c r="Q339" s="58"/>
      <c r="R339" s="58"/>
      <c r="S339" s="58"/>
      <c r="T339" s="58"/>
      <c r="U339" s="58"/>
      <c r="V339" s="58"/>
      <c r="W339" s="58"/>
      <c r="X339" s="58"/>
      <c r="Y339" s="58"/>
      <c r="Z339" s="58"/>
    </row>
    <row r="340" spans="1:26" ht="15.75" customHeight="1" x14ac:dyDescent="0.2">
      <c r="A340" s="23"/>
      <c r="B340" s="23"/>
      <c r="C340" s="23"/>
      <c r="D340" s="58"/>
      <c r="E340" s="66"/>
      <c r="F340" s="250"/>
      <c r="G340" s="250"/>
      <c r="H340" s="232"/>
      <c r="I340" s="233">
        <f t="shared" si="7"/>
        <v>0</v>
      </c>
      <c r="J340" s="84"/>
      <c r="K340" s="253" t="s">
        <v>860</v>
      </c>
      <c r="L340" s="254" t="s">
        <v>860</v>
      </c>
      <c r="M340" s="254" t="s">
        <v>860</v>
      </c>
      <c r="N340" s="58"/>
      <c r="O340" s="58"/>
      <c r="P340" s="58"/>
      <c r="Q340" s="58"/>
      <c r="R340" s="58"/>
      <c r="S340" s="58"/>
      <c r="T340" s="58"/>
      <c r="U340" s="58"/>
      <c r="V340" s="58"/>
      <c r="W340" s="58"/>
      <c r="X340" s="58"/>
      <c r="Y340" s="58"/>
      <c r="Z340" s="58"/>
    </row>
    <row r="341" spans="1:26" ht="15.75" customHeight="1" x14ac:dyDescent="0.2">
      <c r="A341" s="23"/>
      <c r="B341" s="23"/>
      <c r="C341" s="23"/>
      <c r="D341" s="58"/>
      <c r="E341" s="66"/>
      <c r="F341" s="250"/>
      <c r="G341" s="250"/>
      <c r="H341" s="232"/>
      <c r="I341" s="233">
        <f t="shared" si="7"/>
        <v>0</v>
      </c>
      <c r="J341" s="84"/>
      <c r="K341" s="253" t="s">
        <v>860</v>
      </c>
      <c r="L341" s="254" t="s">
        <v>860</v>
      </c>
      <c r="M341" s="254" t="s">
        <v>860</v>
      </c>
      <c r="N341" s="58"/>
      <c r="O341" s="58"/>
      <c r="P341" s="58"/>
      <c r="Q341" s="58"/>
      <c r="R341" s="58"/>
      <c r="S341" s="58"/>
      <c r="T341" s="58"/>
      <c r="U341" s="58"/>
      <c r="V341" s="58"/>
      <c r="W341" s="58"/>
      <c r="X341" s="58"/>
      <c r="Y341" s="58"/>
      <c r="Z341" s="58"/>
    </row>
    <row r="342" spans="1:26" ht="15.75" customHeight="1" x14ac:dyDescent="0.2">
      <c r="A342" s="23"/>
      <c r="B342" s="23"/>
      <c r="C342" s="23"/>
      <c r="D342" s="58"/>
      <c r="E342" s="66"/>
      <c r="F342" s="250"/>
      <c r="G342" s="250"/>
      <c r="H342" s="232"/>
      <c r="I342" s="233">
        <f t="shared" si="7"/>
        <v>0</v>
      </c>
      <c r="J342" s="84"/>
      <c r="K342" s="253" t="s">
        <v>860</v>
      </c>
      <c r="L342" s="254" t="s">
        <v>860</v>
      </c>
      <c r="M342" s="254" t="s">
        <v>860</v>
      </c>
      <c r="N342" s="58"/>
      <c r="O342" s="58"/>
      <c r="P342" s="58"/>
      <c r="Q342" s="58"/>
      <c r="R342" s="58"/>
      <c r="S342" s="58"/>
      <c r="T342" s="58"/>
      <c r="U342" s="58"/>
      <c r="V342" s="58"/>
      <c r="W342" s="58"/>
      <c r="X342" s="58"/>
      <c r="Y342" s="58"/>
      <c r="Z342" s="58"/>
    </row>
    <row r="343" spans="1:26" ht="15.75" customHeight="1" x14ac:dyDescent="0.2">
      <c r="A343" s="23"/>
      <c r="B343" s="23"/>
      <c r="C343" s="23"/>
      <c r="D343" s="58"/>
      <c r="E343" s="66"/>
      <c r="F343" s="250"/>
      <c r="G343" s="250"/>
      <c r="H343" s="232"/>
      <c r="I343" s="233">
        <f t="shared" si="7"/>
        <v>0</v>
      </c>
      <c r="J343" s="84"/>
      <c r="K343" s="251" t="s">
        <v>860</v>
      </c>
      <c r="L343" s="252" t="s">
        <v>860</v>
      </c>
      <c r="M343" s="252" t="s">
        <v>860</v>
      </c>
      <c r="N343" s="58"/>
      <c r="O343" s="58"/>
      <c r="P343" s="58"/>
      <c r="Q343" s="58"/>
      <c r="R343" s="58"/>
      <c r="S343" s="58"/>
      <c r="T343" s="58"/>
      <c r="U343" s="58"/>
      <c r="V343" s="58"/>
      <c r="W343" s="58"/>
      <c r="X343" s="58"/>
      <c r="Y343" s="58"/>
      <c r="Z343" s="58"/>
    </row>
    <row r="344" spans="1:26" ht="15.75" customHeight="1" x14ac:dyDescent="0.2">
      <c r="A344" s="23"/>
      <c r="B344" s="23"/>
      <c r="C344" s="23"/>
      <c r="D344" s="58"/>
      <c r="E344" s="66"/>
      <c r="F344" s="250"/>
      <c r="G344" s="250"/>
      <c r="H344" s="232"/>
      <c r="I344" s="233">
        <f t="shared" si="7"/>
        <v>0</v>
      </c>
      <c r="J344" s="84"/>
      <c r="K344" s="251" t="s">
        <v>860</v>
      </c>
      <c r="L344" s="252" t="s">
        <v>860</v>
      </c>
      <c r="M344" s="252" t="s">
        <v>860</v>
      </c>
      <c r="N344" s="58"/>
      <c r="O344" s="58"/>
      <c r="P344" s="58"/>
      <c r="Q344" s="58"/>
      <c r="R344" s="58"/>
      <c r="S344" s="58"/>
      <c r="T344" s="58"/>
      <c r="U344" s="58"/>
      <c r="V344" s="58"/>
      <c r="W344" s="58"/>
      <c r="X344" s="58"/>
      <c r="Y344" s="58"/>
      <c r="Z344" s="58"/>
    </row>
    <row r="345" spans="1:26" ht="15.75" customHeight="1" x14ac:dyDescent="0.2">
      <c r="A345" s="23"/>
      <c r="B345" s="23"/>
      <c r="C345" s="23"/>
      <c r="D345" s="58"/>
      <c r="E345" s="66"/>
      <c r="F345" s="250"/>
      <c r="G345" s="250"/>
      <c r="H345" s="232"/>
      <c r="I345" s="233">
        <f t="shared" si="7"/>
        <v>0</v>
      </c>
      <c r="J345" s="84"/>
      <c r="K345" s="251" t="s">
        <v>860</v>
      </c>
      <c r="L345" s="252" t="s">
        <v>860</v>
      </c>
      <c r="M345" s="252" t="s">
        <v>860</v>
      </c>
      <c r="N345" s="58"/>
      <c r="O345" s="58"/>
      <c r="P345" s="58"/>
      <c r="Q345" s="58"/>
      <c r="R345" s="58"/>
      <c r="S345" s="58"/>
      <c r="T345" s="58"/>
      <c r="U345" s="58"/>
      <c r="V345" s="58"/>
      <c r="W345" s="58"/>
      <c r="X345" s="58"/>
      <c r="Y345" s="58"/>
      <c r="Z345" s="58"/>
    </row>
    <row r="346" spans="1:26" ht="15.75" customHeight="1" x14ac:dyDescent="0.2">
      <c r="A346" s="23"/>
      <c r="B346" s="23"/>
      <c r="C346" s="23"/>
      <c r="D346" s="58"/>
      <c r="E346" s="66"/>
      <c r="F346" s="250"/>
      <c r="G346" s="250"/>
      <c r="H346" s="232"/>
      <c r="I346" s="233">
        <f t="shared" si="7"/>
        <v>0</v>
      </c>
      <c r="J346" s="84"/>
      <c r="K346" s="251" t="s">
        <v>860</v>
      </c>
      <c r="L346" s="252" t="s">
        <v>860</v>
      </c>
      <c r="M346" s="252" t="s">
        <v>860</v>
      </c>
      <c r="N346" s="58"/>
      <c r="O346" s="58"/>
      <c r="P346" s="58"/>
      <c r="Q346" s="58"/>
      <c r="R346" s="58"/>
      <c r="S346" s="58"/>
      <c r="T346" s="58"/>
      <c r="U346" s="58"/>
      <c r="V346" s="58"/>
      <c r="W346" s="58"/>
      <c r="X346" s="58"/>
      <c r="Y346" s="58"/>
      <c r="Z346" s="58"/>
    </row>
    <row r="347" spans="1:26" ht="15.75" customHeight="1" x14ac:dyDescent="0.2">
      <c r="A347" s="23"/>
      <c r="B347" s="23"/>
      <c r="C347" s="23"/>
      <c r="D347" s="58"/>
      <c r="E347" s="66"/>
      <c r="F347" s="250"/>
      <c r="G347" s="250"/>
      <c r="H347" s="232"/>
      <c r="I347" s="233">
        <f t="shared" si="7"/>
        <v>0</v>
      </c>
      <c r="J347" s="84"/>
      <c r="K347" s="251" t="s">
        <v>860</v>
      </c>
      <c r="L347" s="252" t="s">
        <v>860</v>
      </c>
      <c r="M347" s="252" t="s">
        <v>860</v>
      </c>
      <c r="N347" s="58"/>
      <c r="O347" s="58"/>
      <c r="P347" s="58"/>
      <c r="Q347" s="58"/>
      <c r="R347" s="58"/>
      <c r="S347" s="58"/>
      <c r="T347" s="58"/>
      <c r="U347" s="58"/>
      <c r="V347" s="58"/>
      <c r="W347" s="58"/>
      <c r="X347" s="58"/>
      <c r="Y347" s="58"/>
      <c r="Z347" s="58"/>
    </row>
    <row r="348" spans="1:26" ht="15.75" customHeight="1" x14ac:dyDescent="0.2">
      <c r="A348" s="23"/>
      <c r="B348" s="23"/>
      <c r="C348" s="23"/>
      <c r="D348" s="58"/>
      <c r="E348" s="66"/>
      <c r="F348" s="250"/>
      <c r="G348" s="250"/>
      <c r="H348" s="232"/>
      <c r="I348" s="233">
        <f t="shared" si="7"/>
        <v>0</v>
      </c>
      <c r="J348" s="84"/>
      <c r="K348" s="251" t="s">
        <v>860</v>
      </c>
      <c r="L348" s="252" t="s">
        <v>860</v>
      </c>
      <c r="M348" s="252" t="s">
        <v>860</v>
      </c>
      <c r="N348" s="58"/>
      <c r="O348" s="58"/>
      <c r="P348" s="58"/>
      <c r="Q348" s="58"/>
      <c r="R348" s="58"/>
      <c r="S348" s="58"/>
      <c r="T348" s="58"/>
      <c r="U348" s="58"/>
      <c r="V348" s="58"/>
      <c r="W348" s="58"/>
      <c r="X348" s="58"/>
      <c r="Y348" s="58"/>
      <c r="Z348" s="58"/>
    </row>
    <row r="349" spans="1:26" ht="15.75" customHeight="1" x14ac:dyDescent="0.2">
      <c r="A349" s="23"/>
      <c r="B349" s="23"/>
      <c r="C349" s="23"/>
      <c r="D349" s="58"/>
      <c r="E349" s="66"/>
      <c r="F349" s="250"/>
      <c r="G349" s="250"/>
      <c r="H349" s="232"/>
      <c r="I349" s="233">
        <f t="shared" si="7"/>
        <v>0</v>
      </c>
      <c r="J349" s="84"/>
      <c r="K349" s="251" t="s">
        <v>860</v>
      </c>
      <c r="L349" s="252" t="s">
        <v>860</v>
      </c>
      <c r="M349" s="252" t="s">
        <v>860</v>
      </c>
      <c r="N349" s="58"/>
      <c r="O349" s="58"/>
      <c r="P349" s="58"/>
      <c r="Q349" s="58"/>
      <c r="R349" s="58"/>
      <c r="S349" s="58"/>
      <c r="T349" s="58"/>
      <c r="U349" s="58"/>
      <c r="V349" s="58"/>
      <c r="W349" s="58"/>
      <c r="X349" s="58"/>
      <c r="Y349" s="58"/>
      <c r="Z349" s="58"/>
    </row>
    <row r="350" spans="1:26" ht="15.75" customHeight="1" x14ac:dyDescent="0.2">
      <c r="A350" s="23"/>
      <c r="B350" s="23"/>
      <c r="C350" s="23"/>
      <c r="D350" s="58"/>
      <c r="E350" s="66"/>
      <c r="F350" s="250"/>
      <c r="G350" s="250"/>
      <c r="H350" s="232"/>
      <c r="I350" s="233">
        <f t="shared" si="7"/>
        <v>0</v>
      </c>
      <c r="J350" s="84"/>
      <c r="K350" s="251" t="s">
        <v>860</v>
      </c>
      <c r="L350" s="252" t="s">
        <v>860</v>
      </c>
      <c r="M350" s="252" t="s">
        <v>860</v>
      </c>
      <c r="N350" s="58"/>
      <c r="O350" s="58"/>
      <c r="P350" s="58"/>
      <c r="Q350" s="58"/>
      <c r="R350" s="58"/>
      <c r="S350" s="58"/>
      <c r="T350" s="58"/>
      <c r="U350" s="58"/>
      <c r="V350" s="58"/>
      <c r="W350" s="58"/>
      <c r="X350" s="58"/>
      <c r="Y350" s="58"/>
      <c r="Z350" s="58"/>
    </row>
    <row r="351" spans="1:26" ht="15.75" customHeight="1" x14ac:dyDescent="0.2">
      <c r="A351" s="23"/>
      <c r="B351" s="23"/>
      <c r="C351" s="23"/>
      <c r="D351" s="58"/>
      <c r="E351" s="66"/>
      <c r="F351" s="250"/>
      <c r="G351" s="250"/>
      <c r="H351" s="232"/>
      <c r="I351" s="233">
        <f t="shared" si="7"/>
        <v>0</v>
      </c>
      <c r="J351" s="84"/>
      <c r="K351" s="251" t="s">
        <v>860</v>
      </c>
      <c r="L351" s="252" t="s">
        <v>860</v>
      </c>
      <c r="M351" s="252" t="s">
        <v>860</v>
      </c>
      <c r="N351" s="58"/>
      <c r="O351" s="58"/>
      <c r="P351" s="58"/>
      <c r="Q351" s="58"/>
      <c r="R351" s="58"/>
      <c r="S351" s="58"/>
      <c r="T351" s="58"/>
      <c r="U351" s="58"/>
      <c r="V351" s="58"/>
      <c r="W351" s="58"/>
      <c r="X351" s="58"/>
      <c r="Y351" s="58"/>
      <c r="Z351" s="58"/>
    </row>
    <row r="352" spans="1:26" ht="15.75" customHeight="1" x14ac:dyDescent="0.2">
      <c r="A352" s="23"/>
      <c r="B352" s="23"/>
      <c r="C352" s="23"/>
      <c r="D352" s="58"/>
      <c r="E352" s="66"/>
      <c r="F352" s="250"/>
      <c r="G352" s="250"/>
      <c r="H352" s="232"/>
      <c r="I352" s="233">
        <f t="shared" si="7"/>
        <v>0</v>
      </c>
      <c r="J352" s="84"/>
      <c r="K352" s="251" t="s">
        <v>860</v>
      </c>
      <c r="L352" s="252" t="s">
        <v>860</v>
      </c>
      <c r="M352" s="252" t="s">
        <v>860</v>
      </c>
      <c r="N352" s="58"/>
      <c r="O352" s="58"/>
      <c r="P352" s="58"/>
      <c r="Q352" s="58"/>
      <c r="R352" s="58"/>
      <c r="S352" s="58"/>
      <c r="T352" s="58"/>
      <c r="U352" s="58"/>
      <c r="V352" s="58"/>
      <c r="W352" s="58"/>
      <c r="X352" s="58"/>
      <c r="Y352" s="58"/>
      <c r="Z352" s="58"/>
    </row>
    <row r="353" spans="1:26" ht="15.75" customHeight="1" x14ac:dyDescent="0.2">
      <c r="A353" s="23"/>
      <c r="B353" s="23"/>
      <c r="C353" s="23"/>
      <c r="D353" s="58"/>
      <c r="E353" s="66"/>
      <c r="F353" s="250"/>
      <c r="G353" s="250"/>
      <c r="H353" s="232"/>
      <c r="I353" s="233">
        <f t="shared" si="7"/>
        <v>0</v>
      </c>
      <c r="J353" s="84"/>
      <c r="K353" s="251" t="s">
        <v>860</v>
      </c>
      <c r="L353" s="252" t="s">
        <v>860</v>
      </c>
      <c r="M353" s="252" t="s">
        <v>860</v>
      </c>
      <c r="N353" s="58"/>
      <c r="O353" s="58"/>
      <c r="P353" s="58"/>
      <c r="Q353" s="58"/>
      <c r="R353" s="58"/>
      <c r="S353" s="58"/>
      <c r="T353" s="58"/>
      <c r="U353" s="58"/>
      <c r="V353" s="58"/>
      <c r="W353" s="58"/>
      <c r="X353" s="58"/>
      <c r="Y353" s="58"/>
      <c r="Z353" s="58"/>
    </row>
    <row r="354" spans="1:26" ht="15.75" customHeight="1" x14ac:dyDescent="0.2">
      <c r="A354" s="23"/>
      <c r="B354" s="23"/>
      <c r="C354" s="23"/>
      <c r="D354" s="58"/>
      <c r="E354" s="66"/>
      <c r="F354" s="250"/>
      <c r="G354" s="250"/>
      <c r="H354" s="232"/>
      <c r="I354" s="233">
        <f t="shared" si="7"/>
        <v>0</v>
      </c>
      <c r="J354" s="84"/>
      <c r="K354" s="251" t="s">
        <v>860</v>
      </c>
      <c r="L354" s="252" t="s">
        <v>860</v>
      </c>
      <c r="M354" s="252" t="s">
        <v>860</v>
      </c>
      <c r="N354" s="58"/>
      <c r="O354" s="58"/>
      <c r="P354" s="58"/>
      <c r="Q354" s="58"/>
      <c r="R354" s="58"/>
      <c r="S354" s="58"/>
      <c r="T354" s="58"/>
      <c r="U354" s="58"/>
      <c r="V354" s="58"/>
      <c r="W354" s="58"/>
      <c r="X354" s="58"/>
      <c r="Y354" s="58"/>
      <c r="Z354" s="58"/>
    </row>
    <row r="355" spans="1:26" ht="15.75" customHeight="1" x14ac:dyDescent="0.2">
      <c r="A355" s="23"/>
      <c r="B355" s="23"/>
      <c r="C355" s="23"/>
      <c r="D355" s="58"/>
      <c r="E355" s="66"/>
      <c r="F355" s="250"/>
      <c r="G355" s="250"/>
      <c r="H355" s="232"/>
      <c r="I355" s="233">
        <f t="shared" si="7"/>
        <v>0</v>
      </c>
      <c r="J355" s="84"/>
      <c r="K355" s="251" t="s">
        <v>860</v>
      </c>
      <c r="L355" s="252" t="s">
        <v>860</v>
      </c>
      <c r="M355" s="252" t="s">
        <v>860</v>
      </c>
      <c r="N355" s="58"/>
      <c r="O355" s="58"/>
      <c r="P355" s="58"/>
      <c r="Q355" s="58"/>
      <c r="R355" s="58"/>
      <c r="S355" s="58"/>
      <c r="T355" s="58"/>
      <c r="U355" s="58"/>
      <c r="V355" s="58"/>
      <c r="W355" s="58"/>
      <c r="X355" s="58"/>
      <c r="Y355" s="58"/>
      <c r="Z355" s="58"/>
    </row>
    <row r="356" spans="1:26" ht="15.75" customHeight="1" x14ac:dyDescent="0.2">
      <c r="A356" s="23"/>
      <c r="B356" s="23"/>
      <c r="C356" s="23"/>
      <c r="D356" s="58"/>
      <c r="E356" s="66"/>
      <c r="F356" s="250"/>
      <c r="G356" s="250"/>
      <c r="H356" s="232"/>
      <c r="I356" s="233">
        <f t="shared" si="7"/>
        <v>0</v>
      </c>
      <c r="J356" s="84"/>
      <c r="K356" s="251" t="s">
        <v>860</v>
      </c>
      <c r="L356" s="252" t="s">
        <v>860</v>
      </c>
      <c r="M356" s="252" t="s">
        <v>860</v>
      </c>
      <c r="N356" s="58"/>
      <c r="O356" s="58"/>
      <c r="P356" s="58"/>
      <c r="Q356" s="58"/>
      <c r="R356" s="58"/>
      <c r="S356" s="58"/>
      <c r="T356" s="58"/>
      <c r="U356" s="58"/>
      <c r="V356" s="58"/>
      <c r="W356" s="58"/>
      <c r="X356" s="58"/>
      <c r="Y356" s="58"/>
      <c r="Z356" s="58"/>
    </row>
    <row r="357" spans="1:26" ht="15.75" customHeight="1" x14ac:dyDescent="0.2">
      <c r="A357" s="23"/>
      <c r="B357" s="23"/>
      <c r="C357" s="23"/>
      <c r="D357" s="58"/>
      <c r="E357" s="66"/>
      <c r="F357" s="250"/>
      <c r="G357" s="250"/>
      <c r="H357" s="232"/>
      <c r="I357" s="233">
        <f t="shared" si="7"/>
        <v>0</v>
      </c>
      <c r="J357" s="84"/>
      <c r="K357" s="251" t="s">
        <v>860</v>
      </c>
      <c r="L357" s="252" t="s">
        <v>860</v>
      </c>
      <c r="M357" s="252" t="s">
        <v>860</v>
      </c>
      <c r="N357" s="58"/>
      <c r="O357" s="58"/>
      <c r="P357" s="58"/>
      <c r="Q357" s="58"/>
      <c r="R357" s="58"/>
      <c r="S357" s="58"/>
      <c r="T357" s="58"/>
      <c r="U357" s="58"/>
      <c r="V357" s="58"/>
      <c r="W357" s="58"/>
      <c r="X357" s="58"/>
      <c r="Y357" s="58"/>
      <c r="Z357" s="58"/>
    </row>
    <row r="358" spans="1:26" ht="15.75" customHeight="1" x14ac:dyDescent="0.2">
      <c r="A358" s="23"/>
      <c r="B358" s="23"/>
      <c r="C358" s="23"/>
      <c r="D358" s="58"/>
      <c r="E358" s="66"/>
      <c r="F358" s="250"/>
      <c r="G358" s="250"/>
      <c r="H358" s="232"/>
      <c r="I358" s="233">
        <f t="shared" si="7"/>
        <v>0</v>
      </c>
      <c r="J358" s="84"/>
      <c r="K358" s="251" t="s">
        <v>860</v>
      </c>
      <c r="L358" s="252" t="s">
        <v>860</v>
      </c>
      <c r="M358" s="252" t="s">
        <v>860</v>
      </c>
      <c r="N358" s="58"/>
      <c r="O358" s="58"/>
      <c r="P358" s="58"/>
      <c r="Q358" s="58"/>
      <c r="R358" s="58"/>
      <c r="S358" s="58"/>
      <c r="T358" s="58"/>
      <c r="U358" s="58"/>
      <c r="V358" s="58"/>
      <c r="W358" s="58"/>
      <c r="X358" s="58"/>
      <c r="Y358" s="58"/>
      <c r="Z358" s="58"/>
    </row>
    <row r="359" spans="1:26" ht="15.75" customHeight="1" x14ac:dyDescent="0.2">
      <c r="A359" s="23"/>
      <c r="B359" s="23"/>
      <c r="C359" s="23"/>
      <c r="D359" s="58"/>
      <c r="E359" s="66"/>
      <c r="F359" s="250"/>
      <c r="G359" s="250"/>
      <c r="H359" s="232"/>
      <c r="I359" s="233">
        <f t="shared" si="7"/>
        <v>0</v>
      </c>
      <c r="J359" s="84"/>
      <c r="K359" s="251" t="s">
        <v>860</v>
      </c>
      <c r="L359" s="252" t="s">
        <v>860</v>
      </c>
      <c r="M359" s="252" t="s">
        <v>860</v>
      </c>
      <c r="N359" s="58"/>
      <c r="O359" s="58"/>
      <c r="P359" s="58"/>
      <c r="Q359" s="58"/>
      <c r="R359" s="58"/>
      <c r="S359" s="58"/>
      <c r="T359" s="58"/>
      <c r="U359" s="58"/>
      <c r="V359" s="58"/>
      <c r="W359" s="58"/>
      <c r="X359" s="58"/>
      <c r="Y359" s="58"/>
      <c r="Z359" s="58"/>
    </row>
    <row r="360" spans="1:26" ht="15.75" customHeight="1" x14ac:dyDescent="0.2">
      <c r="A360" s="23"/>
      <c r="B360" s="23"/>
      <c r="C360" s="23"/>
      <c r="D360" s="58"/>
      <c r="E360" s="66"/>
      <c r="F360" s="250"/>
      <c r="G360" s="250"/>
      <c r="H360" s="232"/>
      <c r="I360" s="233">
        <f t="shared" si="7"/>
        <v>0</v>
      </c>
      <c r="J360" s="84"/>
      <c r="K360" s="253" t="s">
        <v>860</v>
      </c>
      <c r="L360" s="254" t="s">
        <v>860</v>
      </c>
      <c r="M360" s="254" t="s">
        <v>860</v>
      </c>
      <c r="N360" s="58"/>
      <c r="O360" s="58"/>
      <c r="P360" s="58"/>
      <c r="Q360" s="58"/>
      <c r="R360" s="58"/>
      <c r="S360" s="58"/>
      <c r="T360" s="58"/>
      <c r="U360" s="58"/>
      <c r="V360" s="58"/>
      <c r="W360" s="58"/>
      <c r="X360" s="58"/>
      <c r="Y360" s="58"/>
      <c r="Z360" s="58"/>
    </row>
    <row r="361" spans="1:26" ht="15.75" customHeight="1" x14ac:dyDescent="0.2">
      <c r="A361" s="23"/>
      <c r="B361" s="23"/>
      <c r="C361" s="23"/>
      <c r="D361" s="58"/>
      <c r="E361" s="66"/>
      <c r="F361" s="250"/>
      <c r="G361" s="250"/>
      <c r="H361" s="232"/>
      <c r="I361" s="233">
        <f t="shared" si="7"/>
        <v>0</v>
      </c>
      <c r="J361" s="84"/>
      <c r="K361" s="253" t="s">
        <v>860</v>
      </c>
      <c r="L361" s="254" t="s">
        <v>860</v>
      </c>
      <c r="M361" s="254" t="s">
        <v>860</v>
      </c>
      <c r="N361" s="58"/>
      <c r="O361" s="58"/>
      <c r="P361" s="58"/>
      <c r="Q361" s="58"/>
      <c r="R361" s="58"/>
      <c r="S361" s="58"/>
      <c r="T361" s="58"/>
      <c r="U361" s="58"/>
      <c r="V361" s="58"/>
      <c r="W361" s="58"/>
      <c r="X361" s="58"/>
      <c r="Y361" s="58"/>
      <c r="Z361" s="58"/>
    </row>
    <row r="362" spans="1:26" ht="15.75" customHeight="1" x14ac:dyDescent="0.2">
      <c r="A362" s="23"/>
      <c r="B362" s="23"/>
      <c r="C362" s="23"/>
      <c r="D362" s="58"/>
      <c r="E362" s="66"/>
      <c r="F362" s="250"/>
      <c r="G362" s="250"/>
      <c r="H362" s="232"/>
      <c r="I362" s="233">
        <f t="shared" si="7"/>
        <v>0</v>
      </c>
      <c r="J362" s="84"/>
      <c r="K362" s="253" t="s">
        <v>860</v>
      </c>
      <c r="L362" s="254" t="s">
        <v>860</v>
      </c>
      <c r="M362" s="254" t="s">
        <v>860</v>
      </c>
      <c r="N362" s="58"/>
      <c r="O362" s="58"/>
      <c r="P362" s="58"/>
      <c r="Q362" s="58"/>
      <c r="R362" s="58"/>
      <c r="S362" s="58"/>
      <c r="T362" s="58"/>
      <c r="U362" s="58"/>
      <c r="V362" s="58"/>
      <c r="W362" s="58"/>
      <c r="X362" s="58"/>
      <c r="Y362" s="58"/>
      <c r="Z362" s="58"/>
    </row>
    <row r="363" spans="1:26" ht="15.75" customHeight="1" x14ac:dyDescent="0.2">
      <c r="A363" s="23"/>
      <c r="B363" s="23"/>
      <c r="C363" s="23"/>
      <c r="D363" s="58"/>
      <c r="E363" s="66"/>
      <c r="F363" s="250"/>
      <c r="G363" s="250"/>
      <c r="H363" s="232"/>
      <c r="I363" s="233">
        <f t="shared" si="7"/>
        <v>0</v>
      </c>
      <c r="J363" s="84"/>
      <c r="K363" s="253" t="s">
        <v>860</v>
      </c>
      <c r="L363" s="254" t="s">
        <v>860</v>
      </c>
      <c r="M363" s="254" t="s">
        <v>860</v>
      </c>
      <c r="N363" s="58"/>
      <c r="O363" s="58"/>
      <c r="P363" s="58"/>
      <c r="Q363" s="58"/>
      <c r="R363" s="58"/>
      <c r="S363" s="58"/>
      <c r="T363" s="58"/>
      <c r="U363" s="58"/>
      <c r="V363" s="58"/>
      <c r="W363" s="58"/>
      <c r="X363" s="58"/>
      <c r="Y363" s="58"/>
      <c r="Z363" s="58"/>
    </row>
    <row r="364" spans="1:26" ht="15.75" customHeight="1" x14ac:dyDescent="0.2">
      <c r="A364" s="23"/>
      <c r="B364" s="23"/>
      <c r="C364" s="23"/>
      <c r="D364" s="58"/>
      <c r="E364" s="66"/>
      <c r="F364" s="250"/>
      <c r="G364" s="250"/>
      <c r="H364" s="232"/>
      <c r="I364" s="233">
        <f t="shared" si="7"/>
        <v>0</v>
      </c>
      <c r="J364" s="84"/>
      <c r="K364" s="253" t="s">
        <v>860</v>
      </c>
      <c r="L364" s="254" t="s">
        <v>860</v>
      </c>
      <c r="M364" s="254" t="s">
        <v>860</v>
      </c>
      <c r="N364" s="58"/>
      <c r="O364" s="58"/>
      <c r="P364" s="58"/>
      <c r="Q364" s="58"/>
      <c r="R364" s="58"/>
      <c r="S364" s="58"/>
      <c r="T364" s="58"/>
      <c r="U364" s="58"/>
      <c r="V364" s="58"/>
      <c r="W364" s="58"/>
      <c r="X364" s="58"/>
      <c r="Y364" s="58"/>
      <c r="Z364" s="58"/>
    </row>
    <row r="365" spans="1:26" ht="15.75" customHeight="1" x14ac:dyDescent="0.2">
      <c r="A365" s="23"/>
      <c r="B365" s="23"/>
      <c r="C365" s="23"/>
      <c r="D365" s="58"/>
      <c r="E365" s="66"/>
      <c r="F365" s="250"/>
      <c r="G365" s="250"/>
      <c r="H365" s="232"/>
      <c r="I365" s="233">
        <f t="shared" si="7"/>
        <v>0</v>
      </c>
      <c r="J365" s="84"/>
      <c r="K365" s="253" t="s">
        <v>860</v>
      </c>
      <c r="L365" s="254" t="s">
        <v>860</v>
      </c>
      <c r="M365" s="254" t="s">
        <v>860</v>
      </c>
      <c r="N365" s="58"/>
      <c r="O365" s="58"/>
      <c r="P365" s="58"/>
      <c r="Q365" s="58"/>
      <c r="R365" s="58"/>
      <c r="S365" s="58"/>
      <c r="T365" s="58"/>
      <c r="U365" s="58"/>
      <c r="V365" s="58"/>
      <c r="W365" s="58"/>
      <c r="X365" s="58"/>
      <c r="Y365" s="58"/>
      <c r="Z365" s="58"/>
    </row>
    <row r="366" spans="1:26" ht="15.75" customHeight="1" x14ac:dyDescent="0.2">
      <c r="A366" s="23"/>
      <c r="B366" s="23"/>
      <c r="C366" s="23"/>
      <c r="D366" s="58"/>
      <c r="E366" s="66"/>
      <c r="F366" s="250"/>
      <c r="G366" s="250"/>
      <c r="H366" s="232"/>
      <c r="I366" s="233">
        <f t="shared" si="7"/>
        <v>0</v>
      </c>
      <c r="J366" s="84"/>
      <c r="K366" s="253" t="s">
        <v>860</v>
      </c>
      <c r="L366" s="254" t="s">
        <v>860</v>
      </c>
      <c r="M366" s="254" t="s">
        <v>860</v>
      </c>
      <c r="N366" s="58"/>
      <c r="O366" s="58"/>
      <c r="P366" s="58"/>
      <c r="Q366" s="58"/>
      <c r="R366" s="58"/>
      <c r="S366" s="58"/>
      <c r="T366" s="58"/>
      <c r="U366" s="58"/>
      <c r="V366" s="58"/>
      <c r="W366" s="58"/>
      <c r="X366" s="58"/>
      <c r="Y366" s="58"/>
      <c r="Z366" s="58"/>
    </row>
    <row r="367" spans="1:26" ht="15.75" customHeight="1" x14ac:dyDescent="0.2">
      <c r="A367" s="23"/>
      <c r="B367" s="23"/>
      <c r="C367" s="23"/>
      <c r="D367" s="58"/>
      <c r="E367" s="66"/>
      <c r="F367" s="250"/>
      <c r="G367" s="250"/>
      <c r="H367" s="232"/>
      <c r="I367" s="233">
        <f t="shared" si="7"/>
        <v>0</v>
      </c>
      <c r="J367" s="84"/>
      <c r="K367" s="253" t="s">
        <v>860</v>
      </c>
      <c r="L367" s="254" t="s">
        <v>860</v>
      </c>
      <c r="M367" s="254" t="s">
        <v>860</v>
      </c>
      <c r="N367" s="58"/>
      <c r="O367" s="58"/>
      <c r="P367" s="58"/>
      <c r="Q367" s="58"/>
      <c r="R367" s="58"/>
      <c r="S367" s="58"/>
      <c r="T367" s="58"/>
      <c r="U367" s="58"/>
      <c r="V367" s="58"/>
      <c r="W367" s="58"/>
      <c r="X367" s="58"/>
      <c r="Y367" s="58"/>
      <c r="Z367" s="58"/>
    </row>
    <row r="368" spans="1:26" ht="15.75" customHeight="1" x14ac:dyDescent="0.2">
      <c r="A368" s="23"/>
      <c r="B368" s="23"/>
      <c r="C368" s="23"/>
      <c r="D368" s="58"/>
      <c r="E368" s="66"/>
      <c r="F368" s="250"/>
      <c r="G368" s="250"/>
      <c r="H368" s="232"/>
      <c r="I368" s="233">
        <f t="shared" si="7"/>
        <v>0</v>
      </c>
      <c r="J368" s="84"/>
      <c r="K368" s="253" t="s">
        <v>860</v>
      </c>
      <c r="L368" s="254" t="s">
        <v>860</v>
      </c>
      <c r="M368" s="254" t="s">
        <v>860</v>
      </c>
      <c r="N368" s="58"/>
      <c r="O368" s="58"/>
      <c r="P368" s="58"/>
      <c r="Q368" s="58"/>
      <c r="R368" s="58"/>
      <c r="S368" s="58"/>
      <c r="T368" s="58"/>
      <c r="U368" s="58"/>
      <c r="V368" s="58"/>
      <c r="W368" s="58"/>
      <c r="X368" s="58"/>
      <c r="Y368" s="58"/>
      <c r="Z368" s="58"/>
    </row>
    <row r="369" spans="1:26" ht="15.75" customHeight="1" x14ac:dyDescent="0.2">
      <c r="A369" s="23"/>
      <c r="B369" s="23"/>
      <c r="C369" s="23"/>
      <c r="D369" s="58"/>
      <c r="E369" s="66"/>
      <c r="F369" s="250"/>
      <c r="G369" s="250"/>
      <c r="H369" s="232"/>
      <c r="I369" s="233">
        <f t="shared" si="7"/>
        <v>0</v>
      </c>
      <c r="J369" s="84"/>
      <c r="K369" s="253" t="s">
        <v>860</v>
      </c>
      <c r="L369" s="254" t="s">
        <v>860</v>
      </c>
      <c r="M369" s="254" t="s">
        <v>860</v>
      </c>
      <c r="N369" s="58"/>
      <c r="O369" s="58"/>
      <c r="P369" s="58"/>
      <c r="Q369" s="58"/>
      <c r="R369" s="58"/>
      <c r="S369" s="58"/>
      <c r="T369" s="58"/>
      <c r="U369" s="58"/>
      <c r="V369" s="58"/>
      <c r="W369" s="58"/>
      <c r="X369" s="58"/>
      <c r="Y369" s="58"/>
      <c r="Z369" s="58"/>
    </row>
    <row r="370" spans="1:26" ht="15.75" customHeight="1" x14ac:dyDescent="0.2">
      <c r="A370" s="23"/>
      <c r="B370" s="23"/>
      <c r="C370" s="23"/>
      <c r="D370" s="58"/>
      <c r="E370" s="66"/>
      <c r="F370" s="250"/>
      <c r="G370" s="250"/>
      <c r="H370" s="232"/>
      <c r="I370" s="233">
        <f t="shared" si="7"/>
        <v>0</v>
      </c>
      <c r="J370" s="84"/>
      <c r="K370" s="251" t="s">
        <v>860</v>
      </c>
      <c r="L370" s="252" t="s">
        <v>860</v>
      </c>
      <c r="M370" s="252" t="s">
        <v>860</v>
      </c>
      <c r="N370" s="58"/>
      <c r="O370" s="58"/>
      <c r="P370" s="58"/>
      <c r="Q370" s="58"/>
      <c r="R370" s="58"/>
      <c r="S370" s="58"/>
      <c r="T370" s="58"/>
      <c r="U370" s="58"/>
      <c r="V370" s="58"/>
      <c r="W370" s="58"/>
      <c r="X370" s="58"/>
      <c r="Y370" s="58"/>
      <c r="Z370" s="58"/>
    </row>
    <row r="371" spans="1:26" ht="15.75" customHeight="1" x14ac:dyDescent="0.2">
      <c r="A371" s="23"/>
      <c r="B371" s="23"/>
      <c r="C371" s="23"/>
      <c r="D371" s="58"/>
      <c r="E371" s="66"/>
      <c r="F371" s="250"/>
      <c r="G371" s="250"/>
      <c r="H371" s="232"/>
      <c r="I371" s="233">
        <f t="shared" si="7"/>
        <v>0</v>
      </c>
      <c r="J371" s="84"/>
      <c r="K371" s="253" t="s">
        <v>860</v>
      </c>
      <c r="L371" s="254" t="s">
        <v>860</v>
      </c>
      <c r="M371" s="254" t="s">
        <v>860</v>
      </c>
      <c r="N371" s="58"/>
      <c r="O371" s="58"/>
      <c r="P371" s="58"/>
      <c r="Q371" s="58"/>
      <c r="R371" s="58"/>
      <c r="S371" s="58"/>
      <c r="T371" s="58"/>
      <c r="U371" s="58"/>
      <c r="V371" s="58"/>
      <c r="W371" s="58"/>
      <c r="X371" s="58"/>
      <c r="Y371" s="58"/>
      <c r="Z371" s="58"/>
    </row>
    <row r="372" spans="1:26" ht="15.75" customHeight="1" x14ac:dyDescent="0.2">
      <c r="A372" s="23"/>
      <c r="B372" s="23"/>
      <c r="C372" s="23"/>
      <c r="D372" s="58"/>
      <c r="E372" s="66"/>
      <c r="F372" s="250"/>
      <c r="G372" s="250"/>
      <c r="H372" s="232"/>
      <c r="I372" s="233">
        <f t="shared" si="7"/>
        <v>0</v>
      </c>
      <c r="J372" s="84"/>
      <c r="K372" s="253" t="s">
        <v>860</v>
      </c>
      <c r="L372" s="254" t="s">
        <v>860</v>
      </c>
      <c r="M372" s="254" t="s">
        <v>860</v>
      </c>
      <c r="N372" s="58"/>
      <c r="O372" s="58"/>
      <c r="P372" s="58"/>
      <c r="Q372" s="58"/>
      <c r="R372" s="58"/>
      <c r="S372" s="58"/>
      <c r="T372" s="58"/>
      <c r="U372" s="58"/>
      <c r="V372" s="58"/>
      <c r="W372" s="58"/>
      <c r="X372" s="58"/>
      <c r="Y372" s="58"/>
      <c r="Z372" s="58"/>
    </row>
    <row r="373" spans="1:26" ht="15.75" customHeight="1" x14ac:dyDescent="0.2">
      <c r="A373" s="23"/>
      <c r="B373" s="23"/>
      <c r="C373" s="23"/>
      <c r="D373" s="58"/>
      <c r="E373" s="66"/>
      <c r="F373" s="250"/>
      <c r="G373" s="250"/>
      <c r="H373" s="232">
        <f>SUM('Film Exhibition'!$K373:$M373)</f>
        <v>0</v>
      </c>
      <c r="I373" s="233">
        <f t="shared" si="7"/>
        <v>0</v>
      </c>
      <c r="J373" s="84"/>
      <c r="K373" s="253" t="s">
        <v>860</v>
      </c>
      <c r="L373" s="254" t="s">
        <v>860</v>
      </c>
      <c r="M373" s="254" t="s">
        <v>860</v>
      </c>
      <c r="N373" s="58"/>
      <c r="O373" s="58"/>
      <c r="P373" s="58"/>
      <c r="Q373" s="58"/>
      <c r="R373" s="58"/>
      <c r="S373" s="58"/>
      <c r="T373" s="58"/>
      <c r="U373" s="58"/>
      <c r="V373" s="58"/>
      <c r="W373" s="58"/>
      <c r="X373" s="58"/>
      <c r="Y373" s="58"/>
      <c r="Z373" s="58"/>
    </row>
    <row r="374" spans="1:26" ht="15.75" customHeight="1" x14ac:dyDescent="0.2">
      <c r="A374" s="23"/>
      <c r="B374" s="23"/>
      <c r="C374" s="23"/>
      <c r="D374" s="58"/>
      <c r="E374" s="66"/>
      <c r="F374" s="250"/>
      <c r="G374" s="250"/>
      <c r="H374" s="232">
        <f>SUM('Film Exhibition'!$K374:$M374)</f>
        <v>0</v>
      </c>
      <c r="I374" s="233">
        <f t="shared" si="7"/>
        <v>0</v>
      </c>
      <c r="J374" s="84"/>
      <c r="K374" s="251" t="s">
        <v>860</v>
      </c>
      <c r="L374" s="252" t="s">
        <v>860</v>
      </c>
      <c r="M374" s="252" t="s">
        <v>860</v>
      </c>
      <c r="N374" s="58"/>
      <c r="O374" s="58"/>
      <c r="P374" s="58"/>
      <c r="Q374" s="58"/>
      <c r="R374" s="58"/>
      <c r="S374" s="58"/>
      <c r="T374" s="58"/>
      <c r="U374" s="58"/>
      <c r="V374" s="58"/>
      <c r="W374" s="58"/>
      <c r="X374" s="58"/>
      <c r="Y374" s="58"/>
      <c r="Z374" s="58"/>
    </row>
    <row r="375" spans="1:26" ht="15.75" customHeight="1" x14ac:dyDescent="0.2">
      <c r="A375" s="23"/>
      <c r="B375" s="23"/>
      <c r="C375" s="23"/>
      <c r="D375" s="58"/>
      <c r="E375" s="66"/>
      <c r="F375" s="250"/>
      <c r="G375" s="250"/>
      <c r="H375" s="232">
        <f>SUM('Film Exhibition'!$K375:$M375)</f>
        <v>0</v>
      </c>
      <c r="I375" s="233">
        <f t="shared" si="7"/>
        <v>0</v>
      </c>
      <c r="J375" s="84"/>
      <c r="K375" s="251" t="s">
        <v>860</v>
      </c>
      <c r="L375" s="252" t="s">
        <v>860</v>
      </c>
      <c r="M375" s="252" t="s">
        <v>860</v>
      </c>
      <c r="N375" s="58"/>
      <c r="O375" s="58"/>
      <c r="P375" s="58"/>
      <c r="Q375" s="58"/>
      <c r="R375" s="58"/>
      <c r="S375" s="58"/>
      <c r="T375" s="58"/>
      <c r="U375" s="58"/>
      <c r="V375" s="58"/>
      <c r="W375" s="58"/>
      <c r="X375" s="58"/>
      <c r="Y375" s="58"/>
      <c r="Z375" s="58"/>
    </row>
    <row r="376" spans="1:26" ht="15.75" customHeight="1" x14ac:dyDescent="0.2">
      <c r="A376" s="23"/>
      <c r="B376" s="23"/>
      <c r="C376" s="23"/>
      <c r="D376" s="58"/>
      <c r="E376" s="66"/>
      <c r="F376" s="250"/>
      <c r="G376" s="250"/>
      <c r="H376" s="232">
        <f>SUM('Film Exhibition'!$K376:$M376)</f>
        <v>0</v>
      </c>
      <c r="I376" s="233">
        <f t="shared" si="7"/>
        <v>0</v>
      </c>
      <c r="J376" s="84"/>
      <c r="K376" s="251" t="s">
        <v>860</v>
      </c>
      <c r="L376" s="252" t="s">
        <v>860</v>
      </c>
      <c r="M376" s="252" t="s">
        <v>860</v>
      </c>
      <c r="N376" s="58"/>
      <c r="O376" s="58"/>
      <c r="P376" s="58"/>
      <c r="Q376" s="58"/>
      <c r="R376" s="58"/>
      <c r="S376" s="58"/>
      <c r="T376" s="58"/>
      <c r="U376" s="58"/>
      <c r="V376" s="58"/>
      <c r="W376" s="58"/>
      <c r="X376" s="58"/>
      <c r="Y376" s="58"/>
      <c r="Z376" s="58"/>
    </row>
    <row r="377" spans="1:26" ht="15.75" customHeight="1" x14ac:dyDescent="0.2">
      <c r="A377" s="23"/>
      <c r="B377" s="23"/>
      <c r="C377" s="23"/>
      <c r="D377" s="58"/>
      <c r="E377" s="66"/>
      <c r="F377" s="250"/>
      <c r="G377" s="250"/>
      <c r="H377" s="232">
        <f>SUM('Film Exhibition'!$K377:$M377)</f>
        <v>0</v>
      </c>
      <c r="I377" s="233">
        <f t="shared" si="7"/>
        <v>0</v>
      </c>
      <c r="J377" s="84"/>
      <c r="K377" s="251" t="s">
        <v>860</v>
      </c>
      <c r="L377" s="252" t="s">
        <v>860</v>
      </c>
      <c r="M377" s="252" t="s">
        <v>860</v>
      </c>
      <c r="N377" s="58"/>
      <c r="O377" s="58"/>
      <c r="P377" s="58"/>
      <c r="Q377" s="58"/>
      <c r="R377" s="58"/>
      <c r="S377" s="58"/>
      <c r="T377" s="58"/>
      <c r="U377" s="58"/>
      <c r="V377" s="58"/>
      <c r="W377" s="58"/>
      <c r="X377" s="58"/>
      <c r="Y377" s="58"/>
      <c r="Z377" s="58"/>
    </row>
    <row r="378" spans="1:26" ht="15.75" customHeight="1" x14ac:dyDescent="0.2">
      <c r="A378" s="23"/>
      <c r="B378" s="23"/>
      <c r="C378" s="23"/>
      <c r="D378" s="58"/>
      <c r="E378" s="66"/>
      <c r="F378" s="250"/>
      <c r="G378" s="250"/>
      <c r="H378" s="232">
        <f>SUM('Film Exhibition'!$K378:$M378)</f>
        <v>0</v>
      </c>
      <c r="I378" s="233">
        <f t="shared" si="7"/>
        <v>0</v>
      </c>
      <c r="J378" s="84"/>
      <c r="K378" s="251" t="s">
        <v>860</v>
      </c>
      <c r="L378" s="252" t="s">
        <v>860</v>
      </c>
      <c r="M378" s="252" t="s">
        <v>860</v>
      </c>
      <c r="N378" s="58"/>
      <c r="O378" s="58"/>
      <c r="P378" s="58"/>
      <c r="Q378" s="58"/>
      <c r="R378" s="58"/>
      <c r="S378" s="58"/>
      <c r="T378" s="58"/>
      <c r="U378" s="58"/>
      <c r="V378" s="58"/>
      <c r="W378" s="58"/>
      <c r="X378" s="58"/>
      <c r="Y378" s="58"/>
      <c r="Z378" s="58"/>
    </row>
    <row r="379" spans="1:26" ht="15.75" customHeight="1" x14ac:dyDescent="0.2">
      <c r="A379" s="23"/>
      <c r="B379" s="23"/>
      <c r="C379" s="23"/>
      <c r="D379" s="58"/>
      <c r="E379" s="66"/>
      <c r="F379" s="250"/>
      <c r="G379" s="250"/>
      <c r="H379" s="232">
        <f>SUM('Film Exhibition'!$K379:$M379)</f>
        <v>0</v>
      </c>
      <c r="I379" s="233">
        <f t="shared" si="7"/>
        <v>0</v>
      </c>
      <c r="J379" s="84"/>
      <c r="K379" s="251" t="s">
        <v>860</v>
      </c>
      <c r="L379" s="252" t="s">
        <v>860</v>
      </c>
      <c r="M379" s="252" t="s">
        <v>860</v>
      </c>
      <c r="N379" s="58"/>
      <c r="O379" s="58"/>
      <c r="P379" s="58"/>
      <c r="Q379" s="58"/>
      <c r="R379" s="58"/>
      <c r="S379" s="58"/>
      <c r="T379" s="58"/>
      <c r="U379" s="58"/>
      <c r="V379" s="58"/>
      <c r="W379" s="58"/>
      <c r="X379" s="58"/>
      <c r="Y379" s="58"/>
      <c r="Z379" s="58"/>
    </row>
    <row r="380" spans="1:26" ht="15.75" customHeight="1" x14ac:dyDescent="0.2">
      <c r="A380" s="23"/>
      <c r="B380" s="23"/>
      <c r="C380" s="23"/>
      <c r="D380" s="58"/>
      <c r="E380" s="66"/>
      <c r="F380" s="250"/>
      <c r="G380" s="250"/>
      <c r="H380" s="232">
        <f>SUM('Film Exhibition'!$K380:$M380)</f>
        <v>0</v>
      </c>
      <c r="I380" s="233">
        <f t="shared" si="7"/>
        <v>0</v>
      </c>
      <c r="J380" s="84"/>
      <c r="K380" s="251" t="s">
        <v>860</v>
      </c>
      <c r="L380" s="252" t="s">
        <v>860</v>
      </c>
      <c r="M380" s="252" t="s">
        <v>860</v>
      </c>
      <c r="N380" s="58"/>
      <c r="O380" s="58"/>
      <c r="P380" s="58"/>
      <c r="Q380" s="58"/>
      <c r="R380" s="58"/>
      <c r="S380" s="58"/>
      <c r="T380" s="58"/>
      <c r="U380" s="58"/>
      <c r="V380" s="58"/>
      <c r="W380" s="58"/>
      <c r="X380" s="58"/>
      <c r="Y380" s="58"/>
      <c r="Z380" s="58"/>
    </row>
    <row r="381" spans="1:26" ht="15.75" customHeight="1" x14ac:dyDescent="0.2">
      <c r="A381" s="23"/>
      <c r="B381" s="23"/>
      <c r="C381" s="23"/>
      <c r="D381" s="58"/>
      <c r="E381" s="66"/>
      <c r="F381" s="250"/>
      <c r="G381" s="250"/>
      <c r="H381" s="232">
        <f>SUM('Film Exhibition'!$K381:$M381)</f>
        <v>0</v>
      </c>
      <c r="I381" s="233">
        <f t="shared" si="7"/>
        <v>0</v>
      </c>
      <c r="J381" s="84"/>
      <c r="K381" s="251" t="s">
        <v>860</v>
      </c>
      <c r="L381" s="252" t="s">
        <v>860</v>
      </c>
      <c r="M381" s="252" t="s">
        <v>860</v>
      </c>
      <c r="N381" s="58"/>
      <c r="O381" s="58"/>
      <c r="P381" s="58"/>
      <c r="Q381" s="58"/>
      <c r="R381" s="58"/>
      <c r="S381" s="58"/>
      <c r="T381" s="58"/>
      <c r="U381" s="58"/>
      <c r="V381" s="58"/>
      <c r="W381" s="58"/>
      <c r="X381" s="58"/>
      <c r="Y381" s="58"/>
      <c r="Z381" s="58"/>
    </row>
    <row r="382" spans="1:26" ht="15.75" customHeight="1" x14ac:dyDescent="0.2">
      <c r="A382" s="23"/>
      <c r="B382" s="23"/>
      <c r="C382" s="23"/>
      <c r="D382" s="58"/>
      <c r="E382" s="66"/>
      <c r="F382" s="250"/>
      <c r="G382" s="250"/>
      <c r="H382" s="232">
        <f>SUM('Film Exhibition'!$K382:$M382)</f>
        <v>0</v>
      </c>
      <c r="I382" s="233">
        <f t="shared" si="7"/>
        <v>0</v>
      </c>
      <c r="J382" s="84"/>
      <c r="K382" s="251" t="s">
        <v>860</v>
      </c>
      <c r="L382" s="252" t="s">
        <v>860</v>
      </c>
      <c r="M382" s="252" t="s">
        <v>860</v>
      </c>
      <c r="N382" s="58"/>
      <c r="O382" s="58"/>
      <c r="P382" s="58"/>
      <c r="Q382" s="58"/>
      <c r="R382" s="58"/>
      <c r="S382" s="58"/>
      <c r="T382" s="58"/>
      <c r="U382" s="58"/>
      <c r="V382" s="58"/>
      <c r="W382" s="58"/>
      <c r="X382" s="58"/>
      <c r="Y382" s="58"/>
      <c r="Z382" s="58"/>
    </row>
    <row r="383" spans="1:26" ht="15.75" customHeight="1" x14ac:dyDescent="0.2">
      <c r="A383" s="23"/>
      <c r="B383" s="23"/>
      <c r="C383" s="23"/>
      <c r="D383" s="58"/>
      <c r="E383" s="66"/>
      <c r="F383" s="250"/>
      <c r="G383" s="250"/>
      <c r="H383" s="232">
        <f>SUM('Film Exhibition'!$K383:$M383)</f>
        <v>0</v>
      </c>
      <c r="I383" s="233">
        <f t="shared" si="7"/>
        <v>0</v>
      </c>
      <c r="J383" s="84"/>
      <c r="K383" s="251" t="s">
        <v>860</v>
      </c>
      <c r="L383" s="252" t="s">
        <v>860</v>
      </c>
      <c r="M383" s="252" t="s">
        <v>860</v>
      </c>
      <c r="N383" s="58"/>
      <c r="O383" s="58"/>
      <c r="P383" s="58"/>
      <c r="Q383" s="58"/>
      <c r="R383" s="58"/>
      <c r="S383" s="58"/>
      <c r="T383" s="58"/>
      <c r="U383" s="58"/>
      <c r="V383" s="58"/>
      <c r="W383" s="58"/>
      <c r="X383" s="58"/>
      <c r="Y383" s="58"/>
      <c r="Z383" s="58"/>
    </row>
    <row r="384" spans="1:26" ht="15.75" customHeight="1" x14ac:dyDescent="0.2">
      <c r="A384" s="23"/>
      <c r="B384" s="23"/>
      <c r="C384" s="23"/>
      <c r="D384" s="58"/>
      <c r="E384" s="66"/>
      <c r="F384" s="250"/>
      <c r="G384" s="250"/>
      <c r="H384" s="232">
        <f>SUM('Film Exhibition'!$K384:$M384)</f>
        <v>0</v>
      </c>
      <c r="I384" s="233">
        <f t="shared" si="7"/>
        <v>0</v>
      </c>
      <c r="J384" s="84"/>
      <c r="K384" s="251" t="s">
        <v>860</v>
      </c>
      <c r="L384" s="252" t="s">
        <v>860</v>
      </c>
      <c r="M384" s="252" t="s">
        <v>860</v>
      </c>
      <c r="N384" s="58"/>
      <c r="O384" s="58"/>
      <c r="P384" s="58"/>
      <c r="Q384" s="58"/>
      <c r="R384" s="58"/>
      <c r="S384" s="58"/>
      <c r="T384" s="58"/>
      <c r="U384" s="58"/>
      <c r="V384" s="58"/>
      <c r="W384" s="58"/>
      <c r="X384" s="58"/>
      <c r="Y384" s="58"/>
      <c r="Z384" s="58"/>
    </row>
    <row r="385" spans="1:26" ht="15.75" customHeight="1" x14ac:dyDescent="0.2">
      <c r="A385" s="23"/>
      <c r="B385" s="23"/>
      <c r="C385" s="23"/>
      <c r="D385" s="58"/>
      <c r="E385" s="66"/>
      <c r="F385" s="250"/>
      <c r="G385" s="250"/>
      <c r="H385" s="232">
        <f>SUM('Film Exhibition'!$K385:$M385)</f>
        <v>0</v>
      </c>
      <c r="I385" s="233">
        <f t="shared" si="7"/>
        <v>0</v>
      </c>
      <c r="J385" s="84"/>
      <c r="K385" s="251" t="s">
        <v>860</v>
      </c>
      <c r="L385" s="252" t="s">
        <v>860</v>
      </c>
      <c r="M385" s="252" t="s">
        <v>860</v>
      </c>
      <c r="N385" s="58"/>
      <c r="O385" s="58"/>
      <c r="P385" s="58"/>
      <c r="Q385" s="58"/>
      <c r="R385" s="58"/>
      <c r="S385" s="58"/>
      <c r="T385" s="58"/>
      <c r="U385" s="58"/>
      <c r="V385" s="58"/>
      <c r="W385" s="58"/>
      <c r="X385" s="58"/>
      <c r="Y385" s="58"/>
      <c r="Z385" s="58"/>
    </row>
    <row r="386" spans="1:26" ht="15.75" customHeight="1" x14ac:dyDescent="0.2">
      <c r="A386" s="23"/>
      <c r="B386" s="23"/>
      <c r="C386" s="23"/>
      <c r="D386" s="58"/>
      <c r="E386" s="66"/>
      <c r="F386" s="250"/>
      <c r="G386" s="250"/>
      <c r="H386" s="232">
        <f>SUM('Film Exhibition'!$K386:$M386)</f>
        <v>0</v>
      </c>
      <c r="I386" s="233">
        <f t="shared" si="7"/>
        <v>0</v>
      </c>
      <c r="J386" s="84"/>
      <c r="K386" s="251" t="s">
        <v>860</v>
      </c>
      <c r="L386" s="252" t="s">
        <v>860</v>
      </c>
      <c r="M386" s="252" t="s">
        <v>860</v>
      </c>
      <c r="N386" s="58"/>
      <c r="O386" s="58"/>
      <c r="P386" s="58"/>
      <c r="Q386" s="58"/>
      <c r="R386" s="58"/>
      <c r="S386" s="58"/>
      <c r="T386" s="58"/>
      <c r="U386" s="58"/>
      <c r="V386" s="58"/>
      <c r="W386" s="58"/>
      <c r="X386" s="58"/>
      <c r="Y386" s="58"/>
      <c r="Z386" s="58"/>
    </row>
    <row r="387" spans="1:26" ht="15.75" customHeight="1" x14ac:dyDescent="0.2">
      <c r="A387" s="23"/>
      <c r="B387" s="23"/>
      <c r="C387" s="23"/>
      <c r="D387" s="58"/>
      <c r="E387" s="66"/>
      <c r="F387" s="250"/>
      <c r="G387" s="250"/>
      <c r="H387" s="232">
        <f>SUM('Film Exhibition'!$K387:$M387)</f>
        <v>0</v>
      </c>
      <c r="I387" s="233">
        <f t="shared" si="7"/>
        <v>0</v>
      </c>
      <c r="J387" s="84"/>
      <c r="K387" s="251" t="s">
        <v>860</v>
      </c>
      <c r="L387" s="252" t="s">
        <v>860</v>
      </c>
      <c r="M387" s="252" t="s">
        <v>860</v>
      </c>
      <c r="N387" s="58"/>
      <c r="O387" s="58"/>
      <c r="P387" s="58"/>
      <c r="Q387" s="58"/>
      <c r="R387" s="58"/>
      <c r="S387" s="58"/>
      <c r="T387" s="58"/>
      <c r="U387" s="58"/>
      <c r="V387" s="58"/>
      <c r="W387" s="58"/>
      <c r="X387" s="58"/>
      <c r="Y387" s="58"/>
      <c r="Z387" s="58"/>
    </row>
    <row r="388" spans="1:26" ht="15.75" customHeight="1" x14ac:dyDescent="0.2">
      <c r="A388" s="23"/>
      <c r="B388" s="23"/>
      <c r="C388" s="23"/>
      <c r="D388" s="58"/>
      <c r="E388" s="66"/>
      <c r="F388" s="250"/>
      <c r="G388" s="250"/>
      <c r="H388" s="232">
        <f>SUM('Film Exhibition'!$K388:$M388)</f>
        <v>0</v>
      </c>
      <c r="I388" s="233">
        <f t="shared" si="7"/>
        <v>0</v>
      </c>
      <c r="J388" s="84"/>
      <c r="K388" s="251" t="s">
        <v>860</v>
      </c>
      <c r="L388" s="252" t="s">
        <v>860</v>
      </c>
      <c r="M388" s="252" t="s">
        <v>860</v>
      </c>
      <c r="N388" s="58"/>
      <c r="O388" s="58"/>
      <c r="P388" s="58"/>
      <c r="Q388" s="58"/>
      <c r="R388" s="58"/>
      <c r="S388" s="58"/>
      <c r="T388" s="58"/>
      <c r="U388" s="58"/>
      <c r="V388" s="58"/>
      <c r="W388" s="58"/>
      <c r="X388" s="58"/>
      <c r="Y388" s="58"/>
      <c r="Z388" s="58"/>
    </row>
    <row r="389" spans="1:26" ht="15.75" customHeight="1" x14ac:dyDescent="0.2">
      <c r="A389" s="23"/>
      <c r="B389" s="23"/>
      <c r="C389" s="23"/>
      <c r="D389" s="58"/>
      <c r="E389" s="66"/>
      <c r="F389" s="250"/>
      <c r="G389" s="250"/>
      <c r="H389" s="232">
        <f>SUM('Film Exhibition'!$K389:$M389)</f>
        <v>0</v>
      </c>
      <c r="I389" s="233">
        <f t="shared" si="7"/>
        <v>0</v>
      </c>
      <c r="J389" s="84"/>
      <c r="K389" s="251" t="s">
        <v>860</v>
      </c>
      <c r="L389" s="252" t="s">
        <v>860</v>
      </c>
      <c r="M389" s="252" t="s">
        <v>860</v>
      </c>
      <c r="N389" s="58"/>
      <c r="O389" s="58"/>
      <c r="P389" s="58"/>
      <c r="Q389" s="58"/>
      <c r="R389" s="58"/>
      <c r="S389" s="58"/>
      <c r="T389" s="58"/>
      <c r="U389" s="58"/>
      <c r="V389" s="58"/>
      <c r="W389" s="58"/>
      <c r="X389" s="58"/>
      <c r="Y389" s="58"/>
      <c r="Z389" s="58"/>
    </row>
    <row r="390" spans="1:26" ht="15.75" customHeight="1" x14ac:dyDescent="0.2">
      <c r="A390" s="23"/>
      <c r="B390" s="23"/>
      <c r="C390" s="23"/>
      <c r="D390" s="58"/>
      <c r="E390" s="66"/>
      <c r="F390" s="250"/>
      <c r="G390" s="250"/>
      <c r="H390" s="232">
        <f>SUM('Film Exhibition'!$K390:$M390)</f>
        <v>0</v>
      </c>
      <c r="I390" s="233">
        <f t="shared" si="7"/>
        <v>0</v>
      </c>
      <c r="J390" s="84"/>
      <c r="K390" s="251" t="s">
        <v>860</v>
      </c>
      <c r="L390" s="252" t="s">
        <v>860</v>
      </c>
      <c r="M390" s="252" t="s">
        <v>860</v>
      </c>
      <c r="N390" s="58"/>
      <c r="O390" s="58"/>
      <c r="P390" s="58"/>
      <c r="Q390" s="58"/>
      <c r="R390" s="58"/>
      <c r="S390" s="58"/>
      <c r="T390" s="58"/>
      <c r="U390" s="58"/>
      <c r="V390" s="58"/>
      <c r="W390" s="58"/>
      <c r="X390" s="58"/>
      <c r="Y390" s="58"/>
      <c r="Z390" s="58"/>
    </row>
    <row r="391" spans="1:26" ht="15.75" customHeight="1" x14ac:dyDescent="0.2">
      <c r="A391" s="23"/>
      <c r="B391" s="23"/>
      <c r="C391" s="23"/>
      <c r="D391" s="58"/>
      <c r="E391" s="66"/>
      <c r="F391" s="250"/>
      <c r="G391" s="250"/>
      <c r="H391" s="232">
        <f>SUM('Film Exhibition'!$K391:$M391)</f>
        <v>0</v>
      </c>
      <c r="I391" s="233">
        <f t="shared" si="7"/>
        <v>0</v>
      </c>
      <c r="J391" s="84"/>
      <c r="K391" s="253" t="s">
        <v>860</v>
      </c>
      <c r="L391" s="254" t="s">
        <v>860</v>
      </c>
      <c r="M391" s="254" t="s">
        <v>860</v>
      </c>
      <c r="N391" s="58"/>
      <c r="O391" s="58"/>
      <c r="P391" s="58"/>
      <c r="Q391" s="58"/>
      <c r="R391" s="58"/>
      <c r="S391" s="58"/>
      <c r="T391" s="58"/>
      <c r="U391" s="58"/>
      <c r="V391" s="58"/>
      <c r="W391" s="58"/>
      <c r="X391" s="58"/>
      <c r="Y391" s="58"/>
      <c r="Z391" s="58"/>
    </row>
    <row r="392" spans="1:26" ht="15.75" customHeight="1" x14ac:dyDescent="0.2">
      <c r="A392" s="23"/>
      <c r="B392" s="23"/>
      <c r="C392" s="23"/>
      <c r="D392" s="58"/>
      <c r="E392" s="66"/>
      <c r="F392" s="250"/>
      <c r="G392" s="250"/>
      <c r="H392" s="232">
        <f>SUM('Film Exhibition'!$K392:$M392)</f>
        <v>0</v>
      </c>
      <c r="I392" s="233">
        <f t="shared" si="7"/>
        <v>0</v>
      </c>
      <c r="J392" s="84"/>
      <c r="K392" s="253" t="s">
        <v>860</v>
      </c>
      <c r="L392" s="254" t="s">
        <v>860</v>
      </c>
      <c r="M392" s="254" t="s">
        <v>860</v>
      </c>
      <c r="N392" s="58"/>
      <c r="O392" s="58"/>
      <c r="P392" s="58"/>
      <c r="Q392" s="58"/>
      <c r="R392" s="58"/>
      <c r="S392" s="58"/>
      <c r="T392" s="58"/>
      <c r="U392" s="58"/>
      <c r="V392" s="58"/>
      <c r="W392" s="58"/>
      <c r="X392" s="58"/>
      <c r="Y392" s="58"/>
      <c r="Z392" s="58"/>
    </row>
    <row r="393" spans="1:26" ht="15.75" customHeight="1" x14ac:dyDescent="0.2">
      <c r="A393" s="23"/>
      <c r="B393" s="23"/>
      <c r="C393" s="23"/>
      <c r="D393" s="58"/>
      <c r="E393" s="66"/>
      <c r="F393" s="250"/>
      <c r="G393" s="250"/>
      <c r="H393" s="232">
        <f>SUM('Film Exhibition'!$K393:$M393)</f>
        <v>0</v>
      </c>
      <c r="I393" s="233">
        <f t="shared" si="7"/>
        <v>0</v>
      </c>
      <c r="J393" s="84"/>
      <c r="K393" s="253" t="s">
        <v>860</v>
      </c>
      <c r="L393" s="254" t="s">
        <v>860</v>
      </c>
      <c r="M393" s="254" t="s">
        <v>860</v>
      </c>
      <c r="N393" s="58"/>
      <c r="O393" s="58"/>
      <c r="P393" s="58"/>
      <c r="Q393" s="58"/>
      <c r="R393" s="58"/>
      <c r="S393" s="58"/>
      <c r="T393" s="58"/>
      <c r="U393" s="58"/>
      <c r="V393" s="58"/>
      <c r="W393" s="58"/>
      <c r="X393" s="58"/>
      <c r="Y393" s="58"/>
      <c r="Z393" s="58"/>
    </row>
    <row r="394" spans="1:26" ht="15.75" customHeight="1" x14ac:dyDescent="0.2">
      <c r="A394" s="23"/>
      <c r="B394" s="23"/>
      <c r="C394" s="23"/>
      <c r="D394" s="58"/>
      <c r="E394" s="66"/>
      <c r="F394" s="250"/>
      <c r="G394" s="250"/>
      <c r="H394" s="232">
        <f>SUM('Film Exhibition'!$K394:$M394)</f>
        <v>0</v>
      </c>
      <c r="I394" s="233">
        <f t="shared" si="7"/>
        <v>0</v>
      </c>
      <c r="J394" s="84"/>
      <c r="K394" s="253" t="s">
        <v>860</v>
      </c>
      <c r="L394" s="254" t="s">
        <v>860</v>
      </c>
      <c r="M394" s="254" t="s">
        <v>860</v>
      </c>
      <c r="N394" s="58"/>
      <c r="O394" s="58"/>
      <c r="P394" s="58"/>
      <c r="Q394" s="58"/>
      <c r="R394" s="58"/>
      <c r="S394" s="58"/>
      <c r="T394" s="58"/>
      <c r="U394" s="58"/>
      <c r="V394" s="58"/>
      <c r="W394" s="58"/>
      <c r="X394" s="58"/>
      <c r="Y394" s="58"/>
      <c r="Z394" s="58"/>
    </row>
    <row r="395" spans="1:26" ht="15.75" customHeight="1" x14ac:dyDescent="0.2">
      <c r="A395" s="23"/>
      <c r="B395" s="23"/>
      <c r="C395" s="23"/>
      <c r="D395" s="58"/>
      <c r="E395" s="66"/>
      <c r="F395" s="250"/>
      <c r="G395" s="250"/>
      <c r="H395" s="232">
        <f>SUM('Film Exhibition'!$K395:$M395)</f>
        <v>0</v>
      </c>
      <c r="I395" s="233">
        <f t="shared" si="7"/>
        <v>0</v>
      </c>
      <c r="J395" s="84"/>
      <c r="K395" s="253" t="s">
        <v>860</v>
      </c>
      <c r="L395" s="254" t="s">
        <v>860</v>
      </c>
      <c r="M395" s="254" t="s">
        <v>860</v>
      </c>
      <c r="N395" s="58"/>
      <c r="O395" s="58"/>
      <c r="P395" s="58"/>
      <c r="Q395" s="58"/>
      <c r="R395" s="58"/>
      <c r="S395" s="58"/>
      <c r="T395" s="58"/>
      <c r="U395" s="58"/>
      <c r="V395" s="58"/>
      <c r="W395" s="58"/>
      <c r="X395" s="58"/>
      <c r="Y395" s="58"/>
      <c r="Z395" s="58"/>
    </row>
    <row r="396" spans="1:26" ht="15.75" customHeight="1" x14ac:dyDescent="0.2">
      <c r="A396" s="23"/>
      <c r="B396" s="23"/>
      <c r="C396" s="23"/>
      <c r="D396" s="58"/>
      <c r="E396" s="66"/>
      <c r="F396" s="250"/>
      <c r="G396" s="250"/>
      <c r="H396" s="232">
        <f>SUM('Film Exhibition'!$K396:$M396)</f>
        <v>0</v>
      </c>
      <c r="I396" s="233">
        <f t="shared" si="7"/>
        <v>0</v>
      </c>
      <c r="J396" s="84"/>
      <c r="K396" s="253" t="s">
        <v>860</v>
      </c>
      <c r="L396" s="254" t="s">
        <v>860</v>
      </c>
      <c r="M396" s="254" t="s">
        <v>860</v>
      </c>
      <c r="N396" s="58"/>
      <c r="O396" s="58"/>
      <c r="P396" s="58"/>
      <c r="Q396" s="58"/>
      <c r="R396" s="58"/>
      <c r="S396" s="58"/>
      <c r="T396" s="58"/>
      <c r="U396" s="58"/>
      <c r="V396" s="58"/>
      <c r="W396" s="58"/>
      <c r="X396" s="58"/>
      <c r="Y396" s="58"/>
      <c r="Z396" s="58"/>
    </row>
    <row r="397" spans="1:26" ht="15.75" customHeight="1" x14ac:dyDescent="0.2">
      <c r="A397" s="23"/>
      <c r="B397" s="23"/>
      <c r="C397" s="23"/>
      <c r="D397" s="58"/>
      <c r="E397" s="66"/>
      <c r="F397" s="250"/>
      <c r="G397" s="250"/>
      <c r="H397" s="232">
        <f>SUM('Film Exhibition'!$K397:$M397)</f>
        <v>0</v>
      </c>
      <c r="I397" s="233">
        <f t="shared" si="7"/>
        <v>0</v>
      </c>
      <c r="J397" s="84"/>
      <c r="K397" s="253" t="s">
        <v>860</v>
      </c>
      <c r="L397" s="254" t="s">
        <v>860</v>
      </c>
      <c r="M397" s="254" t="s">
        <v>860</v>
      </c>
      <c r="N397" s="58"/>
      <c r="O397" s="58"/>
      <c r="P397" s="58"/>
      <c r="Q397" s="58"/>
      <c r="R397" s="58"/>
      <c r="S397" s="58"/>
      <c r="T397" s="58"/>
      <c r="U397" s="58"/>
      <c r="V397" s="58"/>
      <c r="W397" s="58"/>
      <c r="X397" s="58"/>
      <c r="Y397" s="58"/>
      <c r="Z397" s="58"/>
    </row>
    <row r="398" spans="1:26" ht="15.75" customHeight="1" x14ac:dyDescent="0.2">
      <c r="A398" s="23"/>
      <c r="B398" s="23"/>
      <c r="C398" s="23"/>
      <c r="D398" s="58"/>
      <c r="E398" s="66"/>
      <c r="F398" s="250"/>
      <c r="G398" s="250"/>
      <c r="H398" s="232">
        <f>SUM('Film Exhibition'!$K398:$M398)</f>
        <v>0</v>
      </c>
      <c r="I398" s="233">
        <f t="shared" si="7"/>
        <v>0</v>
      </c>
      <c r="J398" s="84"/>
      <c r="K398" s="253" t="s">
        <v>860</v>
      </c>
      <c r="L398" s="254" t="s">
        <v>860</v>
      </c>
      <c r="M398" s="254" t="s">
        <v>860</v>
      </c>
      <c r="N398" s="58"/>
      <c r="O398" s="58"/>
      <c r="P398" s="58"/>
      <c r="Q398" s="58"/>
      <c r="R398" s="58"/>
      <c r="S398" s="58"/>
      <c r="T398" s="58"/>
      <c r="U398" s="58"/>
      <c r="V398" s="58"/>
      <c r="W398" s="58"/>
      <c r="X398" s="58"/>
      <c r="Y398" s="58"/>
      <c r="Z398" s="58"/>
    </row>
    <row r="399" spans="1:26" ht="15.75" customHeight="1" x14ac:dyDescent="0.2">
      <c r="A399" s="23"/>
      <c r="B399" s="23"/>
      <c r="C399" s="23"/>
      <c r="D399" s="58"/>
      <c r="E399" s="66"/>
      <c r="F399" s="250"/>
      <c r="G399" s="250"/>
      <c r="H399" s="232">
        <f>SUM('Film Exhibition'!$K399:$M399)</f>
        <v>0</v>
      </c>
      <c r="I399" s="233">
        <f t="shared" si="7"/>
        <v>0</v>
      </c>
      <c r="J399" s="84"/>
      <c r="K399" s="253" t="s">
        <v>860</v>
      </c>
      <c r="L399" s="254" t="s">
        <v>860</v>
      </c>
      <c r="M399" s="254" t="s">
        <v>860</v>
      </c>
      <c r="N399" s="58"/>
      <c r="O399" s="58"/>
      <c r="P399" s="58"/>
      <c r="Q399" s="58"/>
      <c r="R399" s="58"/>
      <c r="S399" s="58"/>
      <c r="T399" s="58"/>
      <c r="U399" s="58"/>
      <c r="V399" s="58"/>
      <c r="W399" s="58"/>
      <c r="X399" s="58"/>
      <c r="Y399" s="58"/>
      <c r="Z399" s="58"/>
    </row>
    <row r="400" spans="1:26" ht="15.75" customHeight="1" x14ac:dyDescent="0.2">
      <c r="A400" s="23"/>
      <c r="B400" s="23"/>
      <c r="C400" s="23"/>
      <c r="D400" s="58"/>
      <c r="E400" s="66"/>
      <c r="F400" s="250"/>
      <c r="G400" s="250"/>
      <c r="H400" s="232">
        <f>SUM('Film Exhibition'!$K400:$M400)</f>
        <v>0</v>
      </c>
      <c r="I400" s="233">
        <f t="shared" si="7"/>
        <v>0</v>
      </c>
      <c r="J400" s="84"/>
      <c r="K400" s="253" t="s">
        <v>860</v>
      </c>
      <c r="L400" s="254" t="s">
        <v>860</v>
      </c>
      <c r="M400" s="254" t="s">
        <v>860</v>
      </c>
      <c r="N400" s="58"/>
      <c r="O400" s="58"/>
      <c r="P400" s="58"/>
      <c r="Q400" s="58"/>
      <c r="R400" s="58"/>
      <c r="S400" s="58"/>
      <c r="T400" s="58"/>
      <c r="U400" s="58"/>
      <c r="V400" s="58"/>
      <c r="W400" s="58"/>
      <c r="X400" s="58"/>
      <c r="Y400" s="58"/>
      <c r="Z400" s="58"/>
    </row>
    <row r="401" spans="1:26" ht="15.75" customHeight="1" x14ac:dyDescent="0.2">
      <c r="A401" s="23"/>
      <c r="B401" s="23"/>
      <c r="C401" s="23"/>
      <c r="D401" s="58"/>
      <c r="E401" s="66"/>
      <c r="F401" s="250"/>
      <c r="G401" s="250"/>
      <c r="H401" s="232">
        <f>SUM('Film Exhibition'!$K401:$M401)</f>
        <v>0</v>
      </c>
      <c r="I401" s="233">
        <f t="shared" si="7"/>
        <v>0</v>
      </c>
      <c r="J401" s="84"/>
      <c r="K401" s="251" t="s">
        <v>860</v>
      </c>
      <c r="L401" s="252" t="s">
        <v>860</v>
      </c>
      <c r="M401" s="252" t="s">
        <v>860</v>
      </c>
      <c r="N401" s="58"/>
      <c r="O401" s="58"/>
      <c r="P401" s="58"/>
      <c r="Q401" s="58"/>
      <c r="R401" s="58"/>
      <c r="S401" s="58"/>
      <c r="T401" s="58"/>
      <c r="U401" s="58"/>
      <c r="V401" s="58"/>
      <c r="W401" s="58"/>
      <c r="X401" s="58"/>
      <c r="Y401" s="58"/>
      <c r="Z401" s="58"/>
    </row>
    <row r="402" spans="1:26" ht="15.75" customHeight="1" x14ac:dyDescent="0.2">
      <c r="A402" s="23"/>
      <c r="B402" s="23"/>
      <c r="C402" s="23"/>
      <c r="D402" s="58"/>
      <c r="E402" s="66"/>
      <c r="F402" s="250"/>
      <c r="G402" s="250"/>
      <c r="H402" s="232">
        <f>SUM('Film Exhibition'!$K402:$M402)</f>
        <v>0</v>
      </c>
      <c r="I402" s="233">
        <f t="shared" si="7"/>
        <v>0</v>
      </c>
      <c r="J402" s="84"/>
      <c r="K402" s="253" t="s">
        <v>860</v>
      </c>
      <c r="L402" s="254" t="s">
        <v>860</v>
      </c>
      <c r="M402" s="254" t="s">
        <v>860</v>
      </c>
      <c r="N402" s="58"/>
      <c r="O402" s="58"/>
      <c r="P402" s="58"/>
      <c r="Q402" s="58"/>
      <c r="R402" s="58"/>
      <c r="S402" s="58"/>
      <c r="T402" s="58"/>
      <c r="U402" s="58"/>
      <c r="V402" s="58"/>
      <c r="W402" s="58"/>
      <c r="X402" s="58"/>
      <c r="Y402" s="58"/>
      <c r="Z402" s="58"/>
    </row>
    <row r="403" spans="1:26" ht="15.75" customHeight="1" x14ac:dyDescent="0.2">
      <c r="A403" s="23"/>
      <c r="B403" s="23"/>
      <c r="C403" s="23"/>
      <c r="D403" s="58"/>
      <c r="E403" s="66"/>
      <c r="F403" s="250"/>
      <c r="G403" s="250"/>
      <c r="H403" s="232">
        <f>SUM('Film Exhibition'!$K403:$M403)</f>
        <v>0</v>
      </c>
      <c r="I403" s="233">
        <f t="shared" si="7"/>
        <v>0</v>
      </c>
      <c r="J403" s="84"/>
      <c r="K403" s="253" t="s">
        <v>860</v>
      </c>
      <c r="L403" s="254" t="s">
        <v>860</v>
      </c>
      <c r="M403" s="254" t="s">
        <v>860</v>
      </c>
      <c r="N403" s="58"/>
      <c r="O403" s="58"/>
      <c r="P403" s="58"/>
      <c r="Q403" s="58"/>
      <c r="R403" s="58"/>
      <c r="S403" s="58"/>
      <c r="T403" s="58"/>
      <c r="U403" s="58"/>
      <c r="V403" s="58"/>
      <c r="W403" s="58"/>
      <c r="X403" s="58"/>
      <c r="Y403" s="58"/>
      <c r="Z403" s="58"/>
    </row>
    <row r="404" spans="1:26" ht="15.75" customHeight="1" x14ac:dyDescent="0.2">
      <c r="A404" s="23"/>
      <c r="B404" s="23"/>
      <c r="C404" s="23"/>
      <c r="D404" s="58"/>
      <c r="E404" s="66"/>
      <c r="F404" s="250"/>
      <c r="G404" s="250"/>
      <c r="H404" s="232">
        <f>SUM('Film Exhibition'!$K404:$M404)</f>
        <v>0</v>
      </c>
      <c r="I404" s="233">
        <f t="shared" si="7"/>
        <v>0</v>
      </c>
      <c r="J404" s="84"/>
      <c r="K404" s="253" t="s">
        <v>860</v>
      </c>
      <c r="L404" s="254" t="s">
        <v>860</v>
      </c>
      <c r="M404" s="254" t="s">
        <v>860</v>
      </c>
      <c r="N404" s="58"/>
      <c r="O404" s="58"/>
      <c r="P404" s="58"/>
      <c r="Q404" s="58"/>
      <c r="R404" s="58"/>
      <c r="S404" s="58"/>
      <c r="T404" s="58"/>
      <c r="U404" s="58"/>
      <c r="V404" s="58"/>
      <c r="W404" s="58"/>
      <c r="X404" s="58"/>
      <c r="Y404" s="58"/>
      <c r="Z404" s="58"/>
    </row>
    <row r="405" spans="1:26" ht="15.75" customHeight="1" x14ac:dyDescent="0.2">
      <c r="A405" s="23"/>
      <c r="B405" s="23"/>
      <c r="C405" s="23"/>
      <c r="D405" s="58"/>
      <c r="E405" s="66"/>
      <c r="F405" s="250"/>
      <c r="G405" s="250"/>
      <c r="H405" s="232">
        <f>SUM('Film Exhibition'!$K405:$M405)</f>
        <v>0</v>
      </c>
      <c r="I405" s="233">
        <f t="shared" si="7"/>
        <v>0</v>
      </c>
      <c r="J405" s="84"/>
      <c r="K405" s="251" t="s">
        <v>860</v>
      </c>
      <c r="L405" s="252" t="s">
        <v>860</v>
      </c>
      <c r="M405" s="252" t="s">
        <v>860</v>
      </c>
      <c r="N405" s="58"/>
      <c r="O405" s="58"/>
      <c r="P405" s="58"/>
      <c r="Q405" s="58"/>
      <c r="R405" s="58"/>
      <c r="S405" s="58"/>
      <c r="T405" s="58"/>
      <c r="U405" s="58"/>
      <c r="V405" s="58"/>
      <c r="W405" s="58"/>
      <c r="X405" s="58"/>
      <c r="Y405" s="58"/>
      <c r="Z405" s="58"/>
    </row>
    <row r="406" spans="1:26" ht="15.75" customHeight="1" x14ac:dyDescent="0.2">
      <c r="A406" s="23"/>
      <c r="B406" s="23"/>
      <c r="C406" s="23"/>
      <c r="D406" s="58"/>
      <c r="E406" s="66"/>
      <c r="F406" s="250"/>
      <c r="G406" s="250"/>
      <c r="H406" s="232">
        <f>SUM('Film Exhibition'!$K406:$M406)</f>
        <v>0</v>
      </c>
      <c r="I406" s="233">
        <f t="shared" si="7"/>
        <v>0</v>
      </c>
      <c r="J406" s="84"/>
      <c r="K406" s="251" t="s">
        <v>860</v>
      </c>
      <c r="L406" s="252" t="s">
        <v>860</v>
      </c>
      <c r="M406" s="252" t="s">
        <v>860</v>
      </c>
      <c r="N406" s="58"/>
      <c r="O406" s="58"/>
      <c r="P406" s="58"/>
      <c r="Q406" s="58"/>
      <c r="R406" s="58"/>
      <c r="S406" s="58"/>
      <c r="T406" s="58"/>
      <c r="U406" s="58"/>
      <c r="V406" s="58"/>
      <c r="W406" s="58"/>
      <c r="X406" s="58"/>
      <c r="Y406" s="58"/>
      <c r="Z406" s="58"/>
    </row>
    <row r="407" spans="1:26" ht="15.75" customHeight="1" x14ac:dyDescent="0.2">
      <c r="A407" s="23"/>
      <c r="B407" s="23"/>
      <c r="C407" s="23"/>
      <c r="D407" s="58"/>
      <c r="E407" s="66"/>
      <c r="F407" s="250"/>
      <c r="G407" s="250"/>
      <c r="H407" s="232">
        <f>SUM('Film Exhibition'!$K407:$M407)</f>
        <v>0</v>
      </c>
      <c r="I407" s="233">
        <f t="shared" si="7"/>
        <v>0</v>
      </c>
      <c r="J407" s="84"/>
      <c r="K407" s="251" t="s">
        <v>860</v>
      </c>
      <c r="L407" s="252" t="s">
        <v>860</v>
      </c>
      <c r="M407" s="252" t="s">
        <v>860</v>
      </c>
      <c r="N407" s="58"/>
      <c r="O407" s="58"/>
      <c r="P407" s="58"/>
      <c r="Q407" s="58"/>
      <c r="R407" s="58"/>
      <c r="S407" s="58"/>
      <c r="T407" s="58"/>
      <c r="U407" s="58"/>
      <c r="V407" s="58"/>
      <c r="W407" s="58"/>
      <c r="X407" s="58"/>
      <c r="Y407" s="58"/>
      <c r="Z407" s="58"/>
    </row>
    <row r="408" spans="1:26" ht="15.75" customHeight="1" x14ac:dyDescent="0.2">
      <c r="A408" s="23"/>
      <c r="B408" s="23"/>
      <c r="C408" s="23"/>
      <c r="D408" s="58"/>
      <c r="E408" s="66"/>
      <c r="F408" s="250"/>
      <c r="G408" s="250"/>
      <c r="H408" s="232">
        <f>SUM('Film Exhibition'!$K408:$M408)</f>
        <v>0</v>
      </c>
      <c r="I408" s="233">
        <f t="shared" si="7"/>
        <v>0</v>
      </c>
      <c r="J408" s="84"/>
      <c r="K408" s="251" t="s">
        <v>860</v>
      </c>
      <c r="L408" s="252" t="s">
        <v>860</v>
      </c>
      <c r="M408" s="252" t="s">
        <v>860</v>
      </c>
      <c r="N408" s="58"/>
      <c r="O408" s="58"/>
      <c r="P408" s="58"/>
      <c r="Q408" s="58"/>
      <c r="R408" s="58"/>
      <c r="S408" s="58"/>
      <c r="T408" s="58"/>
      <c r="U408" s="58"/>
      <c r="V408" s="58"/>
      <c r="W408" s="58"/>
      <c r="X408" s="58"/>
      <c r="Y408" s="58"/>
      <c r="Z408" s="58"/>
    </row>
    <row r="409" spans="1:26" ht="15.75" customHeight="1" x14ac:dyDescent="0.2">
      <c r="A409" s="23"/>
      <c r="B409" s="23"/>
      <c r="C409" s="23"/>
      <c r="D409" s="58"/>
      <c r="E409" s="66"/>
      <c r="F409" s="250"/>
      <c r="G409" s="250"/>
      <c r="H409" s="232">
        <f>SUM('Film Exhibition'!$K409:$M409)</f>
        <v>0</v>
      </c>
      <c r="I409" s="233">
        <f t="shared" si="7"/>
        <v>0</v>
      </c>
      <c r="J409" s="84"/>
      <c r="K409" s="251" t="s">
        <v>860</v>
      </c>
      <c r="L409" s="252" t="s">
        <v>860</v>
      </c>
      <c r="M409" s="252" t="s">
        <v>860</v>
      </c>
      <c r="N409" s="58"/>
      <c r="O409" s="58"/>
      <c r="P409" s="58"/>
      <c r="Q409" s="58"/>
      <c r="R409" s="58"/>
      <c r="S409" s="58"/>
      <c r="T409" s="58"/>
      <c r="U409" s="58"/>
      <c r="V409" s="58"/>
      <c r="W409" s="58"/>
      <c r="X409" s="58"/>
      <c r="Y409" s="58"/>
      <c r="Z409" s="58"/>
    </row>
    <row r="410" spans="1:26" ht="15.75" customHeight="1" x14ac:dyDescent="0.2">
      <c r="A410" s="23"/>
      <c r="B410" s="23"/>
      <c r="C410" s="23"/>
      <c r="D410" s="58"/>
      <c r="E410" s="66"/>
      <c r="F410" s="250"/>
      <c r="G410" s="250"/>
      <c r="H410" s="232">
        <f>SUM('Film Exhibition'!$K410:$M410)</f>
        <v>0</v>
      </c>
      <c r="I410" s="233">
        <f t="shared" si="7"/>
        <v>0</v>
      </c>
      <c r="J410" s="84"/>
      <c r="K410" s="251" t="s">
        <v>860</v>
      </c>
      <c r="L410" s="252" t="s">
        <v>860</v>
      </c>
      <c r="M410" s="252" t="s">
        <v>860</v>
      </c>
      <c r="N410" s="58"/>
      <c r="O410" s="58"/>
      <c r="P410" s="58"/>
      <c r="Q410" s="58"/>
      <c r="R410" s="58"/>
      <c r="S410" s="58"/>
      <c r="T410" s="58"/>
      <c r="U410" s="58"/>
      <c r="V410" s="58"/>
      <c r="W410" s="58"/>
      <c r="X410" s="58"/>
      <c r="Y410" s="58"/>
      <c r="Z410" s="58"/>
    </row>
    <row r="411" spans="1:26" ht="15.75" customHeight="1" x14ac:dyDescent="0.2">
      <c r="A411" s="23"/>
      <c r="B411" s="23"/>
      <c r="C411" s="23"/>
      <c r="D411" s="58"/>
      <c r="E411" s="66"/>
      <c r="F411" s="250"/>
      <c r="G411" s="250"/>
      <c r="H411" s="232">
        <f>SUM('Film Exhibition'!$K411:$M411)</f>
        <v>0</v>
      </c>
      <c r="I411" s="233">
        <f t="shared" si="7"/>
        <v>0</v>
      </c>
      <c r="J411" s="84"/>
      <c r="K411" s="251" t="s">
        <v>860</v>
      </c>
      <c r="L411" s="252" t="s">
        <v>860</v>
      </c>
      <c r="M411" s="252" t="s">
        <v>860</v>
      </c>
      <c r="N411" s="58"/>
      <c r="O411" s="58"/>
      <c r="P411" s="58"/>
      <c r="Q411" s="58"/>
      <c r="R411" s="58"/>
      <c r="S411" s="58"/>
      <c r="T411" s="58"/>
      <c r="U411" s="58"/>
      <c r="V411" s="58"/>
      <c r="W411" s="58"/>
      <c r="X411" s="58"/>
      <c r="Y411" s="58"/>
      <c r="Z411" s="58"/>
    </row>
    <row r="412" spans="1:26" ht="15.75" customHeight="1" x14ac:dyDescent="0.2">
      <c r="A412" s="23"/>
      <c r="B412" s="23"/>
      <c r="C412" s="23"/>
      <c r="D412" s="58"/>
      <c r="E412" s="66"/>
      <c r="F412" s="250"/>
      <c r="G412" s="250"/>
      <c r="H412" s="232">
        <f>SUM('Film Exhibition'!$K412:$M412)</f>
        <v>0</v>
      </c>
      <c r="I412" s="233">
        <f t="shared" si="7"/>
        <v>0</v>
      </c>
      <c r="J412" s="84"/>
      <c r="K412" s="251" t="s">
        <v>860</v>
      </c>
      <c r="L412" s="252" t="s">
        <v>860</v>
      </c>
      <c r="M412" s="252" t="s">
        <v>860</v>
      </c>
      <c r="N412" s="58"/>
      <c r="O412" s="58"/>
      <c r="P412" s="58"/>
      <c r="Q412" s="58"/>
      <c r="R412" s="58"/>
      <c r="S412" s="58"/>
      <c r="T412" s="58"/>
      <c r="U412" s="58"/>
      <c r="V412" s="58"/>
      <c r="W412" s="58"/>
      <c r="X412" s="58"/>
      <c r="Y412" s="58"/>
      <c r="Z412" s="58"/>
    </row>
    <row r="413" spans="1:26" ht="15.75" customHeight="1" x14ac:dyDescent="0.2">
      <c r="A413" s="23"/>
      <c r="B413" s="23"/>
      <c r="C413" s="23"/>
      <c r="D413" s="58"/>
      <c r="E413" s="66"/>
      <c r="F413" s="250"/>
      <c r="G413" s="250"/>
      <c r="H413" s="232">
        <f>SUM('Film Exhibition'!$K413:$M413)</f>
        <v>0</v>
      </c>
      <c r="I413" s="233">
        <f t="shared" si="7"/>
        <v>0</v>
      </c>
      <c r="J413" s="84"/>
      <c r="K413" s="251" t="s">
        <v>860</v>
      </c>
      <c r="L413" s="252" t="s">
        <v>860</v>
      </c>
      <c r="M413" s="252" t="s">
        <v>860</v>
      </c>
      <c r="N413" s="58"/>
      <c r="O413" s="58"/>
      <c r="P413" s="58"/>
      <c r="Q413" s="58"/>
      <c r="R413" s="58"/>
      <c r="S413" s="58"/>
      <c r="T413" s="58"/>
      <c r="U413" s="58"/>
      <c r="V413" s="58"/>
      <c r="W413" s="58"/>
      <c r="X413" s="58"/>
      <c r="Y413" s="58"/>
      <c r="Z413" s="58"/>
    </row>
    <row r="414" spans="1:26" ht="15.75" customHeight="1" x14ac:dyDescent="0.2">
      <c r="A414" s="23"/>
      <c r="B414" s="23"/>
      <c r="C414" s="23"/>
      <c r="D414" s="58"/>
      <c r="E414" s="66"/>
      <c r="F414" s="250"/>
      <c r="G414" s="250"/>
      <c r="H414" s="232">
        <f>SUM('Film Exhibition'!$K414:$M414)</f>
        <v>0</v>
      </c>
      <c r="I414" s="233">
        <f t="shared" si="7"/>
        <v>0</v>
      </c>
      <c r="J414" s="84"/>
      <c r="K414" s="251" t="s">
        <v>860</v>
      </c>
      <c r="L414" s="252" t="s">
        <v>860</v>
      </c>
      <c r="M414" s="252" t="s">
        <v>860</v>
      </c>
      <c r="N414" s="58"/>
      <c r="O414" s="58"/>
      <c r="P414" s="58"/>
      <c r="Q414" s="58"/>
      <c r="R414" s="58"/>
      <c r="S414" s="58"/>
      <c r="T414" s="58"/>
      <c r="U414" s="58"/>
      <c r="V414" s="58"/>
      <c r="W414" s="58"/>
      <c r="X414" s="58"/>
      <c r="Y414" s="58"/>
      <c r="Z414" s="58"/>
    </row>
    <row r="415" spans="1:26" ht="15.75" customHeight="1" x14ac:dyDescent="0.2">
      <c r="A415" s="23"/>
      <c r="B415" s="23"/>
      <c r="C415" s="23"/>
      <c r="D415" s="58"/>
      <c r="E415" s="66"/>
      <c r="F415" s="250"/>
      <c r="G415" s="250"/>
      <c r="H415" s="232">
        <f>SUM('Film Exhibition'!$K415:$M415)</f>
        <v>0</v>
      </c>
      <c r="I415" s="233">
        <f t="shared" si="7"/>
        <v>0</v>
      </c>
      <c r="J415" s="84"/>
      <c r="K415" s="251" t="s">
        <v>860</v>
      </c>
      <c r="L415" s="252" t="s">
        <v>860</v>
      </c>
      <c r="M415" s="252" t="s">
        <v>860</v>
      </c>
      <c r="N415" s="58"/>
      <c r="O415" s="58"/>
      <c r="P415" s="58"/>
      <c r="Q415" s="58"/>
      <c r="R415" s="58"/>
      <c r="S415" s="58"/>
      <c r="T415" s="58"/>
      <c r="U415" s="58"/>
      <c r="V415" s="58"/>
      <c r="W415" s="58"/>
      <c r="X415" s="58"/>
      <c r="Y415" s="58"/>
      <c r="Z415" s="58"/>
    </row>
    <row r="416" spans="1:26" ht="15.75" customHeight="1" x14ac:dyDescent="0.2">
      <c r="A416" s="23"/>
      <c r="B416" s="23"/>
      <c r="C416" s="23"/>
      <c r="D416" s="58"/>
      <c r="E416" s="66"/>
      <c r="F416" s="250"/>
      <c r="G416" s="250"/>
      <c r="H416" s="232">
        <f>SUM('Film Exhibition'!$K416:$M416)</f>
        <v>0</v>
      </c>
      <c r="I416" s="233">
        <f t="shared" si="7"/>
        <v>0</v>
      </c>
      <c r="J416" s="84"/>
      <c r="K416" s="251" t="s">
        <v>860</v>
      </c>
      <c r="L416" s="252" t="s">
        <v>860</v>
      </c>
      <c r="M416" s="252" t="s">
        <v>860</v>
      </c>
      <c r="N416" s="58"/>
      <c r="O416" s="58"/>
      <c r="P416" s="58"/>
      <c r="Q416" s="58"/>
      <c r="R416" s="58"/>
      <c r="S416" s="58"/>
      <c r="T416" s="58"/>
      <c r="U416" s="58"/>
      <c r="V416" s="58"/>
      <c r="W416" s="58"/>
      <c r="X416" s="58"/>
      <c r="Y416" s="58"/>
      <c r="Z416" s="58"/>
    </row>
    <row r="417" spans="1:26" ht="15.75" customHeight="1" x14ac:dyDescent="0.2">
      <c r="A417" s="23"/>
      <c r="B417" s="23"/>
      <c r="C417" s="23"/>
      <c r="D417" s="58"/>
      <c r="E417" s="66"/>
      <c r="F417" s="250"/>
      <c r="G417" s="250"/>
      <c r="H417" s="232">
        <f>SUM('Film Exhibition'!$K417:$M417)</f>
        <v>0</v>
      </c>
      <c r="I417" s="233">
        <f t="shared" si="7"/>
        <v>0</v>
      </c>
      <c r="J417" s="84"/>
      <c r="K417" s="251" t="s">
        <v>860</v>
      </c>
      <c r="L417" s="252" t="s">
        <v>860</v>
      </c>
      <c r="M417" s="252" t="s">
        <v>860</v>
      </c>
      <c r="N417" s="58"/>
      <c r="O417" s="58"/>
      <c r="P417" s="58"/>
      <c r="Q417" s="58"/>
      <c r="R417" s="58"/>
      <c r="S417" s="58"/>
      <c r="T417" s="58"/>
      <c r="U417" s="58"/>
      <c r="V417" s="58"/>
      <c r="W417" s="58"/>
      <c r="X417" s="58"/>
      <c r="Y417" s="58"/>
      <c r="Z417" s="58"/>
    </row>
    <row r="418" spans="1:26" ht="15.75" customHeight="1" x14ac:dyDescent="0.2">
      <c r="A418" s="23"/>
      <c r="B418" s="23"/>
      <c r="C418" s="23"/>
      <c r="D418" s="58"/>
      <c r="E418" s="66"/>
      <c r="F418" s="250"/>
      <c r="G418" s="250"/>
      <c r="H418" s="232">
        <f>SUM('Film Exhibition'!$K418:$M418)</f>
        <v>0</v>
      </c>
      <c r="I418" s="233">
        <f t="shared" si="7"/>
        <v>0</v>
      </c>
      <c r="J418" s="84"/>
      <c r="K418" s="251" t="s">
        <v>860</v>
      </c>
      <c r="L418" s="252" t="s">
        <v>860</v>
      </c>
      <c r="M418" s="252" t="s">
        <v>860</v>
      </c>
      <c r="N418" s="58"/>
      <c r="O418" s="58"/>
      <c r="P418" s="58"/>
      <c r="Q418" s="58"/>
      <c r="R418" s="58"/>
      <c r="S418" s="58"/>
      <c r="T418" s="58"/>
      <c r="U418" s="58"/>
      <c r="V418" s="58"/>
      <c r="W418" s="58"/>
      <c r="X418" s="58"/>
      <c r="Y418" s="58"/>
      <c r="Z418" s="58"/>
    </row>
    <row r="419" spans="1:26" ht="15.75" customHeight="1" x14ac:dyDescent="0.2">
      <c r="A419" s="23"/>
      <c r="B419" s="23"/>
      <c r="C419" s="23"/>
      <c r="D419" s="58"/>
      <c r="E419" s="66"/>
      <c r="F419" s="250"/>
      <c r="G419" s="250"/>
      <c r="H419" s="232">
        <f>SUM('Film Exhibition'!$K419:$M419)</f>
        <v>0</v>
      </c>
      <c r="I419" s="233">
        <f t="shared" si="7"/>
        <v>0</v>
      </c>
      <c r="J419" s="84"/>
      <c r="K419" s="251" t="s">
        <v>860</v>
      </c>
      <c r="L419" s="252" t="s">
        <v>860</v>
      </c>
      <c r="M419" s="252" t="s">
        <v>860</v>
      </c>
      <c r="N419" s="58"/>
      <c r="O419" s="58"/>
      <c r="P419" s="58"/>
      <c r="Q419" s="58"/>
      <c r="R419" s="58"/>
      <c r="S419" s="58"/>
      <c r="T419" s="58"/>
      <c r="U419" s="58"/>
      <c r="V419" s="58"/>
      <c r="W419" s="58"/>
      <c r="X419" s="58"/>
      <c r="Y419" s="58"/>
      <c r="Z419" s="58"/>
    </row>
    <row r="420" spans="1:26" ht="15.75" customHeight="1" x14ac:dyDescent="0.2">
      <c r="A420" s="23"/>
      <c r="B420" s="23"/>
      <c r="C420" s="23"/>
      <c r="D420" s="58"/>
      <c r="E420" s="66"/>
      <c r="F420" s="250"/>
      <c r="G420" s="250"/>
      <c r="H420" s="232">
        <f>SUM('Film Exhibition'!$K420:$M420)</f>
        <v>0</v>
      </c>
      <c r="I420" s="233">
        <f t="shared" si="7"/>
        <v>0</v>
      </c>
      <c r="J420" s="84"/>
      <c r="K420" s="251" t="s">
        <v>860</v>
      </c>
      <c r="L420" s="252" t="s">
        <v>860</v>
      </c>
      <c r="M420" s="252" t="s">
        <v>860</v>
      </c>
      <c r="N420" s="58"/>
      <c r="O420" s="58"/>
      <c r="P420" s="58"/>
      <c r="Q420" s="58"/>
      <c r="R420" s="58"/>
      <c r="S420" s="58"/>
      <c r="T420" s="58"/>
      <c r="U420" s="58"/>
      <c r="V420" s="58"/>
      <c r="W420" s="58"/>
      <c r="X420" s="58"/>
      <c r="Y420" s="58"/>
      <c r="Z420" s="58"/>
    </row>
    <row r="421" spans="1:26" ht="15.75" customHeight="1" x14ac:dyDescent="0.2">
      <c r="A421" s="23"/>
      <c r="B421" s="23"/>
      <c r="C421" s="23"/>
      <c r="D421" s="58"/>
      <c r="E421" s="66"/>
      <c r="F421" s="250"/>
      <c r="G421" s="250"/>
      <c r="H421" s="232">
        <f>SUM('Film Exhibition'!$K421:$M421)</f>
        <v>0</v>
      </c>
      <c r="I421" s="233">
        <f t="shared" si="7"/>
        <v>0</v>
      </c>
      <c r="J421" s="84"/>
      <c r="K421" s="251" t="s">
        <v>860</v>
      </c>
      <c r="L421" s="252" t="s">
        <v>860</v>
      </c>
      <c r="M421" s="252" t="s">
        <v>860</v>
      </c>
      <c r="N421" s="58"/>
      <c r="O421" s="58"/>
      <c r="P421" s="58"/>
      <c r="Q421" s="58"/>
      <c r="R421" s="58"/>
      <c r="S421" s="58"/>
      <c r="T421" s="58"/>
      <c r="U421" s="58"/>
      <c r="V421" s="58"/>
      <c r="W421" s="58"/>
      <c r="X421" s="58"/>
      <c r="Y421" s="58"/>
      <c r="Z421" s="58"/>
    </row>
    <row r="422" spans="1:26" ht="15.75" customHeight="1" x14ac:dyDescent="0.2">
      <c r="A422" s="23"/>
      <c r="B422" s="23"/>
      <c r="C422" s="23"/>
      <c r="D422" s="58"/>
      <c r="E422" s="66"/>
      <c r="F422" s="250"/>
      <c r="G422" s="250"/>
      <c r="H422" s="232">
        <f>SUM('Film Exhibition'!$K422:$M422)</f>
        <v>0</v>
      </c>
      <c r="I422" s="233">
        <f t="shared" si="7"/>
        <v>0</v>
      </c>
      <c r="J422" s="84"/>
      <c r="K422" s="253" t="s">
        <v>860</v>
      </c>
      <c r="L422" s="254" t="s">
        <v>860</v>
      </c>
      <c r="M422" s="254" t="s">
        <v>860</v>
      </c>
      <c r="N422" s="58"/>
      <c r="O422" s="58"/>
      <c r="P422" s="58"/>
      <c r="Q422" s="58"/>
      <c r="R422" s="58"/>
      <c r="S422" s="58"/>
      <c r="T422" s="58"/>
      <c r="U422" s="58"/>
      <c r="V422" s="58"/>
      <c r="W422" s="58"/>
      <c r="X422" s="58"/>
      <c r="Y422" s="58"/>
      <c r="Z422" s="58"/>
    </row>
    <row r="423" spans="1:26" ht="15.75" customHeight="1" x14ac:dyDescent="0.2">
      <c r="A423" s="23"/>
      <c r="B423" s="23"/>
      <c r="C423" s="23"/>
      <c r="D423" s="58"/>
      <c r="E423" s="66"/>
      <c r="F423" s="250"/>
      <c r="G423" s="250"/>
      <c r="H423" s="232">
        <f>SUM('Film Exhibition'!$K423:$M423)</f>
        <v>0</v>
      </c>
      <c r="I423" s="233">
        <f t="shared" si="7"/>
        <v>0</v>
      </c>
      <c r="J423" s="84"/>
      <c r="K423" s="253" t="s">
        <v>860</v>
      </c>
      <c r="L423" s="254" t="s">
        <v>860</v>
      </c>
      <c r="M423" s="254" t="s">
        <v>860</v>
      </c>
      <c r="N423" s="58"/>
      <c r="O423" s="58"/>
      <c r="P423" s="58"/>
      <c r="Q423" s="58"/>
      <c r="R423" s="58"/>
      <c r="S423" s="58"/>
      <c r="T423" s="58"/>
      <c r="U423" s="58"/>
      <c r="V423" s="58"/>
      <c r="W423" s="58"/>
      <c r="X423" s="58"/>
      <c r="Y423" s="58"/>
      <c r="Z423" s="58"/>
    </row>
    <row r="424" spans="1:26" ht="15.75" customHeight="1" x14ac:dyDescent="0.2">
      <c r="A424" s="23"/>
      <c r="B424" s="23"/>
      <c r="C424" s="23"/>
      <c r="D424" s="58"/>
      <c r="E424" s="66"/>
      <c r="F424" s="250"/>
      <c r="G424" s="250"/>
      <c r="H424" s="232">
        <f>SUM('Film Exhibition'!$K424:$M424)</f>
        <v>0</v>
      </c>
      <c r="I424" s="233">
        <f t="shared" si="7"/>
        <v>0</v>
      </c>
      <c r="J424" s="84"/>
      <c r="K424" s="253" t="s">
        <v>860</v>
      </c>
      <c r="L424" s="254" t="s">
        <v>860</v>
      </c>
      <c r="M424" s="254" t="s">
        <v>860</v>
      </c>
      <c r="N424" s="58"/>
      <c r="O424" s="58"/>
      <c r="P424" s="58"/>
      <c r="Q424" s="58"/>
      <c r="R424" s="58"/>
      <c r="S424" s="58"/>
      <c r="T424" s="58"/>
      <c r="U424" s="58"/>
      <c r="V424" s="58"/>
      <c r="W424" s="58"/>
      <c r="X424" s="58"/>
      <c r="Y424" s="58"/>
      <c r="Z424" s="58"/>
    </row>
    <row r="425" spans="1:26" ht="15.75" customHeight="1" x14ac:dyDescent="0.2">
      <c r="A425" s="23"/>
      <c r="B425" s="23"/>
      <c r="C425" s="23"/>
      <c r="D425" s="58"/>
      <c r="E425" s="66"/>
      <c r="F425" s="250"/>
      <c r="G425" s="250"/>
      <c r="H425" s="232">
        <f>SUM('Film Exhibition'!$K425:$M425)</f>
        <v>0</v>
      </c>
      <c r="I425" s="233">
        <f t="shared" si="7"/>
        <v>0</v>
      </c>
      <c r="J425" s="84"/>
      <c r="K425" s="253" t="s">
        <v>860</v>
      </c>
      <c r="L425" s="254" t="s">
        <v>860</v>
      </c>
      <c r="M425" s="254" t="s">
        <v>860</v>
      </c>
      <c r="N425" s="58"/>
      <c r="O425" s="58"/>
      <c r="P425" s="58"/>
      <c r="Q425" s="58"/>
      <c r="R425" s="58"/>
      <c r="S425" s="58"/>
      <c r="T425" s="58"/>
      <c r="U425" s="58"/>
      <c r="V425" s="58"/>
      <c r="W425" s="58"/>
      <c r="X425" s="58"/>
      <c r="Y425" s="58"/>
      <c r="Z425" s="58"/>
    </row>
    <row r="426" spans="1:26" ht="15.75" customHeight="1" x14ac:dyDescent="0.2">
      <c r="A426" s="23"/>
      <c r="B426" s="23"/>
      <c r="C426" s="23"/>
      <c r="D426" s="58"/>
      <c r="E426" s="66"/>
      <c r="F426" s="250"/>
      <c r="G426" s="250"/>
      <c r="H426" s="232">
        <f>SUM('Film Exhibition'!$K426:$M426)</f>
        <v>0</v>
      </c>
      <c r="I426" s="233">
        <f t="shared" si="7"/>
        <v>0</v>
      </c>
      <c r="J426" s="84"/>
      <c r="K426" s="253" t="s">
        <v>860</v>
      </c>
      <c r="L426" s="254" t="s">
        <v>860</v>
      </c>
      <c r="M426" s="254" t="s">
        <v>860</v>
      </c>
      <c r="N426" s="58"/>
      <c r="O426" s="58"/>
      <c r="P426" s="58"/>
      <c r="Q426" s="58"/>
      <c r="R426" s="58"/>
      <c r="S426" s="58"/>
      <c r="T426" s="58"/>
      <c r="U426" s="58"/>
      <c r="V426" s="58"/>
      <c r="W426" s="58"/>
      <c r="X426" s="58"/>
      <c r="Y426" s="58"/>
      <c r="Z426" s="58"/>
    </row>
    <row r="427" spans="1:26" ht="15.75" customHeight="1" x14ac:dyDescent="0.2">
      <c r="A427" s="23"/>
      <c r="B427" s="23"/>
      <c r="C427" s="23"/>
      <c r="D427" s="58"/>
      <c r="E427" s="66"/>
      <c r="F427" s="250"/>
      <c r="G427" s="250"/>
      <c r="H427" s="232">
        <f>SUM('Film Exhibition'!$K427:$M427)</f>
        <v>0</v>
      </c>
      <c r="I427" s="233">
        <f t="shared" si="7"/>
        <v>0</v>
      </c>
      <c r="J427" s="84"/>
      <c r="K427" s="253" t="s">
        <v>860</v>
      </c>
      <c r="L427" s="254" t="s">
        <v>860</v>
      </c>
      <c r="M427" s="254" t="s">
        <v>860</v>
      </c>
      <c r="N427" s="58"/>
      <c r="O427" s="58"/>
      <c r="P427" s="58"/>
      <c r="Q427" s="58"/>
      <c r="R427" s="58"/>
      <c r="S427" s="58"/>
      <c r="T427" s="58"/>
      <c r="U427" s="58"/>
      <c r="V427" s="58"/>
      <c r="W427" s="58"/>
      <c r="X427" s="58"/>
      <c r="Y427" s="58"/>
      <c r="Z427" s="58"/>
    </row>
    <row r="428" spans="1:26" ht="15.75" customHeight="1" x14ac:dyDescent="0.2">
      <c r="A428" s="23"/>
      <c r="B428" s="23"/>
      <c r="C428" s="23"/>
      <c r="D428" s="58"/>
      <c r="E428" s="66"/>
      <c r="F428" s="250"/>
      <c r="G428" s="250"/>
      <c r="H428" s="232">
        <f>SUM('Film Exhibition'!$K428:$M428)</f>
        <v>0</v>
      </c>
      <c r="I428" s="233">
        <f t="shared" si="7"/>
        <v>0</v>
      </c>
      <c r="J428" s="84"/>
      <c r="K428" s="253" t="s">
        <v>860</v>
      </c>
      <c r="L428" s="254" t="s">
        <v>860</v>
      </c>
      <c r="M428" s="254" t="s">
        <v>860</v>
      </c>
      <c r="N428" s="58"/>
      <c r="O428" s="58"/>
      <c r="P428" s="58"/>
      <c r="Q428" s="58"/>
      <c r="R428" s="58"/>
      <c r="S428" s="58"/>
      <c r="T428" s="58"/>
      <c r="U428" s="58"/>
      <c r="V428" s="58"/>
      <c r="W428" s="58"/>
      <c r="X428" s="58"/>
      <c r="Y428" s="58"/>
      <c r="Z428" s="58"/>
    </row>
    <row r="429" spans="1:26" ht="15.75" customHeight="1" x14ac:dyDescent="0.2">
      <c r="A429" s="23"/>
      <c r="B429" s="23"/>
      <c r="C429" s="23"/>
      <c r="D429" s="58"/>
      <c r="E429" s="66"/>
      <c r="F429" s="250"/>
      <c r="G429" s="250"/>
      <c r="H429" s="232">
        <f>SUM('Film Exhibition'!$K429:$M429)</f>
        <v>0</v>
      </c>
      <c r="I429" s="233">
        <f t="shared" si="7"/>
        <v>0</v>
      </c>
      <c r="J429" s="84"/>
      <c r="K429" s="253" t="s">
        <v>860</v>
      </c>
      <c r="L429" s="254" t="s">
        <v>860</v>
      </c>
      <c r="M429" s="254" t="s">
        <v>860</v>
      </c>
      <c r="N429" s="58"/>
      <c r="O429" s="58"/>
      <c r="P429" s="58"/>
      <c r="Q429" s="58"/>
      <c r="R429" s="58"/>
      <c r="S429" s="58"/>
      <c r="T429" s="58"/>
      <c r="U429" s="58"/>
      <c r="V429" s="58"/>
      <c r="W429" s="58"/>
      <c r="X429" s="58"/>
      <c r="Y429" s="58"/>
      <c r="Z429" s="58"/>
    </row>
    <row r="430" spans="1:26" ht="15.75" customHeight="1" x14ac:dyDescent="0.2">
      <c r="A430" s="23"/>
      <c r="B430" s="23"/>
      <c r="C430" s="23"/>
      <c r="D430" s="58"/>
      <c r="E430" s="66"/>
      <c r="F430" s="250"/>
      <c r="G430" s="250"/>
      <c r="H430" s="232">
        <f>SUM('Film Exhibition'!$K430:$M430)</f>
        <v>0</v>
      </c>
      <c r="I430" s="233">
        <f t="shared" si="7"/>
        <v>0</v>
      </c>
      <c r="J430" s="84"/>
      <c r="K430" s="253" t="s">
        <v>860</v>
      </c>
      <c r="L430" s="254" t="s">
        <v>860</v>
      </c>
      <c r="M430" s="254" t="s">
        <v>860</v>
      </c>
      <c r="N430" s="58"/>
      <c r="O430" s="58"/>
      <c r="P430" s="58"/>
      <c r="Q430" s="58"/>
      <c r="R430" s="58"/>
      <c r="S430" s="58"/>
      <c r="T430" s="58"/>
      <c r="U430" s="58"/>
      <c r="V430" s="58"/>
      <c r="W430" s="58"/>
      <c r="X430" s="58"/>
      <c r="Y430" s="58"/>
      <c r="Z430" s="58"/>
    </row>
    <row r="431" spans="1:26" ht="15.75" customHeight="1" x14ac:dyDescent="0.2">
      <c r="A431" s="23"/>
      <c r="B431" s="23"/>
      <c r="C431" s="23"/>
      <c r="D431" s="58"/>
      <c r="E431" s="66"/>
      <c r="F431" s="250"/>
      <c r="G431" s="250"/>
      <c r="H431" s="232">
        <f>SUM('Film Exhibition'!$K431:$M431)</f>
        <v>0</v>
      </c>
      <c r="I431" s="233">
        <f t="shared" si="7"/>
        <v>0</v>
      </c>
      <c r="J431" s="84"/>
      <c r="K431" s="253" t="s">
        <v>860</v>
      </c>
      <c r="L431" s="254" t="s">
        <v>860</v>
      </c>
      <c r="M431" s="254" t="s">
        <v>860</v>
      </c>
      <c r="N431" s="58"/>
      <c r="O431" s="58"/>
      <c r="P431" s="58"/>
      <c r="Q431" s="58"/>
      <c r="R431" s="58"/>
      <c r="S431" s="58"/>
      <c r="T431" s="58"/>
      <c r="U431" s="58"/>
      <c r="V431" s="58"/>
      <c r="W431" s="58"/>
      <c r="X431" s="58"/>
      <c r="Y431" s="58"/>
      <c r="Z431" s="58"/>
    </row>
    <row r="432" spans="1:26" ht="15.75" customHeight="1" x14ac:dyDescent="0.2">
      <c r="A432" s="23"/>
      <c r="B432" s="23"/>
      <c r="C432" s="23"/>
      <c r="D432" s="58"/>
      <c r="E432" s="66"/>
      <c r="F432" s="250"/>
      <c r="G432" s="250"/>
      <c r="H432" s="232">
        <f>SUM('Film Exhibition'!$K432:$M432)</f>
        <v>0</v>
      </c>
      <c r="I432" s="233">
        <f t="shared" si="7"/>
        <v>0</v>
      </c>
      <c r="J432" s="84"/>
      <c r="K432" s="251" t="s">
        <v>860</v>
      </c>
      <c r="L432" s="252" t="s">
        <v>860</v>
      </c>
      <c r="M432" s="252" t="s">
        <v>860</v>
      </c>
      <c r="N432" s="58"/>
      <c r="O432" s="58"/>
      <c r="P432" s="58"/>
      <c r="Q432" s="58"/>
      <c r="R432" s="58"/>
      <c r="S432" s="58"/>
      <c r="T432" s="58"/>
      <c r="U432" s="58"/>
      <c r="V432" s="58"/>
      <c r="W432" s="58"/>
      <c r="X432" s="58"/>
      <c r="Y432" s="58"/>
      <c r="Z432" s="58"/>
    </row>
    <row r="433" spans="1:26" ht="15.75" customHeight="1" x14ac:dyDescent="0.2">
      <c r="A433" s="23"/>
      <c r="B433" s="23"/>
      <c r="C433" s="23"/>
      <c r="D433" s="58"/>
      <c r="E433" s="66"/>
      <c r="F433" s="250"/>
      <c r="G433" s="250"/>
      <c r="H433" s="232">
        <f>SUM('Film Exhibition'!$K433:$M433)</f>
        <v>0</v>
      </c>
      <c r="I433" s="233">
        <f t="shared" si="7"/>
        <v>0</v>
      </c>
      <c r="J433" s="84"/>
      <c r="K433" s="253" t="s">
        <v>860</v>
      </c>
      <c r="L433" s="254" t="s">
        <v>860</v>
      </c>
      <c r="M433" s="254" t="s">
        <v>860</v>
      </c>
      <c r="N433" s="58"/>
      <c r="O433" s="58"/>
      <c r="P433" s="58"/>
      <c r="Q433" s="58"/>
      <c r="R433" s="58"/>
      <c r="S433" s="58"/>
      <c r="T433" s="58"/>
      <c r="U433" s="58"/>
      <c r="V433" s="58"/>
      <c r="W433" s="58"/>
      <c r="X433" s="58"/>
      <c r="Y433" s="58"/>
      <c r="Z433" s="58"/>
    </row>
    <row r="434" spans="1:26" ht="15.75" customHeight="1" x14ac:dyDescent="0.2">
      <c r="A434" s="23"/>
      <c r="B434" s="23"/>
      <c r="C434" s="23"/>
      <c r="D434" s="58"/>
      <c r="E434" s="66"/>
      <c r="F434" s="250"/>
      <c r="G434" s="250"/>
      <c r="H434" s="232">
        <f>SUM('Film Exhibition'!$K434:$M434)</f>
        <v>0</v>
      </c>
      <c r="I434" s="233">
        <f t="shared" si="7"/>
        <v>0</v>
      </c>
      <c r="J434" s="84"/>
      <c r="K434" s="253" t="s">
        <v>860</v>
      </c>
      <c r="L434" s="254" t="s">
        <v>860</v>
      </c>
      <c r="M434" s="254" t="s">
        <v>860</v>
      </c>
      <c r="N434" s="58"/>
      <c r="O434" s="58"/>
      <c r="P434" s="58"/>
      <c r="Q434" s="58"/>
      <c r="R434" s="58"/>
      <c r="S434" s="58"/>
      <c r="T434" s="58"/>
      <c r="U434" s="58"/>
      <c r="V434" s="58"/>
      <c r="W434" s="58"/>
      <c r="X434" s="58"/>
      <c r="Y434" s="58"/>
      <c r="Z434" s="58"/>
    </row>
    <row r="435" spans="1:26" ht="15.75" customHeight="1" x14ac:dyDescent="0.2">
      <c r="A435" s="23"/>
      <c r="B435" s="23"/>
      <c r="C435" s="23"/>
      <c r="D435" s="58"/>
      <c r="E435" s="66"/>
      <c r="F435" s="250"/>
      <c r="G435" s="250"/>
      <c r="H435" s="232">
        <f>SUM('Film Exhibition'!$K435:$M435)</f>
        <v>0</v>
      </c>
      <c r="I435" s="233">
        <f t="shared" si="7"/>
        <v>0</v>
      </c>
      <c r="J435" s="84"/>
      <c r="K435" s="253" t="s">
        <v>860</v>
      </c>
      <c r="L435" s="254" t="s">
        <v>860</v>
      </c>
      <c r="M435" s="254" t="s">
        <v>860</v>
      </c>
      <c r="N435" s="58"/>
      <c r="O435" s="58"/>
      <c r="P435" s="58"/>
      <c r="Q435" s="58"/>
      <c r="R435" s="58"/>
      <c r="S435" s="58"/>
      <c r="T435" s="58"/>
      <c r="U435" s="58"/>
      <c r="V435" s="58"/>
      <c r="W435" s="58"/>
      <c r="X435" s="58"/>
      <c r="Y435" s="58"/>
      <c r="Z435" s="58"/>
    </row>
    <row r="436" spans="1:26" ht="15.75" customHeight="1" x14ac:dyDescent="0.2">
      <c r="A436" s="23"/>
      <c r="B436" s="23"/>
      <c r="C436" s="23"/>
      <c r="D436" s="58"/>
      <c r="E436" s="66"/>
      <c r="F436" s="250"/>
      <c r="G436" s="250"/>
      <c r="H436" s="232">
        <f>SUM('Film Exhibition'!$K436:$M436)</f>
        <v>0</v>
      </c>
      <c r="I436" s="233">
        <f t="shared" si="7"/>
        <v>0</v>
      </c>
      <c r="J436" s="84"/>
      <c r="K436" s="251" t="s">
        <v>860</v>
      </c>
      <c r="L436" s="252" t="s">
        <v>860</v>
      </c>
      <c r="M436" s="252" t="s">
        <v>860</v>
      </c>
      <c r="N436" s="58"/>
      <c r="O436" s="58"/>
      <c r="P436" s="58"/>
      <c r="Q436" s="58"/>
      <c r="R436" s="58"/>
      <c r="S436" s="58"/>
      <c r="T436" s="58"/>
      <c r="U436" s="58"/>
      <c r="V436" s="58"/>
      <c r="W436" s="58"/>
      <c r="X436" s="58"/>
      <c r="Y436" s="58"/>
      <c r="Z436" s="58"/>
    </row>
    <row r="437" spans="1:26" ht="15.75" customHeight="1" x14ac:dyDescent="0.2">
      <c r="A437" s="23"/>
      <c r="B437" s="23"/>
      <c r="C437" s="23"/>
      <c r="D437" s="58"/>
      <c r="E437" s="66"/>
      <c r="F437" s="250"/>
      <c r="G437" s="250"/>
      <c r="H437" s="232">
        <f>SUM('Film Exhibition'!$K437:$M437)</f>
        <v>0</v>
      </c>
      <c r="I437" s="233">
        <f t="shared" si="7"/>
        <v>0</v>
      </c>
      <c r="J437" s="84"/>
      <c r="K437" s="251" t="s">
        <v>860</v>
      </c>
      <c r="L437" s="252" t="s">
        <v>860</v>
      </c>
      <c r="M437" s="252" t="s">
        <v>860</v>
      </c>
      <c r="N437" s="58"/>
      <c r="O437" s="58"/>
      <c r="P437" s="58"/>
      <c r="Q437" s="58"/>
      <c r="R437" s="58"/>
      <c r="S437" s="58"/>
      <c r="T437" s="58"/>
      <c r="U437" s="58"/>
      <c r="V437" s="58"/>
      <c r="W437" s="58"/>
      <c r="X437" s="58"/>
      <c r="Y437" s="58"/>
      <c r="Z437" s="58"/>
    </row>
    <row r="438" spans="1:26" ht="15.75" customHeight="1" x14ac:dyDescent="0.2">
      <c r="A438" s="23"/>
      <c r="B438" s="23"/>
      <c r="C438" s="23"/>
      <c r="D438" s="58"/>
      <c r="E438" s="66"/>
      <c r="F438" s="250"/>
      <c r="G438" s="250"/>
      <c r="H438" s="232">
        <f>SUM('Film Exhibition'!$K438:$M438)</f>
        <v>0</v>
      </c>
      <c r="I438" s="233">
        <f t="shared" si="7"/>
        <v>0</v>
      </c>
      <c r="J438" s="84"/>
      <c r="K438" s="251" t="s">
        <v>860</v>
      </c>
      <c r="L438" s="252" t="s">
        <v>860</v>
      </c>
      <c r="M438" s="252" t="s">
        <v>860</v>
      </c>
      <c r="N438" s="58"/>
      <c r="O438" s="58"/>
      <c r="P438" s="58"/>
      <c r="Q438" s="58"/>
      <c r="R438" s="58"/>
      <c r="S438" s="58"/>
      <c r="T438" s="58"/>
      <c r="U438" s="58"/>
      <c r="V438" s="58"/>
      <c r="W438" s="58"/>
      <c r="X438" s="58"/>
      <c r="Y438" s="58"/>
      <c r="Z438" s="58"/>
    </row>
    <row r="439" spans="1:26" ht="15.75" customHeight="1" x14ac:dyDescent="0.2">
      <c r="A439" s="23"/>
      <c r="B439" s="23"/>
      <c r="C439" s="23"/>
      <c r="D439" s="58"/>
      <c r="E439" s="66"/>
      <c r="F439" s="250"/>
      <c r="G439" s="250"/>
      <c r="H439" s="232">
        <f>SUM('Film Exhibition'!$K439:$M439)</f>
        <v>0</v>
      </c>
      <c r="I439" s="233">
        <f t="shared" si="7"/>
        <v>0</v>
      </c>
      <c r="J439" s="84"/>
      <c r="K439" s="251" t="s">
        <v>860</v>
      </c>
      <c r="L439" s="252" t="s">
        <v>860</v>
      </c>
      <c r="M439" s="252" t="s">
        <v>860</v>
      </c>
      <c r="N439" s="58"/>
      <c r="O439" s="58"/>
      <c r="P439" s="58"/>
      <c r="Q439" s="58"/>
      <c r="R439" s="58"/>
      <c r="S439" s="58"/>
      <c r="T439" s="58"/>
      <c r="U439" s="58"/>
      <c r="V439" s="58"/>
      <c r="W439" s="58"/>
      <c r="X439" s="58"/>
      <c r="Y439" s="58"/>
      <c r="Z439" s="58"/>
    </row>
    <row r="440" spans="1:26" ht="15.75" customHeight="1" x14ac:dyDescent="0.2">
      <c r="A440" s="23"/>
      <c r="B440" s="23"/>
      <c r="C440" s="23"/>
      <c r="D440" s="58"/>
      <c r="E440" s="66"/>
      <c r="F440" s="250"/>
      <c r="G440" s="250"/>
      <c r="H440" s="232">
        <f>SUM('Film Exhibition'!$K440:$M440)</f>
        <v>0</v>
      </c>
      <c r="I440" s="233">
        <f t="shared" si="7"/>
        <v>0</v>
      </c>
      <c r="J440" s="84"/>
      <c r="K440" s="251" t="s">
        <v>860</v>
      </c>
      <c r="L440" s="252" t="s">
        <v>860</v>
      </c>
      <c r="M440" s="252" t="s">
        <v>860</v>
      </c>
      <c r="N440" s="58"/>
      <c r="O440" s="58"/>
      <c r="P440" s="58"/>
      <c r="Q440" s="58"/>
      <c r="R440" s="58"/>
      <c r="S440" s="58"/>
      <c r="T440" s="58"/>
      <c r="U440" s="58"/>
      <c r="V440" s="58"/>
      <c r="W440" s="58"/>
      <c r="X440" s="58"/>
      <c r="Y440" s="58"/>
      <c r="Z440" s="58"/>
    </row>
    <row r="441" spans="1:26" ht="15.75" customHeight="1" x14ac:dyDescent="0.2">
      <c r="A441" s="23"/>
      <c r="B441" s="23"/>
      <c r="C441" s="23"/>
      <c r="D441" s="58"/>
      <c r="E441" s="66"/>
      <c r="F441" s="250"/>
      <c r="G441" s="250"/>
      <c r="H441" s="232">
        <f>SUM('Film Exhibition'!$K441:$M441)</f>
        <v>0</v>
      </c>
      <c r="I441" s="233">
        <f t="shared" si="7"/>
        <v>0</v>
      </c>
      <c r="J441" s="84"/>
      <c r="K441" s="251" t="s">
        <v>860</v>
      </c>
      <c r="L441" s="252" t="s">
        <v>860</v>
      </c>
      <c r="M441" s="252" t="s">
        <v>860</v>
      </c>
      <c r="N441" s="58"/>
      <c r="O441" s="58"/>
      <c r="P441" s="58"/>
      <c r="Q441" s="58"/>
      <c r="R441" s="58"/>
      <c r="S441" s="58"/>
      <c r="T441" s="58"/>
      <c r="U441" s="58"/>
      <c r="V441" s="58"/>
      <c r="W441" s="58"/>
      <c r="X441" s="58"/>
      <c r="Y441" s="58"/>
      <c r="Z441" s="58"/>
    </row>
    <row r="442" spans="1:26" ht="15.75" customHeight="1" x14ac:dyDescent="0.2">
      <c r="A442" s="23"/>
      <c r="B442" s="23"/>
      <c r="C442" s="23"/>
      <c r="D442" s="58"/>
      <c r="E442" s="66"/>
      <c r="F442" s="250"/>
      <c r="G442" s="250"/>
      <c r="H442" s="232">
        <f>SUM('Film Exhibition'!$K442:$M442)</f>
        <v>0</v>
      </c>
      <c r="I442" s="233">
        <f t="shared" si="7"/>
        <v>0</v>
      </c>
      <c r="J442" s="84"/>
      <c r="K442" s="251" t="s">
        <v>860</v>
      </c>
      <c r="L442" s="252" t="s">
        <v>860</v>
      </c>
      <c r="M442" s="252" t="s">
        <v>860</v>
      </c>
      <c r="N442" s="58"/>
      <c r="O442" s="58"/>
      <c r="P442" s="58"/>
      <c r="Q442" s="58"/>
      <c r="R442" s="58"/>
      <c r="S442" s="58"/>
      <c r="T442" s="58"/>
      <c r="U442" s="58"/>
      <c r="V442" s="58"/>
      <c r="W442" s="58"/>
      <c r="X442" s="58"/>
      <c r="Y442" s="58"/>
      <c r="Z442" s="58"/>
    </row>
    <row r="443" spans="1:26" ht="15.75" customHeight="1" x14ac:dyDescent="0.2">
      <c r="A443" s="23"/>
      <c r="B443" s="23"/>
      <c r="C443" s="23"/>
      <c r="D443" s="58"/>
      <c r="E443" s="66"/>
      <c r="F443" s="250"/>
      <c r="G443" s="250"/>
      <c r="H443" s="232">
        <f>SUM('Film Exhibition'!$K443:$M443)</f>
        <v>0</v>
      </c>
      <c r="I443" s="233">
        <f t="shared" si="7"/>
        <v>0</v>
      </c>
      <c r="J443" s="84"/>
      <c r="K443" s="251" t="s">
        <v>860</v>
      </c>
      <c r="L443" s="252" t="s">
        <v>860</v>
      </c>
      <c r="M443" s="252" t="s">
        <v>860</v>
      </c>
      <c r="N443" s="58"/>
      <c r="O443" s="58"/>
      <c r="P443" s="58"/>
      <c r="Q443" s="58"/>
      <c r="R443" s="58"/>
      <c r="S443" s="58"/>
      <c r="T443" s="58"/>
      <c r="U443" s="58"/>
      <c r="V443" s="58"/>
      <c r="W443" s="58"/>
      <c r="X443" s="58"/>
      <c r="Y443" s="58"/>
      <c r="Z443" s="58"/>
    </row>
    <row r="444" spans="1:26" ht="15.75" customHeight="1" x14ac:dyDescent="0.2">
      <c r="A444" s="23"/>
      <c r="B444" s="23"/>
      <c r="C444" s="23"/>
      <c r="D444" s="58"/>
      <c r="E444" s="66"/>
      <c r="F444" s="250"/>
      <c r="G444" s="250"/>
      <c r="H444" s="232">
        <f>SUM('Film Exhibition'!$K444:$M444)</f>
        <v>0</v>
      </c>
      <c r="I444" s="233">
        <f t="shared" si="7"/>
        <v>0</v>
      </c>
      <c r="J444" s="84"/>
      <c r="K444" s="251" t="s">
        <v>860</v>
      </c>
      <c r="L444" s="252" t="s">
        <v>860</v>
      </c>
      <c r="M444" s="252" t="s">
        <v>860</v>
      </c>
      <c r="N444" s="58"/>
      <c r="O444" s="58"/>
      <c r="P444" s="58"/>
      <c r="Q444" s="58"/>
      <c r="R444" s="58"/>
      <c r="S444" s="58"/>
      <c r="T444" s="58"/>
      <c r="U444" s="58"/>
      <c r="V444" s="58"/>
      <c r="W444" s="58"/>
      <c r="X444" s="58"/>
      <c r="Y444" s="58"/>
      <c r="Z444" s="58"/>
    </row>
    <row r="445" spans="1:26" ht="15.75" customHeight="1" x14ac:dyDescent="0.2">
      <c r="A445" s="23"/>
      <c r="B445" s="23"/>
      <c r="C445" s="23"/>
      <c r="D445" s="58"/>
      <c r="E445" s="66"/>
      <c r="F445" s="250"/>
      <c r="G445" s="250"/>
      <c r="H445" s="232">
        <f>SUM('Film Exhibition'!$K445:$M445)</f>
        <v>0</v>
      </c>
      <c r="I445" s="233">
        <f t="shared" si="7"/>
        <v>0</v>
      </c>
      <c r="J445" s="84"/>
      <c r="K445" s="251" t="s">
        <v>860</v>
      </c>
      <c r="L445" s="252" t="s">
        <v>860</v>
      </c>
      <c r="M445" s="252" t="s">
        <v>860</v>
      </c>
      <c r="N445" s="58"/>
      <c r="O445" s="58"/>
      <c r="P445" s="58"/>
      <c r="Q445" s="58"/>
      <c r="R445" s="58"/>
      <c r="S445" s="58"/>
      <c r="T445" s="58"/>
      <c r="U445" s="58"/>
      <c r="V445" s="58"/>
      <c r="W445" s="58"/>
      <c r="X445" s="58"/>
      <c r="Y445" s="58"/>
      <c r="Z445" s="58"/>
    </row>
    <row r="446" spans="1:26" ht="15.75" customHeight="1" x14ac:dyDescent="0.2">
      <c r="A446" s="23"/>
      <c r="B446" s="23"/>
      <c r="C446" s="23"/>
      <c r="D446" s="58"/>
      <c r="E446" s="66"/>
      <c r="F446" s="250"/>
      <c r="G446" s="250"/>
      <c r="H446" s="232">
        <f>SUM('Film Exhibition'!$K446:$M446)</f>
        <v>0</v>
      </c>
      <c r="I446" s="233">
        <f t="shared" si="7"/>
        <v>0</v>
      </c>
      <c r="J446" s="84"/>
      <c r="K446" s="251" t="s">
        <v>860</v>
      </c>
      <c r="L446" s="252" t="s">
        <v>860</v>
      </c>
      <c r="M446" s="252" t="s">
        <v>860</v>
      </c>
      <c r="N446" s="58"/>
      <c r="O446" s="58"/>
      <c r="P446" s="58"/>
      <c r="Q446" s="58"/>
      <c r="R446" s="58"/>
      <c r="S446" s="58"/>
      <c r="T446" s="58"/>
      <c r="U446" s="58"/>
      <c r="V446" s="58"/>
      <c r="W446" s="58"/>
      <c r="X446" s="58"/>
      <c r="Y446" s="58"/>
      <c r="Z446" s="58"/>
    </row>
    <row r="447" spans="1:26" ht="15.75" customHeight="1" x14ac:dyDescent="0.2">
      <c r="A447" s="23"/>
      <c r="B447" s="23"/>
      <c r="C447" s="23"/>
      <c r="D447" s="58"/>
      <c r="E447" s="66"/>
      <c r="F447" s="250"/>
      <c r="G447" s="250"/>
      <c r="H447" s="232">
        <f>SUM('Film Exhibition'!$K447:$M447)</f>
        <v>0</v>
      </c>
      <c r="I447" s="233">
        <f t="shared" si="7"/>
        <v>0</v>
      </c>
      <c r="J447" s="84"/>
      <c r="K447" s="251" t="s">
        <v>860</v>
      </c>
      <c r="L447" s="252" t="s">
        <v>860</v>
      </c>
      <c r="M447" s="252" t="s">
        <v>860</v>
      </c>
      <c r="N447" s="58"/>
      <c r="O447" s="58"/>
      <c r="P447" s="58"/>
      <c r="Q447" s="58"/>
      <c r="R447" s="58"/>
      <c r="S447" s="58"/>
      <c r="T447" s="58"/>
      <c r="U447" s="58"/>
      <c r="V447" s="58"/>
      <c r="W447" s="58"/>
      <c r="X447" s="58"/>
      <c r="Y447" s="58"/>
      <c r="Z447" s="58"/>
    </row>
    <row r="448" spans="1:26" ht="15.75" customHeight="1" x14ac:dyDescent="0.2">
      <c r="A448" s="23"/>
      <c r="B448" s="23"/>
      <c r="C448" s="23"/>
      <c r="D448" s="58"/>
      <c r="E448" s="66"/>
      <c r="F448" s="250"/>
      <c r="G448" s="250"/>
      <c r="H448" s="232">
        <f>SUM('Film Exhibition'!$K448:$M448)</f>
        <v>0</v>
      </c>
      <c r="I448" s="233">
        <f t="shared" si="7"/>
        <v>0</v>
      </c>
      <c r="J448" s="84"/>
      <c r="K448" s="251" t="s">
        <v>860</v>
      </c>
      <c r="L448" s="252" t="s">
        <v>860</v>
      </c>
      <c r="M448" s="252" t="s">
        <v>860</v>
      </c>
      <c r="N448" s="58"/>
      <c r="O448" s="58"/>
      <c r="P448" s="58"/>
      <c r="Q448" s="58"/>
      <c r="R448" s="58"/>
      <c r="S448" s="58"/>
      <c r="T448" s="58"/>
      <c r="U448" s="58"/>
      <c r="V448" s="58"/>
      <c r="W448" s="58"/>
      <c r="X448" s="58"/>
      <c r="Y448" s="58"/>
      <c r="Z448" s="58"/>
    </row>
    <row r="449" spans="1:26" ht="15.75" customHeight="1" x14ac:dyDescent="0.2">
      <c r="A449" s="23"/>
      <c r="B449" s="23"/>
      <c r="C449" s="23"/>
      <c r="D449" s="58"/>
      <c r="E449" s="66"/>
      <c r="F449" s="250"/>
      <c r="G449" s="250"/>
      <c r="H449" s="232">
        <f>SUM('Film Exhibition'!$K449:$M449)</f>
        <v>0</v>
      </c>
      <c r="I449" s="233">
        <f t="shared" si="7"/>
        <v>0</v>
      </c>
      <c r="J449" s="84"/>
      <c r="K449" s="251" t="s">
        <v>860</v>
      </c>
      <c r="L449" s="252" t="s">
        <v>860</v>
      </c>
      <c r="M449" s="252" t="s">
        <v>860</v>
      </c>
      <c r="N449" s="58"/>
      <c r="O449" s="58"/>
      <c r="P449" s="58"/>
      <c r="Q449" s="58"/>
      <c r="R449" s="58"/>
      <c r="S449" s="58"/>
      <c r="T449" s="58"/>
      <c r="U449" s="58"/>
      <c r="V449" s="58"/>
      <c r="W449" s="58"/>
      <c r="X449" s="58"/>
      <c r="Y449" s="58"/>
      <c r="Z449" s="58"/>
    </row>
    <row r="450" spans="1:26" ht="15.75" customHeight="1" x14ac:dyDescent="0.2">
      <c r="A450" s="23"/>
      <c r="B450" s="23"/>
      <c r="C450" s="23"/>
      <c r="D450" s="58"/>
      <c r="E450" s="66"/>
      <c r="F450" s="250"/>
      <c r="G450" s="250"/>
      <c r="H450" s="232">
        <f>SUM('Film Exhibition'!$K450:$M450)</f>
        <v>0</v>
      </c>
      <c r="I450" s="233">
        <f t="shared" si="7"/>
        <v>0</v>
      </c>
      <c r="J450" s="84"/>
      <c r="K450" s="251" t="s">
        <v>860</v>
      </c>
      <c r="L450" s="252" t="s">
        <v>860</v>
      </c>
      <c r="M450" s="252" t="s">
        <v>860</v>
      </c>
      <c r="N450" s="58"/>
      <c r="O450" s="58"/>
      <c r="P450" s="58"/>
      <c r="Q450" s="58"/>
      <c r="R450" s="58"/>
      <c r="S450" s="58"/>
      <c r="T450" s="58"/>
      <c r="U450" s="58"/>
      <c r="V450" s="58"/>
      <c r="W450" s="58"/>
      <c r="X450" s="58"/>
      <c r="Y450" s="58"/>
      <c r="Z450" s="58"/>
    </row>
    <row r="451" spans="1:26" ht="15.75" customHeight="1" x14ac:dyDescent="0.2">
      <c r="A451" s="23"/>
      <c r="B451" s="23"/>
      <c r="C451" s="23"/>
      <c r="D451" s="58"/>
      <c r="E451" s="66"/>
      <c r="F451" s="250"/>
      <c r="G451" s="250"/>
      <c r="H451" s="232">
        <f>SUM('Film Exhibition'!$K451:$M451)</f>
        <v>0</v>
      </c>
      <c r="I451" s="233">
        <f t="shared" si="7"/>
        <v>0</v>
      </c>
      <c r="J451" s="84"/>
      <c r="K451" s="251" t="s">
        <v>860</v>
      </c>
      <c r="L451" s="252" t="s">
        <v>860</v>
      </c>
      <c r="M451" s="252" t="s">
        <v>860</v>
      </c>
      <c r="N451" s="58"/>
      <c r="O451" s="58"/>
      <c r="P451" s="58"/>
      <c r="Q451" s="58"/>
      <c r="R451" s="58"/>
      <c r="S451" s="58"/>
      <c r="T451" s="58"/>
      <c r="U451" s="58"/>
      <c r="V451" s="58"/>
      <c r="W451" s="58"/>
      <c r="X451" s="58"/>
      <c r="Y451" s="58"/>
      <c r="Z451" s="58"/>
    </row>
    <row r="452" spans="1:26" ht="15.75" customHeight="1" x14ac:dyDescent="0.2">
      <c r="A452" s="23"/>
      <c r="B452" s="23"/>
      <c r="C452" s="23"/>
      <c r="D452" s="58"/>
      <c r="E452" s="66"/>
      <c r="F452" s="250"/>
      <c r="G452" s="250"/>
      <c r="H452" s="232">
        <f>SUM('Film Exhibition'!$K452:$M452)</f>
        <v>0</v>
      </c>
      <c r="I452" s="233">
        <f t="shared" si="7"/>
        <v>0</v>
      </c>
      <c r="J452" s="84"/>
      <c r="K452" s="251" t="s">
        <v>860</v>
      </c>
      <c r="L452" s="252" t="s">
        <v>860</v>
      </c>
      <c r="M452" s="252" t="s">
        <v>860</v>
      </c>
      <c r="N452" s="58"/>
      <c r="O452" s="58"/>
      <c r="P452" s="58"/>
      <c r="Q452" s="58"/>
      <c r="R452" s="58"/>
      <c r="S452" s="58"/>
      <c r="T452" s="58"/>
      <c r="U452" s="58"/>
      <c r="V452" s="58"/>
      <c r="W452" s="58"/>
      <c r="X452" s="58"/>
      <c r="Y452" s="58"/>
      <c r="Z452" s="58"/>
    </row>
    <row r="453" spans="1:26" ht="15.75" customHeight="1" x14ac:dyDescent="0.2">
      <c r="A453" s="23"/>
      <c r="B453" s="23"/>
      <c r="C453" s="23"/>
      <c r="D453" s="58"/>
      <c r="E453" s="66"/>
      <c r="F453" s="250"/>
      <c r="G453" s="250"/>
      <c r="H453" s="232">
        <f>SUM('Film Exhibition'!$K453:$M453)</f>
        <v>0</v>
      </c>
      <c r="I453" s="233">
        <f t="shared" si="7"/>
        <v>0</v>
      </c>
      <c r="J453" s="84"/>
      <c r="K453" s="253" t="s">
        <v>860</v>
      </c>
      <c r="L453" s="254" t="s">
        <v>860</v>
      </c>
      <c r="M453" s="254" t="s">
        <v>860</v>
      </c>
      <c r="N453" s="58"/>
      <c r="O453" s="58"/>
      <c r="P453" s="58"/>
      <c r="Q453" s="58"/>
      <c r="R453" s="58"/>
      <c r="S453" s="58"/>
      <c r="T453" s="58"/>
      <c r="U453" s="58"/>
      <c r="V453" s="58"/>
      <c r="W453" s="58"/>
      <c r="X453" s="58"/>
      <c r="Y453" s="58"/>
      <c r="Z453" s="58"/>
    </row>
    <row r="454" spans="1:26" ht="15.75" customHeight="1" x14ac:dyDescent="0.2">
      <c r="A454" s="23"/>
      <c r="B454" s="23"/>
      <c r="C454" s="23"/>
      <c r="D454" s="58"/>
      <c r="E454" s="66"/>
      <c r="F454" s="250"/>
      <c r="G454" s="250"/>
      <c r="H454" s="232">
        <f>SUM('Film Exhibition'!$K454:$M454)</f>
        <v>0</v>
      </c>
      <c r="I454" s="233">
        <f t="shared" si="7"/>
        <v>0</v>
      </c>
      <c r="J454" s="84"/>
      <c r="K454" s="253" t="s">
        <v>860</v>
      </c>
      <c r="L454" s="254" t="s">
        <v>860</v>
      </c>
      <c r="M454" s="254" t="s">
        <v>860</v>
      </c>
      <c r="N454" s="58"/>
      <c r="O454" s="58"/>
      <c r="P454" s="58"/>
      <c r="Q454" s="58"/>
      <c r="R454" s="58"/>
      <c r="S454" s="58"/>
      <c r="T454" s="58"/>
      <c r="U454" s="58"/>
      <c r="V454" s="58"/>
      <c r="W454" s="58"/>
      <c r="X454" s="58"/>
      <c r="Y454" s="58"/>
      <c r="Z454" s="58"/>
    </row>
    <row r="455" spans="1:26" ht="15.75" customHeight="1" x14ac:dyDescent="0.2">
      <c r="A455" s="23"/>
      <c r="B455" s="23"/>
      <c r="C455" s="23"/>
      <c r="D455" s="58"/>
      <c r="E455" s="66"/>
      <c r="F455" s="250"/>
      <c r="G455" s="250"/>
      <c r="H455" s="232">
        <f>SUM('Film Exhibition'!$K455:$M455)</f>
        <v>0</v>
      </c>
      <c r="I455" s="233">
        <f t="shared" si="7"/>
        <v>0</v>
      </c>
      <c r="J455" s="84"/>
      <c r="K455" s="253" t="s">
        <v>860</v>
      </c>
      <c r="L455" s="254" t="s">
        <v>860</v>
      </c>
      <c r="M455" s="254" t="s">
        <v>860</v>
      </c>
      <c r="N455" s="58"/>
      <c r="O455" s="58"/>
      <c r="P455" s="58"/>
      <c r="Q455" s="58"/>
      <c r="R455" s="58"/>
      <c r="S455" s="58"/>
      <c r="T455" s="58"/>
      <c r="U455" s="58"/>
      <c r="V455" s="58"/>
      <c r="W455" s="58"/>
      <c r="X455" s="58"/>
      <c r="Y455" s="58"/>
      <c r="Z455" s="58"/>
    </row>
    <row r="456" spans="1:26" ht="15.75" customHeight="1" x14ac:dyDescent="0.2">
      <c r="A456" s="23"/>
      <c r="B456" s="23"/>
      <c r="C456" s="23"/>
      <c r="D456" s="58"/>
      <c r="E456" s="66"/>
      <c r="F456" s="250"/>
      <c r="G456" s="250"/>
      <c r="H456" s="232">
        <f>SUM('Film Exhibition'!$K456:$M456)</f>
        <v>0</v>
      </c>
      <c r="I456" s="233">
        <f t="shared" si="7"/>
        <v>0</v>
      </c>
      <c r="J456" s="84"/>
      <c r="K456" s="253" t="s">
        <v>860</v>
      </c>
      <c r="L456" s="254" t="s">
        <v>860</v>
      </c>
      <c r="M456" s="254" t="s">
        <v>860</v>
      </c>
      <c r="N456" s="58"/>
      <c r="O456" s="58"/>
      <c r="P456" s="58"/>
      <c r="Q456" s="58"/>
      <c r="R456" s="58"/>
      <c r="S456" s="58"/>
      <c r="T456" s="58"/>
      <c r="U456" s="58"/>
      <c r="V456" s="58"/>
      <c r="W456" s="58"/>
      <c r="X456" s="58"/>
      <c r="Y456" s="58"/>
      <c r="Z456" s="58"/>
    </row>
    <row r="457" spans="1:26" ht="15.75" customHeight="1" x14ac:dyDescent="0.2">
      <c r="A457" s="23"/>
      <c r="B457" s="23"/>
      <c r="C457" s="23"/>
      <c r="D457" s="58"/>
      <c r="E457" s="66"/>
      <c r="F457" s="250"/>
      <c r="G457" s="250"/>
      <c r="H457" s="232">
        <f>SUM('Film Exhibition'!$K457:$M457)</f>
        <v>0</v>
      </c>
      <c r="I457" s="233">
        <f t="shared" si="7"/>
        <v>0</v>
      </c>
      <c r="J457" s="84"/>
      <c r="K457" s="253" t="s">
        <v>860</v>
      </c>
      <c r="L457" s="254" t="s">
        <v>860</v>
      </c>
      <c r="M457" s="254" t="s">
        <v>860</v>
      </c>
      <c r="N457" s="58"/>
      <c r="O457" s="58"/>
      <c r="P457" s="58"/>
      <c r="Q457" s="58"/>
      <c r="R457" s="58"/>
      <c r="S457" s="58"/>
      <c r="T457" s="58"/>
      <c r="U457" s="58"/>
      <c r="V457" s="58"/>
      <c r="W457" s="58"/>
      <c r="X457" s="58"/>
      <c r="Y457" s="58"/>
      <c r="Z457" s="58"/>
    </row>
    <row r="458" spans="1:26" ht="15.75" customHeight="1" x14ac:dyDescent="0.2">
      <c r="A458" s="23"/>
      <c r="B458" s="23"/>
      <c r="C458" s="23"/>
      <c r="D458" s="58"/>
      <c r="E458" s="66"/>
      <c r="F458" s="250"/>
      <c r="G458" s="250"/>
      <c r="H458" s="232">
        <f>SUM('Film Exhibition'!$K458:$M458)</f>
        <v>0</v>
      </c>
      <c r="I458" s="233">
        <f t="shared" si="7"/>
        <v>0</v>
      </c>
      <c r="J458" s="84"/>
      <c r="K458" s="253" t="s">
        <v>860</v>
      </c>
      <c r="L458" s="254" t="s">
        <v>860</v>
      </c>
      <c r="M458" s="254" t="s">
        <v>860</v>
      </c>
      <c r="N458" s="58"/>
      <c r="O458" s="58"/>
      <c r="P458" s="58"/>
      <c r="Q458" s="58"/>
      <c r="R458" s="58"/>
      <c r="S458" s="58"/>
      <c r="T458" s="58"/>
      <c r="U458" s="58"/>
      <c r="V458" s="58"/>
      <c r="W458" s="58"/>
      <c r="X458" s="58"/>
      <c r="Y458" s="58"/>
      <c r="Z458" s="58"/>
    </row>
    <row r="459" spans="1:26" ht="15.75" customHeight="1" x14ac:dyDescent="0.2">
      <c r="A459" s="23"/>
      <c r="B459" s="23"/>
      <c r="C459" s="23"/>
      <c r="D459" s="58"/>
      <c r="E459" s="66"/>
      <c r="F459" s="250"/>
      <c r="G459" s="250"/>
      <c r="H459" s="232">
        <f>SUM('Film Exhibition'!$K459:$M459)</f>
        <v>0</v>
      </c>
      <c r="I459" s="233">
        <f t="shared" si="7"/>
        <v>0</v>
      </c>
      <c r="J459" s="84"/>
      <c r="K459" s="253" t="s">
        <v>860</v>
      </c>
      <c r="L459" s="254" t="s">
        <v>860</v>
      </c>
      <c r="M459" s="254" t="s">
        <v>860</v>
      </c>
      <c r="N459" s="58"/>
      <c r="O459" s="58"/>
      <c r="P459" s="58"/>
      <c r="Q459" s="58"/>
      <c r="R459" s="58"/>
      <c r="S459" s="58"/>
      <c r="T459" s="58"/>
      <c r="U459" s="58"/>
      <c r="V459" s="58"/>
      <c r="W459" s="58"/>
      <c r="X459" s="58"/>
      <c r="Y459" s="58"/>
      <c r="Z459" s="58"/>
    </row>
    <row r="460" spans="1:26" ht="15.75" customHeight="1" x14ac:dyDescent="0.2">
      <c r="A460" s="23"/>
      <c r="B460" s="23"/>
      <c r="C460" s="23"/>
      <c r="D460" s="58"/>
      <c r="E460" s="66"/>
      <c r="F460" s="250"/>
      <c r="G460" s="250"/>
      <c r="H460" s="232">
        <f>SUM('Film Exhibition'!$K460:$M460)</f>
        <v>0</v>
      </c>
      <c r="I460" s="233">
        <f t="shared" si="7"/>
        <v>0</v>
      </c>
      <c r="J460" s="84"/>
      <c r="K460" s="253" t="s">
        <v>860</v>
      </c>
      <c r="L460" s="254" t="s">
        <v>860</v>
      </c>
      <c r="M460" s="254" t="s">
        <v>860</v>
      </c>
      <c r="N460" s="58"/>
      <c r="O460" s="58"/>
      <c r="P460" s="58"/>
      <c r="Q460" s="58"/>
      <c r="R460" s="58"/>
      <c r="S460" s="58"/>
      <c r="T460" s="58"/>
      <c r="U460" s="58"/>
      <c r="V460" s="58"/>
      <c r="W460" s="58"/>
      <c r="X460" s="58"/>
      <c r="Y460" s="58"/>
      <c r="Z460" s="58"/>
    </row>
    <row r="461" spans="1:26" ht="15.75" customHeight="1" x14ac:dyDescent="0.2">
      <c r="A461" s="23"/>
      <c r="B461" s="23"/>
      <c r="C461" s="23"/>
      <c r="D461" s="58"/>
      <c r="E461" s="66"/>
      <c r="F461" s="250"/>
      <c r="G461" s="250"/>
      <c r="H461" s="232">
        <f>SUM('Film Exhibition'!$K461:$M461)</f>
        <v>0</v>
      </c>
      <c r="I461" s="233">
        <f t="shared" si="7"/>
        <v>0</v>
      </c>
      <c r="J461" s="84"/>
      <c r="K461" s="253" t="s">
        <v>860</v>
      </c>
      <c r="L461" s="254" t="s">
        <v>860</v>
      </c>
      <c r="M461" s="254" t="s">
        <v>860</v>
      </c>
      <c r="N461" s="58"/>
      <c r="O461" s="58"/>
      <c r="P461" s="58"/>
      <c r="Q461" s="58"/>
      <c r="R461" s="58"/>
      <c r="S461" s="58"/>
      <c r="T461" s="58"/>
      <c r="U461" s="58"/>
      <c r="V461" s="58"/>
      <c r="W461" s="58"/>
      <c r="X461" s="58"/>
      <c r="Y461" s="58"/>
      <c r="Z461" s="58"/>
    </row>
    <row r="462" spans="1:26" ht="15.75" customHeight="1" x14ac:dyDescent="0.2">
      <c r="A462" s="23"/>
      <c r="B462" s="23"/>
      <c r="C462" s="23"/>
      <c r="D462" s="58"/>
      <c r="E462" s="66"/>
      <c r="F462" s="250"/>
      <c r="G462" s="250"/>
      <c r="H462" s="232">
        <f>SUM('Film Exhibition'!$K462:$M462)</f>
        <v>0</v>
      </c>
      <c r="I462" s="233">
        <f t="shared" si="7"/>
        <v>0</v>
      </c>
      <c r="J462" s="84"/>
      <c r="K462" s="253" t="s">
        <v>860</v>
      </c>
      <c r="L462" s="254" t="s">
        <v>860</v>
      </c>
      <c r="M462" s="254" t="s">
        <v>860</v>
      </c>
      <c r="N462" s="58"/>
      <c r="O462" s="58"/>
      <c r="P462" s="58"/>
      <c r="Q462" s="58"/>
      <c r="R462" s="58"/>
      <c r="S462" s="58"/>
      <c r="T462" s="58"/>
      <c r="U462" s="58"/>
      <c r="V462" s="58"/>
      <c r="W462" s="58"/>
      <c r="X462" s="58"/>
      <c r="Y462" s="58"/>
      <c r="Z462" s="58"/>
    </row>
    <row r="463" spans="1:26" ht="15.75" customHeight="1" x14ac:dyDescent="0.2">
      <c r="A463" s="23"/>
      <c r="B463" s="23"/>
      <c r="C463" s="23"/>
      <c r="D463" s="58"/>
      <c r="E463" s="66"/>
      <c r="F463" s="250"/>
      <c r="G463" s="250"/>
      <c r="H463" s="232">
        <f>SUM('Film Exhibition'!$K463:$M463)</f>
        <v>0</v>
      </c>
      <c r="I463" s="233">
        <f t="shared" si="7"/>
        <v>0</v>
      </c>
      <c r="J463" s="84"/>
      <c r="K463" s="251" t="s">
        <v>860</v>
      </c>
      <c r="L463" s="252" t="s">
        <v>860</v>
      </c>
      <c r="M463" s="252" t="s">
        <v>860</v>
      </c>
      <c r="N463" s="58"/>
      <c r="O463" s="58"/>
      <c r="P463" s="58"/>
      <c r="Q463" s="58"/>
      <c r="R463" s="58"/>
      <c r="S463" s="58"/>
      <c r="T463" s="58"/>
      <c r="U463" s="58"/>
      <c r="V463" s="58"/>
      <c r="W463" s="58"/>
      <c r="X463" s="58"/>
      <c r="Y463" s="58"/>
      <c r="Z463" s="58"/>
    </row>
    <row r="464" spans="1:26" ht="15.75" customHeight="1" x14ac:dyDescent="0.2">
      <c r="A464" s="23"/>
      <c r="B464" s="23"/>
      <c r="C464" s="23"/>
      <c r="D464" s="58"/>
      <c r="E464" s="66"/>
      <c r="F464" s="250"/>
      <c r="G464" s="250"/>
      <c r="H464" s="232">
        <f>SUM('Film Exhibition'!$K464:$M464)</f>
        <v>0</v>
      </c>
      <c r="I464" s="233">
        <f t="shared" si="7"/>
        <v>0</v>
      </c>
      <c r="J464" s="84"/>
      <c r="K464" s="253" t="s">
        <v>860</v>
      </c>
      <c r="L464" s="254" t="s">
        <v>860</v>
      </c>
      <c r="M464" s="254" t="s">
        <v>860</v>
      </c>
      <c r="N464" s="58"/>
      <c r="O464" s="58"/>
      <c r="P464" s="58"/>
      <c r="Q464" s="58"/>
      <c r="R464" s="58"/>
      <c r="S464" s="58"/>
      <c r="T464" s="58"/>
      <c r="U464" s="58"/>
      <c r="V464" s="58"/>
      <c r="W464" s="58"/>
      <c r="X464" s="58"/>
      <c r="Y464" s="58"/>
      <c r="Z464" s="58"/>
    </row>
    <row r="465" spans="1:26" ht="15.75" customHeight="1" x14ac:dyDescent="0.2">
      <c r="A465" s="23"/>
      <c r="B465" s="23"/>
      <c r="C465" s="23"/>
      <c r="D465" s="58"/>
      <c r="E465" s="66"/>
      <c r="F465" s="250"/>
      <c r="G465" s="250"/>
      <c r="H465" s="232">
        <f>SUM('Film Exhibition'!$K465:$M465)</f>
        <v>0</v>
      </c>
      <c r="I465" s="233">
        <f t="shared" si="7"/>
        <v>0</v>
      </c>
      <c r="J465" s="84"/>
      <c r="K465" s="253" t="s">
        <v>860</v>
      </c>
      <c r="L465" s="254" t="s">
        <v>860</v>
      </c>
      <c r="M465" s="254" t="s">
        <v>860</v>
      </c>
      <c r="N465" s="58"/>
      <c r="O465" s="58"/>
      <c r="P465" s="58"/>
      <c r="Q465" s="58"/>
      <c r="R465" s="58"/>
      <c r="S465" s="58"/>
      <c r="T465" s="58"/>
      <c r="U465" s="58"/>
      <c r="V465" s="58"/>
      <c r="W465" s="58"/>
      <c r="X465" s="58"/>
      <c r="Y465" s="58"/>
      <c r="Z465" s="58"/>
    </row>
    <row r="466" spans="1:26" ht="15.75" customHeight="1" x14ac:dyDescent="0.2">
      <c r="A466" s="23"/>
      <c r="B466" s="23"/>
      <c r="C466" s="23"/>
      <c r="D466" s="58"/>
      <c r="E466" s="66"/>
      <c r="F466" s="250"/>
      <c r="G466" s="250"/>
      <c r="H466" s="232">
        <f>SUM('Film Exhibition'!$K466:$M466)</f>
        <v>0</v>
      </c>
      <c r="I466" s="233">
        <f t="shared" si="7"/>
        <v>0</v>
      </c>
      <c r="J466" s="84"/>
      <c r="K466" s="253" t="s">
        <v>860</v>
      </c>
      <c r="L466" s="254" t="s">
        <v>860</v>
      </c>
      <c r="M466" s="254" t="s">
        <v>860</v>
      </c>
      <c r="N466" s="58"/>
      <c r="O466" s="58"/>
      <c r="P466" s="58"/>
      <c r="Q466" s="58"/>
      <c r="R466" s="58"/>
      <c r="S466" s="58"/>
      <c r="T466" s="58"/>
      <c r="U466" s="58"/>
      <c r="V466" s="58"/>
      <c r="W466" s="58"/>
      <c r="X466" s="58"/>
      <c r="Y466" s="58"/>
      <c r="Z466" s="58"/>
    </row>
    <row r="467" spans="1:26" ht="15.75" customHeight="1" x14ac:dyDescent="0.2">
      <c r="A467" s="23"/>
      <c r="B467" s="23"/>
      <c r="C467" s="23"/>
      <c r="D467" s="58"/>
      <c r="E467" s="66"/>
      <c r="F467" s="250"/>
      <c r="G467" s="250"/>
      <c r="H467" s="232">
        <f>SUM('Film Exhibition'!$K467:$M467)</f>
        <v>0</v>
      </c>
      <c r="I467" s="233">
        <f t="shared" si="7"/>
        <v>0</v>
      </c>
      <c r="J467" s="84"/>
      <c r="K467" s="251" t="s">
        <v>860</v>
      </c>
      <c r="L467" s="252" t="s">
        <v>860</v>
      </c>
      <c r="M467" s="252" t="s">
        <v>860</v>
      </c>
      <c r="N467" s="58"/>
      <c r="O467" s="58"/>
      <c r="P467" s="58"/>
      <c r="Q467" s="58"/>
      <c r="R467" s="58"/>
      <c r="S467" s="58"/>
      <c r="T467" s="58"/>
      <c r="U467" s="58"/>
      <c r="V467" s="58"/>
      <c r="W467" s="58"/>
      <c r="X467" s="58"/>
      <c r="Y467" s="58"/>
      <c r="Z467" s="58"/>
    </row>
    <row r="468" spans="1:26" ht="15.75" customHeight="1" x14ac:dyDescent="0.2">
      <c r="A468" s="23"/>
      <c r="B468" s="23"/>
      <c r="C468" s="23"/>
      <c r="D468" s="58"/>
      <c r="E468" s="66"/>
      <c r="F468" s="250"/>
      <c r="G468" s="250"/>
      <c r="H468" s="232">
        <f>SUM('Film Exhibition'!$K468:$M468)</f>
        <v>0</v>
      </c>
      <c r="I468" s="233">
        <f t="shared" si="7"/>
        <v>0</v>
      </c>
      <c r="J468" s="84"/>
      <c r="K468" s="251" t="s">
        <v>860</v>
      </c>
      <c r="L468" s="252" t="s">
        <v>860</v>
      </c>
      <c r="M468" s="252" t="s">
        <v>860</v>
      </c>
      <c r="N468" s="58"/>
      <c r="O468" s="58"/>
      <c r="P468" s="58"/>
      <c r="Q468" s="58"/>
      <c r="R468" s="58"/>
      <c r="S468" s="58"/>
      <c r="T468" s="58"/>
      <c r="U468" s="58"/>
      <c r="V468" s="58"/>
      <c r="W468" s="58"/>
      <c r="X468" s="58"/>
      <c r="Y468" s="58"/>
      <c r="Z468" s="58"/>
    </row>
    <row r="469" spans="1:26" ht="15.75" customHeight="1" x14ac:dyDescent="0.2">
      <c r="A469" s="23"/>
      <c r="B469" s="23"/>
      <c r="C469" s="23"/>
      <c r="D469" s="58"/>
      <c r="E469" s="66"/>
      <c r="F469" s="250"/>
      <c r="G469" s="250"/>
      <c r="H469" s="232">
        <f>SUM('Film Exhibition'!$K469:$M469)</f>
        <v>0</v>
      </c>
      <c r="I469" s="233">
        <f t="shared" si="7"/>
        <v>0</v>
      </c>
      <c r="J469" s="84"/>
      <c r="K469" s="251" t="s">
        <v>860</v>
      </c>
      <c r="L469" s="252" t="s">
        <v>860</v>
      </c>
      <c r="M469" s="252" t="s">
        <v>860</v>
      </c>
      <c r="N469" s="58"/>
      <c r="O469" s="58"/>
      <c r="P469" s="58"/>
      <c r="Q469" s="58"/>
      <c r="R469" s="58"/>
      <c r="S469" s="58"/>
      <c r="T469" s="58"/>
      <c r="U469" s="58"/>
      <c r="V469" s="58"/>
      <c r="W469" s="58"/>
      <c r="X469" s="58"/>
      <c r="Y469" s="58"/>
      <c r="Z469" s="58"/>
    </row>
    <row r="470" spans="1:26" ht="15.75" customHeight="1" x14ac:dyDescent="0.2">
      <c r="A470" s="23"/>
      <c r="B470" s="23"/>
      <c r="C470" s="23"/>
      <c r="D470" s="58"/>
      <c r="E470" s="66"/>
      <c r="F470" s="250"/>
      <c r="G470" s="250"/>
      <c r="H470" s="232">
        <f>SUM('Film Exhibition'!$K470:$M470)</f>
        <v>0</v>
      </c>
      <c r="I470" s="233">
        <f t="shared" si="7"/>
        <v>0</v>
      </c>
      <c r="J470" s="84"/>
      <c r="K470" s="251" t="s">
        <v>860</v>
      </c>
      <c r="L470" s="252" t="s">
        <v>860</v>
      </c>
      <c r="M470" s="252" t="s">
        <v>860</v>
      </c>
      <c r="N470" s="58"/>
      <c r="O470" s="58"/>
      <c r="P470" s="58"/>
      <c r="Q470" s="58"/>
      <c r="R470" s="58"/>
      <c r="S470" s="58"/>
      <c r="T470" s="58"/>
      <c r="U470" s="58"/>
      <c r="V470" s="58"/>
      <c r="W470" s="58"/>
      <c r="X470" s="58"/>
      <c r="Y470" s="58"/>
      <c r="Z470" s="58"/>
    </row>
    <row r="471" spans="1:26" ht="15.75" customHeight="1" x14ac:dyDescent="0.2">
      <c r="A471" s="23"/>
      <c r="B471" s="23"/>
      <c r="C471" s="23"/>
      <c r="D471" s="58"/>
      <c r="E471" s="66"/>
      <c r="F471" s="250"/>
      <c r="G471" s="250"/>
      <c r="H471" s="232">
        <f>SUM('Film Exhibition'!$K471:$M471)</f>
        <v>0</v>
      </c>
      <c r="I471" s="233">
        <f t="shared" si="7"/>
        <v>0</v>
      </c>
      <c r="J471" s="84"/>
      <c r="K471" s="251" t="s">
        <v>860</v>
      </c>
      <c r="L471" s="252" t="s">
        <v>860</v>
      </c>
      <c r="M471" s="252" t="s">
        <v>860</v>
      </c>
      <c r="N471" s="58"/>
      <c r="O471" s="58"/>
      <c r="P471" s="58"/>
      <c r="Q471" s="58"/>
      <c r="R471" s="58"/>
      <c r="S471" s="58"/>
      <c r="T471" s="58"/>
      <c r="U471" s="58"/>
      <c r="V471" s="58"/>
      <c r="W471" s="58"/>
      <c r="X471" s="58"/>
      <c r="Y471" s="58"/>
      <c r="Z471" s="58"/>
    </row>
    <row r="472" spans="1:26" ht="15.75" customHeight="1" x14ac:dyDescent="0.2">
      <c r="A472" s="23"/>
      <c r="B472" s="23"/>
      <c r="C472" s="23"/>
      <c r="D472" s="58"/>
      <c r="E472" s="66"/>
      <c r="F472" s="250"/>
      <c r="G472" s="250"/>
      <c r="H472" s="232">
        <f>SUM('Film Exhibition'!$K472:$M472)</f>
        <v>0</v>
      </c>
      <c r="I472" s="233">
        <f t="shared" si="7"/>
        <v>0</v>
      </c>
      <c r="J472" s="84"/>
      <c r="K472" s="251" t="s">
        <v>860</v>
      </c>
      <c r="L472" s="252" t="s">
        <v>860</v>
      </c>
      <c r="M472" s="252" t="s">
        <v>860</v>
      </c>
      <c r="N472" s="58"/>
      <c r="O472" s="58"/>
      <c r="P472" s="58"/>
      <c r="Q472" s="58"/>
      <c r="R472" s="58"/>
      <c r="S472" s="58"/>
      <c r="T472" s="58"/>
      <c r="U472" s="58"/>
      <c r="V472" s="58"/>
      <c r="W472" s="58"/>
      <c r="X472" s="58"/>
      <c r="Y472" s="58"/>
      <c r="Z472" s="58"/>
    </row>
    <row r="473" spans="1:26" ht="15.75" customHeight="1" x14ac:dyDescent="0.2">
      <c r="A473" s="23"/>
      <c r="B473" s="23"/>
      <c r="C473" s="23"/>
      <c r="D473" s="58"/>
      <c r="E473" s="66"/>
      <c r="F473" s="250"/>
      <c r="G473" s="250"/>
      <c r="H473" s="232">
        <f>SUM('Film Exhibition'!$K473:$M473)</f>
        <v>0</v>
      </c>
      <c r="I473" s="233">
        <f t="shared" si="7"/>
        <v>0</v>
      </c>
      <c r="J473" s="84"/>
      <c r="K473" s="251" t="s">
        <v>860</v>
      </c>
      <c r="L473" s="252" t="s">
        <v>860</v>
      </c>
      <c r="M473" s="252" t="s">
        <v>860</v>
      </c>
      <c r="N473" s="58"/>
      <c r="O473" s="58"/>
      <c r="P473" s="58"/>
      <c r="Q473" s="58"/>
      <c r="R473" s="58"/>
      <c r="S473" s="58"/>
      <c r="T473" s="58"/>
      <c r="U473" s="58"/>
      <c r="V473" s="58"/>
      <c r="W473" s="58"/>
      <c r="X473" s="58"/>
      <c r="Y473" s="58"/>
      <c r="Z473" s="58"/>
    </row>
    <row r="474" spans="1:26" ht="15.75" customHeight="1" x14ac:dyDescent="0.2">
      <c r="A474" s="23"/>
      <c r="B474" s="23"/>
      <c r="C474" s="23"/>
      <c r="D474" s="58"/>
      <c r="E474" s="66"/>
      <c r="F474" s="250"/>
      <c r="G474" s="250"/>
      <c r="H474" s="232">
        <f>SUM('Film Exhibition'!$K474:$M474)</f>
        <v>0</v>
      </c>
      <c r="I474" s="233">
        <f t="shared" si="7"/>
        <v>0</v>
      </c>
      <c r="J474" s="84"/>
      <c r="K474" s="251" t="s">
        <v>860</v>
      </c>
      <c r="L474" s="252" t="s">
        <v>860</v>
      </c>
      <c r="M474" s="252" t="s">
        <v>860</v>
      </c>
      <c r="N474" s="58"/>
      <c r="O474" s="58"/>
      <c r="P474" s="58"/>
      <c r="Q474" s="58"/>
      <c r="R474" s="58"/>
      <c r="S474" s="58"/>
      <c r="T474" s="58"/>
      <c r="U474" s="58"/>
      <c r="V474" s="58"/>
      <c r="W474" s="58"/>
      <c r="X474" s="58"/>
      <c r="Y474" s="58"/>
      <c r="Z474" s="58"/>
    </row>
    <row r="475" spans="1:26" ht="15.75" customHeight="1" x14ac:dyDescent="0.2">
      <c r="A475" s="23"/>
      <c r="B475" s="23"/>
      <c r="C475" s="23"/>
      <c r="D475" s="58"/>
      <c r="E475" s="66"/>
      <c r="F475" s="250"/>
      <c r="G475" s="250"/>
      <c r="H475" s="232">
        <f>SUM('Film Exhibition'!$K475:$M475)</f>
        <v>0</v>
      </c>
      <c r="I475" s="233">
        <f t="shared" si="7"/>
        <v>0</v>
      </c>
      <c r="J475" s="84"/>
      <c r="K475" s="251" t="s">
        <v>860</v>
      </c>
      <c r="L475" s="252" t="s">
        <v>860</v>
      </c>
      <c r="M475" s="252" t="s">
        <v>860</v>
      </c>
      <c r="N475" s="58"/>
      <c r="O475" s="58"/>
      <c r="P475" s="58"/>
      <c r="Q475" s="58"/>
      <c r="R475" s="58"/>
      <c r="S475" s="58"/>
      <c r="T475" s="58"/>
      <c r="U475" s="58"/>
      <c r="V475" s="58"/>
      <c r="W475" s="58"/>
      <c r="X475" s="58"/>
      <c r="Y475" s="58"/>
      <c r="Z475" s="58"/>
    </row>
    <row r="476" spans="1:26" ht="15.75" customHeight="1" x14ac:dyDescent="0.2">
      <c r="A476" s="23"/>
      <c r="B476" s="23"/>
      <c r="C476" s="23"/>
      <c r="D476" s="58"/>
      <c r="E476" s="66"/>
      <c r="F476" s="250"/>
      <c r="G476" s="250"/>
      <c r="H476" s="232">
        <f>SUM('Film Exhibition'!$K476:$M476)</f>
        <v>0</v>
      </c>
      <c r="I476" s="233">
        <f t="shared" si="7"/>
        <v>0</v>
      </c>
      <c r="J476" s="84"/>
      <c r="K476" s="251" t="s">
        <v>860</v>
      </c>
      <c r="L476" s="252" t="s">
        <v>860</v>
      </c>
      <c r="M476" s="252" t="s">
        <v>860</v>
      </c>
      <c r="N476" s="58"/>
      <c r="O476" s="58"/>
      <c r="P476" s="58"/>
      <c r="Q476" s="58"/>
      <c r="R476" s="58"/>
      <c r="S476" s="58"/>
      <c r="T476" s="58"/>
      <c r="U476" s="58"/>
      <c r="V476" s="58"/>
      <c r="W476" s="58"/>
      <c r="X476" s="58"/>
      <c r="Y476" s="58"/>
      <c r="Z476" s="58"/>
    </row>
    <row r="477" spans="1:26" ht="15.75" customHeight="1" x14ac:dyDescent="0.2">
      <c r="A477" s="23"/>
      <c r="B477" s="23"/>
      <c r="C477" s="23"/>
      <c r="D477" s="58"/>
      <c r="E477" s="66"/>
      <c r="F477" s="250"/>
      <c r="G477" s="250"/>
      <c r="H477" s="232">
        <f>SUM('Film Exhibition'!$K477:$M477)</f>
        <v>0</v>
      </c>
      <c r="I477" s="233">
        <f t="shared" si="7"/>
        <v>0</v>
      </c>
      <c r="J477" s="84"/>
      <c r="K477" s="251" t="s">
        <v>860</v>
      </c>
      <c r="L477" s="252" t="s">
        <v>860</v>
      </c>
      <c r="M477" s="252" t="s">
        <v>860</v>
      </c>
      <c r="N477" s="58"/>
      <c r="O477" s="58"/>
      <c r="P477" s="58"/>
      <c r="Q477" s="58"/>
      <c r="R477" s="58"/>
      <c r="S477" s="58"/>
      <c r="T477" s="58"/>
      <c r="U477" s="58"/>
      <c r="V477" s="58"/>
      <c r="W477" s="58"/>
      <c r="X477" s="58"/>
      <c r="Y477" s="58"/>
      <c r="Z477" s="58"/>
    </row>
    <row r="478" spans="1:26" ht="15.75" customHeight="1" x14ac:dyDescent="0.2">
      <c r="A478" s="23"/>
      <c r="B478" s="23"/>
      <c r="C478" s="23"/>
      <c r="D478" s="58"/>
      <c r="E478" s="66"/>
      <c r="F478" s="250"/>
      <c r="G478" s="250"/>
      <c r="H478" s="232">
        <f>SUM('Film Exhibition'!$K478:$M478)</f>
        <v>0</v>
      </c>
      <c r="I478" s="233">
        <f t="shared" si="7"/>
        <v>0</v>
      </c>
      <c r="J478" s="84"/>
      <c r="K478" s="251" t="s">
        <v>860</v>
      </c>
      <c r="L478" s="252" t="s">
        <v>860</v>
      </c>
      <c r="M478" s="252" t="s">
        <v>860</v>
      </c>
      <c r="N478" s="58"/>
      <c r="O478" s="58"/>
      <c r="P478" s="58"/>
      <c r="Q478" s="58"/>
      <c r="R478" s="58"/>
      <c r="S478" s="58"/>
      <c r="T478" s="58"/>
      <c r="U478" s="58"/>
      <c r="V478" s="58"/>
      <c r="W478" s="58"/>
      <c r="X478" s="58"/>
      <c r="Y478" s="58"/>
      <c r="Z478" s="58"/>
    </row>
    <row r="479" spans="1:26" ht="15.75" customHeight="1" x14ac:dyDescent="0.2">
      <c r="A479" s="23"/>
      <c r="B479" s="23"/>
      <c r="C479" s="23"/>
      <c r="D479" s="58"/>
      <c r="E479" s="66"/>
      <c r="F479" s="250"/>
      <c r="G479" s="250"/>
      <c r="H479" s="232">
        <f>SUM('Film Exhibition'!$K479:$M479)</f>
        <v>0</v>
      </c>
      <c r="I479" s="233">
        <f t="shared" si="7"/>
        <v>0</v>
      </c>
      <c r="J479" s="84"/>
      <c r="K479" s="251" t="s">
        <v>860</v>
      </c>
      <c r="L479" s="252" t="s">
        <v>860</v>
      </c>
      <c r="M479" s="252" t="s">
        <v>860</v>
      </c>
      <c r="N479" s="58"/>
      <c r="O479" s="58"/>
      <c r="P479" s="58"/>
      <c r="Q479" s="58"/>
      <c r="R479" s="58"/>
      <c r="S479" s="58"/>
      <c r="T479" s="58"/>
      <c r="U479" s="58"/>
      <c r="V479" s="58"/>
      <c r="W479" s="58"/>
      <c r="X479" s="58"/>
      <c r="Y479" s="58"/>
      <c r="Z479" s="58"/>
    </row>
    <row r="480" spans="1:26" ht="15.75" customHeight="1" x14ac:dyDescent="0.2">
      <c r="A480" s="23"/>
      <c r="B480" s="23"/>
      <c r="C480" s="23"/>
      <c r="D480" s="58"/>
      <c r="E480" s="66"/>
      <c r="F480" s="250"/>
      <c r="G480" s="250"/>
      <c r="H480" s="232">
        <f>SUM('Film Exhibition'!$K480:$M480)</f>
        <v>0</v>
      </c>
      <c r="I480" s="233">
        <f t="shared" si="7"/>
        <v>0</v>
      </c>
      <c r="J480" s="84"/>
      <c r="K480" s="251" t="s">
        <v>860</v>
      </c>
      <c r="L480" s="252" t="s">
        <v>860</v>
      </c>
      <c r="M480" s="252" t="s">
        <v>860</v>
      </c>
      <c r="N480" s="58"/>
      <c r="O480" s="58"/>
      <c r="P480" s="58"/>
      <c r="Q480" s="58"/>
      <c r="R480" s="58"/>
      <c r="S480" s="58"/>
      <c r="T480" s="58"/>
      <c r="U480" s="58"/>
      <c r="V480" s="58"/>
      <c r="W480" s="58"/>
      <c r="X480" s="58"/>
      <c r="Y480" s="58"/>
      <c r="Z480" s="58"/>
    </row>
    <row r="481" spans="1:26" ht="15.75" customHeight="1" x14ac:dyDescent="0.2">
      <c r="A481" s="23"/>
      <c r="B481" s="23"/>
      <c r="C481" s="23"/>
      <c r="D481" s="58"/>
      <c r="E481" s="66"/>
      <c r="F481" s="250"/>
      <c r="G481" s="250"/>
      <c r="H481" s="232">
        <f>SUM('Film Exhibition'!$K481:$M481)</f>
        <v>0</v>
      </c>
      <c r="I481" s="233">
        <f t="shared" si="7"/>
        <v>0</v>
      </c>
      <c r="J481" s="84"/>
      <c r="K481" s="251" t="s">
        <v>860</v>
      </c>
      <c r="L481" s="252" t="s">
        <v>860</v>
      </c>
      <c r="M481" s="252" t="s">
        <v>860</v>
      </c>
      <c r="N481" s="58"/>
      <c r="O481" s="58"/>
      <c r="P481" s="58"/>
      <c r="Q481" s="58"/>
      <c r="R481" s="58"/>
      <c r="S481" s="58"/>
      <c r="T481" s="58"/>
      <c r="U481" s="58"/>
      <c r="V481" s="58"/>
      <c r="W481" s="58"/>
      <c r="X481" s="58"/>
      <c r="Y481" s="58"/>
      <c r="Z481" s="58"/>
    </row>
    <row r="482" spans="1:26" ht="15.75" customHeight="1" x14ac:dyDescent="0.2">
      <c r="A482" s="23"/>
      <c r="B482" s="23"/>
      <c r="C482" s="23"/>
      <c r="D482" s="58"/>
      <c r="E482" s="66"/>
      <c r="F482" s="250"/>
      <c r="G482" s="250"/>
      <c r="H482" s="232">
        <f>SUM('Film Exhibition'!$K482:$M482)</f>
        <v>0</v>
      </c>
      <c r="I482" s="233">
        <f t="shared" si="7"/>
        <v>0</v>
      </c>
      <c r="J482" s="84"/>
      <c r="K482" s="251" t="s">
        <v>860</v>
      </c>
      <c r="L482" s="252" t="s">
        <v>860</v>
      </c>
      <c r="M482" s="252" t="s">
        <v>860</v>
      </c>
      <c r="N482" s="58"/>
      <c r="O482" s="58"/>
      <c r="P482" s="58"/>
      <c r="Q482" s="58"/>
      <c r="R482" s="58"/>
      <c r="S482" s="58"/>
      <c r="T482" s="58"/>
      <c r="U482" s="58"/>
      <c r="V482" s="58"/>
      <c r="W482" s="58"/>
      <c r="X482" s="58"/>
      <c r="Y482" s="58"/>
      <c r="Z482" s="58"/>
    </row>
    <row r="483" spans="1:26" ht="15.75" customHeight="1" x14ac:dyDescent="0.2">
      <c r="A483" s="23"/>
      <c r="B483" s="23"/>
      <c r="C483" s="23"/>
      <c r="D483" s="58"/>
      <c r="E483" s="66"/>
      <c r="F483" s="250"/>
      <c r="G483" s="250"/>
      <c r="H483" s="232">
        <f>SUM('Film Exhibition'!$K483:$M483)</f>
        <v>0</v>
      </c>
      <c r="I483" s="233">
        <f t="shared" si="7"/>
        <v>0</v>
      </c>
      <c r="J483" s="84"/>
      <c r="K483" s="255" t="s">
        <v>860</v>
      </c>
      <c r="L483" s="256" t="s">
        <v>860</v>
      </c>
      <c r="M483" s="256" t="s">
        <v>860</v>
      </c>
      <c r="N483" s="58"/>
      <c r="O483" s="58"/>
      <c r="P483" s="58"/>
      <c r="Q483" s="58"/>
      <c r="R483" s="58"/>
      <c r="S483" s="58"/>
      <c r="T483" s="58"/>
      <c r="U483" s="58"/>
      <c r="V483" s="58"/>
      <c r="W483" s="58"/>
      <c r="X483" s="58"/>
      <c r="Y483" s="58"/>
      <c r="Z483" s="58"/>
    </row>
    <row r="484" spans="1:26" ht="15.75" customHeight="1" x14ac:dyDescent="0.2">
      <c r="A484" s="23"/>
      <c r="B484" s="23"/>
      <c r="C484" s="23"/>
      <c r="D484" s="58"/>
      <c r="E484" s="66"/>
      <c r="F484" s="250"/>
      <c r="G484" s="250"/>
      <c r="H484" s="232">
        <f>SUM('Film Exhibition'!$K484:$M484)</f>
        <v>0</v>
      </c>
      <c r="I484" s="233">
        <f t="shared" si="7"/>
        <v>0</v>
      </c>
      <c r="J484" s="84"/>
      <c r="K484" s="255" t="s">
        <v>860</v>
      </c>
      <c r="L484" s="256" t="s">
        <v>860</v>
      </c>
      <c r="M484" s="256" t="s">
        <v>860</v>
      </c>
      <c r="N484" s="58"/>
      <c r="O484" s="58"/>
      <c r="P484" s="58"/>
      <c r="Q484" s="58"/>
      <c r="R484" s="58"/>
      <c r="S484" s="58"/>
      <c r="T484" s="58"/>
      <c r="U484" s="58"/>
      <c r="V484" s="58"/>
      <c r="W484" s="58"/>
      <c r="X484" s="58"/>
      <c r="Y484" s="58"/>
      <c r="Z484" s="58"/>
    </row>
    <row r="485" spans="1:26" ht="15.75" customHeight="1" x14ac:dyDescent="0.2">
      <c r="A485" s="23"/>
      <c r="B485" s="23"/>
      <c r="C485" s="23"/>
      <c r="D485" s="58"/>
      <c r="E485" s="66"/>
      <c r="F485" s="250"/>
      <c r="G485" s="250"/>
      <c r="H485" s="232">
        <f>SUM('Film Exhibition'!$K485:$M485)</f>
        <v>0</v>
      </c>
      <c r="I485" s="233">
        <f t="shared" si="7"/>
        <v>0</v>
      </c>
      <c r="J485" s="84"/>
      <c r="K485" s="255" t="s">
        <v>860</v>
      </c>
      <c r="L485" s="256" t="s">
        <v>860</v>
      </c>
      <c r="M485" s="256" t="s">
        <v>860</v>
      </c>
      <c r="N485" s="58"/>
      <c r="O485" s="58"/>
      <c r="P485" s="58"/>
      <c r="Q485" s="58"/>
      <c r="R485" s="58"/>
      <c r="S485" s="58"/>
      <c r="T485" s="58"/>
      <c r="U485" s="58"/>
      <c r="V485" s="58"/>
      <c r="W485" s="58"/>
      <c r="X485" s="58"/>
      <c r="Y485" s="58"/>
      <c r="Z485" s="58"/>
    </row>
    <row r="486" spans="1:26" ht="15.75" customHeight="1" x14ac:dyDescent="0.2">
      <c r="A486" s="23"/>
      <c r="B486" s="23"/>
      <c r="C486" s="23"/>
      <c r="D486" s="58"/>
      <c r="E486" s="66"/>
      <c r="F486" s="250"/>
      <c r="G486" s="250"/>
      <c r="H486" s="232">
        <f>SUM('Film Exhibition'!$K486:$M486)</f>
        <v>0</v>
      </c>
      <c r="I486" s="233">
        <f t="shared" si="7"/>
        <v>0</v>
      </c>
      <c r="J486" s="84"/>
      <c r="K486" s="255" t="s">
        <v>860</v>
      </c>
      <c r="L486" s="256" t="s">
        <v>860</v>
      </c>
      <c r="M486" s="256" t="s">
        <v>860</v>
      </c>
      <c r="N486" s="58"/>
      <c r="O486" s="58"/>
      <c r="P486" s="58"/>
      <c r="Q486" s="58"/>
      <c r="R486" s="58"/>
      <c r="S486" s="58"/>
      <c r="T486" s="58"/>
      <c r="U486" s="58"/>
      <c r="V486" s="58"/>
      <c r="W486" s="58"/>
      <c r="X486" s="58"/>
      <c r="Y486" s="58"/>
      <c r="Z486" s="58"/>
    </row>
    <row r="487" spans="1:26" ht="15.75" customHeight="1" x14ac:dyDescent="0.2">
      <c r="A487" s="23"/>
      <c r="B487" s="23"/>
      <c r="C487" s="23"/>
      <c r="D487" s="58"/>
      <c r="E487" s="66"/>
      <c r="F487" s="250"/>
      <c r="G487" s="250"/>
      <c r="H487" s="232">
        <f>SUM('Film Exhibition'!$K487:$M487)</f>
        <v>0</v>
      </c>
      <c r="I487" s="233">
        <f t="shared" si="7"/>
        <v>0</v>
      </c>
      <c r="J487" s="84"/>
      <c r="K487" s="255" t="s">
        <v>860</v>
      </c>
      <c r="L487" s="256" t="s">
        <v>860</v>
      </c>
      <c r="M487" s="256" t="s">
        <v>860</v>
      </c>
      <c r="N487" s="58"/>
      <c r="O487" s="58"/>
      <c r="P487" s="58"/>
      <c r="Q487" s="58"/>
      <c r="R487" s="58"/>
      <c r="S487" s="58"/>
      <c r="T487" s="58"/>
      <c r="U487" s="58"/>
      <c r="V487" s="58"/>
      <c r="W487" s="58"/>
      <c r="X487" s="58"/>
      <c r="Y487" s="58"/>
      <c r="Z487" s="58"/>
    </row>
    <row r="488" spans="1:26" ht="15.75" customHeight="1" x14ac:dyDescent="0.2">
      <c r="A488" s="23"/>
      <c r="B488" s="23"/>
      <c r="C488" s="23"/>
      <c r="D488" s="58"/>
      <c r="E488" s="66"/>
      <c r="F488" s="250"/>
      <c r="G488" s="250"/>
      <c r="H488" s="232">
        <f>SUM('Film Exhibition'!$K488:$M488)</f>
        <v>0</v>
      </c>
      <c r="I488" s="233">
        <f t="shared" si="7"/>
        <v>0</v>
      </c>
      <c r="J488" s="84"/>
      <c r="K488" s="255" t="s">
        <v>860</v>
      </c>
      <c r="L488" s="256" t="s">
        <v>860</v>
      </c>
      <c r="M488" s="256" t="s">
        <v>860</v>
      </c>
      <c r="N488" s="58"/>
      <c r="O488" s="58"/>
      <c r="P488" s="58"/>
      <c r="Q488" s="58"/>
      <c r="R488" s="58"/>
      <c r="S488" s="58"/>
      <c r="T488" s="58"/>
      <c r="U488" s="58"/>
      <c r="V488" s="58"/>
      <c r="W488" s="58"/>
      <c r="X488" s="58"/>
      <c r="Y488" s="58"/>
      <c r="Z488" s="58"/>
    </row>
    <row r="489" spans="1:26" ht="15.75" customHeight="1" x14ac:dyDescent="0.2">
      <c r="A489" s="23"/>
      <c r="B489" s="23"/>
      <c r="C489" s="23"/>
      <c r="D489" s="58"/>
      <c r="E489" s="66"/>
      <c r="F489" s="250"/>
      <c r="G489" s="250"/>
      <c r="H489" s="232">
        <f>SUM('Film Exhibition'!$K489:$M489)</f>
        <v>0</v>
      </c>
      <c r="I489" s="233">
        <f t="shared" si="7"/>
        <v>0</v>
      </c>
      <c r="J489" s="84"/>
      <c r="K489" s="255" t="s">
        <v>860</v>
      </c>
      <c r="L489" s="256" t="s">
        <v>860</v>
      </c>
      <c r="M489" s="256" t="s">
        <v>860</v>
      </c>
      <c r="N489" s="58"/>
      <c r="O489" s="58"/>
      <c r="P489" s="58"/>
      <c r="Q489" s="58"/>
      <c r="R489" s="58"/>
      <c r="S489" s="58"/>
      <c r="T489" s="58"/>
      <c r="U489" s="58"/>
      <c r="V489" s="58"/>
      <c r="W489" s="58"/>
      <c r="X489" s="58"/>
      <c r="Y489" s="58"/>
      <c r="Z489" s="58"/>
    </row>
    <row r="490" spans="1:26" ht="15.75" customHeight="1" x14ac:dyDescent="0.2">
      <c r="A490" s="23"/>
      <c r="B490" s="23"/>
      <c r="C490" s="23"/>
      <c r="D490" s="58"/>
      <c r="E490" s="66"/>
      <c r="F490" s="250"/>
      <c r="G490" s="250"/>
      <c r="H490" s="232">
        <f>SUM('Film Exhibition'!$K490:$M490)</f>
        <v>0</v>
      </c>
      <c r="I490" s="233">
        <f t="shared" si="7"/>
        <v>0</v>
      </c>
      <c r="J490" s="84"/>
      <c r="K490" s="255" t="s">
        <v>860</v>
      </c>
      <c r="L490" s="256" t="s">
        <v>860</v>
      </c>
      <c r="M490" s="256" t="s">
        <v>860</v>
      </c>
      <c r="N490" s="58"/>
      <c r="O490" s="58"/>
      <c r="P490" s="58"/>
      <c r="Q490" s="58"/>
      <c r="R490" s="58"/>
      <c r="S490" s="58"/>
      <c r="T490" s="58"/>
      <c r="U490" s="58"/>
      <c r="V490" s="58"/>
      <c r="W490" s="58"/>
      <c r="X490" s="58"/>
      <c r="Y490" s="58"/>
      <c r="Z490" s="58"/>
    </row>
    <row r="491" spans="1:26" ht="15.75" customHeight="1" x14ac:dyDescent="0.2">
      <c r="A491" s="23"/>
      <c r="B491" s="23"/>
      <c r="C491" s="23"/>
      <c r="D491" s="58"/>
      <c r="E491" s="66"/>
      <c r="F491" s="250"/>
      <c r="G491" s="250"/>
      <c r="H491" s="232">
        <f>SUM('Film Exhibition'!$K491:$M491)</f>
        <v>0</v>
      </c>
      <c r="I491" s="233">
        <f t="shared" si="7"/>
        <v>0</v>
      </c>
      <c r="J491" s="84"/>
      <c r="K491" s="255" t="s">
        <v>860</v>
      </c>
      <c r="L491" s="256" t="s">
        <v>860</v>
      </c>
      <c r="M491" s="256" t="s">
        <v>860</v>
      </c>
      <c r="N491" s="58"/>
      <c r="O491" s="58"/>
      <c r="P491" s="58"/>
      <c r="Q491" s="58"/>
      <c r="R491" s="58"/>
      <c r="S491" s="58"/>
      <c r="T491" s="58"/>
      <c r="U491" s="58"/>
      <c r="V491" s="58"/>
      <c r="W491" s="58"/>
      <c r="X491" s="58"/>
      <c r="Y491" s="58"/>
      <c r="Z491" s="58"/>
    </row>
    <row r="492" spans="1:26" ht="15.75" customHeight="1" x14ac:dyDescent="0.2">
      <c r="A492" s="23"/>
      <c r="B492" s="23"/>
      <c r="C492" s="23"/>
      <c r="D492" s="58"/>
      <c r="E492" s="66"/>
      <c r="F492" s="250"/>
      <c r="G492" s="250"/>
      <c r="H492" s="232">
        <f>SUM('Film Exhibition'!$K492:$M492)</f>
        <v>0</v>
      </c>
      <c r="I492" s="233">
        <f t="shared" si="7"/>
        <v>0</v>
      </c>
      <c r="J492" s="84"/>
      <c r="K492" s="255" t="s">
        <v>860</v>
      </c>
      <c r="L492" s="256" t="s">
        <v>860</v>
      </c>
      <c r="M492" s="256" t="s">
        <v>860</v>
      </c>
      <c r="N492" s="58"/>
      <c r="O492" s="58"/>
      <c r="P492" s="58"/>
      <c r="Q492" s="58"/>
      <c r="R492" s="58"/>
      <c r="S492" s="58"/>
      <c r="T492" s="58"/>
      <c r="U492" s="58"/>
      <c r="V492" s="58"/>
      <c r="W492" s="58"/>
      <c r="X492" s="58"/>
      <c r="Y492" s="58"/>
      <c r="Z492" s="58"/>
    </row>
    <row r="493" spans="1:26" ht="15.75" customHeight="1" x14ac:dyDescent="0.2">
      <c r="A493" s="23"/>
      <c r="B493" s="23"/>
      <c r="C493" s="23"/>
      <c r="D493" s="58"/>
      <c r="E493" s="66"/>
      <c r="F493" s="250"/>
      <c r="G493" s="250"/>
      <c r="H493" s="232">
        <f>SUM('Film Exhibition'!$K493:$M493)</f>
        <v>0</v>
      </c>
      <c r="I493" s="233">
        <f t="shared" si="7"/>
        <v>0</v>
      </c>
      <c r="J493" s="84"/>
      <c r="K493" s="255" t="s">
        <v>860</v>
      </c>
      <c r="L493" s="256" t="s">
        <v>860</v>
      </c>
      <c r="M493" s="256" t="s">
        <v>860</v>
      </c>
      <c r="N493" s="58"/>
      <c r="O493" s="58"/>
      <c r="P493" s="58"/>
      <c r="Q493" s="58"/>
      <c r="R493" s="58"/>
      <c r="S493" s="58"/>
      <c r="T493" s="58"/>
      <c r="U493" s="58"/>
      <c r="V493" s="58"/>
      <c r="W493" s="58"/>
      <c r="X493" s="58"/>
      <c r="Y493" s="58"/>
      <c r="Z493" s="58"/>
    </row>
    <row r="494" spans="1:26" ht="15.75" customHeight="1" x14ac:dyDescent="0.2">
      <c r="A494" s="23"/>
      <c r="B494" s="23"/>
      <c r="C494" s="23"/>
      <c r="D494" s="58"/>
      <c r="E494" s="66"/>
      <c r="F494" s="250"/>
      <c r="G494" s="250"/>
      <c r="H494" s="232">
        <f>SUM('Film Exhibition'!$K494:$M494)</f>
        <v>0</v>
      </c>
      <c r="I494" s="233">
        <f t="shared" si="7"/>
        <v>0</v>
      </c>
      <c r="J494" s="84"/>
      <c r="K494" s="255" t="s">
        <v>860</v>
      </c>
      <c r="L494" s="256" t="s">
        <v>860</v>
      </c>
      <c r="M494" s="256" t="s">
        <v>860</v>
      </c>
      <c r="N494" s="58"/>
      <c r="O494" s="58"/>
      <c r="P494" s="58"/>
      <c r="Q494" s="58"/>
      <c r="R494" s="58"/>
      <c r="S494" s="58"/>
      <c r="T494" s="58"/>
      <c r="U494" s="58"/>
      <c r="V494" s="58"/>
      <c r="W494" s="58"/>
      <c r="X494" s="58"/>
      <c r="Y494" s="58"/>
      <c r="Z494" s="58"/>
    </row>
    <row r="495" spans="1:26" ht="15.75" customHeight="1" x14ac:dyDescent="0.2">
      <c r="A495" s="23"/>
      <c r="B495" s="23"/>
      <c r="C495" s="23"/>
      <c r="D495" s="58"/>
      <c r="E495" s="66"/>
      <c r="F495" s="250"/>
      <c r="G495" s="250"/>
      <c r="H495" s="232">
        <f>SUM('Film Exhibition'!$K495:$M495)</f>
        <v>0</v>
      </c>
      <c r="I495" s="233">
        <f t="shared" si="7"/>
        <v>0</v>
      </c>
      <c r="J495" s="84"/>
      <c r="K495" s="255" t="s">
        <v>860</v>
      </c>
      <c r="L495" s="256" t="s">
        <v>860</v>
      </c>
      <c r="M495" s="256" t="s">
        <v>860</v>
      </c>
      <c r="N495" s="58"/>
      <c r="O495" s="58"/>
      <c r="P495" s="58"/>
      <c r="Q495" s="58"/>
      <c r="R495" s="58"/>
      <c r="S495" s="58"/>
      <c r="T495" s="58"/>
      <c r="U495" s="58"/>
      <c r="V495" s="58"/>
      <c r="W495" s="58"/>
      <c r="X495" s="58"/>
      <c r="Y495" s="58"/>
      <c r="Z495" s="58"/>
    </row>
    <row r="496" spans="1:26" ht="15.75" customHeight="1" x14ac:dyDescent="0.2">
      <c r="A496" s="23"/>
      <c r="B496" s="23"/>
      <c r="C496" s="23"/>
      <c r="D496" s="58"/>
      <c r="E496" s="66"/>
      <c r="F496" s="250"/>
      <c r="G496" s="250"/>
      <c r="H496" s="232">
        <f>SUM('Film Exhibition'!$K496:$M496)</f>
        <v>0</v>
      </c>
      <c r="I496" s="233">
        <f t="shared" si="7"/>
        <v>0</v>
      </c>
      <c r="J496" s="84"/>
      <c r="K496" s="255" t="s">
        <v>860</v>
      </c>
      <c r="L496" s="256" t="s">
        <v>860</v>
      </c>
      <c r="M496" s="256" t="s">
        <v>860</v>
      </c>
      <c r="N496" s="58"/>
      <c r="O496" s="58"/>
      <c r="P496" s="58"/>
      <c r="Q496" s="58"/>
      <c r="R496" s="58"/>
      <c r="S496" s="58"/>
      <c r="T496" s="58"/>
      <c r="U496" s="58"/>
      <c r="V496" s="58"/>
      <c r="W496" s="58"/>
      <c r="X496" s="58"/>
      <c r="Y496" s="58"/>
      <c r="Z496" s="58"/>
    </row>
    <row r="497" spans="1:26" ht="15.75" customHeight="1" x14ac:dyDescent="0.2">
      <c r="A497" s="23"/>
      <c r="B497" s="23"/>
      <c r="C497" s="23"/>
      <c r="D497" s="58"/>
      <c r="E497" s="66"/>
      <c r="F497" s="250"/>
      <c r="G497" s="250"/>
      <c r="H497" s="232">
        <f>SUM('Film Exhibition'!$K497:$M497)</f>
        <v>0</v>
      </c>
      <c r="I497" s="233">
        <f t="shared" si="7"/>
        <v>0</v>
      </c>
      <c r="J497" s="84"/>
      <c r="K497" s="255" t="s">
        <v>860</v>
      </c>
      <c r="L497" s="256" t="s">
        <v>860</v>
      </c>
      <c r="M497" s="256" t="s">
        <v>860</v>
      </c>
      <c r="N497" s="58"/>
      <c r="O497" s="58"/>
      <c r="P497" s="58"/>
      <c r="Q497" s="58"/>
      <c r="R497" s="58"/>
      <c r="S497" s="58"/>
      <c r="T497" s="58"/>
      <c r="U497" s="58"/>
      <c r="V497" s="58"/>
      <c r="W497" s="58"/>
      <c r="X497" s="58"/>
      <c r="Y497" s="58"/>
      <c r="Z497" s="58"/>
    </row>
    <row r="498" spans="1:26" ht="15.75" customHeight="1" x14ac:dyDescent="0.2">
      <c r="A498" s="23"/>
      <c r="B498" s="23"/>
      <c r="C498" s="23"/>
      <c r="D498" s="58"/>
      <c r="E498" s="66"/>
      <c r="F498" s="250"/>
      <c r="G498" s="250"/>
      <c r="H498" s="232">
        <f>SUM('Film Exhibition'!$K498:$M498)</f>
        <v>0</v>
      </c>
      <c r="I498" s="233">
        <f t="shared" si="7"/>
        <v>0</v>
      </c>
      <c r="J498" s="84"/>
      <c r="K498" s="255" t="s">
        <v>860</v>
      </c>
      <c r="L498" s="256" t="s">
        <v>860</v>
      </c>
      <c r="M498" s="256" t="s">
        <v>860</v>
      </c>
      <c r="N498" s="58"/>
      <c r="O498" s="58"/>
      <c r="P498" s="58"/>
      <c r="Q498" s="58"/>
      <c r="R498" s="58"/>
      <c r="S498" s="58"/>
      <c r="T498" s="58"/>
      <c r="U498" s="58"/>
      <c r="V498" s="58"/>
      <c r="W498" s="58"/>
      <c r="X498" s="58"/>
      <c r="Y498" s="58"/>
      <c r="Z498" s="58"/>
    </row>
    <row r="499" spans="1:26" ht="15.75" customHeight="1" x14ac:dyDescent="0.2">
      <c r="A499" s="23"/>
      <c r="B499" s="23"/>
      <c r="C499" s="23"/>
      <c r="D499" s="58"/>
      <c r="E499" s="66"/>
      <c r="F499" s="250"/>
      <c r="G499" s="250"/>
      <c r="H499" s="232">
        <f>SUM('Film Exhibition'!$K499:$M499)</f>
        <v>0</v>
      </c>
      <c r="I499" s="233">
        <f t="shared" si="7"/>
        <v>0</v>
      </c>
      <c r="J499" s="84"/>
      <c r="K499" s="255" t="s">
        <v>860</v>
      </c>
      <c r="L499" s="256" t="s">
        <v>860</v>
      </c>
      <c r="M499" s="256" t="s">
        <v>860</v>
      </c>
      <c r="N499" s="58"/>
      <c r="O499" s="58"/>
      <c r="P499" s="58"/>
      <c r="Q499" s="58"/>
      <c r="R499" s="58"/>
      <c r="S499" s="58"/>
      <c r="T499" s="58"/>
      <c r="U499" s="58"/>
      <c r="V499" s="58"/>
      <c r="W499" s="58"/>
      <c r="X499" s="58"/>
      <c r="Y499" s="58"/>
      <c r="Z499" s="58"/>
    </row>
    <row r="500" spans="1:26" ht="15.75" customHeight="1" x14ac:dyDescent="0.2">
      <c r="A500" s="23"/>
      <c r="B500" s="23"/>
      <c r="C500" s="23"/>
      <c r="D500" s="58"/>
      <c r="E500" s="66"/>
      <c r="F500" s="250"/>
      <c r="G500" s="250"/>
      <c r="H500" s="232">
        <f>SUM('Film Exhibition'!$K500:$M500)</f>
        <v>0</v>
      </c>
      <c r="I500" s="233">
        <f t="shared" si="7"/>
        <v>0</v>
      </c>
      <c r="J500" s="84"/>
      <c r="K500" s="255" t="s">
        <v>860</v>
      </c>
      <c r="L500" s="256" t="s">
        <v>860</v>
      </c>
      <c r="M500" s="256" t="s">
        <v>860</v>
      </c>
      <c r="N500" s="58"/>
      <c r="O500" s="58"/>
      <c r="P500" s="58"/>
      <c r="Q500" s="58"/>
      <c r="R500" s="58"/>
      <c r="S500" s="58"/>
      <c r="T500" s="58"/>
      <c r="U500" s="58"/>
      <c r="V500" s="58"/>
      <c r="W500" s="58"/>
      <c r="X500" s="58"/>
      <c r="Y500" s="58"/>
      <c r="Z500" s="58"/>
    </row>
    <row r="501" spans="1:26" ht="15.75" customHeight="1" x14ac:dyDescent="0.2">
      <c r="A501" s="23"/>
      <c r="B501" s="23"/>
      <c r="C501" s="23"/>
      <c r="D501" s="58"/>
      <c r="E501" s="66"/>
      <c r="F501" s="250"/>
      <c r="G501" s="250"/>
      <c r="H501" s="232">
        <f>SUM('Film Exhibition'!$K501:$M501)</f>
        <v>0</v>
      </c>
      <c r="I501" s="233">
        <f t="shared" si="7"/>
        <v>0</v>
      </c>
      <c r="J501" s="84"/>
      <c r="K501" s="255" t="s">
        <v>860</v>
      </c>
      <c r="L501" s="256" t="s">
        <v>860</v>
      </c>
      <c r="M501" s="256" t="s">
        <v>860</v>
      </c>
      <c r="N501" s="58"/>
      <c r="O501" s="58"/>
      <c r="P501" s="58"/>
      <c r="Q501" s="58"/>
      <c r="R501" s="58"/>
      <c r="S501" s="58"/>
      <c r="T501" s="58"/>
      <c r="U501" s="58"/>
      <c r="V501" s="58"/>
      <c r="W501" s="58"/>
      <c r="X501" s="58"/>
      <c r="Y501" s="58"/>
      <c r="Z501" s="58"/>
    </row>
    <row r="502" spans="1:26" ht="15.75" customHeight="1" x14ac:dyDescent="0.2">
      <c r="A502" s="23"/>
      <c r="B502" s="23"/>
      <c r="C502" s="23"/>
      <c r="D502" s="58"/>
      <c r="E502" s="66"/>
      <c r="F502" s="250"/>
      <c r="G502" s="250"/>
      <c r="H502" s="232">
        <f>SUM('Film Exhibition'!$K502:$M502)</f>
        <v>0</v>
      </c>
      <c r="I502" s="233">
        <f t="shared" si="7"/>
        <v>0</v>
      </c>
      <c r="J502" s="84"/>
      <c r="K502" s="255" t="s">
        <v>860</v>
      </c>
      <c r="L502" s="256" t="s">
        <v>860</v>
      </c>
      <c r="M502" s="256" t="s">
        <v>860</v>
      </c>
      <c r="N502" s="58"/>
      <c r="O502" s="58"/>
      <c r="P502" s="58"/>
      <c r="Q502" s="58"/>
      <c r="R502" s="58"/>
      <c r="S502" s="58"/>
      <c r="T502" s="58"/>
      <c r="U502" s="58"/>
      <c r="V502" s="58"/>
      <c r="W502" s="58"/>
      <c r="X502" s="58"/>
      <c r="Y502" s="58"/>
      <c r="Z502" s="58"/>
    </row>
    <row r="503" spans="1:26" ht="15.75" customHeight="1" x14ac:dyDescent="0.2">
      <c r="A503" s="23"/>
      <c r="B503" s="23"/>
      <c r="C503" s="23"/>
      <c r="D503" s="58"/>
      <c r="E503" s="66"/>
      <c r="F503" s="250"/>
      <c r="G503" s="250"/>
      <c r="H503" s="232">
        <f>SUM('Film Exhibition'!$K503:$M503)</f>
        <v>0</v>
      </c>
      <c r="I503" s="233">
        <f t="shared" si="7"/>
        <v>0</v>
      </c>
      <c r="J503" s="84"/>
      <c r="K503" s="255" t="s">
        <v>860</v>
      </c>
      <c r="L503" s="256" t="s">
        <v>860</v>
      </c>
      <c r="M503" s="256" t="s">
        <v>860</v>
      </c>
      <c r="N503" s="58"/>
      <c r="O503" s="58"/>
      <c r="P503" s="58"/>
      <c r="Q503" s="58"/>
      <c r="R503" s="58"/>
      <c r="S503" s="58"/>
      <c r="T503" s="58"/>
      <c r="U503" s="58"/>
      <c r="V503" s="58"/>
      <c r="W503" s="58"/>
      <c r="X503" s="58"/>
      <c r="Y503" s="58"/>
      <c r="Z503" s="58"/>
    </row>
    <row r="504" spans="1:26" ht="15.75" customHeight="1" x14ac:dyDescent="0.2">
      <c r="A504" s="23"/>
      <c r="B504" s="23"/>
      <c r="C504" s="23"/>
      <c r="D504" s="58"/>
      <c r="E504" s="66"/>
      <c r="F504" s="250"/>
      <c r="G504" s="250"/>
      <c r="H504" s="232">
        <f>SUM('Film Exhibition'!$K504:$M504)</f>
        <v>0</v>
      </c>
      <c r="I504" s="233">
        <f t="shared" si="7"/>
        <v>0</v>
      </c>
      <c r="J504" s="84"/>
      <c r="K504" s="255" t="s">
        <v>860</v>
      </c>
      <c r="L504" s="256" t="s">
        <v>860</v>
      </c>
      <c r="M504" s="256" t="s">
        <v>860</v>
      </c>
      <c r="N504" s="58"/>
      <c r="O504" s="58"/>
      <c r="P504" s="58"/>
      <c r="Q504" s="58"/>
      <c r="R504" s="58"/>
      <c r="S504" s="58"/>
      <c r="T504" s="58"/>
      <c r="U504" s="58"/>
      <c r="V504" s="58"/>
      <c r="W504" s="58"/>
      <c r="X504" s="58"/>
      <c r="Y504" s="58"/>
      <c r="Z504" s="58"/>
    </row>
    <row r="505" spans="1:26" ht="15.75" customHeight="1" x14ac:dyDescent="0.2">
      <c r="A505" s="23"/>
      <c r="B505" s="23"/>
      <c r="C505" s="23"/>
      <c r="D505" s="58"/>
      <c r="E505" s="66"/>
      <c r="F505" s="250"/>
      <c r="G505" s="250"/>
      <c r="H505" s="232">
        <f>SUM('Film Exhibition'!$K505:$M505)</f>
        <v>0</v>
      </c>
      <c r="I505" s="233">
        <f t="shared" si="7"/>
        <v>0</v>
      </c>
      <c r="J505" s="84"/>
      <c r="K505" s="255" t="s">
        <v>860</v>
      </c>
      <c r="L505" s="256" t="s">
        <v>860</v>
      </c>
      <c r="M505" s="256" t="s">
        <v>860</v>
      </c>
      <c r="N505" s="58"/>
      <c r="O505" s="58"/>
      <c r="P505" s="58"/>
      <c r="Q505" s="58"/>
      <c r="R505" s="58"/>
      <c r="S505" s="58"/>
      <c r="T505" s="58"/>
      <c r="U505" s="58"/>
      <c r="V505" s="58"/>
      <c r="W505" s="58"/>
      <c r="X505" s="58"/>
      <c r="Y505" s="58"/>
      <c r="Z505" s="58"/>
    </row>
    <row r="506" spans="1:26" ht="15.75" customHeight="1" x14ac:dyDescent="0.2">
      <c r="A506" s="23"/>
      <c r="B506" s="23"/>
      <c r="C506" s="23"/>
      <c r="D506" s="58"/>
      <c r="E506" s="66"/>
      <c r="F506" s="250"/>
      <c r="G506" s="250"/>
      <c r="H506" s="232">
        <f>SUM('Film Exhibition'!$K506:$M506)</f>
        <v>0</v>
      </c>
      <c r="I506" s="233">
        <f t="shared" si="7"/>
        <v>0</v>
      </c>
      <c r="J506" s="84"/>
      <c r="K506" s="255" t="s">
        <v>860</v>
      </c>
      <c r="L506" s="256" t="s">
        <v>860</v>
      </c>
      <c r="M506" s="256" t="s">
        <v>860</v>
      </c>
      <c r="N506" s="58"/>
      <c r="O506" s="58"/>
      <c r="P506" s="58"/>
      <c r="Q506" s="58"/>
      <c r="R506" s="58"/>
      <c r="S506" s="58"/>
      <c r="T506" s="58"/>
      <c r="U506" s="58"/>
      <c r="V506" s="58"/>
      <c r="W506" s="58"/>
      <c r="X506" s="58"/>
      <c r="Y506" s="58"/>
      <c r="Z506" s="58"/>
    </row>
    <row r="507" spans="1:26" ht="15.75" customHeight="1" x14ac:dyDescent="0.2">
      <c r="A507" s="23"/>
      <c r="B507" s="23"/>
      <c r="C507" s="23"/>
      <c r="D507" s="58"/>
      <c r="E507" s="66"/>
      <c r="F507" s="250"/>
      <c r="G507" s="250"/>
      <c r="H507" s="232">
        <f>SUM('Film Exhibition'!$K507:$M507)</f>
        <v>0</v>
      </c>
      <c r="I507" s="233">
        <f t="shared" si="7"/>
        <v>0</v>
      </c>
      <c r="J507" s="84"/>
      <c r="K507" s="255" t="s">
        <v>860</v>
      </c>
      <c r="L507" s="256" t="s">
        <v>860</v>
      </c>
      <c r="M507" s="256" t="s">
        <v>860</v>
      </c>
      <c r="N507" s="58"/>
      <c r="O507" s="58"/>
      <c r="P507" s="58"/>
      <c r="Q507" s="58"/>
      <c r="R507" s="58"/>
      <c r="S507" s="58"/>
      <c r="T507" s="58"/>
      <c r="U507" s="58"/>
      <c r="V507" s="58"/>
      <c r="W507" s="58"/>
      <c r="X507" s="58"/>
      <c r="Y507" s="58"/>
      <c r="Z507" s="58"/>
    </row>
    <row r="508" spans="1:26" ht="15.75" customHeight="1" x14ac:dyDescent="0.2">
      <c r="A508" s="23"/>
      <c r="B508" s="23"/>
      <c r="C508" s="23"/>
      <c r="D508" s="58"/>
      <c r="E508" s="66"/>
      <c r="F508" s="250"/>
      <c r="G508" s="250"/>
      <c r="H508" s="232">
        <f>SUM('Film Exhibition'!$K508:$M508)</f>
        <v>0</v>
      </c>
      <c r="I508" s="233">
        <f t="shared" si="7"/>
        <v>0</v>
      </c>
      <c r="J508" s="84"/>
      <c r="K508" s="255" t="s">
        <v>860</v>
      </c>
      <c r="L508" s="256" t="s">
        <v>860</v>
      </c>
      <c r="M508" s="256" t="s">
        <v>860</v>
      </c>
      <c r="N508" s="58"/>
      <c r="O508" s="58"/>
      <c r="P508" s="58"/>
      <c r="Q508" s="58"/>
      <c r="R508" s="58"/>
      <c r="S508" s="58"/>
      <c r="T508" s="58"/>
      <c r="U508" s="58"/>
      <c r="V508" s="58"/>
      <c r="W508" s="58"/>
      <c r="X508" s="58"/>
      <c r="Y508" s="58"/>
      <c r="Z508" s="58"/>
    </row>
    <row r="509" spans="1:26" ht="15.75" customHeight="1" x14ac:dyDescent="0.2">
      <c r="A509" s="23"/>
      <c r="B509" s="23"/>
      <c r="C509" s="23"/>
      <c r="D509" s="58"/>
      <c r="E509" s="66"/>
      <c r="F509" s="250"/>
      <c r="G509" s="250"/>
      <c r="H509" s="232">
        <f>SUM('Film Exhibition'!$K509:$M509)</f>
        <v>0</v>
      </c>
      <c r="I509" s="233">
        <f t="shared" si="7"/>
        <v>0</v>
      </c>
      <c r="J509" s="84"/>
      <c r="K509" s="255" t="s">
        <v>860</v>
      </c>
      <c r="L509" s="256" t="s">
        <v>860</v>
      </c>
      <c r="M509" s="256" t="s">
        <v>860</v>
      </c>
      <c r="N509" s="58"/>
      <c r="O509" s="58"/>
      <c r="P509" s="58"/>
      <c r="Q509" s="58"/>
      <c r="R509" s="58"/>
      <c r="S509" s="58"/>
      <c r="T509" s="58"/>
      <c r="U509" s="58"/>
      <c r="V509" s="58"/>
      <c r="W509" s="58"/>
      <c r="X509" s="58"/>
      <c r="Y509" s="58"/>
      <c r="Z509" s="58"/>
    </row>
    <row r="510" spans="1:26" ht="15.75" customHeight="1" x14ac:dyDescent="0.2">
      <c r="A510" s="23"/>
      <c r="B510" s="23"/>
      <c r="C510" s="23"/>
      <c r="D510" s="58"/>
      <c r="E510" s="66"/>
      <c r="F510" s="250"/>
      <c r="G510" s="250"/>
      <c r="H510" s="232">
        <f>SUM('Film Exhibition'!$K510:$M510)</f>
        <v>0</v>
      </c>
      <c r="I510" s="233">
        <f t="shared" si="7"/>
        <v>0</v>
      </c>
      <c r="J510" s="84"/>
      <c r="K510" s="255" t="s">
        <v>860</v>
      </c>
      <c r="L510" s="256" t="s">
        <v>860</v>
      </c>
      <c r="M510" s="256" t="s">
        <v>860</v>
      </c>
      <c r="N510" s="58"/>
      <c r="O510" s="58"/>
      <c r="P510" s="58"/>
      <c r="Q510" s="58"/>
      <c r="R510" s="58"/>
      <c r="S510" s="58"/>
      <c r="T510" s="58"/>
      <c r="U510" s="58"/>
      <c r="V510" s="58"/>
      <c r="W510" s="58"/>
      <c r="X510" s="58"/>
      <c r="Y510" s="58"/>
      <c r="Z510" s="58"/>
    </row>
    <row r="511" spans="1:26" ht="15.75" customHeight="1" x14ac:dyDescent="0.2">
      <c r="A511" s="23"/>
      <c r="B511" s="23"/>
      <c r="C511" s="23"/>
      <c r="D511" s="58"/>
      <c r="E511" s="66"/>
      <c r="F511" s="250"/>
      <c r="G511" s="250"/>
      <c r="H511" s="232">
        <f>SUM('Film Exhibition'!$K511:$M511)</f>
        <v>0</v>
      </c>
      <c r="I511" s="233">
        <f t="shared" si="7"/>
        <v>0</v>
      </c>
      <c r="J511" s="84"/>
      <c r="K511" s="255" t="s">
        <v>860</v>
      </c>
      <c r="L511" s="256" t="s">
        <v>860</v>
      </c>
      <c r="M511" s="256" t="s">
        <v>860</v>
      </c>
      <c r="N511" s="58"/>
      <c r="O511" s="58"/>
      <c r="P511" s="58"/>
      <c r="Q511" s="58"/>
      <c r="R511" s="58"/>
      <c r="S511" s="58"/>
      <c r="T511" s="58"/>
      <c r="U511" s="58"/>
      <c r="V511" s="58"/>
      <c r="W511" s="58"/>
      <c r="X511" s="58"/>
      <c r="Y511" s="58"/>
      <c r="Z511" s="58"/>
    </row>
    <row r="512" spans="1:26" ht="15.75" customHeight="1" x14ac:dyDescent="0.2">
      <c r="A512" s="23"/>
      <c r="B512" s="23"/>
      <c r="C512" s="23"/>
      <c r="D512" s="58"/>
      <c r="E512" s="66"/>
      <c r="F512" s="250"/>
      <c r="G512" s="250"/>
      <c r="H512" s="232">
        <f>SUM('Film Exhibition'!$K512:$M512)</f>
        <v>0</v>
      </c>
      <c r="I512" s="233">
        <f t="shared" si="7"/>
        <v>0</v>
      </c>
      <c r="J512" s="84"/>
      <c r="K512" s="255" t="s">
        <v>860</v>
      </c>
      <c r="L512" s="256" t="s">
        <v>860</v>
      </c>
      <c r="M512" s="256" t="s">
        <v>860</v>
      </c>
      <c r="N512" s="58"/>
      <c r="O512" s="58"/>
      <c r="P512" s="58"/>
      <c r="Q512" s="58"/>
      <c r="R512" s="58"/>
      <c r="S512" s="58"/>
      <c r="T512" s="58"/>
      <c r="U512" s="58"/>
      <c r="V512" s="58"/>
      <c r="W512" s="58"/>
      <c r="X512" s="58"/>
      <c r="Y512" s="58"/>
      <c r="Z512" s="58"/>
    </row>
    <row r="513" spans="1:26" ht="15.75" customHeight="1" x14ac:dyDescent="0.2">
      <c r="A513" s="23"/>
      <c r="B513" s="23"/>
      <c r="C513" s="23"/>
      <c r="D513" s="58"/>
      <c r="E513" s="66"/>
      <c r="F513" s="250"/>
      <c r="G513" s="250"/>
      <c r="H513" s="232">
        <f>SUM('Film Exhibition'!$K513:$M513)</f>
        <v>0</v>
      </c>
      <c r="I513" s="233">
        <f t="shared" si="7"/>
        <v>0</v>
      </c>
      <c r="J513" s="84"/>
      <c r="K513" s="255" t="s">
        <v>860</v>
      </c>
      <c r="L513" s="256" t="s">
        <v>860</v>
      </c>
      <c r="M513" s="256" t="s">
        <v>860</v>
      </c>
      <c r="N513" s="58"/>
      <c r="O513" s="58"/>
      <c r="P513" s="58"/>
      <c r="Q513" s="58"/>
      <c r="R513" s="58"/>
      <c r="S513" s="58"/>
      <c r="T513" s="58"/>
      <c r="U513" s="58"/>
      <c r="V513" s="58"/>
      <c r="W513" s="58"/>
      <c r="X513" s="58"/>
      <c r="Y513" s="58"/>
      <c r="Z513" s="58"/>
    </row>
    <row r="514" spans="1:26" ht="15.75" customHeight="1" x14ac:dyDescent="0.2">
      <c r="A514" s="23"/>
      <c r="B514" s="23"/>
      <c r="C514" s="23"/>
      <c r="D514" s="58"/>
      <c r="E514" s="66"/>
      <c r="F514" s="250"/>
      <c r="G514" s="250"/>
      <c r="H514" s="232">
        <f>SUM('Film Exhibition'!$K514:$M514)</f>
        <v>0</v>
      </c>
      <c r="I514" s="233">
        <f t="shared" si="7"/>
        <v>0</v>
      </c>
      <c r="J514" s="84"/>
      <c r="K514" s="255" t="s">
        <v>860</v>
      </c>
      <c r="L514" s="256" t="s">
        <v>860</v>
      </c>
      <c r="M514" s="256" t="s">
        <v>860</v>
      </c>
      <c r="N514" s="58"/>
      <c r="O514" s="58"/>
      <c r="P514" s="58"/>
      <c r="Q514" s="58"/>
      <c r="R514" s="58"/>
      <c r="S514" s="58"/>
      <c r="T514" s="58"/>
      <c r="U514" s="58"/>
      <c r="V514" s="58"/>
      <c r="W514" s="58"/>
      <c r="X514" s="58"/>
      <c r="Y514" s="58"/>
      <c r="Z514" s="58"/>
    </row>
    <row r="515" spans="1:26" ht="15.75" customHeight="1" x14ac:dyDescent="0.2">
      <c r="A515" s="23"/>
      <c r="B515" s="23"/>
      <c r="C515" s="23"/>
      <c r="D515" s="58"/>
      <c r="E515" s="66"/>
      <c r="F515" s="250"/>
      <c r="G515" s="250"/>
      <c r="H515" s="232">
        <f>SUM('Film Exhibition'!$K515:$M515)</f>
        <v>0</v>
      </c>
      <c r="I515" s="233">
        <f t="shared" si="7"/>
        <v>0</v>
      </c>
      <c r="J515" s="84"/>
      <c r="K515" s="255" t="s">
        <v>860</v>
      </c>
      <c r="L515" s="256" t="s">
        <v>860</v>
      </c>
      <c r="M515" s="256" t="s">
        <v>860</v>
      </c>
      <c r="N515" s="58"/>
      <c r="O515" s="58"/>
      <c r="P515" s="58"/>
      <c r="Q515" s="58"/>
      <c r="R515" s="58"/>
      <c r="S515" s="58"/>
      <c r="T515" s="58"/>
      <c r="U515" s="58"/>
      <c r="V515" s="58"/>
      <c r="W515" s="58"/>
      <c r="X515" s="58"/>
      <c r="Y515" s="58"/>
      <c r="Z515" s="58"/>
    </row>
    <row r="516" spans="1:26" ht="15.75" customHeight="1" x14ac:dyDescent="0.2">
      <c r="A516" s="23"/>
      <c r="B516" s="23"/>
      <c r="C516" s="23"/>
      <c r="D516" s="58"/>
      <c r="E516" s="66"/>
      <c r="F516" s="250"/>
      <c r="G516" s="250"/>
      <c r="H516" s="232">
        <f>SUM('Film Exhibition'!$K516:$M516)</f>
        <v>0</v>
      </c>
      <c r="I516" s="233">
        <f t="shared" si="7"/>
        <v>0</v>
      </c>
      <c r="J516" s="84"/>
      <c r="K516" s="255" t="s">
        <v>860</v>
      </c>
      <c r="L516" s="256" t="s">
        <v>860</v>
      </c>
      <c r="M516" s="256" t="s">
        <v>860</v>
      </c>
      <c r="N516" s="58"/>
      <c r="O516" s="58"/>
      <c r="P516" s="58"/>
      <c r="Q516" s="58"/>
      <c r="R516" s="58"/>
      <c r="S516" s="58"/>
      <c r="T516" s="58"/>
      <c r="U516" s="58"/>
      <c r="V516" s="58"/>
      <c r="W516" s="58"/>
      <c r="X516" s="58"/>
      <c r="Y516" s="58"/>
      <c r="Z516" s="58"/>
    </row>
    <row r="517" spans="1:26" ht="15.75" customHeight="1" x14ac:dyDescent="0.2">
      <c r="A517" s="23"/>
      <c r="B517" s="23"/>
      <c r="C517" s="23"/>
      <c r="D517" s="58"/>
      <c r="E517" s="66"/>
      <c r="F517" s="250"/>
      <c r="G517" s="250"/>
      <c r="H517" s="232">
        <f>SUM('Film Exhibition'!$K517:$M517)</f>
        <v>0</v>
      </c>
      <c r="I517" s="233">
        <f t="shared" si="7"/>
        <v>0</v>
      </c>
      <c r="J517" s="84"/>
      <c r="K517" s="255" t="s">
        <v>860</v>
      </c>
      <c r="L517" s="256" t="s">
        <v>860</v>
      </c>
      <c r="M517" s="256" t="s">
        <v>860</v>
      </c>
      <c r="N517" s="58"/>
      <c r="O517" s="58"/>
      <c r="P517" s="58"/>
      <c r="Q517" s="58"/>
      <c r="R517" s="58"/>
      <c r="S517" s="58"/>
      <c r="T517" s="58"/>
      <c r="U517" s="58"/>
      <c r="V517" s="58"/>
      <c r="W517" s="58"/>
      <c r="X517" s="58"/>
      <c r="Y517" s="58"/>
      <c r="Z517" s="58"/>
    </row>
    <row r="518" spans="1:26" ht="15.75" customHeight="1" x14ac:dyDescent="0.2">
      <c r="A518" s="23"/>
      <c r="B518" s="23"/>
      <c r="C518" s="23"/>
      <c r="D518" s="58"/>
      <c r="E518" s="66"/>
      <c r="F518" s="250"/>
      <c r="G518" s="250"/>
      <c r="H518" s="232">
        <f>SUM('Film Exhibition'!$K518:$M518)</f>
        <v>0</v>
      </c>
      <c r="I518" s="233">
        <f t="shared" si="7"/>
        <v>0</v>
      </c>
      <c r="J518" s="84"/>
      <c r="K518" s="255" t="s">
        <v>860</v>
      </c>
      <c r="L518" s="256" t="s">
        <v>860</v>
      </c>
      <c r="M518" s="256" t="s">
        <v>860</v>
      </c>
      <c r="N518" s="58"/>
      <c r="O518" s="58"/>
      <c r="P518" s="58"/>
      <c r="Q518" s="58"/>
      <c r="R518" s="58"/>
      <c r="S518" s="58"/>
      <c r="T518" s="58"/>
      <c r="U518" s="58"/>
      <c r="V518" s="58"/>
      <c r="W518" s="58"/>
      <c r="X518" s="58"/>
      <c r="Y518" s="58"/>
      <c r="Z518" s="58"/>
    </row>
    <row r="519" spans="1:26" ht="15.75" customHeight="1" x14ac:dyDescent="0.2">
      <c r="A519" s="23"/>
      <c r="B519" s="23"/>
      <c r="C519" s="23"/>
      <c r="D519" s="58"/>
      <c r="E519" s="66"/>
      <c r="F519" s="250"/>
      <c r="G519" s="250"/>
      <c r="H519" s="232">
        <f>SUM('Film Exhibition'!$K519:$M519)</f>
        <v>0</v>
      </c>
      <c r="I519" s="233">
        <f t="shared" si="7"/>
        <v>0</v>
      </c>
      <c r="J519" s="84"/>
      <c r="K519" s="255" t="s">
        <v>860</v>
      </c>
      <c r="L519" s="256" t="s">
        <v>860</v>
      </c>
      <c r="M519" s="256" t="s">
        <v>860</v>
      </c>
      <c r="N519" s="58"/>
      <c r="O519" s="58"/>
      <c r="P519" s="58"/>
      <c r="Q519" s="58"/>
      <c r="R519" s="58"/>
      <c r="S519" s="58"/>
      <c r="T519" s="58"/>
      <c r="U519" s="58"/>
      <c r="V519" s="58"/>
      <c r="W519" s="58"/>
      <c r="X519" s="58"/>
      <c r="Y519" s="58"/>
      <c r="Z519" s="58"/>
    </row>
    <row r="520" spans="1:26" ht="15.75" customHeight="1" x14ac:dyDescent="0.2">
      <c r="A520" s="23"/>
      <c r="B520" s="23"/>
      <c r="C520" s="23"/>
      <c r="D520" s="58"/>
      <c r="E520" s="66"/>
      <c r="F520" s="250"/>
      <c r="G520" s="250"/>
      <c r="H520" s="232">
        <f>SUM('Film Exhibition'!$K520:$M520)</f>
        <v>0</v>
      </c>
      <c r="I520" s="233">
        <f t="shared" si="7"/>
        <v>0</v>
      </c>
      <c r="J520" s="84"/>
      <c r="K520" s="255" t="s">
        <v>860</v>
      </c>
      <c r="L520" s="256" t="s">
        <v>860</v>
      </c>
      <c r="M520" s="256" t="s">
        <v>860</v>
      </c>
      <c r="N520" s="58"/>
      <c r="O520" s="58"/>
      <c r="P520" s="58"/>
      <c r="Q520" s="58"/>
      <c r="R520" s="58"/>
      <c r="S520" s="58"/>
      <c r="T520" s="58"/>
      <c r="U520" s="58"/>
      <c r="V520" s="58"/>
      <c r="W520" s="58"/>
      <c r="X520" s="58"/>
      <c r="Y520" s="58"/>
      <c r="Z520" s="58"/>
    </row>
    <row r="521" spans="1:26" ht="15.75" customHeight="1" x14ac:dyDescent="0.2">
      <c r="A521" s="23"/>
      <c r="B521" s="23"/>
      <c r="C521" s="23"/>
      <c r="D521" s="58"/>
      <c r="E521" s="66"/>
      <c r="F521" s="250"/>
      <c r="G521" s="250"/>
      <c r="H521" s="232">
        <f>SUM('Film Exhibition'!$K521:$M521)</f>
        <v>0</v>
      </c>
      <c r="I521" s="233">
        <f t="shared" si="7"/>
        <v>0</v>
      </c>
      <c r="J521" s="84"/>
      <c r="K521" s="255" t="s">
        <v>860</v>
      </c>
      <c r="L521" s="256" t="s">
        <v>860</v>
      </c>
      <c r="M521" s="256" t="s">
        <v>860</v>
      </c>
      <c r="N521" s="58"/>
      <c r="O521" s="58"/>
      <c r="P521" s="58"/>
      <c r="Q521" s="58"/>
      <c r="R521" s="58"/>
      <c r="S521" s="58"/>
      <c r="T521" s="58"/>
      <c r="U521" s="58"/>
      <c r="V521" s="58"/>
      <c r="W521" s="58"/>
      <c r="X521" s="58"/>
      <c r="Y521" s="58"/>
      <c r="Z521" s="58"/>
    </row>
    <row r="522" spans="1:26" ht="15.75" customHeight="1" x14ac:dyDescent="0.2">
      <c r="A522" s="23"/>
      <c r="B522" s="23"/>
      <c r="C522" s="23"/>
      <c r="D522" s="58"/>
      <c r="E522" s="66"/>
      <c r="F522" s="250"/>
      <c r="G522" s="250"/>
      <c r="H522" s="232">
        <f>SUM('Film Exhibition'!$K522:$M522)</f>
        <v>0</v>
      </c>
      <c r="I522" s="233">
        <f t="shared" si="7"/>
        <v>0</v>
      </c>
      <c r="J522" s="84"/>
      <c r="K522" s="255" t="s">
        <v>860</v>
      </c>
      <c r="L522" s="256" t="s">
        <v>860</v>
      </c>
      <c r="M522" s="256" t="s">
        <v>860</v>
      </c>
      <c r="N522" s="58"/>
      <c r="O522" s="58"/>
      <c r="P522" s="58"/>
      <c r="Q522" s="58"/>
      <c r="R522" s="58"/>
      <c r="S522" s="58"/>
      <c r="T522" s="58"/>
      <c r="U522" s="58"/>
      <c r="V522" s="58"/>
      <c r="W522" s="58"/>
      <c r="X522" s="58"/>
      <c r="Y522" s="58"/>
      <c r="Z522" s="58"/>
    </row>
    <row r="523" spans="1:26" ht="15.75" customHeight="1" x14ac:dyDescent="0.2">
      <c r="A523" s="23"/>
      <c r="B523" s="23"/>
      <c r="C523" s="23"/>
      <c r="D523" s="58"/>
      <c r="E523" s="66"/>
      <c r="F523" s="250"/>
      <c r="G523" s="250"/>
      <c r="H523" s="232">
        <f>SUM('Film Exhibition'!$K523:$M523)</f>
        <v>0</v>
      </c>
      <c r="I523" s="233">
        <f t="shared" si="7"/>
        <v>0</v>
      </c>
      <c r="J523" s="84"/>
      <c r="K523" s="255" t="s">
        <v>860</v>
      </c>
      <c r="L523" s="256" t="s">
        <v>860</v>
      </c>
      <c r="M523" s="256" t="s">
        <v>860</v>
      </c>
      <c r="N523" s="58"/>
      <c r="O523" s="58"/>
      <c r="P523" s="58"/>
      <c r="Q523" s="58"/>
      <c r="R523" s="58"/>
      <c r="S523" s="58"/>
      <c r="T523" s="58"/>
      <c r="U523" s="58"/>
      <c r="V523" s="58"/>
      <c r="W523" s="58"/>
      <c r="X523" s="58"/>
      <c r="Y523" s="58"/>
      <c r="Z523" s="58"/>
    </row>
    <row r="524" spans="1:26" ht="15.75" customHeight="1" x14ac:dyDescent="0.2">
      <c r="A524" s="23"/>
      <c r="B524" s="23"/>
      <c r="C524" s="23"/>
      <c r="D524" s="58"/>
      <c r="E524" s="66"/>
      <c r="F524" s="250"/>
      <c r="G524" s="250"/>
      <c r="H524" s="232">
        <f>SUM('Film Exhibition'!$K524:$M524)</f>
        <v>0</v>
      </c>
      <c r="I524" s="233">
        <f t="shared" si="7"/>
        <v>0</v>
      </c>
      <c r="J524" s="84"/>
      <c r="K524" s="255" t="s">
        <v>860</v>
      </c>
      <c r="L524" s="256" t="s">
        <v>860</v>
      </c>
      <c r="M524" s="256" t="s">
        <v>860</v>
      </c>
      <c r="N524" s="58"/>
      <c r="O524" s="58"/>
      <c r="P524" s="58"/>
      <c r="Q524" s="58"/>
      <c r="R524" s="58"/>
      <c r="S524" s="58"/>
      <c r="T524" s="58"/>
      <c r="U524" s="58"/>
      <c r="V524" s="58"/>
      <c r="W524" s="58"/>
      <c r="X524" s="58"/>
      <c r="Y524" s="58"/>
      <c r="Z524" s="58"/>
    </row>
    <row r="525" spans="1:26" ht="15.75" customHeight="1" x14ac:dyDescent="0.2">
      <c r="A525" s="23"/>
      <c r="B525" s="23"/>
      <c r="C525" s="23"/>
      <c r="D525" s="58"/>
      <c r="E525" s="66"/>
      <c r="F525" s="250"/>
      <c r="G525" s="250"/>
      <c r="H525" s="232">
        <f>SUM('Film Exhibition'!$K525:$M525)</f>
        <v>0</v>
      </c>
      <c r="I525" s="233">
        <f t="shared" si="7"/>
        <v>0</v>
      </c>
      <c r="J525" s="84"/>
      <c r="K525" s="255" t="s">
        <v>860</v>
      </c>
      <c r="L525" s="256" t="s">
        <v>860</v>
      </c>
      <c r="M525" s="256" t="s">
        <v>860</v>
      </c>
      <c r="N525" s="58"/>
      <c r="O525" s="58"/>
      <c r="P525" s="58"/>
      <c r="Q525" s="58"/>
      <c r="R525" s="58"/>
      <c r="S525" s="58"/>
      <c r="T525" s="58"/>
      <c r="U525" s="58"/>
      <c r="V525" s="58"/>
      <c r="W525" s="58"/>
      <c r="X525" s="58"/>
      <c r="Y525" s="58"/>
      <c r="Z525" s="58"/>
    </row>
    <row r="526" spans="1:26" ht="15.75" customHeight="1" x14ac:dyDescent="0.2">
      <c r="A526" s="23"/>
      <c r="B526" s="23"/>
      <c r="C526" s="23"/>
      <c r="D526" s="58"/>
      <c r="E526" s="66"/>
      <c r="F526" s="250"/>
      <c r="G526" s="250"/>
      <c r="H526" s="232">
        <f>SUM('Film Exhibition'!$K526:$M526)</f>
        <v>0</v>
      </c>
      <c r="I526" s="233">
        <f t="shared" si="7"/>
        <v>0</v>
      </c>
      <c r="J526" s="84"/>
      <c r="K526" s="255" t="s">
        <v>860</v>
      </c>
      <c r="L526" s="256" t="s">
        <v>860</v>
      </c>
      <c r="M526" s="256" t="s">
        <v>860</v>
      </c>
      <c r="N526" s="58"/>
      <c r="O526" s="58"/>
      <c r="P526" s="58"/>
      <c r="Q526" s="58"/>
      <c r="R526" s="58"/>
      <c r="S526" s="58"/>
      <c r="T526" s="58"/>
      <c r="U526" s="58"/>
      <c r="V526" s="58"/>
      <c r="W526" s="58"/>
      <c r="X526" s="58"/>
      <c r="Y526" s="58"/>
      <c r="Z526" s="58"/>
    </row>
    <row r="527" spans="1:26" ht="15.75" customHeight="1" x14ac:dyDescent="0.2">
      <c r="A527" s="23"/>
      <c r="B527" s="23"/>
      <c r="C527" s="23"/>
      <c r="D527" s="58"/>
      <c r="E527" s="66"/>
      <c r="F527" s="250"/>
      <c r="G527" s="250"/>
      <c r="H527" s="232">
        <f>SUM('Film Exhibition'!$K527:$M527)</f>
        <v>0</v>
      </c>
      <c r="I527" s="233">
        <f t="shared" si="7"/>
        <v>0</v>
      </c>
      <c r="J527" s="84"/>
      <c r="K527" s="255" t="s">
        <v>860</v>
      </c>
      <c r="L527" s="256" t="s">
        <v>860</v>
      </c>
      <c r="M527" s="256" t="s">
        <v>860</v>
      </c>
      <c r="N527" s="58"/>
      <c r="O527" s="58"/>
      <c r="P527" s="58"/>
      <c r="Q527" s="58"/>
      <c r="R527" s="58"/>
      <c r="S527" s="58"/>
      <c r="T527" s="58"/>
      <c r="U527" s="58"/>
      <c r="V527" s="58"/>
      <c r="W527" s="58"/>
      <c r="X527" s="58"/>
      <c r="Y527" s="58"/>
      <c r="Z527" s="58"/>
    </row>
    <row r="528" spans="1:26" ht="15.75" customHeight="1" x14ac:dyDescent="0.2">
      <c r="A528" s="23"/>
      <c r="B528" s="23"/>
      <c r="C528" s="23"/>
      <c r="D528" s="58"/>
      <c r="E528" s="66"/>
      <c r="F528" s="250"/>
      <c r="G528" s="250"/>
      <c r="H528" s="232">
        <f>SUM('Film Exhibition'!$K528:$M528)</f>
        <v>0</v>
      </c>
      <c r="I528" s="233">
        <f t="shared" si="7"/>
        <v>0</v>
      </c>
      <c r="J528" s="84"/>
      <c r="K528" s="255" t="s">
        <v>860</v>
      </c>
      <c r="L528" s="256" t="s">
        <v>860</v>
      </c>
      <c r="M528" s="256" t="s">
        <v>860</v>
      </c>
      <c r="N528" s="58"/>
      <c r="O528" s="58"/>
      <c r="P528" s="58"/>
      <c r="Q528" s="58"/>
      <c r="R528" s="58"/>
      <c r="S528" s="58"/>
      <c r="T528" s="58"/>
      <c r="U528" s="58"/>
      <c r="V528" s="58"/>
      <c r="W528" s="58"/>
      <c r="X528" s="58"/>
      <c r="Y528" s="58"/>
      <c r="Z528" s="58"/>
    </row>
    <row r="529" spans="1:26" ht="15.75" customHeight="1" x14ac:dyDescent="0.2">
      <c r="A529" s="23"/>
      <c r="B529" s="23"/>
      <c r="C529" s="23"/>
      <c r="D529" s="58"/>
      <c r="E529" s="66"/>
      <c r="F529" s="250"/>
      <c r="G529" s="250"/>
      <c r="H529" s="232">
        <f>SUM('Film Exhibition'!$K529:$M529)</f>
        <v>0</v>
      </c>
      <c r="I529" s="233">
        <f t="shared" si="7"/>
        <v>0</v>
      </c>
      <c r="J529" s="84"/>
      <c r="K529" s="255" t="s">
        <v>860</v>
      </c>
      <c r="L529" s="256" t="s">
        <v>860</v>
      </c>
      <c r="M529" s="256" t="s">
        <v>860</v>
      </c>
      <c r="N529" s="58"/>
      <c r="O529" s="58"/>
      <c r="P529" s="58"/>
      <c r="Q529" s="58"/>
      <c r="R529" s="58"/>
      <c r="S529" s="58"/>
      <c r="T529" s="58"/>
      <c r="U529" s="58"/>
      <c r="V529" s="58"/>
      <c r="W529" s="58"/>
      <c r="X529" s="58"/>
      <c r="Y529" s="58"/>
      <c r="Z529" s="58"/>
    </row>
    <row r="530" spans="1:26" ht="15.75" customHeight="1" x14ac:dyDescent="0.2">
      <c r="A530" s="23"/>
      <c r="B530" s="23"/>
      <c r="C530" s="23"/>
      <c r="D530" s="58"/>
      <c r="E530" s="66"/>
      <c r="F530" s="250"/>
      <c r="G530" s="250"/>
      <c r="H530" s="232">
        <f>SUM('Film Exhibition'!$K530:$M530)</f>
        <v>0</v>
      </c>
      <c r="I530" s="233">
        <f t="shared" si="7"/>
        <v>0</v>
      </c>
      <c r="J530" s="84"/>
      <c r="K530" s="255" t="s">
        <v>860</v>
      </c>
      <c r="L530" s="256" t="s">
        <v>860</v>
      </c>
      <c r="M530" s="256" t="s">
        <v>860</v>
      </c>
      <c r="N530" s="58"/>
      <c r="O530" s="58"/>
      <c r="P530" s="58"/>
      <c r="Q530" s="58"/>
      <c r="R530" s="58"/>
      <c r="S530" s="58"/>
      <c r="T530" s="58"/>
      <c r="U530" s="58"/>
      <c r="V530" s="58"/>
      <c r="W530" s="58"/>
      <c r="X530" s="58"/>
      <c r="Y530" s="58"/>
      <c r="Z530" s="58"/>
    </row>
    <row r="531" spans="1:26" ht="15.75" customHeight="1" x14ac:dyDescent="0.2">
      <c r="A531" s="23"/>
      <c r="B531" s="23"/>
      <c r="C531" s="23"/>
      <c r="D531" s="58"/>
      <c r="E531" s="66"/>
      <c r="F531" s="250"/>
      <c r="G531" s="250"/>
      <c r="H531" s="232">
        <f>SUM('Film Exhibition'!$K531:$M531)</f>
        <v>0</v>
      </c>
      <c r="I531" s="233">
        <f t="shared" si="7"/>
        <v>0</v>
      </c>
      <c r="J531" s="84"/>
      <c r="K531" s="255" t="s">
        <v>860</v>
      </c>
      <c r="L531" s="256" t="s">
        <v>860</v>
      </c>
      <c r="M531" s="256" t="s">
        <v>860</v>
      </c>
      <c r="N531" s="58"/>
      <c r="O531" s="58"/>
      <c r="P531" s="58"/>
      <c r="Q531" s="58"/>
      <c r="R531" s="58"/>
      <c r="S531" s="58"/>
      <c r="T531" s="58"/>
      <c r="U531" s="58"/>
      <c r="V531" s="58"/>
      <c r="W531" s="58"/>
      <c r="X531" s="58"/>
      <c r="Y531" s="58"/>
      <c r="Z531" s="58"/>
    </row>
    <row r="532" spans="1:26" ht="15.75" customHeight="1" x14ac:dyDescent="0.2">
      <c r="A532" s="23"/>
      <c r="B532" s="23"/>
      <c r="C532" s="23"/>
      <c r="D532" s="58"/>
      <c r="E532" s="66"/>
      <c r="F532" s="250"/>
      <c r="G532" s="250"/>
      <c r="H532" s="232">
        <f>SUM('Film Exhibition'!$K532:$M532)</f>
        <v>0</v>
      </c>
      <c r="I532" s="233">
        <f t="shared" si="7"/>
        <v>0</v>
      </c>
      <c r="J532" s="84"/>
      <c r="K532" s="255" t="s">
        <v>860</v>
      </c>
      <c r="L532" s="256" t="s">
        <v>860</v>
      </c>
      <c r="M532" s="256" t="s">
        <v>860</v>
      </c>
      <c r="N532" s="58"/>
      <c r="O532" s="58"/>
      <c r="P532" s="58"/>
      <c r="Q532" s="58"/>
      <c r="R532" s="58"/>
      <c r="S532" s="58"/>
      <c r="T532" s="58"/>
      <c r="U532" s="58"/>
      <c r="V532" s="58"/>
      <c r="W532" s="58"/>
      <c r="X532" s="58"/>
      <c r="Y532" s="58"/>
      <c r="Z532" s="58"/>
    </row>
    <row r="533" spans="1:26" ht="15.75" customHeight="1" x14ac:dyDescent="0.2">
      <c r="A533" s="23"/>
      <c r="B533" s="23"/>
      <c r="C533" s="23"/>
      <c r="D533" s="58"/>
      <c r="E533" s="66"/>
      <c r="F533" s="250"/>
      <c r="G533" s="250"/>
      <c r="H533" s="232">
        <f>SUM('Film Exhibition'!$K533:$M533)</f>
        <v>0</v>
      </c>
      <c r="I533" s="233">
        <f t="shared" si="7"/>
        <v>0</v>
      </c>
      <c r="J533" s="84"/>
      <c r="K533" s="255" t="s">
        <v>860</v>
      </c>
      <c r="L533" s="256" t="s">
        <v>860</v>
      </c>
      <c r="M533" s="256" t="s">
        <v>860</v>
      </c>
      <c r="N533" s="58"/>
      <c r="O533" s="58"/>
      <c r="P533" s="58"/>
      <c r="Q533" s="58"/>
      <c r="R533" s="58"/>
      <c r="S533" s="58"/>
      <c r="T533" s="58"/>
      <c r="U533" s="58"/>
      <c r="V533" s="58"/>
      <c r="W533" s="58"/>
      <c r="X533" s="58"/>
      <c r="Y533" s="58"/>
      <c r="Z533" s="58"/>
    </row>
    <row r="534" spans="1:26" ht="15.75" customHeight="1" x14ac:dyDescent="0.2">
      <c r="A534" s="23"/>
      <c r="B534" s="23"/>
      <c r="C534" s="23"/>
      <c r="D534" s="58"/>
      <c r="E534" s="66"/>
      <c r="F534" s="250"/>
      <c r="G534" s="250"/>
      <c r="H534" s="232">
        <f>SUM('Film Exhibition'!$K534:$M534)</f>
        <v>0</v>
      </c>
      <c r="I534" s="233">
        <f t="shared" si="7"/>
        <v>0</v>
      </c>
      <c r="J534" s="84"/>
      <c r="K534" s="255" t="s">
        <v>860</v>
      </c>
      <c r="L534" s="256" t="s">
        <v>860</v>
      </c>
      <c r="M534" s="256" t="s">
        <v>860</v>
      </c>
      <c r="N534" s="58"/>
      <c r="O534" s="58"/>
      <c r="P534" s="58"/>
      <c r="Q534" s="58"/>
      <c r="R534" s="58"/>
      <c r="S534" s="58"/>
      <c r="T534" s="58"/>
      <c r="U534" s="58"/>
      <c r="V534" s="58"/>
      <c r="W534" s="58"/>
      <c r="X534" s="58"/>
      <c r="Y534" s="58"/>
      <c r="Z534" s="58"/>
    </row>
    <row r="535" spans="1:26" ht="15.75" customHeight="1" x14ac:dyDescent="0.2">
      <c r="A535" s="23"/>
      <c r="B535" s="23"/>
      <c r="C535" s="23"/>
      <c r="D535" s="58"/>
      <c r="E535" s="66"/>
      <c r="F535" s="250"/>
      <c r="G535" s="250"/>
      <c r="H535" s="232">
        <f>SUM('Film Exhibition'!$K535:$M535)</f>
        <v>0</v>
      </c>
      <c r="I535" s="233">
        <f t="shared" si="7"/>
        <v>0</v>
      </c>
      <c r="J535" s="84"/>
      <c r="K535" s="255" t="s">
        <v>860</v>
      </c>
      <c r="L535" s="256" t="s">
        <v>860</v>
      </c>
      <c r="M535" s="256" t="s">
        <v>860</v>
      </c>
      <c r="N535" s="58"/>
      <c r="O535" s="58"/>
      <c r="P535" s="58"/>
      <c r="Q535" s="58"/>
      <c r="R535" s="58"/>
      <c r="S535" s="58"/>
      <c r="T535" s="58"/>
      <c r="U535" s="58"/>
      <c r="V535" s="58"/>
      <c r="W535" s="58"/>
      <c r="X535" s="58"/>
      <c r="Y535" s="58"/>
      <c r="Z535" s="58"/>
    </row>
    <row r="536" spans="1:26" ht="15.75" customHeight="1" x14ac:dyDescent="0.2">
      <c r="A536" s="23"/>
      <c r="B536" s="23"/>
      <c r="C536" s="23"/>
      <c r="D536" s="58"/>
      <c r="E536" s="66"/>
      <c r="F536" s="250"/>
      <c r="G536" s="250"/>
      <c r="H536" s="232">
        <f>SUM('Film Exhibition'!$K536:$M536)</f>
        <v>0</v>
      </c>
      <c r="I536" s="233">
        <f t="shared" si="7"/>
        <v>0</v>
      </c>
      <c r="J536" s="84"/>
      <c r="K536" s="255" t="s">
        <v>860</v>
      </c>
      <c r="L536" s="256" t="s">
        <v>860</v>
      </c>
      <c r="M536" s="256" t="s">
        <v>860</v>
      </c>
      <c r="N536" s="58"/>
      <c r="O536" s="58"/>
      <c r="P536" s="58"/>
      <c r="Q536" s="58"/>
      <c r="R536" s="58"/>
      <c r="S536" s="58"/>
      <c r="T536" s="58"/>
      <c r="U536" s="58"/>
      <c r="V536" s="58"/>
      <c r="W536" s="58"/>
      <c r="X536" s="58"/>
      <c r="Y536" s="58"/>
      <c r="Z536" s="58"/>
    </row>
    <row r="537" spans="1:26" ht="15.75" customHeight="1" x14ac:dyDescent="0.2">
      <c r="A537" s="23"/>
      <c r="B537" s="23"/>
      <c r="C537" s="23"/>
      <c r="D537" s="58"/>
      <c r="E537" s="66"/>
      <c r="F537" s="250"/>
      <c r="G537" s="250"/>
      <c r="H537" s="232">
        <f>SUM('Film Exhibition'!$K537:$M537)</f>
        <v>0</v>
      </c>
      <c r="I537" s="233">
        <f t="shared" si="7"/>
        <v>0</v>
      </c>
      <c r="J537" s="84"/>
      <c r="K537" s="255" t="s">
        <v>860</v>
      </c>
      <c r="L537" s="256" t="s">
        <v>860</v>
      </c>
      <c r="M537" s="256" t="s">
        <v>860</v>
      </c>
      <c r="N537" s="58"/>
      <c r="O537" s="58"/>
      <c r="P537" s="58"/>
      <c r="Q537" s="58"/>
      <c r="R537" s="58"/>
      <c r="S537" s="58"/>
      <c r="T537" s="58"/>
      <c r="U537" s="58"/>
      <c r="V537" s="58"/>
      <c r="W537" s="58"/>
      <c r="X537" s="58"/>
      <c r="Y537" s="58"/>
      <c r="Z537" s="58"/>
    </row>
    <row r="538" spans="1:26" ht="15.75" customHeight="1" x14ac:dyDescent="0.2">
      <c r="A538" s="23"/>
      <c r="B538" s="23"/>
      <c r="C538" s="23"/>
      <c r="D538" s="58"/>
      <c r="E538" s="66"/>
      <c r="F538" s="250"/>
      <c r="G538" s="250"/>
      <c r="H538" s="232">
        <f>SUM('Film Exhibition'!$K538:$M538)</f>
        <v>0</v>
      </c>
      <c r="I538" s="233">
        <f t="shared" si="7"/>
        <v>0</v>
      </c>
      <c r="J538" s="84"/>
      <c r="K538" s="255" t="s">
        <v>860</v>
      </c>
      <c r="L538" s="256" t="s">
        <v>860</v>
      </c>
      <c r="M538" s="256" t="s">
        <v>860</v>
      </c>
      <c r="N538" s="58"/>
      <c r="O538" s="58"/>
      <c r="P538" s="58"/>
      <c r="Q538" s="58"/>
      <c r="R538" s="58"/>
      <c r="S538" s="58"/>
      <c r="T538" s="58"/>
      <c r="U538" s="58"/>
      <c r="V538" s="58"/>
      <c r="W538" s="58"/>
      <c r="X538" s="58"/>
      <c r="Y538" s="58"/>
      <c r="Z538" s="58"/>
    </row>
    <row r="539" spans="1:26" ht="15.75" customHeight="1" x14ac:dyDescent="0.2">
      <c r="A539" s="23"/>
      <c r="B539" s="23"/>
      <c r="C539" s="23"/>
      <c r="D539" s="58"/>
      <c r="E539" s="66"/>
      <c r="F539" s="250"/>
      <c r="G539" s="250"/>
      <c r="H539" s="232">
        <f>SUM('Film Exhibition'!$K539:$M539)</f>
        <v>0</v>
      </c>
      <c r="I539" s="233">
        <f t="shared" si="7"/>
        <v>0</v>
      </c>
      <c r="J539" s="84"/>
      <c r="K539" s="255" t="s">
        <v>860</v>
      </c>
      <c r="L539" s="256" t="s">
        <v>860</v>
      </c>
      <c r="M539" s="256" t="s">
        <v>860</v>
      </c>
      <c r="N539" s="58"/>
      <c r="O539" s="58"/>
      <c r="P539" s="58"/>
      <c r="Q539" s="58"/>
      <c r="R539" s="58"/>
      <c r="S539" s="58"/>
      <c r="T539" s="58"/>
      <c r="U539" s="58"/>
      <c r="V539" s="58"/>
      <c r="W539" s="58"/>
      <c r="X539" s="58"/>
      <c r="Y539" s="58"/>
      <c r="Z539" s="58"/>
    </row>
    <row r="540" spans="1:26" ht="15.75" customHeight="1" x14ac:dyDescent="0.2">
      <c r="A540" s="23"/>
      <c r="B540" s="23"/>
      <c r="C540" s="23"/>
      <c r="D540" s="58"/>
      <c r="E540" s="66"/>
      <c r="F540" s="250"/>
      <c r="G540" s="250"/>
      <c r="H540" s="232">
        <f>SUM('Film Exhibition'!$K540:$M540)</f>
        <v>0</v>
      </c>
      <c r="I540" s="233">
        <f t="shared" si="7"/>
        <v>0</v>
      </c>
      <c r="J540" s="84"/>
      <c r="K540" s="255" t="s">
        <v>860</v>
      </c>
      <c r="L540" s="256" t="s">
        <v>860</v>
      </c>
      <c r="M540" s="256" t="s">
        <v>860</v>
      </c>
      <c r="N540" s="58"/>
      <c r="O540" s="58"/>
      <c r="P540" s="58"/>
      <c r="Q540" s="58"/>
      <c r="R540" s="58"/>
      <c r="S540" s="58"/>
      <c r="T540" s="58"/>
      <c r="U540" s="58"/>
      <c r="V540" s="58"/>
      <c r="W540" s="58"/>
      <c r="X540" s="58"/>
      <c r="Y540" s="58"/>
      <c r="Z540" s="58"/>
    </row>
    <row r="541" spans="1:26" ht="15.75" customHeight="1" x14ac:dyDescent="0.2">
      <c r="A541" s="23"/>
      <c r="B541" s="23"/>
      <c r="C541" s="23"/>
      <c r="D541" s="58"/>
      <c r="E541" s="66"/>
      <c r="F541" s="250"/>
      <c r="G541" s="250"/>
      <c r="H541" s="232">
        <f>SUM('Film Exhibition'!$K541:$M541)</f>
        <v>0</v>
      </c>
      <c r="I541" s="233">
        <f t="shared" si="7"/>
        <v>0</v>
      </c>
      <c r="J541" s="84"/>
      <c r="K541" s="255" t="s">
        <v>860</v>
      </c>
      <c r="L541" s="256" t="s">
        <v>860</v>
      </c>
      <c r="M541" s="256" t="s">
        <v>860</v>
      </c>
      <c r="N541" s="58"/>
      <c r="O541" s="58"/>
      <c r="P541" s="58"/>
      <c r="Q541" s="58"/>
      <c r="R541" s="58"/>
      <c r="S541" s="58"/>
      <c r="T541" s="58"/>
      <c r="U541" s="58"/>
      <c r="V541" s="58"/>
      <c r="W541" s="58"/>
      <c r="X541" s="58"/>
      <c r="Y541" s="58"/>
      <c r="Z541" s="58"/>
    </row>
    <row r="542" spans="1:26" ht="15.75" customHeight="1" x14ac:dyDescent="0.2">
      <c r="A542" s="23"/>
      <c r="B542" s="23"/>
      <c r="C542" s="23"/>
      <c r="D542" s="58"/>
      <c r="E542" s="66"/>
      <c r="F542" s="250"/>
      <c r="G542" s="250"/>
      <c r="H542" s="232">
        <f>SUM('Film Exhibition'!$K542:$M542)</f>
        <v>0</v>
      </c>
      <c r="I542" s="233">
        <f t="shared" si="7"/>
        <v>0</v>
      </c>
      <c r="J542" s="84"/>
      <c r="K542" s="255" t="s">
        <v>860</v>
      </c>
      <c r="L542" s="256" t="s">
        <v>860</v>
      </c>
      <c r="M542" s="256" t="s">
        <v>860</v>
      </c>
      <c r="N542" s="58"/>
      <c r="O542" s="58"/>
      <c r="P542" s="58"/>
      <c r="Q542" s="58"/>
      <c r="R542" s="58"/>
      <c r="S542" s="58"/>
      <c r="T542" s="58"/>
      <c r="U542" s="58"/>
      <c r="V542" s="58"/>
      <c r="W542" s="58"/>
      <c r="X542" s="58"/>
      <c r="Y542" s="58"/>
      <c r="Z542" s="58"/>
    </row>
    <row r="543" spans="1:26" ht="15.75" customHeight="1" x14ac:dyDescent="0.2">
      <c r="A543" s="23"/>
      <c r="B543" s="23"/>
      <c r="C543" s="23"/>
      <c r="D543" s="58"/>
      <c r="E543" s="66"/>
      <c r="F543" s="250"/>
      <c r="G543" s="250"/>
      <c r="H543" s="232">
        <f>SUM('Film Exhibition'!$K543:$M543)</f>
        <v>0</v>
      </c>
      <c r="I543" s="233">
        <f t="shared" si="7"/>
        <v>0</v>
      </c>
      <c r="J543" s="84"/>
      <c r="K543" s="255" t="s">
        <v>860</v>
      </c>
      <c r="L543" s="256" t="s">
        <v>860</v>
      </c>
      <c r="M543" s="256" t="s">
        <v>860</v>
      </c>
      <c r="N543" s="58"/>
      <c r="O543" s="58"/>
      <c r="P543" s="58"/>
      <c r="Q543" s="58"/>
      <c r="R543" s="58"/>
      <c r="S543" s="58"/>
      <c r="T543" s="58"/>
      <c r="U543" s="58"/>
      <c r="V543" s="58"/>
      <c r="W543" s="58"/>
      <c r="X543" s="58"/>
      <c r="Y543" s="58"/>
      <c r="Z543" s="58"/>
    </row>
    <row r="544" spans="1:26" ht="15.75" customHeight="1" x14ac:dyDescent="0.2">
      <c r="A544" s="23"/>
      <c r="B544" s="23"/>
      <c r="C544" s="23"/>
      <c r="D544" s="58"/>
      <c r="E544" s="66"/>
      <c r="F544" s="250"/>
      <c r="G544" s="250"/>
      <c r="H544" s="232">
        <f>SUM('Film Exhibition'!$K544:$M544)</f>
        <v>0</v>
      </c>
      <c r="I544" s="233">
        <f t="shared" si="7"/>
        <v>0</v>
      </c>
      <c r="J544" s="84"/>
      <c r="K544" s="255" t="s">
        <v>860</v>
      </c>
      <c r="L544" s="256" t="s">
        <v>860</v>
      </c>
      <c r="M544" s="256" t="s">
        <v>860</v>
      </c>
      <c r="N544" s="58"/>
      <c r="O544" s="58"/>
      <c r="P544" s="58"/>
      <c r="Q544" s="58"/>
      <c r="R544" s="58"/>
      <c r="S544" s="58"/>
      <c r="T544" s="58"/>
      <c r="U544" s="58"/>
      <c r="V544" s="58"/>
      <c r="W544" s="58"/>
      <c r="X544" s="58"/>
      <c r="Y544" s="58"/>
      <c r="Z544" s="58"/>
    </row>
    <row r="545" spans="1:26" ht="15.75" customHeight="1" x14ac:dyDescent="0.2">
      <c r="A545" s="23"/>
      <c r="B545" s="23"/>
      <c r="C545" s="23"/>
      <c r="D545" s="58"/>
      <c r="E545" s="66"/>
      <c r="F545" s="250"/>
      <c r="G545" s="250"/>
      <c r="H545" s="232">
        <f>SUM('Film Exhibition'!$K545:$M545)</f>
        <v>0</v>
      </c>
      <c r="I545" s="233">
        <f t="shared" si="7"/>
        <v>0</v>
      </c>
      <c r="J545" s="84"/>
      <c r="K545" s="255" t="s">
        <v>860</v>
      </c>
      <c r="L545" s="256" t="s">
        <v>860</v>
      </c>
      <c r="M545" s="256" t="s">
        <v>860</v>
      </c>
      <c r="N545" s="58"/>
      <c r="O545" s="58"/>
      <c r="P545" s="58"/>
      <c r="Q545" s="58"/>
      <c r="R545" s="58"/>
      <c r="S545" s="58"/>
      <c r="T545" s="58"/>
      <c r="U545" s="58"/>
      <c r="V545" s="58"/>
      <c r="W545" s="58"/>
      <c r="X545" s="58"/>
      <c r="Y545" s="58"/>
      <c r="Z545" s="58"/>
    </row>
    <row r="546" spans="1:26" ht="15.75" customHeight="1" x14ac:dyDescent="0.2">
      <c r="A546" s="23"/>
      <c r="B546" s="23"/>
      <c r="C546" s="23"/>
      <c r="D546" s="58"/>
      <c r="E546" s="66"/>
      <c r="F546" s="250"/>
      <c r="G546" s="250"/>
      <c r="H546" s="232">
        <f>SUM('Film Exhibition'!$K546:$M546)</f>
        <v>0</v>
      </c>
      <c r="I546" s="233">
        <f t="shared" si="7"/>
        <v>0</v>
      </c>
      <c r="J546" s="84"/>
      <c r="K546" s="255" t="s">
        <v>860</v>
      </c>
      <c r="L546" s="256" t="s">
        <v>860</v>
      </c>
      <c r="M546" s="256" t="s">
        <v>860</v>
      </c>
      <c r="N546" s="58"/>
      <c r="O546" s="58"/>
      <c r="P546" s="58"/>
      <c r="Q546" s="58"/>
      <c r="R546" s="58"/>
      <c r="S546" s="58"/>
      <c r="T546" s="58"/>
      <c r="U546" s="58"/>
      <c r="V546" s="58"/>
      <c r="W546" s="58"/>
      <c r="X546" s="58"/>
      <c r="Y546" s="58"/>
      <c r="Z546" s="58"/>
    </row>
    <row r="547" spans="1:26" ht="15.75" customHeight="1" x14ac:dyDescent="0.2">
      <c r="A547" s="23"/>
      <c r="B547" s="23"/>
      <c r="C547" s="23"/>
      <c r="D547" s="58"/>
      <c r="E547" s="66"/>
      <c r="F547" s="250"/>
      <c r="G547" s="250"/>
      <c r="H547" s="232">
        <f>SUM('Film Exhibition'!$K547:$M547)</f>
        <v>0</v>
      </c>
      <c r="I547" s="233">
        <f t="shared" si="7"/>
        <v>0</v>
      </c>
      <c r="J547" s="84"/>
      <c r="K547" s="255" t="s">
        <v>860</v>
      </c>
      <c r="L547" s="256" t="s">
        <v>860</v>
      </c>
      <c r="M547" s="256" t="s">
        <v>860</v>
      </c>
      <c r="N547" s="58"/>
      <c r="O547" s="58"/>
      <c r="P547" s="58"/>
      <c r="Q547" s="58"/>
      <c r="R547" s="58"/>
      <c r="S547" s="58"/>
      <c r="T547" s="58"/>
      <c r="U547" s="58"/>
      <c r="V547" s="58"/>
      <c r="W547" s="58"/>
      <c r="X547" s="58"/>
      <c r="Y547" s="58"/>
      <c r="Z547" s="58"/>
    </row>
    <row r="548" spans="1:26" ht="15.75" customHeight="1" x14ac:dyDescent="0.2">
      <c r="A548" s="23"/>
      <c r="B548" s="23"/>
      <c r="C548" s="23"/>
      <c r="D548" s="58"/>
      <c r="E548" s="66"/>
      <c r="F548" s="250"/>
      <c r="G548" s="250"/>
      <c r="H548" s="232">
        <f>SUM('Film Exhibition'!$K548:$M548)</f>
        <v>0</v>
      </c>
      <c r="I548" s="233">
        <f t="shared" si="7"/>
        <v>0</v>
      </c>
      <c r="J548" s="84"/>
      <c r="K548" s="255" t="s">
        <v>860</v>
      </c>
      <c r="L548" s="256" t="s">
        <v>860</v>
      </c>
      <c r="M548" s="256" t="s">
        <v>860</v>
      </c>
      <c r="N548" s="58"/>
      <c r="O548" s="58"/>
      <c r="P548" s="58"/>
      <c r="Q548" s="58"/>
      <c r="R548" s="58"/>
      <c r="S548" s="58"/>
      <c r="T548" s="58"/>
      <c r="U548" s="58"/>
      <c r="V548" s="58"/>
      <c r="W548" s="58"/>
      <c r="X548" s="58"/>
      <c r="Y548" s="58"/>
      <c r="Z548" s="58"/>
    </row>
    <row r="549" spans="1:26" ht="15.75" customHeight="1" x14ac:dyDescent="0.2">
      <c r="A549" s="23"/>
      <c r="B549" s="23"/>
      <c r="C549" s="23"/>
      <c r="D549" s="58"/>
      <c r="E549" s="66"/>
      <c r="F549" s="250"/>
      <c r="G549" s="250"/>
      <c r="H549" s="232">
        <f>SUM('Film Exhibition'!$K549:$M549)</f>
        <v>0</v>
      </c>
      <c r="I549" s="233">
        <f t="shared" si="7"/>
        <v>0</v>
      </c>
      <c r="J549" s="84"/>
      <c r="K549" s="255" t="s">
        <v>860</v>
      </c>
      <c r="L549" s="256" t="s">
        <v>860</v>
      </c>
      <c r="M549" s="256" t="s">
        <v>860</v>
      </c>
      <c r="N549" s="58"/>
      <c r="O549" s="58"/>
      <c r="P549" s="58"/>
      <c r="Q549" s="58"/>
      <c r="R549" s="58"/>
      <c r="S549" s="58"/>
      <c r="T549" s="58"/>
      <c r="U549" s="58"/>
      <c r="V549" s="58"/>
      <c r="W549" s="58"/>
      <c r="X549" s="58"/>
      <c r="Y549" s="58"/>
      <c r="Z549" s="58"/>
    </row>
    <row r="550" spans="1:26" ht="15.75" customHeight="1" x14ac:dyDescent="0.2">
      <c r="A550" s="23"/>
      <c r="B550" s="23"/>
      <c r="C550" s="23"/>
      <c r="D550" s="58"/>
      <c r="E550" s="66"/>
      <c r="F550" s="250"/>
      <c r="G550" s="250"/>
      <c r="H550" s="232">
        <f>SUM('Film Exhibition'!$K550:$M550)</f>
        <v>0</v>
      </c>
      <c r="I550" s="233">
        <f t="shared" si="7"/>
        <v>0</v>
      </c>
      <c r="J550" s="84"/>
      <c r="K550" s="255" t="s">
        <v>860</v>
      </c>
      <c r="L550" s="256" t="s">
        <v>860</v>
      </c>
      <c r="M550" s="256" t="s">
        <v>860</v>
      </c>
      <c r="N550" s="58"/>
      <c r="O550" s="58"/>
      <c r="P550" s="58"/>
      <c r="Q550" s="58"/>
      <c r="R550" s="58"/>
      <c r="S550" s="58"/>
      <c r="T550" s="58"/>
      <c r="U550" s="58"/>
      <c r="V550" s="58"/>
      <c r="W550" s="58"/>
      <c r="X550" s="58"/>
      <c r="Y550" s="58"/>
      <c r="Z550" s="58"/>
    </row>
    <row r="551" spans="1:26" ht="15.75" customHeight="1" x14ac:dyDescent="0.2">
      <c r="A551" s="23"/>
      <c r="B551" s="23"/>
      <c r="C551" s="23"/>
      <c r="D551" s="58"/>
      <c r="E551" s="66"/>
      <c r="F551" s="250"/>
      <c r="G551" s="250"/>
      <c r="H551" s="232">
        <f>SUM('Film Exhibition'!$K551:$M551)</f>
        <v>0</v>
      </c>
      <c r="I551" s="233">
        <f t="shared" si="7"/>
        <v>0</v>
      </c>
      <c r="J551" s="84"/>
      <c r="K551" s="255" t="s">
        <v>860</v>
      </c>
      <c r="L551" s="256" t="s">
        <v>860</v>
      </c>
      <c r="M551" s="256" t="s">
        <v>860</v>
      </c>
      <c r="N551" s="58"/>
      <c r="O551" s="58"/>
      <c r="P551" s="58"/>
      <c r="Q551" s="58"/>
      <c r="R551" s="58"/>
      <c r="S551" s="58"/>
      <c r="T551" s="58"/>
      <c r="U551" s="58"/>
      <c r="V551" s="58"/>
      <c r="W551" s="58"/>
      <c r="X551" s="58"/>
      <c r="Y551" s="58"/>
      <c r="Z551" s="58"/>
    </row>
    <row r="552" spans="1:26" ht="15.75" customHeight="1" x14ac:dyDescent="0.2">
      <c r="A552" s="23"/>
      <c r="B552" s="23"/>
      <c r="C552" s="23"/>
      <c r="D552" s="58"/>
      <c r="E552" s="66"/>
      <c r="F552" s="250"/>
      <c r="G552" s="250"/>
      <c r="H552" s="232">
        <f>SUM('Film Exhibition'!$K552:$M552)</f>
        <v>0</v>
      </c>
      <c r="I552" s="233">
        <f t="shared" si="7"/>
        <v>0</v>
      </c>
      <c r="J552" s="84"/>
      <c r="K552" s="255" t="s">
        <v>860</v>
      </c>
      <c r="L552" s="256" t="s">
        <v>860</v>
      </c>
      <c r="M552" s="256" t="s">
        <v>860</v>
      </c>
      <c r="N552" s="58"/>
      <c r="O552" s="58"/>
      <c r="P552" s="58"/>
      <c r="Q552" s="58"/>
      <c r="R552" s="58"/>
      <c r="S552" s="58"/>
      <c r="T552" s="58"/>
      <c r="U552" s="58"/>
      <c r="V552" s="58"/>
      <c r="W552" s="58"/>
      <c r="X552" s="58"/>
      <c r="Y552" s="58"/>
      <c r="Z552" s="58"/>
    </row>
    <row r="553" spans="1:26" ht="15.75" customHeight="1" x14ac:dyDescent="0.2">
      <c r="A553" s="23"/>
      <c r="B553" s="23"/>
      <c r="C553" s="23"/>
      <c r="D553" s="58"/>
      <c r="E553" s="66"/>
      <c r="F553" s="250"/>
      <c r="G553" s="250"/>
      <c r="H553" s="232">
        <f>SUM('Film Exhibition'!$K553:$M553)</f>
        <v>0</v>
      </c>
      <c r="I553" s="233">
        <f t="shared" si="7"/>
        <v>0</v>
      </c>
      <c r="J553" s="84"/>
      <c r="K553" s="255" t="s">
        <v>860</v>
      </c>
      <c r="L553" s="256" t="s">
        <v>860</v>
      </c>
      <c r="M553" s="256" t="s">
        <v>860</v>
      </c>
      <c r="N553" s="58"/>
      <c r="O553" s="58"/>
      <c r="P553" s="58"/>
      <c r="Q553" s="58"/>
      <c r="R553" s="58"/>
      <c r="S553" s="58"/>
      <c r="T553" s="58"/>
      <c r="U553" s="58"/>
      <c r="V553" s="58"/>
      <c r="W553" s="58"/>
      <c r="X553" s="58"/>
      <c r="Y553" s="58"/>
      <c r="Z553" s="58"/>
    </row>
    <row r="554" spans="1:26" ht="15.75" customHeight="1" x14ac:dyDescent="0.2">
      <c r="A554" s="23"/>
      <c r="B554" s="23"/>
      <c r="C554" s="23"/>
      <c r="D554" s="58"/>
      <c r="E554" s="66"/>
      <c r="F554" s="250"/>
      <c r="G554" s="250"/>
      <c r="H554" s="232">
        <f>SUM('Film Exhibition'!$K554:$M554)</f>
        <v>0</v>
      </c>
      <c r="I554" s="233">
        <f t="shared" si="7"/>
        <v>0</v>
      </c>
      <c r="J554" s="84"/>
      <c r="K554" s="255" t="s">
        <v>860</v>
      </c>
      <c r="L554" s="256" t="s">
        <v>860</v>
      </c>
      <c r="M554" s="256" t="s">
        <v>860</v>
      </c>
      <c r="N554" s="58"/>
      <c r="O554" s="58"/>
      <c r="P554" s="58"/>
      <c r="Q554" s="58"/>
      <c r="R554" s="58"/>
      <c r="S554" s="58"/>
      <c r="T554" s="58"/>
      <c r="U554" s="58"/>
      <c r="V554" s="58"/>
      <c r="W554" s="58"/>
      <c r="X554" s="58"/>
      <c r="Y554" s="58"/>
      <c r="Z554" s="58"/>
    </row>
    <row r="555" spans="1:26" ht="15.75" customHeight="1" x14ac:dyDescent="0.2">
      <c r="A555" s="23"/>
      <c r="B555" s="23"/>
      <c r="C555" s="23"/>
      <c r="D555" s="58"/>
      <c r="E555" s="66"/>
      <c r="F555" s="250"/>
      <c r="G555" s="250"/>
      <c r="H555" s="232">
        <f>SUM('Film Exhibition'!$K555:$M555)</f>
        <v>0</v>
      </c>
      <c r="I555" s="233">
        <f t="shared" si="7"/>
        <v>0</v>
      </c>
      <c r="J555" s="84"/>
      <c r="K555" s="255" t="s">
        <v>860</v>
      </c>
      <c r="L555" s="256" t="s">
        <v>860</v>
      </c>
      <c r="M555" s="256" t="s">
        <v>860</v>
      </c>
      <c r="N555" s="58"/>
      <c r="O555" s="58"/>
      <c r="P555" s="58"/>
      <c r="Q555" s="58"/>
      <c r="R555" s="58"/>
      <c r="S555" s="58"/>
      <c r="T555" s="58"/>
      <c r="U555" s="58"/>
      <c r="V555" s="58"/>
      <c r="W555" s="58"/>
      <c r="X555" s="58"/>
      <c r="Y555" s="58"/>
      <c r="Z555" s="58"/>
    </row>
    <row r="556" spans="1:26" ht="15.75" customHeight="1" x14ac:dyDescent="0.2">
      <c r="A556" s="23"/>
      <c r="B556" s="23"/>
      <c r="C556" s="23"/>
      <c r="D556" s="58"/>
      <c r="E556" s="66"/>
      <c r="F556" s="250"/>
      <c r="G556" s="250"/>
      <c r="H556" s="232">
        <f>SUM('Film Exhibition'!$K556:$M556)</f>
        <v>0</v>
      </c>
      <c r="I556" s="233">
        <f t="shared" si="7"/>
        <v>0</v>
      </c>
      <c r="J556" s="84"/>
      <c r="K556" s="255" t="s">
        <v>860</v>
      </c>
      <c r="L556" s="256" t="s">
        <v>860</v>
      </c>
      <c r="M556" s="256" t="s">
        <v>860</v>
      </c>
      <c r="N556" s="58"/>
      <c r="O556" s="58"/>
      <c r="P556" s="58"/>
      <c r="Q556" s="58"/>
      <c r="R556" s="58"/>
      <c r="S556" s="58"/>
      <c r="T556" s="58"/>
      <c r="U556" s="58"/>
      <c r="V556" s="58"/>
      <c r="W556" s="58"/>
      <c r="X556" s="58"/>
      <c r="Y556" s="58"/>
      <c r="Z556" s="58"/>
    </row>
    <row r="557" spans="1:26" ht="15.75" customHeight="1" x14ac:dyDescent="0.2">
      <c r="A557" s="23"/>
      <c r="B557" s="23"/>
      <c r="C557" s="23"/>
      <c r="D557" s="58"/>
      <c r="E557" s="66"/>
      <c r="F557" s="250"/>
      <c r="G557" s="250"/>
      <c r="H557" s="232">
        <f>SUM('Film Exhibition'!$K557:$M557)</f>
        <v>0</v>
      </c>
      <c r="I557" s="233">
        <f t="shared" si="7"/>
        <v>0</v>
      </c>
      <c r="J557" s="84"/>
      <c r="K557" s="255" t="s">
        <v>860</v>
      </c>
      <c r="L557" s="256" t="s">
        <v>860</v>
      </c>
      <c r="M557" s="256" t="s">
        <v>860</v>
      </c>
      <c r="N557" s="58"/>
      <c r="O557" s="58"/>
      <c r="P557" s="58"/>
      <c r="Q557" s="58"/>
      <c r="R557" s="58"/>
      <c r="S557" s="58"/>
      <c r="T557" s="58"/>
      <c r="U557" s="58"/>
      <c r="V557" s="58"/>
      <c r="W557" s="58"/>
      <c r="X557" s="58"/>
      <c r="Y557" s="58"/>
      <c r="Z557" s="58"/>
    </row>
    <row r="558" spans="1:26" ht="15.75" customHeight="1" x14ac:dyDescent="0.2">
      <c r="A558" s="23"/>
      <c r="B558" s="23"/>
      <c r="C558" s="23"/>
      <c r="D558" s="58"/>
      <c r="E558" s="66"/>
      <c r="F558" s="250"/>
      <c r="G558" s="250"/>
      <c r="H558" s="232">
        <f>SUM('Film Exhibition'!$K558:$M558)</f>
        <v>0</v>
      </c>
      <c r="I558" s="233">
        <f t="shared" si="7"/>
        <v>0</v>
      </c>
      <c r="J558" s="84"/>
      <c r="K558" s="255" t="s">
        <v>860</v>
      </c>
      <c r="L558" s="256" t="s">
        <v>860</v>
      </c>
      <c r="M558" s="256" t="s">
        <v>860</v>
      </c>
      <c r="N558" s="58"/>
      <c r="O558" s="58"/>
      <c r="P558" s="58"/>
      <c r="Q558" s="58"/>
      <c r="R558" s="58"/>
      <c r="S558" s="58"/>
      <c r="T558" s="58"/>
      <c r="U558" s="58"/>
      <c r="V558" s="58"/>
      <c r="W558" s="58"/>
      <c r="X558" s="58"/>
      <c r="Y558" s="58"/>
      <c r="Z558" s="58"/>
    </row>
    <row r="559" spans="1:26" ht="15.75" customHeight="1" x14ac:dyDescent="0.2">
      <c r="A559" s="23"/>
      <c r="B559" s="23"/>
      <c r="C559" s="23"/>
      <c r="D559" s="58"/>
      <c r="E559" s="66"/>
      <c r="F559" s="250"/>
      <c r="G559" s="250"/>
      <c r="H559" s="232">
        <f>SUM('Film Exhibition'!$K559:$M559)</f>
        <v>0</v>
      </c>
      <c r="I559" s="233">
        <f t="shared" si="7"/>
        <v>0</v>
      </c>
      <c r="J559" s="84"/>
      <c r="K559" s="255" t="s">
        <v>860</v>
      </c>
      <c r="L559" s="256" t="s">
        <v>860</v>
      </c>
      <c r="M559" s="256" t="s">
        <v>860</v>
      </c>
      <c r="N559" s="58"/>
      <c r="O559" s="58"/>
      <c r="P559" s="58"/>
      <c r="Q559" s="58"/>
      <c r="R559" s="58"/>
      <c r="S559" s="58"/>
      <c r="T559" s="58"/>
      <c r="U559" s="58"/>
      <c r="V559" s="58"/>
      <c r="W559" s="58"/>
      <c r="X559" s="58"/>
      <c r="Y559" s="58"/>
      <c r="Z559" s="58"/>
    </row>
    <row r="560" spans="1:26" ht="15.75" customHeight="1" x14ac:dyDescent="0.2">
      <c r="A560" s="23"/>
      <c r="B560" s="23"/>
      <c r="C560" s="23"/>
      <c r="D560" s="58"/>
      <c r="E560" s="66"/>
      <c r="F560" s="250"/>
      <c r="G560" s="250"/>
      <c r="H560" s="232">
        <f>SUM('Film Exhibition'!$K560:$M560)</f>
        <v>0</v>
      </c>
      <c r="I560" s="233">
        <f t="shared" si="7"/>
        <v>0</v>
      </c>
      <c r="J560" s="84"/>
      <c r="K560" s="255" t="s">
        <v>860</v>
      </c>
      <c r="L560" s="256" t="s">
        <v>860</v>
      </c>
      <c r="M560" s="256" t="s">
        <v>860</v>
      </c>
      <c r="N560" s="58"/>
      <c r="O560" s="58"/>
      <c r="P560" s="58"/>
      <c r="Q560" s="58"/>
      <c r="R560" s="58"/>
      <c r="S560" s="58"/>
      <c r="T560" s="58"/>
      <c r="U560" s="58"/>
      <c r="V560" s="58"/>
      <c r="W560" s="58"/>
      <c r="X560" s="58"/>
      <c r="Y560" s="58"/>
      <c r="Z560" s="58"/>
    </row>
    <row r="561" spans="1:26" ht="15.75" customHeight="1" x14ac:dyDescent="0.2">
      <c r="A561" s="23"/>
      <c r="B561" s="23"/>
      <c r="C561" s="23"/>
      <c r="D561" s="58"/>
      <c r="E561" s="66"/>
      <c r="F561" s="250"/>
      <c r="G561" s="250"/>
      <c r="H561" s="232">
        <f>SUM('Film Exhibition'!$K561:$M561)</f>
        <v>0</v>
      </c>
      <c r="I561" s="233">
        <f t="shared" si="7"/>
        <v>0</v>
      </c>
      <c r="J561" s="84"/>
      <c r="K561" s="255" t="s">
        <v>860</v>
      </c>
      <c r="L561" s="256" t="s">
        <v>860</v>
      </c>
      <c r="M561" s="256" t="s">
        <v>860</v>
      </c>
      <c r="N561" s="58"/>
      <c r="O561" s="58"/>
      <c r="P561" s="58"/>
      <c r="Q561" s="58"/>
      <c r="R561" s="58"/>
      <c r="S561" s="58"/>
      <c r="T561" s="58"/>
      <c r="U561" s="58"/>
      <c r="V561" s="58"/>
      <c r="W561" s="58"/>
      <c r="X561" s="58"/>
      <c r="Y561" s="58"/>
      <c r="Z561" s="58"/>
    </row>
    <row r="562" spans="1:26" ht="15.75" customHeight="1" x14ac:dyDescent="0.2">
      <c r="A562" s="23"/>
      <c r="B562" s="23"/>
      <c r="C562" s="23"/>
      <c r="D562" s="58"/>
      <c r="E562" s="66"/>
      <c r="F562" s="250"/>
      <c r="G562" s="250"/>
      <c r="H562" s="232">
        <f>SUM('Film Exhibition'!$K562:$M562)</f>
        <v>0</v>
      </c>
      <c r="I562" s="233">
        <f t="shared" si="7"/>
        <v>0</v>
      </c>
      <c r="J562" s="84"/>
      <c r="K562" s="255" t="s">
        <v>860</v>
      </c>
      <c r="L562" s="256" t="s">
        <v>860</v>
      </c>
      <c r="M562" s="256" t="s">
        <v>860</v>
      </c>
      <c r="N562" s="58"/>
      <c r="O562" s="58"/>
      <c r="P562" s="58"/>
      <c r="Q562" s="58"/>
      <c r="R562" s="58"/>
      <c r="S562" s="58"/>
      <c r="T562" s="58"/>
      <c r="U562" s="58"/>
      <c r="V562" s="58"/>
      <c r="W562" s="58"/>
      <c r="X562" s="58"/>
      <c r="Y562" s="58"/>
      <c r="Z562" s="58"/>
    </row>
    <row r="563" spans="1:26" ht="15.75" customHeight="1" x14ac:dyDescent="0.2">
      <c r="A563" s="23"/>
      <c r="B563" s="23"/>
      <c r="C563" s="23"/>
      <c r="D563" s="58"/>
      <c r="E563" s="66"/>
      <c r="F563" s="250"/>
      <c r="G563" s="250"/>
      <c r="H563" s="232">
        <f>SUM('Film Exhibition'!$K563:$M563)</f>
        <v>0</v>
      </c>
      <c r="I563" s="233">
        <f t="shared" si="7"/>
        <v>0</v>
      </c>
      <c r="J563" s="84"/>
      <c r="K563" s="255" t="s">
        <v>860</v>
      </c>
      <c r="L563" s="256" t="s">
        <v>860</v>
      </c>
      <c r="M563" s="256" t="s">
        <v>860</v>
      </c>
      <c r="N563" s="58"/>
      <c r="O563" s="58"/>
      <c r="P563" s="58"/>
      <c r="Q563" s="58"/>
      <c r="R563" s="58"/>
      <c r="S563" s="58"/>
      <c r="T563" s="58"/>
      <c r="U563" s="58"/>
      <c r="V563" s="58"/>
      <c r="W563" s="58"/>
      <c r="X563" s="58"/>
      <c r="Y563" s="58"/>
      <c r="Z563" s="58"/>
    </row>
    <row r="564" spans="1:26" ht="15.75" customHeight="1" x14ac:dyDescent="0.2">
      <c r="A564" s="23"/>
      <c r="B564" s="23"/>
      <c r="C564" s="23"/>
      <c r="D564" s="58"/>
      <c r="E564" s="66"/>
      <c r="F564" s="250"/>
      <c r="G564" s="250"/>
      <c r="H564" s="232">
        <f>SUM('Film Exhibition'!$K564:$M564)</f>
        <v>0</v>
      </c>
      <c r="I564" s="233">
        <f t="shared" si="7"/>
        <v>0</v>
      </c>
      <c r="J564" s="84"/>
      <c r="K564" s="255" t="s">
        <v>860</v>
      </c>
      <c r="L564" s="256" t="s">
        <v>860</v>
      </c>
      <c r="M564" s="256" t="s">
        <v>860</v>
      </c>
      <c r="N564" s="58"/>
      <c r="O564" s="58"/>
      <c r="P564" s="58"/>
      <c r="Q564" s="58"/>
      <c r="R564" s="58"/>
      <c r="S564" s="58"/>
      <c r="T564" s="58"/>
      <c r="U564" s="58"/>
      <c r="V564" s="58"/>
      <c r="W564" s="58"/>
      <c r="X564" s="58"/>
      <c r="Y564" s="58"/>
      <c r="Z564" s="58"/>
    </row>
    <row r="565" spans="1:26" ht="15.75" customHeight="1" x14ac:dyDescent="0.2">
      <c r="A565" s="23"/>
      <c r="B565" s="23"/>
      <c r="C565" s="23"/>
      <c r="D565" s="58"/>
      <c r="E565" s="66"/>
      <c r="F565" s="250"/>
      <c r="G565" s="250"/>
      <c r="H565" s="232">
        <f>SUM('Film Exhibition'!$K565:$M565)</f>
        <v>0</v>
      </c>
      <c r="I565" s="233">
        <f t="shared" si="7"/>
        <v>0</v>
      </c>
      <c r="J565" s="84"/>
      <c r="K565" s="255" t="s">
        <v>860</v>
      </c>
      <c r="L565" s="256" t="s">
        <v>860</v>
      </c>
      <c r="M565" s="256" t="s">
        <v>860</v>
      </c>
      <c r="N565" s="58"/>
      <c r="O565" s="58"/>
      <c r="P565" s="58"/>
      <c r="Q565" s="58"/>
      <c r="R565" s="58"/>
      <c r="S565" s="58"/>
      <c r="T565" s="58"/>
      <c r="U565" s="58"/>
      <c r="V565" s="58"/>
      <c r="W565" s="58"/>
      <c r="X565" s="58"/>
      <c r="Y565" s="58"/>
      <c r="Z565" s="58"/>
    </row>
    <row r="566" spans="1:26" ht="15.75" customHeight="1" x14ac:dyDescent="0.2">
      <c r="A566" s="23"/>
      <c r="B566" s="23"/>
      <c r="C566" s="23"/>
      <c r="D566" s="58"/>
      <c r="E566" s="66"/>
      <c r="F566" s="250"/>
      <c r="G566" s="250"/>
      <c r="H566" s="232">
        <f>SUM('Film Exhibition'!$K566:$M566)</f>
        <v>0</v>
      </c>
      <c r="I566" s="233">
        <f t="shared" si="7"/>
        <v>0</v>
      </c>
      <c r="J566" s="84"/>
      <c r="K566" s="255" t="s">
        <v>860</v>
      </c>
      <c r="L566" s="256" t="s">
        <v>860</v>
      </c>
      <c r="M566" s="256" t="s">
        <v>860</v>
      </c>
      <c r="N566" s="58"/>
      <c r="O566" s="58"/>
      <c r="P566" s="58"/>
      <c r="Q566" s="58"/>
      <c r="R566" s="58"/>
      <c r="S566" s="58"/>
      <c r="T566" s="58"/>
      <c r="U566" s="58"/>
      <c r="V566" s="58"/>
      <c r="W566" s="58"/>
      <c r="X566" s="58"/>
      <c r="Y566" s="58"/>
      <c r="Z566" s="58"/>
    </row>
    <row r="567" spans="1:26" ht="15.75" customHeight="1" x14ac:dyDescent="0.2">
      <c r="A567" s="23"/>
      <c r="B567" s="23"/>
      <c r="C567" s="23"/>
      <c r="D567" s="58"/>
      <c r="E567" s="66"/>
      <c r="F567" s="250"/>
      <c r="G567" s="250"/>
      <c r="H567" s="232">
        <f>SUM('Film Exhibition'!$K567:$M567)</f>
        <v>0</v>
      </c>
      <c r="I567" s="233">
        <f t="shared" si="7"/>
        <v>0</v>
      </c>
      <c r="J567" s="84"/>
      <c r="K567" s="255" t="s">
        <v>860</v>
      </c>
      <c r="L567" s="256" t="s">
        <v>860</v>
      </c>
      <c r="M567" s="256" t="s">
        <v>860</v>
      </c>
      <c r="N567" s="58"/>
      <c r="O567" s="58"/>
      <c r="P567" s="58"/>
      <c r="Q567" s="58"/>
      <c r="R567" s="58"/>
      <c r="S567" s="58"/>
      <c r="T567" s="58"/>
      <c r="U567" s="58"/>
      <c r="V567" s="58"/>
      <c r="W567" s="58"/>
      <c r="X567" s="58"/>
      <c r="Y567" s="58"/>
      <c r="Z567" s="58"/>
    </row>
    <row r="568" spans="1:26" ht="15.75" customHeight="1" x14ac:dyDescent="0.2">
      <c r="A568" s="23"/>
      <c r="B568" s="23"/>
      <c r="C568" s="23"/>
      <c r="D568" s="58"/>
      <c r="E568" s="66"/>
      <c r="F568" s="250"/>
      <c r="G568" s="250"/>
      <c r="H568" s="232">
        <f>SUM('Film Exhibition'!$K568:$M568)</f>
        <v>0</v>
      </c>
      <c r="I568" s="233">
        <f t="shared" si="7"/>
        <v>0</v>
      </c>
      <c r="J568" s="84"/>
      <c r="K568" s="255" t="s">
        <v>860</v>
      </c>
      <c r="L568" s="256" t="s">
        <v>860</v>
      </c>
      <c r="M568" s="256" t="s">
        <v>860</v>
      </c>
      <c r="N568" s="58"/>
      <c r="O568" s="58"/>
      <c r="P568" s="58"/>
      <c r="Q568" s="58"/>
      <c r="R568" s="58"/>
      <c r="S568" s="58"/>
      <c r="T568" s="58"/>
      <c r="U568" s="58"/>
      <c r="V568" s="58"/>
      <c r="W568" s="58"/>
      <c r="X568" s="58"/>
      <c r="Y568" s="58"/>
      <c r="Z568" s="58"/>
    </row>
    <row r="569" spans="1:26" ht="15.75" customHeight="1" x14ac:dyDescent="0.2">
      <c r="A569" s="23"/>
      <c r="B569" s="23"/>
      <c r="C569" s="23"/>
      <c r="D569" s="58"/>
      <c r="E569" s="66"/>
      <c r="F569" s="250"/>
      <c r="G569" s="250"/>
      <c r="H569" s="232">
        <f>SUM('Film Exhibition'!$K569:$M569)</f>
        <v>0</v>
      </c>
      <c r="I569" s="233">
        <f t="shared" ref="I569:I823" si="8">117*J569%</f>
        <v>0</v>
      </c>
      <c r="J569" s="84"/>
      <c r="K569" s="255" t="s">
        <v>860</v>
      </c>
      <c r="L569" s="256" t="s">
        <v>860</v>
      </c>
      <c r="M569" s="256" t="s">
        <v>860</v>
      </c>
      <c r="N569" s="58"/>
      <c r="O569" s="58"/>
      <c r="P569" s="58"/>
      <c r="Q569" s="58"/>
      <c r="R569" s="58"/>
      <c r="S569" s="58"/>
      <c r="T569" s="58"/>
      <c r="U569" s="58"/>
      <c r="V569" s="58"/>
      <c r="W569" s="58"/>
      <c r="X569" s="58"/>
      <c r="Y569" s="58"/>
      <c r="Z569" s="58"/>
    </row>
    <row r="570" spans="1:26" ht="15.75" customHeight="1" x14ac:dyDescent="0.2">
      <c r="A570" s="23"/>
      <c r="B570" s="23"/>
      <c r="C570" s="23"/>
      <c r="D570" s="58"/>
      <c r="E570" s="66"/>
      <c r="F570" s="250"/>
      <c r="G570" s="250"/>
      <c r="H570" s="232">
        <f>SUM('Film Exhibition'!$K570:$M570)</f>
        <v>0</v>
      </c>
      <c r="I570" s="233">
        <f t="shared" si="8"/>
        <v>0</v>
      </c>
      <c r="J570" s="84"/>
      <c r="K570" s="255" t="s">
        <v>860</v>
      </c>
      <c r="L570" s="256" t="s">
        <v>860</v>
      </c>
      <c r="M570" s="256" t="s">
        <v>860</v>
      </c>
      <c r="N570" s="58"/>
      <c r="O570" s="58"/>
      <c r="P570" s="58"/>
      <c r="Q570" s="58"/>
      <c r="R570" s="58"/>
      <c r="S570" s="58"/>
      <c r="T570" s="58"/>
      <c r="U570" s="58"/>
      <c r="V570" s="58"/>
      <c r="W570" s="58"/>
      <c r="X570" s="58"/>
      <c r="Y570" s="58"/>
      <c r="Z570" s="58"/>
    </row>
    <row r="571" spans="1:26" ht="15.75" customHeight="1" x14ac:dyDescent="0.2">
      <c r="A571" s="23"/>
      <c r="B571" s="23"/>
      <c r="C571" s="23"/>
      <c r="D571" s="58"/>
      <c r="E571" s="66"/>
      <c r="F571" s="250"/>
      <c r="G571" s="250"/>
      <c r="H571" s="232">
        <f>SUM('Film Exhibition'!$K571:$M571)</f>
        <v>0</v>
      </c>
      <c r="I571" s="233">
        <f t="shared" si="8"/>
        <v>0</v>
      </c>
      <c r="J571" s="84"/>
      <c r="K571" s="255" t="s">
        <v>860</v>
      </c>
      <c r="L571" s="256" t="s">
        <v>860</v>
      </c>
      <c r="M571" s="256" t="s">
        <v>860</v>
      </c>
      <c r="N571" s="58"/>
      <c r="O571" s="58"/>
      <c r="P571" s="58"/>
      <c r="Q571" s="58"/>
      <c r="R571" s="58"/>
      <c r="S571" s="58"/>
      <c r="T571" s="58"/>
      <c r="U571" s="58"/>
      <c r="V571" s="58"/>
      <c r="W571" s="58"/>
      <c r="X571" s="58"/>
      <c r="Y571" s="58"/>
      <c r="Z571" s="58"/>
    </row>
    <row r="572" spans="1:26" ht="15.75" customHeight="1" x14ac:dyDescent="0.2">
      <c r="A572" s="23"/>
      <c r="B572" s="23"/>
      <c r="C572" s="23"/>
      <c r="D572" s="58"/>
      <c r="E572" s="66"/>
      <c r="F572" s="250"/>
      <c r="G572" s="250"/>
      <c r="H572" s="232">
        <f>SUM('Film Exhibition'!$K572:$M572)</f>
        <v>0</v>
      </c>
      <c r="I572" s="233">
        <f t="shared" si="8"/>
        <v>0</v>
      </c>
      <c r="J572" s="84"/>
      <c r="K572" s="255" t="s">
        <v>860</v>
      </c>
      <c r="L572" s="256" t="s">
        <v>860</v>
      </c>
      <c r="M572" s="256" t="s">
        <v>860</v>
      </c>
      <c r="N572" s="58"/>
      <c r="O572" s="58"/>
      <c r="P572" s="58"/>
      <c r="Q572" s="58"/>
      <c r="R572" s="58"/>
      <c r="S572" s="58"/>
      <c r="T572" s="58"/>
      <c r="U572" s="58"/>
      <c r="V572" s="58"/>
      <c r="W572" s="58"/>
      <c r="X572" s="58"/>
      <c r="Y572" s="58"/>
      <c r="Z572" s="58"/>
    </row>
    <row r="573" spans="1:26" ht="15.75" customHeight="1" x14ac:dyDescent="0.2">
      <c r="A573" s="23"/>
      <c r="B573" s="23"/>
      <c r="C573" s="23"/>
      <c r="D573" s="58"/>
      <c r="E573" s="66"/>
      <c r="F573" s="250"/>
      <c r="G573" s="250"/>
      <c r="H573" s="232">
        <f>SUM('Film Exhibition'!$K573:$M573)</f>
        <v>0</v>
      </c>
      <c r="I573" s="233">
        <f t="shared" si="8"/>
        <v>0</v>
      </c>
      <c r="J573" s="84"/>
      <c r="K573" s="255" t="s">
        <v>860</v>
      </c>
      <c r="L573" s="256" t="s">
        <v>860</v>
      </c>
      <c r="M573" s="256" t="s">
        <v>860</v>
      </c>
      <c r="N573" s="58"/>
      <c r="O573" s="58"/>
      <c r="P573" s="58"/>
      <c r="Q573" s="58"/>
      <c r="R573" s="58"/>
      <c r="S573" s="58"/>
      <c r="T573" s="58"/>
      <c r="U573" s="58"/>
      <c r="V573" s="58"/>
      <c r="W573" s="58"/>
      <c r="X573" s="58"/>
      <c r="Y573" s="58"/>
      <c r="Z573" s="58"/>
    </row>
    <row r="574" spans="1:26" ht="15.75" customHeight="1" x14ac:dyDescent="0.2">
      <c r="A574" s="23"/>
      <c r="B574" s="23"/>
      <c r="C574" s="23"/>
      <c r="D574" s="58"/>
      <c r="E574" s="66"/>
      <c r="F574" s="250"/>
      <c r="G574" s="250"/>
      <c r="H574" s="232">
        <f>SUM('Film Exhibition'!$K574:$M574)</f>
        <v>0</v>
      </c>
      <c r="I574" s="233">
        <f t="shared" si="8"/>
        <v>0</v>
      </c>
      <c r="J574" s="84"/>
      <c r="K574" s="255" t="s">
        <v>860</v>
      </c>
      <c r="L574" s="256" t="s">
        <v>860</v>
      </c>
      <c r="M574" s="256" t="s">
        <v>860</v>
      </c>
      <c r="N574" s="58"/>
      <c r="O574" s="58"/>
      <c r="P574" s="58"/>
      <c r="Q574" s="58"/>
      <c r="R574" s="58"/>
      <c r="S574" s="58"/>
      <c r="T574" s="58"/>
      <c r="U574" s="58"/>
      <c r="V574" s="58"/>
      <c r="W574" s="58"/>
      <c r="X574" s="58"/>
      <c r="Y574" s="58"/>
      <c r="Z574" s="58"/>
    </row>
    <row r="575" spans="1:26" ht="15.75" customHeight="1" x14ac:dyDescent="0.2">
      <c r="A575" s="23"/>
      <c r="B575" s="23"/>
      <c r="C575" s="23"/>
      <c r="D575" s="58"/>
      <c r="E575" s="66"/>
      <c r="F575" s="250"/>
      <c r="G575" s="250"/>
      <c r="H575" s="232">
        <f>SUM('Film Exhibition'!$K575:$M575)</f>
        <v>0</v>
      </c>
      <c r="I575" s="233">
        <f t="shared" si="8"/>
        <v>0</v>
      </c>
      <c r="J575" s="84"/>
      <c r="K575" s="255" t="s">
        <v>860</v>
      </c>
      <c r="L575" s="256" t="s">
        <v>860</v>
      </c>
      <c r="M575" s="256" t="s">
        <v>860</v>
      </c>
      <c r="N575" s="58"/>
      <c r="O575" s="58"/>
      <c r="P575" s="58"/>
      <c r="Q575" s="58"/>
      <c r="R575" s="58"/>
      <c r="S575" s="58"/>
      <c r="T575" s="58"/>
      <c r="U575" s="58"/>
      <c r="V575" s="58"/>
      <c r="W575" s="58"/>
      <c r="X575" s="58"/>
      <c r="Y575" s="58"/>
      <c r="Z575" s="58"/>
    </row>
    <row r="576" spans="1:26" ht="15.75" customHeight="1" x14ac:dyDescent="0.2">
      <c r="A576" s="23"/>
      <c r="B576" s="23"/>
      <c r="C576" s="23"/>
      <c r="D576" s="58"/>
      <c r="E576" s="66"/>
      <c r="F576" s="250"/>
      <c r="G576" s="250"/>
      <c r="H576" s="232">
        <f>SUM('Film Exhibition'!$K576:$M576)</f>
        <v>0</v>
      </c>
      <c r="I576" s="233">
        <f t="shared" si="8"/>
        <v>0</v>
      </c>
      <c r="J576" s="84"/>
      <c r="K576" s="255" t="s">
        <v>860</v>
      </c>
      <c r="L576" s="256" t="s">
        <v>860</v>
      </c>
      <c r="M576" s="256" t="s">
        <v>860</v>
      </c>
      <c r="N576" s="58"/>
      <c r="O576" s="58"/>
      <c r="P576" s="58"/>
      <c r="Q576" s="58"/>
      <c r="R576" s="58"/>
      <c r="S576" s="58"/>
      <c r="T576" s="58"/>
      <c r="U576" s="58"/>
      <c r="V576" s="58"/>
      <c r="W576" s="58"/>
      <c r="X576" s="58"/>
      <c r="Y576" s="58"/>
      <c r="Z576" s="58"/>
    </row>
    <row r="577" spans="1:26" ht="15.75" customHeight="1" x14ac:dyDescent="0.2">
      <c r="A577" s="23"/>
      <c r="B577" s="23"/>
      <c r="C577" s="23"/>
      <c r="D577" s="58"/>
      <c r="E577" s="66"/>
      <c r="F577" s="250"/>
      <c r="G577" s="250"/>
      <c r="H577" s="232">
        <f>SUM('Film Exhibition'!$K577:$M577)</f>
        <v>0</v>
      </c>
      <c r="I577" s="233">
        <f t="shared" si="8"/>
        <v>0</v>
      </c>
      <c r="J577" s="84"/>
      <c r="K577" s="255" t="s">
        <v>860</v>
      </c>
      <c r="L577" s="256" t="s">
        <v>860</v>
      </c>
      <c r="M577" s="256" t="s">
        <v>860</v>
      </c>
      <c r="N577" s="58"/>
      <c r="O577" s="58"/>
      <c r="P577" s="58"/>
      <c r="Q577" s="58"/>
      <c r="R577" s="58"/>
      <c r="S577" s="58"/>
      <c r="T577" s="58"/>
      <c r="U577" s="58"/>
      <c r="V577" s="58"/>
      <c r="W577" s="58"/>
      <c r="X577" s="58"/>
      <c r="Y577" s="58"/>
      <c r="Z577" s="58"/>
    </row>
    <row r="578" spans="1:26" ht="15.75" customHeight="1" x14ac:dyDescent="0.2">
      <c r="A578" s="23"/>
      <c r="B578" s="23"/>
      <c r="C578" s="23"/>
      <c r="D578" s="58"/>
      <c r="E578" s="66"/>
      <c r="F578" s="250"/>
      <c r="G578" s="250"/>
      <c r="H578" s="232">
        <f>SUM('Film Exhibition'!$K578:$M578)</f>
        <v>0</v>
      </c>
      <c r="I578" s="233">
        <f t="shared" si="8"/>
        <v>0</v>
      </c>
      <c r="J578" s="84"/>
      <c r="K578" s="255" t="s">
        <v>860</v>
      </c>
      <c r="L578" s="256" t="s">
        <v>860</v>
      </c>
      <c r="M578" s="256" t="s">
        <v>860</v>
      </c>
      <c r="N578" s="58"/>
      <c r="O578" s="58"/>
      <c r="P578" s="58"/>
      <c r="Q578" s="58"/>
      <c r="R578" s="58"/>
      <c r="S578" s="58"/>
      <c r="T578" s="58"/>
      <c r="U578" s="58"/>
      <c r="V578" s="58"/>
      <c r="W578" s="58"/>
      <c r="X578" s="58"/>
      <c r="Y578" s="58"/>
      <c r="Z578" s="58"/>
    </row>
    <row r="579" spans="1:26" ht="15.75" customHeight="1" x14ac:dyDescent="0.2">
      <c r="A579" s="23"/>
      <c r="B579" s="23"/>
      <c r="C579" s="23"/>
      <c r="D579" s="58"/>
      <c r="E579" s="66"/>
      <c r="F579" s="250"/>
      <c r="G579" s="250"/>
      <c r="H579" s="232">
        <f>SUM('Film Exhibition'!$K579:$M579)</f>
        <v>0</v>
      </c>
      <c r="I579" s="233">
        <f t="shared" si="8"/>
        <v>0</v>
      </c>
      <c r="J579" s="84"/>
      <c r="K579" s="255" t="s">
        <v>860</v>
      </c>
      <c r="L579" s="256" t="s">
        <v>860</v>
      </c>
      <c r="M579" s="256" t="s">
        <v>860</v>
      </c>
      <c r="N579" s="58"/>
      <c r="O579" s="58"/>
      <c r="P579" s="58"/>
      <c r="Q579" s="58"/>
      <c r="R579" s="58"/>
      <c r="S579" s="58"/>
      <c r="T579" s="58"/>
      <c r="U579" s="58"/>
      <c r="V579" s="58"/>
      <c r="W579" s="58"/>
      <c r="X579" s="58"/>
      <c r="Y579" s="58"/>
      <c r="Z579" s="58"/>
    </row>
    <row r="580" spans="1:26" ht="15.75" customHeight="1" x14ac:dyDescent="0.2">
      <c r="A580" s="23"/>
      <c r="B580" s="23"/>
      <c r="C580" s="23"/>
      <c r="D580" s="58"/>
      <c r="E580" s="66"/>
      <c r="F580" s="250"/>
      <c r="G580" s="250"/>
      <c r="H580" s="232">
        <f>SUM('Film Exhibition'!$K580:$M580)</f>
        <v>0</v>
      </c>
      <c r="I580" s="233">
        <f t="shared" si="8"/>
        <v>0</v>
      </c>
      <c r="J580" s="84"/>
      <c r="K580" s="255" t="s">
        <v>860</v>
      </c>
      <c r="L580" s="256" t="s">
        <v>860</v>
      </c>
      <c r="M580" s="256" t="s">
        <v>860</v>
      </c>
      <c r="N580" s="58"/>
      <c r="O580" s="58"/>
      <c r="P580" s="58"/>
      <c r="Q580" s="58"/>
      <c r="R580" s="58"/>
      <c r="S580" s="58"/>
      <c r="T580" s="58"/>
      <c r="U580" s="58"/>
      <c r="V580" s="58"/>
      <c r="W580" s="58"/>
      <c r="X580" s="58"/>
      <c r="Y580" s="58"/>
      <c r="Z580" s="58"/>
    </row>
    <row r="581" spans="1:26" ht="15.75" customHeight="1" x14ac:dyDescent="0.2">
      <c r="A581" s="23"/>
      <c r="B581" s="23"/>
      <c r="C581" s="23"/>
      <c r="D581" s="58"/>
      <c r="E581" s="66"/>
      <c r="F581" s="250"/>
      <c r="G581" s="250"/>
      <c r="H581" s="232">
        <f>SUM('Film Exhibition'!$K581:$M581)</f>
        <v>0</v>
      </c>
      <c r="I581" s="233">
        <f t="shared" si="8"/>
        <v>0</v>
      </c>
      <c r="J581" s="84"/>
      <c r="K581" s="255" t="s">
        <v>860</v>
      </c>
      <c r="L581" s="256" t="s">
        <v>860</v>
      </c>
      <c r="M581" s="256" t="s">
        <v>860</v>
      </c>
      <c r="N581" s="58"/>
      <c r="O581" s="58"/>
      <c r="P581" s="58"/>
      <c r="Q581" s="58"/>
      <c r="R581" s="58"/>
      <c r="S581" s="58"/>
      <c r="T581" s="58"/>
      <c r="U581" s="58"/>
      <c r="V581" s="58"/>
      <c r="W581" s="58"/>
      <c r="X581" s="58"/>
      <c r="Y581" s="58"/>
      <c r="Z581" s="58"/>
    </row>
    <row r="582" spans="1:26" ht="15.75" customHeight="1" x14ac:dyDescent="0.2">
      <c r="A582" s="23"/>
      <c r="B582" s="23"/>
      <c r="C582" s="23"/>
      <c r="D582" s="58"/>
      <c r="E582" s="66"/>
      <c r="F582" s="250"/>
      <c r="G582" s="250"/>
      <c r="H582" s="232">
        <f>SUM('Film Exhibition'!$K582:$M582)</f>
        <v>0</v>
      </c>
      <c r="I582" s="233">
        <f t="shared" si="8"/>
        <v>0</v>
      </c>
      <c r="J582" s="84"/>
      <c r="K582" s="255" t="s">
        <v>860</v>
      </c>
      <c r="L582" s="256" t="s">
        <v>860</v>
      </c>
      <c r="M582" s="256" t="s">
        <v>860</v>
      </c>
      <c r="N582" s="58"/>
      <c r="O582" s="58"/>
      <c r="P582" s="58"/>
      <c r="Q582" s="58"/>
      <c r="R582" s="58"/>
      <c r="S582" s="58"/>
      <c r="T582" s="58"/>
      <c r="U582" s="58"/>
      <c r="V582" s="58"/>
      <c r="W582" s="58"/>
      <c r="X582" s="58"/>
      <c r="Y582" s="58"/>
      <c r="Z582" s="58"/>
    </row>
    <row r="583" spans="1:26" ht="15.75" customHeight="1" x14ac:dyDescent="0.2">
      <c r="A583" s="23"/>
      <c r="B583" s="23"/>
      <c r="C583" s="23"/>
      <c r="D583" s="58"/>
      <c r="E583" s="66"/>
      <c r="F583" s="250"/>
      <c r="G583" s="250"/>
      <c r="H583" s="232">
        <f>SUM('Film Exhibition'!$K583:$M583)</f>
        <v>0</v>
      </c>
      <c r="I583" s="233">
        <f t="shared" si="8"/>
        <v>0</v>
      </c>
      <c r="J583" s="84"/>
      <c r="K583" s="255" t="s">
        <v>860</v>
      </c>
      <c r="L583" s="256" t="s">
        <v>860</v>
      </c>
      <c r="M583" s="256" t="s">
        <v>860</v>
      </c>
      <c r="N583" s="58"/>
      <c r="O583" s="58"/>
      <c r="P583" s="58"/>
      <c r="Q583" s="58"/>
      <c r="R583" s="58"/>
      <c r="S583" s="58"/>
      <c r="T583" s="58"/>
      <c r="U583" s="58"/>
      <c r="V583" s="58"/>
      <c r="W583" s="58"/>
      <c r="X583" s="58"/>
      <c r="Y583" s="58"/>
      <c r="Z583" s="58"/>
    </row>
    <row r="584" spans="1:26" ht="15.75" customHeight="1" x14ac:dyDescent="0.2">
      <c r="A584" s="23"/>
      <c r="B584" s="23"/>
      <c r="C584" s="23"/>
      <c r="D584" s="58"/>
      <c r="E584" s="66"/>
      <c r="F584" s="250"/>
      <c r="G584" s="250"/>
      <c r="H584" s="232">
        <f>SUM('Film Exhibition'!$K584:$M584)</f>
        <v>0</v>
      </c>
      <c r="I584" s="233">
        <f t="shared" si="8"/>
        <v>0</v>
      </c>
      <c r="J584" s="84"/>
      <c r="K584" s="255" t="s">
        <v>860</v>
      </c>
      <c r="L584" s="256" t="s">
        <v>860</v>
      </c>
      <c r="M584" s="256" t="s">
        <v>860</v>
      </c>
      <c r="N584" s="58"/>
      <c r="O584" s="58"/>
      <c r="P584" s="58"/>
      <c r="Q584" s="58"/>
      <c r="R584" s="58"/>
      <c r="S584" s="58"/>
      <c r="T584" s="58"/>
      <c r="U584" s="58"/>
      <c r="V584" s="58"/>
      <c r="W584" s="58"/>
      <c r="X584" s="58"/>
      <c r="Y584" s="58"/>
      <c r="Z584" s="58"/>
    </row>
    <row r="585" spans="1:26" ht="15.75" customHeight="1" x14ac:dyDescent="0.2">
      <c r="A585" s="23"/>
      <c r="B585" s="23"/>
      <c r="C585" s="23"/>
      <c r="D585" s="58"/>
      <c r="E585" s="66"/>
      <c r="F585" s="250"/>
      <c r="G585" s="250"/>
      <c r="H585" s="232">
        <f>SUM('Film Exhibition'!$K585:$M585)</f>
        <v>0</v>
      </c>
      <c r="I585" s="233">
        <f t="shared" si="8"/>
        <v>0</v>
      </c>
      <c r="J585" s="84"/>
      <c r="K585" s="255" t="s">
        <v>860</v>
      </c>
      <c r="L585" s="256" t="s">
        <v>860</v>
      </c>
      <c r="M585" s="256" t="s">
        <v>860</v>
      </c>
      <c r="N585" s="58"/>
      <c r="O585" s="58"/>
      <c r="P585" s="58"/>
      <c r="Q585" s="58"/>
      <c r="R585" s="58"/>
      <c r="S585" s="58"/>
      <c r="T585" s="58"/>
      <c r="U585" s="58"/>
      <c r="V585" s="58"/>
      <c r="W585" s="58"/>
      <c r="X585" s="58"/>
      <c r="Y585" s="58"/>
      <c r="Z585" s="58"/>
    </row>
    <row r="586" spans="1:26" ht="15.75" customHeight="1" x14ac:dyDescent="0.2">
      <c r="A586" s="23"/>
      <c r="B586" s="23"/>
      <c r="C586" s="23"/>
      <c r="D586" s="58"/>
      <c r="E586" s="66"/>
      <c r="F586" s="250"/>
      <c r="G586" s="250"/>
      <c r="H586" s="232">
        <f>SUM('Film Exhibition'!$K586:$M586)</f>
        <v>0</v>
      </c>
      <c r="I586" s="233">
        <f t="shared" si="8"/>
        <v>0</v>
      </c>
      <c r="J586" s="84"/>
      <c r="K586" s="255" t="s">
        <v>860</v>
      </c>
      <c r="L586" s="256" t="s">
        <v>860</v>
      </c>
      <c r="M586" s="256" t="s">
        <v>860</v>
      </c>
      <c r="N586" s="58"/>
      <c r="O586" s="58"/>
      <c r="P586" s="58"/>
      <c r="Q586" s="58"/>
      <c r="R586" s="58"/>
      <c r="S586" s="58"/>
      <c r="T586" s="58"/>
      <c r="U586" s="58"/>
      <c r="V586" s="58"/>
      <c r="W586" s="58"/>
      <c r="X586" s="58"/>
      <c r="Y586" s="58"/>
      <c r="Z586" s="58"/>
    </row>
    <row r="587" spans="1:26" ht="15.75" customHeight="1" x14ac:dyDescent="0.2">
      <c r="A587" s="23"/>
      <c r="B587" s="23"/>
      <c r="C587" s="23"/>
      <c r="D587" s="58"/>
      <c r="E587" s="66"/>
      <c r="F587" s="250"/>
      <c r="G587" s="250"/>
      <c r="H587" s="232">
        <f>SUM('Film Exhibition'!$K587:$M587)</f>
        <v>0</v>
      </c>
      <c r="I587" s="233">
        <f t="shared" si="8"/>
        <v>0</v>
      </c>
      <c r="J587" s="84"/>
      <c r="K587" s="255" t="s">
        <v>860</v>
      </c>
      <c r="L587" s="256" t="s">
        <v>860</v>
      </c>
      <c r="M587" s="256" t="s">
        <v>860</v>
      </c>
      <c r="N587" s="58"/>
      <c r="O587" s="58"/>
      <c r="P587" s="58"/>
      <c r="Q587" s="58"/>
      <c r="R587" s="58"/>
      <c r="S587" s="58"/>
      <c r="T587" s="58"/>
      <c r="U587" s="58"/>
      <c r="V587" s="58"/>
      <c r="W587" s="58"/>
      <c r="X587" s="58"/>
      <c r="Y587" s="58"/>
      <c r="Z587" s="58"/>
    </row>
    <row r="588" spans="1:26" ht="15.75" customHeight="1" x14ac:dyDescent="0.2">
      <c r="A588" s="23"/>
      <c r="B588" s="23"/>
      <c r="C588" s="23"/>
      <c r="D588" s="58"/>
      <c r="E588" s="66"/>
      <c r="F588" s="250"/>
      <c r="G588" s="250"/>
      <c r="H588" s="232">
        <f>SUM('Film Exhibition'!$K588:$M588)</f>
        <v>0</v>
      </c>
      <c r="I588" s="233">
        <f t="shared" si="8"/>
        <v>0</v>
      </c>
      <c r="J588" s="84"/>
      <c r="K588" s="255" t="s">
        <v>860</v>
      </c>
      <c r="L588" s="256" t="s">
        <v>860</v>
      </c>
      <c r="M588" s="256" t="s">
        <v>860</v>
      </c>
      <c r="N588" s="58"/>
      <c r="O588" s="58"/>
      <c r="P588" s="58"/>
      <c r="Q588" s="58"/>
      <c r="R588" s="58"/>
      <c r="S588" s="58"/>
      <c r="T588" s="58"/>
      <c r="U588" s="58"/>
      <c r="V588" s="58"/>
      <c r="W588" s="58"/>
      <c r="X588" s="58"/>
      <c r="Y588" s="58"/>
      <c r="Z588" s="58"/>
    </row>
    <row r="589" spans="1:26" ht="15.75" customHeight="1" x14ac:dyDescent="0.2">
      <c r="A589" s="23"/>
      <c r="B589" s="23"/>
      <c r="C589" s="23"/>
      <c r="D589" s="58"/>
      <c r="E589" s="66"/>
      <c r="F589" s="250"/>
      <c r="G589" s="250"/>
      <c r="H589" s="232">
        <f>SUM('Film Exhibition'!$K589:$M589)</f>
        <v>0</v>
      </c>
      <c r="I589" s="233">
        <f t="shared" si="8"/>
        <v>0</v>
      </c>
      <c r="J589" s="84"/>
      <c r="K589" s="255" t="s">
        <v>860</v>
      </c>
      <c r="L589" s="256" t="s">
        <v>860</v>
      </c>
      <c r="M589" s="256" t="s">
        <v>860</v>
      </c>
      <c r="N589" s="58"/>
      <c r="O589" s="58"/>
      <c r="P589" s="58"/>
      <c r="Q589" s="58"/>
      <c r="R589" s="58"/>
      <c r="S589" s="58"/>
      <c r="T589" s="58"/>
      <c r="U589" s="58"/>
      <c r="V589" s="58"/>
      <c r="W589" s="58"/>
      <c r="X589" s="58"/>
      <c r="Y589" s="58"/>
      <c r="Z589" s="58"/>
    </row>
    <row r="590" spans="1:26" ht="15.75" customHeight="1" x14ac:dyDescent="0.2">
      <c r="A590" s="23"/>
      <c r="B590" s="23"/>
      <c r="C590" s="23"/>
      <c r="D590" s="58"/>
      <c r="E590" s="66"/>
      <c r="F590" s="250"/>
      <c r="G590" s="250"/>
      <c r="H590" s="232">
        <f>SUM('Film Exhibition'!$K590:$M590)</f>
        <v>0</v>
      </c>
      <c r="I590" s="233">
        <f t="shared" si="8"/>
        <v>0</v>
      </c>
      <c r="J590" s="84"/>
      <c r="K590" s="255" t="s">
        <v>860</v>
      </c>
      <c r="L590" s="256" t="s">
        <v>860</v>
      </c>
      <c r="M590" s="256" t="s">
        <v>860</v>
      </c>
      <c r="N590" s="58"/>
      <c r="O590" s="58"/>
      <c r="P590" s="58"/>
      <c r="Q590" s="58"/>
      <c r="R590" s="58"/>
      <c r="S590" s="58"/>
      <c r="T590" s="58"/>
      <c r="U590" s="58"/>
      <c r="V590" s="58"/>
      <c r="W590" s="58"/>
      <c r="X590" s="58"/>
      <c r="Y590" s="58"/>
      <c r="Z590" s="58"/>
    </row>
    <row r="591" spans="1:26" ht="15.75" customHeight="1" x14ac:dyDescent="0.2">
      <c r="A591" s="23"/>
      <c r="B591" s="23"/>
      <c r="C591" s="23"/>
      <c r="D591" s="58"/>
      <c r="E591" s="66"/>
      <c r="F591" s="250"/>
      <c r="G591" s="250"/>
      <c r="H591" s="232">
        <f>SUM('Film Exhibition'!$K591:$M591)</f>
        <v>0</v>
      </c>
      <c r="I591" s="233">
        <f t="shared" si="8"/>
        <v>0</v>
      </c>
      <c r="J591" s="84"/>
      <c r="K591" s="255" t="s">
        <v>860</v>
      </c>
      <c r="L591" s="256" t="s">
        <v>860</v>
      </c>
      <c r="M591" s="256" t="s">
        <v>860</v>
      </c>
      <c r="N591" s="58"/>
      <c r="O591" s="58"/>
      <c r="P591" s="58"/>
      <c r="Q591" s="58"/>
      <c r="R591" s="58"/>
      <c r="S591" s="58"/>
      <c r="T591" s="58"/>
      <c r="U591" s="58"/>
      <c r="V591" s="58"/>
      <c r="W591" s="58"/>
      <c r="X591" s="58"/>
      <c r="Y591" s="58"/>
      <c r="Z591" s="58"/>
    </row>
    <row r="592" spans="1:26" ht="15.75" customHeight="1" x14ac:dyDescent="0.2">
      <c r="A592" s="23"/>
      <c r="B592" s="23"/>
      <c r="C592" s="23"/>
      <c r="D592" s="58"/>
      <c r="E592" s="66"/>
      <c r="F592" s="250"/>
      <c r="G592" s="250"/>
      <c r="H592" s="232">
        <f>SUM('Film Exhibition'!$K592:$M592)</f>
        <v>0</v>
      </c>
      <c r="I592" s="233">
        <f t="shared" si="8"/>
        <v>0</v>
      </c>
      <c r="J592" s="84"/>
      <c r="K592" s="255" t="s">
        <v>860</v>
      </c>
      <c r="L592" s="256" t="s">
        <v>860</v>
      </c>
      <c r="M592" s="256" t="s">
        <v>860</v>
      </c>
      <c r="N592" s="58"/>
      <c r="O592" s="58"/>
      <c r="P592" s="58"/>
      <c r="Q592" s="58"/>
      <c r="R592" s="58"/>
      <c r="S592" s="58"/>
      <c r="T592" s="58"/>
      <c r="U592" s="58"/>
      <c r="V592" s="58"/>
      <c r="W592" s="58"/>
      <c r="X592" s="58"/>
      <c r="Y592" s="58"/>
      <c r="Z592" s="58"/>
    </row>
    <row r="593" spans="1:26" ht="15.75" customHeight="1" x14ac:dyDescent="0.2">
      <c r="A593" s="23"/>
      <c r="B593" s="23"/>
      <c r="C593" s="23"/>
      <c r="D593" s="58"/>
      <c r="E593" s="66"/>
      <c r="F593" s="250"/>
      <c r="G593" s="250"/>
      <c r="H593" s="232">
        <f>SUM('Film Exhibition'!$K593:$M593)</f>
        <v>0</v>
      </c>
      <c r="I593" s="233">
        <f t="shared" si="8"/>
        <v>0</v>
      </c>
      <c r="J593" s="84"/>
      <c r="K593" s="255" t="s">
        <v>860</v>
      </c>
      <c r="L593" s="256" t="s">
        <v>860</v>
      </c>
      <c r="M593" s="256" t="s">
        <v>860</v>
      </c>
      <c r="N593" s="58"/>
      <c r="O593" s="58"/>
      <c r="P593" s="58"/>
      <c r="Q593" s="58"/>
      <c r="R593" s="58"/>
      <c r="S593" s="58"/>
      <c r="T593" s="58"/>
      <c r="U593" s="58"/>
      <c r="V593" s="58"/>
      <c r="W593" s="58"/>
      <c r="X593" s="58"/>
      <c r="Y593" s="58"/>
      <c r="Z593" s="58"/>
    </row>
    <row r="594" spans="1:26" ht="15.75" customHeight="1" x14ac:dyDescent="0.2">
      <c r="A594" s="23"/>
      <c r="B594" s="23"/>
      <c r="C594" s="23"/>
      <c r="D594" s="58"/>
      <c r="E594" s="66"/>
      <c r="F594" s="250"/>
      <c r="G594" s="250"/>
      <c r="H594" s="232">
        <f>SUM('Film Exhibition'!$K594:$M594)</f>
        <v>0</v>
      </c>
      <c r="I594" s="233">
        <f t="shared" si="8"/>
        <v>0</v>
      </c>
      <c r="J594" s="84"/>
      <c r="K594" s="255" t="s">
        <v>860</v>
      </c>
      <c r="L594" s="256" t="s">
        <v>860</v>
      </c>
      <c r="M594" s="256" t="s">
        <v>860</v>
      </c>
      <c r="N594" s="58"/>
      <c r="O594" s="58"/>
      <c r="P594" s="58"/>
      <c r="Q594" s="58"/>
      <c r="R594" s="58"/>
      <c r="S594" s="58"/>
      <c r="T594" s="58"/>
      <c r="U594" s="58"/>
      <c r="V594" s="58"/>
      <c r="W594" s="58"/>
      <c r="X594" s="58"/>
      <c r="Y594" s="58"/>
      <c r="Z594" s="58"/>
    </row>
    <row r="595" spans="1:26" ht="15.75" customHeight="1" x14ac:dyDescent="0.2">
      <c r="A595" s="23"/>
      <c r="B595" s="23"/>
      <c r="C595" s="23"/>
      <c r="D595" s="58"/>
      <c r="E595" s="66"/>
      <c r="F595" s="250"/>
      <c r="G595" s="250"/>
      <c r="H595" s="232">
        <f>SUM('Film Exhibition'!$K595:$M595)</f>
        <v>0</v>
      </c>
      <c r="I595" s="233">
        <f t="shared" si="8"/>
        <v>0</v>
      </c>
      <c r="J595" s="84"/>
      <c r="K595" s="255" t="s">
        <v>860</v>
      </c>
      <c r="L595" s="256" t="s">
        <v>860</v>
      </c>
      <c r="M595" s="256" t="s">
        <v>860</v>
      </c>
      <c r="N595" s="58"/>
      <c r="O595" s="58"/>
      <c r="P595" s="58"/>
      <c r="Q595" s="58"/>
      <c r="R595" s="58"/>
      <c r="S595" s="58"/>
      <c r="T595" s="58"/>
      <c r="U595" s="58"/>
      <c r="V595" s="58"/>
      <c r="W595" s="58"/>
      <c r="X595" s="58"/>
      <c r="Y595" s="58"/>
      <c r="Z595" s="58"/>
    </row>
    <row r="596" spans="1:26" ht="15.75" customHeight="1" x14ac:dyDescent="0.2">
      <c r="A596" s="23"/>
      <c r="B596" s="23"/>
      <c r="C596" s="23"/>
      <c r="D596" s="58"/>
      <c r="E596" s="66"/>
      <c r="F596" s="250"/>
      <c r="G596" s="250"/>
      <c r="H596" s="232">
        <f>SUM('Film Exhibition'!$K596:$M596)</f>
        <v>0</v>
      </c>
      <c r="I596" s="233">
        <f t="shared" si="8"/>
        <v>0</v>
      </c>
      <c r="J596" s="84"/>
      <c r="K596" s="255" t="s">
        <v>860</v>
      </c>
      <c r="L596" s="256" t="s">
        <v>860</v>
      </c>
      <c r="M596" s="256" t="s">
        <v>860</v>
      </c>
      <c r="N596" s="58"/>
      <c r="O596" s="58"/>
      <c r="P596" s="58"/>
      <c r="Q596" s="58"/>
      <c r="R596" s="58"/>
      <c r="S596" s="58"/>
      <c r="T596" s="58"/>
      <c r="U596" s="58"/>
      <c r="V596" s="58"/>
      <c r="W596" s="58"/>
      <c r="X596" s="58"/>
      <c r="Y596" s="58"/>
      <c r="Z596" s="58"/>
    </row>
    <row r="597" spans="1:26" ht="15.75" customHeight="1" x14ac:dyDescent="0.2">
      <c r="A597" s="23"/>
      <c r="B597" s="23"/>
      <c r="C597" s="23"/>
      <c r="D597" s="58"/>
      <c r="E597" s="66"/>
      <c r="F597" s="250"/>
      <c r="G597" s="250"/>
      <c r="H597" s="232">
        <f>SUM('Film Exhibition'!$K597:$M597)</f>
        <v>0</v>
      </c>
      <c r="I597" s="233">
        <f t="shared" si="8"/>
        <v>0</v>
      </c>
      <c r="J597" s="84"/>
      <c r="K597" s="255" t="s">
        <v>860</v>
      </c>
      <c r="L597" s="256" t="s">
        <v>860</v>
      </c>
      <c r="M597" s="256" t="s">
        <v>860</v>
      </c>
      <c r="N597" s="58"/>
      <c r="O597" s="58"/>
      <c r="P597" s="58"/>
      <c r="Q597" s="58"/>
      <c r="R597" s="58"/>
      <c r="S597" s="58"/>
      <c r="T597" s="58"/>
      <c r="U597" s="58"/>
      <c r="V597" s="58"/>
      <c r="W597" s="58"/>
      <c r="X597" s="58"/>
      <c r="Y597" s="58"/>
      <c r="Z597" s="58"/>
    </row>
    <row r="598" spans="1:26" ht="15.75" customHeight="1" x14ac:dyDescent="0.2">
      <c r="A598" s="23"/>
      <c r="B598" s="23"/>
      <c r="C598" s="23"/>
      <c r="D598" s="58"/>
      <c r="E598" s="66"/>
      <c r="F598" s="250"/>
      <c r="G598" s="250"/>
      <c r="H598" s="232">
        <f>SUM('Film Exhibition'!$K598:$M598)</f>
        <v>0</v>
      </c>
      <c r="I598" s="233">
        <f t="shared" si="8"/>
        <v>0</v>
      </c>
      <c r="J598" s="84"/>
      <c r="K598" s="255" t="s">
        <v>860</v>
      </c>
      <c r="L598" s="256" t="s">
        <v>860</v>
      </c>
      <c r="M598" s="256" t="s">
        <v>860</v>
      </c>
      <c r="N598" s="58"/>
      <c r="O598" s="58"/>
      <c r="P598" s="58"/>
      <c r="Q598" s="58"/>
      <c r="R598" s="58"/>
      <c r="S598" s="58"/>
      <c r="T598" s="58"/>
      <c r="U598" s="58"/>
      <c r="V598" s="58"/>
      <c r="W598" s="58"/>
      <c r="X598" s="58"/>
      <c r="Y598" s="58"/>
      <c r="Z598" s="58"/>
    </row>
    <row r="599" spans="1:26" ht="15.75" customHeight="1" x14ac:dyDescent="0.2">
      <c r="A599" s="23"/>
      <c r="B599" s="23"/>
      <c r="C599" s="23"/>
      <c r="D599" s="58"/>
      <c r="E599" s="66"/>
      <c r="F599" s="250"/>
      <c r="G599" s="250"/>
      <c r="H599" s="232">
        <f>SUM('Film Exhibition'!$K599:$M599)</f>
        <v>0</v>
      </c>
      <c r="I599" s="233">
        <f t="shared" si="8"/>
        <v>0</v>
      </c>
      <c r="J599" s="84"/>
      <c r="K599" s="255" t="s">
        <v>860</v>
      </c>
      <c r="L599" s="256" t="s">
        <v>860</v>
      </c>
      <c r="M599" s="256" t="s">
        <v>860</v>
      </c>
      <c r="N599" s="58"/>
      <c r="O599" s="58"/>
      <c r="P599" s="58"/>
      <c r="Q599" s="58"/>
      <c r="R599" s="58"/>
      <c r="S599" s="58"/>
      <c r="T599" s="58"/>
      <c r="U599" s="58"/>
      <c r="V599" s="58"/>
      <c r="W599" s="58"/>
      <c r="X599" s="58"/>
      <c r="Y599" s="58"/>
      <c r="Z599" s="58"/>
    </row>
    <row r="600" spans="1:26" ht="15.75" customHeight="1" x14ac:dyDescent="0.2">
      <c r="A600" s="23"/>
      <c r="B600" s="23"/>
      <c r="C600" s="23"/>
      <c r="D600" s="58"/>
      <c r="E600" s="66"/>
      <c r="F600" s="250"/>
      <c r="G600" s="250"/>
      <c r="H600" s="232">
        <f>SUM('Film Exhibition'!$K600:$M600)</f>
        <v>0</v>
      </c>
      <c r="I600" s="233">
        <f t="shared" si="8"/>
        <v>0</v>
      </c>
      <c r="J600" s="84"/>
      <c r="K600" s="255" t="s">
        <v>860</v>
      </c>
      <c r="L600" s="256" t="s">
        <v>860</v>
      </c>
      <c r="M600" s="256" t="s">
        <v>860</v>
      </c>
      <c r="N600" s="58"/>
      <c r="O600" s="58"/>
      <c r="P600" s="58"/>
      <c r="Q600" s="58"/>
      <c r="R600" s="58"/>
      <c r="S600" s="58"/>
      <c r="T600" s="58"/>
      <c r="U600" s="58"/>
      <c r="V600" s="58"/>
      <c r="W600" s="58"/>
      <c r="X600" s="58"/>
      <c r="Y600" s="58"/>
      <c r="Z600" s="58"/>
    </row>
    <row r="601" spans="1:26" ht="15.75" customHeight="1" x14ac:dyDescent="0.2">
      <c r="A601" s="23"/>
      <c r="B601" s="23"/>
      <c r="C601" s="23"/>
      <c r="D601" s="58"/>
      <c r="E601" s="66"/>
      <c r="F601" s="250"/>
      <c r="G601" s="250"/>
      <c r="H601" s="232">
        <f>SUM('Film Exhibition'!$K601:$M601)</f>
        <v>0</v>
      </c>
      <c r="I601" s="233">
        <f t="shared" si="8"/>
        <v>0</v>
      </c>
      <c r="J601" s="84"/>
      <c r="K601" s="255" t="s">
        <v>860</v>
      </c>
      <c r="L601" s="256" t="s">
        <v>860</v>
      </c>
      <c r="M601" s="256" t="s">
        <v>860</v>
      </c>
      <c r="N601" s="58"/>
      <c r="O601" s="58"/>
      <c r="P601" s="58"/>
      <c r="Q601" s="58"/>
      <c r="R601" s="58"/>
      <c r="S601" s="58"/>
      <c r="T601" s="58"/>
      <c r="U601" s="58"/>
      <c r="V601" s="58"/>
      <c r="W601" s="58"/>
      <c r="X601" s="58"/>
      <c r="Y601" s="58"/>
      <c r="Z601" s="58"/>
    </row>
    <row r="602" spans="1:26" ht="15.75" customHeight="1" x14ac:dyDescent="0.2">
      <c r="A602" s="23"/>
      <c r="B602" s="23"/>
      <c r="C602" s="23"/>
      <c r="D602" s="58"/>
      <c r="E602" s="66"/>
      <c r="F602" s="250"/>
      <c r="G602" s="250"/>
      <c r="H602" s="232">
        <f>SUM('Film Exhibition'!$K602:$M602)</f>
        <v>0</v>
      </c>
      <c r="I602" s="233">
        <f t="shared" si="8"/>
        <v>0</v>
      </c>
      <c r="J602" s="84"/>
      <c r="K602" s="255" t="s">
        <v>860</v>
      </c>
      <c r="L602" s="256" t="s">
        <v>860</v>
      </c>
      <c r="M602" s="256" t="s">
        <v>860</v>
      </c>
      <c r="N602" s="58"/>
      <c r="O602" s="58"/>
      <c r="P602" s="58"/>
      <c r="Q602" s="58"/>
      <c r="R602" s="58"/>
      <c r="S602" s="58"/>
      <c r="T602" s="58"/>
      <c r="U602" s="58"/>
      <c r="V602" s="58"/>
      <c r="W602" s="58"/>
      <c r="X602" s="58"/>
      <c r="Y602" s="58"/>
      <c r="Z602" s="58"/>
    </row>
    <row r="603" spans="1:26" ht="15.75" customHeight="1" x14ac:dyDescent="0.2">
      <c r="A603" s="23"/>
      <c r="B603" s="23"/>
      <c r="C603" s="23"/>
      <c r="D603" s="58"/>
      <c r="E603" s="66"/>
      <c r="F603" s="250"/>
      <c r="G603" s="250"/>
      <c r="H603" s="232">
        <f>SUM('Film Exhibition'!$K603:$M603)</f>
        <v>0</v>
      </c>
      <c r="I603" s="233">
        <f t="shared" si="8"/>
        <v>0</v>
      </c>
      <c r="J603" s="84"/>
      <c r="K603" s="255" t="s">
        <v>860</v>
      </c>
      <c r="L603" s="256" t="s">
        <v>860</v>
      </c>
      <c r="M603" s="256" t="s">
        <v>860</v>
      </c>
      <c r="N603" s="58"/>
      <c r="O603" s="58"/>
      <c r="P603" s="58"/>
      <c r="Q603" s="58"/>
      <c r="R603" s="58"/>
      <c r="S603" s="58"/>
      <c r="T603" s="58"/>
      <c r="U603" s="58"/>
      <c r="V603" s="58"/>
      <c r="W603" s="58"/>
      <c r="X603" s="58"/>
      <c r="Y603" s="58"/>
      <c r="Z603" s="58"/>
    </row>
    <row r="604" spans="1:26" ht="15.75" customHeight="1" x14ac:dyDescent="0.2">
      <c r="A604" s="23"/>
      <c r="B604" s="23"/>
      <c r="C604" s="23"/>
      <c r="D604" s="58"/>
      <c r="E604" s="66"/>
      <c r="F604" s="250"/>
      <c r="G604" s="250"/>
      <c r="H604" s="232">
        <f>SUM('Film Exhibition'!$K604:$M604)</f>
        <v>0</v>
      </c>
      <c r="I604" s="233">
        <f t="shared" si="8"/>
        <v>0</v>
      </c>
      <c r="J604" s="84"/>
      <c r="K604" s="255" t="s">
        <v>860</v>
      </c>
      <c r="L604" s="256" t="s">
        <v>860</v>
      </c>
      <c r="M604" s="256" t="s">
        <v>860</v>
      </c>
      <c r="N604" s="58"/>
      <c r="O604" s="58"/>
      <c r="P604" s="58"/>
      <c r="Q604" s="58"/>
      <c r="R604" s="58"/>
      <c r="S604" s="58"/>
      <c r="T604" s="58"/>
      <c r="U604" s="58"/>
      <c r="V604" s="58"/>
      <c r="W604" s="58"/>
      <c r="X604" s="58"/>
      <c r="Y604" s="58"/>
      <c r="Z604" s="58"/>
    </row>
    <row r="605" spans="1:26" ht="15.75" customHeight="1" x14ac:dyDescent="0.2">
      <c r="A605" s="23"/>
      <c r="B605" s="23"/>
      <c r="C605" s="23"/>
      <c r="D605" s="58"/>
      <c r="E605" s="66"/>
      <c r="F605" s="250"/>
      <c r="G605" s="250"/>
      <c r="H605" s="232">
        <f>SUM('Film Exhibition'!$K605:$M605)</f>
        <v>0</v>
      </c>
      <c r="I605" s="233">
        <f t="shared" si="8"/>
        <v>0</v>
      </c>
      <c r="J605" s="84"/>
      <c r="K605" s="255" t="s">
        <v>860</v>
      </c>
      <c r="L605" s="256" t="s">
        <v>860</v>
      </c>
      <c r="M605" s="256" t="s">
        <v>860</v>
      </c>
      <c r="N605" s="58"/>
      <c r="O605" s="58"/>
      <c r="P605" s="58"/>
      <c r="Q605" s="58"/>
      <c r="R605" s="58"/>
      <c r="S605" s="58"/>
      <c r="T605" s="58"/>
      <c r="U605" s="58"/>
      <c r="V605" s="58"/>
      <c r="W605" s="58"/>
      <c r="X605" s="58"/>
      <c r="Y605" s="58"/>
      <c r="Z605" s="58"/>
    </row>
    <row r="606" spans="1:26" ht="15.75" customHeight="1" x14ac:dyDescent="0.2">
      <c r="A606" s="23"/>
      <c r="B606" s="23"/>
      <c r="C606" s="23"/>
      <c r="D606" s="58"/>
      <c r="E606" s="66"/>
      <c r="F606" s="250"/>
      <c r="G606" s="250"/>
      <c r="H606" s="232">
        <f>SUM('Film Exhibition'!$K606:$M606)</f>
        <v>0</v>
      </c>
      <c r="I606" s="233">
        <f t="shared" si="8"/>
        <v>0</v>
      </c>
      <c r="J606" s="84"/>
      <c r="K606" s="255" t="s">
        <v>860</v>
      </c>
      <c r="L606" s="256" t="s">
        <v>860</v>
      </c>
      <c r="M606" s="256" t="s">
        <v>860</v>
      </c>
      <c r="N606" s="58"/>
      <c r="O606" s="58"/>
      <c r="P606" s="58"/>
      <c r="Q606" s="58"/>
      <c r="R606" s="58"/>
      <c r="S606" s="58"/>
      <c r="T606" s="58"/>
      <c r="U606" s="58"/>
      <c r="V606" s="58"/>
      <c r="W606" s="58"/>
      <c r="X606" s="58"/>
      <c r="Y606" s="58"/>
      <c r="Z606" s="58"/>
    </row>
    <row r="607" spans="1:26" ht="15.75" customHeight="1" x14ac:dyDescent="0.2">
      <c r="A607" s="23"/>
      <c r="B607" s="23"/>
      <c r="C607" s="23"/>
      <c r="D607" s="58"/>
      <c r="E607" s="66"/>
      <c r="F607" s="250"/>
      <c r="G607" s="250"/>
      <c r="H607" s="232">
        <f>SUM('Film Exhibition'!$K607:$M607)</f>
        <v>0</v>
      </c>
      <c r="I607" s="233">
        <f t="shared" si="8"/>
        <v>0</v>
      </c>
      <c r="J607" s="84"/>
      <c r="K607" s="255" t="s">
        <v>860</v>
      </c>
      <c r="L607" s="256" t="s">
        <v>860</v>
      </c>
      <c r="M607" s="256" t="s">
        <v>860</v>
      </c>
      <c r="N607" s="58"/>
      <c r="O607" s="58"/>
      <c r="P607" s="58"/>
      <c r="Q607" s="58"/>
      <c r="R607" s="58"/>
      <c r="S607" s="58"/>
      <c r="T607" s="58"/>
      <c r="U607" s="58"/>
      <c r="V607" s="58"/>
      <c r="W607" s="58"/>
      <c r="X607" s="58"/>
      <c r="Y607" s="58"/>
      <c r="Z607" s="58"/>
    </row>
    <row r="608" spans="1:26" ht="15.75" customHeight="1" x14ac:dyDescent="0.2">
      <c r="A608" s="23"/>
      <c r="B608" s="23"/>
      <c r="C608" s="23"/>
      <c r="D608" s="58"/>
      <c r="E608" s="66"/>
      <c r="F608" s="250"/>
      <c r="G608" s="250"/>
      <c r="H608" s="232">
        <f>SUM('Film Exhibition'!$K608:$M608)</f>
        <v>0</v>
      </c>
      <c r="I608" s="233">
        <f t="shared" si="8"/>
        <v>0</v>
      </c>
      <c r="J608" s="84"/>
      <c r="K608" s="255" t="s">
        <v>860</v>
      </c>
      <c r="L608" s="256" t="s">
        <v>860</v>
      </c>
      <c r="M608" s="256" t="s">
        <v>860</v>
      </c>
      <c r="N608" s="58"/>
      <c r="O608" s="58"/>
      <c r="P608" s="58"/>
      <c r="Q608" s="58"/>
      <c r="R608" s="58"/>
      <c r="S608" s="58"/>
      <c r="T608" s="58"/>
      <c r="U608" s="58"/>
      <c r="V608" s="58"/>
      <c r="W608" s="58"/>
      <c r="X608" s="58"/>
      <c r="Y608" s="58"/>
      <c r="Z608" s="58"/>
    </row>
    <row r="609" spans="1:26" ht="15.75" customHeight="1" x14ac:dyDescent="0.2">
      <c r="A609" s="23"/>
      <c r="B609" s="23"/>
      <c r="C609" s="23"/>
      <c r="D609" s="58"/>
      <c r="E609" s="66"/>
      <c r="F609" s="250"/>
      <c r="G609" s="250"/>
      <c r="H609" s="232">
        <f>SUM('Film Exhibition'!$K609:$M609)</f>
        <v>0</v>
      </c>
      <c r="I609" s="233">
        <f t="shared" si="8"/>
        <v>0</v>
      </c>
      <c r="J609" s="84"/>
      <c r="K609" s="255" t="s">
        <v>860</v>
      </c>
      <c r="L609" s="256" t="s">
        <v>860</v>
      </c>
      <c r="M609" s="256" t="s">
        <v>860</v>
      </c>
      <c r="N609" s="58"/>
      <c r="O609" s="58"/>
      <c r="P609" s="58"/>
      <c r="Q609" s="58"/>
      <c r="R609" s="58"/>
      <c r="S609" s="58"/>
      <c r="T609" s="58"/>
      <c r="U609" s="58"/>
      <c r="V609" s="58"/>
      <c r="W609" s="58"/>
      <c r="X609" s="58"/>
      <c r="Y609" s="58"/>
      <c r="Z609" s="58"/>
    </row>
    <row r="610" spans="1:26" ht="15.75" customHeight="1" x14ac:dyDescent="0.2">
      <c r="A610" s="23"/>
      <c r="B610" s="23"/>
      <c r="C610" s="23"/>
      <c r="D610" s="58"/>
      <c r="E610" s="66"/>
      <c r="F610" s="250"/>
      <c r="G610" s="250"/>
      <c r="H610" s="232">
        <f>SUM('Film Exhibition'!$K610:$M610)</f>
        <v>0</v>
      </c>
      <c r="I610" s="233">
        <f t="shared" si="8"/>
        <v>0</v>
      </c>
      <c r="J610" s="84"/>
      <c r="K610" s="255" t="s">
        <v>860</v>
      </c>
      <c r="L610" s="256" t="s">
        <v>860</v>
      </c>
      <c r="M610" s="256" t="s">
        <v>860</v>
      </c>
      <c r="N610" s="58"/>
      <c r="O610" s="58"/>
      <c r="P610" s="58"/>
      <c r="Q610" s="58"/>
      <c r="R610" s="58"/>
      <c r="S610" s="58"/>
      <c r="T610" s="58"/>
      <c r="U610" s="58"/>
      <c r="V610" s="58"/>
      <c r="W610" s="58"/>
      <c r="X610" s="58"/>
      <c r="Y610" s="58"/>
      <c r="Z610" s="58"/>
    </row>
    <row r="611" spans="1:26" ht="15.75" customHeight="1" x14ac:dyDescent="0.2">
      <c r="A611" s="23"/>
      <c r="B611" s="23"/>
      <c r="C611" s="23"/>
      <c r="D611" s="58"/>
      <c r="E611" s="66"/>
      <c r="F611" s="250"/>
      <c r="G611" s="250"/>
      <c r="H611" s="232">
        <f>SUM('Film Exhibition'!$K611:$M611)</f>
        <v>0</v>
      </c>
      <c r="I611" s="233">
        <f t="shared" si="8"/>
        <v>0</v>
      </c>
      <c r="J611" s="84"/>
      <c r="K611" s="255" t="s">
        <v>860</v>
      </c>
      <c r="L611" s="256" t="s">
        <v>860</v>
      </c>
      <c r="M611" s="256" t="s">
        <v>860</v>
      </c>
      <c r="N611" s="58"/>
      <c r="O611" s="58"/>
      <c r="P611" s="58"/>
      <c r="Q611" s="58"/>
      <c r="R611" s="58"/>
      <c r="S611" s="58"/>
      <c r="T611" s="58"/>
      <c r="U611" s="58"/>
      <c r="V611" s="58"/>
      <c r="W611" s="58"/>
      <c r="X611" s="58"/>
      <c r="Y611" s="58"/>
      <c r="Z611" s="58"/>
    </row>
    <row r="612" spans="1:26" ht="15.75" customHeight="1" x14ac:dyDescent="0.2">
      <c r="A612" s="23"/>
      <c r="B612" s="23"/>
      <c r="C612" s="23"/>
      <c r="D612" s="58"/>
      <c r="E612" s="66"/>
      <c r="F612" s="250"/>
      <c r="G612" s="250"/>
      <c r="H612" s="232">
        <f>SUM('Film Exhibition'!$K612:$M612)</f>
        <v>0</v>
      </c>
      <c r="I612" s="233">
        <f t="shared" si="8"/>
        <v>0</v>
      </c>
      <c r="J612" s="84"/>
      <c r="K612" s="255" t="s">
        <v>860</v>
      </c>
      <c r="L612" s="256" t="s">
        <v>860</v>
      </c>
      <c r="M612" s="256" t="s">
        <v>860</v>
      </c>
      <c r="N612" s="58"/>
      <c r="O612" s="58"/>
      <c r="P612" s="58"/>
      <c r="Q612" s="58"/>
      <c r="R612" s="58"/>
      <c r="S612" s="58"/>
      <c r="T612" s="58"/>
      <c r="U612" s="58"/>
      <c r="V612" s="58"/>
      <c r="W612" s="58"/>
      <c r="X612" s="58"/>
      <c r="Y612" s="58"/>
      <c r="Z612" s="58"/>
    </row>
    <row r="613" spans="1:26" ht="15.75" customHeight="1" x14ac:dyDescent="0.2">
      <c r="A613" s="23"/>
      <c r="B613" s="23"/>
      <c r="C613" s="23"/>
      <c r="D613" s="58"/>
      <c r="E613" s="66"/>
      <c r="F613" s="250"/>
      <c r="G613" s="250"/>
      <c r="H613" s="232">
        <f>SUM('Film Exhibition'!$K613:$M613)</f>
        <v>0</v>
      </c>
      <c r="I613" s="233">
        <f t="shared" si="8"/>
        <v>0</v>
      </c>
      <c r="J613" s="84"/>
      <c r="K613" s="255" t="s">
        <v>860</v>
      </c>
      <c r="L613" s="256" t="s">
        <v>860</v>
      </c>
      <c r="M613" s="256" t="s">
        <v>860</v>
      </c>
      <c r="N613" s="58"/>
      <c r="O613" s="58"/>
      <c r="P613" s="58"/>
      <c r="Q613" s="58"/>
      <c r="R613" s="58"/>
      <c r="S613" s="58"/>
      <c r="T613" s="58"/>
      <c r="U613" s="58"/>
      <c r="V613" s="58"/>
      <c r="W613" s="58"/>
      <c r="X613" s="58"/>
      <c r="Y613" s="58"/>
      <c r="Z613" s="58"/>
    </row>
    <row r="614" spans="1:26" ht="15.75" customHeight="1" x14ac:dyDescent="0.2">
      <c r="A614" s="23"/>
      <c r="B614" s="23"/>
      <c r="C614" s="23"/>
      <c r="D614" s="58"/>
      <c r="E614" s="66"/>
      <c r="F614" s="250"/>
      <c r="G614" s="250"/>
      <c r="H614" s="232">
        <f>SUM('Film Exhibition'!$K614:$M614)</f>
        <v>0</v>
      </c>
      <c r="I614" s="233">
        <f t="shared" si="8"/>
        <v>0</v>
      </c>
      <c r="J614" s="84"/>
      <c r="K614" s="255" t="s">
        <v>860</v>
      </c>
      <c r="L614" s="256" t="s">
        <v>860</v>
      </c>
      <c r="M614" s="256" t="s">
        <v>860</v>
      </c>
      <c r="N614" s="58"/>
      <c r="O614" s="58"/>
      <c r="P614" s="58"/>
      <c r="Q614" s="58"/>
      <c r="R614" s="58"/>
      <c r="S614" s="58"/>
      <c r="T614" s="58"/>
      <c r="U614" s="58"/>
      <c r="V614" s="58"/>
      <c r="W614" s="58"/>
      <c r="X614" s="58"/>
      <c r="Y614" s="58"/>
      <c r="Z614" s="58"/>
    </row>
    <row r="615" spans="1:26" ht="15.75" customHeight="1" x14ac:dyDescent="0.2">
      <c r="A615" s="23"/>
      <c r="B615" s="23"/>
      <c r="C615" s="23"/>
      <c r="D615" s="58"/>
      <c r="E615" s="66"/>
      <c r="F615" s="250"/>
      <c r="G615" s="250"/>
      <c r="H615" s="232">
        <f>SUM('Film Exhibition'!$K615:$M615)</f>
        <v>0</v>
      </c>
      <c r="I615" s="233">
        <f t="shared" si="8"/>
        <v>0</v>
      </c>
      <c r="J615" s="84"/>
      <c r="K615" s="255" t="s">
        <v>860</v>
      </c>
      <c r="L615" s="256" t="s">
        <v>860</v>
      </c>
      <c r="M615" s="256" t="s">
        <v>860</v>
      </c>
      <c r="N615" s="58"/>
      <c r="O615" s="58"/>
      <c r="P615" s="58"/>
      <c r="Q615" s="58"/>
      <c r="R615" s="58"/>
      <c r="S615" s="58"/>
      <c r="T615" s="58"/>
      <c r="U615" s="58"/>
      <c r="V615" s="58"/>
      <c r="W615" s="58"/>
      <c r="X615" s="58"/>
      <c r="Y615" s="58"/>
      <c r="Z615" s="58"/>
    </row>
    <row r="616" spans="1:26" ht="15.75" customHeight="1" x14ac:dyDescent="0.2">
      <c r="A616" s="23"/>
      <c r="B616" s="23"/>
      <c r="C616" s="23"/>
      <c r="D616" s="58"/>
      <c r="E616" s="66"/>
      <c r="F616" s="250"/>
      <c r="G616" s="250"/>
      <c r="H616" s="232">
        <f>SUM('Film Exhibition'!$K616:$M616)</f>
        <v>0</v>
      </c>
      <c r="I616" s="233">
        <f t="shared" si="8"/>
        <v>0</v>
      </c>
      <c r="J616" s="84"/>
      <c r="K616" s="255" t="s">
        <v>860</v>
      </c>
      <c r="L616" s="256" t="s">
        <v>860</v>
      </c>
      <c r="M616" s="256" t="s">
        <v>860</v>
      </c>
      <c r="N616" s="58"/>
      <c r="O616" s="58"/>
      <c r="P616" s="58"/>
      <c r="Q616" s="58"/>
      <c r="R616" s="58"/>
      <c r="S616" s="58"/>
      <c r="T616" s="58"/>
      <c r="U616" s="58"/>
      <c r="V616" s="58"/>
      <c r="W616" s="58"/>
      <c r="X616" s="58"/>
      <c r="Y616" s="58"/>
      <c r="Z616" s="58"/>
    </row>
    <row r="617" spans="1:26" ht="15.75" customHeight="1" x14ac:dyDescent="0.2">
      <c r="A617" s="23"/>
      <c r="B617" s="23"/>
      <c r="C617" s="23"/>
      <c r="D617" s="58"/>
      <c r="E617" s="66"/>
      <c r="F617" s="250"/>
      <c r="G617" s="250"/>
      <c r="H617" s="232">
        <f>SUM('Film Exhibition'!$K617:$M617)</f>
        <v>0</v>
      </c>
      <c r="I617" s="233">
        <f t="shared" si="8"/>
        <v>0</v>
      </c>
      <c r="J617" s="84"/>
      <c r="K617" s="255" t="s">
        <v>860</v>
      </c>
      <c r="L617" s="256" t="s">
        <v>860</v>
      </c>
      <c r="M617" s="256" t="s">
        <v>860</v>
      </c>
      <c r="N617" s="58"/>
      <c r="O617" s="58"/>
      <c r="P617" s="58"/>
      <c r="Q617" s="58"/>
      <c r="R617" s="58"/>
      <c r="S617" s="58"/>
      <c r="T617" s="58"/>
      <c r="U617" s="58"/>
      <c r="V617" s="58"/>
      <c r="W617" s="58"/>
      <c r="X617" s="58"/>
      <c r="Y617" s="58"/>
      <c r="Z617" s="58"/>
    </row>
    <row r="618" spans="1:26" ht="15.75" customHeight="1" x14ac:dyDescent="0.2">
      <c r="A618" s="23"/>
      <c r="B618" s="23"/>
      <c r="C618" s="23"/>
      <c r="D618" s="58"/>
      <c r="E618" s="66"/>
      <c r="F618" s="250"/>
      <c r="G618" s="250"/>
      <c r="H618" s="232">
        <f>SUM('Film Exhibition'!$K618:$M618)</f>
        <v>0</v>
      </c>
      <c r="I618" s="233">
        <f t="shared" si="8"/>
        <v>0</v>
      </c>
      <c r="J618" s="84"/>
      <c r="K618" s="255" t="s">
        <v>860</v>
      </c>
      <c r="L618" s="256" t="s">
        <v>860</v>
      </c>
      <c r="M618" s="256" t="s">
        <v>860</v>
      </c>
      <c r="N618" s="58"/>
      <c r="O618" s="58"/>
      <c r="P618" s="58"/>
      <c r="Q618" s="58"/>
      <c r="R618" s="58"/>
      <c r="S618" s="58"/>
      <c r="T618" s="58"/>
      <c r="U618" s="58"/>
      <c r="V618" s="58"/>
      <c r="W618" s="58"/>
      <c r="X618" s="58"/>
      <c r="Y618" s="58"/>
      <c r="Z618" s="58"/>
    </row>
    <row r="619" spans="1:26" ht="15.75" customHeight="1" x14ac:dyDescent="0.2">
      <c r="A619" s="23"/>
      <c r="B619" s="23"/>
      <c r="C619" s="23"/>
      <c r="D619" s="58"/>
      <c r="E619" s="66"/>
      <c r="F619" s="250"/>
      <c r="G619" s="250"/>
      <c r="H619" s="232">
        <f>SUM('Film Exhibition'!$K619:$M619)</f>
        <v>0</v>
      </c>
      <c r="I619" s="233">
        <f t="shared" si="8"/>
        <v>0</v>
      </c>
      <c r="J619" s="84"/>
      <c r="K619" s="255" t="s">
        <v>860</v>
      </c>
      <c r="L619" s="256" t="s">
        <v>860</v>
      </c>
      <c r="M619" s="256" t="s">
        <v>860</v>
      </c>
      <c r="N619" s="58"/>
      <c r="O619" s="58"/>
      <c r="P619" s="58"/>
      <c r="Q619" s="58"/>
      <c r="R619" s="58"/>
      <c r="S619" s="58"/>
      <c r="T619" s="58"/>
      <c r="U619" s="58"/>
      <c r="V619" s="58"/>
      <c r="W619" s="58"/>
      <c r="X619" s="58"/>
      <c r="Y619" s="58"/>
      <c r="Z619" s="58"/>
    </row>
    <row r="620" spans="1:26" ht="15.75" customHeight="1" x14ac:dyDescent="0.2">
      <c r="A620" s="23"/>
      <c r="B620" s="23"/>
      <c r="C620" s="23"/>
      <c r="D620" s="58"/>
      <c r="E620" s="66"/>
      <c r="F620" s="250"/>
      <c r="G620" s="250"/>
      <c r="H620" s="232">
        <f>SUM('Film Exhibition'!$K620:$M620)</f>
        <v>0</v>
      </c>
      <c r="I620" s="233">
        <f t="shared" si="8"/>
        <v>0</v>
      </c>
      <c r="J620" s="84"/>
      <c r="K620" s="255" t="s">
        <v>860</v>
      </c>
      <c r="L620" s="256" t="s">
        <v>860</v>
      </c>
      <c r="M620" s="256" t="s">
        <v>860</v>
      </c>
      <c r="N620" s="58"/>
      <c r="O620" s="58"/>
      <c r="P620" s="58"/>
      <c r="Q620" s="58"/>
      <c r="R620" s="58"/>
      <c r="S620" s="58"/>
      <c r="T620" s="58"/>
      <c r="U620" s="58"/>
      <c r="V620" s="58"/>
      <c r="W620" s="58"/>
      <c r="X620" s="58"/>
      <c r="Y620" s="58"/>
      <c r="Z620" s="58"/>
    </row>
    <row r="621" spans="1:26" ht="15.75" customHeight="1" x14ac:dyDescent="0.2">
      <c r="A621" s="23"/>
      <c r="B621" s="23"/>
      <c r="C621" s="23"/>
      <c r="D621" s="58"/>
      <c r="E621" s="66"/>
      <c r="F621" s="250"/>
      <c r="G621" s="250"/>
      <c r="H621" s="232">
        <f>SUM('Film Exhibition'!$K621:$M621)</f>
        <v>0</v>
      </c>
      <c r="I621" s="233">
        <f t="shared" si="8"/>
        <v>0</v>
      </c>
      <c r="J621" s="84"/>
      <c r="K621" s="255" t="s">
        <v>860</v>
      </c>
      <c r="L621" s="256" t="s">
        <v>860</v>
      </c>
      <c r="M621" s="256" t="s">
        <v>860</v>
      </c>
      <c r="N621" s="58"/>
      <c r="O621" s="58"/>
      <c r="P621" s="58"/>
      <c r="Q621" s="58"/>
      <c r="R621" s="58"/>
      <c r="S621" s="58"/>
      <c r="T621" s="58"/>
      <c r="U621" s="58"/>
      <c r="V621" s="58"/>
      <c r="W621" s="58"/>
      <c r="X621" s="58"/>
      <c r="Y621" s="58"/>
      <c r="Z621" s="58"/>
    </row>
    <row r="622" spans="1:26" ht="15.75" customHeight="1" x14ac:dyDescent="0.2">
      <c r="A622" s="23"/>
      <c r="B622" s="23"/>
      <c r="C622" s="23"/>
      <c r="D622" s="58"/>
      <c r="E622" s="66"/>
      <c r="F622" s="250"/>
      <c r="G622" s="250"/>
      <c r="H622" s="232">
        <f>SUM('Film Exhibition'!$K622:$M622)</f>
        <v>0</v>
      </c>
      <c r="I622" s="233">
        <f t="shared" si="8"/>
        <v>0</v>
      </c>
      <c r="J622" s="84"/>
      <c r="K622" s="255" t="s">
        <v>860</v>
      </c>
      <c r="L622" s="256" t="s">
        <v>860</v>
      </c>
      <c r="M622" s="256" t="s">
        <v>860</v>
      </c>
      <c r="N622" s="58"/>
      <c r="O622" s="58"/>
      <c r="P622" s="58"/>
      <c r="Q622" s="58"/>
      <c r="R622" s="58"/>
      <c r="S622" s="58"/>
      <c r="T622" s="58"/>
      <c r="U622" s="58"/>
      <c r="V622" s="58"/>
      <c r="W622" s="58"/>
      <c r="X622" s="58"/>
      <c r="Y622" s="58"/>
      <c r="Z622" s="58"/>
    </row>
    <row r="623" spans="1:26" ht="15.75" customHeight="1" x14ac:dyDescent="0.2">
      <c r="A623" s="23"/>
      <c r="B623" s="23"/>
      <c r="C623" s="23"/>
      <c r="D623" s="58"/>
      <c r="E623" s="66"/>
      <c r="F623" s="250"/>
      <c r="G623" s="250"/>
      <c r="H623" s="232">
        <f>SUM('Film Exhibition'!$K623:$M623)</f>
        <v>0</v>
      </c>
      <c r="I623" s="233">
        <f t="shared" si="8"/>
        <v>0</v>
      </c>
      <c r="J623" s="84"/>
      <c r="K623" s="255" t="s">
        <v>860</v>
      </c>
      <c r="L623" s="256" t="s">
        <v>860</v>
      </c>
      <c r="M623" s="256" t="s">
        <v>860</v>
      </c>
      <c r="N623" s="58"/>
      <c r="O623" s="58"/>
      <c r="P623" s="58"/>
      <c r="Q623" s="58"/>
      <c r="R623" s="58"/>
      <c r="S623" s="58"/>
      <c r="T623" s="58"/>
      <c r="U623" s="58"/>
      <c r="V623" s="58"/>
      <c r="W623" s="58"/>
      <c r="X623" s="58"/>
      <c r="Y623" s="58"/>
      <c r="Z623" s="58"/>
    </row>
    <row r="624" spans="1:26" ht="15.75" customHeight="1" x14ac:dyDescent="0.2">
      <c r="A624" s="23"/>
      <c r="B624" s="23"/>
      <c r="C624" s="23"/>
      <c r="D624" s="58"/>
      <c r="E624" s="66"/>
      <c r="F624" s="250"/>
      <c r="G624" s="250"/>
      <c r="H624" s="232">
        <f>SUM('Film Exhibition'!$K624:$M624)</f>
        <v>0</v>
      </c>
      <c r="I624" s="233">
        <f t="shared" si="8"/>
        <v>0</v>
      </c>
      <c r="J624" s="84"/>
      <c r="K624" s="255" t="s">
        <v>860</v>
      </c>
      <c r="L624" s="256" t="s">
        <v>860</v>
      </c>
      <c r="M624" s="256" t="s">
        <v>860</v>
      </c>
      <c r="N624" s="58"/>
      <c r="O624" s="58"/>
      <c r="P624" s="58"/>
      <c r="Q624" s="58"/>
      <c r="R624" s="58"/>
      <c r="S624" s="58"/>
      <c r="T624" s="58"/>
      <c r="U624" s="58"/>
      <c r="V624" s="58"/>
      <c r="W624" s="58"/>
      <c r="X624" s="58"/>
      <c r="Y624" s="58"/>
      <c r="Z624" s="58"/>
    </row>
    <row r="625" spans="1:26" ht="15.75" customHeight="1" x14ac:dyDescent="0.2">
      <c r="A625" s="23"/>
      <c r="B625" s="23"/>
      <c r="C625" s="23"/>
      <c r="D625" s="58"/>
      <c r="E625" s="66"/>
      <c r="F625" s="250"/>
      <c r="G625" s="250"/>
      <c r="H625" s="232">
        <f>SUM('Film Exhibition'!$K625:$M625)</f>
        <v>0</v>
      </c>
      <c r="I625" s="233">
        <f t="shared" si="8"/>
        <v>0</v>
      </c>
      <c r="J625" s="84"/>
      <c r="K625" s="255" t="s">
        <v>860</v>
      </c>
      <c r="L625" s="256" t="s">
        <v>860</v>
      </c>
      <c r="M625" s="256" t="s">
        <v>860</v>
      </c>
      <c r="N625" s="58"/>
      <c r="O625" s="58"/>
      <c r="P625" s="58"/>
      <c r="Q625" s="58"/>
      <c r="R625" s="58"/>
      <c r="S625" s="58"/>
      <c r="T625" s="58"/>
      <c r="U625" s="58"/>
      <c r="V625" s="58"/>
      <c r="W625" s="58"/>
      <c r="X625" s="58"/>
      <c r="Y625" s="58"/>
      <c r="Z625" s="58"/>
    </row>
    <row r="626" spans="1:26" ht="15.75" customHeight="1" x14ac:dyDescent="0.2">
      <c r="A626" s="23"/>
      <c r="B626" s="23"/>
      <c r="C626" s="23"/>
      <c r="D626" s="58"/>
      <c r="E626" s="66"/>
      <c r="F626" s="250"/>
      <c r="G626" s="250"/>
      <c r="H626" s="232">
        <f>SUM('Film Exhibition'!$K626:$M626)</f>
        <v>0</v>
      </c>
      <c r="I626" s="233">
        <f t="shared" si="8"/>
        <v>0</v>
      </c>
      <c r="J626" s="84"/>
      <c r="K626" s="255" t="s">
        <v>860</v>
      </c>
      <c r="L626" s="256" t="s">
        <v>860</v>
      </c>
      <c r="M626" s="256" t="s">
        <v>860</v>
      </c>
      <c r="N626" s="58"/>
      <c r="O626" s="58"/>
      <c r="P626" s="58"/>
      <c r="Q626" s="58"/>
      <c r="R626" s="58"/>
      <c r="S626" s="58"/>
      <c r="T626" s="58"/>
      <c r="U626" s="58"/>
      <c r="V626" s="58"/>
      <c r="W626" s="58"/>
      <c r="X626" s="58"/>
      <c r="Y626" s="58"/>
      <c r="Z626" s="58"/>
    </row>
    <row r="627" spans="1:26" ht="15.75" customHeight="1" x14ac:dyDescent="0.2">
      <c r="A627" s="23"/>
      <c r="B627" s="23"/>
      <c r="C627" s="23"/>
      <c r="D627" s="58"/>
      <c r="E627" s="66"/>
      <c r="F627" s="250"/>
      <c r="G627" s="250"/>
      <c r="H627" s="232">
        <f>SUM('Film Exhibition'!$K627:$M627)</f>
        <v>0</v>
      </c>
      <c r="I627" s="233">
        <f t="shared" si="8"/>
        <v>0</v>
      </c>
      <c r="J627" s="84"/>
      <c r="K627" s="255" t="s">
        <v>860</v>
      </c>
      <c r="L627" s="256" t="s">
        <v>860</v>
      </c>
      <c r="M627" s="256" t="s">
        <v>860</v>
      </c>
      <c r="N627" s="58"/>
      <c r="O627" s="58"/>
      <c r="P627" s="58"/>
      <c r="Q627" s="58"/>
      <c r="R627" s="58"/>
      <c r="S627" s="58"/>
      <c r="T627" s="58"/>
      <c r="U627" s="58"/>
      <c r="V627" s="58"/>
      <c r="W627" s="58"/>
      <c r="X627" s="58"/>
      <c r="Y627" s="58"/>
      <c r="Z627" s="58"/>
    </row>
    <row r="628" spans="1:26" ht="15.75" customHeight="1" x14ac:dyDescent="0.2">
      <c r="A628" s="23"/>
      <c r="B628" s="23"/>
      <c r="C628" s="23"/>
      <c r="D628" s="58"/>
      <c r="E628" s="66"/>
      <c r="F628" s="250"/>
      <c r="G628" s="250"/>
      <c r="H628" s="232">
        <f>SUM('Film Exhibition'!$K628:$M628)</f>
        <v>0</v>
      </c>
      <c r="I628" s="233">
        <f t="shared" si="8"/>
        <v>0</v>
      </c>
      <c r="J628" s="84"/>
      <c r="K628" s="255" t="s">
        <v>860</v>
      </c>
      <c r="L628" s="256" t="s">
        <v>860</v>
      </c>
      <c r="M628" s="256" t="s">
        <v>860</v>
      </c>
      <c r="N628" s="58"/>
      <c r="O628" s="58"/>
      <c r="P628" s="58"/>
      <c r="Q628" s="58"/>
      <c r="R628" s="58"/>
      <c r="S628" s="58"/>
      <c r="T628" s="58"/>
      <c r="U628" s="58"/>
      <c r="V628" s="58"/>
      <c r="W628" s="58"/>
      <c r="X628" s="58"/>
      <c r="Y628" s="58"/>
      <c r="Z628" s="58"/>
    </row>
    <row r="629" spans="1:26" ht="15.75" customHeight="1" x14ac:dyDescent="0.2">
      <c r="A629" s="23"/>
      <c r="B629" s="23"/>
      <c r="C629" s="23"/>
      <c r="D629" s="58"/>
      <c r="E629" s="66"/>
      <c r="F629" s="250"/>
      <c r="G629" s="250"/>
      <c r="H629" s="232">
        <f>SUM('Film Exhibition'!$K629:$M629)</f>
        <v>0</v>
      </c>
      <c r="I629" s="233">
        <f t="shared" si="8"/>
        <v>0</v>
      </c>
      <c r="J629" s="84"/>
      <c r="K629" s="255" t="s">
        <v>860</v>
      </c>
      <c r="L629" s="256" t="s">
        <v>860</v>
      </c>
      <c r="M629" s="256" t="s">
        <v>860</v>
      </c>
      <c r="N629" s="58"/>
      <c r="O629" s="58"/>
      <c r="P629" s="58"/>
      <c r="Q629" s="58"/>
      <c r="R629" s="58"/>
      <c r="S629" s="58"/>
      <c r="T629" s="58"/>
      <c r="U629" s="58"/>
      <c r="V629" s="58"/>
      <c r="W629" s="58"/>
      <c r="X629" s="58"/>
      <c r="Y629" s="58"/>
      <c r="Z629" s="58"/>
    </row>
    <row r="630" spans="1:26" ht="15.75" customHeight="1" x14ac:dyDescent="0.2">
      <c r="A630" s="23"/>
      <c r="B630" s="23"/>
      <c r="C630" s="23"/>
      <c r="D630" s="58"/>
      <c r="E630" s="66"/>
      <c r="F630" s="250"/>
      <c r="G630" s="250"/>
      <c r="H630" s="232">
        <f>SUM('Film Exhibition'!$K630:$M630)</f>
        <v>0</v>
      </c>
      <c r="I630" s="233">
        <f t="shared" si="8"/>
        <v>0</v>
      </c>
      <c r="J630" s="84"/>
      <c r="K630" s="255" t="s">
        <v>860</v>
      </c>
      <c r="L630" s="256" t="s">
        <v>860</v>
      </c>
      <c r="M630" s="256" t="s">
        <v>860</v>
      </c>
      <c r="N630" s="58"/>
      <c r="O630" s="58"/>
      <c r="P630" s="58"/>
      <c r="Q630" s="58"/>
      <c r="R630" s="58"/>
      <c r="S630" s="58"/>
      <c r="T630" s="58"/>
      <c r="U630" s="58"/>
      <c r="V630" s="58"/>
      <c r="W630" s="58"/>
      <c r="X630" s="58"/>
      <c r="Y630" s="58"/>
      <c r="Z630" s="58"/>
    </row>
    <row r="631" spans="1:26" ht="15.75" customHeight="1" x14ac:dyDescent="0.2">
      <c r="A631" s="23"/>
      <c r="B631" s="23"/>
      <c r="C631" s="23"/>
      <c r="D631" s="58"/>
      <c r="E631" s="66"/>
      <c r="F631" s="250"/>
      <c r="G631" s="250"/>
      <c r="H631" s="232">
        <f>SUM('Film Exhibition'!$K631:$M631)</f>
        <v>0</v>
      </c>
      <c r="I631" s="233">
        <f t="shared" si="8"/>
        <v>0</v>
      </c>
      <c r="J631" s="84"/>
      <c r="K631" s="255" t="s">
        <v>860</v>
      </c>
      <c r="L631" s="256" t="s">
        <v>860</v>
      </c>
      <c r="M631" s="256" t="s">
        <v>860</v>
      </c>
      <c r="N631" s="58"/>
      <c r="O631" s="58"/>
      <c r="P631" s="58"/>
      <c r="Q631" s="58"/>
      <c r="R631" s="58"/>
      <c r="S631" s="58"/>
      <c r="T631" s="58"/>
      <c r="U631" s="58"/>
      <c r="V631" s="58"/>
      <c r="W631" s="58"/>
      <c r="X631" s="58"/>
      <c r="Y631" s="58"/>
      <c r="Z631" s="58"/>
    </row>
    <row r="632" spans="1:26" ht="15.75" customHeight="1" x14ac:dyDescent="0.2">
      <c r="A632" s="23"/>
      <c r="B632" s="23"/>
      <c r="C632" s="23"/>
      <c r="D632" s="58"/>
      <c r="E632" s="66"/>
      <c r="F632" s="250"/>
      <c r="G632" s="250"/>
      <c r="H632" s="232">
        <f>SUM('Film Exhibition'!$K632:$M632)</f>
        <v>0</v>
      </c>
      <c r="I632" s="233">
        <f t="shared" si="8"/>
        <v>0</v>
      </c>
      <c r="J632" s="84"/>
      <c r="K632" s="255" t="s">
        <v>860</v>
      </c>
      <c r="L632" s="256" t="s">
        <v>860</v>
      </c>
      <c r="M632" s="256" t="s">
        <v>860</v>
      </c>
      <c r="N632" s="58"/>
      <c r="O632" s="58"/>
      <c r="P632" s="58"/>
      <c r="Q632" s="58"/>
      <c r="R632" s="58"/>
      <c r="S632" s="58"/>
      <c r="T632" s="58"/>
      <c r="U632" s="58"/>
      <c r="V632" s="58"/>
      <c r="W632" s="58"/>
      <c r="X632" s="58"/>
      <c r="Y632" s="58"/>
      <c r="Z632" s="58"/>
    </row>
    <row r="633" spans="1:26" ht="15.75" customHeight="1" x14ac:dyDescent="0.2">
      <c r="A633" s="23"/>
      <c r="B633" s="23"/>
      <c r="C633" s="23"/>
      <c r="D633" s="58"/>
      <c r="E633" s="66"/>
      <c r="F633" s="250"/>
      <c r="G633" s="250"/>
      <c r="H633" s="232">
        <f>SUM('Film Exhibition'!$K633:$M633)</f>
        <v>0</v>
      </c>
      <c r="I633" s="233">
        <f t="shared" si="8"/>
        <v>0</v>
      </c>
      <c r="J633" s="84"/>
      <c r="K633" s="255" t="s">
        <v>860</v>
      </c>
      <c r="L633" s="256" t="s">
        <v>860</v>
      </c>
      <c r="M633" s="256" t="s">
        <v>860</v>
      </c>
      <c r="N633" s="58"/>
      <c r="O633" s="58"/>
      <c r="P633" s="58"/>
      <c r="Q633" s="58"/>
      <c r="R633" s="58"/>
      <c r="S633" s="58"/>
      <c r="T633" s="58"/>
      <c r="U633" s="58"/>
      <c r="V633" s="58"/>
      <c r="W633" s="58"/>
      <c r="X633" s="58"/>
      <c r="Y633" s="58"/>
      <c r="Z633" s="58"/>
    </row>
    <row r="634" spans="1:26" ht="15.75" customHeight="1" x14ac:dyDescent="0.2">
      <c r="A634" s="23"/>
      <c r="B634" s="23"/>
      <c r="C634" s="23"/>
      <c r="D634" s="58"/>
      <c r="E634" s="66"/>
      <c r="F634" s="250"/>
      <c r="G634" s="250"/>
      <c r="H634" s="232">
        <f>SUM('Film Exhibition'!$K634:$M634)</f>
        <v>0</v>
      </c>
      <c r="I634" s="233">
        <f t="shared" si="8"/>
        <v>0</v>
      </c>
      <c r="J634" s="84"/>
      <c r="K634" s="255" t="s">
        <v>860</v>
      </c>
      <c r="L634" s="256" t="s">
        <v>860</v>
      </c>
      <c r="M634" s="256" t="s">
        <v>860</v>
      </c>
      <c r="N634" s="58"/>
      <c r="O634" s="58"/>
      <c r="P634" s="58"/>
      <c r="Q634" s="58"/>
      <c r="R634" s="58"/>
      <c r="S634" s="58"/>
      <c r="T634" s="58"/>
      <c r="U634" s="58"/>
      <c r="V634" s="58"/>
      <c r="W634" s="58"/>
      <c r="X634" s="58"/>
      <c r="Y634" s="58"/>
      <c r="Z634" s="58"/>
    </row>
    <row r="635" spans="1:26" ht="15.75" customHeight="1" x14ac:dyDescent="0.2">
      <c r="A635" s="23"/>
      <c r="B635" s="23"/>
      <c r="C635" s="23"/>
      <c r="D635" s="58"/>
      <c r="E635" s="66"/>
      <c r="F635" s="250"/>
      <c r="G635" s="250"/>
      <c r="H635" s="232">
        <f>SUM('Film Exhibition'!$K635:$M635)</f>
        <v>0</v>
      </c>
      <c r="I635" s="233">
        <f t="shared" si="8"/>
        <v>0</v>
      </c>
      <c r="J635" s="84"/>
      <c r="K635" s="255" t="s">
        <v>860</v>
      </c>
      <c r="L635" s="256" t="s">
        <v>860</v>
      </c>
      <c r="M635" s="256" t="s">
        <v>860</v>
      </c>
      <c r="N635" s="58"/>
      <c r="O635" s="58"/>
      <c r="P635" s="58"/>
      <c r="Q635" s="58"/>
      <c r="R635" s="58"/>
      <c r="S635" s="58"/>
      <c r="T635" s="58"/>
      <c r="U635" s="58"/>
      <c r="V635" s="58"/>
      <c r="W635" s="58"/>
      <c r="X635" s="58"/>
      <c r="Y635" s="58"/>
      <c r="Z635" s="58"/>
    </row>
    <row r="636" spans="1:26" ht="15.75" customHeight="1" x14ac:dyDescent="0.2">
      <c r="A636" s="23"/>
      <c r="B636" s="23"/>
      <c r="C636" s="23"/>
      <c r="D636" s="58"/>
      <c r="E636" s="66"/>
      <c r="F636" s="250"/>
      <c r="G636" s="250"/>
      <c r="H636" s="232">
        <f>SUM('Film Exhibition'!$K636:$M636)</f>
        <v>0</v>
      </c>
      <c r="I636" s="233">
        <f t="shared" si="8"/>
        <v>0</v>
      </c>
      <c r="J636" s="84"/>
      <c r="K636" s="255" t="s">
        <v>860</v>
      </c>
      <c r="L636" s="256" t="s">
        <v>860</v>
      </c>
      <c r="M636" s="256" t="s">
        <v>860</v>
      </c>
      <c r="N636" s="58"/>
      <c r="O636" s="58"/>
      <c r="P636" s="58"/>
      <c r="Q636" s="58"/>
      <c r="R636" s="58"/>
      <c r="S636" s="58"/>
      <c r="T636" s="58"/>
      <c r="U636" s="58"/>
      <c r="V636" s="58"/>
      <c r="W636" s="58"/>
      <c r="X636" s="58"/>
      <c r="Y636" s="58"/>
      <c r="Z636" s="58"/>
    </row>
    <row r="637" spans="1:26" ht="15.75" customHeight="1" x14ac:dyDescent="0.2">
      <c r="A637" s="23"/>
      <c r="B637" s="23"/>
      <c r="C637" s="23"/>
      <c r="D637" s="58"/>
      <c r="E637" s="66"/>
      <c r="F637" s="250"/>
      <c r="G637" s="250"/>
      <c r="H637" s="232">
        <f>SUM('Film Exhibition'!$K637:$M637)</f>
        <v>0</v>
      </c>
      <c r="I637" s="233">
        <f t="shared" si="8"/>
        <v>0</v>
      </c>
      <c r="J637" s="84"/>
      <c r="K637" s="255" t="s">
        <v>860</v>
      </c>
      <c r="L637" s="256" t="s">
        <v>860</v>
      </c>
      <c r="M637" s="256" t="s">
        <v>860</v>
      </c>
      <c r="N637" s="58"/>
      <c r="O637" s="58"/>
      <c r="P637" s="58"/>
      <c r="Q637" s="58"/>
      <c r="R637" s="58"/>
      <c r="S637" s="58"/>
      <c r="T637" s="58"/>
      <c r="U637" s="58"/>
      <c r="V637" s="58"/>
      <c r="W637" s="58"/>
      <c r="X637" s="58"/>
      <c r="Y637" s="58"/>
      <c r="Z637" s="58"/>
    </row>
    <row r="638" spans="1:26" ht="15.75" customHeight="1" x14ac:dyDescent="0.2">
      <c r="A638" s="23"/>
      <c r="B638" s="23"/>
      <c r="C638" s="23"/>
      <c r="D638" s="58"/>
      <c r="E638" s="66"/>
      <c r="F638" s="250"/>
      <c r="G638" s="250"/>
      <c r="H638" s="232">
        <f>SUM('Film Exhibition'!$K638:$M638)</f>
        <v>0</v>
      </c>
      <c r="I638" s="233">
        <f t="shared" si="8"/>
        <v>0</v>
      </c>
      <c r="J638" s="84"/>
      <c r="K638" s="255" t="s">
        <v>860</v>
      </c>
      <c r="L638" s="256" t="s">
        <v>860</v>
      </c>
      <c r="M638" s="256" t="s">
        <v>860</v>
      </c>
      <c r="N638" s="58"/>
      <c r="O638" s="58"/>
      <c r="P638" s="58"/>
      <c r="Q638" s="58"/>
      <c r="R638" s="58"/>
      <c r="S638" s="58"/>
      <c r="T638" s="58"/>
      <c r="U638" s="58"/>
      <c r="V638" s="58"/>
      <c r="W638" s="58"/>
      <c r="X638" s="58"/>
      <c r="Y638" s="58"/>
      <c r="Z638" s="58"/>
    </row>
    <row r="639" spans="1:26" ht="15.75" customHeight="1" x14ac:dyDescent="0.2">
      <c r="A639" s="23"/>
      <c r="B639" s="23"/>
      <c r="C639" s="23"/>
      <c r="D639" s="58"/>
      <c r="E639" s="66"/>
      <c r="F639" s="250"/>
      <c r="G639" s="250"/>
      <c r="H639" s="232">
        <f>SUM('Film Exhibition'!$K639:$M639)</f>
        <v>0</v>
      </c>
      <c r="I639" s="233">
        <f t="shared" si="8"/>
        <v>0</v>
      </c>
      <c r="J639" s="84"/>
      <c r="K639" s="255" t="s">
        <v>860</v>
      </c>
      <c r="L639" s="256" t="s">
        <v>860</v>
      </c>
      <c r="M639" s="256" t="s">
        <v>860</v>
      </c>
      <c r="N639" s="58"/>
      <c r="O639" s="58"/>
      <c r="P639" s="58"/>
      <c r="Q639" s="58"/>
      <c r="R639" s="58"/>
      <c r="S639" s="58"/>
      <c r="T639" s="58"/>
      <c r="U639" s="58"/>
      <c r="V639" s="58"/>
      <c r="W639" s="58"/>
      <c r="X639" s="58"/>
      <c r="Y639" s="58"/>
      <c r="Z639" s="58"/>
    </row>
    <row r="640" spans="1:26" ht="15.75" customHeight="1" x14ac:dyDescent="0.2">
      <c r="A640" s="23"/>
      <c r="B640" s="23"/>
      <c r="C640" s="23"/>
      <c r="D640" s="58"/>
      <c r="E640" s="66"/>
      <c r="F640" s="250"/>
      <c r="G640" s="250"/>
      <c r="H640" s="232">
        <f>SUM('Film Exhibition'!$K640:$M640)</f>
        <v>0</v>
      </c>
      <c r="I640" s="233">
        <f t="shared" si="8"/>
        <v>0</v>
      </c>
      <c r="J640" s="84"/>
      <c r="K640" s="255" t="s">
        <v>860</v>
      </c>
      <c r="L640" s="256" t="s">
        <v>860</v>
      </c>
      <c r="M640" s="256" t="s">
        <v>860</v>
      </c>
      <c r="N640" s="58"/>
      <c r="O640" s="58"/>
      <c r="P640" s="58"/>
      <c r="Q640" s="58"/>
      <c r="R640" s="58"/>
      <c r="S640" s="58"/>
      <c r="T640" s="58"/>
      <c r="U640" s="58"/>
      <c r="V640" s="58"/>
      <c r="W640" s="58"/>
      <c r="X640" s="58"/>
      <c r="Y640" s="58"/>
      <c r="Z640" s="58"/>
    </row>
    <row r="641" spans="1:26" ht="15.75" customHeight="1" x14ac:dyDescent="0.2">
      <c r="A641" s="23"/>
      <c r="B641" s="23"/>
      <c r="C641" s="23"/>
      <c r="D641" s="58"/>
      <c r="E641" s="66"/>
      <c r="F641" s="250"/>
      <c r="G641" s="250"/>
      <c r="H641" s="232">
        <f>SUM('Film Exhibition'!$K641:$M641)</f>
        <v>0</v>
      </c>
      <c r="I641" s="233">
        <f t="shared" si="8"/>
        <v>0</v>
      </c>
      <c r="J641" s="84"/>
      <c r="K641" s="255" t="s">
        <v>860</v>
      </c>
      <c r="L641" s="256" t="s">
        <v>860</v>
      </c>
      <c r="M641" s="256" t="s">
        <v>860</v>
      </c>
      <c r="N641" s="58"/>
      <c r="O641" s="58"/>
      <c r="P641" s="58"/>
      <c r="Q641" s="58"/>
      <c r="R641" s="58"/>
      <c r="S641" s="58"/>
      <c r="T641" s="58"/>
      <c r="U641" s="58"/>
      <c r="V641" s="58"/>
      <c r="W641" s="58"/>
      <c r="X641" s="58"/>
      <c r="Y641" s="58"/>
      <c r="Z641" s="58"/>
    </row>
    <row r="642" spans="1:26" ht="15.75" customHeight="1" x14ac:dyDescent="0.2">
      <c r="A642" s="23"/>
      <c r="B642" s="23"/>
      <c r="C642" s="23"/>
      <c r="D642" s="58"/>
      <c r="E642" s="66"/>
      <c r="F642" s="250"/>
      <c r="G642" s="250"/>
      <c r="H642" s="232">
        <f>SUM('Film Exhibition'!$K642:$M642)</f>
        <v>0</v>
      </c>
      <c r="I642" s="233">
        <f t="shared" si="8"/>
        <v>0</v>
      </c>
      <c r="J642" s="84"/>
      <c r="K642" s="255" t="s">
        <v>860</v>
      </c>
      <c r="L642" s="256" t="s">
        <v>860</v>
      </c>
      <c r="M642" s="256" t="s">
        <v>860</v>
      </c>
      <c r="N642" s="58"/>
      <c r="O642" s="58"/>
      <c r="P642" s="58"/>
      <c r="Q642" s="58"/>
      <c r="R642" s="58"/>
      <c r="S642" s="58"/>
      <c r="T642" s="58"/>
      <c r="U642" s="58"/>
      <c r="V642" s="58"/>
      <c r="W642" s="58"/>
      <c r="X642" s="58"/>
      <c r="Y642" s="58"/>
      <c r="Z642" s="58"/>
    </row>
    <row r="643" spans="1:26" ht="15.75" customHeight="1" x14ac:dyDescent="0.2">
      <c r="A643" s="23"/>
      <c r="B643" s="23"/>
      <c r="C643" s="23"/>
      <c r="D643" s="58"/>
      <c r="E643" s="66"/>
      <c r="F643" s="250"/>
      <c r="G643" s="250"/>
      <c r="H643" s="232">
        <f>SUM('Film Exhibition'!$K643:$M643)</f>
        <v>0</v>
      </c>
      <c r="I643" s="233">
        <f t="shared" si="8"/>
        <v>0</v>
      </c>
      <c r="J643" s="84"/>
      <c r="K643" s="255" t="s">
        <v>860</v>
      </c>
      <c r="L643" s="256" t="s">
        <v>860</v>
      </c>
      <c r="M643" s="256" t="s">
        <v>860</v>
      </c>
      <c r="N643" s="58"/>
      <c r="O643" s="58"/>
      <c r="P643" s="58"/>
      <c r="Q643" s="58"/>
      <c r="R643" s="58"/>
      <c r="S643" s="58"/>
      <c r="T643" s="58"/>
      <c r="U643" s="58"/>
      <c r="V643" s="58"/>
      <c r="W643" s="58"/>
      <c r="X643" s="58"/>
      <c r="Y643" s="58"/>
      <c r="Z643" s="58"/>
    </row>
    <row r="644" spans="1:26" ht="15.75" customHeight="1" x14ac:dyDescent="0.2">
      <c r="A644" s="23"/>
      <c r="B644" s="23"/>
      <c r="C644" s="23"/>
      <c r="D644" s="58"/>
      <c r="E644" s="66"/>
      <c r="F644" s="250"/>
      <c r="G644" s="250"/>
      <c r="H644" s="232">
        <f>SUM('Film Exhibition'!$K644:$M644)</f>
        <v>0</v>
      </c>
      <c r="I644" s="233">
        <f t="shared" si="8"/>
        <v>0</v>
      </c>
      <c r="J644" s="84"/>
      <c r="K644" s="255" t="s">
        <v>860</v>
      </c>
      <c r="L644" s="256" t="s">
        <v>860</v>
      </c>
      <c r="M644" s="256" t="s">
        <v>860</v>
      </c>
      <c r="N644" s="58"/>
      <c r="O644" s="58"/>
      <c r="P644" s="58"/>
      <c r="Q644" s="58"/>
      <c r="R644" s="58"/>
      <c r="S644" s="58"/>
      <c r="T644" s="58"/>
      <c r="U644" s="58"/>
      <c r="V644" s="58"/>
      <c r="W644" s="58"/>
      <c r="X644" s="58"/>
      <c r="Y644" s="58"/>
      <c r="Z644" s="58"/>
    </row>
    <row r="645" spans="1:26" ht="15.75" customHeight="1" x14ac:dyDescent="0.2">
      <c r="A645" s="23"/>
      <c r="B645" s="23"/>
      <c r="C645" s="23"/>
      <c r="D645" s="58"/>
      <c r="E645" s="66"/>
      <c r="F645" s="250"/>
      <c r="G645" s="250"/>
      <c r="H645" s="232">
        <f>SUM('Film Exhibition'!$K645:$M645)</f>
        <v>0</v>
      </c>
      <c r="I645" s="233">
        <f t="shared" si="8"/>
        <v>0</v>
      </c>
      <c r="J645" s="84"/>
      <c r="K645" s="255" t="s">
        <v>860</v>
      </c>
      <c r="L645" s="256" t="s">
        <v>860</v>
      </c>
      <c r="M645" s="256" t="s">
        <v>860</v>
      </c>
      <c r="N645" s="58"/>
      <c r="O645" s="58"/>
      <c r="P645" s="58"/>
      <c r="Q645" s="58"/>
      <c r="R645" s="58"/>
      <c r="S645" s="58"/>
      <c r="T645" s="58"/>
      <c r="U645" s="58"/>
      <c r="V645" s="58"/>
      <c r="W645" s="58"/>
      <c r="X645" s="58"/>
      <c r="Y645" s="58"/>
      <c r="Z645" s="58"/>
    </row>
    <row r="646" spans="1:26" ht="15.75" customHeight="1" x14ac:dyDescent="0.2">
      <c r="A646" s="23"/>
      <c r="B646" s="23"/>
      <c r="C646" s="23"/>
      <c r="D646" s="58"/>
      <c r="E646" s="66"/>
      <c r="F646" s="250"/>
      <c r="G646" s="250"/>
      <c r="H646" s="232">
        <f>SUM('Film Exhibition'!$K646:$M646)</f>
        <v>0</v>
      </c>
      <c r="I646" s="233">
        <f t="shared" si="8"/>
        <v>0</v>
      </c>
      <c r="J646" s="84"/>
      <c r="K646" s="255" t="s">
        <v>860</v>
      </c>
      <c r="L646" s="256" t="s">
        <v>860</v>
      </c>
      <c r="M646" s="256" t="s">
        <v>860</v>
      </c>
      <c r="N646" s="58"/>
      <c r="O646" s="58"/>
      <c r="P646" s="58"/>
      <c r="Q646" s="58"/>
      <c r="R646" s="58"/>
      <c r="S646" s="58"/>
      <c r="T646" s="58"/>
      <c r="U646" s="58"/>
      <c r="V646" s="58"/>
      <c r="W646" s="58"/>
      <c r="X646" s="58"/>
      <c r="Y646" s="58"/>
      <c r="Z646" s="58"/>
    </row>
    <row r="647" spans="1:26" ht="15.75" customHeight="1" x14ac:dyDescent="0.2">
      <c r="A647" s="23"/>
      <c r="B647" s="23"/>
      <c r="C647" s="23"/>
      <c r="D647" s="58"/>
      <c r="E647" s="66"/>
      <c r="F647" s="250"/>
      <c r="G647" s="250"/>
      <c r="H647" s="232">
        <f>SUM('Film Exhibition'!$K647:$M647)</f>
        <v>0</v>
      </c>
      <c r="I647" s="233">
        <f t="shared" si="8"/>
        <v>0</v>
      </c>
      <c r="J647" s="84"/>
      <c r="K647" s="255" t="s">
        <v>860</v>
      </c>
      <c r="L647" s="256" t="s">
        <v>860</v>
      </c>
      <c r="M647" s="256" t="s">
        <v>860</v>
      </c>
      <c r="N647" s="58"/>
      <c r="O647" s="58"/>
      <c r="P647" s="58"/>
      <c r="Q647" s="58"/>
      <c r="R647" s="58"/>
      <c r="S647" s="58"/>
      <c r="T647" s="58"/>
      <c r="U647" s="58"/>
      <c r="V647" s="58"/>
      <c r="W647" s="58"/>
      <c r="X647" s="58"/>
      <c r="Y647" s="58"/>
      <c r="Z647" s="58"/>
    </row>
    <row r="648" spans="1:26" ht="15.75" customHeight="1" x14ac:dyDescent="0.2">
      <c r="A648" s="23"/>
      <c r="B648" s="23"/>
      <c r="C648" s="23"/>
      <c r="D648" s="58"/>
      <c r="E648" s="66"/>
      <c r="F648" s="250"/>
      <c r="G648" s="250"/>
      <c r="H648" s="232">
        <f>SUM('Film Exhibition'!$K648:$M648)</f>
        <v>0</v>
      </c>
      <c r="I648" s="233">
        <f t="shared" si="8"/>
        <v>0</v>
      </c>
      <c r="J648" s="84"/>
      <c r="K648" s="255" t="s">
        <v>860</v>
      </c>
      <c r="L648" s="256" t="s">
        <v>860</v>
      </c>
      <c r="M648" s="256" t="s">
        <v>860</v>
      </c>
      <c r="N648" s="58"/>
      <c r="O648" s="58"/>
      <c r="P648" s="58"/>
      <c r="Q648" s="58"/>
      <c r="R648" s="58"/>
      <c r="S648" s="58"/>
      <c r="T648" s="58"/>
      <c r="U648" s="58"/>
      <c r="V648" s="58"/>
      <c r="W648" s="58"/>
      <c r="X648" s="58"/>
      <c r="Y648" s="58"/>
      <c r="Z648" s="58"/>
    </row>
    <row r="649" spans="1:26" ht="15.75" customHeight="1" x14ac:dyDescent="0.2">
      <c r="A649" s="23"/>
      <c r="B649" s="23"/>
      <c r="C649" s="23"/>
      <c r="D649" s="58"/>
      <c r="E649" s="66"/>
      <c r="F649" s="250"/>
      <c r="G649" s="250"/>
      <c r="H649" s="232">
        <f>SUM('Film Exhibition'!$K649:$M649)</f>
        <v>0</v>
      </c>
      <c r="I649" s="233">
        <f t="shared" si="8"/>
        <v>0</v>
      </c>
      <c r="J649" s="84"/>
      <c r="K649" s="255" t="s">
        <v>860</v>
      </c>
      <c r="L649" s="256" t="s">
        <v>860</v>
      </c>
      <c r="M649" s="256" t="s">
        <v>860</v>
      </c>
      <c r="N649" s="58"/>
      <c r="O649" s="58"/>
      <c r="P649" s="58"/>
      <c r="Q649" s="58"/>
      <c r="R649" s="58"/>
      <c r="S649" s="58"/>
      <c r="T649" s="58"/>
      <c r="U649" s="58"/>
      <c r="V649" s="58"/>
      <c r="W649" s="58"/>
      <c r="X649" s="58"/>
      <c r="Y649" s="58"/>
      <c r="Z649" s="58"/>
    </row>
    <row r="650" spans="1:26" ht="15.75" customHeight="1" x14ac:dyDescent="0.2">
      <c r="A650" s="23"/>
      <c r="B650" s="23"/>
      <c r="C650" s="23"/>
      <c r="D650" s="58"/>
      <c r="E650" s="66"/>
      <c r="F650" s="250"/>
      <c r="G650" s="250"/>
      <c r="H650" s="232">
        <f>SUM('Film Exhibition'!$K650:$M650)</f>
        <v>0</v>
      </c>
      <c r="I650" s="233">
        <f t="shared" si="8"/>
        <v>0</v>
      </c>
      <c r="J650" s="84"/>
      <c r="K650" s="255" t="s">
        <v>860</v>
      </c>
      <c r="L650" s="256" t="s">
        <v>860</v>
      </c>
      <c r="M650" s="256" t="s">
        <v>860</v>
      </c>
      <c r="N650" s="58"/>
      <c r="O650" s="58"/>
      <c r="P650" s="58"/>
      <c r="Q650" s="58"/>
      <c r="R650" s="58"/>
      <c r="S650" s="58"/>
      <c r="T650" s="58"/>
      <c r="U650" s="58"/>
      <c r="V650" s="58"/>
      <c r="W650" s="58"/>
      <c r="X650" s="58"/>
      <c r="Y650" s="58"/>
      <c r="Z650" s="58"/>
    </row>
    <row r="651" spans="1:26" ht="15.75" customHeight="1" x14ac:dyDescent="0.2">
      <c r="A651" s="23"/>
      <c r="B651" s="23"/>
      <c r="C651" s="23"/>
      <c r="D651" s="58"/>
      <c r="E651" s="66"/>
      <c r="F651" s="250"/>
      <c r="G651" s="250"/>
      <c r="H651" s="232">
        <f>SUM('Film Exhibition'!$K651:$M651)</f>
        <v>0</v>
      </c>
      <c r="I651" s="233">
        <f t="shared" si="8"/>
        <v>0</v>
      </c>
      <c r="J651" s="84"/>
      <c r="K651" s="255" t="s">
        <v>860</v>
      </c>
      <c r="L651" s="256" t="s">
        <v>860</v>
      </c>
      <c r="M651" s="256" t="s">
        <v>860</v>
      </c>
      <c r="N651" s="58"/>
      <c r="O651" s="58"/>
      <c r="P651" s="58"/>
      <c r="Q651" s="58"/>
      <c r="R651" s="58"/>
      <c r="S651" s="58"/>
      <c r="T651" s="58"/>
      <c r="U651" s="58"/>
      <c r="V651" s="58"/>
      <c r="W651" s="58"/>
      <c r="X651" s="58"/>
      <c r="Y651" s="58"/>
      <c r="Z651" s="58"/>
    </row>
    <row r="652" spans="1:26" ht="15.75" customHeight="1" x14ac:dyDescent="0.2">
      <c r="A652" s="23"/>
      <c r="B652" s="23"/>
      <c r="C652" s="23"/>
      <c r="D652" s="58"/>
      <c r="E652" s="66"/>
      <c r="F652" s="250"/>
      <c r="G652" s="250"/>
      <c r="H652" s="232">
        <f>SUM('Film Exhibition'!$K652:$M652)</f>
        <v>0</v>
      </c>
      <c r="I652" s="233">
        <f t="shared" si="8"/>
        <v>0</v>
      </c>
      <c r="J652" s="84"/>
      <c r="K652" s="255" t="s">
        <v>860</v>
      </c>
      <c r="L652" s="256" t="s">
        <v>860</v>
      </c>
      <c r="M652" s="256" t="s">
        <v>860</v>
      </c>
      <c r="N652" s="58"/>
      <c r="O652" s="58"/>
      <c r="P652" s="58"/>
      <c r="Q652" s="58"/>
      <c r="R652" s="58"/>
      <c r="S652" s="58"/>
      <c r="T652" s="58"/>
      <c r="U652" s="58"/>
      <c r="V652" s="58"/>
      <c r="W652" s="58"/>
      <c r="X652" s="58"/>
      <c r="Y652" s="58"/>
      <c r="Z652" s="58"/>
    </row>
    <row r="653" spans="1:26" ht="15.75" customHeight="1" x14ac:dyDescent="0.2">
      <c r="A653" s="23"/>
      <c r="B653" s="23"/>
      <c r="C653" s="23"/>
      <c r="D653" s="58"/>
      <c r="E653" s="66"/>
      <c r="F653" s="250"/>
      <c r="G653" s="250"/>
      <c r="H653" s="232">
        <f>SUM('Film Exhibition'!$K653:$M653)</f>
        <v>0</v>
      </c>
      <c r="I653" s="233">
        <f t="shared" si="8"/>
        <v>0</v>
      </c>
      <c r="J653" s="84"/>
      <c r="K653" s="255" t="s">
        <v>860</v>
      </c>
      <c r="L653" s="256" t="s">
        <v>860</v>
      </c>
      <c r="M653" s="256" t="s">
        <v>860</v>
      </c>
      <c r="N653" s="58"/>
      <c r="O653" s="58"/>
      <c r="P653" s="58"/>
      <c r="Q653" s="58"/>
      <c r="R653" s="58"/>
      <c r="S653" s="58"/>
      <c r="T653" s="58"/>
      <c r="U653" s="58"/>
      <c r="V653" s="58"/>
      <c r="W653" s="58"/>
      <c r="X653" s="58"/>
      <c r="Y653" s="58"/>
      <c r="Z653" s="58"/>
    </row>
    <row r="654" spans="1:26" ht="15.75" customHeight="1" x14ac:dyDescent="0.2">
      <c r="A654" s="23"/>
      <c r="B654" s="23"/>
      <c r="C654" s="23"/>
      <c r="D654" s="58"/>
      <c r="E654" s="66"/>
      <c r="F654" s="250"/>
      <c r="G654" s="250"/>
      <c r="H654" s="232">
        <f>SUM('Film Exhibition'!$K654:$M654)</f>
        <v>0</v>
      </c>
      <c r="I654" s="233">
        <f t="shared" si="8"/>
        <v>0</v>
      </c>
      <c r="J654" s="84"/>
      <c r="K654" s="255" t="s">
        <v>860</v>
      </c>
      <c r="L654" s="256" t="s">
        <v>860</v>
      </c>
      <c r="M654" s="256" t="s">
        <v>860</v>
      </c>
      <c r="N654" s="58"/>
      <c r="O654" s="58"/>
      <c r="P654" s="58"/>
      <c r="Q654" s="58"/>
      <c r="R654" s="58"/>
      <c r="S654" s="58"/>
      <c r="T654" s="58"/>
      <c r="U654" s="58"/>
      <c r="V654" s="58"/>
      <c r="W654" s="58"/>
      <c r="X654" s="58"/>
      <c r="Y654" s="58"/>
      <c r="Z654" s="58"/>
    </row>
    <row r="655" spans="1:26" ht="15.75" customHeight="1" x14ac:dyDescent="0.2">
      <c r="A655" s="23"/>
      <c r="B655" s="23"/>
      <c r="C655" s="23"/>
      <c r="D655" s="58"/>
      <c r="E655" s="66"/>
      <c r="F655" s="250"/>
      <c r="G655" s="250"/>
      <c r="H655" s="232">
        <f>SUM('Film Exhibition'!$K655:$M655)</f>
        <v>0</v>
      </c>
      <c r="I655" s="233">
        <f t="shared" si="8"/>
        <v>0</v>
      </c>
      <c r="J655" s="84"/>
      <c r="K655" s="255" t="s">
        <v>860</v>
      </c>
      <c r="L655" s="256" t="s">
        <v>860</v>
      </c>
      <c r="M655" s="256" t="s">
        <v>860</v>
      </c>
      <c r="N655" s="58"/>
      <c r="O655" s="58"/>
      <c r="P655" s="58"/>
      <c r="Q655" s="58"/>
      <c r="R655" s="58"/>
      <c r="S655" s="58"/>
      <c r="T655" s="58"/>
      <c r="U655" s="58"/>
      <c r="V655" s="58"/>
      <c r="W655" s="58"/>
      <c r="X655" s="58"/>
      <c r="Y655" s="58"/>
      <c r="Z655" s="58"/>
    </row>
    <row r="656" spans="1:26" ht="15.75" customHeight="1" x14ac:dyDescent="0.2">
      <c r="A656" s="23"/>
      <c r="B656" s="23"/>
      <c r="C656" s="23"/>
      <c r="D656" s="58"/>
      <c r="E656" s="66"/>
      <c r="F656" s="250"/>
      <c r="G656" s="250"/>
      <c r="H656" s="232">
        <f>SUM('Film Exhibition'!$K656:$M656)</f>
        <v>0</v>
      </c>
      <c r="I656" s="233">
        <f t="shared" si="8"/>
        <v>0</v>
      </c>
      <c r="J656" s="84"/>
      <c r="K656" s="255" t="s">
        <v>860</v>
      </c>
      <c r="L656" s="256" t="s">
        <v>860</v>
      </c>
      <c r="M656" s="256" t="s">
        <v>860</v>
      </c>
      <c r="N656" s="58"/>
      <c r="O656" s="58"/>
      <c r="P656" s="58"/>
      <c r="Q656" s="58"/>
      <c r="R656" s="58"/>
      <c r="S656" s="58"/>
      <c r="T656" s="58"/>
      <c r="U656" s="58"/>
      <c r="V656" s="58"/>
      <c r="W656" s="58"/>
      <c r="X656" s="58"/>
      <c r="Y656" s="58"/>
      <c r="Z656" s="58"/>
    </row>
    <row r="657" spans="1:26" ht="15.75" customHeight="1" x14ac:dyDescent="0.2">
      <c r="A657" s="23"/>
      <c r="B657" s="23"/>
      <c r="C657" s="23"/>
      <c r="D657" s="58"/>
      <c r="E657" s="66"/>
      <c r="F657" s="250"/>
      <c r="G657" s="250"/>
      <c r="H657" s="232">
        <f>SUM('Film Exhibition'!$K657:$M657)</f>
        <v>0</v>
      </c>
      <c r="I657" s="233">
        <f t="shared" si="8"/>
        <v>0</v>
      </c>
      <c r="J657" s="84"/>
      <c r="K657" s="255" t="s">
        <v>860</v>
      </c>
      <c r="L657" s="256" t="s">
        <v>860</v>
      </c>
      <c r="M657" s="256" t="s">
        <v>860</v>
      </c>
      <c r="N657" s="58"/>
      <c r="O657" s="58"/>
      <c r="P657" s="58"/>
      <c r="Q657" s="58"/>
      <c r="R657" s="58"/>
      <c r="S657" s="58"/>
      <c r="T657" s="58"/>
      <c r="U657" s="58"/>
      <c r="V657" s="58"/>
      <c r="W657" s="58"/>
      <c r="X657" s="58"/>
      <c r="Y657" s="58"/>
      <c r="Z657" s="58"/>
    </row>
    <row r="658" spans="1:26" ht="15.75" customHeight="1" x14ac:dyDescent="0.2">
      <c r="A658" s="23"/>
      <c r="B658" s="23"/>
      <c r="C658" s="23"/>
      <c r="D658" s="58"/>
      <c r="E658" s="66"/>
      <c r="F658" s="250"/>
      <c r="G658" s="250"/>
      <c r="H658" s="232">
        <f>SUM('Film Exhibition'!$K658:$M658)</f>
        <v>0</v>
      </c>
      <c r="I658" s="233">
        <f t="shared" si="8"/>
        <v>0</v>
      </c>
      <c r="J658" s="84"/>
      <c r="K658" s="255" t="s">
        <v>860</v>
      </c>
      <c r="L658" s="256" t="s">
        <v>860</v>
      </c>
      <c r="M658" s="256" t="s">
        <v>860</v>
      </c>
      <c r="N658" s="58"/>
      <c r="O658" s="58"/>
      <c r="P658" s="58"/>
      <c r="Q658" s="58"/>
      <c r="R658" s="58"/>
      <c r="S658" s="58"/>
      <c r="T658" s="58"/>
      <c r="U658" s="58"/>
      <c r="V658" s="58"/>
      <c r="W658" s="58"/>
      <c r="X658" s="58"/>
      <c r="Y658" s="58"/>
      <c r="Z658" s="58"/>
    </row>
    <row r="659" spans="1:26" ht="15.75" customHeight="1" x14ac:dyDescent="0.2">
      <c r="A659" s="23"/>
      <c r="B659" s="23"/>
      <c r="C659" s="23"/>
      <c r="D659" s="58"/>
      <c r="E659" s="66"/>
      <c r="F659" s="250"/>
      <c r="G659" s="250"/>
      <c r="H659" s="232">
        <f>SUM('Film Exhibition'!$K659:$M659)</f>
        <v>0</v>
      </c>
      <c r="I659" s="233">
        <f t="shared" si="8"/>
        <v>0</v>
      </c>
      <c r="J659" s="84"/>
      <c r="K659" s="255" t="s">
        <v>860</v>
      </c>
      <c r="L659" s="256" t="s">
        <v>860</v>
      </c>
      <c r="M659" s="256" t="s">
        <v>860</v>
      </c>
      <c r="N659" s="58"/>
      <c r="O659" s="58"/>
      <c r="P659" s="58"/>
      <c r="Q659" s="58"/>
      <c r="R659" s="58"/>
      <c r="S659" s="58"/>
      <c r="T659" s="58"/>
      <c r="U659" s="58"/>
      <c r="V659" s="58"/>
      <c r="W659" s="58"/>
      <c r="X659" s="58"/>
      <c r="Y659" s="58"/>
      <c r="Z659" s="58"/>
    </row>
    <row r="660" spans="1:26" ht="15.75" customHeight="1" x14ac:dyDescent="0.2">
      <c r="A660" s="23"/>
      <c r="B660" s="23"/>
      <c r="C660" s="23"/>
      <c r="D660" s="58"/>
      <c r="E660" s="66"/>
      <c r="F660" s="250"/>
      <c r="G660" s="250"/>
      <c r="H660" s="232">
        <f>SUM('Film Exhibition'!$K660:$M660)</f>
        <v>0</v>
      </c>
      <c r="I660" s="233">
        <f t="shared" si="8"/>
        <v>0</v>
      </c>
      <c r="J660" s="84"/>
      <c r="K660" s="255" t="s">
        <v>860</v>
      </c>
      <c r="L660" s="256" t="s">
        <v>860</v>
      </c>
      <c r="M660" s="256" t="s">
        <v>860</v>
      </c>
      <c r="N660" s="58"/>
      <c r="O660" s="58"/>
      <c r="P660" s="58"/>
      <c r="Q660" s="58"/>
      <c r="R660" s="58"/>
      <c r="S660" s="58"/>
      <c r="T660" s="58"/>
      <c r="U660" s="58"/>
      <c r="V660" s="58"/>
      <c r="W660" s="58"/>
      <c r="X660" s="58"/>
      <c r="Y660" s="58"/>
      <c r="Z660" s="58"/>
    </row>
    <row r="661" spans="1:26" ht="15.75" customHeight="1" x14ac:dyDescent="0.2">
      <c r="A661" s="23"/>
      <c r="B661" s="23"/>
      <c r="C661" s="23"/>
      <c r="D661" s="58"/>
      <c r="E661" s="66"/>
      <c r="F661" s="250"/>
      <c r="G661" s="250"/>
      <c r="H661" s="232">
        <f>SUM('Film Exhibition'!$K661:$M661)</f>
        <v>0</v>
      </c>
      <c r="I661" s="233">
        <f t="shared" si="8"/>
        <v>0</v>
      </c>
      <c r="J661" s="84"/>
      <c r="K661" s="255" t="s">
        <v>860</v>
      </c>
      <c r="L661" s="256" t="s">
        <v>860</v>
      </c>
      <c r="M661" s="256" t="s">
        <v>860</v>
      </c>
      <c r="N661" s="58"/>
      <c r="O661" s="58"/>
      <c r="P661" s="58"/>
      <c r="Q661" s="58"/>
      <c r="R661" s="58"/>
      <c r="S661" s="58"/>
      <c r="T661" s="58"/>
      <c r="U661" s="58"/>
      <c r="V661" s="58"/>
      <c r="W661" s="58"/>
      <c r="X661" s="58"/>
      <c r="Y661" s="58"/>
      <c r="Z661" s="58"/>
    </row>
    <row r="662" spans="1:26" ht="15.75" customHeight="1" x14ac:dyDescent="0.2">
      <c r="A662" s="23"/>
      <c r="B662" s="23"/>
      <c r="C662" s="23"/>
      <c r="D662" s="58"/>
      <c r="E662" s="66"/>
      <c r="F662" s="250"/>
      <c r="G662" s="250"/>
      <c r="H662" s="232">
        <f>SUM('Film Exhibition'!$K662:$M662)</f>
        <v>0</v>
      </c>
      <c r="I662" s="233">
        <f t="shared" si="8"/>
        <v>0</v>
      </c>
      <c r="J662" s="84"/>
      <c r="K662" s="255" t="s">
        <v>860</v>
      </c>
      <c r="L662" s="256" t="s">
        <v>860</v>
      </c>
      <c r="M662" s="256" t="s">
        <v>860</v>
      </c>
      <c r="N662" s="58"/>
      <c r="O662" s="58"/>
      <c r="P662" s="58"/>
      <c r="Q662" s="58"/>
      <c r="R662" s="58"/>
      <c r="S662" s="58"/>
      <c r="T662" s="58"/>
      <c r="U662" s="58"/>
      <c r="V662" s="58"/>
      <c r="W662" s="58"/>
      <c r="X662" s="58"/>
      <c r="Y662" s="58"/>
      <c r="Z662" s="58"/>
    </row>
    <row r="663" spans="1:26" ht="15.75" customHeight="1" x14ac:dyDescent="0.2">
      <c r="A663" s="23"/>
      <c r="B663" s="23"/>
      <c r="C663" s="23"/>
      <c r="D663" s="58"/>
      <c r="E663" s="66"/>
      <c r="F663" s="250"/>
      <c r="G663" s="250"/>
      <c r="H663" s="232">
        <f>SUM('Film Exhibition'!$K663:$M663)</f>
        <v>0</v>
      </c>
      <c r="I663" s="233">
        <f t="shared" si="8"/>
        <v>0</v>
      </c>
      <c r="J663" s="84"/>
      <c r="K663" s="255" t="s">
        <v>860</v>
      </c>
      <c r="L663" s="256" t="s">
        <v>860</v>
      </c>
      <c r="M663" s="256" t="s">
        <v>860</v>
      </c>
      <c r="N663" s="58"/>
      <c r="O663" s="58"/>
      <c r="P663" s="58"/>
      <c r="Q663" s="58"/>
      <c r="R663" s="58"/>
      <c r="S663" s="58"/>
      <c r="T663" s="58"/>
      <c r="U663" s="58"/>
      <c r="V663" s="58"/>
      <c r="W663" s="58"/>
      <c r="X663" s="58"/>
      <c r="Y663" s="58"/>
      <c r="Z663" s="58"/>
    </row>
    <row r="664" spans="1:26" ht="15.75" customHeight="1" x14ac:dyDescent="0.2">
      <c r="A664" s="23"/>
      <c r="B664" s="23"/>
      <c r="C664" s="23"/>
      <c r="D664" s="58"/>
      <c r="E664" s="66"/>
      <c r="F664" s="250"/>
      <c r="G664" s="250"/>
      <c r="H664" s="232">
        <f>SUM('Film Exhibition'!$K664:$M664)</f>
        <v>0</v>
      </c>
      <c r="I664" s="233">
        <f t="shared" si="8"/>
        <v>0</v>
      </c>
      <c r="J664" s="84"/>
      <c r="K664" s="255" t="s">
        <v>860</v>
      </c>
      <c r="L664" s="256" t="s">
        <v>860</v>
      </c>
      <c r="M664" s="256" t="s">
        <v>860</v>
      </c>
      <c r="N664" s="58"/>
      <c r="O664" s="58"/>
      <c r="P664" s="58"/>
      <c r="Q664" s="58"/>
      <c r="R664" s="58"/>
      <c r="S664" s="58"/>
      <c r="T664" s="58"/>
      <c r="U664" s="58"/>
      <c r="V664" s="58"/>
      <c r="W664" s="58"/>
      <c r="X664" s="58"/>
      <c r="Y664" s="58"/>
      <c r="Z664" s="58"/>
    </row>
    <row r="665" spans="1:26" ht="15.75" customHeight="1" x14ac:dyDescent="0.2">
      <c r="A665" s="23"/>
      <c r="B665" s="23"/>
      <c r="C665" s="23"/>
      <c r="D665" s="58"/>
      <c r="E665" s="66"/>
      <c r="F665" s="250"/>
      <c r="G665" s="250"/>
      <c r="H665" s="232">
        <f>SUM('Film Exhibition'!$K665:$M665)</f>
        <v>0</v>
      </c>
      <c r="I665" s="233">
        <f t="shared" si="8"/>
        <v>0</v>
      </c>
      <c r="J665" s="84"/>
      <c r="K665" s="255" t="s">
        <v>860</v>
      </c>
      <c r="L665" s="256" t="s">
        <v>860</v>
      </c>
      <c r="M665" s="256" t="s">
        <v>860</v>
      </c>
      <c r="N665" s="58"/>
      <c r="O665" s="58"/>
      <c r="P665" s="58"/>
      <c r="Q665" s="58"/>
      <c r="R665" s="58"/>
      <c r="S665" s="58"/>
      <c r="T665" s="58"/>
      <c r="U665" s="58"/>
      <c r="V665" s="58"/>
      <c r="W665" s="58"/>
      <c r="X665" s="58"/>
      <c r="Y665" s="58"/>
      <c r="Z665" s="58"/>
    </row>
    <row r="666" spans="1:26" ht="15.75" customHeight="1" x14ac:dyDescent="0.2">
      <c r="A666" s="23"/>
      <c r="B666" s="23"/>
      <c r="C666" s="23"/>
      <c r="D666" s="58"/>
      <c r="E666" s="66"/>
      <c r="F666" s="250"/>
      <c r="G666" s="250"/>
      <c r="H666" s="232">
        <f>SUM('Film Exhibition'!$K666:$M666)</f>
        <v>0</v>
      </c>
      <c r="I666" s="233">
        <f t="shared" si="8"/>
        <v>0</v>
      </c>
      <c r="J666" s="84"/>
      <c r="K666" s="255" t="s">
        <v>860</v>
      </c>
      <c r="L666" s="256" t="s">
        <v>860</v>
      </c>
      <c r="M666" s="256" t="s">
        <v>860</v>
      </c>
      <c r="N666" s="58"/>
      <c r="O666" s="58"/>
      <c r="P666" s="58"/>
      <c r="Q666" s="58"/>
      <c r="R666" s="58"/>
      <c r="S666" s="58"/>
      <c r="T666" s="58"/>
      <c r="U666" s="58"/>
      <c r="V666" s="58"/>
      <c r="W666" s="58"/>
      <c r="X666" s="58"/>
      <c r="Y666" s="58"/>
      <c r="Z666" s="58"/>
    </row>
    <row r="667" spans="1:26" ht="15.75" customHeight="1" x14ac:dyDescent="0.2">
      <c r="A667" s="23"/>
      <c r="B667" s="23"/>
      <c r="C667" s="23"/>
      <c r="D667" s="58"/>
      <c r="E667" s="66"/>
      <c r="F667" s="250"/>
      <c r="G667" s="250"/>
      <c r="H667" s="232">
        <f>SUM('Film Exhibition'!$K667:$M667)</f>
        <v>0</v>
      </c>
      <c r="I667" s="233">
        <f t="shared" si="8"/>
        <v>0</v>
      </c>
      <c r="J667" s="84"/>
      <c r="K667" s="255" t="s">
        <v>860</v>
      </c>
      <c r="L667" s="256" t="s">
        <v>860</v>
      </c>
      <c r="M667" s="256" t="s">
        <v>860</v>
      </c>
      <c r="N667" s="58"/>
      <c r="O667" s="58"/>
      <c r="P667" s="58"/>
      <c r="Q667" s="58"/>
      <c r="R667" s="58"/>
      <c r="S667" s="58"/>
      <c r="T667" s="58"/>
      <c r="U667" s="58"/>
      <c r="V667" s="58"/>
      <c r="W667" s="58"/>
      <c r="X667" s="58"/>
      <c r="Y667" s="58"/>
      <c r="Z667" s="58"/>
    </row>
    <row r="668" spans="1:26" ht="15.75" customHeight="1" x14ac:dyDescent="0.2">
      <c r="A668" s="23"/>
      <c r="B668" s="23"/>
      <c r="C668" s="23"/>
      <c r="D668" s="58"/>
      <c r="E668" s="66"/>
      <c r="F668" s="250"/>
      <c r="G668" s="250"/>
      <c r="H668" s="232">
        <f>SUM('Film Exhibition'!$K668:$M668)</f>
        <v>0</v>
      </c>
      <c r="I668" s="233">
        <f t="shared" si="8"/>
        <v>0</v>
      </c>
      <c r="J668" s="84"/>
      <c r="K668" s="255" t="s">
        <v>860</v>
      </c>
      <c r="L668" s="256" t="s">
        <v>860</v>
      </c>
      <c r="M668" s="256" t="s">
        <v>860</v>
      </c>
      <c r="N668" s="58"/>
      <c r="O668" s="58"/>
      <c r="P668" s="58"/>
      <c r="Q668" s="58"/>
      <c r="R668" s="58"/>
      <c r="S668" s="58"/>
      <c r="T668" s="58"/>
      <c r="U668" s="58"/>
      <c r="V668" s="58"/>
      <c r="W668" s="58"/>
      <c r="X668" s="58"/>
      <c r="Y668" s="58"/>
      <c r="Z668" s="58"/>
    </row>
    <row r="669" spans="1:26" ht="15.75" customHeight="1" x14ac:dyDescent="0.2">
      <c r="A669" s="23"/>
      <c r="B669" s="23"/>
      <c r="C669" s="23"/>
      <c r="D669" s="58"/>
      <c r="E669" s="66"/>
      <c r="F669" s="250"/>
      <c r="G669" s="250"/>
      <c r="H669" s="232">
        <f>SUM('Film Exhibition'!$K669:$M669)</f>
        <v>0</v>
      </c>
      <c r="I669" s="233">
        <f t="shared" si="8"/>
        <v>0</v>
      </c>
      <c r="J669" s="84"/>
      <c r="K669" s="255" t="s">
        <v>860</v>
      </c>
      <c r="L669" s="256" t="s">
        <v>860</v>
      </c>
      <c r="M669" s="256" t="s">
        <v>860</v>
      </c>
      <c r="N669" s="58"/>
      <c r="O669" s="58"/>
      <c r="P669" s="58"/>
      <c r="Q669" s="58"/>
      <c r="R669" s="58"/>
      <c r="S669" s="58"/>
      <c r="T669" s="58"/>
      <c r="U669" s="58"/>
      <c r="V669" s="58"/>
      <c r="W669" s="58"/>
      <c r="X669" s="58"/>
      <c r="Y669" s="58"/>
      <c r="Z669" s="58"/>
    </row>
    <row r="670" spans="1:26" ht="15.75" customHeight="1" x14ac:dyDescent="0.2">
      <c r="A670" s="23"/>
      <c r="B670" s="23"/>
      <c r="C670" s="23"/>
      <c r="D670" s="58"/>
      <c r="E670" s="66"/>
      <c r="F670" s="250"/>
      <c r="G670" s="250"/>
      <c r="H670" s="232">
        <f>SUM('Film Exhibition'!$K670:$M670)</f>
        <v>0</v>
      </c>
      <c r="I670" s="233">
        <f t="shared" si="8"/>
        <v>0</v>
      </c>
      <c r="J670" s="84"/>
      <c r="K670" s="255" t="s">
        <v>860</v>
      </c>
      <c r="L670" s="256" t="s">
        <v>860</v>
      </c>
      <c r="M670" s="256" t="s">
        <v>860</v>
      </c>
      <c r="N670" s="58"/>
      <c r="O670" s="58"/>
      <c r="P670" s="58"/>
      <c r="Q670" s="58"/>
      <c r="R670" s="58"/>
      <c r="S670" s="58"/>
      <c r="T670" s="58"/>
      <c r="U670" s="58"/>
      <c r="V670" s="58"/>
      <c r="W670" s="58"/>
      <c r="X670" s="58"/>
      <c r="Y670" s="58"/>
      <c r="Z670" s="58"/>
    </row>
    <row r="671" spans="1:26" ht="15.75" customHeight="1" x14ac:dyDescent="0.2">
      <c r="A671" s="23"/>
      <c r="B671" s="23"/>
      <c r="C671" s="23"/>
      <c r="D671" s="58"/>
      <c r="E671" s="66"/>
      <c r="F671" s="250"/>
      <c r="G671" s="250"/>
      <c r="H671" s="232">
        <f>SUM('Film Exhibition'!$K671:$M671)</f>
        <v>0</v>
      </c>
      <c r="I671" s="233">
        <f t="shared" si="8"/>
        <v>0</v>
      </c>
      <c r="J671" s="84"/>
      <c r="K671" s="255" t="s">
        <v>860</v>
      </c>
      <c r="L671" s="256" t="s">
        <v>860</v>
      </c>
      <c r="M671" s="256" t="s">
        <v>860</v>
      </c>
      <c r="N671" s="58"/>
      <c r="O671" s="58"/>
      <c r="P671" s="58"/>
      <c r="Q671" s="58"/>
      <c r="R671" s="58"/>
      <c r="S671" s="58"/>
      <c r="T671" s="58"/>
      <c r="U671" s="58"/>
      <c r="V671" s="58"/>
      <c r="W671" s="58"/>
      <c r="X671" s="58"/>
      <c r="Y671" s="58"/>
      <c r="Z671" s="58"/>
    </row>
    <row r="672" spans="1:26" ht="15.75" customHeight="1" x14ac:dyDescent="0.2">
      <c r="A672" s="23"/>
      <c r="B672" s="23"/>
      <c r="C672" s="23"/>
      <c r="D672" s="58"/>
      <c r="E672" s="66"/>
      <c r="F672" s="250"/>
      <c r="G672" s="250"/>
      <c r="H672" s="232">
        <f>SUM('Film Exhibition'!$K672:$M672)</f>
        <v>0</v>
      </c>
      <c r="I672" s="233">
        <f t="shared" si="8"/>
        <v>0</v>
      </c>
      <c r="J672" s="84"/>
      <c r="K672" s="255" t="s">
        <v>860</v>
      </c>
      <c r="L672" s="256" t="s">
        <v>860</v>
      </c>
      <c r="M672" s="256" t="s">
        <v>860</v>
      </c>
      <c r="N672" s="58"/>
      <c r="O672" s="58"/>
      <c r="P672" s="58"/>
      <c r="Q672" s="58"/>
      <c r="R672" s="58"/>
      <c r="S672" s="58"/>
      <c r="T672" s="58"/>
      <c r="U672" s="58"/>
      <c r="V672" s="58"/>
      <c r="W672" s="58"/>
      <c r="X672" s="58"/>
      <c r="Y672" s="58"/>
      <c r="Z672" s="58"/>
    </row>
    <row r="673" spans="1:26" ht="15.75" customHeight="1" x14ac:dyDescent="0.2">
      <c r="A673" s="23"/>
      <c r="B673" s="23"/>
      <c r="C673" s="23"/>
      <c r="D673" s="58"/>
      <c r="E673" s="66"/>
      <c r="F673" s="250"/>
      <c r="G673" s="250"/>
      <c r="H673" s="232">
        <f>SUM('Film Exhibition'!$K673:$M673)</f>
        <v>0</v>
      </c>
      <c r="I673" s="233">
        <f t="shared" si="8"/>
        <v>0</v>
      </c>
      <c r="J673" s="84"/>
      <c r="K673" s="255" t="s">
        <v>860</v>
      </c>
      <c r="L673" s="256" t="s">
        <v>860</v>
      </c>
      <c r="M673" s="256" t="s">
        <v>860</v>
      </c>
      <c r="N673" s="58"/>
      <c r="O673" s="58"/>
      <c r="P673" s="58"/>
      <c r="Q673" s="58"/>
      <c r="R673" s="58"/>
      <c r="S673" s="58"/>
      <c r="T673" s="58"/>
      <c r="U673" s="58"/>
      <c r="V673" s="58"/>
      <c r="W673" s="58"/>
      <c r="X673" s="58"/>
      <c r="Y673" s="58"/>
      <c r="Z673" s="58"/>
    </row>
    <row r="674" spans="1:26" ht="15.75" customHeight="1" x14ac:dyDescent="0.2">
      <c r="A674" s="23"/>
      <c r="B674" s="23"/>
      <c r="C674" s="23"/>
      <c r="D674" s="58"/>
      <c r="E674" s="66"/>
      <c r="F674" s="250"/>
      <c r="G674" s="250"/>
      <c r="H674" s="232">
        <f>SUM('Film Exhibition'!$K674:$M674)</f>
        <v>0</v>
      </c>
      <c r="I674" s="233">
        <f t="shared" si="8"/>
        <v>0</v>
      </c>
      <c r="J674" s="84"/>
      <c r="K674" s="255" t="s">
        <v>860</v>
      </c>
      <c r="L674" s="256" t="s">
        <v>860</v>
      </c>
      <c r="M674" s="256" t="s">
        <v>860</v>
      </c>
      <c r="N674" s="58"/>
      <c r="O674" s="58"/>
      <c r="P674" s="58"/>
      <c r="Q674" s="58"/>
      <c r="R674" s="58"/>
      <c r="S674" s="58"/>
      <c r="T674" s="58"/>
      <c r="U674" s="58"/>
      <c r="V674" s="58"/>
      <c r="W674" s="58"/>
      <c r="X674" s="58"/>
      <c r="Y674" s="58"/>
      <c r="Z674" s="58"/>
    </row>
    <row r="675" spans="1:26" ht="15.75" customHeight="1" x14ac:dyDescent="0.2">
      <c r="A675" s="23"/>
      <c r="B675" s="23"/>
      <c r="C675" s="23"/>
      <c r="D675" s="58"/>
      <c r="E675" s="66"/>
      <c r="F675" s="250"/>
      <c r="G675" s="250"/>
      <c r="H675" s="232">
        <f>SUM('Film Exhibition'!$K675:$M675)</f>
        <v>0</v>
      </c>
      <c r="I675" s="233">
        <f t="shared" si="8"/>
        <v>0</v>
      </c>
      <c r="J675" s="84"/>
      <c r="K675" s="255" t="s">
        <v>860</v>
      </c>
      <c r="L675" s="256" t="s">
        <v>860</v>
      </c>
      <c r="M675" s="256" t="s">
        <v>860</v>
      </c>
      <c r="N675" s="58"/>
      <c r="O675" s="58"/>
      <c r="P675" s="58"/>
      <c r="Q675" s="58"/>
      <c r="R675" s="58"/>
      <c r="S675" s="58"/>
      <c r="T675" s="58"/>
      <c r="U675" s="58"/>
      <c r="V675" s="58"/>
      <c r="W675" s="58"/>
      <c r="X675" s="58"/>
      <c r="Y675" s="58"/>
      <c r="Z675" s="58"/>
    </row>
    <row r="676" spans="1:26" ht="15.75" customHeight="1" x14ac:dyDescent="0.2">
      <c r="A676" s="23"/>
      <c r="B676" s="23"/>
      <c r="C676" s="23"/>
      <c r="D676" s="58"/>
      <c r="E676" s="66"/>
      <c r="F676" s="250"/>
      <c r="G676" s="250"/>
      <c r="H676" s="232">
        <f>SUM('Film Exhibition'!$K676:$M676)</f>
        <v>0</v>
      </c>
      <c r="I676" s="233">
        <f t="shared" si="8"/>
        <v>0</v>
      </c>
      <c r="J676" s="84"/>
      <c r="K676" s="255" t="s">
        <v>860</v>
      </c>
      <c r="L676" s="256" t="s">
        <v>860</v>
      </c>
      <c r="M676" s="256" t="s">
        <v>860</v>
      </c>
      <c r="N676" s="58"/>
      <c r="O676" s="58"/>
      <c r="P676" s="58"/>
      <c r="Q676" s="58"/>
      <c r="R676" s="58"/>
      <c r="S676" s="58"/>
      <c r="T676" s="58"/>
      <c r="U676" s="58"/>
      <c r="V676" s="58"/>
      <c r="W676" s="58"/>
      <c r="X676" s="58"/>
      <c r="Y676" s="58"/>
      <c r="Z676" s="58"/>
    </row>
    <row r="677" spans="1:26" ht="15.75" customHeight="1" x14ac:dyDescent="0.2">
      <c r="A677" s="23"/>
      <c r="B677" s="23"/>
      <c r="C677" s="23"/>
      <c r="D677" s="58"/>
      <c r="E677" s="66"/>
      <c r="F677" s="250"/>
      <c r="G677" s="250"/>
      <c r="H677" s="232">
        <f>SUM('Film Exhibition'!$K677:$M677)</f>
        <v>0</v>
      </c>
      <c r="I677" s="233">
        <f t="shared" si="8"/>
        <v>0</v>
      </c>
      <c r="J677" s="84"/>
      <c r="K677" s="255" t="s">
        <v>860</v>
      </c>
      <c r="L677" s="256" t="s">
        <v>860</v>
      </c>
      <c r="M677" s="256" t="s">
        <v>860</v>
      </c>
      <c r="N677" s="58"/>
      <c r="O677" s="58"/>
      <c r="P677" s="58"/>
      <c r="Q677" s="58"/>
      <c r="R677" s="58"/>
      <c r="S677" s="58"/>
      <c r="T677" s="58"/>
      <c r="U677" s="58"/>
      <c r="V677" s="58"/>
      <c r="W677" s="58"/>
      <c r="X677" s="58"/>
      <c r="Y677" s="58"/>
      <c r="Z677" s="58"/>
    </row>
    <row r="678" spans="1:26" ht="15.75" customHeight="1" x14ac:dyDescent="0.2">
      <c r="A678" s="23"/>
      <c r="B678" s="23"/>
      <c r="C678" s="23"/>
      <c r="D678" s="58"/>
      <c r="E678" s="66"/>
      <c r="F678" s="250"/>
      <c r="G678" s="250"/>
      <c r="H678" s="232">
        <f>SUM('Film Exhibition'!$K678:$M678)</f>
        <v>0</v>
      </c>
      <c r="I678" s="233">
        <f t="shared" si="8"/>
        <v>0</v>
      </c>
      <c r="J678" s="84"/>
      <c r="K678" s="255" t="s">
        <v>860</v>
      </c>
      <c r="L678" s="256" t="s">
        <v>860</v>
      </c>
      <c r="M678" s="256" t="s">
        <v>860</v>
      </c>
      <c r="N678" s="58"/>
      <c r="O678" s="58"/>
      <c r="P678" s="58"/>
      <c r="Q678" s="58"/>
      <c r="R678" s="58"/>
      <c r="S678" s="58"/>
      <c r="T678" s="58"/>
      <c r="U678" s="58"/>
      <c r="V678" s="58"/>
      <c r="W678" s="58"/>
      <c r="X678" s="58"/>
      <c r="Y678" s="58"/>
      <c r="Z678" s="58"/>
    </row>
    <row r="679" spans="1:26" ht="15.75" customHeight="1" x14ac:dyDescent="0.2">
      <c r="A679" s="23"/>
      <c r="B679" s="23"/>
      <c r="C679" s="23"/>
      <c r="D679" s="58"/>
      <c r="E679" s="66"/>
      <c r="F679" s="250"/>
      <c r="G679" s="250"/>
      <c r="H679" s="232">
        <f>SUM('Film Exhibition'!$K679:$M679)</f>
        <v>0</v>
      </c>
      <c r="I679" s="233">
        <f t="shared" si="8"/>
        <v>0</v>
      </c>
      <c r="J679" s="84"/>
      <c r="K679" s="255" t="s">
        <v>860</v>
      </c>
      <c r="L679" s="256" t="s">
        <v>860</v>
      </c>
      <c r="M679" s="256" t="s">
        <v>860</v>
      </c>
      <c r="N679" s="58"/>
      <c r="O679" s="58"/>
      <c r="P679" s="58"/>
      <c r="Q679" s="58"/>
      <c r="R679" s="58"/>
      <c r="S679" s="58"/>
      <c r="T679" s="58"/>
      <c r="U679" s="58"/>
      <c r="V679" s="58"/>
      <c r="W679" s="58"/>
      <c r="X679" s="58"/>
      <c r="Y679" s="58"/>
      <c r="Z679" s="58"/>
    </row>
    <row r="680" spans="1:26" ht="15.75" customHeight="1" x14ac:dyDescent="0.2">
      <c r="A680" s="23"/>
      <c r="B680" s="23"/>
      <c r="C680" s="23"/>
      <c r="D680" s="58"/>
      <c r="E680" s="66"/>
      <c r="F680" s="250"/>
      <c r="G680" s="250"/>
      <c r="H680" s="232">
        <f>SUM('Film Exhibition'!$K680:$M680)</f>
        <v>0</v>
      </c>
      <c r="I680" s="233">
        <f t="shared" si="8"/>
        <v>0</v>
      </c>
      <c r="J680" s="84"/>
      <c r="K680" s="255" t="s">
        <v>860</v>
      </c>
      <c r="L680" s="256" t="s">
        <v>860</v>
      </c>
      <c r="M680" s="256" t="s">
        <v>860</v>
      </c>
      <c r="N680" s="58"/>
      <c r="O680" s="58"/>
      <c r="P680" s="58"/>
      <c r="Q680" s="58"/>
      <c r="R680" s="58"/>
      <c r="S680" s="58"/>
      <c r="T680" s="58"/>
      <c r="U680" s="58"/>
      <c r="V680" s="58"/>
      <c r="W680" s="58"/>
      <c r="X680" s="58"/>
      <c r="Y680" s="58"/>
      <c r="Z680" s="58"/>
    </row>
    <row r="681" spans="1:26" ht="15.75" customHeight="1" x14ac:dyDescent="0.2">
      <c r="A681" s="23"/>
      <c r="B681" s="23"/>
      <c r="C681" s="23"/>
      <c r="D681" s="58"/>
      <c r="E681" s="66"/>
      <c r="F681" s="250"/>
      <c r="G681" s="250"/>
      <c r="H681" s="232">
        <f>SUM('Film Exhibition'!$K681:$M681)</f>
        <v>0</v>
      </c>
      <c r="I681" s="233">
        <f t="shared" si="8"/>
        <v>0</v>
      </c>
      <c r="J681" s="84"/>
      <c r="K681" s="255" t="s">
        <v>860</v>
      </c>
      <c r="L681" s="256" t="s">
        <v>860</v>
      </c>
      <c r="M681" s="256" t="s">
        <v>860</v>
      </c>
      <c r="N681" s="58"/>
      <c r="O681" s="58"/>
      <c r="P681" s="58"/>
      <c r="Q681" s="58"/>
      <c r="R681" s="58"/>
      <c r="S681" s="58"/>
      <c r="T681" s="58"/>
      <c r="U681" s="58"/>
      <c r="V681" s="58"/>
      <c r="W681" s="58"/>
      <c r="X681" s="58"/>
      <c r="Y681" s="58"/>
      <c r="Z681" s="58"/>
    </row>
    <row r="682" spans="1:26" ht="15.75" customHeight="1" x14ac:dyDescent="0.2">
      <c r="A682" s="23"/>
      <c r="B682" s="23"/>
      <c r="C682" s="23"/>
      <c r="D682" s="58"/>
      <c r="E682" s="66"/>
      <c r="F682" s="250"/>
      <c r="G682" s="250"/>
      <c r="H682" s="232">
        <f>SUM('Film Exhibition'!$K682:$M682)</f>
        <v>0</v>
      </c>
      <c r="I682" s="233">
        <f t="shared" si="8"/>
        <v>0</v>
      </c>
      <c r="J682" s="84"/>
      <c r="K682" s="255" t="s">
        <v>860</v>
      </c>
      <c r="L682" s="256" t="s">
        <v>860</v>
      </c>
      <c r="M682" s="256" t="s">
        <v>860</v>
      </c>
      <c r="N682" s="58"/>
      <c r="O682" s="58"/>
      <c r="P682" s="58"/>
      <c r="Q682" s="58"/>
      <c r="R682" s="58"/>
      <c r="S682" s="58"/>
      <c r="T682" s="58"/>
      <c r="U682" s="58"/>
      <c r="V682" s="58"/>
      <c r="W682" s="58"/>
      <c r="X682" s="58"/>
      <c r="Y682" s="58"/>
      <c r="Z682" s="58"/>
    </row>
    <row r="683" spans="1:26" ht="15.75" customHeight="1" x14ac:dyDescent="0.2">
      <c r="A683" s="23"/>
      <c r="B683" s="23"/>
      <c r="C683" s="23"/>
      <c r="D683" s="58"/>
      <c r="E683" s="66"/>
      <c r="F683" s="250"/>
      <c r="G683" s="250"/>
      <c r="H683" s="232">
        <f>SUM('Film Exhibition'!$K683:$M683)</f>
        <v>0</v>
      </c>
      <c r="I683" s="233">
        <f t="shared" si="8"/>
        <v>0</v>
      </c>
      <c r="J683" s="84"/>
      <c r="K683" s="255" t="s">
        <v>860</v>
      </c>
      <c r="L683" s="256" t="s">
        <v>860</v>
      </c>
      <c r="M683" s="256" t="s">
        <v>860</v>
      </c>
      <c r="N683" s="58"/>
      <c r="O683" s="58"/>
      <c r="P683" s="58"/>
      <c r="Q683" s="58"/>
      <c r="R683" s="58"/>
      <c r="S683" s="58"/>
      <c r="T683" s="58"/>
      <c r="U683" s="58"/>
      <c r="V683" s="58"/>
      <c r="W683" s="58"/>
      <c r="X683" s="58"/>
      <c r="Y683" s="58"/>
      <c r="Z683" s="58"/>
    </row>
    <row r="684" spans="1:26" ht="15.75" customHeight="1" x14ac:dyDescent="0.2">
      <c r="A684" s="23"/>
      <c r="B684" s="23"/>
      <c r="C684" s="23"/>
      <c r="D684" s="58"/>
      <c r="E684" s="66"/>
      <c r="F684" s="250"/>
      <c r="G684" s="250"/>
      <c r="H684" s="232">
        <f>SUM('Film Exhibition'!$K684:$M684)</f>
        <v>0</v>
      </c>
      <c r="I684" s="233">
        <f t="shared" si="8"/>
        <v>0</v>
      </c>
      <c r="J684" s="84"/>
      <c r="K684" s="255" t="s">
        <v>860</v>
      </c>
      <c r="L684" s="256" t="s">
        <v>860</v>
      </c>
      <c r="M684" s="256" t="s">
        <v>860</v>
      </c>
      <c r="N684" s="58"/>
      <c r="O684" s="58"/>
      <c r="P684" s="58"/>
      <c r="Q684" s="58"/>
      <c r="R684" s="58"/>
      <c r="S684" s="58"/>
      <c r="T684" s="58"/>
      <c r="U684" s="58"/>
      <c r="V684" s="58"/>
      <c r="W684" s="58"/>
      <c r="X684" s="58"/>
      <c r="Y684" s="58"/>
      <c r="Z684" s="58"/>
    </row>
    <row r="685" spans="1:26" ht="15.75" customHeight="1" x14ac:dyDescent="0.2">
      <c r="A685" s="23"/>
      <c r="B685" s="23"/>
      <c r="C685" s="23"/>
      <c r="D685" s="58"/>
      <c r="E685" s="66"/>
      <c r="F685" s="250"/>
      <c r="G685" s="250"/>
      <c r="H685" s="232">
        <f>SUM('Film Exhibition'!$K685:$M685)</f>
        <v>0</v>
      </c>
      <c r="I685" s="233">
        <f t="shared" si="8"/>
        <v>0</v>
      </c>
      <c r="J685" s="84"/>
      <c r="K685" s="255" t="s">
        <v>860</v>
      </c>
      <c r="L685" s="256" t="s">
        <v>860</v>
      </c>
      <c r="M685" s="256" t="s">
        <v>860</v>
      </c>
      <c r="N685" s="58"/>
      <c r="O685" s="58"/>
      <c r="P685" s="58"/>
      <c r="Q685" s="58"/>
      <c r="R685" s="58"/>
      <c r="S685" s="58"/>
      <c r="T685" s="58"/>
      <c r="U685" s="58"/>
      <c r="V685" s="58"/>
      <c r="W685" s="58"/>
      <c r="X685" s="58"/>
      <c r="Y685" s="58"/>
      <c r="Z685" s="58"/>
    </row>
    <row r="686" spans="1:26" ht="15.75" customHeight="1" x14ac:dyDescent="0.2">
      <c r="A686" s="23"/>
      <c r="B686" s="23"/>
      <c r="C686" s="23"/>
      <c r="D686" s="58"/>
      <c r="E686" s="66"/>
      <c r="F686" s="250"/>
      <c r="G686" s="250"/>
      <c r="H686" s="232">
        <f>SUM('Film Exhibition'!$K686:$M686)</f>
        <v>0</v>
      </c>
      <c r="I686" s="233">
        <f t="shared" si="8"/>
        <v>0</v>
      </c>
      <c r="J686" s="84"/>
      <c r="K686" s="255" t="s">
        <v>860</v>
      </c>
      <c r="L686" s="256" t="s">
        <v>860</v>
      </c>
      <c r="M686" s="256" t="s">
        <v>860</v>
      </c>
      <c r="N686" s="58"/>
      <c r="O686" s="58"/>
      <c r="P686" s="58"/>
      <c r="Q686" s="58"/>
      <c r="R686" s="58"/>
      <c r="S686" s="58"/>
      <c r="T686" s="58"/>
      <c r="U686" s="58"/>
      <c r="V686" s="58"/>
      <c r="W686" s="58"/>
      <c r="X686" s="58"/>
      <c r="Y686" s="58"/>
      <c r="Z686" s="58"/>
    </row>
    <row r="687" spans="1:26" ht="15.75" customHeight="1" x14ac:dyDescent="0.2">
      <c r="A687" s="23"/>
      <c r="B687" s="23"/>
      <c r="C687" s="23"/>
      <c r="D687" s="58"/>
      <c r="E687" s="66"/>
      <c r="F687" s="250"/>
      <c r="G687" s="250"/>
      <c r="H687" s="232">
        <f>SUM('Film Exhibition'!$K687:$M687)</f>
        <v>0</v>
      </c>
      <c r="I687" s="233">
        <f t="shared" si="8"/>
        <v>0</v>
      </c>
      <c r="J687" s="84"/>
      <c r="K687" s="255" t="s">
        <v>860</v>
      </c>
      <c r="L687" s="256" t="s">
        <v>860</v>
      </c>
      <c r="M687" s="256" t="s">
        <v>860</v>
      </c>
      <c r="N687" s="58"/>
      <c r="O687" s="58"/>
      <c r="P687" s="58"/>
      <c r="Q687" s="58"/>
      <c r="R687" s="58"/>
      <c r="S687" s="58"/>
      <c r="T687" s="58"/>
      <c r="U687" s="58"/>
      <c r="V687" s="58"/>
      <c r="W687" s="58"/>
      <c r="X687" s="58"/>
      <c r="Y687" s="58"/>
      <c r="Z687" s="58"/>
    </row>
    <row r="688" spans="1:26" ht="15.75" customHeight="1" x14ac:dyDescent="0.2">
      <c r="A688" s="23"/>
      <c r="B688" s="23"/>
      <c r="C688" s="23"/>
      <c r="D688" s="58"/>
      <c r="E688" s="66"/>
      <c r="F688" s="250"/>
      <c r="G688" s="250"/>
      <c r="H688" s="232">
        <f>SUM('Film Exhibition'!$K688:$M688)</f>
        <v>0</v>
      </c>
      <c r="I688" s="233">
        <f t="shared" si="8"/>
        <v>0</v>
      </c>
      <c r="J688" s="84"/>
      <c r="K688" s="255" t="s">
        <v>860</v>
      </c>
      <c r="L688" s="256" t="s">
        <v>860</v>
      </c>
      <c r="M688" s="256" t="s">
        <v>860</v>
      </c>
      <c r="N688" s="58"/>
      <c r="O688" s="58"/>
      <c r="P688" s="58"/>
      <c r="Q688" s="58"/>
      <c r="R688" s="58"/>
      <c r="S688" s="58"/>
      <c r="T688" s="58"/>
      <c r="U688" s="58"/>
      <c r="V688" s="58"/>
      <c r="W688" s="58"/>
      <c r="X688" s="58"/>
      <c r="Y688" s="58"/>
      <c r="Z688" s="58"/>
    </row>
    <row r="689" spans="1:26" ht="15.75" customHeight="1" x14ac:dyDescent="0.2">
      <c r="A689" s="23"/>
      <c r="B689" s="23"/>
      <c r="C689" s="23"/>
      <c r="D689" s="58"/>
      <c r="E689" s="66"/>
      <c r="F689" s="250"/>
      <c r="G689" s="250"/>
      <c r="H689" s="232">
        <f>SUM('Film Exhibition'!$K689:$M689)</f>
        <v>0</v>
      </c>
      <c r="I689" s="233">
        <f t="shared" si="8"/>
        <v>0</v>
      </c>
      <c r="J689" s="84"/>
      <c r="K689" s="255" t="s">
        <v>860</v>
      </c>
      <c r="L689" s="256" t="s">
        <v>860</v>
      </c>
      <c r="M689" s="256" t="s">
        <v>860</v>
      </c>
      <c r="N689" s="58"/>
      <c r="O689" s="58"/>
      <c r="P689" s="58"/>
      <c r="Q689" s="58"/>
      <c r="R689" s="58"/>
      <c r="S689" s="58"/>
      <c r="T689" s="58"/>
      <c r="U689" s="58"/>
      <c r="V689" s="58"/>
      <c r="W689" s="58"/>
      <c r="X689" s="58"/>
      <c r="Y689" s="58"/>
      <c r="Z689" s="58"/>
    </row>
    <row r="690" spans="1:26" ht="15.75" customHeight="1" x14ac:dyDescent="0.2">
      <c r="A690" s="23"/>
      <c r="B690" s="23"/>
      <c r="C690" s="23"/>
      <c r="D690" s="58"/>
      <c r="E690" s="66"/>
      <c r="F690" s="250"/>
      <c r="G690" s="250"/>
      <c r="H690" s="232">
        <f>SUM('Film Exhibition'!$K690:$M690)</f>
        <v>0</v>
      </c>
      <c r="I690" s="233">
        <f t="shared" si="8"/>
        <v>0</v>
      </c>
      <c r="J690" s="84"/>
      <c r="K690" s="255" t="s">
        <v>860</v>
      </c>
      <c r="L690" s="256" t="s">
        <v>860</v>
      </c>
      <c r="M690" s="256" t="s">
        <v>860</v>
      </c>
      <c r="N690" s="58"/>
      <c r="O690" s="58"/>
      <c r="P690" s="58"/>
      <c r="Q690" s="58"/>
      <c r="R690" s="58"/>
      <c r="S690" s="58"/>
      <c r="T690" s="58"/>
      <c r="U690" s="58"/>
      <c r="V690" s="58"/>
      <c r="W690" s="58"/>
      <c r="X690" s="58"/>
      <c r="Y690" s="58"/>
      <c r="Z690" s="58"/>
    </row>
    <row r="691" spans="1:26" ht="15.75" customHeight="1" x14ac:dyDescent="0.2">
      <c r="A691" s="23"/>
      <c r="B691" s="23"/>
      <c r="C691" s="23"/>
      <c r="D691" s="58"/>
      <c r="E691" s="66"/>
      <c r="F691" s="250"/>
      <c r="G691" s="250"/>
      <c r="H691" s="232">
        <f>SUM('Film Exhibition'!$K691:$M691)</f>
        <v>0</v>
      </c>
      <c r="I691" s="233">
        <f t="shared" si="8"/>
        <v>0</v>
      </c>
      <c r="J691" s="84"/>
      <c r="K691" s="255" t="s">
        <v>860</v>
      </c>
      <c r="L691" s="256" t="s">
        <v>860</v>
      </c>
      <c r="M691" s="256" t="s">
        <v>860</v>
      </c>
      <c r="N691" s="58"/>
      <c r="O691" s="58"/>
      <c r="P691" s="58"/>
      <c r="Q691" s="58"/>
      <c r="R691" s="58"/>
      <c r="S691" s="58"/>
      <c r="T691" s="58"/>
      <c r="U691" s="58"/>
      <c r="V691" s="58"/>
      <c r="W691" s="58"/>
      <c r="X691" s="58"/>
      <c r="Y691" s="58"/>
      <c r="Z691" s="58"/>
    </row>
    <row r="692" spans="1:26" ht="15.75" customHeight="1" x14ac:dyDescent="0.2">
      <c r="A692" s="23"/>
      <c r="B692" s="23"/>
      <c r="C692" s="23"/>
      <c r="D692" s="58"/>
      <c r="E692" s="66"/>
      <c r="F692" s="250"/>
      <c r="G692" s="250"/>
      <c r="H692" s="232">
        <f>SUM('Film Exhibition'!$K692:$M692)</f>
        <v>0</v>
      </c>
      <c r="I692" s="233">
        <f t="shared" si="8"/>
        <v>0</v>
      </c>
      <c r="J692" s="84"/>
      <c r="K692" s="255" t="s">
        <v>860</v>
      </c>
      <c r="L692" s="256" t="s">
        <v>860</v>
      </c>
      <c r="M692" s="256" t="s">
        <v>860</v>
      </c>
      <c r="N692" s="58"/>
      <c r="O692" s="58"/>
      <c r="P692" s="58"/>
      <c r="Q692" s="58"/>
      <c r="R692" s="58"/>
      <c r="S692" s="58"/>
      <c r="T692" s="58"/>
      <c r="U692" s="58"/>
      <c r="V692" s="58"/>
      <c r="W692" s="58"/>
      <c r="X692" s="58"/>
      <c r="Y692" s="58"/>
      <c r="Z692" s="58"/>
    </row>
    <row r="693" spans="1:26" ht="15.75" customHeight="1" x14ac:dyDescent="0.2">
      <c r="A693" s="23"/>
      <c r="B693" s="23"/>
      <c r="C693" s="23"/>
      <c r="D693" s="58"/>
      <c r="E693" s="66"/>
      <c r="F693" s="250"/>
      <c r="G693" s="250"/>
      <c r="H693" s="232">
        <f>SUM('Film Exhibition'!$K693:$M693)</f>
        <v>0</v>
      </c>
      <c r="I693" s="233">
        <f t="shared" si="8"/>
        <v>0</v>
      </c>
      <c r="J693" s="84"/>
      <c r="K693" s="255" t="s">
        <v>860</v>
      </c>
      <c r="L693" s="256" t="s">
        <v>860</v>
      </c>
      <c r="M693" s="256" t="s">
        <v>860</v>
      </c>
      <c r="N693" s="58"/>
      <c r="O693" s="58"/>
      <c r="P693" s="58"/>
      <c r="Q693" s="58"/>
      <c r="R693" s="58"/>
      <c r="S693" s="58"/>
      <c r="T693" s="58"/>
      <c r="U693" s="58"/>
      <c r="V693" s="58"/>
      <c r="W693" s="58"/>
      <c r="X693" s="58"/>
      <c r="Y693" s="58"/>
      <c r="Z693" s="58"/>
    </row>
    <row r="694" spans="1:26" ht="15.75" customHeight="1" x14ac:dyDescent="0.2">
      <c r="A694" s="23"/>
      <c r="B694" s="23"/>
      <c r="C694" s="23"/>
      <c r="D694" s="58"/>
      <c r="E694" s="66"/>
      <c r="F694" s="250"/>
      <c r="G694" s="250"/>
      <c r="H694" s="232">
        <f>SUM('Film Exhibition'!$K694:$M694)</f>
        <v>0</v>
      </c>
      <c r="I694" s="233">
        <f t="shared" si="8"/>
        <v>0</v>
      </c>
      <c r="J694" s="84"/>
      <c r="K694" s="255" t="s">
        <v>860</v>
      </c>
      <c r="L694" s="256" t="s">
        <v>860</v>
      </c>
      <c r="M694" s="256" t="s">
        <v>860</v>
      </c>
      <c r="N694" s="58"/>
      <c r="O694" s="58"/>
      <c r="P694" s="58"/>
      <c r="Q694" s="58"/>
      <c r="R694" s="58"/>
      <c r="S694" s="58"/>
      <c r="T694" s="58"/>
      <c r="U694" s="58"/>
      <c r="V694" s="58"/>
      <c r="W694" s="58"/>
      <c r="X694" s="58"/>
      <c r="Y694" s="58"/>
      <c r="Z694" s="58"/>
    </row>
    <row r="695" spans="1:26" ht="15.75" customHeight="1" x14ac:dyDescent="0.2">
      <c r="A695" s="23"/>
      <c r="B695" s="23"/>
      <c r="C695" s="23"/>
      <c r="D695" s="58"/>
      <c r="E695" s="66"/>
      <c r="F695" s="250"/>
      <c r="G695" s="250"/>
      <c r="H695" s="232">
        <f>SUM('Film Exhibition'!$K695:$M695)</f>
        <v>0</v>
      </c>
      <c r="I695" s="233">
        <f t="shared" si="8"/>
        <v>0</v>
      </c>
      <c r="J695" s="84"/>
      <c r="K695" s="255" t="s">
        <v>860</v>
      </c>
      <c r="L695" s="256" t="s">
        <v>860</v>
      </c>
      <c r="M695" s="256" t="s">
        <v>860</v>
      </c>
      <c r="N695" s="58"/>
      <c r="O695" s="58"/>
      <c r="P695" s="58"/>
      <c r="Q695" s="58"/>
      <c r="R695" s="58"/>
      <c r="S695" s="58"/>
      <c r="T695" s="58"/>
      <c r="U695" s="58"/>
      <c r="V695" s="58"/>
      <c r="W695" s="58"/>
      <c r="X695" s="58"/>
      <c r="Y695" s="58"/>
      <c r="Z695" s="58"/>
    </row>
    <row r="696" spans="1:26" ht="15.75" customHeight="1" x14ac:dyDescent="0.2">
      <c r="A696" s="23"/>
      <c r="B696" s="23"/>
      <c r="C696" s="23"/>
      <c r="D696" s="58"/>
      <c r="E696" s="66"/>
      <c r="F696" s="250"/>
      <c r="G696" s="250"/>
      <c r="H696" s="232">
        <f>SUM('Film Exhibition'!$K696:$M696)</f>
        <v>0</v>
      </c>
      <c r="I696" s="233">
        <f t="shared" si="8"/>
        <v>0</v>
      </c>
      <c r="J696" s="84"/>
      <c r="K696" s="255" t="s">
        <v>860</v>
      </c>
      <c r="L696" s="256" t="s">
        <v>860</v>
      </c>
      <c r="M696" s="256" t="s">
        <v>860</v>
      </c>
      <c r="N696" s="58"/>
      <c r="O696" s="58"/>
      <c r="P696" s="58"/>
      <c r="Q696" s="58"/>
      <c r="R696" s="58"/>
      <c r="S696" s="58"/>
      <c r="T696" s="58"/>
      <c r="U696" s="58"/>
      <c r="V696" s="58"/>
      <c r="W696" s="58"/>
      <c r="X696" s="58"/>
      <c r="Y696" s="58"/>
      <c r="Z696" s="58"/>
    </row>
    <row r="697" spans="1:26" ht="15.75" customHeight="1" x14ac:dyDescent="0.2">
      <c r="A697" s="23"/>
      <c r="B697" s="23"/>
      <c r="C697" s="23"/>
      <c r="D697" s="58"/>
      <c r="E697" s="66"/>
      <c r="F697" s="250"/>
      <c r="G697" s="250"/>
      <c r="H697" s="232">
        <f>SUM('Film Exhibition'!$K697:$M697)</f>
        <v>0</v>
      </c>
      <c r="I697" s="233">
        <f t="shared" si="8"/>
        <v>0</v>
      </c>
      <c r="J697" s="84"/>
      <c r="K697" s="255" t="s">
        <v>860</v>
      </c>
      <c r="L697" s="256" t="s">
        <v>860</v>
      </c>
      <c r="M697" s="256" t="s">
        <v>860</v>
      </c>
      <c r="N697" s="58"/>
      <c r="O697" s="58"/>
      <c r="P697" s="58"/>
      <c r="Q697" s="58"/>
      <c r="R697" s="58"/>
      <c r="S697" s="58"/>
      <c r="T697" s="58"/>
      <c r="U697" s="58"/>
      <c r="V697" s="58"/>
      <c r="W697" s="58"/>
      <c r="X697" s="58"/>
      <c r="Y697" s="58"/>
      <c r="Z697" s="58"/>
    </row>
    <row r="698" spans="1:26" ht="15.75" customHeight="1" x14ac:dyDescent="0.2">
      <c r="A698" s="23"/>
      <c r="B698" s="23"/>
      <c r="C698" s="23"/>
      <c r="D698" s="58"/>
      <c r="E698" s="66"/>
      <c r="F698" s="250"/>
      <c r="G698" s="250"/>
      <c r="H698" s="232">
        <f>SUM('Film Exhibition'!$K698:$M698)</f>
        <v>0</v>
      </c>
      <c r="I698" s="233">
        <f t="shared" si="8"/>
        <v>0</v>
      </c>
      <c r="J698" s="84"/>
      <c r="K698" s="255" t="s">
        <v>860</v>
      </c>
      <c r="L698" s="256" t="s">
        <v>860</v>
      </c>
      <c r="M698" s="256" t="s">
        <v>860</v>
      </c>
      <c r="N698" s="58"/>
      <c r="O698" s="58"/>
      <c r="P698" s="58"/>
      <c r="Q698" s="58"/>
      <c r="R698" s="58"/>
      <c r="S698" s="58"/>
      <c r="T698" s="58"/>
      <c r="U698" s="58"/>
      <c r="V698" s="58"/>
      <c r="W698" s="58"/>
      <c r="X698" s="58"/>
      <c r="Y698" s="58"/>
      <c r="Z698" s="58"/>
    </row>
    <row r="699" spans="1:26" ht="15.75" customHeight="1" x14ac:dyDescent="0.2">
      <c r="A699" s="23"/>
      <c r="B699" s="23"/>
      <c r="C699" s="23"/>
      <c r="D699" s="58"/>
      <c r="E699" s="66"/>
      <c r="F699" s="250"/>
      <c r="G699" s="250"/>
      <c r="H699" s="232">
        <f>SUM('Film Exhibition'!$K699:$M699)</f>
        <v>0</v>
      </c>
      <c r="I699" s="233">
        <f t="shared" si="8"/>
        <v>0</v>
      </c>
      <c r="J699" s="84"/>
      <c r="K699" s="255" t="s">
        <v>860</v>
      </c>
      <c r="L699" s="256" t="s">
        <v>860</v>
      </c>
      <c r="M699" s="256" t="s">
        <v>860</v>
      </c>
      <c r="N699" s="58"/>
      <c r="O699" s="58"/>
      <c r="P699" s="58"/>
      <c r="Q699" s="58"/>
      <c r="R699" s="58"/>
      <c r="S699" s="58"/>
      <c r="T699" s="58"/>
      <c r="U699" s="58"/>
      <c r="V699" s="58"/>
      <c r="W699" s="58"/>
      <c r="X699" s="58"/>
      <c r="Y699" s="58"/>
      <c r="Z699" s="58"/>
    </row>
    <row r="700" spans="1:26" ht="15.75" customHeight="1" x14ac:dyDescent="0.2">
      <c r="A700" s="23"/>
      <c r="B700" s="23"/>
      <c r="C700" s="23"/>
      <c r="D700" s="58"/>
      <c r="E700" s="66"/>
      <c r="F700" s="250"/>
      <c r="G700" s="250"/>
      <c r="H700" s="232">
        <f>SUM('Film Exhibition'!$K700:$M700)</f>
        <v>0</v>
      </c>
      <c r="I700" s="233">
        <f t="shared" si="8"/>
        <v>0</v>
      </c>
      <c r="J700" s="84"/>
      <c r="K700" s="255" t="s">
        <v>860</v>
      </c>
      <c r="L700" s="256" t="s">
        <v>860</v>
      </c>
      <c r="M700" s="256" t="s">
        <v>860</v>
      </c>
      <c r="N700" s="58"/>
      <c r="O700" s="58"/>
      <c r="P700" s="58"/>
      <c r="Q700" s="58"/>
      <c r="R700" s="58"/>
      <c r="S700" s="58"/>
      <c r="T700" s="58"/>
      <c r="U700" s="58"/>
      <c r="V700" s="58"/>
      <c r="W700" s="58"/>
      <c r="X700" s="58"/>
      <c r="Y700" s="58"/>
      <c r="Z700" s="58"/>
    </row>
    <row r="701" spans="1:26" ht="15.75" customHeight="1" x14ac:dyDescent="0.2">
      <c r="A701" s="23"/>
      <c r="B701" s="23"/>
      <c r="C701" s="23"/>
      <c r="D701" s="58"/>
      <c r="E701" s="66"/>
      <c r="F701" s="250"/>
      <c r="G701" s="250"/>
      <c r="H701" s="232">
        <f>SUM('Film Exhibition'!$K701:$M701)</f>
        <v>0</v>
      </c>
      <c r="I701" s="233">
        <f t="shared" si="8"/>
        <v>0</v>
      </c>
      <c r="J701" s="84"/>
      <c r="K701" s="255" t="s">
        <v>860</v>
      </c>
      <c r="L701" s="256" t="s">
        <v>860</v>
      </c>
      <c r="M701" s="256" t="s">
        <v>860</v>
      </c>
      <c r="N701" s="58"/>
      <c r="O701" s="58"/>
      <c r="P701" s="58"/>
      <c r="Q701" s="58"/>
      <c r="R701" s="58"/>
      <c r="S701" s="58"/>
      <c r="T701" s="58"/>
      <c r="U701" s="58"/>
      <c r="V701" s="58"/>
      <c r="W701" s="58"/>
      <c r="X701" s="58"/>
      <c r="Y701" s="58"/>
      <c r="Z701" s="58"/>
    </row>
    <row r="702" spans="1:26" ht="15.75" customHeight="1" x14ac:dyDescent="0.2">
      <c r="A702" s="23"/>
      <c r="B702" s="23"/>
      <c r="C702" s="23"/>
      <c r="D702" s="58"/>
      <c r="E702" s="66"/>
      <c r="F702" s="250"/>
      <c r="G702" s="250"/>
      <c r="H702" s="232">
        <f>SUM('Film Exhibition'!$K702:$M702)</f>
        <v>0</v>
      </c>
      <c r="I702" s="233">
        <f t="shared" si="8"/>
        <v>0</v>
      </c>
      <c r="J702" s="84"/>
      <c r="K702" s="255" t="s">
        <v>860</v>
      </c>
      <c r="L702" s="256" t="s">
        <v>860</v>
      </c>
      <c r="M702" s="256" t="s">
        <v>860</v>
      </c>
      <c r="N702" s="58"/>
      <c r="O702" s="58"/>
      <c r="P702" s="58"/>
      <c r="Q702" s="58"/>
      <c r="R702" s="58"/>
      <c r="S702" s="58"/>
      <c r="T702" s="58"/>
      <c r="U702" s="58"/>
      <c r="V702" s="58"/>
      <c r="W702" s="58"/>
      <c r="X702" s="58"/>
      <c r="Y702" s="58"/>
      <c r="Z702" s="58"/>
    </row>
    <row r="703" spans="1:26" ht="15.75" customHeight="1" x14ac:dyDescent="0.2">
      <c r="A703" s="23"/>
      <c r="B703" s="23"/>
      <c r="C703" s="23"/>
      <c r="D703" s="58"/>
      <c r="E703" s="66"/>
      <c r="F703" s="250"/>
      <c r="G703" s="250"/>
      <c r="H703" s="232">
        <f>SUM('Film Exhibition'!$K703:$M703)</f>
        <v>0</v>
      </c>
      <c r="I703" s="233">
        <f t="shared" si="8"/>
        <v>0</v>
      </c>
      <c r="J703" s="84"/>
      <c r="K703" s="255" t="s">
        <v>860</v>
      </c>
      <c r="L703" s="256" t="s">
        <v>860</v>
      </c>
      <c r="M703" s="256" t="s">
        <v>860</v>
      </c>
      <c r="N703" s="58"/>
      <c r="O703" s="58"/>
      <c r="P703" s="58"/>
      <c r="Q703" s="58"/>
      <c r="R703" s="58"/>
      <c r="S703" s="58"/>
      <c r="T703" s="58"/>
      <c r="U703" s="58"/>
      <c r="V703" s="58"/>
      <c r="W703" s="58"/>
      <c r="X703" s="58"/>
      <c r="Y703" s="58"/>
      <c r="Z703" s="58"/>
    </row>
    <row r="704" spans="1:26" ht="15.75" customHeight="1" x14ac:dyDescent="0.2">
      <c r="A704" s="23"/>
      <c r="B704" s="23"/>
      <c r="C704" s="23"/>
      <c r="D704" s="58"/>
      <c r="E704" s="66"/>
      <c r="F704" s="250"/>
      <c r="G704" s="250"/>
      <c r="H704" s="232">
        <f>SUM('Film Exhibition'!$K704:$M704)</f>
        <v>0</v>
      </c>
      <c r="I704" s="233">
        <f t="shared" si="8"/>
        <v>0</v>
      </c>
      <c r="J704" s="84"/>
      <c r="K704" s="255" t="s">
        <v>860</v>
      </c>
      <c r="L704" s="256" t="s">
        <v>860</v>
      </c>
      <c r="M704" s="256" t="s">
        <v>860</v>
      </c>
      <c r="N704" s="58"/>
      <c r="O704" s="58"/>
      <c r="P704" s="58"/>
      <c r="Q704" s="58"/>
      <c r="R704" s="58"/>
      <c r="S704" s="58"/>
      <c r="T704" s="58"/>
      <c r="U704" s="58"/>
      <c r="V704" s="58"/>
      <c r="W704" s="58"/>
      <c r="X704" s="58"/>
      <c r="Y704" s="58"/>
      <c r="Z704" s="58"/>
    </row>
    <row r="705" spans="1:26" ht="15.75" customHeight="1" x14ac:dyDescent="0.2">
      <c r="A705" s="23"/>
      <c r="B705" s="23"/>
      <c r="C705" s="23"/>
      <c r="D705" s="58"/>
      <c r="E705" s="66"/>
      <c r="F705" s="250"/>
      <c r="G705" s="250"/>
      <c r="H705" s="232">
        <f>SUM('Film Exhibition'!$K705:$M705)</f>
        <v>0</v>
      </c>
      <c r="I705" s="233">
        <f t="shared" si="8"/>
        <v>0</v>
      </c>
      <c r="J705" s="84"/>
      <c r="K705" s="255" t="s">
        <v>860</v>
      </c>
      <c r="L705" s="256" t="s">
        <v>860</v>
      </c>
      <c r="M705" s="256" t="s">
        <v>860</v>
      </c>
      <c r="N705" s="58"/>
      <c r="O705" s="58"/>
      <c r="P705" s="58"/>
      <c r="Q705" s="58"/>
      <c r="R705" s="58"/>
      <c r="S705" s="58"/>
      <c r="T705" s="58"/>
      <c r="U705" s="58"/>
      <c r="V705" s="58"/>
      <c r="W705" s="58"/>
      <c r="X705" s="58"/>
      <c r="Y705" s="58"/>
      <c r="Z705" s="58"/>
    </row>
    <row r="706" spans="1:26" ht="15.75" customHeight="1" x14ac:dyDescent="0.2">
      <c r="A706" s="23"/>
      <c r="B706" s="23"/>
      <c r="C706" s="23"/>
      <c r="D706" s="58"/>
      <c r="E706" s="66"/>
      <c r="F706" s="250"/>
      <c r="G706" s="250"/>
      <c r="H706" s="232">
        <f>SUM('Film Exhibition'!$K706:$M706)</f>
        <v>0</v>
      </c>
      <c r="I706" s="233">
        <f t="shared" si="8"/>
        <v>0</v>
      </c>
      <c r="J706" s="84"/>
      <c r="K706" s="255" t="s">
        <v>860</v>
      </c>
      <c r="L706" s="256" t="s">
        <v>860</v>
      </c>
      <c r="M706" s="256" t="s">
        <v>860</v>
      </c>
      <c r="N706" s="58"/>
      <c r="O706" s="58"/>
      <c r="P706" s="58"/>
      <c r="Q706" s="58"/>
      <c r="R706" s="58"/>
      <c r="S706" s="58"/>
      <c r="T706" s="58"/>
      <c r="U706" s="58"/>
      <c r="V706" s="58"/>
      <c r="W706" s="58"/>
      <c r="X706" s="58"/>
      <c r="Y706" s="58"/>
      <c r="Z706" s="58"/>
    </row>
    <row r="707" spans="1:26" ht="15.75" customHeight="1" x14ac:dyDescent="0.2">
      <c r="A707" s="23"/>
      <c r="B707" s="23"/>
      <c r="C707" s="23"/>
      <c r="D707" s="58"/>
      <c r="E707" s="66"/>
      <c r="F707" s="250"/>
      <c r="G707" s="250"/>
      <c r="H707" s="232">
        <f>SUM('Film Exhibition'!$K707:$M707)</f>
        <v>0</v>
      </c>
      <c r="I707" s="233">
        <f t="shared" si="8"/>
        <v>0</v>
      </c>
      <c r="J707" s="84"/>
      <c r="K707" s="255" t="s">
        <v>860</v>
      </c>
      <c r="L707" s="256" t="s">
        <v>860</v>
      </c>
      <c r="M707" s="256" t="s">
        <v>860</v>
      </c>
      <c r="N707" s="58"/>
      <c r="O707" s="58"/>
      <c r="P707" s="58"/>
      <c r="Q707" s="58"/>
      <c r="R707" s="58"/>
      <c r="S707" s="58"/>
      <c r="T707" s="58"/>
      <c r="U707" s="58"/>
      <c r="V707" s="58"/>
      <c r="W707" s="58"/>
      <c r="X707" s="58"/>
      <c r="Y707" s="58"/>
      <c r="Z707" s="58"/>
    </row>
    <row r="708" spans="1:26" ht="15.75" customHeight="1" x14ac:dyDescent="0.2">
      <c r="A708" s="23"/>
      <c r="B708" s="23"/>
      <c r="C708" s="23"/>
      <c r="D708" s="58"/>
      <c r="E708" s="66"/>
      <c r="F708" s="250"/>
      <c r="G708" s="250"/>
      <c r="H708" s="232">
        <f>SUM('Film Exhibition'!$K708:$M708)</f>
        <v>0</v>
      </c>
      <c r="I708" s="233">
        <f t="shared" si="8"/>
        <v>0</v>
      </c>
      <c r="J708" s="84"/>
      <c r="K708" s="255" t="s">
        <v>860</v>
      </c>
      <c r="L708" s="256" t="s">
        <v>860</v>
      </c>
      <c r="M708" s="256" t="s">
        <v>860</v>
      </c>
      <c r="N708" s="58"/>
      <c r="O708" s="58"/>
      <c r="P708" s="58"/>
      <c r="Q708" s="58"/>
      <c r="R708" s="58"/>
      <c r="S708" s="58"/>
      <c r="T708" s="58"/>
      <c r="U708" s="58"/>
      <c r="V708" s="58"/>
      <c r="W708" s="58"/>
      <c r="X708" s="58"/>
      <c r="Y708" s="58"/>
      <c r="Z708" s="58"/>
    </row>
    <row r="709" spans="1:26" ht="15.75" customHeight="1" x14ac:dyDescent="0.2">
      <c r="A709" s="23"/>
      <c r="B709" s="23"/>
      <c r="C709" s="23"/>
      <c r="D709" s="58"/>
      <c r="E709" s="66"/>
      <c r="F709" s="250"/>
      <c r="G709" s="250"/>
      <c r="H709" s="232">
        <f>SUM('Film Exhibition'!$K709:$M709)</f>
        <v>0</v>
      </c>
      <c r="I709" s="233">
        <f t="shared" si="8"/>
        <v>0</v>
      </c>
      <c r="J709" s="84"/>
      <c r="K709" s="255" t="s">
        <v>860</v>
      </c>
      <c r="L709" s="256" t="s">
        <v>860</v>
      </c>
      <c r="M709" s="256" t="s">
        <v>860</v>
      </c>
      <c r="N709" s="58"/>
      <c r="O709" s="58"/>
      <c r="P709" s="58"/>
      <c r="Q709" s="58"/>
      <c r="R709" s="58"/>
      <c r="S709" s="58"/>
      <c r="T709" s="58"/>
      <c r="U709" s="58"/>
      <c r="V709" s="58"/>
      <c r="W709" s="58"/>
      <c r="X709" s="58"/>
      <c r="Y709" s="58"/>
      <c r="Z709" s="58"/>
    </row>
    <row r="710" spans="1:26" ht="15.75" customHeight="1" x14ac:dyDescent="0.2">
      <c r="A710" s="23"/>
      <c r="B710" s="23"/>
      <c r="C710" s="23"/>
      <c r="D710" s="58"/>
      <c r="E710" s="66"/>
      <c r="F710" s="250"/>
      <c r="G710" s="250"/>
      <c r="H710" s="232">
        <f>SUM('Film Exhibition'!$K710:$M710)</f>
        <v>0</v>
      </c>
      <c r="I710" s="233">
        <f t="shared" si="8"/>
        <v>0</v>
      </c>
      <c r="J710" s="84"/>
      <c r="K710" s="255" t="s">
        <v>860</v>
      </c>
      <c r="L710" s="256" t="s">
        <v>860</v>
      </c>
      <c r="M710" s="256" t="s">
        <v>860</v>
      </c>
      <c r="N710" s="58"/>
      <c r="O710" s="58"/>
      <c r="P710" s="58"/>
      <c r="Q710" s="58"/>
      <c r="R710" s="58"/>
      <c r="S710" s="58"/>
      <c r="T710" s="58"/>
      <c r="U710" s="58"/>
      <c r="V710" s="58"/>
      <c r="W710" s="58"/>
      <c r="X710" s="58"/>
      <c r="Y710" s="58"/>
      <c r="Z710" s="58"/>
    </row>
    <row r="711" spans="1:26" ht="15.75" customHeight="1" x14ac:dyDescent="0.2">
      <c r="A711" s="23"/>
      <c r="B711" s="23"/>
      <c r="C711" s="23"/>
      <c r="D711" s="58"/>
      <c r="E711" s="66"/>
      <c r="F711" s="250"/>
      <c r="G711" s="250"/>
      <c r="H711" s="232">
        <f>SUM('Film Exhibition'!$K711:$M711)</f>
        <v>0</v>
      </c>
      <c r="I711" s="233">
        <f t="shared" si="8"/>
        <v>0</v>
      </c>
      <c r="J711" s="84"/>
      <c r="K711" s="255" t="s">
        <v>860</v>
      </c>
      <c r="L711" s="256" t="s">
        <v>860</v>
      </c>
      <c r="M711" s="256" t="s">
        <v>860</v>
      </c>
      <c r="N711" s="58"/>
      <c r="O711" s="58"/>
      <c r="P711" s="58"/>
      <c r="Q711" s="58"/>
      <c r="R711" s="58"/>
      <c r="S711" s="58"/>
      <c r="T711" s="58"/>
      <c r="U711" s="58"/>
      <c r="V711" s="58"/>
      <c r="W711" s="58"/>
      <c r="X711" s="58"/>
      <c r="Y711" s="58"/>
      <c r="Z711" s="58"/>
    </row>
    <row r="712" spans="1:26" ht="15.75" customHeight="1" x14ac:dyDescent="0.2">
      <c r="A712" s="23"/>
      <c r="B712" s="23"/>
      <c r="C712" s="23"/>
      <c r="D712" s="58"/>
      <c r="E712" s="66"/>
      <c r="F712" s="250"/>
      <c r="G712" s="250"/>
      <c r="H712" s="232">
        <f>SUM('Film Exhibition'!$K712:$M712)</f>
        <v>0</v>
      </c>
      <c r="I712" s="233">
        <f t="shared" si="8"/>
        <v>0</v>
      </c>
      <c r="J712" s="84"/>
      <c r="K712" s="255" t="s">
        <v>860</v>
      </c>
      <c r="L712" s="256" t="s">
        <v>860</v>
      </c>
      <c r="M712" s="256" t="s">
        <v>860</v>
      </c>
      <c r="N712" s="58"/>
      <c r="O712" s="58"/>
      <c r="P712" s="58"/>
      <c r="Q712" s="58"/>
      <c r="R712" s="58"/>
      <c r="S712" s="58"/>
      <c r="T712" s="58"/>
      <c r="U712" s="58"/>
      <c r="V712" s="58"/>
      <c r="W712" s="58"/>
      <c r="X712" s="58"/>
      <c r="Y712" s="58"/>
      <c r="Z712" s="58"/>
    </row>
    <row r="713" spans="1:26" ht="15.75" customHeight="1" x14ac:dyDescent="0.2">
      <c r="A713" s="23"/>
      <c r="B713" s="23"/>
      <c r="C713" s="23"/>
      <c r="D713" s="58"/>
      <c r="E713" s="66"/>
      <c r="F713" s="250"/>
      <c r="G713" s="250"/>
      <c r="H713" s="232">
        <f>SUM('Film Exhibition'!$K713:$M713)</f>
        <v>0</v>
      </c>
      <c r="I713" s="233">
        <f t="shared" si="8"/>
        <v>0</v>
      </c>
      <c r="J713" s="84"/>
      <c r="K713" s="255" t="s">
        <v>860</v>
      </c>
      <c r="L713" s="256" t="s">
        <v>860</v>
      </c>
      <c r="M713" s="256" t="s">
        <v>860</v>
      </c>
      <c r="N713" s="58"/>
      <c r="O713" s="58"/>
      <c r="P713" s="58"/>
      <c r="Q713" s="58"/>
      <c r="R713" s="58"/>
      <c r="S713" s="58"/>
      <c r="T713" s="58"/>
      <c r="U713" s="58"/>
      <c r="V713" s="58"/>
      <c r="W713" s="58"/>
      <c r="X713" s="58"/>
      <c r="Y713" s="58"/>
      <c r="Z713" s="58"/>
    </row>
    <row r="714" spans="1:26" ht="15.75" customHeight="1" x14ac:dyDescent="0.2">
      <c r="A714" s="23"/>
      <c r="B714" s="23"/>
      <c r="C714" s="23"/>
      <c r="D714" s="58"/>
      <c r="E714" s="66"/>
      <c r="F714" s="250"/>
      <c r="G714" s="250"/>
      <c r="H714" s="232">
        <f>SUM('Film Exhibition'!$K714:$M714)</f>
        <v>0</v>
      </c>
      <c r="I714" s="233">
        <f t="shared" si="8"/>
        <v>0</v>
      </c>
      <c r="J714" s="84"/>
      <c r="K714" s="255" t="s">
        <v>860</v>
      </c>
      <c r="L714" s="256" t="s">
        <v>860</v>
      </c>
      <c r="M714" s="256" t="s">
        <v>860</v>
      </c>
      <c r="N714" s="58"/>
      <c r="O714" s="58"/>
      <c r="P714" s="58"/>
      <c r="Q714" s="58"/>
      <c r="R714" s="58"/>
      <c r="S714" s="58"/>
      <c r="T714" s="58"/>
      <c r="U714" s="58"/>
      <c r="V714" s="58"/>
      <c r="W714" s="58"/>
      <c r="X714" s="58"/>
      <c r="Y714" s="58"/>
      <c r="Z714" s="58"/>
    </row>
    <row r="715" spans="1:26" ht="15.75" customHeight="1" x14ac:dyDescent="0.2">
      <c r="A715" s="23"/>
      <c r="B715" s="23"/>
      <c r="C715" s="23"/>
      <c r="D715" s="58"/>
      <c r="E715" s="66"/>
      <c r="F715" s="250"/>
      <c r="G715" s="250"/>
      <c r="H715" s="232">
        <f>SUM('Film Exhibition'!$K715:$M715)</f>
        <v>0</v>
      </c>
      <c r="I715" s="233">
        <f t="shared" si="8"/>
        <v>0</v>
      </c>
      <c r="J715" s="84"/>
      <c r="K715" s="255" t="s">
        <v>860</v>
      </c>
      <c r="L715" s="256" t="s">
        <v>860</v>
      </c>
      <c r="M715" s="256" t="s">
        <v>860</v>
      </c>
      <c r="N715" s="58"/>
      <c r="O715" s="58"/>
      <c r="P715" s="58"/>
      <c r="Q715" s="58"/>
      <c r="R715" s="58"/>
      <c r="S715" s="58"/>
      <c r="T715" s="58"/>
      <c r="U715" s="58"/>
      <c r="V715" s="58"/>
      <c r="W715" s="58"/>
      <c r="X715" s="58"/>
      <c r="Y715" s="58"/>
      <c r="Z715" s="58"/>
    </row>
    <row r="716" spans="1:26" ht="15.75" customHeight="1" x14ac:dyDescent="0.2">
      <c r="A716" s="23"/>
      <c r="B716" s="23"/>
      <c r="C716" s="23"/>
      <c r="D716" s="58"/>
      <c r="E716" s="66"/>
      <c r="F716" s="250"/>
      <c r="G716" s="250"/>
      <c r="H716" s="232">
        <f>SUM('Film Exhibition'!$K716:$M716)</f>
        <v>0</v>
      </c>
      <c r="I716" s="233">
        <f t="shared" si="8"/>
        <v>0</v>
      </c>
      <c r="J716" s="84"/>
      <c r="K716" s="255" t="s">
        <v>860</v>
      </c>
      <c r="L716" s="256" t="s">
        <v>860</v>
      </c>
      <c r="M716" s="256" t="s">
        <v>860</v>
      </c>
      <c r="N716" s="58"/>
      <c r="O716" s="58"/>
      <c r="P716" s="58"/>
      <c r="Q716" s="58"/>
      <c r="R716" s="58"/>
      <c r="S716" s="58"/>
      <c r="T716" s="58"/>
      <c r="U716" s="58"/>
      <c r="V716" s="58"/>
      <c r="W716" s="58"/>
      <c r="X716" s="58"/>
      <c r="Y716" s="58"/>
      <c r="Z716" s="58"/>
    </row>
    <row r="717" spans="1:26" ht="15.75" customHeight="1" x14ac:dyDescent="0.2">
      <c r="A717" s="23"/>
      <c r="B717" s="23"/>
      <c r="C717" s="23"/>
      <c r="D717" s="58"/>
      <c r="E717" s="66"/>
      <c r="F717" s="250"/>
      <c r="G717" s="250"/>
      <c r="H717" s="232">
        <f>SUM('Film Exhibition'!$K717:$M717)</f>
        <v>0</v>
      </c>
      <c r="I717" s="233">
        <f t="shared" si="8"/>
        <v>0</v>
      </c>
      <c r="J717" s="84"/>
      <c r="K717" s="255" t="s">
        <v>860</v>
      </c>
      <c r="L717" s="256" t="s">
        <v>860</v>
      </c>
      <c r="M717" s="256" t="s">
        <v>860</v>
      </c>
      <c r="N717" s="58"/>
      <c r="O717" s="58"/>
      <c r="P717" s="58"/>
      <c r="Q717" s="58"/>
      <c r="R717" s="58"/>
      <c r="S717" s="58"/>
      <c r="T717" s="58"/>
      <c r="U717" s="58"/>
      <c r="V717" s="58"/>
      <c r="W717" s="58"/>
      <c r="X717" s="58"/>
      <c r="Y717" s="58"/>
      <c r="Z717" s="58"/>
    </row>
    <row r="718" spans="1:26" ht="15.75" customHeight="1" x14ac:dyDescent="0.2">
      <c r="A718" s="23"/>
      <c r="B718" s="23"/>
      <c r="C718" s="23"/>
      <c r="D718" s="58"/>
      <c r="E718" s="66"/>
      <c r="F718" s="250"/>
      <c r="G718" s="250"/>
      <c r="H718" s="232">
        <f>SUM('Film Exhibition'!$K718:$M718)</f>
        <v>0</v>
      </c>
      <c r="I718" s="233">
        <f t="shared" si="8"/>
        <v>0</v>
      </c>
      <c r="J718" s="84"/>
      <c r="K718" s="255" t="s">
        <v>860</v>
      </c>
      <c r="L718" s="256" t="s">
        <v>860</v>
      </c>
      <c r="M718" s="256" t="s">
        <v>860</v>
      </c>
      <c r="N718" s="58"/>
      <c r="O718" s="58"/>
      <c r="P718" s="58"/>
      <c r="Q718" s="58"/>
      <c r="R718" s="58"/>
      <c r="S718" s="58"/>
      <c r="T718" s="58"/>
      <c r="U718" s="58"/>
      <c r="V718" s="58"/>
      <c r="W718" s="58"/>
      <c r="X718" s="58"/>
      <c r="Y718" s="58"/>
      <c r="Z718" s="58"/>
    </row>
    <row r="719" spans="1:26" ht="15.75" customHeight="1" x14ac:dyDescent="0.2">
      <c r="A719" s="23"/>
      <c r="B719" s="23"/>
      <c r="C719" s="23"/>
      <c r="D719" s="58"/>
      <c r="E719" s="66"/>
      <c r="F719" s="250"/>
      <c r="G719" s="250"/>
      <c r="H719" s="232">
        <f>SUM('Film Exhibition'!$K719:$M719)</f>
        <v>0</v>
      </c>
      <c r="I719" s="233">
        <f t="shared" si="8"/>
        <v>0</v>
      </c>
      <c r="J719" s="84"/>
      <c r="K719" s="255" t="s">
        <v>860</v>
      </c>
      <c r="L719" s="256" t="s">
        <v>860</v>
      </c>
      <c r="M719" s="256" t="s">
        <v>860</v>
      </c>
      <c r="N719" s="58"/>
      <c r="O719" s="58"/>
      <c r="P719" s="58"/>
      <c r="Q719" s="58"/>
      <c r="R719" s="58"/>
      <c r="S719" s="58"/>
      <c r="T719" s="58"/>
      <c r="U719" s="58"/>
      <c r="V719" s="58"/>
      <c r="W719" s="58"/>
      <c r="X719" s="58"/>
      <c r="Y719" s="58"/>
      <c r="Z719" s="58"/>
    </row>
    <row r="720" spans="1:26" ht="15.75" customHeight="1" x14ac:dyDescent="0.2">
      <c r="A720" s="23"/>
      <c r="B720" s="23"/>
      <c r="C720" s="23"/>
      <c r="D720" s="58"/>
      <c r="E720" s="66"/>
      <c r="F720" s="250"/>
      <c r="G720" s="250"/>
      <c r="H720" s="232">
        <f>SUM('Film Exhibition'!$K720:$M720)</f>
        <v>0</v>
      </c>
      <c r="I720" s="233">
        <f t="shared" si="8"/>
        <v>0</v>
      </c>
      <c r="J720" s="84"/>
      <c r="K720" s="255" t="s">
        <v>860</v>
      </c>
      <c r="L720" s="256" t="s">
        <v>860</v>
      </c>
      <c r="M720" s="256" t="s">
        <v>860</v>
      </c>
      <c r="N720" s="58"/>
      <c r="O720" s="58"/>
      <c r="P720" s="58"/>
      <c r="Q720" s="58"/>
      <c r="R720" s="58"/>
      <c r="S720" s="58"/>
      <c r="T720" s="58"/>
      <c r="U720" s="58"/>
      <c r="V720" s="58"/>
      <c r="W720" s="58"/>
      <c r="X720" s="58"/>
      <c r="Y720" s="58"/>
      <c r="Z720" s="58"/>
    </row>
    <row r="721" spans="1:26" ht="15.75" customHeight="1" x14ac:dyDescent="0.2">
      <c r="A721" s="23"/>
      <c r="B721" s="23"/>
      <c r="C721" s="23"/>
      <c r="D721" s="58"/>
      <c r="E721" s="66"/>
      <c r="F721" s="250"/>
      <c r="G721" s="250"/>
      <c r="H721" s="232">
        <f>SUM('Film Exhibition'!$K721:$M721)</f>
        <v>0</v>
      </c>
      <c r="I721" s="233">
        <f t="shared" si="8"/>
        <v>0</v>
      </c>
      <c r="J721" s="84"/>
      <c r="K721" s="255" t="s">
        <v>860</v>
      </c>
      <c r="L721" s="256" t="s">
        <v>860</v>
      </c>
      <c r="M721" s="256" t="s">
        <v>860</v>
      </c>
      <c r="N721" s="58"/>
      <c r="O721" s="58"/>
      <c r="P721" s="58"/>
      <c r="Q721" s="58"/>
      <c r="R721" s="58"/>
      <c r="S721" s="58"/>
      <c r="T721" s="58"/>
      <c r="U721" s="58"/>
      <c r="V721" s="58"/>
      <c r="W721" s="58"/>
      <c r="X721" s="58"/>
      <c r="Y721" s="58"/>
      <c r="Z721" s="58"/>
    </row>
    <row r="722" spans="1:26" ht="15.75" customHeight="1" x14ac:dyDescent="0.2">
      <c r="A722" s="23"/>
      <c r="B722" s="23"/>
      <c r="C722" s="23"/>
      <c r="D722" s="58"/>
      <c r="E722" s="66"/>
      <c r="F722" s="250"/>
      <c r="G722" s="250"/>
      <c r="H722" s="232">
        <f>SUM('Film Exhibition'!$K722:$M722)</f>
        <v>0</v>
      </c>
      <c r="I722" s="233">
        <f t="shared" si="8"/>
        <v>0</v>
      </c>
      <c r="J722" s="84"/>
      <c r="K722" s="255" t="s">
        <v>860</v>
      </c>
      <c r="L722" s="256" t="s">
        <v>860</v>
      </c>
      <c r="M722" s="256" t="s">
        <v>860</v>
      </c>
      <c r="N722" s="58"/>
      <c r="O722" s="58"/>
      <c r="P722" s="58"/>
      <c r="Q722" s="58"/>
      <c r="R722" s="58"/>
      <c r="S722" s="58"/>
      <c r="T722" s="58"/>
      <c r="U722" s="58"/>
      <c r="V722" s="58"/>
      <c r="W722" s="58"/>
      <c r="X722" s="58"/>
      <c r="Y722" s="58"/>
      <c r="Z722" s="58"/>
    </row>
    <row r="723" spans="1:26" ht="15.75" customHeight="1" x14ac:dyDescent="0.2">
      <c r="A723" s="23"/>
      <c r="B723" s="23"/>
      <c r="C723" s="23"/>
      <c r="D723" s="58"/>
      <c r="E723" s="66"/>
      <c r="F723" s="250"/>
      <c r="G723" s="250"/>
      <c r="H723" s="232">
        <f>SUM('Film Exhibition'!$K723:$M723)</f>
        <v>0</v>
      </c>
      <c r="I723" s="233">
        <f t="shared" si="8"/>
        <v>0</v>
      </c>
      <c r="J723" s="84"/>
      <c r="K723" s="255" t="s">
        <v>860</v>
      </c>
      <c r="L723" s="256" t="s">
        <v>860</v>
      </c>
      <c r="M723" s="256" t="s">
        <v>860</v>
      </c>
      <c r="N723" s="58"/>
      <c r="O723" s="58"/>
      <c r="P723" s="58"/>
      <c r="Q723" s="58"/>
      <c r="R723" s="58"/>
      <c r="S723" s="58"/>
      <c r="T723" s="58"/>
      <c r="U723" s="58"/>
      <c r="V723" s="58"/>
      <c r="W723" s="58"/>
      <c r="X723" s="58"/>
      <c r="Y723" s="58"/>
      <c r="Z723" s="58"/>
    </row>
    <row r="724" spans="1:26" ht="15.75" customHeight="1" x14ac:dyDescent="0.2">
      <c r="A724" s="23"/>
      <c r="B724" s="23"/>
      <c r="C724" s="23"/>
      <c r="D724" s="58"/>
      <c r="E724" s="66"/>
      <c r="F724" s="250"/>
      <c r="G724" s="250"/>
      <c r="H724" s="232">
        <f>SUM('Film Exhibition'!$K724:$M724)</f>
        <v>0</v>
      </c>
      <c r="I724" s="233">
        <f t="shared" si="8"/>
        <v>0</v>
      </c>
      <c r="J724" s="84"/>
      <c r="K724" s="255" t="s">
        <v>860</v>
      </c>
      <c r="L724" s="256" t="s">
        <v>860</v>
      </c>
      <c r="M724" s="256" t="s">
        <v>860</v>
      </c>
      <c r="N724" s="58"/>
      <c r="O724" s="58"/>
      <c r="P724" s="58"/>
      <c r="Q724" s="58"/>
      <c r="R724" s="58"/>
      <c r="S724" s="58"/>
      <c r="T724" s="58"/>
      <c r="U724" s="58"/>
      <c r="V724" s="58"/>
      <c r="W724" s="58"/>
      <c r="X724" s="58"/>
      <c r="Y724" s="58"/>
      <c r="Z724" s="58"/>
    </row>
    <row r="725" spans="1:26" ht="15.75" customHeight="1" x14ac:dyDescent="0.2">
      <c r="A725" s="23"/>
      <c r="B725" s="23"/>
      <c r="C725" s="23"/>
      <c r="D725" s="58"/>
      <c r="E725" s="66"/>
      <c r="F725" s="250"/>
      <c r="G725" s="250"/>
      <c r="H725" s="232">
        <f>SUM('Film Exhibition'!$K725:$M725)</f>
        <v>0</v>
      </c>
      <c r="I725" s="233">
        <f t="shared" si="8"/>
        <v>0</v>
      </c>
      <c r="J725" s="84"/>
      <c r="K725" s="255" t="s">
        <v>860</v>
      </c>
      <c r="L725" s="256" t="s">
        <v>860</v>
      </c>
      <c r="M725" s="256" t="s">
        <v>860</v>
      </c>
      <c r="N725" s="58"/>
      <c r="O725" s="58"/>
      <c r="P725" s="58"/>
      <c r="Q725" s="58"/>
      <c r="R725" s="58"/>
      <c r="S725" s="58"/>
      <c r="T725" s="58"/>
      <c r="U725" s="58"/>
      <c r="V725" s="58"/>
      <c r="W725" s="58"/>
      <c r="X725" s="58"/>
      <c r="Y725" s="58"/>
      <c r="Z725" s="58"/>
    </row>
    <row r="726" spans="1:26" ht="15.75" customHeight="1" x14ac:dyDescent="0.2">
      <c r="A726" s="23"/>
      <c r="B726" s="23"/>
      <c r="C726" s="23"/>
      <c r="D726" s="58"/>
      <c r="E726" s="66"/>
      <c r="F726" s="250"/>
      <c r="G726" s="250"/>
      <c r="H726" s="232">
        <f>SUM('Film Exhibition'!$K726:$M726)</f>
        <v>0</v>
      </c>
      <c r="I726" s="233">
        <f t="shared" si="8"/>
        <v>0</v>
      </c>
      <c r="J726" s="84"/>
      <c r="K726" s="255" t="s">
        <v>860</v>
      </c>
      <c r="L726" s="256" t="s">
        <v>860</v>
      </c>
      <c r="M726" s="256" t="s">
        <v>860</v>
      </c>
      <c r="N726" s="58"/>
      <c r="O726" s="58"/>
      <c r="P726" s="58"/>
      <c r="Q726" s="58"/>
      <c r="R726" s="58"/>
      <c r="S726" s="58"/>
      <c r="T726" s="58"/>
      <c r="U726" s="58"/>
      <c r="V726" s="58"/>
      <c r="W726" s="58"/>
      <c r="X726" s="58"/>
      <c r="Y726" s="58"/>
      <c r="Z726" s="58"/>
    </row>
    <row r="727" spans="1:26" ht="15.75" customHeight="1" x14ac:dyDescent="0.2">
      <c r="A727" s="23"/>
      <c r="B727" s="23"/>
      <c r="C727" s="23"/>
      <c r="D727" s="58"/>
      <c r="E727" s="66"/>
      <c r="F727" s="250"/>
      <c r="G727" s="250"/>
      <c r="H727" s="232">
        <f>SUM('Film Exhibition'!$K727:$M727)</f>
        <v>0</v>
      </c>
      <c r="I727" s="233">
        <f t="shared" si="8"/>
        <v>0</v>
      </c>
      <c r="J727" s="84"/>
      <c r="K727" s="255" t="s">
        <v>860</v>
      </c>
      <c r="L727" s="256" t="s">
        <v>860</v>
      </c>
      <c r="M727" s="256" t="s">
        <v>860</v>
      </c>
      <c r="N727" s="58"/>
      <c r="O727" s="58"/>
      <c r="P727" s="58"/>
      <c r="Q727" s="58"/>
      <c r="R727" s="58"/>
      <c r="S727" s="58"/>
      <c r="T727" s="58"/>
      <c r="U727" s="58"/>
      <c r="V727" s="58"/>
      <c r="W727" s="58"/>
      <c r="X727" s="58"/>
      <c r="Y727" s="58"/>
      <c r="Z727" s="58"/>
    </row>
    <row r="728" spans="1:26" ht="15.75" customHeight="1" x14ac:dyDescent="0.2">
      <c r="A728" s="23"/>
      <c r="B728" s="23"/>
      <c r="C728" s="23"/>
      <c r="D728" s="58"/>
      <c r="E728" s="66"/>
      <c r="F728" s="250"/>
      <c r="G728" s="250"/>
      <c r="H728" s="232">
        <f>SUM('Film Exhibition'!$K728:$M728)</f>
        <v>0</v>
      </c>
      <c r="I728" s="233">
        <f t="shared" si="8"/>
        <v>0</v>
      </c>
      <c r="J728" s="84"/>
      <c r="K728" s="255" t="s">
        <v>860</v>
      </c>
      <c r="L728" s="256" t="s">
        <v>860</v>
      </c>
      <c r="M728" s="256" t="s">
        <v>860</v>
      </c>
      <c r="N728" s="58"/>
      <c r="O728" s="58"/>
      <c r="P728" s="58"/>
      <c r="Q728" s="58"/>
      <c r="R728" s="58"/>
      <c r="S728" s="58"/>
      <c r="T728" s="58"/>
      <c r="U728" s="58"/>
      <c r="V728" s="58"/>
      <c r="W728" s="58"/>
      <c r="X728" s="58"/>
      <c r="Y728" s="58"/>
      <c r="Z728" s="58"/>
    </row>
    <row r="729" spans="1:26" ht="15.75" customHeight="1" x14ac:dyDescent="0.2">
      <c r="A729" s="23"/>
      <c r="B729" s="23"/>
      <c r="C729" s="23"/>
      <c r="D729" s="58"/>
      <c r="E729" s="66"/>
      <c r="F729" s="250"/>
      <c r="G729" s="250"/>
      <c r="H729" s="232">
        <f>SUM('Film Exhibition'!$K729:$M729)</f>
        <v>0</v>
      </c>
      <c r="I729" s="233">
        <f t="shared" si="8"/>
        <v>0</v>
      </c>
      <c r="J729" s="84"/>
      <c r="K729" s="255" t="s">
        <v>860</v>
      </c>
      <c r="L729" s="256" t="s">
        <v>860</v>
      </c>
      <c r="M729" s="256" t="s">
        <v>860</v>
      </c>
      <c r="N729" s="58"/>
      <c r="O729" s="58"/>
      <c r="P729" s="58"/>
      <c r="Q729" s="58"/>
      <c r="R729" s="58"/>
      <c r="S729" s="58"/>
      <c r="T729" s="58"/>
      <c r="U729" s="58"/>
      <c r="V729" s="58"/>
      <c r="W729" s="58"/>
      <c r="X729" s="58"/>
      <c r="Y729" s="58"/>
      <c r="Z729" s="58"/>
    </row>
    <row r="730" spans="1:26" ht="15.75" customHeight="1" x14ac:dyDescent="0.2">
      <c r="A730" s="23"/>
      <c r="B730" s="23"/>
      <c r="C730" s="23"/>
      <c r="D730" s="58"/>
      <c r="E730" s="66"/>
      <c r="F730" s="250"/>
      <c r="G730" s="250"/>
      <c r="H730" s="232">
        <f>SUM('Film Exhibition'!$K730:$M730)</f>
        <v>0</v>
      </c>
      <c r="I730" s="233">
        <f t="shared" si="8"/>
        <v>0</v>
      </c>
      <c r="J730" s="84"/>
      <c r="K730" s="255" t="s">
        <v>860</v>
      </c>
      <c r="L730" s="256" t="s">
        <v>860</v>
      </c>
      <c r="M730" s="256" t="s">
        <v>860</v>
      </c>
      <c r="N730" s="58"/>
      <c r="O730" s="58"/>
      <c r="P730" s="58"/>
      <c r="Q730" s="58"/>
      <c r="R730" s="58"/>
      <c r="S730" s="58"/>
      <c r="T730" s="58"/>
      <c r="U730" s="58"/>
      <c r="V730" s="58"/>
      <c r="W730" s="58"/>
      <c r="X730" s="58"/>
      <c r="Y730" s="58"/>
      <c r="Z730" s="58"/>
    </row>
    <row r="731" spans="1:26" ht="15.75" customHeight="1" x14ac:dyDescent="0.2">
      <c r="A731" s="23"/>
      <c r="B731" s="23"/>
      <c r="C731" s="23"/>
      <c r="D731" s="58"/>
      <c r="E731" s="66"/>
      <c r="F731" s="250"/>
      <c r="G731" s="250"/>
      <c r="H731" s="232">
        <f>SUM('Film Exhibition'!$K731:$M731)</f>
        <v>0</v>
      </c>
      <c r="I731" s="233">
        <f t="shared" si="8"/>
        <v>0</v>
      </c>
      <c r="J731" s="84"/>
      <c r="K731" s="255" t="s">
        <v>860</v>
      </c>
      <c r="L731" s="256" t="s">
        <v>860</v>
      </c>
      <c r="M731" s="256" t="s">
        <v>860</v>
      </c>
      <c r="N731" s="58"/>
      <c r="O731" s="58"/>
      <c r="P731" s="58"/>
      <c r="Q731" s="58"/>
      <c r="R731" s="58"/>
      <c r="S731" s="58"/>
      <c r="T731" s="58"/>
      <c r="U731" s="58"/>
      <c r="V731" s="58"/>
      <c r="W731" s="58"/>
      <c r="X731" s="58"/>
      <c r="Y731" s="58"/>
      <c r="Z731" s="58"/>
    </row>
    <row r="732" spans="1:26" ht="15.75" customHeight="1" x14ac:dyDescent="0.2">
      <c r="A732" s="23"/>
      <c r="B732" s="23"/>
      <c r="C732" s="23"/>
      <c r="D732" s="58"/>
      <c r="E732" s="66"/>
      <c r="F732" s="250"/>
      <c r="G732" s="250"/>
      <c r="H732" s="232">
        <f>SUM('Film Exhibition'!$K732:$M732)</f>
        <v>0</v>
      </c>
      <c r="I732" s="233">
        <f t="shared" si="8"/>
        <v>0</v>
      </c>
      <c r="J732" s="84"/>
      <c r="K732" s="255" t="s">
        <v>860</v>
      </c>
      <c r="L732" s="256" t="s">
        <v>860</v>
      </c>
      <c r="M732" s="256" t="s">
        <v>860</v>
      </c>
      <c r="N732" s="58"/>
      <c r="O732" s="58"/>
      <c r="P732" s="58"/>
      <c r="Q732" s="58"/>
      <c r="R732" s="58"/>
      <c r="S732" s="58"/>
      <c r="T732" s="58"/>
      <c r="U732" s="58"/>
      <c r="V732" s="58"/>
      <c r="W732" s="58"/>
      <c r="X732" s="58"/>
      <c r="Y732" s="58"/>
      <c r="Z732" s="58"/>
    </row>
    <row r="733" spans="1:26" ht="15.75" customHeight="1" x14ac:dyDescent="0.2">
      <c r="A733" s="23"/>
      <c r="B733" s="23"/>
      <c r="C733" s="23"/>
      <c r="D733" s="58"/>
      <c r="E733" s="66"/>
      <c r="F733" s="250"/>
      <c r="G733" s="250"/>
      <c r="H733" s="232">
        <f>SUM('Film Exhibition'!$K733:$M733)</f>
        <v>0</v>
      </c>
      <c r="I733" s="233">
        <f t="shared" si="8"/>
        <v>0</v>
      </c>
      <c r="J733" s="84"/>
      <c r="K733" s="255" t="s">
        <v>860</v>
      </c>
      <c r="L733" s="256" t="s">
        <v>860</v>
      </c>
      <c r="M733" s="256" t="s">
        <v>860</v>
      </c>
      <c r="N733" s="58"/>
      <c r="O733" s="58"/>
      <c r="P733" s="58"/>
      <c r="Q733" s="58"/>
      <c r="R733" s="58"/>
      <c r="S733" s="58"/>
      <c r="T733" s="58"/>
      <c r="U733" s="58"/>
      <c r="V733" s="58"/>
      <c r="W733" s="58"/>
      <c r="X733" s="58"/>
      <c r="Y733" s="58"/>
      <c r="Z733" s="58"/>
    </row>
    <row r="734" spans="1:26" ht="15.75" customHeight="1" x14ac:dyDescent="0.2">
      <c r="A734" s="23"/>
      <c r="B734" s="23"/>
      <c r="C734" s="23"/>
      <c r="D734" s="58"/>
      <c r="E734" s="66"/>
      <c r="F734" s="250"/>
      <c r="G734" s="250"/>
      <c r="H734" s="232">
        <f>SUM('Film Exhibition'!$K734:$M734)</f>
        <v>0</v>
      </c>
      <c r="I734" s="233">
        <f t="shared" si="8"/>
        <v>0</v>
      </c>
      <c r="J734" s="84"/>
      <c r="K734" s="255" t="s">
        <v>860</v>
      </c>
      <c r="L734" s="256" t="s">
        <v>860</v>
      </c>
      <c r="M734" s="256" t="s">
        <v>860</v>
      </c>
      <c r="N734" s="58"/>
      <c r="O734" s="58"/>
      <c r="P734" s="58"/>
      <c r="Q734" s="58"/>
      <c r="R734" s="58"/>
      <c r="S734" s="58"/>
      <c r="T734" s="58"/>
      <c r="U734" s="58"/>
      <c r="V734" s="58"/>
      <c r="W734" s="58"/>
      <c r="X734" s="58"/>
      <c r="Y734" s="58"/>
      <c r="Z734" s="58"/>
    </row>
    <row r="735" spans="1:26" ht="15.75" customHeight="1" x14ac:dyDescent="0.2">
      <c r="A735" s="23"/>
      <c r="B735" s="23"/>
      <c r="C735" s="23"/>
      <c r="D735" s="58"/>
      <c r="E735" s="66"/>
      <c r="F735" s="250"/>
      <c r="G735" s="250"/>
      <c r="H735" s="232">
        <f>SUM('Film Exhibition'!$K735:$M735)</f>
        <v>0</v>
      </c>
      <c r="I735" s="233">
        <f t="shared" si="8"/>
        <v>0</v>
      </c>
      <c r="J735" s="84"/>
      <c r="K735" s="255" t="s">
        <v>860</v>
      </c>
      <c r="L735" s="256" t="s">
        <v>860</v>
      </c>
      <c r="M735" s="256" t="s">
        <v>860</v>
      </c>
      <c r="N735" s="58"/>
      <c r="O735" s="58"/>
      <c r="P735" s="58"/>
      <c r="Q735" s="58"/>
      <c r="R735" s="58"/>
      <c r="S735" s="58"/>
      <c r="T735" s="58"/>
      <c r="U735" s="58"/>
      <c r="V735" s="58"/>
      <c r="W735" s="58"/>
      <c r="X735" s="58"/>
      <c r="Y735" s="58"/>
      <c r="Z735" s="58"/>
    </row>
    <row r="736" spans="1:26" ht="15.75" customHeight="1" x14ac:dyDescent="0.2">
      <c r="A736" s="23"/>
      <c r="B736" s="23"/>
      <c r="C736" s="23"/>
      <c r="D736" s="58"/>
      <c r="E736" s="66"/>
      <c r="F736" s="250"/>
      <c r="G736" s="250"/>
      <c r="H736" s="232">
        <f>SUM('Film Exhibition'!$K736:$M736)</f>
        <v>0</v>
      </c>
      <c r="I736" s="233">
        <f t="shared" si="8"/>
        <v>0</v>
      </c>
      <c r="J736" s="84"/>
      <c r="K736" s="255" t="s">
        <v>860</v>
      </c>
      <c r="L736" s="256" t="s">
        <v>860</v>
      </c>
      <c r="M736" s="256" t="s">
        <v>860</v>
      </c>
      <c r="N736" s="58"/>
      <c r="O736" s="58"/>
      <c r="P736" s="58"/>
      <c r="Q736" s="58"/>
      <c r="R736" s="58"/>
      <c r="S736" s="58"/>
      <c r="T736" s="58"/>
      <c r="U736" s="58"/>
      <c r="V736" s="58"/>
      <c r="W736" s="58"/>
      <c r="X736" s="58"/>
      <c r="Y736" s="58"/>
      <c r="Z736" s="58"/>
    </row>
    <row r="737" spans="1:26" ht="15.75" customHeight="1" x14ac:dyDescent="0.2">
      <c r="A737" s="23"/>
      <c r="B737" s="23"/>
      <c r="C737" s="23"/>
      <c r="D737" s="58"/>
      <c r="E737" s="66"/>
      <c r="F737" s="250"/>
      <c r="G737" s="250"/>
      <c r="H737" s="232">
        <f>SUM('Film Exhibition'!$K737:$M737)</f>
        <v>0</v>
      </c>
      <c r="I737" s="233">
        <f t="shared" si="8"/>
        <v>0</v>
      </c>
      <c r="J737" s="84"/>
      <c r="K737" s="255" t="s">
        <v>860</v>
      </c>
      <c r="L737" s="256" t="s">
        <v>860</v>
      </c>
      <c r="M737" s="256" t="s">
        <v>860</v>
      </c>
      <c r="N737" s="58"/>
      <c r="O737" s="58"/>
      <c r="P737" s="58"/>
      <c r="Q737" s="58"/>
      <c r="R737" s="58"/>
      <c r="S737" s="58"/>
      <c r="T737" s="58"/>
      <c r="U737" s="58"/>
      <c r="V737" s="58"/>
      <c r="W737" s="58"/>
      <c r="X737" s="58"/>
      <c r="Y737" s="58"/>
      <c r="Z737" s="58"/>
    </row>
    <row r="738" spans="1:26" ht="15.75" customHeight="1" x14ac:dyDescent="0.2">
      <c r="A738" s="23"/>
      <c r="B738" s="23"/>
      <c r="C738" s="23"/>
      <c r="D738" s="58"/>
      <c r="E738" s="66"/>
      <c r="F738" s="250"/>
      <c r="G738" s="250"/>
      <c r="H738" s="232">
        <f>SUM('Film Exhibition'!$K738:$M738)</f>
        <v>0</v>
      </c>
      <c r="I738" s="233">
        <f t="shared" si="8"/>
        <v>0</v>
      </c>
      <c r="J738" s="84"/>
      <c r="K738" s="255" t="s">
        <v>860</v>
      </c>
      <c r="L738" s="256" t="s">
        <v>860</v>
      </c>
      <c r="M738" s="256" t="s">
        <v>860</v>
      </c>
      <c r="N738" s="58"/>
      <c r="O738" s="58"/>
      <c r="P738" s="58"/>
      <c r="Q738" s="58"/>
      <c r="R738" s="58"/>
      <c r="S738" s="58"/>
      <c r="T738" s="58"/>
      <c r="U738" s="58"/>
      <c r="V738" s="58"/>
      <c r="W738" s="58"/>
      <c r="X738" s="58"/>
      <c r="Y738" s="58"/>
      <c r="Z738" s="58"/>
    </row>
    <row r="739" spans="1:26" ht="15.75" customHeight="1" x14ac:dyDescent="0.2">
      <c r="A739" s="23"/>
      <c r="B739" s="23"/>
      <c r="C739" s="23"/>
      <c r="D739" s="58"/>
      <c r="E739" s="66"/>
      <c r="F739" s="250"/>
      <c r="G739" s="250"/>
      <c r="H739" s="232">
        <f>SUM('Film Exhibition'!$K739:$M739)</f>
        <v>0</v>
      </c>
      <c r="I739" s="233">
        <f t="shared" si="8"/>
        <v>0</v>
      </c>
      <c r="J739" s="84"/>
      <c r="K739" s="255" t="s">
        <v>860</v>
      </c>
      <c r="L739" s="256" t="s">
        <v>860</v>
      </c>
      <c r="M739" s="256" t="s">
        <v>860</v>
      </c>
      <c r="N739" s="58"/>
      <c r="O739" s="58"/>
      <c r="P739" s="58"/>
      <c r="Q739" s="58"/>
      <c r="R739" s="58"/>
      <c r="S739" s="58"/>
      <c r="T739" s="58"/>
      <c r="U739" s="58"/>
      <c r="V739" s="58"/>
      <c r="W739" s="58"/>
      <c r="X739" s="58"/>
      <c r="Y739" s="58"/>
      <c r="Z739" s="58"/>
    </row>
    <row r="740" spans="1:26" ht="15.75" customHeight="1" x14ac:dyDescent="0.2">
      <c r="A740" s="23"/>
      <c r="B740" s="23"/>
      <c r="C740" s="23"/>
      <c r="D740" s="58"/>
      <c r="E740" s="66"/>
      <c r="F740" s="250"/>
      <c r="G740" s="250"/>
      <c r="H740" s="232">
        <f>SUM('Film Exhibition'!$K740:$M740)</f>
        <v>0</v>
      </c>
      <c r="I740" s="233">
        <f t="shared" si="8"/>
        <v>0</v>
      </c>
      <c r="J740" s="84"/>
      <c r="K740" s="255" t="s">
        <v>860</v>
      </c>
      <c r="L740" s="256" t="s">
        <v>860</v>
      </c>
      <c r="M740" s="256" t="s">
        <v>860</v>
      </c>
      <c r="N740" s="58"/>
      <c r="O740" s="58"/>
      <c r="P740" s="58"/>
      <c r="Q740" s="58"/>
      <c r="R740" s="58"/>
      <c r="S740" s="58"/>
      <c r="T740" s="58"/>
      <c r="U740" s="58"/>
      <c r="V740" s="58"/>
      <c r="W740" s="58"/>
      <c r="X740" s="58"/>
      <c r="Y740" s="58"/>
      <c r="Z740" s="58"/>
    </row>
    <row r="741" spans="1:26" ht="15.75" customHeight="1" x14ac:dyDescent="0.2">
      <c r="A741" s="23"/>
      <c r="B741" s="23"/>
      <c r="C741" s="23"/>
      <c r="D741" s="58"/>
      <c r="E741" s="66"/>
      <c r="F741" s="250"/>
      <c r="G741" s="250"/>
      <c r="H741" s="232">
        <f>SUM('Film Exhibition'!$K741:$M741)</f>
        <v>0</v>
      </c>
      <c r="I741" s="233">
        <f t="shared" si="8"/>
        <v>0</v>
      </c>
      <c r="J741" s="84"/>
      <c r="K741" s="255" t="s">
        <v>860</v>
      </c>
      <c r="L741" s="256" t="s">
        <v>860</v>
      </c>
      <c r="M741" s="256" t="s">
        <v>860</v>
      </c>
      <c r="N741" s="58"/>
      <c r="O741" s="58"/>
      <c r="P741" s="58"/>
      <c r="Q741" s="58"/>
      <c r="R741" s="58"/>
      <c r="S741" s="58"/>
      <c r="T741" s="58"/>
      <c r="U741" s="58"/>
      <c r="V741" s="58"/>
      <c r="W741" s="58"/>
      <c r="X741" s="58"/>
      <c r="Y741" s="58"/>
      <c r="Z741" s="58"/>
    </row>
    <row r="742" spans="1:26" ht="15.75" customHeight="1" x14ac:dyDescent="0.2">
      <c r="A742" s="23"/>
      <c r="B742" s="23"/>
      <c r="C742" s="23"/>
      <c r="D742" s="58"/>
      <c r="E742" s="66"/>
      <c r="F742" s="250"/>
      <c r="G742" s="250"/>
      <c r="H742" s="232">
        <f>SUM('Film Exhibition'!$K742:$M742)</f>
        <v>0</v>
      </c>
      <c r="I742" s="233">
        <f t="shared" si="8"/>
        <v>0</v>
      </c>
      <c r="J742" s="84"/>
      <c r="K742" s="255" t="s">
        <v>860</v>
      </c>
      <c r="L742" s="256" t="s">
        <v>860</v>
      </c>
      <c r="M742" s="256" t="s">
        <v>860</v>
      </c>
      <c r="N742" s="58"/>
      <c r="O742" s="58"/>
      <c r="P742" s="58"/>
      <c r="Q742" s="58"/>
      <c r="R742" s="58"/>
      <c r="S742" s="58"/>
      <c r="T742" s="58"/>
      <c r="U742" s="58"/>
      <c r="V742" s="58"/>
      <c r="W742" s="58"/>
      <c r="X742" s="58"/>
      <c r="Y742" s="58"/>
      <c r="Z742" s="58"/>
    </row>
    <row r="743" spans="1:26" ht="15.75" customHeight="1" x14ac:dyDescent="0.2">
      <c r="A743" s="23"/>
      <c r="B743" s="23"/>
      <c r="C743" s="23"/>
      <c r="D743" s="58"/>
      <c r="E743" s="66"/>
      <c r="F743" s="250"/>
      <c r="G743" s="250"/>
      <c r="H743" s="232">
        <f>SUM('Film Exhibition'!$K743:$M743)</f>
        <v>0</v>
      </c>
      <c r="I743" s="233">
        <f t="shared" si="8"/>
        <v>0</v>
      </c>
      <c r="J743" s="84"/>
      <c r="K743" s="255" t="s">
        <v>860</v>
      </c>
      <c r="L743" s="256" t="s">
        <v>860</v>
      </c>
      <c r="M743" s="256" t="s">
        <v>860</v>
      </c>
      <c r="N743" s="58"/>
      <c r="O743" s="58"/>
      <c r="P743" s="58"/>
      <c r="Q743" s="58"/>
      <c r="R743" s="58"/>
      <c r="S743" s="58"/>
      <c r="T743" s="58"/>
      <c r="U743" s="58"/>
      <c r="V743" s="58"/>
      <c r="W743" s="58"/>
      <c r="X743" s="58"/>
      <c r="Y743" s="58"/>
      <c r="Z743" s="58"/>
    </row>
    <row r="744" spans="1:26" ht="15.75" customHeight="1" x14ac:dyDescent="0.2">
      <c r="A744" s="23"/>
      <c r="B744" s="23"/>
      <c r="C744" s="23"/>
      <c r="D744" s="58"/>
      <c r="E744" s="66"/>
      <c r="F744" s="250"/>
      <c r="G744" s="250"/>
      <c r="H744" s="232">
        <f>SUM('Film Exhibition'!$K744:$M744)</f>
        <v>0</v>
      </c>
      <c r="I744" s="233">
        <f t="shared" si="8"/>
        <v>0</v>
      </c>
      <c r="J744" s="84"/>
      <c r="K744" s="255" t="s">
        <v>860</v>
      </c>
      <c r="L744" s="256" t="s">
        <v>860</v>
      </c>
      <c r="M744" s="256" t="s">
        <v>860</v>
      </c>
      <c r="N744" s="58"/>
      <c r="O744" s="58"/>
      <c r="P744" s="58"/>
      <c r="Q744" s="58"/>
      <c r="R744" s="58"/>
      <c r="S744" s="58"/>
      <c r="T744" s="58"/>
      <c r="U744" s="58"/>
      <c r="V744" s="58"/>
      <c r="W744" s="58"/>
      <c r="X744" s="58"/>
      <c r="Y744" s="58"/>
      <c r="Z744" s="58"/>
    </row>
    <row r="745" spans="1:26" ht="15.75" customHeight="1" x14ac:dyDescent="0.2">
      <c r="A745" s="23"/>
      <c r="B745" s="23"/>
      <c r="C745" s="23"/>
      <c r="D745" s="58"/>
      <c r="E745" s="66"/>
      <c r="F745" s="250"/>
      <c r="G745" s="250"/>
      <c r="H745" s="232">
        <f>SUM('Film Exhibition'!$K745:$M745)</f>
        <v>0</v>
      </c>
      <c r="I745" s="233">
        <f t="shared" si="8"/>
        <v>0</v>
      </c>
      <c r="J745" s="84"/>
      <c r="K745" s="255" t="s">
        <v>860</v>
      </c>
      <c r="L745" s="256" t="s">
        <v>860</v>
      </c>
      <c r="M745" s="256" t="s">
        <v>860</v>
      </c>
      <c r="N745" s="58"/>
      <c r="O745" s="58"/>
      <c r="P745" s="58"/>
      <c r="Q745" s="58"/>
      <c r="R745" s="58"/>
      <c r="S745" s="58"/>
      <c r="T745" s="58"/>
      <c r="U745" s="58"/>
      <c r="V745" s="58"/>
      <c r="W745" s="58"/>
      <c r="X745" s="58"/>
      <c r="Y745" s="58"/>
      <c r="Z745" s="58"/>
    </row>
    <row r="746" spans="1:26" ht="15.75" customHeight="1" x14ac:dyDescent="0.2">
      <c r="A746" s="23"/>
      <c r="B746" s="23"/>
      <c r="C746" s="23"/>
      <c r="D746" s="58"/>
      <c r="E746" s="66"/>
      <c r="F746" s="250"/>
      <c r="G746" s="250"/>
      <c r="H746" s="232">
        <f>SUM('Film Exhibition'!$K746:$M746)</f>
        <v>0</v>
      </c>
      <c r="I746" s="233">
        <f t="shared" si="8"/>
        <v>0</v>
      </c>
      <c r="J746" s="84"/>
      <c r="K746" s="255" t="s">
        <v>860</v>
      </c>
      <c r="L746" s="256" t="s">
        <v>860</v>
      </c>
      <c r="M746" s="256" t="s">
        <v>860</v>
      </c>
      <c r="N746" s="58"/>
      <c r="O746" s="58"/>
      <c r="P746" s="58"/>
      <c r="Q746" s="58"/>
      <c r="R746" s="58"/>
      <c r="S746" s="58"/>
      <c r="T746" s="58"/>
      <c r="U746" s="58"/>
      <c r="V746" s="58"/>
      <c r="W746" s="58"/>
      <c r="X746" s="58"/>
      <c r="Y746" s="58"/>
      <c r="Z746" s="58"/>
    </row>
    <row r="747" spans="1:26" ht="15.75" customHeight="1" x14ac:dyDescent="0.2">
      <c r="A747" s="23"/>
      <c r="B747" s="23"/>
      <c r="C747" s="23"/>
      <c r="D747" s="58"/>
      <c r="E747" s="66"/>
      <c r="F747" s="250"/>
      <c r="G747" s="250"/>
      <c r="H747" s="232">
        <f>SUM('Film Exhibition'!$K747:$M747)</f>
        <v>0</v>
      </c>
      <c r="I747" s="233">
        <f t="shared" si="8"/>
        <v>0</v>
      </c>
      <c r="J747" s="84"/>
      <c r="K747" s="255" t="s">
        <v>860</v>
      </c>
      <c r="L747" s="256" t="s">
        <v>860</v>
      </c>
      <c r="M747" s="256" t="s">
        <v>860</v>
      </c>
      <c r="N747" s="58"/>
      <c r="O747" s="58"/>
      <c r="P747" s="58"/>
      <c r="Q747" s="58"/>
      <c r="R747" s="58"/>
      <c r="S747" s="58"/>
      <c r="T747" s="58"/>
      <c r="U747" s="58"/>
      <c r="V747" s="58"/>
      <c r="W747" s="58"/>
      <c r="X747" s="58"/>
      <c r="Y747" s="58"/>
      <c r="Z747" s="58"/>
    </row>
    <row r="748" spans="1:26" ht="15.75" customHeight="1" x14ac:dyDescent="0.2">
      <c r="A748" s="23"/>
      <c r="B748" s="23"/>
      <c r="C748" s="23"/>
      <c r="D748" s="58"/>
      <c r="E748" s="66"/>
      <c r="F748" s="250"/>
      <c r="G748" s="250"/>
      <c r="H748" s="232">
        <f>SUM('Film Exhibition'!$K748:$M748)</f>
        <v>0</v>
      </c>
      <c r="I748" s="233">
        <f t="shared" si="8"/>
        <v>0</v>
      </c>
      <c r="J748" s="84"/>
      <c r="K748" s="255" t="s">
        <v>860</v>
      </c>
      <c r="L748" s="256" t="s">
        <v>860</v>
      </c>
      <c r="M748" s="256" t="s">
        <v>860</v>
      </c>
      <c r="N748" s="58"/>
      <c r="O748" s="58"/>
      <c r="P748" s="58"/>
      <c r="Q748" s="58"/>
      <c r="R748" s="58"/>
      <c r="S748" s="58"/>
      <c r="T748" s="58"/>
      <c r="U748" s="58"/>
      <c r="V748" s="58"/>
      <c r="W748" s="58"/>
      <c r="X748" s="58"/>
      <c r="Y748" s="58"/>
      <c r="Z748" s="58"/>
    </row>
    <row r="749" spans="1:26" ht="15.75" customHeight="1" x14ac:dyDescent="0.2">
      <c r="A749" s="23"/>
      <c r="B749" s="23"/>
      <c r="C749" s="23"/>
      <c r="D749" s="58"/>
      <c r="E749" s="66"/>
      <c r="F749" s="250"/>
      <c r="G749" s="250"/>
      <c r="H749" s="232">
        <f>SUM('Film Exhibition'!$K749:$M749)</f>
        <v>0</v>
      </c>
      <c r="I749" s="233">
        <f t="shared" si="8"/>
        <v>0</v>
      </c>
      <c r="J749" s="84"/>
      <c r="K749" s="255" t="s">
        <v>860</v>
      </c>
      <c r="L749" s="256" t="s">
        <v>860</v>
      </c>
      <c r="M749" s="256" t="s">
        <v>860</v>
      </c>
      <c r="N749" s="58"/>
      <c r="O749" s="58"/>
      <c r="P749" s="58"/>
      <c r="Q749" s="58"/>
      <c r="R749" s="58"/>
      <c r="S749" s="58"/>
      <c r="T749" s="58"/>
      <c r="U749" s="58"/>
      <c r="V749" s="58"/>
      <c r="W749" s="58"/>
      <c r="X749" s="58"/>
      <c r="Y749" s="58"/>
      <c r="Z749" s="58"/>
    </row>
    <row r="750" spans="1:26" ht="15.75" customHeight="1" x14ac:dyDescent="0.2">
      <c r="A750" s="23"/>
      <c r="B750" s="23"/>
      <c r="C750" s="23"/>
      <c r="D750" s="58"/>
      <c r="E750" s="66"/>
      <c r="F750" s="250"/>
      <c r="G750" s="250"/>
      <c r="H750" s="232">
        <f>SUM('Film Exhibition'!$K750:$M750)</f>
        <v>0</v>
      </c>
      <c r="I750" s="233">
        <f t="shared" si="8"/>
        <v>0</v>
      </c>
      <c r="J750" s="84"/>
      <c r="K750" s="255" t="s">
        <v>860</v>
      </c>
      <c r="L750" s="256" t="s">
        <v>860</v>
      </c>
      <c r="M750" s="256" t="s">
        <v>860</v>
      </c>
      <c r="N750" s="58"/>
      <c r="O750" s="58"/>
      <c r="P750" s="58"/>
      <c r="Q750" s="58"/>
      <c r="R750" s="58"/>
      <c r="S750" s="58"/>
      <c r="T750" s="58"/>
      <c r="U750" s="58"/>
      <c r="V750" s="58"/>
      <c r="W750" s="58"/>
      <c r="X750" s="58"/>
      <c r="Y750" s="58"/>
      <c r="Z750" s="58"/>
    </row>
    <row r="751" spans="1:26" ht="15.75" customHeight="1" x14ac:dyDescent="0.2">
      <c r="A751" s="23"/>
      <c r="B751" s="23"/>
      <c r="C751" s="23"/>
      <c r="D751" s="58"/>
      <c r="E751" s="66"/>
      <c r="F751" s="250"/>
      <c r="G751" s="250"/>
      <c r="H751" s="232">
        <f>SUM('Film Exhibition'!$K751:$M751)</f>
        <v>0</v>
      </c>
      <c r="I751" s="233">
        <f t="shared" si="8"/>
        <v>0</v>
      </c>
      <c r="J751" s="84"/>
      <c r="K751" s="255" t="s">
        <v>860</v>
      </c>
      <c r="L751" s="256" t="s">
        <v>860</v>
      </c>
      <c r="M751" s="256" t="s">
        <v>860</v>
      </c>
      <c r="N751" s="58"/>
      <c r="O751" s="58"/>
      <c r="P751" s="58"/>
      <c r="Q751" s="58"/>
      <c r="R751" s="58"/>
      <c r="S751" s="58"/>
      <c r="T751" s="58"/>
      <c r="U751" s="58"/>
      <c r="V751" s="58"/>
      <c r="W751" s="58"/>
      <c r="X751" s="58"/>
      <c r="Y751" s="58"/>
      <c r="Z751" s="58"/>
    </row>
    <row r="752" spans="1:26" ht="15.75" customHeight="1" x14ac:dyDescent="0.2">
      <c r="A752" s="23"/>
      <c r="B752" s="23"/>
      <c r="C752" s="23"/>
      <c r="D752" s="58"/>
      <c r="E752" s="66"/>
      <c r="F752" s="250"/>
      <c r="G752" s="250"/>
      <c r="H752" s="232">
        <f>SUM('Film Exhibition'!$K752:$M752)</f>
        <v>0</v>
      </c>
      <c r="I752" s="233">
        <f t="shared" si="8"/>
        <v>0</v>
      </c>
      <c r="J752" s="84"/>
      <c r="K752" s="255" t="s">
        <v>860</v>
      </c>
      <c r="L752" s="256" t="s">
        <v>860</v>
      </c>
      <c r="M752" s="256" t="s">
        <v>860</v>
      </c>
      <c r="N752" s="58"/>
      <c r="O752" s="58"/>
      <c r="P752" s="58"/>
      <c r="Q752" s="58"/>
      <c r="R752" s="58"/>
      <c r="S752" s="58"/>
      <c r="T752" s="58"/>
      <c r="U752" s="58"/>
      <c r="V752" s="58"/>
      <c r="W752" s="58"/>
      <c r="X752" s="58"/>
      <c r="Y752" s="58"/>
      <c r="Z752" s="58"/>
    </row>
    <row r="753" spans="1:26" ht="15.75" customHeight="1" x14ac:dyDescent="0.2">
      <c r="A753" s="23"/>
      <c r="B753" s="23"/>
      <c r="C753" s="23"/>
      <c r="D753" s="58"/>
      <c r="E753" s="66"/>
      <c r="F753" s="250"/>
      <c r="G753" s="250"/>
      <c r="H753" s="232">
        <f>SUM('Film Exhibition'!$K753:$M753)</f>
        <v>0</v>
      </c>
      <c r="I753" s="233">
        <f t="shared" si="8"/>
        <v>0</v>
      </c>
      <c r="J753" s="84"/>
      <c r="K753" s="255" t="s">
        <v>860</v>
      </c>
      <c r="L753" s="256" t="s">
        <v>860</v>
      </c>
      <c r="M753" s="256" t="s">
        <v>860</v>
      </c>
      <c r="N753" s="58"/>
      <c r="O753" s="58"/>
      <c r="P753" s="58"/>
      <c r="Q753" s="58"/>
      <c r="R753" s="58"/>
      <c r="S753" s="58"/>
      <c r="T753" s="58"/>
      <c r="U753" s="58"/>
      <c r="V753" s="58"/>
      <c r="W753" s="58"/>
      <c r="X753" s="58"/>
      <c r="Y753" s="58"/>
      <c r="Z753" s="58"/>
    </row>
    <row r="754" spans="1:26" ht="15.75" customHeight="1" x14ac:dyDescent="0.2">
      <c r="A754" s="23"/>
      <c r="B754" s="23"/>
      <c r="C754" s="23"/>
      <c r="D754" s="58"/>
      <c r="E754" s="66"/>
      <c r="F754" s="250"/>
      <c r="G754" s="250"/>
      <c r="H754" s="232">
        <f>SUM('Film Exhibition'!$K754:$M754)</f>
        <v>0</v>
      </c>
      <c r="I754" s="233">
        <f t="shared" si="8"/>
        <v>0</v>
      </c>
      <c r="J754" s="84"/>
      <c r="K754" s="255" t="s">
        <v>860</v>
      </c>
      <c r="L754" s="256" t="s">
        <v>860</v>
      </c>
      <c r="M754" s="256" t="s">
        <v>860</v>
      </c>
      <c r="N754" s="58"/>
      <c r="O754" s="58"/>
      <c r="P754" s="58"/>
      <c r="Q754" s="58"/>
      <c r="R754" s="58"/>
      <c r="S754" s="58"/>
      <c r="T754" s="58"/>
      <c r="U754" s="58"/>
      <c r="V754" s="58"/>
      <c r="W754" s="58"/>
      <c r="X754" s="58"/>
      <c r="Y754" s="58"/>
      <c r="Z754" s="58"/>
    </row>
    <row r="755" spans="1:26" ht="15.75" customHeight="1" x14ac:dyDescent="0.2">
      <c r="A755" s="23"/>
      <c r="B755" s="23"/>
      <c r="C755" s="23"/>
      <c r="D755" s="58"/>
      <c r="E755" s="66"/>
      <c r="F755" s="250"/>
      <c r="G755" s="250"/>
      <c r="H755" s="232">
        <f>SUM('Film Exhibition'!$K755:$M755)</f>
        <v>0</v>
      </c>
      <c r="I755" s="233">
        <f t="shared" si="8"/>
        <v>0</v>
      </c>
      <c r="J755" s="84"/>
      <c r="K755" s="255" t="s">
        <v>860</v>
      </c>
      <c r="L755" s="256" t="s">
        <v>860</v>
      </c>
      <c r="M755" s="256" t="s">
        <v>860</v>
      </c>
      <c r="N755" s="58"/>
      <c r="O755" s="58"/>
      <c r="P755" s="58"/>
      <c r="Q755" s="58"/>
      <c r="R755" s="58"/>
      <c r="S755" s="58"/>
      <c r="T755" s="58"/>
      <c r="U755" s="58"/>
      <c r="V755" s="58"/>
      <c r="W755" s="58"/>
      <c r="X755" s="58"/>
      <c r="Y755" s="58"/>
      <c r="Z755" s="58"/>
    </row>
    <row r="756" spans="1:26" ht="15.75" customHeight="1" x14ac:dyDescent="0.2">
      <c r="A756" s="23"/>
      <c r="B756" s="23"/>
      <c r="C756" s="23"/>
      <c r="D756" s="58"/>
      <c r="E756" s="66"/>
      <c r="F756" s="250"/>
      <c r="G756" s="250"/>
      <c r="H756" s="232">
        <f>SUM('Film Exhibition'!$K756:$M756)</f>
        <v>0</v>
      </c>
      <c r="I756" s="233">
        <f t="shared" si="8"/>
        <v>0</v>
      </c>
      <c r="J756" s="84"/>
      <c r="K756" s="255" t="s">
        <v>860</v>
      </c>
      <c r="L756" s="256" t="s">
        <v>860</v>
      </c>
      <c r="M756" s="256" t="s">
        <v>860</v>
      </c>
      <c r="N756" s="58"/>
      <c r="O756" s="58"/>
      <c r="P756" s="58"/>
      <c r="Q756" s="58"/>
      <c r="R756" s="58"/>
      <c r="S756" s="58"/>
      <c r="T756" s="58"/>
      <c r="U756" s="58"/>
      <c r="V756" s="58"/>
      <c r="W756" s="58"/>
      <c r="X756" s="58"/>
      <c r="Y756" s="58"/>
      <c r="Z756" s="58"/>
    </row>
    <row r="757" spans="1:26" ht="15.75" customHeight="1" x14ac:dyDescent="0.2">
      <c r="A757" s="23"/>
      <c r="B757" s="23"/>
      <c r="C757" s="23"/>
      <c r="D757" s="58"/>
      <c r="E757" s="66"/>
      <c r="F757" s="250"/>
      <c r="G757" s="250"/>
      <c r="H757" s="232">
        <f>SUM('Film Exhibition'!$K757:$M757)</f>
        <v>0</v>
      </c>
      <c r="I757" s="233">
        <f t="shared" si="8"/>
        <v>0</v>
      </c>
      <c r="J757" s="84"/>
      <c r="K757" s="255" t="s">
        <v>860</v>
      </c>
      <c r="L757" s="256" t="s">
        <v>860</v>
      </c>
      <c r="M757" s="256" t="s">
        <v>860</v>
      </c>
      <c r="N757" s="58"/>
      <c r="O757" s="58"/>
      <c r="P757" s="58"/>
      <c r="Q757" s="58"/>
      <c r="R757" s="58"/>
      <c r="S757" s="58"/>
      <c r="T757" s="58"/>
      <c r="U757" s="58"/>
      <c r="V757" s="58"/>
      <c r="W757" s="58"/>
      <c r="X757" s="58"/>
      <c r="Y757" s="58"/>
      <c r="Z757" s="58"/>
    </row>
    <row r="758" spans="1:26" ht="15.75" customHeight="1" x14ac:dyDescent="0.2">
      <c r="A758" s="23"/>
      <c r="B758" s="23"/>
      <c r="C758" s="23"/>
      <c r="D758" s="58"/>
      <c r="E758" s="66"/>
      <c r="F758" s="250"/>
      <c r="G758" s="250"/>
      <c r="H758" s="232">
        <f>SUM('Film Exhibition'!$K758:$M758)</f>
        <v>0</v>
      </c>
      <c r="I758" s="233">
        <f t="shared" si="8"/>
        <v>0</v>
      </c>
      <c r="J758" s="84"/>
      <c r="K758" s="255" t="s">
        <v>860</v>
      </c>
      <c r="L758" s="256" t="s">
        <v>860</v>
      </c>
      <c r="M758" s="256" t="s">
        <v>860</v>
      </c>
      <c r="N758" s="58"/>
      <c r="O758" s="58"/>
      <c r="P758" s="58"/>
      <c r="Q758" s="58"/>
      <c r="R758" s="58"/>
      <c r="S758" s="58"/>
      <c r="T758" s="58"/>
      <c r="U758" s="58"/>
      <c r="V758" s="58"/>
      <c r="W758" s="58"/>
      <c r="X758" s="58"/>
      <c r="Y758" s="58"/>
      <c r="Z758" s="58"/>
    </row>
    <row r="759" spans="1:26" ht="15.75" customHeight="1" x14ac:dyDescent="0.2">
      <c r="A759" s="23"/>
      <c r="B759" s="23"/>
      <c r="C759" s="23"/>
      <c r="D759" s="58"/>
      <c r="E759" s="66"/>
      <c r="F759" s="250"/>
      <c r="G759" s="250"/>
      <c r="H759" s="232">
        <f>SUM('Film Exhibition'!$K759:$M759)</f>
        <v>0</v>
      </c>
      <c r="I759" s="233">
        <f t="shared" si="8"/>
        <v>0</v>
      </c>
      <c r="J759" s="84"/>
      <c r="K759" s="255" t="s">
        <v>860</v>
      </c>
      <c r="L759" s="256" t="s">
        <v>860</v>
      </c>
      <c r="M759" s="256" t="s">
        <v>860</v>
      </c>
      <c r="N759" s="58"/>
      <c r="O759" s="58"/>
      <c r="P759" s="58"/>
      <c r="Q759" s="58"/>
      <c r="R759" s="58"/>
      <c r="S759" s="58"/>
      <c r="T759" s="58"/>
      <c r="U759" s="58"/>
      <c r="V759" s="58"/>
      <c r="W759" s="58"/>
      <c r="X759" s="58"/>
      <c r="Y759" s="58"/>
      <c r="Z759" s="58"/>
    </row>
    <row r="760" spans="1:26" ht="15.75" customHeight="1" x14ac:dyDescent="0.2">
      <c r="A760" s="23"/>
      <c r="B760" s="23"/>
      <c r="C760" s="23"/>
      <c r="D760" s="58"/>
      <c r="E760" s="66"/>
      <c r="F760" s="250"/>
      <c r="G760" s="250"/>
      <c r="H760" s="232">
        <f>SUM('Film Exhibition'!$K760:$M760)</f>
        <v>0</v>
      </c>
      <c r="I760" s="233">
        <f t="shared" si="8"/>
        <v>0</v>
      </c>
      <c r="J760" s="84"/>
      <c r="K760" s="255" t="s">
        <v>860</v>
      </c>
      <c r="L760" s="256" t="s">
        <v>860</v>
      </c>
      <c r="M760" s="256" t="s">
        <v>860</v>
      </c>
      <c r="N760" s="58"/>
      <c r="O760" s="58"/>
      <c r="P760" s="58"/>
      <c r="Q760" s="58"/>
      <c r="R760" s="58"/>
      <c r="S760" s="58"/>
      <c r="T760" s="58"/>
      <c r="U760" s="58"/>
      <c r="V760" s="58"/>
      <c r="W760" s="58"/>
      <c r="X760" s="58"/>
      <c r="Y760" s="58"/>
      <c r="Z760" s="58"/>
    </row>
    <row r="761" spans="1:26" ht="15.75" customHeight="1" x14ac:dyDescent="0.2">
      <c r="A761" s="23"/>
      <c r="B761" s="23"/>
      <c r="C761" s="23"/>
      <c r="D761" s="58"/>
      <c r="E761" s="66"/>
      <c r="F761" s="250"/>
      <c r="G761" s="250"/>
      <c r="H761" s="232">
        <f>SUM('Film Exhibition'!$K761:$M761)</f>
        <v>0</v>
      </c>
      <c r="I761" s="233">
        <f t="shared" si="8"/>
        <v>0</v>
      </c>
      <c r="J761" s="84"/>
      <c r="K761" s="255" t="s">
        <v>860</v>
      </c>
      <c r="L761" s="256" t="s">
        <v>860</v>
      </c>
      <c r="M761" s="256" t="s">
        <v>860</v>
      </c>
      <c r="N761" s="58"/>
      <c r="O761" s="58"/>
      <c r="P761" s="58"/>
      <c r="Q761" s="58"/>
      <c r="R761" s="58"/>
      <c r="S761" s="58"/>
      <c r="T761" s="58"/>
      <c r="U761" s="58"/>
      <c r="V761" s="58"/>
      <c r="W761" s="58"/>
      <c r="X761" s="58"/>
      <c r="Y761" s="58"/>
      <c r="Z761" s="58"/>
    </row>
    <row r="762" spans="1:26" ht="15.75" customHeight="1" x14ac:dyDescent="0.2">
      <c r="A762" s="23"/>
      <c r="B762" s="23"/>
      <c r="C762" s="23"/>
      <c r="D762" s="58"/>
      <c r="E762" s="66"/>
      <c r="F762" s="250"/>
      <c r="G762" s="250"/>
      <c r="H762" s="232">
        <f>SUM('Film Exhibition'!$K762:$M762)</f>
        <v>0</v>
      </c>
      <c r="I762" s="233">
        <f t="shared" si="8"/>
        <v>0</v>
      </c>
      <c r="J762" s="84"/>
      <c r="K762" s="255" t="s">
        <v>860</v>
      </c>
      <c r="L762" s="256" t="s">
        <v>860</v>
      </c>
      <c r="M762" s="256" t="s">
        <v>860</v>
      </c>
      <c r="N762" s="58"/>
      <c r="O762" s="58"/>
      <c r="P762" s="58"/>
      <c r="Q762" s="58"/>
      <c r="R762" s="58"/>
      <c r="S762" s="58"/>
      <c r="T762" s="58"/>
      <c r="U762" s="58"/>
      <c r="V762" s="58"/>
      <c r="W762" s="58"/>
      <c r="X762" s="58"/>
      <c r="Y762" s="58"/>
      <c r="Z762" s="58"/>
    </row>
    <row r="763" spans="1:26" ht="15.75" customHeight="1" x14ac:dyDescent="0.2">
      <c r="A763" s="23"/>
      <c r="B763" s="23"/>
      <c r="C763" s="23"/>
      <c r="D763" s="58"/>
      <c r="E763" s="66"/>
      <c r="F763" s="250"/>
      <c r="G763" s="250"/>
      <c r="H763" s="232">
        <f>SUM('Film Exhibition'!$K763:$M763)</f>
        <v>0</v>
      </c>
      <c r="I763" s="233">
        <f t="shared" si="8"/>
        <v>0</v>
      </c>
      <c r="J763" s="84"/>
      <c r="K763" s="255" t="s">
        <v>860</v>
      </c>
      <c r="L763" s="256" t="s">
        <v>860</v>
      </c>
      <c r="M763" s="256" t="s">
        <v>860</v>
      </c>
      <c r="N763" s="58"/>
      <c r="O763" s="58"/>
      <c r="P763" s="58"/>
      <c r="Q763" s="58"/>
      <c r="R763" s="58"/>
      <c r="S763" s="58"/>
      <c r="T763" s="58"/>
      <c r="U763" s="58"/>
      <c r="V763" s="58"/>
      <c r="W763" s="58"/>
      <c r="X763" s="58"/>
      <c r="Y763" s="58"/>
      <c r="Z763" s="58"/>
    </row>
    <row r="764" spans="1:26" ht="15.75" customHeight="1" x14ac:dyDescent="0.2">
      <c r="A764" s="23"/>
      <c r="B764" s="23"/>
      <c r="C764" s="23"/>
      <c r="D764" s="58"/>
      <c r="E764" s="66"/>
      <c r="F764" s="250"/>
      <c r="G764" s="250"/>
      <c r="H764" s="232">
        <f>SUM('Film Exhibition'!$K764:$M764)</f>
        <v>0</v>
      </c>
      <c r="I764" s="233">
        <f t="shared" si="8"/>
        <v>0</v>
      </c>
      <c r="J764" s="84"/>
      <c r="K764" s="255" t="s">
        <v>860</v>
      </c>
      <c r="L764" s="256" t="s">
        <v>860</v>
      </c>
      <c r="M764" s="256" t="s">
        <v>860</v>
      </c>
      <c r="N764" s="58"/>
      <c r="O764" s="58"/>
      <c r="P764" s="58"/>
      <c r="Q764" s="58"/>
      <c r="R764" s="58"/>
      <c r="S764" s="58"/>
      <c r="T764" s="58"/>
      <c r="U764" s="58"/>
      <c r="V764" s="58"/>
      <c r="W764" s="58"/>
      <c r="X764" s="58"/>
      <c r="Y764" s="58"/>
      <c r="Z764" s="58"/>
    </row>
    <row r="765" spans="1:26" ht="15.75" customHeight="1" x14ac:dyDescent="0.2">
      <c r="A765" s="23"/>
      <c r="B765" s="23"/>
      <c r="C765" s="23"/>
      <c r="D765" s="58"/>
      <c r="E765" s="66"/>
      <c r="F765" s="250"/>
      <c r="G765" s="250"/>
      <c r="H765" s="232">
        <f>SUM('Film Exhibition'!$K765:$M765)</f>
        <v>0</v>
      </c>
      <c r="I765" s="233">
        <f t="shared" si="8"/>
        <v>0</v>
      </c>
      <c r="J765" s="84"/>
      <c r="K765" s="255" t="s">
        <v>860</v>
      </c>
      <c r="L765" s="256" t="s">
        <v>860</v>
      </c>
      <c r="M765" s="256" t="s">
        <v>860</v>
      </c>
      <c r="N765" s="58"/>
      <c r="O765" s="58"/>
      <c r="P765" s="58"/>
      <c r="Q765" s="58"/>
      <c r="R765" s="58"/>
      <c r="S765" s="58"/>
      <c r="T765" s="58"/>
      <c r="U765" s="58"/>
      <c r="V765" s="58"/>
      <c r="W765" s="58"/>
      <c r="X765" s="58"/>
      <c r="Y765" s="58"/>
      <c r="Z765" s="58"/>
    </row>
    <row r="766" spans="1:26" ht="15.75" customHeight="1" x14ac:dyDescent="0.2">
      <c r="A766" s="23"/>
      <c r="B766" s="23"/>
      <c r="C766" s="23"/>
      <c r="D766" s="58"/>
      <c r="E766" s="66"/>
      <c r="F766" s="250"/>
      <c r="G766" s="250"/>
      <c r="H766" s="232">
        <f>SUM('Film Exhibition'!$K766:$M766)</f>
        <v>0</v>
      </c>
      <c r="I766" s="233">
        <f t="shared" si="8"/>
        <v>0</v>
      </c>
      <c r="J766" s="84"/>
      <c r="K766" s="255" t="s">
        <v>860</v>
      </c>
      <c r="L766" s="256" t="s">
        <v>860</v>
      </c>
      <c r="M766" s="256" t="s">
        <v>860</v>
      </c>
      <c r="N766" s="58"/>
      <c r="O766" s="58"/>
      <c r="P766" s="58"/>
      <c r="Q766" s="58"/>
      <c r="R766" s="58"/>
      <c r="S766" s="58"/>
      <c r="T766" s="58"/>
      <c r="U766" s="58"/>
      <c r="V766" s="58"/>
      <c r="W766" s="58"/>
      <c r="X766" s="58"/>
      <c r="Y766" s="58"/>
      <c r="Z766" s="58"/>
    </row>
    <row r="767" spans="1:26" ht="15.75" customHeight="1" x14ac:dyDescent="0.2">
      <c r="A767" s="23"/>
      <c r="B767" s="23"/>
      <c r="C767" s="23"/>
      <c r="D767" s="58"/>
      <c r="E767" s="66"/>
      <c r="F767" s="250"/>
      <c r="G767" s="250"/>
      <c r="H767" s="232">
        <f>SUM('Film Exhibition'!$K767:$M767)</f>
        <v>0</v>
      </c>
      <c r="I767" s="233">
        <f t="shared" si="8"/>
        <v>0</v>
      </c>
      <c r="J767" s="84"/>
      <c r="K767" s="255" t="s">
        <v>860</v>
      </c>
      <c r="L767" s="256" t="s">
        <v>860</v>
      </c>
      <c r="M767" s="256" t="s">
        <v>860</v>
      </c>
      <c r="N767" s="58"/>
      <c r="O767" s="58"/>
      <c r="P767" s="58"/>
      <c r="Q767" s="58"/>
      <c r="R767" s="58"/>
      <c r="S767" s="58"/>
      <c r="T767" s="58"/>
      <c r="U767" s="58"/>
      <c r="V767" s="58"/>
      <c r="W767" s="58"/>
      <c r="X767" s="58"/>
      <c r="Y767" s="58"/>
      <c r="Z767" s="58"/>
    </row>
    <row r="768" spans="1:26" ht="15.75" customHeight="1" x14ac:dyDescent="0.2">
      <c r="A768" s="23"/>
      <c r="B768" s="23"/>
      <c r="C768" s="23"/>
      <c r="D768" s="58"/>
      <c r="E768" s="66"/>
      <c r="F768" s="250"/>
      <c r="G768" s="250"/>
      <c r="H768" s="232">
        <f>SUM('Film Exhibition'!$K768:$M768)</f>
        <v>0</v>
      </c>
      <c r="I768" s="233">
        <f t="shared" si="8"/>
        <v>0</v>
      </c>
      <c r="J768" s="84"/>
      <c r="K768" s="255" t="s">
        <v>860</v>
      </c>
      <c r="L768" s="256" t="s">
        <v>860</v>
      </c>
      <c r="M768" s="256" t="s">
        <v>860</v>
      </c>
      <c r="N768" s="58"/>
      <c r="O768" s="58"/>
      <c r="P768" s="58"/>
      <c r="Q768" s="58"/>
      <c r="R768" s="58"/>
      <c r="S768" s="58"/>
      <c r="T768" s="58"/>
      <c r="U768" s="58"/>
      <c r="V768" s="58"/>
      <c r="W768" s="58"/>
      <c r="X768" s="58"/>
      <c r="Y768" s="58"/>
      <c r="Z768" s="58"/>
    </row>
    <row r="769" spans="1:26" ht="15.75" customHeight="1" x14ac:dyDescent="0.2">
      <c r="A769" s="23"/>
      <c r="B769" s="23"/>
      <c r="C769" s="23"/>
      <c r="D769" s="58"/>
      <c r="E769" s="66"/>
      <c r="F769" s="250"/>
      <c r="G769" s="250"/>
      <c r="H769" s="232">
        <f>SUM('Film Exhibition'!$K769:$M769)</f>
        <v>0</v>
      </c>
      <c r="I769" s="233">
        <f t="shared" si="8"/>
        <v>0</v>
      </c>
      <c r="J769" s="84"/>
      <c r="K769" s="255" t="s">
        <v>860</v>
      </c>
      <c r="L769" s="256" t="s">
        <v>860</v>
      </c>
      <c r="M769" s="256" t="s">
        <v>860</v>
      </c>
      <c r="N769" s="58"/>
      <c r="O769" s="58"/>
      <c r="P769" s="58"/>
      <c r="Q769" s="58"/>
      <c r="R769" s="58"/>
      <c r="S769" s="58"/>
      <c r="T769" s="58"/>
      <c r="U769" s="58"/>
      <c r="V769" s="58"/>
      <c r="W769" s="58"/>
      <c r="X769" s="58"/>
      <c r="Y769" s="58"/>
      <c r="Z769" s="58"/>
    </row>
    <row r="770" spans="1:26" ht="15.75" customHeight="1" x14ac:dyDescent="0.2">
      <c r="A770" s="23"/>
      <c r="B770" s="23"/>
      <c r="C770" s="23"/>
      <c r="D770" s="58"/>
      <c r="E770" s="66"/>
      <c r="F770" s="250"/>
      <c r="G770" s="250"/>
      <c r="H770" s="232">
        <f>SUM('Film Exhibition'!$K770:$M770)</f>
        <v>0</v>
      </c>
      <c r="I770" s="233">
        <f t="shared" si="8"/>
        <v>0</v>
      </c>
      <c r="J770" s="84"/>
      <c r="K770" s="255" t="s">
        <v>860</v>
      </c>
      <c r="L770" s="256" t="s">
        <v>860</v>
      </c>
      <c r="M770" s="256" t="s">
        <v>860</v>
      </c>
      <c r="N770" s="58"/>
      <c r="O770" s="58"/>
      <c r="P770" s="58"/>
      <c r="Q770" s="58"/>
      <c r="R770" s="58"/>
      <c r="S770" s="58"/>
      <c r="T770" s="58"/>
      <c r="U770" s="58"/>
      <c r="V770" s="58"/>
      <c r="W770" s="58"/>
      <c r="X770" s="58"/>
      <c r="Y770" s="58"/>
      <c r="Z770" s="58"/>
    </row>
    <row r="771" spans="1:26" ht="15.75" customHeight="1" x14ac:dyDescent="0.2">
      <c r="A771" s="23"/>
      <c r="B771" s="23"/>
      <c r="C771" s="23"/>
      <c r="D771" s="58"/>
      <c r="E771" s="66"/>
      <c r="F771" s="250"/>
      <c r="G771" s="250"/>
      <c r="H771" s="232">
        <f>SUM('Film Exhibition'!$K771:$M771)</f>
        <v>0</v>
      </c>
      <c r="I771" s="233">
        <f t="shared" si="8"/>
        <v>0</v>
      </c>
      <c r="J771" s="84"/>
      <c r="K771" s="255" t="s">
        <v>860</v>
      </c>
      <c r="L771" s="256" t="s">
        <v>860</v>
      </c>
      <c r="M771" s="256" t="s">
        <v>860</v>
      </c>
      <c r="N771" s="58"/>
      <c r="O771" s="58"/>
      <c r="P771" s="58"/>
      <c r="Q771" s="58"/>
      <c r="R771" s="58"/>
      <c r="S771" s="58"/>
      <c r="T771" s="58"/>
      <c r="U771" s="58"/>
      <c r="V771" s="58"/>
      <c r="W771" s="58"/>
      <c r="X771" s="58"/>
      <c r="Y771" s="58"/>
      <c r="Z771" s="58"/>
    </row>
    <row r="772" spans="1:26" ht="15.75" customHeight="1" x14ac:dyDescent="0.2">
      <c r="A772" s="23"/>
      <c r="B772" s="23"/>
      <c r="C772" s="23"/>
      <c r="D772" s="58"/>
      <c r="E772" s="66"/>
      <c r="F772" s="250"/>
      <c r="G772" s="250"/>
      <c r="H772" s="232">
        <f>SUM('Film Exhibition'!$K772:$M772)</f>
        <v>0</v>
      </c>
      <c r="I772" s="233">
        <f t="shared" si="8"/>
        <v>0</v>
      </c>
      <c r="J772" s="84"/>
      <c r="K772" s="255" t="s">
        <v>860</v>
      </c>
      <c r="L772" s="256" t="s">
        <v>860</v>
      </c>
      <c r="M772" s="256" t="s">
        <v>860</v>
      </c>
      <c r="N772" s="58"/>
      <c r="O772" s="58"/>
      <c r="P772" s="58"/>
      <c r="Q772" s="58"/>
      <c r="R772" s="58"/>
      <c r="S772" s="58"/>
      <c r="T772" s="58"/>
      <c r="U772" s="58"/>
      <c r="V772" s="58"/>
      <c r="W772" s="58"/>
      <c r="X772" s="58"/>
      <c r="Y772" s="58"/>
      <c r="Z772" s="58"/>
    </row>
    <row r="773" spans="1:26" ht="15.75" customHeight="1" x14ac:dyDescent="0.2">
      <c r="A773" s="23"/>
      <c r="B773" s="23"/>
      <c r="C773" s="23"/>
      <c r="D773" s="58"/>
      <c r="E773" s="66"/>
      <c r="F773" s="250"/>
      <c r="G773" s="250"/>
      <c r="H773" s="232">
        <f>SUM('Film Exhibition'!$K773:$M773)</f>
        <v>0</v>
      </c>
      <c r="I773" s="233">
        <f t="shared" si="8"/>
        <v>0</v>
      </c>
      <c r="J773" s="84"/>
      <c r="K773" s="255" t="s">
        <v>860</v>
      </c>
      <c r="L773" s="256" t="s">
        <v>860</v>
      </c>
      <c r="M773" s="256" t="s">
        <v>860</v>
      </c>
      <c r="N773" s="58"/>
      <c r="O773" s="58"/>
      <c r="P773" s="58"/>
      <c r="Q773" s="58"/>
      <c r="R773" s="58"/>
      <c r="S773" s="58"/>
      <c r="T773" s="58"/>
      <c r="U773" s="58"/>
      <c r="V773" s="58"/>
      <c r="W773" s="58"/>
      <c r="X773" s="58"/>
      <c r="Y773" s="58"/>
      <c r="Z773" s="58"/>
    </row>
    <row r="774" spans="1:26" ht="15.75" customHeight="1" x14ac:dyDescent="0.2">
      <c r="A774" s="23"/>
      <c r="B774" s="23"/>
      <c r="C774" s="23"/>
      <c r="D774" s="58"/>
      <c r="E774" s="66"/>
      <c r="F774" s="250"/>
      <c r="G774" s="250"/>
      <c r="H774" s="232">
        <f>SUM('Film Exhibition'!$K774:$M774)</f>
        <v>0</v>
      </c>
      <c r="I774" s="233">
        <f t="shared" si="8"/>
        <v>0</v>
      </c>
      <c r="J774" s="84"/>
      <c r="K774" s="255" t="s">
        <v>860</v>
      </c>
      <c r="L774" s="256" t="s">
        <v>860</v>
      </c>
      <c r="M774" s="256" t="s">
        <v>860</v>
      </c>
      <c r="N774" s="58"/>
      <c r="O774" s="58"/>
      <c r="P774" s="58"/>
      <c r="Q774" s="58"/>
      <c r="R774" s="58"/>
      <c r="S774" s="58"/>
      <c r="T774" s="58"/>
      <c r="U774" s="58"/>
      <c r="V774" s="58"/>
      <c r="W774" s="58"/>
      <c r="X774" s="58"/>
      <c r="Y774" s="58"/>
      <c r="Z774" s="58"/>
    </row>
    <row r="775" spans="1:26" ht="15.75" customHeight="1" x14ac:dyDescent="0.2">
      <c r="A775" s="23"/>
      <c r="B775" s="23"/>
      <c r="C775" s="23"/>
      <c r="D775" s="58"/>
      <c r="E775" s="66"/>
      <c r="F775" s="250"/>
      <c r="G775" s="250"/>
      <c r="H775" s="232">
        <f>SUM('Film Exhibition'!$K775:$M775)</f>
        <v>0</v>
      </c>
      <c r="I775" s="233">
        <f t="shared" si="8"/>
        <v>0</v>
      </c>
      <c r="J775" s="84"/>
      <c r="K775" s="255" t="s">
        <v>860</v>
      </c>
      <c r="L775" s="256" t="s">
        <v>860</v>
      </c>
      <c r="M775" s="256" t="s">
        <v>860</v>
      </c>
      <c r="N775" s="58"/>
      <c r="O775" s="58"/>
      <c r="P775" s="58"/>
      <c r="Q775" s="58"/>
      <c r="R775" s="58"/>
      <c r="S775" s="58"/>
      <c r="T775" s="58"/>
      <c r="U775" s="58"/>
      <c r="V775" s="58"/>
      <c r="W775" s="58"/>
      <c r="X775" s="58"/>
      <c r="Y775" s="58"/>
      <c r="Z775" s="58"/>
    </row>
    <row r="776" spans="1:26" ht="15.75" customHeight="1" x14ac:dyDescent="0.2">
      <c r="A776" s="23"/>
      <c r="B776" s="23"/>
      <c r="C776" s="23"/>
      <c r="D776" s="58"/>
      <c r="E776" s="66"/>
      <c r="F776" s="250"/>
      <c r="G776" s="250"/>
      <c r="H776" s="232">
        <f>SUM('Film Exhibition'!$K776:$M776)</f>
        <v>0</v>
      </c>
      <c r="I776" s="233">
        <f t="shared" si="8"/>
        <v>0</v>
      </c>
      <c r="J776" s="84"/>
      <c r="K776" s="255" t="s">
        <v>860</v>
      </c>
      <c r="L776" s="256" t="s">
        <v>860</v>
      </c>
      <c r="M776" s="256" t="s">
        <v>860</v>
      </c>
      <c r="N776" s="58"/>
      <c r="O776" s="58"/>
      <c r="P776" s="58"/>
      <c r="Q776" s="58"/>
      <c r="R776" s="58"/>
      <c r="S776" s="58"/>
      <c r="T776" s="58"/>
      <c r="U776" s="58"/>
      <c r="V776" s="58"/>
      <c r="W776" s="58"/>
      <c r="X776" s="58"/>
      <c r="Y776" s="58"/>
      <c r="Z776" s="58"/>
    </row>
    <row r="777" spans="1:26" ht="15.75" customHeight="1" x14ac:dyDescent="0.2">
      <c r="A777" s="23"/>
      <c r="B777" s="23"/>
      <c r="C777" s="23"/>
      <c r="D777" s="58"/>
      <c r="E777" s="66"/>
      <c r="F777" s="250"/>
      <c r="G777" s="250"/>
      <c r="H777" s="232">
        <f>SUM('Film Exhibition'!$K777:$M777)</f>
        <v>0</v>
      </c>
      <c r="I777" s="233">
        <f t="shared" si="8"/>
        <v>0</v>
      </c>
      <c r="J777" s="84"/>
      <c r="K777" s="255" t="s">
        <v>860</v>
      </c>
      <c r="L777" s="256" t="s">
        <v>860</v>
      </c>
      <c r="M777" s="256" t="s">
        <v>860</v>
      </c>
      <c r="N777" s="58"/>
      <c r="O777" s="58"/>
      <c r="P777" s="58"/>
      <c r="Q777" s="58"/>
      <c r="R777" s="58"/>
      <c r="S777" s="58"/>
      <c r="T777" s="58"/>
      <c r="U777" s="58"/>
      <c r="V777" s="58"/>
      <c r="W777" s="58"/>
      <c r="X777" s="58"/>
      <c r="Y777" s="58"/>
      <c r="Z777" s="58"/>
    </row>
    <row r="778" spans="1:26" ht="15.75" customHeight="1" x14ac:dyDescent="0.2">
      <c r="A778" s="23"/>
      <c r="B778" s="23"/>
      <c r="C778" s="23"/>
      <c r="D778" s="58"/>
      <c r="E778" s="66"/>
      <c r="F778" s="250"/>
      <c r="G778" s="250"/>
      <c r="H778" s="232">
        <f>SUM('Film Exhibition'!$K778:$M778)</f>
        <v>0</v>
      </c>
      <c r="I778" s="233">
        <f t="shared" si="8"/>
        <v>0</v>
      </c>
      <c r="J778" s="84"/>
      <c r="K778" s="255" t="s">
        <v>860</v>
      </c>
      <c r="L778" s="256" t="s">
        <v>860</v>
      </c>
      <c r="M778" s="256" t="s">
        <v>860</v>
      </c>
      <c r="N778" s="58"/>
      <c r="O778" s="58"/>
      <c r="P778" s="58"/>
      <c r="Q778" s="58"/>
      <c r="R778" s="58"/>
      <c r="S778" s="58"/>
      <c r="T778" s="58"/>
      <c r="U778" s="58"/>
      <c r="V778" s="58"/>
      <c r="W778" s="58"/>
      <c r="X778" s="58"/>
      <c r="Y778" s="58"/>
      <c r="Z778" s="58"/>
    </row>
    <row r="779" spans="1:26" ht="15.75" customHeight="1" x14ac:dyDescent="0.2">
      <c r="A779" s="23"/>
      <c r="B779" s="23"/>
      <c r="C779" s="23"/>
      <c r="D779" s="58"/>
      <c r="E779" s="66"/>
      <c r="F779" s="250"/>
      <c r="G779" s="250"/>
      <c r="H779" s="232">
        <f>SUM('Film Exhibition'!$K779:$M779)</f>
        <v>0</v>
      </c>
      <c r="I779" s="233">
        <f t="shared" si="8"/>
        <v>0</v>
      </c>
      <c r="J779" s="84"/>
      <c r="K779" s="255" t="s">
        <v>860</v>
      </c>
      <c r="L779" s="256" t="s">
        <v>860</v>
      </c>
      <c r="M779" s="256" t="s">
        <v>860</v>
      </c>
      <c r="N779" s="58"/>
      <c r="O779" s="58"/>
      <c r="P779" s="58"/>
      <c r="Q779" s="58"/>
      <c r="R779" s="58"/>
      <c r="S779" s="58"/>
      <c r="T779" s="58"/>
      <c r="U779" s="58"/>
      <c r="V779" s="58"/>
      <c r="W779" s="58"/>
      <c r="X779" s="58"/>
      <c r="Y779" s="58"/>
      <c r="Z779" s="58"/>
    </row>
    <row r="780" spans="1:26" ht="15.75" customHeight="1" x14ac:dyDescent="0.2">
      <c r="A780" s="23"/>
      <c r="B780" s="23"/>
      <c r="C780" s="23"/>
      <c r="D780" s="58"/>
      <c r="E780" s="66"/>
      <c r="F780" s="250"/>
      <c r="G780" s="250"/>
      <c r="H780" s="232">
        <f>SUM('Film Exhibition'!$K780:$M780)</f>
        <v>0</v>
      </c>
      <c r="I780" s="233">
        <f t="shared" si="8"/>
        <v>0</v>
      </c>
      <c r="J780" s="84"/>
      <c r="K780" s="255" t="s">
        <v>860</v>
      </c>
      <c r="L780" s="256" t="s">
        <v>860</v>
      </c>
      <c r="M780" s="256" t="s">
        <v>860</v>
      </c>
      <c r="N780" s="58"/>
      <c r="O780" s="58"/>
      <c r="P780" s="58"/>
      <c r="Q780" s="58"/>
      <c r="R780" s="58"/>
      <c r="S780" s="58"/>
      <c r="T780" s="58"/>
      <c r="U780" s="58"/>
      <c r="V780" s="58"/>
      <c r="W780" s="58"/>
      <c r="X780" s="58"/>
      <c r="Y780" s="58"/>
      <c r="Z780" s="58"/>
    </row>
    <row r="781" spans="1:26" ht="15.75" customHeight="1" x14ac:dyDescent="0.2">
      <c r="A781" s="23"/>
      <c r="B781" s="23"/>
      <c r="C781" s="23"/>
      <c r="D781" s="58"/>
      <c r="E781" s="66"/>
      <c r="F781" s="250"/>
      <c r="G781" s="250"/>
      <c r="H781" s="232">
        <f>SUM('Film Exhibition'!$K781:$M781)</f>
        <v>0</v>
      </c>
      <c r="I781" s="233">
        <f t="shared" si="8"/>
        <v>0</v>
      </c>
      <c r="J781" s="84"/>
      <c r="K781" s="255" t="s">
        <v>860</v>
      </c>
      <c r="L781" s="256" t="s">
        <v>860</v>
      </c>
      <c r="M781" s="256" t="s">
        <v>860</v>
      </c>
      <c r="N781" s="58"/>
      <c r="O781" s="58"/>
      <c r="P781" s="58"/>
      <c r="Q781" s="58"/>
      <c r="R781" s="58"/>
      <c r="S781" s="58"/>
      <c r="T781" s="58"/>
      <c r="U781" s="58"/>
      <c r="V781" s="58"/>
      <c r="W781" s="58"/>
      <c r="X781" s="58"/>
      <c r="Y781" s="58"/>
      <c r="Z781" s="58"/>
    </row>
    <row r="782" spans="1:26" ht="15.75" customHeight="1" x14ac:dyDescent="0.2">
      <c r="A782" s="23"/>
      <c r="B782" s="23"/>
      <c r="C782" s="23"/>
      <c r="D782" s="58"/>
      <c r="E782" s="66"/>
      <c r="F782" s="250"/>
      <c r="G782" s="250"/>
      <c r="H782" s="232">
        <f>SUM('Film Exhibition'!$K782:$M782)</f>
        <v>0</v>
      </c>
      <c r="I782" s="233">
        <f t="shared" si="8"/>
        <v>0</v>
      </c>
      <c r="J782" s="84"/>
      <c r="K782" s="255" t="s">
        <v>860</v>
      </c>
      <c r="L782" s="256" t="s">
        <v>860</v>
      </c>
      <c r="M782" s="256" t="s">
        <v>860</v>
      </c>
      <c r="N782" s="58"/>
      <c r="O782" s="58"/>
      <c r="P782" s="58"/>
      <c r="Q782" s="58"/>
      <c r="R782" s="58"/>
      <c r="S782" s="58"/>
      <c r="T782" s="58"/>
      <c r="U782" s="58"/>
      <c r="V782" s="58"/>
      <c r="W782" s="58"/>
      <c r="X782" s="58"/>
      <c r="Y782" s="58"/>
      <c r="Z782" s="58"/>
    </row>
    <row r="783" spans="1:26" ht="15.75" customHeight="1" x14ac:dyDescent="0.2">
      <c r="A783" s="23"/>
      <c r="B783" s="23"/>
      <c r="C783" s="23"/>
      <c r="D783" s="58"/>
      <c r="E783" s="66"/>
      <c r="F783" s="250"/>
      <c r="G783" s="250"/>
      <c r="H783" s="232">
        <f>SUM('Film Exhibition'!$K783:$M783)</f>
        <v>0</v>
      </c>
      <c r="I783" s="233">
        <f t="shared" si="8"/>
        <v>0</v>
      </c>
      <c r="J783" s="84"/>
      <c r="K783" s="255" t="s">
        <v>860</v>
      </c>
      <c r="L783" s="256" t="s">
        <v>860</v>
      </c>
      <c r="M783" s="256" t="s">
        <v>860</v>
      </c>
      <c r="N783" s="58"/>
      <c r="O783" s="58"/>
      <c r="P783" s="58"/>
      <c r="Q783" s="58"/>
      <c r="R783" s="58"/>
      <c r="S783" s="58"/>
      <c r="T783" s="58"/>
      <c r="U783" s="58"/>
      <c r="V783" s="58"/>
      <c r="W783" s="58"/>
      <c r="X783" s="58"/>
      <c r="Y783" s="58"/>
      <c r="Z783" s="58"/>
    </row>
    <row r="784" spans="1:26" ht="15.75" customHeight="1" x14ac:dyDescent="0.2">
      <c r="A784" s="23"/>
      <c r="B784" s="23"/>
      <c r="C784" s="23"/>
      <c r="D784" s="58"/>
      <c r="E784" s="66"/>
      <c r="F784" s="250"/>
      <c r="G784" s="250"/>
      <c r="H784" s="232">
        <f>SUM('Film Exhibition'!$K784:$M784)</f>
        <v>0</v>
      </c>
      <c r="I784" s="233">
        <f t="shared" si="8"/>
        <v>0</v>
      </c>
      <c r="J784" s="84"/>
      <c r="K784" s="255" t="s">
        <v>860</v>
      </c>
      <c r="L784" s="256" t="s">
        <v>860</v>
      </c>
      <c r="M784" s="256" t="s">
        <v>860</v>
      </c>
      <c r="N784" s="58"/>
      <c r="O784" s="58"/>
      <c r="P784" s="58"/>
      <c r="Q784" s="58"/>
      <c r="R784" s="58"/>
      <c r="S784" s="58"/>
      <c r="T784" s="58"/>
      <c r="U784" s="58"/>
      <c r="V784" s="58"/>
      <c r="W784" s="58"/>
      <c r="X784" s="58"/>
      <c r="Y784" s="58"/>
      <c r="Z784" s="58"/>
    </row>
    <row r="785" spans="1:26" ht="15.75" customHeight="1" x14ac:dyDescent="0.2">
      <c r="A785" s="23"/>
      <c r="B785" s="23"/>
      <c r="C785" s="23"/>
      <c r="D785" s="58"/>
      <c r="E785" s="66"/>
      <c r="F785" s="250"/>
      <c r="G785" s="250"/>
      <c r="H785" s="232">
        <f>SUM('Film Exhibition'!$K785:$M785)</f>
        <v>0</v>
      </c>
      <c r="I785" s="233">
        <f t="shared" si="8"/>
        <v>0</v>
      </c>
      <c r="J785" s="84"/>
      <c r="K785" s="255" t="s">
        <v>860</v>
      </c>
      <c r="L785" s="256" t="s">
        <v>860</v>
      </c>
      <c r="M785" s="256" t="s">
        <v>860</v>
      </c>
      <c r="N785" s="58"/>
      <c r="O785" s="58"/>
      <c r="P785" s="58"/>
      <c r="Q785" s="58"/>
      <c r="R785" s="58"/>
      <c r="S785" s="58"/>
      <c r="T785" s="58"/>
      <c r="U785" s="58"/>
      <c r="V785" s="58"/>
      <c r="W785" s="58"/>
      <c r="X785" s="58"/>
      <c r="Y785" s="58"/>
      <c r="Z785" s="58"/>
    </row>
    <row r="786" spans="1:26" ht="15.75" customHeight="1" x14ac:dyDescent="0.2">
      <c r="A786" s="23"/>
      <c r="B786" s="23"/>
      <c r="C786" s="23"/>
      <c r="D786" s="58"/>
      <c r="E786" s="66"/>
      <c r="F786" s="250"/>
      <c r="G786" s="250"/>
      <c r="H786" s="232">
        <f>SUM('Film Exhibition'!$K786:$M786)</f>
        <v>0</v>
      </c>
      <c r="I786" s="233">
        <f t="shared" si="8"/>
        <v>0</v>
      </c>
      <c r="J786" s="84"/>
      <c r="K786" s="255" t="s">
        <v>860</v>
      </c>
      <c r="L786" s="256" t="s">
        <v>860</v>
      </c>
      <c r="M786" s="256" t="s">
        <v>860</v>
      </c>
      <c r="N786" s="58"/>
      <c r="O786" s="58"/>
      <c r="P786" s="58"/>
      <c r="Q786" s="58"/>
      <c r="R786" s="58"/>
      <c r="S786" s="58"/>
      <c r="T786" s="58"/>
      <c r="U786" s="58"/>
      <c r="V786" s="58"/>
      <c r="W786" s="58"/>
      <c r="X786" s="58"/>
      <c r="Y786" s="58"/>
      <c r="Z786" s="58"/>
    </row>
    <row r="787" spans="1:26" ht="15.75" customHeight="1" x14ac:dyDescent="0.2">
      <c r="A787" s="23"/>
      <c r="B787" s="23"/>
      <c r="C787" s="23"/>
      <c r="D787" s="58"/>
      <c r="E787" s="66"/>
      <c r="F787" s="250"/>
      <c r="G787" s="250"/>
      <c r="H787" s="232">
        <f>SUM('Film Exhibition'!$K787:$M787)</f>
        <v>0</v>
      </c>
      <c r="I787" s="233">
        <f t="shared" si="8"/>
        <v>0</v>
      </c>
      <c r="J787" s="84"/>
      <c r="K787" s="255" t="s">
        <v>860</v>
      </c>
      <c r="L787" s="256" t="s">
        <v>860</v>
      </c>
      <c r="M787" s="256" t="s">
        <v>860</v>
      </c>
      <c r="N787" s="58"/>
      <c r="O787" s="58"/>
      <c r="P787" s="58"/>
      <c r="Q787" s="58"/>
      <c r="R787" s="58"/>
      <c r="S787" s="58"/>
      <c r="T787" s="58"/>
      <c r="U787" s="58"/>
      <c r="V787" s="58"/>
      <c r="W787" s="58"/>
      <c r="X787" s="58"/>
      <c r="Y787" s="58"/>
      <c r="Z787" s="58"/>
    </row>
    <row r="788" spans="1:26" ht="15.75" customHeight="1" x14ac:dyDescent="0.2">
      <c r="A788" s="23"/>
      <c r="B788" s="23"/>
      <c r="C788" s="23"/>
      <c r="D788" s="58"/>
      <c r="E788" s="66"/>
      <c r="F788" s="250"/>
      <c r="G788" s="250"/>
      <c r="H788" s="232">
        <f>SUM('Film Exhibition'!$K788:$M788)</f>
        <v>0</v>
      </c>
      <c r="I788" s="233">
        <f t="shared" si="8"/>
        <v>0</v>
      </c>
      <c r="J788" s="84"/>
      <c r="K788" s="255" t="s">
        <v>860</v>
      </c>
      <c r="L788" s="256" t="s">
        <v>860</v>
      </c>
      <c r="M788" s="256" t="s">
        <v>860</v>
      </c>
      <c r="N788" s="58"/>
      <c r="O788" s="58"/>
      <c r="P788" s="58"/>
      <c r="Q788" s="58"/>
      <c r="R788" s="58"/>
      <c r="S788" s="58"/>
      <c r="T788" s="58"/>
      <c r="U788" s="58"/>
      <c r="V788" s="58"/>
      <c r="W788" s="58"/>
      <c r="X788" s="58"/>
      <c r="Y788" s="58"/>
      <c r="Z788" s="58"/>
    </row>
    <row r="789" spans="1:26" ht="15.75" customHeight="1" x14ac:dyDescent="0.2">
      <c r="A789" s="23"/>
      <c r="B789" s="23"/>
      <c r="C789" s="23"/>
      <c r="D789" s="58"/>
      <c r="E789" s="66"/>
      <c r="F789" s="250"/>
      <c r="G789" s="250"/>
      <c r="H789" s="232">
        <f>SUM('Film Exhibition'!$K789:$M789)</f>
        <v>0</v>
      </c>
      <c r="I789" s="233">
        <f t="shared" si="8"/>
        <v>0</v>
      </c>
      <c r="J789" s="84"/>
      <c r="K789" s="255" t="s">
        <v>860</v>
      </c>
      <c r="L789" s="256" t="s">
        <v>860</v>
      </c>
      <c r="M789" s="256" t="s">
        <v>860</v>
      </c>
      <c r="N789" s="58"/>
      <c r="O789" s="58"/>
      <c r="P789" s="58"/>
      <c r="Q789" s="58"/>
      <c r="R789" s="58"/>
      <c r="S789" s="58"/>
      <c r="T789" s="58"/>
      <c r="U789" s="58"/>
      <c r="V789" s="58"/>
      <c r="W789" s="58"/>
      <c r="X789" s="58"/>
      <c r="Y789" s="58"/>
      <c r="Z789" s="58"/>
    </row>
    <row r="790" spans="1:26" ht="15.75" customHeight="1" x14ac:dyDescent="0.2">
      <c r="A790" s="23"/>
      <c r="B790" s="23"/>
      <c r="C790" s="23"/>
      <c r="D790" s="58"/>
      <c r="E790" s="66"/>
      <c r="F790" s="250"/>
      <c r="G790" s="250"/>
      <c r="H790" s="232">
        <f>SUM('Film Exhibition'!$K790:$M790)</f>
        <v>0</v>
      </c>
      <c r="I790" s="233">
        <f t="shared" si="8"/>
        <v>0</v>
      </c>
      <c r="J790" s="84"/>
      <c r="K790" s="255" t="s">
        <v>860</v>
      </c>
      <c r="L790" s="256" t="s">
        <v>860</v>
      </c>
      <c r="M790" s="256" t="s">
        <v>860</v>
      </c>
      <c r="N790" s="58"/>
      <c r="O790" s="58"/>
      <c r="P790" s="58"/>
      <c r="Q790" s="58"/>
      <c r="R790" s="58"/>
      <c r="S790" s="58"/>
      <c r="T790" s="58"/>
      <c r="U790" s="58"/>
      <c r="V790" s="58"/>
      <c r="W790" s="58"/>
      <c r="X790" s="58"/>
      <c r="Y790" s="58"/>
      <c r="Z790" s="58"/>
    </row>
    <row r="791" spans="1:26" ht="15.75" customHeight="1" x14ac:dyDescent="0.2">
      <c r="A791" s="23"/>
      <c r="B791" s="23"/>
      <c r="C791" s="23"/>
      <c r="D791" s="58"/>
      <c r="E791" s="66"/>
      <c r="F791" s="250"/>
      <c r="G791" s="250"/>
      <c r="H791" s="232">
        <f>SUM('Film Exhibition'!$K791:$M791)</f>
        <v>0</v>
      </c>
      <c r="I791" s="233">
        <f t="shared" si="8"/>
        <v>0</v>
      </c>
      <c r="J791" s="84"/>
      <c r="K791" s="255" t="s">
        <v>860</v>
      </c>
      <c r="L791" s="256" t="s">
        <v>860</v>
      </c>
      <c r="M791" s="256" t="s">
        <v>860</v>
      </c>
      <c r="N791" s="58"/>
      <c r="O791" s="58"/>
      <c r="P791" s="58"/>
      <c r="Q791" s="58"/>
      <c r="R791" s="58"/>
      <c r="S791" s="58"/>
      <c r="T791" s="58"/>
      <c r="U791" s="58"/>
      <c r="V791" s="58"/>
      <c r="W791" s="58"/>
      <c r="X791" s="58"/>
      <c r="Y791" s="58"/>
      <c r="Z791" s="58"/>
    </row>
    <row r="792" spans="1:26" ht="15.75" customHeight="1" x14ac:dyDescent="0.2">
      <c r="A792" s="23"/>
      <c r="B792" s="23"/>
      <c r="C792" s="23"/>
      <c r="D792" s="58"/>
      <c r="E792" s="66"/>
      <c r="F792" s="250"/>
      <c r="G792" s="250"/>
      <c r="H792" s="232">
        <f>SUM('Film Exhibition'!$K792:$M792)</f>
        <v>0</v>
      </c>
      <c r="I792" s="233">
        <f t="shared" si="8"/>
        <v>0</v>
      </c>
      <c r="J792" s="84"/>
      <c r="K792" s="255" t="s">
        <v>860</v>
      </c>
      <c r="L792" s="256" t="s">
        <v>860</v>
      </c>
      <c r="M792" s="256" t="s">
        <v>860</v>
      </c>
      <c r="N792" s="58"/>
      <c r="O792" s="58"/>
      <c r="P792" s="58"/>
      <c r="Q792" s="58"/>
      <c r="R792" s="58"/>
      <c r="S792" s="58"/>
      <c r="T792" s="58"/>
      <c r="U792" s="58"/>
      <c r="V792" s="58"/>
      <c r="W792" s="58"/>
      <c r="X792" s="58"/>
      <c r="Y792" s="58"/>
      <c r="Z792" s="58"/>
    </row>
    <row r="793" spans="1:26" ht="15.75" customHeight="1" x14ac:dyDescent="0.2">
      <c r="A793" s="23"/>
      <c r="B793" s="23"/>
      <c r="C793" s="23"/>
      <c r="D793" s="58"/>
      <c r="E793" s="66"/>
      <c r="F793" s="250"/>
      <c r="G793" s="250"/>
      <c r="H793" s="232">
        <f>SUM('Film Exhibition'!$K793:$M793)</f>
        <v>0</v>
      </c>
      <c r="I793" s="233">
        <f t="shared" si="8"/>
        <v>0</v>
      </c>
      <c r="J793" s="84"/>
      <c r="K793" s="255" t="s">
        <v>860</v>
      </c>
      <c r="L793" s="256" t="s">
        <v>860</v>
      </c>
      <c r="M793" s="256" t="s">
        <v>860</v>
      </c>
      <c r="N793" s="58"/>
      <c r="O793" s="58"/>
      <c r="P793" s="58"/>
      <c r="Q793" s="58"/>
      <c r="R793" s="58"/>
      <c r="S793" s="58"/>
      <c r="T793" s="58"/>
      <c r="U793" s="58"/>
      <c r="V793" s="58"/>
      <c r="W793" s="58"/>
      <c r="X793" s="58"/>
      <c r="Y793" s="58"/>
      <c r="Z793" s="58"/>
    </row>
    <row r="794" spans="1:26" ht="15.75" customHeight="1" x14ac:dyDescent="0.2">
      <c r="A794" s="23"/>
      <c r="B794" s="23"/>
      <c r="C794" s="23"/>
      <c r="D794" s="58"/>
      <c r="E794" s="66"/>
      <c r="F794" s="250"/>
      <c r="G794" s="250"/>
      <c r="H794" s="232">
        <f>SUM('Film Exhibition'!$K794:$M794)</f>
        <v>0</v>
      </c>
      <c r="I794" s="233">
        <f t="shared" si="8"/>
        <v>0</v>
      </c>
      <c r="J794" s="84"/>
      <c r="K794" s="255" t="s">
        <v>860</v>
      </c>
      <c r="L794" s="256" t="s">
        <v>860</v>
      </c>
      <c r="M794" s="256" t="s">
        <v>860</v>
      </c>
      <c r="N794" s="58"/>
      <c r="O794" s="58"/>
      <c r="P794" s="58"/>
      <c r="Q794" s="58"/>
      <c r="R794" s="58"/>
      <c r="S794" s="58"/>
      <c r="T794" s="58"/>
      <c r="U794" s="58"/>
      <c r="V794" s="58"/>
      <c r="W794" s="58"/>
      <c r="X794" s="58"/>
      <c r="Y794" s="58"/>
      <c r="Z794" s="58"/>
    </row>
    <row r="795" spans="1:26" ht="15.75" customHeight="1" x14ac:dyDescent="0.2">
      <c r="A795" s="23"/>
      <c r="B795" s="23"/>
      <c r="C795" s="23"/>
      <c r="D795" s="58"/>
      <c r="E795" s="66"/>
      <c r="F795" s="250"/>
      <c r="G795" s="250"/>
      <c r="H795" s="232">
        <f>SUM('Film Exhibition'!$K795:$M795)</f>
        <v>0</v>
      </c>
      <c r="I795" s="233">
        <f t="shared" si="8"/>
        <v>0</v>
      </c>
      <c r="J795" s="84"/>
      <c r="K795" s="255" t="s">
        <v>860</v>
      </c>
      <c r="L795" s="256" t="s">
        <v>860</v>
      </c>
      <c r="M795" s="256" t="s">
        <v>860</v>
      </c>
      <c r="N795" s="58"/>
      <c r="O795" s="58"/>
      <c r="P795" s="58"/>
      <c r="Q795" s="58"/>
      <c r="R795" s="58"/>
      <c r="S795" s="58"/>
      <c r="T795" s="58"/>
      <c r="U795" s="58"/>
      <c r="V795" s="58"/>
      <c r="W795" s="58"/>
      <c r="X795" s="58"/>
      <c r="Y795" s="58"/>
      <c r="Z795" s="58"/>
    </row>
    <row r="796" spans="1:26" ht="15.75" customHeight="1" x14ac:dyDescent="0.2">
      <c r="A796" s="23"/>
      <c r="B796" s="23"/>
      <c r="C796" s="23"/>
      <c r="D796" s="58"/>
      <c r="E796" s="66"/>
      <c r="F796" s="250"/>
      <c r="G796" s="250"/>
      <c r="H796" s="232">
        <f>SUM('Film Exhibition'!$K796:$M796)</f>
        <v>0</v>
      </c>
      <c r="I796" s="233">
        <f t="shared" si="8"/>
        <v>0</v>
      </c>
      <c r="J796" s="84"/>
      <c r="K796" s="255" t="s">
        <v>860</v>
      </c>
      <c r="L796" s="256" t="s">
        <v>860</v>
      </c>
      <c r="M796" s="256" t="s">
        <v>860</v>
      </c>
      <c r="N796" s="58"/>
      <c r="O796" s="58"/>
      <c r="P796" s="58"/>
      <c r="Q796" s="58"/>
      <c r="R796" s="58"/>
      <c r="S796" s="58"/>
      <c r="T796" s="58"/>
      <c r="U796" s="58"/>
      <c r="V796" s="58"/>
      <c r="W796" s="58"/>
      <c r="X796" s="58"/>
      <c r="Y796" s="58"/>
      <c r="Z796" s="58"/>
    </row>
    <row r="797" spans="1:26" ht="15.75" customHeight="1" x14ac:dyDescent="0.2">
      <c r="A797" s="23"/>
      <c r="B797" s="23"/>
      <c r="C797" s="23"/>
      <c r="D797" s="58"/>
      <c r="E797" s="66"/>
      <c r="F797" s="250"/>
      <c r="G797" s="250"/>
      <c r="H797" s="232">
        <f>SUM('Film Exhibition'!$K797:$M797)</f>
        <v>0</v>
      </c>
      <c r="I797" s="233">
        <f t="shared" si="8"/>
        <v>0</v>
      </c>
      <c r="J797" s="84"/>
      <c r="K797" s="255" t="s">
        <v>860</v>
      </c>
      <c r="L797" s="256" t="s">
        <v>860</v>
      </c>
      <c r="M797" s="256" t="s">
        <v>860</v>
      </c>
      <c r="N797" s="58"/>
      <c r="O797" s="58"/>
      <c r="P797" s="58"/>
      <c r="Q797" s="58"/>
      <c r="R797" s="58"/>
      <c r="S797" s="58"/>
      <c r="T797" s="58"/>
      <c r="U797" s="58"/>
      <c r="V797" s="58"/>
      <c r="W797" s="58"/>
      <c r="X797" s="58"/>
      <c r="Y797" s="58"/>
      <c r="Z797" s="58"/>
    </row>
    <row r="798" spans="1:26" ht="15.75" customHeight="1" x14ac:dyDescent="0.2">
      <c r="A798" s="23"/>
      <c r="B798" s="23"/>
      <c r="C798" s="23"/>
      <c r="D798" s="58"/>
      <c r="E798" s="66"/>
      <c r="F798" s="250"/>
      <c r="G798" s="250"/>
      <c r="H798" s="232">
        <f>SUM('Film Exhibition'!$K798:$M798)</f>
        <v>0</v>
      </c>
      <c r="I798" s="233">
        <f t="shared" si="8"/>
        <v>0</v>
      </c>
      <c r="J798" s="84"/>
      <c r="K798" s="255" t="s">
        <v>860</v>
      </c>
      <c r="L798" s="256" t="s">
        <v>860</v>
      </c>
      <c r="M798" s="256" t="s">
        <v>860</v>
      </c>
      <c r="N798" s="58"/>
      <c r="O798" s="58"/>
      <c r="P798" s="58"/>
      <c r="Q798" s="58"/>
      <c r="R798" s="58"/>
      <c r="S798" s="58"/>
      <c r="T798" s="58"/>
      <c r="U798" s="58"/>
      <c r="V798" s="58"/>
      <c r="W798" s="58"/>
      <c r="X798" s="58"/>
      <c r="Y798" s="58"/>
      <c r="Z798" s="58"/>
    </row>
    <row r="799" spans="1:26" ht="15.75" customHeight="1" x14ac:dyDescent="0.2">
      <c r="A799" s="23"/>
      <c r="B799" s="23"/>
      <c r="C799" s="23"/>
      <c r="D799" s="58"/>
      <c r="E799" s="66"/>
      <c r="F799" s="250"/>
      <c r="G799" s="250"/>
      <c r="H799" s="232">
        <f>SUM('Film Exhibition'!$K799:$M799)</f>
        <v>0</v>
      </c>
      <c r="I799" s="233">
        <f t="shared" si="8"/>
        <v>0</v>
      </c>
      <c r="J799" s="84"/>
      <c r="K799" s="255" t="s">
        <v>860</v>
      </c>
      <c r="L799" s="256" t="s">
        <v>860</v>
      </c>
      <c r="M799" s="256" t="s">
        <v>860</v>
      </c>
      <c r="N799" s="58"/>
      <c r="O799" s="58"/>
      <c r="P799" s="58"/>
      <c r="Q799" s="58"/>
      <c r="R799" s="58"/>
      <c r="S799" s="58"/>
      <c r="T799" s="58"/>
      <c r="U799" s="58"/>
      <c r="V799" s="58"/>
      <c r="W799" s="58"/>
      <c r="X799" s="58"/>
      <c r="Y799" s="58"/>
      <c r="Z799" s="58"/>
    </row>
    <row r="800" spans="1:26" ht="15.75" customHeight="1" x14ac:dyDescent="0.2">
      <c r="A800" s="23"/>
      <c r="B800" s="23"/>
      <c r="C800" s="23"/>
      <c r="D800" s="58"/>
      <c r="E800" s="66"/>
      <c r="F800" s="250"/>
      <c r="G800" s="250"/>
      <c r="H800" s="232">
        <f>SUM('Film Exhibition'!$K800:$M800)</f>
        <v>0</v>
      </c>
      <c r="I800" s="233">
        <f t="shared" si="8"/>
        <v>0</v>
      </c>
      <c r="J800" s="84"/>
      <c r="K800" s="255" t="s">
        <v>860</v>
      </c>
      <c r="L800" s="256" t="s">
        <v>860</v>
      </c>
      <c r="M800" s="256" t="s">
        <v>860</v>
      </c>
      <c r="N800" s="58"/>
      <c r="O800" s="58"/>
      <c r="P800" s="58"/>
      <c r="Q800" s="58"/>
      <c r="R800" s="58"/>
      <c r="S800" s="58"/>
      <c r="T800" s="58"/>
      <c r="U800" s="58"/>
      <c r="V800" s="58"/>
      <c r="W800" s="58"/>
      <c r="X800" s="58"/>
      <c r="Y800" s="58"/>
      <c r="Z800" s="58"/>
    </row>
    <row r="801" spans="1:26" ht="15.75" customHeight="1" x14ac:dyDescent="0.2">
      <c r="A801" s="23"/>
      <c r="B801" s="23"/>
      <c r="C801" s="23"/>
      <c r="D801" s="58"/>
      <c r="E801" s="66"/>
      <c r="F801" s="250"/>
      <c r="G801" s="250"/>
      <c r="H801" s="232">
        <f>SUM('Film Exhibition'!$K801:$M801)</f>
        <v>0</v>
      </c>
      <c r="I801" s="233">
        <f t="shared" si="8"/>
        <v>0</v>
      </c>
      <c r="J801" s="84"/>
      <c r="K801" s="255" t="s">
        <v>860</v>
      </c>
      <c r="L801" s="256" t="s">
        <v>860</v>
      </c>
      <c r="M801" s="256" t="s">
        <v>860</v>
      </c>
      <c r="N801" s="58"/>
      <c r="O801" s="58"/>
      <c r="P801" s="58"/>
      <c r="Q801" s="58"/>
      <c r="R801" s="58"/>
      <c r="S801" s="58"/>
      <c r="T801" s="58"/>
      <c r="U801" s="58"/>
      <c r="V801" s="58"/>
      <c r="W801" s="58"/>
      <c r="X801" s="58"/>
      <c r="Y801" s="58"/>
      <c r="Z801" s="58"/>
    </row>
    <row r="802" spans="1:26" ht="15.75" customHeight="1" x14ac:dyDescent="0.2">
      <c r="A802" s="23"/>
      <c r="B802" s="23"/>
      <c r="C802" s="23"/>
      <c r="D802" s="58"/>
      <c r="E802" s="66"/>
      <c r="F802" s="250"/>
      <c r="G802" s="250"/>
      <c r="H802" s="232">
        <f>SUM('Film Exhibition'!$K802:$M802)</f>
        <v>0</v>
      </c>
      <c r="I802" s="233">
        <f t="shared" si="8"/>
        <v>0</v>
      </c>
      <c r="J802" s="84"/>
      <c r="K802" s="255" t="s">
        <v>860</v>
      </c>
      <c r="L802" s="256" t="s">
        <v>860</v>
      </c>
      <c r="M802" s="256" t="s">
        <v>860</v>
      </c>
      <c r="N802" s="58"/>
      <c r="O802" s="58"/>
      <c r="P802" s="58"/>
      <c r="Q802" s="58"/>
      <c r="R802" s="58"/>
      <c r="S802" s="58"/>
      <c r="T802" s="58"/>
      <c r="U802" s="58"/>
      <c r="V802" s="58"/>
      <c r="W802" s="58"/>
      <c r="X802" s="58"/>
      <c r="Y802" s="58"/>
      <c r="Z802" s="58"/>
    </row>
    <row r="803" spans="1:26" ht="15.75" customHeight="1" x14ac:dyDescent="0.2">
      <c r="A803" s="23"/>
      <c r="B803" s="23"/>
      <c r="C803" s="23"/>
      <c r="D803" s="58"/>
      <c r="E803" s="66"/>
      <c r="F803" s="250"/>
      <c r="G803" s="250"/>
      <c r="H803" s="232">
        <f>SUM('Film Exhibition'!$K803:$M803)</f>
        <v>0</v>
      </c>
      <c r="I803" s="233">
        <f t="shared" si="8"/>
        <v>0</v>
      </c>
      <c r="J803" s="84"/>
      <c r="K803" s="255" t="s">
        <v>860</v>
      </c>
      <c r="L803" s="256" t="s">
        <v>860</v>
      </c>
      <c r="M803" s="256" t="s">
        <v>860</v>
      </c>
      <c r="N803" s="58"/>
      <c r="O803" s="58"/>
      <c r="P803" s="58"/>
      <c r="Q803" s="58"/>
      <c r="R803" s="58"/>
      <c r="S803" s="58"/>
      <c r="T803" s="58"/>
      <c r="U803" s="58"/>
      <c r="V803" s="58"/>
      <c r="W803" s="58"/>
      <c r="X803" s="58"/>
      <c r="Y803" s="58"/>
      <c r="Z803" s="58"/>
    </row>
    <row r="804" spans="1:26" ht="15.75" customHeight="1" x14ac:dyDescent="0.2">
      <c r="A804" s="23"/>
      <c r="B804" s="23"/>
      <c r="C804" s="23"/>
      <c r="D804" s="58"/>
      <c r="E804" s="66"/>
      <c r="F804" s="250"/>
      <c r="G804" s="250"/>
      <c r="H804" s="232">
        <f>SUM('Film Exhibition'!$K804:$M804)</f>
        <v>0</v>
      </c>
      <c r="I804" s="233">
        <f t="shared" si="8"/>
        <v>0</v>
      </c>
      <c r="J804" s="84"/>
      <c r="K804" s="255" t="s">
        <v>860</v>
      </c>
      <c r="L804" s="256" t="s">
        <v>860</v>
      </c>
      <c r="M804" s="256" t="s">
        <v>860</v>
      </c>
      <c r="N804" s="58"/>
      <c r="O804" s="58"/>
      <c r="P804" s="58"/>
      <c r="Q804" s="58"/>
      <c r="R804" s="58"/>
      <c r="S804" s="58"/>
      <c r="T804" s="58"/>
      <c r="U804" s="58"/>
      <c r="V804" s="58"/>
      <c r="W804" s="58"/>
      <c r="X804" s="58"/>
      <c r="Y804" s="58"/>
      <c r="Z804" s="58"/>
    </row>
    <row r="805" spans="1:26" ht="15.75" customHeight="1" x14ac:dyDescent="0.2">
      <c r="A805" s="23"/>
      <c r="B805" s="23"/>
      <c r="C805" s="23"/>
      <c r="D805" s="58"/>
      <c r="E805" s="66"/>
      <c r="F805" s="250"/>
      <c r="G805" s="250"/>
      <c r="H805" s="232">
        <f>SUM('Film Exhibition'!$K805:$M805)</f>
        <v>0</v>
      </c>
      <c r="I805" s="233">
        <f t="shared" si="8"/>
        <v>0</v>
      </c>
      <c r="J805" s="84"/>
      <c r="K805" s="255" t="s">
        <v>860</v>
      </c>
      <c r="L805" s="256" t="s">
        <v>860</v>
      </c>
      <c r="M805" s="256" t="s">
        <v>860</v>
      </c>
      <c r="N805" s="58"/>
      <c r="O805" s="58"/>
      <c r="P805" s="58"/>
      <c r="Q805" s="58"/>
      <c r="R805" s="58"/>
      <c r="S805" s="58"/>
      <c r="T805" s="58"/>
      <c r="U805" s="58"/>
      <c r="V805" s="58"/>
      <c r="W805" s="58"/>
      <c r="X805" s="58"/>
      <c r="Y805" s="58"/>
      <c r="Z805" s="58"/>
    </row>
    <row r="806" spans="1:26" ht="15.75" customHeight="1" x14ac:dyDescent="0.2">
      <c r="A806" s="23"/>
      <c r="B806" s="23"/>
      <c r="C806" s="23"/>
      <c r="D806" s="58"/>
      <c r="E806" s="66"/>
      <c r="F806" s="250"/>
      <c r="G806" s="250"/>
      <c r="H806" s="232">
        <f>SUM('Film Exhibition'!$K806:$M806)</f>
        <v>0</v>
      </c>
      <c r="I806" s="233">
        <f t="shared" si="8"/>
        <v>0</v>
      </c>
      <c r="J806" s="84"/>
      <c r="K806" s="255" t="s">
        <v>860</v>
      </c>
      <c r="L806" s="256" t="s">
        <v>860</v>
      </c>
      <c r="M806" s="256" t="s">
        <v>860</v>
      </c>
      <c r="N806" s="58"/>
      <c r="O806" s="58"/>
      <c r="P806" s="58"/>
      <c r="Q806" s="58"/>
      <c r="R806" s="58"/>
      <c r="S806" s="58"/>
      <c r="T806" s="58"/>
      <c r="U806" s="58"/>
      <c r="V806" s="58"/>
      <c r="W806" s="58"/>
      <c r="X806" s="58"/>
      <c r="Y806" s="58"/>
      <c r="Z806" s="58"/>
    </row>
    <row r="807" spans="1:26" ht="15.75" customHeight="1" x14ac:dyDescent="0.2">
      <c r="A807" s="23"/>
      <c r="B807" s="23"/>
      <c r="C807" s="23"/>
      <c r="D807" s="58"/>
      <c r="E807" s="66"/>
      <c r="F807" s="250"/>
      <c r="G807" s="250"/>
      <c r="H807" s="232">
        <f>SUM('Film Exhibition'!$K807:$M807)</f>
        <v>0</v>
      </c>
      <c r="I807" s="233">
        <f t="shared" si="8"/>
        <v>0</v>
      </c>
      <c r="J807" s="84"/>
      <c r="K807" s="255" t="s">
        <v>860</v>
      </c>
      <c r="L807" s="256" t="s">
        <v>860</v>
      </c>
      <c r="M807" s="256" t="s">
        <v>860</v>
      </c>
      <c r="N807" s="58"/>
      <c r="O807" s="58"/>
      <c r="P807" s="58"/>
      <c r="Q807" s="58"/>
      <c r="R807" s="58"/>
      <c r="S807" s="58"/>
      <c r="T807" s="58"/>
      <c r="U807" s="58"/>
      <c r="V807" s="58"/>
      <c r="W807" s="58"/>
      <c r="X807" s="58"/>
      <c r="Y807" s="58"/>
      <c r="Z807" s="58"/>
    </row>
    <row r="808" spans="1:26" ht="15.75" customHeight="1" x14ac:dyDescent="0.2">
      <c r="A808" s="23"/>
      <c r="B808" s="23"/>
      <c r="C808" s="23"/>
      <c r="D808" s="58"/>
      <c r="E808" s="66"/>
      <c r="F808" s="250"/>
      <c r="G808" s="250"/>
      <c r="H808" s="232">
        <f>SUM('Film Exhibition'!$K808:$M808)</f>
        <v>0</v>
      </c>
      <c r="I808" s="233">
        <f t="shared" si="8"/>
        <v>0</v>
      </c>
      <c r="J808" s="84"/>
      <c r="K808" s="255" t="s">
        <v>860</v>
      </c>
      <c r="L808" s="256" t="s">
        <v>860</v>
      </c>
      <c r="M808" s="256" t="s">
        <v>860</v>
      </c>
      <c r="N808" s="58"/>
      <c r="O808" s="58"/>
      <c r="P808" s="58"/>
      <c r="Q808" s="58"/>
      <c r="R808" s="58"/>
      <c r="S808" s="58"/>
      <c r="T808" s="58"/>
      <c r="U808" s="58"/>
      <c r="V808" s="58"/>
      <c r="W808" s="58"/>
      <c r="X808" s="58"/>
      <c r="Y808" s="58"/>
      <c r="Z808" s="58"/>
    </row>
    <row r="809" spans="1:26" ht="15.75" customHeight="1" x14ac:dyDescent="0.2">
      <c r="A809" s="23"/>
      <c r="B809" s="23"/>
      <c r="C809" s="23"/>
      <c r="D809" s="58"/>
      <c r="E809" s="66"/>
      <c r="F809" s="250"/>
      <c r="G809" s="250"/>
      <c r="H809" s="232">
        <f>SUM('Film Exhibition'!$K809:$M809)</f>
        <v>0</v>
      </c>
      <c r="I809" s="233">
        <f t="shared" si="8"/>
        <v>0</v>
      </c>
      <c r="J809" s="84"/>
      <c r="K809" s="255" t="s">
        <v>860</v>
      </c>
      <c r="L809" s="256" t="s">
        <v>860</v>
      </c>
      <c r="M809" s="256" t="s">
        <v>860</v>
      </c>
      <c r="N809" s="58"/>
      <c r="O809" s="58"/>
      <c r="P809" s="58"/>
      <c r="Q809" s="58"/>
      <c r="R809" s="58"/>
      <c r="S809" s="58"/>
      <c r="T809" s="58"/>
      <c r="U809" s="58"/>
      <c r="V809" s="58"/>
      <c r="W809" s="58"/>
      <c r="X809" s="58"/>
      <c r="Y809" s="58"/>
      <c r="Z809" s="58"/>
    </row>
    <row r="810" spans="1:26" ht="15.75" customHeight="1" x14ac:dyDescent="0.2">
      <c r="A810" s="23"/>
      <c r="B810" s="23"/>
      <c r="C810" s="23"/>
      <c r="D810" s="58"/>
      <c r="E810" s="66"/>
      <c r="F810" s="250"/>
      <c r="G810" s="250"/>
      <c r="H810" s="232">
        <f>SUM('Film Exhibition'!$K810:$M810)</f>
        <v>0</v>
      </c>
      <c r="I810" s="233">
        <f t="shared" si="8"/>
        <v>0</v>
      </c>
      <c r="J810" s="84"/>
      <c r="K810" s="255" t="s">
        <v>860</v>
      </c>
      <c r="L810" s="256" t="s">
        <v>860</v>
      </c>
      <c r="M810" s="256" t="s">
        <v>860</v>
      </c>
      <c r="N810" s="58"/>
      <c r="O810" s="58"/>
      <c r="P810" s="58"/>
      <c r="Q810" s="58"/>
      <c r="R810" s="58"/>
      <c r="S810" s="58"/>
      <c r="T810" s="58"/>
      <c r="U810" s="58"/>
      <c r="V810" s="58"/>
      <c r="W810" s="58"/>
      <c r="X810" s="58"/>
      <c r="Y810" s="58"/>
      <c r="Z810" s="58"/>
    </row>
    <row r="811" spans="1:26" ht="15.75" customHeight="1" x14ac:dyDescent="0.2">
      <c r="A811" s="23"/>
      <c r="B811" s="23"/>
      <c r="C811" s="23"/>
      <c r="D811" s="58"/>
      <c r="E811" s="66"/>
      <c r="F811" s="250"/>
      <c r="G811" s="250"/>
      <c r="H811" s="232">
        <f>SUM('Film Exhibition'!$K811:$M811)</f>
        <v>0</v>
      </c>
      <c r="I811" s="233">
        <f t="shared" si="8"/>
        <v>0</v>
      </c>
      <c r="J811" s="84"/>
      <c r="K811" s="255" t="s">
        <v>860</v>
      </c>
      <c r="L811" s="256" t="s">
        <v>860</v>
      </c>
      <c r="M811" s="256" t="s">
        <v>860</v>
      </c>
      <c r="N811" s="58"/>
      <c r="O811" s="58"/>
      <c r="P811" s="58"/>
      <c r="Q811" s="58"/>
      <c r="R811" s="58"/>
      <c r="S811" s="58"/>
      <c r="T811" s="58"/>
      <c r="U811" s="58"/>
      <c r="V811" s="58"/>
      <c r="W811" s="58"/>
      <c r="X811" s="58"/>
      <c r="Y811" s="58"/>
      <c r="Z811" s="58"/>
    </row>
    <row r="812" spans="1:26" ht="15.75" customHeight="1" x14ac:dyDescent="0.2">
      <c r="A812" s="23"/>
      <c r="B812" s="23"/>
      <c r="C812" s="23"/>
      <c r="D812" s="58"/>
      <c r="E812" s="66"/>
      <c r="F812" s="250"/>
      <c r="G812" s="250"/>
      <c r="H812" s="232">
        <f>SUM('Film Exhibition'!$K812:$M812)</f>
        <v>0</v>
      </c>
      <c r="I812" s="233">
        <f t="shared" si="8"/>
        <v>0</v>
      </c>
      <c r="J812" s="84"/>
      <c r="K812" s="255" t="s">
        <v>860</v>
      </c>
      <c r="L812" s="256" t="s">
        <v>860</v>
      </c>
      <c r="M812" s="256" t="s">
        <v>860</v>
      </c>
      <c r="N812" s="58"/>
      <c r="O812" s="58"/>
      <c r="P812" s="58"/>
      <c r="Q812" s="58"/>
      <c r="R812" s="58"/>
      <c r="S812" s="58"/>
      <c r="T812" s="58"/>
      <c r="U812" s="58"/>
      <c r="V812" s="58"/>
      <c r="W812" s="58"/>
      <c r="X812" s="58"/>
      <c r="Y812" s="58"/>
      <c r="Z812" s="58"/>
    </row>
    <row r="813" spans="1:26" ht="15.75" customHeight="1" x14ac:dyDescent="0.2">
      <c r="A813" s="23"/>
      <c r="B813" s="23"/>
      <c r="C813" s="23"/>
      <c r="D813" s="58"/>
      <c r="E813" s="66"/>
      <c r="F813" s="250"/>
      <c r="G813" s="250"/>
      <c r="H813" s="232">
        <f>SUM('Film Exhibition'!$K813:$M813)</f>
        <v>0</v>
      </c>
      <c r="I813" s="233">
        <f t="shared" si="8"/>
        <v>0</v>
      </c>
      <c r="J813" s="84"/>
      <c r="K813" s="255" t="s">
        <v>860</v>
      </c>
      <c r="L813" s="256" t="s">
        <v>860</v>
      </c>
      <c r="M813" s="256" t="s">
        <v>860</v>
      </c>
      <c r="N813" s="58"/>
      <c r="O813" s="58"/>
      <c r="P813" s="58"/>
      <c r="Q813" s="58"/>
      <c r="R813" s="58"/>
      <c r="S813" s="58"/>
      <c r="T813" s="58"/>
      <c r="U813" s="58"/>
      <c r="V813" s="58"/>
      <c r="W813" s="58"/>
      <c r="X813" s="58"/>
      <c r="Y813" s="58"/>
      <c r="Z813" s="58"/>
    </row>
    <row r="814" spans="1:26" ht="15.75" customHeight="1" x14ac:dyDescent="0.2">
      <c r="A814" s="23"/>
      <c r="B814" s="23"/>
      <c r="C814" s="23"/>
      <c r="D814" s="58"/>
      <c r="E814" s="66"/>
      <c r="F814" s="250"/>
      <c r="G814" s="250"/>
      <c r="H814" s="232">
        <f>SUM('Film Exhibition'!$K814:$M814)</f>
        <v>0</v>
      </c>
      <c r="I814" s="233">
        <f t="shared" si="8"/>
        <v>0</v>
      </c>
      <c r="J814" s="84"/>
      <c r="K814" s="255" t="s">
        <v>860</v>
      </c>
      <c r="L814" s="256" t="s">
        <v>860</v>
      </c>
      <c r="M814" s="256" t="s">
        <v>860</v>
      </c>
      <c r="N814" s="58"/>
      <c r="O814" s="58"/>
      <c r="P814" s="58"/>
      <c r="Q814" s="58"/>
      <c r="R814" s="58"/>
      <c r="S814" s="58"/>
      <c r="T814" s="58"/>
      <c r="U814" s="58"/>
      <c r="V814" s="58"/>
      <c r="W814" s="58"/>
      <c r="X814" s="58"/>
      <c r="Y814" s="58"/>
      <c r="Z814" s="58"/>
    </row>
    <row r="815" spans="1:26" ht="15.75" customHeight="1" x14ac:dyDescent="0.2">
      <c r="A815" s="23"/>
      <c r="B815" s="23"/>
      <c r="C815" s="23"/>
      <c r="D815" s="58"/>
      <c r="E815" s="66"/>
      <c r="F815" s="250"/>
      <c r="G815" s="250"/>
      <c r="H815" s="232">
        <f>SUM('Film Exhibition'!$K815:$M815)</f>
        <v>0</v>
      </c>
      <c r="I815" s="233">
        <f t="shared" si="8"/>
        <v>0</v>
      </c>
      <c r="J815" s="84"/>
      <c r="K815" s="255" t="s">
        <v>860</v>
      </c>
      <c r="L815" s="256" t="s">
        <v>860</v>
      </c>
      <c r="M815" s="256" t="s">
        <v>860</v>
      </c>
      <c r="N815" s="58"/>
      <c r="O815" s="58"/>
      <c r="P815" s="58"/>
      <c r="Q815" s="58"/>
      <c r="R815" s="58"/>
      <c r="S815" s="58"/>
      <c r="T815" s="58"/>
      <c r="U815" s="58"/>
      <c r="V815" s="58"/>
      <c r="W815" s="58"/>
      <c r="X815" s="58"/>
      <c r="Y815" s="58"/>
      <c r="Z815" s="58"/>
    </row>
    <row r="816" spans="1:26" ht="15.75" customHeight="1" x14ac:dyDescent="0.2">
      <c r="A816" s="23"/>
      <c r="B816" s="23"/>
      <c r="C816" s="23"/>
      <c r="D816" s="58"/>
      <c r="E816" s="66"/>
      <c r="F816" s="250"/>
      <c r="G816" s="250"/>
      <c r="H816" s="232">
        <f>SUM('Film Exhibition'!$K816:$M816)</f>
        <v>0</v>
      </c>
      <c r="I816" s="233">
        <f t="shared" si="8"/>
        <v>0</v>
      </c>
      <c r="J816" s="84"/>
      <c r="K816" s="255" t="s">
        <v>860</v>
      </c>
      <c r="L816" s="256" t="s">
        <v>860</v>
      </c>
      <c r="M816" s="256" t="s">
        <v>860</v>
      </c>
      <c r="N816" s="58"/>
      <c r="O816" s="58"/>
      <c r="P816" s="58"/>
      <c r="Q816" s="58"/>
      <c r="R816" s="58"/>
      <c r="S816" s="58"/>
      <c r="T816" s="58"/>
      <c r="U816" s="58"/>
      <c r="V816" s="58"/>
      <c r="W816" s="58"/>
      <c r="X816" s="58"/>
      <c r="Y816" s="58"/>
      <c r="Z816" s="58"/>
    </row>
    <row r="817" spans="1:26" ht="15.75" customHeight="1" x14ac:dyDescent="0.2">
      <c r="A817" s="23"/>
      <c r="B817" s="23"/>
      <c r="C817" s="23"/>
      <c r="D817" s="58"/>
      <c r="E817" s="66"/>
      <c r="F817" s="250"/>
      <c r="G817" s="250"/>
      <c r="H817" s="232">
        <f>SUM('Film Exhibition'!$K817:$M817)</f>
        <v>0</v>
      </c>
      <c r="I817" s="233">
        <f t="shared" si="8"/>
        <v>0</v>
      </c>
      <c r="J817" s="84"/>
      <c r="K817" s="255" t="s">
        <v>860</v>
      </c>
      <c r="L817" s="256" t="s">
        <v>860</v>
      </c>
      <c r="M817" s="256" t="s">
        <v>860</v>
      </c>
      <c r="N817" s="58"/>
      <c r="O817" s="58"/>
      <c r="P817" s="58"/>
      <c r="Q817" s="58"/>
      <c r="R817" s="58"/>
      <c r="S817" s="58"/>
      <c r="T817" s="58"/>
      <c r="U817" s="58"/>
      <c r="V817" s="58"/>
      <c r="W817" s="58"/>
      <c r="X817" s="58"/>
      <c r="Y817" s="58"/>
      <c r="Z817" s="58"/>
    </row>
    <row r="818" spans="1:26" ht="15.75" customHeight="1" x14ac:dyDescent="0.2">
      <c r="A818" s="23"/>
      <c r="B818" s="23"/>
      <c r="C818" s="23"/>
      <c r="D818" s="58"/>
      <c r="E818" s="66"/>
      <c r="F818" s="250"/>
      <c r="G818" s="250"/>
      <c r="H818" s="232">
        <f>SUM('Film Exhibition'!$K818:$M818)</f>
        <v>0</v>
      </c>
      <c r="I818" s="233">
        <f t="shared" si="8"/>
        <v>0</v>
      </c>
      <c r="J818" s="84"/>
      <c r="K818" s="255" t="s">
        <v>860</v>
      </c>
      <c r="L818" s="256" t="s">
        <v>860</v>
      </c>
      <c r="M818" s="256" t="s">
        <v>860</v>
      </c>
      <c r="N818" s="58"/>
      <c r="O818" s="58"/>
      <c r="P818" s="58"/>
      <c r="Q818" s="58"/>
      <c r="R818" s="58"/>
      <c r="S818" s="58"/>
      <c r="T818" s="58"/>
      <c r="U818" s="58"/>
      <c r="V818" s="58"/>
      <c r="W818" s="58"/>
      <c r="X818" s="58"/>
      <c r="Y818" s="58"/>
      <c r="Z818" s="58"/>
    </row>
    <row r="819" spans="1:26" ht="15.75" customHeight="1" x14ac:dyDescent="0.2">
      <c r="A819" s="23"/>
      <c r="B819" s="23"/>
      <c r="C819" s="23"/>
      <c r="D819" s="58"/>
      <c r="E819" s="66"/>
      <c r="F819" s="250"/>
      <c r="G819" s="250"/>
      <c r="H819" s="232">
        <f>SUM('Film Exhibition'!$K819:$M819)</f>
        <v>0</v>
      </c>
      <c r="I819" s="233">
        <f t="shared" si="8"/>
        <v>0</v>
      </c>
      <c r="J819" s="84"/>
      <c r="K819" s="255" t="s">
        <v>860</v>
      </c>
      <c r="L819" s="256" t="s">
        <v>860</v>
      </c>
      <c r="M819" s="256" t="s">
        <v>860</v>
      </c>
      <c r="N819" s="58"/>
      <c r="O819" s="58"/>
      <c r="P819" s="58"/>
      <c r="Q819" s="58"/>
      <c r="R819" s="58"/>
      <c r="S819" s="58"/>
      <c r="T819" s="58"/>
      <c r="U819" s="58"/>
      <c r="V819" s="58"/>
      <c r="W819" s="58"/>
      <c r="X819" s="58"/>
      <c r="Y819" s="58"/>
      <c r="Z819" s="58"/>
    </row>
    <row r="820" spans="1:26" ht="15.75" customHeight="1" x14ac:dyDescent="0.2">
      <c r="A820" s="23"/>
      <c r="B820" s="23"/>
      <c r="C820" s="23"/>
      <c r="D820" s="58"/>
      <c r="E820" s="66"/>
      <c r="F820" s="250"/>
      <c r="G820" s="250"/>
      <c r="H820" s="232">
        <f>SUM('Film Exhibition'!$K820:$M820)</f>
        <v>0</v>
      </c>
      <c r="I820" s="233">
        <f t="shared" si="8"/>
        <v>0</v>
      </c>
      <c r="J820" s="84"/>
      <c r="K820" s="255" t="s">
        <v>860</v>
      </c>
      <c r="L820" s="256" t="s">
        <v>860</v>
      </c>
      <c r="M820" s="256" t="s">
        <v>860</v>
      </c>
      <c r="N820" s="58"/>
      <c r="O820" s="58"/>
      <c r="P820" s="58"/>
      <c r="Q820" s="58"/>
      <c r="R820" s="58"/>
      <c r="S820" s="58"/>
      <c r="T820" s="58"/>
      <c r="U820" s="58"/>
      <c r="V820" s="58"/>
      <c r="W820" s="58"/>
      <c r="X820" s="58"/>
      <c r="Y820" s="58"/>
      <c r="Z820" s="58"/>
    </row>
    <row r="821" spans="1:26" ht="15.75" customHeight="1" x14ac:dyDescent="0.2">
      <c r="A821" s="23"/>
      <c r="B821" s="23"/>
      <c r="C821" s="23"/>
      <c r="D821" s="58"/>
      <c r="E821" s="66"/>
      <c r="F821" s="250"/>
      <c r="G821" s="250"/>
      <c r="H821" s="232">
        <f>SUM('Film Exhibition'!$K821:$M821)</f>
        <v>0</v>
      </c>
      <c r="I821" s="233">
        <f t="shared" si="8"/>
        <v>0</v>
      </c>
      <c r="J821" s="84"/>
      <c r="K821" s="255" t="s">
        <v>860</v>
      </c>
      <c r="L821" s="256" t="s">
        <v>860</v>
      </c>
      <c r="M821" s="256" t="s">
        <v>860</v>
      </c>
      <c r="N821" s="58"/>
      <c r="O821" s="58"/>
      <c r="P821" s="58"/>
      <c r="Q821" s="58"/>
      <c r="R821" s="58"/>
      <c r="S821" s="58"/>
      <c r="T821" s="58"/>
      <c r="U821" s="58"/>
      <c r="V821" s="58"/>
      <c r="W821" s="58"/>
      <c r="X821" s="58"/>
      <c r="Y821" s="58"/>
      <c r="Z821" s="58"/>
    </row>
    <row r="822" spans="1:26" ht="15.75" customHeight="1" x14ac:dyDescent="0.2">
      <c r="A822" s="23"/>
      <c r="B822" s="23"/>
      <c r="C822" s="23"/>
      <c r="D822" s="58"/>
      <c r="E822" s="66"/>
      <c r="F822" s="250"/>
      <c r="G822" s="250"/>
      <c r="H822" s="232">
        <f>SUM('Film Exhibition'!$K822:$M822)</f>
        <v>0</v>
      </c>
      <c r="I822" s="233">
        <f t="shared" si="8"/>
        <v>0</v>
      </c>
      <c r="J822" s="84"/>
      <c r="K822" s="255" t="s">
        <v>860</v>
      </c>
      <c r="L822" s="256" t="s">
        <v>860</v>
      </c>
      <c r="M822" s="256" t="s">
        <v>860</v>
      </c>
      <c r="N822" s="58"/>
      <c r="O822" s="58"/>
      <c r="P822" s="58"/>
      <c r="Q822" s="58"/>
      <c r="R822" s="58"/>
      <c r="S822" s="58"/>
      <c r="T822" s="58"/>
      <c r="U822" s="58"/>
      <c r="V822" s="58"/>
      <c r="W822" s="58"/>
      <c r="X822" s="58"/>
      <c r="Y822" s="58"/>
      <c r="Z822" s="58"/>
    </row>
    <row r="823" spans="1:26" ht="15.75" customHeight="1" x14ac:dyDescent="0.2">
      <c r="A823" s="23"/>
      <c r="B823" s="23"/>
      <c r="C823" s="23"/>
      <c r="D823" s="58"/>
      <c r="E823" s="66"/>
      <c r="F823" s="250"/>
      <c r="G823" s="250"/>
      <c r="H823" s="232">
        <f>SUM('Film Exhibition'!$K823:$M823)</f>
        <v>0</v>
      </c>
      <c r="I823" s="233">
        <f t="shared" si="8"/>
        <v>0</v>
      </c>
      <c r="J823" s="84"/>
      <c r="K823" s="255" t="s">
        <v>860</v>
      </c>
      <c r="L823" s="256" t="s">
        <v>860</v>
      </c>
      <c r="M823" s="256" t="s">
        <v>860</v>
      </c>
      <c r="N823" s="58"/>
      <c r="O823" s="58"/>
      <c r="P823" s="58"/>
      <c r="Q823" s="58"/>
      <c r="R823" s="58"/>
      <c r="S823" s="58"/>
      <c r="T823" s="58"/>
      <c r="U823" s="58"/>
      <c r="V823" s="58"/>
      <c r="W823" s="58"/>
      <c r="X823" s="58"/>
      <c r="Y823" s="58"/>
      <c r="Z823" s="58"/>
    </row>
    <row r="824" spans="1:26" ht="15.75" customHeight="1" x14ac:dyDescent="0.2">
      <c r="A824" s="23"/>
      <c r="B824" s="23"/>
      <c r="C824" s="23"/>
      <c r="D824" s="58"/>
      <c r="E824" s="66"/>
      <c r="F824" s="250"/>
      <c r="G824" s="250"/>
      <c r="H824" s="232">
        <f>SUM('Film Exhibition'!$K824:$M824)</f>
        <v>0</v>
      </c>
      <c r="I824" s="233">
        <f t="shared" ref="I824:I932" si="9">117*J824%</f>
        <v>0</v>
      </c>
      <c r="J824" s="84"/>
      <c r="K824" s="255" t="s">
        <v>860</v>
      </c>
      <c r="L824" s="256" t="s">
        <v>860</v>
      </c>
      <c r="M824" s="256" t="s">
        <v>860</v>
      </c>
      <c r="N824" s="58"/>
      <c r="O824" s="58"/>
      <c r="P824" s="58"/>
      <c r="Q824" s="58"/>
      <c r="R824" s="58"/>
      <c r="S824" s="58"/>
      <c r="T824" s="58"/>
      <c r="U824" s="58"/>
      <c r="V824" s="58"/>
      <c r="W824" s="58"/>
      <c r="X824" s="58"/>
      <c r="Y824" s="58"/>
      <c r="Z824" s="58"/>
    </row>
    <row r="825" spans="1:26" ht="15.75" customHeight="1" x14ac:dyDescent="0.2">
      <c r="A825" s="23"/>
      <c r="B825" s="23"/>
      <c r="C825" s="23"/>
      <c r="D825" s="58"/>
      <c r="E825" s="66"/>
      <c r="F825" s="250"/>
      <c r="G825" s="250"/>
      <c r="H825" s="232">
        <f>SUM('Film Exhibition'!$K825:$M825)</f>
        <v>0</v>
      </c>
      <c r="I825" s="233">
        <f t="shared" si="9"/>
        <v>0</v>
      </c>
      <c r="J825" s="84"/>
      <c r="K825" s="255" t="s">
        <v>860</v>
      </c>
      <c r="L825" s="256" t="s">
        <v>860</v>
      </c>
      <c r="M825" s="256" t="s">
        <v>860</v>
      </c>
      <c r="N825" s="58"/>
      <c r="O825" s="58"/>
      <c r="P825" s="58"/>
      <c r="Q825" s="58"/>
      <c r="R825" s="58"/>
      <c r="S825" s="58"/>
      <c r="T825" s="58"/>
      <c r="U825" s="58"/>
      <c r="V825" s="58"/>
      <c r="W825" s="58"/>
      <c r="X825" s="58"/>
      <c r="Y825" s="58"/>
      <c r="Z825" s="58"/>
    </row>
    <row r="826" spans="1:26" ht="15.75" customHeight="1" x14ac:dyDescent="0.2">
      <c r="A826" s="23"/>
      <c r="B826" s="23"/>
      <c r="C826" s="23"/>
      <c r="D826" s="58"/>
      <c r="E826" s="66"/>
      <c r="F826" s="250"/>
      <c r="G826" s="250"/>
      <c r="H826" s="232">
        <f>SUM('Film Exhibition'!$K826:$M826)</f>
        <v>0</v>
      </c>
      <c r="I826" s="233">
        <f t="shared" si="9"/>
        <v>0</v>
      </c>
      <c r="J826" s="84"/>
      <c r="K826" s="255" t="s">
        <v>860</v>
      </c>
      <c r="L826" s="256" t="s">
        <v>860</v>
      </c>
      <c r="M826" s="256" t="s">
        <v>860</v>
      </c>
      <c r="N826" s="58"/>
      <c r="O826" s="58"/>
      <c r="P826" s="58"/>
      <c r="Q826" s="58"/>
      <c r="R826" s="58"/>
      <c r="S826" s="58"/>
      <c r="T826" s="58"/>
      <c r="U826" s="58"/>
      <c r="V826" s="58"/>
      <c r="W826" s="58"/>
      <c r="X826" s="58"/>
      <c r="Y826" s="58"/>
      <c r="Z826" s="58"/>
    </row>
    <row r="827" spans="1:26" ht="15.75" customHeight="1" x14ac:dyDescent="0.2">
      <c r="A827" s="23"/>
      <c r="B827" s="23"/>
      <c r="C827" s="23"/>
      <c r="D827" s="58"/>
      <c r="E827" s="66"/>
      <c r="F827" s="250"/>
      <c r="G827" s="250"/>
      <c r="H827" s="232">
        <f>SUM('Film Exhibition'!$K827:$M827)</f>
        <v>0</v>
      </c>
      <c r="I827" s="233">
        <f t="shared" si="9"/>
        <v>0</v>
      </c>
      <c r="J827" s="84"/>
      <c r="K827" s="255" t="s">
        <v>860</v>
      </c>
      <c r="L827" s="256" t="s">
        <v>860</v>
      </c>
      <c r="M827" s="256" t="s">
        <v>860</v>
      </c>
      <c r="N827" s="58"/>
      <c r="O827" s="58"/>
      <c r="P827" s="58"/>
      <c r="Q827" s="58"/>
      <c r="R827" s="58"/>
      <c r="S827" s="58"/>
      <c r="T827" s="58"/>
      <c r="U827" s="58"/>
      <c r="V827" s="58"/>
      <c r="W827" s="58"/>
      <c r="X827" s="58"/>
      <c r="Y827" s="58"/>
      <c r="Z827" s="58"/>
    </row>
    <row r="828" spans="1:26" ht="15.75" customHeight="1" x14ac:dyDescent="0.2">
      <c r="A828" s="23"/>
      <c r="B828" s="23"/>
      <c r="C828" s="23"/>
      <c r="D828" s="58"/>
      <c r="E828" s="66"/>
      <c r="F828" s="250"/>
      <c r="G828" s="250"/>
      <c r="H828" s="232">
        <f>SUM('Film Exhibition'!$K828:$M828)</f>
        <v>0</v>
      </c>
      <c r="I828" s="233">
        <f t="shared" si="9"/>
        <v>0</v>
      </c>
      <c r="J828" s="84"/>
      <c r="K828" s="255" t="s">
        <v>860</v>
      </c>
      <c r="L828" s="256" t="s">
        <v>860</v>
      </c>
      <c r="M828" s="256" t="s">
        <v>860</v>
      </c>
      <c r="N828" s="58"/>
      <c r="O828" s="58"/>
      <c r="P828" s="58"/>
      <c r="Q828" s="58"/>
      <c r="R828" s="58"/>
      <c r="S828" s="58"/>
      <c r="T828" s="58"/>
      <c r="U828" s="58"/>
      <c r="V828" s="58"/>
      <c r="W828" s="58"/>
      <c r="X828" s="58"/>
      <c r="Y828" s="58"/>
      <c r="Z828" s="58"/>
    </row>
    <row r="829" spans="1:26" ht="15.75" customHeight="1" x14ac:dyDescent="0.2">
      <c r="A829" s="23"/>
      <c r="B829" s="23"/>
      <c r="C829" s="23"/>
      <c r="D829" s="58"/>
      <c r="E829" s="66"/>
      <c r="F829" s="250"/>
      <c r="G829" s="250"/>
      <c r="H829" s="232">
        <f>SUM('Film Exhibition'!$K829:$M829)</f>
        <v>0</v>
      </c>
      <c r="I829" s="233">
        <f t="shared" si="9"/>
        <v>0</v>
      </c>
      <c r="J829" s="84"/>
      <c r="K829" s="255" t="s">
        <v>860</v>
      </c>
      <c r="L829" s="256" t="s">
        <v>860</v>
      </c>
      <c r="M829" s="256" t="s">
        <v>860</v>
      </c>
      <c r="N829" s="58"/>
      <c r="O829" s="58"/>
      <c r="P829" s="58"/>
      <c r="Q829" s="58"/>
      <c r="R829" s="58"/>
      <c r="S829" s="58"/>
      <c r="T829" s="58"/>
      <c r="U829" s="58"/>
      <c r="V829" s="58"/>
      <c r="W829" s="58"/>
      <c r="X829" s="58"/>
      <c r="Y829" s="58"/>
      <c r="Z829" s="58"/>
    </row>
    <row r="830" spans="1:26" ht="15.75" customHeight="1" x14ac:dyDescent="0.2">
      <c r="A830" s="23"/>
      <c r="B830" s="23"/>
      <c r="C830" s="23"/>
      <c r="D830" s="58"/>
      <c r="E830" s="66"/>
      <c r="F830" s="250"/>
      <c r="G830" s="250"/>
      <c r="H830" s="232">
        <f>SUM('Film Exhibition'!$K830:$M830)</f>
        <v>0</v>
      </c>
      <c r="I830" s="233">
        <f t="shared" si="9"/>
        <v>0</v>
      </c>
      <c r="J830" s="84"/>
      <c r="K830" s="255" t="s">
        <v>860</v>
      </c>
      <c r="L830" s="256" t="s">
        <v>860</v>
      </c>
      <c r="M830" s="256" t="s">
        <v>860</v>
      </c>
      <c r="N830" s="58"/>
      <c r="O830" s="58"/>
      <c r="P830" s="58"/>
      <c r="Q830" s="58"/>
      <c r="R830" s="58"/>
      <c r="S830" s="58"/>
      <c r="T830" s="58"/>
      <c r="U830" s="58"/>
      <c r="V830" s="58"/>
      <c r="W830" s="58"/>
      <c r="X830" s="58"/>
      <c r="Y830" s="58"/>
      <c r="Z830" s="58"/>
    </row>
    <row r="831" spans="1:26" ht="15.75" customHeight="1" x14ac:dyDescent="0.2">
      <c r="A831" s="23"/>
      <c r="B831" s="23"/>
      <c r="C831" s="23"/>
      <c r="D831" s="58"/>
      <c r="E831" s="66"/>
      <c r="F831" s="250"/>
      <c r="G831" s="250"/>
      <c r="H831" s="232">
        <f>SUM('Film Exhibition'!$K831:$M831)</f>
        <v>0</v>
      </c>
      <c r="I831" s="233">
        <f t="shared" si="9"/>
        <v>0</v>
      </c>
      <c r="J831" s="84"/>
      <c r="K831" s="255" t="s">
        <v>860</v>
      </c>
      <c r="L831" s="256" t="s">
        <v>860</v>
      </c>
      <c r="M831" s="256" t="s">
        <v>860</v>
      </c>
      <c r="N831" s="58"/>
      <c r="O831" s="58"/>
      <c r="P831" s="58"/>
      <c r="Q831" s="58"/>
      <c r="R831" s="58"/>
      <c r="S831" s="58"/>
      <c r="T831" s="58"/>
      <c r="U831" s="58"/>
      <c r="V831" s="58"/>
      <c r="W831" s="58"/>
      <c r="X831" s="58"/>
      <c r="Y831" s="58"/>
      <c r="Z831" s="58"/>
    </row>
    <row r="832" spans="1:26" ht="15.75" customHeight="1" x14ac:dyDescent="0.2">
      <c r="A832" s="23"/>
      <c r="B832" s="23"/>
      <c r="C832" s="23"/>
      <c r="D832" s="58"/>
      <c r="E832" s="66"/>
      <c r="F832" s="250"/>
      <c r="G832" s="250"/>
      <c r="H832" s="232">
        <f>SUM('Film Exhibition'!$K832:$M832)</f>
        <v>0</v>
      </c>
      <c r="I832" s="233">
        <f t="shared" si="9"/>
        <v>0</v>
      </c>
      <c r="J832" s="84"/>
      <c r="K832" s="255" t="s">
        <v>860</v>
      </c>
      <c r="L832" s="256" t="s">
        <v>860</v>
      </c>
      <c r="M832" s="256" t="s">
        <v>860</v>
      </c>
      <c r="N832" s="58"/>
      <c r="O832" s="58"/>
      <c r="P832" s="58"/>
      <c r="Q832" s="58"/>
      <c r="R832" s="58"/>
      <c r="S832" s="58"/>
      <c r="T832" s="58"/>
      <c r="U832" s="58"/>
      <c r="V832" s="58"/>
      <c r="W832" s="58"/>
      <c r="X832" s="58"/>
      <c r="Y832" s="58"/>
      <c r="Z832" s="58"/>
    </row>
    <row r="833" spans="1:26" ht="15.75" customHeight="1" x14ac:dyDescent="0.2">
      <c r="A833" s="23"/>
      <c r="B833" s="23"/>
      <c r="C833" s="23"/>
      <c r="D833" s="58"/>
      <c r="E833" s="66"/>
      <c r="F833" s="250"/>
      <c r="G833" s="250"/>
      <c r="H833" s="232">
        <f>SUM('Film Exhibition'!$K833:$M833)</f>
        <v>0</v>
      </c>
      <c r="I833" s="233">
        <f t="shared" si="9"/>
        <v>0</v>
      </c>
      <c r="J833" s="84"/>
      <c r="K833" s="255" t="s">
        <v>860</v>
      </c>
      <c r="L833" s="256" t="s">
        <v>860</v>
      </c>
      <c r="M833" s="256" t="s">
        <v>860</v>
      </c>
      <c r="N833" s="58"/>
      <c r="O833" s="58"/>
      <c r="P833" s="58"/>
      <c r="Q833" s="58"/>
      <c r="R833" s="58"/>
      <c r="S833" s="58"/>
      <c r="T833" s="58"/>
      <c r="U833" s="58"/>
      <c r="V833" s="58"/>
      <c r="W833" s="58"/>
      <c r="X833" s="58"/>
      <c r="Y833" s="58"/>
      <c r="Z833" s="58"/>
    </row>
    <row r="834" spans="1:26" ht="15.75" customHeight="1" x14ac:dyDescent="0.2">
      <c r="A834" s="23"/>
      <c r="B834" s="23"/>
      <c r="C834" s="23"/>
      <c r="D834" s="58"/>
      <c r="E834" s="66"/>
      <c r="F834" s="250"/>
      <c r="G834" s="250"/>
      <c r="H834" s="232">
        <f>SUM('Film Exhibition'!$K834:$M834)</f>
        <v>0</v>
      </c>
      <c r="I834" s="233">
        <f t="shared" si="9"/>
        <v>0</v>
      </c>
      <c r="J834" s="84"/>
      <c r="K834" s="255" t="s">
        <v>860</v>
      </c>
      <c r="L834" s="256" t="s">
        <v>860</v>
      </c>
      <c r="M834" s="256" t="s">
        <v>860</v>
      </c>
      <c r="N834" s="58"/>
      <c r="O834" s="58"/>
      <c r="P834" s="58"/>
      <c r="Q834" s="58"/>
      <c r="R834" s="58"/>
      <c r="S834" s="58"/>
      <c r="T834" s="58"/>
      <c r="U834" s="58"/>
      <c r="V834" s="58"/>
      <c r="W834" s="58"/>
      <c r="X834" s="58"/>
      <c r="Y834" s="58"/>
      <c r="Z834" s="58"/>
    </row>
    <row r="835" spans="1:26" ht="15.75" customHeight="1" x14ac:dyDescent="0.2">
      <c r="A835" s="23"/>
      <c r="B835" s="23"/>
      <c r="C835" s="23"/>
      <c r="D835" s="58"/>
      <c r="E835" s="66"/>
      <c r="F835" s="250"/>
      <c r="G835" s="250"/>
      <c r="H835" s="232">
        <f>SUM('Film Exhibition'!$K835:$M835)</f>
        <v>0</v>
      </c>
      <c r="I835" s="233">
        <f t="shared" si="9"/>
        <v>0</v>
      </c>
      <c r="J835" s="84"/>
      <c r="K835" s="255" t="s">
        <v>860</v>
      </c>
      <c r="L835" s="256" t="s">
        <v>860</v>
      </c>
      <c r="M835" s="256" t="s">
        <v>860</v>
      </c>
      <c r="N835" s="58"/>
      <c r="O835" s="58"/>
      <c r="P835" s="58"/>
      <c r="Q835" s="58"/>
      <c r="R835" s="58"/>
      <c r="S835" s="58"/>
      <c r="T835" s="58"/>
      <c r="U835" s="58"/>
      <c r="V835" s="58"/>
      <c r="W835" s="58"/>
      <c r="X835" s="58"/>
      <c r="Y835" s="58"/>
      <c r="Z835" s="58"/>
    </row>
    <row r="836" spans="1:26" ht="15.75" customHeight="1" x14ac:dyDescent="0.2">
      <c r="A836" s="23"/>
      <c r="B836" s="23"/>
      <c r="C836" s="23"/>
      <c r="D836" s="58"/>
      <c r="E836" s="66"/>
      <c r="F836" s="250"/>
      <c r="G836" s="250"/>
      <c r="H836" s="232">
        <f>SUM('Film Exhibition'!$K836:$M836)</f>
        <v>0</v>
      </c>
      <c r="I836" s="233">
        <f t="shared" si="9"/>
        <v>0</v>
      </c>
      <c r="J836" s="84"/>
      <c r="K836" s="255" t="s">
        <v>860</v>
      </c>
      <c r="L836" s="256" t="s">
        <v>860</v>
      </c>
      <c r="M836" s="256" t="s">
        <v>860</v>
      </c>
      <c r="N836" s="58"/>
      <c r="O836" s="58"/>
      <c r="P836" s="58"/>
      <c r="Q836" s="58"/>
      <c r="R836" s="58"/>
      <c r="S836" s="58"/>
      <c r="T836" s="58"/>
      <c r="U836" s="58"/>
      <c r="V836" s="58"/>
      <c r="W836" s="58"/>
      <c r="X836" s="58"/>
      <c r="Y836" s="58"/>
      <c r="Z836" s="58"/>
    </row>
    <row r="837" spans="1:26" ht="15.75" customHeight="1" x14ac:dyDescent="0.2">
      <c r="A837" s="23"/>
      <c r="B837" s="23"/>
      <c r="C837" s="23"/>
      <c r="D837" s="58"/>
      <c r="E837" s="66"/>
      <c r="F837" s="250"/>
      <c r="G837" s="250"/>
      <c r="H837" s="232">
        <f>SUM('Film Exhibition'!$K837:$M837)</f>
        <v>0</v>
      </c>
      <c r="I837" s="233">
        <f t="shared" si="9"/>
        <v>0</v>
      </c>
      <c r="J837" s="84"/>
      <c r="K837" s="255" t="s">
        <v>860</v>
      </c>
      <c r="L837" s="256" t="s">
        <v>860</v>
      </c>
      <c r="M837" s="256" t="s">
        <v>860</v>
      </c>
      <c r="N837" s="58"/>
      <c r="O837" s="58"/>
      <c r="P837" s="58"/>
      <c r="Q837" s="58"/>
      <c r="R837" s="58"/>
      <c r="S837" s="58"/>
      <c r="T837" s="58"/>
      <c r="U837" s="58"/>
      <c r="V837" s="58"/>
      <c r="W837" s="58"/>
      <c r="X837" s="58"/>
      <c r="Y837" s="58"/>
      <c r="Z837" s="58"/>
    </row>
    <row r="838" spans="1:26" ht="15.75" customHeight="1" x14ac:dyDescent="0.2">
      <c r="A838" s="23"/>
      <c r="B838" s="23"/>
      <c r="C838" s="23"/>
      <c r="D838" s="58"/>
      <c r="E838" s="66"/>
      <c r="F838" s="250"/>
      <c r="G838" s="250"/>
      <c r="H838" s="232">
        <f>SUM('Film Exhibition'!$K838:$M838)</f>
        <v>0</v>
      </c>
      <c r="I838" s="233">
        <f t="shared" si="9"/>
        <v>0</v>
      </c>
      <c r="J838" s="84"/>
      <c r="K838" s="255" t="s">
        <v>860</v>
      </c>
      <c r="L838" s="256" t="s">
        <v>860</v>
      </c>
      <c r="M838" s="256" t="s">
        <v>860</v>
      </c>
      <c r="N838" s="58"/>
      <c r="O838" s="58"/>
      <c r="P838" s="58"/>
      <c r="Q838" s="58"/>
      <c r="R838" s="58"/>
      <c r="S838" s="58"/>
      <c r="T838" s="58"/>
      <c r="U838" s="58"/>
      <c r="V838" s="58"/>
      <c r="W838" s="58"/>
      <c r="X838" s="58"/>
      <c r="Y838" s="58"/>
      <c r="Z838" s="58"/>
    </row>
    <row r="839" spans="1:26" ht="15.75" customHeight="1" x14ac:dyDescent="0.2">
      <c r="A839" s="23"/>
      <c r="B839" s="23"/>
      <c r="C839" s="23"/>
      <c r="D839" s="58"/>
      <c r="E839" s="66"/>
      <c r="F839" s="250"/>
      <c r="G839" s="250"/>
      <c r="H839" s="232">
        <f>SUM('Film Exhibition'!$K839:$M839)</f>
        <v>0</v>
      </c>
      <c r="I839" s="233">
        <f t="shared" si="9"/>
        <v>0</v>
      </c>
      <c r="J839" s="84"/>
      <c r="K839" s="255" t="s">
        <v>860</v>
      </c>
      <c r="L839" s="256" t="s">
        <v>860</v>
      </c>
      <c r="M839" s="256" t="s">
        <v>860</v>
      </c>
      <c r="N839" s="58"/>
      <c r="O839" s="58"/>
      <c r="P839" s="58"/>
      <c r="Q839" s="58"/>
      <c r="R839" s="58"/>
      <c r="S839" s="58"/>
      <c r="T839" s="58"/>
      <c r="U839" s="58"/>
      <c r="V839" s="58"/>
      <c r="W839" s="58"/>
      <c r="X839" s="58"/>
      <c r="Y839" s="58"/>
      <c r="Z839" s="58"/>
    </row>
    <row r="840" spans="1:26" ht="15.75" customHeight="1" x14ac:dyDescent="0.2">
      <c r="A840" s="23"/>
      <c r="B840" s="23"/>
      <c r="C840" s="23"/>
      <c r="D840" s="58"/>
      <c r="E840" s="66"/>
      <c r="F840" s="250"/>
      <c r="G840" s="250"/>
      <c r="H840" s="232">
        <f>SUM('Film Exhibition'!$K840:$M840)</f>
        <v>0</v>
      </c>
      <c r="I840" s="233">
        <f t="shared" si="9"/>
        <v>0</v>
      </c>
      <c r="J840" s="84"/>
      <c r="K840" s="255" t="s">
        <v>860</v>
      </c>
      <c r="L840" s="256" t="s">
        <v>860</v>
      </c>
      <c r="M840" s="256" t="s">
        <v>860</v>
      </c>
      <c r="N840" s="58"/>
      <c r="O840" s="58"/>
      <c r="P840" s="58"/>
      <c r="Q840" s="58"/>
      <c r="R840" s="58"/>
      <c r="S840" s="58"/>
      <c r="T840" s="58"/>
      <c r="U840" s="58"/>
      <c r="V840" s="58"/>
      <c r="W840" s="58"/>
      <c r="X840" s="58"/>
      <c r="Y840" s="58"/>
      <c r="Z840" s="58"/>
    </row>
    <row r="841" spans="1:26" ht="15.75" customHeight="1" x14ac:dyDescent="0.2">
      <c r="A841" s="23"/>
      <c r="B841" s="23"/>
      <c r="C841" s="23"/>
      <c r="D841" s="58"/>
      <c r="E841" s="66"/>
      <c r="F841" s="250"/>
      <c r="G841" s="250"/>
      <c r="H841" s="232">
        <f>SUM('Film Exhibition'!$K841:$M841)</f>
        <v>0</v>
      </c>
      <c r="I841" s="233">
        <f t="shared" si="9"/>
        <v>0</v>
      </c>
      <c r="J841" s="84"/>
      <c r="K841" s="255" t="s">
        <v>860</v>
      </c>
      <c r="L841" s="256" t="s">
        <v>860</v>
      </c>
      <c r="M841" s="256" t="s">
        <v>860</v>
      </c>
      <c r="N841" s="58"/>
      <c r="O841" s="58"/>
      <c r="P841" s="58"/>
      <c r="Q841" s="58"/>
      <c r="R841" s="58"/>
      <c r="S841" s="58"/>
      <c r="T841" s="58"/>
      <c r="U841" s="58"/>
      <c r="V841" s="58"/>
      <c r="W841" s="58"/>
      <c r="X841" s="58"/>
      <c r="Y841" s="58"/>
      <c r="Z841" s="58"/>
    </row>
    <row r="842" spans="1:26" ht="15.75" customHeight="1" x14ac:dyDescent="0.2">
      <c r="A842" s="23"/>
      <c r="B842" s="23"/>
      <c r="C842" s="23"/>
      <c r="D842" s="58"/>
      <c r="E842" s="66"/>
      <c r="F842" s="250"/>
      <c r="G842" s="250"/>
      <c r="H842" s="232">
        <f>SUM('Film Exhibition'!$K842:$M842)</f>
        <v>0</v>
      </c>
      <c r="I842" s="233">
        <f t="shared" si="9"/>
        <v>0</v>
      </c>
      <c r="J842" s="84"/>
      <c r="K842" s="255" t="s">
        <v>860</v>
      </c>
      <c r="L842" s="256" t="s">
        <v>860</v>
      </c>
      <c r="M842" s="256" t="s">
        <v>860</v>
      </c>
      <c r="N842" s="58"/>
      <c r="O842" s="58"/>
      <c r="P842" s="58"/>
      <c r="Q842" s="58"/>
      <c r="R842" s="58"/>
      <c r="S842" s="58"/>
      <c r="T842" s="58"/>
      <c r="U842" s="58"/>
      <c r="V842" s="58"/>
      <c r="W842" s="58"/>
      <c r="X842" s="58"/>
      <c r="Y842" s="58"/>
      <c r="Z842" s="58"/>
    </row>
    <row r="843" spans="1:26" ht="15.75" customHeight="1" x14ac:dyDescent="0.2">
      <c r="A843" s="23"/>
      <c r="B843" s="23"/>
      <c r="C843" s="23"/>
      <c r="D843" s="58"/>
      <c r="E843" s="66"/>
      <c r="F843" s="250"/>
      <c r="G843" s="250"/>
      <c r="H843" s="232">
        <f>SUM('Film Exhibition'!$K843:$M843)</f>
        <v>0</v>
      </c>
      <c r="I843" s="233">
        <f t="shared" si="9"/>
        <v>0</v>
      </c>
      <c r="J843" s="84"/>
      <c r="K843" s="255" t="s">
        <v>860</v>
      </c>
      <c r="L843" s="256" t="s">
        <v>860</v>
      </c>
      <c r="M843" s="256" t="s">
        <v>860</v>
      </c>
      <c r="N843" s="58"/>
      <c r="O843" s="58"/>
      <c r="P843" s="58"/>
      <c r="Q843" s="58"/>
      <c r="R843" s="58"/>
      <c r="S843" s="58"/>
      <c r="T843" s="58"/>
      <c r="U843" s="58"/>
      <c r="V843" s="58"/>
      <c r="W843" s="58"/>
      <c r="X843" s="58"/>
      <c r="Y843" s="58"/>
      <c r="Z843" s="58"/>
    </row>
    <row r="844" spans="1:26" ht="15.75" customHeight="1" x14ac:dyDescent="0.2">
      <c r="A844" s="23"/>
      <c r="B844" s="23"/>
      <c r="C844" s="23"/>
      <c r="D844" s="58"/>
      <c r="E844" s="66"/>
      <c r="F844" s="250"/>
      <c r="G844" s="250"/>
      <c r="H844" s="232">
        <f>SUM('Film Exhibition'!$K844:$M844)</f>
        <v>0</v>
      </c>
      <c r="I844" s="233">
        <f t="shared" si="9"/>
        <v>0</v>
      </c>
      <c r="J844" s="84"/>
      <c r="K844" s="255" t="s">
        <v>860</v>
      </c>
      <c r="L844" s="256" t="s">
        <v>860</v>
      </c>
      <c r="M844" s="256" t="s">
        <v>860</v>
      </c>
      <c r="N844" s="58"/>
      <c r="O844" s="58"/>
      <c r="P844" s="58"/>
      <c r="Q844" s="58"/>
      <c r="R844" s="58"/>
      <c r="S844" s="58"/>
      <c r="T844" s="58"/>
      <c r="U844" s="58"/>
      <c r="V844" s="58"/>
      <c r="W844" s="58"/>
      <c r="X844" s="58"/>
      <c r="Y844" s="58"/>
      <c r="Z844" s="58"/>
    </row>
    <row r="845" spans="1:26" ht="15.75" customHeight="1" x14ac:dyDescent="0.2">
      <c r="A845" s="23"/>
      <c r="B845" s="23"/>
      <c r="C845" s="23"/>
      <c r="D845" s="58"/>
      <c r="E845" s="66"/>
      <c r="F845" s="250"/>
      <c r="G845" s="250"/>
      <c r="H845" s="232">
        <f>SUM('Film Exhibition'!$K845:$M845)</f>
        <v>0</v>
      </c>
      <c r="I845" s="233">
        <f t="shared" si="9"/>
        <v>0</v>
      </c>
      <c r="J845" s="84"/>
      <c r="K845" s="255" t="s">
        <v>860</v>
      </c>
      <c r="L845" s="256" t="s">
        <v>860</v>
      </c>
      <c r="M845" s="256" t="s">
        <v>860</v>
      </c>
      <c r="N845" s="58"/>
      <c r="O845" s="58"/>
      <c r="P845" s="58"/>
      <c r="Q845" s="58"/>
      <c r="R845" s="58"/>
      <c r="S845" s="58"/>
      <c r="T845" s="58"/>
      <c r="U845" s="58"/>
      <c r="V845" s="58"/>
      <c r="W845" s="58"/>
      <c r="X845" s="58"/>
      <c r="Y845" s="58"/>
      <c r="Z845" s="58"/>
    </row>
    <row r="846" spans="1:26" ht="15.75" customHeight="1" x14ac:dyDescent="0.2">
      <c r="A846" s="23"/>
      <c r="B846" s="23"/>
      <c r="C846" s="23"/>
      <c r="D846" s="58"/>
      <c r="E846" s="66"/>
      <c r="F846" s="250"/>
      <c r="G846" s="250"/>
      <c r="H846" s="232">
        <f>SUM('Film Exhibition'!$K846:$M846)</f>
        <v>0</v>
      </c>
      <c r="I846" s="233">
        <f t="shared" si="9"/>
        <v>0</v>
      </c>
      <c r="J846" s="84"/>
      <c r="K846" s="255" t="s">
        <v>860</v>
      </c>
      <c r="L846" s="256" t="s">
        <v>860</v>
      </c>
      <c r="M846" s="256" t="s">
        <v>860</v>
      </c>
      <c r="N846" s="58"/>
      <c r="O846" s="58"/>
      <c r="P846" s="58"/>
      <c r="Q846" s="58"/>
      <c r="R846" s="58"/>
      <c r="S846" s="58"/>
      <c r="T846" s="58"/>
      <c r="U846" s="58"/>
      <c r="V846" s="58"/>
      <c r="W846" s="58"/>
      <c r="X846" s="58"/>
      <c r="Y846" s="58"/>
      <c r="Z846" s="58"/>
    </row>
    <row r="847" spans="1:26" ht="15.75" customHeight="1" x14ac:dyDescent="0.2">
      <c r="A847" s="23"/>
      <c r="B847" s="23"/>
      <c r="C847" s="23"/>
      <c r="D847" s="58"/>
      <c r="E847" s="66"/>
      <c r="F847" s="250"/>
      <c r="G847" s="250"/>
      <c r="H847" s="232">
        <f>SUM('Film Exhibition'!$K847:$M847)</f>
        <v>0</v>
      </c>
      <c r="I847" s="233">
        <f t="shared" si="9"/>
        <v>0</v>
      </c>
      <c r="J847" s="84"/>
      <c r="K847" s="255" t="s">
        <v>860</v>
      </c>
      <c r="L847" s="256" t="s">
        <v>860</v>
      </c>
      <c r="M847" s="256" t="s">
        <v>860</v>
      </c>
      <c r="N847" s="58"/>
      <c r="O847" s="58"/>
      <c r="P847" s="58"/>
      <c r="Q847" s="58"/>
      <c r="R847" s="58"/>
      <c r="S847" s="58"/>
      <c r="T847" s="58"/>
      <c r="U847" s="58"/>
      <c r="V847" s="58"/>
      <c r="W847" s="58"/>
      <c r="X847" s="58"/>
      <c r="Y847" s="58"/>
      <c r="Z847" s="58"/>
    </row>
    <row r="848" spans="1:26" ht="15.75" customHeight="1" x14ac:dyDescent="0.2">
      <c r="A848" s="23"/>
      <c r="B848" s="23"/>
      <c r="C848" s="23"/>
      <c r="D848" s="58"/>
      <c r="E848" s="66"/>
      <c r="F848" s="250"/>
      <c r="G848" s="250"/>
      <c r="H848" s="232">
        <f>SUM('Film Exhibition'!$K848:$M848)</f>
        <v>0</v>
      </c>
      <c r="I848" s="233">
        <f t="shared" si="9"/>
        <v>0</v>
      </c>
      <c r="J848" s="84"/>
      <c r="K848" s="255" t="s">
        <v>860</v>
      </c>
      <c r="L848" s="256" t="s">
        <v>860</v>
      </c>
      <c r="M848" s="256" t="s">
        <v>860</v>
      </c>
      <c r="N848" s="58"/>
      <c r="O848" s="58"/>
      <c r="P848" s="58"/>
      <c r="Q848" s="58"/>
      <c r="R848" s="58"/>
      <c r="S848" s="58"/>
      <c r="T848" s="58"/>
      <c r="U848" s="58"/>
      <c r="V848" s="58"/>
      <c r="W848" s="58"/>
      <c r="X848" s="58"/>
      <c r="Y848" s="58"/>
      <c r="Z848" s="58"/>
    </row>
    <row r="849" spans="1:26" ht="15.75" customHeight="1" x14ac:dyDescent="0.2">
      <c r="A849" s="23"/>
      <c r="B849" s="23"/>
      <c r="C849" s="23"/>
      <c r="D849" s="58"/>
      <c r="E849" s="66"/>
      <c r="F849" s="250"/>
      <c r="G849" s="250"/>
      <c r="H849" s="232">
        <f>SUM('Film Exhibition'!$K849:$M849)</f>
        <v>0</v>
      </c>
      <c r="I849" s="233">
        <f t="shared" si="9"/>
        <v>0</v>
      </c>
      <c r="J849" s="84"/>
      <c r="K849" s="255" t="s">
        <v>860</v>
      </c>
      <c r="L849" s="256" t="s">
        <v>860</v>
      </c>
      <c r="M849" s="256" t="s">
        <v>860</v>
      </c>
      <c r="N849" s="58"/>
      <c r="O849" s="58"/>
      <c r="P849" s="58"/>
      <c r="Q849" s="58"/>
      <c r="R849" s="58"/>
      <c r="S849" s="58"/>
      <c r="T849" s="58"/>
      <c r="U849" s="58"/>
      <c r="V849" s="58"/>
      <c r="W849" s="58"/>
      <c r="X849" s="58"/>
      <c r="Y849" s="58"/>
      <c r="Z849" s="58"/>
    </row>
    <row r="850" spans="1:26" ht="15.75" customHeight="1" x14ac:dyDescent="0.2">
      <c r="A850" s="23"/>
      <c r="B850" s="23"/>
      <c r="C850" s="23"/>
      <c r="D850" s="58"/>
      <c r="E850" s="66"/>
      <c r="F850" s="250"/>
      <c r="G850" s="250"/>
      <c r="H850" s="232">
        <f>SUM('Film Exhibition'!$K850:$M850)</f>
        <v>0</v>
      </c>
      <c r="I850" s="233">
        <f t="shared" si="9"/>
        <v>0</v>
      </c>
      <c r="J850" s="84"/>
      <c r="K850" s="255" t="s">
        <v>860</v>
      </c>
      <c r="L850" s="256" t="s">
        <v>860</v>
      </c>
      <c r="M850" s="256" t="s">
        <v>860</v>
      </c>
      <c r="N850" s="58"/>
      <c r="O850" s="58"/>
      <c r="P850" s="58"/>
      <c r="Q850" s="58"/>
      <c r="R850" s="58"/>
      <c r="S850" s="58"/>
      <c r="T850" s="58"/>
      <c r="U850" s="58"/>
      <c r="V850" s="58"/>
      <c r="W850" s="58"/>
      <c r="X850" s="58"/>
      <c r="Y850" s="58"/>
      <c r="Z850" s="58"/>
    </row>
    <row r="851" spans="1:26" ht="15.75" customHeight="1" x14ac:dyDescent="0.2">
      <c r="A851" s="23"/>
      <c r="B851" s="23"/>
      <c r="C851" s="23"/>
      <c r="D851" s="58"/>
      <c r="E851" s="66"/>
      <c r="F851" s="250"/>
      <c r="G851" s="250"/>
      <c r="H851" s="232">
        <f>SUM('Film Exhibition'!$K851:$M851)</f>
        <v>0</v>
      </c>
      <c r="I851" s="233">
        <f t="shared" si="9"/>
        <v>0</v>
      </c>
      <c r="J851" s="84"/>
      <c r="K851" s="255" t="s">
        <v>860</v>
      </c>
      <c r="L851" s="256" t="s">
        <v>860</v>
      </c>
      <c r="M851" s="256" t="s">
        <v>860</v>
      </c>
      <c r="N851" s="58"/>
      <c r="O851" s="58"/>
      <c r="P851" s="58"/>
      <c r="Q851" s="58"/>
      <c r="R851" s="58"/>
      <c r="S851" s="58"/>
      <c r="T851" s="58"/>
      <c r="U851" s="58"/>
      <c r="V851" s="58"/>
      <c r="W851" s="58"/>
      <c r="X851" s="58"/>
      <c r="Y851" s="58"/>
      <c r="Z851" s="58"/>
    </row>
    <row r="852" spans="1:26" ht="15.75" customHeight="1" x14ac:dyDescent="0.2">
      <c r="A852" s="23"/>
      <c r="B852" s="23"/>
      <c r="C852" s="23"/>
      <c r="D852" s="58"/>
      <c r="E852" s="66"/>
      <c r="F852" s="250"/>
      <c r="G852" s="250"/>
      <c r="H852" s="232">
        <f>SUM('Film Exhibition'!$K852:$M852)</f>
        <v>0</v>
      </c>
      <c r="I852" s="233">
        <f t="shared" si="9"/>
        <v>0</v>
      </c>
      <c r="J852" s="84"/>
      <c r="K852" s="255" t="s">
        <v>860</v>
      </c>
      <c r="L852" s="256" t="s">
        <v>860</v>
      </c>
      <c r="M852" s="256" t="s">
        <v>860</v>
      </c>
      <c r="N852" s="58"/>
      <c r="O852" s="58"/>
      <c r="P852" s="58"/>
      <c r="Q852" s="58"/>
      <c r="R852" s="58"/>
      <c r="S852" s="58"/>
      <c r="T852" s="58"/>
      <c r="U852" s="58"/>
      <c r="V852" s="58"/>
      <c r="W852" s="58"/>
      <c r="X852" s="58"/>
      <c r="Y852" s="58"/>
      <c r="Z852" s="58"/>
    </row>
    <row r="853" spans="1:26" ht="15.75" customHeight="1" x14ac:dyDescent="0.2">
      <c r="A853" s="23"/>
      <c r="B853" s="23"/>
      <c r="C853" s="23"/>
      <c r="D853" s="58"/>
      <c r="E853" s="66"/>
      <c r="F853" s="250"/>
      <c r="G853" s="250"/>
      <c r="H853" s="232">
        <f>SUM('Film Exhibition'!$K853:$M853)</f>
        <v>0</v>
      </c>
      <c r="I853" s="233">
        <f t="shared" si="9"/>
        <v>0</v>
      </c>
      <c r="J853" s="84"/>
      <c r="K853" s="255" t="s">
        <v>860</v>
      </c>
      <c r="L853" s="256" t="s">
        <v>860</v>
      </c>
      <c r="M853" s="256" t="s">
        <v>860</v>
      </c>
      <c r="N853" s="58"/>
      <c r="O853" s="58"/>
      <c r="P853" s="58"/>
      <c r="Q853" s="58"/>
      <c r="R853" s="58"/>
      <c r="S853" s="58"/>
      <c r="T853" s="58"/>
      <c r="U853" s="58"/>
      <c r="V853" s="58"/>
      <c r="W853" s="58"/>
      <c r="X853" s="58"/>
      <c r="Y853" s="58"/>
      <c r="Z853" s="58"/>
    </row>
    <row r="854" spans="1:26" ht="15.75" customHeight="1" x14ac:dyDescent="0.2">
      <c r="A854" s="23"/>
      <c r="B854" s="23"/>
      <c r="C854" s="23"/>
      <c r="D854" s="58"/>
      <c r="E854" s="66"/>
      <c r="F854" s="250"/>
      <c r="G854" s="250"/>
      <c r="H854" s="232">
        <f>SUM('Film Exhibition'!$K854:$M854)</f>
        <v>0</v>
      </c>
      <c r="I854" s="233">
        <f t="shared" si="9"/>
        <v>0</v>
      </c>
      <c r="J854" s="84"/>
      <c r="K854" s="255" t="s">
        <v>860</v>
      </c>
      <c r="L854" s="256" t="s">
        <v>860</v>
      </c>
      <c r="M854" s="256" t="s">
        <v>860</v>
      </c>
      <c r="N854" s="58"/>
      <c r="O854" s="58"/>
      <c r="P854" s="58"/>
      <c r="Q854" s="58"/>
      <c r="R854" s="58"/>
      <c r="S854" s="58"/>
      <c r="T854" s="58"/>
      <c r="U854" s="58"/>
      <c r="V854" s="58"/>
      <c r="W854" s="58"/>
      <c r="X854" s="58"/>
      <c r="Y854" s="58"/>
      <c r="Z854" s="58"/>
    </row>
    <row r="855" spans="1:26" ht="15.75" customHeight="1" x14ac:dyDescent="0.2">
      <c r="A855" s="23"/>
      <c r="B855" s="23"/>
      <c r="C855" s="23"/>
      <c r="D855" s="58"/>
      <c r="E855" s="66"/>
      <c r="F855" s="250"/>
      <c r="G855" s="250"/>
      <c r="H855" s="232">
        <f>SUM('Film Exhibition'!$K855:$M855)</f>
        <v>0</v>
      </c>
      <c r="I855" s="233">
        <f t="shared" si="9"/>
        <v>0</v>
      </c>
      <c r="J855" s="84"/>
      <c r="K855" s="255" t="s">
        <v>860</v>
      </c>
      <c r="L855" s="256" t="s">
        <v>860</v>
      </c>
      <c r="M855" s="256" t="s">
        <v>860</v>
      </c>
      <c r="N855" s="58"/>
      <c r="O855" s="58"/>
      <c r="P855" s="58"/>
      <c r="Q855" s="58"/>
      <c r="R855" s="58"/>
      <c r="S855" s="58"/>
      <c r="T855" s="58"/>
      <c r="U855" s="58"/>
      <c r="V855" s="58"/>
      <c r="W855" s="58"/>
      <c r="X855" s="58"/>
      <c r="Y855" s="58"/>
      <c r="Z855" s="58"/>
    </row>
    <row r="856" spans="1:26" ht="15.75" customHeight="1" x14ac:dyDescent="0.2">
      <c r="A856" s="23"/>
      <c r="B856" s="23"/>
      <c r="C856" s="23"/>
      <c r="D856" s="58"/>
      <c r="E856" s="66"/>
      <c r="F856" s="250"/>
      <c r="G856" s="250"/>
      <c r="H856" s="232">
        <f>SUM('Film Exhibition'!$K856:$M856)</f>
        <v>0</v>
      </c>
      <c r="I856" s="233">
        <f t="shared" si="9"/>
        <v>0</v>
      </c>
      <c r="J856" s="84"/>
      <c r="K856" s="255" t="s">
        <v>860</v>
      </c>
      <c r="L856" s="256" t="s">
        <v>860</v>
      </c>
      <c r="M856" s="256" t="s">
        <v>860</v>
      </c>
      <c r="N856" s="58"/>
      <c r="O856" s="58"/>
      <c r="P856" s="58"/>
      <c r="Q856" s="58"/>
      <c r="R856" s="58"/>
      <c r="S856" s="58"/>
      <c r="T856" s="58"/>
      <c r="U856" s="58"/>
      <c r="V856" s="58"/>
      <c r="W856" s="58"/>
      <c r="X856" s="58"/>
      <c r="Y856" s="58"/>
      <c r="Z856" s="58"/>
    </row>
    <row r="857" spans="1:26" ht="15.75" customHeight="1" x14ac:dyDescent="0.2">
      <c r="A857" s="23"/>
      <c r="B857" s="23"/>
      <c r="C857" s="23"/>
      <c r="D857" s="58"/>
      <c r="E857" s="66"/>
      <c r="F857" s="250"/>
      <c r="G857" s="250"/>
      <c r="H857" s="232">
        <f>SUM('Film Exhibition'!$K857:$M857)</f>
        <v>0</v>
      </c>
      <c r="I857" s="233">
        <f t="shared" si="9"/>
        <v>0</v>
      </c>
      <c r="J857" s="84"/>
      <c r="K857" s="255" t="s">
        <v>860</v>
      </c>
      <c r="L857" s="256" t="s">
        <v>860</v>
      </c>
      <c r="M857" s="256" t="s">
        <v>860</v>
      </c>
      <c r="N857" s="58"/>
      <c r="O857" s="58"/>
      <c r="P857" s="58"/>
      <c r="Q857" s="58"/>
      <c r="R857" s="58"/>
      <c r="S857" s="58"/>
      <c r="T857" s="58"/>
      <c r="U857" s="58"/>
      <c r="V857" s="58"/>
      <c r="W857" s="58"/>
      <c r="X857" s="58"/>
      <c r="Y857" s="58"/>
      <c r="Z857" s="58"/>
    </row>
    <row r="858" spans="1:26" ht="15.75" customHeight="1" x14ac:dyDescent="0.2">
      <c r="A858" s="23"/>
      <c r="B858" s="23"/>
      <c r="C858" s="23"/>
      <c r="D858" s="58"/>
      <c r="E858" s="66"/>
      <c r="F858" s="250"/>
      <c r="G858" s="250"/>
      <c r="H858" s="232">
        <f>SUM('Film Exhibition'!$K858:$M858)</f>
        <v>0</v>
      </c>
      <c r="I858" s="233">
        <f t="shared" si="9"/>
        <v>0</v>
      </c>
      <c r="J858" s="84"/>
      <c r="K858" s="255" t="s">
        <v>860</v>
      </c>
      <c r="L858" s="256" t="s">
        <v>860</v>
      </c>
      <c r="M858" s="256" t="s">
        <v>860</v>
      </c>
      <c r="N858" s="58"/>
      <c r="O858" s="58"/>
      <c r="P858" s="58"/>
      <c r="Q858" s="58"/>
      <c r="R858" s="58"/>
      <c r="S858" s="58"/>
      <c r="T858" s="58"/>
      <c r="U858" s="58"/>
      <c r="V858" s="58"/>
      <c r="W858" s="58"/>
      <c r="X858" s="58"/>
      <c r="Y858" s="58"/>
      <c r="Z858" s="58"/>
    </row>
    <row r="859" spans="1:26" ht="15.75" customHeight="1" x14ac:dyDescent="0.2">
      <c r="A859" s="23"/>
      <c r="B859" s="23"/>
      <c r="C859" s="23"/>
      <c r="D859" s="58"/>
      <c r="E859" s="66"/>
      <c r="F859" s="250"/>
      <c r="G859" s="250"/>
      <c r="H859" s="232">
        <f>SUM('Film Exhibition'!$K859:$M859)</f>
        <v>0</v>
      </c>
      <c r="I859" s="233">
        <f t="shared" si="9"/>
        <v>0</v>
      </c>
      <c r="J859" s="84"/>
      <c r="K859" s="255" t="s">
        <v>860</v>
      </c>
      <c r="L859" s="256" t="s">
        <v>860</v>
      </c>
      <c r="M859" s="256" t="s">
        <v>860</v>
      </c>
      <c r="N859" s="58"/>
      <c r="O859" s="58"/>
      <c r="P859" s="58"/>
      <c r="Q859" s="58"/>
      <c r="R859" s="58"/>
      <c r="S859" s="58"/>
      <c r="T859" s="58"/>
      <c r="U859" s="58"/>
      <c r="V859" s="58"/>
      <c r="W859" s="58"/>
      <c r="X859" s="58"/>
      <c r="Y859" s="58"/>
      <c r="Z859" s="58"/>
    </row>
    <row r="860" spans="1:26" ht="15.75" customHeight="1" x14ac:dyDescent="0.2">
      <c r="A860" s="23"/>
      <c r="B860" s="23"/>
      <c r="C860" s="23"/>
      <c r="D860" s="58"/>
      <c r="E860" s="66"/>
      <c r="F860" s="250"/>
      <c r="G860" s="250"/>
      <c r="H860" s="232">
        <f>SUM('Film Exhibition'!$K860:$M860)</f>
        <v>0</v>
      </c>
      <c r="I860" s="233">
        <f t="shared" si="9"/>
        <v>0</v>
      </c>
      <c r="J860" s="84"/>
      <c r="K860" s="255" t="s">
        <v>860</v>
      </c>
      <c r="L860" s="256" t="s">
        <v>860</v>
      </c>
      <c r="M860" s="256" t="s">
        <v>860</v>
      </c>
      <c r="N860" s="58"/>
      <c r="O860" s="58"/>
      <c r="P860" s="58"/>
      <c r="Q860" s="58"/>
      <c r="R860" s="58"/>
      <c r="S860" s="58"/>
      <c r="T860" s="58"/>
      <c r="U860" s="58"/>
      <c r="V860" s="58"/>
      <c r="W860" s="58"/>
      <c r="X860" s="58"/>
      <c r="Y860" s="58"/>
      <c r="Z860" s="58"/>
    </row>
    <row r="861" spans="1:26" ht="15.75" customHeight="1" x14ac:dyDescent="0.2">
      <c r="A861" s="23"/>
      <c r="B861" s="23"/>
      <c r="C861" s="23"/>
      <c r="D861" s="58"/>
      <c r="E861" s="66"/>
      <c r="F861" s="250"/>
      <c r="G861" s="250"/>
      <c r="H861" s="232">
        <f>SUM('Film Exhibition'!$K861:$M861)</f>
        <v>0</v>
      </c>
      <c r="I861" s="233">
        <f t="shared" si="9"/>
        <v>0</v>
      </c>
      <c r="J861" s="84"/>
      <c r="K861" s="255" t="s">
        <v>860</v>
      </c>
      <c r="L861" s="256" t="s">
        <v>860</v>
      </c>
      <c r="M861" s="256" t="s">
        <v>860</v>
      </c>
      <c r="N861" s="58"/>
      <c r="O861" s="58"/>
      <c r="P861" s="58"/>
      <c r="Q861" s="58"/>
      <c r="R861" s="58"/>
      <c r="S861" s="58"/>
      <c r="T861" s="58"/>
      <c r="U861" s="58"/>
      <c r="V861" s="58"/>
      <c r="W861" s="58"/>
      <c r="X861" s="58"/>
      <c r="Y861" s="58"/>
      <c r="Z861" s="58"/>
    </row>
    <row r="862" spans="1:26" ht="15.75" customHeight="1" x14ac:dyDescent="0.2">
      <c r="A862" s="23"/>
      <c r="B862" s="23"/>
      <c r="C862" s="23"/>
      <c r="D862" s="58"/>
      <c r="E862" s="66"/>
      <c r="F862" s="250"/>
      <c r="G862" s="250"/>
      <c r="H862" s="232">
        <f>SUM('Film Exhibition'!$K862:$M862)</f>
        <v>0</v>
      </c>
      <c r="I862" s="233">
        <f t="shared" si="9"/>
        <v>0</v>
      </c>
      <c r="J862" s="84"/>
      <c r="K862" s="255" t="s">
        <v>860</v>
      </c>
      <c r="L862" s="256" t="s">
        <v>860</v>
      </c>
      <c r="M862" s="256" t="s">
        <v>860</v>
      </c>
      <c r="N862" s="58"/>
      <c r="O862" s="58"/>
      <c r="P862" s="58"/>
      <c r="Q862" s="58"/>
      <c r="R862" s="58"/>
      <c r="S862" s="58"/>
      <c r="T862" s="58"/>
      <c r="U862" s="58"/>
      <c r="V862" s="58"/>
      <c r="W862" s="58"/>
      <c r="X862" s="58"/>
      <c r="Y862" s="58"/>
      <c r="Z862" s="58"/>
    </row>
    <row r="863" spans="1:26" ht="15.75" customHeight="1" x14ac:dyDescent="0.2">
      <c r="A863" s="23"/>
      <c r="B863" s="23"/>
      <c r="C863" s="23"/>
      <c r="D863" s="58"/>
      <c r="E863" s="66"/>
      <c r="F863" s="250"/>
      <c r="G863" s="250"/>
      <c r="H863" s="232">
        <f>SUM('Film Exhibition'!$K863:$M863)</f>
        <v>0</v>
      </c>
      <c r="I863" s="233">
        <f t="shared" si="9"/>
        <v>0</v>
      </c>
      <c r="J863" s="84"/>
      <c r="K863" s="255" t="s">
        <v>860</v>
      </c>
      <c r="L863" s="256" t="s">
        <v>860</v>
      </c>
      <c r="M863" s="256" t="s">
        <v>860</v>
      </c>
      <c r="N863" s="58"/>
      <c r="O863" s="58"/>
      <c r="P863" s="58"/>
      <c r="Q863" s="58"/>
      <c r="R863" s="58"/>
      <c r="S863" s="58"/>
      <c r="T863" s="58"/>
      <c r="U863" s="58"/>
      <c r="V863" s="58"/>
      <c r="W863" s="58"/>
      <c r="X863" s="58"/>
      <c r="Y863" s="58"/>
      <c r="Z863" s="58"/>
    </row>
    <row r="864" spans="1:26" ht="15.75" customHeight="1" x14ac:dyDescent="0.2">
      <c r="A864" s="23"/>
      <c r="B864" s="23"/>
      <c r="C864" s="23"/>
      <c r="D864" s="58"/>
      <c r="E864" s="66"/>
      <c r="F864" s="250"/>
      <c r="G864" s="250"/>
      <c r="H864" s="232">
        <f>SUM('Film Exhibition'!$K864:$M864)</f>
        <v>0</v>
      </c>
      <c r="I864" s="233">
        <f t="shared" si="9"/>
        <v>0</v>
      </c>
      <c r="J864" s="84"/>
      <c r="K864" s="255" t="s">
        <v>860</v>
      </c>
      <c r="L864" s="256" t="s">
        <v>860</v>
      </c>
      <c r="M864" s="256" t="s">
        <v>860</v>
      </c>
      <c r="N864" s="58"/>
      <c r="O864" s="58"/>
      <c r="P864" s="58"/>
      <c r="Q864" s="58"/>
      <c r="R864" s="58"/>
      <c r="S864" s="58"/>
      <c r="T864" s="58"/>
      <c r="U864" s="58"/>
      <c r="V864" s="58"/>
      <c r="W864" s="58"/>
      <c r="X864" s="58"/>
      <c r="Y864" s="58"/>
      <c r="Z864" s="58"/>
    </row>
    <row r="865" spans="1:26" ht="15.75" customHeight="1" x14ac:dyDescent="0.2">
      <c r="A865" s="23"/>
      <c r="B865" s="23"/>
      <c r="C865" s="23"/>
      <c r="D865" s="58"/>
      <c r="E865" s="66"/>
      <c r="F865" s="250"/>
      <c r="G865" s="250"/>
      <c r="H865" s="232">
        <f>SUM('Film Exhibition'!$K865:$M865)</f>
        <v>0</v>
      </c>
      <c r="I865" s="233">
        <f t="shared" si="9"/>
        <v>0</v>
      </c>
      <c r="J865" s="84"/>
      <c r="K865" s="255" t="s">
        <v>860</v>
      </c>
      <c r="L865" s="256" t="s">
        <v>860</v>
      </c>
      <c r="M865" s="256" t="s">
        <v>860</v>
      </c>
      <c r="N865" s="58"/>
      <c r="O865" s="58"/>
      <c r="P865" s="58"/>
      <c r="Q865" s="58"/>
      <c r="R865" s="58"/>
      <c r="S865" s="58"/>
      <c r="T865" s="58"/>
      <c r="U865" s="58"/>
      <c r="V865" s="58"/>
      <c r="W865" s="58"/>
      <c r="X865" s="58"/>
      <c r="Y865" s="58"/>
      <c r="Z865" s="58"/>
    </row>
    <row r="866" spans="1:26" ht="15.75" customHeight="1" x14ac:dyDescent="0.2">
      <c r="A866" s="23"/>
      <c r="B866" s="23"/>
      <c r="C866" s="23"/>
      <c r="D866" s="58"/>
      <c r="E866" s="66"/>
      <c r="F866" s="250"/>
      <c r="G866" s="250"/>
      <c r="H866" s="232">
        <f>SUM('Film Exhibition'!$K866:$M866)</f>
        <v>0</v>
      </c>
      <c r="I866" s="233">
        <f t="shared" si="9"/>
        <v>0</v>
      </c>
      <c r="J866" s="84"/>
      <c r="K866" s="255" t="s">
        <v>860</v>
      </c>
      <c r="L866" s="256" t="s">
        <v>860</v>
      </c>
      <c r="M866" s="256" t="s">
        <v>860</v>
      </c>
      <c r="N866" s="58"/>
      <c r="O866" s="58"/>
      <c r="P866" s="58"/>
      <c r="Q866" s="58"/>
      <c r="R866" s="58"/>
      <c r="S866" s="58"/>
      <c r="T866" s="58"/>
      <c r="U866" s="58"/>
      <c r="V866" s="58"/>
      <c r="W866" s="58"/>
      <c r="X866" s="58"/>
      <c r="Y866" s="58"/>
      <c r="Z866" s="58"/>
    </row>
    <row r="867" spans="1:26" ht="15.75" customHeight="1" x14ac:dyDescent="0.2">
      <c r="A867" s="23"/>
      <c r="B867" s="23"/>
      <c r="C867" s="23"/>
      <c r="D867" s="58"/>
      <c r="E867" s="66"/>
      <c r="F867" s="250"/>
      <c r="G867" s="250"/>
      <c r="H867" s="232">
        <f>SUM('Film Exhibition'!$K867:$M867)</f>
        <v>0</v>
      </c>
      <c r="I867" s="233">
        <f t="shared" si="9"/>
        <v>0</v>
      </c>
      <c r="J867" s="84"/>
      <c r="K867" s="255" t="s">
        <v>860</v>
      </c>
      <c r="L867" s="256" t="s">
        <v>860</v>
      </c>
      <c r="M867" s="256" t="s">
        <v>860</v>
      </c>
      <c r="N867" s="58"/>
      <c r="O867" s="58"/>
      <c r="P867" s="58"/>
      <c r="Q867" s="58"/>
      <c r="R867" s="58"/>
      <c r="S867" s="58"/>
      <c r="T867" s="58"/>
      <c r="U867" s="58"/>
      <c r="V867" s="58"/>
      <c r="W867" s="58"/>
      <c r="X867" s="58"/>
      <c r="Y867" s="58"/>
      <c r="Z867" s="58"/>
    </row>
    <row r="868" spans="1:26" ht="15.75" customHeight="1" x14ac:dyDescent="0.2">
      <c r="A868" s="23"/>
      <c r="B868" s="23"/>
      <c r="C868" s="23"/>
      <c r="D868" s="58"/>
      <c r="E868" s="66"/>
      <c r="F868" s="250"/>
      <c r="G868" s="250"/>
      <c r="H868" s="232">
        <f>SUM('Film Exhibition'!$K868:$M868)</f>
        <v>0</v>
      </c>
      <c r="I868" s="233">
        <f t="shared" si="9"/>
        <v>0</v>
      </c>
      <c r="J868" s="84"/>
      <c r="K868" s="255" t="s">
        <v>860</v>
      </c>
      <c r="L868" s="256" t="s">
        <v>860</v>
      </c>
      <c r="M868" s="256" t="s">
        <v>860</v>
      </c>
      <c r="N868" s="58"/>
      <c r="O868" s="58"/>
      <c r="P868" s="58"/>
      <c r="Q868" s="58"/>
      <c r="R868" s="58"/>
      <c r="S868" s="58"/>
      <c r="T868" s="58"/>
      <c r="U868" s="58"/>
      <c r="V868" s="58"/>
      <c r="W868" s="58"/>
      <c r="X868" s="58"/>
      <c r="Y868" s="58"/>
      <c r="Z868" s="58"/>
    </row>
    <row r="869" spans="1:26" ht="15.75" customHeight="1" x14ac:dyDescent="0.2">
      <c r="A869" s="23"/>
      <c r="B869" s="23"/>
      <c r="C869" s="23"/>
      <c r="D869" s="58"/>
      <c r="E869" s="66"/>
      <c r="F869" s="250"/>
      <c r="G869" s="250"/>
      <c r="H869" s="232">
        <f>SUM('Film Exhibition'!$K869:$M869)</f>
        <v>0</v>
      </c>
      <c r="I869" s="233">
        <f t="shared" si="9"/>
        <v>0</v>
      </c>
      <c r="J869" s="84"/>
      <c r="K869" s="255" t="s">
        <v>860</v>
      </c>
      <c r="L869" s="256" t="s">
        <v>860</v>
      </c>
      <c r="M869" s="256" t="s">
        <v>860</v>
      </c>
      <c r="N869" s="58"/>
      <c r="O869" s="58"/>
      <c r="P869" s="58"/>
      <c r="Q869" s="58"/>
      <c r="R869" s="58"/>
      <c r="S869" s="58"/>
      <c r="T869" s="58"/>
      <c r="U869" s="58"/>
      <c r="V869" s="58"/>
      <c r="W869" s="58"/>
      <c r="X869" s="58"/>
      <c r="Y869" s="58"/>
      <c r="Z869" s="58"/>
    </row>
    <row r="870" spans="1:26" ht="15.75" customHeight="1" x14ac:dyDescent="0.2">
      <c r="A870" s="23"/>
      <c r="B870" s="23"/>
      <c r="C870" s="23"/>
      <c r="D870" s="58"/>
      <c r="E870" s="66"/>
      <c r="F870" s="250"/>
      <c r="G870" s="250"/>
      <c r="H870" s="232">
        <f>SUM('Film Exhibition'!$K870:$M870)</f>
        <v>0</v>
      </c>
      <c r="I870" s="233">
        <f t="shared" si="9"/>
        <v>0</v>
      </c>
      <c r="J870" s="84"/>
      <c r="K870" s="255" t="s">
        <v>860</v>
      </c>
      <c r="L870" s="256" t="s">
        <v>860</v>
      </c>
      <c r="M870" s="256" t="s">
        <v>860</v>
      </c>
      <c r="N870" s="58"/>
      <c r="O870" s="58"/>
      <c r="P870" s="58"/>
      <c r="Q870" s="58"/>
      <c r="R870" s="58"/>
      <c r="S870" s="58"/>
      <c r="T870" s="58"/>
      <c r="U870" s="58"/>
      <c r="V870" s="58"/>
      <c r="W870" s="58"/>
      <c r="X870" s="58"/>
      <c r="Y870" s="58"/>
      <c r="Z870" s="58"/>
    </row>
    <row r="871" spans="1:26" ht="15.75" customHeight="1" x14ac:dyDescent="0.2">
      <c r="A871" s="23"/>
      <c r="B871" s="23"/>
      <c r="C871" s="23"/>
      <c r="D871" s="58"/>
      <c r="E871" s="66"/>
      <c r="F871" s="250"/>
      <c r="G871" s="250"/>
      <c r="H871" s="232">
        <f>SUM('Film Exhibition'!$K871:$M871)</f>
        <v>0</v>
      </c>
      <c r="I871" s="233">
        <f t="shared" si="9"/>
        <v>0</v>
      </c>
      <c r="J871" s="84"/>
      <c r="K871" s="255" t="s">
        <v>860</v>
      </c>
      <c r="L871" s="256" t="s">
        <v>860</v>
      </c>
      <c r="M871" s="256" t="s">
        <v>860</v>
      </c>
      <c r="N871" s="58"/>
      <c r="O871" s="58"/>
      <c r="P871" s="58"/>
      <c r="Q871" s="58"/>
      <c r="R871" s="58"/>
      <c r="S871" s="58"/>
      <c r="T871" s="58"/>
      <c r="U871" s="58"/>
      <c r="V871" s="58"/>
      <c r="W871" s="58"/>
      <c r="X871" s="58"/>
      <c r="Y871" s="58"/>
      <c r="Z871" s="58"/>
    </row>
    <row r="872" spans="1:26" ht="15.75" customHeight="1" x14ac:dyDescent="0.2">
      <c r="A872" s="23"/>
      <c r="B872" s="23"/>
      <c r="C872" s="23"/>
      <c r="D872" s="58"/>
      <c r="E872" s="66"/>
      <c r="F872" s="250"/>
      <c r="G872" s="250"/>
      <c r="H872" s="232">
        <f>SUM('Film Exhibition'!$K872:$M872)</f>
        <v>0</v>
      </c>
      <c r="I872" s="233">
        <f t="shared" si="9"/>
        <v>0</v>
      </c>
      <c r="J872" s="84"/>
      <c r="K872" s="255" t="s">
        <v>860</v>
      </c>
      <c r="L872" s="256" t="s">
        <v>860</v>
      </c>
      <c r="M872" s="256" t="s">
        <v>860</v>
      </c>
      <c r="N872" s="58"/>
      <c r="O872" s="58"/>
      <c r="P872" s="58"/>
      <c r="Q872" s="58"/>
      <c r="R872" s="58"/>
      <c r="S872" s="58"/>
      <c r="T872" s="58"/>
      <c r="U872" s="58"/>
      <c r="V872" s="58"/>
      <c r="W872" s="58"/>
      <c r="X872" s="58"/>
      <c r="Y872" s="58"/>
      <c r="Z872" s="58"/>
    </row>
    <row r="873" spans="1:26" ht="15.75" customHeight="1" x14ac:dyDescent="0.2">
      <c r="A873" s="23"/>
      <c r="B873" s="23"/>
      <c r="C873" s="23"/>
      <c r="D873" s="58"/>
      <c r="E873" s="66"/>
      <c r="F873" s="250"/>
      <c r="G873" s="250"/>
      <c r="H873" s="232">
        <f>SUM('Film Exhibition'!$K873:$M873)</f>
        <v>0</v>
      </c>
      <c r="I873" s="233">
        <f t="shared" si="9"/>
        <v>0</v>
      </c>
      <c r="J873" s="84"/>
      <c r="K873" s="255" t="s">
        <v>860</v>
      </c>
      <c r="L873" s="256" t="s">
        <v>860</v>
      </c>
      <c r="M873" s="256" t="s">
        <v>860</v>
      </c>
      <c r="N873" s="58"/>
      <c r="O873" s="58"/>
      <c r="P873" s="58"/>
      <c r="Q873" s="58"/>
      <c r="R873" s="58"/>
      <c r="S873" s="58"/>
      <c r="T873" s="58"/>
      <c r="U873" s="58"/>
      <c r="V873" s="58"/>
      <c r="W873" s="58"/>
      <c r="X873" s="58"/>
      <c r="Y873" s="58"/>
      <c r="Z873" s="58"/>
    </row>
    <row r="874" spans="1:26" ht="15.75" customHeight="1" x14ac:dyDescent="0.2">
      <c r="A874" s="23"/>
      <c r="B874" s="23"/>
      <c r="C874" s="23"/>
      <c r="D874" s="58"/>
      <c r="E874" s="66"/>
      <c r="F874" s="250"/>
      <c r="G874" s="250"/>
      <c r="H874" s="232">
        <f>SUM('Film Exhibition'!$K874:$M874)</f>
        <v>0</v>
      </c>
      <c r="I874" s="233">
        <f t="shared" si="9"/>
        <v>0</v>
      </c>
      <c r="J874" s="84"/>
      <c r="K874" s="255" t="s">
        <v>860</v>
      </c>
      <c r="L874" s="256" t="s">
        <v>860</v>
      </c>
      <c r="M874" s="256" t="s">
        <v>860</v>
      </c>
      <c r="N874" s="58"/>
      <c r="O874" s="58"/>
      <c r="P874" s="58"/>
      <c r="Q874" s="58"/>
      <c r="R874" s="58"/>
      <c r="S874" s="58"/>
      <c r="T874" s="58"/>
      <c r="U874" s="58"/>
      <c r="V874" s="58"/>
      <c r="W874" s="58"/>
      <c r="X874" s="58"/>
      <c r="Y874" s="58"/>
      <c r="Z874" s="58"/>
    </row>
    <row r="875" spans="1:26" ht="15.75" customHeight="1" x14ac:dyDescent="0.2">
      <c r="A875" s="23"/>
      <c r="B875" s="23"/>
      <c r="C875" s="23"/>
      <c r="D875" s="58"/>
      <c r="E875" s="66"/>
      <c r="F875" s="250"/>
      <c r="G875" s="250"/>
      <c r="H875" s="232">
        <f>SUM('Film Exhibition'!$K875:$M875)</f>
        <v>0</v>
      </c>
      <c r="I875" s="233">
        <f t="shared" si="9"/>
        <v>0</v>
      </c>
      <c r="J875" s="84"/>
      <c r="K875" s="255" t="s">
        <v>860</v>
      </c>
      <c r="L875" s="256" t="s">
        <v>860</v>
      </c>
      <c r="M875" s="256" t="s">
        <v>860</v>
      </c>
      <c r="N875" s="58"/>
      <c r="O875" s="58"/>
      <c r="P875" s="58"/>
      <c r="Q875" s="58"/>
      <c r="R875" s="58"/>
      <c r="S875" s="58"/>
      <c r="T875" s="58"/>
      <c r="U875" s="58"/>
      <c r="V875" s="58"/>
      <c r="W875" s="58"/>
      <c r="X875" s="58"/>
      <c r="Y875" s="58"/>
      <c r="Z875" s="58"/>
    </row>
    <row r="876" spans="1:26" ht="15.75" customHeight="1" x14ac:dyDescent="0.2">
      <c r="A876" s="23"/>
      <c r="B876" s="23"/>
      <c r="C876" s="23"/>
      <c r="D876" s="58"/>
      <c r="E876" s="66"/>
      <c r="F876" s="250"/>
      <c r="G876" s="250"/>
      <c r="H876" s="232">
        <f>SUM('Film Exhibition'!$K876:$M876)</f>
        <v>0</v>
      </c>
      <c r="I876" s="233">
        <f t="shared" si="9"/>
        <v>0</v>
      </c>
      <c r="J876" s="84"/>
      <c r="K876" s="255" t="s">
        <v>860</v>
      </c>
      <c r="L876" s="256" t="s">
        <v>860</v>
      </c>
      <c r="M876" s="256" t="s">
        <v>860</v>
      </c>
      <c r="N876" s="58"/>
      <c r="O876" s="58"/>
      <c r="P876" s="58"/>
      <c r="Q876" s="58"/>
      <c r="R876" s="58"/>
      <c r="S876" s="58"/>
      <c r="T876" s="58"/>
      <c r="U876" s="58"/>
      <c r="V876" s="58"/>
      <c r="W876" s="58"/>
      <c r="X876" s="58"/>
      <c r="Y876" s="58"/>
      <c r="Z876" s="58"/>
    </row>
    <row r="877" spans="1:26" ht="15.75" customHeight="1" x14ac:dyDescent="0.2">
      <c r="A877" s="23"/>
      <c r="B877" s="23"/>
      <c r="C877" s="23"/>
      <c r="D877" s="58"/>
      <c r="E877" s="66"/>
      <c r="F877" s="250"/>
      <c r="G877" s="250"/>
      <c r="H877" s="232">
        <f>SUM('Film Exhibition'!$K877:$M877)</f>
        <v>0</v>
      </c>
      <c r="I877" s="233">
        <f t="shared" si="9"/>
        <v>0</v>
      </c>
      <c r="J877" s="84"/>
      <c r="K877" s="255" t="s">
        <v>860</v>
      </c>
      <c r="L877" s="256" t="s">
        <v>860</v>
      </c>
      <c r="M877" s="256" t="s">
        <v>860</v>
      </c>
      <c r="N877" s="58"/>
      <c r="O877" s="58"/>
      <c r="P877" s="58"/>
      <c r="Q877" s="58"/>
      <c r="R877" s="58"/>
      <c r="S877" s="58"/>
      <c r="T877" s="58"/>
      <c r="U877" s="58"/>
      <c r="V877" s="58"/>
      <c r="W877" s="58"/>
      <c r="X877" s="58"/>
      <c r="Y877" s="58"/>
      <c r="Z877" s="58"/>
    </row>
    <row r="878" spans="1:26" ht="15.75" customHeight="1" x14ac:dyDescent="0.2">
      <c r="A878" s="23"/>
      <c r="B878" s="23"/>
      <c r="C878" s="23"/>
      <c r="D878" s="58"/>
      <c r="E878" s="66"/>
      <c r="F878" s="250"/>
      <c r="G878" s="250"/>
      <c r="H878" s="232">
        <f>SUM('Film Exhibition'!$K878:$M878)</f>
        <v>0</v>
      </c>
      <c r="I878" s="233">
        <f t="shared" si="9"/>
        <v>0</v>
      </c>
      <c r="J878" s="84"/>
      <c r="K878" s="255" t="s">
        <v>860</v>
      </c>
      <c r="L878" s="256" t="s">
        <v>860</v>
      </c>
      <c r="M878" s="256" t="s">
        <v>860</v>
      </c>
      <c r="N878" s="58"/>
      <c r="O878" s="58"/>
      <c r="P878" s="58"/>
      <c r="Q878" s="58"/>
      <c r="R878" s="58"/>
      <c r="S878" s="58"/>
      <c r="T878" s="58"/>
      <c r="U878" s="58"/>
      <c r="V878" s="58"/>
      <c r="W878" s="58"/>
      <c r="X878" s="58"/>
      <c r="Y878" s="58"/>
      <c r="Z878" s="58"/>
    </row>
    <row r="879" spans="1:26" ht="15.75" customHeight="1" x14ac:dyDescent="0.2">
      <c r="A879" s="23"/>
      <c r="B879" s="23"/>
      <c r="C879" s="23"/>
      <c r="D879" s="58"/>
      <c r="E879" s="66"/>
      <c r="F879" s="250"/>
      <c r="G879" s="250"/>
      <c r="H879" s="232">
        <f>SUM('Film Exhibition'!$K879:$M879)</f>
        <v>0</v>
      </c>
      <c r="I879" s="233">
        <f t="shared" si="9"/>
        <v>0</v>
      </c>
      <c r="J879" s="84"/>
      <c r="K879" s="255" t="s">
        <v>860</v>
      </c>
      <c r="L879" s="256" t="s">
        <v>860</v>
      </c>
      <c r="M879" s="256" t="s">
        <v>860</v>
      </c>
      <c r="N879" s="58"/>
      <c r="O879" s="58"/>
      <c r="P879" s="58"/>
      <c r="Q879" s="58"/>
      <c r="R879" s="58"/>
      <c r="S879" s="58"/>
      <c r="T879" s="58"/>
      <c r="U879" s="58"/>
      <c r="V879" s="58"/>
      <c r="W879" s="58"/>
      <c r="X879" s="58"/>
      <c r="Y879" s="58"/>
      <c r="Z879" s="58"/>
    </row>
    <row r="880" spans="1:26" ht="15.75" customHeight="1" x14ac:dyDescent="0.2">
      <c r="A880" s="23"/>
      <c r="B880" s="23"/>
      <c r="C880" s="23"/>
      <c r="D880" s="58"/>
      <c r="E880" s="66"/>
      <c r="F880" s="250"/>
      <c r="G880" s="250"/>
      <c r="H880" s="232">
        <f>SUM('Film Exhibition'!$K880:$M880)</f>
        <v>0</v>
      </c>
      <c r="I880" s="233">
        <f t="shared" si="9"/>
        <v>0</v>
      </c>
      <c r="J880" s="84"/>
      <c r="K880" s="255" t="s">
        <v>860</v>
      </c>
      <c r="L880" s="256" t="s">
        <v>860</v>
      </c>
      <c r="M880" s="256" t="s">
        <v>860</v>
      </c>
      <c r="N880" s="58"/>
      <c r="O880" s="58"/>
      <c r="P880" s="58"/>
      <c r="Q880" s="58"/>
      <c r="R880" s="58"/>
      <c r="S880" s="58"/>
      <c r="T880" s="58"/>
      <c r="U880" s="58"/>
      <c r="V880" s="58"/>
      <c r="W880" s="58"/>
      <c r="X880" s="58"/>
      <c r="Y880" s="58"/>
      <c r="Z880" s="58"/>
    </row>
    <row r="881" spans="1:26" ht="15.75" customHeight="1" x14ac:dyDescent="0.2">
      <c r="A881" s="23"/>
      <c r="B881" s="23"/>
      <c r="C881" s="23"/>
      <c r="D881" s="58"/>
      <c r="E881" s="66"/>
      <c r="F881" s="250"/>
      <c r="G881" s="250"/>
      <c r="H881" s="232">
        <f>SUM('Film Exhibition'!$K881:$M881)</f>
        <v>0</v>
      </c>
      <c r="I881" s="233">
        <f t="shared" si="9"/>
        <v>0</v>
      </c>
      <c r="J881" s="84"/>
      <c r="K881" s="255" t="s">
        <v>860</v>
      </c>
      <c r="L881" s="256" t="s">
        <v>860</v>
      </c>
      <c r="M881" s="256" t="s">
        <v>860</v>
      </c>
      <c r="N881" s="58"/>
      <c r="O881" s="58"/>
      <c r="P881" s="58"/>
      <c r="Q881" s="58"/>
      <c r="R881" s="58"/>
      <c r="S881" s="58"/>
      <c r="T881" s="58"/>
      <c r="U881" s="58"/>
      <c r="V881" s="58"/>
      <c r="W881" s="58"/>
      <c r="X881" s="58"/>
      <c r="Y881" s="58"/>
      <c r="Z881" s="58"/>
    </row>
    <row r="882" spans="1:26" ht="15.75" customHeight="1" x14ac:dyDescent="0.2">
      <c r="A882" s="23"/>
      <c r="B882" s="23"/>
      <c r="C882" s="23"/>
      <c r="D882" s="58"/>
      <c r="E882" s="66"/>
      <c r="F882" s="250"/>
      <c r="G882" s="250"/>
      <c r="H882" s="232">
        <f>SUM('Film Exhibition'!$K882:$M882)</f>
        <v>0</v>
      </c>
      <c r="I882" s="233">
        <f t="shared" si="9"/>
        <v>0</v>
      </c>
      <c r="J882" s="84"/>
      <c r="K882" s="255" t="s">
        <v>860</v>
      </c>
      <c r="L882" s="256" t="s">
        <v>860</v>
      </c>
      <c r="M882" s="256" t="s">
        <v>860</v>
      </c>
      <c r="N882" s="58"/>
      <c r="O882" s="58"/>
      <c r="P882" s="58"/>
      <c r="Q882" s="58"/>
      <c r="R882" s="58"/>
      <c r="S882" s="58"/>
      <c r="T882" s="58"/>
      <c r="U882" s="58"/>
      <c r="V882" s="58"/>
      <c r="W882" s="58"/>
      <c r="X882" s="58"/>
      <c r="Y882" s="58"/>
      <c r="Z882" s="58"/>
    </row>
    <row r="883" spans="1:26" ht="15.75" customHeight="1" x14ac:dyDescent="0.2">
      <c r="A883" s="23"/>
      <c r="B883" s="23"/>
      <c r="C883" s="23"/>
      <c r="D883" s="58"/>
      <c r="E883" s="66"/>
      <c r="F883" s="250"/>
      <c r="G883" s="250"/>
      <c r="H883" s="232">
        <f>SUM('Film Exhibition'!$K883:$M883)</f>
        <v>0</v>
      </c>
      <c r="I883" s="233">
        <f t="shared" si="9"/>
        <v>0</v>
      </c>
      <c r="J883" s="84"/>
      <c r="K883" s="255" t="s">
        <v>860</v>
      </c>
      <c r="L883" s="256" t="s">
        <v>860</v>
      </c>
      <c r="M883" s="256" t="s">
        <v>860</v>
      </c>
      <c r="N883" s="58"/>
      <c r="O883" s="58"/>
      <c r="P883" s="58"/>
      <c r="Q883" s="58"/>
      <c r="R883" s="58"/>
      <c r="S883" s="58"/>
      <c r="T883" s="58"/>
      <c r="U883" s="58"/>
      <c r="V883" s="58"/>
      <c r="W883" s="58"/>
      <c r="X883" s="58"/>
      <c r="Y883" s="58"/>
      <c r="Z883" s="58"/>
    </row>
    <row r="884" spans="1:26" ht="15.75" customHeight="1" x14ac:dyDescent="0.2">
      <c r="A884" s="23"/>
      <c r="B884" s="23"/>
      <c r="C884" s="23"/>
      <c r="D884" s="58"/>
      <c r="E884" s="66"/>
      <c r="F884" s="250"/>
      <c r="G884" s="250"/>
      <c r="H884" s="232">
        <f>SUM('Film Exhibition'!$K884:$M884)</f>
        <v>0</v>
      </c>
      <c r="I884" s="233">
        <f t="shared" si="9"/>
        <v>0</v>
      </c>
      <c r="J884" s="84"/>
      <c r="K884" s="255" t="s">
        <v>860</v>
      </c>
      <c r="L884" s="256" t="s">
        <v>860</v>
      </c>
      <c r="M884" s="256" t="s">
        <v>860</v>
      </c>
      <c r="N884" s="58"/>
      <c r="O884" s="58"/>
      <c r="P884" s="58"/>
      <c r="Q884" s="58"/>
      <c r="R884" s="58"/>
      <c r="S884" s="58"/>
      <c r="T884" s="58"/>
      <c r="U884" s="58"/>
      <c r="V884" s="58"/>
      <c r="W884" s="58"/>
      <c r="X884" s="58"/>
      <c r="Y884" s="58"/>
      <c r="Z884" s="58"/>
    </row>
    <row r="885" spans="1:26" ht="15.75" customHeight="1" x14ac:dyDescent="0.2">
      <c r="A885" s="23"/>
      <c r="B885" s="23"/>
      <c r="C885" s="23"/>
      <c r="D885" s="58"/>
      <c r="E885" s="66"/>
      <c r="F885" s="250"/>
      <c r="G885" s="250"/>
      <c r="H885" s="232">
        <f>SUM('Film Exhibition'!$K885:$M885)</f>
        <v>0</v>
      </c>
      <c r="I885" s="233">
        <f t="shared" si="9"/>
        <v>0</v>
      </c>
      <c r="J885" s="84"/>
      <c r="K885" s="255" t="s">
        <v>860</v>
      </c>
      <c r="L885" s="256" t="s">
        <v>860</v>
      </c>
      <c r="M885" s="256" t="s">
        <v>860</v>
      </c>
      <c r="N885" s="58"/>
      <c r="O885" s="58"/>
      <c r="P885" s="58"/>
      <c r="Q885" s="58"/>
      <c r="R885" s="58"/>
      <c r="S885" s="58"/>
      <c r="T885" s="58"/>
      <c r="U885" s="58"/>
      <c r="V885" s="58"/>
      <c r="W885" s="58"/>
      <c r="X885" s="58"/>
      <c r="Y885" s="58"/>
      <c r="Z885" s="58"/>
    </row>
    <row r="886" spans="1:26" ht="15.75" customHeight="1" x14ac:dyDescent="0.2">
      <c r="A886" s="23"/>
      <c r="B886" s="23"/>
      <c r="C886" s="23"/>
      <c r="D886" s="58"/>
      <c r="E886" s="66"/>
      <c r="F886" s="250"/>
      <c r="G886" s="250"/>
      <c r="H886" s="232">
        <f>SUM('Film Exhibition'!$K886:$M886)</f>
        <v>0</v>
      </c>
      <c r="I886" s="233">
        <f t="shared" si="9"/>
        <v>0</v>
      </c>
      <c r="J886" s="84"/>
      <c r="K886" s="255" t="s">
        <v>860</v>
      </c>
      <c r="L886" s="256" t="s">
        <v>860</v>
      </c>
      <c r="M886" s="256" t="s">
        <v>860</v>
      </c>
      <c r="N886" s="58"/>
      <c r="O886" s="58"/>
      <c r="P886" s="58"/>
      <c r="Q886" s="58"/>
      <c r="R886" s="58"/>
      <c r="S886" s="58"/>
      <c r="T886" s="58"/>
      <c r="U886" s="58"/>
      <c r="V886" s="58"/>
      <c r="W886" s="58"/>
      <c r="X886" s="58"/>
      <c r="Y886" s="58"/>
      <c r="Z886" s="58"/>
    </row>
    <row r="887" spans="1:26" ht="15.75" customHeight="1" x14ac:dyDescent="0.2">
      <c r="A887" s="23"/>
      <c r="B887" s="23"/>
      <c r="C887" s="23"/>
      <c r="D887" s="58"/>
      <c r="E887" s="66"/>
      <c r="F887" s="250"/>
      <c r="G887" s="250"/>
      <c r="H887" s="232">
        <f>SUM('Film Exhibition'!$K887:$M887)</f>
        <v>0</v>
      </c>
      <c r="I887" s="233">
        <f t="shared" si="9"/>
        <v>0</v>
      </c>
      <c r="J887" s="84"/>
      <c r="K887" s="255" t="s">
        <v>860</v>
      </c>
      <c r="L887" s="256" t="s">
        <v>860</v>
      </c>
      <c r="M887" s="256" t="s">
        <v>860</v>
      </c>
      <c r="N887" s="58"/>
      <c r="O887" s="58"/>
      <c r="P887" s="58"/>
      <c r="Q887" s="58"/>
      <c r="R887" s="58"/>
      <c r="S887" s="58"/>
      <c r="T887" s="58"/>
      <c r="U887" s="58"/>
      <c r="V887" s="58"/>
      <c r="W887" s="58"/>
      <c r="X887" s="58"/>
      <c r="Y887" s="58"/>
      <c r="Z887" s="58"/>
    </row>
    <row r="888" spans="1:26" ht="15.75" customHeight="1" x14ac:dyDescent="0.2">
      <c r="A888" s="23"/>
      <c r="B888" s="23"/>
      <c r="C888" s="23"/>
      <c r="D888" s="58"/>
      <c r="E888" s="66"/>
      <c r="F888" s="250"/>
      <c r="G888" s="250"/>
      <c r="H888" s="232">
        <f>SUM('Film Exhibition'!$K888:$M888)</f>
        <v>0</v>
      </c>
      <c r="I888" s="233">
        <f t="shared" si="9"/>
        <v>0</v>
      </c>
      <c r="J888" s="84"/>
      <c r="K888" s="255" t="s">
        <v>860</v>
      </c>
      <c r="L888" s="256" t="s">
        <v>860</v>
      </c>
      <c r="M888" s="256" t="s">
        <v>860</v>
      </c>
      <c r="N888" s="58"/>
      <c r="O888" s="58"/>
      <c r="P888" s="58"/>
      <c r="Q888" s="58"/>
      <c r="R888" s="58"/>
      <c r="S888" s="58"/>
      <c r="T888" s="58"/>
      <c r="U888" s="58"/>
      <c r="V888" s="58"/>
      <c r="W888" s="58"/>
      <c r="X888" s="58"/>
      <c r="Y888" s="58"/>
      <c r="Z888" s="58"/>
    </row>
    <row r="889" spans="1:26" ht="15.75" customHeight="1" x14ac:dyDescent="0.2">
      <c r="A889" s="23"/>
      <c r="B889" s="23"/>
      <c r="C889" s="23"/>
      <c r="D889" s="58"/>
      <c r="E889" s="66"/>
      <c r="F889" s="250"/>
      <c r="G889" s="250"/>
      <c r="H889" s="232">
        <f>SUM('Film Exhibition'!$K889:$M889)</f>
        <v>0</v>
      </c>
      <c r="I889" s="233">
        <f t="shared" si="9"/>
        <v>0</v>
      </c>
      <c r="J889" s="84"/>
      <c r="K889" s="255" t="s">
        <v>860</v>
      </c>
      <c r="L889" s="256" t="s">
        <v>860</v>
      </c>
      <c r="M889" s="256" t="s">
        <v>860</v>
      </c>
      <c r="N889" s="58"/>
      <c r="O889" s="58"/>
      <c r="P889" s="58"/>
      <c r="Q889" s="58"/>
      <c r="R889" s="58"/>
      <c r="S889" s="58"/>
      <c r="T889" s="58"/>
      <c r="U889" s="58"/>
      <c r="V889" s="58"/>
      <c r="W889" s="58"/>
      <c r="X889" s="58"/>
      <c r="Y889" s="58"/>
      <c r="Z889" s="58"/>
    </row>
    <row r="890" spans="1:26" ht="15.75" customHeight="1" x14ac:dyDescent="0.2">
      <c r="A890" s="23"/>
      <c r="B890" s="23"/>
      <c r="C890" s="23"/>
      <c r="D890" s="58"/>
      <c r="E890" s="66"/>
      <c r="F890" s="250"/>
      <c r="G890" s="250"/>
      <c r="H890" s="232">
        <f>SUM('Film Exhibition'!$K890:$M890)</f>
        <v>0</v>
      </c>
      <c r="I890" s="233">
        <f t="shared" si="9"/>
        <v>0</v>
      </c>
      <c r="J890" s="84"/>
      <c r="K890" s="255" t="s">
        <v>860</v>
      </c>
      <c r="L890" s="256" t="s">
        <v>860</v>
      </c>
      <c r="M890" s="256" t="s">
        <v>860</v>
      </c>
      <c r="N890" s="58"/>
      <c r="O890" s="58"/>
      <c r="P890" s="58"/>
      <c r="Q890" s="58"/>
      <c r="R890" s="58"/>
      <c r="S890" s="58"/>
      <c r="T890" s="58"/>
      <c r="U890" s="58"/>
      <c r="V890" s="58"/>
      <c r="W890" s="58"/>
      <c r="X890" s="58"/>
      <c r="Y890" s="58"/>
      <c r="Z890" s="58"/>
    </row>
    <row r="891" spans="1:26" ht="15.75" customHeight="1" x14ac:dyDescent="0.2">
      <c r="A891" s="23"/>
      <c r="B891" s="23"/>
      <c r="C891" s="23"/>
      <c r="D891" s="58"/>
      <c r="E891" s="66"/>
      <c r="F891" s="250"/>
      <c r="G891" s="250"/>
      <c r="H891" s="232">
        <f>SUM('Film Exhibition'!$K891:$M891)</f>
        <v>0</v>
      </c>
      <c r="I891" s="233">
        <f t="shared" si="9"/>
        <v>0</v>
      </c>
      <c r="J891" s="84"/>
      <c r="K891" s="255" t="s">
        <v>860</v>
      </c>
      <c r="L891" s="256" t="s">
        <v>860</v>
      </c>
      <c r="M891" s="256" t="s">
        <v>860</v>
      </c>
      <c r="N891" s="58"/>
      <c r="O891" s="58"/>
      <c r="P891" s="58"/>
      <c r="Q891" s="58"/>
      <c r="R891" s="58"/>
      <c r="S891" s="58"/>
      <c r="T891" s="58"/>
      <c r="U891" s="58"/>
      <c r="V891" s="58"/>
      <c r="W891" s="58"/>
      <c r="X891" s="58"/>
      <c r="Y891" s="58"/>
      <c r="Z891" s="58"/>
    </row>
    <row r="892" spans="1:26" ht="15.75" customHeight="1" x14ac:dyDescent="0.2">
      <c r="A892" s="23"/>
      <c r="B892" s="23"/>
      <c r="C892" s="23"/>
      <c r="D892" s="58"/>
      <c r="E892" s="66"/>
      <c r="F892" s="250"/>
      <c r="G892" s="250"/>
      <c r="H892" s="232">
        <f>SUM('Film Exhibition'!$K892:$M892)</f>
        <v>0</v>
      </c>
      <c r="I892" s="233">
        <f t="shared" si="9"/>
        <v>0</v>
      </c>
      <c r="J892" s="84"/>
      <c r="K892" s="255" t="s">
        <v>860</v>
      </c>
      <c r="L892" s="256" t="s">
        <v>860</v>
      </c>
      <c r="M892" s="256" t="s">
        <v>860</v>
      </c>
      <c r="N892" s="58"/>
      <c r="O892" s="58"/>
      <c r="P892" s="58"/>
      <c r="Q892" s="58"/>
      <c r="R892" s="58"/>
      <c r="S892" s="58"/>
      <c r="T892" s="58"/>
      <c r="U892" s="58"/>
      <c r="V892" s="58"/>
      <c r="W892" s="58"/>
      <c r="X892" s="58"/>
      <c r="Y892" s="58"/>
      <c r="Z892" s="58"/>
    </row>
    <row r="893" spans="1:26" ht="15.75" customHeight="1" x14ac:dyDescent="0.2">
      <c r="A893" s="23"/>
      <c r="B893" s="23"/>
      <c r="C893" s="23"/>
      <c r="D893" s="58"/>
      <c r="E893" s="66"/>
      <c r="F893" s="250"/>
      <c r="G893" s="250"/>
      <c r="H893" s="232">
        <f>SUM('Film Exhibition'!$K893:$M893)</f>
        <v>0</v>
      </c>
      <c r="I893" s="233">
        <f t="shared" si="9"/>
        <v>0</v>
      </c>
      <c r="J893" s="84"/>
      <c r="K893" s="255" t="s">
        <v>860</v>
      </c>
      <c r="L893" s="256" t="s">
        <v>860</v>
      </c>
      <c r="M893" s="256" t="s">
        <v>860</v>
      </c>
      <c r="N893" s="58"/>
      <c r="O893" s="58"/>
      <c r="P893" s="58"/>
      <c r="Q893" s="58"/>
      <c r="R893" s="58"/>
      <c r="S893" s="58"/>
      <c r="T893" s="58"/>
      <c r="U893" s="58"/>
      <c r="V893" s="58"/>
      <c r="W893" s="58"/>
      <c r="X893" s="58"/>
      <c r="Y893" s="58"/>
      <c r="Z893" s="58"/>
    </row>
    <row r="894" spans="1:26" ht="15.75" customHeight="1" x14ac:dyDescent="0.2">
      <c r="A894" s="23"/>
      <c r="B894" s="23"/>
      <c r="C894" s="23"/>
      <c r="D894" s="58"/>
      <c r="E894" s="66"/>
      <c r="F894" s="250"/>
      <c r="G894" s="250"/>
      <c r="H894" s="232">
        <f>SUM('Film Exhibition'!$K894:$M894)</f>
        <v>0</v>
      </c>
      <c r="I894" s="233">
        <f t="shared" si="9"/>
        <v>0</v>
      </c>
      <c r="J894" s="84"/>
      <c r="K894" s="255" t="s">
        <v>860</v>
      </c>
      <c r="L894" s="256" t="s">
        <v>860</v>
      </c>
      <c r="M894" s="256" t="s">
        <v>860</v>
      </c>
      <c r="N894" s="58"/>
      <c r="O894" s="58"/>
      <c r="P894" s="58"/>
      <c r="Q894" s="58"/>
      <c r="R894" s="58"/>
      <c r="S894" s="58"/>
      <c r="T894" s="58"/>
      <c r="U894" s="58"/>
      <c r="V894" s="58"/>
      <c r="W894" s="58"/>
      <c r="X894" s="58"/>
      <c r="Y894" s="58"/>
      <c r="Z894" s="58"/>
    </row>
    <row r="895" spans="1:26" ht="15.75" customHeight="1" x14ac:dyDescent="0.2">
      <c r="A895" s="23"/>
      <c r="B895" s="23"/>
      <c r="C895" s="23"/>
      <c r="D895" s="58"/>
      <c r="E895" s="66"/>
      <c r="F895" s="250"/>
      <c r="G895" s="250"/>
      <c r="H895" s="232">
        <f>SUM('Film Exhibition'!$K895:$M895)</f>
        <v>0</v>
      </c>
      <c r="I895" s="233">
        <f t="shared" si="9"/>
        <v>0</v>
      </c>
      <c r="J895" s="84"/>
      <c r="K895" s="255" t="s">
        <v>860</v>
      </c>
      <c r="L895" s="256" t="s">
        <v>860</v>
      </c>
      <c r="M895" s="256" t="s">
        <v>860</v>
      </c>
      <c r="N895" s="58"/>
      <c r="O895" s="58"/>
      <c r="P895" s="58"/>
      <c r="Q895" s="58"/>
      <c r="R895" s="58"/>
      <c r="S895" s="58"/>
      <c r="T895" s="58"/>
      <c r="U895" s="58"/>
      <c r="V895" s="58"/>
      <c r="W895" s="58"/>
      <c r="X895" s="58"/>
      <c r="Y895" s="58"/>
      <c r="Z895" s="58"/>
    </row>
    <row r="896" spans="1:26" ht="15.75" customHeight="1" x14ac:dyDescent="0.2">
      <c r="A896" s="23"/>
      <c r="B896" s="23"/>
      <c r="C896" s="23"/>
      <c r="D896" s="58"/>
      <c r="E896" s="66"/>
      <c r="F896" s="250"/>
      <c r="G896" s="250"/>
      <c r="H896" s="232">
        <f>SUM('Film Exhibition'!$K896:$M896)</f>
        <v>0</v>
      </c>
      <c r="I896" s="233">
        <f t="shared" si="9"/>
        <v>0</v>
      </c>
      <c r="J896" s="84"/>
      <c r="K896" s="255" t="s">
        <v>860</v>
      </c>
      <c r="L896" s="256" t="s">
        <v>860</v>
      </c>
      <c r="M896" s="256" t="s">
        <v>860</v>
      </c>
      <c r="N896" s="58"/>
      <c r="O896" s="58"/>
      <c r="P896" s="58"/>
      <c r="Q896" s="58"/>
      <c r="R896" s="58"/>
      <c r="S896" s="58"/>
      <c r="T896" s="58"/>
      <c r="U896" s="58"/>
      <c r="V896" s="58"/>
      <c r="W896" s="58"/>
      <c r="X896" s="58"/>
      <c r="Y896" s="58"/>
      <c r="Z896" s="58"/>
    </row>
    <row r="897" spans="1:26" ht="15.75" customHeight="1" x14ac:dyDescent="0.2">
      <c r="A897" s="23"/>
      <c r="B897" s="23"/>
      <c r="C897" s="23"/>
      <c r="D897" s="58"/>
      <c r="E897" s="66"/>
      <c r="F897" s="250"/>
      <c r="G897" s="250"/>
      <c r="H897" s="232">
        <f>SUM('Film Exhibition'!$K897:$M897)</f>
        <v>0</v>
      </c>
      <c r="I897" s="233">
        <f t="shared" si="9"/>
        <v>0</v>
      </c>
      <c r="J897" s="84"/>
      <c r="K897" s="255" t="s">
        <v>860</v>
      </c>
      <c r="L897" s="256" t="s">
        <v>860</v>
      </c>
      <c r="M897" s="256" t="s">
        <v>860</v>
      </c>
      <c r="N897" s="58"/>
      <c r="O897" s="58"/>
      <c r="P897" s="58"/>
      <c r="Q897" s="58"/>
      <c r="R897" s="58"/>
      <c r="S897" s="58"/>
      <c r="T897" s="58"/>
      <c r="U897" s="58"/>
      <c r="V897" s="58"/>
      <c r="W897" s="58"/>
      <c r="X897" s="58"/>
      <c r="Y897" s="58"/>
      <c r="Z897" s="58"/>
    </row>
    <row r="898" spans="1:26" ht="15.75" customHeight="1" x14ac:dyDescent="0.2">
      <c r="A898" s="23"/>
      <c r="B898" s="23"/>
      <c r="C898" s="23"/>
      <c r="D898" s="58"/>
      <c r="E898" s="66"/>
      <c r="F898" s="250"/>
      <c r="G898" s="250"/>
      <c r="H898" s="232">
        <f>SUM('Film Exhibition'!$K898:$M898)</f>
        <v>0</v>
      </c>
      <c r="I898" s="233">
        <f t="shared" si="9"/>
        <v>0</v>
      </c>
      <c r="J898" s="84"/>
      <c r="K898" s="255" t="s">
        <v>860</v>
      </c>
      <c r="L898" s="256" t="s">
        <v>860</v>
      </c>
      <c r="M898" s="256" t="s">
        <v>860</v>
      </c>
      <c r="N898" s="58"/>
      <c r="O898" s="58"/>
      <c r="P898" s="58"/>
      <c r="Q898" s="58"/>
      <c r="R898" s="58"/>
      <c r="S898" s="58"/>
      <c r="T898" s="58"/>
      <c r="U898" s="58"/>
      <c r="V898" s="58"/>
      <c r="W898" s="58"/>
      <c r="X898" s="58"/>
      <c r="Y898" s="58"/>
      <c r="Z898" s="58"/>
    </row>
    <row r="899" spans="1:26" ht="15.75" customHeight="1" x14ac:dyDescent="0.2">
      <c r="A899" s="23"/>
      <c r="B899" s="23"/>
      <c r="C899" s="23"/>
      <c r="D899" s="58"/>
      <c r="E899" s="66"/>
      <c r="F899" s="250"/>
      <c r="G899" s="250"/>
      <c r="H899" s="232">
        <f>SUM('Film Exhibition'!$K899:$M899)</f>
        <v>0</v>
      </c>
      <c r="I899" s="233">
        <f t="shared" si="9"/>
        <v>0</v>
      </c>
      <c r="J899" s="84"/>
      <c r="K899" s="255" t="s">
        <v>860</v>
      </c>
      <c r="L899" s="256" t="s">
        <v>860</v>
      </c>
      <c r="M899" s="256" t="s">
        <v>860</v>
      </c>
      <c r="N899" s="58"/>
      <c r="O899" s="58"/>
      <c r="P899" s="58"/>
      <c r="Q899" s="58"/>
      <c r="R899" s="58"/>
      <c r="S899" s="58"/>
      <c r="T899" s="58"/>
      <c r="U899" s="58"/>
      <c r="V899" s="58"/>
      <c r="W899" s="58"/>
      <c r="X899" s="58"/>
      <c r="Y899" s="58"/>
      <c r="Z899" s="58"/>
    </row>
    <row r="900" spans="1:26" ht="15.75" customHeight="1" x14ac:dyDescent="0.2">
      <c r="A900" s="23"/>
      <c r="B900" s="23"/>
      <c r="C900" s="23"/>
      <c r="D900" s="58"/>
      <c r="E900" s="66"/>
      <c r="F900" s="250"/>
      <c r="G900" s="250"/>
      <c r="H900" s="232">
        <f>SUM('Film Exhibition'!$K900:$M900)</f>
        <v>0</v>
      </c>
      <c r="I900" s="233">
        <f t="shared" si="9"/>
        <v>0</v>
      </c>
      <c r="J900" s="84"/>
      <c r="K900" s="255" t="s">
        <v>860</v>
      </c>
      <c r="L900" s="256" t="s">
        <v>860</v>
      </c>
      <c r="M900" s="256" t="s">
        <v>860</v>
      </c>
      <c r="N900" s="58"/>
      <c r="O900" s="58"/>
      <c r="P900" s="58"/>
      <c r="Q900" s="58"/>
      <c r="R900" s="58"/>
      <c r="S900" s="58"/>
      <c r="T900" s="58"/>
      <c r="U900" s="58"/>
      <c r="V900" s="58"/>
      <c r="W900" s="58"/>
      <c r="X900" s="58"/>
      <c r="Y900" s="58"/>
      <c r="Z900" s="58"/>
    </row>
    <row r="901" spans="1:26" ht="15.75" customHeight="1" x14ac:dyDescent="0.2">
      <c r="A901" s="23"/>
      <c r="B901" s="23"/>
      <c r="C901" s="23"/>
      <c r="D901" s="58"/>
      <c r="E901" s="66"/>
      <c r="F901" s="250"/>
      <c r="G901" s="250"/>
      <c r="H901" s="232">
        <f>SUM('Film Exhibition'!$K901:$M901)</f>
        <v>0</v>
      </c>
      <c r="I901" s="233">
        <f t="shared" si="9"/>
        <v>0</v>
      </c>
      <c r="J901" s="84"/>
      <c r="K901" s="255" t="s">
        <v>860</v>
      </c>
      <c r="L901" s="256" t="s">
        <v>860</v>
      </c>
      <c r="M901" s="256" t="s">
        <v>860</v>
      </c>
      <c r="N901" s="58"/>
      <c r="O901" s="58"/>
      <c r="P901" s="58"/>
      <c r="Q901" s="58"/>
      <c r="R901" s="58"/>
      <c r="S901" s="58"/>
      <c r="T901" s="58"/>
      <c r="U901" s="58"/>
      <c r="V901" s="58"/>
      <c r="W901" s="58"/>
      <c r="X901" s="58"/>
      <c r="Y901" s="58"/>
      <c r="Z901" s="58"/>
    </row>
    <row r="902" spans="1:26" ht="15.75" customHeight="1" x14ac:dyDescent="0.2">
      <c r="A902" s="23"/>
      <c r="B902" s="23"/>
      <c r="C902" s="23"/>
      <c r="D902" s="58"/>
      <c r="E902" s="66"/>
      <c r="F902" s="250"/>
      <c r="G902" s="250"/>
      <c r="H902" s="232">
        <f>SUM('Film Exhibition'!$K902:$M902)</f>
        <v>0</v>
      </c>
      <c r="I902" s="233">
        <f t="shared" si="9"/>
        <v>0</v>
      </c>
      <c r="J902" s="84"/>
      <c r="K902" s="255" t="s">
        <v>860</v>
      </c>
      <c r="L902" s="256" t="s">
        <v>860</v>
      </c>
      <c r="M902" s="256" t="s">
        <v>860</v>
      </c>
      <c r="N902" s="58"/>
      <c r="O902" s="58"/>
      <c r="P902" s="58"/>
      <c r="Q902" s="58"/>
      <c r="R902" s="58"/>
      <c r="S902" s="58"/>
      <c r="T902" s="58"/>
      <c r="U902" s="58"/>
      <c r="V902" s="58"/>
      <c r="W902" s="58"/>
      <c r="X902" s="58"/>
      <c r="Y902" s="58"/>
      <c r="Z902" s="58"/>
    </row>
    <row r="903" spans="1:26" ht="15.75" customHeight="1" x14ac:dyDescent="0.2">
      <c r="A903" s="23"/>
      <c r="B903" s="23"/>
      <c r="C903" s="23"/>
      <c r="D903" s="58"/>
      <c r="E903" s="66"/>
      <c r="F903" s="250"/>
      <c r="G903" s="250"/>
      <c r="H903" s="232">
        <f>SUM('Film Exhibition'!$K903:$M903)</f>
        <v>0</v>
      </c>
      <c r="I903" s="233">
        <f t="shared" si="9"/>
        <v>0</v>
      </c>
      <c r="J903" s="84"/>
      <c r="K903" s="255" t="s">
        <v>860</v>
      </c>
      <c r="L903" s="256" t="s">
        <v>860</v>
      </c>
      <c r="M903" s="256" t="s">
        <v>860</v>
      </c>
      <c r="N903" s="58"/>
      <c r="O903" s="58"/>
      <c r="P903" s="58"/>
      <c r="Q903" s="58"/>
      <c r="R903" s="58"/>
      <c r="S903" s="58"/>
      <c r="T903" s="58"/>
      <c r="U903" s="58"/>
      <c r="V903" s="58"/>
      <c r="W903" s="58"/>
      <c r="X903" s="58"/>
      <c r="Y903" s="58"/>
      <c r="Z903" s="58"/>
    </row>
    <row r="904" spans="1:26" ht="15.75" customHeight="1" x14ac:dyDescent="0.2">
      <c r="A904" s="23"/>
      <c r="B904" s="23"/>
      <c r="C904" s="23"/>
      <c r="D904" s="58"/>
      <c r="E904" s="66"/>
      <c r="F904" s="250"/>
      <c r="G904" s="250"/>
      <c r="H904" s="232">
        <f>SUM('Film Exhibition'!$K904:$M904)</f>
        <v>0</v>
      </c>
      <c r="I904" s="233">
        <f t="shared" si="9"/>
        <v>0</v>
      </c>
      <c r="J904" s="84"/>
      <c r="K904" s="255" t="s">
        <v>860</v>
      </c>
      <c r="L904" s="256" t="s">
        <v>860</v>
      </c>
      <c r="M904" s="256" t="s">
        <v>860</v>
      </c>
      <c r="N904" s="58"/>
      <c r="O904" s="58"/>
      <c r="P904" s="58"/>
      <c r="Q904" s="58"/>
      <c r="R904" s="58"/>
      <c r="S904" s="58"/>
      <c r="T904" s="58"/>
      <c r="U904" s="58"/>
      <c r="V904" s="58"/>
      <c r="W904" s="58"/>
      <c r="X904" s="58"/>
      <c r="Y904" s="58"/>
      <c r="Z904" s="58"/>
    </row>
    <row r="905" spans="1:26" ht="15.75" customHeight="1" x14ac:dyDescent="0.2">
      <c r="A905" s="23"/>
      <c r="B905" s="23"/>
      <c r="C905" s="23"/>
      <c r="D905" s="58"/>
      <c r="E905" s="66"/>
      <c r="F905" s="250"/>
      <c r="G905" s="250"/>
      <c r="H905" s="232">
        <f>SUM('Film Exhibition'!$K905:$M905)</f>
        <v>0</v>
      </c>
      <c r="I905" s="233">
        <f t="shared" si="9"/>
        <v>0</v>
      </c>
      <c r="J905" s="84"/>
      <c r="K905" s="255" t="s">
        <v>860</v>
      </c>
      <c r="L905" s="256" t="s">
        <v>860</v>
      </c>
      <c r="M905" s="256" t="s">
        <v>860</v>
      </c>
      <c r="N905" s="58"/>
      <c r="O905" s="58"/>
      <c r="P905" s="58"/>
      <c r="Q905" s="58"/>
      <c r="R905" s="58"/>
      <c r="S905" s="58"/>
      <c r="T905" s="58"/>
      <c r="U905" s="58"/>
      <c r="V905" s="58"/>
      <c r="W905" s="58"/>
      <c r="X905" s="58"/>
      <c r="Y905" s="58"/>
      <c r="Z905" s="58"/>
    </row>
    <row r="906" spans="1:26" ht="15.75" customHeight="1" x14ac:dyDescent="0.2">
      <c r="A906" s="23"/>
      <c r="B906" s="23"/>
      <c r="C906" s="23"/>
      <c r="D906" s="58"/>
      <c r="E906" s="66"/>
      <c r="F906" s="250"/>
      <c r="G906" s="250"/>
      <c r="H906" s="232">
        <f>SUM('Film Exhibition'!$K906:$M906)</f>
        <v>0</v>
      </c>
      <c r="I906" s="233">
        <f t="shared" si="9"/>
        <v>0</v>
      </c>
      <c r="J906" s="84"/>
      <c r="K906" s="255" t="s">
        <v>860</v>
      </c>
      <c r="L906" s="256" t="s">
        <v>860</v>
      </c>
      <c r="M906" s="256" t="s">
        <v>860</v>
      </c>
      <c r="N906" s="58"/>
      <c r="O906" s="58"/>
      <c r="P906" s="58"/>
      <c r="Q906" s="58"/>
      <c r="R906" s="58"/>
      <c r="S906" s="58"/>
      <c r="T906" s="58"/>
      <c r="U906" s="58"/>
      <c r="V906" s="58"/>
      <c r="W906" s="58"/>
      <c r="X906" s="58"/>
      <c r="Y906" s="58"/>
      <c r="Z906" s="58"/>
    </row>
    <row r="907" spans="1:26" ht="15.75" customHeight="1" x14ac:dyDescent="0.2">
      <c r="A907" s="23"/>
      <c r="B907" s="23"/>
      <c r="C907" s="23"/>
      <c r="D907" s="58"/>
      <c r="E907" s="66"/>
      <c r="F907" s="250"/>
      <c r="G907" s="250"/>
      <c r="H907" s="232">
        <f>SUM('Film Exhibition'!$K907:$M907)</f>
        <v>0</v>
      </c>
      <c r="I907" s="233">
        <f t="shared" si="9"/>
        <v>0</v>
      </c>
      <c r="J907" s="84"/>
      <c r="K907" s="255" t="s">
        <v>860</v>
      </c>
      <c r="L907" s="256" t="s">
        <v>860</v>
      </c>
      <c r="M907" s="256" t="s">
        <v>860</v>
      </c>
      <c r="N907" s="58"/>
      <c r="O907" s="58"/>
      <c r="P907" s="58"/>
      <c r="Q907" s="58"/>
      <c r="R907" s="58"/>
      <c r="S907" s="58"/>
      <c r="T907" s="58"/>
      <c r="U907" s="58"/>
      <c r="V907" s="58"/>
      <c r="W907" s="58"/>
      <c r="X907" s="58"/>
      <c r="Y907" s="58"/>
      <c r="Z907" s="58"/>
    </row>
    <row r="908" spans="1:26" ht="15.75" customHeight="1" x14ac:dyDescent="0.2">
      <c r="A908" s="23"/>
      <c r="B908" s="23"/>
      <c r="C908" s="23"/>
      <c r="D908" s="58"/>
      <c r="E908" s="66"/>
      <c r="F908" s="250"/>
      <c r="G908" s="250"/>
      <c r="H908" s="232">
        <f>SUM('Film Exhibition'!$K908:$M908)</f>
        <v>0</v>
      </c>
      <c r="I908" s="233">
        <f t="shared" si="9"/>
        <v>0</v>
      </c>
      <c r="J908" s="84"/>
      <c r="K908" s="255" t="s">
        <v>860</v>
      </c>
      <c r="L908" s="256" t="s">
        <v>860</v>
      </c>
      <c r="M908" s="256" t="s">
        <v>860</v>
      </c>
      <c r="N908" s="58"/>
      <c r="O908" s="58"/>
      <c r="P908" s="58"/>
      <c r="Q908" s="58"/>
      <c r="R908" s="58"/>
      <c r="S908" s="58"/>
      <c r="T908" s="58"/>
      <c r="U908" s="58"/>
      <c r="V908" s="58"/>
      <c r="W908" s="58"/>
      <c r="X908" s="58"/>
      <c r="Y908" s="58"/>
      <c r="Z908" s="58"/>
    </row>
    <row r="909" spans="1:26" ht="15.75" customHeight="1" x14ac:dyDescent="0.2">
      <c r="A909" s="23"/>
      <c r="B909" s="23"/>
      <c r="C909" s="23"/>
      <c r="D909" s="58"/>
      <c r="E909" s="66"/>
      <c r="F909" s="250"/>
      <c r="G909" s="250"/>
      <c r="H909" s="232">
        <f>SUM('Film Exhibition'!$K909:$M909)</f>
        <v>0</v>
      </c>
      <c r="I909" s="233">
        <f t="shared" si="9"/>
        <v>0</v>
      </c>
      <c r="J909" s="84"/>
      <c r="K909" s="255" t="s">
        <v>860</v>
      </c>
      <c r="L909" s="256" t="s">
        <v>860</v>
      </c>
      <c r="M909" s="256" t="s">
        <v>860</v>
      </c>
      <c r="N909" s="58"/>
      <c r="O909" s="58"/>
      <c r="P909" s="58"/>
      <c r="Q909" s="58"/>
      <c r="R909" s="58"/>
      <c r="S909" s="58"/>
      <c r="T909" s="58"/>
      <c r="U909" s="58"/>
      <c r="V909" s="58"/>
      <c r="W909" s="58"/>
      <c r="X909" s="58"/>
      <c r="Y909" s="58"/>
      <c r="Z909" s="58"/>
    </row>
    <row r="910" spans="1:26" ht="15.75" customHeight="1" x14ac:dyDescent="0.2">
      <c r="A910" s="23"/>
      <c r="B910" s="23"/>
      <c r="C910" s="23"/>
      <c r="D910" s="58"/>
      <c r="E910" s="66"/>
      <c r="F910" s="250"/>
      <c r="G910" s="250"/>
      <c r="H910" s="232">
        <f>SUM('Film Exhibition'!$K910:$M910)</f>
        <v>0</v>
      </c>
      <c r="I910" s="233">
        <f t="shared" si="9"/>
        <v>0</v>
      </c>
      <c r="J910" s="84"/>
      <c r="K910" s="255" t="s">
        <v>860</v>
      </c>
      <c r="L910" s="256" t="s">
        <v>860</v>
      </c>
      <c r="M910" s="256" t="s">
        <v>860</v>
      </c>
      <c r="N910" s="58"/>
      <c r="O910" s="58"/>
      <c r="P910" s="58"/>
      <c r="Q910" s="58"/>
      <c r="R910" s="58"/>
      <c r="S910" s="58"/>
      <c r="T910" s="58"/>
      <c r="U910" s="58"/>
      <c r="V910" s="58"/>
      <c r="W910" s="58"/>
      <c r="X910" s="58"/>
      <c r="Y910" s="58"/>
      <c r="Z910" s="58"/>
    </row>
    <row r="911" spans="1:26" ht="15.75" customHeight="1" x14ac:dyDescent="0.2">
      <c r="A911" s="23"/>
      <c r="B911" s="23"/>
      <c r="C911" s="23"/>
      <c r="D911" s="58"/>
      <c r="E911" s="66"/>
      <c r="F911" s="250"/>
      <c r="G911" s="250"/>
      <c r="H911" s="232">
        <f>SUM('Film Exhibition'!$K911:$M911)</f>
        <v>0</v>
      </c>
      <c r="I911" s="233">
        <f t="shared" si="9"/>
        <v>0</v>
      </c>
      <c r="J911" s="84"/>
      <c r="K911" s="255" t="s">
        <v>860</v>
      </c>
      <c r="L911" s="256" t="s">
        <v>860</v>
      </c>
      <c r="M911" s="256" t="s">
        <v>860</v>
      </c>
      <c r="N911" s="58"/>
      <c r="O911" s="58"/>
      <c r="P911" s="58"/>
      <c r="Q911" s="58"/>
      <c r="R911" s="58"/>
      <c r="S911" s="58"/>
      <c r="T911" s="58"/>
      <c r="U911" s="58"/>
      <c r="V911" s="58"/>
      <c r="W911" s="58"/>
      <c r="X911" s="58"/>
      <c r="Y911" s="58"/>
      <c r="Z911" s="58"/>
    </row>
    <row r="912" spans="1:26" ht="15.75" customHeight="1" x14ac:dyDescent="0.2">
      <c r="A912" s="23"/>
      <c r="B912" s="23"/>
      <c r="C912" s="23"/>
      <c r="D912" s="58"/>
      <c r="E912" s="66"/>
      <c r="F912" s="250"/>
      <c r="G912" s="250"/>
      <c r="H912" s="232">
        <f>SUM('Film Exhibition'!$K912:$M912)</f>
        <v>0</v>
      </c>
      <c r="I912" s="233">
        <f t="shared" si="9"/>
        <v>0</v>
      </c>
      <c r="J912" s="84"/>
      <c r="K912" s="255" t="s">
        <v>860</v>
      </c>
      <c r="L912" s="256" t="s">
        <v>860</v>
      </c>
      <c r="M912" s="256" t="s">
        <v>860</v>
      </c>
      <c r="N912" s="58"/>
      <c r="O912" s="58"/>
      <c r="P912" s="58"/>
      <c r="Q912" s="58"/>
      <c r="R912" s="58"/>
      <c r="S912" s="58"/>
      <c r="T912" s="58"/>
      <c r="U912" s="58"/>
      <c r="V912" s="58"/>
      <c r="W912" s="58"/>
      <c r="X912" s="58"/>
      <c r="Y912" s="58"/>
      <c r="Z912" s="58"/>
    </row>
    <row r="913" spans="1:26" ht="15.75" customHeight="1" x14ac:dyDescent="0.2">
      <c r="A913" s="23"/>
      <c r="B913" s="23"/>
      <c r="C913" s="23"/>
      <c r="D913" s="58"/>
      <c r="E913" s="66"/>
      <c r="F913" s="250"/>
      <c r="G913" s="250"/>
      <c r="H913" s="232">
        <f>SUM('Film Exhibition'!$K913:$M913)</f>
        <v>0</v>
      </c>
      <c r="I913" s="233">
        <f t="shared" si="9"/>
        <v>0</v>
      </c>
      <c r="J913" s="84"/>
      <c r="K913" s="255" t="s">
        <v>860</v>
      </c>
      <c r="L913" s="256" t="s">
        <v>860</v>
      </c>
      <c r="M913" s="256" t="s">
        <v>860</v>
      </c>
      <c r="N913" s="58"/>
      <c r="O913" s="58"/>
      <c r="P913" s="58"/>
      <c r="Q913" s="58"/>
      <c r="R913" s="58"/>
      <c r="S913" s="58"/>
      <c r="T913" s="58"/>
      <c r="U913" s="58"/>
      <c r="V913" s="58"/>
      <c r="W913" s="58"/>
      <c r="X913" s="58"/>
      <c r="Y913" s="58"/>
      <c r="Z913" s="58"/>
    </row>
    <row r="914" spans="1:26" ht="15.75" customHeight="1" x14ac:dyDescent="0.2">
      <c r="A914" s="23"/>
      <c r="B914" s="23"/>
      <c r="C914" s="23"/>
      <c r="D914" s="58"/>
      <c r="E914" s="66"/>
      <c r="F914" s="250"/>
      <c r="G914" s="250"/>
      <c r="H914" s="232">
        <f>SUM('Film Exhibition'!$K914:$M914)</f>
        <v>0</v>
      </c>
      <c r="I914" s="233">
        <f t="shared" si="9"/>
        <v>0</v>
      </c>
      <c r="J914" s="84"/>
      <c r="K914" s="255" t="s">
        <v>860</v>
      </c>
      <c r="L914" s="256" t="s">
        <v>860</v>
      </c>
      <c r="M914" s="256" t="s">
        <v>860</v>
      </c>
      <c r="N914" s="58"/>
      <c r="O914" s="58"/>
      <c r="P914" s="58"/>
      <c r="Q914" s="58"/>
      <c r="R914" s="58"/>
      <c r="S914" s="58"/>
      <c r="T914" s="58"/>
      <c r="U914" s="58"/>
      <c r="V914" s="58"/>
      <c r="W914" s="58"/>
      <c r="X914" s="58"/>
      <c r="Y914" s="58"/>
      <c r="Z914" s="58"/>
    </row>
    <row r="915" spans="1:26" ht="15.75" customHeight="1" x14ac:dyDescent="0.2">
      <c r="A915" s="23"/>
      <c r="B915" s="23"/>
      <c r="C915" s="23"/>
      <c r="D915" s="58"/>
      <c r="E915" s="66"/>
      <c r="F915" s="250"/>
      <c r="G915" s="250"/>
      <c r="H915" s="232">
        <f>SUM('Film Exhibition'!$K915:$M915)</f>
        <v>0</v>
      </c>
      <c r="I915" s="233">
        <f t="shared" si="9"/>
        <v>0</v>
      </c>
      <c r="J915" s="84"/>
      <c r="K915" s="255" t="s">
        <v>860</v>
      </c>
      <c r="L915" s="256" t="s">
        <v>860</v>
      </c>
      <c r="M915" s="256" t="s">
        <v>860</v>
      </c>
      <c r="N915" s="58"/>
      <c r="O915" s="58"/>
      <c r="P915" s="58"/>
      <c r="Q915" s="58"/>
      <c r="R915" s="58"/>
      <c r="S915" s="58"/>
      <c r="T915" s="58"/>
      <c r="U915" s="58"/>
      <c r="V915" s="58"/>
      <c r="W915" s="58"/>
      <c r="X915" s="58"/>
      <c r="Y915" s="58"/>
      <c r="Z915" s="58"/>
    </row>
    <row r="916" spans="1:26" ht="15.75" customHeight="1" x14ac:dyDescent="0.2">
      <c r="A916" s="23"/>
      <c r="B916" s="23"/>
      <c r="C916" s="23"/>
      <c r="D916" s="58"/>
      <c r="E916" s="66"/>
      <c r="F916" s="250"/>
      <c r="G916" s="250"/>
      <c r="H916" s="232">
        <f>SUM('Film Exhibition'!$K916:$M916)</f>
        <v>0</v>
      </c>
      <c r="I916" s="233">
        <f t="shared" si="9"/>
        <v>0</v>
      </c>
      <c r="J916" s="84"/>
      <c r="K916" s="255" t="s">
        <v>860</v>
      </c>
      <c r="L916" s="256" t="s">
        <v>860</v>
      </c>
      <c r="M916" s="256" t="s">
        <v>860</v>
      </c>
      <c r="N916" s="58"/>
      <c r="O916" s="58"/>
      <c r="P916" s="58"/>
      <c r="Q916" s="58"/>
      <c r="R916" s="58"/>
      <c r="S916" s="58"/>
      <c r="T916" s="58"/>
      <c r="U916" s="58"/>
      <c r="V916" s="58"/>
      <c r="W916" s="58"/>
      <c r="X916" s="58"/>
      <c r="Y916" s="58"/>
      <c r="Z916" s="58"/>
    </row>
    <row r="917" spans="1:26" ht="15.75" customHeight="1" x14ac:dyDescent="0.2">
      <c r="A917" s="23"/>
      <c r="B917" s="23"/>
      <c r="C917" s="23"/>
      <c r="D917" s="58"/>
      <c r="E917" s="66"/>
      <c r="F917" s="250"/>
      <c r="G917" s="250"/>
      <c r="H917" s="232">
        <f>SUM('Film Exhibition'!$K917:$M917)</f>
        <v>0</v>
      </c>
      <c r="I917" s="233">
        <f t="shared" si="9"/>
        <v>0</v>
      </c>
      <c r="J917" s="84"/>
      <c r="K917" s="255" t="s">
        <v>860</v>
      </c>
      <c r="L917" s="256" t="s">
        <v>860</v>
      </c>
      <c r="M917" s="256" t="s">
        <v>860</v>
      </c>
      <c r="N917" s="58"/>
      <c r="O917" s="58"/>
      <c r="P917" s="58"/>
      <c r="Q917" s="58"/>
      <c r="R917" s="58"/>
      <c r="S917" s="58"/>
      <c r="T917" s="58"/>
      <c r="U917" s="58"/>
      <c r="V917" s="58"/>
      <c r="W917" s="58"/>
      <c r="X917" s="58"/>
      <c r="Y917" s="58"/>
      <c r="Z917" s="58"/>
    </row>
    <row r="918" spans="1:26" ht="15.75" customHeight="1" x14ac:dyDescent="0.2">
      <c r="A918" s="23"/>
      <c r="B918" s="23"/>
      <c r="C918" s="23"/>
      <c r="D918" s="58"/>
      <c r="E918" s="66"/>
      <c r="F918" s="250"/>
      <c r="G918" s="250"/>
      <c r="H918" s="232">
        <f>SUM('Film Exhibition'!$K918:$M918)</f>
        <v>0</v>
      </c>
      <c r="I918" s="233">
        <f t="shared" si="9"/>
        <v>0</v>
      </c>
      <c r="J918" s="84"/>
      <c r="K918" s="255" t="s">
        <v>860</v>
      </c>
      <c r="L918" s="256" t="s">
        <v>860</v>
      </c>
      <c r="M918" s="256" t="s">
        <v>860</v>
      </c>
      <c r="N918" s="58"/>
      <c r="O918" s="58"/>
      <c r="P918" s="58"/>
      <c r="Q918" s="58"/>
      <c r="R918" s="58"/>
      <c r="S918" s="58"/>
      <c r="T918" s="58"/>
      <c r="U918" s="58"/>
      <c r="V918" s="58"/>
      <c r="W918" s="58"/>
      <c r="X918" s="58"/>
      <c r="Y918" s="58"/>
      <c r="Z918" s="58"/>
    </row>
    <row r="919" spans="1:26" ht="15.75" customHeight="1" x14ac:dyDescent="0.2">
      <c r="A919" s="23"/>
      <c r="B919" s="23"/>
      <c r="C919" s="23"/>
      <c r="D919" s="58"/>
      <c r="E919" s="66"/>
      <c r="F919" s="250"/>
      <c r="G919" s="250"/>
      <c r="H919" s="232">
        <f>SUM('Film Exhibition'!$K919:$M919)</f>
        <v>0</v>
      </c>
      <c r="I919" s="233">
        <f t="shared" si="9"/>
        <v>0</v>
      </c>
      <c r="J919" s="84"/>
      <c r="K919" s="255" t="s">
        <v>860</v>
      </c>
      <c r="L919" s="256" t="s">
        <v>860</v>
      </c>
      <c r="M919" s="256" t="s">
        <v>860</v>
      </c>
      <c r="N919" s="58"/>
      <c r="O919" s="58"/>
      <c r="P919" s="58"/>
      <c r="Q919" s="58"/>
      <c r="R919" s="58"/>
      <c r="S919" s="58"/>
      <c r="T919" s="58"/>
      <c r="U919" s="58"/>
      <c r="V919" s="58"/>
      <c r="W919" s="58"/>
      <c r="X919" s="58"/>
      <c r="Y919" s="58"/>
      <c r="Z919" s="58"/>
    </row>
    <row r="920" spans="1:26" ht="15.75" customHeight="1" x14ac:dyDescent="0.2">
      <c r="A920" s="23"/>
      <c r="B920" s="23"/>
      <c r="C920" s="23"/>
      <c r="D920" s="58"/>
      <c r="E920" s="66"/>
      <c r="F920" s="250"/>
      <c r="G920" s="250"/>
      <c r="H920" s="232">
        <f>SUM('Film Exhibition'!$K920:$M920)</f>
        <v>0</v>
      </c>
      <c r="I920" s="233">
        <f t="shared" si="9"/>
        <v>0</v>
      </c>
      <c r="J920" s="84"/>
      <c r="K920" s="255" t="s">
        <v>860</v>
      </c>
      <c r="L920" s="256" t="s">
        <v>860</v>
      </c>
      <c r="M920" s="256" t="s">
        <v>860</v>
      </c>
      <c r="N920" s="58"/>
      <c r="O920" s="58"/>
      <c r="P920" s="58"/>
      <c r="Q920" s="58"/>
      <c r="R920" s="58"/>
      <c r="S920" s="58"/>
      <c r="T920" s="58"/>
      <c r="U920" s="58"/>
      <c r="V920" s="58"/>
      <c r="W920" s="58"/>
      <c r="X920" s="58"/>
      <c r="Y920" s="58"/>
      <c r="Z920" s="58"/>
    </row>
    <row r="921" spans="1:26" ht="15.75" customHeight="1" x14ac:dyDescent="0.2">
      <c r="A921" s="23"/>
      <c r="B921" s="23"/>
      <c r="C921" s="23"/>
      <c r="D921" s="58"/>
      <c r="E921" s="66"/>
      <c r="F921" s="250"/>
      <c r="G921" s="250"/>
      <c r="H921" s="232">
        <f>SUM('Film Exhibition'!$K921:$M921)</f>
        <v>0</v>
      </c>
      <c r="I921" s="233">
        <f t="shared" si="9"/>
        <v>0</v>
      </c>
      <c r="J921" s="84"/>
      <c r="K921" s="255" t="s">
        <v>860</v>
      </c>
      <c r="L921" s="256" t="s">
        <v>860</v>
      </c>
      <c r="M921" s="256" t="s">
        <v>860</v>
      </c>
      <c r="N921" s="58"/>
      <c r="O921" s="58"/>
      <c r="P921" s="58"/>
      <c r="Q921" s="58"/>
      <c r="R921" s="58"/>
      <c r="S921" s="58"/>
      <c r="T921" s="58"/>
      <c r="U921" s="58"/>
      <c r="V921" s="58"/>
      <c r="W921" s="58"/>
      <c r="X921" s="58"/>
      <c r="Y921" s="58"/>
      <c r="Z921" s="58"/>
    </row>
    <row r="922" spans="1:26" ht="15.75" customHeight="1" x14ac:dyDescent="0.2">
      <c r="A922" s="23"/>
      <c r="B922" s="23"/>
      <c r="C922" s="23"/>
      <c r="D922" s="58"/>
      <c r="E922" s="66"/>
      <c r="F922" s="250"/>
      <c r="G922" s="250"/>
      <c r="H922" s="232">
        <f>SUM('Film Exhibition'!$K922:$M922)</f>
        <v>0</v>
      </c>
      <c r="I922" s="233">
        <f t="shared" si="9"/>
        <v>0</v>
      </c>
      <c r="J922" s="84"/>
      <c r="K922" s="255" t="s">
        <v>860</v>
      </c>
      <c r="L922" s="256" t="s">
        <v>860</v>
      </c>
      <c r="M922" s="256" t="s">
        <v>860</v>
      </c>
      <c r="N922" s="58"/>
      <c r="O922" s="58"/>
      <c r="P922" s="58"/>
      <c r="Q922" s="58"/>
      <c r="R922" s="58"/>
      <c r="S922" s="58"/>
      <c r="T922" s="58"/>
      <c r="U922" s="58"/>
      <c r="V922" s="58"/>
      <c r="W922" s="58"/>
      <c r="X922" s="58"/>
      <c r="Y922" s="58"/>
      <c r="Z922" s="58"/>
    </row>
    <row r="923" spans="1:26" ht="15.75" customHeight="1" x14ac:dyDescent="0.2">
      <c r="A923" s="23"/>
      <c r="B923" s="23"/>
      <c r="C923" s="23"/>
      <c r="D923" s="58"/>
      <c r="E923" s="66"/>
      <c r="F923" s="250"/>
      <c r="G923" s="250"/>
      <c r="H923" s="232">
        <f>SUM('Film Exhibition'!$K923:$M923)</f>
        <v>0</v>
      </c>
      <c r="I923" s="233">
        <f t="shared" si="9"/>
        <v>0</v>
      </c>
      <c r="J923" s="84"/>
      <c r="K923" s="255" t="s">
        <v>860</v>
      </c>
      <c r="L923" s="256" t="s">
        <v>860</v>
      </c>
      <c r="M923" s="256" t="s">
        <v>860</v>
      </c>
      <c r="N923" s="58"/>
      <c r="O923" s="58"/>
      <c r="P923" s="58"/>
      <c r="Q923" s="58"/>
      <c r="R923" s="58"/>
      <c r="S923" s="58"/>
      <c r="T923" s="58"/>
      <c r="U923" s="58"/>
      <c r="V923" s="58"/>
      <c r="W923" s="58"/>
      <c r="X923" s="58"/>
      <c r="Y923" s="58"/>
      <c r="Z923" s="58"/>
    </row>
    <row r="924" spans="1:26" ht="15.75" customHeight="1" x14ac:dyDescent="0.2">
      <c r="A924" s="23"/>
      <c r="B924" s="23"/>
      <c r="C924" s="23"/>
      <c r="D924" s="58"/>
      <c r="E924" s="66"/>
      <c r="F924" s="250"/>
      <c r="G924" s="250"/>
      <c r="H924" s="232">
        <f>SUM('Film Exhibition'!$K924:$M924)</f>
        <v>0</v>
      </c>
      <c r="I924" s="233">
        <f t="shared" si="9"/>
        <v>0</v>
      </c>
      <c r="J924" s="84"/>
      <c r="K924" s="255" t="s">
        <v>860</v>
      </c>
      <c r="L924" s="256" t="s">
        <v>860</v>
      </c>
      <c r="M924" s="256" t="s">
        <v>860</v>
      </c>
      <c r="N924" s="58"/>
      <c r="O924" s="58"/>
      <c r="P924" s="58"/>
      <c r="Q924" s="58"/>
      <c r="R924" s="58"/>
      <c r="S924" s="58"/>
      <c r="T924" s="58"/>
      <c r="U924" s="58"/>
      <c r="V924" s="58"/>
      <c r="W924" s="58"/>
      <c r="X924" s="58"/>
      <c r="Y924" s="58"/>
      <c r="Z924" s="58"/>
    </row>
    <row r="925" spans="1:26" ht="15.75" customHeight="1" x14ac:dyDescent="0.2">
      <c r="A925" s="23"/>
      <c r="B925" s="23"/>
      <c r="C925" s="23"/>
      <c r="D925" s="58"/>
      <c r="E925" s="66"/>
      <c r="F925" s="250"/>
      <c r="G925" s="250"/>
      <c r="H925" s="232">
        <f>SUM('Film Exhibition'!$K925:$M925)</f>
        <v>0</v>
      </c>
      <c r="I925" s="233">
        <f t="shared" si="9"/>
        <v>0</v>
      </c>
      <c r="J925" s="84"/>
      <c r="K925" s="255" t="s">
        <v>860</v>
      </c>
      <c r="L925" s="256" t="s">
        <v>860</v>
      </c>
      <c r="M925" s="256" t="s">
        <v>860</v>
      </c>
      <c r="N925" s="58"/>
      <c r="O925" s="58"/>
      <c r="P925" s="58"/>
      <c r="Q925" s="58"/>
      <c r="R925" s="58"/>
      <c r="S925" s="58"/>
      <c r="T925" s="58"/>
      <c r="U925" s="58"/>
      <c r="V925" s="58"/>
      <c r="W925" s="58"/>
      <c r="X925" s="58"/>
      <c r="Y925" s="58"/>
      <c r="Z925" s="58"/>
    </row>
    <row r="926" spans="1:26" ht="15.75" customHeight="1" x14ac:dyDescent="0.2">
      <c r="A926" s="23"/>
      <c r="B926" s="23"/>
      <c r="C926" s="23"/>
      <c r="D926" s="58"/>
      <c r="E926" s="66"/>
      <c r="F926" s="250"/>
      <c r="G926" s="250"/>
      <c r="H926" s="232">
        <f>SUM('Film Exhibition'!$K926:$M926)</f>
        <v>0</v>
      </c>
      <c r="I926" s="233">
        <f t="shared" si="9"/>
        <v>0</v>
      </c>
      <c r="J926" s="84"/>
      <c r="K926" s="255" t="s">
        <v>860</v>
      </c>
      <c r="L926" s="256" t="s">
        <v>860</v>
      </c>
      <c r="M926" s="256" t="s">
        <v>860</v>
      </c>
      <c r="N926" s="58"/>
      <c r="O926" s="58"/>
      <c r="P926" s="58"/>
      <c r="Q926" s="58"/>
      <c r="R926" s="58"/>
      <c r="S926" s="58"/>
      <c r="T926" s="58"/>
      <c r="U926" s="58"/>
      <c r="V926" s="58"/>
      <c r="W926" s="58"/>
      <c r="X926" s="58"/>
      <c r="Y926" s="58"/>
      <c r="Z926" s="58"/>
    </row>
    <row r="927" spans="1:26" ht="15.75" customHeight="1" x14ac:dyDescent="0.2">
      <c r="A927" s="23"/>
      <c r="B927" s="23"/>
      <c r="C927" s="23"/>
      <c r="D927" s="58"/>
      <c r="E927" s="66"/>
      <c r="F927" s="250"/>
      <c r="G927" s="250"/>
      <c r="H927" s="232">
        <f>SUM('Film Exhibition'!$K927:$M927)</f>
        <v>0</v>
      </c>
      <c r="I927" s="233">
        <f t="shared" si="9"/>
        <v>0</v>
      </c>
      <c r="J927" s="84"/>
      <c r="K927" s="255" t="s">
        <v>860</v>
      </c>
      <c r="L927" s="256" t="s">
        <v>860</v>
      </c>
      <c r="M927" s="256" t="s">
        <v>860</v>
      </c>
      <c r="N927" s="58"/>
      <c r="O927" s="58"/>
      <c r="P927" s="58"/>
      <c r="Q927" s="58"/>
      <c r="R927" s="58"/>
      <c r="S927" s="58"/>
      <c r="T927" s="58"/>
      <c r="U927" s="58"/>
      <c r="V927" s="58"/>
      <c r="W927" s="58"/>
      <c r="X927" s="58"/>
      <c r="Y927" s="58"/>
      <c r="Z927" s="58"/>
    </row>
    <row r="928" spans="1:26" ht="15.75" customHeight="1" x14ac:dyDescent="0.2">
      <c r="A928" s="23"/>
      <c r="B928" s="23"/>
      <c r="C928" s="23"/>
      <c r="D928" s="58"/>
      <c r="E928" s="66"/>
      <c r="F928" s="250"/>
      <c r="G928" s="250"/>
      <c r="H928" s="232">
        <f>SUM('Film Exhibition'!$K928:$M928)</f>
        <v>0</v>
      </c>
      <c r="I928" s="233">
        <f t="shared" si="9"/>
        <v>0</v>
      </c>
      <c r="J928" s="84"/>
      <c r="K928" s="255" t="s">
        <v>860</v>
      </c>
      <c r="L928" s="256" t="s">
        <v>860</v>
      </c>
      <c r="M928" s="256" t="s">
        <v>860</v>
      </c>
      <c r="N928" s="58"/>
      <c r="O928" s="58"/>
      <c r="P928" s="58"/>
      <c r="Q928" s="58"/>
      <c r="R928" s="58"/>
      <c r="S928" s="58"/>
      <c r="T928" s="58"/>
      <c r="U928" s="58"/>
      <c r="V928" s="58"/>
      <c r="W928" s="58"/>
      <c r="X928" s="58"/>
      <c r="Y928" s="58"/>
      <c r="Z928" s="58"/>
    </row>
    <row r="929" spans="1:26" ht="15.75" customHeight="1" x14ac:dyDescent="0.2">
      <c r="A929" s="23"/>
      <c r="B929" s="23"/>
      <c r="C929" s="23"/>
      <c r="D929" s="58"/>
      <c r="E929" s="66"/>
      <c r="F929" s="250"/>
      <c r="G929" s="250"/>
      <c r="H929" s="232">
        <f>SUM('Film Exhibition'!$K929:$M929)</f>
        <v>0</v>
      </c>
      <c r="I929" s="233">
        <f t="shared" si="9"/>
        <v>0</v>
      </c>
      <c r="J929" s="84"/>
      <c r="K929" s="255" t="s">
        <v>860</v>
      </c>
      <c r="L929" s="256" t="s">
        <v>860</v>
      </c>
      <c r="M929" s="256" t="s">
        <v>860</v>
      </c>
      <c r="N929" s="58"/>
      <c r="O929" s="58"/>
      <c r="P929" s="58"/>
      <c r="Q929" s="58"/>
      <c r="R929" s="58"/>
      <c r="S929" s="58"/>
      <c r="T929" s="58"/>
      <c r="U929" s="58"/>
      <c r="V929" s="58"/>
      <c r="W929" s="58"/>
      <c r="X929" s="58"/>
      <c r="Y929" s="58"/>
      <c r="Z929" s="58"/>
    </row>
    <row r="930" spans="1:26" ht="15.75" customHeight="1" x14ac:dyDescent="0.2">
      <c r="A930" s="23"/>
      <c r="B930" s="23"/>
      <c r="C930" s="23"/>
      <c r="D930" s="58"/>
      <c r="E930" s="66"/>
      <c r="F930" s="250"/>
      <c r="G930" s="250"/>
      <c r="H930" s="232">
        <f>SUM('Film Exhibition'!$K930:$M930)</f>
        <v>0</v>
      </c>
      <c r="I930" s="233">
        <f t="shared" si="9"/>
        <v>0</v>
      </c>
      <c r="J930" s="84"/>
      <c r="K930" s="255" t="s">
        <v>860</v>
      </c>
      <c r="L930" s="256" t="s">
        <v>860</v>
      </c>
      <c r="M930" s="256" t="s">
        <v>860</v>
      </c>
      <c r="N930" s="58"/>
      <c r="O930" s="58"/>
      <c r="P930" s="58"/>
      <c r="Q930" s="58"/>
      <c r="R930" s="58"/>
      <c r="S930" s="58"/>
      <c r="T930" s="58"/>
      <c r="U930" s="58"/>
      <c r="V930" s="58"/>
      <c r="W930" s="58"/>
      <c r="X930" s="58"/>
      <c r="Y930" s="58"/>
      <c r="Z930" s="58"/>
    </row>
    <row r="931" spans="1:26" ht="15.75" customHeight="1" x14ac:dyDescent="0.2">
      <c r="A931" s="23"/>
      <c r="B931" s="23"/>
      <c r="C931" s="23"/>
      <c r="D931" s="58"/>
      <c r="E931" s="66"/>
      <c r="F931" s="250"/>
      <c r="G931" s="250"/>
      <c r="H931" s="232">
        <f>SUM('Film Exhibition'!$K931:$M931)</f>
        <v>0</v>
      </c>
      <c r="I931" s="233">
        <f t="shared" si="9"/>
        <v>0</v>
      </c>
      <c r="J931" s="84"/>
      <c r="K931" s="255" t="s">
        <v>860</v>
      </c>
      <c r="L931" s="256" t="s">
        <v>860</v>
      </c>
      <c r="M931" s="256" t="s">
        <v>860</v>
      </c>
      <c r="N931" s="58"/>
      <c r="O931" s="58"/>
      <c r="P931" s="58"/>
      <c r="Q931" s="58"/>
      <c r="R931" s="58"/>
      <c r="S931" s="58"/>
      <c r="T931" s="58"/>
      <c r="U931" s="58"/>
      <c r="V931" s="58"/>
      <c r="W931" s="58"/>
      <c r="X931" s="58"/>
      <c r="Y931" s="58"/>
      <c r="Z931" s="58"/>
    </row>
    <row r="932" spans="1:26" ht="15.75" customHeight="1" x14ac:dyDescent="0.2">
      <c r="A932" s="23"/>
      <c r="B932" s="23"/>
      <c r="C932" s="23"/>
      <c r="D932" s="58"/>
      <c r="E932" s="66"/>
      <c r="F932" s="250"/>
      <c r="G932" s="250"/>
      <c r="H932" s="232">
        <f>SUM('Film Exhibition'!$K932:$M932)</f>
        <v>0</v>
      </c>
      <c r="I932" s="233">
        <f t="shared" si="9"/>
        <v>0</v>
      </c>
      <c r="J932" s="84"/>
      <c r="K932" s="255" t="s">
        <v>860</v>
      </c>
      <c r="L932" s="256" t="s">
        <v>860</v>
      </c>
      <c r="M932" s="256" t="s">
        <v>860</v>
      </c>
      <c r="N932" s="58"/>
      <c r="O932" s="58"/>
      <c r="P932" s="58"/>
      <c r="Q932" s="58"/>
      <c r="R932" s="58"/>
      <c r="S932" s="58"/>
      <c r="T932" s="58"/>
      <c r="U932" s="58"/>
      <c r="V932" s="58"/>
      <c r="W932" s="58"/>
      <c r="X932" s="58"/>
      <c r="Y932" s="58"/>
      <c r="Z932" s="58"/>
    </row>
    <row r="933" spans="1:26" ht="15.75" customHeight="1" x14ac:dyDescent="0.2">
      <c r="A933" s="23"/>
      <c r="B933" s="23"/>
      <c r="C933" s="23"/>
      <c r="D933" s="58"/>
      <c r="E933" s="58"/>
      <c r="F933" s="58"/>
      <c r="G933" s="58"/>
      <c r="H933" s="158"/>
      <c r="I933" s="158"/>
      <c r="J933" s="84"/>
      <c r="K933" s="158"/>
      <c r="L933" s="23"/>
      <c r="M933" s="23"/>
      <c r="N933" s="58"/>
      <c r="O933" s="58"/>
      <c r="P933" s="67"/>
      <c r="Q933" s="58"/>
      <c r="R933" s="58"/>
      <c r="S933" s="58"/>
      <c r="T933" s="58"/>
      <c r="U933" s="58"/>
      <c r="V933" s="58"/>
      <c r="W933" s="58"/>
      <c r="X933" s="58"/>
      <c r="Y933" s="58"/>
      <c r="Z933" s="58"/>
    </row>
    <row r="934" spans="1:26" ht="15.75" customHeight="1" x14ac:dyDescent="0.2">
      <c r="A934" s="23"/>
      <c r="B934" s="23"/>
      <c r="C934" s="23"/>
      <c r="D934" s="58"/>
      <c r="E934" s="58"/>
      <c r="F934" s="58"/>
      <c r="G934" s="58"/>
      <c r="H934" s="158"/>
      <c r="I934" s="158"/>
      <c r="J934" s="84"/>
      <c r="K934" s="158"/>
      <c r="L934" s="23"/>
      <c r="M934" s="23"/>
      <c r="N934" s="58"/>
      <c r="O934" s="58"/>
      <c r="P934" s="67"/>
      <c r="Q934" s="58"/>
      <c r="R934" s="58"/>
      <c r="S934" s="58"/>
      <c r="T934" s="58"/>
      <c r="U934" s="58"/>
      <c r="V934" s="58"/>
      <c r="W934" s="58"/>
      <c r="X934" s="58"/>
      <c r="Y934" s="58"/>
      <c r="Z934" s="58"/>
    </row>
    <row r="935" spans="1:26" ht="15.75" customHeight="1" x14ac:dyDescent="0.2">
      <c r="A935" s="23"/>
      <c r="B935" s="23"/>
      <c r="C935" s="23"/>
      <c r="D935" s="58"/>
      <c r="E935" s="58"/>
      <c r="F935" s="58"/>
      <c r="G935" s="58"/>
      <c r="H935" s="158"/>
      <c r="I935" s="158"/>
      <c r="J935" s="84"/>
      <c r="K935" s="158"/>
      <c r="L935" s="23"/>
      <c r="M935" s="23"/>
      <c r="N935" s="58"/>
      <c r="O935" s="58"/>
      <c r="P935" s="67"/>
      <c r="Q935" s="58"/>
      <c r="R935" s="58"/>
      <c r="S935" s="58"/>
      <c r="T935" s="58"/>
      <c r="U935" s="58"/>
      <c r="V935" s="58"/>
      <c r="W935" s="58"/>
      <c r="X935" s="58"/>
      <c r="Y935" s="58"/>
      <c r="Z935" s="58"/>
    </row>
    <row r="936" spans="1:26" ht="15.75" customHeight="1" x14ac:dyDescent="0.2">
      <c r="A936" s="23"/>
      <c r="B936" s="23"/>
      <c r="C936" s="23"/>
      <c r="D936" s="58"/>
      <c r="E936" s="58"/>
      <c r="F936" s="58"/>
      <c r="G936" s="58"/>
      <c r="H936" s="158"/>
      <c r="I936" s="158"/>
      <c r="J936" s="84"/>
      <c r="K936" s="158"/>
      <c r="L936" s="23"/>
      <c r="M936" s="23"/>
      <c r="N936" s="58"/>
      <c r="O936" s="58"/>
      <c r="P936" s="67"/>
      <c r="Q936" s="58"/>
      <c r="R936" s="58"/>
      <c r="S936" s="58"/>
      <c r="T936" s="58"/>
      <c r="U936" s="58"/>
      <c r="V936" s="58"/>
      <c r="W936" s="58"/>
      <c r="X936" s="58"/>
      <c r="Y936" s="58"/>
      <c r="Z936" s="58"/>
    </row>
    <row r="937" spans="1:26" ht="15.75" customHeight="1" x14ac:dyDescent="0.2">
      <c r="A937" s="23"/>
      <c r="B937" s="23"/>
      <c r="C937" s="23"/>
      <c r="D937" s="58"/>
      <c r="E937" s="58"/>
      <c r="F937" s="58"/>
      <c r="G937" s="58"/>
      <c r="H937" s="158"/>
      <c r="I937" s="158"/>
      <c r="J937" s="84"/>
      <c r="K937" s="158"/>
      <c r="L937" s="23"/>
      <c r="M937" s="23"/>
      <c r="N937" s="58"/>
      <c r="O937" s="58"/>
      <c r="P937" s="67"/>
      <c r="Q937" s="58"/>
      <c r="R937" s="58"/>
      <c r="S937" s="58"/>
      <c r="T937" s="58"/>
      <c r="U937" s="58"/>
      <c r="V937" s="58"/>
      <c r="W937" s="58"/>
      <c r="X937" s="58"/>
      <c r="Y937" s="58"/>
      <c r="Z937" s="58"/>
    </row>
    <row r="938" spans="1:26" ht="15.75" customHeight="1" x14ac:dyDescent="0.2">
      <c r="A938" s="23"/>
      <c r="B938" s="23"/>
      <c r="C938" s="23"/>
      <c r="D938" s="58"/>
      <c r="E938" s="58"/>
      <c r="F938" s="58"/>
      <c r="G938" s="58"/>
      <c r="H938" s="158"/>
      <c r="I938" s="158"/>
      <c r="J938" s="84"/>
      <c r="K938" s="158"/>
      <c r="L938" s="23"/>
      <c r="M938" s="23"/>
      <c r="N938" s="58"/>
      <c r="O938" s="58"/>
      <c r="P938" s="67"/>
      <c r="Q938" s="58"/>
      <c r="R938" s="58"/>
      <c r="S938" s="58"/>
      <c r="T938" s="58"/>
      <c r="U938" s="58"/>
      <c r="V938" s="58"/>
      <c r="W938" s="58"/>
      <c r="X938" s="58"/>
      <c r="Y938" s="58"/>
      <c r="Z938" s="58"/>
    </row>
    <row r="939" spans="1:26" ht="15.75" customHeight="1" x14ac:dyDescent="0.2">
      <c r="A939" s="23"/>
      <c r="B939" s="23"/>
      <c r="C939" s="23"/>
      <c r="D939" s="58"/>
      <c r="E939" s="58"/>
      <c r="F939" s="58"/>
      <c r="G939" s="58"/>
      <c r="H939" s="158"/>
      <c r="I939" s="158"/>
      <c r="J939" s="84"/>
      <c r="K939" s="158"/>
      <c r="L939" s="23"/>
      <c r="M939" s="23"/>
      <c r="N939" s="58"/>
      <c r="O939" s="58"/>
      <c r="P939" s="67"/>
      <c r="Q939" s="58"/>
      <c r="R939" s="58"/>
      <c r="S939" s="58"/>
      <c r="T939" s="58"/>
      <c r="U939" s="58"/>
      <c r="V939" s="58"/>
      <c r="W939" s="58"/>
      <c r="X939" s="58"/>
      <c r="Y939" s="58"/>
      <c r="Z939" s="58"/>
    </row>
    <row r="940" spans="1:26" ht="15.75" customHeight="1" x14ac:dyDescent="0.2">
      <c r="A940" s="23"/>
      <c r="B940" s="23"/>
      <c r="C940" s="23"/>
      <c r="D940" s="58"/>
      <c r="E940" s="58"/>
      <c r="F940" s="58"/>
      <c r="G940" s="58"/>
      <c r="H940" s="158"/>
      <c r="I940" s="158"/>
      <c r="J940" s="84"/>
      <c r="K940" s="158"/>
      <c r="L940" s="23"/>
      <c r="M940" s="23"/>
      <c r="N940" s="58"/>
      <c r="O940" s="58"/>
      <c r="P940" s="67"/>
      <c r="Q940" s="58"/>
      <c r="R940" s="58"/>
      <c r="S940" s="58"/>
      <c r="T940" s="58"/>
      <c r="U940" s="58"/>
      <c r="V940" s="58"/>
      <c r="W940" s="58"/>
      <c r="X940" s="58"/>
      <c r="Y940" s="58"/>
      <c r="Z940" s="58"/>
    </row>
    <row r="941" spans="1:26" ht="15.75" customHeight="1" x14ac:dyDescent="0.2">
      <c r="A941" s="23"/>
      <c r="B941" s="23"/>
      <c r="C941" s="23"/>
      <c r="D941" s="58"/>
      <c r="E941" s="58"/>
      <c r="F941" s="58"/>
      <c r="G941" s="58"/>
      <c r="H941" s="158"/>
      <c r="I941" s="158"/>
      <c r="J941" s="84"/>
      <c r="K941" s="158"/>
      <c r="L941" s="23"/>
      <c r="M941" s="23"/>
      <c r="N941" s="58"/>
      <c r="O941" s="58"/>
      <c r="P941" s="67"/>
      <c r="Q941" s="58"/>
      <c r="R941" s="58"/>
      <c r="S941" s="58"/>
      <c r="T941" s="58"/>
      <c r="U941" s="58"/>
      <c r="V941" s="58"/>
      <c r="W941" s="58"/>
      <c r="X941" s="58"/>
      <c r="Y941" s="58"/>
      <c r="Z941" s="58"/>
    </row>
    <row r="942" spans="1:26" ht="15.75" customHeight="1" x14ac:dyDescent="0.2">
      <c r="A942" s="23"/>
      <c r="B942" s="23"/>
      <c r="C942" s="23"/>
      <c r="D942" s="58"/>
      <c r="E942" s="58"/>
      <c r="F942" s="58"/>
      <c r="G942" s="58"/>
      <c r="H942" s="158"/>
      <c r="I942" s="158"/>
      <c r="J942" s="84"/>
      <c r="K942" s="158"/>
      <c r="L942" s="23"/>
      <c r="M942" s="23"/>
      <c r="N942" s="58"/>
      <c r="O942" s="58"/>
      <c r="P942" s="67"/>
      <c r="Q942" s="58"/>
      <c r="R942" s="58"/>
      <c r="S942" s="58"/>
      <c r="T942" s="58"/>
      <c r="U942" s="58"/>
      <c r="V942" s="58"/>
      <c r="W942" s="58"/>
      <c r="X942" s="58"/>
      <c r="Y942" s="58"/>
      <c r="Z942" s="58"/>
    </row>
    <row r="943" spans="1:26" ht="15.75" customHeight="1" x14ac:dyDescent="0.2">
      <c r="A943" s="23"/>
      <c r="B943" s="23"/>
      <c r="C943" s="23"/>
      <c r="D943" s="58"/>
      <c r="E943" s="58"/>
      <c r="F943" s="58"/>
      <c r="G943" s="58"/>
      <c r="H943" s="158"/>
      <c r="I943" s="158"/>
      <c r="J943" s="84"/>
      <c r="K943" s="158"/>
      <c r="L943" s="23"/>
      <c r="M943" s="23"/>
      <c r="N943" s="58"/>
      <c r="O943" s="58"/>
      <c r="P943" s="67"/>
      <c r="Q943" s="58"/>
      <c r="R943" s="58"/>
      <c r="S943" s="58"/>
      <c r="T943" s="58"/>
      <c r="U943" s="58"/>
      <c r="V943" s="58"/>
      <c r="W943" s="58"/>
      <c r="X943" s="58"/>
      <c r="Y943" s="58"/>
      <c r="Z943" s="58"/>
    </row>
    <row r="944" spans="1:26" ht="15.75" customHeight="1" x14ac:dyDescent="0.2">
      <c r="A944" s="23"/>
      <c r="B944" s="23"/>
      <c r="C944" s="23"/>
      <c r="D944" s="58"/>
      <c r="E944" s="58"/>
      <c r="F944" s="58"/>
      <c r="G944" s="58"/>
      <c r="H944" s="158"/>
      <c r="I944" s="158"/>
      <c r="J944" s="84"/>
      <c r="K944" s="158"/>
      <c r="L944" s="23"/>
      <c r="M944" s="23"/>
      <c r="N944" s="58"/>
      <c r="O944" s="58"/>
      <c r="P944" s="67"/>
      <c r="Q944" s="58"/>
      <c r="R944" s="58"/>
      <c r="S944" s="58"/>
      <c r="T944" s="58"/>
      <c r="U944" s="58"/>
      <c r="V944" s="58"/>
      <c r="W944" s="58"/>
      <c r="X944" s="58"/>
      <c r="Y944" s="58"/>
      <c r="Z944" s="58"/>
    </row>
    <row r="945" spans="1:26" ht="15.75" customHeight="1" x14ac:dyDescent="0.2">
      <c r="A945" s="23"/>
      <c r="B945" s="23"/>
      <c r="C945" s="23"/>
      <c r="D945" s="58"/>
      <c r="E945" s="58"/>
      <c r="F945" s="58"/>
      <c r="G945" s="58"/>
      <c r="H945" s="158"/>
      <c r="I945" s="158"/>
      <c r="J945" s="84"/>
      <c r="K945" s="158"/>
      <c r="L945" s="23"/>
      <c r="M945" s="23"/>
      <c r="N945" s="58"/>
      <c r="O945" s="58"/>
      <c r="P945" s="67"/>
      <c r="Q945" s="58"/>
      <c r="R945" s="58"/>
      <c r="S945" s="58"/>
      <c r="T945" s="58"/>
      <c r="U945" s="58"/>
      <c r="V945" s="58"/>
      <c r="W945" s="58"/>
      <c r="X945" s="58"/>
      <c r="Y945" s="58"/>
      <c r="Z945" s="58"/>
    </row>
    <row r="946" spans="1:26" ht="15.75" customHeight="1" x14ac:dyDescent="0.2">
      <c r="A946" s="23"/>
      <c r="B946" s="23"/>
      <c r="C946" s="23"/>
      <c r="D946" s="58"/>
      <c r="E946" s="58"/>
      <c r="F946" s="58"/>
      <c r="G946" s="58"/>
      <c r="H946" s="158"/>
      <c r="I946" s="158"/>
      <c r="J946" s="84"/>
      <c r="K946" s="158"/>
      <c r="L946" s="23"/>
      <c r="M946" s="23"/>
      <c r="N946" s="58"/>
      <c r="O946" s="58"/>
      <c r="P946" s="67"/>
      <c r="Q946" s="58"/>
      <c r="R946" s="58"/>
      <c r="S946" s="58"/>
      <c r="T946" s="58"/>
      <c r="U946" s="58"/>
      <c r="V946" s="58"/>
      <c r="W946" s="58"/>
      <c r="X946" s="58"/>
      <c r="Y946" s="58"/>
      <c r="Z946" s="58"/>
    </row>
    <row r="947" spans="1:26" ht="15.75" customHeight="1" x14ac:dyDescent="0.2">
      <c r="A947" s="23"/>
      <c r="B947" s="23"/>
      <c r="C947" s="23"/>
      <c r="D947" s="58"/>
      <c r="E947" s="58"/>
      <c r="F947" s="58"/>
      <c r="G947" s="58"/>
      <c r="H947" s="158"/>
      <c r="I947" s="158"/>
      <c r="J947" s="84"/>
      <c r="K947" s="158"/>
      <c r="L947" s="23"/>
      <c r="M947" s="23"/>
      <c r="N947" s="58"/>
      <c r="O947" s="58"/>
      <c r="P947" s="67"/>
      <c r="Q947" s="58"/>
      <c r="R947" s="58"/>
      <c r="S947" s="58"/>
      <c r="T947" s="58"/>
      <c r="U947" s="58"/>
      <c r="V947" s="58"/>
      <c r="W947" s="58"/>
      <c r="X947" s="58"/>
      <c r="Y947" s="58"/>
      <c r="Z947" s="58"/>
    </row>
    <row r="948" spans="1:26" ht="15.75" customHeight="1" x14ac:dyDescent="0.2">
      <c r="A948" s="23"/>
      <c r="B948" s="23"/>
      <c r="C948" s="23"/>
      <c r="D948" s="58"/>
      <c r="E948" s="58"/>
      <c r="F948" s="58"/>
      <c r="G948" s="58"/>
      <c r="H948" s="158"/>
      <c r="I948" s="158"/>
      <c r="J948" s="84"/>
      <c r="K948" s="158"/>
      <c r="L948" s="23"/>
      <c r="M948" s="23"/>
      <c r="N948" s="58"/>
      <c r="O948" s="58"/>
      <c r="P948" s="67"/>
      <c r="Q948" s="58"/>
      <c r="R948" s="58"/>
      <c r="S948" s="58"/>
      <c r="T948" s="58"/>
      <c r="U948" s="58"/>
      <c r="V948" s="58"/>
      <c r="W948" s="58"/>
      <c r="X948" s="58"/>
      <c r="Y948" s="58"/>
      <c r="Z948" s="58"/>
    </row>
    <row r="949" spans="1:26" ht="15.75" customHeight="1" x14ac:dyDescent="0.2">
      <c r="A949" s="23"/>
      <c r="B949" s="23"/>
      <c r="C949" s="23"/>
      <c r="D949" s="58"/>
      <c r="E949" s="58"/>
      <c r="F949" s="58"/>
      <c r="G949" s="58"/>
      <c r="H949" s="158"/>
      <c r="I949" s="158"/>
      <c r="J949" s="84"/>
      <c r="K949" s="158"/>
      <c r="L949" s="23"/>
      <c r="M949" s="23"/>
      <c r="N949" s="58"/>
      <c r="O949" s="58"/>
      <c r="P949" s="67"/>
      <c r="Q949" s="58"/>
      <c r="R949" s="58"/>
      <c r="S949" s="58"/>
      <c r="T949" s="58"/>
      <c r="U949" s="58"/>
      <c r="V949" s="58"/>
      <c r="W949" s="58"/>
      <c r="X949" s="58"/>
      <c r="Y949" s="58"/>
      <c r="Z949" s="58"/>
    </row>
    <row r="950" spans="1:26" ht="15.75" customHeight="1" x14ac:dyDescent="0.2">
      <c r="A950" s="23"/>
      <c r="B950" s="23"/>
      <c r="C950" s="23"/>
      <c r="D950" s="58"/>
      <c r="E950" s="58"/>
      <c r="F950" s="58"/>
      <c r="G950" s="58"/>
      <c r="H950" s="158"/>
      <c r="I950" s="158"/>
      <c r="J950" s="84"/>
      <c r="K950" s="158"/>
      <c r="L950" s="23"/>
      <c r="M950" s="23"/>
      <c r="N950" s="58"/>
      <c r="O950" s="58"/>
      <c r="P950" s="67"/>
      <c r="Q950" s="58"/>
      <c r="R950" s="58"/>
      <c r="S950" s="58"/>
      <c r="T950" s="58"/>
      <c r="U950" s="58"/>
      <c r="V950" s="58"/>
      <c r="W950" s="58"/>
      <c r="X950" s="58"/>
      <c r="Y950" s="58"/>
      <c r="Z950" s="58"/>
    </row>
    <row r="951" spans="1:26" ht="15.75" customHeight="1" x14ac:dyDescent="0.2">
      <c r="A951" s="23"/>
      <c r="B951" s="23"/>
      <c r="C951" s="23"/>
      <c r="D951" s="58"/>
      <c r="E951" s="58"/>
      <c r="F951" s="58"/>
      <c r="G951" s="58"/>
      <c r="H951" s="158"/>
      <c r="I951" s="158"/>
      <c r="J951" s="84"/>
      <c r="K951" s="158"/>
      <c r="L951" s="23"/>
      <c r="M951" s="23"/>
      <c r="N951" s="58"/>
      <c r="O951" s="58"/>
      <c r="P951" s="67"/>
      <c r="Q951" s="58"/>
      <c r="R951" s="58"/>
      <c r="S951" s="58"/>
      <c r="T951" s="58"/>
      <c r="U951" s="58"/>
      <c r="V951" s="58"/>
      <c r="W951" s="58"/>
      <c r="X951" s="58"/>
      <c r="Y951" s="58"/>
      <c r="Z951" s="58"/>
    </row>
  </sheetData>
  <conditionalFormatting sqref="D1">
    <cfRule type="cellIs" dxfId="62" priority="2" operator="equal">
      <formula>0</formula>
    </cfRule>
  </conditionalFormatting>
  <conditionalFormatting sqref="F1:N1">
    <cfRule type="cellIs" dxfId="61" priority="1" operator="equal">
      <formula>0</formula>
    </cfRule>
  </conditionalFormatting>
  <hyperlinks>
    <hyperlink ref="P3" r:id="rId1" xr:uid="{00000000-0004-0000-0C00-000000000000}"/>
    <hyperlink ref="P4" r:id="rId2" xr:uid="{00000000-0004-0000-0C00-000001000000}"/>
    <hyperlink ref="P7" r:id="rId3" xr:uid="{00000000-0004-0000-0C00-000002000000}"/>
    <hyperlink ref="P10" r:id="rId4" xr:uid="{00000000-0004-0000-0C00-000003000000}"/>
    <hyperlink ref="P12" r:id="rId5" xr:uid="{00000000-0004-0000-0C00-000004000000}"/>
    <hyperlink ref="P15" r:id="rId6" xr:uid="{00000000-0004-0000-0C00-000005000000}"/>
    <hyperlink ref="P18" r:id="rId7" xr:uid="{00000000-0004-0000-0C00-000006000000}"/>
    <hyperlink ref="P20" r:id="rId8" xr:uid="{00000000-0004-0000-0C00-000007000000}"/>
    <hyperlink ref="P23" r:id="rId9" xr:uid="{00000000-0004-0000-0C00-000008000000}"/>
    <hyperlink ref="P26" r:id="rId10" xr:uid="{00000000-0004-0000-0C00-000009000000}"/>
    <hyperlink ref="P28" r:id="rId11" xr:uid="{00000000-0004-0000-0C00-00000A000000}"/>
    <hyperlink ref="P30" r:id="rId12" xr:uid="{00000000-0004-0000-0C00-00000B000000}"/>
    <hyperlink ref="P31" r:id="rId13" xr:uid="{00000000-0004-0000-0C00-00000C000000}"/>
    <hyperlink ref="P34" r:id="rId14" xr:uid="{00000000-0004-0000-0C00-00000D000000}"/>
    <hyperlink ref="P35" r:id="rId15" xr:uid="{00000000-0004-0000-0C00-00000E000000}"/>
    <hyperlink ref="P36" r:id="rId16" xr:uid="{00000000-0004-0000-0C00-00000F000000}"/>
    <hyperlink ref="P38" r:id="rId17" xr:uid="{00000000-0004-0000-0C00-000010000000}"/>
    <hyperlink ref="P39" r:id="rId18" xr:uid="{00000000-0004-0000-0C00-000011000000}"/>
    <hyperlink ref="P40" r:id="rId19" xr:uid="{00000000-0004-0000-0C00-000012000000}"/>
    <hyperlink ref="P43" r:id="rId20" xr:uid="{00000000-0004-0000-0C00-000013000000}"/>
    <hyperlink ref="P44" r:id="rId21" xr:uid="{00000000-0004-0000-0C00-000014000000}"/>
    <hyperlink ref="P46" r:id="rId22" xr:uid="{00000000-0004-0000-0C00-000015000000}"/>
    <hyperlink ref="P47" r:id="rId23" xr:uid="{00000000-0004-0000-0C00-000016000000}"/>
    <hyperlink ref="P49" r:id="rId24" xr:uid="{00000000-0004-0000-0C00-000017000000}"/>
    <hyperlink ref="P52" r:id="rId25" xr:uid="{00000000-0004-0000-0C00-000018000000}"/>
    <hyperlink ref="P54" r:id="rId26" xr:uid="{00000000-0004-0000-0C00-000019000000}"/>
    <hyperlink ref="P55" r:id="rId27" xr:uid="{00000000-0004-0000-0C00-00001A000000}"/>
    <hyperlink ref="P58" r:id="rId28" xr:uid="{00000000-0004-0000-0C00-00001B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G1000"/>
  <sheetViews>
    <sheetView zoomScale="161" zoomScaleNormal="161" zoomScalePageLayoutView="161" workbookViewId="0">
      <pane ySplit="1" topLeftCell="A2" activePane="bottomLeft" state="frozen"/>
      <selection pane="bottomLeft" activeCell="C16" sqref="C16"/>
    </sheetView>
  </sheetViews>
  <sheetFormatPr baseColWidth="10" defaultColWidth="11.1640625" defaultRowHeight="15" customHeight="1" x14ac:dyDescent="0.2"/>
  <cols>
    <col min="1" max="1" width="6.1640625" customWidth="1"/>
    <col min="2" max="2" width="5.83203125" customWidth="1"/>
    <col min="3" max="3" width="21.6640625" customWidth="1"/>
    <col min="4" max="4" width="26.83203125" customWidth="1"/>
    <col min="5" max="5" width="25.33203125" customWidth="1"/>
    <col min="6" max="6" width="23.1640625" customWidth="1"/>
    <col min="7" max="7" width="23" customWidth="1"/>
    <col min="8" max="8" width="23.1640625" customWidth="1"/>
    <col min="9" max="9" width="26.6640625" customWidth="1"/>
    <col min="10" max="10" width="24.6640625" customWidth="1"/>
    <col min="11" max="11" width="24.33203125" customWidth="1"/>
    <col min="12" max="12" width="15.33203125" customWidth="1"/>
    <col min="13" max="13" width="24.5" customWidth="1"/>
    <col min="14" max="14" width="68" customWidth="1"/>
    <col min="15" max="33" width="10.83203125" customWidth="1"/>
  </cols>
  <sheetData>
    <row r="1" spans="1:33" ht="18" customHeight="1" x14ac:dyDescent="0.2">
      <c r="A1" s="9" t="s">
        <v>59</v>
      </c>
      <c r="B1" s="9" t="s">
        <v>60</v>
      </c>
      <c r="C1" s="9" t="s">
        <v>0</v>
      </c>
      <c r="D1" s="69" t="s">
        <v>126</v>
      </c>
      <c r="E1" s="9" t="s">
        <v>127</v>
      </c>
      <c r="F1" s="69" t="s">
        <v>128</v>
      </c>
      <c r="G1" s="46" t="s">
        <v>61</v>
      </c>
      <c r="H1" s="86" t="s">
        <v>62</v>
      </c>
      <c r="I1" s="46" t="s">
        <v>129</v>
      </c>
      <c r="J1" s="13" t="s">
        <v>65</v>
      </c>
      <c r="K1" s="13" t="s">
        <v>68</v>
      </c>
      <c r="L1" s="257" t="s">
        <v>540</v>
      </c>
      <c r="M1" s="257" t="s">
        <v>541</v>
      </c>
      <c r="N1" s="258" t="s">
        <v>77</v>
      </c>
      <c r="O1" s="259"/>
      <c r="P1" s="259"/>
      <c r="Q1" s="259"/>
      <c r="R1" s="259"/>
      <c r="S1" s="259"/>
      <c r="T1" s="259"/>
      <c r="U1" s="259"/>
      <c r="V1" s="259"/>
      <c r="W1" s="259"/>
      <c r="X1" s="259"/>
      <c r="Y1" s="259"/>
      <c r="Z1" s="260"/>
      <c r="AA1" s="260"/>
      <c r="AB1" s="260"/>
      <c r="AC1" s="260"/>
      <c r="AD1" s="260"/>
      <c r="AE1" s="260"/>
      <c r="AF1" s="260"/>
      <c r="AG1" s="260"/>
    </row>
    <row r="2" spans="1:33" ht="15.75" customHeight="1" x14ac:dyDescent="0.2">
      <c r="A2" s="49" t="s">
        <v>78</v>
      </c>
      <c r="B2" s="49">
        <v>2019</v>
      </c>
      <c r="C2" s="50" t="s">
        <v>15</v>
      </c>
      <c r="D2" s="50" t="s">
        <v>910</v>
      </c>
      <c r="E2" s="51" t="s">
        <v>118</v>
      </c>
      <c r="F2" s="52"/>
      <c r="G2" s="53">
        <v>7650</v>
      </c>
      <c r="H2" s="53">
        <f t="shared" ref="H2:H19" si="0">G2/6.91</f>
        <v>1107.0911722141823</v>
      </c>
      <c r="I2" s="54">
        <f>G2/('Total Revenue (Millions)'!$D$51)*100</f>
        <v>8.7470557296073537</v>
      </c>
      <c r="J2" s="56"/>
      <c r="K2" s="56"/>
      <c r="L2" s="56"/>
      <c r="M2" s="65"/>
      <c r="N2" s="56" t="s">
        <v>911</v>
      </c>
      <c r="O2" s="56"/>
      <c r="P2" s="56"/>
      <c r="Q2" s="56"/>
      <c r="R2" s="56"/>
      <c r="S2" s="56"/>
      <c r="T2" s="56"/>
      <c r="U2" s="56"/>
      <c r="V2" s="56"/>
      <c r="W2" s="56"/>
      <c r="X2" s="56"/>
      <c r="Y2" s="56"/>
      <c r="Z2" s="56"/>
      <c r="AA2" s="56"/>
      <c r="AB2" s="56"/>
      <c r="AC2" s="56"/>
      <c r="AD2" s="56"/>
      <c r="AE2" s="56"/>
      <c r="AF2" s="56"/>
      <c r="AG2" s="56"/>
    </row>
    <row r="3" spans="1:33" ht="15.75" customHeight="1" x14ac:dyDescent="0.2">
      <c r="A3" s="27" t="s">
        <v>78</v>
      </c>
      <c r="B3" s="27">
        <v>2019</v>
      </c>
      <c r="C3" s="261" t="s">
        <v>15</v>
      </c>
      <c r="D3" s="3" t="s">
        <v>912</v>
      </c>
      <c r="E3" s="3" t="s">
        <v>913</v>
      </c>
      <c r="F3" s="3"/>
      <c r="G3" s="28">
        <v>7077</v>
      </c>
      <c r="H3" s="262">
        <f t="shared" si="0"/>
        <v>1024.1678726483358</v>
      </c>
      <c r="I3" s="263">
        <v>8.1</v>
      </c>
      <c r="J3" s="264"/>
      <c r="K3" s="265"/>
      <c r="L3" s="27"/>
      <c r="M3" s="27"/>
      <c r="N3" s="3" t="s">
        <v>911</v>
      </c>
      <c r="O3" s="58"/>
      <c r="P3" s="58"/>
      <c r="Q3" s="58"/>
      <c r="R3" s="58"/>
      <c r="S3" s="58"/>
      <c r="T3" s="58"/>
      <c r="U3" s="58"/>
      <c r="V3" s="58"/>
      <c r="W3" s="58"/>
      <c r="X3" s="58"/>
      <c r="Y3" s="58"/>
      <c r="Z3" s="58"/>
      <c r="AA3" s="58"/>
      <c r="AB3" s="58"/>
      <c r="AC3" s="58"/>
      <c r="AD3" s="58"/>
      <c r="AE3" s="58"/>
      <c r="AF3" s="58"/>
      <c r="AG3" s="58"/>
    </row>
    <row r="4" spans="1:33" ht="15.75" customHeight="1" x14ac:dyDescent="0.2">
      <c r="A4" s="27" t="s">
        <v>78</v>
      </c>
      <c r="B4" s="27">
        <v>2019</v>
      </c>
      <c r="C4" s="261" t="s">
        <v>15</v>
      </c>
      <c r="D4" s="3" t="s">
        <v>914</v>
      </c>
      <c r="E4" s="3" t="s">
        <v>915</v>
      </c>
      <c r="F4" s="3"/>
      <c r="G4" s="28">
        <v>6988</v>
      </c>
      <c r="H4" s="262">
        <f t="shared" si="0"/>
        <v>1011.2879884225759</v>
      </c>
      <c r="I4" s="263">
        <v>8</v>
      </c>
      <c r="J4" s="264"/>
      <c r="K4" s="265"/>
      <c r="L4" s="27"/>
      <c r="M4" s="27"/>
      <c r="N4" s="3" t="s">
        <v>911</v>
      </c>
      <c r="O4" s="58"/>
      <c r="P4" s="58"/>
      <c r="Q4" s="58"/>
      <c r="R4" s="58"/>
      <c r="S4" s="58"/>
      <c r="T4" s="58"/>
      <c r="U4" s="58"/>
      <c r="V4" s="58"/>
      <c r="W4" s="58"/>
      <c r="X4" s="58"/>
      <c r="Y4" s="58"/>
      <c r="Z4" s="58"/>
      <c r="AA4" s="58"/>
      <c r="AB4" s="58"/>
      <c r="AC4" s="58"/>
      <c r="AD4" s="58"/>
      <c r="AE4" s="58"/>
      <c r="AF4" s="58"/>
      <c r="AG4" s="58"/>
    </row>
    <row r="5" spans="1:33" ht="15.75" customHeight="1" x14ac:dyDescent="0.2">
      <c r="A5" s="27" t="s">
        <v>78</v>
      </c>
      <c r="B5" s="27">
        <v>2019</v>
      </c>
      <c r="C5" s="261" t="s">
        <v>15</v>
      </c>
      <c r="D5" s="3" t="s">
        <v>916</v>
      </c>
      <c r="E5" s="3" t="s">
        <v>917</v>
      </c>
      <c r="F5" s="3"/>
      <c r="G5" s="28">
        <v>3418</v>
      </c>
      <c r="H5" s="262">
        <f t="shared" si="0"/>
        <v>494.64544138929085</v>
      </c>
      <c r="I5" s="263">
        <v>3.9</v>
      </c>
      <c r="J5" s="264"/>
      <c r="K5" s="265"/>
      <c r="L5" s="27"/>
      <c r="M5" s="27"/>
      <c r="N5" s="3" t="s">
        <v>911</v>
      </c>
      <c r="O5" s="58"/>
      <c r="P5" s="58"/>
      <c r="Q5" s="58"/>
      <c r="R5" s="58"/>
      <c r="S5" s="58"/>
      <c r="T5" s="58"/>
      <c r="U5" s="58"/>
      <c r="V5" s="58"/>
      <c r="W5" s="58"/>
      <c r="X5" s="58"/>
      <c r="Y5" s="58"/>
      <c r="Z5" s="58"/>
      <c r="AA5" s="58"/>
      <c r="AB5" s="58"/>
      <c r="AC5" s="58"/>
      <c r="AD5" s="58"/>
      <c r="AE5" s="58"/>
      <c r="AF5" s="58"/>
      <c r="AG5" s="58"/>
    </row>
    <row r="6" spans="1:33" ht="15.75" customHeight="1" x14ac:dyDescent="0.2">
      <c r="A6" s="27" t="s">
        <v>78</v>
      </c>
      <c r="B6" s="27">
        <v>2019</v>
      </c>
      <c r="C6" s="261" t="s">
        <v>15</v>
      </c>
      <c r="D6" s="3" t="s">
        <v>543</v>
      </c>
      <c r="E6" s="3" t="s">
        <v>918</v>
      </c>
      <c r="F6" s="3"/>
      <c r="G6" s="28">
        <v>2759</v>
      </c>
      <c r="H6" s="262">
        <f t="shared" si="0"/>
        <v>399.27641099855282</v>
      </c>
      <c r="I6" s="263">
        <v>3.2</v>
      </c>
      <c r="J6" s="264"/>
      <c r="K6" s="265"/>
      <c r="L6" s="27"/>
      <c r="M6" s="27"/>
      <c r="N6" s="3" t="s">
        <v>911</v>
      </c>
      <c r="O6" s="58"/>
      <c r="P6" s="58"/>
      <c r="Q6" s="58"/>
      <c r="R6" s="58"/>
      <c r="S6" s="58"/>
      <c r="T6" s="58"/>
      <c r="U6" s="58"/>
      <c r="V6" s="58"/>
      <c r="W6" s="58"/>
      <c r="X6" s="58"/>
      <c r="Y6" s="58"/>
      <c r="Z6" s="58"/>
      <c r="AA6" s="58"/>
      <c r="AB6" s="58"/>
      <c r="AC6" s="58"/>
      <c r="AD6" s="58"/>
      <c r="AE6" s="58"/>
      <c r="AF6" s="58"/>
      <c r="AG6" s="58"/>
    </row>
    <row r="7" spans="1:33" ht="15.75" customHeight="1" x14ac:dyDescent="0.2">
      <c r="A7" s="27" t="s">
        <v>78</v>
      </c>
      <c r="B7" s="27">
        <v>2019</v>
      </c>
      <c r="C7" s="261" t="s">
        <v>15</v>
      </c>
      <c r="D7" s="3" t="s">
        <v>919</v>
      </c>
      <c r="E7" s="3" t="s">
        <v>920</v>
      </c>
      <c r="F7" s="3"/>
      <c r="G7" s="28">
        <v>2630</v>
      </c>
      <c r="H7" s="262">
        <f t="shared" si="0"/>
        <v>380.60781476121565</v>
      </c>
      <c r="I7" s="263">
        <v>3</v>
      </c>
      <c r="J7" s="264"/>
      <c r="K7" s="265"/>
      <c r="L7" s="27"/>
      <c r="M7" s="27"/>
      <c r="N7" s="3" t="s">
        <v>911</v>
      </c>
      <c r="O7" s="58"/>
      <c r="P7" s="58"/>
      <c r="Q7" s="58"/>
      <c r="R7" s="58"/>
      <c r="S7" s="58"/>
      <c r="T7" s="58"/>
      <c r="U7" s="58"/>
      <c r="V7" s="58"/>
      <c r="W7" s="58"/>
      <c r="X7" s="58"/>
      <c r="Y7" s="58"/>
      <c r="Z7" s="58"/>
      <c r="AA7" s="58"/>
      <c r="AB7" s="58"/>
      <c r="AC7" s="58"/>
      <c r="AD7" s="58"/>
      <c r="AE7" s="58"/>
      <c r="AF7" s="58"/>
      <c r="AG7" s="58"/>
    </row>
    <row r="8" spans="1:33" ht="15.75" customHeight="1" x14ac:dyDescent="0.2">
      <c r="A8" s="27" t="s">
        <v>78</v>
      </c>
      <c r="B8" s="27">
        <v>2019</v>
      </c>
      <c r="C8" s="261" t="s">
        <v>15</v>
      </c>
      <c r="D8" s="3" t="s">
        <v>921</v>
      </c>
      <c r="E8" s="3" t="s">
        <v>922</v>
      </c>
      <c r="F8" s="3"/>
      <c r="G8" s="28">
        <v>2625</v>
      </c>
      <c r="H8" s="262">
        <f t="shared" si="0"/>
        <v>379.88422575976847</v>
      </c>
      <c r="I8" s="263">
        <v>3</v>
      </c>
      <c r="J8" s="264"/>
      <c r="K8" s="265"/>
      <c r="L8" s="27"/>
      <c r="M8" s="27"/>
      <c r="N8" s="3" t="s">
        <v>911</v>
      </c>
      <c r="O8" s="58"/>
      <c r="P8" s="58"/>
      <c r="Q8" s="58"/>
      <c r="R8" s="58"/>
      <c r="S8" s="58"/>
      <c r="T8" s="58"/>
      <c r="U8" s="58"/>
      <c r="V8" s="58"/>
      <c r="W8" s="58"/>
      <c r="X8" s="58"/>
      <c r="Y8" s="58"/>
      <c r="Z8" s="58"/>
      <c r="AA8" s="58"/>
      <c r="AB8" s="58"/>
      <c r="AC8" s="58"/>
      <c r="AD8" s="58"/>
      <c r="AE8" s="58"/>
      <c r="AF8" s="58"/>
      <c r="AG8" s="58"/>
    </row>
    <row r="9" spans="1:33" ht="15.75" customHeight="1" x14ac:dyDescent="0.2">
      <c r="A9" s="27" t="s">
        <v>78</v>
      </c>
      <c r="B9" s="27">
        <v>2019</v>
      </c>
      <c r="C9" s="261" t="s">
        <v>15</v>
      </c>
      <c r="D9" s="3" t="s">
        <v>923</v>
      </c>
      <c r="E9" s="3" t="s">
        <v>924</v>
      </c>
      <c r="F9" s="3"/>
      <c r="G9" s="28">
        <v>2230</v>
      </c>
      <c r="H9" s="262">
        <f t="shared" si="0"/>
        <v>322.72069464544137</v>
      </c>
      <c r="I9" s="263">
        <v>2.5</v>
      </c>
      <c r="J9" s="264"/>
      <c r="K9" s="265"/>
      <c r="L9" s="27"/>
      <c r="M9" s="27"/>
      <c r="N9" s="3" t="s">
        <v>911</v>
      </c>
      <c r="O9" s="58"/>
      <c r="P9" s="58"/>
      <c r="Q9" s="58"/>
      <c r="R9" s="58"/>
      <c r="S9" s="58"/>
      <c r="T9" s="58"/>
      <c r="U9" s="58"/>
      <c r="V9" s="58"/>
      <c r="W9" s="58"/>
      <c r="X9" s="58"/>
      <c r="Y9" s="58"/>
      <c r="Z9" s="58"/>
      <c r="AA9" s="58"/>
      <c r="AB9" s="58"/>
      <c r="AC9" s="58"/>
      <c r="AD9" s="58"/>
      <c r="AE9" s="58"/>
      <c r="AF9" s="58"/>
      <c r="AG9" s="58"/>
    </row>
    <row r="10" spans="1:33" ht="18.75" customHeight="1" x14ac:dyDescent="0.2">
      <c r="A10" s="16" t="s">
        <v>78</v>
      </c>
      <c r="B10" s="16">
        <v>2019</v>
      </c>
      <c r="C10" s="66" t="s">
        <v>15</v>
      </c>
      <c r="D10" s="68" t="s">
        <v>925</v>
      </c>
      <c r="E10" s="68" t="s">
        <v>926</v>
      </c>
      <c r="F10" s="68" t="s">
        <v>927</v>
      </c>
      <c r="G10" s="266">
        <v>2020.33</v>
      </c>
      <c r="H10" s="267">
        <f t="shared" si="0"/>
        <v>292.37771345875541</v>
      </c>
      <c r="I10" s="233">
        <v>2.2999999999999998</v>
      </c>
      <c r="J10" s="268"/>
      <c r="K10" s="269"/>
      <c r="L10" s="16"/>
      <c r="M10" s="16"/>
      <c r="N10" s="68" t="s">
        <v>928</v>
      </c>
      <c r="O10" s="58"/>
      <c r="P10" s="58"/>
      <c r="Q10" s="58"/>
      <c r="R10" s="58"/>
      <c r="S10" s="58"/>
      <c r="T10" s="58"/>
      <c r="U10" s="58"/>
      <c r="V10" s="58"/>
      <c r="W10" s="58"/>
      <c r="X10" s="58"/>
      <c r="Y10" s="58"/>
      <c r="Z10" s="58"/>
      <c r="AA10" s="58"/>
      <c r="AB10" s="58"/>
      <c r="AC10" s="58"/>
      <c r="AD10" s="58"/>
      <c r="AE10" s="58"/>
      <c r="AF10" s="58"/>
      <c r="AG10" s="58"/>
    </row>
    <row r="11" spans="1:33" ht="15.75" customHeight="1" x14ac:dyDescent="0.2">
      <c r="A11" s="27" t="s">
        <v>78</v>
      </c>
      <c r="B11" s="27">
        <v>2019</v>
      </c>
      <c r="C11" s="261" t="s">
        <v>15</v>
      </c>
      <c r="D11" s="3" t="s">
        <v>929</v>
      </c>
      <c r="E11" s="3" t="s">
        <v>930</v>
      </c>
      <c r="F11" s="3"/>
      <c r="G11" s="28">
        <v>1928</v>
      </c>
      <c r="H11" s="262">
        <f t="shared" si="0"/>
        <v>279.01591895803182</v>
      </c>
      <c r="I11" s="263">
        <v>2.2000000000000002</v>
      </c>
      <c r="J11" s="264"/>
      <c r="K11" s="265"/>
      <c r="L11" s="27"/>
      <c r="M11" s="27"/>
      <c r="N11" s="3" t="s">
        <v>911</v>
      </c>
      <c r="O11" s="58"/>
      <c r="P11" s="58"/>
      <c r="Q11" s="58"/>
      <c r="R11" s="58"/>
      <c r="S11" s="58"/>
      <c r="T11" s="58"/>
      <c r="U11" s="58"/>
      <c r="V11" s="58"/>
      <c r="W11" s="58"/>
      <c r="X11" s="58"/>
      <c r="Y11" s="58"/>
      <c r="Z11" s="58"/>
      <c r="AA11" s="58"/>
      <c r="AB11" s="58"/>
      <c r="AC11" s="58"/>
      <c r="AD11" s="58"/>
      <c r="AE11" s="58"/>
      <c r="AF11" s="58"/>
      <c r="AG11" s="58"/>
    </row>
    <row r="12" spans="1:33" ht="15.75" customHeight="1" x14ac:dyDescent="0.2">
      <c r="A12" s="27" t="s">
        <v>78</v>
      </c>
      <c r="B12" s="27">
        <v>2019</v>
      </c>
      <c r="C12" s="261" t="s">
        <v>15</v>
      </c>
      <c r="D12" s="3" t="s">
        <v>931</v>
      </c>
      <c r="E12" s="3" t="s">
        <v>932</v>
      </c>
      <c r="F12" s="3"/>
      <c r="G12" s="28">
        <v>1699</v>
      </c>
      <c r="H12" s="262">
        <f t="shared" si="0"/>
        <v>245.87554269175109</v>
      </c>
      <c r="I12" s="263">
        <v>1.9</v>
      </c>
      <c r="J12" s="264"/>
      <c r="K12" s="265"/>
      <c r="L12" s="27"/>
      <c r="M12" s="27"/>
      <c r="N12" s="3" t="s">
        <v>911</v>
      </c>
      <c r="O12" s="58"/>
      <c r="P12" s="58"/>
      <c r="Q12" s="58"/>
      <c r="R12" s="58"/>
      <c r="S12" s="58"/>
      <c r="T12" s="58"/>
      <c r="U12" s="58"/>
      <c r="V12" s="58"/>
      <c r="W12" s="58"/>
      <c r="X12" s="58"/>
      <c r="Y12" s="58"/>
      <c r="Z12" s="58"/>
      <c r="AA12" s="58"/>
      <c r="AB12" s="58"/>
      <c r="AC12" s="58"/>
      <c r="AD12" s="58"/>
      <c r="AE12" s="58"/>
      <c r="AF12" s="58"/>
      <c r="AG12" s="58"/>
    </row>
    <row r="13" spans="1:33" ht="15.75" customHeight="1" x14ac:dyDescent="0.2">
      <c r="A13" s="27" t="s">
        <v>78</v>
      </c>
      <c r="B13" s="27">
        <v>2019</v>
      </c>
      <c r="C13" s="261" t="s">
        <v>15</v>
      </c>
      <c r="D13" s="3" t="s">
        <v>912</v>
      </c>
      <c r="E13" s="3" t="s">
        <v>933</v>
      </c>
      <c r="F13" s="3" t="s">
        <v>933</v>
      </c>
      <c r="G13" s="28">
        <v>956.14</v>
      </c>
      <c r="H13" s="262">
        <f t="shared" si="0"/>
        <v>138.37047756874094</v>
      </c>
      <c r="I13" s="263">
        <v>1.1000000000000001</v>
      </c>
      <c r="J13" s="264"/>
      <c r="K13" s="265"/>
      <c r="L13" s="27"/>
      <c r="M13" s="27"/>
      <c r="N13" s="3" t="s">
        <v>934</v>
      </c>
      <c r="O13" s="58"/>
      <c r="P13" s="58"/>
      <c r="Q13" s="58"/>
      <c r="R13" s="58"/>
      <c r="S13" s="58"/>
      <c r="T13" s="58"/>
      <c r="U13" s="58"/>
      <c r="V13" s="58"/>
      <c r="W13" s="58"/>
      <c r="X13" s="58"/>
      <c r="Y13" s="58"/>
      <c r="Z13" s="58"/>
      <c r="AA13" s="58"/>
      <c r="AB13" s="58"/>
      <c r="AC13" s="58"/>
      <c r="AD13" s="58"/>
      <c r="AE13" s="58"/>
      <c r="AF13" s="58"/>
      <c r="AG13" s="58"/>
    </row>
    <row r="14" spans="1:33" ht="15.75" customHeight="1" x14ac:dyDescent="0.2">
      <c r="A14" s="27" t="s">
        <v>78</v>
      </c>
      <c r="B14" s="27">
        <v>2019</v>
      </c>
      <c r="C14" s="261" t="s">
        <v>15</v>
      </c>
      <c r="D14" s="3" t="s">
        <v>935</v>
      </c>
      <c r="E14" s="3" t="s">
        <v>936</v>
      </c>
      <c r="F14" s="3" t="s">
        <v>936</v>
      </c>
      <c r="G14" s="28">
        <v>676.11</v>
      </c>
      <c r="H14" s="262">
        <f t="shared" si="0"/>
        <v>97.845151953690305</v>
      </c>
      <c r="I14" s="263">
        <v>0.8</v>
      </c>
      <c r="J14" s="264"/>
      <c r="K14" s="265"/>
      <c r="L14" s="27"/>
      <c r="M14" s="27"/>
      <c r="N14" s="3" t="s">
        <v>937</v>
      </c>
      <c r="O14" s="58"/>
      <c r="P14" s="58"/>
      <c r="Q14" s="58"/>
      <c r="R14" s="58"/>
      <c r="S14" s="58"/>
      <c r="T14" s="58"/>
      <c r="U14" s="58"/>
      <c r="V14" s="58"/>
      <c r="W14" s="58"/>
      <c r="X14" s="58"/>
      <c r="Y14" s="58"/>
      <c r="Z14" s="58"/>
      <c r="AA14" s="58"/>
      <c r="AB14" s="58"/>
      <c r="AC14" s="58"/>
      <c r="AD14" s="58"/>
      <c r="AE14" s="58"/>
      <c r="AF14" s="58"/>
      <c r="AG14" s="58"/>
    </row>
    <row r="15" spans="1:33" ht="15" customHeight="1" x14ac:dyDescent="0.2">
      <c r="A15" s="27" t="s">
        <v>78</v>
      </c>
      <c r="B15" s="27">
        <v>2019</v>
      </c>
      <c r="C15" s="261" t="s">
        <v>15</v>
      </c>
      <c r="D15" s="3" t="s">
        <v>938</v>
      </c>
      <c r="E15" s="3" t="s">
        <v>939</v>
      </c>
      <c r="F15" s="3" t="s">
        <v>939</v>
      </c>
      <c r="G15" s="28">
        <v>629.92999999999995</v>
      </c>
      <c r="H15" s="262">
        <f t="shared" si="0"/>
        <v>91.162083936324166</v>
      </c>
      <c r="I15" s="263">
        <v>0.7</v>
      </c>
      <c r="J15" s="264"/>
      <c r="K15" s="265"/>
      <c r="L15" s="27"/>
      <c r="M15" s="27"/>
      <c r="N15" s="3" t="s">
        <v>940</v>
      </c>
      <c r="O15" s="58"/>
      <c r="P15" s="58"/>
      <c r="Q15" s="58"/>
      <c r="R15" s="58"/>
      <c r="S15" s="58"/>
      <c r="T15" s="58"/>
      <c r="U15" s="58"/>
      <c r="V15" s="58"/>
      <c r="W15" s="58"/>
      <c r="X15" s="58"/>
      <c r="Y15" s="58"/>
      <c r="Z15" s="58"/>
      <c r="AA15" s="58"/>
      <c r="AB15" s="58"/>
      <c r="AC15" s="58"/>
      <c r="AD15" s="58"/>
      <c r="AE15" s="58"/>
      <c r="AF15" s="58"/>
      <c r="AG15" s="58"/>
    </row>
    <row r="16" spans="1:33" ht="15" customHeight="1" x14ac:dyDescent="0.2">
      <c r="A16" s="27" t="s">
        <v>78</v>
      </c>
      <c r="B16" s="27">
        <v>2019</v>
      </c>
      <c r="C16" s="261" t="s">
        <v>15</v>
      </c>
      <c r="D16" s="3" t="s">
        <v>925</v>
      </c>
      <c r="E16" s="3" t="s">
        <v>926</v>
      </c>
      <c r="F16" s="3" t="s">
        <v>927</v>
      </c>
      <c r="G16" s="28">
        <v>0</v>
      </c>
      <c r="H16" s="262">
        <f t="shared" si="0"/>
        <v>0</v>
      </c>
      <c r="I16" s="263">
        <v>0</v>
      </c>
      <c r="J16" s="264"/>
      <c r="K16" s="265"/>
      <c r="L16" s="27"/>
      <c r="M16" s="27"/>
      <c r="N16" s="3" t="s">
        <v>941</v>
      </c>
      <c r="O16" s="58"/>
      <c r="P16" s="58"/>
      <c r="Q16" s="58"/>
      <c r="R16" s="58"/>
      <c r="S16" s="58"/>
      <c r="T16" s="58"/>
      <c r="U16" s="58"/>
      <c r="V16" s="58"/>
      <c r="W16" s="58"/>
      <c r="X16" s="58"/>
      <c r="Y16" s="58"/>
      <c r="Z16" s="58"/>
      <c r="AA16" s="58"/>
      <c r="AB16" s="58"/>
      <c r="AC16" s="58"/>
      <c r="AD16" s="58"/>
      <c r="AE16" s="58"/>
      <c r="AF16" s="58"/>
      <c r="AG16" s="58"/>
    </row>
    <row r="17" spans="1:33" ht="15.75" customHeight="1" x14ac:dyDescent="0.2">
      <c r="A17" s="27" t="s">
        <v>78</v>
      </c>
      <c r="B17" s="27">
        <v>2019</v>
      </c>
      <c r="C17" s="261" t="s">
        <v>15</v>
      </c>
      <c r="D17" s="3" t="s">
        <v>942</v>
      </c>
      <c r="E17" s="3" t="s">
        <v>943</v>
      </c>
      <c r="F17" s="3" t="s">
        <v>943</v>
      </c>
      <c r="G17" s="270"/>
      <c r="H17" s="262">
        <f t="shared" si="0"/>
        <v>0</v>
      </c>
      <c r="I17" s="263">
        <v>0</v>
      </c>
      <c r="J17" s="264"/>
      <c r="K17" s="265"/>
      <c r="L17" s="27"/>
      <c r="M17" s="27"/>
      <c r="N17" s="3" t="s">
        <v>944</v>
      </c>
      <c r="O17" s="58"/>
      <c r="P17" s="58"/>
      <c r="Q17" s="58"/>
      <c r="R17" s="58"/>
      <c r="S17" s="58"/>
      <c r="T17" s="58"/>
      <c r="U17" s="58"/>
      <c r="V17" s="58"/>
      <c r="W17" s="58"/>
      <c r="X17" s="58"/>
      <c r="Y17" s="58"/>
      <c r="Z17" s="58"/>
      <c r="AA17" s="58"/>
      <c r="AB17" s="58"/>
      <c r="AC17" s="58"/>
      <c r="AD17" s="58"/>
      <c r="AE17" s="58"/>
      <c r="AF17" s="58"/>
      <c r="AG17" s="58"/>
    </row>
    <row r="18" spans="1:33" ht="15.75" customHeight="1" x14ac:dyDescent="0.2">
      <c r="A18" s="27" t="s">
        <v>78</v>
      </c>
      <c r="B18" s="27">
        <v>2019</v>
      </c>
      <c r="C18" s="261" t="s">
        <v>15</v>
      </c>
      <c r="D18" s="3" t="s">
        <v>945</v>
      </c>
      <c r="E18" s="3" t="s">
        <v>946</v>
      </c>
      <c r="F18" s="3" t="s">
        <v>946</v>
      </c>
      <c r="G18" s="270"/>
      <c r="H18" s="262">
        <f t="shared" si="0"/>
        <v>0</v>
      </c>
      <c r="I18" s="263">
        <v>0</v>
      </c>
      <c r="J18" s="264"/>
      <c r="K18" s="265"/>
      <c r="L18" s="27"/>
      <c r="M18" s="27"/>
      <c r="N18" s="3"/>
      <c r="O18" s="58"/>
      <c r="P18" s="58"/>
      <c r="Q18" s="58"/>
      <c r="R18" s="58"/>
      <c r="S18" s="58"/>
      <c r="T18" s="58"/>
      <c r="U18" s="58"/>
      <c r="V18" s="58"/>
      <c r="W18" s="58"/>
      <c r="X18" s="58"/>
      <c r="Y18" s="58"/>
      <c r="Z18" s="58"/>
      <c r="AA18" s="58"/>
      <c r="AB18" s="58"/>
      <c r="AC18" s="58"/>
      <c r="AD18" s="58"/>
      <c r="AE18" s="58"/>
      <c r="AF18" s="58"/>
      <c r="AG18" s="58"/>
    </row>
    <row r="19" spans="1:33" ht="15.75" customHeight="1" x14ac:dyDescent="0.2">
      <c r="A19" s="27" t="s">
        <v>78</v>
      </c>
      <c r="B19" s="27">
        <v>2019</v>
      </c>
      <c r="C19" s="261" t="s">
        <v>15</v>
      </c>
      <c r="D19" s="3" t="s">
        <v>947</v>
      </c>
      <c r="E19" s="3" t="s">
        <v>948</v>
      </c>
      <c r="F19" s="3" t="s">
        <v>948</v>
      </c>
      <c r="G19" s="270"/>
      <c r="H19" s="262">
        <f t="shared" si="0"/>
        <v>0</v>
      </c>
      <c r="I19" s="263">
        <v>0</v>
      </c>
      <c r="J19" s="264"/>
      <c r="K19" s="265"/>
      <c r="L19" s="27"/>
      <c r="M19" s="27"/>
      <c r="N19" s="3"/>
      <c r="O19" s="58"/>
      <c r="P19" s="58"/>
      <c r="Q19" s="58"/>
      <c r="R19" s="58"/>
      <c r="S19" s="58"/>
      <c r="T19" s="58"/>
      <c r="U19" s="58"/>
      <c r="V19" s="58"/>
      <c r="W19" s="58"/>
      <c r="X19" s="58"/>
      <c r="Y19" s="58"/>
      <c r="Z19" s="58"/>
      <c r="AA19" s="58"/>
      <c r="AB19" s="58"/>
      <c r="AC19" s="58"/>
      <c r="AD19" s="58"/>
      <c r="AE19" s="58"/>
      <c r="AF19" s="58"/>
      <c r="AG19" s="58"/>
    </row>
    <row r="20" spans="1:33" ht="15.75" customHeight="1" x14ac:dyDescent="0.2">
      <c r="A20" s="49" t="s">
        <v>78</v>
      </c>
      <c r="B20" s="49">
        <v>2020</v>
      </c>
      <c r="C20" s="50" t="s">
        <v>15</v>
      </c>
      <c r="D20" s="50" t="s">
        <v>914</v>
      </c>
      <c r="E20" s="51" t="s">
        <v>915</v>
      </c>
      <c r="F20" s="52"/>
      <c r="G20" s="53">
        <v>7578</v>
      </c>
      <c r="H20" s="53">
        <f t="shared" ref="H20:H37" si="1">G20/6.9</f>
        <v>1098.2608695652173</v>
      </c>
      <c r="I20" s="54">
        <v>8.5</v>
      </c>
      <c r="J20" s="56"/>
      <c r="K20" s="56"/>
      <c r="L20" s="56"/>
      <c r="M20" s="65"/>
      <c r="N20" s="56" t="s">
        <v>911</v>
      </c>
      <c r="O20" s="56"/>
      <c r="P20" s="56"/>
      <c r="Q20" s="56"/>
      <c r="R20" s="56"/>
      <c r="S20" s="56"/>
      <c r="T20" s="56"/>
      <c r="U20" s="56"/>
      <c r="V20" s="56"/>
      <c r="W20" s="56"/>
      <c r="X20" s="56"/>
      <c r="Y20" s="56"/>
      <c r="Z20" s="56"/>
      <c r="AA20" s="56"/>
      <c r="AB20" s="56"/>
      <c r="AC20" s="56"/>
      <c r="AD20" s="56"/>
      <c r="AE20" s="56"/>
      <c r="AF20" s="56"/>
      <c r="AG20" s="56"/>
    </row>
    <row r="21" spans="1:33" ht="15.75" customHeight="1" x14ac:dyDescent="0.2">
      <c r="A21" s="27" t="s">
        <v>78</v>
      </c>
      <c r="B21" s="27">
        <v>2020</v>
      </c>
      <c r="C21" s="261" t="s">
        <v>15</v>
      </c>
      <c r="D21" s="3" t="s">
        <v>910</v>
      </c>
      <c r="E21" s="3" t="s">
        <v>118</v>
      </c>
      <c r="F21" s="3"/>
      <c r="G21" s="28">
        <v>7345</v>
      </c>
      <c r="H21" s="262">
        <f t="shared" si="1"/>
        <v>1064.4927536231883</v>
      </c>
      <c r="I21" s="263">
        <v>8.1999999999999993</v>
      </c>
      <c r="J21" s="264"/>
      <c r="K21" s="265"/>
      <c r="L21" s="27"/>
      <c r="M21" s="27"/>
      <c r="N21" s="3" t="s">
        <v>911</v>
      </c>
      <c r="O21" s="58"/>
      <c r="P21" s="58"/>
      <c r="Q21" s="58"/>
      <c r="R21" s="58"/>
      <c r="S21" s="58"/>
      <c r="T21" s="58"/>
      <c r="U21" s="58"/>
      <c r="V21" s="58"/>
      <c r="W21" s="58"/>
      <c r="X21" s="58"/>
      <c r="Y21" s="58"/>
      <c r="Z21" s="58"/>
      <c r="AA21" s="58"/>
      <c r="AB21" s="58"/>
      <c r="AC21" s="58"/>
      <c r="AD21" s="58"/>
      <c r="AE21" s="58"/>
      <c r="AF21" s="58"/>
      <c r="AG21" s="58"/>
    </row>
    <row r="22" spans="1:33" ht="15.75" customHeight="1" x14ac:dyDescent="0.2">
      <c r="A22" s="27" t="s">
        <v>78</v>
      </c>
      <c r="B22" s="27">
        <v>2020</v>
      </c>
      <c r="C22" s="261" t="s">
        <v>15</v>
      </c>
      <c r="D22" s="3" t="s">
        <v>912</v>
      </c>
      <c r="E22" s="3" t="s">
        <v>913</v>
      </c>
      <c r="F22" s="3"/>
      <c r="G22" s="28">
        <v>5940</v>
      </c>
      <c r="H22" s="262">
        <f t="shared" si="1"/>
        <v>860.86956521739125</v>
      </c>
      <c r="I22" s="263">
        <v>6.7</v>
      </c>
      <c r="J22" s="264"/>
      <c r="K22" s="265"/>
      <c r="L22" s="27"/>
      <c r="M22" s="27"/>
      <c r="N22" s="3" t="s">
        <v>911</v>
      </c>
      <c r="O22" s="58"/>
      <c r="P22" s="58"/>
      <c r="Q22" s="58"/>
      <c r="R22" s="58"/>
      <c r="S22" s="58"/>
      <c r="T22" s="58"/>
      <c r="U22" s="58"/>
      <c r="V22" s="58"/>
      <c r="W22" s="58"/>
      <c r="X22" s="58"/>
      <c r="Y22" s="58"/>
      <c r="Z22" s="58"/>
      <c r="AA22" s="58"/>
      <c r="AB22" s="58"/>
      <c r="AC22" s="58"/>
      <c r="AD22" s="58"/>
      <c r="AE22" s="58"/>
      <c r="AF22" s="58"/>
      <c r="AG22" s="58"/>
    </row>
    <row r="23" spans="1:33" ht="15.75" customHeight="1" x14ac:dyDescent="0.2">
      <c r="A23" s="27" t="s">
        <v>78</v>
      </c>
      <c r="B23" s="27">
        <v>2020</v>
      </c>
      <c r="C23" s="261" t="s">
        <v>15</v>
      </c>
      <c r="D23" s="3" t="s">
        <v>916</v>
      </c>
      <c r="E23" s="3" t="s">
        <v>917</v>
      </c>
      <c r="F23" s="3"/>
      <c r="G23" s="28">
        <v>3473</v>
      </c>
      <c r="H23" s="262">
        <f t="shared" si="1"/>
        <v>503.33333333333331</v>
      </c>
      <c r="I23" s="263">
        <v>3.9</v>
      </c>
      <c r="J23" s="264"/>
      <c r="K23" s="265"/>
      <c r="L23" s="27"/>
      <c r="M23" s="27"/>
      <c r="N23" s="3" t="s">
        <v>911</v>
      </c>
      <c r="O23" s="58"/>
      <c r="P23" s="58"/>
      <c r="Q23" s="58"/>
      <c r="R23" s="58"/>
      <c r="S23" s="58"/>
      <c r="T23" s="58"/>
      <c r="U23" s="58"/>
      <c r="V23" s="58"/>
      <c r="W23" s="58"/>
      <c r="X23" s="58"/>
      <c r="Y23" s="58"/>
      <c r="Z23" s="58"/>
      <c r="AA23" s="58"/>
      <c r="AB23" s="58"/>
      <c r="AC23" s="58"/>
      <c r="AD23" s="58"/>
      <c r="AE23" s="58"/>
      <c r="AF23" s="58"/>
      <c r="AG23" s="58"/>
    </row>
    <row r="24" spans="1:33" ht="15.75" customHeight="1" x14ac:dyDescent="0.2">
      <c r="A24" s="27" t="s">
        <v>78</v>
      </c>
      <c r="B24" s="27">
        <v>2020</v>
      </c>
      <c r="C24" s="261" t="s">
        <v>15</v>
      </c>
      <c r="D24" s="3" t="s">
        <v>919</v>
      </c>
      <c r="E24" s="3" t="s">
        <v>920</v>
      </c>
      <c r="F24" s="3"/>
      <c r="G24" s="28">
        <v>2760</v>
      </c>
      <c r="H24" s="262">
        <f t="shared" si="1"/>
        <v>400</v>
      </c>
      <c r="I24" s="263">
        <v>3.1</v>
      </c>
      <c r="J24" s="264"/>
      <c r="K24" s="265"/>
      <c r="L24" s="27"/>
      <c r="M24" s="27"/>
      <c r="N24" s="3" t="s">
        <v>911</v>
      </c>
      <c r="O24" s="58"/>
      <c r="P24" s="58"/>
      <c r="Q24" s="58"/>
      <c r="R24" s="58"/>
      <c r="S24" s="58"/>
      <c r="T24" s="58"/>
      <c r="U24" s="58"/>
      <c r="V24" s="58"/>
      <c r="W24" s="58"/>
      <c r="X24" s="58"/>
      <c r="Y24" s="58"/>
      <c r="Z24" s="58"/>
      <c r="AA24" s="58"/>
      <c r="AB24" s="58"/>
      <c r="AC24" s="58"/>
      <c r="AD24" s="58"/>
      <c r="AE24" s="58"/>
      <c r="AF24" s="58"/>
      <c r="AG24" s="58"/>
    </row>
    <row r="25" spans="1:33" ht="15.75" customHeight="1" x14ac:dyDescent="0.2">
      <c r="A25" s="27" t="s">
        <v>78</v>
      </c>
      <c r="B25" s="27">
        <v>2020</v>
      </c>
      <c r="C25" s="261" t="s">
        <v>15</v>
      </c>
      <c r="D25" s="3" t="s">
        <v>543</v>
      </c>
      <c r="E25" s="3" t="s">
        <v>918</v>
      </c>
      <c r="F25" s="3"/>
      <c r="G25" s="28">
        <v>2575</v>
      </c>
      <c r="H25" s="262">
        <f t="shared" si="1"/>
        <v>373.18840579710144</v>
      </c>
      <c r="I25" s="263">
        <v>2.9</v>
      </c>
      <c r="J25" s="264"/>
      <c r="K25" s="265"/>
      <c r="L25" s="27"/>
      <c r="M25" s="27"/>
      <c r="N25" s="3" t="s">
        <v>911</v>
      </c>
      <c r="O25" s="58"/>
      <c r="P25" s="58"/>
      <c r="Q25" s="58"/>
      <c r="R25" s="58"/>
      <c r="S25" s="58"/>
      <c r="T25" s="58"/>
      <c r="U25" s="58"/>
      <c r="V25" s="58"/>
      <c r="W25" s="58"/>
      <c r="X25" s="58"/>
      <c r="Y25" s="58"/>
      <c r="Z25" s="58"/>
      <c r="AA25" s="58"/>
      <c r="AB25" s="58"/>
      <c r="AC25" s="58"/>
      <c r="AD25" s="58"/>
      <c r="AE25" s="58"/>
      <c r="AF25" s="58"/>
      <c r="AG25" s="58"/>
    </row>
    <row r="26" spans="1:33" ht="15.75" customHeight="1" x14ac:dyDescent="0.2">
      <c r="A26" s="27" t="s">
        <v>78</v>
      </c>
      <c r="B26" s="27">
        <v>2020</v>
      </c>
      <c r="C26" s="261" t="s">
        <v>15</v>
      </c>
      <c r="D26" s="3" t="s">
        <v>921</v>
      </c>
      <c r="E26" s="3" t="s">
        <v>922</v>
      </c>
      <c r="F26" s="3"/>
      <c r="G26" s="28">
        <v>2384</v>
      </c>
      <c r="H26" s="262">
        <f t="shared" si="1"/>
        <v>345.50724637681157</v>
      </c>
      <c r="I26" s="263">
        <v>2.7</v>
      </c>
      <c r="J26" s="264"/>
      <c r="K26" s="265"/>
      <c r="L26" s="27"/>
      <c r="M26" s="27"/>
      <c r="N26" s="3" t="s">
        <v>911</v>
      </c>
      <c r="O26" s="58"/>
      <c r="P26" s="58"/>
      <c r="Q26" s="58"/>
      <c r="R26" s="58"/>
      <c r="S26" s="58"/>
      <c r="T26" s="58"/>
      <c r="U26" s="58"/>
      <c r="V26" s="58"/>
      <c r="W26" s="58"/>
      <c r="X26" s="58"/>
      <c r="Y26" s="58"/>
      <c r="Z26" s="58"/>
      <c r="AA26" s="58"/>
      <c r="AB26" s="58"/>
      <c r="AC26" s="58"/>
      <c r="AD26" s="58"/>
      <c r="AE26" s="58"/>
      <c r="AF26" s="58"/>
      <c r="AG26" s="58"/>
    </row>
    <row r="27" spans="1:33" ht="15.75" customHeight="1" x14ac:dyDescent="0.2">
      <c r="A27" s="27" t="s">
        <v>78</v>
      </c>
      <c r="B27" s="27">
        <v>2020</v>
      </c>
      <c r="C27" s="261" t="s">
        <v>15</v>
      </c>
      <c r="D27" s="3" t="s">
        <v>923</v>
      </c>
      <c r="E27" s="3" t="s">
        <v>924</v>
      </c>
      <c r="F27" s="3"/>
      <c r="G27" s="28">
        <v>2166</v>
      </c>
      <c r="H27" s="262">
        <f t="shared" si="1"/>
        <v>313.91304347826087</v>
      </c>
      <c r="I27" s="263">
        <v>2.4</v>
      </c>
      <c r="J27" s="264"/>
      <c r="K27" s="265"/>
      <c r="L27" s="27"/>
      <c r="M27" s="27"/>
      <c r="N27" s="3" t="s">
        <v>911</v>
      </c>
      <c r="O27" s="58"/>
      <c r="P27" s="58"/>
      <c r="Q27" s="58"/>
      <c r="R27" s="58"/>
      <c r="S27" s="58"/>
      <c r="T27" s="58"/>
      <c r="U27" s="58"/>
      <c r="V27" s="58"/>
      <c r="W27" s="58"/>
      <c r="X27" s="58"/>
      <c r="Y27" s="58"/>
      <c r="Z27" s="58"/>
      <c r="AA27" s="58"/>
      <c r="AB27" s="58"/>
      <c r="AC27" s="58"/>
      <c r="AD27" s="58"/>
      <c r="AE27" s="58"/>
      <c r="AF27" s="58"/>
      <c r="AG27" s="58"/>
    </row>
    <row r="28" spans="1:33" ht="15.75" customHeight="1" x14ac:dyDescent="0.2">
      <c r="A28" s="27" t="s">
        <v>78</v>
      </c>
      <c r="B28" s="27">
        <v>2020</v>
      </c>
      <c r="C28" s="261" t="s">
        <v>15</v>
      </c>
      <c r="D28" s="3" t="s">
        <v>929</v>
      </c>
      <c r="E28" s="3" t="s">
        <v>930</v>
      </c>
      <c r="F28" s="3"/>
      <c r="G28" s="28">
        <v>1971</v>
      </c>
      <c r="H28" s="262">
        <f t="shared" si="1"/>
        <v>285.65217391304344</v>
      </c>
      <c r="I28" s="263">
        <v>2.2000000000000002</v>
      </c>
      <c r="J28" s="264"/>
      <c r="K28" s="265"/>
      <c r="L28" s="27"/>
      <c r="M28" s="27"/>
      <c r="N28" s="3" t="s">
        <v>911</v>
      </c>
      <c r="O28" s="58"/>
      <c r="P28" s="58"/>
      <c r="Q28" s="58"/>
      <c r="R28" s="58"/>
      <c r="S28" s="58"/>
      <c r="T28" s="58"/>
      <c r="U28" s="58"/>
      <c r="V28" s="58"/>
      <c r="W28" s="58"/>
      <c r="X28" s="58"/>
      <c r="Y28" s="58"/>
      <c r="Z28" s="58"/>
      <c r="AA28" s="58"/>
      <c r="AB28" s="58"/>
      <c r="AC28" s="58"/>
      <c r="AD28" s="58"/>
      <c r="AE28" s="58"/>
      <c r="AF28" s="58"/>
      <c r="AG28" s="58"/>
    </row>
    <row r="29" spans="1:33" ht="15.75" customHeight="1" x14ac:dyDescent="0.2">
      <c r="A29" s="27" t="s">
        <v>78</v>
      </c>
      <c r="B29" s="27">
        <v>2020</v>
      </c>
      <c r="C29" s="261" t="s">
        <v>15</v>
      </c>
      <c r="D29" s="3" t="s">
        <v>925</v>
      </c>
      <c r="E29" s="3" t="s">
        <v>926</v>
      </c>
      <c r="F29" s="3" t="s">
        <v>927</v>
      </c>
      <c r="G29" s="28">
        <v>2218.62</v>
      </c>
      <c r="H29" s="262">
        <f t="shared" si="1"/>
        <v>321.53913043478258</v>
      </c>
      <c r="I29" s="263">
        <v>2.5</v>
      </c>
      <c r="J29" s="264"/>
      <c r="K29" s="265"/>
      <c r="L29" s="27"/>
      <c r="M29" s="27"/>
      <c r="N29" s="3" t="s">
        <v>949</v>
      </c>
      <c r="O29" s="58"/>
      <c r="P29" s="58"/>
      <c r="Q29" s="58"/>
      <c r="R29" s="58"/>
      <c r="S29" s="58"/>
      <c r="T29" s="58"/>
      <c r="U29" s="58"/>
      <c r="V29" s="58"/>
      <c r="W29" s="58"/>
      <c r="X29" s="58"/>
      <c r="Y29" s="58"/>
      <c r="Z29" s="58"/>
      <c r="AA29" s="58"/>
      <c r="AB29" s="58"/>
      <c r="AC29" s="58"/>
      <c r="AD29" s="58"/>
      <c r="AE29" s="58"/>
      <c r="AF29" s="58"/>
      <c r="AG29" s="58"/>
    </row>
    <row r="30" spans="1:33" ht="15.75" customHeight="1" x14ac:dyDescent="0.2">
      <c r="A30" s="27" t="s">
        <v>78</v>
      </c>
      <c r="B30" s="27">
        <v>2020</v>
      </c>
      <c r="C30" s="261" t="s">
        <v>15</v>
      </c>
      <c r="D30" s="3" t="s">
        <v>931</v>
      </c>
      <c r="E30" s="3" t="s">
        <v>932</v>
      </c>
      <c r="F30" s="3"/>
      <c r="G30" s="28">
        <v>1744</v>
      </c>
      <c r="H30" s="262">
        <f t="shared" si="1"/>
        <v>252.75362318840578</v>
      </c>
      <c r="I30" s="263">
        <v>2</v>
      </c>
      <c r="J30" s="264"/>
      <c r="K30" s="265"/>
      <c r="L30" s="27"/>
      <c r="M30" s="27"/>
      <c r="N30" s="3" t="s">
        <v>911</v>
      </c>
      <c r="O30" s="58"/>
      <c r="P30" s="58"/>
      <c r="Q30" s="58"/>
      <c r="R30" s="58"/>
      <c r="S30" s="58"/>
      <c r="T30" s="58"/>
      <c r="U30" s="58"/>
      <c r="V30" s="58"/>
      <c r="W30" s="58"/>
      <c r="X30" s="58"/>
      <c r="Y30" s="58"/>
      <c r="Z30" s="58"/>
      <c r="AA30" s="58"/>
      <c r="AB30" s="58"/>
      <c r="AC30" s="58"/>
      <c r="AD30" s="58"/>
      <c r="AE30" s="58"/>
      <c r="AF30" s="58"/>
      <c r="AG30" s="58"/>
    </row>
    <row r="31" spans="1:33" ht="17.25" customHeight="1" x14ac:dyDescent="0.2">
      <c r="A31" s="27" t="s">
        <v>78</v>
      </c>
      <c r="B31" s="27">
        <v>2020</v>
      </c>
      <c r="C31" s="261" t="s">
        <v>15</v>
      </c>
      <c r="D31" s="3" t="s">
        <v>925</v>
      </c>
      <c r="E31" s="3" t="s">
        <v>926</v>
      </c>
      <c r="F31" s="3" t="s">
        <v>927</v>
      </c>
      <c r="G31" s="28">
        <v>1561.9</v>
      </c>
      <c r="H31" s="262">
        <f t="shared" si="1"/>
        <v>226.36231884057972</v>
      </c>
      <c r="I31" s="263">
        <v>1.7</v>
      </c>
      <c r="J31" s="264"/>
      <c r="K31" s="265"/>
      <c r="L31" s="27"/>
      <c r="M31" s="27"/>
      <c r="N31" s="3" t="s">
        <v>950</v>
      </c>
      <c r="O31" s="58"/>
      <c r="P31" s="58"/>
      <c r="Q31" s="58"/>
      <c r="R31" s="58"/>
      <c r="S31" s="58"/>
      <c r="T31" s="58"/>
      <c r="U31" s="58"/>
      <c r="V31" s="58"/>
      <c r="W31" s="58"/>
      <c r="X31" s="58"/>
      <c r="Y31" s="58"/>
      <c r="Z31" s="58"/>
      <c r="AA31" s="58"/>
      <c r="AB31" s="58"/>
      <c r="AC31" s="58"/>
      <c r="AD31" s="58"/>
      <c r="AE31" s="58"/>
      <c r="AF31" s="58"/>
      <c r="AG31" s="58"/>
    </row>
    <row r="32" spans="1:33" ht="14.25" customHeight="1" x14ac:dyDescent="0.2">
      <c r="A32" s="27" t="s">
        <v>78</v>
      </c>
      <c r="B32" s="27">
        <v>2020</v>
      </c>
      <c r="C32" s="261" t="s">
        <v>15</v>
      </c>
      <c r="D32" s="3" t="s">
        <v>912</v>
      </c>
      <c r="E32" s="3" t="s">
        <v>933</v>
      </c>
      <c r="F32" s="3" t="s">
        <v>933</v>
      </c>
      <c r="G32" s="28">
        <v>1272.52</v>
      </c>
      <c r="H32" s="262">
        <f t="shared" si="1"/>
        <v>184.42318840579708</v>
      </c>
      <c r="I32" s="263">
        <v>1.4</v>
      </c>
      <c r="J32" s="264"/>
      <c r="K32" s="265"/>
      <c r="L32" s="27"/>
      <c r="M32" s="27"/>
      <c r="N32" s="3" t="s">
        <v>951</v>
      </c>
      <c r="O32" s="58"/>
      <c r="P32" s="58"/>
      <c r="Q32" s="58"/>
      <c r="R32" s="58"/>
      <c r="S32" s="58"/>
      <c r="T32" s="58"/>
      <c r="U32" s="58"/>
      <c r="V32" s="58"/>
      <c r="W32" s="58"/>
      <c r="X32" s="58"/>
      <c r="Y32" s="58"/>
      <c r="Z32" s="58"/>
      <c r="AA32" s="58"/>
      <c r="AB32" s="58"/>
      <c r="AC32" s="58"/>
      <c r="AD32" s="58"/>
      <c r="AE32" s="58"/>
      <c r="AF32" s="58"/>
      <c r="AG32" s="58"/>
    </row>
    <row r="33" spans="1:33" ht="15.75" customHeight="1" x14ac:dyDescent="0.2">
      <c r="A33" s="27" t="s">
        <v>78</v>
      </c>
      <c r="B33" s="27">
        <v>2020</v>
      </c>
      <c r="C33" s="261" t="s">
        <v>15</v>
      </c>
      <c r="D33" s="3" t="s">
        <v>935</v>
      </c>
      <c r="E33" s="3" t="s">
        <v>936</v>
      </c>
      <c r="F33" s="3" t="s">
        <v>936</v>
      </c>
      <c r="G33" s="28">
        <v>842.09</v>
      </c>
      <c r="H33" s="262">
        <f t="shared" si="1"/>
        <v>122.04202898550724</v>
      </c>
      <c r="I33" s="263">
        <v>0.9</v>
      </c>
      <c r="J33" s="264"/>
      <c r="K33" s="265"/>
      <c r="L33" s="27"/>
      <c r="M33" s="27"/>
      <c r="N33" s="3" t="s">
        <v>937</v>
      </c>
      <c r="O33" s="58"/>
      <c r="P33" s="58"/>
      <c r="Q33" s="58"/>
      <c r="R33" s="58"/>
      <c r="S33" s="58"/>
      <c r="T33" s="58"/>
      <c r="U33" s="58"/>
      <c r="V33" s="58"/>
      <c r="W33" s="58"/>
      <c r="X33" s="58"/>
      <c r="Y33" s="58"/>
      <c r="Z33" s="58"/>
      <c r="AA33" s="58"/>
      <c r="AB33" s="58"/>
      <c r="AC33" s="58"/>
      <c r="AD33" s="58"/>
      <c r="AE33" s="58"/>
      <c r="AF33" s="58"/>
      <c r="AG33" s="58"/>
    </row>
    <row r="34" spans="1:33" ht="15.75" customHeight="1" x14ac:dyDescent="0.2">
      <c r="A34" s="27" t="s">
        <v>78</v>
      </c>
      <c r="B34" s="27">
        <v>2020</v>
      </c>
      <c r="C34" s="261" t="s">
        <v>15</v>
      </c>
      <c r="D34" s="3" t="s">
        <v>938</v>
      </c>
      <c r="E34" s="3" t="s">
        <v>939</v>
      </c>
      <c r="F34" s="3" t="s">
        <v>939</v>
      </c>
      <c r="G34" s="28">
        <v>828.81</v>
      </c>
      <c r="H34" s="262">
        <f t="shared" si="1"/>
        <v>120.11739130434781</v>
      </c>
      <c r="I34" s="263">
        <v>0.9</v>
      </c>
      <c r="J34" s="264"/>
      <c r="K34" s="265"/>
      <c r="L34" s="27"/>
      <c r="M34" s="27"/>
      <c r="N34" s="3" t="s">
        <v>952</v>
      </c>
      <c r="O34" s="58"/>
      <c r="P34" s="58"/>
      <c r="Q34" s="58"/>
      <c r="R34" s="58"/>
      <c r="S34" s="58"/>
      <c r="T34" s="58"/>
      <c r="U34" s="58"/>
      <c r="V34" s="58"/>
      <c r="W34" s="58"/>
      <c r="X34" s="58"/>
      <c r="Y34" s="58"/>
      <c r="Z34" s="58"/>
      <c r="AA34" s="58"/>
      <c r="AB34" s="58"/>
      <c r="AC34" s="58"/>
      <c r="AD34" s="58"/>
      <c r="AE34" s="58"/>
      <c r="AF34" s="58"/>
      <c r="AG34" s="58"/>
    </row>
    <row r="35" spans="1:33" ht="15.75" customHeight="1" x14ac:dyDescent="0.2">
      <c r="A35" s="27" t="s">
        <v>78</v>
      </c>
      <c r="B35" s="27">
        <v>2020</v>
      </c>
      <c r="C35" s="261" t="s">
        <v>15</v>
      </c>
      <c r="D35" s="3" t="s">
        <v>947</v>
      </c>
      <c r="E35" s="3" t="s">
        <v>948</v>
      </c>
      <c r="F35" s="3" t="s">
        <v>948</v>
      </c>
      <c r="G35" s="28">
        <v>550.15</v>
      </c>
      <c r="H35" s="262">
        <f t="shared" si="1"/>
        <v>79.731884057971001</v>
      </c>
      <c r="I35" s="263">
        <v>0.6</v>
      </c>
      <c r="J35" s="264"/>
      <c r="K35" s="265"/>
      <c r="L35" s="27"/>
      <c r="M35" s="27"/>
      <c r="N35" s="3" t="s">
        <v>953</v>
      </c>
      <c r="O35" s="58"/>
      <c r="P35" s="58"/>
      <c r="Q35" s="58"/>
      <c r="R35" s="58"/>
      <c r="S35" s="58"/>
      <c r="T35" s="58"/>
      <c r="U35" s="58"/>
      <c r="V35" s="58"/>
      <c r="W35" s="58"/>
      <c r="X35" s="58"/>
      <c r="Y35" s="58"/>
      <c r="Z35" s="58"/>
      <c r="AA35" s="58"/>
      <c r="AB35" s="58"/>
      <c r="AC35" s="58"/>
      <c r="AD35" s="58"/>
      <c r="AE35" s="58"/>
      <c r="AF35" s="58"/>
      <c r="AG35" s="58"/>
    </row>
    <row r="36" spans="1:33" ht="15.75" customHeight="1" x14ac:dyDescent="0.2">
      <c r="A36" s="27" t="s">
        <v>78</v>
      </c>
      <c r="B36" s="27">
        <v>2020</v>
      </c>
      <c r="C36" s="261" t="s">
        <v>15</v>
      </c>
      <c r="D36" s="3" t="s">
        <v>945</v>
      </c>
      <c r="E36" s="3" t="s">
        <v>946</v>
      </c>
      <c r="F36" s="3" t="s">
        <v>946</v>
      </c>
      <c r="G36" s="28">
        <v>229.96</v>
      </c>
      <c r="H36" s="262">
        <f t="shared" si="1"/>
        <v>33.327536231884061</v>
      </c>
      <c r="I36" s="263">
        <v>0.3</v>
      </c>
      <c r="J36" s="264"/>
      <c r="K36" s="265"/>
      <c r="L36" s="27"/>
      <c r="M36" s="27"/>
      <c r="N36" s="3" t="s">
        <v>954</v>
      </c>
      <c r="O36" s="58"/>
      <c r="P36" s="58"/>
      <c r="Q36" s="58"/>
      <c r="R36" s="58"/>
      <c r="S36" s="58"/>
      <c r="T36" s="58"/>
      <c r="U36" s="58"/>
      <c r="V36" s="58"/>
      <c r="W36" s="58"/>
      <c r="X36" s="58"/>
      <c r="Y36" s="58"/>
      <c r="Z36" s="58"/>
      <c r="AA36" s="58"/>
      <c r="AB36" s="58"/>
      <c r="AC36" s="58"/>
      <c r="AD36" s="58"/>
      <c r="AE36" s="58"/>
      <c r="AF36" s="58"/>
      <c r="AG36" s="58"/>
    </row>
    <row r="37" spans="1:33" ht="15.75" customHeight="1" x14ac:dyDescent="0.2">
      <c r="A37" s="27" t="s">
        <v>78</v>
      </c>
      <c r="B37" s="27">
        <v>2020</v>
      </c>
      <c r="C37" s="261" t="s">
        <v>15</v>
      </c>
      <c r="D37" s="3" t="s">
        <v>942</v>
      </c>
      <c r="E37" s="3" t="s">
        <v>943</v>
      </c>
      <c r="F37" s="3" t="s">
        <v>943</v>
      </c>
      <c r="G37" s="270">
        <v>0</v>
      </c>
      <c r="H37" s="262">
        <f t="shared" si="1"/>
        <v>0</v>
      </c>
      <c r="I37" s="263">
        <v>0</v>
      </c>
      <c r="J37" s="264"/>
      <c r="K37" s="265"/>
      <c r="L37" s="27"/>
      <c r="M37" s="27"/>
      <c r="N37" s="3"/>
      <c r="O37" s="58"/>
      <c r="P37" s="58"/>
      <c r="Q37" s="58"/>
      <c r="R37" s="58"/>
      <c r="S37" s="58"/>
      <c r="T37" s="58"/>
      <c r="U37" s="58"/>
      <c r="V37" s="58"/>
      <c r="W37" s="58"/>
      <c r="X37" s="58"/>
      <c r="Y37" s="58"/>
      <c r="Z37" s="58"/>
      <c r="AA37" s="58"/>
      <c r="AB37" s="58"/>
      <c r="AC37" s="58"/>
      <c r="AD37" s="58"/>
      <c r="AE37" s="58"/>
      <c r="AF37" s="58"/>
      <c r="AG37" s="58"/>
    </row>
    <row r="38" spans="1:33" ht="15.75" customHeight="1" x14ac:dyDescent="0.2">
      <c r="A38" s="49" t="s">
        <v>78</v>
      </c>
      <c r="B38" s="49">
        <v>2021</v>
      </c>
      <c r="C38" s="50" t="s">
        <v>15</v>
      </c>
      <c r="D38" s="50" t="s">
        <v>914</v>
      </c>
      <c r="E38" s="51" t="s">
        <v>915</v>
      </c>
      <c r="F38" s="52"/>
      <c r="G38" s="53">
        <v>8484</v>
      </c>
      <c r="H38" s="53">
        <f t="shared" ref="H38:H55" si="2">G38/6.452</f>
        <v>1314.941103533788</v>
      </c>
      <c r="I38" s="54">
        <v>9.5</v>
      </c>
      <c r="J38" s="56"/>
      <c r="K38" s="56"/>
      <c r="L38" s="56"/>
      <c r="M38" s="65"/>
      <c r="N38" s="56" t="s">
        <v>911</v>
      </c>
      <c r="O38" s="56"/>
      <c r="P38" s="56"/>
      <c r="Q38" s="56"/>
      <c r="R38" s="56"/>
      <c r="S38" s="56"/>
      <c r="T38" s="56"/>
      <c r="U38" s="56"/>
      <c r="V38" s="56"/>
      <c r="W38" s="56"/>
      <c r="X38" s="56"/>
      <c r="Y38" s="56"/>
      <c r="Z38" s="56"/>
      <c r="AA38" s="56"/>
      <c r="AB38" s="56"/>
      <c r="AC38" s="56"/>
      <c r="AD38" s="56"/>
      <c r="AE38" s="56"/>
      <c r="AF38" s="56"/>
      <c r="AG38" s="56"/>
    </row>
    <row r="39" spans="1:33" ht="15.75" customHeight="1" x14ac:dyDescent="0.2">
      <c r="A39" s="27" t="s">
        <v>78</v>
      </c>
      <c r="B39" s="27">
        <v>2021</v>
      </c>
      <c r="C39" s="261" t="s">
        <v>15</v>
      </c>
      <c r="D39" s="3" t="s">
        <v>910</v>
      </c>
      <c r="E39" s="3" t="s">
        <v>118</v>
      </c>
      <c r="F39" s="3"/>
      <c r="G39" s="28">
        <v>7459</v>
      </c>
      <c r="H39" s="262">
        <f t="shared" si="2"/>
        <v>1156.0756354618723</v>
      </c>
      <c r="I39" s="263">
        <v>8.3000000000000007</v>
      </c>
      <c r="J39" s="264"/>
      <c r="K39" s="265"/>
      <c r="L39" s="27"/>
      <c r="M39" s="27"/>
      <c r="N39" s="3" t="s">
        <v>911</v>
      </c>
      <c r="O39" s="58"/>
      <c r="P39" s="58"/>
      <c r="Q39" s="58"/>
      <c r="R39" s="58"/>
      <c r="S39" s="58"/>
      <c r="T39" s="58"/>
      <c r="U39" s="58"/>
      <c r="V39" s="58"/>
      <c r="W39" s="58"/>
      <c r="X39" s="58"/>
      <c r="Y39" s="58"/>
      <c r="Z39" s="58"/>
      <c r="AA39" s="58"/>
      <c r="AB39" s="58"/>
      <c r="AC39" s="58"/>
      <c r="AD39" s="58"/>
      <c r="AE39" s="58"/>
      <c r="AF39" s="58"/>
      <c r="AG39" s="58"/>
    </row>
    <row r="40" spans="1:33" ht="15.75" customHeight="1" x14ac:dyDescent="0.2">
      <c r="A40" s="27" t="s">
        <v>78</v>
      </c>
      <c r="B40" s="27">
        <v>2021</v>
      </c>
      <c r="C40" s="261" t="s">
        <v>15</v>
      </c>
      <c r="D40" s="3" t="s">
        <v>912</v>
      </c>
      <c r="E40" s="3" t="s">
        <v>913</v>
      </c>
      <c r="F40" s="3"/>
      <c r="G40" s="28">
        <v>4340</v>
      </c>
      <c r="H40" s="262">
        <f t="shared" si="2"/>
        <v>672.65964042157475</v>
      </c>
      <c r="I40" s="263">
        <v>4.8</v>
      </c>
      <c r="J40" s="264"/>
      <c r="K40" s="265"/>
      <c r="L40" s="27"/>
      <c r="M40" s="27"/>
      <c r="N40" s="3" t="s">
        <v>911</v>
      </c>
      <c r="O40" s="58"/>
      <c r="P40" s="58"/>
      <c r="Q40" s="58"/>
      <c r="R40" s="58"/>
      <c r="S40" s="58"/>
      <c r="T40" s="58"/>
      <c r="U40" s="58"/>
      <c r="V40" s="58"/>
      <c r="W40" s="58"/>
      <c r="X40" s="58"/>
      <c r="Y40" s="58"/>
      <c r="Z40" s="58"/>
      <c r="AA40" s="58"/>
      <c r="AB40" s="58"/>
      <c r="AC40" s="58"/>
      <c r="AD40" s="58"/>
      <c r="AE40" s="58"/>
      <c r="AF40" s="58"/>
      <c r="AG40" s="58"/>
    </row>
    <row r="41" spans="1:33" ht="18.75" customHeight="1" x14ac:dyDescent="0.2">
      <c r="A41" s="27" t="s">
        <v>78</v>
      </c>
      <c r="B41" s="27">
        <v>2021</v>
      </c>
      <c r="C41" s="261" t="s">
        <v>15</v>
      </c>
      <c r="D41" s="3" t="s">
        <v>925</v>
      </c>
      <c r="E41" s="3" t="s">
        <v>926</v>
      </c>
      <c r="F41" s="3" t="s">
        <v>927</v>
      </c>
      <c r="G41" s="28">
        <v>3176.59</v>
      </c>
      <c r="H41" s="262">
        <f t="shared" si="2"/>
        <v>492.3419094854309</v>
      </c>
      <c r="I41" s="263">
        <v>3.5</v>
      </c>
      <c r="J41" s="264"/>
      <c r="K41" s="265"/>
      <c r="L41" s="27"/>
      <c r="M41" s="27"/>
      <c r="N41" s="3" t="s">
        <v>950</v>
      </c>
      <c r="O41" s="58"/>
      <c r="P41" s="58"/>
      <c r="Q41" s="58"/>
      <c r="R41" s="58"/>
      <c r="S41" s="58"/>
      <c r="T41" s="58"/>
      <c r="U41" s="58"/>
      <c r="V41" s="58"/>
      <c r="W41" s="58"/>
      <c r="X41" s="58"/>
      <c r="Y41" s="58"/>
      <c r="Z41" s="58"/>
      <c r="AA41" s="58"/>
      <c r="AB41" s="58"/>
      <c r="AC41" s="58"/>
      <c r="AD41" s="58"/>
      <c r="AE41" s="58"/>
      <c r="AF41" s="58"/>
      <c r="AG41" s="58"/>
    </row>
    <row r="42" spans="1:33" ht="15.75" customHeight="1" x14ac:dyDescent="0.2">
      <c r="A42" s="27" t="s">
        <v>78</v>
      </c>
      <c r="B42" s="27">
        <v>2021</v>
      </c>
      <c r="C42" s="261" t="s">
        <v>15</v>
      </c>
      <c r="D42" s="3" t="s">
        <v>919</v>
      </c>
      <c r="E42" s="3" t="s">
        <v>920</v>
      </c>
      <c r="F42" s="3"/>
      <c r="G42" s="28">
        <v>3005</v>
      </c>
      <c r="H42" s="262">
        <f t="shared" si="2"/>
        <v>465.7470551766894</v>
      </c>
      <c r="I42" s="263">
        <v>3.4</v>
      </c>
      <c r="J42" s="264"/>
      <c r="K42" s="265"/>
      <c r="L42" s="27"/>
      <c r="M42" s="27"/>
      <c r="N42" s="3" t="s">
        <v>911</v>
      </c>
      <c r="O42" s="58"/>
      <c r="P42" s="58"/>
      <c r="Q42" s="58"/>
      <c r="R42" s="58"/>
      <c r="S42" s="58"/>
      <c r="T42" s="58"/>
      <c r="U42" s="58"/>
      <c r="V42" s="58"/>
      <c r="W42" s="58"/>
      <c r="X42" s="58"/>
      <c r="Y42" s="58"/>
      <c r="Z42" s="58"/>
      <c r="AA42" s="58"/>
      <c r="AB42" s="58"/>
      <c r="AC42" s="58"/>
      <c r="AD42" s="58"/>
      <c r="AE42" s="58"/>
      <c r="AF42" s="58"/>
      <c r="AG42" s="58"/>
    </row>
    <row r="43" spans="1:33" ht="15.75" customHeight="1" x14ac:dyDescent="0.2">
      <c r="A43" s="27" t="s">
        <v>78</v>
      </c>
      <c r="B43" s="27">
        <v>2021</v>
      </c>
      <c r="C43" s="261" t="s">
        <v>15</v>
      </c>
      <c r="D43" s="3" t="s">
        <v>916</v>
      </c>
      <c r="E43" s="3" t="s">
        <v>917</v>
      </c>
      <c r="F43" s="3"/>
      <c r="G43" s="28">
        <v>2784</v>
      </c>
      <c r="H43" s="262">
        <f t="shared" si="2"/>
        <v>431.4941103533788</v>
      </c>
      <c r="I43" s="263">
        <v>3.1</v>
      </c>
      <c r="J43" s="264"/>
      <c r="K43" s="265"/>
      <c r="L43" s="27"/>
      <c r="M43" s="27"/>
      <c r="N43" s="3" t="s">
        <v>911</v>
      </c>
      <c r="O43" s="58"/>
      <c r="P43" s="58"/>
      <c r="Q43" s="58"/>
      <c r="R43" s="58"/>
      <c r="S43" s="58"/>
      <c r="T43" s="58"/>
      <c r="U43" s="58"/>
      <c r="V43" s="58"/>
      <c r="W43" s="58"/>
      <c r="X43" s="58"/>
      <c r="Y43" s="58"/>
      <c r="Z43" s="58"/>
      <c r="AA43" s="58"/>
      <c r="AB43" s="58"/>
      <c r="AC43" s="58"/>
      <c r="AD43" s="58"/>
      <c r="AE43" s="58"/>
      <c r="AF43" s="58"/>
      <c r="AG43" s="58"/>
    </row>
    <row r="44" spans="1:33" ht="15.75" customHeight="1" x14ac:dyDescent="0.2">
      <c r="A44" s="27" t="s">
        <v>78</v>
      </c>
      <c r="B44" s="27">
        <v>2021</v>
      </c>
      <c r="C44" s="261" t="s">
        <v>15</v>
      </c>
      <c r="D44" s="3" t="s">
        <v>543</v>
      </c>
      <c r="E44" s="3" t="s">
        <v>918</v>
      </c>
      <c r="F44" s="3"/>
      <c r="G44" s="28">
        <v>2552</v>
      </c>
      <c r="H44" s="262">
        <f t="shared" si="2"/>
        <v>395.53626782393059</v>
      </c>
      <c r="I44" s="263">
        <v>2.8</v>
      </c>
      <c r="J44" s="264"/>
      <c r="K44" s="265"/>
      <c r="L44" s="27"/>
      <c r="M44" s="27"/>
      <c r="N44" s="3" t="s">
        <v>911</v>
      </c>
      <c r="O44" s="58"/>
      <c r="P44" s="58"/>
      <c r="Q44" s="58"/>
      <c r="R44" s="58"/>
      <c r="S44" s="58"/>
      <c r="T44" s="58"/>
      <c r="U44" s="58"/>
      <c r="V44" s="58"/>
      <c r="W44" s="58"/>
      <c r="X44" s="58"/>
      <c r="Y44" s="58"/>
      <c r="Z44" s="58"/>
      <c r="AA44" s="58"/>
      <c r="AB44" s="58"/>
      <c r="AC44" s="58"/>
      <c r="AD44" s="58"/>
      <c r="AE44" s="58"/>
      <c r="AF44" s="58"/>
      <c r="AG44" s="58"/>
    </row>
    <row r="45" spans="1:33" ht="15.75" customHeight="1" x14ac:dyDescent="0.2">
      <c r="A45" s="27" t="s">
        <v>78</v>
      </c>
      <c r="B45" s="27">
        <v>2021</v>
      </c>
      <c r="C45" s="261" t="s">
        <v>15</v>
      </c>
      <c r="D45" s="3" t="s">
        <v>921</v>
      </c>
      <c r="E45" s="3" t="s">
        <v>922</v>
      </c>
      <c r="F45" s="3"/>
      <c r="G45" s="28">
        <v>2172</v>
      </c>
      <c r="H45" s="262">
        <f t="shared" si="2"/>
        <v>336.63980161190329</v>
      </c>
      <c r="I45" s="263">
        <v>2.4</v>
      </c>
      <c r="J45" s="264"/>
      <c r="K45" s="265"/>
      <c r="L45" s="27"/>
      <c r="M45" s="27"/>
      <c r="N45" s="3" t="s">
        <v>911</v>
      </c>
      <c r="O45" s="58"/>
      <c r="P45" s="58"/>
      <c r="Q45" s="58"/>
      <c r="R45" s="58"/>
      <c r="S45" s="58"/>
      <c r="T45" s="58"/>
      <c r="U45" s="58"/>
      <c r="V45" s="58"/>
      <c r="W45" s="58"/>
      <c r="X45" s="58"/>
      <c r="Y45" s="58"/>
      <c r="Z45" s="58"/>
      <c r="AA45" s="58"/>
      <c r="AB45" s="58"/>
      <c r="AC45" s="58"/>
      <c r="AD45" s="58"/>
      <c r="AE45" s="58"/>
      <c r="AF45" s="58"/>
      <c r="AG45" s="58"/>
    </row>
    <row r="46" spans="1:33" ht="15.75" customHeight="1" x14ac:dyDescent="0.2">
      <c r="A46" s="27" t="s">
        <v>78</v>
      </c>
      <c r="B46" s="27">
        <v>2021</v>
      </c>
      <c r="C46" s="261" t="s">
        <v>15</v>
      </c>
      <c r="D46" s="3" t="s">
        <v>929</v>
      </c>
      <c r="E46" s="3" t="s">
        <v>930</v>
      </c>
      <c r="F46" s="3"/>
      <c r="G46" s="28">
        <v>2080</v>
      </c>
      <c r="H46" s="262">
        <f t="shared" si="2"/>
        <v>322.38065716057037</v>
      </c>
      <c r="I46" s="263">
        <v>2.2999999999999998</v>
      </c>
      <c r="J46" s="264"/>
      <c r="K46" s="265"/>
      <c r="L46" s="27"/>
      <c r="M46" s="27"/>
      <c r="N46" s="3" t="s">
        <v>911</v>
      </c>
      <c r="O46" s="58"/>
      <c r="P46" s="58"/>
      <c r="Q46" s="58"/>
      <c r="R46" s="58"/>
      <c r="S46" s="58"/>
      <c r="T46" s="58"/>
      <c r="U46" s="58"/>
      <c r="V46" s="58"/>
      <c r="W46" s="58"/>
      <c r="X46" s="58"/>
      <c r="Y46" s="58"/>
      <c r="Z46" s="58"/>
      <c r="AA46" s="58"/>
      <c r="AB46" s="58"/>
      <c r="AC46" s="58"/>
      <c r="AD46" s="58"/>
      <c r="AE46" s="58"/>
      <c r="AF46" s="58"/>
      <c r="AG46" s="58"/>
    </row>
    <row r="47" spans="1:33" ht="15.75" customHeight="1" x14ac:dyDescent="0.2">
      <c r="A47" s="27" t="s">
        <v>78</v>
      </c>
      <c r="B47" s="27">
        <v>2021</v>
      </c>
      <c r="C47" s="261" t="s">
        <v>15</v>
      </c>
      <c r="D47" s="3" t="s">
        <v>923</v>
      </c>
      <c r="E47" s="3" t="s">
        <v>924</v>
      </c>
      <c r="F47" s="3"/>
      <c r="G47" s="28">
        <v>1849</v>
      </c>
      <c r="H47" s="262">
        <f t="shared" si="2"/>
        <v>286.57780533168011</v>
      </c>
      <c r="I47" s="263">
        <v>2.1</v>
      </c>
      <c r="J47" s="264"/>
      <c r="K47" s="265"/>
      <c r="L47" s="27"/>
      <c r="M47" s="27"/>
      <c r="N47" s="3" t="s">
        <v>911</v>
      </c>
      <c r="O47" s="58"/>
      <c r="P47" s="58"/>
      <c r="Q47" s="58"/>
      <c r="R47" s="58"/>
      <c r="S47" s="58"/>
      <c r="T47" s="58"/>
      <c r="U47" s="58"/>
      <c r="V47" s="58"/>
      <c r="W47" s="58"/>
      <c r="X47" s="58"/>
      <c r="Y47" s="58"/>
      <c r="Z47" s="58"/>
      <c r="AA47" s="58"/>
      <c r="AB47" s="58"/>
      <c r="AC47" s="58"/>
      <c r="AD47" s="58"/>
      <c r="AE47" s="58"/>
      <c r="AF47" s="58"/>
      <c r="AG47" s="58"/>
    </row>
    <row r="48" spans="1:33" ht="15.75" customHeight="1" x14ac:dyDescent="0.2">
      <c r="A48" s="27" t="s">
        <v>78</v>
      </c>
      <c r="B48" s="27">
        <v>2021</v>
      </c>
      <c r="C48" s="261" t="s">
        <v>15</v>
      </c>
      <c r="D48" s="3" t="s">
        <v>931</v>
      </c>
      <c r="E48" s="3" t="s">
        <v>932</v>
      </c>
      <c r="F48" s="3"/>
      <c r="G48" s="28">
        <v>1779</v>
      </c>
      <c r="H48" s="262">
        <f t="shared" si="2"/>
        <v>275.72845629262247</v>
      </c>
      <c r="I48" s="263">
        <v>2</v>
      </c>
      <c r="J48" s="264"/>
      <c r="K48" s="265"/>
      <c r="L48" s="27"/>
      <c r="M48" s="27"/>
      <c r="N48" s="3" t="s">
        <v>911</v>
      </c>
      <c r="O48" s="58"/>
      <c r="P48" s="58"/>
      <c r="Q48" s="58"/>
      <c r="R48" s="58"/>
      <c r="S48" s="58"/>
      <c r="T48" s="58"/>
      <c r="U48" s="58"/>
      <c r="V48" s="58"/>
      <c r="W48" s="58"/>
      <c r="X48" s="58"/>
      <c r="Y48" s="58"/>
      <c r="Z48" s="58"/>
      <c r="AA48" s="58"/>
      <c r="AB48" s="58"/>
      <c r="AC48" s="58"/>
      <c r="AD48" s="58"/>
      <c r="AE48" s="58"/>
      <c r="AF48" s="58"/>
      <c r="AG48" s="58"/>
    </row>
    <row r="49" spans="1:33" ht="18" customHeight="1" x14ac:dyDescent="0.2">
      <c r="A49" s="27" t="s">
        <v>78</v>
      </c>
      <c r="B49" s="27">
        <v>2021</v>
      </c>
      <c r="C49" s="261" t="s">
        <v>15</v>
      </c>
      <c r="D49" s="3" t="s">
        <v>912</v>
      </c>
      <c r="E49" s="3" t="s">
        <v>933</v>
      </c>
      <c r="F49" s="3" t="s">
        <v>933</v>
      </c>
      <c r="G49" s="28">
        <v>1667</v>
      </c>
      <c r="H49" s="262">
        <f t="shared" si="2"/>
        <v>258.36949783013017</v>
      </c>
      <c r="I49" s="263">
        <v>1.9</v>
      </c>
      <c r="J49" s="264"/>
      <c r="K49" s="265"/>
      <c r="L49" s="27"/>
      <c r="M49" s="27"/>
      <c r="N49" s="3" t="s">
        <v>951</v>
      </c>
      <c r="O49" s="58"/>
      <c r="P49" s="58"/>
      <c r="Q49" s="58"/>
      <c r="R49" s="58"/>
      <c r="S49" s="58"/>
      <c r="T49" s="58"/>
      <c r="U49" s="58"/>
      <c r="V49" s="58"/>
      <c r="W49" s="58"/>
      <c r="X49" s="58"/>
      <c r="Y49" s="58"/>
      <c r="Z49" s="58"/>
      <c r="AA49" s="58"/>
      <c r="AB49" s="58"/>
      <c r="AC49" s="58"/>
      <c r="AD49" s="58"/>
      <c r="AE49" s="58"/>
      <c r="AF49" s="58"/>
      <c r="AG49" s="58"/>
    </row>
    <row r="50" spans="1:33" ht="15" customHeight="1" x14ac:dyDescent="0.2">
      <c r="A50" s="27" t="s">
        <v>78</v>
      </c>
      <c r="B50" s="27">
        <v>2021</v>
      </c>
      <c r="C50" s="261" t="s">
        <v>15</v>
      </c>
      <c r="D50" s="3" t="s">
        <v>925</v>
      </c>
      <c r="E50" s="3" t="s">
        <v>926</v>
      </c>
      <c r="F50" s="3" t="s">
        <v>927</v>
      </c>
      <c r="G50" s="28">
        <v>1641.99</v>
      </c>
      <c r="H50" s="262">
        <f t="shared" si="2"/>
        <v>254.49318040917547</v>
      </c>
      <c r="I50" s="263">
        <v>1.8</v>
      </c>
      <c r="J50" s="264"/>
      <c r="K50" s="265"/>
      <c r="L50" s="27"/>
      <c r="M50" s="27"/>
      <c r="N50" s="3" t="s">
        <v>955</v>
      </c>
      <c r="O50" s="58"/>
      <c r="P50" s="58"/>
      <c r="Q50" s="58"/>
      <c r="R50" s="58"/>
      <c r="S50" s="58"/>
      <c r="T50" s="58"/>
      <c r="U50" s="58"/>
      <c r="V50" s="58"/>
      <c r="W50" s="58"/>
      <c r="X50" s="58"/>
      <c r="Y50" s="58"/>
      <c r="Z50" s="58"/>
      <c r="AA50" s="58"/>
      <c r="AB50" s="58"/>
      <c r="AC50" s="58"/>
      <c r="AD50" s="58"/>
      <c r="AE50" s="58"/>
      <c r="AF50" s="58"/>
      <c r="AG50" s="58"/>
    </row>
    <row r="51" spans="1:33" ht="15.75" customHeight="1" x14ac:dyDescent="0.2">
      <c r="A51" s="27" t="s">
        <v>78</v>
      </c>
      <c r="B51" s="27">
        <v>2021</v>
      </c>
      <c r="C51" s="261" t="s">
        <v>15</v>
      </c>
      <c r="D51" s="3" t="s">
        <v>938</v>
      </c>
      <c r="E51" s="3" t="s">
        <v>939</v>
      </c>
      <c r="F51" s="3" t="s">
        <v>939</v>
      </c>
      <c r="G51" s="28">
        <v>995.92</v>
      </c>
      <c r="H51" s="262">
        <f t="shared" si="2"/>
        <v>154.35833849969001</v>
      </c>
      <c r="I51" s="263">
        <v>1.1000000000000001</v>
      </c>
      <c r="J51" s="264"/>
      <c r="K51" s="265"/>
      <c r="L51" s="27"/>
      <c r="M51" s="27"/>
      <c r="N51" s="3" t="s">
        <v>956</v>
      </c>
      <c r="O51" s="58"/>
      <c r="P51" s="58"/>
      <c r="Q51" s="58"/>
      <c r="R51" s="58"/>
      <c r="S51" s="58"/>
      <c r="T51" s="58"/>
      <c r="U51" s="58"/>
      <c r="V51" s="58"/>
      <c r="W51" s="58"/>
      <c r="X51" s="58"/>
      <c r="Y51" s="58"/>
      <c r="Z51" s="58"/>
      <c r="AA51" s="58"/>
      <c r="AB51" s="58"/>
      <c r="AC51" s="58"/>
      <c r="AD51" s="58"/>
      <c r="AE51" s="58"/>
      <c r="AF51" s="58"/>
      <c r="AG51" s="58"/>
    </row>
    <row r="52" spans="1:33" ht="15.75" customHeight="1" x14ac:dyDescent="0.2">
      <c r="A52" s="27" t="s">
        <v>78</v>
      </c>
      <c r="B52" s="27">
        <v>2021</v>
      </c>
      <c r="C52" s="261" t="s">
        <v>15</v>
      </c>
      <c r="D52" s="3" t="s">
        <v>935</v>
      </c>
      <c r="E52" s="3" t="s">
        <v>936</v>
      </c>
      <c r="F52" s="3" t="s">
        <v>936</v>
      </c>
      <c r="G52" s="28">
        <v>912.09</v>
      </c>
      <c r="H52" s="262">
        <f t="shared" si="2"/>
        <v>141.3654680719157</v>
      </c>
      <c r="I52" s="263">
        <v>1</v>
      </c>
      <c r="J52" s="264"/>
      <c r="K52" s="265"/>
      <c r="L52" s="27"/>
      <c r="M52" s="27"/>
      <c r="N52" s="3" t="s">
        <v>957</v>
      </c>
      <c r="O52" s="58"/>
      <c r="P52" s="58"/>
      <c r="Q52" s="58"/>
      <c r="R52" s="58"/>
      <c r="S52" s="58"/>
      <c r="T52" s="58"/>
      <c r="U52" s="58"/>
      <c r="V52" s="58"/>
      <c r="W52" s="58"/>
      <c r="X52" s="58"/>
      <c r="Y52" s="58"/>
      <c r="Z52" s="58"/>
      <c r="AA52" s="58"/>
      <c r="AB52" s="58"/>
      <c r="AC52" s="58"/>
      <c r="AD52" s="58"/>
      <c r="AE52" s="58"/>
      <c r="AF52" s="58"/>
      <c r="AG52" s="58"/>
    </row>
    <row r="53" spans="1:33" ht="15.75" customHeight="1" x14ac:dyDescent="0.2">
      <c r="A53" s="27" t="s">
        <v>78</v>
      </c>
      <c r="B53" s="27">
        <v>2021</v>
      </c>
      <c r="C53" s="261" t="s">
        <v>15</v>
      </c>
      <c r="D53" s="3" t="s">
        <v>947</v>
      </c>
      <c r="E53" s="3" t="s">
        <v>948</v>
      </c>
      <c r="F53" s="3" t="s">
        <v>948</v>
      </c>
      <c r="G53" s="28">
        <v>625.26</v>
      </c>
      <c r="H53" s="262">
        <f t="shared" si="2"/>
        <v>96.909485430874142</v>
      </c>
      <c r="I53" s="263">
        <v>0.7</v>
      </c>
      <c r="J53" s="264"/>
      <c r="K53" s="265"/>
      <c r="L53" s="27"/>
      <c r="M53" s="27"/>
      <c r="N53" s="3" t="s">
        <v>953</v>
      </c>
      <c r="O53" s="58"/>
      <c r="P53" s="58"/>
      <c r="Q53" s="58"/>
      <c r="R53" s="58"/>
      <c r="S53" s="58"/>
      <c r="T53" s="58"/>
      <c r="U53" s="58"/>
      <c r="V53" s="58"/>
      <c r="W53" s="58"/>
      <c r="X53" s="58"/>
      <c r="Y53" s="58"/>
      <c r="Z53" s="58"/>
      <c r="AA53" s="58"/>
      <c r="AB53" s="58"/>
      <c r="AC53" s="58"/>
      <c r="AD53" s="58"/>
      <c r="AE53" s="58"/>
      <c r="AF53" s="58"/>
      <c r="AG53" s="58"/>
    </row>
    <row r="54" spans="1:33" ht="15.75" customHeight="1" x14ac:dyDescent="0.2">
      <c r="A54" s="27" t="s">
        <v>78</v>
      </c>
      <c r="B54" s="27">
        <v>2021</v>
      </c>
      <c r="C54" s="261" t="s">
        <v>15</v>
      </c>
      <c r="D54" s="3" t="s">
        <v>945</v>
      </c>
      <c r="E54" s="3" t="s">
        <v>946</v>
      </c>
      <c r="F54" s="3" t="s">
        <v>946</v>
      </c>
      <c r="G54" s="28">
        <v>233.08</v>
      </c>
      <c r="H54" s="262">
        <f t="shared" si="2"/>
        <v>36.125232486050841</v>
      </c>
      <c r="I54" s="263">
        <v>0.3</v>
      </c>
      <c r="J54" s="264"/>
      <c r="K54" s="265"/>
      <c r="L54" s="27"/>
      <c r="M54" s="27"/>
      <c r="N54" s="3" t="s">
        <v>954</v>
      </c>
      <c r="O54" s="58"/>
      <c r="P54" s="58"/>
      <c r="Q54" s="58"/>
      <c r="R54" s="58"/>
      <c r="S54" s="58"/>
      <c r="T54" s="58"/>
      <c r="U54" s="58"/>
      <c r="V54" s="58"/>
      <c r="W54" s="58"/>
      <c r="X54" s="58"/>
      <c r="Y54" s="58"/>
      <c r="Z54" s="58"/>
      <c r="AA54" s="58"/>
      <c r="AB54" s="58"/>
      <c r="AC54" s="58"/>
      <c r="AD54" s="58"/>
      <c r="AE54" s="58"/>
      <c r="AF54" s="58"/>
      <c r="AG54" s="58"/>
    </row>
    <row r="55" spans="1:33" ht="15.75" customHeight="1" x14ac:dyDescent="0.2">
      <c r="A55" s="27" t="s">
        <v>78</v>
      </c>
      <c r="B55" s="27">
        <v>2021</v>
      </c>
      <c r="C55" s="261" t="s">
        <v>15</v>
      </c>
      <c r="D55" s="3" t="s">
        <v>942</v>
      </c>
      <c r="E55" s="3" t="s">
        <v>943</v>
      </c>
      <c r="F55" s="3" t="s">
        <v>943</v>
      </c>
      <c r="G55" s="270">
        <v>0</v>
      </c>
      <c r="H55" s="262">
        <f t="shared" si="2"/>
        <v>0</v>
      </c>
      <c r="I55" s="263">
        <v>0</v>
      </c>
      <c r="J55" s="264"/>
      <c r="K55" s="265"/>
      <c r="L55" s="27"/>
      <c r="M55" s="27"/>
      <c r="N55" s="3"/>
      <c r="O55" s="58"/>
      <c r="P55" s="58"/>
      <c r="Q55" s="58"/>
      <c r="R55" s="58"/>
      <c r="S55" s="58"/>
      <c r="T55" s="58"/>
      <c r="U55" s="58"/>
      <c r="V55" s="58"/>
      <c r="W55" s="58"/>
      <c r="X55" s="58"/>
      <c r="Y55" s="58"/>
      <c r="Z55" s="58"/>
      <c r="AA55" s="58"/>
      <c r="AB55" s="58"/>
      <c r="AC55" s="58"/>
      <c r="AD55" s="58"/>
      <c r="AE55" s="58"/>
      <c r="AF55" s="58"/>
      <c r="AG55" s="58"/>
    </row>
    <row r="56" spans="1:33" ht="15.75" customHeight="1" x14ac:dyDescent="0.2">
      <c r="A56" s="49" t="s">
        <v>78</v>
      </c>
      <c r="B56" s="49">
        <v>2022</v>
      </c>
      <c r="C56" s="50" t="s">
        <v>15</v>
      </c>
      <c r="D56" s="50" t="s">
        <v>914</v>
      </c>
      <c r="E56" s="51" t="s">
        <v>915</v>
      </c>
      <c r="F56" s="52"/>
      <c r="G56" s="53">
        <v>9386.0499999999993</v>
      </c>
      <c r="H56" s="53"/>
      <c r="I56" s="54"/>
      <c r="J56" s="56"/>
      <c r="K56" s="56"/>
      <c r="L56" s="56"/>
      <c r="M56" s="65"/>
      <c r="N56" s="56" t="s">
        <v>958</v>
      </c>
      <c r="O56" s="56"/>
      <c r="P56" s="56"/>
      <c r="Q56" s="56"/>
      <c r="R56" s="56"/>
      <c r="S56" s="56"/>
      <c r="T56" s="56"/>
      <c r="U56" s="56"/>
      <c r="V56" s="56"/>
      <c r="W56" s="56"/>
      <c r="X56" s="56"/>
      <c r="Y56" s="56"/>
      <c r="Z56" s="56"/>
      <c r="AA56" s="56"/>
      <c r="AB56" s="56"/>
      <c r="AC56" s="56"/>
      <c r="AD56" s="56"/>
      <c r="AE56" s="56"/>
      <c r="AF56" s="56"/>
      <c r="AG56" s="56"/>
    </row>
    <row r="57" spans="1:33" ht="15.75" customHeight="1" x14ac:dyDescent="0.2">
      <c r="A57" s="27" t="s">
        <v>78</v>
      </c>
      <c r="B57" s="27">
        <v>2022</v>
      </c>
      <c r="C57" s="261" t="s">
        <v>15</v>
      </c>
      <c r="D57" s="3" t="s">
        <v>910</v>
      </c>
      <c r="E57" s="3" t="s">
        <v>118</v>
      </c>
      <c r="F57" s="3"/>
      <c r="G57" s="28">
        <v>7505.83</v>
      </c>
      <c r="H57" s="262"/>
      <c r="I57" s="28"/>
      <c r="J57" s="264"/>
      <c r="K57" s="265"/>
      <c r="L57" s="27"/>
      <c r="M57" s="27"/>
      <c r="N57" s="3" t="s">
        <v>959</v>
      </c>
      <c r="O57" s="58"/>
      <c r="P57" s="58"/>
      <c r="Q57" s="58"/>
      <c r="R57" s="58"/>
      <c r="S57" s="58"/>
      <c r="T57" s="58"/>
      <c r="U57" s="58"/>
      <c r="V57" s="58"/>
      <c r="W57" s="58"/>
      <c r="X57" s="58"/>
      <c r="Y57" s="58"/>
      <c r="Z57" s="58"/>
      <c r="AA57" s="58"/>
      <c r="AB57" s="58"/>
      <c r="AC57" s="58"/>
      <c r="AD57" s="58"/>
      <c r="AE57" s="58"/>
      <c r="AF57" s="58"/>
      <c r="AG57" s="58"/>
    </row>
    <row r="58" spans="1:33" ht="15.75" customHeight="1" x14ac:dyDescent="0.2">
      <c r="A58" s="27" t="s">
        <v>78</v>
      </c>
      <c r="B58" s="27">
        <v>2022</v>
      </c>
      <c r="C58" s="261" t="s">
        <v>15</v>
      </c>
      <c r="D58" s="3" t="s">
        <v>912</v>
      </c>
      <c r="E58" s="3" t="s">
        <v>913</v>
      </c>
      <c r="F58" s="3"/>
      <c r="G58" s="28">
        <v>3725.69</v>
      </c>
      <c r="H58" s="262"/>
      <c r="I58" s="28"/>
      <c r="J58" s="264"/>
      <c r="K58" s="265"/>
      <c r="L58" s="27"/>
      <c r="M58" s="27"/>
      <c r="N58" s="3" t="s">
        <v>960</v>
      </c>
      <c r="O58" s="58"/>
      <c r="P58" s="58"/>
      <c r="Q58" s="58"/>
      <c r="R58" s="58"/>
      <c r="S58" s="58"/>
      <c r="T58" s="58"/>
      <c r="U58" s="58"/>
      <c r="V58" s="58"/>
      <c r="W58" s="58"/>
      <c r="X58" s="58"/>
      <c r="Y58" s="58"/>
      <c r="Z58" s="58"/>
      <c r="AA58" s="58"/>
      <c r="AB58" s="58"/>
      <c r="AC58" s="58"/>
      <c r="AD58" s="58"/>
      <c r="AE58" s="58"/>
      <c r="AF58" s="58"/>
      <c r="AG58" s="58"/>
    </row>
    <row r="59" spans="1:33" ht="15.75" customHeight="1" x14ac:dyDescent="0.2">
      <c r="A59" s="27" t="s">
        <v>78</v>
      </c>
      <c r="B59" s="27">
        <v>2022</v>
      </c>
      <c r="C59" s="261" t="s">
        <v>15</v>
      </c>
      <c r="D59" s="3" t="s">
        <v>916</v>
      </c>
      <c r="E59" s="3" t="s">
        <v>917</v>
      </c>
      <c r="F59" s="3"/>
      <c r="G59" s="28">
        <v>3723.9</v>
      </c>
      <c r="H59" s="262"/>
      <c r="I59" s="28"/>
      <c r="J59" s="264"/>
      <c r="K59" s="265"/>
      <c r="L59" s="27"/>
      <c r="M59" s="27"/>
      <c r="N59" s="3" t="s">
        <v>961</v>
      </c>
      <c r="O59" s="58"/>
      <c r="P59" s="58"/>
      <c r="Q59" s="58"/>
      <c r="R59" s="58"/>
      <c r="S59" s="58"/>
      <c r="T59" s="58"/>
      <c r="U59" s="58"/>
      <c r="V59" s="58"/>
      <c r="W59" s="58"/>
      <c r="X59" s="58"/>
      <c r="Y59" s="58"/>
      <c r="Z59" s="58"/>
      <c r="AA59" s="58"/>
      <c r="AB59" s="58"/>
      <c r="AC59" s="58"/>
      <c r="AD59" s="58"/>
      <c r="AE59" s="58"/>
      <c r="AF59" s="58"/>
      <c r="AG59" s="58"/>
    </row>
    <row r="60" spans="1:33" ht="15.75" customHeight="1" x14ac:dyDescent="0.2">
      <c r="A60" s="27" t="s">
        <v>78</v>
      </c>
      <c r="B60" s="27">
        <v>2022</v>
      </c>
      <c r="C60" s="261" t="s">
        <v>15</v>
      </c>
      <c r="D60" s="3" t="s">
        <v>919</v>
      </c>
      <c r="E60" s="3" t="s">
        <v>962</v>
      </c>
      <c r="F60" s="3"/>
      <c r="G60" s="28">
        <v>2985.1</v>
      </c>
      <c r="H60" s="262"/>
      <c r="I60" s="28"/>
      <c r="J60" s="264"/>
      <c r="K60" s="265"/>
      <c r="L60" s="27"/>
      <c r="M60" s="27"/>
      <c r="N60" s="3" t="s">
        <v>963</v>
      </c>
      <c r="O60" s="58"/>
      <c r="P60" s="58"/>
      <c r="Q60" s="58"/>
      <c r="R60" s="58"/>
      <c r="S60" s="58"/>
      <c r="T60" s="58"/>
      <c r="U60" s="58"/>
      <c r="V60" s="58"/>
      <c r="W60" s="58"/>
      <c r="X60" s="58"/>
      <c r="Y60" s="58"/>
      <c r="Z60" s="58"/>
      <c r="AA60" s="58"/>
      <c r="AB60" s="58"/>
      <c r="AC60" s="58"/>
      <c r="AD60" s="58"/>
      <c r="AE60" s="58"/>
      <c r="AF60" s="58"/>
      <c r="AG60" s="58"/>
    </row>
    <row r="61" spans="1:33" ht="15" customHeight="1" x14ac:dyDescent="0.2">
      <c r="A61" s="27" t="s">
        <v>78</v>
      </c>
      <c r="B61" s="27">
        <v>2022</v>
      </c>
      <c r="C61" s="261" t="s">
        <v>15</v>
      </c>
      <c r="D61" s="3" t="s">
        <v>925</v>
      </c>
      <c r="E61" s="3" t="s">
        <v>926</v>
      </c>
      <c r="F61" s="3" t="s">
        <v>927</v>
      </c>
      <c r="G61" s="28">
        <v>2582.46</v>
      </c>
      <c r="H61" s="262"/>
      <c r="I61" s="28"/>
      <c r="J61" s="264"/>
      <c r="K61" s="265"/>
      <c r="L61" s="27"/>
      <c r="M61" s="27"/>
      <c r="N61" s="3" t="s">
        <v>964</v>
      </c>
      <c r="O61" s="58"/>
      <c r="P61" s="58"/>
      <c r="Q61" s="58"/>
      <c r="R61" s="58"/>
      <c r="S61" s="58"/>
      <c r="T61" s="58"/>
      <c r="U61" s="58"/>
      <c r="V61" s="58"/>
      <c r="W61" s="58"/>
      <c r="X61" s="58"/>
      <c r="Y61" s="58"/>
      <c r="Z61" s="58"/>
      <c r="AA61" s="58"/>
      <c r="AB61" s="58"/>
      <c r="AC61" s="58"/>
      <c r="AD61" s="58"/>
      <c r="AE61" s="58"/>
      <c r="AF61" s="58"/>
      <c r="AG61" s="58"/>
    </row>
    <row r="62" spans="1:33" ht="15.75" customHeight="1" x14ac:dyDescent="0.2">
      <c r="A62" s="27" t="s">
        <v>78</v>
      </c>
      <c r="B62" s="27">
        <v>2022</v>
      </c>
      <c r="C62" s="261" t="s">
        <v>15</v>
      </c>
      <c r="D62" s="3" t="s">
        <v>543</v>
      </c>
      <c r="E62" s="3" t="s">
        <v>918</v>
      </c>
      <c r="F62" s="3"/>
      <c r="G62" s="28">
        <v>2441.6799999999998</v>
      </c>
      <c r="H62" s="262"/>
      <c r="I62" s="28"/>
      <c r="J62" s="264"/>
      <c r="K62" s="265"/>
      <c r="L62" s="27"/>
      <c r="M62" s="27"/>
      <c r="N62" s="3" t="s">
        <v>965</v>
      </c>
      <c r="O62" s="58"/>
      <c r="P62" s="58"/>
      <c r="Q62" s="58"/>
      <c r="R62" s="58"/>
      <c r="S62" s="58"/>
      <c r="T62" s="58"/>
      <c r="U62" s="58"/>
      <c r="V62" s="58"/>
      <c r="W62" s="58"/>
      <c r="X62" s="58"/>
      <c r="Y62" s="58"/>
      <c r="Z62" s="58"/>
      <c r="AA62" s="58"/>
      <c r="AB62" s="58"/>
      <c r="AC62" s="58"/>
      <c r="AD62" s="58"/>
      <c r="AE62" s="58"/>
      <c r="AF62" s="58"/>
      <c r="AG62" s="58"/>
    </row>
    <row r="63" spans="1:33" ht="15.75" customHeight="1" x14ac:dyDescent="0.2">
      <c r="A63" s="27" t="s">
        <v>78</v>
      </c>
      <c r="B63" s="27">
        <v>2022</v>
      </c>
      <c r="C63" s="261" t="s">
        <v>15</v>
      </c>
      <c r="D63" s="3" t="s">
        <v>921</v>
      </c>
      <c r="E63" s="3" t="s">
        <v>922</v>
      </c>
      <c r="F63" s="3"/>
      <c r="G63" s="28">
        <v>2175.59</v>
      </c>
      <c r="H63" s="262"/>
      <c r="I63" s="28"/>
      <c r="J63" s="264"/>
      <c r="K63" s="265"/>
      <c r="L63" s="27"/>
      <c r="M63" s="27"/>
      <c r="N63" s="3" t="s">
        <v>966</v>
      </c>
      <c r="O63" s="58"/>
      <c r="P63" s="58"/>
      <c r="Q63" s="58"/>
      <c r="R63" s="58"/>
      <c r="S63" s="58"/>
      <c r="T63" s="58"/>
      <c r="U63" s="58"/>
      <c r="V63" s="58"/>
      <c r="W63" s="58"/>
      <c r="X63" s="58"/>
      <c r="Y63" s="58"/>
      <c r="Z63" s="58"/>
      <c r="AA63" s="58"/>
      <c r="AB63" s="58"/>
      <c r="AC63" s="58"/>
      <c r="AD63" s="58"/>
      <c r="AE63" s="58"/>
      <c r="AF63" s="58"/>
      <c r="AG63" s="58"/>
    </row>
    <row r="64" spans="1:33" ht="16.5" customHeight="1" x14ac:dyDescent="0.2">
      <c r="A64" s="27" t="s">
        <v>78</v>
      </c>
      <c r="B64" s="27">
        <v>2022</v>
      </c>
      <c r="C64" s="261" t="s">
        <v>15</v>
      </c>
      <c r="D64" s="3" t="s">
        <v>912</v>
      </c>
      <c r="E64" s="3" t="s">
        <v>933</v>
      </c>
      <c r="F64" s="3" t="s">
        <v>933</v>
      </c>
      <c r="G64" s="28">
        <v>2119.8000000000002</v>
      </c>
      <c r="H64" s="262"/>
      <c r="I64" s="28"/>
      <c r="J64" s="264"/>
      <c r="K64" s="265"/>
      <c r="L64" s="27"/>
      <c r="M64" s="27"/>
      <c r="N64" s="3" t="s">
        <v>967</v>
      </c>
      <c r="O64" s="58"/>
      <c r="P64" s="58"/>
      <c r="Q64" s="58"/>
      <c r="R64" s="58"/>
      <c r="S64" s="58"/>
      <c r="T64" s="58"/>
      <c r="U64" s="58"/>
      <c r="V64" s="58"/>
      <c r="W64" s="58"/>
      <c r="X64" s="58"/>
      <c r="Y64" s="58"/>
      <c r="Z64" s="58"/>
      <c r="AA64" s="58"/>
      <c r="AB64" s="58"/>
      <c r="AC64" s="58"/>
      <c r="AD64" s="58"/>
      <c r="AE64" s="58"/>
      <c r="AF64" s="58"/>
      <c r="AG64" s="58"/>
    </row>
    <row r="65" spans="1:33" ht="15.75" customHeight="1" x14ac:dyDescent="0.2">
      <c r="A65" s="27" t="s">
        <v>78</v>
      </c>
      <c r="B65" s="27">
        <v>2022</v>
      </c>
      <c r="C65" s="261" t="s">
        <v>15</v>
      </c>
      <c r="D65" s="3" t="s">
        <v>929</v>
      </c>
      <c r="E65" s="3" t="s">
        <v>930</v>
      </c>
      <c r="F65" s="3"/>
      <c r="G65" s="28">
        <v>1813</v>
      </c>
      <c r="H65" s="262"/>
      <c r="I65" s="28"/>
      <c r="J65" s="264"/>
      <c r="K65" s="265"/>
      <c r="L65" s="27"/>
      <c r="M65" s="27"/>
      <c r="N65" s="3" t="s">
        <v>968</v>
      </c>
      <c r="O65" s="58"/>
      <c r="P65" s="58"/>
      <c r="Q65" s="58"/>
      <c r="R65" s="58"/>
      <c r="S65" s="58"/>
      <c r="T65" s="58"/>
      <c r="U65" s="58"/>
      <c r="V65" s="58"/>
      <c r="W65" s="58"/>
      <c r="X65" s="58"/>
      <c r="Y65" s="58"/>
      <c r="Z65" s="58"/>
      <c r="AA65" s="58"/>
      <c r="AB65" s="58"/>
      <c r="AC65" s="58"/>
      <c r="AD65" s="58"/>
      <c r="AE65" s="58"/>
      <c r="AF65" s="58"/>
      <c r="AG65" s="58"/>
    </row>
    <row r="66" spans="1:33" ht="15.75" customHeight="1" x14ac:dyDescent="0.2">
      <c r="A66" s="27" t="s">
        <v>78</v>
      </c>
      <c r="B66" s="27">
        <v>2022</v>
      </c>
      <c r="C66" s="261" t="s">
        <v>15</v>
      </c>
      <c r="D66" s="3" t="s">
        <v>923</v>
      </c>
      <c r="E66" s="3" t="s">
        <v>924</v>
      </c>
      <c r="F66" s="3"/>
      <c r="G66" s="28">
        <v>1680.51</v>
      </c>
      <c r="H66" s="262"/>
      <c r="I66" s="28"/>
      <c r="J66" s="264"/>
      <c r="K66" s="265"/>
      <c r="L66" s="27"/>
      <c r="M66" s="27"/>
      <c r="N66" s="3" t="s">
        <v>969</v>
      </c>
      <c r="O66" s="58"/>
      <c r="P66" s="58"/>
      <c r="Q66" s="58"/>
      <c r="R66" s="58"/>
      <c r="S66" s="58"/>
      <c r="T66" s="58"/>
      <c r="U66" s="58"/>
      <c r="V66" s="58"/>
      <c r="W66" s="58"/>
      <c r="X66" s="58"/>
      <c r="Y66" s="58"/>
      <c r="Z66" s="58"/>
      <c r="AA66" s="58"/>
      <c r="AB66" s="58"/>
      <c r="AC66" s="58"/>
      <c r="AD66" s="58"/>
      <c r="AE66" s="58"/>
      <c r="AF66" s="58"/>
      <c r="AG66" s="58"/>
    </row>
    <row r="67" spans="1:33" ht="15.75" customHeight="1" x14ac:dyDescent="0.2">
      <c r="A67" s="27" t="s">
        <v>78</v>
      </c>
      <c r="B67" s="27">
        <v>2022</v>
      </c>
      <c r="C67" s="261" t="s">
        <v>15</v>
      </c>
      <c r="D67" s="3" t="s">
        <v>931</v>
      </c>
      <c r="E67" s="3" t="s">
        <v>932</v>
      </c>
      <c r="F67" s="3"/>
      <c r="G67" s="28">
        <v>1504.94</v>
      </c>
      <c r="H67" s="262"/>
      <c r="I67" s="28"/>
      <c r="J67" s="264"/>
      <c r="K67" s="265"/>
      <c r="L67" s="27"/>
      <c r="M67" s="27"/>
      <c r="N67" s="3" t="s">
        <v>970</v>
      </c>
      <c r="O67" s="58"/>
      <c r="P67" s="58"/>
      <c r="Q67" s="58"/>
      <c r="R67" s="58"/>
      <c r="S67" s="58"/>
      <c r="T67" s="58"/>
      <c r="U67" s="58"/>
      <c r="V67" s="58"/>
      <c r="W67" s="58"/>
      <c r="X67" s="58"/>
      <c r="Y67" s="58"/>
      <c r="Z67" s="58"/>
      <c r="AA67" s="58"/>
      <c r="AB67" s="58"/>
      <c r="AC67" s="58"/>
      <c r="AD67" s="58"/>
      <c r="AE67" s="58"/>
      <c r="AF67" s="58"/>
      <c r="AG67" s="58"/>
    </row>
    <row r="68" spans="1:33" ht="15.75" customHeight="1" x14ac:dyDescent="0.2">
      <c r="A68" s="27" t="s">
        <v>78</v>
      </c>
      <c r="B68" s="27">
        <v>2022</v>
      </c>
      <c r="C68" s="261" t="s">
        <v>15</v>
      </c>
      <c r="D68" s="3" t="s">
        <v>938</v>
      </c>
      <c r="E68" s="3" t="s">
        <v>939</v>
      </c>
      <c r="F68" s="3" t="s">
        <v>939</v>
      </c>
      <c r="G68" s="28">
        <v>1080.5</v>
      </c>
      <c r="H68" s="262"/>
      <c r="I68" s="28"/>
      <c r="J68" s="264"/>
      <c r="K68" s="265"/>
      <c r="L68" s="27"/>
      <c r="M68" s="27"/>
      <c r="N68" s="3" t="s">
        <v>971</v>
      </c>
      <c r="O68" s="58"/>
      <c r="P68" s="58"/>
      <c r="Q68" s="58"/>
      <c r="R68" s="58"/>
      <c r="S68" s="58"/>
      <c r="T68" s="58"/>
      <c r="U68" s="58"/>
      <c r="V68" s="58"/>
      <c r="W68" s="58"/>
      <c r="X68" s="58"/>
      <c r="Y68" s="58"/>
      <c r="Z68" s="58"/>
      <c r="AA68" s="58"/>
      <c r="AB68" s="58"/>
      <c r="AC68" s="58"/>
      <c r="AD68" s="58"/>
      <c r="AE68" s="58"/>
      <c r="AF68" s="58"/>
      <c r="AG68" s="58"/>
    </row>
    <row r="69" spans="1:33" ht="15.75" customHeight="1" x14ac:dyDescent="0.2">
      <c r="A69" s="27" t="s">
        <v>78</v>
      </c>
      <c r="B69" s="27">
        <v>2022</v>
      </c>
      <c r="C69" s="261" t="s">
        <v>15</v>
      </c>
      <c r="D69" s="3" t="s">
        <v>935</v>
      </c>
      <c r="E69" s="3" t="s">
        <v>936</v>
      </c>
      <c r="F69" s="3" t="s">
        <v>936</v>
      </c>
      <c r="G69" s="28">
        <v>951.78</v>
      </c>
      <c r="H69" s="262"/>
      <c r="I69" s="28"/>
      <c r="J69" s="264"/>
      <c r="K69" s="265"/>
      <c r="L69" s="27"/>
      <c r="M69" s="27"/>
      <c r="N69" s="3" t="s">
        <v>972</v>
      </c>
      <c r="O69" s="58"/>
      <c r="P69" s="58"/>
      <c r="Q69" s="58"/>
      <c r="R69" s="58"/>
      <c r="S69" s="58"/>
      <c r="T69" s="58"/>
      <c r="U69" s="58"/>
      <c r="V69" s="58"/>
      <c r="W69" s="58"/>
      <c r="X69" s="58"/>
      <c r="Y69" s="58"/>
      <c r="Z69" s="58"/>
      <c r="AA69" s="58"/>
      <c r="AB69" s="58"/>
      <c r="AC69" s="58"/>
      <c r="AD69" s="58"/>
      <c r="AE69" s="58"/>
      <c r="AF69" s="58"/>
      <c r="AG69" s="58"/>
    </row>
    <row r="70" spans="1:33" ht="15.75" customHeight="1" x14ac:dyDescent="0.2">
      <c r="A70" s="27" t="s">
        <v>78</v>
      </c>
      <c r="B70" s="27">
        <v>2022</v>
      </c>
      <c r="C70" s="261" t="s">
        <v>15</v>
      </c>
      <c r="D70" s="3" t="s">
        <v>947</v>
      </c>
      <c r="E70" s="3" t="s">
        <v>948</v>
      </c>
      <c r="F70" s="3" t="s">
        <v>948</v>
      </c>
      <c r="G70" s="28">
        <v>669.75</v>
      </c>
      <c r="H70" s="262"/>
      <c r="I70" s="28"/>
      <c r="J70" s="264"/>
      <c r="K70" s="265"/>
      <c r="L70" s="27"/>
      <c r="M70" s="27"/>
      <c r="N70" s="3" t="s">
        <v>953</v>
      </c>
      <c r="O70" s="58"/>
      <c r="P70" s="58"/>
      <c r="Q70" s="58"/>
      <c r="R70" s="58"/>
      <c r="S70" s="58"/>
      <c r="T70" s="58"/>
      <c r="U70" s="58"/>
      <c r="V70" s="58"/>
      <c r="W70" s="58"/>
      <c r="X70" s="58"/>
      <c r="Y70" s="58"/>
      <c r="Z70" s="58"/>
      <c r="AA70" s="58"/>
      <c r="AB70" s="58"/>
      <c r="AC70" s="58"/>
      <c r="AD70" s="58"/>
      <c r="AE70" s="58"/>
      <c r="AF70" s="58"/>
      <c r="AG70" s="58"/>
    </row>
    <row r="71" spans="1:33" ht="15.75" customHeight="1" x14ac:dyDescent="0.2">
      <c r="A71" s="27" t="s">
        <v>78</v>
      </c>
      <c r="B71" s="27">
        <v>2022</v>
      </c>
      <c r="C71" s="261" t="s">
        <v>15</v>
      </c>
      <c r="D71" s="3" t="s">
        <v>945</v>
      </c>
      <c r="E71" s="3" t="s">
        <v>946</v>
      </c>
      <c r="F71" s="3" t="s">
        <v>946</v>
      </c>
      <c r="G71" s="28">
        <v>222.07</v>
      </c>
      <c r="H71" s="262"/>
      <c r="I71" s="28"/>
      <c r="J71" s="264"/>
      <c r="K71" s="265"/>
      <c r="L71" s="27"/>
      <c r="M71" s="27"/>
      <c r="N71" s="3" t="s">
        <v>954</v>
      </c>
      <c r="O71" s="58"/>
      <c r="P71" s="58"/>
      <c r="Q71" s="58"/>
      <c r="R71" s="58"/>
      <c r="S71" s="58"/>
      <c r="T71" s="58"/>
      <c r="U71" s="58"/>
      <c r="V71" s="58"/>
      <c r="W71" s="58"/>
      <c r="X71" s="58"/>
      <c r="Y71" s="58"/>
      <c r="Z71" s="58"/>
      <c r="AA71" s="58"/>
      <c r="AB71" s="58"/>
      <c r="AC71" s="58"/>
      <c r="AD71" s="58"/>
      <c r="AE71" s="58"/>
      <c r="AF71" s="58"/>
      <c r="AG71" s="58"/>
    </row>
    <row r="72" spans="1:33" ht="15.75" customHeight="1" x14ac:dyDescent="0.2">
      <c r="A72" s="27" t="s">
        <v>78</v>
      </c>
      <c r="B72" s="27">
        <v>2022</v>
      </c>
      <c r="C72" s="261" t="s">
        <v>15</v>
      </c>
      <c r="D72" s="3" t="s">
        <v>942</v>
      </c>
      <c r="E72" s="3" t="s">
        <v>943</v>
      </c>
      <c r="F72" s="3" t="s">
        <v>943</v>
      </c>
      <c r="G72" s="270"/>
      <c r="H72" s="262"/>
      <c r="I72" s="28"/>
      <c r="J72" s="264"/>
      <c r="K72" s="265"/>
      <c r="L72" s="27"/>
      <c r="M72" s="27"/>
      <c r="N72" s="3"/>
      <c r="O72" s="58"/>
      <c r="P72" s="58"/>
      <c r="Q72" s="58"/>
      <c r="R72" s="58"/>
      <c r="S72" s="58"/>
      <c r="T72" s="58"/>
      <c r="U72" s="58"/>
      <c r="V72" s="58"/>
      <c r="W72" s="58"/>
      <c r="X72" s="58"/>
      <c r="Y72" s="58"/>
      <c r="Z72" s="58"/>
      <c r="AA72" s="58"/>
      <c r="AB72" s="58"/>
      <c r="AC72" s="58"/>
      <c r="AD72" s="58"/>
      <c r="AE72" s="58"/>
      <c r="AF72" s="58"/>
      <c r="AG72" s="58"/>
    </row>
    <row r="73" spans="1:33" ht="15.75" customHeight="1" x14ac:dyDescent="0.2">
      <c r="A73" s="15"/>
      <c r="B73" s="27"/>
      <c r="C73" s="57"/>
      <c r="D73" s="271"/>
      <c r="E73" s="271"/>
      <c r="F73" s="271"/>
      <c r="G73" s="272"/>
      <c r="H73" s="273"/>
      <c r="I73" s="273"/>
      <c r="J73" s="135"/>
      <c r="K73" s="152"/>
      <c r="L73" s="23"/>
      <c r="M73" s="23"/>
      <c r="N73" s="43"/>
      <c r="O73" s="58"/>
      <c r="P73" s="58"/>
      <c r="Q73" s="58"/>
      <c r="R73" s="58"/>
      <c r="S73" s="58"/>
      <c r="T73" s="58"/>
      <c r="U73" s="58"/>
      <c r="V73" s="58"/>
      <c r="W73" s="58"/>
      <c r="X73" s="58"/>
      <c r="Y73" s="58"/>
      <c r="Z73" s="58"/>
      <c r="AA73" s="58"/>
      <c r="AB73" s="58"/>
      <c r="AC73" s="58"/>
      <c r="AD73" s="58"/>
      <c r="AE73" s="58"/>
      <c r="AF73" s="58"/>
      <c r="AG73" s="58"/>
    </row>
    <row r="74" spans="1:33" ht="15.75" customHeight="1" x14ac:dyDescent="0.2">
      <c r="A74" s="23"/>
      <c r="B74" s="23"/>
      <c r="C74" s="58"/>
      <c r="D74" s="58"/>
      <c r="E74" s="8"/>
      <c r="F74" s="8"/>
      <c r="G74" s="91"/>
      <c r="H74" s="273"/>
      <c r="I74" s="273"/>
      <c r="J74" s="135"/>
      <c r="K74" s="152"/>
      <c r="L74" s="15"/>
      <c r="M74" s="15"/>
      <c r="N74" s="68"/>
      <c r="O74" s="58"/>
      <c r="P74" s="58"/>
      <c r="Q74" s="58"/>
      <c r="R74" s="58"/>
      <c r="S74" s="58"/>
      <c r="T74" s="58"/>
      <c r="U74" s="58"/>
      <c r="V74" s="58"/>
      <c r="W74" s="58"/>
      <c r="X74" s="58"/>
      <c r="Y74" s="58"/>
      <c r="Z74" s="58"/>
      <c r="AA74" s="58"/>
      <c r="AB74" s="58"/>
      <c r="AC74" s="58"/>
      <c r="AD74" s="58"/>
      <c r="AE74" s="58"/>
      <c r="AF74" s="58"/>
      <c r="AG74" s="58"/>
    </row>
    <row r="75" spans="1:33" ht="15.75" customHeight="1" x14ac:dyDescent="0.2">
      <c r="A75" s="23"/>
      <c r="B75" s="23"/>
      <c r="C75" s="58"/>
      <c r="D75" s="58"/>
      <c r="E75" s="8"/>
      <c r="F75" s="8"/>
      <c r="G75" s="91"/>
      <c r="H75" s="273"/>
      <c r="I75" s="273"/>
      <c r="J75" s="135"/>
      <c r="K75" s="152"/>
      <c r="L75" s="15"/>
      <c r="M75" s="15"/>
      <c r="N75" s="68"/>
      <c r="O75" s="58"/>
      <c r="P75" s="58"/>
      <c r="Q75" s="58"/>
      <c r="R75" s="58"/>
      <c r="S75" s="58"/>
      <c r="T75" s="58"/>
      <c r="U75" s="58"/>
      <c r="V75" s="58"/>
      <c r="W75" s="58"/>
      <c r="X75" s="58"/>
      <c r="Y75" s="58"/>
      <c r="Z75" s="58"/>
      <c r="AA75" s="58"/>
      <c r="AB75" s="58"/>
      <c r="AC75" s="58"/>
      <c r="AD75" s="58"/>
      <c r="AE75" s="58"/>
      <c r="AF75" s="58"/>
      <c r="AG75" s="58"/>
    </row>
    <row r="76" spans="1:33" ht="15.75" customHeight="1" x14ac:dyDescent="0.2">
      <c r="A76" s="23"/>
      <c r="B76" s="23"/>
      <c r="C76" s="58"/>
      <c r="D76" s="58"/>
      <c r="E76" s="8"/>
      <c r="F76" s="8"/>
      <c r="G76" s="91"/>
      <c r="H76" s="273"/>
      <c r="I76" s="273"/>
      <c r="J76" s="135"/>
      <c r="K76" s="152"/>
      <c r="L76" s="15"/>
      <c r="M76" s="15"/>
      <c r="N76" s="68"/>
      <c r="O76" s="58"/>
      <c r="P76" s="58"/>
      <c r="Q76" s="58"/>
      <c r="R76" s="58"/>
      <c r="S76" s="58"/>
      <c r="T76" s="58"/>
      <c r="U76" s="58"/>
      <c r="V76" s="58"/>
      <c r="W76" s="58"/>
      <c r="X76" s="58"/>
      <c r="Y76" s="58"/>
      <c r="Z76" s="58"/>
      <c r="AA76" s="58"/>
      <c r="AB76" s="58"/>
      <c r="AC76" s="58"/>
      <c r="AD76" s="58"/>
      <c r="AE76" s="58"/>
      <c r="AF76" s="58"/>
      <c r="AG76" s="58"/>
    </row>
    <row r="77" spans="1:33" ht="15.75" customHeight="1" x14ac:dyDescent="0.2">
      <c r="A77" s="23"/>
      <c r="B77" s="23"/>
      <c r="C77" s="58"/>
      <c r="D77" s="58"/>
      <c r="E77" s="8"/>
      <c r="F77" s="8"/>
      <c r="G77" s="91"/>
      <c r="H77" s="273"/>
      <c r="I77" s="273"/>
      <c r="J77" s="135"/>
      <c r="K77" s="152"/>
      <c r="L77" s="15"/>
      <c r="M77" s="15"/>
      <c r="N77" s="68"/>
      <c r="O77" s="58"/>
      <c r="P77" s="58"/>
      <c r="Q77" s="58"/>
      <c r="R77" s="58"/>
      <c r="S77" s="58"/>
      <c r="T77" s="58"/>
      <c r="U77" s="58"/>
      <c r="V77" s="58"/>
      <c r="W77" s="58"/>
      <c r="X77" s="58"/>
      <c r="Y77" s="58"/>
      <c r="Z77" s="58"/>
      <c r="AA77" s="58"/>
      <c r="AB77" s="58"/>
      <c r="AC77" s="58"/>
      <c r="AD77" s="58"/>
      <c r="AE77" s="58"/>
      <c r="AF77" s="58"/>
      <c r="AG77" s="58"/>
    </row>
    <row r="78" spans="1:33" ht="15.75" customHeight="1" x14ac:dyDescent="0.2">
      <c r="A78" s="23"/>
      <c r="B78" s="23"/>
      <c r="C78" s="58"/>
      <c r="D78" s="58"/>
      <c r="E78" s="8"/>
      <c r="F78" s="8"/>
      <c r="G78" s="91"/>
      <c r="H78" s="273"/>
      <c r="I78" s="273"/>
      <c r="J78" s="135"/>
      <c r="K78" s="152"/>
      <c r="L78" s="15"/>
      <c r="M78" s="15"/>
      <c r="N78" s="68"/>
      <c r="O78" s="58"/>
      <c r="P78" s="58"/>
      <c r="Q78" s="58"/>
      <c r="R78" s="58"/>
      <c r="S78" s="58"/>
      <c r="T78" s="58"/>
      <c r="U78" s="58"/>
      <c r="V78" s="58"/>
      <c r="W78" s="58"/>
      <c r="X78" s="58"/>
      <c r="Y78" s="58"/>
      <c r="Z78" s="58"/>
      <c r="AA78" s="58"/>
      <c r="AB78" s="58"/>
      <c r="AC78" s="58"/>
      <c r="AD78" s="58"/>
      <c r="AE78" s="58"/>
      <c r="AF78" s="58"/>
      <c r="AG78" s="58"/>
    </row>
    <row r="79" spans="1:33" ht="15.75" customHeight="1" x14ac:dyDescent="0.2">
      <c r="A79" s="23"/>
      <c r="B79" s="23"/>
      <c r="C79" s="58"/>
      <c r="D79" s="58"/>
      <c r="E79" s="8"/>
      <c r="F79" s="8"/>
      <c r="G79" s="91"/>
      <c r="H79" s="273"/>
      <c r="I79" s="273"/>
      <c r="J79" s="135"/>
      <c r="K79" s="152"/>
      <c r="L79" s="15"/>
      <c r="M79" s="15"/>
      <c r="N79" s="68"/>
      <c r="O79" s="58"/>
      <c r="P79" s="58"/>
      <c r="Q79" s="58"/>
      <c r="R79" s="58"/>
      <c r="S79" s="58"/>
      <c r="T79" s="58"/>
      <c r="U79" s="58"/>
      <c r="V79" s="58"/>
      <c r="W79" s="58"/>
      <c r="X79" s="58"/>
      <c r="Y79" s="58"/>
      <c r="Z79" s="58"/>
      <c r="AA79" s="58"/>
      <c r="AB79" s="58"/>
      <c r="AC79" s="58"/>
      <c r="AD79" s="58"/>
      <c r="AE79" s="58"/>
      <c r="AF79" s="58"/>
      <c r="AG79" s="58"/>
    </row>
    <row r="80" spans="1:33" ht="15.75" customHeight="1" x14ac:dyDescent="0.2">
      <c r="A80" s="23"/>
      <c r="B80" s="23"/>
      <c r="C80" s="58"/>
      <c r="D80" s="58"/>
      <c r="E80" s="8"/>
      <c r="F80" s="8"/>
      <c r="G80" s="91"/>
      <c r="H80" s="273"/>
      <c r="I80" s="273"/>
      <c r="J80" s="135"/>
      <c r="K80" s="152"/>
      <c r="L80" s="15"/>
      <c r="M80" s="15"/>
      <c r="N80" s="68"/>
      <c r="O80" s="58"/>
      <c r="P80" s="58"/>
      <c r="Q80" s="58"/>
      <c r="R80" s="58"/>
      <c r="S80" s="58"/>
      <c r="T80" s="58"/>
      <c r="U80" s="58"/>
      <c r="V80" s="58"/>
      <c r="W80" s="58"/>
      <c r="X80" s="58"/>
      <c r="Y80" s="58"/>
      <c r="Z80" s="58"/>
      <c r="AA80" s="58"/>
      <c r="AB80" s="58"/>
      <c r="AC80" s="58"/>
      <c r="AD80" s="58"/>
      <c r="AE80" s="58"/>
      <c r="AF80" s="58"/>
      <c r="AG80" s="58"/>
    </row>
    <row r="81" spans="1:33" ht="15.75" customHeight="1" x14ac:dyDescent="0.2">
      <c r="A81" s="23"/>
      <c r="B81" s="23"/>
      <c r="C81" s="58"/>
      <c r="D81" s="58"/>
      <c r="E81" s="8"/>
      <c r="F81" s="8"/>
      <c r="G81" s="91"/>
      <c r="H81" s="273"/>
      <c r="I81" s="273"/>
      <c r="J81" s="135"/>
      <c r="K81" s="152"/>
      <c r="L81" s="15"/>
      <c r="M81" s="15"/>
      <c r="N81" s="68"/>
      <c r="O81" s="58"/>
      <c r="P81" s="58"/>
      <c r="Q81" s="58"/>
      <c r="R81" s="58"/>
      <c r="S81" s="58"/>
      <c r="T81" s="58"/>
      <c r="U81" s="58"/>
      <c r="V81" s="58"/>
      <c r="W81" s="58"/>
      <c r="X81" s="58"/>
      <c r="Y81" s="58"/>
      <c r="Z81" s="58"/>
      <c r="AA81" s="58"/>
      <c r="AB81" s="58"/>
      <c r="AC81" s="58"/>
      <c r="AD81" s="58"/>
      <c r="AE81" s="58"/>
      <c r="AF81" s="58"/>
      <c r="AG81" s="58"/>
    </row>
    <row r="82" spans="1:33" ht="15.75" customHeight="1" x14ac:dyDescent="0.2">
      <c r="A82" s="23"/>
      <c r="B82" s="23"/>
      <c r="C82" s="58"/>
      <c r="D82" s="58"/>
      <c r="E82" s="8"/>
      <c r="F82" s="8"/>
      <c r="G82" s="91"/>
      <c r="H82" s="273"/>
      <c r="I82" s="273"/>
      <c r="J82" s="135"/>
      <c r="K82" s="152"/>
      <c r="L82" s="15"/>
      <c r="M82" s="15"/>
      <c r="N82" s="68"/>
      <c r="O82" s="58"/>
      <c r="P82" s="58"/>
      <c r="Q82" s="58"/>
      <c r="R82" s="58"/>
      <c r="S82" s="58"/>
      <c r="T82" s="58"/>
      <c r="U82" s="58"/>
      <c r="V82" s="58"/>
      <c r="W82" s="58"/>
      <c r="X82" s="58"/>
      <c r="Y82" s="58"/>
      <c r="Z82" s="58"/>
      <c r="AA82" s="58"/>
      <c r="AB82" s="58"/>
      <c r="AC82" s="58"/>
      <c r="AD82" s="58"/>
      <c r="AE82" s="58"/>
      <c r="AF82" s="58"/>
      <c r="AG82" s="58"/>
    </row>
    <row r="83" spans="1:33" ht="15.75" customHeight="1" x14ac:dyDescent="0.2">
      <c r="A83" s="23"/>
      <c r="B83" s="23"/>
      <c r="C83" s="58"/>
      <c r="D83" s="58"/>
      <c r="E83" s="8"/>
      <c r="F83" s="8"/>
      <c r="G83" s="91"/>
      <c r="H83" s="273"/>
      <c r="I83" s="273"/>
      <c r="J83" s="135"/>
      <c r="K83" s="152"/>
      <c r="L83" s="15"/>
      <c r="M83" s="15"/>
      <c r="N83" s="68"/>
      <c r="O83" s="58"/>
      <c r="P83" s="58"/>
      <c r="Q83" s="58"/>
      <c r="R83" s="58"/>
      <c r="S83" s="58"/>
      <c r="T83" s="58"/>
      <c r="U83" s="58"/>
      <c r="V83" s="58"/>
      <c r="W83" s="58"/>
      <c r="X83" s="58"/>
      <c r="Y83" s="58"/>
      <c r="Z83" s="58"/>
      <c r="AA83" s="58"/>
      <c r="AB83" s="58"/>
      <c r="AC83" s="58"/>
      <c r="AD83" s="58"/>
      <c r="AE83" s="58"/>
      <c r="AF83" s="58"/>
      <c r="AG83" s="58"/>
    </row>
    <row r="84" spans="1:33" ht="15.75" customHeight="1" x14ac:dyDescent="0.2">
      <c r="A84" s="23"/>
      <c r="B84" s="23"/>
      <c r="C84" s="58"/>
      <c r="D84" s="58"/>
      <c r="E84" s="8"/>
      <c r="F84" s="8"/>
      <c r="G84" s="91"/>
      <c r="H84" s="273"/>
      <c r="I84" s="273"/>
      <c r="J84" s="135"/>
      <c r="K84" s="152"/>
      <c r="L84" s="15"/>
      <c r="M84" s="15"/>
      <c r="N84" s="68"/>
      <c r="O84" s="58"/>
      <c r="P84" s="58"/>
      <c r="Q84" s="58"/>
      <c r="R84" s="58"/>
      <c r="S84" s="58"/>
      <c r="T84" s="58"/>
      <c r="U84" s="58"/>
      <c r="V84" s="58"/>
      <c r="W84" s="58"/>
      <c r="X84" s="58"/>
      <c r="Y84" s="58"/>
      <c r="Z84" s="58"/>
      <c r="AA84" s="58"/>
      <c r="AB84" s="58"/>
      <c r="AC84" s="58"/>
      <c r="AD84" s="58"/>
      <c r="AE84" s="58"/>
      <c r="AF84" s="58"/>
      <c r="AG84" s="58"/>
    </row>
    <row r="85" spans="1:33" ht="15.75" customHeight="1" x14ac:dyDescent="0.2">
      <c r="A85" s="23"/>
      <c r="B85" s="23"/>
      <c r="C85" s="58"/>
      <c r="D85" s="58"/>
      <c r="E85" s="8"/>
      <c r="F85" s="8"/>
      <c r="G85" s="91"/>
      <c r="H85" s="273"/>
      <c r="I85" s="273"/>
      <c r="J85" s="135"/>
      <c r="K85" s="152"/>
      <c r="L85" s="15"/>
      <c r="M85" s="15"/>
      <c r="N85" s="68"/>
      <c r="O85" s="58"/>
      <c r="P85" s="58"/>
      <c r="Q85" s="58"/>
      <c r="R85" s="58"/>
      <c r="S85" s="58"/>
      <c r="T85" s="58"/>
      <c r="U85" s="58"/>
      <c r="V85" s="58"/>
      <c r="W85" s="58"/>
      <c r="X85" s="58"/>
      <c r="Y85" s="58"/>
      <c r="Z85" s="58"/>
      <c r="AA85" s="58"/>
      <c r="AB85" s="58"/>
      <c r="AC85" s="58"/>
      <c r="AD85" s="58"/>
      <c r="AE85" s="58"/>
      <c r="AF85" s="58"/>
      <c r="AG85" s="58"/>
    </row>
    <row r="86" spans="1:33" ht="15.75" customHeight="1" x14ac:dyDescent="0.2">
      <c r="A86" s="23"/>
      <c r="B86" s="23"/>
      <c r="C86" s="58"/>
      <c r="D86" s="58"/>
      <c r="E86" s="8"/>
      <c r="F86" s="8"/>
      <c r="G86" s="91"/>
      <c r="H86" s="273"/>
      <c r="I86" s="273"/>
      <c r="J86" s="135"/>
      <c r="K86" s="152"/>
      <c r="L86" s="15"/>
      <c r="M86" s="15"/>
      <c r="N86" s="68"/>
      <c r="O86" s="58"/>
      <c r="P86" s="58"/>
      <c r="Q86" s="58"/>
      <c r="R86" s="58"/>
      <c r="S86" s="58"/>
      <c r="T86" s="58"/>
      <c r="U86" s="58"/>
      <c r="V86" s="58"/>
      <c r="W86" s="58"/>
      <c r="X86" s="58"/>
      <c r="Y86" s="58"/>
      <c r="Z86" s="58"/>
      <c r="AA86" s="58"/>
      <c r="AB86" s="58"/>
      <c r="AC86" s="58"/>
      <c r="AD86" s="58"/>
      <c r="AE86" s="58"/>
      <c r="AF86" s="58"/>
      <c r="AG86" s="58"/>
    </row>
    <row r="87" spans="1:33" ht="15.75" customHeight="1" x14ac:dyDescent="0.2">
      <c r="A87" s="23"/>
      <c r="B87" s="23"/>
      <c r="C87" s="58"/>
      <c r="D87" s="58"/>
      <c r="E87" s="8"/>
      <c r="F87" s="8"/>
      <c r="G87" s="91"/>
      <c r="H87" s="273"/>
      <c r="I87" s="273"/>
      <c r="J87" s="135"/>
      <c r="K87" s="152"/>
      <c r="L87" s="15"/>
      <c r="M87" s="15"/>
      <c r="N87" s="68"/>
      <c r="O87" s="58"/>
      <c r="P87" s="58"/>
      <c r="Q87" s="58"/>
      <c r="R87" s="58"/>
      <c r="S87" s="58"/>
      <c r="T87" s="58"/>
      <c r="U87" s="58"/>
      <c r="V87" s="58"/>
      <c r="W87" s="58"/>
      <c r="X87" s="58"/>
      <c r="Y87" s="58"/>
      <c r="Z87" s="58"/>
      <c r="AA87" s="58"/>
      <c r="AB87" s="58"/>
      <c r="AC87" s="58"/>
      <c r="AD87" s="58"/>
      <c r="AE87" s="58"/>
      <c r="AF87" s="58"/>
      <c r="AG87" s="58"/>
    </row>
    <row r="88" spans="1:33" ht="15.75" customHeight="1" x14ac:dyDescent="0.2">
      <c r="A88" s="23"/>
      <c r="B88" s="23"/>
      <c r="C88" s="58"/>
      <c r="D88" s="58"/>
      <c r="E88" s="8"/>
      <c r="F88" s="8"/>
      <c r="G88" s="91"/>
      <c r="H88" s="273"/>
      <c r="I88" s="273"/>
      <c r="J88" s="135"/>
      <c r="K88" s="152"/>
      <c r="L88" s="15"/>
      <c r="M88" s="15"/>
      <c r="N88" s="68"/>
      <c r="O88" s="58"/>
      <c r="P88" s="58"/>
      <c r="Q88" s="58"/>
      <c r="R88" s="58"/>
      <c r="S88" s="58"/>
      <c r="T88" s="58"/>
      <c r="U88" s="58"/>
      <c r="V88" s="58"/>
      <c r="W88" s="58"/>
      <c r="X88" s="58"/>
      <c r="Y88" s="58"/>
      <c r="Z88" s="58"/>
      <c r="AA88" s="58"/>
      <c r="AB88" s="58"/>
      <c r="AC88" s="58"/>
      <c r="AD88" s="58"/>
      <c r="AE88" s="58"/>
      <c r="AF88" s="58"/>
      <c r="AG88" s="58"/>
    </row>
    <row r="89" spans="1:33" ht="15.75" customHeight="1" x14ac:dyDescent="0.2">
      <c r="A89" s="23"/>
      <c r="B89" s="23"/>
      <c r="C89" s="58"/>
      <c r="D89" s="58"/>
      <c r="E89" s="8"/>
      <c r="F89" s="8"/>
      <c r="G89" s="91"/>
      <c r="H89" s="273"/>
      <c r="I89" s="273"/>
      <c r="J89" s="135"/>
      <c r="K89" s="152"/>
      <c r="L89" s="15"/>
      <c r="M89" s="15"/>
      <c r="N89" s="68"/>
      <c r="O89" s="58"/>
      <c r="P89" s="58"/>
      <c r="Q89" s="58"/>
      <c r="R89" s="58"/>
      <c r="S89" s="58"/>
      <c r="T89" s="58"/>
      <c r="U89" s="58"/>
      <c r="V89" s="58"/>
      <c r="W89" s="58"/>
      <c r="X89" s="58"/>
      <c r="Y89" s="58"/>
      <c r="Z89" s="58"/>
      <c r="AA89" s="58"/>
      <c r="AB89" s="58"/>
      <c r="AC89" s="58"/>
      <c r="AD89" s="58"/>
      <c r="AE89" s="58"/>
      <c r="AF89" s="58"/>
      <c r="AG89" s="58"/>
    </row>
    <row r="90" spans="1:33" ht="15.75" customHeight="1" x14ac:dyDescent="0.2">
      <c r="A90" s="23"/>
      <c r="B90" s="23"/>
      <c r="C90" s="58"/>
      <c r="D90" s="58"/>
      <c r="E90" s="8"/>
      <c r="F90" s="8"/>
      <c r="G90" s="91"/>
      <c r="H90" s="273"/>
      <c r="I90" s="273"/>
      <c r="J90" s="135"/>
      <c r="K90" s="152"/>
      <c r="L90" s="15"/>
      <c r="M90" s="15"/>
      <c r="N90" s="68"/>
      <c r="O90" s="58"/>
      <c r="P90" s="58"/>
      <c r="Q90" s="58"/>
      <c r="R90" s="58"/>
      <c r="S90" s="58"/>
      <c r="T90" s="58"/>
      <c r="U90" s="58"/>
      <c r="V90" s="58"/>
      <c r="W90" s="58"/>
      <c r="X90" s="58"/>
      <c r="Y90" s="58"/>
      <c r="Z90" s="58"/>
      <c r="AA90" s="58"/>
      <c r="AB90" s="58"/>
      <c r="AC90" s="58"/>
      <c r="AD90" s="58"/>
      <c r="AE90" s="58"/>
      <c r="AF90" s="58"/>
      <c r="AG90" s="58"/>
    </row>
    <row r="91" spans="1:33" ht="15.75" customHeight="1" x14ac:dyDescent="0.2">
      <c r="A91" s="23"/>
      <c r="B91" s="23"/>
      <c r="C91" s="58"/>
      <c r="D91" s="58"/>
      <c r="E91" s="8"/>
      <c r="F91" s="8"/>
      <c r="G91" s="91"/>
      <c r="H91" s="273"/>
      <c r="I91" s="273"/>
      <c r="J91" s="135"/>
      <c r="K91" s="152"/>
      <c r="L91" s="15"/>
      <c r="M91" s="15"/>
      <c r="N91" s="68"/>
      <c r="O91" s="58"/>
      <c r="P91" s="58"/>
      <c r="Q91" s="58"/>
      <c r="R91" s="58"/>
      <c r="S91" s="58"/>
      <c r="T91" s="58"/>
      <c r="U91" s="58"/>
      <c r="V91" s="58"/>
      <c r="W91" s="58"/>
      <c r="X91" s="58"/>
      <c r="Y91" s="58"/>
      <c r="Z91" s="58"/>
      <c r="AA91" s="58"/>
      <c r="AB91" s="58"/>
      <c r="AC91" s="58"/>
      <c r="AD91" s="58"/>
      <c r="AE91" s="58"/>
      <c r="AF91" s="58"/>
      <c r="AG91" s="58"/>
    </row>
    <row r="92" spans="1:33" ht="15.75" customHeight="1" x14ac:dyDescent="0.2">
      <c r="A92" s="23"/>
      <c r="B92" s="23"/>
      <c r="C92" s="58"/>
      <c r="D92" s="58"/>
      <c r="E92" s="8"/>
      <c r="F92" s="8"/>
      <c r="G92" s="91"/>
      <c r="H92" s="273"/>
      <c r="I92" s="273"/>
      <c r="J92" s="135"/>
      <c r="K92" s="152"/>
      <c r="L92" s="15"/>
      <c r="M92" s="15"/>
      <c r="N92" s="68"/>
      <c r="O92" s="58"/>
      <c r="P92" s="58"/>
      <c r="Q92" s="58"/>
      <c r="R92" s="58"/>
      <c r="S92" s="58"/>
      <c r="T92" s="58"/>
      <c r="U92" s="58"/>
      <c r="V92" s="58"/>
      <c r="W92" s="58"/>
      <c r="X92" s="58"/>
      <c r="Y92" s="58"/>
      <c r="Z92" s="58"/>
      <c r="AA92" s="58"/>
      <c r="AB92" s="58"/>
      <c r="AC92" s="58"/>
      <c r="AD92" s="58"/>
      <c r="AE92" s="58"/>
      <c r="AF92" s="58"/>
      <c r="AG92" s="58"/>
    </row>
    <row r="93" spans="1:33" ht="15.75" customHeight="1" x14ac:dyDescent="0.2">
      <c r="A93" s="23"/>
      <c r="B93" s="23"/>
      <c r="C93" s="58"/>
      <c r="D93" s="58"/>
      <c r="E93" s="8"/>
      <c r="F93" s="8"/>
      <c r="G93" s="91"/>
      <c r="H93" s="273"/>
      <c r="I93" s="273"/>
      <c r="J93" s="135"/>
      <c r="K93" s="152"/>
      <c r="L93" s="15"/>
      <c r="M93" s="15"/>
      <c r="N93" s="68"/>
      <c r="O93" s="58"/>
      <c r="P93" s="58"/>
      <c r="Q93" s="58"/>
      <c r="R93" s="58"/>
      <c r="S93" s="58"/>
      <c r="T93" s="58"/>
      <c r="U93" s="58"/>
      <c r="V93" s="58"/>
      <c r="W93" s="58"/>
      <c r="X93" s="58"/>
      <c r="Y93" s="58"/>
      <c r="Z93" s="58"/>
      <c r="AA93" s="58"/>
      <c r="AB93" s="58"/>
      <c r="AC93" s="58"/>
      <c r="AD93" s="58"/>
      <c r="AE93" s="58"/>
      <c r="AF93" s="58"/>
      <c r="AG93" s="58"/>
    </row>
    <row r="94" spans="1:33" ht="15.75" customHeight="1" x14ac:dyDescent="0.2">
      <c r="A94" s="23"/>
      <c r="B94" s="23"/>
      <c r="C94" s="58"/>
      <c r="D94" s="58"/>
      <c r="E94" s="8"/>
      <c r="F94" s="8"/>
      <c r="G94" s="91"/>
      <c r="H94" s="273"/>
      <c r="I94" s="273"/>
      <c r="J94" s="135"/>
      <c r="K94" s="152"/>
      <c r="L94" s="15"/>
      <c r="M94" s="15"/>
      <c r="N94" s="68"/>
      <c r="O94" s="58"/>
      <c r="P94" s="58"/>
      <c r="Q94" s="58"/>
      <c r="R94" s="58"/>
      <c r="S94" s="58"/>
      <c r="T94" s="58"/>
      <c r="U94" s="58"/>
      <c r="V94" s="58"/>
      <c r="W94" s="58"/>
      <c r="X94" s="58"/>
      <c r="Y94" s="58"/>
      <c r="Z94" s="58"/>
      <c r="AA94" s="58"/>
      <c r="AB94" s="58"/>
      <c r="AC94" s="58"/>
      <c r="AD94" s="58"/>
      <c r="AE94" s="58"/>
      <c r="AF94" s="58"/>
      <c r="AG94" s="58"/>
    </row>
    <row r="95" spans="1:33" ht="15.75" customHeight="1" x14ac:dyDescent="0.2">
      <c r="A95" s="23"/>
      <c r="B95" s="23"/>
      <c r="C95" s="58"/>
      <c r="D95" s="58"/>
      <c r="E95" s="8"/>
      <c r="F95" s="8"/>
      <c r="G95" s="91"/>
      <c r="H95" s="273"/>
      <c r="I95" s="273"/>
      <c r="J95" s="135"/>
      <c r="K95" s="152"/>
      <c r="L95" s="15"/>
      <c r="M95" s="15"/>
      <c r="N95" s="68"/>
      <c r="O95" s="58"/>
      <c r="P95" s="58"/>
      <c r="Q95" s="58"/>
      <c r="R95" s="58"/>
      <c r="S95" s="58"/>
      <c r="T95" s="58"/>
      <c r="U95" s="58"/>
      <c r="V95" s="58"/>
      <c r="W95" s="58"/>
      <c r="X95" s="58"/>
      <c r="Y95" s="58"/>
      <c r="Z95" s="58"/>
      <c r="AA95" s="58"/>
      <c r="AB95" s="58"/>
      <c r="AC95" s="58"/>
      <c r="AD95" s="58"/>
      <c r="AE95" s="58"/>
      <c r="AF95" s="58"/>
      <c r="AG95" s="58"/>
    </row>
    <row r="96" spans="1:33" ht="15.75" customHeight="1" x14ac:dyDescent="0.2">
      <c r="A96" s="23"/>
      <c r="B96" s="23"/>
      <c r="C96" s="58"/>
      <c r="D96" s="58"/>
      <c r="E96" s="8"/>
      <c r="F96" s="8"/>
      <c r="G96" s="91"/>
      <c r="H96" s="273"/>
      <c r="I96" s="273"/>
      <c r="J96" s="135"/>
      <c r="K96" s="152"/>
      <c r="L96" s="15"/>
      <c r="M96" s="15"/>
      <c r="N96" s="68"/>
      <c r="O96" s="58"/>
      <c r="P96" s="58"/>
      <c r="Q96" s="58"/>
      <c r="R96" s="58"/>
      <c r="S96" s="58"/>
      <c r="T96" s="58"/>
      <c r="U96" s="58"/>
      <c r="V96" s="58"/>
      <c r="W96" s="58"/>
      <c r="X96" s="58"/>
      <c r="Y96" s="58"/>
      <c r="Z96" s="58"/>
      <c r="AA96" s="58"/>
      <c r="AB96" s="58"/>
      <c r="AC96" s="58"/>
      <c r="AD96" s="58"/>
      <c r="AE96" s="58"/>
      <c r="AF96" s="58"/>
      <c r="AG96" s="58"/>
    </row>
    <row r="97" spans="1:33" ht="15.75" customHeight="1" x14ac:dyDescent="0.2">
      <c r="A97" s="23"/>
      <c r="B97" s="23"/>
      <c r="C97" s="58"/>
      <c r="D97" s="58"/>
      <c r="E97" s="8"/>
      <c r="F97" s="8"/>
      <c r="G97" s="91"/>
      <c r="H97" s="273"/>
      <c r="I97" s="273"/>
      <c r="J97" s="135"/>
      <c r="K97" s="152"/>
      <c r="L97" s="15"/>
      <c r="M97" s="15"/>
      <c r="N97" s="68"/>
      <c r="O97" s="58"/>
      <c r="P97" s="58"/>
      <c r="Q97" s="58"/>
      <c r="R97" s="58"/>
      <c r="S97" s="58"/>
      <c r="T97" s="58"/>
      <c r="U97" s="58"/>
      <c r="V97" s="58"/>
      <c r="W97" s="58"/>
      <c r="X97" s="58"/>
      <c r="Y97" s="58"/>
      <c r="Z97" s="58"/>
      <c r="AA97" s="58"/>
      <c r="AB97" s="58"/>
      <c r="AC97" s="58"/>
      <c r="AD97" s="58"/>
      <c r="AE97" s="58"/>
      <c r="AF97" s="58"/>
      <c r="AG97" s="58"/>
    </row>
    <row r="98" spans="1:33" ht="15.75" customHeight="1" x14ac:dyDescent="0.2">
      <c r="A98" s="23"/>
      <c r="B98" s="23"/>
      <c r="C98" s="58"/>
      <c r="D98" s="58"/>
      <c r="E98" s="8"/>
      <c r="F98" s="8"/>
      <c r="G98" s="91"/>
      <c r="H98" s="273"/>
      <c r="I98" s="273"/>
      <c r="J98" s="135"/>
      <c r="K98" s="152"/>
      <c r="L98" s="15"/>
      <c r="M98" s="15"/>
      <c r="N98" s="68"/>
      <c r="O98" s="58"/>
      <c r="P98" s="58"/>
      <c r="Q98" s="58"/>
      <c r="R98" s="58"/>
      <c r="S98" s="58"/>
      <c r="T98" s="58"/>
      <c r="U98" s="58"/>
      <c r="V98" s="58"/>
      <c r="W98" s="58"/>
      <c r="X98" s="58"/>
      <c r="Y98" s="58"/>
      <c r="Z98" s="58"/>
      <c r="AA98" s="58"/>
      <c r="AB98" s="58"/>
      <c r="AC98" s="58"/>
      <c r="AD98" s="58"/>
      <c r="AE98" s="58"/>
      <c r="AF98" s="58"/>
      <c r="AG98" s="58"/>
    </row>
    <row r="99" spans="1:33" ht="15.75" customHeight="1" x14ac:dyDescent="0.2">
      <c r="A99" s="23"/>
      <c r="B99" s="23"/>
      <c r="C99" s="58"/>
      <c r="D99" s="58"/>
      <c r="E99" s="8"/>
      <c r="F99" s="8"/>
      <c r="G99" s="91"/>
      <c r="H99" s="273"/>
      <c r="I99" s="273"/>
      <c r="J99" s="135"/>
      <c r="K99" s="152"/>
      <c r="L99" s="15"/>
      <c r="M99" s="15"/>
      <c r="N99" s="68"/>
      <c r="O99" s="58"/>
      <c r="P99" s="58"/>
      <c r="Q99" s="58"/>
      <c r="R99" s="58"/>
      <c r="S99" s="58"/>
      <c r="T99" s="58"/>
      <c r="U99" s="58"/>
      <c r="V99" s="58"/>
      <c r="W99" s="58"/>
      <c r="X99" s="58"/>
      <c r="Y99" s="58"/>
      <c r="Z99" s="58"/>
      <c r="AA99" s="58"/>
      <c r="AB99" s="58"/>
      <c r="AC99" s="58"/>
      <c r="AD99" s="58"/>
      <c r="AE99" s="58"/>
      <c r="AF99" s="58"/>
      <c r="AG99" s="58"/>
    </row>
    <row r="100" spans="1:33" ht="15.75" customHeight="1" x14ac:dyDescent="0.2">
      <c r="A100" s="23"/>
      <c r="B100" s="23"/>
      <c r="C100" s="58"/>
      <c r="D100" s="58"/>
      <c r="E100" s="8"/>
      <c r="F100" s="8"/>
      <c r="G100" s="91"/>
      <c r="H100" s="273"/>
      <c r="I100" s="273"/>
      <c r="J100" s="135"/>
      <c r="K100" s="152"/>
      <c r="L100" s="15"/>
      <c r="M100" s="15"/>
      <c r="N100" s="68"/>
      <c r="O100" s="58"/>
      <c r="P100" s="58"/>
      <c r="Q100" s="58"/>
      <c r="R100" s="58"/>
      <c r="S100" s="58"/>
      <c r="T100" s="58"/>
      <c r="U100" s="58"/>
      <c r="V100" s="58"/>
      <c r="W100" s="58"/>
      <c r="X100" s="58"/>
      <c r="Y100" s="58"/>
      <c r="Z100" s="58"/>
      <c r="AA100" s="58"/>
      <c r="AB100" s="58"/>
      <c r="AC100" s="58"/>
      <c r="AD100" s="58"/>
      <c r="AE100" s="58"/>
      <c r="AF100" s="58"/>
      <c r="AG100" s="58"/>
    </row>
    <row r="101" spans="1:33" ht="15.75" customHeight="1" x14ac:dyDescent="0.2">
      <c r="A101" s="23"/>
      <c r="B101" s="23"/>
      <c r="C101" s="58"/>
      <c r="D101" s="58"/>
      <c r="E101" s="8"/>
      <c r="F101" s="8"/>
      <c r="G101" s="91"/>
      <c r="H101" s="273"/>
      <c r="I101" s="273"/>
      <c r="J101" s="135"/>
      <c r="K101" s="152"/>
      <c r="L101" s="15"/>
      <c r="M101" s="15"/>
      <c r="N101" s="68"/>
      <c r="O101" s="58"/>
      <c r="P101" s="58"/>
      <c r="Q101" s="58"/>
      <c r="R101" s="58"/>
      <c r="S101" s="58"/>
      <c r="T101" s="58"/>
      <c r="U101" s="58"/>
      <c r="V101" s="58"/>
      <c r="W101" s="58"/>
      <c r="X101" s="58"/>
      <c r="Y101" s="58"/>
      <c r="Z101" s="58"/>
      <c r="AA101" s="58"/>
      <c r="AB101" s="58"/>
      <c r="AC101" s="58"/>
      <c r="AD101" s="58"/>
      <c r="AE101" s="58"/>
      <c r="AF101" s="58"/>
      <c r="AG101" s="58"/>
    </row>
    <row r="102" spans="1:33" ht="15.75" customHeight="1" x14ac:dyDescent="0.2">
      <c r="A102" s="23"/>
      <c r="B102" s="23"/>
      <c r="C102" s="58"/>
      <c r="D102" s="58"/>
      <c r="E102" s="8"/>
      <c r="F102" s="8"/>
      <c r="G102" s="91"/>
      <c r="H102" s="273"/>
      <c r="I102" s="273"/>
      <c r="J102" s="135"/>
      <c r="K102" s="152"/>
      <c r="L102" s="15"/>
      <c r="M102" s="15"/>
      <c r="N102" s="68"/>
      <c r="O102" s="58"/>
      <c r="P102" s="58"/>
      <c r="Q102" s="58"/>
      <c r="R102" s="58"/>
      <c r="S102" s="58"/>
      <c r="T102" s="58"/>
      <c r="U102" s="58"/>
      <c r="V102" s="58"/>
      <c r="W102" s="58"/>
      <c r="X102" s="58"/>
      <c r="Y102" s="58"/>
      <c r="Z102" s="58"/>
      <c r="AA102" s="58"/>
      <c r="AB102" s="58"/>
      <c r="AC102" s="58"/>
      <c r="AD102" s="58"/>
      <c r="AE102" s="58"/>
      <c r="AF102" s="58"/>
      <c r="AG102" s="58"/>
    </row>
    <row r="103" spans="1:33" ht="15.75" customHeight="1" x14ac:dyDescent="0.2">
      <c r="A103" s="23"/>
      <c r="B103" s="23"/>
      <c r="C103" s="58"/>
      <c r="D103" s="58"/>
      <c r="E103" s="8"/>
      <c r="F103" s="8"/>
      <c r="G103" s="91"/>
      <c r="H103" s="273"/>
      <c r="I103" s="273"/>
      <c r="J103" s="135"/>
      <c r="K103" s="152"/>
      <c r="L103" s="15"/>
      <c r="M103" s="15"/>
      <c r="N103" s="68"/>
      <c r="O103" s="58"/>
      <c r="P103" s="58"/>
      <c r="Q103" s="58"/>
      <c r="R103" s="58"/>
      <c r="S103" s="58"/>
      <c r="T103" s="58"/>
      <c r="U103" s="58"/>
      <c r="V103" s="58"/>
      <c r="W103" s="58"/>
      <c r="X103" s="58"/>
      <c r="Y103" s="58"/>
      <c r="Z103" s="58"/>
      <c r="AA103" s="58"/>
      <c r="AB103" s="58"/>
      <c r="AC103" s="58"/>
      <c r="AD103" s="58"/>
      <c r="AE103" s="58"/>
      <c r="AF103" s="58"/>
      <c r="AG103" s="58"/>
    </row>
    <row r="104" spans="1:33" ht="15.75" customHeight="1" x14ac:dyDescent="0.2">
      <c r="A104" s="23"/>
      <c r="B104" s="23"/>
      <c r="C104" s="58"/>
      <c r="D104" s="58"/>
      <c r="E104" s="8"/>
      <c r="F104" s="8"/>
      <c r="G104" s="91"/>
      <c r="H104" s="273"/>
      <c r="I104" s="273"/>
      <c r="J104" s="135"/>
      <c r="K104" s="152"/>
      <c r="L104" s="15"/>
      <c r="M104" s="15"/>
      <c r="N104" s="68"/>
      <c r="O104" s="58"/>
      <c r="P104" s="58"/>
      <c r="Q104" s="58"/>
      <c r="R104" s="58"/>
      <c r="S104" s="58"/>
      <c r="T104" s="58"/>
      <c r="U104" s="58"/>
      <c r="V104" s="58"/>
      <c r="W104" s="58"/>
      <c r="X104" s="58"/>
      <c r="Y104" s="58"/>
      <c r="Z104" s="58"/>
      <c r="AA104" s="58"/>
      <c r="AB104" s="58"/>
      <c r="AC104" s="58"/>
      <c r="AD104" s="58"/>
      <c r="AE104" s="58"/>
      <c r="AF104" s="58"/>
      <c r="AG104" s="58"/>
    </row>
    <row r="105" spans="1:33" ht="15.75" customHeight="1" x14ac:dyDescent="0.2">
      <c r="A105" s="23"/>
      <c r="B105" s="23"/>
      <c r="C105" s="58"/>
      <c r="D105" s="58"/>
      <c r="E105" s="8"/>
      <c r="F105" s="8"/>
      <c r="G105" s="91"/>
      <c r="H105" s="273"/>
      <c r="I105" s="273"/>
      <c r="J105" s="135"/>
      <c r="K105" s="152"/>
      <c r="L105" s="15"/>
      <c r="M105" s="15"/>
      <c r="N105" s="68"/>
      <c r="O105" s="58"/>
      <c r="P105" s="58"/>
      <c r="Q105" s="58"/>
      <c r="R105" s="58"/>
      <c r="S105" s="58"/>
      <c r="T105" s="58"/>
      <c r="U105" s="58"/>
      <c r="V105" s="58"/>
      <c r="W105" s="58"/>
      <c r="X105" s="58"/>
      <c r="Y105" s="58"/>
      <c r="Z105" s="58"/>
      <c r="AA105" s="58"/>
      <c r="AB105" s="58"/>
      <c r="AC105" s="58"/>
      <c r="AD105" s="58"/>
      <c r="AE105" s="58"/>
      <c r="AF105" s="58"/>
      <c r="AG105" s="58"/>
    </row>
    <row r="106" spans="1:33" ht="15.75" customHeight="1" x14ac:dyDescent="0.2">
      <c r="A106" s="23"/>
      <c r="B106" s="23"/>
      <c r="C106" s="58"/>
      <c r="D106" s="58"/>
      <c r="E106" s="8"/>
      <c r="F106" s="8"/>
      <c r="G106" s="91"/>
      <c r="H106" s="273"/>
      <c r="I106" s="273"/>
      <c r="J106" s="135"/>
      <c r="K106" s="152"/>
      <c r="L106" s="15"/>
      <c r="M106" s="15"/>
      <c r="N106" s="68"/>
      <c r="O106" s="58"/>
      <c r="P106" s="58"/>
      <c r="Q106" s="58"/>
      <c r="R106" s="58"/>
      <c r="S106" s="58"/>
      <c r="T106" s="58"/>
      <c r="U106" s="58"/>
      <c r="V106" s="58"/>
      <c r="W106" s="58"/>
      <c r="X106" s="58"/>
      <c r="Y106" s="58"/>
      <c r="Z106" s="58"/>
      <c r="AA106" s="58"/>
      <c r="AB106" s="58"/>
      <c r="AC106" s="58"/>
      <c r="AD106" s="58"/>
      <c r="AE106" s="58"/>
      <c r="AF106" s="58"/>
      <c r="AG106" s="58"/>
    </row>
    <row r="107" spans="1:33" ht="15.75" customHeight="1" x14ac:dyDescent="0.2">
      <c r="A107" s="23"/>
      <c r="B107" s="23"/>
      <c r="C107" s="58"/>
      <c r="D107" s="58"/>
      <c r="E107" s="8"/>
      <c r="F107" s="8"/>
      <c r="G107" s="91"/>
      <c r="H107" s="273"/>
      <c r="I107" s="273"/>
      <c r="J107" s="135"/>
      <c r="K107" s="152"/>
      <c r="L107" s="15"/>
      <c r="M107" s="15"/>
      <c r="N107" s="68"/>
      <c r="O107" s="58"/>
      <c r="P107" s="58"/>
      <c r="Q107" s="58"/>
      <c r="R107" s="58"/>
      <c r="S107" s="58"/>
      <c r="T107" s="58"/>
      <c r="U107" s="58"/>
      <c r="V107" s="58"/>
      <c r="W107" s="58"/>
      <c r="X107" s="58"/>
      <c r="Y107" s="58"/>
      <c r="Z107" s="58"/>
      <c r="AA107" s="58"/>
      <c r="AB107" s="58"/>
      <c r="AC107" s="58"/>
      <c r="AD107" s="58"/>
      <c r="AE107" s="58"/>
      <c r="AF107" s="58"/>
      <c r="AG107" s="58"/>
    </row>
    <row r="108" spans="1:33" ht="15.75" customHeight="1" x14ac:dyDescent="0.2">
      <c r="A108" s="23"/>
      <c r="B108" s="23"/>
      <c r="C108" s="58"/>
      <c r="D108" s="58"/>
      <c r="E108" s="8"/>
      <c r="F108" s="8"/>
      <c r="G108" s="91"/>
      <c r="H108" s="273"/>
      <c r="I108" s="273"/>
      <c r="J108" s="135"/>
      <c r="K108" s="152"/>
      <c r="L108" s="15"/>
      <c r="M108" s="15"/>
      <c r="N108" s="68"/>
      <c r="O108" s="58"/>
      <c r="P108" s="58"/>
      <c r="Q108" s="58"/>
      <c r="R108" s="58"/>
      <c r="S108" s="58"/>
      <c r="T108" s="58"/>
      <c r="U108" s="58"/>
      <c r="V108" s="58"/>
      <c r="W108" s="58"/>
      <c r="X108" s="58"/>
      <c r="Y108" s="58"/>
      <c r="Z108" s="58"/>
      <c r="AA108" s="58"/>
      <c r="AB108" s="58"/>
      <c r="AC108" s="58"/>
      <c r="AD108" s="58"/>
      <c r="AE108" s="58"/>
      <c r="AF108" s="58"/>
      <c r="AG108" s="58"/>
    </row>
    <row r="109" spans="1:33" ht="15.75" customHeight="1" x14ac:dyDescent="0.2">
      <c r="A109" s="23"/>
      <c r="B109" s="23"/>
      <c r="C109" s="58"/>
      <c r="D109" s="58"/>
      <c r="E109" s="8"/>
      <c r="F109" s="8"/>
      <c r="G109" s="91"/>
      <c r="H109" s="273"/>
      <c r="I109" s="273"/>
      <c r="J109" s="135"/>
      <c r="K109" s="152"/>
      <c r="L109" s="15"/>
      <c r="M109" s="15"/>
      <c r="N109" s="68"/>
      <c r="O109" s="58"/>
      <c r="P109" s="58"/>
      <c r="Q109" s="58"/>
      <c r="R109" s="58"/>
      <c r="S109" s="58"/>
      <c r="T109" s="58"/>
      <c r="U109" s="58"/>
      <c r="V109" s="58"/>
      <c r="W109" s="58"/>
      <c r="X109" s="58"/>
      <c r="Y109" s="58"/>
      <c r="Z109" s="58"/>
      <c r="AA109" s="58"/>
      <c r="AB109" s="58"/>
      <c r="AC109" s="58"/>
      <c r="AD109" s="58"/>
      <c r="AE109" s="58"/>
      <c r="AF109" s="58"/>
      <c r="AG109" s="58"/>
    </row>
    <row r="110" spans="1:33" ht="15.75" customHeight="1" x14ac:dyDescent="0.2">
      <c r="A110" s="23"/>
      <c r="B110" s="23"/>
      <c r="C110" s="58"/>
      <c r="D110" s="58"/>
      <c r="E110" s="8"/>
      <c r="F110" s="8"/>
      <c r="G110" s="91"/>
      <c r="H110" s="273"/>
      <c r="I110" s="273"/>
      <c r="J110" s="135"/>
      <c r="K110" s="152"/>
      <c r="L110" s="15"/>
      <c r="M110" s="15"/>
      <c r="N110" s="68"/>
      <c r="O110" s="58"/>
      <c r="P110" s="58"/>
      <c r="Q110" s="58"/>
      <c r="R110" s="58"/>
      <c r="S110" s="58"/>
      <c r="T110" s="58"/>
      <c r="U110" s="58"/>
      <c r="V110" s="58"/>
      <c r="W110" s="58"/>
      <c r="X110" s="58"/>
      <c r="Y110" s="58"/>
      <c r="Z110" s="58"/>
      <c r="AA110" s="58"/>
      <c r="AB110" s="58"/>
      <c r="AC110" s="58"/>
      <c r="AD110" s="58"/>
      <c r="AE110" s="58"/>
      <c r="AF110" s="58"/>
      <c r="AG110" s="58"/>
    </row>
    <row r="111" spans="1:33" ht="15.75" customHeight="1" x14ac:dyDescent="0.2">
      <c r="A111" s="23"/>
      <c r="B111" s="23"/>
      <c r="C111" s="58"/>
      <c r="D111" s="58"/>
      <c r="E111" s="8"/>
      <c r="F111" s="8"/>
      <c r="G111" s="91"/>
      <c r="H111" s="273"/>
      <c r="I111" s="273"/>
      <c r="J111" s="135"/>
      <c r="K111" s="152"/>
      <c r="L111" s="15"/>
      <c r="M111" s="15"/>
      <c r="N111" s="68"/>
      <c r="O111" s="58"/>
      <c r="P111" s="58"/>
      <c r="Q111" s="58"/>
      <c r="R111" s="58"/>
      <c r="S111" s="58"/>
      <c r="T111" s="58"/>
      <c r="U111" s="58"/>
      <c r="V111" s="58"/>
      <c r="W111" s="58"/>
      <c r="X111" s="58"/>
      <c r="Y111" s="58"/>
      <c r="Z111" s="58"/>
      <c r="AA111" s="58"/>
      <c r="AB111" s="58"/>
      <c r="AC111" s="58"/>
      <c r="AD111" s="58"/>
      <c r="AE111" s="58"/>
      <c r="AF111" s="58"/>
      <c r="AG111" s="58"/>
    </row>
    <row r="112" spans="1:33" ht="15.75" customHeight="1" x14ac:dyDescent="0.2">
      <c r="A112" s="23"/>
      <c r="B112" s="23"/>
      <c r="C112" s="58"/>
      <c r="D112" s="58"/>
      <c r="E112" s="8"/>
      <c r="F112" s="8"/>
      <c r="G112" s="91"/>
      <c r="H112" s="273"/>
      <c r="I112" s="273"/>
      <c r="J112" s="135"/>
      <c r="K112" s="152"/>
      <c r="L112" s="15"/>
      <c r="M112" s="15"/>
      <c r="N112" s="68"/>
      <c r="O112" s="58"/>
      <c r="P112" s="58"/>
      <c r="Q112" s="58"/>
      <c r="R112" s="58"/>
      <c r="S112" s="58"/>
      <c r="T112" s="58"/>
      <c r="U112" s="58"/>
      <c r="V112" s="58"/>
      <c r="W112" s="58"/>
      <c r="X112" s="58"/>
      <c r="Y112" s="58"/>
      <c r="Z112" s="58"/>
      <c r="AA112" s="58"/>
      <c r="AB112" s="58"/>
      <c r="AC112" s="58"/>
      <c r="AD112" s="58"/>
      <c r="AE112" s="58"/>
      <c r="AF112" s="58"/>
      <c r="AG112" s="58"/>
    </row>
    <row r="113" spans="1:33" ht="15.75" customHeight="1" x14ac:dyDescent="0.2">
      <c r="A113" s="23"/>
      <c r="B113" s="23"/>
      <c r="C113" s="58"/>
      <c r="D113" s="58"/>
      <c r="E113" s="8"/>
      <c r="F113" s="8"/>
      <c r="G113" s="91"/>
      <c r="H113" s="273"/>
      <c r="I113" s="273"/>
      <c r="J113" s="135"/>
      <c r="K113" s="152"/>
      <c r="L113" s="15"/>
      <c r="M113" s="15"/>
      <c r="N113" s="68"/>
      <c r="O113" s="58"/>
      <c r="P113" s="58"/>
      <c r="Q113" s="58"/>
      <c r="R113" s="58"/>
      <c r="S113" s="58"/>
      <c r="T113" s="58"/>
      <c r="U113" s="58"/>
      <c r="V113" s="58"/>
      <c r="W113" s="58"/>
      <c r="X113" s="58"/>
      <c r="Y113" s="58"/>
      <c r="Z113" s="58"/>
      <c r="AA113" s="58"/>
      <c r="AB113" s="58"/>
      <c r="AC113" s="58"/>
      <c r="AD113" s="58"/>
      <c r="AE113" s="58"/>
      <c r="AF113" s="58"/>
      <c r="AG113" s="58"/>
    </row>
    <row r="114" spans="1:33" ht="15.75" customHeight="1" x14ac:dyDescent="0.2">
      <c r="A114" s="23"/>
      <c r="B114" s="23"/>
      <c r="C114" s="58"/>
      <c r="D114" s="58"/>
      <c r="E114" s="8"/>
      <c r="F114" s="8"/>
      <c r="G114" s="91"/>
      <c r="H114" s="273"/>
      <c r="I114" s="273"/>
      <c r="J114" s="135"/>
      <c r="K114" s="152"/>
      <c r="L114" s="15"/>
      <c r="M114" s="15"/>
      <c r="N114" s="68"/>
      <c r="O114" s="58"/>
      <c r="P114" s="58"/>
      <c r="Q114" s="58"/>
      <c r="R114" s="58"/>
      <c r="S114" s="58"/>
      <c r="T114" s="58"/>
      <c r="U114" s="58"/>
      <c r="V114" s="58"/>
      <c r="W114" s="58"/>
      <c r="X114" s="58"/>
      <c r="Y114" s="58"/>
      <c r="Z114" s="58"/>
      <c r="AA114" s="58"/>
      <c r="AB114" s="58"/>
      <c r="AC114" s="58"/>
      <c r="AD114" s="58"/>
      <c r="AE114" s="58"/>
      <c r="AF114" s="58"/>
      <c r="AG114" s="58"/>
    </row>
    <row r="115" spans="1:33" ht="15.75" customHeight="1" x14ac:dyDescent="0.2">
      <c r="A115" s="23"/>
      <c r="B115" s="23"/>
      <c r="C115" s="58"/>
      <c r="D115" s="58"/>
      <c r="E115" s="8"/>
      <c r="F115" s="8"/>
      <c r="G115" s="91"/>
      <c r="H115" s="273"/>
      <c r="I115" s="273"/>
      <c r="J115" s="135"/>
      <c r="K115" s="152"/>
      <c r="L115" s="15"/>
      <c r="M115" s="15"/>
      <c r="N115" s="68"/>
      <c r="O115" s="58"/>
      <c r="P115" s="58"/>
      <c r="Q115" s="58"/>
      <c r="R115" s="58"/>
      <c r="S115" s="58"/>
      <c r="T115" s="58"/>
      <c r="U115" s="58"/>
      <c r="V115" s="58"/>
      <c r="W115" s="58"/>
      <c r="X115" s="58"/>
      <c r="Y115" s="58"/>
      <c r="Z115" s="58"/>
      <c r="AA115" s="58"/>
      <c r="AB115" s="58"/>
      <c r="AC115" s="58"/>
      <c r="AD115" s="58"/>
      <c r="AE115" s="58"/>
      <c r="AF115" s="58"/>
      <c r="AG115" s="58"/>
    </row>
    <row r="116" spans="1:33" ht="15.75" customHeight="1" x14ac:dyDescent="0.2">
      <c r="A116" s="23"/>
      <c r="B116" s="23"/>
      <c r="C116" s="58"/>
      <c r="D116" s="58"/>
      <c r="E116" s="8"/>
      <c r="F116" s="8"/>
      <c r="G116" s="91"/>
      <c r="H116" s="273"/>
      <c r="I116" s="273"/>
      <c r="J116" s="135"/>
      <c r="K116" s="152"/>
      <c r="L116" s="15"/>
      <c r="M116" s="15"/>
      <c r="N116" s="68"/>
      <c r="O116" s="58"/>
      <c r="P116" s="58"/>
      <c r="Q116" s="58"/>
      <c r="R116" s="58"/>
      <c r="S116" s="58"/>
      <c r="T116" s="58"/>
      <c r="U116" s="58"/>
      <c r="V116" s="58"/>
      <c r="W116" s="58"/>
      <c r="X116" s="58"/>
      <c r="Y116" s="58"/>
      <c r="Z116" s="58"/>
      <c r="AA116" s="58"/>
      <c r="AB116" s="58"/>
      <c r="AC116" s="58"/>
      <c r="AD116" s="58"/>
      <c r="AE116" s="58"/>
      <c r="AF116" s="58"/>
      <c r="AG116" s="58"/>
    </row>
    <row r="117" spans="1:33" ht="15.75" customHeight="1" x14ac:dyDescent="0.2">
      <c r="A117" s="23"/>
      <c r="B117" s="23"/>
      <c r="C117" s="58"/>
      <c r="D117" s="58"/>
      <c r="E117" s="8"/>
      <c r="F117" s="8"/>
      <c r="G117" s="91"/>
      <c r="H117" s="273"/>
      <c r="I117" s="273"/>
      <c r="J117" s="135"/>
      <c r="K117" s="152"/>
      <c r="L117" s="15"/>
      <c r="M117" s="15"/>
      <c r="N117" s="68"/>
      <c r="O117" s="58"/>
      <c r="P117" s="58"/>
      <c r="Q117" s="58"/>
      <c r="R117" s="58"/>
      <c r="S117" s="58"/>
      <c r="T117" s="58"/>
      <c r="U117" s="58"/>
      <c r="V117" s="58"/>
      <c r="W117" s="58"/>
      <c r="X117" s="58"/>
      <c r="Y117" s="58"/>
      <c r="Z117" s="58"/>
      <c r="AA117" s="58"/>
      <c r="AB117" s="58"/>
      <c r="AC117" s="58"/>
      <c r="AD117" s="58"/>
      <c r="AE117" s="58"/>
      <c r="AF117" s="58"/>
      <c r="AG117" s="58"/>
    </row>
    <row r="118" spans="1:33" ht="15.75" customHeight="1" x14ac:dyDescent="0.2">
      <c r="A118" s="23"/>
      <c r="B118" s="23"/>
      <c r="C118" s="58"/>
      <c r="D118" s="58"/>
      <c r="E118" s="8"/>
      <c r="F118" s="8"/>
      <c r="G118" s="91"/>
      <c r="H118" s="273"/>
      <c r="I118" s="273"/>
      <c r="J118" s="135"/>
      <c r="K118" s="152"/>
      <c r="L118" s="15"/>
      <c r="M118" s="15"/>
      <c r="N118" s="68"/>
      <c r="O118" s="58"/>
      <c r="P118" s="58"/>
      <c r="Q118" s="58"/>
      <c r="R118" s="58"/>
      <c r="S118" s="58"/>
      <c r="T118" s="58"/>
      <c r="U118" s="58"/>
      <c r="V118" s="58"/>
      <c r="W118" s="58"/>
      <c r="X118" s="58"/>
      <c r="Y118" s="58"/>
      <c r="Z118" s="58"/>
      <c r="AA118" s="58"/>
      <c r="AB118" s="58"/>
      <c r="AC118" s="58"/>
      <c r="AD118" s="58"/>
      <c r="AE118" s="58"/>
      <c r="AF118" s="58"/>
      <c r="AG118" s="58"/>
    </row>
    <row r="119" spans="1:33" ht="15.75" customHeight="1" x14ac:dyDescent="0.2">
      <c r="A119" s="23"/>
      <c r="B119" s="23"/>
      <c r="C119" s="58"/>
      <c r="D119" s="58"/>
      <c r="E119" s="8"/>
      <c r="F119" s="8"/>
      <c r="G119" s="91"/>
      <c r="H119" s="273"/>
      <c r="I119" s="273"/>
      <c r="J119" s="135"/>
      <c r="K119" s="152"/>
      <c r="L119" s="15"/>
      <c r="M119" s="15"/>
      <c r="N119" s="68"/>
      <c r="O119" s="58"/>
      <c r="P119" s="58"/>
      <c r="Q119" s="58"/>
      <c r="R119" s="58"/>
      <c r="S119" s="58"/>
      <c r="T119" s="58"/>
      <c r="U119" s="58"/>
      <c r="V119" s="58"/>
      <c r="W119" s="58"/>
      <c r="X119" s="58"/>
      <c r="Y119" s="58"/>
      <c r="Z119" s="58"/>
      <c r="AA119" s="58"/>
      <c r="AB119" s="58"/>
      <c r="AC119" s="58"/>
      <c r="AD119" s="58"/>
      <c r="AE119" s="58"/>
      <c r="AF119" s="58"/>
      <c r="AG119" s="58"/>
    </row>
    <row r="120" spans="1:33" ht="15.75" customHeight="1" x14ac:dyDescent="0.2">
      <c r="A120" s="23"/>
      <c r="B120" s="23"/>
      <c r="C120" s="58"/>
      <c r="D120" s="58"/>
      <c r="E120" s="8"/>
      <c r="F120" s="8"/>
      <c r="G120" s="91"/>
      <c r="H120" s="273"/>
      <c r="I120" s="273"/>
      <c r="J120" s="135"/>
      <c r="K120" s="152"/>
      <c r="L120" s="15"/>
      <c r="M120" s="15"/>
      <c r="N120" s="68"/>
      <c r="O120" s="58"/>
      <c r="P120" s="58"/>
      <c r="Q120" s="58"/>
      <c r="R120" s="58"/>
      <c r="S120" s="58"/>
      <c r="T120" s="58"/>
      <c r="U120" s="58"/>
      <c r="V120" s="58"/>
      <c r="W120" s="58"/>
      <c r="X120" s="58"/>
      <c r="Y120" s="58"/>
      <c r="Z120" s="58"/>
      <c r="AA120" s="58"/>
      <c r="AB120" s="58"/>
      <c r="AC120" s="58"/>
      <c r="AD120" s="58"/>
      <c r="AE120" s="58"/>
      <c r="AF120" s="58"/>
      <c r="AG120" s="58"/>
    </row>
    <row r="121" spans="1:33" ht="15.75" customHeight="1" x14ac:dyDescent="0.2">
      <c r="A121" s="23"/>
      <c r="B121" s="23"/>
      <c r="C121" s="58"/>
      <c r="D121" s="58"/>
      <c r="E121" s="8"/>
      <c r="F121" s="8"/>
      <c r="G121" s="91"/>
      <c r="H121" s="273"/>
      <c r="I121" s="273"/>
      <c r="J121" s="135"/>
      <c r="K121" s="152"/>
      <c r="L121" s="15"/>
      <c r="M121" s="15"/>
      <c r="N121" s="68"/>
      <c r="O121" s="58"/>
      <c r="P121" s="58"/>
      <c r="Q121" s="58"/>
      <c r="R121" s="58"/>
      <c r="S121" s="58"/>
      <c r="T121" s="58"/>
      <c r="U121" s="58"/>
      <c r="V121" s="58"/>
      <c r="W121" s="58"/>
      <c r="X121" s="58"/>
      <c r="Y121" s="58"/>
      <c r="Z121" s="58"/>
      <c r="AA121" s="58"/>
      <c r="AB121" s="58"/>
      <c r="AC121" s="58"/>
      <c r="AD121" s="58"/>
      <c r="AE121" s="58"/>
      <c r="AF121" s="58"/>
      <c r="AG121" s="58"/>
    </row>
    <row r="122" spans="1:33" ht="15.75" customHeight="1" x14ac:dyDescent="0.2">
      <c r="A122" s="23"/>
      <c r="B122" s="23"/>
      <c r="C122" s="58"/>
      <c r="D122" s="58"/>
      <c r="E122" s="8"/>
      <c r="F122" s="8"/>
      <c r="G122" s="91"/>
      <c r="H122" s="273"/>
      <c r="I122" s="273"/>
      <c r="J122" s="135"/>
      <c r="K122" s="152"/>
      <c r="L122" s="15"/>
      <c r="M122" s="15"/>
      <c r="N122" s="68"/>
      <c r="O122" s="58"/>
      <c r="P122" s="58"/>
      <c r="Q122" s="58"/>
      <c r="R122" s="58"/>
      <c r="S122" s="58"/>
      <c r="T122" s="58"/>
      <c r="U122" s="58"/>
      <c r="V122" s="58"/>
      <c r="W122" s="58"/>
      <c r="X122" s="58"/>
      <c r="Y122" s="58"/>
      <c r="Z122" s="58"/>
      <c r="AA122" s="58"/>
      <c r="AB122" s="58"/>
      <c r="AC122" s="58"/>
      <c r="AD122" s="58"/>
      <c r="AE122" s="58"/>
      <c r="AF122" s="58"/>
      <c r="AG122" s="58"/>
    </row>
    <row r="123" spans="1:33" ht="15.75" customHeight="1" x14ac:dyDescent="0.2">
      <c r="A123" s="23"/>
      <c r="B123" s="23"/>
      <c r="C123" s="58"/>
      <c r="D123" s="58"/>
      <c r="E123" s="8"/>
      <c r="F123" s="8"/>
      <c r="G123" s="91"/>
      <c r="H123" s="273"/>
      <c r="I123" s="273"/>
      <c r="J123" s="135"/>
      <c r="K123" s="152"/>
      <c r="L123" s="15"/>
      <c r="M123" s="15"/>
      <c r="N123" s="68"/>
      <c r="O123" s="58"/>
      <c r="P123" s="58"/>
      <c r="Q123" s="58"/>
      <c r="R123" s="58"/>
      <c r="S123" s="58"/>
      <c r="T123" s="58"/>
      <c r="U123" s="58"/>
      <c r="V123" s="58"/>
      <c r="W123" s="58"/>
      <c r="X123" s="58"/>
      <c r="Y123" s="58"/>
      <c r="Z123" s="58"/>
      <c r="AA123" s="58"/>
      <c r="AB123" s="58"/>
      <c r="AC123" s="58"/>
      <c r="AD123" s="58"/>
      <c r="AE123" s="58"/>
      <c r="AF123" s="58"/>
      <c r="AG123" s="58"/>
    </row>
    <row r="124" spans="1:33" ht="15.75" customHeight="1" x14ac:dyDescent="0.2">
      <c r="A124" s="23"/>
      <c r="B124" s="23"/>
      <c r="C124" s="58"/>
      <c r="D124" s="58"/>
      <c r="E124" s="8"/>
      <c r="F124" s="8"/>
      <c r="G124" s="91"/>
      <c r="H124" s="273"/>
      <c r="I124" s="273"/>
      <c r="J124" s="135"/>
      <c r="K124" s="152"/>
      <c r="L124" s="15"/>
      <c r="M124" s="15"/>
      <c r="N124" s="68"/>
      <c r="O124" s="58"/>
      <c r="P124" s="58"/>
      <c r="Q124" s="58"/>
      <c r="R124" s="58"/>
      <c r="S124" s="58"/>
      <c r="T124" s="58"/>
      <c r="U124" s="58"/>
      <c r="V124" s="58"/>
      <c r="W124" s="58"/>
      <c r="X124" s="58"/>
      <c r="Y124" s="58"/>
      <c r="Z124" s="58"/>
      <c r="AA124" s="58"/>
      <c r="AB124" s="58"/>
      <c r="AC124" s="58"/>
      <c r="AD124" s="58"/>
      <c r="AE124" s="58"/>
      <c r="AF124" s="58"/>
      <c r="AG124" s="58"/>
    </row>
    <row r="125" spans="1:33" ht="15.75" customHeight="1" x14ac:dyDescent="0.2">
      <c r="A125" s="23"/>
      <c r="B125" s="23"/>
      <c r="C125" s="58"/>
      <c r="D125" s="58"/>
      <c r="E125" s="8"/>
      <c r="F125" s="8"/>
      <c r="G125" s="91"/>
      <c r="H125" s="273"/>
      <c r="I125" s="273"/>
      <c r="J125" s="135"/>
      <c r="K125" s="152"/>
      <c r="L125" s="15"/>
      <c r="M125" s="15"/>
      <c r="N125" s="68"/>
      <c r="O125" s="58"/>
      <c r="P125" s="58"/>
      <c r="Q125" s="58"/>
      <c r="R125" s="58"/>
      <c r="S125" s="58"/>
      <c r="T125" s="58"/>
      <c r="U125" s="58"/>
      <c r="V125" s="58"/>
      <c r="W125" s="58"/>
      <c r="X125" s="58"/>
      <c r="Y125" s="58"/>
      <c r="Z125" s="58"/>
      <c r="AA125" s="58"/>
      <c r="AB125" s="58"/>
      <c r="AC125" s="58"/>
      <c r="AD125" s="58"/>
      <c r="AE125" s="58"/>
      <c r="AF125" s="58"/>
      <c r="AG125" s="58"/>
    </row>
    <row r="126" spans="1:33" ht="15.75" customHeight="1" x14ac:dyDescent="0.2">
      <c r="A126" s="23"/>
      <c r="B126" s="23"/>
      <c r="C126" s="58"/>
      <c r="D126" s="58"/>
      <c r="E126" s="8"/>
      <c r="F126" s="8"/>
      <c r="G126" s="91"/>
      <c r="H126" s="273"/>
      <c r="I126" s="273"/>
      <c r="J126" s="135"/>
      <c r="K126" s="152"/>
      <c r="L126" s="15"/>
      <c r="M126" s="15"/>
      <c r="N126" s="68"/>
      <c r="O126" s="58"/>
      <c r="P126" s="58"/>
      <c r="Q126" s="58"/>
      <c r="R126" s="58"/>
      <c r="S126" s="58"/>
      <c r="T126" s="58"/>
      <c r="U126" s="58"/>
      <c r="V126" s="58"/>
      <c r="W126" s="58"/>
      <c r="X126" s="58"/>
      <c r="Y126" s="58"/>
      <c r="Z126" s="58"/>
      <c r="AA126" s="58"/>
      <c r="AB126" s="58"/>
      <c r="AC126" s="58"/>
      <c r="AD126" s="58"/>
      <c r="AE126" s="58"/>
      <c r="AF126" s="58"/>
      <c r="AG126" s="58"/>
    </row>
    <row r="127" spans="1:33" ht="15.75" customHeight="1" x14ac:dyDescent="0.2">
      <c r="A127" s="23"/>
      <c r="B127" s="23"/>
      <c r="C127" s="58"/>
      <c r="D127" s="58"/>
      <c r="E127" s="8"/>
      <c r="F127" s="8"/>
      <c r="G127" s="91"/>
      <c r="H127" s="273"/>
      <c r="I127" s="273"/>
      <c r="J127" s="135"/>
      <c r="K127" s="152"/>
      <c r="L127" s="15"/>
      <c r="M127" s="15"/>
      <c r="N127" s="68"/>
      <c r="O127" s="58"/>
      <c r="P127" s="58"/>
      <c r="Q127" s="58"/>
      <c r="R127" s="58"/>
      <c r="S127" s="58"/>
      <c r="T127" s="58"/>
      <c r="U127" s="58"/>
      <c r="V127" s="58"/>
      <c r="W127" s="58"/>
      <c r="X127" s="58"/>
      <c r="Y127" s="58"/>
      <c r="Z127" s="58"/>
      <c r="AA127" s="58"/>
      <c r="AB127" s="58"/>
      <c r="AC127" s="58"/>
      <c r="AD127" s="58"/>
      <c r="AE127" s="58"/>
      <c r="AF127" s="58"/>
      <c r="AG127" s="58"/>
    </row>
    <row r="128" spans="1:33" ht="15.75" customHeight="1" x14ac:dyDescent="0.2">
      <c r="A128" s="23"/>
      <c r="B128" s="23"/>
      <c r="C128" s="58"/>
      <c r="D128" s="58"/>
      <c r="E128" s="8"/>
      <c r="F128" s="8"/>
      <c r="G128" s="91"/>
      <c r="H128" s="273"/>
      <c r="I128" s="273"/>
      <c r="J128" s="135"/>
      <c r="K128" s="152"/>
      <c r="L128" s="15"/>
      <c r="M128" s="15"/>
      <c r="N128" s="68"/>
      <c r="O128" s="58"/>
      <c r="P128" s="58"/>
      <c r="Q128" s="58"/>
      <c r="R128" s="58"/>
      <c r="S128" s="58"/>
      <c r="T128" s="58"/>
      <c r="U128" s="58"/>
      <c r="V128" s="58"/>
      <c r="W128" s="58"/>
      <c r="X128" s="58"/>
      <c r="Y128" s="58"/>
      <c r="Z128" s="58"/>
      <c r="AA128" s="58"/>
      <c r="AB128" s="58"/>
      <c r="AC128" s="58"/>
      <c r="AD128" s="58"/>
      <c r="AE128" s="58"/>
      <c r="AF128" s="58"/>
      <c r="AG128" s="58"/>
    </row>
    <row r="129" spans="1:33" ht="15.75" customHeight="1" x14ac:dyDescent="0.2">
      <c r="A129" s="23"/>
      <c r="B129" s="23"/>
      <c r="C129" s="58"/>
      <c r="D129" s="58"/>
      <c r="E129" s="8"/>
      <c r="F129" s="8"/>
      <c r="G129" s="91"/>
      <c r="H129" s="273"/>
      <c r="I129" s="273"/>
      <c r="J129" s="135"/>
      <c r="K129" s="152"/>
      <c r="L129" s="15"/>
      <c r="M129" s="15"/>
      <c r="N129" s="68"/>
      <c r="O129" s="58"/>
      <c r="P129" s="58"/>
      <c r="Q129" s="58"/>
      <c r="R129" s="58"/>
      <c r="S129" s="58"/>
      <c r="T129" s="58"/>
      <c r="U129" s="58"/>
      <c r="V129" s="58"/>
      <c r="W129" s="58"/>
      <c r="X129" s="58"/>
      <c r="Y129" s="58"/>
      <c r="Z129" s="58"/>
      <c r="AA129" s="58"/>
      <c r="AB129" s="58"/>
      <c r="AC129" s="58"/>
      <c r="AD129" s="58"/>
      <c r="AE129" s="58"/>
      <c r="AF129" s="58"/>
      <c r="AG129" s="58"/>
    </row>
    <row r="130" spans="1:33" ht="15.75" customHeight="1" x14ac:dyDescent="0.2">
      <c r="A130" s="23"/>
      <c r="B130" s="23"/>
      <c r="C130" s="58"/>
      <c r="D130" s="58"/>
      <c r="E130" s="8"/>
      <c r="F130" s="8"/>
      <c r="G130" s="91"/>
      <c r="H130" s="273"/>
      <c r="I130" s="273"/>
      <c r="J130" s="135"/>
      <c r="K130" s="152"/>
      <c r="L130" s="15"/>
      <c r="M130" s="15"/>
      <c r="N130" s="68"/>
      <c r="O130" s="58"/>
      <c r="P130" s="58"/>
      <c r="Q130" s="58"/>
      <c r="R130" s="58"/>
      <c r="S130" s="58"/>
      <c r="T130" s="58"/>
      <c r="U130" s="58"/>
      <c r="V130" s="58"/>
      <c r="W130" s="58"/>
      <c r="X130" s="58"/>
      <c r="Y130" s="58"/>
      <c r="Z130" s="58"/>
      <c r="AA130" s="58"/>
      <c r="AB130" s="58"/>
      <c r="AC130" s="58"/>
      <c r="AD130" s="58"/>
      <c r="AE130" s="58"/>
      <c r="AF130" s="58"/>
      <c r="AG130" s="58"/>
    </row>
    <row r="131" spans="1:33" ht="15.75" customHeight="1" x14ac:dyDescent="0.2">
      <c r="A131" s="23"/>
      <c r="B131" s="23"/>
      <c r="C131" s="58"/>
      <c r="D131" s="58"/>
      <c r="E131" s="8"/>
      <c r="F131" s="8"/>
      <c r="G131" s="91"/>
      <c r="H131" s="273"/>
      <c r="I131" s="273"/>
      <c r="J131" s="135"/>
      <c r="K131" s="152"/>
      <c r="L131" s="15"/>
      <c r="M131" s="15"/>
      <c r="N131" s="68"/>
      <c r="O131" s="58"/>
      <c r="P131" s="58"/>
      <c r="Q131" s="58"/>
      <c r="R131" s="58"/>
      <c r="S131" s="58"/>
      <c r="T131" s="58"/>
      <c r="U131" s="58"/>
      <c r="V131" s="58"/>
      <c r="W131" s="58"/>
      <c r="X131" s="58"/>
      <c r="Y131" s="58"/>
      <c r="Z131" s="58"/>
      <c r="AA131" s="58"/>
      <c r="AB131" s="58"/>
      <c r="AC131" s="58"/>
      <c r="AD131" s="58"/>
      <c r="AE131" s="58"/>
      <c r="AF131" s="58"/>
      <c r="AG131" s="58"/>
    </row>
    <row r="132" spans="1:33" ht="15.75" customHeight="1" x14ac:dyDescent="0.2">
      <c r="A132" s="23"/>
      <c r="B132" s="23"/>
      <c r="C132" s="58"/>
      <c r="D132" s="58"/>
      <c r="E132" s="8"/>
      <c r="F132" s="8"/>
      <c r="G132" s="91"/>
      <c r="H132" s="273"/>
      <c r="I132" s="273"/>
      <c r="J132" s="135"/>
      <c r="K132" s="152"/>
      <c r="L132" s="15"/>
      <c r="M132" s="15"/>
      <c r="N132" s="68"/>
      <c r="O132" s="58"/>
      <c r="P132" s="58"/>
      <c r="Q132" s="58"/>
      <c r="R132" s="58"/>
      <c r="S132" s="58"/>
      <c r="T132" s="58"/>
      <c r="U132" s="58"/>
      <c r="V132" s="58"/>
      <c r="W132" s="58"/>
      <c r="X132" s="58"/>
      <c r="Y132" s="58"/>
      <c r="Z132" s="58"/>
      <c r="AA132" s="58"/>
      <c r="AB132" s="58"/>
      <c r="AC132" s="58"/>
      <c r="AD132" s="58"/>
      <c r="AE132" s="58"/>
      <c r="AF132" s="58"/>
      <c r="AG132" s="58"/>
    </row>
    <row r="133" spans="1:33" ht="15.75" customHeight="1" x14ac:dyDescent="0.2">
      <c r="A133" s="23"/>
      <c r="B133" s="23"/>
      <c r="C133" s="58"/>
      <c r="D133" s="58"/>
      <c r="E133" s="8"/>
      <c r="F133" s="8"/>
      <c r="G133" s="91"/>
      <c r="H133" s="273"/>
      <c r="I133" s="273"/>
      <c r="J133" s="135"/>
      <c r="K133" s="152"/>
      <c r="L133" s="15"/>
      <c r="M133" s="15"/>
      <c r="N133" s="68"/>
      <c r="O133" s="58"/>
      <c r="P133" s="58"/>
      <c r="Q133" s="58"/>
      <c r="R133" s="58"/>
      <c r="S133" s="58"/>
      <c r="T133" s="58"/>
      <c r="U133" s="58"/>
      <c r="V133" s="58"/>
      <c r="W133" s="58"/>
      <c r="X133" s="58"/>
      <c r="Y133" s="58"/>
      <c r="Z133" s="58"/>
      <c r="AA133" s="58"/>
      <c r="AB133" s="58"/>
      <c r="AC133" s="58"/>
      <c r="AD133" s="58"/>
      <c r="AE133" s="58"/>
      <c r="AF133" s="58"/>
      <c r="AG133" s="58"/>
    </row>
    <row r="134" spans="1:33" ht="15.75" customHeight="1" x14ac:dyDescent="0.2">
      <c r="A134" s="23"/>
      <c r="B134" s="23"/>
      <c r="C134" s="58"/>
      <c r="D134" s="58"/>
      <c r="E134" s="8"/>
      <c r="F134" s="8"/>
      <c r="G134" s="91"/>
      <c r="H134" s="273"/>
      <c r="I134" s="273"/>
      <c r="J134" s="135"/>
      <c r="K134" s="152"/>
      <c r="L134" s="15"/>
      <c r="M134" s="15"/>
      <c r="N134" s="68"/>
      <c r="O134" s="58"/>
      <c r="P134" s="58"/>
      <c r="Q134" s="58"/>
      <c r="R134" s="58"/>
      <c r="S134" s="58"/>
      <c r="T134" s="58"/>
      <c r="U134" s="58"/>
      <c r="V134" s="58"/>
      <c r="W134" s="58"/>
      <c r="X134" s="58"/>
      <c r="Y134" s="58"/>
      <c r="Z134" s="58"/>
      <c r="AA134" s="58"/>
      <c r="AB134" s="58"/>
      <c r="AC134" s="58"/>
      <c r="AD134" s="58"/>
      <c r="AE134" s="58"/>
      <c r="AF134" s="58"/>
      <c r="AG134" s="58"/>
    </row>
    <row r="135" spans="1:33" ht="15.75" customHeight="1" x14ac:dyDescent="0.2">
      <c r="A135" s="23"/>
      <c r="B135" s="23"/>
      <c r="C135" s="58"/>
      <c r="D135" s="58"/>
      <c r="E135" s="8"/>
      <c r="F135" s="8"/>
      <c r="G135" s="91"/>
      <c r="H135" s="273"/>
      <c r="I135" s="273"/>
      <c r="J135" s="135"/>
      <c r="K135" s="152"/>
      <c r="L135" s="15"/>
      <c r="M135" s="15"/>
      <c r="N135" s="68"/>
      <c r="O135" s="58"/>
      <c r="P135" s="58"/>
      <c r="Q135" s="58"/>
      <c r="R135" s="58"/>
      <c r="S135" s="58"/>
      <c r="T135" s="58"/>
      <c r="U135" s="58"/>
      <c r="V135" s="58"/>
      <c r="W135" s="58"/>
      <c r="X135" s="58"/>
      <c r="Y135" s="58"/>
      <c r="Z135" s="58"/>
      <c r="AA135" s="58"/>
      <c r="AB135" s="58"/>
      <c r="AC135" s="58"/>
      <c r="AD135" s="58"/>
      <c r="AE135" s="58"/>
      <c r="AF135" s="58"/>
      <c r="AG135" s="58"/>
    </row>
    <row r="136" spans="1:33" ht="15.75" customHeight="1" x14ac:dyDescent="0.2">
      <c r="A136" s="23"/>
      <c r="B136" s="23"/>
      <c r="C136" s="58"/>
      <c r="D136" s="58"/>
      <c r="E136" s="8"/>
      <c r="F136" s="8"/>
      <c r="G136" s="91"/>
      <c r="H136" s="273"/>
      <c r="I136" s="273"/>
      <c r="J136" s="135"/>
      <c r="K136" s="152"/>
      <c r="L136" s="15"/>
      <c r="M136" s="15"/>
      <c r="N136" s="68"/>
      <c r="O136" s="58"/>
      <c r="P136" s="58"/>
      <c r="Q136" s="58"/>
      <c r="R136" s="58"/>
      <c r="S136" s="58"/>
      <c r="T136" s="58"/>
      <c r="U136" s="58"/>
      <c r="V136" s="58"/>
      <c r="W136" s="58"/>
      <c r="X136" s="58"/>
      <c r="Y136" s="58"/>
      <c r="Z136" s="58"/>
      <c r="AA136" s="58"/>
      <c r="AB136" s="58"/>
      <c r="AC136" s="58"/>
      <c r="AD136" s="58"/>
      <c r="AE136" s="58"/>
      <c r="AF136" s="58"/>
      <c r="AG136" s="58"/>
    </row>
    <row r="137" spans="1:33" ht="15.75" customHeight="1" x14ac:dyDescent="0.2">
      <c r="A137" s="23"/>
      <c r="B137" s="23"/>
      <c r="C137" s="58"/>
      <c r="D137" s="58"/>
      <c r="E137" s="8"/>
      <c r="F137" s="8"/>
      <c r="G137" s="91"/>
      <c r="H137" s="273"/>
      <c r="I137" s="273"/>
      <c r="J137" s="135"/>
      <c r="K137" s="152"/>
      <c r="L137" s="15"/>
      <c r="M137" s="15"/>
      <c r="N137" s="68"/>
      <c r="O137" s="58"/>
      <c r="P137" s="58"/>
      <c r="Q137" s="58"/>
      <c r="R137" s="58"/>
      <c r="S137" s="58"/>
      <c r="T137" s="58"/>
      <c r="U137" s="58"/>
      <c r="V137" s="58"/>
      <c r="W137" s="58"/>
      <c r="X137" s="58"/>
      <c r="Y137" s="58"/>
      <c r="Z137" s="58"/>
      <c r="AA137" s="58"/>
      <c r="AB137" s="58"/>
      <c r="AC137" s="58"/>
      <c r="AD137" s="58"/>
      <c r="AE137" s="58"/>
      <c r="AF137" s="58"/>
      <c r="AG137" s="58"/>
    </row>
    <row r="138" spans="1:33" ht="15.75" customHeight="1" x14ac:dyDescent="0.2">
      <c r="A138" s="23"/>
      <c r="B138" s="23"/>
      <c r="C138" s="58"/>
      <c r="D138" s="58"/>
      <c r="E138" s="8"/>
      <c r="F138" s="8"/>
      <c r="G138" s="91"/>
      <c r="H138" s="273"/>
      <c r="I138" s="273"/>
      <c r="J138" s="135"/>
      <c r="K138" s="152"/>
      <c r="L138" s="15"/>
      <c r="M138" s="15"/>
      <c r="N138" s="68"/>
      <c r="O138" s="58"/>
      <c r="P138" s="58"/>
      <c r="Q138" s="58"/>
      <c r="R138" s="58"/>
      <c r="S138" s="58"/>
      <c r="T138" s="58"/>
      <c r="U138" s="58"/>
      <c r="V138" s="58"/>
      <c r="W138" s="58"/>
      <c r="X138" s="58"/>
      <c r="Y138" s="58"/>
      <c r="Z138" s="58"/>
      <c r="AA138" s="58"/>
      <c r="AB138" s="58"/>
      <c r="AC138" s="58"/>
      <c r="AD138" s="58"/>
      <c r="AE138" s="58"/>
      <c r="AF138" s="58"/>
      <c r="AG138" s="58"/>
    </row>
    <row r="139" spans="1:33" ht="15.75" customHeight="1" x14ac:dyDescent="0.2">
      <c r="A139" s="23"/>
      <c r="B139" s="23"/>
      <c r="C139" s="58"/>
      <c r="D139" s="58"/>
      <c r="E139" s="8"/>
      <c r="F139" s="8"/>
      <c r="G139" s="91"/>
      <c r="H139" s="273"/>
      <c r="I139" s="273"/>
      <c r="J139" s="135"/>
      <c r="K139" s="152"/>
      <c r="L139" s="15"/>
      <c r="M139" s="15"/>
      <c r="N139" s="68"/>
      <c r="O139" s="58"/>
      <c r="P139" s="58"/>
      <c r="Q139" s="58"/>
      <c r="R139" s="58"/>
      <c r="S139" s="58"/>
      <c r="T139" s="58"/>
      <c r="U139" s="58"/>
      <c r="V139" s="58"/>
      <c r="W139" s="58"/>
      <c r="X139" s="58"/>
      <c r="Y139" s="58"/>
      <c r="Z139" s="58"/>
      <c r="AA139" s="58"/>
      <c r="AB139" s="58"/>
      <c r="AC139" s="58"/>
      <c r="AD139" s="58"/>
      <c r="AE139" s="58"/>
      <c r="AF139" s="58"/>
      <c r="AG139" s="58"/>
    </row>
    <row r="140" spans="1:33" ht="15.75" customHeight="1" x14ac:dyDescent="0.2">
      <c r="A140" s="23"/>
      <c r="B140" s="23"/>
      <c r="C140" s="58"/>
      <c r="D140" s="58"/>
      <c r="E140" s="8"/>
      <c r="F140" s="8"/>
      <c r="G140" s="91"/>
      <c r="H140" s="273"/>
      <c r="I140" s="273"/>
      <c r="J140" s="135"/>
      <c r="K140" s="152"/>
      <c r="L140" s="15"/>
      <c r="M140" s="15"/>
      <c r="N140" s="68"/>
      <c r="O140" s="58"/>
      <c r="P140" s="58"/>
      <c r="Q140" s="58"/>
      <c r="R140" s="58"/>
      <c r="S140" s="58"/>
      <c r="T140" s="58"/>
      <c r="U140" s="58"/>
      <c r="V140" s="58"/>
      <c r="W140" s="58"/>
      <c r="X140" s="58"/>
      <c r="Y140" s="58"/>
      <c r="Z140" s="58"/>
      <c r="AA140" s="58"/>
      <c r="AB140" s="58"/>
      <c r="AC140" s="58"/>
      <c r="AD140" s="58"/>
      <c r="AE140" s="58"/>
      <c r="AF140" s="58"/>
      <c r="AG140" s="58"/>
    </row>
    <row r="141" spans="1:33" ht="15.75" customHeight="1" x14ac:dyDescent="0.2">
      <c r="A141" s="23"/>
      <c r="B141" s="23"/>
      <c r="C141" s="58"/>
      <c r="D141" s="58"/>
      <c r="E141" s="8"/>
      <c r="F141" s="8"/>
      <c r="G141" s="91"/>
      <c r="H141" s="273"/>
      <c r="I141" s="273"/>
      <c r="J141" s="135"/>
      <c r="K141" s="152"/>
      <c r="L141" s="15"/>
      <c r="M141" s="15"/>
      <c r="N141" s="68"/>
      <c r="O141" s="58"/>
      <c r="P141" s="58"/>
      <c r="Q141" s="58"/>
      <c r="R141" s="58"/>
      <c r="S141" s="58"/>
      <c r="T141" s="58"/>
      <c r="U141" s="58"/>
      <c r="V141" s="58"/>
      <c r="W141" s="58"/>
      <c r="X141" s="58"/>
      <c r="Y141" s="58"/>
      <c r="Z141" s="58"/>
      <c r="AA141" s="58"/>
      <c r="AB141" s="58"/>
      <c r="AC141" s="58"/>
      <c r="AD141" s="58"/>
      <c r="AE141" s="58"/>
      <c r="AF141" s="58"/>
      <c r="AG141" s="58"/>
    </row>
    <row r="142" spans="1:33" ht="15.75" customHeight="1" x14ac:dyDescent="0.2">
      <c r="A142" s="23"/>
      <c r="B142" s="23"/>
      <c r="C142" s="58"/>
      <c r="D142" s="58"/>
      <c r="E142" s="8"/>
      <c r="F142" s="8"/>
      <c r="G142" s="91"/>
      <c r="H142" s="273"/>
      <c r="I142" s="273"/>
      <c r="J142" s="135"/>
      <c r="K142" s="152"/>
      <c r="L142" s="15"/>
      <c r="M142" s="15"/>
      <c r="N142" s="68"/>
      <c r="O142" s="58"/>
      <c r="P142" s="58"/>
      <c r="Q142" s="58"/>
      <c r="R142" s="58"/>
      <c r="S142" s="58"/>
      <c r="T142" s="58"/>
      <c r="U142" s="58"/>
      <c r="V142" s="58"/>
      <c r="W142" s="58"/>
      <c r="X142" s="58"/>
      <c r="Y142" s="58"/>
      <c r="Z142" s="58"/>
      <c r="AA142" s="58"/>
      <c r="AB142" s="58"/>
      <c r="AC142" s="58"/>
      <c r="AD142" s="58"/>
      <c r="AE142" s="58"/>
      <c r="AF142" s="58"/>
      <c r="AG142" s="58"/>
    </row>
    <row r="143" spans="1:33" ht="15.75" customHeight="1" x14ac:dyDescent="0.2">
      <c r="A143" s="23"/>
      <c r="B143" s="23"/>
      <c r="C143" s="58"/>
      <c r="D143" s="58"/>
      <c r="E143" s="8"/>
      <c r="F143" s="8"/>
      <c r="G143" s="91"/>
      <c r="H143" s="273"/>
      <c r="I143" s="273"/>
      <c r="J143" s="135"/>
      <c r="K143" s="152"/>
      <c r="L143" s="15"/>
      <c r="M143" s="15"/>
      <c r="N143" s="68"/>
      <c r="O143" s="58"/>
      <c r="P143" s="58"/>
      <c r="Q143" s="58"/>
      <c r="R143" s="58"/>
      <c r="S143" s="58"/>
      <c r="T143" s="58"/>
      <c r="U143" s="58"/>
      <c r="V143" s="58"/>
      <c r="W143" s="58"/>
      <c r="X143" s="58"/>
      <c r="Y143" s="58"/>
      <c r="Z143" s="58"/>
      <c r="AA143" s="58"/>
      <c r="AB143" s="58"/>
      <c r="AC143" s="58"/>
      <c r="AD143" s="58"/>
      <c r="AE143" s="58"/>
      <c r="AF143" s="58"/>
      <c r="AG143" s="58"/>
    </row>
    <row r="144" spans="1:33" ht="15.75" customHeight="1" x14ac:dyDescent="0.2">
      <c r="A144" s="23"/>
      <c r="B144" s="23"/>
      <c r="C144" s="58"/>
      <c r="D144" s="58"/>
      <c r="E144" s="8"/>
      <c r="F144" s="8"/>
      <c r="G144" s="91"/>
      <c r="H144" s="273"/>
      <c r="I144" s="273"/>
      <c r="J144" s="135"/>
      <c r="K144" s="152"/>
      <c r="L144" s="15"/>
      <c r="M144" s="15"/>
      <c r="N144" s="68"/>
      <c r="O144" s="58"/>
      <c r="P144" s="58"/>
      <c r="Q144" s="58"/>
      <c r="R144" s="58"/>
      <c r="S144" s="58"/>
      <c r="T144" s="58"/>
      <c r="U144" s="58"/>
      <c r="V144" s="58"/>
      <c r="W144" s="58"/>
      <c r="X144" s="58"/>
      <c r="Y144" s="58"/>
      <c r="Z144" s="58"/>
      <c r="AA144" s="58"/>
      <c r="AB144" s="58"/>
      <c r="AC144" s="58"/>
      <c r="AD144" s="58"/>
      <c r="AE144" s="58"/>
      <c r="AF144" s="58"/>
      <c r="AG144" s="58"/>
    </row>
    <row r="145" spans="1:33" ht="15.75" customHeight="1" x14ac:dyDescent="0.2">
      <c r="A145" s="23"/>
      <c r="B145" s="23"/>
      <c r="C145" s="58"/>
      <c r="D145" s="58"/>
      <c r="E145" s="8"/>
      <c r="F145" s="8"/>
      <c r="G145" s="91"/>
      <c r="H145" s="273"/>
      <c r="I145" s="273"/>
      <c r="J145" s="135"/>
      <c r="K145" s="152"/>
      <c r="L145" s="15"/>
      <c r="M145" s="15"/>
      <c r="N145" s="68"/>
      <c r="O145" s="58"/>
      <c r="P145" s="58"/>
      <c r="Q145" s="58"/>
      <c r="R145" s="58"/>
      <c r="S145" s="58"/>
      <c r="T145" s="58"/>
      <c r="U145" s="58"/>
      <c r="V145" s="58"/>
      <c r="W145" s="58"/>
      <c r="X145" s="58"/>
      <c r="Y145" s="58"/>
      <c r="Z145" s="58"/>
      <c r="AA145" s="58"/>
      <c r="AB145" s="58"/>
      <c r="AC145" s="58"/>
      <c r="AD145" s="58"/>
      <c r="AE145" s="58"/>
      <c r="AF145" s="58"/>
      <c r="AG145" s="58"/>
    </row>
    <row r="146" spans="1:33" ht="15.75" customHeight="1" x14ac:dyDescent="0.2">
      <c r="A146" s="23"/>
      <c r="B146" s="23"/>
      <c r="C146" s="58"/>
      <c r="D146" s="58"/>
      <c r="E146" s="8"/>
      <c r="F146" s="8"/>
      <c r="G146" s="91"/>
      <c r="H146" s="273"/>
      <c r="I146" s="273"/>
      <c r="J146" s="135"/>
      <c r="K146" s="152"/>
      <c r="L146" s="15"/>
      <c r="M146" s="15"/>
      <c r="N146" s="68"/>
      <c r="O146" s="58"/>
      <c r="P146" s="58"/>
      <c r="Q146" s="58"/>
      <c r="R146" s="58"/>
      <c r="S146" s="58"/>
      <c r="T146" s="58"/>
      <c r="U146" s="58"/>
      <c r="V146" s="58"/>
      <c r="W146" s="58"/>
      <c r="X146" s="58"/>
      <c r="Y146" s="58"/>
      <c r="Z146" s="58"/>
      <c r="AA146" s="58"/>
      <c r="AB146" s="58"/>
      <c r="AC146" s="58"/>
      <c r="AD146" s="58"/>
      <c r="AE146" s="58"/>
      <c r="AF146" s="58"/>
      <c r="AG146" s="58"/>
    </row>
    <row r="147" spans="1:33" ht="15.75" customHeight="1" x14ac:dyDescent="0.2">
      <c r="A147" s="23"/>
      <c r="B147" s="23"/>
      <c r="C147" s="58"/>
      <c r="D147" s="58"/>
      <c r="E147" s="8"/>
      <c r="F147" s="8"/>
      <c r="G147" s="91"/>
      <c r="H147" s="273"/>
      <c r="I147" s="273"/>
      <c r="J147" s="135"/>
      <c r="K147" s="152"/>
      <c r="L147" s="15"/>
      <c r="M147" s="15"/>
      <c r="N147" s="68"/>
      <c r="O147" s="58"/>
      <c r="P147" s="58"/>
      <c r="Q147" s="58"/>
      <c r="R147" s="58"/>
      <c r="S147" s="58"/>
      <c r="T147" s="58"/>
      <c r="U147" s="58"/>
      <c r="V147" s="58"/>
      <c r="W147" s="58"/>
      <c r="X147" s="58"/>
      <c r="Y147" s="58"/>
      <c r="Z147" s="58"/>
      <c r="AA147" s="58"/>
      <c r="AB147" s="58"/>
      <c r="AC147" s="58"/>
      <c r="AD147" s="58"/>
      <c r="AE147" s="58"/>
      <c r="AF147" s="58"/>
      <c r="AG147" s="58"/>
    </row>
    <row r="148" spans="1:33" ht="15.75" customHeight="1" x14ac:dyDescent="0.2">
      <c r="A148" s="23"/>
      <c r="B148" s="23"/>
      <c r="C148" s="58"/>
      <c r="D148" s="58"/>
      <c r="E148" s="8"/>
      <c r="F148" s="8"/>
      <c r="G148" s="91"/>
      <c r="H148" s="273"/>
      <c r="I148" s="273"/>
      <c r="J148" s="135"/>
      <c r="K148" s="152"/>
      <c r="L148" s="15"/>
      <c r="M148" s="15"/>
      <c r="N148" s="68"/>
      <c r="O148" s="58"/>
      <c r="P148" s="58"/>
      <c r="Q148" s="58"/>
      <c r="R148" s="58"/>
      <c r="S148" s="58"/>
      <c r="T148" s="58"/>
      <c r="U148" s="58"/>
      <c r="V148" s="58"/>
      <c r="W148" s="58"/>
      <c r="X148" s="58"/>
      <c r="Y148" s="58"/>
      <c r="Z148" s="58"/>
      <c r="AA148" s="58"/>
      <c r="AB148" s="58"/>
      <c r="AC148" s="58"/>
      <c r="AD148" s="58"/>
      <c r="AE148" s="58"/>
      <c r="AF148" s="58"/>
      <c r="AG148" s="58"/>
    </row>
    <row r="149" spans="1:33" ht="15.75" customHeight="1" x14ac:dyDescent="0.2">
      <c r="A149" s="23"/>
      <c r="B149" s="23"/>
      <c r="C149" s="58"/>
      <c r="D149" s="58"/>
      <c r="E149" s="8"/>
      <c r="F149" s="8"/>
      <c r="G149" s="91"/>
      <c r="H149" s="273"/>
      <c r="I149" s="273"/>
      <c r="J149" s="135"/>
      <c r="K149" s="152"/>
      <c r="L149" s="15"/>
      <c r="M149" s="15"/>
      <c r="N149" s="68"/>
      <c r="O149" s="58"/>
      <c r="P149" s="58"/>
      <c r="Q149" s="58"/>
      <c r="R149" s="58"/>
      <c r="S149" s="58"/>
      <c r="T149" s="58"/>
      <c r="U149" s="58"/>
      <c r="V149" s="58"/>
      <c r="W149" s="58"/>
      <c r="X149" s="58"/>
      <c r="Y149" s="58"/>
      <c r="Z149" s="58"/>
      <c r="AA149" s="58"/>
      <c r="AB149" s="58"/>
      <c r="AC149" s="58"/>
      <c r="AD149" s="58"/>
      <c r="AE149" s="58"/>
      <c r="AF149" s="58"/>
      <c r="AG149" s="58"/>
    </row>
    <row r="150" spans="1:33" ht="15.75" customHeight="1" x14ac:dyDescent="0.2">
      <c r="A150" s="23"/>
      <c r="B150" s="23"/>
      <c r="C150" s="58"/>
      <c r="D150" s="58"/>
      <c r="E150" s="8"/>
      <c r="F150" s="8"/>
      <c r="G150" s="91"/>
      <c r="H150" s="273"/>
      <c r="I150" s="273"/>
      <c r="J150" s="135"/>
      <c r="K150" s="152"/>
      <c r="L150" s="15"/>
      <c r="M150" s="15"/>
      <c r="N150" s="68"/>
      <c r="O150" s="58"/>
      <c r="P150" s="58"/>
      <c r="Q150" s="58"/>
      <c r="R150" s="58"/>
      <c r="S150" s="58"/>
      <c r="T150" s="58"/>
      <c r="U150" s="58"/>
      <c r="V150" s="58"/>
      <c r="W150" s="58"/>
      <c r="X150" s="58"/>
      <c r="Y150" s="58"/>
      <c r="Z150" s="58"/>
      <c r="AA150" s="58"/>
      <c r="AB150" s="58"/>
      <c r="AC150" s="58"/>
      <c r="AD150" s="58"/>
      <c r="AE150" s="58"/>
      <c r="AF150" s="58"/>
      <c r="AG150" s="58"/>
    </row>
    <row r="151" spans="1:33" ht="15.75" customHeight="1" x14ac:dyDescent="0.2">
      <c r="A151" s="23"/>
      <c r="B151" s="23"/>
      <c r="C151" s="58"/>
      <c r="D151" s="58"/>
      <c r="E151" s="8"/>
      <c r="F151" s="8"/>
      <c r="G151" s="91"/>
      <c r="H151" s="273"/>
      <c r="I151" s="273"/>
      <c r="J151" s="135"/>
      <c r="K151" s="152"/>
      <c r="L151" s="15"/>
      <c r="M151" s="15"/>
      <c r="N151" s="68"/>
      <c r="O151" s="58"/>
      <c r="P151" s="58"/>
      <c r="Q151" s="58"/>
      <c r="R151" s="58"/>
      <c r="S151" s="58"/>
      <c r="T151" s="58"/>
      <c r="U151" s="58"/>
      <c r="V151" s="58"/>
      <c r="W151" s="58"/>
      <c r="X151" s="58"/>
      <c r="Y151" s="58"/>
      <c r="Z151" s="58"/>
      <c r="AA151" s="58"/>
      <c r="AB151" s="58"/>
      <c r="AC151" s="58"/>
      <c r="AD151" s="58"/>
      <c r="AE151" s="58"/>
      <c r="AF151" s="58"/>
      <c r="AG151" s="58"/>
    </row>
    <row r="152" spans="1:33" ht="15.75" customHeight="1" x14ac:dyDescent="0.2">
      <c r="A152" s="23"/>
      <c r="B152" s="23"/>
      <c r="C152" s="58"/>
      <c r="D152" s="58"/>
      <c r="E152" s="8"/>
      <c r="F152" s="8"/>
      <c r="G152" s="91"/>
      <c r="H152" s="273"/>
      <c r="I152" s="273"/>
      <c r="J152" s="135"/>
      <c r="K152" s="152"/>
      <c r="L152" s="15"/>
      <c r="M152" s="15"/>
      <c r="N152" s="68"/>
      <c r="O152" s="58"/>
      <c r="P152" s="58"/>
      <c r="Q152" s="58"/>
      <c r="R152" s="58"/>
      <c r="S152" s="58"/>
      <c r="T152" s="58"/>
      <c r="U152" s="58"/>
      <c r="V152" s="58"/>
      <c r="W152" s="58"/>
      <c r="X152" s="58"/>
      <c r="Y152" s="58"/>
      <c r="Z152" s="58"/>
      <c r="AA152" s="58"/>
      <c r="AB152" s="58"/>
      <c r="AC152" s="58"/>
      <c r="AD152" s="58"/>
      <c r="AE152" s="58"/>
      <c r="AF152" s="58"/>
      <c r="AG152" s="58"/>
    </row>
    <row r="153" spans="1:33" ht="15.75" customHeight="1" x14ac:dyDescent="0.2">
      <c r="A153" s="23"/>
      <c r="B153" s="23"/>
      <c r="C153" s="58"/>
      <c r="D153" s="58"/>
      <c r="E153" s="8"/>
      <c r="F153" s="8"/>
      <c r="G153" s="91"/>
      <c r="H153" s="273"/>
      <c r="I153" s="273"/>
      <c r="J153" s="135"/>
      <c r="K153" s="152"/>
      <c r="L153" s="15"/>
      <c r="M153" s="15"/>
      <c r="N153" s="68"/>
      <c r="O153" s="58"/>
      <c r="P153" s="58"/>
      <c r="Q153" s="58"/>
      <c r="R153" s="58"/>
      <c r="S153" s="58"/>
      <c r="T153" s="58"/>
      <c r="U153" s="58"/>
      <c r="V153" s="58"/>
      <c r="W153" s="58"/>
      <c r="X153" s="58"/>
      <c r="Y153" s="58"/>
      <c r="Z153" s="58"/>
      <c r="AA153" s="58"/>
      <c r="AB153" s="58"/>
      <c r="AC153" s="58"/>
      <c r="AD153" s="58"/>
      <c r="AE153" s="58"/>
      <c r="AF153" s="58"/>
      <c r="AG153" s="58"/>
    </row>
    <row r="154" spans="1:33" ht="15.75" customHeight="1" x14ac:dyDescent="0.2">
      <c r="A154" s="23"/>
      <c r="B154" s="23"/>
      <c r="C154" s="58"/>
      <c r="D154" s="58"/>
      <c r="E154" s="8"/>
      <c r="F154" s="8"/>
      <c r="G154" s="91"/>
      <c r="H154" s="273"/>
      <c r="I154" s="273"/>
      <c r="J154" s="135"/>
      <c r="K154" s="152"/>
      <c r="L154" s="15"/>
      <c r="M154" s="15"/>
      <c r="N154" s="68"/>
      <c r="O154" s="58"/>
      <c r="P154" s="58"/>
      <c r="Q154" s="58"/>
      <c r="R154" s="58"/>
      <c r="S154" s="58"/>
      <c r="T154" s="58"/>
      <c r="U154" s="58"/>
      <c r="V154" s="58"/>
      <c r="W154" s="58"/>
      <c r="X154" s="58"/>
      <c r="Y154" s="58"/>
      <c r="Z154" s="58"/>
      <c r="AA154" s="58"/>
      <c r="AB154" s="58"/>
      <c r="AC154" s="58"/>
      <c r="AD154" s="58"/>
      <c r="AE154" s="58"/>
      <c r="AF154" s="58"/>
      <c r="AG154" s="58"/>
    </row>
    <row r="155" spans="1:33" ht="15.75" customHeight="1" x14ac:dyDescent="0.2">
      <c r="A155" s="23"/>
      <c r="B155" s="23"/>
      <c r="C155" s="58"/>
      <c r="D155" s="58"/>
      <c r="E155" s="8"/>
      <c r="F155" s="8"/>
      <c r="G155" s="91"/>
      <c r="H155" s="273"/>
      <c r="I155" s="273"/>
      <c r="J155" s="135"/>
      <c r="K155" s="152"/>
      <c r="L155" s="15"/>
      <c r="M155" s="15"/>
      <c r="N155" s="68"/>
      <c r="O155" s="58"/>
      <c r="P155" s="58"/>
      <c r="Q155" s="58"/>
      <c r="R155" s="58"/>
      <c r="S155" s="58"/>
      <c r="T155" s="58"/>
      <c r="U155" s="58"/>
      <c r="V155" s="58"/>
      <c r="W155" s="58"/>
      <c r="X155" s="58"/>
      <c r="Y155" s="58"/>
      <c r="Z155" s="58"/>
      <c r="AA155" s="58"/>
      <c r="AB155" s="58"/>
      <c r="AC155" s="58"/>
      <c r="AD155" s="58"/>
      <c r="AE155" s="58"/>
      <c r="AF155" s="58"/>
      <c r="AG155" s="58"/>
    </row>
    <row r="156" spans="1:33" ht="15.75" customHeight="1" x14ac:dyDescent="0.2">
      <c r="A156" s="23"/>
      <c r="B156" s="23"/>
      <c r="C156" s="58"/>
      <c r="D156" s="58"/>
      <c r="E156" s="8"/>
      <c r="F156" s="8"/>
      <c r="G156" s="91"/>
      <c r="H156" s="273"/>
      <c r="I156" s="273"/>
      <c r="J156" s="135"/>
      <c r="K156" s="152"/>
      <c r="L156" s="15"/>
      <c r="M156" s="15"/>
      <c r="N156" s="68"/>
      <c r="O156" s="58"/>
      <c r="P156" s="58"/>
      <c r="Q156" s="58"/>
      <c r="R156" s="58"/>
      <c r="S156" s="58"/>
      <c r="T156" s="58"/>
      <c r="U156" s="58"/>
      <c r="V156" s="58"/>
      <c r="W156" s="58"/>
      <c r="X156" s="58"/>
      <c r="Y156" s="58"/>
      <c r="Z156" s="58"/>
      <c r="AA156" s="58"/>
      <c r="AB156" s="58"/>
      <c r="AC156" s="58"/>
      <c r="AD156" s="58"/>
      <c r="AE156" s="58"/>
      <c r="AF156" s="58"/>
      <c r="AG156" s="58"/>
    </row>
    <row r="157" spans="1:33" ht="15.75" customHeight="1" x14ac:dyDescent="0.2">
      <c r="A157" s="23"/>
      <c r="B157" s="23"/>
      <c r="C157" s="58"/>
      <c r="D157" s="58"/>
      <c r="E157" s="8"/>
      <c r="F157" s="8"/>
      <c r="G157" s="91"/>
      <c r="H157" s="273"/>
      <c r="I157" s="273"/>
      <c r="J157" s="135"/>
      <c r="K157" s="152"/>
      <c r="L157" s="15"/>
      <c r="M157" s="15"/>
      <c r="N157" s="68"/>
      <c r="O157" s="58"/>
      <c r="P157" s="58"/>
      <c r="Q157" s="58"/>
      <c r="R157" s="58"/>
      <c r="S157" s="58"/>
      <c r="T157" s="58"/>
      <c r="U157" s="58"/>
      <c r="V157" s="58"/>
      <c r="W157" s="58"/>
      <c r="X157" s="58"/>
      <c r="Y157" s="58"/>
      <c r="Z157" s="58"/>
      <c r="AA157" s="58"/>
      <c r="AB157" s="58"/>
      <c r="AC157" s="58"/>
      <c r="AD157" s="58"/>
      <c r="AE157" s="58"/>
      <c r="AF157" s="58"/>
      <c r="AG157" s="58"/>
    </row>
    <row r="158" spans="1:33" ht="15.75" customHeight="1" x14ac:dyDescent="0.2">
      <c r="A158" s="23"/>
      <c r="B158" s="23"/>
      <c r="C158" s="58"/>
      <c r="D158" s="58"/>
      <c r="E158" s="8"/>
      <c r="F158" s="8"/>
      <c r="G158" s="91"/>
      <c r="H158" s="273"/>
      <c r="I158" s="273"/>
      <c r="J158" s="135"/>
      <c r="K158" s="152"/>
      <c r="L158" s="15"/>
      <c r="M158" s="15"/>
      <c r="N158" s="68"/>
      <c r="O158" s="58"/>
      <c r="P158" s="58"/>
      <c r="Q158" s="58"/>
      <c r="R158" s="58"/>
      <c r="S158" s="58"/>
      <c r="T158" s="58"/>
      <c r="U158" s="58"/>
      <c r="V158" s="58"/>
      <c r="W158" s="58"/>
      <c r="X158" s="58"/>
      <c r="Y158" s="58"/>
      <c r="Z158" s="58"/>
      <c r="AA158" s="58"/>
      <c r="AB158" s="58"/>
      <c r="AC158" s="58"/>
      <c r="AD158" s="58"/>
      <c r="AE158" s="58"/>
      <c r="AF158" s="58"/>
      <c r="AG158" s="58"/>
    </row>
    <row r="159" spans="1:33" ht="15.75" customHeight="1" x14ac:dyDescent="0.2">
      <c r="A159" s="23"/>
      <c r="B159" s="23"/>
      <c r="C159" s="58"/>
      <c r="D159" s="58"/>
      <c r="E159" s="8"/>
      <c r="F159" s="8"/>
      <c r="G159" s="91"/>
      <c r="H159" s="273"/>
      <c r="I159" s="273"/>
      <c r="J159" s="135"/>
      <c r="K159" s="152"/>
      <c r="L159" s="15"/>
      <c r="M159" s="15"/>
      <c r="N159" s="68"/>
      <c r="O159" s="58"/>
      <c r="P159" s="58"/>
      <c r="Q159" s="58"/>
      <c r="R159" s="58"/>
      <c r="S159" s="58"/>
      <c r="T159" s="58"/>
      <c r="U159" s="58"/>
      <c r="V159" s="58"/>
      <c r="W159" s="58"/>
      <c r="X159" s="58"/>
      <c r="Y159" s="58"/>
      <c r="Z159" s="58"/>
      <c r="AA159" s="58"/>
      <c r="AB159" s="58"/>
      <c r="AC159" s="58"/>
      <c r="AD159" s="58"/>
      <c r="AE159" s="58"/>
      <c r="AF159" s="58"/>
      <c r="AG159" s="58"/>
    </row>
    <row r="160" spans="1:33" ht="15.75" customHeight="1" x14ac:dyDescent="0.2">
      <c r="A160" s="23"/>
      <c r="B160" s="23"/>
      <c r="C160" s="58"/>
      <c r="D160" s="58"/>
      <c r="E160" s="8"/>
      <c r="F160" s="8"/>
      <c r="G160" s="91"/>
      <c r="H160" s="273"/>
      <c r="I160" s="273"/>
      <c r="J160" s="135"/>
      <c r="K160" s="152"/>
      <c r="L160" s="15"/>
      <c r="M160" s="15"/>
      <c r="N160" s="68"/>
      <c r="O160" s="58"/>
      <c r="P160" s="58"/>
      <c r="Q160" s="58"/>
      <c r="R160" s="58"/>
      <c r="S160" s="58"/>
      <c r="T160" s="58"/>
      <c r="U160" s="58"/>
      <c r="V160" s="58"/>
      <c r="W160" s="58"/>
      <c r="X160" s="58"/>
      <c r="Y160" s="58"/>
      <c r="Z160" s="58"/>
      <c r="AA160" s="58"/>
      <c r="AB160" s="58"/>
      <c r="AC160" s="58"/>
      <c r="AD160" s="58"/>
      <c r="AE160" s="58"/>
      <c r="AF160" s="58"/>
      <c r="AG160" s="58"/>
    </row>
    <row r="161" spans="1:33" ht="15.75" customHeight="1" x14ac:dyDescent="0.2">
      <c r="A161" s="23"/>
      <c r="B161" s="23"/>
      <c r="C161" s="58"/>
      <c r="D161" s="58"/>
      <c r="E161" s="8"/>
      <c r="F161" s="8"/>
      <c r="G161" s="91"/>
      <c r="H161" s="273"/>
      <c r="I161" s="273"/>
      <c r="J161" s="135"/>
      <c r="K161" s="152"/>
      <c r="L161" s="15"/>
      <c r="M161" s="15"/>
      <c r="N161" s="68"/>
      <c r="O161" s="58"/>
      <c r="P161" s="58"/>
      <c r="Q161" s="58"/>
      <c r="R161" s="58"/>
      <c r="S161" s="58"/>
      <c r="T161" s="58"/>
      <c r="U161" s="58"/>
      <c r="V161" s="58"/>
      <c r="W161" s="58"/>
      <c r="X161" s="58"/>
      <c r="Y161" s="58"/>
      <c r="Z161" s="58"/>
      <c r="AA161" s="58"/>
      <c r="AB161" s="58"/>
      <c r="AC161" s="58"/>
      <c r="AD161" s="58"/>
      <c r="AE161" s="58"/>
      <c r="AF161" s="58"/>
      <c r="AG161" s="58"/>
    </row>
    <row r="162" spans="1:33" ht="15.75" customHeight="1" x14ac:dyDescent="0.2">
      <c r="A162" s="23"/>
      <c r="B162" s="23"/>
      <c r="C162" s="58"/>
      <c r="D162" s="58"/>
      <c r="E162" s="8"/>
      <c r="F162" s="8"/>
      <c r="G162" s="91"/>
      <c r="H162" s="273"/>
      <c r="I162" s="273"/>
      <c r="J162" s="135"/>
      <c r="K162" s="152"/>
      <c r="L162" s="15"/>
      <c r="M162" s="15"/>
      <c r="N162" s="68"/>
      <c r="O162" s="58"/>
      <c r="P162" s="58"/>
      <c r="Q162" s="58"/>
      <c r="R162" s="58"/>
      <c r="S162" s="58"/>
      <c r="T162" s="58"/>
      <c r="U162" s="58"/>
      <c r="V162" s="58"/>
      <c r="W162" s="58"/>
      <c r="X162" s="58"/>
      <c r="Y162" s="58"/>
      <c r="Z162" s="58"/>
      <c r="AA162" s="58"/>
      <c r="AB162" s="58"/>
      <c r="AC162" s="58"/>
      <c r="AD162" s="58"/>
      <c r="AE162" s="58"/>
      <c r="AF162" s="58"/>
      <c r="AG162" s="58"/>
    </row>
    <row r="163" spans="1:33" ht="15.75" customHeight="1" x14ac:dyDescent="0.2">
      <c r="A163" s="23"/>
      <c r="B163" s="23"/>
      <c r="C163" s="58"/>
      <c r="D163" s="58"/>
      <c r="E163" s="8"/>
      <c r="F163" s="8"/>
      <c r="G163" s="91"/>
      <c r="H163" s="273"/>
      <c r="I163" s="273"/>
      <c r="J163" s="135"/>
      <c r="K163" s="152"/>
      <c r="L163" s="15"/>
      <c r="M163" s="15"/>
      <c r="N163" s="68"/>
      <c r="O163" s="58"/>
      <c r="P163" s="58"/>
      <c r="Q163" s="58"/>
      <c r="R163" s="58"/>
      <c r="S163" s="58"/>
      <c r="T163" s="58"/>
      <c r="U163" s="58"/>
      <c r="V163" s="58"/>
      <c r="W163" s="58"/>
      <c r="X163" s="58"/>
      <c r="Y163" s="58"/>
      <c r="Z163" s="58"/>
      <c r="AA163" s="58"/>
      <c r="AB163" s="58"/>
      <c r="AC163" s="58"/>
      <c r="AD163" s="58"/>
      <c r="AE163" s="58"/>
      <c r="AF163" s="58"/>
      <c r="AG163" s="58"/>
    </row>
    <row r="164" spans="1:33" ht="15.75" customHeight="1" x14ac:dyDescent="0.2">
      <c r="A164" s="23"/>
      <c r="B164" s="23"/>
      <c r="C164" s="58"/>
      <c r="D164" s="58"/>
      <c r="E164" s="8"/>
      <c r="F164" s="8"/>
      <c r="G164" s="91"/>
      <c r="H164" s="273"/>
      <c r="I164" s="273"/>
      <c r="J164" s="135"/>
      <c r="K164" s="152"/>
      <c r="L164" s="15"/>
      <c r="M164" s="15"/>
      <c r="N164" s="68"/>
      <c r="O164" s="58"/>
      <c r="P164" s="58"/>
      <c r="Q164" s="58"/>
      <c r="R164" s="58"/>
      <c r="S164" s="58"/>
      <c r="T164" s="58"/>
      <c r="U164" s="58"/>
      <c r="V164" s="58"/>
      <c r="W164" s="58"/>
      <c r="X164" s="58"/>
      <c r="Y164" s="58"/>
      <c r="Z164" s="58"/>
      <c r="AA164" s="58"/>
      <c r="AB164" s="58"/>
      <c r="AC164" s="58"/>
      <c r="AD164" s="58"/>
      <c r="AE164" s="58"/>
      <c r="AF164" s="58"/>
      <c r="AG164" s="58"/>
    </row>
    <row r="165" spans="1:33" ht="15.75" customHeight="1" x14ac:dyDescent="0.2">
      <c r="A165" s="23"/>
      <c r="B165" s="23"/>
      <c r="C165" s="58"/>
      <c r="D165" s="58"/>
      <c r="E165" s="8"/>
      <c r="F165" s="8"/>
      <c r="G165" s="91"/>
      <c r="H165" s="273"/>
      <c r="I165" s="273"/>
      <c r="J165" s="135"/>
      <c r="K165" s="152"/>
      <c r="L165" s="15"/>
      <c r="M165" s="15"/>
      <c r="N165" s="68"/>
      <c r="O165" s="58"/>
      <c r="P165" s="58"/>
      <c r="Q165" s="58"/>
      <c r="R165" s="58"/>
      <c r="S165" s="58"/>
      <c r="T165" s="58"/>
      <c r="U165" s="58"/>
      <c r="V165" s="58"/>
      <c r="W165" s="58"/>
      <c r="X165" s="58"/>
      <c r="Y165" s="58"/>
      <c r="Z165" s="58"/>
      <c r="AA165" s="58"/>
      <c r="AB165" s="58"/>
      <c r="AC165" s="58"/>
      <c r="AD165" s="58"/>
      <c r="AE165" s="58"/>
      <c r="AF165" s="58"/>
      <c r="AG165" s="58"/>
    </row>
    <row r="166" spans="1:33" ht="15.75" customHeight="1" x14ac:dyDescent="0.2">
      <c r="A166" s="23"/>
      <c r="B166" s="23"/>
      <c r="C166" s="58"/>
      <c r="D166" s="58"/>
      <c r="E166" s="8"/>
      <c r="F166" s="8"/>
      <c r="G166" s="91"/>
      <c r="H166" s="273"/>
      <c r="I166" s="273"/>
      <c r="J166" s="135"/>
      <c r="K166" s="152"/>
      <c r="L166" s="15"/>
      <c r="M166" s="15"/>
      <c r="N166" s="68"/>
      <c r="O166" s="58"/>
      <c r="P166" s="58"/>
      <c r="Q166" s="58"/>
      <c r="R166" s="58"/>
      <c r="S166" s="58"/>
      <c r="T166" s="58"/>
      <c r="U166" s="58"/>
      <c r="V166" s="58"/>
      <c r="W166" s="58"/>
      <c r="X166" s="58"/>
      <c r="Y166" s="58"/>
      <c r="Z166" s="58"/>
      <c r="AA166" s="58"/>
      <c r="AB166" s="58"/>
      <c r="AC166" s="58"/>
      <c r="AD166" s="58"/>
      <c r="AE166" s="58"/>
      <c r="AF166" s="58"/>
      <c r="AG166" s="58"/>
    </row>
    <row r="167" spans="1:33" ht="15.75" customHeight="1" x14ac:dyDescent="0.2">
      <c r="A167" s="23"/>
      <c r="B167" s="23"/>
      <c r="C167" s="58"/>
      <c r="D167" s="58"/>
      <c r="E167" s="8"/>
      <c r="F167" s="8"/>
      <c r="G167" s="91"/>
      <c r="H167" s="273"/>
      <c r="I167" s="273"/>
      <c r="J167" s="135"/>
      <c r="K167" s="152"/>
      <c r="L167" s="15"/>
      <c r="M167" s="15"/>
      <c r="N167" s="68"/>
      <c r="O167" s="58"/>
      <c r="P167" s="58"/>
      <c r="Q167" s="58"/>
      <c r="R167" s="58"/>
      <c r="S167" s="58"/>
      <c r="T167" s="58"/>
      <c r="U167" s="58"/>
      <c r="V167" s="58"/>
      <c r="W167" s="58"/>
      <c r="X167" s="58"/>
      <c r="Y167" s="58"/>
      <c r="Z167" s="58"/>
      <c r="AA167" s="58"/>
      <c r="AB167" s="58"/>
      <c r="AC167" s="58"/>
      <c r="AD167" s="58"/>
      <c r="AE167" s="58"/>
      <c r="AF167" s="58"/>
      <c r="AG167" s="58"/>
    </row>
    <row r="168" spans="1:33" ht="15.75" customHeight="1" x14ac:dyDescent="0.2">
      <c r="A168" s="23"/>
      <c r="B168" s="23"/>
      <c r="C168" s="58"/>
      <c r="D168" s="58"/>
      <c r="E168" s="8"/>
      <c r="F168" s="8"/>
      <c r="G168" s="91"/>
      <c r="H168" s="273"/>
      <c r="I168" s="273"/>
      <c r="J168" s="135"/>
      <c r="K168" s="152"/>
      <c r="L168" s="15"/>
      <c r="M168" s="15"/>
      <c r="N168" s="68"/>
      <c r="O168" s="58"/>
      <c r="P168" s="58"/>
      <c r="Q168" s="58"/>
      <c r="R168" s="58"/>
      <c r="S168" s="58"/>
      <c r="T168" s="58"/>
      <c r="U168" s="58"/>
      <c r="V168" s="58"/>
      <c r="W168" s="58"/>
      <c r="X168" s="58"/>
      <c r="Y168" s="58"/>
      <c r="Z168" s="58"/>
      <c r="AA168" s="58"/>
      <c r="AB168" s="58"/>
      <c r="AC168" s="58"/>
      <c r="AD168" s="58"/>
      <c r="AE168" s="58"/>
      <c r="AF168" s="58"/>
      <c r="AG168" s="58"/>
    </row>
    <row r="169" spans="1:33" ht="15.75" customHeight="1" x14ac:dyDescent="0.2">
      <c r="A169" s="23"/>
      <c r="B169" s="23"/>
      <c r="C169" s="58"/>
      <c r="D169" s="58"/>
      <c r="E169" s="8"/>
      <c r="F169" s="8"/>
      <c r="G169" s="91"/>
      <c r="H169" s="273"/>
      <c r="I169" s="273"/>
      <c r="J169" s="135"/>
      <c r="K169" s="152"/>
      <c r="L169" s="15"/>
      <c r="M169" s="15"/>
      <c r="N169" s="68"/>
      <c r="O169" s="58"/>
      <c r="P169" s="58"/>
      <c r="Q169" s="58"/>
      <c r="R169" s="58"/>
      <c r="S169" s="58"/>
      <c r="T169" s="58"/>
      <c r="U169" s="58"/>
      <c r="V169" s="58"/>
      <c r="W169" s="58"/>
      <c r="X169" s="58"/>
      <c r="Y169" s="58"/>
      <c r="Z169" s="58"/>
      <c r="AA169" s="58"/>
      <c r="AB169" s="58"/>
      <c r="AC169" s="58"/>
      <c r="AD169" s="58"/>
      <c r="AE169" s="58"/>
      <c r="AF169" s="58"/>
      <c r="AG169" s="58"/>
    </row>
    <row r="170" spans="1:33" ht="15.75" customHeight="1" x14ac:dyDescent="0.2">
      <c r="A170" s="23"/>
      <c r="B170" s="23"/>
      <c r="C170" s="58"/>
      <c r="D170" s="58"/>
      <c r="E170" s="8"/>
      <c r="F170" s="8"/>
      <c r="G170" s="91"/>
      <c r="H170" s="273"/>
      <c r="I170" s="273"/>
      <c r="J170" s="135"/>
      <c r="K170" s="152"/>
      <c r="L170" s="15"/>
      <c r="M170" s="15"/>
      <c r="N170" s="68"/>
      <c r="O170" s="58"/>
      <c r="P170" s="58"/>
      <c r="Q170" s="58"/>
      <c r="R170" s="58"/>
      <c r="S170" s="58"/>
      <c r="T170" s="58"/>
      <c r="U170" s="58"/>
      <c r="V170" s="58"/>
      <c r="W170" s="58"/>
      <c r="X170" s="58"/>
      <c r="Y170" s="58"/>
      <c r="Z170" s="58"/>
      <c r="AA170" s="58"/>
      <c r="AB170" s="58"/>
      <c r="AC170" s="58"/>
      <c r="AD170" s="58"/>
      <c r="AE170" s="58"/>
      <c r="AF170" s="58"/>
      <c r="AG170" s="58"/>
    </row>
    <row r="171" spans="1:33" ht="15.75" customHeight="1" x14ac:dyDescent="0.2">
      <c r="A171" s="23"/>
      <c r="B171" s="23"/>
      <c r="C171" s="58"/>
      <c r="D171" s="58"/>
      <c r="E171" s="8"/>
      <c r="F171" s="8"/>
      <c r="G171" s="91"/>
      <c r="H171" s="273"/>
      <c r="I171" s="273"/>
      <c r="J171" s="135"/>
      <c r="K171" s="152"/>
      <c r="L171" s="15"/>
      <c r="M171" s="15"/>
      <c r="N171" s="68"/>
      <c r="O171" s="58"/>
      <c r="P171" s="58"/>
      <c r="Q171" s="58"/>
      <c r="R171" s="58"/>
      <c r="S171" s="58"/>
      <c r="T171" s="58"/>
      <c r="U171" s="58"/>
      <c r="V171" s="58"/>
      <c r="W171" s="58"/>
      <c r="X171" s="58"/>
      <c r="Y171" s="58"/>
      <c r="Z171" s="58"/>
      <c r="AA171" s="58"/>
      <c r="AB171" s="58"/>
      <c r="AC171" s="58"/>
      <c r="AD171" s="58"/>
      <c r="AE171" s="58"/>
      <c r="AF171" s="58"/>
      <c r="AG171" s="58"/>
    </row>
    <row r="172" spans="1:33" ht="15.75" customHeight="1" x14ac:dyDescent="0.2">
      <c r="A172" s="23"/>
      <c r="B172" s="23"/>
      <c r="C172" s="58"/>
      <c r="D172" s="58"/>
      <c r="E172" s="8"/>
      <c r="F172" s="8"/>
      <c r="G172" s="91"/>
      <c r="H172" s="273"/>
      <c r="I172" s="273"/>
      <c r="J172" s="135"/>
      <c r="K172" s="152"/>
      <c r="L172" s="15"/>
      <c r="M172" s="15"/>
      <c r="N172" s="68"/>
      <c r="O172" s="58"/>
      <c r="P172" s="58"/>
      <c r="Q172" s="58"/>
      <c r="R172" s="58"/>
      <c r="S172" s="58"/>
      <c r="T172" s="58"/>
      <c r="U172" s="58"/>
      <c r="V172" s="58"/>
      <c r="W172" s="58"/>
      <c r="X172" s="58"/>
      <c r="Y172" s="58"/>
      <c r="Z172" s="58"/>
      <c r="AA172" s="58"/>
      <c r="AB172" s="58"/>
      <c r="AC172" s="58"/>
      <c r="AD172" s="58"/>
      <c r="AE172" s="58"/>
      <c r="AF172" s="58"/>
      <c r="AG172" s="58"/>
    </row>
    <row r="173" spans="1:33" ht="15.75" customHeight="1" x14ac:dyDescent="0.2">
      <c r="A173" s="23"/>
      <c r="B173" s="23"/>
      <c r="C173" s="58"/>
      <c r="D173" s="58"/>
      <c r="E173" s="8"/>
      <c r="F173" s="8"/>
      <c r="G173" s="91"/>
      <c r="H173" s="273"/>
      <c r="I173" s="273"/>
      <c r="J173" s="135"/>
      <c r="K173" s="152"/>
      <c r="L173" s="15"/>
      <c r="M173" s="15"/>
      <c r="N173" s="68"/>
      <c r="O173" s="58"/>
      <c r="P173" s="58"/>
      <c r="Q173" s="58"/>
      <c r="R173" s="58"/>
      <c r="S173" s="58"/>
      <c r="T173" s="58"/>
      <c r="U173" s="58"/>
      <c r="V173" s="58"/>
      <c r="W173" s="58"/>
      <c r="X173" s="58"/>
      <c r="Y173" s="58"/>
      <c r="Z173" s="58"/>
      <c r="AA173" s="58"/>
      <c r="AB173" s="58"/>
      <c r="AC173" s="58"/>
      <c r="AD173" s="58"/>
      <c r="AE173" s="58"/>
      <c r="AF173" s="58"/>
      <c r="AG173" s="58"/>
    </row>
    <row r="174" spans="1:33" ht="15.75" customHeight="1" x14ac:dyDescent="0.2">
      <c r="A174" s="23"/>
      <c r="B174" s="23"/>
      <c r="C174" s="58"/>
      <c r="D174" s="58"/>
      <c r="E174" s="8"/>
      <c r="F174" s="8"/>
      <c r="G174" s="91"/>
      <c r="H174" s="273"/>
      <c r="I174" s="273"/>
      <c r="J174" s="135"/>
      <c r="K174" s="152"/>
      <c r="L174" s="15"/>
      <c r="M174" s="15"/>
      <c r="N174" s="68"/>
      <c r="O174" s="58"/>
      <c r="P174" s="58"/>
      <c r="Q174" s="58"/>
      <c r="R174" s="58"/>
      <c r="S174" s="58"/>
      <c r="T174" s="58"/>
      <c r="U174" s="58"/>
      <c r="V174" s="58"/>
      <c r="W174" s="58"/>
      <c r="X174" s="58"/>
      <c r="Y174" s="58"/>
      <c r="Z174" s="58"/>
      <c r="AA174" s="58"/>
      <c r="AB174" s="58"/>
      <c r="AC174" s="58"/>
      <c r="AD174" s="58"/>
      <c r="AE174" s="58"/>
      <c r="AF174" s="58"/>
      <c r="AG174" s="58"/>
    </row>
    <row r="175" spans="1:33" ht="15.75" customHeight="1" x14ac:dyDescent="0.2">
      <c r="A175" s="23"/>
      <c r="B175" s="23"/>
      <c r="C175" s="58"/>
      <c r="D175" s="58"/>
      <c r="E175" s="8"/>
      <c r="F175" s="8"/>
      <c r="G175" s="91"/>
      <c r="H175" s="273"/>
      <c r="I175" s="273"/>
      <c r="J175" s="135"/>
      <c r="K175" s="152"/>
      <c r="L175" s="15"/>
      <c r="M175" s="15"/>
      <c r="N175" s="68"/>
      <c r="O175" s="58"/>
      <c r="P175" s="58"/>
      <c r="Q175" s="58"/>
      <c r="R175" s="58"/>
      <c r="S175" s="58"/>
      <c r="T175" s="58"/>
      <c r="U175" s="58"/>
      <c r="V175" s="58"/>
      <c r="W175" s="58"/>
      <c r="X175" s="58"/>
      <c r="Y175" s="58"/>
      <c r="Z175" s="58"/>
      <c r="AA175" s="58"/>
      <c r="AB175" s="58"/>
      <c r="AC175" s="58"/>
      <c r="AD175" s="58"/>
      <c r="AE175" s="58"/>
      <c r="AF175" s="58"/>
      <c r="AG175" s="58"/>
    </row>
    <row r="176" spans="1:33" ht="15.75" customHeight="1" x14ac:dyDescent="0.2">
      <c r="A176" s="23"/>
      <c r="B176" s="23"/>
      <c r="C176" s="58"/>
      <c r="D176" s="58"/>
      <c r="E176" s="8"/>
      <c r="F176" s="8"/>
      <c r="G176" s="91"/>
      <c r="H176" s="273"/>
      <c r="I176" s="273"/>
      <c r="J176" s="135"/>
      <c r="K176" s="152"/>
      <c r="L176" s="15"/>
      <c r="M176" s="15"/>
      <c r="N176" s="68"/>
      <c r="O176" s="58"/>
      <c r="P176" s="58"/>
      <c r="Q176" s="58"/>
      <c r="R176" s="58"/>
      <c r="S176" s="58"/>
      <c r="T176" s="58"/>
      <c r="U176" s="58"/>
      <c r="V176" s="58"/>
      <c r="W176" s="58"/>
      <c r="X176" s="58"/>
      <c r="Y176" s="58"/>
      <c r="Z176" s="58"/>
      <c r="AA176" s="58"/>
      <c r="AB176" s="58"/>
      <c r="AC176" s="58"/>
      <c r="AD176" s="58"/>
      <c r="AE176" s="58"/>
      <c r="AF176" s="58"/>
      <c r="AG176" s="58"/>
    </row>
    <row r="177" spans="1:33" ht="15.75" customHeight="1" x14ac:dyDescent="0.2">
      <c r="A177" s="23"/>
      <c r="B177" s="23"/>
      <c r="C177" s="58"/>
      <c r="D177" s="58"/>
      <c r="E177" s="8"/>
      <c r="F177" s="8"/>
      <c r="G177" s="91"/>
      <c r="H177" s="273"/>
      <c r="I177" s="273"/>
      <c r="J177" s="135"/>
      <c r="K177" s="152"/>
      <c r="L177" s="15"/>
      <c r="M177" s="15"/>
      <c r="N177" s="68"/>
      <c r="O177" s="58"/>
      <c r="P177" s="58"/>
      <c r="Q177" s="58"/>
      <c r="R177" s="58"/>
      <c r="S177" s="58"/>
      <c r="T177" s="58"/>
      <c r="U177" s="58"/>
      <c r="V177" s="58"/>
      <c r="W177" s="58"/>
      <c r="X177" s="58"/>
      <c r="Y177" s="58"/>
      <c r="Z177" s="58"/>
      <c r="AA177" s="58"/>
      <c r="AB177" s="58"/>
      <c r="AC177" s="58"/>
      <c r="AD177" s="58"/>
      <c r="AE177" s="58"/>
      <c r="AF177" s="58"/>
      <c r="AG177" s="58"/>
    </row>
    <row r="178" spans="1:33" ht="15.75" customHeight="1" x14ac:dyDescent="0.2">
      <c r="A178" s="23"/>
      <c r="B178" s="23"/>
      <c r="C178" s="58"/>
      <c r="D178" s="58"/>
      <c r="E178" s="8"/>
      <c r="F178" s="8"/>
      <c r="G178" s="91"/>
      <c r="H178" s="273"/>
      <c r="I178" s="273"/>
      <c r="J178" s="135"/>
      <c r="K178" s="152"/>
      <c r="L178" s="15"/>
      <c r="M178" s="15"/>
      <c r="N178" s="68"/>
      <c r="O178" s="58"/>
      <c r="P178" s="58"/>
      <c r="Q178" s="58"/>
      <c r="R178" s="58"/>
      <c r="S178" s="58"/>
      <c r="T178" s="58"/>
      <c r="U178" s="58"/>
      <c r="V178" s="58"/>
      <c r="W178" s="58"/>
      <c r="X178" s="58"/>
      <c r="Y178" s="58"/>
      <c r="Z178" s="58"/>
      <c r="AA178" s="58"/>
      <c r="AB178" s="58"/>
      <c r="AC178" s="58"/>
      <c r="AD178" s="58"/>
      <c r="AE178" s="58"/>
      <c r="AF178" s="58"/>
      <c r="AG178" s="58"/>
    </row>
    <row r="179" spans="1:33" ht="15.75" customHeight="1" x14ac:dyDescent="0.2">
      <c r="A179" s="23"/>
      <c r="B179" s="23"/>
      <c r="C179" s="58"/>
      <c r="D179" s="58"/>
      <c r="E179" s="8"/>
      <c r="F179" s="8"/>
      <c r="G179" s="91"/>
      <c r="H179" s="273"/>
      <c r="I179" s="273"/>
      <c r="J179" s="135"/>
      <c r="K179" s="152"/>
      <c r="L179" s="15"/>
      <c r="M179" s="15"/>
      <c r="N179" s="68"/>
      <c r="O179" s="58"/>
      <c r="P179" s="58"/>
      <c r="Q179" s="58"/>
      <c r="R179" s="58"/>
      <c r="S179" s="58"/>
      <c r="T179" s="58"/>
      <c r="U179" s="58"/>
      <c r="V179" s="58"/>
      <c r="W179" s="58"/>
      <c r="X179" s="58"/>
      <c r="Y179" s="58"/>
      <c r="Z179" s="58"/>
      <c r="AA179" s="58"/>
      <c r="AB179" s="58"/>
      <c r="AC179" s="58"/>
      <c r="AD179" s="58"/>
      <c r="AE179" s="58"/>
      <c r="AF179" s="58"/>
      <c r="AG179" s="58"/>
    </row>
    <row r="180" spans="1:33" ht="15.75" customHeight="1" x14ac:dyDescent="0.2">
      <c r="A180" s="23"/>
      <c r="B180" s="23"/>
      <c r="C180" s="58"/>
      <c r="D180" s="58"/>
      <c r="E180" s="8"/>
      <c r="F180" s="8"/>
      <c r="G180" s="91"/>
      <c r="H180" s="273"/>
      <c r="I180" s="273"/>
      <c r="J180" s="135"/>
      <c r="K180" s="152"/>
      <c r="L180" s="15"/>
      <c r="M180" s="15"/>
      <c r="N180" s="68"/>
      <c r="O180" s="58"/>
      <c r="P180" s="58"/>
      <c r="Q180" s="58"/>
      <c r="R180" s="58"/>
      <c r="S180" s="58"/>
      <c r="T180" s="58"/>
      <c r="U180" s="58"/>
      <c r="V180" s="58"/>
      <c r="W180" s="58"/>
      <c r="X180" s="58"/>
      <c r="Y180" s="58"/>
      <c r="Z180" s="58"/>
      <c r="AA180" s="58"/>
      <c r="AB180" s="58"/>
      <c r="AC180" s="58"/>
      <c r="AD180" s="58"/>
      <c r="AE180" s="58"/>
      <c r="AF180" s="58"/>
      <c r="AG180" s="58"/>
    </row>
    <row r="181" spans="1:33" ht="15.75" customHeight="1" x14ac:dyDescent="0.2">
      <c r="A181" s="23"/>
      <c r="B181" s="23"/>
      <c r="C181" s="58"/>
      <c r="D181" s="58"/>
      <c r="E181" s="8"/>
      <c r="F181" s="8"/>
      <c r="G181" s="91"/>
      <c r="H181" s="273"/>
      <c r="I181" s="273"/>
      <c r="J181" s="135"/>
      <c r="K181" s="152"/>
      <c r="L181" s="15"/>
      <c r="M181" s="15"/>
      <c r="N181" s="68"/>
      <c r="O181" s="58"/>
      <c r="P181" s="58"/>
      <c r="Q181" s="58"/>
      <c r="R181" s="58"/>
      <c r="S181" s="58"/>
      <c r="T181" s="58"/>
      <c r="U181" s="58"/>
      <c r="V181" s="58"/>
      <c r="W181" s="58"/>
      <c r="X181" s="58"/>
      <c r="Y181" s="58"/>
      <c r="Z181" s="58"/>
      <c r="AA181" s="58"/>
      <c r="AB181" s="58"/>
      <c r="AC181" s="58"/>
      <c r="AD181" s="58"/>
      <c r="AE181" s="58"/>
      <c r="AF181" s="58"/>
      <c r="AG181" s="58"/>
    </row>
    <row r="182" spans="1:33" ht="15.75" customHeight="1" x14ac:dyDescent="0.2">
      <c r="A182" s="23"/>
      <c r="B182" s="23"/>
      <c r="C182" s="58"/>
      <c r="D182" s="58"/>
      <c r="E182" s="8"/>
      <c r="F182" s="8"/>
      <c r="G182" s="91"/>
      <c r="H182" s="273"/>
      <c r="I182" s="273"/>
      <c r="J182" s="135"/>
      <c r="K182" s="152"/>
      <c r="L182" s="15"/>
      <c r="M182" s="15"/>
      <c r="N182" s="68"/>
      <c r="O182" s="58"/>
      <c r="P182" s="58"/>
      <c r="Q182" s="58"/>
      <c r="R182" s="58"/>
      <c r="S182" s="58"/>
      <c r="T182" s="58"/>
      <c r="U182" s="58"/>
      <c r="V182" s="58"/>
      <c r="W182" s="58"/>
      <c r="X182" s="58"/>
      <c r="Y182" s="58"/>
      <c r="Z182" s="58"/>
      <c r="AA182" s="58"/>
      <c r="AB182" s="58"/>
      <c r="AC182" s="58"/>
      <c r="AD182" s="58"/>
      <c r="AE182" s="58"/>
      <c r="AF182" s="58"/>
      <c r="AG182" s="58"/>
    </row>
    <row r="183" spans="1:33" ht="15.75" customHeight="1" x14ac:dyDescent="0.2">
      <c r="A183" s="23"/>
      <c r="B183" s="23"/>
      <c r="C183" s="58"/>
      <c r="D183" s="58"/>
      <c r="E183" s="8"/>
      <c r="F183" s="8"/>
      <c r="G183" s="91"/>
      <c r="H183" s="273"/>
      <c r="I183" s="273"/>
      <c r="J183" s="135"/>
      <c r="K183" s="152"/>
      <c r="L183" s="15"/>
      <c r="M183" s="15"/>
      <c r="N183" s="68"/>
      <c r="O183" s="58"/>
      <c r="P183" s="58"/>
      <c r="Q183" s="58"/>
      <c r="R183" s="58"/>
      <c r="S183" s="58"/>
      <c r="T183" s="58"/>
      <c r="U183" s="58"/>
      <c r="V183" s="58"/>
      <c r="W183" s="58"/>
      <c r="X183" s="58"/>
      <c r="Y183" s="58"/>
      <c r="Z183" s="58"/>
      <c r="AA183" s="58"/>
      <c r="AB183" s="58"/>
      <c r="AC183" s="58"/>
      <c r="AD183" s="58"/>
      <c r="AE183" s="58"/>
      <c r="AF183" s="58"/>
      <c r="AG183" s="58"/>
    </row>
    <row r="184" spans="1:33" ht="15.75" customHeight="1" x14ac:dyDescent="0.2">
      <c r="A184" s="23"/>
      <c r="B184" s="23"/>
      <c r="C184" s="58"/>
      <c r="D184" s="58"/>
      <c r="E184" s="8"/>
      <c r="F184" s="8"/>
      <c r="G184" s="91"/>
      <c r="H184" s="273"/>
      <c r="I184" s="273"/>
      <c r="J184" s="135"/>
      <c r="K184" s="152"/>
      <c r="L184" s="15"/>
      <c r="M184" s="15"/>
      <c r="N184" s="68"/>
      <c r="O184" s="58"/>
      <c r="P184" s="58"/>
      <c r="Q184" s="58"/>
      <c r="R184" s="58"/>
      <c r="S184" s="58"/>
      <c r="T184" s="58"/>
      <c r="U184" s="58"/>
      <c r="V184" s="58"/>
      <c r="W184" s="58"/>
      <c r="X184" s="58"/>
      <c r="Y184" s="58"/>
      <c r="Z184" s="58"/>
      <c r="AA184" s="58"/>
      <c r="AB184" s="58"/>
      <c r="AC184" s="58"/>
      <c r="AD184" s="58"/>
      <c r="AE184" s="58"/>
      <c r="AF184" s="58"/>
      <c r="AG184" s="58"/>
    </row>
    <row r="185" spans="1:33" ht="15.75" customHeight="1" x14ac:dyDescent="0.2">
      <c r="A185" s="23"/>
      <c r="B185" s="23"/>
      <c r="C185" s="58"/>
      <c r="D185" s="58"/>
      <c r="E185" s="8"/>
      <c r="F185" s="8"/>
      <c r="G185" s="91"/>
      <c r="H185" s="273"/>
      <c r="I185" s="273"/>
      <c r="J185" s="135"/>
      <c r="K185" s="152"/>
      <c r="L185" s="15"/>
      <c r="M185" s="15"/>
      <c r="N185" s="68"/>
      <c r="O185" s="58"/>
      <c r="P185" s="58"/>
      <c r="Q185" s="58"/>
      <c r="R185" s="58"/>
      <c r="S185" s="58"/>
      <c r="T185" s="58"/>
      <c r="U185" s="58"/>
      <c r="V185" s="58"/>
      <c r="W185" s="58"/>
      <c r="X185" s="58"/>
      <c r="Y185" s="58"/>
      <c r="Z185" s="58"/>
      <c r="AA185" s="58"/>
      <c r="AB185" s="58"/>
      <c r="AC185" s="58"/>
      <c r="AD185" s="58"/>
      <c r="AE185" s="58"/>
      <c r="AF185" s="58"/>
      <c r="AG185" s="58"/>
    </row>
    <row r="186" spans="1:33" ht="15.75" customHeight="1" x14ac:dyDescent="0.2">
      <c r="A186" s="23"/>
      <c r="B186" s="23"/>
      <c r="C186" s="58"/>
      <c r="D186" s="58"/>
      <c r="E186" s="8"/>
      <c r="F186" s="8"/>
      <c r="G186" s="91"/>
      <c r="H186" s="273"/>
      <c r="I186" s="273"/>
      <c r="J186" s="135"/>
      <c r="K186" s="152"/>
      <c r="L186" s="15"/>
      <c r="M186" s="15"/>
      <c r="N186" s="68"/>
      <c r="O186" s="58"/>
      <c r="P186" s="58"/>
      <c r="Q186" s="58"/>
      <c r="R186" s="58"/>
      <c r="S186" s="58"/>
      <c r="T186" s="58"/>
      <c r="U186" s="58"/>
      <c r="V186" s="58"/>
      <c r="W186" s="58"/>
      <c r="X186" s="58"/>
      <c r="Y186" s="58"/>
      <c r="Z186" s="58"/>
      <c r="AA186" s="58"/>
      <c r="AB186" s="58"/>
      <c r="AC186" s="58"/>
      <c r="AD186" s="58"/>
      <c r="AE186" s="58"/>
      <c r="AF186" s="58"/>
      <c r="AG186" s="58"/>
    </row>
    <row r="187" spans="1:33" ht="15.75" customHeight="1" x14ac:dyDescent="0.2">
      <c r="A187" s="23"/>
      <c r="B187" s="23"/>
      <c r="C187" s="58"/>
      <c r="D187" s="58"/>
      <c r="E187" s="8"/>
      <c r="F187" s="8"/>
      <c r="G187" s="91"/>
      <c r="H187" s="273"/>
      <c r="I187" s="273"/>
      <c r="J187" s="135"/>
      <c r="K187" s="152"/>
      <c r="L187" s="15"/>
      <c r="M187" s="15"/>
      <c r="N187" s="68"/>
      <c r="O187" s="58"/>
      <c r="P187" s="58"/>
      <c r="Q187" s="58"/>
      <c r="R187" s="58"/>
      <c r="S187" s="58"/>
      <c r="T187" s="58"/>
      <c r="U187" s="58"/>
      <c r="V187" s="58"/>
      <c r="W187" s="58"/>
      <c r="X187" s="58"/>
      <c r="Y187" s="58"/>
      <c r="Z187" s="58"/>
      <c r="AA187" s="58"/>
      <c r="AB187" s="58"/>
      <c r="AC187" s="58"/>
      <c r="AD187" s="58"/>
      <c r="AE187" s="58"/>
      <c r="AF187" s="58"/>
      <c r="AG187" s="58"/>
    </row>
    <row r="188" spans="1:33" ht="15.75" customHeight="1" x14ac:dyDescent="0.2">
      <c r="A188" s="23"/>
      <c r="B188" s="23"/>
      <c r="C188" s="58"/>
      <c r="D188" s="58"/>
      <c r="E188" s="8"/>
      <c r="F188" s="8"/>
      <c r="G188" s="91"/>
      <c r="H188" s="273"/>
      <c r="I188" s="273"/>
      <c r="J188" s="135"/>
      <c r="K188" s="152"/>
      <c r="L188" s="15"/>
      <c r="M188" s="15"/>
      <c r="N188" s="68"/>
      <c r="O188" s="58"/>
      <c r="P188" s="58"/>
      <c r="Q188" s="58"/>
      <c r="R188" s="58"/>
      <c r="S188" s="58"/>
      <c r="T188" s="58"/>
      <c r="U188" s="58"/>
      <c r="V188" s="58"/>
      <c r="W188" s="58"/>
      <c r="X188" s="58"/>
      <c r="Y188" s="58"/>
      <c r="Z188" s="58"/>
      <c r="AA188" s="58"/>
      <c r="AB188" s="58"/>
      <c r="AC188" s="58"/>
      <c r="AD188" s="58"/>
      <c r="AE188" s="58"/>
      <c r="AF188" s="58"/>
      <c r="AG188" s="58"/>
    </row>
    <row r="189" spans="1:33" ht="15.75" customHeight="1" x14ac:dyDescent="0.2">
      <c r="A189" s="23"/>
      <c r="B189" s="23"/>
      <c r="C189" s="58"/>
      <c r="D189" s="58"/>
      <c r="E189" s="8"/>
      <c r="F189" s="8"/>
      <c r="G189" s="91"/>
      <c r="H189" s="273"/>
      <c r="I189" s="273"/>
      <c r="J189" s="135"/>
      <c r="K189" s="152"/>
      <c r="L189" s="15"/>
      <c r="M189" s="15"/>
      <c r="N189" s="68"/>
      <c r="O189" s="58"/>
      <c r="P189" s="58"/>
      <c r="Q189" s="58"/>
      <c r="R189" s="58"/>
      <c r="S189" s="58"/>
      <c r="T189" s="58"/>
      <c r="U189" s="58"/>
      <c r="V189" s="58"/>
      <c r="W189" s="58"/>
      <c r="X189" s="58"/>
      <c r="Y189" s="58"/>
      <c r="Z189" s="58"/>
      <c r="AA189" s="58"/>
      <c r="AB189" s="58"/>
      <c r="AC189" s="58"/>
      <c r="AD189" s="58"/>
      <c r="AE189" s="58"/>
      <c r="AF189" s="58"/>
      <c r="AG189" s="58"/>
    </row>
    <row r="190" spans="1:33" ht="15.75" customHeight="1" x14ac:dyDescent="0.2">
      <c r="A190" s="23"/>
      <c r="B190" s="23"/>
      <c r="C190" s="58"/>
      <c r="D190" s="58"/>
      <c r="E190" s="8"/>
      <c r="F190" s="8"/>
      <c r="G190" s="91"/>
      <c r="H190" s="273"/>
      <c r="I190" s="273"/>
      <c r="J190" s="135"/>
      <c r="K190" s="152"/>
      <c r="L190" s="15"/>
      <c r="M190" s="15"/>
      <c r="N190" s="68"/>
      <c r="O190" s="58"/>
      <c r="P190" s="58"/>
      <c r="Q190" s="58"/>
      <c r="R190" s="58"/>
      <c r="S190" s="58"/>
      <c r="T190" s="58"/>
      <c r="U190" s="58"/>
      <c r="V190" s="58"/>
      <c r="W190" s="58"/>
      <c r="X190" s="58"/>
      <c r="Y190" s="58"/>
      <c r="Z190" s="58"/>
      <c r="AA190" s="58"/>
      <c r="AB190" s="58"/>
      <c r="AC190" s="58"/>
      <c r="AD190" s="58"/>
      <c r="AE190" s="58"/>
      <c r="AF190" s="58"/>
      <c r="AG190" s="58"/>
    </row>
    <row r="191" spans="1:33" ht="15.75" customHeight="1" x14ac:dyDescent="0.2">
      <c r="A191" s="23"/>
      <c r="B191" s="23"/>
      <c r="C191" s="58"/>
      <c r="D191" s="58"/>
      <c r="E191" s="8"/>
      <c r="F191" s="8"/>
      <c r="G191" s="91"/>
      <c r="H191" s="273"/>
      <c r="I191" s="273"/>
      <c r="J191" s="135"/>
      <c r="K191" s="152"/>
      <c r="L191" s="15"/>
      <c r="M191" s="15"/>
      <c r="N191" s="68"/>
      <c r="O191" s="58"/>
      <c r="P191" s="58"/>
      <c r="Q191" s="58"/>
      <c r="R191" s="58"/>
      <c r="S191" s="58"/>
      <c r="T191" s="58"/>
      <c r="U191" s="58"/>
      <c r="V191" s="58"/>
      <c r="W191" s="58"/>
      <c r="X191" s="58"/>
      <c r="Y191" s="58"/>
      <c r="Z191" s="58"/>
      <c r="AA191" s="58"/>
      <c r="AB191" s="58"/>
      <c r="AC191" s="58"/>
      <c r="AD191" s="58"/>
      <c r="AE191" s="58"/>
      <c r="AF191" s="58"/>
      <c r="AG191" s="58"/>
    </row>
    <row r="192" spans="1:33" ht="15.75" customHeight="1" x14ac:dyDescent="0.2">
      <c r="A192" s="23"/>
      <c r="B192" s="23"/>
      <c r="C192" s="58"/>
      <c r="D192" s="58"/>
      <c r="E192" s="8"/>
      <c r="F192" s="8"/>
      <c r="G192" s="91"/>
      <c r="H192" s="273"/>
      <c r="I192" s="273"/>
      <c r="J192" s="135"/>
      <c r="K192" s="152"/>
      <c r="L192" s="15"/>
      <c r="M192" s="15"/>
      <c r="N192" s="68"/>
      <c r="O192" s="58"/>
      <c r="P192" s="58"/>
      <c r="Q192" s="58"/>
      <c r="R192" s="58"/>
      <c r="S192" s="58"/>
      <c r="T192" s="58"/>
      <c r="U192" s="58"/>
      <c r="V192" s="58"/>
      <c r="W192" s="58"/>
      <c r="X192" s="58"/>
      <c r="Y192" s="58"/>
      <c r="Z192" s="58"/>
      <c r="AA192" s="58"/>
      <c r="AB192" s="58"/>
      <c r="AC192" s="58"/>
      <c r="AD192" s="58"/>
      <c r="AE192" s="58"/>
      <c r="AF192" s="58"/>
      <c r="AG192" s="58"/>
    </row>
    <row r="193" spans="1:33" ht="15.75" customHeight="1" x14ac:dyDescent="0.2">
      <c r="A193" s="23"/>
      <c r="B193" s="23"/>
      <c r="C193" s="58"/>
      <c r="D193" s="58"/>
      <c r="E193" s="8"/>
      <c r="F193" s="8"/>
      <c r="G193" s="91"/>
      <c r="H193" s="273"/>
      <c r="I193" s="273"/>
      <c r="J193" s="135"/>
      <c r="K193" s="152"/>
      <c r="L193" s="15"/>
      <c r="M193" s="15"/>
      <c r="N193" s="68"/>
      <c r="O193" s="58"/>
      <c r="P193" s="58"/>
      <c r="Q193" s="58"/>
      <c r="R193" s="58"/>
      <c r="S193" s="58"/>
      <c r="T193" s="58"/>
      <c r="U193" s="58"/>
      <c r="V193" s="58"/>
      <c r="W193" s="58"/>
      <c r="X193" s="58"/>
      <c r="Y193" s="58"/>
      <c r="Z193" s="58"/>
      <c r="AA193" s="58"/>
      <c r="AB193" s="58"/>
      <c r="AC193" s="58"/>
      <c r="AD193" s="58"/>
      <c r="AE193" s="58"/>
      <c r="AF193" s="58"/>
      <c r="AG193" s="58"/>
    </row>
    <row r="194" spans="1:33" ht="15.75" customHeight="1" x14ac:dyDescent="0.2">
      <c r="A194" s="23"/>
      <c r="B194" s="23"/>
      <c r="C194" s="58"/>
      <c r="D194" s="58"/>
      <c r="E194" s="8"/>
      <c r="F194" s="8"/>
      <c r="G194" s="91"/>
      <c r="H194" s="273"/>
      <c r="I194" s="273"/>
      <c r="J194" s="135"/>
      <c r="K194" s="152"/>
      <c r="L194" s="15"/>
      <c r="M194" s="15"/>
      <c r="N194" s="68"/>
      <c r="O194" s="58"/>
      <c r="P194" s="58"/>
      <c r="Q194" s="58"/>
      <c r="R194" s="58"/>
      <c r="S194" s="58"/>
      <c r="T194" s="58"/>
      <c r="U194" s="58"/>
      <c r="V194" s="58"/>
      <c r="W194" s="58"/>
      <c r="X194" s="58"/>
      <c r="Y194" s="58"/>
      <c r="Z194" s="58"/>
      <c r="AA194" s="58"/>
      <c r="AB194" s="58"/>
      <c r="AC194" s="58"/>
      <c r="AD194" s="58"/>
      <c r="AE194" s="58"/>
      <c r="AF194" s="58"/>
      <c r="AG194" s="58"/>
    </row>
    <row r="195" spans="1:33" ht="15.75" customHeight="1" x14ac:dyDescent="0.2">
      <c r="A195" s="23"/>
      <c r="B195" s="23"/>
      <c r="C195" s="58"/>
      <c r="D195" s="58"/>
      <c r="E195" s="8"/>
      <c r="F195" s="8"/>
      <c r="G195" s="91"/>
      <c r="H195" s="273"/>
      <c r="I195" s="273"/>
      <c r="J195" s="135"/>
      <c r="K195" s="152"/>
      <c r="L195" s="15"/>
      <c r="M195" s="15"/>
      <c r="N195" s="68"/>
      <c r="O195" s="58"/>
      <c r="P195" s="58"/>
      <c r="Q195" s="58"/>
      <c r="R195" s="58"/>
      <c r="S195" s="58"/>
      <c r="T195" s="58"/>
      <c r="U195" s="58"/>
      <c r="V195" s="58"/>
      <c r="W195" s="58"/>
      <c r="X195" s="58"/>
      <c r="Y195" s="58"/>
      <c r="Z195" s="58"/>
      <c r="AA195" s="58"/>
      <c r="AB195" s="58"/>
      <c r="AC195" s="58"/>
      <c r="AD195" s="58"/>
      <c r="AE195" s="58"/>
      <c r="AF195" s="58"/>
      <c r="AG195" s="58"/>
    </row>
    <row r="196" spans="1:33" ht="15.75" customHeight="1" x14ac:dyDescent="0.2">
      <c r="A196" s="23"/>
      <c r="B196" s="23"/>
      <c r="C196" s="58"/>
      <c r="D196" s="58"/>
      <c r="E196" s="8"/>
      <c r="F196" s="8"/>
      <c r="G196" s="91"/>
      <c r="H196" s="273"/>
      <c r="I196" s="273"/>
      <c r="J196" s="135"/>
      <c r="K196" s="152"/>
      <c r="L196" s="15"/>
      <c r="M196" s="15"/>
      <c r="N196" s="68"/>
      <c r="O196" s="58"/>
      <c r="P196" s="58"/>
      <c r="Q196" s="58"/>
      <c r="R196" s="58"/>
      <c r="S196" s="58"/>
      <c r="T196" s="58"/>
      <c r="U196" s="58"/>
      <c r="V196" s="58"/>
      <c r="W196" s="58"/>
      <c r="X196" s="58"/>
      <c r="Y196" s="58"/>
      <c r="Z196" s="58"/>
      <c r="AA196" s="58"/>
      <c r="AB196" s="58"/>
      <c r="AC196" s="58"/>
      <c r="AD196" s="58"/>
      <c r="AE196" s="58"/>
      <c r="AF196" s="58"/>
      <c r="AG196" s="58"/>
    </row>
    <row r="197" spans="1:33" ht="15.75" customHeight="1" x14ac:dyDescent="0.2">
      <c r="A197" s="23"/>
      <c r="B197" s="23"/>
      <c r="C197" s="58"/>
      <c r="D197" s="58"/>
      <c r="E197" s="8"/>
      <c r="F197" s="8"/>
      <c r="G197" s="91"/>
      <c r="H197" s="273"/>
      <c r="I197" s="273"/>
      <c r="J197" s="135"/>
      <c r="K197" s="152"/>
      <c r="L197" s="15"/>
      <c r="M197" s="15"/>
      <c r="N197" s="68"/>
      <c r="O197" s="58"/>
      <c r="P197" s="58"/>
      <c r="Q197" s="58"/>
      <c r="R197" s="58"/>
      <c r="S197" s="58"/>
      <c r="T197" s="58"/>
      <c r="U197" s="58"/>
      <c r="V197" s="58"/>
      <c r="W197" s="58"/>
      <c r="X197" s="58"/>
      <c r="Y197" s="58"/>
      <c r="Z197" s="58"/>
      <c r="AA197" s="58"/>
      <c r="AB197" s="58"/>
      <c r="AC197" s="58"/>
      <c r="AD197" s="58"/>
      <c r="AE197" s="58"/>
      <c r="AF197" s="58"/>
      <c r="AG197" s="58"/>
    </row>
    <row r="198" spans="1:33" ht="15.75" customHeight="1" x14ac:dyDescent="0.2">
      <c r="A198" s="23"/>
      <c r="B198" s="23"/>
      <c r="C198" s="58"/>
      <c r="D198" s="58"/>
      <c r="E198" s="8"/>
      <c r="F198" s="8"/>
      <c r="G198" s="91"/>
      <c r="H198" s="273"/>
      <c r="I198" s="273"/>
      <c r="J198" s="135"/>
      <c r="K198" s="152"/>
      <c r="L198" s="15"/>
      <c r="M198" s="15"/>
      <c r="N198" s="68"/>
      <c r="O198" s="58"/>
      <c r="P198" s="58"/>
      <c r="Q198" s="58"/>
      <c r="R198" s="58"/>
      <c r="S198" s="58"/>
      <c r="T198" s="58"/>
      <c r="U198" s="58"/>
      <c r="V198" s="58"/>
      <c r="W198" s="58"/>
      <c r="X198" s="58"/>
      <c r="Y198" s="58"/>
      <c r="Z198" s="58"/>
      <c r="AA198" s="58"/>
      <c r="AB198" s="58"/>
      <c r="AC198" s="58"/>
      <c r="AD198" s="58"/>
      <c r="AE198" s="58"/>
      <c r="AF198" s="58"/>
      <c r="AG198" s="58"/>
    </row>
    <row r="199" spans="1:33" ht="15.75" customHeight="1" x14ac:dyDescent="0.2">
      <c r="A199" s="23"/>
      <c r="B199" s="23"/>
      <c r="C199" s="58"/>
      <c r="D199" s="58"/>
      <c r="E199" s="8"/>
      <c r="F199" s="8"/>
      <c r="G199" s="91"/>
      <c r="H199" s="273"/>
      <c r="I199" s="273"/>
      <c r="J199" s="135"/>
      <c r="K199" s="152"/>
      <c r="L199" s="15"/>
      <c r="M199" s="15"/>
      <c r="N199" s="68"/>
      <c r="O199" s="58"/>
      <c r="P199" s="58"/>
      <c r="Q199" s="58"/>
      <c r="R199" s="58"/>
      <c r="S199" s="58"/>
      <c r="T199" s="58"/>
      <c r="U199" s="58"/>
      <c r="V199" s="58"/>
      <c r="W199" s="58"/>
      <c r="X199" s="58"/>
      <c r="Y199" s="58"/>
      <c r="Z199" s="58"/>
      <c r="AA199" s="58"/>
      <c r="AB199" s="58"/>
      <c r="AC199" s="58"/>
      <c r="AD199" s="58"/>
      <c r="AE199" s="58"/>
      <c r="AF199" s="58"/>
      <c r="AG199" s="58"/>
    </row>
    <row r="200" spans="1:33" ht="15.75" customHeight="1" x14ac:dyDescent="0.2">
      <c r="A200" s="23"/>
      <c r="B200" s="23"/>
      <c r="C200" s="58"/>
      <c r="D200" s="58"/>
      <c r="E200" s="8"/>
      <c r="F200" s="8"/>
      <c r="G200" s="91"/>
      <c r="H200" s="273"/>
      <c r="I200" s="273"/>
      <c r="J200" s="135"/>
      <c r="K200" s="152"/>
      <c r="L200" s="15"/>
      <c r="M200" s="15"/>
      <c r="N200" s="68"/>
      <c r="O200" s="58"/>
      <c r="P200" s="58"/>
      <c r="Q200" s="58"/>
      <c r="R200" s="58"/>
      <c r="S200" s="58"/>
      <c r="T200" s="58"/>
      <c r="U200" s="58"/>
      <c r="V200" s="58"/>
      <c r="W200" s="58"/>
      <c r="X200" s="58"/>
      <c r="Y200" s="58"/>
      <c r="Z200" s="58"/>
      <c r="AA200" s="58"/>
      <c r="AB200" s="58"/>
      <c r="AC200" s="58"/>
      <c r="AD200" s="58"/>
      <c r="AE200" s="58"/>
      <c r="AF200" s="58"/>
      <c r="AG200" s="58"/>
    </row>
    <row r="201" spans="1:33" ht="15.75" customHeight="1" x14ac:dyDescent="0.2">
      <c r="A201" s="23"/>
      <c r="B201" s="23"/>
      <c r="C201" s="58"/>
      <c r="D201" s="58"/>
      <c r="E201" s="8"/>
      <c r="F201" s="8"/>
      <c r="G201" s="91"/>
      <c r="H201" s="273"/>
      <c r="I201" s="273"/>
      <c r="J201" s="135"/>
      <c r="K201" s="152"/>
      <c r="L201" s="15"/>
      <c r="M201" s="15"/>
      <c r="N201" s="68"/>
      <c r="O201" s="58"/>
      <c r="P201" s="58"/>
      <c r="Q201" s="58"/>
      <c r="R201" s="58"/>
      <c r="S201" s="58"/>
      <c r="T201" s="58"/>
      <c r="U201" s="58"/>
      <c r="V201" s="58"/>
      <c r="W201" s="58"/>
      <c r="X201" s="58"/>
      <c r="Y201" s="58"/>
      <c r="Z201" s="58"/>
      <c r="AA201" s="58"/>
      <c r="AB201" s="58"/>
      <c r="AC201" s="58"/>
      <c r="AD201" s="58"/>
      <c r="AE201" s="58"/>
      <c r="AF201" s="58"/>
      <c r="AG201" s="58"/>
    </row>
    <row r="202" spans="1:33" ht="15.75" customHeight="1" x14ac:dyDescent="0.2">
      <c r="A202" s="23"/>
      <c r="B202" s="23"/>
      <c r="C202" s="58"/>
      <c r="D202" s="58"/>
      <c r="E202" s="8"/>
      <c r="F202" s="8"/>
      <c r="G202" s="91"/>
      <c r="H202" s="273"/>
      <c r="I202" s="273"/>
      <c r="J202" s="135"/>
      <c r="K202" s="152"/>
      <c r="L202" s="15"/>
      <c r="M202" s="15"/>
      <c r="N202" s="68"/>
      <c r="O202" s="58"/>
      <c r="P202" s="58"/>
      <c r="Q202" s="58"/>
      <c r="R202" s="58"/>
      <c r="S202" s="58"/>
      <c r="T202" s="58"/>
      <c r="U202" s="58"/>
      <c r="V202" s="58"/>
      <c r="W202" s="58"/>
      <c r="X202" s="58"/>
      <c r="Y202" s="58"/>
      <c r="Z202" s="58"/>
      <c r="AA202" s="58"/>
      <c r="AB202" s="58"/>
      <c r="AC202" s="58"/>
      <c r="AD202" s="58"/>
      <c r="AE202" s="58"/>
      <c r="AF202" s="58"/>
      <c r="AG202" s="58"/>
    </row>
    <row r="203" spans="1:33" ht="15.75" customHeight="1" x14ac:dyDescent="0.2">
      <c r="A203" s="23"/>
      <c r="B203" s="23"/>
      <c r="C203" s="58"/>
      <c r="D203" s="58"/>
      <c r="E203" s="8"/>
      <c r="F203" s="8"/>
      <c r="G203" s="91"/>
      <c r="H203" s="273"/>
      <c r="I203" s="273"/>
      <c r="J203" s="135"/>
      <c r="K203" s="152"/>
      <c r="L203" s="15"/>
      <c r="M203" s="15"/>
      <c r="N203" s="68"/>
      <c r="O203" s="58"/>
      <c r="P203" s="58"/>
      <c r="Q203" s="58"/>
      <c r="R203" s="58"/>
      <c r="S203" s="58"/>
      <c r="T203" s="58"/>
      <c r="U203" s="58"/>
      <c r="V203" s="58"/>
      <c r="W203" s="58"/>
      <c r="X203" s="58"/>
      <c r="Y203" s="58"/>
      <c r="Z203" s="58"/>
      <c r="AA203" s="58"/>
      <c r="AB203" s="58"/>
      <c r="AC203" s="58"/>
      <c r="AD203" s="58"/>
      <c r="AE203" s="58"/>
      <c r="AF203" s="58"/>
      <c r="AG203" s="58"/>
    </row>
    <row r="204" spans="1:33" ht="15.75" customHeight="1" x14ac:dyDescent="0.2">
      <c r="A204" s="23"/>
      <c r="B204" s="23"/>
      <c r="C204" s="58"/>
      <c r="D204" s="58"/>
      <c r="E204" s="8"/>
      <c r="F204" s="8"/>
      <c r="G204" s="91"/>
      <c r="H204" s="273"/>
      <c r="I204" s="273"/>
      <c r="J204" s="135"/>
      <c r="K204" s="152"/>
      <c r="L204" s="15"/>
      <c r="M204" s="15"/>
      <c r="N204" s="68"/>
      <c r="O204" s="58"/>
      <c r="P204" s="58"/>
      <c r="Q204" s="58"/>
      <c r="R204" s="58"/>
      <c r="S204" s="58"/>
      <c r="T204" s="58"/>
      <c r="U204" s="58"/>
      <c r="V204" s="58"/>
      <c r="W204" s="58"/>
      <c r="X204" s="58"/>
      <c r="Y204" s="58"/>
      <c r="Z204" s="58"/>
      <c r="AA204" s="58"/>
      <c r="AB204" s="58"/>
      <c r="AC204" s="58"/>
      <c r="AD204" s="58"/>
      <c r="AE204" s="58"/>
      <c r="AF204" s="58"/>
      <c r="AG204" s="58"/>
    </row>
    <row r="205" spans="1:33" ht="15.75" customHeight="1" x14ac:dyDescent="0.2">
      <c r="A205" s="23"/>
      <c r="B205" s="23"/>
      <c r="C205" s="58"/>
      <c r="D205" s="58"/>
      <c r="E205" s="8"/>
      <c r="F205" s="8"/>
      <c r="G205" s="91"/>
      <c r="H205" s="273"/>
      <c r="I205" s="273"/>
      <c r="J205" s="135"/>
      <c r="K205" s="152"/>
      <c r="L205" s="15"/>
      <c r="M205" s="15"/>
      <c r="N205" s="68"/>
      <c r="O205" s="58"/>
      <c r="P205" s="58"/>
      <c r="Q205" s="58"/>
      <c r="R205" s="58"/>
      <c r="S205" s="58"/>
      <c r="T205" s="58"/>
      <c r="U205" s="58"/>
      <c r="V205" s="58"/>
      <c r="W205" s="58"/>
      <c r="X205" s="58"/>
      <c r="Y205" s="58"/>
      <c r="Z205" s="58"/>
      <c r="AA205" s="58"/>
      <c r="AB205" s="58"/>
      <c r="AC205" s="58"/>
      <c r="AD205" s="58"/>
      <c r="AE205" s="58"/>
      <c r="AF205" s="58"/>
      <c r="AG205" s="58"/>
    </row>
    <row r="206" spans="1:33" ht="15.75" customHeight="1" x14ac:dyDescent="0.2">
      <c r="A206" s="23"/>
      <c r="B206" s="23"/>
      <c r="C206" s="58"/>
      <c r="D206" s="58"/>
      <c r="E206" s="8"/>
      <c r="F206" s="8"/>
      <c r="G206" s="91"/>
      <c r="H206" s="273"/>
      <c r="I206" s="273"/>
      <c r="J206" s="135"/>
      <c r="K206" s="152"/>
      <c r="L206" s="15"/>
      <c r="M206" s="15"/>
      <c r="N206" s="68"/>
      <c r="O206" s="58"/>
      <c r="P206" s="58"/>
      <c r="Q206" s="58"/>
      <c r="R206" s="58"/>
      <c r="S206" s="58"/>
      <c r="T206" s="58"/>
      <c r="U206" s="58"/>
      <c r="V206" s="58"/>
      <c r="W206" s="58"/>
      <c r="X206" s="58"/>
      <c r="Y206" s="58"/>
      <c r="Z206" s="58"/>
      <c r="AA206" s="58"/>
      <c r="AB206" s="58"/>
      <c r="AC206" s="58"/>
      <c r="AD206" s="58"/>
      <c r="AE206" s="58"/>
      <c r="AF206" s="58"/>
      <c r="AG206" s="58"/>
    </row>
    <row r="207" spans="1:33" ht="15.75" customHeight="1" x14ac:dyDescent="0.2">
      <c r="A207" s="23"/>
      <c r="B207" s="23"/>
      <c r="C207" s="58"/>
      <c r="D207" s="58"/>
      <c r="E207" s="8"/>
      <c r="F207" s="8"/>
      <c r="G207" s="91"/>
      <c r="H207" s="273"/>
      <c r="I207" s="273"/>
      <c r="J207" s="135"/>
      <c r="K207" s="152"/>
      <c r="L207" s="15"/>
      <c r="M207" s="15"/>
      <c r="N207" s="68"/>
      <c r="O207" s="58"/>
      <c r="P207" s="58"/>
      <c r="Q207" s="58"/>
      <c r="R207" s="58"/>
      <c r="S207" s="58"/>
      <c r="T207" s="58"/>
      <c r="U207" s="58"/>
      <c r="V207" s="58"/>
      <c r="W207" s="58"/>
      <c r="X207" s="58"/>
      <c r="Y207" s="58"/>
      <c r="Z207" s="58"/>
      <c r="AA207" s="58"/>
      <c r="AB207" s="58"/>
      <c r="AC207" s="58"/>
      <c r="AD207" s="58"/>
      <c r="AE207" s="58"/>
      <c r="AF207" s="58"/>
      <c r="AG207" s="58"/>
    </row>
    <row r="208" spans="1:33" ht="15.75" customHeight="1" x14ac:dyDescent="0.2">
      <c r="A208" s="23"/>
      <c r="B208" s="23"/>
      <c r="C208" s="58"/>
      <c r="D208" s="58"/>
      <c r="E208" s="8"/>
      <c r="F208" s="8"/>
      <c r="G208" s="91"/>
      <c r="H208" s="273"/>
      <c r="I208" s="273"/>
      <c r="J208" s="135"/>
      <c r="K208" s="152"/>
      <c r="L208" s="15"/>
      <c r="M208" s="15"/>
      <c r="N208" s="68"/>
      <c r="O208" s="58"/>
      <c r="P208" s="58"/>
      <c r="Q208" s="58"/>
      <c r="R208" s="58"/>
      <c r="S208" s="58"/>
      <c r="T208" s="58"/>
      <c r="U208" s="58"/>
      <c r="V208" s="58"/>
      <c r="W208" s="58"/>
      <c r="X208" s="58"/>
      <c r="Y208" s="58"/>
      <c r="Z208" s="58"/>
      <c r="AA208" s="58"/>
      <c r="AB208" s="58"/>
      <c r="AC208" s="58"/>
      <c r="AD208" s="58"/>
      <c r="AE208" s="58"/>
      <c r="AF208" s="58"/>
      <c r="AG208" s="58"/>
    </row>
    <row r="209" spans="1:33" ht="15.75" customHeight="1" x14ac:dyDescent="0.2">
      <c r="A209" s="23"/>
      <c r="B209" s="23"/>
      <c r="C209" s="58"/>
      <c r="D209" s="58"/>
      <c r="E209" s="8"/>
      <c r="F209" s="8"/>
      <c r="G209" s="91"/>
      <c r="H209" s="273"/>
      <c r="I209" s="273"/>
      <c r="J209" s="135"/>
      <c r="K209" s="152"/>
      <c r="L209" s="15"/>
      <c r="M209" s="15"/>
      <c r="N209" s="68"/>
      <c r="O209" s="58"/>
      <c r="P209" s="58"/>
      <c r="Q209" s="58"/>
      <c r="R209" s="58"/>
      <c r="S209" s="58"/>
      <c r="T209" s="58"/>
      <c r="U209" s="58"/>
      <c r="V209" s="58"/>
      <c r="W209" s="58"/>
      <c r="X209" s="58"/>
      <c r="Y209" s="58"/>
      <c r="Z209" s="58"/>
      <c r="AA209" s="58"/>
      <c r="AB209" s="58"/>
      <c r="AC209" s="58"/>
      <c r="AD209" s="58"/>
      <c r="AE209" s="58"/>
      <c r="AF209" s="58"/>
      <c r="AG209" s="58"/>
    </row>
    <row r="210" spans="1:33" ht="15.75" customHeight="1" x14ac:dyDescent="0.2">
      <c r="A210" s="23"/>
      <c r="B210" s="23"/>
      <c r="C210" s="58"/>
      <c r="D210" s="58"/>
      <c r="E210" s="8"/>
      <c r="F210" s="8"/>
      <c r="G210" s="91"/>
      <c r="H210" s="273"/>
      <c r="I210" s="273"/>
      <c r="J210" s="135"/>
      <c r="K210" s="152"/>
      <c r="L210" s="15"/>
      <c r="M210" s="15"/>
      <c r="N210" s="68"/>
      <c r="O210" s="58"/>
      <c r="P210" s="58"/>
      <c r="Q210" s="58"/>
      <c r="R210" s="58"/>
      <c r="S210" s="58"/>
      <c r="T210" s="58"/>
      <c r="U210" s="58"/>
      <c r="V210" s="58"/>
      <c r="W210" s="58"/>
      <c r="X210" s="58"/>
      <c r="Y210" s="58"/>
      <c r="Z210" s="58"/>
      <c r="AA210" s="58"/>
      <c r="AB210" s="58"/>
      <c r="AC210" s="58"/>
      <c r="AD210" s="58"/>
      <c r="AE210" s="58"/>
      <c r="AF210" s="58"/>
      <c r="AG210" s="58"/>
    </row>
    <row r="211" spans="1:33" ht="15.75" customHeight="1" x14ac:dyDescent="0.2">
      <c r="A211" s="23"/>
      <c r="B211" s="23"/>
      <c r="C211" s="58"/>
      <c r="D211" s="58"/>
      <c r="E211" s="8"/>
      <c r="F211" s="8"/>
      <c r="G211" s="91"/>
      <c r="H211" s="273"/>
      <c r="I211" s="273"/>
      <c r="J211" s="135"/>
      <c r="K211" s="152"/>
      <c r="L211" s="15"/>
      <c r="M211" s="15"/>
      <c r="N211" s="68"/>
      <c r="O211" s="58"/>
      <c r="P211" s="58"/>
      <c r="Q211" s="58"/>
      <c r="R211" s="58"/>
      <c r="S211" s="58"/>
      <c r="T211" s="58"/>
      <c r="U211" s="58"/>
      <c r="V211" s="58"/>
      <c r="W211" s="58"/>
      <c r="X211" s="58"/>
      <c r="Y211" s="58"/>
      <c r="Z211" s="58"/>
      <c r="AA211" s="58"/>
      <c r="AB211" s="58"/>
      <c r="AC211" s="58"/>
      <c r="AD211" s="58"/>
      <c r="AE211" s="58"/>
      <c r="AF211" s="58"/>
      <c r="AG211" s="58"/>
    </row>
    <row r="212" spans="1:33" ht="15.75" customHeight="1" x14ac:dyDescent="0.2">
      <c r="A212" s="23"/>
      <c r="B212" s="23"/>
      <c r="C212" s="58"/>
      <c r="D212" s="58"/>
      <c r="E212" s="8"/>
      <c r="F212" s="8"/>
      <c r="G212" s="91"/>
      <c r="H212" s="273"/>
      <c r="I212" s="273"/>
      <c r="J212" s="135"/>
      <c r="K212" s="152"/>
      <c r="L212" s="15"/>
      <c r="M212" s="15"/>
      <c r="N212" s="68"/>
      <c r="O212" s="58"/>
      <c r="P212" s="58"/>
      <c r="Q212" s="58"/>
      <c r="R212" s="58"/>
      <c r="S212" s="58"/>
      <c r="T212" s="58"/>
      <c r="U212" s="58"/>
      <c r="V212" s="58"/>
      <c r="W212" s="58"/>
      <c r="X212" s="58"/>
      <c r="Y212" s="58"/>
      <c r="Z212" s="58"/>
      <c r="AA212" s="58"/>
      <c r="AB212" s="58"/>
      <c r="AC212" s="58"/>
      <c r="AD212" s="58"/>
      <c r="AE212" s="58"/>
      <c r="AF212" s="58"/>
      <c r="AG212" s="58"/>
    </row>
    <row r="213" spans="1:33" ht="15.75" customHeight="1" x14ac:dyDescent="0.2">
      <c r="A213" s="23"/>
      <c r="B213" s="23"/>
      <c r="C213" s="58"/>
      <c r="D213" s="58"/>
      <c r="E213" s="8"/>
      <c r="F213" s="8"/>
      <c r="G213" s="91"/>
      <c r="H213" s="273"/>
      <c r="I213" s="273"/>
      <c r="J213" s="135"/>
      <c r="K213" s="152"/>
      <c r="L213" s="15"/>
      <c r="M213" s="15"/>
      <c r="N213" s="68"/>
      <c r="O213" s="58"/>
      <c r="P213" s="58"/>
      <c r="Q213" s="58"/>
      <c r="R213" s="58"/>
      <c r="S213" s="58"/>
      <c r="T213" s="58"/>
      <c r="U213" s="58"/>
      <c r="V213" s="58"/>
      <c r="W213" s="58"/>
      <c r="X213" s="58"/>
      <c r="Y213" s="58"/>
      <c r="Z213" s="58"/>
      <c r="AA213" s="58"/>
      <c r="AB213" s="58"/>
      <c r="AC213" s="58"/>
      <c r="AD213" s="58"/>
      <c r="AE213" s="58"/>
      <c r="AF213" s="58"/>
      <c r="AG213" s="58"/>
    </row>
    <row r="214" spans="1:33" ht="15.75" customHeight="1" x14ac:dyDescent="0.2">
      <c r="A214" s="23"/>
      <c r="B214" s="23"/>
      <c r="C214" s="58"/>
      <c r="D214" s="58"/>
      <c r="E214" s="8"/>
      <c r="F214" s="8"/>
      <c r="G214" s="91"/>
      <c r="H214" s="273"/>
      <c r="I214" s="273"/>
      <c r="J214" s="135"/>
      <c r="K214" s="152"/>
      <c r="L214" s="15"/>
      <c r="M214" s="15"/>
      <c r="N214" s="68"/>
      <c r="O214" s="58"/>
      <c r="P214" s="58"/>
      <c r="Q214" s="58"/>
      <c r="R214" s="58"/>
      <c r="S214" s="58"/>
      <c r="T214" s="58"/>
      <c r="U214" s="58"/>
      <c r="V214" s="58"/>
      <c r="W214" s="58"/>
      <c r="X214" s="58"/>
      <c r="Y214" s="58"/>
      <c r="Z214" s="58"/>
      <c r="AA214" s="58"/>
      <c r="AB214" s="58"/>
      <c r="AC214" s="58"/>
      <c r="AD214" s="58"/>
      <c r="AE214" s="58"/>
      <c r="AF214" s="58"/>
      <c r="AG214" s="58"/>
    </row>
    <row r="215" spans="1:33" ht="15.75" customHeight="1" x14ac:dyDescent="0.2">
      <c r="A215" s="23"/>
      <c r="B215" s="23"/>
      <c r="C215" s="58"/>
      <c r="D215" s="58"/>
      <c r="E215" s="8"/>
      <c r="F215" s="8"/>
      <c r="G215" s="91"/>
      <c r="H215" s="273"/>
      <c r="I215" s="273"/>
      <c r="J215" s="135"/>
      <c r="K215" s="152"/>
      <c r="L215" s="15"/>
      <c r="M215" s="15"/>
      <c r="N215" s="68"/>
      <c r="O215" s="58"/>
      <c r="P215" s="58"/>
      <c r="Q215" s="58"/>
      <c r="R215" s="58"/>
      <c r="S215" s="58"/>
      <c r="T215" s="58"/>
      <c r="U215" s="58"/>
      <c r="V215" s="58"/>
      <c r="W215" s="58"/>
      <c r="X215" s="58"/>
      <c r="Y215" s="58"/>
      <c r="Z215" s="58"/>
      <c r="AA215" s="58"/>
      <c r="AB215" s="58"/>
      <c r="AC215" s="58"/>
      <c r="AD215" s="58"/>
      <c r="AE215" s="58"/>
      <c r="AF215" s="58"/>
      <c r="AG215" s="58"/>
    </row>
    <row r="216" spans="1:33" ht="15.75" customHeight="1" x14ac:dyDescent="0.2">
      <c r="A216" s="23"/>
      <c r="B216" s="23"/>
      <c r="C216" s="58"/>
      <c r="D216" s="58"/>
      <c r="E216" s="8"/>
      <c r="F216" s="8"/>
      <c r="G216" s="91"/>
      <c r="H216" s="273"/>
      <c r="I216" s="273"/>
      <c r="J216" s="135"/>
      <c r="K216" s="152"/>
      <c r="L216" s="15"/>
      <c r="M216" s="15"/>
      <c r="N216" s="68"/>
      <c r="O216" s="58"/>
      <c r="P216" s="58"/>
      <c r="Q216" s="58"/>
      <c r="R216" s="58"/>
      <c r="S216" s="58"/>
      <c r="T216" s="58"/>
      <c r="U216" s="58"/>
      <c r="V216" s="58"/>
      <c r="W216" s="58"/>
      <c r="X216" s="58"/>
      <c r="Y216" s="58"/>
      <c r="Z216" s="58"/>
      <c r="AA216" s="58"/>
      <c r="AB216" s="58"/>
      <c r="AC216" s="58"/>
      <c r="AD216" s="58"/>
      <c r="AE216" s="58"/>
      <c r="AF216" s="58"/>
      <c r="AG216" s="58"/>
    </row>
    <row r="217" spans="1:33" ht="15.75" customHeight="1" x14ac:dyDescent="0.2">
      <c r="A217" s="23"/>
      <c r="B217" s="23"/>
      <c r="C217" s="58"/>
      <c r="D217" s="58"/>
      <c r="E217" s="8"/>
      <c r="F217" s="8"/>
      <c r="G217" s="91"/>
      <c r="H217" s="273"/>
      <c r="I217" s="273"/>
      <c r="J217" s="135"/>
      <c r="K217" s="152"/>
      <c r="L217" s="15"/>
      <c r="M217" s="15"/>
      <c r="N217" s="68"/>
      <c r="O217" s="58"/>
      <c r="P217" s="58"/>
      <c r="Q217" s="58"/>
      <c r="R217" s="58"/>
      <c r="S217" s="58"/>
      <c r="T217" s="58"/>
      <c r="U217" s="58"/>
      <c r="V217" s="58"/>
      <c r="W217" s="58"/>
      <c r="X217" s="58"/>
      <c r="Y217" s="58"/>
      <c r="Z217" s="58"/>
      <c r="AA217" s="58"/>
      <c r="AB217" s="58"/>
      <c r="AC217" s="58"/>
      <c r="AD217" s="58"/>
      <c r="AE217" s="58"/>
      <c r="AF217" s="58"/>
      <c r="AG217" s="58"/>
    </row>
    <row r="218" spans="1:33" ht="15.75" customHeight="1" x14ac:dyDescent="0.2">
      <c r="A218" s="23"/>
      <c r="B218" s="23"/>
      <c r="C218" s="58"/>
      <c r="D218" s="58"/>
      <c r="E218" s="8"/>
      <c r="F218" s="8"/>
      <c r="G218" s="91"/>
      <c r="H218" s="273"/>
      <c r="I218" s="273"/>
      <c r="J218" s="135"/>
      <c r="K218" s="152"/>
      <c r="L218" s="15"/>
      <c r="M218" s="15"/>
      <c r="N218" s="68"/>
      <c r="O218" s="58"/>
      <c r="P218" s="58"/>
      <c r="Q218" s="58"/>
      <c r="R218" s="58"/>
      <c r="S218" s="58"/>
      <c r="T218" s="58"/>
      <c r="U218" s="58"/>
      <c r="V218" s="58"/>
      <c r="W218" s="58"/>
      <c r="X218" s="58"/>
      <c r="Y218" s="58"/>
      <c r="Z218" s="58"/>
      <c r="AA218" s="58"/>
      <c r="AB218" s="58"/>
      <c r="AC218" s="58"/>
      <c r="AD218" s="58"/>
      <c r="AE218" s="58"/>
      <c r="AF218" s="58"/>
      <c r="AG218" s="58"/>
    </row>
    <row r="219" spans="1:33" ht="15.75" customHeight="1" x14ac:dyDescent="0.2">
      <c r="A219" s="23"/>
      <c r="B219" s="23"/>
      <c r="C219" s="58"/>
      <c r="D219" s="58"/>
      <c r="E219" s="8"/>
      <c r="F219" s="8"/>
      <c r="G219" s="91"/>
      <c r="H219" s="273"/>
      <c r="I219" s="273"/>
      <c r="J219" s="135"/>
      <c r="K219" s="152"/>
      <c r="L219" s="15"/>
      <c r="M219" s="15"/>
      <c r="N219" s="68"/>
      <c r="O219" s="58"/>
      <c r="P219" s="58"/>
      <c r="Q219" s="58"/>
      <c r="R219" s="58"/>
      <c r="S219" s="58"/>
      <c r="T219" s="58"/>
      <c r="U219" s="58"/>
      <c r="V219" s="58"/>
      <c r="W219" s="58"/>
      <c r="X219" s="58"/>
      <c r="Y219" s="58"/>
      <c r="Z219" s="58"/>
      <c r="AA219" s="58"/>
      <c r="AB219" s="58"/>
      <c r="AC219" s="58"/>
      <c r="AD219" s="58"/>
      <c r="AE219" s="58"/>
      <c r="AF219" s="58"/>
      <c r="AG219" s="58"/>
    </row>
    <row r="220" spans="1:33" ht="15.75" customHeight="1" x14ac:dyDescent="0.2">
      <c r="A220" s="23"/>
      <c r="B220" s="23"/>
      <c r="C220" s="58"/>
      <c r="D220" s="58"/>
      <c r="E220" s="8"/>
      <c r="F220" s="8"/>
      <c r="G220" s="91"/>
      <c r="H220" s="273"/>
      <c r="I220" s="273"/>
      <c r="J220" s="135"/>
      <c r="K220" s="152"/>
      <c r="L220" s="15"/>
      <c r="M220" s="15"/>
      <c r="N220" s="68"/>
      <c r="O220" s="58"/>
      <c r="P220" s="58"/>
      <c r="Q220" s="58"/>
      <c r="R220" s="58"/>
      <c r="S220" s="58"/>
      <c r="T220" s="58"/>
      <c r="U220" s="58"/>
      <c r="V220" s="58"/>
      <c r="W220" s="58"/>
      <c r="X220" s="58"/>
      <c r="Y220" s="58"/>
      <c r="Z220" s="58"/>
      <c r="AA220" s="58"/>
      <c r="AB220" s="58"/>
      <c r="AC220" s="58"/>
      <c r="AD220" s="58"/>
      <c r="AE220" s="58"/>
      <c r="AF220" s="58"/>
      <c r="AG220" s="58"/>
    </row>
    <row r="221" spans="1:33" ht="15.75" customHeight="1" x14ac:dyDescent="0.2">
      <c r="A221" s="23"/>
      <c r="B221" s="23"/>
      <c r="C221" s="58"/>
      <c r="D221" s="58"/>
      <c r="E221" s="8"/>
      <c r="F221" s="8"/>
      <c r="G221" s="91"/>
      <c r="H221" s="273"/>
      <c r="I221" s="273"/>
      <c r="J221" s="135"/>
      <c r="K221" s="152"/>
      <c r="L221" s="15"/>
      <c r="M221" s="15"/>
      <c r="N221" s="68"/>
      <c r="O221" s="58"/>
      <c r="P221" s="58"/>
      <c r="Q221" s="58"/>
      <c r="R221" s="58"/>
      <c r="S221" s="58"/>
      <c r="T221" s="58"/>
      <c r="U221" s="58"/>
      <c r="V221" s="58"/>
      <c r="W221" s="58"/>
      <c r="X221" s="58"/>
      <c r="Y221" s="58"/>
      <c r="Z221" s="58"/>
      <c r="AA221" s="58"/>
      <c r="AB221" s="58"/>
      <c r="AC221" s="58"/>
      <c r="AD221" s="58"/>
      <c r="AE221" s="58"/>
      <c r="AF221" s="58"/>
      <c r="AG221" s="58"/>
    </row>
    <row r="222" spans="1:33" ht="15.75" customHeight="1" x14ac:dyDescent="0.2">
      <c r="A222" s="23"/>
      <c r="B222" s="23"/>
      <c r="C222" s="58"/>
      <c r="D222" s="58"/>
      <c r="E222" s="8"/>
      <c r="F222" s="8"/>
      <c r="G222" s="91"/>
      <c r="H222" s="273"/>
      <c r="I222" s="273"/>
      <c r="J222" s="135"/>
      <c r="K222" s="152"/>
      <c r="L222" s="15"/>
      <c r="M222" s="15"/>
      <c r="N222" s="68"/>
      <c r="O222" s="58"/>
      <c r="P222" s="58"/>
      <c r="Q222" s="58"/>
      <c r="R222" s="58"/>
      <c r="S222" s="58"/>
      <c r="T222" s="58"/>
      <c r="U222" s="58"/>
      <c r="V222" s="58"/>
      <c r="W222" s="58"/>
      <c r="X222" s="58"/>
      <c r="Y222" s="58"/>
      <c r="Z222" s="58"/>
      <c r="AA222" s="58"/>
      <c r="AB222" s="58"/>
      <c r="AC222" s="58"/>
      <c r="AD222" s="58"/>
      <c r="AE222" s="58"/>
      <c r="AF222" s="58"/>
      <c r="AG222" s="58"/>
    </row>
    <row r="223" spans="1:33" ht="15.75" customHeight="1" x14ac:dyDescent="0.2">
      <c r="A223" s="23"/>
      <c r="B223" s="23"/>
      <c r="C223" s="58"/>
      <c r="D223" s="58"/>
      <c r="E223" s="8"/>
      <c r="F223" s="8"/>
      <c r="G223" s="91"/>
      <c r="H223" s="273"/>
      <c r="I223" s="273"/>
      <c r="J223" s="135"/>
      <c r="K223" s="152"/>
      <c r="L223" s="15"/>
      <c r="M223" s="15"/>
      <c r="N223" s="68"/>
      <c r="O223" s="58"/>
      <c r="P223" s="58"/>
      <c r="Q223" s="58"/>
      <c r="R223" s="58"/>
      <c r="S223" s="58"/>
      <c r="T223" s="58"/>
      <c r="U223" s="58"/>
      <c r="V223" s="58"/>
      <c r="W223" s="58"/>
      <c r="X223" s="58"/>
      <c r="Y223" s="58"/>
      <c r="Z223" s="58"/>
      <c r="AA223" s="58"/>
      <c r="AB223" s="58"/>
      <c r="AC223" s="58"/>
      <c r="AD223" s="58"/>
      <c r="AE223" s="58"/>
      <c r="AF223" s="58"/>
      <c r="AG223" s="58"/>
    </row>
    <row r="224" spans="1:33" ht="15.75" customHeight="1" x14ac:dyDescent="0.2">
      <c r="A224" s="23"/>
      <c r="B224" s="23"/>
      <c r="C224" s="58"/>
      <c r="D224" s="58"/>
      <c r="E224" s="8"/>
      <c r="F224" s="8"/>
      <c r="G224" s="91"/>
      <c r="H224" s="273"/>
      <c r="I224" s="273"/>
      <c r="J224" s="135"/>
      <c r="K224" s="152"/>
      <c r="L224" s="15"/>
      <c r="M224" s="15"/>
      <c r="N224" s="68"/>
      <c r="O224" s="58"/>
      <c r="P224" s="58"/>
      <c r="Q224" s="58"/>
      <c r="R224" s="58"/>
      <c r="S224" s="58"/>
      <c r="T224" s="58"/>
      <c r="U224" s="58"/>
      <c r="V224" s="58"/>
      <c r="W224" s="58"/>
      <c r="X224" s="58"/>
      <c r="Y224" s="58"/>
      <c r="Z224" s="58"/>
      <c r="AA224" s="58"/>
      <c r="AB224" s="58"/>
      <c r="AC224" s="58"/>
      <c r="AD224" s="58"/>
      <c r="AE224" s="58"/>
      <c r="AF224" s="58"/>
      <c r="AG224" s="58"/>
    </row>
    <row r="225" spans="1:33" ht="15.75" customHeight="1" x14ac:dyDescent="0.2">
      <c r="A225" s="23"/>
      <c r="B225" s="23"/>
      <c r="C225" s="58"/>
      <c r="D225" s="58"/>
      <c r="E225" s="8"/>
      <c r="F225" s="8"/>
      <c r="G225" s="91"/>
      <c r="H225" s="273"/>
      <c r="I225" s="273"/>
      <c r="J225" s="135"/>
      <c r="K225" s="152"/>
      <c r="L225" s="15"/>
      <c r="M225" s="15"/>
      <c r="N225" s="68"/>
      <c r="O225" s="58"/>
      <c r="P225" s="58"/>
      <c r="Q225" s="58"/>
      <c r="R225" s="58"/>
      <c r="S225" s="58"/>
      <c r="T225" s="58"/>
      <c r="U225" s="58"/>
      <c r="V225" s="58"/>
      <c r="W225" s="58"/>
      <c r="X225" s="58"/>
      <c r="Y225" s="58"/>
      <c r="Z225" s="58"/>
      <c r="AA225" s="58"/>
      <c r="AB225" s="58"/>
      <c r="AC225" s="58"/>
      <c r="AD225" s="58"/>
      <c r="AE225" s="58"/>
      <c r="AF225" s="58"/>
      <c r="AG225" s="58"/>
    </row>
    <row r="226" spans="1:33" ht="15.75" customHeight="1" x14ac:dyDescent="0.2">
      <c r="A226" s="23"/>
      <c r="B226" s="23"/>
      <c r="C226" s="58"/>
      <c r="D226" s="58"/>
      <c r="E226" s="8"/>
      <c r="F226" s="8"/>
      <c r="G226" s="91"/>
      <c r="H226" s="273"/>
      <c r="I226" s="273"/>
      <c r="J226" s="135"/>
      <c r="K226" s="152"/>
      <c r="L226" s="15"/>
      <c r="M226" s="15"/>
      <c r="N226" s="68"/>
      <c r="O226" s="58"/>
      <c r="P226" s="58"/>
      <c r="Q226" s="58"/>
      <c r="R226" s="58"/>
      <c r="S226" s="58"/>
      <c r="T226" s="58"/>
      <c r="U226" s="58"/>
      <c r="V226" s="58"/>
      <c r="W226" s="58"/>
      <c r="X226" s="58"/>
      <c r="Y226" s="58"/>
      <c r="Z226" s="58"/>
      <c r="AA226" s="58"/>
      <c r="AB226" s="58"/>
      <c r="AC226" s="58"/>
      <c r="AD226" s="58"/>
      <c r="AE226" s="58"/>
      <c r="AF226" s="58"/>
      <c r="AG226" s="58"/>
    </row>
    <row r="227" spans="1:33" ht="15.75" customHeight="1" x14ac:dyDescent="0.2">
      <c r="A227" s="23"/>
      <c r="B227" s="23"/>
      <c r="C227" s="58"/>
      <c r="D227" s="58"/>
      <c r="E227" s="8"/>
      <c r="F227" s="8"/>
      <c r="G227" s="91"/>
      <c r="H227" s="273"/>
      <c r="I227" s="273"/>
      <c r="J227" s="135"/>
      <c r="K227" s="152"/>
      <c r="L227" s="15"/>
      <c r="M227" s="15"/>
      <c r="N227" s="68"/>
      <c r="O227" s="58"/>
      <c r="P227" s="58"/>
      <c r="Q227" s="58"/>
      <c r="R227" s="58"/>
      <c r="S227" s="58"/>
      <c r="T227" s="58"/>
      <c r="U227" s="58"/>
      <c r="V227" s="58"/>
      <c r="W227" s="58"/>
      <c r="X227" s="58"/>
      <c r="Y227" s="58"/>
      <c r="Z227" s="58"/>
      <c r="AA227" s="58"/>
      <c r="AB227" s="58"/>
      <c r="AC227" s="58"/>
      <c r="AD227" s="58"/>
      <c r="AE227" s="58"/>
      <c r="AF227" s="58"/>
      <c r="AG227" s="58"/>
    </row>
    <row r="228" spans="1:33" ht="15.75" customHeight="1" x14ac:dyDescent="0.2">
      <c r="A228" s="23"/>
      <c r="B228" s="23"/>
      <c r="C228" s="58"/>
      <c r="D228" s="58"/>
      <c r="E228" s="8"/>
      <c r="F228" s="8"/>
      <c r="G228" s="91"/>
      <c r="H228" s="273"/>
      <c r="I228" s="273"/>
      <c r="J228" s="135"/>
      <c r="K228" s="152"/>
      <c r="L228" s="15"/>
      <c r="M228" s="15"/>
      <c r="N228" s="68"/>
      <c r="O228" s="58"/>
      <c r="P228" s="58"/>
      <c r="Q228" s="58"/>
      <c r="R228" s="58"/>
      <c r="S228" s="58"/>
      <c r="T228" s="58"/>
      <c r="U228" s="58"/>
      <c r="V228" s="58"/>
      <c r="W228" s="58"/>
      <c r="X228" s="58"/>
      <c r="Y228" s="58"/>
      <c r="Z228" s="58"/>
      <c r="AA228" s="58"/>
      <c r="AB228" s="58"/>
      <c r="AC228" s="58"/>
      <c r="AD228" s="58"/>
      <c r="AE228" s="58"/>
      <c r="AF228" s="58"/>
      <c r="AG228" s="58"/>
    </row>
    <row r="229" spans="1:33" ht="15.75" customHeight="1" x14ac:dyDescent="0.2">
      <c r="A229" s="23"/>
      <c r="B229" s="23"/>
      <c r="C229" s="58"/>
      <c r="D229" s="58"/>
      <c r="E229" s="8"/>
      <c r="F229" s="8"/>
      <c r="G229" s="91"/>
      <c r="H229" s="273"/>
      <c r="I229" s="273"/>
      <c r="J229" s="135"/>
      <c r="K229" s="152"/>
      <c r="L229" s="15"/>
      <c r="M229" s="15"/>
      <c r="N229" s="68"/>
      <c r="O229" s="58"/>
      <c r="P229" s="58"/>
      <c r="Q229" s="58"/>
      <c r="R229" s="58"/>
      <c r="S229" s="58"/>
      <c r="T229" s="58"/>
      <c r="U229" s="58"/>
      <c r="V229" s="58"/>
      <c r="W229" s="58"/>
      <c r="X229" s="58"/>
      <c r="Y229" s="58"/>
      <c r="Z229" s="58"/>
      <c r="AA229" s="58"/>
      <c r="AB229" s="58"/>
      <c r="AC229" s="58"/>
      <c r="AD229" s="58"/>
      <c r="AE229" s="58"/>
      <c r="AF229" s="58"/>
      <c r="AG229" s="58"/>
    </row>
    <row r="230" spans="1:33" ht="15.75" customHeight="1" x14ac:dyDescent="0.2">
      <c r="A230" s="23"/>
      <c r="B230" s="23"/>
      <c r="C230" s="58"/>
      <c r="D230" s="58"/>
      <c r="E230" s="8"/>
      <c r="F230" s="8"/>
      <c r="G230" s="91"/>
      <c r="H230" s="273"/>
      <c r="I230" s="273"/>
      <c r="J230" s="135"/>
      <c r="K230" s="152"/>
      <c r="L230" s="15"/>
      <c r="M230" s="15"/>
      <c r="N230" s="68"/>
      <c r="O230" s="58"/>
      <c r="P230" s="58"/>
      <c r="Q230" s="58"/>
      <c r="R230" s="58"/>
      <c r="S230" s="58"/>
      <c r="T230" s="58"/>
      <c r="U230" s="58"/>
      <c r="V230" s="58"/>
      <c r="W230" s="58"/>
      <c r="X230" s="58"/>
      <c r="Y230" s="58"/>
      <c r="Z230" s="58"/>
      <c r="AA230" s="58"/>
      <c r="AB230" s="58"/>
      <c r="AC230" s="58"/>
      <c r="AD230" s="58"/>
      <c r="AE230" s="58"/>
      <c r="AF230" s="58"/>
      <c r="AG230" s="58"/>
    </row>
    <row r="231" spans="1:33" ht="15.75" customHeight="1" x14ac:dyDescent="0.2">
      <c r="A231" s="23"/>
      <c r="B231" s="23"/>
      <c r="C231" s="58"/>
      <c r="D231" s="58"/>
      <c r="E231" s="8"/>
      <c r="F231" s="8"/>
      <c r="G231" s="91"/>
      <c r="H231" s="273"/>
      <c r="I231" s="273"/>
      <c r="J231" s="135"/>
      <c r="K231" s="152"/>
      <c r="L231" s="15"/>
      <c r="M231" s="15"/>
      <c r="N231" s="68"/>
      <c r="O231" s="58"/>
      <c r="P231" s="58"/>
      <c r="Q231" s="58"/>
      <c r="R231" s="58"/>
      <c r="S231" s="58"/>
      <c r="T231" s="58"/>
      <c r="U231" s="58"/>
      <c r="V231" s="58"/>
      <c r="W231" s="58"/>
      <c r="X231" s="58"/>
      <c r="Y231" s="58"/>
      <c r="Z231" s="58"/>
      <c r="AA231" s="58"/>
      <c r="AB231" s="58"/>
      <c r="AC231" s="58"/>
      <c r="AD231" s="58"/>
      <c r="AE231" s="58"/>
      <c r="AF231" s="58"/>
      <c r="AG231" s="58"/>
    </row>
    <row r="232" spans="1:33" ht="15.75" customHeight="1" x14ac:dyDescent="0.2">
      <c r="A232" s="23"/>
      <c r="B232" s="23"/>
      <c r="C232" s="58"/>
      <c r="D232" s="58"/>
      <c r="E232" s="8"/>
      <c r="F232" s="8"/>
      <c r="G232" s="91"/>
      <c r="H232" s="273"/>
      <c r="I232" s="273"/>
      <c r="J232" s="135"/>
      <c r="K232" s="152"/>
      <c r="L232" s="15"/>
      <c r="M232" s="15"/>
      <c r="N232" s="68"/>
      <c r="O232" s="58"/>
      <c r="P232" s="58"/>
      <c r="Q232" s="58"/>
      <c r="R232" s="58"/>
      <c r="S232" s="58"/>
      <c r="T232" s="58"/>
      <c r="U232" s="58"/>
      <c r="V232" s="58"/>
      <c r="W232" s="58"/>
      <c r="X232" s="58"/>
      <c r="Y232" s="58"/>
      <c r="Z232" s="58"/>
      <c r="AA232" s="58"/>
      <c r="AB232" s="58"/>
      <c r="AC232" s="58"/>
      <c r="AD232" s="58"/>
      <c r="AE232" s="58"/>
      <c r="AF232" s="58"/>
      <c r="AG232" s="58"/>
    </row>
    <row r="233" spans="1:33" ht="15.75" customHeight="1" x14ac:dyDescent="0.2">
      <c r="A233" s="23"/>
      <c r="B233" s="23"/>
      <c r="C233" s="58"/>
      <c r="D233" s="58"/>
      <c r="E233" s="8"/>
      <c r="F233" s="8"/>
      <c r="G233" s="91"/>
      <c r="H233" s="273"/>
      <c r="I233" s="273"/>
      <c r="J233" s="135"/>
      <c r="K233" s="152"/>
      <c r="L233" s="15"/>
      <c r="M233" s="15"/>
      <c r="N233" s="68"/>
      <c r="O233" s="58"/>
      <c r="P233" s="58"/>
      <c r="Q233" s="58"/>
      <c r="R233" s="58"/>
      <c r="S233" s="58"/>
      <c r="T233" s="58"/>
      <c r="U233" s="58"/>
      <c r="V233" s="58"/>
      <c r="W233" s="58"/>
      <c r="X233" s="58"/>
      <c r="Y233" s="58"/>
      <c r="Z233" s="58"/>
      <c r="AA233" s="58"/>
      <c r="AB233" s="58"/>
      <c r="AC233" s="58"/>
      <c r="AD233" s="58"/>
      <c r="AE233" s="58"/>
      <c r="AF233" s="58"/>
      <c r="AG233" s="58"/>
    </row>
    <row r="234" spans="1:33" ht="15.75" customHeight="1" x14ac:dyDescent="0.2">
      <c r="A234" s="23"/>
      <c r="B234" s="23"/>
      <c r="C234" s="58"/>
      <c r="D234" s="58"/>
      <c r="E234" s="8"/>
      <c r="F234" s="8"/>
      <c r="G234" s="91"/>
      <c r="H234" s="273"/>
      <c r="I234" s="273"/>
      <c r="J234" s="135"/>
      <c r="K234" s="152"/>
      <c r="L234" s="15"/>
      <c r="M234" s="15"/>
      <c r="N234" s="68"/>
      <c r="O234" s="58"/>
      <c r="P234" s="58"/>
      <c r="Q234" s="58"/>
      <c r="R234" s="58"/>
      <c r="S234" s="58"/>
      <c r="T234" s="58"/>
      <c r="U234" s="58"/>
      <c r="V234" s="58"/>
      <c r="W234" s="58"/>
      <c r="X234" s="58"/>
      <c r="Y234" s="58"/>
      <c r="Z234" s="58"/>
      <c r="AA234" s="58"/>
      <c r="AB234" s="58"/>
      <c r="AC234" s="58"/>
      <c r="AD234" s="58"/>
      <c r="AE234" s="58"/>
      <c r="AF234" s="58"/>
      <c r="AG234" s="58"/>
    </row>
    <row r="235" spans="1:33" ht="15.75" customHeight="1" x14ac:dyDescent="0.2">
      <c r="A235" s="23"/>
      <c r="B235" s="23"/>
      <c r="C235" s="58"/>
      <c r="D235" s="58"/>
      <c r="E235" s="8"/>
      <c r="F235" s="8"/>
      <c r="G235" s="91"/>
      <c r="H235" s="273"/>
      <c r="I235" s="273"/>
      <c r="J235" s="135"/>
      <c r="K235" s="152"/>
      <c r="L235" s="15"/>
      <c r="M235" s="15"/>
      <c r="N235" s="68"/>
      <c r="O235" s="58"/>
      <c r="P235" s="58"/>
      <c r="Q235" s="58"/>
      <c r="R235" s="58"/>
      <c r="S235" s="58"/>
      <c r="T235" s="58"/>
      <c r="U235" s="58"/>
      <c r="V235" s="58"/>
      <c r="W235" s="58"/>
      <c r="X235" s="58"/>
      <c r="Y235" s="58"/>
      <c r="Z235" s="58"/>
      <c r="AA235" s="58"/>
      <c r="AB235" s="58"/>
      <c r="AC235" s="58"/>
      <c r="AD235" s="58"/>
      <c r="AE235" s="58"/>
      <c r="AF235" s="58"/>
      <c r="AG235" s="58"/>
    </row>
    <row r="236" spans="1:33" ht="15.75" customHeight="1" x14ac:dyDescent="0.2">
      <c r="A236" s="23"/>
      <c r="B236" s="23"/>
      <c r="C236" s="58"/>
      <c r="D236" s="58"/>
      <c r="E236" s="8"/>
      <c r="F236" s="8"/>
      <c r="G236" s="91"/>
      <c r="H236" s="273"/>
      <c r="I236" s="273"/>
      <c r="J236" s="135"/>
      <c r="K236" s="152"/>
      <c r="L236" s="15"/>
      <c r="M236" s="15"/>
      <c r="N236" s="68"/>
      <c r="O236" s="58"/>
      <c r="P236" s="58"/>
      <c r="Q236" s="58"/>
      <c r="R236" s="58"/>
      <c r="S236" s="58"/>
      <c r="T236" s="58"/>
      <c r="U236" s="58"/>
      <c r="V236" s="58"/>
      <c r="W236" s="58"/>
      <c r="X236" s="58"/>
      <c r="Y236" s="58"/>
      <c r="Z236" s="58"/>
      <c r="AA236" s="58"/>
      <c r="AB236" s="58"/>
      <c r="AC236" s="58"/>
      <c r="AD236" s="58"/>
      <c r="AE236" s="58"/>
      <c r="AF236" s="58"/>
      <c r="AG236" s="58"/>
    </row>
    <row r="237" spans="1:33" ht="15.75" customHeight="1" x14ac:dyDescent="0.2">
      <c r="A237" s="23"/>
      <c r="B237" s="23"/>
      <c r="C237" s="58"/>
      <c r="D237" s="58"/>
      <c r="E237" s="8"/>
      <c r="F237" s="8"/>
      <c r="G237" s="91"/>
      <c r="H237" s="273"/>
      <c r="I237" s="273"/>
      <c r="J237" s="135"/>
      <c r="K237" s="152"/>
      <c r="L237" s="15"/>
      <c r="M237" s="15"/>
      <c r="N237" s="68"/>
      <c r="O237" s="58"/>
      <c r="P237" s="58"/>
      <c r="Q237" s="58"/>
      <c r="R237" s="58"/>
      <c r="S237" s="58"/>
      <c r="T237" s="58"/>
      <c r="U237" s="58"/>
      <c r="V237" s="58"/>
      <c r="W237" s="58"/>
      <c r="X237" s="58"/>
      <c r="Y237" s="58"/>
      <c r="Z237" s="58"/>
      <c r="AA237" s="58"/>
      <c r="AB237" s="58"/>
      <c r="AC237" s="58"/>
      <c r="AD237" s="58"/>
      <c r="AE237" s="58"/>
      <c r="AF237" s="58"/>
      <c r="AG237" s="58"/>
    </row>
    <row r="238" spans="1:33" ht="15.75" customHeight="1" x14ac:dyDescent="0.2">
      <c r="A238" s="23"/>
      <c r="B238" s="23"/>
      <c r="C238" s="58"/>
      <c r="D238" s="58"/>
      <c r="E238" s="8"/>
      <c r="F238" s="8"/>
      <c r="G238" s="91"/>
      <c r="H238" s="273"/>
      <c r="I238" s="273"/>
      <c r="J238" s="135"/>
      <c r="K238" s="152"/>
      <c r="L238" s="15"/>
      <c r="M238" s="15"/>
      <c r="N238" s="68"/>
      <c r="O238" s="58"/>
      <c r="P238" s="58"/>
      <c r="Q238" s="58"/>
      <c r="R238" s="58"/>
      <c r="S238" s="58"/>
      <c r="T238" s="58"/>
      <c r="U238" s="58"/>
      <c r="V238" s="58"/>
      <c r="W238" s="58"/>
      <c r="X238" s="58"/>
      <c r="Y238" s="58"/>
      <c r="Z238" s="58"/>
      <c r="AA238" s="58"/>
      <c r="AB238" s="58"/>
      <c r="AC238" s="58"/>
      <c r="AD238" s="58"/>
      <c r="AE238" s="58"/>
      <c r="AF238" s="58"/>
      <c r="AG238" s="58"/>
    </row>
    <row r="239" spans="1:33" ht="15.75" customHeight="1" x14ac:dyDescent="0.2">
      <c r="A239" s="23"/>
      <c r="B239" s="23"/>
      <c r="C239" s="58"/>
      <c r="D239" s="58"/>
      <c r="E239" s="8"/>
      <c r="F239" s="8"/>
      <c r="G239" s="91"/>
      <c r="H239" s="273"/>
      <c r="I239" s="273"/>
      <c r="J239" s="135"/>
      <c r="K239" s="152"/>
      <c r="L239" s="15"/>
      <c r="M239" s="15"/>
      <c r="N239" s="68"/>
      <c r="O239" s="58"/>
      <c r="P239" s="58"/>
      <c r="Q239" s="58"/>
      <c r="R239" s="58"/>
      <c r="S239" s="58"/>
      <c r="T239" s="58"/>
      <c r="U239" s="58"/>
      <c r="V239" s="58"/>
      <c r="W239" s="58"/>
      <c r="X239" s="58"/>
      <c r="Y239" s="58"/>
      <c r="Z239" s="58"/>
      <c r="AA239" s="58"/>
      <c r="AB239" s="58"/>
      <c r="AC239" s="58"/>
      <c r="AD239" s="58"/>
      <c r="AE239" s="58"/>
      <c r="AF239" s="58"/>
      <c r="AG239" s="58"/>
    </row>
    <row r="240" spans="1:33" ht="15.75" customHeight="1" x14ac:dyDescent="0.2">
      <c r="A240" s="23"/>
      <c r="B240" s="23"/>
      <c r="C240" s="58"/>
      <c r="D240" s="58"/>
      <c r="E240" s="8"/>
      <c r="F240" s="8"/>
      <c r="G240" s="91"/>
      <c r="H240" s="273"/>
      <c r="I240" s="273"/>
      <c r="J240" s="135"/>
      <c r="K240" s="152"/>
      <c r="L240" s="15"/>
      <c r="M240" s="15"/>
      <c r="N240" s="68"/>
      <c r="O240" s="58"/>
      <c r="P240" s="58"/>
      <c r="Q240" s="58"/>
      <c r="R240" s="58"/>
      <c r="S240" s="58"/>
      <c r="T240" s="58"/>
      <c r="U240" s="58"/>
      <c r="V240" s="58"/>
      <c r="W240" s="58"/>
      <c r="X240" s="58"/>
      <c r="Y240" s="58"/>
      <c r="Z240" s="58"/>
      <c r="AA240" s="58"/>
      <c r="AB240" s="58"/>
      <c r="AC240" s="58"/>
      <c r="AD240" s="58"/>
      <c r="AE240" s="58"/>
      <c r="AF240" s="58"/>
      <c r="AG240" s="58"/>
    </row>
    <row r="241" spans="1:33" ht="15.75" customHeight="1" x14ac:dyDescent="0.2">
      <c r="A241" s="23"/>
      <c r="B241" s="23"/>
      <c r="C241" s="58"/>
      <c r="D241" s="58"/>
      <c r="E241" s="8"/>
      <c r="F241" s="8"/>
      <c r="G241" s="91"/>
      <c r="H241" s="273"/>
      <c r="I241" s="273"/>
      <c r="J241" s="135"/>
      <c r="K241" s="152"/>
      <c r="L241" s="15"/>
      <c r="M241" s="15"/>
      <c r="N241" s="68"/>
      <c r="O241" s="58"/>
      <c r="P241" s="58"/>
      <c r="Q241" s="58"/>
      <c r="R241" s="58"/>
      <c r="S241" s="58"/>
      <c r="T241" s="58"/>
      <c r="U241" s="58"/>
      <c r="V241" s="58"/>
      <c r="W241" s="58"/>
      <c r="X241" s="58"/>
      <c r="Y241" s="58"/>
      <c r="Z241" s="58"/>
      <c r="AA241" s="58"/>
      <c r="AB241" s="58"/>
      <c r="AC241" s="58"/>
      <c r="AD241" s="58"/>
      <c r="AE241" s="58"/>
      <c r="AF241" s="58"/>
      <c r="AG241" s="58"/>
    </row>
    <row r="242" spans="1:33" ht="15.75" customHeight="1" x14ac:dyDescent="0.2">
      <c r="A242" s="23"/>
      <c r="B242" s="23"/>
      <c r="C242" s="58"/>
      <c r="D242" s="58"/>
      <c r="E242" s="8"/>
      <c r="F242" s="8"/>
      <c r="G242" s="91"/>
      <c r="H242" s="273"/>
      <c r="I242" s="273"/>
      <c r="J242" s="135"/>
      <c r="K242" s="152"/>
      <c r="L242" s="15"/>
      <c r="M242" s="15"/>
      <c r="N242" s="68"/>
      <c r="O242" s="58"/>
      <c r="P242" s="58"/>
      <c r="Q242" s="58"/>
      <c r="R242" s="58"/>
      <c r="S242" s="58"/>
      <c r="T242" s="58"/>
      <c r="U242" s="58"/>
      <c r="V242" s="58"/>
      <c r="W242" s="58"/>
      <c r="X242" s="58"/>
      <c r="Y242" s="58"/>
      <c r="Z242" s="58"/>
      <c r="AA242" s="58"/>
      <c r="AB242" s="58"/>
      <c r="AC242" s="58"/>
      <c r="AD242" s="58"/>
      <c r="AE242" s="58"/>
      <c r="AF242" s="58"/>
      <c r="AG242" s="58"/>
    </row>
    <row r="243" spans="1:33" ht="15.75" customHeight="1" x14ac:dyDescent="0.2">
      <c r="A243" s="23"/>
      <c r="B243" s="23"/>
      <c r="C243" s="58"/>
      <c r="D243" s="58"/>
      <c r="E243" s="8"/>
      <c r="F243" s="8"/>
      <c r="G243" s="91"/>
      <c r="H243" s="273"/>
      <c r="I243" s="273"/>
      <c r="J243" s="135"/>
      <c r="K243" s="152"/>
      <c r="L243" s="15"/>
      <c r="M243" s="15"/>
      <c r="N243" s="68"/>
      <c r="O243" s="58"/>
      <c r="P243" s="58"/>
      <c r="Q243" s="58"/>
      <c r="R243" s="58"/>
      <c r="S243" s="58"/>
      <c r="T243" s="58"/>
      <c r="U243" s="58"/>
      <c r="V243" s="58"/>
      <c r="W243" s="58"/>
      <c r="X243" s="58"/>
      <c r="Y243" s="58"/>
      <c r="Z243" s="58"/>
      <c r="AA243" s="58"/>
      <c r="AB243" s="58"/>
      <c r="AC243" s="58"/>
      <c r="AD243" s="58"/>
      <c r="AE243" s="58"/>
      <c r="AF243" s="58"/>
      <c r="AG243" s="58"/>
    </row>
    <row r="244" spans="1:33" ht="15.75" customHeight="1" x14ac:dyDescent="0.2">
      <c r="A244" s="23"/>
      <c r="B244" s="23"/>
      <c r="C244" s="58"/>
      <c r="D244" s="58"/>
      <c r="E244" s="8"/>
      <c r="F244" s="8"/>
      <c r="G244" s="91"/>
      <c r="H244" s="273"/>
      <c r="I244" s="273"/>
      <c r="J244" s="135"/>
      <c r="K244" s="152"/>
      <c r="L244" s="15"/>
      <c r="M244" s="15"/>
      <c r="N244" s="68"/>
      <c r="O244" s="58"/>
      <c r="P244" s="58"/>
      <c r="Q244" s="58"/>
      <c r="R244" s="58"/>
      <c r="S244" s="58"/>
      <c r="T244" s="58"/>
      <c r="U244" s="58"/>
      <c r="V244" s="58"/>
      <c r="W244" s="58"/>
      <c r="X244" s="58"/>
      <c r="Y244" s="58"/>
      <c r="Z244" s="58"/>
      <c r="AA244" s="58"/>
      <c r="AB244" s="58"/>
      <c r="AC244" s="58"/>
      <c r="AD244" s="58"/>
      <c r="AE244" s="58"/>
      <c r="AF244" s="58"/>
      <c r="AG244" s="58"/>
    </row>
    <row r="245" spans="1:33" ht="15.75" customHeight="1" x14ac:dyDescent="0.2">
      <c r="A245" s="23"/>
      <c r="B245" s="23"/>
      <c r="C245" s="58"/>
      <c r="D245" s="58"/>
      <c r="E245" s="8"/>
      <c r="F245" s="8"/>
      <c r="G245" s="91"/>
      <c r="H245" s="273"/>
      <c r="I245" s="273"/>
      <c r="J245" s="135"/>
      <c r="K245" s="152"/>
      <c r="L245" s="15"/>
      <c r="M245" s="15"/>
      <c r="N245" s="68"/>
      <c r="O245" s="58"/>
      <c r="P245" s="58"/>
      <c r="Q245" s="58"/>
      <c r="R245" s="58"/>
      <c r="S245" s="58"/>
      <c r="T245" s="58"/>
      <c r="U245" s="58"/>
      <c r="V245" s="58"/>
      <c r="W245" s="58"/>
      <c r="X245" s="58"/>
      <c r="Y245" s="58"/>
      <c r="Z245" s="58"/>
      <c r="AA245" s="58"/>
      <c r="AB245" s="58"/>
      <c r="AC245" s="58"/>
      <c r="AD245" s="58"/>
      <c r="AE245" s="58"/>
      <c r="AF245" s="58"/>
      <c r="AG245" s="58"/>
    </row>
    <row r="246" spans="1:33" ht="15.75" customHeight="1" x14ac:dyDescent="0.2">
      <c r="A246" s="23"/>
      <c r="B246" s="23"/>
      <c r="C246" s="58"/>
      <c r="D246" s="58"/>
      <c r="E246" s="8"/>
      <c r="F246" s="8"/>
      <c r="G246" s="91"/>
      <c r="H246" s="273"/>
      <c r="I246" s="273"/>
      <c r="J246" s="135"/>
      <c r="K246" s="152"/>
      <c r="L246" s="15"/>
      <c r="M246" s="15"/>
      <c r="N246" s="68"/>
      <c r="O246" s="58"/>
      <c r="P246" s="58"/>
      <c r="Q246" s="58"/>
      <c r="R246" s="58"/>
      <c r="S246" s="58"/>
      <c r="T246" s="58"/>
      <c r="U246" s="58"/>
      <c r="V246" s="58"/>
      <c r="W246" s="58"/>
      <c r="X246" s="58"/>
      <c r="Y246" s="58"/>
      <c r="Z246" s="58"/>
      <c r="AA246" s="58"/>
      <c r="AB246" s="58"/>
      <c r="AC246" s="58"/>
      <c r="AD246" s="58"/>
      <c r="AE246" s="58"/>
      <c r="AF246" s="58"/>
      <c r="AG246" s="58"/>
    </row>
    <row r="247" spans="1:33" ht="15.75" customHeight="1" x14ac:dyDescent="0.2">
      <c r="A247" s="23"/>
      <c r="B247" s="23"/>
      <c r="C247" s="58"/>
      <c r="D247" s="58"/>
      <c r="E247" s="8"/>
      <c r="F247" s="8"/>
      <c r="G247" s="91"/>
      <c r="H247" s="273"/>
      <c r="I247" s="273"/>
      <c r="J247" s="135"/>
      <c r="K247" s="152"/>
      <c r="L247" s="15"/>
      <c r="M247" s="15"/>
      <c r="N247" s="68"/>
      <c r="O247" s="58"/>
      <c r="P247" s="58"/>
      <c r="Q247" s="58"/>
      <c r="R247" s="58"/>
      <c r="S247" s="58"/>
      <c r="T247" s="58"/>
      <c r="U247" s="58"/>
      <c r="V247" s="58"/>
      <c r="W247" s="58"/>
      <c r="X247" s="58"/>
      <c r="Y247" s="58"/>
      <c r="Z247" s="58"/>
      <c r="AA247" s="58"/>
      <c r="AB247" s="58"/>
      <c r="AC247" s="58"/>
      <c r="AD247" s="58"/>
      <c r="AE247" s="58"/>
      <c r="AF247" s="58"/>
      <c r="AG247" s="58"/>
    </row>
    <row r="248" spans="1:33" ht="15.75" customHeight="1" x14ac:dyDescent="0.2">
      <c r="A248" s="23"/>
      <c r="B248" s="23"/>
      <c r="C248" s="58"/>
      <c r="D248" s="58"/>
      <c r="E248" s="8"/>
      <c r="F248" s="8"/>
      <c r="G248" s="91"/>
      <c r="H248" s="273"/>
      <c r="I248" s="273"/>
      <c r="J248" s="135"/>
      <c r="K248" s="152"/>
      <c r="L248" s="15"/>
      <c r="M248" s="15"/>
      <c r="N248" s="68"/>
      <c r="O248" s="58"/>
      <c r="P248" s="58"/>
      <c r="Q248" s="58"/>
      <c r="R248" s="58"/>
      <c r="S248" s="58"/>
      <c r="T248" s="58"/>
      <c r="U248" s="58"/>
      <c r="V248" s="58"/>
      <c r="W248" s="58"/>
      <c r="X248" s="58"/>
      <c r="Y248" s="58"/>
      <c r="Z248" s="58"/>
      <c r="AA248" s="58"/>
      <c r="AB248" s="58"/>
      <c r="AC248" s="58"/>
      <c r="AD248" s="58"/>
      <c r="AE248" s="58"/>
      <c r="AF248" s="58"/>
      <c r="AG248" s="58"/>
    </row>
    <row r="249" spans="1:33" ht="15.75" customHeight="1" x14ac:dyDescent="0.2">
      <c r="A249" s="23"/>
      <c r="B249" s="23"/>
      <c r="C249" s="58"/>
      <c r="D249" s="58"/>
      <c r="E249" s="8"/>
      <c r="F249" s="8"/>
      <c r="G249" s="91"/>
      <c r="H249" s="273"/>
      <c r="I249" s="273"/>
      <c r="J249" s="135"/>
      <c r="K249" s="152"/>
      <c r="L249" s="15"/>
      <c r="M249" s="15"/>
      <c r="N249" s="68"/>
      <c r="O249" s="58"/>
      <c r="P249" s="58"/>
      <c r="Q249" s="58"/>
      <c r="R249" s="58"/>
      <c r="S249" s="58"/>
      <c r="T249" s="58"/>
      <c r="U249" s="58"/>
      <c r="V249" s="58"/>
      <c r="W249" s="58"/>
      <c r="X249" s="58"/>
      <c r="Y249" s="58"/>
      <c r="Z249" s="58"/>
      <c r="AA249" s="58"/>
      <c r="AB249" s="58"/>
      <c r="AC249" s="58"/>
      <c r="AD249" s="58"/>
      <c r="AE249" s="58"/>
      <c r="AF249" s="58"/>
      <c r="AG249" s="58"/>
    </row>
    <row r="250" spans="1:33" ht="15.75" customHeight="1" x14ac:dyDescent="0.2">
      <c r="A250" s="23"/>
      <c r="B250" s="23"/>
      <c r="C250" s="58"/>
      <c r="D250" s="58"/>
      <c r="E250" s="8"/>
      <c r="F250" s="8"/>
      <c r="G250" s="91"/>
      <c r="H250" s="273"/>
      <c r="I250" s="273"/>
      <c r="J250" s="135"/>
      <c r="K250" s="152"/>
      <c r="L250" s="15"/>
      <c r="M250" s="15"/>
      <c r="N250" s="68"/>
      <c r="O250" s="58"/>
      <c r="P250" s="58"/>
      <c r="Q250" s="58"/>
      <c r="R250" s="58"/>
      <c r="S250" s="58"/>
      <c r="T250" s="58"/>
      <c r="U250" s="58"/>
      <c r="V250" s="58"/>
      <c r="W250" s="58"/>
      <c r="X250" s="58"/>
      <c r="Y250" s="58"/>
      <c r="Z250" s="58"/>
      <c r="AA250" s="58"/>
      <c r="AB250" s="58"/>
      <c r="AC250" s="58"/>
      <c r="AD250" s="58"/>
      <c r="AE250" s="58"/>
      <c r="AF250" s="58"/>
      <c r="AG250" s="58"/>
    </row>
    <row r="251" spans="1:33" ht="15.75" customHeight="1" x14ac:dyDescent="0.2">
      <c r="A251" s="23"/>
      <c r="B251" s="23"/>
      <c r="C251" s="58"/>
      <c r="D251" s="58"/>
      <c r="E251" s="8"/>
      <c r="F251" s="8"/>
      <c r="G251" s="91"/>
      <c r="H251" s="273"/>
      <c r="I251" s="273"/>
      <c r="J251" s="135"/>
      <c r="K251" s="152"/>
      <c r="L251" s="15"/>
      <c r="M251" s="15"/>
      <c r="N251" s="68"/>
      <c r="O251" s="58"/>
      <c r="P251" s="58"/>
      <c r="Q251" s="58"/>
      <c r="R251" s="58"/>
      <c r="S251" s="58"/>
      <c r="T251" s="58"/>
      <c r="U251" s="58"/>
      <c r="V251" s="58"/>
      <c r="W251" s="58"/>
      <c r="X251" s="58"/>
      <c r="Y251" s="58"/>
      <c r="Z251" s="58"/>
      <c r="AA251" s="58"/>
      <c r="AB251" s="58"/>
      <c r="AC251" s="58"/>
      <c r="AD251" s="58"/>
      <c r="AE251" s="58"/>
      <c r="AF251" s="58"/>
      <c r="AG251" s="58"/>
    </row>
    <row r="252" spans="1:33" ht="15.75" customHeight="1" x14ac:dyDescent="0.2">
      <c r="A252" s="23"/>
      <c r="B252" s="23"/>
      <c r="C252" s="58"/>
      <c r="D252" s="58"/>
      <c r="E252" s="8"/>
      <c r="F252" s="8"/>
      <c r="G252" s="91"/>
      <c r="H252" s="273"/>
      <c r="I252" s="273"/>
      <c r="J252" s="135"/>
      <c r="K252" s="152"/>
      <c r="L252" s="15"/>
      <c r="M252" s="15"/>
      <c r="N252" s="68"/>
      <c r="O252" s="58"/>
      <c r="P252" s="58"/>
      <c r="Q252" s="58"/>
      <c r="R252" s="58"/>
      <c r="S252" s="58"/>
      <c r="T252" s="58"/>
      <c r="U252" s="58"/>
      <c r="V252" s="58"/>
      <c r="W252" s="58"/>
      <c r="X252" s="58"/>
      <c r="Y252" s="58"/>
      <c r="Z252" s="58"/>
      <c r="AA252" s="58"/>
      <c r="AB252" s="58"/>
      <c r="AC252" s="58"/>
      <c r="AD252" s="58"/>
      <c r="AE252" s="58"/>
      <c r="AF252" s="58"/>
      <c r="AG252" s="58"/>
    </row>
    <row r="253" spans="1:33" ht="15.75" customHeight="1" x14ac:dyDescent="0.2">
      <c r="A253" s="23"/>
      <c r="B253" s="23"/>
      <c r="C253" s="58"/>
      <c r="D253" s="58"/>
      <c r="E253" s="8"/>
      <c r="F253" s="8"/>
      <c r="G253" s="91"/>
      <c r="H253" s="273"/>
      <c r="I253" s="273"/>
      <c r="J253" s="135"/>
      <c r="K253" s="152"/>
      <c r="L253" s="15"/>
      <c r="M253" s="15"/>
      <c r="N253" s="68"/>
      <c r="O253" s="58"/>
      <c r="P253" s="58"/>
      <c r="Q253" s="58"/>
      <c r="R253" s="58"/>
      <c r="S253" s="58"/>
      <c r="T253" s="58"/>
      <c r="U253" s="58"/>
      <c r="V253" s="58"/>
      <c r="W253" s="58"/>
      <c r="X253" s="58"/>
      <c r="Y253" s="58"/>
      <c r="Z253" s="58"/>
      <c r="AA253" s="58"/>
      <c r="AB253" s="58"/>
      <c r="AC253" s="58"/>
      <c r="AD253" s="58"/>
      <c r="AE253" s="58"/>
      <c r="AF253" s="58"/>
      <c r="AG253" s="58"/>
    </row>
    <row r="254" spans="1:33" ht="15.75" customHeight="1" x14ac:dyDescent="0.2">
      <c r="A254" s="23"/>
      <c r="B254" s="23"/>
      <c r="C254" s="58"/>
      <c r="D254" s="58"/>
      <c r="E254" s="8"/>
      <c r="F254" s="8"/>
      <c r="G254" s="91"/>
      <c r="H254" s="273"/>
      <c r="I254" s="273"/>
      <c r="J254" s="135"/>
      <c r="K254" s="152"/>
      <c r="L254" s="15"/>
      <c r="M254" s="15"/>
      <c r="N254" s="68"/>
      <c r="O254" s="58"/>
      <c r="P254" s="58"/>
      <c r="Q254" s="58"/>
      <c r="R254" s="58"/>
      <c r="S254" s="58"/>
      <c r="T254" s="58"/>
      <c r="U254" s="58"/>
      <c r="V254" s="58"/>
      <c r="W254" s="58"/>
      <c r="X254" s="58"/>
      <c r="Y254" s="58"/>
      <c r="Z254" s="58"/>
      <c r="AA254" s="58"/>
      <c r="AB254" s="58"/>
      <c r="AC254" s="58"/>
      <c r="AD254" s="58"/>
      <c r="AE254" s="58"/>
      <c r="AF254" s="58"/>
      <c r="AG254" s="58"/>
    </row>
    <row r="255" spans="1:33" ht="15.75" customHeight="1" x14ac:dyDescent="0.2">
      <c r="A255" s="23"/>
      <c r="B255" s="23"/>
      <c r="C255" s="58"/>
      <c r="D255" s="58"/>
      <c r="E255" s="8"/>
      <c r="F255" s="8"/>
      <c r="G255" s="91"/>
      <c r="H255" s="273"/>
      <c r="I255" s="273"/>
      <c r="J255" s="135"/>
      <c r="K255" s="152"/>
      <c r="L255" s="15"/>
      <c r="M255" s="15"/>
      <c r="N255" s="68"/>
      <c r="O255" s="58"/>
      <c r="P255" s="58"/>
      <c r="Q255" s="58"/>
      <c r="R255" s="58"/>
      <c r="S255" s="58"/>
      <c r="T255" s="58"/>
      <c r="U255" s="58"/>
      <c r="V255" s="58"/>
      <c r="W255" s="58"/>
      <c r="X255" s="58"/>
      <c r="Y255" s="58"/>
      <c r="Z255" s="58"/>
      <c r="AA255" s="58"/>
      <c r="AB255" s="58"/>
      <c r="AC255" s="58"/>
      <c r="AD255" s="58"/>
      <c r="AE255" s="58"/>
      <c r="AF255" s="58"/>
      <c r="AG255" s="58"/>
    </row>
    <row r="256" spans="1:33" ht="15.75" customHeight="1" x14ac:dyDescent="0.2">
      <c r="A256" s="23"/>
      <c r="B256" s="23"/>
      <c r="C256" s="58"/>
      <c r="D256" s="58"/>
      <c r="E256" s="8"/>
      <c r="F256" s="8"/>
      <c r="G256" s="91"/>
      <c r="H256" s="273"/>
      <c r="I256" s="273"/>
      <c r="J256" s="135"/>
      <c r="K256" s="152"/>
      <c r="L256" s="15"/>
      <c r="M256" s="15"/>
      <c r="N256" s="68"/>
      <c r="O256" s="58"/>
      <c r="P256" s="58"/>
      <c r="Q256" s="58"/>
      <c r="R256" s="58"/>
      <c r="S256" s="58"/>
      <c r="T256" s="58"/>
      <c r="U256" s="58"/>
      <c r="V256" s="58"/>
      <c r="W256" s="58"/>
      <c r="X256" s="58"/>
      <c r="Y256" s="58"/>
      <c r="Z256" s="58"/>
      <c r="AA256" s="58"/>
      <c r="AB256" s="58"/>
      <c r="AC256" s="58"/>
      <c r="AD256" s="58"/>
      <c r="AE256" s="58"/>
      <c r="AF256" s="58"/>
      <c r="AG256" s="58"/>
    </row>
    <row r="257" spans="1:33" ht="15.75" customHeight="1" x14ac:dyDescent="0.2">
      <c r="A257" s="23"/>
      <c r="B257" s="23"/>
      <c r="C257" s="58"/>
      <c r="D257" s="58"/>
      <c r="E257" s="8"/>
      <c r="F257" s="8"/>
      <c r="G257" s="91"/>
      <c r="H257" s="273"/>
      <c r="I257" s="273"/>
      <c r="J257" s="135"/>
      <c r="K257" s="152"/>
      <c r="L257" s="15"/>
      <c r="M257" s="15"/>
      <c r="N257" s="68"/>
      <c r="O257" s="58"/>
      <c r="P257" s="58"/>
      <c r="Q257" s="58"/>
      <c r="R257" s="58"/>
      <c r="S257" s="58"/>
      <c r="T257" s="58"/>
      <c r="U257" s="58"/>
      <c r="V257" s="58"/>
      <c r="W257" s="58"/>
      <c r="X257" s="58"/>
      <c r="Y257" s="58"/>
      <c r="Z257" s="58"/>
      <c r="AA257" s="58"/>
      <c r="AB257" s="58"/>
      <c r="AC257" s="58"/>
      <c r="AD257" s="58"/>
      <c r="AE257" s="58"/>
      <c r="AF257" s="58"/>
      <c r="AG257" s="58"/>
    </row>
    <row r="258" spans="1:33" ht="15.75" customHeight="1" x14ac:dyDescent="0.2">
      <c r="A258" s="23"/>
      <c r="B258" s="23"/>
      <c r="C258" s="58"/>
      <c r="D258" s="58"/>
      <c r="E258" s="8"/>
      <c r="F258" s="8"/>
      <c r="G258" s="91"/>
      <c r="H258" s="273"/>
      <c r="I258" s="273"/>
      <c r="J258" s="135"/>
      <c r="K258" s="152"/>
      <c r="L258" s="15"/>
      <c r="M258" s="15"/>
      <c r="N258" s="68"/>
      <c r="O258" s="58"/>
      <c r="P258" s="58"/>
      <c r="Q258" s="58"/>
      <c r="R258" s="58"/>
      <c r="S258" s="58"/>
      <c r="T258" s="58"/>
      <c r="U258" s="58"/>
      <c r="V258" s="58"/>
      <c r="W258" s="58"/>
      <c r="X258" s="58"/>
      <c r="Y258" s="58"/>
      <c r="Z258" s="58"/>
      <c r="AA258" s="58"/>
      <c r="AB258" s="58"/>
      <c r="AC258" s="58"/>
      <c r="AD258" s="58"/>
      <c r="AE258" s="58"/>
      <c r="AF258" s="58"/>
      <c r="AG258" s="58"/>
    </row>
    <row r="259" spans="1:33" ht="15.75" customHeight="1" x14ac:dyDescent="0.2">
      <c r="A259" s="23"/>
      <c r="B259" s="23"/>
      <c r="C259" s="58"/>
      <c r="D259" s="58"/>
      <c r="E259" s="8"/>
      <c r="F259" s="8"/>
      <c r="G259" s="91"/>
      <c r="H259" s="273"/>
      <c r="I259" s="273"/>
      <c r="J259" s="135"/>
      <c r="K259" s="152"/>
      <c r="L259" s="15"/>
      <c r="M259" s="15"/>
      <c r="N259" s="68"/>
      <c r="O259" s="58"/>
      <c r="P259" s="58"/>
      <c r="Q259" s="58"/>
      <c r="R259" s="58"/>
      <c r="S259" s="58"/>
      <c r="T259" s="58"/>
      <c r="U259" s="58"/>
      <c r="V259" s="58"/>
      <c r="W259" s="58"/>
      <c r="X259" s="58"/>
      <c r="Y259" s="58"/>
      <c r="Z259" s="58"/>
      <c r="AA259" s="58"/>
      <c r="AB259" s="58"/>
      <c r="AC259" s="58"/>
      <c r="AD259" s="58"/>
      <c r="AE259" s="58"/>
      <c r="AF259" s="58"/>
      <c r="AG259" s="58"/>
    </row>
    <row r="260" spans="1:33" ht="15.75" customHeight="1" x14ac:dyDescent="0.2">
      <c r="A260" s="23"/>
      <c r="B260" s="23"/>
      <c r="C260" s="58"/>
      <c r="D260" s="58"/>
      <c r="E260" s="8"/>
      <c r="F260" s="8"/>
      <c r="G260" s="91"/>
      <c r="H260" s="273"/>
      <c r="I260" s="273"/>
      <c r="J260" s="135"/>
      <c r="K260" s="152"/>
      <c r="L260" s="15"/>
      <c r="M260" s="15"/>
      <c r="N260" s="68"/>
      <c r="O260" s="58"/>
      <c r="P260" s="58"/>
      <c r="Q260" s="58"/>
      <c r="R260" s="58"/>
      <c r="S260" s="58"/>
      <c r="T260" s="58"/>
      <c r="U260" s="58"/>
      <c r="V260" s="58"/>
      <c r="W260" s="58"/>
      <c r="X260" s="58"/>
      <c r="Y260" s="58"/>
      <c r="Z260" s="58"/>
      <c r="AA260" s="58"/>
      <c r="AB260" s="58"/>
      <c r="AC260" s="58"/>
      <c r="AD260" s="58"/>
      <c r="AE260" s="58"/>
      <c r="AF260" s="58"/>
      <c r="AG260" s="58"/>
    </row>
    <row r="261" spans="1:33" ht="15.75" customHeight="1" x14ac:dyDescent="0.2">
      <c r="A261" s="23"/>
      <c r="B261" s="23"/>
      <c r="C261" s="58"/>
      <c r="D261" s="58"/>
      <c r="E261" s="8"/>
      <c r="F261" s="8"/>
      <c r="G261" s="91"/>
      <c r="H261" s="273"/>
      <c r="I261" s="273"/>
      <c r="J261" s="135"/>
      <c r="K261" s="152"/>
      <c r="L261" s="15"/>
      <c r="M261" s="15"/>
      <c r="N261" s="68"/>
      <c r="O261" s="58"/>
      <c r="P261" s="58"/>
      <c r="Q261" s="58"/>
      <c r="R261" s="58"/>
      <c r="S261" s="58"/>
      <c r="T261" s="58"/>
      <c r="U261" s="58"/>
      <c r="V261" s="58"/>
      <c r="W261" s="58"/>
      <c r="X261" s="58"/>
      <c r="Y261" s="58"/>
      <c r="Z261" s="58"/>
      <c r="AA261" s="58"/>
      <c r="AB261" s="58"/>
      <c r="AC261" s="58"/>
      <c r="AD261" s="58"/>
      <c r="AE261" s="58"/>
      <c r="AF261" s="58"/>
      <c r="AG261" s="58"/>
    </row>
    <row r="262" spans="1:33" ht="15.75" customHeight="1" x14ac:dyDescent="0.2">
      <c r="A262" s="23"/>
      <c r="B262" s="23"/>
      <c r="C262" s="58"/>
      <c r="D262" s="58"/>
      <c r="E262" s="8"/>
      <c r="F262" s="8"/>
      <c r="G262" s="91"/>
      <c r="H262" s="273"/>
      <c r="I262" s="273"/>
      <c r="J262" s="135"/>
      <c r="K262" s="152"/>
      <c r="L262" s="15"/>
      <c r="M262" s="15"/>
      <c r="N262" s="68"/>
      <c r="O262" s="58"/>
      <c r="P262" s="58"/>
      <c r="Q262" s="58"/>
      <c r="R262" s="58"/>
      <c r="S262" s="58"/>
      <c r="T262" s="58"/>
      <c r="U262" s="58"/>
      <c r="V262" s="58"/>
      <c r="W262" s="58"/>
      <c r="X262" s="58"/>
      <c r="Y262" s="58"/>
      <c r="Z262" s="58"/>
      <c r="AA262" s="58"/>
      <c r="AB262" s="58"/>
      <c r="AC262" s="58"/>
      <c r="AD262" s="58"/>
      <c r="AE262" s="58"/>
      <c r="AF262" s="58"/>
      <c r="AG262" s="58"/>
    </row>
    <row r="263" spans="1:33" ht="15.75" customHeight="1" x14ac:dyDescent="0.2">
      <c r="A263" s="23"/>
      <c r="B263" s="23"/>
      <c r="C263" s="58"/>
      <c r="D263" s="58"/>
      <c r="E263" s="8"/>
      <c r="F263" s="8"/>
      <c r="G263" s="91"/>
      <c r="H263" s="273"/>
      <c r="I263" s="273"/>
      <c r="J263" s="135"/>
      <c r="K263" s="152"/>
      <c r="L263" s="15"/>
      <c r="M263" s="15"/>
      <c r="N263" s="68"/>
      <c r="O263" s="58"/>
      <c r="P263" s="58"/>
      <c r="Q263" s="58"/>
      <c r="R263" s="58"/>
      <c r="S263" s="58"/>
      <c r="T263" s="58"/>
      <c r="U263" s="58"/>
      <c r="V263" s="58"/>
      <c r="W263" s="58"/>
      <c r="X263" s="58"/>
      <c r="Y263" s="58"/>
      <c r="Z263" s="58"/>
      <c r="AA263" s="58"/>
      <c r="AB263" s="58"/>
      <c r="AC263" s="58"/>
      <c r="AD263" s="58"/>
      <c r="AE263" s="58"/>
      <c r="AF263" s="58"/>
      <c r="AG263" s="58"/>
    </row>
    <row r="264" spans="1:33" ht="15.75" customHeight="1" x14ac:dyDescent="0.2">
      <c r="A264" s="23"/>
      <c r="B264" s="23"/>
      <c r="C264" s="58"/>
      <c r="D264" s="58"/>
      <c r="E264" s="8"/>
      <c r="F264" s="8"/>
      <c r="G264" s="91"/>
      <c r="H264" s="273"/>
      <c r="I264" s="273"/>
      <c r="J264" s="135"/>
      <c r="K264" s="152"/>
      <c r="L264" s="15"/>
      <c r="M264" s="15"/>
      <c r="N264" s="68"/>
      <c r="O264" s="58"/>
      <c r="P264" s="58"/>
      <c r="Q264" s="58"/>
      <c r="R264" s="58"/>
      <c r="S264" s="58"/>
      <c r="T264" s="58"/>
      <c r="U264" s="58"/>
      <c r="V264" s="58"/>
      <c r="W264" s="58"/>
      <c r="X264" s="58"/>
      <c r="Y264" s="58"/>
      <c r="Z264" s="58"/>
      <c r="AA264" s="58"/>
      <c r="AB264" s="58"/>
      <c r="AC264" s="58"/>
      <c r="AD264" s="58"/>
      <c r="AE264" s="58"/>
      <c r="AF264" s="58"/>
      <c r="AG264" s="58"/>
    </row>
    <row r="265" spans="1:33" ht="15.75" customHeight="1" x14ac:dyDescent="0.2">
      <c r="A265" s="23"/>
      <c r="B265" s="23"/>
      <c r="C265" s="58"/>
      <c r="D265" s="58"/>
      <c r="E265" s="8"/>
      <c r="F265" s="8"/>
      <c r="G265" s="91"/>
      <c r="H265" s="273"/>
      <c r="I265" s="273"/>
      <c r="J265" s="135"/>
      <c r="K265" s="152"/>
      <c r="L265" s="15"/>
      <c r="M265" s="15"/>
      <c r="N265" s="68"/>
      <c r="O265" s="58"/>
      <c r="P265" s="58"/>
      <c r="Q265" s="58"/>
      <c r="R265" s="58"/>
      <c r="S265" s="58"/>
      <c r="T265" s="58"/>
      <c r="U265" s="58"/>
      <c r="V265" s="58"/>
      <c r="W265" s="58"/>
      <c r="X265" s="58"/>
      <c r="Y265" s="58"/>
      <c r="Z265" s="58"/>
      <c r="AA265" s="58"/>
      <c r="AB265" s="58"/>
      <c r="AC265" s="58"/>
      <c r="AD265" s="58"/>
      <c r="AE265" s="58"/>
      <c r="AF265" s="58"/>
      <c r="AG265" s="58"/>
    </row>
    <row r="266" spans="1:33" ht="15.75" customHeight="1" x14ac:dyDescent="0.2">
      <c r="A266" s="23"/>
      <c r="B266" s="23"/>
      <c r="C266" s="58"/>
      <c r="D266" s="58"/>
      <c r="E266" s="8"/>
      <c r="F266" s="8"/>
      <c r="G266" s="91"/>
      <c r="H266" s="273"/>
      <c r="I266" s="273"/>
      <c r="J266" s="135"/>
      <c r="K266" s="152"/>
      <c r="L266" s="15"/>
      <c r="M266" s="15"/>
      <c r="N266" s="68"/>
      <c r="O266" s="58"/>
      <c r="P266" s="58"/>
      <c r="Q266" s="58"/>
      <c r="R266" s="58"/>
      <c r="S266" s="58"/>
      <c r="T266" s="58"/>
      <c r="U266" s="58"/>
      <c r="V266" s="58"/>
      <c r="W266" s="58"/>
      <c r="X266" s="58"/>
      <c r="Y266" s="58"/>
      <c r="Z266" s="58"/>
      <c r="AA266" s="58"/>
      <c r="AB266" s="58"/>
      <c r="AC266" s="58"/>
      <c r="AD266" s="58"/>
      <c r="AE266" s="58"/>
      <c r="AF266" s="58"/>
      <c r="AG266" s="58"/>
    </row>
    <row r="267" spans="1:33" ht="15.75" customHeight="1" x14ac:dyDescent="0.2">
      <c r="A267" s="23"/>
      <c r="B267" s="23"/>
      <c r="C267" s="58"/>
      <c r="D267" s="58"/>
      <c r="E267" s="8"/>
      <c r="F267" s="8"/>
      <c r="G267" s="91"/>
      <c r="H267" s="273"/>
      <c r="I267" s="273"/>
      <c r="J267" s="135"/>
      <c r="K267" s="152"/>
      <c r="L267" s="15"/>
      <c r="M267" s="15"/>
      <c r="N267" s="68"/>
      <c r="O267" s="58"/>
      <c r="P267" s="58"/>
      <c r="Q267" s="58"/>
      <c r="R267" s="58"/>
      <c r="S267" s="58"/>
      <c r="T267" s="58"/>
      <c r="U267" s="58"/>
      <c r="V267" s="58"/>
      <c r="W267" s="58"/>
      <c r="X267" s="58"/>
      <c r="Y267" s="58"/>
      <c r="Z267" s="58"/>
      <c r="AA267" s="58"/>
      <c r="AB267" s="58"/>
      <c r="AC267" s="58"/>
      <c r="AD267" s="58"/>
      <c r="AE267" s="58"/>
      <c r="AF267" s="58"/>
      <c r="AG267" s="58"/>
    </row>
    <row r="268" spans="1:33" ht="15.75" customHeight="1" x14ac:dyDescent="0.2">
      <c r="A268" s="23"/>
      <c r="B268" s="23"/>
      <c r="C268" s="58"/>
      <c r="D268" s="58"/>
      <c r="E268" s="8"/>
      <c r="F268" s="8"/>
      <c r="G268" s="91"/>
      <c r="H268" s="273"/>
      <c r="I268" s="273"/>
      <c r="J268" s="135"/>
      <c r="K268" s="152"/>
      <c r="L268" s="15"/>
      <c r="M268" s="15"/>
      <c r="N268" s="68"/>
      <c r="O268" s="58"/>
      <c r="P268" s="58"/>
      <c r="Q268" s="58"/>
      <c r="R268" s="58"/>
      <c r="S268" s="58"/>
      <c r="T268" s="58"/>
      <c r="U268" s="58"/>
      <c r="V268" s="58"/>
      <c r="W268" s="58"/>
      <c r="X268" s="58"/>
      <c r="Y268" s="58"/>
      <c r="Z268" s="58"/>
      <c r="AA268" s="58"/>
      <c r="AB268" s="58"/>
      <c r="AC268" s="58"/>
      <c r="AD268" s="58"/>
      <c r="AE268" s="58"/>
      <c r="AF268" s="58"/>
      <c r="AG268" s="58"/>
    </row>
    <row r="269" spans="1:33" ht="15.75" customHeight="1" x14ac:dyDescent="0.2">
      <c r="A269" s="23"/>
      <c r="B269" s="23"/>
      <c r="C269" s="58"/>
      <c r="D269" s="58"/>
      <c r="E269" s="8"/>
      <c r="F269" s="8"/>
      <c r="G269" s="91"/>
      <c r="H269" s="273"/>
      <c r="I269" s="273"/>
      <c r="J269" s="135"/>
      <c r="K269" s="152"/>
      <c r="L269" s="15"/>
      <c r="M269" s="15"/>
      <c r="N269" s="68"/>
      <c r="O269" s="58"/>
      <c r="P269" s="58"/>
      <c r="Q269" s="58"/>
      <c r="R269" s="58"/>
      <c r="S269" s="58"/>
      <c r="T269" s="58"/>
      <c r="U269" s="58"/>
      <c r="V269" s="58"/>
      <c r="W269" s="58"/>
      <c r="X269" s="58"/>
      <c r="Y269" s="58"/>
      <c r="Z269" s="58"/>
      <c r="AA269" s="58"/>
      <c r="AB269" s="58"/>
      <c r="AC269" s="58"/>
      <c r="AD269" s="58"/>
      <c r="AE269" s="58"/>
      <c r="AF269" s="58"/>
      <c r="AG269" s="58"/>
    </row>
    <row r="270" spans="1:33" ht="15.75" customHeight="1" x14ac:dyDescent="0.2">
      <c r="A270" s="23"/>
      <c r="B270" s="23"/>
      <c r="C270" s="58"/>
      <c r="D270" s="58"/>
      <c r="E270" s="8"/>
      <c r="F270" s="8"/>
      <c r="G270" s="91"/>
      <c r="H270" s="273"/>
      <c r="I270" s="273"/>
      <c r="J270" s="135"/>
      <c r="K270" s="152"/>
      <c r="L270" s="15"/>
      <c r="M270" s="15"/>
      <c r="N270" s="68"/>
      <c r="O270" s="58"/>
      <c r="P270" s="58"/>
      <c r="Q270" s="58"/>
      <c r="R270" s="58"/>
      <c r="S270" s="58"/>
      <c r="T270" s="58"/>
      <c r="U270" s="58"/>
      <c r="V270" s="58"/>
      <c r="W270" s="58"/>
      <c r="X270" s="58"/>
      <c r="Y270" s="58"/>
      <c r="Z270" s="58"/>
      <c r="AA270" s="58"/>
      <c r="AB270" s="58"/>
      <c r="AC270" s="58"/>
      <c r="AD270" s="58"/>
      <c r="AE270" s="58"/>
      <c r="AF270" s="58"/>
      <c r="AG270" s="58"/>
    </row>
    <row r="271" spans="1:33" ht="15.75" customHeight="1" x14ac:dyDescent="0.2">
      <c r="A271" s="23"/>
      <c r="B271" s="23"/>
      <c r="C271" s="58"/>
      <c r="D271" s="58"/>
      <c r="E271" s="8"/>
      <c r="F271" s="8"/>
      <c r="G271" s="91"/>
      <c r="H271" s="273"/>
      <c r="I271" s="273"/>
      <c r="J271" s="135"/>
      <c r="K271" s="152"/>
      <c r="L271" s="15"/>
      <c r="M271" s="15"/>
      <c r="N271" s="68"/>
      <c r="O271" s="58"/>
      <c r="P271" s="58"/>
      <c r="Q271" s="58"/>
      <c r="R271" s="58"/>
      <c r="S271" s="58"/>
      <c r="T271" s="58"/>
      <c r="U271" s="58"/>
      <c r="V271" s="58"/>
      <c r="W271" s="58"/>
      <c r="X271" s="58"/>
      <c r="Y271" s="58"/>
      <c r="Z271" s="58"/>
      <c r="AA271" s="58"/>
      <c r="AB271" s="58"/>
      <c r="AC271" s="58"/>
      <c r="AD271" s="58"/>
      <c r="AE271" s="58"/>
      <c r="AF271" s="58"/>
      <c r="AG271" s="58"/>
    </row>
    <row r="272" spans="1:33" ht="15.75" customHeight="1" x14ac:dyDescent="0.2">
      <c r="A272" s="23"/>
      <c r="B272" s="23"/>
      <c r="C272" s="58"/>
      <c r="D272" s="58"/>
      <c r="E272" s="8"/>
      <c r="F272" s="8"/>
      <c r="G272" s="91"/>
      <c r="H272" s="273"/>
      <c r="I272" s="273"/>
      <c r="J272" s="135"/>
      <c r="K272" s="152"/>
      <c r="L272" s="15"/>
      <c r="M272" s="15"/>
      <c r="N272" s="68"/>
      <c r="O272" s="58"/>
      <c r="P272" s="58"/>
      <c r="Q272" s="58"/>
      <c r="R272" s="58"/>
      <c r="S272" s="58"/>
      <c r="T272" s="58"/>
      <c r="U272" s="58"/>
      <c r="V272" s="58"/>
      <c r="W272" s="58"/>
      <c r="X272" s="58"/>
      <c r="Y272" s="58"/>
      <c r="Z272" s="58"/>
      <c r="AA272" s="58"/>
      <c r="AB272" s="58"/>
      <c r="AC272" s="58"/>
      <c r="AD272" s="58"/>
      <c r="AE272" s="58"/>
      <c r="AF272" s="58"/>
      <c r="AG272" s="58"/>
    </row>
    <row r="273" spans="1:33" ht="15.75" customHeight="1" x14ac:dyDescent="0.2">
      <c r="A273" s="23"/>
      <c r="B273" s="23"/>
      <c r="C273" s="58"/>
      <c r="D273" s="58"/>
      <c r="E273" s="8"/>
      <c r="F273" s="8"/>
      <c r="G273" s="91"/>
      <c r="H273" s="273"/>
      <c r="I273" s="273"/>
      <c r="J273" s="135"/>
      <c r="K273" s="152"/>
      <c r="L273" s="15"/>
      <c r="M273" s="15"/>
      <c r="N273" s="68"/>
      <c r="O273" s="58"/>
      <c r="P273" s="58"/>
      <c r="Q273" s="58"/>
      <c r="R273" s="58"/>
      <c r="S273" s="58"/>
      <c r="T273" s="58"/>
      <c r="U273" s="58"/>
      <c r="V273" s="58"/>
      <c r="W273" s="58"/>
      <c r="X273" s="58"/>
      <c r="Y273" s="58"/>
      <c r="Z273" s="58"/>
      <c r="AA273" s="58"/>
      <c r="AB273" s="58"/>
      <c r="AC273" s="58"/>
      <c r="AD273" s="58"/>
      <c r="AE273" s="58"/>
      <c r="AF273" s="58"/>
      <c r="AG273" s="58"/>
    </row>
    <row r="274" spans="1:33" ht="15.75" customHeight="1" x14ac:dyDescent="0.2">
      <c r="A274" s="23"/>
      <c r="B274" s="23"/>
      <c r="C274" s="58"/>
      <c r="D274" s="58"/>
      <c r="E274" s="58"/>
      <c r="F274" s="58"/>
      <c r="G274" s="91"/>
      <c r="H274" s="273"/>
      <c r="I274" s="273"/>
      <c r="J274" s="135"/>
      <c r="K274" s="152"/>
      <c r="L274" s="23"/>
      <c r="M274" s="23"/>
      <c r="N274" s="68"/>
      <c r="O274" s="58"/>
      <c r="P274" s="58"/>
      <c r="Q274" s="58"/>
      <c r="R274" s="58"/>
      <c r="S274" s="58"/>
      <c r="T274" s="58"/>
      <c r="U274" s="58"/>
      <c r="V274" s="58"/>
      <c r="W274" s="58"/>
      <c r="X274" s="58"/>
      <c r="Y274" s="58"/>
      <c r="Z274" s="58"/>
      <c r="AA274" s="58"/>
      <c r="AB274" s="58"/>
      <c r="AC274" s="58"/>
      <c r="AD274" s="58"/>
      <c r="AE274" s="58"/>
      <c r="AF274" s="58"/>
      <c r="AG274" s="58"/>
    </row>
    <row r="275" spans="1:33" ht="15.75" customHeight="1" x14ac:dyDescent="0.2">
      <c r="A275" s="23"/>
      <c r="B275" s="23"/>
      <c r="C275" s="58"/>
      <c r="D275" s="58"/>
      <c r="E275" s="58"/>
      <c r="F275" s="58"/>
      <c r="G275" s="91"/>
      <c r="H275" s="273"/>
      <c r="I275" s="273"/>
      <c r="J275" s="135"/>
      <c r="K275" s="152"/>
      <c r="L275" s="23"/>
      <c r="M275" s="23"/>
      <c r="N275" s="68"/>
      <c r="O275" s="58"/>
      <c r="P275" s="58"/>
      <c r="Q275" s="58"/>
      <c r="R275" s="58"/>
      <c r="S275" s="58"/>
      <c r="T275" s="58"/>
      <c r="U275" s="58"/>
      <c r="V275" s="58"/>
      <c r="W275" s="58"/>
      <c r="X275" s="58"/>
      <c r="Y275" s="58"/>
      <c r="Z275" s="58"/>
      <c r="AA275" s="58"/>
      <c r="AB275" s="58"/>
      <c r="AC275" s="58"/>
      <c r="AD275" s="58"/>
      <c r="AE275" s="58"/>
      <c r="AF275" s="58"/>
      <c r="AG275" s="58"/>
    </row>
    <row r="276" spans="1:33" ht="15.75" customHeight="1" x14ac:dyDescent="0.2">
      <c r="A276" s="23"/>
      <c r="B276" s="23"/>
      <c r="C276" s="58"/>
      <c r="D276" s="58"/>
      <c r="E276" s="58"/>
      <c r="F276" s="58"/>
      <c r="G276" s="91"/>
      <c r="H276" s="273"/>
      <c r="I276" s="273"/>
      <c r="J276" s="135"/>
      <c r="K276" s="152"/>
      <c r="L276" s="23"/>
      <c r="M276" s="23"/>
      <c r="N276" s="68"/>
      <c r="O276" s="58"/>
      <c r="P276" s="58"/>
      <c r="Q276" s="58"/>
      <c r="R276" s="58"/>
      <c r="S276" s="58"/>
      <c r="T276" s="58"/>
      <c r="U276" s="58"/>
      <c r="V276" s="58"/>
      <c r="W276" s="58"/>
      <c r="X276" s="58"/>
      <c r="Y276" s="58"/>
      <c r="Z276" s="58"/>
      <c r="AA276" s="58"/>
      <c r="AB276" s="58"/>
      <c r="AC276" s="58"/>
      <c r="AD276" s="58"/>
      <c r="AE276" s="58"/>
      <c r="AF276" s="58"/>
      <c r="AG276" s="58"/>
    </row>
    <row r="277" spans="1:33" ht="15.75" customHeight="1" x14ac:dyDescent="0.2">
      <c r="A277" s="23"/>
      <c r="B277" s="23"/>
      <c r="C277" s="58"/>
      <c r="D277" s="58"/>
      <c r="E277" s="58"/>
      <c r="F277" s="58"/>
      <c r="G277" s="91"/>
      <c r="H277" s="273"/>
      <c r="I277" s="273"/>
      <c r="J277" s="135"/>
      <c r="K277" s="152"/>
      <c r="L277" s="23"/>
      <c r="M277" s="23"/>
      <c r="N277" s="68"/>
      <c r="O277" s="58"/>
      <c r="P277" s="58"/>
      <c r="Q277" s="58"/>
      <c r="R277" s="58"/>
      <c r="S277" s="58"/>
      <c r="T277" s="58"/>
      <c r="U277" s="58"/>
      <c r="V277" s="58"/>
      <c r="W277" s="58"/>
      <c r="X277" s="58"/>
      <c r="Y277" s="58"/>
      <c r="Z277" s="58"/>
      <c r="AA277" s="58"/>
      <c r="AB277" s="58"/>
      <c r="AC277" s="58"/>
      <c r="AD277" s="58"/>
      <c r="AE277" s="58"/>
      <c r="AF277" s="58"/>
      <c r="AG277" s="58"/>
    </row>
    <row r="278" spans="1:33" ht="15.75" customHeight="1" x14ac:dyDescent="0.2">
      <c r="A278" s="23"/>
      <c r="B278" s="23"/>
      <c r="C278" s="58"/>
      <c r="D278" s="58"/>
      <c r="E278" s="58"/>
      <c r="F278" s="58"/>
      <c r="G278" s="91"/>
      <c r="H278" s="273"/>
      <c r="I278" s="273"/>
      <c r="J278" s="135"/>
      <c r="K278" s="152"/>
      <c r="L278" s="23"/>
      <c r="M278" s="23"/>
      <c r="N278" s="68"/>
      <c r="O278" s="58"/>
      <c r="P278" s="58"/>
      <c r="Q278" s="58"/>
      <c r="R278" s="58"/>
      <c r="S278" s="58"/>
      <c r="T278" s="58"/>
      <c r="U278" s="58"/>
      <c r="V278" s="58"/>
      <c r="W278" s="58"/>
      <c r="X278" s="58"/>
      <c r="Y278" s="58"/>
      <c r="Z278" s="58"/>
      <c r="AA278" s="58"/>
      <c r="AB278" s="58"/>
      <c r="AC278" s="58"/>
      <c r="AD278" s="58"/>
      <c r="AE278" s="58"/>
      <c r="AF278" s="58"/>
      <c r="AG278" s="58"/>
    </row>
    <row r="279" spans="1:33" ht="15.75" customHeight="1" x14ac:dyDescent="0.2">
      <c r="A279" s="23"/>
      <c r="B279" s="23"/>
      <c r="C279" s="58"/>
      <c r="D279" s="58"/>
      <c r="E279" s="58"/>
      <c r="F279" s="58"/>
      <c r="G279" s="91"/>
      <c r="H279" s="273"/>
      <c r="I279" s="273"/>
      <c r="J279" s="135"/>
      <c r="K279" s="152"/>
      <c r="L279" s="23"/>
      <c r="M279" s="23"/>
      <c r="N279" s="68"/>
      <c r="O279" s="58"/>
      <c r="P279" s="58"/>
      <c r="Q279" s="58"/>
      <c r="R279" s="58"/>
      <c r="S279" s="58"/>
      <c r="T279" s="58"/>
      <c r="U279" s="58"/>
      <c r="V279" s="58"/>
      <c r="W279" s="58"/>
      <c r="X279" s="58"/>
      <c r="Y279" s="58"/>
      <c r="Z279" s="58"/>
      <c r="AA279" s="58"/>
      <c r="AB279" s="58"/>
      <c r="AC279" s="58"/>
      <c r="AD279" s="58"/>
      <c r="AE279" s="58"/>
      <c r="AF279" s="58"/>
      <c r="AG279" s="58"/>
    </row>
    <row r="280" spans="1:33" ht="15.75" customHeight="1" x14ac:dyDescent="0.2">
      <c r="A280" s="23"/>
      <c r="B280" s="23"/>
      <c r="C280" s="58"/>
      <c r="D280" s="58"/>
      <c r="E280" s="58"/>
      <c r="F280" s="58"/>
      <c r="G280" s="91"/>
      <c r="H280" s="273"/>
      <c r="I280" s="273"/>
      <c r="J280" s="135"/>
      <c r="K280" s="152"/>
      <c r="L280" s="23"/>
      <c r="M280" s="23"/>
      <c r="N280" s="68"/>
      <c r="O280" s="58"/>
      <c r="P280" s="58"/>
      <c r="Q280" s="58"/>
      <c r="R280" s="58"/>
      <c r="S280" s="58"/>
      <c r="T280" s="58"/>
      <c r="U280" s="58"/>
      <c r="V280" s="58"/>
      <c r="W280" s="58"/>
      <c r="X280" s="58"/>
      <c r="Y280" s="58"/>
      <c r="Z280" s="58"/>
      <c r="AA280" s="58"/>
      <c r="AB280" s="58"/>
      <c r="AC280" s="58"/>
      <c r="AD280" s="58"/>
      <c r="AE280" s="58"/>
      <c r="AF280" s="58"/>
      <c r="AG280" s="58"/>
    </row>
    <row r="281" spans="1:33" ht="15.75" customHeight="1" x14ac:dyDescent="0.2">
      <c r="A281" s="23"/>
      <c r="B281" s="23"/>
      <c r="C281" s="58"/>
      <c r="D281" s="58"/>
      <c r="E281" s="58"/>
      <c r="F281" s="58"/>
      <c r="G281" s="91"/>
      <c r="H281" s="273"/>
      <c r="I281" s="273"/>
      <c r="J281" s="135"/>
      <c r="K281" s="152"/>
      <c r="L281" s="23"/>
      <c r="M281" s="23"/>
      <c r="N281" s="68"/>
      <c r="O281" s="58"/>
      <c r="P281" s="58"/>
      <c r="Q281" s="58"/>
      <c r="R281" s="58"/>
      <c r="S281" s="58"/>
      <c r="T281" s="58"/>
      <c r="U281" s="58"/>
      <c r="V281" s="58"/>
      <c r="W281" s="58"/>
      <c r="X281" s="58"/>
      <c r="Y281" s="58"/>
      <c r="Z281" s="58"/>
      <c r="AA281" s="58"/>
      <c r="AB281" s="58"/>
      <c r="AC281" s="58"/>
      <c r="AD281" s="58"/>
      <c r="AE281" s="58"/>
      <c r="AF281" s="58"/>
      <c r="AG281" s="58"/>
    </row>
    <row r="282" spans="1:33" ht="15.75" customHeight="1" x14ac:dyDescent="0.2">
      <c r="A282" s="23"/>
      <c r="B282" s="23"/>
      <c r="C282" s="58"/>
      <c r="D282" s="58"/>
      <c r="E282" s="58"/>
      <c r="F282" s="58"/>
      <c r="G282" s="91"/>
      <c r="H282" s="273"/>
      <c r="I282" s="273"/>
      <c r="J282" s="135"/>
      <c r="K282" s="152"/>
      <c r="L282" s="23"/>
      <c r="M282" s="23"/>
      <c r="N282" s="68"/>
      <c r="O282" s="58"/>
      <c r="P282" s="58"/>
      <c r="Q282" s="58"/>
      <c r="R282" s="58"/>
      <c r="S282" s="58"/>
      <c r="T282" s="58"/>
      <c r="U282" s="58"/>
      <c r="V282" s="58"/>
      <c r="W282" s="58"/>
      <c r="X282" s="58"/>
      <c r="Y282" s="58"/>
      <c r="Z282" s="58"/>
      <c r="AA282" s="58"/>
      <c r="AB282" s="58"/>
      <c r="AC282" s="58"/>
      <c r="AD282" s="58"/>
      <c r="AE282" s="58"/>
      <c r="AF282" s="58"/>
      <c r="AG282" s="58"/>
    </row>
    <row r="283" spans="1:33" ht="15.75" customHeight="1" x14ac:dyDescent="0.2">
      <c r="A283" s="23"/>
      <c r="B283" s="23"/>
      <c r="C283" s="58"/>
      <c r="D283" s="58"/>
      <c r="E283" s="58"/>
      <c r="F283" s="58"/>
      <c r="G283" s="91"/>
      <c r="H283" s="273"/>
      <c r="I283" s="273"/>
      <c r="J283" s="135"/>
      <c r="K283" s="152"/>
      <c r="L283" s="23"/>
      <c r="M283" s="23"/>
      <c r="N283" s="68"/>
      <c r="O283" s="58"/>
      <c r="P283" s="58"/>
      <c r="Q283" s="58"/>
      <c r="R283" s="58"/>
      <c r="S283" s="58"/>
      <c r="T283" s="58"/>
      <c r="U283" s="58"/>
      <c r="V283" s="58"/>
      <c r="W283" s="58"/>
      <c r="X283" s="58"/>
      <c r="Y283" s="58"/>
      <c r="Z283" s="58"/>
      <c r="AA283" s="58"/>
      <c r="AB283" s="58"/>
      <c r="AC283" s="58"/>
      <c r="AD283" s="58"/>
      <c r="AE283" s="58"/>
      <c r="AF283" s="58"/>
      <c r="AG283" s="58"/>
    </row>
    <row r="284" spans="1:33" ht="15.75" customHeight="1" x14ac:dyDescent="0.2">
      <c r="A284" s="23"/>
      <c r="B284" s="23"/>
      <c r="C284" s="58"/>
      <c r="D284" s="58"/>
      <c r="E284" s="58"/>
      <c r="F284" s="58"/>
      <c r="G284" s="91"/>
      <c r="H284" s="273"/>
      <c r="I284" s="273"/>
      <c r="J284" s="135"/>
      <c r="K284" s="152"/>
      <c r="L284" s="23"/>
      <c r="M284" s="23"/>
      <c r="N284" s="68"/>
      <c r="O284" s="58"/>
      <c r="P284" s="58"/>
      <c r="Q284" s="58"/>
      <c r="R284" s="58"/>
      <c r="S284" s="58"/>
      <c r="T284" s="58"/>
      <c r="U284" s="58"/>
      <c r="V284" s="58"/>
      <c r="W284" s="58"/>
      <c r="X284" s="58"/>
      <c r="Y284" s="58"/>
      <c r="Z284" s="58"/>
      <c r="AA284" s="58"/>
      <c r="AB284" s="58"/>
      <c r="AC284" s="58"/>
      <c r="AD284" s="58"/>
      <c r="AE284" s="58"/>
      <c r="AF284" s="58"/>
      <c r="AG284" s="58"/>
    </row>
    <row r="285" spans="1:33" ht="15.75" customHeight="1" x14ac:dyDescent="0.2">
      <c r="A285" s="23"/>
      <c r="B285" s="23"/>
      <c r="C285" s="58"/>
      <c r="D285" s="58"/>
      <c r="E285" s="58"/>
      <c r="F285" s="58"/>
      <c r="G285" s="91"/>
      <c r="H285" s="273"/>
      <c r="I285" s="273"/>
      <c r="J285" s="135"/>
      <c r="K285" s="152"/>
      <c r="L285" s="23"/>
      <c r="M285" s="23"/>
      <c r="N285" s="68"/>
      <c r="O285" s="58"/>
      <c r="P285" s="58"/>
      <c r="Q285" s="58"/>
      <c r="R285" s="58"/>
      <c r="S285" s="58"/>
      <c r="T285" s="58"/>
      <c r="U285" s="58"/>
      <c r="V285" s="58"/>
      <c r="W285" s="58"/>
      <c r="X285" s="58"/>
      <c r="Y285" s="58"/>
      <c r="Z285" s="58"/>
      <c r="AA285" s="58"/>
      <c r="AB285" s="58"/>
      <c r="AC285" s="58"/>
      <c r="AD285" s="58"/>
      <c r="AE285" s="58"/>
      <c r="AF285" s="58"/>
      <c r="AG285" s="58"/>
    </row>
    <row r="286" spans="1:33" ht="15.75" customHeight="1" x14ac:dyDescent="0.2">
      <c r="A286" s="23"/>
      <c r="B286" s="23"/>
      <c r="C286" s="58"/>
      <c r="D286" s="58"/>
      <c r="E286" s="58"/>
      <c r="F286" s="58"/>
      <c r="G286" s="91"/>
      <c r="H286" s="273"/>
      <c r="I286" s="273"/>
      <c r="J286" s="135"/>
      <c r="K286" s="152"/>
      <c r="L286" s="23"/>
      <c r="M286" s="23"/>
      <c r="N286" s="68"/>
      <c r="O286" s="58"/>
      <c r="P286" s="58"/>
      <c r="Q286" s="58"/>
      <c r="R286" s="58"/>
      <c r="S286" s="58"/>
      <c r="T286" s="58"/>
      <c r="U286" s="58"/>
      <c r="V286" s="58"/>
      <c r="W286" s="58"/>
      <c r="X286" s="58"/>
      <c r="Y286" s="58"/>
      <c r="Z286" s="58"/>
      <c r="AA286" s="58"/>
      <c r="AB286" s="58"/>
      <c r="AC286" s="58"/>
      <c r="AD286" s="58"/>
      <c r="AE286" s="58"/>
      <c r="AF286" s="58"/>
      <c r="AG286" s="58"/>
    </row>
    <row r="287" spans="1:33" ht="15.75" customHeight="1" x14ac:dyDescent="0.2">
      <c r="A287" s="23"/>
      <c r="B287" s="23"/>
      <c r="C287" s="58"/>
      <c r="D287" s="58"/>
      <c r="E287" s="58"/>
      <c r="F287" s="58"/>
      <c r="G287" s="91"/>
      <c r="H287" s="273"/>
      <c r="I287" s="273"/>
      <c r="J287" s="135"/>
      <c r="K287" s="152"/>
      <c r="L287" s="23"/>
      <c r="M287" s="23"/>
      <c r="N287" s="68"/>
      <c r="O287" s="58"/>
      <c r="P287" s="58"/>
      <c r="Q287" s="58"/>
      <c r="R287" s="58"/>
      <c r="S287" s="58"/>
      <c r="T287" s="58"/>
      <c r="U287" s="58"/>
      <c r="V287" s="58"/>
      <c r="W287" s="58"/>
      <c r="X287" s="58"/>
      <c r="Y287" s="58"/>
      <c r="Z287" s="58"/>
      <c r="AA287" s="58"/>
      <c r="AB287" s="58"/>
      <c r="AC287" s="58"/>
      <c r="AD287" s="58"/>
      <c r="AE287" s="58"/>
      <c r="AF287" s="58"/>
      <c r="AG287" s="58"/>
    </row>
    <row r="288" spans="1:33" ht="15.75" customHeight="1" x14ac:dyDescent="0.2">
      <c r="A288" s="23"/>
      <c r="B288" s="23"/>
      <c r="C288" s="58"/>
      <c r="D288" s="58"/>
      <c r="E288" s="58"/>
      <c r="F288" s="58"/>
      <c r="G288" s="91"/>
      <c r="H288" s="273"/>
      <c r="I288" s="273"/>
      <c r="J288" s="135"/>
      <c r="K288" s="152"/>
      <c r="L288" s="23"/>
      <c r="M288" s="23"/>
      <c r="N288" s="68"/>
      <c r="O288" s="58"/>
      <c r="P288" s="58"/>
      <c r="Q288" s="58"/>
      <c r="R288" s="58"/>
      <c r="S288" s="58"/>
      <c r="T288" s="58"/>
      <c r="U288" s="58"/>
      <c r="V288" s="58"/>
      <c r="W288" s="58"/>
      <c r="X288" s="58"/>
      <c r="Y288" s="58"/>
      <c r="Z288" s="58"/>
      <c r="AA288" s="58"/>
      <c r="AB288" s="58"/>
      <c r="AC288" s="58"/>
      <c r="AD288" s="58"/>
      <c r="AE288" s="58"/>
      <c r="AF288" s="58"/>
      <c r="AG288" s="58"/>
    </row>
    <row r="289" spans="1:33" ht="15.75" customHeight="1" x14ac:dyDescent="0.2">
      <c r="A289" s="23"/>
      <c r="B289" s="23"/>
      <c r="C289" s="58"/>
      <c r="D289" s="58"/>
      <c r="E289" s="58"/>
      <c r="F289" s="58"/>
      <c r="G289" s="91"/>
      <c r="H289" s="273"/>
      <c r="I289" s="273"/>
      <c r="J289" s="135"/>
      <c r="K289" s="152"/>
      <c r="L289" s="23"/>
      <c r="M289" s="23"/>
      <c r="N289" s="68"/>
      <c r="O289" s="58"/>
      <c r="P289" s="58"/>
      <c r="Q289" s="58"/>
      <c r="R289" s="58"/>
      <c r="S289" s="58"/>
      <c r="T289" s="58"/>
      <c r="U289" s="58"/>
      <c r="V289" s="58"/>
      <c r="W289" s="58"/>
      <c r="X289" s="58"/>
      <c r="Y289" s="58"/>
      <c r="Z289" s="58"/>
      <c r="AA289" s="58"/>
      <c r="AB289" s="58"/>
      <c r="AC289" s="58"/>
      <c r="AD289" s="58"/>
      <c r="AE289" s="58"/>
      <c r="AF289" s="58"/>
      <c r="AG289" s="58"/>
    </row>
    <row r="290" spans="1:33" ht="15.75" customHeight="1" x14ac:dyDescent="0.2">
      <c r="A290" s="23"/>
      <c r="B290" s="23"/>
      <c r="C290" s="58"/>
      <c r="D290" s="58"/>
      <c r="E290" s="58"/>
      <c r="F290" s="58"/>
      <c r="G290" s="91"/>
      <c r="H290" s="273"/>
      <c r="I290" s="273"/>
      <c r="J290" s="135"/>
      <c r="K290" s="152"/>
      <c r="L290" s="23"/>
      <c r="M290" s="23"/>
      <c r="N290" s="68"/>
      <c r="O290" s="58"/>
      <c r="P290" s="58"/>
      <c r="Q290" s="58"/>
      <c r="R290" s="58"/>
      <c r="S290" s="58"/>
      <c r="T290" s="58"/>
      <c r="U290" s="58"/>
      <c r="V290" s="58"/>
      <c r="W290" s="58"/>
      <c r="X290" s="58"/>
      <c r="Y290" s="58"/>
      <c r="Z290" s="58"/>
      <c r="AA290" s="58"/>
      <c r="AB290" s="58"/>
      <c r="AC290" s="58"/>
      <c r="AD290" s="58"/>
      <c r="AE290" s="58"/>
      <c r="AF290" s="58"/>
      <c r="AG290" s="58"/>
    </row>
    <row r="291" spans="1:33" ht="15.75" customHeight="1" x14ac:dyDescent="0.2">
      <c r="A291" s="23"/>
      <c r="B291" s="23"/>
      <c r="C291" s="58"/>
      <c r="D291" s="58"/>
      <c r="E291" s="58"/>
      <c r="F291" s="58"/>
      <c r="G291" s="91"/>
      <c r="H291" s="273"/>
      <c r="I291" s="273"/>
      <c r="J291" s="135"/>
      <c r="K291" s="152"/>
      <c r="L291" s="23"/>
      <c r="M291" s="23"/>
      <c r="N291" s="68"/>
      <c r="O291" s="58"/>
      <c r="P291" s="58"/>
      <c r="Q291" s="58"/>
      <c r="R291" s="58"/>
      <c r="S291" s="58"/>
      <c r="T291" s="58"/>
      <c r="U291" s="58"/>
      <c r="V291" s="58"/>
      <c r="W291" s="58"/>
      <c r="X291" s="58"/>
      <c r="Y291" s="58"/>
      <c r="Z291" s="58"/>
      <c r="AA291" s="58"/>
      <c r="AB291" s="58"/>
      <c r="AC291" s="58"/>
      <c r="AD291" s="58"/>
      <c r="AE291" s="58"/>
      <c r="AF291" s="58"/>
      <c r="AG291" s="58"/>
    </row>
    <row r="292" spans="1:33" ht="15.75" customHeight="1" x14ac:dyDescent="0.2">
      <c r="A292" s="23"/>
      <c r="B292" s="23"/>
      <c r="C292" s="58"/>
      <c r="D292" s="58"/>
      <c r="E292" s="58"/>
      <c r="F292" s="58"/>
      <c r="G292" s="91"/>
      <c r="H292" s="273"/>
      <c r="I292" s="273"/>
      <c r="J292" s="135"/>
      <c r="K292" s="152"/>
      <c r="L292" s="23"/>
      <c r="M292" s="23"/>
      <c r="N292" s="68"/>
      <c r="O292" s="58"/>
      <c r="P292" s="58"/>
      <c r="Q292" s="58"/>
      <c r="R292" s="58"/>
      <c r="S292" s="58"/>
      <c r="T292" s="58"/>
      <c r="U292" s="58"/>
      <c r="V292" s="58"/>
      <c r="W292" s="58"/>
      <c r="X292" s="58"/>
      <c r="Y292" s="58"/>
      <c r="Z292" s="58"/>
      <c r="AA292" s="58"/>
      <c r="AB292" s="58"/>
      <c r="AC292" s="58"/>
      <c r="AD292" s="58"/>
      <c r="AE292" s="58"/>
      <c r="AF292" s="58"/>
      <c r="AG292" s="58"/>
    </row>
    <row r="293" spans="1:33" ht="15.75" customHeight="1" x14ac:dyDescent="0.2">
      <c r="A293" s="23"/>
      <c r="B293" s="23"/>
      <c r="C293" s="58"/>
      <c r="D293" s="58"/>
      <c r="E293" s="58"/>
      <c r="F293" s="58"/>
      <c r="G293" s="91"/>
      <c r="H293" s="273"/>
      <c r="I293" s="273"/>
      <c r="J293" s="135"/>
      <c r="K293" s="152"/>
      <c r="L293" s="23"/>
      <c r="M293" s="23"/>
      <c r="N293" s="68"/>
      <c r="O293" s="58"/>
      <c r="P293" s="58"/>
      <c r="Q293" s="58"/>
      <c r="R293" s="58"/>
      <c r="S293" s="58"/>
      <c r="T293" s="58"/>
      <c r="U293" s="58"/>
      <c r="V293" s="58"/>
      <c r="W293" s="58"/>
      <c r="X293" s="58"/>
      <c r="Y293" s="58"/>
      <c r="Z293" s="58"/>
      <c r="AA293" s="58"/>
      <c r="AB293" s="58"/>
      <c r="AC293" s="58"/>
      <c r="AD293" s="58"/>
      <c r="AE293" s="58"/>
      <c r="AF293" s="58"/>
      <c r="AG293" s="58"/>
    </row>
    <row r="294" spans="1:33" ht="15.75" customHeight="1" x14ac:dyDescent="0.2">
      <c r="A294" s="23"/>
      <c r="B294" s="23"/>
      <c r="C294" s="58"/>
      <c r="D294" s="58"/>
      <c r="E294" s="58"/>
      <c r="F294" s="58"/>
      <c r="G294" s="91"/>
      <c r="H294" s="273"/>
      <c r="I294" s="273"/>
      <c r="J294" s="135"/>
      <c r="K294" s="152"/>
      <c r="L294" s="23"/>
      <c r="M294" s="23"/>
      <c r="N294" s="68"/>
      <c r="O294" s="58"/>
      <c r="P294" s="58"/>
      <c r="Q294" s="58"/>
      <c r="R294" s="58"/>
      <c r="S294" s="58"/>
      <c r="T294" s="58"/>
      <c r="U294" s="58"/>
      <c r="V294" s="58"/>
      <c r="W294" s="58"/>
      <c r="X294" s="58"/>
      <c r="Y294" s="58"/>
      <c r="Z294" s="58"/>
      <c r="AA294" s="58"/>
      <c r="AB294" s="58"/>
      <c r="AC294" s="58"/>
      <c r="AD294" s="58"/>
      <c r="AE294" s="58"/>
      <c r="AF294" s="58"/>
      <c r="AG294" s="58"/>
    </row>
    <row r="295" spans="1:33" ht="15.75" customHeight="1" x14ac:dyDescent="0.2">
      <c r="A295" s="23"/>
      <c r="B295" s="23"/>
      <c r="C295" s="58"/>
      <c r="D295" s="58"/>
      <c r="E295" s="58"/>
      <c r="F295" s="58"/>
      <c r="G295" s="91"/>
      <c r="H295" s="273"/>
      <c r="I295" s="273"/>
      <c r="J295" s="135"/>
      <c r="K295" s="152"/>
      <c r="L295" s="23"/>
      <c r="M295" s="23"/>
      <c r="N295" s="68"/>
      <c r="O295" s="58"/>
      <c r="P295" s="58"/>
      <c r="Q295" s="58"/>
      <c r="R295" s="58"/>
      <c r="S295" s="58"/>
      <c r="T295" s="58"/>
      <c r="U295" s="58"/>
      <c r="V295" s="58"/>
      <c r="W295" s="58"/>
      <c r="X295" s="58"/>
      <c r="Y295" s="58"/>
      <c r="Z295" s="58"/>
      <c r="AA295" s="58"/>
      <c r="AB295" s="58"/>
      <c r="AC295" s="58"/>
      <c r="AD295" s="58"/>
      <c r="AE295" s="58"/>
      <c r="AF295" s="58"/>
      <c r="AG295" s="58"/>
    </row>
    <row r="296" spans="1:33" ht="15.75" customHeight="1" x14ac:dyDescent="0.2">
      <c r="A296" s="23"/>
      <c r="B296" s="23"/>
      <c r="C296" s="58"/>
      <c r="D296" s="58"/>
      <c r="E296" s="58"/>
      <c r="F296" s="58"/>
      <c r="G296" s="91"/>
      <c r="H296" s="273"/>
      <c r="I296" s="273"/>
      <c r="J296" s="135"/>
      <c r="K296" s="152"/>
      <c r="L296" s="23"/>
      <c r="M296" s="23"/>
      <c r="N296" s="68"/>
      <c r="O296" s="58"/>
      <c r="P296" s="58"/>
      <c r="Q296" s="58"/>
      <c r="R296" s="58"/>
      <c r="S296" s="58"/>
      <c r="T296" s="58"/>
      <c r="U296" s="58"/>
      <c r="V296" s="58"/>
      <c r="W296" s="58"/>
      <c r="X296" s="58"/>
      <c r="Y296" s="58"/>
      <c r="Z296" s="58"/>
      <c r="AA296" s="58"/>
      <c r="AB296" s="58"/>
      <c r="AC296" s="58"/>
      <c r="AD296" s="58"/>
      <c r="AE296" s="58"/>
      <c r="AF296" s="58"/>
      <c r="AG296" s="58"/>
    </row>
    <row r="297" spans="1:33" ht="15.75" customHeight="1" x14ac:dyDescent="0.2">
      <c r="A297" s="23"/>
      <c r="B297" s="23"/>
      <c r="C297" s="58"/>
      <c r="D297" s="58"/>
      <c r="E297" s="58"/>
      <c r="F297" s="58"/>
      <c r="G297" s="91"/>
      <c r="H297" s="273"/>
      <c r="I297" s="273"/>
      <c r="J297" s="135"/>
      <c r="K297" s="152"/>
      <c r="L297" s="23"/>
      <c r="M297" s="23"/>
      <c r="N297" s="68"/>
      <c r="O297" s="58"/>
      <c r="P297" s="58"/>
      <c r="Q297" s="58"/>
      <c r="R297" s="58"/>
      <c r="S297" s="58"/>
      <c r="T297" s="58"/>
      <c r="U297" s="58"/>
      <c r="V297" s="58"/>
      <c r="W297" s="58"/>
      <c r="X297" s="58"/>
      <c r="Y297" s="58"/>
      <c r="Z297" s="58"/>
      <c r="AA297" s="58"/>
      <c r="AB297" s="58"/>
      <c r="AC297" s="58"/>
      <c r="AD297" s="58"/>
      <c r="AE297" s="58"/>
      <c r="AF297" s="58"/>
      <c r="AG297" s="58"/>
    </row>
    <row r="298" spans="1:33" ht="15.75" customHeight="1" x14ac:dyDescent="0.2">
      <c r="A298" s="23"/>
      <c r="B298" s="23"/>
      <c r="C298" s="58"/>
      <c r="D298" s="58"/>
      <c r="E298" s="58"/>
      <c r="F298" s="58"/>
      <c r="G298" s="91"/>
      <c r="H298" s="273"/>
      <c r="I298" s="273"/>
      <c r="J298" s="135"/>
      <c r="K298" s="152"/>
      <c r="L298" s="23"/>
      <c r="M298" s="23"/>
      <c r="N298" s="68"/>
      <c r="O298" s="58"/>
      <c r="P298" s="58"/>
      <c r="Q298" s="58"/>
      <c r="R298" s="58"/>
      <c r="S298" s="58"/>
      <c r="T298" s="58"/>
      <c r="U298" s="58"/>
      <c r="V298" s="58"/>
      <c r="W298" s="58"/>
      <c r="X298" s="58"/>
      <c r="Y298" s="58"/>
      <c r="Z298" s="58"/>
      <c r="AA298" s="58"/>
      <c r="AB298" s="58"/>
      <c r="AC298" s="58"/>
      <c r="AD298" s="58"/>
      <c r="AE298" s="58"/>
      <c r="AF298" s="58"/>
      <c r="AG298" s="58"/>
    </row>
    <row r="299" spans="1:33" ht="15.75" customHeight="1" x14ac:dyDescent="0.2">
      <c r="A299" s="23"/>
      <c r="B299" s="23"/>
      <c r="C299" s="58"/>
      <c r="D299" s="58"/>
      <c r="E299" s="58"/>
      <c r="F299" s="58"/>
      <c r="G299" s="91"/>
      <c r="H299" s="273"/>
      <c r="I299" s="273"/>
      <c r="J299" s="135"/>
      <c r="K299" s="152"/>
      <c r="L299" s="23"/>
      <c r="M299" s="23"/>
      <c r="N299" s="68"/>
      <c r="O299" s="58"/>
      <c r="P299" s="58"/>
      <c r="Q299" s="58"/>
      <c r="R299" s="58"/>
      <c r="S299" s="58"/>
      <c r="T299" s="58"/>
      <c r="U299" s="58"/>
      <c r="V299" s="58"/>
      <c r="W299" s="58"/>
      <c r="X299" s="58"/>
      <c r="Y299" s="58"/>
      <c r="Z299" s="58"/>
      <c r="AA299" s="58"/>
      <c r="AB299" s="58"/>
      <c r="AC299" s="58"/>
      <c r="AD299" s="58"/>
      <c r="AE299" s="58"/>
      <c r="AF299" s="58"/>
      <c r="AG299" s="58"/>
    </row>
    <row r="300" spans="1:33" ht="15.75" customHeight="1" x14ac:dyDescent="0.2">
      <c r="A300" s="23"/>
      <c r="B300" s="23"/>
      <c r="C300" s="58"/>
      <c r="D300" s="58"/>
      <c r="E300" s="58"/>
      <c r="F300" s="58"/>
      <c r="G300" s="91"/>
      <c r="H300" s="273"/>
      <c r="I300" s="273"/>
      <c r="J300" s="135"/>
      <c r="K300" s="152"/>
      <c r="L300" s="23"/>
      <c r="M300" s="23"/>
      <c r="N300" s="68"/>
      <c r="O300" s="58"/>
      <c r="P300" s="58"/>
      <c r="Q300" s="58"/>
      <c r="R300" s="58"/>
      <c r="S300" s="58"/>
      <c r="T300" s="58"/>
      <c r="U300" s="58"/>
      <c r="V300" s="58"/>
      <c r="W300" s="58"/>
      <c r="X300" s="58"/>
      <c r="Y300" s="58"/>
      <c r="Z300" s="58"/>
      <c r="AA300" s="58"/>
      <c r="AB300" s="58"/>
      <c r="AC300" s="58"/>
      <c r="AD300" s="58"/>
      <c r="AE300" s="58"/>
      <c r="AF300" s="58"/>
      <c r="AG300" s="58"/>
    </row>
    <row r="301" spans="1:33" ht="15.75" customHeight="1" x14ac:dyDescent="0.2">
      <c r="A301" s="23"/>
      <c r="B301" s="23"/>
      <c r="C301" s="58"/>
      <c r="D301" s="58"/>
      <c r="E301" s="58"/>
      <c r="F301" s="58"/>
      <c r="G301" s="91"/>
      <c r="H301" s="273"/>
      <c r="I301" s="273"/>
      <c r="J301" s="135"/>
      <c r="K301" s="152"/>
      <c r="L301" s="23"/>
      <c r="M301" s="23"/>
      <c r="N301" s="68"/>
      <c r="O301" s="58"/>
      <c r="P301" s="58"/>
      <c r="Q301" s="58"/>
      <c r="R301" s="58"/>
      <c r="S301" s="58"/>
      <c r="T301" s="58"/>
      <c r="U301" s="58"/>
      <c r="V301" s="58"/>
      <c r="W301" s="58"/>
      <c r="X301" s="58"/>
      <c r="Y301" s="58"/>
      <c r="Z301" s="58"/>
      <c r="AA301" s="58"/>
      <c r="AB301" s="58"/>
      <c r="AC301" s="58"/>
      <c r="AD301" s="58"/>
      <c r="AE301" s="58"/>
      <c r="AF301" s="58"/>
      <c r="AG301" s="58"/>
    </row>
    <row r="302" spans="1:33" ht="15.75" customHeight="1" x14ac:dyDescent="0.2">
      <c r="A302" s="23"/>
      <c r="B302" s="23"/>
      <c r="C302" s="58"/>
      <c r="D302" s="58"/>
      <c r="E302" s="58"/>
      <c r="F302" s="58"/>
      <c r="G302" s="91"/>
      <c r="H302" s="273"/>
      <c r="I302" s="273"/>
      <c r="J302" s="135"/>
      <c r="K302" s="152"/>
      <c r="L302" s="23"/>
      <c r="M302" s="23"/>
      <c r="N302" s="68"/>
      <c r="O302" s="58"/>
      <c r="P302" s="58"/>
      <c r="Q302" s="58"/>
      <c r="R302" s="58"/>
      <c r="S302" s="58"/>
      <c r="T302" s="58"/>
      <c r="U302" s="58"/>
      <c r="V302" s="58"/>
      <c r="W302" s="58"/>
      <c r="X302" s="58"/>
      <c r="Y302" s="58"/>
      <c r="Z302" s="58"/>
      <c r="AA302" s="58"/>
      <c r="AB302" s="58"/>
      <c r="AC302" s="58"/>
      <c r="AD302" s="58"/>
      <c r="AE302" s="58"/>
      <c r="AF302" s="58"/>
      <c r="AG302" s="58"/>
    </row>
    <row r="303" spans="1:33" ht="15.75" customHeight="1" x14ac:dyDescent="0.2">
      <c r="A303" s="23"/>
      <c r="B303" s="23"/>
      <c r="C303" s="58"/>
      <c r="D303" s="58"/>
      <c r="E303" s="58"/>
      <c r="F303" s="58"/>
      <c r="G303" s="91"/>
      <c r="H303" s="273"/>
      <c r="I303" s="273"/>
      <c r="J303" s="135"/>
      <c r="K303" s="152"/>
      <c r="L303" s="23"/>
      <c r="M303" s="23"/>
      <c r="N303" s="68"/>
      <c r="O303" s="58"/>
      <c r="P303" s="58"/>
      <c r="Q303" s="58"/>
      <c r="R303" s="58"/>
      <c r="S303" s="58"/>
      <c r="T303" s="58"/>
      <c r="U303" s="58"/>
      <c r="V303" s="58"/>
      <c r="W303" s="58"/>
      <c r="X303" s="58"/>
      <c r="Y303" s="58"/>
      <c r="Z303" s="58"/>
      <c r="AA303" s="58"/>
      <c r="AB303" s="58"/>
      <c r="AC303" s="58"/>
      <c r="AD303" s="58"/>
      <c r="AE303" s="58"/>
      <c r="AF303" s="58"/>
      <c r="AG303" s="58"/>
    </row>
    <row r="304" spans="1:33" ht="15.75" customHeight="1" x14ac:dyDescent="0.2">
      <c r="A304" s="23"/>
      <c r="B304" s="23"/>
      <c r="C304" s="58"/>
      <c r="D304" s="58"/>
      <c r="E304" s="58"/>
      <c r="F304" s="58"/>
      <c r="G304" s="91"/>
      <c r="H304" s="273"/>
      <c r="I304" s="273"/>
      <c r="J304" s="135"/>
      <c r="K304" s="152"/>
      <c r="L304" s="23"/>
      <c r="M304" s="23"/>
      <c r="N304" s="68"/>
      <c r="O304" s="58"/>
      <c r="P304" s="58"/>
      <c r="Q304" s="58"/>
      <c r="R304" s="58"/>
      <c r="S304" s="58"/>
      <c r="T304" s="58"/>
      <c r="U304" s="58"/>
      <c r="V304" s="58"/>
      <c r="W304" s="58"/>
      <c r="X304" s="58"/>
      <c r="Y304" s="58"/>
      <c r="Z304" s="58"/>
      <c r="AA304" s="58"/>
      <c r="AB304" s="58"/>
      <c r="AC304" s="58"/>
      <c r="AD304" s="58"/>
      <c r="AE304" s="58"/>
      <c r="AF304" s="58"/>
      <c r="AG304" s="58"/>
    </row>
    <row r="305" spans="1:33" ht="15.75" customHeight="1" x14ac:dyDescent="0.2">
      <c r="A305" s="23"/>
      <c r="B305" s="23"/>
      <c r="C305" s="58"/>
      <c r="D305" s="58"/>
      <c r="E305" s="58"/>
      <c r="F305" s="58"/>
      <c r="G305" s="91"/>
      <c r="H305" s="273"/>
      <c r="I305" s="273"/>
      <c r="J305" s="135"/>
      <c r="K305" s="152"/>
      <c r="L305" s="23"/>
      <c r="M305" s="23"/>
      <c r="N305" s="68"/>
      <c r="O305" s="58"/>
      <c r="P305" s="58"/>
      <c r="Q305" s="58"/>
      <c r="R305" s="58"/>
      <c r="S305" s="58"/>
      <c r="T305" s="58"/>
      <c r="U305" s="58"/>
      <c r="V305" s="58"/>
      <c r="W305" s="58"/>
      <c r="X305" s="58"/>
      <c r="Y305" s="58"/>
      <c r="Z305" s="58"/>
      <c r="AA305" s="58"/>
      <c r="AB305" s="58"/>
      <c r="AC305" s="58"/>
      <c r="AD305" s="58"/>
      <c r="AE305" s="58"/>
      <c r="AF305" s="58"/>
      <c r="AG305" s="58"/>
    </row>
    <row r="306" spans="1:33" ht="15.75" customHeight="1" x14ac:dyDescent="0.2">
      <c r="A306" s="23"/>
      <c r="B306" s="23"/>
      <c r="C306" s="58"/>
      <c r="D306" s="58"/>
      <c r="E306" s="58"/>
      <c r="F306" s="58"/>
      <c r="G306" s="91"/>
      <c r="H306" s="273"/>
      <c r="I306" s="273"/>
      <c r="J306" s="135"/>
      <c r="K306" s="152"/>
      <c r="L306" s="23"/>
      <c r="M306" s="23"/>
      <c r="N306" s="68"/>
      <c r="O306" s="58"/>
      <c r="P306" s="58"/>
      <c r="Q306" s="58"/>
      <c r="R306" s="58"/>
      <c r="S306" s="58"/>
      <c r="T306" s="58"/>
      <c r="U306" s="58"/>
      <c r="V306" s="58"/>
      <c r="W306" s="58"/>
      <c r="X306" s="58"/>
      <c r="Y306" s="58"/>
      <c r="Z306" s="58"/>
      <c r="AA306" s="58"/>
      <c r="AB306" s="58"/>
      <c r="AC306" s="58"/>
      <c r="AD306" s="58"/>
      <c r="AE306" s="58"/>
      <c r="AF306" s="58"/>
      <c r="AG306" s="58"/>
    </row>
    <row r="307" spans="1:33" ht="15.75" customHeight="1" x14ac:dyDescent="0.2">
      <c r="A307" s="23"/>
      <c r="B307" s="23"/>
      <c r="C307" s="58"/>
      <c r="D307" s="58"/>
      <c r="E307" s="58"/>
      <c r="F307" s="58"/>
      <c r="G307" s="91"/>
      <c r="H307" s="273"/>
      <c r="I307" s="273"/>
      <c r="J307" s="135"/>
      <c r="K307" s="152"/>
      <c r="L307" s="23"/>
      <c r="M307" s="23"/>
      <c r="N307" s="68"/>
      <c r="O307" s="58"/>
      <c r="P307" s="58"/>
      <c r="Q307" s="58"/>
      <c r="R307" s="58"/>
      <c r="S307" s="58"/>
      <c r="T307" s="58"/>
      <c r="U307" s="58"/>
      <c r="V307" s="58"/>
      <c r="W307" s="58"/>
      <c r="X307" s="58"/>
      <c r="Y307" s="58"/>
      <c r="Z307" s="58"/>
      <c r="AA307" s="58"/>
      <c r="AB307" s="58"/>
      <c r="AC307" s="58"/>
      <c r="AD307" s="58"/>
      <c r="AE307" s="58"/>
      <c r="AF307" s="58"/>
      <c r="AG307" s="58"/>
    </row>
    <row r="308" spans="1:33" ht="15.75" customHeight="1" x14ac:dyDescent="0.2">
      <c r="A308" s="23"/>
      <c r="B308" s="23"/>
      <c r="C308" s="58"/>
      <c r="D308" s="58"/>
      <c r="E308" s="58"/>
      <c r="F308" s="58"/>
      <c r="G308" s="91"/>
      <c r="H308" s="273"/>
      <c r="I308" s="273"/>
      <c r="J308" s="135"/>
      <c r="K308" s="152"/>
      <c r="L308" s="23"/>
      <c r="M308" s="23"/>
      <c r="N308" s="68"/>
      <c r="O308" s="58"/>
      <c r="P308" s="58"/>
      <c r="Q308" s="58"/>
      <c r="R308" s="58"/>
      <c r="S308" s="58"/>
      <c r="T308" s="58"/>
      <c r="U308" s="58"/>
      <c r="V308" s="58"/>
      <c r="W308" s="58"/>
      <c r="X308" s="58"/>
      <c r="Y308" s="58"/>
      <c r="Z308" s="58"/>
      <c r="AA308" s="58"/>
      <c r="AB308" s="58"/>
      <c r="AC308" s="58"/>
      <c r="AD308" s="58"/>
      <c r="AE308" s="58"/>
      <c r="AF308" s="58"/>
      <c r="AG308" s="58"/>
    </row>
    <row r="309" spans="1:33" ht="15.75" customHeight="1" x14ac:dyDescent="0.2">
      <c r="A309" s="23"/>
      <c r="B309" s="23"/>
      <c r="C309" s="58"/>
      <c r="D309" s="58"/>
      <c r="E309" s="58"/>
      <c r="F309" s="58"/>
      <c r="G309" s="91"/>
      <c r="H309" s="273"/>
      <c r="I309" s="273"/>
      <c r="J309" s="135"/>
      <c r="K309" s="152"/>
      <c r="L309" s="23"/>
      <c r="M309" s="23"/>
      <c r="N309" s="68"/>
      <c r="O309" s="58"/>
      <c r="P309" s="58"/>
      <c r="Q309" s="58"/>
      <c r="R309" s="58"/>
      <c r="S309" s="58"/>
      <c r="T309" s="58"/>
      <c r="U309" s="58"/>
      <c r="V309" s="58"/>
      <c r="W309" s="58"/>
      <c r="X309" s="58"/>
      <c r="Y309" s="58"/>
      <c r="Z309" s="58"/>
      <c r="AA309" s="58"/>
      <c r="AB309" s="58"/>
      <c r="AC309" s="58"/>
      <c r="AD309" s="58"/>
      <c r="AE309" s="58"/>
      <c r="AF309" s="58"/>
      <c r="AG309" s="58"/>
    </row>
    <row r="310" spans="1:33" ht="15.75" customHeight="1" x14ac:dyDescent="0.2">
      <c r="A310" s="23"/>
      <c r="B310" s="23"/>
      <c r="C310" s="58"/>
      <c r="D310" s="58"/>
      <c r="E310" s="58"/>
      <c r="F310" s="58"/>
      <c r="G310" s="91"/>
      <c r="H310" s="273"/>
      <c r="I310" s="273"/>
      <c r="J310" s="135"/>
      <c r="K310" s="152"/>
      <c r="L310" s="23"/>
      <c r="M310" s="23"/>
      <c r="N310" s="68"/>
      <c r="O310" s="58"/>
      <c r="P310" s="58"/>
      <c r="Q310" s="58"/>
      <c r="R310" s="58"/>
      <c r="S310" s="58"/>
      <c r="T310" s="58"/>
      <c r="U310" s="58"/>
      <c r="V310" s="58"/>
      <c r="W310" s="58"/>
      <c r="X310" s="58"/>
      <c r="Y310" s="58"/>
      <c r="Z310" s="58"/>
      <c r="AA310" s="58"/>
      <c r="AB310" s="58"/>
      <c r="AC310" s="58"/>
      <c r="AD310" s="58"/>
      <c r="AE310" s="58"/>
      <c r="AF310" s="58"/>
      <c r="AG310" s="58"/>
    </row>
    <row r="311" spans="1:33" ht="15.75" customHeight="1" x14ac:dyDescent="0.2">
      <c r="A311" s="23"/>
      <c r="B311" s="23"/>
      <c r="C311" s="58"/>
      <c r="D311" s="58"/>
      <c r="E311" s="58"/>
      <c r="F311" s="58"/>
      <c r="G311" s="91"/>
      <c r="H311" s="273"/>
      <c r="I311" s="273"/>
      <c r="J311" s="135"/>
      <c r="K311" s="152"/>
      <c r="L311" s="23"/>
      <c r="M311" s="23"/>
      <c r="N311" s="68"/>
      <c r="O311" s="58"/>
      <c r="P311" s="58"/>
      <c r="Q311" s="58"/>
      <c r="R311" s="58"/>
      <c r="S311" s="58"/>
      <c r="T311" s="58"/>
      <c r="U311" s="58"/>
      <c r="V311" s="58"/>
      <c r="W311" s="58"/>
      <c r="X311" s="58"/>
      <c r="Y311" s="58"/>
      <c r="Z311" s="58"/>
      <c r="AA311" s="58"/>
      <c r="AB311" s="58"/>
      <c r="AC311" s="58"/>
      <c r="AD311" s="58"/>
      <c r="AE311" s="58"/>
      <c r="AF311" s="58"/>
      <c r="AG311" s="58"/>
    </row>
    <row r="312" spans="1:33" ht="15.75" customHeight="1" x14ac:dyDescent="0.2">
      <c r="A312" s="23"/>
      <c r="B312" s="23"/>
      <c r="C312" s="58"/>
      <c r="D312" s="58"/>
      <c r="E312" s="58"/>
      <c r="F312" s="58"/>
      <c r="G312" s="91"/>
      <c r="H312" s="273"/>
      <c r="I312" s="273"/>
      <c r="J312" s="135"/>
      <c r="K312" s="152"/>
      <c r="L312" s="23"/>
      <c r="M312" s="23"/>
      <c r="N312" s="68"/>
      <c r="O312" s="58"/>
      <c r="P312" s="58"/>
      <c r="Q312" s="58"/>
      <c r="R312" s="58"/>
      <c r="S312" s="58"/>
      <c r="T312" s="58"/>
      <c r="U312" s="58"/>
      <c r="V312" s="58"/>
      <c r="W312" s="58"/>
      <c r="X312" s="58"/>
      <c r="Y312" s="58"/>
      <c r="Z312" s="58"/>
      <c r="AA312" s="58"/>
      <c r="AB312" s="58"/>
      <c r="AC312" s="58"/>
      <c r="AD312" s="58"/>
      <c r="AE312" s="58"/>
      <c r="AF312" s="58"/>
      <c r="AG312" s="58"/>
    </row>
    <row r="313" spans="1:33" ht="15.75" customHeight="1" x14ac:dyDescent="0.2">
      <c r="A313" s="23"/>
      <c r="B313" s="23"/>
      <c r="C313" s="58"/>
      <c r="D313" s="58"/>
      <c r="E313" s="58"/>
      <c r="F313" s="58"/>
      <c r="G313" s="91"/>
      <c r="H313" s="273"/>
      <c r="I313" s="273"/>
      <c r="J313" s="135"/>
      <c r="K313" s="152"/>
      <c r="L313" s="23"/>
      <c r="M313" s="23"/>
      <c r="N313" s="68"/>
      <c r="O313" s="58"/>
      <c r="P313" s="58"/>
      <c r="Q313" s="58"/>
      <c r="R313" s="58"/>
      <c r="S313" s="58"/>
      <c r="T313" s="58"/>
      <c r="U313" s="58"/>
      <c r="V313" s="58"/>
      <c r="W313" s="58"/>
      <c r="X313" s="58"/>
      <c r="Y313" s="58"/>
      <c r="Z313" s="58"/>
      <c r="AA313" s="58"/>
      <c r="AB313" s="58"/>
      <c r="AC313" s="58"/>
      <c r="AD313" s="58"/>
      <c r="AE313" s="58"/>
      <c r="AF313" s="58"/>
      <c r="AG313" s="58"/>
    </row>
    <row r="314" spans="1:33" ht="15.75" customHeight="1" x14ac:dyDescent="0.2">
      <c r="A314" s="23"/>
      <c r="B314" s="23"/>
      <c r="C314" s="58"/>
      <c r="D314" s="58"/>
      <c r="E314" s="58"/>
      <c r="F314" s="58"/>
      <c r="G314" s="91"/>
      <c r="H314" s="273"/>
      <c r="I314" s="273"/>
      <c r="J314" s="135"/>
      <c r="K314" s="152"/>
      <c r="L314" s="23"/>
      <c r="M314" s="23"/>
      <c r="N314" s="68"/>
      <c r="O314" s="58"/>
      <c r="P314" s="58"/>
      <c r="Q314" s="58"/>
      <c r="R314" s="58"/>
      <c r="S314" s="58"/>
      <c r="T314" s="58"/>
      <c r="U314" s="58"/>
      <c r="V314" s="58"/>
      <c r="W314" s="58"/>
      <c r="X314" s="58"/>
      <c r="Y314" s="58"/>
      <c r="Z314" s="58"/>
      <c r="AA314" s="58"/>
      <c r="AB314" s="58"/>
      <c r="AC314" s="58"/>
      <c r="AD314" s="58"/>
      <c r="AE314" s="58"/>
      <c r="AF314" s="58"/>
      <c r="AG314" s="58"/>
    </row>
    <row r="315" spans="1:33" ht="15.75" customHeight="1" x14ac:dyDescent="0.2">
      <c r="A315" s="23"/>
      <c r="B315" s="23"/>
      <c r="C315" s="58"/>
      <c r="D315" s="58"/>
      <c r="E315" s="58"/>
      <c r="F315" s="58"/>
      <c r="G315" s="91"/>
      <c r="H315" s="273"/>
      <c r="I315" s="273"/>
      <c r="J315" s="135"/>
      <c r="K315" s="152"/>
      <c r="L315" s="23"/>
      <c r="M315" s="23"/>
      <c r="N315" s="68"/>
      <c r="O315" s="58"/>
      <c r="P315" s="58"/>
      <c r="Q315" s="58"/>
      <c r="R315" s="58"/>
      <c r="S315" s="58"/>
      <c r="T315" s="58"/>
      <c r="U315" s="58"/>
      <c r="V315" s="58"/>
      <c r="W315" s="58"/>
      <c r="X315" s="58"/>
      <c r="Y315" s="58"/>
      <c r="Z315" s="58"/>
      <c r="AA315" s="58"/>
      <c r="AB315" s="58"/>
      <c r="AC315" s="58"/>
      <c r="AD315" s="58"/>
      <c r="AE315" s="58"/>
      <c r="AF315" s="58"/>
      <c r="AG315" s="58"/>
    </row>
    <row r="316" spans="1:33" ht="15.75" customHeight="1" x14ac:dyDescent="0.2">
      <c r="A316" s="23"/>
      <c r="B316" s="23"/>
      <c r="C316" s="58"/>
      <c r="D316" s="58"/>
      <c r="E316" s="58"/>
      <c r="F316" s="58"/>
      <c r="G316" s="91"/>
      <c r="H316" s="273"/>
      <c r="I316" s="273"/>
      <c r="J316" s="135"/>
      <c r="K316" s="152"/>
      <c r="L316" s="23"/>
      <c r="M316" s="23"/>
      <c r="N316" s="68"/>
      <c r="O316" s="58"/>
      <c r="P316" s="58"/>
      <c r="Q316" s="58"/>
      <c r="R316" s="58"/>
      <c r="S316" s="58"/>
      <c r="T316" s="58"/>
      <c r="U316" s="58"/>
      <c r="V316" s="58"/>
      <c r="W316" s="58"/>
      <c r="X316" s="58"/>
      <c r="Y316" s="58"/>
      <c r="Z316" s="58"/>
      <c r="AA316" s="58"/>
      <c r="AB316" s="58"/>
      <c r="AC316" s="58"/>
      <c r="AD316" s="58"/>
      <c r="AE316" s="58"/>
      <c r="AF316" s="58"/>
      <c r="AG316" s="58"/>
    </row>
    <row r="317" spans="1:33" ht="15.75" customHeight="1" x14ac:dyDescent="0.2">
      <c r="A317" s="23"/>
      <c r="B317" s="23"/>
      <c r="C317" s="58"/>
      <c r="D317" s="58"/>
      <c r="E317" s="58"/>
      <c r="F317" s="58"/>
      <c r="G317" s="91"/>
      <c r="H317" s="273"/>
      <c r="I317" s="273"/>
      <c r="J317" s="135"/>
      <c r="K317" s="152"/>
      <c r="L317" s="23"/>
      <c r="M317" s="23"/>
      <c r="N317" s="68"/>
      <c r="O317" s="58"/>
      <c r="P317" s="58"/>
      <c r="Q317" s="58"/>
      <c r="R317" s="58"/>
      <c r="S317" s="58"/>
      <c r="T317" s="58"/>
      <c r="U317" s="58"/>
      <c r="V317" s="58"/>
      <c r="W317" s="58"/>
      <c r="X317" s="58"/>
      <c r="Y317" s="58"/>
      <c r="Z317" s="58"/>
      <c r="AA317" s="58"/>
      <c r="AB317" s="58"/>
      <c r="AC317" s="58"/>
      <c r="AD317" s="58"/>
      <c r="AE317" s="58"/>
      <c r="AF317" s="58"/>
      <c r="AG317" s="58"/>
    </row>
    <row r="318" spans="1:33" ht="15.75" customHeight="1" x14ac:dyDescent="0.2">
      <c r="A318" s="23"/>
      <c r="B318" s="23"/>
      <c r="C318" s="58"/>
      <c r="D318" s="58"/>
      <c r="E318" s="58"/>
      <c r="F318" s="58"/>
      <c r="G318" s="91"/>
      <c r="H318" s="273"/>
      <c r="I318" s="273"/>
      <c r="J318" s="135"/>
      <c r="K318" s="152"/>
      <c r="L318" s="23"/>
      <c r="M318" s="23"/>
      <c r="N318" s="68"/>
      <c r="O318" s="58"/>
      <c r="P318" s="58"/>
      <c r="Q318" s="58"/>
      <c r="R318" s="58"/>
      <c r="S318" s="58"/>
      <c r="T318" s="58"/>
      <c r="U318" s="58"/>
      <c r="V318" s="58"/>
      <c r="W318" s="58"/>
      <c r="X318" s="58"/>
      <c r="Y318" s="58"/>
      <c r="Z318" s="58"/>
      <c r="AA318" s="58"/>
      <c r="AB318" s="58"/>
      <c r="AC318" s="58"/>
      <c r="AD318" s="58"/>
      <c r="AE318" s="58"/>
      <c r="AF318" s="58"/>
      <c r="AG318" s="58"/>
    </row>
    <row r="319" spans="1:33" ht="15.75" customHeight="1" x14ac:dyDescent="0.2">
      <c r="A319" s="23"/>
      <c r="B319" s="23"/>
      <c r="C319" s="58"/>
      <c r="D319" s="58"/>
      <c r="E319" s="58"/>
      <c r="F319" s="58"/>
      <c r="G319" s="91"/>
      <c r="H319" s="273"/>
      <c r="I319" s="273"/>
      <c r="J319" s="135"/>
      <c r="K319" s="152"/>
      <c r="L319" s="23"/>
      <c r="M319" s="23"/>
      <c r="N319" s="68"/>
      <c r="O319" s="58"/>
      <c r="P319" s="58"/>
      <c r="Q319" s="58"/>
      <c r="R319" s="58"/>
      <c r="S319" s="58"/>
      <c r="T319" s="58"/>
      <c r="U319" s="58"/>
      <c r="V319" s="58"/>
      <c r="W319" s="58"/>
      <c r="X319" s="58"/>
      <c r="Y319" s="58"/>
      <c r="Z319" s="58"/>
      <c r="AA319" s="58"/>
      <c r="AB319" s="58"/>
      <c r="AC319" s="58"/>
      <c r="AD319" s="58"/>
      <c r="AE319" s="58"/>
      <c r="AF319" s="58"/>
      <c r="AG319" s="58"/>
    </row>
    <row r="320" spans="1:33" ht="15.75" customHeight="1" x14ac:dyDescent="0.2">
      <c r="A320" s="23"/>
      <c r="B320" s="23"/>
      <c r="C320" s="58"/>
      <c r="D320" s="58"/>
      <c r="E320" s="58"/>
      <c r="F320" s="58"/>
      <c r="G320" s="91"/>
      <c r="H320" s="273"/>
      <c r="I320" s="273"/>
      <c r="J320" s="135"/>
      <c r="K320" s="152"/>
      <c r="L320" s="23"/>
      <c r="M320" s="23"/>
      <c r="N320" s="68"/>
      <c r="O320" s="58"/>
      <c r="P320" s="58"/>
      <c r="Q320" s="58"/>
      <c r="R320" s="58"/>
      <c r="S320" s="58"/>
      <c r="T320" s="58"/>
      <c r="U320" s="58"/>
      <c r="V320" s="58"/>
      <c r="W320" s="58"/>
      <c r="X320" s="58"/>
      <c r="Y320" s="58"/>
      <c r="Z320" s="58"/>
      <c r="AA320" s="58"/>
      <c r="AB320" s="58"/>
      <c r="AC320" s="58"/>
      <c r="AD320" s="58"/>
      <c r="AE320" s="58"/>
      <c r="AF320" s="58"/>
      <c r="AG320" s="58"/>
    </row>
    <row r="321" spans="1:33" ht="15.75" customHeight="1" x14ac:dyDescent="0.2">
      <c r="A321" s="23"/>
      <c r="B321" s="23"/>
      <c r="C321" s="58"/>
      <c r="D321" s="58"/>
      <c r="E321" s="58"/>
      <c r="F321" s="58"/>
      <c r="G321" s="91"/>
      <c r="H321" s="273"/>
      <c r="I321" s="273"/>
      <c r="J321" s="135"/>
      <c r="K321" s="152"/>
      <c r="L321" s="23"/>
      <c r="M321" s="23"/>
      <c r="N321" s="68"/>
      <c r="O321" s="58"/>
      <c r="P321" s="58"/>
      <c r="Q321" s="58"/>
      <c r="R321" s="58"/>
      <c r="S321" s="58"/>
      <c r="T321" s="58"/>
      <c r="U321" s="58"/>
      <c r="V321" s="58"/>
      <c r="W321" s="58"/>
      <c r="X321" s="58"/>
      <c r="Y321" s="58"/>
      <c r="Z321" s="58"/>
      <c r="AA321" s="58"/>
      <c r="AB321" s="58"/>
      <c r="AC321" s="58"/>
      <c r="AD321" s="58"/>
      <c r="AE321" s="58"/>
      <c r="AF321" s="58"/>
      <c r="AG321" s="58"/>
    </row>
    <row r="322" spans="1:33" ht="15.75" customHeight="1" x14ac:dyDescent="0.2">
      <c r="A322" s="23"/>
      <c r="B322" s="23"/>
      <c r="C322" s="58"/>
      <c r="D322" s="58"/>
      <c r="E322" s="58"/>
      <c r="F322" s="58"/>
      <c r="G322" s="91"/>
      <c r="H322" s="273"/>
      <c r="I322" s="273"/>
      <c r="J322" s="135"/>
      <c r="K322" s="152"/>
      <c r="L322" s="23"/>
      <c r="M322" s="23"/>
      <c r="N322" s="68"/>
      <c r="O322" s="58"/>
      <c r="P322" s="58"/>
      <c r="Q322" s="58"/>
      <c r="R322" s="58"/>
      <c r="S322" s="58"/>
      <c r="T322" s="58"/>
      <c r="U322" s="58"/>
      <c r="V322" s="58"/>
      <c r="W322" s="58"/>
      <c r="X322" s="58"/>
      <c r="Y322" s="58"/>
      <c r="Z322" s="58"/>
      <c r="AA322" s="58"/>
      <c r="AB322" s="58"/>
      <c r="AC322" s="58"/>
      <c r="AD322" s="58"/>
      <c r="AE322" s="58"/>
      <c r="AF322" s="58"/>
      <c r="AG322" s="58"/>
    </row>
    <row r="323" spans="1:33" ht="15.75" customHeight="1" x14ac:dyDescent="0.2">
      <c r="A323" s="23"/>
      <c r="B323" s="23"/>
      <c r="C323" s="58"/>
      <c r="D323" s="58"/>
      <c r="E323" s="58"/>
      <c r="F323" s="58"/>
      <c r="G323" s="91"/>
      <c r="H323" s="273"/>
      <c r="I323" s="273"/>
      <c r="J323" s="135"/>
      <c r="K323" s="152"/>
      <c r="L323" s="23"/>
      <c r="M323" s="23"/>
      <c r="N323" s="68"/>
      <c r="O323" s="58"/>
      <c r="P323" s="58"/>
      <c r="Q323" s="58"/>
      <c r="R323" s="58"/>
      <c r="S323" s="58"/>
      <c r="T323" s="58"/>
      <c r="U323" s="58"/>
      <c r="V323" s="58"/>
      <c r="W323" s="58"/>
      <c r="X323" s="58"/>
      <c r="Y323" s="58"/>
      <c r="Z323" s="58"/>
      <c r="AA323" s="58"/>
      <c r="AB323" s="58"/>
      <c r="AC323" s="58"/>
      <c r="AD323" s="58"/>
      <c r="AE323" s="58"/>
      <c r="AF323" s="58"/>
      <c r="AG323" s="58"/>
    </row>
    <row r="324" spans="1:33" ht="15.75" customHeight="1" x14ac:dyDescent="0.2">
      <c r="A324" s="23"/>
      <c r="B324" s="23"/>
      <c r="C324" s="58"/>
      <c r="D324" s="58"/>
      <c r="E324" s="58"/>
      <c r="F324" s="58"/>
      <c r="G324" s="91"/>
      <c r="H324" s="273"/>
      <c r="I324" s="273"/>
      <c r="J324" s="135"/>
      <c r="K324" s="152"/>
      <c r="L324" s="23"/>
      <c r="M324" s="23"/>
      <c r="N324" s="68"/>
      <c r="O324" s="58"/>
      <c r="P324" s="58"/>
      <c r="Q324" s="58"/>
      <c r="R324" s="58"/>
      <c r="S324" s="58"/>
      <c r="T324" s="58"/>
      <c r="U324" s="58"/>
      <c r="V324" s="58"/>
      <c r="W324" s="58"/>
      <c r="X324" s="58"/>
      <c r="Y324" s="58"/>
      <c r="Z324" s="58"/>
      <c r="AA324" s="58"/>
      <c r="AB324" s="58"/>
      <c r="AC324" s="58"/>
      <c r="AD324" s="58"/>
      <c r="AE324" s="58"/>
      <c r="AF324" s="58"/>
      <c r="AG324" s="58"/>
    </row>
    <row r="325" spans="1:33" ht="15.75" customHeight="1" x14ac:dyDescent="0.2">
      <c r="A325" s="23"/>
      <c r="B325" s="23"/>
      <c r="C325" s="58"/>
      <c r="D325" s="58"/>
      <c r="E325" s="58"/>
      <c r="F325" s="58"/>
      <c r="G325" s="91"/>
      <c r="H325" s="273"/>
      <c r="I325" s="273"/>
      <c r="J325" s="135"/>
      <c r="K325" s="152"/>
      <c r="L325" s="23"/>
      <c r="M325" s="23"/>
      <c r="N325" s="68"/>
      <c r="O325" s="58"/>
      <c r="P325" s="58"/>
      <c r="Q325" s="58"/>
      <c r="R325" s="58"/>
      <c r="S325" s="58"/>
      <c r="T325" s="58"/>
      <c r="U325" s="58"/>
      <c r="V325" s="58"/>
      <c r="W325" s="58"/>
      <c r="X325" s="58"/>
      <c r="Y325" s="58"/>
      <c r="Z325" s="58"/>
      <c r="AA325" s="58"/>
      <c r="AB325" s="58"/>
      <c r="AC325" s="58"/>
      <c r="AD325" s="58"/>
      <c r="AE325" s="58"/>
      <c r="AF325" s="58"/>
      <c r="AG325" s="58"/>
    </row>
    <row r="326" spans="1:33" ht="15.75" customHeight="1" x14ac:dyDescent="0.2">
      <c r="A326" s="23"/>
      <c r="B326" s="23"/>
      <c r="C326" s="58"/>
      <c r="D326" s="58"/>
      <c r="E326" s="58"/>
      <c r="F326" s="58"/>
      <c r="G326" s="91"/>
      <c r="H326" s="273"/>
      <c r="I326" s="273"/>
      <c r="J326" s="135"/>
      <c r="K326" s="152"/>
      <c r="L326" s="23"/>
      <c r="M326" s="23"/>
      <c r="N326" s="68"/>
      <c r="O326" s="58"/>
      <c r="P326" s="58"/>
      <c r="Q326" s="58"/>
      <c r="R326" s="58"/>
      <c r="S326" s="58"/>
      <c r="T326" s="58"/>
      <c r="U326" s="58"/>
      <c r="V326" s="58"/>
      <c r="W326" s="58"/>
      <c r="X326" s="58"/>
      <c r="Y326" s="58"/>
      <c r="Z326" s="58"/>
      <c r="AA326" s="58"/>
      <c r="AB326" s="58"/>
      <c r="AC326" s="58"/>
      <c r="AD326" s="58"/>
      <c r="AE326" s="58"/>
      <c r="AF326" s="58"/>
      <c r="AG326" s="58"/>
    </row>
    <row r="327" spans="1:33" ht="15.75" customHeight="1" x14ac:dyDescent="0.2">
      <c r="A327" s="23"/>
      <c r="B327" s="23"/>
      <c r="C327" s="58"/>
      <c r="D327" s="58"/>
      <c r="E327" s="58"/>
      <c r="F327" s="58"/>
      <c r="G327" s="91"/>
      <c r="H327" s="273"/>
      <c r="I327" s="273"/>
      <c r="J327" s="135"/>
      <c r="K327" s="152"/>
      <c r="L327" s="23"/>
      <c r="M327" s="23"/>
      <c r="N327" s="68"/>
      <c r="O327" s="58"/>
      <c r="P327" s="58"/>
      <c r="Q327" s="58"/>
      <c r="R327" s="58"/>
      <c r="S327" s="58"/>
      <c r="T327" s="58"/>
      <c r="U327" s="58"/>
      <c r="V327" s="58"/>
      <c r="W327" s="58"/>
      <c r="X327" s="58"/>
      <c r="Y327" s="58"/>
      <c r="Z327" s="58"/>
      <c r="AA327" s="58"/>
      <c r="AB327" s="58"/>
      <c r="AC327" s="58"/>
      <c r="AD327" s="58"/>
      <c r="AE327" s="58"/>
      <c r="AF327" s="58"/>
      <c r="AG327" s="58"/>
    </row>
    <row r="328" spans="1:33" ht="15.75" customHeight="1" x14ac:dyDescent="0.2">
      <c r="A328" s="23"/>
      <c r="B328" s="23"/>
      <c r="C328" s="58"/>
      <c r="D328" s="58"/>
      <c r="E328" s="58"/>
      <c r="F328" s="58"/>
      <c r="G328" s="91"/>
      <c r="H328" s="273"/>
      <c r="I328" s="273"/>
      <c r="J328" s="135"/>
      <c r="K328" s="152"/>
      <c r="L328" s="23"/>
      <c r="M328" s="23"/>
      <c r="N328" s="68"/>
      <c r="O328" s="58"/>
      <c r="P328" s="58"/>
      <c r="Q328" s="58"/>
      <c r="R328" s="58"/>
      <c r="S328" s="58"/>
      <c r="T328" s="58"/>
      <c r="U328" s="58"/>
      <c r="V328" s="58"/>
      <c r="W328" s="58"/>
      <c r="X328" s="58"/>
      <c r="Y328" s="58"/>
      <c r="Z328" s="58"/>
      <c r="AA328" s="58"/>
      <c r="AB328" s="58"/>
      <c r="AC328" s="58"/>
      <c r="AD328" s="58"/>
      <c r="AE328" s="58"/>
      <c r="AF328" s="58"/>
      <c r="AG328" s="58"/>
    </row>
    <row r="329" spans="1:33" ht="15.75" customHeight="1" x14ac:dyDescent="0.2">
      <c r="A329" s="23"/>
      <c r="B329" s="23"/>
      <c r="C329" s="58"/>
      <c r="D329" s="58"/>
      <c r="E329" s="58"/>
      <c r="F329" s="58"/>
      <c r="G329" s="91"/>
      <c r="H329" s="273"/>
      <c r="I329" s="273"/>
      <c r="J329" s="135"/>
      <c r="K329" s="152"/>
      <c r="L329" s="23"/>
      <c r="M329" s="23"/>
      <c r="N329" s="68"/>
      <c r="O329" s="58"/>
      <c r="P329" s="58"/>
      <c r="Q329" s="58"/>
      <c r="R329" s="58"/>
      <c r="S329" s="58"/>
      <c r="T329" s="58"/>
      <c r="U329" s="58"/>
      <c r="V329" s="58"/>
      <c r="W329" s="58"/>
      <c r="X329" s="58"/>
      <c r="Y329" s="58"/>
      <c r="Z329" s="58"/>
      <c r="AA329" s="58"/>
      <c r="AB329" s="58"/>
      <c r="AC329" s="58"/>
      <c r="AD329" s="58"/>
      <c r="AE329" s="58"/>
      <c r="AF329" s="58"/>
      <c r="AG329" s="58"/>
    </row>
    <row r="330" spans="1:33" ht="15.75" customHeight="1" x14ac:dyDescent="0.2">
      <c r="A330" s="23"/>
      <c r="B330" s="23"/>
      <c r="C330" s="58"/>
      <c r="D330" s="58"/>
      <c r="E330" s="58"/>
      <c r="F330" s="58"/>
      <c r="G330" s="91"/>
      <c r="H330" s="273"/>
      <c r="I330" s="273"/>
      <c r="J330" s="135"/>
      <c r="K330" s="152"/>
      <c r="L330" s="23"/>
      <c r="M330" s="23"/>
      <c r="N330" s="68"/>
      <c r="O330" s="58"/>
      <c r="P330" s="58"/>
      <c r="Q330" s="58"/>
      <c r="R330" s="58"/>
      <c r="S330" s="58"/>
      <c r="T330" s="58"/>
      <c r="U330" s="58"/>
      <c r="V330" s="58"/>
      <c r="W330" s="58"/>
      <c r="X330" s="58"/>
      <c r="Y330" s="58"/>
      <c r="Z330" s="58"/>
      <c r="AA330" s="58"/>
      <c r="AB330" s="58"/>
      <c r="AC330" s="58"/>
      <c r="AD330" s="58"/>
      <c r="AE330" s="58"/>
      <c r="AF330" s="58"/>
      <c r="AG330" s="58"/>
    </row>
    <row r="331" spans="1:33" ht="15.75" customHeight="1" x14ac:dyDescent="0.2">
      <c r="A331" s="23"/>
      <c r="B331" s="23"/>
      <c r="C331" s="58"/>
      <c r="D331" s="58"/>
      <c r="E331" s="58"/>
      <c r="F331" s="58"/>
      <c r="G331" s="91"/>
      <c r="H331" s="273"/>
      <c r="I331" s="273"/>
      <c r="J331" s="135"/>
      <c r="K331" s="152"/>
      <c r="L331" s="23"/>
      <c r="M331" s="23"/>
      <c r="N331" s="68"/>
      <c r="O331" s="58"/>
      <c r="P331" s="58"/>
      <c r="Q331" s="58"/>
      <c r="R331" s="58"/>
      <c r="S331" s="58"/>
      <c r="T331" s="58"/>
      <c r="U331" s="58"/>
      <c r="V331" s="58"/>
      <c r="W331" s="58"/>
      <c r="X331" s="58"/>
      <c r="Y331" s="58"/>
      <c r="Z331" s="58"/>
      <c r="AA331" s="58"/>
      <c r="AB331" s="58"/>
      <c r="AC331" s="58"/>
      <c r="AD331" s="58"/>
      <c r="AE331" s="58"/>
      <c r="AF331" s="58"/>
      <c r="AG331" s="58"/>
    </row>
    <row r="332" spans="1:33" ht="15.75" customHeight="1" x14ac:dyDescent="0.2">
      <c r="A332" s="23"/>
      <c r="B332" s="23"/>
      <c r="C332" s="58"/>
      <c r="D332" s="58"/>
      <c r="E332" s="58"/>
      <c r="F332" s="58"/>
      <c r="G332" s="91"/>
      <c r="H332" s="273"/>
      <c r="I332" s="273"/>
      <c r="J332" s="135"/>
      <c r="K332" s="152"/>
      <c r="L332" s="23"/>
      <c r="M332" s="23"/>
      <c r="N332" s="68"/>
      <c r="O332" s="58"/>
      <c r="P332" s="58"/>
      <c r="Q332" s="58"/>
      <c r="R332" s="58"/>
      <c r="S332" s="58"/>
      <c r="T332" s="58"/>
      <c r="U332" s="58"/>
      <c r="V332" s="58"/>
      <c r="W332" s="58"/>
      <c r="X332" s="58"/>
      <c r="Y332" s="58"/>
      <c r="Z332" s="58"/>
      <c r="AA332" s="58"/>
      <c r="AB332" s="58"/>
      <c r="AC332" s="58"/>
      <c r="AD332" s="58"/>
      <c r="AE332" s="58"/>
      <c r="AF332" s="58"/>
      <c r="AG332" s="58"/>
    </row>
    <row r="333" spans="1:33" ht="15.75" customHeight="1" x14ac:dyDescent="0.2">
      <c r="A333" s="23"/>
      <c r="B333" s="23"/>
      <c r="C333" s="58"/>
      <c r="D333" s="58"/>
      <c r="E333" s="58"/>
      <c r="F333" s="58"/>
      <c r="G333" s="91"/>
      <c r="H333" s="273"/>
      <c r="I333" s="273"/>
      <c r="J333" s="135"/>
      <c r="K333" s="152"/>
      <c r="L333" s="23"/>
      <c r="M333" s="23"/>
      <c r="N333" s="68"/>
      <c r="O333" s="58"/>
      <c r="P333" s="58"/>
      <c r="Q333" s="58"/>
      <c r="R333" s="58"/>
      <c r="S333" s="58"/>
      <c r="T333" s="58"/>
      <c r="U333" s="58"/>
      <c r="V333" s="58"/>
      <c r="W333" s="58"/>
      <c r="X333" s="58"/>
      <c r="Y333" s="58"/>
      <c r="Z333" s="58"/>
      <c r="AA333" s="58"/>
      <c r="AB333" s="58"/>
      <c r="AC333" s="58"/>
      <c r="AD333" s="58"/>
      <c r="AE333" s="58"/>
      <c r="AF333" s="58"/>
      <c r="AG333" s="58"/>
    </row>
    <row r="334" spans="1:33" ht="15.75" customHeight="1" x14ac:dyDescent="0.2">
      <c r="A334" s="23"/>
      <c r="B334" s="23"/>
      <c r="C334" s="58"/>
      <c r="D334" s="58"/>
      <c r="E334" s="58"/>
      <c r="F334" s="58"/>
      <c r="G334" s="91"/>
      <c r="H334" s="273"/>
      <c r="I334" s="273"/>
      <c r="J334" s="135"/>
      <c r="K334" s="152"/>
      <c r="L334" s="23"/>
      <c r="M334" s="23"/>
      <c r="N334" s="68"/>
      <c r="O334" s="58"/>
      <c r="P334" s="58"/>
      <c r="Q334" s="58"/>
      <c r="R334" s="58"/>
      <c r="S334" s="58"/>
      <c r="T334" s="58"/>
      <c r="U334" s="58"/>
      <c r="V334" s="58"/>
      <c r="W334" s="58"/>
      <c r="X334" s="58"/>
      <c r="Y334" s="58"/>
      <c r="Z334" s="58"/>
      <c r="AA334" s="58"/>
      <c r="AB334" s="58"/>
      <c r="AC334" s="58"/>
      <c r="AD334" s="58"/>
      <c r="AE334" s="58"/>
      <c r="AF334" s="58"/>
      <c r="AG334" s="58"/>
    </row>
    <row r="335" spans="1:33" ht="15.75" customHeight="1" x14ac:dyDescent="0.2">
      <c r="A335" s="23"/>
      <c r="B335" s="23"/>
      <c r="C335" s="58"/>
      <c r="D335" s="58"/>
      <c r="E335" s="58"/>
      <c r="F335" s="58"/>
      <c r="G335" s="91"/>
      <c r="H335" s="273"/>
      <c r="I335" s="273"/>
      <c r="J335" s="135"/>
      <c r="K335" s="152"/>
      <c r="L335" s="23"/>
      <c r="M335" s="23"/>
      <c r="N335" s="68"/>
      <c r="O335" s="58"/>
      <c r="P335" s="58"/>
      <c r="Q335" s="58"/>
      <c r="R335" s="58"/>
      <c r="S335" s="58"/>
      <c r="T335" s="58"/>
      <c r="U335" s="58"/>
      <c r="V335" s="58"/>
      <c r="W335" s="58"/>
      <c r="X335" s="58"/>
      <c r="Y335" s="58"/>
      <c r="Z335" s="58"/>
      <c r="AA335" s="58"/>
      <c r="AB335" s="58"/>
      <c r="AC335" s="58"/>
      <c r="AD335" s="58"/>
      <c r="AE335" s="58"/>
      <c r="AF335" s="58"/>
      <c r="AG335" s="58"/>
    </row>
    <row r="336" spans="1:33" ht="15.75" customHeight="1" x14ac:dyDescent="0.2">
      <c r="A336" s="23"/>
      <c r="B336" s="23"/>
      <c r="C336" s="58"/>
      <c r="D336" s="58"/>
      <c r="E336" s="58"/>
      <c r="F336" s="58"/>
      <c r="G336" s="91"/>
      <c r="H336" s="273"/>
      <c r="I336" s="273"/>
      <c r="J336" s="135"/>
      <c r="K336" s="152"/>
      <c r="L336" s="23"/>
      <c r="M336" s="23"/>
      <c r="N336" s="68"/>
      <c r="O336" s="58"/>
      <c r="P336" s="58"/>
      <c r="Q336" s="58"/>
      <c r="R336" s="58"/>
      <c r="S336" s="58"/>
      <c r="T336" s="58"/>
      <c r="U336" s="58"/>
      <c r="V336" s="58"/>
      <c r="W336" s="58"/>
      <c r="X336" s="58"/>
      <c r="Y336" s="58"/>
      <c r="Z336" s="58"/>
      <c r="AA336" s="58"/>
      <c r="AB336" s="58"/>
      <c r="AC336" s="58"/>
      <c r="AD336" s="58"/>
      <c r="AE336" s="58"/>
      <c r="AF336" s="58"/>
      <c r="AG336" s="58"/>
    </row>
    <row r="337" spans="1:33" ht="15.75" customHeight="1" x14ac:dyDescent="0.2">
      <c r="A337" s="23"/>
      <c r="B337" s="23"/>
      <c r="C337" s="58"/>
      <c r="D337" s="58"/>
      <c r="E337" s="58"/>
      <c r="F337" s="58"/>
      <c r="G337" s="91"/>
      <c r="H337" s="273"/>
      <c r="I337" s="273"/>
      <c r="J337" s="135"/>
      <c r="K337" s="152"/>
      <c r="L337" s="23"/>
      <c r="M337" s="23"/>
      <c r="N337" s="68"/>
      <c r="O337" s="58"/>
      <c r="P337" s="58"/>
      <c r="Q337" s="58"/>
      <c r="R337" s="58"/>
      <c r="S337" s="58"/>
      <c r="T337" s="58"/>
      <c r="U337" s="58"/>
      <c r="V337" s="58"/>
      <c r="W337" s="58"/>
      <c r="X337" s="58"/>
      <c r="Y337" s="58"/>
      <c r="Z337" s="58"/>
      <c r="AA337" s="58"/>
      <c r="AB337" s="58"/>
      <c r="AC337" s="58"/>
      <c r="AD337" s="58"/>
      <c r="AE337" s="58"/>
      <c r="AF337" s="58"/>
      <c r="AG337" s="58"/>
    </row>
    <row r="338" spans="1:33" ht="15.75" customHeight="1" x14ac:dyDescent="0.2">
      <c r="A338" s="23"/>
      <c r="B338" s="23"/>
      <c r="C338" s="58"/>
      <c r="D338" s="58"/>
      <c r="E338" s="58"/>
      <c r="F338" s="58"/>
      <c r="G338" s="91"/>
      <c r="H338" s="273"/>
      <c r="I338" s="273"/>
      <c r="J338" s="135"/>
      <c r="K338" s="152"/>
      <c r="L338" s="23"/>
      <c r="M338" s="23"/>
      <c r="N338" s="68"/>
      <c r="O338" s="58"/>
      <c r="P338" s="58"/>
      <c r="Q338" s="58"/>
      <c r="R338" s="58"/>
      <c r="S338" s="58"/>
      <c r="T338" s="58"/>
      <c r="U338" s="58"/>
      <c r="V338" s="58"/>
      <c r="W338" s="58"/>
      <c r="X338" s="58"/>
      <c r="Y338" s="58"/>
      <c r="Z338" s="58"/>
      <c r="AA338" s="58"/>
      <c r="AB338" s="58"/>
      <c r="AC338" s="58"/>
      <c r="AD338" s="58"/>
      <c r="AE338" s="58"/>
      <c r="AF338" s="58"/>
      <c r="AG338" s="58"/>
    </row>
    <row r="339" spans="1:33" ht="15.75" customHeight="1" x14ac:dyDescent="0.2">
      <c r="A339" s="23"/>
      <c r="B339" s="23"/>
      <c r="C339" s="58"/>
      <c r="D339" s="58"/>
      <c r="E339" s="58"/>
      <c r="F339" s="58"/>
      <c r="G339" s="91"/>
      <c r="H339" s="273"/>
      <c r="I339" s="273"/>
      <c r="J339" s="135"/>
      <c r="K339" s="152"/>
      <c r="L339" s="23"/>
      <c r="M339" s="23"/>
      <c r="N339" s="68"/>
      <c r="O339" s="58"/>
      <c r="P339" s="58"/>
      <c r="Q339" s="58"/>
      <c r="R339" s="58"/>
      <c r="S339" s="58"/>
      <c r="T339" s="58"/>
      <c r="U339" s="58"/>
      <c r="V339" s="58"/>
      <c r="W339" s="58"/>
      <c r="X339" s="58"/>
      <c r="Y339" s="58"/>
      <c r="Z339" s="58"/>
      <c r="AA339" s="58"/>
      <c r="AB339" s="58"/>
      <c r="AC339" s="58"/>
      <c r="AD339" s="58"/>
      <c r="AE339" s="58"/>
      <c r="AF339" s="58"/>
      <c r="AG339" s="58"/>
    </row>
    <row r="340" spans="1:33" ht="15.75" customHeight="1" x14ac:dyDescent="0.2">
      <c r="A340" s="23"/>
      <c r="B340" s="23"/>
      <c r="C340" s="58"/>
      <c r="D340" s="58"/>
      <c r="E340" s="58"/>
      <c r="F340" s="58"/>
      <c r="G340" s="91"/>
      <c r="H340" s="273"/>
      <c r="I340" s="273"/>
      <c r="J340" s="135"/>
      <c r="K340" s="152"/>
      <c r="L340" s="23"/>
      <c r="M340" s="23"/>
      <c r="N340" s="68"/>
      <c r="O340" s="58"/>
      <c r="P340" s="58"/>
      <c r="Q340" s="58"/>
      <c r="R340" s="58"/>
      <c r="S340" s="58"/>
      <c r="T340" s="58"/>
      <c r="U340" s="58"/>
      <c r="V340" s="58"/>
      <c r="W340" s="58"/>
      <c r="X340" s="58"/>
      <c r="Y340" s="58"/>
      <c r="Z340" s="58"/>
      <c r="AA340" s="58"/>
      <c r="AB340" s="58"/>
      <c r="AC340" s="58"/>
      <c r="AD340" s="58"/>
      <c r="AE340" s="58"/>
      <c r="AF340" s="58"/>
      <c r="AG340" s="58"/>
    </row>
    <row r="341" spans="1:33" ht="15.75" customHeight="1" x14ac:dyDescent="0.2">
      <c r="A341" s="23"/>
      <c r="B341" s="23"/>
      <c r="C341" s="58"/>
      <c r="D341" s="58"/>
      <c r="E341" s="58"/>
      <c r="F341" s="58"/>
      <c r="G341" s="91"/>
      <c r="H341" s="273"/>
      <c r="I341" s="273"/>
      <c r="J341" s="135"/>
      <c r="K341" s="152"/>
      <c r="L341" s="23"/>
      <c r="M341" s="23"/>
      <c r="N341" s="68"/>
      <c r="O341" s="58"/>
      <c r="P341" s="58"/>
      <c r="Q341" s="58"/>
      <c r="R341" s="58"/>
      <c r="S341" s="58"/>
      <c r="T341" s="58"/>
      <c r="U341" s="58"/>
      <c r="V341" s="58"/>
      <c r="W341" s="58"/>
      <c r="X341" s="58"/>
      <c r="Y341" s="58"/>
      <c r="Z341" s="58"/>
      <c r="AA341" s="58"/>
      <c r="AB341" s="58"/>
      <c r="AC341" s="58"/>
      <c r="AD341" s="58"/>
      <c r="AE341" s="58"/>
      <c r="AF341" s="58"/>
      <c r="AG341" s="58"/>
    </row>
    <row r="342" spans="1:33" ht="15.75" customHeight="1" x14ac:dyDescent="0.2">
      <c r="A342" s="23"/>
      <c r="B342" s="23"/>
      <c r="C342" s="58"/>
      <c r="D342" s="58"/>
      <c r="E342" s="58"/>
      <c r="F342" s="58"/>
      <c r="G342" s="91"/>
      <c r="H342" s="273"/>
      <c r="I342" s="273"/>
      <c r="J342" s="135"/>
      <c r="K342" s="152"/>
      <c r="L342" s="23"/>
      <c r="M342" s="23"/>
      <c r="N342" s="68"/>
      <c r="O342" s="58"/>
      <c r="P342" s="58"/>
      <c r="Q342" s="58"/>
      <c r="R342" s="58"/>
      <c r="S342" s="58"/>
      <c r="T342" s="58"/>
      <c r="U342" s="58"/>
      <c r="V342" s="58"/>
      <c r="W342" s="58"/>
      <c r="X342" s="58"/>
      <c r="Y342" s="58"/>
      <c r="Z342" s="58"/>
      <c r="AA342" s="58"/>
      <c r="AB342" s="58"/>
      <c r="AC342" s="58"/>
      <c r="AD342" s="58"/>
      <c r="AE342" s="58"/>
      <c r="AF342" s="58"/>
      <c r="AG342" s="58"/>
    </row>
    <row r="343" spans="1:33" ht="15.75" customHeight="1" x14ac:dyDescent="0.2">
      <c r="A343" s="23"/>
      <c r="B343" s="23"/>
      <c r="C343" s="58"/>
      <c r="D343" s="58"/>
      <c r="E343" s="58"/>
      <c r="F343" s="58"/>
      <c r="G343" s="91"/>
      <c r="H343" s="273"/>
      <c r="I343" s="273"/>
      <c r="J343" s="135"/>
      <c r="K343" s="152"/>
      <c r="L343" s="23"/>
      <c r="M343" s="23"/>
      <c r="N343" s="68"/>
      <c r="O343" s="58"/>
      <c r="P343" s="58"/>
      <c r="Q343" s="58"/>
      <c r="R343" s="58"/>
      <c r="S343" s="58"/>
      <c r="T343" s="58"/>
      <c r="U343" s="58"/>
      <c r="V343" s="58"/>
      <c r="W343" s="58"/>
      <c r="X343" s="58"/>
      <c r="Y343" s="58"/>
      <c r="Z343" s="58"/>
      <c r="AA343" s="58"/>
      <c r="AB343" s="58"/>
      <c r="AC343" s="58"/>
      <c r="AD343" s="58"/>
      <c r="AE343" s="58"/>
      <c r="AF343" s="58"/>
      <c r="AG343" s="58"/>
    </row>
    <row r="344" spans="1:33" ht="15.75" customHeight="1" x14ac:dyDescent="0.2">
      <c r="A344" s="23"/>
      <c r="B344" s="23"/>
      <c r="C344" s="58"/>
      <c r="D344" s="58"/>
      <c r="E344" s="58"/>
      <c r="F344" s="58"/>
      <c r="G344" s="91"/>
      <c r="H344" s="273"/>
      <c r="I344" s="273"/>
      <c r="J344" s="135"/>
      <c r="K344" s="152"/>
      <c r="L344" s="23"/>
      <c r="M344" s="23"/>
      <c r="N344" s="68"/>
      <c r="O344" s="58"/>
      <c r="P344" s="58"/>
      <c r="Q344" s="58"/>
      <c r="R344" s="58"/>
      <c r="S344" s="58"/>
      <c r="T344" s="58"/>
      <c r="U344" s="58"/>
      <c r="V344" s="58"/>
      <c r="W344" s="58"/>
      <c r="X344" s="58"/>
      <c r="Y344" s="58"/>
      <c r="Z344" s="58"/>
      <c r="AA344" s="58"/>
      <c r="AB344" s="58"/>
      <c r="AC344" s="58"/>
      <c r="AD344" s="58"/>
      <c r="AE344" s="58"/>
      <c r="AF344" s="58"/>
      <c r="AG344" s="58"/>
    </row>
    <row r="345" spans="1:33" ht="15.75" customHeight="1" x14ac:dyDescent="0.2">
      <c r="A345" s="23"/>
      <c r="B345" s="23"/>
      <c r="C345" s="58"/>
      <c r="D345" s="58"/>
      <c r="E345" s="58"/>
      <c r="F345" s="58"/>
      <c r="G345" s="91"/>
      <c r="H345" s="273"/>
      <c r="I345" s="273"/>
      <c r="J345" s="135"/>
      <c r="K345" s="152"/>
      <c r="L345" s="23"/>
      <c r="M345" s="23"/>
      <c r="N345" s="68"/>
      <c r="O345" s="58"/>
      <c r="P345" s="58"/>
      <c r="Q345" s="58"/>
      <c r="R345" s="58"/>
      <c r="S345" s="58"/>
      <c r="T345" s="58"/>
      <c r="U345" s="58"/>
      <c r="V345" s="58"/>
      <c r="W345" s="58"/>
      <c r="X345" s="58"/>
      <c r="Y345" s="58"/>
      <c r="Z345" s="58"/>
      <c r="AA345" s="58"/>
      <c r="AB345" s="58"/>
      <c r="AC345" s="58"/>
      <c r="AD345" s="58"/>
      <c r="AE345" s="58"/>
      <c r="AF345" s="58"/>
      <c r="AG345" s="58"/>
    </row>
    <row r="346" spans="1:33" ht="15.75" customHeight="1" x14ac:dyDescent="0.2">
      <c r="A346" s="23"/>
      <c r="B346" s="23"/>
      <c r="C346" s="58"/>
      <c r="D346" s="58"/>
      <c r="E346" s="58"/>
      <c r="F346" s="58"/>
      <c r="G346" s="91"/>
      <c r="H346" s="273"/>
      <c r="I346" s="273"/>
      <c r="J346" s="135"/>
      <c r="K346" s="152"/>
      <c r="L346" s="23"/>
      <c r="M346" s="23"/>
      <c r="N346" s="68"/>
      <c r="O346" s="58"/>
      <c r="P346" s="58"/>
      <c r="Q346" s="58"/>
      <c r="R346" s="58"/>
      <c r="S346" s="58"/>
      <c r="T346" s="58"/>
      <c r="U346" s="58"/>
      <c r="V346" s="58"/>
      <c r="W346" s="58"/>
      <c r="X346" s="58"/>
      <c r="Y346" s="58"/>
      <c r="Z346" s="58"/>
      <c r="AA346" s="58"/>
      <c r="AB346" s="58"/>
      <c r="AC346" s="58"/>
      <c r="AD346" s="58"/>
      <c r="AE346" s="58"/>
      <c r="AF346" s="58"/>
      <c r="AG346" s="58"/>
    </row>
    <row r="347" spans="1:33" ht="15.75" customHeight="1" x14ac:dyDescent="0.2">
      <c r="A347" s="23"/>
      <c r="B347" s="23"/>
      <c r="C347" s="58"/>
      <c r="D347" s="58"/>
      <c r="E347" s="58"/>
      <c r="F347" s="58"/>
      <c r="G347" s="91"/>
      <c r="H347" s="273"/>
      <c r="I347" s="273"/>
      <c r="J347" s="135"/>
      <c r="K347" s="152"/>
      <c r="L347" s="23"/>
      <c r="M347" s="23"/>
      <c r="N347" s="68"/>
      <c r="O347" s="58"/>
      <c r="P347" s="58"/>
      <c r="Q347" s="58"/>
      <c r="R347" s="58"/>
      <c r="S347" s="58"/>
      <c r="T347" s="58"/>
      <c r="U347" s="58"/>
      <c r="V347" s="58"/>
      <c r="W347" s="58"/>
      <c r="X347" s="58"/>
      <c r="Y347" s="58"/>
      <c r="Z347" s="58"/>
      <c r="AA347" s="58"/>
      <c r="AB347" s="58"/>
      <c r="AC347" s="58"/>
      <c r="AD347" s="58"/>
      <c r="AE347" s="58"/>
      <c r="AF347" s="58"/>
      <c r="AG347" s="58"/>
    </row>
    <row r="348" spans="1:33" ht="15.75" customHeight="1" x14ac:dyDescent="0.2">
      <c r="A348" s="23"/>
      <c r="B348" s="23"/>
      <c r="C348" s="58"/>
      <c r="D348" s="58"/>
      <c r="E348" s="58"/>
      <c r="F348" s="58"/>
      <c r="G348" s="91"/>
      <c r="H348" s="273"/>
      <c r="I348" s="273"/>
      <c r="J348" s="135"/>
      <c r="K348" s="152"/>
      <c r="L348" s="23"/>
      <c r="M348" s="23"/>
      <c r="N348" s="68"/>
      <c r="O348" s="58"/>
      <c r="P348" s="58"/>
      <c r="Q348" s="58"/>
      <c r="R348" s="58"/>
      <c r="S348" s="58"/>
      <c r="T348" s="58"/>
      <c r="U348" s="58"/>
      <c r="V348" s="58"/>
      <c r="W348" s="58"/>
      <c r="X348" s="58"/>
      <c r="Y348" s="58"/>
      <c r="Z348" s="58"/>
      <c r="AA348" s="58"/>
      <c r="AB348" s="58"/>
      <c r="AC348" s="58"/>
      <c r="AD348" s="58"/>
      <c r="AE348" s="58"/>
      <c r="AF348" s="58"/>
      <c r="AG348" s="58"/>
    </row>
    <row r="349" spans="1:33" ht="15.75" customHeight="1" x14ac:dyDescent="0.2">
      <c r="A349" s="23"/>
      <c r="B349" s="23"/>
      <c r="C349" s="58"/>
      <c r="D349" s="58"/>
      <c r="E349" s="58"/>
      <c r="F349" s="58"/>
      <c r="G349" s="91"/>
      <c r="H349" s="273"/>
      <c r="I349" s="273"/>
      <c r="J349" s="135"/>
      <c r="K349" s="152"/>
      <c r="L349" s="23"/>
      <c r="M349" s="23"/>
      <c r="N349" s="68"/>
      <c r="O349" s="58"/>
      <c r="P349" s="58"/>
      <c r="Q349" s="58"/>
      <c r="R349" s="58"/>
      <c r="S349" s="58"/>
      <c r="T349" s="58"/>
      <c r="U349" s="58"/>
      <c r="V349" s="58"/>
      <c r="W349" s="58"/>
      <c r="X349" s="58"/>
      <c r="Y349" s="58"/>
      <c r="Z349" s="58"/>
      <c r="AA349" s="58"/>
      <c r="AB349" s="58"/>
      <c r="AC349" s="58"/>
      <c r="AD349" s="58"/>
      <c r="AE349" s="58"/>
      <c r="AF349" s="58"/>
      <c r="AG349" s="58"/>
    </row>
    <row r="350" spans="1:33" ht="15.75" customHeight="1" x14ac:dyDescent="0.2">
      <c r="A350" s="23"/>
      <c r="B350" s="23"/>
      <c r="C350" s="58"/>
      <c r="D350" s="58"/>
      <c r="E350" s="58"/>
      <c r="F350" s="58"/>
      <c r="G350" s="91"/>
      <c r="H350" s="273"/>
      <c r="I350" s="273"/>
      <c r="J350" s="135"/>
      <c r="K350" s="152"/>
      <c r="L350" s="23"/>
      <c r="M350" s="23"/>
      <c r="N350" s="68"/>
      <c r="O350" s="58"/>
      <c r="P350" s="58"/>
      <c r="Q350" s="58"/>
      <c r="R350" s="58"/>
      <c r="S350" s="58"/>
      <c r="T350" s="58"/>
      <c r="U350" s="58"/>
      <c r="V350" s="58"/>
      <c r="W350" s="58"/>
      <c r="X350" s="58"/>
      <c r="Y350" s="58"/>
      <c r="Z350" s="58"/>
      <c r="AA350" s="58"/>
      <c r="AB350" s="58"/>
      <c r="AC350" s="58"/>
      <c r="AD350" s="58"/>
      <c r="AE350" s="58"/>
      <c r="AF350" s="58"/>
      <c r="AG350" s="58"/>
    </row>
    <row r="351" spans="1:33" ht="15.75" customHeight="1" x14ac:dyDescent="0.2">
      <c r="A351" s="23"/>
      <c r="B351" s="23"/>
      <c r="C351" s="58"/>
      <c r="D351" s="58"/>
      <c r="E351" s="58"/>
      <c r="F351" s="58"/>
      <c r="G351" s="91"/>
      <c r="H351" s="273"/>
      <c r="I351" s="273"/>
      <c r="J351" s="135"/>
      <c r="K351" s="152"/>
      <c r="L351" s="23"/>
      <c r="M351" s="23"/>
      <c r="N351" s="68"/>
      <c r="O351" s="58"/>
      <c r="P351" s="58"/>
      <c r="Q351" s="58"/>
      <c r="R351" s="58"/>
      <c r="S351" s="58"/>
      <c r="T351" s="58"/>
      <c r="U351" s="58"/>
      <c r="V351" s="58"/>
      <c r="W351" s="58"/>
      <c r="X351" s="58"/>
      <c r="Y351" s="58"/>
      <c r="Z351" s="58"/>
      <c r="AA351" s="58"/>
      <c r="AB351" s="58"/>
      <c r="AC351" s="58"/>
      <c r="AD351" s="58"/>
      <c r="AE351" s="58"/>
      <c r="AF351" s="58"/>
      <c r="AG351" s="58"/>
    </row>
    <row r="352" spans="1:33" ht="15.75" customHeight="1" x14ac:dyDescent="0.2">
      <c r="A352" s="23"/>
      <c r="B352" s="23"/>
      <c r="C352" s="58"/>
      <c r="D352" s="58"/>
      <c r="E352" s="58"/>
      <c r="F352" s="58"/>
      <c r="G352" s="91"/>
      <c r="H352" s="273"/>
      <c r="I352" s="273"/>
      <c r="J352" s="135"/>
      <c r="K352" s="152"/>
      <c r="L352" s="23"/>
      <c r="M352" s="23"/>
      <c r="N352" s="68"/>
      <c r="O352" s="58"/>
      <c r="P352" s="58"/>
      <c r="Q352" s="58"/>
      <c r="R352" s="58"/>
      <c r="S352" s="58"/>
      <c r="T352" s="58"/>
      <c r="U352" s="58"/>
      <c r="V352" s="58"/>
      <c r="W352" s="58"/>
      <c r="X352" s="58"/>
      <c r="Y352" s="58"/>
      <c r="Z352" s="58"/>
      <c r="AA352" s="58"/>
      <c r="AB352" s="58"/>
      <c r="AC352" s="58"/>
      <c r="AD352" s="58"/>
      <c r="AE352" s="58"/>
      <c r="AF352" s="58"/>
      <c r="AG352" s="58"/>
    </row>
    <row r="353" spans="1:33" ht="15.75" customHeight="1" x14ac:dyDescent="0.2">
      <c r="A353" s="23"/>
      <c r="B353" s="23"/>
      <c r="C353" s="58"/>
      <c r="D353" s="58"/>
      <c r="E353" s="58"/>
      <c r="F353" s="58"/>
      <c r="G353" s="91"/>
      <c r="H353" s="273"/>
      <c r="I353" s="273"/>
      <c r="J353" s="135"/>
      <c r="K353" s="152"/>
      <c r="L353" s="23"/>
      <c r="M353" s="23"/>
      <c r="N353" s="68"/>
      <c r="O353" s="58"/>
      <c r="P353" s="58"/>
      <c r="Q353" s="58"/>
      <c r="R353" s="58"/>
      <c r="S353" s="58"/>
      <c r="T353" s="58"/>
      <c r="U353" s="58"/>
      <c r="V353" s="58"/>
      <c r="W353" s="58"/>
      <c r="X353" s="58"/>
      <c r="Y353" s="58"/>
      <c r="Z353" s="58"/>
      <c r="AA353" s="58"/>
      <c r="AB353" s="58"/>
      <c r="AC353" s="58"/>
      <c r="AD353" s="58"/>
      <c r="AE353" s="58"/>
      <c r="AF353" s="58"/>
      <c r="AG353" s="58"/>
    </row>
    <row r="354" spans="1:33" ht="15.75" customHeight="1" x14ac:dyDescent="0.2">
      <c r="A354" s="23"/>
      <c r="B354" s="23"/>
      <c r="C354" s="58"/>
      <c r="D354" s="58"/>
      <c r="E354" s="58"/>
      <c r="F354" s="58"/>
      <c r="G354" s="91"/>
      <c r="H354" s="273"/>
      <c r="I354" s="273"/>
      <c r="J354" s="135"/>
      <c r="K354" s="152"/>
      <c r="L354" s="23"/>
      <c r="M354" s="23"/>
      <c r="N354" s="68"/>
      <c r="O354" s="58"/>
      <c r="P354" s="58"/>
      <c r="Q354" s="58"/>
      <c r="R354" s="58"/>
      <c r="S354" s="58"/>
      <c r="T354" s="58"/>
      <c r="U354" s="58"/>
      <c r="V354" s="58"/>
      <c r="W354" s="58"/>
      <c r="X354" s="58"/>
      <c r="Y354" s="58"/>
      <c r="Z354" s="58"/>
      <c r="AA354" s="58"/>
      <c r="AB354" s="58"/>
      <c r="AC354" s="58"/>
      <c r="AD354" s="58"/>
      <c r="AE354" s="58"/>
      <c r="AF354" s="58"/>
      <c r="AG354" s="58"/>
    </row>
    <row r="355" spans="1:33" ht="15.75" customHeight="1" x14ac:dyDescent="0.2">
      <c r="A355" s="23"/>
      <c r="B355" s="23"/>
      <c r="C355" s="58"/>
      <c r="D355" s="58"/>
      <c r="E355" s="58"/>
      <c r="F355" s="58"/>
      <c r="G355" s="91"/>
      <c r="H355" s="273"/>
      <c r="I355" s="273"/>
      <c r="J355" s="135"/>
      <c r="K355" s="152"/>
      <c r="L355" s="23"/>
      <c r="M355" s="23"/>
      <c r="N355" s="68"/>
      <c r="O355" s="58"/>
      <c r="P355" s="58"/>
      <c r="Q355" s="58"/>
      <c r="R355" s="58"/>
      <c r="S355" s="58"/>
      <c r="T355" s="58"/>
      <c r="U355" s="58"/>
      <c r="V355" s="58"/>
      <c r="W355" s="58"/>
      <c r="X355" s="58"/>
      <c r="Y355" s="58"/>
      <c r="Z355" s="58"/>
      <c r="AA355" s="58"/>
      <c r="AB355" s="58"/>
      <c r="AC355" s="58"/>
      <c r="AD355" s="58"/>
      <c r="AE355" s="58"/>
      <c r="AF355" s="58"/>
      <c r="AG355" s="58"/>
    </row>
    <row r="356" spans="1:33" ht="15.75" customHeight="1" x14ac:dyDescent="0.2">
      <c r="A356" s="23"/>
      <c r="B356" s="23"/>
      <c r="C356" s="58"/>
      <c r="D356" s="58"/>
      <c r="E356" s="58"/>
      <c r="F356" s="58"/>
      <c r="G356" s="91"/>
      <c r="H356" s="273"/>
      <c r="I356" s="273"/>
      <c r="J356" s="135"/>
      <c r="K356" s="152"/>
      <c r="L356" s="23"/>
      <c r="M356" s="23"/>
      <c r="N356" s="68"/>
      <c r="O356" s="58"/>
      <c r="P356" s="58"/>
      <c r="Q356" s="58"/>
      <c r="R356" s="58"/>
      <c r="S356" s="58"/>
      <c r="T356" s="58"/>
      <c r="U356" s="58"/>
      <c r="V356" s="58"/>
      <c r="W356" s="58"/>
      <c r="X356" s="58"/>
      <c r="Y356" s="58"/>
      <c r="Z356" s="58"/>
      <c r="AA356" s="58"/>
      <c r="AB356" s="58"/>
      <c r="AC356" s="58"/>
      <c r="AD356" s="58"/>
      <c r="AE356" s="58"/>
      <c r="AF356" s="58"/>
      <c r="AG356" s="58"/>
    </row>
    <row r="357" spans="1:33" ht="15.75" customHeight="1" x14ac:dyDescent="0.2">
      <c r="A357" s="23"/>
      <c r="B357" s="23"/>
      <c r="C357" s="58"/>
      <c r="D357" s="58"/>
      <c r="E357" s="58"/>
      <c r="F357" s="58"/>
      <c r="G357" s="91"/>
      <c r="H357" s="273"/>
      <c r="I357" s="273"/>
      <c r="J357" s="135"/>
      <c r="K357" s="152"/>
      <c r="L357" s="23"/>
      <c r="M357" s="23"/>
      <c r="N357" s="68"/>
      <c r="O357" s="58"/>
      <c r="P357" s="58"/>
      <c r="Q357" s="58"/>
      <c r="R357" s="58"/>
      <c r="S357" s="58"/>
      <c r="T357" s="58"/>
      <c r="U357" s="58"/>
      <c r="V357" s="58"/>
      <c r="W357" s="58"/>
      <c r="X357" s="58"/>
      <c r="Y357" s="58"/>
      <c r="Z357" s="58"/>
      <c r="AA357" s="58"/>
      <c r="AB357" s="58"/>
      <c r="AC357" s="58"/>
      <c r="AD357" s="58"/>
      <c r="AE357" s="58"/>
      <c r="AF357" s="58"/>
      <c r="AG357" s="58"/>
    </row>
    <row r="358" spans="1:33" ht="15.75" customHeight="1" x14ac:dyDescent="0.2">
      <c r="A358" s="23"/>
      <c r="B358" s="23"/>
      <c r="C358" s="58"/>
      <c r="D358" s="58"/>
      <c r="E358" s="58"/>
      <c r="F358" s="58"/>
      <c r="G358" s="91"/>
      <c r="H358" s="273"/>
      <c r="I358" s="273"/>
      <c r="J358" s="135"/>
      <c r="K358" s="152"/>
      <c r="L358" s="23"/>
      <c r="M358" s="23"/>
      <c r="N358" s="68"/>
      <c r="O358" s="58"/>
      <c r="P358" s="58"/>
      <c r="Q358" s="58"/>
      <c r="R358" s="58"/>
      <c r="S358" s="58"/>
      <c r="T358" s="58"/>
      <c r="U358" s="58"/>
      <c r="V358" s="58"/>
      <c r="W358" s="58"/>
      <c r="X358" s="58"/>
      <c r="Y358" s="58"/>
      <c r="Z358" s="58"/>
      <c r="AA358" s="58"/>
      <c r="AB358" s="58"/>
      <c r="AC358" s="58"/>
      <c r="AD358" s="58"/>
      <c r="AE358" s="58"/>
      <c r="AF358" s="58"/>
      <c r="AG358" s="58"/>
    </row>
    <row r="359" spans="1:33" ht="15.75" customHeight="1" x14ac:dyDescent="0.2">
      <c r="A359" s="23"/>
      <c r="B359" s="23"/>
      <c r="C359" s="58"/>
      <c r="D359" s="58"/>
      <c r="E359" s="58"/>
      <c r="F359" s="58"/>
      <c r="G359" s="91"/>
      <c r="H359" s="273"/>
      <c r="I359" s="273"/>
      <c r="J359" s="135"/>
      <c r="K359" s="152"/>
      <c r="L359" s="23"/>
      <c r="M359" s="23"/>
      <c r="N359" s="68"/>
      <c r="O359" s="58"/>
      <c r="P359" s="58"/>
      <c r="Q359" s="58"/>
      <c r="R359" s="58"/>
      <c r="S359" s="58"/>
      <c r="T359" s="58"/>
      <c r="U359" s="58"/>
      <c r="V359" s="58"/>
      <c r="W359" s="58"/>
      <c r="X359" s="58"/>
      <c r="Y359" s="58"/>
      <c r="Z359" s="58"/>
      <c r="AA359" s="58"/>
      <c r="AB359" s="58"/>
      <c r="AC359" s="58"/>
      <c r="AD359" s="58"/>
      <c r="AE359" s="58"/>
      <c r="AF359" s="58"/>
      <c r="AG359" s="58"/>
    </row>
    <row r="360" spans="1:33" ht="15.75" customHeight="1" x14ac:dyDescent="0.2">
      <c r="A360" s="23"/>
      <c r="B360" s="23"/>
      <c r="C360" s="58"/>
      <c r="D360" s="58"/>
      <c r="E360" s="58"/>
      <c r="F360" s="58"/>
      <c r="G360" s="91"/>
      <c r="H360" s="273"/>
      <c r="I360" s="273"/>
      <c r="J360" s="135"/>
      <c r="K360" s="152"/>
      <c r="L360" s="23"/>
      <c r="M360" s="23"/>
      <c r="N360" s="68"/>
      <c r="O360" s="58"/>
      <c r="P360" s="58"/>
      <c r="Q360" s="58"/>
      <c r="R360" s="58"/>
      <c r="S360" s="58"/>
      <c r="T360" s="58"/>
      <c r="U360" s="58"/>
      <c r="V360" s="58"/>
      <c r="W360" s="58"/>
      <c r="X360" s="58"/>
      <c r="Y360" s="58"/>
      <c r="Z360" s="58"/>
      <c r="AA360" s="58"/>
      <c r="AB360" s="58"/>
      <c r="AC360" s="58"/>
      <c r="AD360" s="58"/>
      <c r="AE360" s="58"/>
      <c r="AF360" s="58"/>
      <c r="AG360" s="58"/>
    </row>
    <row r="361" spans="1:33" ht="15.75" customHeight="1" x14ac:dyDescent="0.2">
      <c r="A361" s="23"/>
      <c r="B361" s="23"/>
      <c r="C361" s="58"/>
      <c r="D361" s="58"/>
      <c r="E361" s="58"/>
      <c r="F361" s="58"/>
      <c r="G361" s="91"/>
      <c r="H361" s="273"/>
      <c r="I361" s="273"/>
      <c r="J361" s="135"/>
      <c r="K361" s="152"/>
      <c r="L361" s="23"/>
      <c r="M361" s="23"/>
      <c r="N361" s="68"/>
      <c r="O361" s="58"/>
      <c r="P361" s="58"/>
      <c r="Q361" s="58"/>
      <c r="R361" s="58"/>
      <c r="S361" s="58"/>
      <c r="T361" s="58"/>
      <c r="U361" s="58"/>
      <c r="V361" s="58"/>
      <c r="W361" s="58"/>
      <c r="X361" s="58"/>
      <c r="Y361" s="58"/>
      <c r="Z361" s="58"/>
      <c r="AA361" s="58"/>
      <c r="AB361" s="58"/>
      <c r="AC361" s="58"/>
      <c r="AD361" s="58"/>
      <c r="AE361" s="58"/>
      <c r="AF361" s="58"/>
      <c r="AG361" s="58"/>
    </row>
    <row r="362" spans="1:33" ht="15.75" customHeight="1" x14ac:dyDescent="0.2">
      <c r="A362" s="23"/>
      <c r="B362" s="23"/>
      <c r="C362" s="58"/>
      <c r="D362" s="58"/>
      <c r="E362" s="58"/>
      <c r="F362" s="58"/>
      <c r="G362" s="91"/>
      <c r="H362" s="273"/>
      <c r="I362" s="273"/>
      <c r="J362" s="135"/>
      <c r="K362" s="152"/>
      <c r="L362" s="23"/>
      <c r="M362" s="23"/>
      <c r="N362" s="68"/>
      <c r="O362" s="58"/>
      <c r="P362" s="58"/>
      <c r="Q362" s="58"/>
      <c r="R362" s="58"/>
      <c r="S362" s="58"/>
      <c r="T362" s="58"/>
      <c r="U362" s="58"/>
      <c r="V362" s="58"/>
      <c r="W362" s="58"/>
      <c r="X362" s="58"/>
      <c r="Y362" s="58"/>
      <c r="Z362" s="58"/>
      <c r="AA362" s="58"/>
      <c r="AB362" s="58"/>
      <c r="AC362" s="58"/>
      <c r="AD362" s="58"/>
      <c r="AE362" s="58"/>
      <c r="AF362" s="58"/>
      <c r="AG362" s="58"/>
    </row>
    <row r="363" spans="1:33" ht="15.75" customHeight="1" x14ac:dyDescent="0.2">
      <c r="A363" s="23"/>
      <c r="B363" s="23"/>
      <c r="C363" s="58"/>
      <c r="D363" s="58"/>
      <c r="E363" s="58"/>
      <c r="F363" s="58"/>
      <c r="G363" s="91"/>
      <c r="H363" s="273"/>
      <c r="I363" s="273"/>
      <c r="J363" s="135"/>
      <c r="K363" s="152"/>
      <c r="L363" s="23"/>
      <c r="M363" s="23"/>
      <c r="N363" s="68"/>
      <c r="O363" s="58"/>
      <c r="P363" s="58"/>
      <c r="Q363" s="58"/>
      <c r="R363" s="58"/>
      <c r="S363" s="58"/>
      <c r="T363" s="58"/>
      <c r="U363" s="58"/>
      <c r="V363" s="58"/>
      <c r="W363" s="58"/>
      <c r="X363" s="58"/>
      <c r="Y363" s="58"/>
      <c r="Z363" s="58"/>
      <c r="AA363" s="58"/>
      <c r="AB363" s="58"/>
      <c r="AC363" s="58"/>
      <c r="AD363" s="58"/>
      <c r="AE363" s="58"/>
      <c r="AF363" s="58"/>
      <c r="AG363" s="58"/>
    </row>
    <row r="364" spans="1:33" ht="15.75" customHeight="1" x14ac:dyDescent="0.2">
      <c r="A364" s="23"/>
      <c r="B364" s="23"/>
      <c r="C364" s="58"/>
      <c r="D364" s="58"/>
      <c r="E364" s="58"/>
      <c r="F364" s="58"/>
      <c r="G364" s="91"/>
      <c r="H364" s="273"/>
      <c r="I364" s="273"/>
      <c r="J364" s="135"/>
      <c r="K364" s="152"/>
      <c r="L364" s="23"/>
      <c r="M364" s="23"/>
      <c r="N364" s="68"/>
      <c r="O364" s="58"/>
      <c r="P364" s="58"/>
      <c r="Q364" s="58"/>
      <c r="R364" s="58"/>
      <c r="S364" s="58"/>
      <c r="T364" s="58"/>
      <c r="U364" s="58"/>
      <c r="V364" s="58"/>
      <c r="W364" s="58"/>
      <c r="X364" s="58"/>
      <c r="Y364" s="58"/>
      <c r="Z364" s="58"/>
      <c r="AA364" s="58"/>
      <c r="AB364" s="58"/>
      <c r="AC364" s="58"/>
      <c r="AD364" s="58"/>
      <c r="AE364" s="58"/>
      <c r="AF364" s="58"/>
      <c r="AG364" s="58"/>
    </row>
    <row r="365" spans="1:33" ht="15.75" customHeight="1" x14ac:dyDescent="0.2">
      <c r="A365" s="23"/>
      <c r="B365" s="23"/>
      <c r="C365" s="58"/>
      <c r="D365" s="58"/>
      <c r="E365" s="58"/>
      <c r="F365" s="58"/>
      <c r="G365" s="91"/>
      <c r="H365" s="273"/>
      <c r="I365" s="273"/>
      <c r="J365" s="135"/>
      <c r="K365" s="152"/>
      <c r="L365" s="23"/>
      <c r="M365" s="23"/>
      <c r="N365" s="68"/>
      <c r="O365" s="58"/>
      <c r="P365" s="58"/>
      <c r="Q365" s="58"/>
      <c r="R365" s="58"/>
      <c r="S365" s="58"/>
      <c r="T365" s="58"/>
      <c r="U365" s="58"/>
      <c r="V365" s="58"/>
      <c r="W365" s="58"/>
      <c r="X365" s="58"/>
      <c r="Y365" s="58"/>
      <c r="Z365" s="58"/>
      <c r="AA365" s="58"/>
      <c r="AB365" s="58"/>
      <c r="AC365" s="58"/>
      <c r="AD365" s="58"/>
      <c r="AE365" s="58"/>
      <c r="AF365" s="58"/>
      <c r="AG365" s="58"/>
    </row>
    <row r="366" spans="1:33" ht="15.75" customHeight="1" x14ac:dyDescent="0.2">
      <c r="A366" s="23"/>
      <c r="B366" s="23"/>
      <c r="C366" s="58"/>
      <c r="D366" s="58"/>
      <c r="E366" s="58"/>
      <c r="F366" s="58"/>
      <c r="G366" s="91"/>
      <c r="H366" s="273"/>
      <c r="I366" s="273"/>
      <c r="J366" s="135"/>
      <c r="K366" s="152"/>
      <c r="L366" s="23"/>
      <c r="M366" s="23"/>
      <c r="N366" s="68"/>
      <c r="O366" s="58"/>
      <c r="P366" s="58"/>
      <c r="Q366" s="58"/>
      <c r="R366" s="58"/>
      <c r="S366" s="58"/>
      <c r="T366" s="58"/>
      <c r="U366" s="58"/>
      <c r="V366" s="58"/>
      <c r="W366" s="58"/>
      <c r="X366" s="58"/>
      <c r="Y366" s="58"/>
      <c r="Z366" s="58"/>
      <c r="AA366" s="58"/>
      <c r="AB366" s="58"/>
      <c r="AC366" s="58"/>
      <c r="AD366" s="58"/>
      <c r="AE366" s="58"/>
      <c r="AF366" s="58"/>
      <c r="AG366" s="58"/>
    </row>
    <row r="367" spans="1:33" ht="15.75" customHeight="1" x14ac:dyDescent="0.2">
      <c r="A367" s="23"/>
      <c r="B367" s="23"/>
      <c r="C367" s="58"/>
      <c r="D367" s="58"/>
      <c r="E367" s="58"/>
      <c r="F367" s="58"/>
      <c r="G367" s="91"/>
      <c r="H367" s="273"/>
      <c r="I367" s="273"/>
      <c r="J367" s="135"/>
      <c r="K367" s="152"/>
      <c r="L367" s="23"/>
      <c r="M367" s="23"/>
      <c r="N367" s="68"/>
      <c r="O367" s="58"/>
      <c r="P367" s="58"/>
      <c r="Q367" s="58"/>
      <c r="R367" s="58"/>
      <c r="S367" s="58"/>
      <c r="T367" s="58"/>
      <c r="U367" s="58"/>
      <c r="V367" s="58"/>
      <c r="W367" s="58"/>
      <c r="X367" s="58"/>
      <c r="Y367" s="58"/>
      <c r="Z367" s="58"/>
      <c r="AA367" s="58"/>
      <c r="AB367" s="58"/>
      <c r="AC367" s="58"/>
      <c r="AD367" s="58"/>
      <c r="AE367" s="58"/>
      <c r="AF367" s="58"/>
      <c r="AG367" s="58"/>
    </row>
    <row r="368" spans="1:33" ht="15.75" customHeight="1" x14ac:dyDescent="0.2">
      <c r="A368" s="23"/>
      <c r="B368" s="23"/>
      <c r="C368" s="58"/>
      <c r="D368" s="58"/>
      <c r="E368" s="58"/>
      <c r="F368" s="58"/>
      <c r="G368" s="91"/>
      <c r="H368" s="273"/>
      <c r="I368" s="273"/>
      <c r="J368" s="135"/>
      <c r="K368" s="152"/>
      <c r="L368" s="23"/>
      <c r="M368" s="23"/>
      <c r="N368" s="68"/>
      <c r="O368" s="58"/>
      <c r="P368" s="58"/>
      <c r="Q368" s="58"/>
      <c r="R368" s="58"/>
      <c r="S368" s="58"/>
      <c r="T368" s="58"/>
      <c r="U368" s="58"/>
      <c r="V368" s="58"/>
      <c r="W368" s="58"/>
      <c r="X368" s="58"/>
      <c r="Y368" s="58"/>
      <c r="Z368" s="58"/>
      <c r="AA368" s="58"/>
      <c r="AB368" s="58"/>
      <c r="AC368" s="58"/>
      <c r="AD368" s="58"/>
      <c r="AE368" s="58"/>
      <c r="AF368" s="58"/>
      <c r="AG368" s="58"/>
    </row>
    <row r="369" spans="1:33" ht="15.75" customHeight="1" x14ac:dyDescent="0.2">
      <c r="A369" s="23"/>
      <c r="B369" s="23"/>
      <c r="C369" s="58"/>
      <c r="D369" s="58"/>
      <c r="E369" s="58"/>
      <c r="F369" s="58"/>
      <c r="G369" s="91"/>
      <c r="H369" s="273"/>
      <c r="I369" s="273"/>
      <c r="J369" s="135"/>
      <c r="K369" s="152"/>
      <c r="L369" s="23"/>
      <c r="M369" s="23"/>
      <c r="N369" s="68"/>
      <c r="O369" s="58"/>
      <c r="P369" s="58"/>
      <c r="Q369" s="58"/>
      <c r="R369" s="58"/>
      <c r="S369" s="58"/>
      <c r="T369" s="58"/>
      <c r="U369" s="58"/>
      <c r="V369" s="58"/>
      <c r="W369" s="58"/>
      <c r="X369" s="58"/>
      <c r="Y369" s="58"/>
      <c r="Z369" s="58"/>
      <c r="AA369" s="58"/>
      <c r="AB369" s="58"/>
      <c r="AC369" s="58"/>
      <c r="AD369" s="58"/>
      <c r="AE369" s="58"/>
      <c r="AF369" s="58"/>
      <c r="AG369" s="58"/>
    </row>
    <row r="370" spans="1:33" ht="15.75" customHeight="1" x14ac:dyDescent="0.2">
      <c r="A370" s="23"/>
      <c r="B370" s="23"/>
      <c r="C370" s="58"/>
      <c r="D370" s="58"/>
      <c r="E370" s="58"/>
      <c r="F370" s="58"/>
      <c r="G370" s="91"/>
      <c r="H370" s="273"/>
      <c r="I370" s="273"/>
      <c r="J370" s="135"/>
      <c r="K370" s="152"/>
      <c r="L370" s="23"/>
      <c r="M370" s="23"/>
      <c r="N370" s="68"/>
      <c r="O370" s="58"/>
      <c r="P370" s="58"/>
      <c r="Q370" s="58"/>
      <c r="R370" s="58"/>
      <c r="S370" s="58"/>
      <c r="T370" s="58"/>
      <c r="U370" s="58"/>
      <c r="V370" s="58"/>
      <c r="W370" s="58"/>
      <c r="X370" s="58"/>
      <c r="Y370" s="58"/>
      <c r="Z370" s="58"/>
      <c r="AA370" s="58"/>
      <c r="AB370" s="58"/>
      <c r="AC370" s="58"/>
      <c r="AD370" s="58"/>
      <c r="AE370" s="58"/>
      <c r="AF370" s="58"/>
      <c r="AG370" s="58"/>
    </row>
    <row r="371" spans="1:33" ht="15.75" customHeight="1" x14ac:dyDescent="0.2">
      <c r="A371" s="23"/>
      <c r="B371" s="23"/>
      <c r="C371" s="58"/>
      <c r="D371" s="58"/>
      <c r="E371" s="58"/>
      <c r="F371" s="58"/>
      <c r="G371" s="91"/>
      <c r="H371" s="273"/>
      <c r="I371" s="273"/>
      <c r="J371" s="135"/>
      <c r="K371" s="152"/>
      <c r="L371" s="23"/>
      <c r="M371" s="23"/>
      <c r="N371" s="68"/>
      <c r="O371" s="58"/>
      <c r="P371" s="58"/>
      <c r="Q371" s="58"/>
      <c r="R371" s="58"/>
      <c r="S371" s="58"/>
      <c r="T371" s="58"/>
      <c r="U371" s="58"/>
      <c r="V371" s="58"/>
      <c r="W371" s="58"/>
      <c r="X371" s="58"/>
      <c r="Y371" s="58"/>
      <c r="Z371" s="58"/>
      <c r="AA371" s="58"/>
      <c r="AB371" s="58"/>
      <c r="AC371" s="58"/>
      <c r="AD371" s="58"/>
      <c r="AE371" s="58"/>
      <c r="AF371" s="58"/>
      <c r="AG371" s="58"/>
    </row>
    <row r="372" spans="1:33" ht="15.75" customHeight="1" x14ac:dyDescent="0.2">
      <c r="A372" s="23"/>
      <c r="B372" s="23"/>
      <c r="C372" s="58"/>
      <c r="D372" s="58"/>
      <c r="E372" s="58"/>
      <c r="F372" s="58"/>
      <c r="G372" s="91"/>
      <c r="H372" s="273"/>
      <c r="I372" s="273"/>
      <c r="J372" s="135"/>
      <c r="K372" s="152"/>
      <c r="L372" s="23"/>
      <c r="M372" s="23"/>
      <c r="N372" s="68"/>
      <c r="O372" s="58"/>
      <c r="P372" s="58"/>
      <c r="Q372" s="58"/>
      <c r="R372" s="58"/>
      <c r="S372" s="58"/>
      <c r="T372" s="58"/>
      <c r="U372" s="58"/>
      <c r="V372" s="58"/>
      <c r="W372" s="58"/>
      <c r="X372" s="58"/>
      <c r="Y372" s="58"/>
      <c r="Z372" s="58"/>
      <c r="AA372" s="58"/>
      <c r="AB372" s="58"/>
      <c r="AC372" s="58"/>
      <c r="AD372" s="58"/>
      <c r="AE372" s="58"/>
      <c r="AF372" s="58"/>
      <c r="AG372" s="58"/>
    </row>
    <row r="373" spans="1:33" ht="15.75" customHeight="1" x14ac:dyDescent="0.2">
      <c r="A373" s="23"/>
      <c r="B373" s="23"/>
      <c r="C373" s="58"/>
      <c r="D373" s="58"/>
      <c r="E373" s="58"/>
      <c r="F373" s="58"/>
      <c r="G373" s="91"/>
      <c r="H373" s="273"/>
      <c r="I373" s="273"/>
      <c r="J373" s="135"/>
      <c r="K373" s="152"/>
      <c r="L373" s="23"/>
      <c r="M373" s="23"/>
      <c r="N373" s="68"/>
      <c r="O373" s="58"/>
      <c r="P373" s="58"/>
      <c r="Q373" s="58"/>
      <c r="R373" s="58"/>
      <c r="S373" s="58"/>
      <c r="T373" s="58"/>
      <c r="U373" s="58"/>
      <c r="V373" s="58"/>
      <c r="W373" s="58"/>
      <c r="X373" s="58"/>
      <c r="Y373" s="58"/>
      <c r="Z373" s="58"/>
      <c r="AA373" s="58"/>
      <c r="AB373" s="58"/>
      <c r="AC373" s="58"/>
      <c r="AD373" s="58"/>
      <c r="AE373" s="58"/>
      <c r="AF373" s="58"/>
      <c r="AG373" s="58"/>
    </row>
    <row r="374" spans="1:33" ht="15.75" customHeight="1" x14ac:dyDescent="0.2">
      <c r="A374" s="23"/>
      <c r="B374" s="23"/>
      <c r="C374" s="58"/>
      <c r="D374" s="58"/>
      <c r="E374" s="58"/>
      <c r="F374" s="58"/>
      <c r="G374" s="91"/>
      <c r="H374" s="273"/>
      <c r="I374" s="273"/>
      <c r="J374" s="135"/>
      <c r="K374" s="152"/>
      <c r="L374" s="23"/>
      <c r="M374" s="23"/>
      <c r="N374" s="68"/>
      <c r="O374" s="58"/>
      <c r="P374" s="58"/>
      <c r="Q374" s="58"/>
      <c r="R374" s="58"/>
      <c r="S374" s="58"/>
      <c r="T374" s="58"/>
      <c r="U374" s="58"/>
      <c r="V374" s="58"/>
      <c r="W374" s="58"/>
      <c r="X374" s="58"/>
      <c r="Y374" s="58"/>
      <c r="Z374" s="58"/>
      <c r="AA374" s="58"/>
      <c r="AB374" s="58"/>
      <c r="AC374" s="58"/>
      <c r="AD374" s="58"/>
      <c r="AE374" s="58"/>
      <c r="AF374" s="58"/>
      <c r="AG374" s="58"/>
    </row>
    <row r="375" spans="1:33" ht="15.75" customHeight="1" x14ac:dyDescent="0.2">
      <c r="A375" s="23"/>
      <c r="B375" s="23"/>
      <c r="C375" s="58"/>
      <c r="D375" s="58"/>
      <c r="E375" s="58"/>
      <c r="F375" s="58"/>
      <c r="G375" s="91"/>
      <c r="H375" s="273"/>
      <c r="I375" s="273"/>
      <c r="J375" s="135"/>
      <c r="K375" s="152"/>
      <c r="L375" s="23"/>
      <c r="M375" s="23"/>
      <c r="N375" s="68"/>
      <c r="O375" s="58"/>
      <c r="P375" s="58"/>
      <c r="Q375" s="58"/>
      <c r="R375" s="58"/>
      <c r="S375" s="58"/>
      <c r="T375" s="58"/>
      <c r="U375" s="58"/>
      <c r="V375" s="58"/>
      <c r="W375" s="58"/>
      <c r="X375" s="58"/>
      <c r="Y375" s="58"/>
      <c r="Z375" s="58"/>
      <c r="AA375" s="58"/>
      <c r="AB375" s="58"/>
      <c r="AC375" s="58"/>
      <c r="AD375" s="58"/>
      <c r="AE375" s="58"/>
      <c r="AF375" s="58"/>
      <c r="AG375" s="58"/>
    </row>
    <row r="376" spans="1:33" ht="15.75" customHeight="1" x14ac:dyDescent="0.2">
      <c r="A376" s="23"/>
      <c r="B376" s="23"/>
      <c r="C376" s="58"/>
      <c r="D376" s="58"/>
      <c r="E376" s="58"/>
      <c r="F376" s="58"/>
      <c r="G376" s="91"/>
      <c r="H376" s="273"/>
      <c r="I376" s="273"/>
      <c r="J376" s="135"/>
      <c r="K376" s="152"/>
      <c r="L376" s="23"/>
      <c r="M376" s="23"/>
      <c r="N376" s="68"/>
      <c r="O376" s="58"/>
      <c r="P376" s="58"/>
      <c r="Q376" s="58"/>
      <c r="R376" s="58"/>
      <c r="S376" s="58"/>
      <c r="T376" s="58"/>
      <c r="U376" s="58"/>
      <c r="V376" s="58"/>
      <c r="W376" s="58"/>
      <c r="X376" s="58"/>
      <c r="Y376" s="58"/>
      <c r="Z376" s="58"/>
      <c r="AA376" s="58"/>
      <c r="AB376" s="58"/>
      <c r="AC376" s="58"/>
      <c r="AD376" s="58"/>
      <c r="AE376" s="58"/>
      <c r="AF376" s="58"/>
      <c r="AG376" s="58"/>
    </row>
    <row r="377" spans="1:33" ht="15.75" customHeight="1" x14ac:dyDescent="0.2">
      <c r="A377" s="23"/>
      <c r="B377" s="23"/>
      <c r="C377" s="58"/>
      <c r="D377" s="58"/>
      <c r="E377" s="58"/>
      <c r="F377" s="58"/>
      <c r="G377" s="91"/>
      <c r="H377" s="273"/>
      <c r="I377" s="273"/>
      <c r="J377" s="135"/>
      <c r="K377" s="152"/>
      <c r="L377" s="23"/>
      <c r="M377" s="23"/>
      <c r="N377" s="68"/>
      <c r="O377" s="58"/>
      <c r="P377" s="58"/>
      <c r="Q377" s="58"/>
      <c r="R377" s="58"/>
      <c r="S377" s="58"/>
      <c r="T377" s="58"/>
      <c r="U377" s="58"/>
      <c r="V377" s="58"/>
      <c r="W377" s="58"/>
      <c r="X377" s="58"/>
      <c r="Y377" s="58"/>
      <c r="Z377" s="58"/>
      <c r="AA377" s="58"/>
      <c r="AB377" s="58"/>
      <c r="AC377" s="58"/>
      <c r="AD377" s="58"/>
      <c r="AE377" s="58"/>
      <c r="AF377" s="58"/>
      <c r="AG377" s="58"/>
    </row>
    <row r="378" spans="1:33" ht="15.75" customHeight="1" x14ac:dyDescent="0.2">
      <c r="A378" s="23"/>
      <c r="B378" s="23"/>
      <c r="C378" s="58"/>
      <c r="D378" s="58"/>
      <c r="E378" s="58"/>
      <c r="F378" s="58"/>
      <c r="G378" s="91"/>
      <c r="H378" s="273"/>
      <c r="I378" s="273"/>
      <c r="J378" s="135"/>
      <c r="K378" s="152"/>
      <c r="L378" s="23"/>
      <c r="M378" s="23"/>
      <c r="N378" s="68"/>
      <c r="O378" s="58"/>
      <c r="P378" s="58"/>
      <c r="Q378" s="58"/>
      <c r="R378" s="58"/>
      <c r="S378" s="58"/>
      <c r="T378" s="58"/>
      <c r="U378" s="58"/>
      <c r="V378" s="58"/>
      <c r="W378" s="58"/>
      <c r="X378" s="58"/>
      <c r="Y378" s="58"/>
      <c r="Z378" s="58"/>
      <c r="AA378" s="58"/>
      <c r="AB378" s="58"/>
      <c r="AC378" s="58"/>
      <c r="AD378" s="58"/>
      <c r="AE378" s="58"/>
      <c r="AF378" s="58"/>
      <c r="AG378" s="58"/>
    </row>
    <row r="379" spans="1:33" ht="15.75" customHeight="1" x14ac:dyDescent="0.2">
      <c r="A379" s="23"/>
      <c r="B379" s="23"/>
      <c r="C379" s="58"/>
      <c r="D379" s="58"/>
      <c r="E379" s="58"/>
      <c r="F379" s="58"/>
      <c r="G379" s="91"/>
      <c r="H379" s="273"/>
      <c r="I379" s="273"/>
      <c r="J379" s="135"/>
      <c r="K379" s="152"/>
      <c r="L379" s="23"/>
      <c r="M379" s="23"/>
      <c r="N379" s="68"/>
      <c r="O379" s="58"/>
      <c r="P379" s="58"/>
      <c r="Q379" s="58"/>
      <c r="R379" s="58"/>
      <c r="S379" s="58"/>
      <c r="T379" s="58"/>
      <c r="U379" s="58"/>
      <c r="V379" s="58"/>
      <c r="W379" s="58"/>
      <c r="X379" s="58"/>
      <c r="Y379" s="58"/>
      <c r="Z379" s="58"/>
      <c r="AA379" s="58"/>
      <c r="AB379" s="58"/>
      <c r="AC379" s="58"/>
      <c r="AD379" s="58"/>
      <c r="AE379" s="58"/>
      <c r="AF379" s="58"/>
      <c r="AG379" s="58"/>
    </row>
    <row r="380" spans="1:33" ht="15.75" customHeight="1" x14ac:dyDescent="0.2">
      <c r="A380" s="23"/>
      <c r="B380" s="23"/>
      <c r="C380" s="58"/>
      <c r="D380" s="58"/>
      <c r="E380" s="58"/>
      <c r="F380" s="58"/>
      <c r="G380" s="91"/>
      <c r="H380" s="273"/>
      <c r="I380" s="273"/>
      <c r="J380" s="135"/>
      <c r="K380" s="152"/>
      <c r="L380" s="23"/>
      <c r="M380" s="23"/>
      <c r="N380" s="68"/>
      <c r="O380" s="58"/>
      <c r="P380" s="58"/>
      <c r="Q380" s="58"/>
      <c r="R380" s="58"/>
      <c r="S380" s="58"/>
      <c r="T380" s="58"/>
      <c r="U380" s="58"/>
      <c r="V380" s="58"/>
      <c r="W380" s="58"/>
      <c r="X380" s="58"/>
      <c r="Y380" s="58"/>
      <c r="Z380" s="58"/>
      <c r="AA380" s="58"/>
      <c r="AB380" s="58"/>
      <c r="AC380" s="58"/>
      <c r="AD380" s="58"/>
      <c r="AE380" s="58"/>
      <c r="AF380" s="58"/>
      <c r="AG380" s="58"/>
    </row>
    <row r="381" spans="1:33" ht="15.75" customHeight="1" x14ac:dyDescent="0.2">
      <c r="A381" s="23"/>
      <c r="B381" s="23"/>
      <c r="C381" s="58"/>
      <c r="D381" s="58"/>
      <c r="E381" s="58"/>
      <c r="F381" s="58"/>
      <c r="G381" s="91"/>
      <c r="H381" s="273"/>
      <c r="I381" s="273"/>
      <c r="J381" s="135"/>
      <c r="K381" s="152"/>
      <c r="L381" s="23"/>
      <c r="M381" s="23"/>
      <c r="N381" s="68"/>
      <c r="O381" s="58"/>
      <c r="P381" s="58"/>
      <c r="Q381" s="58"/>
      <c r="R381" s="58"/>
      <c r="S381" s="58"/>
      <c r="T381" s="58"/>
      <c r="U381" s="58"/>
      <c r="V381" s="58"/>
      <c r="W381" s="58"/>
      <c r="X381" s="58"/>
      <c r="Y381" s="58"/>
      <c r="Z381" s="58"/>
      <c r="AA381" s="58"/>
      <c r="AB381" s="58"/>
      <c r="AC381" s="58"/>
      <c r="AD381" s="58"/>
      <c r="AE381" s="58"/>
      <c r="AF381" s="58"/>
      <c r="AG381" s="58"/>
    </row>
    <row r="382" spans="1:33" ht="15.75" customHeight="1" x14ac:dyDescent="0.2">
      <c r="A382" s="23"/>
      <c r="B382" s="23"/>
      <c r="C382" s="58"/>
      <c r="D382" s="58"/>
      <c r="E382" s="58"/>
      <c r="F382" s="58"/>
      <c r="G382" s="91"/>
      <c r="H382" s="273"/>
      <c r="I382" s="273"/>
      <c r="J382" s="135"/>
      <c r="K382" s="152"/>
      <c r="L382" s="23"/>
      <c r="M382" s="23"/>
      <c r="N382" s="68"/>
      <c r="O382" s="58"/>
      <c r="P382" s="58"/>
      <c r="Q382" s="58"/>
      <c r="R382" s="58"/>
      <c r="S382" s="58"/>
      <c r="T382" s="58"/>
      <c r="U382" s="58"/>
      <c r="V382" s="58"/>
      <c r="W382" s="58"/>
      <c r="X382" s="58"/>
      <c r="Y382" s="58"/>
      <c r="Z382" s="58"/>
      <c r="AA382" s="58"/>
      <c r="AB382" s="58"/>
      <c r="AC382" s="58"/>
      <c r="AD382" s="58"/>
      <c r="AE382" s="58"/>
      <c r="AF382" s="58"/>
      <c r="AG382" s="58"/>
    </row>
    <row r="383" spans="1:33" ht="15.75" customHeight="1" x14ac:dyDescent="0.2">
      <c r="A383" s="23"/>
      <c r="B383" s="23"/>
      <c r="C383" s="58"/>
      <c r="D383" s="58"/>
      <c r="E383" s="58"/>
      <c r="F383" s="58"/>
      <c r="G383" s="91"/>
      <c r="H383" s="273"/>
      <c r="I383" s="273"/>
      <c r="J383" s="135"/>
      <c r="K383" s="152"/>
      <c r="L383" s="23"/>
      <c r="M383" s="23"/>
      <c r="N383" s="68"/>
      <c r="O383" s="58"/>
      <c r="P383" s="58"/>
      <c r="Q383" s="58"/>
      <c r="R383" s="58"/>
      <c r="S383" s="58"/>
      <c r="T383" s="58"/>
      <c r="U383" s="58"/>
      <c r="V383" s="58"/>
      <c r="W383" s="58"/>
      <c r="X383" s="58"/>
      <c r="Y383" s="58"/>
      <c r="Z383" s="58"/>
      <c r="AA383" s="58"/>
      <c r="AB383" s="58"/>
      <c r="AC383" s="58"/>
      <c r="AD383" s="58"/>
      <c r="AE383" s="58"/>
      <c r="AF383" s="58"/>
      <c r="AG383" s="58"/>
    </row>
    <row r="384" spans="1:33" ht="15.75" customHeight="1" x14ac:dyDescent="0.2">
      <c r="A384" s="23"/>
      <c r="B384" s="23"/>
      <c r="C384" s="58"/>
      <c r="D384" s="58"/>
      <c r="E384" s="58"/>
      <c r="F384" s="58"/>
      <c r="G384" s="91"/>
      <c r="H384" s="273"/>
      <c r="I384" s="273"/>
      <c r="J384" s="135"/>
      <c r="K384" s="152"/>
      <c r="L384" s="23"/>
      <c r="M384" s="23"/>
      <c r="N384" s="68"/>
      <c r="O384" s="58"/>
      <c r="P384" s="58"/>
      <c r="Q384" s="58"/>
      <c r="R384" s="58"/>
      <c r="S384" s="58"/>
      <c r="T384" s="58"/>
      <c r="U384" s="58"/>
      <c r="V384" s="58"/>
      <c r="W384" s="58"/>
      <c r="X384" s="58"/>
      <c r="Y384" s="58"/>
      <c r="Z384" s="58"/>
      <c r="AA384" s="58"/>
      <c r="AB384" s="58"/>
      <c r="AC384" s="58"/>
      <c r="AD384" s="58"/>
      <c r="AE384" s="58"/>
      <c r="AF384" s="58"/>
      <c r="AG384" s="58"/>
    </row>
    <row r="385" spans="1:33" ht="15.75" customHeight="1" x14ac:dyDescent="0.2">
      <c r="A385" s="23"/>
      <c r="B385" s="23"/>
      <c r="C385" s="58"/>
      <c r="D385" s="58"/>
      <c r="E385" s="58"/>
      <c r="F385" s="58"/>
      <c r="G385" s="91"/>
      <c r="H385" s="273"/>
      <c r="I385" s="273"/>
      <c r="J385" s="135"/>
      <c r="K385" s="152"/>
      <c r="L385" s="23"/>
      <c r="M385" s="23"/>
      <c r="N385" s="68"/>
      <c r="O385" s="58"/>
      <c r="P385" s="58"/>
      <c r="Q385" s="58"/>
      <c r="R385" s="58"/>
      <c r="S385" s="58"/>
      <c r="T385" s="58"/>
      <c r="U385" s="58"/>
      <c r="V385" s="58"/>
      <c r="W385" s="58"/>
      <c r="X385" s="58"/>
      <c r="Y385" s="58"/>
      <c r="Z385" s="58"/>
      <c r="AA385" s="58"/>
      <c r="AB385" s="58"/>
      <c r="AC385" s="58"/>
      <c r="AD385" s="58"/>
      <c r="AE385" s="58"/>
      <c r="AF385" s="58"/>
      <c r="AG385" s="58"/>
    </row>
    <row r="386" spans="1:33" ht="15.75" customHeight="1" x14ac:dyDescent="0.2">
      <c r="A386" s="23"/>
      <c r="B386" s="23"/>
      <c r="C386" s="58"/>
      <c r="D386" s="58"/>
      <c r="E386" s="58"/>
      <c r="F386" s="58"/>
      <c r="G386" s="91"/>
      <c r="H386" s="273"/>
      <c r="I386" s="273"/>
      <c r="J386" s="135"/>
      <c r="K386" s="152"/>
      <c r="L386" s="23"/>
      <c r="M386" s="23"/>
      <c r="N386" s="68"/>
      <c r="O386" s="58"/>
      <c r="P386" s="58"/>
      <c r="Q386" s="58"/>
      <c r="R386" s="58"/>
      <c r="S386" s="58"/>
      <c r="T386" s="58"/>
      <c r="U386" s="58"/>
      <c r="V386" s="58"/>
      <c r="W386" s="58"/>
      <c r="X386" s="58"/>
      <c r="Y386" s="58"/>
      <c r="Z386" s="58"/>
      <c r="AA386" s="58"/>
      <c r="AB386" s="58"/>
      <c r="AC386" s="58"/>
      <c r="AD386" s="58"/>
      <c r="AE386" s="58"/>
      <c r="AF386" s="58"/>
      <c r="AG386" s="58"/>
    </row>
    <row r="387" spans="1:33" ht="15.75" customHeight="1" x14ac:dyDescent="0.2">
      <c r="A387" s="23"/>
      <c r="B387" s="23"/>
      <c r="C387" s="58"/>
      <c r="D387" s="58"/>
      <c r="E387" s="58"/>
      <c r="F387" s="58"/>
      <c r="G387" s="91"/>
      <c r="H387" s="273"/>
      <c r="I387" s="273"/>
      <c r="J387" s="135"/>
      <c r="K387" s="152"/>
      <c r="L387" s="23"/>
      <c r="M387" s="23"/>
      <c r="N387" s="68"/>
      <c r="O387" s="58"/>
      <c r="P387" s="58"/>
      <c r="Q387" s="58"/>
      <c r="R387" s="58"/>
      <c r="S387" s="58"/>
      <c r="T387" s="58"/>
      <c r="U387" s="58"/>
      <c r="V387" s="58"/>
      <c r="W387" s="58"/>
      <c r="X387" s="58"/>
      <c r="Y387" s="58"/>
      <c r="Z387" s="58"/>
      <c r="AA387" s="58"/>
      <c r="AB387" s="58"/>
      <c r="AC387" s="58"/>
      <c r="AD387" s="58"/>
      <c r="AE387" s="58"/>
      <c r="AF387" s="58"/>
      <c r="AG387" s="58"/>
    </row>
    <row r="388" spans="1:33" ht="15.75" customHeight="1" x14ac:dyDescent="0.2">
      <c r="A388" s="23"/>
      <c r="B388" s="23"/>
      <c r="C388" s="58"/>
      <c r="D388" s="58"/>
      <c r="E388" s="58"/>
      <c r="F388" s="58"/>
      <c r="G388" s="91"/>
      <c r="H388" s="273"/>
      <c r="I388" s="273"/>
      <c r="J388" s="135"/>
      <c r="K388" s="152"/>
      <c r="L388" s="23"/>
      <c r="M388" s="23"/>
      <c r="N388" s="68"/>
      <c r="O388" s="58"/>
      <c r="P388" s="58"/>
      <c r="Q388" s="58"/>
      <c r="R388" s="58"/>
      <c r="S388" s="58"/>
      <c r="T388" s="58"/>
      <c r="U388" s="58"/>
      <c r="V388" s="58"/>
      <c r="W388" s="58"/>
      <c r="X388" s="58"/>
      <c r="Y388" s="58"/>
      <c r="Z388" s="58"/>
      <c r="AA388" s="58"/>
      <c r="AB388" s="58"/>
      <c r="AC388" s="58"/>
      <c r="AD388" s="58"/>
      <c r="AE388" s="58"/>
      <c r="AF388" s="58"/>
      <c r="AG388" s="58"/>
    </row>
    <row r="389" spans="1:33" ht="15.75" customHeight="1" x14ac:dyDescent="0.2">
      <c r="A389" s="23"/>
      <c r="B389" s="23"/>
      <c r="C389" s="58"/>
      <c r="D389" s="58"/>
      <c r="E389" s="58"/>
      <c r="F389" s="58"/>
      <c r="G389" s="91"/>
      <c r="H389" s="273"/>
      <c r="I389" s="273"/>
      <c r="J389" s="135"/>
      <c r="K389" s="152"/>
      <c r="L389" s="23"/>
      <c r="M389" s="23"/>
      <c r="N389" s="68"/>
      <c r="O389" s="58"/>
      <c r="P389" s="58"/>
      <c r="Q389" s="58"/>
      <c r="R389" s="58"/>
      <c r="S389" s="58"/>
      <c r="T389" s="58"/>
      <c r="U389" s="58"/>
      <c r="V389" s="58"/>
      <c r="W389" s="58"/>
      <c r="X389" s="58"/>
      <c r="Y389" s="58"/>
      <c r="Z389" s="58"/>
      <c r="AA389" s="58"/>
      <c r="AB389" s="58"/>
      <c r="AC389" s="58"/>
      <c r="AD389" s="58"/>
      <c r="AE389" s="58"/>
      <c r="AF389" s="58"/>
      <c r="AG389" s="58"/>
    </row>
    <row r="390" spans="1:33" ht="15.75" customHeight="1" x14ac:dyDescent="0.2">
      <c r="A390" s="23"/>
      <c r="B390" s="23"/>
      <c r="C390" s="58"/>
      <c r="D390" s="58"/>
      <c r="E390" s="58"/>
      <c r="F390" s="58"/>
      <c r="G390" s="91"/>
      <c r="H390" s="273"/>
      <c r="I390" s="273"/>
      <c r="J390" s="135"/>
      <c r="K390" s="152"/>
      <c r="L390" s="23"/>
      <c r="M390" s="23"/>
      <c r="N390" s="68"/>
      <c r="O390" s="58"/>
      <c r="P390" s="58"/>
      <c r="Q390" s="58"/>
      <c r="R390" s="58"/>
      <c r="S390" s="58"/>
      <c r="T390" s="58"/>
      <c r="U390" s="58"/>
      <c r="V390" s="58"/>
      <c r="W390" s="58"/>
      <c r="X390" s="58"/>
      <c r="Y390" s="58"/>
      <c r="Z390" s="58"/>
      <c r="AA390" s="58"/>
      <c r="AB390" s="58"/>
      <c r="AC390" s="58"/>
      <c r="AD390" s="58"/>
      <c r="AE390" s="58"/>
      <c r="AF390" s="58"/>
      <c r="AG390" s="58"/>
    </row>
    <row r="391" spans="1:33" ht="15.75" customHeight="1" x14ac:dyDescent="0.2">
      <c r="A391" s="23"/>
      <c r="B391" s="23"/>
      <c r="C391" s="58"/>
      <c r="D391" s="58"/>
      <c r="E391" s="58"/>
      <c r="F391" s="58"/>
      <c r="G391" s="91"/>
      <c r="H391" s="273"/>
      <c r="I391" s="273"/>
      <c r="J391" s="135"/>
      <c r="K391" s="152"/>
      <c r="L391" s="23"/>
      <c r="M391" s="23"/>
      <c r="N391" s="68"/>
      <c r="O391" s="58"/>
      <c r="P391" s="58"/>
      <c r="Q391" s="58"/>
      <c r="R391" s="58"/>
      <c r="S391" s="58"/>
      <c r="T391" s="58"/>
      <c r="U391" s="58"/>
      <c r="V391" s="58"/>
      <c r="W391" s="58"/>
      <c r="X391" s="58"/>
      <c r="Y391" s="58"/>
      <c r="Z391" s="58"/>
      <c r="AA391" s="58"/>
      <c r="AB391" s="58"/>
      <c r="AC391" s="58"/>
      <c r="AD391" s="58"/>
      <c r="AE391" s="58"/>
      <c r="AF391" s="58"/>
      <c r="AG391" s="58"/>
    </row>
    <row r="392" spans="1:33" ht="15.75" customHeight="1" x14ac:dyDescent="0.2">
      <c r="A392" s="23"/>
      <c r="B392" s="23"/>
      <c r="C392" s="58"/>
      <c r="D392" s="58"/>
      <c r="E392" s="58"/>
      <c r="F392" s="58"/>
      <c r="G392" s="91"/>
      <c r="H392" s="273"/>
      <c r="I392" s="273"/>
      <c r="J392" s="135"/>
      <c r="K392" s="152"/>
      <c r="L392" s="23"/>
      <c r="M392" s="23"/>
      <c r="N392" s="68"/>
      <c r="O392" s="58"/>
      <c r="P392" s="58"/>
      <c r="Q392" s="58"/>
      <c r="R392" s="58"/>
      <c r="S392" s="58"/>
      <c r="T392" s="58"/>
      <c r="U392" s="58"/>
      <c r="V392" s="58"/>
      <c r="W392" s="58"/>
      <c r="X392" s="58"/>
      <c r="Y392" s="58"/>
      <c r="Z392" s="58"/>
      <c r="AA392" s="58"/>
      <c r="AB392" s="58"/>
      <c r="AC392" s="58"/>
      <c r="AD392" s="58"/>
      <c r="AE392" s="58"/>
      <c r="AF392" s="58"/>
      <c r="AG392" s="58"/>
    </row>
    <row r="393" spans="1:33" ht="15.75" customHeight="1" x14ac:dyDescent="0.2">
      <c r="A393" s="23"/>
      <c r="B393" s="23"/>
      <c r="C393" s="58"/>
      <c r="D393" s="58"/>
      <c r="E393" s="58"/>
      <c r="F393" s="58"/>
      <c r="G393" s="91"/>
      <c r="H393" s="273"/>
      <c r="I393" s="273"/>
      <c r="J393" s="135"/>
      <c r="K393" s="152"/>
      <c r="L393" s="23"/>
      <c r="M393" s="23"/>
      <c r="N393" s="68"/>
      <c r="O393" s="58"/>
      <c r="P393" s="58"/>
      <c r="Q393" s="58"/>
      <c r="R393" s="58"/>
      <c r="S393" s="58"/>
      <c r="T393" s="58"/>
      <c r="U393" s="58"/>
      <c r="V393" s="58"/>
      <c r="W393" s="58"/>
      <c r="X393" s="58"/>
      <c r="Y393" s="58"/>
      <c r="Z393" s="58"/>
      <c r="AA393" s="58"/>
      <c r="AB393" s="58"/>
      <c r="AC393" s="58"/>
      <c r="AD393" s="58"/>
      <c r="AE393" s="58"/>
      <c r="AF393" s="58"/>
      <c r="AG393" s="58"/>
    </row>
    <row r="394" spans="1:33" ht="15.75" customHeight="1" x14ac:dyDescent="0.2">
      <c r="A394" s="23"/>
      <c r="B394" s="23"/>
      <c r="C394" s="58"/>
      <c r="D394" s="58"/>
      <c r="E394" s="58"/>
      <c r="F394" s="58"/>
      <c r="G394" s="91"/>
      <c r="H394" s="273"/>
      <c r="I394" s="273"/>
      <c r="J394" s="135"/>
      <c r="K394" s="152"/>
      <c r="L394" s="23"/>
      <c r="M394" s="23"/>
      <c r="N394" s="68"/>
      <c r="O394" s="58"/>
      <c r="P394" s="58"/>
      <c r="Q394" s="58"/>
      <c r="R394" s="58"/>
      <c r="S394" s="58"/>
      <c r="T394" s="58"/>
      <c r="U394" s="58"/>
      <c r="V394" s="58"/>
      <c r="W394" s="58"/>
      <c r="X394" s="58"/>
      <c r="Y394" s="58"/>
      <c r="Z394" s="58"/>
      <c r="AA394" s="58"/>
      <c r="AB394" s="58"/>
      <c r="AC394" s="58"/>
      <c r="AD394" s="58"/>
      <c r="AE394" s="58"/>
      <c r="AF394" s="58"/>
      <c r="AG394" s="58"/>
    </row>
    <row r="395" spans="1:33" ht="15.75" customHeight="1" x14ac:dyDescent="0.2">
      <c r="A395" s="23"/>
      <c r="B395" s="23"/>
      <c r="C395" s="58"/>
      <c r="D395" s="58"/>
      <c r="E395" s="58"/>
      <c r="F395" s="58"/>
      <c r="G395" s="91"/>
      <c r="H395" s="273"/>
      <c r="I395" s="273"/>
      <c r="J395" s="135"/>
      <c r="K395" s="152"/>
      <c r="L395" s="23"/>
      <c r="M395" s="23"/>
      <c r="N395" s="68"/>
      <c r="O395" s="58"/>
      <c r="P395" s="58"/>
      <c r="Q395" s="58"/>
      <c r="R395" s="58"/>
      <c r="S395" s="58"/>
      <c r="T395" s="58"/>
      <c r="U395" s="58"/>
      <c r="V395" s="58"/>
      <c r="W395" s="58"/>
      <c r="X395" s="58"/>
      <c r="Y395" s="58"/>
      <c r="Z395" s="58"/>
      <c r="AA395" s="58"/>
      <c r="AB395" s="58"/>
      <c r="AC395" s="58"/>
      <c r="AD395" s="58"/>
      <c r="AE395" s="58"/>
      <c r="AF395" s="58"/>
      <c r="AG395" s="58"/>
    </row>
    <row r="396" spans="1:33" ht="15.75" customHeight="1" x14ac:dyDescent="0.2">
      <c r="A396" s="23"/>
      <c r="B396" s="23"/>
      <c r="C396" s="58"/>
      <c r="D396" s="58"/>
      <c r="E396" s="58"/>
      <c r="F396" s="58"/>
      <c r="G396" s="91"/>
      <c r="H396" s="273"/>
      <c r="I396" s="273"/>
      <c r="J396" s="135"/>
      <c r="K396" s="152"/>
      <c r="L396" s="23"/>
      <c r="M396" s="23"/>
      <c r="N396" s="68"/>
      <c r="O396" s="58"/>
      <c r="P396" s="58"/>
      <c r="Q396" s="58"/>
      <c r="R396" s="58"/>
      <c r="S396" s="58"/>
      <c r="T396" s="58"/>
      <c r="U396" s="58"/>
      <c r="V396" s="58"/>
      <c r="W396" s="58"/>
      <c r="X396" s="58"/>
      <c r="Y396" s="58"/>
      <c r="Z396" s="58"/>
      <c r="AA396" s="58"/>
      <c r="AB396" s="58"/>
      <c r="AC396" s="58"/>
      <c r="AD396" s="58"/>
      <c r="AE396" s="58"/>
      <c r="AF396" s="58"/>
      <c r="AG396" s="58"/>
    </row>
    <row r="397" spans="1:33" ht="15.75" customHeight="1" x14ac:dyDescent="0.2">
      <c r="A397" s="23"/>
      <c r="B397" s="23"/>
      <c r="C397" s="58"/>
      <c r="D397" s="58"/>
      <c r="E397" s="58"/>
      <c r="F397" s="58"/>
      <c r="G397" s="91"/>
      <c r="H397" s="273"/>
      <c r="I397" s="273"/>
      <c r="J397" s="135"/>
      <c r="K397" s="152"/>
      <c r="L397" s="23"/>
      <c r="M397" s="23"/>
      <c r="N397" s="68"/>
      <c r="O397" s="58"/>
      <c r="P397" s="58"/>
      <c r="Q397" s="58"/>
      <c r="R397" s="58"/>
      <c r="S397" s="58"/>
      <c r="T397" s="58"/>
      <c r="U397" s="58"/>
      <c r="V397" s="58"/>
      <c r="W397" s="58"/>
      <c r="X397" s="58"/>
      <c r="Y397" s="58"/>
      <c r="Z397" s="58"/>
      <c r="AA397" s="58"/>
      <c r="AB397" s="58"/>
      <c r="AC397" s="58"/>
      <c r="AD397" s="58"/>
      <c r="AE397" s="58"/>
      <c r="AF397" s="58"/>
      <c r="AG397" s="58"/>
    </row>
    <row r="398" spans="1:33" ht="15.75" customHeight="1" x14ac:dyDescent="0.2">
      <c r="A398" s="23"/>
      <c r="B398" s="23"/>
      <c r="C398" s="58"/>
      <c r="D398" s="58"/>
      <c r="E398" s="58"/>
      <c r="F398" s="58"/>
      <c r="G398" s="91"/>
      <c r="H398" s="273"/>
      <c r="I398" s="273"/>
      <c r="J398" s="135"/>
      <c r="K398" s="152"/>
      <c r="L398" s="23"/>
      <c r="M398" s="23"/>
      <c r="N398" s="68"/>
      <c r="O398" s="58"/>
      <c r="P398" s="58"/>
      <c r="Q398" s="58"/>
      <c r="R398" s="58"/>
      <c r="S398" s="58"/>
      <c r="T398" s="58"/>
      <c r="U398" s="58"/>
      <c r="V398" s="58"/>
      <c r="W398" s="58"/>
      <c r="X398" s="58"/>
      <c r="Y398" s="58"/>
      <c r="Z398" s="58"/>
      <c r="AA398" s="58"/>
      <c r="AB398" s="58"/>
      <c r="AC398" s="58"/>
      <c r="AD398" s="58"/>
      <c r="AE398" s="58"/>
      <c r="AF398" s="58"/>
      <c r="AG398" s="58"/>
    </row>
    <row r="399" spans="1:33" ht="15.75" customHeight="1" x14ac:dyDescent="0.2">
      <c r="A399" s="23"/>
      <c r="B399" s="23"/>
      <c r="C399" s="58"/>
      <c r="D399" s="58"/>
      <c r="E399" s="58"/>
      <c r="F399" s="58"/>
      <c r="G399" s="91"/>
      <c r="H399" s="273"/>
      <c r="I399" s="273"/>
      <c r="J399" s="135"/>
      <c r="K399" s="152"/>
      <c r="L399" s="23"/>
      <c r="M399" s="23"/>
      <c r="N399" s="68"/>
      <c r="O399" s="58"/>
      <c r="P399" s="58"/>
      <c r="Q399" s="58"/>
      <c r="R399" s="58"/>
      <c r="S399" s="58"/>
      <c r="T399" s="58"/>
      <c r="U399" s="58"/>
      <c r="V399" s="58"/>
      <c r="W399" s="58"/>
      <c r="X399" s="58"/>
      <c r="Y399" s="58"/>
      <c r="Z399" s="58"/>
      <c r="AA399" s="58"/>
      <c r="AB399" s="58"/>
      <c r="AC399" s="58"/>
      <c r="AD399" s="58"/>
      <c r="AE399" s="58"/>
      <c r="AF399" s="58"/>
      <c r="AG399" s="58"/>
    </row>
    <row r="400" spans="1:33" ht="15.75" customHeight="1" x14ac:dyDescent="0.2">
      <c r="A400" s="23"/>
      <c r="B400" s="23"/>
      <c r="C400" s="58"/>
      <c r="D400" s="58"/>
      <c r="E400" s="58"/>
      <c r="F400" s="58"/>
      <c r="G400" s="91"/>
      <c r="H400" s="273"/>
      <c r="I400" s="273"/>
      <c r="J400" s="135"/>
      <c r="K400" s="152"/>
      <c r="L400" s="23"/>
      <c r="M400" s="23"/>
      <c r="N400" s="68"/>
      <c r="O400" s="58"/>
      <c r="P400" s="58"/>
      <c r="Q400" s="58"/>
      <c r="R400" s="58"/>
      <c r="S400" s="58"/>
      <c r="T400" s="58"/>
      <c r="U400" s="58"/>
      <c r="V400" s="58"/>
      <c r="W400" s="58"/>
      <c r="X400" s="58"/>
      <c r="Y400" s="58"/>
      <c r="Z400" s="58"/>
      <c r="AA400" s="58"/>
      <c r="AB400" s="58"/>
      <c r="AC400" s="58"/>
      <c r="AD400" s="58"/>
      <c r="AE400" s="58"/>
      <c r="AF400" s="58"/>
      <c r="AG400" s="58"/>
    </row>
    <row r="401" spans="1:33" ht="15.75" customHeight="1" x14ac:dyDescent="0.2">
      <c r="A401" s="23"/>
      <c r="B401" s="23"/>
      <c r="C401" s="58"/>
      <c r="D401" s="58"/>
      <c r="E401" s="58"/>
      <c r="F401" s="58"/>
      <c r="G401" s="91"/>
      <c r="H401" s="273"/>
      <c r="I401" s="273"/>
      <c r="J401" s="135"/>
      <c r="K401" s="152"/>
      <c r="L401" s="23"/>
      <c r="M401" s="23"/>
      <c r="N401" s="68"/>
      <c r="O401" s="58"/>
      <c r="P401" s="58"/>
      <c r="Q401" s="58"/>
      <c r="R401" s="58"/>
      <c r="S401" s="58"/>
      <c r="T401" s="58"/>
      <c r="U401" s="58"/>
      <c r="V401" s="58"/>
      <c r="W401" s="58"/>
      <c r="X401" s="58"/>
      <c r="Y401" s="58"/>
      <c r="Z401" s="58"/>
      <c r="AA401" s="58"/>
      <c r="AB401" s="58"/>
      <c r="AC401" s="58"/>
      <c r="AD401" s="58"/>
      <c r="AE401" s="58"/>
      <c r="AF401" s="58"/>
      <c r="AG401" s="58"/>
    </row>
    <row r="402" spans="1:33" ht="15.75" customHeight="1" x14ac:dyDescent="0.2">
      <c r="A402" s="23"/>
      <c r="B402" s="23"/>
      <c r="C402" s="58"/>
      <c r="D402" s="58"/>
      <c r="E402" s="58"/>
      <c r="F402" s="58"/>
      <c r="G402" s="91"/>
      <c r="H402" s="273"/>
      <c r="I402" s="273"/>
      <c r="J402" s="135"/>
      <c r="K402" s="152"/>
      <c r="L402" s="23"/>
      <c r="M402" s="23"/>
      <c r="N402" s="68"/>
      <c r="O402" s="58"/>
      <c r="P402" s="58"/>
      <c r="Q402" s="58"/>
      <c r="R402" s="58"/>
      <c r="S402" s="58"/>
      <c r="T402" s="58"/>
      <c r="U402" s="58"/>
      <c r="V402" s="58"/>
      <c r="W402" s="58"/>
      <c r="X402" s="58"/>
      <c r="Y402" s="58"/>
      <c r="Z402" s="58"/>
      <c r="AA402" s="58"/>
      <c r="AB402" s="58"/>
      <c r="AC402" s="58"/>
      <c r="AD402" s="58"/>
      <c r="AE402" s="58"/>
      <c r="AF402" s="58"/>
      <c r="AG402" s="58"/>
    </row>
    <row r="403" spans="1:33" ht="15.75" customHeight="1" x14ac:dyDescent="0.2">
      <c r="A403" s="23"/>
      <c r="B403" s="23"/>
      <c r="C403" s="58"/>
      <c r="D403" s="58"/>
      <c r="E403" s="58"/>
      <c r="F403" s="58"/>
      <c r="G403" s="91"/>
      <c r="H403" s="273"/>
      <c r="I403" s="273"/>
      <c r="J403" s="135"/>
      <c r="K403" s="152"/>
      <c r="L403" s="23"/>
      <c r="M403" s="23"/>
      <c r="N403" s="68"/>
      <c r="O403" s="58"/>
      <c r="P403" s="58"/>
      <c r="Q403" s="58"/>
      <c r="R403" s="58"/>
      <c r="S403" s="58"/>
      <c r="T403" s="58"/>
      <c r="U403" s="58"/>
      <c r="V403" s="58"/>
      <c r="W403" s="58"/>
      <c r="X403" s="58"/>
      <c r="Y403" s="58"/>
      <c r="Z403" s="58"/>
      <c r="AA403" s="58"/>
      <c r="AB403" s="58"/>
      <c r="AC403" s="58"/>
      <c r="AD403" s="58"/>
      <c r="AE403" s="58"/>
      <c r="AF403" s="58"/>
      <c r="AG403" s="58"/>
    </row>
    <row r="404" spans="1:33" ht="15.75" customHeight="1" x14ac:dyDescent="0.2">
      <c r="A404" s="23"/>
      <c r="B404" s="23"/>
      <c r="C404" s="58"/>
      <c r="D404" s="58"/>
      <c r="E404" s="58"/>
      <c r="F404" s="58"/>
      <c r="G404" s="91"/>
      <c r="H404" s="273"/>
      <c r="I404" s="273"/>
      <c r="J404" s="135"/>
      <c r="K404" s="152"/>
      <c r="L404" s="23"/>
      <c r="M404" s="23"/>
      <c r="N404" s="68"/>
      <c r="O404" s="58"/>
      <c r="P404" s="58"/>
      <c r="Q404" s="58"/>
      <c r="R404" s="58"/>
      <c r="S404" s="58"/>
      <c r="T404" s="58"/>
      <c r="U404" s="58"/>
      <c r="V404" s="58"/>
      <c r="W404" s="58"/>
      <c r="X404" s="58"/>
      <c r="Y404" s="58"/>
      <c r="Z404" s="58"/>
      <c r="AA404" s="58"/>
      <c r="AB404" s="58"/>
      <c r="AC404" s="58"/>
      <c r="AD404" s="58"/>
      <c r="AE404" s="58"/>
      <c r="AF404" s="58"/>
      <c r="AG404" s="58"/>
    </row>
    <row r="405" spans="1:33" ht="15.75" customHeight="1" x14ac:dyDescent="0.2">
      <c r="A405" s="23"/>
      <c r="B405" s="23"/>
      <c r="C405" s="58"/>
      <c r="D405" s="58"/>
      <c r="E405" s="58"/>
      <c r="F405" s="58"/>
      <c r="G405" s="91"/>
      <c r="H405" s="273"/>
      <c r="I405" s="273"/>
      <c r="J405" s="135"/>
      <c r="K405" s="152"/>
      <c r="L405" s="23"/>
      <c r="M405" s="23"/>
      <c r="N405" s="68"/>
      <c r="O405" s="58"/>
      <c r="P405" s="58"/>
      <c r="Q405" s="58"/>
      <c r="R405" s="58"/>
      <c r="S405" s="58"/>
      <c r="T405" s="58"/>
      <c r="U405" s="58"/>
      <c r="V405" s="58"/>
      <c r="W405" s="58"/>
      <c r="X405" s="58"/>
      <c r="Y405" s="58"/>
      <c r="Z405" s="58"/>
      <c r="AA405" s="58"/>
      <c r="AB405" s="58"/>
      <c r="AC405" s="58"/>
      <c r="AD405" s="58"/>
      <c r="AE405" s="58"/>
      <c r="AF405" s="58"/>
      <c r="AG405" s="58"/>
    </row>
    <row r="406" spans="1:33" ht="15.75" customHeight="1" x14ac:dyDescent="0.2">
      <c r="A406" s="23"/>
      <c r="B406" s="23"/>
      <c r="C406" s="58"/>
      <c r="D406" s="58"/>
      <c r="E406" s="58"/>
      <c r="F406" s="58"/>
      <c r="G406" s="91"/>
      <c r="H406" s="273"/>
      <c r="I406" s="273"/>
      <c r="J406" s="135"/>
      <c r="K406" s="152"/>
      <c r="L406" s="23"/>
      <c r="M406" s="23"/>
      <c r="N406" s="68"/>
      <c r="O406" s="58"/>
      <c r="P406" s="58"/>
      <c r="Q406" s="58"/>
      <c r="R406" s="58"/>
      <c r="S406" s="58"/>
      <c r="T406" s="58"/>
      <c r="U406" s="58"/>
      <c r="V406" s="58"/>
      <c r="W406" s="58"/>
      <c r="X406" s="58"/>
      <c r="Y406" s="58"/>
      <c r="Z406" s="58"/>
      <c r="AA406" s="58"/>
      <c r="AB406" s="58"/>
      <c r="AC406" s="58"/>
      <c r="AD406" s="58"/>
      <c r="AE406" s="58"/>
      <c r="AF406" s="58"/>
      <c r="AG406" s="58"/>
    </row>
    <row r="407" spans="1:33" ht="15.75" customHeight="1" x14ac:dyDescent="0.2">
      <c r="A407" s="23"/>
      <c r="B407" s="23"/>
      <c r="C407" s="58"/>
      <c r="D407" s="58"/>
      <c r="E407" s="58"/>
      <c r="F407" s="58"/>
      <c r="G407" s="91"/>
      <c r="H407" s="273"/>
      <c r="I407" s="273"/>
      <c r="J407" s="135"/>
      <c r="K407" s="152"/>
      <c r="L407" s="23"/>
      <c r="M407" s="23"/>
      <c r="N407" s="68"/>
      <c r="O407" s="58"/>
      <c r="P407" s="58"/>
      <c r="Q407" s="58"/>
      <c r="R407" s="58"/>
      <c r="S407" s="58"/>
      <c r="T407" s="58"/>
      <c r="U407" s="58"/>
      <c r="V407" s="58"/>
      <c r="W407" s="58"/>
      <c r="X407" s="58"/>
      <c r="Y407" s="58"/>
      <c r="Z407" s="58"/>
      <c r="AA407" s="58"/>
      <c r="AB407" s="58"/>
      <c r="AC407" s="58"/>
      <c r="AD407" s="58"/>
      <c r="AE407" s="58"/>
      <c r="AF407" s="58"/>
      <c r="AG407" s="58"/>
    </row>
    <row r="408" spans="1:33" ht="15.75" customHeight="1" x14ac:dyDescent="0.2">
      <c r="A408" s="23"/>
      <c r="B408" s="23"/>
      <c r="C408" s="58"/>
      <c r="D408" s="58"/>
      <c r="E408" s="58"/>
      <c r="F408" s="58"/>
      <c r="G408" s="91"/>
      <c r="H408" s="273"/>
      <c r="I408" s="273"/>
      <c r="J408" s="135"/>
      <c r="K408" s="152"/>
      <c r="L408" s="23"/>
      <c r="M408" s="23"/>
      <c r="N408" s="68"/>
      <c r="O408" s="58"/>
      <c r="P408" s="58"/>
      <c r="Q408" s="58"/>
      <c r="R408" s="58"/>
      <c r="S408" s="58"/>
      <c r="T408" s="58"/>
      <c r="U408" s="58"/>
      <c r="V408" s="58"/>
      <c r="W408" s="58"/>
      <c r="X408" s="58"/>
      <c r="Y408" s="58"/>
      <c r="Z408" s="58"/>
      <c r="AA408" s="58"/>
      <c r="AB408" s="58"/>
      <c r="AC408" s="58"/>
      <c r="AD408" s="58"/>
      <c r="AE408" s="58"/>
      <c r="AF408" s="58"/>
      <c r="AG408" s="58"/>
    </row>
    <row r="409" spans="1:33" ht="15.75" customHeight="1" x14ac:dyDescent="0.2">
      <c r="A409" s="23"/>
      <c r="B409" s="23"/>
      <c r="C409" s="58"/>
      <c r="D409" s="58"/>
      <c r="E409" s="58"/>
      <c r="F409" s="58"/>
      <c r="G409" s="91"/>
      <c r="H409" s="273"/>
      <c r="I409" s="273"/>
      <c r="J409" s="135"/>
      <c r="K409" s="152"/>
      <c r="L409" s="23"/>
      <c r="M409" s="23"/>
      <c r="N409" s="68"/>
      <c r="O409" s="58"/>
      <c r="P409" s="58"/>
      <c r="Q409" s="58"/>
      <c r="R409" s="58"/>
      <c r="S409" s="58"/>
      <c r="T409" s="58"/>
      <c r="U409" s="58"/>
      <c r="V409" s="58"/>
      <c r="W409" s="58"/>
      <c r="X409" s="58"/>
      <c r="Y409" s="58"/>
      <c r="Z409" s="58"/>
      <c r="AA409" s="58"/>
      <c r="AB409" s="58"/>
      <c r="AC409" s="58"/>
      <c r="AD409" s="58"/>
      <c r="AE409" s="58"/>
      <c r="AF409" s="58"/>
      <c r="AG409" s="58"/>
    </row>
    <row r="410" spans="1:33" ht="15.75" customHeight="1" x14ac:dyDescent="0.2">
      <c r="A410" s="23"/>
      <c r="B410" s="23"/>
      <c r="C410" s="58"/>
      <c r="D410" s="58"/>
      <c r="E410" s="58"/>
      <c r="F410" s="58"/>
      <c r="G410" s="91"/>
      <c r="H410" s="273"/>
      <c r="I410" s="273"/>
      <c r="J410" s="135"/>
      <c r="K410" s="152"/>
      <c r="L410" s="23"/>
      <c r="M410" s="23"/>
      <c r="N410" s="68"/>
      <c r="O410" s="58"/>
      <c r="P410" s="58"/>
      <c r="Q410" s="58"/>
      <c r="R410" s="58"/>
      <c r="S410" s="58"/>
      <c r="T410" s="58"/>
      <c r="U410" s="58"/>
      <c r="V410" s="58"/>
      <c r="W410" s="58"/>
      <c r="X410" s="58"/>
      <c r="Y410" s="58"/>
      <c r="Z410" s="58"/>
      <c r="AA410" s="58"/>
      <c r="AB410" s="58"/>
      <c r="AC410" s="58"/>
      <c r="AD410" s="58"/>
      <c r="AE410" s="58"/>
      <c r="AF410" s="58"/>
      <c r="AG410" s="58"/>
    </row>
    <row r="411" spans="1:33" ht="15.75" customHeight="1" x14ac:dyDescent="0.2">
      <c r="A411" s="23"/>
      <c r="B411" s="23"/>
      <c r="C411" s="58"/>
      <c r="D411" s="58"/>
      <c r="E411" s="58"/>
      <c r="F411" s="58"/>
      <c r="G411" s="91"/>
      <c r="H411" s="273"/>
      <c r="I411" s="273"/>
      <c r="J411" s="135"/>
      <c r="K411" s="152"/>
      <c r="L411" s="23"/>
      <c r="M411" s="23"/>
      <c r="N411" s="68"/>
      <c r="O411" s="58"/>
      <c r="P411" s="58"/>
      <c r="Q411" s="58"/>
      <c r="R411" s="58"/>
      <c r="S411" s="58"/>
      <c r="T411" s="58"/>
      <c r="U411" s="58"/>
      <c r="V411" s="58"/>
      <c r="W411" s="58"/>
      <c r="X411" s="58"/>
      <c r="Y411" s="58"/>
      <c r="Z411" s="58"/>
      <c r="AA411" s="58"/>
      <c r="AB411" s="58"/>
      <c r="AC411" s="58"/>
      <c r="AD411" s="58"/>
      <c r="AE411" s="58"/>
      <c r="AF411" s="58"/>
      <c r="AG411" s="58"/>
    </row>
    <row r="412" spans="1:33" ht="15.75" customHeight="1" x14ac:dyDescent="0.2">
      <c r="A412" s="23"/>
      <c r="B412" s="23"/>
      <c r="C412" s="58"/>
      <c r="D412" s="58"/>
      <c r="E412" s="58"/>
      <c r="F412" s="58"/>
      <c r="G412" s="91"/>
      <c r="H412" s="273"/>
      <c r="I412" s="273"/>
      <c r="J412" s="135"/>
      <c r="K412" s="152"/>
      <c r="L412" s="23"/>
      <c r="M412" s="23"/>
      <c r="N412" s="68"/>
      <c r="O412" s="58"/>
      <c r="P412" s="58"/>
      <c r="Q412" s="58"/>
      <c r="R412" s="58"/>
      <c r="S412" s="58"/>
      <c r="T412" s="58"/>
      <c r="U412" s="58"/>
      <c r="V412" s="58"/>
      <c r="W412" s="58"/>
      <c r="X412" s="58"/>
      <c r="Y412" s="58"/>
      <c r="Z412" s="58"/>
      <c r="AA412" s="58"/>
      <c r="AB412" s="58"/>
      <c r="AC412" s="58"/>
      <c r="AD412" s="58"/>
      <c r="AE412" s="58"/>
      <c r="AF412" s="58"/>
      <c r="AG412" s="58"/>
    </row>
    <row r="413" spans="1:33" ht="15.75" customHeight="1" x14ac:dyDescent="0.2">
      <c r="A413" s="23"/>
      <c r="B413" s="23"/>
      <c r="C413" s="58"/>
      <c r="D413" s="58"/>
      <c r="E413" s="58"/>
      <c r="F413" s="58"/>
      <c r="G413" s="91"/>
      <c r="H413" s="273"/>
      <c r="I413" s="273"/>
      <c r="J413" s="135"/>
      <c r="K413" s="152"/>
      <c r="L413" s="23"/>
      <c r="M413" s="23"/>
      <c r="N413" s="68"/>
      <c r="O413" s="58"/>
      <c r="P413" s="58"/>
      <c r="Q413" s="58"/>
      <c r="R413" s="58"/>
      <c r="S413" s="58"/>
      <c r="T413" s="58"/>
      <c r="U413" s="58"/>
      <c r="V413" s="58"/>
      <c r="W413" s="58"/>
      <c r="X413" s="58"/>
      <c r="Y413" s="58"/>
      <c r="Z413" s="58"/>
      <c r="AA413" s="58"/>
      <c r="AB413" s="58"/>
      <c r="AC413" s="58"/>
      <c r="AD413" s="58"/>
      <c r="AE413" s="58"/>
      <c r="AF413" s="58"/>
      <c r="AG413" s="58"/>
    </row>
    <row r="414" spans="1:33" ht="15.75" customHeight="1" x14ac:dyDescent="0.2">
      <c r="A414" s="23"/>
      <c r="B414" s="23"/>
      <c r="C414" s="58"/>
      <c r="D414" s="58"/>
      <c r="E414" s="58"/>
      <c r="F414" s="58"/>
      <c r="G414" s="91"/>
      <c r="H414" s="273"/>
      <c r="I414" s="273"/>
      <c r="J414" s="135"/>
      <c r="K414" s="152"/>
      <c r="L414" s="23"/>
      <c r="M414" s="23"/>
      <c r="N414" s="68"/>
      <c r="O414" s="58"/>
      <c r="P414" s="58"/>
      <c r="Q414" s="58"/>
      <c r="R414" s="58"/>
      <c r="S414" s="58"/>
      <c r="T414" s="58"/>
      <c r="U414" s="58"/>
      <c r="V414" s="58"/>
      <c r="W414" s="58"/>
      <c r="X414" s="58"/>
      <c r="Y414" s="58"/>
      <c r="Z414" s="58"/>
      <c r="AA414" s="58"/>
      <c r="AB414" s="58"/>
      <c r="AC414" s="58"/>
      <c r="AD414" s="58"/>
      <c r="AE414" s="58"/>
      <c r="AF414" s="58"/>
      <c r="AG414" s="58"/>
    </row>
    <row r="415" spans="1:33" ht="15.75" customHeight="1" x14ac:dyDescent="0.2">
      <c r="A415" s="23"/>
      <c r="B415" s="23"/>
      <c r="C415" s="58"/>
      <c r="D415" s="58"/>
      <c r="E415" s="58"/>
      <c r="F415" s="58"/>
      <c r="G415" s="91"/>
      <c r="H415" s="273"/>
      <c r="I415" s="273"/>
      <c r="J415" s="135"/>
      <c r="K415" s="152"/>
      <c r="L415" s="23"/>
      <c r="M415" s="23"/>
      <c r="N415" s="68"/>
      <c r="O415" s="58"/>
      <c r="P415" s="58"/>
      <c r="Q415" s="58"/>
      <c r="R415" s="58"/>
      <c r="S415" s="58"/>
      <c r="T415" s="58"/>
      <c r="U415" s="58"/>
      <c r="V415" s="58"/>
      <c r="W415" s="58"/>
      <c r="X415" s="58"/>
      <c r="Y415" s="58"/>
      <c r="Z415" s="58"/>
      <c r="AA415" s="58"/>
      <c r="AB415" s="58"/>
      <c r="AC415" s="58"/>
      <c r="AD415" s="58"/>
      <c r="AE415" s="58"/>
      <c r="AF415" s="58"/>
      <c r="AG415" s="58"/>
    </row>
    <row r="416" spans="1:33" ht="15.75" customHeight="1" x14ac:dyDescent="0.2">
      <c r="A416" s="23"/>
      <c r="B416" s="23"/>
      <c r="C416" s="58"/>
      <c r="D416" s="58"/>
      <c r="E416" s="58"/>
      <c r="F416" s="58"/>
      <c r="G416" s="91"/>
      <c r="H416" s="273"/>
      <c r="I416" s="273"/>
      <c r="J416" s="135"/>
      <c r="K416" s="152"/>
      <c r="L416" s="23"/>
      <c r="M416" s="23"/>
      <c r="N416" s="68"/>
      <c r="O416" s="58"/>
      <c r="P416" s="58"/>
      <c r="Q416" s="58"/>
      <c r="R416" s="58"/>
      <c r="S416" s="58"/>
      <c r="T416" s="58"/>
      <c r="U416" s="58"/>
      <c r="V416" s="58"/>
      <c r="W416" s="58"/>
      <c r="X416" s="58"/>
      <c r="Y416" s="58"/>
      <c r="Z416" s="58"/>
      <c r="AA416" s="58"/>
      <c r="AB416" s="58"/>
      <c r="AC416" s="58"/>
      <c r="AD416" s="58"/>
      <c r="AE416" s="58"/>
      <c r="AF416" s="58"/>
      <c r="AG416" s="58"/>
    </row>
    <row r="417" spans="1:33" ht="15.75" customHeight="1" x14ac:dyDescent="0.2">
      <c r="A417" s="23"/>
      <c r="B417" s="23"/>
      <c r="C417" s="58"/>
      <c r="D417" s="58"/>
      <c r="E417" s="58"/>
      <c r="F417" s="58"/>
      <c r="G417" s="91"/>
      <c r="H417" s="273"/>
      <c r="I417" s="273"/>
      <c r="J417" s="135"/>
      <c r="K417" s="152"/>
      <c r="L417" s="23"/>
      <c r="M417" s="23"/>
      <c r="N417" s="68"/>
      <c r="O417" s="58"/>
      <c r="P417" s="58"/>
      <c r="Q417" s="58"/>
      <c r="R417" s="58"/>
      <c r="S417" s="58"/>
      <c r="T417" s="58"/>
      <c r="U417" s="58"/>
      <c r="V417" s="58"/>
      <c r="W417" s="58"/>
      <c r="X417" s="58"/>
      <c r="Y417" s="58"/>
      <c r="Z417" s="58"/>
      <c r="AA417" s="58"/>
      <c r="AB417" s="58"/>
      <c r="AC417" s="58"/>
      <c r="AD417" s="58"/>
      <c r="AE417" s="58"/>
      <c r="AF417" s="58"/>
      <c r="AG417" s="58"/>
    </row>
    <row r="418" spans="1:33" ht="15.75" customHeight="1" x14ac:dyDescent="0.2">
      <c r="A418" s="23"/>
      <c r="B418" s="23"/>
      <c r="C418" s="58"/>
      <c r="D418" s="58"/>
      <c r="E418" s="58"/>
      <c r="F418" s="58"/>
      <c r="G418" s="91"/>
      <c r="H418" s="273"/>
      <c r="I418" s="273"/>
      <c r="J418" s="135"/>
      <c r="K418" s="152"/>
      <c r="L418" s="23"/>
      <c r="M418" s="23"/>
      <c r="N418" s="68"/>
      <c r="O418" s="58"/>
      <c r="P418" s="58"/>
      <c r="Q418" s="58"/>
      <c r="R418" s="58"/>
      <c r="S418" s="58"/>
      <c r="T418" s="58"/>
      <c r="U418" s="58"/>
      <c r="V418" s="58"/>
      <c r="W418" s="58"/>
      <c r="X418" s="58"/>
      <c r="Y418" s="58"/>
      <c r="Z418" s="58"/>
      <c r="AA418" s="58"/>
      <c r="AB418" s="58"/>
      <c r="AC418" s="58"/>
      <c r="AD418" s="58"/>
      <c r="AE418" s="58"/>
      <c r="AF418" s="58"/>
      <c r="AG418" s="58"/>
    </row>
    <row r="419" spans="1:33" ht="15.75" customHeight="1" x14ac:dyDescent="0.2">
      <c r="A419" s="23"/>
      <c r="B419" s="23"/>
      <c r="C419" s="58"/>
      <c r="D419" s="58"/>
      <c r="E419" s="58"/>
      <c r="F419" s="58"/>
      <c r="G419" s="91"/>
      <c r="H419" s="273"/>
      <c r="I419" s="273"/>
      <c r="J419" s="135"/>
      <c r="K419" s="152"/>
      <c r="L419" s="23"/>
      <c r="M419" s="23"/>
      <c r="N419" s="68"/>
      <c r="O419" s="58"/>
      <c r="P419" s="58"/>
      <c r="Q419" s="58"/>
      <c r="R419" s="58"/>
      <c r="S419" s="58"/>
      <c r="T419" s="58"/>
      <c r="U419" s="58"/>
      <c r="V419" s="58"/>
      <c r="W419" s="58"/>
      <c r="X419" s="58"/>
      <c r="Y419" s="58"/>
      <c r="Z419" s="58"/>
      <c r="AA419" s="58"/>
      <c r="AB419" s="58"/>
      <c r="AC419" s="58"/>
      <c r="AD419" s="58"/>
      <c r="AE419" s="58"/>
      <c r="AF419" s="58"/>
      <c r="AG419" s="58"/>
    </row>
    <row r="420" spans="1:33" ht="15.75" customHeight="1" x14ac:dyDescent="0.2">
      <c r="A420" s="23"/>
      <c r="B420" s="23"/>
      <c r="C420" s="58"/>
      <c r="D420" s="58"/>
      <c r="E420" s="58"/>
      <c r="F420" s="58"/>
      <c r="G420" s="91"/>
      <c r="H420" s="273"/>
      <c r="I420" s="273"/>
      <c r="J420" s="135"/>
      <c r="K420" s="152"/>
      <c r="L420" s="23"/>
      <c r="M420" s="23"/>
      <c r="N420" s="68"/>
      <c r="O420" s="58"/>
      <c r="P420" s="58"/>
      <c r="Q420" s="58"/>
      <c r="R420" s="58"/>
      <c r="S420" s="58"/>
      <c r="T420" s="58"/>
      <c r="U420" s="58"/>
      <c r="V420" s="58"/>
      <c r="W420" s="58"/>
      <c r="X420" s="58"/>
      <c r="Y420" s="58"/>
      <c r="Z420" s="58"/>
      <c r="AA420" s="58"/>
      <c r="AB420" s="58"/>
      <c r="AC420" s="58"/>
      <c r="AD420" s="58"/>
      <c r="AE420" s="58"/>
      <c r="AF420" s="58"/>
      <c r="AG420" s="58"/>
    </row>
    <row r="421" spans="1:33" ht="15.75" customHeight="1" x14ac:dyDescent="0.2">
      <c r="A421" s="23"/>
      <c r="B421" s="23"/>
      <c r="C421" s="58"/>
      <c r="D421" s="58"/>
      <c r="E421" s="58"/>
      <c r="F421" s="58"/>
      <c r="G421" s="91"/>
      <c r="H421" s="273"/>
      <c r="I421" s="273"/>
      <c r="J421" s="135"/>
      <c r="K421" s="152"/>
      <c r="L421" s="23"/>
      <c r="M421" s="23"/>
      <c r="N421" s="68"/>
      <c r="O421" s="58"/>
      <c r="P421" s="58"/>
      <c r="Q421" s="58"/>
      <c r="R421" s="58"/>
      <c r="S421" s="58"/>
      <c r="T421" s="58"/>
      <c r="U421" s="58"/>
      <c r="V421" s="58"/>
      <c r="W421" s="58"/>
      <c r="X421" s="58"/>
      <c r="Y421" s="58"/>
      <c r="Z421" s="58"/>
      <c r="AA421" s="58"/>
      <c r="AB421" s="58"/>
      <c r="AC421" s="58"/>
      <c r="AD421" s="58"/>
      <c r="AE421" s="58"/>
      <c r="AF421" s="58"/>
      <c r="AG421" s="58"/>
    </row>
    <row r="422" spans="1:33" ht="15.75" customHeight="1" x14ac:dyDescent="0.2">
      <c r="A422" s="23"/>
      <c r="B422" s="23"/>
      <c r="C422" s="58"/>
      <c r="D422" s="58"/>
      <c r="E422" s="58"/>
      <c r="F422" s="58"/>
      <c r="G422" s="91"/>
      <c r="H422" s="273"/>
      <c r="I422" s="273"/>
      <c r="J422" s="135"/>
      <c r="K422" s="152"/>
      <c r="L422" s="23"/>
      <c r="M422" s="23"/>
      <c r="N422" s="68"/>
      <c r="O422" s="58"/>
      <c r="P422" s="58"/>
      <c r="Q422" s="58"/>
      <c r="R422" s="58"/>
      <c r="S422" s="58"/>
      <c r="T422" s="58"/>
      <c r="U422" s="58"/>
      <c r="V422" s="58"/>
      <c r="W422" s="58"/>
      <c r="X422" s="58"/>
      <c r="Y422" s="58"/>
      <c r="Z422" s="58"/>
      <c r="AA422" s="58"/>
      <c r="AB422" s="58"/>
      <c r="AC422" s="58"/>
      <c r="AD422" s="58"/>
      <c r="AE422" s="58"/>
      <c r="AF422" s="58"/>
      <c r="AG422" s="58"/>
    </row>
    <row r="423" spans="1:33" ht="15.75" customHeight="1" x14ac:dyDescent="0.2">
      <c r="A423" s="23"/>
      <c r="B423" s="23"/>
      <c r="C423" s="58"/>
      <c r="D423" s="58"/>
      <c r="E423" s="58"/>
      <c r="F423" s="58"/>
      <c r="G423" s="91"/>
      <c r="H423" s="273"/>
      <c r="I423" s="273"/>
      <c r="J423" s="135"/>
      <c r="K423" s="152"/>
      <c r="L423" s="23"/>
      <c r="M423" s="23"/>
      <c r="N423" s="68"/>
      <c r="O423" s="58"/>
      <c r="P423" s="58"/>
      <c r="Q423" s="58"/>
      <c r="R423" s="58"/>
      <c r="S423" s="58"/>
      <c r="T423" s="58"/>
      <c r="U423" s="58"/>
      <c r="V423" s="58"/>
      <c r="W423" s="58"/>
      <c r="X423" s="58"/>
      <c r="Y423" s="58"/>
      <c r="Z423" s="58"/>
      <c r="AA423" s="58"/>
      <c r="AB423" s="58"/>
      <c r="AC423" s="58"/>
      <c r="AD423" s="58"/>
      <c r="AE423" s="58"/>
      <c r="AF423" s="58"/>
      <c r="AG423" s="58"/>
    </row>
    <row r="424" spans="1:33" ht="15.75" customHeight="1" x14ac:dyDescent="0.2">
      <c r="A424" s="23"/>
      <c r="B424" s="23"/>
      <c r="C424" s="58"/>
      <c r="D424" s="58"/>
      <c r="E424" s="58"/>
      <c r="F424" s="58"/>
      <c r="G424" s="91"/>
      <c r="H424" s="273"/>
      <c r="I424" s="273"/>
      <c r="J424" s="135"/>
      <c r="K424" s="152"/>
      <c r="L424" s="23"/>
      <c r="M424" s="23"/>
      <c r="N424" s="68"/>
      <c r="O424" s="58"/>
      <c r="P424" s="58"/>
      <c r="Q424" s="58"/>
      <c r="R424" s="58"/>
      <c r="S424" s="58"/>
      <c r="T424" s="58"/>
      <c r="U424" s="58"/>
      <c r="V424" s="58"/>
      <c r="W424" s="58"/>
      <c r="X424" s="58"/>
      <c r="Y424" s="58"/>
      <c r="Z424" s="58"/>
      <c r="AA424" s="58"/>
      <c r="AB424" s="58"/>
      <c r="AC424" s="58"/>
      <c r="AD424" s="58"/>
      <c r="AE424" s="58"/>
      <c r="AF424" s="58"/>
      <c r="AG424" s="58"/>
    </row>
    <row r="425" spans="1:33" ht="15.75" customHeight="1" x14ac:dyDescent="0.2">
      <c r="A425" s="23"/>
      <c r="B425" s="23"/>
      <c r="C425" s="58"/>
      <c r="D425" s="58"/>
      <c r="E425" s="58"/>
      <c r="F425" s="58"/>
      <c r="G425" s="91"/>
      <c r="H425" s="273"/>
      <c r="I425" s="273"/>
      <c r="J425" s="135"/>
      <c r="K425" s="152"/>
      <c r="L425" s="23"/>
      <c r="M425" s="23"/>
      <c r="N425" s="68"/>
      <c r="O425" s="58"/>
      <c r="P425" s="58"/>
      <c r="Q425" s="58"/>
      <c r="R425" s="58"/>
      <c r="S425" s="58"/>
      <c r="T425" s="58"/>
      <c r="U425" s="58"/>
      <c r="V425" s="58"/>
      <c r="W425" s="58"/>
      <c r="X425" s="58"/>
      <c r="Y425" s="58"/>
      <c r="Z425" s="58"/>
      <c r="AA425" s="58"/>
      <c r="AB425" s="58"/>
      <c r="AC425" s="58"/>
      <c r="AD425" s="58"/>
      <c r="AE425" s="58"/>
      <c r="AF425" s="58"/>
      <c r="AG425" s="58"/>
    </row>
    <row r="426" spans="1:33" ht="15.75" customHeight="1" x14ac:dyDescent="0.2">
      <c r="A426" s="23"/>
      <c r="B426" s="23"/>
      <c r="C426" s="58"/>
      <c r="D426" s="58"/>
      <c r="E426" s="58"/>
      <c r="F426" s="58"/>
      <c r="G426" s="91"/>
      <c r="H426" s="273"/>
      <c r="I426" s="273"/>
      <c r="J426" s="135"/>
      <c r="K426" s="152"/>
      <c r="L426" s="23"/>
      <c r="M426" s="23"/>
      <c r="N426" s="68"/>
      <c r="O426" s="58"/>
      <c r="P426" s="58"/>
      <c r="Q426" s="58"/>
      <c r="R426" s="58"/>
      <c r="S426" s="58"/>
      <c r="T426" s="58"/>
      <c r="U426" s="58"/>
      <c r="V426" s="58"/>
      <c r="W426" s="58"/>
      <c r="X426" s="58"/>
      <c r="Y426" s="58"/>
      <c r="Z426" s="58"/>
      <c r="AA426" s="58"/>
      <c r="AB426" s="58"/>
      <c r="AC426" s="58"/>
      <c r="AD426" s="58"/>
      <c r="AE426" s="58"/>
      <c r="AF426" s="58"/>
      <c r="AG426" s="58"/>
    </row>
    <row r="427" spans="1:33" ht="15.75" customHeight="1" x14ac:dyDescent="0.2">
      <c r="A427" s="23"/>
      <c r="B427" s="23"/>
      <c r="C427" s="58"/>
      <c r="D427" s="58"/>
      <c r="E427" s="58"/>
      <c r="F427" s="58"/>
      <c r="G427" s="91"/>
      <c r="H427" s="273"/>
      <c r="I427" s="273"/>
      <c r="J427" s="135"/>
      <c r="K427" s="152"/>
      <c r="L427" s="23"/>
      <c r="M427" s="23"/>
      <c r="N427" s="68"/>
      <c r="O427" s="58"/>
      <c r="P427" s="58"/>
      <c r="Q427" s="58"/>
      <c r="R427" s="58"/>
      <c r="S427" s="58"/>
      <c r="T427" s="58"/>
      <c r="U427" s="58"/>
      <c r="V427" s="58"/>
      <c r="W427" s="58"/>
      <c r="X427" s="58"/>
      <c r="Y427" s="58"/>
      <c r="Z427" s="58"/>
      <c r="AA427" s="58"/>
      <c r="AB427" s="58"/>
      <c r="AC427" s="58"/>
      <c r="AD427" s="58"/>
      <c r="AE427" s="58"/>
      <c r="AF427" s="58"/>
      <c r="AG427" s="58"/>
    </row>
    <row r="428" spans="1:33" ht="15.75" customHeight="1" x14ac:dyDescent="0.2">
      <c r="A428" s="23"/>
      <c r="B428" s="23"/>
      <c r="C428" s="58"/>
      <c r="D428" s="58"/>
      <c r="E428" s="58"/>
      <c r="F428" s="58"/>
      <c r="G428" s="91"/>
      <c r="H428" s="273"/>
      <c r="I428" s="273"/>
      <c r="J428" s="135"/>
      <c r="K428" s="152"/>
      <c r="L428" s="23"/>
      <c r="M428" s="23"/>
      <c r="N428" s="68"/>
      <c r="O428" s="58"/>
      <c r="P428" s="58"/>
      <c r="Q428" s="58"/>
      <c r="R428" s="58"/>
      <c r="S428" s="58"/>
      <c r="T428" s="58"/>
      <c r="U428" s="58"/>
      <c r="V428" s="58"/>
      <c r="W428" s="58"/>
      <c r="X428" s="58"/>
      <c r="Y428" s="58"/>
      <c r="Z428" s="58"/>
      <c r="AA428" s="58"/>
      <c r="AB428" s="58"/>
      <c r="AC428" s="58"/>
      <c r="AD428" s="58"/>
      <c r="AE428" s="58"/>
      <c r="AF428" s="58"/>
      <c r="AG428" s="58"/>
    </row>
    <row r="429" spans="1:33" ht="15.75" customHeight="1" x14ac:dyDescent="0.2">
      <c r="A429" s="23"/>
      <c r="B429" s="23"/>
      <c r="C429" s="58"/>
      <c r="D429" s="58"/>
      <c r="E429" s="58"/>
      <c r="F429" s="58"/>
      <c r="G429" s="91"/>
      <c r="H429" s="273"/>
      <c r="I429" s="273"/>
      <c r="J429" s="135"/>
      <c r="K429" s="152"/>
      <c r="L429" s="23"/>
      <c r="M429" s="23"/>
      <c r="N429" s="68"/>
      <c r="O429" s="58"/>
      <c r="P429" s="58"/>
      <c r="Q429" s="58"/>
      <c r="R429" s="58"/>
      <c r="S429" s="58"/>
      <c r="T429" s="58"/>
      <c r="U429" s="58"/>
      <c r="V429" s="58"/>
      <c r="W429" s="58"/>
      <c r="X429" s="58"/>
      <c r="Y429" s="58"/>
      <c r="Z429" s="58"/>
      <c r="AA429" s="58"/>
      <c r="AB429" s="58"/>
      <c r="AC429" s="58"/>
      <c r="AD429" s="58"/>
      <c r="AE429" s="58"/>
      <c r="AF429" s="58"/>
      <c r="AG429" s="58"/>
    </row>
    <row r="430" spans="1:33" ht="15.75" customHeight="1" x14ac:dyDescent="0.2">
      <c r="A430" s="23"/>
      <c r="B430" s="23"/>
      <c r="C430" s="58"/>
      <c r="D430" s="58"/>
      <c r="E430" s="58"/>
      <c r="F430" s="58"/>
      <c r="G430" s="91"/>
      <c r="H430" s="273"/>
      <c r="I430" s="273"/>
      <c r="J430" s="135"/>
      <c r="K430" s="152"/>
      <c r="L430" s="23"/>
      <c r="M430" s="23"/>
      <c r="N430" s="68"/>
      <c r="O430" s="58"/>
      <c r="P430" s="58"/>
      <c r="Q430" s="58"/>
      <c r="R430" s="58"/>
      <c r="S430" s="58"/>
      <c r="T430" s="58"/>
      <c r="U430" s="58"/>
      <c r="V430" s="58"/>
      <c r="W430" s="58"/>
      <c r="X430" s="58"/>
      <c r="Y430" s="58"/>
      <c r="Z430" s="58"/>
      <c r="AA430" s="58"/>
      <c r="AB430" s="58"/>
      <c r="AC430" s="58"/>
      <c r="AD430" s="58"/>
      <c r="AE430" s="58"/>
      <c r="AF430" s="58"/>
      <c r="AG430" s="58"/>
    </row>
    <row r="431" spans="1:33" ht="15.75" customHeight="1" x14ac:dyDescent="0.2">
      <c r="A431" s="23"/>
      <c r="B431" s="23"/>
      <c r="C431" s="58"/>
      <c r="D431" s="58"/>
      <c r="E431" s="58"/>
      <c r="F431" s="58"/>
      <c r="G431" s="91"/>
      <c r="H431" s="273"/>
      <c r="I431" s="273"/>
      <c r="J431" s="135"/>
      <c r="K431" s="152"/>
      <c r="L431" s="23"/>
      <c r="M431" s="23"/>
      <c r="N431" s="68"/>
      <c r="O431" s="58"/>
      <c r="P431" s="58"/>
      <c r="Q431" s="58"/>
      <c r="R431" s="58"/>
      <c r="S431" s="58"/>
      <c r="T431" s="58"/>
      <c r="U431" s="58"/>
      <c r="V431" s="58"/>
      <c r="W431" s="58"/>
      <c r="X431" s="58"/>
      <c r="Y431" s="58"/>
      <c r="Z431" s="58"/>
      <c r="AA431" s="58"/>
      <c r="AB431" s="58"/>
      <c r="AC431" s="58"/>
      <c r="AD431" s="58"/>
      <c r="AE431" s="58"/>
      <c r="AF431" s="58"/>
      <c r="AG431" s="58"/>
    </row>
    <row r="432" spans="1:33" ht="15.75" customHeight="1" x14ac:dyDescent="0.2">
      <c r="A432" s="23"/>
      <c r="B432" s="23"/>
      <c r="C432" s="58"/>
      <c r="D432" s="58"/>
      <c r="E432" s="58"/>
      <c r="F432" s="58"/>
      <c r="G432" s="91"/>
      <c r="H432" s="273"/>
      <c r="I432" s="273"/>
      <c r="J432" s="135"/>
      <c r="K432" s="152"/>
      <c r="L432" s="23"/>
      <c r="M432" s="23"/>
      <c r="N432" s="68"/>
      <c r="O432" s="58"/>
      <c r="P432" s="58"/>
      <c r="Q432" s="58"/>
      <c r="R432" s="58"/>
      <c r="S432" s="58"/>
      <c r="T432" s="58"/>
      <c r="U432" s="58"/>
      <c r="V432" s="58"/>
      <c r="W432" s="58"/>
      <c r="X432" s="58"/>
      <c r="Y432" s="58"/>
      <c r="Z432" s="58"/>
      <c r="AA432" s="58"/>
      <c r="AB432" s="58"/>
      <c r="AC432" s="58"/>
      <c r="AD432" s="58"/>
      <c r="AE432" s="58"/>
      <c r="AF432" s="58"/>
      <c r="AG432" s="58"/>
    </row>
    <row r="433" spans="1:33" ht="15.75" customHeight="1" x14ac:dyDescent="0.2">
      <c r="A433" s="23"/>
      <c r="B433" s="23"/>
      <c r="C433" s="58"/>
      <c r="D433" s="58"/>
      <c r="E433" s="58"/>
      <c r="F433" s="58"/>
      <c r="G433" s="91"/>
      <c r="H433" s="273"/>
      <c r="I433" s="273"/>
      <c r="J433" s="135"/>
      <c r="K433" s="152"/>
      <c r="L433" s="23"/>
      <c r="M433" s="23"/>
      <c r="N433" s="68"/>
      <c r="O433" s="58"/>
      <c r="P433" s="58"/>
      <c r="Q433" s="58"/>
      <c r="R433" s="58"/>
      <c r="S433" s="58"/>
      <c r="T433" s="58"/>
      <c r="U433" s="58"/>
      <c r="V433" s="58"/>
      <c r="W433" s="58"/>
      <c r="X433" s="58"/>
      <c r="Y433" s="58"/>
      <c r="Z433" s="58"/>
      <c r="AA433" s="58"/>
      <c r="AB433" s="58"/>
      <c r="AC433" s="58"/>
      <c r="AD433" s="58"/>
      <c r="AE433" s="58"/>
      <c r="AF433" s="58"/>
      <c r="AG433" s="58"/>
    </row>
    <row r="434" spans="1:33" ht="15.75" customHeight="1" x14ac:dyDescent="0.2">
      <c r="A434" s="23"/>
      <c r="B434" s="23"/>
      <c r="C434" s="58"/>
      <c r="D434" s="58"/>
      <c r="E434" s="58"/>
      <c r="F434" s="58"/>
      <c r="G434" s="91"/>
      <c r="H434" s="273"/>
      <c r="I434" s="273"/>
      <c r="J434" s="135"/>
      <c r="K434" s="152"/>
      <c r="L434" s="23"/>
      <c r="M434" s="23"/>
      <c r="N434" s="68"/>
      <c r="O434" s="58"/>
      <c r="P434" s="58"/>
      <c r="Q434" s="58"/>
      <c r="R434" s="58"/>
      <c r="S434" s="58"/>
      <c r="T434" s="58"/>
      <c r="U434" s="58"/>
      <c r="V434" s="58"/>
      <c r="W434" s="58"/>
      <c r="X434" s="58"/>
      <c r="Y434" s="58"/>
      <c r="Z434" s="58"/>
      <c r="AA434" s="58"/>
      <c r="AB434" s="58"/>
      <c r="AC434" s="58"/>
      <c r="AD434" s="58"/>
      <c r="AE434" s="58"/>
      <c r="AF434" s="58"/>
      <c r="AG434" s="58"/>
    </row>
    <row r="435" spans="1:33" ht="15.75" customHeight="1" x14ac:dyDescent="0.2">
      <c r="A435" s="23"/>
      <c r="B435" s="23"/>
      <c r="C435" s="58"/>
      <c r="D435" s="58"/>
      <c r="E435" s="58"/>
      <c r="F435" s="58"/>
      <c r="G435" s="91"/>
      <c r="H435" s="273"/>
      <c r="I435" s="273"/>
      <c r="J435" s="135"/>
      <c r="K435" s="152"/>
      <c r="L435" s="23"/>
      <c r="M435" s="23"/>
      <c r="N435" s="68"/>
      <c r="O435" s="58"/>
      <c r="P435" s="58"/>
      <c r="Q435" s="58"/>
      <c r="R435" s="58"/>
      <c r="S435" s="58"/>
      <c r="T435" s="58"/>
      <c r="U435" s="58"/>
      <c r="V435" s="58"/>
      <c r="W435" s="58"/>
      <c r="X435" s="58"/>
      <c r="Y435" s="58"/>
      <c r="Z435" s="58"/>
      <c r="AA435" s="58"/>
      <c r="AB435" s="58"/>
      <c r="AC435" s="58"/>
      <c r="AD435" s="58"/>
      <c r="AE435" s="58"/>
      <c r="AF435" s="58"/>
      <c r="AG435" s="58"/>
    </row>
    <row r="436" spans="1:33" ht="15.75" customHeight="1" x14ac:dyDescent="0.2">
      <c r="A436" s="23"/>
      <c r="B436" s="23"/>
      <c r="C436" s="58"/>
      <c r="D436" s="58"/>
      <c r="E436" s="58"/>
      <c r="F436" s="58"/>
      <c r="G436" s="91"/>
      <c r="H436" s="273"/>
      <c r="I436" s="273"/>
      <c r="J436" s="135"/>
      <c r="K436" s="152"/>
      <c r="L436" s="23"/>
      <c r="M436" s="23"/>
      <c r="N436" s="68"/>
      <c r="O436" s="58"/>
      <c r="P436" s="58"/>
      <c r="Q436" s="58"/>
      <c r="R436" s="58"/>
      <c r="S436" s="58"/>
      <c r="T436" s="58"/>
      <c r="U436" s="58"/>
      <c r="V436" s="58"/>
      <c r="W436" s="58"/>
      <c r="X436" s="58"/>
      <c r="Y436" s="58"/>
      <c r="Z436" s="58"/>
      <c r="AA436" s="58"/>
      <c r="AB436" s="58"/>
      <c r="AC436" s="58"/>
      <c r="AD436" s="58"/>
      <c r="AE436" s="58"/>
      <c r="AF436" s="58"/>
      <c r="AG436" s="58"/>
    </row>
    <row r="437" spans="1:33" ht="15.75" customHeight="1" x14ac:dyDescent="0.2">
      <c r="A437" s="23"/>
      <c r="B437" s="23"/>
      <c r="C437" s="58"/>
      <c r="D437" s="58"/>
      <c r="E437" s="58"/>
      <c r="F437" s="58"/>
      <c r="G437" s="91"/>
      <c r="H437" s="273"/>
      <c r="I437" s="273"/>
      <c r="J437" s="135"/>
      <c r="K437" s="152"/>
      <c r="L437" s="23"/>
      <c r="M437" s="23"/>
      <c r="N437" s="68"/>
      <c r="O437" s="58"/>
      <c r="P437" s="58"/>
      <c r="Q437" s="58"/>
      <c r="R437" s="58"/>
      <c r="S437" s="58"/>
      <c r="T437" s="58"/>
      <c r="U437" s="58"/>
      <c r="V437" s="58"/>
      <c r="W437" s="58"/>
      <c r="X437" s="58"/>
      <c r="Y437" s="58"/>
      <c r="Z437" s="58"/>
      <c r="AA437" s="58"/>
      <c r="AB437" s="58"/>
      <c r="AC437" s="58"/>
      <c r="AD437" s="58"/>
      <c r="AE437" s="58"/>
      <c r="AF437" s="58"/>
      <c r="AG437" s="58"/>
    </row>
    <row r="438" spans="1:33" ht="15.75" customHeight="1" x14ac:dyDescent="0.2">
      <c r="A438" s="23"/>
      <c r="B438" s="23"/>
      <c r="C438" s="58"/>
      <c r="D438" s="58"/>
      <c r="E438" s="58"/>
      <c r="F438" s="58"/>
      <c r="G438" s="91"/>
      <c r="H438" s="273"/>
      <c r="I438" s="273"/>
      <c r="J438" s="135"/>
      <c r="K438" s="152"/>
      <c r="L438" s="23"/>
      <c r="M438" s="23"/>
      <c r="N438" s="68"/>
      <c r="O438" s="58"/>
      <c r="P438" s="58"/>
      <c r="Q438" s="58"/>
      <c r="R438" s="58"/>
      <c r="S438" s="58"/>
      <c r="T438" s="58"/>
      <c r="U438" s="58"/>
      <c r="V438" s="58"/>
      <c r="W438" s="58"/>
      <c r="X438" s="58"/>
      <c r="Y438" s="58"/>
      <c r="Z438" s="58"/>
      <c r="AA438" s="58"/>
      <c r="AB438" s="58"/>
      <c r="AC438" s="58"/>
      <c r="AD438" s="58"/>
      <c r="AE438" s="58"/>
      <c r="AF438" s="58"/>
      <c r="AG438" s="58"/>
    </row>
    <row r="439" spans="1:33" ht="15.75" customHeight="1" x14ac:dyDescent="0.2">
      <c r="A439" s="23"/>
      <c r="B439" s="23"/>
      <c r="C439" s="58"/>
      <c r="D439" s="58"/>
      <c r="E439" s="58"/>
      <c r="F439" s="58"/>
      <c r="G439" s="91"/>
      <c r="H439" s="273"/>
      <c r="I439" s="273"/>
      <c r="J439" s="135"/>
      <c r="K439" s="152"/>
      <c r="L439" s="23"/>
      <c r="M439" s="23"/>
      <c r="N439" s="68"/>
      <c r="O439" s="58"/>
      <c r="P439" s="58"/>
      <c r="Q439" s="58"/>
      <c r="R439" s="58"/>
      <c r="S439" s="58"/>
      <c r="T439" s="58"/>
      <c r="U439" s="58"/>
      <c r="V439" s="58"/>
      <c r="W439" s="58"/>
      <c r="X439" s="58"/>
      <c r="Y439" s="58"/>
      <c r="Z439" s="58"/>
      <c r="AA439" s="58"/>
      <c r="AB439" s="58"/>
      <c r="AC439" s="58"/>
      <c r="AD439" s="58"/>
      <c r="AE439" s="58"/>
      <c r="AF439" s="58"/>
      <c r="AG439" s="58"/>
    </row>
    <row r="440" spans="1:33" ht="15.75" customHeight="1" x14ac:dyDescent="0.2">
      <c r="A440" s="23"/>
      <c r="B440" s="23"/>
      <c r="C440" s="58"/>
      <c r="D440" s="58"/>
      <c r="E440" s="58"/>
      <c r="F440" s="58"/>
      <c r="G440" s="91"/>
      <c r="H440" s="273"/>
      <c r="I440" s="273"/>
      <c r="J440" s="135"/>
      <c r="K440" s="152"/>
      <c r="L440" s="23"/>
      <c r="M440" s="23"/>
      <c r="N440" s="68"/>
      <c r="O440" s="58"/>
      <c r="P440" s="58"/>
      <c r="Q440" s="58"/>
      <c r="R440" s="58"/>
      <c r="S440" s="58"/>
      <c r="T440" s="58"/>
      <c r="U440" s="58"/>
      <c r="V440" s="58"/>
      <c r="W440" s="58"/>
      <c r="X440" s="58"/>
      <c r="Y440" s="58"/>
      <c r="Z440" s="58"/>
      <c r="AA440" s="58"/>
      <c r="AB440" s="58"/>
      <c r="AC440" s="58"/>
      <c r="AD440" s="58"/>
      <c r="AE440" s="58"/>
      <c r="AF440" s="58"/>
      <c r="AG440" s="58"/>
    </row>
    <row r="441" spans="1:33" ht="15.75" customHeight="1" x14ac:dyDescent="0.2">
      <c r="A441" s="23"/>
      <c r="B441" s="23"/>
      <c r="C441" s="58"/>
      <c r="D441" s="58"/>
      <c r="E441" s="58"/>
      <c r="F441" s="58"/>
      <c r="G441" s="91"/>
      <c r="H441" s="273"/>
      <c r="I441" s="273"/>
      <c r="J441" s="135"/>
      <c r="K441" s="152"/>
      <c r="L441" s="23"/>
      <c r="M441" s="23"/>
      <c r="N441" s="68"/>
      <c r="O441" s="58"/>
      <c r="P441" s="58"/>
      <c r="Q441" s="58"/>
      <c r="R441" s="58"/>
      <c r="S441" s="58"/>
      <c r="T441" s="58"/>
      <c r="U441" s="58"/>
      <c r="V441" s="58"/>
      <c r="W441" s="58"/>
      <c r="X441" s="58"/>
      <c r="Y441" s="58"/>
      <c r="Z441" s="58"/>
      <c r="AA441" s="58"/>
      <c r="AB441" s="58"/>
      <c r="AC441" s="58"/>
      <c r="AD441" s="58"/>
      <c r="AE441" s="58"/>
      <c r="AF441" s="58"/>
      <c r="AG441" s="58"/>
    </row>
    <row r="442" spans="1:33" ht="15.75" customHeight="1" x14ac:dyDescent="0.2">
      <c r="A442" s="23"/>
      <c r="B442" s="23"/>
      <c r="C442" s="58"/>
      <c r="D442" s="58"/>
      <c r="E442" s="58"/>
      <c r="F442" s="58"/>
      <c r="G442" s="91"/>
      <c r="H442" s="273"/>
      <c r="I442" s="273"/>
      <c r="J442" s="135"/>
      <c r="K442" s="152"/>
      <c r="L442" s="23"/>
      <c r="M442" s="23"/>
      <c r="N442" s="68"/>
      <c r="O442" s="58"/>
      <c r="P442" s="58"/>
      <c r="Q442" s="58"/>
      <c r="R442" s="58"/>
      <c r="S442" s="58"/>
      <c r="T442" s="58"/>
      <c r="U442" s="58"/>
      <c r="V442" s="58"/>
      <c r="W442" s="58"/>
      <c r="X442" s="58"/>
      <c r="Y442" s="58"/>
      <c r="Z442" s="58"/>
      <c r="AA442" s="58"/>
      <c r="AB442" s="58"/>
      <c r="AC442" s="58"/>
      <c r="AD442" s="58"/>
      <c r="AE442" s="58"/>
      <c r="AF442" s="58"/>
      <c r="AG442" s="58"/>
    </row>
    <row r="443" spans="1:33" ht="15.75" customHeight="1" x14ac:dyDescent="0.2">
      <c r="A443" s="23"/>
      <c r="B443" s="23"/>
      <c r="C443" s="58"/>
      <c r="D443" s="58"/>
      <c r="E443" s="58"/>
      <c r="F443" s="58"/>
      <c r="G443" s="91"/>
      <c r="H443" s="273"/>
      <c r="I443" s="273"/>
      <c r="J443" s="135"/>
      <c r="K443" s="152"/>
      <c r="L443" s="23"/>
      <c r="M443" s="23"/>
      <c r="N443" s="68"/>
      <c r="O443" s="58"/>
      <c r="P443" s="58"/>
      <c r="Q443" s="58"/>
      <c r="R443" s="58"/>
      <c r="S443" s="58"/>
      <c r="T443" s="58"/>
      <c r="U443" s="58"/>
      <c r="V443" s="58"/>
      <c r="W443" s="58"/>
      <c r="X443" s="58"/>
      <c r="Y443" s="58"/>
      <c r="Z443" s="58"/>
      <c r="AA443" s="58"/>
      <c r="AB443" s="58"/>
      <c r="AC443" s="58"/>
      <c r="AD443" s="58"/>
      <c r="AE443" s="58"/>
      <c r="AF443" s="58"/>
      <c r="AG443" s="58"/>
    </row>
    <row r="444" spans="1:33" ht="15.75" customHeight="1" x14ac:dyDescent="0.2">
      <c r="A444" s="23"/>
      <c r="B444" s="23"/>
      <c r="C444" s="58"/>
      <c r="D444" s="58"/>
      <c r="E444" s="58"/>
      <c r="F444" s="58"/>
      <c r="G444" s="91"/>
      <c r="H444" s="273"/>
      <c r="I444" s="273"/>
      <c r="J444" s="135"/>
      <c r="K444" s="152"/>
      <c r="L444" s="23"/>
      <c r="M444" s="23"/>
      <c r="N444" s="68"/>
      <c r="O444" s="58"/>
      <c r="P444" s="58"/>
      <c r="Q444" s="58"/>
      <c r="R444" s="58"/>
      <c r="S444" s="58"/>
      <c r="T444" s="58"/>
      <c r="U444" s="58"/>
      <c r="V444" s="58"/>
      <c r="W444" s="58"/>
      <c r="X444" s="58"/>
      <c r="Y444" s="58"/>
      <c r="Z444" s="58"/>
      <c r="AA444" s="58"/>
      <c r="AB444" s="58"/>
      <c r="AC444" s="58"/>
      <c r="AD444" s="58"/>
      <c r="AE444" s="58"/>
      <c r="AF444" s="58"/>
      <c r="AG444" s="58"/>
    </row>
    <row r="445" spans="1:33" ht="15.75" customHeight="1" x14ac:dyDescent="0.2">
      <c r="A445" s="23"/>
      <c r="B445" s="23"/>
      <c r="C445" s="58"/>
      <c r="D445" s="58"/>
      <c r="E445" s="58"/>
      <c r="F445" s="58"/>
      <c r="G445" s="91"/>
      <c r="H445" s="273"/>
      <c r="I445" s="273"/>
      <c r="J445" s="135"/>
      <c r="K445" s="152"/>
      <c r="L445" s="23"/>
      <c r="M445" s="23"/>
      <c r="N445" s="68"/>
      <c r="O445" s="58"/>
      <c r="P445" s="58"/>
      <c r="Q445" s="58"/>
      <c r="R445" s="58"/>
      <c r="S445" s="58"/>
      <c r="T445" s="58"/>
      <c r="U445" s="58"/>
      <c r="V445" s="58"/>
      <c r="W445" s="58"/>
      <c r="X445" s="58"/>
      <c r="Y445" s="58"/>
      <c r="Z445" s="58"/>
      <c r="AA445" s="58"/>
      <c r="AB445" s="58"/>
      <c r="AC445" s="58"/>
      <c r="AD445" s="58"/>
      <c r="AE445" s="58"/>
      <c r="AF445" s="58"/>
      <c r="AG445" s="58"/>
    </row>
    <row r="446" spans="1:33" ht="15.75" customHeight="1" x14ac:dyDescent="0.2">
      <c r="A446" s="23"/>
      <c r="B446" s="23"/>
      <c r="C446" s="58"/>
      <c r="D446" s="58"/>
      <c r="E446" s="58"/>
      <c r="F446" s="58"/>
      <c r="G446" s="91"/>
      <c r="H446" s="273"/>
      <c r="I446" s="273"/>
      <c r="J446" s="135"/>
      <c r="K446" s="152"/>
      <c r="L446" s="23"/>
      <c r="M446" s="23"/>
      <c r="N446" s="68"/>
      <c r="O446" s="58"/>
      <c r="P446" s="58"/>
      <c r="Q446" s="58"/>
      <c r="R446" s="58"/>
      <c r="S446" s="58"/>
      <c r="T446" s="58"/>
      <c r="U446" s="58"/>
      <c r="V446" s="58"/>
      <c r="W446" s="58"/>
      <c r="X446" s="58"/>
      <c r="Y446" s="58"/>
      <c r="Z446" s="58"/>
      <c r="AA446" s="58"/>
      <c r="AB446" s="58"/>
      <c r="AC446" s="58"/>
      <c r="AD446" s="58"/>
      <c r="AE446" s="58"/>
      <c r="AF446" s="58"/>
      <c r="AG446" s="58"/>
    </row>
    <row r="447" spans="1:33" ht="15.75" customHeight="1" x14ac:dyDescent="0.2">
      <c r="A447" s="23"/>
      <c r="B447" s="23"/>
      <c r="C447" s="58"/>
      <c r="D447" s="58"/>
      <c r="E447" s="58"/>
      <c r="F447" s="58"/>
      <c r="G447" s="91"/>
      <c r="H447" s="273"/>
      <c r="I447" s="273"/>
      <c r="J447" s="135"/>
      <c r="K447" s="152"/>
      <c r="L447" s="23"/>
      <c r="M447" s="23"/>
      <c r="N447" s="68"/>
      <c r="O447" s="58"/>
      <c r="P447" s="58"/>
      <c r="Q447" s="58"/>
      <c r="R447" s="58"/>
      <c r="S447" s="58"/>
      <c r="T447" s="58"/>
      <c r="U447" s="58"/>
      <c r="V447" s="58"/>
      <c r="W447" s="58"/>
      <c r="X447" s="58"/>
      <c r="Y447" s="58"/>
      <c r="Z447" s="58"/>
      <c r="AA447" s="58"/>
      <c r="AB447" s="58"/>
      <c r="AC447" s="58"/>
      <c r="AD447" s="58"/>
      <c r="AE447" s="58"/>
      <c r="AF447" s="58"/>
      <c r="AG447" s="58"/>
    </row>
    <row r="448" spans="1:33" ht="15.75" customHeight="1" x14ac:dyDescent="0.2">
      <c r="A448" s="23"/>
      <c r="B448" s="23"/>
      <c r="C448" s="58"/>
      <c r="D448" s="58"/>
      <c r="E448" s="58"/>
      <c r="F448" s="58"/>
      <c r="G448" s="91"/>
      <c r="H448" s="273"/>
      <c r="I448" s="273"/>
      <c r="J448" s="135"/>
      <c r="K448" s="152"/>
      <c r="L448" s="23"/>
      <c r="M448" s="23"/>
      <c r="N448" s="68"/>
      <c r="O448" s="58"/>
      <c r="P448" s="58"/>
      <c r="Q448" s="58"/>
      <c r="R448" s="58"/>
      <c r="S448" s="58"/>
      <c r="T448" s="58"/>
      <c r="U448" s="58"/>
      <c r="V448" s="58"/>
      <c r="W448" s="58"/>
      <c r="X448" s="58"/>
      <c r="Y448" s="58"/>
      <c r="Z448" s="58"/>
      <c r="AA448" s="58"/>
      <c r="AB448" s="58"/>
      <c r="AC448" s="58"/>
      <c r="AD448" s="58"/>
      <c r="AE448" s="58"/>
      <c r="AF448" s="58"/>
      <c r="AG448" s="58"/>
    </row>
    <row r="449" spans="1:33" ht="15.75" customHeight="1" x14ac:dyDescent="0.2">
      <c r="A449" s="23"/>
      <c r="B449" s="23"/>
      <c r="C449" s="58"/>
      <c r="D449" s="58"/>
      <c r="E449" s="58"/>
      <c r="F449" s="58"/>
      <c r="G449" s="91"/>
      <c r="H449" s="273"/>
      <c r="I449" s="273"/>
      <c r="J449" s="135"/>
      <c r="K449" s="152"/>
      <c r="L449" s="23"/>
      <c r="M449" s="23"/>
      <c r="N449" s="68"/>
      <c r="O449" s="58"/>
      <c r="P449" s="58"/>
      <c r="Q449" s="58"/>
      <c r="R449" s="58"/>
      <c r="S449" s="58"/>
      <c r="T449" s="58"/>
      <c r="U449" s="58"/>
      <c r="V449" s="58"/>
      <c r="W449" s="58"/>
      <c r="X449" s="58"/>
      <c r="Y449" s="58"/>
      <c r="Z449" s="58"/>
      <c r="AA449" s="58"/>
      <c r="AB449" s="58"/>
      <c r="AC449" s="58"/>
      <c r="AD449" s="58"/>
      <c r="AE449" s="58"/>
      <c r="AF449" s="58"/>
      <c r="AG449" s="58"/>
    </row>
    <row r="450" spans="1:33" ht="15.75" customHeight="1" x14ac:dyDescent="0.2">
      <c r="A450" s="23"/>
      <c r="B450" s="23"/>
      <c r="C450" s="58"/>
      <c r="D450" s="58"/>
      <c r="E450" s="58"/>
      <c r="F450" s="58"/>
      <c r="G450" s="91"/>
      <c r="H450" s="273"/>
      <c r="I450" s="273"/>
      <c r="J450" s="135"/>
      <c r="K450" s="152"/>
      <c r="L450" s="23"/>
      <c r="M450" s="23"/>
      <c r="N450" s="68"/>
      <c r="O450" s="58"/>
      <c r="P450" s="58"/>
      <c r="Q450" s="58"/>
      <c r="R450" s="58"/>
      <c r="S450" s="58"/>
      <c r="T450" s="58"/>
      <c r="U450" s="58"/>
      <c r="V450" s="58"/>
      <c r="W450" s="58"/>
      <c r="X450" s="58"/>
      <c r="Y450" s="58"/>
      <c r="Z450" s="58"/>
      <c r="AA450" s="58"/>
      <c r="AB450" s="58"/>
      <c r="AC450" s="58"/>
      <c r="AD450" s="58"/>
      <c r="AE450" s="58"/>
      <c r="AF450" s="58"/>
      <c r="AG450" s="58"/>
    </row>
    <row r="451" spans="1:33" ht="15.75" customHeight="1" x14ac:dyDescent="0.2">
      <c r="A451" s="23"/>
      <c r="B451" s="23"/>
      <c r="C451" s="58"/>
      <c r="D451" s="58"/>
      <c r="E451" s="58"/>
      <c r="F451" s="58"/>
      <c r="G451" s="91"/>
      <c r="H451" s="273"/>
      <c r="I451" s="273"/>
      <c r="J451" s="135"/>
      <c r="K451" s="152"/>
      <c r="L451" s="23"/>
      <c r="M451" s="23"/>
      <c r="N451" s="68"/>
      <c r="O451" s="58"/>
      <c r="P451" s="58"/>
      <c r="Q451" s="58"/>
      <c r="R451" s="58"/>
      <c r="S451" s="58"/>
      <c r="T451" s="58"/>
      <c r="U451" s="58"/>
      <c r="V451" s="58"/>
      <c r="W451" s="58"/>
      <c r="X451" s="58"/>
      <c r="Y451" s="58"/>
      <c r="Z451" s="58"/>
      <c r="AA451" s="58"/>
      <c r="AB451" s="58"/>
      <c r="AC451" s="58"/>
      <c r="AD451" s="58"/>
      <c r="AE451" s="58"/>
      <c r="AF451" s="58"/>
      <c r="AG451" s="58"/>
    </row>
    <row r="452" spans="1:33" ht="15.75" customHeight="1" x14ac:dyDescent="0.2">
      <c r="A452" s="23"/>
      <c r="B452" s="23"/>
      <c r="C452" s="58"/>
      <c r="D452" s="58"/>
      <c r="E452" s="58"/>
      <c r="F452" s="58"/>
      <c r="G452" s="91"/>
      <c r="H452" s="273"/>
      <c r="I452" s="273"/>
      <c r="J452" s="135"/>
      <c r="K452" s="152"/>
      <c r="L452" s="23"/>
      <c r="M452" s="23"/>
      <c r="N452" s="68"/>
      <c r="O452" s="58"/>
      <c r="P452" s="58"/>
      <c r="Q452" s="58"/>
      <c r="R452" s="58"/>
      <c r="S452" s="58"/>
      <c r="T452" s="58"/>
      <c r="U452" s="58"/>
      <c r="V452" s="58"/>
      <c r="W452" s="58"/>
      <c r="X452" s="58"/>
      <c r="Y452" s="58"/>
      <c r="Z452" s="58"/>
      <c r="AA452" s="58"/>
      <c r="AB452" s="58"/>
      <c r="AC452" s="58"/>
      <c r="AD452" s="58"/>
      <c r="AE452" s="58"/>
      <c r="AF452" s="58"/>
      <c r="AG452" s="58"/>
    </row>
    <row r="453" spans="1:33" ht="15.75" customHeight="1" x14ac:dyDescent="0.2">
      <c r="A453" s="23"/>
      <c r="B453" s="23"/>
      <c r="C453" s="58"/>
      <c r="D453" s="58"/>
      <c r="E453" s="58"/>
      <c r="F453" s="58"/>
      <c r="G453" s="91"/>
      <c r="H453" s="273"/>
      <c r="I453" s="273"/>
      <c r="J453" s="135"/>
      <c r="K453" s="152"/>
      <c r="L453" s="23"/>
      <c r="M453" s="23"/>
      <c r="N453" s="68"/>
      <c r="O453" s="58"/>
      <c r="P453" s="58"/>
      <c r="Q453" s="58"/>
      <c r="R453" s="58"/>
      <c r="S453" s="58"/>
      <c r="T453" s="58"/>
      <c r="U453" s="58"/>
      <c r="V453" s="58"/>
      <c r="W453" s="58"/>
      <c r="X453" s="58"/>
      <c r="Y453" s="58"/>
      <c r="Z453" s="58"/>
      <c r="AA453" s="58"/>
      <c r="AB453" s="58"/>
      <c r="AC453" s="58"/>
      <c r="AD453" s="58"/>
      <c r="AE453" s="58"/>
      <c r="AF453" s="58"/>
      <c r="AG453" s="58"/>
    </row>
    <row r="454" spans="1:33" ht="15.75" customHeight="1" x14ac:dyDescent="0.2">
      <c r="A454" s="23"/>
      <c r="B454" s="23"/>
      <c r="C454" s="58"/>
      <c r="D454" s="58"/>
      <c r="E454" s="58"/>
      <c r="F454" s="58"/>
      <c r="G454" s="91"/>
      <c r="H454" s="273"/>
      <c r="I454" s="273"/>
      <c r="J454" s="135"/>
      <c r="K454" s="152"/>
      <c r="L454" s="23"/>
      <c r="M454" s="23"/>
      <c r="N454" s="68"/>
      <c r="O454" s="58"/>
      <c r="P454" s="58"/>
      <c r="Q454" s="58"/>
      <c r="R454" s="58"/>
      <c r="S454" s="58"/>
      <c r="T454" s="58"/>
      <c r="U454" s="58"/>
      <c r="V454" s="58"/>
      <c r="W454" s="58"/>
      <c r="X454" s="58"/>
      <c r="Y454" s="58"/>
      <c r="Z454" s="58"/>
      <c r="AA454" s="58"/>
      <c r="AB454" s="58"/>
      <c r="AC454" s="58"/>
      <c r="AD454" s="58"/>
      <c r="AE454" s="58"/>
      <c r="AF454" s="58"/>
      <c r="AG454" s="58"/>
    </row>
    <row r="455" spans="1:33" ht="15.75" customHeight="1" x14ac:dyDescent="0.2">
      <c r="A455" s="23"/>
      <c r="B455" s="23"/>
      <c r="C455" s="58"/>
      <c r="D455" s="58"/>
      <c r="E455" s="58"/>
      <c r="F455" s="58"/>
      <c r="G455" s="91"/>
      <c r="H455" s="273"/>
      <c r="I455" s="273"/>
      <c r="J455" s="135"/>
      <c r="K455" s="152"/>
      <c r="L455" s="23"/>
      <c r="M455" s="23"/>
      <c r="N455" s="68"/>
      <c r="O455" s="58"/>
      <c r="P455" s="58"/>
      <c r="Q455" s="58"/>
      <c r="R455" s="58"/>
      <c r="S455" s="58"/>
      <c r="T455" s="58"/>
      <c r="U455" s="58"/>
      <c r="V455" s="58"/>
      <c r="W455" s="58"/>
      <c r="X455" s="58"/>
      <c r="Y455" s="58"/>
      <c r="Z455" s="58"/>
      <c r="AA455" s="58"/>
      <c r="AB455" s="58"/>
      <c r="AC455" s="58"/>
      <c r="AD455" s="58"/>
      <c r="AE455" s="58"/>
      <c r="AF455" s="58"/>
      <c r="AG455" s="58"/>
    </row>
    <row r="456" spans="1:33" ht="15.75" customHeight="1" x14ac:dyDescent="0.2">
      <c r="A456" s="23"/>
      <c r="B456" s="23"/>
      <c r="C456" s="58"/>
      <c r="D456" s="58"/>
      <c r="E456" s="58"/>
      <c r="F456" s="58"/>
      <c r="G456" s="91"/>
      <c r="H456" s="273"/>
      <c r="I456" s="273"/>
      <c r="J456" s="135"/>
      <c r="K456" s="152"/>
      <c r="L456" s="23"/>
      <c r="M456" s="23"/>
      <c r="N456" s="68"/>
      <c r="O456" s="58"/>
      <c r="P456" s="58"/>
      <c r="Q456" s="58"/>
      <c r="R456" s="58"/>
      <c r="S456" s="58"/>
      <c r="T456" s="58"/>
      <c r="U456" s="58"/>
      <c r="V456" s="58"/>
      <c r="W456" s="58"/>
      <c r="X456" s="58"/>
      <c r="Y456" s="58"/>
      <c r="Z456" s="58"/>
      <c r="AA456" s="58"/>
      <c r="AB456" s="58"/>
      <c r="AC456" s="58"/>
      <c r="AD456" s="58"/>
      <c r="AE456" s="58"/>
      <c r="AF456" s="58"/>
      <c r="AG456" s="58"/>
    </row>
    <row r="457" spans="1:33" ht="15.75" customHeight="1" x14ac:dyDescent="0.2">
      <c r="A457" s="23"/>
      <c r="B457" s="23"/>
      <c r="C457" s="58"/>
      <c r="D457" s="58"/>
      <c r="E457" s="58"/>
      <c r="F457" s="58"/>
      <c r="G457" s="91"/>
      <c r="H457" s="273"/>
      <c r="I457" s="273"/>
      <c r="J457" s="135"/>
      <c r="K457" s="152"/>
      <c r="L457" s="23"/>
      <c r="M457" s="23"/>
      <c r="N457" s="68"/>
      <c r="O457" s="58"/>
      <c r="P457" s="58"/>
      <c r="Q457" s="58"/>
      <c r="R457" s="58"/>
      <c r="S457" s="58"/>
      <c r="T457" s="58"/>
      <c r="U457" s="58"/>
      <c r="V457" s="58"/>
      <c r="W457" s="58"/>
      <c r="X457" s="58"/>
      <c r="Y457" s="58"/>
      <c r="Z457" s="58"/>
      <c r="AA457" s="58"/>
      <c r="AB457" s="58"/>
      <c r="AC457" s="58"/>
      <c r="AD457" s="58"/>
      <c r="AE457" s="58"/>
      <c r="AF457" s="58"/>
      <c r="AG457" s="58"/>
    </row>
    <row r="458" spans="1:33" ht="15.75" customHeight="1" x14ac:dyDescent="0.2">
      <c r="A458" s="23"/>
      <c r="B458" s="23"/>
      <c r="C458" s="58"/>
      <c r="D458" s="58"/>
      <c r="E458" s="58"/>
      <c r="F458" s="58"/>
      <c r="G458" s="91"/>
      <c r="H458" s="273"/>
      <c r="I458" s="273"/>
      <c r="J458" s="135"/>
      <c r="K458" s="152"/>
      <c r="L458" s="23"/>
      <c r="M458" s="23"/>
      <c r="N458" s="68"/>
      <c r="O458" s="58"/>
      <c r="P458" s="58"/>
      <c r="Q458" s="58"/>
      <c r="R458" s="58"/>
      <c r="S458" s="58"/>
      <c r="T458" s="58"/>
      <c r="U458" s="58"/>
      <c r="V458" s="58"/>
      <c r="W458" s="58"/>
      <c r="X458" s="58"/>
      <c r="Y458" s="58"/>
      <c r="Z458" s="58"/>
      <c r="AA458" s="58"/>
      <c r="AB458" s="58"/>
      <c r="AC458" s="58"/>
      <c r="AD458" s="58"/>
      <c r="AE458" s="58"/>
      <c r="AF458" s="58"/>
      <c r="AG458" s="58"/>
    </row>
    <row r="459" spans="1:33" ht="15.75" customHeight="1" x14ac:dyDescent="0.2">
      <c r="A459" s="23"/>
      <c r="B459" s="23"/>
      <c r="C459" s="58"/>
      <c r="D459" s="58"/>
      <c r="E459" s="58"/>
      <c r="F459" s="58"/>
      <c r="G459" s="91"/>
      <c r="H459" s="273"/>
      <c r="I459" s="273"/>
      <c r="J459" s="135"/>
      <c r="K459" s="152"/>
      <c r="L459" s="23"/>
      <c r="M459" s="23"/>
      <c r="N459" s="68"/>
      <c r="O459" s="58"/>
      <c r="P459" s="58"/>
      <c r="Q459" s="58"/>
      <c r="R459" s="58"/>
      <c r="S459" s="58"/>
      <c r="T459" s="58"/>
      <c r="U459" s="58"/>
      <c r="V459" s="58"/>
      <c r="W459" s="58"/>
      <c r="X459" s="58"/>
      <c r="Y459" s="58"/>
      <c r="Z459" s="58"/>
      <c r="AA459" s="58"/>
      <c r="AB459" s="58"/>
      <c r="AC459" s="58"/>
      <c r="AD459" s="58"/>
      <c r="AE459" s="58"/>
      <c r="AF459" s="58"/>
      <c r="AG459" s="58"/>
    </row>
    <row r="460" spans="1:33" ht="15.75" customHeight="1" x14ac:dyDescent="0.2">
      <c r="A460" s="23"/>
      <c r="B460" s="23"/>
      <c r="C460" s="58"/>
      <c r="D460" s="58"/>
      <c r="E460" s="58"/>
      <c r="F460" s="58"/>
      <c r="G460" s="91"/>
      <c r="H460" s="273"/>
      <c r="I460" s="273"/>
      <c r="J460" s="135"/>
      <c r="K460" s="152"/>
      <c r="L460" s="23"/>
      <c r="M460" s="23"/>
      <c r="N460" s="68"/>
      <c r="O460" s="58"/>
      <c r="P460" s="58"/>
      <c r="Q460" s="58"/>
      <c r="R460" s="58"/>
      <c r="S460" s="58"/>
      <c r="T460" s="58"/>
      <c r="U460" s="58"/>
      <c r="V460" s="58"/>
      <c r="W460" s="58"/>
      <c r="X460" s="58"/>
      <c r="Y460" s="58"/>
      <c r="Z460" s="58"/>
      <c r="AA460" s="58"/>
      <c r="AB460" s="58"/>
      <c r="AC460" s="58"/>
      <c r="AD460" s="58"/>
      <c r="AE460" s="58"/>
      <c r="AF460" s="58"/>
      <c r="AG460" s="58"/>
    </row>
    <row r="461" spans="1:33" ht="15.75" customHeight="1" x14ac:dyDescent="0.2">
      <c r="A461" s="23"/>
      <c r="B461" s="23"/>
      <c r="C461" s="58"/>
      <c r="D461" s="58"/>
      <c r="E461" s="58"/>
      <c r="F461" s="58"/>
      <c r="G461" s="91"/>
      <c r="H461" s="273"/>
      <c r="I461" s="273"/>
      <c r="J461" s="135"/>
      <c r="K461" s="152"/>
      <c r="L461" s="23"/>
      <c r="M461" s="23"/>
      <c r="N461" s="68"/>
      <c r="O461" s="58"/>
      <c r="P461" s="58"/>
      <c r="Q461" s="58"/>
      <c r="R461" s="58"/>
      <c r="S461" s="58"/>
      <c r="T461" s="58"/>
      <c r="U461" s="58"/>
      <c r="V461" s="58"/>
      <c r="W461" s="58"/>
      <c r="X461" s="58"/>
      <c r="Y461" s="58"/>
      <c r="Z461" s="58"/>
      <c r="AA461" s="58"/>
      <c r="AB461" s="58"/>
      <c r="AC461" s="58"/>
      <c r="AD461" s="58"/>
      <c r="AE461" s="58"/>
      <c r="AF461" s="58"/>
      <c r="AG461" s="58"/>
    </row>
    <row r="462" spans="1:33" ht="15.75" customHeight="1" x14ac:dyDescent="0.2">
      <c r="A462" s="23"/>
      <c r="B462" s="23"/>
      <c r="C462" s="58"/>
      <c r="D462" s="58"/>
      <c r="E462" s="58"/>
      <c r="F462" s="58"/>
      <c r="G462" s="91"/>
      <c r="H462" s="273"/>
      <c r="I462" s="273"/>
      <c r="J462" s="135"/>
      <c r="K462" s="152"/>
      <c r="L462" s="23"/>
      <c r="M462" s="23"/>
      <c r="N462" s="68"/>
      <c r="O462" s="58"/>
      <c r="P462" s="58"/>
      <c r="Q462" s="58"/>
      <c r="R462" s="58"/>
      <c r="S462" s="58"/>
      <c r="T462" s="58"/>
      <c r="U462" s="58"/>
      <c r="V462" s="58"/>
      <c r="W462" s="58"/>
      <c r="X462" s="58"/>
      <c r="Y462" s="58"/>
      <c r="Z462" s="58"/>
      <c r="AA462" s="58"/>
      <c r="AB462" s="58"/>
      <c r="AC462" s="58"/>
      <c r="AD462" s="58"/>
      <c r="AE462" s="58"/>
      <c r="AF462" s="58"/>
      <c r="AG462" s="58"/>
    </row>
    <row r="463" spans="1:33" ht="15.75" customHeight="1" x14ac:dyDescent="0.2">
      <c r="A463" s="23"/>
      <c r="B463" s="23"/>
      <c r="C463" s="58"/>
      <c r="D463" s="58"/>
      <c r="E463" s="58"/>
      <c r="F463" s="58"/>
      <c r="G463" s="91"/>
      <c r="H463" s="273"/>
      <c r="I463" s="273"/>
      <c r="J463" s="135"/>
      <c r="K463" s="152"/>
      <c r="L463" s="23"/>
      <c r="M463" s="23"/>
      <c r="N463" s="68"/>
      <c r="O463" s="58"/>
      <c r="P463" s="58"/>
      <c r="Q463" s="58"/>
      <c r="R463" s="58"/>
      <c r="S463" s="58"/>
      <c r="T463" s="58"/>
      <c r="U463" s="58"/>
      <c r="V463" s="58"/>
      <c r="W463" s="58"/>
      <c r="X463" s="58"/>
      <c r="Y463" s="58"/>
      <c r="Z463" s="58"/>
      <c r="AA463" s="58"/>
      <c r="AB463" s="58"/>
      <c r="AC463" s="58"/>
      <c r="AD463" s="58"/>
      <c r="AE463" s="58"/>
      <c r="AF463" s="58"/>
      <c r="AG463" s="58"/>
    </row>
    <row r="464" spans="1:33" ht="15.75" customHeight="1" x14ac:dyDescent="0.2">
      <c r="A464" s="23"/>
      <c r="B464" s="23"/>
      <c r="C464" s="58"/>
      <c r="D464" s="58"/>
      <c r="E464" s="58"/>
      <c r="F464" s="58"/>
      <c r="G464" s="91"/>
      <c r="H464" s="273"/>
      <c r="I464" s="273"/>
      <c r="J464" s="135"/>
      <c r="K464" s="152"/>
      <c r="L464" s="23"/>
      <c r="M464" s="23"/>
      <c r="N464" s="68"/>
      <c r="O464" s="58"/>
      <c r="P464" s="58"/>
      <c r="Q464" s="58"/>
      <c r="R464" s="58"/>
      <c r="S464" s="58"/>
      <c r="T464" s="58"/>
      <c r="U464" s="58"/>
      <c r="V464" s="58"/>
      <c r="W464" s="58"/>
      <c r="X464" s="58"/>
      <c r="Y464" s="58"/>
      <c r="Z464" s="58"/>
      <c r="AA464" s="58"/>
      <c r="AB464" s="58"/>
      <c r="AC464" s="58"/>
      <c r="AD464" s="58"/>
      <c r="AE464" s="58"/>
      <c r="AF464" s="58"/>
      <c r="AG464" s="58"/>
    </row>
    <row r="465" spans="1:33" ht="15.75" customHeight="1" x14ac:dyDescent="0.2">
      <c r="A465" s="23"/>
      <c r="B465" s="23"/>
      <c r="C465" s="58"/>
      <c r="D465" s="58"/>
      <c r="E465" s="58"/>
      <c r="F465" s="58"/>
      <c r="G465" s="91"/>
      <c r="H465" s="273"/>
      <c r="I465" s="273"/>
      <c r="J465" s="135"/>
      <c r="K465" s="152"/>
      <c r="L465" s="23"/>
      <c r="M465" s="23"/>
      <c r="N465" s="68"/>
      <c r="O465" s="58"/>
      <c r="P465" s="58"/>
      <c r="Q465" s="58"/>
      <c r="R465" s="58"/>
      <c r="S465" s="58"/>
      <c r="T465" s="58"/>
      <c r="U465" s="58"/>
      <c r="V465" s="58"/>
      <c r="W465" s="58"/>
      <c r="X465" s="58"/>
      <c r="Y465" s="58"/>
      <c r="Z465" s="58"/>
      <c r="AA465" s="58"/>
      <c r="AB465" s="58"/>
      <c r="AC465" s="58"/>
      <c r="AD465" s="58"/>
      <c r="AE465" s="58"/>
      <c r="AF465" s="58"/>
      <c r="AG465" s="58"/>
    </row>
    <row r="466" spans="1:33" ht="15.75" customHeight="1" x14ac:dyDescent="0.2">
      <c r="A466" s="23"/>
      <c r="B466" s="23"/>
      <c r="C466" s="58"/>
      <c r="D466" s="58"/>
      <c r="E466" s="58"/>
      <c r="F466" s="58"/>
      <c r="G466" s="91"/>
      <c r="H466" s="273"/>
      <c r="I466" s="273"/>
      <c r="J466" s="135"/>
      <c r="K466" s="152"/>
      <c r="L466" s="23"/>
      <c r="M466" s="23"/>
      <c r="N466" s="68"/>
      <c r="O466" s="58"/>
      <c r="P466" s="58"/>
      <c r="Q466" s="58"/>
      <c r="R466" s="58"/>
      <c r="S466" s="58"/>
      <c r="T466" s="58"/>
      <c r="U466" s="58"/>
      <c r="V466" s="58"/>
      <c r="W466" s="58"/>
      <c r="X466" s="58"/>
      <c r="Y466" s="58"/>
      <c r="Z466" s="58"/>
      <c r="AA466" s="58"/>
      <c r="AB466" s="58"/>
      <c r="AC466" s="58"/>
      <c r="AD466" s="58"/>
      <c r="AE466" s="58"/>
      <c r="AF466" s="58"/>
      <c r="AG466" s="58"/>
    </row>
    <row r="467" spans="1:33" ht="15.75" customHeight="1" x14ac:dyDescent="0.2">
      <c r="A467" s="23"/>
      <c r="B467" s="23"/>
      <c r="C467" s="58"/>
      <c r="D467" s="58"/>
      <c r="E467" s="58"/>
      <c r="F467" s="58"/>
      <c r="G467" s="91"/>
      <c r="H467" s="273"/>
      <c r="I467" s="273"/>
      <c r="J467" s="135"/>
      <c r="K467" s="152"/>
      <c r="L467" s="23"/>
      <c r="M467" s="23"/>
      <c r="N467" s="68"/>
      <c r="O467" s="58"/>
      <c r="P467" s="58"/>
      <c r="Q467" s="58"/>
      <c r="R467" s="58"/>
      <c r="S467" s="58"/>
      <c r="T467" s="58"/>
      <c r="U467" s="58"/>
      <c r="V467" s="58"/>
      <c r="W467" s="58"/>
      <c r="X467" s="58"/>
      <c r="Y467" s="58"/>
      <c r="Z467" s="58"/>
      <c r="AA467" s="58"/>
      <c r="AB467" s="58"/>
      <c r="AC467" s="58"/>
      <c r="AD467" s="58"/>
      <c r="AE467" s="58"/>
      <c r="AF467" s="58"/>
      <c r="AG467" s="58"/>
    </row>
    <row r="468" spans="1:33" ht="15.75" customHeight="1" x14ac:dyDescent="0.2">
      <c r="A468" s="23"/>
      <c r="B468" s="23"/>
      <c r="C468" s="58"/>
      <c r="D468" s="58"/>
      <c r="E468" s="58"/>
      <c r="F468" s="58"/>
      <c r="G468" s="91"/>
      <c r="H468" s="273"/>
      <c r="I468" s="273"/>
      <c r="J468" s="135"/>
      <c r="K468" s="152"/>
      <c r="L468" s="23"/>
      <c r="M468" s="23"/>
      <c r="N468" s="68"/>
      <c r="O468" s="58"/>
      <c r="P468" s="58"/>
      <c r="Q468" s="58"/>
      <c r="R468" s="58"/>
      <c r="S468" s="58"/>
      <c r="T468" s="58"/>
      <c r="U468" s="58"/>
      <c r="V468" s="58"/>
      <c r="W468" s="58"/>
      <c r="X468" s="58"/>
      <c r="Y468" s="58"/>
      <c r="Z468" s="58"/>
      <c r="AA468" s="58"/>
      <c r="AB468" s="58"/>
      <c r="AC468" s="58"/>
      <c r="AD468" s="58"/>
      <c r="AE468" s="58"/>
      <c r="AF468" s="58"/>
      <c r="AG468" s="58"/>
    </row>
    <row r="469" spans="1:33" ht="15.75" customHeight="1" x14ac:dyDescent="0.2">
      <c r="A469" s="23"/>
      <c r="B469" s="23"/>
      <c r="C469" s="58"/>
      <c r="D469" s="58"/>
      <c r="E469" s="58"/>
      <c r="F469" s="58"/>
      <c r="G469" s="91"/>
      <c r="H469" s="273"/>
      <c r="I469" s="273"/>
      <c r="J469" s="135"/>
      <c r="K469" s="152"/>
      <c r="L469" s="23"/>
      <c r="M469" s="23"/>
      <c r="N469" s="68"/>
      <c r="O469" s="58"/>
      <c r="P469" s="58"/>
      <c r="Q469" s="58"/>
      <c r="R469" s="58"/>
      <c r="S469" s="58"/>
      <c r="T469" s="58"/>
      <c r="U469" s="58"/>
      <c r="V469" s="58"/>
      <c r="W469" s="58"/>
      <c r="X469" s="58"/>
      <c r="Y469" s="58"/>
      <c r="Z469" s="58"/>
      <c r="AA469" s="58"/>
      <c r="AB469" s="58"/>
      <c r="AC469" s="58"/>
      <c r="AD469" s="58"/>
      <c r="AE469" s="58"/>
      <c r="AF469" s="58"/>
      <c r="AG469" s="58"/>
    </row>
    <row r="470" spans="1:33" ht="15.75" customHeight="1" x14ac:dyDescent="0.2">
      <c r="A470" s="23"/>
      <c r="B470" s="23"/>
      <c r="C470" s="58"/>
      <c r="D470" s="58"/>
      <c r="E470" s="58"/>
      <c r="F470" s="58"/>
      <c r="G470" s="91"/>
      <c r="H470" s="273"/>
      <c r="I470" s="273"/>
      <c r="J470" s="135"/>
      <c r="K470" s="152"/>
      <c r="L470" s="23"/>
      <c r="M470" s="23"/>
      <c r="N470" s="68"/>
      <c r="O470" s="58"/>
      <c r="P470" s="58"/>
      <c r="Q470" s="58"/>
      <c r="R470" s="58"/>
      <c r="S470" s="58"/>
      <c r="T470" s="58"/>
      <c r="U470" s="58"/>
      <c r="V470" s="58"/>
      <c r="W470" s="58"/>
      <c r="X470" s="58"/>
      <c r="Y470" s="58"/>
      <c r="Z470" s="58"/>
      <c r="AA470" s="58"/>
      <c r="AB470" s="58"/>
      <c r="AC470" s="58"/>
      <c r="AD470" s="58"/>
      <c r="AE470" s="58"/>
      <c r="AF470" s="58"/>
      <c r="AG470" s="58"/>
    </row>
    <row r="471" spans="1:33" ht="15.75" customHeight="1" x14ac:dyDescent="0.2">
      <c r="A471" s="23"/>
      <c r="B471" s="23"/>
      <c r="C471" s="58"/>
      <c r="D471" s="58"/>
      <c r="E471" s="58"/>
      <c r="F471" s="58"/>
      <c r="G471" s="91"/>
      <c r="H471" s="273"/>
      <c r="I471" s="273"/>
      <c r="J471" s="135"/>
      <c r="K471" s="152"/>
      <c r="L471" s="23"/>
      <c r="M471" s="23"/>
      <c r="N471" s="68"/>
      <c r="O471" s="58"/>
      <c r="P471" s="58"/>
      <c r="Q471" s="58"/>
      <c r="R471" s="58"/>
      <c r="S471" s="58"/>
      <c r="T471" s="58"/>
      <c r="U471" s="58"/>
      <c r="V471" s="58"/>
      <c r="W471" s="58"/>
      <c r="X471" s="58"/>
      <c r="Y471" s="58"/>
      <c r="Z471" s="58"/>
      <c r="AA471" s="58"/>
      <c r="AB471" s="58"/>
      <c r="AC471" s="58"/>
      <c r="AD471" s="58"/>
      <c r="AE471" s="58"/>
      <c r="AF471" s="58"/>
      <c r="AG471" s="58"/>
    </row>
    <row r="472" spans="1:33" ht="15.75" customHeight="1" x14ac:dyDescent="0.2">
      <c r="A472" s="23"/>
      <c r="B472" s="23"/>
      <c r="C472" s="58"/>
      <c r="D472" s="58"/>
      <c r="E472" s="58"/>
      <c r="F472" s="58"/>
      <c r="G472" s="91"/>
      <c r="H472" s="273"/>
      <c r="I472" s="273"/>
      <c r="J472" s="135"/>
      <c r="K472" s="152"/>
      <c r="L472" s="23"/>
      <c r="M472" s="23"/>
      <c r="N472" s="68"/>
      <c r="O472" s="58"/>
      <c r="P472" s="58"/>
      <c r="Q472" s="58"/>
      <c r="R472" s="58"/>
      <c r="S472" s="58"/>
      <c r="T472" s="58"/>
      <c r="U472" s="58"/>
      <c r="V472" s="58"/>
      <c r="W472" s="58"/>
      <c r="X472" s="58"/>
      <c r="Y472" s="58"/>
      <c r="Z472" s="58"/>
      <c r="AA472" s="58"/>
      <c r="AB472" s="58"/>
      <c r="AC472" s="58"/>
      <c r="AD472" s="58"/>
      <c r="AE472" s="58"/>
      <c r="AF472" s="58"/>
      <c r="AG472" s="58"/>
    </row>
    <row r="473" spans="1:33" ht="15.75" customHeight="1" x14ac:dyDescent="0.2">
      <c r="A473" s="23"/>
      <c r="B473" s="23"/>
      <c r="C473" s="58"/>
      <c r="D473" s="58"/>
      <c r="E473" s="58"/>
      <c r="F473" s="58"/>
      <c r="G473" s="91"/>
      <c r="H473" s="273"/>
      <c r="I473" s="273"/>
      <c r="J473" s="135"/>
      <c r="K473" s="152"/>
      <c r="L473" s="23"/>
      <c r="M473" s="23"/>
      <c r="N473" s="68"/>
      <c r="O473" s="58"/>
      <c r="P473" s="58"/>
      <c r="Q473" s="58"/>
      <c r="R473" s="58"/>
      <c r="S473" s="58"/>
      <c r="T473" s="58"/>
      <c r="U473" s="58"/>
      <c r="V473" s="58"/>
      <c r="W473" s="58"/>
      <c r="X473" s="58"/>
      <c r="Y473" s="58"/>
      <c r="Z473" s="58"/>
      <c r="AA473" s="58"/>
      <c r="AB473" s="58"/>
      <c r="AC473" s="58"/>
      <c r="AD473" s="58"/>
      <c r="AE473" s="58"/>
      <c r="AF473" s="58"/>
      <c r="AG473" s="58"/>
    </row>
    <row r="474" spans="1:33" ht="15.75" customHeight="1" x14ac:dyDescent="0.2">
      <c r="A474" s="23"/>
      <c r="B474" s="23"/>
      <c r="C474" s="58"/>
      <c r="D474" s="58"/>
      <c r="E474" s="58"/>
      <c r="F474" s="58"/>
      <c r="G474" s="91"/>
      <c r="H474" s="273"/>
      <c r="I474" s="273"/>
      <c r="J474" s="135"/>
      <c r="K474" s="152"/>
      <c r="L474" s="23"/>
      <c r="M474" s="23"/>
      <c r="N474" s="68"/>
      <c r="O474" s="58"/>
      <c r="P474" s="58"/>
      <c r="Q474" s="58"/>
      <c r="R474" s="58"/>
      <c r="S474" s="58"/>
      <c r="T474" s="58"/>
      <c r="U474" s="58"/>
      <c r="V474" s="58"/>
      <c r="W474" s="58"/>
      <c r="X474" s="58"/>
      <c r="Y474" s="58"/>
      <c r="Z474" s="58"/>
      <c r="AA474" s="58"/>
      <c r="AB474" s="58"/>
      <c r="AC474" s="58"/>
      <c r="AD474" s="58"/>
      <c r="AE474" s="58"/>
      <c r="AF474" s="58"/>
      <c r="AG474" s="58"/>
    </row>
    <row r="475" spans="1:33" ht="15.75" customHeight="1" x14ac:dyDescent="0.2">
      <c r="A475" s="23"/>
      <c r="B475" s="23"/>
      <c r="C475" s="58"/>
      <c r="D475" s="58"/>
      <c r="E475" s="58"/>
      <c r="F475" s="58"/>
      <c r="G475" s="91"/>
      <c r="H475" s="273"/>
      <c r="I475" s="273"/>
      <c r="J475" s="135"/>
      <c r="K475" s="152"/>
      <c r="L475" s="23"/>
      <c r="M475" s="23"/>
      <c r="N475" s="68"/>
      <c r="O475" s="58"/>
      <c r="P475" s="58"/>
      <c r="Q475" s="58"/>
      <c r="R475" s="58"/>
      <c r="S475" s="58"/>
      <c r="T475" s="58"/>
      <c r="U475" s="58"/>
      <c r="V475" s="58"/>
      <c r="W475" s="58"/>
      <c r="X475" s="58"/>
      <c r="Y475" s="58"/>
      <c r="Z475" s="58"/>
      <c r="AA475" s="58"/>
      <c r="AB475" s="58"/>
      <c r="AC475" s="58"/>
      <c r="AD475" s="58"/>
      <c r="AE475" s="58"/>
      <c r="AF475" s="58"/>
      <c r="AG475" s="58"/>
    </row>
    <row r="476" spans="1:33" ht="15.75" customHeight="1" x14ac:dyDescent="0.2">
      <c r="A476" s="23"/>
      <c r="B476" s="23"/>
      <c r="C476" s="58"/>
      <c r="D476" s="58"/>
      <c r="E476" s="58"/>
      <c r="F476" s="58"/>
      <c r="G476" s="91"/>
      <c r="H476" s="273"/>
      <c r="I476" s="273"/>
      <c r="J476" s="135"/>
      <c r="K476" s="152"/>
      <c r="L476" s="23"/>
      <c r="M476" s="23"/>
      <c r="N476" s="68"/>
      <c r="O476" s="58"/>
      <c r="P476" s="58"/>
      <c r="Q476" s="58"/>
      <c r="R476" s="58"/>
      <c r="S476" s="58"/>
      <c r="T476" s="58"/>
      <c r="U476" s="58"/>
      <c r="V476" s="58"/>
      <c r="W476" s="58"/>
      <c r="X476" s="58"/>
      <c r="Y476" s="58"/>
      <c r="Z476" s="58"/>
      <c r="AA476" s="58"/>
      <c r="AB476" s="58"/>
      <c r="AC476" s="58"/>
      <c r="AD476" s="58"/>
      <c r="AE476" s="58"/>
      <c r="AF476" s="58"/>
      <c r="AG476" s="58"/>
    </row>
    <row r="477" spans="1:33" ht="15.75" customHeight="1" x14ac:dyDescent="0.2">
      <c r="A477" s="23"/>
      <c r="B477" s="23"/>
      <c r="C477" s="58"/>
      <c r="D477" s="58"/>
      <c r="E477" s="58"/>
      <c r="F477" s="58"/>
      <c r="G477" s="91"/>
      <c r="H477" s="273"/>
      <c r="I477" s="273"/>
      <c r="J477" s="135"/>
      <c r="K477" s="152"/>
      <c r="L477" s="23"/>
      <c r="M477" s="23"/>
      <c r="N477" s="68"/>
      <c r="O477" s="58"/>
      <c r="P477" s="58"/>
      <c r="Q477" s="58"/>
      <c r="R477" s="58"/>
      <c r="S477" s="58"/>
      <c r="T477" s="58"/>
      <c r="U477" s="58"/>
      <c r="V477" s="58"/>
      <c r="W477" s="58"/>
      <c r="X477" s="58"/>
      <c r="Y477" s="58"/>
      <c r="Z477" s="58"/>
      <c r="AA477" s="58"/>
      <c r="AB477" s="58"/>
      <c r="AC477" s="58"/>
      <c r="AD477" s="58"/>
      <c r="AE477" s="58"/>
      <c r="AF477" s="58"/>
      <c r="AG477" s="58"/>
    </row>
    <row r="478" spans="1:33" ht="15.75" customHeight="1" x14ac:dyDescent="0.2">
      <c r="A478" s="23"/>
      <c r="B478" s="23"/>
      <c r="C478" s="58"/>
      <c r="D478" s="58"/>
      <c r="E478" s="58"/>
      <c r="F478" s="58"/>
      <c r="G478" s="91"/>
      <c r="H478" s="273"/>
      <c r="I478" s="273"/>
      <c r="J478" s="135"/>
      <c r="K478" s="152"/>
      <c r="L478" s="23"/>
      <c r="M478" s="23"/>
      <c r="N478" s="68"/>
      <c r="O478" s="58"/>
      <c r="P478" s="58"/>
      <c r="Q478" s="58"/>
      <c r="R478" s="58"/>
      <c r="S478" s="58"/>
      <c r="T478" s="58"/>
      <c r="U478" s="58"/>
      <c r="V478" s="58"/>
      <c r="W478" s="58"/>
      <c r="X478" s="58"/>
      <c r="Y478" s="58"/>
      <c r="Z478" s="58"/>
      <c r="AA478" s="58"/>
      <c r="AB478" s="58"/>
      <c r="AC478" s="58"/>
      <c r="AD478" s="58"/>
      <c r="AE478" s="58"/>
      <c r="AF478" s="58"/>
      <c r="AG478" s="58"/>
    </row>
    <row r="479" spans="1:33" ht="15.75" customHeight="1" x14ac:dyDescent="0.2">
      <c r="A479" s="23"/>
      <c r="B479" s="23"/>
      <c r="C479" s="58"/>
      <c r="D479" s="58"/>
      <c r="E479" s="58"/>
      <c r="F479" s="58"/>
      <c r="G479" s="91"/>
      <c r="H479" s="273"/>
      <c r="I479" s="273"/>
      <c r="J479" s="135"/>
      <c r="K479" s="152"/>
      <c r="L479" s="23"/>
      <c r="M479" s="23"/>
      <c r="N479" s="68"/>
      <c r="O479" s="58"/>
      <c r="P479" s="58"/>
      <c r="Q479" s="58"/>
      <c r="R479" s="58"/>
      <c r="S479" s="58"/>
      <c r="T479" s="58"/>
      <c r="U479" s="58"/>
      <c r="V479" s="58"/>
      <c r="W479" s="58"/>
      <c r="X479" s="58"/>
      <c r="Y479" s="58"/>
      <c r="Z479" s="58"/>
      <c r="AA479" s="58"/>
      <c r="AB479" s="58"/>
      <c r="AC479" s="58"/>
      <c r="AD479" s="58"/>
      <c r="AE479" s="58"/>
      <c r="AF479" s="58"/>
      <c r="AG479" s="58"/>
    </row>
    <row r="480" spans="1:33" ht="15.75" customHeight="1" x14ac:dyDescent="0.2">
      <c r="A480" s="23"/>
      <c r="B480" s="23"/>
      <c r="C480" s="58"/>
      <c r="D480" s="58"/>
      <c r="E480" s="58"/>
      <c r="F480" s="58"/>
      <c r="G480" s="91"/>
      <c r="H480" s="273"/>
      <c r="I480" s="273"/>
      <c r="J480" s="135"/>
      <c r="K480" s="152"/>
      <c r="L480" s="23"/>
      <c r="M480" s="23"/>
      <c r="N480" s="68"/>
      <c r="O480" s="58"/>
      <c r="P480" s="58"/>
      <c r="Q480" s="58"/>
      <c r="R480" s="58"/>
      <c r="S480" s="58"/>
      <c r="T480" s="58"/>
      <c r="U480" s="58"/>
      <c r="V480" s="58"/>
      <c r="W480" s="58"/>
      <c r="X480" s="58"/>
      <c r="Y480" s="58"/>
      <c r="Z480" s="58"/>
      <c r="AA480" s="58"/>
      <c r="AB480" s="58"/>
      <c r="AC480" s="58"/>
      <c r="AD480" s="58"/>
      <c r="AE480" s="58"/>
      <c r="AF480" s="58"/>
      <c r="AG480" s="58"/>
    </row>
    <row r="481" spans="1:33" ht="15.75" customHeight="1" x14ac:dyDescent="0.2">
      <c r="A481" s="23"/>
      <c r="B481" s="23"/>
      <c r="C481" s="58"/>
      <c r="D481" s="58"/>
      <c r="E481" s="58"/>
      <c r="F481" s="58"/>
      <c r="G481" s="91"/>
      <c r="H481" s="273"/>
      <c r="I481" s="273"/>
      <c r="J481" s="135"/>
      <c r="K481" s="152"/>
      <c r="L481" s="23"/>
      <c r="M481" s="23"/>
      <c r="N481" s="68"/>
      <c r="O481" s="58"/>
      <c r="P481" s="58"/>
      <c r="Q481" s="58"/>
      <c r="R481" s="58"/>
      <c r="S481" s="58"/>
      <c r="T481" s="58"/>
      <c r="U481" s="58"/>
      <c r="V481" s="58"/>
      <c r="W481" s="58"/>
      <c r="X481" s="58"/>
      <c r="Y481" s="58"/>
      <c r="Z481" s="58"/>
      <c r="AA481" s="58"/>
      <c r="AB481" s="58"/>
      <c r="AC481" s="58"/>
      <c r="AD481" s="58"/>
      <c r="AE481" s="58"/>
      <c r="AF481" s="58"/>
      <c r="AG481" s="58"/>
    </row>
    <row r="482" spans="1:33" ht="15.75" customHeight="1" x14ac:dyDescent="0.2">
      <c r="A482" s="23"/>
      <c r="B482" s="23"/>
      <c r="C482" s="58"/>
      <c r="D482" s="58"/>
      <c r="E482" s="58"/>
      <c r="F482" s="58"/>
      <c r="G482" s="91"/>
      <c r="H482" s="273"/>
      <c r="I482" s="273"/>
      <c r="J482" s="135"/>
      <c r="K482" s="152"/>
      <c r="L482" s="23"/>
      <c r="M482" s="23"/>
      <c r="N482" s="68"/>
      <c r="O482" s="58"/>
      <c r="P482" s="58"/>
      <c r="Q482" s="58"/>
      <c r="R482" s="58"/>
      <c r="S482" s="58"/>
      <c r="T482" s="58"/>
      <c r="U482" s="58"/>
      <c r="V482" s="58"/>
      <c r="W482" s="58"/>
      <c r="X482" s="58"/>
      <c r="Y482" s="58"/>
      <c r="Z482" s="58"/>
      <c r="AA482" s="58"/>
      <c r="AB482" s="58"/>
      <c r="AC482" s="58"/>
      <c r="AD482" s="58"/>
      <c r="AE482" s="58"/>
      <c r="AF482" s="58"/>
      <c r="AG482" s="58"/>
    </row>
    <row r="483" spans="1:33" ht="15.75" customHeight="1" x14ac:dyDescent="0.2">
      <c r="A483" s="23"/>
      <c r="B483" s="23"/>
      <c r="C483" s="58"/>
      <c r="D483" s="58"/>
      <c r="E483" s="58"/>
      <c r="F483" s="58"/>
      <c r="G483" s="91"/>
      <c r="H483" s="273"/>
      <c r="I483" s="273"/>
      <c r="J483" s="135"/>
      <c r="K483" s="152"/>
      <c r="L483" s="23"/>
      <c r="M483" s="23"/>
      <c r="N483" s="68"/>
      <c r="O483" s="58"/>
      <c r="P483" s="58"/>
      <c r="Q483" s="58"/>
      <c r="R483" s="58"/>
      <c r="S483" s="58"/>
      <c r="T483" s="58"/>
      <c r="U483" s="58"/>
      <c r="V483" s="58"/>
      <c r="W483" s="58"/>
      <c r="X483" s="58"/>
      <c r="Y483" s="58"/>
      <c r="Z483" s="58"/>
      <c r="AA483" s="58"/>
      <c r="AB483" s="58"/>
      <c r="AC483" s="58"/>
      <c r="AD483" s="58"/>
      <c r="AE483" s="58"/>
      <c r="AF483" s="58"/>
      <c r="AG483" s="58"/>
    </row>
    <row r="484" spans="1:33" ht="15.75" customHeight="1" x14ac:dyDescent="0.2">
      <c r="A484" s="23"/>
      <c r="B484" s="23"/>
      <c r="C484" s="58"/>
      <c r="D484" s="58"/>
      <c r="E484" s="58"/>
      <c r="F484" s="58"/>
      <c r="G484" s="91"/>
      <c r="H484" s="273"/>
      <c r="I484" s="273"/>
      <c r="J484" s="135"/>
      <c r="K484" s="152"/>
      <c r="L484" s="23"/>
      <c r="M484" s="23"/>
      <c r="N484" s="68"/>
      <c r="O484" s="58"/>
      <c r="P484" s="58"/>
      <c r="Q484" s="58"/>
      <c r="R484" s="58"/>
      <c r="S484" s="58"/>
      <c r="T484" s="58"/>
      <c r="U484" s="58"/>
      <c r="V484" s="58"/>
      <c r="W484" s="58"/>
      <c r="X484" s="58"/>
      <c r="Y484" s="58"/>
      <c r="Z484" s="58"/>
      <c r="AA484" s="58"/>
      <c r="AB484" s="58"/>
      <c r="AC484" s="58"/>
      <c r="AD484" s="58"/>
      <c r="AE484" s="58"/>
      <c r="AF484" s="58"/>
      <c r="AG484" s="58"/>
    </row>
    <row r="485" spans="1:33" ht="15.75" customHeight="1" x14ac:dyDescent="0.2">
      <c r="A485" s="23"/>
      <c r="B485" s="23"/>
      <c r="C485" s="58"/>
      <c r="D485" s="58"/>
      <c r="E485" s="58"/>
      <c r="F485" s="58"/>
      <c r="G485" s="91"/>
      <c r="H485" s="273"/>
      <c r="I485" s="273"/>
      <c r="J485" s="135"/>
      <c r="K485" s="152"/>
      <c r="L485" s="23"/>
      <c r="M485" s="23"/>
      <c r="N485" s="68"/>
      <c r="O485" s="58"/>
      <c r="P485" s="58"/>
      <c r="Q485" s="58"/>
      <c r="R485" s="58"/>
      <c r="S485" s="58"/>
      <c r="T485" s="58"/>
      <c r="U485" s="58"/>
      <c r="V485" s="58"/>
      <c r="W485" s="58"/>
      <c r="X485" s="58"/>
      <c r="Y485" s="58"/>
      <c r="Z485" s="58"/>
      <c r="AA485" s="58"/>
      <c r="AB485" s="58"/>
      <c r="AC485" s="58"/>
      <c r="AD485" s="58"/>
      <c r="AE485" s="58"/>
      <c r="AF485" s="58"/>
      <c r="AG485" s="58"/>
    </row>
    <row r="486" spans="1:33" ht="15.75" customHeight="1" x14ac:dyDescent="0.2">
      <c r="A486" s="23"/>
      <c r="B486" s="23"/>
      <c r="C486" s="58"/>
      <c r="D486" s="58"/>
      <c r="E486" s="58"/>
      <c r="F486" s="58"/>
      <c r="G486" s="91"/>
      <c r="H486" s="273"/>
      <c r="I486" s="273"/>
      <c r="J486" s="135"/>
      <c r="K486" s="152"/>
      <c r="L486" s="23"/>
      <c r="M486" s="23"/>
      <c r="N486" s="68"/>
      <c r="O486" s="58"/>
      <c r="P486" s="58"/>
      <c r="Q486" s="58"/>
      <c r="R486" s="58"/>
      <c r="S486" s="58"/>
      <c r="T486" s="58"/>
      <c r="U486" s="58"/>
      <c r="V486" s="58"/>
      <c r="W486" s="58"/>
      <c r="X486" s="58"/>
      <c r="Y486" s="58"/>
      <c r="Z486" s="58"/>
      <c r="AA486" s="58"/>
      <c r="AB486" s="58"/>
      <c r="AC486" s="58"/>
      <c r="AD486" s="58"/>
      <c r="AE486" s="58"/>
      <c r="AF486" s="58"/>
      <c r="AG486" s="58"/>
    </row>
    <row r="487" spans="1:33" ht="15.75" customHeight="1" x14ac:dyDescent="0.2">
      <c r="A487" s="23"/>
      <c r="B487" s="23"/>
      <c r="C487" s="58"/>
      <c r="D487" s="58"/>
      <c r="E487" s="58"/>
      <c r="F487" s="58"/>
      <c r="G487" s="91"/>
      <c r="H487" s="273"/>
      <c r="I487" s="273"/>
      <c r="J487" s="135"/>
      <c r="K487" s="152"/>
      <c r="L487" s="23"/>
      <c r="M487" s="23"/>
      <c r="N487" s="68"/>
      <c r="O487" s="58"/>
      <c r="P487" s="58"/>
      <c r="Q487" s="58"/>
      <c r="R487" s="58"/>
      <c r="S487" s="58"/>
      <c r="T487" s="58"/>
      <c r="U487" s="58"/>
      <c r="V487" s="58"/>
      <c r="W487" s="58"/>
      <c r="X487" s="58"/>
      <c r="Y487" s="58"/>
      <c r="Z487" s="58"/>
      <c r="AA487" s="58"/>
      <c r="AB487" s="58"/>
      <c r="AC487" s="58"/>
      <c r="AD487" s="58"/>
      <c r="AE487" s="58"/>
      <c r="AF487" s="58"/>
      <c r="AG487" s="58"/>
    </row>
    <row r="488" spans="1:33" ht="15.75" customHeight="1" x14ac:dyDescent="0.2">
      <c r="A488" s="23"/>
      <c r="B488" s="23"/>
      <c r="C488" s="58"/>
      <c r="D488" s="58"/>
      <c r="E488" s="58"/>
      <c r="F488" s="58"/>
      <c r="G488" s="91"/>
      <c r="H488" s="273"/>
      <c r="I488" s="273"/>
      <c r="J488" s="135"/>
      <c r="K488" s="152"/>
      <c r="L488" s="23"/>
      <c r="M488" s="23"/>
      <c r="N488" s="68"/>
      <c r="O488" s="58"/>
      <c r="P488" s="58"/>
      <c r="Q488" s="58"/>
      <c r="R488" s="58"/>
      <c r="S488" s="58"/>
      <c r="T488" s="58"/>
      <c r="U488" s="58"/>
      <c r="V488" s="58"/>
      <c r="W488" s="58"/>
      <c r="X488" s="58"/>
      <c r="Y488" s="58"/>
      <c r="Z488" s="58"/>
      <c r="AA488" s="58"/>
      <c r="AB488" s="58"/>
      <c r="AC488" s="58"/>
      <c r="AD488" s="58"/>
      <c r="AE488" s="58"/>
      <c r="AF488" s="58"/>
      <c r="AG488" s="58"/>
    </row>
    <row r="489" spans="1:33" ht="15.75" customHeight="1" x14ac:dyDescent="0.2">
      <c r="A489" s="23"/>
      <c r="B489" s="23"/>
      <c r="C489" s="58"/>
      <c r="D489" s="58"/>
      <c r="E489" s="58"/>
      <c r="F489" s="58"/>
      <c r="G489" s="91"/>
      <c r="H489" s="273"/>
      <c r="I489" s="273"/>
      <c r="J489" s="135"/>
      <c r="K489" s="152"/>
      <c r="L489" s="23"/>
      <c r="M489" s="23"/>
      <c r="N489" s="68"/>
      <c r="O489" s="58"/>
      <c r="P489" s="58"/>
      <c r="Q489" s="58"/>
      <c r="R489" s="58"/>
      <c r="S489" s="58"/>
      <c r="T489" s="58"/>
      <c r="U489" s="58"/>
      <c r="V489" s="58"/>
      <c r="W489" s="58"/>
      <c r="X489" s="58"/>
      <c r="Y489" s="58"/>
      <c r="Z489" s="58"/>
      <c r="AA489" s="58"/>
      <c r="AB489" s="58"/>
      <c r="AC489" s="58"/>
      <c r="AD489" s="58"/>
      <c r="AE489" s="58"/>
      <c r="AF489" s="58"/>
      <c r="AG489" s="58"/>
    </row>
    <row r="490" spans="1:33" ht="15.75" customHeight="1" x14ac:dyDescent="0.2">
      <c r="A490" s="23"/>
      <c r="B490" s="23"/>
      <c r="C490" s="58"/>
      <c r="D490" s="58"/>
      <c r="E490" s="58"/>
      <c r="F490" s="58"/>
      <c r="G490" s="91"/>
      <c r="H490" s="273"/>
      <c r="I490" s="273"/>
      <c r="J490" s="135"/>
      <c r="K490" s="152"/>
      <c r="L490" s="23"/>
      <c r="M490" s="23"/>
      <c r="N490" s="68"/>
      <c r="O490" s="58"/>
      <c r="P490" s="58"/>
      <c r="Q490" s="58"/>
      <c r="R490" s="58"/>
      <c r="S490" s="58"/>
      <c r="T490" s="58"/>
      <c r="U490" s="58"/>
      <c r="V490" s="58"/>
      <c r="W490" s="58"/>
      <c r="X490" s="58"/>
      <c r="Y490" s="58"/>
      <c r="Z490" s="58"/>
      <c r="AA490" s="58"/>
      <c r="AB490" s="58"/>
      <c r="AC490" s="58"/>
      <c r="AD490" s="58"/>
      <c r="AE490" s="58"/>
      <c r="AF490" s="58"/>
      <c r="AG490" s="58"/>
    </row>
    <row r="491" spans="1:33" ht="15.75" customHeight="1" x14ac:dyDescent="0.2">
      <c r="A491" s="23"/>
      <c r="B491" s="23"/>
      <c r="C491" s="58"/>
      <c r="D491" s="58"/>
      <c r="E491" s="58"/>
      <c r="F491" s="58"/>
      <c r="G491" s="91"/>
      <c r="H491" s="273"/>
      <c r="I491" s="273"/>
      <c r="J491" s="135"/>
      <c r="K491" s="152"/>
      <c r="L491" s="23"/>
      <c r="M491" s="23"/>
      <c r="N491" s="68"/>
      <c r="O491" s="58"/>
      <c r="P491" s="58"/>
      <c r="Q491" s="58"/>
      <c r="R491" s="58"/>
      <c r="S491" s="58"/>
      <c r="T491" s="58"/>
      <c r="U491" s="58"/>
      <c r="V491" s="58"/>
      <c r="W491" s="58"/>
      <c r="X491" s="58"/>
      <c r="Y491" s="58"/>
      <c r="Z491" s="58"/>
      <c r="AA491" s="58"/>
      <c r="AB491" s="58"/>
      <c r="AC491" s="58"/>
      <c r="AD491" s="58"/>
      <c r="AE491" s="58"/>
      <c r="AF491" s="58"/>
      <c r="AG491" s="58"/>
    </row>
    <row r="492" spans="1:33" ht="15.75" customHeight="1" x14ac:dyDescent="0.2">
      <c r="A492" s="23"/>
      <c r="B492" s="23"/>
      <c r="C492" s="58"/>
      <c r="D492" s="58"/>
      <c r="E492" s="58"/>
      <c r="F492" s="58"/>
      <c r="G492" s="91"/>
      <c r="H492" s="273"/>
      <c r="I492" s="273"/>
      <c r="J492" s="135"/>
      <c r="K492" s="152"/>
      <c r="L492" s="23"/>
      <c r="M492" s="23"/>
      <c r="N492" s="68"/>
      <c r="O492" s="58"/>
      <c r="P492" s="58"/>
      <c r="Q492" s="58"/>
      <c r="R492" s="58"/>
      <c r="S492" s="58"/>
      <c r="T492" s="58"/>
      <c r="U492" s="58"/>
      <c r="V492" s="58"/>
      <c r="W492" s="58"/>
      <c r="X492" s="58"/>
      <c r="Y492" s="58"/>
      <c r="Z492" s="58"/>
      <c r="AA492" s="58"/>
      <c r="AB492" s="58"/>
      <c r="AC492" s="58"/>
      <c r="AD492" s="58"/>
      <c r="AE492" s="58"/>
      <c r="AF492" s="58"/>
      <c r="AG492" s="58"/>
    </row>
    <row r="493" spans="1:33" ht="15.75" customHeight="1" x14ac:dyDescent="0.2">
      <c r="A493" s="23"/>
      <c r="B493" s="23"/>
      <c r="C493" s="58"/>
      <c r="D493" s="58"/>
      <c r="E493" s="58"/>
      <c r="F493" s="58"/>
      <c r="G493" s="91"/>
      <c r="H493" s="273"/>
      <c r="I493" s="273"/>
      <c r="J493" s="135"/>
      <c r="K493" s="152"/>
      <c r="L493" s="23"/>
      <c r="M493" s="23"/>
      <c r="N493" s="68"/>
      <c r="O493" s="58"/>
      <c r="P493" s="58"/>
      <c r="Q493" s="58"/>
      <c r="R493" s="58"/>
      <c r="S493" s="58"/>
      <c r="T493" s="58"/>
      <c r="U493" s="58"/>
      <c r="V493" s="58"/>
      <c r="W493" s="58"/>
      <c r="X493" s="58"/>
      <c r="Y493" s="58"/>
      <c r="Z493" s="58"/>
      <c r="AA493" s="58"/>
      <c r="AB493" s="58"/>
      <c r="AC493" s="58"/>
      <c r="AD493" s="58"/>
      <c r="AE493" s="58"/>
      <c r="AF493" s="58"/>
      <c r="AG493" s="58"/>
    </row>
    <row r="494" spans="1:33" ht="15.75" customHeight="1" x14ac:dyDescent="0.2">
      <c r="A494" s="23"/>
      <c r="B494" s="23"/>
      <c r="C494" s="58"/>
      <c r="D494" s="58"/>
      <c r="E494" s="58"/>
      <c r="F494" s="58"/>
      <c r="G494" s="91"/>
      <c r="H494" s="273"/>
      <c r="I494" s="273"/>
      <c r="J494" s="135"/>
      <c r="K494" s="152"/>
      <c r="L494" s="23"/>
      <c r="M494" s="23"/>
      <c r="N494" s="68"/>
      <c r="O494" s="58"/>
      <c r="P494" s="58"/>
      <c r="Q494" s="58"/>
      <c r="R494" s="58"/>
      <c r="S494" s="58"/>
      <c r="T494" s="58"/>
      <c r="U494" s="58"/>
      <c r="V494" s="58"/>
      <c r="W494" s="58"/>
      <c r="X494" s="58"/>
      <c r="Y494" s="58"/>
      <c r="Z494" s="58"/>
      <c r="AA494" s="58"/>
      <c r="AB494" s="58"/>
      <c r="AC494" s="58"/>
      <c r="AD494" s="58"/>
      <c r="AE494" s="58"/>
      <c r="AF494" s="58"/>
      <c r="AG494" s="58"/>
    </row>
    <row r="495" spans="1:33" ht="15.75" customHeight="1" x14ac:dyDescent="0.2">
      <c r="A495" s="23"/>
      <c r="B495" s="23"/>
      <c r="C495" s="58"/>
      <c r="D495" s="58"/>
      <c r="E495" s="58"/>
      <c r="F495" s="58"/>
      <c r="G495" s="91"/>
      <c r="H495" s="273"/>
      <c r="I495" s="273"/>
      <c r="J495" s="135"/>
      <c r="K495" s="152"/>
      <c r="L495" s="23"/>
      <c r="M495" s="23"/>
      <c r="N495" s="68"/>
      <c r="O495" s="58"/>
      <c r="P495" s="58"/>
      <c r="Q495" s="58"/>
      <c r="R495" s="58"/>
      <c r="S495" s="58"/>
      <c r="T495" s="58"/>
      <c r="U495" s="58"/>
      <c r="V495" s="58"/>
      <c r="W495" s="58"/>
      <c r="X495" s="58"/>
      <c r="Y495" s="58"/>
      <c r="Z495" s="58"/>
      <c r="AA495" s="58"/>
      <c r="AB495" s="58"/>
      <c r="AC495" s="58"/>
      <c r="AD495" s="58"/>
      <c r="AE495" s="58"/>
      <c r="AF495" s="58"/>
      <c r="AG495" s="58"/>
    </row>
    <row r="496" spans="1:33" ht="15.75" customHeight="1" x14ac:dyDescent="0.2">
      <c r="A496" s="23"/>
      <c r="B496" s="23"/>
      <c r="C496" s="58"/>
      <c r="D496" s="58"/>
      <c r="E496" s="58"/>
      <c r="F496" s="58"/>
      <c r="G496" s="91"/>
      <c r="H496" s="273"/>
      <c r="I496" s="273"/>
      <c r="J496" s="135"/>
      <c r="K496" s="152"/>
      <c r="L496" s="23"/>
      <c r="M496" s="23"/>
      <c r="N496" s="68"/>
      <c r="O496" s="58"/>
      <c r="P496" s="58"/>
      <c r="Q496" s="58"/>
      <c r="R496" s="58"/>
      <c r="S496" s="58"/>
      <c r="T496" s="58"/>
      <c r="U496" s="58"/>
      <c r="V496" s="58"/>
      <c r="W496" s="58"/>
      <c r="X496" s="58"/>
      <c r="Y496" s="58"/>
      <c r="Z496" s="58"/>
      <c r="AA496" s="58"/>
      <c r="AB496" s="58"/>
      <c r="AC496" s="58"/>
      <c r="AD496" s="58"/>
      <c r="AE496" s="58"/>
      <c r="AF496" s="58"/>
      <c r="AG496" s="58"/>
    </row>
    <row r="497" spans="1:33" ht="15.75" customHeight="1" x14ac:dyDescent="0.2">
      <c r="A497" s="23"/>
      <c r="B497" s="23"/>
      <c r="C497" s="58"/>
      <c r="D497" s="58"/>
      <c r="E497" s="58"/>
      <c r="F497" s="58"/>
      <c r="G497" s="91"/>
      <c r="H497" s="273"/>
      <c r="I497" s="273"/>
      <c r="J497" s="135"/>
      <c r="K497" s="152"/>
      <c r="L497" s="23"/>
      <c r="M497" s="23"/>
      <c r="N497" s="68"/>
      <c r="O497" s="58"/>
      <c r="P497" s="58"/>
      <c r="Q497" s="58"/>
      <c r="R497" s="58"/>
      <c r="S497" s="58"/>
      <c r="T497" s="58"/>
      <c r="U497" s="58"/>
      <c r="V497" s="58"/>
      <c r="W497" s="58"/>
      <c r="X497" s="58"/>
      <c r="Y497" s="58"/>
      <c r="Z497" s="58"/>
      <c r="AA497" s="58"/>
      <c r="AB497" s="58"/>
      <c r="AC497" s="58"/>
      <c r="AD497" s="58"/>
      <c r="AE497" s="58"/>
      <c r="AF497" s="58"/>
      <c r="AG497" s="58"/>
    </row>
    <row r="498" spans="1:33" ht="15.75" customHeight="1" x14ac:dyDescent="0.2">
      <c r="A498" s="23"/>
      <c r="B498" s="23"/>
      <c r="C498" s="58"/>
      <c r="D498" s="58"/>
      <c r="E498" s="58"/>
      <c r="F498" s="58"/>
      <c r="G498" s="91"/>
      <c r="H498" s="273"/>
      <c r="I498" s="273"/>
      <c r="J498" s="135"/>
      <c r="K498" s="152"/>
      <c r="L498" s="23"/>
      <c r="M498" s="23"/>
      <c r="N498" s="68"/>
      <c r="O498" s="58"/>
      <c r="P498" s="58"/>
      <c r="Q498" s="58"/>
      <c r="R498" s="58"/>
      <c r="S498" s="58"/>
      <c r="T498" s="58"/>
      <c r="U498" s="58"/>
      <c r="V498" s="58"/>
      <c r="W498" s="58"/>
      <c r="X498" s="58"/>
      <c r="Y498" s="58"/>
      <c r="Z498" s="58"/>
      <c r="AA498" s="58"/>
      <c r="AB498" s="58"/>
      <c r="AC498" s="58"/>
      <c r="AD498" s="58"/>
      <c r="AE498" s="58"/>
      <c r="AF498" s="58"/>
      <c r="AG498" s="58"/>
    </row>
    <row r="499" spans="1:33" ht="15.75" customHeight="1" x14ac:dyDescent="0.2">
      <c r="A499" s="23"/>
      <c r="B499" s="23"/>
      <c r="C499" s="58"/>
      <c r="D499" s="58"/>
      <c r="E499" s="58"/>
      <c r="F499" s="58"/>
      <c r="G499" s="91"/>
      <c r="H499" s="273"/>
      <c r="I499" s="273"/>
      <c r="J499" s="135"/>
      <c r="K499" s="152"/>
      <c r="L499" s="23"/>
      <c r="M499" s="23"/>
      <c r="N499" s="68"/>
      <c r="O499" s="58"/>
      <c r="P499" s="58"/>
      <c r="Q499" s="58"/>
      <c r="R499" s="58"/>
      <c r="S499" s="58"/>
      <c r="T499" s="58"/>
      <c r="U499" s="58"/>
      <c r="V499" s="58"/>
      <c r="W499" s="58"/>
      <c r="X499" s="58"/>
      <c r="Y499" s="58"/>
      <c r="Z499" s="58"/>
      <c r="AA499" s="58"/>
      <c r="AB499" s="58"/>
      <c r="AC499" s="58"/>
      <c r="AD499" s="58"/>
      <c r="AE499" s="58"/>
      <c r="AF499" s="58"/>
      <c r="AG499" s="58"/>
    </row>
    <row r="500" spans="1:33" ht="15.75" customHeight="1" x14ac:dyDescent="0.2">
      <c r="A500" s="23"/>
      <c r="B500" s="23"/>
      <c r="C500" s="58"/>
      <c r="D500" s="58"/>
      <c r="E500" s="58"/>
      <c r="F500" s="58"/>
      <c r="G500" s="91"/>
      <c r="H500" s="273"/>
      <c r="I500" s="273"/>
      <c r="J500" s="135"/>
      <c r="K500" s="152"/>
      <c r="L500" s="23"/>
      <c r="M500" s="23"/>
      <c r="N500" s="68"/>
      <c r="O500" s="58"/>
      <c r="P500" s="58"/>
      <c r="Q500" s="58"/>
      <c r="R500" s="58"/>
      <c r="S500" s="58"/>
      <c r="T500" s="58"/>
      <c r="U500" s="58"/>
      <c r="V500" s="58"/>
      <c r="W500" s="58"/>
      <c r="X500" s="58"/>
      <c r="Y500" s="58"/>
      <c r="Z500" s="58"/>
      <c r="AA500" s="58"/>
      <c r="AB500" s="58"/>
      <c r="AC500" s="58"/>
      <c r="AD500" s="58"/>
      <c r="AE500" s="58"/>
      <c r="AF500" s="58"/>
      <c r="AG500" s="58"/>
    </row>
    <row r="501" spans="1:33" ht="15.75" customHeight="1" x14ac:dyDescent="0.2">
      <c r="A501" s="23"/>
      <c r="B501" s="23"/>
      <c r="C501" s="58"/>
      <c r="D501" s="58"/>
      <c r="E501" s="58"/>
      <c r="F501" s="58"/>
      <c r="G501" s="91"/>
      <c r="H501" s="273"/>
      <c r="I501" s="273"/>
      <c r="J501" s="135"/>
      <c r="K501" s="152"/>
      <c r="L501" s="23"/>
      <c r="M501" s="23"/>
      <c r="N501" s="68"/>
      <c r="O501" s="58"/>
      <c r="P501" s="58"/>
      <c r="Q501" s="58"/>
      <c r="R501" s="58"/>
      <c r="S501" s="58"/>
      <c r="T501" s="58"/>
      <c r="U501" s="58"/>
      <c r="V501" s="58"/>
      <c r="W501" s="58"/>
      <c r="X501" s="58"/>
      <c r="Y501" s="58"/>
      <c r="Z501" s="58"/>
      <c r="AA501" s="58"/>
      <c r="AB501" s="58"/>
      <c r="AC501" s="58"/>
      <c r="AD501" s="58"/>
      <c r="AE501" s="58"/>
      <c r="AF501" s="58"/>
      <c r="AG501" s="58"/>
    </row>
    <row r="502" spans="1:33" ht="15.75" customHeight="1" x14ac:dyDescent="0.2">
      <c r="A502" s="23"/>
      <c r="B502" s="23"/>
      <c r="C502" s="58"/>
      <c r="D502" s="58"/>
      <c r="E502" s="58"/>
      <c r="F502" s="58"/>
      <c r="G502" s="91"/>
      <c r="H502" s="273"/>
      <c r="I502" s="273"/>
      <c r="J502" s="135"/>
      <c r="K502" s="152"/>
      <c r="L502" s="23"/>
      <c r="M502" s="23"/>
      <c r="N502" s="68"/>
      <c r="O502" s="58"/>
      <c r="P502" s="58"/>
      <c r="Q502" s="58"/>
      <c r="R502" s="58"/>
      <c r="S502" s="58"/>
      <c r="T502" s="58"/>
      <c r="U502" s="58"/>
      <c r="V502" s="58"/>
      <c r="W502" s="58"/>
      <c r="X502" s="58"/>
      <c r="Y502" s="58"/>
      <c r="Z502" s="58"/>
      <c r="AA502" s="58"/>
      <c r="AB502" s="58"/>
      <c r="AC502" s="58"/>
      <c r="AD502" s="58"/>
      <c r="AE502" s="58"/>
      <c r="AF502" s="58"/>
      <c r="AG502" s="58"/>
    </row>
    <row r="503" spans="1:33" ht="15.75" customHeight="1" x14ac:dyDescent="0.2">
      <c r="A503" s="23"/>
      <c r="B503" s="23"/>
      <c r="C503" s="58"/>
      <c r="D503" s="58"/>
      <c r="E503" s="58"/>
      <c r="F503" s="58"/>
      <c r="G503" s="91"/>
      <c r="H503" s="273"/>
      <c r="I503" s="273"/>
      <c r="J503" s="135"/>
      <c r="K503" s="152"/>
      <c r="L503" s="23"/>
      <c r="M503" s="23"/>
      <c r="N503" s="68"/>
      <c r="O503" s="58"/>
      <c r="P503" s="58"/>
      <c r="Q503" s="58"/>
      <c r="R503" s="58"/>
      <c r="S503" s="58"/>
      <c r="T503" s="58"/>
      <c r="U503" s="58"/>
      <c r="V503" s="58"/>
      <c r="W503" s="58"/>
      <c r="X503" s="58"/>
      <c r="Y503" s="58"/>
      <c r="Z503" s="58"/>
      <c r="AA503" s="58"/>
      <c r="AB503" s="58"/>
      <c r="AC503" s="58"/>
      <c r="AD503" s="58"/>
      <c r="AE503" s="58"/>
      <c r="AF503" s="58"/>
      <c r="AG503" s="58"/>
    </row>
    <row r="504" spans="1:33" ht="15.75" customHeight="1" x14ac:dyDescent="0.2">
      <c r="A504" s="23"/>
      <c r="B504" s="23"/>
      <c r="C504" s="58"/>
      <c r="D504" s="58"/>
      <c r="E504" s="58"/>
      <c r="F504" s="58"/>
      <c r="G504" s="91"/>
      <c r="H504" s="273"/>
      <c r="I504" s="273"/>
      <c r="J504" s="135"/>
      <c r="K504" s="152"/>
      <c r="L504" s="23"/>
      <c r="M504" s="23"/>
      <c r="N504" s="68"/>
      <c r="O504" s="58"/>
      <c r="P504" s="58"/>
      <c r="Q504" s="58"/>
      <c r="R504" s="58"/>
      <c r="S504" s="58"/>
      <c r="T504" s="58"/>
      <c r="U504" s="58"/>
      <c r="V504" s="58"/>
      <c r="W504" s="58"/>
      <c r="X504" s="58"/>
      <c r="Y504" s="58"/>
      <c r="Z504" s="58"/>
      <c r="AA504" s="58"/>
      <c r="AB504" s="58"/>
      <c r="AC504" s="58"/>
      <c r="AD504" s="58"/>
      <c r="AE504" s="58"/>
      <c r="AF504" s="58"/>
      <c r="AG504" s="58"/>
    </row>
    <row r="505" spans="1:33" ht="15.75" customHeight="1" x14ac:dyDescent="0.2">
      <c r="A505" s="23"/>
      <c r="B505" s="23"/>
      <c r="C505" s="58"/>
      <c r="D505" s="58"/>
      <c r="E505" s="58"/>
      <c r="F505" s="58"/>
      <c r="G505" s="91"/>
      <c r="H505" s="273"/>
      <c r="I505" s="273"/>
      <c r="J505" s="135"/>
      <c r="K505" s="152"/>
      <c r="L505" s="23"/>
      <c r="M505" s="23"/>
      <c r="N505" s="68"/>
      <c r="O505" s="58"/>
      <c r="P505" s="58"/>
      <c r="Q505" s="58"/>
      <c r="R505" s="58"/>
      <c r="S505" s="58"/>
      <c r="T505" s="58"/>
      <c r="U505" s="58"/>
      <c r="V505" s="58"/>
      <c r="W505" s="58"/>
      <c r="X505" s="58"/>
      <c r="Y505" s="58"/>
      <c r="Z505" s="58"/>
      <c r="AA505" s="58"/>
      <c r="AB505" s="58"/>
      <c r="AC505" s="58"/>
      <c r="AD505" s="58"/>
      <c r="AE505" s="58"/>
      <c r="AF505" s="58"/>
      <c r="AG505" s="58"/>
    </row>
    <row r="506" spans="1:33" ht="15.75" customHeight="1" x14ac:dyDescent="0.2">
      <c r="A506" s="23"/>
      <c r="B506" s="23"/>
      <c r="C506" s="58"/>
      <c r="D506" s="58"/>
      <c r="E506" s="58"/>
      <c r="F506" s="58"/>
      <c r="G506" s="91"/>
      <c r="H506" s="273"/>
      <c r="I506" s="273"/>
      <c r="J506" s="135"/>
      <c r="K506" s="152"/>
      <c r="L506" s="23"/>
      <c r="M506" s="23"/>
      <c r="N506" s="68"/>
      <c r="O506" s="58"/>
      <c r="P506" s="58"/>
      <c r="Q506" s="58"/>
      <c r="R506" s="58"/>
      <c r="S506" s="58"/>
      <c r="T506" s="58"/>
      <c r="U506" s="58"/>
      <c r="V506" s="58"/>
      <c r="W506" s="58"/>
      <c r="X506" s="58"/>
      <c r="Y506" s="58"/>
      <c r="Z506" s="58"/>
      <c r="AA506" s="58"/>
      <c r="AB506" s="58"/>
      <c r="AC506" s="58"/>
      <c r="AD506" s="58"/>
      <c r="AE506" s="58"/>
      <c r="AF506" s="58"/>
      <c r="AG506" s="58"/>
    </row>
    <row r="507" spans="1:33" ht="15.75" customHeight="1" x14ac:dyDescent="0.2">
      <c r="A507" s="23"/>
      <c r="B507" s="23"/>
      <c r="C507" s="58"/>
      <c r="D507" s="58"/>
      <c r="E507" s="58"/>
      <c r="F507" s="58"/>
      <c r="G507" s="91"/>
      <c r="H507" s="273"/>
      <c r="I507" s="273"/>
      <c r="J507" s="135"/>
      <c r="K507" s="152"/>
      <c r="L507" s="23"/>
      <c r="M507" s="23"/>
      <c r="N507" s="68"/>
      <c r="O507" s="58"/>
      <c r="P507" s="58"/>
      <c r="Q507" s="58"/>
      <c r="R507" s="58"/>
      <c r="S507" s="58"/>
      <c r="T507" s="58"/>
      <c r="U507" s="58"/>
      <c r="V507" s="58"/>
      <c r="W507" s="58"/>
      <c r="X507" s="58"/>
      <c r="Y507" s="58"/>
      <c r="Z507" s="58"/>
      <c r="AA507" s="58"/>
      <c r="AB507" s="58"/>
      <c r="AC507" s="58"/>
      <c r="AD507" s="58"/>
      <c r="AE507" s="58"/>
      <c r="AF507" s="58"/>
      <c r="AG507" s="58"/>
    </row>
    <row r="508" spans="1:33" ht="15.75" customHeight="1" x14ac:dyDescent="0.2">
      <c r="A508" s="23"/>
      <c r="B508" s="23"/>
      <c r="C508" s="58"/>
      <c r="D508" s="58"/>
      <c r="E508" s="58"/>
      <c r="F508" s="58"/>
      <c r="G508" s="91"/>
      <c r="H508" s="273"/>
      <c r="I508" s="273"/>
      <c r="J508" s="135"/>
      <c r="K508" s="152"/>
      <c r="L508" s="23"/>
      <c r="M508" s="23"/>
      <c r="N508" s="68"/>
      <c r="O508" s="58"/>
      <c r="P508" s="58"/>
      <c r="Q508" s="58"/>
      <c r="R508" s="58"/>
      <c r="S508" s="58"/>
      <c r="T508" s="58"/>
      <c r="U508" s="58"/>
      <c r="V508" s="58"/>
      <c r="W508" s="58"/>
      <c r="X508" s="58"/>
      <c r="Y508" s="58"/>
      <c r="Z508" s="58"/>
      <c r="AA508" s="58"/>
      <c r="AB508" s="58"/>
      <c r="AC508" s="58"/>
      <c r="AD508" s="58"/>
      <c r="AE508" s="58"/>
      <c r="AF508" s="58"/>
      <c r="AG508" s="58"/>
    </row>
    <row r="509" spans="1:33" ht="15.75" customHeight="1" x14ac:dyDescent="0.2">
      <c r="A509" s="23"/>
      <c r="B509" s="23"/>
      <c r="C509" s="58"/>
      <c r="D509" s="58"/>
      <c r="E509" s="58"/>
      <c r="F509" s="58"/>
      <c r="G509" s="91"/>
      <c r="H509" s="273"/>
      <c r="I509" s="273"/>
      <c r="J509" s="135"/>
      <c r="K509" s="152"/>
      <c r="L509" s="23"/>
      <c r="M509" s="23"/>
      <c r="N509" s="68"/>
      <c r="O509" s="58"/>
      <c r="P509" s="58"/>
      <c r="Q509" s="58"/>
      <c r="R509" s="58"/>
      <c r="S509" s="58"/>
      <c r="T509" s="58"/>
      <c r="U509" s="58"/>
      <c r="V509" s="58"/>
      <c r="W509" s="58"/>
      <c r="X509" s="58"/>
      <c r="Y509" s="58"/>
      <c r="Z509" s="58"/>
      <c r="AA509" s="58"/>
      <c r="AB509" s="58"/>
      <c r="AC509" s="58"/>
      <c r="AD509" s="58"/>
      <c r="AE509" s="58"/>
      <c r="AF509" s="58"/>
      <c r="AG509" s="58"/>
    </row>
    <row r="510" spans="1:33" ht="15.75" customHeight="1" x14ac:dyDescent="0.2">
      <c r="A510" s="23"/>
      <c r="B510" s="23"/>
      <c r="C510" s="58"/>
      <c r="D510" s="58"/>
      <c r="E510" s="58"/>
      <c r="F510" s="58"/>
      <c r="G510" s="91"/>
      <c r="H510" s="273"/>
      <c r="I510" s="273"/>
      <c r="J510" s="135"/>
      <c r="K510" s="152"/>
      <c r="L510" s="23"/>
      <c r="M510" s="23"/>
      <c r="N510" s="68"/>
      <c r="O510" s="58"/>
      <c r="P510" s="58"/>
      <c r="Q510" s="58"/>
      <c r="R510" s="58"/>
      <c r="S510" s="58"/>
      <c r="T510" s="58"/>
      <c r="U510" s="58"/>
      <c r="V510" s="58"/>
      <c r="W510" s="58"/>
      <c r="X510" s="58"/>
      <c r="Y510" s="58"/>
      <c r="Z510" s="58"/>
      <c r="AA510" s="58"/>
      <c r="AB510" s="58"/>
      <c r="AC510" s="58"/>
      <c r="AD510" s="58"/>
      <c r="AE510" s="58"/>
      <c r="AF510" s="58"/>
      <c r="AG510" s="58"/>
    </row>
    <row r="511" spans="1:33" ht="15.75" customHeight="1" x14ac:dyDescent="0.2">
      <c r="A511" s="23"/>
      <c r="B511" s="23"/>
      <c r="C511" s="58"/>
      <c r="D511" s="58"/>
      <c r="E511" s="58"/>
      <c r="F511" s="58"/>
      <c r="G511" s="91"/>
      <c r="H511" s="273"/>
      <c r="I511" s="273"/>
      <c r="J511" s="135"/>
      <c r="K511" s="152"/>
      <c r="L511" s="23"/>
      <c r="M511" s="23"/>
      <c r="N511" s="68"/>
      <c r="O511" s="58"/>
      <c r="P511" s="58"/>
      <c r="Q511" s="58"/>
      <c r="R511" s="58"/>
      <c r="S511" s="58"/>
      <c r="T511" s="58"/>
      <c r="U511" s="58"/>
      <c r="V511" s="58"/>
      <c r="W511" s="58"/>
      <c r="X511" s="58"/>
      <c r="Y511" s="58"/>
      <c r="Z511" s="58"/>
      <c r="AA511" s="58"/>
      <c r="AB511" s="58"/>
      <c r="AC511" s="58"/>
      <c r="AD511" s="58"/>
      <c r="AE511" s="58"/>
      <c r="AF511" s="58"/>
      <c r="AG511" s="58"/>
    </row>
    <row r="512" spans="1:33" ht="15.75" customHeight="1" x14ac:dyDescent="0.2">
      <c r="A512" s="23"/>
      <c r="B512" s="23"/>
      <c r="C512" s="58"/>
      <c r="D512" s="58"/>
      <c r="E512" s="58"/>
      <c r="F512" s="58"/>
      <c r="G512" s="91"/>
      <c r="H512" s="273"/>
      <c r="I512" s="273"/>
      <c r="J512" s="135"/>
      <c r="K512" s="152"/>
      <c r="L512" s="23"/>
      <c r="M512" s="23"/>
      <c r="N512" s="68"/>
      <c r="O512" s="58"/>
      <c r="P512" s="58"/>
      <c r="Q512" s="58"/>
      <c r="R512" s="58"/>
      <c r="S512" s="58"/>
      <c r="T512" s="58"/>
      <c r="U512" s="58"/>
      <c r="V512" s="58"/>
      <c r="W512" s="58"/>
      <c r="X512" s="58"/>
      <c r="Y512" s="58"/>
      <c r="Z512" s="58"/>
      <c r="AA512" s="58"/>
      <c r="AB512" s="58"/>
      <c r="AC512" s="58"/>
      <c r="AD512" s="58"/>
      <c r="AE512" s="58"/>
      <c r="AF512" s="58"/>
      <c r="AG512" s="58"/>
    </row>
    <row r="513" spans="1:33" ht="15.75" customHeight="1" x14ac:dyDescent="0.2">
      <c r="A513" s="23"/>
      <c r="B513" s="23"/>
      <c r="C513" s="58"/>
      <c r="D513" s="58"/>
      <c r="E513" s="58"/>
      <c r="F513" s="58"/>
      <c r="G513" s="91"/>
      <c r="H513" s="273"/>
      <c r="I513" s="273"/>
      <c r="J513" s="135"/>
      <c r="K513" s="152"/>
      <c r="L513" s="23"/>
      <c r="M513" s="23"/>
      <c r="N513" s="68"/>
      <c r="O513" s="58"/>
      <c r="P513" s="58"/>
      <c r="Q513" s="58"/>
      <c r="R513" s="58"/>
      <c r="S513" s="58"/>
      <c r="T513" s="58"/>
      <c r="U513" s="58"/>
      <c r="V513" s="58"/>
      <c r="W513" s="58"/>
      <c r="X513" s="58"/>
      <c r="Y513" s="58"/>
      <c r="Z513" s="58"/>
      <c r="AA513" s="58"/>
      <c r="AB513" s="58"/>
      <c r="AC513" s="58"/>
      <c r="AD513" s="58"/>
      <c r="AE513" s="58"/>
      <c r="AF513" s="58"/>
      <c r="AG513" s="58"/>
    </row>
    <row r="514" spans="1:33" ht="15.75" customHeight="1" x14ac:dyDescent="0.2">
      <c r="A514" s="23"/>
      <c r="B514" s="23"/>
      <c r="C514" s="58"/>
      <c r="D514" s="58"/>
      <c r="E514" s="58"/>
      <c r="F514" s="58"/>
      <c r="G514" s="91"/>
      <c r="H514" s="273"/>
      <c r="I514" s="273"/>
      <c r="J514" s="135"/>
      <c r="K514" s="152"/>
      <c r="L514" s="23"/>
      <c r="M514" s="23"/>
      <c r="N514" s="68"/>
      <c r="O514" s="58"/>
      <c r="P514" s="58"/>
      <c r="Q514" s="58"/>
      <c r="R514" s="58"/>
      <c r="S514" s="58"/>
      <c r="T514" s="58"/>
      <c r="U514" s="58"/>
      <c r="V514" s="58"/>
      <c r="W514" s="58"/>
      <c r="X514" s="58"/>
      <c r="Y514" s="58"/>
      <c r="Z514" s="58"/>
      <c r="AA514" s="58"/>
      <c r="AB514" s="58"/>
      <c r="AC514" s="58"/>
      <c r="AD514" s="58"/>
      <c r="AE514" s="58"/>
      <c r="AF514" s="58"/>
      <c r="AG514" s="58"/>
    </row>
    <row r="515" spans="1:33" ht="15.75" customHeight="1" x14ac:dyDescent="0.2">
      <c r="A515" s="23"/>
      <c r="B515" s="23"/>
      <c r="C515" s="58"/>
      <c r="D515" s="58"/>
      <c r="E515" s="58"/>
      <c r="F515" s="58"/>
      <c r="G515" s="91"/>
      <c r="H515" s="273"/>
      <c r="I515" s="273"/>
      <c r="J515" s="135"/>
      <c r="K515" s="152"/>
      <c r="L515" s="23"/>
      <c r="M515" s="23"/>
      <c r="N515" s="68"/>
      <c r="O515" s="58"/>
      <c r="P515" s="58"/>
      <c r="Q515" s="58"/>
      <c r="R515" s="58"/>
      <c r="S515" s="58"/>
      <c r="T515" s="58"/>
      <c r="U515" s="58"/>
      <c r="V515" s="58"/>
      <c r="W515" s="58"/>
      <c r="X515" s="58"/>
      <c r="Y515" s="58"/>
      <c r="Z515" s="58"/>
      <c r="AA515" s="58"/>
      <c r="AB515" s="58"/>
      <c r="AC515" s="58"/>
      <c r="AD515" s="58"/>
      <c r="AE515" s="58"/>
      <c r="AF515" s="58"/>
      <c r="AG515" s="58"/>
    </row>
    <row r="516" spans="1:33" ht="15.75" customHeight="1" x14ac:dyDescent="0.2">
      <c r="A516" s="23"/>
      <c r="B516" s="23"/>
      <c r="C516" s="58"/>
      <c r="D516" s="58"/>
      <c r="E516" s="58"/>
      <c r="F516" s="58"/>
      <c r="G516" s="91"/>
      <c r="H516" s="273"/>
      <c r="I516" s="273"/>
      <c r="J516" s="135"/>
      <c r="K516" s="152"/>
      <c r="L516" s="23"/>
      <c r="M516" s="23"/>
      <c r="N516" s="68"/>
      <c r="O516" s="58"/>
      <c r="P516" s="58"/>
      <c r="Q516" s="58"/>
      <c r="R516" s="58"/>
      <c r="S516" s="58"/>
      <c r="T516" s="58"/>
      <c r="U516" s="58"/>
      <c r="V516" s="58"/>
      <c r="W516" s="58"/>
      <c r="X516" s="58"/>
      <c r="Y516" s="58"/>
      <c r="Z516" s="58"/>
      <c r="AA516" s="58"/>
      <c r="AB516" s="58"/>
      <c r="AC516" s="58"/>
      <c r="AD516" s="58"/>
      <c r="AE516" s="58"/>
      <c r="AF516" s="58"/>
      <c r="AG516" s="58"/>
    </row>
    <row r="517" spans="1:33" ht="15.75" customHeight="1" x14ac:dyDescent="0.2">
      <c r="A517" s="23"/>
      <c r="B517" s="23"/>
      <c r="C517" s="58"/>
      <c r="D517" s="58"/>
      <c r="E517" s="58"/>
      <c r="F517" s="58"/>
      <c r="G517" s="91"/>
      <c r="H517" s="273"/>
      <c r="I517" s="273"/>
      <c r="J517" s="135"/>
      <c r="K517" s="152"/>
      <c r="L517" s="23"/>
      <c r="M517" s="23"/>
      <c r="N517" s="68"/>
      <c r="O517" s="58"/>
      <c r="P517" s="58"/>
      <c r="Q517" s="58"/>
      <c r="R517" s="58"/>
      <c r="S517" s="58"/>
      <c r="T517" s="58"/>
      <c r="U517" s="58"/>
      <c r="V517" s="58"/>
      <c r="W517" s="58"/>
      <c r="X517" s="58"/>
      <c r="Y517" s="58"/>
      <c r="Z517" s="58"/>
      <c r="AA517" s="58"/>
      <c r="AB517" s="58"/>
      <c r="AC517" s="58"/>
      <c r="AD517" s="58"/>
      <c r="AE517" s="58"/>
      <c r="AF517" s="58"/>
      <c r="AG517" s="58"/>
    </row>
    <row r="518" spans="1:33" ht="15.75" customHeight="1" x14ac:dyDescent="0.2">
      <c r="A518" s="23"/>
      <c r="B518" s="23"/>
      <c r="C518" s="58"/>
      <c r="D518" s="58"/>
      <c r="E518" s="58"/>
      <c r="F518" s="58"/>
      <c r="G518" s="91"/>
      <c r="H518" s="273"/>
      <c r="I518" s="273"/>
      <c r="J518" s="135"/>
      <c r="K518" s="152"/>
      <c r="L518" s="23"/>
      <c r="M518" s="23"/>
      <c r="N518" s="68"/>
      <c r="O518" s="58"/>
      <c r="P518" s="58"/>
      <c r="Q518" s="58"/>
      <c r="R518" s="58"/>
      <c r="S518" s="58"/>
      <c r="T518" s="58"/>
      <c r="U518" s="58"/>
      <c r="V518" s="58"/>
      <c r="W518" s="58"/>
      <c r="X518" s="58"/>
      <c r="Y518" s="58"/>
      <c r="Z518" s="58"/>
      <c r="AA518" s="58"/>
      <c r="AB518" s="58"/>
      <c r="AC518" s="58"/>
      <c r="AD518" s="58"/>
      <c r="AE518" s="58"/>
      <c r="AF518" s="58"/>
      <c r="AG518" s="58"/>
    </row>
    <row r="519" spans="1:33" ht="15.75" customHeight="1" x14ac:dyDescent="0.2">
      <c r="A519" s="23"/>
      <c r="B519" s="23"/>
      <c r="C519" s="58"/>
      <c r="D519" s="58"/>
      <c r="E519" s="58"/>
      <c r="F519" s="58"/>
      <c r="G519" s="91"/>
      <c r="H519" s="273"/>
      <c r="I519" s="273"/>
      <c r="J519" s="135"/>
      <c r="K519" s="152"/>
      <c r="L519" s="23"/>
      <c r="M519" s="23"/>
      <c r="N519" s="68"/>
      <c r="O519" s="58"/>
      <c r="P519" s="58"/>
      <c r="Q519" s="58"/>
      <c r="R519" s="58"/>
      <c r="S519" s="58"/>
      <c r="T519" s="58"/>
      <c r="U519" s="58"/>
      <c r="V519" s="58"/>
      <c r="W519" s="58"/>
      <c r="X519" s="58"/>
      <c r="Y519" s="58"/>
      <c r="Z519" s="58"/>
      <c r="AA519" s="58"/>
      <c r="AB519" s="58"/>
      <c r="AC519" s="58"/>
      <c r="AD519" s="58"/>
      <c r="AE519" s="58"/>
      <c r="AF519" s="58"/>
      <c r="AG519" s="58"/>
    </row>
    <row r="520" spans="1:33" ht="15.75" customHeight="1" x14ac:dyDescent="0.2">
      <c r="A520" s="23"/>
      <c r="B520" s="23"/>
      <c r="C520" s="58"/>
      <c r="D520" s="58"/>
      <c r="E520" s="58"/>
      <c r="F520" s="58"/>
      <c r="G520" s="91"/>
      <c r="H520" s="273"/>
      <c r="I520" s="273"/>
      <c r="J520" s="135"/>
      <c r="K520" s="152"/>
      <c r="L520" s="23"/>
      <c r="M520" s="23"/>
      <c r="N520" s="68"/>
      <c r="O520" s="58"/>
      <c r="P520" s="58"/>
      <c r="Q520" s="58"/>
      <c r="R520" s="58"/>
      <c r="S520" s="58"/>
      <c r="T520" s="58"/>
      <c r="U520" s="58"/>
      <c r="V520" s="58"/>
      <c r="W520" s="58"/>
      <c r="X520" s="58"/>
      <c r="Y520" s="58"/>
      <c r="Z520" s="58"/>
      <c r="AA520" s="58"/>
      <c r="AB520" s="58"/>
      <c r="AC520" s="58"/>
      <c r="AD520" s="58"/>
      <c r="AE520" s="58"/>
      <c r="AF520" s="58"/>
      <c r="AG520" s="58"/>
    </row>
    <row r="521" spans="1:33" ht="15.75" customHeight="1" x14ac:dyDescent="0.2">
      <c r="A521" s="23"/>
      <c r="B521" s="23"/>
      <c r="C521" s="58"/>
      <c r="D521" s="58"/>
      <c r="E521" s="58"/>
      <c r="F521" s="58"/>
      <c r="G521" s="91"/>
      <c r="H521" s="273"/>
      <c r="I521" s="273"/>
      <c r="J521" s="135"/>
      <c r="K521" s="152"/>
      <c r="L521" s="23"/>
      <c r="M521" s="23"/>
      <c r="N521" s="68"/>
      <c r="O521" s="58"/>
      <c r="P521" s="58"/>
      <c r="Q521" s="58"/>
      <c r="R521" s="58"/>
      <c r="S521" s="58"/>
      <c r="T521" s="58"/>
      <c r="U521" s="58"/>
      <c r="V521" s="58"/>
      <c r="W521" s="58"/>
      <c r="X521" s="58"/>
      <c r="Y521" s="58"/>
      <c r="Z521" s="58"/>
      <c r="AA521" s="58"/>
      <c r="AB521" s="58"/>
      <c r="AC521" s="58"/>
      <c r="AD521" s="58"/>
      <c r="AE521" s="58"/>
      <c r="AF521" s="58"/>
      <c r="AG521" s="58"/>
    </row>
    <row r="522" spans="1:33" ht="15.75" customHeight="1" x14ac:dyDescent="0.2">
      <c r="A522" s="23"/>
      <c r="B522" s="23"/>
      <c r="C522" s="58"/>
      <c r="D522" s="58"/>
      <c r="E522" s="58"/>
      <c r="F522" s="58"/>
      <c r="G522" s="91"/>
      <c r="H522" s="273"/>
      <c r="I522" s="273"/>
      <c r="J522" s="135"/>
      <c r="K522" s="152"/>
      <c r="L522" s="23"/>
      <c r="M522" s="23"/>
      <c r="N522" s="68"/>
      <c r="O522" s="58"/>
      <c r="P522" s="58"/>
      <c r="Q522" s="58"/>
      <c r="R522" s="58"/>
      <c r="S522" s="58"/>
      <c r="T522" s="58"/>
      <c r="U522" s="58"/>
      <c r="V522" s="58"/>
      <c r="W522" s="58"/>
      <c r="X522" s="58"/>
      <c r="Y522" s="58"/>
      <c r="Z522" s="58"/>
      <c r="AA522" s="58"/>
      <c r="AB522" s="58"/>
      <c r="AC522" s="58"/>
      <c r="AD522" s="58"/>
      <c r="AE522" s="58"/>
      <c r="AF522" s="58"/>
      <c r="AG522" s="58"/>
    </row>
    <row r="523" spans="1:33" ht="15.75" customHeight="1" x14ac:dyDescent="0.2">
      <c r="A523" s="23"/>
      <c r="B523" s="23"/>
      <c r="C523" s="58"/>
      <c r="D523" s="58"/>
      <c r="E523" s="58"/>
      <c r="F523" s="58"/>
      <c r="G523" s="91"/>
      <c r="H523" s="273"/>
      <c r="I523" s="273"/>
      <c r="J523" s="135"/>
      <c r="K523" s="152"/>
      <c r="L523" s="23"/>
      <c r="M523" s="23"/>
      <c r="N523" s="68"/>
      <c r="O523" s="58"/>
      <c r="P523" s="58"/>
      <c r="Q523" s="58"/>
      <c r="R523" s="58"/>
      <c r="S523" s="58"/>
      <c r="T523" s="58"/>
      <c r="U523" s="58"/>
      <c r="V523" s="58"/>
      <c r="W523" s="58"/>
      <c r="X523" s="58"/>
      <c r="Y523" s="58"/>
      <c r="Z523" s="58"/>
      <c r="AA523" s="58"/>
      <c r="AB523" s="58"/>
      <c r="AC523" s="58"/>
      <c r="AD523" s="58"/>
      <c r="AE523" s="58"/>
      <c r="AF523" s="58"/>
      <c r="AG523" s="58"/>
    </row>
    <row r="524" spans="1:33" ht="15.75" customHeight="1" x14ac:dyDescent="0.2">
      <c r="A524" s="23"/>
      <c r="B524" s="23"/>
      <c r="C524" s="58"/>
      <c r="D524" s="58"/>
      <c r="E524" s="58"/>
      <c r="F524" s="58"/>
      <c r="G524" s="91"/>
      <c r="H524" s="273"/>
      <c r="I524" s="273"/>
      <c r="J524" s="135"/>
      <c r="K524" s="152"/>
      <c r="L524" s="23"/>
      <c r="M524" s="23"/>
      <c r="N524" s="68"/>
      <c r="O524" s="58"/>
      <c r="P524" s="58"/>
      <c r="Q524" s="58"/>
      <c r="R524" s="58"/>
      <c r="S524" s="58"/>
      <c r="T524" s="58"/>
      <c r="U524" s="58"/>
      <c r="V524" s="58"/>
      <c r="W524" s="58"/>
      <c r="X524" s="58"/>
      <c r="Y524" s="58"/>
      <c r="Z524" s="58"/>
      <c r="AA524" s="58"/>
      <c r="AB524" s="58"/>
      <c r="AC524" s="58"/>
      <c r="AD524" s="58"/>
      <c r="AE524" s="58"/>
      <c r="AF524" s="58"/>
      <c r="AG524" s="58"/>
    </row>
    <row r="525" spans="1:33" ht="15.75" customHeight="1" x14ac:dyDescent="0.2">
      <c r="A525" s="23"/>
      <c r="B525" s="23"/>
      <c r="C525" s="58"/>
      <c r="D525" s="58"/>
      <c r="E525" s="58"/>
      <c r="F525" s="58"/>
      <c r="G525" s="91"/>
      <c r="H525" s="273"/>
      <c r="I525" s="273"/>
      <c r="J525" s="135"/>
      <c r="K525" s="152"/>
      <c r="L525" s="23"/>
      <c r="M525" s="23"/>
      <c r="N525" s="68"/>
      <c r="O525" s="58"/>
      <c r="P525" s="58"/>
      <c r="Q525" s="58"/>
      <c r="R525" s="58"/>
      <c r="S525" s="58"/>
      <c r="T525" s="58"/>
      <c r="U525" s="58"/>
      <c r="V525" s="58"/>
      <c r="W525" s="58"/>
      <c r="X525" s="58"/>
      <c r="Y525" s="58"/>
      <c r="Z525" s="58"/>
      <c r="AA525" s="58"/>
      <c r="AB525" s="58"/>
      <c r="AC525" s="58"/>
      <c r="AD525" s="58"/>
      <c r="AE525" s="58"/>
      <c r="AF525" s="58"/>
      <c r="AG525" s="58"/>
    </row>
    <row r="526" spans="1:33" ht="15.75" customHeight="1" x14ac:dyDescent="0.2">
      <c r="A526" s="23"/>
      <c r="B526" s="23"/>
      <c r="C526" s="58"/>
      <c r="D526" s="58"/>
      <c r="E526" s="58"/>
      <c r="F526" s="58"/>
      <c r="G526" s="91"/>
      <c r="H526" s="273"/>
      <c r="I526" s="273"/>
      <c r="J526" s="135"/>
      <c r="K526" s="152"/>
      <c r="L526" s="23"/>
      <c r="M526" s="23"/>
      <c r="N526" s="68"/>
      <c r="O526" s="58"/>
      <c r="P526" s="58"/>
      <c r="Q526" s="58"/>
      <c r="R526" s="58"/>
      <c r="S526" s="58"/>
      <c r="T526" s="58"/>
      <c r="U526" s="58"/>
      <c r="V526" s="58"/>
      <c r="W526" s="58"/>
      <c r="X526" s="58"/>
      <c r="Y526" s="58"/>
      <c r="Z526" s="58"/>
      <c r="AA526" s="58"/>
      <c r="AB526" s="58"/>
      <c r="AC526" s="58"/>
      <c r="AD526" s="58"/>
      <c r="AE526" s="58"/>
      <c r="AF526" s="58"/>
      <c r="AG526" s="58"/>
    </row>
    <row r="527" spans="1:33" ht="15.75" customHeight="1" x14ac:dyDescent="0.2">
      <c r="A527" s="23"/>
      <c r="B527" s="23"/>
      <c r="C527" s="58"/>
      <c r="D527" s="58"/>
      <c r="E527" s="58"/>
      <c r="F527" s="58"/>
      <c r="G527" s="91"/>
      <c r="H527" s="273"/>
      <c r="I527" s="273"/>
      <c r="J527" s="135"/>
      <c r="K527" s="152"/>
      <c r="L527" s="23"/>
      <c r="M527" s="23"/>
      <c r="N527" s="68"/>
      <c r="O527" s="58"/>
      <c r="P527" s="58"/>
      <c r="Q527" s="58"/>
      <c r="R527" s="58"/>
      <c r="S527" s="58"/>
      <c r="T527" s="58"/>
      <c r="U527" s="58"/>
      <c r="V527" s="58"/>
      <c r="W527" s="58"/>
      <c r="X527" s="58"/>
      <c r="Y527" s="58"/>
      <c r="Z527" s="58"/>
      <c r="AA527" s="58"/>
      <c r="AB527" s="58"/>
      <c r="AC527" s="58"/>
      <c r="AD527" s="58"/>
      <c r="AE527" s="58"/>
      <c r="AF527" s="58"/>
      <c r="AG527" s="58"/>
    </row>
    <row r="528" spans="1:33" ht="15.75" customHeight="1" x14ac:dyDescent="0.2">
      <c r="A528" s="23"/>
      <c r="B528" s="23"/>
      <c r="C528" s="58"/>
      <c r="D528" s="58"/>
      <c r="E528" s="58"/>
      <c r="F528" s="58"/>
      <c r="G528" s="91"/>
      <c r="H528" s="273"/>
      <c r="I528" s="273"/>
      <c r="J528" s="135"/>
      <c r="K528" s="152"/>
      <c r="L528" s="23"/>
      <c r="M528" s="23"/>
      <c r="N528" s="68"/>
      <c r="O528" s="58"/>
      <c r="P528" s="58"/>
      <c r="Q528" s="58"/>
      <c r="R528" s="58"/>
      <c r="S528" s="58"/>
      <c r="T528" s="58"/>
      <c r="U528" s="58"/>
      <c r="V528" s="58"/>
      <c r="W528" s="58"/>
      <c r="X528" s="58"/>
      <c r="Y528" s="58"/>
      <c r="Z528" s="58"/>
      <c r="AA528" s="58"/>
      <c r="AB528" s="58"/>
      <c r="AC528" s="58"/>
      <c r="AD528" s="58"/>
      <c r="AE528" s="58"/>
      <c r="AF528" s="58"/>
      <c r="AG528" s="58"/>
    </row>
    <row r="529" spans="1:33" ht="15.75" customHeight="1" x14ac:dyDescent="0.2">
      <c r="A529" s="23"/>
      <c r="B529" s="23"/>
      <c r="C529" s="58"/>
      <c r="D529" s="58"/>
      <c r="E529" s="58"/>
      <c r="F529" s="58"/>
      <c r="G529" s="91"/>
      <c r="H529" s="273"/>
      <c r="I529" s="273"/>
      <c r="J529" s="135"/>
      <c r="K529" s="152"/>
      <c r="L529" s="23"/>
      <c r="M529" s="23"/>
      <c r="N529" s="68"/>
      <c r="O529" s="58"/>
      <c r="P529" s="58"/>
      <c r="Q529" s="58"/>
      <c r="R529" s="58"/>
      <c r="S529" s="58"/>
      <c r="T529" s="58"/>
      <c r="U529" s="58"/>
      <c r="V529" s="58"/>
      <c r="W529" s="58"/>
      <c r="X529" s="58"/>
      <c r="Y529" s="58"/>
      <c r="Z529" s="58"/>
      <c r="AA529" s="58"/>
      <c r="AB529" s="58"/>
      <c r="AC529" s="58"/>
      <c r="AD529" s="58"/>
      <c r="AE529" s="58"/>
      <c r="AF529" s="58"/>
      <c r="AG529" s="58"/>
    </row>
    <row r="530" spans="1:33" ht="15.75" customHeight="1" x14ac:dyDescent="0.2">
      <c r="A530" s="23"/>
      <c r="B530" s="23"/>
      <c r="C530" s="58"/>
      <c r="D530" s="58"/>
      <c r="E530" s="58"/>
      <c r="F530" s="58"/>
      <c r="G530" s="91"/>
      <c r="H530" s="273"/>
      <c r="I530" s="273"/>
      <c r="J530" s="135"/>
      <c r="K530" s="152"/>
      <c r="L530" s="23"/>
      <c r="M530" s="23"/>
      <c r="N530" s="68"/>
      <c r="O530" s="58"/>
      <c r="P530" s="58"/>
      <c r="Q530" s="58"/>
      <c r="R530" s="58"/>
      <c r="S530" s="58"/>
      <c r="T530" s="58"/>
      <c r="U530" s="58"/>
      <c r="V530" s="58"/>
      <c r="W530" s="58"/>
      <c r="X530" s="58"/>
      <c r="Y530" s="58"/>
      <c r="Z530" s="58"/>
      <c r="AA530" s="58"/>
      <c r="AB530" s="58"/>
      <c r="AC530" s="58"/>
      <c r="AD530" s="58"/>
      <c r="AE530" s="58"/>
      <c r="AF530" s="58"/>
      <c r="AG530" s="58"/>
    </row>
    <row r="531" spans="1:33" ht="15.75" customHeight="1" x14ac:dyDescent="0.2">
      <c r="A531" s="23"/>
      <c r="B531" s="23"/>
      <c r="C531" s="58"/>
      <c r="D531" s="58"/>
      <c r="E531" s="58"/>
      <c r="F531" s="58"/>
      <c r="G531" s="91"/>
      <c r="H531" s="273"/>
      <c r="I531" s="273"/>
      <c r="J531" s="135"/>
      <c r="K531" s="152"/>
      <c r="L531" s="23"/>
      <c r="M531" s="23"/>
      <c r="N531" s="68"/>
      <c r="O531" s="58"/>
      <c r="P531" s="58"/>
      <c r="Q531" s="58"/>
      <c r="R531" s="58"/>
      <c r="S531" s="58"/>
      <c r="T531" s="58"/>
      <c r="U531" s="58"/>
      <c r="V531" s="58"/>
      <c r="W531" s="58"/>
      <c r="X531" s="58"/>
      <c r="Y531" s="58"/>
      <c r="Z531" s="58"/>
      <c r="AA531" s="58"/>
      <c r="AB531" s="58"/>
      <c r="AC531" s="58"/>
      <c r="AD531" s="58"/>
      <c r="AE531" s="58"/>
      <c r="AF531" s="58"/>
      <c r="AG531" s="58"/>
    </row>
    <row r="532" spans="1:33" ht="15.75" customHeight="1" x14ac:dyDescent="0.2">
      <c r="A532" s="23"/>
      <c r="B532" s="23"/>
      <c r="C532" s="58"/>
      <c r="D532" s="58"/>
      <c r="E532" s="58"/>
      <c r="F532" s="58"/>
      <c r="G532" s="91"/>
      <c r="H532" s="273"/>
      <c r="I532" s="273"/>
      <c r="J532" s="135"/>
      <c r="K532" s="152"/>
      <c r="L532" s="23"/>
      <c r="M532" s="23"/>
      <c r="N532" s="68"/>
      <c r="O532" s="58"/>
      <c r="P532" s="58"/>
      <c r="Q532" s="58"/>
      <c r="R532" s="58"/>
      <c r="S532" s="58"/>
      <c r="T532" s="58"/>
      <c r="U532" s="58"/>
      <c r="V532" s="58"/>
      <c r="W532" s="58"/>
      <c r="X532" s="58"/>
      <c r="Y532" s="58"/>
      <c r="Z532" s="58"/>
      <c r="AA532" s="58"/>
      <c r="AB532" s="58"/>
      <c r="AC532" s="58"/>
      <c r="AD532" s="58"/>
      <c r="AE532" s="58"/>
      <c r="AF532" s="58"/>
      <c r="AG532" s="58"/>
    </row>
    <row r="533" spans="1:33" ht="15.75" customHeight="1" x14ac:dyDescent="0.2">
      <c r="A533" s="23"/>
      <c r="B533" s="23"/>
      <c r="C533" s="58"/>
      <c r="D533" s="58"/>
      <c r="E533" s="58"/>
      <c r="F533" s="58"/>
      <c r="G533" s="91"/>
      <c r="H533" s="273"/>
      <c r="I533" s="273"/>
      <c r="J533" s="135"/>
      <c r="K533" s="152"/>
      <c r="L533" s="23"/>
      <c r="M533" s="23"/>
      <c r="N533" s="68"/>
      <c r="O533" s="58"/>
      <c r="P533" s="58"/>
      <c r="Q533" s="58"/>
      <c r="R533" s="58"/>
      <c r="S533" s="58"/>
      <c r="T533" s="58"/>
      <c r="U533" s="58"/>
      <c r="V533" s="58"/>
      <c r="W533" s="58"/>
      <c r="X533" s="58"/>
      <c r="Y533" s="58"/>
      <c r="Z533" s="58"/>
      <c r="AA533" s="58"/>
      <c r="AB533" s="58"/>
      <c r="AC533" s="58"/>
      <c r="AD533" s="58"/>
      <c r="AE533" s="58"/>
      <c r="AF533" s="58"/>
      <c r="AG533" s="58"/>
    </row>
    <row r="534" spans="1:33" ht="15.75" customHeight="1" x14ac:dyDescent="0.2">
      <c r="A534" s="23"/>
      <c r="B534" s="23"/>
      <c r="C534" s="58"/>
      <c r="D534" s="58"/>
      <c r="E534" s="58"/>
      <c r="F534" s="58"/>
      <c r="G534" s="91"/>
      <c r="H534" s="273"/>
      <c r="I534" s="273"/>
      <c r="J534" s="135"/>
      <c r="K534" s="152"/>
      <c r="L534" s="23"/>
      <c r="M534" s="23"/>
      <c r="N534" s="68"/>
      <c r="O534" s="58"/>
      <c r="P534" s="58"/>
      <c r="Q534" s="58"/>
      <c r="R534" s="58"/>
      <c r="S534" s="58"/>
      <c r="T534" s="58"/>
      <c r="U534" s="58"/>
      <c r="V534" s="58"/>
      <c r="W534" s="58"/>
      <c r="X534" s="58"/>
      <c r="Y534" s="58"/>
      <c r="Z534" s="58"/>
      <c r="AA534" s="58"/>
      <c r="AB534" s="58"/>
      <c r="AC534" s="58"/>
      <c r="AD534" s="58"/>
      <c r="AE534" s="58"/>
      <c r="AF534" s="58"/>
      <c r="AG534" s="58"/>
    </row>
    <row r="535" spans="1:33" ht="15.75" customHeight="1" x14ac:dyDescent="0.2">
      <c r="A535" s="23"/>
      <c r="B535" s="23"/>
      <c r="C535" s="58"/>
      <c r="D535" s="58"/>
      <c r="E535" s="58"/>
      <c r="F535" s="58"/>
      <c r="G535" s="91"/>
      <c r="H535" s="273"/>
      <c r="I535" s="273"/>
      <c r="J535" s="135"/>
      <c r="K535" s="152"/>
      <c r="L535" s="23"/>
      <c r="M535" s="23"/>
      <c r="N535" s="68"/>
      <c r="O535" s="58"/>
      <c r="P535" s="58"/>
      <c r="Q535" s="58"/>
      <c r="R535" s="58"/>
      <c r="S535" s="58"/>
      <c r="T535" s="58"/>
      <c r="U535" s="58"/>
      <c r="V535" s="58"/>
      <c r="W535" s="58"/>
      <c r="X535" s="58"/>
      <c r="Y535" s="58"/>
      <c r="Z535" s="58"/>
      <c r="AA535" s="58"/>
      <c r="AB535" s="58"/>
      <c r="AC535" s="58"/>
      <c r="AD535" s="58"/>
      <c r="AE535" s="58"/>
      <c r="AF535" s="58"/>
      <c r="AG535" s="58"/>
    </row>
    <row r="536" spans="1:33" ht="15.75" customHeight="1" x14ac:dyDescent="0.2">
      <c r="A536" s="23"/>
      <c r="B536" s="23"/>
      <c r="C536" s="58"/>
      <c r="D536" s="58"/>
      <c r="E536" s="58"/>
      <c r="F536" s="58"/>
      <c r="G536" s="91"/>
      <c r="H536" s="273"/>
      <c r="I536" s="273"/>
      <c r="J536" s="135"/>
      <c r="K536" s="152"/>
      <c r="L536" s="23"/>
      <c r="M536" s="23"/>
      <c r="N536" s="68"/>
      <c r="O536" s="58"/>
      <c r="P536" s="58"/>
      <c r="Q536" s="58"/>
      <c r="R536" s="58"/>
      <c r="S536" s="58"/>
      <c r="T536" s="58"/>
      <c r="U536" s="58"/>
      <c r="V536" s="58"/>
      <c r="W536" s="58"/>
      <c r="X536" s="58"/>
      <c r="Y536" s="58"/>
      <c r="Z536" s="58"/>
      <c r="AA536" s="58"/>
      <c r="AB536" s="58"/>
      <c r="AC536" s="58"/>
      <c r="AD536" s="58"/>
      <c r="AE536" s="58"/>
      <c r="AF536" s="58"/>
      <c r="AG536" s="58"/>
    </row>
    <row r="537" spans="1:33" ht="15.75" customHeight="1" x14ac:dyDescent="0.2">
      <c r="A537" s="23"/>
      <c r="B537" s="23"/>
      <c r="C537" s="58"/>
      <c r="D537" s="58"/>
      <c r="E537" s="58"/>
      <c r="F537" s="58"/>
      <c r="G537" s="91"/>
      <c r="H537" s="273"/>
      <c r="I537" s="273"/>
      <c r="J537" s="135"/>
      <c r="K537" s="152"/>
      <c r="L537" s="23"/>
      <c r="M537" s="23"/>
      <c r="N537" s="68"/>
      <c r="O537" s="58"/>
      <c r="P537" s="58"/>
      <c r="Q537" s="58"/>
      <c r="R537" s="58"/>
      <c r="S537" s="58"/>
      <c r="T537" s="58"/>
      <c r="U537" s="58"/>
      <c r="V537" s="58"/>
      <c r="W537" s="58"/>
      <c r="X537" s="58"/>
      <c r="Y537" s="58"/>
      <c r="Z537" s="58"/>
      <c r="AA537" s="58"/>
      <c r="AB537" s="58"/>
      <c r="AC537" s="58"/>
      <c r="AD537" s="58"/>
      <c r="AE537" s="58"/>
      <c r="AF537" s="58"/>
      <c r="AG537" s="58"/>
    </row>
    <row r="538" spans="1:33" ht="15.75" customHeight="1" x14ac:dyDescent="0.2">
      <c r="A538" s="23"/>
      <c r="B538" s="23"/>
      <c r="C538" s="58"/>
      <c r="D538" s="58"/>
      <c r="E538" s="58"/>
      <c r="F538" s="58"/>
      <c r="G538" s="91"/>
      <c r="H538" s="273"/>
      <c r="I538" s="273"/>
      <c r="J538" s="135"/>
      <c r="K538" s="152"/>
      <c r="L538" s="23"/>
      <c r="M538" s="23"/>
      <c r="N538" s="68"/>
      <c r="O538" s="58"/>
      <c r="P538" s="58"/>
      <c r="Q538" s="58"/>
      <c r="R538" s="58"/>
      <c r="S538" s="58"/>
      <c r="T538" s="58"/>
      <c r="U538" s="58"/>
      <c r="V538" s="58"/>
      <c r="W538" s="58"/>
      <c r="X538" s="58"/>
      <c r="Y538" s="58"/>
      <c r="Z538" s="58"/>
      <c r="AA538" s="58"/>
      <c r="AB538" s="58"/>
      <c r="AC538" s="58"/>
      <c r="AD538" s="58"/>
      <c r="AE538" s="58"/>
      <c r="AF538" s="58"/>
      <c r="AG538" s="58"/>
    </row>
    <row r="539" spans="1:33" ht="15.75" customHeight="1" x14ac:dyDescent="0.2">
      <c r="A539" s="23"/>
      <c r="B539" s="23"/>
      <c r="C539" s="58"/>
      <c r="D539" s="58"/>
      <c r="E539" s="58"/>
      <c r="F539" s="58"/>
      <c r="G539" s="91"/>
      <c r="H539" s="273"/>
      <c r="I539" s="273"/>
      <c r="J539" s="135"/>
      <c r="K539" s="152"/>
      <c r="L539" s="23"/>
      <c r="M539" s="23"/>
      <c r="N539" s="68"/>
      <c r="O539" s="58"/>
      <c r="P539" s="58"/>
      <c r="Q539" s="58"/>
      <c r="R539" s="58"/>
      <c r="S539" s="58"/>
      <c r="T539" s="58"/>
      <c r="U539" s="58"/>
      <c r="V539" s="58"/>
      <c r="W539" s="58"/>
      <c r="X539" s="58"/>
      <c r="Y539" s="58"/>
      <c r="Z539" s="58"/>
      <c r="AA539" s="58"/>
      <c r="AB539" s="58"/>
      <c r="AC539" s="58"/>
      <c r="AD539" s="58"/>
      <c r="AE539" s="58"/>
      <c r="AF539" s="58"/>
      <c r="AG539" s="58"/>
    </row>
    <row r="540" spans="1:33" ht="15.75" customHeight="1" x14ac:dyDescent="0.2">
      <c r="A540" s="23"/>
      <c r="B540" s="23"/>
      <c r="C540" s="58"/>
      <c r="D540" s="58"/>
      <c r="E540" s="58"/>
      <c r="F540" s="58"/>
      <c r="G540" s="91"/>
      <c r="H540" s="273"/>
      <c r="I540" s="273"/>
      <c r="J540" s="135"/>
      <c r="K540" s="152"/>
      <c r="L540" s="23"/>
      <c r="M540" s="23"/>
      <c r="N540" s="68"/>
      <c r="O540" s="58"/>
      <c r="P540" s="58"/>
      <c r="Q540" s="58"/>
      <c r="R540" s="58"/>
      <c r="S540" s="58"/>
      <c r="T540" s="58"/>
      <c r="U540" s="58"/>
      <c r="V540" s="58"/>
      <c r="W540" s="58"/>
      <c r="X540" s="58"/>
      <c r="Y540" s="58"/>
      <c r="Z540" s="58"/>
      <c r="AA540" s="58"/>
      <c r="AB540" s="58"/>
      <c r="AC540" s="58"/>
      <c r="AD540" s="58"/>
      <c r="AE540" s="58"/>
      <c r="AF540" s="58"/>
      <c r="AG540" s="58"/>
    </row>
    <row r="541" spans="1:33" ht="15.75" customHeight="1" x14ac:dyDescent="0.2">
      <c r="A541" s="23"/>
      <c r="B541" s="23"/>
      <c r="C541" s="58"/>
      <c r="D541" s="58"/>
      <c r="E541" s="58"/>
      <c r="F541" s="58"/>
      <c r="G541" s="91"/>
      <c r="H541" s="273"/>
      <c r="I541" s="273"/>
      <c r="J541" s="135"/>
      <c r="K541" s="152"/>
      <c r="L541" s="23"/>
      <c r="M541" s="23"/>
      <c r="N541" s="68"/>
      <c r="O541" s="58"/>
      <c r="P541" s="58"/>
      <c r="Q541" s="58"/>
      <c r="R541" s="58"/>
      <c r="S541" s="58"/>
      <c r="T541" s="58"/>
      <c r="U541" s="58"/>
      <c r="V541" s="58"/>
      <c r="W541" s="58"/>
      <c r="X541" s="58"/>
      <c r="Y541" s="58"/>
      <c r="Z541" s="58"/>
      <c r="AA541" s="58"/>
      <c r="AB541" s="58"/>
      <c r="AC541" s="58"/>
      <c r="AD541" s="58"/>
      <c r="AE541" s="58"/>
      <c r="AF541" s="58"/>
      <c r="AG541" s="58"/>
    </row>
    <row r="542" spans="1:33" ht="15.75" customHeight="1" x14ac:dyDescent="0.2">
      <c r="A542" s="23"/>
      <c r="B542" s="23"/>
      <c r="C542" s="58"/>
      <c r="D542" s="58"/>
      <c r="E542" s="58"/>
      <c r="F542" s="58"/>
      <c r="G542" s="91"/>
      <c r="H542" s="273"/>
      <c r="I542" s="273"/>
      <c r="J542" s="135"/>
      <c r="K542" s="152"/>
      <c r="L542" s="23"/>
      <c r="M542" s="23"/>
      <c r="N542" s="68"/>
      <c r="O542" s="58"/>
      <c r="P542" s="58"/>
      <c r="Q542" s="58"/>
      <c r="R542" s="58"/>
      <c r="S542" s="58"/>
      <c r="T542" s="58"/>
      <c r="U542" s="58"/>
      <c r="V542" s="58"/>
      <c r="W542" s="58"/>
      <c r="X542" s="58"/>
      <c r="Y542" s="58"/>
      <c r="Z542" s="58"/>
      <c r="AA542" s="58"/>
      <c r="AB542" s="58"/>
      <c r="AC542" s="58"/>
      <c r="AD542" s="58"/>
      <c r="AE542" s="58"/>
      <c r="AF542" s="58"/>
      <c r="AG542" s="58"/>
    </row>
    <row r="543" spans="1:33" ht="15.75" customHeight="1" x14ac:dyDescent="0.2">
      <c r="A543" s="23"/>
      <c r="B543" s="23"/>
      <c r="C543" s="58"/>
      <c r="D543" s="58"/>
      <c r="E543" s="58"/>
      <c r="F543" s="58"/>
      <c r="G543" s="91"/>
      <c r="H543" s="273"/>
      <c r="I543" s="273"/>
      <c r="J543" s="135"/>
      <c r="K543" s="152"/>
      <c r="L543" s="23"/>
      <c r="M543" s="23"/>
      <c r="N543" s="68"/>
      <c r="O543" s="58"/>
      <c r="P543" s="58"/>
      <c r="Q543" s="58"/>
      <c r="R543" s="58"/>
      <c r="S543" s="58"/>
      <c r="T543" s="58"/>
      <c r="U543" s="58"/>
      <c r="V543" s="58"/>
      <c r="W543" s="58"/>
      <c r="X543" s="58"/>
      <c r="Y543" s="58"/>
      <c r="Z543" s="58"/>
      <c r="AA543" s="58"/>
      <c r="AB543" s="58"/>
      <c r="AC543" s="58"/>
      <c r="AD543" s="58"/>
      <c r="AE543" s="58"/>
      <c r="AF543" s="58"/>
      <c r="AG543" s="58"/>
    </row>
    <row r="544" spans="1:33" ht="15.75" customHeight="1" x14ac:dyDescent="0.2">
      <c r="A544" s="23"/>
      <c r="B544" s="23"/>
      <c r="C544" s="58"/>
      <c r="D544" s="58"/>
      <c r="E544" s="58"/>
      <c r="F544" s="58"/>
      <c r="G544" s="91"/>
      <c r="H544" s="273"/>
      <c r="I544" s="273"/>
      <c r="J544" s="135"/>
      <c r="K544" s="152"/>
      <c r="L544" s="23"/>
      <c r="M544" s="23"/>
      <c r="N544" s="68"/>
      <c r="O544" s="58"/>
      <c r="P544" s="58"/>
      <c r="Q544" s="58"/>
      <c r="R544" s="58"/>
      <c r="S544" s="58"/>
      <c r="T544" s="58"/>
      <c r="U544" s="58"/>
      <c r="V544" s="58"/>
      <c r="W544" s="58"/>
      <c r="X544" s="58"/>
      <c r="Y544" s="58"/>
      <c r="Z544" s="58"/>
      <c r="AA544" s="58"/>
      <c r="AB544" s="58"/>
      <c r="AC544" s="58"/>
      <c r="AD544" s="58"/>
      <c r="AE544" s="58"/>
      <c r="AF544" s="58"/>
      <c r="AG544" s="58"/>
    </row>
    <row r="545" spans="1:33" ht="15.75" customHeight="1" x14ac:dyDescent="0.2">
      <c r="A545" s="23"/>
      <c r="B545" s="23"/>
      <c r="C545" s="58"/>
      <c r="D545" s="58"/>
      <c r="E545" s="58"/>
      <c r="F545" s="58"/>
      <c r="G545" s="91"/>
      <c r="H545" s="273"/>
      <c r="I545" s="273"/>
      <c r="J545" s="135"/>
      <c r="K545" s="152"/>
      <c r="L545" s="23"/>
      <c r="M545" s="23"/>
      <c r="N545" s="68"/>
      <c r="O545" s="58"/>
      <c r="P545" s="58"/>
      <c r="Q545" s="58"/>
      <c r="R545" s="58"/>
      <c r="S545" s="58"/>
      <c r="T545" s="58"/>
      <c r="U545" s="58"/>
      <c r="V545" s="58"/>
      <c r="W545" s="58"/>
      <c r="X545" s="58"/>
      <c r="Y545" s="58"/>
      <c r="Z545" s="58"/>
      <c r="AA545" s="58"/>
      <c r="AB545" s="58"/>
      <c r="AC545" s="58"/>
      <c r="AD545" s="58"/>
      <c r="AE545" s="58"/>
      <c r="AF545" s="58"/>
      <c r="AG545" s="58"/>
    </row>
    <row r="546" spans="1:33" ht="15.75" customHeight="1" x14ac:dyDescent="0.2">
      <c r="A546" s="23"/>
      <c r="B546" s="23"/>
      <c r="C546" s="58"/>
      <c r="D546" s="58"/>
      <c r="E546" s="58"/>
      <c r="F546" s="58"/>
      <c r="G546" s="91"/>
      <c r="H546" s="273"/>
      <c r="I546" s="273"/>
      <c r="J546" s="135"/>
      <c r="K546" s="152"/>
      <c r="L546" s="23"/>
      <c r="M546" s="23"/>
      <c r="N546" s="68"/>
      <c r="O546" s="58"/>
      <c r="P546" s="58"/>
      <c r="Q546" s="58"/>
      <c r="R546" s="58"/>
      <c r="S546" s="58"/>
      <c r="T546" s="58"/>
      <c r="U546" s="58"/>
      <c r="V546" s="58"/>
      <c r="W546" s="58"/>
      <c r="X546" s="58"/>
      <c r="Y546" s="58"/>
      <c r="Z546" s="58"/>
      <c r="AA546" s="58"/>
      <c r="AB546" s="58"/>
      <c r="AC546" s="58"/>
      <c r="AD546" s="58"/>
      <c r="AE546" s="58"/>
      <c r="AF546" s="58"/>
      <c r="AG546" s="58"/>
    </row>
    <row r="547" spans="1:33" ht="15.75" customHeight="1" x14ac:dyDescent="0.2">
      <c r="A547" s="23"/>
      <c r="B547" s="23"/>
      <c r="C547" s="58"/>
      <c r="D547" s="58"/>
      <c r="E547" s="58"/>
      <c r="F547" s="58"/>
      <c r="G547" s="91"/>
      <c r="H547" s="273"/>
      <c r="I547" s="273"/>
      <c r="J547" s="135"/>
      <c r="K547" s="152"/>
      <c r="L547" s="23"/>
      <c r="M547" s="23"/>
      <c r="N547" s="68"/>
      <c r="O547" s="58"/>
      <c r="P547" s="58"/>
      <c r="Q547" s="58"/>
      <c r="R547" s="58"/>
      <c r="S547" s="58"/>
      <c r="T547" s="58"/>
      <c r="U547" s="58"/>
      <c r="V547" s="58"/>
      <c r="W547" s="58"/>
      <c r="X547" s="58"/>
      <c r="Y547" s="58"/>
      <c r="Z547" s="58"/>
      <c r="AA547" s="58"/>
      <c r="AB547" s="58"/>
      <c r="AC547" s="58"/>
      <c r="AD547" s="58"/>
      <c r="AE547" s="58"/>
      <c r="AF547" s="58"/>
      <c r="AG547" s="58"/>
    </row>
    <row r="548" spans="1:33" ht="15.75" customHeight="1" x14ac:dyDescent="0.2">
      <c r="A548" s="23"/>
      <c r="B548" s="23"/>
      <c r="C548" s="58"/>
      <c r="D548" s="58"/>
      <c r="E548" s="58"/>
      <c r="F548" s="58"/>
      <c r="G548" s="91"/>
      <c r="H548" s="273"/>
      <c r="I548" s="273"/>
      <c r="J548" s="135"/>
      <c r="K548" s="152"/>
      <c r="L548" s="23"/>
      <c r="M548" s="23"/>
      <c r="N548" s="68"/>
      <c r="O548" s="58"/>
      <c r="P548" s="58"/>
      <c r="Q548" s="58"/>
      <c r="R548" s="58"/>
      <c r="S548" s="58"/>
      <c r="T548" s="58"/>
      <c r="U548" s="58"/>
      <c r="V548" s="58"/>
      <c r="W548" s="58"/>
      <c r="X548" s="58"/>
      <c r="Y548" s="58"/>
      <c r="Z548" s="58"/>
      <c r="AA548" s="58"/>
      <c r="AB548" s="58"/>
      <c r="AC548" s="58"/>
      <c r="AD548" s="58"/>
      <c r="AE548" s="58"/>
      <c r="AF548" s="58"/>
      <c r="AG548" s="58"/>
    </row>
    <row r="549" spans="1:33" ht="15.75" customHeight="1" x14ac:dyDescent="0.2">
      <c r="A549" s="23"/>
      <c r="B549" s="23"/>
      <c r="C549" s="58"/>
      <c r="D549" s="58"/>
      <c r="E549" s="58"/>
      <c r="F549" s="58"/>
      <c r="G549" s="91"/>
      <c r="H549" s="273"/>
      <c r="I549" s="273"/>
      <c r="J549" s="135"/>
      <c r="K549" s="152"/>
      <c r="L549" s="23"/>
      <c r="M549" s="23"/>
      <c r="N549" s="68"/>
      <c r="O549" s="58"/>
      <c r="P549" s="58"/>
      <c r="Q549" s="58"/>
      <c r="R549" s="58"/>
      <c r="S549" s="58"/>
      <c r="T549" s="58"/>
      <c r="U549" s="58"/>
      <c r="V549" s="58"/>
      <c r="W549" s="58"/>
      <c r="X549" s="58"/>
      <c r="Y549" s="58"/>
      <c r="Z549" s="58"/>
      <c r="AA549" s="58"/>
      <c r="AB549" s="58"/>
      <c r="AC549" s="58"/>
      <c r="AD549" s="58"/>
      <c r="AE549" s="58"/>
      <c r="AF549" s="58"/>
      <c r="AG549" s="58"/>
    </row>
    <row r="550" spans="1:33" ht="15.75" customHeight="1" x14ac:dyDescent="0.2">
      <c r="A550" s="23"/>
      <c r="B550" s="23"/>
      <c r="C550" s="58"/>
      <c r="D550" s="58"/>
      <c r="E550" s="58"/>
      <c r="F550" s="58"/>
      <c r="G550" s="91"/>
      <c r="H550" s="273"/>
      <c r="I550" s="273"/>
      <c r="J550" s="135"/>
      <c r="K550" s="152"/>
      <c r="L550" s="23"/>
      <c r="M550" s="23"/>
      <c r="N550" s="68"/>
      <c r="O550" s="58"/>
      <c r="P550" s="58"/>
      <c r="Q550" s="58"/>
      <c r="R550" s="58"/>
      <c r="S550" s="58"/>
      <c r="T550" s="58"/>
      <c r="U550" s="58"/>
      <c r="V550" s="58"/>
      <c r="W550" s="58"/>
      <c r="X550" s="58"/>
      <c r="Y550" s="58"/>
      <c r="Z550" s="58"/>
      <c r="AA550" s="58"/>
      <c r="AB550" s="58"/>
      <c r="AC550" s="58"/>
      <c r="AD550" s="58"/>
      <c r="AE550" s="58"/>
      <c r="AF550" s="58"/>
      <c r="AG550" s="58"/>
    </row>
    <row r="551" spans="1:33" ht="15.75" customHeight="1" x14ac:dyDescent="0.2">
      <c r="A551" s="23"/>
      <c r="B551" s="23"/>
      <c r="C551" s="58"/>
      <c r="D551" s="58"/>
      <c r="E551" s="58"/>
      <c r="F551" s="58"/>
      <c r="G551" s="91"/>
      <c r="H551" s="273"/>
      <c r="I551" s="273"/>
      <c r="J551" s="135"/>
      <c r="K551" s="152"/>
      <c r="L551" s="23"/>
      <c r="M551" s="23"/>
      <c r="N551" s="68"/>
      <c r="O551" s="58"/>
      <c r="P551" s="58"/>
      <c r="Q551" s="58"/>
      <c r="R551" s="58"/>
      <c r="S551" s="58"/>
      <c r="T551" s="58"/>
      <c r="U551" s="58"/>
      <c r="V551" s="58"/>
      <c r="W551" s="58"/>
      <c r="X551" s="58"/>
      <c r="Y551" s="58"/>
      <c r="Z551" s="58"/>
      <c r="AA551" s="58"/>
      <c r="AB551" s="58"/>
      <c r="AC551" s="58"/>
      <c r="AD551" s="58"/>
      <c r="AE551" s="58"/>
      <c r="AF551" s="58"/>
      <c r="AG551" s="58"/>
    </row>
    <row r="552" spans="1:33" ht="15.75" customHeight="1" x14ac:dyDescent="0.2">
      <c r="A552" s="23"/>
      <c r="B552" s="23"/>
      <c r="C552" s="58"/>
      <c r="D552" s="58"/>
      <c r="E552" s="58"/>
      <c r="F552" s="58"/>
      <c r="G552" s="91"/>
      <c r="H552" s="273"/>
      <c r="I552" s="273"/>
      <c r="J552" s="135"/>
      <c r="K552" s="152"/>
      <c r="L552" s="23"/>
      <c r="M552" s="23"/>
      <c r="N552" s="68"/>
      <c r="O552" s="58"/>
      <c r="P552" s="58"/>
      <c r="Q552" s="58"/>
      <c r="R552" s="58"/>
      <c r="S552" s="58"/>
      <c r="T552" s="58"/>
      <c r="U552" s="58"/>
      <c r="V552" s="58"/>
      <c r="W552" s="58"/>
      <c r="X552" s="58"/>
      <c r="Y552" s="58"/>
      <c r="Z552" s="58"/>
      <c r="AA552" s="58"/>
      <c r="AB552" s="58"/>
      <c r="AC552" s="58"/>
      <c r="AD552" s="58"/>
      <c r="AE552" s="58"/>
      <c r="AF552" s="58"/>
      <c r="AG552" s="58"/>
    </row>
    <row r="553" spans="1:33" ht="15.75" customHeight="1" x14ac:dyDescent="0.2">
      <c r="A553" s="23"/>
      <c r="B553" s="23"/>
      <c r="C553" s="58"/>
      <c r="D553" s="58"/>
      <c r="E553" s="58"/>
      <c r="F553" s="58"/>
      <c r="G553" s="91"/>
      <c r="H553" s="273"/>
      <c r="I553" s="273"/>
      <c r="J553" s="135"/>
      <c r="K553" s="152"/>
      <c r="L553" s="23"/>
      <c r="M553" s="23"/>
      <c r="N553" s="68"/>
      <c r="O553" s="58"/>
      <c r="P553" s="58"/>
      <c r="Q553" s="58"/>
      <c r="R553" s="58"/>
      <c r="S553" s="58"/>
      <c r="T553" s="58"/>
      <c r="U553" s="58"/>
      <c r="V553" s="58"/>
      <c r="W553" s="58"/>
      <c r="X553" s="58"/>
      <c r="Y553" s="58"/>
      <c r="Z553" s="58"/>
      <c r="AA553" s="58"/>
      <c r="AB553" s="58"/>
      <c r="AC553" s="58"/>
      <c r="AD553" s="58"/>
      <c r="AE553" s="58"/>
      <c r="AF553" s="58"/>
      <c r="AG553" s="58"/>
    </row>
    <row r="554" spans="1:33" ht="15.75" customHeight="1" x14ac:dyDescent="0.2">
      <c r="A554" s="23"/>
      <c r="B554" s="23"/>
      <c r="C554" s="58"/>
      <c r="D554" s="58"/>
      <c r="E554" s="58"/>
      <c r="F554" s="58"/>
      <c r="G554" s="91"/>
      <c r="H554" s="273"/>
      <c r="I554" s="273"/>
      <c r="J554" s="135"/>
      <c r="K554" s="152"/>
      <c r="L554" s="23"/>
      <c r="M554" s="23"/>
      <c r="N554" s="68"/>
      <c r="O554" s="58"/>
      <c r="P554" s="58"/>
      <c r="Q554" s="58"/>
      <c r="R554" s="58"/>
      <c r="S554" s="58"/>
      <c r="T554" s="58"/>
      <c r="U554" s="58"/>
      <c r="V554" s="58"/>
      <c r="W554" s="58"/>
      <c r="X554" s="58"/>
      <c r="Y554" s="58"/>
      <c r="Z554" s="58"/>
      <c r="AA554" s="58"/>
      <c r="AB554" s="58"/>
      <c r="AC554" s="58"/>
      <c r="AD554" s="58"/>
      <c r="AE554" s="58"/>
      <c r="AF554" s="58"/>
      <c r="AG554" s="58"/>
    </row>
    <row r="555" spans="1:33" ht="15.75" customHeight="1" x14ac:dyDescent="0.2">
      <c r="A555" s="23"/>
      <c r="B555" s="23"/>
      <c r="C555" s="58"/>
      <c r="D555" s="58"/>
      <c r="E555" s="58"/>
      <c r="F555" s="58"/>
      <c r="G555" s="91"/>
      <c r="H555" s="273"/>
      <c r="I555" s="273"/>
      <c r="J555" s="135"/>
      <c r="K555" s="152"/>
      <c r="L555" s="23"/>
      <c r="M555" s="23"/>
      <c r="N555" s="68"/>
      <c r="O555" s="58"/>
      <c r="P555" s="58"/>
      <c r="Q555" s="58"/>
      <c r="R555" s="58"/>
      <c r="S555" s="58"/>
      <c r="T555" s="58"/>
      <c r="U555" s="58"/>
      <c r="V555" s="58"/>
      <c r="W555" s="58"/>
      <c r="X555" s="58"/>
      <c r="Y555" s="58"/>
      <c r="Z555" s="58"/>
      <c r="AA555" s="58"/>
      <c r="AB555" s="58"/>
      <c r="AC555" s="58"/>
      <c r="AD555" s="58"/>
      <c r="AE555" s="58"/>
      <c r="AF555" s="58"/>
      <c r="AG555" s="58"/>
    </row>
    <row r="556" spans="1:33" ht="15.75" customHeight="1" x14ac:dyDescent="0.2">
      <c r="A556" s="23"/>
      <c r="B556" s="23"/>
      <c r="C556" s="58"/>
      <c r="D556" s="58"/>
      <c r="E556" s="58"/>
      <c r="F556" s="58"/>
      <c r="G556" s="91"/>
      <c r="H556" s="273"/>
      <c r="I556" s="273"/>
      <c r="J556" s="135"/>
      <c r="K556" s="152"/>
      <c r="L556" s="23"/>
      <c r="M556" s="23"/>
      <c r="N556" s="68"/>
      <c r="O556" s="58"/>
      <c r="P556" s="58"/>
      <c r="Q556" s="58"/>
      <c r="R556" s="58"/>
      <c r="S556" s="58"/>
      <c r="T556" s="58"/>
      <c r="U556" s="58"/>
      <c r="V556" s="58"/>
      <c r="W556" s="58"/>
      <c r="X556" s="58"/>
      <c r="Y556" s="58"/>
      <c r="Z556" s="58"/>
      <c r="AA556" s="58"/>
      <c r="AB556" s="58"/>
      <c r="AC556" s="58"/>
      <c r="AD556" s="58"/>
      <c r="AE556" s="58"/>
      <c r="AF556" s="58"/>
      <c r="AG556" s="58"/>
    </row>
    <row r="557" spans="1:33" ht="15.75" customHeight="1" x14ac:dyDescent="0.2">
      <c r="A557" s="23"/>
      <c r="B557" s="23"/>
      <c r="C557" s="58"/>
      <c r="D557" s="58"/>
      <c r="E557" s="58"/>
      <c r="F557" s="58"/>
      <c r="G557" s="91"/>
      <c r="H557" s="273"/>
      <c r="I557" s="273"/>
      <c r="J557" s="135"/>
      <c r="K557" s="152"/>
      <c r="L557" s="23"/>
      <c r="M557" s="23"/>
      <c r="N557" s="68"/>
      <c r="O557" s="58"/>
      <c r="P557" s="58"/>
      <c r="Q557" s="58"/>
      <c r="R557" s="58"/>
      <c r="S557" s="58"/>
      <c r="T557" s="58"/>
      <c r="U557" s="58"/>
      <c r="V557" s="58"/>
      <c r="W557" s="58"/>
      <c r="X557" s="58"/>
      <c r="Y557" s="58"/>
      <c r="Z557" s="58"/>
      <c r="AA557" s="58"/>
      <c r="AB557" s="58"/>
      <c r="AC557" s="58"/>
      <c r="AD557" s="58"/>
      <c r="AE557" s="58"/>
      <c r="AF557" s="58"/>
      <c r="AG557" s="58"/>
    </row>
    <row r="558" spans="1:33" ht="15.75" customHeight="1" x14ac:dyDescent="0.2">
      <c r="A558" s="23"/>
      <c r="B558" s="23"/>
      <c r="C558" s="58"/>
      <c r="D558" s="58"/>
      <c r="E558" s="58"/>
      <c r="F558" s="58"/>
      <c r="G558" s="91"/>
      <c r="H558" s="273"/>
      <c r="I558" s="273"/>
      <c r="J558" s="135"/>
      <c r="K558" s="152"/>
      <c r="L558" s="23"/>
      <c r="M558" s="23"/>
      <c r="N558" s="68"/>
      <c r="O558" s="58"/>
      <c r="P558" s="58"/>
      <c r="Q558" s="58"/>
      <c r="R558" s="58"/>
      <c r="S558" s="58"/>
      <c r="T558" s="58"/>
      <c r="U558" s="58"/>
      <c r="V558" s="58"/>
      <c r="W558" s="58"/>
      <c r="X558" s="58"/>
      <c r="Y558" s="58"/>
      <c r="Z558" s="58"/>
      <c r="AA558" s="58"/>
      <c r="AB558" s="58"/>
      <c r="AC558" s="58"/>
      <c r="AD558" s="58"/>
      <c r="AE558" s="58"/>
      <c r="AF558" s="58"/>
      <c r="AG558" s="58"/>
    </row>
    <row r="559" spans="1:33" ht="15.75" customHeight="1" x14ac:dyDescent="0.2">
      <c r="A559" s="23"/>
      <c r="B559" s="23"/>
      <c r="C559" s="58"/>
      <c r="D559" s="58"/>
      <c r="E559" s="58"/>
      <c r="F559" s="58"/>
      <c r="G559" s="91"/>
      <c r="H559" s="273"/>
      <c r="I559" s="273"/>
      <c r="J559" s="135"/>
      <c r="K559" s="152"/>
      <c r="L559" s="23"/>
      <c r="M559" s="23"/>
      <c r="N559" s="68"/>
      <c r="O559" s="58"/>
      <c r="P559" s="58"/>
      <c r="Q559" s="58"/>
      <c r="R559" s="58"/>
      <c r="S559" s="58"/>
      <c r="T559" s="58"/>
      <c r="U559" s="58"/>
      <c r="V559" s="58"/>
      <c r="W559" s="58"/>
      <c r="X559" s="58"/>
      <c r="Y559" s="58"/>
      <c r="Z559" s="58"/>
      <c r="AA559" s="58"/>
      <c r="AB559" s="58"/>
      <c r="AC559" s="58"/>
      <c r="AD559" s="58"/>
      <c r="AE559" s="58"/>
      <c r="AF559" s="58"/>
      <c r="AG559" s="58"/>
    </row>
    <row r="560" spans="1:33" ht="15.75" customHeight="1" x14ac:dyDescent="0.2">
      <c r="A560" s="23"/>
      <c r="B560" s="23"/>
      <c r="C560" s="58"/>
      <c r="D560" s="58"/>
      <c r="E560" s="58"/>
      <c r="F560" s="58"/>
      <c r="G560" s="91"/>
      <c r="H560" s="273"/>
      <c r="I560" s="273"/>
      <c r="J560" s="135"/>
      <c r="K560" s="152"/>
      <c r="L560" s="23"/>
      <c r="M560" s="23"/>
      <c r="N560" s="68"/>
      <c r="O560" s="58"/>
      <c r="P560" s="58"/>
      <c r="Q560" s="58"/>
      <c r="R560" s="58"/>
      <c r="S560" s="58"/>
      <c r="T560" s="58"/>
      <c r="U560" s="58"/>
      <c r="V560" s="58"/>
      <c r="W560" s="58"/>
      <c r="X560" s="58"/>
      <c r="Y560" s="58"/>
      <c r="Z560" s="58"/>
      <c r="AA560" s="58"/>
      <c r="AB560" s="58"/>
      <c r="AC560" s="58"/>
      <c r="AD560" s="58"/>
      <c r="AE560" s="58"/>
      <c r="AF560" s="58"/>
      <c r="AG560" s="58"/>
    </row>
    <row r="561" spans="1:33" ht="15.75" customHeight="1" x14ac:dyDescent="0.2">
      <c r="A561" s="23"/>
      <c r="B561" s="23"/>
      <c r="C561" s="58"/>
      <c r="D561" s="58"/>
      <c r="E561" s="58"/>
      <c r="F561" s="58"/>
      <c r="G561" s="91"/>
      <c r="H561" s="273"/>
      <c r="I561" s="273"/>
      <c r="J561" s="135"/>
      <c r="K561" s="152"/>
      <c r="L561" s="23"/>
      <c r="M561" s="23"/>
      <c r="N561" s="68"/>
      <c r="O561" s="58"/>
      <c r="P561" s="58"/>
      <c r="Q561" s="58"/>
      <c r="R561" s="58"/>
      <c r="S561" s="58"/>
      <c r="T561" s="58"/>
      <c r="U561" s="58"/>
      <c r="V561" s="58"/>
      <c r="W561" s="58"/>
      <c r="X561" s="58"/>
      <c r="Y561" s="58"/>
      <c r="Z561" s="58"/>
      <c r="AA561" s="58"/>
      <c r="AB561" s="58"/>
      <c r="AC561" s="58"/>
      <c r="AD561" s="58"/>
      <c r="AE561" s="58"/>
      <c r="AF561" s="58"/>
      <c r="AG561" s="58"/>
    </row>
    <row r="562" spans="1:33" ht="15.75" customHeight="1" x14ac:dyDescent="0.2">
      <c r="A562" s="23"/>
      <c r="B562" s="23"/>
      <c r="C562" s="58"/>
      <c r="D562" s="58"/>
      <c r="E562" s="58"/>
      <c r="F562" s="58"/>
      <c r="G562" s="91"/>
      <c r="H562" s="273"/>
      <c r="I562" s="273"/>
      <c r="J562" s="135"/>
      <c r="K562" s="152"/>
      <c r="L562" s="23"/>
      <c r="M562" s="23"/>
      <c r="N562" s="68"/>
      <c r="O562" s="58"/>
      <c r="P562" s="58"/>
      <c r="Q562" s="58"/>
      <c r="R562" s="58"/>
      <c r="S562" s="58"/>
      <c r="T562" s="58"/>
      <c r="U562" s="58"/>
      <c r="V562" s="58"/>
      <c r="W562" s="58"/>
      <c r="X562" s="58"/>
      <c r="Y562" s="58"/>
      <c r="Z562" s="58"/>
      <c r="AA562" s="58"/>
      <c r="AB562" s="58"/>
      <c r="AC562" s="58"/>
      <c r="AD562" s="58"/>
      <c r="AE562" s="58"/>
      <c r="AF562" s="58"/>
      <c r="AG562" s="58"/>
    </row>
    <row r="563" spans="1:33" ht="15.75" customHeight="1" x14ac:dyDescent="0.2">
      <c r="A563" s="23"/>
      <c r="B563" s="23"/>
      <c r="C563" s="58"/>
      <c r="D563" s="58"/>
      <c r="E563" s="58"/>
      <c r="F563" s="58"/>
      <c r="G563" s="91"/>
      <c r="H563" s="273"/>
      <c r="I563" s="273"/>
      <c r="J563" s="135"/>
      <c r="K563" s="152"/>
      <c r="L563" s="23"/>
      <c r="M563" s="23"/>
      <c r="N563" s="68"/>
      <c r="O563" s="58"/>
      <c r="P563" s="58"/>
      <c r="Q563" s="58"/>
      <c r="R563" s="58"/>
      <c r="S563" s="58"/>
      <c r="T563" s="58"/>
      <c r="U563" s="58"/>
      <c r="V563" s="58"/>
      <c r="W563" s="58"/>
      <c r="X563" s="58"/>
      <c r="Y563" s="58"/>
      <c r="Z563" s="58"/>
      <c r="AA563" s="58"/>
      <c r="AB563" s="58"/>
      <c r="AC563" s="58"/>
      <c r="AD563" s="58"/>
      <c r="AE563" s="58"/>
      <c r="AF563" s="58"/>
      <c r="AG563" s="58"/>
    </row>
    <row r="564" spans="1:33" ht="15.75" customHeight="1" x14ac:dyDescent="0.2">
      <c r="A564" s="23"/>
      <c r="B564" s="23"/>
      <c r="C564" s="58"/>
      <c r="D564" s="58"/>
      <c r="E564" s="58"/>
      <c r="F564" s="58"/>
      <c r="G564" s="91"/>
      <c r="H564" s="273"/>
      <c r="I564" s="273"/>
      <c r="J564" s="135"/>
      <c r="K564" s="152"/>
      <c r="L564" s="23"/>
      <c r="M564" s="23"/>
      <c r="N564" s="68"/>
      <c r="O564" s="58"/>
      <c r="P564" s="58"/>
      <c r="Q564" s="58"/>
      <c r="R564" s="58"/>
      <c r="S564" s="58"/>
      <c r="T564" s="58"/>
      <c r="U564" s="58"/>
      <c r="V564" s="58"/>
      <c r="W564" s="58"/>
      <c r="X564" s="58"/>
      <c r="Y564" s="58"/>
      <c r="Z564" s="58"/>
      <c r="AA564" s="58"/>
      <c r="AB564" s="58"/>
      <c r="AC564" s="58"/>
      <c r="AD564" s="58"/>
      <c r="AE564" s="58"/>
      <c r="AF564" s="58"/>
      <c r="AG564" s="58"/>
    </row>
    <row r="565" spans="1:33" ht="15.75" customHeight="1" x14ac:dyDescent="0.2">
      <c r="A565" s="23"/>
      <c r="B565" s="23"/>
      <c r="C565" s="58"/>
      <c r="D565" s="58"/>
      <c r="E565" s="58"/>
      <c r="F565" s="58"/>
      <c r="G565" s="91"/>
      <c r="H565" s="273"/>
      <c r="I565" s="273"/>
      <c r="J565" s="135"/>
      <c r="K565" s="152"/>
      <c r="L565" s="23"/>
      <c r="M565" s="23"/>
      <c r="N565" s="68"/>
      <c r="O565" s="58"/>
      <c r="P565" s="58"/>
      <c r="Q565" s="58"/>
      <c r="R565" s="58"/>
      <c r="S565" s="58"/>
      <c r="T565" s="58"/>
      <c r="U565" s="58"/>
      <c r="V565" s="58"/>
      <c r="W565" s="58"/>
      <c r="X565" s="58"/>
      <c r="Y565" s="58"/>
      <c r="Z565" s="58"/>
      <c r="AA565" s="58"/>
      <c r="AB565" s="58"/>
      <c r="AC565" s="58"/>
      <c r="AD565" s="58"/>
      <c r="AE565" s="58"/>
      <c r="AF565" s="58"/>
      <c r="AG565" s="58"/>
    </row>
    <row r="566" spans="1:33" ht="15.75" customHeight="1" x14ac:dyDescent="0.2">
      <c r="A566" s="23"/>
      <c r="B566" s="23"/>
      <c r="C566" s="58"/>
      <c r="D566" s="58"/>
      <c r="E566" s="58"/>
      <c r="F566" s="58"/>
      <c r="G566" s="91"/>
      <c r="H566" s="273"/>
      <c r="I566" s="273"/>
      <c r="J566" s="135"/>
      <c r="K566" s="152"/>
      <c r="L566" s="23"/>
      <c r="M566" s="23"/>
      <c r="N566" s="68"/>
      <c r="O566" s="58"/>
      <c r="P566" s="58"/>
      <c r="Q566" s="58"/>
      <c r="R566" s="58"/>
      <c r="S566" s="58"/>
      <c r="T566" s="58"/>
      <c r="U566" s="58"/>
      <c r="V566" s="58"/>
      <c r="W566" s="58"/>
      <c r="X566" s="58"/>
      <c r="Y566" s="58"/>
      <c r="Z566" s="58"/>
      <c r="AA566" s="58"/>
      <c r="AB566" s="58"/>
      <c r="AC566" s="58"/>
      <c r="AD566" s="58"/>
      <c r="AE566" s="58"/>
      <c r="AF566" s="58"/>
      <c r="AG566" s="58"/>
    </row>
    <row r="567" spans="1:33" ht="15.75" customHeight="1" x14ac:dyDescent="0.2">
      <c r="A567" s="23"/>
      <c r="B567" s="23"/>
      <c r="C567" s="58"/>
      <c r="D567" s="58"/>
      <c r="E567" s="58"/>
      <c r="F567" s="58"/>
      <c r="G567" s="91"/>
      <c r="H567" s="273"/>
      <c r="I567" s="273"/>
      <c r="J567" s="135"/>
      <c r="K567" s="152"/>
      <c r="L567" s="23"/>
      <c r="M567" s="23"/>
      <c r="N567" s="68"/>
      <c r="O567" s="58"/>
      <c r="P567" s="58"/>
      <c r="Q567" s="58"/>
      <c r="R567" s="58"/>
      <c r="S567" s="58"/>
      <c r="T567" s="58"/>
      <c r="U567" s="58"/>
      <c r="V567" s="58"/>
      <c r="W567" s="58"/>
      <c r="X567" s="58"/>
      <c r="Y567" s="58"/>
      <c r="Z567" s="58"/>
      <c r="AA567" s="58"/>
      <c r="AB567" s="58"/>
      <c r="AC567" s="58"/>
      <c r="AD567" s="58"/>
      <c r="AE567" s="58"/>
      <c r="AF567" s="58"/>
      <c r="AG567" s="58"/>
    </row>
    <row r="568" spans="1:33" ht="15.75" customHeight="1" x14ac:dyDescent="0.2">
      <c r="A568" s="23"/>
      <c r="B568" s="23"/>
      <c r="C568" s="58"/>
      <c r="D568" s="58"/>
      <c r="E568" s="58"/>
      <c r="F568" s="58"/>
      <c r="G568" s="91"/>
      <c r="H568" s="273"/>
      <c r="I568" s="273"/>
      <c r="J568" s="135"/>
      <c r="K568" s="152"/>
      <c r="L568" s="23"/>
      <c r="M568" s="23"/>
      <c r="N568" s="68"/>
      <c r="O568" s="58"/>
      <c r="P568" s="58"/>
      <c r="Q568" s="58"/>
      <c r="R568" s="58"/>
      <c r="S568" s="58"/>
      <c r="T568" s="58"/>
      <c r="U568" s="58"/>
      <c r="V568" s="58"/>
      <c r="W568" s="58"/>
      <c r="X568" s="58"/>
      <c r="Y568" s="58"/>
      <c r="Z568" s="58"/>
      <c r="AA568" s="58"/>
      <c r="AB568" s="58"/>
      <c r="AC568" s="58"/>
      <c r="AD568" s="58"/>
      <c r="AE568" s="58"/>
      <c r="AF568" s="58"/>
      <c r="AG568" s="58"/>
    </row>
    <row r="569" spans="1:33" ht="15.75" customHeight="1" x14ac:dyDescent="0.2">
      <c r="A569" s="23"/>
      <c r="B569" s="23"/>
      <c r="C569" s="58"/>
      <c r="D569" s="58"/>
      <c r="E569" s="58"/>
      <c r="F569" s="58"/>
      <c r="G569" s="91"/>
      <c r="H569" s="273"/>
      <c r="I569" s="273"/>
      <c r="J569" s="135"/>
      <c r="K569" s="152"/>
      <c r="L569" s="23"/>
      <c r="M569" s="23"/>
      <c r="N569" s="68"/>
      <c r="O569" s="58"/>
      <c r="P569" s="58"/>
      <c r="Q569" s="58"/>
      <c r="R569" s="58"/>
      <c r="S569" s="58"/>
      <c r="T569" s="58"/>
      <c r="U569" s="58"/>
      <c r="V569" s="58"/>
      <c r="W569" s="58"/>
      <c r="X569" s="58"/>
      <c r="Y569" s="58"/>
      <c r="Z569" s="58"/>
      <c r="AA569" s="58"/>
      <c r="AB569" s="58"/>
      <c r="AC569" s="58"/>
      <c r="AD569" s="58"/>
      <c r="AE569" s="58"/>
      <c r="AF569" s="58"/>
      <c r="AG569" s="58"/>
    </row>
    <row r="570" spans="1:33" ht="15.75" customHeight="1" x14ac:dyDescent="0.2">
      <c r="A570" s="23"/>
      <c r="B570" s="23"/>
      <c r="C570" s="58"/>
      <c r="D570" s="58"/>
      <c r="E570" s="58"/>
      <c r="F570" s="58"/>
      <c r="G570" s="91"/>
      <c r="H570" s="273"/>
      <c r="I570" s="273"/>
      <c r="J570" s="135"/>
      <c r="K570" s="152"/>
      <c r="L570" s="23"/>
      <c r="M570" s="23"/>
      <c r="N570" s="68"/>
      <c r="O570" s="58"/>
      <c r="P570" s="58"/>
      <c r="Q570" s="58"/>
      <c r="R570" s="58"/>
      <c r="S570" s="58"/>
      <c r="T570" s="58"/>
      <c r="U570" s="58"/>
      <c r="V570" s="58"/>
      <c r="W570" s="58"/>
      <c r="X570" s="58"/>
      <c r="Y570" s="58"/>
      <c r="Z570" s="58"/>
      <c r="AA570" s="58"/>
      <c r="AB570" s="58"/>
      <c r="AC570" s="58"/>
      <c r="AD570" s="58"/>
      <c r="AE570" s="58"/>
      <c r="AF570" s="58"/>
      <c r="AG570" s="58"/>
    </row>
    <row r="571" spans="1:33" ht="15.75" customHeight="1" x14ac:dyDescent="0.2">
      <c r="A571" s="23"/>
      <c r="B571" s="23"/>
      <c r="C571" s="58"/>
      <c r="D571" s="58"/>
      <c r="E571" s="58"/>
      <c r="F571" s="58"/>
      <c r="G571" s="91"/>
      <c r="H571" s="273"/>
      <c r="I571" s="273"/>
      <c r="J571" s="135"/>
      <c r="K571" s="152"/>
      <c r="L571" s="23"/>
      <c r="M571" s="23"/>
      <c r="N571" s="68"/>
      <c r="O571" s="58"/>
      <c r="P571" s="58"/>
      <c r="Q571" s="58"/>
      <c r="R571" s="58"/>
      <c r="S571" s="58"/>
      <c r="T571" s="58"/>
      <c r="U571" s="58"/>
      <c r="V571" s="58"/>
      <c r="W571" s="58"/>
      <c r="X571" s="58"/>
      <c r="Y571" s="58"/>
      <c r="Z571" s="58"/>
      <c r="AA571" s="58"/>
      <c r="AB571" s="58"/>
      <c r="AC571" s="58"/>
      <c r="AD571" s="58"/>
      <c r="AE571" s="58"/>
      <c r="AF571" s="58"/>
      <c r="AG571" s="58"/>
    </row>
    <row r="572" spans="1:33" ht="15.75" customHeight="1" x14ac:dyDescent="0.2">
      <c r="A572" s="23"/>
      <c r="B572" s="23"/>
      <c r="C572" s="58"/>
      <c r="D572" s="58"/>
      <c r="E572" s="58"/>
      <c r="F572" s="58"/>
      <c r="G572" s="91"/>
      <c r="H572" s="273"/>
      <c r="I572" s="273"/>
      <c r="J572" s="135"/>
      <c r="K572" s="152"/>
      <c r="L572" s="23"/>
      <c r="M572" s="23"/>
      <c r="N572" s="68"/>
      <c r="O572" s="58"/>
      <c r="P572" s="58"/>
      <c r="Q572" s="58"/>
      <c r="R572" s="58"/>
      <c r="S572" s="58"/>
      <c r="T572" s="58"/>
      <c r="U572" s="58"/>
      <c r="V572" s="58"/>
      <c r="W572" s="58"/>
      <c r="X572" s="58"/>
      <c r="Y572" s="58"/>
      <c r="Z572" s="58"/>
      <c r="AA572" s="58"/>
      <c r="AB572" s="58"/>
      <c r="AC572" s="58"/>
      <c r="AD572" s="58"/>
      <c r="AE572" s="58"/>
      <c r="AF572" s="58"/>
      <c r="AG572" s="58"/>
    </row>
    <row r="573" spans="1:33" ht="15.75" customHeight="1" x14ac:dyDescent="0.2">
      <c r="A573" s="23"/>
      <c r="B573" s="23"/>
      <c r="C573" s="58"/>
      <c r="D573" s="58"/>
      <c r="E573" s="58"/>
      <c r="F573" s="58"/>
      <c r="G573" s="91"/>
      <c r="H573" s="273"/>
      <c r="I573" s="273"/>
      <c r="J573" s="135"/>
      <c r="K573" s="152"/>
      <c r="L573" s="23"/>
      <c r="M573" s="23"/>
      <c r="N573" s="68"/>
      <c r="O573" s="58"/>
      <c r="P573" s="58"/>
      <c r="Q573" s="58"/>
      <c r="R573" s="58"/>
      <c r="S573" s="58"/>
      <c r="T573" s="58"/>
      <c r="U573" s="58"/>
      <c r="V573" s="58"/>
      <c r="W573" s="58"/>
      <c r="X573" s="58"/>
      <c r="Y573" s="58"/>
      <c r="Z573" s="58"/>
      <c r="AA573" s="58"/>
      <c r="AB573" s="58"/>
      <c r="AC573" s="58"/>
      <c r="AD573" s="58"/>
      <c r="AE573" s="58"/>
      <c r="AF573" s="58"/>
      <c r="AG573" s="58"/>
    </row>
    <row r="574" spans="1:33" ht="15.75" customHeight="1" x14ac:dyDescent="0.2">
      <c r="A574" s="23"/>
      <c r="B574" s="23"/>
      <c r="C574" s="58"/>
      <c r="D574" s="58"/>
      <c r="E574" s="58"/>
      <c r="F574" s="58"/>
      <c r="G574" s="91"/>
      <c r="H574" s="273"/>
      <c r="I574" s="273"/>
      <c r="J574" s="135"/>
      <c r="K574" s="152"/>
      <c r="L574" s="23"/>
      <c r="M574" s="23"/>
      <c r="N574" s="68"/>
      <c r="O574" s="58"/>
      <c r="P574" s="58"/>
      <c r="Q574" s="58"/>
      <c r="R574" s="58"/>
      <c r="S574" s="58"/>
      <c r="T574" s="58"/>
      <c r="U574" s="58"/>
      <c r="V574" s="58"/>
      <c r="W574" s="58"/>
      <c r="X574" s="58"/>
      <c r="Y574" s="58"/>
      <c r="Z574" s="58"/>
      <c r="AA574" s="58"/>
      <c r="AB574" s="58"/>
      <c r="AC574" s="58"/>
      <c r="AD574" s="58"/>
      <c r="AE574" s="58"/>
      <c r="AF574" s="58"/>
      <c r="AG574" s="58"/>
    </row>
    <row r="575" spans="1:33" ht="15.75" customHeight="1" x14ac:dyDescent="0.2">
      <c r="A575" s="23"/>
      <c r="B575" s="23"/>
      <c r="C575" s="58"/>
      <c r="D575" s="58"/>
      <c r="E575" s="58"/>
      <c r="F575" s="58"/>
      <c r="G575" s="91"/>
      <c r="H575" s="273"/>
      <c r="I575" s="273"/>
      <c r="J575" s="135"/>
      <c r="K575" s="152"/>
      <c r="L575" s="23"/>
      <c r="M575" s="23"/>
      <c r="N575" s="68"/>
      <c r="O575" s="58"/>
      <c r="P575" s="58"/>
      <c r="Q575" s="58"/>
      <c r="R575" s="58"/>
      <c r="S575" s="58"/>
      <c r="T575" s="58"/>
      <c r="U575" s="58"/>
      <c r="V575" s="58"/>
      <c r="W575" s="58"/>
      <c r="X575" s="58"/>
      <c r="Y575" s="58"/>
      <c r="Z575" s="58"/>
      <c r="AA575" s="58"/>
      <c r="AB575" s="58"/>
      <c r="AC575" s="58"/>
      <c r="AD575" s="58"/>
      <c r="AE575" s="58"/>
      <c r="AF575" s="58"/>
      <c r="AG575" s="58"/>
    </row>
    <row r="576" spans="1:33" ht="15.75" customHeight="1" x14ac:dyDescent="0.2">
      <c r="A576" s="23"/>
      <c r="B576" s="23"/>
      <c r="C576" s="58"/>
      <c r="D576" s="58"/>
      <c r="E576" s="58"/>
      <c r="F576" s="58"/>
      <c r="G576" s="91"/>
      <c r="H576" s="273"/>
      <c r="I576" s="273"/>
      <c r="J576" s="135"/>
      <c r="K576" s="152"/>
      <c r="L576" s="23"/>
      <c r="M576" s="23"/>
      <c r="N576" s="68"/>
      <c r="O576" s="58"/>
      <c r="P576" s="58"/>
      <c r="Q576" s="58"/>
      <c r="R576" s="58"/>
      <c r="S576" s="58"/>
      <c r="T576" s="58"/>
      <c r="U576" s="58"/>
      <c r="V576" s="58"/>
      <c r="W576" s="58"/>
      <c r="X576" s="58"/>
      <c r="Y576" s="58"/>
      <c r="Z576" s="58"/>
      <c r="AA576" s="58"/>
      <c r="AB576" s="58"/>
      <c r="AC576" s="58"/>
      <c r="AD576" s="58"/>
      <c r="AE576" s="58"/>
      <c r="AF576" s="58"/>
      <c r="AG576" s="58"/>
    </row>
    <row r="577" spans="1:33" ht="15.75" customHeight="1" x14ac:dyDescent="0.2">
      <c r="A577" s="23"/>
      <c r="B577" s="23"/>
      <c r="C577" s="58"/>
      <c r="D577" s="58"/>
      <c r="E577" s="58"/>
      <c r="F577" s="58"/>
      <c r="G577" s="91"/>
      <c r="H577" s="273"/>
      <c r="I577" s="273"/>
      <c r="J577" s="135"/>
      <c r="K577" s="152"/>
      <c r="L577" s="23"/>
      <c r="M577" s="23"/>
      <c r="N577" s="68"/>
      <c r="O577" s="58"/>
      <c r="P577" s="58"/>
      <c r="Q577" s="58"/>
      <c r="R577" s="58"/>
      <c r="S577" s="58"/>
      <c r="T577" s="58"/>
      <c r="U577" s="58"/>
      <c r="V577" s="58"/>
      <c r="W577" s="58"/>
      <c r="X577" s="58"/>
      <c r="Y577" s="58"/>
      <c r="Z577" s="58"/>
      <c r="AA577" s="58"/>
      <c r="AB577" s="58"/>
      <c r="AC577" s="58"/>
      <c r="AD577" s="58"/>
      <c r="AE577" s="58"/>
      <c r="AF577" s="58"/>
      <c r="AG577" s="58"/>
    </row>
    <row r="578" spans="1:33" ht="15.75" customHeight="1" x14ac:dyDescent="0.2">
      <c r="A578" s="23"/>
      <c r="B578" s="23"/>
      <c r="C578" s="58"/>
      <c r="D578" s="58"/>
      <c r="E578" s="58"/>
      <c r="F578" s="58"/>
      <c r="G578" s="91"/>
      <c r="H578" s="273"/>
      <c r="I578" s="273"/>
      <c r="J578" s="135"/>
      <c r="K578" s="152"/>
      <c r="L578" s="23"/>
      <c r="M578" s="23"/>
      <c r="N578" s="68"/>
      <c r="O578" s="58"/>
      <c r="P578" s="58"/>
      <c r="Q578" s="58"/>
      <c r="R578" s="58"/>
      <c r="S578" s="58"/>
      <c r="T578" s="58"/>
      <c r="U578" s="58"/>
      <c r="V578" s="58"/>
      <c r="W578" s="58"/>
      <c r="X578" s="58"/>
      <c r="Y578" s="58"/>
      <c r="Z578" s="58"/>
      <c r="AA578" s="58"/>
      <c r="AB578" s="58"/>
      <c r="AC578" s="58"/>
      <c r="AD578" s="58"/>
      <c r="AE578" s="58"/>
      <c r="AF578" s="58"/>
      <c r="AG578" s="58"/>
    </row>
    <row r="579" spans="1:33" ht="15.75" customHeight="1" x14ac:dyDescent="0.2">
      <c r="A579" s="23"/>
      <c r="B579" s="23"/>
      <c r="C579" s="58"/>
      <c r="D579" s="58"/>
      <c r="E579" s="58"/>
      <c r="F579" s="58"/>
      <c r="G579" s="91"/>
      <c r="H579" s="273"/>
      <c r="I579" s="273"/>
      <c r="J579" s="135"/>
      <c r="K579" s="152"/>
      <c r="L579" s="23"/>
      <c r="M579" s="23"/>
      <c r="N579" s="68"/>
      <c r="O579" s="58"/>
      <c r="P579" s="58"/>
      <c r="Q579" s="58"/>
      <c r="R579" s="58"/>
      <c r="S579" s="58"/>
      <c r="T579" s="58"/>
      <c r="U579" s="58"/>
      <c r="V579" s="58"/>
      <c r="W579" s="58"/>
      <c r="X579" s="58"/>
      <c r="Y579" s="58"/>
      <c r="Z579" s="58"/>
      <c r="AA579" s="58"/>
      <c r="AB579" s="58"/>
      <c r="AC579" s="58"/>
      <c r="AD579" s="58"/>
      <c r="AE579" s="58"/>
      <c r="AF579" s="58"/>
      <c r="AG579" s="58"/>
    </row>
    <row r="580" spans="1:33" ht="15.75" customHeight="1" x14ac:dyDescent="0.2">
      <c r="A580" s="23"/>
      <c r="B580" s="23"/>
      <c r="C580" s="58"/>
      <c r="D580" s="58"/>
      <c r="E580" s="58"/>
      <c r="F580" s="58"/>
      <c r="G580" s="91"/>
      <c r="H580" s="273"/>
      <c r="I580" s="273"/>
      <c r="J580" s="135"/>
      <c r="K580" s="152"/>
      <c r="L580" s="23"/>
      <c r="M580" s="23"/>
      <c r="N580" s="68"/>
      <c r="O580" s="58"/>
      <c r="P580" s="58"/>
      <c r="Q580" s="58"/>
      <c r="R580" s="58"/>
      <c r="S580" s="58"/>
      <c r="T580" s="58"/>
      <c r="U580" s="58"/>
      <c r="V580" s="58"/>
      <c r="W580" s="58"/>
      <c r="X580" s="58"/>
      <c r="Y580" s="58"/>
      <c r="Z580" s="58"/>
      <c r="AA580" s="58"/>
      <c r="AB580" s="58"/>
      <c r="AC580" s="58"/>
      <c r="AD580" s="58"/>
      <c r="AE580" s="58"/>
      <c r="AF580" s="58"/>
      <c r="AG580" s="58"/>
    </row>
    <row r="581" spans="1:33" ht="15.75" customHeight="1" x14ac:dyDescent="0.2">
      <c r="A581" s="23"/>
      <c r="B581" s="23"/>
      <c r="C581" s="58"/>
      <c r="D581" s="58"/>
      <c r="E581" s="58"/>
      <c r="F581" s="58"/>
      <c r="G581" s="91"/>
      <c r="H581" s="273"/>
      <c r="I581" s="273"/>
      <c r="J581" s="135"/>
      <c r="K581" s="152"/>
      <c r="L581" s="23"/>
      <c r="M581" s="23"/>
      <c r="N581" s="68"/>
      <c r="O581" s="58"/>
      <c r="P581" s="58"/>
      <c r="Q581" s="58"/>
      <c r="R581" s="58"/>
      <c r="S581" s="58"/>
      <c r="T581" s="58"/>
      <c r="U581" s="58"/>
      <c r="V581" s="58"/>
      <c r="W581" s="58"/>
      <c r="X581" s="58"/>
      <c r="Y581" s="58"/>
      <c r="Z581" s="58"/>
      <c r="AA581" s="58"/>
      <c r="AB581" s="58"/>
      <c r="AC581" s="58"/>
      <c r="AD581" s="58"/>
      <c r="AE581" s="58"/>
      <c r="AF581" s="58"/>
      <c r="AG581" s="58"/>
    </row>
    <row r="582" spans="1:33" ht="15.75" customHeight="1" x14ac:dyDescent="0.2">
      <c r="A582" s="23"/>
      <c r="B582" s="23"/>
      <c r="C582" s="58"/>
      <c r="D582" s="58"/>
      <c r="E582" s="58"/>
      <c r="F582" s="58"/>
      <c r="G582" s="91"/>
      <c r="H582" s="273"/>
      <c r="I582" s="273"/>
      <c r="J582" s="135"/>
      <c r="K582" s="152"/>
      <c r="L582" s="23"/>
      <c r="M582" s="23"/>
      <c r="N582" s="68"/>
      <c r="O582" s="58"/>
      <c r="P582" s="58"/>
      <c r="Q582" s="58"/>
      <c r="R582" s="58"/>
      <c r="S582" s="58"/>
      <c r="T582" s="58"/>
      <c r="U582" s="58"/>
      <c r="V582" s="58"/>
      <c r="W582" s="58"/>
      <c r="X582" s="58"/>
      <c r="Y582" s="58"/>
      <c r="Z582" s="58"/>
      <c r="AA582" s="58"/>
      <c r="AB582" s="58"/>
      <c r="AC582" s="58"/>
      <c r="AD582" s="58"/>
      <c r="AE582" s="58"/>
      <c r="AF582" s="58"/>
      <c r="AG582" s="58"/>
    </row>
    <row r="583" spans="1:33" ht="15.75" customHeight="1" x14ac:dyDescent="0.2">
      <c r="A583" s="23"/>
      <c r="B583" s="23"/>
      <c r="C583" s="58"/>
      <c r="D583" s="58"/>
      <c r="E583" s="58"/>
      <c r="F583" s="58"/>
      <c r="G583" s="91"/>
      <c r="H583" s="273"/>
      <c r="I583" s="273"/>
      <c r="J583" s="135"/>
      <c r="K583" s="152"/>
      <c r="L583" s="23"/>
      <c r="M583" s="23"/>
      <c r="N583" s="68"/>
      <c r="O583" s="58"/>
      <c r="P583" s="58"/>
      <c r="Q583" s="58"/>
      <c r="R583" s="58"/>
      <c r="S583" s="58"/>
      <c r="T583" s="58"/>
      <c r="U583" s="58"/>
      <c r="V583" s="58"/>
      <c r="W583" s="58"/>
      <c r="X583" s="58"/>
      <c r="Y583" s="58"/>
      <c r="Z583" s="58"/>
      <c r="AA583" s="58"/>
      <c r="AB583" s="58"/>
      <c r="AC583" s="58"/>
      <c r="AD583" s="58"/>
      <c r="AE583" s="58"/>
      <c r="AF583" s="58"/>
      <c r="AG583" s="58"/>
    </row>
    <row r="584" spans="1:33" ht="15.75" customHeight="1" x14ac:dyDescent="0.2">
      <c r="A584" s="23"/>
      <c r="B584" s="23"/>
      <c r="C584" s="58"/>
      <c r="D584" s="58"/>
      <c r="E584" s="58"/>
      <c r="F584" s="58"/>
      <c r="G584" s="91"/>
      <c r="H584" s="273"/>
      <c r="I584" s="273"/>
      <c r="J584" s="135"/>
      <c r="K584" s="152"/>
      <c r="L584" s="23"/>
      <c r="M584" s="23"/>
      <c r="N584" s="68"/>
      <c r="O584" s="58"/>
      <c r="P584" s="58"/>
      <c r="Q584" s="58"/>
      <c r="R584" s="58"/>
      <c r="S584" s="58"/>
      <c r="T584" s="58"/>
      <c r="U584" s="58"/>
      <c r="V584" s="58"/>
      <c r="W584" s="58"/>
      <c r="X584" s="58"/>
      <c r="Y584" s="58"/>
      <c r="Z584" s="58"/>
      <c r="AA584" s="58"/>
      <c r="AB584" s="58"/>
      <c r="AC584" s="58"/>
      <c r="AD584" s="58"/>
      <c r="AE584" s="58"/>
      <c r="AF584" s="58"/>
      <c r="AG584" s="58"/>
    </row>
    <row r="585" spans="1:33" ht="15.75" customHeight="1" x14ac:dyDescent="0.2">
      <c r="A585" s="23"/>
      <c r="B585" s="23"/>
      <c r="C585" s="58"/>
      <c r="D585" s="58"/>
      <c r="E585" s="58"/>
      <c r="F585" s="58"/>
      <c r="G585" s="91"/>
      <c r="H585" s="273"/>
      <c r="I585" s="273"/>
      <c r="J585" s="135"/>
      <c r="K585" s="152"/>
      <c r="L585" s="23"/>
      <c r="M585" s="23"/>
      <c r="N585" s="68"/>
      <c r="O585" s="58"/>
      <c r="P585" s="58"/>
      <c r="Q585" s="58"/>
      <c r="R585" s="58"/>
      <c r="S585" s="58"/>
      <c r="T585" s="58"/>
      <c r="U585" s="58"/>
      <c r="V585" s="58"/>
      <c r="W585" s="58"/>
      <c r="X585" s="58"/>
      <c r="Y585" s="58"/>
      <c r="Z585" s="58"/>
      <c r="AA585" s="58"/>
      <c r="AB585" s="58"/>
      <c r="AC585" s="58"/>
      <c r="AD585" s="58"/>
      <c r="AE585" s="58"/>
      <c r="AF585" s="58"/>
      <c r="AG585" s="58"/>
    </row>
    <row r="586" spans="1:33" ht="15.75" customHeight="1" x14ac:dyDescent="0.2">
      <c r="A586" s="23"/>
      <c r="B586" s="23"/>
      <c r="C586" s="58"/>
      <c r="D586" s="58"/>
      <c r="E586" s="58"/>
      <c r="F586" s="58"/>
      <c r="G586" s="91"/>
      <c r="H586" s="273"/>
      <c r="I586" s="273"/>
      <c r="J586" s="135"/>
      <c r="K586" s="152"/>
      <c r="L586" s="23"/>
      <c r="M586" s="23"/>
      <c r="N586" s="68"/>
      <c r="O586" s="58"/>
      <c r="P586" s="58"/>
      <c r="Q586" s="58"/>
      <c r="R586" s="58"/>
      <c r="S586" s="58"/>
      <c r="T586" s="58"/>
      <c r="U586" s="58"/>
      <c r="V586" s="58"/>
      <c r="W586" s="58"/>
      <c r="X586" s="58"/>
      <c r="Y586" s="58"/>
      <c r="Z586" s="58"/>
      <c r="AA586" s="58"/>
      <c r="AB586" s="58"/>
      <c r="AC586" s="58"/>
      <c r="AD586" s="58"/>
      <c r="AE586" s="58"/>
      <c r="AF586" s="58"/>
      <c r="AG586" s="58"/>
    </row>
    <row r="587" spans="1:33" ht="15.75" customHeight="1" x14ac:dyDescent="0.2">
      <c r="A587" s="23"/>
      <c r="B587" s="23"/>
      <c r="C587" s="58"/>
      <c r="D587" s="58"/>
      <c r="E587" s="58"/>
      <c r="F587" s="58"/>
      <c r="G587" s="91"/>
      <c r="H587" s="273"/>
      <c r="I587" s="273"/>
      <c r="J587" s="135"/>
      <c r="K587" s="152"/>
      <c r="L587" s="23"/>
      <c r="M587" s="23"/>
      <c r="N587" s="68"/>
      <c r="O587" s="58"/>
      <c r="P587" s="58"/>
      <c r="Q587" s="58"/>
      <c r="R587" s="58"/>
      <c r="S587" s="58"/>
      <c r="T587" s="58"/>
      <c r="U587" s="58"/>
      <c r="V587" s="58"/>
      <c r="W587" s="58"/>
      <c r="X587" s="58"/>
      <c r="Y587" s="58"/>
      <c r="Z587" s="58"/>
      <c r="AA587" s="58"/>
      <c r="AB587" s="58"/>
      <c r="AC587" s="58"/>
      <c r="AD587" s="58"/>
      <c r="AE587" s="58"/>
      <c r="AF587" s="58"/>
      <c r="AG587" s="58"/>
    </row>
    <row r="588" spans="1:33" ht="15.75" customHeight="1" x14ac:dyDescent="0.2">
      <c r="A588" s="23"/>
      <c r="B588" s="23"/>
      <c r="C588" s="58"/>
      <c r="D588" s="58"/>
      <c r="E588" s="58"/>
      <c r="F588" s="58"/>
      <c r="G588" s="91"/>
      <c r="H588" s="273"/>
      <c r="I588" s="273"/>
      <c r="J588" s="135"/>
      <c r="K588" s="152"/>
      <c r="L588" s="23"/>
      <c r="M588" s="23"/>
      <c r="N588" s="68"/>
      <c r="O588" s="58"/>
      <c r="P588" s="58"/>
      <c r="Q588" s="58"/>
      <c r="R588" s="58"/>
      <c r="S588" s="58"/>
      <c r="T588" s="58"/>
      <c r="U588" s="58"/>
      <c r="V588" s="58"/>
      <c r="W588" s="58"/>
      <c r="X588" s="58"/>
      <c r="Y588" s="58"/>
      <c r="Z588" s="58"/>
      <c r="AA588" s="58"/>
      <c r="AB588" s="58"/>
      <c r="AC588" s="58"/>
      <c r="AD588" s="58"/>
      <c r="AE588" s="58"/>
      <c r="AF588" s="58"/>
      <c r="AG588" s="58"/>
    </row>
    <row r="589" spans="1:33" ht="15.75" customHeight="1" x14ac:dyDescent="0.2">
      <c r="A589" s="23"/>
      <c r="B589" s="23"/>
      <c r="C589" s="58"/>
      <c r="D589" s="58"/>
      <c r="E589" s="58"/>
      <c r="F589" s="58"/>
      <c r="G589" s="91"/>
      <c r="H589" s="273"/>
      <c r="I589" s="273"/>
      <c r="J589" s="135"/>
      <c r="K589" s="152"/>
      <c r="L589" s="23"/>
      <c r="M589" s="23"/>
      <c r="N589" s="68"/>
      <c r="O589" s="58"/>
      <c r="P589" s="58"/>
      <c r="Q589" s="58"/>
      <c r="R589" s="58"/>
      <c r="S589" s="58"/>
      <c r="T589" s="58"/>
      <c r="U589" s="58"/>
      <c r="V589" s="58"/>
      <c r="W589" s="58"/>
      <c r="X589" s="58"/>
      <c r="Y589" s="58"/>
      <c r="Z589" s="58"/>
      <c r="AA589" s="58"/>
      <c r="AB589" s="58"/>
      <c r="AC589" s="58"/>
      <c r="AD589" s="58"/>
      <c r="AE589" s="58"/>
      <c r="AF589" s="58"/>
      <c r="AG589" s="58"/>
    </row>
    <row r="590" spans="1:33" ht="15.75" customHeight="1" x14ac:dyDescent="0.2">
      <c r="A590" s="23"/>
      <c r="B590" s="23"/>
      <c r="C590" s="58"/>
      <c r="D590" s="58"/>
      <c r="E590" s="58"/>
      <c r="F590" s="58"/>
      <c r="G590" s="91"/>
      <c r="H590" s="273"/>
      <c r="I590" s="273"/>
      <c r="J590" s="135"/>
      <c r="K590" s="152"/>
      <c r="L590" s="23"/>
      <c r="M590" s="23"/>
      <c r="N590" s="68"/>
      <c r="O590" s="58"/>
      <c r="P590" s="58"/>
      <c r="Q590" s="58"/>
      <c r="R590" s="58"/>
      <c r="S590" s="58"/>
      <c r="T590" s="58"/>
      <c r="U590" s="58"/>
      <c r="V590" s="58"/>
      <c r="W590" s="58"/>
      <c r="X590" s="58"/>
      <c r="Y590" s="58"/>
      <c r="Z590" s="58"/>
      <c r="AA590" s="58"/>
      <c r="AB590" s="58"/>
      <c r="AC590" s="58"/>
      <c r="AD590" s="58"/>
      <c r="AE590" s="58"/>
      <c r="AF590" s="58"/>
      <c r="AG590" s="58"/>
    </row>
    <row r="591" spans="1:33" ht="15.75" customHeight="1" x14ac:dyDescent="0.2">
      <c r="A591" s="23"/>
      <c r="B591" s="23"/>
      <c r="C591" s="58"/>
      <c r="D591" s="58"/>
      <c r="E591" s="58"/>
      <c r="F591" s="58"/>
      <c r="G591" s="91"/>
      <c r="H591" s="273"/>
      <c r="I591" s="273"/>
      <c r="J591" s="135"/>
      <c r="K591" s="152"/>
      <c r="L591" s="23"/>
      <c r="M591" s="23"/>
      <c r="N591" s="68"/>
      <c r="O591" s="58"/>
      <c r="P591" s="58"/>
      <c r="Q591" s="58"/>
      <c r="R591" s="58"/>
      <c r="S591" s="58"/>
      <c r="T591" s="58"/>
      <c r="U591" s="58"/>
      <c r="V591" s="58"/>
      <c r="W591" s="58"/>
      <c r="X591" s="58"/>
      <c r="Y591" s="58"/>
      <c r="Z591" s="58"/>
      <c r="AA591" s="58"/>
      <c r="AB591" s="58"/>
      <c r="AC591" s="58"/>
      <c r="AD591" s="58"/>
      <c r="AE591" s="58"/>
      <c r="AF591" s="58"/>
      <c r="AG591" s="58"/>
    </row>
    <row r="592" spans="1:33" ht="15.75" customHeight="1" x14ac:dyDescent="0.2">
      <c r="A592" s="23"/>
      <c r="B592" s="23"/>
      <c r="C592" s="58"/>
      <c r="D592" s="58"/>
      <c r="E592" s="58"/>
      <c r="F592" s="58"/>
      <c r="G592" s="91"/>
      <c r="H592" s="273"/>
      <c r="I592" s="273"/>
      <c r="J592" s="135"/>
      <c r="K592" s="152"/>
      <c r="L592" s="23"/>
      <c r="M592" s="23"/>
      <c r="N592" s="68"/>
      <c r="O592" s="58"/>
      <c r="P592" s="58"/>
      <c r="Q592" s="58"/>
      <c r="R592" s="58"/>
      <c r="S592" s="58"/>
      <c r="T592" s="58"/>
      <c r="U592" s="58"/>
      <c r="V592" s="58"/>
      <c r="W592" s="58"/>
      <c r="X592" s="58"/>
      <c r="Y592" s="58"/>
      <c r="Z592" s="58"/>
      <c r="AA592" s="58"/>
      <c r="AB592" s="58"/>
      <c r="AC592" s="58"/>
      <c r="AD592" s="58"/>
      <c r="AE592" s="58"/>
      <c r="AF592" s="58"/>
      <c r="AG592" s="58"/>
    </row>
    <row r="593" spans="1:33" ht="15.75" customHeight="1" x14ac:dyDescent="0.2">
      <c r="A593" s="23"/>
      <c r="B593" s="23"/>
      <c r="C593" s="58"/>
      <c r="D593" s="58"/>
      <c r="E593" s="58"/>
      <c r="F593" s="58"/>
      <c r="G593" s="91"/>
      <c r="H593" s="273"/>
      <c r="I593" s="273"/>
      <c r="J593" s="135"/>
      <c r="K593" s="152"/>
      <c r="L593" s="23"/>
      <c r="M593" s="23"/>
      <c r="N593" s="68"/>
      <c r="O593" s="58"/>
      <c r="P593" s="58"/>
      <c r="Q593" s="58"/>
      <c r="R593" s="58"/>
      <c r="S593" s="58"/>
      <c r="T593" s="58"/>
      <c r="U593" s="58"/>
      <c r="V593" s="58"/>
      <c r="W593" s="58"/>
      <c r="X593" s="58"/>
      <c r="Y593" s="58"/>
      <c r="Z593" s="58"/>
      <c r="AA593" s="58"/>
      <c r="AB593" s="58"/>
      <c r="AC593" s="58"/>
      <c r="AD593" s="58"/>
      <c r="AE593" s="58"/>
      <c r="AF593" s="58"/>
      <c r="AG593" s="58"/>
    </row>
    <row r="594" spans="1:33" ht="15.75" customHeight="1" x14ac:dyDescent="0.2">
      <c r="A594" s="23"/>
      <c r="B594" s="23"/>
      <c r="C594" s="58"/>
      <c r="D594" s="58"/>
      <c r="E594" s="58"/>
      <c r="F594" s="58"/>
      <c r="G594" s="91"/>
      <c r="H594" s="273"/>
      <c r="I594" s="273"/>
      <c r="J594" s="135"/>
      <c r="K594" s="152"/>
      <c r="L594" s="23"/>
      <c r="M594" s="23"/>
      <c r="N594" s="68"/>
      <c r="O594" s="58"/>
      <c r="P594" s="58"/>
      <c r="Q594" s="58"/>
      <c r="R594" s="58"/>
      <c r="S594" s="58"/>
      <c r="T594" s="58"/>
      <c r="U594" s="58"/>
      <c r="V594" s="58"/>
      <c r="W594" s="58"/>
      <c r="X594" s="58"/>
      <c r="Y594" s="58"/>
      <c r="Z594" s="58"/>
      <c r="AA594" s="58"/>
      <c r="AB594" s="58"/>
      <c r="AC594" s="58"/>
      <c r="AD594" s="58"/>
      <c r="AE594" s="58"/>
      <c r="AF594" s="58"/>
      <c r="AG594" s="58"/>
    </row>
    <row r="595" spans="1:33" ht="15.75" customHeight="1" x14ac:dyDescent="0.2">
      <c r="A595" s="23"/>
      <c r="B595" s="23"/>
      <c r="C595" s="58"/>
      <c r="D595" s="58"/>
      <c r="E595" s="58"/>
      <c r="F595" s="58"/>
      <c r="G595" s="91"/>
      <c r="H595" s="273"/>
      <c r="I595" s="273"/>
      <c r="J595" s="135"/>
      <c r="K595" s="152"/>
      <c r="L595" s="23"/>
      <c r="M595" s="23"/>
      <c r="N595" s="68"/>
      <c r="O595" s="58"/>
      <c r="P595" s="58"/>
      <c r="Q595" s="58"/>
      <c r="R595" s="58"/>
      <c r="S595" s="58"/>
      <c r="T595" s="58"/>
      <c r="U595" s="58"/>
      <c r="V595" s="58"/>
      <c r="W595" s="58"/>
      <c r="X595" s="58"/>
      <c r="Y595" s="58"/>
      <c r="Z595" s="58"/>
      <c r="AA595" s="58"/>
      <c r="AB595" s="58"/>
      <c r="AC595" s="58"/>
      <c r="AD595" s="58"/>
      <c r="AE595" s="58"/>
      <c r="AF595" s="58"/>
      <c r="AG595" s="58"/>
    </row>
    <row r="596" spans="1:33" ht="15.75" customHeight="1" x14ac:dyDescent="0.2">
      <c r="A596" s="23"/>
      <c r="B596" s="23"/>
      <c r="C596" s="58"/>
      <c r="D596" s="58"/>
      <c r="E596" s="58"/>
      <c r="F596" s="58"/>
      <c r="G596" s="91"/>
      <c r="H596" s="273"/>
      <c r="I596" s="273"/>
      <c r="J596" s="135"/>
      <c r="K596" s="152"/>
      <c r="L596" s="23"/>
      <c r="M596" s="23"/>
      <c r="N596" s="68"/>
      <c r="O596" s="58"/>
      <c r="P596" s="58"/>
      <c r="Q596" s="58"/>
      <c r="R596" s="58"/>
      <c r="S596" s="58"/>
      <c r="T596" s="58"/>
      <c r="U596" s="58"/>
      <c r="V596" s="58"/>
      <c r="W596" s="58"/>
      <c r="X596" s="58"/>
      <c r="Y596" s="58"/>
      <c r="Z596" s="58"/>
      <c r="AA596" s="58"/>
      <c r="AB596" s="58"/>
      <c r="AC596" s="58"/>
      <c r="AD596" s="58"/>
      <c r="AE596" s="58"/>
      <c r="AF596" s="58"/>
      <c r="AG596" s="58"/>
    </row>
    <row r="597" spans="1:33" ht="15.75" customHeight="1" x14ac:dyDescent="0.2">
      <c r="A597" s="23"/>
      <c r="B597" s="23"/>
      <c r="C597" s="58"/>
      <c r="D597" s="58"/>
      <c r="E597" s="58"/>
      <c r="F597" s="58"/>
      <c r="G597" s="91"/>
      <c r="H597" s="273"/>
      <c r="I597" s="273"/>
      <c r="J597" s="135"/>
      <c r="K597" s="152"/>
      <c r="L597" s="23"/>
      <c r="M597" s="23"/>
      <c r="N597" s="68"/>
      <c r="O597" s="58"/>
      <c r="P597" s="58"/>
      <c r="Q597" s="58"/>
      <c r="R597" s="58"/>
      <c r="S597" s="58"/>
      <c r="T597" s="58"/>
      <c r="U597" s="58"/>
      <c r="V597" s="58"/>
      <c r="W597" s="58"/>
      <c r="X597" s="58"/>
      <c r="Y597" s="58"/>
      <c r="Z597" s="58"/>
      <c r="AA597" s="58"/>
      <c r="AB597" s="58"/>
      <c r="AC597" s="58"/>
      <c r="AD597" s="58"/>
      <c r="AE597" s="58"/>
      <c r="AF597" s="58"/>
      <c r="AG597" s="58"/>
    </row>
    <row r="598" spans="1:33" ht="15.75" customHeight="1" x14ac:dyDescent="0.2">
      <c r="A598" s="23"/>
      <c r="B598" s="23"/>
      <c r="C598" s="58"/>
      <c r="D598" s="58"/>
      <c r="E598" s="58"/>
      <c r="F598" s="58"/>
      <c r="G598" s="91"/>
      <c r="H598" s="273"/>
      <c r="I598" s="273"/>
      <c r="J598" s="135"/>
      <c r="K598" s="152"/>
      <c r="L598" s="23"/>
      <c r="M598" s="23"/>
      <c r="N598" s="68"/>
      <c r="O598" s="58"/>
      <c r="P598" s="58"/>
      <c r="Q598" s="58"/>
      <c r="R598" s="58"/>
      <c r="S598" s="58"/>
      <c r="T598" s="58"/>
      <c r="U598" s="58"/>
      <c r="V598" s="58"/>
      <c r="W598" s="58"/>
      <c r="X598" s="58"/>
      <c r="Y598" s="58"/>
      <c r="Z598" s="58"/>
      <c r="AA598" s="58"/>
      <c r="AB598" s="58"/>
      <c r="AC598" s="58"/>
      <c r="AD598" s="58"/>
      <c r="AE598" s="58"/>
      <c r="AF598" s="58"/>
      <c r="AG598" s="58"/>
    </row>
    <row r="599" spans="1:33" ht="15.75" customHeight="1" x14ac:dyDescent="0.2">
      <c r="A599" s="23"/>
      <c r="B599" s="23"/>
      <c r="C599" s="58"/>
      <c r="D599" s="58"/>
      <c r="E599" s="58"/>
      <c r="F599" s="58"/>
      <c r="G599" s="91"/>
      <c r="H599" s="273"/>
      <c r="I599" s="273"/>
      <c r="J599" s="135"/>
      <c r="K599" s="152"/>
      <c r="L599" s="23"/>
      <c r="M599" s="23"/>
      <c r="N599" s="68"/>
      <c r="O599" s="58"/>
      <c r="P599" s="58"/>
      <c r="Q599" s="58"/>
      <c r="R599" s="58"/>
      <c r="S599" s="58"/>
      <c r="T599" s="58"/>
      <c r="U599" s="58"/>
      <c r="V599" s="58"/>
      <c r="W599" s="58"/>
      <c r="X599" s="58"/>
      <c r="Y599" s="58"/>
      <c r="Z599" s="58"/>
      <c r="AA599" s="58"/>
      <c r="AB599" s="58"/>
      <c r="AC599" s="58"/>
      <c r="AD599" s="58"/>
      <c r="AE599" s="58"/>
      <c r="AF599" s="58"/>
      <c r="AG599" s="58"/>
    </row>
    <row r="600" spans="1:33" ht="15.75" customHeight="1" x14ac:dyDescent="0.2">
      <c r="A600" s="23"/>
      <c r="B600" s="23"/>
      <c r="C600" s="58"/>
      <c r="D600" s="58"/>
      <c r="E600" s="58"/>
      <c r="F600" s="58"/>
      <c r="G600" s="91"/>
      <c r="H600" s="273"/>
      <c r="I600" s="273"/>
      <c r="J600" s="135"/>
      <c r="K600" s="152"/>
      <c r="L600" s="23"/>
      <c r="M600" s="23"/>
      <c r="N600" s="68"/>
      <c r="O600" s="58"/>
      <c r="P600" s="58"/>
      <c r="Q600" s="58"/>
      <c r="R600" s="58"/>
      <c r="S600" s="58"/>
      <c r="T600" s="58"/>
      <c r="U600" s="58"/>
      <c r="V600" s="58"/>
      <c r="W600" s="58"/>
      <c r="X600" s="58"/>
      <c r="Y600" s="58"/>
      <c r="Z600" s="58"/>
      <c r="AA600" s="58"/>
      <c r="AB600" s="58"/>
      <c r="AC600" s="58"/>
      <c r="AD600" s="58"/>
      <c r="AE600" s="58"/>
      <c r="AF600" s="58"/>
      <c r="AG600" s="58"/>
    </row>
    <row r="601" spans="1:33" ht="15.75" customHeight="1" x14ac:dyDescent="0.2">
      <c r="A601" s="23"/>
      <c r="B601" s="23"/>
      <c r="C601" s="58"/>
      <c r="D601" s="58"/>
      <c r="E601" s="58"/>
      <c r="F601" s="58"/>
      <c r="G601" s="91"/>
      <c r="H601" s="273"/>
      <c r="I601" s="273"/>
      <c r="J601" s="135"/>
      <c r="K601" s="152"/>
      <c r="L601" s="23"/>
      <c r="M601" s="23"/>
      <c r="N601" s="68"/>
      <c r="O601" s="58"/>
      <c r="P601" s="58"/>
      <c r="Q601" s="58"/>
      <c r="R601" s="58"/>
      <c r="S601" s="58"/>
      <c r="T601" s="58"/>
      <c r="U601" s="58"/>
      <c r="V601" s="58"/>
      <c r="W601" s="58"/>
      <c r="X601" s="58"/>
      <c r="Y601" s="58"/>
      <c r="Z601" s="58"/>
      <c r="AA601" s="58"/>
      <c r="AB601" s="58"/>
      <c r="AC601" s="58"/>
      <c r="AD601" s="58"/>
      <c r="AE601" s="58"/>
      <c r="AF601" s="58"/>
      <c r="AG601" s="58"/>
    </row>
    <row r="602" spans="1:33" ht="15.75" customHeight="1" x14ac:dyDescent="0.2">
      <c r="A602" s="23"/>
      <c r="B602" s="23"/>
      <c r="C602" s="58"/>
      <c r="D602" s="58"/>
      <c r="E602" s="58"/>
      <c r="F602" s="58"/>
      <c r="G602" s="91"/>
      <c r="H602" s="273"/>
      <c r="I602" s="273"/>
      <c r="J602" s="135"/>
      <c r="K602" s="152"/>
      <c r="L602" s="23"/>
      <c r="M602" s="23"/>
      <c r="N602" s="68"/>
      <c r="O602" s="58"/>
      <c r="P602" s="58"/>
      <c r="Q602" s="58"/>
      <c r="R602" s="58"/>
      <c r="S602" s="58"/>
      <c r="T602" s="58"/>
      <c r="U602" s="58"/>
      <c r="V602" s="58"/>
      <c r="W602" s="58"/>
      <c r="X602" s="58"/>
      <c r="Y602" s="58"/>
      <c r="Z602" s="58"/>
      <c r="AA602" s="58"/>
      <c r="AB602" s="58"/>
      <c r="AC602" s="58"/>
      <c r="AD602" s="58"/>
      <c r="AE602" s="58"/>
      <c r="AF602" s="58"/>
      <c r="AG602" s="58"/>
    </row>
    <row r="603" spans="1:33" ht="15.75" customHeight="1" x14ac:dyDescent="0.2">
      <c r="A603" s="23"/>
      <c r="B603" s="23"/>
      <c r="C603" s="58"/>
      <c r="D603" s="58"/>
      <c r="E603" s="58"/>
      <c r="F603" s="58"/>
      <c r="G603" s="91"/>
      <c r="H603" s="273"/>
      <c r="I603" s="273"/>
      <c r="J603" s="135"/>
      <c r="K603" s="152"/>
      <c r="L603" s="23"/>
      <c r="M603" s="23"/>
      <c r="N603" s="68"/>
      <c r="O603" s="58"/>
      <c r="P603" s="58"/>
      <c r="Q603" s="58"/>
      <c r="R603" s="58"/>
      <c r="S603" s="58"/>
      <c r="T603" s="58"/>
      <c r="U603" s="58"/>
      <c r="V603" s="58"/>
      <c r="W603" s="58"/>
      <c r="X603" s="58"/>
      <c r="Y603" s="58"/>
      <c r="Z603" s="58"/>
      <c r="AA603" s="58"/>
      <c r="AB603" s="58"/>
      <c r="AC603" s="58"/>
      <c r="AD603" s="58"/>
      <c r="AE603" s="58"/>
      <c r="AF603" s="58"/>
      <c r="AG603" s="58"/>
    </row>
    <row r="604" spans="1:33" ht="15.75" customHeight="1" x14ac:dyDescent="0.2">
      <c r="A604" s="23"/>
      <c r="B604" s="23"/>
      <c r="C604" s="58"/>
      <c r="D604" s="58"/>
      <c r="E604" s="58"/>
      <c r="F604" s="58"/>
      <c r="G604" s="91"/>
      <c r="H604" s="273"/>
      <c r="I604" s="273"/>
      <c r="J604" s="135"/>
      <c r="K604" s="152"/>
      <c r="L604" s="23"/>
      <c r="M604" s="23"/>
      <c r="N604" s="68"/>
      <c r="O604" s="58"/>
      <c r="P604" s="58"/>
      <c r="Q604" s="58"/>
      <c r="R604" s="58"/>
      <c r="S604" s="58"/>
      <c r="T604" s="58"/>
      <c r="U604" s="58"/>
      <c r="V604" s="58"/>
      <c r="W604" s="58"/>
      <c r="X604" s="58"/>
      <c r="Y604" s="58"/>
      <c r="Z604" s="58"/>
      <c r="AA604" s="58"/>
      <c r="AB604" s="58"/>
      <c r="AC604" s="58"/>
      <c r="AD604" s="58"/>
      <c r="AE604" s="58"/>
      <c r="AF604" s="58"/>
      <c r="AG604" s="58"/>
    </row>
    <row r="605" spans="1:33" ht="15.75" customHeight="1" x14ac:dyDescent="0.2">
      <c r="A605" s="23"/>
      <c r="B605" s="23"/>
      <c r="C605" s="58"/>
      <c r="D605" s="58"/>
      <c r="E605" s="58"/>
      <c r="F605" s="58"/>
      <c r="G605" s="91"/>
      <c r="H605" s="273"/>
      <c r="I605" s="273"/>
      <c r="J605" s="135"/>
      <c r="K605" s="152"/>
      <c r="L605" s="23"/>
      <c r="M605" s="23"/>
      <c r="N605" s="68"/>
      <c r="O605" s="58"/>
      <c r="P605" s="58"/>
      <c r="Q605" s="58"/>
      <c r="R605" s="58"/>
      <c r="S605" s="58"/>
      <c r="T605" s="58"/>
      <c r="U605" s="58"/>
      <c r="V605" s="58"/>
      <c r="W605" s="58"/>
      <c r="X605" s="58"/>
      <c r="Y605" s="58"/>
      <c r="Z605" s="58"/>
      <c r="AA605" s="58"/>
      <c r="AB605" s="58"/>
      <c r="AC605" s="58"/>
      <c r="AD605" s="58"/>
      <c r="AE605" s="58"/>
      <c r="AF605" s="58"/>
      <c r="AG605" s="58"/>
    </row>
    <row r="606" spans="1:33" ht="15.75" customHeight="1" x14ac:dyDescent="0.2">
      <c r="A606" s="23"/>
      <c r="B606" s="23"/>
      <c r="C606" s="58"/>
      <c r="D606" s="58"/>
      <c r="E606" s="58"/>
      <c r="F606" s="58"/>
      <c r="G606" s="91"/>
      <c r="H606" s="273"/>
      <c r="I606" s="273"/>
      <c r="J606" s="135"/>
      <c r="K606" s="152"/>
      <c r="L606" s="23"/>
      <c r="M606" s="23"/>
      <c r="N606" s="68"/>
      <c r="O606" s="58"/>
      <c r="P606" s="58"/>
      <c r="Q606" s="58"/>
      <c r="R606" s="58"/>
      <c r="S606" s="58"/>
      <c r="T606" s="58"/>
      <c r="U606" s="58"/>
      <c r="V606" s="58"/>
      <c r="W606" s="58"/>
      <c r="X606" s="58"/>
      <c r="Y606" s="58"/>
      <c r="Z606" s="58"/>
      <c r="AA606" s="58"/>
      <c r="AB606" s="58"/>
      <c r="AC606" s="58"/>
      <c r="AD606" s="58"/>
      <c r="AE606" s="58"/>
      <c r="AF606" s="58"/>
      <c r="AG606" s="58"/>
    </row>
    <row r="607" spans="1:33" ht="15.75" customHeight="1" x14ac:dyDescent="0.2">
      <c r="A607" s="23"/>
      <c r="B607" s="23"/>
      <c r="C607" s="58"/>
      <c r="D607" s="58"/>
      <c r="E607" s="58"/>
      <c r="F607" s="58"/>
      <c r="G607" s="91"/>
      <c r="H607" s="273"/>
      <c r="I607" s="273"/>
      <c r="J607" s="135"/>
      <c r="K607" s="152"/>
      <c r="L607" s="23"/>
      <c r="M607" s="23"/>
      <c r="N607" s="68"/>
      <c r="O607" s="58"/>
      <c r="P607" s="58"/>
      <c r="Q607" s="58"/>
      <c r="R607" s="58"/>
      <c r="S607" s="58"/>
      <c r="T607" s="58"/>
      <c r="U607" s="58"/>
      <c r="V607" s="58"/>
      <c r="W607" s="58"/>
      <c r="X607" s="58"/>
      <c r="Y607" s="58"/>
      <c r="Z607" s="58"/>
      <c r="AA607" s="58"/>
      <c r="AB607" s="58"/>
      <c r="AC607" s="58"/>
      <c r="AD607" s="58"/>
      <c r="AE607" s="58"/>
      <c r="AF607" s="58"/>
      <c r="AG607" s="58"/>
    </row>
    <row r="608" spans="1:33" ht="15.75" customHeight="1" x14ac:dyDescent="0.2">
      <c r="A608" s="23"/>
      <c r="B608" s="23"/>
      <c r="C608" s="58"/>
      <c r="D608" s="58"/>
      <c r="E608" s="58"/>
      <c r="F608" s="58"/>
      <c r="G608" s="91"/>
      <c r="H608" s="273"/>
      <c r="I608" s="273"/>
      <c r="J608" s="135"/>
      <c r="K608" s="152"/>
      <c r="L608" s="23"/>
      <c r="M608" s="23"/>
      <c r="N608" s="68"/>
      <c r="O608" s="58"/>
      <c r="P608" s="58"/>
      <c r="Q608" s="58"/>
      <c r="R608" s="58"/>
      <c r="S608" s="58"/>
      <c r="T608" s="58"/>
      <c r="U608" s="58"/>
      <c r="V608" s="58"/>
      <c r="W608" s="58"/>
      <c r="X608" s="58"/>
      <c r="Y608" s="58"/>
      <c r="Z608" s="58"/>
      <c r="AA608" s="58"/>
      <c r="AB608" s="58"/>
      <c r="AC608" s="58"/>
      <c r="AD608" s="58"/>
      <c r="AE608" s="58"/>
      <c r="AF608" s="58"/>
      <c r="AG608" s="58"/>
    </row>
    <row r="609" spans="1:33" ht="15.75" customHeight="1" x14ac:dyDescent="0.2">
      <c r="A609" s="23"/>
      <c r="B609" s="23"/>
      <c r="C609" s="58"/>
      <c r="D609" s="58"/>
      <c r="E609" s="58"/>
      <c r="F609" s="58"/>
      <c r="G609" s="91"/>
      <c r="H609" s="273"/>
      <c r="I609" s="273"/>
      <c r="J609" s="135"/>
      <c r="K609" s="152"/>
      <c r="L609" s="23"/>
      <c r="M609" s="23"/>
      <c r="N609" s="68"/>
      <c r="O609" s="58"/>
      <c r="P609" s="58"/>
      <c r="Q609" s="58"/>
      <c r="R609" s="58"/>
      <c r="S609" s="58"/>
      <c r="T609" s="58"/>
      <c r="U609" s="58"/>
      <c r="V609" s="58"/>
      <c r="W609" s="58"/>
      <c r="X609" s="58"/>
      <c r="Y609" s="58"/>
      <c r="Z609" s="58"/>
      <c r="AA609" s="58"/>
      <c r="AB609" s="58"/>
      <c r="AC609" s="58"/>
      <c r="AD609" s="58"/>
      <c r="AE609" s="58"/>
      <c r="AF609" s="58"/>
      <c r="AG609" s="58"/>
    </row>
    <row r="610" spans="1:33" ht="15.75" customHeight="1" x14ac:dyDescent="0.2">
      <c r="A610" s="23"/>
      <c r="B610" s="23"/>
      <c r="C610" s="58"/>
      <c r="D610" s="58"/>
      <c r="E610" s="58"/>
      <c r="F610" s="58"/>
      <c r="G610" s="91"/>
      <c r="H610" s="273"/>
      <c r="I610" s="273"/>
      <c r="J610" s="135"/>
      <c r="K610" s="152"/>
      <c r="L610" s="23"/>
      <c r="M610" s="23"/>
      <c r="N610" s="68"/>
      <c r="O610" s="58"/>
      <c r="P610" s="58"/>
      <c r="Q610" s="58"/>
      <c r="R610" s="58"/>
      <c r="S610" s="58"/>
      <c r="T610" s="58"/>
      <c r="U610" s="58"/>
      <c r="V610" s="58"/>
      <c r="W610" s="58"/>
      <c r="X610" s="58"/>
      <c r="Y610" s="58"/>
      <c r="Z610" s="58"/>
      <c r="AA610" s="58"/>
      <c r="AB610" s="58"/>
      <c r="AC610" s="58"/>
      <c r="AD610" s="58"/>
      <c r="AE610" s="58"/>
      <c r="AF610" s="58"/>
      <c r="AG610" s="58"/>
    </row>
    <row r="611" spans="1:33" ht="15.75" customHeight="1" x14ac:dyDescent="0.2">
      <c r="A611" s="23"/>
      <c r="B611" s="23"/>
      <c r="C611" s="58"/>
      <c r="D611" s="58"/>
      <c r="E611" s="58"/>
      <c r="F611" s="58"/>
      <c r="G611" s="91"/>
      <c r="H611" s="273"/>
      <c r="I611" s="273"/>
      <c r="J611" s="135"/>
      <c r="K611" s="152"/>
      <c r="L611" s="23"/>
      <c r="M611" s="23"/>
      <c r="N611" s="68"/>
      <c r="O611" s="58"/>
      <c r="P611" s="58"/>
      <c r="Q611" s="58"/>
      <c r="R611" s="58"/>
      <c r="S611" s="58"/>
      <c r="T611" s="58"/>
      <c r="U611" s="58"/>
      <c r="V611" s="58"/>
      <c r="W611" s="58"/>
      <c r="X611" s="58"/>
      <c r="Y611" s="58"/>
      <c r="Z611" s="58"/>
      <c r="AA611" s="58"/>
      <c r="AB611" s="58"/>
      <c r="AC611" s="58"/>
      <c r="AD611" s="58"/>
      <c r="AE611" s="58"/>
      <c r="AF611" s="58"/>
      <c r="AG611" s="58"/>
    </row>
    <row r="612" spans="1:33" ht="15.75" customHeight="1" x14ac:dyDescent="0.2">
      <c r="A612" s="23"/>
      <c r="B612" s="23"/>
      <c r="C612" s="58"/>
      <c r="D612" s="58"/>
      <c r="E612" s="58"/>
      <c r="F612" s="58"/>
      <c r="G612" s="91"/>
      <c r="H612" s="273"/>
      <c r="I612" s="273"/>
      <c r="J612" s="135"/>
      <c r="K612" s="152"/>
      <c r="L612" s="23"/>
      <c r="M612" s="23"/>
      <c r="N612" s="68"/>
      <c r="O612" s="58"/>
      <c r="P612" s="58"/>
      <c r="Q612" s="58"/>
      <c r="R612" s="58"/>
      <c r="S612" s="58"/>
      <c r="T612" s="58"/>
      <c r="U612" s="58"/>
      <c r="V612" s="58"/>
      <c r="W612" s="58"/>
      <c r="X612" s="58"/>
      <c r="Y612" s="58"/>
      <c r="Z612" s="58"/>
      <c r="AA612" s="58"/>
      <c r="AB612" s="58"/>
      <c r="AC612" s="58"/>
      <c r="AD612" s="58"/>
      <c r="AE612" s="58"/>
      <c r="AF612" s="58"/>
      <c r="AG612" s="58"/>
    </row>
    <row r="613" spans="1:33" ht="15.75" customHeight="1" x14ac:dyDescent="0.2">
      <c r="A613" s="23"/>
      <c r="B613" s="23"/>
      <c r="C613" s="58"/>
      <c r="D613" s="58"/>
      <c r="E613" s="58"/>
      <c r="F613" s="58"/>
      <c r="G613" s="91"/>
      <c r="H613" s="273"/>
      <c r="I613" s="273"/>
      <c r="J613" s="135"/>
      <c r="K613" s="152"/>
      <c r="L613" s="23"/>
      <c r="M613" s="23"/>
      <c r="N613" s="68"/>
      <c r="O613" s="58"/>
      <c r="P613" s="58"/>
      <c r="Q613" s="58"/>
      <c r="R613" s="58"/>
      <c r="S613" s="58"/>
      <c r="T613" s="58"/>
      <c r="U613" s="58"/>
      <c r="V613" s="58"/>
      <c r="W613" s="58"/>
      <c r="X613" s="58"/>
      <c r="Y613" s="58"/>
      <c r="Z613" s="58"/>
      <c r="AA613" s="58"/>
      <c r="AB613" s="58"/>
      <c r="AC613" s="58"/>
      <c r="AD613" s="58"/>
      <c r="AE613" s="58"/>
      <c r="AF613" s="58"/>
      <c r="AG613" s="58"/>
    </row>
    <row r="614" spans="1:33" ht="15.75" customHeight="1" x14ac:dyDescent="0.2">
      <c r="A614" s="23"/>
      <c r="B614" s="23"/>
      <c r="C614" s="58"/>
      <c r="D614" s="58"/>
      <c r="E614" s="58"/>
      <c r="F614" s="58"/>
      <c r="G614" s="91"/>
      <c r="H614" s="273"/>
      <c r="I614" s="273"/>
      <c r="J614" s="135"/>
      <c r="K614" s="152"/>
      <c r="L614" s="23"/>
      <c r="M614" s="23"/>
      <c r="N614" s="68"/>
      <c r="O614" s="58"/>
      <c r="P614" s="58"/>
      <c r="Q614" s="58"/>
      <c r="R614" s="58"/>
      <c r="S614" s="58"/>
      <c r="T614" s="58"/>
      <c r="U614" s="58"/>
      <c r="V614" s="58"/>
      <c r="W614" s="58"/>
      <c r="X614" s="58"/>
      <c r="Y614" s="58"/>
      <c r="Z614" s="58"/>
      <c r="AA614" s="58"/>
      <c r="AB614" s="58"/>
      <c r="AC614" s="58"/>
      <c r="AD614" s="58"/>
      <c r="AE614" s="58"/>
      <c r="AF614" s="58"/>
      <c r="AG614" s="58"/>
    </row>
    <row r="615" spans="1:33" ht="15.75" customHeight="1" x14ac:dyDescent="0.2">
      <c r="A615" s="23"/>
      <c r="B615" s="23"/>
      <c r="C615" s="58"/>
      <c r="D615" s="58"/>
      <c r="E615" s="58"/>
      <c r="F615" s="58"/>
      <c r="G615" s="91"/>
      <c r="H615" s="273"/>
      <c r="I615" s="273"/>
      <c r="J615" s="135"/>
      <c r="K615" s="152"/>
      <c r="L615" s="23"/>
      <c r="M615" s="23"/>
      <c r="N615" s="68"/>
      <c r="O615" s="58"/>
      <c r="P615" s="58"/>
      <c r="Q615" s="58"/>
      <c r="R615" s="58"/>
      <c r="S615" s="58"/>
      <c r="T615" s="58"/>
      <c r="U615" s="58"/>
      <c r="V615" s="58"/>
      <c r="W615" s="58"/>
      <c r="X615" s="58"/>
      <c r="Y615" s="58"/>
      <c r="Z615" s="58"/>
      <c r="AA615" s="58"/>
      <c r="AB615" s="58"/>
      <c r="AC615" s="58"/>
      <c r="AD615" s="58"/>
      <c r="AE615" s="58"/>
      <c r="AF615" s="58"/>
      <c r="AG615" s="58"/>
    </row>
    <row r="616" spans="1:33" ht="15.75" customHeight="1" x14ac:dyDescent="0.2">
      <c r="A616" s="23"/>
      <c r="B616" s="23"/>
      <c r="C616" s="58"/>
      <c r="D616" s="58"/>
      <c r="E616" s="58"/>
      <c r="F616" s="58"/>
      <c r="G616" s="91"/>
      <c r="H616" s="273"/>
      <c r="I616" s="273"/>
      <c r="J616" s="135"/>
      <c r="K616" s="152"/>
      <c r="L616" s="23"/>
      <c r="M616" s="23"/>
      <c r="N616" s="68"/>
      <c r="O616" s="58"/>
      <c r="P616" s="58"/>
      <c r="Q616" s="58"/>
      <c r="R616" s="58"/>
      <c r="S616" s="58"/>
      <c r="T616" s="58"/>
      <c r="U616" s="58"/>
      <c r="V616" s="58"/>
      <c r="W616" s="58"/>
      <c r="X616" s="58"/>
      <c r="Y616" s="58"/>
      <c r="Z616" s="58"/>
      <c r="AA616" s="58"/>
      <c r="AB616" s="58"/>
      <c r="AC616" s="58"/>
      <c r="AD616" s="58"/>
      <c r="AE616" s="58"/>
      <c r="AF616" s="58"/>
      <c r="AG616" s="58"/>
    </row>
    <row r="617" spans="1:33" ht="15.75" customHeight="1" x14ac:dyDescent="0.2">
      <c r="A617" s="23"/>
      <c r="B617" s="23"/>
      <c r="C617" s="58"/>
      <c r="D617" s="58"/>
      <c r="E617" s="58"/>
      <c r="F617" s="58"/>
      <c r="G617" s="91"/>
      <c r="H617" s="273"/>
      <c r="I617" s="273"/>
      <c r="J617" s="135"/>
      <c r="K617" s="152"/>
      <c r="L617" s="23"/>
      <c r="M617" s="23"/>
      <c r="N617" s="68"/>
      <c r="O617" s="58"/>
      <c r="P617" s="58"/>
      <c r="Q617" s="58"/>
      <c r="R617" s="58"/>
      <c r="S617" s="58"/>
      <c r="T617" s="58"/>
      <c r="U617" s="58"/>
      <c r="V617" s="58"/>
      <c r="W617" s="58"/>
      <c r="X617" s="58"/>
      <c r="Y617" s="58"/>
      <c r="Z617" s="58"/>
      <c r="AA617" s="58"/>
      <c r="AB617" s="58"/>
      <c r="AC617" s="58"/>
      <c r="AD617" s="58"/>
      <c r="AE617" s="58"/>
      <c r="AF617" s="58"/>
      <c r="AG617" s="58"/>
    </row>
    <row r="618" spans="1:33" ht="15.75" customHeight="1" x14ac:dyDescent="0.2">
      <c r="A618" s="23"/>
      <c r="B618" s="23"/>
      <c r="C618" s="58"/>
      <c r="D618" s="58"/>
      <c r="E618" s="58"/>
      <c r="F618" s="58"/>
      <c r="G618" s="91"/>
      <c r="H618" s="273"/>
      <c r="I618" s="273"/>
      <c r="J618" s="135"/>
      <c r="K618" s="152"/>
      <c r="L618" s="23"/>
      <c r="M618" s="23"/>
      <c r="N618" s="68"/>
      <c r="O618" s="58"/>
      <c r="P618" s="58"/>
      <c r="Q618" s="58"/>
      <c r="R618" s="58"/>
      <c r="S618" s="58"/>
      <c r="T618" s="58"/>
      <c r="U618" s="58"/>
      <c r="V618" s="58"/>
      <c r="W618" s="58"/>
      <c r="X618" s="58"/>
      <c r="Y618" s="58"/>
      <c r="Z618" s="58"/>
      <c r="AA618" s="58"/>
      <c r="AB618" s="58"/>
      <c r="AC618" s="58"/>
      <c r="AD618" s="58"/>
      <c r="AE618" s="58"/>
      <c r="AF618" s="58"/>
      <c r="AG618" s="58"/>
    </row>
    <row r="619" spans="1:33" ht="15.75" customHeight="1" x14ac:dyDescent="0.2">
      <c r="A619" s="23"/>
      <c r="B619" s="23"/>
      <c r="C619" s="58"/>
      <c r="D619" s="58"/>
      <c r="E619" s="58"/>
      <c r="F619" s="58"/>
      <c r="G619" s="91"/>
      <c r="H619" s="273"/>
      <c r="I619" s="273"/>
      <c r="J619" s="135"/>
      <c r="K619" s="152"/>
      <c r="L619" s="23"/>
      <c r="M619" s="23"/>
      <c r="N619" s="68"/>
      <c r="O619" s="58"/>
      <c r="P619" s="58"/>
      <c r="Q619" s="58"/>
      <c r="R619" s="58"/>
      <c r="S619" s="58"/>
      <c r="T619" s="58"/>
      <c r="U619" s="58"/>
      <c r="V619" s="58"/>
      <c r="W619" s="58"/>
      <c r="X619" s="58"/>
      <c r="Y619" s="58"/>
      <c r="Z619" s="58"/>
      <c r="AA619" s="58"/>
      <c r="AB619" s="58"/>
      <c r="AC619" s="58"/>
      <c r="AD619" s="58"/>
      <c r="AE619" s="58"/>
      <c r="AF619" s="58"/>
      <c r="AG619" s="58"/>
    </row>
    <row r="620" spans="1:33" ht="15.75" customHeight="1" x14ac:dyDescent="0.2">
      <c r="A620" s="23"/>
      <c r="B620" s="23"/>
      <c r="C620" s="58"/>
      <c r="D620" s="58"/>
      <c r="E620" s="58"/>
      <c r="F620" s="58"/>
      <c r="G620" s="91"/>
      <c r="H620" s="273"/>
      <c r="I620" s="273"/>
      <c r="J620" s="135"/>
      <c r="K620" s="152"/>
      <c r="L620" s="23"/>
      <c r="M620" s="23"/>
      <c r="N620" s="68"/>
      <c r="O620" s="58"/>
      <c r="P620" s="58"/>
      <c r="Q620" s="58"/>
      <c r="R620" s="58"/>
      <c r="S620" s="58"/>
      <c r="T620" s="58"/>
      <c r="U620" s="58"/>
      <c r="V620" s="58"/>
      <c r="W620" s="58"/>
      <c r="X620" s="58"/>
      <c r="Y620" s="58"/>
      <c r="Z620" s="58"/>
      <c r="AA620" s="58"/>
      <c r="AB620" s="58"/>
      <c r="AC620" s="58"/>
      <c r="AD620" s="58"/>
      <c r="AE620" s="58"/>
      <c r="AF620" s="58"/>
      <c r="AG620" s="58"/>
    </row>
    <row r="621" spans="1:33" ht="15.75" customHeight="1" x14ac:dyDescent="0.2">
      <c r="A621" s="23"/>
      <c r="B621" s="23"/>
      <c r="C621" s="58"/>
      <c r="D621" s="58"/>
      <c r="E621" s="58"/>
      <c r="F621" s="58"/>
      <c r="G621" s="91"/>
      <c r="H621" s="273"/>
      <c r="I621" s="273"/>
      <c r="J621" s="135"/>
      <c r="K621" s="152"/>
      <c r="L621" s="23"/>
      <c r="M621" s="23"/>
      <c r="N621" s="68"/>
      <c r="O621" s="58"/>
      <c r="P621" s="58"/>
      <c r="Q621" s="58"/>
      <c r="R621" s="58"/>
      <c r="S621" s="58"/>
      <c r="T621" s="58"/>
      <c r="U621" s="58"/>
      <c r="V621" s="58"/>
      <c r="W621" s="58"/>
      <c r="X621" s="58"/>
      <c r="Y621" s="58"/>
      <c r="Z621" s="58"/>
      <c r="AA621" s="58"/>
      <c r="AB621" s="58"/>
      <c r="AC621" s="58"/>
      <c r="AD621" s="58"/>
      <c r="AE621" s="58"/>
      <c r="AF621" s="58"/>
      <c r="AG621" s="58"/>
    </row>
    <row r="622" spans="1:33" ht="15.75" customHeight="1" x14ac:dyDescent="0.2">
      <c r="A622" s="23"/>
      <c r="B622" s="23"/>
      <c r="C622" s="58"/>
      <c r="D622" s="58"/>
      <c r="E622" s="58"/>
      <c r="F622" s="58"/>
      <c r="G622" s="91"/>
      <c r="H622" s="273"/>
      <c r="I622" s="273"/>
      <c r="J622" s="135"/>
      <c r="K622" s="152"/>
      <c r="L622" s="23"/>
      <c r="M622" s="23"/>
      <c r="N622" s="68"/>
      <c r="O622" s="58"/>
      <c r="P622" s="58"/>
      <c r="Q622" s="58"/>
      <c r="R622" s="58"/>
      <c r="S622" s="58"/>
      <c r="T622" s="58"/>
      <c r="U622" s="58"/>
      <c r="V622" s="58"/>
      <c r="W622" s="58"/>
      <c r="X622" s="58"/>
      <c r="Y622" s="58"/>
      <c r="Z622" s="58"/>
      <c r="AA622" s="58"/>
      <c r="AB622" s="58"/>
      <c r="AC622" s="58"/>
      <c r="AD622" s="58"/>
      <c r="AE622" s="58"/>
      <c r="AF622" s="58"/>
      <c r="AG622" s="58"/>
    </row>
    <row r="623" spans="1:33" ht="15.75" customHeight="1" x14ac:dyDescent="0.2">
      <c r="A623" s="23"/>
      <c r="B623" s="23"/>
      <c r="C623" s="58"/>
      <c r="D623" s="58"/>
      <c r="E623" s="58"/>
      <c r="F623" s="58"/>
      <c r="G623" s="91"/>
      <c r="H623" s="273"/>
      <c r="I623" s="273"/>
      <c r="J623" s="135"/>
      <c r="K623" s="152"/>
      <c r="L623" s="23"/>
      <c r="M623" s="23"/>
      <c r="N623" s="68"/>
      <c r="O623" s="58"/>
      <c r="P623" s="58"/>
      <c r="Q623" s="58"/>
      <c r="R623" s="58"/>
      <c r="S623" s="58"/>
      <c r="T623" s="58"/>
      <c r="U623" s="58"/>
      <c r="V623" s="58"/>
      <c r="W623" s="58"/>
      <c r="X623" s="58"/>
      <c r="Y623" s="58"/>
      <c r="Z623" s="58"/>
      <c r="AA623" s="58"/>
      <c r="AB623" s="58"/>
      <c r="AC623" s="58"/>
      <c r="AD623" s="58"/>
      <c r="AE623" s="58"/>
      <c r="AF623" s="58"/>
      <c r="AG623" s="58"/>
    </row>
    <row r="624" spans="1:33" ht="15.75" customHeight="1" x14ac:dyDescent="0.2">
      <c r="A624" s="23"/>
      <c r="B624" s="23"/>
      <c r="C624" s="58"/>
      <c r="D624" s="58"/>
      <c r="E624" s="58"/>
      <c r="F624" s="58"/>
      <c r="G624" s="91"/>
      <c r="H624" s="273"/>
      <c r="I624" s="273"/>
      <c r="J624" s="135"/>
      <c r="K624" s="152"/>
      <c r="L624" s="23"/>
      <c r="M624" s="23"/>
      <c r="N624" s="68"/>
      <c r="O624" s="58"/>
      <c r="P624" s="58"/>
      <c r="Q624" s="58"/>
      <c r="R624" s="58"/>
      <c r="S624" s="58"/>
      <c r="T624" s="58"/>
      <c r="U624" s="58"/>
      <c r="V624" s="58"/>
      <c r="W624" s="58"/>
      <c r="X624" s="58"/>
      <c r="Y624" s="58"/>
      <c r="Z624" s="58"/>
      <c r="AA624" s="58"/>
      <c r="AB624" s="58"/>
      <c r="AC624" s="58"/>
      <c r="AD624" s="58"/>
      <c r="AE624" s="58"/>
      <c r="AF624" s="58"/>
      <c r="AG624" s="58"/>
    </row>
    <row r="625" spans="1:33" ht="15.75" customHeight="1" x14ac:dyDescent="0.2">
      <c r="A625" s="23"/>
      <c r="B625" s="23"/>
      <c r="C625" s="58"/>
      <c r="D625" s="58"/>
      <c r="E625" s="58"/>
      <c r="F625" s="58"/>
      <c r="G625" s="91"/>
      <c r="H625" s="273"/>
      <c r="I625" s="273"/>
      <c r="J625" s="135"/>
      <c r="K625" s="152"/>
      <c r="L625" s="23"/>
      <c r="M625" s="23"/>
      <c r="N625" s="68"/>
      <c r="O625" s="58"/>
      <c r="P625" s="58"/>
      <c r="Q625" s="58"/>
      <c r="R625" s="58"/>
      <c r="S625" s="58"/>
      <c r="T625" s="58"/>
      <c r="U625" s="58"/>
      <c r="V625" s="58"/>
      <c r="W625" s="58"/>
      <c r="X625" s="58"/>
      <c r="Y625" s="58"/>
      <c r="Z625" s="58"/>
      <c r="AA625" s="58"/>
      <c r="AB625" s="58"/>
      <c r="AC625" s="58"/>
      <c r="AD625" s="58"/>
      <c r="AE625" s="58"/>
      <c r="AF625" s="58"/>
      <c r="AG625" s="58"/>
    </row>
    <row r="626" spans="1:33" ht="15.75" customHeight="1" x14ac:dyDescent="0.2">
      <c r="A626" s="23"/>
      <c r="B626" s="23"/>
      <c r="C626" s="58"/>
      <c r="D626" s="58"/>
      <c r="E626" s="58"/>
      <c r="F626" s="58"/>
      <c r="G626" s="91"/>
      <c r="H626" s="273"/>
      <c r="I626" s="273"/>
      <c r="J626" s="135"/>
      <c r="K626" s="152"/>
      <c r="L626" s="23"/>
      <c r="M626" s="23"/>
      <c r="N626" s="68"/>
      <c r="O626" s="58"/>
      <c r="P626" s="58"/>
      <c r="Q626" s="58"/>
      <c r="R626" s="58"/>
      <c r="S626" s="58"/>
      <c r="T626" s="58"/>
      <c r="U626" s="58"/>
      <c r="V626" s="58"/>
      <c r="W626" s="58"/>
      <c r="X626" s="58"/>
      <c r="Y626" s="58"/>
      <c r="Z626" s="58"/>
      <c r="AA626" s="58"/>
      <c r="AB626" s="58"/>
      <c r="AC626" s="58"/>
      <c r="AD626" s="58"/>
      <c r="AE626" s="58"/>
      <c r="AF626" s="58"/>
      <c r="AG626" s="58"/>
    </row>
    <row r="627" spans="1:33" ht="15.75" customHeight="1" x14ac:dyDescent="0.2">
      <c r="A627" s="23"/>
      <c r="B627" s="23"/>
      <c r="C627" s="58"/>
      <c r="D627" s="58"/>
      <c r="E627" s="58"/>
      <c r="F627" s="58"/>
      <c r="G627" s="91"/>
      <c r="H627" s="273"/>
      <c r="I627" s="273"/>
      <c r="J627" s="135"/>
      <c r="K627" s="152"/>
      <c r="L627" s="23"/>
      <c r="M627" s="23"/>
      <c r="N627" s="68"/>
      <c r="O627" s="58"/>
      <c r="P627" s="58"/>
      <c r="Q627" s="58"/>
      <c r="R627" s="58"/>
      <c r="S627" s="58"/>
      <c r="T627" s="58"/>
      <c r="U627" s="58"/>
      <c r="V627" s="58"/>
      <c r="W627" s="58"/>
      <c r="X627" s="58"/>
      <c r="Y627" s="58"/>
      <c r="Z627" s="58"/>
      <c r="AA627" s="58"/>
      <c r="AB627" s="58"/>
      <c r="AC627" s="58"/>
      <c r="AD627" s="58"/>
      <c r="AE627" s="58"/>
      <c r="AF627" s="58"/>
      <c r="AG627" s="58"/>
    </row>
    <row r="628" spans="1:33" ht="15.75" customHeight="1" x14ac:dyDescent="0.2">
      <c r="A628" s="23"/>
      <c r="B628" s="23"/>
      <c r="C628" s="58"/>
      <c r="D628" s="58"/>
      <c r="E628" s="58"/>
      <c r="F628" s="58"/>
      <c r="G628" s="91"/>
      <c r="H628" s="273"/>
      <c r="I628" s="273"/>
      <c r="J628" s="135"/>
      <c r="K628" s="152"/>
      <c r="L628" s="23"/>
      <c r="M628" s="23"/>
      <c r="N628" s="68"/>
      <c r="O628" s="58"/>
      <c r="P628" s="58"/>
      <c r="Q628" s="58"/>
      <c r="R628" s="58"/>
      <c r="S628" s="58"/>
      <c r="T628" s="58"/>
      <c r="U628" s="58"/>
      <c r="V628" s="58"/>
      <c r="W628" s="58"/>
      <c r="X628" s="58"/>
      <c r="Y628" s="58"/>
      <c r="Z628" s="58"/>
      <c r="AA628" s="58"/>
      <c r="AB628" s="58"/>
      <c r="AC628" s="58"/>
      <c r="AD628" s="58"/>
      <c r="AE628" s="58"/>
      <c r="AF628" s="58"/>
      <c r="AG628" s="58"/>
    </row>
    <row r="629" spans="1:33" ht="15.75" customHeight="1" x14ac:dyDescent="0.2">
      <c r="A629" s="23"/>
      <c r="B629" s="23"/>
      <c r="C629" s="58"/>
      <c r="D629" s="58"/>
      <c r="E629" s="58"/>
      <c r="F629" s="58"/>
      <c r="G629" s="91"/>
      <c r="H629" s="273"/>
      <c r="I629" s="273"/>
      <c r="J629" s="135"/>
      <c r="K629" s="152"/>
      <c r="L629" s="23"/>
      <c r="M629" s="23"/>
      <c r="N629" s="68"/>
      <c r="O629" s="58"/>
      <c r="P629" s="58"/>
      <c r="Q629" s="58"/>
      <c r="R629" s="58"/>
      <c r="S629" s="58"/>
      <c r="T629" s="58"/>
      <c r="U629" s="58"/>
      <c r="V629" s="58"/>
      <c r="W629" s="58"/>
      <c r="X629" s="58"/>
      <c r="Y629" s="58"/>
      <c r="Z629" s="58"/>
      <c r="AA629" s="58"/>
      <c r="AB629" s="58"/>
      <c r="AC629" s="58"/>
      <c r="AD629" s="58"/>
      <c r="AE629" s="58"/>
      <c r="AF629" s="58"/>
      <c r="AG629" s="58"/>
    </row>
    <row r="630" spans="1:33" ht="15.75" customHeight="1" x14ac:dyDescent="0.2">
      <c r="A630" s="23"/>
      <c r="B630" s="23"/>
      <c r="C630" s="58"/>
      <c r="D630" s="58"/>
      <c r="E630" s="58"/>
      <c r="F630" s="58"/>
      <c r="G630" s="91"/>
      <c r="H630" s="273"/>
      <c r="I630" s="273"/>
      <c r="J630" s="135"/>
      <c r="K630" s="152"/>
      <c r="L630" s="23"/>
      <c r="M630" s="23"/>
      <c r="N630" s="68"/>
      <c r="O630" s="58"/>
      <c r="P630" s="58"/>
      <c r="Q630" s="58"/>
      <c r="R630" s="58"/>
      <c r="S630" s="58"/>
      <c r="T630" s="58"/>
      <c r="U630" s="58"/>
      <c r="V630" s="58"/>
      <c r="W630" s="58"/>
      <c r="X630" s="58"/>
      <c r="Y630" s="58"/>
      <c r="Z630" s="58"/>
      <c r="AA630" s="58"/>
      <c r="AB630" s="58"/>
      <c r="AC630" s="58"/>
      <c r="AD630" s="58"/>
      <c r="AE630" s="58"/>
      <c r="AF630" s="58"/>
      <c r="AG630" s="58"/>
    </row>
    <row r="631" spans="1:33" ht="15.75" customHeight="1" x14ac:dyDescent="0.2">
      <c r="A631" s="23"/>
      <c r="B631" s="23"/>
      <c r="C631" s="58"/>
      <c r="D631" s="58"/>
      <c r="E631" s="58"/>
      <c r="F631" s="58"/>
      <c r="G631" s="91"/>
      <c r="H631" s="273"/>
      <c r="I631" s="273"/>
      <c r="J631" s="135"/>
      <c r="K631" s="152"/>
      <c r="L631" s="23"/>
      <c r="M631" s="23"/>
      <c r="N631" s="68"/>
      <c r="O631" s="58"/>
      <c r="P631" s="58"/>
      <c r="Q631" s="58"/>
      <c r="R631" s="58"/>
      <c r="S631" s="58"/>
      <c r="T631" s="58"/>
      <c r="U631" s="58"/>
      <c r="V631" s="58"/>
      <c r="W631" s="58"/>
      <c r="X631" s="58"/>
      <c r="Y631" s="58"/>
      <c r="Z631" s="58"/>
      <c r="AA631" s="58"/>
      <c r="AB631" s="58"/>
      <c r="AC631" s="58"/>
      <c r="AD631" s="58"/>
      <c r="AE631" s="58"/>
      <c r="AF631" s="58"/>
      <c r="AG631" s="58"/>
    </row>
    <row r="632" spans="1:33" ht="15.75" customHeight="1" x14ac:dyDescent="0.2">
      <c r="A632" s="23"/>
      <c r="B632" s="23"/>
      <c r="C632" s="58"/>
      <c r="D632" s="58"/>
      <c r="E632" s="58"/>
      <c r="F632" s="58"/>
      <c r="G632" s="91"/>
      <c r="H632" s="273"/>
      <c r="I632" s="273"/>
      <c r="J632" s="135"/>
      <c r="K632" s="152"/>
      <c r="L632" s="23"/>
      <c r="M632" s="23"/>
      <c r="N632" s="68"/>
      <c r="O632" s="58"/>
      <c r="P632" s="58"/>
      <c r="Q632" s="58"/>
      <c r="R632" s="58"/>
      <c r="S632" s="58"/>
      <c r="T632" s="58"/>
      <c r="U632" s="58"/>
      <c r="V632" s="58"/>
      <c r="W632" s="58"/>
      <c r="X632" s="58"/>
      <c r="Y632" s="58"/>
      <c r="Z632" s="58"/>
      <c r="AA632" s="58"/>
      <c r="AB632" s="58"/>
      <c r="AC632" s="58"/>
      <c r="AD632" s="58"/>
      <c r="AE632" s="58"/>
      <c r="AF632" s="58"/>
      <c r="AG632" s="58"/>
    </row>
    <row r="633" spans="1:33" ht="15.75" customHeight="1" x14ac:dyDescent="0.2">
      <c r="A633" s="23"/>
      <c r="B633" s="23"/>
      <c r="C633" s="58"/>
      <c r="D633" s="58"/>
      <c r="E633" s="58"/>
      <c r="F633" s="58"/>
      <c r="G633" s="91"/>
      <c r="H633" s="273"/>
      <c r="I633" s="273"/>
      <c r="J633" s="135"/>
      <c r="K633" s="152"/>
      <c r="L633" s="23"/>
      <c r="M633" s="23"/>
      <c r="N633" s="68"/>
      <c r="O633" s="58"/>
      <c r="P633" s="58"/>
      <c r="Q633" s="58"/>
      <c r="R633" s="58"/>
      <c r="S633" s="58"/>
      <c r="T633" s="58"/>
      <c r="U633" s="58"/>
      <c r="V633" s="58"/>
      <c r="W633" s="58"/>
      <c r="X633" s="58"/>
      <c r="Y633" s="58"/>
      <c r="Z633" s="58"/>
      <c r="AA633" s="58"/>
      <c r="AB633" s="58"/>
      <c r="AC633" s="58"/>
      <c r="AD633" s="58"/>
      <c r="AE633" s="58"/>
      <c r="AF633" s="58"/>
      <c r="AG633" s="58"/>
    </row>
    <row r="634" spans="1:33" ht="15.75" customHeight="1" x14ac:dyDescent="0.2">
      <c r="A634" s="23"/>
      <c r="B634" s="23"/>
      <c r="C634" s="58"/>
      <c r="D634" s="58"/>
      <c r="E634" s="58"/>
      <c r="F634" s="58"/>
      <c r="G634" s="91"/>
      <c r="H634" s="273"/>
      <c r="I634" s="273"/>
      <c r="J634" s="135"/>
      <c r="K634" s="152"/>
      <c r="L634" s="23"/>
      <c r="M634" s="23"/>
      <c r="N634" s="68"/>
      <c r="O634" s="58"/>
      <c r="P634" s="58"/>
      <c r="Q634" s="58"/>
      <c r="R634" s="58"/>
      <c r="S634" s="58"/>
      <c r="T634" s="58"/>
      <c r="U634" s="58"/>
      <c r="V634" s="58"/>
      <c r="W634" s="58"/>
      <c r="X634" s="58"/>
      <c r="Y634" s="58"/>
      <c r="Z634" s="58"/>
      <c r="AA634" s="58"/>
      <c r="AB634" s="58"/>
      <c r="AC634" s="58"/>
      <c r="AD634" s="58"/>
      <c r="AE634" s="58"/>
      <c r="AF634" s="58"/>
      <c r="AG634" s="58"/>
    </row>
    <row r="635" spans="1:33" ht="15.75" customHeight="1" x14ac:dyDescent="0.2">
      <c r="A635" s="23"/>
      <c r="B635" s="23"/>
      <c r="C635" s="58"/>
      <c r="D635" s="58"/>
      <c r="E635" s="58"/>
      <c r="F635" s="58"/>
      <c r="G635" s="91"/>
      <c r="H635" s="273"/>
      <c r="I635" s="273"/>
      <c r="J635" s="135"/>
      <c r="K635" s="152"/>
      <c r="L635" s="23"/>
      <c r="M635" s="23"/>
      <c r="N635" s="68"/>
      <c r="O635" s="58"/>
      <c r="P635" s="58"/>
      <c r="Q635" s="58"/>
      <c r="R635" s="58"/>
      <c r="S635" s="58"/>
      <c r="T635" s="58"/>
      <c r="U635" s="58"/>
      <c r="V635" s="58"/>
      <c r="W635" s="58"/>
      <c r="X635" s="58"/>
      <c r="Y635" s="58"/>
      <c r="Z635" s="58"/>
      <c r="AA635" s="58"/>
      <c r="AB635" s="58"/>
      <c r="AC635" s="58"/>
      <c r="AD635" s="58"/>
      <c r="AE635" s="58"/>
      <c r="AF635" s="58"/>
      <c r="AG635" s="58"/>
    </row>
    <row r="636" spans="1:33" ht="15.75" customHeight="1" x14ac:dyDescent="0.2">
      <c r="A636" s="23"/>
      <c r="B636" s="23"/>
      <c r="C636" s="58"/>
      <c r="D636" s="58"/>
      <c r="E636" s="58"/>
      <c r="F636" s="58"/>
      <c r="G636" s="91"/>
      <c r="H636" s="273"/>
      <c r="I636" s="273"/>
      <c r="J636" s="135"/>
      <c r="K636" s="152"/>
      <c r="L636" s="23"/>
      <c r="M636" s="23"/>
      <c r="N636" s="68"/>
      <c r="O636" s="58"/>
      <c r="P636" s="58"/>
      <c r="Q636" s="58"/>
      <c r="R636" s="58"/>
      <c r="S636" s="58"/>
      <c r="T636" s="58"/>
      <c r="U636" s="58"/>
      <c r="V636" s="58"/>
      <c r="W636" s="58"/>
      <c r="X636" s="58"/>
      <c r="Y636" s="58"/>
      <c r="Z636" s="58"/>
      <c r="AA636" s="58"/>
      <c r="AB636" s="58"/>
      <c r="AC636" s="58"/>
      <c r="AD636" s="58"/>
      <c r="AE636" s="58"/>
      <c r="AF636" s="58"/>
      <c r="AG636" s="58"/>
    </row>
    <row r="637" spans="1:33" ht="15.75" customHeight="1" x14ac:dyDescent="0.2">
      <c r="A637" s="23"/>
      <c r="B637" s="23"/>
      <c r="C637" s="58"/>
      <c r="D637" s="58"/>
      <c r="E637" s="58"/>
      <c r="F637" s="58"/>
      <c r="G637" s="91"/>
      <c r="H637" s="273"/>
      <c r="I637" s="273"/>
      <c r="J637" s="135"/>
      <c r="K637" s="152"/>
      <c r="L637" s="23"/>
      <c r="M637" s="23"/>
      <c r="N637" s="68"/>
      <c r="O637" s="58"/>
      <c r="P637" s="58"/>
      <c r="Q637" s="58"/>
      <c r="R637" s="58"/>
      <c r="S637" s="58"/>
      <c r="T637" s="58"/>
      <c r="U637" s="58"/>
      <c r="V637" s="58"/>
      <c r="W637" s="58"/>
      <c r="X637" s="58"/>
      <c r="Y637" s="58"/>
      <c r="Z637" s="58"/>
      <c r="AA637" s="58"/>
      <c r="AB637" s="58"/>
      <c r="AC637" s="58"/>
      <c r="AD637" s="58"/>
      <c r="AE637" s="58"/>
      <c r="AF637" s="58"/>
      <c r="AG637" s="58"/>
    </row>
    <row r="638" spans="1:33" ht="15.75" customHeight="1" x14ac:dyDescent="0.2">
      <c r="A638" s="23"/>
      <c r="B638" s="23"/>
      <c r="C638" s="58"/>
      <c r="D638" s="58"/>
      <c r="E638" s="58"/>
      <c r="F638" s="58"/>
      <c r="G638" s="91"/>
      <c r="H638" s="273"/>
      <c r="I638" s="273"/>
      <c r="J638" s="135"/>
      <c r="K638" s="152"/>
      <c r="L638" s="23"/>
      <c r="M638" s="23"/>
      <c r="N638" s="68"/>
      <c r="O638" s="58"/>
      <c r="P638" s="58"/>
      <c r="Q638" s="58"/>
      <c r="R638" s="58"/>
      <c r="S638" s="58"/>
      <c r="T638" s="58"/>
      <c r="U638" s="58"/>
      <c r="V638" s="58"/>
      <c r="W638" s="58"/>
      <c r="X638" s="58"/>
      <c r="Y638" s="58"/>
      <c r="Z638" s="58"/>
      <c r="AA638" s="58"/>
      <c r="AB638" s="58"/>
      <c r="AC638" s="58"/>
      <c r="AD638" s="58"/>
      <c r="AE638" s="58"/>
      <c r="AF638" s="58"/>
      <c r="AG638" s="58"/>
    </row>
    <row r="639" spans="1:33" ht="15.75" customHeight="1" x14ac:dyDescent="0.2">
      <c r="A639" s="23"/>
      <c r="B639" s="23"/>
      <c r="C639" s="58"/>
      <c r="D639" s="58"/>
      <c r="E639" s="58"/>
      <c r="F639" s="58"/>
      <c r="G639" s="91"/>
      <c r="H639" s="273"/>
      <c r="I639" s="273"/>
      <c r="J639" s="135"/>
      <c r="K639" s="152"/>
      <c r="L639" s="23"/>
      <c r="M639" s="23"/>
      <c r="N639" s="68"/>
      <c r="O639" s="58"/>
      <c r="P639" s="58"/>
      <c r="Q639" s="58"/>
      <c r="R639" s="58"/>
      <c r="S639" s="58"/>
      <c r="T639" s="58"/>
      <c r="U639" s="58"/>
      <c r="V639" s="58"/>
      <c r="W639" s="58"/>
      <c r="X639" s="58"/>
      <c r="Y639" s="58"/>
      <c r="Z639" s="58"/>
      <c r="AA639" s="58"/>
      <c r="AB639" s="58"/>
      <c r="AC639" s="58"/>
      <c r="AD639" s="58"/>
      <c r="AE639" s="58"/>
      <c r="AF639" s="58"/>
      <c r="AG639" s="58"/>
    </row>
    <row r="640" spans="1:33" ht="15.75" customHeight="1" x14ac:dyDescent="0.2">
      <c r="A640" s="23"/>
      <c r="B640" s="23"/>
      <c r="C640" s="58"/>
      <c r="D640" s="58"/>
      <c r="E640" s="58"/>
      <c r="F640" s="58"/>
      <c r="G640" s="91"/>
      <c r="H640" s="273"/>
      <c r="I640" s="273"/>
      <c r="J640" s="135"/>
      <c r="K640" s="152"/>
      <c r="L640" s="23"/>
      <c r="M640" s="23"/>
      <c r="N640" s="68"/>
      <c r="O640" s="58"/>
      <c r="P640" s="58"/>
      <c r="Q640" s="58"/>
      <c r="R640" s="58"/>
      <c r="S640" s="58"/>
      <c r="T640" s="58"/>
      <c r="U640" s="58"/>
      <c r="V640" s="58"/>
      <c r="W640" s="58"/>
      <c r="X640" s="58"/>
      <c r="Y640" s="58"/>
      <c r="Z640" s="58"/>
      <c r="AA640" s="58"/>
      <c r="AB640" s="58"/>
      <c r="AC640" s="58"/>
      <c r="AD640" s="58"/>
      <c r="AE640" s="58"/>
      <c r="AF640" s="58"/>
      <c r="AG640" s="58"/>
    </row>
    <row r="641" spans="1:33" ht="15.75" customHeight="1" x14ac:dyDescent="0.2">
      <c r="A641" s="23"/>
      <c r="B641" s="23"/>
      <c r="C641" s="58"/>
      <c r="D641" s="58"/>
      <c r="E641" s="58"/>
      <c r="F641" s="58"/>
      <c r="G641" s="91"/>
      <c r="H641" s="273"/>
      <c r="I641" s="273"/>
      <c r="J641" s="135"/>
      <c r="K641" s="152"/>
      <c r="L641" s="23"/>
      <c r="M641" s="23"/>
      <c r="N641" s="68"/>
      <c r="O641" s="58"/>
      <c r="P641" s="58"/>
      <c r="Q641" s="58"/>
      <c r="R641" s="58"/>
      <c r="S641" s="58"/>
      <c r="T641" s="58"/>
      <c r="U641" s="58"/>
      <c r="V641" s="58"/>
      <c r="W641" s="58"/>
      <c r="X641" s="58"/>
      <c r="Y641" s="58"/>
      <c r="Z641" s="58"/>
      <c r="AA641" s="58"/>
      <c r="AB641" s="58"/>
      <c r="AC641" s="58"/>
      <c r="AD641" s="58"/>
      <c r="AE641" s="58"/>
      <c r="AF641" s="58"/>
      <c r="AG641" s="58"/>
    </row>
    <row r="642" spans="1:33" ht="15.75" customHeight="1" x14ac:dyDescent="0.2">
      <c r="A642" s="23"/>
      <c r="B642" s="23"/>
      <c r="C642" s="58"/>
      <c r="D642" s="58"/>
      <c r="E642" s="58"/>
      <c r="F642" s="58"/>
      <c r="G642" s="91"/>
      <c r="H642" s="273"/>
      <c r="I642" s="273"/>
      <c r="J642" s="135"/>
      <c r="K642" s="152"/>
      <c r="L642" s="23"/>
      <c r="M642" s="23"/>
      <c r="N642" s="68"/>
      <c r="O642" s="58"/>
      <c r="P642" s="58"/>
      <c r="Q642" s="58"/>
      <c r="R642" s="58"/>
      <c r="S642" s="58"/>
      <c r="T642" s="58"/>
      <c r="U642" s="58"/>
      <c r="V642" s="58"/>
      <c r="W642" s="58"/>
      <c r="X642" s="58"/>
      <c r="Y642" s="58"/>
      <c r="Z642" s="58"/>
      <c r="AA642" s="58"/>
      <c r="AB642" s="58"/>
      <c r="AC642" s="58"/>
      <c r="AD642" s="58"/>
      <c r="AE642" s="58"/>
      <c r="AF642" s="58"/>
      <c r="AG642" s="58"/>
    </row>
    <row r="643" spans="1:33" ht="15.75" customHeight="1" x14ac:dyDescent="0.2">
      <c r="A643" s="23"/>
      <c r="B643" s="23"/>
      <c r="C643" s="58"/>
      <c r="D643" s="58"/>
      <c r="E643" s="58"/>
      <c r="F643" s="58"/>
      <c r="G643" s="91"/>
      <c r="H643" s="273"/>
      <c r="I643" s="273"/>
      <c r="J643" s="135"/>
      <c r="K643" s="152"/>
      <c r="L643" s="23"/>
      <c r="M643" s="23"/>
      <c r="N643" s="68"/>
      <c r="O643" s="58"/>
      <c r="P643" s="58"/>
      <c r="Q643" s="58"/>
      <c r="R643" s="58"/>
      <c r="S643" s="58"/>
      <c r="T643" s="58"/>
      <c r="U643" s="58"/>
      <c r="V643" s="58"/>
      <c r="W643" s="58"/>
      <c r="X643" s="58"/>
      <c r="Y643" s="58"/>
      <c r="Z643" s="58"/>
      <c r="AA643" s="58"/>
      <c r="AB643" s="58"/>
      <c r="AC643" s="58"/>
      <c r="AD643" s="58"/>
      <c r="AE643" s="58"/>
      <c r="AF643" s="58"/>
      <c r="AG643" s="58"/>
    </row>
    <row r="644" spans="1:33" ht="15.75" customHeight="1" x14ac:dyDescent="0.2">
      <c r="A644" s="23"/>
      <c r="B644" s="23"/>
      <c r="C644" s="58"/>
      <c r="D644" s="58"/>
      <c r="E644" s="58"/>
      <c r="F644" s="58"/>
      <c r="G644" s="91"/>
      <c r="H644" s="273"/>
      <c r="I644" s="273"/>
      <c r="J644" s="135"/>
      <c r="K644" s="152"/>
      <c r="L644" s="23"/>
      <c r="M644" s="23"/>
      <c r="N644" s="68"/>
      <c r="O644" s="58"/>
      <c r="P644" s="58"/>
      <c r="Q644" s="58"/>
      <c r="R644" s="58"/>
      <c r="S644" s="58"/>
      <c r="T644" s="58"/>
      <c r="U644" s="58"/>
      <c r="V644" s="58"/>
      <c r="W644" s="58"/>
      <c r="X644" s="58"/>
      <c r="Y644" s="58"/>
      <c r="Z644" s="58"/>
      <c r="AA644" s="58"/>
      <c r="AB644" s="58"/>
      <c r="AC644" s="58"/>
      <c r="AD644" s="58"/>
      <c r="AE644" s="58"/>
      <c r="AF644" s="58"/>
      <c r="AG644" s="58"/>
    </row>
    <row r="645" spans="1:33" ht="15.75" customHeight="1" x14ac:dyDescent="0.2">
      <c r="A645" s="23"/>
      <c r="B645" s="23"/>
      <c r="C645" s="58"/>
      <c r="D645" s="58"/>
      <c r="E645" s="58"/>
      <c r="F645" s="58"/>
      <c r="G645" s="91"/>
      <c r="H645" s="273"/>
      <c r="I645" s="273"/>
      <c r="J645" s="135"/>
      <c r="K645" s="152"/>
      <c r="L645" s="23"/>
      <c r="M645" s="23"/>
      <c r="N645" s="68"/>
      <c r="O645" s="58"/>
      <c r="P645" s="58"/>
      <c r="Q645" s="58"/>
      <c r="R645" s="58"/>
      <c r="S645" s="58"/>
      <c r="T645" s="58"/>
      <c r="U645" s="58"/>
      <c r="V645" s="58"/>
      <c r="W645" s="58"/>
      <c r="X645" s="58"/>
      <c r="Y645" s="58"/>
      <c r="Z645" s="58"/>
      <c r="AA645" s="58"/>
      <c r="AB645" s="58"/>
      <c r="AC645" s="58"/>
      <c r="AD645" s="58"/>
      <c r="AE645" s="58"/>
      <c r="AF645" s="58"/>
      <c r="AG645" s="58"/>
    </row>
    <row r="646" spans="1:33" ht="15.75" customHeight="1" x14ac:dyDescent="0.2">
      <c r="A646" s="23"/>
      <c r="B646" s="23"/>
      <c r="C646" s="58"/>
      <c r="D646" s="58"/>
      <c r="E646" s="58"/>
      <c r="F646" s="58"/>
      <c r="G646" s="91"/>
      <c r="H646" s="273"/>
      <c r="I646" s="273"/>
      <c r="J646" s="135"/>
      <c r="K646" s="152"/>
      <c r="L646" s="23"/>
      <c r="M646" s="23"/>
      <c r="N646" s="68"/>
      <c r="O646" s="58"/>
      <c r="P646" s="58"/>
      <c r="Q646" s="58"/>
      <c r="R646" s="58"/>
      <c r="S646" s="58"/>
      <c r="T646" s="58"/>
      <c r="U646" s="58"/>
      <c r="V646" s="58"/>
      <c r="W646" s="58"/>
      <c r="X646" s="58"/>
      <c r="Y646" s="58"/>
      <c r="Z646" s="58"/>
      <c r="AA646" s="58"/>
      <c r="AB646" s="58"/>
      <c r="AC646" s="58"/>
      <c r="AD646" s="58"/>
      <c r="AE646" s="58"/>
      <c r="AF646" s="58"/>
      <c r="AG646" s="58"/>
    </row>
    <row r="647" spans="1:33" ht="15.75" customHeight="1" x14ac:dyDescent="0.2">
      <c r="A647" s="23"/>
      <c r="B647" s="23"/>
      <c r="C647" s="58"/>
      <c r="D647" s="58"/>
      <c r="E647" s="58"/>
      <c r="F647" s="58"/>
      <c r="G647" s="91"/>
      <c r="H647" s="273"/>
      <c r="I647" s="273"/>
      <c r="J647" s="135"/>
      <c r="K647" s="152"/>
      <c r="L647" s="23"/>
      <c r="M647" s="23"/>
      <c r="N647" s="68"/>
      <c r="O647" s="58"/>
      <c r="P647" s="58"/>
      <c r="Q647" s="58"/>
      <c r="R647" s="58"/>
      <c r="S647" s="58"/>
      <c r="T647" s="58"/>
      <c r="U647" s="58"/>
      <c r="V647" s="58"/>
      <c r="W647" s="58"/>
      <c r="X647" s="58"/>
      <c r="Y647" s="58"/>
      <c r="Z647" s="58"/>
      <c r="AA647" s="58"/>
      <c r="AB647" s="58"/>
      <c r="AC647" s="58"/>
      <c r="AD647" s="58"/>
      <c r="AE647" s="58"/>
      <c r="AF647" s="58"/>
      <c r="AG647" s="58"/>
    </row>
    <row r="648" spans="1:33" ht="15.75" customHeight="1" x14ac:dyDescent="0.2">
      <c r="A648" s="23"/>
      <c r="B648" s="23"/>
      <c r="C648" s="58"/>
      <c r="D648" s="58"/>
      <c r="E648" s="58"/>
      <c r="F648" s="58"/>
      <c r="G648" s="91"/>
      <c r="H648" s="273"/>
      <c r="I648" s="273"/>
      <c r="J648" s="135"/>
      <c r="K648" s="152"/>
      <c r="L648" s="23"/>
      <c r="M648" s="23"/>
      <c r="N648" s="68"/>
      <c r="O648" s="58"/>
      <c r="P648" s="58"/>
      <c r="Q648" s="58"/>
      <c r="R648" s="58"/>
      <c r="S648" s="58"/>
      <c r="T648" s="58"/>
      <c r="U648" s="58"/>
      <c r="V648" s="58"/>
      <c r="W648" s="58"/>
      <c r="X648" s="58"/>
      <c r="Y648" s="58"/>
      <c r="Z648" s="58"/>
      <c r="AA648" s="58"/>
      <c r="AB648" s="58"/>
      <c r="AC648" s="58"/>
      <c r="AD648" s="58"/>
      <c r="AE648" s="58"/>
      <c r="AF648" s="58"/>
      <c r="AG648" s="58"/>
    </row>
    <row r="649" spans="1:33" ht="15.75" customHeight="1" x14ac:dyDescent="0.2">
      <c r="A649" s="23"/>
      <c r="B649" s="23"/>
      <c r="C649" s="58"/>
      <c r="D649" s="58"/>
      <c r="E649" s="58"/>
      <c r="F649" s="58"/>
      <c r="G649" s="91"/>
      <c r="H649" s="273"/>
      <c r="I649" s="273"/>
      <c r="J649" s="135"/>
      <c r="K649" s="152"/>
      <c r="L649" s="23"/>
      <c r="M649" s="23"/>
      <c r="N649" s="68"/>
      <c r="O649" s="58"/>
      <c r="P649" s="58"/>
      <c r="Q649" s="58"/>
      <c r="R649" s="58"/>
      <c r="S649" s="58"/>
      <c r="T649" s="58"/>
      <c r="U649" s="58"/>
      <c r="V649" s="58"/>
      <c r="W649" s="58"/>
      <c r="X649" s="58"/>
      <c r="Y649" s="58"/>
      <c r="Z649" s="58"/>
      <c r="AA649" s="58"/>
      <c r="AB649" s="58"/>
      <c r="AC649" s="58"/>
      <c r="AD649" s="58"/>
      <c r="AE649" s="58"/>
      <c r="AF649" s="58"/>
      <c r="AG649" s="58"/>
    </row>
    <row r="650" spans="1:33" ht="15.75" customHeight="1" x14ac:dyDescent="0.2">
      <c r="A650" s="23"/>
      <c r="B650" s="23"/>
      <c r="C650" s="58"/>
      <c r="D650" s="58"/>
      <c r="E650" s="58"/>
      <c r="F650" s="58"/>
      <c r="G650" s="91"/>
      <c r="H650" s="273"/>
      <c r="I650" s="273"/>
      <c r="J650" s="135"/>
      <c r="K650" s="152"/>
      <c r="L650" s="23"/>
      <c r="M650" s="23"/>
      <c r="N650" s="68"/>
      <c r="O650" s="58"/>
      <c r="P650" s="58"/>
      <c r="Q650" s="58"/>
      <c r="R650" s="58"/>
      <c r="S650" s="58"/>
      <c r="T650" s="58"/>
      <c r="U650" s="58"/>
      <c r="V650" s="58"/>
      <c r="W650" s="58"/>
      <c r="X650" s="58"/>
      <c r="Y650" s="58"/>
      <c r="Z650" s="58"/>
      <c r="AA650" s="58"/>
      <c r="AB650" s="58"/>
      <c r="AC650" s="58"/>
      <c r="AD650" s="58"/>
      <c r="AE650" s="58"/>
      <c r="AF650" s="58"/>
      <c r="AG650" s="58"/>
    </row>
    <row r="651" spans="1:33" ht="15.75" customHeight="1" x14ac:dyDescent="0.2">
      <c r="A651" s="23"/>
      <c r="B651" s="23"/>
      <c r="C651" s="58"/>
      <c r="D651" s="58"/>
      <c r="E651" s="58"/>
      <c r="F651" s="58"/>
      <c r="G651" s="91"/>
      <c r="H651" s="273"/>
      <c r="I651" s="273"/>
      <c r="J651" s="135"/>
      <c r="K651" s="152"/>
      <c r="L651" s="23"/>
      <c r="M651" s="23"/>
      <c r="N651" s="68"/>
      <c r="O651" s="58"/>
      <c r="P651" s="58"/>
      <c r="Q651" s="58"/>
      <c r="R651" s="58"/>
      <c r="S651" s="58"/>
      <c r="T651" s="58"/>
      <c r="U651" s="58"/>
      <c r="V651" s="58"/>
      <c r="W651" s="58"/>
      <c r="X651" s="58"/>
      <c r="Y651" s="58"/>
      <c r="Z651" s="58"/>
      <c r="AA651" s="58"/>
      <c r="AB651" s="58"/>
      <c r="AC651" s="58"/>
      <c r="AD651" s="58"/>
      <c r="AE651" s="58"/>
      <c r="AF651" s="58"/>
      <c r="AG651" s="58"/>
    </row>
    <row r="652" spans="1:33" ht="15.75" customHeight="1" x14ac:dyDescent="0.2">
      <c r="A652" s="23"/>
      <c r="B652" s="23"/>
      <c r="C652" s="58"/>
      <c r="D652" s="58"/>
      <c r="E652" s="58"/>
      <c r="F652" s="58"/>
      <c r="G652" s="91"/>
      <c r="H652" s="273"/>
      <c r="I652" s="273"/>
      <c r="J652" s="135"/>
      <c r="K652" s="152"/>
      <c r="L652" s="23"/>
      <c r="M652" s="23"/>
      <c r="N652" s="68"/>
      <c r="O652" s="58"/>
      <c r="P652" s="58"/>
      <c r="Q652" s="58"/>
      <c r="R652" s="58"/>
      <c r="S652" s="58"/>
      <c r="T652" s="58"/>
      <c r="U652" s="58"/>
      <c r="V652" s="58"/>
      <c r="W652" s="58"/>
      <c r="X652" s="58"/>
      <c r="Y652" s="58"/>
      <c r="Z652" s="58"/>
      <c r="AA652" s="58"/>
      <c r="AB652" s="58"/>
      <c r="AC652" s="58"/>
      <c r="AD652" s="58"/>
      <c r="AE652" s="58"/>
      <c r="AF652" s="58"/>
      <c r="AG652" s="58"/>
    </row>
    <row r="653" spans="1:33" ht="15.75" customHeight="1" x14ac:dyDescent="0.2">
      <c r="A653" s="23"/>
      <c r="B653" s="23"/>
      <c r="C653" s="58"/>
      <c r="D653" s="58"/>
      <c r="E653" s="58"/>
      <c r="F653" s="58"/>
      <c r="G653" s="91"/>
      <c r="H653" s="273"/>
      <c r="I653" s="273"/>
      <c r="J653" s="135"/>
      <c r="K653" s="152"/>
      <c r="L653" s="23"/>
      <c r="M653" s="23"/>
      <c r="N653" s="68"/>
      <c r="O653" s="58"/>
      <c r="P653" s="58"/>
      <c r="Q653" s="58"/>
      <c r="R653" s="58"/>
      <c r="S653" s="58"/>
      <c r="T653" s="58"/>
      <c r="U653" s="58"/>
      <c r="V653" s="58"/>
      <c r="W653" s="58"/>
      <c r="X653" s="58"/>
      <c r="Y653" s="58"/>
      <c r="Z653" s="58"/>
      <c r="AA653" s="58"/>
      <c r="AB653" s="58"/>
      <c r="AC653" s="58"/>
      <c r="AD653" s="58"/>
      <c r="AE653" s="58"/>
      <c r="AF653" s="58"/>
      <c r="AG653" s="58"/>
    </row>
    <row r="654" spans="1:33" ht="15.75" customHeight="1" x14ac:dyDescent="0.2">
      <c r="A654" s="23"/>
      <c r="B654" s="23"/>
      <c r="C654" s="58"/>
      <c r="D654" s="58"/>
      <c r="E654" s="58"/>
      <c r="F654" s="58"/>
      <c r="G654" s="91"/>
      <c r="H654" s="273"/>
      <c r="I654" s="273"/>
      <c r="J654" s="135"/>
      <c r="K654" s="152"/>
      <c r="L654" s="23"/>
      <c r="M654" s="23"/>
      <c r="N654" s="68"/>
      <c r="O654" s="58"/>
      <c r="P654" s="58"/>
      <c r="Q654" s="58"/>
      <c r="R654" s="58"/>
      <c r="S654" s="58"/>
      <c r="T654" s="58"/>
      <c r="U654" s="58"/>
      <c r="V654" s="58"/>
      <c r="W654" s="58"/>
      <c r="X654" s="58"/>
      <c r="Y654" s="58"/>
      <c r="Z654" s="58"/>
      <c r="AA654" s="58"/>
      <c r="AB654" s="58"/>
      <c r="AC654" s="58"/>
      <c r="AD654" s="58"/>
      <c r="AE654" s="58"/>
      <c r="AF654" s="58"/>
      <c r="AG654" s="58"/>
    </row>
    <row r="655" spans="1:33" ht="15.75" customHeight="1" x14ac:dyDescent="0.2">
      <c r="A655" s="23"/>
      <c r="B655" s="23"/>
      <c r="C655" s="58"/>
      <c r="D655" s="58"/>
      <c r="E655" s="58"/>
      <c r="F655" s="58"/>
      <c r="G655" s="91"/>
      <c r="H655" s="273"/>
      <c r="I655" s="273"/>
      <c r="J655" s="135"/>
      <c r="K655" s="152"/>
      <c r="L655" s="23"/>
      <c r="M655" s="23"/>
      <c r="N655" s="68"/>
      <c r="O655" s="58"/>
      <c r="P655" s="58"/>
      <c r="Q655" s="58"/>
      <c r="R655" s="58"/>
      <c r="S655" s="58"/>
      <c r="T655" s="58"/>
      <c r="U655" s="58"/>
      <c r="V655" s="58"/>
      <c r="W655" s="58"/>
      <c r="X655" s="58"/>
      <c r="Y655" s="58"/>
      <c r="Z655" s="58"/>
      <c r="AA655" s="58"/>
      <c r="AB655" s="58"/>
      <c r="AC655" s="58"/>
      <c r="AD655" s="58"/>
      <c r="AE655" s="58"/>
      <c r="AF655" s="58"/>
      <c r="AG655" s="58"/>
    </row>
    <row r="656" spans="1:33" ht="15.75" customHeight="1" x14ac:dyDescent="0.2">
      <c r="A656" s="23"/>
      <c r="B656" s="23"/>
      <c r="C656" s="58"/>
      <c r="D656" s="58"/>
      <c r="E656" s="58"/>
      <c r="F656" s="58"/>
      <c r="G656" s="91"/>
      <c r="H656" s="273"/>
      <c r="I656" s="273"/>
      <c r="J656" s="135"/>
      <c r="K656" s="152"/>
      <c r="L656" s="23"/>
      <c r="M656" s="23"/>
      <c r="N656" s="68"/>
      <c r="O656" s="58"/>
      <c r="P656" s="58"/>
      <c r="Q656" s="58"/>
      <c r="R656" s="58"/>
      <c r="S656" s="58"/>
      <c r="T656" s="58"/>
      <c r="U656" s="58"/>
      <c r="V656" s="58"/>
      <c r="W656" s="58"/>
      <c r="X656" s="58"/>
      <c r="Y656" s="58"/>
      <c r="Z656" s="58"/>
      <c r="AA656" s="58"/>
      <c r="AB656" s="58"/>
      <c r="AC656" s="58"/>
      <c r="AD656" s="58"/>
      <c r="AE656" s="58"/>
      <c r="AF656" s="58"/>
      <c r="AG656" s="58"/>
    </row>
    <row r="657" spans="1:33" ht="15.75" customHeight="1" x14ac:dyDescent="0.2">
      <c r="A657" s="23"/>
      <c r="B657" s="23"/>
      <c r="C657" s="58"/>
      <c r="D657" s="58"/>
      <c r="E657" s="58"/>
      <c r="F657" s="58"/>
      <c r="G657" s="91"/>
      <c r="H657" s="273"/>
      <c r="I657" s="273"/>
      <c r="J657" s="135"/>
      <c r="K657" s="152"/>
      <c r="L657" s="23"/>
      <c r="M657" s="23"/>
      <c r="N657" s="68"/>
      <c r="O657" s="58"/>
      <c r="P657" s="58"/>
      <c r="Q657" s="58"/>
      <c r="R657" s="58"/>
      <c r="S657" s="58"/>
      <c r="T657" s="58"/>
      <c r="U657" s="58"/>
      <c r="V657" s="58"/>
      <c r="W657" s="58"/>
      <c r="X657" s="58"/>
      <c r="Y657" s="58"/>
      <c r="Z657" s="58"/>
      <c r="AA657" s="58"/>
      <c r="AB657" s="58"/>
      <c r="AC657" s="58"/>
      <c r="AD657" s="58"/>
      <c r="AE657" s="58"/>
      <c r="AF657" s="58"/>
      <c r="AG657" s="58"/>
    </row>
    <row r="658" spans="1:33" ht="15.75" customHeight="1" x14ac:dyDescent="0.2">
      <c r="A658" s="23"/>
      <c r="B658" s="23"/>
      <c r="C658" s="58"/>
      <c r="D658" s="58"/>
      <c r="E658" s="58"/>
      <c r="F658" s="58"/>
      <c r="G658" s="91"/>
      <c r="H658" s="273"/>
      <c r="I658" s="273"/>
      <c r="J658" s="135"/>
      <c r="K658" s="152"/>
      <c r="L658" s="23"/>
      <c r="M658" s="23"/>
      <c r="N658" s="68"/>
      <c r="O658" s="58"/>
      <c r="P658" s="58"/>
      <c r="Q658" s="58"/>
      <c r="R658" s="58"/>
      <c r="S658" s="58"/>
      <c r="T658" s="58"/>
      <c r="U658" s="58"/>
      <c r="V658" s="58"/>
      <c r="W658" s="58"/>
      <c r="X658" s="58"/>
      <c r="Y658" s="58"/>
      <c r="Z658" s="58"/>
      <c r="AA658" s="58"/>
      <c r="AB658" s="58"/>
      <c r="AC658" s="58"/>
      <c r="AD658" s="58"/>
      <c r="AE658" s="58"/>
      <c r="AF658" s="58"/>
      <c r="AG658" s="58"/>
    </row>
    <row r="659" spans="1:33" ht="15.75" customHeight="1" x14ac:dyDescent="0.2">
      <c r="A659" s="23"/>
      <c r="B659" s="23"/>
      <c r="C659" s="58"/>
      <c r="D659" s="58"/>
      <c r="E659" s="58"/>
      <c r="F659" s="58"/>
      <c r="G659" s="91"/>
      <c r="H659" s="273"/>
      <c r="I659" s="273"/>
      <c r="J659" s="135"/>
      <c r="K659" s="152"/>
      <c r="L659" s="23"/>
      <c r="M659" s="23"/>
      <c r="N659" s="68"/>
      <c r="O659" s="58"/>
      <c r="P659" s="58"/>
      <c r="Q659" s="58"/>
      <c r="R659" s="58"/>
      <c r="S659" s="58"/>
      <c r="T659" s="58"/>
      <c r="U659" s="58"/>
      <c r="V659" s="58"/>
      <c r="W659" s="58"/>
      <c r="X659" s="58"/>
      <c r="Y659" s="58"/>
      <c r="Z659" s="58"/>
      <c r="AA659" s="58"/>
      <c r="AB659" s="58"/>
      <c r="AC659" s="58"/>
      <c r="AD659" s="58"/>
      <c r="AE659" s="58"/>
      <c r="AF659" s="58"/>
      <c r="AG659" s="58"/>
    </row>
    <row r="660" spans="1:33" ht="15.75" customHeight="1" x14ac:dyDescent="0.2">
      <c r="A660" s="23"/>
      <c r="B660" s="23"/>
      <c r="C660" s="58"/>
      <c r="D660" s="58"/>
      <c r="E660" s="58"/>
      <c r="F660" s="58"/>
      <c r="G660" s="91"/>
      <c r="H660" s="273"/>
      <c r="I660" s="273"/>
      <c r="J660" s="135"/>
      <c r="K660" s="152"/>
      <c r="L660" s="23"/>
      <c r="M660" s="23"/>
      <c r="N660" s="68"/>
      <c r="O660" s="58"/>
      <c r="P660" s="58"/>
      <c r="Q660" s="58"/>
      <c r="R660" s="58"/>
      <c r="S660" s="58"/>
      <c r="T660" s="58"/>
      <c r="U660" s="58"/>
      <c r="V660" s="58"/>
      <c r="W660" s="58"/>
      <c r="X660" s="58"/>
      <c r="Y660" s="58"/>
      <c r="Z660" s="58"/>
      <c r="AA660" s="58"/>
      <c r="AB660" s="58"/>
      <c r="AC660" s="58"/>
      <c r="AD660" s="58"/>
      <c r="AE660" s="58"/>
      <c r="AF660" s="58"/>
      <c r="AG660" s="58"/>
    </row>
    <row r="661" spans="1:33" ht="15.75" customHeight="1" x14ac:dyDescent="0.2">
      <c r="A661" s="23"/>
      <c r="B661" s="23"/>
      <c r="C661" s="58"/>
      <c r="D661" s="58"/>
      <c r="E661" s="58"/>
      <c r="F661" s="58"/>
      <c r="G661" s="91"/>
      <c r="H661" s="273"/>
      <c r="I661" s="273"/>
      <c r="J661" s="135"/>
      <c r="K661" s="152"/>
      <c r="L661" s="23"/>
      <c r="M661" s="23"/>
      <c r="N661" s="68"/>
      <c r="O661" s="58"/>
      <c r="P661" s="58"/>
      <c r="Q661" s="58"/>
      <c r="R661" s="58"/>
      <c r="S661" s="58"/>
      <c r="T661" s="58"/>
      <c r="U661" s="58"/>
      <c r="V661" s="58"/>
      <c r="W661" s="58"/>
      <c r="X661" s="58"/>
      <c r="Y661" s="58"/>
      <c r="Z661" s="58"/>
      <c r="AA661" s="58"/>
      <c r="AB661" s="58"/>
      <c r="AC661" s="58"/>
      <c r="AD661" s="58"/>
      <c r="AE661" s="58"/>
      <c r="AF661" s="58"/>
      <c r="AG661" s="58"/>
    </row>
    <row r="662" spans="1:33" ht="15.75" customHeight="1" x14ac:dyDescent="0.2">
      <c r="A662" s="23"/>
      <c r="B662" s="23"/>
      <c r="C662" s="58"/>
      <c r="D662" s="58"/>
      <c r="E662" s="58"/>
      <c r="F662" s="58"/>
      <c r="G662" s="91"/>
      <c r="H662" s="273"/>
      <c r="I662" s="273"/>
      <c r="J662" s="135"/>
      <c r="K662" s="152"/>
      <c r="L662" s="23"/>
      <c r="M662" s="23"/>
      <c r="N662" s="68"/>
      <c r="O662" s="58"/>
      <c r="P662" s="58"/>
      <c r="Q662" s="58"/>
      <c r="R662" s="58"/>
      <c r="S662" s="58"/>
      <c r="T662" s="58"/>
      <c r="U662" s="58"/>
      <c r="V662" s="58"/>
      <c r="W662" s="58"/>
      <c r="X662" s="58"/>
      <c r="Y662" s="58"/>
      <c r="Z662" s="58"/>
      <c r="AA662" s="58"/>
      <c r="AB662" s="58"/>
      <c r="AC662" s="58"/>
      <c r="AD662" s="58"/>
      <c r="AE662" s="58"/>
      <c r="AF662" s="58"/>
      <c r="AG662" s="58"/>
    </row>
    <row r="663" spans="1:33" ht="15.75" customHeight="1" x14ac:dyDescent="0.2">
      <c r="A663" s="23"/>
      <c r="B663" s="23"/>
      <c r="C663" s="58"/>
      <c r="D663" s="58"/>
      <c r="E663" s="58"/>
      <c r="F663" s="58"/>
      <c r="G663" s="91"/>
      <c r="H663" s="273"/>
      <c r="I663" s="273"/>
      <c r="J663" s="135"/>
      <c r="K663" s="152"/>
      <c r="L663" s="23"/>
      <c r="M663" s="23"/>
      <c r="N663" s="68"/>
      <c r="O663" s="58"/>
      <c r="P663" s="58"/>
      <c r="Q663" s="58"/>
      <c r="R663" s="58"/>
      <c r="S663" s="58"/>
      <c r="T663" s="58"/>
      <c r="U663" s="58"/>
      <c r="V663" s="58"/>
      <c r="W663" s="58"/>
      <c r="X663" s="58"/>
      <c r="Y663" s="58"/>
      <c r="Z663" s="58"/>
      <c r="AA663" s="58"/>
      <c r="AB663" s="58"/>
      <c r="AC663" s="58"/>
      <c r="AD663" s="58"/>
      <c r="AE663" s="58"/>
      <c r="AF663" s="58"/>
      <c r="AG663" s="58"/>
    </row>
    <row r="664" spans="1:33" ht="15.75" customHeight="1" x14ac:dyDescent="0.2">
      <c r="A664" s="23"/>
      <c r="B664" s="23"/>
      <c r="C664" s="58"/>
      <c r="D664" s="58"/>
      <c r="E664" s="58"/>
      <c r="F664" s="58"/>
      <c r="G664" s="91"/>
      <c r="H664" s="273"/>
      <c r="I664" s="273"/>
      <c r="J664" s="135"/>
      <c r="K664" s="152"/>
      <c r="L664" s="23"/>
      <c r="M664" s="23"/>
      <c r="N664" s="68"/>
      <c r="O664" s="58"/>
      <c r="P664" s="58"/>
      <c r="Q664" s="58"/>
      <c r="R664" s="58"/>
      <c r="S664" s="58"/>
      <c r="T664" s="58"/>
      <c r="U664" s="58"/>
      <c r="V664" s="58"/>
      <c r="W664" s="58"/>
      <c r="X664" s="58"/>
      <c r="Y664" s="58"/>
      <c r="Z664" s="58"/>
      <c r="AA664" s="58"/>
      <c r="AB664" s="58"/>
      <c r="AC664" s="58"/>
      <c r="AD664" s="58"/>
      <c r="AE664" s="58"/>
      <c r="AF664" s="58"/>
      <c r="AG664" s="58"/>
    </row>
    <row r="665" spans="1:33" ht="15.75" customHeight="1" x14ac:dyDescent="0.2">
      <c r="A665" s="23"/>
      <c r="B665" s="23"/>
      <c r="C665" s="58"/>
      <c r="D665" s="58"/>
      <c r="E665" s="58"/>
      <c r="F665" s="58"/>
      <c r="G665" s="91"/>
      <c r="H665" s="273"/>
      <c r="I665" s="273"/>
      <c r="J665" s="135"/>
      <c r="K665" s="152"/>
      <c r="L665" s="23"/>
      <c r="M665" s="23"/>
      <c r="N665" s="68"/>
      <c r="O665" s="58"/>
      <c r="P665" s="58"/>
      <c r="Q665" s="58"/>
      <c r="R665" s="58"/>
      <c r="S665" s="58"/>
      <c r="T665" s="58"/>
      <c r="U665" s="58"/>
      <c r="V665" s="58"/>
      <c r="W665" s="58"/>
      <c r="X665" s="58"/>
      <c r="Y665" s="58"/>
      <c r="Z665" s="58"/>
      <c r="AA665" s="58"/>
      <c r="AB665" s="58"/>
      <c r="AC665" s="58"/>
      <c r="AD665" s="58"/>
      <c r="AE665" s="58"/>
      <c r="AF665" s="58"/>
      <c r="AG665" s="58"/>
    </row>
    <row r="666" spans="1:33" ht="15.75" customHeight="1" x14ac:dyDescent="0.2">
      <c r="A666" s="23"/>
      <c r="B666" s="23"/>
      <c r="C666" s="58"/>
      <c r="D666" s="58"/>
      <c r="E666" s="58"/>
      <c r="F666" s="58"/>
      <c r="G666" s="91"/>
      <c r="H666" s="273"/>
      <c r="I666" s="273"/>
      <c r="J666" s="135"/>
      <c r="K666" s="152"/>
      <c r="L666" s="23"/>
      <c r="M666" s="23"/>
      <c r="N666" s="68"/>
      <c r="O666" s="58"/>
      <c r="P666" s="58"/>
      <c r="Q666" s="58"/>
      <c r="R666" s="58"/>
      <c r="S666" s="58"/>
      <c r="T666" s="58"/>
      <c r="U666" s="58"/>
      <c r="V666" s="58"/>
      <c r="W666" s="58"/>
      <c r="X666" s="58"/>
      <c r="Y666" s="58"/>
      <c r="Z666" s="58"/>
      <c r="AA666" s="58"/>
      <c r="AB666" s="58"/>
      <c r="AC666" s="58"/>
      <c r="AD666" s="58"/>
      <c r="AE666" s="58"/>
      <c r="AF666" s="58"/>
      <c r="AG666" s="58"/>
    </row>
    <row r="667" spans="1:33" ht="15.75" customHeight="1" x14ac:dyDescent="0.2">
      <c r="A667" s="23"/>
      <c r="B667" s="23"/>
      <c r="C667" s="58"/>
      <c r="D667" s="58"/>
      <c r="E667" s="58"/>
      <c r="F667" s="58"/>
      <c r="G667" s="91"/>
      <c r="H667" s="273"/>
      <c r="I667" s="273"/>
      <c r="J667" s="135"/>
      <c r="K667" s="152"/>
      <c r="L667" s="23"/>
      <c r="M667" s="23"/>
      <c r="N667" s="68"/>
      <c r="O667" s="58"/>
      <c r="P667" s="58"/>
      <c r="Q667" s="58"/>
      <c r="R667" s="58"/>
      <c r="S667" s="58"/>
      <c r="T667" s="58"/>
      <c r="U667" s="58"/>
      <c r="V667" s="58"/>
      <c r="W667" s="58"/>
      <c r="X667" s="58"/>
      <c r="Y667" s="58"/>
      <c r="Z667" s="58"/>
      <c r="AA667" s="58"/>
      <c r="AB667" s="58"/>
      <c r="AC667" s="58"/>
      <c r="AD667" s="58"/>
      <c r="AE667" s="58"/>
      <c r="AF667" s="58"/>
      <c r="AG667" s="58"/>
    </row>
    <row r="668" spans="1:33" ht="15.75" customHeight="1" x14ac:dyDescent="0.2">
      <c r="A668" s="23"/>
      <c r="B668" s="23"/>
      <c r="C668" s="58"/>
      <c r="D668" s="58"/>
      <c r="E668" s="58"/>
      <c r="F668" s="58"/>
      <c r="G668" s="91"/>
      <c r="H668" s="273"/>
      <c r="I668" s="273"/>
      <c r="J668" s="135"/>
      <c r="K668" s="152"/>
      <c r="L668" s="23"/>
      <c r="M668" s="23"/>
      <c r="N668" s="68"/>
      <c r="O668" s="58"/>
      <c r="P668" s="58"/>
      <c r="Q668" s="58"/>
      <c r="R668" s="58"/>
      <c r="S668" s="58"/>
      <c r="T668" s="58"/>
      <c r="U668" s="58"/>
      <c r="V668" s="58"/>
      <c r="W668" s="58"/>
      <c r="X668" s="58"/>
      <c r="Y668" s="58"/>
      <c r="Z668" s="58"/>
      <c r="AA668" s="58"/>
      <c r="AB668" s="58"/>
      <c r="AC668" s="58"/>
      <c r="AD668" s="58"/>
      <c r="AE668" s="58"/>
      <c r="AF668" s="58"/>
      <c r="AG668" s="58"/>
    </row>
    <row r="669" spans="1:33" ht="15.75" customHeight="1" x14ac:dyDescent="0.2">
      <c r="A669" s="23"/>
      <c r="B669" s="23"/>
      <c r="C669" s="58"/>
      <c r="D669" s="58"/>
      <c r="E669" s="58"/>
      <c r="F669" s="58"/>
      <c r="G669" s="91"/>
      <c r="H669" s="273"/>
      <c r="I669" s="273"/>
      <c r="J669" s="135"/>
      <c r="K669" s="152"/>
      <c r="L669" s="23"/>
      <c r="M669" s="23"/>
      <c r="N669" s="68"/>
      <c r="O669" s="58"/>
      <c r="P669" s="58"/>
      <c r="Q669" s="58"/>
      <c r="R669" s="58"/>
      <c r="S669" s="58"/>
      <c r="T669" s="58"/>
      <c r="U669" s="58"/>
      <c r="V669" s="58"/>
      <c r="W669" s="58"/>
      <c r="X669" s="58"/>
      <c r="Y669" s="58"/>
      <c r="Z669" s="58"/>
      <c r="AA669" s="58"/>
      <c r="AB669" s="58"/>
      <c r="AC669" s="58"/>
      <c r="AD669" s="58"/>
      <c r="AE669" s="58"/>
      <c r="AF669" s="58"/>
      <c r="AG669" s="58"/>
    </row>
    <row r="670" spans="1:33" ht="15.75" customHeight="1" x14ac:dyDescent="0.2">
      <c r="A670" s="23"/>
      <c r="B670" s="23"/>
      <c r="C670" s="58"/>
      <c r="D670" s="58"/>
      <c r="E670" s="58"/>
      <c r="F670" s="58"/>
      <c r="G670" s="91"/>
      <c r="H670" s="273"/>
      <c r="I670" s="273"/>
      <c r="J670" s="135"/>
      <c r="K670" s="152"/>
      <c r="L670" s="23"/>
      <c r="M670" s="23"/>
      <c r="N670" s="68"/>
      <c r="O670" s="58"/>
      <c r="P670" s="58"/>
      <c r="Q670" s="58"/>
      <c r="R670" s="58"/>
      <c r="S670" s="58"/>
      <c r="T670" s="58"/>
      <c r="U670" s="58"/>
      <c r="V670" s="58"/>
      <c r="W670" s="58"/>
      <c r="X670" s="58"/>
      <c r="Y670" s="58"/>
      <c r="Z670" s="58"/>
      <c r="AA670" s="58"/>
      <c r="AB670" s="58"/>
      <c r="AC670" s="58"/>
      <c r="AD670" s="58"/>
      <c r="AE670" s="58"/>
      <c r="AF670" s="58"/>
      <c r="AG670" s="58"/>
    </row>
    <row r="671" spans="1:33" ht="15.75" customHeight="1" x14ac:dyDescent="0.2">
      <c r="A671" s="23"/>
      <c r="B671" s="23"/>
      <c r="C671" s="58"/>
      <c r="D671" s="58"/>
      <c r="E671" s="58"/>
      <c r="F671" s="58"/>
      <c r="G671" s="91"/>
      <c r="H671" s="273"/>
      <c r="I671" s="273"/>
      <c r="J671" s="135"/>
      <c r="K671" s="152"/>
      <c r="L671" s="23"/>
      <c r="M671" s="23"/>
      <c r="N671" s="68"/>
      <c r="O671" s="58"/>
      <c r="P671" s="58"/>
      <c r="Q671" s="58"/>
      <c r="R671" s="58"/>
      <c r="S671" s="58"/>
      <c r="T671" s="58"/>
      <c r="U671" s="58"/>
      <c r="V671" s="58"/>
      <c r="W671" s="58"/>
      <c r="X671" s="58"/>
      <c r="Y671" s="58"/>
      <c r="Z671" s="58"/>
      <c r="AA671" s="58"/>
      <c r="AB671" s="58"/>
      <c r="AC671" s="58"/>
      <c r="AD671" s="58"/>
      <c r="AE671" s="58"/>
      <c r="AF671" s="58"/>
      <c r="AG671" s="58"/>
    </row>
    <row r="672" spans="1:33" ht="15.75" customHeight="1" x14ac:dyDescent="0.2">
      <c r="A672" s="23"/>
      <c r="B672" s="23"/>
      <c r="C672" s="58"/>
      <c r="D672" s="58"/>
      <c r="E672" s="58"/>
      <c r="F672" s="58"/>
      <c r="G672" s="91"/>
      <c r="H672" s="273"/>
      <c r="I672" s="273"/>
      <c r="J672" s="135"/>
      <c r="K672" s="152"/>
      <c r="L672" s="23"/>
      <c r="M672" s="23"/>
      <c r="N672" s="68"/>
      <c r="O672" s="58"/>
      <c r="P672" s="58"/>
      <c r="Q672" s="58"/>
      <c r="R672" s="58"/>
      <c r="S672" s="58"/>
      <c r="T672" s="58"/>
      <c r="U672" s="58"/>
      <c r="V672" s="58"/>
      <c r="W672" s="58"/>
      <c r="X672" s="58"/>
      <c r="Y672" s="58"/>
      <c r="Z672" s="58"/>
      <c r="AA672" s="58"/>
      <c r="AB672" s="58"/>
      <c r="AC672" s="58"/>
      <c r="AD672" s="58"/>
      <c r="AE672" s="58"/>
      <c r="AF672" s="58"/>
      <c r="AG672" s="58"/>
    </row>
    <row r="673" spans="1:33" ht="15.75" customHeight="1" x14ac:dyDescent="0.2">
      <c r="A673" s="23"/>
      <c r="B673" s="23"/>
      <c r="C673" s="58"/>
      <c r="D673" s="58"/>
      <c r="E673" s="58"/>
      <c r="F673" s="58"/>
      <c r="G673" s="91"/>
      <c r="H673" s="273"/>
      <c r="I673" s="273"/>
      <c r="J673" s="135"/>
      <c r="K673" s="152"/>
      <c r="L673" s="23"/>
      <c r="M673" s="23"/>
      <c r="N673" s="68"/>
      <c r="O673" s="58"/>
      <c r="P673" s="58"/>
      <c r="Q673" s="58"/>
      <c r="R673" s="58"/>
      <c r="S673" s="58"/>
      <c r="T673" s="58"/>
      <c r="U673" s="58"/>
      <c r="V673" s="58"/>
      <c r="W673" s="58"/>
      <c r="X673" s="58"/>
      <c r="Y673" s="58"/>
      <c r="Z673" s="58"/>
      <c r="AA673" s="58"/>
      <c r="AB673" s="58"/>
      <c r="AC673" s="58"/>
      <c r="AD673" s="58"/>
      <c r="AE673" s="58"/>
      <c r="AF673" s="58"/>
      <c r="AG673" s="58"/>
    </row>
    <row r="674" spans="1:33" ht="15.75" customHeight="1" x14ac:dyDescent="0.2">
      <c r="A674" s="23"/>
      <c r="B674" s="23"/>
      <c r="C674" s="58"/>
      <c r="D674" s="58"/>
      <c r="E674" s="58"/>
      <c r="F674" s="58"/>
      <c r="G674" s="91"/>
      <c r="H674" s="273"/>
      <c r="I674" s="273"/>
      <c r="J674" s="135"/>
      <c r="K674" s="152"/>
      <c r="L674" s="23"/>
      <c r="M674" s="23"/>
      <c r="N674" s="68"/>
      <c r="O674" s="58"/>
      <c r="P674" s="58"/>
      <c r="Q674" s="58"/>
      <c r="R674" s="58"/>
      <c r="S674" s="58"/>
      <c r="T674" s="58"/>
      <c r="U674" s="58"/>
      <c r="V674" s="58"/>
      <c r="W674" s="58"/>
      <c r="X674" s="58"/>
      <c r="Y674" s="58"/>
      <c r="Z674" s="58"/>
      <c r="AA674" s="58"/>
      <c r="AB674" s="58"/>
      <c r="AC674" s="58"/>
      <c r="AD674" s="58"/>
      <c r="AE674" s="58"/>
      <c r="AF674" s="58"/>
      <c r="AG674" s="58"/>
    </row>
    <row r="675" spans="1:33" ht="15.75" customHeight="1" x14ac:dyDescent="0.2">
      <c r="A675" s="23"/>
      <c r="B675" s="23"/>
      <c r="C675" s="58"/>
      <c r="D675" s="58"/>
      <c r="E675" s="58"/>
      <c r="F675" s="58"/>
      <c r="G675" s="91"/>
      <c r="H675" s="273"/>
      <c r="I675" s="273"/>
      <c r="J675" s="135"/>
      <c r="K675" s="152"/>
      <c r="L675" s="23"/>
      <c r="M675" s="23"/>
      <c r="N675" s="68"/>
      <c r="O675" s="58"/>
      <c r="P675" s="58"/>
      <c r="Q675" s="58"/>
      <c r="R675" s="58"/>
      <c r="S675" s="58"/>
      <c r="T675" s="58"/>
      <c r="U675" s="58"/>
      <c r="V675" s="58"/>
      <c r="W675" s="58"/>
      <c r="X675" s="58"/>
      <c r="Y675" s="58"/>
      <c r="Z675" s="58"/>
      <c r="AA675" s="58"/>
      <c r="AB675" s="58"/>
      <c r="AC675" s="58"/>
      <c r="AD675" s="58"/>
      <c r="AE675" s="58"/>
      <c r="AF675" s="58"/>
      <c r="AG675" s="58"/>
    </row>
    <row r="676" spans="1:33" ht="15.75" customHeight="1" x14ac:dyDescent="0.2">
      <c r="A676" s="23"/>
      <c r="B676" s="23"/>
      <c r="C676" s="58"/>
      <c r="D676" s="58"/>
      <c r="E676" s="58"/>
      <c r="F676" s="58"/>
      <c r="G676" s="91"/>
      <c r="H676" s="273"/>
      <c r="I676" s="273"/>
      <c r="J676" s="135"/>
      <c r="K676" s="152"/>
      <c r="L676" s="23"/>
      <c r="M676" s="23"/>
      <c r="N676" s="68"/>
      <c r="O676" s="58"/>
      <c r="P676" s="58"/>
      <c r="Q676" s="58"/>
      <c r="R676" s="58"/>
      <c r="S676" s="58"/>
      <c r="T676" s="58"/>
      <c r="U676" s="58"/>
      <c r="V676" s="58"/>
      <c r="W676" s="58"/>
      <c r="X676" s="58"/>
      <c r="Y676" s="58"/>
      <c r="Z676" s="58"/>
      <c r="AA676" s="58"/>
      <c r="AB676" s="58"/>
      <c r="AC676" s="58"/>
      <c r="AD676" s="58"/>
      <c r="AE676" s="58"/>
      <c r="AF676" s="58"/>
      <c r="AG676" s="58"/>
    </row>
    <row r="677" spans="1:33" ht="15.75" customHeight="1" x14ac:dyDescent="0.2">
      <c r="A677" s="23"/>
      <c r="B677" s="23"/>
      <c r="C677" s="58"/>
      <c r="D677" s="58"/>
      <c r="E677" s="58"/>
      <c r="F677" s="58"/>
      <c r="G677" s="91"/>
      <c r="H677" s="273"/>
      <c r="I677" s="273"/>
      <c r="J677" s="135"/>
      <c r="K677" s="152"/>
      <c r="L677" s="23"/>
      <c r="M677" s="23"/>
      <c r="N677" s="68"/>
      <c r="O677" s="58"/>
      <c r="P677" s="58"/>
      <c r="Q677" s="58"/>
      <c r="R677" s="58"/>
      <c r="S677" s="58"/>
      <c r="T677" s="58"/>
      <c r="U677" s="58"/>
      <c r="V677" s="58"/>
      <c r="W677" s="58"/>
      <c r="X677" s="58"/>
      <c r="Y677" s="58"/>
      <c r="Z677" s="58"/>
      <c r="AA677" s="58"/>
      <c r="AB677" s="58"/>
      <c r="AC677" s="58"/>
      <c r="AD677" s="58"/>
      <c r="AE677" s="58"/>
      <c r="AF677" s="58"/>
      <c r="AG677" s="58"/>
    </row>
    <row r="678" spans="1:33" ht="15.75" customHeight="1" x14ac:dyDescent="0.2">
      <c r="A678" s="23"/>
      <c r="B678" s="23"/>
      <c r="C678" s="58"/>
      <c r="D678" s="58"/>
      <c r="E678" s="58"/>
      <c r="F678" s="58"/>
      <c r="G678" s="91"/>
      <c r="H678" s="273"/>
      <c r="I678" s="273"/>
      <c r="J678" s="135"/>
      <c r="K678" s="152"/>
      <c r="L678" s="23"/>
      <c r="M678" s="23"/>
      <c r="N678" s="68"/>
      <c r="O678" s="58"/>
      <c r="P678" s="58"/>
      <c r="Q678" s="58"/>
      <c r="R678" s="58"/>
      <c r="S678" s="58"/>
      <c r="T678" s="58"/>
      <c r="U678" s="58"/>
      <c r="V678" s="58"/>
      <c r="W678" s="58"/>
      <c r="X678" s="58"/>
      <c r="Y678" s="58"/>
      <c r="Z678" s="58"/>
      <c r="AA678" s="58"/>
      <c r="AB678" s="58"/>
      <c r="AC678" s="58"/>
      <c r="AD678" s="58"/>
      <c r="AE678" s="58"/>
      <c r="AF678" s="58"/>
      <c r="AG678" s="58"/>
    </row>
    <row r="679" spans="1:33" ht="15.75" customHeight="1" x14ac:dyDescent="0.2">
      <c r="A679" s="23"/>
      <c r="B679" s="23"/>
      <c r="C679" s="58"/>
      <c r="D679" s="58"/>
      <c r="E679" s="58"/>
      <c r="F679" s="58"/>
      <c r="G679" s="91"/>
      <c r="H679" s="273"/>
      <c r="I679" s="273"/>
      <c r="J679" s="135"/>
      <c r="K679" s="152"/>
      <c r="L679" s="23"/>
      <c r="M679" s="23"/>
      <c r="N679" s="68"/>
      <c r="O679" s="58"/>
      <c r="P679" s="58"/>
      <c r="Q679" s="58"/>
      <c r="R679" s="58"/>
      <c r="S679" s="58"/>
      <c r="T679" s="58"/>
      <c r="U679" s="58"/>
      <c r="V679" s="58"/>
      <c r="W679" s="58"/>
      <c r="X679" s="58"/>
      <c r="Y679" s="58"/>
      <c r="Z679" s="58"/>
      <c r="AA679" s="58"/>
      <c r="AB679" s="58"/>
      <c r="AC679" s="58"/>
      <c r="AD679" s="58"/>
      <c r="AE679" s="58"/>
      <c r="AF679" s="58"/>
      <c r="AG679" s="58"/>
    </row>
    <row r="680" spans="1:33" ht="15.75" customHeight="1" x14ac:dyDescent="0.2">
      <c r="A680" s="23"/>
      <c r="B680" s="23"/>
      <c r="C680" s="58"/>
      <c r="D680" s="58"/>
      <c r="E680" s="58"/>
      <c r="F680" s="58"/>
      <c r="G680" s="91"/>
      <c r="H680" s="273"/>
      <c r="I680" s="273"/>
      <c r="J680" s="135"/>
      <c r="K680" s="152"/>
      <c r="L680" s="23"/>
      <c r="M680" s="23"/>
      <c r="N680" s="68"/>
      <c r="O680" s="58"/>
      <c r="P680" s="58"/>
      <c r="Q680" s="58"/>
      <c r="R680" s="58"/>
      <c r="S680" s="58"/>
      <c r="T680" s="58"/>
      <c r="U680" s="58"/>
      <c r="V680" s="58"/>
      <c r="W680" s="58"/>
      <c r="X680" s="58"/>
      <c r="Y680" s="58"/>
      <c r="Z680" s="58"/>
      <c r="AA680" s="58"/>
      <c r="AB680" s="58"/>
      <c r="AC680" s="58"/>
      <c r="AD680" s="58"/>
      <c r="AE680" s="58"/>
      <c r="AF680" s="58"/>
      <c r="AG680" s="58"/>
    </row>
    <row r="681" spans="1:33" ht="15.75" customHeight="1" x14ac:dyDescent="0.2">
      <c r="A681" s="23"/>
      <c r="B681" s="23"/>
      <c r="C681" s="58"/>
      <c r="D681" s="58"/>
      <c r="E681" s="58"/>
      <c r="F681" s="58"/>
      <c r="G681" s="91"/>
      <c r="H681" s="273"/>
      <c r="I681" s="273"/>
      <c r="J681" s="135"/>
      <c r="K681" s="152"/>
      <c r="L681" s="23"/>
      <c r="M681" s="23"/>
      <c r="N681" s="68"/>
      <c r="O681" s="58"/>
      <c r="P681" s="58"/>
      <c r="Q681" s="58"/>
      <c r="R681" s="58"/>
      <c r="S681" s="58"/>
      <c r="T681" s="58"/>
      <c r="U681" s="58"/>
      <c r="V681" s="58"/>
      <c r="W681" s="58"/>
      <c r="X681" s="58"/>
      <c r="Y681" s="58"/>
      <c r="Z681" s="58"/>
      <c r="AA681" s="58"/>
      <c r="AB681" s="58"/>
      <c r="AC681" s="58"/>
      <c r="AD681" s="58"/>
      <c r="AE681" s="58"/>
      <c r="AF681" s="58"/>
      <c r="AG681" s="58"/>
    </row>
    <row r="682" spans="1:33" ht="15.75" customHeight="1" x14ac:dyDescent="0.2">
      <c r="A682" s="23"/>
      <c r="B682" s="23"/>
      <c r="C682" s="58"/>
      <c r="D682" s="58"/>
      <c r="E682" s="58"/>
      <c r="F682" s="58"/>
      <c r="G682" s="91"/>
      <c r="H682" s="273"/>
      <c r="I682" s="273"/>
      <c r="J682" s="135"/>
      <c r="K682" s="152"/>
      <c r="L682" s="23"/>
      <c r="M682" s="23"/>
      <c r="N682" s="68"/>
      <c r="O682" s="58"/>
      <c r="P682" s="58"/>
      <c r="Q682" s="58"/>
      <c r="R682" s="58"/>
      <c r="S682" s="58"/>
      <c r="T682" s="58"/>
      <c r="U682" s="58"/>
      <c r="V682" s="58"/>
      <c r="W682" s="58"/>
      <c r="X682" s="58"/>
      <c r="Y682" s="58"/>
      <c r="Z682" s="58"/>
      <c r="AA682" s="58"/>
      <c r="AB682" s="58"/>
      <c r="AC682" s="58"/>
      <c r="AD682" s="58"/>
      <c r="AE682" s="58"/>
      <c r="AF682" s="58"/>
      <c r="AG682" s="58"/>
    </row>
    <row r="683" spans="1:33" ht="15.75" customHeight="1" x14ac:dyDescent="0.2">
      <c r="A683" s="23"/>
      <c r="B683" s="23"/>
      <c r="C683" s="58"/>
      <c r="D683" s="58"/>
      <c r="E683" s="58"/>
      <c r="F683" s="58"/>
      <c r="G683" s="91"/>
      <c r="H683" s="273"/>
      <c r="I683" s="273"/>
      <c r="J683" s="135"/>
      <c r="K683" s="152"/>
      <c r="L683" s="23"/>
      <c r="M683" s="23"/>
      <c r="N683" s="68"/>
      <c r="O683" s="58"/>
      <c r="P683" s="58"/>
      <c r="Q683" s="58"/>
      <c r="R683" s="58"/>
      <c r="S683" s="58"/>
      <c r="T683" s="58"/>
      <c r="U683" s="58"/>
      <c r="V683" s="58"/>
      <c r="W683" s="58"/>
      <c r="X683" s="58"/>
      <c r="Y683" s="58"/>
      <c r="Z683" s="58"/>
      <c r="AA683" s="58"/>
      <c r="AB683" s="58"/>
      <c r="AC683" s="58"/>
      <c r="AD683" s="58"/>
      <c r="AE683" s="58"/>
      <c r="AF683" s="58"/>
      <c r="AG683" s="58"/>
    </row>
    <row r="684" spans="1:33" ht="15.75" customHeight="1" x14ac:dyDescent="0.2">
      <c r="A684" s="23"/>
      <c r="B684" s="23"/>
      <c r="C684" s="58"/>
      <c r="D684" s="58"/>
      <c r="E684" s="58"/>
      <c r="F684" s="58"/>
      <c r="G684" s="91"/>
      <c r="H684" s="273"/>
      <c r="I684" s="273"/>
      <c r="J684" s="135"/>
      <c r="K684" s="152"/>
      <c r="L684" s="23"/>
      <c r="M684" s="23"/>
      <c r="N684" s="68"/>
      <c r="O684" s="58"/>
      <c r="P684" s="58"/>
      <c r="Q684" s="58"/>
      <c r="R684" s="58"/>
      <c r="S684" s="58"/>
      <c r="T684" s="58"/>
      <c r="U684" s="58"/>
      <c r="V684" s="58"/>
      <c r="W684" s="58"/>
      <c r="X684" s="58"/>
      <c r="Y684" s="58"/>
      <c r="Z684" s="58"/>
      <c r="AA684" s="58"/>
      <c r="AB684" s="58"/>
      <c r="AC684" s="58"/>
      <c r="AD684" s="58"/>
      <c r="AE684" s="58"/>
      <c r="AF684" s="58"/>
      <c r="AG684" s="58"/>
    </row>
    <row r="685" spans="1:33" ht="15.75" customHeight="1" x14ac:dyDescent="0.2">
      <c r="A685" s="23"/>
      <c r="B685" s="23"/>
      <c r="C685" s="58"/>
      <c r="D685" s="58"/>
      <c r="E685" s="58"/>
      <c r="F685" s="58"/>
      <c r="G685" s="91"/>
      <c r="H685" s="273"/>
      <c r="I685" s="273"/>
      <c r="J685" s="135"/>
      <c r="K685" s="152"/>
      <c r="L685" s="23"/>
      <c r="M685" s="23"/>
      <c r="N685" s="68"/>
      <c r="O685" s="58"/>
      <c r="P685" s="58"/>
      <c r="Q685" s="58"/>
      <c r="R685" s="58"/>
      <c r="S685" s="58"/>
      <c r="T685" s="58"/>
      <c r="U685" s="58"/>
      <c r="V685" s="58"/>
      <c r="W685" s="58"/>
      <c r="X685" s="58"/>
      <c r="Y685" s="58"/>
      <c r="Z685" s="58"/>
      <c r="AA685" s="58"/>
      <c r="AB685" s="58"/>
      <c r="AC685" s="58"/>
      <c r="AD685" s="58"/>
      <c r="AE685" s="58"/>
      <c r="AF685" s="58"/>
      <c r="AG685" s="58"/>
    </row>
    <row r="686" spans="1:33" ht="15.75" customHeight="1" x14ac:dyDescent="0.2">
      <c r="A686" s="23"/>
      <c r="B686" s="23"/>
      <c r="C686" s="58"/>
      <c r="D686" s="58"/>
      <c r="E686" s="58"/>
      <c r="F686" s="58"/>
      <c r="G686" s="91"/>
      <c r="H686" s="273"/>
      <c r="I686" s="273"/>
      <c r="J686" s="135"/>
      <c r="K686" s="152"/>
      <c r="L686" s="23"/>
      <c r="M686" s="23"/>
      <c r="N686" s="68"/>
      <c r="O686" s="58"/>
      <c r="P686" s="58"/>
      <c r="Q686" s="58"/>
      <c r="R686" s="58"/>
      <c r="S686" s="58"/>
      <c r="T686" s="58"/>
      <c r="U686" s="58"/>
      <c r="V686" s="58"/>
      <c r="W686" s="58"/>
      <c r="X686" s="58"/>
      <c r="Y686" s="58"/>
      <c r="Z686" s="58"/>
      <c r="AA686" s="58"/>
      <c r="AB686" s="58"/>
      <c r="AC686" s="58"/>
      <c r="AD686" s="58"/>
      <c r="AE686" s="58"/>
      <c r="AF686" s="58"/>
      <c r="AG686" s="58"/>
    </row>
    <row r="687" spans="1:33" ht="15.75" customHeight="1" x14ac:dyDescent="0.2">
      <c r="A687" s="23"/>
      <c r="B687" s="23"/>
      <c r="C687" s="58"/>
      <c r="D687" s="58"/>
      <c r="E687" s="58"/>
      <c r="F687" s="58"/>
      <c r="G687" s="91"/>
      <c r="H687" s="273"/>
      <c r="I687" s="273"/>
      <c r="J687" s="135"/>
      <c r="K687" s="152"/>
      <c r="L687" s="23"/>
      <c r="M687" s="23"/>
      <c r="N687" s="68"/>
      <c r="O687" s="58"/>
      <c r="P687" s="58"/>
      <c r="Q687" s="58"/>
      <c r="R687" s="58"/>
      <c r="S687" s="58"/>
      <c r="T687" s="58"/>
      <c r="U687" s="58"/>
      <c r="V687" s="58"/>
      <c r="W687" s="58"/>
      <c r="X687" s="58"/>
      <c r="Y687" s="58"/>
      <c r="Z687" s="58"/>
      <c r="AA687" s="58"/>
      <c r="AB687" s="58"/>
      <c r="AC687" s="58"/>
      <c r="AD687" s="58"/>
      <c r="AE687" s="58"/>
      <c r="AF687" s="58"/>
      <c r="AG687" s="58"/>
    </row>
    <row r="688" spans="1:33" ht="15.75" customHeight="1" x14ac:dyDescent="0.2">
      <c r="A688" s="23"/>
      <c r="B688" s="23"/>
      <c r="C688" s="58"/>
      <c r="D688" s="58"/>
      <c r="E688" s="58"/>
      <c r="F688" s="58"/>
      <c r="G688" s="91"/>
      <c r="H688" s="273"/>
      <c r="I688" s="273"/>
      <c r="J688" s="135"/>
      <c r="K688" s="152"/>
      <c r="L688" s="23"/>
      <c r="M688" s="23"/>
      <c r="N688" s="68"/>
      <c r="O688" s="58"/>
      <c r="P688" s="58"/>
      <c r="Q688" s="58"/>
      <c r="R688" s="58"/>
      <c r="S688" s="58"/>
      <c r="T688" s="58"/>
      <c r="U688" s="58"/>
      <c r="V688" s="58"/>
      <c r="W688" s="58"/>
      <c r="X688" s="58"/>
      <c r="Y688" s="58"/>
      <c r="Z688" s="58"/>
      <c r="AA688" s="58"/>
      <c r="AB688" s="58"/>
      <c r="AC688" s="58"/>
      <c r="AD688" s="58"/>
      <c r="AE688" s="58"/>
      <c r="AF688" s="58"/>
      <c r="AG688" s="58"/>
    </row>
    <row r="689" spans="1:33" ht="15.75" customHeight="1" x14ac:dyDescent="0.2">
      <c r="A689" s="23"/>
      <c r="B689" s="23"/>
      <c r="C689" s="58"/>
      <c r="D689" s="58"/>
      <c r="E689" s="58"/>
      <c r="F689" s="58"/>
      <c r="G689" s="91"/>
      <c r="H689" s="273"/>
      <c r="I689" s="273"/>
      <c r="J689" s="135"/>
      <c r="K689" s="152"/>
      <c r="L689" s="23"/>
      <c r="M689" s="23"/>
      <c r="N689" s="68"/>
      <c r="O689" s="58"/>
      <c r="P689" s="58"/>
      <c r="Q689" s="58"/>
      <c r="R689" s="58"/>
      <c r="S689" s="58"/>
      <c r="T689" s="58"/>
      <c r="U689" s="58"/>
      <c r="V689" s="58"/>
      <c r="W689" s="58"/>
      <c r="X689" s="58"/>
      <c r="Y689" s="58"/>
      <c r="Z689" s="58"/>
      <c r="AA689" s="58"/>
      <c r="AB689" s="58"/>
      <c r="AC689" s="58"/>
      <c r="AD689" s="58"/>
      <c r="AE689" s="58"/>
      <c r="AF689" s="58"/>
      <c r="AG689" s="58"/>
    </row>
    <row r="690" spans="1:33" ht="15.75" customHeight="1" x14ac:dyDescent="0.2">
      <c r="A690" s="23"/>
      <c r="B690" s="23"/>
      <c r="C690" s="58"/>
      <c r="D690" s="58"/>
      <c r="E690" s="58"/>
      <c r="F690" s="58"/>
      <c r="G690" s="91"/>
      <c r="H690" s="273"/>
      <c r="I690" s="273"/>
      <c r="J690" s="135"/>
      <c r="K690" s="152"/>
      <c r="L690" s="23"/>
      <c r="M690" s="23"/>
      <c r="N690" s="68"/>
      <c r="O690" s="58"/>
      <c r="P690" s="58"/>
      <c r="Q690" s="58"/>
      <c r="R690" s="58"/>
      <c r="S690" s="58"/>
      <c r="T690" s="58"/>
      <c r="U690" s="58"/>
      <c r="V690" s="58"/>
      <c r="W690" s="58"/>
      <c r="X690" s="58"/>
      <c r="Y690" s="58"/>
      <c r="Z690" s="58"/>
      <c r="AA690" s="58"/>
      <c r="AB690" s="58"/>
      <c r="AC690" s="58"/>
      <c r="AD690" s="58"/>
      <c r="AE690" s="58"/>
      <c r="AF690" s="58"/>
      <c r="AG690" s="58"/>
    </row>
    <row r="691" spans="1:33" ht="15.75" customHeight="1" x14ac:dyDescent="0.2">
      <c r="A691" s="23"/>
      <c r="B691" s="23"/>
      <c r="C691" s="58"/>
      <c r="D691" s="58"/>
      <c r="E691" s="58"/>
      <c r="F691" s="58"/>
      <c r="G691" s="91"/>
      <c r="H691" s="273"/>
      <c r="I691" s="273"/>
      <c r="J691" s="135"/>
      <c r="K691" s="152"/>
      <c r="L691" s="23"/>
      <c r="M691" s="23"/>
      <c r="N691" s="68"/>
      <c r="O691" s="58"/>
      <c r="P691" s="58"/>
      <c r="Q691" s="58"/>
      <c r="R691" s="58"/>
      <c r="S691" s="58"/>
      <c r="T691" s="58"/>
      <c r="U691" s="58"/>
      <c r="V691" s="58"/>
      <c r="W691" s="58"/>
      <c r="X691" s="58"/>
      <c r="Y691" s="58"/>
      <c r="Z691" s="58"/>
      <c r="AA691" s="58"/>
      <c r="AB691" s="58"/>
      <c r="AC691" s="58"/>
      <c r="AD691" s="58"/>
      <c r="AE691" s="58"/>
      <c r="AF691" s="58"/>
      <c r="AG691" s="58"/>
    </row>
    <row r="692" spans="1:33" ht="15.75" customHeight="1" x14ac:dyDescent="0.2">
      <c r="A692" s="23"/>
      <c r="B692" s="23"/>
      <c r="C692" s="58"/>
      <c r="D692" s="58"/>
      <c r="E692" s="58"/>
      <c r="F692" s="58"/>
      <c r="G692" s="91"/>
      <c r="H692" s="273"/>
      <c r="I692" s="273"/>
      <c r="J692" s="135"/>
      <c r="K692" s="152"/>
      <c r="L692" s="23"/>
      <c r="M692" s="23"/>
      <c r="N692" s="68"/>
      <c r="O692" s="58"/>
      <c r="P692" s="58"/>
      <c r="Q692" s="58"/>
      <c r="R692" s="58"/>
      <c r="S692" s="58"/>
      <c r="T692" s="58"/>
      <c r="U692" s="58"/>
      <c r="V692" s="58"/>
      <c r="W692" s="58"/>
      <c r="X692" s="58"/>
      <c r="Y692" s="58"/>
      <c r="Z692" s="58"/>
      <c r="AA692" s="58"/>
      <c r="AB692" s="58"/>
      <c r="AC692" s="58"/>
      <c r="AD692" s="58"/>
      <c r="AE692" s="58"/>
      <c r="AF692" s="58"/>
      <c r="AG692" s="58"/>
    </row>
    <row r="693" spans="1:33" ht="15.75" customHeight="1" x14ac:dyDescent="0.2">
      <c r="A693" s="23"/>
      <c r="B693" s="23"/>
      <c r="C693" s="58"/>
      <c r="D693" s="58"/>
      <c r="E693" s="58"/>
      <c r="F693" s="58"/>
      <c r="G693" s="91"/>
      <c r="H693" s="273"/>
      <c r="I693" s="273"/>
      <c r="J693" s="135"/>
      <c r="K693" s="152"/>
      <c r="L693" s="23"/>
      <c r="M693" s="23"/>
      <c r="N693" s="68"/>
      <c r="O693" s="58"/>
      <c r="P693" s="58"/>
      <c r="Q693" s="58"/>
      <c r="R693" s="58"/>
      <c r="S693" s="58"/>
      <c r="T693" s="58"/>
      <c r="U693" s="58"/>
      <c r="V693" s="58"/>
      <c r="W693" s="58"/>
      <c r="X693" s="58"/>
      <c r="Y693" s="58"/>
      <c r="Z693" s="58"/>
      <c r="AA693" s="58"/>
      <c r="AB693" s="58"/>
      <c r="AC693" s="58"/>
      <c r="AD693" s="58"/>
      <c r="AE693" s="58"/>
      <c r="AF693" s="58"/>
      <c r="AG693" s="58"/>
    </row>
    <row r="694" spans="1:33" ht="15.75" customHeight="1" x14ac:dyDescent="0.2">
      <c r="A694" s="23"/>
      <c r="B694" s="23"/>
      <c r="C694" s="58"/>
      <c r="D694" s="58"/>
      <c r="E694" s="58"/>
      <c r="F694" s="58"/>
      <c r="G694" s="91"/>
      <c r="H694" s="273"/>
      <c r="I694" s="273"/>
      <c r="J694" s="135"/>
      <c r="K694" s="152"/>
      <c r="L694" s="23"/>
      <c r="M694" s="23"/>
      <c r="N694" s="68"/>
      <c r="O694" s="58"/>
      <c r="P694" s="58"/>
      <c r="Q694" s="58"/>
      <c r="R694" s="58"/>
      <c r="S694" s="58"/>
      <c r="T694" s="58"/>
      <c r="U694" s="58"/>
      <c r="V694" s="58"/>
      <c r="W694" s="58"/>
      <c r="X694" s="58"/>
      <c r="Y694" s="58"/>
      <c r="Z694" s="58"/>
      <c r="AA694" s="58"/>
      <c r="AB694" s="58"/>
      <c r="AC694" s="58"/>
      <c r="AD694" s="58"/>
      <c r="AE694" s="58"/>
      <c r="AF694" s="58"/>
      <c r="AG694" s="58"/>
    </row>
    <row r="695" spans="1:33" ht="15.75" customHeight="1" x14ac:dyDescent="0.2">
      <c r="A695" s="23"/>
      <c r="B695" s="23"/>
      <c r="C695" s="58"/>
      <c r="D695" s="58"/>
      <c r="E695" s="58"/>
      <c r="F695" s="58"/>
      <c r="G695" s="91"/>
      <c r="H695" s="273"/>
      <c r="I695" s="273"/>
      <c r="J695" s="135"/>
      <c r="K695" s="152"/>
      <c r="L695" s="23"/>
      <c r="M695" s="23"/>
      <c r="N695" s="68"/>
      <c r="O695" s="58"/>
      <c r="P695" s="58"/>
      <c r="Q695" s="58"/>
      <c r="R695" s="58"/>
      <c r="S695" s="58"/>
      <c r="T695" s="58"/>
      <c r="U695" s="58"/>
      <c r="V695" s="58"/>
      <c r="W695" s="58"/>
      <c r="X695" s="58"/>
      <c r="Y695" s="58"/>
      <c r="Z695" s="58"/>
      <c r="AA695" s="58"/>
      <c r="AB695" s="58"/>
      <c r="AC695" s="58"/>
      <c r="AD695" s="58"/>
      <c r="AE695" s="58"/>
      <c r="AF695" s="58"/>
      <c r="AG695" s="58"/>
    </row>
    <row r="696" spans="1:33" ht="15.75" customHeight="1" x14ac:dyDescent="0.2">
      <c r="A696" s="23"/>
      <c r="B696" s="23"/>
      <c r="C696" s="58"/>
      <c r="D696" s="58"/>
      <c r="E696" s="58"/>
      <c r="F696" s="58"/>
      <c r="G696" s="91"/>
      <c r="H696" s="273"/>
      <c r="I696" s="273"/>
      <c r="J696" s="135"/>
      <c r="K696" s="152"/>
      <c r="L696" s="23"/>
      <c r="M696" s="23"/>
      <c r="N696" s="68"/>
      <c r="O696" s="58"/>
      <c r="P696" s="58"/>
      <c r="Q696" s="58"/>
      <c r="R696" s="58"/>
      <c r="S696" s="58"/>
      <c r="T696" s="58"/>
      <c r="U696" s="58"/>
      <c r="V696" s="58"/>
      <c r="W696" s="58"/>
      <c r="X696" s="58"/>
      <c r="Y696" s="58"/>
      <c r="Z696" s="58"/>
      <c r="AA696" s="58"/>
      <c r="AB696" s="58"/>
      <c r="AC696" s="58"/>
      <c r="AD696" s="58"/>
      <c r="AE696" s="58"/>
      <c r="AF696" s="58"/>
      <c r="AG696" s="58"/>
    </row>
    <row r="697" spans="1:33" ht="15.75" customHeight="1" x14ac:dyDescent="0.2">
      <c r="A697" s="23"/>
      <c r="B697" s="23"/>
      <c r="C697" s="58"/>
      <c r="D697" s="58"/>
      <c r="E697" s="58"/>
      <c r="F697" s="58"/>
      <c r="G697" s="91"/>
      <c r="H697" s="273"/>
      <c r="I697" s="273"/>
      <c r="J697" s="135"/>
      <c r="K697" s="152"/>
      <c r="L697" s="23"/>
      <c r="M697" s="23"/>
      <c r="N697" s="68"/>
      <c r="O697" s="58"/>
      <c r="P697" s="58"/>
      <c r="Q697" s="58"/>
      <c r="R697" s="58"/>
      <c r="S697" s="58"/>
      <c r="T697" s="58"/>
      <c r="U697" s="58"/>
      <c r="V697" s="58"/>
      <c r="W697" s="58"/>
      <c r="X697" s="58"/>
      <c r="Y697" s="58"/>
      <c r="Z697" s="58"/>
      <c r="AA697" s="58"/>
      <c r="AB697" s="58"/>
      <c r="AC697" s="58"/>
      <c r="AD697" s="58"/>
      <c r="AE697" s="58"/>
      <c r="AF697" s="58"/>
      <c r="AG697" s="58"/>
    </row>
    <row r="698" spans="1:33" ht="15.75" customHeight="1" x14ac:dyDescent="0.2">
      <c r="A698" s="23"/>
      <c r="B698" s="23"/>
      <c r="C698" s="58"/>
      <c r="D698" s="58"/>
      <c r="E698" s="58"/>
      <c r="F698" s="58"/>
      <c r="G698" s="91"/>
      <c r="H698" s="273"/>
      <c r="I698" s="273"/>
      <c r="J698" s="135"/>
      <c r="K698" s="152"/>
      <c r="L698" s="23"/>
      <c r="M698" s="23"/>
      <c r="N698" s="68"/>
      <c r="O698" s="58"/>
      <c r="P698" s="58"/>
      <c r="Q698" s="58"/>
      <c r="R698" s="58"/>
      <c r="S698" s="58"/>
      <c r="T698" s="58"/>
      <c r="U698" s="58"/>
      <c r="V698" s="58"/>
      <c r="W698" s="58"/>
      <c r="X698" s="58"/>
      <c r="Y698" s="58"/>
      <c r="Z698" s="58"/>
      <c r="AA698" s="58"/>
      <c r="AB698" s="58"/>
      <c r="AC698" s="58"/>
      <c r="AD698" s="58"/>
      <c r="AE698" s="58"/>
      <c r="AF698" s="58"/>
      <c r="AG698" s="58"/>
    </row>
    <row r="699" spans="1:33" ht="15.75" customHeight="1" x14ac:dyDescent="0.2">
      <c r="A699" s="23"/>
      <c r="B699" s="23"/>
      <c r="C699" s="58"/>
      <c r="D699" s="58"/>
      <c r="E699" s="58"/>
      <c r="F699" s="58"/>
      <c r="G699" s="91"/>
      <c r="H699" s="273"/>
      <c r="I699" s="273"/>
      <c r="J699" s="135"/>
      <c r="K699" s="152"/>
      <c r="L699" s="23"/>
      <c r="M699" s="23"/>
      <c r="N699" s="68"/>
      <c r="O699" s="58"/>
      <c r="P699" s="58"/>
      <c r="Q699" s="58"/>
      <c r="R699" s="58"/>
      <c r="S699" s="58"/>
      <c r="T699" s="58"/>
      <c r="U699" s="58"/>
      <c r="V699" s="58"/>
      <c r="W699" s="58"/>
      <c r="X699" s="58"/>
      <c r="Y699" s="58"/>
      <c r="Z699" s="58"/>
      <c r="AA699" s="58"/>
      <c r="AB699" s="58"/>
      <c r="AC699" s="58"/>
      <c r="AD699" s="58"/>
      <c r="AE699" s="58"/>
      <c r="AF699" s="58"/>
      <c r="AG699" s="58"/>
    </row>
    <row r="700" spans="1:33" ht="15.75" customHeight="1" x14ac:dyDescent="0.2">
      <c r="A700" s="23"/>
      <c r="B700" s="23"/>
      <c r="C700" s="58"/>
      <c r="D700" s="58"/>
      <c r="E700" s="58"/>
      <c r="F700" s="58"/>
      <c r="G700" s="91"/>
      <c r="H700" s="273"/>
      <c r="I700" s="273"/>
      <c r="J700" s="135"/>
      <c r="K700" s="152"/>
      <c r="L700" s="23"/>
      <c r="M700" s="23"/>
      <c r="N700" s="68"/>
      <c r="O700" s="58"/>
      <c r="P700" s="58"/>
      <c r="Q700" s="58"/>
      <c r="R700" s="58"/>
      <c r="S700" s="58"/>
      <c r="T700" s="58"/>
      <c r="U700" s="58"/>
      <c r="V700" s="58"/>
      <c r="W700" s="58"/>
      <c r="X700" s="58"/>
      <c r="Y700" s="58"/>
      <c r="Z700" s="58"/>
      <c r="AA700" s="58"/>
      <c r="AB700" s="58"/>
      <c r="AC700" s="58"/>
      <c r="AD700" s="58"/>
      <c r="AE700" s="58"/>
      <c r="AF700" s="58"/>
      <c r="AG700" s="58"/>
    </row>
    <row r="701" spans="1:33" ht="15.75" customHeight="1" x14ac:dyDescent="0.2">
      <c r="A701" s="23"/>
      <c r="B701" s="23"/>
      <c r="C701" s="58"/>
      <c r="D701" s="58"/>
      <c r="E701" s="58"/>
      <c r="F701" s="58"/>
      <c r="G701" s="91"/>
      <c r="H701" s="273"/>
      <c r="I701" s="273"/>
      <c r="J701" s="135"/>
      <c r="K701" s="152"/>
      <c r="L701" s="23"/>
      <c r="M701" s="23"/>
      <c r="N701" s="68"/>
      <c r="O701" s="58"/>
      <c r="P701" s="58"/>
      <c r="Q701" s="58"/>
      <c r="R701" s="58"/>
      <c r="S701" s="58"/>
      <c r="T701" s="58"/>
      <c r="U701" s="58"/>
      <c r="V701" s="58"/>
      <c r="W701" s="58"/>
      <c r="X701" s="58"/>
      <c r="Y701" s="58"/>
      <c r="Z701" s="58"/>
      <c r="AA701" s="58"/>
      <c r="AB701" s="58"/>
      <c r="AC701" s="58"/>
      <c r="AD701" s="58"/>
      <c r="AE701" s="58"/>
      <c r="AF701" s="58"/>
      <c r="AG701" s="58"/>
    </row>
    <row r="702" spans="1:33" ht="15.75" customHeight="1" x14ac:dyDescent="0.2">
      <c r="A702" s="23"/>
      <c r="B702" s="23"/>
      <c r="C702" s="58"/>
      <c r="D702" s="58"/>
      <c r="E702" s="58"/>
      <c r="F702" s="58"/>
      <c r="G702" s="91"/>
      <c r="H702" s="273"/>
      <c r="I702" s="273"/>
      <c r="J702" s="135"/>
      <c r="K702" s="152"/>
      <c r="L702" s="23"/>
      <c r="M702" s="23"/>
      <c r="N702" s="68"/>
      <c r="O702" s="58"/>
      <c r="P702" s="58"/>
      <c r="Q702" s="58"/>
      <c r="R702" s="58"/>
      <c r="S702" s="58"/>
      <c r="T702" s="58"/>
      <c r="U702" s="58"/>
      <c r="V702" s="58"/>
      <c r="W702" s="58"/>
      <c r="X702" s="58"/>
      <c r="Y702" s="58"/>
      <c r="Z702" s="58"/>
      <c r="AA702" s="58"/>
      <c r="AB702" s="58"/>
      <c r="AC702" s="58"/>
      <c r="AD702" s="58"/>
      <c r="AE702" s="58"/>
      <c r="AF702" s="58"/>
      <c r="AG702" s="58"/>
    </row>
    <row r="703" spans="1:33" ht="15.75" customHeight="1" x14ac:dyDescent="0.2">
      <c r="A703" s="23"/>
      <c r="B703" s="23"/>
      <c r="C703" s="58"/>
      <c r="D703" s="58"/>
      <c r="E703" s="58"/>
      <c r="F703" s="58"/>
      <c r="G703" s="91"/>
      <c r="H703" s="273"/>
      <c r="I703" s="273"/>
      <c r="J703" s="135"/>
      <c r="K703" s="152"/>
      <c r="L703" s="23"/>
      <c r="M703" s="23"/>
      <c r="N703" s="68"/>
      <c r="O703" s="58"/>
      <c r="P703" s="58"/>
      <c r="Q703" s="58"/>
      <c r="R703" s="58"/>
      <c r="S703" s="58"/>
      <c r="T703" s="58"/>
      <c r="U703" s="58"/>
      <c r="V703" s="58"/>
      <c r="W703" s="58"/>
      <c r="X703" s="58"/>
      <c r="Y703" s="58"/>
      <c r="Z703" s="58"/>
      <c r="AA703" s="58"/>
      <c r="AB703" s="58"/>
      <c r="AC703" s="58"/>
      <c r="AD703" s="58"/>
      <c r="AE703" s="58"/>
      <c r="AF703" s="58"/>
      <c r="AG703" s="58"/>
    </row>
    <row r="704" spans="1:33" ht="15.75" customHeight="1" x14ac:dyDescent="0.2">
      <c r="A704" s="23"/>
      <c r="B704" s="23"/>
      <c r="C704" s="58"/>
      <c r="D704" s="58"/>
      <c r="E704" s="58"/>
      <c r="F704" s="58"/>
      <c r="G704" s="91"/>
      <c r="H704" s="273"/>
      <c r="I704" s="273"/>
      <c r="J704" s="135"/>
      <c r="K704" s="152"/>
      <c r="L704" s="23"/>
      <c r="M704" s="23"/>
      <c r="N704" s="68"/>
      <c r="O704" s="58"/>
      <c r="P704" s="58"/>
      <c r="Q704" s="58"/>
      <c r="R704" s="58"/>
      <c r="S704" s="58"/>
      <c r="T704" s="58"/>
      <c r="U704" s="58"/>
      <c r="V704" s="58"/>
      <c r="W704" s="58"/>
      <c r="X704" s="58"/>
      <c r="Y704" s="58"/>
      <c r="Z704" s="58"/>
      <c r="AA704" s="58"/>
      <c r="AB704" s="58"/>
      <c r="AC704" s="58"/>
      <c r="AD704" s="58"/>
      <c r="AE704" s="58"/>
      <c r="AF704" s="58"/>
      <c r="AG704" s="58"/>
    </row>
    <row r="705" spans="1:33" ht="15.75" customHeight="1" x14ac:dyDescent="0.2">
      <c r="A705" s="23"/>
      <c r="B705" s="23"/>
      <c r="C705" s="58"/>
      <c r="D705" s="58"/>
      <c r="E705" s="58"/>
      <c r="F705" s="58"/>
      <c r="G705" s="91"/>
      <c r="H705" s="273"/>
      <c r="I705" s="273"/>
      <c r="J705" s="135"/>
      <c r="K705" s="152"/>
      <c r="L705" s="23"/>
      <c r="M705" s="23"/>
      <c r="N705" s="68"/>
      <c r="O705" s="58"/>
      <c r="P705" s="58"/>
      <c r="Q705" s="58"/>
      <c r="R705" s="58"/>
      <c r="S705" s="58"/>
      <c r="T705" s="58"/>
      <c r="U705" s="58"/>
      <c r="V705" s="58"/>
      <c r="W705" s="58"/>
      <c r="X705" s="58"/>
      <c r="Y705" s="58"/>
      <c r="Z705" s="58"/>
      <c r="AA705" s="58"/>
      <c r="AB705" s="58"/>
      <c r="AC705" s="58"/>
      <c r="AD705" s="58"/>
      <c r="AE705" s="58"/>
      <c r="AF705" s="58"/>
      <c r="AG705" s="58"/>
    </row>
    <row r="706" spans="1:33" ht="15.75" customHeight="1" x14ac:dyDescent="0.2">
      <c r="A706" s="23"/>
      <c r="B706" s="23"/>
      <c r="C706" s="58"/>
      <c r="D706" s="58"/>
      <c r="E706" s="58"/>
      <c r="F706" s="58"/>
      <c r="G706" s="91"/>
      <c r="H706" s="273"/>
      <c r="I706" s="273"/>
      <c r="J706" s="135"/>
      <c r="K706" s="152"/>
      <c r="L706" s="23"/>
      <c r="M706" s="23"/>
      <c r="N706" s="68"/>
      <c r="O706" s="58"/>
      <c r="P706" s="58"/>
      <c r="Q706" s="58"/>
      <c r="R706" s="58"/>
      <c r="S706" s="58"/>
      <c r="T706" s="58"/>
      <c r="U706" s="58"/>
      <c r="V706" s="58"/>
      <c r="W706" s="58"/>
      <c r="X706" s="58"/>
      <c r="Y706" s="58"/>
      <c r="Z706" s="58"/>
      <c r="AA706" s="58"/>
      <c r="AB706" s="58"/>
      <c r="AC706" s="58"/>
      <c r="AD706" s="58"/>
      <c r="AE706" s="58"/>
      <c r="AF706" s="58"/>
      <c r="AG706" s="58"/>
    </row>
    <row r="707" spans="1:33" ht="15.75" customHeight="1" x14ac:dyDescent="0.2">
      <c r="A707" s="23"/>
      <c r="B707" s="23"/>
      <c r="C707" s="58"/>
      <c r="D707" s="58"/>
      <c r="E707" s="58"/>
      <c r="F707" s="58"/>
      <c r="G707" s="91"/>
      <c r="H707" s="273"/>
      <c r="I707" s="273"/>
      <c r="J707" s="135"/>
      <c r="K707" s="152"/>
      <c r="L707" s="23"/>
      <c r="M707" s="23"/>
      <c r="N707" s="68"/>
      <c r="O707" s="58"/>
      <c r="P707" s="58"/>
      <c r="Q707" s="58"/>
      <c r="R707" s="58"/>
      <c r="S707" s="58"/>
      <c r="T707" s="58"/>
      <c r="U707" s="58"/>
      <c r="V707" s="58"/>
      <c r="W707" s="58"/>
      <c r="X707" s="58"/>
      <c r="Y707" s="58"/>
      <c r="Z707" s="58"/>
      <c r="AA707" s="58"/>
      <c r="AB707" s="58"/>
      <c r="AC707" s="58"/>
      <c r="AD707" s="58"/>
      <c r="AE707" s="58"/>
      <c r="AF707" s="58"/>
      <c r="AG707" s="58"/>
    </row>
    <row r="708" spans="1:33" ht="15.75" customHeight="1" x14ac:dyDescent="0.2">
      <c r="A708" s="23"/>
      <c r="B708" s="23"/>
      <c r="C708" s="58"/>
      <c r="D708" s="58"/>
      <c r="E708" s="58"/>
      <c r="F708" s="58"/>
      <c r="G708" s="91"/>
      <c r="H708" s="273"/>
      <c r="I708" s="273"/>
      <c r="J708" s="135"/>
      <c r="K708" s="152"/>
      <c r="L708" s="23"/>
      <c r="M708" s="23"/>
      <c r="N708" s="68"/>
      <c r="O708" s="58"/>
      <c r="P708" s="58"/>
      <c r="Q708" s="58"/>
      <c r="R708" s="58"/>
      <c r="S708" s="58"/>
      <c r="T708" s="58"/>
      <c r="U708" s="58"/>
      <c r="V708" s="58"/>
      <c r="W708" s="58"/>
      <c r="X708" s="58"/>
      <c r="Y708" s="58"/>
      <c r="Z708" s="58"/>
      <c r="AA708" s="58"/>
      <c r="AB708" s="58"/>
      <c r="AC708" s="58"/>
      <c r="AD708" s="58"/>
      <c r="AE708" s="58"/>
      <c r="AF708" s="58"/>
      <c r="AG708" s="58"/>
    </row>
    <row r="709" spans="1:33" ht="15.75" customHeight="1" x14ac:dyDescent="0.2">
      <c r="A709" s="23"/>
      <c r="B709" s="23"/>
      <c r="C709" s="58"/>
      <c r="D709" s="58"/>
      <c r="E709" s="58"/>
      <c r="F709" s="58"/>
      <c r="G709" s="91"/>
      <c r="H709" s="273"/>
      <c r="I709" s="273"/>
      <c r="J709" s="135"/>
      <c r="K709" s="152"/>
      <c r="L709" s="23"/>
      <c r="M709" s="23"/>
      <c r="N709" s="68"/>
      <c r="O709" s="58"/>
      <c r="P709" s="58"/>
      <c r="Q709" s="58"/>
      <c r="R709" s="58"/>
      <c r="S709" s="58"/>
      <c r="T709" s="58"/>
      <c r="U709" s="58"/>
      <c r="V709" s="58"/>
      <c r="W709" s="58"/>
      <c r="X709" s="58"/>
      <c r="Y709" s="58"/>
      <c r="Z709" s="58"/>
      <c r="AA709" s="58"/>
      <c r="AB709" s="58"/>
      <c r="AC709" s="58"/>
      <c r="AD709" s="58"/>
      <c r="AE709" s="58"/>
      <c r="AF709" s="58"/>
      <c r="AG709" s="58"/>
    </row>
    <row r="710" spans="1:33" ht="15.75" customHeight="1" x14ac:dyDescent="0.2">
      <c r="A710" s="23"/>
      <c r="B710" s="23"/>
      <c r="C710" s="58"/>
      <c r="D710" s="58"/>
      <c r="E710" s="58"/>
      <c r="F710" s="58"/>
      <c r="G710" s="91"/>
      <c r="H710" s="273"/>
      <c r="I710" s="273"/>
      <c r="J710" s="135"/>
      <c r="K710" s="152"/>
      <c r="L710" s="23"/>
      <c r="M710" s="23"/>
      <c r="N710" s="68"/>
      <c r="O710" s="58"/>
      <c r="P710" s="58"/>
      <c r="Q710" s="58"/>
      <c r="R710" s="58"/>
      <c r="S710" s="58"/>
      <c r="T710" s="58"/>
      <c r="U710" s="58"/>
      <c r="V710" s="58"/>
      <c r="W710" s="58"/>
      <c r="X710" s="58"/>
      <c r="Y710" s="58"/>
      <c r="Z710" s="58"/>
      <c r="AA710" s="58"/>
      <c r="AB710" s="58"/>
      <c r="AC710" s="58"/>
      <c r="AD710" s="58"/>
      <c r="AE710" s="58"/>
      <c r="AF710" s="58"/>
      <c r="AG710" s="58"/>
    </row>
    <row r="711" spans="1:33" ht="15.75" customHeight="1" x14ac:dyDescent="0.2">
      <c r="A711" s="23"/>
      <c r="B711" s="23"/>
      <c r="C711" s="58"/>
      <c r="D711" s="58"/>
      <c r="E711" s="58"/>
      <c r="F711" s="58"/>
      <c r="G711" s="91"/>
      <c r="H711" s="273"/>
      <c r="I711" s="273"/>
      <c r="J711" s="135"/>
      <c r="K711" s="152"/>
      <c r="L711" s="23"/>
      <c r="M711" s="23"/>
      <c r="N711" s="68"/>
      <c r="O711" s="58"/>
      <c r="P711" s="58"/>
      <c r="Q711" s="58"/>
      <c r="R711" s="58"/>
      <c r="S711" s="58"/>
      <c r="T711" s="58"/>
      <c r="U711" s="58"/>
      <c r="V711" s="58"/>
      <c r="W711" s="58"/>
      <c r="X711" s="58"/>
      <c r="Y711" s="58"/>
      <c r="Z711" s="58"/>
      <c r="AA711" s="58"/>
      <c r="AB711" s="58"/>
      <c r="AC711" s="58"/>
      <c r="AD711" s="58"/>
      <c r="AE711" s="58"/>
      <c r="AF711" s="58"/>
      <c r="AG711" s="58"/>
    </row>
    <row r="712" spans="1:33" ht="15.75" customHeight="1" x14ac:dyDescent="0.2">
      <c r="A712" s="23"/>
      <c r="B712" s="23"/>
      <c r="C712" s="58"/>
      <c r="D712" s="58"/>
      <c r="E712" s="58"/>
      <c r="F712" s="58"/>
      <c r="G712" s="91"/>
      <c r="H712" s="273"/>
      <c r="I712" s="273"/>
      <c r="J712" s="135"/>
      <c r="K712" s="152"/>
      <c r="L712" s="23"/>
      <c r="M712" s="23"/>
      <c r="N712" s="68"/>
      <c r="O712" s="58"/>
      <c r="P712" s="58"/>
      <c r="Q712" s="58"/>
      <c r="R712" s="58"/>
      <c r="S712" s="58"/>
      <c r="T712" s="58"/>
      <c r="U712" s="58"/>
      <c r="V712" s="58"/>
      <c r="W712" s="58"/>
      <c r="X712" s="58"/>
      <c r="Y712" s="58"/>
      <c r="Z712" s="58"/>
      <c r="AA712" s="58"/>
      <c r="AB712" s="58"/>
      <c r="AC712" s="58"/>
      <c r="AD712" s="58"/>
      <c r="AE712" s="58"/>
      <c r="AF712" s="58"/>
      <c r="AG712" s="58"/>
    </row>
    <row r="713" spans="1:33" ht="15.75" customHeight="1" x14ac:dyDescent="0.2">
      <c r="A713" s="23"/>
      <c r="B713" s="23"/>
      <c r="C713" s="58"/>
      <c r="D713" s="58"/>
      <c r="E713" s="58"/>
      <c r="F713" s="58"/>
      <c r="G713" s="91"/>
      <c r="H713" s="273"/>
      <c r="I713" s="273"/>
      <c r="J713" s="135"/>
      <c r="K713" s="152"/>
      <c r="L713" s="23"/>
      <c r="M713" s="23"/>
      <c r="N713" s="68"/>
      <c r="O713" s="58"/>
      <c r="P713" s="58"/>
      <c r="Q713" s="58"/>
      <c r="R713" s="58"/>
      <c r="S713" s="58"/>
      <c r="T713" s="58"/>
      <c r="U713" s="58"/>
      <c r="V713" s="58"/>
      <c r="W713" s="58"/>
      <c r="X713" s="58"/>
      <c r="Y713" s="58"/>
      <c r="Z713" s="58"/>
      <c r="AA713" s="58"/>
      <c r="AB713" s="58"/>
      <c r="AC713" s="58"/>
      <c r="AD713" s="58"/>
      <c r="AE713" s="58"/>
      <c r="AF713" s="58"/>
      <c r="AG713" s="58"/>
    </row>
    <row r="714" spans="1:33" ht="15.75" customHeight="1" x14ac:dyDescent="0.2">
      <c r="A714" s="23"/>
      <c r="B714" s="23"/>
      <c r="C714" s="58"/>
      <c r="D714" s="58"/>
      <c r="E714" s="58"/>
      <c r="F714" s="58"/>
      <c r="G714" s="91"/>
      <c r="H714" s="273"/>
      <c r="I714" s="273"/>
      <c r="J714" s="135"/>
      <c r="K714" s="152"/>
      <c r="L714" s="23"/>
      <c r="M714" s="23"/>
      <c r="N714" s="68"/>
      <c r="O714" s="58"/>
      <c r="P714" s="58"/>
      <c r="Q714" s="58"/>
      <c r="R714" s="58"/>
      <c r="S714" s="58"/>
      <c r="T714" s="58"/>
      <c r="U714" s="58"/>
      <c r="V714" s="58"/>
      <c r="W714" s="58"/>
      <c r="X714" s="58"/>
      <c r="Y714" s="58"/>
      <c r="Z714" s="58"/>
      <c r="AA714" s="58"/>
      <c r="AB714" s="58"/>
      <c r="AC714" s="58"/>
      <c r="AD714" s="58"/>
      <c r="AE714" s="58"/>
      <c r="AF714" s="58"/>
      <c r="AG714" s="58"/>
    </row>
    <row r="715" spans="1:33" ht="15.75" customHeight="1" x14ac:dyDescent="0.2">
      <c r="A715" s="23"/>
      <c r="B715" s="23"/>
      <c r="C715" s="58"/>
      <c r="D715" s="58"/>
      <c r="E715" s="58"/>
      <c r="F715" s="58"/>
      <c r="G715" s="91"/>
      <c r="H715" s="273"/>
      <c r="I715" s="273"/>
      <c r="J715" s="135"/>
      <c r="K715" s="152"/>
      <c r="L715" s="23"/>
      <c r="M715" s="23"/>
      <c r="N715" s="68"/>
      <c r="O715" s="58"/>
      <c r="P715" s="58"/>
      <c r="Q715" s="58"/>
      <c r="R715" s="58"/>
      <c r="S715" s="58"/>
      <c r="T715" s="58"/>
      <c r="U715" s="58"/>
      <c r="V715" s="58"/>
      <c r="W715" s="58"/>
      <c r="X715" s="58"/>
      <c r="Y715" s="58"/>
      <c r="Z715" s="58"/>
      <c r="AA715" s="58"/>
      <c r="AB715" s="58"/>
      <c r="AC715" s="58"/>
      <c r="AD715" s="58"/>
      <c r="AE715" s="58"/>
      <c r="AF715" s="58"/>
      <c r="AG715" s="58"/>
    </row>
    <row r="716" spans="1:33" ht="15.75" customHeight="1" x14ac:dyDescent="0.2">
      <c r="A716" s="23"/>
      <c r="B716" s="23"/>
      <c r="C716" s="58"/>
      <c r="D716" s="58"/>
      <c r="E716" s="58"/>
      <c r="F716" s="58"/>
      <c r="G716" s="91"/>
      <c r="H716" s="273"/>
      <c r="I716" s="273"/>
      <c r="J716" s="135"/>
      <c r="K716" s="152"/>
      <c r="L716" s="23"/>
      <c r="M716" s="23"/>
      <c r="N716" s="68"/>
      <c r="O716" s="58"/>
      <c r="P716" s="58"/>
      <c r="Q716" s="58"/>
      <c r="R716" s="58"/>
      <c r="S716" s="58"/>
      <c r="T716" s="58"/>
      <c r="U716" s="58"/>
      <c r="V716" s="58"/>
      <c r="W716" s="58"/>
      <c r="X716" s="58"/>
      <c r="Y716" s="58"/>
      <c r="Z716" s="58"/>
      <c r="AA716" s="58"/>
      <c r="AB716" s="58"/>
      <c r="AC716" s="58"/>
      <c r="AD716" s="58"/>
      <c r="AE716" s="58"/>
      <c r="AF716" s="58"/>
      <c r="AG716" s="58"/>
    </row>
    <row r="717" spans="1:33" ht="15.75" customHeight="1" x14ac:dyDescent="0.2">
      <c r="A717" s="23"/>
      <c r="B717" s="23"/>
      <c r="C717" s="58"/>
      <c r="D717" s="58"/>
      <c r="E717" s="58"/>
      <c r="F717" s="58"/>
      <c r="G717" s="91"/>
      <c r="H717" s="273"/>
      <c r="I717" s="273"/>
      <c r="J717" s="135"/>
      <c r="K717" s="152"/>
      <c r="L717" s="23"/>
      <c r="M717" s="23"/>
      <c r="N717" s="68"/>
      <c r="O717" s="58"/>
      <c r="P717" s="58"/>
      <c r="Q717" s="58"/>
      <c r="R717" s="58"/>
      <c r="S717" s="58"/>
      <c r="T717" s="58"/>
      <c r="U717" s="58"/>
      <c r="V717" s="58"/>
      <c r="W717" s="58"/>
      <c r="X717" s="58"/>
      <c r="Y717" s="58"/>
      <c r="Z717" s="58"/>
      <c r="AA717" s="58"/>
      <c r="AB717" s="58"/>
      <c r="AC717" s="58"/>
      <c r="AD717" s="58"/>
      <c r="AE717" s="58"/>
      <c r="AF717" s="58"/>
      <c r="AG717" s="58"/>
    </row>
    <row r="718" spans="1:33" ht="15.75" customHeight="1" x14ac:dyDescent="0.2">
      <c r="A718" s="23"/>
      <c r="B718" s="23"/>
      <c r="C718" s="58"/>
      <c r="D718" s="58"/>
      <c r="E718" s="58"/>
      <c r="F718" s="58"/>
      <c r="G718" s="91"/>
      <c r="H718" s="273"/>
      <c r="I718" s="273"/>
      <c r="J718" s="135"/>
      <c r="K718" s="152"/>
      <c r="L718" s="23"/>
      <c r="M718" s="23"/>
      <c r="N718" s="68"/>
      <c r="O718" s="58"/>
      <c r="P718" s="58"/>
      <c r="Q718" s="58"/>
      <c r="R718" s="58"/>
      <c r="S718" s="58"/>
      <c r="T718" s="58"/>
      <c r="U718" s="58"/>
      <c r="V718" s="58"/>
      <c r="W718" s="58"/>
      <c r="X718" s="58"/>
      <c r="Y718" s="58"/>
      <c r="Z718" s="58"/>
      <c r="AA718" s="58"/>
      <c r="AB718" s="58"/>
      <c r="AC718" s="58"/>
      <c r="AD718" s="58"/>
      <c r="AE718" s="58"/>
      <c r="AF718" s="58"/>
      <c r="AG718" s="58"/>
    </row>
    <row r="719" spans="1:33" ht="15.75" customHeight="1" x14ac:dyDescent="0.2">
      <c r="A719" s="23"/>
      <c r="B719" s="23"/>
      <c r="C719" s="58"/>
      <c r="D719" s="58"/>
      <c r="E719" s="58"/>
      <c r="F719" s="58"/>
      <c r="G719" s="91"/>
      <c r="H719" s="273"/>
      <c r="I719" s="273"/>
      <c r="J719" s="135"/>
      <c r="K719" s="152"/>
      <c r="L719" s="23"/>
      <c r="M719" s="23"/>
      <c r="N719" s="68"/>
      <c r="O719" s="58"/>
      <c r="P719" s="58"/>
      <c r="Q719" s="58"/>
      <c r="R719" s="58"/>
      <c r="S719" s="58"/>
      <c r="T719" s="58"/>
      <c r="U719" s="58"/>
      <c r="V719" s="58"/>
      <c r="W719" s="58"/>
      <c r="X719" s="58"/>
      <c r="Y719" s="58"/>
      <c r="Z719" s="58"/>
      <c r="AA719" s="58"/>
      <c r="AB719" s="58"/>
      <c r="AC719" s="58"/>
      <c r="AD719" s="58"/>
      <c r="AE719" s="58"/>
      <c r="AF719" s="58"/>
      <c r="AG719" s="58"/>
    </row>
    <row r="720" spans="1:33" ht="15.75" customHeight="1" x14ac:dyDescent="0.2">
      <c r="A720" s="23"/>
      <c r="B720" s="23"/>
      <c r="C720" s="58"/>
      <c r="D720" s="58"/>
      <c r="E720" s="58"/>
      <c r="F720" s="58"/>
      <c r="G720" s="91"/>
      <c r="H720" s="273"/>
      <c r="I720" s="273"/>
      <c r="J720" s="135"/>
      <c r="K720" s="152"/>
      <c r="L720" s="23"/>
      <c r="M720" s="23"/>
      <c r="N720" s="68"/>
      <c r="O720" s="58"/>
      <c r="P720" s="58"/>
      <c r="Q720" s="58"/>
      <c r="R720" s="58"/>
      <c r="S720" s="58"/>
      <c r="T720" s="58"/>
      <c r="U720" s="58"/>
      <c r="V720" s="58"/>
      <c r="W720" s="58"/>
      <c r="X720" s="58"/>
      <c r="Y720" s="58"/>
      <c r="Z720" s="58"/>
      <c r="AA720" s="58"/>
      <c r="AB720" s="58"/>
      <c r="AC720" s="58"/>
      <c r="AD720" s="58"/>
      <c r="AE720" s="58"/>
      <c r="AF720" s="58"/>
      <c r="AG720" s="58"/>
    </row>
    <row r="721" spans="1:33" ht="15.75" customHeight="1" x14ac:dyDescent="0.2">
      <c r="A721" s="23"/>
      <c r="B721" s="23"/>
      <c r="C721" s="58"/>
      <c r="D721" s="58"/>
      <c r="E721" s="58"/>
      <c r="F721" s="58"/>
      <c r="G721" s="91"/>
      <c r="H721" s="273"/>
      <c r="I721" s="273"/>
      <c r="J721" s="135"/>
      <c r="K721" s="152"/>
      <c r="L721" s="23"/>
      <c r="M721" s="23"/>
      <c r="N721" s="68"/>
      <c r="O721" s="58"/>
      <c r="P721" s="58"/>
      <c r="Q721" s="58"/>
      <c r="R721" s="58"/>
      <c r="S721" s="58"/>
      <c r="T721" s="58"/>
      <c r="U721" s="58"/>
      <c r="V721" s="58"/>
      <c r="W721" s="58"/>
      <c r="X721" s="58"/>
      <c r="Y721" s="58"/>
      <c r="Z721" s="58"/>
      <c r="AA721" s="58"/>
      <c r="AB721" s="58"/>
      <c r="AC721" s="58"/>
      <c r="AD721" s="58"/>
      <c r="AE721" s="58"/>
      <c r="AF721" s="58"/>
      <c r="AG721" s="58"/>
    </row>
    <row r="722" spans="1:33" ht="15.75" customHeight="1" x14ac:dyDescent="0.2">
      <c r="A722" s="23"/>
      <c r="B722" s="23"/>
      <c r="C722" s="58"/>
      <c r="D722" s="58"/>
      <c r="E722" s="58"/>
      <c r="F722" s="58"/>
      <c r="G722" s="91"/>
      <c r="H722" s="273"/>
      <c r="I722" s="273"/>
      <c r="J722" s="135"/>
      <c r="K722" s="152"/>
      <c r="L722" s="23"/>
      <c r="M722" s="23"/>
      <c r="N722" s="68"/>
      <c r="O722" s="58"/>
      <c r="P722" s="58"/>
      <c r="Q722" s="58"/>
      <c r="R722" s="58"/>
      <c r="S722" s="58"/>
      <c r="T722" s="58"/>
      <c r="U722" s="58"/>
      <c r="V722" s="58"/>
      <c r="W722" s="58"/>
      <c r="X722" s="58"/>
      <c r="Y722" s="58"/>
      <c r="Z722" s="58"/>
      <c r="AA722" s="58"/>
      <c r="AB722" s="58"/>
      <c r="AC722" s="58"/>
      <c r="AD722" s="58"/>
      <c r="AE722" s="58"/>
      <c r="AF722" s="58"/>
      <c r="AG722" s="58"/>
    </row>
    <row r="723" spans="1:33" ht="15.75" customHeight="1" x14ac:dyDescent="0.2">
      <c r="A723" s="23"/>
      <c r="B723" s="23"/>
      <c r="C723" s="58"/>
      <c r="D723" s="58"/>
      <c r="E723" s="58"/>
      <c r="F723" s="58"/>
      <c r="G723" s="91"/>
      <c r="H723" s="273"/>
      <c r="I723" s="273"/>
      <c r="J723" s="135"/>
      <c r="K723" s="152"/>
      <c r="L723" s="23"/>
      <c r="M723" s="23"/>
      <c r="N723" s="68"/>
      <c r="O723" s="58"/>
      <c r="P723" s="58"/>
      <c r="Q723" s="58"/>
      <c r="R723" s="58"/>
      <c r="S723" s="58"/>
      <c r="T723" s="58"/>
      <c r="U723" s="58"/>
      <c r="V723" s="58"/>
      <c r="W723" s="58"/>
      <c r="X723" s="58"/>
      <c r="Y723" s="58"/>
      <c r="Z723" s="58"/>
      <c r="AA723" s="58"/>
      <c r="AB723" s="58"/>
      <c r="AC723" s="58"/>
      <c r="AD723" s="58"/>
      <c r="AE723" s="58"/>
      <c r="AF723" s="58"/>
      <c r="AG723" s="58"/>
    </row>
    <row r="724" spans="1:33" ht="15.75" customHeight="1" x14ac:dyDescent="0.2">
      <c r="A724" s="23"/>
      <c r="B724" s="23"/>
      <c r="C724" s="58"/>
      <c r="D724" s="58"/>
      <c r="E724" s="58"/>
      <c r="F724" s="58"/>
      <c r="G724" s="91"/>
      <c r="H724" s="273"/>
      <c r="I724" s="273"/>
      <c r="J724" s="135"/>
      <c r="K724" s="152"/>
      <c r="L724" s="23"/>
      <c r="M724" s="23"/>
      <c r="N724" s="68"/>
      <c r="O724" s="58"/>
      <c r="P724" s="58"/>
      <c r="Q724" s="58"/>
      <c r="R724" s="58"/>
      <c r="S724" s="58"/>
      <c r="T724" s="58"/>
      <c r="U724" s="58"/>
      <c r="V724" s="58"/>
      <c r="W724" s="58"/>
      <c r="X724" s="58"/>
      <c r="Y724" s="58"/>
      <c r="Z724" s="58"/>
      <c r="AA724" s="58"/>
      <c r="AB724" s="58"/>
      <c r="AC724" s="58"/>
      <c r="AD724" s="58"/>
      <c r="AE724" s="58"/>
      <c r="AF724" s="58"/>
      <c r="AG724" s="58"/>
    </row>
    <row r="725" spans="1:33" ht="15.75" customHeight="1" x14ac:dyDescent="0.2">
      <c r="A725" s="23"/>
      <c r="B725" s="23"/>
      <c r="C725" s="58"/>
      <c r="D725" s="58"/>
      <c r="E725" s="58"/>
      <c r="F725" s="58"/>
      <c r="G725" s="91"/>
      <c r="H725" s="273"/>
      <c r="I725" s="273"/>
      <c r="J725" s="135"/>
      <c r="K725" s="152"/>
      <c r="L725" s="23"/>
      <c r="M725" s="23"/>
      <c r="N725" s="68"/>
      <c r="O725" s="58"/>
      <c r="P725" s="58"/>
      <c r="Q725" s="58"/>
      <c r="R725" s="58"/>
      <c r="S725" s="58"/>
      <c r="T725" s="58"/>
      <c r="U725" s="58"/>
      <c r="V725" s="58"/>
      <c r="W725" s="58"/>
      <c r="X725" s="58"/>
      <c r="Y725" s="58"/>
      <c r="Z725" s="58"/>
      <c r="AA725" s="58"/>
      <c r="AB725" s="58"/>
      <c r="AC725" s="58"/>
      <c r="AD725" s="58"/>
      <c r="AE725" s="58"/>
      <c r="AF725" s="58"/>
      <c r="AG725" s="58"/>
    </row>
    <row r="726" spans="1:33" ht="15.75" customHeight="1" x14ac:dyDescent="0.2">
      <c r="A726" s="23"/>
      <c r="B726" s="23"/>
      <c r="C726" s="58"/>
      <c r="D726" s="58"/>
      <c r="E726" s="58"/>
      <c r="F726" s="58"/>
      <c r="G726" s="91"/>
      <c r="H726" s="273"/>
      <c r="I726" s="273"/>
      <c r="J726" s="135"/>
      <c r="K726" s="152"/>
      <c r="L726" s="23"/>
      <c r="M726" s="23"/>
      <c r="N726" s="68"/>
      <c r="O726" s="58"/>
      <c r="P726" s="58"/>
      <c r="Q726" s="58"/>
      <c r="R726" s="58"/>
      <c r="S726" s="58"/>
      <c r="T726" s="58"/>
      <c r="U726" s="58"/>
      <c r="V726" s="58"/>
      <c r="W726" s="58"/>
      <c r="X726" s="58"/>
      <c r="Y726" s="58"/>
      <c r="Z726" s="58"/>
      <c r="AA726" s="58"/>
      <c r="AB726" s="58"/>
      <c r="AC726" s="58"/>
      <c r="AD726" s="58"/>
      <c r="AE726" s="58"/>
      <c r="AF726" s="58"/>
      <c r="AG726" s="58"/>
    </row>
    <row r="727" spans="1:33" ht="15.75" customHeight="1" x14ac:dyDescent="0.2">
      <c r="A727" s="23"/>
      <c r="B727" s="23"/>
      <c r="C727" s="58"/>
      <c r="D727" s="58"/>
      <c r="E727" s="58"/>
      <c r="F727" s="58"/>
      <c r="G727" s="91"/>
      <c r="H727" s="273"/>
      <c r="I727" s="273"/>
      <c r="J727" s="135"/>
      <c r="K727" s="152"/>
      <c r="L727" s="23"/>
      <c r="M727" s="23"/>
      <c r="N727" s="68"/>
      <c r="O727" s="58"/>
      <c r="P727" s="58"/>
      <c r="Q727" s="58"/>
      <c r="R727" s="58"/>
      <c r="S727" s="58"/>
      <c r="T727" s="58"/>
      <c r="U727" s="58"/>
      <c r="V727" s="58"/>
      <c r="W727" s="58"/>
      <c r="X727" s="58"/>
      <c r="Y727" s="58"/>
      <c r="Z727" s="58"/>
      <c r="AA727" s="58"/>
      <c r="AB727" s="58"/>
      <c r="AC727" s="58"/>
      <c r="AD727" s="58"/>
      <c r="AE727" s="58"/>
      <c r="AF727" s="58"/>
      <c r="AG727" s="58"/>
    </row>
    <row r="728" spans="1:33" ht="15.75" customHeight="1" x14ac:dyDescent="0.2">
      <c r="A728" s="23"/>
      <c r="B728" s="23"/>
      <c r="C728" s="58"/>
      <c r="D728" s="58"/>
      <c r="E728" s="58"/>
      <c r="F728" s="58"/>
      <c r="G728" s="91"/>
      <c r="H728" s="273"/>
      <c r="I728" s="273"/>
      <c r="J728" s="135"/>
      <c r="K728" s="152"/>
      <c r="L728" s="23"/>
      <c r="M728" s="23"/>
      <c r="N728" s="68"/>
      <c r="O728" s="58"/>
      <c r="P728" s="58"/>
      <c r="Q728" s="58"/>
      <c r="R728" s="58"/>
      <c r="S728" s="58"/>
      <c r="T728" s="58"/>
      <c r="U728" s="58"/>
      <c r="V728" s="58"/>
      <c r="W728" s="58"/>
      <c r="X728" s="58"/>
      <c r="Y728" s="58"/>
      <c r="Z728" s="58"/>
      <c r="AA728" s="58"/>
      <c r="AB728" s="58"/>
      <c r="AC728" s="58"/>
      <c r="AD728" s="58"/>
      <c r="AE728" s="58"/>
      <c r="AF728" s="58"/>
      <c r="AG728" s="58"/>
    </row>
    <row r="729" spans="1:33" ht="15.75" customHeight="1" x14ac:dyDescent="0.2">
      <c r="A729" s="23"/>
      <c r="B729" s="23"/>
      <c r="C729" s="58"/>
      <c r="D729" s="58"/>
      <c r="E729" s="58"/>
      <c r="F729" s="58"/>
      <c r="G729" s="91"/>
      <c r="H729" s="273"/>
      <c r="I729" s="273"/>
      <c r="J729" s="135"/>
      <c r="K729" s="152"/>
      <c r="L729" s="23"/>
      <c r="M729" s="23"/>
      <c r="N729" s="68"/>
      <c r="O729" s="58"/>
      <c r="P729" s="58"/>
      <c r="Q729" s="58"/>
      <c r="R729" s="58"/>
      <c r="S729" s="58"/>
      <c r="T729" s="58"/>
      <c r="U729" s="58"/>
      <c r="V729" s="58"/>
      <c r="W729" s="58"/>
      <c r="X729" s="58"/>
      <c r="Y729" s="58"/>
      <c r="Z729" s="58"/>
      <c r="AA729" s="58"/>
      <c r="AB729" s="58"/>
      <c r="AC729" s="58"/>
      <c r="AD729" s="58"/>
      <c r="AE729" s="58"/>
      <c r="AF729" s="58"/>
      <c r="AG729" s="58"/>
    </row>
    <row r="730" spans="1:33" ht="15.75" customHeight="1" x14ac:dyDescent="0.2">
      <c r="A730" s="23"/>
      <c r="B730" s="23"/>
      <c r="C730" s="58"/>
      <c r="D730" s="58"/>
      <c r="E730" s="58"/>
      <c r="F730" s="58"/>
      <c r="G730" s="91"/>
      <c r="H730" s="273"/>
      <c r="I730" s="273"/>
      <c r="J730" s="135"/>
      <c r="K730" s="152"/>
      <c r="L730" s="23"/>
      <c r="M730" s="23"/>
      <c r="N730" s="68"/>
      <c r="O730" s="58"/>
      <c r="P730" s="58"/>
      <c r="Q730" s="58"/>
      <c r="R730" s="58"/>
      <c r="S730" s="58"/>
      <c r="T730" s="58"/>
      <c r="U730" s="58"/>
      <c r="V730" s="58"/>
      <c r="W730" s="58"/>
      <c r="X730" s="58"/>
      <c r="Y730" s="58"/>
      <c r="Z730" s="58"/>
      <c r="AA730" s="58"/>
      <c r="AB730" s="58"/>
      <c r="AC730" s="58"/>
      <c r="AD730" s="58"/>
      <c r="AE730" s="58"/>
      <c r="AF730" s="58"/>
      <c r="AG730" s="58"/>
    </row>
    <row r="731" spans="1:33" ht="15.75" customHeight="1" x14ac:dyDescent="0.2">
      <c r="A731" s="23"/>
      <c r="B731" s="23"/>
      <c r="C731" s="58"/>
      <c r="D731" s="58"/>
      <c r="E731" s="58"/>
      <c r="F731" s="58"/>
      <c r="G731" s="91"/>
      <c r="H731" s="273"/>
      <c r="I731" s="273"/>
      <c r="J731" s="135"/>
      <c r="K731" s="152"/>
      <c r="L731" s="23"/>
      <c r="M731" s="23"/>
      <c r="N731" s="68"/>
      <c r="O731" s="58"/>
      <c r="P731" s="58"/>
      <c r="Q731" s="58"/>
      <c r="R731" s="58"/>
      <c r="S731" s="58"/>
      <c r="T731" s="58"/>
      <c r="U731" s="58"/>
      <c r="V731" s="58"/>
      <c r="W731" s="58"/>
      <c r="X731" s="58"/>
      <c r="Y731" s="58"/>
      <c r="Z731" s="58"/>
      <c r="AA731" s="58"/>
      <c r="AB731" s="58"/>
      <c r="AC731" s="58"/>
      <c r="AD731" s="58"/>
      <c r="AE731" s="58"/>
      <c r="AF731" s="58"/>
      <c r="AG731" s="58"/>
    </row>
    <row r="732" spans="1:33" ht="15.75" customHeight="1" x14ac:dyDescent="0.2">
      <c r="A732" s="23"/>
      <c r="B732" s="23"/>
      <c r="C732" s="58"/>
      <c r="D732" s="58"/>
      <c r="E732" s="58"/>
      <c r="F732" s="58"/>
      <c r="G732" s="91"/>
      <c r="H732" s="273"/>
      <c r="I732" s="273"/>
      <c r="J732" s="135"/>
      <c r="K732" s="152"/>
      <c r="L732" s="23"/>
      <c r="M732" s="23"/>
      <c r="N732" s="68"/>
      <c r="O732" s="58"/>
      <c r="P732" s="58"/>
      <c r="Q732" s="58"/>
      <c r="R732" s="58"/>
      <c r="S732" s="58"/>
      <c r="T732" s="58"/>
      <c r="U732" s="58"/>
      <c r="V732" s="58"/>
      <c r="W732" s="58"/>
      <c r="X732" s="58"/>
      <c r="Y732" s="58"/>
      <c r="Z732" s="58"/>
      <c r="AA732" s="58"/>
      <c r="AB732" s="58"/>
      <c r="AC732" s="58"/>
      <c r="AD732" s="58"/>
      <c r="AE732" s="58"/>
      <c r="AF732" s="58"/>
      <c r="AG732" s="58"/>
    </row>
    <row r="733" spans="1:33" ht="15.75" customHeight="1" x14ac:dyDescent="0.2">
      <c r="A733" s="23"/>
      <c r="B733" s="23"/>
      <c r="C733" s="58"/>
      <c r="D733" s="58"/>
      <c r="E733" s="58"/>
      <c r="F733" s="58"/>
      <c r="G733" s="91"/>
      <c r="H733" s="273"/>
      <c r="I733" s="273"/>
      <c r="J733" s="135"/>
      <c r="K733" s="152"/>
      <c r="L733" s="23"/>
      <c r="M733" s="23"/>
      <c r="N733" s="68"/>
      <c r="O733" s="58"/>
      <c r="P733" s="58"/>
      <c r="Q733" s="58"/>
      <c r="R733" s="58"/>
      <c r="S733" s="58"/>
      <c r="T733" s="58"/>
      <c r="U733" s="58"/>
      <c r="V733" s="58"/>
      <c r="W733" s="58"/>
      <c r="X733" s="58"/>
      <c r="Y733" s="58"/>
      <c r="Z733" s="58"/>
      <c r="AA733" s="58"/>
      <c r="AB733" s="58"/>
      <c r="AC733" s="58"/>
      <c r="AD733" s="58"/>
      <c r="AE733" s="58"/>
      <c r="AF733" s="58"/>
      <c r="AG733" s="58"/>
    </row>
    <row r="734" spans="1:33" ht="15.75" customHeight="1" x14ac:dyDescent="0.2">
      <c r="A734" s="23"/>
      <c r="B734" s="23"/>
      <c r="C734" s="58"/>
      <c r="D734" s="58"/>
      <c r="E734" s="58"/>
      <c r="F734" s="58"/>
      <c r="G734" s="91"/>
      <c r="H734" s="273"/>
      <c r="I734" s="273"/>
      <c r="J734" s="135"/>
      <c r="K734" s="152"/>
      <c r="L734" s="23"/>
      <c r="M734" s="23"/>
      <c r="N734" s="68"/>
      <c r="O734" s="58"/>
      <c r="P734" s="58"/>
      <c r="Q734" s="58"/>
      <c r="R734" s="58"/>
      <c r="S734" s="58"/>
      <c r="T734" s="58"/>
      <c r="U734" s="58"/>
      <c r="V734" s="58"/>
      <c r="W734" s="58"/>
      <c r="X734" s="58"/>
      <c r="Y734" s="58"/>
      <c r="Z734" s="58"/>
      <c r="AA734" s="58"/>
      <c r="AB734" s="58"/>
      <c r="AC734" s="58"/>
      <c r="AD734" s="58"/>
      <c r="AE734" s="58"/>
      <c r="AF734" s="58"/>
      <c r="AG734" s="58"/>
    </row>
    <row r="735" spans="1:33" ht="15.75" customHeight="1" x14ac:dyDescent="0.2">
      <c r="A735" s="23"/>
      <c r="B735" s="23"/>
      <c r="C735" s="58"/>
      <c r="D735" s="58"/>
      <c r="E735" s="58"/>
      <c r="F735" s="58"/>
      <c r="G735" s="91"/>
      <c r="H735" s="273"/>
      <c r="I735" s="273"/>
      <c r="J735" s="135"/>
      <c r="K735" s="152"/>
      <c r="L735" s="23"/>
      <c r="M735" s="23"/>
      <c r="N735" s="68"/>
      <c r="O735" s="58"/>
      <c r="P735" s="58"/>
      <c r="Q735" s="58"/>
      <c r="R735" s="58"/>
      <c r="S735" s="58"/>
      <c r="T735" s="58"/>
      <c r="U735" s="58"/>
      <c r="V735" s="58"/>
      <c r="W735" s="58"/>
      <c r="X735" s="58"/>
      <c r="Y735" s="58"/>
      <c r="Z735" s="58"/>
      <c r="AA735" s="58"/>
      <c r="AB735" s="58"/>
      <c r="AC735" s="58"/>
      <c r="AD735" s="58"/>
      <c r="AE735" s="58"/>
      <c r="AF735" s="58"/>
      <c r="AG735" s="58"/>
    </row>
    <row r="736" spans="1:33" ht="15.75" customHeight="1" x14ac:dyDescent="0.2">
      <c r="A736" s="23"/>
      <c r="B736" s="23"/>
      <c r="C736" s="58"/>
      <c r="D736" s="58"/>
      <c r="E736" s="58"/>
      <c r="F736" s="58"/>
      <c r="G736" s="91"/>
      <c r="H736" s="273"/>
      <c r="I736" s="273"/>
      <c r="J736" s="135"/>
      <c r="K736" s="152"/>
      <c r="L736" s="23"/>
      <c r="M736" s="23"/>
      <c r="N736" s="68"/>
      <c r="O736" s="58"/>
      <c r="P736" s="58"/>
      <c r="Q736" s="58"/>
      <c r="R736" s="58"/>
      <c r="S736" s="58"/>
      <c r="T736" s="58"/>
      <c r="U736" s="58"/>
      <c r="V736" s="58"/>
      <c r="W736" s="58"/>
      <c r="X736" s="58"/>
      <c r="Y736" s="58"/>
      <c r="Z736" s="58"/>
      <c r="AA736" s="58"/>
      <c r="AB736" s="58"/>
      <c r="AC736" s="58"/>
      <c r="AD736" s="58"/>
      <c r="AE736" s="58"/>
      <c r="AF736" s="58"/>
      <c r="AG736" s="58"/>
    </row>
    <row r="737" spans="1:33" ht="15.75" customHeight="1" x14ac:dyDescent="0.2">
      <c r="A737" s="23"/>
      <c r="B737" s="23"/>
      <c r="C737" s="58"/>
      <c r="D737" s="58"/>
      <c r="E737" s="58"/>
      <c r="F737" s="58"/>
      <c r="G737" s="91"/>
      <c r="H737" s="273"/>
      <c r="I737" s="273"/>
      <c r="J737" s="135"/>
      <c r="K737" s="152"/>
      <c r="L737" s="23"/>
      <c r="M737" s="23"/>
      <c r="N737" s="68"/>
      <c r="O737" s="58"/>
      <c r="P737" s="58"/>
      <c r="Q737" s="58"/>
      <c r="R737" s="58"/>
      <c r="S737" s="58"/>
      <c r="T737" s="58"/>
      <c r="U737" s="58"/>
      <c r="V737" s="58"/>
      <c r="W737" s="58"/>
      <c r="X737" s="58"/>
      <c r="Y737" s="58"/>
      <c r="Z737" s="58"/>
      <c r="AA737" s="58"/>
      <c r="AB737" s="58"/>
      <c r="AC737" s="58"/>
      <c r="AD737" s="58"/>
      <c r="AE737" s="58"/>
      <c r="AF737" s="58"/>
      <c r="AG737" s="58"/>
    </row>
    <row r="738" spans="1:33" ht="15.75" customHeight="1" x14ac:dyDescent="0.2">
      <c r="A738" s="23"/>
      <c r="B738" s="23"/>
      <c r="C738" s="58"/>
      <c r="D738" s="58"/>
      <c r="E738" s="58"/>
      <c r="F738" s="58"/>
      <c r="G738" s="91"/>
      <c r="H738" s="273"/>
      <c r="I738" s="273"/>
      <c r="J738" s="135"/>
      <c r="K738" s="152"/>
      <c r="L738" s="23"/>
      <c r="M738" s="23"/>
      <c r="N738" s="68"/>
      <c r="O738" s="58"/>
      <c r="P738" s="58"/>
      <c r="Q738" s="58"/>
      <c r="R738" s="58"/>
      <c r="S738" s="58"/>
      <c r="T738" s="58"/>
      <c r="U738" s="58"/>
      <c r="V738" s="58"/>
      <c r="W738" s="58"/>
      <c r="X738" s="58"/>
      <c r="Y738" s="58"/>
      <c r="Z738" s="58"/>
      <c r="AA738" s="58"/>
      <c r="AB738" s="58"/>
      <c r="AC738" s="58"/>
      <c r="AD738" s="58"/>
      <c r="AE738" s="58"/>
      <c r="AF738" s="58"/>
      <c r="AG738" s="58"/>
    </row>
    <row r="739" spans="1:33" ht="15.75" customHeight="1" x14ac:dyDescent="0.2">
      <c r="A739" s="23"/>
      <c r="B739" s="23"/>
      <c r="C739" s="58"/>
      <c r="D739" s="58"/>
      <c r="E739" s="58"/>
      <c r="F739" s="58"/>
      <c r="G739" s="91"/>
      <c r="H739" s="273"/>
      <c r="I739" s="273"/>
      <c r="J739" s="135"/>
      <c r="K739" s="152"/>
      <c r="L739" s="23"/>
      <c r="M739" s="23"/>
      <c r="N739" s="68"/>
      <c r="O739" s="58"/>
      <c r="P739" s="58"/>
      <c r="Q739" s="58"/>
      <c r="R739" s="58"/>
      <c r="S739" s="58"/>
      <c r="T739" s="58"/>
      <c r="U739" s="58"/>
      <c r="V739" s="58"/>
      <c r="W739" s="58"/>
      <c r="X739" s="58"/>
      <c r="Y739" s="58"/>
      <c r="Z739" s="58"/>
      <c r="AA739" s="58"/>
      <c r="AB739" s="58"/>
      <c r="AC739" s="58"/>
      <c r="AD739" s="58"/>
      <c r="AE739" s="58"/>
      <c r="AF739" s="58"/>
      <c r="AG739" s="58"/>
    </row>
    <row r="740" spans="1:33" ht="15.75" customHeight="1" x14ac:dyDescent="0.2">
      <c r="A740" s="23"/>
      <c r="B740" s="23"/>
      <c r="C740" s="58"/>
      <c r="D740" s="58"/>
      <c r="E740" s="58"/>
      <c r="F740" s="58"/>
      <c r="G740" s="91"/>
      <c r="H740" s="273"/>
      <c r="I740" s="273"/>
      <c r="J740" s="135"/>
      <c r="K740" s="152"/>
      <c r="L740" s="23"/>
      <c r="M740" s="23"/>
      <c r="N740" s="68"/>
      <c r="O740" s="58"/>
      <c r="P740" s="58"/>
      <c r="Q740" s="58"/>
      <c r="R740" s="58"/>
      <c r="S740" s="58"/>
      <c r="T740" s="58"/>
      <c r="U740" s="58"/>
      <c r="V740" s="58"/>
      <c r="W740" s="58"/>
      <c r="X740" s="58"/>
      <c r="Y740" s="58"/>
      <c r="Z740" s="58"/>
      <c r="AA740" s="58"/>
      <c r="AB740" s="58"/>
      <c r="AC740" s="58"/>
      <c r="AD740" s="58"/>
      <c r="AE740" s="58"/>
      <c r="AF740" s="58"/>
      <c r="AG740" s="58"/>
    </row>
    <row r="741" spans="1:33" ht="15.75" customHeight="1" x14ac:dyDescent="0.2">
      <c r="A741" s="23"/>
      <c r="B741" s="23"/>
      <c r="C741" s="58"/>
      <c r="D741" s="58"/>
      <c r="E741" s="58"/>
      <c r="F741" s="58"/>
      <c r="G741" s="91"/>
      <c r="H741" s="273"/>
      <c r="I741" s="273"/>
      <c r="J741" s="135"/>
      <c r="K741" s="152"/>
      <c r="L741" s="23"/>
      <c r="M741" s="23"/>
      <c r="N741" s="68"/>
      <c r="O741" s="58"/>
      <c r="P741" s="58"/>
      <c r="Q741" s="58"/>
      <c r="R741" s="58"/>
      <c r="S741" s="58"/>
      <c r="T741" s="58"/>
      <c r="U741" s="58"/>
      <c r="V741" s="58"/>
      <c r="W741" s="58"/>
      <c r="X741" s="58"/>
      <c r="Y741" s="58"/>
      <c r="Z741" s="58"/>
      <c r="AA741" s="58"/>
      <c r="AB741" s="58"/>
      <c r="AC741" s="58"/>
      <c r="AD741" s="58"/>
      <c r="AE741" s="58"/>
      <c r="AF741" s="58"/>
      <c r="AG741" s="58"/>
    </row>
    <row r="742" spans="1:33" ht="15.75" customHeight="1" x14ac:dyDescent="0.2">
      <c r="A742" s="23"/>
      <c r="B742" s="23"/>
      <c r="C742" s="58"/>
      <c r="D742" s="58"/>
      <c r="E742" s="58"/>
      <c r="F742" s="58"/>
      <c r="G742" s="91"/>
      <c r="H742" s="273"/>
      <c r="I742" s="273"/>
      <c r="J742" s="135"/>
      <c r="K742" s="152"/>
      <c r="L742" s="23"/>
      <c r="M742" s="23"/>
      <c r="N742" s="68"/>
      <c r="O742" s="58"/>
      <c r="P742" s="58"/>
      <c r="Q742" s="58"/>
      <c r="R742" s="58"/>
      <c r="S742" s="58"/>
      <c r="T742" s="58"/>
      <c r="U742" s="58"/>
      <c r="V742" s="58"/>
      <c r="W742" s="58"/>
      <c r="X742" s="58"/>
      <c r="Y742" s="58"/>
      <c r="Z742" s="58"/>
      <c r="AA742" s="58"/>
      <c r="AB742" s="58"/>
      <c r="AC742" s="58"/>
      <c r="AD742" s="58"/>
      <c r="AE742" s="58"/>
      <c r="AF742" s="58"/>
      <c r="AG742" s="58"/>
    </row>
    <row r="743" spans="1:33" ht="15.75" customHeight="1" x14ac:dyDescent="0.2">
      <c r="A743" s="23"/>
      <c r="B743" s="23"/>
      <c r="C743" s="58"/>
      <c r="D743" s="58"/>
      <c r="E743" s="58"/>
      <c r="F743" s="58"/>
      <c r="G743" s="91"/>
      <c r="H743" s="273"/>
      <c r="I743" s="273"/>
      <c r="J743" s="135"/>
      <c r="K743" s="152"/>
      <c r="L743" s="23"/>
      <c r="M743" s="23"/>
      <c r="N743" s="68"/>
      <c r="O743" s="58"/>
      <c r="P743" s="58"/>
      <c r="Q743" s="58"/>
      <c r="R743" s="58"/>
      <c r="S743" s="58"/>
      <c r="T743" s="58"/>
      <c r="U743" s="58"/>
      <c r="V743" s="58"/>
      <c r="W743" s="58"/>
      <c r="X743" s="58"/>
      <c r="Y743" s="58"/>
      <c r="Z743" s="58"/>
      <c r="AA743" s="58"/>
      <c r="AB743" s="58"/>
      <c r="AC743" s="58"/>
      <c r="AD743" s="58"/>
      <c r="AE743" s="58"/>
      <c r="AF743" s="58"/>
      <c r="AG743" s="58"/>
    </row>
    <row r="744" spans="1:33" ht="15.75" customHeight="1" x14ac:dyDescent="0.2">
      <c r="A744" s="23"/>
      <c r="B744" s="23"/>
      <c r="C744" s="58"/>
      <c r="D744" s="58"/>
      <c r="E744" s="58"/>
      <c r="F744" s="58"/>
      <c r="G744" s="91"/>
      <c r="H744" s="273"/>
      <c r="I744" s="273"/>
      <c r="J744" s="135"/>
      <c r="K744" s="152"/>
      <c r="L744" s="23"/>
      <c r="M744" s="23"/>
      <c r="N744" s="68"/>
      <c r="O744" s="58"/>
      <c r="P744" s="58"/>
      <c r="Q744" s="58"/>
      <c r="R744" s="58"/>
      <c r="S744" s="58"/>
      <c r="T744" s="58"/>
      <c r="U744" s="58"/>
      <c r="V744" s="58"/>
      <c r="W744" s="58"/>
      <c r="X744" s="58"/>
      <c r="Y744" s="58"/>
      <c r="Z744" s="58"/>
      <c r="AA744" s="58"/>
      <c r="AB744" s="58"/>
      <c r="AC744" s="58"/>
      <c r="AD744" s="58"/>
      <c r="AE744" s="58"/>
      <c r="AF744" s="58"/>
      <c r="AG744" s="58"/>
    </row>
    <row r="745" spans="1:33" ht="15.75" customHeight="1" x14ac:dyDescent="0.2">
      <c r="A745" s="23"/>
      <c r="B745" s="23"/>
      <c r="C745" s="58"/>
      <c r="D745" s="58"/>
      <c r="E745" s="58"/>
      <c r="F745" s="58"/>
      <c r="G745" s="91"/>
      <c r="H745" s="273"/>
      <c r="I745" s="273"/>
      <c r="J745" s="135"/>
      <c r="K745" s="152"/>
      <c r="L745" s="23"/>
      <c r="M745" s="23"/>
      <c r="N745" s="68"/>
      <c r="O745" s="58"/>
      <c r="P745" s="58"/>
      <c r="Q745" s="58"/>
      <c r="R745" s="58"/>
      <c r="S745" s="58"/>
      <c r="T745" s="58"/>
      <c r="U745" s="58"/>
      <c r="V745" s="58"/>
      <c r="W745" s="58"/>
      <c r="X745" s="58"/>
      <c r="Y745" s="58"/>
      <c r="Z745" s="58"/>
      <c r="AA745" s="58"/>
      <c r="AB745" s="58"/>
      <c r="AC745" s="58"/>
      <c r="AD745" s="58"/>
      <c r="AE745" s="58"/>
      <c r="AF745" s="58"/>
      <c r="AG745" s="58"/>
    </row>
    <row r="746" spans="1:33" ht="15.75" customHeight="1" x14ac:dyDescent="0.2">
      <c r="A746" s="23"/>
      <c r="B746" s="23"/>
      <c r="C746" s="58"/>
      <c r="D746" s="58"/>
      <c r="E746" s="58"/>
      <c r="F746" s="58"/>
      <c r="G746" s="91"/>
      <c r="H746" s="273"/>
      <c r="I746" s="273"/>
      <c r="J746" s="135"/>
      <c r="K746" s="152"/>
      <c r="L746" s="23"/>
      <c r="M746" s="23"/>
      <c r="N746" s="68"/>
      <c r="O746" s="58"/>
      <c r="P746" s="58"/>
      <c r="Q746" s="58"/>
      <c r="R746" s="58"/>
      <c r="S746" s="58"/>
      <c r="T746" s="58"/>
      <c r="U746" s="58"/>
      <c r="V746" s="58"/>
      <c r="W746" s="58"/>
      <c r="X746" s="58"/>
      <c r="Y746" s="58"/>
      <c r="Z746" s="58"/>
      <c r="AA746" s="58"/>
      <c r="AB746" s="58"/>
      <c r="AC746" s="58"/>
      <c r="AD746" s="58"/>
      <c r="AE746" s="58"/>
      <c r="AF746" s="58"/>
      <c r="AG746" s="58"/>
    </row>
    <row r="747" spans="1:33" ht="15.75" customHeight="1" x14ac:dyDescent="0.2">
      <c r="A747" s="23"/>
      <c r="B747" s="23"/>
      <c r="C747" s="58"/>
      <c r="D747" s="58"/>
      <c r="E747" s="58"/>
      <c r="F747" s="58"/>
      <c r="G747" s="91"/>
      <c r="H747" s="273"/>
      <c r="I747" s="273"/>
      <c r="J747" s="135"/>
      <c r="K747" s="152"/>
      <c r="L747" s="23"/>
      <c r="M747" s="23"/>
      <c r="N747" s="68"/>
      <c r="O747" s="58"/>
      <c r="P747" s="58"/>
      <c r="Q747" s="58"/>
      <c r="R747" s="58"/>
      <c r="S747" s="58"/>
      <c r="T747" s="58"/>
      <c r="U747" s="58"/>
      <c r="V747" s="58"/>
      <c r="W747" s="58"/>
      <c r="X747" s="58"/>
      <c r="Y747" s="58"/>
      <c r="Z747" s="58"/>
      <c r="AA747" s="58"/>
      <c r="AB747" s="58"/>
      <c r="AC747" s="58"/>
      <c r="AD747" s="58"/>
      <c r="AE747" s="58"/>
      <c r="AF747" s="58"/>
      <c r="AG747" s="58"/>
    </row>
    <row r="748" spans="1:33" ht="15.75" customHeight="1" x14ac:dyDescent="0.2">
      <c r="A748" s="23"/>
      <c r="B748" s="23"/>
      <c r="C748" s="58"/>
      <c r="D748" s="58"/>
      <c r="E748" s="58"/>
      <c r="F748" s="58"/>
      <c r="G748" s="91"/>
      <c r="H748" s="273"/>
      <c r="I748" s="273"/>
      <c r="J748" s="135"/>
      <c r="K748" s="152"/>
      <c r="L748" s="23"/>
      <c r="M748" s="23"/>
      <c r="N748" s="68"/>
      <c r="O748" s="58"/>
      <c r="P748" s="58"/>
      <c r="Q748" s="58"/>
      <c r="R748" s="58"/>
      <c r="S748" s="58"/>
      <c r="T748" s="58"/>
      <c r="U748" s="58"/>
      <c r="V748" s="58"/>
      <c r="W748" s="58"/>
      <c r="X748" s="58"/>
      <c r="Y748" s="58"/>
      <c r="Z748" s="58"/>
      <c r="AA748" s="58"/>
      <c r="AB748" s="58"/>
      <c r="AC748" s="58"/>
      <c r="AD748" s="58"/>
      <c r="AE748" s="58"/>
      <c r="AF748" s="58"/>
      <c r="AG748" s="58"/>
    </row>
    <row r="749" spans="1:33" ht="15.75" customHeight="1" x14ac:dyDescent="0.2">
      <c r="A749" s="23"/>
      <c r="B749" s="23"/>
      <c r="C749" s="58"/>
      <c r="D749" s="58"/>
      <c r="E749" s="58"/>
      <c r="F749" s="58"/>
      <c r="G749" s="91"/>
      <c r="H749" s="273"/>
      <c r="I749" s="273"/>
      <c r="J749" s="135"/>
      <c r="K749" s="152"/>
      <c r="L749" s="23"/>
      <c r="M749" s="23"/>
      <c r="N749" s="68"/>
      <c r="O749" s="58"/>
      <c r="P749" s="58"/>
      <c r="Q749" s="58"/>
      <c r="R749" s="58"/>
      <c r="S749" s="58"/>
      <c r="T749" s="58"/>
      <c r="U749" s="58"/>
      <c r="V749" s="58"/>
      <c r="W749" s="58"/>
      <c r="X749" s="58"/>
      <c r="Y749" s="58"/>
      <c r="Z749" s="58"/>
      <c r="AA749" s="58"/>
      <c r="AB749" s="58"/>
      <c r="AC749" s="58"/>
      <c r="AD749" s="58"/>
      <c r="AE749" s="58"/>
      <c r="AF749" s="58"/>
      <c r="AG749" s="58"/>
    </row>
    <row r="750" spans="1:33" ht="15.75" customHeight="1" x14ac:dyDescent="0.2">
      <c r="A750" s="23"/>
      <c r="B750" s="23"/>
      <c r="C750" s="58"/>
      <c r="D750" s="58"/>
      <c r="E750" s="58"/>
      <c r="F750" s="58"/>
      <c r="G750" s="91"/>
      <c r="H750" s="273"/>
      <c r="I750" s="273"/>
      <c r="J750" s="135"/>
      <c r="K750" s="152"/>
      <c r="L750" s="23"/>
      <c r="M750" s="23"/>
      <c r="N750" s="68"/>
      <c r="O750" s="58"/>
      <c r="P750" s="58"/>
      <c r="Q750" s="58"/>
      <c r="R750" s="58"/>
      <c r="S750" s="58"/>
      <c r="T750" s="58"/>
      <c r="U750" s="58"/>
      <c r="V750" s="58"/>
      <c r="W750" s="58"/>
      <c r="X750" s="58"/>
      <c r="Y750" s="58"/>
      <c r="Z750" s="58"/>
      <c r="AA750" s="58"/>
      <c r="AB750" s="58"/>
      <c r="AC750" s="58"/>
      <c r="AD750" s="58"/>
      <c r="AE750" s="58"/>
      <c r="AF750" s="58"/>
      <c r="AG750" s="58"/>
    </row>
    <row r="751" spans="1:33" ht="15.75" customHeight="1" x14ac:dyDescent="0.2">
      <c r="A751" s="23"/>
      <c r="B751" s="23"/>
      <c r="C751" s="58"/>
      <c r="D751" s="58"/>
      <c r="E751" s="58"/>
      <c r="F751" s="58"/>
      <c r="G751" s="91"/>
      <c r="H751" s="273"/>
      <c r="I751" s="273"/>
      <c r="J751" s="135"/>
      <c r="K751" s="152"/>
      <c r="L751" s="23"/>
      <c r="M751" s="23"/>
      <c r="N751" s="68"/>
      <c r="O751" s="58"/>
      <c r="P751" s="58"/>
      <c r="Q751" s="58"/>
      <c r="R751" s="58"/>
      <c r="S751" s="58"/>
      <c r="T751" s="58"/>
      <c r="U751" s="58"/>
      <c r="V751" s="58"/>
      <c r="W751" s="58"/>
      <c r="X751" s="58"/>
      <c r="Y751" s="58"/>
      <c r="Z751" s="58"/>
      <c r="AA751" s="58"/>
      <c r="AB751" s="58"/>
      <c r="AC751" s="58"/>
      <c r="AD751" s="58"/>
      <c r="AE751" s="58"/>
      <c r="AF751" s="58"/>
      <c r="AG751" s="58"/>
    </row>
    <row r="752" spans="1:33" ht="15.75" customHeight="1" x14ac:dyDescent="0.2">
      <c r="A752" s="23"/>
      <c r="B752" s="23"/>
      <c r="C752" s="58"/>
      <c r="D752" s="58"/>
      <c r="E752" s="58"/>
      <c r="F752" s="58"/>
      <c r="G752" s="91"/>
      <c r="H752" s="273"/>
      <c r="I752" s="273"/>
      <c r="J752" s="135"/>
      <c r="K752" s="152"/>
      <c r="L752" s="23"/>
      <c r="M752" s="23"/>
      <c r="N752" s="68"/>
      <c r="O752" s="58"/>
      <c r="P752" s="58"/>
      <c r="Q752" s="58"/>
      <c r="R752" s="58"/>
      <c r="S752" s="58"/>
      <c r="T752" s="58"/>
      <c r="U752" s="58"/>
      <c r="V752" s="58"/>
      <c r="W752" s="58"/>
      <c r="X752" s="58"/>
      <c r="Y752" s="58"/>
      <c r="Z752" s="58"/>
      <c r="AA752" s="58"/>
      <c r="AB752" s="58"/>
      <c r="AC752" s="58"/>
      <c r="AD752" s="58"/>
      <c r="AE752" s="58"/>
      <c r="AF752" s="58"/>
      <c r="AG752" s="58"/>
    </row>
    <row r="753" spans="1:33" ht="15.75" customHeight="1" x14ac:dyDescent="0.2">
      <c r="A753" s="23"/>
      <c r="B753" s="23"/>
      <c r="C753" s="58"/>
      <c r="D753" s="58"/>
      <c r="E753" s="58"/>
      <c r="F753" s="58"/>
      <c r="G753" s="91"/>
      <c r="H753" s="273"/>
      <c r="I753" s="273"/>
      <c r="J753" s="135"/>
      <c r="K753" s="152"/>
      <c r="L753" s="23"/>
      <c r="M753" s="23"/>
      <c r="N753" s="68"/>
      <c r="O753" s="58"/>
      <c r="P753" s="58"/>
      <c r="Q753" s="58"/>
      <c r="R753" s="58"/>
      <c r="S753" s="58"/>
      <c r="T753" s="58"/>
      <c r="U753" s="58"/>
      <c r="V753" s="58"/>
      <c r="W753" s="58"/>
      <c r="X753" s="58"/>
      <c r="Y753" s="58"/>
      <c r="Z753" s="58"/>
      <c r="AA753" s="58"/>
      <c r="AB753" s="58"/>
      <c r="AC753" s="58"/>
      <c r="AD753" s="58"/>
      <c r="AE753" s="58"/>
      <c r="AF753" s="58"/>
      <c r="AG753" s="58"/>
    </row>
    <row r="754" spans="1:33" ht="15.75" customHeight="1" x14ac:dyDescent="0.2">
      <c r="A754" s="23"/>
      <c r="B754" s="23"/>
      <c r="C754" s="58"/>
      <c r="D754" s="58"/>
      <c r="E754" s="58"/>
      <c r="F754" s="58"/>
      <c r="G754" s="91"/>
      <c r="H754" s="273"/>
      <c r="I754" s="273"/>
      <c r="J754" s="135"/>
      <c r="K754" s="152"/>
      <c r="L754" s="23"/>
      <c r="M754" s="23"/>
      <c r="N754" s="68"/>
      <c r="O754" s="58"/>
      <c r="P754" s="58"/>
      <c r="Q754" s="58"/>
      <c r="R754" s="58"/>
      <c r="S754" s="58"/>
      <c r="T754" s="58"/>
      <c r="U754" s="58"/>
      <c r="V754" s="58"/>
      <c r="W754" s="58"/>
      <c r="X754" s="58"/>
      <c r="Y754" s="58"/>
      <c r="Z754" s="58"/>
      <c r="AA754" s="58"/>
      <c r="AB754" s="58"/>
      <c r="AC754" s="58"/>
      <c r="AD754" s="58"/>
      <c r="AE754" s="58"/>
      <c r="AF754" s="58"/>
      <c r="AG754" s="58"/>
    </row>
    <row r="755" spans="1:33" ht="15.75" customHeight="1" x14ac:dyDescent="0.2">
      <c r="A755" s="23"/>
      <c r="B755" s="23"/>
      <c r="C755" s="58"/>
      <c r="D755" s="58"/>
      <c r="E755" s="58"/>
      <c r="F755" s="58"/>
      <c r="G755" s="91"/>
      <c r="H755" s="273"/>
      <c r="I755" s="273"/>
      <c r="J755" s="135"/>
      <c r="K755" s="152"/>
      <c r="L755" s="23"/>
      <c r="M755" s="23"/>
      <c r="N755" s="68"/>
      <c r="O755" s="58"/>
      <c r="P755" s="58"/>
      <c r="Q755" s="58"/>
      <c r="R755" s="58"/>
      <c r="S755" s="58"/>
      <c r="T755" s="58"/>
      <c r="U755" s="58"/>
      <c r="V755" s="58"/>
      <c r="W755" s="58"/>
      <c r="X755" s="58"/>
      <c r="Y755" s="58"/>
      <c r="Z755" s="58"/>
      <c r="AA755" s="58"/>
      <c r="AB755" s="58"/>
      <c r="AC755" s="58"/>
      <c r="AD755" s="58"/>
      <c r="AE755" s="58"/>
      <c r="AF755" s="58"/>
      <c r="AG755" s="58"/>
    </row>
    <row r="756" spans="1:33" ht="15.75" customHeight="1" x14ac:dyDescent="0.2">
      <c r="A756" s="23"/>
      <c r="B756" s="23"/>
      <c r="C756" s="58"/>
      <c r="D756" s="58"/>
      <c r="E756" s="58"/>
      <c r="F756" s="58"/>
      <c r="G756" s="91"/>
      <c r="H756" s="273"/>
      <c r="I756" s="273"/>
      <c r="J756" s="135"/>
      <c r="K756" s="152"/>
      <c r="L756" s="23"/>
      <c r="M756" s="23"/>
      <c r="N756" s="68"/>
      <c r="O756" s="58"/>
      <c r="P756" s="58"/>
      <c r="Q756" s="58"/>
      <c r="R756" s="58"/>
      <c r="S756" s="58"/>
      <c r="T756" s="58"/>
      <c r="U756" s="58"/>
      <c r="V756" s="58"/>
      <c r="W756" s="58"/>
      <c r="X756" s="58"/>
      <c r="Y756" s="58"/>
      <c r="Z756" s="58"/>
      <c r="AA756" s="58"/>
      <c r="AB756" s="58"/>
      <c r="AC756" s="58"/>
      <c r="AD756" s="58"/>
      <c r="AE756" s="58"/>
      <c r="AF756" s="58"/>
      <c r="AG756" s="58"/>
    </row>
    <row r="757" spans="1:33" ht="15.75" customHeight="1" x14ac:dyDescent="0.2">
      <c r="A757" s="23"/>
      <c r="B757" s="23"/>
      <c r="C757" s="58"/>
      <c r="D757" s="58"/>
      <c r="E757" s="58"/>
      <c r="F757" s="58"/>
      <c r="G757" s="91"/>
      <c r="H757" s="273"/>
      <c r="I757" s="273"/>
      <c r="J757" s="135"/>
      <c r="K757" s="152"/>
      <c r="L757" s="23"/>
      <c r="M757" s="23"/>
      <c r="N757" s="68"/>
      <c r="O757" s="58"/>
      <c r="P757" s="58"/>
      <c r="Q757" s="58"/>
      <c r="R757" s="58"/>
      <c r="S757" s="58"/>
      <c r="T757" s="58"/>
      <c r="U757" s="58"/>
      <c r="V757" s="58"/>
      <c r="W757" s="58"/>
      <c r="X757" s="58"/>
      <c r="Y757" s="58"/>
      <c r="Z757" s="58"/>
      <c r="AA757" s="58"/>
      <c r="AB757" s="58"/>
      <c r="AC757" s="58"/>
      <c r="AD757" s="58"/>
      <c r="AE757" s="58"/>
      <c r="AF757" s="58"/>
      <c r="AG757" s="58"/>
    </row>
    <row r="758" spans="1:33" ht="15.75" customHeight="1" x14ac:dyDescent="0.2">
      <c r="A758" s="23"/>
      <c r="B758" s="23"/>
      <c r="C758" s="58"/>
      <c r="D758" s="58"/>
      <c r="E758" s="58"/>
      <c r="F758" s="58"/>
      <c r="G758" s="91"/>
      <c r="H758" s="273"/>
      <c r="I758" s="273"/>
      <c r="J758" s="135"/>
      <c r="K758" s="152"/>
      <c r="L758" s="23"/>
      <c r="M758" s="23"/>
      <c r="N758" s="68"/>
      <c r="O758" s="58"/>
      <c r="P758" s="58"/>
      <c r="Q758" s="58"/>
      <c r="R758" s="58"/>
      <c r="S758" s="58"/>
      <c r="T758" s="58"/>
      <c r="U758" s="58"/>
      <c r="V758" s="58"/>
      <c r="W758" s="58"/>
      <c r="X758" s="58"/>
      <c r="Y758" s="58"/>
      <c r="Z758" s="58"/>
      <c r="AA758" s="58"/>
      <c r="AB758" s="58"/>
      <c r="AC758" s="58"/>
      <c r="AD758" s="58"/>
      <c r="AE758" s="58"/>
      <c r="AF758" s="58"/>
      <c r="AG758" s="58"/>
    </row>
    <row r="759" spans="1:33" ht="15.75" customHeight="1" x14ac:dyDescent="0.2">
      <c r="A759" s="23"/>
      <c r="B759" s="23"/>
      <c r="C759" s="58"/>
      <c r="D759" s="58"/>
      <c r="E759" s="58"/>
      <c r="F759" s="58"/>
      <c r="G759" s="91"/>
      <c r="H759" s="273"/>
      <c r="I759" s="273"/>
      <c r="J759" s="135"/>
      <c r="K759" s="152"/>
      <c r="L759" s="23"/>
      <c r="M759" s="23"/>
      <c r="N759" s="68"/>
      <c r="O759" s="58"/>
      <c r="P759" s="58"/>
      <c r="Q759" s="58"/>
      <c r="R759" s="58"/>
      <c r="S759" s="58"/>
      <c r="T759" s="58"/>
      <c r="U759" s="58"/>
      <c r="V759" s="58"/>
      <c r="W759" s="58"/>
      <c r="X759" s="58"/>
      <c r="Y759" s="58"/>
      <c r="Z759" s="58"/>
      <c r="AA759" s="58"/>
      <c r="AB759" s="58"/>
      <c r="AC759" s="58"/>
      <c r="AD759" s="58"/>
      <c r="AE759" s="58"/>
      <c r="AF759" s="58"/>
      <c r="AG759" s="58"/>
    </row>
    <row r="760" spans="1:33" ht="15.75" customHeight="1" x14ac:dyDescent="0.2">
      <c r="A760" s="23"/>
      <c r="B760" s="23"/>
      <c r="C760" s="58"/>
      <c r="D760" s="58"/>
      <c r="E760" s="58"/>
      <c r="F760" s="58"/>
      <c r="G760" s="91"/>
      <c r="H760" s="273"/>
      <c r="I760" s="273"/>
      <c r="J760" s="135"/>
      <c r="K760" s="152"/>
      <c r="L760" s="23"/>
      <c r="M760" s="23"/>
      <c r="N760" s="68"/>
      <c r="O760" s="58"/>
      <c r="P760" s="58"/>
      <c r="Q760" s="58"/>
      <c r="R760" s="58"/>
      <c r="S760" s="58"/>
      <c r="T760" s="58"/>
      <c r="U760" s="58"/>
      <c r="V760" s="58"/>
      <c r="W760" s="58"/>
      <c r="X760" s="58"/>
      <c r="Y760" s="58"/>
      <c r="Z760" s="58"/>
      <c r="AA760" s="58"/>
      <c r="AB760" s="58"/>
      <c r="AC760" s="58"/>
      <c r="AD760" s="58"/>
      <c r="AE760" s="58"/>
      <c r="AF760" s="58"/>
      <c r="AG760" s="58"/>
    </row>
    <row r="761" spans="1:33" ht="15.75" customHeight="1" x14ac:dyDescent="0.2">
      <c r="A761" s="23"/>
      <c r="B761" s="23"/>
      <c r="C761" s="58"/>
      <c r="D761" s="58"/>
      <c r="E761" s="58"/>
      <c r="F761" s="58"/>
      <c r="G761" s="91"/>
      <c r="H761" s="273"/>
      <c r="I761" s="273"/>
      <c r="J761" s="135"/>
      <c r="K761" s="152"/>
      <c r="L761" s="23"/>
      <c r="M761" s="23"/>
      <c r="N761" s="68"/>
      <c r="O761" s="58"/>
      <c r="P761" s="58"/>
      <c r="Q761" s="58"/>
      <c r="R761" s="58"/>
      <c r="S761" s="58"/>
      <c r="T761" s="58"/>
      <c r="U761" s="58"/>
      <c r="V761" s="58"/>
      <c r="W761" s="58"/>
      <c r="X761" s="58"/>
      <c r="Y761" s="58"/>
      <c r="Z761" s="58"/>
      <c r="AA761" s="58"/>
      <c r="AB761" s="58"/>
      <c r="AC761" s="58"/>
      <c r="AD761" s="58"/>
      <c r="AE761" s="58"/>
      <c r="AF761" s="58"/>
      <c r="AG761" s="58"/>
    </row>
    <row r="762" spans="1:33" ht="15.75" customHeight="1" x14ac:dyDescent="0.2">
      <c r="A762" s="23"/>
      <c r="B762" s="23"/>
      <c r="C762" s="58"/>
      <c r="D762" s="58"/>
      <c r="E762" s="58"/>
      <c r="F762" s="58"/>
      <c r="G762" s="91"/>
      <c r="H762" s="273"/>
      <c r="I762" s="273"/>
      <c r="J762" s="135"/>
      <c r="K762" s="152"/>
      <c r="L762" s="23"/>
      <c r="M762" s="23"/>
      <c r="N762" s="68"/>
      <c r="O762" s="58"/>
      <c r="P762" s="58"/>
      <c r="Q762" s="58"/>
      <c r="R762" s="58"/>
      <c r="S762" s="58"/>
      <c r="T762" s="58"/>
      <c r="U762" s="58"/>
      <c r="V762" s="58"/>
      <c r="W762" s="58"/>
      <c r="X762" s="58"/>
      <c r="Y762" s="58"/>
      <c r="Z762" s="58"/>
      <c r="AA762" s="58"/>
      <c r="AB762" s="58"/>
      <c r="AC762" s="58"/>
      <c r="AD762" s="58"/>
      <c r="AE762" s="58"/>
      <c r="AF762" s="58"/>
      <c r="AG762" s="58"/>
    </row>
    <row r="763" spans="1:33" ht="15.75" customHeight="1" x14ac:dyDescent="0.2">
      <c r="A763" s="23"/>
      <c r="B763" s="23"/>
      <c r="C763" s="58"/>
      <c r="D763" s="58"/>
      <c r="E763" s="58"/>
      <c r="F763" s="58"/>
      <c r="G763" s="91"/>
      <c r="H763" s="273"/>
      <c r="I763" s="273"/>
      <c r="J763" s="135"/>
      <c r="K763" s="152"/>
      <c r="L763" s="23"/>
      <c r="M763" s="23"/>
      <c r="N763" s="68"/>
      <c r="O763" s="58"/>
      <c r="P763" s="58"/>
      <c r="Q763" s="58"/>
      <c r="R763" s="58"/>
      <c r="S763" s="58"/>
      <c r="T763" s="58"/>
      <c r="U763" s="58"/>
      <c r="V763" s="58"/>
      <c r="W763" s="58"/>
      <c r="X763" s="58"/>
      <c r="Y763" s="58"/>
      <c r="Z763" s="58"/>
      <c r="AA763" s="58"/>
      <c r="AB763" s="58"/>
      <c r="AC763" s="58"/>
      <c r="AD763" s="58"/>
      <c r="AE763" s="58"/>
      <c r="AF763" s="58"/>
      <c r="AG763" s="58"/>
    </row>
    <row r="764" spans="1:33" ht="15.75" customHeight="1" x14ac:dyDescent="0.2">
      <c r="A764" s="23"/>
      <c r="B764" s="23"/>
      <c r="C764" s="58"/>
      <c r="D764" s="58"/>
      <c r="E764" s="58"/>
      <c r="F764" s="58"/>
      <c r="G764" s="91"/>
      <c r="H764" s="273"/>
      <c r="I764" s="273"/>
      <c r="J764" s="135"/>
      <c r="K764" s="152"/>
      <c r="L764" s="23"/>
      <c r="M764" s="23"/>
      <c r="N764" s="68"/>
      <c r="O764" s="58"/>
      <c r="P764" s="58"/>
      <c r="Q764" s="58"/>
      <c r="R764" s="58"/>
      <c r="S764" s="58"/>
      <c r="T764" s="58"/>
      <c r="U764" s="58"/>
      <c r="V764" s="58"/>
      <c r="W764" s="58"/>
      <c r="X764" s="58"/>
      <c r="Y764" s="58"/>
      <c r="Z764" s="58"/>
      <c r="AA764" s="58"/>
      <c r="AB764" s="58"/>
      <c r="AC764" s="58"/>
      <c r="AD764" s="58"/>
      <c r="AE764" s="58"/>
      <c r="AF764" s="58"/>
      <c r="AG764" s="58"/>
    </row>
    <row r="765" spans="1:33" ht="15.75" customHeight="1" x14ac:dyDescent="0.2">
      <c r="A765" s="23"/>
      <c r="B765" s="23"/>
      <c r="C765" s="58"/>
      <c r="D765" s="58"/>
      <c r="E765" s="58"/>
      <c r="F765" s="58"/>
      <c r="G765" s="91"/>
      <c r="H765" s="273"/>
      <c r="I765" s="273"/>
      <c r="J765" s="135"/>
      <c r="K765" s="152"/>
      <c r="L765" s="23"/>
      <c r="M765" s="23"/>
      <c r="N765" s="68"/>
      <c r="O765" s="58"/>
      <c r="P765" s="58"/>
      <c r="Q765" s="58"/>
      <c r="R765" s="58"/>
      <c r="S765" s="58"/>
      <c r="T765" s="58"/>
      <c r="U765" s="58"/>
      <c r="V765" s="58"/>
      <c r="W765" s="58"/>
      <c r="X765" s="58"/>
      <c r="Y765" s="58"/>
      <c r="Z765" s="58"/>
      <c r="AA765" s="58"/>
      <c r="AB765" s="58"/>
      <c r="AC765" s="58"/>
      <c r="AD765" s="58"/>
      <c r="AE765" s="58"/>
      <c r="AF765" s="58"/>
      <c r="AG765" s="58"/>
    </row>
    <row r="766" spans="1:33" ht="15.75" customHeight="1" x14ac:dyDescent="0.2">
      <c r="A766" s="23"/>
      <c r="B766" s="23"/>
      <c r="C766" s="58"/>
      <c r="D766" s="58"/>
      <c r="E766" s="58"/>
      <c r="F766" s="58"/>
      <c r="G766" s="91"/>
      <c r="H766" s="273"/>
      <c r="I766" s="273"/>
      <c r="J766" s="135"/>
      <c r="K766" s="152"/>
      <c r="L766" s="23"/>
      <c r="M766" s="23"/>
      <c r="N766" s="68"/>
      <c r="O766" s="58"/>
      <c r="P766" s="58"/>
      <c r="Q766" s="58"/>
      <c r="R766" s="58"/>
      <c r="S766" s="58"/>
      <c r="T766" s="58"/>
      <c r="U766" s="58"/>
      <c r="V766" s="58"/>
      <c r="W766" s="58"/>
      <c r="X766" s="58"/>
      <c r="Y766" s="58"/>
      <c r="Z766" s="58"/>
      <c r="AA766" s="58"/>
      <c r="AB766" s="58"/>
      <c r="AC766" s="58"/>
      <c r="AD766" s="58"/>
      <c r="AE766" s="58"/>
      <c r="AF766" s="58"/>
      <c r="AG766" s="58"/>
    </row>
    <row r="767" spans="1:33" ht="15.75" customHeight="1" x14ac:dyDescent="0.2">
      <c r="A767" s="23"/>
      <c r="B767" s="23"/>
      <c r="C767" s="58"/>
      <c r="D767" s="58"/>
      <c r="E767" s="58"/>
      <c r="F767" s="58"/>
      <c r="G767" s="91"/>
      <c r="H767" s="273"/>
      <c r="I767" s="273"/>
      <c r="J767" s="135"/>
      <c r="K767" s="152"/>
      <c r="L767" s="23"/>
      <c r="M767" s="23"/>
      <c r="N767" s="68"/>
      <c r="O767" s="58"/>
      <c r="P767" s="58"/>
      <c r="Q767" s="58"/>
      <c r="R767" s="58"/>
      <c r="S767" s="58"/>
      <c r="T767" s="58"/>
      <c r="U767" s="58"/>
      <c r="V767" s="58"/>
      <c r="W767" s="58"/>
      <c r="X767" s="58"/>
      <c r="Y767" s="58"/>
      <c r="Z767" s="58"/>
      <c r="AA767" s="58"/>
      <c r="AB767" s="58"/>
      <c r="AC767" s="58"/>
      <c r="AD767" s="58"/>
      <c r="AE767" s="58"/>
      <c r="AF767" s="58"/>
      <c r="AG767" s="58"/>
    </row>
    <row r="768" spans="1:33" ht="15.75" customHeight="1" x14ac:dyDescent="0.2">
      <c r="A768" s="23"/>
      <c r="B768" s="23"/>
      <c r="C768" s="58"/>
      <c r="D768" s="58"/>
      <c r="E768" s="58"/>
      <c r="F768" s="58"/>
      <c r="G768" s="91"/>
      <c r="H768" s="273"/>
      <c r="I768" s="273"/>
      <c r="J768" s="135"/>
      <c r="K768" s="152"/>
      <c r="L768" s="23"/>
      <c r="M768" s="23"/>
      <c r="N768" s="68"/>
      <c r="O768" s="58"/>
      <c r="P768" s="58"/>
      <c r="Q768" s="58"/>
      <c r="R768" s="58"/>
      <c r="S768" s="58"/>
      <c r="T768" s="58"/>
      <c r="U768" s="58"/>
      <c r="V768" s="58"/>
      <c r="W768" s="58"/>
      <c r="X768" s="58"/>
      <c r="Y768" s="58"/>
      <c r="Z768" s="58"/>
      <c r="AA768" s="58"/>
      <c r="AB768" s="58"/>
      <c r="AC768" s="58"/>
      <c r="AD768" s="58"/>
      <c r="AE768" s="58"/>
      <c r="AF768" s="58"/>
      <c r="AG768" s="58"/>
    </row>
    <row r="769" spans="1:33" ht="15.75" customHeight="1" x14ac:dyDescent="0.2">
      <c r="A769" s="23"/>
      <c r="B769" s="23"/>
      <c r="C769" s="58"/>
      <c r="D769" s="58"/>
      <c r="E769" s="58"/>
      <c r="F769" s="58"/>
      <c r="G769" s="91"/>
      <c r="H769" s="273"/>
      <c r="I769" s="273"/>
      <c r="J769" s="135"/>
      <c r="K769" s="152"/>
      <c r="L769" s="23"/>
      <c r="M769" s="23"/>
      <c r="N769" s="68"/>
      <c r="O769" s="58"/>
      <c r="P769" s="58"/>
      <c r="Q769" s="58"/>
      <c r="R769" s="58"/>
      <c r="S769" s="58"/>
      <c r="T769" s="58"/>
      <c r="U769" s="58"/>
      <c r="V769" s="58"/>
      <c r="W769" s="58"/>
      <c r="X769" s="58"/>
      <c r="Y769" s="58"/>
      <c r="Z769" s="58"/>
      <c r="AA769" s="58"/>
      <c r="AB769" s="58"/>
      <c r="AC769" s="58"/>
      <c r="AD769" s="58"/>
      <c r="AE769" s="58"/>
      <c r="AF769" s="58"/>
      <c r="AG769" s="58"/>
    </row>
    <row r="770" spans="1:33" ht="15.75" customHeight="1" x14ac:dyDescent="0.2">
      <c r="A770" s="23"/>
      <c r="B770" s="23"/>
      <c r="C770" s="58"/>
      <c r="D770" s="58"/>
      <c r="E770" s="58"/>
      <c r="F770" s="58"/>
      <c r="G770" s="91"/>
      <c r="H770" s="273"/>
      <c r="I770" s="273"/>
      <c r="J770" s="135"/>
      <c r="K770" s="152"/>
      <c r="L770" s="23"/>
      <c r="M770" s="23"/>
      <c r="N770" s="68"/>
      <c r="O770" s="58"/>
      <c r="P770" s="58"/>
      <c r="Q770" s="58"/>
      <c r="R770" s="58"/>
      <c r="S770" s="58"/>
      <c r="T770" s="58"/>
      <c r="U770" s="58"/>
      <c r="V770" s="58"/>
      <c r="W770" s="58"/>
      <c r="X770" s="58"/>
      <c r="Y770" s="58"/>
      <c r="Z770" s="58"/>
      <c r="AA770" s="58"/>
      <c r="AB770" s="58"/>
      <c r="AC770" s="58"/>
      <c r="AD770" s="58"/>
      <c r="AE770" s="58"/>
      <c r="AF770" s="58"/>
      <c r="AG770" s="58"/>
    </row>
    <row r="771" spans="1:33" ht="15.75" customHeight="1" x14ac:dyDescent="0.2">
      <c r="A771" s="23"/>
      <c r="B771" s="23"/>
      <c r="C771" s="58"/>
      <c r="D771" s="58"/>
      <c r="E771" s="58"/>
      <c r="F771" s="58"/>
      <c r="G771" s="91"/>
      <c r="H771" s="273"/>
      <c r="I771" s="273"/>
      <c r="J771" s="135"/>
      <c r="K771" s="152"/>
      <c r="L771" s="23"/>
      <c r="M771" s="23"/>
      <c r="N771" s="68"/>
      <c r="O771" s="58"/>
      <c r="P771" s="58"/>
      <c r="Q771" s="58"/>
      <c r="R771" s="58"/>
      <c r="S771" s="58"/>
      <c r="T771" s="58"/>
      <c r="U771" s="58"/>
      <c r="V771" s="58"/>
      <c r="W771" s="58"/>
      <c r="X771" s="58"/>
      <c r="Y771" s="58"/>
      <c r="Z771" s="58"/>
      <c r="AA771" s="58"/>
      <c r="AB771" s="58"/>
      <c r="AC771" s="58"/>
      <c r="AD771" s="58"/>
      <c r="AE771" s="58"/>
      <c r="AF771" s="58"/>
      <c r="AG771" s="58"/>
    </row>
    <row r="772" spans="1:33" ht="15.75" customHeight="1" x14ac:dyDescent="0.2">
      <c r="A772" s="23"/>
      <c r="B772" s="23"/>
      <c r="C772" s="58"/>
      <c r="D772" s="58"/>
      <c r="E772" s="58"/>
      <c r="F772" s="58"/>
      <c r="G772" s="91"/>
      <c r="H772" s="273"/>
      <c r="I772" s="273"/>
      <c r="J772" s="135"/>
      <c r="K772" s="152"/>
      <c r="L772" s="23"/>
      <c r="M772" s="23"/>
      <c r="N772" s="68"/>
      <c r="O772" s="58"/>
      <c r="P772" s="58"/>
      <c r="Q772" s="58"/>
      <c r="R772" s="58"/>
      <c r="S772" s="58"/>
      <c r="T772" s="58"/>
      <c r="U772" s="58"/>
      <c r="V772" s="58"/>
      <c r="W772" s="58"/>
      <c r="X772" s="58"/>
      <c r="Y772" s="58"/>
      <c r="Z772" s="58"/>
      <c r="AA772" s="58"/>
      <c r="AB772" s="58"/>
      <c r="AC772" s="58"/>
      <c r="AD772" s="58"/>
      <c r="AE772" s="58"/>
      <c r="AF772" s="58"/>
      <c r="AG772" s="58"/>
    </row>
    <row r="773" spans="1:33" ht="15.75" customHeight="1" x14ac:dyDescent="0.2">
      <c r="A773" s="23"/>
      <c r="B773" s="23"/>
      <c r="C773" s="58"/>
      <c r="D773" s="58"/>
      <c r="E773" s="58"/>
      <c r="F773" s="58"/>
      <c r="G773" s="91"/>
      <c r="H773" s="273"/>
      <c r="I773" s="273"/>
      <c r="J773" s="135"/>
      <c r="K773" s="152"/>
      <c r="L773" s="23"/>
      <c r="M773" s="23"/>
      <c r="N773" s="68"/>
      <c r="O773" s="58"/>
      <c r="P773" s="58"/>
      <c r="Q773" s="58"/>
      <c r="R773" s="58"/>
      <c r="S773" s="58"/>
      <c r="T773" s="58"/>
      <c r="U773" s="58"/>
      <c r="V773" s="58"/>
      <c r="W773" s="58"/>
      <c r="X773" s="58"/>
      <c r="Y773" s="58"/>
      <c r="Z773" s="58"/>
      <c r="AA773" s="58"/>
      <c r="AB773" s="58"/>
      <c r="AC773" s="58"/>
      <c r="AD773" s="58"/>
      <c r="AE773" s="58"/>
      <c r="AF773" s="58"/>
      <c r="AG773" s="58"/>
    </row>
    <row r="774" spans="1:33" ht="15.75" customHeight="1" x14ac:dyDescent="0.2">
      <c r="A774" s="23"/>
      <c r="B774" s="23"/>
      <c r="C774" s="58"/>
      <c r="D774" s="58"/>
      <c r="E774" s="58"/>
      <c r="F774" s="58"/>
      <c r="G774" s="91"/>
      <c r="H774" s="273"/>
      <c r="I774" s="273"/>
      <c r="J774" s="135"/>
      <c r="K774" s="152"/>
      <c r="L774" s="23"/>
      <c r="M774" s="23"/>
      <c r="N774" s="68"/>
      <c r="O774" s="58"/>
      <c r="P774" s="58"/>
      <c r="Q774" s="58"/>
      <c r="R774" s="58"/>
      <c r="S774" s="58"/>
      <c r="T774" s="58"/>
      <c r="U774" s="58"/>
      <c r="V774" s="58"/>
      <c r="W774" s="58"/>
      <c r="X774" s="58"/>
      <c r="Y774" s="58"/>
      <c r="Z774" s="58"/>
      <c r="AA774" s="58"/>
      <c r="AB774" s="58"/>
      <c r="AC774" s="58"/>
      <c r="AD774" s="58"/>
      <c r="AE774" s="58"/>
      <c r="AF774" s="58"/>
      <c r="AG774" s="58"/>
    </row>
    <row r="775" spans="1:33" ht="15.75" customHeight="1" x14ac:dyDescent="0.2">
      <c r="A775" s="23"/>
      <c r="B775" s="23"/>
      <c r="C775" s="58"/>
      <c r="D775" s="58"/>
      <c r="E775" s="58"/>
      <c r="F775" s="58"/>
      <c r="G775" s="91"/>
      <c r="H775" s="273"/>
      <c r="I775" s="273"/>
      <c r="J775" s="135"/>
      <c r="K775" s="152"/>
      <c r="L775" s="23"/>
      <c r="M775" s="23"/>
      <c r="N775" s="68"/>
      <c r="O775" s="58"/>
      <c r="P775" s="58"/>
      <c r="Q775" s="58"/>
      <c r="R775" s="58"/>
      <c r="S775" s="58"/>
      <c r="T775" s="58"/>
      <c r="U775" s="58"/>
      <c r="V775" s="58"/>
      <c r="W775" s="58"/>
      <c r="X775" s="58"/>
      <c r="Y775" s="58"/>
      <c r="Z775" s="58"/>
      <c r="AA775" s="58"/>
      <c r="AB775" s="58"/>
      <c r="AC775" s="58"/>
      <c r="AD775" s="58"/>
      <c r="AE775" s="58"/>
      <c r="AF775" s="58"/>
      <c r="AG775" s="58"/>
    </row>
    <row r="776" spans="1:33" ht="15.75" customHeight="1" x14ac:dyDescent="0.2">
      <c r="A776" s="23"/>
      <c r="B776" s="23"/>
      <c r="C776" s="58"/>
      <c r="D776" s="58"/>
      <c r="E776" s="58"/>
      <c r="F776" s="58"/>
      <c r="G776" s="91"/>
      <c r="H776" s="273"/>
      <c r="I776" s="273"/>
      <c r="J776" s="135"/>
      <c r="K776" s="152"/>
      <c r="L776" s="23"/>
      <c r="M776" s="23"/>
      <c r="N776" s="68"/>
      <c r="O776" s="58"/>
      <c r="P776" s="58"/>
      <c r="Q776" s="58"/>
      <c r="R776" s="58"/>
      <c r="S776" s="58"/>
      <c r="T776" s="58"/>
      <c r="U776" s="58"/>
      <c r="V776" s="58"/>
      <c r="W776" s="58"/>
      <c r="X776" s="58"/>
      <c r="Y776" s="58"/>
      <c r="Z776" s="58"/>
      <c r="AA776" s="58"/>
      <c r="AB776" s="58"/>
      <c r="AC776" s="58"/>
      <c r="AD776" s="58"/>
      <c r="AE776" s="58"/>
      <c r="AF776" s="58"/>
      <c r="AG776" s="58"/>
    </row>
    <row r="777" spans="1:33" ht="15.75" customHeight="1" x14ac:dyDescent="0.2">
      <c r="A777" s="23"/>
      <c r="B777" s="23"/>
      <c r="C777" s="58"/>
      <c r="D777" s="58"/>
      <c r="E777" s="58"/>
      <c r="F777" s="58"/>
      <c r="G777" s="91"/>
      <c r="H777" s="273"/>
      <c r="I777" s="273"/>
      <c r="J777" s="135"/>
      <c r="K777" s="152"/>
      <c r="L777" s="23"/>
      <c r="M777" s="23"/>
      <c r="N777" s="68"/>
      <c r="O777" s="58"/>
      <c r="P777" s="58"/>
      <c r="Q777" s="58"/>
      <c r="R777" s="58"/>
      <c r="S777" s="58"/>
      <c r="T777" s="58"/>
      <c r="U777" s="58"/>
      <c r="V777" s="58"/>
      <c r="W777" s="58"/>
      <c r="X777" s="58"/>
      <c r="Y777" s="58"/>
      <c r="Z777" s="58"/>
      <c r="AA777" s="58"/>
      <c r="AB777" s="58"/>
      <c r="AC777" s="58"/>
      <c r="AD777" s="58"/>
      <c r="AE777" s="58"/>
      <c r="AF777" s="58"/>
      <c r="AG777" s="58"/>
    </row>
    <row r="778" spans="1:33" ht="15.75" customHeight="1" x14ac:dyDescent="0.2">
      <c r="A778" s="23"/>
      <c r="B778" s="23"/>
      <c r="C778" s="58"/>
      <c r="D778" s="58"/>
      <c r="E778" s="58"/>
      <c r="F778" s="58"/>
      <c r="G778" s="91"/>
      <c r="H778" s="273"/>
      <c r="I778" s="273"/>
      <c r="J778" s="135"/>
      <c r="K778" s="152"/>
      <c r="L778" s="23"/>
      <c r="M778" s="23"/>
      <c r="N778" s="68"/>
      <c r="O778" s="58"/>
      <c r="P778" s="58"/>
      <c r="Q778" s="58"/>
      <c r="R778" s="58"/>
      <c r="S778" s="58"/>
      <c r="T778" s="58"/>
      <c r="U778" s="58"/>
      <c r="V778" s="58"/>
      <c r="W778" s="58"/>
      <c r="X778" s="58"/>
      <c r="Y778" s="58"/>
      <c r="Z778" s="58"/>
      <c r="AA778" s="58"/>
      <c r="AB778" s="58"/>
      <c r="AC778" s="58"/>
      <c r="AD778" s="58"/>
      <c r="AE778" s="58"/>
      <c r="AF778" s="58"/>
      <c r="AG778" s="58"/>
    </row>
    <row r="779" spans="1:33" ht="15.75" customHeight="1" x14ac:dyDescent="0.2">
      <c r="A779" s="23"/>
      <c r="B779" s="23"/>
      <c r="C779" s="58"/>
      <c r="D779" s="58"/>
      <c r="E779" s="58"/>
      <c r="F779" s="58"/>
      <c r="G779" s="91"/>
      <c r="H779" s="273"/>
      <c r="I779" s="273"/>
      <c r="J779" s="135"/>
      <c r="K779" s="152"/>
      <c r="L779" s="23"/>
      <c r="M779" s="23"/>
      <c r="N779" s="68"/>
      <c r="O779" s="58"/>
      <c r="P779" s="58"/>
      <c r="Q779" s="58"/>
      <c r="R779" s="58"/>
      <c r="S779" s="58"/>
      <c r="T779" s="58"/>
      <c r="U779" s="58"/>
      <c r="V779" s="58"/>
      <c r="W779" s="58"/>
      <c r="X779" s="58"/>
      <c r="Y779" s="58"/>
      <c r="Z779" s="58"/>
      <c r="AA779" s="58"/>
      <c r="AB779" s="58"/>
      <c r="AC779" s="58"/>
      <c r="AD779" s="58"/>
      <c r="AE779" s="58"/>
      <c r="AF779" s="58"/>
      <c r="AG779" s="58"/>
    </row>
    <row r="780" spans="1:33" ht="15.75" customHeight="1" x14ac:dyDescent="0.2">
      <c r="A780" s="23"/>
      <c r="B780" s="23"/>
      <c r="C780" s="58"/>
      <c r="D780" s="58"/>
      <c r="E780" s="58"/>
      <c r="F780" s="58"/>
      <c r="G780" s="91"/>
      <c r="H780" s="273"/>
      <c r="I780" s="273"/>
      <c r="J780" s="135"/>
      <c r="K780" s="152"/>
      <c r="L780" s="23"/>
      <c r="M780" s="23"/>
      <c r="N780" s="68"/>
      <c r="O780" s="58"/>
      <c r="P780" s="58"/>
      <c r="Q780" s="58"/>
      <c r="R780" s="58"/>
      <c r="S780" s="58"/>
      <c r="T780" s="58"/>
      <c r="U780" s="58"/>
      <c r="V780" s="58"/>
      <c r="W780" s="58"/>
      <c r="X780" s="58"/>
      <c r="Y780" s="58"/>
      <c r="Z780" s="58"/>
      <c r="AA780" s="58"/>
      <c r="AB780" s="58"/>
      <c r="AC780" s="58"/>
      <c r="AD780" s="58"/>
      <c r="AE780" s="58"/>
      <c r="AF780" s="58"/>
      <c r="AG780" s="58"/>
    </row>
    <row r="781" spans="1:33" ht="15.75" customHeight="1" x14ac:dyDescent="0.2">
      <c r="A781" s="23"/>
      <c r="B781" s="23"/>
      <c r="C781" s="58"/>
      <c r="D781" s="58"/>
      <c r="E781" s="58"/>
      <c r="F781" s="58"/>
      <c r="G781" s="91"/>
      <c r="H781" s="273"/>
      <c r="I781" s="273"/>
      <c r="J781" s="135"/>
      <c r="K781" s="152"/>
      <c r="L781" s="23"/>
      <c r="M781" s="23"/>
      <c r="N781" s="68"/>
      <c r="O781" s="58"/>
      <c r="P781" s="58"/>
      <c r="Q781" s="58"/>
      <c r="R781" s="58"/>
      <c r="S781" s="58"/>
      <c r="T781" s="58"/>
      <c r="U781" s="58"/>
      <c r="V781" s="58"/>
      <c r="W781" s="58"/>
      <c r="X781" s="58"/>
      <c r="Y781" s="58"/>
      <c r="Z781" s="58"/>
      <c r="AA781" s="58"/>
      <c r="AB781" s="58"/>
      <c r="AC781" s="58"/>
      <c r="AD781" s="58"/>
      <c r="AE781" s="58"/>
      <c r="AF781" s="58"/>
      <c r="AG781" s="58"/>
    </row>
    <row r="782" spans="1:33" ht="15.75" customHeight="1" x14ac:dyDescent="0.2">
      <c r="A782" s="23"/>
      <c r="B782" s="23"/>
      <c r="C782" s="58"/>
      <c r="D782" s="58"/>
      <c r="E782" s="58"/>
      <c r="F782" s="58"/>
      <c r="G782" s="91"/>
      <c r="H782" s="273"/>
      <c r="I782" s="273"/>
      <c r="J782" s="135"/>
      <c r="K782" s="152"/>
      <c r="L782" s="23"/>
      <c r="M782" s="23"/>
      <c r="N782" s="68"/>
      <c r="O782" s="58"/>
      <c r="P782" s="58"/>
      <c r="Q782" s="58"/>
      <c r="R782" s="58"/>
      <c r="S782" s="58"/>
      <c r="T782" s="58"/>
      <c r="U782" s="58"/>
      <c r="V782" s="58"/>
      <c r="W782" s="58"/>
      <c r="X782" s="58"/>
      <c r="Y782" s="58"/>
      <c r="Z782" s="58"/>
      <c r="AA782" s="58"/>
      <c r="AB782" s="58"/>
      <c r="AC782" s="58"/>
      <c r="AD782" s="58"/>
      <c r="AE782" s="58"/>
      <c r="AF782" s="58"/>
      <c r="AG782" s="58"/>
    </row>
    <row r="783" spans="1:33" ht="15.75" customHeight="1" x14ac:dyDescent="0.2">
      <c r="A783" s="23"/>
      <c r="B783" s="23"/>
      <c r="C783" s="58"/>
      <c r="D783" s="58"/>
      <c r="E783" s="58"/>
      <c r="F783" s="58"/>
      <c r="G783" s="91"/>
      <c r="H783" s="273"/>
      <c r="I783" s="273"/>
      <c r="J783" s="135"/>
      <c r="K783" s="152"/>
      <c r="L783" s="23"/>
      <c r="M783" s="23"/>
      <c r="N783" s="68"/>
      <c r="O783" s="58"/>
      <c r="P783" s="58"/>
      <c r="Q783" s="58"/>
      <c r="R783" s="58"/>
      <c r="S783" s="58"/>
      <c r="T783" s="58"/>
      <c r="U783" s="58"/>
      <c r="V783" s="58"/>
      <c r="W783" s="58"/>
      <c r="X783" s="58"/>
      <c r="Y783" s="58"/>
      <c r="Z783" s="58"/>
      <c r="AA783" s="58"/>
      <c r="AB783" s="58"/>
      <c r="AC783" s="58"/>
      <c r="AD783" s="58"/>
      <c r="AE783" s="58"/>
      <c r="AF783" s="58"/>
      <c r="AG783" s="58"/>
    </row>
    <row r="784" spans="1:33" ht="15.75" customHeight="1" x14ac:dyDescent="0.2">
      <c r="A784" s="23"/>
      <c r="B784" s="23"/>
      <c r="C784" s="58"/>
      <c r="D784" s="58"/>
      <c r="E784" s="58"/>
      <c r="F784" s="58"/>
      <c r="G784" s="91"/>
      <c r="H784" s="273"/>
      <c r="I784" s="273"/>
      <c r="J784" s="135"/>
      <c r="K784" s="152"/>
      <c r="L784" s="23"/>
      <c r="M784" s="23"/>
      <c r="N784" s="68"/>
      <c r="O784" s="58"/>
      <c r="P784" s="58"/>
      <c r="Q784" s="58"/>
      <c r="R784" s="58"/>
      <c r="S784" s="58"/>
      <c r="T784" s="58"/>
      <c r="U784" s="58"/>
      <c r="V784" s="58"/>
      <c r="W784" s="58"/>
      <c r="X784" s="58"/>
      <c r="Y784" s="58"/>
      <c r="Z784" s="58"/>
      <c r="AA784" s="58"/>
      <c r="AB784" s="58"/>
      <c r="AC784" s="58"/>
      <c r="AD784" s="58"/>
      <c r="AE784" s="58"/>
      <c r="AF784" s="58"/>
      <c r="AG784" s="58"/>
    </row>
    <row r="785" spans="1:33" ht="15.75" customHeight="1" x14ac:dyDescent="0.2">
      <c r="A785" s="23"/>
      <c r="B785" s="23"/>
      <c r="C785" s="58"/>
      <c r="D785" s="58"/>
      <c r="E785" s="58"/>
      <c r="F785" s="58"/>
      <c r="G785" s="91"/>
      <c r="H785" s="273"/>
      <c r="I785" s="273"/>
      <c r="J785" s="135"/>
      <c r="K785" s="152"/>
      <c r="L785" s="23"/>
      <c r="M785" s="23"/>
      <c r="N785" s="68"/>
      <c r="O785" s="58"/>
      <c r="P785" s="58"/>
      <c r="Q785" s="58"/>
      <c r="R785" s="58"/>
      <c r="S785" s="58"/>
      <c r="T785" s="58"/>
      <c r="U785" s="58"/>
      <c r="V785" s="58"/>
      <c r="W785" s="58"/>
      <c r="X785" s="58"/>
      <c r="Y785" s="58"/>
      <c r="Z785" s="58"/>
      <c r="AA785" s="58"/>
      <c r="AB785" s="58"/>
      <c r="AC785" s="58"/>
      <c r="AD785" s="58"/>
      <c r="AE785" s="58"/>
      <c r="AF785" s="58"/>
      <c r="AG785" s="58"/>
    </row>
    <row r="786" spans="1:33" ht="15.75" customHeight="1" x14ac:dyDescent="0.2">
      <c r="A786" s="23"/>
      <c r="B786" s="23"/>
      <c r="C786" s="58"/>
      <c r="D786" s="58"/>
      <c r="E786" s="58"/>
      <c r="F786" s="58"/>
      <c r="G786" s="91"/>
      <c r="H786" s="273"/>
      <c r="I786" s="273"/>
      <c r="J786" s="135"/>
      <c r="K786" s="152"/>
      <c r="L786" s="23"/>
      <c r="M786" s="23"/>
      <c r="N786" s="68"/>
      <c r="O786" s="58"/>
      <c r="P786" s="58"/>
      <c r="Q786" s="58"/>
      <c r="R786" s="58"/>
      <c r="S786" s="58"/>
      <c r="T786" s="58"/>
      <c r="U786" s="58"/>
      <c r="V786" s="58"/>
      <c r="W786" s="58"/>
      <c r="X786" s="58"/>
      <c r="Y786" s="58"/>
      <c r="Z786" s="58"/>
      <c r="AA786" s="58"/>
      <c r="AB786" s="58"/>
      <c r="AC786" s="58"/>
      <c r="AD786" s="58"/>
      <c r="AE786" s="58"/>
      <c r="AF786" s="58"/>
      <c r="AG786" s="58"/>
    </row>
    <row r="787" spans="1:33" ht="15.75" customHeight="1" x14ac:dyDescent="0.2">
      <c r="A787" s="23"/>
      <c r="B787" s="23"/>
      <c r="C787" s="58"/>
      <c r="D787" s="58"/>
      <c r="E787" s="58"/>
      <c r="F787" s="58"/>
      <c r="G787" s="91"/>
      <c r="H787" s="273"/>
      <c r="I787" s="273"/>
      <c r="J787" s="135"/>
      <c r="K787" s="152"/>
      <c r="L787" s="23"/>
      <c r="M787" s="23"/>
      <c r="N787" s="68"/>
      <c r="O787" s="58"/>
      <c r="P787" s="58"/>
      <c r="Q787" s="58"/>
      <c r="R787" s="58"/>
      <c r="S787" s="58"/>
      <c r="T787" s="58"/>
      <c r="U787" s="58"/>
      <c r="V787" s="58"/>
      <c r="W787" s="58"/>
      <c r="X787" s="58"/>
      <c r="Y787" s="58"/>
      <c r="Z787" s="58"/>
      <c r="AA787" s="58"/>
      <c r="AB787" s="58"/>
      <c r="AC787" s="58"/>
      <c r="AD787" s="58"/>
      <c r="AE787" s="58"/>
      <c r="AF787" s="58"/>
      <c r="AG787" s="58"/>
    </row>
    <row r="788" spans="1:33" ht="15.75" customHeight="1" x14ac:dyDescent="0.2">
      <c r="A788" s="23"/>
      <c r="B788" s="23"/>
      <c r="C788" s="58"/>
      <c r="D788" s="58"/>
      <c r="E788" s="58"/>
      <c r="F788" s="58"/>
      <c r="G788" s="91"/>
      <c r="H788" s="273"/>
      <c r="I788" s="273"/>
      <c r="J788" s="135"/>
      <c r="K788" s="152"/>
      <c r="L788" s="23"/>
      <c r="M788" s="23"/>
      <c r="N788" s="68"/>
      <c r="O788" s="58"/>
      <c r="P788" s="58"/>
      <c r="Q788" s="58"/>
      <c r="R788" s="58"/>
      <c r="S788" s="58"/>
      <c r="T788" s="58"/>
      <c r="U788" s="58"/>
      <c r="V788" s="58"/>
      <c r="W788" s="58"/>
      <c r="X788" s="58"/>
      <c r="Y788" s="58"/>
      <c r="Z788" s="58"/>
      <c r="AA788" s="58"/>
      <c r="AB788" s="58"/>
      <c r="AC788" s="58"/>
      <c r="AD788" s="58"/>
      <c r="AE788" s="58"/>
      <c r="AF788" s="58"/>
      <c r="AG788" s="58"/>
    </row>
    <row r="789" spans="1:33" ht="15.75" customHeight="1" x14ac:dyDescent="0.2">
      <c r="A789" s="23"/>
      <c r="B789" s="23"/>
      <c r="C789" s="58"/>
      <c r="D789" s="58"/>
      <c r="E789" s="58"/>
      <c r="F789" s="58"/>
      <c r="G789" s="91"/>
      <c r="H789" s="273"/>
      <c r="I789" s="273"/>
      <c r="J789" s="135"/>
      <c r="K789" s="152"/>
      <c r="L789" s="23"/>
      <c r="M789" s="23"/>
      <c r="N789" s="68"/>
      <c r="O789" s="58"/>
      <c r="P789" s="58"/>
      <c r="Q789" s="58"/>
      <c r="R789" s="58"/>
      <c r="S789" s="58"/>
      <c r="T789" s="58"/>
      <c r="U789" s="58"/>
      <c r="V789" s="58"/>
      <c r="W789" s="58"/>
      <c r="X789" s="58"/>
      <c r="Y789" s="58"/>
      <c r="Z789" s="58"/>
      <c r="AA789" s="58"/>
      <c r="AB789" s="58"/>
      <c r="AC789" s="58"/>
      <c r="AD789" s="58"/>
      <c r="AE789" s="58"/>
      <c r="AF789" s="58"/>
      <c r="AG789" s="58"/>
    </row>
    <row r="790" spans="1:33" ht="15.75" customHeight="1" x14ac:dyDescent="0.2">
      <c r="A790" s="23"/>
      <c r="B790" s="23"/>
      <c r="C790" s="58"/>
      <c r="D790" s="58"/>
      <c r="E790" s="58"/>
      <c r="F790" s="58"/>
      <c r="G790" s="91"/>
      <c r="H790" s="273"/>
      <c r="I790" s="273"/>
      <c r="J790" s="135"/>
      <c r="K790" s="152"/>
      <c r="L790" s="23"/>
      <c r="M790" s="23"/>
      <c r="N790" s="68"/>
      <c r="O790" s="58"/>
      <c r="P790" s="58"/>
      <c r="Q790" s="58"/>
      <c r="R790" s="58"/>
      <c r="S790" s="58"/>
      <c r="T790" s="58"/>
      <c r="U790" s="58"/>
      <c r="V790" s="58"/>
      <c r="W790" s="58"/>
      <c r="X790" s="58"/>
      <c r="Y790" s="58"/>
      <c r="Z790" s="58"/>
      <c r="AA790" s="58"/>
      <c r="AB790" s="58"/>
      <c r="AC790" s="58"/>
      <c r="AD790" s="58"/>
      <c r="AE790" s="58"/>
      <c r="AF790" s="58"/>
      <c r="AG790" s="58"/>
    </row>
    <row r="791" spans="1:33" ht="15.75" customHeight="1" x14ac:dyDescent="0.2">
      <c r="A791" s="23"/>
      <c r="B791" s="23"/>
      <c r="C791" s="58"/>
      <c r="D791" s="58"/>
      <c r="E791" s="58"/>
      <c r="F791" s="58"/>
      <c r="G791" s="91"/>
      <c r="H791" s="273"/>
      <c r="I791" s="273"/>
      <c r="J791" s="135"/>
      <c r="K791" s="152"/>
      <c r="L791" s="23"/>
      <c r="M791" s="23"/>
      <c r="N791" s="68"/>
      <c r="O791" s="58"/>
      <c r="P791" s="58"/>
      <c r="Q791" s="58"/>
      <c r="R791" s="58"/>
      <c r="S791" s="58"/>
      <c r="T791" s="58"/>
      <c r="U791" s="58"/>
      <c r="V791" s="58"/>
      <c r="W791" s="58"/>
      <c r="X791" s="58"/>
      <c r="Y791" s="58"/>
      <c r="Z791" s="58"/>
      <c r="AA791" s="58"/>
      <c r="AB791" s="58"/>
      <c r="AC791" s="58"/>
      <c r="AD791" s="58"/>
      <c r="AE791" s="58"/>
      <c r="AF791" s="58"/>
      <c r="AG791" s="58"/>
    </row>
    <row r="792" spans="1:33" ht="15.75" customHeight="1" x14ac:dyDescent="0.2">
      <c r="A792" s="23"/>
      <c r="B792" s="23"/>
      <c r="C792" s="58"/>
      <c r="D792" s="58"/>
      <c r="E792" s="58"/>
      <c r="F792" s="58"/>
      <c r="G792" s="91"/>
      <c r="H792" s="273"/>
      <c r="I792" s="273"/>
      <c r="J792" s="135"/>
      <c r="K792" s="152"/>
      <c r="L792" s="23"/>
      <c r="M792" s="23"/>
      <c r="N792" s="68"/>
      <c r="O792" s="58"/>
      <c r="P792" s="58"/>
      <c r="Q792" s="58"/>
      <c r="R792" s="58"/>
      <c r="S792" s="58"/>
      <c r="T792" s="58"/>
      <c r="U792" s="58"/>
      <c r="V792" s="58"/>
      <c r="W792" s="58"/>
      <c r="X792" s="58"/>
      <c r="Y792" s="58"/>
      <c r="Z792" s="58"/>
      <c r="AA792" s="58"/>
      <c r="AB792" s="58"/>
      <c r="AC792" s="58"/>
      <c r="AD792" s="58"/>
      <c r="AE792" s="58"/>
      <c r="AF792" s="58"/>
      <c r="AG792" s="58"/>
    </row>
    <row r="793" spans="1:33" ht="15.75" customHeight="1" x14ac:dyDescent="0.2">
      <c r="A793" s="23"/>
      <c r="B793" s="23"/>
      <c r="C793" s="58"/>
      <c r="D793" s="58"/>
      <c r="E793" s="58"/>
      <c r="F793" s="58"/>
      <c r="G793" s="91"/>
      <c r="H793" s="273"/>
      <c r="I793" s="273"/>
      <c r="J793" s="135"/>
      <c r="K793" s="152"/>
      <c r="L793" s="23"/>
      <c r="M793" s="23"/>
      <c r="N793" s="68"/>
      <c r="O793" s="58"/>
      <c r="P793" s="58"/>
      <c r="Q793" s="58"/>
      <c r="R793" s="58"/>
      <c r="S793" s="58"/>
      <c r="T793" s="58"/>
      <c r="U793" s="58"/>
      <c r="V793" s="58"/>
      <c r="W793" s="58"/>
      <c r="X793" s="58"/>
      <c r="Y793" s="58"/>
      <c r="Z793" s="58"/>
      <c r="AA793" s="58"/>
      <c r="AB793" s="58"/>
      <c r="AC793" s="58"/>
      <c r="AD793" s="58"/>
      <c r="AE793" s="58"/>
      <c r="AF793" s="58"/>
      <c r="AG793" s="58"/>
    </row>
    <row r="794" spans="1:33" ht="15.75" customHeight="1" x14ac:dyDescent="0.2">
      <c r="A794" s="23"/>
      <c r="B794" s="23"/>
      <c r="C794" s="58"/>
      <c r="D794" s="58"/>
      <c r="E794" s="58"/>
      <c r="F794" s="58"/>
      <c r="G794" s="91"/>
      <c r="H794" s="273"/>
      <c r="I794" s="273"/>
      <c r="J794" s="135"/>
      <c r="K794" s="152"/>
      <c r="L794" s="23"/>
      <c r="M794" s="23"/>
      <c r="N794" s="68"/>
      <c r="O794" s="58"/>
      <c r="P794" s="58"/>
      <c r="Q794" s="58"/>
      <c r="R794" s="58"/>
      <c r="S794" s="58"/>
      <c r="T794" s="58"/>
      <c r="U794" s="58"/>
      <c r="V794" s="58"/>
      <c r="W794" s="58"/>
      <c r="X794" s="58"/>
      <c r="Y794" s="58"/>
      <c r="Z794" s="58"/>
      <c r="AA794" s="58"/>
      <c r="AB794" s="58"/>
      <c r="AC794" s="58"/>
      <c r="AD794" s="58"/>
      <c r="AE794" s="58"/>
      <c r="AF794" s="58"/>
      <c r="AG794" s="58"/>
    </row>
    <row r="795" spans="1:33" ht="15.75" customHeight="1" x14ac:dyDescent="0.2">
      <c r="A795" s="23"/>
      <c r="B795" s="23"/>
      <c r="C795" s="58"/>
      <c r="D795" s="58"/>
      <c r="E795" s="58"/>
      <c r="F795" s="58"/>
      <c r="G795" s="91"/>
      <c r="H795" s="273"/>
      <c r="I795" s="273"/>
      <c r="J795" s="135"/>
      <c r="K795" s="152"/>
      <c r="L795" s="23"/>
      <c r="M795" s="23"/>
      <c r="N795" s="68"/>
      <c r="O795" s="58"/>
      <c r="P795" s="58"/>
      <c r="Q795" s="58"/>
      <c r="R795" s="58"/>
      <c r="S795" s="58"/>
      <c r="T795" s="58"/>
      <c r="U795" s="58"/>
      <c r="V795" s="58"/>
      <c r="W795" s="58"/>
      <c r="X795" s="58"/>
      <c r="Y795" s="58"/>
      <c r="Z795" s="58"/>
      <c r="AA795" s="58"/>
      <c r="AB795" s="58"/>
      <c r="AC795" s="58"/>
      <c r="AD795" s="58"/>
      <c r="AE795" s="58"/>
      <c r="AF795" s="58"/>
      <c r="AG795" s="58"/>
    </row>
    <row r="796" spans="1:33" ht="15.75" customHeight="1" x14ac:dyDescent="0.2">
      <c r="A796" s="23"/>
      <c r="B796" s="23"/>
      <c r="C796" s="58"/>
      <c r="D796" s="58"/>
      <c r="E796" s="58"/>
      <c r="F796" s="58"/>
      <c r="G796" s="91"/>
      <c r="H796" s="273"/>
      <c r="I796" s="273"/>
      <c r="J796" s="135"/>
      <c r="K796" s="152"/>
      <c r="L796" s="23"/>
      <c r="M796" s="23"/>
      <c r="N796" s="68"/>
      <c r="O796" s="58"/>
      <c r="P796" s="58"/>
      <c r="Q796" s="58"/>
      <c r="R796" s="58"/>
      <c r="S796" s="58"/>
      <c r="T796" s="58"/>
      <c r="U796" s="58"/>
      <c r="V796" s="58"/>
      <c r="W796" s="58"/>
      <c r="X796" s="58"/>
      <c r="Y796" s="58"/>
      <c r="Z796" s="58"/>
      <c r="AA796" s="58"/>
      <c r="AB796" s="58"/>
      <c r="AC796" s="58"/>
      <c r="AD796" s="58"/>
      <c r="AE796" s="58"/>
      <c r="AF796" s="58"/>
      <c r="AG796" s="58"/>
    </row>
    <row r="797" spans="1:33" ht="15.75" customHeight="1" x14ac:dyDescent="0.2">
      <c r="A797" s="23"/>
      <c r="B797" s="23"/>
      <c r="C797" s="58"/>
      <c r="D797" s="58"/>
      <c r="E797" s="58"/>
      <c r="F797" s="58"/>
      <c r="G797" s="91"/>
      <c r="H797" s="273"/>
      <c r="I797" s="273"/>
      <c r="J797" s="135"/>
      <c r="K797" s="152"/>
      <c r="L797" s="23"/>
      <c r="M797" s="23"/>
      <c r="N797" s="68"/>
      <c r="O797" s="58"/>
      <c r="P797" s="58"/>
      <c r="Q797" s="58"/>
      <c r="R797" s="58"/>
      <c r="S797" s="58"/>
      <c r="T797" s="58"/>
      <c r="U797" s="58"/>
      <c r="V797" s="58"/>
      <c r="W797" s="58"/>
      <c r="X797" s="58"/>
      <c r="Y797" s="58"/>
      <c r="Z797" s="58"/>
      <c r="AA797" s="58"/>
      <c r="AB797" s="58"/>
      <c r="AC797" s="58"/>
      <c r="AD797" s="58"/>
      <c r="AE797" s="58"/>
      <c r="AF797" s="58"/>
      <c r="AG797" s="58"/>
    </row>
    <row r="798" spans="1:33" ht="15.75" customHeight="1" x14ac:dyDescent="0.2">
      <c r="A798" s="23"/>
      <c r="B798" s="23"/>
      <c r="C798" s="58"/>
      <c r="D798" s="58"/>
      <c r="E798" s="58"/>
      <c r="F798" s="58"/>
      <c r="G798" s="91"/>
      <c r="H798" s="273"/>
      <c r="I798" s="273"/>
      <c r="J798" s="135"/>
      <c r="K798" s="152"/>
      <c r="L798" s="23"/>
      <c r="M798" s="23"/>
      <c r="N798" s="68"/>
      <c r="O798" s="58"/>
      <c r="P798" s="58"/>
      <c r="Q798" s="58"/>
      <c r="R798" s="58"/>
      <c r="S798" s="58"/>
      <c r="T798" s="58"/>
      <c r="U798" s="58"/>
      <c r="V798" s="58"/>
      <c r="W798" s="58"/>
      <c r="X798" s="58"/>
      <c r="Y798" s="58"/>
      <c r="Z798" s="58"/>
      <c r="AA798" s="58"/>
      <c r="AB798" s="58"/>
      <c r="AC798" s="58"/>
      <c r="AD798" s="58"/>
      <c r="AE798" s="58"/>
      <c r="AF798" s="58"/>
      <c r="AG798" s="58"/>
    </row>
    <row r="799" spans="1:33" ht="15.75" customHeight="1" x14ac:dyDescent="0.2">
      <c r="A799" s="23"/>
      <c r="B799" s="23"/>
      <c r="C799" s="58"/>
      <c r="D799" s="58"/>
      <c r="E799" s="58"/>
      <c r="F799" s="58"/>
      <c r="G799" s="91"/>
      <c r="H799" s="273"/>
      <c r="I799" s="273"/>
      <c r="J799" s="135"/>
      <c r="K799" s="152"/>
      <c r="L799" s="23"/>
      <c r="M799" s="23"/>
      <c r="N799" s="68"/>
      <c r="O799" s="58"/>
      <c r="P799" s="58"/>
      <c r="Q799" s="58"/>
      <c r="R799" s="58"/>
      <c r="S799" s="58"/>
      <c r="T799" s="58"/>
      <c r="U799" s="58"/>
      <c r="V799" s="58"/>
      <c r="W799" s="58"/>
      <c r="X799" s="58"/>
      <c r="Y799" s="58"/>
      <c r="Z799" s="58"/>
      <c r="AA799" s="58"/>
      <c r="AB799" s="58"/>
      <c r="AC799" s="58"/>
      <c r="AD799" s="58"/>
      <c r="AE799" s="58"/>
      <c r="AF799" s="58"/>
      <c r="AG799" s="58"/>
    </row>
    <row r="800" spans="1:33" ht="15.75" customHeight="1" x14ac:dyDescent="0.2">
      <c r="A800" s="23"/>
      <c r="B800" s="23"/>
      <c r="C800" s="58"/>
      <c r="D800" s="58"/>
      <c r="E800" s="58"/>
      <c r="F800" s="58"/>
      <c r="G800" s="91"/>
      <c r="H800" s="273"/>
      <c r="I800" s="273"/>
      <c r="J800" s="135"/>
      <c r="K800" s="152"/>
      <c r="L800" s="23"/>
      <c r="M800" s="23"/>
      <c r="N800" s="68"/>
      <c r="O800" s="58"/>
      <c r="P800" s="58"/>
      <c r="Q800" s="58"/>
      <c r="R800" s="58"/>
      <c r="S800" s="58"/>
      <c r="T800" s="58"/>
      <c r="U800" s="58"/>
      <c r="V800" s="58"/>
      <c r="W800" s="58"/>
      <c r="X800" s="58"/>
      <c r="Y800" s="58"/>
      <c r="Z800" s="58"/>
      <c r="AA800" s="58"/>
      <c r="AB800" s="58"/>
      <c r="AC800" s="58"/>
      <c r="AD800" s="58"/>
      <c r="AE800" s="58"/>
      <c r="AF800" s="58"/>
      <c r="AG800" s="58"/>
    </row>
    <row r="801" spans="1:33" ht="15.75" customHeight="1" x14ac:dyDescent="0.2">
      <c r="A801" s="23"/>
      <c r="B801" s="23"/>
      <c r="C801" s="58"/>
      <c r="D801" s="58"/>
      <c r="E801" s="58"/>
      <c r="F801" s="58"/>
      <c r="G801" s="91"/>
      <c r="H801" s="273"/>
      <c r="I801" s="273"/>
      <c r="J801" s="135"/>
      <c r="K801" s="152"/>
      <c r="L801" s="23"/>
      <c r="M801" s="23"/>
      <c r="N801" s="68"/>
      <c r="O801" s="58"/>
      <c r="P801" s="58"/>
      <c r="Q801" s="58"/>
      <c r="R801" s="58"/>
      <c r="S801" s="58"/>
      <c r="T801" s="58"/>
      <c r="U801" s="58"/>
      <c r="V801" s="58"/>
      <c r="W801" s="58"/>
      <c r="X801" s="58"/>
      <c r="Y801" s="58"/>
      <c r="Z801" s="58"/>
      <c r="AA801" s="58"/>
      <c r="AB801" s="58"/>
      <c r="AC801" s="58"/>
      <c r="AD801" s="58"/>
      <c r="AE801" s="58"/>
      <c r="AF801" s="58"/>
      <c r="AG801" s="58"/>
    </row>
    <row r="802" spans="1:33" ht="15.75" customHeight="1" x14ac:dyDescent="0.2">
      <c r="A802" s="23"/>
      <c r="B802" s="23"/>
      <c r="C802" s="58"/>
      <c r="D802" s="58"/>
      <c r="E802" s="58"/>
      <c r="F802" s="58"/>
      <c r="G802" s="91"/>
      <c r="H802" s="273"/>
      <c r="I802" s="273"/>
      <c r="J802" s="135"/>
      <c r="K802" s="152"/>
      <c r="L802" s="23"/>
      <c r="M802" s="23"/>
      <c r="N802" s="68"/>
      <c r="O802" s="58"/>
      <c r="P802" s="58"/>
      <c r="Q802" s="58"/>
      <c r="R802" s="58"/>
      <c r="S802" s="58"/>
      <c r="T802" s="58"/>
      <c r="U802" s="58"/>
      <c r="V802" s="58"/>
      <c r="W802" s="58"/>
      <c r="X802" s="58"/>
      <c r="Y802" s="58"/>
      <c r="Z802" s="58"/>
      <c r="AA802" s="58"/>
      <c r="AB802" s="58"/>
      <c r="AC802" s="58"/>
      <c r="AD802" s="58"/>
      <c r="AE802" s="58"/>
      <c r="AF802" s="58"/>
      <c r="AG802" s="58"/>
    </row>
    <row r="803" spans="1:33" ht="15.75" customHeight="1" x14ac:dyDescent="0.2">
      <c r="A803" s="23"/>
      <c r="B803" s="23"/>
      <c r="C803" s="58"/>
      <c r="D803" s="58"/>
      <c r="E803" s="58"/>
      <c r="F803" s="58"/>
      <c r="G803" s="91"/>
      <c r="H803" s="273"/>
      <c r="I803" s="273"/>
      <c r="J803" s="135"/>
      <c r="K803" s="152"/>
      <c r="L803" s="23"/>
      <c r="M803" s="23"/>
      <c r="N803" s="68"/>
      <c r="O803" s="58"/>
      <c r="P803" s="58"/>
      <c r="Q803" s="58"/>
      <c r="R803" s="58"/>
      <c r="S803" s="58"/>
      <c r="T803" s="58"/>
      <c r="U803" s="58"/>
      <c r="V803" s="58"/>
      <c r="W803" s="58"/>
      <c r="X803" s="58"/>
      <c r="Y803" s="58"/>
      <c r="Z803" s="58"/>
      <c r="AA803" s="58"/>
      <c r="AB803" s="58"/>
      <c r="AC803" s="58"/>
      <c r="AD803" s="58"/>
      <c r="AE803" s="58"/>
      <c r="AF803" s="58"/>
      <c r="AG803" s="58"/>
    </row>
    <row r="804" spans="1:33" ht="15.75" customHeight="1" x14ac:dyDescent="0.2">
      <c r="A804" s="23"/>
      <c r="B804" s="23"/>
      <c r="C804" s="58"/>
      <c r="D804" s="58"/>
      <c r="E804" s="58"/>
      <c r="F804" s="58"/>
      <c r="G804" s="91"/>
      <c r="H804" s="273"/>
      <c r="I804" s="273"/>
      <c r="J804" s="135"/>
      <c r="K804" s="152"/>
      <c r="L804" s="23"/>
      <c r="M804" s="23"/>
      <c r="N804" s="68"/>
      <c r="O804" s="58"/>
      <c r="P804" s="58"/>
      <c r="Q804" s="58"/>
      <c r="R804" s="58"/>
      <c r="S804" s="58"/>
      <c r="T804" s="58"/>
      <c r="U804" s="58"/>
      <c r="V804" s="58"/>
      <c r="W804" s="58"/>
      <c r="X804" s="58"/>
      <c r="Y804" s="58"/>
      <c r="Z804" s="58"/>
      <c r="AA804" s="58"/>
      <c r="AB804" s="58"/>
      <c r="AC804" s="58"/>
      <c r="AD804" s="58"/>
      <c r="AE804" s="58"/>
      <c r="AF804" s="58"/>
      <c r="AG804" s="58"/>
    </row>
    <row r="805" spans="1:33" ht="15.75" customHeight="1" x14ac:dyDescent="0.2">
      <c r="A805" s="23"/>
      <c r="B805" s="23"/>
      <c r="C805" s="58"/>
      <c r="D805" s="58"/>
      <c r="E805" s="58"/>
      <c r="F805" s="58"/>
      <c r="G805" s="91"/>
      <c r="H805" s="273"/>
      <c r="I805" s="273"/>
      <c r="J805" s="135"/>
      <c r="K805" s="152"/>
      <c r="L805" s="23"/>
      <c r="M805" s="23"/>
      <c r="N805" s="68"/>
      <c r="O805" s="58"/>
      <c r="P805" s="58"/>
      <c r="Q805" s="58"/>
      <c r="R805" s="58"/>
      <c r="S805" s="58"/>
      <c r="T805" s="58"/>
      <c r="U805" s="58"/>
      <c r="V805" s="58"/>
      <c r="W805" s="58"/>
      <c r="X805" s="58"/>
      <c r="Y805" s="58"/>
      <c r="Z805" s="58"/>
      <c r="AA805" s="58"/>
      <c r="AB805" s="58"/>
      <c r="AC805" s="58"/>
      <c r="AD805" s="58"/>
      <c r="AE805" s="58"/>
      <c r="AF805" s="58"/>
      <c r="AG805" s="58"/>
    </row>
    <row r="806" spans="1:33" ht="15.75" customHeight="1" x14ac:dyDescent="0.2">
      <c r="A806" s="23"/>
      <c r="B806" s="23"/>
      <c r="C806" s="58"/>
      <c r="D806" s="58"/>
      <c r="E806" s="58"/>
      <c r="F806" s="58"/>
      <c r="G806" s="91"/>
      <c r="H806" s="273"/>
      <c r="I806" s="273"/>
      <c r="J806" s="135"/>
      <c r="K806" s="152"/>
      <c r="L806" s="23"/>
      <c r="M806" s="23"/>
      <c r="N806" s="68"/>
      <c r="O806" s="58"/>
      <c r="P806" s="58"/>
      <c r="Q806" s="58"/>
      <c r="R806" s="58"/>
      <c r="S806" s="58"/>
      <c r="T806" s="58"/>
      <c r="U806" s="58"/>
      <c r="V806" s="58"/>
      <c r="W806" s="58"/>
      <c r="X806" s="58"/>
      <c r="Y806" s="58"/>
      <c r="Z806" s="58"/>
      <c r="AA806" s="58"/>
      <c r="AB806" s="58"/>
      <c r="AC806" s="58"/>
      <c r="AD806" s="58"/>
      <c r="AE806" s="58"/>
      <c r="AF806" s="58"/>
      <c r="AG806" s="58"/>
    </row>
    <row r="807" spans="1:33" ht="15.75" customHeight="1" x14ac:dyDescent="0.2">
      <c r="A807" s="23"/>
      <c r="B807" s="23"/>
      <c r="C807" s="58"/>
      <c r="D807" s="58"/>
      <c r="E807" s="58"/>
      <c r="F807" s="58"/>
      <c r="G807" s="91"/>
      <c r="H807" s="273"/>
      <c r="I807" s="273"/>
      <c r="J807" s="135"/>
      <c r="K807" s="152"/>
      <c r="L807" s="23"/>
      <c r="M807" s="23"/>
      <c r="N807" s="68"/>
      <c r="O807" s="58"/>
      <c r="P807" s="58"/>
      <c r="Q807" s="58"/>
      <c r="R807" s="58"/>
      <c r="S807" s="58"/>
      <c r="T807" s="58"/>
      <c r="U807" s="58"/>
      <c r="V807" s="58"/>
      <c r="W807" s="58"/>
      <c r="X807" s="58"/>
      <c r="Y807" s="58"/>
      <c r="Z807" s="58"/>
      <c r="AA807" s="58"/>
      <c r="AB807" s="58"/>
      <c r="AC807" s="58"/>
      <c r="AD807" s="58"/>
      <c r="AE807" s="58"/>
      <c r="AF807" s="58"/>
      <c r="AG807" s="58"/>
    </row>
    <row r="808" spans="1:33" ht="15.75" customHeight="1" x14ac:dyDescent="0.2">
      <c r="A808" s="23"/>
      <c r="B808" s="23"/>
      <c r="C808" s="58"/>
      <c r="D808" s="58"/>
      <c r="E808" s="58"/>
      <c r="F808" s="58"/>
      <c r="G808" s="91"/>
      <c r="H808" s="273"/>
      <c r="I808" s="273"/>
      <c r="J808" s="135"/>
      <c r="K808" s="152"/>
      <c r="L808" s="23"/>
      <c r="M808" s="23"/>
      <c r="N808" s="68"/>
      <c r="O808" s="58"/>
      <c r="P808" s="58"/>
      <c r="Q808" s="58"/>
      <c r="R808" s="58"/>
      <c r="S808" s="58"/>
      <c r="T808" s="58"/>
      <c r="U808" s="58"/>
      <c r="V808" s="58"/>
      <c r="W808" s="58"/>
      <c r="X808" s="58"/>
      <c r="Y808" s="58"/>
      <c r="Z808" s="58"/>
      <c r="AA808" s="58"/>
      <c r="AB808" s="58"/>
      <c r="AC808" s="58"/>
      <c r="AD808" s="58"/>
      <c r="AE808" s="58"/>
      <c r="AF808" s="58"/>
      <c r="AG808" s="58"/>
    </row>
    <row r="809" spans="1:33" ht="15.75" customHeight="1" x14ac:dyDescent="0.2">
      <c r="A809" s="23"/>
      <c r="B809" s="23"/>
      <c r="C809" s="58"/>
      <c r="D809" s="58"/>
      <c r="E809" s="58"/>
      <c r="F809" s="58"/>
      <c r="G809" s="91"/>
      <c r="H809" s="273"/>
      <c r="I809" s="273"/>
      <c r="J809" s="135"/>
      <c r="K809" s="152"/>
      <c r="L809" s="23"/>
      <c r="M809" s="23"/>
      <c r="N809" s="68"/>
      <c r="O809" s="58"/>
      <c r="P809" s="58"/>
      <c r="Q809" s="58"/>
      <c r="R809" s="58"/>
      <c r="S809" s="58"/>
      <c r="T809" s="58"/>
      <c r="U809" s="58"/>
      <c r="V809" s="58"/>
      <c r="W809" s="58"/>
      <c r="X809" s="58"/>
      <c r="Y809" s="58"/>
      <c r="Z809" s="58"/>
      <c r="AA809" s="58"/>
      <c r="AB809" s="58"/>
      <c r="AC809" s="58"/>
      <c r="AD809" s="58"/>
      <c r="AE809" s="58"/>
      <c r="AF809" s="58"/>
      <c r="AG809" s="58"/>
    </row>
    <row r="810" spans="1:33" ht="15.75" customHeight="1" x14ac:dyDescent="0.2">
      <c r="A810" s="23"/>
      <c r="B810" s="23"/>
      <c r="C810" s="58"/>
      <c r="D810" s="58"/>
      <c r="E810" s="58"/>
      <c r="F810" s="58"/>
      <c r="G810" s="91"/>
      <c r="H810" s="273"/>
      <c r="I810" s="273"/>
      <c r="J810" s="135"/>
      <c r="K810" s="152"/>
      <c r="L810" s="23"/>
      <c r="M810" s="23"/>
      <c r="N810" s="68"/>
      <c r="O810" s="58"/>
      <c r="P810" s="58"/>
      <c r="Q810" s="58"/>
      <c r="R810" s="58"/>
      <c r="S810" s="58"/>
      <c r="T810" s="58"/>
      <c r="U810" s="58"/>
      <c r="V810" s="58"/>
      <c r="W810" s="58"/>
      <c r="X810" s="58"/>
      <c r="Y810" s="58"/>
      <c r="Z810" s="58"/>
      <c r="AA810" s="58"/>
      <c r="AB810" s="58"/>
      <c r="AC810" s="58"/>
      <c r="AD810" s="58"/>
      <c r="AE810" s="58"/>
      <c r="AF810" s="58"/>
      <c r="AG810" s="58"/>
    </row>
    <row r="811" spans="1:33" ht="15.75" customHeight="1" x14ac:dyDescent="0.2">
      <c r="A811" s="23"/>
      <c r="B811" s="23"/>
      <c r="C811" s="58"/>
      <c r="D811" s="58"/>
      <c r="E811" s="58"/>
      <c r="F811" s="58"/>
      <c r="G811" s="91"/>
      <c r="H811" s="273"/>
      <c r="I811" s="273"/>
      <c r="J811" s="135"/>
      <c r="K811" s="152"/>
      <c r="L811" s="23"/>
      <c r="M811" s="23"/>
      <c r="N811" s="68"/>
      <c r="O811" s="58"/>
      <c r="P811" s="58"/>
      <c r="Q811" s="58"/>
      <c r="R811" s="58"/>
      <c r="S811" s="58"/>
      <c r="T811" s="58"/>
      <c r="U811" s="58"/>
      <c r="V811" s="58"/>
      <c r="W811" s="58"/>
      <c r="X811" s="58"/>
      <c r="Y811" s="58"/>
      <c r="Z811" s="58"/>
      <c r="AA811" s="58"/>
      <c r="AB811" s="58"/>
      <c r="AC811" s="58"/>
      <c r="AD811" s="58"/>
      <c r="AE811" s="58"/>
      <c r="AF811" s="58"/>
      <c r="AG811" s="58"/>
    </row>
    <row r="812" spans="1:33" ht="15.75" customHeight="1" x14ac:dyDescent="0.2">
      <c r="A812" s="23"/>
      <c r="B812" s="23"/>
      <c r="C812" s="58"/>
      <c r="D812" s="58"/>
      <c r="E812" s="58"/>
      <c r="F812" s="58"/>
      <c r="G812" s="91"/>
      <c r="H812" s="273"/>
      <c r="I812" s="273"/>
      <c r="J812" s="135"/>
      <c r="K812" s="152"/>
      <c r="L812" s="23"/>
      <c r="M812" s="23"/>
      <c r="N812" s="68"/>
      <c r="O812" s="58"/>
      <c r="P812" s="58"/>
      <c r="Q812" s="58"/>
      <c r="R812" s="58"/>
      <c r="S812" s="58"/>
      <c r="T812" s="58"/>
      <c r="U812" s="58"/>
      <c r="V812" s="58"/>
      <c r="W812" s="58"/>
      <c r="X812" s="58"/>
      <c r="Y812" s="58"/>
      <c r="Z812" s="58"/>
      <c r="AA812" s="58"/>
      <c r="AB812" s="58"/>
      <c r="AC812" s="58"/>
      <c r="AD812" s="58"/>
      <c r="AE812" s="58"/>
      <c r="AF812" s="58"/>
      <c r="AG812" s="58"/>
    </row>
    <row r="813" spans="1:33" ht="15.75" customHeight="1" x14ac:dyDescent="0.2">
      <c r="A813" s="23"/>
      <c r="B813" s="23"/>
      <c r="C813" s="58"/>
      <c r="D813" s="58"/>
      <c r="E813" s="58"/>
      <c r="F813" s="58"/>
      <c r="G813" s="91"/>
      <c r="H813" s="273"/>
      <c r="I813" s="273"/>
      <c r="J813" s="135"/>
      <c r="K813" s="152"/>
      <c r="L813" s="23"/>
      <c r="M813" s="23"/>
      <c r="N813" s="68"/>
      <c r="O813" s="58"/>
      <c r="P813" s="58"/>
      <c r="Q813" s="58"/>
      <c r="R813" s="58"/>
      <c r="S813" s="58"/>
      <c r="T813" s="58"/>
      <c r="U813" s="58"/>
      <c r="V813" s="58"/>
      <c r="W813" s="58"/>
      <c r="X813" s="58"/>
      <c r="Y813" s="58"/>
      <c r="Z813" s="58"/>
      <c r="AA813" s="58"/>
      <c r="AB813" s="58"/>
      <c r="AC813" s="58"/>
      <c r="AD813" s="58"/>
      <c r="AE813" s="58"/>
      <c r="AF813" s="58"/>
      <c r="AG813" s="58"/>
    </row>
    <row r="814" spans="1:33" ht="15.75" customHeight="1" x14ac:dyDescent="0.2">
      <c r="A814" s="23"/>
      <c r="B814" s="23"/>
      <c r="C814" s="58"/>
      <c r="D814" s="58"/>
      <c r="E814" s="58"/>
      <c r="F814" s="58"/>
      <c r="G814" s="91"/>
      <c r="H814" s="273"/>
      <c r="I814" s="273"/>
      <c r="J814" s="135"/>
      <c r="K814" s="152"/>
      <c r="L814" s="23"/>
      <c r="M814" s="23"/>
      <c r="N814" s="68"/>
      <c r="O814" s="58"/>
      <c r="P814" s="58"/>
      <c r="Q814" s="58"/>
      <c r="R814" s="58"/>
      <c r="S814" s="58"/>
      <c r="T814" s="58"/>
      <c r="U814" s="58"/>
      <c r="V814" s="58"/>
      <c r="W814" s="58"/>
      <c r="X814" s="58"/>
      <c r="Y814" s="58"/>
      <c r="Z814" s="58"/>
      <c r="AA814" s="58"/>
      <c r="AB814" s="58"/>
      <c r="AC814" s="58"/>
      <c r="AD814" s="58"/>
      <c r="AE814" s="58"/>
      <c r="AF814" s="58"/>
      <c r="AG814" s="58"/>
    </row>
    <row r="815" spans="1:33" ht="15.75" customHeight="1" x14ac:dyDescent="0.2">
      <c r="A815" s="23"/>
      <c r="B815" s="23"/>
      <c r="C815" s="58"/>
      <c r="D815" s="58"/>
      <c r="E815" s="58"/>
      <c r="F815" s="58"/>
      <c r="G815" s="91"/>
      <c r="H815" s="273"/>
      <c r="I815" s="273"/>
      <c r="J815" s="135"/>
      <c r="K815" s="152"/>
      <c r="L815" s="23"/>
      <c r="M815" s="23"/>
      <c r="N815" s="68"/>
      <c r="O815" s="58"/>
      <c r="P815" s="58"/>
      <c r="Q815" s="58"/>
      <c r="R815" s="58"/>
      <c r="S815" s="58"/>
      <c r="T815" s="58"/>
      <c r="U815" s="58"/>
      <c r="V815" s="58"/>
      <c r="W815" s="58"/>
      <c r="X815" s="58"/>
      <c r="Y815" s="58"/>
      <c r="Z815" s="58"/>
      <c r="AA815" s="58"/>
      <c r="AB815" s="58"/>
      <c r="AC815" s="58"/>
      <c r="AD815" s="58"/>
      <c r="AE815" s="58"/>
      <c r="AF815" s="58"/>
      <c r="AG815" s="58"/>
    </row>
    <row r="816" spans="1:33" ht="15.75" customHeight="1" x14ac:dyDescent="0.2">
      <c r="A816" s="23"/>
      <c r="B816" s="23"/>
      <c r="C816" s="58"/>
      <c r="D816" s="58"/>
      <c r="E816" s="58"/>
      <c r="F816" s="58"/>
      <c r="G816" s="91"/>
      <c r="H816" s="273"/>
      <c r="I816" s="273"/>
      <c r="J816" s="135"/>
      <c r="K816" s="152"/>
      <c r="L816" s="23"/>
      <c r="M816" s="23"/>
      <c r="N816" s="68"/>
      <c r="O816" s="58"/>
      <c r="P816" s="58"/>
      <c r="Q816" s="58"/>
      <c r="R816" s="58"/>
      <c r="S816" s="58"/>
      <c r="T816" s="58"/>
      <c r="U816" s="58"/>
      <c r="V816" s="58"/>
      <c r="W816" s="58"/>
      <c r="X816" s="58"/>
      <c r="Y816" s="58"/>
      <c r="Z816" s="58"/>
      <c r="AA816" s="58"/>
      <c r="AB816" s="58"/>
      <c r="AC816" s="58"/>
      <c r="AD816" s="58"/>
      <c r="AE816" s="58"/>
      <c r="AF816" s="58"/>
      <c r="AG816" s="58"/>
    </row>
    <row r="817" spans="1:33" ht="15.75" customHeight="1" x14ac:dyDescent="0.2">
      <c r="A817" s="23"/>
      <c r="B817" s="23"/>
      <c r="C817" s="58"/>
      <c r="D817" s="58"/>
      <c r="E817" s="58"/>
      <c r="F817" s="58"/>
      <c r="G817" s="91"/>
      <c r="H817" s="273"/>
      <c r="I817" s="273"/>
      <c r="J817" s="135"/>
      <c r="K817" s="152"/>
      <c r="L817" s="23"/>
      <c r="M817" s="23"/>
      <c r="N817" s="68"/>
      <c r="O817" s="58"/>
      <c r="P817" s="58"/>
      <c r="Q817" s="58"/>
      <c r="R817" s="58"/>
      <c r="S817" s="58"/>
      <c r="T817" s="58"/>
      <c r="U817" s="58"/>
      <c r="V817" s="58"/>
      <c r="W817" s="58"/>
      <c r="X817" s="58"/>
      <c r="Y817" s="58"/>
      <c r="Z817" s="58"/>
      <c r="AA817" s="58"/>
      <c r="AB817" s="58"/>
      <c r="AC817" s="58"/>
      <c r="AD817" s="58"/>
      <c r="AE817" s="58"/>
      <c r="AF817" s="58"/>
      <c r="AG817" s="58"/>
    </row>
    <row r="818" spans="1:33" ht="15.75" customHeight="1" x14ac:dyDescent="0.2">
      <c r="A818" s="23"/>
      <c r="B818" s="23"/>
      <c r="C818" s="58"/>
      <c r="D818" s="58"/>
      <c r="E818" s="58"/>
      <c r="F818" s="58"/>
      <c r="G818" s="91"/>
      <c r="H818" s="273"/>
      <c r="I818" s="273"/>
      <c r="J818" s="135"/>
      <c r="K818" s="152"/>
      <c r="L818" s="23"/>
      <c r="M818" s="23"/>
      <c r="N818" s="68"/>
      <c r="O818" s="58"/>
      <c r="P818" s="58"/>
      <c r="Q818" s="58"/>
      <c r="R818" s="58"/>
      <c r="S818" s="58"/>
      <c r="T818" s="58"/>
      <c r="U818" s="58"/>
      <c r="V818" s="58"/>
      <c r="W818" s="58"/>
      <c r="X818" s="58"/>
      <c r="Y818" s="58"/>
      <c r="Z818" s="58"/>
      <c r="AA818" s="58"/>
      <c r="AB818" s="58"/>
      <c r="AC818" s="58"/>
      <c r="AD818" s="58"/>
      <c r="AE818" s="58"/>
      <c r="AF818" s="58"/>
      <c r="AG818" s="58"/>
    </row>
    <row r="819" spans="1:33" ht="15.75" customHeight="1" x14ac:dyDescent="0.2">
      <c r="A819" s="23"/>
      <c r="B819" s="23"/>
      <c r="C819" s="58"/>
      <c r="D819" s="58"/>
      <c r="E819" s="58"/>
      <c r="F819" s="58"/>
      <c r="G819" s="91"/>
      <c r="H819" s="273"/>
      <c r="I819" s="273"/>
      <c r="J819" s="135"/>
      <c r="K819" s="152"/>
      <c r="L819" s="23"/>
      <c r="M819" s="23"/>
      <c r="N819" s="68"/>
      <c r="O819" s="58"/>
      <c r="P819" s="58"/>
      <c r="Q819" s="58"/>
      <c r="R819" s="58"/>
      <c r="S819" s="58"/>
      <c r="T819" s="58"/>
      <c r="U819" s="58"/>
      <c r="V819" s="58"/>
      <c r="W819" s="58"/>
      <c r="X819" s="58"/>
      <c r="Y819" s="58"/>
      <c r="Z819" s="58"/>
      <c r="AA819" s="58"/>
      <c r="AB819" s="58"/>
      <c r="AC819" s="58"/>
      <c r="AD819" s="58"/>
      <c r="AE819" s="58"/>
      <c r="AF819" s="58"/>
      <c r="AG819" s="58"/>
    </row>
    <row r="820" spans="1:33" ht="15.75" customHeight="1" x14ac:dyDescent="0.2">
      <c r="A820" s="23"/>
      <c r="B820" s="23"/>
      <c r="C820" s="58"/>
      <c r="D820" s="58"/>
      <c r="E820" s="58"/>
      <c r="F820" s="58"/>
      <c r="G820" s="91"/>
      <c r="H820" s="273"/>
      <c r="I820" s="273"/>
      <c r="J820" s="135"/>
      <c r="K820" s="152"/>
      <c r="L820" s="23"/>
      <c r="M820" s="23"/>
      <c r="N820" s="68"/>
      <c r="O820" s="58"/>
      <c r="P820" s="58"/>
      <c r="Q820" s="58"/>
      <c r="R820" s="58"/>
      <c r="S820" s="58"/>
      <c r="T820" s="58"/>
      <c r="U820" s="58"/>
      <c r="V820" s="58"/>
      <c r="W820" s="58"/>
      <c r="X820" s="58"/>
      <c r="Y820" s="58"/>
      <c r="Z820" s="58"/>
      <c r="AA820" s="58"/>
      <c r="AB820" s="58"/>
      <c r="AC820" s="58"/>
      <c r="AD820" s="58"/>
      <c r="AE820" s="58"/>
      <c r="AF820" s="58"/>
      <c r="AG820" s="58"/>
    </row>
    <row r="821" spans="1:33" ht="15.75" customHeight="1" x14ac:dyDescent="0.2">
      <c r="A821" s="23"/>
      <c r="B821" s="23"/>
      <c r="C821" s="58"/>
      <c r="D821" s="58"/>
      <c r="E821" s="58"/>
      <c r="F821" s="58"/>
      <c r="G821" s="91"/>
      <c r="H821" s="273"/>
      <c r="I821" s="273"/>
      <c r="J821" s="135"/>
      <c r="K821" s="152"/>
      <c r="L821" s="23"/>
      <c r="M821" s="23"/>
      <c r="N821" s="68"/>
      <c r="O821" s="58"/>
      <c r="P821" s="58"/>
      <c r="Q821" s="58"/>
      <c r="R821" s="58"/>
      <c r="S821" s="58"/>
      <c r="T821" s="58"/>
      <c r="U821" s="58"/>
      <c r="V821" s="58"/>
      <c r="W821" s="58"/>
      <c r="X821" s="58"/>
      <c r="Y821" s="58"/>
      <c r="Z821" s="58"/>
      <c r="AA821" s="58"/>
      <c r="AB821" s="58"/>
      <c r="AC821" s="58"/>
      <c r="AD821" s="58"/>
      <c r="AE821" s="58"/>
      <c r="AF821" s="58"/>
      <c r="AG821" s="58"/>
    </row>
    <row r="822" spans="1:33" ht="15.75" customHeight="1" x14ac:dyDescent="0.2">
      <c r="A822" s="23"/>
      <c r="B822" s="23"/>
      <c r="C822" s="58"/>
      <c r="D822" s="58"/>
      <c r="E822" s="58"/>
      <c r="F822" s="58"/>
      <c r="G822" s="91"/>
      <c r="H822" s="273"/>
      <c r="I822" s="273"/>
      <c r="J822" s="135"/>
      <c r="K822" s="152"/>
      <c r="L822" s="23"/>
      <c r="M822" s="23"/>
      <c r="N822" s="68"/>
      <c r="O822" s="58"/>
      <c r="P822" s="58"/>
      <c r="Q822" s="58"/>
      <c r="R822" s="58"/>
      <c r="S822" s="58"/>
      <c r="T822" s="58"/>
      <c r="U822" s="58"/>
      <c r="V822" s="58"/>
      <c r="W822" s="58"/>
      <c r="X822" s="58"/>
      <c r="Y822" s="58"/>
      <c r="Z822" s="58"/>
      <c r="AA822" s="58"/>
      <c r="AB822" s="58"/>
      <c r="AC822" s="58"/>
      <c r="AD822" s="58"/>
      <c r="AE822" s="58"/>
      <c r="AF822" s="58"/>
      <c r="AG822" s="58"/>
    </row>
    <row r="823" spans="1:33" ht="15.75" customHeight="1" x14ac:dyDescent="0.2">
      <c r="A823" s="23"/>
      <c r="B823" s="23"/>
      <c r="C823" s="58"/>
      <c r="D823" s="58"/>
      <c r="E823" s="58"/>
      <c r="F823" s="58"/>
      <c r="G823" s="91"/>
      <c r="H823" s="273"/>
      <c r="I823" s="273"/>
      <c r="J823" s="135"/>
      <c r="K823" s="152"/>
      <c r="L823" s="23"/>
      <c r="M823" s="23"/>
      <c r="N823" s="68"/>
      <c r="O823" s="58"/>
      <c r="P823" s="58"/>
      <c r="Q823" s="58"/>
      <c r="R823" s="58"/>
      <c r="S823" s="58"/>
      <c r="T823" s="58"/>
      <c r="U823" s="58"/>
      <c r="V823" s="58"/>
      <c r="W823" s="58"/>
      <c r="X823" s="58"/>
      <c r="Y823" s="58"/>
      <c r="Z823" s="58"/>
      <c r="AA823" s="58"/>
      <c r="AB823" s="58"/>
      <c r="AC823" s="58"/>
      <c r="AD823" s="58"/>
      <c r="AE823" s="58"/>
      <c r="AF823" s="58"/>
      <c r="AG823" s="58"/>
    </row>
    <row r="824" spans="1:33" ht="15.75" customHeight="1" x14ac:dyDescent="0.2">
      <c r="A824" s="23"/>
      <c r="B824" s="23"/>
      <c r="C824" s="58"/>
      <c r="D824" s="58"/>
      <c r="E824" s="58"/>
      <c r="F824" s="58"/>
      <c r="G824" s="91"/>
      <c r="H824" s="273"/>
      <c r="I824" s="273"/>
      <c r="J824" s="135"/>
      <c r="K824" s="152"/>
      <c r="L824" s="23"/>
      <c r="M824" s="23"/>
      <c r="N824" s="68"/>
      <c r="O824" s="58"/>
      <c r="P824" s="58"/>
      <c r="Q824" s="58"/>
      <c r="R824" s="58"/>
      <c r="S824" s="58"/>
      <c r="T824" s="58"/>
      <c r="U824" s="58"/>
      <c r="V824" s="58"/>
      <c r="W824" s="58"/>
      <c r="X824" s="58"/>
      <c r="Y824" s="58"/>
      <c r="Z824" s="58"/>
      <c r="AA824" s="58"/>
      <c r="AB824" s="58"/>
      <c r="AC824" s="58"/>
      <c r="AD824" s="58"/>
      <c r="AE824" s="58"/>
      <c r="AF824" s="58"/>
      <c r="AG824" s="58"/>
    </row>
    <row r="825" spans="1:33" ht="15.75" customHeight="1" x14ac:dyDescent="0.2">
      <c r="A825" s="23"/>
      <c r="B825" s="23"/>
      <c r="C825" s="58"/>
      <c r="D825" s="58"/>
      <c r="E825" s="58"/>
      <c r="F825" s="58"/>
      <c r="G825" s="91"/>
      <c r="H825" s="273"/>
      <c r="I825" s="273"/>
      <c r="J825" s="135"/>
      <c r="K825" s="152"/>
      <c r="L825" s="23"/>
      <c r="M825" s="23"/>
      <c r="N825" s="68"/>
      <c r="O825" s="58"/>
      <c r="P825" s="58"/>
      <c r="Q825" s="58"/>
      <c r="R825" s="58"/>
      <c r="S825" s="58"/>
      <c r="T825" s="58"/>
      <c r="U825" s="58"/>
      <c r="V825" s="58"/>
      <c r="W825" s="58"/>
      <c r="X825" s="58"/>
      <c r="Y825" s="58"/>
      <c r="Z825" s="58"/>
      <c r="AA825" s="58"/>
      <c r="AB825" s="58"/>
      <c r="AC825" s="58"/>
      <c r="AD825" s="58"/>
      <c r="AE825" s="58"/>
      <c r="AF825" s="58"/>
      <c r="AG825" s="58"/>
    </row>
    <row r="826" spans="1:33" ht="15.75" customHeight="1" x14ac:dyDescent="0.2">
      <c r="A826" s="23"/>
      <c r="B826" s="23"/>
      <c r="C826" s="58"/>
      <c r="D826" s="58"/>
      <c r="E826" s="58"/>
      <c r="F826" s="58"/>
      <c r="G826" s="91"/>
      <c r="H826" s="273"/>
      <c r="I826" s="273"/>
      <c r="J826" s="135"/>
      <c r="K826" s="152"/>
      <c r="L826" s="23"/>
      <c r="M826" s="23"/>
      <c r="N826" s="68"/>
      <c r="O826" s="58"/>
      <c r="P826" s="58"/>
      <c r="Q826" s="58"/>
      <c r="R826" s="58"/>
      <c r="S826" s="58"/>
      <c r="T826" s="58"/>
      <c r="U826" s="58"/>
      <c r="V826" s="58"/>
      <c r="W826" s="58"/>
      <c r="X826" s="58"/>
      <c r="Y826" s="58"/>
      <c r="Z826" s="58"/>
      <c r="AA826" s="58"/>
      <c r="AB826" s="58"/>
      <c r="AC826" s="58"/>
      <c r="AD826" s="58"/>
      <c r="AE826" s="58"/>
      <c r="AF826" s="58"/>
      <c r="AG826" s="58"/>
    </row>
    <row r="827" spans="1:33" ht="15.75" customHeight="1" x14ac:dyDescent="0.2">
      <c r="A827" s="23"/>
      <c r="B827" s="23"/>
      <c r="C827" s="58"/>
      <c r="D827" s="58"/>
      <c r="E827" s="58"/>
      <c r="F827" s="58"/>
      <c r="G827" s="91"/>
      <c r="H827" s="273"/>
      <c r="I827" s="273"/>
      <c r="J827" s="135"/>
      <c r="K827" s="152"/>
      <c r="L827" s="23"/>
      <c r="M827" s="23"/>
      <c r="N827" s="68"/>
      <c r="O827" s="58"/>
      <c r="P827" s="58"/>
      <c r="Q827" s="58"/>
      <c r="R827" s="58"/>
      <c r="S827" s="58"/>
      <c r="T827" s="58"/>
      <c r="U827" s="58"/>
      <c r="V827" s="58"/>
      <c r="W827" s="58"/>
      <c r="X827" s="58"/>
      <c r="Y827" s="58"/>
      <c r="Z827" s="58"/>
      <c r="AA827" s="58"/>
      <c r="AB827" s="58"/>
      <c r="AC827" s="58"/>
      <c r="AD827" s="58"/>
      <c r="AE827" s="58"/>
      <c r="AF827" s="58"/>
      <c r="AG827" s="58"/>
    </row>
    <row r="828" spans="1:33" ht="15.75" customHeight="1" x14ac:dyDescent="0.2">
      <c r="A828" s="23"/>
      <c r="B828" s="23"/>
      <c r="C828" s="58"/>
      <c r="D828" s="58"/>
      <c r="E828" s="58"/>
      <c r="F828" s="58"/>
      <c r="G828" s="91"/>
      <c r="H828" s="273"/>
      <c r="I828" s="273"/>
      <c r="J828" s="135"/>
      <c r="K828" s="152"/>
      <c r="L828" s="23"/>
      <c r="M828" s="23"/>
      <c r="N828" s="68"/>
      <c r="O828" s="58"/>
      <c r="P828" s="58"/>
      <c r="Q828" s="58"/>
      <c r="R828" s="58"/>
      <c r="S828" s="58"/>
      <c r="T828" s="58"/>
      <c r="U828" s="58"/>
      <c r="V828" s="58"/>
      <c r="W828" s="58"/>
      <c r="X828" s="58"/>
      <c r="Y828" s="58"/>
      <c r="Z828" s="58"/>
      <c r="AA828" s="58"/>
      <c r="AB828" s="58"/>
      <c r="AC828" s="58"/>
      <c r="AD828" s="58"/>
      <c r="AE828" s="58"/>
      <c r="AF828" s="58"/>
      <c r="AG828" s="58"/>
    </row>
    <row r="829" spans="1:33" ht="15.75" customHeight="1" x14ac:dyDescent="0.2">
      <c r="A829" s="23"/>
      <c r="B829" s="23"/>
      <c r="C829" s="58"/>
      <c r="D829" s="58"/>
      <c r="E829" s="58"/>
      <c r="F829" s="58"/>
      <c r="G829" s="91"/>
      <c r="H829" s="273"/>
      <c r="I829" s="273"/>
      <c r="J829" s="135"/>
      <c r="K829" s="152"/>
      <c r="L829" s="23"/>
      <c r="M829" s="23"/>
      <c r="N829" s="68"/>
      <c r="O829" s="58"/>
      <c r="P829" s="58"/>
      <c r="Q829" s="58"/>
      <c r="R829" s="58"/>
      <c r="S829" s="58"/>
      <c r="T829" s="58"/>
      <c r="U829" s="58"/>
      <c r="V829" s="58"/>
      <c r="W829" s="58"/>
      <c r="X829" s="58"/>
      <c r="Y829" s="58"/>
      <c r="Z829" s="58"/>
      <c r="AA829" s="58"/>
      <c r="AB829" s="58"/>
      <c r="AC829" s="58"/>
      <c r="AD829" s="58"/>
      <c r="AE829" s="58"/>
      <c r="AF829" s="58"/>
      <c r="AG829" s="58"/>
    </row>
    <row r="830" spans="1:33" ht="15.75" customHeight="1" x14ac:dyDescent="0.2">
      <c r="A830" s="23"/>
      <c r="B830" s="23"/>
      <c r="C830" s="58"/>
      <c r="D830" s="58"/>
      <c r="E830" s="58"/>
      <c r="F830" s="58"/>
      <c r="G830" s="91"/>
      <c r="H830" s="273"/>
      <c r="I830" s="273"/>
      <c r="J830" s="135"/>
      <c r="K830" s="152"/>
      <c r="L830" s="23"/>
      <c r="M830" s="23"/>
      <c r="N830" s="68"/>
      <c r="O830" s="58"/>
      <c r="P830" s="58"/>
      <c r="Q830" s="58"/>
      <c r="R830" s="58"/>
      <c r="S830" s="58"/>
      <c r="T830" s="58"/>
      <c r="U830" s="58"/>
      <c r="V830" s="58"/>
      <c r="W830" s="58"/>
      <c r="X830" s="58"/>
      <c r="Y830" s="58"/>
      <c r="Z830" s="58"/>
      <c r="AA830" s="58"/>
      <c r="AB830" s="58"/>
      <c r="AC830" s="58"/>
      <c r="AD830" s="58"/>
      <c r="AE830" s="58"/>
      <c r="AF830" s="58"/>
      <c r="AG830" s="58"/>
    </row>
    <row r="831" spans="1:33" ht="15.75" customHeight="1" x14ac:dyDescent="0.2">
      <c r="A831" s="23"/>
      <c r="B831" s="23"/>
      <c r="C831" s="58"/>
      <c r="D831" s="58"/>
      <c r="E831" s="58"/>
      <c r="F831" s="58"/>
      <c r="G831" s="91"/>
      <c r="H831" s="273"/>
      <c r="I831" s="273"/>
      <c r="J831" s="135"/>
      <c r="K831" s="152"/>
      <c r="L831" s="23"/>
      <c r="M831" s="23"/>
      <c r="N831" s="68"/>
      <c r="O831" s="58"/>
      <c r="P831" s="58"/>
      <c r="Q831" s="58"/>
      <c r="R831" s="58"/>
      <c r="S831" s="58"/>
      <c r="T831" s="58"/>
      <c r="U831" s="58"/>
      <c r="V831" s="58"/>
      <c r="W831" s="58"/>
      <c r="X831" s="58"/>
      <c r="Y831" s="58"/>
      <c r="Z831" s="58"/>
      <c r="AA831" s="58"/>
      <c r="AB831" s="58"/>
      <c r="AC831" s="58"/>
      <c r="AD831" s="58"/>
      <c r="AE831" s="58"/>
      <c r="AF831" s="58"/>
      <c r="AG831" s="58"/>
    </row>
    <row r="832" spans="1:33" ht="15.75" customHeight="1" x14ac:dyDescent="0.2">
      <c r="A832" s="23"/>
      <c r="B832" s="23"/>
      <c r="C832" s="58"/>
      <c r="D832" s="58"/>
      <c r="E832" s="58"/>
      <c r="F832" s="58"/>
      <c r="G832" s="91"/>
      <c r="H832" s="273"/>
      <c r="I832" s="273"/>
      <c r="J832" s="135"/>
      <c r="K832" s="152"/>
      <c r="L832" s="23"/>
      <c r="M832" s="23"/>
      <c r="N832" s="68"/>
      <c r="O832" s="58"/>
      <c r="P832" s="58"/>
      <c r="Q832" s="58"/>
      <c r="R832" s="58"/>
      <c r="S832" s="58"/>
      <c r="T832" s="58"/>
      <c r="U832" s="58"/>
      <c r="V832" s="58"/>
      <c r="W832" s="58"/>
      <c r="X832" s="58"/>
      <c r="Y832" s="58"/>
      <c r="Z832" s="58"/>
      <c r="AA832" s="58"/>
      <c r="AB832" s="58"/>
      <c r="AC832" s="58"/>
      <c r="AD832" s="58"/>
      <c r="AE832" s="58"/>
      <c r="AF832" s="58"/>
      <c r="AG832" s="58"/>
    </row>
    <row r="833" spans="1:33" ht="15.75" customHeight="1" x14ac:dyDescent="0.2">
      <c r="A833" s="23"/>
      <c r="B833" s="23"/>
      <c r="C833" s="58"/>
      <c r="D833" s="58"/>
      <c r="E833" s="58"/>
      <c r="F833" s="58"/>
      <c r="G833" s="91"/>
      <c r="H833" s="273"/>
      <c r="I833" s="273"/>
      <c r="J833" s="135"/>
      <c r="K833" s="152"/>
      <c r="L833" s="23"/>
      <c r="M833" s="23"/>
      <c r="N833" s="68"/>
      <c r="O833" s="58"/>
      <c r="P833" s="58"/>
      <c r="Q833" s="58"/>
      <c r="R833" s="58"/>
      <c r="S833" s="58"/>
      <c r="T833" s="58"/>
      <c r="U833" s="58"/>
      <c r="V833" s="58"/>
      <c r="W833" s="58"/>
      <c r="X833" s="58"/>
      <c r="Y833" s="58"/>
      <c r="Z833" s="58"/>
      <c r="AA833" s="58"/>
      <c r="AB833" s="58"/>
      <c r="AC833" s="58"/>
      <c r="AD833" s="58"/>
      <c r="AE833" s="58"/>
      <c r="AF833" s="58"/>
      <c r="AG833" s="58"/>
    </row>
    <row r="834" spans="1:33" ht="15.75" customHeight="1" x14ac:dyDescent="0.2">
      <c r="A834" s="23"/>
      <c r="B834" s="23"/>
      <c r="C834" s="58"/>
      <c r="D834" s="58"/>
      <c r="E834" s="58"/>
      <c r="F834" s="58"/>
      <c r="G834" s="91"/>
      <c r="H834" s="273"/>
      <c r="I834" s="273"/>
      <c r="J834" s="135"/>
      <c r="K834" s="152"/>
      <c r="L834" s="23"/>
      <c r="M834" s="23"/>
      <c r="N834" s="68"/>
      <c r="O834" s="58"/>
      <c r="P834" s="58"/>
      <c r="Q834" s="58"/>
      <c r="R834" s="58"/>
      <c r="S834" s="58"/>
      <c r="T834" s="58"/>
      <c r="U834" s="58"/>
      <c r="V834" s="58"/>
      <c r="W834" s="58"/>
      <c r="X834" s="58"/>
      <c r="Y834" s="58"/>
      <c r="Z834" s="58"/>
      <c r="AA834" s="58"/>
      <c r="AB834" s="58"/>
      <c r="AC834" s="58"/>
      <c r="AD834" s="58"/>
      <c r="AE834" s="58"/>
      <c r="AF834" s="58"/>
      <c r="AG834" s="58"/>
    </row>
    <row r="835" spans="1:33" ht="15.75" customHeight="1" x14ac:dyDescent="0.2">
      <c r="A835" s="23"/>
      <c r="B835" s="23"/>
      <c r="C835" s="58"/>
      <c r="D835" s="58"/>
      <c r="E835" s="58"/>
      <c r="F835" s="58"/>
      <c r="G835" s="91"/>
      <c r="H835" s="273"/>
      <c r="I835" s="273"/>
      <c r="J835" s="135"/>
      <c r="K835" s="152"/>
      <c r="L835" s="23"/>
      <c r="M835" s="23"/>
      <c r="N835" s="68"/>
      <c r="O835" s="58"/>
      <c r="P835" s="58"/>
      <c r="Q835" s="58"/>
      <c r="R835" s="58"/>
      <c r="S835" s="58"/>
      <c r="T835" s="58"/>
      <c r="U835" s="58"/>
      <c r="V835" s="58"/>
      <c r="W835" s="58"/>
      <c r="X835" s="58"/>
      <c r="Y835" s="58"/>
      <c r="Z835" s="58"/>
      <c r="AA835" s="58"/>
      <c r="AB835" s="58"/>
      <c r="AC835" s="58"/>
      <c r="AD835" s="58"/>
      <c r="AE835" s="58"/>
      <c r="AF835" s="58"/>
      <c r="AG835" s="58"/>
    </row>
    <row r="836" spans="1:33" ht="15.75" customHeight="1" x14ac:dyDescent="0.2">
      <c r="A836" s="23"/>
      <c r="B836" s="23"/>
      <c r="C836" s="58"/>
      <c r="D836" s="58"/>
      <c r="E836" s="58"/>
      <c r="F836" s="58"/>
      <c r="G836" s="91"/>
      <c r="H836" s="273"/>
      <c r="I836" s="273"/>
      <c r="J836" s="135"/>
      <c r="K836" s="152"/>
      <c r="L836" s="23"/>
      <c r="M836" s="23"/>
      <c r="N836" s="68"/>
      <c r="O836" s="58"/>
      <c r="P836" s="58"/>
      <c r="Q836" s="58"/>
      <c r="R836" s="58"/>
      <c r="S836" s="58"/>
      <c r="T836" s="58"/>
      <c r="U836" s="58"/>
      <c r="V836" s="58"/>
      <c r="W836" s="58"/>
      <c r="X836" s="58"/>
      <c r="Y836" s="58"/>
      <c r="Z836" s="58"/>
      <c r="AA836" s="58"/>
      <c r="AB836" s="58"/>
      <c r="AC836" s="58"/>
      <c r="AD836" s="58"/>
      <c r="AE836" s="58"/>
      <c r="AF836" s="58"/>
      <c r="AG836" s="58"/>
    </row>
    <row r="837" spans="1:33" ht="15.75" customHeight="1" x14ac:dyDescent="0.2">
      <c r="A837" s="23"/>
      <c r="B837" s="23"/>
      <c r="C837" s="58"/>
      <c r="D837" s="58"/>
      <c r="E837" s="58"/>
      <c r="F837" s="58"/>
      <c r="G837" s="91"/>
      <c r="H837" s="273"/>
      <c r="I837" s="273"/>
      <c r="J837" s="135"/>
      <c r="K837" s="152"/>
      <c r="L837" s="23"/>
      <c r="M837" s="23"/>
      <c r="N837" s="68"/>
      <c r="O837" s="58"/>
      <c r="P837" s="58"/>
      <c r="Q837" s="58"/>
      <c r="R837" s="58"/>
      <c r="S837" s="58"/>
      <c r="T837" s="58"/>
      <c r="U837" s="58"/>
      <c r="V837" s="58"/>
      <c r="W837" s="58"/>
      <c r="X837" s="58"/>
      <c r="Y837" s="58"/>
      <c r="Z837" s="58"/>
      <c r="AA837" s="58"/>
      <c r="AB837" s="58"/>
      <c r="AC837" s="58"/>
      <c r="AD837" s="58"/>
      <c r="AE837" s="58"/>
      <c r="AF837" s="58"/>
      <c r="AG837" s="58"/>
    </row>
    <row r="838" spans="1:33" ht="15.75" customHeight="1" x14ac:dyDescent="0.2">
      <c r="A838" s="23"/>
      <c r="B838" s="23"/>
      <c r="C838" s="58"/>
      <c r="D838" s="58"/>
      <c r="E838" s="58"/>
      <c r="F838" s="58"/>
      <c r="G838" s="91"/>
      <c r="H838" s="273"/>
      <c r="I838" s="273"/>
      <c r="J838" s="135"/>
      <c r="K838" s="152"/>
      <c r="L838" s="23"/>
      <c r="M838" s="23"/>
      <c r="N838" s="68"/>
      <c r="O838" s="58"/>
      <c r="P838" s="58"/>
      <c r="Q838" s="58"/>
      <c r="R838" s="58"/>
      <c r="S838" s="58"/>
      <c r="T838" s="58"/>
      <c r="U838" s="58"/>
      <c r="V838" s="58"/>
      <c r="W838" s="58"/>
      <c r="X838" s="58"/>
      <c r="Y838" s="58"/>
      <c r="Z838" s="58"/>
      <c r="AA838" s="58"/>
      <c r="AB838" s="58"/>
      <c r="AC838" s="58"/>
      <c r="AD838" s="58"/>
      <c r="AE838" s="58"/>
      <c r="AF838" s="58"/>
      <c r="AG838" s="58"/>
    </row>
    <row r="839" spans="1:33" ht="15.75" customHeight="1" x14ac:dyDescent="0.2">
      <c r="A839" s="23"/>
      <c r="B839" s="23"/>
      <c r="C839" s="58"/>
      <c r="D839" s="58"/>
      <c r="E839" s="58"/>
      <c r="F839" s="58"/>
      <c r="G839" s="91"/>
      <c r="H839" s="273"/>
      <c r="I839" s="273"/>
      <c r="J839" s="135"/>
      <c r="K839" s="152"/>
      <c r="L839" s="23"/>
      <c r="M839" s="23"/>
      <c r="N839" s="68"/>
      <c r="O839" s="58"/>
      <c r="P839" s="58"/>
      <c r="Q839" s="58"/>
      <c r="R839" s="58"/>
      <c r="S839" s="58"/>
      <c r="T839" s="58"/>
      <c r="U839" s="58"/>
      <c r="V839" s="58"/>
      <c r="W839" s="58"/>
      <c r="X839" s="58"/>
      <c r="Y839" s="58"/>
      <c r="Z839" s="58"/>
      <c r="AA839" s="58"/>
      <c r="AB839" s="58"/>
      <c r="AC839" s="58"/>
      <c r="AD839" s="58"/>
      <c r="AE839" s="58"/>
      <c r="AF839" s="58"/>
      <c r="AG839" s="58"/>
    </row>
    <row r="840" spans="1:33" ht="15.75" customHeight="1" x14ac:dyDescent="0.2">
      <c r="A840" s="23"/>
      <c r="B840" s="23"/>
      <c r="C840" s="58"/>
      <c r="D840" s="58"/>
      <c r="E840" s="58"/>
      <c r="F840" s="58"/>
      <c r="G840" s="91"/>
      <c r="H840" s="273"/>
      <c r="I840" s="273"/>
      <c r="J840" s="135"/>
      <c r="K840" s="152"/>
      <c r="L840" s="23"/>
      <c r="M840" s="23"/>
      <c r="N840" s="68"/>
      <c r="O840" s="58"/>
      <c r="P840" s="58"/>
      <c r="Q840" s="58"/>
      <c r="R840" s="58"/>
      <c r="S840" s="58"/>
      <c r="T840" s="58"/>
      <c r="U840" s="58"/>
      <c r="V840" s="58"/>
      <c r="W840" s="58"/>
      <c r="X840" s="58"/>
      <c r="Y840" s="58"/>
      <c r="Z840" s="58"/>
      <c r="AA840" s="58"/>
      <c r="AB840" s="58"/>
      <c r="AC840" s="58"/>
      <c r="AD840" s="58"/>
      <c r="AE840" s="58"/>
      <c r="AF840" s="58"/>
      <c r="AG840" s="58"/>
    </row>
    <row r="841" spans="1:33" ht="15.75" customHeight="1" x14ac:dyDescent="0.2">
      <c r="A841" s="23"/>
      <c r="B841" s="23"/>
      <c r="C841" s="58"/>
      <c r="D841" s="58"/>
      <c r="E841" s="58"/>
      <c r="F841" s="58"/>
      <c r="G841" s="91"/>
      <c r="H841" s="273"/>
      <c r="I841" s="273"/>
      <c r="J841" s="135"/>
      <c r="K841" s="152"/>
      <c r="L841" s="23"/>
      <c r="M841" s="23"/>
      <c r="N841" s="68"/>
      <c r="O841" s="58"/>
      <c r="P841" s="58"/>
      <c r="Q841" s="58"/>
      <c r="R841" s="58"/>
      <c r="S841" s="58"/>
      <c r="T841" s="58"/>
      <c r="U841" s="58"/>
      <c r="V841" s="58"/>
      <c r="W841" s="58"/>
      <c r="X841" s="58"/>
      <c r="Y841" s="58"/>
      <c r="Z841" s="58"/>
      <c r="AA841" s="58"/>
      <c r="AB841" s="58"/>
      <c r="AC841" s="58"/>
      <c r="AD841" s="58"/>
      <c r="AE841" s="58"/>
      <c r="AF841" s="58"/>
      <c r="AG841" s="58"/>
    </row>
    <row r="842" spans="1:33" ht="15.75" customHeight="1" x14ac:dyDescent="0.2">
      <c r="A842" s="23"/>
      <c r="B842" s="23"/>
      <c r="C842" s="58"/>
      <c r="D842" s="58"/>
      <c r="E842" s="58"/>
      <c r="F842" s="58"/>
      <c r="G842" s="91"/>
      <c r="H842" s="273"/>
      <c r="I842" s="273"/>
      <c r="J842" s="135"/>
      <c r="K842" s="152"/>
      <c r="L842" s="23"/>
      <c r="M842" s="23"/>
      <c r="N842" s="68"/>
      <c r="O842" s="58"/>
      <c r="P842" s="58"/>
      <c r="Q842" s="58"/>
      <c r="R842" s="58"/>
      <c r="S842" s="58"/>
      <c r="T842" s="58"/>
      <c r="U842" s="58"/>
      <c r="V842" s="58"/>
      <c r="W842" s="58"/>
      <c r="X842" s="58"/>
      <c r="Y842" s="58"/>
      <c r="Z842" s="58"/>
      <c r="AA842" s="58"/>
      <c r="AB842" s="58"/>
      <c r="AC842" s="58"/>
      <c r="AD842" s="58"/>
      <c r="AE842" s="58"/>
      <c r="AF842" s="58"/>
      <c r="AG842" s="58"/>
    </row>
    <row r="843" spans="1:33" ht="15.75" customHeight="1" x14ac:dyDescent="0.2">
      <c r="A843" s="23"/>
      <c r="B843" s="23"/>
      <c r="C843" s="58"/>
      <c r="D843" s="58"/>
      <c r="E843" s="58"/>
      <c r="F843" s="58"/>
      <c r="G843" s="91"/>
      <c r="H843" s="273"/>
      <c r="I843" s="273"/>
      <c r="J843" s="135"/>
      <c r="K843" s="152"/>
      <c r="L843" s="23"/>
      <c r="M843" s="23"/>
      <c r="N843" s="68"/>
      <c r="O843" s="58"/>
      <c r="P843" s="58"/>
      <c r="Q843" s="58"/>
      <c r="R843" s="58"/>
      <c r="S843" s="58"/>
      <c r="T843" s="58"/>
      <c r="U843" s="58"/>
      <c r="V843" s="58"/>
      <c r="W843" s="58"/>
      <c r="X843" s="58"/>
      <c r="Y843" s="58"/>
      <c r="Z843" s="58"/>
      <c r="AA843" s="58"/>
      <c r="AB843" s="58"/>
      <c r="AC843" s="58"/>
      <c r="AD843" s="58"/>
      <c r="AE843" s="58"/>
      <c r="AF843" s="58"/>
      <c r="AG843" s="58"/>
    </row>
    <row r="844" spans="1:33" ht="15.75" customHeight="1" x14ac:dyDescent="0.2">
      <c r="A844" s="23"/>
      <c r="B844" s="23"/>
      <c r="C844" s="58"/>
      <c r="D844" s="58"/>
      <c r="E844" s="58"/>
      <c r="F844" s="58"/>
      <c r="G844" s="91"/>
      <c r="H844" s="273"/>
      <c r="I844" s="273"/>
      <c r="J844" s="135"/>
      <c r="K844" s="152"/>
      <c r="L844" s="23"/>
      <c r="M844" s="23"/>
      <c r="N844" s="68"/>
      <c r="O844" s="58"/>
      <c r="P844" s="58"/>
      <c r="Q844" s="58"/>
      <c r="R844" s="58"/>
      <c r="S844" s="58"/>
      <c r="T844" s="58"/>
      <c r="U844" s="58"/>
      <c r="V844" s="58"/>
      <c r="W844" s="58"/>
      <c r="X844" s="58"/>
      <c r="Y844" s="58"/>
      <c r="Z844" s="58"/>
      <c r="AA844" s="58"/>
      <c r="AB844" s="58"/>
      <c r="AC844" s="58"/>
      <c r="AD844" s="58"/>
      <c r="AE844" s="58"/>
      <c r="AF844" s="58"/>
      <c r="AG844" s="58"/>
    </row>
    <row r="845" spans="1:33" ht="15.75" customHeight="1" x14ac:dyDescent="0.2">
      <c r="A845" s="23"/>
      <c r="B845" s="23"/>
      <c r="C845" s="58"/>
      <c r="D845" s="58"/>
      <c r="E845" s="58"/>
      <c r="F845" s="58"/>
      <c r="G845" s="91"/>
      <c r="H845" s="273"/>
      <c r="I845" s="273"/>
      <c r="J845" s="135"/>
      <c r="K845" s="152"/>
      <c r="L845" s="23"/>
      <c r="M845" s="23"/>
      <c r="N845" s="68"/>
      <c r="O845" s="58"/>
      <c r="P845" s="58"/>
      <c r="Q845" s="58"/>
      <c r="R845" s="58"/>
      <c r="S845" s="58"/>
      <c r="T845" s="58"/>
      <c r="U845" s="58"/>
      <c r="V845" s="58"/>
      <c r="W845" s="58"/>
      <c r="X845" s="58"/>
      <c r="Y845" s="58"/>
      <c r="Z845" s="58"/>
      <c r="AA845" s="58"/>
      <c r="AB845" s="58"/>
      <c r="AC845" s="58"/>
      <c r="AD845" s="58"/>
      <c r="AE845" s="58"/>
      <c r="AF845" s="58"/>
      <c r="AG845" s="58"/>
    </row>
    <row r="846" spans="1:33" ht="15.75" customHeight="1" x14ac:dyDescent="0.2">
      <c r="A846" s="23"/>
      <c r="B846" s="23"/>
      <c r="C846" s="58"/>
      <c r="D846" s="58"/>
      <c r="E846" s="58"/>
      <c r="F846" s="58"/>
      <c r="G846" s="91"/>
      <c r="H846" s="273"/>
      <c r="I846" s="273"/>
      <c r="J846" s="135"/>
      <c r="K846" s="152"/>
      <c r="L846" s="23"/>
      <c r="M846" s="23"/>
      <c r="N846" s="68"/>
      <c r="O846" s="58"/>
      <c r="P846" s="58"/>
      <c r="Q846" s="58"/>
      <c r="R846" s="58"/>
      <c r="S846" s="58"/>
      <c r="T846" s="58"/>
      <c r="U846" s="58"/>
      <c r="V846" s="58"/>
      <c r="W846" s="58"/>
      <c r="X846" s="58"/>
      <c r="Y846" s="58"/>
      <c r="Z846" s="58"/>
      <c r="AA846" s="58"/>
      <c r="AB846" s="58"/>
      <c r="AC846" s="58"/>
      <c r="AD846" s="58"/>
      <c r="AE846" s="58"/>
      <c r="AF846" s="58"/>
      <c r="AG846" s="58"/>
    </row>
    <row r="847" spans="1:33" ht="15.75" customHeight="1" x14ac:dyDescent="0.2">
      <c r="A847" s="23"/>
      <c r="B847" s="23"/>
      <c r="C847" s="58"/>
      <c r="D847" s="58"/>
      <c r="E847" s="58"/>
      <c r="F847" s="58"/>
      <c r="G847" s="91"/>
      <c r="H847" s="273"/>
      <c r="I847" s="273"/>
      <c r="J847" s="135"/>
      <c r="K847" s="152"/>
      <c r="L847" s="23"/>
      <c r="M847" s="23"/>
      <c r="N847" s="68"/>
      <c r="O847" s="58"/>
      <c r="P847" s="58"/>
      <c r="Q847" s="58"/>
      <c r="R847" s="58"/>
      <c r="S847" s="58"/>
      <c r="T847" s="58"/>
      <c r="U847" s="58"/>
      <c r="V847" s="58"/>
      <c r="W847" s="58"/>
      <c r="X847" s="58"/>
      <c r="Y847" s="58"/>
      <c r="Z847" s="58"/>
      <c r="AA847" s="58"/>
      <c r="AB847" s="58"/>
      <c r="AC847" s="58"/>
      <c r="AD847" s="58"/>
      <c r="AE847" s="58"/>
      <c r="AF847" s="58"/>
      <c r="AG847" s="58"/>
    </row>
    <row r="848" spans="1:33" ht="15.75" customHeight="1" x14ac:dyDescent="0.2">
      <c r="A848" s="23"/>
      <c r="B848" s="23"/>
      <c r="C848" s="58"/>
      <c r="D848" s="58"/>
      <c r="E848" s="58"/>
      <c r="F848" s="58"/>
      <c r="G848" s="91"/>
      <c r="H848" s="273"/>
      <c r="I848" s="273"/>
      <c r="J848" s="135"/>
      <c r="K848" s="152"/>
      <c r="L848" s="23"/>
      <c r="M848" s="23"/>
      <c r="N848" s="68"/>
      <c r="O848" s="58"/>
      <c r="P848" s="58"/>
      <c r="Q848" s="58"/>
      <c r="R848" s="58"/>
      <c r="S848" s="58"/>
      <c r="T848" s="58"/>
      <c r="U848" s="58"/>
      <c r="V848" s="58"/>
      <c r="W848" s="58"/>
      <c r="X848" s="58"/>
      <c r="Y848" s="58"/>
      <c r="Z848" s="58"/>
      <c r="AA848" s="58"/>
      <c r="AB848" s="58"/>
      <c r="AC848" s="58"/>
      <c r="AD848" s="58"/>
      <c r="AE848" s="58"/>
      <c r="AF848" s="58"/>
      <c r="AG848" s="58"/>
    </row>
    <row r="849" spans="1:33" ht="15.75" customHeight="1" x14ac:dyDescent="0.2">
      <c r="A849" s="23"/>
      <c r="B849" s="23"/>
      <c r="C849" s="58"/>
      <c r="D849" s="58"/>
      <c r="E849" s="58"/>
      <c r="F849" s="58"/>
      <c r="G849" s="91"/>
      <c r="H849" s="273"/>
      <c r="I849" s="273"/>
      <c r="J849" s="135"/>
      <c r="K849" s="152"/>
      <c r="L849" s="23"/>
      <c r="M849" s="23"/>
      <c r="N849" s="68"/>
      <c r="O849" s="58"/>
      <c r="P849" s="58"/>
      <c r="Q849" s="58"/>
      <c r="R849" s="58"/>
      <c r="S849" s="58"/>
      <c r="T849" s="58"/>
      <c r="U849" s="58"/>
      <c r="V849" s="58"/>
      <c r="W849" s="58"/>
      <c r="X849" s="58"/>
      <c r="Y849" s="58"/>
      <c r="Z849" s="58"/>
      <c r="AA849" s="58"/>
      <c r="AB849" s="58"/>
      <c r="AC849" s="58"/>
      <c r="AD849" s="58"/>
      <c r="AE849" s="58"/>
      <c r="AF849" s="58"/>
      <c r="AG849" s="58"/>
    </row>
    <row r="850" spans="1:33" ht="15.75" customHeight="1" x14ac:dyDescent="0.2">
      <c r="A850" s="23"/>
      <c r="B850" s="23"/>
      <c r="C850" s="58"/>
      <c r="D850" s="58"/>
      <c r="E850" s="58"/>
      <c r="F850" s="58"/>
      <c r="G850" s="91"/>
      <c r="H850" s="273"/>
      <c r="I850" s="273"/>
      <c r="J850" s="135"/>
      <c r="K850" s="152"/>
      <c r="L850" s="23"/>
      <c r="M850" s="23"/>
      <c r="N850" s="68"/>
      <c r="O850" s="58"/>
      <c r="P850" s="58"/>
      <c r="Q850" s="58"/>
      <c r="R850" s="58"/>
      <c r="S850" s="58"/>
      <c r="T850" s="58"/>
      <c r="U850" s="58"/>
      <c r="V850" s="58"/>
      <c r="W850" s="58"/>
      <c r="X850" s="58"/>
      <c r="Y850" s="58"/>
      <c r="Z850" s="58"/>
      <c r="AA850" s="58"/>
      <c r="AB850" s="58"/>
      <c r="AC850" s="58"/>
      <c r="AD850" s="58"/>
      <c r="AE850" s="58"/>
      <c r="AF850" s="58"/>
      <c r="AG850" s="58"/>
    </row>
    <row r="851" spans="1:33" ht="15.75" customHeight="1" x14ac:dyDescent="0.2">
      <c r="A851" s="23"/>
      <c r="B851" s="23"/>
      <c r="C851" s="58"/>
      <c r="D851" s="58"/>
      <c r="E851" s="58"/>
      <c r="F851" s="58"/>
      <c r="G851" s="91"/>
      <c r="H851" s="273"/>
      <c r="I851" s="273"/>
      <c r="J851" s="135"/>
      <c r="K851" s="152"/>
      <c r="L851" s="23"/>
      <c r="M851" s="23"/>
      <c r="N851" s="68"/>
      <c r="O851" s="58"/>
      <c r="P851" s="58"/>
      <c r="Q851" s="58"/>
      <c r="R851" s="58"/>
      <c r="S851" s="58"/>
      <c r="T851" s="58"/>
      <c r="U851" s="58"/>
      <c r="V851" s="58"/>
      <c r="W851" s="58"/>
      <c r="X851" s="58"/>
      <c r="Y851" s="58"/>
      <c r="Z851" s="58"/>
      <c r="AA851" s="58"/>
      <c r="AB851" s="58"/>
      <c r="AC851" s="58"/>
      <c r="AD851" s="58"/>
      <c r="AE851" s="58"/>
      <c r="AF851" s="58"/>
      <c r="AG851" s="58"/>
    </row>
    <row r="852" spans="1:33" ht="15.75" customHeight="1" x14ac:dyDescent="0.2">
      <c r="A852" s="23"/>
      <c r="B852" s="23"/>
      <c r="C852" s="58"/>
      <c r="D852" s="58"/>
      <c r="E852" s="58"/>
      <c r="F852" s="58"/>
      <c r="G852" s="91"/>
      <c r="H852" s="273"/>
      <c r="I852" s="273"/>
      <c r="J852" s="135"/>
      <c r="K852" s="152"/>
      <c r="L852" s="23"/>
      <c r="M852" s="23"/>
      <c r="N852" s="68"/>
      <c r="O852" s="58"/>
      <c r="P852" s="58"/>
      <c r="Q852" s="58"/>
      <c r="R852" s="58"/>
      <c r="S852" s="58"/>
      <c r="T852" s="58"/>
      <c r="U852" s="58"/>
      <c r="V852" s="58"/>
      <c r="W852" s="58"/>
      <c r="X852" s="58"/>
      <c r="Y852" s="58"/>
      <c r="Z852" s="58"/>
      <c r="AA852" s="58"/>
      <c r="AB852" s="58"/>
      <c r="AC852" s="58"/>
      <c r="AD852" s="58"/>
      <c r="AE852" s="58"/>
      <c r="AF852" s="58"/>
      <c r="AG852" s="58"/>
    </row>
    <row r="853" spans="1:33" ht="15.75" customHeight="1" x14ac:dyDescent="0.2">
      <c r="A853" s="23"/>
      <c r="B853" s="23"/>
      <c r="C853" s="58"/>
      <c r="D853" s="58"/>
      <c r="E853" s="58"/>
      <c r="F853" s="58"/>
      <c r="G853" s="91"/>
      <c r="H853" s="273"/>
      <c r="I853" s="273"/>
      <c r="J853" s="135"/>
      <c r="K853" s="152"/>
      <c r="L853" s="23"/>
      <c r="M853" s="23"/>
      <c r="N853" s="68"/>
      <c r="O853" s="58"/>
      <c r="P853" s="58"/>
      <c r="Q853" s="58"/>
      <c r="R853" s="58"/>
      <c r="S853" s="58"/>
      <c r="T853" s="58"/>
      <c r="U853" s="58"/>
      <c r="V853" s="58"/>
      <c r="W853" s="58"/>
      <c r="X853" s="58"/>
      <c r="Y853" s="58"/>
      <c r="Z853" s="58"/>
      <c r="AA853" s="58"/>
      <c r="AB853" s="58"/>
      <c r="AC853" s="58"/>
      <c r="AD853" s="58"/>
      <c r="AE853" s="58"/>
      <c r="AF853" s="58"/>
      <c r="AG853" s="58"/>
    </row>
    <row r="854" spans="1:33" ht="15.75" customHeight="1" x14ac:dyDescent="0.2">
      <c r="A854" s="23"/>
      <c r="B854" s="23"/>
      <c r="C854" s="58"/>
      <c r="D854" s="58"/>
      <c r="E854" s="58"/>
      <c r="F854" s="58"/>
      <c r="G854" s="91"/>
      <c r="H854" s="273"/>
      <c r="I854" s="273"/>
      <c r="J854" s="135"/>
      <c r="K854" s="152"/>
      <c r="L854" s="23"/>
      <c r="M854" s="23"/>
      <c r="N854" s="68"/>
      <c r="O854" s="58"/>
      <c r="P854" s="58"/>
      <c r="Q854" s="58"/>
      <c r="R854" s="58"/>
      <c r="S854" s="58"/>
      <c r="T854" s="58"/>
      <c r="U854" s="58"/>
      <c r="V854" s="58"/>
      <c r="W854" s="58"/>
      <c r="X854" s="58"/>
      <c r="Y854" s="58"/>
      <c r="Z854" s="58"/>
      <c r="AA854" s="58"/>
      <c r="AB854" s="58"/>
      <c r="AC854" s="58"/>
      <c r="AD854" s="58"/>
      <c r="AE854" s="58"/>
      <c r="AF854" s="58"/>
      <c r="AG854" s="58"/>
    </row>
    <row r="855" spans="1:33" ht="15.75" customHeight="1" x14ac:dyDescent="0.2">
      <c r="A855" s="23"/>
      <c r="B855" s="23"/>
      <c r="C855" s="58"/>
      <c r="D855" s="58"/>
      <c r="E855" s="58"/>
      <c r="F855" s="58"/>
      <c r="G855" s="91"/>
      <c r="H855" s="273"/>
      <c r="I855" s="273"/>
      <c r="J855" s="135"/>
      <c r="K855" s="152"/>
      <c r="L855" s="23"/>
      <c r="M855" s="23"/>
      <c r="N855" s="68"/>
      <c r="O855" s="58"/>
      <c r="P855" s="58"/>
      <c r="Q855" s="58"/>
      <c r="R855" s="58"/>
      <c r="S855" s="58"/>
      <c r="T855" s="58"/>
      <c r="U855" s="58"/>
      <c r="V855" s="58"/>
      <c r="W855" s="58"/>
      <c r="X855" s="58"/>
      <c r="Y855" s="58"/>
      <c r="Z855" s="58"/>
      <c r="AA855" s="58"/>
      <c r="AB855" s="58"/>
      <c r="AC855" s="58"/>
      <c r="AD855" s="58"/>
      <c r="AE855" s="58"/>
      <c r="AF855" s="58"/>
      <c r="AG855" s="58"/>
    </row>
    <row r="856" spans="1:33" ht="15.75" customHeight="1" x14ac:dyDescent="0.2">
      <c r="A856" s="23"/>
      <c r="B856" s="23"/>
      <c r="C856" s="58"/>
      <c r="D856" s="58"/>
      <c r="E856" s="58"/>
      <c r="F856" s="58"/>
      <c r="G856" s="91"/>
      <c r="H856" s="273"/>
      <c r="I856" s="273"/>
      <c r="J856" s="135"/>
      <c r="K856" s="152"/>
      <c r="L856" s="23"/>
      <c r="M856" s="23"/>
      <c r="N856" s="68"/>
      <c r="O856" s="58"/>
      <c r="P856" s="58"/>
      <c r="Q856" s="58"/>
      <c r="R856" s="58"/>
      <c r="S856" s="58"/>
      <c r="T856" s="58"/>
      <c r="U856" s="58"/>
      <c r="V856" s="58"/>
      <c r="W856" s="58"/>
      <c r="X856" s="58"/>
      <c r="Y856" s="58"/>
      <c r="Z856" s="58"/>
      <c r="AA856" s="58"/>
      <c r="AB856" s="58"/>
      <c r="AC856" s="58"/>
      <c r="AD856" s="58"/>
      <c r="AE856" s="58"/>
      <c r="AF856" s="58"/>
      <c r="AG856" s="58"/>
    </row>
    <row r="857" spans="1:33" ht="15.75" customHeight="1" x14ac:dyDescent="0.2">
      <c r="A857" s="23"/>
      <c r="B857" s="23"/>
      <c r="C857" s="58"/>
      <c r="D857" s="58"/>
      <c r="E857" s="58"/>
      <c r="F857" s="58"/>
      <c r="G857" s="91"/>
      <c r="H857" s="273"/>
      <c r="I857" s="273"/>
      <c r="J857" s="135"/>
      <c r="K857" s="152"/>
      <c r="L857" s="23"/>
      <c r="M857" s="23"/>
      <c r="N857" s="68"/>
      <c r="O857" s="58"/>
      <c r="P857" s="58"/>
      <c r="Q857" s="58"/>
      <c r="R857" s="58"/>
      <c r="S857" s="58"/>
      <c r="T857" s="58"/>
      <c r="U857" s="58"/>
      <c r="V857" s="58"/>
      <c r="W857" s="58"/>
      <c r="X857" s="58"/>
      <c r="Y857" s="58"/>
      <c r="Z857" s="58"/>
      <c r="AA857" s="58"/>
      <c r="AB857" s="58"/>
      <c r="AC857" s="58"/>
      <c r="AD857" s="58"/>
      <c r="AE857" s="58"/>
      <c r="AF857" s="58"/>
      <c r="AG857" s="58"/>
    </row>
    <row r="858" spans="1:33" ht="15.75" customHeight="1" x14ac:dyDescent="0.2">
      <c r="A858" s="23"/>
      <c r="B858" s="23"/>
      <c r="C858" s="58"/>
      <c r="D858" s="58"/>
      <c r="E858" s="58"/>
      <c r="F858" s="58"/>
      <c r="G858" s="91"/>
      <c r="H858" s="273"/>
      <c r="I858" s="273"/>
      <c r="J858" s="135"/>
      <c r="K858" s="152"/>
      <c r="L858" s="23"/>
      <c r="M858" s="23"/>
      <c r="N858" s="68"/>
      <c r="O858" s="58"/>
      <c r="P858" s="58"/>
      <c r="Q858" s="58"/>
      <c r="R858" s="58"/>
      <c r="S858" s="58"/>
      <c r="T858" s="58"/>
      <c r="U858" s="58"/>
      <c r="V858" s="58"/>
      <c r="W858" s="58"/>
      <c r="X858" s="58"/>
      <c r="Y858" s="58"/>
      <c r="Z858" s="58"/>
      <c r="AA858" s="58"/>
      <c r="AB858" s="58"/>
      <c r="AC858" s="58"/>
      <c r="AD858" s="58"/>
      <c r="AE858" s="58"/>
      <c r="AF858" s="58"/>
      <c r="AG858" s="58"/>
    </row>
    <row r="859" spans="1:33" ht="15.75" customHeight="1" x14ac:dyDescent="0.2">
      <c r="A859" s="23"/>
      <c r="B859" s="23"/>
      <c r="C859" s="58"/>
      <c r="D859" s="58"/>
      <c r="E859" s="58"/>
      <c r="F859" s="58"/>
      <c r="G859" s="91"/>
      <c r="H859" s="273"/>
      <c r="I859" s="273"/>
      <c r="J859" s="135"/>
      <c r="K859" s="152"/>
      <c r="L859" s="23"/>
      <c r="M859" s="23"/>
      <c r="N859" s="68"/>
      <c r="O859" s="58"/>
      <c r="P859" s="58"/>
      <c r="Q859" s="58"/>
      <c r="R859" s="58"/>
      <c r="S859" s="58"/>
      <c r="T859" s="58"/>
      <c r="U859" s="58"/>
      <c r="V859" s="58"/>
      <c r="W859" s="58"/>
      <c r="X859" s="58"/>
      <c r="Y859" s="58"/>
      <c r="Z859" s="58"/>
      <c r="AA859" s="58"/>
      <c r="AB859" s="58"/>
      <c r="AC859" s="58"/>
      <c r="AD859" s="58"/>
      <c r="AE859" s="58"/>
      <c r="AF859" s="58"/>
      <c r="AG859" s="58"/>
    </row>
    <row r="860" spans="1:33" ht="15.75" customHeight="1" x14ac:dyDescent="0.2">
      <c r="A860" s="23"/>
      <c r="B860" s="23"/>
      <c r="C860" s="58"/>
      <c r="D860" s="58"/>
      <c r="E860" s="58"/>
      <c r="F860" s="58"/>
      <c r="G860" s="91"/>
      <c r="H860" s="273"/>
      <c r="I860" s="273"/>
      <c r="J860" s="135"/>
      <c r="K860" s="152"/>
      <c r="L860" s="23"/>
      <c r="M860" s="23"/>
      <c r="N860" s="68"/>
      <c r="O860" s="58"/>
      <c r="P860" s="58"/>
      <c r="Q860" s="58"/>
      <c r="R860" s="58"/>
      <c r="S860" s="58"/>
      <c r="T860" s="58"/>
      <c r="U860" s="58"/>
      <c r="V860" s="58"/>
      <c r="W860" s="58"/>
      <c r="X860" s="58"/>
      <c r="Y860" s="58"/>
      <c r="Z860" s="58"/>
      <c r="AA860" s="58"/>
      <c r="AB860" s="58"/>
      <c r="AC860" s="58"/>
      <c r="AD860" s="58"/>
      <c r="AE860" s="58"/>
      <c r="AF860" s="58"/>
      <c r="AG860" s="58"/>
    </row>
    <row r="861" spans="1:33" ht="15.75" customHeight="1" x14ac:dyDescent="0.2">
      <c r="A861" s="23"/>
      <c r="B861" s="23"/>
      <c r="C861" s="58"/>
      <c r="D861" s="58"/>
      <c r="E861" s="58"/>
      <c r="F861" s="58"/>
      <c r="G861" s="91"/>
      <c r="H861" s="273"/>
      <c r="I861" s="273"/>
      <c r="J861" s="135"/>
      <c r="K861" s="152"/>
      <c r="L861" s="23"/>
      <c r="M861" s="23"/>
      <c r="N861" s="68"/>
      <c r="O861" s="58"/>
      <c r="P861" s="58"/>
      <c r="Q861" s="58"/>
      <c r="R861" s="58"/>
      <c r="S861" s="58"/>
      <c r="T861" s="58"/>
      <c r="U861" s="58"/>
      <c r="V861" s="58"/>
      <c r="W861" s="58"/>
      <c r="X861" s="58"/>
      <c r="Y861" s="58"/>
      <c r="Z861" s="58"/>
      <c r="AA861" s="58"/>
      <c r="AB861" s="58"/>
      <c r="AC861" s="58"/>
      <c r="AD861" s="58"/>
      <c r="AE861" s="58"/>
      <c r="AF861" s="58"/>
      <c r="AG861" s="58"/>
    </row>
    <row r="862" spans="1:33" ht="15.75" customHeight="1" x14ac:dyDescent="0.2">
      <c r="A862" s="23"/>
      <c r="B862" s="23"/>
      <c r="C862" s="58"/>
      <c r="D862" s="58"/>
      <c r="E862" s="58"/>
      <c r="F862" s="58"/>
      <c r="G862" s="91"/>
      <c r="H862" s="273"/>
      <c r="I862" s="273"/>
      <c r="J862" s="135"/>
      <c r="K862" s="152"/>
      <c r="L862" s="23"/>
      <c r="M862" s="23"/>
      <c r="N862" s="68"/>
      <c r="O862" s="58"/>
      <c r="P862" s="58"/>
      <c r="Q862" s="58"/>
      <c r="R862" s="58"/>
      <c r="S862" s="58"/>
      <c r="T862" s="58"/>
      <c r="U862" s="58"/>
      <c r="V862" s="58"/>
      <c r="W862" s="58"/>
      <c r="X862" s="58"/>
      <c r="Y862" s="58"/>
      <c r="Z862" s="58"/>
      <c r="AA862" s="58"/>
      <c r="AB862" s="58"/>
      <c r="AC862" s="58"/>
      <c r="AD862" s="58"/>
      <c r="AE862" s="58"/>
      <c r="AF862" s="58"/>
      <c r="AG862" s="58"/>
    </row>
    <row r="863" spans="1:33" ht="15.75" customHeight="1" x14ac:dyDescent="0.2">
      <c r="A863" s="23"/>
      <c r="B863" s="23"/>
      <c r="C863" s="58"/>
      <c r="D863" s="58"/>
      <c r="E863" s="58"/>
      <c r="F863" s="58"/>
      <c r="G863" s="91"/>
      <c r="H863" s="273"/>
      <c r="I863" s="273"/>
      <c r="J863" s="135"/>
      <c r="K863" s="152"/>
      <c r="L863" s="23"/>
      <c r="M863" s="23"/>
      <c r="N863" s="68"/>
      <c r="O863" s="58"/>
      <c r="P863" s="58"/>
      <c r="Q863" s="58"/>
      <c r="R863" s="58"/>
      <c r="S863" s="58"/>
      <c r="T863" s="58"/>
      <c r="U863" s="58"/>
      <c r="V863" s="58"/>
      <c r="W863" s="58"/>
      <c r="X863" s="58"/>
      <c r="Y863" s="58"/>
      <c r="Z863" s="58"/>
      <c r="AA863" s="58"/>
      <c r="AB863" s="58"/>
      <c r="AC863" s="58"/>
      <c r="AD863" s="58"/>
      <c r="AE863" s="58"/>
      <c r="AF863" s="58"/>
      <c r="AG863" s="58"/>
    </row>
    <row r="864" spans="1:33" ht="15.75" customHeight="1" x14ac:dyDescent="0.2">
      <c r="A864" s="23"/>
      <c r="B864" s="23"/>
      <c r="C864" s="58"/>
      <c r="D864" s="58"/>
      <c r="E864" s="58"/>
      <c r="F864" s="58"/>
      <c r="G864" s="91"/>
      <c r="H864" s="273"/>
      <c r="I864" s="273"/>
      <c r="J864" s="135"/>
      <c r="K864" s="152"/>
      <c r="L864" s="23"/>
      <c r="M864" s="23"/>
      <c r="N864" s="68"/>
      <c r="O864" s="58"/>
      <c r="P864" s="58"/>
      <c r="Q864" s="58"/>
      <c r="R864" s="58"/>
      <c r="S864" s="58"/>
      <c r="T864" s="58"/>
      <c r="U864" s="58"/>
      <c r="V864" s="58"/>
      <c r="W864" s="58"/>
      <c r="X864" s="58"/>
      <c r="Y864" s="58"/>
      <c r="Z864" s="58"/>
      <c r="AA864" s="58"/>
      <c r="AB864" s="58"/>
      <c r="AC864" s="58"/>
      <c r="AD864" s="58"/>
      <c r="AE864" s="58"/>
      <c r="AF864" s="58"/>
      <c r="AG864" s="58"/>
    </row>
    <row r="865" spans="1:33" ht="15.75" customHeight="1" x14ac:dyDescent="0.2">
      <c r="A865" s="23"/>
      <c r="B865" s="23"/>
      <c r="C865" s="58"/>
      <c r="D865" s="58"/>
      <c r="E865" s="58"/>
      <c r="F865" s="58"/>
      <c r="G865" s="91"/>
      <c r="H865" s="273"/>
      <c r="I865" s="273"/>
      <c r="J865" s="135"/>
      <c r="K865" s="152"/>
      <c r="L865" s="23"/>
      <c r="M865" s="23"/>
      <c r="N865" s="68"/>
      <c r="O865" s="58"/>
      <c r="P865" s="58"/>
      <c r="Q865" s="58"/>
      <c r="R865" s="58"/>
      <c r="S865" s="58"/>
      <c r="T865" s="58"/>
      <c r="U865" s="58"/>
      <c r="V865" s="58"/>
      <c r="W865" s="58"/>
      <c r="X865" s="58"/>
      <c r="Y865" s="58"/>
      <c r="Z865" s="58"/>
      <c r="AA865" s="58"/>
      <c r="AB865" s="58"/>
      <c r="AC865" s="58"/>
      <c r="AD865" s="58"/>
      <c r="AE865" s="58"/>
      <c r="AF865" s="58"/>
      <c r="AG865" s="58"/>
    </row>
    <row r="866" spans="1:33" ht="15.75" customHeight="1" x14ac:dyDescent="0.2">
      <c r="A866" s="23"/>
      <c r="B866" s="23"/>
      <c r="C866" s="58"/>
      <c r="D866" s="58"/>
      <c r="E866" s="58"/>
      <c r="F866" s="58"/>
      <c r="G866" s="91"/>
      <c r="H866" s="273"/>
      <c r="I866" s="273"/>
      <c r="J866" s="135"/>
      <c r="K866" s="152"/>
      <c r="L866" s="23"/>
      <c r="M866" s="23"/>
      <c r="N866" s="68"/>
      <c r="O866" s="58"/>
      <c r="P866" s="58"/>
      <c r="Q866" s="58"/>
      <c r="R866" s="58"/>
      <c r="S866" s="58"/>
      <c r="T866" s="58"/>
      <c r="U866" s="58"/>
      <c r="V866" s="58"/>
      <c r="W866" s="58"/>
      <c r="X866" s="58"/>
      <c r="Y866" s="58"/>
      <c r="Z866" s="58"/>
      <c r="AA866" s="58"/>
      <c r="AB866" s="58"/>
      <c r="AC866" s="58"/>
      <c r="AD866" s="58"/>
      <c r="AE866" s="58"/>
      <c r="AF866" s="58"/>
      <c r="AG866" s="58"/>
    </row>
    <row r="867" spans="1:33" ht="15.75" customHeight="1" x14ac:dyDescent="0.2">
      <c r="A867" s="23"/>
      <c r="B867" s="23"/>
      <c r="C867" s="58"/>
      <c r="D867" s="58"/>
      <c r="E867" s="58"/>
      <c r="F867" s="58"/>
      <c r="G867" s="91"/>
      <c r="H867" s="273"/>
      <c r="I867" s="273"/>
      <c r="J867" s="135"/>
      <c r="K867" s="152"/>
      <c r="L867" s="23"/>
      <c r="M867" s="23"/>
      <c r="N867" s="68"/>
      <c r="O867" s="58"/>
      <c r="P867" s="58"/>
      <c r="Q867" s="58"/>
      <c r="R867" s="58"/>
      <c r="S867" s="58"/>
      <c r="T867" s="58"/>
      <c r="U867" s="58"/>
      <c r="V867" s="58"/>
      <c r="W867" s="58"/>
      <c r="X867" s="58"/>
      <c r="Y867" s="58"/>
      <c r="Z867" s="58"/>
      <c r="AA867" s="58"/>
      <c r="AB867" s="58"/>
      <c r="AC867" s="58"/>
      <c r="AD867" s="58"/>
      <c r="AE867" s="58"/>
      <c r="AF867" s="58"/>
      <c r="AG867" s="58"/>
    </row>
    <row r="868" spans="1:33" ht="15.75" customHeight="1" x14ac:dyDescent="0.2">
      <c r="A868" s="23"/>
      <c r="B868" s="23"/>
      <c r="C868" s="58"/>
      <c r="D868" s="58"/>
      <c r="E868" s="58"/>
      <c r="F868" s="58"/>
      <c r="G868" s="91"/>
      <c r="H868" s="273"/>
      <c r="I868" s="273"/>
      <c r="J868" s="135"/>
      <c r="K868" s="152"/>
      <c r="L868" s="23"/>
      <c r="M868" s="23"/>
      <c r="N868" s="68"/>
      <c r="O868" s="58"/>
      <c r="P868" s="58"/>
      <c r="Q868" s="58"/>
      <c r="R868" s="58"/>
      <c r="S868" s="58"/>
      <c r="T868" s="58"/>
      <c r="U868" s="58"/>
      <c r="V868" s="58"/>
      <c r="W868" s="58"/>
      <c r="X868" s="58"/>
      <c r="Y868" s="58"/>
      <c r="Z868" s="58"/>
      <c r="AA868" s="58"/>
      <c r="AB868" s="58"/>
      <c r="AC868" s="58"/>
      <c r="AD868" s="58"/>
      <c r="AE868" s="58"/>
      <c r="AF868" s="58"/>
      <c r="AG868" s="58"/>
    </row>
    <row r="869" spans="1:33" ht="15.75" customHeight="1" x14ac:dyDescent="0.2">
      <c r="A869" s="23"/>
      <c r="B869" s="23"/>
      <c r="C869" s="58"/>
      <c r="D869" s="58"/>
      <c r="E869" s="58"/>
      <c r="F869" s="58"/>
      <c r="G869" s="91"/>
      <c r="H869" s="273"/>
      <c r="I869" s="273"/>
      <c r="J869" s="135"/>
      <c r="K869" s="152"/>
      <c r="L869" s="23"/>
      <c r="M869" s="23"/>
      <c r="N869" s="68"/>
      <c r="O869" s="58"/>
      <c r="P869" s="58"/>
      <c r="Q869" s="58"/>
      <c r="R869" s="58"/>
      <c r="S869" s="58"/>
      <c r="T869" s="58"/>
      <c r="U869" s="58"/>
      <c r="V869" s="58"/>
      <c r="W869" s="58"/>
      <c r="X869" s="58"/>
      <c r="Y869" s="58"/>
      <c r="Z869" s="58"/>
      <c r="AA869" s="58"/>
      <c r="AB869" s="58"/>
      <c r="AC869" s="58"/>
      <c r="AD869" s="58"/>
      <c r="AE869" s="58"/>
      <c r="AF869" s="58"/>
      <c r="AG869" s="58"/>
    </row>
    <row r="870" spans="1:33" ht="15.75" customHeight="1" x14ac:dyDescent="0.2">
      <c r="A870" s="23"/>
      <c r="B870" s="23"/>
      <c r="C870" s="58"/>
      <c r="D870" s="58"/>
      <c r="E870" s="58"/>
      <c r="F870" s="58"/>
      <c r="G870" s="91"/>
      <c r="H870" s="273"/>
      <c r="I870" s="273"/>
      <c r="J870" s="135"/>
      <c r="K870" s="152"/>
      <c r="L870" s="23"/>
      <c r="M870" s="23"/>
      <c r="N870" s="68"/>
      <c r="O870" s="58"/>
      <c r="P870" s="58"/>
      <c r="Q870" s="58"/>
      <c r="R870" s="58"/>
      <c r="S870" s="58"/>
      <c r="T870" s="58"/>
      <c r="U870" s="58"/>
      <c r="V870" s="58"/>
      <c r="W870" s="58"/>
      <c r="X870" s="58"/>
      <c r="Y870" s="58"/>
      <c r="Z870" s="58"/>
      <c r="AA870" s="58"/>
      <c r="AB870" s="58"/>
      <c r="AC870" s="58"/>
      <c r="AD870" s="58"/>
      <c r="AE870" s="58"/>
      <c r="AF870" s="58"/>
      <c r="AG870" s="58"/>
    </row>
    <row r="871" spans="1:33" ht="15.75" customHeight="1" x14ac:dyDescent="0.2">
      <c r="A871" s="23"/>
      <c r="B871" s="23"/>
      <c r="C871" s="58"/>
      <c r="D871" s="58"/>
      <c r="E871" s="58"/>
      <c r="F871" s="58"/>
      <c r="G871" s="91"/>
      <c r="H871" s="273"/>
      <c r="I871" s="273"/>
      <c r="J871" s="135"/>
      <c r="K871" s="152"/>
      <c r="L871" s="23"/>
      <c r="M871" s="23"/>
      <c r="N871" s="68"/>
      <c r="O871" s="58"/>
      <c r="P871" s="58"/>
      <c r="Q871" s="58"/>
      <c r="R871" s="58"/>
      <c r="S871" s="58"/>
      <c r="T871" s="58"/>
      <c r="U871" s="58"/>
      <c r="V871" s="58"/>
      <c r="W871" s="58"/>
      <c r="X871" s="58"/>
      <c r="Y871" s="58"/>
      <c r="Z871" s="58"/>
      <c r="AA871" s="58"/>
      <c r="AB871" s="58"/>
      <c r="AC871" s="58"/>
      <c r="AD871" s="58"/>
      <c r="AE871" s="58"/>
      <c r="AF871" s="58"/>
      <c r="AG871" s="58"/>
    </row>
    <row r="872" spans="1:33" ht="15.75" customHeight="1" x14ac:dyDescent="0.2">
      <c r="A872" s="23"/>
      <c r="B872" s="23"/>
      <c r="C872" s="58"/>
      <c r="D872" s="58"/>
      <c r="E872" s="58"/>
      <c r="F872" s="58"/>
      <c r="G872" s="91"/>
      <c r="H872" s="273"/>
      <c r="I872" s="273"/>
      <c r="J872" s="135"/>
      <c r="K872" s="152"/>
      <c r="L872" s="23"/>
      <c r="M872" s="23"/>
      <c r="N872" s="68"/>
      <c r="O872" s="58"/>
      <c r="P872" s="58"/>
      <c r="Q872" s="58"/>
      <c r="R872" s="58"/>
      <c r="S872" s="58"/>
      <c r="T872" s="58"/>
      <c r="U872" s="58"/>
      <c r="V872" s="58"/>
      <c r="W872" s="58"/>
      <c r="X872" s="58"/>
      <c r="Y872" s="58"/>
      <c r="Z872" s="58"/>
      <c r="AA872" s="58"/>
      <c r="AB872" s="58"/>
      <c r="AC872" s="58"/>
      <c r="AD872" s="58"/>
      <c r="AE872" s="58"/>
      <c r="AF872" s="58"/>
      <c r="AG872" s="58"/>
    </row>
    <row r="873" spans="1:33" ht="15.75" customHeight="1" x14ac:dyDescent="0.2">
      <c r="A873" s="23"/>
      <c r="B873" s="23"/>
      <c r="C873" s="58"/>
      <c r="D873" s="58"/>
      <c r="E873" s="58"/>
      <c r="F873" s="58"/>
      <c r="G873" s="91"/>
      <c r="H873" s="273"/>
      <c r="I873" s="273"/>
      <c r="J873" s="135"/>
      <c r="K873" s="152"/>
      <c r="L873" s="23"/>
      <c r="M873" s="23"/>
      <c r="N873" s="68"/>
      <c r="O873" s="58"/>
      <c r="P873" s="58"/>
      <c r="Q873" s="58"/>
      <c r="R873" s="58"/>
      <c r="S873" s="58"/>
      <c r="T873" s="58"/>
      <c r="U873" s="58"/>
      <c r="V873" s="58"/>
      <c r="W873" s="58"/>
      <c r="X873" s="58"/>
      <c r="Y873" s="58"/>
      <c r="Z873" s="58"/>
      <c r="AA873" s="58"/>
      <c r="AB873" s="58"/>
      <c r="AC873" s="58"/>
      <c r="AD873" s="58"/>
      <c r="AE873" s="58"/>
      <c r="AF873" s="58"/>
      <c r="AG873" s="58"/>
    </row>
    <row r="874" spans="1:33" ht="15.75" customHeight="1" x14ac:dyDescent="0.2">
      <c r="A874" s="23"/>
      <c r="B874" s="23"/>
      <c r="C874" s="58"/>
      <c r="D874" s="58"/>
      <c r="E874" s="58"/>
      <c r="F874" s="58"/>
      <c r="G874" s="91"/>
      <c r="H874" s="273"/>
      <c r="I874" s="273"/>
      <c r="J874" s="135"/>
      <c r="K874" s="152"/>
      <c r="L874" s="23"/>
      <c r="M874" s="23"/>
      <c r="N874" s="68"/>
      <c r="O874" s="58"/>
      <c r="P874" s="58"/>
      <c r="Q874" s="58"/>
      <c r="R874" s="58"/>
      <c r="S874" s="58"/>
      <c r="T874" s="58"/>
      <c r="U874" s="58"/>
      <c r="V874" s="58"/>
      <c r="W874" s="58"/>
      <c r="X874" s="58"/>
      <c r="Y874" s="58"/>
      <c r="Z874" s="58"/>
      <c r="AA874" s="58"/>
      <c r="AB874" s="58"/>
      <c r="AC874" s="58"/>
      <c r="AD874" s="58"/>
      <c r="AE874" s="58"/>
      <c r="AF874" s="58"/>
      <c r="AG874" s="58"/>
    </row>
    <row r="875" spans="1:33" ht="15.75" customHeight="1" x14ac:dyDescent="0.2">
      <c r="A875" s="23"/>
      <c r="B875" s="23"/>
      <c r="C875" s="58"/>
      <c r="D875" s="58"/>
      <c r="E875" s="58"/>
      <c r="F875" s="58"/>
      <c r="G875" s="91"/>
      <c r="H875" s="273"/>
      <c r="I875" s="273"/>
      <c r="J875" s="135"/>
      <c r="K875" s="152"/>
      <c r="L875" s="23"/>
      <c r="M875" s="23"/>
      <c r="N875" s="68"/>
      <c r="O875" s="58"/>
      <c r="P875" s="58"/>
      <c r="Q875" s="58"/>
      <c r="R875" s="58"/>
      <c r="S875" s="58"/>
      <c r="T875" s="58"/>
      <c r="U875" s="58"/>
      <c r="V875" s="58"/>
      <c r="W875" s="58"/>
      <c r="X875" s="58"/>
      <c r="Y875" s="58"/>
      <c r="Z875" s="58"/>
      <c r="AA875" s="58"/>
      <c r="AB875" s="58"/>
      <c r="AC875" s="58"/>
      <c r="AD875" s="58"/>
      <c r="AE875" s="58"/>
      <c r="AF875" s="58"/>
      <c r="AG875" s="58"/>
    </row>
    <row r="876" spans="1:33" ht="15.75" customHeight="1" x14ac:dyDescent="0.2">
      <c r="A876" s="23"/>
      <c r="B876" s="23"/>
      <c r="C876" s="58"/>
      <c r="D876" s="58"/>
      <c r="E876" s="58"/>
      <c r="F876" s="58"/>
      <c r="G876" s="91"/>
      <c r="H876" s="273"/>
      <c r="I876" s="273"/>
      <c r="J876" s="135"/>
      <c r="K876" s="152"/>
      <c r="L876" s="23"/>
      <c r="M876" s="23"/>
      <c r="N876" s="68"/>
      <c r="O876" s="58"/>
      <c r="P876" s="58"/>
      <c r="Q876" s="58"/>
      <c r="R876" s="58"/>
      <c r="S876" s="58"/>
      <c r="T876" s="58"/>
      <c r="U876" s="58"/>
      <c r="V876" s="58"/>
      <c r="W876" s="58"/>
      <c r="X876" s="58"/>
      <c r="Y876" s="58"/>
      <c r="Z876" s="58"/>
      <c r="AA876" s="58"/>
      <c r="AB876" s="58"/>
      <c r="AC876" s="58"/>
      <c r="AD876" s="58"/>
      <c r="AE876" s="58"/>
      <c r="AF876" s="58"/>
      <c r="AG876" s="58"/>
    </row>
    <row r="877" spans="1:33" ht="15.75" customHeight="1" x14ac:dyDescent="0.2">
      <c r="A877" s="23"/>
      <c r="B877" s="23"/>
      <c r="C877" s="58"/>
      <c r="D877" s="58"/>
      <c r="E877" s="58"/>
      <c r="F877" s="58"/>
      <c r="G877" s="91"/>
      <c r="H877" s="273"/>
      <c r="I877" s="273"/>
      <c r="J877" s="135"/>
      <c r="K877" s="152"/>
      <c r="L877" s="23"/>
      <c r="M877" s="23"/>
      <c r="N877" s="68"/>
      <c r="O877" s="58"/>
      <c r="P877" s="58"/>
      <c r="Q877" s="58"/>
      <c r="R877" s="58"/>
      <c r="S877" s="58"/>
      <c r="T877" s="58"/>
      <c r="U877" s="58"/>
      <c r="V877" s="58"/>
      <c r="W877" s="58"/>
      <c r="X877" s="58"/>
      <c r="Y877" s="58"/>
      <c r="Z877" s="58"/>
      <c r="AA877" s="58"/>
      <c r="AB877" s="58"/>
      <c r="AC877" s="58"/>
      <c r="AD877" s="58"/>
      <c r="AE877" s="58"/>
      <c r="AF877" s="58"/>
      <c r="AG877" s="58"/>
    </row>
    <row r="878" spans="1:33" ht="15.75" customHeight="1" x14ac:dyDescent="0.2">
      <c r="A878" s="23"/>
      <c r="B878" s="23"/>
      <c r="C878" s="58"/>
      <c r="D878" s="58"/>
      <c r="E878" s="58"/>
      <c r="F878" s="58"/>
      <c r="G878" s="91"/>
      <c r="H878" s="273"/>
      <c r="I878" s="273"/>
      <c r="J878" s="135"/>
      <c r="K878" s="152"/>
      <c r="L878" s="23"/>
      <c r="M878" s="23"/>
      <c r="N878" s="68"/>
      <c r="O878" s="58"/>
      <c r="P878" s="58"/>
      <c r="Q878" s="58"/>
      <c r="R878" s="58"/>
      <c r="S878" s="58"/>
      <c r="T878" s="58"/>
      <c r="U878" s="58"/>
      <c r="V878" s="58"/>
      <c r="W878" s="58"/>
      <c r="X878" s="58"/>
      <c r="Y878" s="58"/>
      <c r="Z878" s="58"/>
      <c r="AA878" s="58"/>
      <c r="AB878" s="58"/>
      <c r="AC878" s="58"/>
      <c r="AD878" s="58"/>
      <c r="AE878" s="58"/>
      <c r="AF878" s="58"/>
      <c r="AG878" s="58"/>
    </row>
    <row r="879" spans="1:33" ht="15.75" customHeight="1" x14ac:dyDescent="0.2">
      <c r="A879" s="23"/>
      <c r="B879" s="23"/>
      <c r="C879" s="58"/>
      <c r="D879" s="58"/>
      <c r="E879" s="58"/>
      <c r="F879" s="58"/>
      <c r="G879" s="91"/>
      <c r="H879" s="273"/>
      <c r="I879" s="273"/>
      <c r="J879" s="135"/>
      <c r="K879" s="152"/>
      <c r="L879" s="23"/>
      <c r="M879" s="23"/>
      <c r="N879" s="68"/>
      <c r="O879" s="58"/>
      <c r="P879" s="58"/>
      <c r="Q879" s="58"/>
      <c r="R879" s="58"/>
      <c r="S879" s="58"/>
      <c r="T879" s="58"/>
      <c r="U879" s="58"/>
      <c r="V879" s="58"/>
      <c r="W879" s="58"/>
      <c r="X879" s="58"/>
      <c r="Y879" s="58"/>
      <c r="Z879" s="58"/>
      <c r="AA879" s="58"/>
      <c r="AB879" s="58"/>
      <c r="AC879" s="58"/>
      <c r="AD879" s="58"/>
      <c r="AE879" s="58"/>
      <c r="AF879" s="58"/>
      <c r="AG879" s="58"/>
    </row>
    <row r="880" spans="1:33" ht="15.75" customHeight="1" x14ac:dyDescent="0.2">
      <c r="A880" s="23"/>
      <c r="B880" s="23"/>
      <c r="C880" s="58"/>
      <c r="D880" s="58"/>
      <c r="E880" s="58"/>
      <c r="F880" s="58"/>
      <c r="G880" s="91"/>
      <c r="H880" s="273"/>
      <c r="I880" s="273"/>
      <c r="J880" s="135"/>
      <c r="K880" s="152"/>
      <c r="L880" s="23"/>
      <c r="M880" s="23"/>
      <c r="N880" s="68"/>
      <c r="O880" s="58"/>
      <c r="P880" s="58"/>
      <c r="Q880" s="58"/>
      <c r="R880" s="58"/>
      <c r="S880" s="58"/>
      <c r="T880" s="58"/>
      <c r="U880" s="58"/>
      <c r="V880" s="58"/>
      <c r="W880" s="58"/>
      <c r="X880" s="58"/>
      <c r="Y880" s="58"/>
      <c r="Z880" s="58"/>
      <c r="AA880" s="58"/>
      <c r="AB880" s="58"/>
      <c r="AC880" s="58"/>
      <c r="AD880" s="58"/>
      <c r="AE880" s="58"/>
      <c r="AF880" s="58"/>
      <c r="AG880" s="58"/>
    </row>
    <row r="881" spans="1:33" ht="15.75" customHeight="1" x14ac:dyDescent="0.2">
      <c r="A881" s="23"/>
      <c r="B881" s="23"/>
      <c r="C881" s="58"/>
      <c r="D881" s="58"/>
      <c r="E881" s="58"/>
      <c r="F881" s="58"/>
      <c r="G881" s="91"/>
      <c r="H881" s="273"/>
      <c r="I881" s="273"/>
      <c r="J881" s="135"/>
      <c r="K881" s="152"/>
      <c r="L881" s="23"/>
      <c r="M881" s="23"/>
      <c r="N881" s="68"/>
      <c r="O881" s="58"/>
      <c r="P881" s="58"/>
      <c r="Q881" s="58"/>
      <c r="R881" s="58"/>
      <c r="S881" s="58"/>
      <c r="T881" s="58"/>
      <c r="U881" s="58"/>
      <c r="V881" s="58"/>
      <c r="W881" s="58"/>
      <c r="X881" s="58"/>
      <c r="Y881" s="58"/>
      <c r="Z881" s="58"/>
      <c r="AA881" s="58"/>
      <c r="AB881" s="58"/>
      <c r="AC881" s="58"/>
      <c r="AD881" s="58"/>
      <c r="AE881" s="58"/>
      <c r="AF881" s="58"/>
      <c r="AG881" s="58"/>
    </row>
    <row r="882" spans="1:33" ht="15.75" customHeight="1" x14ac:dyDescent="0.2">
      <c r="A882" s="23"/>
      <c r="B882" s="23"/>
      <c r="C882" s="58"/>
      <c r="D882" s="58"/>
      <c r="E882" s="58"/>
      <c r="F882" s="58"/>
      <c r="G882" s="91"/>
      <c r="H882" s="273"/>
      <c r="I882" s="273"/>
      <c r="J882" s="135"/>
      <c r="K882" s="152"/>
      <c r="L882" s="23"/>
      <c r="M882" s="23"/>
      <c r="N882" s="68"/>
      <c r="O882" s="58"/>
      <c r="P882" s="58"/>
      <c r="Q882" s="58"/>
      <c r="R882" s="58"/>
      <c r="S882" s="58"/>
      <c r="T882" s="58"/>
      <c r="U882" s="58"/>
      <c r="V882" s="58"/>
      <c r="W882" s="58"/>
      <c r="X882" s="58"/>
      <c r="Y882" s="58"/>
      <c r="Z882" s="58"/>
      <c r="AA882" s="58"/>
      <c r="AB882" s="58"/>
      <c r="AC882" s="58"/>
      <c r="AD882" s="58"/>
      <c r="AE882" s="58"/>
      <c r="AF882" s="58"/>
      <c r="AG882" s="58"/>
    </row>
    <row r="883" spans="1:33" ht="15.75" customHeight="1" x14ac:dyDescent="0.2">
      <c r="A883" s="23"/>
      <c r="B883" s="23"/>
      <c r="C883" s="58"/>
      <c r="D883" s="58"/>
      <c r="E883" s="58"/>
      <c r="F883" s="58"/>
      <c r="G883" s="91"/>
      <c r="H883" s="273"/>
      <c r="I883" s="273"/>
      <c r="J883" s="135"/>
      <c r="K883" s="152"/>
      <c r="L883" s="23"/>
      <c r="M883" s="23"/>
      <c r="N883" s="68"/>
      <c r="O883" s="58"/>
      <c r="P883" s="58"/>
      <c r="Q883" s="58"/>
      <c r="R883" s="58"/>
      <c r="S883" s="58"/>
      <c r="T883" s="58"/>
      <c r="U883" s="58"/>
      <c r="V883" s="58"/>
      <c r="W883" s="58"/>
      <c r="X883" s="58"/>
      <c r="Y883" s="58"/>
      <c r="Z883" s="58"/>
      <c r="AA883" s="58"/>
      <c r="AB883" s="58"/>
      <c r="AC883" s="58"/>
      <c r="AD883" s="58"/>
      <c r="AE883" s="58"/>
      <c r="AF883" s="58"/>
      <c r="AG883" s="58"/>
    </row>
    <row r="884" spans="1:33" ht="15.75" customHeight="1" x14ac:dyDescent="0.2">
      <c r="A884" s="23"/>
      <c r="B884" s="23"/>
      <c r="C884" s="58"/>
      <c r="D884" s="58"/>
      <c r="E884" s="58"/>
      <c r="F884" s="58"/>
      <c r="G884" s="91"/>
      <c r="H884" s="273"/>
      <c r="I884" s="273"/>
      <c r="J884" s="135"/>
      <c r="K884" s="152"/>
      <c r="L884" s="23"/>
      <c r="M884" s="23"/>
      <c r="N884" s="68"/>
      <c r="O884" s="58"/>
      <c r="P884" s="58"/>
      <c r="Q884" s="58"/>
      <c r="R884" s="58"/>
      <c r="S884" s="58"/>
      <c r="T884" s="58"/>
      <c r="U884" s="58"/>
      <c r="V884" s="58"/>
      <c r="W884" s="58"/>
      <c r="X884" s="58"/>
      <c r="Y884" s="58"/>
      <c r="Z884" s="58"/>
      <c r="AA884" s="58"/>
      <c r="AB884" s="58"/>
      <c r="AC884" s="58"/>
      <c r="AD884" s="58"/>
      <c r="AE884" s="58"/>
      <c r="AF884" s="58"/>
      <c r="AG884" s="58"/>
    </row>
    <row r="885" spans="1:33" ht="15.75" customHeight="1" x14ac:dyDescent="0.2">
      <c r="A885" s="23"/>
      <c r="B885" s="23"/>
      <c r="C885" s="58"/>
      <c r="D885" s="58"/>
      <c r="E885" s="58"/>
      <c r="F885" s="58"/>
      <c r="G885" s="91"/>
      <c r="H885" s="273"/>
      <c r="I885" s="273"/>
      <c r="J885" s="135"/>
      <c r="K885" s="152"/>
      <c r="L885" s="23"/>
      <c r="M885" s="23"/>
      <c r="N885" s="68"/>
      <c r="O885" s="58"/>
      <c r="P885" s="58"/>
      <c r="Q885" s="58"/>
      <c r="R885" s="58"/>
      <c r="S885" s="58"/>
      <c r="T885" s="58"/>
      <c r="U885" s="58"/>
      <c r="V885" s="58"/>
      <c r="W885" s="58"/>
      <c r="X885" s="58"/>
      <c r="Y885" s="58"/>
      <c r="Z885" s="58"/>
      <c r="AA885" s="58"/>
      <c r="AB885" s="58"/>
      <c r="AC885" s="58"/>
      <c r="AD885" s="58"/>
      <c r="AE885" s="58"/>
      <c r="AF885" s="58"/>
      <c r="AG885" s="58"/>
    </row>
    <row r="886" spans="1:33" ht="15.75" customHeight="1" x14ac:dyDescent="0.2">
      <c r="A886" s="23"/>
      <c r="B886" s="23"/>
      <c r="C886" s="58"/>
      <c r="D886" s="58"/>
      <c r="E886" s="58"/>
      <c r="F886" s="58"/>
      <c r="G886" s="91"/>
      <c r="H886" s="273"/>
      <c r="I886" s="273"/>
      <c r="J886" s="135"/>
      <c r="K886" s="152"/>
      <c r="L886" s="23"/>
      <c r="M886" s="23"/>
      <c r="N886" s="68"/>
      <c r="O886" s="58"/>
      <c r="P886" s="58"/>
      <c r="Q886" s="58"/>
      <c r="R886" s="58"/>
      <c r="S886" s="58"/>
      <c r="T886" s="58"/>
      <c r="U886" s="58"/>
      <c r="V886" s="58"/>
      <c r="W886" s="58"/>
      <c r="X886" s="58"/>
      <c r="Y886" s="58"/>
      <c r="Z886" s="58"/>
      <c r="AA886" s="58"/>
      <c r="AB886" s="58"/>
      <c r="AC886" s="58"/>
      <c r="AD886" s="58"/>
      <c r="AE886" s="58"/>
      <c r="AF886" s="58"/>
      <c r="AG886" s="58"/>
    </row>
    <row r="887" spans="1:33" ht="15.75" customHeight="1" x14ac:dyDescent="0.2">
      <c r="A887" s="23"/>
      <c r="B887" s="23"/>
      <c r="C887" s="58"/>
      <c r="D887" s="58"/>
      <c r="E887" s="58"/>
      <c r="F887" s="58"/>
      <c r="G887" s="91"/>
      <c r="H887" s="273"/>
      <c r="I887" s="273"/>
      <c r="J887" s="135"/>
      <c r="K887" s="152"/>
      <c r="L887" s="23"/>
      <c r="M887" s="23"/>
      <c r="N887" s="68"/>
      <c r="O887" s="58"/>
      <c r="P887" s="58"/>
      <c r="Q887" s="58"/>
      <c r="R887" s="58"/>
      <c r="S887" s="58"/>
      <c r="T887" s="58"/>
      <c r="U887" s="58"/>
      <c r="V887" s="58"/>
      <c r="W887" s="58"/>
      <c r="X887" s="58"/>
      <c r="Y887" s="58"/>
      <c r="Z887" s="58"/>
      <c r="AA887" s="58"/>
      <c r="AB887" s="58"/>
      <c r="AC887" s="58"/>
      <c r="AD887" s="58"/>
      <c r="AE887" s="58"/>
      <c r="AF887" s="58"/>
      <c r="AG887" s="58"/>
    </row>
    <row r="888" spans="1:33" ht="15.75" customHeight="1" x14ac:dyDescent="0.2">
      <c r="A888" s="23"/>
      <c r="B888" s="23"/>
      <c r="C888" s="58"/>
      <c r="D888" s="58"/>
      <c r="E888" s="58"/>
      <c r="F888" s="58"/>
      <c r="G888" s="91"/>
      <c r="H888" s="273"/>
      <c r="I888" s="273"/>
      <c r="J888" s="135"/>
      <c r="K888" s="152"/>
      <c r="L888" s="23"/>
      <c r="M888" s="23"/>
      <c r="N888" s="68"/>
      <c r="O888" s="58"/>
      <c r="P888" s="58"/>
      <c r="Q888" s="58"/>
      <c r="R888" s="58"/>
      <c r="S888" s="58"/>
      <c r="T888" s="58"/>
      <c r="U888" s="58"/>
      <c r="V888" s="58"/>
      <c r="W888" s="58"/>
      <c r="X888" s="58"/>
      <c r="Y888" s="58"/>
      <c r="Z888" s="58"/>
      <c r="AA888" s="58"/>
      <c r="AB888" s="58"/>
      <c r="AC888" s="58"/>
      <c r="AD888" s="58"/>
      <c r="AE888" s="58"/>
      <c r="AF888" s="58"/>
      <c r="AG888" s="58"/>
    </row>
    <row r="889" spans="1:33" ht="15.75" customHeight="1" x14ac:dyDescent="0.2">
      <c r="A889" s="23"/>
      <c r="B889" s="23"/>
      <c r="C889" s="58"/>
      <c r="D889" s="58"/>
      <c r="E889" s="58"/>
      <c r="F889" s="58"/>
      <c r="G889" s="91"/>
      <c r="H889" s="273"/>
      <c r="I889" s="273"/>
      <c r="J889" s="135"/>
      <c r="K889" s="152"/>
      <c r="L889" s="23"/>
      <c r="M889" s="23"/>
      <c r="N889" s="68"/>
      <c r="O889" s="58"/>
      <c r="P889" s="58"/>
      <c r="Q889" s="58"/>
      <c r="R889" s="58"/>
      <c r="S889" s="58"/>
      <c r="T889" s="58"/>
      <c r="U889" s="58"/>
      <c r="V889" s="58"/>
      <c r="W889" s="58"/>
      <c r="X889" s="58"/>
      <c r="Y889" s="58"/>
      <c r="Z889" s="58"/>
      <c r="AA889" s="58"/>
      <c r="AB889" s="58"/>
      <c r="AC889" s="58"/>
      <c r="AD889" s="58"/>
      <c r="AE889" s="58"/>
      <c r="AF889" s="58"/>
      <c r="AG889" s="58"/>
    </row>
    <row r="890" spans="1:33" ht="15.75" customHeight="1" x14ac:dyDescent="0.2">
      <c r="A890" s="23"/>
      <c r="B890" s="23"/>
      <c r="C890" s="58"/>
      <c r="D890" s="58"/>
      <c r="E890" s="58"/>
      <c r="F890" s="58"/>
      <c r="G890" s="91"/>
      <c r="H890" s="273"/>
      <c r="I890" s="273"/>
      <c r="J890" s="135"/>
      <c r="K890" s="152"/>
      <c r="L890" s="23"/>
      <c r="M890" s="23"/>
      <c r="N890" s="68"/>
      <c r="O890" s="58"/>
      <c r="P890" s="58"/>
      <c r="Q890" s="58"/>
      <c r="R890" s="58"/>
      <c r="S890" s="58"/>
      <c r="T890" s="58"/>
      <c r="U890" s="58"/>
      <c r="V890" s="58"/>
      <c r="W890" s="58"/>
      <c r="X890" s="58"/>
      <c r="Y890" s="58"/>
      <c r="Z890" s="58"/>
      <c r="AA890" s="58"/>
      <c r="AB890" s="58"/>
      <c r="AC890" s="58"/>
      <c r="AD890" s="58"/>
      <c r="AE890" s="58"/>
      <c r="AF890" s="58"/>
      <c r="AG890" s="58"/>
    </row>
    <row r="891" spans="1:33" ht="15.75" customHeight="1" x14ac:dyDescent="0.2">
      <c r="A891" s="23"/>
      <c r="B891" s="23"/>
      <c r="C891" s="58"/>
      <c r="D891" s="58"/>
      <c r="E891" s="58"/>
      <c r="F891" s="58"/>
      <c r="G891" s="91"/>
      <c r="H891" s="273"/>
      <c r="I891" s="273"/>
      <c r="J891" s="135"/>
      <c r="K891" s="152"/>
      <c r="L891" s="23"/>
      <c r="M891" s="23"/>
      <c r="N891" s="68"/>
      <c r="O891" s="58"/>
      <c r="P891" s="58"/>
      <c r="Q891" s="58"/>
      <c r="R891" s="58"/>
      <c r="S891" s="58"/>
      <c r="T891" s="58"/>
      <c r="U891" s="58"/>
      <c r="V891" s="58"/>
      <c r="W891" s="58"/>
      <c r="X891" s="58"/>
      <c r="Y891" s="58"/>
      <c r="Z891" s="58"/>
      <c r="AA891" s="58"/>
      <c r="AB891" s="58"/>
      <c r="AC891" s="58"/>
      <c r="AD891" s="58"/>
      <c r="AE891" s="58"/>
      <c r="AF891" s="58"/>
      <c r="AG891" s="58"/>
    </row>
    <row r="892" spans="1:33" ht="15.75" customHeight="1" x14ac:dyDescent="0.2">
      <c r="A892" s="23"/>
      <c r="B892" s="23"/>
      <c r="C892" s="58"/>
      <c r="D892" s="58"/>
      <c r="E892" s="58"/>
      <c r="F892" s="58"/>
      <c r="G892" s="91"/>
      <c r="H892" s="273"/>
      <c r="I892" s="273"/>
      <c r="J892" s="135"/>
      <c r="K892" s="152"/>
      <c r="L892" s="23"/>
      <c r="M892" s="23"/>
      <c r="N892" s="68"/>
      <c r="O892" s="58"/>
      <c r="P892" s="58"/>
      <c r="Q892" s="58"/>
      <c r="R892" s="58"/>
      <c r="S892" s="58"/>
      <c r="T892" s="58"/>
      <c r="U892" s="58"/>
      <c r="V892" s="58"/>
      <c r="W892" s="58"/>
      <c r="X892" s="58"/>
      <c r="Y892" s="58"/>
      <c r="Z892" s="58"/>
      <c r="AA892" s="58"/>
      <c r="AB892" s="58"/>
      <c r="AC892" s="58"/>
      <c r="AD892" s="58"/>
      <c r="AE892" s="58"/>
      <c r="AF892" s="58"/>
      <c r="AG892" s="58"/>
    </row>
    <row r="893" spans="1:33" ht="15.75" customHeight="1" x14ac:dyDescent="0.2">
      <c r="A893" s="23"/>
      <c r="B893" s="23"/>
      <c r="C893" s="58"/>
      <c r="D893" s="58"/>
      <c r="E893" s="58"/>
      <c r="F893" s="58"/>
      <c r="G893" s="91"/>
      <c r="H893" s="273"/>
      <c r="I893" s="273"/>
      <c r="J893" s="135"/>
      <c r="K893" s="152"/>
      <c r="L893" s="23"/>
      <c r="M893" s="23"/>
      <c r="N893" s="68"/>
      <c r="O893" s="58"/>
      <c r="P893" s="58"/>
      <c r="Q893" s="58"/>
      <c r="R893" s="58"/>
      <c r="S893" s="58"/>
      <c r="T893" s="58"/>
      <c r="U893" s="58"/>
      <c r="V893" s="58"/>
      <c r="W893" s="58"/>
      <c r="X893" s="58"/>
      <c r="Y893" s="58"/>
      <c r="Z893" s="58"/>
      <c r="AA893" s="58"/>
      <c r="AB893" s="58"/>
      <c r="AC893" s="58"/>
      <c r="AD893" s="58"/>
      <c r="AE893" s="58"/>
      <c r="AF893" s="58"/>
      <c r="AG893" s="58"/>
    </row>
    <row r="894" spans="1:33" ht="15.75" customHeight="1" x14ac:dyDescent="0.2">
      <c r="A894" s="23"/>
      <c r="B894" s="23"/>
      <c r="C894" s="58"/>
      <c r="D894" s="58"/>
      <c r="E894" s="58"/>
      <c r="F894" s="58"/>
      <c r="G894" s="91"/>
      <c r="H894" s="273"/>
      <c r="I894" s="273"/>
      <c r="J894" s="135"/>
      <c r="K894" s="152"/>
      <c r="L894" s="23"/>
      <c r="M894" s="23"/>
      <c r="N894" s="68"/>
      <c r="O894" s="58"/>
      <c r="P894" s="58"/>
      <c r="Q894" s="58"/>
      <c r="R894" s="58"/>
      <c r="S894" s="58"/>
      <c r="T894" s="58"/>
      <c r="U894" s="58"/>
      <c r="V894" s="58"/>
      <c r="W894" s="58"/>
      <c r="X894" s="58"/>
      <c r="Y894" s="58"/>
      <c r="Z894" s="58"/>
      <c r="AA894" s="58"/>
      <c r="AB894" s="58"/>
      <c r="AC894" s="58"/>
      <c r="AD894" s="58"/>
      <c r="AE894" s="58"/>
      <c r="AF894" s="58"/>
      <c r="AG894" s="58"/>
    </row>
    <row r="895" spans="1:33" ht="15.75" customHeight="1" x14ac:dyDescent="0.2">
      <c r="A895" s="23"/>
      <c r="B895" s="23"/>
      <c r="C895" s="58"/>
      <c r="D895" s="58"/>
      <c r="E895" s="58"/>
      <c r="F895" s="58"/>
      <c r="G895" s="91"/>
      <c r="H895" s="273"/>
      <c r="I895" s="273"/>
      <c r="J895" s="135"/>
      <c r="K895" s="152"/>
      <c r="L895" s="23"/>
      <c r="M895" s="23"/>
      <c r="N895" s="68"/>
      <c r="O895" s="58"/>
      <c r="P895" s="58"/>
      <c r="Q895" s="58"/>
      <c r="R895" s="58"/>
      <c r="S895" s="58"/>
      <c r="T895" s="58"/>
      <c r="U895" s="58"/>
      <c r="V895" s="58"/>
      <c r="W895" s="58"/>
      <c r="X895" s="58"/>
      <c r="Y895" s="58"/>
      <c r="Z895" s="58"/>
      <c r="AA895" s="58"/>
      <c r="AB895" s="58"/>
      <c r="AC895" s="58"/>
      <c r="AD895" s="58"/>
      <c r="AE895" s="58"/>
      <c r="AF895" s="58"/>
      <c r="AG895" s="58"/>
    </row>
    <row r="896" spans="1:33" ht="15.75" customHeight="1" x14ac:dyDescent="0.2">
      <c r="A896" s="23"/>
      <c r="B896" s="23"/>
      <c r="C896" s="58"/>
      <c r="D896" s="58"/>
      <c r="E896" s="58"/>
      <c r="F896" s="58"/>
      <c r="G896" s="91"/>
      <c r="H896" s="273"/>
      <c r="I896" s="273"/>
      <c r="J896" s="135"/>
      <c r="K896" s="152"/>
      <c r="L896" s="23"/>
      <c r="M896" s="23"/>
      <c r="N896" s="68"/>
      <c r="O896" s="58"/>
      <c r="P896" s="58"/>
      <c r="Q896" s="58"/>
      <c r="R896" s="58"/>
      <c r="S896" s="58"/>
      <c r="T896" s="58"/>
      <c r="U896" s="58"/>
      <c r="V896" s="58"/>
      <c r="W896" s="58"/>
      <c r="X896" s="58"/>
      <c r="Y896" s="58"/>
      <c r="Z896" s="58"/>
      <c r="AA896" s="58"/>
      <c r="AB896" s="58"/>
      <c r="AC896" s="58"/>
      <c r="AD896" s="58"/>
      <c r="AE896" s="58"/>
      <c r="AF896" s="58"/>
      <c r="AG896" s="58"/>
    </row>
    <row r="897" spans="1:33" ht="15.75" customHeight="1" x14ac:dyDescent="0.2">
      <c r="A897" s="23"/>
      <c r="B897" s="23"/>
      <c r="C897" s="58"/>
      <c r="D897" s="58"/>
      <c r="E897" s="58"/>
      <c r="F897" s="58"/>
      <c r="G897" s="91"/>
      <c r="H897" s="273"/>
      <c r="I897" s="273"/>
      <c r="J897" s="135"/>
      <c r="K897" s="152"/>
      <c r="L897" s="23"/>
      <c r="M897" s="23"/>
      <c r="N897" s="68"/>
      <c r="O897" s="58"/>
      <c r="P897" s="58"/>
      <c r="Q897" s="58"/>
      <c r="R897" s="58"/>
      <c r="S897" s="58"/>
      <c r="T897" s="58"/>
      <c r="U897" s="58"/>
      <c r="V897" s="58"/>
      <c r="W897" s="58"/>
      <c r="X897" s="58"/>
      <c r="Y897" s="58"/>
      <c r="Z897" s="58"/>
      <c r="AA897" s="58"/>
      <c r="AB897" s="58"/>
      <c r="AC897" s="58"/>
      <c r="AD897" s="58"/>
      <c r="AE897" s="58"/>
      <c r="AF897" s="58"/>
      <c r="AG897" s="58"/>
    </row>
    <row r="898" spans="1:33" ht="15.75" customHeight="1" x14ac:dyDescent="0.2">
      <c r="A898" s="23"/>
      <c r="B898" s="23"/>
      <c r="C898" s="58"/>
      <c r="D898" s="58"/>
      <c r="E898" s="58"/>
      <c r="F898" s="58"/>
      <c r="G898" s="91"/>
      <c r="H898" s="273"/>
      <c r="I898" s="273"/>
      <c r="J898" s="135"/>
      <c r="K898" s="152"/>
      <c r="L898" s="23"/>
      <c r="M898" s="23"/>
      <c r="N898" s="68"/>
      <c r="O898" s="58"/>
      <c r="P898" s="58"/>
      <c r="Q898" s="58"/>
      <c r="R898" s="58"/>
      <c r="S898" s="58"/>
      <c r="T898" s="58"/>
      <c r="U898" s="58"/>
      <c r="V898" s="58"/>
      <c r="W898" s="58"/>
      <c r="X898" s="58"/>
      <c r="Y898" s="58"/>
      <c r="Z898" s="58"/>
      <c r="AA898" s="58"/>
      <c r="AB898" s="58"/>
      <c r="AC898" s="58"/>
      <c r="AD898" s="58"/>
      <c r="AE898" s="58"/>
      <c r="AF898" s="58"/>
      <c r="AG898" s="58"/>
    </row>
    <row r="899" spans="1:33" ht="15.75" customHeight="1" x14ac:dyDescent="0.2">
      <c r="A899" s="23"/>
      <c r="B899" s="23"/>
      <c r="C899" s="58"/>
      <c r="D899" s="58"/>
      <c r="E899" s="58"/>
      <c r="F899" s="58"/>
      <c r="G899" s="91"/>
      <c r="H899" s="273"/>
      <c r="I899" s="273"/>
      <c r="J899" s="135"/>
      <c r="K899" s="152"/>
      <c r="L899" s="23"/>
      <c r="M899" s="23"/>
      <c r="N899" s="68"/>
      <c r="O899" s="58"/>
      <c r="P899" s="58"/>
      <c r="Q899" s="58"/>
      <c r="R899" s="58"/>
      <c r="S899" s="58"/>
      <c r="T899" s="58"/>
      <c r="U899" s="58"/>
      <c r="V899" s="58"/>
      <c r="W899" s="58"/>
      <c r="X899" s="58"/>
      <c r="Y899" s="58"/>
      <c r="Z899" s="58"/>
      <c r="AA899" s="58"/>
      <c r="AB899" s="58"/>
      <c r="AC899" s="58"/>
      <c r="AD899" s="58"/>
      <c r="AE899" s="58"/>
      <c r="AF899" s="58"/>
      <c r="AG899" s="58"/>
    </row>
    <row r="900" spans="1:33" ht="15.75" customHeight="1" x14ac:dyDescent="0.2">
      <c r="A900" s="23"/>
      <c r="B900" s="23"/>
      <c r="C900" s="58"/>
      <c r="D900" s="58"/>
      <c r="E900" s="58"/>
      <c r="F900" s="58"/>
      <c r="G900" s="91"/>
      <c r="H900" s="273"/>
      <c r="I900" s="273"/>
      <c r="J900" s="135"/>
      <c r="K900" s="152"/>
      <c r="L900" s="23"/>
      <c r="M900" s="23"/>
      <c r="N900" s="68"/>
      <c r="O900" s="58"/>
      <c r="P900" s="58"/>
      <c r="Q900" s="58"/>
      <c r="R900" s="58"/>
      <c r="S900" s="58"/>
      <c r="T900" s="58"/>
      <c r="U900" s="58"/>
      <c r="V900" s="58"/>
      <c r="W900" s="58"/>
      <c r="X900" s="58"/>
      <c r="Y900" s="58"/>
      <c r="Z900" s="58"/>
      <c r="AA900" s="58"/>
      <c r="AB900" s="58"/>
      <c r="AC900" s="58"/>
      <c r="AD900" s="58"/>
      <c r="AE900" s="58"/>
      <c r="AF900" s="58"/>
      <c r="AG900" s="58"/>
    </row>
    <row r="901" spans="1:33" ht="15.75" customHeight="1" x14ac:dyDescent="0.2">
      <c r="A901" s="23"/>
      <c r="B901" s="23"/>
      <c r="C901" s="58"/>
      <c r="D901" s="58"/>
      <c r="E901" s="58"/>
      <c r="F901" s="58"/>
      <c r="G901" s="91"/>
      <c r="H901" s="273"/>
      <c r="I901" s="273"/>
      <c r="J901" s="135"/>
      <c r="K901" s="152"/>
      <c r="L901" s="23"/>
      <c r="M901" s="23"/>
      <c r="N901" s="68"/>
      <c r="O901" s="58"/>
      <c r="P901" s="58"/>
      <c r="Q901" s="58"/>
      <c r="R901" s="58"/>
      <c r="S901" s="58"/>
      <c r="T901" s="58"/>
      <c r="U901" s="58"/>
      <c r="V901" s="58"/>
      <c r="W901" s="58"/>
      <c r="X901" s="58"/>
      <c r="Y901" s="58"/>
      <c r="Z901" s="58"/>
      <c r="AA901" s="58"/>
      <c r="AB901" s="58"/>
      <c r="AC901" s="58"/>
      <c r="AD901" s="58"/>
      <c r="AE901" s="58"/>
      <c r="AF901" s="58"/>
      <c r="AG901" s="58"/>
    </row>
    <row r="902" spans="1:33" ht="15.75" customHeight="1" x14ac:dyDescent="0.2">
      <c r="A902" s="23"/>
      <c r="B902" s="23"/>
      <c r="C902" s="58"/>
      <c r="D902" s="58"/>
      <c r="E902" s="58"/>
      <c r="F902" s="58"/>
      <c r="G902" s="91"/>
      <c r="H902" s="273"/>
      <c r="I902" s="273"/>
      <c r="J902" s="135"/>
      <c r="K902" s="152"/>
      <c r="L902" s="23"/>
      <c r="M902" s="23"/>
      <c r="N902" s="68"/>
      <c r="O902" s="58"/>
      <c r="P902" s="58"/>
      <c r="Q902" s="58"/>
      <c r="R902" s="58"/>
      <c r="S902" s="58"/>
      <c r="T902" s="58"/>
      <c r="U902" s="58"/>
      <c r="V902" s="58"/>
      <c r="W902" s="58"/>
      <c r="X902" s="58"/>
      <c r="Y902" s="58"/>
      <c r="Z902" s="58"/>
      <c r="AA902" s="58"/>
      <c r="AB902" s="58"/>
      <c r="AC902" s="58"/>
      <c r="AD902" s="58"/>
      <c r="AE902" s="58"/>
      <c r="AF902" s="58"/>
      <c r="AG902" s="58"/>
    </row>
    <row r="903" spans="1:33" ht="15.75" customHeight="1" x14ac:dyDescent="0.2">
      <c r="A903" s="23"/>
      <c r="B903" s="23"/>
      <c r="C903" s="58"/>
      <c r="D903" s="58"/>
      <c r="E903" s="58"/>
      <c r="F903" s="58"/>
      <c r="G903" s="91"/>
      <c r="H903" s="273"/>
      <c r="I903" s="273"/>
      <c r="J903" s="135"/>
      <c r="K903" s="152"/>
      <c r="L903" s="23"/>
      <c r="M903" s="23"/>
      <c r="N903" s="68"/>
      <c r="O903" s="58"/>
      <c r="P903" s="58"/>
      <c r="Q903" s="58"/>
      <c r="R903" s="58"/>
      <c r="S903" s="58"/>
      <c r="T903" s="58"/>
      <c r="U903" s="58"/>
      <c r="V903" s="58"/>
      <c r="W903" s="58"/>
      <c r="X903" s="58"/>
      <c r="Y903" s="58"/>
      <c r="Z903" s="58"/>
      <c r="AA903" s="58"/>
      <c r="AB903" s="58"/>
      <c r="AC903" s="58"/>
      <c r="AD903" s="58"/>
      <c r="AE903" s="58"/>
      <c r="AF903" s="58"/>
      <c r="AG903" s="58"/>
    </row>
    <row r="904" spans="1:33" ht="15.75" customHeight="1" x14ac:dyDescent="0.2">
      <c r="A904" s="23"/>
      <c r="B904" s="23"/>
      <c r="C904" s="58"/>
      <c r="D904" s="58"/>
      <c r="E904" s="58"/>
      <c r="F904" s="58"/>
      <c r="G904" s="91"/>
      <c r="H904" s="273"/>
      <c r="I904" s="273"/>
      <c r="J904" s="135"/>
      <c r="K904" s="152"/>
      <c r="L904" s="23"/>
      <c r="M904" s="23"/>
      <c r="N904" s="68"/>
      <c r="O904" s="58"/>
      <c r="P904" s="58"/>
      <c r="Q904" s="58"/>
      <c r="R904" s="58"/>
      <c r="S904" s="58"/>
      <c r="T904" s="58"/>
      <c r="U904" s="58"/>
      <c r="V904" s="58"/>
      <c r="W904" s="58"/>
      <c r="X904" s="58"/>
      <c r="Y904" s="58"/>
      <c r="Z904" s="58"/>
      <c r="AA904" s="58"/>
      <c r="AB904" s="58"/>
      <c r="AC904" s="58"/>
      <c r="AD904" s="58"/>
      <c r="AE904" s="58"/>
      <c r="AF904" s="58"/>
      <c r="AG904" s="58"/>
    </row>
    <row r="905" spans="1:33" ht="15.75" customHeight="1" x14ac:dyDescent="0.2">
      <c r="A905" s="23"/>
      <c r="B905" s="23"/>
      <c r="C905" s="58"/>
      <c r="D905" s="58"/>
      <c r="E905" s="58"/>
      <c r="F905" s="58"/>
      <c r="G905" s="91"/>
      <c r="H905" s="273"/>
      <c r="I905" s="273"/>
      <c r="J905" s="135"/>
      <c r="K905" s="152"/>
      <c r="L905" s="23"/>
      <c r="M905" s="23"/>
      <c r="N905" s="68"/>
      <c r="O905" s="58"/>
      <c r="P905" s="58"/>
      <c r="Q905" s="58"/>
      <c r="R905" s="58"/>
      <c r="S905" s="58"/>
      <c r="T905" s="58"/>
      <c r="U905" s="58"/>
      <c r="V905" s="58"/>
      <c r="W905" s="58"/>
      <c r="X905" s="58"/>
      <c r="Y905" s="58"/>
      <c r="Z905" s="58"/>
      <c r="AA905" s="58"/>
      <c r="AB905" s="58"/>
      <c r="AC905" s="58"/>
      <c r="AD905" s="58"/>
      <c r="AE905" s="58"/>
      <c r="AF905" s="58"/>
      <c r="AG905" s="58"/>
    </row>
    <row r="906" spans="1:33" ht="15.75" customHeight="1" x14ac:dyDescent="0.2">
      <c r="A906" s="23"/>
      <c r="B906" s="23"/>
      <c r="C906" s="58"/>
      <c r="D906" s="58"/>
      <c r="E906" s="58"/>
      <c r="F906" s="58"/>
      <c r="G906" s="91"/>
      <c r="H906" s="273"/>
      <c r="I906" s="273"/>
      <c r="J906" s="135"/>
      <c r="K906" s="152"/>
      <c r="L906" s="23"/>
      <c r="M906" s="23"/>
      <c r="N906" s="68"/>
      <c r="O906" s="58"/>
      <c r="P906" s="58"/>
      <c r="Q906" s="58"/>
      <c r="R906" s="58"/>
      <c r="S906" s="58"/>
      <c r="T906" s="58"/>
      <c r="U906" s="58"/>
      <c r="V906" s="58"/>
      <c r="W906" s="58"/>
      <c r="X906" s="58"/>
      <c r="Y906" s="58"/>
      <c r="Z906" s="58"/>
      <c r="AA906" s="58"/>
      <c r="AB906" s="58"/>
      <c r="AC906" s="58"/>
      <c r="AD906" s="58"/>
      <c r="AE906" s="58"/>
      <c r="AF906" s="58"/>
      <c r="AG906" s="58"/>
    </row>
    <row r="907" spans="1:33" ht="15.75" customHeight="1" x14ac:dyDescent="0.2">
      <c r="A907" s="23"/>
      <c r="B907" s="23"/>
      <c r="C907" s="58"/>
      <c r="D907" s="58"/>
      <c r="E907" s="58"/>
      <c r="F907" s="58"/>
      <c r="G907" s="91"/>
      <c r="H907" s="273"/>
      <c r="I907" s="273"/>
      <c r="J907" s="135"/>
      <c r="K907" s="152"/>
      <c r="L907" s="23"/>
      <c r="M907" s="23"/>
      <c r="N907" s="68"/>
      <c r="O907" s="58"/>
      <c r="P907" s="58"/>
      <c r="Q907" s="58"/>
      <c r="R907" s="58"/>
      <c r="S907" s="58"/>
      <c r="T907" s="58"/>
      <c r="U907" s="58"/>
      <c r="V907" s="58"/>
      <c r="W907" s="58"/>
      <c r="X907" s="58"/>
      <c r="Y907" s="58"/>
      <c r="Z907" s="58"/>
      <c r="AA907" s="58"/>
      <c r="AB907" s="58"/>
      <c r="AC907" s="58"/>
      <c r="AD907" s="58"/>
      <c r="AE907" s="58"/>
      <c r="AF907" s="58"/>
      <c r="AG907" s="58"/>
    </row>
    <row r="908" spans="1:33" ht="15.75" customHeight="1" x14ac:dyDescent="0.2">
      <c r="A908" s="23"/>
      <c r="B908" s="23"/>
      <c r="C908" s="58"/>
      <c r="D908" s="58"/>
      <c r="E908" s="58"/>
      <c r="F908" s="58"/>
      <c r="G908" s="91"/>
      <c r="H908" s="273"/>
      <c r="I908" s="273"/>
      <c r="J908" s="135"/>
      <c r="K908" s="152"/>
      <c r="L908" s="23"/>
      <c r="M908" s="23"/>
      <c r="N908" s="68"/>
      <c r="O908" s="58"/>
      <c r="P908" s="58"/>
      <c r="Q908" s="58"/>
      <c r="R908" s="58"/>
      <c r="S908" s="58"/>
      <c r="T908" s="58"/>
      <c r="U908" s="58"/>
      <c r="V908" s="58"/>
      <c r="W908" s="58"/>
      <c r="X908" s="58"/>
      <c r="Y908" s="58"/>
      <c r="Z908" s="58"/>
      <c r="AA908" s="58"/>
      <c r="AB908" s="58"/>
      <c r="AC908" s="58"/>
      <c r="AD908" s="58"/>
      <c r="AE908" s="58"/>
      <c r="AF908" s="58"/>
      <c r="AG908" s="58"/>
    </row>
    <row r="909" spans="1:33" ht="15.75" customHeight="1" x14ac:dyDescent="0.2">
      <c r="A909" s="23"/>
      <c r="B909" s="23"/>
      <c r="C909" s="58"/>
      <c r="D909" s="58"/>
      <c r="E909" s="58"/>
      <c r="F909" s="58"/>
      <c r="G909" s="91"/>
      <c r="H909" s="273"/>
      <c r="I909" s="273"/>
      <c r="J909" s="135"/>
      <c r="K909" s="152"/>
      <c r="L909" s="23"/>
      <c r="M909" s="23"/>
      <c r="N909" s="68"/>
      <c r="O909" s="58"/>
      <c r="P909" s="58"/>
      <c r="Q909" s="58"/>
      <c r="R909" s="58"/>
      <c r="S909" s="58"/>
      <c r="T909" s="58"/>
      <c r="U909" s="58"/>
      <c r="V909" s="58"/>
      <c r="W909" s="58"/>
      <c r="X909" s="58"/>
      <c r="Y909" s="58"/>
      <c r="Z909" s="58"/>
      <c r="AA909" s="58"/>
      <c r="AB909" s="58"/>
      <c r="AC909" s="58"/>
      <c r="AD909" s="58"/>
      <c r="AE909" s="58"/>
      <c r="AF909" s="58"/>
      <c r="AG909" s="58"/>
    </row>
    <row r="910" spans="1:33" ht="15.75" customHeight="1" x14ac:dyDescent="0.2">
      <c r="A910" s="23"/>
      <c r="B910" s="23"/>
      <c r="C910" s="58"/>
      <c r="D910" s="58"/>
      <c r="E910" s="58"/>
      <c r="F910" s="58"/>
      <c r="G910" s="91"/>
      <c r="H910" s="273"/>
      <c r="I910" s="273"/>
      <c r="J910" s="135"/>
      <c r="K910" s="152"/>
      <c r="L910" s="23"/>
      <c r="M910" s="23"/>
      <c r="N910" s="68"/>
      <c r="O910" s="58"/>
      <c r="P910" s="58"/>
      <c r="Q910" s="58"/>
      <c r="R910" s="58"/>
      <c r="S910" s="58"/>
      <c r="T910" s="58"/>
      <c r="U910" s="58"/>
      <c r="V910" s="58"/>
      <c r="W910" s="58"/>
      <c r="X910" s="58"/>
      <c r="Y910" s="58"/>
      <c r="Z910" s="58"/>
      <c r="AA910" s="58"/>
      <c r="AB910" s="58"/>
      <c r="AC910" s="58"/>
      <c r="AD910" s="58"/>
      <c r="AE910" s="58"/>
      <c r="AF910" s="58"/>
      <c r="AG910" s="58"/>
    </row>
    <row r="911" spans="1:33" ht="15.75" customHeight="1" x14ac:dyDescent="0.2">
      <c r="A911" s="23"/>
      <c r="B911" s="23"/>
      <c r="C911" s="58"/>
      <c r="D911" s="58"/>
      <c r="E911" s="58"/>
      <c r="F911" s="58"/>
      <c r="G911" s="91"/>
      <c r="H911" s="273"/>
      <c r="I911" s="273"/>
      <c r="J911" s="135"/>
      <c r="K911" s="152"/>
      <c r="L911" s="23"/>
      <c r="M911" s="23"/>
      <c r="N911" s="68"/>
      <c r="O911" s="58"/>
      <c r="P911" s="58"/>
      <c r="Q911" s="58"/>
      <c r="R911" s="58"/>
      <c r="S911" s="58"/>
      <c r="T911" s="58"/>
      <c r="U911" s="58"/>
      <c r="V911" s="58"/>
      <c r="W911" s="58"/>
      <c r="X911" s="58"/>
      <c r="Y911" s="58"/>
      <c r="Z911" s="58"/>
      <c r="AA911" s="58"/>
      <c r="AB911" s="58"/>
      <c r="AC911" s="58"/>
      <c r="AD911" s="58"/>
      <c r="AE911" s="58"/>
      <c r="AF911" s="58"/>
      <c r="AG911" s="58"/>
    </row>
    <row r="912" spans="1:33" ht="15.75" customHeight="1" x14ac:dyDescent="0.2">
      <c r="A912" s="23"/>
      <c r="B912" s="23"/>
      <c r="C912" s="58"/>
      <c r="D912" s="58"/>
      <c r="E912" s="58"/>
      <c r="F912" s="58"/>
      <c r="G912" s="91"/>
      <c r="H912" s="273"/>
      <c r="I912" s="273"/>
      <c r="J912" s="135"/>
      <c r="K912" s="152"/>
      <c r="L912" s="23"/>
      <c r="M912" s="23"/>
      <c r="N912" s="68"/>
      <c r="O912" s="58"/>
      <c r="P912" s="58"/>
      <c r="Q912" s="58"/>
      <c r="R912" s="58"/>
      <c r="S912" s="58"/>
      <c r="T912" s="58"/>
      <c r="U912" s="58"/>
      <c r="V912" s="58"/>
      <c r="W912" s="58"/>
      <c r="X912" s="58"/>
      <c r="Y912" s="58"/>
      <c r="Z912" s="58"/>
      <c r="AA912" s="58"/>
      <c r="AB912" s="58"/>
      <c r="AC912" s="58"/>
      <c r="AD912" s="58"/>
      <c r="AE912" s="58"/>
      <c r="AF912" s="58"/>
      <c r="AG912" s="58"/>
    </row>
    <row r="913" spans="1:33" ht="15.75" customHeight="1" x14ac:dyDescent="0.2">
      <c r="A913" s="23"/>
      <c r="B913" s="23"/>
      <c r="C913" s="58"/>
      <c r="D913" s="58"/>
      <c r="E913" s="58"/>
      <c r="F913" s="58"/>
      <c r="G913" s="91"/>
      <c r="H913" s="273"/>
      <c r="I913" s="273"/>
      <c r="J913" s="135"/>
      <c r="K913" s="152"/>
      <c r="L913" s="23"/>
      <c r="M913" s="23"/>
      <c r="N913" s="68"/>
      <c r="O913" s="58"/>
      <c r="P913" s="58"/>
      <c r="Q913" s="58"/>
      <c r="R913" s="58"/>
      <c r="S913" s="58"/>
      <c r="T913" s="58"/>
      <c r="U913" s="58"/>
      <c r="V913" s="58"/>
      <c r="W913" s="58"/>
      <c r="X913" s="58"/>
      <c r="Y913" s="58"/>
      <c r="Z913" s="58"/>
      <c r="AA913" s="58"/>
      <c r="AB913" s="58"/>
      <c r="AC913" s="58"/>
      <c r="AD913" s="58"/>
      <c r="AE913" s="58"/>
      <c r="AF913" s="58"/>
      <c r="AG913" s="58"/>
    </row>
    <row r="914" spans="1:33" ht="15.75" customHeight="1" x14ac:dyDescent="0.2">
      <c r="A914" s="23"/>
      <c r="B914" s="23"/>
      <c r="C914" s="58"/>
      <c r="D914" s="58"/>
      <c r="E914" s="58"/>
      <c r="F914" s="58"/>
      <c r="G914" s="91"/>
      <c r="H914" s="273"/>
      <c r="I914" s="273"/>
      <c r="J914" s="135"/>
      <c r="K914" s="152"/>
      <c r="L914" s="23"/>
      <c r="M914" s="23"/>
      <c r="N914" s="68"/>
      <c r="O914" s="58"/>
      <c r="P914" s="58"/>
      <c r="Q914" s="58"/>
      <c r="R914" s="58"/>
      <c r="S914" s="58"/>
      <c r="T914" s="58"/>
      <c r="U914" s="58"/>
      <c r="V914" s="58"/>
      <c r="W914" s="58"/>
      <c r="X914" s="58"/>
      <c r="Y914" s="58"/>
      <c r="Z914" s="58"/>
      <c r="AA914" s="58"/>
      <c r="AB914" s="58"/>
      <c r="AC914" s="58"/>
      <c r="AD914" s="58"/>
      <c r="AE914" s="58"/>
      <c r="AF914" s="58"/>
      <c r="AG914" s="58"/>
    </row>
    <row r="915" spans="1:33" ht="15.75" customHeight="1" x14ac:dyDescent="0.2">
      <c r="A915" s="23"/>
      <c r="B915" s="23"/>
      <c r="C915" s="58"/>
      <c r="D915" s="58"/>
      <c r="E915" s="58"/>
      <c r="F915" s="58"/>
      <c r="G915" s="91"/>
      <c r="H915" s="273"/>
      <c r="I915" s="273"/>
      <c r="J915" s="135"/>
      <c r="K915" s="152"/>
      <c r="L915" s="23"/>
      <c r="M915" s="23"/>
      <c r="N915" s="68"/>
      <c r="O915" s="58"/>
      <c r="P915" s="58"/>
      <c r="Q915" s="58"/>
      <c r="R915" s="58"/>
      <c r="S915" s="58"/>
      <c r="T915" s="58"/>
      <c r="U915" s="58"/>
      <c r="V915" s="58"/>
      <c r="W915" s="58"/>
      <c r="X915" s="58"/>
      <c r="Y915" s="58"/>
      <c r="Z915" s="58"/>
      <c r="AA915" s="58"/>
      <c r="AB915" s="58"/>
      <c r="AC915" s="58"/>
      <c r="AD915" s="58"/>
      <c r="AE915" s="58"/>
      <c r="AF915" s="58"/>
      <c r="AG915" s="58"/>
    </row>
    <row r="916" spans="1:33" ht="15.75" customHeight="1" x14ac:dyDescent="0.2">
      <c r="A916" s="23"/>
      <c r="B916" s="23"/>
      <c r="C916" s="58"/>
      <c r="D916" s="58"/>
      <c r="E916" s="58"/>
      <c r="F916" s="58"/>
      <c r="G916" s="91"/>
      <c r="H916" s="273"/>
      <c r="I916" s="273"/>
      <c r="J916" s="135"/>
      <c r="K916" s="152"/>
      <c r="L916" s="23"/>
      <c r="M916" s="23"/>
      <c r="N916" s="68"/>
      <c r="O916" s="58"/>
      <c r="P916" s="58"/>
      <c r="Q916" s="58"/>
      <c r="R916" s="58"/>
      <c r="S916" s="58"/>
      <c r="T916" s="58"/>
      <c r="U916" s="58"/>
      <c r="V916" s="58"/>
      <c r="W916" s="58"/>
      <c r="X916" s="58"/>
      <c r="Y916" s="58"/>
      <c r="Z916" s="58"/>
      <c r="AA916" s="58"/>
      <c r="AB916" s="58"/>
      <c r="AC916" s="58"/>
      <c r="AD916" s="58"/>
      <c r="AE916" s="58"/>
      <c r="AF916" s="58"/>
      <c r="AG916" s="58"/>
    </row>
    <row r="917" spans="1:33" ht="15.75" customHeight="1" x14ac:dyDescent="0.2">
      <c r="A917" s="23"/>
      <c r="B917" s="23"/>
      <c r="C917" s="58"/>
      <c r="D917" s="58"/>
      <c r="E917" s="58"/>
      <c r="F917" s="58"/>
      <c r="G917" s="91"/>
      <c r="H917" s="273"/>
      <c r="I917" s="273"/>
      <c r="J917" s="135"/>
      <c r="K917" s="152"/>
      <c r="L917" s="23"/>
      <c r="M917" s="23"/>
      <c r="N917" s="68"/>
      <c r="O917" s="58"/>
      <c r="P917" s="58"/>
      <c r="Q917" s="58"/>
      <c r="R917" s="58"/>
      <c r="S917" s="58"/>
      <c r="T917" s="58"/>
      <c r="U917" s="58"/>
      <c r="V917" s="58"/>
      <c r="W917" s="58"/>
      <c r="X917" s="58"/>
      <c r="Y917" s="58"/>
      <c r="Z917" s="58"/>
      <c r="AA917" s="58"/>
      <c r="AB917" s="58"/>
      <c r="AC917" s="58"/>
      <c r="AD917" s="58"/>
      <c r="AE917" s="58"/>
      <c r="AF917" s="58"/>
      <c r="AG917" s="58"/>
    </row>
    <row r="918" spans="1:33" ht="15.75" customHeight="1" x14ac:dyDescent="0.2">
      <c r="A918" s="23"/>
      <c r="B918" s="23"/>
      <c r="C918" s="58"/>
      <c r="D918" s="58"/>
      <c r="E918" s="58"/>
      <c r="F918" s="58"/>
      <c r="G918" s="91"/>
      <c r="H918" s="273"/>
      <c r="I918" s="273"/>
      <c r="J918" s="135"/>
      <c r="K918" s="152"/>
      <c r="L918" s="23"/>
      <c r="M918" s="23"/>
      <c r="N918" s="68"/>
      <c r="O918" s="58"/>
      <c r="P918" s="58"/>
      <c r="Q918" s="58"/>
      <c r="R918" s="58"/>
      <c r="S918" s="58"/>
      <c r="T918" s="58"/>
      <c r="U918" s="58"/>
      <c r="V918" s="58"/>
      <c r="W918" s="58"/>
      <c r="X918" s="58"/>
      <c r="Y918" s="58"/>
      <c r="Z918" s="58"/>
      <c r="AA918" s="58"/>
      <c r="AB918" s="58"/>
      <c r="AC918" s="58"/>
      <c r="AD918" s="58"/>
      <c r="AE918" s="58"/>
      <c r="AF918" s="58"/>
      <c r="AG918" s="58"/>
    </row>
    <row r="919" spans="1:33" ht="15.75" customHeight="1" x14ac:dyDescent="0.2">
      <c r="A919" s="23"/>
      <c r="B919" s="23"/>
      <c r="C919" s="58"/>
      <c r="D919" s="58"/>
      <c r="E919" s="58"/>
      <c r="F919" s="58"/>
      <c r="G919" s="91"/>
      <c r="H919" s="273"/>
      <c r="I919" s="273"/>
      <c r="J919" s="135"/>
      <c r="K919" s="152"/>
      <c r="L919" s="23"/>
      <c r="M919" s="23"/>
      <c r="N919" s="68"/>
      <c r="O919" s="58"/>
      <c r="P919" s="58"/>
      <c r="Q919" s="58"/>
      <c r="R919" s="58"/>
      <c r="S919" s="58"/>
      <c r="T919" s="58"/>
      <c r="U919" s="58"/>
      <c r="V919" s="58"/>
      <c r="W919" s="58"/>
      <c r="X919" s="58"/>
      <c r="Y919" s="58"/>
      <c r="Z919" s="58"/>
      <c r="AA919" s="58"/>
      <c r="AB919" s="58"/>
      <c r="AC919" s="58"/>
      <c r="AD919" s="58"/>
      <c r="AE919" s="58"/>
      <c r="AF919" s="58"/>
      <c r="AG919" s="58"/>
    </row>
    <row r="920" spans="1:33" ht="15.75" customHeight="1" x14ac:dyDescent="0.2">
      <c r="A920" s="23"/>
      <c r="B920" s="23"/>
      <c r="C920" s="58"/>
      <c r="D920" s="58"/>
      <c r="E920" s="58"/>
      <c r="F920" s="58"/>
      <c r="G920" s="91"/>
      <c r="H920" s="273"/>
      <c r="I920" s="273"/>
      <c r="J920" s="135"/>
      <c r="K920" s="152"/>
      <c r="L920" s="23"/>
      <c r="M920" s="23"/>
      <c r="N920" s="68"/>
      <c r="O920" s="58"/>
      <c r="P920" s="58"/>
      <c r="Q920" s="58"/>
      <c r="R920" s="58"/>
      <c r="S920" s="58"/>
      <c r="T920" s="58"/>
      <c r="U920" s="58"/>
      <c r="V920" s="58"/>
      <c r="W920" s="58"/>
      <c r="X920" s="58"/>
      <c r="Y920" s="58"/>
      <c r="Z920" s="58"/>
      <c r="AA920" s="58"/>
      <c r="AB920" s="58"/>
      <c r="AC920" s="58"/>
      <c r="AD920" s="58"/>
      <c r="AE920" s="58"/>
      <c r="AF920" s="58"/>
      <c r="AG920" s="58"/>
    </row>
    <row r="921" spans="1:33" ht="15.75" customHeight="1" x14ac:dyDescent="0.2">
      <c r="A921" s="23"/>
      <c r="B921" s="23"/>
      <c r="C921" s="58"/>
      <c r="D921" s="58"/>
      <c r="E921" s="58"/>
      <c r="F921" s="58"/>
      <c r="G921" s="91"/>
      <c r="H921" s="273"/>
      <c r="I921" s="273"/>
      <c r="J921" s="135"/>
      <c r="K921" s="152"/>
      <c r="L921" s="23"/>
      <c r="M921" s="23"/>
      <c r="N921" s="68"/>
      <c r="O921" s="58"/>
      <c r="P921" s="58"/>
      <c r="Q921" s="58"/>
      <c r="R921" s="58"/>
      <c r="S921" s="58"/>
      <c r="T921" s="58"/>
      <c r="U921" s="58"/>
      <c r="V921" s="58"/>
      <c r="W921" s="58"/>
      <c r="X921" s="58"/>
      <c r="Y921" s="58"/>
      <c r="Z921" s="58"/>
      <c r="AA921" s="58"/>
      <c r="AB921" s="58"/>
      <c r="AC921" s="58"/>
      <c r="AD921" s="58"/>
      <c r="AE921" s="58"/>
      <c r="AF921" s="58"/>
      <c r="AG921" s="58"/>
    </row>
    <row r="922" spans="1:33" ht="15.75" customHeight="1" x14ac:dyDescent="0.2">
      <c r="A922" s="23"/>
      <c r="B922" s="23"/>
      <c r="C922" s="58"/>
      <c r="D922" s="58"/>
      <c r="E922" s="58"/>
      <c r="F922" s="58"/>
      <c r="G922" s="91"/>
      <c r="H922" s="273"/>
      <c r="I922" s="273"/>
      <c r="J922" s="135"/>
      <c r="K922" s="152"/>
      <c r="L922" s="23"/>
      <c r="M922" s="23"/>
      <c r="N922" s="68"/>
      <c r="O922" s="58"/>
      <c r="P922" s="58"/>
      <c r="Q922" s="58"/>
      <c r="R922" s="58"/>
      <c r="S922" s="58"/>
      <c r="T922" s="58"/>
      <c r="U922" s="58"/>
      <c r="V922" s="58"/>
      <c r="W922" s="58"/>
      <c r="X922" s="58"/>
      <c r="Y922" s="58"/>
      <c r="Z922" s="58"/>
      <c r="AA922" s="58"/>
      <c r="AB922" s="58"/>
      <c r="AC922" s="58"/>
      <c r="AD922" s="58"/>
      <c r="AE922" s="58"/>
      <c r="AF922" s="58"/>
      <c r="AG922" s="58"/>
    </row>
    <row r="923" spans="1:33" ht="15.75" customHeight="1" x14ac:dyDescent="0.2">
      <c r="A923" s="23"/>
      <c r="B923" s="23"/>
      <c r="C923" s="58"/>
      <c r="D923" s="58"/>
      <c r="E923" s="58"/>
      <c r="F923" s="58"/>
      <c r="G923" s="91"/>
      <c r="H923" s="273"/>
      <c r="I923" s="273"/>
      <c r="J923" s="135"/>
      <c r="K923" s="152"/>
      <c r="L923" s="23"/>
      <c r="M923" s="23"/>
      <c r="N923" s="68"/>
      <c r="O923" s="58"/>
      <c r="P923" s="58"/>
      <c r="Q923" s="58"/>
      <c r="R923" s="58"/>
      <c r="S923" s="58"/>
      <c r="T923" s="58"/>
      <c r="U923" s="58"/>
      <c r="V923" s="58"/>
      <c r="W923" s="58"/>
      <c r="X923" s="58"/>
      <c r="Y923" s="58"/>
      <c r="Z923" s="58"/>
      <c r="AA923" s="58"/>
      <c r="AB923" s="58"/>
      <c r="AC923" s="58"/>
      <c r="AD923" s="58"/>
      <c r="AE923" s="58"/>
      <c r="AF923" s="58"/>
      <c r="AG923" s="58"/>
    </row>
    <row r="924" spans="1:33" ht="15.75" customHeight="1" x14ac:dyDescent="0.2">
      <c r="A924" s="23"/>
      <c r="B924" s="23"/>
      <c r="C924" s="58"/>
      <c r="D924" s="58"/>
      <c r="E924" s="58"/>
      <c r="F924" s="58"/>
      <c r="G924" s="91"/>
      <c r="H924" s="273"/>
      <c r="I924" s="273"/>
      <c r="J924" s="135"/>
      <c r="K924" s="152"/>
      <c r="L924" s="23"/>
      <c r="M924" s="23"/>
      <c r="N924" s="68"/>
      <c r="O924" s="58"/>
      <c r="P924" s="58"/>
      <c r="Q924" s="58"/>
      <c r="R924" s="58"/>
      <c r="S924" s="58"/>
      <c r="T924" s="58"/>
      <c r="U924" s="58"/>
      <c r="V924" s="58"/>
      <c r="W924" s="58"/>
      <c r="X924" s="58"/>
      <c r="Y924" s="58"/>
      <c r="Z924" s="58"/>
      <c r="AA924" s="58"/>
      <c r="AB924" s="58"/>
      <c r="AC924" s="58"/>
      <c r="AD924" s="58"/>
      <c r="AE924" s="58"/>
      <c r="AF924" s="58"/>
      <c r="AG924" s="58"/>
    </row>
    <row r="925" spans="1:33" ht="15.75" customHeight="1" x14ac:dyDescent="0.2">
      <c r="A925" s="23"/>
      <c r="B925" s="23"/>
      <c r="C925" s="58"/>
      <c r="D925" s="58"/>
      <c r="E925" s="58"/>
      <c r="F925" s="58"/>
      <c r="G925" s="91"/>
      <c r="H925" s="273"/>
      <c r="I925" s="273"/>
      <c r="J925" s="135"/>
      <c r="K925" s="152"/>
      <c r="L925" s="23"/>
      <c r="M925" s="23"/>
      <c r="N925" s="68"/>
      <c r="O925" s="58"/>
      <c r="P925" s="58"/>
      <c r="Q925" s="58"/>
      <c r="R925" s="58"/>
      <c r="S925" s="58"/>
      <c r="T925" s="58"/>
      <c r="U925" s="58"/>
      <c r="V925" s="58"/>
      <c r="W925" s="58"/>
      <c r="X925" s="58"/>
      <c r="Y925" s="58"/>
      <c r="Z925" s="58"/>
      <c r="AA925" s="58"/>
      <c r="AB925" s="58"/>
      <c r="AC925" s="58"/>
      <c r="AD925" s="58"/>
      <c r="AE925" s="58"/>
      <c r="AF925" s="58"/>
      <c r="AG925" s="58"/>
    </row>
    <row r="926" spans="1:33" ht="15.75" customHeight="1" x14ac:dyDescent="0.2">
      <c r="A926" s="23"/>
      <c r="B926" s="23"/>
      <c r="C926" s="58"/>
      <c r="D926" s="58"/>
      <c r="E926" s="58"/>
      <c r="F926" s="58"/>
      <c r="G926" s="91"/>
      <c r="H926" s="273"/>
      <c r="I926" s="273"/>
      <c r="J926" s="135"/>
      <c r="K926" s="152"/>
      <c r="L926" s="23"/>
      <c r="M926" s="23"/>
      <c r="N926" s="68"/>
      <c r="O926" s="58"/>
      <c r="P926" s="58"/>
      <c r="Q926" s="58"/>
      <c r="R926" s="58"/>
      <c r="S926" s="58"/>
      <c r="T926" s="58"/>
      <c r="U926" s="58"/>
      <c r="V926" s="58"/>
      <c r="W926" s="58"/>
      <c r="X926" s="58"/>
      <c r="Y926" s="58"/>
      <c r="Z926" s="58"/>
      <c r="AA926" s="58"/>
      <c r="AB926" s="58"/>
      <c r="AC926" s="58"/>
      <c r="AD926" s="58"/>
      <c r="AE926" s="58"/>
      <c r="AF926" s="58"/>
      <c r="AG926" s="58"/>
    </row>
    <row r="927" spans="1:33" ht="15.75" customHeight="1" x14ac:dyDescent="0.2">
      <c r="A927" s="23"/>
      <c r="B927" s="23"/>
      <c r="C927" s="58"/>
      <c r="D927" s="58"/>
      <c r="E927" s="58"/>
      <c r="F927" s="58"/>
      <c r="G927" s="91"/>
      <c r="H927" s="273"/>
      <c r="I927" s="273"/>
      <c r="J927" s="135"/>
      <c r="K927" s="152"/>
      <c r="L927" s="23"/>
      <c r="M927" s="23"/>
      <c r="N927" s="68"/>
      <c r="O927" s="58"/>
      <c r="P927" s="58"/>
      <c r="Q927" s="58"/>
      <c r="R927" s="58"/>
      <c r="S927" s="58"/>
      <c r="T927" s="58"/>
      <c r="U927" s="58"/>
      <c r="V927" s="58"/>
      <c r="W927" s="58"/>
      <c r="X927" s="58"/>
      <c r="Y927" s="58"/>
      <c r="Z927" s="58"/>
      <c r="AA927" s="58"/>
      <c r="AB927" s="58"/>
      <c r="AC927" s="58"/>
      <c r="AD927" s="58"/>
      <c r="AE927" s="58"/>
      <c r="AF927" s="58"/>
      <c r="AG927" s="58"/>
    </row>
    <row r="928" spans="1:33" ht="15.75" customHeight="1" x14ac:dyDescent="0.2">
      <c r="A928" s="23"/>
      <c r="B928" s="23"/>
      <c r="C928" s="58"/>
      <c r="D928" s="58"/>
      <c r="E928" s="58"/>
      <c r="F928" s="58"/>
      <c r="G928" s="91"/>
      <c r="H928" s="273"/>
      <c r="I928" s="273"/>
      <c r="J928" s="135"/>
      <c r="K928" s="152"/>
      <c r="L928" s="23"/>
      <c r="M928" s="23"/>
      <c r="N928" s="68"/>
      <c r="O928" s="58"/>
      <c r="P928" s="58"/>
      <c r="Q928" s="58"/>
      <c r="R928" s="58"/>
      <c r="S928" s="58"/>
      <c r="T928" s="58"/>
      <c r="U928" s="58"/>
      <c r="V928" s="58"/>
      <c r="W928" s="58"/>
      <c r="X928" s="58"/>
      <c r="Y928" s="58"/>
      <c r="Z928" s="58"/>
      <c r="AA928" s="58"/>
      <c r="AB928" s="58"/>
      <c r="AC928" s="58"/>
      <c r="AD928" s="58"/>
      <c r="AE928" s="58"/>
      <c r="AF928" s="58"/>
      <c r="AG928" s="58"/>
    </row>
    <row r="929" spans="1:33" ht="15.75" customHeight="1" x14ac:dyDescent="0.2">
      <c r="A929" s="23"/>
      <c r="B929" s="23"/>
      <c r="C929" s="58"/>
      <c r="D929" s="58"/>
      <c r="E929" s="58"/>
      <c r="F929" s="58"/>
      <c r="G929" s="91"/>
      <c r="H929" s="273"/>
      <c r="I929" s="273"/>
      <c r="J929" s="135"/>
      <c r="K929" s="152"/>
      <c r="L929" s="23"/>
      <c r="M929" s="23"/>
      <c r="N929" s="68"/>
      <c r="O929" s="58"/>
      <c r="P929" s="58"/>
      <c r="Q929" s="58"/>
      <c r="R929" s="58"/>
      <c r="S929" s="58"/>
      <c r="T929" s="58"/>
      <c r="U929" s="58"/>
      <c r="V929" s="58"/>
      <c r="W929" s="58"/>
      <c r="X929" s="58"/>
      <c r="Y929" s="58"/>
      <c r="Z929" s="58"/>
      <c r="AA929" s="58"/>
      <c r="AB929" s="58"/>
      <c r="AC929" s="58"/>
      <c r="AD929" s="58"/>
      <c r="AE929" s="58"/>
      <c r="AF929" s="58"/>
      <c r="AG929" s="58"/>
    </row>
    <row r="930" spans="1:33" ht="15.75" customHeight="1" x14ac:dyDescent="0.2">
      <c r="A930" s="23"/>
      <c r="B930" s="23"/>
      <c r="C930" s="58"/>
      <c r="D930" s="58"/>
      <c r="E930" s="58"/>
      <c r="F930" s="58"/>
      <c r="G930" s="91"/>
      <c r="H930" s="273"/>
      <c r="I930" s="273"/>
      <c r="J930" s="135"/>
      <c r="K930" s="152"/>
      <c r="L930" s="23"/>
      <c r="M930" s="23"/>
      <c r="N930" s="68"/>
      <c r="O930" s="58"/>
      <c r="P930" s="58"/>
      <c r="Q930" s="58"/>
      <c r="R930" s="58"/>
      <c r="S930" s="58"/>
      <c r="T930" s="58"/>
      <c r="U930" s="58"/>
      <c r="V930" s="58"/>
      <c r="W930" s="58"/>
      <c r="X930" s="58"/>
      <c r="Y930" s="58"/>
      <c r="Z930" s="58"/>
      <c r="AA930" s="58"/>
      <c r="AB930" s="58"/>
      <c r="AC930" s="58"/>
      <c r="AD930" s="58"/>
      <c r="AE930" s="58"/>
      <c r="AF930" s="58"/>
      <c r="AG930" s="58"/>
    </row>
    <row r="931" spans="1:33" ht="15.75" customHeight="1" x14ac:dyDescent="0.2">
      <c r="A931" s="23"/>
      <c r="B931" s="23"/>
      <c r="C931" s="58"/>
      <c r="D931" s="58"/>
      <c r="E931" s="58"/>
      <c r="F931" s="58"/>
      <c r="G931" s="91"/>
      <c r="H931" s="273"/>
      <c r="I931" s="273"/>
      <c r="J931" s="135"/>
      <c r="K931" s="152"/>
      <c r="L931" s="23"/>
      <c r="M931" s="23"/>
      <c r="N931" s="68"/>
      <c r="O931" s="58"/>
      <c r="P931" s="58"/>
      <c r="Q931" s="58"/>
      <c r="R931" s="58"/>
      <c r="S931" s="58"/>
      <c r="T931" s="58"/>
      <c r="U931" s="58"/>
      <c r="V931" s="58"/>
      <c r="W931" s="58"/>
      <c r="X931" s="58"/>
      <c r="Y931" s="58"/>
      <c r="Z931" s="58"/>
      <c r="AA931" s="58"/>
      <c r="AB931" s="58"/>
      <c r="AC931" s="58"/>
      <c r="AD931" s="58"/>
      <c r="AE931" s="58"/>
      <c r="AF931" s="58"/>
      <c r="AG931" s="58"/>
    </row>
    <row r="932" spans="1:33" ht="15.75" customHeight="1" x14ac:dyDescent="0.2">
      <c r="A932" s="23"/>
      <c r="B932" s="23"/>
      <c r="C932" s="58"/>
      <c r="D932" s="58"/>
      <c r="E932" s="58"/>
      <c r="F932" s="58"/>
      <c r="G932" s="91"/>
      <c r="H932" s="273"/>
      <c r="I932" s="273"/>
      <c r="J932" s="135"/>
      <c r="K932" s="152"/>
      <c r="L932" s="23"/>
      <c r="M932" s="23"/>
      <c r="N932" s="68"/>
      <c r="O932" s="58"/>
      <c r="P932" s="58"/>
      <c r="Q932" s="58"/>
      <c r="R932" s="58"/>
      <c r="S932" s="58"/>
      <c r="T932" s="58"/>
      <c r="U932" s="58"/>
      <c r="V932" s="58"/>
      <c r="W932" s="58"/>
      <c r="X932" s="58"/>
      <c r="Y932" s="58"/>
      <c r="Z932" s="58"/>
      <c r="AA932" s="58"/>
      <c r="AB932" s="58"/>
      <c r="AC932" s="58"/>
      <c r="AD932" s="58"/>
      <c r="AE932" s="58"/>
      <c r="AF932" s="58"/>
      <c r="AG932" s="58"/>
    </row>
    <row r="933" spans="1:33" ht="15.75" customHeight="1" x14ac:dyDescent="0.2">
      <c r="A933" s="23"/>
      <c r="B933" s="23"/>
      <c r="C933" s="58"/>
      <c r="D933" s="58"/>
      <c r="E933" s="58"/>
      <c r="F933" s="58"/>
      <c r="G933" s="91"/>
      <c r="H933" s="273"/>
      <c r="I933" s="273"/>
      <c r="J933" s="135"/>
      <c r="K933" s="152"/>
      <c r="L933" s="23"/>
      <c r="M933" s="23"/>
      <c r="N933" s="68"/>
      <c r="O933" s="58"/>
      <c r="P933" s="58"/>
      <c r="Q933" s="58"/>
      <c r="R933" s="58"/>
      <c r="S933" s="58"/>
      <c r="T933" s="58"/>
      <c r="U933" s="58"/>
      <c r="V933" s="58"/>
      <c r="W933" s="58"/>
      <c r="X933" s="58"/>
      <c r="Y933" s="58"/>
      <c r="Z933" s="58"/>
      <c r="AA933" s="58"/>
      <c r="AB933" s="58"/>
      <c r="AC933" s="58"/>
      <c r="AD933" s="58"/>
      <c r="AE933" s="58"/>
      <c r="AF933" s="58"/>
      <c r="AG933" s="58"/>
    </row>
    <row r="934" spans="1:33" ht="15.75" customHeight="1" x14ac:dyDescent="0.2">
      <c r="A934" s="23"/>
      <c r="B934" s="23"/>
      <c r="C934" s="58"/>
      <c r="D934" s="58"/>
      <c r="E934" s="58"/>
      <c r="F934" s="58"/>
      <c r="G934" s="91"/>
      <c r="H934" s="273"/>
      <c r="I934" s="273"/>
      <c r="J934" s="135"/>
      <c r="K934" s="152"/>
      <c r="L934" s="23"/>
      <c r="M934" s="23"/>
      <c r="N934" s="68"/>
      <c r="O934" s="58"/>
      <c r="P934" s="58"/>
      <c r="Q934" s="58"/>
      <c r="R934" s="58"/>
      <c r="S934" s="58"/>
      <c r="T934" s="58"/>
      <c r="U934" s="58"/>
      <c r="V934" s="58"/>
      <c r="W934" s="58"/>
      <c r="X934" s="58"/>
      <c r="Y934" s="58"/>
      <c r="Z934" s="58"/>
      <c r="AA934" s="58"/>
      <c r="AB934" s="58"/>
      <c r="AC934" s="58"/>
      <c r="AD934" s="58"/>
      <c r="AE934" s="58"/>
      <c r="AF934" s="58"/>
      <c r="AG934" s="58"/>
    </row>
    <row r="935" spans="1:33" ht="15.75" customHeight="1" x14ac:dyDescent="0.2">
      <c r="A935" s="23"/>
      <c r="B935" s="23"/>
      <c r="C935" s="58"/>
      <c r="D935" s="58"/>
      <c r="E935" s="58"/>
      <c r="F935" s="58"/>
      <c r="G935" s="91"/>
      <c r="H935" s="273"/>
      <c r="I935" s="273"/>
      <c r="J935" s="135"/>
      <c r="K935" s="152"/>
      <c r="L935" s="23"/>
      <c r="M935" s="23"/>
      <c r="N935" s="68"/>
      <c r="O935" s="58"/>
      <c r="P935" s="58"/>
      <c r="Q935" s="58"/>
      <c r="R935" s="58"/>
      <c r="S935" s="58"/>
      <c r="T935" s="58"/>
      <c r="U935" s="58"/>
      <c r="V935" s="58"/>
      <c r="W935" s="58"/>
      <c r="X935" s="58"/>
      <c r="Y935" s="58"/>
      <c r="Z935" s="58"/>
      <c r="AA935" s="58"/>
      <c r="AB935" s="58"/>
      <c r="AC935" s="58"/>
      <c r="AD935" s="58"/>
      <c r="AE935" s="58"/>
      <c r="AF935" s="58"/>
      <c r="AG935" s="58"/>
    </row>
    <row r="936" spans="1:33" ht="15.75" customHeight="1" x14ac:dyDescent="0.2">
      <c r="A936" s="23"/>
      <c r="B936" s="23"/>
      <c r="C936" s="58"/>
      <c r="D936" s="58"/>
      <c r="E936" s="58"/>
      <c r="F936" s="58"/>
      <c r="G936" s="91"/>
      <c r="H936" s="273"/>
      <c r="I936" s="273"/>
      <c r="J936" s="135"/>
      <c r="K936" s="152"/>
      <c r="L936" s="23"/>
      <c r="M936" s="23"/>
      <c r="N936" s="68"/>
      <c r="O936" s="58"/>
      <c r="P936" s="58"/>
      <c r="Q936" s="58"/>
      <c r="R936" s="58"/>
      <c r="S936" s="58"/>
      <c r="T936" s="58"/>
      <c r="U936" s="58"/>
      <c r="V936" s="58"/>
      <c r="W936" s="58"/>
      <c r="X936" s="58"/>
      <c r="Y936" s="58"/>
      <c r="Z936" s="58"/>
      <c r="AA936" s="58"/>
      <c r="AB936" s="58"/>
      <c r="AC936" s="58"/>
      <c r="AD936" s="58"/>
      <c r="AE936" s="58"/>
      <c r="AF936" s="58"/>
      <c r="AG936" s="58"/>
    </row>
    <row r="937" spans="1:33" ht="15.75" customHeight="1" x14ac:dyDescent="0.2">
      <c r="A937" s="23"/>
      <c r="B937" s="23"/>
      <c r="C937" s="58"/>
      <c r="D937" s="58"/>
      <c r="E937" s="58"/>
      <c r="F937" s="58"/>
      <c r="G937" s="91"/>
      <c r="H937" s="273"/>
      <c r="I937" s="273"/>
      <c r="J937" s="135"/>
      <c r="K937" s="152"/>
      <c r="L937" s="23"/>
      <c r="M937" s="23"/>
      <c r="N937" s="68"/>
      <c r="O937" s="58"/>
      <c r="P937" s="58"/>
      <c r="Q937" s="58"/>
      <c r="R937" s="58"/>
      <c r="S937" s="58"/>
      <c r="T937" s="58"/>
      <c r="U937" s="58"/>
      <c r="V937" s="58"/>
      <c r="W937" s="58"/>
      <c r="X937" s="58"/>
      <c r="Y937" s="58"/>
      <c r="Z937" s="58"/>
      <c r="AA937" s="58"/>
      <c r="AB937" s="58"/>
      <c r="AC937" s="58"/>
      <c r="AD937" s="58"/>
      <c r="AE937" s="58"/>
      <c r="AF937" s="58"/>
      <c r="AG937" s="58"/>
    </row>
    <row r="938" spans="1:33" ht="15.75" customHeight="1" x14ac:dyDescent="0.2">
      <c r="A938" s="23"/>
      <c r="B938" s="23"/>
      <c r="C938" s="58"/>
      <c r="D938" s="58"/>
      <c r="E938" s="58"/>
      <c r="F938" s="58"/>
      <c r="G938" s="91"/>
      <c r="H938" s="273"/>
      <c r="I938" s="273"/>
      <c r="J938" s="135"/>
      <c r="K938" s="152"/>
      <c r="L938" s="23"/>
      <c r="M938" s="23"/>
      <c r="N938" s="68"/>
      <c r="O938" s="58"/>
      <c r="P938" s="58"/>
      <c r="Q938" s="58"/>
      <c r="R938" s="58"/>
      <c r="S938" s="58"/>
      <c r="T938" s="58"/>
      <c r="U938" s="58"/>
      <c r="V938" s="58"/>
      <c r="W938" s="58"/>
      <c r="X938" s="58"/>
      <c r="Y938" s="58"/>
      <c r="Z938" s="58"/>
      <c r="AA938" s="58"/>
      <c r="AB938" s="58"/>
      <c r="AC938" s="58"/>
      <c r="AD938" s="58"/>
      <c r="AE938" s="58"/>
      <c r="AF938" s="58"/>
      <c r="AG938" s="58"/>
    </row>
    <row r="939" spans="1:33" ht="15.75" customHeight="1" x14ac:dyDescent="0.2">
      <c r="A939" s="23"/>
      <c r="B939" s="23"/>
      <c r="C939" s="58"/>
      <c r="D939" s="58"/>
      <c r="E939" s="58"/>
      <c r="F939" s="58"/>
      <c r="G939" s="91"/>
      <c r="H939" s="273"/>
      <c r="I939" s="273"/>
      <c r="J939" s="135"/>
      <c r="K939" s="152"/>
      <c r="L939" s="23"/>
      <c r="M939" s="23"/>
      <c r="N939" s="68"/>
      <c r="O939" s="58"/>
      <c r="P939" s="58"/>
      <c r="Q939" s="58"/>
      <c r="R939" s="58"/>
      <c r="S939" s="58"/>
      <c r="T939" s="58"/>
      <c r="U939" s="58"/>
      <c r="V939" s="58"/>
      <c r="W939" s="58"/>
      <c r="X939" s="58"/>
      <c r="Y939" s="58"/>
      <c r="Z939" s="58"/>
      <c r="AA939" s="58"/>
      <c r="AB939" s="58"/>
      <c r="AC939" s="58"/>
      <c r="AD939" s="58"/>
      <c r="AE939" s="58"/>
      <c r="AF939" s="58"/>
      <c r="AG939" s="58"/>
    </row>
    <row r="940" spans="1:33" ht="15.75" customHeight="1" x14ac:dyDescent="0.2">
      <c r="A940" s="23"/>
      <c r="B940" s="23"/>
      <c r="C940" s="58"/>
      <c r="D940" s="58"/>
      <c r="E940" s="58"/>
      <c r="F940" s="58"/>
      <c r="G940" s="91"/>
      <c r="H940" s="273"/>
      <c r="I940" s="273"/>
      <c r="J940" s="135"/>
      <c r="K940" s="152"/>
      <c r="L940" s="23"/>
      <c r="M940" s="23"/>
      <c r="N940" s="68"/>
      <c r="O940" s="58"/>
      <c r="P940" s="58"/>
      <c r="Q940" s="58"/>
      <c r="R940" s="58"/>
      <c r="S940" s="58"/>
      <c r="T940" s="58"/>
      <c r="U940" s="58"/>
      <c r="V940" s="58"/>
      <c r="W940" s="58"/>
      <c r="X940" s="58"/>
      <c r="Y940" s="58"/>
      <c r="Z940" s="58"/>
      <c r="AA940" s="58"/>
      <c r="AB940" s="58"/>
      <c r="AC940" s="58"/>
      <c r="AD940" s="58"/>
      <c r="AE940" s="58"/>
      <c r="AF940" s="58"/>
      <c r="AG940" s="58"/>
    </row>
    <row r="941" spans="1:33" ht="15.75" customHeight="1" x14ac:dyDescent="0.2">
      <c r="A941" s="23"/>
      <c r="B941" s="23"/>
      <c r="C941" s="58"/>
      <c r="D941" s="58"/>
      <c r="E941" s="58"/>
      <c r="F941" s="58"/>
      <c r="G941" s="91"/>
      <c r="H941" s="273"/>
      <c r="I941" s="273"/>
      <c r="J941" s="135"/>
      <c r="K941" s="152"/>
      <c r="L941" s="23"/>
      <c r="M941" s="23"/>
      <c r="N941" s="68"/>
      <c r="O941" s="58"/>
      <c r="P941" s="58"/>
      <c r="Q941" s="58"/>
      <c r="R941" s="58"/>
      <c r="S941" s="58"/>
      <c r="T941" s="58"/>
      <c r="U941" s="58"/>
      <c r="V941" s="58"/>
      <c r="W941" s="58"/>
      <c r="X941" s="58"/>
      <c r="Y941" s="58"/>
      <c r="Z941" s="58"/>
      <c r="AA941" s="58"/>
      <c r="AB941" s="58"/>
      <c r="AC941" s="58"/>
      <c r="AD941" s="58"/>
      <c r="AE941" s="58"/>
      <c r="AF941" s="58"/>
      <c r="AG941" s="58"/>
    </row>
    <row r="942" spans="1:33" ht="15.75" customHeight="1" x14ac:dyDescent="0.2">
      <c r="A942" s="23"/>
      <c r="B942" s="23"/>
      <c r="C942" s="58"/>
      <c r="D942" s="58"/>
      <c r="E942" s="58"/>
      <c r="F942" s="58"/>
      <c r="G942" s="91"/>
      <c r="H942" s="273"/>
      <c r="I942" s="273"/>
      <c r="J942" s="135"/>
      <c r="K942" s="152"/>
      <c r="L942" s="23"/>
      <c r="M942" s="23"/>
      <c r="N942" s="68"/>
      <c r="O942" s="58"/>
      <c r="P942" s="58"/>
      <c r="Q942" s="58"/>
      <c r="R942" s="58"/>
      <c r="S942" s="58"/>
      <c r="T942" s="58"/>
      <c r="U942" s="58"/>
      <c r="V942" s="58"/>
      <c r="W942" s="58"/>
      <c r="X942" s="58"/>
      <c r="Y942" s="58"/>
      <c r="Z942" s="58"/>
      <c r="AA942" s="58"/>
      <c r="AB942" s="58"/>
      <c r="AC942" s="58"/>
      <c r="AD942" s="58"/>
      <c r="AE942" s="58"/>
      <c r="AF942" s="58"/>
      <c r="AG942" s="58"/>
    </row>
    <row r="943" spans="1:33" ht="15.75" customHeight="1" x14ac:dyDescent="0.2">
      <c r="A943" s="23"/>
      <c r="B943" s="23"/>
      <c r="C943" s="58"/>
      <c r="D943" s="58"/>
      <c r="E943" s="58"/>
      <c r="F943" s="58"/>
      <c r="G943" s="91"/>
      <c r="H943" s="273"/>
      <c r="I943" s="273"/>
      <c r="J943" s="135"/>
      <c r="K943" s="152"/>
      <c r="L943" s="23"/>
      <c r="M943" s="23"/>
      <c r="N943" s="68"/>
      <c r="O943" s="58"/>
      <c r="P943" s="58"/>
      <c r="Q943" s="58"/>
      <c r="R943" s="58"/>
      <c r="S943" s="58"/>
      <c r="T943" s="58"/>
      <c r="U943" s="58"/>
      <c r="V943" s="58"/>
      <c r="W943" s="58"/>
      <c r="X943" s="58"/>
      <c r="Y943" s="58"/>
      <c r="Z943" s="58"/>
      <c r="AA943" s="58"/>
      <c r="AB943" s="58"/>
      <c r="AC943" s="58"/>
      <c r="AD943" s="58"/>
      <c r="AE943" s="58"/>
      <c r="AF943" s="58"/>
      <c r="AG943" s="58"/>
    </row>
    <row r="944" spans="1:33" ht="15.75" customHeight="1" x14ac:dyDescent="0.2">
      <c r="A944" s="23"/>
      <c r="B944" s="23"/>
      <c r="C944" s="58"/>
      <c r="D944" s="58"/>
      <c r="E944" s="58"/>
      <c r="F944" s="58"/>
      <c r="G944" s="91"/>
      <c r="H944" s="273"/>
      <c r="I944" s="273"/>
      <c r="J944" s="135"/>
      <c r="K944" s="152"/>
      <c r="L944" s="23"/>
      <c r="M944" s="23"/>
      <c r="N944" s="68"/>
      <c r="O944" s="58"/>
      <c r="P944" s="58"/>
      <c r="Q944" s="58"/>
      <c r="R944" s="58"/>
      <c r="S944" s="58"/>
      <c r="T944" s="58"/>
      <c r="U944" s="58"/>
      <c r="V944" s="58"/>
      <c r="W944" s="58"/>
      <c r="X944" s="58"/>
      <c r="Y944" s="58"/>
      <c r="Z944" s="58"/>
      <c r="AA944" s="58"/>
      <c r="AB944" s="58"/>
      <c r="AC944" s="58"/>
      <c r="AD944" s="58"/>
      <c r="AE944" s="58"/>
      <c r="AF944" s="58"/>
      <c r="AG944" s="58"/>
    </row>
    <row r="945" spans="1:33" ht="15.75" customHeight="1" x14ac:dyDescent="0.2">
      <c r="A945" s="23"/>
      <c r="B945" s="23"/>
      <c r="C945" s="58"/>
      <c r="D945" s="58"/>
      <c r="E945" s="58"/>
      <c r="F945" s="58"/>
      <c r="G945" s="91"/>
      <c r="H945" s="273"/>
      <c r="I945" s="273"/>
      <c r="J945" s="135"/>
      <c r="K945" s="152"/>
      <c r="L945" s="23"/>
      <c r="M945" s="23"/>
      <c r="N945" s="68"/>
      <c r="O945" s="58"/>
      <c r="P945" s="58"/>
      <c r="Q945" s="58"/>
      <c r="R945" s="58"/>
      <c r="S945" s="58"/>
      <c r="T945" s="58"/>
      <c r="U945" s="58"/>
      <c r="V945" s="58"/>
      <c r="W945" s="58"/>
      <c r="X945" s="58"/>
      <c r="Y945" s="58"/>
      <c r="Z945" s="58"/>
      <c r="AA945" s="58"/>
      <c r="AB945" s="58"/>
      <c r="AC945" s="58"/>
      <c r="AD945" s="58"/>
      <c r="AE945" s="58"/>
      <c r="AF945" s="58"/>
      <c r="AG945" s="58"/>
    </row>
    <row r="946" spans="1:33" ht="15.75" customHeight="1" x14ac:dyDescent="0.2">
      <c r="A946" s="23"/>
      <c r="B946" s="23"/>
      <c r="C946" s="58"/>
      <c r="D946" s="58"/>
      <c r="E946" s="58"/>
      <c r="F946" s="58"/>
      <c r="G946" s="91"/>
      <c r="H946" s="273"/>
      <c r="I946" s="273"/>
      <c r="J946" s="135"/>
      <c r="K946" s="152"/>
      <c r="L946" s="23"/>
      <c r="M946" s="23"/>
      <c r="N946" s="68"/>
      <c r="O946" s="58"/>
      <c r="P946" s="58"/>
      <c r="Q946" s="58"/>
      <c r="R946" s="58"/>
      <c r="S946" s="58"/>
      <c r="T946" s="58"/>
      <c r="U946" s="58"/>
      <c r="V946" s="58"/>
      <c r="W946" s="58"/>
      <c r="X946" s="58"/>
      <c r="Y946" s="58"/>
      <c r="Z946" s="58"/>
      <c r="AA946" s="58"/>
      <c r="AB946" s="58"/>
      <c r="AC946" s="58"/>
      <c r="AD946" s="58"/>
      <c r="AE946" s="58"/>
      <c r="AF946" s="58"/>
      <c r="AG946" s="58"/>
    </row>
    <row r="947" spans="1:33" ht="15.75" customHeight="1" x14ac:dyDescent="0.2">
      <c r="A947" s="23"/>
      <c r="B947" s="23"/>
      <c r="C947" s="58"/>
      <c r="D947" s="58"/>
      <c r="E947" s="58"/>
      <c r="F947" s="58"/>
      <c r="G947" s="91"/>
      <c r="H947" s="273"/>
      <c r="I947" s="273"/>
      <c r="J947" s="135"/>
      <c r="K947" s="152"/>
      <c r="L947" s="23"/>
      <c r="M947" s="23"/>
      <c r="N947" s="68"/>
      <c r="O947" s="58"/>
      <c r="P947" s="58"/>
      <c r="Q947" s="58"/>
      <c r="R947" s="58"/>
      <c r="S947" s="58"/>
      <c r="T947" s="58"/>
      <c r="U947" s="58"/>
      <c r="V947" s="58"/>
      <c r="W947" s="58"/>
      <c r="X947" s="58"/>
      <c r="Y947" s="58"/>
      <c r="Z947" s="58"/>
      <c r="AA947" s="58"/>
      <c r="AB947" s="58"/>
      <c r="AC947" s="58"/>
      <c r="AD947" s="58"/>
      <c r="AE947" s="58"/>
      <c r="AF947" s="58"/>
      <c r="AG947" s="58"/>
    </row>
    <row r="948" spans="1:33" ht="15.75" customHeight="1" x14ac:dyDescent="0.2">
      <c r="A948" s="23"/>
      <c r="B948" s="23"/>
      <c r="C948" s="58"/>
      <c r="D948" s="58"/>
      <c r="E948" s="58"/>
      <c r="F948" s="58"/>
      <c r="G948" s="91"/>
      <c r="H948" s="273"/>
      <c r="I948" s="273"/>
      <c r="J948" s="135"/>
      <c r="K948" s="152"/>
      <c r="L948" s="23"/>
      <c r="M948" s="23"/>
      <c r="N948" s="68"/>
      <c r="O948" s="58"/>
      <c r="P948" s="58"/>
      <c r="Q948" s="58"/>
      <c r="R948" s="58"/>
      <c r="S948" s="58"/>
      <c r="T948" s="58"/>
      <c r="U948" s="58"/>
      <c r="V948" s="58"/>
      <c r="W948" s="58"/>
      <c r="X948" s="58"/>
      <c r="Y948" s="58"/>
      <c r="Z948" s="58"/>
      <c r="AA948" s="58"/>
      <c r="AB948" s="58"/>
      <c r="AC948" s="58"/>
      <c r="AD948" s="58"/>
      <c r="AE948" s="58"/>
      <c r="AF948" s="58"/>
      <c r="AG948" s="58"/>
    </row>
    <row r="949" spans="1:33" ht="15.75" customHeight="1" x14ac:dyDescent="0.2">
      <c r="A949" s="23"/>
      <c r="B949" s="23"/>
      <c r="C949" s="58"/>
      <c r="D949" s="58"/>
      <c r="E949" s="58"/>
      <c r="F949" s="58"/>
      <c r="G949" s="91"/>
      <c r="H949" s="273"/>
      <c r="I949" s="273"/>
      <c r="J949" s="135"/>
      <c r="K949" s="152"/>
      <c r="L949" s="23"/>
      <c r="M949" s="23"/>
      <c r="N949" s="68"/>
      <c r="O949" s="58"/>
      <c r="P949" s="58"/>
      <c r="Q949" s="58"/>
      <c r="R949" s="58"/>
      <c r="S949" s="58"/>
      <c r="T949" s="58"/>
      <c r="U949" s="58"/>
      <c r="V949" s="58"/>
      <c r="W949" s="58"/>
      <c r="X949" s="58"/>
      <c r="Y949" s="58"/>
      <c r="Z949" s="58"/>
      <c r="AA949" s="58"/>
      <c r="AB949" s="58"/>
      <c r="AC949" s="58"/>
      <c r="AD949" s="58"/>
      <c r="AE949" s="58"/>
      <c r="AF949" s="58"/>
      <c r="AG949" s="58"/>
    </row>
    <row r="950" spans="1:33" ht="15.75" customHeight="1" x14ac:dyDescent="0.2">
      <c r="A950" s="23"/>
      <c r="B950" s="23"/>
      <c r="C950" s="58"/>
      <c r="D950" s="58"/>
      <c r="E950" s="58"/>
      <c r="F950" s="58"/>
      <c r="G950" s="91"/>
      <c r="H950" s="273"/>
      <c r="I950" s="273"/>
      <c r="J950" s="135"/>
      <c r="K950" s="152"/>
      <c r="L950" s="23"/>
      <c r="M950" s="23"/>
      <c r="N950" s="68"/>
      <c r="O950" s="58"/>
      <c r="P950" s="58"/>
      <c r="Q950" s="58"/>
      <c r="R950" s="58"/>
      <c r="S950" s="58"/>
      <c r="T950" s="58"/>
      <c r="U950" s="58"/>
      <c r="V950" s="58"/>
      <c r="W950" s="58"/>
      <c r="X950" s="58"/>
      <c r="Y950" s="58"/>
      <c r="Z950" s="58"/>
      <c r="AA950" s="58"/>
      <c r="AB950" s="58"/>
      <c r="AC950" s="58"/>
      <c r="AD950" s="58"/>
      <c r="AE950" s="58"/>
      <c r="AF950" s="58"/>
      <c r="AG950" s="58"/>
    </row>
    <row r="951" spans="1:33" ht="15.75" customHeight="1" x14ac:dyDescent="0.2">
      <c r="A951" s="23"/>
      <c r="B951" s="23"/>
      <c r="C951" s="58"/>
      <c r="D951" s="58"/>
      <c r="E951" s="58"/>
      <c r="F951" s="58"/>
      <c r="G951" s="91"/>
      <c r="H951" s="273"/>
      <c r="I951" s="273"/>
      <c r="J951" s="135"/>
      <c r="K951" s="152"/>
      <c r="L951" s="23"/>
      <c r="M951" s="23"/>
      <c r="N951" s="68"/>
      <c r="O951" s="58"/>
      <c r="P951" s="58"/>
      <c r="Q951" s="58"/>
      <c r="R951" s="58"/>
      <c r="S951" s="58"/>
      <c r="T951" s="58"/>
      <c r="U951" s="58"/>
      <c r="V951" s="58"/>
      <c r="W951" s="58"/>
      <c r="X951" s="58"/>
      <c r="Y951" s="58"/>
      <c r="Z951" s="58"/>
      <c r="AA951" s="58"/>
      <c r="AB951" s="58"/>
      <c r="AC951" s="58"/>
      <c r="AD951" s="58"/>
      <c r="AE951" s="58"/>
      <c r="AF951" s="58"/>
      <c r="AG951" s="58"/>
    </row>
    <row r="952" spans="1:33" ht="15.75" customHeight="1" x14ac:dyDescent="0.2">
      <c r="A952" s="23"/>
      <c r="B952" s="23"/>
      <c r="C952" s="58"/>
      <c r="D952" s="58"/>
      <c r="E952" s="58"/>
      <c r="F952" s="58"/>
      <c r="G952" s="91"/>
      <c r="H952" s="273"/>
      <c r="I952" s="273"/>
      <c r="J952" s="135"/>
      <c r="K952" s="152"/>
      <c r="L952" s="23"/>
      <c r="M952" s="23"/>
      <c r="N952" s="68"/>
      <c r="O952" s="58"/>
      <c r="P952" s="58"/>
      <c r="Q952" s="58"/>
      <c r="R952" s="58"/>
      <c r="S952" s="58"/>
      <c r="T952" s="58"/>
      <c r="U952" s="58"/>
      <c r="V952" s="58"/>
      <c r="W952" s="58"/>
      <c r="X952" s="58"/>
      <c r="Y952" s="58"/>
      <c r="Z952" s="58"/>
      <c r="AA952" s="58"/>
      <c r="AB952" s="58"/>
      <c r="AC952" s="58"/>
      <c r="AD952" s="58"/>
      <c r="AE952" s="58"/>
      <c r="AF952" s="58"/>
      <c r="AG952" s="58"/>
    </row>
    <row r="953" spans="1:33" ht="15.75" customHeight="1" x14ac:dyDescent="0.2">
      <c r="A953" s="23"/>
      <c r="B953" s="23"/>
      <c r="C953" s="58"/>
      <c r="D953" s="58"/>
      <c r="E953" s="58"/>
      <c r="F953" s="58"/>
      <c r="G953" s="91"/>
      <c r="H953" s="273"/>
      <c r="I953" s="273"/>
      <c r="J953" s="135"/>
      <c r="K953" s="152"/>
      <c r="L953" s="23"/>
      <c r="M953" s="23"/>
      <c r="N953" s="68"/>
      <c r="O953" s="58"/>
      <c r="P953" s="58"/>
      <c r="Q953" s="58"/>
      <c r="R953" s="58"/>
      <c r="S953" s="58"/>
      <c r="T953" s="58"/>
      <c r="U953" s="58"/>
      <c r="V953" s="58"/>
      <c r="W953" s="58"/>
      <c r="X953" s="58"/>
      <c r="Y953" s="58"/>
      <c r="Z953" s="58"/>
      <c r="AA953" s="58"/>
      <c r="AB953" s="58"/>
      <c r="AC953" s="58"/>
      <c r="AD953" s="58"/>
      <c r="AE953" s="58"/>
      <c r="AF953" s="58"/>
      <c r="AG953" s="58"/>
    </row>
    <row r="954" spans="1:33" ht="15.75" customHeight="1" x14ac:dyDescent="0.2">
      <c r="A954" s="23"/>
      <c r="B954" s="23"/>
      <c r="C954" s="58"/>
      <c r="D954" s="58"/>
      <c r="E954" s="58"/>
      <c r="F954" s="58"/>
      <c r="G954" s="91"/>
      <c r="H954" s="273"/>
      <c r="I954" s="273"/>
      <c r="J954" s="135"/>
      <c r="K954" s="152"/>
      <c r="L954" s="23"/>
      <c r="M954" s="23"/>
      <c r="N954" s="68"/>
      <c r="O954" s="58"/>
      <c r="P954" s="58"/>
      <c r="Q954" s="58"/>
      <c r="R954" s="58"/>
      <c r="S954" s="58"/>
      <c r="T954" s="58"/>
      <c r="U954" s="58"/>
      <c r="V954" s="58"/>
      <c r="W954" s="58"/>
      <c r="X954" s="58"/>
      <c r="Y954" s="58"/>
      <c r="Z954" s="58"/>
      <c r="AA954" s="58"/>
      <c r="AB954" s="58"/>
      <c r="AC954" s="58"/>
      <c r="AD954" s="58"/>
      <c r="AE954" s="58"/>
      <c r="AF954" s="58"/>
      <c r="AG954" s="58"/>
    </row>
    <row r="955" spans="1:33" ht="15.75" customHeight="1" x14ac:dyDescent="0.2">
      <c r="A955" s="23"/>
      <c r="B955" s="23"/>
      <c r="C955" s="58"/>
      <c r="D955" s="58"/>
      <c r="E955" s="58"/>
      <c r="F955" s="58"/>
      <c r="G955" s="91"/>
      <c r="H955" s="273"/>
      <c r="I955" s="273"/>
      <c r="J955" s="135"/>
      <c r="K955" s="152"/>
      <c r="L955" s="23"/>
      <c r="M955" s="23"/>
      <c r="N955" s="68"/>
      <c r="O955" s="58"/>
      <c r="P955" s="58"/>
      <c r="Q955" s="58"/>
      <c r="R955" s="58"/>
      <c r="S955" s="58"/>
      <c r="T955" s="58"/>
      <c r="U955" s="58"/>
      <c r="V955" s="58"/>
      <c r="W955" s="58"/>
      <c r="X955" s="58"/>
      <c r="Y955" s="58"/>
      <c r="Z955" s="58"/>
      <c r="AA955" s="58"/>
      <c r="AB955" s="58"/>
      <c r="AC955" s="58"/>
      <c r="AD955" s="58"/>
      <c r="AE955" s="58"/>
      <c r="AF955" s="58"/>
      <c r="AG955" s="58"/>
    </row>
    <row r="956" spans="1:33" ht="15.75" customHeight="1" x14ac:dyDescent="0.2">
      <c r="A956" s="23"/>
      <c r="B956" s="23"/>
      <c r="C956" s="58"/>
      <c r="D956" s="58"/>
      <c r="E956" s="58"/>
      <c r="F956" s="58"/>
      <c r="G956" s="91"/>
      <c r="H956" s="273"/>
      <c r="I956" s="273"/>
      <c r="J956" s="135"/>
      <c r="K956" s="152"/>
      <c r="L956" s="23"/>
      <c r="M956" s="23"/>
      <c r="N956" s="68"/>
      <c r="O956" s="58"/>
      <c r="P956" s="58"/>
      <c r="Q956" s="58"/>
      <c r="R956" s="58"/>
      <c r="S956" s="58"/>
      <c r="T956" s="58"/>
      <c r="U956" s="58"/>
      <c r="V956" s="58"/>
      <c r="W956" s="58"/>
      <c r="X956" s="58"/>
      <c r="Y956" s="58"/>
      <c r="Z956" s="58"/>
      <c r="AA956" s="58"/>
      <c r="AB956" s="58"/>
      <c r="AC956" s="58"/>
      <c r="AD956" s="58"/>
      <c r="AE956" s="58"/>
      <c r="AF956" s="58"/>
      <c r="AG956" s="58"/>
    </row>
    <row r="957" spans="1:33" ht="15.75" customHeight="1" x14ac:dyDescent="0.2">
      <c r="A957" s="23"/>
      <c r="B957" s="23"/>
      <c r="C957" s="58"/>
      <c r="D957" s="58"/>
      <c r="E957" s="58"/>
      <c r="F957" s="58"/>
      <c r="G957" s="91"/>
      <c r="H957" s="273"/>
      <c r="I957" s="273"/>
      <c r="J957" s="135"/>
      <c r="K957" s="152"/>
      <c r="L957" s="23"/>
      <c r="M957" s="23"/>
      <c r="N957" s="68"/>
      <c r="O957" s="58"/>
      <c r="P957" s="58"/>
      <c r="Q957" s="58"/>
      <c r="R957" s="58"/>
      <c r="S957" s="58"/>
      <c r="T957" s="58"/>
      <c r="U957" s="58"/>
      <c r="V957" s="58"/>
      <c r="W957" s="58"/>
      <c r="X957" s="58"/>
      <c r="Y957" s="58"/>
      <c r="Z957" s="58"/>
      <c r="AA957" s="58"/>
      <c r="AB957" s="58"/>
      <c r="AC957" s="58"/>
      <c r="AD957" s="58"/>
      <c r="AE957" s="58"/>
      <c r="AF957" s="58"/>
      <c r="AG957" s="58"/>
    </row>
    <row r="958" spans="1:33" ht="15.75" customHeight="1" x14ac:dyDescent="0.2">
      <c r="A958" s="23"/>
      <c r="B958" s="23"/>
      <c r="C958" s="58"/>
      <c r="D958" s="58"/>
      <c r="E958" s="58"/>
      <c r="F958" s="58"/>
      <c r="G958" s="91"/>
      <c r="H958" s="273"/>
      <c r="I958" s="273"/>
      <c r="J958" s="135"/>
      <c r="K958" s="152"/>
      <c r="L958" s="23"/>
      <c r="M958" s="23"/>
      <c r="N958" s="68"/>
      <c r="O958" s="58"/>
      <c r="P958" s="58"/>
      <c r="Q958" s="58"/>
      <c r="R958" s="58"/>
      <c r="S958" s="58"/>
      <c r="T958" s="58"/>
      <c r="U958" s="58"/>
      <c r="V958" s="58"/>
      <c r="W958" s="58"/>
      <c r="X958" s="58"/>
      <c r="Y958" s="58"/>
      <c r="Z958" s="58"/>
      <c r="AA958" s="58"/>
      <c r="AB958" s="58"/>
      <c r="AC958" s="58"/>
      <c r="AD958" s="58"/>
      <c r="AE958" s="58"/>
      <c r="AF958" s="58"/>
      <c r="AG958" s="58"/>
    </row>
    <row r="959" spans="1:33" ht="15.75" customHeight="1" x14ac:dyDescent="0.2">
      <c r="A959" s="23"/>
      <c r="B959" s="23"/>
      <c r="C959" s="58"/>
      <c r="D959" s="58"/>
      <c r="E959" s="58"/>
      <c r="F959" s="58"/>
      <c r="G959" s="91"/>
      <c r="H959" s="273"/>
      <c r="I959" s="273"/>
      <c r="J959" s="135"/>
      <c r="K959" s="152"/>
      <c r="L959" s="23"/>
      <c r="M959" s="23"/>
      <c r="N959" s="68"/>
      <c r="O959" s="58"/>
      <c r="P959" s="58"/>
      <c r="Q959" s="58"/>
      <c r="R959" s="58"/>
      <c r="S959" s="58"/>
      <c r="T959" s="58"/>
      <c r="U959" s="58"/>
      <c r="V959" s="58"/>
      <c r="W959" s="58"/>
      <c r="X959" s="58"/>
      <c r="Y959" s="58"/>
      <c r="Z959" s="58"/>
      <c r="AA959" s="58"/>
      <c r="AB959" s="58"/>
      <c r="AC959" s="58"/>
      <c r="AD959" s="58"/>
      <c r="AE959" s="58"/>
      <c r="AF959" s="58"/>
      <c r="AG959" s="58"/>
    </row>
    <row r="960" spans="1:33" ht="15.75" customHeight="1" x14ac:dyDescent="0.2">
      <c r="A960" s="23"/>
      <c r="B960" s="23"/>
      <c r="C960" s="58"/>
      <c r="D960" s="58"/>
      <c r="E960" s="58"/>
      <c r="F960" s="58"/>
      <c r="G960" s="91"/>
      <c r="H960" s="273"/>
      <c r="I960" s="273"/>
      <c r="J960" s="135"/>
      <c r="K960" s="152"/>
      <c r="L960" s="23"/>
      <c r="M960" s="23"/>
      <c r="N960" s="68"/>
      <c r="O960" s="58"/>
      <c r="P960" s="58"/>
      <c r="Q960" s="58"/>
      <c r="R960" s="58"/>
      <c r="S960" s="58"/>
      <c r="T960" s="58"/>
      <c r="U960" s="58"/>
      <c r="V960" s="58"/>
      <c r="W960" s="58"/>
      <c r="X960" s="58"/>
      <c r="Y960" s="58"/>
      <c r="Z960" s="58"/>
      <c r="AA960" s="58"/>
      <c r="AB960" s="58"/>
      <c r="AC960" s="58"/>
      <c r="AD960" s="58"/>
      <c r="AE960" s="58"/>
      <c r="AF960" s="58"/>
      <c r="AG960" s="58"/>
    </row>
    <row r="961" spans="1:33" ht="15.75" customHeight="1" x14ac:dyDescent="0.2">
      <c r="A961" s="23"/>
      <c r="B961" s="23"/>
      <c r="C961" s="58"/>
      <c r="D961" s="58"/>
      <c r="E961" s="58"/>
      <c r="F961" s="58"/>
      <c r="G961" s="91"/>
      <c r="H961" s="273"/>
      <c r="I961" s="273"/>
      <c r="J961" s="135"/>
      <c r="K961" s="152"/>
      <c r="L961" s="23"/>
      <c r="M961" s="23"/>
      <c r="N961" s="68"/>
      <c r="O961" s="58"/>
      <c r="P961" s="58"/>
      <c r="Q961" s="58"/>
      <c r="R961" s="58"/>
      <c r="S961" s="58"/>
      <c r="T961" s="58"/>
      <c r="U961" s="58"/>
      <c r="V961" s="58"/>
      <c r="W961" s="58"/>
      <c r="X961" s="58"/>
      <c r="Y961" s="58"/>
      <c r="Z961" s="58"/>
      <c r="AA961" s="58"/>
      <c r="AB961" s="58"/>
      <c r="AC961" s="58"/>
      <c r="AD961" s="58"/>
      <c r="AE961" s="58"/>
      <c r="AF961" s="58"/>
      <c r="AG961" s="58"/>
    </row>
    <row r="962" spans="1:33" ht="15.75" customHeight="1" x14ac:dyDescent="0.2">
      <c r="A962" s="23"/>
      <c r="B962" s="23"/>
      <c r="C962" s="58"/>
      <c r="D962" s="58"/>
      <c r="E962" s="58"/>
      <c r="F962" s="58"/>
      <c r="G962" s="91"/>
      <c r="H962" s="273"/>
      <c r="I962" s="273"/>
      <c r="J962" s="135"/>
      <c r="K962" s="152"/>
      <c r="L962" s="23"/>
      <c r="M962" s="23"/>
      <c r="N962" s="68"/>
      <c r="O962" s="58"/>
      <c r="P962" s="58"/>
      <c r="Q962" s="58"/>
      <c r="R962" s="58"/>
      <c r="S962" s="58"/>
      <c r="T962" s="58"/>
      <c r="U962" s="58"/>
      <c r="V962" s="58"/>
      <c r="W962" s="58"/>
      <c r="X962" s="58"/>
      <c r="Y962" s="58"/>
      <c r="Z962" s="58"/>
      <c r="AA962" s="58"/>
      <c r="AB962" s="58"/>
      <c r="AC962" s="58"/>
      <c r="AD962" s="58"/>
      <c r="AE962" s="58"/>
      <c r="AF962" s="58"/>
      <c r="AG962" s="58"/>
    </row>
    <row r="963" spans="1:33" ht="15.75" customHeight="1" x14ac:dyDescent="0.2">
      <c r="A963" s="23"/>
      <c r="B963" s="23"/>
      <c r="C963" s="58"/>
      <c r="D963" s="58"/>
      <c r="E963" s="58"/>
      <c r="F963" s="58"/>
      <c r="G963" s="91"/>
      <c r="H963" s="273"/>
      <c r="I963" s="273"/>
      <c r="J963" s="135"/>
      <c r="K963" s="152"/>
      <c r="L963" s="23"/>
      <c r="M963" s="23"/>
      <c r="N963" s="68"/>
      <c r="O963" s="58"/>
      <c r="P963" s="58"/>
      <c r="Q963" s="58"/>
      <c r="R963" s="58"/>
      <c r="S963" s="58"/>
      <c r="T963" s="58"/>
      <c r="U963" s="58"/>
      <c r="V963" s="58"/>
      <c r="W963" s="58"/>
      <c r="X963" s="58"/>
      <c r="Y963" s="58"/>
      <c r="Z963" s="58"/>
      <c r="AA963" s="58"/>
      <c r="AB963" s="58"/>
      <c r="AC963" s="58"/>
      <c r="AD963" s="58"/>
      <c r="AE963" s="58"/>
      <c r="AF963" s="58"/>
      <c r="AG963" s="58"/>
    </row>
    <row r="964" spans="1:33" ht="15.75" customHeight="1" x14ac:dyDescent="0.2">
      <c r="A964" s="23"/>
      <c r="B964" s="23"/>
      <c r="C964" s="58"/>
      <c r="D964" s="58"/>
      <c r="E964" s="58"/>
      <c r="F964" s="58"/>
      <c r="G964" s="91"/>
      <c r="H964" s="273"/>
      <c r="I964" s="273"/>
      <c r="J964" s="135"/>
      <c r="K964" s="152"/>
      <c r="L964" s="23"/>
      <c r="M964" s="23"/>
      <c r="N964" s="68"/>
      <c r="O964" s="58"/>
      <c r="P964" s="58"/>
      <c r="Q964" s="58"/>
      <c r="R964" s="58"/>
      <c r="S964" s="58"/>
      <c r="T964" s="58"/>
      <c r="U964" s="58"/>
      <c r="V964" s="58"/>
      <c r="W964" s="58"/>
      <c r="X964" s="58"/>
      <c r="Y964" s="58"/>
      <c r="Z964" s="58"/>
      <c r="AA964" s="58"/>
      <c r="AB964" s="58"/>
      <c r="AC964" s="58"/>
      <c r="AD964" s="58"/>
      <c r="AE964" s="58"/>
      <c r="AF964" s="58"/>
      <c r="AG964" s="58"/>
    </row>
    <row r="965" spans="1:33" ht="15.75" customHeight="1" x14ac:dyDescent="0.2">
      <c r="A965" s="23"/>
      <c r="B965" s="23"/>
      <c r="C965" s="58"/>
      <c r="D965" s="58"/>
      <c r="E965" s="58"/>
      <c r="F965" s="58"/>
      <c r="G965" s="91"/>
      <c r="H965" s="273"/>
      <c r="I965" s="273"/>
      <c r="J965" s="135"/>
      <c r="K965" s="152"/>
      <c r="L965" s="23"/>
      <c r="M965" s="23"/>
      <c r="N965" s="68"/>
      <c r="O965" s="58"/>
      <c r="P965" s="58"/>
      <c r="Q965" s="58"/>
      <c r="R965" s="58"/>
      <c r="S965" s="58"/>
      <c r="T965" s="58"/>
      <c r="U965" s="58"/>
      <c r="V965" s="58"/>
      <c r="W965" s="58"/>
      <c r="X965" s="58"/>
      <c r="Y965" s="58"/>
      <c r="Z965" s="58"/>
      <c r="AA965" s="58"/>
      <c r="AB965" s="58"/>
      <c r="AC965" s="58"/>
      <c r="AD965" s="58"/>
      <c r="AE965" s="58"/>
      <c r="AF965" s="58"/>
      <c r="AG965" s="58"/>
    </row>
    <row r="966" spans="1:33" ht="15.75" customHeight="1" x14ac:dyDescent="0.2">
      <c r="A966" s="23"/>
      <c r="B966" s="23"/>
      <c r="C966" s="58"/>
      <c r="D966" s="58"/>
      <c r="E966" s="58"/>
      <c r="F966" s="58"/>
      <c r="G966" s="91"/>
      <c r="H966" s="273"/>
      <c r="I966" s="273"/>
      <c r="J966" s="135"/>
      <c r="K966" s="152"/>
      <c r="L966" s="23"/>
      <c r="M966" s="23"/>
      <c r="N966" s="68"/>
      <c r="O966" s="58"/>
      <c r="P966" s="58"/>
      <c r="Q966" s="58"/>
      <c r="R966" s="58"/>
      <c r="S966" s="58"/>
      <c r="T966" s="58"/>
      <c r="U966" s="58"/>
      <c r="V966" s="58"/>
      <c r="W966" s="58"/>
      <c r="X966" s="58"/>
      <c r="Y966" s="58"/>
      <c r="Z966" s="58"/>
      <c r="AA966" s="58"/>
      <c r="AB966" s="58"/>
      <c r="AC966" s="58"/>
      <c r="AD966" s="58"/>
      <c r="AE966" s="58"/>
      <c r="AF966" s="58"/>
      <c r="AG966" s="58"/>
    </row>
    <row r="967" spans="1:33" ht="15.75" customHeight="1" x14ac:dyDescent="0.2">
      <c r="A967" s="23"/>
      <c r="B967" s="23"/>
      <c r="C967" s="58"/>
      <c r="D967" s="58"/>
      <c r="E967" s="58"/>
      <c r="F967" s="58"/>
      <c r="G967" s="91"/>
      <c r="H967" s="273"/>
      <c r="I967" s="273"/>
      <c r="J967" s="135"/>
      <c r="K967" s="152"/>
      <c r="L967" s="23"/>
      <c r="M967" s="23"/>
      <c r="N967" s="68"/>
      <c r="O967" s="58"/>
      <c r="P967" s="58"/>
      <c r="Q967" s="58"/>
      <c r="R967" s="58"/>
      <c r="S967" s="58"/>
      <c r="T967" s="58"/>
      <c r="U967" s="58"/>
      <c r="V967" s="58"/>
      <c r="W967" s="58"/>
      <c r="X967" s="58"/>
      <c r="Y967" s="58"/>
      <c r="Z967" s="58"/>
      <c r="AA967" s="58"/>
      <c r="AB967" s="58"/>
      <c r="AC967" s="58"/>
      <c r="AD967" s="58"/>
      <c r="AE967" s="58"/>
      <c r="AF967" s="58"/>
      <c r="AG967" s="58"/>
    </row>
    <row r="968" spans="1:33" ht="15.75" customHeight="1" x14ac:dyDescent="0.2">
      <c r="A968" s="23"/>
      <c r="B968" s="23"/>
      <c r="C968" s="58"/>
      <c r="D968" s="58"/>
      <c r="E968" s="58"/>
      <c r="F968" s="58"/>
      <c r="G968" s="91"/>
      <c r="H968" s="273"/>
      <c r="I968" s="273"/>
      <c r="J968" s="135"/>
      <c r="K968" s="152"/>
      <c r="L968" s="23"/>
      <c r="M968" s="23"/>
      <c r="N968" s="68"/>
      <c r="O968" s="58"/>
      <c r="P968" s="58"/>
      <c r="Q968" s="58"/>
      <c r="R968" s="58"/>
      <c r="S968" s="58"/>
      <c r="T968" s="58"/>
      <c r="U968" s="58"/>
      <c r="V968" s="58"/>
      <c r="W968" s="58"/>
      <c r="X968" s="58"/>
      <c r="Y968" s="58"/>
      <c r="Z968" s="58"/>
      <c r="AA968" s="58"/>
      <c r="AB968" s="58"/>
      <c r="AC968" s="58"/>
      <c r="AD968" s="58"/>
      <c r="AE968" s="58"/>
      <c r="AF968" s="58"/>
      <c r="AG968" s="58"/>
    </row>
    <row r="969" spans="1:33" ht="15.75" customHeight="1" x14ac:dyDescent="0.2">
      <c r="A969" s="23"/>
      <c r="B969" s="23"/>
      <c r="C969" s="58"/>
      <c r="D969" s="58"/>
      <c r="E969" s="58"/>
      <c r="F969" s="58"/>
      <c r="G969" s="91"/>
      <c r="H969" s="273"/>
      <c r="I969" s="273"/>
      <c r="J969" s="135"/>
      <c r="K969" s="152"/>
      <c r="L969" s="23"/>
      <c r="M969" s="23"/>
      <c r="N969" s="68"/>
      <c r="O969" s="58"/>
      <c r="P969" s="58"/>
      <c r="Q969" s="58"/>
      <c r="R969" s="58"/>
      <c r="S969" s="58"/>
      <c r="T969" s="58"/>
      <c r="U969" s="58"/>
      <c r="V969" s="58"/>
      <c r="W969" s="58"/>
      <c r="X969" s="58"/>
      <c r="Y969" s="58"/>
      <c r="Z969" s="58"/>
      <c r="AA969" s="58"/>
      <c r="AB969" s="58"/>
      <c r="AC969" s="58"/>
      <c r="AD969" s="58"/>
      <c r="AE969" s="58"/>
      <c r="AF969" s="58"/>
      <c r="AG969" s="58"/>
    </row>
    <row r="970" spans="1:33" ht="15.75" customHeight="1" x14ac:dyDescent="0.2">
      <c r="A970" s="23"/>
      <c r="B970" s="23"/>
      <c r="C970" s="58"/>
      <c r="D970" s="58"/>
      <c r="E970" s="58"/>
      <c r="F970" s="58"/>
      <c r="G970" s="91"/>
      <c r="H970" s="273"/>
      <c r="I970" s="273"/>
      <c r="J970" s="135"/>
      <c r="K970" s="152"/>
      <c r="L970" s="23"/>
      <c r="M970" s="23"/>
      <c r="N970" s="68"/>
      <c r="O970" s="58"/>
      <c r="P970" s="58"/>
      <c r="Q970" s="58"/>
      <c r="R970" s="58"/>
      <c r="S970" s="58"/>
      <c r="T970" s="58"/>
      <c r="U970" s="58"/>
      <c r="V970" s="58"/>
      <c r="W970" s="58"/>
      <c r="X970" s="58"/>
      <c r="Y970" s="58"/>
      <c r="Z970" s="58"/>
      <c r="AA970" s="58"/>
      <c r="AB970" s="58"/>
      <c r="AC970" s="58"/>
      <c r="AD970" s="58"/>
      <c r="AE970" s="58"/>
      <c r="AF970" s="58"/>
      <c r="AG970" s="58"/>
    </row>
    <row r="971" spans="1:33" ht="15.75" customHeight="1" x14ac:dyDescent="0.2">
      <c r="A971" s="23"/>
      <c r="B971" s="23"/>
      <c r="C971" s="58"/>
      <c r="D971" s="58"/>
      <c r="E971" s="58"/>
      <c r="F971" s="58"/>
      <c r="G971" s="91"/>
      <c r="H971" s="273"/>
      <c r="I971" s="273"/>
      <c r="J971" s="135"/>
      <c r="K971" s="152"/>
      <c r="L971" s="23"/>
      <c r="M971" s="23"/>
      <c r="N971" s="68"/>
      <c r="O971" s="58"/>
      <c r="P971" s="58"/>
      <c r="Q971" s="58"/>
      <c r="R971" s="58"/>
      <c r="S971" s="58"/>
      <c r="T971" s="58"/>
      <c r="U971" s="58"/>
      <c r="V971" s="58"/>
      <c r="W971" s="58"/>
      <c r="X971" s="58"/>
      <c r="Y971" s="58"/>
      <c r="Z971" s="58"/>
      <c r="AA971" s="58"/>
      <c r="AB971" s="58"/>
      <c r="AC971" s="58"/>
      <c r="AD971" s="58"/>
      <c r="AE971" s="58"/>
      <c r="AF971" s="58"/>
      <c r="AG971" s="58"/>
    </row>
    <row r="972" spans="1:33" ht="15.75" customHeight="1" x14ac:dyDescent="0.2">
      <c r="A972" s="23"/>
      <c r="B972" s="23"/>
      <c r="C972" s="58"/>
      <c r="D972" s="58"/>
      <c r="E972" s="58"/>
      <c r="F972" s="58"/>
      <c r="G972" s="91"/>
      <c r="H972" s="273"/>
      <c r="I972" s="273"/>
      <c r="J972" s="135"/>
      <c r="K972" s="152"/>
      <c r="L972" s="23"/>
      <c r="M972" s="23"/>
      <c r="N972" s="68"/>
      <c r="O972" s="58"/>
      <c r="P972" s="58"/>
      <c r="Q972" s="58"/>
      <c r="R972" s="58"/>
      <c r="S972" s="58"/>
      <c r="T972" s="58"/>
      <c r="U972" s="58"/>
      <c r="V972" s="58"/>
      <c r="W972" s="58"/>
      <c r="X972" s="58"/>
      <c r="Y972" s="58"/>
      <c r="Z972" s="58"/>
      <c r="AA972" s="58"/>
      <c r="AB972" s="58"/>
      <c r="AC972" s="58"/>
      <c r="AD972" s="58"/>
      <c r="AE972" s="58"/>
      <c r="AF972" s="58"/>
      <c r="AG972" s="58"/>
    </row>
    <row r="973" spans="1:33" ht="15.75" customHeight="1" x14ac:dyDescent="0.2">
      <c r="A973" s="23"/>
      <c r="B973" s="23"/>
      <c r="C973" s="58"/>
      <c r="D973" s="58"/>
      <c r="E973" s="58"/>
      <c r="F973" s="58"/>
      <c r="G973" s="91"/>
      <c r="H973" s="273"/>
      <c r="I973" s="273"/>
      <c r="J973" s="135"/>
      <c r="K973" s="152"/>
      <c r="L973" s="23"/>
      <c r="M973" s="23"/>
      <c r="N973" s="68"/>
      <c r="O973" s="58"/>
      <c r="P973" s="58"/>
      <c r="Q973" s="58"/>
      <c r="R973" s="58"/>
      <c r="S973" s="58"/>
      <c r="T973" s="58"/>
      <c r="U973" s="58"/>
      <c r="V973" s="58"/>
      <c r="W973" s="58"/>
      <c r="X973" s="58"/>
      <c r="Y973" s="58"/>
      <c r="Z973" s="58"/>
      <c r="AA973" s="58"/>
      <c r="AB973" s="58"/>
      <c r="AC973" s="58"/>
      <c r="AD973" s="58"/>
      <c r="AE973" s="58"/>
      <c r="AF973" s="58"/>
      <c r="AG973" s="58"/>
    </row>
    <row r="974" spans="1:33" ht="15.75" customHeight="1" x14ac:dyDescent="0.2">
      <c r="A974" s="23"/>
      <c r="B974" s="23"/>
      <c r="C974" s="58"/>
      <c r="D974" s="58"/>
      <c r="E974" s="58"/>
      <c r="F974" s="58"/>
      <c r="G974" s="91"/>
      <c r="H974" s="273"/>
      <c r="I974" s="273"/>
      <c r="J974" s="135"/>
      <c r="K974" s="152"/>
      <c r="L974" s="23"/>
      <c r="M974" s="23"/>
      <c r="N974" s="68"/>
      <c r="O974" s="58"/>
      <c r="P974" s="58"/>
      <c r="Q974" s="58"/>
      <c r="R974" s="58"/>
      <c r="S974" s="58"/>
      <c r="T974" s="58"/>
      <c r="U974" s="58"/>
      <c r="V974" s="58"/>
      <c r="W974" s="58"/>
      <c r="X974" s="58"/>
      <c r="Y974" s="58"/>
      <c r="Z974" s="58"/>
      <c r="AA974" s="58"/>
      <c r="AB974" s="58"/>
      <c r="AC974" s="58"/>
      <c r="AD974" s="58"/>
      <c r="AE974" s="58"/>
      <c r="AF974" s="58"/>
      <c r="AG974" s="58"/>
    </row>
    <row r="975" spans="1:33" ht="15.75" customHeight="1" x14ac:dyDescent="0.2">
      <c r="A975" s="23"/>
      <c r="B975" s="23"/>
      <c r="C975" s="58"/>
      <c r="D975" s="58"/>
      <c r="E975" s="58"/>
      <c r="F975" s="58"/>
      <c r="G975" s="91"/>
      <c r="H975" s="273"/>
      <c r="I975" s="273"/>
      <c r="J975" s="135"/>
      <c r="K975" s="152"/>
      <c r="L975" s="23"/>
      <c r="M975" s="23"/>
      <c r="N975" s="68"/>
      <c r="O975" s="58"/>
      <c r="P975" s="58"/>
      <c r="Q975" s="58"/>
      <c r="R975" s="58"/>
      <c r="S975" s="58"/>
      <c r="T975" s="58"/>
      <c r="U975" s="58"/>
      <c r="V975" s="58"/>
      <c r="W975" s="58"/>
      <c r="X975" s="58"/>
      <c r="Y975" s="58"/>
      <c r="Z975" s="58"/>
      <c r="AA975" s="58"/>
      <c r="AB975" s="58"/>
      <c r="AC975" s="58"/>
      <c r="AD975" s="58"/>
      <c r="AE975" s="58"/>
      <c r="AF975" s="58"/>
      <c r="AG975" s="58"/>
    </row>
    <row r="976" spans="1:33" ht="15.75" customHeight="1" x14ac:dyDescent="0.2">
      <c r="A976" s="23"/>
      <c r="B976" s="23"/>
      <c r="C976" s="58"/>
      <c r="D976" s="58"/>
      <c r="E976" s="58"/>
      <c r="F976" s="58"/>
      <c r="G976" s="91"/>
      <c r="H976" s="273"/>
      <c r="I976" s="273"/>
      <c r="J976" s="135"/>
      <c r="K976" s="152"/>
      <c r="L976" s="23"/>
      <c r="M976" s="23"/>
      <c r="N976" s="68"/>
      <c r="O976" s="58"/>
      <c r="P976" s="58"/>
      <c r="Q976" s="58"/>
      <c r="R976" s="58"/>
      <c r="S976" s="58"/>
      <c r="T976" s="58"/>
      <c r="U976" s="58"/>
      <c r="V976" s="58"/>
      <c r="W976" s="58"/>
      <c r="X976" s="58"/>
      <c r="Y976" s="58"/>
      <c r="Z976" s="58"/>
      <c r="AA976" s="58"/>
      <c r="AB976" s="58"/>
      <c r="AC976" s="58"/>
      <c r="AD976" s="58"/>
      <c r="AE976" s="58"/>
      <c r="AF976" s="58"/>
      <c r="AG976" s="58"/>
    </row>
    <row r="977" spans="1:33" ht="15.75" customHeight="1" x14ac:dyDescent="0.2">
      <c r="A977" s="23"/>
      <c r="B977" s="23"/>
      <c r="C977" s="58"/>
      <c r="D977" s="58"/>
      <c r="E977" s="58"/>
      <c r="F977" s="58"/>
      <c r="G977" s="91"/>
      <c r="H977" s="273"/>
      <c r="I977" s="273"/>
      <c r="J977" s="135"/>
      <c r="K977" s="152"/>
      <c r="L977" s="23"/>
      <c r="M977" s="23"/>
      <c r="N977" s="68"/>
      <c r="O977" s="58"/>
      <c r="P977" s="58"/>
      <c r="Q977" s="58"/>
      <c r="R977" s="58"/>
      <c r="S977" s="58"/>
      <c r="T977" s="58"/>
      <c r="U977" s="58"/>
      <c r="V977" s="58"/>
      <c r="W977" s="58"/>
      <c r="X977" s="58"/>
      <c r="Y977" s="58"/>
      <c r="Z977" s="58"/>
      <c r="AA977" s="58"/>
      <c r="AB977" s="58"/>
      <c r="AC977" s="58"/>
      <c r="AD977" s="58"/>
      <c r="AE977" s="58"/>
      <c r="AF977" s="58"/>
      <c r="AG977" s="58"/>
    </row>
    <row r="978" spans="1:33" ht="15.75" customHeight="1" x14ac:dyDescent="0.2">
      <c r="A978" s="23"/>
      <c r="B978" s="23"/>
      <c r="C978" s="58"/>
      <c r="D978" s="58"/>
      <c r="E978" s="58"/>
      <c r="F978" s="58"/>
      <c r="G978" s="91"/>
      <c r="H978" s="273"/>
      <c r="I978" s="273"/>
      <c r="J978" s="135"/>
      <c r="K978" s="152"/>
      <c r="L978" s="23"/>
      <c r="M978" s="23"/>
      <c r="N978" s="68"/>
      <c r="O978" s="58"/>
      <c r="P978" s="58"/>
      <c r="Q978" s="58"/>
      <c r="R978" s="58"/>
      <c r="S978" s="58"/>
      <c r="T978" s="58"/>
      <c r="U978" s="58"/>
      <c r="V978" s="58"/>
      <c r="W978" s="58"/>
      <c r="X978" s="58"/>
      <c r="Y978" s="58"/>
      <c r="Z978" s="58"/>
      <c r="AA978" s="58"/>
      <c r="AB978" s="58"/>
      <c r="AC978" s="58"/>
      <c r="AD978" s="58"/>
      <c r="AE978" s="58"/>
      <c r="AF978" s="58"/>
      <c r="AG978" s="58"/>
    </row>
    <row r="979" spans="1:33" ht="15.75" customHeight="1" x14ac:dyDescent="0.2">
      <c r="A979" s="23"/>
      <c r="B979" s="23"/>
      <c r="C979" s="58"/>
      <c r="D979" s="58"/>
      <c r="E979" s="58"/>
      <c r="F979" s="58"/>
      <c r="G979" s="91"/>
      <c r="H979" s="273"/>
      <c r="I979" s="273"/>
      <c r="J979" s="135"/>
      <c r="K979" s="152"/>
      <c r="L979" s="23"/>
      <c r="M979" s="23"/>
      <c r="N979" s="68"/>
      <c r="O979" s="58"/>
      <c r="P979" s="58"/>
      <c r="Q979" s="58"/>
      <c r="R979" s="58"/>
      <c r="S979" s="58"/>
      <c r="T979" s="58"/>
      <c r="U979" s="58"/>
      <c r="V979" s="58"/>
      <c r="W979" s="58"/>
      <c r="X979" s="58"/>
      <c r="Y979" s="58"/>
      <c r="Z979" s="58"/>
      <c r="AA979" s="58"/>
      <c r="AB979" s="58"/>
      <c r="AC979" s="58"/>
      <c r="AD979" s="58"/>
      <c r="AE979" s="58"/>
      <c r="AF979" s="58"/>
      <c r="AG979" s="58"/>
    </row>
    <row r="980" spans="1:33" ht="15.75" customHeight="1" x14ac:dyDescent="0.2">
      <c r="A980" s="23"/>
      <c r="B980" s="23"/>
      <c r="C980" s="58"/>
      <c r="D980" s="58"/>
      <c r="E980" s="58"/>
      <c r="F980" s="58"/>
      <c r="G980" s="91"/>
      <c r="H980" s="273"/>
      <c r="I980" s="273"/>
      <c r="J980" s="135"/>
      <c r="K980" s="152"/>
      <c r="L980" s="23"/>
      <c r="M980" s="23"/>
      <c r="N980" s="68"/>
      <c r="O980" s="58"/>
      <c r="P980" s="58"/>
      <c r="Q980" s="58"/>
      <c r="R980" s="58"/>
      <c r="S980" s="58"/>
      <c r="T980" s="58"/>
      <c r="U980" s="58"/>
      <c r="V980" s="58"/>
      <c r="W980" s="58"/>
      <c r="X980" s="58"/>
      <c r="Y980" s="58"/>
      <c r="Z980" s="58"/>
      <c r="AA980" s="58"/>
      <c r="AB980" s="58"/>
      <c r="AC980" s="58"/>
      <c r="AD980" s="58"/>
      <c r="AE980" s="58"/>
      <c r="AF980" s="58"/>
      <c r="AG980" s="58"/>
    </row>
    <row r="981" spans="1:33" ht="15.75" customHeight="1" x14ac:dyDescent="0.2">
      <c r="A981" s="23"/>
      <c r="B981" s="23"/>
      <c r="C981" s="58"/>
      <c r="D981" s="58"/>
      <c r="E981" s="58"/>
      <c r="F981" s="58"/>
      <c r="G981" s="91"/>
      <c r="H981" s="273"/>
      <c r="I981" s="273"/>
      <c r="J981" s="135"/>
      <c r="K981" s="152"/>
      <c r="L981" s="23"/>
      <c r="M981" s="23"/>
      <c r="N981" s="68"/>
      <c r="O981" s="58"/>
      <c r="P981" s="58"/>
      <c r="Q981" s="58"/>
      <c r="R981" s="58"/>
      <c r="S981" s="58"/>
      <c r="T981" s="58"/>
      <c r="U981" s="58"/>
      <c r="V981" s="58"/>
      <c r="W981" s="58"/>
      <c r="X981" s="58"/>
      <c r="Y981" s="58"/>
      <c r="Z981" s="58"/>
      <c r="AA981" s="58"/>
      <c r="AB981" s="58"/>
      <c r="AC981" s="58"/>
      <c r="AD981" s="58"/>
      <c r="AE981" s="58"/>
      <c r="AF981" s="58"/>
      <c r="AG981" s="58"/>
    </row>
    <row r="982" spans="1:33" ht="15.75" customHeight="1" x14ac:dyDescent="0.2">
      <c r="A982" s="23"/>
      <c r="B982" s="23"/>
      <c r="C982" s="58"/>
      <c r="D982" s="58"/>
      <c r="E982" s="58"/>
      <c r="F982" s="58"/>
      <c r="G982" s="91"/>
      <c r="H982" s="273"/>
      <c r="I982" s="273"/>
      <c r="J982" s="135"/>
      <c r="K982" s="152"/>
      <c r="L982" s="23"/>
      <c r="M982" s="23"/>
      <c r="N982" s="68"/>
      <c r="O982" s="58"/>
      <c r="P982" s="58"/>
      <c r="Q982" s="58"/>
      <c r="R982" s="58"/>
      <c r="S982" s="58"/>
      <c r="T982" s="58"/>
      <c r="U982" s="58"/>
      <c r="V982" s="58"/>
      <c r="W982" s="58"/>
      <c r="X982" s="58"/>
      <c r="Y982" s="58"/>
      <c r="Z982" s="58"/>
      <c r="AA982" s="58"/>
      <c r="AB982" s="58"/>
      <c r="AC982" s="58"/>
      <c r="AD982" s="58"/>
      <c r="AE982" s="58"/>
      <c r="AF982" s="58"/>
      <c r="AG982" s="58"/>
    </row>
    <row r="983" spans="1:33" ht="15.75" customHeight="1" x14ac:dyDescent="0.2">
      <c r="A983" s="23"/>
      <c r="B983" s="23"/>
      <c r="C983" s="58"/>
      <c r="D983" s="58"/>
      <c r="E983" s="58"/>
      <c r="F983" s="58"/>
      <c r="G983" s="91"/>
      <c r="H983" s="273"/>
      <c r="I983" s="273"/>
      <c r="J983" s="135"/>
      <c r="K983" s="152"/>
      <c r="L983" s="23"/>
      <c r="M983" s="23"/>
      <c r="N983" s="68"/>
      <c r="O983" s="58"/>
      <c r="P983" s="58"/>
      <c r="Q983" s="58"/>
      <c r="R983" s="58"/>
      <c r="S983" s="58"/>
      <c r="T983" s="58"/>
      <c r="U983" s="58"/>
      <c r="V983" s="58"/>
      <c r="W983" s="58"/>
      <c r="X983" s="58"/>
      <c r="Y983" s="58"/>
      <c r="Z983" s="58"/>
      <c r="AA983" s="58"/>
      <c r="AB983" s="58"/>
      <c r="AC983" s="58"/>
      <c r="AD983" s="58"/>
      <c r="AE983" s="58"/>
      <c r="AF983" s="58"/>
      <c r="AG983" s="58"/>
    </row>
    <row r="984" spans="1:33" ht="15.75" customHeight="1" x14ac:dyDescent="0.2">
      <c r="A984" s="23"/>
      <c r="B984" s="23"/>
      <c r="C984" s="58"/>
      <c r="D984" s="58"/>
      <c r="E984" s="58"/>
      <c r="F984" s="58"/>
      <c r="G984" s="91"/>
      <c r="H984" s="273"/>
      <c r="I984" s="273"/>
      <c r="J984" s="135"/>
      <c r="K984" s="152"/>
      <c r="L984" s="23"/>
      <c r="M984" s="23"/>
      <c r="N984" s="68"/>
      <c r="O984" s="58"/>
      <c r="P984" s="58"/>
      <c r="Q984" s="58"/>
      <c r="R984" s="58"/>
      <c r="S984" s="58"/>
      <c r="T984" s="58"/>
      <c r="U984" s="58"/>
      <c r="V984" s="58"/>
      <c r="W984" s="58"/>
      <c r="X984" s="58"/>
      <c r="Y984" s="58"/>
      <c r="Z984" s="58"/>
      <c r="AA984" s="58"/>
      <c r="AB984" s="58"/>
      <c r="AC984" s="58"/>
      <c r="AD984" s="58"/>
      <c r="AE984" s="58"/>
      <c r="AF984" s="58"/>
      <c r="AG984" s="58"/>
    </row>
    <row r="985" spans="1:33" ht="15.75" customHeight="1" x14ac:dyDescent="0.2">
      <c r="A985" s="23"/>
      <c r="B985" s="23"/>
      <c r="C985" s="58"/>
      <c r="D985" s="58"/>
      <c r="E985" s="58"/>
      <c r="F985" s="58"/>
      <c r="G985" s="91"/>
      <c r="H985" s="273"/>
      <c r="I985" s="273"/>
      <c r="J985" s="135"/>
      <c r="K985" s="152"/>
      <c r="L985" s="23"/>
      <c r="M985" s="23"/>
      <c r="N985" s="68"/>
      <c r="O985" s="58"/>
      <c r="P985" s="58"/>
      <c r="Q985" s="58"/>
      <c r="R985" s="58"/>
      <c r="S985" s="58"/>
      <c r="T985" s="58"/>
      <c r="U985" s="58"/>
      <c r="V985" s="58"/>
      <c r="W985" s="58"/>
      <c r="X985" s="58"/>
      <c r="Y985" s="58"/>
      <c r="Z985" s="58"/>
      <c r="AA985" s="58"/>
      <c r="AB985" s="58"/>
      <c r="AC985" s="58"/>
      <c r="AD985" s="58"/>
      <c r="AE985" s="58"/>
      <c r="AF985" s="58"/>
      <c r="AG985" s="58"/>
    </row>
    <row r="986" spans="1:33" ht="15.75" customHeight="1" x14ac:dyDescent="0.2">
      <c r="A986" s="23"/>
      <c r="B986" s="23"/>
      <c r="C986" s="58"/>
      <c r="D986" s="58"/>
      <c r="E986" s="58"/>
      <c r="F986" s="58"/>
      <c r="G986" s="91"/>
      <c r="H986" s="273"/>
      <c r="I986" s="273"/>
      <c r="J986" s="135"/>
      <c r="K986" s="152"/>
      <c r="L986" s="23"/>
      <c r="M986" s="23"/>
      <c r="N986" s="68"/>
      <c r="O986" s="58"/>
      <c r="P986" s="58"/>
      <c r="Q986" s="58"/>
      <c r="R986" s="58"/>
      <c r="S986" s="58"/>
      <c r="T986" s="58"/>
      <c r="U986" s="58"/>
      <c r="V986" s="58"/>
      <c r="W986" s="58"/>
      <c r="X986" s="58"/>
      <c r="Y986" s="58"/>
      <c r="Z986" s="58"/>
      <c r="AA986" s="58"/>
      <c r="AB986" s="58"/>
      <c r="AC986" s="58"/>
      <c r="AD986" s="58"/>
      <c r="AE986" s="58"/>
      <c r="AF986" s="58"/>
      <c r="AG986" s="58"/>
    </row>
    <row r="987" spans="1:33" ht="15.75" customHeight="1" x14ac:dyDescent="0.2">
      <c r="A987" s="23"/>
      <c r="B987" s="23"/>
      <c r="C987" s="58"/>
      <c r="D987" s="58"/>
      <c r="E987" s="58"/>
      <c r="F987" s="58"/>
      <c r="G987" s="91"/>
      <c r="H987" s="273"/>
      <c r="I987" s="273"/>
      <c r="J987" s="135"/>
      <c r="K987" s="152"/>
      <c r="L987" s="23"/>
      <c r="M987" s="23"/>
      <c r="N987" s="68"/>
      <c r="O987" s="58"/>
      <c r="P987" s="58"/>
      <c r="Q987" s="58"/>
      <c r="R987" s="58"/>
      <c r="S987" s="58"/>
      <c r="T987" s="58"/>
      <c r="U987" s="58"/>
      <c r="V987" s="58"/>
      <c r="W987" s="58"/>
      <c r="X987" s="58"/>
      <c r="Y987" s="58"/>
      <c r="Z987" s="58"/>
      <c r="AA987" s="58"/>
      <c r="AB987" s="58"/>
      <c r="AC987" s="58"/>
      <c r="AD987" s="58"/>
      <c r="AE987" s="58"/>
      <c r="AF987" s="58"/>
      <c r="AG987" s="58"/>
    </row>
    <row r="988" spans="1:33" ht="15.75" customHeight="1" x14ac:dyDescent="0.2">
      <c r="A988" s="23"/>
      <c r="B988" s="23"/>
      <c r="C988" s="58"/>
      <c r="D988" s="58"/>
      <c r="E988" s="58"/>
      <c r="F988" s="58"/>
      <c r="G988" s="91"/>
      <c r="H988" s="273"/>
      <c r="I988" s="273"/>
      <c r="J988" s="135"/>
      <c r="K988" s="152"/>
      <c r="L988" s="23"/>
      <c r="M988" s="23"/>
      <c r="N988" s="68"/>
      <c r="O988" s="58"/>
      <c r="P988" s="58"/>
      <c r="Q988" s="58"/>
      <c r="R988" s="58"/>
      <c r="S988" s="58"/>
      <c r="T988" s="58"/>
      <c r="U988" s="58"/>
      <c r="V988" s="58"/>
      <c r="W988" s="58"/>
      <c r="X988" s="58"/>
      <c r="Y988" s="58"/>
      <c r="Z988" s="58"/>
      <c r="AA988" s="58"/>
      <c r="AB988" s="58"/>
      <c r="AC988" s="58"/>
      <c r="AD988" s="58"/>
      <c r="AE988" s="58"/>
      <c r="AF988" s="58"/>
      <c r="AG988" s="58"/>
    </row>
    <row r="989" spans="1:33" ht="15.75" customHeight="1" x14ac:dyDescent="0.2">
      <c r="A989" s="23"/>
      <c r="B989" s="23"/>
      <c r="C989" s="58"/>
      <c r="D989" s="58"/>
      <c r="E989" s="58"/>
      <c r="F989" s="58"/>
      <c r="G989" s="91"/>
      <c r="H989" s="273"/>
      <c r="I989" s="273"/>
      <c r="J989" s="135"/>
      <c r="K989" s="152"/>
      <c r="L989" s="23"/>
      <c r="M989" s="23"/>
      <c r="N989" s="68"/>
      <c r="O989" s="58"/>
      <c r="P989" s="58"/>
      <c r="Q989" s="58"/>
      <c r="R989" s="58"/>
      <c r="S989" s="58"/>
      <c r="T989" s="58"/>
      <c r="U989" s="58"/>
      <c r="V989" s="58"/>
      <c r="W989" s="58"/>
      <c r="X989" s="58"/>
      <c r="Y989" s="58"/>
      <c r="Z989" s="58"/>
      <c r="AA989" s="58"/>
      <c r="AB989" s="58"/>
      <c r="AC989" s="58"/>
      <c r="AD989" s="58"/>
      <c r="AE989" s="58"/>
      <c r="AF989" s="58"/>
      <c r="AG989" s="58"/>
    </row>
    <row r="990" spans="1:33" ht="15.75" customHeight="1" x14ac:dyDescent="0.2">
      <c r="A990" s="23"/>
      <c r="B990" s="23"/>
      <c r="C990" s="58"/>
      <c r="D990" s="58"/>
      <c r="E990" s="58"/>
      <c r="F990" s="58"/>
      <c r="G990" s="91"/>
      <c r="H990" s="273"/>
      <c r="I990" s="273"/>
      <c r="J990" s="135"/>
      <c r="K990" s="152"/>
      <c r="L990" s="23"/>
      <c r="M990" s="23"/>
      <c r="N990" s="68"/>
      <c r="O990" s="58"/>
      <c r="P990" s="58"/>
      <c r="Q990" s="58"/>
      <c r="R990" s="58"/>
      <c r="S990" s="58"/>
      <c r="T990" s="58"/>
      <c r="U990" s="58"/>
      <c r="V990" s="58"/>
      <c r="W990" s="58"/>
      <c r="X990" s="58"/>
      <c r="Y990" s="58"/>
      <c r="Z990" s="58"/>
      <c r="AA990" s="58"/>
      <c r="AB990" s="58"/>
      <c r="AC990" s="58"/>
      <c r="AD990" s="58"/>
      <c r="AE990" s="58"/>
      <c r="AF990" s="58"/>
      <c r="AG990" s="58"/>
    </row>
    <row r="991" spans="1:33" ht="15.75" customHeight="1" x14ac:dyDescent="0.2">
      <c r="A991" s="23"/>
      <c r="B991" s="23"/>
      <c r="C991" s="58"/>
      <c r="D991" s="58"/>
      <c r="E991" s="58"/>
      <c r="F991" s="58"/>
      <c r="G991" s="91"/>
      <c r="H991" s="273"/>
      <c r="I991" s="273"/>
      <c r="J991" s="135"/>
      <c r="K991" s="152"/>
      <c r="L991" s="23"/>
      <c r="M991" s="23"/>
      <c r="N991" s="68"/>
      <c r="O991" s="58"/>
      <c r="P991" s="58"/>
      <c r="Q991" s="58"/>
      <c r="R991" s="58"/>
      <c r="S991" s="58"/>
      <c r="T991" s="58"/>
      <c r="U991" s="58"/>
      <c r="V991" s="58"/>
      <c r="W991" s="58"/>
      <c r="X991" s="58"/>
      <c r="Y991" s="58"/>
      <c r="Z991" s="58"/>
      <c r="AA991" s="58"/>
      <c r="AB991" s="58"/>
      <c r="AC991" s="58"/>
      <c r="AD991" s="58"/>
      <c r="AE991" s="58"/>
      <c r="AF991" s="58"/>
      <c r="AG991" s="58"/>
    </row>
    <row r="992" spans="1:33" ht="15.75" customHeight="1" x14ac:dyDescent="0.2">
      <c r="A992" s="23"/>
      <c r="B992" s="23"/>
      <c r="C992" s="58"/>
      <c r="D992" s="58"/>
      <c r="E992" s="58"/>
      <c r="F992" s="58"/>
      <c r="G992" s="91"/>
      <c r="H992" s="273"/>
      <c r="I992" s="273"/>
      <c r="J992" s="135"/>
      <c r="K992" s="152"/>
      <c r="L992" s="23"/>
      <c r="M992" s="23"/>
      <c r="N992" s="68"/>
      <c r="O992" s="58"/>
      <c r="P992" s="58"/>
      <c r="Q992" s="58"/>
      <c r="R992" s="58"/>
      <c r="S992" s="58"/>
      <c r="T992" s="58"/>
      <c r="U992" s="58"/>
      <c r="V992" s="58"/>
      <c r="W992" s="58"/>
      <c r="X992" s="58"/>
      <c r="Y992" s="58"/>
      <c r="Z992" s="58"/>
      <c r="AA992" s="58"/>
      <c r="AB992" s="58"/>
      <c r="AC992" s="58"/>
      <c r="AD992" s="58"/>
      <c r="AE992" s="58"/>
      <c r="AF992" s="58"/>
      <c r="AG992" s="58"/>
    </row>
    <row r="993" spans="1:33" ht="15.75" customHeight="1" x14ac:dyDescent="0.2">
      <c r="A993" s="23"/>
      <c r="B993" s="23"/>
      <c r="C993" s="58"/>
      <c r="D993" s="58"/>
      <c r="E993" s="58"/>
      <c r="F993" s="58"/>
      <c r="G993" s="91"/>
      <c r="H993" s="273"/>
      <c r="I993" s="273"/>
      <c r="J993" s="135"/>
      <c r="K993" s="152"/>
      <c r="L993" s="23"/>
      <c r="M993" s="23"/>
      <c r="N993" s="68"/>
      <c r="O993" s="58"/>
      <c r="P993" s="58"/>
      <c r="Q993" s="58"/>
      <c r="R993" s="58"/>
      <c r="S993" s="58"/>
      <c r="T993" s="58"/>
      <c r="U993" s="58"/>
      <c r="V993" s="58"/>
      <c r="W993" s="58"/>
      <c r="X993" s="58"/>
      <c r="Y993" s="58"/>
      <c r="Z993" s="58"/>
      <c r="AA993" s="58"/>
      <c r="AB993" s="58"/>
      <c r="AC993" s="58"/>
      <c r="AD993" s="58"/>
      <c r="AE993" s="58"/>
      <c r="AF993" s="58"/>
      <c r="AG993" s="58"/>
    </row>
    <row r="994" spans="1:33" ht="15.75" customHeight="1" x14ac:dyDescent="0.2">
      <c r="A994" s="23"/>
      <c r="B994" s="23"/>
      <c r="C994" s="58"/>
      <c r="D994" s="58"/>
      <c r="E994" s="58"/>
      <c r="F994" s="58"/>
      <c r="G994" s="91"/>
      <c r="H994" s="273"/>
      <c r="I994" s="273"/>
      <c r="J994" s="135"/>
      <c r="K994" s="152"/>
      <c r="L994" s="23"/>
      <c r="M994" s="23"/>
      <c r="N994" s="68"/>
      <c r="O994" s="58"/>
      <c r="P994" s="58"/>
      <c r="Q994" s="58"/>
      <c r="R994" s="58"/>
      <c r="S994" s="58"/>
      <c r="T994" s="58"/>
      <c r="U994" s="58"/>
      <c r="V994" s="58"/>
      <c r="W994" s="58"/>
      <c r="X994" s="58"/>
      <c r="Y994" s="58"/>
      <c r="Z994" s="58"/>
      <c r="AA994" s="58"/>
      <c r="AB994" s="58"/>
      <c r="AC994" s="58"/>
      <c r="AD994" s="58"/>
      <c r="AE994" s="58"/>
      <c r="AF994" s="58"/>
      <c r="AG994" s="58"/>
    </row>
    <row r="995" spans="1:33" ht="15.75" customHeight="1" x14ac:dyDescent="0.2">
      <c r="A995" s="23"/>
      <c r="B995" s="23"/>
      <c r="C995" s="58"/>
      <c r="D995" s="58"/>
      <c r="E995" s="58"/>
      <c r="F995" s="58"/>
      <c r="G995" s="91"/>
      <c r="H995" s="273"/>
      <c r="I995" s="273"/>
      <c r="J995" s="135"/>
      <c r="K995" s="152"/>
      <c r="L995" s="23"/>
      <c r="M995" s="23"/>
      <c r="N995" s="68"/>
      <c r="O995" s="58"/>
      <c r="P995" s="58"/>
      <c r="Q995" s="58"/>
      <c r="R995" s="58"/>
      <c r="S995" s="58"/>
      <c r="T995" s="58"/>
      <c r="U995" s="58"/>
      <c r="V995" s="58"/>
      <c r="W995" s="58"/>
      <c r="X995" s="58"/>
      <c r="Y995" s="58"/>
      <c r="Z995" s="58"/>
      <c r="AA995" s="58"/>
      <c r="AB995" s="58"/>
      <c r="AC995" s="58"/>
      <c r="AD995" s="58"/>
      <c r="AE995" s="58"/>
      <c r="AF995" s="58"/>
      <c r="AG995" s="58"/>
    </row>
    <row r="996" spans="1:33" ht="15.75" customHeight="1" x14ac:dyDescent="0.2">
      <c r="A996" s="23"/>
      <c r="B996" s="23"/>
      <c r="C996" s="58"/>
      <c r="D996" s="58"/>
      <c r="E996" s="58"/>
      <c r="F996" s="58"/>
      <c r="G996" s="91"/>
      <c r="H996" s="273"/>
      <c r="I996" s="273"/>
      <c r="J996" s="135"/>
      <c r="K996" s="152"/>
      <c r="L996" s="23"/>
      <c r="M996" s="23"/>
      <c r="N996" s="68"/>
      <c r="O996" s="58"/>
      <c r="P996" s="58"/>
      <c r="Q996" s="58"/>
      <c r="R996" s="58"/>
      <c r="S996" s="58"/>
      <c r="T996" s="58"/>
      <c r="U996" s="58"/>
      <c r="V996" s="58"/>
      <c r="W996" s="58"/>
      <c r="X996" s="58"/>
      <c r="Y996" s="58"/>
      <c r="Z996" s="58"/>
      <c r="AA996" s="58"/>
      <c r="AB996" s="58"/>
      <c r="AC996" s="58"/>
      <c r="AD996" s="58"/>
      <c r="AE996" s="58"/>
      <c r="AF996" s="58"/>
      <c r="AG996" s="58"/>
    </row>
    <row r="997" spans="1:33" ht="15.75" customHeight="1" x14ac:dyDescent="0.2">
      <c r="A997" s="23"/>
      <c r="B997" s="23"/>
      <c r="C997" s="58"/>
      <c r="D997" s="58"/>
      <c r="E997" s="58"/>
      <c r="F997" s="58"/>
      <c r="G997" s="91"/>
      <c r="H997" s="273"/>
      <c r="I997" s="273"/>
      <c r="J997" s="135"/>
      <c r="K997" s="152"/>
      <c r="L997" s="23"/>
      <c r="M997" s="23"/>
      <c r="N997" s="68"/>
      <c r="O997" s="58"/>
      <c r="P997" s="58"/>
      <c r="Q997" s="58"/>
      <c r="R997" s="58"/>
      <c r="S997" s="58"/>
      <c r="T997" s="58"/>
      <c r="U997" s="58"/>
      <c r="V997" s="58"/>
      <c r="W997" s="58"/>
      <c r="X997" s="58"/>
      <c r="Y997" s="58"/>
      <c r="Z997" s="58"/>
      <c r="AA997" s="58"/>
      <c r="AB997" s="58"/>
      <c r="AC997" s="58"/>
      <c r="AD997" s="58"/>
      <c r="AE997" s="58"/>
      <c r="AF997" s="58"/>
      <c r="AG997" s="58"/>
    </row>
    <row r="998" spans="1:33" ht="15.75" customHeight="1" x14ac:dyDescent="0.2">
      <c r="A998" s="23"/>
      <c r="B998" s="23"/>
      <c r="C998" s="58"/>
      <c r="D998" s="58"/>
      <c r="E998" s="58"/>
      <c r="F998" s="58"/>
      <c r="G998" s="91"/>
      <c r="H998" s="273"/>
      <c r="I998" s="273"/>
      <c r="J998" s="135"/>
      <c r="K998" s="152"/>
      <c r="L998" s="23"/>
      <c r="M998" s="23"/>
      <c r="N998" s="68"/>
      <c r="O998" s="58"/>
      <c r="P998" s="58"/>
      <c r="Q998" s="58"/>
      <c r="R998" s="58"/>
      <c r="S998" s="58"/>
      <c r="T998" s="58"/>
      <c r="U998" s="58"/>
      <c r="V998" s="58"/>
      <c r="W998" s="58"/>
      <c r="X998" s="58"/>
      <c r="Y998" s="58"/>
      <c r="Z998" s="58"/>
      <c r="AA998" s="58"/>
      <c r="AB998" s="58"/>
      <c r="AC998" s="58"/>
      <c r="AD998" s="58"/>
      <c r="AE998" s="58"/>
      <c r="AF998" s="58"/>
      <c r="AG998" s="58"/>
    </row>
    <row r="999" spans="1:33" ht="15.75" customHeight="1" x14ac:dyDescent="0.2">
      <c r="A999" s="23"/>
      <c r="B999" s="23"/>
      <c r="C999" s="58"/>
      <c r="D999" s="58"/>
      <c r="E999" s="58"/>
      <c r="F999" s="58"/>
      <c r="G999" s="91"/>
      <c r="H999" s="273"/>
      <c r="I999" s="273"/>
      <c r="J999" s="135"/>
      <c r="K999" s="152"/>
      <c r="L999" s="23"/>
      <c r="M999" s="23"/>
      <c r="N999" s="68"/>
      <c r="O999" s="58"/>
      <c r="P999" s="58"/>
      <c r="Q999" s="58"/>
      <c r="R999" s="58"/>
      <c r="S999" s="58"/>
      <c r="T999" s="58"/>
      <c r="U999" s="58"/>
      <c r="V999" s="58"/>
      <c r="W999" s="58"/>
      <c r="X999" s="58"/>
      <c r="Y999" s="58"/>
      <c r="Z999" s="58"/>
      <c r="AA999" s="58"/>
      <c r="AB999" s="58"/>
      <c r="AC999" s="58"/>
      <c r="AD999" s="58"/>
      <c r="AE999" s="58"/>
      <c r="AF999" s="58"/>
      <c r="AG999" s="58"/>
    </row>
    <row r="1000" spans="1:33" ht="15.75" customHeight="1" x14ac:dyDescent="0.2">
      <c r="A1000" s="23"/>
      <c r="B1000" s="23"/>
      <c r="C1000" s="58"/>
      <c r="D1000" s="58"/>
      <c r="E1000" s="58"/>
      <c r="F1000" s="58"/>
      <c r="G1000" s="91"/>
      <c r="H1000" s="273"/>
      <c r="I1000" s="273"/>
      <c r="J1000" s="135"/>
      <c r="K1000" s="152"/>
      <c r="L1000" s="23"/>
      <c r="M1000" s="23"/>
      <c r="N1000" s="68"/>
      <c r="O1000" s="58"/>
      <c r="P1000" s="58"/>
      <c r="Q1000" s="58"/>
      <c r="R1000" s="58"/>
      <c r="S1000" s="58"/>
      <c r="T1000" s="58"/>
      <c r="U1000" s="58"/>
      <c r="V1000" s="58"/>
      <c r="W1000" s="58"/>
      <c r="X1000" s="58"/>
      <c r="Y1000" s="58"/>
      <c r="Z1000" s="58"/>
      <c r="AA1000" s="58"/>
      <c r="AB1000" s="58"/>
      <c r="AC1000" s="58"/>
      <c r="AD1000" s="58"/>
      <c r="AE1000" s="58"/>
      <c r="AF1000" s="58"/>
      <c r="AG1000" s="58"/>
    </row>
  </sheetData>
  <conditionalFormatting sqref="A74:E1000 G74:J1000">
    <cfRule type="cellIs" dxfId="60" priority="2" operator="equal">
      <formula>0</formula>
    </cfRule>
  </conditionalFormatting>
  <conditionalFormatting sqref="A57:J73">
    <cfRule type="cellIs" dxfId="59" priority="3" operator="equal">
      <formula>0</formula>
    </cfRule>
  </conditionalFormatting>
  <conditionalFormatting sqref="D1">
    <cfRule type="cellIs" dxfId="58" priority="4" operator="equal">
      <formula>0</formula>
    </cfRule>
  </conditionalFormatting>
  <conditionalFormatting sqref="F1:K1">
    <cfRule type="cellIs" dxfId="57" priority="5" operator="equal">
      <formula>0</formula>
    </cfRule>
  </conditionalFormatting>
  <conditionalFormatting sqref="J3:J19 J21:J37 L21:AG37 J39:J55 L39:AG55 L57:AG73">
    <cfRule type="cellIs" dxfId="56" priority="8" operator="equal">
      <formula>0</formula>
    </cfRule>
  </conditionalFormatting>
  <conditionalFormatting sqref="O1:AG1 A3:H19 L3:AG19 A21:H37 A39:H55">
    <cfRule type="cellIs" dxfId="55" priority="1" operator="equal">
      <formula>0</formula>
    </cfRule>
  </conditionalFormatting>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G1000"/>
  <sheetViews>
    <sheetView topLeftCell="E1" zoomScale="155" zoomScaleNormal="155" zoomScalePageLayoutView="155" workbookViewId="0">
      <pane ySplit="1" topLeftCell="A2" activePane="bottomLeft" state="frozen"/>
      <selection pane="bottomLeft" activeCell="G46" sqref="A46:XFD46"/>
    </sheetView>
  </sheetViews>
  <sheetFormatPr baseColWidth="10" defaultColWidth="11.1640625" defaultRowHeight="15" customHeight="1" x14ac:dyDescent="0.2"/>
  <cols>
    <col min="1" max="1" width="8.5" customWidth="1"/>
    <col min="2" max="2" width="7" customWidth="1"/>
    <col min="3" max="3" width="18.6640625" customWidth="1"/>
    <col min="4" max="4" width="27.1640625" customWidth="1"/>
    <col min="5" max="5" width="34.6640625" customWidth="1"/>
    <col min="6" max="6" width="29.83203125" customWidth="1"/>
    <col min="7" max="7" width="26.83203125" customWidth="1"/>
    <col min="8" max="8" width="22.83203125" customWidth="1"/>
    <col min="9" max="9" width="25.1640625" customWidth="1"/>
    <col min="10" max="10" width="30.5" customWidth="1"/>
    <col min="11" max="11" width="32.1640625" customWidth="1"/>
    <col min="12" max="12" width="33.6640625" customWidth="1"/>
    <col min="13" max="13" width="32" customWidth="1"/>
    <col min="14" max="14" width="24.5" customWidth="1"/>
    <col min="15" max="15" width="34.5" customWidth="1"/>
    <col min="16" max="16" width="14.1640625" customWidth="1"/>
    <col min="17" max="17" width="24.6640625" customWidth="1"/>
    <col min="18" max="18" width="12.1640625" style="398" customWidth="1"/>
    <col min="19" max="19" width="17.83203125" customWidth="1"/>
    <col min="20" max="20" width="71.1640625" customWidth="1"/>
    <col min="21" max="33" width="11" customWidth="1"/>
  </cols>
  <sheetData>
    <row r="1" spans="1:33" ht="17.25" customHeight="1" x14ac:dyDescent="0.2">
      <c r="A1" s="9" t="s">
        <v>59</v>
      </c>
      <c r="B1" s="9" t="s">
        <v>60</v>
      </c>
      <c r="C1" s="9" t="s">
        <v>0</v>
      </c>
      <c r="D1" s="13" t="s">
        <v>126</v>
      </c>
      <c r="E1" s="9" t="s">
        <v>127</v>
      </c>
      <c r="F1" s="13" t="s">
        <v>128</v>
      </c>
      <c r="G1" s="9" t="s">
        <v>61</v>
      </c>
      <c r="H1" s="13" t="s">
        <v>62</v>
      </c>
      <c r="I1" s="188" t="s">
        <v>129</v>
      </c>
      <c r="J1" s="13" t="s">
        <v>65</v>
      </c>
      <c r="K1" s="156" t="s">
        <v>71</v>
      </c>
      <c r="L1" s="13" t="s">
        <v>68</v>
      </c>
      <c r="M1" s="13" t="s">
        <v>69</v>
      </c>
      <c r="N1" s="13" t="s">
        <v>130</v>
      </c>
      <c r="O1" s="13" t="s">
        <v>131</v>
      </c>
      <c r="P1" s="274" t="s">
        <v>540</v>
      </c>
      <c r="Q1" s="274" t="s">
        <v>541</v>
      </c>
      <c r="R1" s="397" t="s">
        <v>184</v>
      </c>
      <c r="S1" s="274" t="s">
        <v>132</v>
      </c>
      <c r="T1" s="258" t="s">
        <v>77</v>
      </c>
      <c r="U1" s="44"/>
      <c r="V1" s="44"/>
      <c r="W1" s="44"/>
      <c r="X1" s="44"/>
      <c r="Y1" s="44"/>
      <c r="Z1" s="275"/>
      <c r="AA1" s="275"/>
      <c r="AB1" s="275"/>
      <c r="AC1" s="275"/>
      <c r="AD1" s="275"/>
      <c r="AE1" s="275"/>
      <c r="AF1" s="275"/>
      <c r="AG1" s="275"/>
    </row>
    <row r="2" spans="1:33" ht="17.25" customHeight="1" x14ac:dyDescent="0.2">
      <c r="A2" s="49" t="s">
        <v>78</v>
      </c>
      <c r="B2" s="49">
        <v>2018</v>
      </c>
      <c r="C2" s="50" t="s">
        <v>17</v>
      </c>
      <c r="D2" s="50" t="s">
        <v>973</v>
      </c>
      <c r="E2" s="51" t="s">
        <v>974</v>
      </c>
      <c r="F2" s="52" t="s">
        <v>974</v>
      </c>
      <c r="G2" s="53">
        <v>24989.116000000002</v>
      </c>
      <c r="H2" s="53"/>
      <c r="I2" s="54"/>
      <c r="J2" s="56"/>
      <c r="K2" s="56"/>
      <c r="L2" s="56"/>
      <c r="M2" s="65"/>
      <c r="N2" s="56">
        <v>523750</v>
      </c>
      <c r="O2" s="56"/>
      <c r="P2" s="56"/>
      <c r="Q2" s="56"/>
      <c r="R2" s="49"/>
      <c r="S2" s="56"/>
      <c r="T2" s="56" t="s">
        <v>975</v>
      </c>
      <c r="U2" s="56"/>
      <c r="V2" s="56"/>
      <c r="W2" s="56"/>
      <c r="X2" s="56"/>
      <c r="Y2" s="56"/>
      <c r="Z2" s="56"/>
      <c r="AA2" s="56"/>
      <c r="AB2" s="56"/>
      <c r="AC2" s="56"/>
      <c r="AD2" s="56"/>
      <c r="AE2" s="56"/>
      <c r="AF2" s="56"/>
      <c r="AG2" s="56"/>
    </row>
    <row r="3" spans="1:33" ht="17.25" customHeight="1" x14ac:dyDescent="0.2">
      <c r="A3" s="27" t="s">
        <v>78</v>
      </c>
      <c r="B3" s="27">
        <v>2018</v>
      </c>
      <c r="C3" s="261" t="s">
        <v>17</v>
      </c>
      <c r="D3" s="66" t="s">
        <v>976</v>
      </c>
      <c r="E3" s="66" t="s">
        <v>977</v>
      </c>
      <c r="F3" s="66" t="s">
        <v>977</v>
      </c>
      <c r="G3" s="276"/>
      <c r="H3" s="15"/>
      <c r="I3" s="60"/>
      <c r="J3" s="541"/>
      <c r="K3" s="541"/>
      <c r="L3" s="541"/>
      <c r="M3" s="541"/>
      <c r="N3" s="15">
        <v>502500</v>
      </c>
      <c r="O3" s="277"/>
      <c r="P3" s="57"/>
      <c r="Q3" s="57"/>
      <c r="R3" s="15"/>
      <c r="S3" s="57"/>
      <c r="T3" s="57" t="s">
        <v>978</v>
      </c>
      <c r="U3" s="57"/>
      <c r="V3" s="57"/>
      <c r="W3" s="57"/>
      <c r="X3" s="57"/>
      <c r="Y3" s="57"/>
      <c r="Z3" s="57"/>
      <c r="AA3" s="57"/>
      <c r="AB3" s="57"/>
      <c r="AC3" s="57"/>
      <c r="AD3" s="57"/>
      <c r="AE3" s="57"/>
      <c r="AF3" s="57"/>
      <c r="AG3" s="57"/>
    </row>
    <row r="4" spans="1:33" ht="17.25" customHeight="1" x14ac:dyDescent="0.2">
      <c r="A4" s="27" t="s">
        <v>78</v>
      </c>
      <c r="B4" s="27">
        <v>2018</v>
      </c>
      <c r="C4" s="261" t="s">
        <v>17</v>
      </c>
      <c r="D4" s="66" t="s">
        <v>979</v>
      </c>
      <c r="E4" s="66" t="s">
        <v>980</v>
      </c>
      <c r="F4" s="66" t="s">
        <v>980</v>
      </c>
      <c r="G4" s="276">
        <v>19564</v>
      </c>
      <c r="H4" s="15"/>
      <c r="I4" s="60"/>
      <c r="J4" s="541"/>
      <c r="K4" s="541"/>
      <c r="L4" s="541"/>
      <c r="M4" s="541"/>
      <c r="N4" s="15">
        <v>432920</v>
      </c>
      <c r="O4" s="277"/>
      <c r="P4" s="57"/>
      <c r="Q4" s="57"/>
      <c r="R4" s="15"/>
      <c r="S4" s="57"/>
      <c r="T4" s="57" t="s">
        <v>981</v>
      </c>
      <c r="U4" s="57"/>
      <c r="V4" s="57"/>
      <c r="W4" s="57"/>
      <c r="X4" s="57"/>
      <c r="Y4" s="57"/>
      <c r="Z4" s="57"/>
      <c r="AA4" s="57"/>
      <c r="AB4" s="57"/>
      <c r="AC4" s="57"/>
      <c r="AD4" s="57"/>
      <c r="AE4" s="57"/>
      <c r="AF4" s="57"/>
      <c r="AG4" s="57"/>
    </row>
    <row r="5" spans="1:33" ht="17.25" customHeight="1" x14ac:dyDescent="0.2">
      <c r="A5" s="27" t="s">
        <v>78</v>
      </c>
      <c r="B5" s="27">
        <v>2018</v>
      </c>
      <c r="C5" s="261" t="s">
        <v>17</v>
      </c>
      <c r="D5" s="66" t="s">
        <v>982</v>
      </c>
      <c r="E5" s="8" t="s">
        <v>983</v>
      </c>
      <c r="F5" s="3" t="s">
        <v>984</v>
      </c>
      <c r="G5" s="276">
        <v>2198.377</v>
      </c>
      <c r="H5" s="15"/>
      <c r="I5" s="60"/>
      <c r="J5" s="541"/>
      <c r="K5" s="541"/>
      <c r="L5" s="541"/>
      <c r="M5" s="541"/>
      <c r="N5" s="15">
        <v>93750</v>
      </c>
      <c r="O5" s="277"/>
      <c r="P5" s="57"/>
      <c r="Q5" s="57"/>
      <c r="R5" s="15"/>
      <c r="S5" s="57"/>
      <c r="T5" s="57" t="s">
        <v>978</v>
      </c>
      <c r="U5" s="57"/>
      <c r="V5" s="57"/>
      <c r="W5" s="57"/>
      <c r="X5" s="57"/>
      <c r="Y5" s="57"/>
      <c r="Z5" s="57"/>
      <c r="AA5" s="57"/>
      <c r="AB5" s="57"/>
      <c r="AC5" s="57"/>
      <c r="AD5" s="57"/>
      <c r="AE5" s="57"/>
      <c r="AF5" s="57"/>
      <c r="AG5" s="57"/>
    </row>
    <row r="6" spans="1:33" ht="17.25" customHeight="1" x14ac:dyDescent="0.2">
      <c r="A6" s="27" t="s">
        <v>78</v>
      </c>
      <c r="B6" s="27">
        <v>2018</v>
      </c>
      <c r="C6" s="261" t="s">
        <v>17</v>
      </c>
      <c r="D6" s="66" t="s">
        <v>985</v>
      </c>
      <c r="E6" s="3" t="s">
        <v>115</v>
      </c>
      <c r="F6" s="3" t="s">
        <v>115</v>
      </c>
      <c r="G6" s="276">
        <f>585.643+463.49</f>
        <v>1049.133</v>
      </c>
      <c r="H6" s="15"/>
      <c r="I6" s="60"/>
      <c r="J6" s="541"/>
      <c r="K6" s="541"/>
      <c r="L6" s="541"/>
      <c r="M6" s="541"/>
      <c r="N6" s="15">
        <v>76920</v>
      </c>
      <c r="O6" s="277"/>
      <c r="P6" s="57"/>
      <c r="Q6" s="57"/>
      <c r="R6" s="15"/>
      <c r="S6" s="57"/>
      <c r="T6" s="57" t="s">
        <v>986</v>
      </c>
      <c r="U6" s="57"/>
      <c r="V6" s="57"/>
      <c r="W6" s="57"/>
      <c r="X6" s="57"/>
      <c r="Y6" s="57"/>
      <c r="Z6" s="57"/>
      <c r="AA6" s="57"/>
      <c r="AB6" s="57"/>
      <c r="AC6" s="57"/>
      <c r="AD6" s="57"/>
      <c r="AE6" s="57"/>
      <c r="AF6" s="57"/>
      <c r="AG6" s="57"/>
    </row>
    <row r="7" spans="1:33" ht="17.25" customHeight="1" x14ac:dyDescent="0.2">
      <c r="A7" s="27" t="s">
        <v>78</v>
      </c>
      <c r="B7" s="27">
        <v>2018</v>
      </c>
      <c r="C7" s="261" t="s">
        <v>17</v>
      </c>
      <c r="D7" s="66" t="s">
        <v>987</v>
      </c>
      <c r="E7" s="3" t="s">
        <v>988</v>
      </c>
      <c r="F7" s="3" t="s">
        <v>988</v>
      </c>
      <c r="G7" s="276"/>
      <c r="H7" s="15"/>
      <c r="I7" s="60"/>
      <c r="J7" s="541"/>
      <c r="K7" s="541"/>
      <c r="L7" s="541"/>
      <c r="M7" s="541"/>
      <c r="N7" s="15">
        <v>129170</v>
      </c>
      <c r="O7" s="277"/>
      <c r="P7" s="57"/>
      <c r="Q7" s="57"/>
      <c r="R7" s="15"/>
      <c r="S7" s="57"/>
      <c r="T7" s="57" t="s">
        <v>978</v>
      </c>
      <c r="U7" s="57"/>
      <c r="V7" s="57"/>
      <c r="W7" s="57"/>
      <c r="X7" s="57"/>
      <c r="Y7" s="57"/>
      <c r="Z7" s="57"/>
      <c r="AA7" s="57"/>
      <c r="AB7" s="57"/>
      <c r="AC7" s="57"/>
      <c r="AD7" s="57"/>
      <c r="AE7" s="57"/>
      <c r="AF7" s="57"/>
      <c r="AG7" s="57"/>
    </row>
    <row r="8" spans="1:33" ht="17.25" customHeight="1" x14ac:dyDescent="0.2">
      <c r="A8" s="27" t="s">
        <v>78</v>
      </c>
      <c r="B8" s="27">
        <v>2018</v>
      </c>
      <c r="C8" s="261" t="s">
        <v>17</v>
      </c>
      <c r="D8" s="66" t="s">
        <v>989</v>
      </c>
      <c r="E8" s="3" t="s">
        <v>990</v>
      </c>
      <c r="F8" s="3" t="s">
        <v>990</v>
      </c>
      <c r="G8" s="276"/>
      <c r="H8" s="15"/>
      <c r="I8" s="60"/>
      <c r="J8" s="541"/>
      <c r="K8" s="541"/>
      <c r="L8" s="541"/>
      <c r="M8" s="541"/>
      <c r="N8" s="15"/>
      <c r="O8" s="277"/>
      <c r="P8" s="57"/>
      <c r="Q8" s="57"/>
      <c r="R8" s="15"/>
      <c r="S8" s="57"/>
      <c r="T8" s="57"/>
      <c r="U8" s="57"/>
      <c r="V8" s="57"/>
      <c r="W8" s="57"/>
      <c r="X8" s="57"/>
      <c r="Y8" s="57"/>
      <c r="Z8" s="57"/>
      <c r="AA8" s="57"/>
      <c r="AB8" s="57"/>
      <c r="AC8" s="57"/>
      <c r="AD8" s="57"/>
      <c r="AE8" s="57"/>
      <c r="AF8" s="57"/>
      <c r="AG8" s="57"/>
    </row>
    <row r="9" spans="1:33" ht="17.25" customHeight="1" x14ac:dyDescent="0.2">
      <c r="A9" s="27" t="s">
        <v>78</v>
      </c>
      <c r="B9" s="27">
        <v>2018</v>
      </c>
      <c r="C9" s="261" t="s">
        <v>17</v>
      </c>
      <c r="D9" s="66" t="s">
        <v>991</v>
      </c>
      <c r="E9" s="3" t="s">
        <v>992</v>
      </c>
      <c r="F9" s="3" t="s">
        <v>992</v>
      </c>
      <c r="G9" s="276"/>
      <c r="H9" s="15"/>
      <c r="I9" s="60"/>
      <c r="J9" s="541"/>
      <c r="K9" s="541"/>
      <c r="L9" s="541"/>
      <c r="M9" s="541"/>
      <c r="N9" s="15"/>
      <c r="O9" s="277"/>
      <c r="P9" s="57"/>
      <c r="Q9" s="57"/>
      <c r="R9" s="15"/>
      <c r="S9" s="57"/>
      <c r="T9" s="57"/>
      <c r="U9" s="57"/>
      <c r="V9" s="57"/>
      <c r="W9" s="57"/>
      <c r="X9" s="57"/>
      <c r="Y9" s="57"/>
      <c r="Z9" s="57"/>
      <c r="AA9" s="57"/>
      <c r="AB9" s="57"/>
      <c r="AC9" s="57"/>
      <c r="AD9" s="57"/>
      <c r="AE9" s="57"/>
      <c r="AF9" s="57"/>
      <c r="AG9" s="57"/>
    </row>
    <row r="10" spans="1:33" ht="17.25" customHeight="1" x14ac:dyDescent="0.2">
      <c r="A10" s="27" t="s">
        <v>78</v>
      </c>
      <c r="B10" s="27">
        <v>2018</v>
      </c>
      <c r="C10" s="261" t="s">
        <v>17</v>
      </c>
      <c r="D10" s="66" t="s">
        <v>993</v>
      </c>
      <c r="E10" s="3" t="s">
        <v>994</v>
      </c>
      <c r="F10" s="3" t="s">
        <v>994</v>
      </c>
      <c r="G10" s="276"/>
      <c r="H10" s="15"/>
      <c r="I10" s="60"/>
      <c r="J10" s="541"/>
      <c r="K10" s="541"/>
      <c r="L10" s="541"/>
      <c r="M10" s="541"/>
      <c r="N10" s="15"/>
      <c r="O10" s="277"/>
      <c r="P10" s="57"/>
      <c r="Q10" s="57"/>
      <c r="R10" s="15"/>
      <c r="S10" s="57"/>
      <c r="T10" s="57"/>
      <c r="U10" s="57"/>
      <c r="V10" s="57"/>
      <c r="W10" s="57"/>
      <c r="X10" s="57"/>
      <c r="Y10" s="57"/>
      <c r="Z10" s="57"/>
      <c r="AA10" s="57"/>
      <c r="AB10" s="57"/>
      <c r="AC10" s="57"/>
      <c r="AD10" s="57"/>
      <c r="AE10" s="57"/>
      <c r="AF10" s="57"/>
      <c r="AG10" s="57"/>
    </row>
    <row r="11" spans="1:33" ht="17.25" customHeight="1" x14ac:dyDescent="0.2">
      <c r="A11" s="15" t="s">
        <v>78</v>
      </c>
      <c r="B11" s="15">
        <v>2018</v>
      </c>
      <c r="C11" s="261" t="s">
        <v>17</v>
      </c>
      <c r="D11" s="3" t="s">
        <v>925</v>
      </c>
      <c r="E11" s="3" t="s">
        <v>926</v>
      </c>
      <c r="F11" s="3" t="s">
        <v>927</v>
      </c>
      <c r="G11" s="278"/>
      <c r="H11" s="15"/>
      <c r="I11" s="60"/>
      <c r="J11" s="541"/>
      <c r="K11" s="541"/>
      <c r="L11" s="541"/>
      <c r="M11" s="541"/>
      <c r="N11" s="15">
        <v>28700</v>
      </c>
      <c r="O11" s="57"/>
      <c r="P11" s="57"/>
      <c r="Q11" s="57"/>
      <c r="R11" s="15"/>
      <c r="S11" s="57"/>
      <c r="T11" s="8" t="s">
        <v>995</v>
      </c>
      <c r="U11" s="57"/>
      <c r="V11" s="57"/>
      <c r="W11" s="57"/>
      <c r="X11" s="57"/>
      <c r="Y11" s="57"/>
      <c r="Z11" s="57"/>
      <c r="AA11" s="57"/>
      <c r="AB11" s="57"/>
      <c r="AC11" s="57"/>
      <c r="AD11" s="57"/>
      <c r="AE11" s="57"/>
      <c r="AF11" s="57"/>
      <c r="AG11" s="57"/>
    </row>
    <row r="12" spans="1:33" ht="17.25" customHeight="1" x14ac:dyDescent="0.2">
      <c r="A12" s="27" t="s">
        <v>78</v>
      </c>
      <c r="B12" s="27">
        <v>2018</v>
      </c>
      <c r="C12" s="261" t="s">
        <v>17</v>
      </c>
      <c r="D12" s="279" t="s">
        <v>246</v>
      </c>
      <c r="E12" s="3" t="s">
        <v>246</v>
      </c>
      <c r="F12" s="3"/>
      <c r="G12" s="276"/>
      <c r="H12" s="15"/>
      <c r="I12" s="60"/>
      <c r="J12" s="541"/>
      <c r="K12" s="541"/>
      <c r="L12" s="541"/>
      <c r="M12" s="541"/>
      <c r="N12" s="15"/>
      <c r="O12" s="277"/>
      <c r="P12" s="57"/>
      <c r="Q12" s="57"/>
      <c r="R12" s="15"/>
      <c r="S12" s="57"/>
      <c r="T12" s="57"/>
      <c r="U12" s="57"/>
      <c r="V12" s="57"/>
      <c r="W12" s="57"/>
      <c r="X12" s="57"/>
      <c r="Y12" s="57"/>
      <c r="Z12" s="57"/>
      <c r="AA12" s="57"/>
      <c r="AB12" s="57"/>
      <c r="AC12" s="57"/>
      <c r="AD12" s="57"/>
      <c r="AE12" s="57"/>
      <c r="AF12" s="57"/>
      <c r="AG12" s="57"/>
    </row>
    <row r="13" spans="1:33" s="465" customFormat="1" ht="15.75" customHeight="1" x14ac:dyDescent="0.2">
      <c r="A13" s="542" t="s">
        <v>78</v>
      </c>
      <c r="B13" s="542">
        <v>2019</v>
      </c>
      <c r="C13" s="543" t="s">
        <v>17</v>
      </c>
      <c r="D13" s="543" t="s">
        <v>973</v>
      </c>
      <c r="E13" s="544" t="s">
        <v>974</v>
      </c>
      <c r="F13" s="545" t="s">
        <v>974</v>
      </c>
      <c r="G13" s="546">
        <v>28993.657999999999</v>
      </c>
      <c r="H13" s="546"/>
      <c r="I13" s="547"/>
      <c r="J13" s="483"/>
      <c r="K13" s="483"/>
      <c r="L13" s="483"/>
      <c r="M13" s="548"/>
      <c r="N13" s="549">
        <v>559170</v>
      </c>
      <c r="O13" s="549">
        <f>N13/'Total Revenue (Millions)'!F55*100</f>
        <v>30.971740647605543</v>
      </c>
      <c r="P13" s="549"/>
      <c r="Q13" s="549"/>
      <c r="R13" s="542"/>
      <c r="S13" s="549"/>
      <c r="T13" s="549" t="s">
        <v>996</v>
      </c>
      <c r="U13" s="549"/>
      <c r="V13" s="549"/>
      <c r="W13" s="549"/>
      <c r="X13" s="549"/>
      <c r="Y13" s="549"/>
      <c r="Z13" s="549"/>
      <c r="AA13" s="549"/>
      <c r="AB13" s="549"/>
      <c r="AC13" s="549"/>
      <c r="AD13" s="549"/>
      <c r="AE13" s="549"/>
      <c r="AF13" s="549"/>
      <c r="AG13" s="549"/>
    </row>
    <row r="14" spans="1:33" ht="17.25" customHeight="1" x14ac:dyDescent="0.2">
      <c r="A14" s="15" t="s">
        <v>78</v>
      </c>
      <c r="B14" s="15">
        <v>2019</v>
      </c>
      <c r="C14" s="57" t="s">
        <v>17</v>
      </c>
      <c r="D14" s="58" t="s">
        <v>976</v>
      </c>
      <c r="E14" s="66" t="s">
        <v>977</v>
      </c>
      <c r="F14" s="66" t="s">
        <v>977</v>
      </c>
      <c r="G14" s="276"/>
      <c r="H14" s="15"/>
      <c r="I14" s="60"/>
      <c r="J14" s="541"/>
      <c r="K14" s="541"/>
      <c r="L14" s="541"/>
      <c r="M14" s="541"/>
      <c r="N14" s="15">
        <v>544580</v>
      </c>
      <c r="O14" s="263">
        <f>N14/'Total Revenue (Millions)'!F55*100</f>
        <v>30.163618437815025</v>
      </c>
      <c r="P14" s="57"/>
      <c r="Q14" s="57"/>
      <c r="R14" s="15"/>
      <c r="S14" s="57"/>
      <c r="T14" s="57" t="s">
        <v>978</v>
      </c>
      <c r="U14" s="57"/>
      <c r="V14" s="57"/>
      <c r="W14" s="57"/>
      <c r="X14" s="57"/>
      <c r="Y14" s="57"/>
      <c r="Z14" s="57"/>
      <c r="AA14" s="57"/>
      <c r="AB14" s="57"/>
      <c r="AC14" s="57"/>
      <c r="AD14" s="57"/>
      <c r="AE14" s="57"/>
      <c r="AF14" s="57"/>
      <c r="AG14" s="57"/>
    </row>
    <row r="15" spans="1:33" ht="17.25" customHeight="1" x14ac:dyDescent="0.2">
      <c r="A15" s="15" t="s">
        <v>78</v>
      </c>
      <c r="B15" s="15">
        <v>2019</v>
      </c>
      <c r="C15" s="57" t="s">
        <v>17</v>
      </c>
      <c r="D15" s="58" t="s">
        <v>979</v>
      </c>
      <c r="E15" s="66" t="s">
        <v>980</v>
      </c>
      <c r="F15" s="66" t="s">
        <v>980</v>
      </c>
      <c r="G15" s="276">
        <v>24286</v>
      </c>
      <c r="H15" s="15"/>
      <c r="I15" s="60"/>
      <c r="J15" s="541"/>
      <c r="K15" s="541"/>
      <c r="L15" s="541"/>
      <c r="M15" s="541"/>
      <c r="N15" s="15">
        <v>350830</v>
      </c>
      <c r="O15" s="263">
        <f>N15/'Total Revenue (Millions)'!F55*100</f>
        <v>19.432043513420698</v>
      </c>
      <c r="P15" s="57"/>
      <c r="Q15" s="57"/>
      <c r="R15" s="15"/>
      <c r="S15" s="57"/>
      <c r="T15" s="57" t="s">
        <v>978</v>
      </c>
      <c r="U15" s="57"/>
      <c r="V15" s="57"/>
      <c r="W15" s="57"/>
      <c r="X15" s="57"/>
      <c r="Y15" s="57"/>
      <c r="Z15" s="57"/>
      <c r="AA15" s="57"/>
      <c r="AB15" s="57"/>
      <c r="AC15" s="57"/>
      <c r="AD15" s="57"/>
      <c r="AE15" s="57"/>
      <c r="AF15" s="57"/>
      <c r="AG15" s="57"/>
    </row>
    <row r="16" spans="1:33" ht="17.25" customHeight="1" x14ac:dyDescent="0.2">
      <c r="A16" s="15" t="s">
        <v>78</v>
      </c>
      <c r="B16" s="15">
        <v>2019</v>
      </c>
      <c r="C16" s="57" t="s">
        <v>17</v>
      </c>
      <c r="D16" s="58" t="s">
        <v>982</v>
      </c>
      <c r="E16" s="8" t="s">
        <v>983</v>
      </c>
      <c r="F16" s="8" t="s">
        <v>984</v>
      </c>
      <c r="G16" s="276">
        <v>5043.6109999999999</v>
      </c>
      <c r="H16" s="15"/>
      <c r="I16" s="60"/>
      <c r="J16" s="541"/>
      <c r="K16" s="541"/>
      <c r="L16" s="541"/>
      <c r="M16" s="541"/>
      <c r="N16" s="15">
        <v>119170</v>
      </c>
      <c r="O16" s="263">
        <f>N16/'Total Revenue (Millions)'!F55*100</f>
        <v>6.6006801741423056</v>
      </c>
      <c r="P16" s="57"/>
      <c r="Q16" s="57"/>
      <c r="R16" s="15"/>
      <c r="S16" s="57"/>
      <c r="T16" s="57" t="s">
        <v>978</v>
      </c>
      <c r="U16" s="57"/>
      <c r="V16" s="57"/>
      <c r="W16" s="57"/>
      <c r="X16" s="57"/>
      <c r="Y16" s="57"/>
      <c r="Z16" s="57"/>
      <c r="AA16" s="57"/>
      <c r="AB16" s="57"/>
      <c r="AC16" s="57"/>
      <c r="AD16" s="57"/>
      <c r="AE16" s="57"/>
      <c r="AF16" s="57"/>
      <c r="AG16" s="57"/>
    </row>
    <row r="17" spans="1:33" ht="17.25" customHeight="1" x14ac:dyDescent="0.2">
      <c r="A17" s="15" t="s">
        <v>78</v>
      </c>
      <c r="B17" s="15">
        <v>2019</v>
      </c>
      <c r="C17" s="57" t="s">
        <v>17</v>
      </c>
      <c r="D17" s="58" t="s">
        <v>985</v>
      </c>
      <c r="E17" s="8" t="s">
        <v>115</v>
      </c>
      <c r="F17" s="8" t="s">
        <v>115</v>
      </c>
      <c r="G17" s="276">
        <f>1641.043+817.016</f>
        <v>2458.0589999999997</v>
      </c>
      <c r="H17" s="15"/>
      <c r="I17" s="60"/>
      <c r="J17" s="541"/>
      <c r="K17" s="541"/>
      <c r="L17" s="541"/>
      <c r="M17" s="541"/>
      <c r="N17" s="15">
        <v>102500</v>
      </c>
      <c r="O17" s="263">
        <f>N17/'Total Revenue (Millions)'!F55*100</f>
        <v>5.6773493148408685</v>
      </c>
      <c r="P17" s="57"/>
      <c r="Q17" s="57"/>
      <c r="R17" s="15"/>
      <c r="S17" s="57"/>
      <c r="T17" s="57" t="s">
        <v>997</v>
      </c>
      <c r="U17" s="57"/>
      <c r="V17" s="57"/>
      <c r="W17" s="57"/>
      <c r="X17" s="57"/>
      <c r="Y17" s="57"/>
      <c r="Z17" s="57"/>
      <c r="AA17" s="57"/>
      <c r="AB17" s="57"/>
      <c r="AC17" s="57"/>
      <c r="AD17" s="57"/>
      <c r="AE17" s="57"/>
      <c r="AF17" s="57"/>
      <c r="AG17" s="57"/>
    </row>
    <row r="18" spans="1:33" ht="17.25" customHeight="1" x14ac:dyDescent="0.2">
      <c r="A18" s="15" t="s">
        <v>78</v>
      </c>
      <c r="B18" s="15">
        <v>2019</v>
      </c>
      <c r="C18" s="57" t="s">
        <v>17</v>
      </c>
      <c r="D18" s="58" t="s">
        <v>987</v>
      </c>
      <c r="E18" s="8" t="s">
        <v>988</v>
      </c>
      <c r="F18" s="8" t="s">
        <v>988</v>
      </c>
      <c r="G18" s="276"/>
      <c r="H18" s="15"/>
      <c r="I18" s="60"/>
      <c r="J18" s="541"/>
      <c r="K18" s="541"/>
      <c r="L18" s="541"/>
      <c r="M18" s="541"/>
      <c r="N18" s="15">
        <v>129170</v>
      </c>
      <c r="O18" s="263">
        <f>N18/'Total Revenue (Millions)'!F55*100</f>
        <v>7.154567912175561</v>
      </c>
      <c r="P18" s="57"/>
      <c r="Q18" s="57"/>
      <c r="R18" s="15"/>
      <c r="S18" s="57"/>
      <c r="T18" s="57" t="s">
        <v>978</v>
      </c>
      <c r="U18" s="57"/>
      <c r="V18" s="57"/>
      <c r="W18" s="57"/>
      <c r="X18" s="57"/>
      <c r="Y18" s="57"/>
      <c r="Z18" s="57"/>
      <c r="AA18" s="57"/>
      <c r="AB18" s="57"/>
      <c r="AC18" s="57"/>
      <c r="AD18" s="57"/>
      <c r="AE18" s="57"/>
      <c r="AF18" s="57"/>
      <c r="AG18" s="57"/>
    </row>
    <row r="19" spans="1:33" ht="17.25" customHeight="1" x14ac:dyDescent="0.2">
      <c r="A19" s="15" t="s">
        <v>78</v>
      </c>
      <c r="B19" s="15">
        <v>2019</v>
      </c>
      <c r="C19" s="57" t="s">
        <v>17</v>
      </c>
      <c r="D19" s="58" t="s">
        <v>989</v>
      </c>
      <c r="E19" s="8" t="s">
        <v>990</v>
      </c>
      <c r="F19" s="8" t="s">
        <v>990</v>
      </c>
      <c r="G19" s="276"/>
      <c r="H19" s="15"/>
      <c r="I19" s="60"/>
      <c r="J19" s="541"/>
      <c r="K19" s="541"/>
      <c r="L19" s="541"/>
      <c r="M19" s="541"/>
      <c r="N19" s="15"/>
      <c r="O19" s="263"/>
      <c r="P19" s="57"/>
      <c r="Q19" s="57"/>
      <c r="R19" s="15"/>
      <c r="S19" s="57"/>
      <c r="T19" s="57"/>
      <c r="U19" s="57"/>
      <c r="V19" s="57"/>
      <c r="W19" s="57"/>
      <c r="X19" s="57"/>
      <c r="Y19" s="57"/>
      <c r="Z19" s="57"/>
      <c r="AA19" s="57"/>
      <c r="AB19" s="57"/>
      <c r="AC19" s="57"/>
      <c r="AD19" s="57"/>
      <c r="AE19" s="57"/>
      <c r="AF19" s="57"/>
      <c r="AG19" s="57"/>
    </row>
    <row r="20" spans="1:33" ht="17.25" customHeight="1" x14ac:dyDescent="0.2">
      <c r="A20" s="15" t="s">
        <v>78</v>
      </c>
      <c r="B20" s="15">
        <v>2019</v>
      </c>
      <c r="C20" s="57" t="s">
        <v>17</v>
      </c>
      <c r="D20" s="58" t="s">
        <v>991</v>
      </c>
      <c r="E20" s="8" t="s">
        <v>992</v>
      </c>
      <c r="F20" s="8" t="s">
        <v>992</v>
      </c>
      <c r="G20" s="276"/>
      <c r="H20" s="15"/>
      <c r="I20" s="60"/>
      <c r="J20" s="541"/>
      <c r="K20" s="541"/>
      <c r="L20" s="541"/>
      <c r="M20" s="541"/>
      <c r="N20" s="15"/>
      <c r="O20" s="263"/>
      <c r="P20" s="57"/>
      <c r="Q20" s="57"/>
      <c r="R20" s="15"/>
      <c r="S20" s="57"/>
      <c r="T20" s="57"/>
      <c r="U20" s="57"/>
      <c r="V20" s="57"/>
      <c r="W20" s="57"/>
      <c r="X20" s="57"/>
      <c r="Y20" s="57"/>
      <c r="Z20" s="57"/>
      <c r="AA20" s="57"/>
      <c r="AB20" s="57"/>
      <c r="AC20" s="57"/>
      <c r="AD20" s="57"/>
      <c r="AE20" s="57"/>
      <c r="AF20" s="57"/>
      <c r="AG20" s="57"/>
    </row>
    <row r="21" spans="1:33" ht="17.25" customHeight="1" x14ac:dyDescent="0.2">
      <c r="A21" s="15" t="s">
        <v>78</v>
      </c>
      <c r="B21" s="15">
        <v>2019</v>
      </c>
      <c r="C21" s="57" t="s">
        <v>17</v>
      </c>
      <c r="D21" s="58" t="s">
        <v>993</v>
      </c>
      <c r="E21" s="8" t="s">
        <v>994</v>
      </c>
      <c r="F21" s="8" t="s">
        <v>994</v>
      </c>
      <c r="G21" s="276"/>
      <c r="H21" s="15"/>
      <c r="I21" s="60"/>
      <c r="J21" s="541"/>
      <c r="K21" s="541"/>
      <c r="L21" s="541"/>
      <c r="M21" s="541"/>
      <c r="N21" s="15"/>
      <c r="O21" s="263"/>
      <c r="P21" s="57"/>
      <c r="Q21" s="57"/>
      <c r="R21" s="15"/>
      <c r="S21" s="57"/>
      <c r="T21" s="57"/>
      <c r="U21" s="57"/>
      <c r="V21" s="57"/>
      <c r="W21" s="57"/>
      <c r="X21" s="57"/>
      <c r="Y21" s="57"/>
      <c r="Z21" s="57"/>
      <c r="AA21" s="57"/>
      <c r="AB21" s="57"/>
      <c r="AC21" s="57"/>
      <c r="AD21" s="57"/>
      <c r="AE21" s="57"/>
      <c r="AF21" s="57"/>
      <c r="AG21" s="57"/>
    </row>
    <row r="22" spans="1:33" ht="17.25" customHeight="1" x14ac:dyDescent="0.2">
      <c r="A22" s="15" t="s">
        <v>78</v>
      </c>
      <c r="B22" s="15">
        <v>2019</v>
      </c>
      <c r="C22" s="3" t="s">
        <v>998</v>
      </c>
      <c r="D22" s="3" t="s">
        <v>925</v>
      </c>
      <c r="E22" s="3" t="s">
        <v>926</v>
      </c>
      <c r="F22" s="3" t="s">
        <v>927</v>
      </c>
      <c r="G22" s="278"/>
      <c r="H22" s="15"/>
      <c r="I22" s="60"/>
      <c r="J22" s="541"/>
      <c r="K22" s="541"/>
      <c r="L22" s="541"/>
      <c r="M22" s="541"/>
      <c r="N22" s="280"/>
      <c r="O22" s="263"/>
      <c r="P22" s="57"/>
      <c r="Q22" s="57"/>
      <c r="R22" s="15"/>
      <c r="S22" s="57"/>
      <c r="T22" s="3" t="s">
        <v>999</v>
      </c>
      <c r="U22" s="57"/>
      <c r="V22" s="57"/>
      <c r="W22" s="57"/>
      <c r="X22" s="57"/>
      <c r="Y22" s="57"/>
      <c r="Z22" s="57"/>
      <c r="AA22" s="57"/>
      <c r="AB22" s="57"/>
      <c r="AC22" s="57"/>
      <c r="AD22" s="57"/>
      <c r="AE22" s="57"/>
      <c r="AF22" s="57"/>
      <c r="AG22" s="57"/>
    </row>
    <row r="23" spans="1:33" ht="17.25" customHeight="1" x14ac:dyDescent="0.2">
      <c r="A23" s="15" t="s">
        <v>78</v>
      </c>
      <c r="B23" s="15">
        <v>2019</v>
      </c>
      <c r="C23" s="57" t="s">
        <v>17</v>
      </c>
      <c r="D23" s="279" t="s">
        <v>246</v>
      </c>
      <c r="E23" s="3" t="s">
        <v>246</v>
      </c>
      <c r="F23" s="3"/>
      <c r="G23" s="276"/>
      <c r="H23" s="15"/>
      <c r="I23" s="60"/>
      <c r="J23" s="541"/>
      <c r="K23" s="541"/>
      <c r="L23" s="541"/>
      <c r="M23" s="541"/>
      <c r="N23" s="15"/>
      <c r="O23" s="263"/>
      <c r="P23" s="57"/>
      <c r="Q23" s="57"/>
      <c r="R23" s="15"/>
      <c r="S23" s="57"/>
      <c r="T23" s="57"/>
      <c r="U23" s="57"/>
      <c r="V23" s="57"/>
      <c r="W23" s="57"/>
      <c r="X23" s="57"/>
      <c r="Y23" s="57"/>
      <c r="Z23" s="57"/>
      <c r="AA23" s="57"/>
      <c r="AB23" s="57"/>
      <c r="AC23" s="57"/>
      <c r="AD23" s="57"/>
      <c r="AE23" s="57"/>
      <c r="AF23" s="57"/>
      <c r="AG23" s="57"/>
    </row>
    <row r="24" spans="1:33" s="465" customFormat="1" ht="15.75" customHeight="1" x14ac:dyDescent="0.2">
      <c r="A24" s="542" t="s">
        <v>78</v>
      </c>
      <c r="B24" s="542">
        <v>2020</v>
      </c>
      <c r="C24" s="543" t="s">
        <v>17</v>
      </c>
      <c r="D24" s="543" t="s">
        <v>973</v>
      </c>
      <c r="E24" s="544" t="s">
        <v>974</v>
      </c>
      <c r="F24" s="545" t="s">
        <v>974</v>
      </c>
      <c r="G24" s="546">
        <v>29707.215</v>
      </c>
      <c r="H24" s="546"/>
      <c r="I24" s="547"/>
      <c r="J24" s="483"/>
      <c r="K24" s="483"/>
      <c r="L24" s="483"/>
      <c r="M24" s="548"/>
      <c r="N24" s="549">
        <v>552730</v>
      </c>
      <c r="O24" s="549">
        <f>N24/'Total Revenue (Millions)'!F56*100</f>
        <v>28.628328438760871</v>
      </c>
      <c r="P24" s="549"/>
      <c r="Q24" s="549"/>
      <c r="R24" s="542"/>
      <c r="S24" s="549"/>
      <c r="T24" s="549" t="s">
        <v>1000</v>
      </c>
      <c r="U24" s="549"/>
      <c r="V24" s="549"/>
      <c r="W24" s="549"/>
      <c r="X24" s="549"/>
      <c r="Y24" s="549"/>
      <c r="Z24" s="549"/>
      <c r="AA24" s="549"/>
      <c r="AB24" s="549"/>
      <c r="AC24" s="549"/>
      <c r="AD24" s="549"/>
      <c r="AE24" s="549"/>
      <c r="AF24" s="549"/>
      <c r="AG24" s="549"/>
    </row>
    <row r="25" spans="1:33" ht="17.25" customHeight="1" x14ac:dyDescent="0.2">
      <c r="A25" s="15" t="s">
        <v>78</v>
      </c>
      <c r="B25" s="15">
        <v>2020</v>
      </c>
      <c r="C25" s="57" t="s">
        <v>17</v>
      </c>
      <c r="D25" s="58" t="s">
        <v>976</v>
      </c>
      <c r="E25" s="66" t="s">
        <v>977</v>
      </c>
      <c r="F25" s="66" t="s">
        <v>977</v>
      </c>
      <c r="G25" s="276"/>
      <c r="H25" s="15"/>
      <c r="I25" s="60"/>
      <c r="J25" s="541"/>
      <c r="K25" s="541"/>
      <c r="L25" s="541"/>
      <c r="M25" s="541"/>
      <c r="N25" s="15">
        <v>522730</v>
      </c>
      <c r="O25" s="263">
        <f>N25/'Total Revenue (Millions)'!F56*100</f>
        <v>27.074495910830731</v>
      </c>
      <c r="P25" s="57"/>
      <c r="Q25" s="57"/>
      <c r="R25" s="15"/>
      <c r="S25" s="57"/>
      <c r="T25" s="57" t="s">
        <v>1001</v>
      </c>
      <c r="U25" s="57"/>
      <c r="V25" s="57"/>
      <c r="W25" s="57"/>
      <c r="X25" s="57"/>
      <c r="Y25" s="57"/>
      <c r="Z25" s="57"/>
      <c r="AA25" s="57"/>
      <c r="AB25" s="57"/>
      <c r="AC25" s="57"/>
      <c r="AD25" s="57"/>
      <c r="AE25" s="57"/>
      <c r="AF25" s="57"/>
      <c r="AG25" s="57"/>
    </row>
    <row r="26" spans="1:33" ht="17.25" customHeight="1" x14ac:dyDescent="0.2">
      <c r="A26" s="15" t="s">
        <v>78</v>
      </c>
      <c r="B26" s="15">
        <v>2020</v>
      </c>
      <c r="C26" s="57" t="s">
        <v>17</v>
      </c>
      <c r="D26" s="58" t="s">
        <v>979</v>
      </c>
      <c r="E26" s="66" t="s">
        <v>980</v>
      </c>
      <c r="F26" s="66" t="s">
        <v>980</v>
      </c>
      <c r="G26" s="276">
        <v>29094</v>
      </c>
      <c r="H26" s="15"/>
      <c r="I26" s="60"/>
      <c r="J26" s="541"/>
      <c r="K26" s="541"/>
      <c r="L26" s="541"/>
      <c r="M26" s="541"/>
      <c r="N26" s="15">
        <v>258180</v>
      </c>
      <c r="O26" s="263">
        <f>N26/'Total Revenue (Millions)'!F56*100</f>
        <v>13.372282735366783</v>
      </c>
      <c r="P26" s="57"/>
      <c r="Q26" s="57"/>
      <c r="R26" s="15"/>
      <c r="S26" s="57"/>
      <c r="T26" s="57" t="s">
        <v>1001</v>
      </c>
      <c r="U26" s="57"/>
      <c r="V26" s="57"/>
      <c r="W26" s="57"/>
      <c r="X26" s="57"/>
      <c r="Y26" s="57"/>
      <c r="Z26" s="57"/>
      <c r="AA26" s="57"/>
      <c r="AB26" s="57"/>
      <c r="AC26" s="57"/>
      <c r="AD26" s="57"/>
      <c r="AE26" s="57"/>
      <c r="AF26" s="57"/>
      <c r="AG26" s="57"/>
    </row>
    <row r="27" spans="1:33" ht="17.25" customHeight="1" x14ac:dyDescent="0.2">
      <c r="A27" s="15" t="s">
        <v>78</v>
      </c>
      <c r="B27" s="15">
        <v>2020</v>
      </c>
      <c r="C27" s="57" t="s">
        <v>17</v>
      </c>
      <c r="D27" s="58" t="s">
        <v>982</v>
      </c>
      <c r="E27" s="8" t="s">
        <v>983</v>
      </c>
      <c r="F27" s="8" t="s">
        <v>984</v>
      </c>
      <c r="G27" s="276">
        <v>9060.5679999999993</v>
      </c>
      <c r="H27" s="15"/>
      <c r="I27" s="60"/>
      <c r="J27" s="541"/>
      <c r="K27" s="541"/>
      <c r="L27" s="541"/>
      <c r="M27" s="541"/>
      <c r="N27" s="15">
        <v>182270</v>
      </c>
      <c r="O27" s="263">
        <f>N27/'Total Revenue (Millions)'!F56*100</f>
        <v>9.4405684955275522</v>
      </c>
      <c r="P27" s="57"/>
      <c r="Q27" s="57"/>
      <c r="R27" s="15"/>
      <c r="S27" s="57"/>
      <c r="T27" s="57" t="s">
        <v>1001</v>
      </c>
      <c r="U27" s="57"/>
      <c r="V27" s="57"/>
      <c r="W27" s="57"/>
      <c r="X27" s="57"/>
      <c r="Y27" s="57"/>
      <c r="Z27" s="57"/>
      <c r="AA27" s="57"/>
      <c r="AB27" s="57"/>
      <c r="AC27" s="57"/>
      <c r="AD27" s="57"/>
      <c r="AE27" s="57"/>
      <c r="AF27" s="57"/>
      <c r="AG27" s="57"/>
    </row>
    <row r="28" spans="1:33" ht="17.25" customHeight="1" x14ac:dyDescent="0.2">
      <c r="A28" s="15" t="s">
        <v>78</v>
      </c>
      <c r="B28" s="15">
        <v>2020</v>
      </c>
      <c r="C28" s="57" t="s">
        <v>17</v>
      </c>
      <c r="D28" s="58" t="s">
        <v>985</v>
      </c>
      <c r="E28" s="8" t="s">
        <v>115</v>
      </c>
      <c r="F28" s="8" t="s">
        <v>115</v>
      </c>
      <c r="G28" s="276">
        <f>3845.663+1842.772</f>
        <v>5688.4349999999995</v>
      </c>
      <c r="H28" s="15"/>
      <c r="I28" s="60"/>
      <c r="J28" s="541"/>
      <c r="K28" s="541"/>
      <c r="L28" s="541"/>
      <c r="M28" s="541"/>
      <c r="N28" s="15">
        <v>121820</v>
      </c>
      <c r="O28" s="263">
        <f>N28/'Total Revenue (Millions)'!F56*100</f>
        <v>6.30959595174832</v>
      </c>
      <c r="P28" s="57"/>
      <c r="Q28" s="57"/>
      <c r="R28" s="15"/>
      <c r="S28" s="57"/>
      <c r="T28" s="57" t="s">
        <v>1002</v>
      </c>
      <c r="U28" s="57"/>
      <c r="V28" s="57"/>
      <c r="W28" s="57"/>
      <c r="X28" s="57"/>
      <c r="Y28" s="57"/>
      <c r="Z28" s="57"/>
      <c r="AA28" s="57"/>
      <c r="AB28" s="57"/>
      <c r="AC28" s="57"/>
      <c r="AD28" s="57"/>
      <c r="AE28" s="57"/>
      <c r="AF28" s="57"/>
      <c r="AG28" s="57"/>
    </row>
    <row r="29" spans="1:33" ht="17.25" customHeight="1" x14ac:dyDescent="0.2">
      <c r="A29" s="15" t="s">
        <v>78</v>
      </c>
      <c r="B29" s="15">
        <v>2020</v>
      </c>
      <c r="C29" s="57" t="s">
        <v>17</v>
      </c>
      <c r="D29" s="58" t="s">
        <v>1003</v>
      </c>
      <c r="E29" s="8" t="s">
        <v>988</v>
      </c>
      <c r="F29" s="8" t="s">
        <v>988</v>
      </c>
      <c r="G29" s="58"/>
      <c r="H29" s="58"/>
      <c r="I29" s="158"/>
      <c r="J29" s="363"/>
      <c r="K29" s="363"/>
      <c r="L29" s="363"/>
      <c r="M29" s="363"/>
      <c r="N29" s="15">
        <v>232270</v>
      </c>
      <c r="O29" s="263">
        <f>N29/'Total Revenue (Millions)'!F56*100</f>
        <v>12.030289375411119</v>
      </c>
      <c r="P29" s="58"/>
      <c r="Q29" s="58"/>
      <c r="R29" s="15"/>
      <c r="S29" s="57"/>
      <c r="T29" s="57" t="s">
        <v>1001</v>
      </c>
      <c r="U29" s="58"/>
      <c r="V29" s="58"/>
      <c r="W29" s="58"/>
      <c r="X29" s="58"/>
      <c r="Y29" s="58"/>
      <c r="Z29" s="58"/>
      <c r="AA29" s="58"/>
      <c r="AB29" s="58"/>
      <c r="AC29" s="58"/>
      <c r="AD29" s="58"/>
      <c r="AE29" s="58"/>
      <c r="AF29" s="58"/>
      <c r="AG29" s="58"/>
    </row>
    <row r="30" spans="1:33" ht="17.25" customHeight="1" x14ac:dyDescent="0.2">
      <c r="A30" s="15" t="s">
        <v>78</v>
      </c>
      <c r="B30" s="15">
        <v>2020</v>
      </c>
      <c r="C30" s="57" t="s">
        <v>17</v>
      </c>
      <c r="D30" s="58" t="s">
        <v>989</v>
      </c>
      <c r="E30" s="8" t="s">
        <v>990</v>
      </c>
      <c r="F30" s="8" t="s">
        <v>990</v>
      </c>
      <c r="G30" s="276"/>
      <c r="H30" s="15"/>
      <c r="I30" s="60"/>
      <c r="J30" s="541"/>
      <c r="K30" s="541"/>
      <c r="L30" s="541"/>
      <c r="M30" s="541"/>
      <c r="N30" s="15"/>
      <c r="O30" s="281"/>
      <c r="P30" s="57"/>
      <c r="Q30" s="57"/>
      <c r="R30" s="15"/>
      <c r="S30" s="57"/>
      <c r="T30" s="57"/>
      <c r="U30" s="57"/>
      <c r="V30" s="57"/>
      <c r="W30" s="57"/>
      <c r="X30" s="57"/>
      <c r="Y30" s="57"/>
      <c r="Z30" s="57"/>
      <c r="AA30" s="57"/>
      <c r="AB30" s="57"/>
      <c r="AC30" s="57"/>
      <c r="AD30" s="57"/>
      <c r="AE30" s="57"/>
      <c r="AF30" s="57"/>
      <c r="AG30" s="57"/>
    </row>
    <row r="31" spans="1:33" ht="17.25" customHeight="1" x14ac:dyDescent="0.2">
      <c r="A31" s="15" t="s">
        <v>78</v>
      </c>
      <c r="B31" s="15">
        <v>2020</v>
      </c>
      <c r="C31" s="57" t="s">
        <v>17</v>
      </c>
      <c r="D31" s="58" t="s">
        <v>991</v>
      </c>
      <c r="E31" s="8" t="s">
        <v>992</v>
      </c>
      <c r="F31" s="8" t="s">
        <v>992</v>
      </c>
      <c r="G31" s="58"/>
      <c r="H31" s="58"/>
      <c r="I31" s="158"/>
      <c r="J31" s="363"/>
      <c r="K31" s="363"/>
      <c r="L31" s="363"/>
      <c r="M31" s="363"/>
      <c r="N31" s="15"/>
      <c r="O31" s="281"/>
      <c r="P31" s="58"/>
      <c r="Q31" s="58"/>
      <c r="R31" s="15"/>
      <c r="S31" s="57"/>
      <c r="T31" s="19"/>
      <c r="U31" s="58"/>
      <c r="V31" s="58"/>
      <c r="W31" s="58"/>
      <c r="X31" s="58"/>
      <c r="Y31" s="58"/>
      <c r="Z31" s="58"/>
      <c r="AA31" s="58"/>
      <c r="AB31" s="58"/>
      <c r="AC31" s="58"/>
      <c r="AD31" s="58"/>
      <c r="AE31" s="58"/>
      <c r="AF31" s="58"/>
      <c r="AG31" s="58"/>
    </row>
    <row r="32" spans="1:33" ht="17.25" customHeight="1" x14ac:dyDescent="0.2">
      <c r="A32" s="15" t="s">
        <v>78</v>
      </c>
      <c r="B32" s="15">
        <v>2020</v>
      </c>
      <c r="C32" s="57" t="s">
        <v>17</v>
      </c>
      <c r="D32" s="58" t="s">
        <v>993</v>
      </c>
      <c r="E32" s="8" t="s">
        <v>994</v>
      </c>
      <c r="F32" s="8" t="s">
        <v>994</v>
      </c>
      <c r="G32" s="58"/>
      <c r="H32" s="58"/>
      <c r="I32" s="158"/>
      <c r="J32" s="363"/>
      <c r="K32" s="363"/>
      <c r="L32" s="363"/>
      <c r="M32" s="363"/>
      <c r="N32" s="15"/>
      <c r="O32" s="281"/>
      <c r="P32" s="58"/>
      <c r="Q32" s="58"/>
      <c r="R32" s="15"/>
      <c r="S32" s="57"/>
      <c r="T32" s="19"/>
      <c r="U32" s="58"/>
      <c r="V32" s="58"/>
      <c r="W32" s="58"/>
      <c r="X32" s="58"/>
      <c r="Y32" s="58"/>
      <c r="Z32" s="58"/>
      <c r="AA32" s="58"/>
      <c r="AB32" s="58"/>
      <c r="AC32" s="58"/>
      <c r="AD32" s="58"/>
      <c r="AE32" s="58"/>
      <c r="AF32" s="58"/>
      <c r="AG32" s="58"/>
    </row>
    <row r="33" spans="1:33" ht="17.25" customHeight="1" x14ac:dyDescent="0.2">
      <c r="A33" s="15" t="s">
        <v>78</v>
      </c>
      <c r="B33" s="15">
        <v>2020</v>
      </c>
      <c r="C33" s="3" t="s">
        <v>998</v>
      </c>
      <c r="D33" s="3" t="s">
        <v>925</v>
      </c>
      <c r="E33" s="3" t="s">
        <v>926</v>
      </c>
      <c r="F33" s="3" t="s">
        <v>927</v>
      </c>
      <c r="G33" s="31"/>
      <c r="H33" s="15"/>
      <c r="I33" s="60"/>
      <c r="J33" s="541"/>
      <c r="K33" s="541"/>
      <c r="L33" s="541"/>
      <c r="M33" s="541"/>
      <c r="N33" s="15">
        <v>60710</v>
      </c>
      <c r="O33" s="263">
        <f>N33/'Total Revenue (Millions)'!F56*100</f>
        <v>3.1444390923546264</v>
      </c>
      <c r="P33" s="57"/>
      <c r="Q33" s="57"/>
      <c r="R33" s="15"/>
      <c r="S33" s="57"/>
      <c r="T33" s="3" t="s">
        <v>1004</v>
      </c>
      <c r="U33" s="58"/>
      <c r="V33" s="58"/>
      <c r="W33" s="58"/>
      <c r="X33" s="58"/>
      <c r="Y33" s="58"/>
      <c r="Z33" s="58"/>
      <c r="AA33" s="58"/>
      <c r="AB33" s="58"/>
      <c r="AC33" s="58"/>
      <c r="AD33" s="58"/>
      <c r="AE33" s="58"/>
      <c r="AF33" s="58"/>
      <c r="AG33" s="58"/>
    </row>
    <row r="34" spans="1:33" ht="17.25" customHeight="1" x14ac:dyDescent="0.2">
      <c r="A34" s="15" t="s">
        <v>78</v>
      </c>
      <c r="B34" s="15">
        <v>2020</v>
      </c>
      <c r="C34" s="57" t="s">
        <v>17</v>
      </c>
      <c r="D34" s="279" t="s">
        <v>246</v>
      </c>
      <c r="E34" s="3" t="s">
        <v>246</v>
      </c>
      <c r="F34" s="66"/>
      <c r="G34" s="58"/>
      <c r="H34" s="58"/>
      <c r="I34" s="158"/>
      <c r="J34" s="363"/>
      <c r="K34" s="363"/>
      <c r="L34" s="363"/>
      <c r="M34" s="363"/>
      <c r="N34" s="15"/>
      <c r="O34" s="30"/>
      <c r="P34" s="58"/>
      <c r="Q34" s="58"/>
      <c r="R34" s="15"/>
      <c r="S34" s="57"/>
      <c r="T34" s="19"/>
      <c r="U34" s="58"/>
      <c r="V34" s="58"/>
      <c r="W34" s="58"/>
      <c r="X34" s="58"/>
      <c r="Y34" s="58"/>
      <c r="Z34" s="58"/>
      <c r="AA34" s="58"/>
      <c r="AB34" s="58"/>
      <c r="AC34" s="58"/>
      <c r="AD34" s="58"/>
      <c r="AE34" s="58"/>
      <c r="AF34" s="58"/>
      <c r="AG34" s="58"/>
    </row>
    <row r="35" spans="1:33" s="465" customFormat="1" ht="17.25" customHeight="1" x14ac:dyDescent="0.2">
      <c r="A35" s="542" t="s">
        <v>78</v>
      </c>
      <c r="B35" s="542">
        <v>2021</v>
      </c>
      <c r="C35" s="543" t="s">
        <v>17</v>
      </c>
      <c r="D35" s="543" t="s">
        <v>973</v>
      </c>
      <c r="E35" s="544" t="s">
        <v>974</v>
      </c>
      <c r="F35" s="545" t="s">
        <v>974</v>
      </c>
      <c r="G35" s="546">
        <v>30554.400000000001</v>
      </c>
      <c r="H35" s="546"/>
      <c r="I35" s="547"/>
      <c r="J35" s="483"/>
      <c r="K35" s="483"/>
      <c r="L35" s="483"/>
      <c r="M35" s="548"/>
      <c r="N35" s="549">
        <f>481000+19000</f>
        <v>500000</v>
      </c>
      <c r="O35" s="549">
        <v>28.6</v>
      </c>
      <c r="P35" s="549"/>
      <c r="Q35" s="549"/>
      <c r="R35" s="542"/>
      <c r="S35" s="549"/>
      <c r="T35" s="549" t="s">
        <v>1005</v>
      </c>
      <c r="U35" s="549"/>
      <c r="V35" s="549"/>
      <c r="W35" s="549"/>
      <c r="X35" s="549"/>
      <c r="Y35" s="549"/>
      <c r="Z35" s="549"/>
      <c r="AA35" s="549"/>
      <c r="AB35" s="549"/>
      <c r="AC35" s="549"/>
      <c r="AD35" s="549"/>
      <c r="AE35" s="549"/>
      <c r="AF35" s="549"/>
      <c r="AG35" s="549"/>
    </row>
    <row r="36" spans="1:33" ht="17.25" customHeight="1" x14ac:dyDescent="0.2">
      <c r="A36" s="15" t="s">
        <v>78</v>
      </c>
      <c r="B36" s="15">
        <v>2021</v>
      </c>
      <c r="C36" s="57" t="s">
        <v>17</v>
      </c>
      <c r="D36" s="58" t="s">
        <v>976</v>
      </c>
      <c r="E36" s="66" t="s">
        <v>977</v>
      </c>
      <c r="F36" s="66" t="s">
        <v>977</v>
      </c>
      <c r="G36" s="58"/>
      <c r="H36" s="58"/>
      <c r="I36" s="158"/>
      <c r="J36" s="363"/>
      <c r="K36" s="363"/>
      <c r="L36" s="363"/>
      <c r="M36" s="363"/>
      <c r="N36" s="15">
        <v>445000</v>
      </c>
      <c r="O36" s="30">
        <v>25.5</v>
      </c>
      <c r="P36" s="58"/>
      <c r="Q36" s="58"/>
      <c r="R36" s="15"/>
      <c r="S36" s="57"/>
      <c r="T36" s="19" t="s">
        <v>1006</v>
      </c>
      <c r="U36" s="58"/>
      <c r="V36" s="58"/>
      <c r="W36" s="58"/>
      <c r="X36" s="58"/>
      <c r="Y36" s="58"/>
      <c r="Z36" s="58"/>
      <c r="AA36" s="58"/>
      <c r="AB36" s="58"/>
      <c r="AC36" s="58"/>
      <c r="AD36" s="58"/>
      <c r="AE36" s="58"/>
      <c r="AF36" s="58"/>
      <c r="AG36" s="58"/>
    </row>
    <row r="37" spans="1:33" ht="17.25" customHeight="1" x14ac:dyDescent="0.2">
      <c r="A37" s="15" t="s">
        <v>78</v>
      </c>
      <c r="B37" s="15">
        <v>2021</v>
      </c>
      <c r="C37" s="57" t="s">
        <v>17</v>
      </c>
      <c r="D37" s="58" t="s">
        <v>979</v>
      </c>
      <c r="E37" s="66" t="s">
        <v>980</v>
      </c>
      <c r="F37" s="66" t="s">
        <v>980</v>
      </c>
      <c r="G37" s="58"/>
      <c r="H37" s="58"/>
      <c r="I37" s="158"/>
      <c r="J37" s="363"/>
      <c r="K37" s="363"/>
      <c r="L37" s="363"/>
      <c r="M37" s="363"/>
      <c r="N37" s="15">
        <f>250000+16000</f>
        <v>266000</v>
      </c>
      <c r="O37" s="30">
        <v>15.2</v>
      </c>
      <c r="P37" s="58"/>
      <c r="Q37" s="58"/>
      <c r="R37" s="15"/>
      <c r="S37" s="57"/>
      <c r="T37" s="19" t="s">
        <v>1007</v>
      </c>
      <c r="U37" s="58"/>
      <c r="V37" s="58"/>
      <c r="W37" s="58"/>
      <c r="X37" s="58"/>
      <c r="Y37" s="58"/>
      <c r="Z37" s="58"/>
      <c r="AA37" s="58"/>
      <c r="AB37" s="58"/>
      <c r="AC37" s="58"/>
      <c r="AD37" s="58"/>
      <c r="AE37" s="58"/>
      <c r="AF37" s="58"/>
      <c r="AG37" s="58"/>
    </row>
    <row r="38" spans="1:33" ht="17.25" customHeight="1" x14ac:dyDescent="0.2">
      <c r="A38" s="15" t="s">
        <v>78</v>
      </c>
      <c r="B38" s="15">
        <v>2021</v>
      </c>
      <c r="C38" s="57" t="s">
        <v>17</v>
      </c>
      <c r="D38" s="58" t="s">
        <v>982</v>
      </c>
      <c r="E38" s="8" t="s">
        <v>983</v>
      </c>
      <c r="F38" s="8" t="s">
        <v>984</v>
      </c>
      <c r="G38" s="58"/>
      <c r="H38" s="58"/>
      <c r="I38" s="158"/>
      <c r="J38" s="363"/>
      <c r="K38" s="363"/>
      <c r="L38" s="363"/>
      <c r="M38" s="363"/>
      <c r="N38" s="15">
        <v>204000</v>
      </c>
      <c r="O38" s="30">
        <v>11.7</v>
      </c>
      <c r="P38" s="58"/>
      <c r="Q38" s="58"/>
      <c r="R38" s="15"/>
      <c r="S38" s="57"/>
      <c r="T38" s="19" t="s">
        <v>1006</v>
      </c>
      <c r="U38" s="58"/>
      <c r="V38" s="58"/>
      <c r="W38" s="58"/>
      <c r="X38" s="58"/>
      <c r="Y38" s="58"/>
      <c r="Z38" s="58"/>
      <c r="AA38" s="58"/>
      <c r="AB38" s="58"/>
      <c r="AC38" s="58"/>
      <c r="AD38" s="58"/>
      <c r="AE38" s="58"/>
      <c r="AF38" s="58"/>
      <c r="AG38" s="58"/>
    </row>
    <row r="39" spans="1:33" ht="17.25" customHeight="1" x14ac:dyDescent="0.2">
      <c r="A39" s="15" t="s">
        <v>78</v>
      </c>
      <c r="B39" s="15">
        <v>2021</v>
      </c>
      <c r="C39" s="57" t="s">
        <v>17</v>
      </c>
      <c r="D39" s="58" t="s">
        <v>985</v>
      </c>
      <c r="E39" s="8" t="s">
        <v>115</v>
      </c>
      <c r="F39" s="8" t="s">
        <v>115</v>
      </c>
      <c r="G39" s="58"/>
      <c r="H39" s="58"/>
      <c r="I39" s="158"/>
      <c r="J39" s="363"/>
      <c r="K39" s="363"/>
      <c r="L39" s="363"/>
      <c r="M39" s="363"/>
      <c r="N39" s="15">
        <v>171000</v>
      </c>
      <c r="O39" s="30">
        <v>9.8000000000000007</v>
      </c>
      <c r="P39" s="58"/>
      <c r="Q39" s="58"/>
      <c r="R39" s="15"/>
      <c r="S39" s="57"/>
      <c r="T39" s="19" t="s">
        <v>1008</v>
      </c>
      <c r="U39" s="58"/>
      <c r="V39" s="58"/>
      <c r="W39" s="58"/>
      <c r="X39" s="58"/>
      <c r="Y39" s="58"/>
      <c r="Z39" s="58"/>
      <c r="AA39" s="58"/>
      <c r="AB39" s="58"/>
      <c r="AC39" s="58"/>
      <c r="AD39" s="58"/>
      <c r="AE39" s="58"/>
      <c r="AF39" s="58"/>
      <c r="AG39" s="58"/>
    </row>
    <row r="40" spans="1:33" ht="17.25" customHeight="1" x14ac:dyDescent="0.2">
      <c r="A40" s="15" t="s">
        <v>78</v>
      </c>
      <c r="B40" s="15">
        <v>2021</v>
      </c>
      <c r="C40" s="57" t="s">
        <v>17</v>
      </c>
      <c r="D40" s="58" t="s">
        <v>1003</v>
      </c>
      <c r="E40" s="8" t="s">
        <v>988</v>
      </c>
      <c r="F40" s="8" t="s">
        <v>988</v>
      </c>
      <c r="G40" s="58"/>
      <c r="H40" s="58"/>
      <c r="I40" s="158"/>
      <c r="J40" s="363"/>
      <c r="K40" s="363"/>
      <c r="L40" s="363"/>
      <c r="M40" s="363"/>
      <c r="N40" s="15"/>
      <c r="O40" s="30"/>
      <c r="P40" s="58"/>
      <c r="Q40" s="58"/>
      <c r="R40" s="15"/>
      <c r="S40" s="57"/>
      <c r="T40" s="19"/>
      <c r="U40" s="58"/>
      <c r="V40" s="58"/>
      <c r="W40" s="58"/>
      <c r="X40" s="58"/>
      <c r="Y40" s="58"/>
      <c r="Z40" s="58"/>
      <c r="AA40" s="58"/>
      <c r="AB40" s="58"/>
      <c r="AC40" s="58"/>
      <c r="AD40" s="58"/>
      <c r="AE40" s="58"/>
      <c r="AF40" s="58"/>
      <c r="AG40" s="58"/>
    </row>
    <row r="41" spans="1:33" ht="17.25" customHeight="1" x14ac:dyDescent="0.2">
      <c r="A41" s="15" t="s">
        <v>78</v>
      </c>
      <c r="B41" s="15">
        <v>2021</v>
      </c>
      <c r="C41" s="57" t="s">
        <v>17</v>
      </c>
      <c r="D41" s="58" t="s">
        <v>989</v>
      </c>
      <c r="E41" s="8" t="s">
        <v>990</v>
      </c>
      <c r="F41" s="8" t="s">
        <v>990</v>
      </c>
      <c r="G41" s="58"/>
      <c r="H41" s="58"/>
      <c r="I41" s="158"/>
      <c r="J41" s="363"/>
      <c r="K41" s="363"/>
      <c r="L41" s="363"/>
      <c r="M41" s="363"/>
      <c r="N41" s="15">
        <v>33000</v>
      </c>
      <c r="O41" s="30">
        <v>1.9</v>
      </c>
      <c r="P41" s="58"/>
      <c r="Q41" s="58"/>
      <c r="R41" s="15"/>
      <c r="S41" s="57"/>
      <c r="T41" s="57" t="s">
        <v>1009</v>
      </c>
      <c r="U41" s="58"/>
      <c r="V41" s="58"/>
      <c r="W41" s="58"/>
      <c r="X41" s="58"/>
      <c r="Y41" s="58"/>
      <c r="Z41" s="58"/>
      <c r="AA41" s="58"/>
      <c r="AB41" s="58"/>
      <c r="AC41" s="58"/>
      <c r="AD41" s="58"/>
      <c r="AE41" s="58"/>
      <c r="AF41" s="58"/>
      <c r="AG41" s="58"/>
    </row>
    <row r="42" spans="1:33" ht="17.25" customHeight="1" x14ac:dyDescent="0.2">
      <c r="A42" s="15" t="s">
        <v>78</v>
      </c>
      <c r="B42" s="15">
        <v>2021</v>
      </c>
      <c r="C42" s="57" t="s">
        <v>17</v>
      </c>
      <c r="D42" s="58" t="s">
        <v>991</v>
      </c>
      <c r="E42" s="8" t="s">
        <v>992</v>
      </c>
      <c r="F42" s="8" t="s">
        <v>992</v>
      </c>
      <c r="G42" s="58"/>
      <c r="H42" s="58"/>
      <c r="I42" s="158"/>
      <c r="J42" s="363"/>
      <c r="K42" s="363"/>
      <c r="L42" s="363"/>
      <c r="M42" s="363"/>
      <c r="N42" s="15">
        <v>29000</v>
      </c>
      <c r="O42" s="30">
        <v>1.7</v>
      </c>
      <c r="P42" s="58"/>
      <c r="Q42" s="58"/>
      <c r="R42" s="15"/>
      <c r="S42" s="57"/>
      <c r="T42" s="57" t="s">
        <v>1010</v>
      </c>
      <c r="U42" s="58"/>
      <c r="V42" s="58"/>
      <c r="W42" s="58"/>
      <c r="X42" s="58"/>
      <c r="Y42" s="58"/>
      <c r="Z42" s="58"/>
      <c r="AA42" s="58"/>
      <c r="AB42" s="58"/>
      <c r="AC42" s="58"/>
      <c r="AD42" s="58"/>
      <c r="AE42" s="58"/>
      <c r="AF42" s="58"/>
      <c r="AG42" s="58"/>
    </row>
    <row r="43" spans="1:33" ht="17.25" customHeight="1" x14ac:dyDescent="0.2">
      <c r="A43" s="15" t="s">
        <v>78</v>
      </c>
      <c r="B43" s="15">
        <v>2021</v>
      </c>
      <c r="C43" s="57" t="s">
        <v>17</v>
      </c>
      <c r="D43" s="58" t="s">
        <v>993</v>
      </c>
      <c r="E43" s="8" t="s">
        <v>994</v>
      </c>
      <c r="F43" s="8" t="s">
        <v>994</v>
      </c>
      <c r="G43" s="58"/>
      <c r="H43" s="58"/>
      <c r="I43" s="158"/>
      <c r="J43" s="363"/>
      <c r="K43" s="363"/>
      <c r="L43" s="363"/>
      <c r="M43" s="363"/>
      <c r="N43" s="15">
        <v>16000</v>
      </c>
      <c r="O43" s="30">
        <v>0.9</v>
      </c>
      <c r="P43" s="58"/>
      <c r="Q43" s="58"/>
      <c r="R43" s="15"/>
      <c r="S43" s="57"/>
      <c r="T43" s="57" t="s">
        <v>1011</v>
      </c>
      <c r="U43" s="58"/>
      <c r="V43" s="58"/>
      <c r="W43" s="58"/>
      <c r="X43" s="58"/>
      <c r="Y43" s="58"/>
      <c r="Z43" s="58"/>
      <c r="AA43" s="58"/>
      <c r="AB43" s="58"/>
      <c r="AC43" s="58"/>
      <c r="AD43" s="58"/>
      <c r="AE43" s="58"/>
      <c r="AF43" s="58"/>
      <c r="AG43" s="58"/>
    </row>
    <row r="44" spans="1:33" ht="17.25" customHeight="1" x14ac:dyDescent="0.2">
      <c r="A44" s="15" t="s">
        <v>78</v>
      </c>
      <c r="B44" s="15">
        <v>2021</v>
      </c>
      <c r="C44" s="57" t="s">
        <v>17</v>
      </c>
      <c r="D44" s="3" t="s">
        <v>925</v>
      </c>
      <c r="E44" s="3" t="s">
        <v>926</v>
      </c>
      <c r="F44" s="3" t="s">
        <v>927</v>
      </c>
      <c r="G44" s="58"/>
      <c r="H44" s="58"/>
      <c r="I44" s="158"/>
      <c r="J44" s="363"/>
      <c r="K44" s="363"/>
      <c r="L44" s="363"/>
      <c r="M44" s="363"/>
      <c r="N44" s="15">
        <v>83400</v>
      </c>
      <c r="O44" s="30">
        <v>4.8</v>
      </c>
      <c r="P44" s="58"/>
      <c r="Q44" s="58"/>
      <c r="R44" s="15"/>
      <c r="S44" s="57"/>
      <c r="T44" s="19" t="s">
        <v>1012</v>
      </c>
      <c r="U44" s="58"/>
      <c r="V44" s="58"/>
      <c r="W44" s="58"/>
      <c r="X44" s="58"/>
      <c r="Y44" s="58"/>
      <c r="Z44" s="58"/>
      <c r="AA44" s="58"/>
      <c r="AB44" s="58"/>
      <c r="AC44" s="58"/>
      <c r="AD44" s="58"/>
      <c r="AE44" s="58"/>
      <c r="AF44" s="58"/>
      <c r="AG44" s="58"/>
    </row>
    <row r="45" spans="1:33" ht="17.25" customHeight="1" x14ac:dyDescent="0.2">
      <c r="A45" s="15" t="s">
        <v>78</v>
      </c>
      <c r="B45" s="15">
        <v>2021</v>
      </c>
      <c r="C45" s="57" t="s">
        <v>17</v>
      </c>
      <c r="D45" s="279" t="s">
        <v>246</v>
      </c>
      <c r="E45" s="3" t="s">
        <v>246</v>
      </c>
      <c r="F45" s="8"/>
      <c r="G45" s="58"/>
      <c r="H45" s="58"/>
      <c r="I45" s="158"/>
      <c r="J45" s="363"/>
      <c r="K45" s="363"/>
      <c r="L45" s="363"/>
      <c r="M45" s="363"/>
      <c r="N45" s="15"/>
      <c r="O45" s="30"/>
      <c r="P45" s="58"/>
      <c r="Q45" s="58"/>
      <c r="R45" s="15"/>
      <c r="S45" s="57"/>
      <c r="T45" s="19"/>
      <c r="U45" s="58"/>
      <c r="V45" s="58"/>
      <c r="W45" s="58"/>
      <c r="X45" s="58"/>
      <c r="Y45" s="58"/>
      <c r="Z45" s="58"/>
      <c r="AA45" s="58"/>
      <c r="AB45" s="58"/>
      <c r="AC45" s="58"/>
      <c r="AD45" s="58"/>
      <c r="AE45" s="58"/>
      <c r="AF45" s="58"/>
      <c r="AG45" s="58"/>
    </row>
    <row r="46" spans="1:33" s="465" customFormat="1" ht="17.25" customHeight="1" x14ac:dyDescent="0.2">
      <c r="A46" s="542" t="s">
        <v>78</v>
      </c>
      <c r="B46" s="542">
        <v>2022</v>
      </c>
      <c r="C46" s="543" t="s">
        <v>17</v>
      </c>
      <c r="D46" s="543" t="s">
        <v>973</v>
      </c>
      <c r="E46" s="544" t="s">
        <v>974</v>
      </c>
      <c r="F46" s="545" t="s">
        <v>974</v>
      </c>
      <c r="G46" s="546">
        <v>28997.5</v>
      </c>
      <c r="H46" s="546"/>
      <c r="I46" s="547"/>
      <c r="J46" s="483"/>
      <c r="K46" s="483"/>
      <c r="L46" s="483"/>
      <c r="M46" s="548"/>
      <c r="N46" s="549">
        <v>527000</v>
      </c>
      <c r="O46" s="549">
        <v>21.6</v>
      </c>
      <c r="P46" s="549"/>
      <c r="Q46" s="549"/>
      <c r="R46" s="542"/>
      <c r="S46" s="549"/>
      <c r="T46" s="549" t="s">
        <v>1013</v>
      </c>
      <c r="U46" s="549"/>
      <c r="V46" s="549"/>
      <c r="W46" s="549"/>
      <c r="X46" s="549"/>
      <c r="Y46" s="549"/>
      <c r="Z46" s="549"/>
      <c r="AA46" s="549"/>
      <c r="AB46" s="549"/>
      <c r="AC46" s="549"/>
      <c r="AD46" s="549"/>
      <c r="AE46" s="549"/>
      <c r="AF46" s="549"/>
      <c r="AG46" s="549"/>
    </row>
    <row r="47" spans="1:33" ht="17.25" customHeight="1" x14ac:dyDescent="0.2">
      <c r="A47" s="27" t="s">
        <v>78</v>
      </c>
      <c r="B47" s="27">
        <v>2022</v>
      </c>
      <c r="C47" s="261" t="s">
        <v>17</v>
      </c>
      <c r="D47" s="261" t="s">
        <v>982</v>
      </c>
      <c r="E47" s="99" t="s">
        <v>983</v>
      </c>
      <c r="F47" s="99" t="s">
        <v>984</v>
      </c>
      <c r="G47" s="282">
        <v>10417.67</v>
      </c>
      <c r="H47" s="3"/>
      <c r="I47" s="263"/>
      <c r="J47" s="261"/>
      <c r="K47" s="261"/>
      <c r="L47" s="261"/>
      <c r="M47" s="261"/>
      <c r="N47" s="27">
        <v>262000</v>
      </c>
      <c r="O47" s="30">
        <v>10.7</v>
      </c>
      <c r="P47" s="30"/>
      <c r="Q47" s="3"/>
      <c r="R47" s="27"/>
      <c r="S47" s="3"/>
      <c r="T47" s="261" t="s">
        <v>1014</v>
      </c>
      <c r="U47" s="58"/>
      <c r="V47" s="58"/>
      <c r="W47" s="58"/>
      <c r="X47" s="58"/>
      <c r="Y47" s="58"/>
      <c r="Z47" s="58"/>
      <c r="AA47" s="58"/>
      <c r="AB47" s="58"/>
      <c r="AC47" s="58"/>
      <c r="AD47" s="58"/>
      <c r="AE47" s="58"/>
      <c r="AF47" s="58"/>
      <c r="AG47" s="58"/>
    </row>
    <row r="48" spans="1:33" ht="17.25" customHeight="1" x14ac:dyDescent="0.2">
      <c r="A48" s="27" t="s">
        <v>78</v>
      </c>
      <c r="B48" s="27">
        <v>2022</v>
      </c>
      <c r="C48" s="3" t="s">
        <v>998</v>
      </c>
      <c r="D48" s="3" t="s">
        <v>1015</v>
      </c>
      <c r="E48" s="3" t="s">
        <v>915</v>
      </c>
      <c r="F48" s="3" t="s">
        <v>1016</v>
      </c>
      <c r="G48" s="282">
        <v>1768.22</v>
      </c>
      <c r="H48" s="27"/>
      <c r="I48" s="263"/>
      <c r="J48" s="261"/>
      <c r="K48" s="261"/>
      <c r="L48" s="261"/>
      <c r="M48" s="261"/>
      <c r="N48" s="27"/>
      <c r="O48" s="30">
        <v>0</v>
      </c>
      <c r="P48" s="30"/>
      <c r="Q48" s="261"/>
      <c r="R48" s="27"/>
      <c r="S48" s="261"/>
      <c r="T48" s="261" t="s">
        <v>1017</v>
      </c>
      <c r="U48" s="58"/>
      <c r="V48" s="58"/>
      <c r="W48" s="58"/>
      <c r="X48" s="58"/>
      <c r="Y48" s="58"/>
      <c r="Z48" s="58"/>
      <c r="AA48" s="58"/>
      <c r="AB48" s="58"/>
      <c r="AC48" s="58"/>
      <c r="AD48" s="58"/>
      <c r="AE48" s="58"/>
      <c r="AF48" s="58"/>
      <c r="AG48" s="58"/>
    </row>
    <row r="49" spans="1:33" ht="17.25" customHeight="1" x14ac:dyDescent="0.2">
      <c r="A49" s="27" t="s">
        <v>78</v>
      </c>
      <c r="B49" s="27">
        <v>2022</v>
      </c>
      <c r="C49" s="261" t="s">
        <v>17</v>
      </c>
      <c r="D49" s="261" t="s">
        <v>973</v>
      </c>
      <c r="E49" s="99" t="s">
        <v>1018</v>
      </c>
      <c r="F49" s="99" t="s">
        <v>1018</v>
      </c>
      <c r="G49" s="282"/>
      <c r="H49" s="27"/>
      <c r="I49" s="263"/>
      <c r="J49" s="261"/>
      <c r="K49" s="261"/>
      <c r="L49" s="261"/>
      <c r="M49" s="261"/>
      <c r="N49" s="27">
        <v>111940</v>
      </c>
      <c r="O49" s="30">
        <v>4.5999999999999996</v>
      </c>
      <c r="P49" s="30"/>
      <c r="Q49" s="261"/>
      <c r="R49" s="27"/>
      <c r="S49" s="261"/>
      <c r="T49" s="261" t="s">
        <v>1019</v>
      </c>
      <c r="U49" s="58"/>
      <c r="V49" s="58"/>
      <c r="W49" s="58"/>
      <c r="X49" s="58"/>
      <c r="Y49" s="58"/>
      <c r="Z49" s="58"/>
      <c r="AA49" s="58"/>
      <c r="AB49" s="58"/>
      <c r="AC49" s="58"/>
      <c r="AD49" s="58"/>
      <c r="AE49" s="58"/>
      <c r="AF49" s="58"/>
      <c r="AG49" s="58"/>
    </row>
    <row r="50" spans="1:33" ht="17.25" customHeight="1" x14ac:dyDescent="0.2">
      <c r="A50" s="27" t="s">
        <v>78</v>
      </c>
      <c r="B50" s="27">
        <v>2022</v>
      </c>
      <c r="C50" s="261" t="s">
        <v>17</v>
      </c>
      <c r="D50" s="283" t="s">
        <v>976</v>
      </c>
      <c r="E50" s="283" t="s">
        <v>717</v>
      </c>
      <c r="F50" s="283" t="s">
        <v>977</v>
      </c>
      <c r="G50" s="282"/>
      <c r="H50" s="27"/>
      <c r="I50" s="263"/>
      <c r="J50" s="261"/>
      <c r="K50" s="261"/>
      <c r="L50" s="261"/>
      <c r="M50" s="261"/>
      <c r="N50" s="27">
        <v>396000</v>
      </c>
      <c r="O50" s="30">
        <v>16.2</v>
      </c>
      <c r="P50" s="30"/>
      <c r="Q50" s="261"/>
      <c r="R50" s="27"/>
      <c r="S50" s="261"/>
      <c r="T50" s="261" t="s">
        <v>1020</v>
      </c>
      <c r="U50" s="58"/>
      <c r="V50" s="58"/>
      <c r="W50" s="58"/>
      <c r="X50" s="58"/>
      <c r="Y50" s="58"/>
      <c r="Z50" s="58"/>
      <c r="AA50" s="58"/>
      <c r="AB50" s="58"/>
      <c r="AC50" s="58"/>
      <c r="AD50" s="58"/>
      <c r="AE50" s="58"/>
      <c r="AF50" s="58"/>
      <c r="AG50" s="58"/>
    </row>
    <row r="51" spans="1:33" ht="17.25" customHeight="1" x14ac:dyDescent="0.2">
      <c r="A51" s="27" t="s">
        <v>78</v>
      </c>
      <c r="B51" s="27">
        <v>2022</v>
      </c>
      <c r="C51" s="261" t="s">
        <v>17</v>
      </c>
      <c r="D51" s="261" t="s">
        <v>1021</v>
      </c>
      <c r="E51" s="3" t="s">
        <v>1022</v>
      </c>
      <c r="F51" s="3" t="s">
        <v>1023</v>
      </c>
      <c r="G51" s="282"/>
      <c r="H51" s="27"/>
      <c r="I51" s="28"/>
      <c r="J51" s="261"/>
      <c r="K51" s="261"/>
      <c r="L51" s="261"/>
      <c r="M51" s="261"/>
      <c r="N51" s="27">
        <v>115560</v>
      </c>
      <c r="O51" s="30">
        <v>4.7</v>
      </c>
      <c r="P51" s="261"/>
      <c r="Q51" s="261"/>
      <c r="R51" s="27"/>
      <c r="S51" s="261"/>
      <c r="T51" s="261" t="s">
        <v>1024</v>
      </c>
      <c r="U51" s="8"/>
      <c r="V51" s="8"/>
      <c r="W51" s="8"/>
      <c r="X51" s="8"/>
      <c r="Y51" s="8"/>
      <c r="Z51" s="8"/>
      <c r="AA51" s="8"/>
      <c r="AB51" s="8"/>
      <c r="AC51" s="8"/>
      <c r="AD51" s="8"/>
      <c r="AE51" s="8"/>
      <c r="AF51" s="8"/>
      <c r="AG51" s="8"/>
    </row>
    <row r="52" spans="1:33" ht="17.25" customHeight="1" x14ac:dyDescent="0.2">
      <c r="A52" s="27" t="s">
        <v>78</v>
      </c>
      <c r="B52" s="27">
        <v>2022</v>
      </c>
      <c r="C52" s="261" t="s">
        <v>17</v>
      </c>
      <c r="D52" s="3" t="s">
        <v>1021</v>
      </c>
      <c r="E52" s="99" t="s">
        <v>1025</v>
      </c>
      <c r="F52" s="99" t="s">
        <v>1026</v>
      </c>
      <c r="G52" s="282"/>
      <c r="H52" s="27"/>
      <c r="I52" s="28"/>
      <c r="J52" s="261"/>
      <c r="K52" s="261"/>
      <c r="L52" s="261"/>
      <c r="M52" s="261"/>
      <c r="N52" s="27">
        <v>8410</v>
      </c>
      <c r="O52" s="30">
        <v>0.3</v>
      </c>
      <c r="P52" s="261"/>
      <c r="Q52" s="261"/>
      <c r="R52" s="27"/>
      <c r="S52" s="261"/>
      <c r="T52" s="261" t="s">
        <v>1027</v>
      </c>
      <c r="U52" s="8"/>
      <c r="V52" s="8"/>
      <c r="W52" s="8"/>
      <c r="X52" s="8"/>
      <c r="Y52" s="8"/>
      <c r="Z52" s="8"/>
      <c r="AA52" s="8"/>
      <c r="AB52" s="8"/>
      <c r="AC52" s="8"/>
      <c r="AD52" s="8"/>
      <c r="AE52" s="8"/>
      <c r="AF52" s="8"/>
      <c r="AG52" s="8"/>
    </row>
    <row r="53" spans="1:33" ht="17.25" customHeight="1" x14ac:dyDescent="0.2">
      <c r="A53" s="27" t="s">
        <v>78</v>
      </c>
      <c r="B53" s="27">
        <v>2022</v>
      </c>
      <c r="C53" s="261" t="s">
        <v>17</v>
      </c>
      <c r="D53" s="261" t="s">
        <v>979</v>
      </c>
      <c r="E53" s="261" t="s">
        <v>980</v>
      </c>
      <c r="F53" s="261" t="s">
        <v>980</v>
      </c>
      <c r="G53" s="282"/>
      <c r="H53" s="3"/>
      <c r="I53" s="28"/>
      <c r="J53" s="261"/>
      <c r="K53" s="261"/>
      <c r="L53" s="261"/>
      <c r="M53" s="261"/>
      <c r="N53" s="27">
        <v>241000</v>
      </c>
      <c r="O53" s="30">
        <v>9.9</v>
      </c>
      <c r="P53" s="3"/>
      <c r="Q53" s="3"/>
      <c r="R53" s="27"/>
      <c r="S53" s="3"/>
      <c r="T53" s="261" t="s">
        <v>1020</v>
      </c>
      <c r="U53" s="8"/>
      <c r="V53" s="8"/>
      <c r="W53" s="8"/>
      <c r="X53" s="8"/>
      <c r="Y53" s="8"/>
      <c r="Z53" s="8"/>
      <c r="AA53" s="8"/>
      <c r="AB53" s="8"/>
      <c r="AC53" s="8"/>
      <c r="AD53" s="8"/>
      <c r="AE53" s="8"/>
      <c r="AF53" s="8"/>
      <c r="AG53" s="8"/>
    </row>
    <row r="54" spans="1:33" ht="17.25" customHeight="1" x14ac:dyDescent="0.2">
      <c r="A54" s="27" t="s">
        <v>78</v>
      </c>
      <c r="B54" s="27">
        <v>2022</v>
      </c>
      <c r="C54" s="261" t="s">
        <v>17</v>
      </c>
      <c r="D54" s="261" t="s">
        <v>979</v>
      </c>
      <c r="E54" s="3" t="s">
        <v>1028</v>
      </c>
      <c r="F54" s="99" t="s">
        <v>1029</v>
      </c>
      <c r="G54" s="282"/>
      <c r="H54" s="3"/>
      <c r="I54" s="263"/>
      <c r="J54" s="261"/>
      <c r="K54" s="261"/>
      <c r="L54" s="261"/>
      <c r="M54" s="261"/>
      <c r="N54" s="27">
        <v>89450</v>
      </c>
      <c r="O54" s="30">
        <v>3.7</v>
      </c>
      <c r="P54" s="3"/>
      <c r="Q54" s="3"/>
      <c r="R54" s="27"/>
      <c r="S54" s="3"/>
      <c r="T54" s="261" t="s">
        <v>1030</v>
      </c>
      <c r="U54" s="8"/>
      <c r="V54" s="8"/>
      <c r="W54" s="8"/>
      <c r="X54" s="8"/>
      <c r="Y54" s="8"/>
      <c r="Z54" s="8"/>
      <c r="AA54" s="8"/>
      <c r="AB54" s="8"/>
      <c r="AC54" s="8"/>
      <c r="AD54" s="8"/>
      <c r="AE54" s="8"/>
      <c r="AF54" s="8"/>
      <c r="AG54" s="8"/>
    </row>
    <row r="55" spans="1:33" ht="17.25" customHeight="1" x14ac:dyDescent="0.2">
      <c r="A55" s="27" t="s">
        <v>78</v>
      </c>
      <c r="B55" s="27">
        <v>2022</v>
      </c>
      <c r="C55" s="261" t="s">
        <v>17</v>
      </c>
      <c r="D55" s="283" t="s">
        <v>982</v>
      </c>
      <c r="E55" s="99" t="s">
        <v>983</v>
      </c>
      <c r="F55" s="99" t="s">
        <v>1031</v>
      </c>
      <c r="G55" s="282"/>
      <c r="H55" s="27"/>
      <c r="I55" s="263"/>
      <c r="J55" s="261"/>
      <c r="K55" s="261"/>
      <c r="L55" s="261"/>
      <c r="M55" s="261"/>
      <c r="N55" s="27">
        <v>85630</v>
      </c>
      <c r="O55" s="30">
        <v>3.5</v>
      </c>
      <c r="P55" s="261"/>
      <c r="Q55" s="261"/>
      <c r="R55" s="27"/>
      <c r="S55" s="261"/>
      <c r="T55" s="261" t="s">
        <v>1032</v>
      </c>
      <c r="U55" s="57"/>
      <c r="V55" s="57"/>
      <c r="W55" s="57"/>
      <c r="X55" s="57"/>
      <c r="Y55" s="57"/>
      <c r="Z55" s="57"/>
      <c r="AA55" s="57"/>
      <c r="AB55" s="57"/>
      <c r="AC55" s="57"/>
      <c r="AD55" s="57"/>
      <c r="AE55" s="57"/>
      <c r="AF55" s="57"/>
      <c r="AG55" s="57"/>
    </row>
    <row r="56" spans="1:33" ht="17.25" customHeight="1" x14ac:dyDescent="0.2">
      <c r="A56" s="27" t="s">
        <v>78</v>
      </c>
      <c r="B56" s="27">
        <v>2022</v>
      </c>
      <c r="C56" s="261" t="s">
        <v>17</v>
      </c>
      <c r="D56" s="99" t="s">
        <v>985</v>
      </c>
      <c r="E56" s="99" t="s">
        <v>115</v>
      </c>
      <c r="F56" s="99" t="s">
        <v>115</v>
      </c>
      <c r="G56" s="282"/>
      <c r="H56" s="27"/>
      <c r="I56" s="263"/>
      <c r="J56" s="261"/>
      <c r="K56" s="261"/>
      <c r="L56" s="261"/>
      <c r="M56" s="261"/>
      <c r="N56" s="27">
        <v>326000</v>
      </c>
      <c r="O56" s="30">
        <v>13.4</v>
      </c>
      <c r="P56" s="261"/>
      <c r="Q56" s="261"/>
      <c r="R56" s="27"/>
      <c r="S56" s="261"/>
      <c r="T56" s="261" t="s">
        <v>1033</v>
      </c>
      <c r="U56" s="58"/>
      <c r="V56" s="58"/>
      <c r="W56" s="58"/>
      <c r="X56" s="58"/>
      <c r="Y56" s="58"/>
      <c r="Z56" s="58"/>
      <c r="AA56" s="58"/>
      <c r="AB56" s="58"/>
      <c r="AC56" s="58"/>
      <c r="AD56" s="58"/>
      <c r="AE56" s="58"/>
      <c r="AF56" s="58"/>
      <c r="AG56" s="58"/>
    </row>
    <row r="57" spans="1:33" ht="17.25" customHeight="1" x14ac:dyDescent="0.2">
      <c r="A57" s="27" t="s">
        <v>78</v>
      </c>
      <c r="B57" s="27">
        <v>2022</v>
      </c>
      <c r="C57" s="261" t="s">
        <v>17</v>
      </c>
      <c r="D57" s="99" t="s">
        <v>1034</v>
      </c>
      <c r="E57" s="99" t="s">
        <v>1035</v>
      </c>
      <c r="F57" s="99" t="s">
        <v>1036</v>
      </c>
      <c r="G57" s="282"/>
      <c r="H57" s="27"/>
      <c r="I57" s="263"/>
      <c r="J57" s="261"/>
      <c r="K57" s="261"/>
      <c r="L57" s="261"/>
      <c r="M57" s="261"/>
      <c r="N57" s="27">
        <v>55830</v>
      </c>
      <c r="O57" s="30">
        <v>2.2999999999999998</v>
      </c>
      <c r="P57" s="261"/>
      <c r="Q57" s="261"/>
      <c r="R57" s="27"/>
      <c r="S57" s="261"/>
      <c r="T57" s="261" t="s">
        <v>1037</v>
      </c>
      <c r="U57" s="58"/>
      <c r="V57" s="58"/>
      <c r="W57" s="58"/>
      <c r="X57" s="58"/>
      <c r="Y57" s="58"/>
      <c r="Z57" s="58"/>
      <c r="AA57" s="58"/>
      <c r="AB57" s="58"/>
      <c r="AC57" s="58"/>
      <c r="AD57" s="58"/>
      <c r="AE57" s="58"/>
      <c r="AF57" s="58"/>
      <c r="AG57" s="58"/>
    </row>
    <row r="58" spans="1:33" ht="17.25" customHeight="1" x14ac:dyDescent="0.2">
      <c r="A58" s="27" t="s">
        <v>78</v>
      </c>
      <c r="B58" s="27">
        <v>2022</v>
      </c>
      <c r="C58" s="261" t="s">
        <v>17</v>
      </c>
      <c r="D58" s="3" t="s">
        <v>1003</v>
      </c>
      <c r="E58" s="3" t="s">
        <v>1038</v>
      </c>
      <c r="F58" s="3" t="s">
        <v>1039</v>
      </c>
      <c r="G58" s="29"/>
      <c r="H58" s="27"/>
      <c r="I58" s="263"/>
      <c r="J58" s="261"/>
      <c r="K58" s="261"/>
      <c r="L58" s="261"/>
      <c r="M58" s="261"/>
      <c r="N58" s="27">
        <v>36060</v>
      </c>
      <c r="O58" s="30">
        <v>1.5</v>
      </c>
      <c r="P58" s="261"/>
      <c r="Q58" s="261"/>
      <c r="R58" s="27"/>
      <c r="S58" s="261"/>
      <c r="T58" s="261" t="s">
        <v>1040</v>
      </c>
      <c r="U58" s="58"/>
      <c r="V58" s="58"/>
      <c r="W58" s="58"/>
      <c r="X58" s="58"/>
      <c r="Y58" s="58"/>
      <c r="Z58" s="58"/>
      <c r="AA58" s="58"/>
      <c r="AB58" s="58"/>
      <c r="AC58" s="58"/>
      <c r="AD58" s="58"/>
      <c r="AE58" s="58"/>
      <c r="AF58" s="58"/>
      <c r="AG58" s="58"/>
    </row>
    <row r="59" spans="1:33" ht="17.25" customHeight="1" x14ac:dyDescent="0.2">
      <c r="A59" s="27" t="s">
        <v>78</v>
      </c>
      <c r="B59" s="27">
        <v>2022</v>
      </c>
      <c r="C59" s="261" t="s">
        <v>17</v>
      </c>
      <c r="D59" s="261" t="s">
        <v>989</v>
      </c>
      <c r="E59" s="3" t="s">
        <v>990</v>
      </c>
      <c r="F59" s="550" t="s">
        <v>990</v>
      </c>
      <c r="G59" s="551"/>
      <c r="H59" s="27"/>
      <c r="I59" s="263"/>
      <c r="J59" s="261"/>
      <c r="K59" s="261"/>
      <c r="L59" s="261"/>
      <c r="M59" s="261"/>
      <c r="N59" s="27">
        <v>30000</v>
      </c>
      <c r="O59" s="30">
        <v>1.2</v>
      </c>
      <c r="P59" s="261"/>
      <c r="Q59" s="261"/>
      <c r="R59" s="27"/>
      <c r="S59" s="261"/>
      <c r="T59" s="3" t="s">
        <v>1020</v>
      </c>
      <c r="U59" s="58"/>
      <c r="V59" s="58"/>
      <c r="W59" s="58"/>
      <c r="X59" s="58"/>
      <c r="Y59" s="58"/>
      <c r="Z59" s="58"/>
      <c r="AA59" s="58"/>
      <c r="AB59" s="58"/>
      <c r="AC59" s="58"/>
      <c r="AD59" s="58"/>
      <c r="AE59" s="58"/>
      <c r="AF59" s="58"/>
      <c r="AG59" s="58"/>
    </row>
    <row r="60" spans="1:33" ht="17.25" customHeight="1" x14ac:dyDescent="0.2">
      <c r="A60" s="27" t="s">
        <v>78</v>
      </c>
      <c r="B60" s="27">
        <v>2022</v>
      </c>
      <c r="C60" s="261" t="s">
        <v>17</v>
      </c>
      <c r="D60" s="261" t="s">
        <v>991</v>
      </c>
      <c r="E60" s="3" t="s">
        <v>1041</v>
      </c>
      <c r="F60" s="550" t="s">
        <v>1041</v>
      </c>
      <c r="G60" s="551"/>
      <c r="H60" s="27"/>
      <c r="I60" s="263"/>
      <c r="J60" s="261"/>
      <c r="K60" s="261"/>
      <c r="L60" s="261"/>
      <c r="M60" s="261"/>
      <c r="N60" s="27">
        <v>14000</v>
      </c>
      <c r="O60" s="30">
        <v>0.6</v>
      </c>
      <c r="P60" s="261"/>
      <c r="Q60" s="261"/>
      <c r="R60" s="27"/>
      <c r="S60" s="261"/>
      <c r="T60" s="3" t="s">
        <v>1020</v>
      </c>
      <c r="U60" s="58"/>
      <c r="V60" s="58"/>
      <c r="W60" s="58"/>
      <c r="X60" s="58"/>
      <c r="Y60" s="58"/>
      <c r="Z60" s="58"/>
      <c r="AA60" s="58"/>
      <c r="AB60" s="58"/>
      <c r="AC60" s="58"/>
      <c r="AD60" s="58"/>
      <c r="AE60" s="58"/>
      <c r="AF60" s="58"/>
      <c r="AG60" s="58"/>
    </row>
    <row r="61" spans="1:33" ht="17.25" customHeight="1" x14ac:dyDescent="0.2">
      <c r="A61" s="27" t="s">
        <v>78</v>
      </c>
      <c r="B61" s="27">
        <v>2022</v>
      </c>
      <c r="C61" s="261" t="s">
        <v>17</v>
      </c>
      <c r="D61" s="261" t="s">
        <v>1015</v>
      </c>
      <c r="E61" s="261" t="s">
        <v>993</v>
      </c>
      <c r="F61" s="99" t="s">
        <v>994</v>
      </c>
      <c r="G61" s="284"/>
      <c r="H61" s="27"/>
      <c r="I61" s="263"/>
      <c r="J61" s="261"/>
      <c r="K61" s="261"/>
      <c r="L61" s="261"/>
      <c r="M61" s="261"/>
      <c r="N61" s="27"/>
      <c r="O61" s="30"/>
      <c r="P61" s="261"/>
      <c r="Q61" s="261"/>
      <c r="R61" s="27"/>
      <c r="S61" s="261"/>
      <c r="T61" s="3"/>
      <c r="U61" s="58"/>
      <c r="V61" s="58"/>
      <c r="W61" s="58"/>
      <c r="X61" s="58"/>
      <c r="Y61" s="58"/>
      <c r="Z61" s="58"/>
      <c r="AA61" s="58"/>
      <c r="AB61" s="58"/>
      <c r="AC61" s="58"/>
      <c r="AD61" s="58"/>
      <c r="AE61" s="58"/>
      <c r="AF61" s="58"/>
      <c r="AG61" s="58"/>
    </row>
    <row r="62" spans="1:33" ht="17.25" customHeight="1" x14ac:dyDescent="0.2">
      <c r="A62" s="27" t="s">
        <v>78</v>
      </c>
      <c r="B62" s="27">
        <v>2022</v>
      </c>
      <c r="C62" s="261" t="s">
        <v>17</v>
      </c>
      <c r="D62" s="283" t="s">
        <v>1015</v>
      </c>
      <c r="E62" s="283" t="s">
        <v>993</v>
      </c>
      <c r="F62" s="99" t="s">
        <v>1042</v>
      </c>
      <c r="G62" s="282"/>
      <c r="H62" s="27"/>
      <c r="I62" s="263"/>
      <c r="J62" s="261"/>
      <c r="K62" s="261"/>
      <c r="L62" s="261"/>
      <c r="M62" s="261"/>
      <c r="N62" s="27">
        <v>11570</v>
      </c>
      <c r="O62" s="30">
        <v>0.5</v>
      </c>
      <c r="P62" s="261"/>
      <c r="Q62" s="261"/>
      <c r="R62" s="27"/>
      <c r="S62" s="261"/>
      <c r="T62" s="261" t="s">
        <v>1043</v>
      </c>
      <c r="U62" s="58"/>
      <c r="V62" s="58"/>
      <c r="W62" s="58"/>
      <c r="X62" s="58"/>
      <c r="Y62" s="58"/>
      <c r="Z62" s="58"/>
      <c r="AA62" s="58"/>
      <c r="AB62" s="58"/>
      <c r="AC62" s="58"/>
      <c r="AD62" s="58"/>
      <c r="AE62" s="58"/>
      <c r="AF62" s="58"/>
      <c r="AG62" s="58"/>
    </row>
    <row r="63" spans="1:33" ht="17.25" customHeight="1" x14ac:dyDescent="0.2">
      <c r="A63" s="27" t="s">
        <v>78</v>
      </c>
      <c r="B63" s="27">
        <v>2022</v>
      </c>
      <c r="C63" s="261" t="s">
        <v>17</v>
      </c>
      <c r="D63" s="99" t="s">
        <v>942</v>
      </c>
      <c r="E63" s="99" t="s">
        <v>942</v>
      </c>
      <c r="F63" s="99" t="s">
        <v>1044</v>
      </c>
      <c r="G63" s="282"/>
      <c r="H63" s="27"/>
      <c r="I63" s="263"/>
      <c r="J63" s="261"/>
      <c r="K63" s="261"/>
      <c r="L63" s="261"/>
      <c r="M63" s="261"/>
      <c r="N63" s="27">
        <v>23000</v>
      </c>
      <c r="O63" s="30">
        <v>0.9</v>
      </c>
      <c r="P63" s="261"/>
      <c r="Q63" s="261"/>
      <c r="R63" s="27"/>
      <c r="S63" s="261"/>
      <c r="T63" s="261" t="s">
        <v>1020</v>
      </c>
      <c r="U63" s="58"/>
      <c r="V63" s="58"/>
      <c r="W63" s="58"/>
      <c r="X63" s="58"/>
      <c r="Y63" s="58"/>
      <c r="Z63" s="58"/>
      <c r="AA63" s="58"/>
      <c r="AB63" s="58"/>
      <c r="AC63" s="58"/>
      <c r="AD63" s="58"/>
      <c r="AE63" s="58"/>
      <c r="AF63" s="58"/>
      <c r="AG63" s="58"/>
    </row>
    <row r="64" spans="1:33" ht="17.25" customHeight="1" x14ac:dyDescent="0.2">
      <c r="A64" s="27" t="s">
        <v>78</v>
      </c>
      <c r="B64" s="27">
        <v>2022</v>
      </c>
      <c r="C64" s="261" t="s">
        <v>17</v>
      </c>
      <c r="D64" s="3" t="s">
        <v>1045</v>
      </c>
      <c r="E64" s="3" t="s">
        <v>1046</v>
      </c>
      <c r="F64" s="3" t="s">
        <v>1047</v>
      </c>
      <c r="G64" s="282"/>
      <c r="H64" s="27"/>
      <c r="I64" s="263"/>
      <c r="J64" s="261"/>
      <c r="K64" s="261"/>
      <c r="L64" s="261"/>
      <c r="M64" s="261"/>
      <c r="N64" s="27">
        <v>8880</v>
      </c>
      <c r="O64" s="30">
        <v>0.4</v>
      </c>
      <c r="P64" s="261"/>
      <c r="Q64" s="261"/>
      <c r="R64" s="27"/>
      <c r="S64" s="261"/>
      <c r="T64" s="261" t="s">
        <v>1048</v>
      </c>
      <c r="U64" s="58"/>
      <c r="V64" s="58"/>
      <c r="W64" s="58"/>
      <c r="X64" s="58"/>
      <c r="Y64" s="58"/>
      <c r="Z64" s="58"/>
      <c r="AA64" s="58"/>
      <c r="AB64" s="58"/>
      <c r="AC64" s="58"/>
      <c r="AD64" s="58"/>
      <c r="AE64" s="58"/>
      <c r="AF64" s="58"/>
      <c r="AG64" s="58"/>
    </row>
    <row r="65" spans="1:33" ht="17.25" customHeight="1" x14ac:dyDescent="0.2">
      <c r="A65" s="27" t="s">
        <v>78</v>
      </c>
      <c r="B65" s="27">
        <v>2022</v>
      </c>
      <c r="C65" s="3" t="s">
        <v>998</v>
      </c>
      <c r="D65" s="99" t="s">
        <v>925</v>
      </c>
      <c r="E65" s="3" t="s">
        <v>926</v>
      </c>
      <c r="F65" s="550" t="s">
        <v>927</v>
      </c>
      <c r="G65" s="551"/>
      <c r="H65" s="27"/>
      <c r="I65" s="263"/>
      <c r="J65" s="261"/>
      <c r="K65" s="261"/>
      <c r="L65" s="261"/>
      <c r="M65" s="261"/>
      <c r="N65" s="27">
        <v>98000</v>
      </c>
      <c r="O65" s="30">
        <v>4</v>
      </c>
      <c r="P65" s="261"/>
      <c r="Q65" s="261"/>
      <c r="R65" s="27"/>
      <c r="S65" s="261"/>
      <c r="T65" s="261" t="s">
        <v>1049</v>
      </c>
      <c r="U65" s="58"/>
      <c r="V65" s="58"/>
      <c r="W65" s="58"/>
      <c r="X65" s="58"/>
      <c r="Y65" s="58"/>
      <c r="Z65" s="58"/>
      <c r="AA65" s="58"/>
      <c r="AB65" s="58"/>
      <c r="AC65" s="58"/>
      <c r="AD65" s="58"/>
      <c r="AE65" s="58"/>
      <c r="AF65" s="58"/>
      <c r="AG65" s="58"/>
    </row>
    <row r="66" spans="1:33" ht="17.25" customHeight="1" x14ac:dyDescent="0.2">
      <c r="A66" s="23"/>
      <c r="B66" s="58"/>
      <c r="C66" s="58"/>
      <c r="D66" s="58"/>
      <c r="E66" s="58"/>
      <c r="F66" s="58"/>
      <c r="G66" s="58"/>
      <c r="H66" s="58"/>
      <c r="I66" s="158"/>
      <c r="J66" s="363"/>
      <c r="K66" s="363"/>
      <c r="L66" s="363"/>
      <c r="M66" s="363"/>
      <c r="N66" s="58"/>
      <c r="O66" s="58"/>
      <c r="P66" s="58"/>
      <c r="Q66" s="58"/>
      <c r="R66" s="15"/>
      <c r="S66" s="57"/>
      <c r="T66" s="19"/>
      <c r="U66" s="58"/>
      <c r="V66" s="58"/>
      <c r="W66" s="58"/>
      <c r="X66" s="58"/>
      <c r="Y66" s="58"/>
      <c r="Z66" s="58"/>
      <c r="AA66" s="58"/>
      <c r="AB66" s="58"/>
      <c r="AC66" s="58"/>
      <c r="AD66" s="58"/>
      <c r="AE66" s="58"/>
      <c r="AF66" s="58"/>
      <c r="AG66" s="58"/>
    </row>
    <row r="67" spans="1:33" ht="17.25" customHeight="1" x14ac:dyDescent="0.2">
      <c r="A67" s="23"/>
      <c r="B67" s="58"/>
      <c r="C67" s="58"/>
      <c r="D67" s="58"/>
      <c r="E67" s="66"/>
      <c r="F67" s="66"/>
      <c r="G67" s="58"/>
      <c r="H67" s="58"/>
      <c r="I67" s="158"/>
      <c r="J67" s="363"/>
      <c r="K67" s="363"/>
      <c r="L67" s="363"/>
      <c r="M67" s="363"/>
      <c r="N67" s="58"/>
      <c r="O67" s="58"/>
      <c r="P67" s="58"/>
      <c r="Q67" s="58"/>
      <c r="R67" s="15"/>
      <c r="S67" s="57"/>
      <c r="T67" s="19"/>
      <c r="U67" s="58"/>
      <c r="V67" s="58"/>
      <c r="W67" s="58"/>
      <c r="X67" s="58"/>
      <c r="Y67" s="58"/>
      <c r="Z67" s="58"/>
      <c r="AA67" s="58"/>
      <c r="AB67" s="58"/>
      <c r="AC67" s="58"/>
      <c r="AD67" s="58"/>
      <c r="AE67" s="58"/>
      <c r="AF67" s="58"/>
      <c r="AG67" s="58"/>
    </row>
    <row r="68" spans="1:33" ht="17.25" customHeight="1" x14ac:dyDescent="0.2">
      <c r="A68" s="23"/>
      <c r="B68" s="58"/>
      <c r="C68" s="58"/>
      <c r="D68" s="58"/>
      <c r="E68" s="58"/>
      <c r="F68" s="58"/>
      <c r="G68" s="58"/>
      <c r="H68" s="58"/>
      <c r="I68" s="158"/>
      <c r="J68" s="363"/>
      <c r="K68" s="363"/>
      <c r="L68" s="363"/>
      <c r="M68" s="363"/>
      <c r="N68" s="58"/>
      <c r="O68" s="58"/>
      <c r="P68" s="58"/>
      <c r="Q68" s="58"/>
      <c r="R68" s="15"/>
      <c r="S68" s="57"/>
      <c r="T68" s="19"/>
      <c r="U68" s="58"/>
      <c r="V68" s="58"/>
      <c r="W68" s="58"/>
      <c r="X68" s="58"/>
      <c r="Y68" s="58"/>
      <c r="Z68" s="58"/>
      <c r="AA68" s="58"/>
      <c r="AB68" s="58"/>
      <c r="AC68" s="58"/>
      <c r="AD68" s="58"/>
      <c r="AE68" s="58"/>
      <c r="AF68" s="58"/>
      <c r="AG68" s="58"/>
    </row>
    <row r="69" spans="1:33" ht="17.25" customHeight="1" x14ac:dyDescent="0.2">
      <c r="A69" s="23"/>
      <c r="B69" s="58"/>
      <c r="C69" s="58"/>
      <c r="D69" s="58"/>
      <c r="E69" s="58"/>
      <c r="F69" s="58"/>
      <c r="G69" s="58"/>
      <c r="H69" s="58"/>
      <c r="I69" s="158"/>
      <c r="J69" s="363"/>
      <c r="K69" s="363"/>
      <c r="L69" s="363"/>
      <c r="M69" s="363"/>
      <c r="N69" s="58"/>
      <c r="O69" s="58"/>
      <c r="P69" s="58"/>
      <c r="Q69" s="58"/>
      <c r="R69" s="15"/>
      <c r="S69" s="57"/>
      <c r="T69" s="19"/>
      <c r="U69" s="58"/>
      <c r="V69" s="58"/>
      <c r="W69" s="58"/>
      <c r="X69" s="58"/>
      <c r="Y69" s="58"/>
      <c r="Z69" s="58"/>
      <c r="AA69" s="58"/>
      <c r="AB69" s="58"/>
      <c r="AC69" s="58"/>
      <c r="AD69" s="58"/>
      <c r="AE69" s="58"/>
      <c r="AF69" s="58"/>
      <c r="AG69" s="58"/>
    </row>
    <row r="70" spans="1:33" ht="17.25" customHeight="1" x14ac:dyDescent="0.2">
      <c r="A70" s="23"/>
      <c r="B70" s="58"/>
      <c r="C70" s="58"/>
      <c r="D70" s="58"/>
      <c r="E70" s="58"/>
      <c r="F70" s="58"/>
      <c r="G70" s="58"/>
      <c r="H70" s="58"/>
      <c r="I70" s="158"/>
      <c r="J70" s="363"/>
      <c r="K70" s="363"/>
      <c r="L70" s="363"/>
      <c r="M70" s="363"/>
      <c r="N70" s="58"/>
      <c r="O70" s="58"/>
      <c r="P70" s="58"/>
      <c r="Q70" s="58"/>
      <c r="R70" s="15"/>
      <c r="S70" s="57"/>
      <c r="T70" s="19"/>
      <c r="U70" s="58"/>
      <c r="V70" s="58"/>
      <c r="W70" s="58"/>
      <c r="X70" s="58"/>
      <c r="Y70" s="58"/>
      <c r="Z70" s="58"/>
      <c r="AA70" s="58"/>
      <c r="AB70" s="58"/>
      <c r="AC70" s="58"/>
      <c r="AD70" s="58"/>
      <c r="AE70" s="58"/>
      <c r="AF70" s="58"/>
      <c r="AG70" s="58"/>
    </row>
    <row r="71" spans="1:33" ht="17.25" customHeight="1" x14ac:dyDescent="0.2">
      <c r="A71" s="23"/>
      <c r="B71" s="58"/>
      <c r="C71" s="58"/>
      <c r="D71" s="58"/>
      <c r="E71" s="66"/>
      <c r="F71" s="66"/>
      <c r="G71" s="58"/>
      <c r="H71" s="58"/>
      <c r="I71" s="158"/>
      <c r="J71" s="363"/>
      <c r="K71" s="363"/>
      <c r="L71" s="363"/>
      <c r="M71" s="363"/>
      <c r="N71" s="58"/>
      <c r="O71" s="58"/>
      <c r="P71" s="58"/>
      <c r="Q71" s="58"/>
      <c r="R71" s="15"/>
      <c r="S71" s="57"/>
      <c r="T71" s="19"/>
      <c r="U71" s="58"/>
      <c r="V71" s="58"/>
      <c r="W71" s="58"/>
      <c r="X71" s="58"/>
      <c r="Y71" s="58"/>
      <c r="Z71" s="58"/>
      <c r="AA71" s="58"/>
      <c r="AB71" s="58"/>
      <c r="AC71" s="58"/>
      <c r="AD71" s="58"/>
      <c r="AE71" s="58"/>
      <c r="AF71" s="58"/>
      <c r="AG71" s="58"/>
    </row>
    <row r="72" spans="1:33" ht="17.25" customHeight="1" x14ac:dyDescent="0.2">
      <c r="A72" s="23"/>
      <c r="B72" s="58"/>
      <c r="C72" s="58"/>
      <c r="D72" s="58"/>
      <c r="E72" s="66"/>
      <c r="F72" s="66"/>
      <c r="G72" s="58"/>
      <c r="H72" s="58"/>
      <c r="I72" s="158"/>
      <c r="J72" s="363"/>
      <c r="K72" s="363"/>
      <c r="L72" s="363"/>
      <c r="M72" s="363"/>
      <c r="N72" s="58"/>
      <c r="O72" s="58"/>
      <c r="P72" s="58"/>
      <c r="Q72" s="58"/>
      <c r="R72" s="15"/>
      <c r="S72" s="57"/>
      <c r="T72" s="19"/>
      <c r="U72" s="58"/>
      <c r="V72" s="58"/>
      <c r="W72" s="58"/>
      <c r="X72" s="58"/>
      <c r="Y72" s="58"/>
      <c r="Z72" s="58"/>
      <c r="AA72" s="58"/>
      <c r="AB72" s="58"/>
      <c r="AC72" s="58"/>
      <c r="AD72" s="58"/>
      <c r="AE72" s="58"/>
      <c r="AF72" s="58"/>
      <c r="AG72" s="58"/>
    </row>
    <row r="73" spans="1:33" ht="17.25" customHeight="1" x14ac:dyDescent="0.2">
      <c r="A73" s="23"/>
      <c r="B73" s="58"/>
      <c r="C73" s="58"/>
      <c r="D73" s="58"/>
      <c r="E73" s="66"/>
      <c r="F73" s="66"/>
      <c r="G73" s="58"/>
      <c r="H73" s="58"/>
      <c r="I73" s="158"/>
      <c r="J73" s="363"/>
      <c r="K73" s="363"/>
      <c r="L73" s="363"/>
      <c r="M73" s="363"/>
      <c r="N73" s="58"/>
      <c r="O73" s="58"/>
      <c r="P73" s="58"/>
      <c r="Q73" s="58"/>
      <c r="R73" s="15"/>
      <c r="S73" s="57"/>
      <c r="T73" s="19"/>
      <c r="U73" s="58"/>
      <c r="V73" s="58"/>
      <c r="W73" s="58"/>
      <c r="X73" s="58"/>
      <c r="Y73" s="58"/>
      <c r="Z73" s="58"/>
      <c r="AA73" s="58"/>
      <c r="AB73" s="58"/>
      <c r="AC73" s="58"/>
      <c r="AD73" s="58"/>
      <c r="AE73" s="58"/>
      <c r="AF73" s="58"/>
      <c r="AG73" s="58"/>
    </row>
    <row r="74" spans="1:33" ht="17.25" customHeight="1" x14ac:dyDescent="0.2">
      <c r="A74" s="23"/>
      <c r="B74" s="58"/>
      <c r="C74" s="58"/>
      <c r="D74" s="58"/>
      <c r="E74" s="66"/>
      <c r="F74" s="66"/>
      <c r="G74" s="58"/>
      <c r="H74" s="58"/>
      <c r="I74" s="158"/>
      <c r="J74" s="363"/>
      <c r="K74" s="363"/>
      <c r="L74" s="363"/>
      <c r="M74" s="363"/>
      <c r="N74" s="58"/>
      <c r="O74" s="58"/>
      <c r="P74" s="58"/>
      <c r="Q74" s="58"/>
      <c r="R74" s="15"/>
      <c r="S74" s="57"/>
      <c r="T74" s="19"/>
      <c r="U74" s="58"/>
      <c r="V74" s="58"/>
      <c r="W74" s="58"/>
      <c r="X74" s="58"/>
      <c r="Y74" s="58"/>
      <c r="Z74" s="58"/>
      <c r="AA74" s="58"/>
      <c r="AB74" s="58"/>
      <c r="AC74" s="58"/>
      <c r="AD74" s="58"/>
      <c r="AE74" s="58"/>
      <c r="AF74" s="58"/>
      <c r="AG74" s="58"/>
    </row>
    <row r="75" spans="1:33" ht="17.25" customHeight="1" x14ac:dyDescent="0.2">
      <c r="A75" s="23"/>
      <c r="B75" s="58"/>
      <c r="C75" s="58"/>
      <c r="D75" s="58"/>
      <c r="E75" s="66"/>
      <c r="F75" s="66"/>
      <c r="G75" s="58"/>
      <c r="H75" s="58"/>
      <c r="I75" s="158"/>
      <c r="J75" s="363"/>
      <c r="K75" s="363"/>
      <c r="L75" s="363"/>
      <c r="M75" s="363"/>
      <c r="N75" s="58"/>
      <c r="O75" s="58"/>
      <c r="P75" s="58"/>
      <c r="Q75" s="58"/>
      <c r="R75" s="15"/>
      <c r="S75" s="57"/>
      <c r="T75" s="19"/>
      <c r="U75" s="58"/>
      <c r="V75" s="58"/>
      <c r="W75" s="58"/>
      <c r="X75" s="58"/>
      <c r="Y75" s="58"/>
      <c r="Z75" s="58"/>
      <c r="AA75" s="58"/>
      <c r="AB75" s="58"/>
      <c r="AC75" s="58"/>
      <c r="AD75" s="58"/>
      <c r="AE75" s="58"/>
      <c r="AF75" s="58"/>
      <c r="AG75" s="58"/>
    </row>
    <row r="76" spans="1:33" ht="17.25" customHeight="1" x14ac:dyDescent="0.2">
      <c r="A76" s="23"/>
      <c r="B76" s="58"/>
      <c r="C76" s="58"/>
      <c r="D76" s="58"/>
      <c r="E76" s="66"/>
      <c r="F76" s="66"/>
      <c r="G76" s="58"/>
      <c r="H76" s="58"/>
      <c r="I76" s="158"/>
      <c r="J76" s="363"/>
      <c r="K76" s="363"/>
      <c r="L76" s="363"/>
      <c r="M76" s="363"/>
      <c r="N76" s="58"/>
      <c r="O76" s="58"/>
      <c r="P76" s="58"/>
      <c r="Q76" s="58"/>
      <c r="R76" s="15"/>
      <c r="S76" s="57"/>
      <c r="T76" s="19"/>
      <c r="U76" s="58"/>
      <c r="V76" s="58"/>
      <c r="W76" s="58"/>
      <c r="X76" s="58"/>
      <c r="Y76" s="58"/>
      <c r="Z76" s="58"/>
      <c r="AA76" s="58"/>
      <c r="AB76" s="58"/>
      <c r="AC76" s="58"/>
      <c r="AD76" s="58"/>
      <c r="AE76" s="58"/>
      <c r="AF76" s="58"/>
      <c r="AG76" s="58"/>
    </row>
    <row r="77" spans="1:33" ht="17.25" customHeight="1" x14ac:dyDescent="0.2">
      <c r="A77" s="23"/>
      <c r="B77" s="58"/>
      <c r="C77" s="58"/>
      <c r="D77" s="58"/>
      <c r="E77" s="66"/>
      <c r="F77" s="66"/>
      <c r="G77" s="58"/>
      <c r="H77" s="58"/>
      <c r="I77" s="158"/>
      <c r="J77" s="363"/>
      <c r="K77" s="363"/>
      <c r="L77" s="363"/>
      <c r="M77" s="363"/>
      <c r="N77" s="58"/>
      <c r="O77" s="58"/>
      <c r="P77" s="58"/>
      <c r="Q77" s="58"/>
      <c r="R77" s="15"/>
      <c r="S77" s="57"/>
      <c r="T77" s="19"/>
      <c r="U77" s="58"/>
      <c r="V77" s="58"/>
      <c r="W77" s="58"/>
      <c r="X77" s="58"/>
      <c r="Y77" s="58"/>
      <c r="Z77" s="58"/>
      <c r="AA77" s="58"/>
      <c r="AB77" s="58"/>
      <c r="AC77" s="58"/>
      <c r="AD77" s="58"/>
      <c r="AE77" s="58"/>
      <c r="AF77" s="58"/>
      <c r="AG77" s="58"/>
    </row>
    <row r="78" spans="1:33" ht="17.25" customHeight="1" x14ac:dyDescent="0.2">
      <c r="A78" s="23"/>
      <c r="B78" s="58"/>
      <c r="C78" s="58"/>
      <c r="D78" s="58"/>
      <c r="E78" s="8"/>
      <c r="F78" s="8"/>
      <c r="G78" s="58"/>
      <c r="H78" s="58"/>
      <c r="I78" s="158"/>
      <c r="J78" s="363"/>
      <c r="K78" s="363"/>
      <c r="L78" s="363"/>
      <c r="M78" s="363"/>
      <c r="N78" s="58"/>
      <c r="O78" s="58"/>
      <c r="P78" s="58"/>
      <c r="Q78" s="58"/>
      <c r="R78" s="15"/>
      <c r="S78" s="57"/>
      <c r="T78" s="19"/>
      <c r="U78" s="58"/>
      <c r="V78" s="58"/>
      <c r="W78" s="58"/>
      <c r="X78" s="58"/>
      <c r="Y78" s="58"/>
      <c r="Z78" s="58"/>
      <c r="AA78" s="58"/>
      <c r="AB78" s="58"/>
      <c r="AC78" s="58"/>
      <c r="AD78" s="58"/>
      <c r="AE78" s="58"/>
      <c r="AF78" s="58"/>
      <c r="AG78" s="58"/>
    </row>
    <row r="79" spans="1:33" ht="17.25" customHeight="1" x14ac:dyDescent="0.2">
      <c r="A79" s="23"/>
      <c r="B79" s="58"/>
      <c r="C79" s="58"/>
      <c r="D79" s="58"/>
      <c r="E79" s="8"/>
      <c r="F79" s="8"/>
      <c r="G79" s="58"/>
      <c r="H79" s="58"/>
      <c r="I79" s="158"/>
      <c r="J79" s="363"/>
      <c r="K79" s="363"/>
      <c r="L79" s="363"/>
      <c r="M79" s="363"/>
      <c r="N79" s="58"/>
      <c r="O79" s="58"/>
      <c r="P79" s="58"/>
      <c r="Q79" s="58"/>
      <c r="R79" s="15"/>
      <c r="S79" s="57"/>
      <c r="T79" s="19"/>
      <c r="U79" s="58"/>
      <c r="V79" s="58"/>
      <c r="W79" s="58"/>
      <c r="X79" s="58"/>
      <c r="Y79" s="58"/>
      <c r="Z79" s="58"/>
      <c r="AA79" s="58"/>
      <c r="AB79" s="58"/>
      <c r="AC79" s="58"/>
      <c r="AD79" s="58"/>
      <c r="AE79" s="58"/>
      <c r="AF79" s="58"/>
      <c r="AG79" s="58"/>
    </row>
    <row r="80" spans="1:33" ht="17.25" customHeight="1" x14ac:dyDescent="0.2">
      <c r="A80" s="23"/>
      <c r="B80" s="58"/>
      <c r="C80" s="58"/>
      <c r="D80" s="58"/>
      <c r="E80" s="8"/>
      <c r="F80" s="8"/>
      <c r="G80" s="58"/>
      <c r="H80" s="58"/>
      <c r="I80" s="158"/>
      <c r="J80" s="363"/>
      <c r="K80" s="363"/>
      <c r="L80" s="363"/>
      <c r="M80" s="363"/>
      <c r="N80" s="58"/>
      <c r="O80" s="58"/>
      <c r="P80" s="58"/>
      <c r="Q80" s="58"/>
      <c r="R80" s="15"/>
      <c r="S80" s="57"/>
      <c r="T80" s="19"/>
      <c r="U80" s="58"/>
      <c r="V80" s="58"/>
      <c r="W80" s="58"/>
      <c r="X80" s="58"/>
      <c r="Y80" s="58"/>
      <c r="Z80" s="58"/>
      <c r="AA80" s="58"/>
      <c r="AB80" s="58"/>
      <c r="AC80" s="58"/>
      <c r="AD80" s="58"/>
      <c r="AE80" s="58"/>
      <c r="AF80" s="58"/>
      <c r="AG80" s="58"/>
    </row>
    <row r="81" spans="1:33" ht="17.25" customHeight="1" x14ac:dyDescent="0.2">
      <c r="A81" s="23"/>
      <c r="B81" s="58"/>
      <c r="C81" s="58"/>
      <c r="D81" s="58"/>
      <c r="E81" s="8"/>
      <c r="F81" s="8"/>
      <c r="G81" s="58"/>
      <c r="H81" s="58"/>
      <c r="I81" s="158"/>
      <c r="J81" s="363"/>
      <c r="K81" s="363"/>
      <c r="L81" s="363"/>
      <c r="M81" s="363"/>
      <c r="N81" s="58"/>
      <c r="O81" s="58"/>
      <c r="P81" s="58"/>
      <c r="Q81" s="58"/>
      <c r="R81" s="15"/>
      <c r="S81" s="57"/>
      <c r="T81" s="19"/>
      <c r="U81" s="58"/>
      <c r="V81" s="58"/>
      <c r="W81" s="58"/>
      <c r="X81" s="58"/>
      <c r="Y81" s="58"/>
      <c r="Z81" s="58"/>
      <c r="AA81" s="58"/>
      <c r="AB81" s="58"/>
      <c r="AC81" s="58"/>
      <c r="AD81" s="58"/>
      <c r="AE81" s="58"/>
      <c r="AF81" s="58"/>
      <c r="AG81" s="58"/>
    </row>
    <row r="82" spans="1:33" ht="17.25" customHeight="1" x14ac:dyDescent="0.2">
      <c r="A82" s="23"/>
      <c r="B82" s="58"/>
      <c r="C82" s="58"/>
      <c r="D82" s="58"/>
      <c r="E82" s="8"/>
      <c r="F82" s="8"/>
      <c r="G82" s="58"/>
      <c r="H82" s="58"/>
      <c r="I82" s="158"/>
      <c r="J82" s="363"/>
      <c r="K82" s="363"/>
      <c r="L82" s="363"/>
      <c r="M82" s="363"/>
      <c r="N82" s="58"/>
      <c r="O82" s="58"/>
      <c r="P82" s="58"/>
      <c r="Q82" s="58"/>
      <c r="R82" s="15"/>
      <c r="S82" s="57"/>
      <c r="T82" s="19"/>
      <c r="U82" s="58"/>
      <c r="V82" s="58"/>
      <c r="W82" s="58"/>
      <c r="X82" s="58"/>
      <c r="Y82" s="58"/>
      <c r="Z82" s="58"/>
      <c r="AA82" s="58"/>
      <c r="AB82" s="58"/>
      <c r="AC82" s="58"/>
      <c r="AD82" s="58"/>
      <c r="AE82" s="58"/>
      <c r="AF82" s="58"/>
      <c r="AG82" s="58"/>
    </row>
    <row r="83" spans="1:33" ht="17.25" customHeight="1" x14ac:dyDescent="0.2">
      <c r="A83" s="23"/>
      <c r="B83" s="58"/>
      <c r="C83" s="58"/>
      <c r="D83" s="58"/>
      <c r="E83" s="8"/>
      <c r="F83" s="8"/>
      <c r="G83" s="58"/>
      <c r="H83" s="58"/>
      <c r="I83" s="158"/>
      <c r="J83" s="363"/>
      <c r="K83" s="363"/>
      <c r="L83" s="363"/>
      <c r="M83" s="363"/>
      <c r="N83" s="58"/>
      <c r="O83" s="58"/>
      <c r="P83" s="58"/>
      <c r="Q83" s="58"/>
      <c r="R83" s="15"/>
      <c r="S83" s="57"/>
      <c r="T83" s="19"/>
      <c r="U83" s="58"/>
      <c r="V83" s="58"/>
      <c r="W83" s="58"/>
      <c r="X83" s="58"/>
      <c r="Y83" s="58"/>
      <c r="Z83" s="58"/>
      <c r="AA83" s="58"/>
      <c r="AB83" s="58"/>
      <c r="AC83" s="58"/>
      <c r="AD83" s="58"/>
      <c r="AE83" s="58"/>
      <c r="AF83" s="58"/>
      <c r="AG83" s="58"/>
    </row>
    <row r="84" spans="1:33" ht="17.25" customHeight="1" x14ac:dyDescent="0.2">
      <c r="A84" s="23"/>
      <c r="B84" s="58"/>
      <c r="C84" s="58"/>
      <c r="D84" s="58"/>
      <c r="E84" s="8"/>
      <c r="F84" s="8"/>
      <c r="G84" s="58"/>
      <c r="H84" s="58"/>
      <c r="I84" s="158"/>
      <c r="J84" s="363"/>
      <c r="K84" s="363"/>
      <c r="L84" s="363"/>
      <c r="M84" s="363"/>
      <c r="N84" s="58"/>
      <c r="O84" s="58"/>
      <c r="P84" s="58"/>
      <c r="Q84" s="58"/>
      <c r="R84" s="15"/>
      <c r="S84" s="57"/>
      <c r="T84" s="19"/>
      <c r="U84" s="58"/>
      <c r="V84" s="58"/>
      <c r="W84" s="58"/>
      <c r="X84" s="58"/>
      <c r="Y84" s="58"/>
      <c r="Z84" s="58"/>
      <c r="AA84" s="58"/>
      <c r="AB84" s="58"/>
      <c r="AC84" s="58"/>
      <c r="AD84" s="58"/>
      <c r="AE84" s="58"/>
      <c r="AF84" s="58"/>
      <c r="AG84" s="58"/>
    </row>
    <row r="85" spans="1:33" ht="17.25" customHeight="1" x14ac:dyDescent="0.2">
      <c r="A85" s="23"/>
      <c r="B85" s="58"/>
      <c r="C85" s="58"/>
      <c r="D85" s="58"/>
      <c r="E85" s="8"/>
      <c r="F85" s="8"/>
      <c r="G85" s="58"/>
      <c r="H85" s="58"/>
      <c r="I85" s="158"/>
      <c r="J85" s="363"/>
      <c r="K85" s="363"/>
      <c r="L85" s="363"/>
      <c r="M85" s="363"/>
      <c r="N85" s="58"/>
      <c r="O85" s="58"/>
      <c r="P85" s="58"/>
      <c r="Q85" s="58"/>
      <c r="R85" s="15"/>
      <c r="S85" s="57"/>
      <c r="T85" s="19"/>
      <c r="U85" s="58"/>
      <c r="V85" s="58"/>
      <c r="W85" s="58"/>
      <c r="X85" s="58"/>
      <c r="Y85" s="58"/>
      <c r="Z85" s="58"/>
      <c r="AA85" s="58"/>
      <c r="AB85" s="58"/>
      <c r="AC85" s="58"/>
      <c r="AD85" s="58"/>
      <c r="AE85" s="58"/>
      <c r="AF85" s="58"/>
      <c r="AG85" s="58"/>
    </row>
    <row r="86" spans="1:33" ht="17.25" customHeight="1" x14ac:dyDescent="0.2">
      <c r="A86" s="23"/>
      <c r="B86" s="58"/>
      <c r="C86" s="58"/>
      <c r="D86" s="58"/>
      <c r="E86" s="8"/>
      <c r="F86" s="8"/>
      <c r="G86" s="58"/>
      <c r="H86" s="58"/>
      <c r="I86" s="158"/>
      <c r="J86" s="363"/>
      <c r="K86" s="363"/>
      <c r="L86" s="363"/>
      <c r="M86" s="363"/>
      <c r="N86" s="58"/>
      <c r="O86" s="58"/>
      <c r="P86" s="58"/>
      <c r="Q86" s="58"/>
      <c r="R86" s="15"/>
      <c r="S86" s="57"/>
      <c r="T86" s="19"/>
      <c r="U86" s="58"/>
      <c r="V86" s="58"/>
      <c r="W86" s="58"/>
      <c r="X86" s="58"/>
      <c r="Y86" s="58"/>
      <c r="Z86" s="58"/>
      <c r="AA86" s="58"/>
      <c r="AB86" s="58"/>
      <c r="AC86" s="58"/>
      <c r="AD86" s="58"/>
      <c r="AE86" s="58"/>
      <c r="AF86" s="58"/>
      <c r="AG86" s="58"/>
    </row>
    <row r="87" spans="1:33" ht="17.25" customHeight="1" x14ac:dyDescent="0.2">
      <c r="A87" s="23"/>
      <c r="B87" s="58"/>
      <c r="C87" s="58"/>
      <c r="D87" s="58"/>
      <c r="E87" s="8"/>
      <c r="F87" s="8"/>
      <c r="G87" s="58"/>
      <c r="H87" s="58"/>
      <c r="I87" s="158"/>
      <c r="J87" s="363"/>
      <c r="K87" s="363"/>
      <c r="L87" s="363"/>
      <c r="M87" s="363"/>
      <c r="N87" s="58"/>
      <c r="O87" s="58"/>
      <c r="P87" s="58"/>
      <c r="Q87" s="58"/>
      <c r="R87" s="15"/>
      <c r="S87" s="57"/>
      <c r="T87" s="19"/>
      <c r="U87" s="58"/>
      <c r="V87" s="58"/>
      <c r="W87" s="58"/>
      <c r="X87" s="58"/>
      <c r="Y87" s="58"/>
      <c r="Z87" s="58"/>
      <c r="AA87" s="58"/>
      <c r="AB87" s="58"/>
      <c r="AC87" s="58"/>
      <c r="AD87" s="58"/>
      <c r="AE87" s="58"/>
      <c r="AF87" s="58"/>
      <c r="AG87" s="58"/>
    </row>
    <row r="88" spans="1:33" ht="17.25" customHeight="1" x14ac:dyDescent="0.2">
      <c r="A88" s="23"/>
      <c r="B88" s="58"/>
      <c r="C88" s="58"/>
      <c r="D88" s="58"/>
      <c r="E88" s="8"/>
      <c r="F88" s="8"/>
      <c r="G88" s="58"/>
      <c r="H88" s="58"/>
      <c r="I88" s="158"/>
      <c r="J88" s="363"/>
      <c r="K88" s="363"/>
      <c r="L88" s="363"/>
      <c r="M88" s="363"/>
      <c r="N88" s="58"/>
      <c r="O88" s="58"/>
      <c r="P88" s="58"/>
      <c r="Q88" s="58"/>
      <c r="R88" s="15"/>
      <c r="S88" s="57"/>
      <c r="T88" s="19"/>
      <c r="U88" s="58"/>
      <c r="V88" s="58"/>
      <c r="W88" s="58"/>
      <c r="X88" s="58"/>
      <c r="Y88" s="58"/>
      <c r="Z88" s="58"/>
      <c r="AA88" s="58"/>
      <c r="AB88" s="58"/>
      <c r="AC88" s="58"/>
      <c r="AD88" s="58"/>
      <c r="AE88" s="58"/>
      <c r="AF88" s="58"/>
      <c r="AG88" s="58"/>
    </row>
    <row r="89" spans="1:33" ht="17.25" customHeight="1" x14ac:dyDescent="0.2">
      <c r="A89" s="23"/>
      <c r="B89" s="58"/>
      <c r="C89" s="58"/>
      <c r="D89" s="58"/>
      <c r="E89" s="8"/>
      <c r="F89" s="8"/>
      <c r="G89" s="58"/>
      <c r="H89" s="58"/>
      <c r="I89" s="158"/>
      <c r="J89" s="363"/>
      <c r="K89" s="363"/>
      <c r="L89" s="363"/>
      <c r="M89" s="363"/>
      <c r="N89" s="58"/>
      <c r="O89" s="58"/>
      <c r="P89" s="58"/>
      <c r="Q89" s="58"/>
      <c r="R89" s="15"/>
      <c r="S89" s="57"/>
      <c r="T89" s="19"/>
      <c r="U89" s="58"/>
      <c r="V89" s="58"/>
      <c r="W89" s="58"/>
      <c r="X89" s="58"/>
      <c r="Y89" s="58"/>
      <c r="Z89" s="58"/>
      <c r="AA89" s="58"/>
      <c r="AB89" s="58"/>
      <c r="AC89" s="58"/>
      <c r="AD89" s="58"/>
      <c r="AE89" s="58"/>
      <c r="AF89" s="58"/>
      <c r="AG89" s="58"/>
    </row>
    <row r="90" spans="1:33" ht="17.25" customHeight="1" x14ac:dyDescent="0.2">
      <c r="A90" s="23"/>
      <c r="B90" s="58"/>
      <c r="C90" s="58"/>
      <c r="D90" s="58"/>
      <c r="E90" s="8"/>
      <c r="F90" s="8"/>
      <c r="G90" s="58"/>
      <c r="H90" s="58"/>
      <c r="I90" s="158"/>
      <c r="J90" s="363"/>
      <c r="K90" s="363"/>
      <c r="L90" s="363"/>
      <c r="M90" s="363"/>
      <c r="N90" s="58"/>
      <c r="O90" s="58"/>
      <c r="P90" s="58"/>
      <c r="Q90" s="58"/>
      <c r="R90" s="15"/>
      <c r="S90" s="57"/>
      <c r="T90" s="19"/>
      <c r="U90" s="58"/>
      <c r="V90" s="58"/>
      <c r="W90" s="58"/>
      <c r="X90" s="58"/>
      <c r="Y90" s="58"/>
      <c r="Z90" s="58"/>
      <c r="AA90" s="58"/>
      <c r="AB90" s="58"/>
      <c r="AC90" s="58"/>
      <c r="AD90" s="58"/>
      <c r="AE90" s="58"/>
      <c r="AF90" s="58"/>
      <c r="AG90" s="58"/>
    </row>
    <row r="91" spans="1:33" ht="17.25" customHeight="1" x14ac:dyDescent="0.2">
      <c r="A91" s="23"/>
      <c r="B91" s="58"/>
      <c r="C91" s="58"/>
      <c r="D91" s="58"/>
      <c r="E91" s="8"/>
      <c r="F91" s="8"/>
      <c r="G91" s="58"/>
      <c r="H91" s="58"/>
      <c r="I91" s="158"/>
      <c r="J91" s="363"/>
      <c r="K91" s="363"/>
      <c r="L91" s="363"/>
      <c r="M91" s="363"/>
      <c r="N91" s="58"/>
      <c r="O91" s="58"/>
      <c r="P91" s="58"/>
      <c r="Q91" s="58"/>
      <c r="R91" s="15"/>
      <c r="S91" s="57"/>
      <c r="T91" s="19"/>
      <c r="U91" s="58"/>
      <c r="V91" s="58"/>
      <c r="W91" s="58"/>
      <c r="X91" s="58"/>
      <c r="Y91" s="58"/>
      <c r="Z91" s="58"/>
      <c r="AA91" s="58"/>
      <c r="AB91" s="58"/>
      <c r="AC91" s="58"/>
      <c r="AD91" s="58"/>
      <c r="AE91" s="58"/>
      <c r="AF91" s="58"/>
      <c r="AG91" s="58"/>
    </row>
    <row r="92" spans="1:33" ht="17.25" customHeight="1" x14ac:dyDescent="0.2">
      <c r="A92" s="23"/>
      <c r="B92" s="58"/>
      <c r="C92" s="58"/>
      <c r="D92" s="58"/>
      <c r="E92" s="8"/>
      <c r="F92" s="8"/>
      <c r="G92" s="58"/>
      <c r="H92" s="58"/>
      <c r="I92" s="158"/>
      <c r="J92" s="363"/>
      <c r="K92" s="363"/>
      <c r="L92" s="363"/>
      <c r="M92" s="363"/>
      <c r="N92" s="58"/>
      <c r="O92" s="58"/>
      <c r="P92" s="58"/>
      <c r="Q92" s="58"/>
      <c r="R92" s="15"/>
      <c r="S92" s="57"/>
      <c r="T92" s="19"/>
      <c r="U92" s="58"/>
      <c r="V92" s="58"/>
      <c r="W92" s="58"/>
      <c r="X92" s="58"/>
      <c r="Y92" s="58"/>
      <c r="Z92" s="58"/>
      <c r="AA92" s="58"/>
      <c r="AB92" s="58"/>
      <c r="AC92" s="58"/>
      <c r="AD92" s="58"/>
      <c r="AE92" s="58"/>
      <c r="AF92" s="58"/>
      <c r="AG92" s="58"/>
    </row>
    <row r="93" spans="1:33" ht="17.25" customHeight="1" x14ac:dyDescent="0.2">
      <c r="A93" s="23"/>
      <c r="B93" s="58"/>
      <c r="C93" s="58"/>
      <c r="D93" s="58"/>
      <c r="E93" s="8"/>
      <c r="F93" s="8"/>
      <c r="G93" s="58"/>
      <c r="H93" s="58"/>
      <c r="I93" s="158"/>
      <c r="J93" s="363"/>
      <c r="K93" s="363"/>
      <c r="L93" s="363"/>
      <c r="M93" s="363"/>
      <c r="N93" s="58"/>
      <c r="O93" s="58"/>
      <c r="P93" s="58"/>
      <c r="Q93" s="58"/>
      <c r="R93" s="15"/>
      <c r="S93" s="57"/>
      <c r="T93" s="19"/>
      <c r="U93" s="58"/>
      <c r="V93" s="58"/>
      <c r="W93" s="58"/>
      <c r="X93" s="58"/>
      <c r="Y93" s="58"/>
      <c r="Z93" s="58"/>
      <c r="AA93" s="58"/>
      <c r="AB93" s="58"/>
      <c r="AC93" s="58"/>
      <c r="AD93" s="58"/>
      <c r="AE93" s="58"/>
      <c r="AF93" s="58"/>
      <c r="AG93" s="58"/>
    </row>
    <row r="94" spans="1:33" ht="17.25" customHeight="1" x14ac:dyDescent="0.2">
      <c r="A94" s="23"/>
      <c r="B94" s="58"/>
      <c r="C94" s="58"/>
      <c r="D94" s="58"/>
      <c r="E94" s="8"/>
      <c r="F94" s="8"/>
      <c r="G94" s="58"/>
      <c r="H94" s="58"/>
      <c r="I94" s="158"/>
      <c r="J94" s="363"/>
      <c r="K94" s="363"/>
      <c r="L94" s="363"/>
      <c r="M94" s="363"/>
      <c r="N94" s="58"/>
      <c r="O94" s="58"/>
      <c r="P94" s="58"/>
      <c r="Q94" s="58"/>
      <c r="R94" s="15"/>
      <c r="S94" s="57"/>
      <c r="T94" s="19"/>
      <c r="U94" s="58"/>
      <c r="V94" s="58"/>
      <c r="W94" s="58"/>
      <c r="X94" s="58"/>
      <c r="Y94" s="58"/>
      <c r="Z94" s="58"/>
      <c r="AA94" s="58"/>
      <c r="AB94" s="58"/>
      <c r="AC94" s="58"/>
      <c r="AD94" s="58"/>
      <c r="AE94" s="58"/>
      <c r="AF94" s="58"/>
      <c r="AG94" s="58"/>
    </row>
    <row r="95" spans="1:33" ht="17.25" customHeight="1" x14ac:dyDescent="0.2">
      <c r="A95" s="23"/>
      <c r="B95" s="58"/>
      <c r="C95" s="58"/>
      <c r="D95" s="58"/>
      <c r="E95" s="8"/>
      <c r="F95" s="8"/>
      <c r="G95" s="58"/>
      <c r="H95" s="58"/>
      <c r="I95" s="158"/>
      <c r="J95" s="363"/>
      <c r="K95" s="363"/>
      <c r="L95" s="363"/>
      <c r="M95" s="363"/>
      <c r="N95" s="58"/>
      <c r="O95" s="58"/>
      <c r="P95" s="58"/>
      <c r="Q95" s="58"/>
      <c r="R95" s="15"/>
      <c r="S95" s="57"/>
      <c r="T95" s="19"/>
      <c r="U95" s="58"/>
      <c r="V95" s="58"/>
      <c r="W95" s="58"/>
      <c r="X95" s="58"/>
      <c r="Y95" s="58"/>
      <c r="Z95" s="58"/>
      <c r="AA95" s="58"/>
      <c r="AB95" s="58"/>
      <c r="AC95" s="58"/>
      <c r="AD95" s="58"/>
      <c r="AE95" s="58"/>
      <c r="AF95" s="58"/>
      <c r="AG95" s="58"/>
    </row>
    <row r="96" spans="1:33" ht="17.25" customHeight="1" x14ac:dyDescent="0.2">
      <c r="A96" s="23"/>
      <c r="B96" s="58"/>
      <c r="C96" s="58"/>
      <c r="D96" s="58"/>
      <c r="E96" s="8"/>
      <c r="F96" s="8"/>
      <c r="G96" s="58"/>
      <c r="H96" s="58"/>
      <c r="I96" s="158"/>
      <c r="J96" s="363"/>
      <c r="K96" s="363"/>
      <c r="L96" s="363"/>
      <c r="M96" s="363"/>
      <c r="N96" s="58"/>
      <c r="O96" s="58"/>
      <c r="P96" s="58"/>
      <c r="Q96" s="58"/>
      <c r="R96" s="15"/>
      <c r="S96" s="57"/>
      <c r="T96" s="19"/>
      <c r="U96" s="58"/>
      <c r="V96" s="58"/>
      <c r="W96" s="58"/>
      <c r="X96" s="58"/>
      <c r="Y96" s="58"/>
      <c r="Z96" s="58"/>
      <c r="AA96" s="58"/>
      <c r="AB96" s="58"/>
      <c r="AC96" s="58"/>
      <c r="AD96" s="58"/>
      <c r="AE96" s="58"/>
      <c r="AF96" s="58"/>
      <c r="AG96" s="58"/>
    </row>
    <row r="97" spans="1:33" ht="17.25" customHeight="1" x14ac:dyDescent="0.2">
      <c r="A97" s="23"/>
      <c r="B97" s="58"/>
      <c r="C97" s="58"/>
      <c r="D97" s="58"/>
      <c r="E97" s="8"/>
      <c r="F97" s="8"/>
      <c r="G97" s="58"/>
      <c r="H97" s="58"/>
      <c r="I97" s="158"/>
      <c r="J97" s="363"/>
      <c r="K97" s="363"/>
      <c r="L97" s="363"/>
      <c r="M97" s="363"/>
      <c r="N97" s="58"/>
      <c r="O97" s="58"/>
      <c r="P97" s="58"/>
      <c r="Q97" s="58"/>
      <c r="R97" s="15"/>
      <c r="S97" s="57"/>
      <c r="T97" s="19"/>
      <c r="U97" s="58"/>
      <c r="V97" s="58"/>
      <c r="W97" s="58"/>
      <c r="X97" s="58"/>
      <c r="Y97" s="58"/>
      <c r="Z97" s="58"/>
      <c r="AA97" s="58"/>
      <c r="AB97" s="58"/>
      <c r="AC97" s="58"/>
      <c r="AD97" s="58"/>
      <c r="AE97" s="58"/>
      <c r="AF97" s="58"/>
      <c r="AG97" s="58"/>
    </row>
    <row r="98" spans="1:33" ht="17.25" customHeight="1" x14ac:dyDescent="0.2">
      <c r="A98" s="23"/>
      <c r="B98" s="58"/>
      <c r="C98" s="58"/>
      <c r="D98" s="58"/>
      <c r="E98" s="8"/>
      <c r="F98" s="8"/>
      <c r="G98" s="58"/>
      <c r="H98" s="58"/>
      <c r="I98" s="158"/>
      <c r="J98" s="363"/>
      <c r="K98" s="363"/>
      <c r="L98" s="363"/>
      <c r="M98" s="363"/>
      <c r="N98" s="58"/>
      <c r="O98" s="58"/>
      <c r="P98" s="58"/>
      <c r="Q98" s="58"/>
      <c r="R98" s="15"/>
      <c r="S98" s="57"/>
      <c r="T98" s="19"/>
      <c r="U98" s="58"/>
      <c r="V98" s="58"/>
      <c r="W98" s="58"/>
      <c r="X98" s="58"/>
      <c r="Y98" s="58"/>
      <c r="Z98" s="58"/>
      <c r="AA98" s="58"/>
      <c r="AB98" s="58"/>
      <c r="AC98" s="58"/>
      <c r="AD98" s="58"/>
      <c r="AE98" s="58"/>
      <c r="AF98" s="58"/>
      <c r="AG98" s="58"/>
    </row>
    <row r="99" spans="1:33" ht="17.25" customHeight="1" x14ac:dyDescent="0.2">
      <c r="A99" s="23"/>
      <c r="B99" s="58"/>
      <c r="C99" s="58"/>
      <c r="D99" s="58"/>
      <c r="E99" s="8"/>
      <c r="F99" s="8"/>
      <c r="G99" s="58"/>
      <c r="H99" s="58"/>
      <c r="I99" s="158"/>
      <c r="J99" s="363"/>
      <c r="K99" s="363"/>
      <c r="L99" s="363"/>
      <c r="M99" s="363"/>
      <c r="N99" s="58"/>
      <c r="O99" s="58"/>
      <c r="P99" s="58"/>
      <c r="Q99" s="58"/>
      <c r="R99" s="15"/>
      <c r="S99" s="57"/>
      <c r="T99" s="19"/>
      <c r="U99" s="58"/>
      <c r="V99" s="58"/>
      <c r="W99" s="58"/>
      <c r="X99" s="58"/>
      <c r="Y99" s="58"/>
      <c r="Z99" s="58"/>
      <c r="AA99" s="58"/>
      <c r="AB99" s="58"/>
      <c r="AC99" s="58"/>
      <c r="AD99" s="58"/>
      <c r="AE99" s="58"/>
      <c r="AF99" s="58"/>
      <c r="AG99" s="58"/>
    </row>
    <row r="100" spans="1:33" ht="17.25" customHeight="1" x14ac:dyDescent="0.2">
      <c r="A100" s="23"/>
      <c r="B100" s="58"/>
      <c r="C100" s="58"/>
      <c r="D100" s="58"/>
      <c r="E100" s="8"/>
      <c r="F100" s="8"/>
      <c r="G100" s="58"/>
      <c r="H100" s="58"/>
      <c r="I100" s="158"/>
      <c r="J100" s="363"/>
      <c r="K100" s="363"/>
      <c r="L100" s="363"/>
      <c r="M100" s="363"/>
      <c r="N100" s="58"/>
      <c r="O100" s="58"/>
      <c r="P100" s="58"/>
      <c r="Q100" s="58"/>
      <c r="R100" s="15"/>
      <c r="S100" s="57"/>
      <c r="T100" s="19"/>
      <c r="U100" s="58"/>
      <c r="V100" s="58"/>
      <c r="W100" s="58"/>
      <c r="X100" s="58"/>
      <c r="Y100" s="58"/>
      <c r="Z100" s="58"/>
      <c r="AA100" s="58"/>
      <c r="AB100" s="58"/>
      <c r="AC100" s="58"/>
      <c r="AD100" s="58"/>
      <c r="AE100" s="58"/>
      <c r="AF100" s="58"/>
      <c r="AG100" s="58"/>
    </row>
    <row r="101" spans="1:33" ht="17.25" customHeight="1" x14ac:dyDescent="0.2">
      <c r="A101" s="23"/>
      <c r="B101" s="58"/>
      <c r="C101" s="58"/>
      <c r="D101" s="58"/>
      <c r="E101" s="8"/>
      <c r="F101" s="8"/>
      <c r="G101" s="58"/>
      <c r="H101" s="58"/>
      <c r="I101" s="158"/>
      <c r="J101" s="363"/>
      <c r="K101" s="363"/>
      <c r="L101" s="363"/>
      <c r="M101" s="363"/>
      <c r="N101" s="58"/>
      <c r="O101" s="58"/>
      <c r="P101" s="58"/>
      <c r="Q101" s="58"/>
      <c r="R101" s="15"/>
      <c r="S101" s="57"/>
      <c r="T101" s="19"/>
      <c r="U101" s="58"/>
      <c r="V101" s="58"/>
      <c r="W101" s="58"/>
      <c r="X101" s="58"/>
      <c r="Y101" s="58"/>
      <c r="Z101" s="58"/>
      <c r="AA101" s="58"/>
      <c r="AB101" s="58"/>
      <c r="AC101" s="58"/>
      <c r="AD101" s="58"/>
      <c r="AE101" s="58"/>
      <c r="AF101" s="58"/>
      <c r="AG101" s="58"/>
    </row>
    <row r="102" spans="1:33" ht="17.25" customHeight="1" x14ac:dyDescent="0.2">
      <c r="A102" s="23"/>
      <c r="B102" s="58"/>
      <c r="C102" s="58"/>
      <c r="D102" s="58"/>
      <c r="E102" s="8"/>
      <c r="F102" s="8"/>
      <c r="G102" s="58"/>
      <c r="H102" s="58"/>
      <c r="I102" s="158"/>
      <c r="J102" s="363"/>
      <c r="K102" s="363"/>
      <c r="L102" s="363"/>
      <c r="M102" s="363"/>
      <c r="N102" s="58"/>
      <c r="O102" s="58"/>
      <c r="P102" s="58"/>
      <c r="Q102" s="58"/>
      <c r="R102" s="15"/>
      <c r="S102" s="57"/>
      <c r="T102" s="19"/>
      <c r="U102" s="58"/>
      <c r="V102" s="58"/>
      <c r="W102" s="58"/>
      <c r="X102" s="58"/>
      <c r="Y102" s="58"/>
      <c r="Z102" s="58"/>
      <c r="AA102" s="58"/>
      <c r="AB102" s="58"/>
      <c r="AC102" s="58"/>
      <c r="AD102" s="58"/>
      <c r="AE102" s="58"/>
      <c r="AF102" s="58"/>
      <c r="AG102" s="58"/>
    </row>
    <row r="103" spans="1:33" ht="17.25" customHeight="1" x14ac:dyDescent="0.2">
      <c r="A103" s="23"/>
      <c r="B103" s="58"/>
      <c r="C103" s="58"/>
      <c r="D103" s="58"/>
      <c r="E103" s="8"/>
      <c r="F103" s="8"/>
      <c r="G103" s="58"/>
      <c r="H103" s="58"/>
      <c r="I103" s="158"/>
      <c r="J103" s="363"/>
      <c r="K103" s="363"/>
      <c r="L103" s="363"/>
      <c r="M103" s="363"/>
      <c r="N103" s="58"/>
      <c r="O103" s="58"/>
      <c r="P103" s="58"/>
      <c r="Q103" s="58"/>
      <c r="R103" s="15"/>
      <c r="S103" s="57"/>
      <c r="T103" s="19"/>
      <c r="U103" s="58"/>
      <c r="V103" s="58"/>
      <c r="W103" s="58"/>
      <c r="X103" s="58"/>
      <c r="Y103" s="58"/>
      <c r="Z103" s="58"/>
      <c r="AA103" s="58"/>
      <c r="AB103" s="58"/>
      <c r="AC103" s="58"/>
      <c r="AD103" s="58"/>
      <c r="AE103" s="58"/>
      <c r="AF103" s="58"/>
      <c r="AG103" s="58"/>
    </row>
    <row r="104" spans="1:33" ht="17.25" customHeight="1" x14ac:dyDescent="0.2">
      <c r="A104" s="23"/>
      <c r="B104" s="58"/>
      <c r="C104" s="58"/>
      <c r="D104" s="58"/>
      <c r="E104" s="8"/>
      <c r="F104" s="8"/>
      <c r="G104" s="58"/>
      <c r="H104" s="58"/>
      <c r="I104" s="158"/>
      <c r="J104" s="363"/>
      <c r="K104" s="363"/>
      <c r="L104" s="363"/>
      <c r="M104" s="363"/>
      <c r="N104" s="58"/>
      <c r="O104" s="58"/>
      <c r="P104" s="58"/>
      <c r="Q104" s="58"/>
      <c r="R104" s="15"/>
      <c r="S104" s="57"/>
      <c r="T104" s="19"/>
      <c r="U104" s="58"/>
      <c r="V104" s="58"/>
      <c r="W104" s="58"/>
      <c r="X104" s="58"/>
      <c r="Y104" s="58"/>
      <c r="Z104" s="58"/>
      <c r="AA104" s="58"/>
      <c r="AB104" s="58"/>
      <c r="AC104" s="58"/>
      <c r="AD104" s="58"/>
      <c r="AE104" s="58"/>
      <c r="AF104" s="58"/>
      <c r="AG104" s="58"/>
    </row>
    <row r="105" spans="1:33" ht="17.25" customHeight="1" x14ac:dyDescent="0.2">
      <c r="A105" s="23"/>
      <c r="B105" s="58"/>
      <c r="C105" s="58"/>
      <c r="D105" s="58"/>
      <c r="E105" s="8"/>
      <c r="F105" s="8"/>
      <c r="G105" s="58"/>
      <c r="H105" s="58"/>
      <c r="I105" s="158"/>
      <c r="J105" s="363"/>
      <c r="K105" s="363"/>
      <c r="L105" s="363"/>
      <c r="M105" s="363"/>
      <c r="N105" s="58"/>
      <c r="O105" s="58"/>
      <c r="P105" s="58"/>
      <c r="Q105" s="58"/>
      <c r="R105" s="15"/>
      <c r="S105" s="57"/>
      <c r="T105" s="19"/>
      <c r="U105" s="58"/>
      <c r="V105" s="58"/>
      <c r="W105" s="58"/>
      <c r="X105" s="58"/>
      <c r="Y105" s="58"/>
      <c r="Z105" s="58"/>
      <c r="AA105" s="58"/>
      <c r="AB105" s="58"/>
      <c r="AC105" s="58"/>
      <c r="AD105" s="58"/>
      <c r="AE105" s="58"/>
      <c r="AF105" s="58"/>
      <c r="AG105" s="58"/>
    </row>
    <row r="106" spans="1:33" ht="17.25" customHeight="1" x14ac:dyDescent="0.2">
      <c r="A106" s="23"/>
      <c r="B106" s="58"/>
      <c r="C106" s="58"/>
      <c r="D106" s="58"/>
      <c r="E106" s="8"/>
      <c r="F106" s="8"/>
      <c r="G106" s="58"/>
      <c r="H106" s="58"/>
      <c r="I106" s="158"/>
      <c r="J106" s="363"/>
      <c r="K106" s="363"/>
      <c r="L106" s="363"/>
      <c r="M106" s="363"/>
      <c r="N106" s="58"/>
      <c r="O106" s="58"/>
      <c r="P106" s="58"/>
      <c r="Q106" s="58"/>
      <c r="R106" s="15"/>
      <c r="S106" s="57"/>
      <c r="T106" s="19"/>
      <c r="U106" s="58"/>
      <c r="V106" s="58"/>
      <c r="W106" s="58"/>
      <c r="X106" s="58"/>
      <c r="Y106" s="58"/>
      <c r="Z106" s="58"/>
      <c r="AA106" s="58"/>
      <c r="AB106" s="58"/>
      <c r="AC106" s="58"/>
      <c r="AD106" s="58"/>
      <c r="AE106" s="58"/>
      <c r="AF106" s="58"/>
      <c r="AG106" s="58"/>
    </row>
    <row r="107" spans="1:33" ht="17.25" customHeight="1" x14ac:dyDescent="0.2">
      <c r="A107" s="23"/>
      <c r="B107" s="58"/>
      <c r="C107" s="58"/>
      <c r="D107" s="58"/>
      <c r="E107" s="8"/>
      <c r="F107" s="8"/>
      <c r="G107" s="58"/>
      <c r="H107" s="58"/>
      <c r="I107" s="158"/>
      <c r="J107" s="363"/>
      <c r="K107" s="363"/>
      <c r="L107" s="363"/>
      <c r="M107" s="363"/>
      <c r="N107" s="58"/>
      <c r="O107" s="58"/>
      <c r="P107" s="58"/>
      <c r="Q107" s="58"/>
      <c r="R107" s="15"/>
      <c r="S107" s="57"/>
      <c r="T107" s="19"/>
      <c r="U107" s="58"/>
      <c r="V107" s="58"/>
      <c r="W107" s="58"/>
      <c r="X107" s="58"/>
      <c r="Y107" s="58"/>
      <c r="Z107" s="58"/>
      <c r="AA107" s="58"/>
      <c r="AB107" s="58"/>
      <c r="AC107" s="58"/>
      <c r="AD107" s="58"/>
      <c r="AE107" s="58"/>
      <c r="AF107" s="58"/>
      <c r="AG107" s="58"/>
    </row>
    <row r="108" spans="1:33" ht="17.25" customHeight="1" x14ac:dyDescent="0.2">
      <c r="A108" s="23"/>
      <c r="B108" s="58"/>
      <c r="C108" s="58"/>
      <c r="D108" s="58"/>
      <c r="E108" s="8"/>
      <c r="F108" s="8"/>
      <c r="G108" s="58"/>
      <c r="H108" s="58"/>
      <c r="I108" s="158"/>
      <c r="J108" s="363"/>
      <c r="K108" s="363"/>
      <c r="L108" s="363"/>
      <c r="M108" s="363"/>
      <c r="N108" s="58"/>
      <c r="O108" s="58"/>
      <c r="P108" s="58"/>
      <c r="Q108" s="58"/>
      <c r="R108" s="15"/>
      <c r="S108" s="57"/>
      <c r="T108" s="19"/>
      <c r="U108" s="58"/>
      <c r="V108" s="58"/>
      <c r="W108" s="58"/>
      <c r="X108" s="58"/>
      <c r="Y108" s="58"/>
      <c r="Z108" s="58"/>
      <c r="AA108" s="58"/>
      <c r="AB108" s="58"/>
      <c r="AC108" s="58"/>
      <c r="AD108" s="58"/>
      <c r="AE108" s="58"/>
      <c r="AF108" s="58"/>
      <c r="AG108" s="58"/>
    </row>
    <row r="109" spans="1:33" ht="17.25" customHeight="1" x14ac:dyDescent="0.2">
      <c r="A109" s="23"/>
      <c r="B109" s="58"/>
      <c r="C109" s="58"/>
      <c r="D109" s="58"/>
      <c r="E109" s="8"/>
      <c r="F109" s="8"/>
      <c r="G109" s="58"/>
      <c r="H109" s="58"/>
      <c r="I109" s="158"/>
      <c r="J109" s="363"/>
      <c r="K109" s="363"/>
      <c r="L109" s="363"/>
      <c r="M109" s="363"/>
      <c r="N109" s="58"/>
      <c r="O109" s="58"/>
      <c r="P109" s="58"/>
      <c r="Q109" s="58"/>
      <c r="R109" s="15"/>
      <c r="S109" s="57"/>
      <c r="T109" s="19"/>
      <c r="U109" s="58"/>
      <c r="V109" s="58"/>
      <c r="W109" s="58"/>
      <c r="X109" s="58"/>
      <c r="Y109" s="58"/>
      <c r="Z109" s="58"/>
      <c r="AA109" s="58"/>
      <c r="AB109" s="58"/>
      <c r="AC109" s="58"/>
      <c r="AD109" s="58"/>
      <c r="AE109" s="58"/>
      <c r="AF109" s="58"/>
      <c r="AG109" s="58"/>
    </row>
    <row r="110" spans="1:33" ht="17.25" customHeight="1" x14ac:dyDescent="0.2">
      <c r="A110" s="23"/>
      <c r="B110" s="58"/>
      <c r="C110" s="58"/>
      <c r="D110" s="58"/>
      <c r="E110" s="8"/>
      <c r="F110" s="8"/>
      <c r="G110" s="58"/>
      <c r="H110" s="58"/>
      <c r="I110" s="158"/>
      <c r="J110" s="363"/>
      <c r="K110" s="363"/>
      <c r="L110" s="363"/>
      <c r="M110" s="363"/>
      <c r="N110" s="58"/>
      <c r="O110" s="58"/>
      <c r="P110" s="58"/>
      <c r="Q110" s="58"/>
      <c r="R110" s="15"/>
      <c r="S110" s="57"/>
      <c r="T110" s="19"/>
      <c r="U110" s="58"/>
      <c r="V110" s="58"/>
      <c r="W110" s="58"/>
      <c r="X110" s="58"/>
      <c r="Y110" s="58"/>
      <c r="Z110" s="58"/>
      <c r="AA110" s="58"/>
      <c r="AB110" s="58"/>
      <c r="AC110" s="58"/>
      <c r="AD110" s="58"/>
      <c r="AE110" s="58"/>
      <c r="AF110" s="58"/>
      <c r="AG110" s="58"/>
    </row>
    <row r="111" spans="1:33" ht="17.25" customHeight="1" x14ac:dyDescent="0.2">
      <c r="A111" s="23"/>
      <c r="B111" s="58"/>
      <c r="C111" s="58"/>
      <c r="D111" s="58"/>
      <c r="E111" s="8"/>
      <c r="F111" s="8"/>
      <c r="G111" s="58"/>
      <c r="H111" s="58"/>
      <c r="I111" s="158"/>
      <c r="J111" s="363"/>
      <c r="K111" s="363"/>
      <c r="L111" s="363"/>
      <c r="M111" s="363"/>
      <c r="N111" s="58"/>
      <c r="O111" s="58"/>
      <c r="P111" s="58"/>
      <c r="Q111" s="58"/>
      <c r="R111" s="15"/>
      <c r="S111" s="57"/>
      <c r="T111" s="19"/>
      <c r="U111" s="58"/>
      <c r="V111" s="58"/>
      <c r="W111" s="58"/>
      <c r="X111" s="58"/>
      <c r="Y111" s="58"/>
      <c r="Z111" s="58"/>
      <c r="AA111" s="58"/>
      <c r="AB111" s="58"/>
      <c r="AC111" s="58"/>
      <c r="AD111" s="58"/>
      <c r="AE111" s="58"/>
      <c r="AF111" s="58"/>
      <c r="AG111" s="58"/>
    </row>
    <row r="112" spans="1:33" ht="17.25" customHeight="1" x14ac:dyDescent="0.2">
      <c r="A112" s="23"/>
      <c r="B112" s="58"/>
      <c r="C112" s="58"/>
      <c r="D112" s="58"/>
      <c r="E112" s="8"/>
      <c r="F112" s="8"/>
      <c r="G112" s="58"/>
      <c r="H112" s="58"/>
      <c r="I112" s="158"/>
      <c r="J112" s="363"/>
      <c r="K112" s="363"/>
      <c r="L112" s="363"/>
      <c r="M112" s="363"/>
      <c r="N112" s="58"/>
      <c r="O112" s="58"/>
      <c r="P112" s="58"/>
      <c r="Q112" s="58"/>
      <c r="R112" s="15"/>
      <c r="S112" s="57"/>
      <c r="T112" s="19"/>
      <c r="U112" s="58"/>
      <c r="V112" s="58"/>
      <c r="W112" s="58"/>
      <c r="X112" s="58"/>
      <c r="Y112" s="58"/>
      <c r="Z112" s="58"/>
      <c r="AA112" s="58"/>
      <c r="AB112" s="58"/>
      <c r="AC112" s="58"/>
      <c r="AD112" s="58"/>
      <c r="AE112" s="58"/>
      <c r="AF112" s="58"/>
      <c r="AG112" s="58"/>
    </row>
    <row r="113" spans="1:33" ht="17.25" customHeight="1" x14ac:dyDescent="0.2">
      <c r="A113" s="23"/>
      <c r="B113" s="58"/>
      <c r="C113" s="58"/>
      <c r="D113" s="58"/>
      <c r="E113" s="8"/>
      <c r="F113" s="8"/>
      <c r="G113" s="58"/>
      <c r="H113" s="58"/>
      <c r="I113" s="158"/>
      <c r="J113" s="363"/>
      <c r="K113" s="363"/>
      <c r="L113" s="363"/>
      <c r="M113" s="363"/>
      <c r="N113" s="58"/>
      <c r="O113" s="58"/>
      <c r="P113" s="58"/>
      <c r="Q113" s="58"/>
      <c r="R113" s="15"/>
      <c r="S113" s="57"/>
      <c r="T113" s="19"/>
      <c r="U113" s="58"/>
      <c r="V113" s="58"/>
      <c r="W113" s="58"/>
      <c r="X113" s="58"/>
      <c r="Y113" s="58"/>
      <c r="Z113" s="58"/>
      <c r="AA113" s="58"/>
      <c r="AB113" s="58"/>
      <c r="AC113" s="58"/>
      <c r="AD113" s="58"/>
      <c r="AE113" s="58"/>
      <c r="AF113" s="58"/>
      <c r="AG113" s="58"/>
    </row>
    <row r="114" spans="1:33" ht="17.25" customHeight="1" x14ac:dyDescent="0.2">
      <c r="A114" s="23"/>
      <c r="B114" s="58"/>
      <c r="C114" s="58"/>
      <c r="D114" s="58"/>
      <c r="E114" s="8"/>
      <c r="F114" s="8"/>
      <c r="G114" s="58"/>
      <c r="H114" s="58"/>
      <c r="I114" s="158"/>
      <c r="J114" s="363"/>
      <c r="K114" s="363"/>
      <c r="L114" s="363"/>
      <c r="M114" s="363"/>
      <c r="N114" s="58"/>
      <c r="O114" s="58"/>
      <c r="P114" s="58"/>
      <c r="Q114" s="58"/>
      <c r="R114" s="15"/>
      <c r="S114" s="57"/>
      <c r="T114" s="19"/>
      <c r="U114" s="58"/>
      <c r="V114" s="58"/>
      <c r="W114" s="58"/>
      <c r="X114" s="58"/>
      <c r="Y114" s="58"/>
      <c r="Z114" s="58"/>
      <c r="AA114" s="58"/>
      <c r="AB114" s="58"/>
      <c r="AC114" s="58"/>
      <c r="AD114" s="58"/>
      <c r="AE114" s="58"/>
      <c r="AF114" s="58"/>
      <c r="AG114" s="58"/>
    </row>
    <row r="115" spans="1:33" ht="17.25" customHeight="1" x14ac:dyDescent="0.2">
      <c r="A115" s="23"/>
      <c r="B115" s="58"/>
      <c r="C115" s="58"/>
      <c r="D115" s="58"/>
      <c r="E115" s="8"/>
      <c r="F115" s="8"/>
      <c r="G115" s="58"/>
      <c r="H115" s="58"/>
      <c r="I115" s="158"/>
      <c r="J115" s="363"/>
      <c r="K115" s="363"/>
      <c r="L115" s="363"/>
      <c r="M115" s="363"/>
      <c r="N115" s="58"/>
      <c r="O115" s="58"/>
      <c r="P115" s="58"/>
      <c r="Q115" s="58"/>
      <c r="R115" s="15"/>
      <c r="S115" s="57"/>
      <c r="T115" s="19"/>
      <c r="U115" s="58"/>
      <c r="V115" s="58"/>
      <c r="W115" s="58"/>
      <c r="X115" s="58"/>
      <c r="Y115" s="58"/>
      <c r="Z115" s="58"/>
      <c r="AA115" s="58"/>
      <c r="AB115" s="58"/>
      <c r="AC115" s="58"/>
      <c r="AD115" s="58"/>
      <c r="AE115" s="58"/>
      <c r="AF115" s="58"/>
      <c r="AG115" s="58"/>
    </row>
    <row r="116" spans="1:33" ht="17.25" customHeight="1" x14ac:dyDescent="0.2">
      <c r="A116" s="23"/>
      <c r="B116" s="58"/>
      <c r="C116" s="58"/>
      <c r="D116" s="58"/>
      <c r="E116" s="8"/>
      <c r="F116" s="8"/>
      <c r="G116" s="58"/>
      <c r="H116" s="58"/>
      <c r="I116" s="158"/>
      <c r="J116" s="363"/>
      <c r="K116" s="363"/>
      <c r="L116" s="363"/>
      <c r="M116" s="363"/>
      <c r="N116" s="58"/>
      <c r="O116" s="58"/>
      <c r="P116" s="58"/>
      <c r="Q116" s="58"/>
      <c r="R116" s="15"/>
      <c r="S116" s="57"/>
      <c r="T116" s="19"/>
      <c r="U116" s="58"/>
      <c r="V116" s="58"/>
      <c r="W116" s="58"/>
      <c r="X116" s="58"/>
      <c r="Y116" s="58"/>
      <c r="Z116" s="58"/>
      <c r="AA116" s="58"/>
      <c r="AB116" s="58"/>
      <c r="AC116" s="58"/>
      <c r="AD116" s="58"/>
      <c r="AE116" s="58"/>
      <c r="AF116" s="58"/>
      <c r="AG116" s="58"/>
    </row>
    <row r="117" spans="1:33" ht="17.25" customHeight="1" x14ac:dyDescent="0.2">
      <c r="A117" s="23"/>
      <c r="B117" s="58"/>
      <c r="C117" s="58"/>
      <c r="D117" s="58"/>
      <c r="E117" s="8"/>
      <c r="F117" s="8"/>
      <c r="G117" s="58"/>
      <c r="H117" s="58"/>
      <c r="I117" s="158"/>
      <c r="J117" s="363"/>
      <c r="K117" s="363"/>
      <c r="L117" s="363"/>
      <c r="M117" s="363"/>
      <c r="N117" s="58"/>
      <c r="O117" s="58"/>
      <c r="P117" s="58"/>
      <c r="Q117" s="58"/>
      <c r="R117" s="15"/>
      <c r="S117" s="57"/>
      <c r="T117" s="19"/>
      <c r="U117" s="58"/>
      <c r="V117" s="58"/>
      <c r="W117" s="58"/>
      <c r="X117" s="58"/>
      <c r="Y117" s="58"/>
      <c r="Z117" s="58"/>
      <c r="AA117" s="58"/>
      <c r="AB117" s="58"/>
      <c r="AC117" s="58"/>
      <c r="AD117" s="58"/>
      <c r="AE117" s="58"/>
      <c r="AF117" s="58"/>
      <c r="AG117" s="58"/>
    </row>
    <row r="118" spans="1:33" ht="17.25" customHeight="1" x14ac:dyDescent="0.2">
      <c r="A118" s="23"/>
      <c r="B118" s="58"/>
      <c r="C118" s="58"/>
      <c r="D118" s="58"/>
      <c r="E118" s="8"/>
      <c r="F118" s="8"/>
      <c r="G118" s="58"/>
      <c r="H118" s="58"/>
      <c r="I118" s="158"/>
      <c r="J118" s="363"/>
      <c r="K118" s="363"/>
      <c r="L118" s="363"/>
      <c r="M118" s="363"/>
      <c r="N118" s="58"/>
      <c r="O118" s="58"/>
      <c r="P118" s="58"/>
      <c r="Q118" s="58"/>
      <c r="R118" s="15"/>
      <c r="S118" s="57"/>
      <c r="T118" s="19"/>
      <c r="U118" s="58"/>
      <c r="V118" s="58"/>
      <c r="W118" s="58"/>
      <c r="X118" s="58"/>
      <c r="Y118" s="58"/>
      <c r="Z118" s="58"/>
      <c r="AA118" s="58"/>
      <c r="AB118" s="58"/>
      <c r="AC118" s="58"/>
      <c r="AD118" s="58"/>
      <c r="AE118" s="58"/>
      <c r="AF118" s="58"/>
      <c r="AG118" s="58"/>
    </row>
    <row r="119" spans="1:33" ht="17.25" customHeight="1" x14ac:dyDescent="0.2">
      <c r="A119" s="23"/>
      <c r="B119" s="58"/>
      <c r="C119" s="58"/>
      <c r="D119" s="58"/>
      <c r="E119" s="8"/>
      <c r="F119" s="8"/>
      <c r="G119" s="58"/>
      <c r="H119" s="58"/>
      <c r="I119" s="158"/>
      <c r="J119" s="363"/>
      <c r="K119" s="363"/>
      <c r="L119" s="363"/>
      <c r="M119" s="363"/>
      <c r="N119" s="58"/>
      <c r="O119" s="58"/>
      <c r="P119" s="58"/>
      <c r="Q119" s="58"/>
      <c r="R119" s="15"/>
      <c r="S119" s="57"/>
      <c r="T119" s="19"/>
      <c r="U119" s="58"/>
      <c r="V119" s="58"/>
      <c r="W119" s="58"/>
      <c r="X119" s="58"/>
      <c r="Y119" s="58"/>
      <c r="Z119" s="58"/>
      <c r="AA119" s="58"/>
      <c r="AB119" s="58"/>
      <c r="AC119" s="58"/>
      <c r="AD119" s="58"/>
      <c r="AE119" s="58"/>
      <c r="AF119" s="58"/>
      <c r="AG119" s="58"/>
    </row>
    <row r="120" spans="1:33" ht="17.25" customHeight="1" x14ac:dyDescent="0.2">
      <c r="A120" s="23"/>
      <c r="B120" s="58"/>
      <c r="C120" s="58"/>
      <c r="D120" s="58"/>
      <c r="E120" s="8"/>
      <c r="F120" s="8"/>
      <c r="G120" s="58"/>
      <c r="H120" s="58"/>
      <c r="I120" s="158"/>
      <c r="J120" s="363"/>
      <c r="K120" s="363"/>
      <c r="L120" s="363"/>
      <c r="M120" s="363"/>
      <c r="N120" s="58"/>
      <c r="O120" s="58"/>
      <c r="P120" s="58"/>
      <c r="Q120" s="58"/>
      <c r="R120" s="15"/>
      <c r="S120" s="57"/>
      <c r="T120" s="19"/>
      <c r="U120" s="58"/>
      <c r="V120" s="58"/>
      <c r="W120" s="58"/>
      <c r="X120" s="58"/>
      <c r="Y120" s="58"/>
      <c r="Z120" s="58"/>
      <c r="AA120" s="58"/>
      <c r="AB120" s="58"/>
      <c r="AC120" s="58"/>
      <c r="AD120" s="58"/>
      <c r="AE120" s="58"/>
      <c r="AF120" s="58"/>
      <c r="AG120" s="58"/>
    </row>
    <row r="121" spans="1:33" ht="17.25" customHeight="1" x14ac:dyDescent="0.2">
      <c r="A121" s="23"/>
      <c r="B121" s="58"/>
      <c r="C121" s="58"/>
      <c r="D121" s="58"/>
      <c r="E121" s="8"/>
      <c r="F121" s="8"/>
      <c r="G121" s="58"/>
      <c r="H121" s="58"/>
      <c r="I121" s="158"/>
      <c r="J121" s="363"/>
      <c r="K121" s="363"/>
      <c r="L121" s="363"/>
      <c r="M121" s="363"/>
      <c r="N121" s="58"/>
      <c r="O121" s="58"/>
      <c r="P121" s="58"/>
      <c r="Q121" s="58"/>
      <c r="R121" s="15"/>
      <c r="S121" s="57"/>
      <c r="T121" s="19"/>
      <c r="U121" s="58"/>
      <c r="V121" s="58"/>
      <c r="W121" s="58"/>
      <c r="X121" s="58"/>
      <c r="Y121" s="58"/>
      <c r="Z121" s="58"/>
      <c r="AA121" s="58"/>
      <c r="AB121" s="58"/>
      <c r="AC121" s="58"/>
      <c r="AD121" s="58"/>
      <c r="AE121" s="58"/>
      <c r="AF121" s="58"/>
      <c r="AG121" s="58"/>
    </row>
    <row r="122" spans="1:33" ht="17.25" customHeight="1" x14ac:dyDescent="0.2">
      <c r="A122" s="23"/>
      <c r="B122" s="58"/>
      <c r="C122" s="58"/>
      <c r="D122" s="58"/>
      <c r="E122" s="8"/>
      <c r="F122" s="8"/>
      <c r="G122" s="58"/>
      <c r="H122" s="58"/>
      <c r="I122" s="158"/>
      <c r="J122" s="363"/>
      <c r="K122" s="363"/>
      <c r="L122" s="363"/>
      <c r="M122" s="363"/>
      <c r="N122" s="58"/>
      <c r="O122" s="58"/>
      <c r="P122" s="58"/>
      <c r="Q122" s="58"/>
      <c r="R122" s="15"/>
      <c r="S122" s="57"/>
      <c r="T122" s="19"/>
      <c r="U122" s="58"/>
      <c r="V122" s="58"/>
      <c r="W122" s="58"/>
      <c r="X122" s="58"/>
      <c r="Y122" s="58"/>
      <c r="Z122" s="58"/>
      <c r="AA122" s="58"/>
      <c r="AB122" s="58"/>
      <c r="AC122" s="58"/>
      <c r="AD122" s="58"/>
      <c r="AE122" s="58"/>
      <c r="AF122" s="58"/>
      <c r="AG122" s="58"/>
    </row>
    <row r="123" spans="1:33" ht="17.25" customHeight="1" x14ac:dyDescent="0.2">
      <c r="A123" s="23"/>
      <c r="B123" s="58"/>
      <c r="C123" s="58"/>
      <c r="D123" s="58"/>
      <c r="E123" s="8"/>
      <c r="F123" s="8"/>
      <c r="G123" s="58"/>
      <c r="H123" s="58"/>
      <c r="I123" s="158"/>
      <c r="J123" s="363"/>
      <c r="K123" s="363"/>
      <c r="L123" s="363"/>
      <c r="M123" s="363"/>
      <c r="N123" s="58"/>
      <c r="O123" s="58"/>
      <c r="P123" s="58"/>
      <c r="Q123" s="58"/>
      <c r="R123" s="15"/>
      <c r="S123" s="57"/>
      <c r="T123" s="19"/>
      <c r="U123" s="58"/>
      <c r="V123" s="58"/>
      <c r="W123" s="58"/>
      <c r="X123" s="58"/>
      <c r="Y123" s="58"/>
      <c r="Z123" s="58"/>
      <c r="AA123" s="58"/>
      <c r="AB123" s="58"/>
      <c r="AC123" s="58"/>
      <c r="AD123" s="58"/>
      <c r="AE123" s="58"/>
      <c r="AF123" s="58"/>
      <c r="AG123" s="58"/>
    </row>
    <row r="124" spans="1:33" ht="17.25" customHeight="1" x14ac:dyDescent="0.2">
      <c r="A124" s="23"/>
      <c r="B124" s="58"/>
      <c r="C124" s="58"/>
      <c r="D124" s="58"/>
      <c r="E124" s="8"/>
      <c r="F124" s="8"/>
      <c r="G124" s="58"/>
      <c r="H124" s="58"/>
      <c r="I124" s="158"/>
      <c r="J124" s="363"/>
      <c r="K124" s="363"/>
      <c r="L124" s="363"/>
      <c r="M124" s="363"/>
      <c r="N124" s="58"/>
      <c r="O124" s="58"/>
      <c r="P124" s="58"/>
      <c r="Q124" s="58"/>
      <c r="R124" s="15"/>
      <c r="S124" s="57"/>
      <c r="T124" s="19"/>
      <c r="U124" s="58"/>
      <c r="V124" s="58"/>
      <c r="W124" s="58"/>
      <c r="X124" s="58"/>
      <c r="Y124" s="58"/>
      <c r="Z124" s="58"/>
      <c r="AA124" s="58"/>
      <c r="AB124" s="58"/>
      <c r="AC124" s="58"/>
      <c r="AD124" s="58"/>
      <c r="AE124" s="58"/>
      <c r="AF124" s="58"/>
      <c r="AG124" s="58"/>
    </row>
    <row r="125" spans="1:33" ht="17.25" customHeight="1" x14ac:dyDescent="0.2">
      <c r="A125" s="23"/>
      <c r="B125" s="58"/>
      <c r="C125" s="58"/>
      <c r="D125" s="58"/>
      <c r="E125" s="8"/>
      <c r="F125" s="8"/>
      <c r="G125" s="58"/>
      <c r="H125" s="58"/>
      <c r="I125" s="158"/>
      <c r="J125" s="363"/>
      <c r="K125" s="363"/>
      <c r="L125" s="363"/>
      <c r="M125" s="363"/>
      <c r="N125" s="58"/>
      <c r="O125" s="58"/>
      <c r="P125" s="58"/>
      <c r="Q125" s="58"/>
      <c r="R125" s="15"/>
      <c r="S125" s="57"/>
      <c r="T125" s="19"/>
      <c r="U125" s="58"/>
      <c r="V125" s="58"/>
      <c r="W125" s="58"/>
      <c r="X125" s="58"/>
      <c r="Y125" s="58"/>
      <c r="Z125" s="58"/>
      <c r="AA125" s="58"/>
      <c r="AB125" s="58"/>
      <c r="AC125" s="58"/>
      <c r="AD125" s="58"/>
      <c r="AE125" s="58"/>
      <c r="AF125" s="58"/>
      <c r="AG125" s="58"/>
    </row>
    <row r="126" spans="1:33" ht="17.25" customHeight="1" x14ac:dyDescent="0.2">
      <c r="A126" s="23"/>
      <c r="B126" s="58"/>
      <c r="C126" s="58"/>
      <c r="D126" s="58"/>
      <c r="E126" s="8"/>
      <c r="F126" s="8"/>
      <c r="G126" s="58"/>
      <c r="H126" s="58"/>
      <c r="I126" s="158"/>
      <c r="J126" s="363"/>
      <c r="K126" s="363"/>
      <c r="L126" s="363"/>
      <c r="M126" s="363"/>
      <c r="N126" s="58"/>
      <c r="O126" s="58"/>
      <c r="P126" s="58"/>
      <c r="Q126" s="58"/>
      <c r="R126" s="15"/>
      <c r="S126" s="57"/>
      <c r="T126" s="19"/>
      <c r="U126" s="58"/>
      <c r="V126" s="58"/>
      <c r="W126" s="58"/>
      <c r="X126" s="58"/>
      <c r="Y126" s="58"/>
      <c r="Z126" s="58"/>
      <c r="AA126" s="58"/>
      <c r="AB126" s="58"/>
      <c r="AC126" s="58"/>
      <c r="AD126" s="58"/>
      <c r="AE126" s="58"/>
      <c r="AF126" s="58"/>
      <c r="AG126" s="58"/>
    </row>
    <row r="127" spans="1:33" ht="17.25" customHeight="1" x14ac:dyDescent="0.2">
      <c r="A127" s="23"/>
      <c r="B127" s="58"/>
      <c r="C127" s="58"/>
      <c r="D127" s="58"/>
      <c r="E127" s="8"/>
      <c r="F127" s="8"/>
      <c r="G127" s="58"/>
      <c r="H127" s="58"/>
      <c r="I127" s="158"/>
      <c r="J127" s="363"/>
      <c r="K127" s="363"/>
      <c r="L127" s="363"/>
      <c r="M127" s="363"/>
      <c r="N127" s="58"/>
      <c r="O127" s="58"/>
      <c r="P127" s="58"/>
      <c r="Q127" s="58"/>
      <c r="R127" s="15"/>
      <c r="S127" s="57"/>
      <c r="T127" s="19"/>
      <c r="U127" s="58"/>
      <c r="V127" s="58"/>
      <c r="W127" s="58"/>
      <c r="X127" s="58"/>
      <c r="Y127" s="58"/>
      <c r="Z127" s="58"/>
      <c r="AA127" s="58"/>
      <c r="AB127" s="58"/>
      <c r="AC127" s="58"/>
      <c r="AD127" s="58"/>
      <c r="AE127" s="58"/>
      <c r="AF127" s="58"/>
      <c r="AG127" s="58"/>
    </row>
    <row r="128" spans="1:33" ht="17.25" customHeight="1" x14ac:dyDescent="0.2">
      <c r="A128" s="23"/>
      <c r="B128" s="58"/>
      <c r="C128" s="58"/>
      <c r="D128" s="58"/>
      <c r="E128" s="8"/>
      <c r="F128" s="8"/>
      <c r="G128" s="58"/>
      <c r="H128" s="58"/>
      <c r="I128" s="158"/>
      <c r="J128" s="135"/>
      <c r="K128" s="135"/>
      <c r="L128" s="135"/>
      <c r="M128" s="135"/>
      <c r="N128" s="58"/>
      <c r="O128" s="58"/>
      <c r="P128" s="58"/>
      <c r="Q128" s="58"/>
      <c r="R128" s="15"/>
      <c r="S128" s="57"/>
      <c r="T128" s="19"/>
      <c r="U128" s="58"/>
      <c r="V128" s="58"/>
      <c r="W128" s="58"/>
      <c r="X128" s="58"/>
      <c r="Y128" s="58"/>
      <c r="Z128" s="58"/>
      <c r="AA128" s="58"/>
      <c r="AB128" s="58"/>
      <c r="AC128" s="58"/>
      <c r="AD128" s="58"/>
      <c r="AE128" s="58"/>
      <c r="AF128" s="58"/>
      <c r="AG128" s="58"/>
    </row>
    <row r="129" spans="1:33" ht="17.25" customHeight="1" x14ac:dyDescent="0.2">
      <c r="A129" s="23"/>
      <c r="B129" s="58"/>
      <c r="C129" s="58"/>
      <c r="D129" s="58"/>
      <c r="E129" s="8"/>
      <c r="F129" s="8"/>
      <c r="G129" s="58"/>
      <c r="H129" s="58"/>
      <c r="I129" s="158"/>
      <c r="J129" s="135"/>
      <c r="K129" s="135"/>
      <c r="L129" s="135"/>
      <c r="M129" s="135"/>
      <c r="N129" s="58"/>
      <c r="O129" s="58"/>
      <c r="P129" s="58"/>
      <c r="Q129" s="58"/>
      <c r="R129" s="15"/>
      <c r="S129" s="57"/>
      <c r="T129" s="19"/>
      <c r="U129" s="58"/>
      <c r="V129" s="58"/>
      <c r="W129" s="58"/>
      <c r="X129" s="58"/>
      <c r="Y129" s="58"/>
      <c r="Z129" s="58"/>
      <c r="AA129" s="58"/>
      <c r="AB129" s="58"/>
      <c r="AC129" s="58"/>
      <c r="AD129" s="58"/>
      <c r="AE129" s="58"/>
      <c r="AF129" s="58"/>
      <c r="AG129" s="58"/>
    </row>
    <row r="130" spans="1:33" ht="17.25" customHeight="1" x14ac:dyDescent="0.2">
      <c r="A130" s="23"/>
      <c r="B130" s="58"/>
      <c r="C130" s="58"/>
      <c r="D130" s="58"/>
      <c r="E130" s="8"/>
      <c r="F130" s="8"/>
      <c r="G130" s="58"/>
      <c r="H130" s="58"/>
      <c r="I130" s="158"/>
      <c r="J130" s="135"/>
      <c r="K130" s="135"/>
      <c r="L130" s="135"/>
      <c r="M130" s="135"/>
      <c r="N130" s="58"/>
      <c r="O130" s="58"/>
      <c r="P130" s="58"/>
      <c r="Q130" s="58"/>
      <c r="R130" s="15"/>
      <c r="S130" s="57"/>
      <c r="T130" s="19"/>
      <c r="U130" s="58"/>
      <c r="V130" s="58"/>
      <c r="W130" s="58"/>
      <c r="X130" s="58"/>
      <c r="Y130" s="58"/>
      <c r="Z130" s="58"/>
      <c r="AA130" s="58"/>
      <c r="AB130" s="58"/>
      <c r="AC130" s="58"/>
      <c r="AD130" s="58"/>
      <c r="AE130" s="58"/>
      <c r="AF130" s="58"/>
      <c r="AG130" s="58"/>
    </row>
    <row r="131" spans="1:33" ht="17.25" customHeight="1" x14ac:dyDescent="0.2">
      <c r="A131" s="23"/>
      <c r="B131" s="58"/>
      <c r="C131" s="58"/>
      <c r="D131" s="58"/>
      <c r="E131" s="8"/>
      <c r="F131" s="8"/>
      <c r="G131" s="58"/>
      <c r="H131" s="58"/>
      <c r="I131" s="158"/>
      <c r="J131" s="135"/>
      <c r="K131" s="135"/>
      <c r="L131" s="135"/>
      <c r="M131" s="135"/>
      <c r="N131" s="58"/>
      <c r="O131" s="58"/>
      <c r="P131" s="58"/>
      <c r="Q131" s="58"/>
      <c r="R131" s="15"/>
      <c r="S131" s="57"/>
      <c r="T131" s="19"/>
      <c r="U131" s="58"/>
      <c r="V131" s="58"/>
      <c r="W131" s="58"/>
      <c r="X131" s="58"/>
      <c r="Y131" s="58"/>
      <c r="Z131" s="58"/>
      <c r="AA131" s="58"/>
      <c r="AB131" s="58"/>
      <c r="AC131" s="58"/>
      <c r="AD131" s="58"/>
      <c r="AE131" s="58"/>
      <c r="AF131" s="58"/>
      <c r="AG131" s="58"/>
    </row>
    <row r="132" spans="1:33" ht="17.25" customHeight="1" x14ac:dyDescent="0.2">
      <c r="A132" s="23"/>
      <c r="B132" s="58"/>
      <c r="C132" s="58"/>
      <c r="D132" s="58"/>
      <c r="E132" s="8"/>
      <c r="F132" s="8"/>
      <c r="G132" s="58"/>
      <c r="H132" s="58"/>
      <c r="I132" s="158"/>
      <c r="J132" s="135"/>
      <c r="K132" s="135"/>
      <c r="L132" s="135"/>
      <c r="M132" s="135"/>
      <c r="N132" s="58"/>
      <c r="O132" s="58"/>
      <c r="P132" s="58"/>
      <c r="Q132" s="58"/>
      <c r="R132" s="15"/>
      <c r="S132" s="57"/>
      <c r="T132" s="19"/>
      <c r="U132" s="58"/>
      <c r="V132" s="58"/>
      <c r="W132" s="58"/>
      <c r="X132" s="58"/>
      <c r="Y132" s="58"/>
      <c r="Z132" s="58"/>
      <c r="AA132" s="58"/>
      <c r="AB132" s="58"/>
      <c r="AC132" s="58"/>
      <c r="AD132" s="58"/>
      <c r="AE132" s="58"/>
      <c r="AF132" s="58"/>
      <c r="AG132" s="58"/>
    </row>
    <row r="133" spans="1:33" ht="17.25" customHeight="1" x14ac:dyDescent="0.2">
      <c r="A133" s="23"/>
      <c r="B133" s="58"/>
      <c r="C133" s="58"/>
      <c r="D133" s="58"/>
      <c r="E133" s="8"/>
      <c r="F133" s="8"/>
      <c r="G133" s="58"/>
      <c r="H133" s="58"/>
      <c r="I133" s="158"/>
      <c r="J133" s="135"/>
      <c r="K133" s="135"/>
      <c r="L133" s="135"/>
      <c r="M133" s="135"/>
      <c r="N133" s="58"/>
      <c r="O133" s="58"/>
      <c r="P133" s="58"/>
      <c r="Q133" s="58"/>
      <c r="R133" s="15"/>
      <c r="S133" s="57"/>
      <c r="T133" s="19"/>
      <c r="U133" s="58"/>
      <c r="V133" s="58"/>
      <c r="W133" s="58"/>
      <c r="X133" s="58"/>
      <c r="Y133" s="58"/>
      <c r="Z133" s="58"/>
      <c r="AA133" s="58"/>
      <c r="AB133" s="58"/>
      <c r="AC133" s="58"/>
      <c r="AD133" s="58"/>
      <c r="AE133" s="58"/>
      <c r="AF133" s="58"/>
      <c r="AG133" s="58"/>
    </row>
    <row r="134" spans="1:33" ht="17.25" customHeight="1" x14ac:dyDescent="0.2">
      <c r="A134" s="23"/>
      <c r="B134" s="58"/>
      <c r="C134" s="58"/>
      <c r="D134" s="58"/>
      <c r="E134" s="8"/>
      <c r="F134" s="8"/>
      <c r="G134" s="58"/>
      <c r="H134" s="58"/>
      <c r="I134" s="158"/>
      <c r="J134" s="135"/>
      <c r="K134" s="135"/>
      <c r="L134" s="135"/>
      <c r="M134" s="135"/>
      <c r="N134" s="58"/>
      <c r="O134" s="58"/>
      <c r="P134" s="58"/>
      <c r="Q134" s="58"/>
      <c r="R134" s="15"/>
      <c r="S134" s="57"/>
      <c r="T134" s="19"/>
      <c r="U134" s="58"/>
      <c r="V134" s="58"/>
      <c r="W134" s="58"/>
      <c r="X134" s="58"/>
      <c r="Y134" s="58"/>
      <c r="Z134" s="58"/>
      <c r="AA134" s="58"/>
      <c r="AB134" s="58"/>
      <c r="AC134" s="58"/>
      <c r="AD134" s="58"/>
      <c r="AE134" s="58"/>
      <c r="AF134" s="58"/>
      <c r="AG134" s="58"/>
    </row>
    <row r="135" spans="1:33" ht="17.25" customHeight="1" x14ac:dyDescent="0.2">
      <c r="A135" s="23"/>
      <c r="B135" s="58"/>
      <c r="C135" s="58"/>
      <c r="D135" s="58"/>
      <c r="E135" s="8"/>
      <c r="F135" s="8"/>
      <c r="G135" s="58"/>
      <c r="H135" s="58"/>
      <c r="I135" s="158"/>
      <c r="J135" s="135"/>
      <c r="K135" s="135"/>
      <c r="L135" s="135"/>
      <c r="M135" s="135"/>
      <c r="N135" s="58"/>
      <c r="O135" s="58"/>
      <c r="P135" s="58"/>
      <c r="Q135" s="58"/>
      <c r="R135" s="15"/>
      <c r="S135" s="57"/>
      <c r="T135" s="19"/>
      <c r="U135" s="58"/>
      <c r="V135" s="58"/>
      <c r="W135" s="58"/>
      <c r="X135" s="58"/>
      <c r="Y135" s="58"/>
      <c r="Z135" s="58"/>
      <c r="AA135" s="58"/>
      <c r="AB135" s="58"/>
      <c r="AC135" s="58"/>
      <c r="AD135" s="58"/>
      <c r="AE135" s="58"/>
      <c r="AF135" s="58"/>
      <c r="AG135" s="58"/>
    </row>
    <row r="136" spans="1:33" ht="17.25" customHeight="1" x14ac:dyDescent="0.2">
      <c r="A136" s="23"/>
      <c r="B136" s="58"/>
      <c r="C136" s="58"/>
      <c r="D136" s="58"/>
      <c r="E136" s="8"/>
      <c r="F136" s="8"/>
      <c r="G136" s="58"/>
      <c r="H136" s="58"/>
      <c r="I136" s="158"/>
      <c r="J136" s="135"/>
      <c r="K136" s="135"/>
      <c r="L136" s="135"/>
      <c r="M136" s="135"/>
      <c r="N136" s="58"/>
      <c r="O136" s="58"/>
      <c r="P136" s="58"/>
      <c r="Q136" s="58"/>
      <c r="R136" s="15"/>
      <c r="S136" s="57"/>
      <c r="T136" s="19"/>
      <c r="U136" s="58"/>
      <c r="V136" s="58"/>
      <c r="W136" s="58"/>
      <c r="X136" s="58"/>
      <c r="Y136" s="58"/>
      <c r="Z136" s="58"/>
      <c r="AA136" s="58"/>
      <c r="AB136" s="58"/>
      <c r="AC136" s="58"/>
      <c r="AD136" s="58"/>
      <c r="AE136" s="58"/>
      <c r="AF136" s="58"/>
      <c r="AG136" s="58"/>
    </row>
    <row r="137" spans="1:33" ht="17.25" customHeight="1" x14ac:dyDescent="0.2">
      <c r="A137" s="23"/>
      <c r="B137" s="58"/>
      <c r="C137" s="58"/>
      <c r="D137" s="58"/>
      <c r="E137" s="8"/>
      <c r="F137" s="8"/>
      <c r="G137" s="58"/>
      <c r="H137" s="58"/>
      <c r="I137" s="158"/>
      <c r="J137" s="135"/>
      <c r="K137" s="135"/>
      <c r="L137" s="135"/>
      <c r="M137" s="135"/>
      <c r="N137" s="58"/>
      <c r="O137" s="58"/>
      <c r="P137" s="58"/>
      <c r="Q137" s="58"/>
      <c r="R137" s="15"/>
      <c r="S137" s="57"/>
      <c r="T137" s="19"/>
      <c r="U137" s="58"/>
      <c r="V137" s="58"/>
      <c r="W137" s="58"/>
      <c r="X137" s="58"/>
      <c r="Y137" s="58"/>
      <c r="Z137" s="58"/>
      <c r="AA137" s="58"/>
      <c r="AB137" s="58"/>
      <c r="AC137" s="58"/>
      <c r="AD137" s="58"/>
      <c r="AE137" s="58"/>
      <c r="AF137" s="58"/>
      <c r="AG137" s="58"/>
    </row>
    <row r="138" spans="1:33" ht="17.25" customHeight="1" x14ac:dyDescent="0.2">
      <c r="A138" s="23"/>
      <c r="B138" s="58"/>
      <c r="C138" s="58"/>
      <c r="D138" s="58"/>
      <c r="E138" s="8"/>
      <c r="F138" s="8"/>
      <c r="G138" s="58"/>
      <c r="H138" s="58"/>
      <c r="I138" s="158"/>
      <c r="J138" s="135"/>
      <c r="K138" s="135"/>
      <c r="L138" s="135"/>
      <c r="M138" s="135"/>
      <c r="N138" s="58"/>
      <c r="O138" s="58"/>
      <c r="P138" s="58"/>
      <c r="Q138" s="58"/>
      <c r="R138" s="15"/>
      <c r="S138" s="57"/>
      <c r="T138" s="19"/>
      <c r="U138" s="58"/>
      <c r="V138" s="58"/>
      <c r="W138" s="58"/>
      <c r="X138" s="58"/>
      <c r="Y138" s="58"/>
      <c r="Z138" s="58"/>
      <c r="AA138" s="58"/>
      <c r="AB138" s="58"/>
      <c r="AC138" s="58"/>
      <c r="AD138" s="58"/>
      <c r="AE138" s="58"/>
      <c r="AF138" s="58"/>
      <c r="AG138" s="58"/>
    </row>
    <row r="139" spans="1:33" ht="17.25" customHeight="1" x14ac:dyDescent="0.2">
      <c r="A139" s="23"/>
      <c r="B139" s="58"/>
      <c r="C139" s="58"/>
      <c r="D139" s="58"/>
      <c r="E139" s="8"/>
      <c r="F139" s="8"/>
      <c r="G139" s="58"/>
      <c r="H139" s="58"/>
      <c r="I139" s="158"/>
      <c r="J139" s="135"/>
      <c r="K139" s="135"/>
      <c r="L139" s="135"/>
      <c r="M139" s="135"/>
      <c r="N139" s="58"/>
      <c r="O139" s="58"/>
      <c r="P139" s="58"/>
      <c r="Q139" s="58"/>
      <c r="R139" s="15"/>
      <c r="S139" s="57"/>
      <c r="T139" s="19"/>
      <c r="U139" s="58"/>
      <c r="V139" s="58"/>
      <c r="W139" s="58"/>
      <c r="X139" s="58"/>
      <c r="Y139" s="58"/>
      <c r="Z139" s="58"/>
      <c r="AA139" s="58"/>
      <c r="AB139" s="58"/>
      <c r="AC139" s="58"/>
      <c r="AD139" s="58"/>
      <c r="AE139" s="58"/>
      <c r="AF139" s="58"/>
      <c r="AG139" s="58"/>
    </row>
    <row r="140" spans="1:33" ht="17.25" customHeight="1" x14ac:dyDescent="0.2">
      <c r="A140" s="23"/>
      <c r="B140" s="58"/>
      <c r="C140" s="58"/>
      <c r="D140" s="58"/>
      <c r="E140" s="8"/>
      <c r="F140" s="8"/>
      <c r="G140" s="58"/>
      <c r="H140" s="58"/>
      <c r="I140" s="158"/>
      <c r="J140" s="135"/>
      <c r="K140" s="135"/>
      <c r="L140" s="135"/>
      <c r="M140" s="135"/>
      <c r="N140" s="58"/>
      <c r="O140" s="58"/>
      <c r="P140" s="58"/>
      <c r="Q140" s="58"/>
      <c r="R140" s="15"/>
      <c r="S140" s="57"/>
      <c r="T140" s="19"/>
      <c r="U140" s="58"/>
      <c r="V140" s="58"/>
      <c r="W140" s="58"/>
      <c r="X140" s="58"/>
      <c r="Y140" s="58"/>
      <c r="Z140" s="58"/>
      <c r="AA140" s="58"/>
      <c r="AB140" s="58"/>
      <c r="AC140" s="58"/>
      <c r="AD140" s="58"/>
      <c r="AE140" s="58"/>
      <c r="AF140" s="58"/>
      <c r="AG140" s="58"/>
    </row>
    <row r="141" spans="1:33" ht="17.25" customHeight="1" x14ac:dyDescent="0.2">
      <c r="A141" s="23"/>
      <c r="B141" s="58"/>
      <c r="C141" s="58"/>
      <c r="D141" s="58"/>
      <c r="E141" s="8"/>
      <c r="F141" s="8"/>
      <c r="G141" s="58"/>
      <c r="H141" s="58"/>
      <c r="I141" s="158"/>
      <c r="J141" s="135"/>
      <c r="K141" s="135"/>
      <c r="L141" s="135"/>
      <c r="M141" s="135"/>
      <c r="N141" s="58"/>
      <c r="O141" s="58"/>
      <c r="P141" s="58"/>
      <c r="Q141" s="58"/>
      <c r="R141" s="15"/>
      <c r="S141" s="57"/>
      <c r="T141" s="19"/>
      <c r="U141" s="58"/>
      <c r="V141" s="58"/>
      <c r="W141" s="58"/>
      <c r="X141" s="58"/>
      <c r="Y141" s="58"/>
      <c r="Z141" s="58"/>
      <c r="AA141" s="58"/>
      <c r="AB141" s="58"/>
      <c r="AC141" s="58"/>
      <c r="AD141" s="58"/>
      <c r="AE141" s="58"/>
      <c r="AF141" s="58"/>
      <c r="AG141" s="58"/>
    </row>
    <row r="142" spans="1:33" ht="17.25" customHeight="1" x14ac:dyDescent="0.2">
      <c r="A142" s="23"/>
      <c r="B142" s="58"/>
      <c r="C142" s="58"/>
      <c r="D142" s="58"/>
      <c r="E142" s="8"/>
      <c r="F142" s="8"/>
      <c r="G142" s="58"/>
      <c r="H142" s="58"/>
      <c r="I142" s="158"/>
      <c r="J142" s="135"/>
      <c r="K142" s="135"/>
      <c r="L142" s="135"/>
      <c r="M142" s="135"/>
      <c r="N142" s="58"/>
      <c r="O142" s="58"/>
      <c r="P142" s="58"/>
      <c r="Q142" s="58"/>
      <c r="R142" s="15"/>
      <c r="S142" s="57"/>
      <c r="T142" s="19"/>
      <c r="U142" s="58"/>
      <c r="V142" s="58"/>
      <c r="W142" s="58"/>
      <c r="X142" s="58"/>
      <c r="Y142" s="58"/>
      <c r="Z142" s="58"/>
      <c r="AA142" s="58"/>
      <c r="AB142" s="58"/>
      <c r="AC142" s="58"/>
      <c r="AD142" s="58"/>
      <c r="AE142" s="58"/>
      <c r="AF142" s="58"/>
      <c r="AG142" s="58"/>
    </row>
    <row r="143" spans="1:33" ht="17.25" customHeight="1" x14ac:dyDescent="0.2">
      <c r="A143" s="23"/>
      <c r="B143" s="58"/>
      <c r="C143" s="58"/>
      <c r="D143" s="58"/>
      <c r="E143" s="8"/>
      <c r="F143" s="8"/>
      <c r="G143" s="58"/>
      <c r="H143" s="58"/>
      <c r="I143" s="158"/>
      <c r="J143" s="135"/>
      <c r="K143" s="135"/>
      <c r="L143" s="135"/>
      <c r="M143" s="135"/>
      <c r="N143" s="58"/>
      <c r="O143" s="58"/>
      <c r="P143" s="58"/>
      <c r="Q143" s="58"/>
      <c r="R143" s="15"/>
      <c r="S143" s="57"/>
      <c r="T143" s="19"/>
      <c r="U143" s="58"/>
      <c r="V143" s="58"/>
      <c r="W143" s="58"/>
      <c r="X143" s="58"/>
      <c r="Y143" s="58"/>
      <c r="Z143" s="58"/>
      <c r="AA143" s="58"/>
      <c r="AB143" s="58"/>
      <c r="AC143" s="58"/>
      <c r="AD143" s="58"/>
      <c r="AE143" s="58"/>
      <c r="AF143" s="58"/>
      <c r="AG143" s="58"/>
    </row>
    <row r="144" spans="1:33" ht="17.25" customHeight="1" x14ac:dyDescent="0.2">
      <c r="A144" s="23"/>
      <c r="B144" s="58"/>
      <c r="C144" s="58"/>
      <c r="D144" s="58"/>
      <c r="E144" s="8"/>
      <c r="F144" s="8"/>
      <c r="G144" s="58"/>
      <c r="H144" s="58"/>
      <c r="I144" s="158"/>
      <c r="J144" s="135"/>
      <c r="K144" s="135"/>
      <c r="L144" s="135"/>
      <c r="M144" s="135"/>
      <c r="N144" s="58"/>
      <c r="O144" s="58"/>
      <c r="P144" s="58"/>
      <c r="Q144" s="58"/>
      <c r="R144" s="15"/>
      <c r="S144" s="57"/>
      <c r="T144" s="19"/>
      <c r="U144" s="58"/>
      <c r="V144" s="58"/>
      <c r="W144" s="58"/>
      <c r="X144" s="58"/>
      <c r="Y144" s="58"/>
      <c r="Z144" s="58"/>
      <c r="AA144" s="58"/>
      <c r="AB144" s="58"/>
      <c r="AC144" s="58"/>
      <c r="AD144" s="58"/>
      <c r="AE144" s="58"/>
      <c r="AF144" s="58"/>
      <c r="AG144" s="58"/>
    </row>
    <row r="145" spans="1:33" ht="17.25" customHeight="1" x14ac:dyDescent="0.2">
      <c r="A145" s="23"/>
      <c r="B145" s="58"/>
      <c r="C145" s="58"/>
      <c r="D145" s="58"/>
      <c r="E145" s="8"/>
      <c r="F145" s="8"/>
      <c r="G145" s="58"/>
      <c r="H145" s="58"/>
      <c r="I145" s="158"/>
      <c r="J145" s="135"/>
      <c r="K145" s="135"/>
      <c r="L145" s="135"/>
      <c r="M145" s="135"/>
      <c r="N145" s="58"/>
      <c r="O145" s="58"/>
      <c r="P145" s="58"/>
      <c r="Q145" s="58"/>
      <c r="R145" s="15"/>
      <c r="S145" s="57"/>
      <c r="T145" s="19"/>
      <c r="U145" s="58"/>
      <c r="V145" s="58"/>
      <c r="W145" s="58"/>
      <c r="X145" s="58"/>
      <c r="Y145" s="58"/>
      <c r="Z145" s="58"/>
      <c r="AA145" s="58"/>
      <c r="AB145" s="58"/>
      <c r="AC145" s="58"/>
      <c r="AD145" s="58"/>
      <c r="AE145" s="58"/>
      <c r="AF145" s="58"/>
      <c r="AG145" s="58"/>
    </row>
    <row r="146" spans="1:33" ht="17.25" customHeight="1" x14ac:dyDescent="0.2">
      <c r="A146" s="23"/>
      <c r="B146" s="58"/>
      <c r="C146" s="58"/>
      <c r="D146" s="58"/>
      <c r="E146" s="8"/>
      <c r="F146" s="8"/>
      <c r="G146" s="58"/>
      <c r="H146" s="58"/>
      <c r="I146" s="158"/>
      <c r="J146" s="135"/>
      <c r="K146" s="135"/>
      <c r="L146" s="135"/>
      <c r="M146" s="135"/>
      <c r="N146" s="58"/>
      <c r="O146" s="58"/>
      <c r="P146" s="58"/>
      <c r="Q146" s="58"/>
      <c r="R146" s="15"/>
      <c r="S146" s="57"/>
      <c r="T146" s="19"/>
      <c r="U146" s="58"/>
      <c r="V146" s="58"/>
      <c r="W146" s="58"/>
      <c r="X146" s="58"/>
      <c r="Y146" s="58"/>
      <c r="Z146" s="58"/>
      <c r="AA146" s="58"/>
      <c r="AB146" s="58"/>
      <c r="AC146" s="58"/>
      <c r="AD146" s="58"/>
      <c r="AE146" s="58"/>
      <c r="AF146" s="58"/>
      <c r="AG146" s="58"/>
    </row>
    <row r="147" spans="1:33" ht="17.25" customHeight="1" x14ac:dyDescent="0.2">
      <c r="A147" s="23"/>
      <c r="B147" s="58"/>
      <c r="C147" s="58"/>
      <c r="D147" s="58"/>
      <c r="E147" s="8"/>
      <c r="F147" s="8"/>
      <c r="G147" s="58"/>
      <c r="H147" s="58"/>
      <c r="I147" s="158"/>
      <c r="J147" s="135"/>
      <c r="K147" s="135"/>
      <c r="L147" s="135"/>
      <c r="M147" s="135"/>
      <c r="N147" s="58"/>
      <c r="O147" s="58"/>
      <c r="P147" s="58"/>
      <c r="Q147" s="58"/>
      <c r="R147" s="15"/>
      <c r="S147" s="57"/>
      <c r="T147" s="19"/>
      <c r="U147" s="58"/>
      <c r="V147" s="58"/>
      <c r="W147" s="58"/>
      <c r="X147" s="58"/>
      <c r="Y147" s="58"/>
      <c r="Z147" s="58"/>
      <c r="AA147" s="58"/>
      <c r="AB147" s="58"/>
      <c r="AC147" s="58"/>
      <c r="AD147" s="58"/>
      <c r="AE147" s="58"/>
      <c r="AF147" s="58"/>
      <c r="AG147" s="58"/>
    </row>
    <row r="148" spans="1:33" ht="17.25" customHeight="1" x14ac:dyDescent="0.2">
      <c r="A148" s="23"/>
      <c r="B148" s="58"/>
      <c r="C148" s="58"/>
      <c r="D148" s="58"/>
      <c r="E148" s="8"/>
      <c r="F148" s="8"/>
      <c r="G148" s="58"/>
      <c r="H148" s="58"/>
      <c r="I148" s="158"/>
      <c r="J148" s="135"/>
      <c r="K148" s="135"/>
      <c r="L148" s="135"/>
      <c r="M148" s="135"/>
      <c r="N148" s="58"/>
      <c r="O148" s="58"/>
      <c r="P148" s="58"/>
      <c r="Q148" s="58"/>
      <c r="R148" s="15"/>
      <c r="S148" s="57"/>
      <c r="T148" s="19"/>
      <c r="U148" s="58"/>
      <c r="V148" s="58"/>
      <c r="W148" s="58"/>
      <c r="X148" s="58"/>
      <c r="Y148" s="58"/>
      <c r="Z148" s="58"/>
      <c r="AA148" s="58"/>
      <c r="AB148" s="58"/>
      <c r="AC148" s="58"/>
      <c r="AD148" s="58"/>
      <c r="AE148" s="58"/>
      <c r="AF148" s="58"/>
      <c r="AG148" s="58"/>
    </row>
    <row r="149" spans="1:33" ht="17.25" customHeight="1" x14ac:dyDescent="0.2">
      <c r="A149" s="23"/>
      <c r="B149" s="58"/>
      <c r="C149" s="58"/>
      <c r="D149" s="58"/>
      <c r="E149" s="8"/>
      <c r="F149" s="8"/>
      <c r="G149" s="58"/>
      <c r="H149" s="58"/>
      <c r="I149" s="158"/>
      <c r="J149" s="135"/>
      <c r="K149" s="135"/>
      <c r="L149" s="135"/>
      <c r="M149" s="135"/>
      <c r="N149" s="58"/>
      <c r="O149" s="58"/>
      <c r="P149" s="58"/>
      <c r="Q149" s="58"/>
      <c r="R149" s="15"/>
      <c r="S149" s="57"/>
      <c r="T149" s="19"/>
      <c r="U149" s="58"/>
      <c r="V149" s="58"/>
      <c r="W149" s="58"/>
      <c r="X149" s="58"/>
      <c r="Y149" s="58"/>
      <c r="Z149" s="58"/>
      <c r="AA149" s="58"/>
      <c r="AB149" s="58"/>
      <c r="AC149" s="58"/>
      <c r="AD149" s="58"/>
      <c r="AE149" s="58"/>
      <c r="AF149" s="58"/>
      <c r="AG149" s="58"/>
    </row>
    <row r="150" spans="1:33" ht="17.25" customHeight="1" x14ac:dyDescent="0.2">
      <c r="A150" s="23"/>
      <c r="B150" s="58"/>
      <c r="C150" s="58"/>
      <c r="D150" s="58"/>
      <c r="E150" s="8"/>
      <c r="F150" s="8"/>
      <c r="G150" s="58"/>
      <c r="H150" s="58"/>
      <c r="I150" s="158"/>
      <c r="J150" s="135"/>
      <c r="K150" s="135"/>
      <c r="L150" s="135"/>
      <c r="M150" s="135"/>
      <c r="N150" s="58"/>
      <c r="O150" s="58"/>
      <c r="P150" s="58"/>
      <c r="Q150" s="58"/>
      <c r="R150" s="15"/>
      <c r="S150" s="57"/>
      <c r="T150" s="19"/>
      <c r="U150" s="58"/>
      <c r="V150" s="58"/>
      <c r="W150" s="58"/>
      <c r="X150" s="58"/>
      <c r="Y150" s="58"/>
      <c r="Z150" s="58"/>
      <c r="AA150" s="58"/>
      <c r="AB150" s="58"/>
      <c r="AC150" s="58"/>
      <c r="AD150" s="58"/>
      <c r="AE150" s="58"/>
      <c r="AF150" s="58"/>
      <c r="AG150" s="58"/>
    </row>
    <row r="151" spans="1:33" ht="17.25" customHeight="1" x14ac:dyDescent="0.2">
      <c r="A151" s="23"/>
      <c r="B151" s="58"/>
      <c r="C151" s="58"/>
      <c r="D151" s="58"/>
      <c r="E151" s="8"/>
      <c r="F151" s="8"/>
      <c r="G151" s="58"/>
      <c r="H151" s="58"/>
      <c r="I151" s="158"/>
      <c r="J151" s="135"/>
      <c r="K151" s="135"/>
      <c r="L151" s="135"/>
      <c r="M151" s="135"/>
      <c r="N151" s="58"/>
      <c r="O151" s="58"/>
      <c r="P151" s="58"/>
      <c r="Q151" s="58"/>
      <c r="R151" s="15"/>
      <c r="S151" s="57"/>
      <c r="T151" s="19"/>
      <c r="U151" s="58"/>
      <c r="V151" s="58"/>
      <c r="W151" s="58"/>
      <c r="X151" s="58"/>
      <c r="Y151" s="58"/>
      <c r="Z151" s="58"/>
      <c r="AA151" s="58"/>
      <c r="AB151" s="58"/>
      <c r="AC151" s="58"/>
      <c r="AD151" s="58"/>
      <c r="AE151" s="58"/>
      <c r="AF151" s="58"/>
      <c r="AG151" s="58"/>
    </row>
    <row r="152" spans="1:33" ht="17.25" customHeight="1" x14ac:dyDescent="0.2">
      <c r="A152" s="23"/>
      <c r="B152" s="58"/>
      <c r="C152" s="58"/>
      <c r="D152" s="58"/>
      <c r="E152" s="8"/>
      <c r="F152" s="8"/>
      <c r="G152" s="58"/>
      <c r="H152" s="58"/>
      <c r="I152" s="158"/>
      <c r="J152" s="135"/>
      <c r="K152" s="135"/>
      <c r="L152" s="135"/>
      <c r="M152" s="135"/>
      <c r="N152" s="58"/>
      <c r="O152" s="58"/>
      <c r="P152" s="58"/>
      <c r="Q152" s="58"/>
      <c r="R152" s="15"/>
      <c r="S152" s="57"/>
      <c r="T152" s="19"/>
      <c r="U152" s="58"/>
      <c r="V152" s="58"/>
      <c r="W152" s="58"/>
      <c r="X152" s="58"/>
      <c r="Y152" s="58"/>
      <c r="Z152" s="58"/>
      <c r="AA152" s="58"/>
      <c r="AB152" s="58"/>
      <c r="AC152" s="58"/>
      <c r="AD152" s="58"/>
      <c r="AE152" s="58"/>
      <c r="AF152" s="58"/>
      <c r="AG152" s="58"/>
    </row>
    <row r="153" spans="1:33" ht="17.25" customHeight="1" x14ac:dyDescent="0.2">
      <c r="A153" s="23"/>
      <c r="B153" s="58"/>
      <c r="C153" s="58"/>
      <c r="D153" s="58"/>
      <c r="E153" s="8"/>
      <c r="F153" s="8"/>
      <c r="G153" s="58"/>
      <c r="H153" s="58"/>
      <c r="I153" s="158"/>
      <c r="J153" s="135"/>
      <c r="K153" s="135"/>
      <c r="L153" s="135"/>
      <c r="M153" s="135"/>
      <c r="N153" s="58"/>
      <c r="O153" s="58"/>
      <c r="P153" s="58"/>
      <c r="Q153" s="58"/>
      <c r="R153" s="15"/>
      <c r="S153" s="57"/>
      <c r="T153" s="19"/>
      <c r="U153" s="58"/>
      <c r="V153" s="58"/>
      <c r="W153" s="58"/>
      <c r="X153" s="58"/>
      <c r="Y153" s="58"/>
      <c r="Z153" s="58"/>
      <c r="AA153" s="58"/>
      <c r="AB153" s="58"/>
      <c r="AC153" s="58"/>
      <c r="AD153" s="58"/>
      <c r="AE153" s="58"/>
      <c r="AF153" s="58"/>
      <c r="AG153" s="58"/>
    </row>
    <row r="154" spans="1:33" ht="17.25" customHeight="1" x14ac:dyDescent="0.2">
      <c r="A154" s="23"/>
      <c r="B154" s="58"/>
      <c r="C154" s="58"/>
      <c r="D154" s="58"/>
      <c r="E154" s="8"/>
      <c r="F154" s="8"/>
      <c r="G154" s="58"/>
      <c r="H154" s="58"/>
      <c r="I154" s="158"/>
      <c r="J154" s="135"/>
      <c r="K154" s="135"/>
      <c r="L154" s="135"/>
      <c r="M154" s="135"/>
      <c r="N154" s="58"/>
      <c r="O154" s="58"/>
      <c r="P154" s="58"/>
      <c r="Q154" s="58"/>
      <c r="R154" s="15"/>
      <c r="S154" s="57"/>
      <c r="T154" s="19"/>
      <c r="U154" s="58"/>
      <c r="V154" s="58"/>
      <c r="W154" s="58"/>
      <c r="X154" s="58"/>
      <c r="Y154" s="58"/>
      <c r="Z154" s="58"/>
      <c r="AA154" s="58"/>
      <c r="AB154" s="58"/>
      <c r="AC154" s="58"/>
      <c r="AD154" s="58"/>
      <c r="AE154" s="58"/>
      <c r="AF154" s="58"/>
      <c r="AG154" s="58"/>
    </row>
    <row r="155" spans="1:33" ht="17.25" customHeight="1" x14ac:dyDescent="0.2">
      <c r="A155" s="23"/>
      <c r="B155" s="58"/>
      <c r="C155" s="58"/>
      <c r="D155" s="58"/>
      <c r="E155" s="8"/>
      <c r="F155" s="8"/>
      <c r="G155" s="58"/>
      <c r="H155" s="58"/>
      <c r="I155" s="158"/>
      <c r="J155" s="135"/>
      <c r="K155" s="135"/>
      <c r="L155" s="135"/>
      <c r="M155" s="135"/>
      <c r="N155" s="58"/>
      <c r="O155" s="58"/>
      <c r="P155" s="58"/>
      <c r="Q155" s="58"/>
      <c r="R155" s="15"/>
      <c r="S155" s="57"/>
      <c r="T155" s="19"/>
      <c r="U155" s="58"/>
      <c r="V155" s="58"/>
      <c r="W155" s="58"/>
      <c r="X155" s="58"/>
      <c r="Y155" s="58"/>
      <c r="Z155" s="58"/>
      <c r="AA155" s="58"/>
      <c r="AB155" s="58"/>
      <c r="AC155" s="58"/>
      <c r="AD155" s="58"/>
      <c r="AE155" s="58"/>
      <c r="AF155" s="58"/>
      <c r="AG155" s="58"/>
    </row>
    <row r="156" spans="1:33" ht="17.25" customHeight="1" x14ac:dyDescent="0.2">
      <c r="A156" s="23"/>
      <c r="B156" s="58"/>
      <c r="C156" s="58"/>
      <c r="D156" s="58"/>
      <c r="E156" s="8"/>
      <c r="F156" s="8"/>
      <c r="G156" s="58"/>
      <c r="H156" s="58"/>
      <c r="I156" s="158"/>
      <c r="J156" s="135"/>
      <c r="K156" s="135"/>
      <c r="L156" s="135"/>
      <c r="M156" s="135"/>
      <c r="N156" s="58"/>
      <c r="O156" s="58"/>
      <c r="P156" s="58"/>
      <c r="Q156" s="58"/>
      <c r="R156" s="15"/>
      <c r="S156" s="57"/>
      <c r="T156" s="19"/>
      <c r="U156" s="58"/>
      <c r="V156" s="58"/>
      <c r="W156" s="58"/>
      <c r="X156" s="58"/>
      <c r="Y156" s="58"/>
      <c r="Z156" s="58"/>
      <c r="AA156" s="58"/>
      <c r="AB156" s="58"/>
      <c r="AC156" s="58"/>
      <c r="AD156" s="58"/>
      <c r="AE156" s="58"/>
      <c r="AF156" s="58"/>
      <c r="AG156" s="58"/>
    </row>
    <row r="157" spans="1:33" ht="17.25" customHeight="1" x14ac:dyDescent="0.2">
      <c r="A157" s="23"/>
      <c r="B157" s="58"/>
      <c r="C157" s="58"/>
      <c r="D157" s="58"/>
      <c r="E157" s="8"/>
      <c r="F157" s="8"/>
      <c r="G157" s="58"/>
      <c r="H157" s="58"/>
      <c r="I157" s="158"/>
      <c r="J157" s="135"/>
      <c r="K157" s="135"/>
      <c r="L157" s="135"/>
      <c r="M157" s="135"/>
      <c r="N157" s="58"/>
      <c r="O157" s="58"/>
      <c r="P157" s="58"/>
      <c r="Q157" s="58"/>
      <c r="R157" s="15"/>
      <c r="S157" s="57"/>
      <c r="T157" s="19"/>
      <c r="U157" s="58"/>
      <c r="V157" s="58"/>
      <c r="W157" s="58"/>
      <c r="X157" s="58"/>
      <c r="Y157" s="58"/>
      <c r="Z157" s="58"/>
      <c r="AA157" s="58"/>
      <c r="AB157" s="58"/>
      <c r="AC157" s="58"/>
      <c r="AD157" s="58"/>
      <c r="AE157" s="58"/>
      <c r="AF157" s="58"/>
      <c r="AG157" s="58"/>
    </row>
    <row r="158" spans="1:33" ht="17.25" customHeight="1" x14ac:dyDescent="0.2">
      <c r="A158" s="23"/>
      <c r="B158" s="58"/>
      <c r="C158" s="58"/>
      <c r="D158" s="58"/>
      <c r="E158" s="8"/>
      <c r="F158" s="8"/>
      <c r="G158" s="58"/>
      <c r="H158" s="58"/>
      <c r="I158" s="158"/>
      <c r="J158" s="135"/>
      <c r="K158" s="135"/>
      <c r="L158" s="135"/>
      <c r="M158" s="135"/>
      <c r="N158" s="58"/>
      <c r="O158" s="58"/>
      <c r="P158" s="58"/>
      <c r="Q158" s="58"/>
      <c r="R158" s="15"/>
      <c r="S158" s="57"/>
      <c r="T158" s="19"/>
      <c r="U158" s="58"/>
      <c r="V158" s="58"/>
      <c r="W158" s="58"/>
      <c r="X158" s="58"/>
      <c r="Y158" s="58"/>
      <c r="Z158" s="58"/>
      <c r="AA158" s="58"/>
      <c r="AB158" s="58"/>
      <c r="AC158" s="58"/>
      <c r="AD158" s="58"/>
      <c r="AE158" s="58"/>
      <c r="AF158" s="58"/>
      <c r="AG158" s="58"/>
    </row>
    <row r="159" spans="1:33" ht="17.25" customHeight="1" x14ac:dyDescent="0.2">
      <c r="A159" s="23"/>
      <c r="B159" s="58"/>
      <c r="C159" s="58"/>
      <c r="D159" s="58"/>
      <c r="E159" s="8"/>
      <c r="F159" s="8"/>
      <c r="G159" s="58"/>
      <c r="H159" s="58"/>
      <c r="I159" s="158"/>
      <c r="J159" s="135"/>
      <c r="K159" s="135"/>
      <c r="L159" s="135"/>
      <c r="M159" s="135"/>
      <c r="N159" s="58"/>
      <c r="O159" s="58"/>
      <c r="P159" s="58"/>
      <c r="Q159" s="58"/>
      <c r="R159" s="15"/>
      <c r="S159" s="57"/>
      <c r="T159" s="19"/>
      <c r="U159" s="58"/>
      <c r="V159" s="58"/>
      <c r="W159" s="58"/>
      <c r="X159" s="58"/>
      <c r="Y159" s="58"/>
      <c r="Z159" s="58"/>
      <c r="AA159" s="58"/>
      <c r="AB159" s="58"/>
      <c r="AC159" s="58"/>
      <c r="AD159" s="58"/>
      <c r="AE159" s="58"/>
      <c r="AF159" s="58"/>
      <c r="AG159" s="58"/>
    </row>
    <row r="160" spans="1:33" ht="17.25" customHeight="1" x14ac:dyDescent="0.2">
      <c r="A160" s="23"/>
      <c r="B160" s="58"/>
      <c r="C160" s="58"/>
      <c r="D160" s="58"/>
      <c r="E160" s="8"/>
      <c r="F160" s="8"/>
      <c r="G160" s="58"/>
      <c r="H160" s="58"/>
      <c r="I160" s="158"/>
      <c r="J160" s="135"/>
      <c r="K160" s="135"/>
      <c r="L160" s="135"/>
      <c r="M160" s="135"/>
      <c r="N160" s="58"/>
      <c r="O160" s="58"/>
      <c r="P160" s="58"/>
      <c r="Q160" s="58"/>
      <c r="R160" s="15"/>
      <c r="S160" s="57"/>
      <c r="T160" s="19"/>
      <c r="U160" s="58"/>
      <c r="V160" s="58"/>
      <c r="W160" s="58"/>
      <c r="X160" s="58"/>
      <c r="Y160" s="58"/>
      <c r="Z160" s="58"/>
      <c r="AA160" s="58"/>
      <c r="AB160" s="58"/>
      <c r="AC160" s="58"/>
      <c r="AD160" s="58"/>
      <c r="AE160" s="58"/>
      <c r="AF160" s="58"/>
      <c r="AG160" s="58"/>
    </row>
    <row r="161" spans="1:33" ht="17.25" customHeight="1" x14ac:dyDescent="0.2">
      <c r="A161" s="23"/>
      <c r="B161" s="58"/>
      <c r="C161" s="58"/>
      <c r="D161" s="58"/>
      <c r="E161" s="8"/>
      <c r="F161" s="8"/>
      <c r="G161" s="58"/>
      <c r="H161" s="58"/>
      <c r="I161" s="158"/>
      <c r="J161" s="135"/>
      <c r="K161" s="135"/>
      <c r="L161" s="135"/>
      <c r="M161" s="135"/>
      <c r="N161" s="58"/>
      <c r="O161" s="58"/>
      <c r="P161" s="58"/>
      <c r="Q161" s="58"/>
      <c r="R161" s="15"/>
      <c r="S161" s="57"/>
      <c r="T161" s="19"/>
      <c r="U161" s="58"/>
      <c r="V161" s="58"/>
      <c r="W161" s="58"/>
      <c r="X161" s="58"/>
      <c r="Y161" s="58"/>
      <c r="Z161" s="58"/>
      <c r="AA161" s="58"/>
      <c r="AB161" s="58"/>
      <c r="AC161" s="58"/>
      <c r="AD161" s="58"/>
      <c r="AE161" s="58"/>
      <c r="AF161" s="58"/>
      <c r="AG161" s="58"/>
    </row>
    <row r="162" spans="1:33" ht="17.25" customHeight="1" x14ac:dyDescent="0.2">
      <c r="A162" s="23"/>
      <c r="B162" s="58"/>
      <c r="C162" s="58"/>
      <c r="D162" s="58"/>
      <c r="E162" s="8"/>
      <c r="F162" s="8"/>
      <c r="G162" s="58"/>
      <c r="H162" s="58"/>
      <c r="I162" s="158"/>
      <c r="J162" s="135"/>
      <c r="K162" s="135"/>
      <c r="L162" s="135"/>
      <c r="M162" s="135"/>
      <c r="N162" s="58"/>
      <c r="O162" s="58"/>
      <c r="P162" s="58"/>
      <c r="Q162" s="58"/>
      <c r="R162" s="15"/>
      <c r="S162" s="57"/>
      <c r="T162" s="19"/>
      <c r="U162" s="58"/>
      <c r="V162" s="58"/>
      <c r="W162" s="58"/>
      <c r="X162" s="58"/>
      <c r="Y162" s="58"/>
      <c r="Z162" s="58"/>
      <c r="AA162" s="58"/>
      <c r="AB162" s="58"/>
      <c r="AC162" s="58"/>
      <c r="AD162" s="58"/>
      <c r="AE162" s="58"/>
      <c r="AF162" s="58"/>
      <c r="AG162" s="58"/>
    </row>
    <row r="163" spans="1:33" ht="17.25" customHeight="1" x14ac:dyDescent="0.2">
      <c r="A163" s="23"/>
      <c r="B163" s="58"/>
      <c r="C163" s="58"/>
      <c r="D163" s="58"/>
      <c r="E163" s="8"/>
      <c r="F163" s="8"/>
      <c r="G163" s="58"/>
      <c r="H163" s="58"/>
      <c r="I163" s="158"/>
      <c r="J163" s="135"/>
      <c r="K163" s="135"/>
      <c r="L163" s="135"/>
      <c r="M163" s="135"/>
      <c r="N163" s="58"/>
      <c r="O163" s="58"/>
      <c r="P163" s="58"/>
      <c r="Q163" s="58"/>
      <c r="R163" s="15"/>
      <c r="S163" s="57"/>
      <c r="T163" s="19"/>
      <c r="U163" s="58"/>
      <c r="V163" s="58"/>
      <c r="W163" s="58"/>
      <c r="X163" s="58"/>
      <c r="Y163" s="58"/>
      <c r="Z163" s="58"/>
      <c r="AA163" s="58"/>
      <c r="AB163" s="58"/>
      <c r="AC163" s="58"/>
      <c r="AD163" s="58"/>
      <c r="AE163" s="58"/>
      <c r="AF163" s="58"/>
      <c r="AG163" s="58"/>
    </row>
    <row r="164" spans="1:33" ht="17.25" customHeight="1" x14ac:dyDescent="0.2">
      <c r="A164" s="23"/>
      <c r="B164" s="58"/>
      <c r="C164" s="58"/>
      <c r="D164" s="58"/>
      <c r="E164" s="8"/>
      <c r="F164" s="8"/>
      <c r="G164" s="58"/>
      <c r="H164" s="58"/>
      <c r="I164" s="158"/>
      <c r="J164" s="135"/>
      <c r="K164" s="135"/>
      <c r="L164" s="135"/>
      <c r="M164" s="135"/>
      <c r="N164" s="58"/>
      <c r="O164" s="58"/>
      <c r="P164" s="58"/>
      <c r="Q164" s="58"/>
      <c r="R164" s="15"/>
      <c r="S164" s="57"/>
      <c r="T164" s="19"/>
      <c r="U164" s="58"/>
      <c r="V164" s="58"/>
      <c r="W164" s="58"/>
      <c r="X164" s="58"/>
      <c r="Y164" s="58"/>
      <c r="Z164" s="58"/>
      <c r="AA164" s="58"/>
      <c r="AB164" s="58"/>
      <c r="AC164" s="58"/>
      <c r="AD164" s="58"/>
      <c r="AE164" s="58"/>
      <c r="AF164" s="58"/>
      <c r="AG164" s="58"/>
    </row>
    <row r="165" spans="1:33" ht="17.25" customHeight="1" x14ac:dyDescent="0.2">
      <c r="A165" s="23"/>
      <c r="B165" s="58"/>
      <c r="C165" s="58"/>
      <c r="D165" s="58"/>
      <c r="E165" s="8"/>
      <c r="F165" s="8"/>
      <c r="G165" s="58"/>
      <c r="H165" s="58"/>
      <c r="I165" s="158"/>
      <c r="J165" s="135"/>
      <c r="K165" s="135"/>
      <c r="L165" s="135"/>
      <c r="M165" s="135"/>
      <c r="N165" s="58"/>
      <c r="O165" s="58"/>
      <c r="P165" s="58"/>
      <c r="Q165" s="58"/>
      <c r="R165" s="15"/>
      <c r="S165" s="57"/>
      <c r="T165" s="19"/>
      <c r="U165" s="58"/>
      <c r="V165" s="58"/>
      <c r="W165" s="58"/>
      <c r="X165" s="58"/>
      <c r="Y165" s="58"/>
      <c r="Z165" s="58"/>
      <c r="AA165" s="58"/>
      <c r="AB165" s="58"/>
      <c r="AC165" s="58"/>
      <c r="AD165" s="58"/>
      <c r="AE165" s="58"/>
      <c r="AF165" s="58"/>
      <c r="AG165" s="58"/>
    </row>
    <row r="166" spans="1:33" ht="17.25" customHeight="1" x14ac:dyDescent="0.2">
      <c r="A166" s="23"/>
      <c r="B166" s="58"/>
      <c r="C166" s="58"/>
      <c r="D166" s="58"/>
      <c r="E166" s="8"/>
      <c r="F166" s="8"/>
      <c r="G166" s="58"/>
      <c r="H166" s="58"/>
      <c r="I166" s="158"/>
      <c r="J166" s="135"/>
      <c r="K166" s="135"/>
      <c r="L166" s="135"/>
      <c r="M166" s="135"/>
      <c r="N166" s="58"/>
      <c r="O166" s="58"/>
      <c r="P166" s="58"/>
      <c r="Q166" s="58"/>
      <c r="R166" s="15"/>
      <c r="S166" s="57"/>
      <c r="T166" s="19"/>
      <c r="U166" s="58"/>
      <c r="V166" s="58"/>
      <c r="W166" s="58"/>
      <c r="X166" s="58"/>
      <c r="Y166" s="58"/>
      <c r="Z166" s="58"/>
      <c r="AA166" s="58"/>
      <c r="AB166" s="58"/>
      <c r="AC166" s="58"/>
      <c r="AD166" s="58"/>
      <c r="AE166" s="58"/>
      <c r="AF166" s="58"/>
      <c r="AG166" s="58"/>
    </row>
    <row r="167" spans="1:33" ht="17.25" customHeight="1" x14ac:dyDescent="0.2">
      <c r="A167" s="23"/>
      <c r="B167" s="58"/>
      <c r="C167" s="58"/>
      <c r="D167" s="58"/>
      <c r="E167" s="8"/>
      <c r="F167" s="8"/>
      <c r="G167" s="58"/>
      <c r="H167" s="58"/>
      <c r="I167" s="158"/>
      <c r="J167" s="135"/>
      <c r="K167" s="135"/>
      <c r="L167" s="135"/>
      <c r="M167" s="135"/>
      <c r="N167" s="58"/>
      <c r="O167" s="58"/>
      <c r="P167" s="58"/>
      <c r="Q167" s="58"/>
      <c r="R167" s="15"/>
      <c r="S167" s="57"/>
      <c r="T167" s="19"/>
      <c r="U167" s="58"/>
      <c r="V167" s="58"/>
      <c r="W167" s="58"/>
      <c r="X167" s="58"/>
      <c r="Y167" s="58"/>
      <c r="Z167" s="58"/>
      <c r="AA167" s="58"/>
      <c r="AB167" s="58"/>
      <c r="AC167" s="58"/>
      <c r="AD167" s="58"/>
      <c r="AE167" s="58"/>
      <c r="AF167" s="58"/>
      <c r="AG167" s="58"/>
    </row>
    <row r="168" spans="1:33" ht="17.25" customHeight="1" x14ac:dyDescent="0.2">
      <c r="A168" s="23"/>
      <c r="B168" s="58"/>
      <c r="C168" s="58"/>
      <c r="D168" s="58"/>
      <c r="E168" s="8"/>
      <c r="F168" s="8"/>
      <c r="G168" s="58"/>
      <c r="H168" s="58"/>
      <c r="I168" s="158"/>
      <c r="J168" s="135"/>
      <c r="K168" s="135"/>
      <c r="L168" s="135"/>
      <c r="M168" s="135"/>
      <c r="N168" s="58"/>
      <c r="O168" s="58"/>
      <c r="P168" s="58"/>
      <c r="Q168" s="58"/>
      <c r="R168" s="15"/>
      <c r="S168" s="57"/>
      <c r="T168" s="19"/>
      <c r="U168" s="58"/>
      <c r="V168" s="58"/>
      <c r="W168" s="58"/>
      <c r="X168" s="58"/>
      <c r="Y168" s="58"/>
      <c r="Z168" s="58"/>
      <c r="AA168" s="58"/>
      <c r="AB168" s="58"/>
      <c r="AC168" s="58"/>
      <c r="AD168" s="58"/>
      <c r="AE168" s="58"/>
      <c r="AF168" s="58"/>
      <c r="AG168" s="58"/>
    </row>
    <row r="169" spans="1:33" ht="17.25" customHeight="1" x14ac:dyDescent="0.2">
      <c r="A169" s="23"/>
      <c r="B169" s="58"/>
      <c r="C169" s="58"/>
      <c r="D169" s="58"/>
      <c r="E169" s="8"/>
      <c r="F169" s="8"/>
      <c r="G169" s="58"/>
      <c r="H169" s="58"/>
      <c r="I169" s="158"/>
      <c r="J169" s="135"/>
      <c r="K169" s="135"/>
      <c r="L169" s="135"/>
      <c r="M169" s="135"/>
      <c r="N169" s="58"/>
      <c r="O169" s="58"/>
      <c r="P169" s="58"/>
      <c r="Q169" s="58"/>
      <c r="R169" s="15"/>
      <c r="S169" s="57"/>
      <c r="T169" s="19"/>
      <c r="U169" s="58"/>
      <c r="V169" s="58"/>
      <c r="W169" s="58"/>
      <c r="X169" s="58"/>
      <c r="Y169" s="58"/>
      <c r="Z169" s="58"/>
      <c r="AA169" s="58"/>
      <c r="AB169" s="58"/>
      <c r="AC169" s="58"/>
      <c r="AD169" s="58"/>
      <c r="AE169" s="58"/>
      <c r="AF169" s="58"/>
      <c r="AG169" s="58"/>
    </row>
    <row r="170" spans="1:33" ht="17.25" customHeight="1" x14ac:dyDescent="0.2">
      <c r="A170" s="23"/>
      <c r="B170" s="58"/>
      <c r="C170" s="58"/>
      <c r="D170" s="58"/>
      <c r="E170" s="8"/>
      <c r="F170" s="8"/>
      <c r="G170" s="58"/>
      <c r="H170" s="58"/>
      <c r="I170" s="158"/>
      <c r="J170" s="135"/>
      <c r="K170" s="135"/>
      <c r="L170" s="135"/>
      <c r="M170" s="135"/>
      <c r="N170" s="58"/>
      <c r="O170" s="58"/>
      <c r="P170" s="58"/>
      <c r="Q170" s="58"/>
      <c r="R170" s="15"/>
      <c r="S170" s="57"/>
      <c r="T170" s="19"/>
      <c r="U170" s="58"/>
      <c r="V170" s="58"/>
      <c r="W170" s="58"/>
      <c r="X170" s="58"/>
      <c r="Y170" s="58"/>
      <c r="Z170" s="58"/>
      <c r="AA170" s="58"/>
      <c r="AB170" s="58"/>
      <c r="AC170" s="58"/>
      <c r="AD170" s="58"/>
      <c r="AE170" s="58"/>
      <c r="AF170" s="58"/>
      <c r="AG170" s="58"/>
    </row>
    <row r="171" spans="1:33" ht="17.25" customHeight="1" x14ac:dyDescent="0.2">
      <c r="A171" s="23"/>
      <c r="B171" s="58"/>
      <c r="C171" s="58"/>
      <c r="D171" s="58"/>
      <c r="E171" s="8"/>
      <c r="F171" s="8"/>
      <c r="G171" s="58"/>
      <c r="H171" s="58"/>
      <c r="I171" s="158"/>
      <c r="J171" s="135"/>
      <c r="K171" s="135"/>
      <c r="L171" s="135"/>
      <c r="M171" s="135"/>
      <c r="N171" s="58"/>
      <c r="O171" s="58"/>
      <c r="P171" s="58"/>
      <c r="Q171" s="58"/>
      <c r="R171" s="15"/>
      <c r="S171" s="57"/>
      <c r="T171" s="19"/>
      <c r="U171" s="58"/>
      <c r="V171" s="58"/>
      <c r="W171" s="58"/>
      <c r="X171" s="58"/>
      <c r="Y171" s="58"/>
      <c r="Z171" s="58"/>
      <c r="AA171" s="58"/>
      <c r="AB171" s="58"/>
      <c r="AC171" s="58"/>
      <c r="AD171" s="58"/>
      <c r="AE171" s="58"/>
      <c r="AF171" s="58"/>
      <c r="AG171" s="58"/>
    </row>
    <row r="172" spans="1:33" ht="17.25" customHeight="1" x14ac:dyDescent="0.2">
      <c r="A172" s="23"/>
      <c r="B172" s="58"/>
      <c r="C172" s="58"/>
      <c r="D172" s="58"/>
      <c r="E172" s="8"/>
      <c r="F172" s="8"/>
      <c r="G172" s="58"/>
      <c r="H172" s="58"/>
      <c r="I172" s="158"/>
      <c r="J172" s="135"/>
      <c r="K172" s="135"/>
      <c r="L172" s="135"/>
      <c r="M172" s="135"/>
      <c r="N172" s="58"/>
      <c r="O172" s="58"/>
      <c r="P172" s="58"/>
      <c r="Q172" s="58"/>
      <c r="R172" s="15"/>
      <c r="S172" s="57"/>
      <c r="T172" s="19"/>
      <c r="U172" s="58"/>
      <c r="V172" s="58"/>
      <c r="W172" s="58"/>
      <c r="X172" s="58"/>
      <c r="Y172" s="58"/>
      <c r="Z172" s="58"/>
      <c r="AA172" s="58"/>
      <c r="AB172" s="58"/>
      <c r="AC172" s="58"/>
      <c r="AD172" s="58"/>
      <c r="AE172" s="58"/>
      <c r="AF172" s="58"/>
      <c r="AG172" s="58"/>
    </row>
    <row r="173" spans="1:33" ht="17.25" customHeight="1" x14ac:dyDescent="0.2">
      <c r="A173" s="23"/>
      <c r="B173" s="58"/>
      <c r="C173" s="58"/>
      <c r="D173" s="58"/>
      <c r="E173" s="8"/>
      <c r="F173" s="8"/>
      <c r="G173" s="58"/>
      <c r="H173" s="58"/>
      <c r="I173" s="158"/>
      <c r="J173" s="135"/>
      <c r="K173" s="135"/>
      <c r="L173" s="135"/>
      <c r="M173" s="135"/>
      <c r="N173" s="58"/>
      <c r="O173" s="58"/>
      <c r="P173" s="58"/>
      <c r="Q173" s="58"/>
      <c r="R173" s="15"/>
      <c r="S173" s="57"/>
      <c r="T173" s="19"/>
      <c r="U173" s="58"/>
      <c r="V173" s="58"/>
      <c r="W173" s="58"/>
      <c r="X173" s="58"/>
      <c r="Y173" s="58"/>
      <c r="Z173" s="58"/>
      <c r="AA173" s="58"/>
      <c r="AB173" s="58"/>
      <c r="AC173" s="58"/>
      <c r="AD173" s="58"/>
      <c r="AE173" s="58"/>
      <c r="AF173" s="58"/>
      <c r="AG173" s="58"/>
    </row>
    <row r="174" spans="1:33" ht="17.25" customHeight="1" x14ac:dyDescent="0.2">
      <c r="A174" s="23"/>
      <c r="B174" s="58"/>
      <c r="C174" s="58"/>
      <c r="D174" s="58"/>
      <c r="E174" s="8"/>
      <c r="F174" s="8"/>
      <c r="G174" s="58"/>
      <c r="H174" s="58"/>
      <c r="I174" s="158"/>
      <c r="J174" s="135"/>
      <c r="K174" s="135"/>
      <c r="L174" s="135"/>
      <c r="M174" s="135"/>
      <c r="N174" s="58"/>
      <c r="O174" s="58"/>
      <c r="P174" s="58"/>
      <c r="Q174" s="58"/>
      <c r="R174" s="15"/>
      <c r="S174" s="57"/>
      <c r="T174" s="19"/>
      <c r="U174" s="58"/>
      <c r="V174" s="58"/>
      <c r="W174" s="58"/>
      <c r="X174" s="58"/>
      <c r="Y174" s="58"/>
      <c r="Z174" s="58"/>
      <c r="AA174" s="58"/>
      <c r="AB174" s="58"/>
      <c r="AC174" s="58"/>
      <c r="AD174" s="58"/>
      <c r="AE174" s="58"/>
      <c r="AF174" s="58"/>
      <c r="AG174" s="58"/>
    </row>
    <row r="175" spans="1:33" ht="17.25" customHeight="1" x14ac:dyDescent="0.2">
      <c r="A175" s="23"/>
      <c r="B175" s="58"/>
      <c r="C175" s="58"/>
      <c r="D175" s="58"/>
      <c r="E175" s="8"/>
      <c r="F175" s="8"/>
      <c r="G175" s="58"/>
      <c r="H175" s="58"/>
      <c r="I175" s="158"/>
      <c r="J175" s="135"/>
      <c r="K175" s="135"/>
      <c r="L175" s="135"/>
      <c r="M175" s="135"/>
      <c r="N175" s="58"/>
      <c r="O175" s="58"/>
      <c r="P175" s="58"/>
      <c r="Q175" s="58"/>
      <c r="R175" s="15"/>
      <c r="S175" s="57"/>
      <c r="T175" s="19"/>
      <c r="U175" s="58"/>
      <c r="V175" s="58"/>
      <c r="W175" s="58"/>
      <c r="X175" s="58"/>
      <c r="Y175" s="58"/>
      <c r="Z175" s="58"/>
      <c r="AA175" s="58"/>
      <c r="AB175" s="58"/>
      <c r="AC175" s="58"/>
      <c r="AD175" s="58"/>
      <c r="AE175" s="58"/>
      <c r="AF175" s="58"/>
      <c r="AG175" s="58"/>
    </row>
    <row r="176" spans="1:33" ht="17.25" customHeight="1" x14ac:dyDescent="0.2">
      <c r="A176" s="23"/>
      <c r="B176" s="58"/>
      <c r="C176" s="58"/>
      <c r="D176" s="58"/>
      <c r="E176" s="8"/>
      <c r="F176" s="8"/>
      <c r="G176" s="58"/>
      <c r="H176" s="58"/>
      <c r="I176" s="158"/>
      <c r="J176" s="135"/>
      <c r="K176" s="135"/>
      <c r="L176" s="135"/>
      <c r="M176" s="135"/>
      <c r="N176" s="58"/>
      <c r="O176" s="58"/>
      <c r="P176" s="58"/>
      <c r="Q176" s="58"/>
      <c r="R176" s="15"/>
      <c r="S176" s="57"/>
      <c r="T176" s="19"/>
      <c r="U176" s="58"/>
      <c r="V176" s="58"/>
      <c r="W176" s="58"/>
      <c r="X176" s="58"/>
      <c r="Y176" s="58"/>
      <c r="Z176" s="58"/>
      <c r="AA176" s="58"/>
      <c r="AB176" s="58"/>
      <c r="AC176" s="58"/>
      <c r="AD176" s="58"/>
      <c r="AE176" s="58"/>
      <c r="AF176" s="58"/>
      <c r="AG176" s="58"/>
    </row>
    <row r="177" spans="1:33" ht="17.25" customHeight="1" x14ac:dyDescent="0.2">
      <c r="A177" s="23"/>
      <c r="B177" s="58"/>
      <c r="C177" s="58"/>
      <c r="D177" s="58"/>
      <c r="E177" s="8"/>
      <c r="F177" s="8"/>
      <c r="G177" s="58"/>
      <c r="H177" s="58"/>
      <c r="I177" s="158"/>
      <c r="J177" s="135"/>
      <c r="K177" s="135"/>
      <c r="L177" s="135"/>
      <c r="M177" s="135"/>
      <c r="N177" s="58"/>
      <c r="O177" s="58"/>
      <c r="P177" s="58"/>
      <c r="Q177" s="58"/>
      <c r="R177" s="15"/>
      <c r="S177" s="57"/>
      <c r="T177" s="19"/>
      <c r="U177" s="58"/>
      <c r="V177" s="58"/>
      <c r="W177" s="58"/>
      <c r="X177" s="58"/>
      <c r="Y177" s="58"/>
      <c r="Z177" s="58"/>
      <c r="AA177" s="58"/>
      <c r="AB177" s="58"/>
      <c r="AC177" s="58"/>
      <c r="AD177" s="58"/>
      <c r="AE177" s="58"/>
      <c r="AF177" s="58"/>
      <c r="AG177" s="58"/>
    </row>
    <row r="178" spans="1:33" ht="17.25" customHeight="1" x14ac:dyDescent="0.2">
      <c r="A178" s="23"/>
      <c r="B178" s="58"/>
      <c r="C178" s="58"/>
      <c r="D178" s="58"/>
      <c r="E178" s="8"/>
      <c r="F178" s="8"/>
      <c r="G178" s="58"/>
      <c r="H178" s="58"/>
      <c r="I178" s="158"/>
      <c r="J178" s="135"/>
      <c r="K178" s="135"/>
      <c r="L178" s="135"/>
      <c r="M178" s="135"/>
      <c r="N178" s="58"/>
      <c r="O178" s="58"/>
      <c r="P178" s="58"/>
      <c r="Q178" s="58"/>
      <c r="R178" s="15"/>
      <c r="S178" s="57"/>
      <c r="T178" s="19"/>
      <c r="U178" s="58"/>
      <c r="V178" s="58"/>
      <c r="W178" s="58"/>
      <c r="X178" s="58"/>
      <c r="Y178" s="58"/>
      <c r="Z178" s="58"/>
      <c r="AA178" s="58"/>
      <c r="AB178" s="58"/>
      <c r="AC178" s="58"/>
      <c r="AD178" s="58"/>
      <c r="AE178" s="58"/>
      <c r="AF178" s="58"/>
      <c r="AG178" s="58"/>
    </row>
    <row r="179" spans="1:33" ht="17.25" customHeight="1" x14ac:dyDescent="0.2">
      <c r="A179" s="23"/>
      <c r="B179" s="58"/>
      <c r="C179" s="58"/>
      <c r="D179" s="58"/>
      <c r="E179" s="8"/>
      <c r="F179" s="8"/>
      <c r="G179" s="58"/>
      <c r="H179" s="58"/>
      <c r="I179" s="158"/>
      <c r="J179" s="135"/>
      <c r="K179" s="135"/>
      <c r="L179" s="135"/>
      <c r="M179" s="135"/>
      <c r="N179" s="58"/>
      <c r="O179" s="58"/>
      <c r="P179" s="58"/>
      <c r="Q179" s="58"/>
      <c r="R179" s="15"/>
      <c r="S179" s="57"/>
      <c r="T179" s="19"/>
      <c r="U179" s="58"/>
      <c r="V179" s="58"/>
      <c r="W179" s="58"/>
      <c r="X179" s="58"/>
      <c r="Y179" s="58"/>
      <c r="Z179" s="58"/>
      <c r="AA179" s="58"/>
      <c r="AB179" s="58"/>
      <c r="AC179" s="58"/>
      <c r="AD179" s="58"/>
      <c r="AE179" s="58"/>
      <c r="AF179" s="58"/>
      <c r="AG179" s="58"/>
    </row>
    <row r="180" spans="1:33" ht="17.25" customHeight="1" x14ac:dyDescent="0.2">
      <c r="A180" s="23"/>
      <c r="B180" s="58"/>
      <c r="C180" s="58"/>
      <c r="D180" s="58"/>
      <c r="E180" s="8"/>
      <c r="F180" s="8"/>
      <c r="G180" s="58"/>
      <c r="H180" s="58"/>
      <c r="I180" s="158"/>
      <c r="J180" s="135"/>
      <c r="K180" s="135"/>
      <c r="L180" s="135"/>
      <c r="M180" s="135"/>
      <c r="N180" s="58"/>
      <c r="O180" s="58"/>
      <c r="P180" s="58"/>
      <c r="Q180" s="58"/>
      <c r="R180" s="15"/>
      <c r="S180" s="57"/>
      <c r="T180" s="19"/>
      <c r="U180" s="58"/>
      <c r="V180" s="58"/>
      <c r="W180" s="58"/>
      <c r="X180" s="58"/>
      <c r="Y180" s="58"/>
      <c r="Z180" s="58"/>
      <c r="AA180" s="58"/>
      <c r="AB180" s="58"/>
      <c r="AC180" s="58"/>
      <c r="AD180" s="58"/>
      <c r="AE180" s="58"/>
      <c r="AF180" s="58"/>
      <c r="AG180" s="58"/>
    </row>
    <row r="181" spans="1:33" ht="17.25" customHeight="1" x14ac:dyDescent="0.2">
      <c r="A181" s="23"/>
      <c r="B181" s="58"/>
      <c r="C181" s="58"/>
      <c r="D181" s="58"/>
      <c r="E181" s="8"/>
      <c r="F181" s="8"/>
      <c r="G181" s="58"/>
      <c r="H181" s="58"/>
      <c r="I181" s="158"/>
      <c r="J181" s="135"/>
      <c r="K181" s="135"/>
      <c r="L181" s="135"/>
      <c r="M181" s="135"/>
      <c r="N181" s="58"/>
      <c r="O181" s="58"/>
      <c r="P181" s="58"/>
      <c r="Q181" s="58"/>
      <c r="R181" s="15"/>
      <c r="S181" s="57"/>
      <c r="T181" s="19"/>
      <c r="U181" s="58"/>
      <c r="V181" s="58"/>
      <c r="W181" s="58"/>
      <c r="X181" s="58"/>
      <c r="Y181" s="58"/>
      <c r="Z181" s="58"/>
      <c r="AA181" s="58"/>
      <c r="AB181" s="58"/>
      <c r="AC181" s="58"/>
      <c r="AD181" s="58"/>
      <c r="AE181" s="58"/>
      <c r="AF181" s="58"/>
      <c r="AG181" s="58"/>
    </row>
    <row r="182" spans="1:33" ht="17.25" customHeight="1" x14ac:dyDescent="0.2">
      <c r="A182" s="23"/>
      <c r="B182" s="58"/>
      <c r="C182" s="58"/>
      <c r="D182" s="58"/>
      <c r="E182" s="8"/>
      <c r="F182" s="8"/>
      <c r="G182" s="58"/>
      <c r="H182" s="58"/>
      <c r="I182" s="158"/>
      <c r="J182" s="135"/>
      <c r="K182" s="135"/>
      <c r="L182" s="135"/>
      <c r="M182" s="135"/>
      <c r="N182" s="58"/>
      <c r="O182" s="58"/>
      <c r="P182" s="58"/>
      <c r="Q182" s="58"/>
      <c r="R182" s="15"/>
      <c r="S182" s="57"/>
      <c r="T182" s="19"/>
      <c r="U182" s="58"/>
      <c r="V182" s="58"/>
      <c r="W182" s="58"/>
      <c r="X182" s="58"/>
      <c r="Y182" s="58"/>
      <c r="Z182" s="58"/>
      <c r="AA182" s="58"/>
      <c r="AB182" s="58"/>
      <c r="AC182" s="58"/>
      <c r="AD182" s="58"/>
      <c r="AE182" s="58"/>
      <c r="AF182" s="58"/>
      <c r="AG182" s="58"/>
    </row>
    <row r="183" spans="1:33" ht="17.25" customHeight="1" x14ac:dyDescent="0.2">
      <c r="A183" s="23"/>
      <c r="B183" s="58"/>
      <c r="C183" s="58"/>
      <c r="D183" s="58"/>
      <c r="E183" s="8"/>
      <c r="F183" s="8"/>
      <c r="G183" s="58"/>
      <c r="H183" s="58"/>
      <c r="I183" s="158"/>
      <c r="J183" s="135"/>
      <c r="K183" s="135"/>
      <c r="L183" s="135"/>
      <c r="M183" s="135"/>
      <c r="N183" s="58"/>
      <c r="O183" s="58"/>
      <c r="P183" s="58"/>
      <c r="Q183" s="58"/>
      <c r="R183" s="15"/>
      <c r="S183" s="57"/>
      <c r="T183" s="19"/>
      <c r="U183" s="58"/>
      <c r="V183" s="58"/>
      <c r="W183" s="58"/>
      <c r="X183" s="58"/>
      <c r="Y183" s="58"/>
      <c r="Z183" s="58"/>
      <c r="AA183" s="58"/>
      <c r="AB183" s="58"/>
      <c r="AC183" s="58"/>
      <c r="AD183" s="58"/>
      <c r="AE183" s="58"/>
      <c r="AF183" s="58"/>
      <c r="AG183" s="58"/>
    </row>
    <row r="184" spans="1:33" ht="17.25" customHeight="1" x14ac:dyDescent="0.2">
      <c r="A184" s="23"/>
      <c r="B184" s="58"/>
      <c r="C184" s="58"/>
      <c r="D184" s="58"/>
      <c r="E184" s="8"/>
      <c r="F184" s="8"/>
      <c r="G184" s="58"/>
      <c r="H184" s="58"/>
      <c r="I184" s="158"/>
      <c r="J184" s="135"/>
      <c r="K184" s="135"/>
      <c r="L184" s="135"/>
      <c r="M184" s="135"/>
      <c r="N184" s="58"/>
      <c r="O184" s="58"/>
      <c r="P184" s="58"/>
      <c r="Q184" s="58"/>
      <c r="R184" s="15"/>
      <c r="S184" s="57"/>
      <c r="T184" s="19"/>
      <c r="U184" s="58"/>
      <c r="V184" s="58"/>
      <c r="W184" s="58"/>
      <c r="X184" s="58"/>
      <c r="Y184" s="58"/>
      <c r="Z184" s="58"/>
      <c r="AA184" s="58"/>
      <c r="AB184" s="58"/>
      <c r="AC184" s="58"/>
      <c r="AD184" s="58"/>
      <c r="AE184" s="58"/>
      <c r="AF184" s="58"/>
      <c r="AG184" s="58"/>
    </row>
    <row r="185" spans="1:33" ht="17.25" customHeight="1" x14ac:dyDescent="0.2">
      <c r="A185" s="23"/>
      <c r="B185" s="58"/>
      <c r="C185" s="58"/>
      <c r="D185" s="58"/>
      <c r="E185" s="8"/>
      <c r="F185" s="8"/>
      <c r="G185" s="58"/>
      <c r="H185" s="58"/>
      <c r="I185" s="158"/>
      <c r="J185" s="135"/>
      <c r="K185" s="135"/>
      <c r="L185" s="135"/>
      <c r="M185" s="135"/>
      <c r="N185" s="58"/>
      <c r="O185" s="58"/>
      <c r="P185" s="58"/>
      <c r="Q185" s="58"/>
      <c r="R185" s="15"/>
      <c r="S185" s="57"/>
      <c r="T185" s="19"/>
      <c r="U185" s="58"/>
      <c r="V185" s="58"/>
      <c r="W185" s="58"/>
      <c r="X185" s="58"/>
      <c r="Y185" s="58"/>
      <c r="Z185" s="58"/>
      <c r="AA185" s="58"/>
      <c r="AB185" s="58"/>
      <c r="AC185" s="58"/>
      <c r="AD185" s="58"/>
      <c r="AE185" s="58"/>
      <c r="AF185" s="58"/>
      <c r="AG185" s="58"/>
    </row>
    <row r="186" spans="1:33" ht="17.25" customHeight="1" x14ac:dyDescent="0.2">
      <c r="A186" s="23"/>
      <c r="B186" s="58"/>
      <c r="C186" s="58"/>
      <c r="D186" s="58"/>
      <c r="E186" s="8"/>
      <c r="F186" s="8"/>
      <c r="G186" s="58"/>
      <c r="H186" s="58"/>
      <c r="I186" s="158"/>
      <c r="J186" s="135"/>
      <c r="K186" s="135"/>
      <c r="L186" s="135"/>
      <c r="M186" s="135"/>
      <c r="N186" s="58"/>
      <c r="O186" s="58"/>
      <c r="P186" s="58"/>
      <c r="Q186" s="58"/>
      <c r="R186" s="15"/>
      <c r="S186" s="57"/>
      <c r="T186" s="19"/>
      <c r="U186" s="58"/>
      <c r="V186" s="58"/>
      <c r="W186" s="58"/>
      <c r="X186" s="58"/>
      <c r="Y186" s="58"/>
      <c r="Z186" s="58"/>
      <c r="AA186" s="58"/>
      <c r="AB186" s="58"/>
      <c r="AC186" s="58"/>
      <c r="AD186" s="58"/>
      <c r="AE186" s="58"/>
      <c r="AF186" s="58"/>
      <c r="AG186" s="58"/>
    </row>
    <row r="187" spans="1:33" ht="17.25" customHeight="1" x14ac:dyDescent="0.2">
      <c r="A187" s="23"/>
      <c r="B187" s="58"/>
      <c r="C187" s="58"/>
      <c r="D187" s="58"/>
      <c r="E187" s="8"/>
      <c r="F187" s="8"/>
      <c r="G187" s="58"/>
      <c r="H187" s="58"/>
      <c r="I187" s="158"/>
      <c r="J187" s="135"/>
      <c r="K187" s="135"/>
      <c r="L187" s="135"/>
      <c r="M187" s="135"/>
      <c r="N187" s="58"/>
      <c r="O187" s="58"/>
      <c r="P187" s="58"/>
      <c r="Q187" s="58"/>
      <c r="R187" s="15"/>
      <c r="S187" s="57"/>
      <c r="T187" s="19"/>
      <c r="U187" s="58"/>
      <c r="V187" s="58"/>
      <c r="W187" s="58"/>
      <c r="X187" s="58"/>
      <c r="Y187" s="58"/>
      <c r="Z187" s="58"/>
      <c r="AA187" s="58"/>
      <c r="AB187" s="58"/>
      <c r="AC187" s="58"/>
      <c r="AD187" s="58"/>
      <c r="AE187" s="58"/>
      <c r="AF187" s="58"/>
      <c r="AG187" s="58"/>
    </row>
    <row r="188" spans="1:33" ht="17.25" customHeight="1" x14ac:dyDescent="0.2">
      <c r="A188" s="23"/>
      <c r="B188" s="58"/>
      <c r="C188" s="58"/>
      <c r="D188" s="58"/>
      <c r="E188" s="8"/>
      <c r="F188" s="8"/>
      <c r="G188" s="58"/>
      <c r="H188" s="58"/>
      <c r="I188" s="158"/>
      <c r="J188" s="135"/>
      <c r="K188" s="135"/>
      <c r="L188" s="135"/>
      <c r="M188" s="135"/>
      <c r="N188" s="58"/>
      <c r="O188" s="58"/>
      <c r="P188" s="58"/>
      <c r="Q188" s="58"/>
      <c r="R188" s="15"/>
      <c r="S188" s="57"/>
      <c r="T188" s="19"/>
      <c r="U188" s="58"/>
      <c r="V188" s="58"/>
      <c r="W188" s="58"/>
      <c r="X188" s="58"/>
      <c r="Y188" s="58"/>
      <c r="Z188" s="58"/>
      <c r="AA188" s="58"/>
      <c r="AB188" s="58"/>
      <c r="AC188" s="58"/>
      <c r="AD188" s="58"/>
      <c r="AE188" s="58"/>
      <c r="AF188" s="58"/>
      <c r="AG188" s="58"/>
    </row>
    <row r="189" spans="1:33" ht="17.25" customHeight="1" x14ac:dyDescent="0.2">
      <c r="A189" s="23"/>
      <c r="B189" s="58"/>
      <c r="C189" s="58"/>
      <c r="D189" s="58"/>
      <c r="E189" s="8"/>
      <c r="F189" s="8"/>
      <c r="G189" s="58"/>
      <c r="H189" s="58"/>
      <c r="I189" s="158"/>
      <c r="J189" s="135"/>
      <c r="K189" s="135"/>
      <c r="L189" s="135"/>
      <c r="M189" s="135"/>
      <c r="N189" s="58"/>
      <c r="O189" s="58"/>
      <c r="P189" s="58"/>
      <c r="Q189" s="58"/>
      <c r="R189" s="15"/>
      <c r="S189" s="57"/>
      <c r="T189" s="19"/>
      <c r="U189" s="58"/>
      <c r="V189" s="58"/>
      <c r="W189" s="58"/>
      <c r="X189" s="58"/>
      <c r="Y189" s="58"/>
      <c r="Z189" s="58"/>
      <c r="AA189" s="58"/>
      <c r="AB189" s="58"/>
      <c r="AC189" s="58"/>
      <c r="AD189" s="58"/>
      <c r="AE189" s="58"/>
      <c r="AF189" s="58"/>
      <c r="AG189" s="58"/>
    </row>
    <row r="190" spans="1:33" ht="17.25" customHeight="1" x14ac:dyDescent="0.2">
      <c r="A190" s="23"/>
      <c r="B190" s="58"/>
      <c r="C190" s="58"/>
      <c r="D190" s="58"/>
      <c r="E190" s="8"/>
      <c r="F190" s="8"/>
      <c r="G190" s="58"/>
      <c r="H190" s="58"/>
      <c r="I190" s="158"/>
      <c r="J190" s="135"/>
      <c r="K190" s="135"/>
      <c r="L190" s="135"/>
      <c r="M190" s="135"/>
      <c r="N190" s="58"/>
      <c r="O190" s="58"/>
      <c r="P190" s="58"/>
      <c r="Q190" s="58"/>
      <c r="R190" s="15"/>
      <c r="S190" s="57"/>
      <c r="T190" s="19"/>
      <c r="U190" s="58"/>
      <c r="V190" s="58"/>
      <c r="W190" s="58"/>
      <c r="X190" s="58"/>
      <c r="Y190" s="58"/>
      <c r="Z190" s="58"/>
      <c r="AA190" s="58"/>
      <c r="AB190" s="58"/>
      <c r="AC190" s="58"/>
      <c r="AD190" s="58"/>
      <c r="AE190" s="58"/>
      <c r="AF190" s="58"/>
      <c r="AG190" s="58"/>
    </row>
    <row r="191" spans="1:33" ht="17.25" customHeight="1" x14ac:dyDescent="0.2">
      <c r="A191" s="23"/>
      <c r="B191" s="58"/>
      <c r="C191" s="58"/>
      <c r="D191" s="58"/>
      <c r="E191" s="8"/>
      <c r="F191" s="8"/>
      <c r="G191" s="58"/>
      <c r="H191" s="58"/>
      <c r="I191" s="158"/>
      <c r="J191" s="135"/>
      <c r="K191" s="135"/>
      <c r="L191" s="135"/>
      <c r="M191" s="135"/>
      <c r="N191" s="58"/>
      <c r="O191" s="58"/>
      <c r="P191" s="58"/>
      <c r="Q191" s="58"/>
      <c r="R191" s="15"/>
      <c r="S191" s="57"/>
      <c r="T191" s="19"/>
      <c r="U191" s="58"/>
      <c r="V191" s="58"/>
      <c r="W191" s="58"/>
      <c r="X191" s="58"/>
      <c r="Y191" s="58"/>
      <c r="Z191" s="58"/>
      <c r="AA191" s="58"/>
      <c r="AB191" s="58"/>
      <c r="AC191" s="58"/>
      <c r="AD191" s="58"/>
      <c r="AE191" s="58"/>
      <c r="AF191" s="58"/>
      <c r="AG191" s="58"/>
    </row>
    <row r="192" spans="1:33" ht="17.25" customHeight="1" x14ac:dyDescent="0.2">
      <c r="A192" s="23"/>
      <c r="B192" s="58"/>
      <c r="C192" s="58"/>
      <c r="D192" s="58"/>
      <c r="E192" s="8"/>
      <c r="F192" s="8"/>
      <c r="G192" s="58"/>
      <c r="H192" s="58"/>
      <c r="I192" s="158"/>
      <c r="J192" s="135"/>
      <c r="K192" s="135"/>
      <c r="L192" s="135"/>
      <c r="M192" s="135"/>
      <c r="N192" s="58"/>
      <c r="O192" s="58"/>
      <c r="P192" s="58"/>
      <c r="Q192" s="58"/>
      <c r="R192" s="15"/>
      <c r="S192" s="57"/>
      <c r="T192" s="19"/>
      <c r="U192" s="58"/>
      <c r="V192" s="58"/>
      <c r="W192" s="58"/>
      <c r="X192" s="58"/>
      <c r="Y192" s="58"/>
      <c r="Z192" s="58"/>
      <c r="AA192" s="58"/>
      <c r="AB192" s="58"/>
      <c r="AC192" s="58"/>
      <c r="AD192" s="58"/>
      <c r="AE192" s="58"/>
      <c r="AF192" s="58"/>
      <c r="AG192" s="58"/>
    </row>
    <row r="193" spans="1:33" ht="17.25" customHeight="1" x14ac:dyDescent="0.2">
      <c r="A193" s="23"/>
      <c r="B193" s="58"/>
      <c r="C193" s="58"/>
      <c r="D193" s="58"/>
      <c r="E193" s="8"/>
      <c r="F193" s="8"/>
      <c r="G193" s="58"/>
      <c r="H193" s="58"/>
      <c r="I193" s="158"/>
      <c r="J193" s="135"/>
      <c r="K193" s="135"/>
      <c r="L193" s="135"/>
      <c r="M193" s="135"/>
      <c r="N193" s="58"/>
      <c r="O193" s="58"/>
      <c r="P193" s="58"/>
      <c r="Q193" s="58"/>
      <c r="R193" s="15"/>
      <c r="S193" s="57"/>
      <c r="T193" s="19"/>
      <c r="U193" s="58"/>
      <c r="V193" s="58"/>
      <c r="W193" s="58"/>
      <c r="X193" s="58"/>
      <c r="Y193" s="58"/>
      <c r="Z193" s="58"/>
      <c r="AA193" s="58"/>
      <c r="AB193" s="58"/>
      <c r="AC193" s="58"/>
      <c r="AD193" s="58"/>
      <c r="AE193" s="58"/>
      <c r="AF193" s="58"/>
      <c r="AG193" s="58"/>
    </row>
    <row r="194" spans="1:33" ht="17.25" customHeight="1" x14ac:dyDescent="0.2">
      <c r="A194" s="23"/>
      <c r="B194" s="58"/>
      <c r="C194" s="58"/>
      <c r="D194" s="58"/>
      <c r="E194" s="8"/>
      <c r="F194" s="8"/>
      <c r="G194" s="58"/>
      <c r="H194" s="58"/>
      <c r="I194" s="158"/>
      <c r="J194" s="135"/>
      <c r="K194" s="135"/>
      <c r="L194" s="135"/>
      <c r="M194" s="135"/>
      <c r="N194" s="58"/>
      <c r="O194" s="58"/>
      <c r="P194" s="58"/>
      <c r="Q194" s="58"/>
      <c r="R194" s="15"/>
      <c r="S194" s="57"/>
      <c r="T194" s="19"/>
      <c r="U194" s="58"/>
      <c r="V194" s="58"/>
      <c r="W194" s="58"/>
      <c r="X194" s="58"/>
      <c r="Y194" s="58"/>
      <c r="Z194" s="58"/>
      <c r="AA194" s="58"/>
      <c r="AB194" s="58"/>
      <c r="AC194" s="58"/>
      <c r="AD194" s="58"/>
      <c r="AE194" s="58"/>
      <c r="AF194" s="58"/>
      <c r="AG194" s="58"/>
    </row>
    <row r="195" spans="1:33" ht="17.25" customHeight="1" x14ac:dyDescent="0.2">
      <c r="A195" s="23"/>
      <c r="B195" s="58"/>
      <c r="C195" s="58"/>
      <c r="D195" s="58"/>
      <c r="E195" s="8"/>
      <c r="F195" s="8"/>
      <c r="G195" s="58"/>
      <c r="H195" s="58"/>
      <c r="I195" s="158"/>
      <c r="J195" s="135"/>
      <c r="K195" s="135"/>
      <c r="L195" s="135"/>
      <c r="M195" s="135"/>
      <c r="N195" s="58"/>
      <c r="O195" s="58"/>
      <c r="P195" s="58"/>
      <c r="Q195" s="58"/>
      <c r="R195" s="15"/>
      <c r="S195" s="57"/>
      <c r="T195" s="19"/>
      <c r="U195" s="58"/>
      <c r="V195" s="58"/>
      <c r="W195" s="58"/>
      <c r="X195" s="58"/>
      <c r="Y195" s="58"/>
      <c r="Z195" s="58"/>
      <c r="AA195" s="58"/>
      <c r="AB195" s="58"/>
      <c r="AC195" s="58"/>
      <c r="AD195" s="58"/>
      <c r="AE195" s="58"/>
      <c r="AF195" s="58"/>
      <c r="AG195" s="58"/>
    </row>
    <row r="196" spans="1:33" ht="17.25" customHeight="1" x14ac:dyDescent="0.2">
      <c r="A196" s="23"/>
      <c r="B196" s="58"/>
      <c r="C196" s="58"/>
      <c r="D196" s="58"/>
      <c r="E196" s="8"/>
      <c r="F196" s="8"/>
      <c r="G196" s="58"/>
      <c r="H196" s="58"/>
      <c r="I196" s="158"/>
      <c r="J196" s="135"/>
      <c r="K196" s="135"/>
      <c r="L196" s="135"/>
      <c r="M196" s="135"/>
      <c r="N196" s="58"/>
      <c r="O196" s="58"/>
      <c r="P196" s="58"/>
      <c r="Q196" s="58"/>
      <c r="R196" s="15"/>
      <c r="S196" s="57"/>
      <c r="T196" s="19"/>
      <c r="U196" s="58"/>
      <c r="V196" s="58"/>
      <c r="W196" s="58"/>
      <c r="X196" s="58"/>
      <c r="Y196" s="58"/>
      <c r="Z196" s="58"/>
      <c r="AA196" s="58"/>
      <c r="AB196" s="58"/>
      <c r="AC196" s="58"/>
      <c r="AD196" s="58"/>
      <c r="AE196" s="58"/>
      <c r="AF196" s="58"/>
      <c r="AG196" s="58"/>
    </row>
    <row r="197" spans="1:33" ht="17.25" customHeight="1" x14ac:dyDescent="0.2">
      <c r="A197" s="23"/>
      <c r="B197" s="58"/>
      <c r="C197" s="58"/>
      <c r="D197" s="58"/>
      <c r="E197" s="8"/>
      <c r="F197" s="8"/>
      <c r="G197" s="58"/>
      <c r="H197" s="58"/>
      <c r="I197" s="158"/>
      <c r="J197" s="135"/>
      <c r="K197" s="135"/>
      <c r="L197" s="135"/>
      <c r="M197" s="135"/>
      <c r="N197" s="58"/>
      <c r="O197" s="58"/>
      <c r="P197" s="58"/>
      <c r="Q197" s="58"/>
      <c r="R197" s="15"/>
      <c r="S197" s="57"/>
      <c r="T197" s="19"/>
      <c r="U197" s="58"/>
      <c r="V197" s="58"/>
      <c r="W197" s="58"/>
      <c r="X197" s="58"/>
      <c r="Y197" s="58"/>
      <c r="Z197" s="58"/>
      <c r="AA197" s="58"/>
      <c r="AB197" s="58"/>
      <c r="AC197" s="58"/>
      <c r="AD197" s="58"/>
      <c r="AE197" s="58"/>
      <c r="AF197" s="58"/>
      <c r="AG197" s="58"/>
    </row>
    <row r="198" spans="1:33" ht="17.25" customHeight="1" x14ac:dyDescent="0.2">
      <c r="A198" s="23"/>
      <c r="B198" s="58"/>
      <c r="C198" s="58"/>
      <c r="D198" s="58"/>
      <c r="E198" s="8"/>
      <c r="F198" s="8"/>
      <c r="G198" s="58"/>
      <c r="H198" s="58"/>
      <c r="I198" s="158"/>
      <c r="J198" s="135"/>
      <c r="K198" s="135"/>
      <c r="L198" s="135"/>
      <c r="M198" s="135"/>
      <c r="N198" s="58"/>
      <c r="O198" s="58"/>
      <c r="P198" s="58"/>
      <c r="Q198" s="58"/>
      <c r="R198" s="15"/>
      <c r="S198" s="57"/>
      <c r="T198" s="19"/>
      <c r="U198" s="58"/>
      <c r="V198" s="58"/>
      <c r="W198" s="58"/>
      <c r="X198" s="58"/>
      <c r="Y198" s="58"/>
      <c r="Z198" s="58"/>
      <c r="AA198" s="58"/>
      <c r="AB198" s="58"/>
      <c r="AC198" s="58"/>
      <c r="AD198" s="58"/>
      <c r="AE198" s="58"/>
      <c r="AF198" s="58"/>
      <c r="AG198" s="58"/>
    </row>
    <row r="199" spans="1:33" ht="17.25" customHeight="1" x14ac:dyDescent="0.2">
      <c r="A199" s="23"/>
      <c r="B199" s="58"/>
      <c r="C199" s="58"/>
      <c r="D199" s="58"/>
      <c r="E199" s="8"/>
      <c r="F199" s="8"/>
      <c r="G199" s="58"/>
      <c r="H199" s="58"/>
      <c r="I199" s="158"/>
      <c r="J199" s="135"/>
      <c r="K199" s="135"/>
      <c r="L199" s="135"/>
      <c r="M199" s="135"/>
      <c r="N199" s="58"/>
      <c r="O199" s="58"/>
      <c r="P199" s="58"/>
      <c r="Q199" s="58"/>
      <c r="R199" s="15"/>
      <c r="S199" s="57"/>
      <c r="T199" s="19"/>
      <c r="U199" s="58"/>
      <c r="V199" s="58"/>
      <c r="W199" s="58"/>
      <c r="X199" s="58"/>
      <c r="Y199" s="58"/>
      <c r="Z199" s="58"/>
      <c r="AA199" s="58"/>
      <c r="AB199" s="58"/>
      <c r="AC199" s="58"/>
      <c r="AD199" s="58"/>
      <c r="AE199" s="58"/>
      <c r="AF199" s="58"/>
      <c r="AG199" s="58"/>
    </row>
    <row r="200" spans="1:33" ht="17.25" customHeight="1" x14ac:dyDescent="0.2">
      <c r="A200" s="23"/>
      <c r="B200" s="58"/>
      <c r="C200" s="58"/>
      <c r="D200" s="58"/>
      <c r="E200" s="8"/>
      <c r="F200" s="8"/>
      <c r="G200" s="58"/>
      <c r="H200" s="58"/>
      <c r="I200" s="158"/>
      <c r="J200" s="135"/>
      <c r="K200" s="135"/>
      <c r="L200" s="135"/>
      <c r="M200" s="135"/>
      <c r="N200" s="58"/>
      <c r="O200" s="58"/>
      <c r="P200" s="58"/>
      <c r="Q200" s="58"/>
      <c r="R200" s="15"/>
      <c r="S200" s="57"/>
      <c r="T200" s="19"/>
      <c r="U200" s="58"/>
      <c r="V200" s="58"/>
      <c r="W200" s="58"/>
      <c r="X200" s="58"/>
      <c r="Y200" s="58"/>
      <c r="Z200" s="58"/>
      <c r="AA200" s="58"/>
      <c r="AB200" s="58"/>
      <c r="AC200" s="58"/>
      <c r="AD200" s="58"/>
      <c r="AE200" s="58"/>
      <c r="AF200" s="58"/>
      <c r="AG200" s="58"/>
    </row>
    <row r="201" spans="1:33" ht="17.25" customHeight="1" x14ac:dyDescent="0.2">
      <c r="A201" s="23"/>
      <c r="B201" s="58"/>
      <c r="C201" s="58"/>
      <c r="D201" s="58"/>
      <c r="E201" s="8"/>
      <c r="F201" s="8"/>
      <c r="G201" s="58"/>
      <c r="H201" s="58"/>
      <c r="I201" s="158"/>
      <c r="J201" s="135"/>
      <c r="K201" s="135"/>
      <c r="L201" s="135"/>
      <c r="M201" s="135"/>
      <c r="N201" s="58"/>
      <c r="O201" s="58"/>
      <c r="P201" s="58"/>
      <c r="Q201" s="58"/>
      <c r="R201" s="15"/>
      <c r="S201" s="57"/>
      <c r="T201" s="19"/>
      <c r="U201" s="58"/>
      <c r="V201" s="58"/>
      <c r="W201" s="58"/>
      <c r="X201" s="58"/>
      <c r="Y201" s="58"/>
      <c r="Z201" s="58"/>
      <c r="AA201" s="58"/>
      <c r="AB201" s="58"/>
      <c r="AC201" s="58"/>
      <c r="AD201" s="58"/>
      <c r="AE201" s="58"/>
      <c r="AF201" s="58"/>
      <c r="AG201" s="58"/>
    </row>
    <row r="202" spans="1:33" ht="17.25" customHeight="1" x14ac:dyDescent="0.2">
      <c r="A202" s="23"/>
      <c r="B202" s="58"/>
      <c r="C202" s="58"/>
      <c r="D202" s="58"/>
      <c r="E202" s="8"/>
      <c r="F202" s="8"/>
      <c r="G202" s="58"/>
      <c r="H202" s="58"/>
      <c r="I202" s="158"/>
      <c r="J202" s="135"/>
      <c r="K202" s="135"/>
      <c r="L202" s="135"/>
      <c r="M202" s="135"/>
      <c r="N202" s="58"/>
      <c r="O202" s="58"/>
      <c r="P202" s="58"/>
      <c r="Q202" s="58"/>
      <c r="R202" s="15"/>
      <c r="S202" s="57"/>
      <c r="T202" s="19"/>
      <c r="U202" s="58"/>
      <c r="V202" s="58"/>
      <c r="W202" s="58"/>
      <c r="X202" s="58"/>
      <c r="Y202" s="58"/>
      <c r="Z202" s="58"/>
      <c r="AA202" s="58"/>
      <c r="AB202" s="58"/>
      <c r="AC202" s="58"/>
      <c r="AD202" s="58"/>
      <c r="AE202" s="58"/>
      <c r="AF202" s="58"/>
      <c r="AG202" s="58"/>
    </row>
    <row r="203" spans="1:33" ht="17.25" customHeight="1" x14ac:dyDescent="0.2">
      <c r="A203" s="23"/>
      <c r="B203" s="58"/>
      <c r="C203" s="58"/>
      <c r="D203" s="58"/>
      <c r="E203" s="8"/>
      <c r="F203" s="8"/>
      <c r="G203" s="58"/>
      <c r="H203" s="58"/>
      <c r="I203" s="158"/>
      <c r="J203" s="135"/>
      <c r="K203" s="135"/>
      <c r="L203" s="135"/>
      <c r="M203" s="135"/>
      <c r="N203" s="58"/>
      <c r="O203" s="58"/>
      <c r="P203" s="58"/>
      <c r="Q203" s="58"/>
      <c r="R203" s="15"/>
      <c r="S203" s="57"/>
      <c r="T203" s="19"/>
      <c r="U203" s="58"/>
      <c r="V203" s="58"/>
      <c r="W203" s="58"/>
      <c r="X203" s="58"/>
      <c r="Y203" s="58"/>
      <c r="Z203" s="58"/>
      <c r="AA203" s="58"/>
      <c r="AB203" s="58"/>
      <c r="AC203" s="58"/>
      <c r="AD203" s="58"/>
      <c r="AE203" s="58"/>
      <c r="AF203" s="58"/>
      <c r="AG203" s="58"/>
    </row>
    <row r="204" spans="1:33" ht="17.25" customHeight="1" x14ac:dyDescent="0.2">
      <c r="A204" s="23"/>
      <c r="B204" s="58"/>
      <c r="C204" s="58"/>
      <c r="D204" s="58"/>
      <c r="E204" s="8"/>
      <c r="F204" s="8"/>
      <c r="G204" s="58"/>
      <c r="H204" s="58"/>
      <c r="I204" s="158"/>
      <c r="J204" s="135"/>
      <c r="K204" s="135"/>
      <c r="L204" s="135"/>
      <c r="M204" s="135"/>
      <c r="N204" s="58"/>
      <c r="O204" s="58"/>
      <c r="P204" s="58"/>
      <c r="Q204" s="58"/>
      <c r="R204" s="15"/>
      <c r="S204" s="57"/>
      <c r="T204" s="19"/>
      <c r="U204" s="58"/>
      <c r="V204" s="58"/>
      <c r="W204" s="58"/>
      <c r="X204" s="58"/>
      <c r="Y204" s="58"/>
      <c r="Z204" s="58"/>
      <c r="AA204" s="58"/>
      <c r="AB204" s="58"/>
      <c r="AC204" s="58"/>
      <c r="AD204" s="58"/>
      <c r="AE204" s="58"/>
      <c r="AF204" s="58"/>
      <c r="AG204" s="58"/>
    </row>
    <row r="205" spans="1:33" ht="17.25" customHeight="1" x14ac:dyDescent="0.2">
      <c r="A205" s="23"/>
      <c r="B205" s="58"/>
      <c r="C205" s="58"/>
      <c r="D205" s="58"/>
      <c r="E205" s="8"/>
      <c r="F205" s="8"/>
      <c r="G205" s="58"/>
      <c r="H205" s="58"/>
      <c r="I205" s="158"/>
      <c r="J205" s="135"/>
      <c r="K205" s="135"/>
      <c r="L205" s="135"/>
      <c r="M205" s="135"/>
      <c r="N205" s="58"/>
      <c r="O205" s="58"/>
      <c r="P205" s="58"/>
      <c r="Q205" s="58"/>
      <c r="R205" s="15"/>
      <c r="S205" s="57"/>
      <c r="T205" s="19"/>
      <c r="U205" s="58"/>
      <c r="V205" s="58"/>
      <c r="W205" s="58"/>
      <c r="X205" s="58"/>
      <c r="Y205" s="58"/>
      <c r="Z205" s="58"/>
      <c r="AA205" s="58"/>
      <c r="AB205" s="58"/>
      <c r="AC205" s="58"/>
      <c r="AD205" s="58"/>
      <c r="AE205" s="58"/>
      <c r="AF205" s="58"/>
      <c r="AG205" s="58"/>
    </row>
    <row r="206" spans="1:33" ht="17.25" customHeight="1" x14ac:dyDescent="0.2">
      <c r="A206" s="23"/>
      <c r="B206" s="58"/>
      <c r="C206" s="58"/>
      <c r="D206" s="58"/>
      <c r="E206" s="8"/>
      <c r="F206" s="8"/>
      <c r="G206" s="58"/>
      <c r="H206" s="58"/>
      <c r="I206" s="158"/>
      <c r="J206" s="135"/>
      <c r="K206" s="135"/>
      <c r="L206" s="135"/>
      <c r="M206" s="135"/>
      <c r="N206" s="58"/>
      <c r="O206" s="58"/>
      <c r="P206" s="58"/>
      <c r="Q206" s="58"/>
      <c r="R206" s="15"/>
      <c r="S206" s="57"/>
      <c r="T206" s="19"/>
      <c r="U206" s="58"/>
      <c r="V206" s="58"/>
      <c r="W206" s="58"/>
      <c r="X206" s="58"/>
      <c r="Y206" s="58"/>
      <c r="Z206" s="58"/>
      <c r="AA206" s="58"/>
      <c r="AB206" s="58"/>
      <c r="AC206" s="58"/>
      <c r="AD206" s="58"/>
      <c r="AE206" s="58"/>
      <c r="AF206" s="58"/>
      <c r="AG206" s="58"/>
    </row>
    <row r="207" spans="1:33" ht="17.25" customHeight="1" x14ac:dyDescent="0.2">
      <c r="A207" s="23"/>
      <c r="B207" s="58"/>
      <c r="C207" s="58"/>
      <c r="D207" s="58"/>
      <c r="E207" s="8"/>
      <c r="F207" s="8"/>
      <c r="G207" s="58"/>
      <c r="H207" s="58"/>
      <c r="I207" s="158"/>
      <c r="J207" s="135"/>
      <c r="K207" s="135"/>
      <c r="L207" s="135"/>
      <c r="M207" s="135"/>
      <c r="N207" s="58"/>
      <c r="O207" s="58"/>
      <c r="P207" s="58"/>
      <c r="Q207" s="58"/>
      <c r="R207" s="15"/>
      <c r="S207" s="57"/>
      <c r="T207" s="19"/>
      <c r="U207" s="58"/>
      <c r="V207" s="58"/>
      <c r="W207" s="58"/>
      <c r="X207" s="58"/>
      <c r="Y207" s="58"/>
      <c r="Z207" s="58"/>
      <c r="AA207" s="58"/>
      <c r="AB207" s="58"/>
      <c r="AC207" s="58"/>
      <c r="AD207" s="58"/>
      <c r="AE207" s="58"/>
      <c r="AF207" s="58"/>
      <c r="AG207" s="58"/>
    </row>
    <row r="208" spans="1:33" ht="17.25" customHeight="1" x14ac:dyDescent="0.2">
      <c r="A208" s="23"/>
      <c r="B208" s="58"/>
      <c r="C208" s="58"/>
      <c r="D208" s="58"/>
      <c r="E208" s="8"/>
      <c r="F208" s="8"/>
      <c r="G208" s="58"/>
      <c r="H208" s="58"/>
      <c r="I208" s="158"/>
      <c r="J208" s="135"/>
      <c r="K208" s="135"/>
      <c r="L208" s="135"/>
      <c r="M208" s="135"/>
      <c r="N208" s="58"/>
      <c r="O208" s="58"/>
      <c r="P208" s="58"/>
      <c r="Q208" s="58"/>
      <c r="R208" s="15"/>
      <c r="S208" s="57"/>
      <c r="T208" s="19"/>
      <c r="U208" s="58"/>
      <c r="V208" s="58"/>
      <c r="W208" s="58"/>
      <c r="X208" s="58"/>
      <c r="Y208" s="58"/>
      <c r="Z208" s="58"/>
      <c r="AA208" s="58"/>
      <c r="AB208" s="58"/>
      <c r="AC208" s="58"/>
      <c r="AD208" s="58"/>
      <c r="AE208" s="58"/>
      <c r="AF208" s="58"/>
      <c r="AG208" s="58"/>
    </row>
    <row r="209" spans="1:33" ht="17.25" customHeight="1" x14ac:dyDescent="0.2">
      <c r="A209" s="23"/>
      <c r="B209" s="58"/>
      <c r="C209" s="58"/>
      <c r="D209" s="58"/>
      <c r="E209" s="8"/>
      <c r="F209" s="8"/>
      <c r="G209" s="58"/>
      <c r="H209" s="58"/>
      <c r="I209" s="158"/>
      <c r="J209" s="135"/>
      <c r="K209" s="135"/>
      <c r="L209" s="135"/>
      <c r="M209" s="135"/>
      <c r="N209" s="58"/>
      <c r="O209" s="58"/>
      <c r="P209" s="58"/>
      <c r="Q209" s="58"/>
      <c r="R209" s="15"/>
      <c r="S209" s="57"/>
      <c r="T209" s="19"/>
      <c r="U209" s="58"/>
      <c r="V209" s="58"/>
      <c r="W209" s="58"/>
      <c r="X209" s="58"/>
      <c r="Y209" s="58"/>
      <c r="Z209" s="58"/>
      <c r="AA209" s="58"/>
      <c r="AB209" s="58"/>
      <c r="AC209" s="58"/>
      <c r="AD209" s="58"/>
      <c r="AE209" s="58"/>
      <c r="AF209" s="58"/>
      <c r="AG209" s="58"/>
    </row>
    <row r="210" spans="1:33" ht="17.25" customHeight="1" x14ac:dyDescent="0.2">
      <c r="A210" s="23"/>
      <c r="B210" s="58"/>
      <c r="C210" s="58"/>
      <c r="D210" s="58"/>
      <c r="E210" s="8"/>
      <c r="F210" s="8"/>
      <c r="G210" s="58"/>
      <c r="H210" s="58"/>
      <c r="I210" s="158"/>
      <c r="J210" s="135"/>
      <c r="K210" s="135"/>
      <c r="L210" s="135"/>
      <c r="M210" s="135"/>
      <c r="N210" s="58"/>
      <c r="O210" s="58"/>
      <c r="P210" s="58"/>
      <c r="Q210" s="58"/>
      <c r="R210" s="15"/>
      <c r="S210" s="57"/>
      <c r="T210" s="19"/>
      <c r="U210" s="58"/>
      <c r="V210" s="58"/>
      <c r="W210" s="58"/>
      <c r="X210" s="58"/>
      <c r="Y210" s="58"/>
      <c r="Z210" s="58"/>
      <c r="AA210" s="58"/>
      <c r="AB210" s="58"/>
      <c r="AC210" s="58"/>
      <c r="AD210" s="58"/>
      <c r="AE210" s="58"/>
      <c r="AF210" s="58"/>
      <c r="AG210" s="58"/>
    </row>
    <row r="211" spans="1:33" ht="17.25" customHeight="1" x14ac:dyDescent="0.2">
      <c r="A211" s="23"/>
      <c r="B211" s="58"/>
      <c r="C211" s="58"/>
      <c r="D211" s="58"/>
      <c r="E211" s="8"/>
      <c r="F211" s="8"/>
      <c r="G211" s="58"/>
      <c r="H211" s="58"/>
      <c r="I211" s="158"/>
      <c r="J211" s="135"/>
      <c r="K211" s="135"/>
      <c r="L211" s="135"/>
      <c r="M211" s="135"/>
      <c r="N211" s="58"/>
      <c r="O211" s="58"/>
      <c r="P211" s="58"/>
      <c r="Q211" s="58"/>
      <c r="R211" s="15"/>
      <c r="S211" s="57"/>
      <c r="T211" s="19"/>
      <c r="U211" s="58"/>
      <c r="V211" s="58"/>
      <c r="W211" s="58"/>
      <c r="X211" s="58"/>
      <c r="Y211" s="58"/>
      <c r="Z211" s="58"/>
      <c r="AA211" s="58"/>
      <c r="AB211" s="58"/>
      <c r="AC211" s="58"/>
      <c r="AD211" s="58"/>
      <c r="AE211" s="58"/>
      <c r="AF211" s="58"/>
      <c r="AG211" s="58"/>
    </row>
    <row r="212" spans="1:33" ht="17.25" customHeight="1" x14ac:dyDescent="0.2">
      <c r="A212" s="23"/>
      <c r="B212" s="58"/>
      <c r="C212" s="58"/>
      <c r="D212" s="58"/>
      <c r="E212" s="8"/>
      <c r="F212" s="8"/>
      <c r="G212" s="58"/>
      <c r="H212" s="58"/>
      <c r="I212" s="158"/>
      <c r="J212" s="135"/>
      <c r="K212" s="135"/>
      <c r="L212" s="135"/>
      <c r="M212" s="135"/>
      <c r="N212" s="58"/>
      <c r="O212" s="58"/>
      <c r="P212" s="58"/>
      <c r="Q212" s="58"/>
      <c r="R212" s="15"/>
      <c r="S212" s="57"/>
      <c r="T212" s="19"/>
      <c r="U212" s="58"/>
      <c r="V212" s="58"/>
      <c r="W212" s="58"/>
      <c r="X212" s="58"/>
      <c r="Y212" s="58"/>
      <c r="Z212" s="58"/>
      <c r="AA212" s="58"/>
      <c r="AB212" s="58"/>
      <c r="AC212" s="58"/>
      <c r="AD212" s="58"/>
      <c r="AE212" s="58"/>
      <c r="AF212" s="58"/>
      <c r="AG212" s="58"/>
    </row>
    <row r="213" spans="1:33" ht="17.25" customHeight="1" x14ac:dyDescent="0.2">
      <c r="A213" s="23"/>
      <c r="B213" s="58"/>
      <c r="C213" s="58"/>
      <c r="D213" s="58"/>
      <c r="E213" s="8"/>
      <c r="F213" s="8"/>
      <c r="G213" s="58"/>
      <c r="H213" s="58"/>
      <c r="I213" s="158"/>
      <c r="J213" s="135"/>
      <c r="K213" s="135"/>
      <c r="L213" s="135"/>
      <c r="M213" s="135"/>
      <c r="N213" s="58"/>
      <c r="O213" s="58"/>
      <c r="P213" s="58"/>
      <c r="Q213" s="58"/>
      <c r="R213" s="15"/>
      <c r="S213" s="57"/>
      <c r="T213" s="19"/>
      <c r="U213" s="58"/>
      <c r="V213" s="58"/>
      <c r="W213" s="58"/>
      <c r="X213" s="58"/>
      <c r="Y213" s="58"/>
      <c r="Z213" s="58"/>
      <c r="AA213" s="58"/>
      <c r="AB213" s="58"/>
      <c r="AC213" s="58"/>
      <c r="AD213" s="58"/>
      <c r="AE213" s="58"/>
      <c r="AF213" s="58"/>
      <c r="AG213" s="58"/>
    </row>
    <row r="214" spans="1:33" ht="17.25" customHeight="1" x14ac:dyDescent="0.2">
      <c r="A214" s="23"/>
      <c r="B214" s="58"/>
      <c r="C214" s="58"/>
      <c r="D214" s="58"/>
      <c r="E214" s="8"/>
      <c r="F214" s="8"/>
      <c r="G214" s="58"/>
      <c r="H214" s="58"/>
      <c r="I214" s="158"/>
      <c r="J214" s="135"/>
      <c r="K214" s="135"/>
      <c r="L214" s="135"/>
      <c r="M214" s="135"/>
      <c r="N214" s="58"/>
      <c r="O214" s="58"/>
      <c r="P214" s="58"/>
      <c r="Q214" s="58"/>
      <c r="R214" s="15"/>
      <c r="S214" s="57"/>
      <c r="T214" s="19"/>
      <c r="U214" s="58"/>
      <c r="V214" s="58"/>
      <c r="W214" s="58"/>
      <c r="X214" s="58"/>
      <c r="Y214" s="58"/>
      <c r="Z214" s="58"/>
      <c r="AA214" s="58"/>
      <c r="AB214" s="58"/>
      <c r="AC214" s="58"/>
      <c r="AD214" s="58"/>
      <c r="AE214" s="58"/>
      <c r="AF214" s="58"/>
      <c r="AG214" s="58"/>
    </row>
    <row r="215" spans="1:33" ht="17.25" customHeight="1" x14ac:dyDescent="0.2">
      <c r="A215" s="23"/>
      <c r="B215" s="58"/>
      <c r="C215" s="58"/>
      <c r="D215" s="58"/>
      <c r="E215" s="8"/>
      <c r="F215" s="8"/>
      <c r="G215" s="58"/>
      <c r="H215" s="58"/>
      <c r="I215" s="158"/>
      <c r="J215" s="135"/>
      <c r="K215" s="135"/>
      <c r="L215" s="135"/>
      <c r="M215" s="135"/>
      <c r="N215" s="58"/>
      <c r="O215" s="58"/>
      <c r="P215" s="58"/>
      <c r="Q215" s="58"/>
      <c r="R215" s="15"/>
      <c r="S215" s="57"/>
      <c r="T215" s="19"/>
      <c r="U215" s="58"/>
      <c r="V215" s="58"/>
      <c r="W215" s="58"/>
      <c r="X215" s="58"/>
      <c r="Y215" s="58"/>
      <c r="Z215" s="58"/>
      <c r="AA215" s="58"/>
      <c r="AB215" s="58"/>
      <c r="AC215" s="58"/>
      <c r="AD215" s="58"/>
      <c r="AE215" s="58"/>
      <c r="AF215" s="58"/>
      <c r="AG215" s="58"/>
    </row>
    <row r="216" spans="1:33" ht="17.25" customHeight="1" x14ac:dyDescent="0.2">
      <c r="A216" s="23"/>
      <c r="B216" s="58"/>
      <c r="C216" s="58"/>
      <c r="D216" s="58"/>
      <c r="E216" s="8"/>
      <c r="F216" s="8"/>
      <c r="G216" s="58"/>
      <c r="H216" s="58"/>
      <c r="I216" s="158"/>
      <c r="J216" s="135"/>
      <c r="K216" s="135"/>
      <c r="L216" s="135"/>
      <c r="M216" s="135"/>
      <c r="N216" s="58"/>
      <c r="O216" s="58"/>
      <c r="P216" s="58"/>
      <c r="Q216" s="58"/>
      <c r="R216" s="15"/>
      <c r="S216" s="57"/>
      <c r="T216" s="19"/>
      <c r="U216" s="58"/>
      <c r="V216" s="58"/>
      <c r="W216" s="58"/>
      <c r="X216" s="58"/>
      <c r="Y216" s="58"/>
      <c r="Z216" s="58"/>
      <c r="AA216" s="58"/>
      <c r="AB216" s="58"/>
      <c r="AC216" s="58"/>
      <c r="AD216" s="58"/>
      <c r="AE216" s="58"/>
      <c r="AF216" s="58"/>
      <c r="AG216" s="58"/>
    </row>
    <row r="217" spans="1:33" ht="17.25" customHeight="1" x14ac:dyDescent="0.2">
      <c r="A217" s="23"/>
      <c r="B217" s="58"/>
      <c r="C217" s="58"/>
      <c r="D217" s="58"/>
      <c r="E217" s="8"/>
      <c r="F217" s="8"/>
      <c r="G217" s="58"/>
      <c r="H217" s="58"/>
      <c r="I217" s="158"/>
      <c r="J217" s="135"/>
      <c r="K217" s="135"/>
      <c r="L217" s="135"/>
      <c r="M217" s="135"/>
      <c r="N217" s="58"/>
      <c r="O217" s="58"/>
      <c r="P217" s="58"/>
      <c r="Q217" s="58"/>
      <c r="R217" s="15"/>
      <c r="S217" s="57"/>
      <c r="T217" s="19"/>
      <c r="U217" s="58"/>
      <c r="V217" s="58"/>
      <c r="W217" s="58"/>
      <c r="X217" s="58"/>
      <c r="Y217" s="58"/>
      <c r="Z217" s="58"/>
      <c r="AA217" s="58"/>
      <c r="AB217" s="58"/>
      <c r="AC217" s="58"/>
      <c r="AD217" s="58"/>
      <c r="AE217" s="58"/>
      <c r="AF217" s="58"/>
      <c r="AG217" s="58"/>
    </row>
    <row r="218" spans="1:33" ht="17.25" customHeight="1" x14ac:dyDescent="0.2">
      <c r="A218" s="23"/>
      <c r="B218" s="58"/>
      <c r="C218" s="58"/>
      <c r="D218" s="58"/>
      <c r="E218" s="8"/>
      <c r="F218" s="8"/>
      <c r="G218" s="58"/>
      <c r="H218" s="58"/>
      <c r="I218" s="158"/>
      <c r="J218" s="135"/>
      <c r="K218" s="135"/>
      <c r="L218" s="135"/>
      <c r="M218" s="135"/>
      <c r="N218" s="58"/>
      <c r="O218" s="58"/>
      <c r="P218" s="58"/>
      <c r="Q218" s="58"/>
      <c r="R218" s="15"/>
      <c r="S218" s="57"/>
      <c r="T218" s="19"/>
      <c r="U218" s="58"/>
      <c r="V218" s="58"/>
      <c r="W218" s="58"/>
      <c r="X218" s="58"/>
      <c r="Y218" s="58"/>
      <c r="Z218" s="58"/>
      <c r="AA218" s="58"/>
      <c r="AB218" s="58"/>
      <c r="AC218" s="58"/>
      <c r="AD218" s="58"/>
      <c r="AE218" s="58"/>
      <c r="AF218" s="58"/>
      <c r="AG218" s="58"/>
    </row>
    <row r="219" spans="1:33" ht="17.25" customHeight="1" x14ac:dyDescent="0.2">
      <c r="A219" s="23"/>
      <c r="B219" s="58"/>
      <c r="C219" s="58"/>
      <c r="D219" s="58"/>
      <c r="E219" s="8"/>
      <c r="F219" s="8"/>
      <c r="G219" s="58"/>
      <c r="H219" s="58"/>
      <c r="I219" s="158"/>
      <c r="J219" s="135"/>
      <c r="K219" s="135"/>
      <c r="L219" s="135"/>
      <c r="M219" s="135"/>
      <c r="N219" s="58"/>
      <c r="O219" s="58"/>
      <c r="P219" s="58"/>
      <c r="Q219" s="58"/>
      <c r="R219" s="15"/>
      <c r="S219" s="57"/>
      <c r="T219" s="19"/>
      <c r="U219" s="58"/>
      <c r="V219" s="58"/>
      <c r="W219" s="58"/>
      <c r="X219" s="58"/>
      <c r="Y219" s="58"/>
      <c r="Z219" s="58"/>
      <c r="AA219" s="58"/>
      <c r="AB219" s="58"/>
      <c r="AC219" s="58"/>
      <c r="AD219" s="58"/>
      <c r="AE219" s="58"/>
      <c r="AF219" s="58"/>
      <c r="AG219" s="58"/>
    </row>
    <row r="220" spans="1:33" ht="17.25" customHeight="1" x14ac:dyDescent="0.2">
      <c r="A220" s="23"/>
      <c r="B220" s="58"/>
      <c r="C220" s="58"/>
      <c r="D220" s="58"/>
      <c r="E220" s="8"/>
      <c r="F220" s="8"/>
      <c r="G220" s="58"/>
      <c r="H220" s="58"/>
      <c r="I220" s="158"/>
      <c r="J220" s="135"/>
      <c r="K220" s="135"/>
      <c r="L220" s="135"/>
      <c r="M220" s="135"/>
      <c r="N220" s="58"/>
      <c r="O220" s="58"/>
      <c r="P220" s="58"/>
      <c r="Q220" s="58"/>
      <c r="R220" s="15"/>
      <c r="S220" s="57"/>
      <c r="T220" s="19"/>
      <c r="U220" s="58"/>
      <c r="V220" s="58"/>
      <c r="W220" s="58"/>
      <c r="X220" s="58"/>
      <c r="Y220" s="58"/>
      <c r="Z220" s="58"/>
      <c r="AA220" s="58"/>
      <c r="AB220" s="58"/>
      <c r="AC220" s="58"/>
      <c r="AD220" s="58"/>
      <c r="AE220" s="58"/>
      <c r="AF220" s="58"/>
      <c r="AG220" s="58"/>
    </row>
    <row r="221" spans="1:33" ht="17.25" customHeight="1" x14ac:dyDescent="0.2">
      <c r="A221" s="23"/>
      <c r="B221" s="58"/>
      <c r="C221" s="58"/>
      <c r="D221" s="58"/>
      <c r="E221" s="8"/>
      <c r="F221" s="8"/>
      <c r="G221" s="58"/>
      <c r="H221" s="58"/>
      <c r="I221" s="158"/>
      <c r="J221" s="135"/>
      <c r="K221" s="135"/>
      <c r="L221" s="135"/>
      <c r="M221" s="135"/>
      <c r="N221" s="58"/>
      <c r="O221" s="58"/>
      <c r="P221" s="58"/>
      <c r="Q221" s="58"/>
      <c r="R221" s="15"/>
      <c r="S221" s="57"/>
      <c r="T221" s="19"/>
      <c r="U221" s="58"/>
      <c r="V221" s="58"/>
      <c r="W221" s="58"/>
      <c r="X221" s="58"/>
      <c r="Y221" s="58"/>
      <c r="Z221" s="58"/>
      <c r="AA221" s="58"/>
      <c r="AB221" s="58"/>
      <c r="AC221" s="58"/>
      <c r="AD221" s="58"/>
      <c r="AE221" s="58"/>
      <c r="AF221" s="58"/>
      <c r="AG221" s="58"/>
    </row>
    <row r="222" spans="1:33" ht="17.25" customHeight="1" x14ac:dyDescent="0.2">
      <c r="A222" s="23"/>
      <c r="B222" s="58"/>
      <c r="C222" s="58"/>
      <c r="D222" s="58"/>
      <c r="E222" s="8"/>
      <c r="F222" s="8"/>
      <c r="G222" s="58"/>
      <c r="H222" s="58"/>
      <c r="I222" s="158"/>
      <c r="J222" s="135"/>
      <c r="K222" s="135"/>
      <c r="L222" s="135"/>
      <c r="M222" s="135"/>
      <c r="N222" s="58"/>
      <c r="O222" s="58"/>
      <c r="P222" s="58"/>
      <c r="Q222" s="58"/>
      <c r="R222" s="15"/>
      <c r="S222" s="57"/>
      <c r="T222" s="19"/>
      <c r="U222" s="58"/>
      <c r="V222" s="58"/>
      <c r="W222" s="58"/>
      <c r="X222" s="58"/>
      <c r="Y222" s="58"/>
      <c r="Z222" s="58"/>
      <c r="AA222" s="58"/>
      <c r="AB222" s="58"/>
      <c r="AC222" s="58"/>
      <c r="AD222" s="58"/>
      <c r="AE222" s="58"/>
      <c r="AF222" s="58"/>
      <c r="AG222" s="58"/>
    </row>
    <row r="223" spans="1:33" ht="17.25" customHeight="1" x14ac:dyDescent="0.2">
      <c r="A223" s="23"/>
      <c r="B223" s="58"/>
      <c r="C223" s="58"/>
      <c r="D223" s="58"/>
      <c r="E223" s="8"/>
      <c r="F223" s="8"/>
      <c r="G223" s="58"/>
      <c r="H223" s="58"/>
      <c r="I223" s="158"/>
      <c r="J223" s="135"/>
      <c r="K223" s="135"/>
      <c r="L223" s="135"/>
      <c r="M223" s="135"/>
      <c r="N223" s="58"/>
      <c r="O223" s="58"/>
      <c r="P223" s="58"/>
      <c r="Q223" s="58"/>
      <c r="R223" s="15"/>
      <c r="S223" s="57"/>
      <c r="T223" s="19"/>
      <c r="U223" s="58"/>
      <c r="V223" s="58"/>
      <c r="W223" s="58"/>
      <c r="X223" s="58"/>
      <c r="Y223" s="58"/>
      <c r="Z223" s="58"/>
      <c r="AA223" s="58"/>
      <c r="AB223" s="58"/>
      <c r="AC223" s="58"/>
      <c r="AD223" s="58"/>
      <c r="AE223" s="58"/>
      <c r="AF223" s="58"/>
      <c r="AG223" s="58"/>
    </row>
    <row r="224" spans="1:33" ht="17.25" customHeight="1" x14ac:dyDescent="0.2">
      <c r="A224" s="23"/>
      <c r="B224" s="58"/>
      <c r="C224" s="58"/>
      <c r="D224" s="58"/>
      <c r="E224" s="8"/>
      <c r="F224" s="8"/>
      <c r="G224" s="58"/>
      <c r="H224" s="58"/>
      <c r="I224" s="158"/>
      <c r="J224" s="135"/>
      <c r="K224" s="135"/>
      <c r="L224" s="135"/>
      <c r="M224" s="135"/>
      <c r="N224" s="58"/>
      <c r="O224" s="58"/>
      <c r="P224" s="58"/>
      <c r="Q224" s="58"/>
      <c r="R224" s="15"/>
      <c r="S224" s="57"/>
      <c r="T224" s="19"/>
      <c r="U224" s="58"/>
      <c r="V224" s="58"/>
      <c r="W224" s="58"/>
      <c r="X224" s="58"/>
      <c r="Y224" s="58"/>
      <c r="Z224" s="58"/>
      <c r="AA224" s="58"/>
      <c r="AB224" s="58"/>
      <c r="AC224" s="58"/>
      <c r="AD224" s="58"/>
      <c r="AE224" s="58"/>
      <c r="AF224" s="58"/>
      <c r="AG224" s="58"/>
    </row>
    <row r="225" spans="1:33" ht="17.25" customHeight="1" x14ac:dyDescent="0.2">
      <c r="A225" s="23"/>
      <c r="B225" s="58"/>
      <c r="C225" s="58"/>
      <c r="D225" s="58"/>
      <c r="E225" s="8"/>
      <c r="F225" s="8"/>
      <c r="G225" s="58"/>
      <c r="H225" s="58"/>
      <c r="I225" s="158"/>
      <c r="J225" s="135"/>
      <c r="K225" s="135"/>
      <c r="L225" s="135"/>
      <c r="M225" s="135"/>
      <c r="N225" s="58"/>
      <c r="O225" s="58"/>
      <c r="P225" s="58"/>
      <c r="Q225" s="58"/>
      <c r="R225" s="15"/>
      <c r="S225" s="57"/>
      <c r="T225" s="19"/>
      <c r="U225" s="58"/>
      <c r="V225" s="58"/>
      <c r="W225" s="58"/>
      <c r="X225" s="58"/>
      <c r="Y225" s="58"/>
      <c r="Z225" s="58"/>
      <c r="AA225" s="58"/>
      <c r="AB225" s="58"/>
      <c r="AC225" s="58"/>
      <c r="AD225" s="58"/>
      <c r="AE225" s="58"/>
      <c r="AF225" s="58"/>
      <c r="AG225" s="58"/>
    </row>
    <row r="226" spans="1:33" ht="17.25" customHeight="1" x14ac:dyDescent="0.2">
      <c r="A226" s="23"/>
      <c r="B226" s="58"/>
      <c r="C226" s="58"/>
      <c r="D226" s="58"/>
      <c r="E226" s="8"/>
      <c r="F226" s="8"/>
      <c r="G226" s="58"/>
      <c r="H226" s="58"/>
      <c r="I226" s="158"/>
      <c r="J226" s="135"/>
      <c r="K226" s="135"/>
      <c r="L226" s="135"/>
      <c r="M226" s="135"/>
      <c r="N226" s="58"/>
      <c r="O226" s="58"/>
      <c r="P226" s="58"/>
      <c r="Q226" s="58"/>
      <c r="R226" s="15"/>
      <c r="S226" s="57"/>
      <c r="T226" s="19"/>
      <c r="U226" s="58"/>
      <c r="V226" s="58"/>
      <c r="W226" s="58"/>
      <c r="X226" s="58"/>
      <c r="Y226" s="58"/>
      <c r="Z226" s="58"/>
      <c r="AA226" s="58"/>
      <c r="AB226" s="58"/>
      <c r="AC226" s="58"/>
      <c r="AD226" s="58"/>
      <c r="AE226" s="58"/>
      <c r="AF226" s="58"/>
      <c r="AG226" s="58"/>
    </row>
    <row r="227" spans="1:33" ht="17.25" customHeight="1" x14ac:dyDescent="0.2">
      <c r="A227" s="23"/>
      <c r="B227" s="58"/>
      <c r="C227" s="58"/>
      <c r="D227" s="58"/>
      <c r="E227" s="8"/>
      <c r="F227" s="8"/>
      <c r="G227" s="58"/>
      <c r="H227" s="58"/>
      <c r="I227" s="158"/>
      <c r="J227" s="135"/>
      <c r="K227" s="135"/>
      <c r="L227" s="135"/>
      <c r="M227" s="135"/>
      <c r="N227" s="58"/>
      <c r="O227" s="58"/>
      <c r="P227" s="58"/>
      <c r="Q227" s="58"/>
      <c r="R227" s="15"/>
      <c r="S227" s="57"/>
      <c r="T227" s="19"/>
      <c r="U227" s="58"/>
      <c r="V227" s="58"/>
      <c r="W227" s="58"/>
      <c r="X227" s="58"/>
      <c r="Y227" s="58"/>
      <c r="Z227" s="58"/>
      <c r="AA227" s="58"/>
      <c r="AB227" s="58"/>
      <c r="AC227" s="58"/>
      <c r="AD227" s="58"/>
      <c r="AE227" s="58"/>
      <c r="AF227" s="58"/>
      <c r="AG227" s="58"/>
    </row>
    <row r="228" spans="1:33" ht="17.25" customHeight="1" x14ac:dyDescent="0.2">
      <c r="A228" s="23"/>
      <c r="B228" s="58"/>
      <c r="C228" s="58"/>
      <c r="D228" s="58"/>
      <c r="E228" s="8"/>
      <c r="F228" s="8"/>
      <c r="G228" s="58"/>
      <c r="H228" s="58"/>
      <c r="I228" s="158"/>
      <c r="J228" s="135"/>
      <c r="K228" s="135"/>
      <c r="L228" s="135"/>
      <c r="M228" s="135"/>
      <c r="N228" s="58"/>
      <c r="O228" s="58"/>
      <c r="P228" s="58"/>
      <c r="Q228" s="58"/>
      <c r="R228" s="15"/>
      <c r="S228" s="57"/>
      <c r="T228" s="19"/>
      <c r="U228" s="58"/>
      <c r="V228" s="58"/>
      <c r="W228" s="58"/>
      <c r="X228" s="58"/>
      <c r="Y228" s="58"/>
      <c r="Z228" s="58"/>
      <c r="AA228" s="58"/>
      <c r="AB228" s="58"/>
      <c r="AC228" s="58"/>
      <c r="AD228" s="58"/>
      <c r="AE228" s="58"/>
      <c r="AF228" s="58"/>
      <c r="AG228" s="58"/>
    </row>
    <row r="229" spans="1:33" ht="17.25" customHeight="1" x14ac:dyDescent="0.2">
      <c r="A229" s="23"/>
      <c r="B229" s="58"/>
      <c r="C229" s="58"/>
      <c r="D229" s="58"/>
      <c r="E229" s="8"/>
      <c r="F229" s="8"/>
      <c r="G229" s="58"/>
      <c r="H229" s="58"/>
      <c r="I229" s="158"/>
      <c r="J229" s="135"/>
      <c r="K229" s="135"/>
      <c r="L229" s="135"/>
      <c r="M229" s="135"/>
      <c r="N229" s="58"/>
      <c r="O229" s="58"/>
      <c r="P229" s="58"/>
      <c r="Q229" s="58"/>
      <c r="R229" s="15"/>
      <c r="S229" s="57"/>
      <c r="T229" s="19"/>
      <c r="U229" s="58"/>
      <c r="V229" s="58"/>
      <c r="W229" s="58"/>
      <c r="X229" s="58"/>
      <c r="Y229" s="58"/>
      <c r="Z229" s="58"/>
      <c r="AA229" s="58"/>
      <c r="AB229" s="58"/>
      <c r="AC229" s="58"/>
      <c r="AD229" s="58"/>
      <c r="AE229" s="58"/>
      <c r="AF229" s="58"/>
      <c r="AG229" s="58"/>
    </row>
    <row r="230" spans="1:33" ht="17.25" customHeight="1" x14ac:dyDescent="0.2">
      <c r="A230" s="23"/>
      <c r="B230" s="58"/>
      <c r="C230" s="58"/>
      <c r="D230" s="58"/>
      <c r="E230" s="8"/>
      <c r="F230" s="8"/>
      <c r="G230" s="58"/>
      <c r="H230" s="58"/>
      <c r="I230" s="158"/>
      <c r="J230" s="135"/>
      <c r="K230" s="135"/>
      <c r="L230" s="135"/>
      <c r="M230" s="135"/>
      <c r="N230" s="58"/>
      <c r="O230" s="58"/>
      <c r="P230" s="58"/>
      <c r="Q230" s="58"/>
      <c r="R230" s="15"/>
      <c r="S230" s="57"/>
      <c r="T230" s="19"/>
      <c r="U230" s="58"/>
      <c r="V230" s="58"/>
      <c r="W230" s="58"/>
      <c r="X230" s="58"/>
      <c r="Y230" s="58"/>
      <c r="Z230" s="58"/>
      <c r="AA230" s="58"/>
      <c r="AB230" s="58"/>
      <c r="AC230" s="58"/>
      <c r="AD230" s="58"/>
      <c r="AE230" s="58"/>
      <c r="AF230" s="58"/>
      <c r="AG230" s="58"/>
    </row>
    <row r="231" spans="1:33" ht="17.25" customHeight="1" x14ac:dyDescent="0.2">
      <c r="A231" s="23"/>
      <c r="B231" s="58"/>
      <c r="C231" s="58"/>
      <c r="D231" s="58"/>
      <c r="E231" s="8"/>
      <c r="F231" s="8"/>
      <c r="G231" s="58"/>
      <c r="H231" s="58"/>
      <c r="I231" s="158"/>
      <c r="J231" s="135"/>
      <c r="K231" s="135"/>
      <c r="L231" s="135"/>
      <c r="M231" s="135"/>
      <c r="N231" s="58"/>
      <c r="O231" s="58"/>
      <c r="P231" s="58"/>
      <c r="Q231" s="58"/>
      <c r="R231" s="15"/>
      <c r="S231" s="57"/>
      <c r="T231" s="19"/>
      <c r="U231" s="58"/>
      <c r="V231" s="58"/>
      <c r="W231" s="58"/>
      <c r="X231" s="58"/>
      <c r="Y231" s="58"/>
      <c r="Z231" s="58"/>
      <c r="AA231" s="58"/>
      <c r="AB231" s="58"/>
      <c r="AC231" s="58"/>
      <c r="AD231" s="58"/>
      <c r="AE231" s="58"/>
      <c r="AF231" s="58"/>
      <c r="AG231" s="58"/>
    </row>
    <row r="232" spans="1:33" ht="17.25" customHeight="1" x14ac:dyDescent="0.2">
      <c r="A232" s="23"/>
      <c r="B232" s="58"/>
      <c r="C232" s="58"/>
      <c r="D232" s="58"/>
      <c r="E232" s="8"/>
      <c r="F232" s="8"/>
      <c r="G232" s="58"/>
      <c r="H232" s="58"/>
      <c r="I232" s="158"/>
      <c r="J232" s="135"/>
      <c r="K232" s="135"/>
      <c r="L232" s="135"/>
      <c r="M232" s="135"/>
      <c r="N232" s="58"/>
      <c r="O232" s="58"/>
      <c r="P232" s="58"/>
      <c r="Q232" s="58"/>
      <c r="R232" s="15"/>
      <c r="S232" s="57"/>
      <c r="T232" s="19"/>
      <c r="U232" s="58"/>
      <c r="V232" s="58"/>
      <c r="W232" s="58"/>
      <c r="X232" s="58"/>
      <c r="Y232" s="58"/>
      <c r="Z232" s="58"/>
      <c r="AA232" s="58"/>
      <c r="AB232" s="58"/>
      <c r="AC232" s="58"/>
      <c r="AD232" s="58"/>
      <c r="AE232" s="58"/>
      <c r="AF232" s="58"/>
      <c r="AG232" s="58"/>
    </row>
    <row r="233" spans="1:33" ht="17.25" customHeight="1" x14ac:dyDescent="0.2">
      <c r="A233" s="23"/>
      <c r="B233" s="58"/>
      <c r="C233" s="58"/>
      <c r="D233" s="58"/>
      <c r="E233" s="8"/>
      <c r="F233" s="8"/>
      <c r="G233" s="58"/>
      <c r="H233" s="58"/>
      <c r="I233" s="158"/>
      <c r="J233" s="135"/>
      <c r="K233" s="135"/>
      <c r="L233" s="135"/>
      <c r="M233" s="135"/>
      <c r="N233" s="58"/>
      <c r="O233" s="58"/>
      <c r="P233" s="58"/>
      <c r="Q233" s="58"/>
      <c r="R233" s="15"/>
      <c r="S233" s="57"/>
      <c r="T233" s="19"/>
      <c r="U233" s="58"/>
      <c r="V233" s="58"/>
      <c r="W233" s="58"/>
      <c r="X233" s="58"/>
      <c r="Y233" s="58"/>
      <c r="Z233" s="58"/>
      <c r="AA233" s="58"/>
      <c r="AB233" s="58"/>
      <c r="AC233" s="58"/>
      <c r="AD233" s="58"/>
      <c r="AE233" s="58"/>
      <c r="AF233" s="58"/>
      <c r="AG233" s="58"/>
    </row>
    <row r="234" spans="1:33" ht="17.25" customHeight="1" x14ac:dyDescent="0.2">
      <c r="A234" s="23"/>
      <c r="B234" s="58"/>
      <c r="C234" s="58"/>
      <c r="D234" s="58"/>
      <c r="E234" s="8"/>
      <c r="F234" s="8"/>
      <c r="G234" s="58"/>
      <c r="H234" s="58"/>
      <c r="I234" s="158"/>
      <c r="J234" s="135"/>
      <c r="K234" s="135"/>
      <c r="L234" s="135"/>
      <c r="M234" s="135"/>
      <c r="N234" s="58"/>
      <c r="O234" s="58"/>
      <c r="P234" s="58"/>
      <c r="Q234" s="58"/>
      <c r="R234" s="15"/>
      <c r="S234" s="57"/>
      <c r="T234" s="19"/>
      <c r="U234" s="58"/>
      <c r="V234" s="58"/>
      <c r="W234" s="58"/>
      <c r="X234" s="58"/>
      <c r="Y234" s="58"/>
      <c r="Z234" s="58"/>
      <c r="AA234" s="58"/>
      <c r="AB234" s="58"/>
      <c r="AC234" s="58"/>
      <c r="AD234" s="58"/>
      <c r="AE234" s="58"/>
      <c r="AF234" s="58"/>
      <c r="AG234" s="58"/>
    </row>
    <row r="235" spans="1:33" ht="17.25" customHeight="1" x14ac:dyDescent="0.2">
      <c r="A235" s="23"/>
      <c r="B235" s="58"/>
      <c r="C235" s="58"/>
      <c r="D235" s="58"/>
      <c r="E235" s="8"/>
      <c r="F235" s="8"/>
      <c r="G235" s="58"/>
      <c r="H235" s="58"/>
      <c r="I235" s="158"/>
      <c r="J235" s="135"/>
      <c r="K235" s="135"/>
      <c r="L235" s="135"/>
      <c r="M235" s="135"/>
      <c r="N235" s="58"/>
      <c r="O235" s="58"/>
      <c r="P235" s="58"/>
      <c r="Q235" s="58"/>
      <c r="R235" s="15"/>
      <c r="S235" s="57"/>
      <c r="T235" s="19"/>
      <c r="U235" s="58"/>
      <c r="V235" s="58"/>
      <c r="W235" s="58"/>
      <c r="X235" s="58"/>
      <c r="Y235" s="58"/>
      <c r="Z235" s="58"/>
      <c r="AA235" s="58"/>
      <c r="AB235" s="58"/>
      <c r="AC235" s="58"/>
      <c r="AD235" s="58"/>
      <c r="AE235" s="58"/>
      <c r="AF235" s="58"/>
      <c r="AG235" s="58"/>
    </row>
    <row r="236" spans="1:33" ht="17.25" customHeight="1" x14ac:dyDescent="0.2">
      <c r="A236" s="23"/>
      <c r="B236" s="58"/>
      <c r="C236" s="58"/>
      <c r="D236" s="58"/>
      <c r="E236" s="8"/>
      <c r="F236" s="8"/>
      <c r="G236" s="58"/>
      <c r="H236" s="58"/>
      <c r="I236" s="158"/>
      <c r="J236" s="135"/>
      <c r="K236" s="135"/>
      <c r="L236" s="135"/>
      <c r="M236" s="135"/>
      <c r="N236" s="58"/>
      <c r="O236" s="58"/>
      <c r="P236" s="58"/>
      <c r="Q236" s="58"/>
      <c r="R236" s="15"/>
      <c r="S236" s="57"/>
      <c r="T236" s="19"/>
      <c r="U236" s="58"/>
      <c r="V236" s="58"/>
      <c r="W236" s="58"/>
      <c r="X236" s="58"/>
      <c r="Y236" s="58"/>
      <c r="Z236" s="58"/>
      <c r="AA236" s="58"/>
      <c r="AB236" s="58"/>
      <c r="AC236" s="58"/>
      <c r="AD236" s="58"/>
      <c r="AE236" s="58"/>
      <c r="AF236" s="58"/>
      <c r="AG236" s="58"/>
    </row>
    <row r="237" spans="1:33" ht="17.25" customHeight="1" x14ac:dyDescent="0.2">
      <c r="A237" s="23"/>
      <c r="B237" s="58"/>
      <c r="C237" s="58"/>
      <c r="D237" s="58"/>
      <c r="E237" s="8"/>
      <c r="F237" s="8"/>
      <c r="G237" s="58"/>
      <c r="H237" s="58"/>
      <c r="I237" s="158"/>
      <c r="J237" s="135"/>
      <c r="K237" s="135"/>
      <c r="L237" s="135"/>
      <c r="M237" s="135"/>
      <c r="N237" s="58"/>
      <c r="O237" s="58"/>
      <c r="P237" s="58"/>
      <c r="Q237" s="58"/>
      <c r="R237" s="15"/>
      <c r="S237" s="57"/>
      <c r="T237" s="19"/>
      <c r="U237" s="58"/>
      <c r="V237" s="58"/>
      <c r="W237" s="58"/>
      <c r="X237" s="58"/>
      <c r="Y237" s="58"/>
      <c r="Z237" s="58"/>
      <c r="AA237" s="58"/>
      <c r="AB237" s="58"/>
      <c r="AC237" s="58"/>
      <c r="AD237" s="58"/>
      <c r="AE237" s="58"/>
      <c r="AF237" s="58"/>
      <c r="AG237" s="58"/>
    </row>
    <row r="238" spans="1:33" ht="17.25" customHeight="1" x14ac:dyDescent="0.2">
      <c r="A238" s="23"/>
      <c r="B238" s="58"/>
      <c r="C238" s="58"/>
      <c r="D238" s="58"/>
      <c r="E238" s="8"/>
      <c r="F238" s="8"/>
      <c r="G238" s="58"/>
      <c r="H238" s="58"/>
      <c r="I238" s="158"/>
      <c r="J238" s="135"/>
      <c r="K238" s="135"/>
      <c r="L238" s="135"/>
      <c r="M238" s="135"/>
      <c r="N238" s="58"/>
      <c r="O238" s="58"/>
      <c r="P238" s="58"/>
      <c r="Q238" s="58"/>
      <c r="R238" s="15"/>
      <c r="S238" s="57"/>
      <c r="T238" s="19"/>
      <c r="U238" s="58"/>
      <c r="V238" s="58"/>
      <c r="W238" s="58"/>
      <c r="X238" s="58"/>
      <c r="Y238" s="58"/>
      <c r="Z238" s="58"/>
      <c r="AA238" s="58"/>
      <c r="AB238" s="58"/>
      <c r="AC238" s="58"/>
      <c r="AD238" s="58"/>
      <c r="AE238" s="58"/>
      <c r="AF238" s="58"/>
      <c r="AG238" s="58"/>
    </row>
    <row r="239" spans="1:33" ht="17.25" customHeight="1" x14ac:dyDescent="0.2">
      <c r="A239" s="23"/>
      <c r="B239" s="58"/>
      <c r="C239" s="58"/>
      <c r="D239" s="58"/>
      <c r="E239" s="8"/>
      <c r="F239" s="8"/>
      <c r="G239" s="58"/>
      <c r="H239" s="58"/>
      <c r="I239" s="158"/>
      <c r="J239" s="135"/>
      <c r="K239" s="135"/>
      <c r="L239" s="135"/>
      <c r="M239" s="135"/>
      <c r="N239" s="58"/>
      <c r="O239" s="58"/>
      <c r="P239" s="58"/>
      <c r="Q239" s="58"/>
      <c r="R239" s="15"/>
      <c r="S239" s="57"/>
      <c r="T239" s="19"/>
      <c r="U239" s="58"/>
      <c r="V239" s="58"/>
      <c r="W239" s="58"/>
      <c r="X239" s="58"/>
      <c r="Y239" s="58"/>
      <c r="Z239" s="58"/>
      <c r="AA239" s="58"/>
      <c r="AB239" s="58"/>
      <c r="AC239" s="58"/>
      <c r="AD239" s="58"/>
      <c r="AE239" s="58"/>
      <c r="AF239" s="58"/>
      <c r="AG239" s="58"/>
    </row>
    <row r="240" spans="1:33" ht="17.25" customHeight="1" x14ac:dyDescent="0.2">
      <c r="A240" s="23"/>
      <c r="B240" s="58"/>
      <c r="C240" s="58"/>
      <c r="D240" s="58"/>
      <c r="E240" s="8"/>
      <c r="F240" s="8"/>
      <c r="G240" s="58"/>
      <c r="H240" s="58"/>
      <c r="I240" s="158"/>
      <c r="J240" s="135"/>
      <c r="K240" s="135"/>
      <c r="L240" s="135"/>
      <c r="M240" s="135"/>
      <c r="N240" s="58"/>
      <c r="O240" s="58"/>
      <c r="P240" s="58"/>
      <c r="Q240" s="58"/>
      <c r="R240" s="15"/>
      <c r="S240" s="57"/>
      <c r="T240" s="19"/>
      <c r="U240" s="58"/>
      <c r="V240" s="58"/>
      <c r="W240" s="58"/>
      <c r="X240" s="58"/>
      <c r="Y240" s="58"/>
      <c r="Z240" s="58"/>
      <c r="AA240" s="58"/>
      <c r="AB240" s="58"/>
      <c r="AC240" s="58"/>
      <c r="AD240" s="58"/>
      <c r="AE240" s="58"/>
      <c r="AF240" s="58"/>
      <c r="AG240" s="58"/>
    </row>
    <row r="241" spans="1:33" ht="17.25" customHeight="1" x14ac:dyDescent="0.2">
      <c r="A241" s="23"/>
      <c r="B241" s="58"/>
      <c r="C241" s="58"/>
      <c r="D241" s="58"/>
      <c r="E241" s="8"/>
      <c r="F241" s="8"/>
      <c r="G241" s="58"/>
      <c r="H241" s="58"/>
      <c r="I241" s="158"/>
      <c r="J241" s="135"/>
      <c r="K241" s="135"/>
      <c r="L241" s="135"/>
      <c r="M241" s="135"/>
      <c r="N241" s="58"/>
      <c r="O241" s="58"/>
      <c r="P241" s="58"/>
      <c r="Q241" s="58"/>
      <c r="R241" s="15"/>
      <c r="S241" s="57"/>
      <c r="T241" s="19"/>
      <c r="U241" s="58"/>
      <c r="V241" s="58"/>
      <c r="W241" s="58"/>
      <c r="X241" s="58"/>
      <c r="Y241" s="58"/>
      <c r="Z241" s="58"/>
      <c r="AA241" s="58"/>
      <c r="AB241" s="58"/>
      <c r="AC241" s="58"/>
      <c r="AD241" s="58"/>
      <c r="AE241" s="58"/>
      <c r="AF241" s="58"/>
      <c r="AG241" s="58"/>
    </row>
    <row r="242" spans="1:33" ht="17.25" customHeight="1" x14ac:dyDescent="0.2">
      <c r="A242" s="23"/>
      <c r="B242" s="58"/>
      <c r="C242" s="58"/>
      <c r="D242" s="58"/>
      <c r="E242" s="8"/>
      <c r="F242" s="8"/>
      <c r="G242" s="58"/>
      <c r="H242" s="58"/>
      <c r="I242" s="158"/>
      <c r="J242" s="135"/>
      <c r="K242" s="135"/>
      <c r="L242" s="135"/>
      <c r="M242" s="135"/>
      <c r="N242" s="58"/>
      <c r="O242" s="58"/>
      <c r="P242" s="58"/>
      <c r="Q242" s="58"/>
      <c r="R242" s="15"/>
      <c r="S242" s="57"/>
      <c r="T242" s="19"/>
      <c r="U242" s="58"/>
      <c r="V242" s="58"/>
      <c r="W242" s="58"/>
      <c r="X242" s="58"/>
      <c r="Y242" s="58"/>
      <c r="Z242" s="58"/>
      <c r="AA242" s="58"/>
      <c r="AB242" s="58"/>
      <c r="AC242" s="58"/>
      <c r="AD242" s="58"/>
      <c r="AE242" s="58"/>
      <c r="AF242" s="58"/>
      <c r="AG242" s="58"/>
    </row>
    <row r="243" spans="1:33" ht="17.25" customHeight="1" x14ac:dyDescent="0.2">
      <c r="A243" s="23"/>
      <c r="B243" s="58"/>
      <c r="C243" s="58"/>
      <c r="D243" s="58"/>
      <c r="E243" s="8"/>
      <c r="F243" s="8"/>
      <c r="G243" s="58"/>
      <c r="H243" s="58"/>
      <c r="I243" s="158"/>
      <c r="J243" s="135"/>
      <c r="K243" s="135"/>
      <c r="L243" s="135"/>
      <c r="M243" s="135"/>
      <c r="N243" s="58"/>
      <c r="O243" s="58"/>
      <c r="P243" s="58"/>
      <c r="Q243" s="58"/>
      <c r="R243" s="15"/>
      <c r="S243" s="57"/>
      <c r="T243" s="19"/>
      <c r="U243" s="58"/>
      <c r="V243" s="58"/>
      <c r="W243" s="58"/>
      <c r="X243" s="58"/>
      <c r="Y243" s="58"/>
      <c r="Z243" s="58"/>
      <c r="AA243" s="58"/>
      <c r="AB243" s="58"/>
      <c r="AC243" s="58"/>
      <c r="AD243" s="58"/>
      <c r="AE243" s="58"/>
      <c r="AF243" s="58"/>
      <c r="AG243" s="58"/>
    </row>
    <row r="244" spans="1:33" ht="17.25" customHeight="1" x14ac:dyDescent="0.2">
      <c r="A244" s="23"/>
      <c r="B244" s="58"/>
      <c r="C244" s="58"/>
      <c r="D244" s="58"/>
      <c r="E244" s="8"/>
      <c r="F244" s="8"/>
      <c r="G244" s="58"/>
      <c r="H244" s="58"/>
      <c r="I244" s="158"/>
      <c r="J244" s="135"/>
      <c r="K244" s="135"/>
      <c r="L244" s="135"/>
      <c r="M244" s="135"/>
      <c r="N244" s="58"/>
      <c r="O244" s="58"/>
      <c r="P244" s="58"/>
      <c r="Q244" s="58"/>
      <c r="R244" s="15"/>
      <c r="S244" s="57"/>
      <c r="T244" s="19"/>
      <c r="U244" s="58"/>
      <c r="V244" s="58"/>
      <c r="W244" s="58"/>
      <c r="X244" s="58"/>
      <c r="Y244" s="58"/>
      <c r="Z244" s="58"/>
      <c r="AA244" s="58"/>
      <c r="AB244" s="58"/>
      <c r="AC244" s="58"/>
      <c r="AD244" s="58"/>
      <c r="AE244" s="58"/>
      <c r="AF244" s="58"/>
      <c r="AG244" s="58"/>
    </row>
    <row r="245" spans="1:33" ht="17.25" customHeight="1" x14ac:dyDescent="0.2">
      <c r="A245" s="23"/>
      <c r="B245" s="58"/>
      <c r="C245" s="58"/>
      <c r="D245" s="58"/>
      <c r="E245" s="8"/>
      <c r="F245" s="8"/>
      <c r="G245" s="58"/>
      <c r="H245" s="58"/>
      <c r="I245" s="158"/>
      <c r="J245" s="135"/>
      <c r="K245" s="135"/>
      <c r="L245" s="135"/>
      <c r="M245" s="135"/>
      <c r="N245" s="58"/>
      <c r="O245" s="58"/>
      <c r="P245" s="58"/>
      <c r="Q245" s="58"/>
      <c r="R245" s="15"/>
      <c r="S245" s="57"/>
      <c r="T245" s="19"/>
      <c r="U245" s="58"/>
      <c r="V245" s="58"/>
      <c r="W245" s="58"/>
      <c r="X245" s="58"/>
      <c r="Y245" s="58"/>
      <c r="Z245" s="58"/>
      <c r="AA245" s="58"/>
      <c r="AB245" s="58"/>
      <c r="AC245" s="58"/>
      <c r="AD245" s="58"/>
      <c r="AE245" s="58"/>
      <c r="AF245" s="58"/>
      <c r="AG245" s="58"/>
    </row>
    <row r="246" spans="1:33" ht="17.25" customHeight="1" x14ac:dyDescent="0.2">
      <c r="A246" s="23"/>
      <c r="B246" s="58"/>
      <c r="C246" s="58"/>
      <c r="D246" s="58"/>
      <c r="E246" s="8"/>
      <c r="F246" s="8"/>
      <c r="G246" s="58"/>
      <c r="H246" s="58"/>
      <c r="I246" s="158"/>
      <c r="J246" s="135"/>
      <c r="K246" s="135"/>
      <c r="L246" s="135"/>
      <c r="M246" s="135"/>
      <c r="N246" s="58"/>
      <c r="O246" s="58"/>
      <c r="P246" s="58"/>
      <c r="Q246" s="58"/>
      <c r="R246" s="15"/>
      <c r="S246" s="57"/>
      <c r="T246" s="19"/>
      <c r="U246" s="58"/>
      <c r="V246" s="58"/>
      <c r="W246" s="58"/>
      <c r="X246" s="58"/>
      <c r="Y246" s="58"/>
      <c r="Z246" s="58"/>
      <c r="AA246" s="58"/>
      <c r="AB246" s="58"/>
      <c r="AC246" s="58"/>
      <c r="AD246" s="58"/>
      <c r="AE246" s="58"/>
      <c r="AF246" s="58"/>
      <c r="AG246" s="58"/>
    </row>
    <row r="247" spans="1:33" ht="17.25" customHeight="1" x14ac:dyDescent="0.2">
      <c r="A247" s="23"/>
      <c r="B247" s="58"/>
      <c r="C247" s="58"/>
      <c r="D247" s="58"/>
      <c r="E247" s="8"/>
      <c r="F247" s="8"/>
      <c r="G247" s="58"/>
      <c r="H247" s="58"/>
      <c r="I247" s="158"/>
      <c r="J247" s="135"/>
      <c r="K247" s="135"/>
      <c r="L247" s="135"/>
      <c r="M247" s="135"/>
      <c r="N247" s="58"/>
      <c r="O247" s="58"/>
      <c r="P247" s="58"/>
      <c r="Q247" s="58"/>
      <c r="R247" s="15"/>
      <c r="S247" s="57"/>
      <c r="T247" s="19"/>
      <c r="U247" s="58"/>
      <c r="V247" s="58"/>
      <c r="W247" s="58"/>
      <c r="X247" s="58"/>
      <c r="Y247" s="58"/>
      <c r="Z247" s="58"/>
      <c r="AA247" s="58"/>
      <c r="AB247" s="58"/>
      <c r="AC247" s="58"/>
      <c r="AD247" s="58"/>
      <c r="AE247" s="58"/>
      <c r="AF247" s="58"/>
      <c r="AG247" s="58"/>
    </row>
    <row r="248" spans="1:33" ht="17.25" customHeight="1" x14ac:dyDescent="0.2">
      <c r="A248" s="23"/>
      <c r="B248" s="58"/>
      <c r="C248" s="58"/>
      <c r="D248" s="58"/>
      <c r="E248" s="8"/>
      <c r="F248" s="8"/>
      <c r="G248" s="58"/>
      <c r="H248" s="58"/>
      <c r="I248" s="158"/>
      <c r="J248" s="135"/>
      <c r="K248" s="135"/>
      <c r="L248" s="135"/>
      <c r="M248" s="135"/>
      <c r="N248" s="58"/>
      <c r="O248" s="58"/>
      <c r="P248" s="58"/>
      <c r="Q248" s="58"/>
      <c r="R248" s="15"/>
      <c r="S248" s="57"/>
      <c r="T248" s="19"/>
      <c r="U248" s="58"/>
      <c r="V248" s="58"/>
      <c r="W248" s="58"/>
      <c r="X248" s="58"/>
      <c r="Y248" s="58"/>
      <c r="Z248" s="58"/>
      <c r="AA248" s="58"/>
      <c r="AB248" s="58"/>
      <c r="AC248" s="58"/>
      <c r="AD248" s="58"/>
      <c r="AE248" s="58"/>
      <c r="AF248" s="58"/>
      <c r="AG248" s="58"/>
    </row>
    <row r="249" spans="1:33" ht="17.25" customHeight="1" x14ac:dyDescent="0.2">
      <c r="A249" s="23"/>
      <c r="B249" s="58"/>
      <c r="C249" s="58"/>
      <c r="D249" s="58"/>
      <c r="E249" s="8"/>
      <c r="F249" s="8"/>
      <c r="G249" s="58"/>
      <c r="H249" s="58"/>
      <c r="I249" s="158"/>
      <c r="J249" s="135"/>
      <c r="K249" s="135"/>
      <c r="L249" s="135"/>
      <c r="M249" s="135"/>
      <c r="N249" s="58"/>
      <c r="O249" s="58"/>
      <c r="P249" s="58"/>
      <c r="Q249" s="58"/>
      <c r="R249" s="15"/>
      <c r="S249" s="57"/>
      <c r="T249" s="19"/>
      <c r="U249" s="58"/>
      <c r="V249" s="58"/>
      <c r="W249" s="58"/>
      <c r="X249" s="58"/>
      <c r="Y249" s="58"/>
      <c r="Z249" s="58"/>
      <c r="AA249" s="58"/>
      <c r="AB249" s="58"/>
      <c r="AC249" s="58"/>
      <c r="AD249" s="58"/>
      <c r="AE249" s="58"/>
      <c r="AF249" s="58"/>
      <c r="AG249" s="58"/>
    </row>
    <row r="250" spans="1:33" ht="17.25" customHeight="1" x14ac:dyDescent="0.2">
      <c r="A250" s="23"/>
      <c r="B250" s="58"/>
      <c r="C250" s="58"/>
      <c r="D250" s="58"/>
      <c r="E250" s="8"/>
      <c r="F250" s="8"/>
      <c r="G250" s="58"/>
      <c r="H250" s="58"/>
      <c r="I250" s="158"/>
      <c r="J250" s="135"/>
      <c r="K250" s="135"/>
      <c r="L250" s="135"/>
      <c r="M250" s="135"/>
      <c r="N250" s="58"/>
      <c r="O250" s="58"/>
      <c r="P250" s="58"/>
      <c r="Q250" s="58"/>
      <c r="R250" s="15"/>
      <c r="S250" s="57"/>
      <c r="T250" s="19"/>
      <c r="U250" s="58"/>
      <c r="V250" s="58"/>
      <c r="W250" s="58"/>
      <c r="X250" s="58"/>
      <c r="Y250" s="58"/>
      <c r="Z250" s="58"/>
      <c r="AA250" s="58"/>
      <c r="AB250" s="58"/>
      <c r="AC250" s="58"/>
      <c r="AD250" s="58"/>
      <c r="AE250" s="58"/>
      <c r="AF250" s="58"/>
      <c r="AG250" s="58"/>
    </row>
    <row r="251" spans="1:33" ht="17.25" customHeight="1" x14ac:dyDescent="0.2">
      <c r="A251" s="23"/>
      <c r="B251" s="58"/>
      <c r="C251" s="58"/>
      <c r="D251" s="58"/>
      <c r="E251" s="8"/>
      <c r="F251" s="8"/>
      <c r="G251" s="58"/>
      <c r="H251" s="58"/>
      <c r="I251" s="158"/>
      <c r="J251" s="135"/>
      <c r="K251" s="135"/>
      <c r="L251" s="135"/>
      <c r="M251" s="135"/>
      <c r="N251" s="58"/>
      <c r="O251" s="58"/>
      <c r="P251" s="58"/>
      <c r="Q251" s="58"/>
      <c r="R251" s="15"/>
      <c r="S251" s="57"/>
      <c r="T251" s="19"/>
      <c r="U251" s="58"/>
      <c r="V251" s="58"/>
      <c r="W251" s="58"/>
      <c r="X251" s="58"/>
      <c r="Y251" s="58"/>
      <c r="Z251" s="58"/>
      <c r="AA251" s="58"/>
      <c r="AB251" s="58"/>
      <c r="AC251" s="58"/>
      <c r="AD251" s="58"/>
      <c r="AE251" s="58"/>
      <c r="AF251" s="58"/>
      <c r="AG251" s="58"/>
    </row>
    <row r="252" spans="1:33" ht="17.25" customHeight="1" x14ac:dyDescent="0.2">
      <c r="A252" s="23"/>
      <c r="B252" s="58"/>
      <c r="C252" s="58"/>
      <c r="D252" s="58"/>
      <c r="E252" s="8"/>
      <c r="F252" s="8"/>
      <c r="G252" s="58"/>
      <c r="H252" s="58"/>
      <c r="I252" s="158"/>
      <c r="J252" s="135"/>
      <c r="K252" s="135"/>
      <c r="L252" s="135"/>
      <c r="M252" s="135"/>
      <c r="N252" s="58"/>
      <c r="O252" s="58"/>
      <c r="P252" s="58"/>
      <c r="Q252" s="58"/>
      <c r="R252" s="15"/>
      <c r="S252" s="57"/>
      <c r="T252" s="19"/>
      <c r="U252" s="58"/>
      <c r="V252" s="58"/>
      <c r="W252" s="58"/>
      <c r="X252" s="58"/>
      <c r="Y252" s="58"/>
      <c r="Z252" s="58"/>
      <c r="AA252" s="58"/>
      <c r="AB252" s="58"/>
      <c r="AC252" s="58"/>
      <c r="AD252" s="58"/>
      <c r="AE252" s="58"/>
      <c r="AF252" s="58"/>
      <c r="AG252" s="58"/>
    </row>
    <row r="253" spans="1:33" ht="17.25" customHeight="1" x14ac:dyDescent="0.2">
      <c r="A253" s="23"/>
      <c r="B253" s="58"/>
      <c r="C253" s="58"/>
      <c r="D253" s="58"/>
      <c r="E253" s="8"/>
      <c r="F253" s="8"/>
      <c r="G253" s="58"/>
      <c r="H253" s="58"/>
      <c r="I253" s="158"/>
      <c r="J253" s="135"/>
      <c r="K253" s="135"/>
      <c r="L253" s="135"/>
      <c r="M253" s="135"/>
      <c r="N253" s="58"/>
      <c r="O253" s="58"/>
      <c r="P253" s="58"/>
      <c r="Q253" s="58"/>
      <c r="R253" s="15"/>
      <c r="S253" s="57"/>
      <c r="T253" s="19"/>
      <c r="U253" s="58"/>
      <c r="V253" s="58"/>
      <c r="W253" s="58"/>
      <c r="X253" s="58"/>
      <c r="Y253" s="58"/>
      <c r="Z253" s="58"/>
      <c r="AA253" s="58"/>
      <c r="AB253" s="58"/>
      <c r="AC253" s="58"/>
      <c r="AD253" s="58"/>
      <c r="AE253" s="58"/>
      <c r="AF253" s="58"/>
      <c r="AG253" s="58"/>
    </row>
    <row r="254" spans="1:33" ht="17.25" customHeight="1" x14ac:dyDescent="0.2">
      <c r="A254" s="23"/>
      <c r="B254" s="58"/>
      <c r="C254" s="58"/>
      <c r="D254" s="58"/>
      <c r="E254" s="8"/>
      <c r="F254" s="8"/>
      <c r="G254" s="58"/>
      <c r="H254" s="58"/>
      <c r="I254" s="158"/>
      <c r="J254" s="135"/>
      <c r="K254" s="135"/>
      <c r="L254" s="135"/>
      <c r="M254" s="135"/>
      <c r="N254" s="58"/>
      <c r="O254" s="58"/>
      <c r="P254" s="58"/>
      <c r="Q254" s="58"/>
      <c r="R254" s="15"/>
      <c r="S254" s="57"/>
      <c r="T254" s="19"/>
      <c r="U254" s="58"/>
      <c r="V254" s="58"/>
      <c r="W254" s="58"/>
      <c r="X254" s="58"/>
      <c r="Y254" s="58"/>
      <c r="Z254" s="58"/>
      <c r="AA254" s="58"/>
      <c r="AB254" s="58"/>
      <c r="AC254" s="58"/>
      <c r="AD254" s="58"/>
      <c r="AE254" s="58"/>
      <c r="AF254" s="58"/>
      <c r="AG254" s="58"/>
    </row>
    <row r="255" spans="1:33" ht="17.25" customHeight="1" x14ac:dyDescent="0.2">
      <c r="A255" s="23"/>
      <c r="B255" s="58"/>
      <c r="C255" s="58"/>
      <c r="D255" s="58"/>
      <c r="E255" s="8"/>
      <c r="F255" s="8"/>
      <c r="G255" s="58"/>
      <c r="H255" s="58"/>
      <c r="I255" s="158"/>
      <c r="J255" s="135"/>
      <c r="K255" s="135"/>
      <c r="L255" s="135"/>
      <c r="M255" s="135"/>
      <c r="N255" s="58"/>
      <c r="O255" s="58"/>
      <c r="P255" s="58"/>
      <c r="Q255" s="58"/>
      <c r="R255" s="15"/>
      <c r="S255" s="57"/>
      <c r="T255" s="19"/>
      <c r="U255" s="58"/>
      <c r="V255" s="58"/>
      <c r="W255" s="58"/>
      <c r="X255" s="58"/>
      <c r="Y255" s="58"/>
      <c r="Z255" s="58"/>
      <c r="AA255" s="58"/>
      <c r="AB255" s="58"/>
      <c r="AC255" s="58"/>
      <c r="AD255" s="58"/>
      <c r="AE255" s="58"/>
      <c r="AF255" s="58"/>
      <c r="AG255" s="58"/>
    </row>
    <row r="256" spans="1:33" ht="17.25" customHeight="1" x14ac:dyDescent="0.2">
      <c r="A256" s="23"/>
      <c r="B256" s="58"/>
      <c r="C256" s="58"/>
      <c r="D256" s="58"/>
      <c r="E256" s="8"/>
      <c r="F256" s="8"/>
      <c r="G256" s="58"/>
      <c r="H256" s="58"/>
      <c r="I256" s="158"/>
      <c r="J256" s="135"/>
      <c r="K256" s="135"/>
      <c r="L256" s="135"/>
      <c r="M256" s="135"/>
      <c r="N256" s="58"/>
      <c r="O256" s="58"/>
      <c r="P256" s="58"/>
      <c r="Q256" s="58"/>
      <c r="R256" s="15"/>
      <c r="S256" s="57"/>
      <c r="T256" s="19"/>
      <c r="U256" s="58"/>
      <c r="V256" s="58"/>
      <c r="W256" s="58"/>
      <c r="X256" s="58"/>
      <c r="Y256" s="58"/>
      <c r="Z256" s="58"/>
      <c r="AA256" s="58"/>
      <c r="AB256" s="58"/>
      <c r="AC256" s="58"/>
      <c r="AD256" s="58"/>
      <c r="AE256" s="58"/>
      <c r="AF256" s="58"/>
      <c r="AG256" s="58"/>
    </row>
    <row r="257" spans="1:33" ht="17.25" customHeight="1" x14ac:dyDescent="0.2">
      <c r="A257" s="23"/>
      <c r="B257" s="58"/>
      <c r="C257" s="58"/>
      <c r="D257" s="58"/>
      <c r="E257" s="8"/>
      <c r="F257" s="8"/>
      <c r="G257" s="58"/>
      <c r="H257" s="58"/>
      <c r="I257" s="158"/>
      <c r="J257" s="135"/>
      <c r="K257" s="135"/>
      <c r="L257" s="135"/>
      <c r="M257" s="135"/>
      <c r="N257" s="58"/>
      <c r="O257" s="58"/>
      <c r="P257" s="58"/>
      <c r="Q257" s="58"/>
      <c r="R257" s="15"/>
      <c r="S257" s="57"/>
      <c r="T257" s="19"/>
      <c r="U257" s="58"/>
      <c r="V257" s="58"/>
      <c r="W257" s="58"/>
      <c r="X257" s="58"/>
      <c r="Y257" s="58"/>
      <c r="Z257" s="58"/>
      <c r="AA257" s="58"/>
      <c r="AB257" s="58"/>
      <c r="AC257" s="58"/>
      <c r="AD257" s="58"/>
      <c r="AE257" s="58"/>
      <c r="AF257" s="58"/>
      <c r="AG257" s="58"/>
    </row>
    <row r="258" spans="1:33" ht="17.25" customHeight="1" x14ac:dyDescent="0.2">
      <c r="A258" s="23"/>
      <c r="B258" s="58"/>
      <c r="C258" s="58"/>
      <c r="D258" s="58"/>
      <c r="E258" s="8"/>
      <c r="F258" s="8"/>
      <c r="G258" s="58"/>
      <c r="H258" s="58"/>
      <c r="I258" s="158"/>
      <c r="J258" s="135"/>
      <c r="K258" s="135"/>
      <c r="L258" s="135"/>
      <c r="M258" s="135"/>
      <c r="N258" s="58"/>
      <c r="O258" s="58"/>
      <c r="P258" s="58"/>
      <c r="Q258" s="58"/>
      <c r="R258" s="15"/>
      <c r="S258" s="57"/>
      <c r="T258" s="19"/>
      <c r="U258" s="58"/>
      <c r="V258" s="58"/>
      <c r="W258" s="58"/>
      <c r="X258" s="58"/>
      <c r="Y258" s="58"/>
      <c r="Z258" s="58"/>
      <c r="AA258" s="58"/>
      <c r="AB258" s="58"/>
      <c r="AC258" s="58"/>
      <c r="AD258" s="58"/>
      <c r="AE258" s="58"/>
      <c r="AF258" s="58"/>
      <c r="AG258" s="58"/>
    </row>
    <row r="259" spans="1:33" ht="17.25" customHeight="1" x14ac:dyDescent="0.2">
      <c r="A259" s="23"/>
      <c r="B259" s="58"/>
      <c r="C259" s="58"/>
      <c r="D259" s="58"/>
      <c r="E259" s="8"/>
      <c r="F259" s="8"/>
      <c r="G259" s="58"/>
      <c r="H259" s="58"/>
      <c r="I259" s="158"/>
      <c r="J259" s="135"/>
      <c r="K259" s="135"/>
      <c r="L259" s="135"/>
      <c r="M259" s="135"/>
      <c r="N259" s="58"/>
      <c r="O259" s="58"/>
      <c r="P259" s="58"/>
      <c r="Q259" s="58"/>
      <c r="R259" s="15"/>
      <c r="S259" s="57"/>
      <c r="T259" s="19"/>
      <c r="U259" s="58"/>
      <c r="V259" s="58"/>
      <c r="W259" s="58"/>
      <c r="X259" s="58"/>
      <c r="Y259" s="58"/>
      <c r="Z259" s="58"/>
      <c r="AA259" s="58"/>
      <c r="AB259" s="58"/>
      <c r="AC259" s="58"/>
      <c r="AD259" s="58"/>
      <c r="AE259" s="58"/>
      <c r="AF259" s="58"/>
      <c r="AG259" s="58"/>
    </row>
    <row r="260" spans="1:33" ht="17.25" customHeight="1" x14ac:dyDescent="0.2">
      <c r="A260" s="23"/>
      <c r="B260" s="58"/>
      <c r="C260" s="58"/>
      <c r="D260" s="58"/>
      <c r="E260" s="8"/>
      <c r="F260" s="8"/>
      <c r="G260" s="58"/>
      <c r="H260" s="58"/>
      <c r="I260" s="158"/>
      <c r="J260" s="135"/>
      <c r="K260" s="135"/>
      <c r="L260" s="135"/>
      <c r="M260" s="135"/>
      <c r="N260" s="58"/>
      <c r="O260" s="58"/>
      <c r="P260" s="58"/>
      <c r="Q260" s="58"/>
      <c r="R260" s="15"/>
      <c r="S260" s="57"/>
      <c r="T260" s="19"/>
      <c r="U260" s="58"/>
      <c r="V260" s="58"/>
      <c r="W260" s="58"/>
      <c r="X260" s="58"/>
      <c r="Y260" s="58"/>
      <c r="Z260" s="58"/>
      <c r="AA260" s="58"/>
      <c r="AB260" s="58"/>
      <c r="AC260" s="58"/>
      <c r="AD260" s="58"/>
      <c r="AE260" s="58"/>
      <c r="AF260" s="58"/>
      <c r="AG260" s="58"/>
    </row>
    <row r="261" spans="1:33" ht="17.25" customHeight="1" x14ac:dyDescent="0.2">
      <c r="A261" s="23"/>
      <c r="B261" s="58"/>
      <c r="C261" s="58"/>
      <c r="D261" s="58"/>
      <c r="E261" s="8"/>
      <c r="F261" s="8"/>
      <c r="G261" s="58"/>
      <c r="H261" s="58"/>
      <c r="I261" s="158"/>
      <c r="J261" s="135"/>
      <c r="K261" s="135"/>
      <c r="L261" s="135"/>
      <c r="M261" s="135"/>
      <c r="N261" s="58"/>
      <c r="O261" s="58"/>
      <c r="P261" s="58"/>
      <c r="Q261" s="58"/>
      <c r="R261" s="15"/>
      <c r="S261" s="57"/>
      <c r="T261" s="19"/>
      <c r="U261" s="58"/>
      <c r="V261" s="58"/>
      <c r="W261" s="58"/>
      <c r="X261" s="58"/>
      <c r="Y261" s="58"/>
      <c r="Z261" s="58"/>
      <c r="AA261" s="58"/>
      <c r="AB261" s="58"/>
      <c r="AC261" s="58"/>
      <c r="AD261" s="58"/>
      <c r="AE261" s="58"/>
      <c r="AF261" s="58"/>
      <c r="AG261" s="58"/>
    </row>
    <row r="262" spans="1:33" ht="17.25" customHeight="1" x14ac:dyDescent="0.2">
      <c r="A262" s="23"/>
      <c r="B262" s="58"/>
      <c r="C262" s="58"/>
      <c r="D262" s="58"/>
      <c r="E262" s="8"/>
      <c r="F262" s="8"/>
      <c r="G262" s="58"/>
      <c r="H262" s="58"/>
      <c r="I262" s="158"/>
      <c r="J262" s="135"/>
      <c r="K262" s="135"/>
      <c r="L262" s="135"/>
      <c r="M262" s="135"/>
      <c r="N262" s="58"/>
      <c r="O262" s="58"/>
      <c r="P262" s="58"/>
      <c r="Q262" s="58"/>
      <c r="R262" s="15"/>
      <c r="S262" s="57"/>
      <c r="T262" s="19"/>
      <c r="U262" s="58"/>
      <c r="V262" s="58"/>
      <c r="W262" s="58"/>
      <c r="X262" s="58"/>
      <c r="Y262" s="58"/>
      <c r="Z262" s="58"/>
      <c r="AA262" s="58"/>
      <c r="AB262" s="58"/>
      <c r="AC262" s="58"/>
      <c r="AD262" s="58"/>
      <c r="AE262" s="58"/>
      <c r="AF262" s="58"/>
      <c r="AG262" s="58"/>
    </row>
    <row r="263" spans="1:33" ht="17.25" customHeight="1" x14ac:dyDescent="0.2">
      <c r="A263" s="23"/>
      <c r="B263" s="58"/>
      <c r="C263" s="58"/>
      <c r="D263" s="58"/>
      <c r="E263" s="8"/>
      <c r="F263" s="8"/>
      <c r="G263" s="58"/>
      <c r="H263" s="58"/>
      <c r="I263" s="158"/>
      <c r="J263" s="135"/>
      <c r="K263" s="135"/>
      <c r="L263" s="135"/>
      <c r="M263" s="135"/>
      <c r="N263" s="58"/>
      <c r="O263" s="58"/>
      <c r="P263" s="58"/>
      <c r="Q263" s="58"/>
      <c r="R263" s="15"/>
      <c r="S263" s="57"/>
      <c r="T263" s="19"/>
      <c r="U263" s="58"/>
      <c r="V263" s="58"/>
      <c r="W263" s="58"/>
      <c r="X263" s="58"/>
      <c r="Y263" s="58"/>
      <c r="Z263" s="58"/>
      <c r="AA263" s="58"/>
      <c r="AB263" s="58"/>
      <c r="AC263" s="58"/>
      <c r="AD263" s="58"/>
      <c r="AE263" s="58"/>
      <c r="AF263" s="58"/>
      <c r="AG263" s="58"/>
    </row>
    <row r="264" spans="1:33" ht="17.25" customHeight="1" x14ac:dyDescent="0.2">
      <c r="A264" s="23"/>
      <c r="B264" s="58"/>
      <c r="C264" s="58"/>
      <c r="D264" s="58"/>
      <c r="E264" s="8"/>
      <c r="F264" s="8"/>
      <c r="G264" s="58"/>
      <c r="H264" s="58"/>
      <c r="I264" s="158"/>
      <c r="J264" s="135"/>
      <c r="K264" s="135"/>
      <c r="L264" s="135"/>
      <c r="M264" s="135"/>
      <c r="N264" s="58"/>
      <c r="O264" s="58"/>
      <c r="P264" s="58"/>
      <c r="Q264" s="58"/>
      <c r="R264" s="15"/>
      <c r="S264" s="57"/>
      <c r="T264" s="19"/>
      <c r="U264" s="58"/>
      <c r="V264" s="58"/>
      <c r="W264" s="58"/>
      <c r="X264" s="58"/>
      <c r="Y264" s="58"/>
      <c r="Z264" s="58"/>
      <c r="AA264" s="58"/>
      <c r="AB264" s="58"/>
      <c r="AC264" s="58"/>
      <c r="AD264" s="58"/>
      <c r="AE264" s="58"/>
      <c r="AF264" s="58"/>
      <c r="AG264" s="58"/>
    </row>
    <row r="265" spans="1:33" ht="17.25" customHeight="1" x14ac:dyDescent="0.2">
      <c r="A265" s="23"/>
      <c r="B265" s="58"/>
      <c r="C265" s="58"/>
      <c r="D265" s="58"/>
      <c r="E265" s="8"/>
      <c r="F265" s="8"/>
      <c r="G265" s="58"/>
      <c r="H265" s="58"/>
      <c r="I265" s="158"/>
      <c r="J265" s="135"/>
      <c r="K265" s="135"/>
      <c r="L265" s="135"/>
      <c r="M265" s="135"/>
      <c r="N265" s="58"/>
      <c r="O265" s="58"/>
      <c r="P265" s="58"/>
      <c r="Q265" s="58"/>
      <c r="R265" s="15"/>
      <c r="S265" s="57"/>
      <c r="T265" s="19"/>
      <c r="U265" s="58"/>
      <c r="V265" s="58"/>
      <c r="W265" s="58"/>
      <c r="X265" s="58"/>
      <c r="Y265" s="58"/>
      <c r="Z265" s="58"/>
      <c r="AA265" s="58"/>
      <c r="AB265" s="58"/>
      <c r="AC265" s="58"/>
      <c r="AD265" s="58"/>
      <c r="AE265" s="58"/>
      <c r="AF265" s="58"/>
      <c r="AG265" s="58"/>
    </row>
    <row r="266" spans="1:33" ht="17.25" customHeight="1" x14ac:dyDescent="0.2">
      <c r="A266" s="23"/>
      <c r="B266" s="58"/>
      <c r="C266" s="58"/>
      <c r="D266" s="58"/>
      <c r="E266" s="58"/>
      <c r="F266" s="58"/>
      <c r="G266" s="58"/>
      <c r="H266" s="58"/>
      <c r="I266" s="158"/>
      <c r="J266" s="135"/>
      <c r="K266" s="135"/>
      <c r="L266" s="135"/>
      <c r="M266" s="135"/>
      <c r="N266" s="58"/>
      <c r="O266" s="58"/>
      <c r="P266" s="58"/>
      <c r="Q266" s="58"/>
      <c r="R266" s="15"/>
      <c r="S266" s="57"/>
      <c r="T266" s="19"/>
      <c r="U266" s="58"/>
      <c r="V266" s="58"/>
      <c r="W266" s="58"/>
      <c r="X266" s="58"/>
      <c r="Y266" s="58"/>
      <c r="Z266" s="58"/>
      <c r="AA266" s="58"/>
      <c r="AB266" s="58"/>
      <c r="AC266" s="58"/>
      <c r="AD266" s="58"/>
      <c r="AE266" s="58"/>
      <c r="AF266" s="58"/>
      <c r="AG266" s="58"/>
    </row>
    <row r="267" spans="1:33" ht="17.25" customHeight="1" x14ac:dyDescent="0.2">
      <c r="A267" s="23"/>
      <c r="B267" s="58"/>
      <c r="C267" s="58"/>
      <c r="D267" s="58"/>
      <c r="E267" s="58"/>
      <c r="F267" s="58"/>
      <c r="G267" s="58"/>
      <c r="H267" s="58"/>
      <c r="I267" s="158"/>
      <c r="J267" s="135"/>
      <c r="K267" s="135"/>
      <c r="L267" s="135"/>
      <c r="M267" s="135"/>
      <c r="N267" s="58"/>
      <c r="O267" s="58"/>
      <c r="P267" s="58"/>
      <c r="Q267" s="58"/>
      <c r="R267" s="15"/>
      <c r="S267" s="57"/>
      <c r="T267" s="19"/>
      <c r="U267" s="58"/>
      <c r="V267" s="58"/>
      <c r="W267" s="58"/>
      <c r="X267" s="58"/>
      <c r="Y267" s="58"/>
      <c r="Z267" s="58"/>
      <c r="AA267" s="58"/>
      <c r="AB267" s="58"/>
      <c r="AC267" s="58"/>
      <c r="AD267" s="58"/>
      <c r="AE267" s="58"/>
      <c r="AF267" s="58"/>
      <c r="AG267" s="58"/>
    </row>
    <row r="268" spans="1:33" ht="17.25" customHeight="1" x14ac:dyDescent="0.2">
      <c r="A268" s="23"/>
      <c r="B268" s="58"/>
      <c r="C268" s="58"/>
      <c r="D268" s="58"/>
      <c r="E268" s="58"/>
      <c r="F268" s="58"/>
      <c r="G268" s="58"/>
      <c r="H268" s="58"/>
      <c r="I268" s="158"/>
      <c r="J268" s="135"/>
      <c r="K268" s="135"/>
      <c r="L268" s="135"/>
      <c r="M268" s="135"/>
      <c r="N268" s="58"/>
      <c r="O268" s="58"/>
      <c r="P268" s="58"/>
      <c r="Q268" s="58"/>
      <c r="R268" s="15"/>
      <c r="S268" s="57"/>
      <c r="T268" s="19"/>
      <c r="U268" s="58"/>
      <c r="V268" s="58"/>
      <c r="W268" s="58"/>
      <c r="X268" s="58"/>
      <c r="Y268" s="58"/>
      <c r="Z268" s="58"/>
      <c r="AA268" s="58"/>
      <c r="AB268" s="58"/>
      <c r="AC268" s="58"/>
      <c r="AD268" s="58"/>
      <c r="AE268" s="58"/>
      <c r="AF268" s="58"/>
      <c r="AG268" s="58"/>
    </row>
    <row r="269" spans="1:33" ht="17.25" customHeight="1" x14ac:dyDescent="0.2">
      <c r="A269" s="23"/>
      <c r="B269" s="58"/>
      <c r="C269" s="58"/>
      <c r="D269" s="58"/>
      <c r="E269" s="58"/>
      <c r="F269" s="58"/>
      <c r="G269" s="58"/>
      <c r="H269" s="58"/>
      <c r="I269" s="158"/>
      <c r="J269" s="135"/>
      <c r="K269" s="135"/>
      <c r="L269" s="135"/>
      <c r="M269" s="135"/>
      <c r="N269" s="58"/>
      <c r="O269" s="58"/>
      <c r="P269" s="58"/>
      <c r="Q269" s="58"/>
      <c r="R269" s="15"/>
      <c r="S269" s="57"/>
      <c r="T269" s="19"/>
      <c r="U269" s="58"/>
      <c r="V269" s="58"/>
      <c r="W269" s="58"/>
      <c r="X269" s="58"/>
      <c r="Y269" s="58"/>
      <c r="Z269" s="58"/>
      <c r="AA269" s="58"/>
      <c r="AB269" s="58"/>
      <c r="AC269" s="58"/>
      <c r="AD269" s="58"/>
      <c r="AE269" s="58"/>
      <c r="AF269" s="58"/>
      <c r="AG269" s="58"/>
    </row>
    <row r="270" spans="1:33" ht="17.25" customHeight="1" x14ac:dyDescent="0.2">
      <c r="A270" s="23"/>
      <c r="B270" s="58"/>
      <c r="C270" s="58"/>
      <c r="D270" s="58"/>
      <c r="E270" s="58"/>
      <c r="F270" s="58"/>
      <c r="G270" s="58"/>
      <c r="H270" s="58"/>
      <c r="I270" s="158"/>
      <c r="J270" s="135"/>
      <c r="K270" s="135"/>
      <c r="L270" s="135"/>
      <c r="M270" s="135"/>
      <c r="N270" s="58"/>
      <c r="O270" s="58"/>
      <c r="P270" s="58"/>
      <c r="Q270" s="58"/>
      <c r="R270" s="15"/>
      <c r="S270" s="57"/>
      <c r="T270" s="19"/>
      <c r="U270" s="58"/>
      <c r="V270" s="58"/>
      <c r="W270" s="58"/>
      <c r="X270" s="58"/>
      <c r="Y270" s="58"/>
      <c r="Z270" s="58"/>
      <c r="AA270" s="58"/>
      <c r="AB270" s="58"/>
      <c r="AC270" s="58"/>
      <c r="AD270" s="58"/>
      <c r="AE270" s="58"/>
      <c r="AF270" s="58"/>
      <c r="AG270" s="58"/>
    </row>
    <row r="271" spans="1:33" ht="17.25" customHeight="1" x14ac:dyDescent="0.2">
      <c r="A271" s="23"/>
      <c r="B271" s="58"/>
      <c r="C271" s="58"/>
      <c r="D271" s="58"/>
      <c r="E271" s="58"/>
      <c r="F271" s="58"/>
      <c r="G271" s="58"/>
      <c r="H271" s="58"/>
      <c r="I271" s="158"/>
      <c r="J271" s="135"/>
      <c r="K271" s="135"/>
      <c r="L271" s="135"/>
      <c r="M271" s="135"/>
      <c r="N271" s="58"/>
      <c r="O271" s="58"/>
      <c r="P271" s="58"/>
      <c r="Q271" s="58"/>
      <c r="R271" s="15"/>
      <c r="S271" s="57"/>
      <c r="T271" s="19"/>
      <c r="U271" s="58"/>
      <c r="V271" s="58"/>
      <c r="W271" s="58"/>
      <c r="X271" s="58"/>
      <c r="Y271" s="58"/>
      <c r="Z271" s="58"/>
      <c r="AA271" s="58"/>
      <c r="AB271" s="58"/>
      <c r="AC271" s="58"/>
      <c r="AD271" s="58"/>
      <c r="AE271" s="58"/>
      <c r="AF271" s="58"/>
      <c r="AG271" s="58"/>
    </row>
    <row r="272" spans="1:33" ht="17.25" customHeight="1" x14ac:dyDescent="0.2">
      <c r="A272" s="23"/>
      <c r="B272" s="58"/>
      <c r="C272" s="58"/>
      <c r="D272" s="58"/>
      <c r="E272" s="58"/>
      <c r="F272" s="58"/>
      <c r="G272" s="58"/>
      <c r="H272" s="58"/>
      <c r="I272" s="158"/>
      <c r="J272" s="135"/>
      <c r="K272" s="135"/>
      <c r="L272" s="135"/>
      <c r="M272" s="135"/>
      <c r="N272" s="58"/>
      <c r="O272" s="58"/>
      <c r="P272" s="58"/>
      <c r="Q272" s="58"/>
      <c r="R272" s="15"/>
      <c r="S272" s="57"/>
      <c r="T272" s="19"/>
      <c r="U272" s="58"/>
      <c r="V272" s="58"/>
      <c r="W272" s="58"/>
      <c r="X272" s="58"/>
      <c r="Y272" s="58"/>
      <c r="Z272" s="58"/>
      <c r="AA272" s="58"/>
      <c r="AB272" s="58"/>
      <c r="AC272" s="58"/>
      <c r="AD272" s="58"/>
      <c r="AE272" s="58"/>
      <c r="AF272" s="58"/>
      <c r="AG272" s="58"/>
    </row>
    <row r="273" spans="1:33" ht="17.25" customHeight="1" x14ac:dyDescent="0.2">
      <c r="A273" s="23"/>
      <c r="B273" s="58"/>
      <c r="C273" s="58"/>
      <c r="D273" s="58"/>
      <c r="E273" s="58"/>
      <c r="F273" s="58"/>
      <c r="G273" s="58"/>
      <c r="H273" s="58"/>
      <c r="I273" s="158"/>
      <c r="J273" s="135"/>
      <c r="K273" s="135"/>
      <c r="L273" s="135"/>
      <c r="M273" s="135"/>
      <c r="N273" s="58"/>
      <c r="O273" s="58"/>
      <c r="P273" s="58"/>
      <c r="Q273" s="58"/>
      <c r="R273" s="15"/>
      <c r="S273" s="57"/>
      <c r="T273" s="19"/>
      <c r="U273" s="58"/>
      <c r="V273" s="58"/>
      <c r="W273" s="58"/>
      <c r="X273" s="58"/>
      <c r="Y273" s="58"/>
      <c r="Z273" s="58"/>
      <c r="AA273" s="58"/>
      <c r="AB273" s="58"/>
      <c r="AC273" s="58"/>
      <c r="AD273" s="58"/>
      <c r="AE273" s="58"/>
      <c r="AF273" s="58"/>
      <c r="AG273" s="58"/>
    </row>
    <row r="274" spans="1:33" ht="17.25" customHeight="1" x14ac:dyDescent="0.2">
      <c r="A274" s="23"/>
      <c r="B274" s="58"/>
      <c r="C274" s="58"/>
      <c r="D274" s="58"/>
      <c r="E274" s="58"/>
      <c r="F274" s="58"/>
      <c r="G274" s="58"/>
      <c r="H274" s="58"/>
      <c r="I274" s="158"/>
      <c r="J274" s="135"/>
      <c r="K274" s="135"/>
      <c r="L274" s="135"/>
      <c r="M274" s="135"/>
      <c r="N274" s="58"/>
      <c r="O274" s="58"/>
      <c r="P274" s="58"/>
      <c r="Q274" s="58"/>
      <c r="R274" s="15"/>
      <c r="S274" s="57"/>
      <c r="T274" s="19"/>
      <c r="U274" s="58"/>
      <c r="V274" s="58"/>
      <c r="W274" s="58"/>
      <c r="X274" s="58"/>
      <c r="Y274" s="58"/>
      <c r="Z274" s="58"/>
      <c r="AA274" s="58"/>
      <c r="AB274" s="58"/>
      <c r="AC274" s="58"/>
      <c r="AD274" s="58"/>
      <c r="AE274" s="58"/>
      <c r="AF274" s="58"/>
      <c r="AG274" s="58"/>
    </row>
    <row r="275" spans="1:33" ht="17.25" customHeight="1" x14ac:dyDescent="0.2">
      <c r="A275" s="23"/>
      <c r="B275" s="58"/>
      <c r="C275" s="58"/>
      <c r="D275" s="58"/>
      <c r="E275" s="58"/>
      <c r="F275" s="58"/>
      <c r="G275" s="58"/>
      <c r="H275" s="58"/>
      <c r="I275" s="158"/>
      <c r="J275" s="135"/>
      <c r="K275" s="135"/>
      <c r="L275" s="135"/>
      <c r="M275" s="135"/>
      <c r="N275" s="58"/>
      <c r="O275" s="58"/>
      <c r="P275" s="58"/>
      <c r="Q275" s="58"/>
      <c r="R275" s="15"/>
      <c r="S275" s="57"/>
      <c r="T275" s="19"/>
      <c r="U275" s="58"/>
      <c r="V275" s="58"/>
      <c r="W275" s="58"/>
      <c r="X275" s="58"/>
      <c r="Y275" s="58"/>
      <c r="Z275" s="58"/>
      <c r="AA275" s="58"/>
      <c r="AB275" s="58"/>
      <c r="AC275" s="58"/>
      <c r="AD275" s="58"/>
      <c r="AE275" s="58"/>
      <c r="AF275" s="58"/>
      <c r="AG275" s="58"/>
    </row>
    <row r="276" spans="1:33" ht="17.25" customHeight="1" x14ac:dyDescent="0.2">
      <c r="A276" s="23"/>
      <c r="B276" s="58"/>
      <c r="C276" s="58"/>
      <c r="D276" s="58"/>
      <c r="E276" s="58"/>
      <c r="F276" s="58"/>
      <c r="G276" s="58"/>
      <c r="H276" s="58"/>
      <c r="I276" s="158"/>
      <c r="J276" s="135"/>
      <c r="K276" s="135"/>
      <c r="L276" s="135"/>
      <c r="M276" s="135"/>
      <c r="N276" s="58"/>
      <c r="O276" s="58"/>
      <c r="P276" s="58"/>
      <c r="Q276" s="58"/>
      <c r="R276" s="15"/>
      <c r="S276" s="57"/>
      <c r="T276" s="19"/>
      <c r="U276" s="58"/>
      <c r="V276" s="58"/>
      <c r="W276" s="58"/>
      <c r="X276" s="58"/>
      <c r="Y276" s="58"/>
      <c r="Z276" s="58"/>
      <c r="AA276" s="58"/>
      <c r="AB276" s="58"/>
      <c r="AC276" s="58"/>
      <c r="AD276" s="58"/>
      <c r="AE276" s="58"/>
      <c r="AF276" s="58"/>
      <c r="AG276" s="58"/>
    </row>
    <row r="277" spans="1:33" ht="17.25" customHeight="1" x14ac:dyDescent="0.2">
      <c r="A277" s="23"/>
      <c r="B277" s="58"/>
      <c r="C277" s="58"/>
      <c r="D277" s="58"/>
      <c r="E277" s="58"/>
      <c r="F277" s="58"/>
      <c r="G277" s="58"/>
      <c r="H277" s="58"/>
      <c r="I277" s="158"/>
      <c r="J277" s="135"/>
      <c r="K277" s="135"/>
      <c r="L277" s="135"/>
      <c r="M277" s="135"/>
      <c r="N277" s="58"/>
      <c r="O277" s="58"/>
      <c r="P277" s="58"/>
      <c r="Q277" s="58"/>
      <c r="R277" s="15"/>
      <c r="S277" s="57"/>
      <c r="T277" s="19"/>
      <c r="U277" s="58"/>
      <c r="V277" s="58"/>
      <c r="W277" s="58"/>
      <c r="X277" s="58"/>
      <c r="Y277" s="58"/>
      <c r="Z277" s="58"/>
      <c r="AA277" s="58"/>
      <c r="AB277" s="58"/>
      <c r="AC277" s="58"/>
      <c r="AD277" s="58"/>
      <c r="AE277" s="58"/>
      <c r="AF277" s="58"/>
      <c r="AG277" s="58"/>
    </row>
    <row r="278" spans="1:33" ht="17.25" customHeight="1" x14ac:dyDescent="0.2">
      <c r="A278" s="23"/>
      <c r="B278" s="58"/>
      <c r="C278" s="58"/>
      <c r="D278" s="58"/>
      <c r="E278" s="58"/>
      <c r="F278" s="58"/>
      <c r="G278" s="58"/>
      <c r="H278" s="58"/>
      <c r="I278" s="158"/>
      <c r="J278" s="135"/>
      <c r="K278" s="135"/>
      <c r="L278" s="135"/>
      <c r="M278" s="135"/>
      <c r="N278" s="58"/>
      <c r="O278" s="58"/>
      <c r="P278" s="58"/>
      <c r="Q278" s="58"/>
      <c r="R278" s="15"/>
      <c r="S278" s="57"/>
      <c r="T278" s="19"/>
      <c r="U278" s="58"/>
      <c r="V278" s="58"/>
      <c r="W278" s="58"/>
      <c r="X278" s="58"/>
      <c r="Y278" s="58"/>
      <c r="Z278" s="58"/>
      <c r="AA278" s="58"/>
      <c r="AB278" s="58"/>
      <c r="AC278" s="58"/>
      <c r="AD278" s="58"/>
      <c r="AE278" s="58"/>
      <c r="AF278" s="58"/>
      <c r="AG278" s="58"/>
    </row>
    <row r="279" spans="1:33" ht="17.25" customHeight="1" x14ac:dyDescent="0.2">
      <c r="A279" s="23"/>
      <c r="B279" s="58"/>
      <c r="C279" s="58"/>
      <c r="D279" s="58"/>
      <c r="E279" s="58"/>
      <c r="F279" s="58"/>
      <c r="G279" s="58"/>
      <c r="H279" s="58"/>
      <c r="I279" s="158"/>
      <c r="J279" s="135"/>
      <c r="K279" s="135"/>
      <c r="L279" s="135"/>
      <c r="M279" s="135"/>
      <c r="N279" s="58"/>
      <c r="O279" s="58"/>
      <c r="P279" s="58"/>
      <c r="Q279" s="58"/>
      <c r="R279" s="15"/>
      <c r="S279" s="57"/>
      <c r="T279" s="19"/>
      <c r="U279" s="58"/>
      <c r="V279" s="58"/>
      <c r="W279" s="58"/>
      <c r="X279" s="58"/>
      <c r="Y279" s="58"/>
      <c r="Z279" s="58"/>
      <c r="AA279" s="58"/>
      <c r="AB279" s="58"/>
      <c r="AC279" s="58"/>
      <c r="AD279" s="58"/>
      <c r="AE279" s="58"/>
      <c r="AF279" s="58"/>
      <c r="AG279" s="58"/>
    </row>
    <row r="280" spans="1:33" ht="17.25" customHeight="1" x14ac:dyDescent="0.2">
      <c r="A280" s="23"/>
      <c r="B280" s="58"/>
      <c r="C280" s="58"/>
      <c r="D280" s="58"/>
      <c r="E280" s="58"/>
      <c r="F280" s="58"/>
      <c r="G280" s="58"/>
      <c r="H280" s="58"/>
      <c r="I280" s="158"/>
      <c r="J280" s="135"/>
      <c r="K280" s="135"/>
      <c r="L280" s="135"/>
      <c r="M280" s="135"/>
      <c r="N280" s="58"/>
      <c r="O280" s="58"/>
      <c r="P280" s="58"/>
      <c r="Q280" s="58"/>
      <c r="R280" s="15"/>
      <c r="S280" s="57"/>
      <c r="T280" s="19"/>
      <c r="U280" s="58"/>
      <c r="V280" s="58"/>
      <c r="W280" s="58"/>
      <c r="X280" s="58"/>
      <c r="Y280" s="58"/>
      <c r="Z280" s="58"/>
      <c r="AA280" s="58"/>
      <c r="AB280" s="58"/>
      <c r="AC280" s="58"/>
      <c r="AD280" s="58"/>
      <c r="AE280" s="58"/>
      <c r="AF280" s="58"/>
      <c r="AG280" s="58"/>
    </row>
    <row r="281" spans="1:33" ht="17.25" customHeight="1" x14ac:dyDescent="0.2">
      <c r="A281" s="23"/>
      <c r="B281" s="58"/>
      <c r="C281" s="58"/>
      <c r="D281" s="58"/>
      <c r="E281" s="58"/>
      <c r="F281" s="58"/>
      <c r="G281" s="58"/>
      <c r="H281" s="58"/>
      <c r="I281" s="158"/>
      <c r="J281" s="135"/>
      <c r="K281" s="135"/>
      <c r="L281" s="135"/>
      <c r="M281" s="135"/>
      <c r="N281" s="58"/>
      <c r="O281" s="58"/>
      <c r="P281" s="58"/>
      <c r="Q281" s="58"/>
      <c r="R281" s="15"/>
      <c r="S281" s="57"/>
      <c r="T281" s="19"/>
      <c r="U281" s="58"/>
      <c r="V281" s="58"/>
      <c r="W281" s="58"/>
      <c r="X281" s="58"/>
      <c r="Y281" s="58"/>
      <c r="Z281" s="58"/>
      <c r="AA281" s="58"/>
      <c r="AB281" s="58"/>
      <c r="AC281" s="58"/>
      <c r="AD281" s="58"/>
      <c r="AE281" s="58"/>
      <c r="AF281" s="58"/>
      <c r="AG281" s="58"/>
    </row>
    <row r="282" spans="1:33" ht="17.25" customHeight="1" x14ac:dyDescent="0.2">
      <c r="A282" s="23"/>
      <c r="B282" s="58"/>
      <c r="C282" s="58"/>
      <c r="D282" s="58"/>
      <c r="E282" s="58"/>
      <c r="F282" s="58"/>
      <c r="G282" s="58"/>
      <c r="H282" s="58"/>
      <c r="I282" s="158"/>
      <c r="J282" s="135"/>
      <c r="K282" s="135"/>
      <c r="L282" s="135"/>
      <c r="M282" s="135"/>
      <c r="N282" s="58"/>
      <c r="O282" s="58"/>
      <c r="P282" s="58"/>
      <c r="Q282" s="58"/>
      <c r="R282" s="15"/>
      <c r="S282" s="57"/>
      <c r="T282" s="19"/>
      <c r="U282" s="58"/>
      <c r="V282" s="58"/>
      <c r="W282" s="58"/>
      <c r="X282" s="58"/>
      <c r="Y282" s="58"/>
      <c r="Z282" s="58"/>
      <c r="AA282" s="58"/>
      <c r="AB282" s="58"/>
      <c r="AC282" s="58"/>
      <c r="AD282" s="58"/>
      <c r="AE282" s="58"/>
      <c r="AF282" s="58"/>
      <c r="AG282" s="58"/>
    </row>
    <row r="283" spans="1:33" ht="17.25" customHeight="1" x14ac:dyDescent="0.2">
      <c r="A283" s="23"/>
      <c r="B283" s="58"/>
      <c r="C283" s="58"/>
      <c r="D283" s="58"/>
      <c r="E283" s="58"/>
      <c r="F283" s="58"/>
      <c r="G283" s="58"/>
      <c r="H283" s="58"/>
      <c r="I283" s="158"/>
      <c r="J283" s="135"/>
      <c r="K283" s="135"/>
      <c r="L283" s="135"/>
      <c r="M283" s="135"/>
      <c r="N283" s="58"/>
      <c r="O283" s="58"/>
      <c r="P283" s="58"/>
      <c r="Q283" s="58"/>
      <c r="R283" s="15"/>
      <c r="S283" s="57"/>
      <c r="T283" s="19"/>
      <c r="U283" s="58"/>
      <c r="V283" s="58"/>
      <c r="W283" s="58"/>
      <c r="X283" s="58"/>
      <c r="Y283" s="58"/>
      <c r="Z283" s="58"/>
      <c r="AA283" s="58"/>
      <c r="AB283" s="58"/>
      <c r="AC283" s="58"/>
      <c r="AD283" s="58"/>
      <c r="AE283" s="58"/>
      <c r="AF283" s="58"/>
      <c r="AG283" s="58"/>
    </row>
    <row r="284" spans="1:33" ht="17.25" customHeight="1" x14ac:dyDescent="0.2">
      <c r="A284" s="23"/>
      <c r="B284" s="58"/>
      <c r="C284" s="58"/>
      <c r="D284" s="58"/>
      <c r="E284" s="58"/>
      <c r="F284" s="58"/>
      <c r="G284" s="58"/>
      <c r="H284" s="58"/>
      <c r="I284" s="158"/>
      <c r="J284" s="135"/>
      <c r="K284" s="135"/>
      <c r="L284" s="135"/>
      <c r="M284" s="135"/>
      <c r="N284" s="58"/>
      <c r="O284" s="58"/>
      <c r="P284" s="58"/>
      <c r="Q284" s="58"/>
      <c r="R284" s="15"/>
      <c r="S284" s="57"/>
      <c r="T284" s="19"/>
      <c r="U284" s="58"/>
      <c r="V284" s="58"/>
      <c r="W284" s="58"/>
      <c r="X284" s="58"/>
      <c r="Y284" s="58"/>
      <c r="Z284" s="58"/>
      <c r="AA284" s="58"/>
      <c r="AB284" s="58"/>
      <c r="AC284" s="58"/>
      <c r="AD284" s="58"/>
      <c r="AE284" s="58"/>
      <c r="AF284" s="58"/>
      <c r="AG284" s="58"/>
    </row>
    <row r="285" spans="1:33" ht="17.25" customHeight="1" x14ac:dyDescent="0.2">
      <c r="A285" s="23"/>
      <c r="B285" s="58"/>
      <c r="C285" s="58"/>
      <c r="D285" s="58"/>
      <c r="E285" s="58"/>
      <c r="F285" s="58"/>
      <c r="G285" s="58"/>
      <c r="H285" s="58"/>
      <c r="I285" s="158"/>
      <c r="J285" s="135"/>
      <c r="K285" s="135"/>
      <c r="L285" s="135"/>
      <c r="M285" s="135"/>
      <c r="N285" s="58"/>
      <c r="O285" s="58"/>
      <c r="P285" s="58"/>
      <c r="Q285" s="58"/>
      <c r="R285" s="15"/>
      <c r="S285" s="57"/>
      <c r="T285" s="19"/>
      <c r="U285" s="58"/>
      <c r="V285" s="58"/>
      <c r="W285" s="58"/>
      <c r="X285" s="58"/>
      <c r="Y285" s="58"/>
      <c r="Z285" s="58"/>
      <c r="AA285" s="58"/>
      <c r="AB285" s="58"/>
      <c r="AC285" s="58"/>
      <c r="AD285" s="58"/>
      <c r="AE285" s="58"/>
      <c r="AF285" s="58"/>
      <c r="AG285" s="58"/>
    </row>
    <row r="286" spans="1:33" ht="17.25" customHeight="1" x14ac:dyDescent="0.2">
      <c r="A286" s="23"/>
      <c r="B286" s="58"/>
      <c r="C286" s="58"/>
      <c r="D286" s="58"/>
      <c r="E286" s="58"/>
      <c r="F286" s="58"/>
      <c r="G286" s="58"/>
      <c r="H286" s="58"/>
      <c r="I286" s="158"/>
      <c r="J286" s="135"/>
      <c r="K286" s="135"/>
      <c r="L286" s="135"/>
      <c r="M286" s="135"/>
      <c r="N286" s="58"/>
      <c r="O286" s="58"/>
      <c r="P286" s="58"/>
      <c r="Q286" s="58"/>
      <c r="R286" s="15"/>
      <c r="S286" s="57"/>
      <c r="T286" s="19"/>
      <c r="U286" s="58"/>
      <c r="V286" s="58"/>
      <c r="W286" s="58"/>
      <c r="X286" s="58"/>
      <c r="Y286" s="58"/>
      <c r="Z286" s="58"/>
      <c r="AA286" s="58"/>
      <c r="AB286" s="58"/>
      <c r="AC286" s="58"/>
      <c r="AD286" s="58"/>
      <c r="AE286" s="58"/>
      <c r="AF286" s="58"/>
      <c r="AG286" s="58"/>
    </row>
    <row r="287" spans="1:33" ht="17.25" customHeight="1" x14ac:dyDescent="0.2">
      <c r="A287" s="23"/>
      <c r="B287" s="58"/>
      <c r="C287" s="58"/>
      <c r="D287" s="58"/>
      <c r="E287" s="58"/>
      <c r="F287" s="58"/>
      <c r="G287" s="58"/>
      <c r="H287" s="58"/>
      <c r="I287" s="158"/>
      <c r="J287" s="135"/>
      <c r="K287" s="135"/>
      <c r="L287" s="135"/>
      <c r="M287" s="135"/>
      <c r="N287" s="58"/>
      <c r="O287" s="58"/>
      <c r="P287" s="58"/>
      <c r="Q287" s="58"/>
      <c r="R287" s="15"/>
      <c r="S287" s="57"/>
      <c r="T287" s="19"/>
      <c r="U287" s="58"/>
      <c r="V287" s="58"/>
      <c r="W287" s="58"/>
      <c r="X287" s="58"/>
      <c r="Y287" s="58"/>
      <c r="Z287" s="58"/>
      <c r="AA287" s="58"/>
      <c r="AB287" s="58"/>
      <c r="AC287" s="58"/>
      <c r="AD287" s="58"/>
      <c r="AE287" s="58"/>
      <c r="AF287" s="58"/>
      <c r="AG287" s="58"/>
    </row>
    <row r="288" spans="1:33" ht="17.25" customHeight="1" x14ac:dyDescent="0.2">
      <c r="A288" s="23"/>
      <c r="B288" s="58"/>
      <c r="C288" s="58"/>
      <c r="D288" s="58"/>
      <c r="E288" s="58"/>
      <c r="F288" s="58"/>
      <c r="G288" s="58"/>
      <c r="H288" s="58"/>
      <c r="I288" s="158"/>
      <c r="J288" s="135"/>
      <c r="K288" s="135"/>
      <c r="L288" s="135"/>
      <c r="M288" s="135"/>
      <c r="N288" s="58"/>
      <c r="O288" s="58"/>
      <c r="P288" s="58"/>
      <c r="Q288" s="58"/>
      <c r="R288" s="15"/>
      <c r="S288" s="57"/>
      <c r="T288" s="19"/>
      <c r="U288" s="58"/>
      <c r="V288" s="58"/>
      <c r="W288" s="58"/>
      <c r="X288" s="58"/>
      <c r="Y288" s="58"/>
      <c r="Z288" s="58"/>
      <c r="AA288" s="58"/>
      <c r="AB288" s="58"/>
      <c r="AC288" s="58"/>
      <c r="AD288" s="58"/>
      <c r="AE288" s="58"/>
      <c r="AF288" s="58"/>
      <c r="AG288" s="58"/>
    </row>
    <row r="289" spans="1:33" ht="17.25" customHeight="1" x14ac:dyDescent="0.2">
      <c r="A289" s="23"/>
      <c r="B289" s="58"/>
      <c r="C289" s="58"/>
      <c r="D289" s="58"/>
      <c r="E289" s="58"/>
      <c r="F289" s="58"/>
      <c r="G289" s="58"/>
      <c r="H289" s="58"/>
      <c r="I289" s="158"/>
      <c r="J289" s="135"/>
      <c r="K289" s="135"/>
      <c r="L289" s="135"/>
      <c r="M289" s="135"/>
      <c r="N289" s="58"/>
      <c r="O289" s="58"/>
      <c r="P289" s="58"/>
      <c r="Q289" s="58"/>
      <c r="R289" s="15"/>
      <c r="S289" s="57"/>
      <c r="T289" s="19"/>
      <c r="U289" s="58"/>
      <c r="V289" s="58"/>
      <c r="W289" s="58"/>
      <c r="X289" s="58"/>
      <c r="Y289" s="58"/>
      <c r="Z289" s="58"/>
      <c r="AA289" s="58"/>
      <c r="AB289" s="58"/>
      <c r="AC289" s="58"/>
      <c r="AD289" s="58"/>
      <c r="AE289" s="58"/>
      <c r="AF289" s="58"/>
      <c r="AG289" s="58"/>
    </row>
    <row r="290" spans="1:33" ht="17.25" customHeight="1" x14ac:dyDescent="0.2">
      <c r="A290" s="23"/>
      <c r="B290" s="58"/>
      <c r="C290" s="58"/>
      <c r="D290" s="58"/>
      <c r="E290" s="58"/>
      <c r="F290" s="58"/>
      <c r="G290" s="58"/>
      <c r="H290" s="58"/>
      <c r="I290" s="158"/>
      <c r="J290" s="135"/>
      <c r="K290" s="135"/>
      <c r="L290" s="135"/>
      <c r="M290" s="135"/>
      <c r="N290" s="58"/>
      <c r="O290" s="58"/>
      <c r="P290" s="58"/>
      <c r="Q290" s="58"/>
      <c r="R290" s="15"/>
      <c r="S290" s="57"/>
      <c r="T290" s="19"/>
      <c r="U290" s="58"/>
      <c r="V290" s="58"/>
      <c r="W290" s="58"/>
      <c r="X290" s="58"/>
      <c r="Y290" s="58"/>
      <c r="Z290" s="58"/>
      <c r="AA290" s="58"/>
      <c r="AB290" s="58"/>
      <c r="AC290" s="58"/>
      <c r="AD290" s="58"/>
      <c r="AE290" s="58"/>
      <c r="AF290" s="58"/>
      <c r="AG290" s="58"/>
    </row>
    <row r="291" spans="1:33" ht="17.25" customHeight="1" x14ac:dyDescent="0.2">
      <c r="A291" s="23"/>
      <c r="B291" s="58"/>
      <c r="C291" s="58"/>
      <c r="D291" s="58"/>
      <c r="E291" s="58"/>
      <c r="F291" s="58"/>
      <c r="G291" s="58"/>
      <c r="H291" s="58"/>
      <c r="I291" s="158"/>
      <c r="J291" s="135"/>
      <c r="K291" s="135"/>
      <c r="L291" s="135"/>
      <c r="M291" s="135"/>
      <c r="N291" s="58"/>
      <c r="O291" s="58"/>
      <c r="P291" s="58"/>
      <c r="Q291" s="58"/>
      <c r="R291" s="15"/>
      <c r="S291" s="57"/>
      <c r="T291" s="19"/>
      <c r="U291" s="58"/>
      <c r="V291" s="58"/>
      <c r="W291" s="58"/>
      <c r="X291" s="58"/>
      <c r="Y291" s="58"/>
      <c r="Z291" s="58"/>
      <c r="AA291" s="58"/>
      <c r="AB291" s="58"/>
      <c r="AC291" s="58"/>
      <c r="AD291" s="58"/>
      <c r="AE291" s="58"/>
      <c r="AF291" s="58"/>
      <c r="AG291" s="58"/>
    </row>
    <row r="292" spans="1:33" ht="17.25" customHeight="1" x14ac:dyDescent="0.2">
      <c r="A292" s="23"/>
      <c r="B292" s="58"/>
      <c r="C292" s="58"/>
      <c r="D292" s="58"/>
      <c r="E292" s="58"/>
      <c r="F292" s="58"/>
      <c r="G292" s="58"/>
      <c r="H292" s="58"/>
      <c r="I292" s="158"/>
      <c r="J292" s="135"/>
      <c r="K292" s="135"/>
      <c r="L292" s="135"/>
      <c r="M292" s="135"/>
      <c r="N292" s="58"/>
      <c r="O292" s="58"/>
      <c r="P292" s="58"/>
      <c r="Q292" s="58"/>
      <c r="R292" s="15"/>
      <c r="S292" s="57"/>
      <c r="T292" s="19"/>
      <c r="U292" s="58"/>
      <c r="V292" s="58"/>
      <c r="W292" s="58"/>
      <c r="X292" s="58"/>
      <c r="Y292" s="58"/>
      <c r="Z292" s="58"/>
      <c r="AA292" s="58"/>
      <c r="AB292" s="58"/>
      <c r="AC292" s="58"/>
      <c r="AD292" s="58"/>
      <c r="AE292" s="58"/>
      <c r="AF292" s="58"/>
      <c r="AG292" s="58"/>
    </row>
    <row r="293" spans="1:33" ht="17.25" customHeight="1" x14ac:dyDescent="0.2">
      <c r="A293" s="23"/>
      <c r="B293" s="58"/>
      <c r="C293" s="58"/>
      <c r="D293" s="58"/>
      <c r="E293" s="58"/>
      <c r="F293" s="58"/>
      <c r="G293" s="58"/>
      <c r="H293" s="58"/>
      <c r="I293" s="158"/>
      <c r="J293" s="135"/>
      <c r="K293" s="135"/>
      <c r="L293" s="135"/>
      <c r="M293" s="135"/>
      <c r="N293" s="58"/>
      <c r="O293" s="58"/>
      <c r="P293" s="58"/>
      <c r="Q293" s="58"/>
      <c r="R293" s="15"/>
      <c r="S293" s="57"/>
      <c r="T293" s="19"/>
      <c r="U293" s="58"/>
      <c r="V293" s="58"/>
      <c r="W293" s="58"/>
      <c r="X293" s="58"/>
      <c r="Y293" s="58"/>
      <c r="Z293" s="58"/>
      <c r="AA293" s="58"/>
      <c r="AB293" s="58"/>
      <c r="AC293" s="58"/>
      <c r="AD293" s="58"/>
      <c r="AE293" s="58"/>
      <c r="AF293" s="58"/>
      <c r="AG293" s="58"/>
    </row>
    <row r="294" spans="1:33" ht="17.25" customHeight="1" x14ac:dyDescent="0.2">
      <c r="A294" s="23"/>
      <c r="B294" s="58"/>
      <c r="C294" s="58"/>
      <c r="D294" s="58"/>
      <c r="E294" s="58"/>
      <c r="F294" s="58"/>
      <c r="G294" s="58"/>
      <c r="H294" s="58"/>
      <c r="I294" s="158"/>
      <c r="J294" s="135"/>
      <c r="K294" s="135"/>
      <c r="L294" s="135"/>
      <c r="M294" s="135"/>
      <c r="N294" s="58"/>
      <c r="O294" s="58"/>
      <c r="P294" s="58"/>
      <c r="Q294" s="58"/>
      <c r="R294" s="15"/>
      <c r="S294" s="57"/>
      <c r="T294" s="19"/>
      <c r="U294" s="58"/>
      <c r="V294" s="58"/>
      <c r="W294" s="58"/>
      <c r="X294" s="58"/>
      <c r="Y294" s="58"/>
      <c r="Z294" s="58"/>
      <c r="AA294" s="58"/>
      <c r="AB294" s="58"/>
      <c r="AC294" s="58"/>
      <c r="AD294" s="58"/>
      <c r="AE294" s="58"/>
      <c r="AF294" s="58"/>
      <c r="AG294" s="58"/>
    </row>
    <row r="295" spans="1:33" ht="17.25" customHeight="1" x14ac:dyDescent="0.2">
      <c r="A295" s="23"/>
      <c r="B295" s="58"/>
      <c r="C295" s="58"/>
      <c r="D295" s="58"/>
      <c r="E295" s="58"/>
      <c r="F295" s="58"/>
      <c r="G295" s="58"/>
      <c r="H295" s="58"/>
      <c r="I295" s="158"/>
      <c r="J295" s="135"/>
      <c r="K295" s="135"/>
      <c r="L295" s="135"/>
      <c r="M295" s="135"/>
      <c r="N295" s="58"/>
      <c r="O295" s="58"/>
      <c r="P295" s="58"/>
      <c r="Q295" s="58"/>
      <c r="R295" s="15"/>
      <c r="S295" s="57"/>
      <c r="T295" s="19"/>
      <c r="U295" s="58"/>
      <c r="V295" s="58"/>
      <c r="W295" s="58"/>
      <c r="X295" s="58"/>
      <c r="Y295" s="58"/>
      <c r="Z295" s="58"/>
      <c r="AA295" s="58"/>
      <c r="AB295" s="58"/>
      <c r="AC295" s="58"/>
      <c r="AD295" s="58"/>
      <c r="AE295" s="58"/>
      <c r="AF295" s="58"/>
      <c r="AG295" s="58"/>
    </row>
    <row r="296" spans="1:33" ht="17.25" customHeight="1" x14ac:dyDescent="0.2">
      <c r="A296" s="23"/>
      <c r="B296" s="58"/>
      <c r="C296" s="58"/>
      <c r="D296" s="58"/>
      <c r="E296" s="58"/>
      <c r="F296" s="58"/>
      <c r="G296" s="58"/>
      <c r="H296" s="58"/>
      <c r="I296" s="158"/>
      <c r="J296" s="135"/>
      <c r="K296" s="135"/>
      <c r="L296" s="135"/>
      <c r="M296" s="135"/>
      <c r="N296" s="58"/>
      <c r="O296" s="58"/>
      <c r="P296" s="58"/>
      <c r="Q296" s="58"/>
      <c r="R296" s="15"/>
      <c r="S296" s="57"/>
      <c r="T296" s="19"/>
      <c r="U296" s="58"/>
      <c r="V296" s="58"/>
      <c r="W296" s="58"/>
      <c r="X296" s="58"/>
      <c r="Y296" s="58"/>
      <c r="Z296" s="58"/>
      <c r="AA296" s="58"/>
      <c r="AB296" s="58"/>
      <c r="AC296" s="58"/>
      <c r="AD296" s="58"/>
      <c r="AE296" s="58"/>
      <c r="AF296" s="58"/>
      <c r="AG296" s="58"/>
    </row>
    <row r="297" spans="1:33" ht="17.25" customHeight="1" x14ac:dyDescent="0.2">
      <c r="A297" s="23"/>
      <c r="B297" s="58"/>
      <c r="C297" s="58"/>
      <c r="D297" s="58"/>
      <c r="E297" s="58"/>
      <c r="F297" s="58"/>
      <c r="G297" s="58"/>
      <c r="H297" s="58"/>
      <c r="I297" s="158"/>
      <c r="J297" s="135"/>
      <c r="K297" s="135"/>
      <c r="L297" s="135"/>
      <c r="M297" s="135"/>
      <c r="N297" s="58"/>
      <c r="O297" s="58"/>
      <c r="P297" s="58"/>
      <c r="Q297" s="58"/>
      <c r="R297" s="15"/>
      <c r="S297" s="57"/>
      <c r="T297" s="19"/>
      <c r="U297" s="58"/>
      <c r="V297" s="58"/>
      <c r="W297" s="58"/>
      <c r="X297" s="58"/>
      <c r="Y297" s="58"/>
      <c r="Z297" s="58"/>
      <c r="AA297" s="58"/>
      <c r="AB297" s="58"/>
      <c r="AC297" s="58"/>
      <c r="AD297" s="58"/>
      <c r="AE297" s="58"/>
      <c r="AF297" s="58"/>
      <c r="AG297" s="58"/>
    </row>
    <row r="298" spans="1:33" ht="17.25" customHeight="1" x14ac:dyDescent="0.2">
      <c r="A298" s="23"/>
      <c r="B298" s="58"/>
      <c r="C298" s="58"/>
      <c r="D298" s="58"/>
      <c r="E298" s="58"/>
      <c r="F298" s="58"/>
      <c r="G298" s="58"/>
      <c r="H298" s="58"/>
      <c r="I298" s="158"/>
      <c r="J298" s="135"/>
      <c r="K298" s="135"/>
      <c r="L298" s="135"/>
      <c r="M298" s="135"/>
      <c r="N298" s="58"/>
      <c r="O298" s="58"/>
      <c r="P298" s="58"/>
      <c r="Q298" s="58"/>
      <c r="R298" s="15"/>
      <c r="S298" s="57"/>
      <c r="T298" s="19"/>
      <c r="U298" s="58"/>
      <c r="V298" s="58"/>
      <c r="W298" s="58"/>
      <c r="X298" s="58"/>
      <c r="Y298" s="58"/>
      <c r="Z298" s="58"/>
      <c r="AA298" s="58"/>
      <c r="AB298" s="58"/>
      <c r="AC298" s="58"/>
      <c r="AD298" s="58"/>
      <c r="AE298" s="58"/>
      <c r="AF298" s="58"/>
      <c r="AG298" s="58"/>
    </row>
    <row r="299" spans="1:33" ht="17.25" customHeight="1" x14ac:dyDescent="0.2">
      <c r="A299" s="23"/>
      <c r="B299" s="58"/>
      <c r="C299" s="58"/>
      <c r="D299" s="58"/>
      <c r="E299" s="58"/>
      <c r="F299" s="58"/>
      <c r="G299" s="58"/>
      <c r="H299" s="58"/>
      <c r="I299" s="158"/>
      <c r="J299" s="135"/>
      <c r="K299" s="135"/>
      <c r="L299" s="135"/>
      <c r="M299" s="135"/>
      <c r="N299" s="58"/>
      <c r="O299" s="58"/>
      <c r="P299" s="58"/>
      <c r="Q299" s="58"/>
      <c r="R299" s="15"/>
      <c r="S299" s="57"/>
      <c r="T299" s="19"/>
      <c r="U299" s="58"/>
      <c r="V299" s="58"/>
      <c r="W299" s="58"/>
      <c r="X299" s="58"/>
      <c r="Y299" s="58"/>
      <c r="Z299" s="58"/>
      <c r="AA299" s="58"/>
      <c r="AB299" s="58"/>
      <c r="AC299" s="58"/>
      <c r="AD299" s="58"/>
      <c r="AE299" s="58"/>
      <c r="AF299" s="58"/>
      <c r="AG299" s="58"/>
    </row>
    <row r="300" spans="1:33" ht="17.25" customHeight="1" x14ac:dyDescent="0.2">
      <c r="A300" s="23"/>
      <c r="B300" s="58"/>
      <c r="C300" s="58"/>
      <c r="D300" s="58"/>
      <c r="E300" s="58"/>
      <c r="F300" s="58"/>
      <c r="G300" s="58"/>
      <c r="H300" s="58"/>
      <c r="I300" s="158"/>
      <c r="J300" s="135"/>
      <c r="K300" s="135"/>
      <c r="L300" s="135"/>
      <c r="M300" s="135"/>
      <c r="N300" s="58"/>
      <c r="O300" s="58"/>
      <c r="P300" s="58"/>
      <c r="Q300" s="58"/>
      <c r="R300" s="15"/>
      <c r="S300" s="57"/>
      <c r="T300" s="19"/>
      <c r="U300" s="58"/>
      <c r="V300" s="58"/>
      <c r="W300" s="58"/>
      <c r="X300" s="58"/>
      <c r="Y300" s="58"/>
      <c r="Z300" s="58"/>
      <c r="AA300" s="58"/>
      <c r="AB300" s="58"/>
      <c r="AC300" s="58"/>
      <c r="AD300" s="58"/>
      <c r="AE300" s="58"/>
      <c r="AF300" s="58"/>
      <c r="AG300" s="58"/>
    </row>
    <row r="301" spans="1:33" ht="17.25" customHeight="1" x14ac:dyDescent="0.2">
      <c r="A301" s="23"/>
      <c r="B301" s="58"/>
      <c r="C301" s="58"/>
      <c r="D301" s="58"/>
      <c r="E301" s="58"/>
      <c r="F301" s="58"/>
      <c r="G301" s="58"/>
      <c r="H301" s="58"/>
      <c r="I301" s="158"/>
      <c r="J301" s="135"/>
      <c r="K301" s="135"/>
      <c r="L301" s="135"/>
      <c r="M301" s="135"/>
      <c r="N301" s="58"/>
      <c r="O301" s="58"/>
      <c r="P301" s="58"/>
      <c r="Q301" s="58"/>
      <c r="R301" s="15"/>
      <c r="S301" s="57"/>
      <c r="T301" s="19"/>
      <c r="U301" s="58"/>
      <c r="V301" s="58"/>
      <c r="W301" s="58"/>
      <c r="X301" s="58"/>
      <c r="Y301" s="58"/>
      <c r="Z301" s="58"/>
      <c r="AA301" s="58"/>
      <c r="AB301" s="58"/>
      <c r="AC301" s="58"/>
      <c r="AD301" s="58"/>
      <c r="AE301" s="58"/>
      <c r="AF301" s="58"/>
      <c r="AG301" s="58"/>
    </row>
    <row r="302" spans="1:33" ht="17.25" customHeight="1" x14ac:dyDescent="0.2">
      <c r="A302" s="23"/>
      <c r="B302" s="58"/>
      <c r="C302" s="58"/>
      <c r="D302" s="58"/>
      <c r="E302" s="58"/>
      <c r="F302" s="58"/>
      <c r="G302" s="58"/>
      <c r="H302" s="58"/>
      <c r="I302" s="158"/>
      <c r="J302" s="135"/>
      <c r="K302" s="135"/>
      <c r="L302" s="135"/>
      <c r="M302" s="135"/>
      <c r="N302" s="58"/>
      <c r="O302" s="58"/>
      <c r="P302" s="58"/>
      <c r="Q302" s="58"/>
      <c r="R302" s="15"/>
      <c r="S302" s="57"/>
      <c r="T302" s="19"/>
      <c r="U302" s="58"/>
      <c r="V302" s="58"/>
      <c r="W302" s="58"/>
      <c r="X302" s="58"/>
      <c r="Y302" s="58"/>
      <c r="Z302" s="58"/>
      <c r="AA302" s="58"/>
      <c r="AB302" s="58"/>
      <c r="AC302" s="58"/>
      <c r="AD302" s="58"/>
      <c r="AE302" s="58"/>
      <c r="AF302" s="58"/>
      <c r="AG302" s="58"/>
    </row>
    <row r="303" spans="1:33" ht="17.25" customHeight="1" x14ac:dyDescent="0.2">
      <c r="A303" s="23"/>
      <c r="B303" s="58"/>
      <c r="C303" s="58"/>
      <c r="D303" s="58"/>
      <c r="E303" s="58"/>
      <c r="F303" s="58"/>
      <c r="G303" s="58"/>
      <c r="H303" s="58"/>
      <c r="I303" s="158"/>
      <c r="J303" s="135"/>
      <c r="K303" s="135"/>
      <c r="L303" s="135"/>
      <c r="M303" s="135"/>
      <c r="N303" s="58"/>
      <c r="O303" s="58"/>
      <c r="P303" s="58"/>
      <c r="Q303" s="58"/>
      <c r="R303" s="15"/>
      <c r="S303" s="57"/>
      <c r="T303" s="19"/>
      <c r="U303" s="58"/>
      <c r="V303" s="58"/>
      <c r="W303" s="58"/>
      <c r="X303" s="58"/>
      <c r="Y303" s="58"/>
      <c r="Z303" s="58"/>
      <c r="AA303" s="58"/>
      <c r="AB303" s="58"/>
      <c r="AC303" s="58"/>
      <c r="AD303" s="58"/>
      <c r="AE303" s="58"/>
      <c r="AF303" s="58"/>
      <c r="AG303" s="58"/>
    </row>
    <row r="304" spans="1:33" ht="17.25" customHeight="1" x14ac:dyDescent="0.2">
      <c r="A304" s="23"/>
      <c r="B304" s="58"/>
      <c r="C304" s="58"/>
      <c r="D304" s="58"/>
      <c r="E304" s="58"/>
      <c r="F304" s="58"/>
      <c r="G304" s="58"/>
      <c r="H304" s="58"/>
      <c r="I304" s="158"/>
      <c r="J304" s="135"/>
      <c r="K304" s="135"/>
      <c r="L304" s="135"/>
      <c r="M304" s="135"/>
      <c r="N304" s="58"/>
      <c r="O304" s="58"/>
      <c r="P304" s="58"/>
      <c r="Q304" s="58"/>
      <c r="R304" s="15"/>
      <c r="S304" s="57"/>
      <c r="T304" s="19"/>
      <c r="U304" s="58"/>
      <c r="V304" s="58"/>
      <c r="W304" s="58"/>
      <c r="X304" s="58"/>
      <c r="Y304" s="58"/>
      <c r="Z304" s="58"/>
      <c r="AA304" s="58"/>
      <c r="AB304" s="58"/>
      <c r="AC304" s="58"/>
      <c r="AD304" s="58"/>
      <c r="AE304" s="58"/>
      <c r="AF304" s="58"/>
      <c r="AG304" s="58"/>
    </row>
    <row r="305" spans="1:33" ht="17.25" customHeight="1" x14ac:dyDescent="0.2">
      <c r="A305" s="23"/>
      <c r="B305" s="58"/>
      <c r="C305" s="58"/>
      <c r="D305" s="58"/>
      <c r="E305" s="58"/>
      <c r="F305" s="58"/>
      <c r="G305" s="58"/>
      <c r="H305" s="58"/>
      <c r="I305" s="158"/>
      <c r="J305" s="135"/>
      <c r="K305" s="135"/>
      <c r="L305" s="135"/>
      <c r="M305" s="135"/>
      <c r="N305" s="58"/>
      <c r="O305" s="58"/>
      <c r="P305" s="58"/>
      <c r="Q305" s="58"/>
      <c r="R305" s="15"/>
      <c r="S305" s="57"/>
      <c r="T305" s="19"/>
      <c r="U305" s="58"/>
      <c r="V305" s="58"/>
      <c r="W305" s="58"/>
      <c r="X305" s="58"/>
      <c r="Y305" s="58"/>
      <c r="Z305" s="58"/>
      <c r="AA305" s="58"/>
      <c r="AB305" s="58"/>
      <c r="AC305" s="58"/>
      <c r="AD305" s="58"/>
      <c r="AE305" s="58"/>
      <c r="AF305" s="58"/>
      <c r="AG305" s="58"/>
    </row>
    <row r="306" spans="1:33" ht="17.25" customHeight="1" x14ac:dyDescent="0.2">
      <c r="A306" s="23"/>
      <c r="B306" s="58"/>
      <c r="C306" s="58"/>
      <c r="D306" s="58"/>
      <c r="E306" s="58"/>
      <c r="F306" s="58"/>
      <c r="G306" s="58"/>
      <c r="H306" s="58"/>
      <c r="I306" s="158"/>
      <c r="J306" s="135"/>
      <c r="K306" s="135"/>
      <c r="L306" s="135"/>
      <c r="M306" s="135"/>
      <c r="N306" s="58"/>
      <c r="O306" s="58"/>
      <c r="P306" s="58"/>
      <c r="Q306" s="58"/>
      <c r="R306" s="15"/>
      <c r="S306" s="57"/>
      <c r="T306" s="19"/>
      <c r="U306" s="58"/>
      <c r="V306" s="58"/>
      <c r="W306" s="58"/>
      <c r="X306" s="58"/>
      <c r="Y306" s="58"/>
      <c r="Z306" s="58"/>
      <c r="AA306" s="58"/>
      <c r="AB306" s="58"/>
      <c r="AC306" s="58"/>
      <c r="AD306" s="58"/>
      <c r="AE306" s="58"/>
      <c r="AF306" s="58"/>
      <c r="AG306" s="58"/>
    </row>
    <row r="307" spans="1:33" ht="17.25" customHeight="1" x14ac:dyDescent="0.2">
      <c r="A307" s="23"/>
      <c r="B307" s="58"/>
      <c r="C307" s="58"/>
      <c r="D307" s="58"/>
      <c r="E307" s="58"/>
      <c r="F307" s="58"/>
      <c r="G307" s="58"/>
      <c r="H307" s="58"/>
      <c r="I307" s="158"/>
      <c r="J307" s="135"/>
      <c r="K307" s="135"/>
      <c r="L307" s="135"/>
      <c r="M307" s="135"/>
      <c r="N307" s="58"/>
      <c r="O307" s="58"/>
      <c r="P307" s="58"/>
      <c r="Q307" s="58"/>
      <c r="R307" s="15"/>
      <c r="S307" s="57"/>
      <c r="T307" s="19"/>
      <c r="U307" s="58"/>
      <c r="V307" s="58"/>
      <c r="W307" s="58"/>
      <c r="X307" s="58"/>
      <c r="Y307" s="58"/>
      <c r="Z307" s="58"/>
      <c r="AA307" s="58"/>
      <c r="AB307" s="58"/>
      <c r="AC307" s="58"/>
      <c r="AD307" s="58"/>
      <c r="AE307" s="58"/>
      <c r="AF307" s="58"/>
      <c r="AG307" s="58"/>
    </row>
    <row r="308" spans="1:33" ht="17.25" customHeight="1" x14ac:dyDescent="0.2">
      <c r="A308" s="23"/>
      <c r="B308" s="58"/>
      <c r="C308" s="58"/>
      <c r="D308" s="58"/>
      <c r="E308" s="58"/>
      <c r="F308" s="58"/>
      <c r="G308" s="58"/>
      <c r="H308" s="58"/>
      <c r="I308" s="158"/>
      <c r="J308" s="135"/>
      <c r="K308" s="135"/>
      <c r="L308" s="135"/>
      <c r="M308" s="135"/>
      <c r="N308" s="58"/>
      <c r="O308" s="58"/>
      <c r="P308" s="58"/>
      <c r="Q308" s="58"/>
      <c r="R308" s="15"/>
      <c r="S308" s="57"/>
      <c r="T308" s="19"/>
      <c r="U308" s="58"/>
      <c r="V308" s="58"/>
      <c r="W308" s="58"/>
      <c r="X308" s="58"/>
      <c r="Y308" s="58"/>
      <c r="Z308" s="58"/>
      <c r="AA308" s="58"/>
      <c r="AB308" s="58"/>
      <c r="AC308" s="58"/>
      <c r="AD308" s="58"/>
      <c r="AE308" s="58"/>
      <c r="AF308" s="58"/>
      <c r="AG308" s="58"/>
    </row>
    <row r="309" spans="1:33" ht="17.25" customHeight="1" x14ac:dyDescent="0.2">
      <c r="A309" s="23"/>
      <c r="B309" s="58"/>
      <c r="C309" s="58"/>
      <c r="D309" s="58"/>
      <c r="E309" s="58"/>
      <c r="F309" s="58"/>
      <c r="G309" s="58"/>
      <c r="H309" s="58"/>
      <c r="I309" s="158"/>
      <c r="J309" s="135"/>
      <c r="K309" s="135"/>
      <c r="L309" s="135"/>
      <c r="M309" s="135"/>
      <c r="N309" s="58"/>
      <c r="O309" s="58"/>
      <c r="P309" s="58"/>
      <c r="Q309" s="58"/>
      <c r="R309" s="15"/>
      <c r="S309" s="57"/>
      <c r="T309" s="19"/>
      <c r="U309" s="58"/>
      <c r="V309" s="58"/>
      <c r="W309" s="58"/>
      <c r="X309" s="58"/>
      <c r="Y309" s="58"/>
      <c r="Z309" s="58"/>
      <c r="AA309" s="58"/>
      <c r="AB309" s="58"/>
      <c r="AC309" s="58"/>
      <c r="AD309" s="58"/>
      <c r="AE309" s="58"/>
      <c r="AF309" s="58"/>
      <c r="AG309" s="58"/>
    </row>
    <row r="310" spans="1:33" ht="17.25" customHeight="1" x14ac:dyDescent="0.2">
      <c r="A310" s="23"/>
      <c r="B310" s="58"/>
      <c r="C310" s="58"/>
      <c r="D310" s="58"/>
      <c r="E310" s="58"/>
      <c r="F310" s="58"/>
      <c r="G310" s="58"/>
      <c r="H310" s="58"/>
      <c r="I310" s="158"/>
      <c r="J310" s="135"/>
      <c r="K310" s="135"/>
      <c r="L310" s="135"/>
      <c r="M310" s="135"/>
      <c r="N310" s="58"/>
      <c r="O310" s="58"/>
      <c r="P310" s="58"/>
      <c r="Q310" s="58"/>
      <c r="R310" s="15"/>
      <c r="S310" s="57"/>
      <c r="T310" s="19"/>
      <c r="U310" s="58"/>
      <c r="V310" s="58"/>
      <c r="W310" s="58"/>
      <c r="X310" s="58"/>
      <c r="Y310" s="58"/>
      <c r="Z310" s="58"/>
      <c r="AA310" s="58"/>
      <c r="AB310" s="58"/>
      <c r="AC310" s="58"/>
      <c r="AD310" s="58"/>
      <c r="AE310" s="58"/>
      <c r="AF310" s="58"/>
      <c r="AG310" s="58"/>
    </row>
    <row r="311" spans="1:33" ht="17.25" customHeight="1" x14ac:dyDescent="0.2">
      <c r="A311" s="23"/>
      <c r="B311" s="58"/>
      <c r="C311" s="58"/>
      <c r="D311" s="58"/>
      <c r="E311" s="58"/>
      <c r="F311" s="58"/>
      <c r="G311" s="58"/>
      <c r="H311" s="58"/>
      <c r="I311" s="158"/>
      <c r="J311" s="135"/>
      <c r="K311" s="135"/>
      <c r="L311" s="135"/>
      <c r="M311" s="135"/>
      <c r="N311" s="58"/>
      <c r="O311" s="58"/>
      <c r="P311" s="58"/>
      <c r="Q311" s="58"/>
      <c r="R311" s="15"/>
      <c r="S311" s="57"/>
      <c r="T311" s="19"/>
      <c r="U311" s="58"/>
      <c r="V311" s="58"/>
      <c r="W311" s="58"/>
      <c r="X311" s="58"/>
      <c r="Y311" s="58"/>
      <c r="Z311" s="58"/>
      <c r="AA311" s="58"/>
      <c r="AB311" s="58"/>
      <c r="AC311" s="58"/>
      <c r="AD311" s="58"/>
      <c r="AE311" s="58"/>
      <c r="AF311" s="58"/>
      <c r="AG311" s="58"/>
    </row>
    <row r="312" spans="1:33" ht="17.25" customHeight="1" x14ac:dyDescent="0.2">
      <c r="A312" s="23"/>
      <c r="B312" s="58"/>
      <c r="C312" s="58"/>
      <c r="D312" s="58"/>
      <c r="E312" s="58"/>
      <c r="F312" s="58"/>
      <c r="G312" s="58"/>
      <c r="H312" s="58"/>
      <c r="I312" s="158"/>
      <c r="J312" s="135"/>
      <c r="K312" s="135"/>
      <c r="L312" s="135"/>
      <c r="M312" s="135"/>
      <c r="N312" s="58"/>
      <c r="O312" s="58"/>
      <c r="P312" s="58"/>
      <c r="Q312" s="58"/>
      <c r="R312" s="15"/>
      <c r="S312" s="57"/>
      <c r="T312" s="19"/>
      <c r="U312" s="58"/>
      <c r="V312" s="58"/>
      <c r="W312" s="58"/>
      <c r="X312" s="58"/>
      <c r="Y312" s="58"/>
      <c r="Z312" s="58"/>
      <c r="AA312" s="58"/>
      <c r="AB312" s="58"/>
      <c r="AC312" s="58"/>
      <c r="AD312" s="58"/>
      <c r="AE312" s="58"/>
      <c r="AF312" s="58"/>
      <c r="AG312" s="58"/>
    </row>
    <row r="313" spans="1:33" ht="17.25" customHeight="1" x14ac:dyDescent="0.2">
      <c r="A313" s="23"/>
      <c r="B313" s="58"/>
      <c r="C313" s="58"/>
      <c r="D313" s="58"/>
      <c r="E313" s="58"/>
      <c r="F313" s="58"/>
      <c r="G313" s="58"/>
      <c r="H313" s="58"/>
      <c r="I313" s="158"/>
      <c r="J313" s="135"/>
      <c r="K313" s="135"/>
      <c r="L313" s="135"/>
      <c r="M313" s="135"/>
      <c r="N313" s="58"/>
      <c r="O313" s="58"/>
      <c r="P313" s="58"/>
      <c r="Q313" s="58"/>
      <c r="R313" s="15"/>
      <c r="S313" s="57"/>
      <c r="T313" s="19"/>
      <c r="U313" s="58"/>
      <c r="V313" s="58"/>
      <c r="W313" s="58"/>
      <c r="X313" s="58"/>
      <c r="Y313" s="58"/>
      <c r="Z313" s="58"/>
      <c r="AA313" s="58"/>
      <c r="AB313" s="58"/>
      <c r="AC313" s="58"/>
      <c r="AD313" s="58"/>
      <c r="AE313" s="58"/>
      <c r="AF313" s="58"/>
      <c r="AG313" s="58"/>
    </row>
    <row r="314" spans="1:33" ht="17.25" customHeight="1" x14ac:dyDescent="0.2">
      <c r="A314" s="23"/>
      <c r="B314" s="58"/>
      <c r="C314" s="58"/>
      <c r="D314" s="58"/>
      <c r="E314" s="58"/>
      <c r="F314" s="58"/>
      <c r="G314" s="58"/>
      <c r="H314" s="58"/>
      <c r="I314" s="158"/>
      <c r="J314" s="135"/>
      <c r="K314" s="135"/>
      <c r="L314" s="135"/>
      <c r="M314" s="135"/>
      <c r="N314" s="58"/>
      <c r="O314" s="58"/>
      <c r="P314" s="58"/>
      <c r="Q314" s="58"/>
      <c r="R314" s="15"/>
      <c r="S314" s="57"/>
      <c r="T314" s="19"/>
      <c r="U314" s="58"/>
      <c r="V314" s="58"/>
      <c r="W314" s="58"/>
      <c r="X314" s="58"/>
      <c r="Y314" s="58"/>
      <c r="Z314" s="58"/>
      <c r="AA314" s="58"/>
      <c r="AB314" s="58"/>
      <c r="AC314" s="58"/>
      <c r="AD314" s="58"/>
      <c r="AE314" s="58"/>
      <c r="AF314" s="58"/>
      <c r="AG314" s="58"/>
    </row>
    <row r="315" spans="1:33" ht="17.25" customHeight="1" x14ac:dyDescent="0.2">
      <c r="A315" s="23"/>
      <c r="B315" s="58"/>
      <c r="C315" s="58"/>
      <c r="D315" s="58"/>
      <c r="E315" s="58"/>
      <c r="F315" s="58"/>
      <c r="G315" s="58"/>
      <c r="H315" s="58"/>
      <c r="I315" s="158"/>
      <c r="J315" s="135"/>
      <c r="K315" s="135"/>
      <c r="L315" s="135"/>
      <c r="M315" s="135"/>
      <c r="N315" s="58"/>
      <c r="O315" s="58"/>
      <c r="P315" s="58"/>
      <c r="Q315" s="58"/>
      <c r="R315" s="15"/>
      <c r="S315" s="57"/>
      <c r="T315" s="19"/>
      <c r="U315" s="58"/>
      <c r="V315" s="58"/>
      <c r="W315" s="58"/>
      <c r="X315" s="58"/>
      <c r="Y315" s="58"/>
      <c r="Z315" s="58"/>
      <c r="AA315" s="58"/>
      <c r="AB315" s="58"/>
      <c r="AC315" s="58"/>
      <c r="AD315" s="58"/>
      <c r="AE315" s="58"/>
      <c r="AF315" s="58"/>
      <c r="AG315" s="58"/>
    </row>
    <row r="316" spans="1:33" ht="17.25" customHeight="1" x14ac:dyDescent="0.2">
      <c r="A316" s="23"/>
      <c r="B316" s="58"/>
      <c r="C316" s="58"/>
      <c r="D316" s="58"/>
      <c r="E316" s="58"/>
      <c r="F316" s="58"/>
      <c r="G316" s="58"/>
      <c r="H316" s="58"/>
      <c r="I316" s="158"/>
      <c r="J316" s="135"/>
      <c r="K316" s="135"/>
      <c r="L316" s="135"/>
      <c r="M316" s="135"/>
      <c r="N316" s="58"/>
      <c r="O316" s="58"/>
      <c r="P316" s="58"/>
      <c r="Q316" s="58"/>
      <c r="R316" s="15"/>
      <c r="S316" s="57"/>
      <c r="T316" s="19"/>
      <c r="U316" s="58"/>
      <c r="V316" s="58"/>
      <c r="W316" s="58"/>
      <c r="X316" s="58"/>
      <c r="Y316" s="58"/>
      <c r="Z316" s="58"/>
      <c r="AA316" s="58"/>
      <c r="AB316" s="58"/>
      <c r="AC316" s="58"/>
      <c r="AD316" s="58"/>
      <c r="AE316" s="58"/>
      <c r="AF316" s="58"/>
      <c r="AG316" s="58"/>
    </row>
    <row r="317" spans="1:33" ht="17.25" customHeight="1" x14ac:dyDescent="0.2">
      <c r="A317" s="23"/>
      <c r="B317" s="58"/>
      <c r="C317" s="58"/>
      <c r="D317" s="58"/>
      <c r="E317" s="58"/>
      <c r="F317" s="58"/>
      <c r="G317" s="58"/>
      <c r="H317" s="58"/>
      <c r="I317" s="158"/>
      <c r="J317" s="135"/>
      <c r="K317" s="135"/>
      <c r="L317" s="135"/>
      <c r="M317" s="135"/>
      <c r="N317" s="58"/>
      <c r="O317" s="58"/>
      <c r="P317" s="58"/>
      <c r="Q317" s="58"/>
      <c r="R317" s="15"/>
      <c r="S317" s="57"/>
      <c r="T317" s="19"/>
      <c r="U317" s="58"/>
      <c r="V317" s="58"/>
      <c r="W317" s="58"/>
      <c r="X317" s="58"/>
      <c r="Y317" s="58"/>
      <c r="Z317" s="58"/>
      <c r="AA317" s="58"/>
      <c r="AB317" s="58"/>
      <c r="AC317" s="58"/>
      <c r="AD317" s="58"/>
      <c r="AE317" s="58"/>
      <c r="AF317" s="58"/>
      <c r="AG317" s="58"/>
    </row>
    <row r="318" spans="1:33" ht="17.25" customHeight="1" x14ac:dyDescent="0.2">
      <c r="A318" s="23"/>
      <c r="B318" s="58"/>
      <c r="C318" s="58"/>
      <c r="D318" s="58"/>
      <c r="E318" s="58"/>
      <c r="F318" s="58"/>
      <c r="G318" s="58"/>
      <c r="H318" s="58"/>
      <c r="I318" s="158"/>
      <c r="J318" s="135"/>
      <c r="K318" s="135"/>
      <c r="L318" s="135"/>
      <c r="M318" s="135"/>
      <c r="N318" s="58"/>
      <c r="O318" s="58"/>
      <c r="P318" s="58"/>
      <c r="Q318" s="58"/>
      <c r="R318" s="15"/>
      <c r="S318" s="57"/>
      <c r="T318" s="19"/>
      <c r="U318" s="58"/>
      <c r="V318" s="58"/>
      <c r="W318" s="58"/>
      <c r="X318" s="58"/>
      <c r="Y318" s="58"/>
      <c r="Z318" s="58"/>
      <c r="AA318" s="58"/>
      <c r="AB318" s="58"/>
      <c r="AC318" s="58"/>
      <c r="AD318" s="58"/>
      <c r="AE318" s="58"/>
      <c r="AF318" s="58"/>
      <c r="AG318" s="58"/>
    </row>
    <row r="319" spans="1:33" ht="17.25" customHeight="1" x14ac:dyDescent="0.2">
      <c r="A319" s="23"/>
      <c r="B319" s="58"/>
      <c r="C319" s="58"/>
      <c r="D319" s="58"/>
      <c r="E319" s="58"/>
      <c r="F319" s="58"/>
      <c r="G319" s="58"/>
      <c r="H319" s="58"/>
      <c r="I319" s="158"/>
      <c r="J319" s="135"/>
      <c r="K319" s="135"/>
      <c r="L319" s="135"/>
      <c r="M319" s="135"/>
      <c r="N319" s="58"/>
      <c r="O319" s="58"/>
      <c r="P319" s="58"/>
      <c r="Q319" s="58"/>
      <c r="R319" s="15"/>
      <c r="S319" s="57"/>
      <c r="T319" s="19"/>
      <c r="U319" s="58"/>
      <c r="V319" s="58"/>
      <c r="W319" s="58"/>
      <c r="X319" s="58"/>
      <c r="Y319" s="58"/>
      <c r="Z319" s="58"/>
      <c r="AA319" s="58"/>
      <c r="AB319" s="58"/>
      <c r="AC319" s="58"/>
      <c r="AD319" s="58"/>
      <c r="AE319" s="58"/>
      <c r="AF319" s="58"/>
      <c r="AG319" s="58"/>
    </row>
    <row r="320" spans="1:33" ht="17.25" customHeight="1" x14ac:dyDescent="0.2">
      <c r="A320" s="23"/>
      <c r="B320" s="58"/>
      <c r="C320" s="58"/>
      <c r="D320" s="58"/>
      <c r="E320" s="58"/>
      <c r="F320" s="58"/>
      <c r="G320" s="58"/>
      <c r="H320" s="58"/>
      <c r="I320" s="158"/>
      <c r="J320" s="135"/>
      <c r="K320" s="135"/>
      <c r="L320" s="135"/>
      <c r="M320" s="135"/>
      <c r="N320" s="58"/>
      <c r="O320" s="58"/>
      <c r="P320" s="58"/>
      <c r="Q320" s="58"/>
      <c r="R320" s="15"/>
      <c r="S320" s="57"/>
      <c r="T320" s="19"/>
      <c r="U320" s="58"/>
      <c r="V320" s="58"/>
      <c r="W320" s="58"/>
      <c r="X320" s="58"/>
      <c r="Y320" s="58"/>
      <c r="Z320" s="58"/>
      <c r="AA320" s="58"/>
      <c r="AB320" s="58"/>
      <c r="AC320" s="58"/>
      <c r="AD320" s="58"/>
      <c r="AE320" s="58"/>
      <c r="AF320" s="58"/>
      <c r="AG320" s="58"/>
    </row>
    <row r="321" spans="1:33" ht="17.25" customHeight="1" x14ac:dyDescent="0.2">
      <c r="A321" s="23"/>
      <c r="B321" s="58"/>
      <c r="C321" s="58"/>
      <c r="D321" s="58"/>
      <c r="E321" s="58"/>
      <c r="F321" s="58"/>
      <c r="G321" s="58"/>
      <c r="H321" s="58"/>
      <c r="I321" s="158"/>
      <c r="J321" s="135"/>
      <c r="K321" s="135"/>
      <c r="L321" s="135"/>
      <c r="M321" s="135"/>
      <c r="N321" s="58"/>
      <c r="O321" s="58"/>
      <c r="P321" s="58"/>
      <c r="Q321" s="58"/>
      <c r="R321" s="15"/>
      <c r="S321" s="57"/>
      <c r="T321" s="19"/>
      <c r="U321" s="58"/>
      <c r="V321" s="58"/>
      <c r="W321" s="58"/>
      <c r="X321" s="58"/>
      <c r="Y321" s="58"/>
      <c r="Z321" s="58"/>
      <c r="AA321" s="58"/>
      <c r="AB321" s="58"/>
      <c r="AC321" s="58"/>
      <c r="AD321" s="58"/>
      <c r="AE321" s="58"/>
      <c r="AF321" s="58"/>
      <c r="AG321" s="58"/>
    </row>
    <row r="322" spans="1:33" ht="17.25" customHeight="1" x14ac:dyDescent="0.2">
      <c r="A322" s="23"/>
      <c r="B322" s="58"/>
      <c r="C322" s="58"/>
      <c r="D322" s="58"/>
      <c r="E322" s="58"/>
      <c r="F322" s="58"/>
      <c r="G322" s="58"/>
      <c r="H322" s="58"/>
      <c r="I322" s="158"/>
      <c r="J322" s="135"/>
      <c r="K322" s="135"/>
      <c r="L322" s="135"/>
      <c r="M322" s="135"/>
      <c r="N322" s="58"/>
      <c r="O322" s="58"/>
      <c r="P322" s="58"/>
      <c r="Q322" s="58"/>
      <c r="R322" s="15"/>
      <c r="S322" s="57"/>
      <c r="T322" s="19"/>
      <c r="U322" s="58"/>
      <c r="V322" s="58"/>
      <c r="W322" s="58"/>
      <c r="X322" s="58"/>
      <c r="Y322" s="58"/>
      <c r="Z322" s="58"/>
      <c r="AA322" s="58"/>
      <c r="AB322" s="58"/>
      <c r="AC322" s="58"/>
      <c r="AD322" s="58"/>
      <c r="AE322" s="58"/>
      <c r="AF322" s="58"/>
      <c r="AG322" s="58"/>
    </row>
    <row r="323" spans="1:33" ht="17.25" customHeight="1" x14ac:dyDescent="0.2">
      <c r="A323" s="23"/>
      <c r="B323" s="58"/>
      <c r="C323" s="58"/>
      <c r="D323" s="58"/>
      <c r="E323" s="58"/>
      <c r="F323" s="58"/>
      <c r="G323" s="58"/>
      <c r="H323" s="58"/>
      <c r="I323" s="158"/>
      <c r="J323" s="135"/>
      <c r="K323" s="135"/>
      <c r="L323" s="135"/>
      <c r="M323" s="135"/>
      <c r="N323" s="58"/>
      <c r="O323" s="58"/>
      <c r="P323" s="58"/>
      <c r="Q323" s="58"/>
      <c r="R323" s="15"/>
      <c r="S323" s="57"/>
      <c r="T323" s="19"/>
      <c r="U323" s="58"/>
      <c r="V323" s="58"/>
      <c r="W323" s="58"/>
      <c r="X323" s="58"/>
      <c r="Y323" s="58"/>
      <c r="Z323" s="58"/>
      <c r="AA323" s="58"/>
      <c r="AB323" s="58"/>
      <c r="AC323" s="58"/>
      <c r="AD323" s="58"/>
      <c r="AE323" s="58"/>
      <c r="AF323" s="58"/>
      <c r="AG323" s="58"/>
    </row>
    <row r="324" spans="1:33" ht="17.25" customHeight="1" x14ac:dyDescent="0.2">
      <c r="A324" s="23"/>
      <c r="B324" s="58"/>
      <c r="C324" s="58"/>
      <c r="D324" s="58"/>
      <c r="E324" s="58"/>
      <c r="F324" s="58"/>
      <c r="G324" s="58"/>
      <c r="H324" s="58"/>
      <c r="I324" s="158"/>
      <c r="J324" s="135"/>
      <c r="K324" s="135"/>
      <c r="L324" s="135"/>
      <c r="M324" s="135"/>
      <c r="N324" s="58"/>
      <c r="O324" s="58"/>
      <c r="P324" s="58"/>
      <c r="Q324" s="58"/>
      <c r="R324" s="15"/>
      <c r="S324" s="57"/>
      <c r="T324" s="19"/>
      <c r="U324" s="58"/>
      <c r="V324" s="58"/>
      <c r="W324" s="58"/>
      <c r="X324" s="58"/>
      <c r="Y324" s="58"/>
      <c r="Z324" s="58"/>
      <c r="AA324" s="58"/>
      <c r="AB324" s="58"/>
      <c r="AC324" s="58"/>
      <c r="AD324" s="58"/>
      <c r="AE324" s="58"/>
      <c r="AF324" s="58"/>
      <c r="AG324" s="58"/>
    </row>
    <row r="325" spans="1:33" ht="17.25" customHeight="1" x14ac:dyDescent="0.2">
      <c r="A325" s="23"/>
      <c r="B325" s="58"/>
      <c r="C325" s="58"/>
      <c r="D325" s="58"/>
      <c r="E325" s="58"/>
      <c r="F325" s="58"/>
      <c r="G325" s="58"/>
      <c r="H325" s="58"/>
      <c r="I325" s="158"/>
      <c r="J325" s="135"/>
      <c r="K325" s="135"/>
      <c r="L325" s="135"/>
      <c r="M325" s="135"/>
      <c r="N325" s="58"/>
      <c r="O325" s="58"/>
      <c r="P325" s="58"/>
      <c r="Q325" s="58"/>
      <c r="R325" s="15"/>
      <c r="S325" s="57"/>
      <c r="T325" s="19"/>
      <c r="U325" s="58"/>
      <c r="V325" s="58"/>
      <c r="W325" s="58"/>
      <c r="X325" s="58"/>
      <c r="Y325" s="58"/>
      <c r="Z325" s="58"/>
      <c r="AA325" s="58"/>
      <c r="AB325" s="58"/>
      <c r="AC325" s="58"/>
      <c r="AD325" s="58"/>
      <c r="AE325" s="58"/>
      <c r="AF325" s="58"/>
      <c r="AG325" s="58"/>
    </row>
    <row r="326" spans="1:33" ht="17.25" customHeight="1" x14ac:dyDescent="0.2">
      <c r="A326" s="23"/>
      <c r="B326" s="58"/>
      <c r="C326" s="58"/>
      <c r="D326" s="58"/>
      <c r="E326" s="58"/>
      <c r="F326" s="58"/>
      <c r="G326" s="58"/>
      <c r="H326" s="58"/>
      <c r="I326" s="158"/>
      <c r="J326" s="135"/>
      <c r="K326" s="135"/>
      <c r="L326" s="135"/>
      <c r="M326" s="135"/>
      <c r="N326" s="58"/>
      <c r="O326" s="58"/>
      <c r="P326" s="58"/>
      <c r="Q326" s="58"/>
      <c r="R326" s="15"/>
      <c r="S326" s="57"/>
      <c r="T326" s="19"/>
      <c r="U326" s="58"/>
      <c r="V326" s="58"/>
      <c r="W326" s="58"/>
      <c r="X326" s="58"/>
      <c r="Y326" s="58"/>
      <c r="Z326" s="58"/>
      <c r="AA326" s="58"/>
      <c r="AB326" s="58"/>
      <c r="AC326" s="58"/>
      <c r="AD326" s="58"/>
      <c r="AE326" s="58"/>
      <c r="AF326" s="58"/>
      <c r="AG326" s="58"/>
    </row>
    <row r="327" spans="1:33" ht="17.25" customHeight="1" x14ac:dyDescent="0.2">
      <c r="A327" s="23"/>
      <c r="B327" s="58"/>
      <c r="C327" s="58"/>
      <c r="D327" s="58"/>
      <c r="E327" s="58"/>
      <c r="F327" s="58"/>
      <c r="G327" s="58"/>
      <c r="H327" s="58"/>
      <c r="I327" s="158"/>
      <c r="J327" s="135"/>
      <c r="K327" s="135"/>
      <c r="L327" s="135"/>
      <c r="M327" s="135"/>
      <c r="N327" s="58"/>
      <c r="O327" s="58"/>
      <c r="P327" s="58"/>
      <c r="Q327" s="58"/>
      <c r="R327" s="15"/>
      <c r="S327" s="57"/>
      <c r="T327" s="19"/>
      <c r="U327" s="58"/>
      <c r="V327" s="58"/>
      <c r="W327" s="58"/>
      <c r="X327" s="58"/>
      <c r="Y327" s="58"/>
      <c r="Z327" s="58"/>
      <c r="AA327" s="58"/>
      <c r="AB327" s="58"/>
      <c r="AC327" s="58"/>
      <c r="AD327" s="58"/>
      <c r="AE327" s="58"/>
      <c r="AF327" s="58"/>
      <c r="AG327" s="58"/>
    </row>
    <row r="328" spans="1:33" ht="17.25" customHeight="1" x14ac:dyDescent="0.2">
      <c r="A328" s="23"/>
      <c r="B328" s="58"/>
      <c r="C328" s="58"/>
      <c r="D328" s="58"/>
      <c r="E328" s="58"/>
      <c r="F328" s="58"/>
      <c r="G328" s="58"/>
      <c r="H328" s="58"/>
      <c r="I328" s="158"/>
      <c r="J328" s="135"/>
      <c r="K328" s="135"/>
      <c r="L328" s="135"/>
      <c r="M328" s="135"/>
      <c r="N328" s="58"/>
      <c r="O328" s="58"/>
      <c r="P328" s="58"/>
      <c r="Q328" s="58"/>
      <c r="R328" s="15"/>
      <c r="S328" s="57"/>
      <c r="T328" s="19"/>
      <c r="U328" s="58"/>
      <c r="V328" s="58"/>
      <c r="W328" s="58"/>
      <c r="X328" s="58"/>
      <c r="Y328" s="58"/>
      <c r="Z328" s="58"/>
      <c r="AA328" s="58"/>
      <c r="AB328" s="58"/>
      <c r="AC328" s="58"/>
      <c r="AD328" s="58"/>
      <c r="AE328" s="58"/>
      <c r="AF328" s="58"/>
      <c r="AG328" s="58"/>
    </row>
    <row r="329" spans="1:33" ht="17.25" customHeight="1" x14ac:dyDescent="0.2">
      <c r="A329" s="23"/>
      <c r="B329" s="58"/>
      <c r="C329" s="58"/>
      <c r="D329" s="58"/>
      <c r="E329" s="58"/>
      <c r="F329" s="58"/>
      <c r="G329" s="58"/>
      <c r="H329" s="58"/>
      <c r="I329" s="158"/>
      <c r="J329" s="135"/>
      <c r="K329" s="135"/>
      <c r="L329" s="135"/>
      <c r="M329" s="135"/>
      <c r="N329" s="58"/>
      <c r="O329" s="58"/>
      <c r="P329" s="58"/>
      <c r="Q329" s="58"/>
      <c r="R329" s="15"/>
      <c r="S329" s="57"/>
      <c r="T329" s="19"/>
      <c r="U329" s="58"/>
      <c r="V329" s="58"/>
      <c r="W329" s="58"/>
      <c r="X329" s="58"/>
      <c r="Y329" s="58"/>
      <c r="Z329" s="58"/>
      <c r="AA329" s="58"/>
      <c r="AB329" s="58"/>
      <c r="AC329" s="58"/>
      <c r="AD329" s="58"/>
      <c r="AE329" s="58"/>
      <c r="AF329" s="58"/>
      <c r="AG329" s="58"/>
    </row>
    <row r="330" spans="1:33" ht="17.25" customHeight="1" x14ac:dyDescent="0.2">
      <c r="A330" s="23"/>
      <c r="B330" s="58"/>
      <c r="C330" s="58"/>
      <c r="D330" s="58"/>
      <c r="E330" s="58"/>
      <c r="F330" s="58"/>
      <c r="G330" s="58"/>
      <c r="H330" s="58"/>
      <c r="I330" s="158"/>
      <c r="J330" s="135"/>
      <c r="K330" s="135"/>
      <c r="L330" s="135"/>
      <c r="M330" s="135"/>
      <c r="N330" s="58"/>
      <c r="O330" s="58"/>
      <c r="P330" s="58"/>
      <c r="Q330" s="58"/>
      <c r="R330" s="15"/>
      <c r="S330" s="57"/>
      <c r="T330" s="19"/>
      <c r="U330" s="58"/>
      <c r="V330" s="58"/>
      <c r="W330" s="58"/>
      <c r="X330" s="58"/>
      <c r="Y330" s="58"/>
      <c r="Z330" s="58"/>
      <c r="AA330" s="58"/>
      <c r="AB330" s="58"/>
      <c r="AC330" s="58"/>
      <c r="AD330" s="58"/>
      <c r="AE330" s="58"/>
      <c r="AF330" s="58"/>
      <c r="AG330" s="58"/>
    </row>
    <row r="331" spans="1:33" ht="17.25" customHeight="1" x14ac:dyDescent="0.2">
      <c r="A331" s="23"/>
      <c r="B331" s="58"/>
      <c r="C331" s="58"/>
      <c r="D331" s="58"/>
      <c r="E331" s="58"/>
      <c r="F331" s="58"/>
      <c r="G331" s="58"/>
      <c r="H331" s="58"/>
      <c r="I331" s="158"/>
      <c r="J331" s="135"/>
      <c r="K331" s="135"/>
      <c r="L331" s="135"/>
      <c r="M331" s="135"/>
      <c r="N331" s="58"/>
      <c r="O331" s="58"/>
      <c r="P331" s="58"/>
      <c r="Q331" s="58"/>
      <c r="R331" s="15"/>
      <c r="S331" s="57"/>
      <c r="T331" s="19"/>
      <c r="U331" s="58"/>
      <c r="V331" s="58"/>
      <c r="W331" s="58"/>
      <c r="X331" s="58"/>
      <c r="Y331" s="58"/>
      <c r="Z331" s="58"/>
      <c r="AA331" s="58"/>
      <c r="AB331" s="58"/>
      <c r="AC331" s="58"/>
      <c r="AD331" s="58"/>
      <c r="AE331" s="58"/>
      <c r="AF331" s="58"/>
      <c r="AG331" s="58"/>
    </row>
    <row r="332" spans="1:33" ht="17.25" customHeight="1" x14ac:dyDescent="0.2">
      <c r="A332" s="23"/>
      <c r="B332" s="58"/>
      <c r="C332" s="58"/>
      <c r="D332" s="58"/>
      <c r="E332" s="58"/>
      <c r="F332" s="58"/>
      <c r="G332" s="58"/>
      <c r="H332" s="58"/>
      <c r="I332" s="158"/>
      <c r="J332" s="135"/>
      <c r="K332" s="135"/>
      <c r="L332" s="135"/>
      <c r="M332" s="135"/>
      <c r="N332" s="58"/>
      <c r="O332" s="58"/>
      <c r="P332" s="58"/>
      <c r="Q332" s="58"/>
      <c r="R332" s="15"/>
      <c r="S332" s="57"/>
      <c r="T332" s="19"/>
      <c r="U332" s="58"/>
      <c r="V332" s="58"/>
      <c r="W332" s="58"/>
      <c r="X332" s="58"/>
      <c r="Y332" s="58"/>
      <c r="Z332" s="58"/>
      <c r="AA332" s="58"/>
      <c r="AB332" s="58"/>
      <c r="AC332" s="58"/>
      <c r="AD332" s="58"/>
      <c r="AE332" s="58"/>
      <c r="AF332" s="58"/>
      <c r="AG332" s="58"/>
    </row>
    <row r="333" spans="1:33" ht="17.25" customHeight="1" x14ac:dyDescent="0.2">
      <c r="A333" s="23"/>
      <c r="B333" s="58"/>
      <c r="C333" s="58"/>
      <c r="D333" s="58"/>
      <c r="E333" s="58"/>
      <c r="F333" s="58"/>
      <c r="G333" s="58"/>
      <c r="H333" s="58"/>
      <c r="I333" s="158"/>
      <c r="J333" s="135"/>
      <c r="K333" s="135"/>
      <c r="L333" s="135"/>
      <c r="M333" s="135"/>
      <c r="N333" s="58"/>
      <c r="O333" s="58"/>
      <c r="P333" s="58"/>
      <c r="Q333" s="58"/>
      <c r="R333" s="15"/>
      <c r="S333" s="57"/>
      <c r="T333" s="19"/>
      <c r="U333" s="58"/>
      <c r="V333" s="58"/>
      <c r="W333" s="58"/>
      <c r="X333" s="58"/>
      <c r="Y333" s="58"/>
      <c r="Z333" s="58"/>
      <c r="AA333" s="58"/>
      <c r="AB333" s="58"/>
      <c r="AC333" s="58"/>
      <c r="AD333" s="58"/>
      <c r="AE333" s="58"/>
      <c r="AF333" s="58"/>
      <c r="AG333" s="58"/>
    </row>
    <row r="334" spans="1:33" ht="17.25" customHeight="1" x14ac:dyDescent="0.2">
      <c r="A334" s="23"/>
      <c r="B334" s="58"/>
      <c r="C334" s="58"/>
      <c r="D334" s="58"/>
      <c r="E334" s="58"/>
      <c r="F334" s="58"/>
      <c r="G334" s="58"/>
      <c r="H334" s="58"/>
      <c r="I334" s="158"/>
      <c r="J334" s="135"/>
      <c r="K334" s="135"/>
      <c r="L334" s="135"/>
      <c r="M334" s="135"/>
      <c r="N334" s="58"/>
      <c r="O334" s="58"/>
      <c r="P334" s="58"/>
      <c r="Q334" s="58"/>
      <c r="R334" s="15"/>
      <c r="S334" s="57"/>
      <c r="T334" s="19"/>
      <c r="U334" s="58"/>
      <c r="V334" s="58"/>
      <c r="W334" s="58"/>
      <c r="X334" s="58"/>
      <c r="Y334" s="58"/>
      <c r="Z334" s="58"/>
      <c r="AA334" s="58"/>
      <c r="AB334" s="58"/>
      <c r="AC334" s="58"/>
      <c r="AD334" s="58"/>
      <c r="AE334" s="58"/>
      <c r="AF334" s="58"/>
      <c r="AG334" s="58"/>
    </row>
    <row r="335" spans="1:33" ht="17.25" customHeight="1" x14ac:dyDescent="0.2">
      <c r="A335" s="23"/>
      <c r="B335" s="58"/>
      <c r="C335" s="58"/>
      <c r="D335" s="58"/>
      <c r="E335" s="58"/>
      <c r="F335" s="58"/>
      <c r="G335" s="58"/>
      <c r="H335" s="58"/>
      <c r="I335" s="158"/>
      <c r="J335" s="135"/>
      <c r="K335" s="135"/>
      <c r="L335" s="135"/>
      <c r="M335" s="135"/>
      <c r="N335" s="58"/>
      <c r="O335" s="58"/>
      <c r="P335" s="58"/>
      <c r="Q335" s="58"/>
      <c r="R335" s="15"/>
      <c r="S335" s="57"/>
      <c r="T335" s="19"/>
      <c r="U335" s="58"/>
      <c r="V335" s="58"/>
      <c r="W335" s="58"/>
      <c r="X335" s="58"/>
      <c r="Y335" s="58"/>
      <c r="Z335" s="58"/>
      <c r="AA335" s="58"/>
      <c r="AB335" s="58"/>
      <c r="AC335" s="58"/>
      <c r="AD335" s="58"/>
      <c r="AE335" s="58"/>
      <c r="AF335" s="58"/>
      <c r="AG335" s="58"/>
    </row>
    <row r="336" spans="1:33" ht="17.25" customHeight="1" x14ac:dyDescent="0.2">
      <c r="A336" s="23"/>
      <c r="B336" s="58"/>
      <c r="C336" s="58"/>
      <c r="D336" s="58"/>
      <c r="E336" s="58"/>
      <c r="F336" s="58"/>
      <c r="G336" s="58"/>
      <c r="H336" s="58"/>
      <c r="I336" s="158"/>
      <c r="J336" s="135"/>
      <c r="K336" s="135"/>
      <c r="L336" s="135"/>
      <c r="M336" s="135"/>
      <c r="N336" s="58"/>
      <c r="O336" s="58"/>
      <c r="P336" s="58"/>
      <c r="Q336" s="58"/>
      <c r="R336" s="15"/>
      <c r="S336" s="57"/>
      <c r="T336" s="19"/>
      <c r="U336" s="58"/>
      <c r="V336" s="58"/>
      <c r="W336" s="58"/>
      <c r="X336" s="58"/>
      <c r="Y336" s="58"/>
      <c r="Z336" s="58"/>
      <c r="AA336" s="58"/>
      <c r="AB336" s="58"/>
      <c r="AC336" s="58"/>
      <c r="AD336" s="58"/>
      <c r="AE336" s="58"/>
      <c r="AF336" s="58"/>
      <c r="AG336" s="58"/>
    </row>
    <row r="337" spans="1:33" ht="17.25" customHeight="1" x14ac:dyDescent="0.2">
      <c r="A337" s="23"/>
      <c r="B337" s="58"/>
      <c r="C337" s="58"/>
      <c r="D337" s="58"/>
      <c r="E337" s="58"/>
      <c r="F337" s="58"/>
      <c r="G337" s="58"/>
      <c r="H337" s="58"/>
      <c r="I337" s="158"/>
      <c r="J337" s="135"/>
      <c r="K337" s="135"/>
      <c r="L337" s="135"/>
      <c r="M337" s="135"/>
      <c r="N337" s="58"/>
      <c r="O337" s="58"/>
      <c r="P337" s="58"/>
      <c r="Q337" s="58"/>
      <c r="R337" s="15"/>
      <c r="S337" s="57"/>
      <c r="T337" s="19"/>
      <c r="U337" s="58"/>
      <c r="V337" s="58"/>
      <c r="W337" s="58"/>
      <c r="X337" s="58"/>
      <c r="Y337" s="58"/>
      <c r="Z337" s="58"/>
      <c r="AA337" s="58"/>
      <c r="AB337" s="58"/>
      <c r="AC337" s="58"/>
      <c r="AD337" s="58"/>
      <c r="AE337" s="58"/>
      <c r="AF337" s="58"/>
      <c r="AG337" s="58"/>
    </row>
    <row r="338" spans="1:33" ht="17.25" customHeight="1" x14ac:dyDescent="0.2">
      <c r="A338" s="23"/>
      <c r="B338" s="58"/>
      <c r="C338" s="58"/>
      <c r="D338" s="58"/>
      <c r="E338" s="58"/>
      <c r="F338" s="58"/>
      <c r="G338" s="58"/>
      <c r="H338" s="58"/>
      <c r="I338" s="158"/>
      <c r="J338" s="135"/>
      <c r="K338" s="135"/>
      <c r="L338" s="135"/>
      <c r="M338" s="135"/>
      <c r="N338" s="58"/>
      <c r="O338" s="58"/>
      <c r="P338" s="58"/>
      <c r="Q338" s="58"/>
      <c r="R338" s="15"/>
      <c r="S338" s="57"/>
      <c r="T338" s="19"/>
      <c r="U338" s="58"/>
      <c r="V338" s="58"/>
      <c r="W338" s="58"/>
      <c r="X338" s="58"/>
      <c r="Y338" s="58"/>
      <c r="Z338" s="58"/>
      <c r="AA338" s="58"/>
      <c r="AB338" s="58"/>
      <c r="AC338" s="58"/>
      <c r="AD338" s="58"/>
      <c r="AE338" s="58"/>
      <c r="AF338" s="58"/>
      <c r="AG338" s="58"/>
    </row>
    <row r="339" spans="1:33" ht="17.25" customHeight="1" x14ac:dyDescent="0.2">
      <c r="A339" s="23"/>
      <c r="B339" s="58"/>
      <c r="C339" s="58"/>
      <c r="D339" s="58"/>
      <c r="E339" s="58"/>
      <c r="F339" s="58"/>
      <c r="G339" s="58"/>
      <c r="H339" s="58"/>
      <c r="I339" s="158"/>
      <c r="J339" s="135"/>
      <c r="K339" s="135"/>
      <c r="L339" s="135"/>
      <c r="M339" s="135"/>
      <c r="N339" s="58"/>
      <c r="O339" s="58"/>
      <c r="P339" s="58"/>
      <c r="Q339" s="58"/>
      <c r="R339" s="15"/>
      <c r="S339" s="57"/>
      <c r="T339" s="19"/>
      <c r="U339" s="58"/>
      <c r="V339" s="58"/>
      <c r="W339" s="58"/>
      <c r="X339" s="58"/>
      <c r="Y339" s="58"/>
      <c r="Z339" s="58"/>
      <c r="AA339" s="58"/>
      <c r="AB339" s="58"/>
      <c r="AC339" s="58"/>
      <c r="AD339" s="58"/>
      <c r="AE339" s="58"/>
      <c r="AF339" s="58"/>
      <c r="AG339" s="58"/>
    </row>
    <row r="340" spans="1:33" ht="17.25" customHeight="1" x14ac:dyDescent="0.2">
      <c r="A340" s="23"/>
      <c r="B340" s="58"/>
      <c r="C340" s="58"/>
      <c r="D340" s="58"/>
      <c r="E340" s="58"/>
      <c r="F340" s="58"/>
      <c r="G340" s="58"/>
      <c r="H340" s="58"/>
      <c r="I340" s="158"/>
      <c r="J340" s="135"/>
      <c r="K340" s="135"/>
      <c r="L340" s="135"/>
      <c r="M340" s="135"/>
      <c r="N340" s="58"/>
      <c r="O340" s="58"/>
      <c r="P340" s="58"/>
      <c r="Q340" s="58"/>
      <c r="R340" s="15"/>
      <c r="S340" s="57"/>
      <c r="T340" s="19"/>
      <c r="U340" s="58"/>
      <c r="V340" s="58"/>
      <c r="W340" s="58"/>
      <c r="X340" s="58"/>
      <c r="Y340" s="58"/>
      <c r="Z340" s="58"/>
      <c r="AA340" s="58"/>
      <c r="AB340" s="58"/>
      <c r="AC340" s="58"/>
      <c r="AD340" s="58"/>
      <c r="AE340" s="58"/>
      <c r="AF340" s="58"/>
      <c r="AG340" s="58"/>
    </row>
    <row r="341" spans="1:33" ht="17.25" customHeight="1" x14ac:dyDescent="0.2">
      <c r="A341" s="23"/>
      <c r="B341" s="58"/>
      <c r="C341" s="58"/>
      <c r="D341" s="58"/>
      <c r="E341" s="58"/>
      <c r="F341" s="58"/>
      <c r="G341" s="58"/>
      <c r="H341" s="58"/>
      <c r="I341" s="158"/>
      <c r="J341" s="135"/>
      <c r="K341" s="135"/>
      <c r="L341" s="135"/>
      <c r="M341" s="135"/>
      <c r="N341" s="58"/>
      <c r="O341" s="58"/>
      <c r="P341" s="58"/>
      <c r="Q341" s="58"/>
      <c r="R341" s="15"/>
      <c r="S341" s="57"/>
      <c r="T341" s="19"/>
      <c r="U341" s="58"/>
      <c r="V341" s="58"/>
      <c r="W341" s="58"/>
      <c r="X341" s="58"/>
      <c r="Y341" s="58"/>
      <c r="Z341" s="58"/>
      <c r="AA341" s="58"/>
      <c r="AB341" s="58"/>
      <c r="AC341" s="58"/>
      <c r="AD341" s="58"/>
      <c r="AE341" s="58"/>
      <c r="AF341" s="58"/>
      <c r="AG341" s="58"/>
    </row>
    <row r="342" spans="1:33" ht="17.25" customHeight="1" x14ac:dyDescent="0.2">
      <c r="A342" s="23"/>
      <c r="B342" s="58"/>
      <c r="C342" s="58"/>
      <c r="D342" s="58"/>
      <c r="E342" s="58"/>
      <c r="F342" s="58"/>
      <c r="G342" s="58"/>
      <c r="H342" s="58"/>
      <c r="I342" s="158"/>
      <c r="J342" s="135"/>
      <c r="K342" s="135"/>
      <c r="L342" s="135"/>
      <c r="M342" s="135"/>
      <c r="N342" s="58"/>
      <c r="O342" s="58"/>
      <c r="P342" s="58"/>
      <c r="Q342" s="58"/>
      <c r="R342" s="15"/>
      <c r="S342" s="57"/>
      <c r="T342" s="19"/>
      <c r="U342" s="58"/>
      <c r="V342" s="58"/>
      <c r="W342" s="58"/>
      <c r="X342" s="58"/>
      <c r="Y342" s="58"/>
      <c r="Z342" s="58"/>
      <c r="AA342" s="58"/>
      <c r="AB342" s="58"/>
      <c r="AC342" s="58"/>
      <c r="AD342" s="58"/>
      <c r="AE342" s="58"/>
      <c r="AF342" s="58"/>
      <c r="AG342" s="58"/>
    </row>
    <row r="343" spans="1:33" ht="17.25" customHeight="1" x14ac:dyDescent="0.2">
      <c r="A343" s="23"/>
      <c r="B343" s="58"/>
      <c r="C343" s="58"/>
      <c r="D343" s="58"/>
      <c r="E343" s="58"/>
      <c r="F343" s="58"/>
      <c r="G343" s="58"/>
      <c r="H343" s="58"/>
      <c r="I343" s="158"/>
      <c r="J343" s="135"/>
      <c r="K343" s="135"/>
      <c r="L343" s="135"/>
      <c r="M343" s="135"/>
      <c r="N343" s="58"/>
      <c r="O343" s="58"/>
      <c r="P343" s="58"/>
      <c r="Q343" s="58"/>
      <c r="R343" s="15"/>
      <c r="S343" s="57"/>
      <c r="T343" s="19"/>
      <c r="U343" s="58"/>
      <c r="V343" s="58"/>
      <c r="W343" s="58"/>
      <c r="X343" s="58"/>
      <c r="Y343" s="58"/>
      <c r="Z343" s="58"/>
      <c r="AA343" s="58"/>
      <c r="AB343" s="58"/>
      <c r="AC343" s="58"/>
      <c r="AD343" s="58"/>
      <c r="AE343" s="58"/>
      <c r="AF343" s="58"/>
      <c r="AG343" s="58"/>
    </row>
    <row r="344" spans="1:33" ht="17.25" customHeight="1" x14ac:dyDescent="0.2">
      <c r="A344" s="23"/>
      <c r="B344" s="58"/>
      <c r="C344" s="58"/>
      <c r="D344" s="58"/>
      <c r="E344" s="58"/>
      <c r="F344" s="58"/>
      <c r="G344" s="58"/>
      <c r="H344" s="58"/>
      <c r="I344" s="158"/>
      <c r="J344" s="135"/>
      <c r="K344" s="135"/>
      <c r="L344" s="135"/>
      <c r="M344" s="135"/>
      <c r="N344" s="58"/>
      <c r="O344" s="58"/>
      <c r="P344" s="58"/>
      <c r="Q344" s="58"/>
      <c r="R344" s="15"/>
      <c r="S344" s="57"/>
      <c r="T344" s="19"/>
      <c r="U344" s="58"/>
      <c r="V344" s="58"/>
      <c r="W344" s="58"/>
      <c r="X344" s="58"/>
      <c r="Y344" s="58"/>
      <c r="Z344" s="58"/>
      <c r="AA344" s="58"/>
      <c r="AB344" s="58"/>
      <c r="AC344" s="58"/>
      <c r="AD344" s="58"/>
      <c r="AE344" s="58"/>
      <c r="AF344" s="58"/>
      <c r="AG344" s="58"/>
    </row>
    <row r="345" spans="1:33" ht="17.25" customHeight="1" x14ac:dyDescent="0.2">
      <c r="A345" s="23"/>
      <c r="B345" s="58"/>
      <c r="C345" s="58"/>
      <c r="D345" s="58"/>
      <c r="E345" s="58"/>
      <c r="F345" s="58"/>
      <c r="G345" s="58"/>
      <c r="H345" s="58"/>
      <c r="I345" s="158"/>
      <c r="J345" s="135"/>
      <c r="K345" s="135"/>
      <c r="L345" s="135"/>
      <c r="M345" s="135"/>
      <c r="N345" s="58"/>
      <c r="O345" s="58"/>
      <c r="P345" s="58"/>
      <c r="Q345" s="58"/>
      <c r="R345" s="15"/>
      <c r="S345" s="57"/>
      <c r="T345" s="19"/>
      <c r="U345" s="58"/>
      <c r="V345" s="58"/>
      <c r="W345" s="58"/>
      <c r="X345" s="58"/>
      <c r="Y345" s="58"/>
      <c r="Z345" s="58"/>
      <c r="AA345" s="58"/>
      <c r="AB345" s="58"/>
      <c r="AC345" s="58"/>
      <c r="AD345" s="58"/>
      <c r="AE345" s="58"/>
      <c r="AF345" s="58"/>
      <c r="AG345" s="58"/>
    </row>
    <row r="346" spans="1:33" ht="17.25" customHeight="1" x14ac:dyDescent="0.2">
      <c r="A346" s="23"/>
      <c r="B346" s="58"/>
      <c r="C346" s="58"/>
      <c r="D346" s="58"/>
      <c r="E346" s="58"/>
      <c r="F346" s="58"/>
      <c r="G346" s="58"/>
      <c r="H346" s="58"/>
      <c r="I346" s="158"/>
      <c r="J346" s="135"/>
      <c r="K346" s="135"/>
      <c r="L346" s="135"/>
      <c r="M346" s="135"/>
      <c r="N346" s="58"/>
      <c r="O346" s="58"/>
      <c r="P346" s="58"/>
      <c r="Q346" s="58"/>
      <c r="R346" s="15"/>
      <c r="S346" s="57"/>
      <c r="T346" s="19"/>
      <c r="U346" s="58"/>
      <c r="V346" s="58"/>
      <c r="W346" s="58"/>
      <c r="X346" s="58"/>
      <c r="Y346" s="58"/>
      <c r="Z346" s="58"/>
      <c r="AA346" s="58"/>
      <c r="AB346" s="58"/>
      <c r="AC346" s="58"/>
      <c r="AD346" s="58"/>
      <c r="AE346" s="58"/>
      <c r="AF346" s="58"/>
      <c r="AG346" s="58"/>
    </row>
    <row r="347" spans="1:33" ht="17.25" customHeight="1" x14ac:dyDescent="0.2">
      <c r="A347" s="23"/>
      <c r="B347" s="58"/>
      <c r="C347" s="58"/>
      <c r="D347" s="58"/>
      <c r="E347" s="58"/>
      <c r="F347" s="58"/>
      <c r="G347" s="58"/>
      <c r="H347" s="58"/>
      <c r="I347" s="158"/>
      <c r="J347" s="135"/>
      <c r="K347" s="135"/>
      <c r="L347" s="135"/>
      <c r="M347" s="135"/>
      <c r="N347" s="58"/>
      <c r="O347" s="58"/>
      <c r="P347" s="58"/>
      <c r="Q347" s="58"/>
      <c r="R347" s="15"/>
      <c r="S347" s="57"/>
      <c r="T347" s="19"/>
      <c r="U347" s="58"/>
      <c r="V347" s="58"/>
      <c r="W347" s="58"/>
      <c r="X347" s="58"/>
      <c r="Y347" s="58"/>
      <c r="Z347" s="58"/>
      <c r="AA347" s="58"/>
      <c r="AB347" s="58"/>
      <c r="AC347" s="58"/>
      <c r="AD347" s="58"/>
      <c r="AE347" s="58"/>
      <c r="AF347" s="58"/>
      <c r="AG347" s="58"/>
    </row>
    <row r="348" spans="1:33" ht="17.25" customHeight="1" x14ac:dyDescent="0.2">
      <c r="A348" s="23"/>
      <c r="B348" s="58"/>
      <c r="C348" s="58"/>
      <c r="D348" s="58"/>
      <c r="E348" s="58"/>
      <c r="F348" s="58"/>
      <c r="G348" s="58"/>
      <c r="H348" s="58"/>
      <c r="I348" s="158"/>
      <c r="J348" s="135"/>
      <c r="K348" s="135"/>
      <c r="L348" s="135"/>
      <c r="M348" s="135"/>
      <c r="N348" s="58"/>
      <c r="O348" s="58"/>
      <c r="P348" s="58"/>
      <c r="Q348" s="58"/>
      <c r="R348" s="15"/>
      <c r="S348" s="57"/>
      <c r="T348" s="19"/>
      <c r="U348" s="58"/>
      <c r="V348" s="58"/>
      <c r="W348" s="58"/>
      <c r="X348" s="58"/>
      <c r="Y348" s="58"/>
      <c r="Z348" s="58"/>
      <c r="AA348" s="58"/>
      <c r="AB348" s="58"/>
      <c r="AC348" s="58"/>
      <c r="AD348" s="58"/>
      <c r="AE348" s="58"/>
      <c r="AF348" s="58"/>
      <c r="AG348" s="58"/>
    </row>
    <row r="349" spans="1:33" ht="17.25" customHeight="1" x14ac:dyDescent="0.2">
      <c r="A349" s="23"/>
      <c r="B349" s="58"/>
      <c r="C349" s="58"/>
      <c r="D349" s="58"/>
      <c r="E349" s="58"/>
      <c r="F349" s="58"/>
      <c r="G349" s="58"/>
      <c r="H349" s="58"/>
      <c r="I349" s="158"/>
      <c r="J349" s="135"/>
      <c r="K349" s="135"/>
      <c r="L349" s="135"/>
      <c r="M349" s="135"/>
      <c r="N349" s="58"/>
      <c r="O349" s="58"/>
      <c r="P349" s="58"/>
      <c r="Q349" s="58"/>
      <c r="R349" s="15"/>
      <c r="S349" s="57"/>
      <c r="T349" s="19"/>
      <c r="U349" s="58"/>
      <c r="V349" s="58"/>
      <c r="W349" s="58"/>
      <c r="X349" s="58"/>
      <c r="Y349" s="58"/>
      <c r="Z349" s="58"/>
      <c r="AA349" s="58"/>
      <c r="AB349" s="58"/>
      <c r="AC349" s="58"/>
      <c r="AD349" s="58"/>
      <c r="AE349" s="58"/>
      <c r="AF349" s="58"/>
      <c r="AG349" s="58"/>
    </row>
    <row r="350" spans="1:33" ht="17.25" customHeight="1" x14ac:dyDescent="0.2">
      <c r="A350" s="23"/>
      <c r="B350" s="58"/>
      <c r="C350" s="58"/>
      <c r="D350" s="58"/>
      <c r="E350" s="58"/>
      <c r="F350" s="58"/>
      <c r="G350" s="58"/>
      <c r="H350" s="58"/>
      <c r="I350" s="158"/>
      <c r="J350" s="135"/>
      <c r="K350" s="135"/>
      <c r="L350" s="135"/>
      <c r="M350" s="135"/>
      <c r="N350" s="58"/>
      <c r="O350" s="58"/>
      <c r="P350" s="58"/>
      <c r="Q350" s="58"/>
      <c r="R350" s="15"/>
      <c r="S350" s="57"/>
      <c r="T350" s="19"/>
      <c r="U350" s="58"/>
      <c r="V350" s="58"/>
      <c r="W350" s="58"/>
      <c r="X350" s="58"/>
      <c r="Y350" s="58"/>
      <c r="Z350" s="58"/>
      <c r="AA350" s="58"/>
      <c r="AB350" s="58"/>
      <c r="AC350" s="58"/>
      <c r="AD350" s="58"/>
      <c r="AE350" s="58"/>
      <c r="AF350" s="58"/>
      <c r="AG350" s="58"/>
    </row>
    <row r="351" spans="1:33" ht="17.25" customHeight="1" x14ac:dyDescent="0.2">
      <c r="A351" s="23"/>
      <c r="B351" s="58"/>
      <c r="C351" s="58"/>
      <c r="D351" s="58"/>
      <c r="E351" s="58"/>
      <c r="F351" s="58"/>
      <c r="G351" s="58"/>
      <c r="H351" s="58"/>
      <c r="I351" s="158"/>
      <c r="J351" s="135"/>
      <c r="K351" s="135"/>
      <c r="L351" s="135"/>
      <c r="M351" s="135"/>
      <c r="N351" s="58"/>
      <c r="O351" s="58"/>
      <c r="P351" s="58"/>
      <c r="Q351" s="58"/>
      <c r="R351" s="15"/>
      <c r="S351" s="57"/>
      <c r="T351" s="19"/>
      <c r="U351" s="58"/>
      <c r="V351" s="58"/>
      <c r="W351" s="58"/>
      <c r="X351" s="58"/>
      <c r="Y351" s="58"/>
      <c r="Z351" s="58"/>
      <c r="AA351" s="58"/>
      <c r="AB351" s="58"/>
      <c r="AC351" s="58"/>
      <c r="AD351" s="58"/>
      <c r="AE351" s="58"/>
      <c r="AF351" s="58"/>
      <c r="AG351" s="58"/>
    </row>
    <row r="352" spans="1:33" ht="17.25" customHeight="1" x14ac:dyDescent="0.2">
      <c r="A352" s="23"/>
      <c r="B352" s="58"/>
      <c r="C352" s="58"/>
      <c r="D352" s="58"/>
      <c r="E352" s="58"/>
      <c r="F352" s="58"/>
      <c r="G352" s="58"/>
      <c r="H352" s="58"/>
      <c r="I352" s="158"/>
      <c r="J352" s="135"/>
      <c r="K352" s="135"/>
      <c r="L352" s="135"/>
      <c r="M352" s="135"/>
      <c r="N352" s="58"/>
      <c r="O352" s="58"/>
      <c r="P352" s="58"/>
      <c r="Q352" s="58"/>
      <c r="R352" s="15"/>
      <c r="S352" s="57"/>
      <c r="T352" s="19"/>
      <c r="U352" s="58"/>
      <c r="V352" s="58"/>
      <c r="W352" s="58"/>
      <c r="X352" s="58"/>
      <c r="Y352" s="58"/>
      <c r="Z352" s="58"/>
      <c r="AA352" s="58"/>
      <c r="AB352" s="58"/>
      <c r="AC352" s="58"/>
      <c r="AD352" s="58"/>
      <c r="AE352" s="58"/>
      <c r="AF352" s="58"/>
      <c r="AG352" s="58"/>
    </row>
    <row r="353" spans="1:33" ht="17.25" customHeight="1" x14ac:dyDescent="0.2">
      <c r="A353" s="23"/>
      <c r="B353" s="58"/>
      <c r="C353" s="58"/>
      <c r="D353" s="58"/>
      <c r="E353" s="58"/>
      <c r="F353" s="58"/>
      <c r="G353" s="58"/>
      <c r="H353" s="58"/>
      <c r="I353" s="158"/>
      <c r="J353" s="135"/>
      <c r="K353" s="135"/>
      <c r="L353" s="135"/>
      <c r="M353" s="135"/>
      <c r="N353" s="58"/>
      <c r="O353" s="58"/>
      <c r="P353" s="58"/>
      <c r="Q353" s="58"/>
      <c r="R353" s="15"/>
      <c r="S353" s="57"/>
      <c r="T353" s="19"/>
      <c r="U353" s="58"/>
      <c r="V353" s="58"/>
      <c r="W353" s="58"/>
      <c r="X353" s="58"/>
      <c r="Y353" s="58"/>
      <c r="Z353" s="58"/>
      <c r="AA353" s="58"/>
      <c r="AB353" s="58"/>
      <c r="AC353" s="58"/>
      <c r="AD353" s="58"/>
      <c r="AE353" s="58"/>
      <c r="AF353" s="58"/>
      <c r="AG353" s="58"/>
    </row>
    <row r="354" spans="1:33" ht="17.25" customHeight="1" x14ac:dyDescent="0.2">
      <c r="A354" s="23"/>
      <c r="B354" s="58"/>
      <c r="C354" s="58"/>
      <c r="D354" s="58"/>
      <c r="E354" s="58"/>
      <c r="F354" s="58"/>
      <c r="G354" s="58"/>
      <c r="H354" s="58"/>
      <c r="I354" s="158"/>
      <c r="J354" s="135"/>
      <c r="K354" s="135"/>
      <c r="L354" s="135"/>
      <c r="M354" s="135"/>
      <c r="N354" s="58"/>
      <c r="O354" s="58"/>
      <c r="P354" s="58"/>
      <c r="Q354" s="58"/>
      <c r="R354" s="15"/>
      <c r="S354" s="57"/>
      <c r="T354" s="19"/>
      <c r="U354" s="58"/>
      <c r="V354" s="58"/>
      <c r="W354" s="58"/>
      <c r="X354" s="58"/>
      <c r="Y354" s="58"/>
      <c r="Z354" s="58"/>
      <c r="AA354" s="58"/>
      <c r="AB354" s="58"/>
      <c r="AC354" s="58"/>
      <c r="AD354" s="58"/>
      <c r="AE354" s="58"/>
      <c r="AF354" s="58"/>
      <c r="AG354" s="58"/>
    </row>
    <row r="355" spans="1:33" ht="17.25" customHeight="1" x14ac:dyDescent="0.2">
      <c r="A355" s="23"/>
      <c r="B355" s="58"/>
      <c r="C355" s="58"/>
      <c r="D355" s="58"/>
      <c r="E355" s="58"/>
      <c r="F355" s="58"/>
      <c r="G355" s="58"/>
      <c r="H355" s="58"/>
      <c r="I355" s="158"/>
      <c r="J355" s="135"/>
      <c r="K355" s="135"/>
      <c r="L355" s="135"/>
      <c r="M355" s="135"/>
      <c r="N355" s="58"/>
      <c r="O355" s="58"/>
      <c r="P355" s="58"/>
      <c r="Q355" s="58"/>
      <c r="R355" s="15"/>
      <c r="S355" s="57"/>
      <c r="T355" s="19"/>
      <c r="U355" s="58"/>
      <c r="V355" s="58"/>
      <c r="W355" s="58"/>
      <c r="X355" s="58"/>
      <c r="Y355" s="58"/>
      <c r="Z355" s="58"/>
      <c r="AA355" s="58"/>
      <c r="AB355" s="58"/>
      <c r="AC355" s="58"/>
      <c r="AD355" s="58"/>
      <c r="AE355" s="58"/>
      <c r="AF355" s="58"/>
      <c r="AG355" s="58"/>
    </row>
    <row r="356" spans="1:33" ht="17.25" customHeight="1" x14ac:dyDescent="0.2">
      <c r="A356" s="23"/>
      <c r="B356" s="58"/>
      <c r="C356" s="58"/>
      <c r="D356" s="58"/>
      <c r="E356" s="58"/>
      <c r="F356" s="58"/>
      <c r="G356" s="58"/>
      <c r="H356" s="58"/>
      <c r="I356" s="158"/>
      <c r="J356" s="135"/>
      <c r="K356" s="135"/>
      <c r="L356" s="135"/>
      <c r="M356" s="135"/>
      <c r="N356" s="58"/>
      <c r="O356" s="58"/>
      <c r="P356" s="58"/>
      <c r="Q356" s="58"/>
      <c r="R356" s="15"/>
      <c r="S356" s="57"/>
      <c r="T356" s="19"/>
      <c r="U356" s="58"/>
      <c r="V356" s="58"/>
      <c r="W356" s="58"/>
      <c r="X356" s="58"/>
      <c r="Y356" s="58"/>
      <c r="Z356" s="58"/>
      <c r="AA356" s="58"/>
      <c r="AB356" s="58"/>
      <c r="AC356" s="58"/>
      <c r="AD356" s="58"/>
      <c r="AE356" s="58"/>
      <c r="AF356" s="58"/>
      <c r="AG356" s="58"/>
    </row>
    <row r="357" spans="1:33" ht="17.25" customHeight="1" x14ac:dyDescent="0.2">
      <c r="A357" s="23"/>
      <c r="B357" s="58"/>
      <c r="C357" s="58"/>
      <c r="D357" s="58"/>
      <c r="E357" s="58"/>
      <c r="F357" s="58"/>
      <c r="G357" s="58"/>
      <c r="H357" s="58"/>
      <c r="I357" s="158"/>
      <c r="J357" s="135"/>
      <c r="K357" s="135"/>
      <c r="L357" s="135"/>
      <c r="M357" s="135"/>
      <c r="N357" s="58"/>
      <c r="O357" s="58"/>
      <c r="P357" s="58"/>
      <c r="Q357" s="58"/>
      <c r="R357" s="15"/>
      <c r="S357" s="57"/>
      <c r="T357" s="19"/>
      <c r="U357" s="58"/>
      <c r="V357" s="58"/>
      <c r="W357" s="58"/>
      <c r="X357" s="58"/>
      <c r="Y357" s="58"/>
      <c r="Z357" s="58"/>
      <c r="AA357" s="58"/>
      <c r="AB357" s="58"/>
      <c r="AC357" s="58"/>
      <c r="AD357" s="58"/>
      <c r="AE357" s="58"/>
      <c r="AF357" s="58"/>
      <c r="AG357" s="58"/>
    </row>
    <row r="358" spans="1:33" ht="17.25" customHeight="1" x14ac:dyDescent="0.2">
      <c r="A358" s="23"/>
      <c r="B358" s="58"/>
      <c r="C358" s="58"/>
      <c r="D358" s="58"/>
      <c r="E358" s="58"/>
      <c r="F358" s="58"/>
      <c r="G358" s="58"/>
      <c r="H358" s="58"/>
      <c r="I358" s="158"/>
      <c r="J358" s="135"/>
      <c r="K358" s="135"/>
      <c r="L358" s="135"/>
      <c r="M358" s="135"/>
      <c r="N358" s="58"/>
      <c r="O358" s="58"/>
      <c r="P358" s="58"/>
      <c r="Q358" s="58"/>
      <c r="R358" s="15"/>
      <c r="S358" s="57"/>
      <c r="T358" s="19"/>
      <c r="U358" s="58"/>
      <c r="V358" s="58"/>
      <c r="W358" s="58"/>
      <c r="X358" s="58"/>
      <c r="Y358" s="58"/>
      <c r="Z358" s="58"/>
      <c r="AA358" s="58"/>
      <c r="AB358" s="58"/>
      <c r="AC358" s="58"/>
      <c r="AD358" s="58"/>
      <c r="AE358" s="58"/>
      <c r="AF358" s="58"/>
      <c r="AG358" s="58"/>
    </row>
    <row r="359" spans="1:33" ht="17.25" customHeight="1" x14ac:dyDescent="0.2">
      <c r="A359" s="23"/>
      <c r="B359" s="58"/>
      <c r="C359" s="58"/>
      <c r="D359" s="58"/>
      <c r="E359" s="58"/>
      <c r="F359" s="58"/>
      <c r="G359" s="58"/>
      <c r="H359" s="58"/>
      <c r="I359" s="158"/>
      <c r="J359" s="135"/>
      <c r="K359" s="135"/>
      <c r="L359" s="135"/>
      <c r="M359" s="135"/>
      <c r="N359" s="58"/>
      <c r="O359" s="58"/>
      <c r="P359" s="58"/>
      <c r="Q359" s="58"/>
      <c r="R359" s="15"/>
      <c r="S359" s="57"/>
      <c r="T359" s="19"/>
      <c r="U359" s="58"/>
      <c r="V359" s="58"/>
      <c r="W359" s="58"/>
      <c r="X359" s="58"/>
      <c r="Y359" s="58"/>
      <c r="Z359" s="58"/>
      <c r="AA359" s="58"/>
      <c r="AB359" s="58"/>
      <c r="AC359" s="58"/>
      <c r="AD359" s="58"/>
      <c r="AE359" s="58"/>
      <c r="AF359" s="58"/>
      <c r="AG359" s="58"/>
    </row>
    <row r="360" spans="1:33" ht="17.25" customHeight="1" x14ac:dyDescent="0.2">
      <c r="A360" s="23"/>
      <c r="B360" s="58"/>
      <c r="C360" s="58"/>
      <c r="D360" s="58"/>
      <c r="E360" s="58"/>
      <c r="F360" s="58"/>
      <c r="G360" s="58"/>
      <c r="H360" s="58"/>
      <c r="I360" s="158"/>
      <c r="J360" s="135"/>
      <c r="K360" s="135"/>
      <c r="L360" s="135"/>
      <c r="M360" s="135"/>
      <c r="N360" s="58"/>
      <c r="O360" s="58"/>
      <c r="P360" s="58"/>
      <c r="Q360" s="58"/>
      <c r="R360" s="15"/>
      <c r="S360" s="57"/>
      <c r="T360" s="19"/>
      <c r="U360" s="58"/>
      <c r="V360" s="58"/>
      <c r="W360" s="58"/>
      <c r="X360" s="58"/>
      <c r="Y360" s="58"/>
      <c r="Z360" s="58"/>
      <c r="AA360" s="58"/>
      <c r="AB360" s="58"/>
      <c r="AC360" s="58"/>
      <c r="AD360" s="58"/>
      <c r="AE360" s="58"/>
      <c r="AF360" s="58"/>
      <c r="AG360" s="58"/>
    </row>
    <row r="361" spans="1:33" ht="17.25" customHeight="1" x14ac:dyDescent="0.2">
      <c r="A361" s="23"/>
      <c r="B361" s="58"/>
      <c r="C361" s="58"/>
      <c r="D361" s="58"/>
      <c r="E361" s="58"/>
      <c r="F361" s="58"/>
      <c r="G361" s="58"/>
      <c r="H361" s="58"/>
      <c r="I361" s="158"/>
      <c r="J361" s="135"/>
      <c r="K361" s="135"/>
      <c r="L361" s="135"/>
      <c r="M361" s="135"/>
      <c r="N361" s="58"/>
      <c r="O361" s="58"/>
      <c r="P361" s="58"/>
      <c r="Q361" s="58"/>
      <c r="R361" s="15"/>
      <c r="S361" s="57"/>
      <c r="T361" s="19"/>
      <c r="U361" s="58"/>
      <c r="V361" s="58"/>
      <c r="W361" s="58"/>
      <c r="X361" s="58"/>
      <c r="Y361" s="58"/>
      <c r="Z361" s="58"/>
      <c r="AA361" s="58"/>
      <c r="AB361" s="58"/>
      <c r="AC361" s="58"/>
      <c r="AD361" s="58"/>
      <c r="AE361" s="58"/>
      <c r="AF361" s="58"/>
      <c r="AG361" s="58"/>
    </row>
    <row r="362" spans="1:33" ht="17.25" customHeight="1" x14ac:dyDescent="0.2">
      <c r="A362" s="23"/>
      <c r="B362" s="58"/>
      <c r="C362" s="58"/>
      <c r="D362" s="58"/>
      <c r="E362" s="58"/>
      <c r="F362" s="58"/>
      <c r="G362" s="58"/>
      <c r="H362" s="58"/>
      <c r="I362" s="158"/>
      <c r="J362" s="135"/>
      <c r="K362" s="135"/>
      <c r="L362" s="135"/>
      <c r="M362" s="135"/>
      <c r="N362" s="58"/>
      <c r="O362" s="58"/>
      <c r="P362" s="58"/>
      <c r="Q362" s="58"/>
      <c r="R362" s="15"/>
      <c r="S362" s="57"/>
      <c r="T362" s="19"/>
      <c r="U362" s="58"/>
      <c r="V362" s="58"/>
      <c r="W362" s="58"/>
      <c r="X362" s="58"/>
      <c r="Y362" s="58"/>
      <c r="Z362" s="58"/>
      <c r="AA362" s="58"/>
      <c r="AB362" s="58"/>
      <c r="AC362" s="58"/>
      <c r="AD362" s="58"/>
      <c r="AE362" s="58"/>
      <c r="AF362" s="58"/>
      <c r="AG362" s="58"/>
    </row>
    <row r="363" spans="1:33" ht="17.25" customHeight="1" x14ac:dyDescent="0.2">
      <c r="A363" s="23"/>
      <c r="B363" s="58"/>
      <c r="C363" s="58"/>
      <c r="D363" s="58"/>
      <c r="E363" s="58"/>
      <c r="F363" s="58"/>
      <c r="G363" s="58"/>
      <c r="H363" s="58"/>
      <c r="I363" s="158"/>
      <c r="J363" s="135"/>
      <c r="K363" s="135"/>
      <c r="L363" s="135"/>
      <c r="M363" s="135"/>
      <c r="N363" s="58"/>
      <c r="O363" s="58"/>
      <c r="P363" s="58"/>
      <c r="Q363" s="58"/>
      <c r="R363" s="15"/>
      <c r="S363" s="57"/>
      <c r="T363" s="19"/>
      <c r="U363" s="58"/>
      <c r="V363" s="58"/>
      <c r="W363" s="58"/>
      <c r="X363" s="58"/>
      <c r="Y363" s="58"/>
      <c r="Z363" s="58"/>
      <c r="AA363" s="58"/>
      <c r="AB363" s="58"/>
      <c r="AC363" s="58"/>
      <c r="AD363" s="58"/>
      <c r="AE363" s="58"/>
      <c r="AF363" s="58"/>
      <c r="AG363" s="58"/>
    </row>
    <row r="364" spans="1:33" ht="17.25" customHeight="1" x14ac:dyDescent="0.2">
      <c r="A364" s="23"/>
      <c r="B364" s="58"/>
      <c r="C364" s="58"/>
      <c r="D364" s="58"/>
      <c r="E364" s="58"/>
      <c r="F364" s="58"/>
      <c r="G364" s="58"/>
      <c r="H364" s="58"/>
      <c r="I364" s="158"/>
      <c r="J364" s="135"/>
      <c r="K364" s="135"/>
      <c r="L364" s="135"/>
      <c r="M364" s="135"/>
      <c r="N364" s="58"/>
      <c r="O364" s="58"/>
      <c r="P364" s="58"/>
      <c r="Q364" s="58"/>
      <c r="R364" s="15"/>
      <c r="S364" s="57"/>
      <c r="T364" s="19"/>
      <c r="U364" s="58"/>
      <c r="V364" s="58"/>
      <c r="W364" s="58"/>
      <c r="X364" s="58"/>
      <c r="Y364" s="58"/>
      <c r="Z364" s="58"/>
      <c r="AA364" s="58"/>
      <c r="AB364" s="58"/>
      <c r="AC364" s="58"/>
      <c r="AD364" s="58"/>
      <c r="AE364" s="58"/>
      <c r="AF364" s="58"/>
      <c r="AG364" s="58"/>
    </row>
    <row r="365" spans="1:33" ht="17.25" customHeight="1" x14ac:dyDescent="0.2">
      <c r="A365" s="23"/>
      <c r="B365" s="58"/>
      <c r="C365" s="58"/>
      <c r="D365" s="58"/>
      <c r="E365" s="58"/>
      <c r="F365" s="58"/>
      <c r="G365" s="58"/>
      <c r="H365" s="58"/>
      <c r="I365" s="158"/>
      <c r="J365" s="135"/>
      <c r="K365" s="135"/>
      <c r="L365" s="135"/>
      <c r="M365" s="135"/>
      <c r="N365" s="58"/>
      <c r="O365" s="58"/>
      <c r="P365" s="58"/>
      <c r="Q365" s="58"/>
      <c r="R365" s="15"/>
      <c r="S365" s="57"/>
      <c r="T365" s="19"/>
      <c r="U365" s="58"/>
      <c r="V365" s="58"/>
      <c r="W365" s="58"/>
      <c r="X365" s="58"/>
      <c r="Y365" s="58"/>
      <c r="Z365" s="58"/>
      <c r="AA365" s="58"/>
      <c r="AB365" s="58"/>
      <c r="AC365" s="58"/>
      <c r="AD365" s="58"/>
      <c r="AE365" s="58"/>
      <c r="AF365" s="58"/>
      <c r="AG365" s="58"/>
    </row>
    <row r="366" spans="1:33" ht="17.25" customHeight="1" x14ac:dyDescent="0.2">
      <c r="A366" s="23"/>
      <c r="B366" s="58"/>
      <c r="C366" s="58"/>
      <c r="D366" s="58"/>
      <c r="E366" s="58"/>
      <c r="F366" s="58"/>
      <c r="G366" s="58"/>
      <c r="H366" s="58"/>
      <c r="I366" s="158"/>
      <c r="J366" s="135"/>
      <c r="K366" s="135"/>
      <c r="L366" s="135"/>
      <c r="M366" s="135"/>
      <c r="N366" s="58"/>
      <c r="O366" s="58"/>
      <c r="P366" s="58"/>
      <c r="Q366" s="58"/>
      <c r="R366" s="15"/>
      <c r="S366" s="57"/>
      <c r="T366" s="19"/>
      <c r="U366" s="58"/>
      <c r="V366" s="58"/>
      <c r="W366" s="58"/>
      <c r="X366" s="58"/>
      <c r="Y366" s="58"/>
      <c r="Z366" s="58"/>
      <c r="AA366" s="58"/>
      <c r="AB366" s="58"/>
      <c r="AC366" s="58"/>
      <c r="AD366" s="58"/>
      <c r="AE366" s="58"/>
      <c r="AF366" s="58"/>
      <c r="AG366" s="58"/>
    </row>
    <row r="367" spans="1:33" ht="17.25" customHeight="1" x14ac:dyDescent="0.2">
      <c r="A367" s="23"/>
      <c r="B367" s="58"/>
      <c r="C367" s="58"/>
      <c r="D367" s="58"/>
      <c r="E367" s="58"/>
      <c r="F367" s="58"/>
      <c r="G367" s="58"/>
      <c r="H367" s="58"/>
      <c r="I367" s="158"/>
      <c r="J367" s="135"/>
      <c r="K367" s="135"/>
      <c r="L367" s="135"/>
      <c r="M367" s="135"/>
      <c r="N367" s="58"/>
      <c r="O367" s="58"/>
      <c r="P367" s="58"/>
      <c r="Q367" s="58"/>
      <c r="R367" s="15"/>
      <c r="S367" s="57"/>
      <c r="T367" s="19"/>
      <c r="U367" s="58"/>
      <c r="V367" s="58"/>
      <c r="W367" s="58"/>
      <c r="X367" s="58"/>
      <c r="Y367" s="58"/>
      <c r="Z367" s="58"/>
      <c r="AA367" s="58"/>
      <c r="AB367" s="58"/>
      <c r="AC367" s="58"/>
      <c r="AD367" s="58"/>
      <c r="AE367" s="58"/>
      <c r="AF367" s="58"/>
      <c r="AG367" s="58"/>
    </row>
    <row r="368" spans="1:33" ht="17.25" customHeight="1" x14ac:dyDescent="0.2">
      <c r="A368" s="23"/>
      <c r="B368" s="58"/>
      <c r="C368" s="58"/>
      <c r="D368" s="58"/>
      <c r="E368" s="58"/>
      <c r="F368" s="58"/>
      <c r="G368" s="58"/>
      <c r="H368" s="58"/>
      <c r="I368" s="158"/>
      <c r="J368" s="135"/>
      <c r="K368" s="135"/>
      <c r="L368" s="135"/>
      <c r="M368" s="135"/>
      <c r="N368" s="58"/>
      <c r="O368" s="58"/>
      <c r="P368" s="58"/>
      <c r="Q368" s="58"/>
      <c r="R368" s="15"/>
      <c r="S368" s="57"/>
      <c r="T368" s="19"/>
      <c r="U368" s="58"/>
      <c r="V368" s="58"/>
      <c r="W368" s="58"/>
      <c r="X368" s="58"/>
      <c r="Y368" s="58"/>
      <c r="Z368" s="58"/>
      <c r="AA368" s="58"/>
      <c r="AB368" s="58"/>
      <c r="AC368" s="58"/>
      <c r="AD368" s="58"/>
      <c r="AE368" s="58"/>
      <c r="AF368" s="58"/>
      <c r="AG368" s="58"/>
    </row>
    <row r="369" spans="1:33" ht="17.25" customHeight="1" x14ac:dyDescent="0.2">
      <c r="A369" s="23"/>
      <c r="B369" s="58"/>
      <c r="C369" s="58"/>
      <c r="D369" s="58"/>
      <c r="E369" s="58"/>
      <c r="F369" s="58"/>
      <c r="G369" s="58"/>
      <c r="H369" s="58"/>
      <c r="I369" s="158"/>
      <c r="J369" s="135"/>
      <c r="K369" s="135"/>
      <c r="L369" s="135"/>
      <c r="M369" s="135"/>
      <c r="N369" s="58"/>
      <c r="O369" s="58"/>
      <c r="P369" s="58"/>
      <c r="Q369" s="58"/>
      <c r="R369" s="15"/>
      <c r="S369" s="57"/>
      <c r="T369" s="19"/>
      <c r="U369" s="58"/>
      <c r="V369" s="58"/>
      <c r="W369" s="58"/>
      <c r="X369" s="58"/>
      <c r="Y369" s="58"/>
      <c r="Z369" s="58"/>
      <c r="AA369" s="58"/>
      <c r="AB369" s="58"/>
      <c r="AC369" s="58"/>
      <c r="AD369" s="58"/>
      <c r="AE369" s="58"/>
      <c r="AF369" s="58"/>
      <c r="AG369" s="58"/>
    </row>
    <row r="370" spans="1:33" ht="17.25" customHeight="1" x14ac:dyDescent="0.2">
      <c r="A370" s="23"/>
      <c r="B370" s="58"/>
      <c r="C370" s="58"/>
      <c r="D370" s="58"/>
      <c r="E370" s="58"/>
      <c r="F370" s="58"/>
      <c r="G370" s="58"/>
      <c r="H370" s="58"/>
      <c r="I370" s="158"/>
      <c r="J370" s="135"/>
      <c r="K370" s="135"/>
      <c r="L370" s="135"/>
      <c r="M370" s="135"/>
      <c r="N370" s="58"/>
      <c r="O370" s="58"/>
      <c r="P370" s="58"/>
      <c r="Q370" s="58"/>
      <c r="R370" s="15"/>
      <c r="S370" s="57"/>
      <c r="T370" s="19"/>
      <c r="U370" s="58"/>
      <c r="V370" s="58"/>
      <c r="W370" s="58"/>
      <c r="X370" s="58"/>
      <c r="Y370" s="58"/>
      <c r="Z370" s="58"/>
      <c r="AA370" s="58"/>
      <c r="AB370" s="58"/>
      <c r="AC370" s="58"/>
      <c r="AD370" s="58"/>
      <c r="AE370" s="58"/>
      <c r="AF370" s="58"/>
      <c r="AG370" s="58"/>
    </row>
    <row r="371" spans="1:33" ht="17.25" customHeight="1" x14ac:dyDescent="0.2">
      <c r="A371" s="23"/>
      <c r="B371" s="58"/>
      <c r="C371" s="58"/>
      <c r="D371" s="58"/>
      <c r="E371" s="58"/>
      <c r="F371" s="58"/>
      <c r="G371" s="58"/>
      <c r="H371" s="58"/>
      <c r="I371" s="158"/>
      <c r="J371" s="135"/>
      <c r="K371" s="135"/>
      <c r="L371" s="135"/>
      <c r="M371" s="135"/>
      <c r="N371" s="58"/>
      <c r="O371" s="58"/>
      <c r="P371" s="58"/>
      <c r="Q371" s="58"/>
      <c r="R371" s="15"/>
      <c r="S371" s="57"/>
      <c r="T371" s="19"/>
      <c r="U371" s="58"/>
      <c r="V371" s="58"/>
      <c r="W371" s="58"/>
      <c r="X371" s="58"/>
      <c r="Y371" s="58"/>
      <c r="Z371" s="58"/>
      <c r="AA371" s="58"/>
      <c r="AB371" s="58"/>
      <c r="AC371" s="58"/>
      <c r="AD371" s="58"/>
      <c r="AE371" s="58"/>
      <c r="AF371" s="58"/>
      <c r="AG371" s="58"/>
    </row>
    <row r="372" spans="1:33" ht="17.25" customHeight="1" x14ac:dyDescent="0.2">
      <c r="A372" s="23"/>
      <c r="B372" s="58"/>
      <c r="C372" s="58"/>
      <c r="D372" s="58"/>
      <c r="E372" s="58"/>
      <c r="F372" s="58"/>
      <c r="G372" s="58"/>
      <c r="H372" s="58"/>
      <c r="I372" s="158"/>
      <c r="J372" s="135"/>
      <c r="K372" s="135"/>
      <c r="L372" s="135"/>
      <c r="M372" s="135"/>
      <c r="N372" s="58"/>
      <c r="O372" s="58"/>
      <c r="P372" s="58"/>
      <c r="Q372" s="58"/>
      <c r="R372" s="15"/>
      <c r="S372" s="57"/>
      <c r="T372" s="19"/>
      <c r="U372" s="58"/>
      <c r="V372" s="58"/>
      <c r="W372" s="58"/>
      <c r="X372" s="58"/>
      <c r="Y372" s="58"/>
      <c r="Z372" s="58"/>
      <c r="AA372" s="58"/>
      <c r="AB372" s="58"/>
      <c r="AC372" s="58"/>
      <c r="AD372" s="58"/>
      <c r="AE372" s="58"/>
      <c r="AF372" s="58"/>
      <c r="AG372" s="58"/>
    </row>
    <row r="373" spans="1:33" ht="17.25" customHeight="1" x14ac:dyDescent="0.2">
      <c r="A373" s="23"/>
      <c r="B373" s="58"/>
      <c r="C373" s="58"/>
      <c r="D373" s="58"/>
      <c r="E373" s="58"/>
      <c r="F373" s="58"/>
      <c r="G373" s="58"/>
      <c r="H373" s="58"/>
      <c r="I373" s="158"/>
      <c r="J373" s="135"/>
      <c r="K373" s="135"/>
      <c r="L373" s="135"/>
      <c r="M373" s="135"/>
      <c r="N373" s="58"/>
      <c r="O373" s="58"/>
      <c r="P373" s="58"/>
      <c r="Q373" s="58"/>
      <c r="R373" s="15"/>
      <c r="S373" s="57"/>
      <c r="T373" s="19"/>
      <c r="U373" s="58"/>
      <c r="V373" s="58"/>
      <c r="W373" s="58"/>
      <c r="X373" s="58"/>
      <c r="Y373" s="58"/>
      <c r="Z373" s="58"/>
      <c r="AA373" s="58"/>
      <c r="AB373" s="58"/>
      <c r="AC373" s="58"/>
      <c r="AD373" s="58"/>
      <c r="AE373" s="58"/>
      <c r="AF373" s="58"/>
      <c r="AG373" s="58"/>
    </row>
    <row r="374" spans="1:33" ht="17.25" customHeight="1" x14ac:dyDescent="0.2">
      <c r="A374" s="23"/>
      <c r="B374" s="58"/>
      <c r="C374" s="58"/>
      <c r="D374" s="58"/>
      <c r="E374" s="58"/>
      <c r="F374" s="58"/>
      <c r="G374" s="58"/>
      <c r="H374" s="58"/>
      <c r="I374" s="158"/>
      <c r="J374" s="135"/>
      <c r="K374" s="135"/>
      <c r="L374" s="135"/>
      <c r="M374" s="135"/>
      <c r="N374" s="58"/>
      <c r="O374" s="58"/>
      <c r="P374" s="58"/>
      <c r="Q374" s="58"/>
      <c r="R374" s="15"/>
      <c r="S374" s="57"/>
      <c r="T374" s="19"/>
      <c r="U374" s="58"/>
      <c r="V374" s="58"/>
      <c r="W374" s="58"/>
      <c r="X374" s="58"/>
      <c r="Y374" s="58"/>
      <c r="Z374" s="58"/>
      <c r="AA374" s="58"/>
      <c r="AB374" s="58"/>
      <c r="AC374" s="58"/>
      <c r="AD374" s="58"/>
      <c r="AE374" s="58"/>
      <c r="AF374" s="58"/>
      <c r="AG374" s="58"/>
    </row>
    <row r="375" spans="1:33" ht="17.25" customHeight="1" x14ac:dyDescent="0.2">
      <c r="A375" s="23"/>
      <c r="B375" s="58"/>
      <c r="C375" s="58"/>
      <c r="D375" s="58"/>
      <c r="E375" s="58"/>
      <c r="F375" s="58"/>
      <c r="G375" s="58"/>
      <c r="H375" s="58"/>
      <c r="I375" s="158"/>
      <c r="J375" s="135"/>
      <c r="K375" s="135"/>
      <c r="L375" s="135"/>
      <c r="M375" s="135"/>
      <c r="N375" s="58"/>
      <c r="O375" s="58"/>
      <c r="P375" s="58"/>
      <c r="Q375" s="58"/>
      <c r="R375" s="15"/>
      <c r="S375" s="57"/>
      <c r="T375" s="19"/>
      <c r="U375" s="58"/>
      <c r="V375" s="58"/>
      <c r="W375" s="58"/>
      <c r="X375" s="58"/>
      <c r="Y375" s="58"/>
      <c r="Z375" s="58"/>
      <c r="AA375" s="58"/>
      <c r="AB375" s="58"/>
      <c r="AC375" s="58"/>
      <c r="AD375" s="58"/>
      <c r="AE375" s="58"/>
      <c r="AF375" s="58"/>
      <c r="AG375" s="58"/>
    </row>
    <row r="376" spans="1:33" ht="17.25" customHeight="1" x14ac:dyDescent="0.2">
      <c r="A376" s="23"/>
      <c r="B376" s="58"/>
      <c r="C376" s="58"/>
      <c r="D376" s="58"/>
      <c r="E376" s="58"/>
      <c r="F376" s="58"/>
      <c r="G376" s="58"/>
      <c r="H376" s="58"/>
      <c r="I376" s="158"/>
      <c r="J376" s="135"/>
      <c r="K376" s="135"/>
      <c r="L376" s="135"/>
      <c r="M376" s="135"/>
      <c r="N376" s="58"/>
      <c r="O376" s="58"/>
      <c r="P376" s="58"/>
      <c r="Q376" s="58"/>
      <c r="R376" s="15"/>
      <c r="S376" s="57"/>
      <c r="T376" s="19"/>
      <c r="U376" s="58"/>
      <c r="V376" s="58"/>
      <c r="W376" s="58"/>
      <c r="X376" s="58"/>
      <c r="Y376" s="58"/>
      <c r="Z376" s="58"/>
      <c r="AA376" s="58"/>
      <c r="AB376" s="58"/>
      <c r="AC376" s="58"/>
      <c r="AD376" s="58"/>
      <c r="AE376" s="58"/>
      <c r="AF376" s="58"/>
      <c r="AG376" s="58"/>
    </row>
    <row r="377" spans="1:33" ht="17.25" customHeight="1" x14ac:dyDescent="0.2">
      <c r="A377" s="23"/>
      <c r="B377" s="58"/>
      <c r="C377" s="58"/>
      <c r="D377" s="58"/>
      <c r="E377" s="58"/>
      <c r="F377" s="58"/>
      <c r="G377" s="58"/>
      <c r="H377" s="58"/>
      <c r="I377" s="158"/>
      <c r="J377" s="135"/>
      <c r="K377" s="135"/>
      <c r="L377" s="135"/>
      <c r="M377" s="135"/>
      <c r="N377" s="58"/>
      <c r="O377" s="58"/>
      <c r="P377" s="58"/>
      <c r="Q377" s="58"/>
      <c r="R377" s="15"/>
      <c r="S377" s="57"/>
      <c r="T377" s="19"/>
      <c r="U377" s="58"/>
      <c r="V377" s="58"/>
      <c r="W377" s="58"/>
      <c r="X377" s="58"/>
      <c r="Y377" s="58"/>
      <c r="Z377" s="58"/>
      <c r="AA377" s="58"/>
      <c r="AB377" s="58"/>
      <c r="AC377" s="58"/>
      <c r="AD377" s="58"/>
      <c r="AE377" s="58"/>
      <c r="AF377" s="58"/>
      <c r="AG377" s="58"/>
    </row>
    <row r="378" spans="1:33" ht="17.25" customHeight="1" x14ac:dyDescent="0.2">
      <c r="A378" s="23"/>
      <c r="B378" s="58"/>
      <c r="C378" s="58"/>
      <c r="D378" s="58"/>
      <c r="E378" s="58"/>
      <c r="F378" s="58"/>
      <c r="G378" s="58"/>
      <c r="H378" s="58"/>
      <c r="I378" s="158"/>
      <c r="J378" s="135"/>
      <c r="K378" s="135"/>
      <c r="L378" s="135"/>
      <c r="M378" s="135"/>
      <c r="N378" s="58"/>
      <c r="O378" s="58"/>
      <c r="P378" s="58"/>
      <c r="Q378" s="58"/>
      <c r="R378" s="15"/>
      <c r="S378" s="57"/>
      <c r="T378" s="19"/>
      <c r="U378" s="58"/>
      <c r="V378" s="58"/>
      <c r="W378" s="58"/>
      <c r="X378" s="58"/>
      <c r="Y378" s="58"/>
      <c r="Z378" s="58"/>
      <c r="AA378" s="58"/>
      <c r="AB378" s="58"/>
      <c r="AC378" s="58"/>
      <c r="AD378" s="58"/>
      <c r="AE378" s="58"/>
      <c r="AF378" s="58"/>
      <c r="AG378" s="58"/>
    </row>
    <row r="379" spans="1:33" ht="17.25" customHeight="1" x14ac:dyDescent="0.2">
      <c r="A379" s="23"/>
      <c r="B379" s="58"/>
      <c r="C379" s="58"/>
      <c r="D379" s="58"/>
      <c r="E379" s="58"/>
      <c r="F379" s="58"/>
      <c r="G379" s="58"/>
      <c r="H379" s="58"/>
      <c r="I379" s="158"/>
      <c r="J379" s="135"/>
      <c r="K379" s="135"/>
      <c r="L379" s="135"/>
      <c r="M379" s="135"/>
      <c r="N379" s="58"/>
      <c r="O379" s="58"/>
      <c r="P379" s="58"/>
      <c r="Q379" s="58"/>
      <c r="R379" s="15"/>
      <c r="S379" s="57"/>
      <c r="T379" s="19"/>
      <c r="U379" s="58"/>
      <c r="V379" s="58"/>
      <c r="W379" s="58"/>
      <c r="X379" s="58"/>
      <c r="Y379" s="58"/>
      <c r="Z379" s="58"/>
      <c r="AA379" s="58"/>
      <c r="AB379" s="58"/>
      <c r="AC379" s="58"/>
      <c r="AD379" s="58"/>
      <c r="AE379" s="58"/>
      <c r="AF379" s="58"/>
      <c r="AG379" s="58"/>
    </row>
    <row r="380" spans="1:33" ht="17.25" customHeight="1" x14ac:dyDescent="0.2">
      <c r="A380" s="23"/>
      <c r="B380" s="58"/>
      <c r="C380" s="58"/>
      <c r="D380" s="58"/>
      <c r="E380" s="58"/>
      <c r="F380" s="58"/>
      <c r="G380" s="58"/>
      <c r="H380" s="58"/>
      <c r="I380" s="158"/>
      <c r="J380" s="135"/>
      <c r="K380" s="135"/>
      <c r="L380" s="135"/>
      <c r="M380" s="135"/>
      <c r="N380" s="58"/>
      <c r="O380" s="58"/>
      <c r="P380" s="58"/>
      <c r="Q380" s="58"/>
      <c r="R380" s="15"/>
      <c r="S380" s="57"/>
      <c r="T380" s="19"/>
      <c r="U380" s="58"/>
      <c r="V380" s="58"/>
      <c r="W380" s="58"/>
      <c r="X380" s="58"/>
      <c r="Y380" s="58"/>
      <c r="Z380" s="58"/>
      <c r="AA380" s="58"/>
      <c r="AB380" s="58"/>
      <c r="AC380" s="58"/>
      <c r="AD380" s="58"/>
      <c r="AE380" s="58"/>
      <c r="AF380" s="58"/>
      <c r="AG380" s="58"/>
    </row>
    <row r="381" spans="1:33" ht="17.25" customHeight="1" x14ac:dyDescent="0.2">
      <c r="A381" s="23"/>
      <c r="B381" s="58"/>
      <c r="C381" s="58"/>
      <c r="D381" s="58"/>
      <c r="E381" s="58"/>
      <c r="F381" s="58"/>
      <c r="G381" s="58"/>
      <c r="H381" s="58"/>
      <c r="I381" s="158"/>
      <c r="J381" s="135"/>
      <c r="K381" s="135"/>
      <c r="L381" s="135"/>
      <c r="M381" s="135"/>
      <c r="N381" s="58"/>
      <c r="O381" s="58"/>
      <c r="P381" s="58"/>
      <c r="Q381" s="58"/>
      <c r="R381" s="15"/>
      <c r="S381" s="57"/>
      <c r="T381" s="19"/>
      <c r="U381" s="58"/>
      <c r="V381" s="58"/>
      <c r="W381" s="58"/>
      <c r="X381" s="58"/>
      <c r="Y381" s="58"/>
      <c r="Z381" s="58"/>
      <c r="AA381" s="58"/>
      <c r="AB381" s="58"/>
      <c r="AC381" s="58"/>
      <c r="AD381" s="58"/>
      <c r="AE381" s="58"/>
      <c r="AF381" s="58"/>
      <c r="AG381" s="58"/>
    </row>
    <row r="382" spans="1:33" ht="17.25" customHeight="1" x14ac:dyDescent="0.2">
      <c r="A382" s="23"/>
      <c r="B382" s="58"/>
      <c r="C382" s="58"/>
      <c r="D382" s="58"/>
      <c r="E382" s="58"/>
      <c r="F382" s="58"/>
      <c r="G382" s="58"/>
      <c r="H382" s="58"/>
      <c r="I382" s="158"/>
      <c r="J382" s="135"/>
      <c r="K382" s="135"/>
      <c r="L382" s="135"/>
      <c r="M382" s="135"/>
      <c r="N382" s="58"/>
      <c r="O382" s="58"/>
      <c r="P382" s="58"/>
      <c r="Q382" s="58"/>
      <c r="R382" s="15"/>
      <c r="S382" s="57"/>
      <c r="T382" s="19"/>
      <c r="U382" s="58"/>
      <c r="V382" s="58"/>
      <c r="W382" s="58"/>
      <c r="X382" s="58"/>
      <c r="Y382" s="58"/>
      <c r="Z382" s="58"/>
      <c r="AA382" s="58"/>
      <c r="AB382" s="58"/>
      <c r="AC382" s="58"/>
      <c r="AD382" s="58"/>
      <c r="AE382" s="58"/>
      <c r="AF382" s="58"/>
      <c r="AG382" s="58"/>
    </row>
    <row r="383" spans="1:33" ht="17.25" customHeight="1" x14ac:dyDescent="0.2">
      <c r="A383" s="23"/>
      <c r="B383" s="58"/>
      <c r="C383" s="58"/>
      <c r="D383" s="58"/>
      <c r="E383" s="58"/>
      <c r="F383" s="58"/>
      <c r="G383" s="58"/>
      <c r="H383" s="58"/>
      <c r="I383" s="158"/>
      <c r="J383" s="135"/>
      <c r="K383" s="135"/>
      <c r="L383" s="135"/>
      <c r="M383" s="135"/>
      <c r="N383" s="58"/>
      <c r="O383" s="58"/>
      <c r="P383" s="58"/>
      <c r="Q383" s="58"/>
      <c r="R383" s="15"/>
      <c r="S383" s="57"/>
      <c r="T383" s="19"/>
      <c r="U383" s="58"/>
      <c r="V383" s="58"/>
      <c r="W383" s="58"/>
      <c r="X383" s="58"/>
      <c r="Y383" s="58"/>
      <c r="Z383" s="58"/>
      <c r="AA383" s="58"/>
      <c r="AB383" s="58"/>
      <c r="AC383" s="58"/>
      <c r="AD383" s="58"/>
      <c r="AE383" s="58"/>
      <c r="AF383" s="58"/>
      <c r="AG383" s="58"/>
    </row>
    <row r="384" spans="1:33" ht="17.25" customHeight="1" x14ac:dyDescent="0.2">
      <c r="A384" s="23"/>
      <c r="B384" s="58"/>
      <c r="C384" s="58"/>
      <c r="D384" s="58"/>
      <c r="E384" s="58"/>
      <c r="F384" s="58"/>
      <c r="G384" s="58"/>
      <c r="H384" s="58"/>
      <c r="I384" s="158"/>
      <c r="J384" s="135"/>
      <c r="K384" s="135"/>
      <c r="L384" s="135"/>
      <c r="M384" s="135"/>
      <c r="N384" s="58"/>
      <c r="O384" s="58"/>
      <c r="P384" s="58"/>
      <c r="Q384" s="58"/>
      <c r="R384" s="15"/>
      <c r="S384" s="57"/>
      <c r="T384" s="19"/>
      <c r="U384" s="58"/>
      <c r="V384" s="58"/>
      <c r="W384" s="58"/>
      <c r="X384" s="58"/>
      <c r="Y384" s="58"/>
      <c r="Z384" s="58"/>
      <c r="AA384" s="58"/>
      <c r="AB384" s="58"/>
      <c r="AC384" s="58"/>
      <c r="AD384" s="58"/>
      <c r="AE384" s="58"/>
      <c r="AF384" s="58"/>
      <c r="AG384" s="58"/>
    </row>
    <row r="385" spans="1:33" ht="17.25" customHeight="1" x14ac:dyDescent="0.2">
      <c r="A385" s="23"/>
      <c r="B385" s="58"/>
      <c r="C385" s="58"/>
      <c r="D385" s="58"/>
      <c r="E385" s="58"/>
      <c r="F385" s="58"/>
      <c r="G385" s="58"/>
      <c r="H385" s="58"/>
      <c r="I385" s="158"/>
      <c r="J385" s="135"/>
      <c r="K385" s="135"/>
      <c r="L385" s="135"/>
      <c r="M385" s="135"/>
      <c r="N385" s="58"/>
      <c r="O385" s="58"/>
      <c r="P385" s="58"/>
      <c r="Q385" s="58"/>
      <c r="R385" s="15"/>
      <c r="S385" s="57"/>
      <c r="T385" s="19"/>
      <c r="U385" s="58"/>
      <c r="V385" s="58"/>
      <c r="W385" s="58"/>
      <c r="X385" s="58"/>
      <c r="Y385" s="58"/>
      <c r="Z385" s="58"/>
      <c r="AA385" s="58"/>
      <c r="AB385" s="58"/>
      <c r="AC385" s="58"/>
      <c r="AD385" s="58"/>
      <c r="AE385" s="58"/>
      <c r="AF385" s="58"/>
      <c r="AG385" s="58"/>
    </row>
    <row r="386" spans="1:33" ht="17.25" customHeight="1" x14ac:dyDescent="0.2">
      <c r="A386" s="23"/>
      <c r="B386" s="58"/>
      <c r="C386" s="58"/>
      <c r="D386" s="58"/>
      <c r="E386" s="58"/>
      <c r="F386" s="58"/>
      <c r="G386" s="58"/>
      <c r="H386" s="58"/>
      <c r="I386" s="158"/>
      <c r="J386" s="135"/>
      <c r="K386" s="135"/>
      <c r="L386" s="135"/>
      <c r="M386" s="135"/>
      <c r="N386" s="58"/>
      <c r="O386" s="58"/>
      <c r="P386" s="58"/>
      <c r="Q386" s="58"/>
      <c r="R386" s="15"/>
      <c r="S386" s="57"/>
      <c r="T386" s="19"/>
      <c r="U386" s="58"/>
      <c r="V386" s="58"/>
      <c r="W386" s="58"/>
      <c r="X386" s="58"/>
      <c r="Y386" s="58"/>
      <c r="Z386" s="58"/>
      <c r="AA386" s="58"/>
      <c r="AB386" s="58"/>
      <c r="AC386" s="58"/>
      <c r="AD386" s="58"/>
      <c r="AE386" s="58"/>
      <c r="AF386" s="58"/>
      <c r="AG386" s="58"/>
    </row>
    <row r="387" spans="1:33" ht="17.25" customHeight="1" x14ac:dyDescent="0.2">
      <c r="A387" s="23"/>
      <c r="B387" s="58"/>
      <c r="C387" s="58"/>
      <c r="D387" s="58"/>
      <c r="E387" s="58"/>
      <c r="F387" s="58"/>
      <c r="G387" s="58"/>
      <c r="H387" s="58"/>
      <c r="I387" s="158"/>
      <c r="J387" s="135"/>
      <c r="K387" s="135"/>
      <c r="L387" s="135"/>
      <c r="M387" s="135"/>
      <c r="N387" s="58"/>
      <c r="O387" s="58"/>
      <c r="P387" s="58"/>
      <c r="Q387" s="58"/>
      <c r="R387" s="15"/>
      <c r="S387" s="57"/>
      <c r="T387" s="19"/>
      <c r="U387" s="58"/>
      <c r="V387" s="58"/>
      <c r="W387" s="58"/>
      <c r="X387" s="58"/>
      <c r="Y387" s="58"/>
      <c r="Z387" s="58"/>
      <c r="AA387" s="58"/>
      <c r="AB387" s="58"/>
      <c r="AC387" s="58"/>
      <c r="AD387" s="58"/>
      <c r="AE387" s="58"/>
      <c r="AF387" s="58"/>
      <c r="AG387" s="58"/>
    </row>
    <row r="388" spans="1:33" ht="17.25" customHeight="1" x14ac:dyDescent="0.2">
      <c r="A388" s="23"/>
      <c r="B388" s="58"/>
      <c r="C388" s="58"/>
      <c r="D388" s="58"/>
      <c r="E388" s="58"/>
      <c r="F388" s="58"/>
      <c r="G388" s="58"/>
      <c r="H388" s="58"/>
      <c r="I388" s="158"/>
      <c r="J388" s="135"/>
      <c r="K388" s="135"/>
      <c r="L388" s="135"/>
      <c r="M388" s="135"/>
      <c r="N388" s="58"/>
      <c r="O388" s="58"/>
      <c r="P388" s="58"/>
      <c r="Q388" s="58"/>
      <c r="R388" s="15"/>
      <c r="S388" s="57"/>
      <c r="T388" s="19"/>
      <c r="U388" s="58"/>
      <c r="V388" s="58"/>
      <c r="W388" s="58"/>
      <c r="X388" s="58"/>
      <c r="Y388" s="58"/>
      <c r="Z388" s="58"/>
      <c r="AA388" s="58"/>
      <c r="AB388" s="58"/>
      <c r="AC388" s="58"/>
      <c r="AD388" s="58"/>
      <c r="AE388" s="58"/>
      <c r="AF388" s="58"/>
      <c r="AG388" s="58"/>
    </row>
    <row r="389" spans="1:33" ht="17.25" customHeight="1" x14ac:dyDescent="0.2">
      <c r="A389" s="23"/>
      <c r="B389" s="58"/>
      <c r="C389" s="58"/>
      <c r="D389" s="58"/>
      <c r="E389" s="58"/>
      <c r="F389" s="58"/>
      <c r="G389" s="58"/>
      <c r="H389" s="58"/>
      <c r="I389" s="158"/>
      <c r="J389" s="135"/>
      <c r="K389" s="135"/>
      <c r="L389" s="135"/>
      <c r="M389" s="135"/>
      <c r="N389" s="58"/>
      <c r="O389" s="58"/>
      <c r="P389" s="58"/>
      <c r="Q389" s="58"/>
      <c r="R389" s="15"/>
      <c r="S389" s="57"/>
      <c r="T389" s="19"/>
      <c r="U389" s="58"/>
      <c r="V389" s="58"/>
      <c r="W389" s="58"/>
      <c r="X389" s="58"/>
      <c r="Y389" s="58"/>
      <c r="Z389" s="58"/>
      <c r="AA389" s="58"/>
      <c r="AB389" s="58"/>
      <c r="AC389" s="58"/>
      <c r="AD389" s="58"/>
      <c r="AE389" s="58"/>
      <c r="AF389" s="58"/>
      <c r="AG389" s="58"/>
    </row>
    <row r="390" spans="1:33" ht="17.25" customHeight="1" x14ac:dyDescent="0.2">
      <c r="A390" s="23"/>
      <c r="B390" s="58"/>
      <c r="C390" s="58"/>
      <c r="D390" s="58"/>
      <c r="E390" s="58"/>
      <c r="F390" s="58"/>
      <c r="G390" s="58"/>
      <c r="H390" s="58"/>
      <c r="I390" s="158"/>
      <c r="J390" s="135"/>
      <c r="K390" s="135"/>
      <c r="L390" s="135"/>
      <c r="M390" s="135"/>
      <c r="N390" s="58"/>
      <c r="O390" s="58"/>
      <c r="P390" s="58"/>
      <c r="Q390" s="58"/>
      <c r="R390" s="15"/>
      <c r="S390" s="57"/>
      <c r="T390" s="19"/>
      <c r="U390" s="58"/>
      <c r="V390" s="58"/>
      <c r="W390" s="58"/>
      <c r="X390" s="58"/>
      <c r="Y390" s="58"/>
      <c r="Z390" s="58"/>
      <c r="AA390" s="58"/>
      <c r="AB390" s="58"/>
      <c r="AC390" s="58"/>
      <c r="AD390" s="58"/>
      <c r="AE390" s="58"/>
      <c r="AF390" s="58"/>
      <c r="AG390" s="58"/>
    </row>
    <row r="391" spans="1:33" ht="17.25" customHeight="1" x14ac:dyDescent="0.2">
      <c r="A391" s="23"/>
      <c r="B391" s="58"/>
      <c r="C391" s="58"/>
      <c r="D391" s="58"/>
      <c r="E391" s="58"/>
      <c r="F391" s="58"/>
      <c r="G391" s="58"/>
      <c r="H391" s="58"/>
      <c r="I391" s="158"/>
      <c r="J391" s="135"/>
      <c r="K391" s="135"/>
      <c r="L391" s="135"/>
      <c r="M391" s="135"/>
      <c r="N391" s="58"/>
      <c r="O391" s="58"/>
      <c r="P391" s="58"/>
      <c r="Q391" s="58"/>
      <c r="R391" s="15"/>
      <c r="S391" s="57"/>
      <c r="T391" s="19"/>
      <c r="U391" s="58"/>
      <c r="V391" s="58"/>
      <c r="W391" s="58"/>
      <c r="X391" s="58"/>
      <c r="Y391" s="58"/>
      <c r="Z391" s="58"/>
      <c r="AA391" s="58"/>
      <c r="AB391" s="58"/>
      <c r="AC391" s="58"/>
      <c r="AD391" s="58"/>
      <c r="AE391" s="58"/>
      <c r="AF391" s="58"/>
      <c r="AG391" s="58"/>
    </row>
    <row r="392" spans="1:33" ht="17.25" customHeight="1" x14ac:dyDescent="0.2">
      <c r="A392" s="23"/>
      <c r="B392" s="58"/>
      <c r="C392" s="58"/>
      <c r="D392" s="58"/>
      <c r="E392" s="58"/>
      <c r="F392" s="58"/>
      <c r="G392" s="58"/>
      <c r="H392" s="58"/>
      <c r="I392" s="158"/>
      <c r="J392" s="135"/>
      <c r="K392" s="135"/>
      <c r="L392" s="135"/>
      <c r="M392" s="135"/>
      <c r="N392" s="58"/>
      <c r="O392" s="58"/>
      <c r="P392" s="58"/>
      <c r="Q392" s="58"/>
      <c r="R392" s="15"/>
      <c r="S392" s="57"/>
      <c r="T392" s="19"/>
      <c r="U392" s="58"/>
      <c r="V392" s="58"/>
      <c r="W392" s="58"/>
      <c r="X392" s="58"/>
      <c r="Y392" s="58"/>
      <c r="Z392" s="58"/>
      <c r="AA392" s="58"/>
      <c r="AB392" s="58"/>
      <c r="AC392" s="58"/>
      <c r="AD392" s="58"/>
      <c r="AE392" s="58"/>
      <c r="AF392" s="58"/>
      <c r="AG392" s="58"/>
    </row>
    <row r="393" spans="1:33" ht="17.25" customHeight="1" x14ac:dyDescent="0.2">
      <c r="A393" s="23"/>
      <c r="B393" s="58"/>
      <c r="C393" s="58"/>
      <c r="D393" s="58"/>
      <c r="E393" s="58"/>
      <c r="F393" s="58"/>
      <c r="G393" s="58"/>
      <c r="H393" s="58"/>
      <c r="I393" s="158"/>
      <c r="J393" s="135"/>
      <c r="K393" s="135"/>
      <c r="L393" s="135"/>
      <c r="M393" s="135"/>
      <c r="N393" s="58"/>
      <c r="O393" s="58"/>
      <c r="P393" s="58"/>
      <c r="Q393" s="58"/>
      <c r="R393" s="15"/>
      <c r="S393" s="57"/>
      <c r="T393" s="19"/>
      <c r="U393" s="58"/>
      <c r="V393" s="58"/>
      <c r="W393" s="58"/>
      <c r="X393" s="58"/>
      <c r="Y393" s="58"/>
      <c r="Z393" s="58"/>
      <c r="AA393" s="58"/>
      <c r="AB393" s="58"/>
      <c r="AC393" s="58"/>
      <c r="AD393" s="58"/>
      <c r="AE393" s="58"/>
      <c r="AF393" s="58"/>
      <c r="AG393" s="58"/>
    </row>
    <row r="394" spans="1:33" ht="17.25" customHeight="1" x14ac:dyDescent="0.2">
      <c r="A394" s="23"/>
      <c r="B394" s="58"/>
      <c r="C394" s="58"/>
      <c r="D394" s="58"/>
      <c r="E394" s="58"/>
      <c r="F394" s="58"/>
      <c r="G394" s="58"/>
      <c r="H394" s="58"/>
      <c r="I394" s="158"/>
      <c r="J394" s="135"/>
      <c r="K394" s="135"/>
      <c r="L394" s="135"/>
      <c r="M394" s="135"/>
      <c r="N394" s="58"/>
      <c r="O394" s="58"/>
      <c r="P394" s="58"/>
      <c r="Q394" s="58"/>
      <c r="R394" s="15"/>
      <c r="S394" s="57"/>
      <c r="T394" s="19"/>
      <c r="U394" s="58"/>
      <c r="V394" s="58"/>
      <c r="W394" s="58"/>
      <c r="X394" s="58"/>
      <c r="Y394" s="58"/>
      <c r="Z394" s="58"/>
      <c r="AA394" s="58"/>
      <c r="AB394" s="58"/>
      <c r="AC394" s="58"/>
      <c r="AD394" s="58"/>
      <c r="AE394" s="58"/>
      <c r="AF394" s="58"/>
      <c r="AG394" s="58"/>
    </row>
    <row r="395" spans="1:33" ht="17.25" customHeight="1" x14ac:dyDescent="0.2">
      <c r="A395" s="23"/>
      <c r="B395" s="58"/>
      <c r="C395" s="58"/>
      <c r="D395" s="58"/>
      <c r="E395" s="58"/>
      <c r="F395" s="58"/>
      <c r="G395" s="58"/>
      <c r="H395" s="58"/>
      <c r="I395" s="158"/>
      <c r="J395" s="135"/>
      <c r="K395" s="135"/>
      <c r="L395" s="135"/>
      <c r="M395" s="135"/>
      <c r="N395" s="58"/>
      <c r="O395" s="58"/>
      <c r="P395" s="58"/>
      <c r="Q395" s="58"/>
      <c r="R395" s="15"/>
      <c r="S395" s="57"/>
      <c r="T395" s="19"/>
      <c r="U395" s="58"/>
      <c r="V395" s="58"/>
      <c r="W395" s="58"/>
      <c r="X395" s="58"/>
      <c r="Y395" s="58"/>
      <c r="Z395" s="58"/>
      <c r="AA395" s="58"/>
      <c r="AB395" s="58"/>
      <c r="AC395" s="58"/>
      <c r="AD395" s="58"/>
      <c r="AE395" s="58"/>
      <c r="AF395" s="58"/>
      <c r="AG395" s="58"/>
    </row>
    <row r="396" spans="1:33" ht="17.25" customHeight="1" x14ac:dyDescent="0.2">
      <c r="A396" s="23"/>
      <c r="B396" s="58"/>
      <c r="C396" s="58"/>
      <c r="D396" s="58"/>
      <c r="E396" s="58"/>
      <c r="F396" s="58"/>
      <c r="G396" s="58"/>
      <c r="H396" s="58"/>
      <c r="I396" s="158"/>
      <c r="J396" s="135"/>
      <c r="K396" s="135"/>
      <c r="L396" s="135"/>
      <c r="M396" s="135"/>
      <c r="N396" s="58"/>
      <c r="O396" s="58"/>
      <c r="P396" s="58"/>
      <c r="Q396" s="58"/>
      <c r="R396" s="15"/>
      <c r="S396" s="57"/>
      <c r="T396" s="19"/>
      <c r="U396" s="58"/>
      <c r="V396" s="58"/>
      <c r="W396" s="58"/>
      <c r="X396" s="58"/>
      <c r="Y396" s="58"/>
      <c r="Z396" s="58"/>
      <c r="AA396" s="58"/>
      <c r="AB396" s="58"/>
      <c r="AC396" s="58"/>
      <c r="AD396" s="58"/>
      <c r="AE396" s="58"/>
      <c r="AF396" s="58"/>
      <c r="AG396" s="58"/>
    </row>
    <row r="397" spans="1:33" ht="17.25" customHeight="1" x14ac:dyDescent="0.2">
      <c r="A397" s="23"/>
      <c r="B397" s="58"/>
      <c r="C397" s="58"/>
      <c r="D397" s="58"/>
      <c r="E397" s="58"/>
      <c r="F397" s="58"/>
      <c r="G397" s="58"/>
      <c r="H397" s="58"/>
      <c r="I397" s="158"/>
      <c r="J397" s="135"/>
      <c r="K397" s="135"/>
      <c r="L397" s="135"/>
      <c r="M397" s="135"/>
      <c r="N397" s="58"/>
      <c r="O397" s="58"/>
      <c r="P397" s="58"/>
      <c r="Q397" s="58"/>
      <c r="R397" s="15"/>
      <c r="S397" s="57"/>
      <c r="T397" s="19"/>
      <c r="U397" s="58"/>
      <c r="V397" s="58"/>
      <c r="W397" s="58"/>
      <c r="X397" s="58"/>
      <c r="Y397" s="58"/>
      <c r="Z397" s="58"/>
      <c r="AA397" s="58"/>
      <c r="AB397" s="58"/>
      <c r="AC397" s="58"/>
      <c r="AD397" s="58"/>
      <c r="AE397" s="58"/>
      <c r="AF397" s="58"/>
      <c r="AG397" s="58"/>
    </row>
    <row r="398" spans="1:33" ht="17.25" customHeight="1" x14ac:dyDescent="0.2">
      <c r="A398" s="23"/>
      <c r="B398" s="58"/>
      <c r="C398" s="58"/>
      <c r="D398" s="58"/>
      <c r="E398" s="58"/>
      <c r="F398" s="58"/>
      <c r="G398" s="58"/>
      <c r="H398" s="58"/>
      <c r="I398" s="158"/>
      <c r="J398" s="135"/>
      <c r="K398" s="135"/>
      <c r="L398" s="135"/>
      <c r="M398" s="135"/>
      <c r="N398" s="58"/>
      <c r="O398" s="58"/>
      <c r="P398" s="58"/>
      <c r="Q398" s="58"/>
      <c r="R398" s="15"/>
      <c r="S398" s="57"/>
      <c r="T398" s="19"/>
      <c r="U398" s="58"/>
      <c r="V398" s="58"/>
      <c r="W398" s="58"/>
      <c r="X398" s="58"/>
      <c r="Y398" s="58"/>
      <c r="Z398" s="58"/>
      <c r="AA398" s="58"/>
      <c r="AB398" s="58"/>
      <c r="AC398" s="58"/>
      <c r="AD398" s="58"/>
      <c r="AE398" s="58"/>
      <c r="AF398" s="58"/>
      <c r="AG398" s="58"/>
    </row>
    <row r="399" spans="1:33" ht="17.25" customHeight="1" x14ac:dyDescent="0.2">
      <c r="A399" s="23"/>
      <c r="B399" s="58"/>
      <c r="C399" s="58"/>
      <c r="D399" s="58"/>
      <c r="E399" s="58"/>
      <c r="F399" s="58"/>
      <c r="G399" s="58"/>
      <c r="H399" s="58"/>
      <c r="I399" s="158"/>
      <c r="J399" s="135"/>
      <c r="K399" s="135"/>
      <c r="L399" s="135"/>
      <c r="M399" s="135"/>
      <c r="N399" s="58"/>
      <c r="O399" s="58"/>
      <c r="P399" s="58"/>
      <c r="Q399" s="58"/>
      <c r="R399" s="15"/>
      <c r="S399" s="57"/>
      <c r="T399" s="19"/>
      <c r="U399" s="58"/>
      <c r="V399" s="58"/>
      <c r="W399" s="58"/>
      <c r="X399" s="58"/>
      <c r="Y399" s="58"/>
      <c r="Z399" s="58"/>
      <c r="AA399" s="58"/>
      <c r="AB399" s="58"/>
      <c r="AC399" s="58"/>
      <c r="AD399" s="58"/>
      <c r="AE399" s="58"/>
      <c r="AF399" s="58"/>
      <c r="AG399" s="58"/>
    </row>
    <row r="400" spans="1:33" ht="17.25" customHeight="1" x14ac:dyDescent="0.2">
      <c r="A400" s="23"/>
      <c r="B400" s="58"/>
      <c r="C400" s="58"/>
      <c r="D400" s="58"/>
      <c r="E400" s="58"/>
      <c r="F400" s="58"/>
      <c r="G400" s="58"/>
      <c r="H400" s="58"/>
      <c r="I400" s="158"/>
      <c r="J400" s="135"/>
      <c r="K400" s="135"/>
      <c r="L400" s="135"/>
      <c r="M400" s="135"/>
      <c r="N400" s="58"/>
      <c r="O400" s="58"/>
      <c r="P400" s="58"/>
      <c r="Q400" s="58"/>
      <c r="R400" s="15"/>
      <c r="S400" s="57"/>
      <c r="T400" s="19"/>
      <c r="U400" s="58"/>
      <c r="V400" s="58"/>
      <c r="W400" s="58"/>
      <c r="X400" s="58"/>
      <c r="Y400" s="58"/>
      <c r="Z400" s="58"/>
      <c r="AA400" s="58"/>
      <c r="AB400" s="58"/>
      <c r="AC400" s="58"/>
      <c r="AD400" s="58"/>
      <c r="AE400" s="58"/>
      <c r="AF400" s="58"/>
      <c r="AG400" s="58"/>
    </row>
    <row r="401" spans="1:33" ht="17.25" customHeight="1" x14ac:dyDescent="0.2">
      <c r="A401" s="23"/>
      <c r="B401" s="58"/>
      <c r="C401" s="58"/>
      <c r="D401" s="58"/>
      <c r="E401" s="58"/>
      <c r="F401" s="58"/>
      <c r="G401" s="58"/>
      <c r="H401" s="58"/>
      <c r="I401" s="158"/>
      <c r="J401" s="135"/>
      <c r="K401" s="135"/>
      <c r="L401" s="135"/>
      <c r="M401" s="135"/>
      <c r="N401" s="58"/>
      <c r="O401" s="58"/>
      <c r="P401" s="58"/>
      <c r="Q401" s="58"/>
      <c r="R401" s="15"/>
      <c r="S401" s="57"/>
      <c r="T401" s="19"/>
      <c r="U401" s="58"/>
      <c r="V401" s="58"/>
      <c r="W401" s="58"/>
      <c r="X401" s="58"/>
      <c r="Y401" s="58"/>
      <c r="Z401" s="58"/>
      <c r="AA401" s="58"/>
      <c r="AB401" s="58"/>
      <c r="AC401" s="58"/>
      <c r="AD401" s="58"/>
      <c r="AE401" s="58"/>
      <c r="AF401" s="58"/>
      <c r="AG401" s="58"/>
    </row>
    <row r="402" spans="1:33" ht="17.25" customHeight="1" x14ac:dyDescent="0.2">
      <c r="A402" s="23"/>
      <c r="B402" s="58"/>
      <c r="C402" s="58"/>
      <c r="D402" s="58"/>
      <c r="E402" s="58"/>
      <c r="F402" s="58"/>
      <c r="G402" s="58"/>
      <c r="H402" s="58"/>
      <c r="I402" s="158"/>
      <c r="J402" s="135"/>
      <c r="K402" s="135"/>
      <c r="L402" s="135"/>
      <c r="M402" s="135"/>
      <c r="N402" s="58"/>
      <c r="O402" s="58"/>
      <c r="P402" s="58"/>
      <c r="Q402" s="58"/>
      <c r="R402" s="15"/>
      <c r="S402" s="57"/>
      <c r="T402" s="19"/>
      <c r="U402" s="58"/>
      <c r="V402" s="58"/>
      <c r="W402" s="58"/>
      <c r="X402" s="58"/>
      <c r="Y402" s="58"/>
      <c r="Z402" s="58"/>
      <c r="AA402" s="58"/>
      <c r="AB402" s="58"/>
      <c r="AC402" s="58"/>
      <c r="AD402" s="58"/>
      <c r="AE402" s="58"/>
      <c r="AF402" s="58"/>
      <c r="AG402" s="58"/>
    </row>
    <row r="403" spans="1:33" ht="17.25" customHeight="1" x14ac:dyDescent="0.2">
      <c r="A403" s="23"/>
      <c r="B403" s="58"/>
      <c r="C403" s="58"/>
      <c r="D403" s="58"/>
      <c r="E403" s="58"/>
      <c r="F403" s="58"/>
      <c r="G403" s="58"/>
      <c r="H403" s="58"/>
      <c r="I403" s="158"/>
      <c r="J403" s="135"/>
      <c r="K403" s="135"/>
      <c r="L403" s="135"/>
      <c r="M403" s="135"/>
      <c r="N403" s="58"/>
      <c r="O403" s="58"/>
      <c r="P403" s="58"/>
      <c r="Q403" s="58"/>
      <c r="R403" s="15"/>
      <c r="S403" s="57"/>
      <c r="T403" s="19"/>
      <c r="U403" s="58"/>
      <c r="V403" s="58"/>
      <c r="W403" s="58"/>
      <c r="X403" s="58"/>
      <c r="Y403" s="58"/>
      <c r="Z403" s="58"/>
      <c r="AA403" s="58"/>
      <c r="AB403" s="58"/>
      <c r="AC403" s="58"/>
      <c r="AD403" s="58"/>
      <c r="AE403" s="58"/>
      <c r="AF403" s="58"/>
      <c r="AG403" s="58"/>
    </row>
    <row r="404" spans="1:33" ht="17.25" customHeight="1" x14ac:dyDescent="0.2">
      <c r="A404" s="23"/>
      <c r="B404" s="58"/>
      <c r="C404" s="58"/>
      <c r="D404" s="58"/>
      <c r="E404" s="58"/>
      <c r="F404" s="58"/>
      <c r="G404" s="58"/>
      <c r="H404" s="58"/>
      <c r="I404" s="158"/>
      <c r="J404" s="135"/>
      <c r="K404" s="135"/>
      <c r="L404" s="135"/>
      <c r="M404" s="135"/>
      <c r="N404" s="58"/>
      <c r="O404" s="58"/>
      <c r="P404" s="58"/>
      <c r="Q404" s="58"/>
      <c r="R404" s="15"/>
      <c r="S404" s="57"/>
      <c r="T404" s="19"/>
      <c r="U404" s="58"/>
      <c r="V404" s="58"/>
      <c r="W404" s="58"/>
      <c r="X404" s="58"/>
      <c r="Y404" s="58"/>
      <c r="Z404" s="58"/>
      <c r="AA404" s="58"/>
      <c r="AB404" s="58"/>
      <c r="AC404" s="58"/>
      <c r="AD404" s="58"/>
      <c r="AE404" s="58"/>
      <c r="AF404" s="58"/>
      <c r="AG404" s="58"/>
    </row>
    <row r="405" spans="1:33" ht="17.25" customHeight="1" x14ac:dyDescent="0.2">
      <c r="A405" s="23"/>
      <c r="B405" s="58"/>
      <c r="C405" s="58"/>
      <c r="D405" s="58"/>
      <c r="E405" s="58"/>
      <c r="F405" s="58"/>
      <c r="G405" s="58"/>
      <c r="H405" s="58"/>
      <c r="I405" s="158"/>
      <c r="J405" s="135"/>
      <c r="K405" s="135"/>
      <c r="L405" s="135"/>
      <c r="M405" s="135"/>
      <c r="N405" s="58"/>
      <c r="O405" s="58"/>
      <c r="P405" s="58"/>
      <c r="Q405" s="58"/>
      <c r="R405" s="15"/>
      <c r="S405" s="57"/>
      <c r="T405" s="19"/>
      <c r="U405" s="58"/>
      <c r="V405" s="58"/>
      <c r="W405" s="58"/>
      <c r="X405" s="58"/>
      <c r="Y405" s="58"/>
      <c r="Z405" s="58"/>
      <c r="AA405" s="58"/>
      <c r="AB405" s="58"/>
      <c r="AC405" s="58"/>
      <c r="AD405" s="58"/>
      <c r="AE405" s="58"/>
      <c r="AF405" s="58"/>
      <c r="AG405" s="58"/>
    </row>
    <row r="406" spans="1:33" ht="17.25" customHeight="1" x14ac:dyDescent="0.2">
      <c r="A406" s="23"/>
      <c r="B406" s="58"/>
      <c r="C406" s="58"/>
      <c r="D406" s="58"/>
      <c r="E406" s="58"/>
      <c r="F406" s="58"/>
      <c r="G406" s="58"/>
      <c r="H406" s="58"/>
      <c r="I406" s="158"/>
      <c r="J406" s="135"/>
      <c r="K406" s="135"/>
      <c r="L406" s="135"/>
      <c r="M406" s="135"/>
      <c r="N406" s="58"/>
      <c r="O406" s="58"/>
      <c r="P406" s="58"/>
      <c r="Q406" s="58"/>
      <c r="R406" s="15"/>
      <c r="S406" s="57"/>
      <c r="T406" s="19"/>
      <c r="U406" s="58"/>
      <c r="V406" s="58"/>
      <c r="W406" s="58"/>
      <c r="X406" s="58"/>
      <c r="Y406" s="58"/>
      <c r="Z406" s="58"/>
      <c r="AA406" s="58"/>
      <c r="AB406" s="58"/>
      <c r="AC406" s="58"/>
      <c r="AD406" s="58"/>
      <c r="AE406" s="58"/>
      <c r="AF406" s="58"/>
      <c r="AG406" s="58"/>
    </row>
    <row r="407" spans="1:33" ht="17.25" customHeight="1" x14ac:dyDescent="0.2">
      <c r="A407" s="23"/>
      <c r="B407" s="58"/>
      <c r="C407" s="58"/>
      <c r="D407" s="58"/>
      <c r="E407" s="58"/>
      <c r="F407" s="58"/>
      <c r="G407" s="58"/>
      <c r="H407" s="58"/>
      <c r="I407" s="158"/>
      <c r="J407" s="135"/>
      <c r="K407" s="135"/>
      <c r="L407" s="135"/>
      <c r="M407" s="135"/>
      <c r="N407" s="58"/>
      <c r="O407" s="58"/>
      <c r="P407" s="58"/>
      <c r="Q407" s="58"/>
      <c r="R407" s="15"/>
      <c r="S407" s="57"/>
      <c r="T407" s="19"/>
      <c r="U407" s="58"/>
      <c r="V407" s="58"/>
      <c r="W407" s="58"/>
      <c r="X407" s="58"/>
      <c r="Y407" s="58"/>
      <c r="Z407" s="58"/>
      <c r="AA407" s="58"/>
      <c r="AB407" s="58"/>
      <c r="AC407" s="58"/>
      <c r="AD407" s="58"/>
      <c r="AE407" s="58"/>
      <c r="AF407" s="58"/>
      <c r="AG407" s="58"/>
    </row>
    <row r="408" spans="1:33" ht="17.25" customHeight="1" x14ac:dyDescent="0.2">
      <c r="A408" s="23"/>
      <c r="B408" s="58"/>
      <c r="C408" s="58"/>
      <c r="D408" s="58"/>
      <c r="E408" s="58"/>
      <c r="F408" s="58"/>
      <c r="G408" s="58"/>
      <c r="H408" s="58"/>
      <c r="I408" s="158"/>
      <c r="J408" s="135"/>
      <c r="K408" s="135"/>
      <c r="L408" s="135"/>
      <c r="M408" s="135"/>
      <c r="N408" s="58"/>
      <c r="O408" s="58"/>
      <c r="P408" s="58"/>
      <c r="Q408" s="58"/>
      <c r="R408" s="15"/>
      <c r="S408" s="57"/>
      <c r="T408" s="19"/>
      <c r="U408" s="58"/>
      <c r="V408" s="58"/>
      <c r="W408" s="58"/>
      <c r="X408" s="58"/>
      <c r="Y408" s="58"/>
      <c r="Z408" s="58"/>
      <c r="AA408" s="58"/>
      <c r="AB408" s="58"/>
      <c r="AC408" s="58"/>
      <c r="AD408" s="58"/>
      <c r="AE408" s="58"/>
      <c r="AF408" s="58"/>
      <c r="AG408" s="58"/>
    </row>
    <row r="409" spans="1:33" ht="17.25" customHeight="1" x14ac:dyDescent="0.2">
      <c r="A409" s="23"/>
      <c r="B409" s="58"/>
      <c r="C409" s="58"/>
      <c r="D409" s="58"/>
      <c r="E409" s="58"/>
      <c r="F409" s="58"/>
      <c r="G409" s="58"/>
      <c r="H409" s="58"/>
      <c r="I409" s="158"/>
      <c r="J409" s="135"/>
      <c r="K409" s="135"/>
      <c r="L409" s="135"/>
      <c r="M409" s="135"/>
      <c r="N409" s="58"/>
      <c r="O409" s="58"/>
      <c r="P409" s="58"/>
      <c r="Q409" s="58"/>
      <c r="R409" s="15"/>
      <c r="S409" s="57"/>
      <c r="T409" s="19"/>
      <c r="U409" s="58"/>
      <c r="V409" s="58"/>
      <c r="W409" s="58"/>
      <c r="X409" s="58"/>
      <c r="Y409" s="58"/>
      <c r="Z409" s="58"/>
      <c r="AA409" s="58"/>
      <c r="AB409" s="58"/>
      <c r="AC409" s="58"/>
      <c r="AD409" s="58"/>
      <c r="AE409" s="58"/>
      <c r="AF409" s="58"/>
      <c r="AG409" s="58"/>
    </row>
    <row r="410" spans="1:33" ht="17.25" customHeight="1" x14ac:dyDescent="0.2">
      <c r="A410" s="23"/>
      <c r="B410" s="58"/>
      <c r="C410" s="58"/>
      <c r="D410" s="58"/>
      <c r="E410" s="58"/>
      <c r="F410" s="58"/>
      <c r="G410" s="58"/>
      <c r="H410" s="58"/>
      <c r="I410" s="158"/>
      <c r="J410" s="135"/>
      <c r="K410" s="135"/>
      <c r="L410" s="135"/>
      <c r="M410" s="135"/>
      <c r="N410" s="58"/>
      <c r="O410" s="58"/>
      <c r="P410" s="58"/>
      <c r="Q410" s="58"/>
      <c r="R410" s="15"/>
      <c r="S410" s="57"/>
      <c r="T410" s="19"/>
      <c r="U410" s="58"/>
      <c r="V410" s="58"/>
      <c r="W410" s="58"/>
      <c r="X410" s="58"/>
      <c r="Y410" s="58"/>
      <c r="Z410" s="58"/>
      <c r="AA410" s="58"/>
      <c r="AB410" s="58"/>
      <c r="AC410" s="58"/>
      <c r="AD410" s="58"/>
      <c r="AE410" s="58"/>
      <c r="AF410" s="58"/>
      <c r="AG410" s="58"/>
    </row>
    <row r="411" spans="1:33" ht="17.25" customHeight="1" x14ac:dyDescent="0.2">
      <c r="A411" s="23"/>
      <c r="B411" s="58"/>
      <c r="C411" s="58"/>
      <c r="D411" s="58"/>
      <c r="E411" s="58"/>
      <c r="F411" s="58"/>
      <c r="G411" s="58"/>
      <c r="H411" s="58"/>
      <c r="I411" s="158"/>
      <c r="J411" s="135"/>
      <c r="K411" s="135"/>
      <c r="L411" s="135"/>
      <c r="M411" s="135"/>
      <c r="N411" s="58"/>
      <c r="O411" s="58"/>
      <c r="P411" s="58"/>
      <c r="Q411" s="58"/>
      <c r="R411" s="15"/>
      <c r="S411" s="57"/>
      <c r="T411" s="19"/>
      <c r="U411" s="58"/>
      <c r="V411" s="58"/>
      <c r="W411" s="58"/>
      <c r="X411" s="58"/>
      <c r="Y411" s="58"/>
      <c r="Z411" s="58"/>
      <c r="AA411" s="58"/>
      <c r="AB411" s="58"/>
      <c r="AC411" s="58"/>
      <c r="AD411" s="58"/>
      <c r="AE411" s="58"/>
      <c r="AF411" s="58"/>
      <c r="AG411" s="58"/>
    </row>
    <row r="412" spans="1:33" ht="17.25" customHeight="1" x14ac:dyDescent="0.2">
      <c r="A412" s="23"/>
      <c r="B412" s="58"/>
      <c r="C412" s="58"/>
      <c r="D412" s="58"/>
      <c r="E412" s="58"/>
      <c r="F412" s="58"/>
      <c r="G412" s="58"/>
      <c r="H412" s="58"/>
      <c r="I412" s="158"/>
      <c r="J412" s="135"/>
      <c r="K412" s="135"/>
      <c r="L412" s="135"/>
      <c r="M412" s="135"/>
      <c r="N412" s="58"/>
      <c r="O412" s="58"/>
      <c r="P412" s="58"/>
      <c r="Q412" s="58"/>
      <c r="R412" s="15"/>
      <c r="S412" s="57"/>
      <c r="T412" s="19"/>
      <c r="U412" s="58"/>
      <c r="V412" s="58"/>
      <c r="W412" s="58"/>
      <c r="X412" s="58"/>
      <c r="Y412" s="58"/>
      <c r="Z412" s="58"/>
      <c r="AA412" s="58"/>
      <c r="AB412" s="58"/>
      <c r="AC412" s="58"/>
      <c r="AD412" s="58"/>
      <c r="AE412" s="58"/>
      <c r="AF412" s="58"/>
      <c r="AG412" s="58"/>
    </row>
    <row r="413" spans="1:33" ht="17.25" customHeight="1" x14ac:dyDescent="0.2">
      <c r="A413" s="23"/>
      <c r="B413" s="58"/>
      <c r="C413" s="58"/>
      <c r="D413" s="58"/>
      <c r="E413" s="58"/>
      <c r="F413" s="58"/>
      <c r="G413" s="58"/>
      <c r="H413" s="58"/>
      <c r="I413" s="158"/>
      <c r="J413" s="135"/>
      <c r="K413" s="135"/>
      <c r="L413" s="135"/>
      <c r="M413" s="135"/>
      <c r="N413" s="58"/>
      <c r="O413" s="58"/>
      <c r="P413" s="58"/>
      <c r="Q413" s="58"/>
      <c r="R413" s="15"/>
      <c r="S413" s="57"/>
      <c r="T413" s="19"/>
      <c r="U413" s="58"/>
      <c r="V413" s="58"/>
      <c r="W413" s="58"/>
      <c r="X413" s="58"/>
      <c r="Y413" s="58"/>
      <c r="Z413" s="58"/>
      <c r="AA413" s="58"/>
      <c r="AB413" s="58"/>
      <c r="AC413" s="58"/>
      <c r="AD413" s="58"/>
      <c r="AE413" s="58"/>
      <c r="AF413" s="58"/>
      <c r="AG413" s="58"/>
    </row>
    <row r="414" spans="1:33" ht="17.25" customHeight="1" x14ac:dyDescent="0.2">
      <c r="A414" s="23"/>
      <c r="B414" s="58"/>
      <c r="C414" s="58"/>
      <c r="D414" s="58"/>
      <c r="E414" s="58"/>
      <c r="F414" s="58"/>
      <c r="G414" s="58"/>
      <c r="H414" s="58"/>
      <c r="I414" s="158"/>
      <c r="J414" s="135"/>
      <c r="K414" s="135"/>
      <c r="L414" s="135"/>
      <c r="M414" s="135"/>
      <c r="N414" s="58"/>
      <c r="O414" s="58"/>
      <c r="P414" s="58"/>
      <c r="Q414" s="58"/>
      <c r="R414" s="15"/>
      <c r="S414" s="57"/>
      <c r="T414" s="19"/>
      <c r="U414" s="58"/>
      <c r="V414" s="58"/>
      <c r="W414" s="58"/>
      <c r="X414" s="58"/>
      <c r="Y414" s="58"/>
      <c r="Z414" s="58"/>
      <c r="AA414" s="58"/>
      <c r="AB414" s="58"/>
      <c r="AC414" s="58"/>
      <c r="AD414" s="58"/>
      <c r="AE414" s="58"/>
      <c r="AF414" s="58"/>
      <c r="AG414" s="58"/>
    </row>
    <row r="415" spans="1:33" ht="17.25" customHeight="1" x14ac:dyDescent="0.2">
      <c r="A415" s="23"/>
      <c r="B415" s="58"/>
      <c r="C415" s="58"/>
      <c r="D415" s="58"/>
      <c r="E415" s="58"/>
      <c r="F415" s="58"/>
      <c r="G415" s="58"/>
      <c r="H415" s="58"/>
      <c r="I415" s="158"/>
      <c r="J415" s="135"/>
      <c r="K415" s="135"/>
      <c r="L415" s="135"/>
      <c r="M415" s="135"/>
      <c r="N415" s="58"/>
      <c r="O415" s="58"/>
      <c r="P415" s="58"/>
      <c r="Q415" s="58"/>
      <c r="R415" s="15"/>
      <c r="S415" s="57"/>
      <c r="T415" s="19"/>
      <c r="U415" s="58"/>
      <c r="V415" s="58"/>
      <c r="W415" s="58"/>
      <c r="X415" s="58"/>
      <c r="Y415" s="58"/>
      <c r="Z415" s="58"/>
      <c r="AA415" s="58"/>
      <c r="AB415" s="58"/>
      <c r="AC415" s="58"/>
      <c r="AD415" s="58"/>
      <c r="AE415" s="58"/>
      <c r="AF415" s="58"/>
      <c r="AG415" s="58"/>
    </row>
    <row r="416" spans="1:33" ht="17.25" customHeight="1" x14ac:dyDescent="0.2">
      <c r="A416" s="23"/>
      <c r="B416" s="58"/>
      <c r="C416" s="58"/>
      <c r="D416" s="58"/>
      <c r="E416" s="58"/>
      <c r="F416" s="58"/>
      <c r="G416" s="58"/>
      <c r="H416" s="58"/>
      <c r="I416" s="158"/>
      <c r="J416" s="135"/>
      <c r="K416" s="135"/>
      <c r="L416" s="135"/>
      <c r="M416" s="135"/>
      <c r="N416" s="58"/>
      <c r="O416" s="58"/>
      <c r="P416" s="58"/>
      <c r="Q416" s="58"/>
      <c r="R416" s="15"/>
      <c r="S416" s="57"/>
      <c r="T416" s="19"/>
      <c r="U416" s="58"/>
      <c r="V416" s="58"/>
      <c r="W416" s="58"/>
      <c r="X416" s="58"/>
      <c r="Y416" s="58"/>
      <c r="Z416" s="58"/>
      <c r="AA416" s="58"/>
      <c r="AB416" s="58"/>
      <c r="AC416" s="58"/>
      <c r="AD416" s="58"/>
      <c r="AE416" s="58"/>
      <c r="AF416" s="58"/>
      <c r="AG416" s="58"/>
    </row>
    <row r="417" spans="1:33" ht="17.25" customHeight="1" x14ac:dyDescent="0.2">
      <c r="A417" s="23"/>
      <c r="B417" s="58"/>
      <c r="C417" s="58"/>
      <c r="D417" s="58"/>
      <c r="E417" s="58"/>
      <c r="F417" s="58"/>
      <c r="G417" s="58"/>
      <c r="H417" s="58"/>
      <c r="I417" s="158"/>
      <c r="J417" s="135"/>
      <c r="K417" s="135"/>
      <c r="L417" s="135"/>
      <c r="M417" s="135"/>
      <c r="N417" s="58"/>
      <c r="O417" s="58"/>
      <c r="P417" s="58"/>
      <c r="Q417" s="58"/>
      <c r="R417" s="15"/>
      <c r="S417" s="57"/>
      <c r="T417" s="19"/>
      <c r="U417" s="58"/>
      <c r="V417" s="58"/>
      <c r="W417" s="58"/>
      <c r="X417" s="58"/>
      <c r="Y417" s="58"/>
      <c r="Z417" s="58"/>
      <c r="AA417" s="58"/>
      <c r="AB417" s="58"/>
      <c r="AC417" s="58"/>
      <c r="AD417" s="58"/>
      <c r="AE417" s="58"/>
      <c r="AF417" s="58"/>
      <c r="AG417" s="58"/>
    </row>
    <row r="418" spans="1:33" ht="17.25" customHeight="1" x14ac:dyDescent="0.2">
      <c r="A418" s="23"/>
      <c r="B418" s="58"/>
      <c r="C418" s="58"/>
      <c r="D418" s="58"/>
      <c r="E418" s="58"/>
      <c r="F418" s="58"/>
      <c r="G418" s="58"/>
      <c r="H418" s="58"/>
      <c r="I418" s="158"/>
      <c r="J418" s="135"/>
      <c r="K418" s="135"/>
      <c r="L418" s="135"/>
      <c r="M418" s="135"/>
      <c r="N418" s="58"/>
      <c r="O418" s="58"/>
      <c r="P418" s="58"/>
      <c r="Q418" s="58"/>
      <c r="R418" s="15"/>
      <c r="S418" s="57"/>
      <c r="T418" s="19"/>
      <c r="U418" s="58"/>
      <c r="V418" s="58"/>
      <c r="W418" s="58"/>
      <c r="X418" s="58"/>
      <c r="Y418" s="58"/>
      <c r="Z418" s="58"/>
      <c r="AA418" s="58"/>
      <c r="AB418" s="58"/>
      <c r="AC418" s="58"/>
      <c r="AD418" s="58"/>
      <c r="AE418" s="58"/>
      <c r="AF418" s="58"/>
      <c r="AG418" s="58"/>
    </row>
    <row r="419" spans="1:33" ht="17.25" customHeight="1" x14ac:dyDescent="0.2">
      <c r="A419" s="23"/>
      <c r="B419" s="58"/>
      <c r="C419" s="58"/>
      <c r="D419" s="58"/>
      <c r="E419" s="58"/>
      <c r="F419" s="58"/>
      <c r="G419" s="58"/>
      <c r="H419" s="58"/>
      <c r="I419" s="158"/>
      <c r="J419" s="135"/>
      <c r="K419" s="135"/>
      <c r="L419" s="135"/>
      <c r="M419" s="135"/>
      <c r="N419" s="58"/>
      <c r="O419" s="58"/>
      <c r="P419" s="58"/>
      <c r="Q419" s="58"/>
      <c r="R419" s="15"/>
      <c r="S419" s="57"/>
      <c r="T419" s="19"/>
      <c r="U419" s="58"/>
      <c r="V419" s="58"/>
      <c r="W419" s="58"/>
      <c r="X419" s="58"/>
      <c r="Y419" s="58"/>
      <c r="Z419" s="58"/>
      <c r="AA419" s="58"/>
      <c r="AB419" s="58"/>
      <c r="AC419" s="58"/>
      <c r="AD419" s="58"/>
      <c r="AE419" s="58"/>
      <c r="AF419" s="58"/>
      <c r="AG419" s="58"/>
    </row>
    <row r="420" spans="1:33" ht="17.25" customHeight="1" x14ac:dyDescent="0.2">
      <c r="A420" s="23"/>
      <c r="B420" s="58"/>
      <c r="C420" s="58"/>
      <c r="D420" s="58"/>
      <c r="E420" s="58"/>
      <c r="F420" s="58"/>
      <c r="G420" s="58"/>
      <c r="H420" s="58"/>
      <c r="I420" s="158"/>
      <c r="J420" s="135"/>
      <c r="K420" s="135"/>
      <c r="L420" s="135"/>
      <c r="M420" s="135"/>
      <c r="N420" s="58"/>
      <c r="O420" s="58"/>
      <c r="P420" s="58"/>
      <c r="Q420" s="58"/>
      <c r="R420" s="15"/>
      <c r="S420" s="57"/>
      <c r="T420" s="19"/>
      <c r="U420" s="58"/>
      <c r="V420" s="58"/>
      <c r="W420" s="58"/>
      <c r="X420" s="58"/>
      <c r="Y420" s="58"/>
      <c r="Z420" s="58"/>
      <c r="AA420" s="58"/>
      <c r="AB420" s="58"/>
      <c r="AC420" s="58"/>
      <c r="AD420" s="58"/>
      <c r="AE420" s="58"/>
      <c r="AF420" s="58"/>
      <c r="AG420" s="58"/>
    </row>
    <row r="421" spans="1:33" ht="17.25" customHeight="1" x14ac:dyDescent="0.2">
      <c r="A421" s="23"/>
      <c r="B421" s="58"/>
      <c r="C421" s="58"/>
      <c r="D421" s="58"/>
      <c r="E421" s="58"/>
      <c r="F421" s="58"/>
      <c r="G421" s="58"/>
      <c r="H421" s="58"/>
      <c r="I421" s="158"/>
      <c r="J421" s="135"/>
      <c r="K421" s="135"/>
      <c r="L421" s="135"/>
      <c r="M421" s="135"/>
      <c r="N421" s="58"/>
      <c r="O421" s="58"/>
      <c r="P421" s="58"/>
      <c r="Q421" s="58"/>
      <c r="R421" s="15"/>
      <c r="S421" s="57"/>
      <c r="T421" s="19"/>
      <c r="U421" s="58"/>
      <c r="V421" s="58"/>
      <c r="W421" s="58"/>
      <c r="X421" s="58"/>
      <c r="Y421" s="58"/>
      <c r="Z421" s="58"/>
      <c r="AA421" s="58"/>
      <c r="AB421" s="58"/>
      <c r="AC421" s="58"/>
      <c r="AD421" s="58"/>
      <c r="AE421" s="58"/>
      <c r="AF421" s="58"/>
      <c r="AG421" s="58"/>
    </row>
    <row r="422" spans="1:33" ht="17.25" customHeight="1" x14ac:dyDescent="0.2">
      <c r="A422" s="23"/>
      <c r="B422" s="58"/>
      <c r="C422" s="58"/>
      <c r="D422" s="58"/>
      <c r="E422" s="58"/>
      <c r="F422" s="58"/>
      <c r="G422" s="58"/>
      <c r="H422" s="58"/>
      <c r="I422" s="158"/>
      <c r="J422" s="135"/>
      <c r="K422" s="135"/>
      <c r="L422" s="135"/>
      <c r="M422" s="135"/>
      <c r="N422" s="58"/>
      <c r="O422" s="58"/>
      <c r="P422" s="58"/>
      <c r="Q422" s="58"/>
      <c r="R422" s="15"/>
      <c r="S422" s="57"/>
      <c r="T422" s="19"/>
      <c r="U422" s="58"/>
      <c r="V422" s="58"/>
      <c r="W422" s="58"/>
      <c r="X422" s="58"/>
      <c r="Y422" s="58"/>
      <c r="Z422" s="58"/>
      <c r="AA422" s="58"/>
      <c r="AB422" s="58"/>
      <c r="AC422" s="58"/>
      <c r="AD422" s="58"/>
      <c r="AE422" s="58"/>
      <c r="AF422" s="58"/>
      <c r="AG422" s="58"/>
    </row>
    <row r="423" spans="1:33" ht="17.25" customHeight="1" x14ac:dyDescent="0.2">
      <c r="A423" s="23"/>
      <c r="B423" s="58"/>
      <c r="C423" s="58"/>
      <c r="D423" s="58"/>
      <c r="E423" s="58"/>
      <c r="F423" s="58"/>
      <c r="G423" s="58"/>
      <c r="H423" s="58"/>
      <c r="I423" s="158"/>
      <c r="J423" s="135"/>
      <c r="K423" s="135"/>
      <c r="L423" s="135"/>
      <c r="M423" s="135"/>
      <c r="N423" s="58"/>
      <c r="O423" s="58"/>
      <c r="P423" s="58"/>
      <c r="Q423" s="58"/>
      <c r="R423" s="15"/>
      <c r="S423" s="57"/>
      <c r="T423" s="19"/>
      <c r="U423" s="58"/>
      <c r="V423" s="58"/>
      <c r="W423" s="58"/>
      <c r="X423" s="58"/>
      <c r="Y423" s="58"/>
      <c r="Z423" s="58"/>
      <c r="AA423" s="58"/>
      <c r="AB423" s="58"/>
      <c r="AC423" s="58"/>
      <c r="AD423" s="58"/>
      <c r="AE423" s="58"/>
      <c r="AF423" s="58"/>
      <c r="AG423" s="58"/>
    </row>
    <row r="424" spans="1:33" ht="17.25" customHeight="1" x14ac:dyDescent="0.2">
      <c r="A424" s="23"/>
      <c r="B424" s="58"/>
      <c r="C424" s="58"/>
      <c r="D424" s="58"/>
      <c r="E424" s="58"/>
      <c r="F424" s="58"/>
      <c r="G424" s="58"/>
      <c r="H424" s="58"/>
      <c r="I424" s="158"/>
      <c r="J424" s="135"/>
      <c r="K424" s="135"/>
      <c r="L424" s="135"/>
      <c r="M424" s="135"/>
      <c r="N424" s="58"/>
      <c r="O424" s="58"/>
      <c r="P424" s="58"/>
      <c r="Q424" s="58"/>
      <c r="R424" s="15"/>
      <c r="S424" s="57"/>
      <c r="T424" s="19"/>
      <c r="U424" s="58"/>
      <c r="V424" s="58"/>
      <c r="W424" s="58"/>
      <c r="X424" s="58"/>
      <c r="Y424" s="58"/>
      <c r="Z424" s="58"/>
      <c r="AA424" s="58"/>
      <c r="AB424" s="58"/>
      <c r="AC424" s="58"/>
      <c r="AD424" s="58"/>
      <c r="AE424" s="58"/>
      <c r="AF424" s="58"/>
      <c r="AG424" s="58"/>
    </row>
    <row r="425" spans="1:33" ht="17.25" customHeight="1" x14ac:dyDescent="0.2">
      <c r="A425" s="23"/>
      <c r="B425" s="58"/>
      <c r="C425" s="58"/>
      <c r="D425" s="58"/>
      <c r="E425" s="58"/>
      <c r="F425" s="58"/>
      <c r="G425" s="58"/>
      <c r="H425" s="58"/>
      <c r="I425" s="158"/>
      <c r="J425" s="135"/>
      <c r="K425" s="135"/>
      <c r="L425" s="135"/>
      <c r="M425" s="135"/>
      <c r="N425" s="58"/>
      <c r="O425" s="58"/>
      <c r="P425" s="58"/>
      <c r="Q425" s="58"/>
      <c r="R425" s="15"/>
      <c r="S425" s="57"/>
      <c r="T425" s="19"/>
      <c r="U425" s="58"/>
      <c r="V425" s="58"/>
      <c r="W425" s="58"/>
      <c r="X425" s="58"/>
      <c r="Y425" s="58"/>
      <c r="Z425" s="58"/>
      <c r="AA425" s="58"/>
      <c r="AB425" s="58"/>
      <c r="AC425" s="58"/>
      <c r="AD425" s="58"/>
      <c r="AE425" s="58"/>
      <c r="AF425" s="58"/>
      <c r="AG425" s="58"/>
    </row>
    <row r="426" spans="1:33" ht="17.25" customHeight="1" x14ac:dyDescent="0.2">
      <c r="A426" s="23"/>
      <c r="B426" s="58"/>
      <c r="C426" s="58"/>
      <c r="D426" s="58"/>
      <c r="E426" s="58"/>
      <c r="F426" s="58"/>
      <c r="G426" s="58"/>
      <c r="H426" s="58"/>
      <c r="I426" s="158"/>
      <c r="J426" s="135"/>
      <c r="K426" s="135"/>
      <c r="L426" s="135"/>
      <c r="M426" s="135"/>
      <c r="N426" s="58"/>
      <c r="O426" s="58"/>
      <c r="P426" s="58"/>
      <c r="Q426" s="58"/>
      <c r="R426" s="15"/>
      <c r="S426" s="57"/>
      <c r="T426" s="19"/>
      <c r="U426" s="58"/>
      <c r="V426" s="58"/>
      <c r="W426" s="58"/>
      <c r="X426" s="58"/>
      <c r="Y426" s="58"/>
      <c r="Z426" s="58"/>
      <c r="AA426" s="58"/>
      <c r="AB426" s="58"/>
      <c r="AC426" s="58"/>
      <c r="AD426" s="58"/>
      <c r="AE426" s="58"/>
      <c r="AF426" s="58"/>
      <c r="AG426" s="58"/>
    </row>
    <row r="427" spans="1:33" ht="17.25" customHeight="1" x14ac:dyDescent="0.2">
      <c r="A427" s="23"/>
      <c r="B427" s="58"/>
      <c r="C427" s="58"/>
      <c r="D427" s="58"/>
      <c r="E427" s="58"/>
      <c r="F427" s="58"/>
      <c r="G427" s="58"/>
      <c r="H427" s="58"/>
      <c r="I427" s="158"/>
      <c r="J427" s="135"/>
      <c r="K427" s="135"/>
      <c r="L427" s="135"/>
      <c r="M427" s="135"/>
      <c r="N427" s="58"/>
      <c r="O427" s="58"/>
      <c r="P427" s="58"/>
      <c r="Q427" s="58"/>
      <c r="R427" s="15"/>
      <c r="S427" s="57"/>
      <c r="T427" s="19"/>
      <c r="U427" s="58"/>
      <c r="V427" s="58"/>
      <c r="W427" s="58"/>
      <c r="X427" s="58"/>
      <c r="Y427" s="58"/>
      <c r="Z427" s="58"/>
      <c r="AA427" s="58"/>
      <c r="AB427" s="58"/>
      <c r="AC427" s="58"/>
      <c r="AD427" s="58"/>
      <c r="AE427" s="58"/>
      <c r="AF427" s="58"/>
      <c r="AG427" s="58"/>
    </row>
    <row r="428" spans="1:33" ht="17.25" customHeight="1" x14ac:dyDescent="0.2">
      <c r="A428" s="23"/>
      <c r="B428" s="58"/>
      <c r="C428" s="58"/>
      <c r="D428" s="58"/>
      <c r="E428" s="58"/>
      <c r="F428" s="58"/>
      <c r="G428" s="58"/>
      <c r="H428" s="58"/>
      <c r="I428" s="158"/>
      <c r="J428" s="135"/>
      <c r="K428" s="135"/>
      <c r="L428" s="135"/>
      <c r="M428" s="135"/>
      <c r="N428" s="58"/>
      <c r="O428" s="58"/>
      <c r="P428" s="58"/>
      <c r="Q428" s="58"/>
      <c r="R428" s="15"/>
      <c r="S428" s="57"/>
      <c r="T428" s="19"/>
      <c r="U428" s="58"/>
      <c r="V428" s="58"/>
      <c r="W428" s="58"/>
      <c r="X428" s="58"/>
      <c r="Y428" s="58"/>
      <c r="Z428" s="58"/>
      <c r="AA428" s="58"/>
      <c r="AB428" s="58"/>
      <c r="AC428" s="58"/>
      <c r="AD428" s="58"/>
      <c r="AE428" s="58"/>
      <c r="AF428" s="58"/>
      <c r="AG428" s="58"/>
    </row>
    <row r="429" spans="1:33" ht="17.25" customHeight="1" x14ac:dyDescent="0.2">
      <c r="A429" s="23"/>
      <c r="B429" s="58"/>
      <c r="C429" s="58"/>
      <c r="D429" s="58"/>
      <c r="E429" s="58"/>
      <c r="F429" s="58"/>
      <c r="G429" s="58"/>
      <c r="H429" s="58"/>
      <c r="I429" s="158"/>
      <c r="J429" s="135"/>
      <c r="K429" s="135"/>
      <c r="L429" s="135"/>
      <c r="M429" s="135"/>
      <c r="N429" s="58"/>
      <c r="O429" s="58"/>
      <c r="P429" s="58"/>
      <c r="Q429" s="58"/>
      <c r="R429" s="15"/>
      <c r="S429" s="57"/>
      <c r="T429" s="19"/>
      <c r="U429" s="58"/>
      <c r="V429" s="58"/>
      <c r="W429" s="58"/>
      <c r="X429" s="58"/>
      <c r="Y429" s="58"/>
      <c r="Z429" s="58"/>
      <c r="AA429" s="58"/>
      <c r="AB429" s="58"/>
      <c r="AC429" s="58"/>
      <c r="AD429" s="58"/>
      <c r="AE429" s="58"/>
      <c r="AF429" s="58"/>
      <c r="AG429" s="58"/>
    </row>
    <row r="430" spans="1:33" ht="17.25" customHeight="1" x14ac:dyDescent="0.2">
      <c r="A430" s="23"/>
      <c r="B430" s="58"/>
      <c r="C430" s="58"/>
      <c r="D430" s="58"/>
      <c r="E430" s="58"/>
      <c r="F430" s="58"/>
      <c r="G430" s="58"/>
      <c r="H430" s="58"/>
      <c r="I430" s="158"/>
      <c r="J430" s="135"/>
      <c r="K430" s="135"/>
      <c r="L430" s="135"/>
      <c r="M430" s="135"/>
      <c r="N430" s="58"/>
      <c r="O430" s="58"/>
      <c r="P430" s="58"/>
      <c r="Q430" s="58"/>
      <c r="R430" s="15"/>
      <c r="S430" s="57"/>
      <c r="T430" s="19"/>
      <c r="U430" s="58"/>
      <c r="V430" s="58"/>
      <c r="W430" s="58"/>
      <c r="X430" s="58"/>
      <c r="Y430" s="58"/>
      <c r="Z430" s="58"/>
      <c r="AA430" s="58"/>
      <c r="AB430" s="58"/>
      <c r="AC430" s="58"/>
      <c r="AD430" s="58"/>
      <c r="AE430" s="58"/>
      <c r="AF430" s="58"/>
      <c r="AG430" s="58"/>
    </row>
    <row r="431" spans="1:33" ht="17.25" customHeight="1" x14ac:dyDescent="0.2">
      <c r="A431" s="23"/>
      <c r="B431" s="58"/>
      <c r="C431" s="58"/>
      <c r="D431" s="58"/>
      <c r="E431" s="58"/>
      <c r="F431" s="58"/>
      <c r="G431" s="58"/>
      <c r="H431" s="58"/>
      <c r="I431" s="158"/>
      <c r="J431" s="135"/>
      <c r="K431" s="135"/>
      <c r="L431" s="135"/>
      <c r="M431" s="135"/>
      <c r="N431" s="58"/>
      <c r="O431" s="58"/>
      <c r="P431" s="58"/>
      <c r="Q431" s="58"/>
      <c r="R431" s="15"/>
      <c r="S431" s="57"/>
      <c r="T431" s="19"/>
      <c r="U431" s="58"/>
      <c r="V431" s="58"/>
      <c r="W431" s="58"/>
      <c r="X431" s="58"/>
      <c r="Y431" s="58"/>
      <c r="Z431" s="58"/>
      <c r="AA431" s="58"/>
      <c r="AB431" s="58"/>
      <c r="AC431" s="58"/>
      <c r="AD431" s="58"/>
      <c r="AE431" s="58"/>
      <c r="AF431" s="58"/>
      <c r="AG431" s="58"/>
    </row>
    <row r="432" spans="1:33" ht="17.25" customHeight="1" x14ac:dyDescent="0.2">
      <c r="A432" s="23"/>
      <c r="B432" s="58"/>
      <c r="C432" s="58"/>
      <c r="D432" s="58"/>
      <c r="E432" s="58"/>
      <c r="F432" s="58"/>
      <c r="G432" s="58"/>
      <c r="H432" s="58"/>
      <c r="I432" s="158"/>
      <c r="J432" s="135"/>
      <c r="K432" s="135"/>
      <c r="L432" s="135"/>
      <c r="M432" s="135"/>
      <c r="N432" s="58"/>
      <c r="O432" s="58"/>
      <c r="P432" s="58"/>
      <c r="Q432" s="58"/>
      <c r="R432" s="15"/>
      <c r="S432" s="57"/>
      <c r="T432" s="19"/>
      <c r="U432" s="58"/>
      <c r="V432" s="58"/>
      <c r="W432" s="58"/>
      <c r="X432" s="58"/>
      <c r="Y432" s="58"/>
      <c r="Z432" s="58"/>
      <c r="AA432" s="58"/>
      <c r="AB432" s="58"/>
      <c r="AC432" s="58"/>
      <c r="AD432" s="58"/>
      <c r="AE432" s="58"/>
      <c r="AF432" s="58"/>
      <c r="AG432" s="58"/>
    </row>
    <row r="433" spans="1:33" ht="17.25" customHeight="1" x14ac:dyDescent="0.2">
      <c r="A433" s="23"/>
      <c r="B433" s="58"/>
      <c r="C433" s="58"/>
      <c r="D433" s="58"/>
      <c r="E433" s="58"/>
      <c r="F433" s="58"/>
      <c r="G433" s="58"/>
      <c r="H433" s="58"/>
      <c r="I433" s="158"/>
      <c r="J433" s="135"/>
      <c r="K433" s="135"/>
      <c r="L433" s="135"/>
      <c r="M433" s="135"/>
      <c r="N433" s="58"/>
      <c r="O433" s="58"/>
      <c r="P433" s="58"/>
      <c r="Q433" s="58"/>
      <c r="R433" s="15"/>
      <c r="S433" s="57"/>
      <c r="T433" s="19"/>
      <c r="U433" s="58"/>
      <c r="V433" s="58"/>
      <c r="W433" s="58"/>
      <c r="X433" s="58"/>
      <c r="Y433" s="58"/>
      <c r="Z433" s="58"/>
      <c r="AA433" s="58"/>
      <c r="AB433" s="58"/>
      <c r="AC433" s="58"/>
      <c r="AD433" s="58"/>
      <c r="AE433" s="58"/>
      <c r="AF433" s="58"/>
      <c r="AG433" s="58"/>
    </row>
    <row r="434" spans="1:33" ht="17.25" customHeight="1" x14ac:dyDescent="0.2">
      <c r="A434" s="23"/>
      <c r="B434" s="58"/>
      <c r="C434" s="58"/>
      <c r="D434" s="58"/>
      <c r="E434" s="58"/>
      <c r="F434" s="58"/>
      <c r="G434" s="58"/>
      <c r="H434" s="58"/>
      <c r="I434" s="158"/>
      <c r="J434" s="135"/>
      <c r="K434" s="135"/>
      <c r="L434" s="135"/>
      <c r="M434" s="135"/>
      <c r="N434" s="58"/>
      <c r="O434" s="58"/>
      <c r="P434" s="58"/>
      <c r="Q434" s="58"/>
      <c r="R434" s="15"/>
      <c r="S434" s="57"/>
      <c r="T434" s="19"/>
      <c r="U434" s="58"/>
      <c r="V434" s="58"/>
      <c r="W434" s="58"/>
      <c r="X434" s="58"/>
      <c r="Y434" s="58"/>
      <c r="Z434" s="58"/>
      <c r="AA434" s="58"/>
      <c r="AB434" s="58"/>
      <c r="AC434" s="58"/>
      <c r="AD434" s="58"/>
      <c r="AE434" s="58"/>
      <c r="AF434" s="58"/>
      <c r="AG434" s="58"/>
    </row>
    <row r="435" spans="1:33" ht="17.25" customHeight="1" x14ac:dyDescent="0.2">
      <c r="A435" s="23"/>
      <c r="B435" s="58"/>
      <c r="C435" s="58"/>
      <c r="D435" s="58"/>
      <c r="E435" s="58"/>
      <c r="F435" s="58"/>
      <c r="G435" s="58"/>
      <c r="H435" s="58"/>
      <c r="I435" s="158"/>
      <c r="J435" s="135"/>
      <c r="K435" s="135"/>
      <c r="L435" s="135"/>
      <c r="M435" s="135"/>
      <c r="N435" s="58"/>
      <c r="O435" s="58"/>
      <c r="P435" s="58"/>
      <c r="Q435" s="58"/>
      <c r="R435" s="15"/>
      <c r="S435" s="57"/>
      <c r="T435" s="19"/>
      <c r="U435" s="58"/>
      <c r="V435" s="58"/>
      <c r="W435" s="58"/>
      <c r="X435" s="58"/>
      <c r="Y435" s="58"/>
      <c r="Z435" s="58"/>
      <c r="AA435" s="58"/>
      <c r="AB435" s="58"/>
      <c r="AC435" s="58"/>
      <c r="AD435" s="58"/>
      <c r="AE435" s="58"/>
      <c r="AF435" s="58"/>
      <c r="AG435" s="58"/>
    </row>
    <row r="436" spans="1:33" ht="17.25" customHeight="1" x14ac:dyDescent="0.2">
      <c r="A436" s="23"/>
      <c r="B436" s="58"/>
      <c r="C436" s="58"/>
      <c r="D436" s="58"/>
      <c r="E436" s="58"/>
      <c r="F436" s="58"/>
      <c r="G436" s="58"/>
      <c r="H436" s="58"/>
      <c r="I436" s="158"/>
      <c r="J436" s="135"/>
      <c r="K436" s="135"/>
      <c r="L436" s="135"/>
      <c r="M436" s="135"/>
      <c r="N436" s="58"/>
      <c r="O436" s="58"/>
      <c r="P436" s="58"/>
      <c r="Q436" s="58"/>
      <c r="R436" s="15"/>
      <c r="S436" s="57"/>
      <c r="T436" s="19"/>
      <c r="U436" s="58"/>
      <c r="V436" s="58"/>
      <c r="W436" s="58"/>
      <c r="X436" s="58"/>
      <c r="Y436" s="58"/>
      <c r="Z436" s="58"/>
      <c r="AA436" s="58"/>
      <c r="AB436" s="58"/>
      <c r="AC436" s="58"/>
      <c r="AD436" s="58"/>
      <c r="AE436" s="58"/>
      <c r="AF436" s="58"/>
      <c r="AG436" s="58"/>
    </row>
    <row r="437" spans="1:33" ht="17.25" customHeight="1" x14ac:dyDescent="0.2">
      <c r="A437" s="23"/>
      <c r="B437" s="58"/>
      <c r="C437" s="58"/>
      <c r="D437" s="58"/>
      <c r="E437" s="58"/>
      <c r="F437" s="58"/>
      <c r="G437" s="58"/>
      <c r="H437" s="58"/>
      <c r="I437" s="158"/>
      <c r="J437" s="135"/>
      <c r="K437" s="135"/>
      <c r="L437" s="135"/>
      <c r="M437" s="135"/>
      <c r="N437" s="58"/>
      <c r="O437" s="58"/>
      <c r="P437" s="58"/>
      <c r="Q437" s="58"/>
      <c r="R437" s="15"/>
      <c r="S437" s="57"/>
      <c r="T437" s="19"/>
      <c r="U437" s="58"/>
      <c r="V437" s="58"/>
      <c r="W437" s="58"/>
      <c r="X437" s="58"/>
      <c r="Y437" s="58"/>
      <c r="Z437" s="58"/>
      <c r="AA437" s="58"/>
      <c r="AB437" s="58"/>
      <c r="AC437" s="58"/>
      <c r="AD437" s="58"/>
      <c r="AE437" s="58"/>
      <c r="AF437" s="58"/>
      <c r="AG437" s="58"/>
    </row>
    <row r="438" spans="1:33" ht="17.25" customHeight="1" x14ac:dyDescent="0.2">
      <c r="A438" s="23"/>
      <c r="B438" s="58"/>
      <c r="C438" s="58"/>
      <c r="D438" s="58"/>
      <c r="E438" s="58"/>
      <c r="F438" s="58"/>
      <c r="G438" s="58"/>
      <c r="H438" s="58"/>
      <c r="I438" s="158"/>
      <c r="J438" s="135"/>
      <c r="K438" s="135"/>
      <c r="L438" s="135"/>
      <c r="M438" s="135"/>
      <c r="N438" s="58"/>
      <c r="O438" s="58"/>
      <c r="P438" s="58"/>
      <c r="Q438" s="58"/>
      <c r="R438" s="15"/>
      <c r="S438" s="57"/>
      <c r="T438" s="19"/>
      <c r="U438" s="58"/>
      <c r="V438" s="58"/>
      <c r="W438" s="58"/>
      <c r="X438" s="58"/>
      <c r="Y438" s="58"/>
      <c r="Z438" s="58"/>
      <c r="AA438" s="58"/>
      <c r="AB438" s="58"/>
      <c r="AC438" s="58"/>
      <c r="AD438" s="58"/>
      <c r="AE438" s="58"/>
      <c r="AF438" s="58"/>
      <c r="AG438" s="58"/>
    </row>
    <row r="439" spans="1:33" ht="17.25" customHeight="1" x14ac:dyDescent="0.2">
      <c r="A439" s="23"/>
      <c r="B439" s="58"/>
      <c r="C439" s="58"/>
      <c r="D439" s="58"/>
      <c r="E439" s="58"/>
      <c r="F439" s="58"/>
      <c r="G439" s="58"/>
      <c r="H439" s="58"/>
      <c r="I439" s="158"/>
      <c r="J439" s="135"/>
      <c r="K439" s="135"/>
      <c r="L439" s="135"/>
      <c r="M439" s="135"/>
      <c r="N439" s="58"/>
      <c r="O439" s="58"/>
      <c r="P439" s="58"/>
      <c r="Q439" s="58"/>
      <c r="R439" s="15"/>
      <c r="S439" s="57"/>
      <c r="T439" s="19"/>
      <c r="U439" s="58"/>
      <c r="V439" s="58"/>
      <c r="W439" s="58"/>
      <c r="X439" s="58"/>
      <c r="Y439" s="58"/>
      <c r="Z439" s="58"/>
      <c r="AA439" s="58"/>
      <c r="AB439" s="58"/>
      <c r="AC439" s="58"/>
      <c r="AD439" s="58"/>
      <c r="AE439" s="58"/>
      <c r="AF439" s="58"/>
      <c r="AG439" s="58"/>
    </row>
    <row r="440" spans="1:33" ht="17.25" customHeight="1" x14ac:dyDescent="0.2">
      <c r="A440" s="23"/>
      <c r="B440" s="58"/>
      <c r="C440" s="58"/>
      <c r="D440" s="58"/>
      <c r="E440" s="58"/>
      <c r="F440" s="58"/>
      <c r="G440" s="58"/>
      <c r="H440" s="58"/>
      <c r="I440" s="158"/>
      <c r="J440" s="135"/>
      <c r="K440" s="135"/>
      <c r="L440" s="135"/>
      <c r="M440" s="135"/>
      <c r="N440" s="58"/>
      <c r="O440" s="58"/>
      <c r="P440" s="58"/>
      <c r="Q440" s="58"/>
      <c r="R440" s="15"/>
      <c r="S440" s="57"/>
      <c r="T440" s="19"/>
      <c r="U440" s="58"/>
      <c r="V440" s="58"/>
      <c r="W440" s="58"/>
      <c r="X440" s="58"/>
      <c r="Y440" s="58"/>
      <c r="Z440" s="58"/>
      <c r="AA440" s="58"/>
      <c r="AB440" s="58"/>
      <c r="AC440" s="58"/>
      <c r="AD440" s="58"/>
      <c r="AE440" s="58"/>
      <c r="AF440" s="58"/>
      <c r="AG440" s="58"/>
    </row>
    <row r="441" spans="1:33" ht="17.25" customHeight="1" x14ac:dyDescent="0.2">
      <c r="A441" s="23"/>
      <c r="B441" s="58"/>
      <c r="C441" s="58"/>
      <c r="D441" s="58"/>
      <c r="E441" s="58"/>
      <c r="F441" s="58"/>
      <c r="G441" s="58"/>
      <c r="H441" s="58"/>
      <c r="I441" s="158"/>
      <c r="J441" s="135"/>
      <c r="K441" s="135"/>
      <c r="L441" s="135"/>
      <c r="M441" s="135"/>
      <c r="N441" s="58"/>
      <c r="O441" s="58"/>
      <c r="P441" s="58"/>
      <c r="Q441" s="58"/>
      <c r="R441" s="15"/>
      <c r="S441" s="57"/>
      <c r="T441" s="19"/>
      <c r="U441" s="58"/>
      <c r="V441" s="58"/>
      <c r="W441" s="58"/>
      <c r="X441" s="58"/>
      <c r="Y441" s="58"/>
      <c r="Z441" s="58"/>
      <c r="AA441" s="58"/>
      <c r="AB441" s="58"/>
      <c r="AC441" s="58"/>
      <c r="AD441" s="58"/>
      <c r="AE441" s="58"/>
      <c r="AF441" s="58"/>
      <c r="AG441" s="58"/>
    </row>
    <row r="442" spans="1:33" ht="17.25" customHeight="1" x14ac:dyDescent="0.2">
      <c r="A442" s="23"/>
      <c r="B442" s="58"/>
      <c r="C442" s="58"/>
      <c r="D442" s="58"/>
      <c r="E442" s="58"/>
      <c r="F442" s="58"/>
      <c r="G442" s="58"/>
      <c r="H442" s="58"/>
      <c r="I442" s="158"/>
      <c r="J442" s="135"/>
      <c r="K442" s="135"/>
      <c r="L442" s="135"/>
      <c r="M442" s="135"/>
      <c r="N442" s="58"/>
      <c r="O442" s="58"/>
      <c r="P442" s="58"/>
      <c r="Q442" s="58"/>
      <c r="R442" s="15"/>
      <c r="S442" s="57"/>
      <c r="T442" s="19"/>
      <c r="U442" s="58"/>
      <c r="V442" s="58"/>
      <c r="W442" s="58"/>
      <c r="X442" s="58"/>
      <c r="Y442" s="58"/>
      <c r="Z442" s="58"/>
      <c r="AA442" s="58"/>
      <c r="AB442" s="58"/>
      <c r="AC442" s="58"/>
      <c r="AD442" s="58"/>
      <c r="AE442" s="58"/>
      <c r="AF442" s="58"/>
      <c r="AG442" s="58"/>
    </row>
    <row r="443" spans="1:33" ht="17.25" customHeight="1" x14ac:dyDescent="0.2">
      <c r="A443" s="23"/>
      <c r="B443" s="58"/>
      <c r="C443" s="58"/>
      <c r="D443" s="58"/>
      <c r="E443" s="58"/>
      <c r="F443" s="58"/>
      <c r="G443" s="58"/>
      <c r="H443" s="58"/>
      <c r="I443" s="158"/>
      <c r="J443" s="135"/>
      <c r="K443" s="135"/>
      <c r="L443" s="135"/>
      <c r="M443" s="135"/>
      <c r="N443" s="58"/>
      <c r="O443" s="58"/>
      <c r="P443" s="58"/>
      <c r="Q443" s="58"/>
      <c r="R443" s="15"/>
      <c r="S443" s="57"/>
      <c r="T443" s="19"/>
      <c r="U443" s="58"/>
      <c r="V443" s="58"/>
      <c r="W443" s="58"/>
      <c r="X443" s="58"/>
      <c r="Y443" s="58"/>
      <c r="Z443" s="58"/>
      <c r="AA443" s="58"/>
      <c r="AB443" s="58"/>
      <c r="AC443" s="58"/>
      <c r="AD443" s="58"/>
      <c r="AE443" s="58"/>
      <c r="AF443" s="58"/>
      <c r="AG443" s="58"/>
    </row>
    <row r="444" spans="1:33" ht="17.25" customHeight="1" x14ac:dyDescent="0.2">
      <c r="A444" s="23"/>
      <c r="B444" s="58"/>
      <c r="C444" s="58"/>
      <c r="D444" s="58"/>
      <c r="E444" s="58"/>
      <c r="F444" s="58"/>
      <c r="G444" s="58"/>
      <c r="H444" s="58"/>
      <c r="I444" s="158"/>
      <c r="J444" s="135"/>
      <c r="K444" s="135"/>
      <c r="L444" s="135"/>
      <c r="M444" s="135"/>
      <c r="N444" s="58"/>
      <c r="O444" s="58"/>
      <c r="P444" s="58"/>
      <c r="Q444" s="58"/>
      <c r="R444" s="15"/>
      <c r="S444" s="57"/>
      <c r="T444" s="19"/>
      <c r="U444" s="58"/>
      <c r="V444" s="58"/>
      <c r="W444" s="58"/>
      <c r="X444" s="58"/>
      <c r="Y444" s="58"/>
      <c r="Z444" s="58"/>
      <c r="AA444" s="58"/>
      <c r="AB444" s="58"/>
      <c r="AC444" s="58"/>
      <c r="AD444" s="58"/>
      <c r="AE444" s="58"/>
      <c r="AF444" s="58"/>
      <c r="AG444" s="58"/>
    </row>
    <row r="445" spans="1:33" ht="17.25" customHeight="1" x14ac:dyDescent="0.2">
      <c r="A445" s="23"/>
      <c r="B445" s="58"/>
      <c r="C445" s="58"/>
      <c r="D445" s="58"/>
      <c r="E445" s="58"/>
      <c r="F445" s="58"/>
      <c r="G445" s="58"/>
      <c r="H445" s="58"/>
      <c r="I445" s="158"/>
      <c r="J445" s="135"/>
      <c r="K445" s="135"/>
      <c r="L445" s="135"/>
      <c r="M445" s="135"/>
      <c r="N445" s="58"/>
      <c r="O445" s="58"/>
      <c r="P445" s="58"/>
      <c r="Q445" s="58"/>
      <c r="R445" s="15"/>
      <c r="S445" s="57"/>
      <c r="T445" s="19"/>
      <c r="U445" s="58"/>
      <c r="V445" s="58"/>
      <c r="W445" s="58"/>
      <c r="X445" s="58"/>
      <c r="Y445" s="58"/>
      <c r="Z445" s="58"/>
      <c r="AA445" s="58"/>
      <c r="AB445" s="58"/>
      <c r="AC445" s="58"/>
      <c r="AD445" s="58"/>
      <c r="AE445" s="58"/>
      <c r="AF445" s="58"/>
      <c r="AG445" s="58"/>
    </row>
    <row r="446" spans="1:33" ht="17.25" customHeight="1" x14ac:dyDescent="0.2">
      <c r="A446" s="23"/>
      <c r="B446" s="58"/>
      <c r="C446" s="58"/>
      <c r="D446" s="58"/>
      <c r="E446" s="58"/>
      <c r="F446" s="58"/>
      <c r="G446" s="58"/>
      <c r="H446" s="58"/>
      <c r="I446" s="158"/>
      <c r="J446" s="135"/>
      <c r="K446" s="135"/>
      <c r="L446" s="135"/>
      <c r="M446" s="135"/>
      <c r="N446" s="58"/>
      <c r="O446" s="58"/>
      <c r="P446" s="58"/>
      <c r="Q446" s="58"/>
      <c r="R446" s="15"/>
      <c r="S446" s="57"/>
      <c r="T446" s="19"/>
      <c r="U446" s="58"/>
      <c r="V446" s="58"/>
      <c r="W446" s="58"/>
      <c r="X446" s="58"/>
      <c r="Y446" s="58"/>
      <c r="Z446" s="58"/>
      <c r="AA446" s="58"/>
      <c r="AB446" s="58"/>
      <c r="AC446" s="58"/>
      <c r="AD446" s="58"/>
      <c r="AE446" s="58"/>
      <c r="AF446" s="58"/>
      <c r="AG446" s="58"/>
    </row>
    <row r="447" spans="1:33" ht="17.25" customHeight="1" x14ac:dyDescent="0.2">
      <c r="A447" s="23"/>
      <c r="B447" s="58"/>
      <c r="C447" s="58"/>
      <c r="D447" s="58"/>
      <c r="E447" s="58"/>
      <c r="F447" s="58"/>
      <c r="G447" s="58"/>
      <c r="H447" s="58"/>
      <c r="I447" s="158"/>
      <c r="J447" s="135"/>
      <c r="K447" s="135"/>
      <c r="L447" s="135"/>
      <c r="M447" s="135"/>
      <c r="N447" s="58"/>
      <c r="O447" s="58"/>
      <c r="P447" s="58"/>
      <c r="Q447" s="58"/>
      <c r="R447" s="15"/>
      <c r="S447" s="57"/>
      <c r="T447" s="19"/>
      <c r="U447" s="58"/>
      <c r="V447" s="58"/>
      <c r="W447" s="58"/>
      <c r="X447" s="58"/>
      <c r="Y447" s="58"/>
      <c r="Z447" s="58"/>
      <c r="AA447" s="58"/>
      <c r="AB447" s="58"/>
      <c r="AC447" s="58"/>
      <c r="AD447" s="58"/>
      <c r="AE447" s="58"/>
      <c r="AF447" s="58"/>
      <c r="AG447" s="58"/>
    </row>
    <row r="448" spans="1:33" ht="17.25" customHeight="1" x14ac:dyDescent="0.2">
      <c r="A448" s="23"/>
      <c r="B448" s="58"/>
      <c r="C448" s="58"/>
      <c r="D448" s="58"/>
      <c r="E448" s="58"/>
      <c r="F448" s="58"/>
      <c r="G448" s="58"/>
      <c r="H448" s="58"/>
      <c r="I448" s="158"/>
      <c r="J448" s="135"/>
      <c r="K448" s="135"/>
      <c r="L448" s="135"/>
      <c r="M448" s="135"/>
      <c r="N448" s="58"/>
      <c r="O448" s="58"/>
      <c r="P448" s="58"/>
      <c r="Q448" s="58"/>
      <c r="R448" s="15"/>
      <c r="S448" s="57"/>
      <c r="T448" s="19"/>
      <c r="U448" s="58"/>
      <c r="V448" s="58"/>
      <c r="W448" s="58"/>
      <c r="X448" s="58"/>
      <c r="Y448" s="58"/>
      <c r="Z448" s="58"/>
      <c r="AA448" s="58"/>
      <c r="AB448" s="58"/>
      <c r="AC448" s="58"/>
      <c r="AD448" s="58"/>
      <c r="AE448" s="58"/>
      <c r="AF448" s="58"/>
      <c r="AG448" s="58"/>
    </row>
    <row r="449" spans="1:33" ht="17.25" customHeight="1" x14ac:dyDescent="0.2">
      <c r="A449" s="23"/>
      <c r="B449" s="58"/>
      <c r="C449" s="58"/>
      <c r="D449" s="58"/>
      <c r="E449" s="58"/>
      <c r="F449" s="58"/>
      <c r="G449" s="58"/>
      <c r="H449" s="58"/>
      <c r="I449" s="158"/>
      <c r="J449" s="135"/>
      <c r="K449" s="135"/>
      <c r="L449" s="135"/>
      <c r="M449" s="135"/>
      <c r="N449" s="58"/>
      <c r="O449" s="58"/>
      <c r="P449" s="58"/>
      <c r="Q449" s="58"/>
      <c r="R449" s="15"/>
      <c r="S449" s="57"/>
      <c r="T449" s="19"/>
      <c r="U449" s="58"/>
      <c r="V449" s="58"/>
      <c r="W449" s="58"/>
      <c r="X449" s="58"/>
      <c r="Y449" s="58"/>
      <c r="Z449" s="58"/>
      <c r="AA449" s="58"/>
      <c r="AB449" s="58"/>
      <c r="AC449" s="58"/>
      <c r="AD449" s="58"/>
      <c r="AE449" s="58"/>
      <c r="AF449" s="58"/>
      <c r="AG449" s="58"/>
    </row>
    <row r="450" spans="1:33" ht="17.25" customHeight="1" x14ac:dyDescent="0.2">
      <c r="A450" s="23"/>
      <c r="B450" s="58"/>
      <c r="C450" s="58"/>
      <c r="D450" s="58"/>
      <c r="E450" s="58"/>
      <c r="F450" s="58"/>
      <c r="G450" s="58"/>
      <c r="H450" s="58"/>
      <c r="I450" s="158"/>
      <c r="J450" s="135"/>
      <c r="K450" s="135"/>
      <c r="L450" s="135"/>
      <c r="M450" s="135"/>
      <c r="N450" s="58"/>
      <c r="O450" s="58"/>
      <c r="P450" s="58"/>
      <c r="Q450" s="58"/>
      <c r="R450" s="15"/>
      <c r="S450" s="57"/>
      <c r="T450" s="19"/>
      <c r="U450" s="58"/>
      <c r="V450" s="58"/>
      <c r="W450" s="58"/>
      <c r="X450" s="58"/>
      <c r="Y450" s="58"/>
      <c r="Z450" s="58"/>
      <c r="AA450" s="58"/>
      <c r="AB450" s="58"/>
      <c r="AC450" s="58"/>
      <c r="AD450" s="58"/>
      <c r="AE450" s="58"/>
      <c r="AF450" s="58"/>
      <c r="AG450" s="58"/>
    </row>
    <row r="451" spans="1:33" ht="17.25" customHeight="1" x14ac:dyDescent="0.2">
      <c r="A451" s="23"/>
      <c r="B451" s="58"/>
      <c r="C451" s="58"/>
      <c r="D451" s="58"/>
      <c r="E451" s="58"/>
      <c r="F451" s="58"/>
      <c r="G451" s="58"/>
      <c r="H451" s="58"/>
      <c r="I451" s="158"/>
      <c r="J451" s="135"/>
      <c r="K451" s="135"/>
      <c r="L451" s="135"/>
      <c r="M451" s="135"/>
      <c r="N451" s="58"/>
      <c r="O451" s="58"/>
      <c r="P451" s="58"/>
      <c r="Q451" s="58"/>
      <c r="R451" s="15"/>
      <c r="S451" s="57"/>
      <c r="T451" s="19"/>
      <c r="U451" s="58"/>
      <c r="V451" s="58"/>
      <c r="W451" s="58"/>
      <c r="X451" s="58"/>
      <c r="Y451" s="58"/>
      <c r="Z451" s="58"/>
      <c r="AA451" s="58"/>
      <c r="AB451" s="58"/>
      <c r="AC451" s="58"/>
      <c r="AD451" s="58"/>
      <c r="AE451" s="58"/>
      <c r="AF451" s="58"/>
      <c r="AG451" s="58"/>
    </row>
    <row r="452" spans="1:33" ht="17.25" customHeight="1" x14ac:dyDescent="0.2">
      <c r="A452" s="23"/>
      <c r="B452" s="58"/>
      <c r="C452" s="58"/>
      <c r="D452" s="58"/>
      <c r="E452" s="58"/>
      <c r="F452" s="58"/>
      <c r="G452" s="58"/>
      <c r="H452" s="58"/>
      <c r="I452" s="158"/>
      <c r="J452" s="135"/>
      <c r="K452" s="135"/>
      <c r="L452" s="135"/>
      <c r="M452" s="135"/>
      <c r="N452" s="58"/>
      <c r="O452" s="58"/>
      <c r="P452" s="58"/>
      <c r="Q452" s="58"/>
      <c r="R452" s="15"/>
      <c r="S452" s="57"/>
      <c r="T452" s="19"/>
      <c r="U452" s="58"/>
      <c r="V452" s="58"/>
      <c r="W452" s="58"/>
      <c r="X452" s="58"/>
      <c r="Y452" s="58"/>
      <c r="Z452" s="58"/>
      <c r="AA452" s="58"/>
      <c r="AB452" s="58"/>
      <c r="AC452" s="58"/>
      <c r="AD452" s="58"/>
      <c r="AE452" s="58"/>
      <c r="AF452" s="58"/>
      <c r="AG452" s="58"/>
    </row>
    <row r="453" spans="1:33" ht="17.25" customHeight="1" x14ac:dyDescent="0.2">
      <c r="A453" s="23"/>
      <c r="B453" s="58"/>
      <c r="C453" s="58"/>
      <c r="D453" s="58"/>
      <c r="E453" s="58"/>
      <c r="F453" s="58"/>
      <c r="G453" s="58"/>
      <c r="H453" s="58"/>
      <c r="I453" s="158"/>
      <c r="J453" s="135"/>
      <c r="K453" s="135"/>
      <c r="L453" s="135"/>
      <c r="M453" s="135"/>
      <c r="N453" s="58"/>
      <c r="O453" s="58"/>
      <c r="P453" s="58"/>
      <c r="Q453" s="58"/>
      <c r="R453" s="15"/>
      <c r="S453" s="57"/>
      <c r="T453" s="19"/>
      <c r="U453" s="58"/>
      <c r="V453" s="58"/>
      <c r="W453" s="58"/>
      <c r="X453" s="58"/>
      <c r="Y453" s="58"/>
      <c r="Z453" s="58"/>
      <c r="AA453" s="58"/>
      <c r="AB453" s="58"/>
      <c r="AC453" s="58"/>
      <c r="AD453" s="58"/>
      <c r="AE453" s="58"/>
      <c r="AF453" s="58"/>
      <c r="AG453" s="58"/>
    </row>
    <row r="454" spans="1:33" ht="17.25" customHeight="1" x14ac:dyDescent="0.2">
      <c r="A454" s="23"/>
      <c r="B454" s="58"/>
      <c r="C454" s="58"/>
      <c r="D454" s="58"/>
      <c r="E454" s="58"/>
      <c r="F454" s="58"/>
      <c r="G454" s="58"/>
      <c r="H454" s="58"/>
      <c r="I454" s="158"/>
      <c r="J454" s="135"/>
      <c r="K454" s="135"/>
      <c r="L454" s="135"/>
      <c r="M454" s="135"/>
      <c r="N454" s="58"/>
      <c r="O454" s="58"/>
      <c r="P454" s="58"/>
      <c r="Q454" s="58"/>
      <c r="R454" s="15"/>
      <c r="S454" s="57"/>
      <c r="T454" s="19"/>
      <c r="U454" s="58"/>
      <c r="V454" s="58"/>
      <c r="W454" s="58"/>
      <c r="X454" s="58"/>
      <c r="Y454" s="58"/>
      <c r="Z454" s="58"/>
      <c r="AA454" s="58"/>
      <c r="AB454" s="58"/>
      <c r="AC454" s="58"/>
      <c r="AD454" s="58"/>
      <c r="AE454" s="58"/>
      <c r="AF454" s="58"/>
      <c r="AG454" s="58"/>
    </row>
    <row r="455" spans="1:33" ht="17.25" customHeight="1" x14ac:dyDescent="0.2">
      <c r="A455" s="23"/>
      <c r="B455" s="58"/>
      <c r="C455" s="58"/>
      <c r="D455" s="58"/>
      <c r="E455" s="58"/>
      <c r="F455" s="58"/>
      <c r="G455" s="58"/>
      <c r="H455" s="58"/>
      <c r="I455" s="158"/>
      <c r="J455" s="135"/>
      <c r="K455" s="135"/>
      <c r="L455" s="135"/>
      <c r="M455" s="135"/>
      <c r="N455" s="58"/>
      <c r="O455" s="58"/>
      <c r="P455" s="58"/>
      <c r="Q455" s="58"/>
      <c r="R455" s="15"/>
      <c r="S455" s="57"/>
      <c r="T455" s="19"/>
      <c r="U455" s="58"/>
      <c r="V455" s="58"/>
      <c r="W455" s="58"/>
      <c r="X455" s="58"/>
      <c r="Y455" s="58"/>
      <c r="Z455" s="58"/>
      <c r="AA455" s="58"/>
      <c r="AB455" s="58"/>
      <c r="AC455" s="58"/>
      <c r="AD455" s="58"/>
      <c r="AE455" s="58"/>
      <c r="AF455" s="58"/>
      <c r="AG455" s="58"/>
    </row>
    <row r="456" spans="1:33" ht="17.25" customHeight="1" x14ac:dyDescent="0.2">
      <c r="A456" s="23"/>
      <c r="B456" s="58"/>
      <c r="C456" s="58"/>
      <c r="D456" s="58"/>
      <c r="E456" s="58"/>
      <c r="F456" s="58"/>
      <c r="G456" s="58"/>
      <c r="H456" s="58"/>
      <c r="I456" s="158"/>
      <c r="J456" s="135"/>
      <c r="K456" s="135"/>
      <c r="L456" s="135"/>
      <c r="M456" s="135"/>
      <c r="N456" s="58"/>
      <c r="O456" s="58"/>
      <c r="P456" s="58"/>
      <c r="Q456" s="58"/>
      <c r="R456" s="15"/>
      <c r="S456" s="57"/>
      <c r="T456" s="19"/>
      <c r="U456" s="58"/>
      <c r="V456" s="58"/>
      <c r="W456" s="58"/>
      <c r="X456" s="58"/>
      <c r="Y456" s="58"/>
      <c r="Z456" s="58"/>
      <c r="AA456" s="58"/>
      <c r="AB456" s="58"/>
      <c r="AC456" s="58"/>
      <c r="AD456" s="58"/>
      <c r="AE456" s="58"/>
      <c r="AF456" s="58"/>
      <c r="AG456" s="58"/>
    </row>
    <row r="457" spans="1:33" ht="17.25" customHeight="1" x14ac:dyDescent="0.2">
      <c r="A457" s="23"/>
      <c r="B457" s="58"/>
      <c r="C457" s="58"/>
      <c r="D457" s="58"/>
      <c r="E457" s="58"/>
      <c r="F457" s="58"/>
      <c r="G457" s="58"/>
      <c r="H457" s="58"/>
      <c r="I457" s="158"/>
      <c r="J457" s="135"/>
      <c r="K457" s="135"/>
      <c r="L457" s="135"/>
      <c r="M457" s="135"/>
      <c r="N457" s="58"/>
      <c r="O457" s="58"/>
      <c r="P457" s="58"/>
      <c r="Q457" s="58"/>
      <c r="R457" s="15"/>
      <c r="S457" s="57"/>
      <c r="T457" s="19"/>
      <c r="U457" s="58"/>
      <c r="V457" s="58"/>
      <c r="W457" s="58"/>
      <c r="X457" s="58"/>
      <c r="Y457" s="58"/>
      <c r="Z457" s="58"/>
      <c r="AA457" s="58"/>
      <c r="AB457" s="58"/>
      <c r="AC457" s="58"/>
      <c r="AD457" s="58"/>
      <c r="AE457" s="58"/>
      <c r="AF457" s="58"/>
      <c r="AG457" s="58"/>
    </row>
    <row r="458" spans="1:33" ht="17.25" customHeight="1" x14ac:dyDescent="0.2">
      <c r="A458" s="23"/>
      <c r="B458" s="58"/>
      <c r="C458" s="58"/>
      <c r="D458" s="58"/>
      <c r="E458" s="58"/>
      <c r="F458" s="58"/>
      <c r="G458" s="58"/>
      <c r="H458" s="58"/>
      <c r="I458" s="158"/>
      <c r="J458" s="135"/>
      <c r="K458" s="135"/>
      <c r="L458" s="135"/>
      <c r="M458" s="135"/>
      <c r="N458" s="58"/>
      <c r="O458" s="58"/>
      <c r="P458" s="58"/>
      <c r="Q458" s="58"/>
      <c r="R458" s="15"/>
      <c r="S458" s="57"/>
      <c r="T458" s="19"/>
      <c r="U458" s="58"/>
      <c r="V458" s="58"/>
      <c r="W458" s="58"/>
      <c r="X458" s="58"/>
      <c r="Y458" s="58"/>
      <c r="Z458" s="58"/>
      <c r="AA458" s="58"/>
      <c r="AB458" s="58"/>
      <c r="AC458" s="58"/>
      <c r="AD458" s="58"/>
      <c r="AE458" s="58"/>
      <c r="AF458" s="58"/>
      <c r="AG458" s="58"/>
    </row>
    <row r="459" spans="1:33" ht="17.25" customHeight="1" x14ac:dyDescent="0.2">
      <c r="A459" s="23"/>
      <c r="B459" s="58"/>
      <c r="C459" s="58"/>
      <c r="D459" s="58"/>
      <c r="E459" s="58"/>
      <c r="F459" s="58"/>
      <c r="G459" s="58"/>
      <c r="H459" s="58"/>
      <c r="I459" s="158"/>
      <c r="J459" s="135"/>
      <c r="K459" s="135"/>
      <c r="L459" s="135"/>
      <c r="M459" s="135"/>
      <c r="N459" s="58"/>
      <c r="O459" s="58"/>
      <c r="P459" s="58"/>
      <c r="Q459" s="58"/>
      <c r="R459" s="15"/>
      <c r="S459" s="57"/>
      <c r="T459" s="19"/>
      <c r="U459" s="58"/>
      <c r="V459" s="58"/>
      <c r="W459" s="58"/>
      <c r="X459" s="58"/>
      <c r="Y459" s="58"/>
      <c r="Z459" s="58"/>
      <c r="AA459" s="58"/>
      <c r="AB459" s="58"/>
      <c r="AC459" s="58"/>
      <c r="AD459" s="58"/>
      <c r="AE459" s="58"/>
      <c r="AF459" s="58"/>
      <c r="AG459" s="58"/>
    </row>
    <row r="460" spans="1:33" ht="17.25" customHeight="1" x14ac:dyDescent="0.2">
      <c r="A460" s="23"/>
      <c r="B460" s="58"/>
      <c r="C460" s="58"/>
      <c r="D460" s="58"/>
      <c r="E460" s="58"/>
      <c r="F460" s="58"/>
      <c r="G460" s="58"/>
      <c r="H460" s="58"/>
      <c r="I460" s="158"/>
      <c r="J460" s="135"/>
      <c r="K460" s="135"/>
      <c r="L460" s="135"/>
      <c r="M460" s="135"/>
      <c r="N460" s="58"/>
      <c r="O460" s="58"/>
      <c r="P460" s="58"/>
      <c r="Q460" s="58"/>
      <c r="R460" s="15"/>
      <c r="S460" s="57"/>
      <c r="T460" s="19"/>
      <c r="U460" s="58"/>
      <c r="V460" s="58"/>
      <c r="W460" s="58"/>
      <c r="X460" s="58"/>
      <c r="Y460" s="58"/>
      <c r="Z460" s="58"/>
      <c r="AA460" s="58"/>
      <c r="AB460" s="58"/>
      <c r="AC460" s="58"/>
      <c r="AD460" s="58"/>
      <c r="AE460" s="58"/>
      <c r="AF460" s="58"/>
      <c r="AG460" s="58"/>
    </row>
    <row r="461" spans="1:33" ht="17.25" customHeight="1" x14ac:dyDescent="0.2">
      <c r="A461" s="23"/>
      <c r="B461" s="58"/>
      <c r="C461" s="58"/>
      <c r="D461" s="58"/>
      <c r="E461" s="58"/>
      <c r="F461" s="58"/>
      <c r="G461" s="58"/>
      <c r="H461" s="58"/>
      <c r="I461" s="158"/>
      <c r="J461" s="135"/>
      <c r="K461" s="135"/>
      <c r="L461" s="135"/>
      <c r="M461" s="135"/>
      <c r="N461" s="58"/>
      <c r="O461" s="58"/>
      <c r="P461" s="58"/>
      <c r="Q461" s="58"/>
      <c r="R461" s="15"/>
      <c r="S461" s="57"/>
      <c r="T461" s="19"/>
      <c r="U461" s="58"/>
      <c r="V461" s="58"/>
      <c r="W461" s="58"/>
      <c r="X461" s="58"/>
      <c r="Y461" s="58"/>
      <c r="Z461" s="58"/>
      <c r="AA461" s="58"/>
      <c r="AB461" s="58"/>
      <c r="AC461" s="58"/>
      <c r="AD461" s="58"/>
      <c r="AE461" s="58"/>
      <c r="AF461" s="58"/>
      <c r="AG461" s="58"/>
    </row>
    <row r="462" spans="1:33" ht="17.25" customHeight="1" x14ac:dyDescent="0.2">
      <c r="A462" s="23"/>
      <c r="B462" s="58"/>
      <c r="C462" s="58"/>
      <c r="D462" s="58"/>
      <c r="E462" s="58"/>
      <c r="F462" s="58"/>
      <c r="G462" s="58"/>
      <c r="H462" s="58"/>
      <c r="I462" s="158"/>
      <c r="J462" s="135"/>
      <c r="K462" s="135"/>
      <c r="L462" s="135"/>
      <c r="M462" s="135"/>
      <c r="N462" s="58"/>
      <c r="O462" s="58"/>
      <c r="P462" s="58"/>
      <c r="Q462" s="58"/>
      <c r="R462" s="15"/>
      <c r="S462" s="57"/>
      <c r="T462" s="19"/>
      <c r="U462" s="58"/>
      <c r="V462" s="58"/>
      <c r="W462" s="58"/>
      <c r="X462" s="58"/>
      <c r="Y462" s="58"/>
      <c r="Z462" s="58"/>
      <c r="AA462" s="58"/>
      <c r="AB462" s="58"/>
      <c r="AC462" s="58"/>
      <c r="AD462" s="58"/>
      <c r="AE462" s="58"/>
      <c r="AF462" s="58"/>
      <c r="AG462" s="58"/>
    </row>
    <row r="463" spans="1:33" ht="17.25" customHeight="1" x14ac:dyDescent="0.2">
      <c r="A463" s="23"/>
      <c r="B463" s="58"/>
      <c r="C463" s="58"/>
      <c r="D463" s="58"/>
      <c r="E463" s="58"/>
      <c r="F463" s="58"/>
      <c r="G463" s="58"/>
      <c r="H463" s="58"/>
      <c r="I463" s="158"/>
      <c r="J463" s="135"/>
      <c r="K463" s="135"/>
      <c r="L463" s="135"/>
      <c r="M463" s="135"/>
      <c r="N463" s="58"/>
      <c r="O463" s="58"/>
      <c r="P463" s="58"/>
      <c r="Q463" s="58"/>
      <c r="R463" s="15"/>
      <c r="S463" s="57"/>
      <c r="T463" s="19"/>
      <c r="U463" s="58"/>
      <c r="V463" s="58"/>
      <c r="W463" s="58"/>
      <c r="X463" s="58"/>
      <c r="Y463" s="58"/>
      <c r="Z463" s="58"/>
      <c r="AA463" s="58"/>
      <c r="AB463" s="58"/>
      <c r="AC463" s="58"/>
      <c r="AD463" s="58"/>
      <c r="AE463" s="58"/>
      <c r="AF463" s="58"/>
      <c r="AG463" s="58"/>
    </row>
    <row r="464" spans="1:33" ht="17.25" customHeight="1" x14ac:dyDescent="0.2">
      <c r="A464" s="23"/>
      <c r="B464" s="58"/>
      <c r="C464" s="58"/>
      <c r="D464" s="58"/>
      <c r="E464" s="58"/>
      <c r="F464" s="58"/>
      <c r="G464" s="58"/>
      <c r="H464" s="58"/>
      <c r="I464" s="158"/>
      <c r="J464" s="135"/>
      <c r="K464" s="135"/>
      <c r="L464" s="135"/>
      <c r="M464" s="135"/>
      <c r="N464" s="58"/>
      <c r="O464" s="58"/>
      <c r="P464" s="58"/>
      <c r="Q464" s="58"/>
      <c r="R464" s="15"/>
      <c r="S464" s="57"/>
      <c r="T464" s="19"/>
      <c r="U464" s="58"/>
      <c r="V464" s="58"/>
      <c r="W464" s="58"/>
      <c r="X464" s="58"/>
      <c r="Y464" s="58"/>
      <c r="Z464" s="58"/>
      <c r="AA464" s="58"/>
      <c r="AB464" s="58"/>
      <c r="AC464" s="58"/>
      <c r="AD464" s="58"/>
      <c r="AE464" s="58"/>
      <c r="AF464" s="58"/>
      <c r="AG464" s="58"/>
    </row>
    <row r="465" spans="1:33" ht="17.25" customHeight="1" x14ac:dyDescent="0.2">
      <c r="A465" s="23"/>
      <c r="B465" s="58"/>
      <c r="C465" s="58"/>
      <c r="D465" s="58"/>
      <c r="E465" s="58"/>
      <c r="F465" s="58"/>
      <c r="G465" s="58"/>
      <c r="H465" s="58"/>
      <c r="I465" s="158"/>
      <c r="J465" s="135"/>
      <c r="K465" s="135"/>
      <c r="L465" s="135"/>
      <c r="M465" s="135"/>
      <c r="N465" s="58"/>
      <c r="O465" s="58"/>
      <c r="P465" s="58"/>
      <c r="Q465" s="58"/>
      <c r="R465" s="15"/>
      <c r="S465" s="57"/>
      <c r="T465" s="19"/>
      <c r="U465" s="58"/>
      <c r="V465" s="58"/>
      <c r="W465" s="58"/>
      <c r="X465" s="58"/>
      <c r="Y465" s="58"/>
      <c r="Z465" s="58"/>
      <c r="AA465" s="58"/>
      <c r="AB465" s="58"/>
      <c r="AC465" s="58"/>
      <c r="AD465" s="58"/>
      <c r="AE465" s="58"/>
      <c r="AF465" s="58"/>
      <c r="AG465" s="58"/>
    </row>
    <row r="466" spans="1:33" ht="17.25" customHeight="1" x14ac:dyDescent="0.2">
      <c r="A466" s="23"/>
      <c r="B466" s="58"/>
      <c r="C466" s="58"/>
      <c r="D466" s="58"/>
      <c r="E466" s="58"/>
      <c r="F466" s="58"/>
      <c r="G466" s="58"/>
      <c r="H466" s="58"/>
      <c r="I466" s="158"/>
      <c r="J466" s="135"/>
      <c r="K466" s="135"/>
      <c r="L466" s="135"/>
      <c r="M466" s="135"/>
      <c r="N466" s="58"/>
      <c r="O466" s="58"/>
      <c r="P466" s="58"/>
      <c r="Q466" s="58"/>
      <c r="R466" s="15"/>
      <c r="S466" s="57"/>
      <c r="T466" s="19"/>
      <c r="U466" s="58"/>
      <c r="V466" s="58"/>
      <c r="W466" s="58"/>
      <c r="X466" s="58"/>
      <c r="Y466" s="58"/>
      <c r="Z466" s="58"/>
      <c r="AA466" s="58"/>
      <c r="AB466" s="58"/>
      <c r="AC466" s="58"/>
      <c r="AD466" s="58"/>
      <c r="AE466" s="58"/>
      <c r="AF466" s="58"/>
      <c r="AG466" s="58"/>
    </row>
    <row r="467" spans="1:33" ht="17.25" customHeight="1" x14ac:dyDescent="0.2">
      <c r="A467" s="23"/>
      <c r="B467" s="58"/>
      <c r="C467" s="58"/>
      <c r="D467" s="58"/>
      <c r="E467" s="58"/>
      <c r="F467" s="58"/>
      <c r="G467" s="58"/>
      <c r="H467" s="58"/>
      <c r="I467" s="158"/>
      <c r="J467" s="135"/>
      <c r="K467" s="135"/>
      <c r="L467" s="135"/>
      <c r="M467" s="135"/>
      <c r="N467" s="58"/>
      <c r="O467" s="58"/>
      <c r="P467" s="58"/>
      <c r="Q467" s="58"/>
      <c r="R467" s="15"/>
      <c r="S467" s="57"/>
      <c r="T467" s="19"/>
      <c r="U467" s="58"/>
      <c r="V467" s="58"/>
      <c r="W467" s="58"/>
      <c r="X467" s="58"/>
      <c r="Y467" s="58"/>
      <c r="Z467" s="58"/>
      <c r="AA467" s="58"/>
      <c r="AB467" s="58"/>
      <c r="AC467" s="58"/>
      <c r="AD467" s="58"/>
      <c r="AE467" s="58"/>
      <c r="AF467" s="58"/>
      <c r="AG467" s="58"/>
    </row>
    <row r="468" spans="1:33" ht="17.25" customHeight="1" x14ac:dyDescent="0.2">
      <c r="A468" s="23"/>
      <c r="B468" s="58"/>
      <c r="C468" s="58"/>
      <c r="D468" s="58"/>
      <c r="E468" s="58"/>
      <c r="F468" s="58"/>
      <c r="G468" s="58"/>
      <c r="H468" s="58"/>
      <c r="I468" s="158"/>
      <c r="J468" s="135"/>
      <c r="K468" s="135"/>
      <c r="L468" s="135"/>
      <c r="M468" s="135"/>
      <c r="N468" s="58"/>
      <c r="O468" s="58"/>
      <c r="P468" s="58"/>
      <c r="Q468" s="58"/>
      <c r="R468" s="15"/>
      <c r="S468" s="57"/>
      <c r="T468" s="19"/>
      <c r="U468" s="58"/>
      <c r="V468" s="58"/>
      <c r="W468" s="58"/>
      <c r="X468" s="58"/>
      <c r="Y468" s="58"/>
      <c r="Z468" s="58"/>
      <c r="AA468" s="58"/>
      <c r="AB468" s="58"/>
      <c r="AC468" s="58"/>
      <c r="AD468" s="58"/>
      <c r="AE468" s="58"/>
      <c r="AF468" s="58"/>
      <c r="AG468" s="58"/>
    </row>
    <row r="469" spans="1:33" ht="17.25" customHeight="1" x14ac:dyDescent="0.2">
      <c r="A469" s="23"/>
      <c r="B469" s="58"/>
      <c r="C469" s="58"/>
      <c r="D469" s="58"/>
      <c r="E469" s="58"/>
      <c r="F469" s="58"/>
      <c r="G469" s="58"/>
      <c r="H469" s="58"/>
      <c r="I469" s="158"/>
      <c r="J469" s="135"/>
      <c r="K469" s="135"/>
      <c r="L469" s="135"/>
      <c r="M469" s="135"/>
      <c r="N469" s="58"/>
      <c r="O469" s="58"/>
      <c r="P469" s="58"/>
      <c r="Q469" s="58"/>
      <c r="R469" s="15"/>
      <c r="S469" s="57"/>
      <c r="T469" s="19"/>
      <c r="U469" s="58"/>
      <c r="V469" s="58"/>
      <c r="W469" s="58"/>
      <c r="X469" s="58"/>
      <c r="Y469" s="58"/>
      <c r="Z469" s="58"/>
      <c r="AA469" s="58"/>
      <c r="AB469" s="58"/>
      <c r="AC469" s="58"/>
      <c r="AD469" s="58"/>
      <c r="AE469" s="58"/>
      <c r="AF469" s="58"/>
      <c r="AG469" s="58"/>
    </row>
    <row r="470" spans="1:33" ht="17.25" customHeight="1" x14ac:dyDescent="0.2">
      <c r="A470" s="23"/>
      <c r="B470" s="58"/>
      <c r="C470" s="58"/>
      <c r="D470" s="58"/>
      <c r="E470" s="58"/>
      <c r="F470" s="58"/>
      <c r="G470" s="58"/>
      <c r="H470" s="58"/>
      <c r="I470" s="158"/>
      <c r="J470" s="135"/>
      <c r="K470" s="135"/>
      <c r="L470" s="135"/>
      <c r="M470" s="135"/>
      <c r="N470" s="58"/>
      <c r="O470" s="58"/>
      <c r="P470" s="58"/>
      <c r="Q470" s="58"/>
      <c r="R470" s="15"/>
      <c r="S470" s="57"/>
      <c r="T470" s="19"/>
      <c r="U470" s="58"/>
      <c r="V470" s="58"/>
      <c r="W470" s="58"/>
      <c r="X470" s="58"/>
      <c r="Y470" s="58"/>
      <c r="Z470" s="58"/>
      <c r="AA470" s="58"/>
      <c r="AB470" s="58"/>
      <c r="AC470" s="58"/>
      <c r="AD470" s="58"/>
      <c r="AE470" s="58"/>
      <c r="AF470" s="58"/>
      <c r="AG470" s="58"/>
    </row>
    <row r="471" spans="1:33" ht="17.25" customHeight="1" x14ac:dyDescent="0.2">
      <c r="A471" s="23"/>
      <c r="B471" s="58"/>
      <c r="C471" s="58"/>
      <c r="D471" s="58"/>
      <c r="E471" s="58"/>
      <c r="F471" s="58"/>
      <c r="G471" s="58"/>
      <c r="H471" s="58"/>
      <c r="I471" s="158"/>
      <c r="J471" s="135"/>
      <c r="K471" s="135"/>
      <c r="L471" s="135"/>
      <c r="M471" s="135"/>
      <c r="N471" s="58"/>
      <c r="O471" s="58"/>
      <c r="P471" s="58"/>
      <c r="Q471" s="58"/>
      <c r="R471" s="15"/>
      <c r="S471" s="57"/>
      <c r="T471" s="19"/>
      <c r="U471" s="58"/>
      <c r="V471" s="58"/>
      <c r="W471" s="58"/>
      <c r="X471" s="58"/>
      <c r="Y471" s="58"/>
      <c r="Z471" s="58"/>
      <c r="AA471" s="58"/>
      <c r="AB471" s="58"/>
      <c r="AC471" s="58"/>
      <c r="AD471" s="58"/>
      <c r="AE471" s="58"/>
      <c r="AF471" s="58"/>
      <c r="AG471" s="58"/>
    </row>
    <row r="472" spans="1:33" ht="17.25" customHeight="1" x14ac:dyDescent="0.2">
      <c r="A472" s="23"/>
      <c r="B472" s="58"/>
      <c r="C472" s="58"/>
      <c r="D472" s="58"/>
      <c r="E472" s="58"/>
      <c r="F472" s="58"/>
      <c r="G472" s="58"/>
      <c r="H472" s="58"/>
      <c r="I472" s="158"/>
      <c r="J472" s="135"/>
      <c r="K472" s="135"/>
      <c r="L472" s="135"/>
      <c r="M472" s="135"/>
      <c r="N472" s="58"/>
      <c r="O472" s="58"/>
      <c r="P472" s="58"/>
      <c r="Q472" s="58"/>
      <c r="R472" s="15"/>
      <c r="S472" s="57"/>
      <c r="T472" s="19"/>
      <c r="U472" s="58"/>
      <c r="V472" s="58"/>
      <c r="W472" s="58"/>
      <c r="X472" s="58"/>
      <c r="Y472" s="58"/>
      <c r="Z472" s="58"/>
      <c r="AA472" s="58"/>
      <c r="AB472" s="58"/>
      <c r="AC472" s="58"/>
      <c r="AD472" s="58"/>
      <c r="AE472" s="58"/>
      <c r="AF472" s="58"/>
      <c r="AG472" s="58"/>
    </row>
    <row r="473" spans="1:33" ht="17.25" customHeight="1" x14ac:dyDescent="0.2">
      <c r="A473" s="23"/>
      <c r="B473" s="58"/>
      <c r="C473" s="58"/>
      <c r="D473" s="58"/>
      <c r="E473" s="58"/>
      <c r="F473" s="58"/>
      <c r="G473" s="58"/>
      <c r="H473" s="58"/>
      <c r="I473" s="158"/>
      <c r="J473" s="135"/>
      <c r="K473" s="135"/>
      <c r="L473" s="135"/>
      <c r="M473" s="135"/>
      <c r="N473" s="58"/>
      <c r="O473" s="58"/>
      <c r="P473" s="58"/>
      <c r="Q473" s="58"/>
      <c r="R473" s="15"/>
      <c r="S473" s="57"/>
      <c r="T473" s="19"/>
      <c r="U473" s="58"/>
      <c r="V473" s="58"/>
      <c r="W473" s="58"/>
      <c r="X473" s="58"/>
      <c r="Y473" s="58"/>
      <c r="Z473" s="58"/>
      <c r="AA473" s="58"/>
      <c r="AB473" s="58"/>
      <c r="AC473" s="58"/>
      <c r="AD473" s="58"/>
      <c r="AE473" s="58"/>
      <c r="AF473" s="58"/>
      <c r="AG473" s="58"/>
    </row>
    <row r="474" spans="1:33" ht="17.25" customHeight="1" x14ac:dyDescent="0.2">
      <c r="A474" s="23"/>
      <c r="B474" s="58"/>
      <c r="C474" s="58"/>
      <c r="D474" s="58"/>
      <c r="E474" s="58"/>
      <c r="F474" s="58"/>
      <c r="G474" s="58"/>
      <c r="H474" s="58"/>
      <c r="I474" s="158"/>
      <c r="J474" s="135"/>
      <c r="K474" s="135"/>
      <c r="L474" s="135"/>
      <c r="M474" s="135"/>
      <c r="N474" s="58"/>
      <c r="O474" s="58"/>
      <c r="P474" s="58"/>
      <c r="Q474" s="58"/>
      <c r="R474" s="15"/>
      <c r="S474" s="57"/>
      <c r="T474" s="19"/>
      <c r="U474" s="58"/>
      <c r="V474" s="58"/>
      <c r="W474" s="58"/>
      <c r="X474" s="58"/>
      <c r="Y474" s="58"/>
      <c r="Z474" s="58"/>
      <c r="AA474" s="58"/>
      <c r="AB474" s="58"/>
      <c r="AC474" s="58"/>
      <c r="AD474" s="58"/>
      <c r="AE474" s="58"/>
      <c r="AF474" s="58"/>
      <c r="AG474" s="58"/>
    </row>
    <row r="475" spans="1:33" ht="17.25" customHeight="1" x14ac:dyDescent="0.2">
      <c r="A475" s="23"/>
      <c r="B475" s="58"/>
      <c r="C475" s="58"/>
      <c r="D475" s="58"/>
      <c r="E475" s="58"/>
      <c r="F475" s="58"/>
      <c r="G475" s="58"/>
      <c r="H475" s="58"/>
      <c r="I475" s="158"/>
      <c r="J475" s="135"/>
      <c r="K475" s="135"/>
      <c r="L475" s="135"/>
      <c r="M475" s="135"/>
      <c r="N475" s="58"/>
      <c r="O475" s="58"/>
      <c r="P475" s="58"/>
      <c r="Q475" s="58"/>
      <c r="R475" s="15"/>
      <c r="S475" s="57"/>
      <c r="T475" s="19"/>
      <c r="U475" s="58"/>
      <c r="V475" s="58"/>
      <c r="W475" s="58"/>
      <c r="X475" s="58"/>
      <c r="Y475" s="58"/>
      <c r="Z475" s="58"/>
      <c r="AA475" s="58"/>
      <c r="AB475" s="58"/>
      <c r="AC475" s="58"/>
      <c r="AD475" s="58"/>
      <c r="AE475" s="58"/>
      <c r="AF475" s="58"/>
      <c r="AG475" s="58"/>
    </row>
    <row r="476" spans="1:33" ht="17.25" customHeight="1" x14ac:dyDescent="0.2">
      <c r="A476" s="23"/>
      <c r="B476" s="58"/>
      <c r="C476" s="58"/>
      <c r="D476" s="58"/>
      <c r="E476" s="58"/>
      <c r="F476" s="58"/>
      <c r="G476" s="58"/>
      <c r="H476" s="58"/>
      <c r="I476" s="158"/>
      <c r="J476" s="135"/>
      <c r="K476" s="135"/>
      <c r="L476" s="135"/>
      <c r="M476" s="135"/>
      <c r="N476" s="58"/>
      <c r="O476" s="58"/>
      <c r="P476" s="58"/>
      <c r="Q476" s="58"/>
      <c r="R476" s="15"/>
      <c r="S476" s="57"/>
      <c r="T476" s="19"/>
      <c r="U476" s="58"/>
      <c r="V476" s="58"/>
      <c r="W476" s="58"/>
      <c r="X476" s="58"/>
      <c r="Y476" s="58"/>
      <c r="Z476" s="58"/>
      <c r="AA476" s="58"/>
      <c r="AB476" s="58"/>
      <c r="AC476" s="58"/>
      <c r="AD476" s="58"/>
      <c r="AE476" s="58"/>
      <c r="AF476" s="58"/>
      <c r="AG476" s="58"/>
    </row>
    <row r="477" spans="1:33" ht="17.25" customHeight="1" x14ac:dyDescent="0.2">
      <c r="A477" s="23"/>
      <c r="B477" s="58"/>
      <c r="C477" s="58"/>
      <c r="D477" s="58"/>
      <c r="E477" s="58"/>
      <c r="F477" s="58"/>
      <c r="G477" s="58"/>
      <c r="H477" s="58"/>
      <c r="I477" s="158"/>
      <c r="J477" s="135"/>
      <c r="K477" s="135"/>
      <c r="L477" s="135"/>
      <c r="M477" s="135"/>
      <c r="N477" s="58"/>
      <c r="O477" s="58"/>
      <c r="P477" s="58"/>
      <c r="Q477" s="58"/>
      <c r="R477" s="15"/>
      <c r="S477" s="57"/>
      <c r="T477" s="19"/>
      <c r="U477" s="58"/>
      <c r="V477" s="58"/>
      <c r="W477" s="58"/>
      <c r="X477" s="58"/>
      <c r="Y477" s="58"/>
      <c r="Z477" s="58"/>
      <c r="AA477" s="58"/>
      <c r="AB477" s="58"/>
      <c r="AC477" s="58"/>
      <c r="AD477" s="58"/>
      <c r="AE477" s="58"/>
      <c r="AF477" s="58"/>
      <c r="AG477" s="58"/>
    </row>
    <row r="478" spans="1:33" ht="17.25" customHeight="1" x14ac:dyDescent="0.2">
      <c r="A478" s="23"/>
      <c r="B478" s="58"/>
      <c r="C478" s="58"/>
      <c r="D478" s="58"/>
      <c r="E478" s="58"/>
      <c r="F478" s="58"/>
      <c r="G478" s="58"/>
      <c r="H478" s="58"/>
      <c r="I478" s="158"/>
      <c r="J478" s="135"/>
      <c r="K478" s="135"/>
      <c r="L478" s="135"/>
      <c r="M478" s="135"/>
      <c r="N478" s="58"/>
      <c r="O478" s="58"/>
      <c r="P478" s="58"/>
      <c r="Q478" s="58"/>
      <c r="R478" s="15"/>
      <c r="S478" s="57"/>
      <c r="T478" s="19"/>
      <c r="U478" s="58"/>
      <c r="V478" s="58"/>
      <c r="W478" s="58"/>
      <c r="X478" s="58"/>
      <c r="Y478" s="58"/>
      <c r="Z478" s="58"/>
      <c r="AA478" s="58"/>
      <c r="AB478" s="58"/>
      <c r="AC478" s="58"/>
      <c r="AD478" s="58"/>
      <c r="AE478" s="58"/>
      <c r="AF478" s="58"/>
      <c r="AG478" s="58"/>
    </row>
    <row r="479" spans="1:33" ht="17.25" customHeight="1" x14ac:dyDescent="0.2">
      <c r="A479" s="23"/>
      <c r="B479" s="58"/>
      <c r="C479" s="58"/>
      <c r="D479" s="58"/>
      <c r="E479" s="58"/>
      <c r="F479" s="58"/>
      <c r="G479" s="58"/>
      <c r="H479" s="58"/>
      <c r="I479" s="158"/>
      <c r="J479" s="135"/>
      <c r="K479" s="135"/>
      <c r="L479" s="135"/>
      <c r="M479" s="135"/>
      <c r="N479" s="58"/>
      <c r="O479" s="58"/>
      <c r="P479" s="58"/>
      <c r="Q479" s="58"/>
      <c r="R479" s="15"/>
      <c r="S479" s="57"/>
      <c r="T479" s="19"/>
      <c r="U479" s="58"/>
      <c r="V479" s="58"/>
      <c r="W479" s="58"/>
      <c r="X479" s="58"/>
      <c r="Y479" s="58"/>
      <c r="Z479" s="58"/>
      <c r="AA479" s="58"/>
      <c r="AB479" s="58"/>
      <c r="AC479" s="58"/>
      <c r="AD479" s="58"/>
      <c r="AE479" s="58"/>
      <c r="AF479" s="58"/>
      <c r="AG479" s="58"/>
    </row>
    <row r="480" spans="1:33" ht="17.25" customHeight="1" x14ac:dyDescent="0.2">
      <c r="A480" s="23"/>
      <c r="B480" s="58"/>
      <c r="C480" s="58"/>
      <c r="D480" s="58"/>
      <c r="E480" s="58"/>
      <c r="F480" s="58"/>
      <c r="G480" s="58"/>
      <c r="H480" s="58"/>
      <c r="I480" s="158"/>
      <c r="J480" s="135"/>
      <c r="K480" s="135"/>
      <c r="L480" s="135"/>
      <c r="M480" s="135"/>
      <c r="N480" s="58"/>
      <c r="O480" s="58"/>
      <c r="P480" s="58"/>
      <c r="Q480" s="58"/>
      <c r="R480" s="15"/>
      <c r="S480" s="57"/>
      <c r="T480" s="19"/>
      <c r="U480" s="58"/>
      <c r="V480" s="58"/>
      <c r="W480" s="58"/>
      <c r="X480" s="58"/>
      <c r="Y480" s="58"/>
      <c r="Z480" s="58"/>
      <c r="AA480" s="58"/>
      <c r="AB480" s="58"/>
      <c r="AC480" s="58"/>
      <c r="AD480" s="58"/>
      <c r="AE480" s="58"/>
      <c r="AF480" s="58"/>
      <c r="AG480" s="58"/>
    </row>
    <row r="481" spans="1:33" ht="17.25" customHeight="1" x14ac:dyDescent="0.2">
      <c r="A481" s="23"/>
      <c r="B481" s="58"/>
      <c r="C481" s="58"/>
      <c r="D481" s="58"/>
      <c r="E481" s="58"/>
      <c r="F481" s="58"/>
      <c r="G481" s="58"/>
      <c r="H481" s="58"/>
      <c r="I481" s="158"/>
      <c r="J481" s="135"/>
      <c r="K481" s="135"/>
      <c r="L481" s="135"/>
      <c r="M481" s="135"/>
      <c r="N481" s="58"/>
      <c r="O481" s="58"/>
      <c r="P481" s="58"/>
      <c r="Q481" s="58"/>
      <c r="R481" s="15"/>
      <c r="S481" s="57"/>
      <c r="T481" s="19"/>
      <c r="U481" s="58"/>
      <c r="V481" s="58"/>
      <c r="W481" s="58"/>
      <c r="X481" s="58"/>
      <c r="Y481" s="58"/>
      <c r="Z481" s="58"/>
      <c r="AA481" s="58"/>
      <c r="AB481" s="58"/>
      <c r="AC481" s="58"/>
      <c r="AD481" s="58"/>
      <c r="AE481" s="58"/>
      <c r="AF481" s="58"/>
      <c r="AG481" s="58"/>
    </row>
    <row r="482" spans="1:33" ht="17.25" customHeight="1" x14ac:dyDescent="0.2">
      <c r="A482" s="23"/>
      <c r="B482" s="58"/>
      <c r="C482" s="58"/>
      <c r="D482" s="58"/>
      <c r="E482" s="58"/>
      <c r="F482" s="58"/>
      <c r="G482" s="58"/>
      <c r="H482" s="58"/>
      <c r="I482" s="158"/>
      <c r="J482" s="135"/>
      <c r="K482" s="135"/>
      <c r="L482" s="135"/>
      <c r="M482" s="135"/>
      <c r="N482" s="58"/>
      <c r="O482" s="58"/>
      <c r="P482" s="58"/>
      <c r="Q482" s="58"/>
      <c r="R482" s="15"/>
      <c r="S482" s="57"/>
      <c r="T482" s="19"/>
      <c r="U482" s="58"/>
      <c r="V482" s="58"/>
      <c r="W482" s="58"/>
      <c r="X482" s="58"/>
      <c r="Y482" s="58"/>
      <c r="Z482" s="58"/>
      <c r="AA482" s="58"/>
      <c r="AB482" s="58"/>
      <c r="AC482" s="58"/>
      <c r="AD482" s="58"/>
      <c r="AE482" s="58"/>
      <c r="AF482" s="58"/>
      <c r="AG482" s="58"/>
    </row>
    <row r="483" spans="1:33" ht="17.25" customHeight="1" x14ac:dyDescent="0.2">
      <c r="A483" s="23"/>
      <c r="B483" s="58"/>
      <c r="C483" s="58"/>
      <c r="D483" s="58"/>
      <c r="E483" s="58"/>
      <c r="F483" s="58"/>
      <c r="G483" s="58"/>
      <c r="H483" s="58"/>
      <c r="I483" s="158"/>
      <c r="J483" s="135"/>
      <c r="K483" s="135"/>
      <c r="L483" s="135"/>
      <c r="M483" s="135"/>
      <c r="N483" s="58"/>
      <c r="O483" s="58"/>
      <c r="P483" s="58"/>
      <c r="Q483" s="58"/>
      <c r="R483" s="15"/>
      <c r="S483" s="57"/>
      <c r="T483" s="19"/>
      <c r="U483" s="58"/>
      <c r="V483" s="58"/>
      <c r="W483" s="58"/>
      <c r="X483" s="58"/>
      <c r="Y483" s="58"/>
      <c r="Z483" s="58"/>
      <c r="AA483" s="58"/>
      <c r="AB483" s="58"/>
      <c r="AC483" s="58"/>
      <c r="AD483" s="58"/>
      <c r="AE483" s="58"/>
      <c r="AF483" s="58"/>
      <c r="AG483" s="58"/>
    </row>
    <row r="484" spans="1:33" ht="17.25" customHeight="1" x14ac:dyDescent="0.2">
      <c r="A484" s="23"/>
      <c r="B484" s="58"/>
      <c r="C484" s="58"/>
      <c r="D484" s="58"/>
      <c r="E484" s="58"/>
      <c r="F484" s="58"/>
      <c r="G484" s="58"/>
      <c r="H484" s="58"/>
      <c r="I484" s="158"/>
      <c r="J484" s="135"/>
      <c r="K484" s="135"/>
      <c r="L484" s="135"/>
      <c r="M484" s="135"/>
      <c r="N484" s="58"/>
      <c r="O484" s="58"/>
      <c r="P484" s="58"/>
      <c r="Q484" s="58"/>
      <c r="R484" s="15"/>
      <c r="S484" s="57"/>
      <c r="T484" s="19"/>
      <c r="U484" s="58"/>
      <c r="V484" s="58"/>
      <c r="W484" s="58"/>
      <c r="X484" s="58"/>
      <c r="Y484" s="58"/>
      <c r="Z484" s="58"/>
      <c r="AA484" s="58"/>
      <c r="AB484" s="58"/>
      <c r="AC484" s="58"/>
      <c r="AD484" s="58"/>
      <c r="AE484" s="58"/>
      <c r="AF484" s="58"/>
      <c r="AG484" s="58"/>
    </row>
    <row r="485" spans="1:33" ht="17.25" customHeight="1" x14ac:dyDescent="0.2">
      <c r="A485" s="23"/>
      <c r="B485" s="58"/>
      <c r="C485" s="58"/>
      <c r="D485" s="58"/>
      <c r="E485" s="58"/>
      <c r="F485" s="58"/>
      <c r="G485" s="58"/>
      <c r="H485" s="58"/>
      <c r="I485" s="158"/>
      <c r="J485" s="135"/>
      <c r="K485" s="135"/>
      <c r="L485" s="135"/>
      <c r="M485" s="135"/>
      <c r="N485" s="58"/>
      <c r="O485" s="58"/>
      <c r="P485" s="58"/>
      <c r="Q485" s="58"/>
      <c r="R485" s="15"/>
      <c r="S485" s="57"/>
      <c r="T485" s="19"/>
      <c r="U485" s="58"/>
      <c r="V485" s="58"/>
      <c r="W485" s="58"/>
      <c r="X485" s="58"/>
      <c r="Y485" s="58"/>
      <c r="Z485" s="58"/>
      <c r="AA485" s="58"/>
      <c r="AB485" s="58"/>
      <c r="AC485" s="58"/>
      <c r="AD485" s="58"/>
      <c r="AE485" s="58"/>
      <c r="AF485" s="58"/>
      <c r="AG485" s="58"/>
    </row>
    <row r="486" spans="1:33" ht="17.25" customHeight="1" x14ac:dyDescent="0.2">
      <c r="A486" s="23"/>
      <c r="B486" s="58"/>
      <c r="C486" s="58"/>
      <c r="D486" s="58"/>
      <c r="E486" s="58"/>
      <c r="F486" s="58"/>
      <c r="G486" s="58"/>
      <c r="H486" s="58"/>
      <c r="I486" s="158"/>
      <c r="J486" s="135"/>
      <c r="K486" s="135"/>
      <c r="L486" s="135"/>
      <c r="M486" s="135"/>
      <c r="N486" s="58"/>
      <c r="O486" s="58"/>
      <c r="P486" s="58"/>
      <c r="Q486" s="58"/>
      <c r="R486" s="15"/>
      <c r="S486" s="57"/>
      <c r="T486" s="19"/>
      <c r="U486" s="58"/>
      <c r="V486" s="58"/>
      <c r="W486" s="58"/>
      <c r="X486" s="58"/>
      <c r="Y486" s="58"/>
      <c r="Z486" s="58"/>
      <c r="AA486" s="58"/>
      <c r="AB486" s="58"/>
      <c r="AC486" s="58"/>
      <c r="AD486" s="58"/>
      <c r="AE486" s="58"/>
      <c r="AF486" s="58"/>
      <c r="AG486" s="58"/>
    </row>
    <row r="487" spans="1:33" ht="17.25" customHeight="1" x14ac:dyDescent="0.2">
      <c r="A487" s="23"/>
      <c r="B487" s="58"/>
      <c r="C487" s="58"/>
      <c r="D487" s="58"/>
      <c r="E487" s="58"/>
      <c r="F487" s="58"/>
      <c r="G487" s="58"/>
      <c r="H487" s="58"/>
      <c r="I487" s="158"/>
      <c r="J487" s="135"/>
      <c r="K487" s="135"/>
      <c r="L487" s="135"/>
      <c r="M487" s="135"/>
      <c r="N487" s="58"/>
      <c r="O487" s="58"/>
      <c r="P487" s="58"/>
      <c r="Q487" s="58"/>
      <c r="R487" s="15"/>
      <c r="S487" s="57"/>
      <c r="T487" s="19"/>
      <c r="U487" s="58"/>
      <c r="V487" s="58"/>
      <c r="W487" s="58"/>
      <c r="X487" s="58"/>
      <c r="Y487" s="58"/>
      <c r="Z487" s="58"/>
      <c r="AA487" s="58"/>
      <c r="AB487" s="58"/>
      <c r="AC487" s="58"/>
      <c r="AD487" s="58"/>
      <c r="AE487" s="58"/>
      <c r="AF487" s="58"/>
      <c r="AG487" s="58"/>
    </row>
    <row r="488" spans="1:33" ht="17.25" customHeight="1" x14ac:dyDescent="0.2">
      <c r="A488" s="23"/>
      <c r="B488" s="58"/>
      <c r="C488" s="58"/>
      <c r="D488" s="58"/>
      <c r="E488" s="58"/>
      <c r="F488" s="58"/>
      <c r="G488" s="58"/>
      <c r="H488" s="58"/>
      <c r="I488" s="158"/>
      <c r="J488" s="135"/>
      <c r="K488" s="135"/>
      <c r="L488" s="135"/>
      <c r="M488" s="135"/>
      <c r="N488" s="58"/>
      <c r="O488" s="58"/>
      <c r="P488" s="58"/>
      <c r="Q488" s="58"/>
      <c r="R488" s="15"/>
      <c r="S488" s="57"/>
      <c r="T488" s="19"/>
      <c r="U488" s="58"/>
      <c r="V488" s="58"/>
      <c r="W488" s="58"/>
      <c r="X488" s="58"/>
      <c r="Y488" s="58"/>
      <c r="Z488" s="58"/>
      <c r="AA488" s="58"/>
      <c r="AB488" s="58"/>
      <c r="AC488" s="58"/>
      <c r="AD488" s="58"/>
      <c r="AE488" s="58"/>
      <c r="AF488" s="58"/>
      <c r="AG488" s="58"/>
    </row>
    <row r="489" spans="1:33" ht="17.25" customHeight="1" x14ac:dyDescent="0.2">
      <c r="A489" s="23"/>
      <c r="B489" s="58"/>
      <c r="C489" s="58"/>
      <c r="D489" s="58"/>
      <c r="E489" s="58"/>
      <c r="F489" s="58"/>
      <c r="G489" s="58"/>
      <c r="H489" s="58"/>
      <c r="I489" s="158"/>
      <c r="J489" s="135"/>
      <c r="K489" s="135"/>
      <c r="L489" s="135"/>
      <c r="M489" s="135"/>
      <c r="N489" s="58"/>
      <c r="O489" s="58"/>
      <c r="P489" s="58"/>
      <c r="Q489" s="58"/>
      <c r="R489" s="15"/>
      <c r="S489" s="57"/>
      <c r="T489" s="19"/>
      <c r="U489" s="58"/>
      <c r="V489" s="58"/>
      <c r="W489" s="58"/>
      <c r="X489" s="58"/>
      <c r="Y489" s="58"/>
      <c r="Z489" s="58"/>
      <c r="AA489" s="58"/>
      <c r="AB489" s="58"/>
      <c r="AC489" s="58"/>
      <c r="AD489" s="58"/>
      <c r="AE489" s="58"/>
      <c r="AF489" s="58"/>
      <c r="AG489" s="58"/>
    </row>
    <row r="490" spans="1:33" ht="17.25" customHeight="1" x14ac:dyDescent="0.2">
      <c r="A490" s="23"/>
      <c r="B490" s="58"/>
      <c r="C490" s="58"/>
      <c r="D490" s="58"/>
      <c r="E490" s="58"/>
      <c r="F490" s="58"/>
      <c r="G490" s="58"/>
      <c r="H490" s="58"/>
      <c r="I490" s="158"/>
      <c r="J490" s="135"/>
      <c r="K490" s="135"/>
      <c r="L490" s="135"/>
      <c r="M490" s="135"/>
      <c r="N490" s="58"/>
      <c r="O490" s="58"/>
      <c r="P490" s="58"/>
      <c r="Q490" s="58"/>
      <c r="R490" s="15"/>
      <c r="S490" s="57"/>
      <c r="T490" s="19"/>
      <c r="U490" s="58"/>
      <c r="V490" s="58"/>
      <c r="W490" s="58"/>
      <c r="X490" s="58"/>
      <c r="Y490" s="58"/>
      <c r="Z490" s="58"/>
      <c r="AA490" s="58"/>
      <c r="AB490" s="58"/>
      <c r="AC490" s="58"/>
      <c r="AD490" s="58"/>
      <c r="AE490" s="58"/>
      <c r="AF490" s="58"/>
      <c r="AG490" s="58"/>
    </row>
    <row r="491" spans="1:33" ht="17.25" customHeight="1" x14ac:dyDescent="0.2">
      <c r="A491" s="23"/>
      <c r="B491" s="58"/>
      <c r="C491" s="58"/>
      <c r="D491" s="58"/>
      <c r="E491" s="58"/>
      <c r="F491" s="58"/>
      <c r="G491" s="58"/>
      <c r="H491" s="58"/>
      <c r="I491" s="158"/>
      <c r="J491" s="135"/>
      <c r="K491" s="135"/>
      <c r="L491" s="135"/>
      <c r="M491" s="135"/>
      <c r="N491" s="58"/>
      <c r="O491" s="58"/>
      <c r="P491" s="58"/>
      <c r="Q491" s="58"/>
      <c r="R491" s="15"/>
      <c r="S491" s="57"/>
      <c r="T491" s="19"/>
      <c r="U491" s="58"/>
      <c r="V491" s="58"/>
      <c r="W491" s="58"/>
      <c r="X491" s="58"/>
      <c r="Y491" s="58"/>
      <c r="Z491" s="58"/>
      <c r="AA491" s="58"/>
      <c r="AB491" s="58"/>
      <c r="AC491" s="58"/>
      <c r="AD491" s="58"/>
      <c r="AE491" s="58"/>
      <c r="AF491" s="58"/>
      <c r="AG491" s="58"/>
    </row>
    <row r="492" spans="1:33" ht="17.25" customHeight="1" x14ac:dyDescent="0.2">
      <c r="A492" s="23"/>
      <c r="B492" s="58"/>
      <c r="C492" s="58"/>
      <c r="D492" s="58"/>
      <c r="E492" s="58"/>
      <c r="F492" s="58"/>
      <c r="G492" s="58"/>
      <c r="H492" s="58"/>
      <c r="I492" s="158"/>
      <c r="J492" s="135"/>
      <c r="K492" s="135"/>
      <c r="L492" s="135"/>
      <c r="M492" s="135"/>
      <c r="N492" s="58"/>
      <c r="O492" s="58"/>
      <c r="P492" s="58"/>
      <c r="Q492" s="58"/>
      <c r="R492" s="15"/>
      <c r="S492" s="57"/>
      <c r="T492" s="19"/>
      <c r="U492" s="58"/>
      <c r="V492" s="58"/>
      <c r="W492" s="58"/>
      <c r="X492" s="58"/>
      <c r="Y492" s="58"/>
      <c r="Z492" s="58"/>
      <c r="AA492" s="58"/>
      <c r="AB492" s="58"/>
      <c r="AC492" s="58"/>
      <c r="AD492" s="58"/>
      <c r="AE492" s="58"/>
      <c r="AF492" s="58"/>
      <c r="AG492" s="58"/>
    </row>
    <row r="493" spans="1:33" ht="17.25" customHeight="1" x14ac:dyDescent="0.2">
      <c r="A493" s="23"/>
      <c r="B493" s="58"/>
      <c r="C493" s="58"/>
      <c r="D493" s="58"/>
      <c r="E493" s="58"/>
      <c r="F493" s="58"/>
      <c r="G493" s="58"/>
      <c r="H493" s="58"/>
      <c r="I493" s="158"/>
      <c r="J493" s="135"/>
      <c r="K493" s="135"/>
      <c r="L493" s="135"/>
      <c r="M493" s="135"/>
      <c r="N493" s="58"/>
      <c r="O493" s="58"/>
      <c r="P493" s="58"/>
      <c r="Q493" s="58"/>
      <c r="R493" s="15"/>
      <c r="S493" s="57"/>
      <c r="T493" s="19"/>
      <c r="U493" s="58"/>
      <c r="V493" s="58"/>
      <c r="W493" s="58"/>
      <c r="X493" s="58"/>
      <c r="Y493" s="58"/>
      <c r="Z493" s="58"/>
      <c r="AA493" s="58"/>
      <c r="AB493" s="58"/>
      <c r="AC493" s="58"/>
      <c r="AD493" s="58"/>
      <c r="AE493" s="58"/>
      <c r="AF493" s="58"/>
      <c r="AG493" s="58"/>
    </row>
    <row r="494" spans="1:33" ht="17.25" customHeight="1" x14ac:dyDescent="0.2">
      <c r="A494" s="23"/>
      <c r="B494" s="58"/>
      <c r="C494" s="58"/>
      <c r="D494" s="58"/>
      <c r="E494" s="58"/>
      <c r="F494" s="58"/>
      <c r="G494" s="58"/>
      <c r="H494" s="58"/>
      <c r="I494" s="158"/>
      <c r="J494" s="135"/>
      <c r="K494" s="135"/>
      <c r="L494" s="135"/>
      <c r="M494" s="135"/>
      <c r="N494" s="58"/>
      <c r="O494" s="58"/>
      <c r="P494" s="58"/>
      <c r="Q494" s="58"/>
      <c r="R494" s="15"/>
      <c r="S494" s="57"/>
      <c r="T494" s="19"/>
      <c r="U494" s="58"/>
      <c r="V494" s="58"/>
      <c r="W494" s="58"/>
      <c r="X494" s="58"/>
      <c r="Y494" s="58"/>
      <c r="Z494" s="58"/>
      <c r="AA494" s="58"/>
      <c r="AB494" s="58"/>
      <c r="AC494" s="58"/>
      <c r="AD494" s="58"/>
      <c r="AE494" s="58"/>
      <c r="AF494" s="58"/>
      <c r="AG494" s="58"/>
    </row>
    <row r="495" spans="1:33" ht="17.25" customHeight="1" x14ac:dyDescent="0.2">
      <c r="A495" s="23"/>
      <c r="B495" s="58"/>
      <c r="C495" s="58"/>
      <c r="D495" s="58"/>
      <c r="E495" s="58"/>
      <c r="F495" s="58"/>
      <c r="G495" s="58"/>
      <c r="H495" s="58"/>
      <c r="I495" s="158"/>
      <c r="J495" s="135"/>
      <c r="K495" s="135"/>
      <c r="L495" s="135"/>
      <c r="M495" s="135"/>
      <c r="N495" s="58"/>
      <c r="O495" s="58"/>
      <c r="P495" s="58"/>
      <c r="Q495" s="58"/>
      <c r="R495" s="15"/>
      <c r="S495" s="57"/>
      <c r="T495" s="19"/>
      <c r="U495" s="58"/>
      <c r="V495" s="58"/>
      <c r="W495" s="58"/>
      <c r="X495" s="58"/>
      <c r="Y495" s="58"/>
      <c r="Z495" s="58"/>
      <c r="AA495" s="58"/>
      <c r="AB495" s="58"/>
      <c r="AC495" s="58"/>
      <c r="AD495" s="58"/>
      <c r="AE495" s="58"/>
      <c r="AF495" s="58"/>
      <c r="AG495" s="58"/>
    </row>
    <row r="496" spans="1:33" ht="17.25" customHeight="1" x14ac:dyDescent="0.2">
      <c r="A496" s="23"/>
      <c r="B496" s="58"/>
      <c r="C496" s="58"/>
      <c r="D496" s="58"/>
      <c r="E496" s="58"/>
      <c r="F496" s="58"/>
      <c r="G496" s="58"/>
      <c r="H496" s="58"/>
      <c r="I496" s="158"/>
      <c r="J496" s="135"/>
      <c r="K496" s="135"/>
      <c r="L496" s="135"/>
      <c r="M496" s="135"/>
      <c r="N496" s="58"/>
      <c r="O496" s="58"/>
      <c r="P496" s="58"/>
      <c r="Q496" s="58"/>
      <c r="R496" s="15"/>
      <c r="S496" s="57"/>
      <c r="T496" s="19"/>
      <c r="U496" s="58"/>
      <c r="V496" s="58"/>
      <c r="W496" s="58"/>
      <c r="X496" s="58"/>
      <c r="Y496" s="58"/>
      <c r="Z496" s="58"/>
      <c r="AA496" s="58"/>
      <c r="AB496" s="58"/>
      <c r="AC496" s="58"/>
      <c r="AD496" s="58"/>
      <c r="AE496" s="58"/>
      <c r="AF496" s="58"/>
      <c r="AG496" s="58"/>
    </row>
    <row r="497" spans="1:33" ht="17.25" customHeight="1" x14ac:dyDescent="0.2">
      <c r="A497" s="23"/>
      <c r="B497" s="58"/>
      <c r="C497" s="58"/>
      <c r="D497" s="58"/>
      <c r="E497" s="58"/>
      <c r="F497" s="58"/>
      <c r="G497" s="58"/>
      <c r="H497" s="58"/>
      <c r="I497" s="158"/>
      <c r="J497" s="135"/>
      <c r="K497" s="135"/>
      <c r="L497" s="135"/>
      <c r="M497" s="135"/>
      <c r="N497" s="58"/>
      <c r="O497" s="58"/>
      <c r="P497" s="58"/>
      <c r="Q497" s="58"/>
      <c r="R497" s="15"/>
      <c r="S497" s="57"/>
      <c r="T497" s="19"/>
      <c r="U497" s="58"/>
      <c r="V497" s="58"/>
      <c r="W497" s="58"/>
      <c r="X497" s="58"/>
      <c r="Y497" s="58"/>
      <c r="Z497" s="58"/>
      <c r="AA497" s="58"/>
      <c r="AB497" s="58"/>
      <c r="AC497" s="58"/>
      <c r="AD497" s="58"/>
      <c r="AE497" s="58"/>
      <c r="AF497" s="58"/>
      <c r="AG497" s="58"/>
    </row>
    <row r="498" spans="1:33" ht="17.25" customHeight="1" x14ac:dyDescent="0.2">
      <c r="A498" s="23"/>
      <c r="B498" s="58"/>
      <c r="C498" s="58"/>
      <c r="D498" s="58"/>
      <c r="E498" s="58"/>
      <c r="F498" s="58"/>
      <c r="G498" s="58"/>
      <c r="H498" s="58"/>
      <c r="I498" s="158"/>
      <c r="J498" s="135"/>
      <c r="K498" s="135"/>
      <c r="L498" s="135"/>
      <c r="M498" s="135"/>
      <c r="N498" s="58"/>
      <c r="O498" s="58"/>
      <c r="P498" s="58"/>
      <c r="Q498" s="58"/>
      <c r="R498" s="15"/>
      <c r="S498" s="57"/>
      <c r="T498" s="19"/>
      <c r="U498" s="58"/>
      <c r="V498" s="58"/>
      <c r="W498" s="58"/>
      <c r="X498" s="58"/>
      <c r="Y498" s="58"/>
      <c r="Z498" s="58"/>
      <c r="AA498" s="58"/>
      <c r="AB498" s="58"/>
      <c r="AC498" s="58"/>
      <c r="AD498" s="58"/>
      <c r="AE498" s="58"/>
      <c r="AF498" s="58"/>
      <c r="AG498" s="58"/>
    </row>
    <row r="499" spans="1:33" ht="17.25" customHeight="1" x14ac:dyDescent="0.2">
      <c r="A499" s="23"/>
      <c r="B499" s="58"/>
      <c r="C499" s="58"/>
      <c r="D499" s="58"/>
      <c r="E499" s="58"/>
      <c r="F499" s="58"/>
      <c r="G499" s="58"/>
      <c r="H499" s="58"/>
      <c r="I499" s="158"/>
      <c r="J499" s="135"/>
      <c r="K499" s="135"/>
      <c r="L499" s="135"/>
      <c r="M499" s="135"/>
      <c r="N499" s="58"/>
      <c r="O499" s="58"/>
      <c r="P499" s="58"/>
      <c r="Q499" s="58"/>
      <c r="R499" s="15"/>
      <c r="S499" s="57"/>
      <c r="T499" s="19"/>
      <c r="U499" s="58"/>
      <c r="V499" s="58"/>
      <c r="W499" s="58"/>
      <c r="X499" s="58"/>
      <c r="Y499" s="58"/>
      <c r="Z499" s="58"/>
      <c r="AA499" s="58"/>
      <c r="AB499" s="58"/>
      <c r="AC499" s="58"/>
      <c r="AD499" s="58"/>
      <c r="AE499" s="58"/>
      <c r="AF499" s="58"/>
      <c r="AG499" s="58"/>
    </row>
    <row r="500" spans="1:33" ht="17.25" customHeight="1" x14ac:dyDescent="0.2">
      <c r="A500" s="23"/>
      <c r="B500" s="58"/>
      <c r="C500" s="58"/>
      <c r="D500" s="58"/>
      <c r="E500" s="58"/>
      <c r="F500" s="58"/>
      <c r="G500" s="58"/>
      <c r="H500" s="58"/>
      <c r="I500" s="158"/>
      <c r="J500" s="135"/>
      <c r="K500" s="135"/>
      <c r="L500" s="135"/>
      <c r="M500" s="135"/>
      <c r="N500" s="58"/>
      <c r="O500" s="58"/>
      <c r="P500" s="58"/>
      <c r="Q500" s="58"/>
      <c r="R500" s="15"/>
      <c r="S500" s="57"/>
      <c r="T500" s="19"/>
      <c r="U500" s="58"/>
      <c r="V500" s="58"/>
      <c r="W500" s="58"/>
      <c r="X500" s="58"/>
      <c r="Y500" s="58"/>
      <c r="Z500" s="58"/>
      <c r="AA500" s="58"/>
      <c r="AB500" s="58"/>
      <c r="AC500" s="58"/>
      <c r="AD500" s="58"/>
      <c r="AE500" s="58"/>
      <c r="AF500" s="58"/>
      <c r="AG500" s="58"/>
    </row>
    <row r="501" spans="1:33" ht="17.25" customHeight="1" x14ac:dyDescent="0.2">
      <c r="A501" s="23"/>
      <c r="B501" s="58"/>
      <c r="C501" s="58"/>
      <c r="D501" s="58"/>
      <c r="E501" s="58"/>
      <c r="F501" s="58"/>
      <c r="G501" s="58"/>
      <c r="H501" s="58"/>
      <c r="I501" s="158"/>
      <c r="J501" s="135"/>
      <c r="K501" s="135"/>
      <c r="L501" s="135"/>
      <c r="M501" s="135"/>
      <c r="N501" s="58"/>
      <c r="O501" s="58"/>
      <c r="P501" s="58"/>
      <c r="Q501" s="58"/>
      <c r="R501" s="15"/>
      <c r="S501" s="57"/>
      <c r="T501" s="19"/>
      <c r="U501" s="58"/>
      <c r="V501" s="58"/>
      <c r="W501" s="58"/>
      <c r="X501" s="58"/>
      <c r="Y501" s="58"/>
      <c r="Z501" s="58"/>
      <c r="AA501" s="58"/>
      <c r="AB501" s="58"/>
      <c r="AC501" s="58"/>
      <c r="AD501" s="58"/>
      <c r="AE501" s="58"/>
      <c r="AF501" s="58"/>
      <c r="AG501" s="58"/>
    </row>
    <row r="502" spans="1:33" ht="17.25" customHeight="1" x14ac:dyDescent="0.2">
      <c r="A502" s="23"/>
      <c r="B502" s="58"/>
      <c r="C502" s="58"/>
      <c r="D502" s="58"/>
      <c r="E502" s="58"/>
      <c r="F502" s="58"/>
      <c r="G502" s="58"/>
      <c r="H502" s="58"/>
      <c r="I502" s="158"/>
      <c r="J502" s="135"/>
      <c r="K502" s="135"/>
      <c r="L502" s="135"/>
      <c r="M502" s="135"/>
      <c r="N502" s="58"/>
      <c r="O502" s="58"/>
      <c r="P502" s="58"/>
      <c r="Q502" s="58"/>
      <c r="R502" s="15"/>
      <c r="S502" s="57"/>
      <c r="T502" s="19"/>
      <c r="U502" s="58"/>
      <c r="V502" s="58"/>
      <c r="W502" s="58"/>
      <c r="X502" s="58"/>
      <c r="Y502" s="58"/>
      <c r="Z502" s="58"/>
      <c r="AA502" s="58"/>
      <c r="AB502" s="58"/>
      <c r="AC502" s="58"/>
      <c r="AD502" s="58"/>
      <c r="AE502" s="58"/>
      <c r="AF502" s="58"/>
      <c r="AG502" s="58"/>
    </row>
    <row r="503" spans="1:33" ht="17.25" customHeight="1" x14ac:dyDescent="0.2">
      <c r="A503" s="23"/>
      <c r="B503" s="58"/>
      <c r="C503" s="58"/>
      <c r="D503" s="58"/>
      <c r="E503" s="58"/>
      <c r="F503" s="58"/>
      <c r="G503" s="58"/>
      <c r="H503" s="58"/>
      <c r="I503" s="158"/>
      <c r="J503" s="135"/>
      <c r="K503" s="135"/>
      <c r="L503" s="135"/>
      <c r="M503" s="135"/>
      <c r="N503" s="58"/>
      <c r="O503" s="58"/>
      <c r="P503" s="58"/>
      <c r="Q503" s="58"/>
      <c r="R503" s="15"/>
      <c r="S503" s="57"/>
      <c r="T503" s="19"/>
      <c r="U503" s="58"/>
      <c r="V503" s="58"/>
      <c r="W503" s="58"/>
      <c r="X503" s="58"/>
      <c r="Y503" s="58"/>
      <c r="Z503" s="58"/>
      <c r="AA503" s="58"/>
      <c r="AB503" s="58"/>
      <c r="AC503" s="58"/>
      <c r="AD503" s="58"/>
      <c r="AE503" s="58"/>
      <c r="AF503" s="58"/>
      <c r="AG503" s="58"/>
    </row>
    <row r="504" spans="1:33" ht="17.25" customHeight="1" x14ac:dyDescent="0.2">
      <c r="A504" s="23"/>
      <c r="B504" s="58"/>
      <c r="C504" s="58"/>
      <c r="D504" s="58"/>
      <c r="E504" s="58"/>
      <c r="F504" s="58"/>
      <c r="G504" s="58"/>
      <c r="H504" s="58"/>
      <c r="I504" s="158"/>
      <c r="J504" s="135"/>
      <c r="K504" s="135"/>
      <c r="L504" s="135"/>
      <c r="M504" s="135"/>
      <c r="N504" s="58"/>
      <c r="O504" s="58"/>
      <c r="P504" s="58"/>
      <c r="Q504" s="58"/>
      <c r="R504" s="15"/>
      <c r="S504" s="57"/>
      <c r="T504" s="19"/>
      <c r="U504" s="58"/>
      <c r="V504" s="58"/>
      <c r="W504" s="58"/>
      <c r="X504" s="58"/>
      <c r="Y504" s="58"/>
      <c r="Z504" s="58"/>
      <c r="AA504" s="58"/>
      <c r="AB504" s="58"/>
      <c r="AC504" s="58"/>
      <c r="AD504" s="58"/>
      <c r="AE504" s="58"/>
      <c r="AF504" s="58"/>
      <c r="AG504" s="58"/>
    </row>
    <row r="505" spans="1:33" ht="17.25" customHeight="1" x14ac:dyDescent="0.2">
      <c r="A505" s="23"/>
      <c r="B505" s="58"/>
      <c r="C505" s="58"/>
      <c r="D505" s="58"/>
      <c r="E505" s="58"/>
      <c r="F505" s="58"/>
      <c r="G505" s="58"/>
      <c r="H505" s="58"/>
      <c r="I505" s="158"/>
      <c r="J505" s="135"/>
      <c r="K505" s="135"/>
      <c r="L505" s="135"/>
      <c r="M505" s="135"/>
      <c r="N505" s="58"/>
      <c r="O505" s="58"/>
      <c r="P505" s="58"/>
      <c r="Q505" s="58"/>
      <c r="R505" s="15"/>
      <c r="S505" s="57"/>
      <c r="T505" s="19"/>
      <c r="U505" s="58"/>
      <c r="V505" s="58"/>
      <c r="W505" s="58"/>
      <c r="X505" s="58"/>
      <c r="Y505" s="58"/>
      <c r="Z505" s="58"/>
      <c r="AA505" s="58"/>
      <c r="AB505" s="58"/>
      <c r="AC505" s="58"/>
      <c r="AD505" s="58"/>
      <c r="AE505" s="58"/>
      <c r="AF505" s="58"/>
      <c r="AG505" s="58"/>
    </row>
    <row r="506" spans="1:33" ht="17.25" customHeight="1" x14ac:dyDescent="0.2">
      <c r="A506" s="23"/>
      <c r="B506" s="58"/>
      <c r="C506" s="58"/>
      <c r="D506" s="58"/>
      <c r="E506" s="58"/>
      <c r="F506" s="58"/>
      <c r="G506" s="58"/>
      <c r="H506" s="58"/>
      <c r="I506" s="158"/>
      <c r="J506" s="135"/>
      <c r="K506" s="135"/>
      <c r="L506" s="135"/>
      <c r="M506" s="135"/>
      <c r="N506" s="58"/>
      <c r="O506" s="58"/>
      <c r="P506" s="58"/>
      <c r="Q506" s="58"/>
      <c r="R506" s="15"/>
      <c r="S506" s="57"/>
      <c r="T506" s="19"/>
      <c r="U506" s="58"/>
      <c r="V506" s="58"/>
      <c r="W506" s="58"/>
      <c r="X506" s="58"/>
      <c r="Y506" s="58"/>
      <c r="Z506" s="58"/>
      <c r="AA506" s="58"/>
      <c r="AB506" s="58"/>
      <c r="AC506" s="58"/>
      <c r="AD506" s="58"/>
      <c r="AE506" s="58"/>
      <c r="AF506" s="58"/>
      <c r="AG506" s="58"/>
    </row>
    <row r="507" spans="1:33" ht="17.25" customHeight="1" x14ac:dyDescent="0.2">
      <c r="A507" s="23"/>
      <c r="B507" s="58"/>
      <c r="C507" s="58"/>
      <c r="D507" s="58"/>
      <c r="E507" s="58"/>
      <c r="F507" s="58"/>
      <c r="G507" s="58"/>
      <c r="H507" s="58"/>
      <c r="I507" s="158"/>
      <c r="J507" s="135"/>
      <c r="K507" s="135"/>
      <c r="L507" s="135"/>
      <c r="M507" s="135"/>
      <c r="N507" s="58"/>
      <c r="O507" s="58"/>
      <c r="P507" s="58"/>
      <c r="Q507" s="58"/>
      <c r="R507" s="15"/>
      <c r="S507" s="57"/>
      <c r="T507" s="19"/>
      <c r="U507" s="58"/>
      <c r="V507" s="58"/>
      <c r="W507" s="58"/>
      <c r="X507" s="58"/>
      <c r="Y507" s="58"/>
      <c r="Z507" s="58"/>
      <c r="AA507" s="58"/>
      <c r="AB507" s="58"/>
      <c r="AC507" s="58"/>
      <c r="AD507" s="58"/>
      <c r="AE507" s="58"/>
      <c r="AF507" s="58"/>
      <c r="AG507" s="58"/>
    </row>
    <row r="508" spans="1:33" ht="17.25" customHeight="1" x14ac:dyDescent="0.2">
      <c r="A508" s="23"/>
      <c r="B508" s="58"/>
      <c r="C508" s="58"/>
      <c r="D508" s="58"/>
      <c r="E508" s="58"/>
      <c r="F508" s="58"/>
      <c r="G508" s="58"/>
      <c r="H508" s="58"/>
      <c r="I508" s="158"/>
      <c r="J508" s="135"/>
      <c r="K508" s="135"/>
      <c r="L508" s="135"/>
      <c r="M508" s="135"/>
      <c r="N508" s="58"/>
      <c r="O508" s="58"/>
      <c r="P508" s="58"/>
      <c r="Q508" s="58"/>
      <c r="R508" s="15"/>
      <c r="S508" s="57"/>
      <c r="T508" s="19"/>
      <c r="U508" s="58"/>
      <c r="V508" s="58"/>
      <c r="W508" s="58"/>
      <c r="X508" s="58"/>
      <c r="Y508" s="58"/>
      <c r="Z508" s="58"/>
      <c r="AA508" s="58"/>
      <c r="AB508" s="58"/>
      <c r="AC508" s="58"/>
      <c r="AD508" s="58"/>
      <c r="AE508" s="58"/>
      <c r="AF508" s="58"/>
      <c r="AG508" s="58"/>
    </row>
    <row r="509" spans="1:33" ht="17.25" customHeight="1" x14ac:dyDescent="0.2">
      <c r="A509" s="23"/>
      <c r="B509" s="58"/>
      <c r="C509" s="58"/>
      <c r="D509" s="58"/>
      <c r="E509" s="58"/>
      <c r="F509" s="58"/>
      <c r="G509" s="58"/>
      <c r="H509" s="58"/>
      <c r="I509" s="158"/>
      <c r="J509" s="135"/>
      <c r="K509" s="135"/>
      <c r="L509" s="135"/>
      <c r="M509" s="135"/>
      <c r="N509" s="58"/>
      <c r="O509" s="58"/>
      <c r="P509" s="58"/>
      <c r="Q509" s="58"/>
      <c r="R509" s="15"/>
      <c r="S509" s="57"/>
      <c r="T509" s="19"/>
      <c r="U509" s="58"/>
      <c r="V509" s="58"/>
      <c r="W509" s="58"/>
      <c r="X509" s="58"/>
      <c r="Y509" s="58"/>
      <c r="Z509" s="58"/>
      <c r="AA509" s="58"/>
      <c r="AB509" s="58"/>
      <c r="AC509" s="58"/>
      <c r="AD509" s="58"/>
      <c r="AE509" s="58"/>
      <c r="AF509" s="58"/>
      <c r="AG509" s="58"/>
    </row>
    <row r="510" spans="1:33" ht="17.25" customHeight="1" x14ac:dyDescent="0.2">
      <c r="A510" s="23"/>
      <c r="B510" s="58"/>
      <c r="C510" s="58"/>
      <c r="D510" s="58"/>
      <c r="E510" s="58"/>
      <c r="F510" s="58"/>
      <c r="G510" s="58"/>
      <c r="H510" s="58"/>
      <c r="I510" s="158"/>
      <c r="J510" s="135"/>
      <c r="K510" s="135"/>
      <c r="L510" s="135"/>
      <c r="M510" s="135"/>
      <c r="N510" s="58"/>
      <c r="O510" s="58"/>
      <c r="P510" s="58"/>
      <c r="Q510" s="58"/>
      <c r="R510" s="15"/>
      <c r="S510" s="57"/>
      <c r="T510" s="19"/>
      <c r="U510" s="58"/>
      <c r="V510" s="58"/>
      <c r="W510" s="58"/>
      <c r="X510" s="58"/>
      <c r="Y510" s="58"/>
      <c r="Z510" s="58"/>
      <c r="AA510" s="58"/>
      <c r="AB510" s="58"/>
      <c r="AC510" s="58"/>
      <c r="AD510" s="58"/>
      <c r="AE510" s="58"/>
      <c r="AF510" s="58"/>
      <c r="AG510" s="58"/>
    </row>
    <row r="511" spans="1:33" ht="17.25" customHeight="1" x14ac:dyDescent="0.2">
      <c r="A511" s="23"/>
      <c r="B511" s="58"/>
      <c r="C511" s="58"/>
      <c r="D511" s="58"/>
      <c r="E511" s="58"/>
      <c r="F511" s="58"/>
      <c r="G511" s="58"/>
      <c r="H511" s="58"/>
      <c r="I511" s="158"/>
      <c r="J511" s="135"/>
      <c r="K511" s="135"/>
      <c r="L511" s="135"/>
      <c r="M511" s="135"/>
      <c r="N511" s="58"/>
      <c r="O511" s="58"/>
      <c r="P511" s="58"/>
      <c r="Q511" s="58"/>
      <c r="R511" s="15"/>
      <c r="S511" s="57"/>
      <c r="T511" s="19"/>
      <c r="U511" s="58"/>
      <c r="V511" s="58"/>
      <c r="W511" s="58"/>
      <c r="X511" s="58"/>
      <c r="Y511" s="58"/>
      <c r="Z511" s="58"/>
      <c r="AA511" s="58"/>
      <c r="AB511" s="58"/>
      <c r="AC511" s="58"/>
      <c r="AD511" s="58"/>
      <c r="AE511" s="58"/>
      <c r="AF511" s="58"/>
      <c r="AG511" s="58"/>
    </row>
    <row r="512" spans="1:33" ht="17.25" customHeight="1" x14ac:dyDescent="0.2">
      <c r="A512" s="23"/>
      <c r="B512" s="58"/>
      <c r="C512" s="58"/>
      <c r="D512" s="58"/>
      <c r="E512" s="58"/>
      <c r="F512" s="58"/>
      <c r="G512" s="58"/>
      <c r="H512" s="58"/>
      <c r="I512" s="158"/>
      <c r="J512" s="135"/>
      <c r="K512" s="135"/>
      <c r="L512" s="135"/>
      <c r="M512" s="135"/>
      <c r="N512" s="58"/>
      <c r="O512" s="58"/>
      <c r="P512" s="58"/>
      <c r="Q512" s="58"/>
      <c r="R512" s="15"/>
      <c r="S512" s="57"/>
      <c r="T512" s="19"/>
      <c r="U512" s="58"/>
      <c r="V512" s="58"/>
      <c r="W512" s="58"/>
      <c r="X512" s="58"/>
      <c r="Y512" s="58"/>
      <c r="Z512" s="58"/>
      <c r="AA512" s="58"/>
      <c r="AB512" s="58"/>
      <c r="AC512" s="58"/>
      <c r="AD512" s="58"/>
      <c r="AE512" s="58"/>
      <c r="AF512" s="58"/>
      <c r="AG512" s="58"/>
    </row>
    <row r="513" spans="1:33" ht="17.25" customHeight="1" x14ac:dyDescent="0.2">
      <c r="A513" s="23"/>
      <c r="B513" s="58"/>
      <c r="C513" s="58"/>
      <c r="D513" s="58"/>
      <c r="E513" s="58"/>
      <c r="F513" s="58"/>
      <c r="G513" s="58"/>
      <c r="H513" s="58"/>
      <c r="I513" s="158"/>
      <c r="J513" s="135"/>
      <c r="K513" s="135"/>
      <c r="L513" s="135"/>
      <c r="M513" s="135"/>
      <c r="N513" s="58"/>
      <c r="O513" s="58"/>
      <c r="P513" s="58"/>
      <c r="Q513" s="58"/>
      <c r="R513" s="15"/>
      <c r="S513" s="57"/>
      <c r="T513" s="19"/>
      <c r="U513" s="58"/>
      <c r="V513" s="58"/>
      <c r="W513" s="58"/>
      <c r="X513" s="58"/>
      <c r="Y513" s="58"/>
      <c r="Z513" s="58"/>
      <c r="AA513" s="58"/>
      <c r="AB513" s="58"/>
      <c r="AC513" s="58"/>
      <c r="AD513" s="58"/>
      <c r="AE513" s="58"/>
      <c r="AF513" s="58"/>
      <c r="AG513" s="58"/>
    </row>
    <row r="514" spans="1:33" ht="17.25" customHeight="1" x14ac:dyDescent="0.2">
      <c r="A514" s="23"/>
      <c r="B514" s="58"/>
      <c r="C514" s="58"/>
      <c r="D514" s="58"/>
      <c r="E514" s="58"/>
      <c r="F514" s="58"/>
      <c r="G514" s="58"/>
      <c r="H514" s="58"/>
      <c r="I514" s="158"/>
      <c r="J514" s="135"/>
      <c r="K514" s="135"/>
      <c r="L514" s="135"/>
      <c r="M514" s="135"/>
      <c r="N514" s="58"/>
      <c r="O514" s="58"/>
      <c r="P514" s="58"/>
      <c r="Q514" s="58"/>
      <c r="R514" s="15"/>
      <c r="S514" s="57"/>
      <c r="T514" s="19"/>
      <c r="U514" s="58"/>
      <c r="V514" s="58"/>
      <c r="W514" s="58"/>
      <c r="X514" s="58"/>
      <c r="Y514" s="58"/>
      <c r="Z514" s="58"/>
      <c r="AA514" s="58"/>
      <c r="AB514" s="58"/>
      <c r="AC514" s="58"/>
      <c r="AD514" s="58"/>
      <c r="AE514" s="58"/>
      <c r="AF514" s="58"/>
      <c r="AG514" s="58"/>
    </row>
    <row r="515" spans="1:33" ht="17.25" customHeight="1" x14ac:dyDescent="0.2">
      <c r="A515" s="23"/>
      <c r="B515" s="58"/>
      <c r="C515" s="58"/>
      <c r="D515" s="58"/>
      <c r="E515" s="58"/>
      <c r="F515" s="58"/>
      <c r="G515" s="58"/>
      <c r="H515" s="58"/>
      <c r="I515" s="158"/>
      <c r="J515" s="135"/>
      <c r="K515" s="135"/>
      <c r="L515" s="135"/>
      <c r="M515" s="135"/>
      <c r="N515" s="58"/>
      <c r="O515" s="58"/>
      <c r="P515" s="58"/>
      <c r="Q515" s="58"/>
      <c r="R515" s="15"/>
      <c r="S515" s="57"/>
      <c r="T515" s="19"/>
      <c r="U515" s="58"/>
      <c r="V515" s="58"/>
      <c r="W515" s="58"/>
      <c r="X515" s="58"/>
      <c r="Y515" s="58"/>
      <c r="Z515" s="58"/>
      <c r="AA515" s="58"/>
      <c r="AB515" s="58"/>
      <c r="AC515" s="58"/>
      <c r="AD515" s="58"/>
      <c r="AE515" s="58"/>
      <c r="AF515" s="58"/>
      <c r="AG515" s="58"/>
    </row>
    <row r="516" spans="1:33" ht="17.25" customHeight="1" x14ac:dyDescent="0.2">
      <c r="A516" s="23"/>
      <c r="B516" s="58"/>
      <c r="C516" s="58"/>
      <c r="D516" s="58"/>
      <c r="E516" s="58"/>
      <c r="F516" s="58"/>
      <c r="G516" s="58"/>
      <c r="H516" s="58"/>
      <c r="I516" s="158"/>
      <c r="J516" s="135"/>
      <c r="K516" s="135"/>
      <c r="L516" s="135"/>
      <c r="M516" s="135"/>
      <c r="N516" s="58"/>
      <c r="O516" s="58"/>
      <c r="P516" s="58"/>
      <c r="Q516" s="58"/>
      <c r="R516" s="15"/>
      <c r="S516" s="57"/>
      <c r="T516" s="19"/>
      <c r="U516" s="58"/>
      <c r="V516" s="58"/>
      <c r="W516" s="58"/>
      <c r="X516" s="58"/>
      <c r="Y516" s="58"/>
      <c r="Z516" s="58"/>
      <c r="AA516" s="58"/>
      <c r="AB516" s="58"/>
      <c r="AC516" s="58"/>
      <c r="AD516" s="58"/>
      <c r="AE516" s="58"/>
      <c r="AF516" s="58"/>
      <c r="AG516" s="58"/>
    </row>
    <row r="517" spans="1:33" ht="17.25" customHeight="1" x14ac:dyDescent="0.2">
      <c r="A517" s="23"/>
      <c r="B517" s="58"/>
      <c r="C517" s="58"/>
      <c r="D517" s="58"/>
      <c r="E517" s="58"/>
      <c r="F517" s="58"/>
      <c r="G517" s="58"/>
      <c r="H517" s="58"/>
      <c r="I517" s="158"/>
      <c r="J517" s="135"/>
      <c r="K517" s="135"/>
      <c r="L517" s="135"/>
      <c r="M517" s="135"/>
      <c r="N517" s="58"/>
      <c r="O517" s="58"/>
      <c r="P517" s="58"/>
      <c r="Q517" s="58"/>
      <c r="R517" s="15"/>
      <c r="S517" s="57"/>
      <c r="T517" s="19"/>
      <c r="U517" s="58"/>
      <c r="V517" s="58"/>
      <c r="W517" s="58"/>
      <c r="X517" s="58"/>
      <c r="Y517" s="58"/>
      <c r="Z517" s="58"/>
      <c r="AA517" s="58"/>
      <c r="AB517" s="58"/>
      <c r="AC517" s="58"/>
      <c r="AD517" s="58"/>
      <c r="AE517" s="58"/>
      <c r="AF517" s="58"/>
      <c r="AG517" s="58"/>
    </row>
    <row r="518" spans="1:33" ht="17.25" customHeight="1" x14ac:dyDescent="0.2">
      <c r="A518" s="23"/>
      <c r="B518" s="58"/>
      <c r="C518" s="58"/>
      <c r="D518" s="58"/>
      <c r="E518" s="58"/>
      <c r="F518" s="58"/>
      <c r="G518" s="58"/>
      <c r="H518" s="58"/>
      <c r="I518" s="158"/>
      <c r="J518" s="135"/>
      <c r="K518" s="135"/>
      <c r="L518" s="135"/>
      <c r="M518" s="135"/>
      <c r="N518" s="58"/>
      <c r="O518" s="58"/>
      <c r="P518" s="58"/>
      <c r="Q518" s="58"/>
      <c r="R518" s="15"/>
      <c r="S518" s="57"/>
      <c r="T518" s="19"/>
      <c r="U518" s="58"/>
      <c r="V518" s="58"/>
      <c r="W518" s="58"/>
      <c r="X518" s="58"/>
      <c r="Y518" s="58"/>
      <c r="Z518" s="58"/>
      <c r="AA518" s="58"/>
      <c r="AB518" s="58"/>
      <c r="AC518" s="58"/>
      <c r="AD518" s="58"/>
      <c r="AE518" s="58"/>
      <c r="AF518" s="58"/>
      <c r="AG518" s="58"/>
    </row>
    <row r="519" spans="1:33" ht="17.25" customHeight="1" x14ac:dyDescent="0.2">
      <c r="A519" s="23"/>
      <c r="B519" s="58"/>
      <c r="C519" s="58"/>
      <c r="D519" s="58"/>
      <c r="E519" s="58"/>
      <c r="F519" s="58"/>
      <c r="G519" s="58"/>
      <c r="H519" s="58"/>
      <c r="I519" s="158"/>
      <c r="J519" s="135"/>
      <c r="K519" s="135"/>
      <c r="L519" s="135"/>
      <c r="M519" s="135"/>
      <c r="N519" s="58"/>
      <c r="O519" s="58"/>
      <c r="P519" s="58"/>
      <c r="Q519" s="58"/>
      <c r="R519" s="15"/>
      <c r="S519" s="57"/>
      <c r="T519" s="19"/>
      <c r="U519" s="58"/>
      <c r="V519" s="58"/>
      <c r="W519" s="58"/>
      <c r="X519" s="58"/>
      <c r="Y519" s="58"/>
      <c r="Z519" s="58"/>
      <c r="AA519" s="58"/>
      <c r="AB519" s="58"/>
      <c r="AC519" s="58"/>
      <c r="AD519" s="58"/>
      <c r="AE519" s="58"/>
      <c r="AF519" s="58"/>
      <c r="AG519" s="58"/>
    </row>
    <row r="520" spans="1:33" ht="17.25" customHeight="1" x14ac:dyDescent="0.2">
      <c r="A520" s="23"/>
      <c r="B520" s="58"/>
      <c r="C520" s="58"/>
      <c r="D520" s="58"/>
      <c r="E520" s="58"/>
      <c r="F520" s="58"/>
      <c r="G520" s="58"/>
      <c r="H520" s="58"/>
      <c r="I520" s="158"/>
      <c r="J520" s="135"/>
      <c r="K520" s="135"/>
      <c r="L520" s="135"/>
      <c r="M520" s="135"/>
      <c r="N520" s="58"/>
      <c r="O520" s="58"/>
      <c r="P520" s="58"/>
      <c r="Q520" s="58"/>
      <c r="R520" s="15"/>
      <c r="S520" s="57"/>
      <c r="T520" s="19"/>
      <c r="U520" s="58"/>
      <c r="V520" s="58"/>
      <c r="W520" s="58"/>
      <c r="X520" s="58"/>
      <c r="Y520" s="58"/>
      <c r="Z520" s="58"/>
      <c r="AA520" s="58"/>
      <c r="AB520" s="58"/>
      <c r="AC520" s="58"/>
      <c r="AD520" s="58"/>
      <c r="AE520" s="58"/>
      <c r="AF520" s="58"/>
      <c r="AG520" s="58"/>
    </row>
    <row r="521" spans="1:33" ht="17.25" customHeight="1" x14ac:dyDescent="0.2">
      <c r="A521" s="23"/>
      <c r="B521" s="58"/>
      <c r="C521" s="58"/>
      <c r="D521" s="58"/>
      <c r="E521" s="58"/>
      <c r="F521" s="58"/>
      <c r="G521" s="58"/>
      <c r="H521" s="58"/>
      <c r="I521" s="158"/>
      <c r="J521" s="135"/>
      <c r="K521" s="135"/>
      <c r="L521" s="135"/>
      <c r="M521" s="135"/>
      <c r="N521" s="58"/>
      <c r="O521" s="58"/>
      <c r="P521" s="58"/>
      <c r="Q521" s="58"/>
      <c r="R521" s="15"/>
      <c r="S521" s="57"/>
      <c r="T521" s="19"/>
      <c r="U521" s="58"/>
      <c r="V521" s="58"/>
      <c r="W521" s="58"/>
      <c r="X521" s="58"/>
      <c r="Y521" s="58"/>
      <c r="Z521" s="58"/>
      <c r="AA521" s="58"/>
      <c r="AB521" s="58"/>
      <c r="AC521" s="58"/>
      <c r="AD521" s="58"/>
      <c r="AE521" s="58"/>
      <c r="AF521" s="58"/>
      <c r="AG521" s="58"/>
    </row>
    <row r="522" spans="1:33" ht="17.25" customHeight="1" x14ac:dyDescent="0.2">
      <c r="A522" s="23"/>
      <c r="B522" s="58"/>
      <c r="C522" s="58"/>
      <c r="D522" s="58"/>
      <c r="E522" s="58"/>
      <c r="F522" s="58"/>
      <c r="G522" s="58"/>
      <c r="H522" s="58"/>
      <c r="I522" s="158"/>
      <c r="J522" s="135"/>
      <c r="K522" s="135"/>
      <c r="L522" s="135"/>
      <c r="M522" s="135"/>
      <c r="N522" s="58"/>
      <c r="O522" s="58"/>
      <c r="P522" s="58"/>
      <c r="Q522" s="58"/>
      <c r="R522" s="15"/>
      <c r="S522" s="57"/>
      <c r="T522" s="19"/>
      <c r="U522" s="58"/>
      <c r="V522" s="58"/>
      <c r="W522" s="58"/>
      <c r="X522" s="58"/>
      <c r="Y522" s="58"/>
      <c r="Z522" s="58"/>
      <c r="AA522" s="58"/>
      <c r="AB522" s="58"/>
      <c r="AC522" s="58"/>
      <c r="AD522" s="58"/>
      <c r="AE522" s="58"/>
      <c r="AF522" s="58"/>
      <c r="AG522" s="58"/>
    </row>
    <row r="523" spans="1:33" ht="17.25" customHeight="1" x14ac:dyDescent="0.2">
      <c r="A523" s="23"/>
      <c r="B523" s="58"/>
      <c r="C523" s="58"/>
      <c r="D523" s="58"/>
      <c r="E523" s="58"/>
      <c r="F523" s="58"/>
      <c r="G523" s="58"/>
      <c r="H523" s="58"/>
      <c r="I523" s="158"/>
      <c r="J523" s="135"/>
      <c r="K523" s="135"/>
      <c r="L523" s="135"/>
      <c r="M523" s="135"/>
      <c r="N523" s="58"/>
      <c r="O523" s="58"/>
      <c r="P523" s="58"/>
      <c r="Q523" s="58"/>
      <c r="R523" s="15"/>
      <c r="S523" s="57"/>
      <c r="T523" s="19"/>
      <c r="U523" s="58"/>
      <c r="V523" s="58"/>
      <c r="W523" s="58"/>
      <c r="X523" s="58"/>
      <c r="Y523" s="58"/>
      <c r="Z523" s="58"/>
      <c r="AA523" s="58"/>
      <c r="AB523" s="58"/>
      <c r="AC523" s="58"/>
      <c r="AD523" s="58"/>
      <c r="AE523" s="58"/>
      <c r="AF523" s="58"/>
      <c r="AG523" s="58"/>
    </row>
    <row r="524" spans="1:33" ht="17.25" customHeight="1" x14ac:dyDescent="0.2">
      <c r="A524" s="23"/>
      <c r="B524" s="58"/>
      <c r="C524" s="58"/>
      <c r="D524" s="58"/>
      <c r="E524" s="58"/>
      <c r="F524" s="58"/>
      <c r="G524" s="58"/>
      <c r="H524" s="58"/>
      <c r="I524" s="158"/>
      <c r="J524" s="135"/>
      <c r="K524" s="135"/>
      <c r="L524" s="135"/>
      <c r="M524" s="135"/>
      <c r="N524" s="58"/>
      <c r="O524" s="58"/>
      <c r="P524" s="58"/>
      <c r="Q524" s="58"/>
      <c r="R524" s="15"/>
      <c r="S524" s="57"/>
      <c r="T524" s="19"/>
      <c r="U524" s="58"/>
      <c r="V524" s="58"/>
      <c r="W524" s="58"/>
      <c r="X524" s="58"/>
      <c r="Y524" s="58"/>
      <c r="Z524" s="58"/>
      <c r="AA524" s="58"/>
      <c r="AB524" s="58"/>
      <c r="AC524" s="58"/>
      <c r="AD524" s="58"/>
      <c r="AE524" s="58"/>
      <c r="AF524" s="58"/>
      <c r="AG524" s="58"/>
    </row>
    <row r="525" spans="1:33" ht="17.25" customHeight="1" x14ac:dyDescent="0.2">
      <c r="A525" s="23"/>
      <c r="B525" s="58"/>
      <c r="C525" s="58"/>
      <c r="D525" s="58"/>
      <c r="E525" s="58"/>
      <c r="F525" s="58"/>
      <c r="G525" s="58"/>
      <c r="H525" s="58"/>
      <c r="I525" s="158"/>
      <c r="J525" s="135"/>
      <c r="K525" s="135"/>
      <c r="L525" s="135"/>
      <c r="M525" s="135"/>
      <c r="N525" s="58"/>
      <c r="O525" s="58"/>
      <c r="P525" s="58"/>
      <c r="Q525" s="58"/>
      <c r="R525" s="15"/>
      <c r="S525" s="57"/>
      <c r="T525" s="19"/>
      <c r="U525" s="58"/>
      <c r="V525" s="58"/>
      <c r="W525" s="58"/>
      <c r="X525" s="58"/>
      <c r="Y525" s="58"/>
      <c r="Z525" s="58"/>
      <c r="AA525" s="58"/>
      <c r="AB525" s="58"/>
      <c r="AC525" s="58"/>
      <c r="AD525" s="58"/>
      <c r="AE525" s="58"/>
      <c r="AF525" s="58"/>
      <c r="AG525" s="58"/>
    </row>
    <row r="526" spans="1:33" ht="17.25" customHeight="1" x14ac:dyDescent="0.2">
      <c r="A526" s="23"/>
      <c r="B526" s="58"/>
      <c r="C526" s="58"/>
      <c r="D526" s="58"/>
      <c r="E526" s="58"/>
      <c r="F526" s="58"/>
      <c r="G526" s="58"/>
      <c r="H526" s="58"/>
      <c r="I526" s="158"/>
      <c r="J526" s="135"/>
      <c r="K526" s="135"/>
      <c r="L526" s="135"/>
      <c r="M526" s="135"/>
      <c r="N526" s="58"/>
      <c r="O526" s="58"/>
      <c r="P526" s="58"/>
      <c r="Q526" s="58"/>
      <c r="R526" s="15"/>
      <c r="S526" s="57"/>
      <c r="T526" s="19"/>
      <c r="U526" s="58"/>
      <c r="V526" s="58"/>
      <c r="W526" s="58"/>
      <c r="X526" s="58"/>
      <c r="Y526" s="58"/>
      <c r="Z526" s="58"/>
      <c r="AA526" s="58"/>
      <c r="AB526" s="58"/>
      <c r="AC526" s="58"/>
      <c r="AD526" s="58"/>
      <c r="AE526" s="58"/>
      <c r="AF526" s="58"/>
      <c r="AG526" s="58"/>
    </row>
    <row r="527" spans="1:33" ht="17.25" customHeight="1" x14ac:dyDescent="0.2">
      <c r="A527" s="23"/>
      <c r="B527" s="58"/>
      <c r="C527" s="58"/>
      <c r="D527" s="58"/>
      <c r="E527" s="58"/>
      <c r="F527" s="58"/>
      <c r="G527" s="58"/>
      <c r="H527" s="58"/>
      <c r="I527" s="158"/>
      <c r="J527" s="135"/>
      <c r="K527" s="135"/>
      <c r="L527" s="135"/>
      <c r="M527" s="135"/>
      <c r="N527" s="58"/>
      <c r="O527" s="58"/>
      <c r="P527" s="58"/>
      <c r="Q527" s="58"/>
      <c r="R527" s="15"/>
      <c r="S527" s="57"/>
      <c r="T527" s="19"/>
      <c r="U527" s="58"/>
      <c r="V527" s="58"/>
      <c r="W527" s="58"/>
      <c r="X527" s="58"/>
      <c r="Y527" s="58"/>
      <c r="Z527" s="58"/>
      <c r="AA527" s="58"/>
      <c r="AB527" s="58"/>
      <c r="AC527" s="58"/>
      <c r="AD527" s="58"/>
      <c r="AE527" s="58"/>
      <c r="AF527" s="58"/>
      <c r="AG527" s="58"/>
    </row>
    <row r="528" spans="1:33" ht="17.25" customHeight="1" x14ac:dyDescent="0.2">
      <c r="A528" s="23"/>
      <c r="B528" s="58"/>
      <c r="C528" s="58"/>
      <c r="D528" s="58"/>
      <c r="E528" s="58"/>
      <c r="F528" s="58"/>
      <c r="G528" s="58"/>
      <c r="H528" s="58"/>
      <c r="I528" s="158"/>
      <c r="J528" s="135"/>
      <c r="K528" s="135"/>
      <c r="L528" s="135"/>
      <c r="M528" s="135"/>
      <c r="N528" s="58"/>
      <c r="O528" s="58"/>
      <c r="P528" s="58"/>
      <c r="Q528" s="58"/>
      <c r="R528" s="15"/>
      <c r="S528" s="57"/>
      <c r="T528" s="19"/>
      <c r="U528" s="58"/>
      <c r="V528" s="58"/>
      <c r="W528" s="58"/>
      <c r="X528" s="58"/>
      <c r="Y528" s="58"/>
      <c r="Z528" s="58"/>
      <c r="AA528" s="58"/>
      <c r="AB528" s="58"/>
      <c r="AC528" s="58"/>
      <c r="AD528" s="58"/>
      <c r="AE528" s="58"/>
      <c r="AF528" s="58"/>
      <c r="AG528" s="58"/>
    </row>
    <row r="529" spans="1:33" ht="17.25" customHeight="1" x14ac:dyDescent="0.2">
      <c r="A529" s="23"/>
      <c r="B529" s="58"/>
      <c r="C529" s="58"/>
      <c r="D529" s="58"/>
      <c r="E529" s="58"/>
      <c r="F529" s="58"/>
      <c r="G529" s="58"/>
      <c r="H529" s="58"/>
      <c r="I529" s="158"/>
      <c r="J529" s="135"/>
      <c r="K529" s="135"/>
      <c r="L529" s="135"/>
      <c r="M529" s="135"/>
      <c r="N529" s="58"/>
      <c r="O529" s="58"/>
      <c r="P529" s="58"/>
      <c r="Q529" s="58"/>
      <c r="R529" s="15"/>
      <c r="S529" s="57"/>
      <c r="T529" s="19"/>
      <c r="U529" s="58"/>
      <c r="V529" s="58"/>
      <c r="W529" s="58"/>
      <c r="X529" s="58"/>
      <c r="Y529" s="58"/>
      <c r="Z529" s="58"/>
      <c r="AA529" s="58"/>
      <c r="AB529" s="58"/>
      <c r="AC529" s="58"/>
      <c r="AD529" s="58"/>
      <c r="AE529" s="58"/>
      <c r="AF529" s="58"/>
      <c r="AG529" s="58"/>
    </row>
    <row r="530" spans="1:33" ht="17.25" customHeight="1" x14ac:dyDescent="0.2">
      <c r="A530" s="23"/>
      <c r="B530" s="58"/>
      <c r="C530" s="58"/>
      <c r="D530" s="58"/>
      <c r="E530" s="58"/>
      <c r="F530" s="58"/>
      <c r="G530" s="58"/>
      <c r="H530" s="58"/>
      <c r="I530" s="158"/>
      <c r="J530" s="135"/>
      <c r="K530" s="135"/>
      <c r="L530" s="135"/>
      <c r="M530" s="135"/>
      <c r="N530" s="58"/>
      <c r="O530" s="58"/>
      <c r="P530" s="58"/>
      <c r="Q530" s="58"/>
      <c r="R530" s="15"/>
      <c r="S530" s="57"/>
      <c r="T530" s="19"/>
      <c r="U530" s="58"/>
      <c r="V530" s="58"/>
      <c r="W530" s="58"/>
      <c r="X530" s="58"/>
      <c r="Y530" s="58"/>
      <c r="Z530" s="58"/>
      <c r="AA530" s="58"/>
      <c r="AB530" s="58"/>
      <c r="AC530" s="58"/>
      <c r="AD530" s="58"/>
      <c r="AE530" s="58"/>
      <c r="AF530" s="58"/>
      <c r="AG530" s="58"/>
    </row>
    <row r="531" spans="1:33" ht="17.25" customHeight="1" x14ac:dyDescent="0.2">
      <c r="A531" s="23"/>
      <c r="B531" s="58"/>
      <c r="C531" s="58"/>
      <c r="D531" s="58"/>
      <c r="E531" s="58"/>
      <c r="F531" s="58"/>
      <c r="G531" s="58"/>
      <c r="H531" s="58"/>
      <c r="I531" s="158"/>
      <c r="J531" s="135"/>
      <c r="K531" s="135"/>
      <c r="L531" s="135"/>
      <c r="M531" s="135"/>
      <c r="N531" s="58"/>
      <c r="O531" s="58"/>
      <c r="P531" s="58"/>
      <c r="Q531" s="58"/>
      <c r="R531" s="15"/>
      <c r="S531" s="57"/>
      <c r="T531" s="19"/>
      <c r="U531" s="58"/>
      <c r="V531" s="58"/>
      <c r="W531" s="58"/>
      <c r="X531" s="58"/>
      <c r="Y531" s="58"/>
      <c r="Z531" s="58"/>
      <c r="AA531" s="58"/>
      <c r="AB531" s="58"/>
      <c r="AC531" s="58"/>
      <c r="AD531" s="58"/>
      <c r="AE531" s="58"/>
      <c r="AF531" s="58"/>
      <c r="AG531" s="58"/>
    </row>
    <row r="532" spans="1:33" ht="17.25" customHeight="1" x14ac:dyDescent="0.2">
      <c r="A532" s="23"/>
      <c r="B532" s="58"/>
      <c r="C532" s="58"/>
      <c r="D532" s="58"/>
      <c r="E532" s="58"/>
      <c r="F532" s="58"/>
      <c r="G532" s="58"/>
      <c r="H532" s="58"/>
      <c r="I532" s="158"/>
      <c r="J532" s="135"/>
      <c r="K532" s="135"/>
      <c r="L532" s="135"/>
      <c r="M532" s="135"/>
      <c r="N532" s="58"/>
      <c r="O532" s="58"/>
      <c r="P532" s="58"/>
      <c r="Q532" s="58"/>
      <c r="R532" s="15"/>
      <c r="S532" s="57"/>
      <c r="T532" s="19"/>
      <c r="U532" s="58"/>
      <c r="V532" s="58"/>
      <c r="W532" s="58"/>
      <c r="X532" s="58"/>
      <c r="Y532" s="58"/>
      <c r="Z532" s="58"/>
      <c r="AA532" s="58"/>
      <c r="AB532" s="58"/>
      <c r="AC532" s="58"/>
      <c r="AD532" s="58"/>
      <c r="AE532" s="58"/>
      <c r="AF532" s="58"/>
      <c r="AG532" s="58"/>
    </row>
    <row r="533" spans="1:33" ht="17.25" customHeight="1" x14ac:dyDescent="0.2">
      <c r="A533" s="23"/>
      <c r="B533" s="58"/>
      <c r="C533" s="58"/>
      <c r="D533" s="58"/>
      <c r="E533" s="58"/>
      <c r="F533" s="58"/>
      <c r="G533" s="58"/>
      <c r="H533" s="58"/>
      <c r="I533" s="158"/>
      <c r="J533" s="135"/>
      <c r="K533" s="135"/>
      <c r="L533" s="135"/>
      <c r="M533" s="135"/>
      <c r="N533" s="58"/>
      <c r="O533" s="58"/>
      <c r="P533" s="58"/>
      <c r="Q533" s="58"/>
      <c r="R533" s="15"/>
      <c r="S533" s="57"/>
      <c r="T533" s="19"/>
      <c r="U533" s="58"/>
      <c r="V533" s="58"/>
      <c r="W533" s="58"/>
      <c r="X533" s="58"/>
      <c r="Y533" s="58"/>
      <c r="Z533" s="58"/>
      <c r="AA533" s="58"/>
      <c r="AB533" s="58"/>
      <c r="AC533" s="58"/>
      <c r="AD533" s="58"/>
      <c r="AE533" s="58"/>
      <c r="AF533" s="58"/>
      <c r="AG533" s="58"/>
    </row>
    <row r="534" spans="1:33" ht="17.25" customHeight="1" x14ac:dyDescent="0.2">
      <c r="A534" s="23"/>
      <c r="B534" s="58"/>
      <c r="C534" s="58"/>
      <c r="D534" s="58"/>
      <c r="E534" s="58"/>
      <c r="F534" s="58"/>
      <c r="G534" s="58"/>
      <c r="H534" s="58"/>
      <c r="I534" s="158"/>
      <c r="J534" s="135"/>
      <c r="K534" s="135"/>
      <c r="L534" s="135"/>
      <c r="M534" s="135"/>
      <c r="N534" s="58"/>
      <c r="O534" s="58"/>
      <c r="P534" s="58"/>
      <c r="Q534" s="58"/>
      <c r="R534" s="15"/>
      <c r="S534" s="57"/>
      <c r="T534" s="19"/>
      <c r="U534" s="58"/>
      <c r="V534" s="58"/>
      <c r="W534" s="58"/>
      <c r="X534" s="58"/>
      <c r="Y534" s="58"/>
      <c r="Z534" s="58"/>
      <c r="AA534" s="58"/>
      <c r="AB534" s="58"/>
      <c r="AC534" s="58"/>
      <c r="AD534" s="58"/>
      <c r="AE534" s="58"/>
      <c r="AF534" s="58"/>
      <c r="AG534" s="58"/>
    </row>
    <row r="535" spans="1:33" ht="17.25" customHeight="1" x14ac:dyDescent="0.2">
      <c r="A535" s="23"/>
      <c r="B535" s="58"/>
      <c r="C535" s="58"/>
      <c r="D535" s="58"/>
      <c r="E535" s="58"/>
      <c r="F535" s="58"/>
      <c r="G535" s="58"/>
      <c r="H535" s="58"/>
      <c r="I535" s="158"/>
      <c r="J535" s="135"/>
      <c r="K535" s="135"/>
      <c r="L535" s="135"/>
      <c r="M535" s="135"/>
      <c r="N535" s="58"/>
      <c r="O535" s="58"/>
      <c r="P535" s="58"/>
      <c r="Q535" s="58"/>
      <c r="R535" s="15"/>
      <c r="S535" s="57"/>
      <c r="T535" s="19"/>
      <c r="U535" s="58"/>
      <c r="V535" s="58"/>
      <c r="W535" s="58"/>
      <c r="X535" s="58"/>
      <c r="Y535" s="58"/>
      <c r="Z535" s="58"/>
      <c r="AA535" s="58"/>
      <c r="AB535" s="58"/>
      <c r="AC535" s="58"/>
      <c r="AD535" s="58"/>
      <c r="AE535" s="58"/>
      <c r="AF535" s="58"/>
      <c r="AG535" s="58"/>
    </row>
    <row r="536" spans="1:33" ht="17.25" customHeight="1" x14ac:dyDescent="0.2">
      <c r="A536" s="23"/>
      <c r="B536" s="58"/>
      <c r="C536" s="58"/>
      <c r="D536" s="58"/>
      <c r="E536" s="58"/>
      <c r="F536" s="58"/>
      <c r="G536" s="58"/>
      <c r="H536" s="58"/>
      <c r="I536" s="158"/>
      <c r="J536" s="135"/>
      <c r="K536" s="135"/>
      <c r="L536" s="135"/>
      <c r="M536" s="135"/>
      <c r="N536" s="58"/>
      <c r="O536" s="58"/>
      <c r="P536" s="58"/>
      <c r="Q536" s="58"/>
      <c r="R536" s="15"/>
      <c r="S536" s="57"/>
      <c r="T536" s="19"/>
      <c r="U536" s="58"/>
      <c r="V536" s="58"/>
      <c r="W536" s="58"/>
      <c r="X536" s="58"/>
      <c r="Y536" s="58"/>
      <c r="Z536" s="58"/>
      <c r="AA536" s="58"/>
      <c r="AB536" s="58"/>
      <c r="AC536" s="58"/>
      <c r="AD536" s="58"/>
      <c r="AE536" s="58"/>
      <c r="AF536" s="58"/>
      <c r="AG536" s="58"/>
    </row>
    <row r="537" spans="1:33" ht="17.25" customHeight="1" x14ac:dyDescent="0.2">
      <c r="A537" s="23"/>
      <c r="B537" s="58"/>
      <c r="C537" s="58"/>
      <c r="D537" s="58"/>
      <c r="E537" s="58"/>
      <c r="F537" s="58"/>
      <c r="G537" s="58"/>
      <c r="H537" s="58"/>
      <c r="I537" s="158"/>
      <c r="J537" s="135"/>
      <c r="K537" s="135"/>
      <c r="L537" s="135"/>
      <c r="M537" s="135"/>
      <c r="N537" s="58"/>
      <c r="O537" s="58"/>
      <c r="P537" s="58"/>
      <c r="Q537" s="58"/>
      <c r="R537" s="15"/>
      <c r="S537" s="57"/>
      <c r="T537" s="19"/>
      <c r="U537" s="58"/>
      <c r="V537" s="58"/>
      <c r="W537" s="58"/>
      <c r="X537" s="58"/>
      <c r="Y537" s="58"/>
      <c r="Z537" s="58"/>
      <c r="AA537" s="58"/>
      <c r="AB537" s="58"/>
      <c r="AC537" s="58"/>
      <c r="AD537" s="58"/>
      <c r="AE537" s="58"/>
      <c r="AF537" s="58"/>
      <c r="AG537" s="58"/>
    </row>
    <row r="538" spans="1:33" ht="17.25" customHeight="1" x14ac:dyDescent="0.2">
      <c r="A538" s="23"/>
      <c r="B538" s="58"/>
      <c r="C538" s="58"/>
      <c r="D538" s="58"/>
      <c r="E538" s="58"/>
      <c r="F538" s="58"/>
      <c r="G538" s="58"/>
      <c r="H538" s="58"/>
      <c r="I538" s="158"/>
      <c r="J538" s="135"/>
      <c r="K538" s="135"/>
      <c r="L538" s="135"/>
      <c r="M538" s="135"/>
      <c r="N538" s="58"/>
      <c r="O538" s="58"/>
      <c r="P538" s="58"/>
      <c r="Q538" s="58"/>
      <c r="R538" s="15"/>
      <c r="S538" s="57"/>
      <c r="T538" s="19"/>
      <c r="U538" s="58"/>
      <c r="V538" s="58"/>
      <c r="W538" s="58"/>
      <c r="X538" s="58"/>
      <c r="Y538" s="58"/>
      <c r="Z538" s="58"/>
      <c r="AA538" s="58"/>
      <c r="AB538" s="58"/>
      <c r="AC538" s="58"/>
      <c r="AD538" s="58"/>
      <c r="AE538" s="58"/>
      <c r="AF538" s="58"/>
      <c r="AG538" s="58"/>
    </row>
    <row r="539" spans="1:33" ht="17.25" customHeight="1" x14ac:dyDescent="0.2">
      <c r="A539" s="23"/>
      <c r="B539" s="58"/>
      <c r="C539" s="58"/>
      <c r="D539" s="58"/>
      <c r="E539" s="58"/>
      <c r="F539" s="58"/>
      <c r="G539" s="58"/>
      <c r="H539" s="58"/>
      <c r="I539" s="158"/>
      <c r="J539" s="135"/>
      <c r="K539" s="135"/>
      <c r="L539" s="135"/>
      <c r="M539" s="135"/>
      <c r="N539" s="58"/>
      <c r="O539" s="58"/>
      <c r="P539" s="58"/>
      <c r="Q539" s="58"/>
      <c r="R539" s="15"/>
      <c r="S539" s="57"/>
      <c r="T539" s="19"/>
      <c r="U539" s="58"/>
      <c r="V539" s="58"/>
      <c r="W539" s="58"/>
      <c r="X539" s="58"/>
      <c r="Y539" s="58"/>
      <c r="Z539" s="58"/>
      <c r="AA539" s="58"/>
      <c r="AB539" s="58"/>
      <c r="AC539" s="58"/>
      <c r="AD539" s="58"/>
      <c r="AE539" s="58"/>
      <c r="AF539" s="58"/>
      <c r="AG539" s="58"/>
    </row>
    <row r="540" spans="1:33" ht="17.25" customHeight="1" x14ac:dyDescent="0.2">
      <c r="A540" s="23"/>
      <c r="B540" s="58"/>
      <c r="C540" s="58"/>
      <c r="D540" s="58"/>
      <c r="E540" s="58"/>
      <c r="F540" s="58"/>
      <c r="G540" s="58"/>
      <c r="H540" s="58"/>
      <c r="I540" s="158"/>
      <c r="J540" s="135"/>
      <c r="K540" s="135"/>
      <c r="L540" s="135"/>
      <c r="M540" s="135"/>
      <c r="N540" s="58"/>
      <c r="O540" s="58"/>
      <c r="P540" s="58"/>
      <c r="Q540" s="58"/>
      <c r="R540" s="15"/>
      <c r="S540" s="57"/>
      <c r="T540" s="19"/>
      <c r="U540" s="58"/>
      <c r="V540" s="58"/>
      <c r="W540" s="58"/>
      <c r="X540" s="58"/>
      <c r="Y540" s="58"/>
      <c r="Z540" s="58"/>
      <c r="AA540" s="58"/>
      <c r="AB540" s="58"/>
      <c r="AC540" s="58"/>
      <c r="AD540" s="58"/>
      <c r="AE540" s="58"/>
      <c r="AF540" s="58"/>
      <c r="AG540" s="58"/>
    </row>
    <row r="541" spans="1:33" ht="17.25" customHeight="1" x14ac:dyDescent="0.2">
      <c r="A541" s="23"/>
      <c r="B541" s="58"/>
      <c r="C541" s="58"/>
      <c r="D541" s="58"/>
      <c r="E541" s="58"/>
      <c r="F541" s="58"/>
      <c r="G541" s="58"/>
      <c r="H541" s="58"/>
      <c r="I541" s="158"/>
      <c r="J541" s="135"/>
      <c r="K541" s="135"/>
      <c r="L541" s="135"/>
      <c r="M541" s="135"/>
      <c r="N541" s="58"/>
      <c r="O541" s="58"/>
      <c r="P541" s="58"/>
      <c r="Q541" s="58"/>
      <c r="R541" s="15"/>
      <c r="S541" s="57"/>
      <c r="T541" s="19"/>
      <c r="U541" s="58"/>
      <c r="V541" s="58"/>
      <c r="W541" s="58"/>
      <c r="X541" s="58"/>
      <c r="Y541" s="58"/>
      <c r="Z541" s="58"/>
      <c r="AA541" s="58"/>
      <c r="AB541" s="58"/>
      <c r="AC541" s="58"/>
      <c r="AD541" s="58"/>
      <c r="AE541" s="58"/>
      <c r="AF541" s="58"/>
      <c r="AG541" s="58"/>
    </row>
    <row r="542" spans="1:33" ht="17.25" customHeight="1" x14ac:dyDescent="0.2">
      <c r="A542" s="23"/>
      <c r="B542" s="58"/>
      <c r="C542" s="58"/>
      <c r="D542" s="58"/>
      <c r="E542" s="58"/>
      <c r="F542" s="58"/>
      <c r="G542" s="58"/>
      <c r="H542" s="58"/>
      <c r="I542" s="158"/>
      <c r="J542" s="135"/>
      <c r="K542" s="135"/>
      <c r="L542" s="135"/>
      <c r="M542" s="135"/>
      <c r="N542" s="58"/>
      <c r="O542" s="58"/>
      <c r="P542" s="58"/>
      <c r="Q542" s="58"/>
      <c r="R542" s="15"/>
      <c r="S542" s="57"/>
      <c r="T542" s="19"/>
      <c r="U542" s="58"/>
      <c r="V542" s="58"/>
      <c r="W542" s="58"/>
      <c r="X542" s="58"/>
      <c r="Y542" s="58"/>
      <c r="Z542" s="58"/>
      <c r="AA542" s="58"/>
      <c r="AB542" s="58"/>
      <c r="AC542" s="58"/>
      <c r="AD542" s="58"/>
      <c r="AE542" s="58"/>
      <c r="AF542" s="58"/>
      <c r="AG542" s="58"/>
    </row>
    <row r="543" spans="1:33" ht="17.25" customHeight="1" x14ac:dyDescent="0.2">
      <c r="A543" s="23"/>
      <c r="B543" s="58"/>
      <c r="C543" s="58"/>
      <c r="D543" s="58"/>
      <c r="E543" s="58"/>
      <c r="F543" s="58"/>
      <c r="G543" s="58"/>
      <c r="H543" s="58"/>
      <c r="I543" s="158"/>
      <c r="J543" s="135"/>
      <c r="K543" s="135"/>
      <c r="L543" s="135"/>
      <c r="M543" s="135"/>
      <c r="N543" s="58"/>
      <c r="O543" s="58"/>
      <c r="P543" s="58"/>
      <c r="Q543" s="58"/>
      <c r="R543" s="15"/>
      <c r="S543" s="57"/>
      <c r="T543" s="19"/>
      <c r="U543" s="58"/>
      <c r="V543" s="58"/>
      <c r="W543" s="58"/>
      <c r="X543" s="58"/>
      <c r="Y543" s="58"/>
      <c r="Z543" s="58"/>
      <c r="AA543" s="58"/>
      <c r="AB543" s="58"/>
      <c r="AC543" s="58"/>
      <c r="AD543" s="58"/>
      <c r="AE543" s="58"/>
      <c r="AF543" s="58"/>
      <c r="AG543" s="58"/>
    </row>
    <row r="544" spans="1:33" ht="17.25" customHeight="1" x14ac:dyDescent="0.2">
      <c r="A544" s="23"/>
      <c r="B544" s="58"/>
      <c r="C544" s="58"/>
      <c r="D544" s="58"/>
      <c r="E544" s="58"/>
      <c r="F544" s="58"/>
      <c r="G544" s="58"/>
      <c r="H544" s="58"/>
      <c r="I544" s="158"/>
      <c r="J544" s="135"/>
      <c r="K544" s="135"/>
      <c r="L544" s="135"/>
      <c r="M544" s="135"/>
      <c r="N544" s="58"/>
      <c r="O544" s="58"/>
      <c r="P544" s="58"/>
      <c r="Q544" s="58"/>
      <c r="R544" s="15"/>
      <c r="S544" s="57"/>
      <c r="T544" s="19"/>
      <c r="U544" s="58"/>
      <c r="V544" s="58"/>
      <c r="W544" s="58"/>
      <c r="X544" s="58"/>
      <c r="Y544" s="58"/>
      <c r="Z544" s="58"/>
      <c r="AA544" s="58"/>
      <c r="AB544" s="58"/>
      <c r="AC544" s="58"/>
      <c r="AD544" s="58"/>
      <c r="AE544" s="58"/>
      <c r="AF544" s="58"/>
      <c r="AG544" s="58"/>
    </row>
    <row r="545" spans="1:33" ht="17.25" customHeight="1" x14ac:dyDescent="0.2">
      <c r="A545" s="23"/>
      <c r="B545" s="58"/>
      <c r="C545" s="58"/>
      <c r="D545" s="58"/>
      <c r="E545" s="58"/>
      <c r="F545" s="58"/>
      <c r="G545" s="58"/>
      <c r="H545" s="58"/>
      <c r="I545" s="158"/>
      <c r="J545" s="135"/>
      <c r="K545" s="135"/>
      <c r="L545" s="135"/>
      <c r="M545" s="135"/>
      <c r="N545" s="58"/>
      <c r="O545" s="58"/>
      <c r="P545" s="58"/>
      <c r="Q545" s="58"/>
      <c r="R545" s="15"/>
      <c r="S545" s="57"/>
      <c r="T545" s="19"/>
      <c r="U545" s="58"/>
      <c r="V545" s="58"/>
      <c r="W545" s="58"/>
      <c r="X545" s="58"/>
      <c r="Y545" s="58"/>
      <c r="Z545" s="58"/>
      <c r="AA545" s="58"/>
      <c r="AB545" s="58"/>
      <c r="AC545" s="58"/>
      <c r="AD545" s="58"/>
      <c r="AE545" s="58"/>
      <c r="AF545" s="58"/>
      <c r="AG545" s="58"/>
    </row>
    <row r="546" spans="1:33" ht="17.25" customHeight="1" x14ac:dyDescent="0.2">
      <c r="A546" s="23"/>
      <c r="B546" s="58"/>
      <c r="C546" s="58"/>
      <c r="D546" s="58"/>
      <c r="E546" s="58"/>
      <c r="F546" s="58"/>
      <c r="G546" s="58"/>
      <c r="H546" s="58"/>
      <c r="I546" s="158"/>
      <c r="J546" s="135"/>
      <c r="K546" s="135"/>
      <c r="L546" s="135"/>
      <c r="M546" s="135"/>
      <c r="N546" s="58"/>
      <c r="O546" s="58"/>
      <c r="P546" s="58"/>
      <c r="Q546" s="58"/>
      <c r="R546" s="15"/>
      <c r="S546" s="57"/>
      <c r="T546" s="19"/>
      <c r="U546" s="58"/>
      <c r="V546" s="58"/>
      <c r="W546" s="58"/>
      <c r="X546" s="58"/>
      <c r="Y546" s="58"/>
      <c r="Z546" s="58"/>
      <c r="AA546" s="58"/>
      <c r="AB546" s="58"/>
      <c r="AC546" s="58"/>
      <c r="AD546" s="58"/>
      <c r="AE546" s="58"/>
      <c r="AF546" s="58"/>
      <c r="AG546" s="58"/>
    </row>
    <row r="547" spans="1:33" ht="17.25" customHeight="1" x14ac:dyDescent="0.2">
      <c r="A547" s="23"/>
      <c r="B547" s="58"/>
      <c r="C547" s="58"/>
      <c r="D547" s="58"/>
      <c r="E547" s="58"/>
      <c r="F547" s="58"/>
      <c r="G547" s="58"/>
      <c r="H547" s="58"/>
      <c r="I547" s="158"/>
      <c r="J547" s="135"/>
      <c r="K547" s="135"/>
      <c r="L547" s="135"/>
      <c r="M547" s="135"/>
      <c r="N547" s="58"/>
      <c r="O547" s="58"/>
      <c r="P547" s="58"/>
      <c r="Q547" s="58"/>
      <c r="R547" s="15"/>
      <c r="S547" s="57"/>
      <c r="T547" s="19"/>
      <c r="U547" s="58"/>
      <c r="V547" s="58"/>
      <c r="W547" s="58"/>
      <c r="X547" s="58"/>
      <c r="Y547" s="58"/>
      <c r="Z547" s="58"/>
      <c r="AA547" s="58"/>
      <c r="AB547" s="58"/>
      <c r="AC547" s="58"/>
      <c r="AD547" s="58"/>
      <c r="AE547" s="58"/>
      <c r="AF547" s="58"/>
      <c r="AG547" s="58"/>
    </row>
    <row r="548" spans="1:33" ht="17.25" customHeight="1" x14ac:dyDescent="0.2">
      <c r="A548" s="23"/>
      <c r="B548" s="58"/>
      <c r="C548" s="58"/>
      <c r="D548" s="58"/>
      <c r="E548" s="58"/>
      <c r="F548" s="58"/>
      <c r="G548" s="58"/>
      <c r="H548" s="58"/>
      <c r="I548" s="158"/>
      <c r="J548" s="135"/>
      <c r="K548" s="135"/>
      <c r="L548" s="135"/>
      <c r="M548" s="135"/>
      <c r="N548" s="58"/>
      <c r="O548" s="58"/>
      <c r="P548" s="58"/>
      <c r="Q548" s="58"/>
      <c r="R548" s="15"/>
      <c r="S548" s="57"/>
      <c r="T548" s="19"/>
      <c r="U548" s="58"/>
      <c r="V548" s="58"/>
      <c r="W548" s="58"/>
      <c r="X548" s="58"/>
      <c r="Y548" s="58"/>
      <c r="Z548" s="58"/>
      <c r="AA548" s="58"/>
      <c r="AB548" s="58"/>
      <c r="AC548" s="58"/>
      <c r="AD548" s="58"/>
      <c r="AE548" s="58"/>
      <c r="AF548" s="58"/>
      <c r="AG548" s="58"/>
    </row>
    <row r="549" spans="1:33" ht="17.25" customHeight="1" x14ac:dyDescent="0.2">
      <c r="A549" s="23"/>
      <c r="B549" s="58"/>
      <c r="C549" s="58"/>
      <c r="D549" s="58"/>
      <c r="E549" s="58"/>
      <c r="F549" s="58"/>
      <c r="G549" s="58"/>
      <c r="H549" s="58"/>
      <c r="I549" s="158"/>
      <c r="J549" s="135"/>
      <c r="K549" s="135"/>
      <c r="L549" s="135"/>
      <c r="M549" s="135"/>
      <c r="N549" s="58"/>
      <c r="O549" s="58"/>
      <c r="P549" s="58"/>
      <c r="Q549" s="58"/>
      <c r="R549" s="15"/>
      <c r="S549" s="57"/>
      <c r="T549" s="19"/>
      <c r="U549" s="58"/>
      <c r="V549" s="58"/>
      <c r="W549" s="58"/>
      <c r="X549" s="58"/>
      <c r="Y549" s="58"/>
      <c r="Z549" s="58"/>
      <c r="AA549" s="58"/>
      <c r="AB549" s="58"/>
      <c r="AC549" s="58"/>
      <c r="AD549" s="58"/>
      <c r="AE549" s="58"/>
      <c r="AF549" s="58"/>
      <c r="AG549" s="58"/>
    </row>
    <row r="550" spans="1:33" ht="17.25" customHeight="1" x14ac:dyDescent="0.2">
      <c r="A550" s="23"/>
      <c r="B550" s="58"/>
      <c r="C550" s="58"/>
      <c r="D550" s="58"/>
      <c r="E550" s="58"/>
      <c r="F550" s="58"/>
      <c r="G550" s="58"/>
      <c r="H550" s="58"/>
      <c r="I550" s="158"/>
      <c r="J550" s="135"/>
      <c r="K550" s="135"/>
      <c r="L550" s="135"/>
      <c r="M550" s="135"/>
      <c r="N550" s="58"/>
      <c r="O550" s="58"/>
      <c r="P550" s="58"/>
      <c r="Q550" s="58"/>
      <c r="R550" s="15"/>
      <c r="S550" s="57"/>
      <c r="T550" s="19"/>
      <c r="U550" s="58"/>
      <c r="V550" s="58"/>
      <c r="W550" s="58"/>
      <c r="X550" s="58"/>
      <c r="Y550" s="58"/>
      <c r="Z550" s="58"/>
      <c r="AA550" s="58"/>
      <c r="AB550" s="58"/>
      <c r="AC550" s="58"/>
      <c r="AD550" s="58"/>
      <c r="AE550" s="58"/>
      <c r="AF550" s="58"/>
      <c r="AG550" s="58"/>
    </row>
    <row r="551" spans="1:33" ht="17.25" customHeight="1" x14ac:dyDescent="0.2">
      <c r="A551" s="23"/>
      <c r="B551" s="58"/>
      <c r="C551" s="58"/>
      <c r="D551" s="58"/>
      <c r="E551" s="58"/>
      <c r="F551" s="58"/>
      <c r="G551" s="58"/>
      <c r="H551" s="58"/>
      <c r="I551" s="158"/>
      <c r="J551" s="135"/>
      <c r="K551" s="135"/>
      <c r="L551" s="135"/>
      <c r="M551" s="135"/>
      <c r="N551" s="58"/>
      <c r="O551" s="58"/>
      <c r="P551" s="58"/>
      <c r="Q551" s="58"/>
      <c r="R551" s="15"/>
      <c r="S551" s="57"/>
      <c r="T551" s="19"/>
      <c r="U551" s="58"/>
      <c r="V551" s="58"/>
      <c r="W551" s="58"/>
      <c r="X551" s="58"/>
      <c r="Y551" s="58"/>
      <c r="Z551" s="58"/>
      <c r="AA551" s="58"/>
      <c r="AB551" s="58"/>
      <c r="AC551" s="58"/>
      <c r="AD551" s="58"/>
      <c r="AE551" s="58"/>
      <c r="AF551" s="58"/>
      <c r="AG551" s="58"/>
    </row>
    <row r="552" spans="1:33" ht="17.25" customHeight="1" x14ac:dyDescent="0.2">
      <c r="A552" s="23"/>
      <c r="B552" s="58"/>
      <c r="C552" s="58"/>
      <c r="D552" s="58"/>
      <c r="E552" s="58"/>
      <c r="F552" s="58"/>
      <c r="G552" s="58"/>
      <c r="H552" s="58"/>
      <c r="I552" s="158"/>
      <c r="J552" s="135"/>
      <c r="K552" s="135"/>
      <c r="L552" s="135"/>
      <c r="M552" s="135"/>
      <c r="N552" s="58"/>
      <c r="O552" s="58"/>
      <c r="P552" s="58"/>
      <c r="Q552" s="58"/>
      <c r="R552" s="15"/>
      <c r="S552" s="57"/>
      <c r="T552" s="19"/>
      <c r="U552" s="58"/>
      <c r="V552" s="58"/>
      <c r="W552" s="58"/>
      <c r="X552" s="58"/>
      <c r="Y552" s="58"/>
      <c r="Z552" s="58"/>
      <c r="AA552" s="58"/>
      <c r="AB552" s="58"/>
      <c r="AC552" s="58"/>
      <c r="AD552" s="58"/>
      <c r="AE552" s="58"/>
      <c r="AF552" s="58"/>
      <c r="AG552" s="58"/>
    </row>
    <row r="553" spans="1:33" ht="17.25" customHeight="1" x14ac:dyDescent="0.2">
      <c r="A553" s="23"/>
      <c r="B553" s="58"/>
      <c r="C553" s="58"/>
      <c r="D553" s="58"/>
      <c r="E553" s="58"/>
      <c r="F553" s="58"/>
      <c r="G553" s="58"/>
      <c r="H553" s="58"/>
      <c r="I553" s="158"/>
      <c r="J553" s="135"/>
      <c r="K553" s="135"/>
      <c r="L553" s="135"/>
      <c r="M553" s="135"/>
      <c r="N553" s="58"/>
      <c r="O553" s="58"/>
      <c r="P553" s="58"/>
      <c r="Q553" s="58"/>
      <c r="R553" s="15"/>
      <c r="S553" s="57"/>
      <c r="T553" s="19"/>
      <c r="U553" s="58"/>
      <c r="V553" s="58"/>
      <c r="W553" s="58"/>
      <c r="X553" s="58"/>
      <c r="Y553" s="58"/>
      <c r="Z553" s="58"/>
      <c r="AA553" s="58"/>
      <c r="AB553" s="58"/>
      <c r="AC553" s="58"/>
      <c r="AD553" s="58"/>
      <c r="AE553" s="58"/>
      <c r="AF553" s="58"/>
      <c r="AG553" s="58"/>
    </row>
    <row r="554" spans="1:33" ht="17.25" customHeight="1" x14ac:dyDescent="0.2">
      <c r="A554" s="23"/>
      <c r="B554" s="58"/>
      <c r="C554" s="58"/>
      <c r="D554" s="58"/>
      <c r="E554" s="58"/>
      <c r="F554" s="58"/>
      <c r="G554" s="58"/>
      <c r="H554" s="58"/>
      <c r="I554" s="158"/>
      <c r="J554" s="135"/>
      <c r="K554" s="135"/>
      <c r="L554" s="135"/>
      <c r="M554" s="135"/>
      <c r="N554" s="58"/>
      <c r="O554" s="58"/>
      <c r="P554" s="58"/>
      <c r="Q554" s="58"/>
      <c r="R554" s="15"/>
      <c r="S554" s="57"/>
      <c r="T554" s="19"/>
      <c r="U554" s="58"/>
      <c r="V554" s="58"/>
      <c r="W554" s="58"/>
      <c r="X554" s="58"/>
      <c r="Y554" s="58"/>
      <c r="Z554" s="58"/>
      <c r="AA554" s="58"/>
      <c r="AB554" s="58"/>
      <c r="AC554" s="58"/>
      <c r="AD554" s="58"/>
      <c r="AE554" s="58"/>
      <c r="AF554" s="58"/>
      <c r="AG554" s="58"/>
    </row>
    <row r="555" spans="1:33" ht="17.25" customHeight="1" x14ac:dyDescent="0.2">
      <c r="A555" s="23"/>
      <c r="B555" s="58"/>
      <c r="C555" s="58"/>
      <c r="D555" s="58"/>
      <c r="E555" s="58"/>
      <c r="F555" s="58"/>
      <c r="G555" s="58"/>
      <c r="H555" s="58"/>
      <c r="I555" s="158"/>
      <c r="J555" s="135"/>
      <c r="K555" s="135"/>
      <c r="L555" s="135"/>
      <c r="M555" s="135"/>
      <c r="N555" s="58"/>
      <c r="O555" s="58"/>
      <c r="P555" s="58"/>
      <c r="Q555" s="58"/>
      <c r="R555" s="15"/>
      <c r="S555" s="57"/>
      <c r="T555" s="19"/>
      <c r="U555" s="58"/>
      <c r="V555" s="58"/>
      <c r="W555" s="58"/>
      <c r="X555" s="58"/>
      <c r="Y555" s="58"/>
      <c r="Z555" s="58"/>
      <c r="AA555" s="58"/>
      <c r="AB555" s="58"/>
      <c r="AC555" s="58"/>
      <c r="AD555" s="58"/>
      <c r="AE555" s="58"/>
      <c r="AF555" s="58"/>
      <c r="AG555" s="58"/>
    </row>
    <row r="556" spans="1:33" ht="17.25" customHeight="1" x14ac:dyDescent="0.2">
      <c r="A556" s="23"/>
      <c r="B556" s="58"/>
      <c r="C556" s="58"/>
      <c r="D556" s="58"/>
      <c r="E556" s="58"/>
      <c r="F556" s="58"/>
      <c r="G556" s="58"/>
      <c r="H556" s="58"/>
      <c r="I556" s="158"/>
      <c r="J556" s="135"/>
      <c r="K556" s="135"/>
      <c r="L556" s="135"/>
      <c r="M556" s="135"/>
      <c r="N556" s="58"/>
      <c r="O556" s="58"/>
      <c r="P556" s="58"/>
      <c r="Q556" s="58"/>
      <c r="R556" s="15"/>
      <c r="S556" s="57"/>
      <c r="T556" s="19"/>
      <c r="U556" s="58"/>
      <c r="V556" s="58"/>
      <c r="W556" s="58"/>
      <c r="X556" s="58"/>
      <c r="Y556" s="58"/>
      <c r="Z556" s="58"/>
      <c r="AA556" s="58"/>
      <c r="AB556" s="58"/>
      <c r="AC556" s="58"/>
      <c r="AD556" s="58"/>
      <c r="AE556" s="58"/>
      <c r="AF556" s="58"/>
      <c r="AG556" s="58"/>
    </row>
    <row r="557" spans="1:33" ht="17.25" customHeight="1" x14ac:dyDescent="0.2">
      <c r="A557" s="23"/>
      <c r="B557" s="58"/>
      <c r="C557" s="58"/>
      <c r="D557" s="58"/>
      <c r="E557" s="58"/>
      <c r="F557" s="58"/>
      <c r="G557" s="58"/>
      <c r="H557" s="58"/>
      <c r="I557" s="158"/>
      <c r="J557" s="135"/>
      <c r="K557" s="135"/>
      <c r="L557" s="135"/>
      <c r="M557" s="135"/>
      <c r="N557" s="58"/>
      <c r="O557" s="58"/>
      <c r="P557" s="58"/>
      <c r="Q557" s="58"/>
      <c r="R557" s="15"/>
      <c r="S557" s="57"/>
      <c r="T557" s="19"/>
      <c r="U557" s="58"/>
      <c r="V557" s="58"/>
      <c r="W557" s="58"/>
      <c r="X557" s="58"/>
      <c r="Y557" s="58"/>
      <c r="Z557" s="58"/>
      <c r="AA557" s="58"/>
      <c r="AB557" s="58"/>
      <c r="AC557" s="58"/>
      <c r="AD557" s="58"/>
      <c r="AE557" s="58"/>
      <c r="AF557" s="58"/>
      <c r="AG557" s="58"/>
    </row>
    <row r="558" spans="1:33" ht="17.25" customHeight="1" x14ac:dyDescent="0.2">
      <c r="A558" s="23"/>
      <c r="B558" s="58"/>
      <c r="C558" s="58"/>
      <c r="D558" s="58"/>
      <c r="E558" s="58"/>
      <c r="F558" s="58"/>
      <c r="G558" s="58"/>
      <c r="H558" s="58"/>
      <c r="I558" s="158"/>
      <c r="J558" s="135"/>
      <c r="K558" s="135"/>
      <c r="L558" s="135"/>
      <c r="M558" s="135"/>
      <c r="N558" s="58"/>
      <c r="O558" s="58"/>
      <c r="P558" s="58"/>
      <c r="Q558" s="58"/>
      <c r="R558" s="15"/>
      <c r="S558" s="57"/>
      <c r="T558" s="19"/>
      <c r="U558" s="58"/>
      <c r="V558" s="58"/>
      <c r="W558" s="58"/>
      <c r="X558" s="58"/>
      <c r="Y558" s="58"/>
      <c r="Z558" s="58"/>
      <c r="AA558" s="58"/>
      <c r="AB558" s="58"/>
      <c r="AC558" s="58"/>
      <c r="AD558" s="58"/>
      <c r="AE558" s="58"/>
      <c r="AF558" s="58"/>
      <c r="AG558" s="58"/>
    </row>
    <row r="559" spans="1:33" ht="17.25" customHeight="1" x14ac:dyDescent="0.2">
      <c r="A559" s="23"/>
      <c r="B559" s="58"/>
      <c r="C559" s="58"/>
      <c r="D559" s="58"/>
      <c r="E559" s="58"/>
      <c r="F559" s="58"/>
      <c r="G559" s="58"/>
      <c r="H559" s="58"/>
      <c r="I559" s="158"/>
      <c r="J559" s="135"/>
      <c r="K559" s="135"/>
      <c r="L559" s="135"/>
      <c r="M559" s="135"/>
      <c r="N559" s="58"/>
      <c r="O559" s="58"/>
      <c r="P559" s="58"/>
      <c r="Q559" s="58"/>
      <c r="R559" s="15"/>
      <c r="S559" s="57"/>
      <c r="T559" s="19"/>
      <c r="U559" s="58"/>
      <c r="V559" s="58"/>
      <c r="W559" s="58"/>
      <c r="X559" s="58"/>
      <c r="Y559" s="58"/>
      <c r="Z559" s="58"/>
      <c r="AA559" s="58"/>
      <c r="AB559" s="58"/>
      <c r="AC559" s="58"/>
      <c r="AD559" s="58"/>
      <c r="AE559" s="58"/>
      <c r="AF559" s="58"/>
      <c r="AG559" s="58"/>
    </row>
    <row r="560" spans="1:33" ht="17.25" customHeight="1" x14ac:dyDescent="0.2">
      <c r="A560" s="23"/>
      <c r="B560" s="58"/>
      <c r="C560" s="58"/>
      <c r="D560" s="58"/>
      <c r="E560" s="58"/>
      <c r="F560" s="58"/>
      <c r="G560" s="58"/>
      <c r="H560" s="58"/>
      <c r="I560" s="158"/>
      <c r="J560" s="135"/>
      <c r="K560" s="135"/>
      <c r="L560" s="135"/>
      <c r="M560" s="135"/>
      <c r="N560" s="58"/>
      <c r="O560" s="58"/>
      <c r="P560" s="58"/>
      <c r="Q560" s="58"/>
      <c r="R560" s="15"/>
      <c r="S560" s="57"/>
      <c r="T560" s="19"/>
      <c r="U560" s="58"/>
      <c r="V560" s="58"/>
      <c r="W560" s="58"/>
      <c r="X560" s="58"/>
      <c r="Y560" s="58"/>
      <c r="Z560" s="58"/>
      <c r="AA560" s="58"/>
      <c r="AB560" s="58"/>
      <c r="AC560" s="58"/>
      <c r="AD560" s="58"/>
      <c r="AE560" s="58"/>
      <c r="AF560" s="58"/>
      <c r="AG560" s="58"/>
    </row>
    <row r="561" spans="1:33" ht="17.25" customHeight="1" x14ac:dyDescent="0.2">
      <c r="A561" s="23"/>
      <c r="B561" s="58"/>
      <c r="C561" s="58"/>
      <c r="D561" s="58"/>
      <c r="E561" s="58"/>
      <c r="F561" s="58"/>
      <c r="G561" s="58"/>
      <c r="H561" s="58"/>
      <c r="I561" s="158"/>
      <c r="J561" s="135"/>
      <c r="K561" s="135"/>
      <c r="L561" s="135"/>
      <c r="M561" s="135"/>
      <c r="N561" s="58"/>
      <c r="O561" s="58"/>
      <c r="P561" s="58"/>
      <c r="Q561" s="58"/>
      <c r="R561" s="15"/>
      <c r="S561" s="57"/>
      <c r="T561" s="19"/>
      <c r="U561" s="58"/>
      <c r="V561" s="58"/>
      <c r="W561" s="58"/>
      <c r="X561" s="58"/>
      <c r="Y561" s="58"/>
      <c r="Z561" s="58"/>
      <c r="AA561" s="58"/>
      <c r="AB561" s="58"/>
      <c r="AC561" s="58"/>
      <c r="AD561" s="58"/>
      <c r="AE561" s="58"/>
      <c r="AF561" s="58"/>
      <c r="AG561" s="58"/>
    </row>
    <row r="562" spans="1:33" ht="17.25" customHeight="1" x14ac:dyDescent="0.2">
      <c r="A562" s="23"/>
      <c r="B562" s="58"/>
      <c r="C562" s="58"/>
      <c r="D562" s="58"/>
      <c r="E562" s="58"/>
      <c r="F562" s="58"/>
      <c r="G562" s="58"/>
      <c r="H562" s="58"/>
      <c r="I562" s="158"/>
      <c r="J562" s="135"/>
      <c r="K562" s="135"/>
      <c r="L562" s="135"/>
      <c r="M562" s="135"/>
      <c r="N562" s="58"/>
      <c r="O562" s="58"/>
      <c r="P562" s="58"/>
      <c r="Q562" s="58"/>
      <c r="R562" s="15"/>
      <c r="S562" s="57"/>
      <c r="T562" s="19"/>
      <c r="U562" s="58"/>
      <c r="V562" s="58"/>
      <c r="W562" s="58"/>
      <c r="X562" s="58"/>
      <c r="Y562" s="58"/>
      <c r="Z562" s="58"/>
      <c r="AA562" s="58"/>
      <c r="AB562" s="58"/>
      <c r="AC562" s="58"/>
      <c r="AD562" s="58"/>
      <c r="AE562" s="58"/>
      <c r="AF562" s="58"/>
      <c r="AG562" s="58"/>
    </row>
    <row r="563" spans="1:33" ht="17.25" customHeight="1" x14ac:dyDescent="0.2">
      <c r="A563" s="23"/>
      <c r="B563" s="58"/>
      <c r="C563" s="58"/>
      <c r="D563" s="58"/>
      <c r="E563" s="58"/>
      <c r="F563" s="58"/>
      <c r="G563" s="58"/>
      <c r="H563" s="58"/>
      <c r="I563" s="158"/>
      <c r="J563" s="135"/>
      <c r="K563" s="135"/>
      <c r="L563" s="135"/>
      <c r="M563" s="135"/>
      <c r="N563" s="58"/>
      <c r="O563" s="58"/>
      <c r="P563" s="58"/>
      <c r="Q563" s="58"/>
      <c r="R563" s="15"/>
      <c r="S563" s="57"/>
      <c r="T563" s="19"/>
      <c r="U563" s="58"/>
      <c r="V563" s="58"/>
      <c r="W563" s="58"/>
      <c r="X563" s="58"/>
      <c r="Y563" s="58"/>
      <c r="Z563" s="58"/>
      <c r="AA563" s="58"/>
      <c r="AB563" s="58"/>
      <c r="AC563" s="58"/>
      <c r="AD563" s="58"/>
      <c r="AE563" s="58"/>
      <c r="AF563" s="58"/>
      <c r="AG563" s="58"/>
    </row>
    <row r="564" spans="1:33" ht="17.25" customHeight="1" x14ac:dyDescent="0.2">
      <c r="A564" s="23"/>
      <c r="B564" s="58"/>
      <c r="C564" s="58"/>
      <c r="D564" s="58"/>
      <c r="E564" s="58"/>
      <c r="F564" s="58"/>
      <c r="G564" s="58"/>
      <c r="H564" s="58"/>
      <c r="I564" s="158"/>
      <c r="J564" s="135"/>
      <c r="K564" s="135"/>
      <c r="L564" s="135"/>
      <c r="M564" s="135"/>
      <c r="N564" s="58"/>
      <c r="O564" s="58"/>
      <c r="P564" s="58"/>
      <c r="Q564" s="58"/>
      <c r="R564" s="15"/>
      <c r="S564" s="57"/>
      <c r="T564" s="19"/>
      <c r="U564" s="58"/>
      <c r="V564" s="58"/>
      <c r="W564" s="58"/>
      <c r="X564" s="58"/>
      <c r="Y564" s="58"/>
      <c r="Z564" s="58"/>
      <c r="AA564" s="58"/>
      <c r="AB564" s="58"/>
      <c r="AC564" s="58"/>
      <c r="AD564" s="58"/>
      <c r="AE564" s="58"/>
      <c r="AF564" s="58"/>
      <c r="AG564" s="58"/>
    </row>
    <row r="565" spans="1:33" ht="17.25" customHeight="1" x14ac:dyDescent="0.2">
      <c r="A565" s="23"/>
      <c r="B565" s="58"/>
      <c r="C565" s="58"/>
      <c r="D565" s="58"/>
      <c r="E565" s="58"/>
      <c r="F565" s="58"/>
      <c r="G565" s="58"/>
      <c r="H565" s="58"/>
      <c r="I565" s="158"/>
      <c r="J565" s="135"/>
      <c r="K565" s="135"/>
      <c r="L565" s="135"/>
      <c r="M565" s="135"/>
      <c r="N565" s="58"/>
      <c r="O565" s="58"/>
      <c r="P565" s="58"/>
      <c r="Q565" s="58"/>
      <c r="R565" s="15"/>
      <c r="S565" s="57"/>
      <c r="T565" s="19"/>
      <c r="U565" s="58"/>
      <c r="V565" s="58"/>
      <c r="W565" s="58"/>
      <c r="X565" s="58"/>
      <c r="Y565" s="58"/>
      <c r="Z565" s="58"/>
      <c r="AA565" s="58"/>
      <c r="AB565" s="58"/>
      <c r="AC565" s="58"/>
      <c r="AD565" s="58"/>
      <c r="AE565" s="58"/>
      <c r="AF565" s="58"/>
      <c r="AG565" s="58"/>
    </row>
    <row r="566" spans="1:33" ht="17.25" customHeight="1" x14ac:dyDescent="0.2">
      <c r="A566" s="23"/>
      <c r="B566" s="58"/>
      <c r="C566" s="58"/>
      <c r="D566" s="58"/>
      <c r="E566" s="58"/>
      <c r="F566" s="58"/>
      <c r="G566" s="58"/>
      <c r="H566" s="58"/>
      <c r="I566" s="158"/>
      <c r="J566" s="135"/>
      <c r="K566" s="135"/>
      <c r="L566" s="135"/>
      <c r="M566" s="135"/>
      <c r="N566" s="58"/>
      <c r="O566" s="58"/>
      <c r="P566" s="58"/>
      <c r="Q566" s="58"/>
      <c r="R566" s="15"/>
      <c r="S566" s="57"/>
      <c r="T566" s="19"/>
      <c r="U566" s="58"/>
      <c r="V566" s="58"/>
      <c r="W566" s="58"/>
      <c r="X566" s="58"/>
      <c r="Y566" s="58"/>
      <c r="Z566" s="58"/>
      <c r="AA566" s="58"/>
      <c r="AB566" s="58"/>
      <c r="AC566" s="58"/>
      <c r="AD566" s="58"/>
      <c r="AE566" s="58"/>
      <c r="AF566" s="58"/>
      <c r="AG566" s="58"/>
    </row>
    <row r="567" spans="1:33" ht="17.25" customHeight="1" x14ac:dyDescent="0.2">
      <c r="A567" s="23"/>
      <c r="B567" s="58"/>
      <c r="C567" s="58"/>
      <c r="D567" s="58"/>
      <c r="E567" s="58"/>
      <c r="F567" s="58"/>
      <c r="G567" s="58"/>
      <c r="H567" s="58"/>
      <c r="I567" s="158"/>
      <c r="J567" s="135"/>
      <c r="K567" s="135"/>
      <c r="L567" s="135"/>
      <c r="M567" s="135"/>
      <c r="N567" s="58"/>
      <c r="O567" s="58"/>
      <c r="P567" s="58"/>
      <c r="Q567" s="58"/>
      <c r="R567" s="15"/>
      <c r="S567" s="57"/>
      <c r="T567" s="19"/>
      <c r="U567" s="58"/>
      <c r="V567" s="58"/>
      <c r="W567" s="58"/>
      <c r="X567" s="58"/>
      <c r="Y567" s="58"/>
      <c r="Z567" s="58"/>
      <c r="AA567" s="58"/>
      <c r="AB567" s="58"/>
      <c r="AC567" s="58"/>
      <c r="AD567" s="58"/>
      <c r="AE567" s="58"/>
      <c r="AF567" s="58"/>
      <c r="AG567" s="58"/>
    </row>
    <row r="568" spans="1:33" ht="17.25" customHeight="1" x14ac:dyDescent="0.2">
      <c r="A568" s="23"/>
      <c r="B568" s="58"/>
      <c r="C568" s="58"/>
      <c r="D568" s="58"/>
      <c r="E568" s="58"/>
      <c r="F568" s="58"/>
      <c r="G568" s="58"/>
      <c r="H568" s="58"/>
      <c r="I568" s="158"/>
      <c r="J568" s="135"/>
      <c r="K568" s="135"/>
      <c r="L568" s="135"/>
      <c r="M568" s="135"/>
      <c r="N568" s="58"/>
      <c r="O568" s="58"/>
      <c r="P568" s="58"/>
      <c r="Q568" s="58"/>
      <c r="R568" s="15"/>
      <c r="S568" s="57"/>
      <c r="T568" s="19"/>
      <c r="U568" s="58"/>
      <c r="V568" s="58"/>
      <c r="W568" s="58"/>
      <c r="X568" s="58"/>
      <c r="Y568" s="58"/>
      <c r="Z568" s="58"/>
      <c r="AA568" s="58"/>
      <c r="AB568" s="58"/>
      <c r="AC568" s="58"/>
      <c r="AD568" s="58"/>
      <c r="AE568" s="58"/>
      <c r="AF568" s="58"/>
      <c r="AG568" s="58"/>
    </row>
    <row r="569" spans="1:33" ht="17.25" customHeight="1" x14ac:dyDescent="0.2">
      <c r="A569" s="23"/>
      <c r="B569" s="58"/>
      <c r="C569" s="58"/>
      <c r="D569" s="58"/>
      <c r="E569" s="58"/>
      <c r="F569" s="58"/>
      <c r="G569" s="58"/>
      <c r="H569" s="58"/>
      <c r="I569" s="158"/>
      <c r="J569" s="135"/>
      <c r="K569" s="135"/>
      <c r="L569" s="135"/>
      <c r="M569" s="135"/>
      <c r="N569" s="58"/>
      <c r="O569" s="58"/>
      <c r="P569" s="58"/>
      <c r="Q569" s="58"/>
      <c r="R569" s="15"/>
      <c r="S569" s="57"/>
      <c r="T569" s="19"/>
      <c r="U569" s="58"/>
      <c r="V569" s="58"/>
      <c r="W569" s="58"/>
      <c r="X569" s="58"/>
      <c r="Y569" s="58"/>
      <c r="Z569" s="58"/>
      <c r="AA569" s="58"/>
      <c r="AB569" s="58"/>
      <c r="AC569" s="58"/>
      <c r="AD569" s="58"/>
      <c r="AE569" s="58"/>
      <c r="AF569" s="58"/>
      <c r="AG569" s="58"/>
    </row>
    <row r="570" spans="1:33" ht="17.25" customHeight="1" x14ac:dyDescent="0.2">
      <c r="A570" s="23"/>
      <c r="B570" s="58"/>
      <c r="C570" s="58"/>
      <c r="D570" s="58"/>
      <c r="E570" s="58"/>
      <c r="F570" s="58"/>
      <c r="G570" s="58"/>
      <c r="H570" s="58"/>
      <c r="I570" s="158"/>
      <c r="J570" s="135"/>
      <c r="K570" s="135"/>
      <c r="L570" s="135"/>
      <c r="M570" s="135"/>
      <c r="N570" s="58"/>
      <c r="O570" s="58"/>
      <c r="P570" s="58"/>
      <c r="Q570" s="58"/>
      <c r="R570" s="15"/>
      <c r="S570" s="57"/>
      <c r="T570" s="19"/>
      <c r="U570" s="58"/>
      <c r="V570" s="58"/>
      <c r="W570" s="58"/>
      <c r="X570" s="58"/>
      <c r="Y570" s="58"/>
      <c r="Z570" s="58"/>
      <c r="AA570" s="58"/>
      <c r="AB570" s="58"/>
      <c r="AC570" s="58"/>
      <c r="AD570" s="58"/>
      <c r="AE570" s="58"/>
      <c r="AF570" s="58"/>
      <c r="AG570" s="58"/>
    </row>
    <row r="571" spans="1:33" ht="17.25" customHeight="1" x14ac:dyDescent="0.2">
      <c r="A571" s="23"/>
      <c r="B571" s="58"/>
      <c r="C571" s="58"/>
      <c r="D571" s="58"/>
      <c r="E571" s="58"/>
      <c r="F571" s="58"/>
      <c r="G571" s="58"/>
      <c r="H571" s="58"/>
      <c r="I571" s="158"/>
      <c r="J571" s="135"/>
      <c r="K571" s="135"/>
      <c r="L571" s="135"/>
      <c r="M571" s="135"/>
      <c r="N571" s="58"/>
      <c r="O571" s="58"/>
      <c r="P571" s="58"/>
      <c r="Q571" s="58"/>
      <c r="R571" s="15"/>
      <c r="S571" s="57"/>
      <c r="T571" s="19"/>
      <c r="U571" s="58"/>
      <c r="V571" s="58"/>
      <c r="W571" s="58"/>
      <c r="X571" s="58"/>
      <c r="Y571" s="58"/>
      <c r="Z571" s="58"/>
      <c r="AA571" s="58"/>
      <c r="AB571" s="58"/>
      <c r="AC571" s="58"/>
      <c r="AD571" s="58"/>
      <c r="AE571" s="58"/>
      <c r="AF571" s="58"/>
      <c r="AG571" s="58"/>
    </row>
    <row r="572" spans="1:33" ht="17.25" customHeight="1" x14ac:dyDescent="0.2">
      <c r="A572" s="23"/>
      <c r="B572" s="58"/>
      <c r="C572" s="58"/>
      <c r="D572" s="58"/>
      <c r="E572" s="58"/>
      <c r="F572" s="58"/>
      <c r="G572" s="58"/>
      <c r="H572" s="58"/>
      <c r="I572" s="158"/>
      <c r="J572" s="135"/>
      <c r="K572" s="135"/>
      <c r="L572" s="135"/>
      <c r="M572" s="135"/>
      <c r="N572" s="58"/>
      <c r="O572" s="58"/>
      <c r="P572" s="58"/>
      <c r="Q572" s="58"/>
      <c r="R572" s="15"/>
      <c r="S572" s="57"/>
      <c r="T572" s="19"/>
      <c r="U572" s="58"/>
      <c r="V572" s="58"/>
      <c r="W572" s="58"/>
      <c r="X572" s="58"/>
      <c r="Y572" s="58"/>
      <c r="Z572" s="58"/>
      <c r="AA572" s="58"/>
      <c r="AB572" s="58"/>
      <c r="AC572" s="58"/>
      <c r="AD572" s="58"/>
      <c r="AE572" s="58"/>
      <c r="AF572" s="58"/>
      <c r="AG572" s="58"/>
    </row>
    <row r="573" spans="1:33" ht="17.25" customHeight="1" x14ac:dyDescent="0.2">
      <c r="A573" s="23"/>
      <c r="B573" s="58"/>
      <c r="C573" s="58"/>
      <c r="D573" s="58"/>
      <c r="E573" s="58"/>
      <c r="F573" s="58"/>
      <c r="G573" s="58"/>
      <c r="H573" s="58"/>
      <c r="I573" s="158"/>
      <c r="J573" s="135"/>
      <c r="K573" s="135"/>
      <c r="L573" s="135"/>
      <c r="M573" s="135"/>
      <c r="N573" s="58"/>
      <c r="O573" s="58"/>
      <c r="P573" s="58"/>
      <c r="Q573" s="58"/>
      <c r="R573" s="15"/>
      <c r="S573" s="57"/>
      <c r="T573" s="19"/>
      <c r="U573" s="58"/>
      <c r="V573" s="58"/>
      <c r="W573" s="58"/>
      <c r="X573" s="58"/>
      <c r="Y573" s="58"/>
      <c r="Z573" s="58"/>
      <c r="AA573" s="58"/>
      <c r="AB573" s="58"/>
      <c r="AC573" s="58"/>
      <c r="AD573" s="58"/>
      <c r="AE573" s="58"/>
      <c r="AF573" s="58"/>
      <c r="AG573" s="58"/>
    </row>
    <row r="574" spans="1:33" ht="17.25" customHeight="1" x14ac:dyDescent="0.2">
      <c r="A574" s="23"/>
      <c r="B574" s="58"/>
      <c r="C574" s="58"/>
      <c r="D574" s="58"/>
      <c r="E574" s="58"/>
      <c r="F574" s="58"/>
      <c r="G574" s="58"/>
      <c r="H574" s="58"/>
      <c r="I574" s="158"/>
      <c r="J574" s="135"/>
      <c r="K574" s="135"/>
      <c r="L574" s="135"/>
      <c r="M574" s="135"/>
      <c r="N574" s="58"/>
      <c r="O574" s="58"/>
      <c r="P574" s="58"/>
      <c r="Q574" s="58"/>
      <c r="R574" s="15"/>
      <c r="S574" s="57"/>
      <c r="T574" s="19"/>
      <c r="U574" s="58"/>
      <c r="V574" s="58"/>
      <c r="W574" s="58"/>
      <c r="X574" s="58"/>
      <c r="Y574" s="58"/>
      <c r="Z574" s="58"/>
      <c r="AA574" s="58"/>
      <c r="AB574" s="58"/>
      <c r="AC574" s="58"/>
      <c r="AD574" s="58"/>
      <c r="AE574" s="58"/>
      <c r="AF574" s="58"/>
      <c r="AG574" s="58"/>
    </row>
    <row r="575" spans="1:33" ht="17.25" customHeight="1" x14ac:dyDescent="0.2">
      <c r="A575" s="23"/>
      <c r="B575" s="58"/>
      <c r="C575" s="58"/>
      <c r="D575" s="58"/>
      <c r="E575" s="58"/>
      <c r="F575" s="58"/>
      <c r="G575" s="58"/>
      <c r="H575" s="58"/>
      <c r="I575" s="158"/>
      <c r="J575" s="135"/>
      <c r="K575" s="135"/>
      <c r="L575" s="135"/>
      <c r="M575" s="135"/>
      <c r="N575" s="58"/>
      <c r="O575" s="58"/>
      <c r="P575" s="58"/>
      <c r="Q575" s="58"/>
      <c r="R575" s="15"/>
      <c r="S575" s="57"/>
      <c r="T575" s="19"/>
      <c r="U575" s="58"/>
      <c r="V575" s="58"/>
      <c r="W575" s="58"/>
      <c r="X575" s="58"/>
      <c r="Y575" s="58"/>
      <c r="Z575" s="58"/>
      <c r="AA575" s="58"/>
      <c r="AB575" s="58"/>
      <c r="AC575" s="58"/>
      <c r="AD575" s="58"/>
      <c r="AE575" s="58"/>
      <c r="AF575" s="58"/>
      <c r="AG575" s="58"/>
    </row>
    <row r="576" spans="1:33" ht="17.25" customHeight="1" x14ac:dyDescent="0.2">
      <c r="A576" s="23"/>
      <c r="B576" s="58"/>
      <c r="C576" s="58"/>
      <c r="D576" s="58"/>
      <c r="E576" s="58"/>
      <c r="F576" s="58"/>
      <c r="G576" s="58"/>
      <c r="H576" s="58"/>
      <c r="I576" s="158"/>
      <c r="J576" s="135"/>
      <c r="K576" s="135"/>
      <c r="L576" s="135"/>
      <c r="M576" s="135"/>
      <c r="N576" s="58"/>
      <c r="O576" s="58"/>
      <c r="P576" s="58"/>
      <c r="Q576" s="58"/>
      <c r="R576" s="15"/>
      <c r="S576" s="57"/>
      <c r="T576" s="19"/>
      <c r="U576" s="58"/>
      <c r="V576" s="58"/>
      <c r="W576" s="58"/>
      <c r="X576" s="58"/>
      <c r="Y576" s="58"/>
      <c r="Z576" s="58"/>
      <c r="AA576" s="58"/>
      <c r="AB576" s="58"/>
      <c r="AC576" s="58"/>
      <c r="AD576" s="58"/>
      <c r="AE576" s="58"/>
      <c r="AF576" s="58"/>
      <c r="AG576" s="58"/>
    </row>
    <row r="577" spans="1:33" ht="17.25" customHeight="1" x14ac:dyDescent="0.2">
      <c r="A577" s="23"/>
      <c r="B577" s="58"/>
      <c r="C577" s="58"/>
      <c r="D577" s="58"/>
      <c r="E577" s="58"/>
      <c r="F577" s="58"/>
      <c r="G577" s="58"/>
      <c r="H577" s="58"/>
      <c r="I577" s="158"/>
      <c r="J577" s="135"/>
      <c r="K577" s="135"/>
      <c r="L577" s="135"/>
      <c r="M577" s="135"/>
      <c r="N577" s="58"/>
      <c r="O577" s="58"/>
      <c r="P577" s="58"/>
      <c r="Q577" s="58"/>
      <c r="R577" s="15"/>
      <c r="S577" s="57"/>
      <c r="T577" s="19"/>
      <c r="U577" s="58"/>
      <c r="V577" s="58"/>
      <c r="W577" s="58"/>
      <c r="X577" s="58"/>
      <c r="Y577" s="58"/>
      <c r="Z577" s="58"/>
      <c r="AA577" s="58"/>
      <c r="AB577" s="58"/>
      <c r="AC577" s="58"/>
      <c r="AD577" s="58"/>
      <c r="AE577" s="58"/>
      <c r="AF577" s="58"/>
      <c r="AG577" s="58"/>
    </row>
    <row r="578" spans="1:33" ht="17.25" customHeight="1" x14ac:dyDescent="0.2">
      <c r="A578" s="23"/>
      <c r="B578" s="58"/>
      <c r="C578" s="58"/>
      <c r="D578" s="58"/>
      <c r="E578" s="58"/>
      <c r="F578" s="58"/>
      <c r="G578" s="58"/>
      <c r="H578" s="58"/>
      <c r="I578" s="158"/>
      <c r="J578" s="135"/>
      <c r="K578" s="135"/>
      <c r="L578" s="135"/>
      <c r="M578" s="135"/>
      <c r="N578" s="58"/>
      <c r="O578" s="58"/>
      <c r="P578" s="58"/>
      <c r="Q578" s="58"/>
      <c r="R578" s="15"/>
      <c r="S578" s="57"/>
      <c r="T578" s="19"/>
      <c r="U578" s="58"/>
      <c r="V578" s="58"/>
      <c r="W578" s="58"/>
      <c r="X578" s="58"/>
      <c r="Y578" s="58"/>
      <c r="Z578" s="58"/>
      <c r="AA578" s="58"/>
      <c r="AB578" s="58"/>
      <c r="AC578" s="58"/>
      <c r="AD578" s="58"/>
      <c r="AE578" s="58"/>
      <c r="AF578" s="58"/>
      <c r="AG578" s="58"/>
    </row>
    <row r="579" spans="1:33" ht="17.25" customHeight="1" x14ac:dyDescent="0.2">
      <c r="A579" s="23"/>
      <c r="B579" s="58"/>
      <c r="C579" s="58"/>
      <c r="D579" s="58"/>
      <c r="E579" s="58"/>
      <c r="F579" s="58"/>
      <c r="G579" s="58"/>
      <c r="H579" s="58"/>
      <c r="I579" s="158"/>
      <c r="J579" s="135"/>
      <c r="K579" s="135"/>
      <c r="L579" s="135"/>
      <c r="M579" s="135"/>
      <c r="N579" s="58"/>
      <c r="O579" s="58"/>
      <c r="P579" s="58"/>
      <c r="Q579" s="58"/>
      <c r="R579" s="15"/>
      <c r="S579" s="57"/>
      <c r="T579" s="19"/>
      <c r="U579" s="58"/>
      <c r="V579" s="58"/>
      <c r="W579" s="58"/>
      <c r="X579" s="58"/>
      <c r="Y579" s="58"/>
      <c r="Z579" s="58"/>
      <c r="AA579" s="58"/>
      <c r="AB579" s="58"/>
      <c r="AC579" s="58"/>
      <c r="AD579" s="58"/>
      <c r="AE579" s="58"/>
      <c r="AF579" s="58"/>
      <c r="AG579" s="58"/>
    </row>
    <row r="580" spans="1:33" ht="17.25" customHeight="1" x14ac:dyDescent="0.2">
      <c r="A580" s="23"/>
      <c r="B580" s="58"/>
      <c r="C580" s="58"/>
      <c r="D580" s="58"/>
      <c r="E580" s="58"/>
      <c r="F580" s="58"/>
      <c r="G580" s="58"/>
      <c r="H580" s="58"/>
      <c r="I580" s="158"/>
      <c r="J580" s="135"/>
      <c r="K580" s="135"/>
      <c r="L580" s="135"/>
      <c r="M580" s="135"/>
      <c r="N580" s="58"/>
      <c r="O580" s="58"/>
      <c r="P580" s="58"/>
      <c r="Q580" s="58"/>
      <c r="R580" s="15"/>
      <c r="S580" s="57"/>
      <c r="T580" s="19"/>
      <c r="U580" s="58"/>
      <c r="V580" s="58"/>
      <c r="W580" s="58"/>
      <c r="X580" s="58"/>
      <c r="Y580" s="58"/>
      <c r="Z580" s="58"/>
      <c r="AA580" s="58"/>
      <c r="AB580" s="58"/>
      <c r="AC580" s="58"/>
      <c r="AD580" s="58"/>
      <c r="AE580" s="58"/>
      <c r="AF580" s="58"/>
      <c r="AG580" s="58"/>
    </row>
    <row r="581" spans="1:33" ht="17.25" customHeight="1" x14ac:dyDescent="0.2">
      <c r="A581" s="23"/>
      <c r="B581" s="58"/>
      <c r="C581" s="58"/>
      <c r="D581" s="58"/>
      <c r="E581" s="58"/>
      <c r="F581" s="58"/>
      <c r="G581" s="58"/>
      <c r="H581" s="58"/>
      <c r="I581" s="158"/>
      <c r="J581" s="135"/>
      <c r="K581" s="135"/>
      <c r="L581" s="135"/>
      <c r="M581" s="135"/>
      <c r="N581" s="58"/>
      <c r="O581" s="58"/>
      <c r="P581" s="58"/>
      <c r="Q581" s="58"/>
      <c r="R581" s="15"/>
      <c r="S581" s="57"/>
      <c r="T581" s="19"/>
      <c r="U581" s="58"/>
      <c r="V581" s="58"/>
      <c r="W581" s="58"/>
      <c r="X581" s="58"/>
      <c r="Y581" s="58"/>
      <c r="Z581" s="58"/>
      <c r="AA581" s="58"/>
      <c r="AB581" s="58"/>
      <c r="AC581" s="58"/>
      <c r="AD581" s="58"/>
      <c r="AE581" s="58"/>
      <c r="AF581" s="58"/>
      <c r="AG581" s="58"/>
    </row>
    <row r="582" spans="1:33" ht="17.25" customHeight="1" x14ac:dyDescent="0.2">
      <c r="A582" s="23"/>
      <c r="B582" s="58"/>
      <c r="C582" s="58"/>
      <c r="D582" s="58"/>
      <c r="E582" s="58"/>
      <c r="F582" s="58"/>
      <c r="G582" s="58"/>
      <c r="H582" s="58"/>
      <c r="I582" s="158"/>
      <c r="J582" s="135"/>
      <c r="K582" s="135"/>
      <c r="L582" s="135"/>
      <c r="M582" s="135"/>
      <c r="N582" s="58"/>
      <c r="O582" s="58"/>
      <c r="P582" s="58"/>
      <c r="Q582" s="58"/>
      <c r="R582" s="15"/>
      <c r="S582" s="57"/>
      <c r="T582" s="19"/>
      <c r="U582" s="58"/>
      <c r="V582" s="58"/>
      <c r="W582" s="58"/>
      <c r="X582" s="58"/>
      <c r="Y582" s="58"/>
      <c r="Z582" s="58"/>
      <c r="AA582" s="58"/>
      <c r="AB582" s="58"/>
      <c r="AC582" s="58"/>
      <c r="AD582" s="58"/>
      <c r="AE582" s="58"/>
      <c r="AF582" s="58"/>
      <c r="AG582" s="58"/>
    </row>
    <row r="583" spans="1:33" ht="17.25" customHeight="1" x14ac:dyDescent="0.2">
      <c r="A583" s="23"/>
      <c r="B583" s="58"/>
      <c r="C583" s="58"/>
      <c r="D583" s="58"/>
      <c r="E583" s="58"/>
      <c r="F583" s="58"/>
      <c r="G583" s="58"/>
      <c r="H583" s="58"/>
      <c r="I583" s="158"/>
      <c r="J583" s="135"/>
      <c r="K583" s="135"/>
      <c r="L583" s="135"/>
      <c r="M583" s="135"/>
      <c r="N583" s="58"/>
      <c r="O583" s="58"/>
      <c r="P583" s="58"/>
      <c r="Q583" s="58"/>
      <c r="R583" s="15"/>
      <c r="S583" s="57"/>
      <c r="T583" s="19"/>
      <c r="U583" s="58"/>
      <c r="V583" s="58"/>
      <c r="W583" s="58"/>
      <c r="X583" s="58"/>
      <c r="Y583" s="58"/>
      <c r="Z583" s="58"/>
      <c r="AA583" s="58"/>
      <c r="AB583" s="58"/>
      <c r="AC583" s="58"/>
      <c r="AD583" s="58"/>
      <c r="AE583" s="58"/>
      <c r="AF583" s="58"/>
      <c r="AG583" s="58"/>
    </row>
    <row r="584" spans="1:33" ht="17.25" customHeight="1" x14ac:dyDescent="0.2">
      <c r="A584" s="23"/>
      <c r="B584" s="58"/>
      <c r="C584" s="58"/>
      <c r="D584" s="58"/>
      <c r="E584" s="58"/>
      <c r="F584" s="58"/>
      <c r="G584" s="58"/>
      <c r="H584" s="58"/>
      <c r="I584" s="158"/>
      <c r="J584" s="135"/>
      <c r="K584" s="135"/>
      <c r="L584" s="135"/>
      <c r="M584" s="135"/>
      <c r="N584" s="58"/>
      <c r="O584" s="58"/>
      <c r="P584" s="58"/>
      <c r="Q584" s="58"/>
      <c r="R584" s="15"/>
      <c r="S584" s="57"/>
      <c r="T584" s="19"/>
      <c r="U584" s="58"/>
      <c r="V584" s="58"/>
      <c r="W584" s="58"/>
      <c r="X584" s="58"/>
      <c r="Y584" s="58"/>
      <c r="Z584" s="58"/>
      <c r="AA584" s="58"/>
      <c r="AB584" s="58"/>
      <c r="AC584" s="58"/>
      <c r="AD584" s="58"/>
      <c r="AE584" s="58"/>
      <c r="AF584" s="58"/>
      <c r="AG584" s="58"/>
    </row>
    <row r="585" spans="1:33" ht="17.25" customHeight="1" x14ac:dyDescent="0.2">
      <c r="A585" s="23"/>
      <c r="B585" s="58"/>
      <c r="C585" s="58"/>
      <c r="D585" s="58"/>
      <c r="E585" s="58"/>
      <c r="F585" s="58"/>
      <c r="G585" s="58"/>
      <c r="H585" s="58"/>
      <c r="I585" s="158"/>
      <c r="J585" s="135"/>
      <c r="K585" s="135"/>
      <c r="L585" s="135"/>
      <c r="M585" s="135"/>
      <c r="N585" s="58"/>
      <c r="O585" s="58"/>
      <c r="P585" s="58"/>
      <c r="Q585" s="58"/>
      <c r="R585" s="15"/>
      <c r="S585" s="57"/>
      <c r="T585" s="19"/>
      <c r="U585" s="58"/>
      <c r="V585" s="58"/>
      <c r="W585" s="58"/>
      <c r="X585" s="58"/>
      <c r="Y585" s="58"/>
      <c r="Z585" s="58"/>
      <c r="AA585" s="58"/>
      <c r="AB585" s="58"/>
      <c r="AC585" s="58"/>
      <c r="AD585" s="58"/>
      <c r="AE585" s="58"/>
      <c r="AF585" s="58"/>
      <c r="AG585" s="58"/>
    </row>
    <row r="586" spans="1:33" ht="17.25" customHeight="1" x14ac:dyDescent="0.2">
      <c r="A586" s="23"/>
      <c r="B586" s="58"/>
      <c r="C586" s="58"/>
      <c r="D586" s="58"/>
      <c r="E586" s="58"/>
      <c r="F586" s="58"/>
      <c r="G586" s="58"/>
      <c r="H586" s="58"/>
      <c r="I586" s="158"/>
      <c r="J586" s="135"/>
      <c r="K586" s="135"/>
      <c r="L586" s="135"/>
      <c r="M586" s="135"/>
      <c r="N586" s="58"/>
      <c r="O586" s="58"/>
      <c r="P586" s="58"/>
      <c r="Q586" s="58"/>
      <c r="R586" s="15"/>
      <c r="S586" s="57"/>
      <c r="T586" s="19"/>
      <c r="U586" s="58"/>
      <c r="V586" s="58"/>
      <c r="W586" s="58"/>
      <c r="X586" s="58"/>
      <c r="Y586" s="58"/>
      <c r="Z586" s="58"/>
      <c r="AA586" s="58"/>
      <c r="AB586" s="58"/>
      <c r="AC586" s="58"/>
      <c r="AD586" s="58"/>
      <c r="AE586" s="58"/>
      <c r="AF586" s="58"/>
      <c r="AG586" s="58"/>
    </row>
    <row r="587" spans="1:33" ht="17.25" customHeight="1" x14ac:dyDescent="0.2">
      <c r="A587" s="23"/>
      <c r="B587" s="58"/>
      <c r="C587" s="58"/>
      <c r="D587" s="58"/>
      <c r="E587" s="58"/>
      <c r="F587" s="58"/>
      <c r="G587" s="58"/>
      <c r="H587" s="58"/>
      <c r="I587" s="158"/>
      <c r="J587" s="135"/>
      <c r="K587" s="135"/>
      <c r="L587" s="135"/>
      <c r="M587" s="135"/>
      <c r="N587" s="58"/>
      <c r="O587" s="58"/>
      <c r="P587" s="58"/>
      <c r="Q587" s="58"/>
      <c r="R587" s="15"/>
      <c r="S587" s="57"/>
      <c r="T587" s="19"/>
      <c r="U587" s="58"/>
      <c r="V587" s="58"/>
      <c r="W587" s="58"/>
      <c r="X587" s="58"/>
      <c r="Y587" s="58"/>
      <c r="Z587" s="58"/>
      <c r="AA587" s="58"/>
      <c r="AB587" s="58"/>
      <c r="AC587" s="58"/>
      <c r="AD587" s="58"/>
      <c r="AE587" s="58"/>
      <c r="AF587" s="58"/>
      <c r="AG587" s="58"/>
    </row>
    <row r="588" spans="1:33" ht="17.25" customHeight="1" x14ac:dyDescent="0.2">
      <c r="A588" s="23"/>
      <c r="B588" s="58"/>
      <c r="C588" s="58"/>
      <c r="D588" s="58"/>
      <c r="E588" s="58"/>
      <c r="F588" s="58"/>
      <c r="G588" s="58"/>
      <c r="H588" s="58"/>
      <c r="I588" s="158"/>
      <c r="J588" s="135"/>
      <c r="K588" s="135"/>
      <c r="L588" s="135"/>
      <c r="M588" s="135"/>
      <c r="N588" s="58"/>
      <c r="O588" s="58"/>
      <c r="P588" s="58"/>
      <c r="Q588" s="58"/>
      <c r="R588" s="15"/>
      <c r="S588" s="57"/>
      <c r="T588" s="19"/>
      <c r="U588" s="58"/>
      <c r="V588" s="58"/>
      <c r="W588" s="58"/>
      <c r="X588" s="58"/>
      <c r="Y588" s="58"/>
      <c r="Z588" s="58"/>
      <c r="AA588" s="58"/>
      <c r="AB588" s="58"/>
      <c r="AC588" s="58"/>
      <c r="AD588" s="58"/>
      <c r="AE588" s="58"/>
      <c r="AF588" s="58"/>
      <c r="AG588" s="58"/>
    </row>
    <row r="589" spans="1:33" ht="17.25" customHeight="1" x14ac:dyDescent="0.2">
      <c r="A589" s="23"/>
      <c r="B589" s="58"/>
      <c r="C589" s="58"/>
      <c r="D589" s="58"/>
      <c r="E589" s="58"/>
      <c r="F589" s="58"/>
      <c r="G589" s="58"/>
      <c r="H589" s="58"/>
      <c r="I589" s="158"/>
      <c r="J589" s="135"/>
      <c r="K589" s="135"/>
      <c r="L589" s="135"/>
      <c r="M589" s="135"/>
      <c r="N589" s="58"/>
      <c r="O589" s="58"/>
      <c r="P589" s="58"/>
      <c r="Q589" s="58"/>
      <c r="R589" s="15"/>
      <c r="S589" s="57"/>
      <c r="T589" s="19"/>
      <c r="U589" s="58"/>
      <c r="V589" s="58"/>
      <c r="W589" s="58"/>
      <c r="X589" s="58"/>
      <c r="Y589" s="58"/>
      <c r="Z589" s="58"/>
      <c r="AA589" s="58"/>
      <c r="AB589" s="58"/>
      <c r="AC589" s="58"/>
      <c r="AD589" s="58"/>
      <c r="AE589" s="58"/>
      <c r="AF589" s="58"/>
      <c r="AG589" s="58"/>
    </row>
    <row r="590" spans="1:33" ht="17.25" customHeight="1" x14ac:dyDescent="0.2">
      <c r="A590" s="23"/>
      <c r="B590" s="58"/>
      <c r="C590" s="58"/>
      <c r="D590" s="58"/>
      <c r="E590" s="58"/>
      <c r="F590" s="58"/>
      <c r="G590" s="58"/>
      <c r="H590" s="58"/>
      <c r="I590" s="158"/>
      <c r="J590" s="135"/>
      <c r="K590" s="135"/>
      <c r="L590" s="135"/>
      <c r="M590" s="135"/>
      <c r="N590" s="58"/>
      <c r="O590" s="58"/>
      <c r="P590" s="58"/>
      <c r="Q590" s="58"/>
      <c r="R590" s="15"/>
      <c r="S590" s="57"/>
      <c r="T590" s="19"/>
      <c r="U590" s="58"/>
      <c r="V590" s="58"/>
      <c r="W590" s="58"/>
      <c r="X590" s="58"/>
      <c r="Y590" s="58"/>
      <c r="Z590" s="58"/>
      <c r="AA590" s="58"/>
      <c r="AB590" s="58"/>
      <c r="AC590" s="58"/>
      <c r="AD590" s="58"/>
      <c r="AE590" s="58"/>
      <c r="AF590" s="58"/>
      <c r="AG590" s="58"/>
    </row>
    <row r="591" spans="1:33" ht="17.25" customHeight="1" x14ac:dyDescent="0.2">
      <c r="A591" s="23"/>
      <c r="B591" s="58"/>
      <c r="C591" s="58"/>
      <c r="D591" s="58"/>
      <c r="E591" s="58"/>
      <c r="F591" s="58"/>
      <c r="G591" s="58"/>
      <c r="H591" s="58"/>
      <c r="I591" s="158"/>
      <c r="J591" s="135"/>
      <c r="K591" s="135"/>
      <c r="L591" s="135"/>
      <c r="M591" s="135"/>
      <c r="N591" s="58"/>
      <c r="O591" s="58"/>
      <c r="P591" s="58"/>
      <c r="Q591" s="58"/>
      <c r="R591" s="15"/>
      <c r="S591" s="57"/>
      <c r="T591" s="19"/>
      <c r="U591" s="58"/>
      <c r="V591" s="58"/>
      <c r="W591" s="58"/>
      <c r="X591" s="58"/>
      <c r="Y591" s="58"/>
      <c r="Z591" s="58"/>
      <c r="AA591" s="58"/>
      <c r="AB591" s="58"/>
      <c r="AC591" s="58"/>
      <c r="AD591" s="58"/>
      <c r="AE591" s="58"/>
      <c r="AF591" s="58"/>
      <c r="AG591" s="58"/>
    </row>
    <row r="592" spans="1:33" ht="17.25" customHeight="1" x14ac:dyDescent="0.2">
      <c r="A592" s="23"/>
      <c r="B592" s="58"/>
      <c r="C592" s="58"/>
      <c r="D592" s="58"/>
      <c r="E592" s="58"/>
      <c r="F592" s="58"/>
      <c r="G592" s="58"/>
      <c r="H592" s="58"/>
      <c r="I592" s="158"/>
      <c r="J592" s="135"/>
      <c r="K592" s="135"/>
      <c r="L592" s="135"/>
      <c r="M592" s="135"/>
      <c r="N592" s="58"/>
      <c r="O592" s="58"/>
      <c r="P592" s="58"/>
      <c r="Q592" s="58"/>
      <c r="R592" s="15"/>
      <c r="S592" s="57"/>
      <c r="T592" s="19"/>
      <c r="U592" s="58"/>
      <c r="V592" s="58"/>
      <c r="W592" s="58"/>
      <c r="X592" s="58"/>
      <c r="Y592" s="58"/>
      <c r="Z592" s="58"/>
      <c r="AA592" s="58"/>
      <c r="AB592" s="58"/>
      <c r="AC592" s="58"/>
      <c r="AD592" s="58"/>
      <c r="AE592" s="58"/>
      <c r="AF592" s="58"/>
      <c r="AG592" s="58"/>
    </row>
    <row r="593" spans="1:33" ht="17.25" customHeight="1" x14ac:dyDescent="0.2">
      <c r="A593" s="23"/>
      <c r="B593" s="58"/>
      <c r="C593" s="58"/>
      <c r="D593" s="58"/>
      <c r="E593" s="58"/>
      <c r="F593" s="58"/>
      <c r="G593" s="58"/>
      <c r="H593" s="58"/>
      <c r="I593" s="158"/>
      <c r="J593" s="135"/>
      <c r="K593" s="135"/>
      <c r="L593" s="135"/>
      <c r="M593" s="135"/>
      <c r="N593" s="58"/>
      <c r="O593" s="58"/>
      <c r="P593" s="58"/>
      <c r="Q593" s="58"/>
      <c r="R593" s="15"/>
      <c r="S593" s="57"/>
      <c r="T593" s="19"/>
      <c r="U593" s="58"/>
      <c r="V593" s="58"/>
      <c r="W593" s="58"/>
      <c r="X593" s="58"/>
      <c r="Y593" s="58"/>
      <c r="Z593" s="58"/>
      <c r="AA593" s="58"/>
      <c r="AB593" s="58"/>
      <c r="AC593" s="58"/>
      <c r="AD593" s="58"/>
      <c r="AE593" s="58"/>
      <c r="AF593" s="58"/>
      <c r="AG593" s="58"/>
    </row>
    <row r="594" spans="1:33" ht="17.25" customHeight="1" x14ac:dyDescent="0.2">
      <c r="A594" s="23"/>
      <c r="B594" s="58"/>
      <c r="C594" s="58"/>
      <c r="D594" s="58"/>
      <c r="E594" s="58"/>
      <c r="F594" s="58"/>
      <c r="G594" s="58"/>
      <c r="H594" s="58"/>
      <c r="I594" s="158"/>
      <c r="J594" s="135"/>
      <c r="K594" s="135"/>
      <c r="L594" s="135"/>
      <c r="M594" s="135"/>
      <c r="N594" s="58"/>
      <c r="O594" s="58"/>
      <c r="P594" s="58"/>
      <c r="Q594" s="58"/>
      <c r="R594" s="15"/>
      <c r="S594" s="57"/>
      <c r="T594" s="19"/>
      <c r="U594" s="58"/>
      <c r="V594" s="58"/>
      <c r="W594" s="58"/>
      <c r="X594" s="58"/>
      <c r="Y594" s="58"/>
      <c r="Z594" s="58"/>
      <c r="AA594" s="58"/>
      <c r="AB594" s="58"/>
      <c r="AC594" s="58"/>
      <c r="AD594" s="58"/>
      <c r="AE594" s="58"/>
      <c r="AF594" s="58"/>
      <c r="AG594" s="58"/>
    </row>
    <row r="595" spans="1:33" ht="17.25" customHeight="1" x14ac:dyDescent="0.2">
      <c r="A595" s="23"/>
      <c r="B595" s="58"/>
      <c r="C595" s="58"/>
      <c r="D595" s="58"/>
      <c r="E595" s="58"/>
      <c r="F595" s="58"/>
      <c r="G595" s="58"/>
      <c r="H595" s="58"/>
      <c r="I595" s="158"/>
      <c r="J595" s="135"/>
      <c r="K595" s="135"/>
      <c r="L595" s="135"/>
      <c r="M595" s="135"/>
      <c r="N595" s="58"/>
      <c r="O595" s="58"/>
      <c r="P595" s="58"/>
      <c r="Q595" s="58"/>
      <c r="R595" s="15"/>
      <c r="S595" s="57"/>
      <c r="T595" s="19"/>
      <c r="U595" s="58"/>
      <c r="V595" s="58"/>
      <c r="W595" s="58"/>
      <c r="X595" s="58"/>
      <c r="Y595" s="58"/>
      <c r="Z595" s="58"/>
      <c r="AA595" s="58"/>
      <c r="AB595" s="58"/>
      <c r="AC595" s="58"/>
      <c r="AD595" s="58"/>
      <c r="AE595" s="58"/>
      <c r="AF595" s="58"/>
      <c r="AG595" s="58"/>
    </row>
    <row r="596" spans="1:33" ht="17.25" customHeight="1" x14ac:dyDescent="0.2">
      <c r="A596" s="23"/>
      <c r="B596" s="58"/>
      <c r="C596" s="58"/>
      <c r="D596" s="58"/>
      <c r="E596" s="58"/>
      <c r="F596" s="58"/>
      <c r="G596" s="58"/>
      <c r="H596" s="58"/>
      <c r="I596" s="158"/>
      <c r="J596" s="135"/>
      <c r="K596" s="135"/>
      <c r="L596" s="135"/>
      <c r="M596" s="135"/>
      <c r="N596" s="58"/>
      <c r="O596" s="58"/>
      <c r="P596" s="58"/>
      <c r="Q596" s="58"/>
      <c r="R596" s="15"/>
      <c r="S596" s="57"/>
      <c r="T596" s="19"/>
      <c r="U596" s="58"/>
      <c r="V596" s="58"/>
      <c r="W596" s="58"/>
      <c r="X596" s="58"/>
      <c r="Y596" s="58"/>
      <c r="Z596" s="58"/>
      <c r="AA596" s="58"/>
      <c r="AB596" s="58"/>
      <c r="AC596" s="58"/>
      <c r="AD596" s="58"/>
      <c r="AE596" s="58"/>
      <c r="AF596" s="58"/>
      <c r="AG596" s="58"/>
    </row>
    <row r="597" spans="1:33" ht="17.25" customHeight="1" x14ac:dyDescent="0.2">
      <c r="A597" s="23"/>
      <c r="B597" s="58"/>
      <c r="C597" s="58"/>
      <c r="D597" s="58"/>
      <c r="E597" s="58"/>
      <c r="F597" s="58"/>
      <c r="G597" s="58"/>
      <c r="H597" s="58"/>
      <c r="I597" s="158"/>
      <c r="J597" s="135"/>
      <c r="K597" s="135"/>
      <c r="L597" s="135"/>
      <c r="M597" s="135"/>
      <c r="N597" s="58"/>
      <c r="O597" s="58"/>
      <c r="P597" s="58"/>
      <c r="Q597" s="58"/>
      <c r="R597" s="15"/>
      <c r="S597" s="57"/>
      <c r="T597" s="19"/>
      <c r="U597" s="58"/>
      <c r="V597" s="58"/>
      <c r="W597" s="58"/>
      <c r="X597" s="58"/>
      <c r="Y597" s="58"/>
      <c r="Z597" s="58"/>
      <c r="AA597" s="58"/>
      <c r="AB597" s="58"/>
      <c r="AC597" s="58"/>
      <c r="AD597" s="58"/>
      <c r="AE597" s="58"/>
      <c r="AF597" s="58"/>
      <c r="AG597" s="58"/>
    </row>
    <row r="598" spans="1:33" ht="17.25" customHeight="1" x14ac:dyDescent="0.2">
      <c r="A598" s="23"/>
      <c r="B598" s="58"/>
      <c r="C598" s="58"/>
      <c r="D598" s="58"/>
      <c r="E598" s="58"/>
      <c r="F598" s="58"/>
      <c r="G598" s="58"/>
      <c r="H598" s="58"/>
      <c r="I598" s="158"/>
      <c r="J598" s="135"/>
      <c r="K598" s="135"/>
      <c r="L598" s="135"/>
      <c r="M598" s="135"/>
      <c r="N598" s="58"/>
      <c r="O598" s="58"/>
      <c r="P598" s="58"/>
      <c r="Q598" s="58"/>
      <c r="R598" s="15"/>
      <c r="S598" s="57"/>
      <c r="T598" s="19"/>
      <c r="U598" s="58"/>
      <c r="V598" s="58"/>
      <c r="W598" s="58"/>
      <c r="X598" s="58"/>
      <c r="Y598" s="58"/>
      <c r="Z598" s="58"/>
      <c r="AA598" s="58"/>
      <c r="AB598" s="58"/>
      <c r="AC598" s="58"/>
      <c r="AD598" s="58"/>
      <c r="AE598" s="58"/>
      <c r="AF598" s="58"/>
      <c r="AG598" s="58"/>
    </row>
    <row r="599" spans="1:33" ht="17.25" customHeight="1" x14ac:dyDescent="0.2">
      <c r="A599" s="23"/>
      <c r="B599" s="58"/>
      <c r="C599" s="58"/>
      <c r="D599" s="58"/>
      <c r="E599" s="58"/>
      <c r="F599" s="58"/>
      <c r="G599" s="58"/>
      <c r="H599" s="58"/>
      <c r="I599" s="158"/>
      <c r="J599" s="135"/>
      <c r="K599" s="135"/>
      <c r="L599" s="135"/>
      <c r="M599" s="135"/>
      <c r="N599" s="58"/>
      <c r="O599" s="58"/>
      <c r="P599" s="58"/>
      <c r="Q599" s="58"/>
      <c r="R599" s="15"/>
      <c r="S599" s="57"/>
      <c r="T599" s="19"/>
      <c r="U599" s="58"/>
      <c r="V599" s="58"/>
      <c r="W599" s="58"/>
      <c r="X599" s="58"/>
      <c r="Y599" s="58"/>
      <c r="Z599" s="58"/>
      <c r="AA599" s="58"/>
      <c r="AB599" s="58"/>
      <c r="AC599" s="58"/>
      <c r="AD599" s="58"/>
      <c r="AE599" s="58"/>
      <c r="AF599" s="58"/>
      <c r="AG599" s="58"/>
    </row>
    <row r="600" spans="1:33" ht="17.25" customHeight="1" x14ac:dyDescent="0.2">
      <c r="A600" s="23"/>
      <c r="B600" s="58"/>
      <c r="C600" s="58"/>
      <c r="D600" s="58"/>
      <c r="E600" s="58"/>
      <c r="F600" s="58"/>
      <c r="G600" s="58"/>
      <c r="H600" s="58"/>
      <c r="I600" s="158"/>
      <c r="J600" s="135"/>
      <c r="K600" s="135"/>
      <c r="L600" s="135"/>
      <c r="M600" s="135"/>
      <c r="N600" s="58"/>
      <c r="O600" s="58"/>
      <c r="P600" s="58"/>
      <c r="Q600" s="58"/>
      <c r="R600" s="15"/>
      <c r="S600" s="57"/>
      <c r="T600" s="19"/>
      <c r="U600" s="58"/>
      <c r="V600" s="58"/>
      <c r="W600" s="58"/>
      <c r="X600" s="58"/>
      <c r="Y600" s="58"/>
      <c r="Z600" s="58"/>
      <c r="AA600" s="58"/>
      <c r="AB600" s="58"/>
      <c r="AC600" s="58"/>
      <c r="AD600" s="58"/>
      <c r="AE600" s="58"/>
      <c r="AF600" s="58"/>
      <c r="AG600" s="58"/>
    </row>
    <row r="601" spans="1:33" ht="17.25" customHeight="1" x14ac:dyDescent="0.2">
      <c r="A601" s="23"/>
      <c r="B601" s="58"/>
      <c r="C601" s="58"/>
      <c r="D601" s="58"/>
      <c r="E601" s="58"/>
      <c r="F601" s="58"/>
      <c r="G601" s="58"/>
      <c r="H601" s="58"/>
      <c r="I601" s="158"/>
      <c r="J601" s="135"/>
      <c r="K601" s="135"/>
      <c r="L601" s="135"/>
      <c r="M601" s="135"/>
      <c r="N601" s="58"/>
      <c r="O601" s="58"/>
      <c r="P601" s="58"/>
      <c r="Q601" s="58"/>
      <c r="R601" s="15"/>
      <c r="S601" s="57"/>
      <c r="T601" s="19"/>
      <c r="U601" s="58"/>
      <c r="V601" s="58"/>
      <c r="W601" s="58"/>
      <c r="X601" s="58"/>
      <c r="Y601" s="58"/>
      <c r="Z601" s="58"/>
      <c r="AA601" s="58"/>
      <c r="AB601" s="58"/>
      <c r="AC601" s="58"/>
      <c r="AD601" s="58"/>
      <c r="AE601" s="58"/>
      <c r="AF601" s="58"/>
      <c r="AG601" s="58"/>
    </row>
    <row r="602" spans="1:33" ht="17.25" customHeight="1" x14ac:dyDescent="0.2">
      <c r="A602" s="23"/>
      <c r="B602" s="58"/>
      <c r="C602" s="58"/>
      <c r="D602" s="58"/>
      <c r="E602" s="58"/>
      <c r="F602" s="58"/>
      <c r="G602" s="58"/>
      <c r="H602" s="58"/>
      <c r="I602" s="158"/>
      <c r="J602" s="135"/>
      <c r="K602" s="135"/>
      <c r="L602" s="135"/>
      <c r="M602" s="135"/>
      <c r="N602" s="58"/>
      <c r="O602" s="58"/>
      <c r="P602" s="58"/>
      <c r="Q602" s="58"/>
      <c r="R602" s="15"/>
      <c r="S602" s="57"/>
      <c r="T602" s="19"/>
      <c r="U602" s="58"/>
      <c r="V602" s="58"/>
      <c r="W602" s="58"/>
      <c r="X602" s="58"/>
      <c r="Y602" s="58"/>
      <c r="Z602" s="58"/>
      <c r="AA602" s="58"/>
      <c r="AB602" s="58"/>
      <c r="AC602" s="58"/>
      <c r="AD602" s="58"/>
      <c r="AE602" s="58"/>
      <c r="AF602" s="58"/>
      <c r="AG602" s="58"/>
    </row>
    <row r="603" spans="1:33" ht="17.25" customHeight="1" x14ac:dyDescent="0.2">
      <c r="A603" s="23"/>
      <c r="B603" s="58"/>
      <c r="C603" s="58"/>
      <c r="D603" s="58"/>
      <c r="E603" s="58"/>
      <c r="F603" s="58"/>
      <c r="G603" s="58"/>
      <c r="H603" s="58"/>
      <c r="I603" s="158"/>
      <c r="J603" s="135"/>
      <c r="K603" s="135"/>
      <c r="L603" s="135"/>
      <c r="M603" s="135"/>
      <c r="N603" s="58"/>
      <c r="O603" s="58"/>
      <c r="P603" s="58"/>
      <c r="Q603" s="58"/>
      <c r="R603" s="15"/>
      <c r="S603" s="57"/>
      <c r="T603" s="19"/>
      <c r="U603" s="58"/>
      <c r="V603" s="58"/>
      <c r="W603" s="58"/>
      <c r="X603" s="58"/>
      <c r="Y603" s="58"/>
      <c r="Z603" s="58"/>
      <c r="AA603" s="58"/>
      <c r="AB603" s="58"/>
      <c r="AC603" s="58"/>
      <c r="AD603" s="58"/>
      <c r="AE603" s="58"/>
      <c r="AF603" s="58"/>
      <c r="AG603" s="58"/>
    </row>
    <row r="604" spans="1:33" ht="17.25" customHeight="1" x14ac:dyDescent="0.2">
      <c r="A604" s="23"/>
      <c r="B604" s="58"/>
      <c r="C604" s="58"/>
      <c r="D604" s="58"/>
      <c r="E604" s="58"/>
      <c r="F604" s="58"/>
      <c r="G604" s="58"/>
      <c r="H604" s="58"/>
      <c r="I604" s="158"/>
      <c r="J604" s="135"/>
      <c r="K604" s="135"/>
      <c r="L604" s="135"/>
      <c r="M604" s="135"/>
      <c r="N604" s="58"/>
      <c r="O604" s="58"/>
      <c r="P604" s="58"/>
      <c r="Q604" s="58"/>
      <c r="R604" s="15"/>
      <c r="S604" s="57"/>
      <c r="T604" s="19"/>
      <c r="U604" s="58"/>
      <c r="V604" s="58"/>
      <c r="W604" s="58"/>
      <c r="X604" s="58"/>
      <c r="Y604" s="58"/>
      <c r="Z604" s="58"/>
      <c r="AA604" s="58"/>
      <c r="AB604" s="58"/>
      <c r="AC604" s="58"/>
      <c r="AD604" s="58"/>
      <c r="AE604" s="58"/>
      <c r="AF604" s="58"/>
      <c r="AG604" s="58"/>
    </row>
    <row r="605" spans="1:33" ht="17.25" customHeight="1" x14ac:dyDescent="0.2">
      <c r="A605" s="23"/>
      <c r="B605" s="58"/>
      <c r="C605" s="58"/>
      <c r="D605" s="58"/>
      <c r="E605" s="58"/>
      <c r="F605" s="58"/>
      <c r="G605" s="58"/>
      <c r="H605" s="58"/>
      <c r="I605" s="158"/>
      <c r="J605" s="135"/>
      <c r="K605" s="135"/>
      <c r="L605" s="135"/>
      <c r="M605" s="135"/>
      <c r="N605" s="58"/>
      <c r="O605" s="58"/>
      <c r="P605" s="58"/>
      <c r="Q605" s="58"/>
      <c r="R605" s="15"/>
      <c r="S605" s="57"/>
      <c r="T605" s="19"/>
      <c r="U605" s="58"/>
      <c r="V605" s="58"/>
      <c r="W605" s="58"/>
      <c r="X605" s="58"/>
      <c r="Y605" s="58"/>
      <c r="Z605" s="58"/>
      <c r="AA605" s="58"/>
      <c r="AB605" s="58"/>
      <c r="AC605" s="58"/>
      <c r="AD605" s="58"/>
      <c r="AE605" s="58"/>
      <c r="AF605" s="58"/>
      <c r="AG605" s="58"/>
    </row>
    <row r="606" spans="1:33" ht="17.25" customHeight="1" x14ac:dyDescent="0.2">
      <c r="A606" s="23"/>
      <c r="B606" s="58"/>
      <c r="C606" s="58"/>
      <c r="D606" s="58"/>
      <c r="E606" s="58"/>
      <c r="F606" s="58"/>
      <c r="G606" s="58"/>
      <c r="H606" s="58"/>
      <c r="I606" s="158"/>
      <c r="J606" s="135"/>
      <c r="K606" s="135"/>
      <c r="L606" s="135"/>
      <c r="M606" s="135"/>
      <c r="N606" s="58"/>
      <c r="O606" s="58"/>
      <c r="P606" s="58"/>
      <c r="Q606" s="58"/>
      <c r="R606" s="15"/>
      <c r="S606" s="57"/>
      <c r="T606" s="19"/>
      <c r="U606" s="58"/>
      <c r="V606" s="58"/>
      <c r="W606" s="58"/>
      <c r="X606" s="58"/>
      <c r="Y606" s="58"/>
      <c r="Z606" s="58"/>
      <c r="AA606" s="58"/>
      <c r="AB606" s="58"/>
      <c r="AC606" s="58"/>
      <c r="AD606" s="58"/>
      <c r="AE606" s="58"/>
      <c r="AF606" s="58"/>
      <c r="AG606" s="58"/>
    </row>
    <row r="607" spans="1:33" ht="17.25" customHeight="1" x14ac:dyDescent="0.2">
      <c r="A607" s="23"/>
      <c r="B607" s="58"/>
      <c r="C607" s="58"/>
      <c r="D607" s="58"/>
      <c r="E607" s="58"/>
      <c r="F607" s="58"/>
      <c r="G607" s="58"/>
      <c r="H607" s="58"/>
      <c r="I607" s="158"/>
      <c r="J607" s="135"/>
      <c r="K607" s="135"/>
      <c r="L607" s="135"/>
      <c r="M607" s="135"/>
      <c r="N607" s="58"/>
      <c r="O607" s="58"/>
      <c r="P607" s="58"/>
      <c r="Q607" s="58"/>
      <c r="R607" s="15"/>
      <c r="S607" s="57"/>
      <c r="T607" s="19"/>
      <c r="U607" s="58"/>
      <c r="V607" s="58"/>
      <c r="W607" s="58"/>
      <c r="X607" s="58"/>
      <c r="Y607" s="58"/>
      <c r="Z607" s="58"/>
      <c r="AA607" s="58"/>
      <c r="AB607" s="58"/>
      <c r="AC607" s="58"/>
      <c r="AD607" s="58"/>
      <c r="AE607" s="58"/>
      <c r="AF607" s="58"/>
      <c r="AG607" s="58"/>
    </row>
    <row r="608" spans="1:33" ht="17.25" customHeight="1" x14ac:dyDescent="0.2">
      <c r="A608" s="23"/>
      <c r="B608" s="58"/>
      <c r="C608" s="58"/>
      <c r="D608" s="58"/>
      <c r="E608" s="58"/>
      <c r="F608" s="58"/>
      <c r="G608" s="58"/>
      <c r="H608" s="58"/>
      <c r="I608" s="158"/>
      <c r="J608" s="135"/>
      <c r="K608" s="135"/>
      <c r="L608" s="135"/>
      <c r="M608" s="135"/>
      <c r="N608" s="58"/>
      <c r="O608" s="58"/>
      <c r="P608" s="58"/>
      <c r="Q608" s="58"/>
      <c r="R608" s="15"/>
      <c r="S608" s="57"/>
      <c r="T608" s="19"/>
      <c r="U608" s="58"/>
      <c r="V608" s="58"/>
      <c r="W608" s="58"/>
      <c r="X608" s="58"/>
      <c r="Y608" s="58"/>
      <c r="Z608" s="58"/>
      <c r="AA608" s="58"/>
      <c r="AB608" s="58"/>
      <c r="AC608" s="58"/>
      <c r="AD608" s="58"/>
      <c r="AE608" s="58"/>
      <c r="AF608" s="58"/>
      <c r="AG608" s="58"/>
    </row>
    <row r="609" spans="1:33" ht="17.25" customHeight="1" x14ac:dyDescent="0.2">
      <c r="A609" s="23"/>
      <c r="B609" s="58"/>
      <c r="C609" s="58"/>
      <c r="D609" s="58"/>
      <c r="E609" s="58"/>
      <c r="F609" s="58"/>
      <c r="G609" s="58"/>
      <c r="H609" s="58"/>
      <c r="I609" s="158"/>
      <c r="J609" s="135"/>
      <c r="K609" s="135"/>
      <c r="L609" s="135"/>
      <c r="M609" s="135"/>
      <c r="N609" s="58"/>
      <c r="O609" s="58"/>
      <c r="P609" s="58"/>
      <c r="Q609" s="58"/>
      <c r="R609" s="15"/>
      <c r="S609" s="57"/>
      <c r="T609" s="19"/>
      <c r="U609" s="58"/>
      <c r="V609" s="58"/>
      <c r="W609" s="58"/>
      <c r="X609" s="58"/>
      <c r="Y609" s="58"/>
      <c r="Z609" s="58"/>
      <c r="AA609" s="58"/>
      <c r="AB609" s="58"/>
      <c r="AC609" s="58"/>
      <c r="AD609" s="58"/>
      <c r="AE609" s="58"/>
      <c r="AF609" s="58"/>
      <c r="AG609" s="58"/>
    </row>
    <row r="610" spans="1:33" ht="17.25" customHeight="1" x14ac:dyDescent="0.2">
      <c r="A610" s="23"/>
      <c r="B610" s="58"/>
      <c r="C610" s="58"/>
      <c r="D610" s="58"/>
      <c r="E610" s="58"/>
      <c r="F610" s="58"/>
      <c r="G610" s="58"/>
      <c r="H610" s="58"/>
      <c r="I610" s="158"/>
      <c r="J610" s="135"/>
      <c r="K610" s="135"/>
      <c r="L610" s="135"/>
      <c r="M610" s="135"/>
      <c r="N610" s="58"/>
      <c r="O610" s="58"/>
      <c r="P610" s="58"/>
      <c r="Q610" s="58"/>
      <c r="R610" s="15"/>
      <c r="S610" s="57"/>
      <c r="T610" s="19"/>
      <c r="U610" s="58"/>
      <c r="V610" s="58"/>
      <c r="W610" s="58"/>
      <c r="X610" s="58"/>
      <c r="Y610" s="58"/>
      <c r="Z610" s="58"/>
      <c r="AA610" s="58"/>
      <c r="AB610" s="58"/>
      <c r="AC610" s="58"/>
      <c r="AD610" s="58"/>
      <c r="AE610" s="58"/>
      <c r="AF610" s="58"/>
      <c r="AG610" s="58"/>
    </row>
    <row r="611" spans="1:33" ht="17.25" customHeight="1" x14ac:dyDescent="0.2">
      <c r="A611" s="23"/>
      <c r="B611" s="58"/>
      <c r="C611" s="58"/>
      <c r="D611" s="58"/>
      <c r="E611" s="58"/>
      <c r="F611" s="58"/>
      <c r="G611" s="58"/>
      <c r="H611" s="58"/>
      <c r="I611" s="158"/>
      <c r="J611" s="135"/>
      <c r="K611" s="135"/>
      <c r="L611" s="135"/>
      <c r="M611" s="135"/>
      <c r="N611" s="58"/>
      <c r="O611" s="58"/>
      <c r="P611" s="58"/>
      <c r="Q611" s="58"/>
      <c r="R611" s="15"/>
      <c r="S611" s="57"/>
      <c r="T611" s="19"/>
      <c r="U611" s="58"/>
      <c r="V611" s="58"/>
      <c r="W611" s="58"/>
      <c r="X611" s="58"/>
      <c r="Y611" s="58"/>
      <c r="Z611" s="58"/>
      <c r="AA611" s="58"/>
      <c r="AB611" s="58"/>
      <c r="AC611" s="58"/>
      <c r="AD611" s="58"/>
      <c r="AE611" s="58"/>
      <c r="AF611" s="58"/>
      <c r="AG611" s="58"/>
    </row>
    <row r="612" spans="1:33" ht="17.25" customHeight="1" x14ac:dyDescent="0.2">
      <c r="A612" s="23"/>
      <c r="B612" s="58"/>
      <c r="C612" s="58"/>
      <c r="D612" s="58"/>
      <c r="E612" s="58"/>
      <c r="F612" s="58"/>
      <c r="G612" s="58"/>
      <c r="H612" s="58"/>
      <c r="I612" s="158"/>
      <c r="J612" s="135"/>
      <c r="K612" s="135"/>
      <c r="L612" s="135"/>
      <c r="M612" s="135"/>
      <c r="N612" s="58"/>
      <c r="O612" s="58"/>
      <c r="P612" s="58"/>
      <c r="Q612" s="58"/>
      <c r="R612" s="15"/>
      <c r="S612" s="57"/>
      <c r="T612" s="19"/>
      <c r="U612" s="58"/>
      <c r="V612" s="58"/>
      <c r="W612" s="58"/>
      <c r="X612" s="58"/>
      <c r="Y612" s="58"/>
      <c r="Z612" s="58"/>
      <c r="AA612" s="58"/>
      <c r="AB612" s="58"/>
      <c r="AC612" s="58"/>
      <c r="AD612" s="58"/>
      <c r="AE612" s="58"/>
      <c r="AF612" s="58"/>
      <c r="AG612" s="58"/>
    </row>
    <row r="613" spans="1:33" ht="17.25" customHeight="1" x14ac:dyDescent="0.2">
      <c r="A613" s="23"/>
      <c r="B613" s="58"/>
      <c r="C613" s="58"/>
      <c r="D613" s="58"/>
      <c r="E613" s="58"/>
      <c r="F613" s="58"/>
      <c r="G613" s="58"/>
      <c r="H613" s="58"/>
      <c r="I613" s="158"/>
      <c r="J613" s="135"/>
      <c r="K613" s="135"/>
      <c r="L613" s="135"/>
      <c r="M613" s="135"/>
      <c r="N613" s="58"/>
      <c r="O613" s="58"/>
      <c r="P613" s="58"/>
      <c r="Q613" s="58"/>
      <c r="R613" s="15"/>
      <c r="S613" s="57"/>
      <c r="T613" s="19"/>
      <c r="U613" s="58"/>
      <c r="V613" s="58"/>
      <c r="W613" s="58"/>
      <c r="X613" s="58"/>
      <c r="Y613" s="58"/>
      <c r="Z613" s="58"/>
      <c r="AA613" s="58"/>
      <c r="AB613" s="58"/>
      <c r="AC613" s="58"/>
      <c r="AD613" s="58"/>
      <c r="AE613" s="58"/>
      <c r="AF613" s="58"/>
      <c r="AG613" s="58"/>
    </row>
    <row r="614" spans="1:33" ht="17.25" customHeight="1" x14ac:dyDescent="0.2">
      <c r="A614" s="23"/>
      <c r="B614" s="58"/>
      <c r="C614" s="58"/>
      <c r="D614" s="58"/>
      <c r="E614" s="58"/>
      <c r="F614" s="58"/>
      <c r="G614" s="58"/>
      <c r="H614" s="58"/>
      <c r="I614" s="158"/>
      <c r="J614" s="135"/>
      <c r="K614" s="135"/>
      <c r="L614" s="135"/>
      <c r="M614" s="135"/>
      <c r="N614" s="58"/>
      <c r="O614" s="58"/>
      <c r="P614" s="58"/>
      <c r="Q614" s="58"/>
      <c r="R614" s="15"/>
      <c r="S614" s="57"/>
      <c r="T614" s="19"/>
      <c r="U614" s="58"/>
      <c r="V614" s="58"/>
      <c r="W614" s="58"/>
      <c r="X614" s="58"/>
      <c r="Y614" s="58"/>
      <c r="Z614" s="58"/>
      <c r="AA614" s="58"/>
      <c r="AB614" s="58"/>
      <c r="AC614" s="58"/>
      <c r="AD614" s="58"/>
      <c r="AE614" s="58"/>
      <c r="AF614" s="58"/>
      <c r="AG614" s="58"/>
    </row>
    <row r="615" spans="1:33" ht="17.25" customHeight="1" x14ac:dyDescent="0.2">
      <c r="A615" s="23"/>
      <c r="B615" s="58"/>
      <c r="C615" s="58"/>
      <c r="D615" s="58"/>
      <c r="E615" s="58"/>
      <c r="F615" s="58"/>
      <c r="G615" s="58"/>
      <c r="H615" s="58"/>
      <c r="I615" s="158"/>
      <c r="J615" s="135"/>
      <c r="K615" s="135"/>
      <c r="L615" s="135"/>
      <c r="M615" s="135"/>
      <c r="N615" s="58"/>
      <c r="O615" s="58"/>
      <c r="P615" s="58"/>
      <c r="Q615" s="58"/>
      <c r="R615" s="15"/>
      <c r="S615" s="57"/>
      <c r="T615" s="19"/>
      <c r="U615" s="58"/>
      <c r="V615" s="58"/>
      <c r="W615" s="58"/>
      <c r="X615" s="58"/>
      <c r="Y615" s="58"/>
      <c r="Z615" s="58"/>
      <c r="AA615" s="58"/>
      <c r="AB615" s="58"/>
      <c r="AC615" s="58"/>
      <c r="AD615" s="58"/>
      <c r="AE615" s="58"/>
      <c r="AF615" s="58"/>
      <c r="AG615" s="58"/>
    </row>
    <row r="616" spans="1:33" ht="17.25" customHeight="1" x14ac:dyDescent="0.2">
      <c r="A616" s="23"/>
      <c r="B616" s="58"/>
      <c r="C616" s="58"/>
      <c r="D616" s="58"/>
      <c r="E616" s="58"/>
      <c r="F616" s="58"/>
      <c r="G616" s="58"/>
      <c r="H616" s="58"/>
      <c r="I616" s="158"/>
      <c r="J616" s="135"/>
      <c r="K616" s="135"/>
      <c r="L616" s="135"/>
      <c r="M616" s="135"/>
      <c r="N616" s="58"/>
      <c r="O616" s="58"/>
      <c r="P616" s="58"/>
      <c r="Q616" s="58"/>
      <c r="R616" s="15"/>
      <c r="S616" s="57"/>
      <c r="T616" s="19"/>
      <c r="U616" s="58"/>
      <c r="V616" s="58"/>
      <c r="W616" s="58"/>
      <c r="X616" s="58"/>
      <c r="Y616" s="58"/>
      <c r="Z616" s="58"/>
      <c r="AA616" s="58"/>
      <c r="AB616" s="58"/>
      <c r="AC616" s="58"/>
      <c r="AD616" s="58"/>
      <c r="AE616" s="58"/>
      <c r="AF616" s="58"/>
      <c r="AG616" s="58"/>
    </row>
    <row r="617" spans="1:33" ht="17.25" customHeight="1" x14ac:dyDescent="0.2">
      <c r="A617" s="23"/>
      <c r="B617" s="58"/>
      <c r="C617" s="58"/>
      <c r="D617" s="58"/>
      <c r="E617" s="58"/>
      <c r="F617" s="58"/>
      <c r="G617" s="58"/>
      <c r="H617" s="58"/>
      <c r="I617" s="158"/>
      <c r="J617" s="135"/>
      <c r="K617" s="135"/>
      <c r="L617" s="135"/>
      <c r="M617" s="135"/>
      <c r="N617" s="58"/>
      <c r="O617" s="58"/>
      <c r="P617" s="58"/>
      <c r="Q617" s="58"/>
      <c r="R617" s="15"/>
      <c r="S617" s="57"/>
      <c r="T617" s="19"/>
      <c r="U617" s="58"/>
      <c r="V617" s="58"/>
      <c r="W617" s="58"/>
      <c r="X617" s="58"/>
      <c r="Y617" s="58"/>
      <c r="Z617" s="58"/>
      <c r="AA617" s="58"/>
      <c r="AB617" s="58"/>
      <c r="AC617" s="58"/>
      <c r="AD617" s="58"/>
      <c r="AE617" s="58"/>
      <c r="AF617" s="58"/>
      <c r="AG617" s="58"/>
    </row>
    <row r="618" spans="1:33" ht="17.25" customHeight="1" x14ac:dyDescent="0.2">
      <c r="A618" s="23"/>
      <c r="B618" s="58"/>
      <c r="C618" s="58"/>
      <c r="D618" s="58"/>
      <c r="E618" s="58"/>
      <c r="F618" s="58"/>
      <c r="G618" s="58"/>
      <c r="H618" s="58"/>
      <c r="I618" s="158"/>
      <c r="J618" s="135"/>
      <c r="K618" s="135"/>
      <c r="L618" s="135"/>
      <c r="M618" s="135"/>
      <c r="N618" s="58"/>
      <c r="O618" s="58"/>
      <c r="P618" s="58"/>
      <c r="Q618" s="58"/>
      <c r="R618" s="15"/>
      <c r="S618" s="57"/>
      <c r="T618" s="19"/>
      <c r="U618" s="58"/>
      <c r="V618" s="58"/>
      <c r="W618" s="58"/>
      <c r="X618" s="58"/>
      <c r="Y618" s="58"/>
      <c r="Z618" s="58"/>
      <c r="AA618" s="58"/>
      <c r="AB618" s="58"/>
      <c r="AC618" s="58"/>
      <c r="AD618" s="58"/>
      <c r="AE618" s="58"/>
      <c r="AF618" s="58"/>
      <c r="AG618" s="58"/>
    </row>
    <row r="619" spans="1:33" ht="17.25" customHeight="1" x14ac:dyDescent="0.2">
      <c r="A619" s="23"/>
      <c r="B619" s="58"/>
      <c r="C619" s="58"/>
      <c r="D619" s="58"/>
      <c r="E619" s="58"/>
      <c r="F619" s="58"/>
      <c r="G619" s="58"/>
      <c r="H619" s="58"/>
      <c r="I619" s="158"/>
      <c r="J619" s="135"/>
      <c r="K619" s="135"/>
      <c r="L619" s="135"/>
      <c r="M619" s="135"/>
      <c r="N619" s="58"/>
      <c r="O619" s="58"/>
      <c r="P619" s="58"/>
      <c r="Q619" s="58"/>
      <c r="R619" s="15"/>
      <c r="S619" s="57"/>
      <c r="T619" s="19"/>
      <c r="U619" s="58"/>
      <c r="V619" s="58"/>
      <c r="W619" s="58"/>
      <c r="X619" s="58"/>
      <c r="Y619" s="58"/>
      <c r="Z619" s="58"/>
      <c r="AA619" s="58"/>
      <c r="AB619" s="58"/>
      <c r="AC619" s="58"/>
      <c r="AD619" s="58"/>
      <c r="AE619" s="58"/>
      <c r="AF619" s="58"/>
      <c r="AG619" s="58"/>
    </row>
    <row r="620" spans="1:33" ht="17.25" customHeight="1" x14ac:dyDescent="0.2">
      <c r="A620" s="23"/>
      <c r="B620" s="58"/>
      <c r="C620" s="58"/>
      <c r="D620" s="58"/>
      <c r="E620" s="58"/>
      <c r="F620" s="58"/>
      <c r="G620" s="58"/>
      <c r="H620" s="58"/>
      <c r="I620" s="158"/>
      <c r="J620" s="135"/>
      <c r="K620" s="135"/>
      <c r="L620" s="135"/>
      <c r="M620" s="135"/>
      <c r="N620" s="58"/>
      <c r="O620" s="58"/>
      <c r="P620" s="58"/>
      <c r="Q620" s="58"/>
      <c r="R620" s="15"/>
      <c r="S620" s="57"/>
      <c r="T620" s="19"/>
      <c r="U620" s="58"/>
      <c r="V620" s="58"/>
      <c r="W620" s="58"/>
      <c r="X620" s="58"/>
      <c r="Y620" s="58"/>
      <c r="Z620" s="58"/>
      <c r="AA620" s="58"/>
      <c r="AB620" s="58"/>
      <c r="AC620" s="58"/>
      <c r="AD620" s="58"/>
      <c r="AE620" s="58"/>
      <c r="AF620" s="58"/>
      <c r="AG620" s="58"/>
    </row>
    <row r="621" spans="1:33" ht="17.25" customHeight="1" x14ac:dyDescent="0.2">
      <c r="A621" s="23"/>
      <c r="B621" s="58"/>
      <c r="C621" s="58"/>
      <c r="D621" s="58"/>
      <c r="E621" s="58"/>
      <c r="F621" s="58"/>
      <c r="G621" s="58"/>
      <c r="H621" s="58"/>
      <c r="I621" s="158"/>
      <c r="J621" s="135"/>
      <c r="K621" s="135"/>
      <c r="L621" s="135"/>
      <c r="M621" s="135"/>
      <c r="N621" s="58"/>
      <c r="O621" s="58"/>
      <c r="P621" s="58"/>
      <c r="Q621" s="58"/>
      <c r="R621" s="15"/>
      <c r="S621" s="57"/>
      <c r="T621" s="19"/>
      <c r="U621" s="58"/>
      <c r="V621" s="58"/>
      <c r="W621" s="58"/>
      <c r="X621" s="58"/>
      <c r="Y621" s="58"/>
      <c r="Z621" s="58"/>
      <c r="AA621" s="58"/>
      <c r="AB621" s="58"/>
      <c r="AC621" s="58"/>
      <c r="AD621" s="58"/>
      <c r="AE621" s="58"/>
      <c r="AF621" s="58"/>
      <c r="AG621" s="58"/>
    </row>
    <row r="622" spans="1:33" ht="17.25" customHeight="1" x14ac:dyDescent="0.2">
      <c r="A622" s="23"/>
      <c r="B622" s="58"/>
      <c r="C622" s="58"/>
      <c r="D622" s="58"/>
      <c r="E622" s="58"/>
      <c r="F622" s="58"/>
      <c r="G622" s="58"/>
      <c r="H622" s="58"/>
      <c r="I622" s="158"/>
      <c r="J622" s="135"/>
      <c r="K622" s="135"/>
      <c r="L622" s="135"/>
      <c r="M622" s="135"/>
      <c r="N622" s="58"/>
      <c r="O622" s="58"/>
      <c r="P622" s="58"/>
      <c r="Q622" s="58"/>
      <c r="R622" s="15"/>
      <c r="S622" s="57"/>
      <c r="T622" s="19"/>
      <c r="U622" s="58"/>
      <c r="V622" s="58"/>
      <c r="W622" s="58"/>
      <c r="X622" s="58"/>
      <c r="Y622" s="58"/>
      <c r="Z622" s="58"/>
      <c r="AA622" s="58"/>
      <c r="AB622" s="58"/>
      <c r="AC622" s="58"/>
      <c r="AD622" s="58"/>
      <c r="AE622" s="58"/>
      <c r="AF622" s="58"/>
      <c r="AG622" s="58"/>
    </row>
    <row r="623" spans="1:33" ht="17.25" customHeight="1" x14ac:dyDescent="0.2">
      <c r="A623" s="23"/>
      <c r="B623" s="58"/>
      <c r="C623" s="58"/>
      <c r="D623" s="58"/>
      <c r="E623" s="58"/>
      <c r="F623" s="58"/>
      <c r="G623" s="58"/>
      <c r="H623" s="58"/>
      <c r="I623" s="158"/>
      <c r="J623" s="135"/>
      <c r="K623" s="135"/>
      <c r="L623" s="135"/>
      <c r="M623" s="135"/>
      <c r="N623" s="58"/>
      <c r="O623" s="58"/>
      <c r="P623" s="58"/>
      <c r="Q623" s="58"/>
      <c r="R623" s="15"/>
      <c r="S623" s="57"/>
      <c r="T623" s="19"/>
      <c r="U623" s="58"/>
      <c r="V623" s="58"/>
      <c r="W623" s="58"/>
      <c r="X623" s="58"/>
      <c r="Y623" s="58"/>
      <c r="Z623" s="58"/>
      <c r="AA623" s="58"/>
      <c r="AB623" s="58"/>
      <c r="AC623" s="58"/>
      <c r="AD623" s="58"/>
      <c r="AE623" s="58"/>
      <c r="AF623" s="58"/>
      <c r="AG623" s="58"/>
    </row>
    <row r="624" spans="1:33" ht="17.25" customHeight="1" x14ac:dyDescent="0.2">
      <c r="A624" s="23"/>
      <c r="B624" s="58"/>
      <c r="C624" s="58"/>
      <c r="D624" s="58"/>
      <c r="E624" s="58"/>
      <c r="F624" s="58"/>
      <c r="G624" s="58"/>
      <c r="H624" s="58"/>
      <c r="I624" s="158"/>
      <c r="J624" s="135"/>
      <c r="K624" s="135"/>
      <c r="L624" s="135"/>
      <c r="M624" s="135"/>
      <c r="N624" s="58"/>
      <c r="O624" s="58"/>
      <c r="P624" s="58"/>
      <c r="Q624" s="58"/>
      <c r="R624" s="15"/>
      <c r="S624" s="57"/>
      <c r="T624" s="19"/>
      <c r="U624" s="58"/>
      <c r="V624" s="58"/>
      <c r="W624" s="58"/>
      <c r="X624" s="58"/>
      <c r="Y624" s="58"/>
      <c r="Z624" s="58"/>
      <c r="AA624" s="58"/>
      <c r="AB624" s="58"/>
      <c r="AC624" s="58"/>
      <c r="AD624" s="58"/>
      <c r="AE624" s="58"/>
      <c r="AF624" s="58"/>
      <c r="AG624" s="58"/>
    </row>
    <row r="625" spans="1:33" ht="17.25" customHeight="1" x14ac:dyDescent="0.2">
      <c r="A625" s="23"/>
      <c r="B625" s="58"/>
      <c r="C625" s="58"/>
      <c r="D625" s="58"/>
      <c r="E625" s="58"/>
      <c r="F625" s="58"/>
      <c r="G625" s="58"/>
      <c r="H625" s="58"/>
      <c r="I625" s="158"/>
      <c r="J625" s="135"/>
      <c r="K625" s="135"/>
      <c r="L625" s="135"/>
      <c r="M625" s="135"/>
      <c r="N625" s="58"/>
      <c r="O625" s="58"/>
      <c r="P625" s="58"/>
      <c r="Q625" s="58"/>
      <c r="R625" s="15"/>
      <c r="S625" s="57"/>
      <c r="T625" s="19"/>
      <c r="U625" s="58"/>
      <c r="V625" s="58"/>
      <c r="W625" s="58"/>
      <c r="X625" s="58"/>
      <c r="Y625" s="58"/>
      <c r="Z625" s="58"/>
      <c r="AA625" s="58"/>
      <c r="AB625" s="58"/>
      <c r="AC625" s="58"/>
      <c r="AD625" s="58"/>
      <c r="AE625" s="58"/>
      <c r="AF625" s="58"/>
      <c r="AG625" s="58"/>
    </row>
    <row r="626" spans="1:33" ht="17.25" customHeight="1" x14ac:dyDescent="0.2">
      <c r="A626" s="23"/>
      <c r="B626" s="58"/>
      <c r="C626" s="58"/>
      <c r="D626" s="58"/>
      <c r="E626" s="58"/>
      <c r="F626" s="58"/>
      <c r="G626" s="58"/>
      <c r="H626" s="58"/>
      <c r="I626" s="158"/>
      <c r="J626" s="135"/>
      <c r="K626" s="135"/>
      <c r="L626" s="135"/>
      <c r="M626" s="135"/>
      <c r="N626" s="58"/>
      <c r="O626" s="58"/>
      <c r="P626" s="58"/>
      <c r="Q626" s="58"/>
      <c r="R626" s="15"/>
      <c r="S626" s="57"/>
      <c r="T626" s="19"/>
      <c r="U626" s="58"/>
      <c r="V626" s="58"/>
      <c r="W626" s="58"/>
      <c r="X626" s="58"/>
      <c r="Y626" s="58"/>
      <c r="Z626" s="58"/>
      <c r="AA626" s="58"/>
      <c r="AB626" s="58"/>
      <c r="AC626" s="58"/>
      <c r="AD626" s="58"/>
      <c r="AE626" s="58"/>
      <c r="AF626" s="58"/>
      <c r="AG626" s="58"/>
    </row>
    <row r="627" spans="1:33" ht="17.25" customHeight="1" x14ac:dyDescent="0.2">
      <c r="A627" s="23"/>
      <c r="B627" s="58"/>
      <c r="C627" s="58"/>
      <c r="D627" s="58"/>
      <c r="E627" s="58"/>
      <c r="F627" s="58"/>
      <c r="G627" s="58"/>
      <c r="H627" s="58"/>
      <c r="I627" s="158"/>
      <c r="J627" s="135"/>
      <c r="K627" s="135"/>
      <c r="L627" s="135"/>
      <c r="M627" s="135"/>
      <c r="N627" s="58"/>
      <c r="O627" s="58"/>
      <c r="P627" s="58"/>
      <c r="Q627" s="58"/>
      <c r="R627" s="15"/>
      <c r="S627" s="57"/>
      <c r="T627" s="19"/>
      <c r="U627" s="58"/>
      <c r="V627" s="58"/>
      <c r="W627" s="58"/>
      <c r="X627" s="58"/>
      <c r="Y627" s="58"/>
      <c r="Z627" s="58"/>
      <c r="AA627" s="58"/>
      <c r="AB627" s="58"/>
      <c r="AC627" s="58"/>
      <c r="AD627" s="58"/>
      <c r="AE627" s="58"/>
      <c r="AF627" s="58"/>
      <c r="AG627" s="58"/>
    </row>
    <row r="628" spans="1:33" ht="17.25" customHeight="1" x14ac:dyDescent="0.2">
      <c r="A628" s="23"/>
      <c r="B628" s="58"/>
      <c r="C628" s="58"/>
      <c r="D628" s="58"/>
      <c r="E628" s="58"/>
      <c r="F628" s="58"/>
      <c r="G628" s="58"/>
      <c r="H628" s="58"/>
      <c r="I628" s="158"/>
      <c r="J628" s="135"/>
      <c r="K628" s="135"/>
      <c r="L628" s="135"/>
      <c r="M628" s="135"/>
      <c r="N628" s="58"/>
      <c r="O628" s="58"/>
      <c r="P628" s="58"/>
      <c r="Q628" s="58"/>
      <c r="R628" s="15"/>
      <c r="S628" s="57"/>
      <c r="T628" s="19"/>
      <c r="U628" s="58"/>
      <c r="V628" s="58"/>
      <c r="W628" s="58"/>
      <c r="X628" s="58"/>
      <c r="Y628" s="58"/>
      <c r="Z628" s="58"/>
      <c r="AA628" s="58"/>
      <c r="AB628" s="58"/>
      <c r="AC628" s="58"/>
      <c r="AD628" s="58"/>
      <c r="AE628" s="58"/>
      <c r="AF628" s="58"/>
      <c r="AG628" s="58"/>
    </row>
    <row r="629" spans="1:33" ht="17.25" customHeight="1" x14ac:dyDescent="0.2">
      <c r="A629" s="23"/>
      <c r="B629" s="58"/>
      <c r="C629" s="58"/>
      <c r="D629" s="58"/>
      <c r="E629" s="58"/>
      <c r="F629" s="58"/>
      <c r="G629" s="58"/>
      <c r="H629" s="58"/>
      <c r="I629" s="158"/>
      <c r="J629" s="135"/>
      <c r="K629" s="135"/>
      <c r="L629" s="135"/>
      <c r="M629" s="135"/>
      <c r="N629" s="58"/>
      <c r="O629" s="58"/>
      <c r="P629" s="58"/>
      <c r="Q629" s="58"/>
      <c r="R629" s="15"/>
      <c r="S629" s="57"/>
      <c r="T629" s="19"/>
      <c r="U629" s="58"/>
      <c r="V629" s="58"/>
      <c r="W629" s="58"/>
      <c r="X629" s="58"/>
      <c r="Y629" s="58"/>
      <c r="Z629" s="58"/>
      <c r="AA629" s="58"/>
      <c r="AB629" s="58"/>
      <c r="AC629" s="58"/>
      <c r="AD629" s="58"/>
      <c r="AE629" s="58"/>
      <c r="AF629" s="58"/>
      <c r="AG629" s="58"/>
    </row>
    <row r="630" spans="1:33" ht="17.25" customHeight="1" x14ac:dyDescent="0.2">
      <c r="A630" s="23"/>
      <c r="B630" s="58"/>
      <c r="C630" s="58"/>
      <c r="D630" s="58"/>
      <c r="E630" s="58"/>
      <c r="F630" s="58"/>
      <c r="G630" s="58"/>
      <c r="H630" s="58"/>
      <c r="I630" s="158"/>
      <c r="J630" s="135"/>
      <c r="K630" s="135"/>
      <c r="L630" s="135"/>
      <c r="M630" s="135"/>
      <c r="N630" s="58"/>
      <c r="O630" s="58"/>
      <c r="P630" s="58"/>
      <c r="Q630" s="58"/>
      <c r="R630" s="15"/>
      <c r="S630" s="57"/>
      <c r="T630" s="19"/>
      <c r="U630" s="58"/>
      <c r="V630" s="58"/>
      <c r="W630" s="58"/>
      <c r="X630" s="58"/>
      <c r="Y630" s="58"/>
      <c r="Z630" s="58"/>
      <c r="AA630" s="58"/>
      <c r="AB630" s="58"/>
      <c r="AC630" s="58"/>
      <c r="AD630" s="58"/>
      <c r="AE630" s="58"/>
      <c r="AF630" s="58"/>
      <c r="AG630" s="58"/>
    </row>
    <row r="631" spans="1:33" ht="17.25" customHeight="1" x14ac:dyDescent="0.2">
      <c r="A631" s="23"/>
      <c r="B631" s="58"/>
      <c r="C631" s="58"/>
      <c r="D631" s="58"/>
      <c r="E631" s="58"/>
      <c r="F631" s="58"/>
      <c r="G631" s="58"/>
      <c r="H631" s="58"/>
      <c r="I631" s="158"/>
      <c r="J631" s="135"/>
      <c r="K631" s="135"/>
      <c r="L631" s="135"/>
      <c r="M631" s="135"/>
      <c r="N631" s="58"/>
      <c r="O631" s="58"/>
      <c r="P631" s="58"/>
      <c r="Q631" s="58"/>
      <c r="R631" s="15"/>
      <c r="S631" s="57"/>
      <c r="T631" s="19"/>
      <c r="U631" s="58"/>
      <c r="V631" s="58"/>
      <c r="W631" s="58"/>
      <c r="X631" s="58"/>
      <c r="Y631" s="58"/>
      <c r="Z631" s="58"/>
      <c r="AA631" s="58"/>
      <c r="AB631" s="58"/>
      <c r="AC631" s="58"/>
      <c r="AD631" s="58"/>
      <c r="AE631" s="58"/>
      <c r="AF631" s="58"/>
      <c r="AG631" s="58"/>
    </row>
    <row r="632" spans="1:33" ht="17.25" customHeight="1" x14ac:dyDescent="0.2">
      <c r="A632" s="23"/>
      <c r="B632" s="58"/>
      <c r="C632" s="58"/>
      <c r="D632" s="58"/>
      <c r="E632" s="58"/>
      <c r="F632" s="58"/>
      <c r="G632" s="58"/>
      <c r="H632" s="58"/>
      <c r="I632" s="158"/>
      <c r="J632" s="135"/>
      <c r="K632" s="135"/>
      <c r="L632" s="135"/>
      <c r="M632" s="135"/>
      <c r="N632" s="58"/>
      <c r="O632" s="58"/>
      <c r="P632" s="58"/>
      <c r="Q632" s="58"/>
      <c r="R632" s="15"/>
      <c r="S632" s="57"/>
      <c r="T632" s="19"/>
      <c r="U632" s="58"/>
      <c r="V632" s="58"/>
      <c r="W632" s="58"/>
      <c r="X632" s="58"/>
      <c r="Y632" s="58"/>
      <c r="Z632" s="58"/>
      <c r="AA632" s="58"/>
      <c r="AB632" s="58"/>
      <c r="AC632" s="58"/>
      <c r="AD632" s="58"/>
      <c r="AE632" s="58"/>
      <c r="AF632" s="58"/>
      <c r="AG632" s="58"/>
    </row>
    <row r="633" spans="1:33" ht="17.25" customHeight="1" x14ac:dyDescent="0.2">
      <c r="A633" s="23"/>
      <c r="B633" s="58"/>
      <c r="C633" s="58"/>
      <c r="D633" s="58"/>
      <c r="E633" s="58"/>
      <c r="F633" s="58"/>
      <c r="G633" s="58"/>
      <c r="H633" s="58"/>
      <c r="I633" s="158"/>
      <c r="J633" s="135"/>
      <c r="K633" s="135"/>
      <c r="L633" s="135"/>
      <c r="M633" s="135"/>
      <c r="N633" s="58"/>
      <c r="O633" s="58"/>
      <c r="P633" s="58"/>
      <c r="Q633" s="58"/>
      <c r="R633" s="15"/>
      <c r="S633" s="57"/>
      <c r="T633" s="19"/>
      <c r="U633" s="58"/>
      <c r="V633" s="58"/>
      <c r="W633" s="58"/>
      <c r="X633" s="58"/>
      <c r="Y633" s="58"/>
      <c r="Z633" s="58"/>
      <c r="AA633" s="58"/>
      <c r="AB633" s="58"/>
      <c r="AC633" s="58"/>
      <c r="AD633" s="58"/>
      <c r="AE633" s="58"/>
      <c r="AF633" s="58"/>
      <c r="AG633" s="58"/>
    </row>
    <row r="634" spans="1:33" ht="17.25" customHeight="1" x14ac:dyDescent="0.2">
      <c r="A634" s="23"/>
      <c r="B634" s="58"/>
      <c r="C634" s="58"/>
      <c r="D634" s="58"/>
      <c r="E634" s="58"/>
      <c r="F634" s="58"/>
      <c r="G634" s="58"/>
      <c r="H634" s="58"/>
      <c r="I634" s="158"/>
      <c r="J634" s="135"/>
      <c r="K634" s="135"/>
      <c r="L634" s="135"/>
      <c r="M634" s="135"/>
      <c r="N634" s="58"/>
      <c r="O634" s="58"/>
      <c r="P634" s="58"/>
      <c r="Q634" s="58"/>
      <c r="R634" s="15"/>
      <c r="S634" s="57"/>
      <c r="T634" s="19"/>
      <c r="U634" s="58"/>
      <c r="V634" s="58"/>
      <c r="W634" s="58"/>
      <c r="X634" s="58"/>
      <c r="Y634" s="58"/>
      <c r="Z634" s="58"/>
      <c r="AA634" s="58"/>
      <c r="AB634" s="58"/>
      <c r="AC634" s="58"/>
      <c r="AD634" s="58"/>
      <c r="AE634" s="58"/>
      <c r="AF634" s="58"/>
      <c r="AG634" s="58"/>
    </row>
    <row r="635" spans="1:33" ht="17.25" customHeight="1" x14ac:dyDescent="0.2">
      <c r="A635" s="23"/>
      <c r="B635" s="58"/>
      <c r="C635" s="58"/>
      <c r="D635" s="58"/>
      <c r="E635" s="58"/>
      <c r="F635" s="58"/>
      <c r="G635" s="58"/>
      <c r="H635" s="58"/>
      <c r="I635" s="158"/>
      <c r="J635" s="135"/>
      <c r="K635" s="135"/>
      <c r="L635" s="135"/>
      <c r="M635" s="135"/>
      <c r="N635" s="58"/>
      <c r="O635" s="58"/>
      <c r="P635" s="58"/>
      <c r="Q635" s="58"/>
      <c r="R635" s="15"/>
      <c r="S635" s="57"/>
      <c r="T635" s="19"/>
      <c r="U635" s="58"/>
      <c r="V635" s="58"/>
      <c r="W635" s="58"/>
      <c r="X635" s="58"/>
      <c r="Y635" s="58"/>
      <c r="Z635" s="58"/>
      <c r="AA635" s="58"/>
      <c r="AB635" s="58"/>
      <c r="AC635" s="58"/>
      <c r="AD635" s="58"/>
      <c r="AE635" s="58"/>
      <c r="AF635" s="58"/>
      <c r="AG635" s="58"/>
    </row>
    <row r="636" spans="1:33" ht="17.25" customHeight="1" x14ac:dyDescent="0.2">
      <c r="A636" s="23"/>
      <c r="B636" s="58"/>
      <c r="C636" s="58"/>
      <c r="D636" s="58"/>
      <c r="E636" s="58"/>
      <c r="F636" s="58"/>
      <c r="G636" s="58"/>
      <c r="H636" s="58"/>
      <c r="I636" s="158"/>
      <c r="J636" s="135"/>
      <c r="K636" s="135"/>
      <c r="L636" s="135"/>
      <c r="M636" s="135"/>
      <c r="N636" s="58"/>
      <c r="O636" s="58"/>
      <c r="P636" s="58"/>
      <c r="Q636" s="58"/>
      <c r="R636" s="15"/>
      <c r="S636" s="57"/>
      <c r="T636" s="19"/>
      <c r="U636" s="58"/>
      <c r="V636" s="58"/>
      <c r="W636" s="58"/>
      <c r="X636" s="58"/>
      <c r="Y636" s="58"/>
      <c r="Z636" s="58"/>
      <c r="AA636" s="58"/>
      <c r="AB636" s="58"/>
      <c r="AC636" s="58"/>
      <c r="AD636" s="58"/>
      <c r="AE636" s="58"/>
      <c r="AF636" s="58"/>
      <c r="AG636" s="58"/>
    </row>
    <row r="637" spans="1:33" ht="17.25" customHeight="1" x14ac:dyDescent="0.2">
      <c r="A637" s="23"/>
      <c r="B637" s="58"/>
      <c r="C637" s="58"/>
      <c r="D637" s="58"/>
      <c r="E637" s="58"/>
      <c r="F637" s="58"/>
      <c r="G637" s="58"/>
      <c r="H637" s="58"/>
      <c r="I637" s="158"/>
      <c r="J637" s="135"/>
      <c r="K637" s="135"/>
      <c r="L637" s="135"/>
      <c r="M637" s="135"/>
      <c r="N637" s="58"/>
      <c r="O637" s="58"/>
      <c r="P637" s="58"/>
      <c r="Q637" s="58"/>
      <c r="R637" s="15"/>
      <c r="S637" s="57"/>
      <c r="T637" s="19"/>
      <c r="U637" s="58"/>
      <c r="V637" s="58"/>
      <c r="W637" s="58"/>
      <c r="X637" s="58"/>
      <c r="Y637" s="58"/>
      <c r="Z637" s="58"/>
      <c r="AA637" s="58"/>
      <c r="AB637" s="58"/>
      <c r="AC637" s="58"/>
      <c r="AD637" s="58"/>
      <c r="AE637" s="58"/>
      <c r="AF637" s="58"/>
      <c r="AG637" s="58"/>
    </row>
    <row r="638" spans="1:33" ht="17.25" customHeight="1" x14ac:dyDescent="0.2">
      <c r="A638" s="23"/>
      <c r="B638" s="58"/>
      <c r="C638" s="58"/>
      <c r="D638" s="58"/>
      <c r="E638" s="58"/>
      <c r="F638" s="58"/>
      <c r="G638" s="58"/>
      <c r="H638" s="58"/>
      <c r="I638" s="158"/>
      <c r="J638" s="135"/>
      <c r="K638" s="135"/>
      <c r="L638" s="135"/>
      <c r="M638" s="135"/>
      <c r="N638" s="58"/>
      <c r="O638" s="58"/>
      <c r="P638" s="58"/>
      <c r="Q638" s="58"/>
      <c r="R638" s="15"/>
      <c r="S638" s="57"/>
      <c r="T638" s="19"/>
      <c r="U638" s="58"/>
      <c r="V638" s="58"/>
      <c r="W638" s="58"/>
      <c r="X638" s="58"/>
      <c r="Y638" s="58"/>
      <c r="Z638" s="58"/>
      <c r="AA638" s="58"/>
      <c r="AB638" s="58"/>
      <c r="AC638" s="58"/>
      <c r="AD638" s="58"/>
      <c r="AE638" s="58"/>
      <c r="AF638" s="58"/>
      <c r="AG638" s="58"/>
    </row>
    <row r="639" spans="1:33" ht="17.25" customHeight="1" x14ac:dyDescent="0.2">
      <c r="A639" s="23"/>
      <c r="B639" s="58"/>
      <c r="C639" s="58"/>
      <c r="D639" s="58"/>
      <c r="E639" s="58"/>
      <c r="F639" s="58"/>
      <c r="G639" s="58"/>
      <c r="H639" s="58"/>
      <c r="I639" s="158"/>
      <c r="J639" s="135"/>
      <c r="K639" s="135"/>
      <c r="L639" s="135"/>
      <c r="M639" s="135"/>
      <c r="N639" s="58"/>
      <c r="O639" s="58"/>
      <c r="P639" s="58"/>
      <c r="Q639" s="58"/>
      <c r="R639" s="15"/>
      <c r="S639" s="57"/>
      <c r="T639" s="19"/>
      <c r="U639" s="58"/>
      <c r="V639" s="58"/>
      <c r="W639" s="58"/>
      <c r="X639" s="58"/>
      <c r="Y639" s="58"/>
      <c r="Z639" s="58"/>
      <c r="AA639" s="58"/>
      <c r="AB639" s="58"/>
      <c r="AC639" s="58"/>
      <c r="AD639" s="58"/>
      <c r="AE639" s="58"/>
      <c r="AF639" s="58"/>
      <c r="AG639" s="58"/>
    </row>
    <row r="640" spans="1:33" ht="17.25" customHeight="1" x14ac:dyDescent="0.2">
      <c r="A640" s="23"/>
      <c r="B640" s="58"/>
      <c r="C640" s="58"/>
      <c r="D640" s="58"/>
      <c r="E640" s="58"/>
      <c r="F640" s="58"/>
      <c r="G640" s="58"/>
      <c r="H640" s="58"/>
      <c r="I640" s="158"/>
      <c r="J640" s="135"/>
      <c r="K640" s="135"/>
      <c r="L640" s="135"/>
      <c r="M640" s="135"/>
      <c r="N640" s="58"/>
      <c r="O640" s="58"/>
      <c r="P640" s="58"/>
      <c r="Q640" s="58"/>
      <c r="R640" s="15"/>
      <c r="S640" s="57"/>
      <c r="T640" s="19"/>
      <c r="U640" s="58"/>
      <c r="V640" s="58"/>
      <c r="W640" s="58"/>
      <c r="X640" s="58"/>
      <c r="Y640" s="58"/>
      <c r="Z640" s="58"/>
      <c r="AA640" s="58"/>
      <c r="AB640" s="58"/>
      <c r="AC640" s="58"/>
      <c r="AD640" s="58"/>
      <c r="AE640" s="58"/>
      <c r="AF640" s="58"/>
      <c r="AG640" s="58"/>
    </row>
    <row r="641" spans="1:33" ht="17.25" customHeight="1" x14ac:dyDescent="0.2">
      <c r="A641" s="23"/>
      <c r="B641" s="58"/>
      <c r="C641" s="58"/>
      <c r="D641" s="58"/>
      <c r="E641" s="58"/>
      <c r="F641" s="58"/>
      <c r="G641" s="58"/>
      <c r="H641" s="58"/>
      <c r="I641" s="158"/>
      <c r="J641" s="135"/>
      <c r="K641" s="135"/>
      <c r="L641" s="135"/>
      <c r="M641" s="135"/>
      <c r="N641" s="58"/>
      <c r="O641" s="58"/>
      <c r="P641" s="58"/>
      <c r="Q641" s="58"/>
      <c r="R641" s="15"/>
      <c r="S641" s="57"/>
      <c r="T641" s="19"/>
      <c r="U641" s="58"/>
      <c r="V641" s="58"/>
      <c r="W641" s="58"/>
      <c r="X641" s="58"/>
      <c r="Y641" s="58"/>
      <c r="Z641" s="58"/>
      <c r="AA641" s="58"/>
      <c r="AB641" s="58"/>
      <c r="AC641" s="58"/>
      <c r="AD641" s="58"/>
      <c r="AE641" s="58"/>
      <c r="AF641" s="58"/>
      <c r="AG641" s="58"/>
    </row>
    <row r="642" spans="1:33" ht="17.25" customHeight="1" x14ac:dyDescent="0.2">
      <c r="A642" s="23"/>
      <c r="B642" s="58"/>
      <c r="C642" s="58"/>
      <c r="D642" s="58"/>
      <c r="E642" s="58"/>
      <c r="F642" s="58"/>
      <c r="G642" s="58"/>
      <c r="H642" s="58"/>
      <c r="I642" s="158"/>
      <c r="J642" s="135"/>
      <c r="K642" s="135"/>
      <c r="L642" s="135"/>
      <c r="M642" s="135"/>
      <c r="N642" s="58"/>
      <c r="O642" s="58"/>
      <c r="P642" s="58"/>
      <c r="Q642" s="58"/>
      <c r="R642" s="15"/>
      <c r="S642" s="57"/>
      <c r="T642" s="19"/>
      <c r="U642" s="58"/>
      <c r="V642" s="58"/>
      <c r="W642" s="58"/>
      <c r="X642" s="58"/>
      <c r="Y642" s="58"/>
      <c r="Z642" s="58"/>
      <c r="AA642" s="58"/>
      <c r="AB642" s="58"/>
      <c r="AC642" s="58"/>
      <c r="AD642" s="58"/>
      <c r="AE642" s="58"/>
      <c r="AF642" s="58"/>
      <c r="AG642" s="58"/>
    </row>
    <row r="643" spans="1:33" ht="17.25" customHeight="1" x14ac:dyDescent="0.2">
      <c r="A643" s="23"/>
      <c r="B643" s="58"/>
      <c r="C643" s="58"/>
      <c r="D643" s="58"/>
      <c r="E643" s="58"/>
      <c r="F643" s="58"/>
      <c r="G643" s="58"/>
      <c r="H643" s="58"/>
      <c r="I643" s="158"/>
      <c r="J643" s="135"/>
      <c r="K643" s="135"/>
      <c r="L643" s="135"/>
      <c r="M643" s="135"/>
      <c r="N643" s="58"/>
      <c r="O643" s="58"/>
      <c r="P643" s="58"/>
      <c r="Q643" s="58"/>
      <c r="R643" s="15"/>
      <c r="S643" s="57"/>
      <c r="T643" s="19"/>
      <c r="U643" s="58"/>
      <c r="V643" s="58"/>
      <c r="W643" s="58"/>
      <c r="X643" s="58"/>
      <c r="Y643" s="58"/>
      <c r="Z643" s="58"/>
      <c r="AA643" s="58"/>
      <c r="AB643" s="58"/>
      <c r="AC643" s="58"/>
      <c r="AD643" s="58"/>
      <c r="AE643" s="58"/>
      <c r="AF643" s="58"/>
      <c r="AG643" s="58"/>
    </row>
    <row r="644" spans="1:33" ht="17.25" customHeight="1" x14ac:dyDescent="0.2">
      <c r="A644" s="23"/>
      <c r="B644" s="58"/>
      <c r="C644" s="58"/>
      <c r="D644" s="58"/>
      <c r="E644" s="58"/>
      <c r="F644" s="58"/>
      <c r="G644" s="58"/>
      <c r="H644" s="58"/>
      <c r="I644" s="158"/>
      <c r="J644" s="135"/>
      <c r="K644" s="135"/>
      <c r="L644" s="135"/>
      <c r="M644" s="135"/>
      <c r="N644" s="58"/>
      <c r="O644" s="58"/>
      <c r="P644" s="58"/>
      <c r="Q644" s="58"/>
      <c r="R644" s="15"/>
      <c r="S644" s="57"/>
      <c r="T644" s="19"/>
      <c r="U644" s="58"/>
      <c r="V644" s="58"/>
      <c r="W644" s="58"/>
      <c r="X644" s="58"/>
      <c r="Y644" s="58"/>
      <c r="Z644" s="58"/>
      <c r="AA644" s="58"/>
      <c r="AB644" s="58"/>
      <c r="AC644" s="58"/>
      <c r="AD644" s="58"/>
      <c r="AE644" s="58"/>
      <c r="AF644" s="58"/>
      <c r="AG644" s="58"/>
    </row>
    <row r="645" spans="1:33" ht="17.25" customHeight="1" x14ac:dyDescent="0.2">
      <c r="A645" s="23"/>
      <c r="B645" s="58"/>
      <c r="C645" s="58"/>
      <c r="D645" s="58"/>
      <c r="E645" s="58"/>
      <c r="F645" s="58"/>
      <c r="G645" s="58"/>
      <c r="H645" s="58"/>
      <c r="I645" s="158"/>
      <c r="J645" s="135"/>
      <c r="K645" s="135"/>
      <c r="L645" s="135"/>
      <c r="M645" s="135"/>
      <c r="N645" s="58"/>
      <c r="O645" s="58"/>
      <c r="P645" s="58"/>
      <c r="Q645" s="58"/>
      <c r="R645" s="15"/>
      <c r="S645" s="57"/>
      <c r="T645" s="19"/>
      <c r="U645" s="58"/>
      <c r="V645" s="58"/>
      <c r="W645" s="58"/>
      <c r="X645" s="58"/>
      <c r="Y645" s="58"/>
      <c r="Z645" s="58"/>
      <c r="AA645" s="58"/>
      <c r="AB645" s="58"/>
      <c r="AC645" s="58"/>
      <c r="AD645" s="58"/>
      <c r="AE645" s="58"/>
      <c r="AF645" s="58"/>
      <c r="AG645" s="58"/>
    </row>
    <row r="646" spans="1:33" ht="17.25" customHeight="1" x14ac:dyDescent="0.2">
      <c r="A646" s="23"/>
      <c r="B646" s="58"/>
      <c r="C646" s="58"/>
      <c r="D646" s="58"/>
      <c r="E646" s="58"/>
      <c r="F646" s="58"/>
      <c r="G646" s="58"/>
      <c r="H646" s="58"/>
      <c r="I646" s="158"/>
      <c r="J646" s="135"/>
      <c r="K646" s="135"/>
      <c r="L646" s="135"/>
      <c r="M646" s="135"/>
      <c r="N646" s="58"/>
      <c r="O646" s="58"/>
      <c r="P646" s="58"/>
      <c r="Q646" s="58"/>
      <c r="R646" s="15"/>
      <c r="S646" s="57"/>
      <c r="T646" s="19"/>
      <c r="U646" s="58"/>
      <c r="V646" s="58"/>
      <c r="W646" s="58"/>
      <c r="X646" s="58"/>
      <c r="Y646" s="58"/>
      <c r="Z646" s="58"/>
      <c r="AA646" s="58"/>
      <c r="AB646" s="58"/>
      <c r="AC646" s="58"/>
      <c r="AD646" s="58"/>
      <c r="AE646" s="58"/>
      <c r="AF646" s="58"/>
      <c r="AG646" s="58"/>
    </row>
    <row r="647" spans="1:33" ht="17.25" customHeight="1" x14ac:dyDescent="0.2">
      <c r="A647" s="23"/>
      <c r="B647" s="58"/>
      <c r="C647" s="58"/>
      <c r="D647" s="58"/>
      <c r="E647" s="58"/>
      <c r="F647" s="58"/>
      <c r="G647" s="58"/>
      <c r="H647" s="58"/>
      <c r="I647" s="158"/>
      <c r="J647" s="135"/>
      <c r="K647" s="135"/>
      <c r="L647" s="135"/>
      <c r="M647" s="135"/>
      <c r="N647" s="58"/>
      <c r="O647" s="58"/>
      <c r="P647" s="58"/>
      <c r="Q647" s="58"/>
      <c r="R647" s="15"/>
      <c r="S647" s="57"/>
      <c r="T647" s="19"/>
      <c r="U647" s="58"/>
      <c r="V647" s="58"/>
      <c r="W647" s="58"/>
      <c r="X647" s="58"/>
      <c r="Y647" s="58"/>
      <c r="Z647" s="58"/>
      <c r="AA647" s="58"/>
      <c r="AB647" s="58"/>
      <c r="AC647" s="58"/>
      <c r="AD647" s="58"/>
      <c r="AE647" s="58"/>
      <c r="AF647" s="58"/>
      <c r="AG647" s="58"/>
    </row>
    <row r="648" spans="1:33" ht="17.25" customHeight="1" x14ac:dyDescent="0.2">
      <c r="A648" s="23"/>
      <c r="B648" s="58"/>
      <c r="C648" s="58"/>
      <c r="D648" s="58"/>
      <c r="E648" s="58"/>
      <c r="F648" s="58"/>
      <c r="G648" s="58"/>
      <c r="H648" s="58"/>
      <c r="I648" s="158"/>
      <c r="J648" s="135"/>
      <c r="K648" s="135"/>
      <c r="L648" s="135"/>
      <c r="M648" s="135"/>
      <c r="N648" s="58"/>
      <c r="O648" s="58"/>
      <c r="P648" s="58"/>
      <c r="Q648" s="58"/>
      <c r="R648" s="15"/>
      <c r="S648" s="57"/>
      <c r="T648" s="19"/>
      <c r="U648" s="58"/>
      <c r="V648" s="58"/>
      <c r="W648" s="58"/>
      <c r="X648" s="58"/>
      <c r="Y648" s="58"/>
      <c r="Z648" s="58"/>
      <c r="AA648" s="58"/>
      <c r="AB648" s="58"/>
      <c r="AC648" s="58"/>
      <c r="AD648" s="58"/>
      <c r="AE648" s="58"/>
      <c r="AF648" s="58"/>
      <c r="AG648" s="58"/>
    </row>
    <row r="649" spans="1:33" ht="17.25" customHeight="1" x14ac:dyDescent="0.2">
      <c r="A649" s="23"/>
      <c r="B649" s="58"/>
      <c r="C649" s="58"/>
      <c r="D649" s="58"/>
      <c r="E649" s="58"/>
      <c r="F649" s="58"/>
      <c r="G649" s="58"/>
      <c r="H649" s="58"/>
      <c r="I649" s="158"/>
      <c r="J649" s="135"/>
      <c r="K649" s="135"/>
      <c r="L649" s="135"/>
      <c r="M649" s="135"/>
      <c r="N649" s="58"/>
      <c r="O649" s="58"/>
      <c r="P649" s="58"/>
      <c r="Q649" s="58"/>
      <c r="R649" s="15"/>
      <c r="S649" s="57"/>
      <c r="T649" s="19"/>
      <c r="U649" s="58"/>
      <c r="V649" s="58"/>
      <c r="W649" s="58"/>
      <c r="X649" s="58"/>
      <c r="Y649" s="58"/>
      <c r="Z649" s="58"/>
      <c r="AA649" s="58"/>
      <c r="AB649" s="58"/>
      <c r="AC649" s="58"/>
      <c r="AD649" s="58"/>
      <c r="AE649" s="58"/>
      <c r="AF649" s="58"/>
      <c r="AG649" s="58"/>
    </row>
    <row r="650" spans="1:33" ht="17.25" customHeight="1" x14ac:dyDescent="0.2">
      <c r="A650" s="23"/>
      <c r="B650" s="58"/>
      <c r="C650" s="58"/>
      <c r="D650" s="58"/>
      <c r="E650" s="58"/>
      <c r="F650" s="58"/>
      <c r="G650" s="58"/>
      <c r="H650" s="58"/>
      <c r="I650" s="158"/>
      <c r="J650" s="135"/>
      <c r="K650" s="135"/>
      <c r="L650" s="135"/>
      <c r="M650" s="135"/>
      <c r="N650" s="58"/>
      <c r="O650" s="58"/>
      <c r="P650" s="58"/>
      <c r="Q650" s="58"/>
      <c r="R650" s="15"/>
      <c r="S650" s="57"/>
      <c r="T650" s="19"/>
      <c r="U650" s="58"/>
      <c r="V650" s="58"/>
      <c r="W650" s="58"/>
      <c r="X650" s="58"/>
      <c r="Y650" s="58"/>
      <c r="Z650" s="58"/>
      <c r="AA650" s="58"/>
      <c r="AB650" s="58"/>
      <c r="AC650" s="58"/>
      <c r="AD650" s="58"/>
      <c r="AE650" s="58"/>
      <c r="AF650" s="58"/>
      <c r="AG650" s="58"/>
    </row>
    <row r="651" spans="1:33" ht="17.25" customHeight="1" x14ac:dyDescent="0.2">
      <c r="A651" s="23"/>
      <c r="B651" s="58"/>
      <c r="C651" s="58"/>
      <c r="D651" s="58"/>
      <c r="E651" s="58"/>
      <c r="F651" s="58"/>
      <c r="G651" s="58"/>
      <c r="H651" s="58"/>
      <c r="I651" s="158"/>
      <c r="J651" s="135"/>
      <c r="K651" s="135"/>
      <c r="L651" s="135"/>
      <c r="M651" s="135"/>
      <c r="N651" s="58"/>
      <c r="O651" s="58"/>
      <c r="P651" s="58"/>
      <c r="Q651" s="58"/>
      <c r="R651" s="15"/>
      <c r="S651" s="57"/>
      <c r="T651" s="19"/>
      <c r="U651" s="58"/>
      <c r="V651" s="58"/>
      <c r="W651" s="58"/>
      <c r="X651" s="58"/>
      <c r="Y651" s="58"/>
      <c r="Z651" s="58"/>
      <c r="AA651" s="58"/>
      <c r="AB651" s="58"/>
      <c r="AC651" s="58"/>
      <c r="AD651" s="58"/>
      <c r="AE651" s="58"/>
      <c r="AF651" s="58"/>
      <c r="AG651" s="58"/>
    </row>
    <row r="652" spans="1:33" ht="17.25" customHeight="1" x14ac:dyDescent="0.2">
      <c r="A652" s="23"/>
      <c r="B652" s="58"/>
      <c r="C652" s="58"/>
      <c r="D652" s="58"/>
      <c r="E652" s="58"/>
      <c r="F652" s="58"/>
      <c r="G652" s="58"/>
      <c r="H652" s="58"/>
      <c r="I652" s="158"/>
      <c r="J652" s="135"/>
      <c r="K652" s="135"/>
      <c r="L652" s="135"/>
      <c r="M652" s="135"/>
      <c r="N652" s="58"/>
      <c r="O652" s="58"/>
      <c r="P652" s="58"/>
      <c r="Q652" s="58"/>
      <c r="R652" s="15"/>
      <c r="S652" s="57"/>
      <c r="T652" s="19"/>
      <c r="U652" s="58"/>
      <c r="V652" s="58"/>
      <c r="W652" s="58"/>
      <c r="X652" s="58"/>
      <c r="Y652" s="58"/>
      <c r="Z652" s="58"/>
      <c r="AA652" s="58"/>
      <c r="AB652" s="58"/>
      <c r="AC652" s="58"/>
      <c r="AD652" s="58"/>
      <c r="AE652" s="58"/>
      <c r="AF652" s="58"/>
      <c r="AG652" s="58"/>
    </row>
    <row r="653" spans="1:33" ht="17.25" customHeight="1" x14ac:dyDescent="0.2">
      <c r="A653" s="23"/>
      <c r="B653" s="58"/>
      <c r="C653" s="58"/>
      <c r="D653" s="58"/>
      <c r="E653" s="58"/>
      <c r="F653" s="58"/>
      <c r="G653" s="58"/>
      <c r="H653" s="58"/>
      <c r="I653" s="158"/>
      <c r="J653" s="135"/>
      <c r="K653" s="135"/>
      <c r="L653" s="135"/>
      <c r="M653" s="135"/>
      <c r="N653" s="58"/>
      <c r="O653" s="58"/>
      <c r="P653" s="58"/>
      <c r="Q653" s="58"/>
      <c r="R653" s="15"/>
      <c r="S653" s="57"/>
      <c r="T653" s="19"/>
      <c r="U653" s="58"/>
      <c r="V653" s="58"/>
      <c r="W653" s="58"/>
      <c r="X653" s="58"/>
      <c r="Y653" s="58"/>
      <c r="Z653" s="58"/>
      <c r="AA653" s="58"/>
      <c r="AB653" s="58"/>
      <c r="AC653" s="58"/>
      <c r="AD653" s="58"/>
      <c r="AE653" s="58"/>
      <c r="AF653" s="58"/>
      <c r="AG653" s="58"/>
    </row>
    <row r="654" spans="1:33" ht="17.25" customHeight="1" x14ac:dyDescent="0.2">
      <c r="A654" s="23"/>
      <c r="B654" s="58"/>
      <c r="C654" s="58"/>
      <c r="D654" s="58"/>
      <c r="E654" s="58"/>
      <c r="F654" s="58"/>
      <c r="G654" s="58"/>
      <c r="H654" s="58"/>
      <c r="I654" s="158"/>
      <c r="J654" s="135"/>
      <c r="K654" s="135"/>
      <c r="L654" s="135"/>
      <c r="M654" s="135"/>
      <c r="N654" s="58"/>
      <c r="O654" s="58"/>
      <c r="P654" s="58"/>
      <c r="Q654" s="58"/>
      <c r="R654" s="15"/>
      <c r="S654" s="57"/>
      <c r="T654" s="19"/>
      <c r="U654" s="58"/>
      <c r="V654" s="58"/>
      <c r="W654" s="58"/>
      <c r="X654" s="58"/>
      <c r="Y654" s="58"/>
      <c r="Z654" s="58"/>
      <c r="AA654" s="58"/>
      <c r="AB654" s="58"/>
      <c r="AC654" s="58"/>
      <c r="AD654" s="58"/>
      <c r="AE654" s="58"/>
      <c r="AF654" s="58"/>
      <c r="AG654" s="58"/>
    </row>
    <row r="655" spans="1:33" ht="17.25" customHeight="1" x14ac:dyDescent="0.2">
      <c r="A655" s="23"/>
      <c r="B655" s="58"/>
      <c r="C655" s="58"/>
      <c r="D655" s="58"/>
      <c r="E655" s="58"/>
      <c r="F655" s="58"/>
      <c r="G655" s="58"/>
      <c r="H655" s="58"/>
      <c r="I655" s="158"/>
      <c r="J655" s="135"/>
      <c r="K655" s="135"/>
      <c r="L655" s="135"/>
      <c r="M655" s="135"/>
      <c r="N655" s="58"/>
      <c r="O655" s="58"/>
      <c r="P655" s="58"/>
      <c r="Q655" s="58"/>
      <c r="R655" s="15"/>
      <c r="S655" s="57"/>
      <c r="T655" s="19"/>
      <c r="U655" s="58"/>
      <c r="V655" s="58"/>
      <c r="W655" s="58"/>
      <c r="X655" s="58"/>
      <c r="Y655" s="58"/>
      <c r="Z655" s="58"/>
      <c r="AA655" s="58"/>
      <c r="AB655" s="58"/>
      <c r="AC655" s="58"/>
      <c r="AD655" s="58"/>
      <c r="AE655" s="58"/>
      <c r="AF655" s="58"/>
      <c r="AG655" s="58"/>
    </row>
    <row r="656" spans="1:33" ht="17.25" customHeight="1" x14ac:dyDescent="0.2">
      <c r="A656" s="23"/>
      <c r="B656" s="58"/>
      <c r="C656" s="58"/>
      <c r="D656" s="58"/>
      <c r="E656" s="58"/>
      <c r="F656" s="58"/>
      <c r="G656" s="58"/>
      <c r="H656" s="58"/>
      <c r="I656" s="158"/>
      <c r="J656" s="135"/>
      <c r="K656" s="135"/>
      <c r="L656" s="135"/>
      <c r="M656" s="135"/>
      <c r="N656" s="58"/>
      <c r="O656" s="58"/>
      <c r="P656" s="58"/>
      <c r="Q656" s="58"/>
      <c r="R656" s="15"/>
      <c r="S656" s="57"/>
      <c r="T656" s="19"/>
      <c r="U656" s="58"/>
      <c r="V656" s="58"/>
      <c r="W656" s="58"/>
      <c r="X656" s="58"/>
      <c r="Y656" s="58"/>
      <c r="Z656" s="58"/>
      <c r="AA656" s="58"/>
      <c r="AB656" s="58"/>
      <c r="AC656" s="58"/>
      <c r="AD656" s="58"/>
      <c r="AE656" s="58"/>
      <c r="AF656" s="58"/>
      <c r="AG656" s="58"/>
    </row>
    <row r="657" spans="1:33" ht="17.25" customHeight="1" x14ac:dyDescent="0.2">
      <c r="A657" s="23"/>
      <c r="B657" s="58"/>
      <c r="C657" s="58"/>
      <c r="D657" s="58"/>
      <c r="E657" s="58"/>
      <c r="F657" s="58"/>
      <c r="G657" s="58"/>
      <c r="H657" s="58"/>
      <c r="I657" s="158"/>
      <c r="J657" s="135"/>
      <c r="K657" s="135"/>
      <c r="L657" s="135"/>
      <c r="M657" s="135"/>
      <c r="N657" s="58"/>
      <c r="O657" s="58"/>
      <c r="P657" s="58"/>
      <c r="Q657" s="58"/>
      <c r="R657" s="15"/>
      <c r="S657" s="57"/>
      <c r="T657" s="19"/>
      <c r="U657" s="58"/>
      <c r="V657" s="58"/>
      <c r="W657" s="58"/>
      <c r="X657" s="58"/>
      <c r="Y657" s="58"/>
      <c r="Z657" s="58"/>
      <c r="AA657" s="58"/>
      <c r="AB657" s="58"/>
      <c r="AC657" s="58"/>
      <c r="AD657" s="58"/>
      <c r="AE657" s="58"/>
      <c r="AF657" s="58"/>
      <c r="AG657" s="58"/>
    </row>
    <row r="658" spans="1:33" ht="17.25" customHeight="1" x14ac:dyDescent="0.2">
      <c r="A658" s="23"/>
      <c r="B658" s="58"/>
      <c r="C658" s="58"/>
      <c r="D658" s="58"/>
      <c r="E658" s="58"/>
      <c r="F658" s="58"/>
      <c r="G658" s="58"/>
      <c r="H658" s="58"/>
      <c r="I658" s="158"/>
      <c r="J658" s="135"/>
      <c r="K658" s="135"/>
      <c r="L658" s="135"/>
      <c r="M658" s="135"/>
      <c r="N658" s="58"/>
      <c r="O658" s="58"/>
      <c r="P658" s="58"/>
      <c r="Q658" s="58"/>
      <c r="R658" s="15"/>
      <c r="S658" s="57"/>
      <c r="T658" s="19"/>
      <c r="U658" s="58"/>
      <c r="V658" s="58"/>
      <c r="W658" s="58"/>
      <c r="X658" s="58"/>
      <c r="Y658" s="58"/>
      <c r="Z658" s="58"/>
      <c r="AA658" s="58"/>
      <c r="AB658" s="58"/>
      <c r="AC658" s="58"/>
      <c r="AD658" s="58"/>
      <c r="AE658" s="58"/>
      <c r="AF658" s="58"/>
      <c r="AG658" s="58"/>
    </row>
    <row r="659" spans="1:33" ht="17.25" customHeight="1" x14ac:dyDescent="0.2">
      <c r="A659" s="23"/>
      <c r="B659" s="58"/>
      <c r="C659" s="58"/>
      <c r="D659" s="58"/>
      <c r="E659" s="58"/>
      <c r="F659" s="58"/>
      <c r="G659" s="58"/>
      <c r="H659" s="58"/>
      <c r="I659" s="158"/>
      <c r="J659" s="135"/>
      <c r="K659" s="135"/>
      <c r="L659" s="135"/>
      <c r="M659" s="135"/>
      <c r="N659" s="58"/>
      <c r="O659" s="58"/>
      <c r="P659" s="58"/>
      <c r="Q659" s="58"/>
      <c r="R659" s="15"/>
      <c r="S659" s="57"/>
      <c r="T659" s="19"/>
      <c r="U659" s="58"/>
      <c r="V659" s="58"/>
      <c r="W659" s="58"/>
      <c r="X659" s="58"/>
      <c r="Y659" s="58"/>
      <c r="Z659" s="58"/>
      <c r="AA659" s="58"/>
      <c r="AB659" s="58"/>
      <c r="AC659" s="58"/>
      <c r="AD659" s="58"/>
      <c r="AE659" s="58"/>
      <c r="AF659" s="58"/>
      <c r="AG659" s="58"/>
    </row>
    <row r="660" spans="1:33" ht="17.25" customHeight="1" x14ac:dyDescent="0.2">
      <c r="A660" s="23"/>
      <c r="B660" s="58"/>
      <c r="C660" s="58"/>
      <c r="D660" s="58"/>
      <c r="E660" s="58"/>
      <c r="F660" s="58"/>
      <c r="G660" s="58"/>
      <c r="H660" s="58"/>
      <c r="I660" s="158"/>
      <c r="J660" s="135"/>
      <c r="K660" s="135"/>
      <c r="L660" s="135"/>
      <c r="M660" s="135"/>
      <c r="N660" s="58"/>
      <c r="O660" s="58"/>
      <c r="P660" s="58"/>
      <c r="Q660" s="58"/>
      <c r="R660" s="15"/>
      <c r="S660" s="57"/>
      <c r="T660" s="19"/>
      <c r="U660" s="58"/>
      <c r="V660" s="58"/>
      <c r="W660" s="58"/>
      <c r="X660" s="58"/>
      <c r="Y660" s="58"/>
      <c r="Z660" s="58"/>
      <c r="AA660" s="58"/>
      <c r="AB660" s="58"/>
      <c r="AC660" s="58"/>
      <c r="AD660" s="58"/>
      <c r="AE660" s="58"/>
      <c r="AF660" s="58"/>
      <c r="AG660" s="58"/>
    </row>
    <row r="661" spans="1:33" ht="17.25" customHeight="1" x14ac:dyDescent="0.2">
      <c r="A661" s="23"/>
      <c r="B661" s="58"/>
      <c r="C661" s="58"/>
      <c r="D661" s="58"/>
      <c r="E661" s="58"/>
      <c r="F661" s="58"/>
      <c r="G661" s="58"/>
      <c r="H661" s="58"/>
      <c r="I661" s="158"/>
      <c r="J661" s="135"/>
      <c r="K661" s="135"/>
      <c r="L661" s="135"/>
      <c r="M661" s="135"/>
      <c r="N661" s="58"/>
      <c r="O661" s="58"/>
      <c r="P661" s="58"/>
      <c r="Q661" s="58"/>
      <c r="R661" s="15"/>
      <c r="S661" s="57"/>
      <c r="T661" s="19"/>
      <c r="U661" s="58"/>
      <c r="V661" s="58"/>
      <c r="W661" s="58"/>
      <c r="X661" s="58"/>
      <c r="Y661" s="58"/>
      <c r="Z661" s="58"/>
      <c r="AA661" s="58"/>
      <c r="AB661" s="58"/>
      <c r="AC661" s="58"/>
      <c r="AD661" s="58"/>
      <c r="AE661" s="58"/>
      <c r="AF661" s="58"/>
      <c r="AG661" s="58"/>
    </row>
    <row r="662" spans="1:33" ht="17.25" customHeight="1" x14ac:dyDescent="0.2">
      <c r="A662" s="23"/>
      <c r="B662" s="58"/>
      <c r="C662" s="58"/>
      <c r="D662" s="58"/>
      <c r="E662" s="58"/>
      <c r="F662" s="58"/>
      <c r="G662" s="58"/>
      <c r="H662" s="58"/>
      <c r="I662" s="158"/>
      <c r="J662" s="135"/>
      <c r="K662" s="135"/>
      <c r="L662" s="135"/>
      <c r="M662" s="135"/>
      <c r="N662" s="58"/>
      <c r="O662" s="58"/>
      <c r="P662" s="58"/>
      <c r="Q662" s="58"/>
      <c r="R662" s="15"/>
      <c r="S662" s="57"/>
      <c r="T662" s="19"/>
      <c r="U662" s="58"/>
      <c r="V662" s="58"/>
      <c r="W662" s="58"/>
      <c r="X662" s="58"/>
      <c r="Y662" s="58"/>
      <c r="Z662" s="58"/>
      <c r="AA662" s="58"/>
      <c r="AB662" s="58"/>
      <c r="AC662" s="58"/>
      <c r="AD662" s="58"/>
      <c r="AE662" s="58"/>
      <c r="AF662" s="58"/>
      <c r="AG662" s="58"/>
    </row>
    <row r="663" spans="1:33" ht="17.25" customHeight="1" x14ac:dyDescent="0.2">
      <c r="A663" s="23"/>
      <c r="B663" s="58"/>
      <c r="C663" s="58"/>
      <c r="D663" s="58"/>
      <c r="E663" s="58"/>
      <c r="F663" s="58"/>
      <c r="G663" s="58"/>
      <c r="H663" s="58"/>
      <c r="I663" s="158"/>
      <c r="J663" s="135"/>
      <c r="K663" s="135"/>
      <c r="L663" s="135"/>
      <c r="M663" s="135"/>
      <c r="N663" s="58"/>
      <c r="O663" s="58"/>
      <c r="P663" s="58"/>
      <c r="Q663" s="58"/>
      <c r="R663" s="15"/>
      <c r="S663" s="57"/>
      <c r="T663" s="19"/>
      <c r="U663" s="58"/>
      <c r="V663" s="58"/>
      <c r="W663" s="58"/>
      <c r="X663" s="58"/>
      <c r="Y663" s="58"/>
      <c r="Z663" s="58"/>
      <c r="AA663" s="58"/>
      <c r="AB663" s="58"/>
      <c r="AC663" s="58"/>
      <c r="AD663" s="58"/>
      <c r="AE663" s="58"/>
      <c r="AF663" s="58"/>
      <c r="AG663" s="58"/>
    </row>
    <row r="664" spans="1:33" ht="17.25" customHeight="1" x14ac:dyDescent="0.2">
      <c r="A664" s="23"/>
      <c r="B664" s="58"/>
      <c r="C664" s="58"/>
      <c r="D664" s="58"/>
      <c r="E664" s="58"/>
      <c r="F664" s="58"/>
      <c r="G664" s="58"/>
      <c r="H664" s="58"/>
      <c r="I664" s="158"/>
      <c r="J664" s="135"/>
      <c r="K664" s="135"/>
      <c r="L664" s="135"/>
      <c r="M664" s="135"/>
      <c r="N664" s="58"/>
      <c r="O664" s="58"/>
      <c r="P664" s="58"/>
      <c r="Q664" s="58"/>
      <c r="R664" s="15"/>
      <c r="S664" s="57"/>
      <c r="T664" s="19"/>
      <c r="U664" s="58"/>
      <c r="V664" s="58"/>
      <c r="W664" s="58"/>
      <c r="X664" s="58"/>
      <c r="Y664" s="58"/>
      <c r="Z664" s="58"/>
      <c r="AA664" s="58"/>
      <c r="AB664" s="58"/>
      <c r="AC664" s="58"/>
      <c r="AD664" s="58"/>
      <c r="AE664" s="58"/>
      <c r="AF664" s="58"/>
      <c r="AG664" s="58"/>
    </row>
    <row r="665" spans="1:33" ht="17.25" customHeight="1" x14ac:dyDescent="0.2">
      <c r="A665" s="23"/>
      <c r="B665" s="58"/>
      <c r="C665" s="58"/>
      <c r="D665" s="58"/>
      <c r="E665" s="58"/>
      <c r="F665" s="58"/>
      <c r="G665" s="58"/>
      <c r="H665" s="58"/>
      <c r="I665" s="158"/>
      <c r="J665" s="135"/>
      <c r="K665" s="135"/>
      <c r="L665" s="135"/>
      <c r="M665" s="135"/>
      <c r="N665" s="58"/>
      <c r="O665" s="58"/>
      <c r="P665" s="58"/>
      <c r="Q665" s="58"/>
      <c r="R665" s="15"/>
      <c r="S665" s="57"/>
      <c r="T665" s="19"/>
      <c r="U665" s="58"/>
      <c r="V665" s="58"/>
      <c r="W665" s="58"/>
      <c r="X665" s="58"/>
      <c r="Y665" s="58"/>
      <c r="Z665" s="58"/>
      <c r="AA665" s="58"/>
      <c r="AB665" s="58"/>
      <c r="AC665" s="58"/>
      <c r="AD665" s="58"/>
      <c r="AE665" s="58"/>
      <c r="AF665" s="58"/>
      <c r="AG665" s="58"/>
    </row>
    <row r="666" spans="1:33" ht="17.25" customHeight="1" x14ac:dyDescent="0.2">
      <c r="A666" s="23"/>
      <c r="B666" s="58"/>
      <c r="C666" s="58"/>
      <c r="D666" s="58"/>
      <c r="E666" s="58"/>
      <c r="F666" s="58"/>
      <c r="G666" s="58"/>
      <c r="H666" s="58"/>
      <c r="I666" s="158"/>
      <c r="J666" s="135"/>
      <c r="K666" s="135"/>
      <c r="L666" s="135"/>
      <c r="M666" s="135"/>
      <c r="N666" s="58"/>
      <c r="O666" s="58"/>
      <c r="P666" s="58"/>
      <c r="Q666" s="58"/>
      <c r="R666" s="15"/>
      <c r="S666" s="57"/>
      <c r="T666" s="19"/>
      <c r="U666" s="58"/>
      <c r="V666" s="58"/>
      <c r="W666" s="58"/>
      <c r="X666" s="58"/>
      <c r="Y666" s="58"/>
      <c r="Z666" s="58"/>
      <c r="AA666" s="58"/>
      <c r="AB666" s="58"/>
      <c r="AC666" s="58"/>
      <c r="AD666" s="58"/>
      <c r="AE666" s="58"/>
      <c r="AF666" s="58"/>
      <c r="AG666" s="58"/>
    </row>
    <row r="667" spans="1:33" ht="17.25" customHeight="1" x14ac:dyDescent="0.2">
      <c r="A667" s="23"/>
      <c r="B667" s="58"/>
      <c r="C667" s="58"/>
      <c r="D667" s="58"/>
      <c r="E667" s="58"/>
      <c r="F667" s="58"/>
      <c r="G667" s="58"/>
      <c r="H667" s="58"/>
      <c r="I667" s="158"/>
      <c r="J667" s="135"/>
      <c r="K667" s="135"/>
      <c r="L667" s="135"/>
      <c r="M667" s="135"/>
      <c r="N667" s="58"/>
      <c r="O667" s="58"/>
      <c r="P667" s="58"/>
      <c r="Q667" s="58"/>
      <c r="R667" s="15"/>
      <c r="S667" s="57"/>
      <c r="T667" s="19"/>
      <c r="U667" s="58"/>
      <c r="V667" s="58"/>
      <c r="W667" s="58"/>
      <c r="X667" s="58"/>
      <c r="Y667" s="58"/>
      <c r="Z667" s="58"/>
      <c r="AA667" s="58"/>
      <c r="AB667" s="58"/>
      <c r="AC667" s="58"/>
      <c r="AD667" s="58"/>
      <c r="AE667" s="58"/>
      <c r="AF667" s="58"/>
      <c r="AG667" s="58"/>
    </row>
    <row r="668" spans="1:33" ht="17.25" customHeight="1" x14ac:dyDescent="0.2">
      <c r="A668" s="23"/>
      <c r="B668" s="58"/>
      <c r="C668" s="58"/>
      <c r="D668" s="58"/>
      <c r="E668" s="58"/>
      <c r="F668" s="58"/>
      <c r="G668" s="58"/>
      <c r="H668" s="58"/>
      <c r="I668" s="158"/>
      <c r="J668" s="135"/>
      <c r="K668" s="135"/>
      <c r="L668" s="135"/>
      <c r="M668" s="135"/>
      <c r="N668" s="58"/>
      <c r="O668" s="58"/>
      <c r="P668" s="58"/>
      <c r="Q668" s="58"/>
      <c r="R668" s="15"/>
      <c r="S668" s="57"/>
      <c r="T668" s="19"/>
      <c r="U668" s="58"/>
      <c r="V668" s="58"/>
      <c r="W668" s="58"/>
      <c r="X668" s="58"/>
      <c r="Y668" s="58"/>
      <c r="Z668" s="58"/>
      <c r="AA668" s="58"/>
      <c r="AB668" s="58"/>
      <c r="AC668" s="58"/>
      <c r="AD668" s="58"/>
      <c r="AE668" s="58"/>
      <c r="AF668" s="58"/>
      <c r="AG668" s="58"/>
    </row>
    <row r="669" spans="1:33" ht="17.25" customHeight="1" x14ac:dyDescent="0.2">
      <c r="A669" s="23"/>
      <c r="B669" s="58"/>
      <c r="C669" s="58"/>
      <c r="D669" s="58"/>
      <c r="E669" s="58"/>
      <c r="F669" s="58"/>
      <c r="G669" s="58"/>
      <c r="H669" s="58"/>
      <c r="I669" s="158"/>
      <c r="J669" s="135"/>
      <c r="K669" s="135"/>
      <c r="L669" s="135"/>
      <c r="M669" s="135"/>
      <c r="N669" s="58"/>
      <c r="O669" s="58"/>
      <c r="P669" s="58"/>
      <c r="Q669" s="58"/>
      <c r="R669" s="15"/>
      <c r="S669" s="57"/>
      <c r="T669" s="19"/>
      <c r="U669" s="58"/>
      <c r="V669" s="58"/>
      <c r="W669" s="58"/>
      <c r="X669" s="58"/>
      <c r="Y669" s="58"/>
      <c r="Z669" s="58"/>
      <c r="AA669" s="58"/>
      <c r="AB669" s="58"/>
      <c r="AC669" s="58"/>
      <c r="AD669" s="58"/>
      <c r="AE669" s="58"/>
      <c r="AF669" s="58"/>
      <c r="AG669" s="58"/>
    </row>
    <row r="670" spans="1:33" ht="17.25" customHeight="1" x14ac:dyDescent="0.2">
      <c r="A670" s="23"/>
      <c r="B670" s="58"/>
      <c r="C670" s="58"/>
      <c r="D670" s="58"/>
      <c r="E670" s="58"/>
      <c r="F670" s="58"/>
      <c r="G670" s="58"/>
      <c r="H670" s="58"/>
      <c r="I670" s="158"/>
      <c r="J670" s="135"/>
      <c r="K670" s="135"/>
      <c r="L670" s="135"/>
      <c r="M670" s="135"/>
      <c r="N670" s="58"/>
      <c r="O670" s="58"/>
      <c r="P670" s="58"/>
      <c r="Q670" s="58"/>
      <c r="R670" s="15"/>
      <c r="S670" s="57"/>
      <c r="T670" s="19"/>
      <c r="U670" s="58"/>
      <c r="V670" s="58"/>
      <c r="W670" s="58"/>
      <c r="X670" s="58"/>
      <c r="Y670" s="58"/>
      <c r="Z670" s="58"/>
      <c r="AA670" s="58"/>
      <c r="AB670" s="58"/>
      <c r="AC670" s="58"/>
      <c r="AD670" s="58"/>
      <c r="AE670" s="58"/>
      <c r="AF670" s="58"/>
      <c r="AG670" s="58"/>
    </row>
    <row r="671" spans="1:33" ht="17.25" customHeight="1" x14ac:dyDescent="0.2">
      <c r="A671" s="23"/>
      <c r="B671" s="58"/>
      <c r="C671" s="58"/>
      <c r="D671" s="58"/>
      <c r="E671" s="58"/>
      <c r="F671" s="58"/>
      <c r="G671" s="58"/>
      <c r="H671" s="58"/>
      <c r="I671" s="158"/>
      <c r="J671" s="135"/>
      <c r="K671" s="135"/>
      <c r="L671" s="135"/>
      <c r="M671" s="135"/>
      <c r="N671" s="58"/>
      <c r="O671" s="58"/>
      <c r="P671" s="58"/>
      <c r="Q671" s="58"/>
      <c r="R671" s="15"/>
      <c r="S671" s="57"/>
      <c r="T671" s="19"/>
      <c r="U671" s="58"/>
      <c r="V671" s="58"/>
      <c r="W671" s="58"/>
      <c r="X671" s="58"/>
      <c r="Y671" s="58"/>
      <c r="Z671" s="58"/>
      <c r="AA671" s="58"/>
      <c r="AB671" s="58"/>
      <c r="AC671" s="58"/>
      <c r="AD671" s="58"/>
      <c r="AE671" s="58"/>
      <c r="AF671" s="58"/>
      <c r="AG671" s="58"/>
    </row>
    <row r="672" spans="1:33" ht="17.25" customHeight="1" x14ac:dyDescent="0.2">
      <c r="A672" s="23"/>
      <c r="B672" s="58"/>
      <c r="C672" s="58"/>
      <c r="D672" s="58"/>
      <c r="E672" s="58"/>
      <c r="F672" s="58"/>
      <c r="G672" s="58"/>
      <c r="H672" s="58"/>
      <c r="I672" s="158"/>
      <c r="J672" s="135"/>
      <c r="K672" s="135"/>
      <c r="L672" s="135"/>
      <c r="M672" s="135"/>
      <c r="N672" s="58"/>
      <c r="O672" s="58"/>
      <c r="P672" s="58"/>
      <c r="Q672" s="58"/>
      <c r="R672" s="15"/>
      <c r="S672" s="57"/>
      <c r="T672" s="19"/>
      <c r="U672" s="58"/>
      <c r="V672" s="58"/>
      <c r="W672" s="58"/>
      <c r="X672" s="58"/>
      <c r="Y672" s="58"/>
      <c r="Z672" s="58"/>
      <c r="AA672" s="58"/>
      <c r="AB672" s="58"/>
      <c r="AC672" s="58"/>
      <c r="AD672" s="58"/>
      <c r="AE672" s="58"/>
      <c r="AF672" s="58"/>
      <c r="AG672" s="58"/>
    </row>
    <row r="673" spans="1:33" ht="17.25" customHeight="1" x14ac:dyDescent="0.2">
      <c r="A673" s="23"/>
      <c r="B673" s="58"/>
      <c r="C673" s="58"/>
      <c r="D673" s="58"/>
      <c r="E673" s="58"/>
      <c r="F673" s="58"/>
      <c r="G673" s="58"/>
      <c r="H673" s="58"/>
      <c r="I673" s="158"/>
      <c r="J673" s="135"/>
      <c r="K673" s="135"/>
      <c r="L673" s="135"/>
      <c r="M673" s="135"/>
      <c r="N673" s="58"/>
      <c r="O673" s="58"/>
      <c r="P673" s="58"/>
      <c r="Q673" s="58"/>
      <c r="R673" s="15"/>
      <c r="S673" s="57"/>
      <c r="T673" s="19"/>
      <c r="U673" s="58"/>
      <c r="V673" s="58"/>
      <c r="W673" s="58"/>
      <c r="X673" s="58"/>
      <c r="Y673" s="58"/>
      <c r="Z673" s="58"/>
      <c r="AA673" s="58"/>
      <c r="AB673" s="58"/>
      <c r="AC673" s="58"/>
      <c r="AD673" s="58"/>
      <c r="AE673" s="58"/>
      <c r="AF673" s="58"/>
      <c r="AG673" s="58"/>
    </row>
    <row r="674" spans="1:33" ht="17.25" customHeight="1" x14ac:dyDescent="0.2">
      <c r="A674" s="23"/>
      <c r="B674" s="58"/>
      <c r="C674" s="58"/>
      <c r="D674" s="58"/>
      <c r="E674" s="58"/>
      <c r="F674" s="58"/>
      <c r="G674" s="58"/>
      <c r="H674" s="58"/>
      <c r="I674" s="158"/>
      <c r="J674" s="135"/>
      <c r="K674" s="135"/>
      <c r="L674" s="135"/>
      <c r="M674" s="135"/>
      <c r="N674" s="58"/>
      <c r="O674" s="58"/>
      <c r="P674" s="58"/>
      <c r="Q674" s="58"/>
      <c r="R674" s="15"/>
      <c r="S674" s="57"/>
      <c r="T674" s="19"/>
      <c r="U674" s="58"/>
      <c r="V674" s="58"/>
      <c r="W674" s="58"/>
      <c r="X674" s="58"/>
      <c r="Y674" s="58"/>
      <c r="Z674" s="58"/>
      <c r="AA674" s="58"/>
      <c r="AB674" s="58"/>
      <c r="AC674" s="58"/>
      <c r="AD674" s="58"/>
      <c r="AE674" s="58"/>
      <c r="AF674" s="58"/>
      <c r="AG674" s="58"/>
    </row>
    <row r="675" spans="1:33" ht="17.25" customHeight="1" x14ac:dyDescent="0.2">
      <c r="A675" s="23"/>
      <c r="B675" s="58"/>
      <c r="C675" s="58"/>
      <c r="D675" s="58"/>
      <c r="E675" s="58"/>
      <c r="F675" s="58"/>
      <c r="G675" s="58"/>
      <c r="H675" s="58"/>
      <c r="I675" s="158"/>
      <c r="J675" s="135"/>
      <c r="K675" s="135"/>
      <c r="L675" s="135"/>
      <c r="M675" s="135"/>
      <c r="N675" s="58"/>
      <c r="O675" s="58"/>
      <c r="P675" s="58"/>
      <c r="Q675" s="58"/>
      <c r="R675" s="15"/>
      <c r="S675" s="57"/>
      <c r="T675" s="19"/>
      <c r="U675" s="58"/>
      <c r="V675" s="58"/>
      <c r="W675" s="58"/>
      <c r="X675" s="58"/>
      <c r="Y675" s="58"/>
      <c r="Z675" s="58"/>
      <c r="AA675" s="58"/>
      <c r="AB675" s="58"/>
      <c r="AC675" s="58"/>
      <c r="AD675" s="58"/>
      <c r="AE675" s="58"/>
      <c r="AF675" s="58"/>
      <c r="AG675" s="58"/>
    </row>
    <row r="676" spans="1:33" ht="17.25" customHeight="1" x14ac:dyDescent="0.2">
      <c r="A676" s="23"/>
      <c r="B676" s="58"/>
      <c r="C676" s="58"/>
      <c r="D676" s="58"/>
      <c r="E676" s="58"/>
      <c r="F676" s="58"/>
      <c r="G676" s="58"/>
      <c r="H676" s="58"/>
      <c r="I676" s="158"/>
      <c r="J676" s="135"/>
      <c r="K676" s="135"/>
      <c r="L676" s="135"/>
      <c r="M676" s="135"/>
      <c r="N676" s="58"/>
      <c r="O676" s="58"/>
      <c r="P676" s="58"/>
      <c r="Q676" s="58"/>
      <c r="R676" s="15"/>
      <c r="S676" s="57"/>
      <c r="T676" s="19"/>
      <c r="U676" s="58"/>
      <c r="V676" s="58"/>
      <c r="W676" s="58"/>
      <c r="X676" s="58"/>
      <c r="Y676" s="58"/>
      <c r="Z676" s="58"/>
      <c r="AA676" s="58"/>
      <c r="AB676" s="58"/>
      <c r="AC676" s="58"/>
      <c r="AD676" s="58"/>
      <c r="AE676" s="58"/>
      <c r="AF676" s="58"/>
      <c r="AG676" s="58"/>
    </row>
    <row r="677" spans="1:33" ht="17.25" customHeight="1" x14ac:dyDescent="0.2">
      <c r="A677" s="23"/>
      <c r="B677" s="58"/>
      <c r="C677" s="58"/>
      <c r="D677" s="58"/>
      <c r="E677" s="58"/>
      <c r="F677" s="58"/>
      <c r="G677" s="58"/>
      <c r="H677" s="58"/>
      <c r="I677" s="158"/>
      <c r="J677" s="135"/>
      <c r="K677" s="135"/>
      <c r="L677" s="135"/>
      <c r="M677" s="135"/>
      <c r="N677" s="58"/>
      <c r="O677" s="58"/>
      <c r="P677" s="58"/>
      <c r="Q677" s="58"/>
      <c r="R677" s="15"/>
      <c r="S677" s="57"/>
      <c r="T677" s="19"/>
      <c r="U677" s="58"/>
      <c r="V677" s="58"/>
      <c r="W677" s="58"/>
      <c r="X677" s="58"/>
      <c r="Y677" s="58"/>
      <c r="Z677" s="58"/>
      <c r="AA677" s="58"/>
      <c r="AB677" s="58"/>
      <c r="AC677" s="58"/>
      <c r="AD677" s="58"/>
      <c r="AE677" s="58"/>
      <c r="AF677" s="58"/>
      <c r="AG677" s="58"/>
    </row>
    <row r="678" spans="1:33" ht="17.25" customHeight="1" x14ac:dyDescent="0.2">
      <c r="A678" s="23"/>
      <c r="B678" s="58"/>
      <c r="C678" s="58"/>
      <c r="D678" s="58"/>
      <c r="E678" s="58"/>
      <c r="F678" s="58"/>
      <c r="G678" s="58"/>
      <c r="H678" s="58"/>
      <c r="I678" s="158"/>
      <c r="J678" s="135"/>
      <c r="K678" s="135"/>
      <c r="L678" s="135"/>
      <c r="M678" s="135"/>
      <c r="N678" s="58"/>
      <c r="O678" s="58"/>
      <c r="P678" s="58"/>
      <c r="Q678" s="58"/>
      <c r="R678" s="15"/>
      <c r="S678" s="57"/>
      <c r="T678" s="19"/>
      <c r="U678" s="58"/>
      <c r="V678" s="58"/>
      <c r="W678" s="58"/>
      <c r="X678" s="58"/>
      <c r="Y678" s="58"/>
      <c r="Z678" s="58"/>
      <c r="AA678" s="58"/>
      <c r="AB678" s="58"/>
      <c r="AC678" s="58"/>
      <c r="AD678" s="58"/>
      <c r="AE678" s="58"/>
      <c r="AF678" s="58"/>
      <c r="AG678" s="58"/>
    </row>
    <row r="679" spans="1:33" ht="17.25" customHeight="1" x14ac:dyDescent="0.2">
      <c r="A679" s="23"/>
      <c r="B679" s="58"/>
      <c r="C679" s="58"/>
      <c r="D679" s="58"/>
      <c r="E679" s="58"/>
      <c r="F679" s="58"/>
      <c r="G679" s="58"/>
      <c r="H679" s="58"/>
      <c r="I679" s="158"/>
      <c r="J679" s="135"/>
      <c r="K679" s="135"/>
      <c r="L679" s="135"/>
      <c r="M679" s="135"/>
      <c r="N679" s="58"/>
      <c r="O679" s="58"/>
      <c r="P679" s="58"/>
      <c r="Q679" s="58"/>
      <c r="R679" s="15"/>
      <c r="S679" s="57"/>
      <c r="T679" s="19"/>
      <c r="U679" s="58"/>
      <c r="V679" s="58"/>
      <c r="W679" s="58"/>
      <c r="X679" s="58"/>
      <c r="Y679" s="58"/>
      <c r="Z679" s="58"/>
      <c r="AA679" s="58"/>
      <c r="AB679" s="58"/>
      <c r="AC679" s="58"/>
      <c r="AD679" s="58"/>
      <c r="AE679" s="58"/>
      <c r="AF679" s="58"/>
      <c r="AG679" s="58"/>
    </row>
    <row r="680" spans="1:33" ht="17.25" customHeight="1" x14ac:dyDescent="0.2">
      <c r="A680" s="23"/>
      <c r="B680" s="58"/>
      <c r="C680" s="58"/>
      <c r="D680" s="58"/>
      <c r="E680" s="58"/>
      <c r="F680" s="58"/>
      <c r="G680" s="58"/>
      <c r="H680" s="58"/>
      <c r="I680" s="158"/>
      <c r="J680" s="135"/>
      <c r="K680" s="135"/>
      <c r="L680" s="135"/>
      <c r="M680" s="135"/>
      <c r="N680" s="58"/>
      <c r="O680" s="58"/>
      <c r="P680" s="58"/>
      <c r="Q680" s="58"/>
      <c r="R680" s="15"/>
      <c r="S680" s="57"/>
      <c r="T680" s="19"/>
      <c r="U680" s="58"/>
      <c r="V680" s="58"/>
      <c r="W680" s="58"/>
      <c r="X680" s="58"/>
      <c r="Y680" s="58"/>
      <c r="Z680" s="58"/>
      <c r="AA680" s="58"/>
      <c r="AB680" s="58"/>
      <c r="AC680" s="58"/>
      <c r="AD680" s="58"/>
      <c r="AE680" s="58"/>
      <c r="AF680" s="58"/>
      <c r="AG680" s="58"/>
    </row>
    <row r="681" spans="1:33" ht="17.25" customHeight="1" x14ac:dyDescent="0.2">
      <c r="A681" s="23"/>
      <c r="B681" s="58"/>
      <c r="C681" s="58"/>
      <c r="D681" s="58"/>
      <c r="E681" s="58"/>
      <c r="F681" s="58"/>
      <c r="G681" s="58"/>
      <c r="H681" s="58"/>
      <c r="I681" s="158"/>
      <c r="J681" s="135"/>
      <c r="K681" s="135"/>
      <c r="L681" s="135"/>
      <c r="M681" s="135"/>
      <c r="N681" s="58"/>
      <c r="O681" s="58"/>
      <c r="P681" s="58"/>
      <c r="Q681" s="58"/>
      <c r="R681" s="15"/>
      <c r="S681" s="57"/>
      <c r="T681" s="19"/>
      <c r="U681" s="58"/>
      <c r="V681" s="58"/>
      <c r="W681" s="58"/>
      <c r="X681" s="58"/>
      <c r="Y681" s="58"/>
      <c r="Z681" s="58"/>
      <c r="AA681" s="58"/>
      <c r="AB681" s="58"/>
      <c r="AC681" s="58"/>
      <c r="AD681" s="58"/>
      <c r="AE681" s="58"/>
      <c r="AF681" s="58"/>
      <c r="AG681" s="58"/>
    </row>
    <row r="682" spans="1:33" ht="17.25" customHeight="1" x14ac:dyDescent="0.2">
      <c r="A682" s="23"/>
      <c r="B682" s="58"/>
      <c r="C682" s="58"/>
      <c r="D682" s="58"/>
      <c r="E682" s="58"/>
      <c r="F682" s="58"/>
      <c r="G682" s="58"/>
      <c r="H682" s="58"/>
      <c r="I682" s="158"/>
      <c r="J682" s="135"/>
      <c r="K682" s="135"/>
      <c r="L682" s="135"/>
      <c r="M682" s="135"/>
      <c r="N682" s="58"/>
      <c r="O682" s="58"/>
      <c r="P682" s="58"/>
      <c r="Q682" s="58"/>
      <c r="R682" s="15"/>
      <c r="S682" s="57"/>
      <c r="T682" s="19"/>
      <c r="U682" s="58"/>
      <c r="V682" s="58"/>
      <c r="W682" s="58"/>
      <c r="X682" s="58"/>
      <c r="Y682" s="58"/>
      <c r="Z682" s="58"/>
      <c r="AA682" s="58"/>
      <c r="AB682" s="58"/>
      <c r="AC682" s="58"/>
      <c r="AD682" s="58"/>
      <c r="AE682" s="58"/>
      <c r="AF682" s="58"/>
      <c r="AG682" s="58"/>
    </row>
    <row r="683" spans="1:33" ht="17.25" customHeight="1" x14ac:dyDescent="0.2">
      <c r="A683" s="23"/>
      <c r="B683" s="58"/>
      <c r="C683" s="58"/>
      <c r="D683" s="58"/>
      <c r="E683" s="58"/>
      <c r="F683" s="58"/>
      <c r="G683" s="58"/>
      <c r="H683" s="58"/>
      <c r="I683" s="158"/>
      <c r="J683" s="135"/>
      <c r="K683" s="135"/>
      <c r="L683" s="135"/>
      <c r="M683" s="135"/>
      <c r="N683" s="58"/>
      <c r="O683" s="58"/>
      <c r="P683" s="58"/>
      <c r="Q683" s="58"/>
      <c r="R683" s="15"/>
      <c r="S683" s="57"/>
      <c r="T683" s="19"/>
      <c r="U683" s="58"/>
      <c r="V683" s="58"/>
      <c r="W683" s="58"/>
      <c r="X683" s="58"/>
      <c r="Y683" s="58"/>
      <c r="Z683" s="58"/>
      <c r="AA683" s="58"/>
      <c r="AB683" s="58"/>
      <c r="AC683" s="58"/>
      <c r="AD683" s="58"/>
      <c r="AE683" s="58"/>
      <c r="AF683" s="58"/>
      <c r="AG683" s="58"/>
    </row>
    <row r="684" spans="1:33" ht="17.25" customHeight="1" x14ac:dyDescent="0.2">
      <c r="A684" s="23"/>
      <c r="B684" s="58"/>
      <c r="C684" s="58"/>
      <c r="D684" s="58"/>
      <c r="E684" s="58"/>
      <c r="F684" s="58"/>
      <c r="G684" s="58"/>
      <c r="H684" s="58"/>
      <c r="I684" s="158"/>
      <c r="J684" s="135"/>
      <c r="K684" s="135"/>
      <c r="L684" s="135"/>
      <c r="M684" s="135"/>
      <c r="N684" s="58"/>
      <c r="O684" s="58"/>
      <c r="P684" s="58"/>
      <c r="Q684" s="58"/>
      <c r="R684" s="15"/>
      <c r="S684" s="57"/>
      <c r="T684" s="19"/>
      <c r="U684" s="58"/>
      <c r="V684" s="58"/>
      <c r="W684" s="58"/>
      <c r="X684" s="58"/>
      <c r="Y684" s="58"/>
      <c r="Z684" s="58"/>
      <c r="AA684" s="58"/>
      <c r="AB684" s="58"/>
      <c r="AC684" s="58"/>
      <c r="AD684" s="58"/>
      <c r="AE684" s="58"/>
      <c r="AF684" s="58"/>
      <c r="AG684" s="58"/>
    </row>
    <row r="685" spans="1:33" ht="17.25" customHeight="1" x14ac:dyDescent="0.2">
      <c r="A685" s="23"/>
      <c r="B685" s="58"/>
      <c r="C685" s="58"/>
      <c r="D685" s="58"/>
      <c r="E685" s="58"/>
      <c r="F685" s="58"/>
      <c r="G685" s="58"/>
      <c r="H685" s="58"/>
      <c r="I685" s="158"/>
      <c r="J685" s="135"/>
      <c r="K685" s="135"/>
      <c r="L685" s="135"/>
      <c r="M685" s="135"/>
      <c r="N685" s="58"/>
      <c r="O685" s="58"/>
      <c r="P685" s="58"/>
      <c r="Q685" s="58"/>
      <c r="R685" s="15"/>
      <c r="S685" s="57"/>
      <c r="T685" s="19"/>
      <c r="U685" s="58"/>
      <c r="V685" s="58"/>
      <c r="W685" s="58"/>
      <c r="X685" s="58"/>
      <c r="Y685" s="58"/>
      <c r="Z685" s="58"/>
      <c r="AA685" s="58"/>
      <c r="AB685" s="58"/>
      <c r="AC685" s="58"/>
      <c r="AD685" s="58"/>
      <c r="AE685" s="58"/>
      <c r="AF685" s="58"/>
      <c r="AG685" s="58"/>
    </row>
    <row r="686" spans="1:33" ht="17.25" customHeight="1" x14ac:dyDescent="0.2">
      <c r="A686" s="23"/>
      <c r="B686" s="58"/>
      <c r="C686" s="58"/>
      <c r="D686" s="58"/>
      <c r="E686" s="58"/>
      <c r="F686" s="58"/>
      <c r="G686" s="58"/>
      <c r="H686" s="58"/>
      <c r="I686" s="158"/>
      <c r="J686" s="135"/>
      <c r="K686" s="135"/>
      <c r="L686" s="135"/>
      <c r="M686" s="135"/>
      <c r="N686" s="58"/>
      <c r="O686" s="58"/>
      <c r="P686" s="58"/>
      <c r="Q686" s="58"/>
      <c r="R686" s="15"/>
      <c r="S686" s="57"/>
      <c r="T686" s="19"/>
      <c r="U686" s="58"/>
      <c r="V686" s="58"/>
      <c r="W686" s="58"/>
      <c r="X686" s="58"/>
      <c r="Y686" s="58"/>
      <c r="Z686" s="58"/>
      <c r="AA686" s="58"/>
      <c r="AB686" s="58"/>
      <c r="AC686" s="58"/>
      <c r="AD686" s="58"/>
      <c r="AE686" s="58"/>
      <c r="AF686" s="58"/>
      <c r="AG686" s="58"/>
    </row>
    <row r="687" spans="1:33" ht="17.25" customHeight="1" x14ac:dyDescent="0.2">
      <c r="A687" s="23"/>
      <c r="B687" s="58"/>
      <c r="C687" s="58"/>
      <c r="D687" s="58"/>
      <c r="E687" s="58"/>
      <c r="F687" s="58"/>
      <c r="G687" s="58"/>
      <c r="H687" s="58"/>
      <c r="I687" s="158"/>
      <c r="J687" s="135"/>
      <c r="K687" s="135"/>
      <c r="L687" s="135"/>
      <c r="M687" s="135"/>
      <c r="N687" s="58"/>
      <c r="O687" s="58"/>
      <c r="P687" s="58"/>
      <c r="Q687" s="58"/>
      <c r="R687" s="15"/>
      <c r="S687" s="57"/>
      <c r="T687" s="19"/>
      <c r="U687" s="58"/>
      <c r="V687" s="58"/>
      <c r="W687" s="58"/>
      <c r="X687" s="58"/>
      <c r="Y687" s="58"/>
      <c r="Z687" s="58"/>
      <c r="AA687" s="58"/>
      <c r="AB687" s="58"/>
      <c r="AC687" s="58"/>
      <c r="AD687" s="58"/>
      <c r="AE687" s="58"/>
      <c r="AF687" s="58"/>
      <c r="AG687" s="58"/>
    </row>
    <row r="688" spans="1:33" ht="17.25" customHeight="1" x14ac:dyDescent="0.2">
      <c r="A688" s="23"/>
      <c r="B688" s="58"/>
      <c r="C688" s="58"/>
      <c r="D688" s="58"/>
      <c r="E688" s="58"/>
      <c r="F688" s="58"/>
      <c r="G688" s="58"/>
      <c r="H688" s="58"/>
      <c r="I688" s="158"/>
      <c r="J688" s="135"/>
      <c r="K688" s="135"/>
      <c r="L688" s="135"/>
      <c r="M688" s="135"/>
      <c r="N688" s="58"/>
      <c r="O688" s="58"/>
      <c r="P688" s="58"/>
      <c r="Q688" s="58"/>
      <c r="R688" s="15"/>
      <c r="S688" s="57"/>
      <c r="T688" s="19"/>
      <c r="U688" s="58"/>
      <c r="V688" s="58"/>
      <c r="W688" s="58"/>
      <c r="X688" s="58"/>
      <c r="Y688" s="58"/>
      <c r="Z688" s="58"/>
      <c r="AA688" s="58"/>
      <c r="AB688" s="58"/>
      <c r="AC688" s="58"/>
      <c r="AD688" s="58"/>
      <c r="AE688" s="58"/>
      <c r="AF688" s="58"/>
      <c r="AG688" s="58"/>
    </row>
    <row r="689" spans="1:33" ht="17.25" customHeight="1" x14ac:dyDescent="0.2">
      <c r="A689" s="23"/>
      <c r="B689" s="58"/>
      <c r="C689" s="58"/>
      <c r="D689" s="58"/>
      <c r="E689" s="58"/>
      <c r="F689" s="58"/>
      <c r="G689" s="58"/>
      <c r="H689" s="58"/>
      <c r="I689" s="158"/>
      <c r="J689" s="135"/>
      <c r="K689" s="135"/>
      <c r="L689" s="135"/>
      <c r="M689" s="135"/>
      <c r="N689" s="58"/>
      <c r="O689" s="58"/>
      <c r="P689" s="58"/>
      <c r="Q689" s="58"/>
      <c r="R689" s="15"/>
      <c r="S689" s="57"/>
      <c r="T689" s="19"/>
      <c r="U689" s="58"/>
      <c r="V689" s="58"/>
      <c r="W689" s="58"/>
      <c r="X689" s="58"/>
      <c r="Y689" s="58"/>
      <c r="Z689" s="58"/>
      <c r="AA689" s="58"/>
      <c r="AB689" s="58"/>
      <c r="AC689" s="58"/>
      <c r="AD689" s="58"/>
      <c r="AE689" s="58"/>
      <c r="AF689" s="58"/>
      <c r="AG689" s="58"/>
    </row>
    <row r="690" spans="1:33" ht="17.25" customHeight="1" x14ac:dyDescent="0.2">
      <c r="A690" s="23"/>
      <c r="B690" s="58"/>
      <c r="C690" s="58"/>
      <c r="D690" s="58"/>
      <c r="E690" s="58"/>
      <c r="F690" s="58"/>
      <c r="G690" s="58"/>
      <c r="H690" s="58"/>
      <c r="I690" s="158"/>
      <c r="J690" s="135"/>
      <c r="K690" s="135"/>
      <c r="L690" s="135"/>
      <c r="M690" s="135"/>
      <c r="N690" s="58"/>
      <c r="O690" s="58"/>
      <c r="P690" s="58"/>
      <c r="Q690" s="58"/>
      <c r="R690" s="15"/>
      <c r="S690" s="57"/>
      <c r="T690" s="19"/>
      <c r="U690" s="58"/>
      <c r="V690" s="58"/>
      <c r="W690" s="58"/>
      <c r="X690" s="58"/>
      <c r="Y690" s="58"/>
      <c r="Z690" s="58"/>
      <c r="AA690" s="58"/>
      <c r="AB690" s="58"/>
      <c r="AC690" s="58"/>
      <c r="AD690" s="58"/>
      <c r="AE690" s="58"/>
      <c r="AF690" s="58"/>
      <c r="AG690" s="58"/>
    </row>
    <row r="691" spans="1:33" ht="17.25" customHeight="1" x14ac:dyDescent="0.2">
      <c r="A691" s="23"/>
      <c r="B691" s="58"/>
      <c r="C691" s="58"/>
      <c r="D691" s="58"/>
      <c r="E691" s="58"/>
      <c r="F691" s="58"/>
      <c r="G691" s="58"/>
      <c r="H691" s="58"/>
      <c r="I691" s="158"/>
      <c r="J691" s="135"/>
      <c r="K691" s="135"/>
      <c r="L691" s="135"/>
      <c r="M691" s="135"/>
      <c r="N691" s="58"/>
      <c r="O691" s="58"/>
      <c r="P691" s="58"/>
      <c r="Q691" s="58"/>
      <c r="R691" s="15"/>
      <c r="S691" s="57"/>
      <c r="T691" s="19"/>
      <c r="U691" s="58"/>
      <c r="V691" s="58"/>
      <c r="W691" s="58"/>
      <c r="X691" s="58"/>
      <c r="Y691" s="58"/>
      <c r="Z691" s="58"/>
      <c r="AA691" s="58"/>
      <c r="AB691" s="58"/>
      <c r="AC691" s="58"/>
      <c r="AD691" s="58"/>
      <c r="AE691" s="58"/>
      <c r="AF691" s="58"/>
      <c r="AG691" s="58"/>
    </row>
    <row r="692" spans="1:33" ht="17.25" customHeight="1" x14ac:dyDescent="0.2">
      <c r="A692" s="23"/>
      <c r="B692" s="58"/>
      <c r="C692" s="58"/>
      <c r="D692" s="58"/>
      <c r="E692" s="58"/>
      <c r="F692" s="58"/>
      <c r="G692" s="58"/>
      <c r="H692" s="58"/>
      <c r="I692" s="158"/>
      <c r="J692" s="135"/>
      <c r="K692" s="135"/>
      <c r="L692" s="135"/>
      <c r="M692" s="135"/>
      <c r="N692" s="58"/>
      <c r="O692" s="58"/>
      <c r="P692" s="58"/>
      <c r="Q692" s="58"/>
      <c r="R692" s="15"/>
      <c r="S692" s="57"/>
      <c r="T692" s="19"/>
      <c r="U692" s="58"/>
      <c r="V692" s="58"/>
      <c r="W692" s="58"/>
      <c r="X692" s="58"/>
      <c r="Y692" s="58"/>
      <c r="Z692" s="58"/>
      <c r="AA692" s="58"/>
      <c r="AB692" s="58"/>
      <c r="AC692" s="58"/>
      <c r="AD692" s="58"/>
      <c r="AE692" s="58"/>
      <c r="AF692" s="58"/>
      <c r="AG692" s="58"/>
    </row>
    <row r="693" spans="1:33" ht="17.25" customHeight="1" x14ac:dyDescent="0.2">
      <c r="A693" s="23"/>
      <c r="B693" s="58"/>
      <c r="C693" s="58"/>
      <c r="D693" s="58"/>
      <c r="E693" s="58"/>
      <c r="F693" s="58"/>
      <c r="G693" s="58"/>
      <c r="H693" s="58"/>
      <c r="I693" s="158"/>
      <c r="J693" s="135"/>
      <c r="K693" s="135"/>
      <c r="L693" s="135"/>
      <c r="M693" s="135"/>
      <c r="N693" s="58"/>
      <c r="O693" s="58"/>
      <c r="P693" s="58"/>
      <c r="Q693" s="58"/>
      <c r="R693" s="15"/>
      <c r="S693" s="57"/>
      <c r="T693" s="19"/>
      <c r="U693" s="58"/>
      <c r="V693" s="58"/>
      <c r="W693" s="58"/>
      <c r="X693" s="58"/>
      <c r="Y693" s="58"/>
      <c r="Z693" s="58"/>
      <c r="AA693" s="58"/>
      <c r="AB693" s="58"/>
      <c r="AC693" s="58"/>
      <c r="AD693" s="58"/>
      <c r="AE693" s="58"/>
      <c r="AF693" s="58"/>
      <c r="AG693" s="58"/>
    </row>
    <row r="694" spans="1:33" ht="17.25" customHeight="1" x14ac:dyDescent="0.2">
      <c r="A694" s="23"/>
      <c r="B694" s="58"/>
      <c r="C694" s="58"/>
      <c r="D694" s="58"/>
      <c r="E694" s="58"/>
      <c r="F694" s="58"/>
      <c r="G694" s="58"/>
      <c r="H694" s="58"/>
      <c r="I694" s="158"/>
      <c r="J694" s="135"/>
      <c r="K694" s="135"/>
      <c r="L694" s="135"/>
      <c r="M694" s="135"/>
      <c r="N694" s="58"/>
      <c r="O694" s="58"/>
      <c r="P694" s="58"/>
      <c r="Q694" s="58"/>
      <c r="R694" s="15"/>
      <c r="S694" s="57"/>
      <c r="T694" s="19"/>
      <c r="U694" s="58"/>
      <c r="V694" s="58"/>
      <c r="W694" s="58"/>
      <c r="X694" s="58"/>
      <c r="Y694" s="58"/>
      <c r="Z694" s="58"/>
      <c r="AA694" s="58"/>
      <c r="AB694" s="58"/>
      <c r="AC694" s="58"/>
      <c r="AD694" s="58"/>
      <c r="AE694" s="58"/>
      <c r="AF694" s="58"/>
      <c r="AG694" s="58"/>
    </row>
    <row r="695" spans="1:33" ht="17.25" customHeight="1" x14ac:dyDescent="0.2">
      <c r="A695" s="23"/>
      <c r="B695" s="58"/>
      <c r="C695" s="58"/>
      <c r="D695" s="58"/>
      <c r="E695" s="58"/>
      <c r="F695" s="58"/>
      <c r="G695" s="58"/>
      <c r="H695" s="58"/>
      <c r="I695" s="158"/>
      <c r="J695" s="135"/>
      <c r="K695" s="135"/>
      <c r="L695" s="135"/>
      <c r="M695" s="135"/>
      <c r="N695" s="58"/>
      <c r="O695" s="58"/>
      <c r="P695" s="58"/>
      <c r="Q695" s="58"/>
      <c r="R695" s="15"/>
      <c r="S695" s="57"/>
      <c r="T695" s="19"/>
      <c r="U695" s="58"/>
      <c r="V695" s="58"/>
      <c r="W695" s="58"/>
      <c r="X695" s="58"/>
      <c r="Y695" s="58"/>
      <c r="Z695" s="58"/>
      <c r="AA695" s="58"/>
      <c r="AB695" s="58"/>
      <c r="AC695" s="58"/>
      <c r="AD695" s="58"/>
      <c r="AE695" s="58"/>
      <c r="AF695" s="58"/>
      <c r="AG695" s="58"/>
    </row>
    <row r="696" spans="1:33" ht="17.25" customHeight="1" x14ac:dyDescent="0.2">
      <c r="A696" s="23"/>
      <c r="B696" s="58"/>
      <c r="C696" s="58"/>
      <c r="D696" s="58"/>
      <c r="E696" s="58"/>
      <c r="F696" s="58"/>
      <c r="G696" s="58"/>
      <c r="H696" s="58"/>
      <c r="I696" s="158"/>
      <c r="J696" s="135"/>
      <c r="K696" s="135"/>
      <c r="L696" s="135"/>
      <c r="M696" s="135"/>
      <c r="N696" s="58"/>
      <c r="O696" s="58"/>
      <c r="P696" s="58"/>
      <c r="Q696" s="58"/>
      <c r="R696" s="15"/>
      <c r="S696" s="57"/>
      <c r="T696" s="19"/>
      <c r="U696" s="58"/>
      <c r="V696" s="58"/>
      <c r="W696" s="58"/>
      <c r="X696" s="58"/>
      <c r="Y696" s="58"/>
      <c r="Z696" s="58"/>
      <c r="AA696" s="58"/>
      <c r="AB696" s="58"/>
      <c r="AC696" s="58"/>
      <c r="AD696" s="58"/>
      <c r="AE696" s="58"/>
      <c r="AF696" s="58"/>
      <c r="AG696" s="58"/>
    </row>
    <row r="697" spans="1:33" ht="17.25" customHeight="1" x14ac:dyDescent="0.2">
      <c r="A697" s="23"/>
      <c r="B697" s="58"/>
      <c r="C697" s="58"/>
      <c r="D697" s="58"/>
      <c r="E697" s="58"/>
      <c r="F697" s="58"/>
      <c r="G697" s="58"/>
      <c r="H697" s="58"/>
      <c r="I697" s="158"/>
      <c r="J697" s="135"/>
      <c r="K697" s="135"/>
      <c r="L697" s="135"/>
      <c r="M697" s="135"/>
      <c r="N697" s="58"/>
      <c r="O697" s="58"/>
      <c r="P697" s="58"/>
      <c r="Q697" s="58"/>
      <c r="R697" s="15"/>
      <c r="S697" s="57"/>
      <c r="T697" s="19"/>
      <c r="U697" s="58"/>
      <c r="V697" s="58"/>
      <c r="W697" s="58"/>
      <c r="X697" s="58"/>
      <c r="Y697" s="58"/>
      <c r="Z697" s="58"/>
      <c r="AA697" s="58"/>
      <c r="AB697" s="58"/>
      <c r="AC697" s="58"/>
      <c r="AD697" s="58"/>
      <c r="AE697" s="58"/>
      <c r="AF697" s="58"/>
      <c r="AG697" s="58"/>
    </row>
    <row r="698" spans="1:33" ht="17.25" customHeight="1" x14ac:dyDescent="0.2">
      <c r="A698" s="23"/>
      <c r="B698" s="58"/>
      <c r="C698" s="58"/>
      <c r="D698" s="58"/>
      <c r="E698" s="58"/>
      <c r="F698" s="58"/>
      <c r="G698" s="58"/>
      <c r="H698" s="58"/>
      <c r="I698" s="158"/>
      <c r="J698" s="135"/>
      <c r="K698" s="135"/>
      <c r="L698" s="135"/>
      <c r="M698" s="135"/>
      <c r="N698" s="58"/>
      <c r="O698" s="58"/>
      <c r="P698" s="58"/>
      <c r="Q698" s="58"/>
      <c r="R698" s="15"/>
      <c r="S698" s="57"/>
      <c r="T698" s="19"/>
      <c r="U698" s="58"/>
      <c r="V698" s="58"/>
      <c r="W698" s="58"/>
      <c r="X698" s="58"/>
      <c r="Y698" s="58"/>
      <c r="Z698" s="58"/>
      <c r="AA698" s="58"/>
      <c r="AB698" s="58"/>
      <c r="AC698" s="58"/>
      <c r="AD698" s="58"/>
      <c r="AE698" s="58"/>
      <c r="AF698" s="58"/>
      <c r="AG698" s="58"/>
    </row>
    <row r="699" spans="1:33" ht="17.25" customHeight="1" x14ac:dyDescent="0.2">
      <c r="A699" s="23"/>
      <c r="B699" s="58"/>
      <c r="C699" s="58"/>
      <c r="D699" s="58"/>
      <c r="E699" s="58"/>
      <c r="F699" s="58"/>
      <c r="G699" s="58"/>
      <c r="H699" s="58"/>
      <c r="I699" s="158"/>
      <c r="J699" s="135"/>
      <c r="K699" s="135"/>
      <c r="L699" s="135"/>
      <c r="M699" s="135"/>
      <c r="N699" s="58"/>
      <c r="O699" s="58"/>
      <c r="P699" s="58"/>
      <c r="Q699" s="58"/>
      <c r="R699" s="15"/>
      <c r="S699" s="57"/>
      <c r="T699" s="19"/>
      <c r="U699" s="58"/>
      <c r="V699" s="58"/>
      <c r="W699" s="58"/>
      <c r="X699" s="58"/>
      <c r="Y699" s="58"/>
      <c r="Z699" s="58"/>
      <c r="AA699" s="58"/>
      <c r="AB699" s="58"/>
      <c r="AC699" s="58"/>
      <c r="AD699" s="58"/>
      <c r="AE699" s="58"/>
      <c r="AF699" s="58"/>
      <c r="AG699" s="58"/>
    </row>
    <row r="700" spans="1:33" ht="17.25" customHeight="1" x14ac:dyDescent="0.2">
      <c r="A700" s="23"/>
      <c r="B700" s="58"/>
      <c r="C700" s="58"/>
      <c r="D700" s="58"/>
      <c r="E700" s="58"/>
      <c r="F700" s="58"/>
      <c r="G700" s="58"/>
      <c r="H700" s="58"/>
      <c r="I700" s="158"/>
      <c r="J700" s="135"/>
      <c r="K700" s="135"/>
      <c r="L700" s="135"/>
      <c r="M700" s="135"/>
      <c r="N700" s="58"/>
      <c r="O700" s="58"/>
      <c r="P700" s="58"/>
      <c r="Q700" s="58"/>
      <c r="R700" s="15"/>
      <c r="S700" s="57"/>
      <c r="T700" s="19"/>
      <c r="U700" s="58"/>
      <c r="V700" s="58"/>
      <c r="W700" s="58"/>
      <c r="X700" s="58"/>
      <c r="Y700" s="58"/>
      <c r="Z700" s="58"/>
      <c r="AA700" s="58"/>
      <c r="AB700" s="58"/>
      <c r="AC700" s="58"/>
      <c r="AD700" s="58"/>
      <c r="AE700" s="58"/>
      <c r="AF700" s="58"/>
      <c r="AG700" s="58"/>
    </row>
    <row r="701" spans="1:33" ht="17.25" customHeight="1" x14ac:dyDescent="0.2">
      <c r="A701" s="23"/>
      <c r="B701" s="58"/>
      <c r="C701" s="58"/>
      <c r="D701" s="58"/>
      <c r="E701" s="58"/>
      <c r="F701" s="58"/>
      <c r="G701" s="58"/>
      <c r="H701" s="58"/>
      <c r="I701" s="158"/>
      <c r="J701" s="135"/>
      <c r="K701" s="135"/>
      <c r="L701" s="135"/>
      <c r="M701" s="135"/>
      <c r="N701" s="58"/>
      <c r="O701" s="58"/>
      <c r="P701" s="58"/>
      <c r="Q701" s="58"/>
      <c r="R701" s="15"/>
      <c r="S701" s="57"/>
      <c r="T701" s="19"/>
      <c r="U701" s="58"/>
      <c r="V701" s="58"/>
      <c r="W701" s="58"/>
      <c r="X701" s="58"/>
      <c r="Y701" s="58"/>
      <c r="Z701" s="58"/>
      <c r="AA701" s="58"/>
      <c r="AB701" s="58"/>
      <c r="AC701" s="58"/>
      <c r="AD701" s="58"/>
      <c r="AE701" s="58"/>
      <c r="AF701" s="58"/>
      <c r="AG701" s="58"/>
    </row>
    <row r="702" spans="1:33" ht="17.25" customHeight="1" x14ac:dyDescent="0.2">
      <c r="A702" s="23"/>
      <c r="B702" s="58"/>
      <c r="C702" s="58"/>
      <c r="D702" s="58"/>
      <c r="E702" s="58"/>
      <c r="F702" s="58"/>
      <c r="G702" s="58"/>
      <c r="H702" s="58"/>
      <c r="I702" s="158"/>
      <c r="J702" s="135"/>
      <c r="K702" s="135"/>
      <c r="L702" s="135"/>
      <c r="M702" s="135"/>
      <c r="N702" s="58"/>
      <c r="O702" s="58"/>
      <c r="P702" s="58"/>
      <c r="Q702" s="58"/>
      <c r="R702" s="15"/>
      <c r="S702" s="57"/>
      <c r="T702" s="19"/>
      <c r="U702" s="58"/>
      <c r="V702" s="58"/>
      <c r="W702" s="58"/>
      <c r="X702" s="58"/>
      <c r="Y702" s="58"/>
      <c r="Z702" s="58"/>
      <c r="AA702" s="58"/>
      <c r="AB702" s="58"/>
      <c r="AC702" s="58"/>
      <c r="AD702" s="58"/>
      <c r="AE702" s="58"/>
      <c r="AF702" s="58"/>
      <c r="AG702" s="58"/>
    </row>
    <row r="703" spans="1:33" ht="17.25" customHeight="1" x14ac:dyDescent="0.2">
      <c r="A703" s="23"/>
      <c r="B703" s="58"/>
      <c r="C703" s="58"/>
      <c r="D703" s="58"/>
      <c r="E703" s="58"/>
      <c r="F703" s="58"/>
      <c r="G703" s="58"/>
      <c r="H703" s="58"/>
      <c r="I703" s="158"/>
      <c r="J703" s="135"/>
      <c r="K703" s="135"/>
      <c r="L703" s="135"/>
      <c r="M703" s="135"/>
      <c r="N703" s="58"/>
      <c r="O703" s="58"/>
      <c r="P703" s="58"/>
      <c r="Q703" s="58"/>
      <c r="R703" s="15"/>
      <c r="S703" s="57"/>
      <c r="T703" s="19"/>
      <c r="U703" s="58"/>
      <c r="V703" s="58"/>
      <c r="W703" s="58"/>
      <c r="X703" s="58"/>
      <c r="Y703" s="58"/>
      <c r="Z703" s="58"/>
      <c r="AA703" s="58"/>
      <c r="AB703" s="58"/>
      <c r="AC703" s="58"/>
      <c r="AD703" s="58"/>
      <c r="AE703" s="58"/>
      <c r="AF703" s="58"/>
      <c r="AG703" s="58"/>
    </row>
    <row r="704" spans="1:33" ht="17.25" customHeight="1" x14ac:dyDescent="0.2">
      <c r="A704" s="23"/>
      <c r="B704" s="58"/>
      <c r="C704" s="58"/>
      <c r="D704" s="58"/>
      <c r="E704" s="58"/>
      <c r="F704" s="58"/>
      <c r="G704" s="58"/>
      <c r="H704" s="58"/>
      <c r="I704" s="158"/>
      <c r="J704" s="135"/>
      <c r="K704" s="135"/>
      <c r="L704" s="135"/>
      <c r="M704" s="135"/>
      <c r="N704" s="58"/>
      <c r="O704" s="58"/>
      <c r="P704" s="58"/>
      <c r="Q704" s="58"/>
      <c r="R704" s="15"/>
      <c r="S704" s="57"/>
      <c r="T704" s="19"/>
      <c r="U704" s="58"/>
      <c r="V704" s="58"/>
      <c r="W704" s="58"/>
      <c r="X704" s="58"/>
      <c r="Y704" s="58"/>
      <c r="Z704" s="58"/>
      <c r="AA704" s="58"/>
      <c r="AB704" s="58"/>
      <c r="AC704" s="58"/>
      <c r="AD704" s="58"/>
      <c r="AE704" s="58"/>
      <c r="AF704" s="58"/>
      <c r="AG704" s="58"/>
    </row>
    <row r="705" spans="1:33" ht="17.25" customHeight="1" x14ac:dyDescent="0.2">
      <c r="A705" s="23"/>
      <c r="B705" s="58"/>
      <c r="C705" s="58"/>
      <c r="D705" s="58"/>
      <c r="E705" s="58"/>
      <c r="F705" s="58"/>
      <c r="G705" s="58"/>
      <c r="H705" s="58"/>
      <c r="I705" s="158"/>
      <c r="J705" s="135"/>
      <c r="K705" s="135"/>
      <c r="L705" s="135"/>
      <c r="M705" s="135"/>
      <c r="N705" s="58"/>
      <c r="O705" s="58"/>
      <c r="P705" s="58"/>
      <c r="Q705" s="58"/>
      <c r="R705" s="15"/>
      <c r="S705" s="57"/>
      <c r="T705" s="19"/>
      <c r="U705" s="58"/>
      <c r="V705" s="58"/>
      <c r="W705" s="58"/>
      <c r="X705" s="58"/>
      <c r="Y705" s="58"/>
      <c r="Z705" s="58"/>
      <c r="AA705" s="58"/>
      <c r="AB705" s="58"/>
      <c r="AC705" s="58"/>
      <c r="AD705" s="58"/>
      <c r="AE705" s="58"/>
      <c r="AF705" s="58"/>
      <c r="AG705" s="58"/>
    </row>
    <row r="706" spans="1:33" ht="17.25" customHeight="1" x14ac:dyDescent="0.2">
      <c r="A706" s="23"/>
      <c r="B706" s="58"/>
      <c r="C706" s="58"/>
      <c r="D706" s="58"/>
      <c r="E706" s="58"/>
      <c r="F706" s="58"/>
      <c r="G706" s="58"/>
      <c r="H706" s="58"/>
      <c r="I706" s="158"/>
      <c r="J706" s="135"/>
      <c r="K706" s="135"/>
      <c r="L706" s="135"/>
      <c r="M706" s="135"/>
      <c r="N706" s="58"/>
      <c r="O706" s="58"/>
      <c r="P706" s="58"/>
      <c r="Q706" s="58"/>
      <c r="R706" s="15"/>
      <c r="S706" s="57"/>
      <c r="T706" s="19"/>
      <c r="U706" s="58"/>
      <c r="V706" s="58"/>
      <c r="W706" s="58"/>
      <c r="X706" s="58"/>
      <c r="Y706" s="58"/>
      <c r="Z706" s="58"/>
      <c r="AA706" s="58"/>
      <c r="AB706" s="58"/>
      <c r="AC706" s="58"/>
      <c r="AD706" s="58"/>
      <c r="AE706" s="58"/>
      <c r="AF706" s="58"/>
      <c r="AG706" s="58"/>
    </row>
    <row r="707" spans="1:33" ht="17.25" customHeight="1" x14ac:dyDescent="0.2">
      <c r="A707" s="23"/>
      <c r="B707" s="58"/>
      <c r="C707" s="58"/>
      <c r="D707" s="58"/>
      <c r="E707" s="58"/>
      <c r="F707" s="58"/>
      <c r="G707" s="58"/>
      <c r="H707" s="58"/>
      <c r="I707" s="158"/>
      <c r="J707" s="135"/>
      <c r="K707" s="135"/>
      <c r="L707" s="135"/>
      <c r="M707" s="135"/>
      <c r="N707" s="58"/>
      <c r="O707" s="58"/>
      <c r="P707" s="58"/>
      <c r="Q707" s="58"/>
      <c r="R707" s="15"/>
      <c r="S707" s="57"/>
      <c r="T707" s="19"/>
      <c r="U707" s="58"/>
      <c r="V707" s="58"/>
      <c r="W707" s="58"/>
      <c r="X707" s="58"/>
      <c r="Y707" s="58"/>
      <c r="Z707" s="58"/>
      <c r="AA707" s="58"/>
      <c r="AB707" s="58"/>
      <c r="AC707" s="58"/>
      <c r="AD707" s="58"/>
      <c r="AE707" s="58"/>
      <c r="AF707" s="58"/>
      <c r="AG707" s="58"/>
    </row>
    <row r="708" spans="1:33" ht="17.25" customHeight="1" x14ac:dyDescent="0.2">
      <c r="A708" s="23"/>
      <c r="B708" s="58"/>
      <c r="C708" s="58"/>
      <c r="D708" s="58"/>
      <c r="E708" s="58"/>
      <c r="F708" s="58"/>
      <c r="G708" s="58"/>
      <c r="H708" s="58"/>
      <c r="I708" s="158"/>
      <c r="J708" s="135"/>
      <c r="K708" s="135"/>
      <c r="L708" s="135"/>
      <c r="M708" s="135"/>
      <c r="N708" s="58"/>
      <c r="O708" s="58"/>
      <c r="P708" s="58"/>
      <c r="Q708" s="58"/>
      <c r="R708" s="15"/>
      <c r="S708" s="57"/>
      <c r="T708" s="19"/>
      <c r="U708" s="58"/>
      <c r="V708" s="58"/>
      <c r="W708" s="58"/>
      <c r="X708" s="58"/>
      <c r="Y708" s="58"/>
      <c r="Z708" s="58"/>
      <c r="AA708" s="58"/>
      <c r="AB708" s="58"/>
      <c r="AC708" s="58"/>
      <c r="AD708" s="58"/>
      <c r="AE708" s="58"/>
      <c r="AF708" s="58"/>
      <c r="AG708" s="58"/>
    </row>
    <row r="709" spans="1:33" ht="17.25" customHeight="1" x14ac:dyDescent="0.2">
      <c r="A709" s="23"/>
      <c r="B709" s="58"/>
      <c r="C709" s="58"/>
      <c r="D709" s="58"/>
      <c r="E709" s="58"/>
      <c r="F709" s="58"/>
      <c r="G709" s="58"/>
      <c r="H709" s="58"/>
      <c r="I709" s="158"/>
      <c r="J709" s="135"/>
      <c r="K709" s="135"/>
      <c r="L709" s="135"/>
      <c r="M709" s="135"/>
      <c r="N709" s="58"/>
      <c r="O709" s="58"/>
      <c r="P709" s="58"/>
      <c r="Q709" s="58"/>
      <c r="R709" s="15"/>
      <c r="S709" s="57"/>
      <c r="T709" s="19"/>
      <c r="U709" s="58"/>
      <c r="V709" s="58"/>
      <c r="W709" s="58"/>
      <c r="X709" s="58"/>
      <c r="Y709" s="58"/>
      <c r="Z709" s="58"/>
      <c r="AA709" s="58"/>
      <c r="AB709" s="58"/>
      <c r="AC709" s="58"/>
      <c r="AD709" s="58"/>
      <c r="AE709" s="58"/>
      <c r="AF709" s="58"/>
      <c r="AG709" s="58"/>
    </row>
    <row r="710" spans="1:33" ht="17.25" customHeight="1" x14ac:dyDescent="0.2">
      <c r="A710" s="23"/>
      <c r="B710" s="58"/>
      <c r="C710" s="58"/>
      <c r="D710" s="58"/>
      <c r="E710" s="58"/>
      <c r="F710" s="58"/>
      <c r="G710" s="58"/>
      <c r="H710" s="58"/>
      <c r="I710" s="158"/>
      <c r="J710" s="135"/>
      <c r="K710" s="135"/>
      <c r="L710" s="135"/>
      <c r="M710" s="135"/>
      <c r="N710" s="58"/>
      <c r="O710" s="58"/>
      <c r="P710" s="58"/>
      <c r="Q710" s="58"/>
      <c r="R710" s="15"/>
      <c r="S710" s="57"/>
      <c r="T710" s="19"/>
      <c r="U710" s="58"/>
      <c r="V710" s="58"/>
      <c r="W710" s="58"/>
      <c r="X710" s="58"/>
      <c r="Y710" s="58"/>
      <c r="Z710" s="58"/>
      <c r="AA710" s="58"/>
      <c r="AB710" s="58"/>
      <c r="AC710" s="58"/>
      <c r="AD710" s="58"/>
      <c r="AE710" s="58"/>
      <c r="AF710" s="58"/>
      <c r="AG710" s="58"/>
    </row>
    <row r="711" spans="1:33" ht="17.25" customHeight="1" x14ac:dyDescent="0.2">
      <c r="A711" s="23"/>
      <c r="B711" s="58"/>
      <c r="C711" s="58"/>
      <c r="D711" s="58"/>
      <c r="E711" s="58"/>
      <c r="F711" s="58"/>
      <c r="G711" s="58"/>
      <c r="H711" s="58"/>
      <c r="I711" s="158"/>
      <c r="J711" s="135"/>
      <c r="K711" s="135"/>
      <c r="L711" s="135"/>
      <c r="M711" s="135"/>
      <c r="N711" s="58"/>
      <c r="O711" s="58"/>
      <c r="P711" s="58"/>
      <c r="Q711" s="58"/>
      <c r="R711" s="15"/>
      <c r="S711" s="57"/>
      <c r="T711" s="19"/>
      <c r="U711" s="58"/>
      <c r="V711" s="58"/>
      <c r="W711" s="58"/>
      <c r="X711" s="58"/>
      <c r="Y711" s="58"/>
      <c r="Z711" s="58"/>
      <c r="AA711" s="58"/>
      <c r="AB711" s="58"/>
      <c r="AC711" s="58"/>
      <c r="AD711" s="58"/>
      <c r="AE711" s="58"/>
      <c r="AF711" s="58"/>
      <c r="AG711" s="58"/>
    </row>
    <row r="712" spans="1:33" ht="17.25" customHeight="1" x14ac:dyDescent="0.2">
      <c r="A712" s="23"/>
      <c r="B712" s="58"/>
      <c r="C712" s="58"/>
      <c r="D712" s="58"/>
      <c r="E712" s="58"/>
      <c r="F712" s="58"/>
      <c r="G712" s="58"/>
      <c r="H712" s="58"/>
      <c r="I712" s="158"/>
      <c r="J712" s="135"/>
      <c r="K712" s="135"/>
      <c r="L712" s="135"/>
      <c r="M712" s="135"/>
      <c r="N712" s="58"/>
      <c r="O712" s="58"/>
      <c r="P712" s="58"/>
      <c r="Q712" s="58"/>
      <c r="R712" s="15"/>
      <c r="S712" s="57"/>
      <c r="T712" s="19"/>
      <c r="U712" s="58"/>
      <c r="V712" s="58"/>
      <c r="W712" s="58"/>
      <c r="X712" s="58"/>
      <c r="Y712" s="58"/>
      <c r="Z712" s="58"/>
      <c r="AA712" s="58"/>
      <c r="AB712" s="58"/>
      <c r="AC712" s="58"/>
      <c r="AD712" s="58"/>
      <c r="AE712" s="58"/>
      <c r="AF712" s="58"/>
      <c r="AG712" s="58"/>
    </row>
    <row r="713" spans="1:33" ht="17.25" customHeight="1" x14ac:dyDescent="0.2">
      <c r="A713" s="23"/>
      <c r="B713" s="58"/>
      <c r="C713" s="58"/>
      <c r="D713" s="58"/>
      <c r="E713" s="58"/>
      <c r="F713" s="58"/>
      <c r="G713" s="58"/>
      <c r="H713" s="58"/>
      <c r="I713" s="158"/>
      <c r="J713" s="135"/>
      <c r="K713" s="135"/>
      <c r="L713" s="135"/>
      <c r="M713" s="135"/>
      <c r="N713" s="58"/>
      <c r="O713" s="58"/>
      <c r="P713" s="58"/>
      <c r="Q713" s="58"/>
      <c r="R713" s="15"/>
      <c r="S713" s="57"/>
      <c r="T713" s="19"/>
      <c r="U713" s="58"/>
      <c r="V713" s="58"/>
      <c r="W713" s="58"/>
      <c r="X713" s="58"/>
      <c r="Y713" s="58"/>
      <c r="Z713" s="58"/>
      <c r="AA713" s="58"/>
      <c r="AB713" s="58"/>
      <c r="AC713" s="58"/>
      <c r="AD713" s="58"/>
      <c r="AE713" s="58"/>
      <c r="AF713" s="58"/>
      <c r="AG713" s="58"/>
    </row>
    <row r="714" spans="1:33" ht="17.25" customHeight="1" x14ac:dyDescent="0.2">
      <c r="A714" s="23"/>
      <c r="B714" s="58"/>
      <c r="C714" s="58"/>
      <c r="D714" s="58"/>
      <c r="E714" s="58"/>
      <c r="F714" s="58"/>
      <c r="G714" s="58"/>
      <c r="H714" s="58"/>
      <c r="I714" s="158"/>
      <c r="J714" s="135"/>
      <c r="K714" s="135"/>
      <c r="L714" s="135"/>
      <c r="M714" s="135"/>
      <c r="N714" s="58"/>
      <c r="O714" s="58"/>
      <c r="P714" s="58"/>
      <c r="Q714" s="58"/>
      <c r="R714" s="15"/>
      <c r="S714" s="57"/>
      <c r="T714" s="19"/>
      <c r="U714" s="58"/>
      <c r="V714" s="58"/>
      <c r="W714" s="58"/>
      <c r="X714" s="58"/>
      <c r="Y714" s="58"/>
      <c r="Z714" s="58"/>
      <c r="AA714" s="58"/>
      <c r="AB714" s="58"/>
      <c r="AC714" s="58"/>
      <c r="AD714" s="58"/>
      <c r="AE714" s="58"/>
      <c r="AF714" s="58"/>
      <c r="AG714" s="58"/>
    </row>
    <row r="715" spans="1:33" ht="17.25" customHeight="1" x14ac:dyDescent="0.2">
      <c r="A715" s="23"/>
      <c r="B715" s="58"/>
      <c r="C715" s="58"/>
      <c r="D715" s="58"/>
      <c r="E715" s="58"/>
      <c r="F715" s="58"/>
      <c r="G715" s="58"/>
      <c r="H715" s="58"/>
      <c r="I715" s="158"/>
      <c r="J715" s="135"/>
      <c r="K715" s="135"/>
      <c r="L715" s="135"/>
      <c r="M715" s="135"/>
      <c r="N715" s="58"/>
      <c r="O715" s="58"/>
      <c r="P715" s="58"/>
      <c r="Q715" s="58"/>
      <c r="R715" s="15"/>
      <c r="S715" s="57"/>
      <c r="T715" s="19"/>
      <c r="U715" s="58"/>
      <c r="V715" s="58"/>
      <c r="W715" s="58"/>
      <c r="X715" s="58"/>
      <c r="Y715" s="58"/>
      <c r="Z715" s="58"/>
      <c r="AA715" s="58"/>
      <c r="AB715" s="58"/>
      <c r="AC715" s="58"/>
      <c r="AD715" s="58"/>
      <c r="AE715" s="58"/>
      <c r="AF715" s="58"/>
      <c r="AG715" s="58"/>
    </row>
    <row r="716" spans="1:33" ht="17.25" customHeight="1" x14ac:dyDescent="0.2">
      <c r="A716" s="23"/>
      <c r="B716" s="58"/>
      <c r="C716" s="58"/>
      <c r="D716" s="58"/>
      <c r="E716" s="58"/>
      <c r="F716" s="58"/>
      <c r="G716" s="58"/>
      <c r="H716" s="58"/>
      <c r="I716" s="158"/>
      <c r="J716" s="135"/>
      <c r="K716" s="135"/>
      <c r="L716" s="135"/>
      <c r="M716" s="135"/>
      <c r="N716" s="58"/>
      <c r="O716" s="58"/>
      <c r="P716" s="58"/>
      <c r="Q716" s="58"/>
      <c r="R716" s="15"/>
      <c r="S716" s="57"/>
      <c r="T716" s="19"/>
      <c r="U716" s="58"/>
      <c r="V716" s="58"/>
      <c r="W716" s="58"/>
      <c r="X716" s="58"/>
      <c r="Y716" s="58"/>
      <c r="Z716" s="58"/>
      <c r="AA716" s="58"/>
      <c r="AB716" s="58"/>
      <c r="AC716" s="58"/>
      <c r="AD716" s="58"/>
      <c r="AE716" s="58"/>
      <c r="AF716" s="58"/>
      <c r="AG716" s="58"/>
    </row>
    <row r="717" spans="1:33" ht="17.25" customHeight="1" x14ac:dyDescent="0.2">
      <c r="A717" s="23"/>
      <c r="B717" s="58"/>
      <c r="C717" s="58"/>
      <c r="D717" s="58"/>
      <c r="E717" s="58"/>
      <c r="F717" s="58"/>
      <c r="G717" s="58"/>
      <c r="H717" s="58"/>
      <c r="I717" s="158"/>
      <c r="J717" s="135"/>
      <c r="K717" s="135"/>
      <c r="L717" s="135"/>
      <c r="M717" s="135"/>
      <c r="N717" s="58"/>
      <c r="O717" s="58"/>
      <c r="P717" s="58"/>
      <c r="Q717" s="58"/>
      <c r="R717" s="15"/>
      <c r="S717" s="57"/>
      <c r="T717" s="19"/>
      <c r="U717" s="58"/>
      <c r="V717" s="58"/>
      <c r="W717" s="58"/>
      <c r="X717" s="58"/>
      <c r="Y717" s="58"/>
      <c r="Z717" s="58"/>
      <c r="AA717" s="58"/>
      <c r="AB717" s="58"/>
      <c r="AC717" s="58"/>
      <c r="AD717" s="58"/>
      <c r="AE717" s="58"/>
      <c r="AF717" s="58"/>
      <c r="AG717" s="58"/>
    </row>
    <row r="718" spans="1:33" ht="17.25" customHeight="1" x14ac:dyDescent="0.2">
      <c r="A718" s="23"/>
      <c r="B718" s="58"/>
      <c r="C718" s="58"/>
      <c r="D718" s="58"/>
      <c r="E718" s="58"/>
      <c r="F718" s="58"/>
      <c r="G718" s="58"/>
      <c r="H718" s="58"/>
      <c r="I718" s="158"/>
      <c r="J718" s="135"/>
      <c r="K718" s="135"/>
      <c r="L718" s="135"/>
      <c r="M718" s="135"/>
      <c r="N718" s="58"/>
      <c r="O718" s="58"/>
      <c r="P718" s="58"/>
      <c r="Q718" s="58"/>
      <c r="R718" s="15"/>
      <c r="S718" s="57"/>
      <c r="T718" s="19"/>
      <c r="U718" s="58"/>
      <c r="V718" s="58"/>
      <c r="W718" s="58"/>
      <c r="X718" s="58"/>
      <c r="Y718" s="58"/>
      <c r="Z718" s="58"/>
      <c r="AA718" s="58"/>
      <c r="AB718" s="58"/>
      <c r="AC718" s="58"/>
      <c r="AD718" s="58"/>
      <c r="AE718" s="58"/>
      <c r="AF718" s="58"/>
      <c r="AG718" s="58"/>
    </row>
    <row r="719" spans="1:33" ht="17.25" customHeight="1" x14ac:dyDescent="0.2">
      <c r="A719" s="23"/>
      <c r="B719" s="58"/>
      <c r="C719" s="58"/>
      <c r="D719" s="58"/>
      <c r="E719" s="58"/>
      <c r="F719" s="58"/>
      <c r="G719" s="58"/>
      <c r="H719" s="58"/>
      <c r="I719" s="158"/>
      <c r="J719" s="135"/>
      <c r="K719" s="135"/>
      <c r="L719" s="135"/>
      <c r="M719" s="135"/>
      <c r="N719" s="58"/>
      <c r="O719" s="58"/>
      <c r="P719" s="58"/>
      <c r="Q719" s="58"/>
      <c r="R719" s="15"/>
      <c r="S719" s="57"/>
      <c r="T719" s="19"/>
      <c r="U719" s="58"/>
      <c r="V719" s="58"/>
      <c r="W719" s="58"/>
      <c r="X719" s="58"/>
      <c r="Y719" s="58"/>
      <c r="Z719" s="58"/>
      <c r="AA719" s="58"/>
      <c r="AB719" s="58"/>
      <c r="AC719" s="58"/>
      <c r="AD719" s="58"/>
      <c r="AE719" s="58"/>
      <c r="AF719" s="58"/>
      <c r="AG719" s="58"/>
    </row>
    <row r="720" spans="1:33" ht="17.25" customHeight="1" x14ac:dyDescent="0.2">
      <c r="A720" s="23"/>
      <c r="B720" s="58"/>
      <c r="C720" s="58"/>
      <c r="D720" s="58"/>
      <c r="E720" s="58"/>
      <c r="F720" s="58"/>
      <c r="G720" s="58"/>
      <c r="H720" s="58"/>
      <c r="I720" s="158"/>
      <c r="J720" s="135"/>
      <c r="K720" s="135"/>
      <c r="L720" s="135"/>
      <c r="M720" s="135"/>
      <c r="N720" s="58"/>
      <c r="O720" s="58"/>
      <c r="P720" s="58"/>
      <c r="Q720" s="58"/>
      <c r="R720" s="15"/>
      <c r="S720" s="57"/>
      <c r="T720" s="19"/>
      <c r="U720" s="58"/>
      <c r="V720" s="58"/>
      <c r="W720" s="58"/>
      <c r="X720" s="58"/>
      <c r="Y720" s="58"/>
      <c r="Z720" s="58"/>
      <c r="AA720" s="58"/>
      <c r="AB720" s="58"/>
      <c r="AC720" s="58"/>
      <c r="AD720" s="58"/>
      <c r="AE720" s="58"/>
      <c r="AF720" s="58"/>
      <c r="AG720" s="58"/>
    </row>
    <row r="721" spans="1:33" ht="17.25" customHeight="1" x14ac:dyDescent="0.2">
      <c r="A721" s="23"/>
      <c r="B721" s="58"/>
      <c r="C721" s="58"/>
      <c r="D721" s="58"/>
      <c r="E721" s="58"/>
      <c r="F721" s="58"/>
      <c r="G721" s="58"/>
      <c r="H721" s="58"/>
      <c r="I721" s="158"/>
      <c r="J721" s="135"/>
      <c r="K721" s="135"/>
      <c r="L721" s="135"/>
      <c r="M721" s="135"/>
      <c r="N721" s="58"/>
      <c r="O721" s="58"/>
      <c r="P721" s="58"/>
      <c r="Q721" s="58"/>
      <c r="R721" s="15"/>
      <c r="S721" s="57"/>
      <c r="T721" s="19"/>
      <c r="U721" s="58"/>
      <c r="V721" s="58"/>
      <c r="W721" s="58"/>
      <c r="X721" s="58"/>
      <c r="Y721" s="58"/>
      <c r="Z721" s="58"/>
      <c r="AA721" s="58"/>
      <c r="AB721" s="58"/>
      <c r="AC721" s="58"/>
      <c r="AD721" s="58"/>
      <c r="AE721" s="58"/>
      <c r="AF721" s="58"/>
      <c r="AG721" s="58"/>
    </row>
    <row r="722" spans="1:33" ht="17.25" customHeight="1" x14ac:dyDescent="0.2">
      <c r="A722" s="23"/>
      <c r="B722" s="58"/>
      <c r="C722" s="58"/>
      <c r="D722" s="58"/>
      <c r="E722" s="58"/>
      <c r="F722" s="58"/>
      <c r="G722" s="58"/>
      <c r="H722" s="58"/>
      <c r="I722" s="158"/>
      <c r="J722" s="135"/>
      <c r="K722" s="135"/>
      <c r="L722" s="135"/>
      <c r="M722" s="135"/>
      <c r="N722" s="58"/>
      <c r="O722" s="58"/>
      <c r="P722" s="58"/>
      <c r="Q722" s="58"/>
      <c r="R722" s="15"/>
      <c r="S722" s="57"/>
      <c r="T722" s="19"/>
      <c r="U722" s="58"/>
      <c r="V722" s="58"/>
      <c r="W722" s="58"/>
      <c r="X722" s="58"/>
      <c r="Y722" s="58"/>
      <c r="Z722" s="58"/>
      <c r="AA722" s="58"/>
      <c r="AB722" s="58"/>
      <c r="AC722" s="58"/>
      <c r="AD722" s="58"/>
      <c r="AE722" s="58"/>
      <c r="AF722" s="58"/>
      <c r="AG722" s="58"/>
    </row>
    <row r="723" spans="1:33" ht="17.25" customHeight="1" x14ac:dyDescent="0.2">
      <c r="A723" s="23"/>
      <c r="B723" s="58"/>
      <c r="C723" s="58"/>
      <c r="D723" s="58"/>
      <c r="E723" s="58"/>
      <c r="F723" s="58"/>
      <c r="G723" s="58"/>
      <c r="H723" s="58"/>
      <c r="I723" s="158"/>
      <c r="J723" s="135"/>
      <c r="K723" s="135"/>
      <c r="L723" s="135"/>
      <c r="M723" s="135"/>
      <c r="N723" s="58"/>
      <c r="O723" s="58"/>
      <c r="P723" s="58"/>
      <c r="Q723" s="58"/>
      <c r="R723" s="15"/>
      <c r="S723" s="57"/>
      <c r="T723" s="19"/>
      <c r="U723" s="58"/>
      <c r="V723" s="58"/>
      <c r="W723" s="58"/>
      <c r="X723" s="58"/>
      <c r="Y723" s="58"/>
      <c r="Z723" s="58"/>
      <c r="AA723" s="58"/>
      <c r="AB723" s="58"/>
      <c r="AC723" s="58"/>
      <c r="AD723" s="58"/>
      <c r="AE723" s="58"/>
      <c r="AF723" s="58"/>
      <c r="AG723" s="58"/>
    </row>
    <row r="724" spans="1:33" ht="17.25" customHeight="1" x14ac:dyDescent="0.2">
      <c r="A724" s="23"/>
      <c r="B724" s="58"/>
      <c r="C724" s="58"/>
      <c r="D724" s="58"/>
      <c r="E724" s="58"/>
      <c r="F724" s="58"/>
      <c r="G724" s="58"/>
      <c r="H724" s="58"/>
      <c r="I724" s="158"/>
      <c r="J724" s="135"/>
      <c r="K724" s="135"/>
      <c r="L724" s="135"/>
      <c r="M724" s="135"/>
      <c r="N724" s="58"/>
      <c r="O724" s="58"/>
      <c r="P724" s="58"/>
      <c r="Q724" s="58"/>
      <c r="R724" s="15"/>
      <c r="S724" s="57"/>
      <c r="T724" s="19"/>
      <c r="U724" s="58"/>
      <c r="V724" s="58"/>
      <c r="W724" s="58"/>
      <c r="X724" s="58"/>
      <c r="Y724" s="58"/>
      <c r="Z724" s="58"/>
      <c r="AA724" s="58"/>
      <c r="AB724" s="58"/>
      <c r="AC724" s="58"/>
      <c r="AD724" s="58"/>
      <c r="AE724" s="58"/>
      <c r="AF724" s="58"/>
      <c r="AG724" s="58"/>
    </row>
    <row r="725" spans="1:33" ht="17.25" customHeight="1" x14ac:dyDescent="0.2">
      <c r="A725" s="23"/>
      <c r="B725" s="58"/>
      <c r="C725" s="58"/>
      <c r="D725" s="58"/>
      <c r="E725" s="58"/>
      <c r="F725" s="58"/>
      <c r="G725" s="58"/>
      <c r="H725" s="58"/>
      <c r="I725" s="158"/>
      <c r="J725" s="135"/>
      <c r="K725" s="135"/>
      <c r="L725" s="135"/>
      <c r="M725" s="135"/>
      <c r="N725" s="58"/>
      <c r="O725" s="58"/>
      <c r="P725" s="58"/>
      <c r="Q725" s="58"/>
      <c r="R725" s="15"/>
      <c r="S725" s="57"/>
      <c r="T725" s="19"/>
      <c r="U725" s="58"/>
      <c r="V725" s="58"/>
      <c r="W725" s="58"/>
      <c r="X725" s="58"/>
      <c r="Y725" s="58"/>
      <c r="Z725" s="58"/>
      <c r="AA725" s="58"/>
      <c r="AB725" s="58"/>
      <c r="AC725" s="58"/>
      <c r="AD725" s="58"/>
      <c r="AE725" s="58"/>
      <c r="AF725" s="58"/>
      <c r="AG725" s="58"/>
    </row>
    <row r="726" spans="1:33" ht="17.25" customHeight="1" x14ac:dyDescent="0.2">
      <c r="A726" s="23"/>
      <c r="B726" s="58"/>
      <c r="C726" s="58"/>
      <c r="D726" s="58"/>
      <c r="E726" s="58"/>
      <c r="F726" s="58"/>
      <c r="G726" s="58"/>
      <c r="H726" s="58"/>
      <c r="I726" s="158"/>
      <c r="J726" s="135"/>
      <c r="K726" s="135"/>
      <c r="L726" s="135"/>
      <c r="M726" s="135"/>
      <c r="N726" s="58"/>
      <c r="O726" s="58"/>
      <c r="P726" s="58"/>
      <c r="Q726" s="58"/>
      <c r="R726" s="15"/>
      <c r="S726" s="57"/>
      <c r="T726" s="19"/>
      <c r="U726" s="58"/>
      <c r="V726" s="58"/>
      <c r="W726" s="58"/>
      <c r="X726" s="58"/>
      <c r="Y726" s="58"/>
      <c r="Z726" s="58"/>
      <c r="AA726" s="58"/>
      <c r="AB726" s="58"/>
      <c r="AC726" s="58"/>
      <c r="AD726" s="58"/>
      <c r="AE726" s="58"/>
      <c r="AF726" s="58"/>
      <c r="AG726" s="58"/>
    </row>
    <row r="727" spans="1:33" ht="17.25" customHeight="1" x14ac:dyDescent="0.2">
      <c r="A727" s="23"/>
      <c r="B727" s="58"/>
      <c r="C727" s="58"/>
      <c r="D727" s="58"/>
      <c r="E727" s="58"/>
      <c r="F727" s="58"/>
      <c r="G727" s="58"/>
      <c r="H727" s="58"/>
      <c r="I727" s="158"/>
      <c r="J727" s="135"/>
      <c r="K727" s="135"/>
      <c r="L727" s="135"/>
      <c r="M727" s="135"/>
      <c r="N727" s="58"/>
      <c r="O727" s="58"/>
      <c r="P727" s="58"/>
      <c r="Q727" s="58"/>
      <c r="R727" s="15"/>
      <c r="S727" s="57"/>
      <c r="T727" s="19"/>
      <c r="U727" s="58"/>
      <c r="V727" s="58"/>
      <c r="W727" s="58"/>
      <c r="X727" s="58"/>
      <c r="Y727" s="58"/>
      <c r="Z727" s="58"/>
      <c r="AA727" s="58"/>
      <c r="AB727" s="58"/>
      <c r="AC727" s="58"/>
      <c r="AD727" s="58"/>
      <c r="AE727" s="58"/>
      <c r="AF727" s="58"/>
      <c r="AG727" s="58"/>
    </row>
    <row r="728" spans="1:33" ht="17.25" customHeight="1" x14ac:dyDescent="0.2">
      <c r="A728" s="23"/>
      <c r="B728" s="58"/>
      <c r="C728" s="58"/>
      <c r="D728" s="58"/>
      <c r="E728" s="58"/>
      <c r="F728" s="58"/>
      <c r="G728" s="58"/>
      <c r="H728" s="58"/>
      <c r="I728" s="158"/>
      <c r="J728" s="135"/>
      <c r="K728" s="135"/>
      <c r="L728" s="135"/>
      <c r="M728" s="135"/>
      <c r="N728" s="58"/>
      <c r="O728" s="58"/>
      <c r="P728" s="58"/>
      <c r="Q728" s="58"/>
      <c r="R728" s="15"/>
      <c r="S728" s="57"/>
      <c r="T728" s="19"/>
      <c r="U728" s="58"/>
      <c r="V728" s="58"/>
      <c r="W728" s="58"/>
      <c r="X728" s="58"/>
      <c r="Y728" s="58"/>
      <c r="Z728" s="58"/>
      <c r="AA728" s="58"/>
      <c r="AB728" s="58"/>
      <c r="AC728" s="58"/>
      <c r="AD728" s="58"/>
      <c r="AE728" s="58"/>
      <c r="AF728" s="58"/>
      <c r="AG728" s="58"/>
    </row>
    <row r="729" spans="1:33" ht="17.25" customHeight="1" x14ac:dyDescent="0.2">
      <c r="A729" s="23"/>
      <c r="B729" s="58"/>
      <c r="C729" s="58"/>
      <c r="D729" s="58"/>
      <c r="E729" s="58"/>
      <c r="F729" s="58"/>
      <c r="G729" s="58"/>
      <c r="H729" s="58"/>
      <c r="I729" s="158"/>
      <c r="J729" s="135"/>
      <c r="K729" s="135"/>
      <c r="L729" s="135"/>
      <c r="M729" s="135"/>
      <c r="N729" s="58"/>
      <c r="O729" s="58"/>
      <c r="P729" s="58"/>
      <c r="Q729" s="58"/>
      <c r="R729" s="15"/>
      <c r="S729" s="57"/>
      <c r="T729" s="19"/>
      <c r="U729" s="58"/>
      <c r="V729" s="58"/>
      <c r="W729" s="58"/>
      <c r="X729" s="58"/>
      <c r="Y729" s="58"/>
      <c r="Z729" s="58"/>
      <c r="AA729" s="58"/>
      <c r="AB729" s="58"/>
      <c r="AC729" s="58"/>
      <c r="AD729" s="58"/>
      <c r="AE729" s="58"/>
      <c r="AF729" s="58"/>
      <c r="AG729" s="58"/>
    </row>
    <row r="730" spans="1:33" ht="17.25" customHeight="1" x14ac:dyDescent="0.2">
      <c r="A730" s="23"/>
      <c r="B730" s="58"/>
      <c r="C730" s="58"/>
      <c r="D730" s="58"/>
      <c r="E730" s="58"/>
      <c r="F730" s="58"/>
      <c r="G730" s="58"/>
      <c r="H730" s="58"/>
      <c r="I730" s="158"/>
      <c r="J730" s="135"/>
      <c r="K730" s="135"/>
      <c r="L730" s="135"/>
      <c r="M730" s="135"/>
      <c r="N730" s="58"/>
      <c r="O730" s="58"/>
      <c r="P730" s="58"/>
      <c r="Q730" s="58"/>
      <c r="R730" s="15"/>
      <c r="S730" s="57"/>
      <c r="T730" s="19"/>
      <c r="U730" s="58"/>
      <c r="V730" s="58"/>
      <c r="W730" s="58"/>
      <c r="X730" s="58"/>
      <c r="Y730" s="58"/>
      <c r="Z730" s="58"/>
      <c r="AA730" s="58"/>
      <c r="AB730" s="58"/>
      <c r="AC730" s="58"/>
      <c r="AD730" s="58"/>
      <c r="AE730" s="58"/>
      <c r="AF730" s="58"/>
      <c r="AG730" s="58"/>
    </row>
    <row r="731" spans="1:33" ht="17.25" customHeight="1" x14ac:dyDescent="0.2">
      <c r="A731" s="23"/>
      <c r="B731" s="58"/>
      <c r="C731" s="58"/>
      <c r="D731" s="58"/>
      <c r="E731" s="58"/>
      <c r="F731" s="58"/>
      <c r="G731" s="58"/>
      <c r="H731" s="58"/>
      <c r="I731" s="158"/>
      <c r="J731" s="135"/>
      <c r="K731" s="135"/>
      <c r="L731" s="135"/>
      <c r="M731" s="135"/>
      <c r="N731" s="58"/>
      <c r="O731" s="58"/>
      <c r="P731" s="58"/>
      <c r="Q731" s="58"/>
      <c r="R731" s="15"/>
      <c r="S731" s="57"/>
      <c r="T731" s="19"/>
      <c r="U731" s="58"/>
      <c r="V731" s="58"/>
      <c r="W731" s="58"/>
      <c r="X731" s="58"/>
      <c r="Y731" s="58"/>
      <c r="Z731" s="58"/>
      <c r="AA731" s="58"/>
      <c r="AB731" s="58"/>
      <c r="AC731" s="58"/>
      <c r="AD731" s="58"/>
      <c r="AE731" s="58"/>
      <c r="AF731" s="58"/>
      <c r="AG731" s="58"/>
    </row>
    <row r="732" spans="1:33" ht="17.25" customHeight="1" x14ac:dyDescent="0.2">
      <c r="A732" s="23"/>
      <c r="B732" s="58"/>
      <c r="C732" s="58"/>
      <c r="D732" s="58"/>
      <c r="E732" s="58"/>
      <c r="F732" s="58"/>
      <c r="G732" s="58"/>
      <c r="H732" s="58"/>
      <c r="I732" s="158"/>
      <c r="J732" s="135"/>
      <c r="K732" s="135"/>
      <c r="L732" s="135"/>
      <c r="M732" s="135"/>
      <c r="N732" s="58"/>
      <c r="O732" s="58"/>
      <c r="P732" s="58"/>
      <c r="Q732" s="58"/>
      <c r="R732" s="15"/>
      <c r="S732" s="57"/>
      <c r="T732" s="19"/>
      <c r="U732" s="58"/>
      <c r="V732" s="58"/>
      <c r="W732" s="58"/>
      <c r="X732" s="58"/>
      <c r="Y732" s="58"/>
      <c r="Z732" s="58"/>
      <c r="AA732" s="58"/>
      <c r="AB732" s="58"/>
      <c r="AC732" s="58"/>
      <c r="AD732" s="58"/>
      <c r="AE732" s="58"/>
      <c r="AF732" s="58"/>
      <c r="AG732" s="58"/>
    </row>
    <row r="733" spans="1:33" ht="17.25" customHeight="1" x14ac:dyDescent="0.2">
      <c r="A733" s="23"/>
      <c r="B733" s="58"/>
      <c r="C733" s="58"/>
      <c r="D733" s="58"/>
      <c r="E733" s="58"/>
      <c r="F733" s="58"/>
      <c r="G733" s="58"/>
      <c r="H733" s="58"/>
      <c r="I733" s="158"/>
      <c r="J733" s="135"/>
      <c r="K733" s="135"/>
      <c r="L733" s="135"/>
      <c r="M733" s="135"/>
      <c r="N733" s="58"/>
      <c r="O733" s="58"/>
      <c r="P733" s="58"/>
      <c r="Q733" s="58"/>
      <c r="R733" s="15"/>
      <c r="S733" s="57"/>
      <c r="T733" s="19"/>
      <c r="U733" s="58"/>
      <c r="V733" s="58"/>
      <c r="W733" s="58"/>
      <c r="X733" s="58"/>
      <c r="Y733" s="58"/>
      <c r="Z733" s="58"/>
      <c r="AA733" s="58"/>
      <c r="AB733" s="58"/>
      <c r="AC733" s="58"/>
      <c r="AD733" s="58"/>
      <c r="AE733" s="58"/>
      <c r="AF733" s="58"/>
      <c r="AG733" s="58"/>
    </row>
    <row r="734" spans="1:33" ht="17.25" customHeight="1" x14ac:dyDescent="0.2">
      <c r="A734" s="23"/>
      <c r="B734" s="58"/>
      <c r="C734" s="58"/>
      <c r="D734" s="58"/>
      <c r="E734" s="58"/>
      <c r="F734" s="58"/>
      <c r="G734" s="58"/>
      <c r="H734" s="58"/>
      <c r="I734" s="158"/>
      <c r="J734" s="135"/>
      <c r="K734" s="135"/>
      <c r="L734" s="135"/>
      <c r="M734" s="135"/>
      <c r="N734" s="58"/>
      <c r="O734" s="58"/>
      <c r="P734" s="58"/>
      <c r="Q734" s="58"/>
      <c r="R734" s="15"/>
      <c r="S734" s="57"/>
      <c r="T734" s="19"/>
      <c r="U734" s="58"/>
      <c r="V734" s="58"/>
      <c r="W734" s="58"/>
      <c r="X734" s="58"/>
      <c r="Y734" s="58"/>
      <c r="Z734" s="58"/>
      <c r="AA734" s="58"/>
      <c r="AB734" s="58"/>
      <c r="AC734" s="58"/>
      <c r="AD734" s="58"/>
      <c r="AE734" s="58"/>
      <c r="AF734" s="58"/>
      <c r="AG734" s="58"/>
    </row>
    <row r="735" spans="1:33" ht="17.25" customHeight="1" x14ac:dyDescent="0.2">
      <c r="A735" s="23"/>
      <c r="B735" s="58"/>
      <c r="C735" s="58"/>
      <c r="D735" s="58"/>
      <c r="E735" s="58"/>
      <c r="F735" s="58"/>
      <c r="G735" s="58"/>
      <c r="H735" s="58"/>
      <c r="I735" s="158"/>
      <c r="J735" s="135"/>
      <c r="K735" s="135"/>
      <c r="L735" s="135"/>
      <c r="M735" s="135"/>
      <c r="N735" s="58"/>
      <c r="O735" s="58"/>
      <c r="P735" s="58"/>
      <c r="Q735" s="58"/>
      <c r="R735" s="15"/>
      <c r="S735" s="57"/>
      <c r="T735" s="19"/>
      <c r="U735" s="58"/>
      <c r="V735" s="58"/>
      <c r="W735" s="58"/>
      <c r="X735" s="58"/>
      <c r="Y735" s="58"/>
      <c r="Z735" s="58"/>
      <c r="AA735" s="58"/>
      <c r="AB735" s="58"/>
      <c r="AC735" s="58"/>
      <c r="AD735" s="58"/>
      <c r="AE735" s="58"/>
      <c r="AF735" s="58"/>
      <c r="AG735" s="58"/>
    </row>
    <row r="736" spans="1:33" ht="17.25" customHeight="1" x14ac:dyDescent="0.2">
      <c r="A736" s="23"/>
      <c r="B736" s="58"/>
      <c r="C736" s="58"/>
      <c r="D736" s="58"/>
      <c r="E736" s="58"/>
      <c r="F736" s="58"/>
      <c r="G736" s="58"/>
      <c r="H736" s="58"/>
      <c r="I736" s="158"/>
      <c r="J736" s="135"/>
      <c r="K736" s="135"/>
      <c r="L736" s="135"/>
      <c r="M736" s="135"/>
      <c r="N736" s="58"/>
      <c r="O736" s="58"/>
      <c r="P736" s="58"/>
      <c r="Q736" s="58"/>
      <c r="R736" s="15"/>
      <c r="S736" s="57"/>
      <c r="T736" s="19"/>
      <c r="U736" s="58"/>
      <c r="V736" s="58"/>
      <c r="W736" s="58"/>
      <c r="X736" s="58"/>
      <c r="Y736" s="58"/>
      <c r="Z736" s="58"/>
      <c r="AA736" s="58"/>
      <c r="AB736" s="58"/>
      <c r="AC736" s="58"/>
      <c r="AD736" s="58"/>
      <c r="AE736" s="58"/>
      <c r="AF736" s="58"/>
      <c r="AG736" s="58"/>
    </row>
    <row r="737" spans="1:33" ht="17.25" customHeight="1" x14ac:dyDescent="0.2">
      <c r="A737" s="23"/>
      <c r="B737" s="58"/>
      <c r="C737" s="58"/>
      <c r="D737" s="58"/>
      <c r="E737" s="58"/>
      <c r="F737" s="58"/>
      <c r="G737" s="58"/>
      <c r="H737" s="58"/>
      <c r="I737" s="158"/>
      <c r="J737" s="135"/>
      <c r="K737" s="135"/>
      <c r="L737" s="135"/>
      <c r="M737" s="135"/>
      <c r="N737" s="58"/>
      <c r="O737" s="58"/>
      <c r="P737" s="58"/>
      <c r="Q737" s="58"/>
      <c r="R737" s="15"/>
      <c r="S737" s="57"/>
      <c r="T737" s="19"/>
      <c r="U737" s="58"/>
      <c r="V737" s="58"/>
      <c r="W737" s="58"/>
      <c r="X737" s="58"/>
      <c r="Y737" s="58"/>
      <c r="Z737" s="58"/>
      <c r="AA737" s="58"/>
      <c r="AB737" s="58"/>
      <c r="AC737" s="58"/>
      <c r="AD737" s="58"/>
      <c r="AE737" s="58"/>
      <c r="AF737" s="58"/>
      <c r="AG737" s="58"/>
    </row>
    <row r="738" spans="1:33" ht="17.25" customHeight="1" x14ac:dyDescent="0.2">
      <c r="A738" s="23"/>
      <c r="B738" s="58"/>
      <c r="C738" s="58"/>
      <c r="D738" s="58"/>
      <c r="E738" s="58"/>
      <c r="F738" s="58"/>
      <c r="G738" s="58"/>
      <c r="H738" s="58"/>
      <c r="I738" s="158"/>
      <c r="J738" s="135"/>
      <c r="K738" s="135"/>
      <c r="L738" s="135"/>
      <c r="M738" s="135"/>
      <c r="N738" s="58"/>
      <c r="O738" s="58"/>
      <c r="P738" s="58"/>
      <c r="Q738" s="58"/>
      <c r="R738" s="15"/>
      <c r="S738" s="57"/>
      <c r="T738" s="19"/>
      <c r="U738" s="58"/>
      <c r="V738" s="58"/>
      <c r="W738" s="58"/>
      <c r="X738" s="58"/>
      <c r="Y738" s="58"/>
      <c r="Z738" s="58"/>
      <c r="AA738" s="58"/>
      <c r="AB738" s="58"/>
      <c r="AC738" s="58"/>
      <c r="AD738" s="58"/>
      <c r="AE738" s="58"/>
      <c r="AF738" s="58"/>
      <c r="AG738" s="58"/>
    </row>
    <row r="739" spans="1:33" ht="17.25" customHeight="1" x14ac:dyDescent="0.2">
      <c r="A739" s="23"/>
      <c r="B739" s="58"/>
      <c r="C739" s="58"/>
      <c r="D739" s="58"/>
      <c r="E739" s="58"/>
      <c r="F739" s="58"/>
      <c r="G739" s="58"/>
      <c r="H739" s="58"/>
      <c r="I739" s="158"/>
      <c r="J739" s="135"/>
      <c r="K739" s="135"/>
      <c r="L739" s="135"/>
      <c r="M739" s="135"/>
      <c r="N739" s="58"/>
      <c r="O739" s="58"/>
      <c r="P739" s="58"/>
      <c r="Q739" s="58"/>
      <c r="R739" s="15"/>
      <c r="S739" s="57"/>
      <c r="T739" s="19"/>
      <c r="U739" s="58"/>
      <c r="V739" s="58"/>
      <c r="W739" s="58"/>
      <c r="X739" s="58"/>
      <c r="Y739" s="58"/>
      <c r="Z739" s="58"/>
      <c r="AA739" s="58"/>
      <c r="AB739" s="58"/>
      <c r="AC739" s="58"/>
      <c r="AD739" s="58"/>
      <c r="AE739" s="58"/>
      <c r="AF739" s="58"/>
      <c r="AG739" s="58"/>
    </row>
    <row r="740" spans="1:33" ht="17.25" customHeight="1" x14ac:dyDescent="0.2">
      <c r="A740" s="23"/>
      <c r="B740" s="58"/>
      <c r="C740" s="58"/>
      <c r="D740" s="58"/>
      <c r="E740" s="58"/>
      <c r="F740" s="58"/>
      <c r="G740" s="58"/>
      <c r="H740" s="58"/>
      <c r="I740" s="158"/>
      <c r="J740" s="135"/>
      <c r="K740" s="135"/>
      <c r="L740" s="135"/>
      <c r="M740" s="135"/>
      <c r="N740" s="58"/>
      <c r="O740" s="58"/>
      <c r="P740" s="58"/>
      <c r="Q740" s="58"/>
      <c r="R740" s="15"/>
      <c r="S740" s="57"/>
      <c r="T740" s="19"/>
      <c r="U740" s="58"/>
      <c r="V740" s="58"/>
      <c r="W740" s="58"/>
      <c r="X740" s="58"/>
      <c r="Y740" s="58"/>
      <c r="Z740" s="58"/>
      <c r="AA740" s="58"/>
      <c r="AB740" s="58"/>
      <c r="AC740" s="58"/>
      <c r="AD740" s="58"/>
      <c r="AE740" s="58"/>
      <c r="AF740" s="58"/>
      <c r="AG740" s="58"/>
    </row>
    <row r="741" spans="1:33" ht="17.25" customHeight="1" x14ac:dyDescent="0.2">
      <c r="A741" s="23"/>
      <c r="B741" s="58"/>
      <c r="C741" s="58"/>
      <c r="D741" s="58"/>
      <c r="E741" s="58"/>
      <c r="F741" s="58"/>
      <c r="G741" s="58"/>
      <c r="H741" s="58"/>
      <c r="I741" s="158"/>
      <c r="J741" s="135"/>
      <c r="K741" s="135"/>
      <c r="L741" s="135"/>
      <c r="M741" s="135"/>
      <c r="N741" s="58"/>
      <c r="O741" s="58"/>
      <c r="P741" s="58"/>
      <c r="Q741" s="58"/>
      <c r="R741" s="15"/>
      <c r="S741" s="57"/>
      <c r="T741" s="19"/>
      <c r="U741" s="58"/>
      <c r="V741" s="58"/>
      <c r="W741" s="58"/>
      <c r="X741" s="58"/>
      <c r="Y741" s="58"/>
      <c r="Z741" s="58"/>
      <c r="AA741" s="58"/>
      <c r="AB741" s="58"/>
      <c r="AC741" s="58"/>
      <c r="AD741" s="58"/>
      <c r="AE741" s="58"/>
      <c r="AF741" s="58"/>
      <c r="AG741" s="58"/>
    </row>
    <row r="742" spans="1:33" ht="17.25" customHeight="1" x14ac:dyDescent="0.2">
      <c r="A742" s="23"/>
      <c r="B742" s="58"/>
      <c r="C742" s="58"/>
      <c r="D742" s="58"/>
      <c r="E742" s="58"/>
      <c r="F742" s="58"/>
      <c r="G742" s="58"/>
      <c r="H742" s="58"/>
      <c r="I742" s="158"/>
      <c r="J742" s="135"/>
      <c r="K742" s="135"/>
      <c r="L742" s="135"/>
      <c r="M742" s="135"/>
      <c r="N742" s="58"/>
      <c r="O742" s="58"/>
      <c r="P742" s="58"/>
      <c r="Q742" s="58"/>
      <c r="R742" s="15"/>
      <c r="S742" s="57"/>
      <c r="T742" s="19"/>
      <c r="U742" s="58"/>
      <c r="V742" s="58"/>
      <c r="W742" s="58"/>
      <c r="X742" s="58"/>
      <c r="Y742" s="58"/>
      <c r="Z742" s="58"/>
      <c r="AA742" s="58"/>
      <c r="AB742" s="58"/>
      <c r="AC742" s="58"/>
      <c r="AD742" s="58"/>
      <c r="AE742" s="58"/>
      <c r="AF742" s="58"/>
      <c r="AG742" s="58"/>
    </row>
    <row r="743" spans="1:33" ht="17.25" customHeight="1" x14ac:dyDescent="0.2">
      <c r="A743" s="23"/>
      <c r="B743" s="58"/>
      <c r="C743" s="58"/>
      <c r="D743" s="58"/>
      <c r="E743" s="58"/>
      <c r="F743" s="58"/>
      <c r="G743" s="58"/>
      <c r="H743" s="58"/>
      <c r="I743" s="158"/>
      <c r="J743" s="135"/>
      <c r="K743" s="135"/>
      <c r="L743" s="135"/>
      <c r="M743" s="135"/>
      <c r="N743" s="58"/>
      <c r="O743" s="58"/>
      <c r="P743" s="58"/>
      <c r="Q743" s="58"/>
      <c r="R743" s="15"/>
      <c r="S743" s="57"/>
      <c r="T743" s="19"/>
      <c r="U743" s="58"/>
      <c r="V743" s="58"/>
      <c r="W743" s="58"/>
      <c r="X743" s="58"/>
      <c r="Y743" s="58"/>
      <c r="Z743" s="58"/>
      <c r="AA743" s="58"/>
      <c r="AB743" s="58"/>
      <c r="AC743" s="58"/>
      <c r="AD743" s="58"/>
      <c r="AE743" s="58"/>
      <c r="AF743" s="58"/>
      <c r="AG743" s="58"/>
    </row>
    <row r="744" spans="1:33" ht="17.25" customHeight="1" x14ac:dyDescent="0.2">
      <c r="A744" s="23"/>
      <c r="B744" s="58"/>
      <c r="C744" s="58"/>
      <c r="D744" s="58"/>
      <c r="E744" s="58"/>
      <c r="F744" s="58"/>
      <c r="G744" s="58"/>
      <c r="H744" s="58"/>
      <c r="I744" s="158"/>
      <c r="J744" s="135"/>
      <c r="K744" s="135"/>
      <c r="L744" s="135"/>
      <c r="M744" s="135"/>
      <c r="N744" s="58"/>
      <c r="O744" s="58"/>
      <c r="P744" s="58"/>
      <c r="Q744" s="58"/>
      <c r="R744" s="15"/>
      <c r="S744" s="57"/>
      <c r="T744" s="19"/>
      <c r="U744" s="58"/>
      <c r="V744" s="58"/>
      <c r="W744" s="58"/>
      <c r="X744" s="58"/>
      <c r="Y744" s="58"/>
      <c r="Z744" s="58"/>
      <c r="AA744" s="58"/>
      <c r="AB744" s="58"/>
      <c r="AC744" s="58"/>
      <c r="AD744" s="58"/>
      <c r="AE744" s="58"/>
      <c r="AF744" s="58"/>
      <c r="AG744" s="58"/>
    </row>
    <row r="745" spans="1:33" ht="17.25" customHeight="1" x14ac:dyDescent="0.2">
      <c r="A745" s="23"/>
      <c r="B745" s="58"/>
      <c r="C745" s="58"/>
      <c r="D745" s="58"/>
      <c r="E745" s="58"/>
      <c r="F745" s="58"/>
      <c r="G745" s="58"/>
      <c r="H745" s="58"/>
      <c r="I745" s="158"/>
      <c r="J745" s="135"/>
      <c r="K745" s="135"/>
      <c r="L745" s="135"/>
      <c r="M745" s="135"/>
      <c r="N745" s="58"/>
      <c r="O745" s="58"/>
      <c r="P745" s="58"/>
      <c r="Q745" s="58"/>
      <c r="R745" s="15"/>
      <c r="S745" s="57"/>
      <c r="T745" s="19"/>
      <c r="U745" s="58"/>
      <c r="V745" s="58"/>
      <c r="W745" s="58"/>
      <c r="X745" s="58"/>
      <c r="Y745" s="58"/>
      <c r="Z745" s="58"/>
      <c r="AA745" s="58"/>
      <c r="AB745" s="58"/>
      <c r="AC745" s="58"/>
      <c r="AD745" s="58"/>
      <c r="AE745" s="58"/>
      <c r="AF745" s="58"/>
      <c r="AG745" s="58"/>
    </row>
    <row r="746" spans="1:33" ht="17.25" customHeight="1" x14ac:dyDescent="0.2">
      <c r="A746" s="23"/>
      <c r="B746" s="58"/>
      <c r="C746" s="58"/>
      <c r="D746" s="58"/>
      <c r="E746" s="58"/>
      <c r="F746" s="58"/>
      <c r="G746" s="58"/>
      <c r="H746" s="58"/>
      <c r="I746" s="158"/>
      <c r="J746" s="135"/>
      <c r="K746" s="135"/>
      <c r="L746" s="135"/>
      <c r="M746" s="135"/>
      <c r="N746" s="58"/>
      <c r="O746" s="58"/>
      <c r="P746" s="58"/>
      <c r="Q746" s="58"/>
      <c r="R746" s="15"/>
      <c r="S746" s="57"/>
      <c r="T746" s="19"/>
      <c r="U746" s="58"/>
      <c r="V746" s="58"/>
      <c r="W746" s="58"/>
      <c r="X746" s="58"/>
      <c r="Y746" s="58"/>
      <c r="Z746" s="58"/>
      <c r="AA746" s="58"/>
      <c r="AB746" s="58"/>
      <c r="AC746" s="58"/>
      <c r="AD746" s="58"/>
      <c r="AE746" s="58"/>
      <c r="AF746" s="58"/>
      <c r="AG746" s="58"/>
    </row>
    <row r="747" spans="1:33" ht="17.25" customHeight="1" x14ac:dyDescent="0.2">
      <c r="A747" s="23"/>
      <c r="B747" s="58"/>
      <c r="C747" s="58"/>
      <c r="D747" s="58"/>
      <c r="E747" s="58"/>
      <c r="F747" s="58"/>
      <c r="G747" s="58"/>
      <c r="H747" s="58"/>
      <c r="I747" s="158"/>
      <c r="J747" s="135"/>
      <c r="K747" s="135"/>
      <c r="L747" s="135"/>
      <c r="M747" s="135"/>
      <c r="N747" s="58"/>
      <c r="O747" s="58"/>
      <c r="P747" s="58"/>
      <c r="Q747" s="58"/>
      <c r="R747" s="15"/>
      <c r="S747" s="57"/>
      <c r="T747" s="19"/>
      <c r="U747" s="58"/>
      <c r="V747" s="58"/>
      <c r="W747" s="58"/>
      <c r="X747" s="58"/>
      <c r="Y747" s="58"/>
      <c r="Z747" s="58"/>
      <c r="AA747" s="58"/>
      <c r="AB747" s="58"/>
      <c r="AC747" s="58"/>
      <c r="AD747" s="58"/>
      <c r="AE747" s="58"/>
      <c r="AF747" s="58"/>
      <c r="AG747" s="58"/>
    </row>
    <row r="748" spans="1:33" ht="17.25" customHeight="1" x14ac:dyDescent="0.2">
      <c r="A748" s="23"/>
      <c r="B748" s="58"/>
      <c r="C748" s="58"/>
      <c r="D748" s="58"/>
      <c r="E748" s="58"/>
      <c r="F748" s="58"/>
      <c r="G748" s="58"/>
      <c r="H748" s="58"/>
      <c r="I748" s="158"/>
      <c r="J748" s="135"/>
      <c r="K748" s="135"/>
      <c r="L748" s="135"/>
      <c r="M748" s="135"/>
      <c r="N748" s="58"/>
      <c r="O748" s="58"/>
      <c r="P748" s="58"/>
      <c r="Q748" s="58"/>
      <c r="R748" s="15"/>
      <c r="S748" s="57"/>
      <c r="T748" s="19"/>
      <c r="U748" s="58"/>
      <c r="V748" s="58"/>
      <c r="W748" s="58"/>
      <c r="X748" s="58"/>
      <c r="Y748" s="58"/>
      <c r="Z748" s="58"/>
      <c r="AA748" s="58"/>
      <c r="AB748" s="58"/>
      <c r="AC748" s="58"/>
      <c r="AD748" s="58"/>
      <c r="AE748" s="58"/>
      <c r="AF748" s="58"/>
      <c r="AG748" s="58"/>
    </row>
    <row r="749" spans="1:33" ht="17.25" customHeight="1" x14ac:dyDescent="0.2">
      <c r="A749" s="23"/>
      <c r="B749" s="58"/>
      <c r="C749" s="58"/>
      <c r="D749" s="58"/>
      <c r="E749" s="58"/>
      <c r="F749" s="58"/>
      <c r="G749" s="58"/>
      <c r="H749" s="58"/>
      <c r="I749" s="158"/>
      <c r="J749" s="135"/>
      <c r="K749" s="135"/>
      <c r="L749" s="135"/>
      <c r="M749" s="135"/>
      <c r="N749" s="58"/>
      <c r="O749" s="58"/>
      <c r="P749" s="58"/>
      <c r="Q749" s="58"/>
      <c r="R749" s="15"/>
      <c r="S749" s="57"/>
      <c r="T749" s="19"/>
      <c r="U749" s="58"/>
      <c r="V749" s="58"/>
      <c r="W749" s="58"/>
      <c r="X749" s="58"/>
      <c r="Y749" s="58"/>
      <c r="Z749" s="58"/>
      <c r="AA749" s="58"/>
      <c r="AB749" s="58"/>
      <c r="AC749" s="58"/>
      <c r="AD749" s="58"/>
      <c r="AE749" s="58"/>
      <c r="AF749" s="58"/>
      <c r="AG749" s="58"/>
    </row>
    <row r="750" spans="1:33" ht="17.25" customHeight="1" x14ac:dyDescent="0.2">
      <c r="A750" s="23"/>
      <c r="B750" s="58"/>
      <c r="C750" s="58"/>
      <c r="D750" s="58"/>
      <c r="E750" s="58"/>
      <c r="F750" s="58"/>
      <c r="G750" s="58"/>
      <c r="H750" s="58"/>
      <c r="I750" s="158"/>
      <c r="J750" s="135"/>
      <c r="K750" s="135"/>
      <c r="L750" s="135"/>
      <c r="M750" s="135"/>
      <c r="N750" s="58"/>
      <c r="O750" s="58"/>
      <c r="P750" s="58"/>
      <c r="Q750" s="58"/>
      <c r="R750" s="15"/>
      <c r="S750" s="57"/>
      <c r="T750" s="19"/>
      <c r="U750" s="58"/>
      <c r="V750" s="58"/>
      <c r="W750" s="58"/>
      <c r="X750" s="58"/>
      <c r="Y750" s="58"/>
      <c r="Z750" s="58"/>
      <c r="AA750" s="58"/>
      <c r="AB750" s="58"/>
      <c r="AC750" s="58"/>
      <c r="AD750" s="58"/>
      <c r="AE750" s="58"/>
      <c r="AF750" s="58"/>
      <c r="AG750" s="58"/>
    </row>
    <row r="751" spans="1:33" ht="17.25" customHeight="1" x14ac:dyDescent="0.2">
      <c r="A751" s="23"/>
      <c r="B751" s="58"/>
      <c r="C751" s="58"/>
      <c r="D751" s="58"/>
      <c r="E751" s="58"/>
      <c r="F751" s="58"/>
      <c r="G751" s="58"/>
      <c r="H751" s="58"/>
      <c r="I751" s="158"/>
      <c r="J751" s="135"/>
      <c r="K751" s="135"/>
      <c r="L751" s="135"/>
      <c r="M751" s="135"/>
      <c r="N751" s="58"/>
      <c r="O751" s="58"/>
      <c r="P751" s="58"/>
      <c r="Q751" s="58"/>
      <c r="R751" s="15"/>
      <c r="S751" s="57"/>
      <c r="T751" s="19"/>
      <c r="U751" s="58"/>
      <c r="V751" s="58"/>
      <c r="W751" s="58"/>
      <c r="X751" s="58"/>
      <c r="Y751" s="58"/>
      <c r="Z751" s="58"/>
      <c r="AA751" s="58"/>
      <c r="AB751" s="58"/>
      <c r="AC751" s="58"/>
      <c r="AD751" s="58"/>
      <c r="AE751" s="58"/>
      <c r="AF751" s="58"/>
      <c r="AG751" s="58"/>
    </row>
    <row r="752" spans="1:33" ht="17.25" customHeight="1" x14ac:dyDescent="0.2">
      <c r="A752" s="23"/>
      <c r="B752" s="58"/>
      <c r="C752" s="58"/>
      <c r="D752" s="58"/>
      <c r="E752" s="58"/>
      <c r="F752" s="58"/>
      <c r="G752" s="58"/>
      <c r="H752" s="58"/>
      <c r="I752" s="158"/>
      <c r="J752" s="135"/>
      <c r="K752" s="135"/>
      <c r="L752" s="135"/>
      <c r="M752" s="135"/>
      <c r="N752" s="58"/>
      <c r="O752" s="58"/>
      <c r="P752" s="58"/>
      <c r="Q752" s="58"/>
      <c r="R752" s="15"/>
      <c r="S752" s="57"/>
      <c r="T752" s="19"/>
      <c r="U752" s="58"/>
      <c r="V752" s="58"/>
      <c r="W752" s="58"/>
      <c r="X752" s="58"/>
      <c r="Y752" s="58"/>
      <c r="Z752" s="58"/>
      <c r="AA752" s="58"/>
      <c r="AB752" s="58"/>
      <c r="AC752" s="58"/>
      <c r="AD752" s="58"/>
      <c r="AE752" s="58"/>
      <c r="AF752" s="58"/>
      <c r="AG752" s="58"/>
    </row>
    <row r="753" spans="1:33" ht="17.25" customHeight="1" x14ac:dyDescent="0.2">
      <c r="A753" s="23"/>
      <c r="B753" s="58"/>
      <c r="C753" s="58"/>
      <c r="D753" s="58"/>
      <c r="E753" s="58"/>
      <c r="F753" s="58"/>
      <c r="G753" s="58"/>
      <c r="H753" s="58"/>
      <c r="I753" s="158"/>
      <c r="J753" s="135"/>
      <c r="K753" s="135"/>
      <c r="L753" s="135"/>
      <c r="M753" s="135"/>
      <c r="N753" s="58"/>
      <c r="O753" s="58"/>
      <c r="P753" s="58"/>
      <c r="Q753" s="58"/>
      <c r="R753" s="15"/>
      <c r="S753" s="57"/>
      <c r="T753" s="19"/>
      <c r="U753" s="58"/>
      <c r="V753" s="58"/>
      <c r="W753" s="58"/>
      <c r="X753" s="58"/>
      <c r="Y753" s="58"/>
      <c r="Z753" s="58"/>
      <c r="AA753" s="58"/>
      <c r="AB753" s="58"/>
      <c r="AC753" s="58"/>
      <c r="AD753" s="58"/>
      <c r="AE753" s="58"/>
      <c r="AF753" s="58"/>
      <c r="AG753" s="58"/>
    </row>
    <row r="754" spans="1:33" ht="17.25" customHeight="1" x14ac:dyDescent="0.2">
      <c r="A754" s="23"/>
      <c r="B754" s="58"/>
      <c r="C754" s="58"/>
      <c r="D754" s="58"/>
      <c r="E754" s="58"/>
      <c r="F754" s="58"/>
      <c r="G754" s="58"/>
      <c r="H754" s="58"/>
      <c r="I754" s="158"/>
      <c r="J754" s="135"/>
      <c r="K754" s="135"/>
      <c r="L754" s="135"/>
      <c r="M754" s="135"/>
      <c r="N754" s="58"/>
      <c r="O754" s="58"/>
      <c r="P754" s="58"/>
      <c r="Q754" s="58"/>
      <c r="R754" s="15"/>
      <c r="S754" s="57"/>
      <c r="T754" s="19"/>
      <c r="U754" s="58"/>
      <c r="V754" s="58"/>
      <c r="W754" s="58"/>
      <c r="X754" s="58"/>
      <c r="Y754" s="58"/>
      <c r="Z754" s="58"/>
      <c r="AA754" s="58"/>
      <c r="AB754" s="58"/>
      <c r="AC754" s="58"/>
      <c r="AD754" s="58"/>
      <c r="AE754" s="58"/>
      <c r="AF754" s="58"/>
      <c r="AG754" s="58"/>
    </row>
    <row r="755" spans="1:33" ht="17.25" customHeight="1" x14ac:dyDescent="0.2">
      <c r="A755" s="23"/>
      <c r="B755" s="58"/>
      <c r="C755" s="58"/>
      <c r="D755" s="58"/>
      <c r="E755" s="58"/>
      <c r="F755" s="58"/>
      <c r="G755" s="58"/>
      <c r="H755" s="58"/>
      <c r="I755" s="158"/>
      <c r="J755" s="135"/>
      <c r="K755" s="135"/>
      <c r="L755" s="135"/>
      <c r="M755" s="135"/>
      <c r="N755" s="58"/>
      <c r="O755" s="58"/>
      <c r="P755" s="58"/>
      <c r="Q755" s="58"/>
      <c r="R755" s="15"/>
      <c r="S755" s="57"/>
      <c r="T755" s="19"/>
      <c r="U755" s="58"/>
      <c r="V755" s="58"/>
      <c r="W755" s="58"/>
      <c r="X755" s="58"/>
      <c r="Y755" s="58"/>
      <c r="Z755" s="58"/>
      <c r="AA755" s="58"/>
      <c r="AB755" s="58"/>
      <c r="AC755" s="58"/>
      <c r="AD755" s="58"/>
      <c r="AE755" s="58"/>
      <c r="AF755" s="58"/>
      <c r="AG755" s="58"/>
    </row>
    <row r="756" spans="1:33" ht="17.25" customHeight="1" x14ac:dyDescent="0.2">
      <c r="A756" s="23"/>
      <c r="B756" s="58"/>
      <c r="C756" s="58"/>
      <c r="D756" s="58"/>
      <c r="E756" s="58"/>
      <c r="F756" s="58"/>
      <c r="G756" s="58"/>
      <c r="H756" s="58"/>
      <c r="I756" s="158"/>
      <c r="J756" s="135"/>
      <c r="K756" s="135"/>
      <c r="L756" s="135"/>
      <c r="M756" s="135"/>
      <c r="N756" s="58"/>
      <c r="O756" s="58"/>
      <c r="P756" s="58"/>
      <c r="Q756" s="58"/>
      <c r="R756" s="15"/>
      <c r="S756" s="57"/>
      <c r="T756" s="19"/>
      <c r="U756" s="58"/>
      <c r="V756" s="58"/>
      <c r="W756" s="58"/>
      <c r="X756" s="58"/>
      <c r="Y756" s="58"/>
      <c r="Z756" s="58"/>
      <c r="AA756" s="58"/>
      <c r="AB756" s="58"/>
      <c r="AC756" s="58"/>
      <c r="AD756" s="58"/>
      <c r="AE756" s="58"/>
      <c r="AF756" s="58"/>
      <c r="AG756" s="58"/>
    </row>
    <row r="757" spans="1:33" ht="17.25" customHeight="1" x14ac:dyDescent="0.2">
      <c r="A757" s="23"/>
      <c r="B757" s="58"/>
      <c r="C757" s="58"/>
      <c r="D757" s="58"/>
      <c r="E757" s="58"/>
      <c r="F757" s="58"/>
      <c r="G757" s="58"/>
      <c r="H757" s="58"/>
      <c r="I757" s="158"/>
      <c r="J757" s="135"/>
      <c r="K757" s="135"/>
      <c r="L757" s="135"/>
      <c r="M757" s="135"/>
      <c r="N757" s="58"/>
      <c r="O757" s="58"/>
      <c r="P757" s="58"/>
      <c r="Q757" s="58"/>
      <c r="R757" s="15"/>
      <c r="S757" s="57"/>
      <c r="T757" s="19"/>
      <c r="U757" s="58"/>
      <c r="V757" s="58"/>
      <c r="W757" s="58"/>
      <c r="X757" s="58"/>
      <c r="Y757" s="58"/>
      <c r="Z757" s="58"/>
      <c r="AA757" s="58"/>
      <c r="AB757" s="58"/>
      <c r="AC757" s="58"/>
      <c r="AD757" s="58"/>
      <c r="AE757" s="58"/>
      <c r="AF757" s="58"/>
      <c r="AG757" s="58"/>
    </row>
    <row r="758" spans="1:33" ht="17.25" customHeight="1" x14ac:dyDescent="0.2">
      <c r="A758" s="23"/>
      <c r="B758" s="58"/>
      <c r="C758" s="58"/>
      <c r="D758" s="58"/>
      <c r="E758" s="58"/>
      <c r="F758" s="58"/>
      <c r="G758" s="58"/>
      <c r="H758" s="58"/>
      <c r="I758" s="158"/>
      <c r="J758" s="135"/>
      <c r="K758" s="135"/>
      <c r="L758" s="135"/>
      <c r="M758" s="135"/>
      <c r="N758" s="58"/>
      <c r="O758" s="58"/>
      <c r="P758" s="58"/>
      <c r="Q758" s="58"/>
      <c r="R758" s="15"/>
      <c r="S758" s="57"/>
      <c r="T758" s="19"/>
      <c r="U758" s="58"/>
      <c r="V758" s="58"/>
      <c r="W758" s="58"/>
      <c r="X758" s="58"/>
      <c r="Y758" s="58"/>
      <c r="Z758" s="58"/>
      <c r="AA758" s="58"/>
      <c r="AB758" s="58"/>
      <c r="AC758" s="58"/>
      <c r="AD758" s="58"/>
      <c r="AE758" s="58"/>
      <c r="AF758" s="58"/>
      <c r="AG758" s="58"/>
    </row>
    <row r="759" spans="1:33" ht="17.25" customHeight="1" x14ac:dyDescent="0.2">
      <c r="A759" s="23"/>
      <c r="B759" s="58"/>
      <c r="C759" s="58"/>
      <c r="D759" s="58"/>
      <c r="E759" s="58"/>
      <c r="F759" s="58"/>
      <c r="G759" s="58"/>
      <c r="H759" s="58"/>
      <c r="I759" s="158"/>
      <c r="J759" s="135"/>
      <c r="K759" s="135"/>
      <c r="L759" s="135"/>
      <c r="M759" s="135"/>
      <c r="N759" s="58"/>
      <c r="O759" s="58"/>
      <c r="P759" s="58"/>
      <c r="Q759" s="58"/>
      <c r="R759" s="15"/>
      <c r="S759" s="57"/>
      <c r="T759" s="19"/>
      <c r="U759" s="58"/>
      <c r="V759" s="58"/>
      <c r="W759" s="58"/>
      <c r="X759" s="58"/>
      <c r="Y759" s="58"/>
      <c r="Z759" s="58"/>
      <c r="AA759" s="58"/>
      <c r="AB759" s="58"/>
      <c r="AC759" s="58"/>
      <c r="AD759" s="58"/>
      <c r="AE759" s="58"/>
      <c r="AF759" s="58"/>
      <c r="AG759" s="58"/>
    </row>
    <row r="760" spans="1:33" ht="17.25" customHeight="1" x14ac:dyDescent="0.2">
      <c r="A760" s="23"/>
      <c r="B760" s="58"/>
      <c r="C760" s="58"/>
      <c r="D760" s="58"/>
      <c r="E760" s="58"/>
      <c r="F760" s="58"/>
      <c r="G760" s="58"/>
      <c r="H760" s="58"/>
      <c r="I760" s="158"/>
      <c r="J760" s="135"/>
      <c r="K760" s="135"/>
      <c r="L760" s="135"/>
      <c r="M760" s="135"/>
      <c r="N760" s="58"/>
      <c r="O760" s="58"/>
      <c r="P760" s="58"/>
      <c r="Q760" s="58"/>
      <c r="R760" s="15"/>
      <c r="S760" s="57"/>
      <c r="T760" s="19"/>
      <c r="U760" s="58"/>
      <c r="V760" s="58"/>
      <c r="W760" s="58"/>
      <c r="X760" s="58"/>
      <c r="Y760" s="58"/>
      <c r="Z760" s="58"/>
      <c r="AA760" s="58"/>
      <c r="AB760" s="58"/>
      <c r="AC760" s="58"/>
      <c r="AD760" s="58"/>
      <c r="AE760" s="58"/>
      <c r="AF760" s="58"/>
      <c r="AG760" s="58"/>
    </row>
    <row r="761" spans="1:33" ht="17.25" customHeight="1" x14ac:dyDescent="0.2">
      <c r="A761" s="23"/>
      <c r="B761" s="58"/>
      <c r="C761" s="58"/>
      <c r="D761" s="58"/>
      <c r="E761" s="58"/>
      <c r="F761" s="58"/>
      <c r="G761" s="58"/>
      <c r="H761" s="58"/>
      <c r="I761" s="158"/>
      <c r="J761" s="135"/>
      <c r="K761" s="135"/>
      <c r="L761" s="135"/>
      <c r="M761" s="135"/>
      <c r="N761" s="58"/>
      <c r="O761" s="58"/>
      <c r="P761" s="58"/>
      <c r="Q761" s="58"/>
      <c r="R761" s="15"/>
      <c r="S761" s="57"/>
      <c r="T761" s="19"/>
      <c r="U761" s="58"/>
      <c r="V761" s="58"/>
      <c r="W761" s="58"/>
      <c r="X761" s="58"/>
      <c r="Y761" s="58"/>
      <c r="Z761" s="58"/>
      <c r="AA761" s="58"/>
      <c r="AB761" s="58"/>
      <c r="AC761" s="58"/>
      <c r="AD761" s="58"/>
      <c r="AE761" s="58"/>
      <c r="AF761" s="58"/>
      <c r="AG761" s="58"/>
    </row>
    <row r="762" spans="1:33" ht="17.25" customHeight="1" x14ac:dyDescent="0.2">
      <c r="A762" s="23"/>
      <c r="B762" s="58"/>
      <c r="C762" s="58"/>
      <c r="D762" s="58"/>
      <c r="E762" s="58"/>
      <c r="F762" s="58"/>
      <c r="G762" s="58"/>
      <c r="H762" s="58"/>
      <c r="I762" s="158"/>
      <c r="J762" s="135"/>
      <c r="K762" s="135"/>
      <c r="L762" s="135"/>
      <c r="M762" s="135"/>
      <c r="N762" s="58"/>
      <c r="O762" s="58"/>
      <c r="P762" s="58"/>
      <c r="Q762" s="58"/>
      <c r="R762" s="15"/>
      <c r="S762" s="57"/>
      <c r="T762" s="19"/>
      <c r="U762" s="58"/>
      <c r="V762" s="58"/>
      <c r="W762" s="58"/>
      <c r="X762" s="58"/>
      <c r="Y762" s="58"/>
      <c r="Z762" s="58"/>
      <c r="AA762" s="58"/>
      <c r="AB762" s="58"/>
      <c r="AC762" s="58"/>
      <c r="AD762" s="58"/>
      <c r="AE762" s="58"/>
      <c r="AF762" s="58"/>
      <c r="AG762" s="58"/>
    </row>
    <row r="763" spans="1:33" ht="17.25" customHeight="1" x14ac:dyDescent="0.2">
      <c r="A763" s="23"/>
      <c r="B763" s="58"/>
      <c r="C763" s="58"/>
      <c r="D763" s="58"/>
      <c r="E763" s="58"/>
      <c r="F763" s="58"/>
      <c r="G763" s="58"/>
      <c r="H763" s="58"/>
      <c r="I763" s="158"/>
      <c r="J763" s="135"/>
      <c r="K763" s="135"/>
      <c r="L763" s="135"/>
      <c r="M763" s="135"/>
      <c r="N763" s="58"/>
      <c r="O763" s="58"/>
      <c r="P763" s="58"/>
      <c r="Q763" s="58"/>
      <c r="R763" s="15"/>
      <c r="S763" s="57"/>
      <c r="T763" s="19"/>
      <c r="U763" s="58"/>
      <c r="V763" s="58"/>
      <c r="W763" s="58"/>
      <c r="X763" s="58"/>
      <c r="Y763" s="58"/>
      <c r="Z763" s="58"/>
      <c r="AA763" s="58"/>
      <c r="AB763" s="58"/>
      <c r="AC763" s="58"/>
      <c r="AD763" s="58"/>
      <c r="AE763" s="58"/>
      <c r="AF763" s="58"/>
      <c r="AG763" s="58"/>
    </row>
    <row r="764" spans="1:33" ht="17.25" customHeight="1" x14ac:dyDescent="0.2">
      <c r="A764" s="23"/>
      <c r="B764" s="58"/>
      <c r="C764" s="58"/>
      <c r="D764" s="58"/>
      <c r="E764" s="58"/>
      <c r="F764" s="58"/>
      <c r="G764" s="58"/>
      <c r="H764" s="58"/>
      <c r="I764" s="158"/>
      <c r="J764" s="135"/>
      <c r="K764" s="135"/>
      <c r="L764" s="135"/>
      <c r="M764" s="135"/>
      <c r="N764" s="58"/>
      <c r="O764" s="58"/>
      <c r="P764" s="58"/>
      <c r="Q764" s="58"/>
      <c r="R764" s="15"/>
      <c r="S764" s="57"/>
      <c r="T764" s="19"/>
      <c r="U764" s="58"/>
      <c r="V764" s="58"/>
      <c r="W764" s="58"/>
      <c r="X764" s="58"/>
      <c r="Y764" s="58"/>
      <c r="Z764" s="58"/>
      <c r="AA764" s="58"/>
      <c r="AB764" s="58"/>
      <c r="AC764" s="58"/>
      <c r="AD764" s="58"/>
      <c r="AE764" s="58"/>
      <c r="AF764" s="58"/>
      <c r="AG764" s="58"/>
    </row>
    <row r="765" spans="1:33" ht="17.25" customHeight="1" x14ac:dyDescent="0.2">
      <c r="A765" s="23"/>
      <c r="B765" s="58"/>
      <c r="C765" s="58"/>
      <c r="D765" s="58"/>
      <c r="E765" s="58"/>
      <c r="F765" s="58"/>
      <c r="G765" s="58"/>
      <c r="H765" s="58"/>
      <c r="I765" s="158"/>
      <c r="J765" s="135"/>
      <c r="K765" s="135"/>
      <c r="L765" s="135"/>
      <c r="M765" s="135"/>
      <c r="N765" s="58"/>
      <c r="O765" s="58"/>
      <c r="P765" s="58"/>
      <c r="Q765" s="58"/>
      <c r="R765" s="15"/>
      <c r="S765" s="57"/>
      <c r="T765" s="19"/>
      <c r="U765" s="58"/>
      <c r="V765" s="58"/>
      <c r="W765" s="58"/>
      <c r="X765" s="58"/>
      <c r="Y765" s="58"/>
      <c r="Z765" s="58"/>
      <c r="AA765" s="58"/>
      <c r="AB765" s="58"/>
      <c r="AC765" s="58"/>
      <c r="AD765" s="58"/>
      <c r="AE765" s="58"/>
      <c r="AF765" s="58"/>
      <c r="AG765" s="58"/>
    </row>
    <row r="766" spans="1:33" ht="17.25" customHeight="1" x14ac:dyDescent="0.2">
      <c r="A766" s="23"/>
      <c r="B766" s="58"/>
      <c r="C766" s="58"/>
      <c r="D766" s="58"/>
      <c r="E766" s="58"/>
      <c r="F766" s="58"/>
      <c r="G766" s="58"/>
      <c r="H766" s="58"/>
      <c r="I766" s="158"/>
      <c r="J766" s="135"/>
      <c r="K766" s="135"/>
      <c r="L766" s="135"/>
      <c r="M766" s="135"/>
      <c r="N766" s="58"/>
      <c r="O766" s="58"/>
      <c r="P766" s="58"/>
      <c r="Q766" s="58"/>
      <c r="R766" s="15"/>
      <c r="S766" s="57"/>
      <c r="T766" s="19"/>
      <c r="U766" s="58"/>
      <c r="V766" s="58"/>
      <c r="W766" s="58"/>
      <c r="X766" s="58"/>
      <c r="Y766" s="58"/>
      <c r="Z766" s="58"/>
      <c r="AA766" s="58"/>
      <c r="AB766" s="58"/>
      <c r="AC766" s="58"/>
      <c r="AD766" s="58"/>
      <c r="AE766" s="58"/>
      <c r="AF766" s="58"/>
      <c r="AG766" s="58"/>
    </row>
    <row r="767" spans="1:33" ht="17.25" customHeight="1" x14ac:dyDescent="0.2">
      <c r="A767" s="23"/>
      <c r="B767" s="58"/>
      <c r="C767" s="58"/>
      <c r="D767" s="58"/>
      <c r="E767" s="58"/>
      <c r="F767" s="58"/>
      <c r="G767" s="58"/>
      <c r="H767" s="58"/>
      <c r="I767" s="158"/>
      <c r="J767" s="135"/>
      <c r="K767" s="135"/>
      <c r="L767" s="135"/>
      <c r="M767" s="135"/>
      <c r="N767" s="58"/>
      <c r="O767" s="58"/>
      <c r="P767" s="58"/>
      <c r="Q767" s="58"/>
      <c r="R767" s="15"/>
      <c r="S767" s="57"/>
      <c r="T767" s="19"/>
      <c r="U767" s="58"/>
      <c r="V767" s="58"/>
      <c r="W767" s="58"/>
      <c r="X767" s="58"/>
      <c r="Y767" s="58"/>
      <c r="Z767" s="58"/>
      <c r="AA767" s="58"/>
      <c r="AB767" s="58"/>
      <c r="AC767" s="58"/>
      <c r="AD767" s="58"/>
      <c r="AE767" s="58"/>
      <c r="AF767" s="58"/>
      <c r="AG767" s="58"/>
    </row>
    <row r="768" spans="1:33" ht="17.25" customHeight="1" x14ac:dyDescent="0.2">
      <c r="A768" s="23"/>
      <c r="B768" s="58"/>
      <c r="C768" s="58"/>
      <c r="D768" s="58"/>
      <c r="E768" s="58"/>
      <c r="F768" s="58"/>
      <c r="G768" s="58"/>
      <c r="H768" s="58"/>
      <c r="I768" s="158"/>
      <c r="J768" s="135"/>
      <c r="K768" s="135"/>
      <c r="L768" s="135"/>
      <c r="M768" s="135"/>
      <c r="N768" s="58"/>
      <c r="O768" s="58"/>
      <c r="P768" s="58"/>
      <c r="Q768" s="58"/>
      <c r="R768" s="15"/>
      <c r="S768" s="57"/>
      <c r="T768" s="19"/>
      <c r="U768" s="58"/>
      <c r="V768" s="58"/>
      <c r="W768" s="58"/>
      <c r="X768" s="58"/>
      <c r="Y768" s="58"/>
      <c r="Z768" s="58"/>
      <c r="AA768" s="58"/>
      <c r="AB768" s="58"/>
      <c r="AC768" s="58"/>
      <c r="AD768" s="58"/>
      <c r="AE768" s="58"/>
      <c r="AF768" s="58"/>
      <c r="AG768" s="58"/>
    </row>
    <row r="769" spans="1:33" ht="17.25" customHeight="1" x14ac:dyDescent="0.2">
      <c r="A769" s="23"/>
      <c r="B769" s="58"/>
      <c r="C769" s="58"/>
      <c r="D769" s="58"/>
      <c r="E769" s="58"/>
      <c r="F769" s="58"/>
      <c r="G769" s="58"/>
      <c r="H769" s="58"/>
      <c r="I769" s="158"/>
      <c r="J769" s="135"/>
      <c r="K769" s="135"/>
      <c r="L769" s="135"/>
      <c r="M769" s="135"/>
      <c r="N769" s="58"/>
      <c r="O769" s="58"/>
      <c r="P769" s="58"/>
      <c r="Q769" s="58"/>
      <c r="R769" s="15"/>
      <c r="S769" s="57"/>
      <c r="T769" s="19"/>
      <c r="U769" s="58"/>
      <c r="V769" s="58"/>
      <c r="W769" s="58"/>
      <c r="X769" s="58"/>
      <c r="Y769" s="58"/>
      <c r="Z769" s="58"/>
      <c r="AA769" s="58"/>
      <c r="AB769" s="58"/>
      <c r="AC769" s="58"/>
      <c r="AD769" s="58"/>
      <c r="AE769" s="58"/>
      <c r="AF769" s="58"/>
      <c r="AG769" s="58"/>
    </row>
    <row r="770" spans="1:33" ht="17.25" customHeight="1" x14ac:dyDescent="0.2">
      <c r="A770" s="23"/>
      <c r="B770" s="58"/>
      <c r="C770" s="58"/>
      <c r="D770" s="58"/>
      <c r="E770" s="58"/>
      <c r="F770" s="58"/>
      <c r="G770" s="58"/>
      <c r="H770" s="58"/>
      <c r="I770" s="158"/>
      <c r="J770" s="135"/>
      <c r="K770" s="135"/>
      <c r="L770" s="135"/>
      <c r="M770" s="135"/>
      <c r="N770" s="58"/>
      <c r="O770" s="58"/>
      <c r="P770" s="58"/>
      <c r="Q770" s="58"/>
      <c r="R770" s="15"/>
      <c r="S770" s="57"/>
      <c r="T770" s="19"/>
      <c r="U770" s="58"/>
      <c r="V770" s="58"/>
      <c r="W770" s="58"/>
      <c r="X770" s="58"/>
      <c r="Y770" s="58"/>
      <c r="Z770" s="58"/>
      <c r="AA770" s="58"/>
      <c r="AB770" s="58"/>
      <c r="AC770" s="58"/>
      <c r="AD770" s="58"/>
      <c r="AE770" s="58"/>
      <c r="AF770" s="58"/>
      <c r="AG770" s="58"/>
    </row>
    <row r="771" spans="1:33" ht="17.25" customHeight="1" x14ac:dyDescent="0.2">
      <c r="A771" s="23"/>
      <c r="B771" s="58"/>
      <c r="C771" s="58"/>
      <c r="D771" s="58"/>
      <c r="E771" s="58"/>
      <c r="F771" s="58"/>
      <c r="G771" s="58"/>
      <c r="H771" s="58"/>
      <c r="I771" s="158"/>
      <c r="J771" s="135"/>
      <c r="K771" s="135"/>
      <c r="L771" s="135"/>
      <c r="M771" s="135"/>
      <c r="N771" s="58"/>
      <c r="O771" s="58"/>
      <c r="P771" s="58"/>
      <c r="Q771" s="58"/>
      <c r="R771" s="15"/>
      <c r="S771" s="57"/>
      <c r="T771" s="19"/>
      <c r="U771" s="58"/>
      <c r="V771" s="58"/>
      <c r="W771" s="58"/>
      <c r="X771" s="58"/>
      <c r="Y771" s="58"/>
      <c r="Z771" s="58"/>
      <c r="AA771" s="58"/>
      <c r="AB771" s="58"/>
      <c r="AC771" s="58"/>
      <c r="AD771" s="58"/>
      <c r="AE771" s="58"/>
      <c r="AF771" s="58"/>
      <c r="AG771" s="58"/>
    </row>
    <row r="772" spans="1:33" ht="17.25" customHeight="1" x14ac:dyDescent="0.2">
      <c r="A772" s="23"/>
      <c r="B772" s="58"/>
      <c r="C772" s="58"/>
      <c r="D772" s="58"/>
      <c r="E772" s="58"/>
      <c r="F772" s="58"/>
      <c r="G772" s="58"/>
      <c r="H772" s="58"/>
      <c r="I772" s="158"/>
      <c r="J772" s="135"/>
      <c r="K772" s="135"/>
      <c r="L772" s="135"/>
      <c r="M772" s="135"/>
      <c r="N772" s="58"/>
      <c r="O772" s="58"/>
      <c r="P772" s="58"/>
      <c r="Q772" s="58"/>
      <c r="R772" s="15"/>
      <c r="S772" s="57"/>
      <c r="T772" s="19"/>
      <c r="U772" s="58"/>
      <c r="V772" s="58"/>
      <c r="W772" s="58"/>
      <c r="X772" s="58"/>
      <c r="Y772" s="58"/>
      <c r="Z772" s="58"/>
      <c r="AA772" s="58"/>
      <c r="AB772" s="58"/>
      <c r="AC772" s="58"/>
      <c r="AD772" s="58"/>
      <c r="AE772" s="58"/>
      <c r="AF772" s="58"/>
      <c r="AG772" s="58"/>
    </row>
    <row r="773" spans="1:33" ht="17.25" customHeight="1" x14ac:dyDescent="0.2">
      <c r="A773" s="23"/>
      <c r="B773" s="58"/>
      <c r="C773" s="58"/>
      <c r="D773" s="58"/>
      <c r="E773" s="58"/>
      <c r="F773" s="58"/>
      <c r="G773" s="58"/>
      <c r="H773" s="58"/>
      <c r="I773" s="158"/>
      <c r="J773" s="135"/>
      <c r="K773" s="135"/>
      <c r="L773" s="135"/>
      <c r="M773" s="135"/>
      <c r="N773" s="58"/>
      <c r="O773" s="58"/>
      <c r="P773" s="58"/>
      <c r="Q773" s="58"/>
      <c r="R773" s="15"/>
      <c r="S773" s="57"/>
      <c r="T773" s="19"/>
      <c r="U773" s="58"/>
      <c r="V773" s="58"/>
      <c r="W773" s="58"/>
      <c r="X773" s="58"/>
      <c r="Y773" s="58"/>
      <c r="Z773" s="58"/>
      <c r="AA773" s="58"/>
      <c r="AB773" s="58"/>
      <c r="AC773" s="58"/>
      <c r="AD773" s="58"/>
      <c r="AE773" s="58"/>
      <c r="AF773" s="58"/>
      <c r="AG773" s="58"/>
    </row>
    <row r="774" spans="1:33" ht="17.25" customHeight="1" x14ac:dyDescent="0.2">
      <c r="A774" s="23"/>
      <c r="B774" s="58"/>
      <c r="C774" s="58"/>
      <c r="D774" s="58"/>
      <c r="E774" s="58"/>
      <c r="F774" s="58"/>
      <c r="G774" s="58"/>
      <c r="H774" s="58"/>
      <c r="I774" s="158"/>
      <c r="J774" s="135"/>
      <c r="K774" s="135"/>
      <c r="L774" s="135"/>
      <c r="M774" s="135"/>
      <c r="N774" s="58"/>
      <c r="O774" s="58"/>
      <c r="P774" s="58"/>
      <c r="Q774" s="58"/>
      <c r="R774" s="15"/>
      <c r="S774" s="57"/>
      <c r="T774" s="19"/>
      <c r="U774" s="58"/>
      <c r="V774" s="58"/>
      <c r="W774" s="58"/>
      <c r="X774" s="58"/>
      <c r="Y774" s="58"/>
      <c r="Z774" s="58"/>
      <c r="AA774" s="58"/>
      <c r="AB774" s="58"/>
      <c r="AC774" s="58"/>
      <c r="AD774" s="58"/>
      <c r="AE774" s="58"/>
      <c r="AF774" s="58"/>
      <c r="AG774" s="58"/>
    </row>
    <row r="775" spans="1:33" ht="17.25" customHeight="1" x14ac:dyDescent="0.2">
      <c r="A775" s="23"/>
      <c r="B775" s="58"/>
      <c r="C775" s="58"/>
      <c r="D775" s="58"/>
      <c r="E775" s="58"/>
      <c r="F775" s="58"/>
      <c r="G775" s="58"/>
      <c r="H775" s="58"/>
      <c r="I775" s="158"/>
      <c r="J775" s="135"/>
      <c r="K775" s="135"/>
      <c r="L775" s="135"/>
      <c r="M775" s="135"/>
      <c r="N775" s="58"/>
      <c r="O775" s="58"/>
      <c r="P775" s="58"/>
      <c r="Q775" s="58"/>
      <c r="R775" s="15"/>
      <c r="S775" s="57"/>
      <c r="T775" s="19"/>
      <c r="U775" s="58"/>
      <c r="V775" s="58"/>
      <c r="W775" s="58"/>
      <c r="X775" s="58"/>
      <c r="Y775" s="58"/>
      <c r="Z775" s="58"/>
      <c r="AA775" s="58"/>
      <c r="AB775" s="58"/>
      <c r="AC775" s="58"/>
      <c r="AD775" s="58"/>
      <c r="AE775" s="58"/>
      <c r="AF775" s="58"/>
      <c r="AG775" s="58"/>
    </row>
    <row r="776" spans="1:33" ht="17.25" customHeight="1" x14ac:dyDescent="0.2">
      <c r="A776" s="23"/>
      <c r="B776" s="58"/>
      <c r="C776" s="58"/>
      <c r="D776" s="58"/>
      <c r="E776" s="58"/>
      <c r="F776" s="58"/>
      <c r="G776" s="58"/>
      <c r="H776" s="58"/>
      <c r="I776" s="158"/>
      <c r="J776" s="135"/>
      <c r="K776" s="135"/>
      <c r="L776" s="135"/>
      <c r="M776" s="135"/>
      <c r="N776" s="58"/>
      <c r="O776" s="58"/>
      <c r="P776" s="58"/>
      <c r="Q776" s="58"/>
      <c r="R776" s="15"/>
      <c r="S776" s="57"/>
      <c r="T776" s="19"/>
      <c r="U776" s="58"/>
      <c r="V776" s="58"/>
      <c r="W776" s="58"/>
      <c r="X776" s="58"/>
      <c r="Y776" s="58"/>
      <c r="Z776" s="58"/>
      <c r="AA776" s="58"/>
      <c r="AB776" s="58"/>
      <c r="AC776" s="58"/>
      <c r="AD776" s="58"/>
      <c r="AE776" s="58"/>
      <c r="AF776" s="58"/>
      <c r="AG776" s="58"/>
    </row>
    <row r="777" spans="1:33" ht="17.25" customHeight="1" x14ac:dyDescent="0.2">
      <c r="A777" s="23"/>
      <c r="B777" s="58"/>
      <c r="C777" s="58"/>
      <c r="D777" s="58"/>
      <c r="E777" s="58"/>
      <c r="F777" s="58"/>
      <c r="G777" s="58"/>
      <c r="H777" s="58"/>
      <c r="I777" s="158"/>
      <c r="J777" s="135"/>
      <c r="K777" s="135"/>
      <c r="L777" s="135"/>
      <c r="M777" s="135"/>
      <c r="N777" s="58"/>
      <c r="O777" s="58"/>
      <c r="P777" s="58"/>
      <c r="Q777" s="58"/>
      <c r="R777" s="15"/>
      <c r="S777" s="57"/>
      <c r="T777" s="19"/>
      <c r="U777" s="58"/>
      <c r="V777" s="58"/>
      <c r="W777" s="58"/>
      <c r="X777" s="58"/>
      <c r="Y777" s="58"/>
      <c r="Z777" s="58"/>
      <c r="AA777" s="58"/>
      <c r="AB777" s="58"/>
      <c r="AC777" s="58"/>
      <c r="AD777" s="58"/>
      <c r="AE777" s="58"/>
      <c r="AF777" s="58"/>
      <c r="AG777" s="58"/>
    </row>
    <row r="778" spans="1:33" ht="17.25" customHeight="1" x14ac:dyDescent="0.2">
      <c r="A778" s="23"/>
      <c r="B778" s="58"/>
      <c r="C778" s="58"/>
      <c r="D778" s="58"/>
      <c r="E778" s="58"/>
      <c r="F778" s="58"/>
      <c r="G778" s="58"/>
      <c r="H778" s="58"/>
      <c r="I778" s="158"/>
      <c r="J778" s="135"/>
      <c r="K778" s="135"/>
      <c r="L778" s="135"/>
      <c r="M778" s="135"/>
      <c r="N778" s="58"/>
      <c r="O778" s="58"/>
      <c r="P778" s="58"/>
      <c r="Q778" s="58"/>
      <c r="R778" s="15"/>
      <c r="S778" s="57"/>
      <c r="T778" s="19"/>
      <c r="U778" s="58"/>
      <c r="V778" s="58"/>
      <c r="W778" s="58"/>
      <c r="X778" s="58"/>
      <c r="Y778" s="58"/>
      <c r="Z778" s="58"/>
      <c r="AA778" s="58"/>
      <c r="AB778" s="58"/>
      <c r="AC778" s="58"/>
      <c r="AD778" s="58"/>
      <c r="AE778" s="58"/>
      <c r="AF778" s="58"/>
      <c r="AG778" s="58"/>
    </row>
    <row r="779" spans="1:33" ht="17.25" customHeight="1" x14ac:dyDescent="0.2">
      <c r="A779" s="23"/>
      <c r="B779" s="58"/>
      <c r="C779" s="58"/>
      <c r="D779" s="58"/>
      <c r="E779" s="58"/>
      <c r="F779" s="58"/>
      <c r="G779" s="58"/>
      <c r="H779" s="58"/>
      <c r="I779" s="158"/>
      <c r="J779" s="135"/>
      <c r="K779" s="135"/>
      <c r="L779" s="135"/>
      <c r="M779" s="135"/>
      <c r="N779" s="58"/>
      <c r="O779" s="58"/>
      <c r="P779" s="58"/>
      <c r="Q779" s="58"/>
      <c r="R779" s="15"/>
      <c r="S779" s="57"/>
      <c r="T779" s="19"/>
      <c r="U779" s="58"/>
      <c r="V779" s="58"/>
      <c r="W779" s="58"/>
      <c r="X779" s="58"/>
      <c r="Y779" s="58"/>
      <c r="Z779" s="58"/>
      <c r="AA779" s="58"/>
      <c r="AB779" s="58"/>
      <c r="AC779" s="58"/>
      <c r="AD779" s="58"/>
      <c r="AE779" s="58"/>
      <c r="AF779" s="58"/>
      <c r="AG779" s="58"/>
    </row>
    <row r="780" spans="1:33" ht="17.25" customHeight="1" x14ac:dyDescent="0.2">
      <c r="A780" s="23"/>
      <c r="B780" s="58"/>
      <c r="C780" s="58"/>
      <c r="D780" s="58"/>
      <c r="E780" s="58"/>
      <c r="F780" s="58"/>
      <c r="G780" s="58"/>
      <c r="H780" s="58"/>
      <c r="I780" s="158"/>
      <c r="J780" s="135"/>
      <c r="K780" s="135"/>
      <c r="L780" s="135"/>
      <c r="M780" s="135"/>
      <c r="N780" s="58"/>
      <c r="O780" s="58"/>
      <c r="P780" s="58"/>
      <c r="Q780" s="58"/>
      <c r="R780" s="15"/>
      <c r="S780" s="57"/>
      <c r="T780" s="19"/>
      <c r="U780" s="58"/>
      <c r="V780" s="58"/>
      <c r="W780" s="58"/>
      <c r="X780" s="58"/>
      <c r="Y780" s="58"/>
      <c r="Z780" s="58"/>
      <c r="AA780" s="58"/>
      <c r="AB780" s="58"/>
      <c r="AC780" s="58"/>
      <c r="AD780" s="58"/>
      <c r="AE780" s="58"/>
      <c r="AF780" s="58"/>
      <c r="AG780" s="58"/>
    </row>
    <row r="781" spans="1:33" ht="17.25" customHeight="1" x14ac:dyDescent="0.2">
      <c r="A781" s="23"/>
      <c r="B781" s="58"/>
      <c r="C781" s="58"/>
      <c r="D781" s="58"/>
      <c r="E781" s="58"/>
      <c r="F781" s="58"/>
      <c r="G781" s="58"/>
      <c r="H781" s="58"/>
      <c r="I781" s="158"/>
      <c r="J781" s="135"/>
      <c r="K781" s="135"/>
      <c r="L781" s="135"/>
      <c r="M781" s="135"/>
      <c r="N781" s="58"/>
      <c r="O781" s="58"/>
      <c r="P781" s="58"/>
      <c r="Q781" s="58"/>
      <c r="R781" s="15"/>
      <c r="S781" s="57"/>
      <c r="T781" s="19"/>
      <c r="U781" s="58"/>
      <c r="V781" s="58"/>
      <c r="W781" s="58"/>
      <c r="X781" s="58"/>
      <c r="Y781" s="58"/>
      <c r="Z781" s="58"/>
      <c r="AA781" s="58"/>
      <c r="AB781" s="58"/>
      <c r="AC781" s="58"/>
      <c r="AD781" s="58"/>
      <c r="AE781" s="58"/>
      <c r="AF781" s="58"/>
      <c r="AG781" s="58"/>
    </row>
    <row r="782" spans="1:33" ht="17.25" customHeight="1" x14ac:dyDescent="0.2">
      <c r="A782" s="23"/>
      <c r="B782" s="58"/>
      <c r="C782" s="58"/>
      <c r="D782" s="58"/>
      <c r="E782" s="58"/>
      <c r="F782" s="58"/>
      <c r="G782" s="58"/>
      <c r="H782" s="58"/>
      <c r="I782" s="158"/>
      <c r="J782" s="135"/>
      <c r="K782" s="135"/>
      <c r="L782" s="135"/>
      <c r="M782" s="135"/>
      <c r="N782" s="58"/>
      <c r="O782" s="58"/>
      <c r="P782" s="58"/>
      <c r="Q782" s="58"/>
      <c r="R782" s="15"/>
      <c r="S782" s="57"/>
      <c r="T782" s="19"/>
      <c r="U782" s="58"/>
      <c r="V782" s="58"/>
      <c r="W782" s="58"/>
      <c r="X782" s="58"/>
      <c r="Y782" s="58"/>
      <c r="Z782" s="58"/>
      <c r="AA782" s="58"/>
      <c r="AB782" s="58"/>
      <c r="AC782" s="58"/>
      <c r="AD782" s="58"/>
      <c r="AE782" s="58"/>
      <c r="AF782" s="58"/>
      <c r="AG782" s="58"/>
    </row>
    <row r="783" spans="1:33" ht="17.25" customHeight="1" x14ac:dyDescent="0.2">
      <c r="A783" s="23"/>
      <c r="B783" s="58"/>
      <c r="C783" s="58"/>
      <c r="D783" s="58"/>
      <c r="E783" s="58"/>
      <c r="F783" s="58"/>
      <c r="G783" s="58"/>
      <c r="H783" s="58"/>
      <c r="I783" s="158"/>
      <c r="J783" s="135"/>
      <c r="K783" s="135"/>
      <c r="L783" s="135"/>
      <c r="M783" s="135"/>
      <c r="N783" s="58"/>
      <c r="O783" s="58"/>
      <c r="P783" s="58"/>
      <c r="Q783" s="58"/>
      <c r="R783" s="15"/>
      <c r="S783" s="57"/>
      <c r="T783" s="19"/>
      <c r="U783" s="58"/>
      <c r="V783" s="58"/>
      <c r="W783" s="58"/>
      <c r="X783" s="58"/>
      <c r="Y783" s="58"/>
      <c r="Z783" s="58"/>
      <c r="AA783" s="58"/>
      <c r="AB783" s="58"/>
      <c r="AC783" s="58"/>
      <c r="AD783" s="58"/>
      <c r="AE783" s="58"/>
      <c r="AF783" s="58"/>
      <c r="AG783" s="58"/>
    </row>
    <row r="784" spans="1:33" ht="17.25" customHeight="1" x14ac:dyDescent="0.2">
      <c r="A784" s="23"/>
      <c r="B784" s="58"/>
      <c r="C784" s="58"/>
      <c r="D784" s="58"/>
      <c r="E784" s="58"/>
      <c r="F784" s="58"/>
      <c r="G784" s="58"/>
      <c r="H784" s="58"/>
      <c r="I784" s="158"/>
      <c r="J784" s="135"/>
      <c r="K784" s="135"/>
      <c r="L784" s="135"/>
      <c r="M784" s="135"/>
      <c r="N784" s="58"/>
      <c r="O784" s="58"/>
      <c r="P784" s="58"/>
      <c r="Q784" s="58"/>
      <c r="R784" s="15"/>
      <c r="S784" s="57"/>
      <c r="T784" s="19"/>
      <c r="U784" s="58"/>
      <c r="V784" s="58"/>
      <c r="W784" s="58"/>
      <c r="X784" s="58"/>
      <c r="Y784" s="58"/>
      <c r="Z784" s="58"/>
      <c r="AA784" s="58"/>
      <c r="AB784" s="58"/>
      <c r="AC784" s="58"/>
      <c r="AD784" s="58"/>
      <c r="AE784" s="58"/>
      <c r="AF784" s="58"/>
      <c r="AG784" s="58"/>
    </row>
    <row r="785" spans="1:33" ht="17.25" customHeight="1" x14ac:dyDescent="0.2">
      <c r="A785" s="23"/>
      <c r="B785" s="58"/>
      <c r="C785" s="58"/>
      <c r="D785" s="58"/>
      <c r="E785" s="58"/>
      <c r="F785" s="58"/>
      <c r="G785" s="58"/>
      <c r="H785" s="58"/>
      <c r="I785" s="158"/>
      <c r="J785" s="135"/>
      <c r="K785" s="135"/>
      <c r="L785" s="135"/>
      <c r="M785" s="135"/>
      <c r="N785" s="58"/>
      <c r="O785" s="58"/>
      <c r="P785" s="58"/>
      <c r="Q785" s="58"/>
      <c r="R785" s="15"/>
      <c r="S785" s="57"/>
      <c r="T785" s="19"/>
      <c r="U785" s="58"/>
      <c r="V785" s="58"/>
      <c r="W785" s="58"/>
      <c r="X785" s="58"/>
      <c r="Y785" s="58"/>
      <c r="Z785" s="58"/>
      <c r="AA785" s="58"/>
      <c r="AB785" s="58"/>
      <c r="AC785" s="58"/>
      <c r="AD785" s="58"/>
      <c r="AE785" s="58"/>
      <c r="AF785" s="58"/>
      <c r="AG785" s="58"/>
    </row>
    <row r="786" spans="1:33" ht="17.25" customHeight="1" x14ac:dyDescent="0.2">
      <c r="A786" s="23"/>
      <c r="B786" s="58"/>
      <c r="C786" s="58"/>
      <c r="D786" s="58"/>
      <c r="E786" s="58"/>
      <c r="F786" s="58"/>
      <c r="G786" s="58"/>
      <c r="H786" s="58"/>
      <c r="I786" s="158"/>
      <c r="J786" s="135"/>
      <c r="K786" s="135"/>
      <c r="L786" s="135"/>
      <c r="M786" s="135"/>
      <c r="N786" s="58"/>
      <c r="O786" s="58"/>
      <c r="P786" s="58"/>
      <c r="Q786" s="58"/>
      <c r="R786" s="15"/>
      <c r="S786" s="57"/>
      <c r="T786" s="19"/>
      <c r="U786" s="58"/>
      <c r="V786" s="58"/>
      <c r="W786" s="58"/>
      <c r="X786" s="58"/>
      <c r="Y786" s="58"/>
      <c r="Z786" s="58"/>
      <c r="AA786" s="58"/>
      <c r="AB786" s="58"/>
      <c r="AC786" s="58"/>
      <c r="AD786" s="58"/>
      <c r="AE786" s="58"/>
      <c r="AF786" s="58"/>
      <c r="AG786" s="58"/>
    </row>
    <row r="787" spans="1:33" ht="17.25" customHeight="1" x14ac:dyDescent="0.2">
      <c r="A787" s="23"/>
      <c r="B787" s="58"/>
      <c r="C787" s="58"/>
      <c r="D787" s="58"/>
      <c r="E787" s="58"/>
      <c r="F787" s="58"/>
      <c r="G787" s="58"/>
      <c r="H787" s="58"/>
      <c r="I787" s="158"/>
      <c r="J787" s="135"/>
      <c r="K787" s="135"/>
      <c r="L787" s="135"/>
      <c r="M787" s="135"/>
      <c r="N787" s="58"/>
      <c r="O787" s="58"/>
      <c r="P787" s="58"/>
      <c r="Q787" s="58"/>
      <c r="R787" s="15"/>
      <c r="S787" s="57"/>
      <c r="T787" s="19"/>
      <c r="U787" s="58"/>
      <c r="V787" s="58"/>
      <c r="W787" s="58"/>
      <c r="X787" s="58"/>
      <c r="Y787" s="58"/>
      <c r="Z787" s="58"/>
      <c r="AA787" s="58"/>
      <c r="AB787" s="58"/>
      <c r="AC787" s="58"/>
      <c r="AD787" s="58"/>
      <c r="AE787" s="58"/>
      <c r="AF787" s="58"/>
      <c r="AG787" s="58"/>
    </row>
    <row r="788" spans="1:33" ht="17.25" customHeight="1" x14ac:dyDescent="0.2">
      <c r="A788" s="23"/>
      <c r="B788" s="58"/>
      <c r="C788" s="58"/>
      <c r="D788" s="58"/>
      <c r="E788" s="58"/>
      <c r="F788" s="58"/>
      <c r="G788" s="58"/>
      <c r="H788" s="58"/>
      <c r="I788" s="158"/>
      <c r="J788" s="135"/>
      <c r="K788" s="135"/>
      <c r="L788" s="135"/>
      <c r="M788" s="135"/>
      <c r="N788" s="58"/>
      <c r="O788" s="58"/>
      <c r="P788" s="58"/>
      <c r="Q788" s="58"/>
      <c r="R788" s="15"/>
      <c r="S788" s="57"/>
      <c r="T788" s="19"/>
      <c r="U788" s="58"/>
      <c r="V788" s="58"/>
      <c r="W788" s="58"/>
      <c r="X788" s="58"/>
      <c r="Y788" s="58"/>
      <c r="Z788" s="58"/>
      <c r="AA788" s="58"/>
      <c r="AB788" s="58"/>
      <c r="AC788" s="58"/>
      <c r="AD788" s="58"/>
      <c r="AE788" s="58"/>
      <c r="AF788" s="58"/>
      <c r="AG788" s="58"/>
    </row>
    <row r="789" spans="1:33" ht="17.25" customHeight="1" x14ac:dyDescent="0.2">
      <c r="A789" s="23"/>
      <c r="B789" s="58"/>
      <c r="C789" s="58"/>
      <c r="D789" s="58"/>
      <c r="E789" s="58"/>
      <c r="F789" s="58"/>
      <c r="G789" s="58"/>
      <c r="H789" s="58"/>
      <c r="I789" s="158"/>
      <c r="J789" s="135"/>
      <c r="K789" s="135"/>
      <c r="L789" s="135"/>
      <c r="M789" s="135"/>
      <c r="N789" s="58"/>
      <c r="O789" s="58"/>
      <c r="P789" s="58"/>
      <c r="Q789" s="58"/>
      <c r="R789" s="15"/>
      <c r="S789" s="57"/>
      <c r="T789" s="19"/>
      <c r="U789" s="58"/>
      <c r="V789" s="58"/>
      <c r="W789" s="58"/>
      <c r="X789" s="58"/>
      <c r="Y789" s="58"/>
      <c r="Z789" s="58"/>
      <c r="AA789" s="58"/>
      <c r="AB789" s="58"/>
      <c r="AC789" s="58"/>
      <c r="AD789" s="58"/>
      <c r="AE789" s="58"/>
      <c r="AF789" s="58"/>
      <c r="AG789" s="58"/>
    </row>
    <row r="790" spans="1:33" ht="17.25" customHeight="1" x14ac:dyDescent="0.2">
      <c r="A790" s="23"/>
      <c r="B790" s="58"/>
      <c r="C790" s="58"/>
      <c r="D790" s="58"/>
      <c r="E790" s="58"/>
      <c r="F790" s="58"/>
      <c r="G790" s="58"/>
      <c r="H790" s="58"/>
      <c r="I790" s="158"/>
      <c r="J790" s="135"/>
      <c r="K790" s="135"/>
      <c r="L790" s="135"/>
      <c r="M790" s="135"/>
      <c r="N790" s="58"/>
      <c r="O790" s="58"/>
      <c r="P790" s="58"/>
      <c r="Q790" s="58"/>
      <c r="R790" s="15"/>
      <c r="S790" s="57"/>
      <c r="T790" s="19"/>
      <c r="U790" s="58"/>
      <c r="V790" s="58"/>
      <c r="W790" s="58"/>
      <c r="X790" s="58"/>
      <c r="Y790" s="58"/>
      <c r="Z790" s="58"/>
      <c r="AA790" s="58"/>
      <c r="AB790" s="58"/>
      <c r="AC790" s="58"/>
      <c r="AD790" s="58"/>
      <c r="AE790" s="58"/>
      <c r="AF790" s="58"/>
      <c r="AG790" s="58"/>
    </row>
    <row r="791" spans="1:33" ht="17.25" customHeight="1" x14ac:dyDescent="0.2">
      <c r="A791" s="23"/>
      <c r="B791" s="58"/>
      <c r="C791" s="58"/>
      <c r="D791" s="58"/>
      <c r="E791" s="58"/>
      <c r="F791" s="58"/>
      <c r="G791" s="58"/>
      <c r="H791" s="58"/>
      <c r="I791" s="158"/>
      <c r="J791" s="135"/>
      <c r="K791" s="135"/>
      <c r="L791" s="135"/>
      <c r="M791" s="135"/>
      <c r="N791" s="58"/>
      <c r="O791" s="58"/>
      <c r="P791" s="58"/>
      <c r="Q791" s="58"/>
      <c r="R791" s="15"/>
      <c r="S791" s="57"/>
      <c r="T791" s="19"/>
      <c r="U791" s="58"/>
      <c r="V791" s="58"/>
      <c r="W791" s="58"/>
      <c r="X791" s="58"/>
      <c r="Y791" s="58"/>
      <c r="Z791" s="58"/>
      <c r="AA791" s="58"/>
      <c r="AB791" s="58"/>
      <c r="AC791" s="58"/>
      <c r="AD791" s="58"/>
      <c r="AE791" s="58"/>
      <c r="AF791" s="58"/>
      <c r="AG791" s="58"/>
    </row>
    <row r="792" spans="1:33" ht="17.25" customHeight="1" x14ac:dyDescent="0.2">
      <c r="A792" s="23"/>
      <c r="B792" s="58"/>
      <c r="C792" s="58"/>
      <c r="D792" s="58"/>
      <c r="E792" s="58"/>
      <c r="F792" s="58"/>
      <c r="G792" s="58"/>
      <c r="H792" s="58"/>
      <c r="I792" s="158"/>
      <c r="J792" s="135"/>
      <c r="K792" s="135"/>
      <c r="L792" s="135"/>
      <c r="M792" s="135"/>
      <c r="N792" s="58"/>
      <c r="O792" s="58"/>
      <c r="P792" s="58"/>
      <c r="Q792" s="58"/>
      <c r="R792" s="15"/>
      <c r="S792" s="57"/>
      <c r="T792" s="19"/>
      <c r="U792" s="58"/>
      <c r="V792" s="58"/>
      <c r="W792" s="58"/>
      <c r="X792" s="58"/>
      <c r="Y792" s="58"/>
      <c r="Z792" s="58"/>
      <c r="AA792" s="58"/>
      <c r="AB792" s="58"/>
      <c r="AC792" s="58"/>
      <c r="AD792" s="58"/>
      <c r="AE792" s="58"/>
      <c r="AF792" s="58"/>
      <c r="AG792" s="58"/>
    </row>
    <row r="793" spans="1:33" ht="17.25" customHeight="1" x14ac:dyDescent="0.2">
      <c r="A793" s="23"/>
      <c r="B793" s="58"/>
      <c r="C793" s="58"/>
      <c r="D793" s="58"/>
      <c r="E793" s="58"/>
      <c r="F793" s="58"/>
      <c r="G793" s="58"/>
      <c r="H793" s="58"/>
      <c r="I793" s="158"/>
      <c r="J793" s="135"/>
      <c r="K793" s="135"/>
      <c r="L793" s="135"/>
      <c r="M793" s="135"/>
      <c r="N793" s="58"/>
      <c r="O793" s="58"/>
      <c r="P793" s="58"/>
      <c r="Q793" s="58"/>
      <c r="R793" s="15"/>
      <c r="S793" s="57"/>
      <c r="T793" s="19"/>
      <c r="U793" s="58"/>
      <c r="V793" s="58"/>
      <c r="W793" s="58"/>
      <c r="X793" s="58"/>
      <c r="Y793" s="58"/>
      <c r="Z793" s="58"/>
      <c r="AA793" s="58"/>
      <c r="AB793" s="58"/>
      <c r="AC793" s="58"/>
      <c r="AD793" s="58"/>
      <c r="AE793" s="58"/>
      <c r="AF793" s="58"/>
      <c r="AG793" s="58"/>
    </row>
    <row r="794" spans="1:33" ht="17.25" customHeight="1" x14ac:dyDescent="0.2">
      <c r="A794" s="23"/>
      <c r="B794" s="58"/>
      <c r="C794" s="58"/>
      <c r="D794" s="58"/>
      <c r="E794" s="58"/>
      <c r="F794" s="58"/>
      <c r="G794" s="58"/>
      <c r="H794" s="58"/>
      <c r="I794" s="158"/>
      <c r="J794" s="135"/>
      <c r="K794" s="135"/>
      <c r="L794" s="135"/>
      <c r="M794" s="135"/>
      <c r="N794" s="58"/>
      <c r="O794" s="58"/>
      <c r="P794" s="58"/>
      <c r="Q794" s="58"/>
      <c r="R794" s="15"/>
      <c r="S794" s="57"/>
      <c r="T794" s="19"/>
      <c r="U794" s="58"/>
      <c r="V794" s="58"/>
      <c r="W794" s="58"/>
      <c r="X794" s="58"/>
      <c r="Y794" s="58"/>
      <c r="Z794" s="58"/>
      <c r="AA794" s="58"/>
      <c r="AB794" s="58"/>
      <c r="AC794" s="58"/>
      <c r="AD794" s="58"/>
      <c r="AE794" s="58"/>
      <c r="AF794" s="58"/>
      <c r="AG794" s="58"/>
    </row>
    <row r="795" spans="1:33" ht="17.25" customHeight="1" x14ac:dyDescent="0.2">
      <c r="A795" s="23"/>
      <c r="B795" s="58"/>
      <c r="C795" s="58"/>
      <c r="D795" s="58"/>
      <c r="E795" s="58"/>
      <c r="F795" s="58"/>
      <c r="G795" s="58"/>
      <c r="H795" s="58"/>
      <c r="I795" s="158"/>
      <c r="J795" s="135"/>
      <c r="K795" s="135"/>
      <c r="L795" s="135"/>
      <c r="M795" s="135"/>
      <c r="N795" s="58"/>
      <c r="O795" s="58"/>
      <c r="P795" s="58"/>
      <c r="Q795" s="58"/>
      <c r="R795" s="15"/>
      <c r="S795" s="57"/>
      <c r="T795" s="19"/>
      <c r="U795" s="58"/>
      <c r="V795" s="58"/>
      <c r="W795" s="58"/>
      <c r="X795" s="58"/>
      <c r="Y795" s="58"/>
      <c r="Z795" s="58"/>
      <c r="AA795" s="58"/>
      <c r="AB795" s="58"/>
      <c r="AC795" s="58"/>
      <c r="AD795" s="58"/>
      <c r="AE795" s="58"/>
      <c r="AF795" s="58"/>
      <c r="AG795" s="58"/>
    </row>
    <row r="796" spans="1:33" ht="17.25" customHeight="1" x14ac:dyDescent="0.2">
      <c r="A796" s="23"/>
      <c r="B796" s="58"/>
      <c r="C796" s="58"/>
      <c r="D796" s="58"/>
      <c r="E796" s="58"/>
      <c r="F796" s="58"/>
      <c r="G796" s="58"/>
      <c r="H796" s="58"/>
      <c r="I796" s="158"/>
      <c r="J796" s="135"/>
      <c r="K796" s="135"/>
      <c r="L796" s="135"/>
      <c r="M796" s="135"/>
      <c r="N796" s="58"/>
      <c r="O796" s="58"/>
      <c r="P796" s="58"/>
      <c r="Q796" s="58"/>
      <c r="R796" s="15"/>
      <c r="S796" s="57"/>
      <c r="T796" s="19"/>
      <c r="U796" s="58"/>
      <c r="V796" s="58"/>
      <c r="W796" s="58"/>
      <c r="X796" s="58"/>
      <c r="Y796" s="58"/>
      <c r="Z796" s="58"/>
      <c r="AA796" s="58"/>
      <c r="AB796" s="58"/>
      <c r="AC796" s="58"/>
      <c r="AD796" s="58"/>
      <c r="AE796" s="58"/>
      <c r="AF796" s="58"/>
      <c r="AG796" s="58"/>
    </row>
    <row r="797" spans="1:33" ht="17.25" customHeight="1" x14ac:dyDescent="0.2">
      <c r="A797" s="23"/>
      <c r="B797" s="58"/>
      <c r="C797" s="58"/>
      <c r="D797" s="58"/>
      <c r="E797" s="58"/>
      <c r="F797" s="58"/>
      <c r="G797" s="58"/>
      <c r="H797" s="58"/>
      <c r="I797" s="158"/>
      <c r="J797" s="135"/>
      <c r="K797" s="135"/>
      <c r="L797" s="135"/>
      <c r="M797" s="135"/>
      <c r="N797" s="58"/>
      <c r="O797" s="58"/>
      <c r="P797" s="58"/>
      <c r="Q797" s="58"/>
      <c r="R797" s="15"/>
      <c r="S797" s="57"/>
      <c r="T797" s="19"/>
      <c r="U797" s="58"/>
      <c r="V797" s="58"/>
      <c r="W797" s="58"/>
      <c r="X797" s="58"/>
      <c r="Y797" s="58"/>
      <c r="Z797" s="58"/>
      <c r="AA797" s="58"/>
      <c r="AB797" s="58"/>
      <c r="AC797" s="58"/>
      <c r="AD797" s="58"/>
      <c r="AE797" s="58"/>
      <c r="AF797" s="58"/>
      <c r="AG797" s="58"/>
    </row>
    <row r="798" spans="1:33" ht="17.25" customHeight="1" x14ac:dyDescent="0.2">
      <c r="A798" s="23"/>
      <c r="B798" s="58"/>
      <c r="C798" s="58"/>
      <c r="D798" s="58"/>
      <c r="E798" s="58"/>
      <c r="F798" s="58"/>
      <c r="G798" s="58"/>
      <c r="H798" s="58"/>
      <c r="I798" s="158"/>
      <c r="J798" s="135"/>
      <c r="K798" s="135"/>
      <c r="L798" s="135"/>
      <c r="M798" s="135"/>
      <c r="N798" s="58"/>
      <c r="O798" s="58"/>
      <c r="P798" s="58"/>
      <c r="Q798" s="58"/>
      <c r="R798" s="15"/>
      <c r="S798" s="57"/>
      <c r="T798" s="19"/>
      <c r="U798" s="58"/>
      <c r="V798" s="58"/>
      <c r="W798" s="58"/>
      <c r="X798" s="58"/>
      <c r="Y798" s="58"/>
      <c r="Z798" s="58"/>
      <c r="AA798" s="58"/>
      <c r="AB798" s="58"/>
      <c r="AC798" s="58"/>
      <c r="AD798" s="58"/>
      <c r="AE798" s="58"/>
      <c r="AF798" s="58"/>
      <c r="AG798" s="58"/>
    </row>
    <row r="799" spans="1:33" ht="17.25" customHeight="1" x14ac:dyDescent="0.2">
      <c r="A799" s="23"/>
      <c r="B799" s="58"/>
      <c r="C799" s="58"/>
      <c r="D799" s="58"/>
      <c r="E799" s="58"/>
      <c r="F799" s="58"/>
      <c r="G799" s="58"/>
      <c r="H799" s="58"/>
      <c r="I799" s="158"/>
      <c r="J799" s="135"/>
      <c r="K799" s="135"/>
      <c r="L799" s="135"/>
      <c r="M799" s="135"/>
      <c r="N799" s="58"/>
      <c r="O799" s="58"/>
      <c r="P799" s="58"/>
      <c r="Q799" s="58"/>
      <c r="R799" s="15"/>
      <c r="S799" s="57"/>
      <c r="T799" s="19"/>
      <c r="U799" s="58"/>
      <c r="V799" s="58"/>
      <c r="W799" s="58"/>
      <c r="X799" s="58"/>
      <c r="Y799" s="58"/>
      <c r="Z799" s="58"/>
      <c r="AA799" s="58"/>
      <c r="AB799" s="58"/>
      <c r="AC799" s="58"/>
      <c r="AD799" s="58"/>
      <c r="AE799" s="58"/>
      <c r="AF799" s="58"/>
      <c r="AG799" s="58"/>
    </row>
    <row r="800" spans="1:33" ht="17.25" customHeight="1" x14ac:dyDescent="0.2">
      <c r="A800" s="23"/>
      <c r="B800" s="58"/>
      <c r="C800" s="58"/>
      <c r="D800" s="58"/>
      <c r="E800" s="58"/>
      <c r="F800" s="58"/>
      <c r="G800" s="58"/>
      <c r="H800" s="58"/>
      <c r="I800" s="158"/>
      <c r="J800" s="135"/>
      <c r="K800" s="135"/>
      <c r="L800" s="135"/>
      <c r="M800" s="135"/>
      <c r="N800" s="58"/>
      <c r="O800" s="58"/>
      <c r="P800" s="58"/>
      <c r="Q800" s="58"/>
      <c r="R800" s="15"/>
      <c r="S800" s="57"/>
      <c r="T800" s="19"/>
      <c r="U800" s="58"/>
      <c r="V800" s="58"/>
      <c r="W800" s="58"/>
      <c r="X800" s="58"/>
      <c r="Y800" s="58"/>
      <c r="Z800" s="58"/>
      <c r="AA800" s="58"/>
      <c r="AB800" s="58"/>
      <c r="AC800" s="58"/>
      <c r="AD800" s="58"/>
      <c r="AE800" s="58"/>
      <c r="AF800" s="58"/>
      <c r="AG800" s="58"/>
    </row>
    <row r="801" spans="1:33" ht="17.25" customHeight="1" x14ac:dyDescent="0.2">
      <c r="A801" s="23"/>
      <c r="B801" s="58"/>
      <c r="C801" s="58"/>
      <c r="D801" s="58"/>
      <c r="E801" s="58"/>
      <c r="F801" s="58"/>
      <c r="G801" s="58"/>
      <c r="H801" s="58"/>
      <c r="I801" s="158"/>
      <c r="J801" s="135"/>
      <c r="K801" s="135"/>
      <c r="L801" s="135"/>
      <c r="M801" s="135"/>
      <c r="N801" s="58"/>
      <c r="O801" s="58"/>
      <c r="P801" s="58"/>
      <c r="Q801" s="58"/>
      <c r="R801" s="15"/>
      <c r="S801" s="57"/>
      <c r="T801" s="19"/>
      <c r="U801" s="58"/>
      <c r="V801" s="58"/>
      <c r="W801" s="58"/>
      <c r="X801" s="58"/>
      <c r="Y801" s="58"/>
      <c r="Z801" s="58"/>
      <c r="AA801" s="58"/>
      <c r="AB801" s="58"/>
      <c r="AC801" s="58"/>
      <c r="AD801" s="58"/>
      <c r="AE801" s="58"/>
      <c r="AF801" s="58"/>
      <c r="AG801" s="58"/>
    </row>
    <row r="802" spans="1:33" ht="17.25" customHeight="1" x14ac:dyDescent="0.2">
      <c r="A802" s="23"/>
      <c r="B802" s="58"/>
      <c r="C802" s="58"/>
      <c r="D802" s="58"/>
      <c r="E802" s="58"/>
      <c r="F802" s="58"/>
      <c r="G802" s="58"/>
      <c r="H802" s="58"/>
      <c r="I802" s="158"/>
      <c r="J802" s="135"/>
      <c r="K802" s="135"/>
      <c r="L802" s="135"/>
      <c r="M802" s="135"/>
      <c r="N802" s="58"/>
      <c r="O802" s="58"/>
      <c r="P802" s="58"/>
      <c r="Q802" s="58"/>
      <c r="R802" s="15"/>
      <c r="S802" s="57"/>
      <c r="T802" s="19"/>
      <c r="U802" s="58"/>
      <c r="V802" s="58"/>
      <c r="W802" s="58"/>
      <c r="X802" s="58"/>
      <c r="Y802" s="58"/>
      <c r="Z802" s="58"/>
      <c r="AA802" s="58"/>
      <c r="AB802" s="58"/>
      <c r="AC802" s="58"/>
      <c r="AD802" s="58"/>
      <c r="AE802" s="58"/>
      <c r="AF802" s="58"/>
      <c r="AG802" s="58"/>
    </row>
    <row r="803" spans="1:33" ht="17.25" customHeight="1" x14ac:dyDescent="0.2">
      <c r="A803" s="23"/>
      <c r="B803" s="58"/>
      <c r="C803" s="58"/>
      <c r="D803" s="58"/>
      <c r="E803" s="58"/>
      <c r="F803" s="58"/>
      <c r="G803" s="58"/>
      <c r="H803" s="58"/>
      <c r="I803" s="158"/>
      <c r="J803" s="135"/>
      <c r="K803" s="135"/>
      <c r="L803" s="135"/>
      <c r="M803" s="135"/>
      <c r="N803" s="58"/>
      <c r="O803" s="58"/>
      <c r="P803" s="58"/>
      <c r="Q803" s="58"/>
      <c r="R803" s="15"/>
      <c r="S803" s="57"/>
      <c r="T803" s="19"/>
      <c r="U803" s="58"/>
      <c r="V803" s="58"/>
      <c r="W803" s="58"/>
      <c r="X803" s="58"/>
      <c r="Y803" s="58"/>
      <c r="Z803" s="58"/>
      <c r="AA803" s="58"/>
      <c r="AB803" s="58"/>
      <c r="AC803" s="58"/>
      <c r="AD803" s="58"/>
      <c r="AE803" s="58"/>
      <c r="AF803" s="58"/>
      <c r="AG803" s="58"/>
    </row>
    <row r="804" spans="1:33" ht="17.25" customHeight="1" x14ac:dyDescent="0.2">
      <c r="A804" s="23"/>
      <c r="B804" s="58"/>
      <c r="C804" s="58"/>
      <c r="D804" s="58"/>
      <c r="E804" s="58"/>
      <c r="F804" s="58"/>
      <c r="G804" s="58"/>
      <c r="H804" s="58"/>
      <c r="I804" s="158"/>
      <c r="J804" s="135"/>
      <c r="K804" s="135"/>
      <c r="L804" s="135"/>
      <c r="M804" s="135"/>
      <c r="N804" s="58"/>
      <c r="O804" s="58"/>
      <c r="P804" s="58"/>
      <c r="Q804" s="58"/>
      <c r="R804" s="15"/>
      <c r="S804" s="57"/>
      <c r="T804" s="19"/>
      <c r="U804" s="58"/>
      <c r="V804" s="58"/>
      <c r="W804" s="58"/>
      <c r="X804" s="58"/>
      <c r="Y804" s="58"/>
      <c r="Z804" s="58"/>
      <c r="AA804" s="58"/>
      <c r="AB804" s="58"/>
      <c r="AC804" s="58"/>
      <c r="AD804" s="58"/>
      <c r="AE804" s="58"/>
      <c r="AF804" s="58"/>
      <c r="AG804" s="58"/>
    </row>
    <row r="805" spans="1:33" ht="17.25" customHeight="1" x14ac:dyDescent="0.2">
      <c r="A805" s="23"/>
      <c r="B805" s="58"/>
      <c r="C805" s="58"/>
      <c r="D805" s="58"/>
      <c r="E805" s="58"/>
      <c r="F805" s="58"/>
      <c r="G805" s="58"/>
      <c r="H805" s="58"/>
      <c r="I805" s="158"/>
      <c r="J805" s="135"/>
      <c r="K805" s="135"/>
      <c r="L805" s="135"/>
      <c r="M805" s="135"/>
      <c r="N805" s="58"/>
      <c r="O805" s="58"/>
      <c r="P805" s="58"/>
      <c r="Q805" s="58"/>
      <c r="R805" s="15"/>
      <c r="S805" s="57"/>
      <c r="T805" s="19"/>
      <c r="U805" s="58"/>
      <c r="V805" s="58"/>
      <c r="W805" s="58"/>
      <c r="X805" s="58"/>
      <c r="Y805" s="58"/>
      <c r="Z805" s="58"/>
      <c r="AA805" s="58"/>
      <c r="AB805" s="58"/>
      <c r="AC805" s="58"/>
      <c r="AD805" s="58"/>
      <c r="AE805" s="58"/>
      <c r="AF805" s="58"/>
      <c r="AG805" s="58"/>
    </row>
    <row r="806" spans="1:33" ht="17.25" customHeight="1" x14ac:dyDescent="0.2">
      <c r="A806" s="23"/>
      <c r="B806" s="58"/>
      <c r="C806" s="58"/>
      <c r="D806" s="58"/>
      <c r="E806" s="58"/>
      <c r="F806" s="58"/>
      <c r="G806" s="58"/>
      <c r="H806" s="58"/>
      <c r="I806" s="158"/>
      <c r="J806" s="135"/>
      <c r="K806" s="135"/>
      <c r="L806" s="135"/>
      <c r="M806" s="135"/>
      <c r="N806" s="58"/>
      <c r="O806" s="58"/>
      <c r="P806" s="58"/>
      <c r="Q806" s="58"/>
      <c r="R806" s="15"/>
      <c r="S806" s="57"/>
      <c r="T806" s="19"/>
      <c r="U806" s="58"/>
      <c r="V806" s="58"/>
      <c r="W806" s="58"/>
      <c r="X806" s="58"/>
      <c r="Y806" s="58"/>
      <c r="Z806" s="58"/>
      <c r="AA806" s="58"/>
      <c r="AB806" s="58"/>
      <c r="AC806" s="58"/>
      <c r="AD806" s="58"/>
      <c r="AE806" s="58"/>
      <c r="AF806" s="58"/>
      <c r="AG806" s="58"/>
    </row>
    <row r="807" spans="1:33" ht="17.25" customHeight="1" x14ac:dyDescent="0.2">
      <c r="A807" s="23"/>
      <c r="B807" s="58"/>
      <c r="C807" s="58"/>
      <c r="D807" s="58"/>
      <c r="E807" s="58"/>
      <c r="F807" s="58"/>
      <c r="G807" s="58"/>
      <c r="H807" s="58"/>
      <c r="I807" s="158"/>
      <c r="J807" s="135"/>
      <c r="K807" s="135"/>
      <c r="L807" s="135"/>
      <c r="M807" s="135"/>
      <c r="N807" s="58"/>
      <c r="O807" s="58"/>
      <c r="P807" s="58"/>
      <c r="Q807" s="58"/>
      <c r="R807" s="15"/>
      <c r="S807" s="57"/>
      <c r="T807" s="19"/>
      <c r="U807" s="58"/>
      <c r="V807" s="58"/>
      <c r="W807" s="58"/>
      <c r="X807" s="58"/>
      <c r="Y807" s="58"/>
      <c r="Z807" s="58"/>
      <c r="AA807" s="58"/>
      <c r="AB807" s="58"/>
      <c r="AC807" s="58"/>
      <c r="AD807" s="58"/>
      <c r="AE807" s="58"/>
      <c r="AF807" s="58"/>
      <c r="AG807" s="58"/>
    </row>
    <row r="808" spans="1:33" ht="17.25" customHeight="1" x14ac:dyDescent="0.2">
      <c r="A808" s="23"/>
      <c r="B808" s="58"/>
      <c r="C808" s="58"/>
      <c r="D808" s="58"/>
      <c r="E808" s="58"/>
      <c r="F808" s="58"/>
      <c r="G808" s="58"/>
      <c r="H808" s="58"/>
      <c r="I808" s="158"/>
      <c r="J808" s="135"/>
      <c r="K808" s="135"/>
      <c r="L808" s="135"/>
      <c r="M808" s="135"/>
      <c r="N808" s="58"/>
      <c r="O808" s="58"/>
      <c r="P808" s="58"/>
      <c r="Q808" s="58"/>
      <c r="R808" s="15"/>
      <c r="S808" s="57"/>
      <c r="T808" s="19"/>
      <c r="U808" s="58"/>
      <c r="V808" s="58"/>
      <c r="W808" s="58"/>
      <c r="X808" s="58"/>
      <c r="Y808" s="58"/>
      <c r="Z808" s="58"/>
      <c r="AA808" s="58"/>
      <c r="AB808" s="58"/>
      <c r="AC808" s="58"/>
      <c r="AD808" s="58"/>
      <c r="AE808" s="58"/>
      <c r="AF808" s="58"/>
      <c r="AG808" s="58"/>
    </row>
    <row r="809" spans="1:33" ht="17.25" customHeight="1" x14ac:dyDescent="0.2">
      <c r="A809" s="23"/>
      <c r="B809" s="58"/>
      <c r="C809" s="58"/>
      <c r="D809" s="58"/>
      <c r="E809" s="58"/>
      <c r="F809" s="58"/>
      <c r="G809" s="58"/>
      <c r="H809" s="58"/>
      <c r="I809" s="158"/>
      <c r="J809" s="135"/>
      <c r="K809" s="135"/>
      <c r="L809" s="135"/>
      <c r="M809" s="135"/>
      <c r="N809" s="58"/>
      <c r="O809" s="58"/>
      <c r="P809" s="58"/>
      <c r="Q809" s="58"/>
      <c r="R809" s="15"/>
      <c r="S809" s="57"/>
      <c r="T809" s="19"/>
      <c r="U809" s="58"/>
      <c r="V809" s="58"/>
      <c r="W809" s="58"/>
      <c r="X809" s="58"/>
      <c r="Y809" s="58"/>
      <c r="Z809" s="58"/>
      <c r="AA809" s="58"/>
      <c r="AB809" s="58"/>
      <c r="AC809" s="58"/>
      <c r="AD809" s="58"/>
      <c r="AE809" s="58"/>
      <c r="AF809" s="58"/>
      <c r="AG809" s="58"/>
    </row>
    <row r="810" spans="1:33" ht="17.25" customHeight="1" x14ac:dyDescent="0.2">
      <c r="A810" s="23"/>
      <c r="B810" s="58"/>
      <c r="C810" s="58"/>
      <c r="D810" s="58"/>
      <c r="E810" s="58"/>
      <c r="F810" s="58"/>
      <c r="G810" s="58"/>
      <c r="H810" s="58"/>
      <c r="I810" s="158"/>
      <c r="J810" s="135"/>
      <c r="K810" s="135"/>
      <c r="L810" s="135"/>
      <c r="M810" s="135"/>
      <c r="N810" s="58"/>
      <c r="O810" s="58"/>
      <c r="P810" s="58"/>
      <c r="Q810" s="58"/>
      <c r="R810" s="15"/>
      <c r="S810" s="57"/>
      <c r="T810" s="19"/>
      <c r="U810" s="58"/>
      <c r="V810" s="58"/>
      <c r="W810" s="58"/>
      <c r="X810" s="58"/>
      <c r="Y810" s="58"/>
      <c r="Z810" s="58"/>
      <c r="AA810" s="58"/>
      <c r="AB810" s="58"/>
      <c r="AC810" s="58"/>
      <c r="AD810" s="58"/>
      <c r="AE810" s="58"/>
      <c r="AF810" s="58"/>
      <c r="AG810" s="58"/>
    </row>
    <row r="811" spans="1:33" ht="17.25" customHeight="1" x14ac:dyDescent="0.2">
      <c r="A811" s="23"/>
      <c r="B811" s="58"/>
      <c r="C811" s="58"/>
      <c r="D811" s="58"/>
      <c r="E811" s="58"/>
      <c r="F811" s="58"/>
      <c r="G811" s="58"/>
      <c r="H811" s="58"/>
      <c r="I811" s="158"/>
      <c r="J811" s="135"/>
      <c r="K811" s="135"/>
      <c r="L811" s="135"/>
      <c r="M811" s="135"/>
      <c r="N811" s="58"/>
      <c r="O811" s="58"/>
      <c r="P811" s="58"/>
      <c r="Q811" s="58"/>
      <c r="R811" s="15"/>
      <c r="S811" s="57"/>
      <c r="T811" s="19"/>
      <c r="U811" s="58"/>
      <c r="V811" s="58"/>
      <c r="W811" s="58"/>
      <c r="X811" s="58"/>
      <c r="Y811" s="58"/>
      <c r="Z811" s="58"/>
      <c r="AA811" s="58"/>
      <c r="AB811" s="58"/>
      <c r="AC811" s="58"/>
      <c r="AD811" s="58"/>
      <c r="AE811" s="58"/>
      <c r="AF811" s="58"/>
      <c r="AG811" s="58"/>
    </row>
    <row r="812" spans="1:33" ht="17.25" customHeight="1" x14ac:dyDescent="0.2">
      <c r="A812" s="23"/>
      <c r="B812" s="58"/>
      <c r="C812" s="58"/>
      <c r="D812" s="58"/>
      <c r="E812" s="58"/>
      <c r="F812" s="58"/>
      <c r="G812" s="58"/>
      <c r="H812" s="58"/>
      <c r="I812" s="158"/>
      <c r="J812" s="135"/>
      <c r="K812" s="135"/>
      <c r="L812" s="135"/>
      <c r="M812" s="135"/>
      <c r="N812" s="58"/>
      <c r="O812" s="58"/>
      <c r="P812" s="58"/>
      <c r="Q812" s="58"/>
      <c r="R812" s="15"/>
      <c r="S812" s="57"/>
      <c r="T812" s="19"/>
      <c r="U812" s="58"/>
      <c r="V812" s="58"/>
      <c r="W812" s="58"/>
      <c r="X812" s="58"/>
      <c r="Y812" s="58"/>
      <c r="Z812" s="58"/>
      <c r="AA812" s="58"/>
      <c r="AB812" s="58"/>
      <c r="AC812" s="58"/>
      <c r="AD812" s="58"/>
      <c r="AE812" s="58"/>
      <c r="AF812" s="58"/>
      <c r="AG812" s="58"/>
    </row>
    <row r="813" spans="1:33" ht="17.25" customHeight="1" x14ac:dyDescent="0.2">
      <c r="A813" s="23"/>
      <c r="B813" s="58"/>
      <c r="C813" s="58"/>
      <c r="D813" s="58"/>
      <c r="E813" s="58"/>
      <c r="F813" s="58"/>
      <c r="G813" s="58"/>
      <c r="H813" s="58"/>
      <c r="I813" s="158"/>
      <c r="J813" s="135"/>
      <c r="K813" s="135"/>
      <c r="L813" s="135"/>
      <c r="M813" s="135"/>
      <c r="N813" s="58"/>
      <c r="O813" s="58"/>
      <c r="P813" s="58"/>
      <c r="Q813" s="58"/>
      <c r="R813" s="15"/>
      <c r="S813" s="57"/>
      <c r="T813" s="19"/>
      <c r="U813" s="58"/>
      <c r="V813" s="58"/>
      <c r="W813" s="58"/>
      <c r="X813" s="58"/>
      <c r="Y813" s="58"/>
      <c r="Z813" s="58"/>
      <c r="AA813" s="58"/>
      <c r="AB813" s="58"/>
      <c r="AC813" s="58"/>
      <c r="AD813" s="58"/>
      <c r="AE813" s="58"/>
      <c r="AF813" s="58"/>
      <c r="AG813" s="58"/>
    </row>
    <row r="814" spans="1:33" ht="17.25" customHeight="1" x14ac:dyDescent="0.2">
      <c r="A814" s="23"/>
      <c r="B814" s="58"/>
      <c r="C814" s="58"/>
      <c r="D814" s="58"/>
      <c r="E814" s="58"/>
      <c r="F814" s="58"/>
      <c r="G814" s="58"/>
      <c r="H814" s="58"/>
      <c r="I814" s="158"/>
      <c r="J814" s="135"/>
      <c r="K814" s="135"/>
      <c r="L814" s="135"/>
      <c r="M814" s="135"/>
      <c r="N814" s="58"/>
      <c r="O814" s="58"/>
      <c r="P814" s="58"/>
      <c r="Q814" s="58"/>
      <c r="R814" s="15"/>
      <c r="S814" s="57"/>
      <c r="T814" s="19"/>
      <c r="U814" s="58"/>
      <c r="V814" s="58"/>
      <c r="W814" s="58"/>
      <c r="X814" s="58"/>
      <c r="Y814" s="58"/>
      <c r="Z814" s="58"/>
      <c r="AA814" s="58"/>
      <c r="AB814" s="58"/>
      <c r="AC814" s="58"/>
      <c r="AD814" s="58"/>
      <c r="AE814" s="58"/>
      <c r="AF814" s="58"/>
      <c r="AG814" s="58"/>
    </row>
    <row r="815" spans="1:33" ht="17.25" customHeight="1" x14ac:dyDescent="0.2">
      <c r="A815" s="23"/>
      <c r="B815" s="58"/>
      <c r="C815" s="58"/>
      <c r="D815" s="58"/>
      <c r="E815" s="58"/>
      <c r="F815" s="58"/>
      <c r="G815" s="58"/>
      <c r="H815" s="58"/>
      <c r="I815" s="158"/>
      <c r="J815" s="135"/>
      <c r="K815" s="135"/>
      <c r="L815" s="135"/>
      <c r="M815" s="135"/>
      <c r="N815" s="58"/>
      <c r="O815" s="58"/>
      <c r="P815" s="58"/>
      <c r="Q815" s="58"/>
      <c r="R815" s="15"/>
      <c r="S815" s="57"/>
      <c r="T815" s="19"/>
      <c r="U815" s="58"/>
      <c r="V815" s="58"/>
      <c r="W815" s="58"/>
      <c r="X815" s="58"/>
      <c r="Y815" s="58"/>
      <c r="Z815" s="58"/>
      <c r="AA815" s="58"/>
      <c r="AB815" s="58"/>
      <c r="AC815" s="58"/>
      <c r="AD815" s="58"/>
      <c r="AE815" s="58"/>
      <c r="AF815" s="58"/>
      <c r="AG815" s="58"/>
    </row>
    <row r="816" spans="1:33" ht="17.25" customHeight="1" x14ac:dyDescent="0.2">
      <c r="A816" s="23"/>
      <c r="B816" s="58"/>
      <c r="C816" s="58"/>
      <c r="D816" s="58"/>
      <c r="E816" s="58"/>
      <c r="F816" s="58"/>
      <c r="G816" s="58"/>
      <c r="H816" s="58"/>
      <c r="I816" s="158"/>
      <c r="J816" s="135"/>
      <c r="K816" s="135"/>
      <c r="L816" s="135"/>
      <c r="M816" s="135"/>
      <c r="N816" s="58"/>
      <c r="O816" s="58"/>
      <c r="P816" s="58"/>
      <c r="Q816" s="58"/>
      <c r="R816" s="15"/>
      <c r="S816" s="57"/>
      <c r="T816" s="19"/>
      <c r="U816" s="58"/>
      <c r="V816" s="58"/>
      <c r="W816" s="58"/>
      <c r="X816" s="58"/>
      <c r="Y816" s="58"/>
      <c r="Z816" s="58"/>
      <c r="AA816" s="58"/>
      <c r="AB816" s="58"/>
      <c r="AC816" s="58"/>
      <c r="AD816" s="58"/>
      <c r="AE816" s="58"/>
      <c r="AF816" s="58"/>
      <c r="AG816" s="58"/>
    </row>
    <row r="817" spans="1:33" ht="17.25" customHeight="1" x14ac:dyDescent="0.2">
      <c r="A817" s="23"/>
      <c r="B817" s="58"/>
      <c r="C817" s="58"/>
      <c r="D817" s="58"/>
      <c r="E817" s="58"/>
      <c r="F817" s="58"/>
      <c r="G817" s="58"/>
      <c r="H817" s="58"/>
      <c r="I817" s="158"/>
      <c r="J817" s="135"/>
      <c r="K817" s="135"/>
      <c r="L817" s="135"/>
      <c r="M817" s="135"/>
      <c r="N817" s="58"/>
      <c r="O817" s="58"/>
      <c r="P817" s="58"/>
      <c r="Q817" s="58"/>
      <c r="R817" s="15"/>
      <c r="S817" s="57"/>
      <c r="T817" s="19"/>
      <c r="U817" s="58"/>
      <c r="V817" s="58"/>
      <c r="W817" s="58"/>
      <c r="X817" s="58"/>
      <c r="Y817" s="58"/>
      <c r="Z817" s="58"/>
      <c r="AA817" s="58"/>
      <c r="AB817" s="58"/>
      <c r="AC817" s="58"/>
      <c r="AD817" s="58"/>
      <c r="AE817" s="58"/>
      <c r="AF817" s="58"/>
      <c r="AG817" s="58"/>
    </row>
    <row r="818" spans="1:33" ht="17.25" customHeight="1" x14ac:dyDescent="0.2">
      <c r="A818" s="23"/>
      <c r="B818" s="58"/>
      <c r="C818" s="58"/>
      <c r="D818" s="58"/>
      <c r="E818" s="58"/>
      <c r="F818" s="58"/>
      <c r="G818" s="58"/>
      <c r="H818" s="58"/>
      <c r="I818" s="158"/>
      <c r="J818" s="135"/>
      <c r="K818" s="135"/>
      <c r="L818" s="135"/>
      <c r="M818" s="135"/>
      <c r="N818" s="58"/>
      <c r="O818" s="58"/>
      <c r="P818" s="58"/>
      <c r="Q818" s="58"/>
      <c r="R818" s="15"/>
      <c r="S818" s="57"/>
      <c r="T818" s="19"/>
      <c r="U818" s="58"/>
      <c r="V818" s="58"/>
      <c r="W818" s="58"/>
      <c r="X818" s="58"/>
      <c r="Y818" s="58"/>
      <c r="Z818" s="58"/>
      <c r="AA818" s="58"/>
      <c r="AB818" s="58"/>
      <c r="AC818" s="58"/>
      <c r="AD818" s="58"/>
      <c r="AE818" s="58"/>
      <c r="AF818" s="58"/>
      <c r="AG818" s="58"/>
    </row>
    <row r="819" spans="1:33" ht="17.25" customHeight="1" x14ac:dyDescent="0.2">
      <c r="A819" s="23"/>
      <c r="B819" s="58"/>
      <c r="C819" s="58"/>
      <c r="D819" s="58"/>
      <c r="E819" s="58"/>
      <c r="F819" s="58"/>
      <c r="G819" s="58"/>
      <c r="H819" s="58"/>
      <c r="I819" s="158"/>
      <c r="J819" s="135"/>
      <c r="K819" s="135"/>
      <c r="L819" s="135"/>
      <c r="M819" s="135"/>
      <c r="N819" s="58"/>
      <c r="O819" s="58"/>
      <c r="P819" s="58"/>
      <c r="Q819" s="58"/>
      <c r="R819" s="15"/>
      <c r="S819" s="57"/>
      <c r="T819" s="19"/>
      <c r="U819" s="58"/>
      <c r="V819" s="58"/>
      <c r="W819" s="58"/>
      <c r="X819" s="58"/>
      <c r="Y819" s="58"/>
      <c r="Z819" s="58"/>
      <c r="AA819" s="58"/>
      <c r="AB819" s="58"/>
      <c r="AC819" s="58"/>
      <c r="AD819" s="58"/>
      <c r="AE819" s="58"/>
      <c r="AF819" s="58"/>
      <c r="AG819" s="58"/>
    </row>
    <row r="820" spans="1:33" ht="17.25" customHeight="1" x14ac:dyDescent="0.2">
      <c r="A820" s="23"/>
      <c r="B820" s="58"/>
      <c r="C820" s="58"/>
      <c r="D820" s="58"/>
      <c r="E820" s="58"/>
      <c r="F820" s="58"/>
      <c r="G820" s="58"/>
      <c r="H820" s="58"/>
      <c r="I820" s="158"/>
      <c r="J820" s="135"/>
      <c r="K820" s="135"/>
      <c r="L820" s="135"/>
      <c r="M820" s="135"/>
      <c r="N820" s="58"/>
      <c r="O820" s="58"/>
      <c r="P820" s="58"/>
      <c r="Q820" s="58"/>
      <c r="R820" s="15"/>
      <c r="S820" s="57"/>
      <c r="T820" s="19"/>
      <c r="U820" s="58"/>
      <c r="V820" s="58"/>
      <c r="W820" s="58"/>
      <c r="X820" s="58"/>
      <c r="Y820" s="58"/>
      <c r="Z820" s="58"/>
      <c r="AA820" s="58"/>
      <c r="AB820" s="58"/>
      <c r="AC820" s="58"/>
      <c r="AD820" s="58"/>
      <c r="AE820" s="58"/>
      <c r="AF820" s="58"/>
      <c r="AG820" s="58"/>
    </row>
    <row r="821" spans="1:33" ht="17.25" customHeight="1" x14ac:dyDescent="0.2">
      <c r="A821" s="23"/>
      <c r="B821" s="58"/>
      <c r="C821" s="58"/>
      <c r="D821" s="58"/>
      <c r="E821" s="58"/>
      <c r="F821" s="58"/>
      <c r="G821" s="58"/>
      <c r="H821" s="58"/>
      <c r="I821" s="158"/>
      <c r="J821" s="135"/>
      <c r="K821" s="135"/>
      <c r="L821" s="135"/>
      <c r="M821" s="135"/>
      <c r="N821" s="58"/>
      <c r="O821" s="58"/>
      <c r="P821" s="58"/>
      <c r="Q821" s="58"/>
      <c r="R821" s="15"/>
      <c r="S821" s="57"/>
      <c r="T821" s="19"/>
      <c r="U821" s="58"/>
      <c r="V821" s="58"/>
      <c r="W821" s="58"/>
      <c r="X821" s="58"/>
      <c r="Y821" s="58"/>
      <c r="Z821" s="58"/>
      <c r="AA821" s="58"/>
      <c r="AB821" s="58"/>
      <c r="AC821" s="58"/>
      <c r="AD821" s="58"/>
      <c r="AE821" s="58"/>
      <c r="AF821" s="58"/>
      <c r="AG821" s="58"/>
    </row>
    <row r="822" spans="1:33" ht="17.25" customHeight="1" x14ac:dyDescent="0.2">
      <c r="A822" s="23"/>
      <c r="B822" s="58"/>
      <c r="C822" s="58"/>
      <c r="D822" s="58"/>
      <c r="E822" s="58"/>
      <c r="F822" s="58"/>
      <c r="G822" s="58"/>
      <c r="H822" s="58"/>
      <c r="I822" s="158"/>
      <c r="J822" s="135"/>
      <c r="K822" s="135"/>
      <c r="L822" s="135"/>
      <c r="M822" s="135"/>
      <c r="N822" s="58"/>
      <c r="O822" s="58"/>
      <c r="P822" s="58"/>
      <c r="Q822" s="58"/>
      <c r="R822" s="15"/>
      <c r="S822" s="57"/>
      <c r="T822" s="19"/>
      <c r="U822" s="58"/>
      <c r="V822" s="58"/>
      <c r="W822" s="58"/>
      <c r="X822" s="58"/>
      <c r="Y822" s="58"/>
      <c r="Z822" s="58"/>
      <c r="AA822" s="58"/>
      <c r="AB822" s="58"/>
      <c r="AC822" s="58"/>
      <c r="AD822" s="58"/>
      <c r="AE822" s="58"/>
      <c r="AF822" s="58"/>
      <c r="AG822" s="58"/>
    </row>
    <row r="823" spans="1:33" ht="17.25" customHeight="1" x14ac:dyDescent="0.2">
      <c r="A823" s="23"/>
      <c r="B823" s="58"/>
      <c r="C823" s="58"/>
      <c r="D823" s="58"/>
      <c r="E823" s="58"/>
      <c r="F823" s="58"/>
      <c r="G823" s="58"/>
      <c r="H823" s="58"/>
      <c r="I823" s="158"/>
      <c r="J823" s="135"/>
      <c r="K823" s="135"/>
      <c r="L823" s="135"/>
      <c r="M823" s="135"/>
      <c r="N823" s="58"/>
      <c r="O823" s="58"/>
      <c r="P823" s="58"/>
      <c r="Q823" s="58"/>
      <c r="R823" s="15"/>
      <c r="S823" s="57"/>
      <c r="T823" s="19"/>
      <c r="U823" s="58"/>
      <c r="V823" s="58"/>
      <c r="W823" s="58"/>
      <c r="X823" s="58"/>
      <c r="Y823" s="58"/>
      <c r="Z823" s="58"/>
      <c r="AA823" s="58"/>
      <c r="AB823" s="58"/>
      <c r="AC823" s="58"/>
      <c r="AD823" s="58"/>
      <c r="AE823" s="58"/>
      <c r="AF823" s="58"/>
      <c r="AG823" s="58"/>
    </row>
    <row r="824" spans="1:33" ht="17.25" customHeight="1" x14ac:dyDescent="0.2">
      <c r="A824" s="23"/>
      <c r="B824" s="58"/>
      <c r="C824" s="58"/>
      <c r="D824" s="58"/>
      <c r="E824" s="58"/>
      <c r="F824" s="58"/>
      <c r="G824" s="58"/>
      <c r="H824" s="58"/>
      <c r="I824" s="158"/>
      <c r="J824" s="135"/>
      <c r="K824" s="135"/>
      <c r="L824" s="135"/>
      <c r="M824" s="135"/>
      <c r="N824" s="58"/>
      <c r="O824" s="58"/>
      <c r="P824" s="58"/>
      <c r="Q824" s="58"/>
      <c r="R824" s="15"/>
      <c r="S824" s="57"/>
      <c r="T824" s="19"/>
      <c r="U824" s="58"/>
      <c r="V824" s="58"/>
      <c r="W824" s="58"/>
      <c r="X824" s="58"/>
      <c r="Y824" s="58"/>
      <c r="Z824" s="58"/>
      <c r="AA824" s="58"/>
      <c r="AB824" s="58"/>
      <c r="AC824" s="58"/>
      <c r="AD824" s="58"/>
      <c r="AE824" s="58"/>
      <c r="AF824" s="58"/>
      <c r="AG824" s="58"/>
    </row>
    <row r="825" spans="1:33" ht="17.25" customHeight="1" x14ac:dyDescent="0.2">
      <c r="A825" s="23"/>
      <c r="B825" s="58"/>
      <c r="C825" s="58"/>
      <c r="D825" s="58"/>
      <c r="E825" s="58"/>
      <c r="F825" s="58"/>
      <c r="G825" s="58"/>
      <c r="H825" s="58"/>
      <c r="I825" s="158"/>
      <c r="J825" s="135"/>
      <c r="K825" s="135"/>
      <c r="L825" s="135"/>
      <c r="M825" s="135"/>
      <c r="N825" s="58"/>
      <c r="O825" s="58"/>
      <c r="P825" s="58"/>
      <c r="Q825" s="58"/>
      <c r="R825" s="15"/>
      <c r="S825" s="57"/>
      <c r="T825" s="19"/>
      <c r="U825" s="58"/>
      <c r="V825" s="58"/>
      <c r="W825" s="58"/>
      <c r="X825" s="58"/>
      <c r="Y825" s="58"/>
      <c r="Z825" s="58"/>
      <c r="AA825" s="58"/>
      <c r="AB825" s="58"/>
      <c r="AC825" s="58"/>
      <c r="AD825" s="58"/>
      <c r="AE825" s="58"/>
      <c r="AF825" s="58"/>
      <c r="AG825" s="58"/>
    </row>
    <row r="826" spans="1:33" ht="17.25" customHeight="1" x14ac:dyDescent="0.2">
      <c r="A826" s="23"/>
      <c r="B826" s="58"/>
      <c r="C826" s="58"/>
      <c r="D826" s="58"/>
      <c r="E826" s="58"/>
      <c r="F826" s="58"/>
      <c r="G826" s="58"/>
      <c r="H826" s="58"/>
      <c r="I826" s="158"/>
      <c r="J826" s="135"/>
      <c r="K826" s="135"/>
      <c r="L826" s="135"/>
      <c r="M826" s="135"/>
      <c r="N826" s="58"/>
      <c r="O826" s="58"/>
      <c r="P826" s="58"/>
      <c r="Q826" s="58"/>
      <c r="R826" s="15"/>
      <c r="S826" s="57"/>
      <c r="T826" s="19"/>
      <c r="U826" s="58"/>
      <c r="V826" s="58"/>
      <c r="W826" s="58"/>
      <c r="X826" s="58"/>
      <c r="Y826" s="58"/>
      <c r="Z826" s="58"/>
      <c r="AA826" s="58"/>
      <c r="AB826" s="58"/>
      <c r="AC826" s="58"/>
      <c r="AD826" s="58"/>
      <c r="AE826" s="58"/>
      <c r="AF826" s="58"/>
      <c r="AG826" s="58"/>
    </row>
    <row r="827" spans="1:33" ht="17.25" customHeight="1" x14ac:dyDescent="0.2">
      <c r="A827" s="23"/>
      <c r="B827" s="58"/>
      <c r="C827" s="58"/>
      <c r="D827" s="58"/>
      <c r="E827" s="58"/>
      <c r="F827" s="58"/>
      <c r="G827" s="58"/>
      <c r="H827" s="58"/>
      <c r="I827" s="158"/>
      <c r="J827" s="135"/>
      <c r="K827" s="135"/>
      <c r="L827" s="135"/>
      <c r="M827" s="135"/>
      <c r="N827" s="58"/>
      <c r="O827" s="58"/>
      <c r="P827" s="58"/>
      <c r="Q827" s="58"/>
      <c r="R827" s="15"/>
      <c r="S827" s="57"/>
      <c r="T827" s="19"/>
      <c r="U827" s="58"/>
      <c r="V827" s="58"/>
      <c r="W827" s="58"/>
      <c r="X827" s="58"/>
      <c r="Y827" s="58"/>
      <c r="Z827" s="58"/>
      <c r="AA827" s="58"/>
      <c r="AB827" s="58"/>
      <c r="AC827" s="58"/>
      <c r="AD827" s="58"/>
      <c r="AE827" s="58"/>
      <c r="AF827" s="58"/>
      <c r="AG827" s="58"/>
    </row>
    <row r="828" spans="1:33" ht="17.25" customHeight="1" x14ac:dyDescent="0.2">
      <c r="A828" s="23"/>
      <c r="B828" s="58"/>
      <c r="C828" s="58"/>
      <c r="D828" s="58"/>
      <c r="E828" s="58"/>
      <c r="F828" s="58"/>
      <c r="G828" s="58"/>
      <c r="H828" s="58"/>
      <c r="I828" s="158"/>
      <c r="J828" s="135"/>
      <c r="K828" s="135"/>
      <c r="L828" s="135"/>
      <c r="M828" s="135"/>
      <c r="N828" s="58"/>
      <c r="O828" s="58"/>
      <c r="P828" s="58"/>
      <c r="Q828" s="58"/>
      <c r="R828" s="15"/>
      <c r="S828" s="57"/>
      <c r="T828" s="19"/>
      <c r="U828" s="58"/>
      <c r="V828" s="58"/>
      <c r="W828" s="58"/>
      <c r="X828" s="58"/>
      <c r="Y828" s="58"/>
      <c r="Z828" s="58"/>
      <c r="AA828" s="58"/>
      <c r="AB828" s="58"/>
      <c r="AC828" s="58"/>
      <c r="AD828" s="58"/>
      <c r="AE828" s="58"/>
      <c r="AF828" s="58"/>
      <c r="AG828" s="58"/>
    </row>
    <row r="829" spans="1:33" ht="17.25" customHeight="1" x14ac:dyDescent="0.2">
      <c r="A829" s="23"/>
      <c r="B829" s="58"/>
      <c r="C829" s="58"/>
      <c r="D829" s="58"/>
      <c r="E829" s="58"/>
      <c r="F829" s="58"/>
      <c r="G829" s="58"/>
      <c r="H829" s="58"/>
      <c r="I829" s="158"/>
      <c r="J829" s="135"/>
      <c r="K829" s="135"/>
      <c r="L829" s="135"/>
      <c r="M829" s="135"/>
      <c r="N829" s="58"/>
      <c r="O829" s="58"/>
      <c r="P829" s="58"/>
      <c r="Q829" s="58"/>
      <c r="R829" s="15"/>
      <c r="S829" s="57"/>
      <c r="T829" s="19"/>
      <c r="U829" s="58"/>
      <c r="V829" s="58"/>
      <c r="W829" s="58"/>
      <c r="X829" s="58"/>
      <c r="Y829" s="58"/>
      <c r="Z829" s="58"/>
      <c r="AA829" s="58"/>
      <c r="AB829" s="58"/>
      <c r="AC829" s="58"/>
      <c r="AD829" s="58"/>
      <c r="AE829" s="58"/>
      <c r="AF829" s="58"/>
      <c r="AG829" s="58"/>
    </row>
    <row r="830" spans="1:33" ht="17.25" customHeight="1" x14ac:dyDescent="0.2">
      <c r="A830" s="23"/>
      <c r="B830" s="58"/>
      <c r="C830" s="58"/>
      <c r="D830" s="58"/>
      <c r="E830" s="58"/>
      <c r="F830" s="58"/>
      <c r="G830" s="58"/>
      <c r="H830" s="58"/>
      <c r="I830" s="158"/>
      <c r="J830" s="135"/>
      <c r="K830" s="135"/>
      <c r="L830" s="135"/>
      <c r="M830" s="135"/>
      <c r="N830" s="58"/>
      <c r="O830" s="58"/>
      <c r="P830" s="58"/>
      <c r="Q830" s="58"/>
      <c r="R830" s="15"/>
      <c r="S830" s="57"/>
      <c r="T830" s="19"/>
      <c r="U830" s="58"/>
      <c r="V830" s="58"/>
      <c r="W830" s="58"/>
      <c r="X830" s="58"/>
      <c r="Y830" s="58"/>
      <c r="Z830" s="58"/>
      <c r="AA830" s="58"/>
      <c r="AB830" s="58"/>
      <c r="AC830" s="58"/>
      <c r="AD830" s="58"/>
      <c r="AE830" s="58"/>
      <c r="AF830" s="58"/>
      <c r="AG830" s="58"/>
    </row>
    <row r="831" spans="1:33" ht="17.25" customHeight="1" x14ac:dyDescent="0.2">
      <c r="A831" s="23"/>
      <c r="B831" s="58"/>
      <c r="C831" s="58"/>
      <c r="D831" s="58"/>
      <c r="E831" s="58"/>
      <c r="F831" s="58"/>
      <c r="G831" s="58"/>
      <c r="H831" s="58"/>
      <c r="I831" s="158"/>
      <c r="J831" s="135"/>
      <c r="K831" s="135"/>
      <c r="L831" s="135"/>
      <c r="M831" s="135"/>
      <c r="N831" s="58"/>
      <c r="O831" s="58"/>
      <c r="P831" s="58"/>
      <c r="Q831" s="58"/>
      <c r="R831" s="15"/>
      <c r="S831" s="57"/>
      <c r="T831" s="19"/>
      <c r="U831" s="58"/>
      <c r="V831" s="58"/>
      <c r="W831" s="58"/>
      <c r="X831" s="58"/>
      <c r="Y831" s="58"/>
      <c r="Z831" s="58"/>
      <c r="AA831" s="58"/>
      <c r="AB831" s="58"/>
      <c r="AC831" s="58"/>
      <c r="AD831" s="58"/>
      <c r="AE831" s="58"/>
      <c r="AF831" s="58"/>
      <c r="AG831" s="58"/>
    </row>
    <row r="832" spans="1:33" ht="17.25" customHeight="1" x14ac:dyDescent="0.2">
      <c r="A832" s="23"/>
      <c r="B832" s="58"/>
      <c r="C832" s="58"/>
      <c r="D832" s="58"/>
      <c r="E832" s="58"/>
      <c r="F832" s="58"/>
      <c r="G832" s="58"/>
      <c r="H832" s="58"/>
      <c r="I832" s="158"/>
      <c r="J832" s="135"/>
      <c r="K832" s="135"/>
      <c r="L832" s="135"/>
      <c r="M832" s="135"/>
      <c r="N832" s="58"/>
      <c r="O832" s="58"/>
      <c r="P832" s="58"/>
      <c r="Q832" s="58"/>
      <c r="R832" s="15"/>
      <c r="S832" s="57"/>
      <c r="T832" s="19"/>
      <c r="U832" s="58"/>
      <c r="V832" s="58"/>
      <c r="W832" s="58"/>
      <c r="X832" s="58"/>
      <c r="Y832" s="58"/>
      <c r="Z832" s="58"/>
      <c r="AA832" s="58"/>
      <c r="AB832" s="58"/>
      <c r="AC832" s="58"/>
      <c r="AD832" s="58"/>
      <c r="AE832" s="58"/>
      <c r="AF832" s="58"/>
      <c r="AG832" s="58"/>
    </row>
    <row r="833" spans="1:33" ht="17.25" customHeight="1" x14ac:dyDescent="0.2">
      <c r="A833" s="23"/>
      <c r="B833" s="58"/>
      <c r="C833" s="58"/>
      <c r="D833" s="58"/>
      <c r="E833" s="58"/>
      <c r="F833" s="58"/>
      <c r="G833" s="58"/>
      <c r="H833" s="58"/>
      <c r="I833" s="158"/>
      <c r="J833" s="135"/>
      <c r="K833" s="135"/>
      <c r="L833" s="135"/>
      <c r="M833" s="135"/>
      <c r="N833" s="58"/>
      <c r="O833" s="58"/>
      <c r="P833" s="58"/>
      <c r="Q833" s="58"/>
      <c r="R833" s="15"/>
      <c r="S833" s="57"/>
      <c r="T833" s="19"/>
      <c r="U833" s="58"/>
      <c r="V833" s="58"/>
      <c r="W833" s="58"/>
      <c r="X833" s="58"/>
      <c r="Y833" s="58"/>
      <c r="Z833" s="58"/>
      <c r="AA833" s="58"/>
      <c r="AB833" s="58"/>
      <c r="AC833" s="58"/>
      <c r="AD833" s="58"/>
      <c r="AE833" s="58"/>
      <c r="AF833" s="58"/>
      <c r="AG833" s="58"/>
    </row>
    <row r="834" spans="1:33" ht="17.25" customHeight="1" x14ac:dyDescent="0.2">
      <c r="A834" s="23"/>
      <c r="B834" s="58"/>
      <c r="C834" s="58"/>
      <c r="D834" s="58"/>
      <c r="E834" s="58"/>
      <c r="F834" s="58"/>
      <c r="G834" s="58"/>
      <c r="H834" s="58"/>
      <c r="I834" s="158"/>
      <c r="J834" s="135"/>
      <c r="K834" s="135"/>
      <c r="L834" s="135"/>
      <c r="M834" s="135"/>
      <c r="N834" s="58"/>
      <c r="O834" s="58"/>
      <c r="P834" s="58"/>
      <c r="Q834" s="58"/>
      <c r="R834" s="15"/>
      <c r="S834" s="57"/>
      <c r="T834" s="19"/>
      <c r="U834" s="58"/>
      <c r="V834" s="58"/>
      <c r="W834" s="58"/>
      <c r="X834" s="58"/>
      <c r="Y834" s="58"/>
      <c r="Z834" s="58"/>
      <c r="AA834" s="58"/>
      <c r="AB834" s="58"/>
      <c r="AC834" s="58"/>
      <c r="AD834" s="58"/>
      <c r="AE834" s="58"/>
      <c r="AF834" s="58"/>
      <c r="AG834" s="58"/>
    </row>
    <row r="835" spans="1:33" ht="17.25" customHeight="1" x14ac:dyDescent="0.2">
      <c r="A835" s="23"/>
      <c r="B835" s="58"/>
      <c r="C835" s="58"/>
      <c r="D835" s="58"/>
      <c r="E835" s="58"/>
      <c r="F835" s="58"/>
      <c r="G835" s="58"/>
      <c r="H835" s="58"/>
      <c r="I835" s="158"/>
      <c r="J835" s="135"/>
      <c r="K835" s="135"/>
      <c r="L835" s="135"/>
      <c r="M835" s="135"/>
      <c r="N835" s="58"/>
      <c r="O835" s="58"/>
      <c r="P835" s="58"/>
      <c r="Q835" s="58"/>
      <c r="R835" s="15"/>
      <c r="S835" s="57"/>
      <c r="T835" s="19"/>
      <c r="U835" s="58"/>
      <c r="V835" s="58"/>
      <c r="W835" s="58"/>
      <c r="X835" s="58"/>
      <c r="Y835" s="58"/>
      <c r="Z835" s="58"/>
      <c r="AA835" s="58"/>
      <c r="AB835" s="58"/>
      <c r="AC835" s="58"/>
      <c r="AD835" s="58"/>
      <c r="AE835" s="58"/>
      <c r="AF835" s="58"/>
      <c r="AG835" s="58"/>
    </row>
    <row r="836" spans="1:33" ht="17.25" customHeight="1" x14ac:dyDescent="0.2">
      <c r="A836" s="23"/>
      <c r="B836" s="58"/>
      <c r="C836" s="58"/>
      <c r="D836" s="58"/>
      <c r="E836" s="58"/>
      <c r="F836" s="58"/>
      <c r="G836" s="58"/>
      <c r="H836" s="58"/>
      <c r="I836" s="158"/>
      <c r="J836" s="135"/>
      <c r="K836" s="135"/>
      <c r="L836" s="135"/>
      <c r="M836" s="135"/>
      <c r="N836" s="58"/>
      <c r="O836" s="58"/>
      <c r="P836" s="58"/>
      <c r="Q836" s="58"/>
      <c r="R836" s="15"/>
      <c r="S836" s="57"/>
      <c r="T836" s="19"/>
      <c r="U836" s="58"/>
      <c r="V836" s="58"/>
      <c r="W836" s="58"/>
      <c r="X836" s="58"/>
      <c r="Y836" s="58"/>
      <c r="Z836" s="58"/>
      <c r="AA836" s="58"/>
      <c r="AB836" s="58"/>
      <c r="AC836" s="58"/>
      <c r="AD836" s="58"/>
      <c r="AE836" s="58"/>
      <c r="AF836" s="58"/>
      <c r="AG836" s="58"/>
    </row>
    <row r="837" spans="1:33" ht="17.25" customHeight="1" x14ac:dyDescent="0.2">
      <c r="A837" s="23"/>
      <c r="B837" s="58"/>
      <c r="C837" s="58"/>
      <c r="D837" s="58"/>
      <c r="E837" s="58"/>
      <c r="F837" s="58"/>
      <c r="G837" s="58"/>
      <c r="H837" s="58"/>
      <c r="I837" s="158"/>
      <c r="J837" s="135"/>
      <c r="K837" s="135"/>
      <c r="L837" s="135"/>
      <c r="M837" s="135"/>
      <c r="N837" s="58"/>
      <c r="O837" s="58"/>
      <c r="P837" s="58"/>
      <c r="Q837" s="58"/>
      <c r="R837" s="15"/>
      <c r="S837" s="57"/>
      <c r="T837" s="19"/>
      <c r="U837" s="58"/>
      <c r="V837" s="58"/>
      <c r="W837" s="58"/>
      <c r="X837" s="58"/>
      <c r="Y837" s="58"/>
      <c r="Z837" s="58"/>
      <c r="AA837" s="58"/>
      <c r="AB837" s="58"/>
      <c r="AC837" s="58"/>
      <c r="AD837" s="58"/>
      <c r="AE837" s="58"/>
      <c r="AF837" s="58"/>
      <c r="AG837" s="58"/>
    </row>
    <row r="838" spans="1:33" ht="17.25" customHeight="1" x14ac:dyDescent="0.2">
      <c r="A838" s="23"/>
      <c r="B838" s="58"/>
      <c r="C838" s="58"/>
      <c r="D838" s="58"/>
      <c r="E838" s="58"/>
      <c r="F838" s="58"/>
      <c r="G838" s="58"/>
      <c r="H838" s="58"/>
      <c r="I838" s="158"/>
      <c r="J838" s="135"/>
      <c r="K838" s="135"/>
      <c r="L838" s="135"/>
      <c r="M838" s="135"/>
      <c r="N838" s="58"/>
      <c r="O838" s="58"/>
      <c r="P838" s="58"/>
      <c r="Q838" s="58"/>
      <c r="R838" s="15"/>
      <c r="S838" s="57"/>
      <c r="T838" s="19"/>
      <c r="U838" s="58"/>
      <c r="V838" s="58"/>
      <c r="W838" s="58"/>
      <c r="X838" s="58"/>
      <c r="Y838" s="58"/>
      <c r="Z838" s="58"/>
      <c r="AA838" s="58"/>
      <c r="AB838" s="58"/>
      <c r="AC838" s="58"/>
      <c r="AD838" s="58"/>
      <c r="AE838" s="58"/>
      <c r="AF838" s="58"/>
      <c r="AG838" s="58"/>
    </row>
    <row r="839" spans="1:33" ht="17.25" customHeight="1" x14ac:dyDescent="0.2">
      <c r="A839" s="23"/>
      <c r="B839" s="58"/>
      <c r="C839" s="58"/>
      <c r="D839" s="58"/>
      <c r="E839" s="58"/>
      <c r="F839" s="58"/>
      <c r="G839" s="58"/>
      <c r="H839" s="58"/>
      <c r="I839" s="158"/>
      <c r="J839" s="135"/>
      <c r="K839" s="135"/>
      <c r="L839" s="135"/>
      <c r="M839" s="135"/>
      <c r="N839" s="58"/>
      <c r="O839" s="58"/>
      <c r="P839" s="58"/>
      <c r="Q839" s="58"/>
      <c r="R839" s="15"/>
      <c r="S839" s="57"/>
      <c r="T839" s="19"/>
      <c r="U839" s="58"/>
      <c r="V839" s="58"/>
      <c r="W839" s="58"/>
      <c r="X839" s="58"/>
      <c r="Y839" s="58"/>
      <c r="Z839" s="58"/>
      <c r="AA839" s="58"/>
      <c r="AB839" s="58"/>
      <c r="AC839" s="58"/>
      <c r="AD839" s="58"/>
      <c r="AE839" s="58"/>
      <c r="AF839" s="58"/>
      <c r="AG839" s="58"/>
    </row>
    <row r="840" spans="1:33" ht="17.25" customHeight="1" x14ac:dyDescent="0.2">
      <c r="A840" s="23"/>
      <c r="B840" s="58"/>
      <c r="C840" s="58"/>
      <c r="D840" s="58"/>
      <c r="E840" s="58"/>
      <c r="F840" s="58"/>
      <c r="G840" s="58"/>
      <c r="H840" s="58"/>
      <c r="I840" s="158"/>
      <c r="J840" s="135"/>
      <c r="K840" s="135"/>
      <c r="L840" s="135"/>
      <c r="M840" s="135"/>
      <c r="N840" s="58"/>
      <c r="O840" s="58"/>
      <c r="P840" s="58"/>
      <c r="Q840" s="58"/>
      <c r="R840" s="15"/>
      <c r="S840" s="57"/>
      <c r="T840" s="19"/>
      <c r="U840" s="58"/>
      <c r="V840" s="58"/>
      <c r="W840" s="58"/>
      <c r="X840" s="58"/>
      <c r="Y840" s="58"/>
      <c r="Z840" s="58"/>
      <c r="AA840" s="58"/>
      <c r="AB840" s="58"/>
      <c r="AC840" s="58"/>
      <c r="AD840" s="58"/>
      <c r="AE840" s="58"/>
      <c r="AF840" s="58"/>
      <c r="AG840" s="58"/>
    </row>
    <row r="841" spans="1:33" ht="17.25" customHeight="1" x14ac:dyDescent="0.2">
      <c r="A841" s="23"/>
      <c r="B841" s="58"/>
      <c r="C841" s="58"/>
      <c r="D841" s="58"/>
      <c r="E841" s="58"/>
      <c r="F841" s="58"/>
      <c r="G841" s="58"/>
      <c r="H841" s="58"/>
      <c r="I841" s="158"/>
      <c r="J841" s="135"/>
      <c r="K841" s="135"/>
      <c r="L841" s="135"/>
      <c r="M841" s="135"/>
      <c r="N841" s="58"/>
      <c r="O841" s="58"/>
      <c r="P841" s="58"/>
      <c r="Q841" s="58"/>
      <c r="R841" s="15"/>
      <c r="S841" s="57"/>
      <c r="T841" s="19"/>
      <c r="U841" s="58"/>
      <c r="V841" s="58"/>
      <c r="W841" s="58"/>
      <c r="X841" s="58"/>
      <c r="Y841" s="58"/>
      <c r="Z841" s="58"/>
      <c r="AA841" s="58"/>
      <c r="AB841" s="58"/>
      <c r="AC841" s="58"/>
      <c r="AD841" s="58"/>
      <c r="AE841" s="58"/>
      <c r="AF841" s="58"/>
      <c r="AG841" s="58"/>
    </row>
    <row r="842" spans="1:33" ht="17.25" customHeight="1" x14ac:dyDescent="0.2">
      <c r="A842" s="23"/>
      <c r="B842" s="58"/>
      <c r="C842" s="58"/>
      <c r="D842" s="58"/>
      <c r="E842" s="58"/>
      <c r="F842" s="58"/>
      <c r="G842" s="58"/>
      <c r="H842" s="58"/>
      <c r="I842" s="158"/>
      <c r="J842" s="135"/>
      <c r="K842" s="135"/>
      <c r="L842" s="135"/>
      <c r="M842" s="135"/>
      <c r="N842" s="58"/>
      <c r="O842" s="58"/>
      <c r="P842" s="58"/>
      <c r="Q842" s="58"/>
      <c r="R842" s="15"/>
      <c r="S842" s="57"/>
      <c r="T842" s="19"/>
      <c r="U842" s="58"/>
      <c r="V842" s="58"/>
      <c r="W842" s="58"/>
      <c r="X842" s="58"/>
      <c r="Y842" s="58"/>
      <c r="Z842" s="58"/>
      <c r="AA842" s="58"/>
      <c r="AB842" s="58"/>
      <c r="AC842" s="58"/>
      <c r="AD842" s="58"/>
      <c r="AE842" s="58"/>
      <c r="AF842" s="58"/>
      <c r="AG842" s="58"/>
    </row>
    <row r="843" spans="1:33" ht="17.25" customHeight="1" x14ac:dyDescent="0.2">
      <c r="A843" s="23"/>
      <c r="B843" s="58"/>
      <c r="C843" s="58"/>
      <c r="D843" s="58"/>
      <c r="E843" s="58"/>
      <c r="F843" s="58"/>
      <c r="G843" s="58"/>
      <c r="H843" s="58"/>
      <c r="I843" s="158"/>
      <c r="J843" s="135"/>
      <c r="K843" s="135"/>
      <c r="L843" s="135"/>
      <c r="M843" s="135"/>
      <c r="N843" s="58"/>
      <c r="O843" s="58"/>
      <c r="P843" s="58"/>
      <c r="Q843" s="58"/>
      <c r="R843" s="15"/>
      <c r="S843" s="57"/>
      <c r="T843" s="19"/>
      <c r="U843" s="58"/>
      <c r="V843" s="58"/>
      <c r="W843" s="58"/>
      <c r="X843" s="58"/>
      <c r="Y843" s="58"/>
      <c r="Z843" s="58"/>
      <c r="AA843" s="58"/>
      <c r="AB843" s="58"/>
      <c r="AC843" s="58"/>
      <c r="AD843" s="58"/>
      <c r="AE843" s="58"/>
      <c r="AF843" s="58"/>
      <c r="AG843" s="58"/>
    </row>
    <row r="844" spans="1:33" ht="17.25" customHeight="1" x14ac:dyDescent="0.2">
      <c r="A844" s="23"/>
      <c r="B844" s="58"/>
      <c r="C844" s="58"/>
      <c r="D844" s="58"/>
      <c r="E844" s="58"/>
      <c r="F844" s="58"/>
      <c r="G844" s="58"/>
      <c r="H844" s="58"/>
      <c r="I844" s="158"/>
      <c r="J844" s="135"/>
      <c r="K844" s="135"/>
      <c r="L844" s="135"/>
      <c r="M844" s="135"/>
      <c r="N844" s="58"/>
      <c r="O844" s="58"/>
      <c r="P844" s="58"/>
      <c r="Q844" s="58"/>
      <c r="R844" s="15"/>
      <c r="S844" s="57"/>
      <c r="T844" s="19"/>
      <c r="U844" s="58"/>
      <c r="V844" s="58"/>
      <c r="W844" s="58"/>
      <c r="X844" s="58"/>
      <c r="Y844" s="58"/>
      <c r="Z844" s="58"/>
      <c r="AA844" s="58"/>
      <c r="AB844" s="58"/>
      <c r="AC844" s="58"/>
      <c r="AD844" s="58"/>
      <c r="AE844" s="58"/>
      <c r="AF844" s="58"/>
      <c r="AG844" s="58"/>
    </row>
    <row r="845" spans="1:33" ht="17.25" customHeight="1" x14ac:dyDescent="0.2">
      <c r="A845" s="23"/>
      <c r="B845" s="58"/>
      <c r="C845" s="58"/>
      <c r="D845" s="58"/>
      <c r="E845" s="58"/>
      <c r="F845" s="58"/>
      <c r="G845" s="58"/>
      <c r="H845" s="58"/>
      <c r="I845" s="158"/>
      <c r="J845" s="135"/>
      <c r="K845" s="135"/>
      <c r="L845" s="135"/>
      <c r="M845" s="135"/>
      <c r="N845" s="58"/>
      <c r="O845" s="58"/>
      <c r="P845" s="58"/>
      <c r="Q845" s="58"/>
      <c r="R845" s="15"/>
      <c r="S845" s="57"/>
      <c r="T845" s="19"/>
      <c r="U845" s="58"/>
      <c r="V845" s="58"/>
      <c r="W845" s="58"/>
      <c r="X845" s="58"/>
      <c r="Y845" s="58"/>
      <c r="Z845" s="58"/>
      <c r="AA845" s="58"/>
      <c r="AB845" s="58"/>
      <c r="AC845" s="58"/>
      <c r="AD845" s="58"/>
      <c r="AE845" s="58"/>
      <c r="AF845" s="58"/>
      <c r="AG845" s="58"/>
    </row>
    <row r="846" spans="1:33" ht="17.25" customHeight="1" x14ac:dyDescent="0.2">
      <c r="A846" s="23"/>
      <c r="B846" s="58"/>
      <c r="C846" s="58"/>
      <c r="D846" s="58"/>
      <c r="E846" s="58"/>
      <c r="F846" s="58"/>
      <c r="G846" s="58"/>
      <c r="H846" s="58"/>
      <c r="I846" s="158"/>
      <c r="J846" s="135"/>
      <c r="K846" s="135"/>
      <c r="L846" s="135"/>
      <c r="M846" s="135"/>
      <c r="N846" s="58"/>
      <c r="O846" s="58"/>
      <c r="P846" s="58"/>
      <c r="Q846" s="58"/>
      <c r="R846" s="15"/>
      <c r="S846" s="57"/>
      <c r="T846" s="19"/>
      <c r="U846" s="58"/>
      <c r="V846" s="58"/>
      <c r="W846" s="58"/>
      <c r="X846" s="58"/>
      <c r="Y846" s="58"/>
      <c r="Z846" s="58"/>
      <c r="AA846" s="58"/>
      <c r="AB846" s="58"/>
      <c r="AC846" s="58"/>
      <c r="AD846" s="58"/>
      <c r="AE846" s="58"/>
      <c r="AF846" s="58"/>
      <c r="AG846" s="58"/>
    </row>
    <row r="847" spans="1:33" ht="17.25" customHeight="1" x14ac:dyDescent="0.2">
      <c r="A847" s="23"/>
      <c r="B847" s="58"/>
      <c r="C847" s="58"/>
      <c r="D847" s="58"/>
      <c r="E847" s="58"/>
      <c r="F847" s="58"/>
      <c r="G847" s="58"/>
      <c r="H847" s="58"/>
      <c r="I847" s="158"/>
      <c r="J847" s="135"/>
      <c r="K847" s="135"/>
      <c r="L847" s="135"/>
      <c r="M847" s="135"/>
      <c r="N847" s="58"/>
      <c r="O847" s="58"/>
      <c r="P847" s="58"/>
      <c r="Q847" s="58"/>
      <c r="R847" s="15"/>
      <c r="S847" s="57"/>
      <c r="T847" s="19"/>
      <c r="U847" s="58"/>
      <c r="V847" s="58"/>
      <c r="W847" s="58"/>
      <c r="X847" s="58"/>
      <c r="Y847" s="58"/>
      <c r="Z847" s="58"/>
      <c r="AA847" s="58"/>
      <c r="AB847" s="58"/>
      <c r="AC847" s="58"/>
      <c r="AD847" s="58"/>
      <c r="AE847" s="58"/>
      <c r="AF847" s="58"/>
      <c r="AG847" s="58"/>
    </row>
    <row r="848" spans="1:33" ht="17.25" customHeight="1" x14ac:dyDescent="0.2">
      <c r="A848" s="23"/>
      <c r="B848" s="58"/>
      <c r="C848" s="58"/>
      <c r="D848" s="58"/>
      <c r="E848" s="58"/>
      <c r="F848" s="58"/>
      <c r="G848" s="58"/>
      <c r="H848" s="58"/>
      <c r="I848" s="158"/>
      <c r="J848" s="135"/>
      <c r="K848" s="135"/>
      <c r="L848" s="135"/>
      <c r="M848" s="135"/>
      <c r="N848" s="58"/>
      <c r="O848" s="58"/>
      <c r="P848" s="58"/>
      <c r="Q848" s="58"/>
      <c r="R848" s="15"/>
      <c r="S848" s="57"/>
      <c r="T848" s="19"/>
      <c r="U848" s="58"/>
      <c r="V848" s="58"/>
      <c r="W848" s="58"/>
      <c r="X848" s="58"/>
      <c r="Y848" s="58"/>
      <c r="Z848" s="58"/>
      <c r="AA848" s="58"/>
      <c r="AB848" s="58"/>
      <c r="AC848" s="58"/>
      <c r="AD848" s="58"/>
      <c r="AE848" s="58"/>
      <c r="AF848" s="58"/>
      <c r="AG848" s="58"/>
    </row>
    <row r="849" spans="1:33" ht="17.25" customHeight="1" x14ac:dyDescent="0.2">
      <c r="A849" s="23"/>
      <c r="B849" s="58"/>
      <c r="C849" s="58"/>
      <c r="D849" s="58"/>
      <c r="E849" s="58"/>
      <c r="F849" s="58"/>
      <c r="G849" s="58"/>
      <c r="H849" s="58"/>
      <c r="I849" s="158"/>
      <c r="J849" s="135"/>
      <c r="K849" s="135"/>
      <c r="L849" s="135"/>
      <c r="M849" s="135"/>
      <c r="N849" s="58"/>
      <c r="O849" s="58"/>
      <c r="P849" s="58"/>
      <c r="Q849" s="58"/>
      <c r="R849" s="15"/>
      <c r="S849" s="57"/>
      <c r="T849" s="19"/>
      <c r="U849" s="58"/>
      <c r="V849" s="58"/>
      <c r="W849" s="58"/>
      <c r="X849" s="58"/>
      <c r="Y849" s="58"/>
      <c r="Z849" s="58"/>
      <c r="AA849" s="58"/>
      <c r="AB849" s="58"/>
      <c r="AC849" s="58"/>
      <c r="AD849" s="58"/>
      <c r="AE849" s="58"/>
      <c r="AF849" s="58"/>
      <c r="AG849" s="58"/>
    </row>
    <row r="850" spans="1:33" ht="17.25" customHeight="1" x14ac:dyDescent="0.2">
      <c r="A850" s="23"/>
      <c r="B850" s="58"/>
      <c r="C850" s="58"/>
      <c r="D850" s="58"/>
      <c r="E850" s="58"/>
      <c r="F850" s="58"/>
      <c r="G850" s="58"/>
      <c r="H850" s="58"/>
      <c r="I850" s="158"/>
      <c r="J850" s="135"/>
      <c r="K850" s="135"/>
      <c r="L850" s="135"/>
      <c r="M850" s="135"/>
      <c r="N850" s="58"/>
      <c r="O850" s="58"/>
      <c r="P850" s="58"/>
      <c r="Q850" s="58"/>
      <c r="R850" s="15"/>
      <c r="S850" s="57"/>
      <c r="T850" s="19"/>
      <c r="U850" s="58"/>
      <c r="V850" s="58"/>
      <c r="W850" s="58"/>
      <c r="X850" s="58"/>
      <c r="Y850" s="58"/>
      <c r="Z850" s="58"/>
      <c r="AA850" s="58"/>
      <c r="AB850" s="58"/>
      <c r="AC850" s="58"/>
      <c r="AD850" s="58"/>
      <c r="AE850" s="58"/>
      <c r="AF850" s="58"/>
      <c r="AG850" s="58"/>
    </row>
    <row r="851" spans="1:33" ht="17.25" customHeight="1" x14ac:dyDescent="0.2">
      <c r="A851" s="23"/>
      <c r="B851" s="58"/>
      <c r="C851" s="58"/>
      <c r="D851" s="58"/>
      <c r="E851" s="58"/>
      <c r="F851" s="58"/>
      <c r="G851" s="58"/>
      <c r="H851" s="58"/>
      <c r="I851" s="158"/>
      <c r="J851" s="135"/>
      <c r="K851" s="135"/>
      <c r="L851" s="135"/>
      <c r="M851" s="135"/>
      <c r="N851" s="58"/>
      <c r="O851" s="58"/>
      <c r="P851" s="58"/>
      <c r="Q851" s="58"/>
      <c r="R851" s="15"/>
      <c r="S851" s="57"/>
      <c r="T851" s="19"/>
      <c r="U851" s="58"/>
      <c r="V851" s="58"/>
      <c r="W851" s="58"/>
      <c r="X851" s="58"/>
      <c r="Y851" s="58"/>
      <c r="Z851" s="58"/>
      <c r="AA851" s="58"/>
      <c r="AB851" s="58"/>
      <c r="AC851" s="58"/>
      <c r="AD851" s="58"/>
      <c r="AE851" s="58"/>
      <c r="AF851" s="58"/>
      <c r="AG851" s="58"/>
    </row>
    <row r="852" spans="1:33" ht="17.25" customHeight="1" x14ac:dyDescent="0.2">
      <c r="A852" s="23"/>
      <c r="B852" s="58"/>
      <c r="C852" s="58"/>
      <c r="D852" s="58"/>
      <c r="E852" s="58"/>
      <c r="F852" s="58"/>
      <c r="G852" s="58"/>
      <c r="H852" s="58"/>
      <c r="I852" s="158"/>
      <c r="J852" s="135"/>
      <c r="K852" s="135"/>
      <c r="L852" s="135"/>
      <c r="M852" s="135"/>
      <c r="N852" s="58"/>
      <c r="O852" s="58"/>
      <c r="P852" s="58"/>
      <c r="Q852" s="58"/>
      <c r="R852" s="15"/>
      <c r="S852" s="57"/>
      <c r="T852" s="19"/>
      <c r="U852" s="58"/>
      <c r="V852" s="58"/>
      <c r="W852" s="58"/>
      <c r="X852" s="58"/>
      <c r="Y852" s="58"/>
      <c r="Z852" s="58"/>
      <c r="AA852" s="58"/>
      <c r="AB852" s="58"/>
      <c r="AC852" s="58"/>
      <c r="AD852" s="58"/>
      <c r="AE852" s="58"/>
      <c r="AF852" s="58"/>
      <c r="AG852" s="58"/>
    </row>
    <row r="853" spans="1:33" ht="17.25" customHeight="1" x14ac:dyDescent="0.2">
      <c r="A853" s="23"/>
      <c r="B853" s="58"/>
      <c r="C853" s="58"/>
      <c r="D853" s="58"/>
      <c r="E853" s="58"/>
      <c r="F853" s="58"/>
      <c r="G853" s="58"/>
      <c r="H853" s="58"/>
      <c r="I853" s="158"/>
      <c r="J853" s="135"/>
      <c r="K853" s="135"/>
      <c r="L853" s="135"/>
      <c r="M853" s="135"/>
      <c r="N853" s="58"/>
      <c r="O853" s="58"/>
      <c r="P853" s="58"/>
      <c r="Q853" s="58"/>
      <c r="R853" s="15"/>
      <c r="S853" s="57"/>
      <c r="T853" s="19"/>
      <c r="U853" s="58"/>
      <c r="V853" s="58"/>
      <c r="W853" s="58"/>
      <c r="X853" s="58"/>
      <c r="Y853" s="58"/>
      <c r="Z853" s="58"/>
      <c r="AA853" s="58"/>
      <c r="AB853" s="58"/>
      <c r="AC853" s="58"/>
      <c r="AD853" s="58"/>
      <c r="AE853" s="58"/>
      <c r="AF853" s="58"/>
      <c r="AG853" s="58"/>
    </row>
    <row r="854" spans="1:33" ht="17.25" customHeight="1" x14ac:dyDescent="0.2">
      <c r="A854" s="23"/>
      <c r="B854" s="58"/>
      <c r="C854" s="58"/>
      <c r="D854" s="58"/>
      <c r="E854" s="58"/>
      <c r="F854" s="58"/>
      <c r="G854" s="58"/>
      <c r="H854" s="58"/>
      <c r="I854" s="158"/>
      <c r="J854" s="135"/>
      <c r="K854" s="135"/>
      <c r="L854" s="135"/>
      <c r="M854" s="135"/>
      <c r="N854" s="58"/>
      <c r="O854" s="58"/>
      <c r="P854" s="58"/>
      <c r="Q854" s="58"/>
      <c r="R854" s="15"/>
      <c r="S854" s="57"/>
      <c r="T854" s="19"/>
      <c r="U854" s="58"/>
      <c r="V854" s="58"/>
      <c r="W854" s="58"/>
      <c r="X854" s="58"/>
      <c r="Y854" s="58"/>
      <c r="Z854" s="58"/>
      <c r="AA854" s="58"/>
      <c r="AB854" s="58"/>
      <c r="AC854" s="58"/>
      <c r="AD854" s="58"/>
      <c r="AE854" s="58"/>
      <c r="AF854" s="58"/>
      <c r="AG854" s="58"/>
    </row>
    <row r="855" spans="1:33" ht="17.25" customHeight="1" x14ac:dyDescent="0.2">
      <c r="A855" s="23"/>
      <c r="B855" s="58"/>
      <c r="C855" s="58"/>
      <c r="D855" s="58"/>
      <c r="E855" s="58"/>
      <c r="F855" s="58"/>
      <c r="G855" s="58"/>
      <c r="H855" s="58"/>
      <c r="I855" s="158"/>
      <c r="J855" s="135"/>
      <c r="K855" s="135"/>
      <c r="L855" s="135"/>
      <c r="M855" s="135"/>
      <c r="N855" s="58"/>
      <c r="O855" s="58"/>
      <c r="P855" s="58"/>
      <c r="Q855" s="58"/>
      <c r="R855" s="15"/>
      <c r="S855" s="57"/>
      <c r="T855" s="19"/>
      <c r="U855" s="58"/>
      <c r="V855" s="58"/>
      <c r="W855" s="58"/>
      <c r="X855" s="58"/>
      <c r="Y855" s="58"/>
      <c r="Z855" s="58"/>
      <c r="AA855" s="58"/>
      <c r="AB855" s="58"/>
      <c r="AC855" s="58"/>
      <c r="AD855" s="58"/>
      <c r="AE855" s="58"/>
      <c r="AF855" s="58"/>
      <c r="AG855" s="58"/>
    </row>
    <row r="856" spans="1:33" ht="17.25" customHeight="1" x14ac:dyDescent="0.2">
      <c r="A856" s="23"/>
      <c r="B856" s="58"/>
      <c r="C856" s="58"/>
      <c r="D856" s="58"/>
      <c r="E856" s="58"/>
      <c r="F856" s="58"/>
      <c r="G856" s="58"/>
      <c r="H856" s="58"/>
      <c r="I856" s="158"/>
      <c r="J856" s="135"/>
      <c r="K856" s="135"/>
      <c r="L856" s="135"/>
      <c r="M856" s="135"/>
      <c r="N856" s="58"/>
      <c r="O856" s="58"/>
      <c r="P856" s="58"/>
      <c r="Q856" s="58"/>
      <c r="R856" s="15"/>
      <c r="S856" s="57"/>
      <c r="T856" s="19"/>
      <c r="U856" s="58"/>
      <c r="V856" s="58"/>
      <c r="W856" s="58"/>
      <c r="X856" s="58"/>
      <c r="Y856" s="58"/>
      <c r="Z856" s="58"/>
      <c r="AA856" s="58"/>
      <c r="AB856" s="58"/>
      <c r="AC856" s="58"/>
      <c r="AD856" s="58"/>
      <c r="AE856" s="58"/>
      <c r="AF856" s="58"/>
      <c r="AG856" s="58"/>
    </row>
    <row r="857" spans="1:33" ht="17.25" customHeight="1" x14ac:dyDescent="0.2">
      <c r="A857" s="23"/>
      <c r="B857" s="58"/>
      <c r="C857" s="58"/>
      <c r="D857" s="58"/>
      <c r="E857" s="58"/>
      <c r="F857" s="58"/>
      <c r="G857" s="58"/>
      <c r="H857" s="58"/>
      <c r="I857" s="158"/>
      <c r="J857" s="135"/>
      <c r="K857" s="135"/>
      <c r="L857" s="135"/>
      <c r="M857" s="135"/>
      <c r="N857" s="58"/>
      <c r="O857" s="58"/>
      <c r="P857" s="58"/>
      <c r="Q857" s="58"/>
      <c r="R857" s="15"/>
      <c r="S857" s="57"/>
      <c r="T857" s="19"/>
      <c r="U857" s="58"/>
      <c r="V857" s="58"/>
      <c r="W857" s="58"/>
      <c r="X857" s="58"/>
      <c r="Y857" s="58"/>
      <c r="Z857" s="58"/>
      <c r="AA857" s="58"/>
      <c r="AB857" s="58"/>
      <c r="AC857" s="58"/>
      <c r="AD857" s="58"/>
      <c r="AE857" s="58"/>
      <c r="AF857" s="58"/>
      <c r="AG857" s="58"/>
    </row>
    <row r="858" spans="1:33" ht="17.25" customHeight="1" x14ac:dyDescent="0.2">
      <c r="A858" s="23"/>
      <c r="B858" s="58"/>
      <c r="C858" s="58"/>
      <c r="D858" s="58"/>
      <c r="E858" s="58"/>
      <c r="F858" s="58"/>
      <c r="G858" s="58"/>
      <c r="H858" s="58"/>
      <c r="I858" s="158"/>
      <c r="J858" s="135"/>
      <c r="K858" s="135"/>
      <c r="L858" s="135"/>
      <c r="M858" s="135"/>
      <c r="N858" s="58"/>
      <c r="O858" s="58"/>
      <c r="P858" s="58"/>
      <c r="Q858" s="58"/>
      <c r="R858" s="15"/>
      <c r="S858" s="57"/>
      <c r="T858" s="19"/>
      <c r="U858" s="58"/>
      <c r="V858" s="58"/>
      <c r="W858" s="58"/>
      <c r="X858" s="58"/>
      <c r="Y858" s="58"/>
      <c r="Z858" s="58"/>
      <c r="AA858" s="58"/>
      <c r="AB858" s="58"/>
      <c r="AC858" s="58"/>
      <c r="AD858" s="58"/>
      <c r="AE858" s="58"/>
      <c r="AF858" s="58"/>
      <c r="AG858" s="58"/>
    </row>
    <row r="859" spans="1:33" ht="17.25" customHeight="1" x14ac:dyDescent="0.2">
      <c r="A859" s="23"/>
      <c r="B859" s="58"/>
      <c r="C859" s="58"/>
      <c r="D859" s="58"/>
      <c r="E859" s="58"/>
      <c r="F859" s="58"/>
      <c r="G859" s="58"/>
      <c r="H859" s="58"/>
      <c r="I859" s="158"/>
      <c r="J859" s="135"/>
      <c r="K859" s="135"/>
      <c r="L859" s="135"/>
      <c r="M859" s="135"/>
      <c r="N859" s="58"/>
      <c r="O859" s="58"/>
      <c r="P859" s="58"/>
      <c r="Q859" s="58"/>
      <c r="R859" s="15"/>
      <c r="S859" s="57"/>
      <c r="T859" s="19"/>
      <c r="U859" s="58"/>
      <c r="V859" s="58"/>
      <c r="W859" s="58"/>
      <c r="X859" s="58"/>
      <c r="Y859" s="58"/>
      <c r="Z859" s="58"/>
      <c r="AA859" s="58"/>
      <c r="AB859" s="58"/>
      <c r="AC859" s="58"/>
      <c r="AD859" s="58"/>
      <c r="AE859" s="58"/>
      <c r="AF859" s="58"/>
      <c r="AG859" s="58"/>
    </row>
    <row r="860" spans="1:33" ht="17.25" customHeight="1" x14ac:dyDescent="0.2">
      <c r="A860" s="23"/>
      <c r="B860" s="58"/>
      <c r="C860" s="58"/>
      <c r="D860" s="58"/>
      <c r="E860" s="58"/>
      <c r="F860" s="58"/>
      <c r="G860" s="58"/>
      <c r="H860" s="58"/>
      <c r="I860" s="158"/>
      <c r="J860" s="135"/>
      <c r="K860" s="135"/>
      <c r="L860" s="135"/>
      <c r="M860" s="135"/>
      <c r="N860" s="58"/>
      <c r="O860" s="58"/>
      <c r="P860" s="58"/>
      <c r="Q860" s="58"/>
      <c r="R860" s="15"/>
      <c r="S860" s="57"/>
      <c r="T860" s="19"/>
      <c r="U860" s="58"/>
      <c r="V860" s="58"/>
      <c r="W860" s="58"/>
      <c r="X860" s="58"/>
      <c r="Y860" s="58"/>
      <c r="Z860" s="58"/>
      <c r="AA860" s="58"/>
      <c r="AB860" s="58"/>
      <c r="AC860" s="58"/>
      <c r="AD860" s="58"/>
      <c r="AE860" s="58"/>
      <c r="AF860" s="58"/>
      <c r="AG860" s="58"/>
    </row>
    <row r="861" spans="1:33" ht="17.25" customHeight="1" x14ac:dyDescent="0.2">
      <c r="A861" s="23"/>
      <c r="B861" s="58"/>
      <c r="C861" s="58"/>
      <c r="D861" s="58"/>
      <c r="E861" s="58"/>
      <c r="F861" s="58"/>
      <c r="G861" s="58"/>
      <c r="H861" s="58"/>
      <c r="I861" s="158"/>
      <c r="J861" s="135"/>
      <c r="K861" s="135"/>
      <c r="L861" s="135"/>
      <c r="M861" s="135"/>
      <c r="N861" s="58"/>
      <c r="O861" s="58"/>
      <c r="P861" s="58"/>
      <c r="Q861" s="58"/>
      <c r="R861" s="15"/>
      <c r="S861" s="57"/>
      <c r="T861" s="19"/>
      <c r="U861" s="58"/>
      <c r="V861" s="58"/>
      <c r="W861" s="58"/>
      <c r="X861" s="58"/>
      <c r="Y861" s="58"/>
      <c r="Z861" s="58"/>
      <c r="AA861" s="58"/>
      <c r="AB861" s="58"/>
      <c r="AC861" s="58"/>
      <c r="AD861" s="58"/>
      <c r="AE861" s="58"/>
      <c r="AF861" s="58"/>
      <c r="AG861" s="58"/>
    </row>
    <row r="862" spans="1:33" ht="17.25" customHeight="1" x14ac:dyDescent="0.2">
      <c r="A862" s="23"/>
      <c r="B862" s="58"/>
      <c r="C862" s="58"/>
      <c r="D862" s="58"/>
      <c r="E862" s="58"/>
      <c r="F862" s="58"/>
      <c r="G862" s="58"/>
      <c r="H862" s="58"/>
      <c r="I862" s="158"/>
      <c r="J862" s="135"/>
      <c r="K862" s="135"/>
      <c r="L862" s="135"/>
      <c r="M862" s="135"/>
      <c r="N862" s="58"/>
      <c r="O862" s="58"/>
      <c r="P862" s="58"/>
      <c r="Q862" s="58"/>
      <c r="R862" s="15"/>
      <c r="S862" s="57"/>
      <c r="T862" s="19"/>
      <c r="U862" s="58"/>
      <c r="V862" s="58"/>
      <c r="W862" s="58"/>
      <c r="X862" s="58"/>
      <c r="Y862" s="58"/>
      <c r="Z862" s="58"/>
      <c r="AA862" s="58"/>
      <c r="AB862" s="58"/>
      <c r="AC862" s="58"/>
      <c r="AD862" s="58"/>
      <c r="AE862" s="58"/>
      <c r="AF862" s="58"/>
      <c r="AG862" s="58"/>
    </row>
    <row r="863" spans="1:33" ht="17.25" customHeight="1" x14ac:dyDescent="0.2">
      <c r="A863" s="23"/>
      <c r="B863" s="58"/>
      <c r="C863" s="58"/>
      <c r="D863" s="58"/>
      <c r="E863" s="58"/>
      <c r="F863" s="58"/>
      <c r="G863" s="58"/>
      <c r="H863" s="58"/>
      <c r="I863" s="158"/>
      <c r="J863" s="135"/>
      <c r="K863" s="135"/>
      <c r="L863" s="135"/>
      <c r="M863" s="135"/>
      <c r="N863" s="58"/>
      <c r="O863" s="58"/>
      <c r="P863" s="58"/>
      <c r="Q863" s="58"/>
      <c r="R863" s="15"/>
      <c r="S863" s="57"/>
      <c r="T863" s="19"/>
      <c r="U863" s="58"/>
      <c r="V863" s="58"/>
      <c r="W863" s="58"/>
      <c r="X863" s="58"/>
      <c r="Y863" s="58"/>
      <c r="Z863" s="58"/>
      <c r="AA863" s="58"/>
      <c r="AB863" s="58"/>
      <c r="AC863" s="58"/>
      <c r="AD863" s="58"/>
      <c r="AE863" s="58"/>
      <c r="AF863" s="58"/>
      <c r="AG863" s="58"/>
    </row>
    <row r="864" spans="1:33" ht="17.25" customHeight="1" x14ac:dyDescent="0.2">
      <c r="A864" s="23"/>
      <c r="B864" s="58"/>
      <c r="C864" s="58"/>
      <c r="D864" s="58"/>
      <c r="E864" s="58"/>
      <c r="F864" s="58"/>
      <c r="G864" s="58"/>
      <c r="H864" s="58"/>
      <c r="I864" s="158"/>
      <c r="J864" s="135"/>
      <c r="K864" s="135"/>
      <c r="L864" s="135"/>
      <c r="M864" s="135"/>
      <c r="N864" s="58"/>
      <c r="O864" s="58"/>
      <c r="P864" s="58"/>
      <c r="Q864" s="58"/>
      <c r="R864" s="15"/>
      <c r="S864" s="57"/>
      <c r="T864" s="19"/>
      <c r="U864" s="58"/>
      <c r="V864" s="58"/>
      <c r="W864" s="58"/>
      <c r="X864" s="58"/>
      <c r="Y864" s="58"/>
      <c r="Z864" s="58"/>
      <c r="AA864" s="58"/>
      <c r="AB864" s="58"/>
      <c r="AC864" s="58"/>
      <c r="AD864" s="58"/>
      <c r="AE864" s="58"/>
      <c r="AF864" s="58"/>
      <c r="AG864" s="58"/>
    </row>
    <row r="865" spans="1:33" ht="17.25" customHeight="1" x14ac:dyDescent="0.2">
      <c r="A865" s="23"/>
      <c r="B865" s="58"/>
      <c r="C865" s="58"/>
      <c r="D865" s="58"/>
      <c r="E865" s="58"/>
      <c r="F865" s="58"/>
      <c r="G865" s="58"/>
      <c r="H865" s="58"/>
      <c r="I865" s="158"/>
      <c r="J865" s="135"/>
      <c r="K865" s="135"/>
      <c r="L865" s="135"/>
      <c r="M865" s="135"/>
      <c r="N865" s="58"/>
      <c r="O865" s="58"/>
      <c r="P865" s="58"/>
      <c r="Q865" s="58"/>
      <c r="R865" s="15"/>
      <c r="S865" s="57"/>
      <c r="T865" s="19"/>
      <c r="U865" s="58"/>
      <c r="V865" s="58"/>
      <c r="W865" s="58"/>
      <c r="X865" s="58"/>
      <c r="Y865" s="58"/>
      <c r="Z865" s="58"/>
      <c r="AA865" s="58"/>
      <c r="AB865" s="58"/>
      <c r="AC865" s="58"/>
      <c r="AD865" s="58"/>
      <c r="AE865" s="58"/>
      <c r="AF865" s="58"/>
      <c r="AG865" s="58"/>
    </row>
    <row r="866" spans="1:33" ht="17.25" customHeight="1" x14ac:dyDescent="0.2">
      <c r="A866" s="23"/>
      <c r="B866" s="58"/>
      <c r="C866" s="58"/>
      <c r="D866" s="58"/>
      <c r="E866" s="58"/>
      <c r="F866" s="58"/>
      <c r="G866" s="58"/>
      <c r="H866" s="58"/>
      <c r="I866" s="158"/>
      <c r="J866" s="135"/>
      <c r="K866" s="135"/>
      <c r="L866" s="135"/>
      <c r="M866" s="135"/>
      <c r="N866" s="58"/>
      <c r="O866" s="58"/>
      <c r="P866" s="58"/>
      <c r="Q866" s="58"/>
      <c r="R866" s="15"/>
      <c r="S866" s="57"/>
      <c r="T866" s="19"/>
      <c r="U866" s="58"/>
      <c r="V866" s="58"/>
      <c r="W866" s="58"/>
      <c r="X866" s="58"/>
      <c r="Y866" s="58"/>
      <c r="Z866" s="58"/>
      <c r="AA866" s="58"/>
      <c r="AB866" s="58"/>
      <c r="AC866" s="58"/>
      <c r="AD866" s="58"/>
      <c r="AE866" s="58"/>
      <c r="AF866" s="58"/>
      <c r="AG866" s="58"/>
    </row>
    <row r="867" spans="1:33" ht="17.25" customHeight="1" x14ac:dyDescent="0.2">
      <c r="A867" s="23"/>
      <c r="B867" s="58"/>
      <c r="C867" s="58"/>
      <c r="D867" s="58"/>
      <c r="E867" s="58"/>
      <c r="F867" s="58"/>
      <c r="G867" s="58"/>
      <c r="H867" s="58"/>
      <c r="I867" s="158"/>
      <c r="J867" s="135"/>
      <c r="K867" s="135"/>
      <c r="L867" s="135"/>
      <c r="M867" s="135"/>
      <c r="N867" s="58"/>
      <c r="O867" s="58"/>
      <c r="P867" s="58"/>
      <c r="Q867" s="58"/>
      <c r="R867" s="15"/>
      <c r="S867" s="57"/>
      <c r="T867" s="19"/>
      <c r="U867" s="58"/>
      <c r="V867" s="58"/>
      <c r="W867" s="58"/>
      <c r="X867" s="58"/>
      <c r="Y867" s="58"/>
      <c r="Z867" s="58"/>
      <c r="AA867" s="58"/>
      <c r="AB867" s="58"/>
      <c r="AC867" s="58"/>
      <c r="AD867" s="58"/>
      <c r="AE867" s="58"/>
      <c r="AF867" s="58"/>
      <c r="AG867" s="58"/>
    </row>
    <row r="868" spans="1:33" ht="17.25" customHeight="1" x14ac:dyDescent="0.2">
      <c r="A868" s="23"/>
      <c r="B868" s="58"/>
      <c r="C868" s="58"/>
      <c r="D868" s="58"/>
      <c r="E868" s="58"/>
      <c r="F868" s="58"/>
      <c r="G868" s="58"/>
      <c r="H868" s="58"/>
      <c r="I868" s="158"/>
      <c r="J868" s="135"/>
      <c r="K868" s="135"/>
      <c r="L868" s="135"/>
      <c r="M868" s="135"/>
      <c r="N868" s="58"/>
      <c r="O868" s="58"/>
      <c r="P868" s="58"/>
      <c r="Q868" s="58"/>
      <c r="R868" s="15"/>
      <c r="S868" s="57"/>
      <c r="T868" s="19"/>
      <c r="U868" s="58"/>
      <c r="V868" s="58"/>
      <c r="W868" s="58"/>
      <c r="X868" s="58"/>
      <c r="Y868" s="58"/>
      <c r="Z868" s="58"/>
      <c r="AA868" s="58"/>
      <c r="AB868" s="58"/>
      <c r="AC868" s="58"/>
      <c r="AD868" s="58"/>
      <c r="AE868" s="58"/>
      <c r="AF868" s="58"/>
      <c r="AG868" s="58"/>
    </row>
    <row r="869" spans="1:33" ht="17.25" customHeight="1" x14ac:dyDescent="0.2">
      <c r="A869" s="23"/>
      <c r="B869" s="58"/>
      <c r="C869" s="58"/>
      <c r="D869" s="58"/>
      <c r="E869" s="58"/>
      <c r="F869" s="58"/>
      <c r="G869" s="58"/>
      <c r="H869" s="58"/>
      <c r="I869" s="158"/>
      <c r="J869" s="135"/>
      <c r="K869" s="135"/>
      <c r="L869" s="135"/>
      <c r="M869" s="135"/>
      <c r="N869" s="58"/>
      <c r="O869" s="58"/>
      <c r="P869" s="58"/>
      <c r="Q869" s="58"/>
      <c r="R869" s="15"/>
      <c r="S869" s="57"/>
      <c r="T869" s="19"/>
      <c r="U869" s="58"/>
      <c r="V869" s="58"/>
      <c r="W869" s="58"/>
      <c r="X869" s="58"/>
      <c r="Y869" s="58"/>
      <c r="Z869" s="58"/>
      <c r="AA869" s="58"/>
      <c r="AB869" s="58"/>
      <c r="AC869" s="58"/>
      <c r="AD869" s="58"/>
      <c r="AE869" s="58"/>
      <c r="AF869" s="58"/>
      <c r="AG869" s="58"/>
    </row>
    <row r="870" spans="1:33" ht="17.25" customHeight="1" x14ac:dyDescent="0.2">
      <c r="A870" s="23"/>
      <c r="B870" s="58"/>
      <c r="C870" s="58"/>
      <c r="D870" s="58"/>
      <c r="E870" s="58"/>
      <c r="F870" s="58"/>
      <c r="G870" s="58"/>
      <c r="H870" s="58"/>
      <c r="I870" s="158"/>
      <c r="J870" s="135"/>
      <c r="K870" s="135"/>
      <c r="L870" s="135"/>
      <c r="M870" s="135"/>
      <c r="N870" s="58"/>
      <c r="O870" s="58"/>
      <c r="P870" s="58"/>
      <c r="Q870" s="58"/>
      <c r="R870" s="15"/>
      <c r="S870" s="57"/>
      <c r="T870" s="19"/>
      <c r="U870" s="58"/>
      <c r="V870" s="58"/>
      <c r="W870" s="58"/>
      <c r="X870" s="58"/>
      <c r="Y870" s="58"/>
      <c r="Z870" s="58"/>
      <c r="AA870" s="58"/>
      <c r="AB870" s="58"/>
      <c r="AC870" s="58"/>
      <c r="AD870" s="58"/>
      <c r="AE870" s="58"/>
      <c r="AF870" s="58"/>
      <c r="AG870" s="58"/>
    </row>
    <row r="871" spans="1:33" ht="17.25" customHeight="1" x14ac:dyDescent="0.2">
      <c r="A871" s="23"/>
      <c r="B871" s="58"/>
      <c r="C871" s="58"/>
      <c r="D871" s="58"/>
      <c r="E871" s="58"/>
      <c r="F871" s="58"/>
      <c r="G871" s="58"/>
      <c r="H871" s="58"/>
      <c r="I871" s="158"/>
      <c r="J871" s="135"/>
      <c r="K871" s="135"/>
      <c r="L871" s="135"/>
      <c r="M871" s="135"/>
      <c r="N871" s="58"/>
      <c r="O871" s="58"/>
      <c r="P871" s="58"/>
      <c r="Q871" s="58"/>
      <c r="R871" s="15"/>
      <c r="S871" s="57"/>
      <c r="T871" s="19"/>
      <c r="U871" s="58"/>
      <c r="V871" s="58"/>
      <c r="W871" s="58"/>
      <c r="X871" s="58"/>
      <c r="Y871" s="58"/>
      <c r="Z871" s="58"/>
      <c r="AA871" s="58"/>
      <c r="AB871" s="58"/>
      <c r="AC871" s="58"/>
      <c r="AD871" s="58"/>
      <c r="AE871" s="58"/>
      <c r="AF871" s="58"/>
      <c r="AG871" s="58"/>
    </row>
    <row r="872" spans="1:33" ht="17.25" customHeight="1" x14ac:dyDescent="0.2">
      <c r="A872" s="23"/>
      <c r="B872" s="58"/>
      <c r="C872" s="58"/>
      <c r="D872" s="58"/>
      <c r="E872" s="58"/>
      <c r="F872" s="58"/>
      <c r="G872" s="58"/>
      <c r="H872" s="58"/>
      <c r="I872" s="158"/>
      <c r="J872" s="135"/>
      <c r="K872" s="135"/>
      <c r="L872" s="135"/>
      <c r="M872" s="135"/>
      <c r="N872" s="58"/>
      <c r="O872" s="58"/>
      <c r="P872" s="58"/>
      <c r="Q872" s="58"/>
      <c r="R872" s="15"/>
      <c r="S872" s="57"/>
      <c r="T872" s="19"/>
      <c r="U872" s="58"/>
      <c r="V872" s="58"/>
      <c r="W872" s="58"/>
      <c r="X872" s="58"/>
      <c r="Y872" s="58"/>
      <c r="Z872" s="58"/>
      <c r="AA872" s="58"/>
      <c r="AB872" s="58"/>
      <c r="AC872" s="58"/>
      <c r="AD872" s="58"/>
      <c r="AE872" s="58"/>
      <c r="AF872" s="58"/>
      <c r="AG872" s="58"/>
    </row>
    <row r="873" spans="1:33" ht="17.25" customHeight="1" x14ac:dyDescent="0.2">
      <c r="A873" s="23"/>
      <c r="B873" s="58"/>
      <c r="C873" s="58"/>
      <c r="D873" s="58"/>
      <c r="E873" s="58"/>
      <c r="F873" s="58"/>
      <c r="G873" s="58"/>
      <c r="H873" s="58"/>
      <c r="I873" s="158"/>
      <c r="J873" s="135"/>
      <c r="K873" s="135"/>
      <c r="L873" s="135"/>
      <c r="M873" s="135"/>
      <c r="N873" s="58"/>
      <c r="O873" s="58"/>
      <c r="P873" s="58"/>
      <c r="Q873" s="58"/>
      <c r="R873" s="15"/>
      <c r="S873" s="57"/>
      <c r="T873" s="19"/>
      <c r="U873" s="58"/>
      <c r="V873" s="58"/>
      <c r="W873" s="58"/>
      <c r="X873" s="58"/>
      <c r="Y873" s="58"/>
      <c r="Z873" s="58"/>
      <c r="AA873" s="58"/>
      <c r="AB873" s="58"/>
      <c r="AC873" s="58"/>
      <c r="AD873" s="58"/>
      <c r="AE873" s="58"/>
      <c r="AF873" s="58"/>
      <c r="AG873" s="58"/>
    </row>
    <row r="874" spans="1:33" ht="17.25" customHeight="1" x14ac:dyDescent="0.2">
      <c r="A874" s="23"/>
      <c r="B874" s="58"/>
      <c r="C874" s="58"/>
      <c r="D874" s="58"/>
      <c r="E874" s="58"/>
      <c r="F874" s="58"/>
      <c r="G874" s="58"/>
      <c r="H874" s="58"/>
      <c r="I874" s="158"/>
      <c r="J874" s="135"/>
      <c r="K874" s="135"/>
      <c r="L874" s="135"/>
      <c r="M874" s="135"/>
      <c r="N874" s="58"/>
      <c r="O874" s="58"/>
      <c r="P874" s="58"/>
      <c r="Q874" s="58"/>
      <c r="R874" s="15"/>
      <c r="S874" s="57"/>
      <c r="T874" s="19"/>
      <c r="U874" s="58"/>
      <c r="V874" s="58"/>
      <c r="W874" s="58"/>
      <c r="X874" s="58"/>
      <c r="Y874" s="58"/>
      <c r="Z874" s="58"/>
      <c r="AA874" s="58"/>
      <c r="AB874" s="58"/>
      <c r="AC874" s="58"/>
      <c r="AD874" s="58"/>
      <c r="AE874" s="58"/>
      <c r="AF874" s="58"/>
      <c r="AG874" s="58"/>
    </row>
    <row r="875" spans="1:33" ht="17.25" customHeight="1" x14ac:dyDescent="0.2">
      <c r="A875" s="23"/>
      <c r="B875" s="58"/>
      <c r="C875" s="58"/>
      <c r="D875" s="58"/>
      <c r="E875" s="58"/>
      <c r="F875" s="58"/>
      <c r="G875" s="58"/>
      <c r="H875" s="58"/>
      <c r="I875" s="158"/>
      <c r="J875" s="135"/>
      <c r="K875" s="135"/>
      <c r="L875" s="135"/>
      <c r="M875" s="135"/>
      <c r="N875" s="58"/>
      <c r="O875" s="58"/>
      <c r="P875" s="58"/>
      <c r="Q875" s="58"/>
      <c r="R875" s="15"/>
      <c r="S875" s="57"/>
      <c r="T875" s="19"/>
      <c r="U875" s="58"/>
      <c r="V875" s="58"/>
      <c r="W875" s="58"/>
      <c r="X875" s="58"/>
      <c r="Y875" s="58"/>
      <c r="Z875" s="58"/>
      <c r="AA875" s="58"/>
      <c r="AB875" s="58"/>
      <c r="AC875" s="58"/>
      <c r="AD875" s="58"/>
      <c r="AE875" s="58"/>
      <c r="AF875" s="58"/>
      <c r="AG875" s="58"/>
    </row>
    <row r="876" spans="1:33" ht="17.25" customHeight="1" x14ac:dyDescent="0.2">
      <c r="A876" s="23"/>
      <c r="B876" s="58"/>
      <c r="C876" s="58"/>
      <c r="D876" s="58"/>
      <c r="E876" s="58"/>
      <c r="F876" s="58"/>
      <c r="G876" s="58"/>
      <c r="H876" s="58"/>
      <c r="I876" s="158"/>
      <c r="J876" s="135"/>
      <c r="K876" s="135"/>
      <c r="L876" s="135"/>
      <c r="M876" s="135"/>
      <c r="N876" s="58"/>
      <c r="O876" s="58"/>
      <c r="P876" s="58"/>
      <c r="Q876" s="58"/>
      <c r="R876" s="15"/>
      <c r="S876" s="57"/>
      <c r="T876" s="19"/>
      <c r="U876" s="58"/>
      <c r="V876" s="58"/>
      <c r="W876" s="58"/>
      <c r="X876" s="58"/>
      <c r="Y876" s="58"/>
      <c r="Z876" s="58"/>
      <c r="AA876" s="58"/>
      <c r="AB876" s="58"/>
      <c r="AC876" s="58"/>
      <c r="AD876" s="58"/>
      <c r="AE876" s="58"/>
      <c r="AF876" s="58"/>
      <c r="AG876" s="58"/>
    </row>
    <row r="877" spans="1:33" ht="17.25" customHeight="1" x14ac:dyDescent="0.2">
      <c r="A877" s="23"/>
      <c r="B877" s="58"/>
      <c r="C877" s="58"/>
      <c r="D877" s="58"/>
      <c r="E877" s="58"/>
      <c r="F877" s="58"/>
      <c r="G877" s="58"/>
      <c r="H877" s="58"/>
      <c r="I877" s="158"/>
      <c r="J877" s="135"/>
      <c r="K877" s="135"/>
      <c r="L877" s="135"/>
      <c r="M877" s="135"/>
      <c r="N877" s="58"/>
      <c r="O877" s="58"/>
      <c r="P877" s="58"/>
      <c r="Q877" s="58"/>
      <c r="R877" s="15"/>
      <c r="S877" s="57"/>
      <c r="T877" s="19"/>
      <c r="U877" s="58"/>
      <c r="V877" s="58"/>
      <c r="W877" s="58"/>
      <c r="X877" s="58"/>
      <c r="Y877" s="58"/>
      <c r="Z877" s="58"/>
      <c r="AA877" s="58"/>
      <c r="AB877" s="58"/>
      <c r="AC877" s="58"/>
      <c r="AD877" s="58"/>
      <c r="AE877" s="58"/>
      <c r="AF877" s="58"/>
      <c r="AG877" s="58"/>
    </row>
    <row r="878" spans="1:33" ht="17.25" customHeight="1" x14ac:dyDescent="0.2">
      <c r="A878" s="23"/>
      <c r="B878" s="58"/>
      <c r="C878" s="58"/>
      <c r="D878" s="58"/>
      <c r="E878" s="58"/>
      <c r="F878" s="58"/>
      <c r="G878" s="58"/>
      <c r="H878" s="58"/>
      <c r="I878" s="158"/>
      <c r="J878" s="135"/>
      <c r="K878" s="135"/>
      <c r="L878" s="135"/>
      <c r="M878" s="135"/>
      <c r="N878" s="58"/>
      <c r="O878" s="58"/>
      <c r="P878" s="58"/>
      <c r="Q878" s="58"/>
      <c r="R878" s="15"/>
      <c r="S878" s="57"/>
      <c r="T878" s="19"/>
      <c r="U878" s="58"/>
      <c r="V878" s="58"/>
      <c r="W878" s="58"/>
      <c r="X878" s="58"/>
      <c r="Y878" s="58"/>
      <c r="Z878" s="58"/>
      <c r="AA878" s="58"/>
      <c r="AB878" s="58"/>
      <c r="AC878" s="58"/>
      <c r="AD878" s="58"/>
      <c r="AE878" s="58"/>
      <c r="AF878" s="58"/>
      <c r="AG878" s="58"/>
    </row>
    <row r="879" spans="1:33" ht="17.25" customHeight="1" x14ac:dyDescent="0.2">
      <c r="A879" s="23"/>
      <c r="B879" s="58"/>
      <c r="C879" s="58"/>
      <c r="D879" s="58"/>
      <c r="E879" s="58"/>
      <c r="F879" s="58"/>
      <c r="G879" s="58"/>
      <c r="H879" s="58"/>
      <c r="I879" s="158"/>
      <c r="J879" s="135"/>
      <c r="K879" s="135"/>
      <c r="L879" s="135"/>
      <c r="M879" s="135"/>
      <c r="N879" s="58"/>
      <c r="O879" s="58"/>
      <c r="P879" s="58"/>
      <c r="Q879" s="58"/>
      <c r="R879" s="15"/>
      <c r="S879" s="57"/>
      <c r="T879" s="19"/>
      <c r="U879" s="58"/>
      <c r="V879" s="58"/>
      <c r="W879" s="58"/>
      <c r="X879" s="58"/>
      <c r="Y879" s="58"/>
      <c r="Z879" s="58"/>
      <c r="AA879" s="58"/>
      <c r="AB879" s="58"/>
      <c r="AC879" s="58"/>
      <c r="AD879" s="58"/>
      <c r="AE879" s="58"/>
      <c r="AF879" s="58"/>
      <c r="AG879" s="58"/>
    </row>
    <row r="880" spans="1:33" ht="17.25" customHeight="1" x14ac:dyDescent="0.2">
      <c r="A880" s="23"/>
      <c r="B880" s="58"/>
      <c r="C880" s="58"/>
      <c r="D880" s="58"/>
      <c r="E880" s="58"/>
      <c r="F880" s="58"/>
      <c r="G880" s="58"/>
      <c r="H880" s="58"/>
      <c r="I880" s="158"/>
      <c r="J880" s="135"/>
      <c r="K880" s="135"/>
      <c r="L880" s="135"/>
      <c r="M880" s="135"/>
      <c r="N880" s="58"/>
      <c r="O880" s="58"/>
      <c r="P880" s="58"/>
      <c r="Q880" s="58"/>
      <c r="R880" s="15"/>
      <c r="S880" s="57"/>
      <c r="T880" s="19"/>
      <c r="U880" s="58"/>
      <c r="V880" s="58"/>
      <c r="W880" s="58"/>
      <c r="X880" s="58"/>
      <c r="Y880" s="58"/>
      <c r="Z880" s="58"/>
      <c r="AA880" s="58"/>
      <c r="AB880" s="58"/>
      <c r="AC880" s="58"/>
      <c r="AD880" s="58"/>
      <c r="AE880" s="58"/>
      <c r="AF880" s="58"/>
      <c r="AG880" s="58"/>
    </row>
    <row r="881" spans="1:33" ht="17.25" customHeight="1" x14ac:dyDescent="0.2">
      <c r="A881" s="23"/>
      <c r="B881" s="58"/>
      <c r="C881" s="58"/>
      <c r="D881" s="58"/>
      <c r="E881" s="58"/>
      <c r="F881" s="58"/>
      <c r="G881" s="58"/>
      <c r="H881" s="58"/>
      <c r="I881" s="158"/>
      <c r="J881" s="135"/>
      <c r="K881" s="135"/>
      <c r="L881" s="135"/>
      <c r="M881" s="135"/>
      <c r="N881" s="58"/>
      <c r="O881" s="58"/>
      <c r="P881" s="58"/>
      <c r="Q881" s="58"/>
      <c r="R881" s="15"/>
      <c r="S881" s="57"/>
      <c r="T881" s="19"/>
      <c r="U881" s="58"/>
      <c r="V881" s="58"/>
      <c r="W881" s="58"/>
      <c r="X881" s="58"/>
      <c r="Y881" s="58"/>
      <c r="Z881" s="58"/>
      <c r="AA881" s="58"/>
      <c r="AB881" s="58"/>
      <c r="AC881" s="58"/>
      <c r="AD881" s="58"/>
      <c r="AE881" s="58"/>
      <c r="AF881" s="58"/>
      <c r="AG881" s="58"/>
    </row>
    <row r="882" spans="1:33" ht="17.25" customHeight="1" x14ac:dyDescent="0.2">
      <c r="A882" s="23"/>
      <c r="B882" s="58"/>
      <c r="C882" s="58"/>
      <c r="D882" s="58"/>
      <c r="E882" s="58"/>
      <c r="F882" s="58"/>
      <c r="G882" s="58"/>
      <c r="H882" s="58"/>
      <c r="I882" s="158"/>
      <c r="J882" s="135"/>
      <c r="K882" s="135"/>
      <c r="L882" s="135"/>
      <c r="M882" s="135"/>
      <c r="N882" s="58"/>
      <c r="O882" s="58"/>
      <c r="P882" s="58"/>
      <c r="Q882" s="58"/>
      <c r="R882" s="15"/>
      <c r="S882" s="57"/>
      <c r="T882" s="19"/>
      <c r="U882" s="58"/>
      <c r="V882" s="58"/>
      <c r="W882" s="58"/>
      <c r="X882" s="58"/>
      <c r="Y882" s="58"/>
      <c r="Z882" s="58"/>
      <c r="AA882" s="58"/>
      <c r="AB882" s="58"/>
      <c r="AC882" s="58"/>
      <c r="AD882" s="58"/>
      <c r="AE882" s="58"/>
      <c r="AF882" s="58"/>
      <c r="AG882" s="58"/>
    </row>
    <row r="883" spans="1:33" ht="17.25" customHeight="1" x14ac:dyDescent="0.2">
      <c r="A883" s="23"/>
      <c r="B883" s="58"/>
      <c r="C883" s="58"/>
      <c r="D883" s="58"/>
      <c r="E883" s="58"/>
      <c r="F883" s="58"/>
      <c r="G883" s="58"/>
      <c r="H883" s="58"/>
      <c r="I883" s="158"/>
      <c r="J883" s="135"/>
      <c r="K883" s="135"/>
      <c r="L883" s="135"/>
      <c r="M883" s="135"/>
      <c r="N883" s="58"/>
      <c r="O883" s="58"/>
      <c r="P883" s="58"/>
      <c r="Q883" s="58"/>
      <c r="R883" s="15"/>
      <c r="S883" s="57"/>
      <c r="T883" s="19"/>
      <c r="U883" s="58"/>
      <c r="V883" s="58"/>
      <c r="W883" s="58"/>
      <c r="X883" s="58"/>
      <c r="Y883" s="58"/>
      <c r="Z883" s="58"/>
      <c r="AA883" s="58"/>
      <c r="AB883" s="58"/>
      <c r="AC883" s="58"/>
      <c r="AD883" s="58"/>
      <c r="AE883" s="58"/>
      <c r="AF883" s="58"/>
      <c r="AG883" s="58"/>
    </row>
    <row r="884" spans="1:33" ht="17.25" customHeight="1" x14ac:dyDescent="0.2">
      <c r="A884" s="23"/>
      <c r="B884" s="58"/>
      <c r="C884" s="58"/>
      <c r="D884" s="58"/>
      <c r="E884" s="58"/>
      <c r="F884" s="58"/>
      <c r="G884" s="58"/>
      <c r="H884" s="58"/>
      <c r="I884" s="158"/>
      <c r="J884" s="135"/>
      <c r="K884" s="135"/>
      <c r="L884" s="135"/>
      <c r="M884" s="135"/>
      <c r="N884" s="58"/>
      <c r="O884" s="58"/>
      <c r="P884" s="58"/>
      <c r="Q884" s="58"/>
      <c r="R884" s="15"/>
      <c r="S884" s="57"/>
      <c r="T884" s="19"/>
      <c r="U884" s="58"/>
      <c r="V884" s="58"/>
      <c r="W884" s="58"/>
      <c r="X884" s="58"/>
      <c r="Y884" s="58"/>
      <c r="Z884" s="58"/>
      <c r="AA884" s="58"/>
      <c r="AB884" s="58"/>
      <c r="AC884" s="58"/>
      <c r="AD884" s="58"/>
      <c r="AE884" s="58"/>
      <c r="AF884" s="58"/>
      <c r="AG884" s="58"/>
    </row>
    <row r="885" spans="1:33" ht="17.25" customHeight="1" x14ac:dyDescent="0.2">
      <c r="A885" s="23"/>
      <c r="B885" s="58"/>
      <c r="C885" s="58"/>
      <c r="D885" s="58"/>
      <c r="E885" s="58"/>
      <c r="F885" s="58"/>
      <c r="G885" s="58"/>
      <c r="H885" s="58"/>
      <c r="I885" s="158"/>
      <c r="J885" s="135"/>
      <c r="K885" s="135"/>
      <c r="L885" s="135"/>
      <c r="M885" s="135"/>
      <c r="N885" s="58"/>
      <c r="O885" s="58"/>
      <c r="P885" s="58"/>
      <c r="Q885" s="58"/>
      <c r="R885" s="15"/>
      <c r="S885" s="57"/>
      <c r="T885" s="19"/>
      <c r="U885" s="58"/>
      <c r="V885" s="58"/>
      <c r="W885" s="58"/>
      <c r="X885" s="58"/>
      <c r="Y885" s="58"/>
      <c r="Z885" s="58"/>
      <c r="AA885" s="58"/>
      <c r="AB885" s="58"/>
      <c r="AC885" s="58"/>
      <c r="AD885" s="58"/>
      <c r="AE885" s="58"/>
      <c r="AF885" s="58"/>
      <c r="AG885" s="58"/>
    </row>
    <row r="886" spans="1:33" ht="17.25" customHeight="1" x14ac:dyDescent="0.2">
      <c r="A886" s="23"/>
      <c r="B886" s="58"/>
      <c r="C886" s="58"/>
      <c r="D886" s="58"/>
      <c r="E886" s="58"/>
      <c r="F886" s="58"/>
      <c r="G886" s="58"/>
      <c r="H886" s="58"/>
      <c r="I886" s="158"/>
      <c r="J886" s="135"/>
      <c r="K886" s="135"/>
      <c r="L886" s="135"/>
      <c r="M886" s="135"/>
      <c r="N886" s="58"/>
      <c r="O886" s="58"/>
      <c r="P886" s="58"/>
      <c r="Q886" s="58"/>
      <c r="R886" s="15"/>
      <c r="S886" s="57"/>
      <c r="T886" s="19"/>
      <c r="U886" s="58"/>
      <c r="V886" s="58"/>
      <c r="W886" s="58"/>
      <c r="X886" s="58"/>
      <c r="Y886" s="58"/>
      <c r="Z886" s="58"/>
      <c r="AA886" s="58"/>
      <c r="AB886" s="58"/>
      <c r="AC886" s="58"/>
      <c r="AD886" s="58"/>
      <c r="AE886" s="58"/>
      <c r="AF886" s="58"/>
      <c r="AG886" s="58"/>
    </row>
    <row r="887" spans="1:33" ht="17.25" customHeight="1" x14ac:dyDescent="0.2">
      <c r="A887" s="23"/>
      <c r="B887" s="58"/>
      <c r="C887" s="58"/>
      <c r="D887" s="58"/>
      <c r="E887" s="58"/>
      <c r="F887" s="58"/>
      <c r="G887" s="58"/>
      <c r="H887" s="58"/>
      <c r="I887" s="158"/>
      <c r="J887" s="135"/>
      <c r="K887" s="135"/>
      <c r="L887" s="135"/>
      <c r="M887" s="135"/>
      <c r="N887" s="58"/>
      <c r="O887" s="58"/>
      <c r="P887" s="58"/>
      <c r="Q887" s="58"/>
      <c r="R887" s="15"/>
      <c r="S887" s="57"/>
      <c r="T887" s="19"/>
      <c r="U887" s="58"/>
      <c r="V887" s="58"/>
      <c r="W887" s="58"/>
      <c r="X887" s="58"/>
      <c r="Y887" s="58"/>
      <c r="Z887" s="58"/>
      <c r="AA887" s="58"/>
      <c r="AB887" s="58"/>
      <c r="AC887" s="58"/>
      <c r="AD887" s="58"/>
      <c r="AE887" s="58"/>
      <c r="AF887" s="58"/>
      <c r="AG887" s="58"/>
    </row>
    <row r="888" spans="1:33" ht="17.25" customHeight="1" x14ac:dyDescent="0.2">
      <c r="A888" s="23"/>
      <c r="B888" s="58"/>
      <c r="C888" s="58"/>
      <c r="D888" s="58"/>
      <c r="E888" s="58"/>
      <c r="F888" s="58"/>
      <c r="G888" s="58"/>
      <c r="H888" s="58"/>
      <c r="I888" s="158"/>
      <c r="J888" s="135"/>
      <c r="K888" s="135"/>
      <c r="L888" s="135"/>
      <c r="M888" s="135"/>
      <c r="N888" s="58"/>
      <c r="O888" s="58"/>
      <c r="P888" s="58"/>
      <c r="Q888" s="58"/>
      <c r="R888" s="15"/>
      <c r="S888" s="57"/>
      <c r="T888" s="19"/>
      <c r="U888" s="58"/>
      <c r="V888" s="58"/>
      <c r="W888" s="58"/>
      <c r="X888" s="58"/>
      <c r="Y888" s="58"/>
      <c r="Z888" s="58"/>
      <c r="AA888" s="58"/>
      <c r="AB888" s="58"/>
      <c r="AC888" s="58"/>
      <c r="AD888" s="58"/>
      <c r="AE888" s="58"/>
      <c r="AF888" s="58"/>
      <c r="AG888" s="58"/>
    </row>
    <row r="889" spans="1:33" ht="17.25" customHeight="1" x14ac:dyDescent="0.2">
      <c r="A889" s="23"/>
      <c r="B889" s="58"/>
      <c r="C889" s="58"/>
      <c r="D889" s="58"/>
      <c r="E889" s="58"/>
      <c r="F889" s="58"/>
      <c r="G889" s="58"/>
      <c r="H889" s="58"/>
      <c r="I889" s="158"/>
      <c r="J889" s="135"/>
      <c r="K889" s="135"/>
      <c r="L889" s="135"/>
      <c r="M889" s="135"/>
      <c r="N889" s="58"/>
      <c r="O889" s="58"/>
      <c r="P889" s="58"/>
      <c r="Q889" s="58"/>
      <c r="R889" s="15"/>
      <c r="S889" s="57"/>
      <c r="T889" s="19"/>
      <c r="U889" s="58"/>
      <c r="V889" s="58"/>
      <c r="W889" s="58"/>
      <c r="X889" s="58"/>
      <c r="Y889" s="58"/>
      <c r="Z889" s="58"/>
      <c r="AA889" s="58"/>
      <c r="AB889" s="58"/>
      <c r="AC889" s="58"/>
      <c r="AD889" s="58"/>
      <c r="AE889" s="58"/>
      <c r="AF889" s="58"/>
      <c r="AG889" s="58"/>
    </row>
    <row r="890" spans="1:33" ht="17.25" customHeight="1" x14ac:dyDescent="0.2">
      <c r="A890" s="23"/>
      <c r="B890" s="58"/>
      <c r="C890" s="58"/>
      <c r="D890" s="58"/>
      <c r="E890" s="58"/>
      <c r="F890" s="58"/>
      <c r="G890" s="58"/>
      <c r="H890" s="58"/>
      <c r="I890" s="158"/>
      <c r="J890" s="135"/>
      <c r="K890" s="135"/>
      <c r="L890" s="135"/>
      <c r="M890" s="135"/>
      <c r="N890" s="58"/>
      <c r="O890" s="58"/>
      <c r="P890" s="58"/>
      <c r="Q890" s="58"/>
      <c r="R890" s="15"/>
      <c r="S890" s="57"/>
      <c r="T890" s="19"/>
      <c r="U890" s="58"/>
      <c r="V890" s="58"/>
      <c r="W890" s="58"/>
      <c r="X890" s="58"/>
      <c r="Y890" s="58"/>
      <c r="Z890" s="58"/>
      <c r="AA890" s="58"/>
      <c r="AB890" s="58"/>
      <c r="AC890" s="58"/>
      <c r="AD890" s="58"/>
      <c r="AE890" s="58"/>
      <c r="AF890" s="58"/>
      <c r="AG890" s="58"/>
    </row>
    <row r="891" spans="1:33" ht="17.25" customHeight="1" x14ac:dyDescent="0.2">
      <c r="A891" s="23"/>
      <c r="B891" s="58"/>
      <c r="C891" s="58"/>
      <c r="D891" s="58"/>
      <c r="E891" s="58"/>
      <c r="F891" s="58"/>
      <c r="G891" s="58"/>
      <c r="H891" s="58"/>
      <c r="I891" s="158"/>
      <c r="J891" s="135"/>
      <c r="K891" s="135"/>
      <c r="L891" s="135"/>
      <c r="M891" s="135"/>
      <c r="N891" s="58"/>
      <c r="O891" s="58"/>
      <c r="P891" s="58"/>
      <c r="Q891" s="58"/>
      <c r="R891" s="15"/>
      <c r="S891" s="57"/>
      <c r="T891" s="19"/>
      <c r="U891" s="58"/>
      <c r="V891" s="58"/>
      <c r="W891" s="58"/>
      <c r="X891" s="58"/>
      <c r="Y891" s="58"/>
      <c r="Z891" s="58"/>
      <c r="AA891" s="58"/>
      <c r="AB891" s="58"/>
      <c r="AC891" s="58"/>
      <c r="AD891" s="58"/>
      <c r="AE891" s="58"/>
      <c r="AF891" s="58"/>
      <c r="AG891" s="58"/>
    </row>
    <row r="892" spans="1:33" ht="17.25" customHeight="1" x14ac:dyDescent="0.2">
      <c r="A892" s="23"/>
      <c r="B892" s="58"/>
      <c r="C892" s="58"/>
      <c r="D892" s="58"/>
      <c r="E892" s="58"/>
      <c r="F892" s="58"/>
      <c r="G892" s="58"/>
      <c r="H892" s="58"/>
      <c r="I892" s="158"/>
      <c r="J892" s="135"/>
      <c r="K892" s="135"/>
      <c r="L892" s="135"/>
      <c r="M892" s="135"/>
      <c r="N892" s="58"/>
      <c r="O892" s="58"/>
      <c r="P892" s="58"/>
      <c r="Q892" s="58"/>
      <c r="R892" s="15"/>
      <c r="S892" s="57"/>
      <c r="T892" s="19"/>
      <c r="U892" s="58"/>
      <c r="V892" s="58"/>
      <c r="W892" s="58"/>
      <c r="X892" s="58"/>
      <c r="Y892" s="58"/>
      <c r="Z892" s="58"/>
      <c r="AA892" s="58"/>
      <c r="AB892" s="58"/>
      <c r="AC892" s="58"/>
      <c r="AD892" s="58"/>
      <c r="AE892" s="58"/>
      <c r="AF892" s="58"/>
      <c r="AG892" s="58"/>
    </row>
    <row r="893" spans="1:33" ht="17.25" customHeight="1" x14ac:dyDescent="0.2">
      <c r="A893" s="23"/>
      <c r="B893" s="58"/>
      <c r="C893" s="58"/>
      <c r="D893" s="58"/>
      <c r="E893" s="58"/>
      <c r="F893" s="58"/>
      <c r="G893" s="58"/>
      <c r="H893" s="58"/>
      <c r="I893" s="158"/>
      <c r="J893" s="135"/>
      <c r="K893" s="135"/>
      <c r="L893" s="135"/>
      <c r="M893" s="135"/>
      <c r="N893" s="58"/>
      <c r="O893" s="58"/>
      <c r="P893" s="58"/>
      <c r="Q893" s="58"/>
      <c r="R893" s="15"/>
      <c r="S893" s="57"/>
      <c r="T893" s="19"/>
      <c r="U893" s="58"/>
      <c r="V893" s="58"/>
      <c r="W893" s="58"/>
      <c r="X893" s="58"/>
      <c r="Y893" s="58"/>
      <c r="Z893" s="58"/>
      <c r="AA893" s="58"/>
      <c r="AB893" s="58"/>
      <c r="AC893" s="58"/>
      <c r="AD893" s="58"/>
      <c r="AE893" s="58"/>
      <c r="AF893" s="58"/>
      <c r="AG893" s="58"/>
    </row>
    <row r="894" spans="1:33" ht="17.25" customHeight="1" x14ac:dyDescent="0.2">
      <c r="A894" s="23"/>
      <c r="B894" s="58"/>
      <c r="C894" s="58"/>
      <c r="D894" s="58"/>
      <c r="E894" s="58"/>
      <c r="F894" s="58"/>
      <c r="G894" s="58"/>
      <c r="H894" s="58"/>
      <c r="I894" s="158"/>
      <c r="J894" s="135"/>
      <c r="K894" s="135"/>
      <c r="L894" s="135"/>
      <c r="M894" s="135"/>
      <c r="N894" s="58"/>
      <c r="O894" s="58"/>
      <c r="P894" s="58"/>
      <c r="Q894" s="58"/>
      <c r="R894" s="15"/>
      <c r="S894" s="57"/>
      <c r="T894" s="19"/>
      <c r="U894" s="58"/>
      <c r="V894" s="58"/>
      <c r="W894" s="58"/>
      <c r="X894" s="58"/>
      <c r="Y894" s="58"/>
      <c r="Z894" s="58"/>
      <c r="AA894" s="58"/>
      <c r="AB894" s="58"/>
      <c r="AC894" s="58"/>
      <c r="AD894" s="58"/>
      <c r="AE894" s="58"/>
      <c r="AF894" s="58"/>
      <c r="AG894" s="58"/>
    </row>
    <row r="895" spans="1:33" ht="17.25" customHeight="1" x14ac:dyDescent="0.2">
      <c r="A895" s="23"/>
      <c r="B895" s="58"/>
      <c r="C895" s="58"/>
      <c r="D895" s="58"/>
      <c r="E895" s="58"/>
      <c r="F895" s="58"/>
      <c r="G895" s="58"/>
      <c r="H895" s="58"/>
      <c r="I895" s="158"/>
      <c r="J895" s="135"/>
      <c r="K895" s="135"/>
      <c r="L895" s="135"/>
      <c r="M895" s="135"/>
      <c r="N895" s="58"/>
      <c r="O895" s="58"/>
      <c r="P895" s="58"/>
      <c r="Q895" s="58"/>
      <c r="R895" s="15"/>
      <c r="S895" s="57"/>
      <c r="T895" s="19"/>
      <c r="U895" s="58"/>
      <c r="V895" s="58"/>
      <c r="W895" s="58"/>
      <c r="X895" s="58"/>
      <c r="Y895" s="58"/>
      <c r="Z895" s="58"/>
      <c r="AA895" s="58"/>
      <c r="AB895" s="58"/>
      <c r="AC895" s="58"/>
      <c r="AD895" s="58"/>
      <c r="AE895" s="58"/>
      <c r="AF895" s="58"/>
      <c r="AG895" s="58"/>
    </row>
    <row r="896" spans="1:33" ht="17.25" customHeight="1" x14ac:dyDescent="0.2">
      <c r="A896" s="23"/>
      <c r="B896" s="58"/>
      <c r="C896" s="58"/>
      <c r="D896" s="58"/>
      <c r="E896" s="58"/>
      <c r="F896" s="58"/>
      <c r="G896" s="58"/>
      <c r="H896" s="58"/>
      <c r="I896" s="158"/>
      <c r="J896" s="135"/>
      <c r="K896" s="135"/>
      <c r="L896" s="135"/>
      <c r="M896" s="135"/>
      <c r="N896" s="58"/>
      <c r="O896" s="58"/>
      <c r="P896" s="58"/>
      <c r="Q896" s="58"/>
      <c r="R896" s="15"/>
      <c r="S896" s="57"/>
      <c r="T896" s="19"/>
      <c r="U896" s="58"/>
      <c r="V896" s="58"/>
      <c r="W896" s="58"/>
      <c r="X896" s="58"/>
      <c r="Y896" s="58"/>
      <c r="Z896" s="58"/>
      <c r="AA896" s="58"/>
      <c r="AB896" s="58"/>
      <c r="AC896" s="58"/>
      <c r="AD896" s="58"/>
      <c r="AE896" s="58"/>
      <c r="AF896" s="58"/>
      <c r="AG896" s="58"/>
    </row>
    <row r="897" spans="1:33" ht="17.25" customHeight="1" x14ac:dyDescent="0.2">
      <c r="A897" s="23"/>
      <c r="B897" s="58"/>
      <c r="C897" s="58"/>
      <c r="D897" s="58"/>
      <c r="E897" s="58"/>
      <c r="F897" s="58"/>
      <c r="G897" s="58"/>
      <c r="H897" s="58"/>
      <c r="I897" s="158"/>
      <c r="J897" s="135"/>
      <c r="K897" s="135"/>
      <c r="L897" s="135"/>
      <c r="M897" s="135"/>
      <c r="N897" s="58"/>
      <c r="O897" s="58"/>
      <c r="P897" s="58"/>
      <c r="Q897" s="58"/>
      <c r="R897" s="15"/>
      <c r="S897" s="57"/>
      <c r="T897" s="19"/>
      <c r="U897" s="58"/>
      <c r="V897" s="58"/>
      <c r="W897" s="58"/>
      <c r="X897" s="58"/>
      <c r="Y897" s="58"/>
      <c r="Z897" s="58"/>
      <c r="AA897" s="58"/>
      <c r="AB897" s="58"/>
      <c r="AC897" s="58"/>
      <c r="AD897" s="58"/>
      <c r="AE897" s="58"/>
      <c r="AF897" s="58"/>
      <c r="AG897" s="58"/>
    </row>
    <row r="898" spans="1:33" ht="17.25" customHeight="1" x14ac:dyDescent="0.2">
      <c r="A898" s="23"/>
      <c r="B898" s="58"/>
      <c r="C898" s="58"/>
      <c r="D898" s="58"/>
      <c r="E898" s="58"/>
      <c r="F898" s="58"/>
      <c r="G898" s="58"/>
      <c r="H898" s="58"/>
      <c r="I898" s="158"/>
      <c r="J898" s="135"/>
      <c r="K898" s="135"/>
      <c r="L898" s="135"/>
      <c r="M898" s="135"/>
      <c r="N898" s="58"/>
      <c r="O898" s="58"/>
      <c r="P898" s="58"/>
      <c r="Q898" s="58"/>
      <c r="R898" s="15"/>
      <c r="S898" s="57"/>
      <c r="T898" s="19"/>
      <c r="U898" s="58"/>
      <c r="V898" s="58"/>
      <c r="W898" s="58"/>
      <c r="X898" s="58"/>
      <c r="Y898" s="58"/>
      <c r="Z898" s="58"/>
      <c r="AA898" s="58"/>
      <c r="AB898" s="58"/>
      <c r="AC898" s="58"/>
      <c r="AD898" s="58"/>
      <c r="AE898" s="58"/>
      <c r="AF898" s="58"/>
      <c r="AG898" s="58"/>
    </row>
    <row r="899" spans="1:33" ht="17.25" customHeight="1" x14ac:dyDescent="0.2">
      <c r="A899" s="23"/>
      <c r="B899" s="58"/>
      <c r="C899" s="58"/>
      <c r="D899" s="58"/>
      <c r="E899" s="58"/>
      <c r="F899" s="58"/>
      <c r="G899" s="58"/>
      <c r="H899" s="58"/>
      <c r="I899" s="158"/>
      <c r="J899" s="135"/>
      <c r="K899" s="135"/>
      <c r="L899" s="135"/>
      <c r="M899" s="135"/>
      <c r="N899" s="58"/>
      <c r="O899" s="58"/>
      <c r="P899" s="58"/>
      <c r="Q899" s="58"/>
      <c r="R899" s="15"/>
      <c r="S899" s="57"/>
      <c r="T899" s="19"/>
      <c r="U899" s="58"/>
      <c r="V899" s="58"/>
      <c r="W899" s="58"/>
      <c r="X899" s="58"/>
      <c r="Y899" s="58"/>
      <c r="Z899" s="58"/>
      <c r="AA899" s="58"/>
      <c r="AB899" s="58"/>
      <c r="AC899" s="58"/>
      <c r="AD899" s="58"/>
      <c r="AE899" s="58"/>
      <c r="AF899" s="58"/>
      <c r="AG899" s="58"/>
    </row>
    <row r="900" spans="1:33" ht="17.25" customHeight="1" x14ac:dyDescent="0.2">
      <c r="A900" s="23"/>
      <c r="B900" s="58"/>
      <c r="C900" s="58"/>
      <c r="D900" s="58"/>
      <c r="E900" s="58"/>
      <c r="F900" s="58"/>
      <c r="G900" s="58"/>
      <c r="H900" s="58"/>
      <c r="I900" s="158"/>
      <c r="J900" s="135"/>
      <c r="K900" s="135"/>
      <c r="L900" s="135"/>
      <c r="M900" s="135"/>
      <c r="N900" s="58"/>
      <c r="O900" s="58"/>
      <c r="P900" s="58"/>
      <c r="Q900" s="58"/>
      <c r="R900" s="15"/>
      <c r="S900" s="57"/>
      <c r="T900" s="19"/>
      <c r="U900" s="58"/>
      <c r="V900" s="58"/>
      <c r="W900" s="58"/>
      <c r="X900" s="58"/>
      <c r="Y900" s="58"/>
      <c r="Z900" s="58"/>
      <c r="AA900" s="58"/>
      <c r="AB900" s="58"/>
      <c r="AC900" s="58"/>
      <c r="AD900" s="58"/>
      <c r="AE900" s="58"/>
      <c r="AF900" s="58"/>
      <c r="AG900" s="58"/>
    </row>
    <row r="901" spans="1:33" ht="17.25" customHeight="1" x14ac:dyDescent="0.2">
      <c r="A901" s="23"/>
      <c r="B901" s="58"/>
      <c r="C901" s="58"/>
      <c r="D901" s="58"/>
      <c r="E901" s="58"/>
      <c r="F901" s="58"/>
      <c r="G901" s="58"/>
      <c r="H901" s="58"/>
      <c r="I901" s="158"/>
      <c r="J901" s="135"/>
      <c r="K901" s="135"/>
      <c r="L901" s="135"/>
      <c r="M901" s="135"/>
      <c r="N901" s="58"/>
      <c r="O901" s="58"/>
      <c r="P901" s="58"/>
      <c r="Q901" s="58"/>
      <c r="R901" s="15"/>
      <c r="S901" s="57"/>
      <c r="T901" s="19"/>
      <c r="U901" s="58"/>
      <c r="V901" s="58"/>
      <c r="W901" s="58"/>
      <c r="X901" s="58"/>
      <c r="Y901" s="58"/>
      <c r="Z901" s="58"/>
      <c r="AA901" s="58"/>
      <c r="AB901" s="58"/>
      <c r="AC901" s="58"/>
      <c r="AD901" s="58"/>
      <c r="AE901" s="58"/>
      <c r="AF901" s="58"/>
      <c r="AG901" s="58"/>
    </row>
    <row r="902" spans="1:33" ht="17.25" customHeight="1" x14ac:dyDescent="0.2">
      <c r="A902" s="23"/>
      <c r="B902" s="58"/>
      <c r="C902" s="58"/>
      <c r="D902" s="58"/>
      <c r="E902" s="58"/>
      <c r="F902" s="58"/>
      <c r="G902" s="58"/>
      <c r="H902" s="58"/>
      <c r="I902" s="158"/>
      <c r="J902" s="135"/>
      <c r="K902" s="135"/>
      <c r="L902" s="135"/>
      <c r="M902" s="135"/>
      <c r="N902" s="58"/>
      <c r="O902" s="58"/>
      <c r="P902" s="58"/>
      <c r="Q902" s="58"/>
      <c r="R902" s="15"/>
      <c r="S902" s="57"/>
      <c r="T902" s="19"/>
      <c r="U902" s="58"/>
      <c r="V902" s="58"/>
      <c r="W902" s="58"/>
      <c r="X902" s="58"/>
      <c r="Y902" s="58"/>
      <c r="Z902" s="58"/>
      <c r="AA902" s="58"/>
      <c r="AB902" s="58"/>
      <c r="AC902" s="58"/>
      <c r="AD902" s="58"/>
      <c r="AE902" s="58"/>
      <c r="AF902" s="58"/>
      <c r="AG902" s="58"/>
    </row>
    <row r="903" spans="1:33" ht="17.25" customHeight="1" x14ac:dyDescent="0.2">
      <c r="A903" s="23"/>
      <c r="B903" s="58"/>
      <c r="C903" s="58"/>
      <c r="D903" s="58"/>
      <c r="E903" s="58"/>
      <c r="F903" s="58"/>
      <c r="G903" s="58"/>
      <c r="H903" s="58"/>
      <c r="I903" s="158"/>
      <c r="J903" s="135"/>
      <c r="K903" s="135"/>
      <c r="L903" s="135"/>
      <c r="M903" s="135"/>
      <c r="N903" s="58"/>
      <c r="O903" s="58"/>
      <c r="P903" s="58"/>
      <c r="Q903" s="58"/>
      <c r="R903" s="15"/>
      <c r="S903" s="57"/>
      <c r="T903" s="19"/>
      <c r="U903" s="58"/>
      <c r="V903" s="58"/>
      <c r="W903" s="58"/>
      <c r="X903" s="58"/>
      <c r="Y903" s="58"/>
      <c r="Z903" s="58"/>
      <c r="AA903" s="58"/>
      <c r="AB903" s="58"/>
      <c r="AC903" s="58"/>
      <c r="AD903" s="58"/>
      <c r="AE903" s="58"/>
      <c r="AF903" s="58"/>
      <c r="AG903" s="58"/>
    </row>
    <row r="904" spans="1:33" ht="17.25" customHeight="1" x14ac:dyDescent="0.2">
      <c r="A904" s="23"/>
      <c r="B904" s="58"/>
      <c r="C904" s="58"/>
      <c r="D904" s="58"/>
      <c r="E904" s="58"/>
      <c r="F904" s="58"/>
      <c r="G904" s="58"/>
      <c r="H904" s="58"/>
      <c r="I904" s="158"/>
      <c r="J904" s="135"/>
      <c r="K904" s="135"/>
      <c r="L904" s="135"/>
      <c r="M904" s="135"/>
      <c r="N904" s="58"/>
      <c r="O904" s="58"/>
      <c r="P904" s="58"/>
      <c r="Q904" s="58"/>
      <c r="R904" s="15"/>
      <c r="S904" s="57"/>
      <c r="T904" s="19"/>
      <c r="U904" s="58"/>
      <c r="V904" s="58"/>
      <c r="W904" s="58"/>
      <c r="X904" s="58"/>
      <c r="Y904" s="58"/>
      <c r="Z904" s="58"/>
      <c r="AA904" s="58"/>
      <c r="AB904" s="58"/>
      <c r="AC904" s="58"/>
      <c r="AD904" s="58"/>
      <c r="AE904" s="58"/>
      <c r="AF904" s="58"/>
      <c r="AG904" s="58"/>
    </row>
    <row r="905" spans="1:33" ht="17.25" customHeight="1" x14ac:dyDescent="0.2">
      <c r="A905" s="23"/>
      <c r="B905" s="58"/>
      <c r="C905" s="58"/>
      <c r="D905" s="58"/>
      <c r="E905" s="58"/>
      <c r="F905" s="58"/>
      <c r="G905" s="58"/>
      <c r="H905" s="58"/>
      <c r="I905" s="158"/>
      <c r="J905" s="135"/>
      <c r="K905" s="135"/>
      <c r="L905" s="135"/>
      <c r="M905" s="135"/>
      <c r="N905" s="58"/>
      <c r="O905" s="58"/>
      <c r="P905" s="58"/>
      <c r="Q905" s="58"/>
      <c r="R905" s="15"/>
      <c r="S905" s="57"/>
      <c r="T905" s="19"/>
      <c r="U905" s="58"/>
      <c r="V905" s="58"/>
      <c r="W905" s="58"/>
      <c r="X905" s="58"/>
      <c r="Y905" s="58"/>
      <c r="Z905" s="58"/>
      <c r="AA905" s="58"/>
      <c r="AB905" s="58"/>
      <c r="AC905" s="58"/>
      <c r="AD905" s="58"/>
      <c r="AE905" s="58"/>
      <c r="AF905" s="58"/>
      <c r="AG905" s="58"/>
    </row>
    <row r="906" spans="1:33" ht="17.25" customHeight="1" x14ac:dyDescent="0.2">
      <c r="A906" s="23"/>
      <c r="B906" s="58"/>
      <c r="C906" s="58"/>
      <c r="D906" s="58"/>
      <c r="E906" s="58"/>
      <c r="F906" s="58"/>
      <c r="G906" s="58"/>
      <c r="H906" s="58"/>
      <c r="I906" s="158"/>
      <c r="J906" s="135"/>
      <c r="K906" s="135"/>
      <c r="L906" s="135"/>
      <c r="M906" s="135"/>
      <c r="N906" s="58"/>
      <c r="O906" s="58"/>
      <c r="P906" s="58"/>
      <c r="Q906" s="58"/>
      <c r="R906" s="15"/>
      <c r="S906" s="57"/>
      <c r="T906" s="19"/>
      <c r="U906" s="58"/>
      <c r="V906" s="58"/>
      <c r="W906" s="58"/>
      <c r="X906" s="58"/>
      <c r="Y906" s="58"/>
      <c r="Z906" s="58"/>
      <c r="AA906" s="58"/>
      <c r="AB906" s="58"/>
      <c r="AC906" s="58"/>
      <c r="AD906" s="58"/>
      <c r="AE906" s="58"/>
      <c r="AF906" s="58"/>
      <c r="AG906" s="58"/>
    </row>
    <row r="907" spans="1:33" ht="17.25" customHeight="1" x14ac:dyDescent="0.2">
      <c r="A907" s="23"/>
      <c r="B907" s="58"/>
      <c r="C907" s="58"/>
      <c r="D907" s="58"/>
      <c r="E907" s="58"/>
      <c r="F907" s="58"/>
      <c r="G907" s="58"/>
      <c r="H907" s="58"/>
      <c r="I907" s="158"/>
      <c r="J907" s="135"/>
      <c r="K907" s="135"/>
      <c r="L907" s="135"/>
      <c r="M907" s="135"/>
      <c r="N907" s="58"/>
      <c r="O907" s="58"/>
      <c r="P907" s="58"/>
      <c r="Q907" s="58"/>
      <c r="R907" s="15"/>
      <c r="S907" s="57"/>
      <c r="T907" s="19"/>
      <c r="U907" s="58"/>
      <c r="V907" s="58"/>
      <c r="W907" s="58"/>
      <c r="X907" s="58"/>
      <c r="Y907" s="58"/>
      <c r="Z907" s="58"/>
      <c r="AA907" s="58"/>
      <c r="AB907" s="58"/>
      <c r="AC907" s="58"/>
      <c r="AD907" s="58"/>
      <c r="AE907" s="58"/>
      <c r="AF907" s="58"/>
      <c r="AG907" s="58"/>
    </row>
    <row r="908" spans="1:33" ht="17.25" customHeight="1" x14ac:dyDescent="0.2">
      <c r="A908" s="23"/>
      <c r="B908" s="58"/>
      <c r="C908" s="58"/>
      <c r="D908" s="58"/>
      <c r="E908" s="58"/>
      <c r="F908" s="58"/>
      <c r="G908" s="58"/>
      <c r="H908" s="58"/>
      <c r="I908" s="158"/>
      <c r="J908" s="135"/>
      <c r="K908" s="135"/>
      <c r="L908" s="135"/>
      <c r="M908" s="135"/>
      <c r="N908" s="58"/>
      <c r="O908" s="58"/>
      <c r="P908" s="58"/>
      <c r="Q908" s="58"/>
      <c r="R908" s="15"/>
      <c r="S908" s="57"/>
      <c r="T908" s="19"/>
      <c r="U908" s="58"/>
      <c r="V908" s="58"/>
      <c r="W908" s="58"/>
      <c r="X908" s="58"/>
      <c r="Y908" s="58"/>
      <c r="Z908" s="58"/>
      <c r="AA908" s="58"/>
      <c r="AB908" s="58"/>
      <c r="AC908" s="58"/>
      <c r="AD908" s="58"/>
      <c r="AE908" s="58"/>
      <c r="AF908" s="58"/>
      <c r="AG908" s="58"/>
    </row>
    <row r="909" spans="1:33" ht="17.25" customHeight="1" x14ac:dyDescent="0.2">
      <c r="A909" s="23"/>
      <c r="B909" s="58"/>
      <c r="C909" s="58"/>
      <c r="D909" s="58"/>
      <c r="E909" s="58"/>
      <c r="F909" s="58"/>
      <c r="G909" s="58"/>
      <c r="H909" s="58"/>
      <c r="I909" s="158"/>
      <c r="J909" s="135"/>
      <c r="K909" s="135"/>
      <c r="L909" s="135"/>
      <c r="M909" s="135"/>
      <c r="N909" s="58"/>
      <c r="O909" s="58"/>
      <c r="P909" s="58"/>
      <c r="Q909" s="58"/>
      <c r="R909" s="15"/>
      <c r="S909" s="57"/>
      <c r="T909" s="19"/>
      <c r="U909" s="58"/>
      <c r="V909" s="58"/>
      <c r="W909" s="58"/>
      <c r="X909" s="58"/>
      <c r="Y909" s="58"/>
      <c r="Z909" s="58"/>
      <c r="AA909" s="58"/>
      <c r="AB909" s="58"/>
      <c r="AC909" s="58"/>
      <c r="AD909" s="58"/>
      <c r="AE909" s="58"/>
      <c r="AF909" s="58"/>
      <c r="AG909" s="58"/>
    </row>
    <row r="910" spans="1:33" ht="17.25" customHeight="1" x14ac:dyDescent="0.2">
      <c r="A910" s="23"/>
      <c r="B910" s="58"/>
      <c r="C910" s="58"/>
      <c r="D910" s="58"/>
      <c r="E910" s="58"/>
      <c r="F910" s="58"/>
      <c r="G910" s="58"/>
      <c r="H910" s="58"/>
      <c r="I910" s="158"/>
      <c r="J910" s="135"/>
      <c r="K910" s="135"/>
      <c r="L910" s="135"/>
      <c r="M910" s="135"/>
      <c r="N910" s="58"/>
      <c r="O910" s="58"/>
      <c r="P910" s="58"/>
      <c r="Q910" s="58"/>
      <c r="R910" s="15"/>
      <c r="S910" s="57"/>
      <c r="T910" s="19"/>
      <c r="U910" s="58"/>
      <c r="V910" s="58"/>
      <c r="W910" s="58"/>
      <c r="X910" s="58"/>
      <c r="Y910" s="58"/>
      <c r="Z910" s="58"/>
      <c r="AA910" s="58"/>
      <c r="AB910" s="58"/>
      <c r="AC910" s="58"/>
      <c r="AD910" s="58"/>
      <c r="AE910" s="58"/>
      <c r="AF910" s="58"/>
      <c r="AG910" s="58"/>
    </row>
    <row r="911" spans="1:33" ht="17.25" customHeight="1" x14ac:dyDescent="0.2">
      <c r="A911" s="23"/>
      <c r="B911" s="58"/>
      <c r="C911" s="58"/>
      <c r="D911" s="58"/>
      <c r="E911" s="58"/>
      <c r="F911" s="58"/>
      <c r="G911" s="58"/>
      <c r="H911" s="58"/>
      <c r="I911" s="158"/>
      <c r="J911" s="135"/>
      <c r="K911" s="135"/>
      <c r="L911" s="135"/>
      <c r="M911" s="135"/>
      <c r="N911" s="58"/>
      <c r="O911" s="58"/>
      <c r="P911" s="58"/>
      <c r="Q911" s="58"/>
      <c r="R911" s="15"/>
      <c r="S911" s="57"/>
      <c r="T911" s="19"/>
      <c r="U911" s="58"/>
      <c r="V911" s="58"/>
      <c r="W911" s="58"/>
      <c r="X911" s="58"/>
      <c r="Y911" s="58"/>
      <c r="Z911" s="58"/>
      <c r="AA911" s="58"/>
      <c r="AB911" s="58"/>
      <c r="AC911" s="58"/>
      <c r="AD911" s="58"/>
      <c r="AE911" s="58"/>
      <c r="AF911" s="58"/>
      <c r="AG911" s="58"/>
    </row>
    <row r="912" spans="1:33" ht="17.25" customHeight="1" x14ac:dyDescent="0.2">
      <c r="A912" s="23"/>
      <c r="B912" s="58"/>
      <c r="C912" s="58"/>
      <c r="D912" s="58"/>
      <c r="E912" s="58"/>
      <c r="F912" s="58"/>
      <c r="G912" s="58"/>
      <c r="H912" s="58"/>
      <c r="I912" s="158"/>
      <c r="J912" s="135"/>
      <c r="K912" s="135"/>
      <c r="L912" s="135"/>
      <c r="M912" s="135"/>
      <c r="N912" s="58"/>
      <c r="O912" s="58"/>
      <c r="P912" s="58"/>
      <c r="Q912" s="58"/>
      <c r="R912" s="15"/>
      <c r="S912" s="57"/>
      <c r="T912" s="19"/>
      <c r="U912" s="58"/>
      <c r="V912" s="58"/>
      <c r="W912" s="58"/>
      <c r="X912" s="58"/>
      <c r="Y912" s="58"/>
      <c r="Z912" s="58"/>
      <c r="AA912" s="58"/>
      <c r="AB912" s="58"/>
      <c r="AC912" s="58"/>
      <c r="AD912" s="58"/>
      <c r="AE912" s="58"/>
      <c r="AF912" s="58"/>
      <c r="AG912" s="58"/>
    </row>
    <row r="913" spans="1:33" ht="17.25" customHeight="1" x14ac:dyDescent="0.2">
      <c r="A913" s="23"/>
      <c r="B913" s="58"/>
      <c r="C913" s="58"/>
      <c r="D913" s="58"/>
      <c r="E913" s="58"/>
      <c r="F913" s="58"/>
      <c r="G913" s="58"/>
      <c r="H913" s="58"/>
      <c r="I913" s="158"/>
      <c r="J913" s="135"/>
      <c r="K913" s="135"/>
      <c r="L913" s="135"/>
      <c r="M913" s="135"/>
      <c r="N913" s="58"/>
      <c r="O913" s="58"/>
      <c r="P913" s="58"/>
      <c r="Q913" s="58"/>
      <c r="R913" s="15"/>
      <c r="S913" s="57"/>
      <c r="T913" s="19"/>
      <c r="U913" s="58"/>
      <c r="V913" s="58"/>
      <c r="W913" s="58"/>
      <c r="X913" s="58"/>
      <c r="Y913" s="58"/>
      <c r="Z913" s="58"/>
      <c r="AA913" s="58"/>
      <c r="AB913" s="58"/>
      <c r="AC913" s="58"/>
      <c r="AD913" s="58"/>
      <c r="AE913" s="58"/>
      <c r="AF913" s="58"/>
      <c r="AG913" s="58"/>
    </row>
    <row r="914" spans="1:33" ht="17.25" customHeight="1" x14ac:dyDescent="0.2">
      <c r="A914" s="23"/>
      <c r="B914" s="58"/>
      <c r="C914" s="58"/>
      <c r="D914" s="58"/>
      <c r="E914" s="58"/>
      <c r="F914" s="58"/>
      <c r="G914" s="58"/>
      <c r="H914" s="58"/>
      <c r="I914" s="158"/>
      <c r="J914" s="135"/>
      <c r="K914" s="135"/>
      <c r="L914" s="135"/>
      <c r="M914" s="135"/>
      <c r="N914" s="58"/>
      <c r="O914" s="58"/>
      <c r="P914" s="58"/>
      <c r="Q914" s="58"/>
      <c r="R914" s="15"/>
      <c r="S914" s="57"/>
      <c r="T914" s="19"/>
      <c r="U914" s="58"/>
      <c r="V914" s="58"/>
      <c r="W914" s="58"/>
      <c r="X914" s="58"/>
      <c r="Y914" s="58"/>
      <c r="Z914" s="58"/>
      <c r="AA914" s="58"/>
      <c r="AB914" s="58"/>
      <c r="AC914" s="58"/>
      <c r="AD914" s="58"/>
      <c r="AE914" s="58"/>
      <c r="AF914" s="58"/>
      <c r="AG914" s="58"/>
    </row>
    <row r="915" spans="1:33" ht="17.25" customHeight="1" x14ac:dyDescent="0.2">
      <c r="A915" s="23"/>
      <c r="B915" s="58"/>
      <c r="C915" s="58"/>
      <c r="D915" s="58"/>
      <c r="E915" s="58"/>
      <c r="F915" s="58"/>
      <c r="G915" s="58"/>
      <c r="H915" s="58"/>
      <c r="I915" s="158"/>
      <c r="J915" s="135"/>
      <c r="K915" s="135"/>
      <c r="L915" s="135"/>
      <c r="M915" s="135"/>
      <c r="N915" s="58"/>
      <c r="O915" s="58"/>
      <c r="P915" s="58"/>
      <c r="Q915" s="58"/>
      <c r="R915" s="15"/>
      <c r="S915" s="57"/>
      <c r="T915" s="19"/>
      <c r="U915" s="58"/>
      <c r="V915" s="58"/>
      <c r="W915" s="58"/>
      <c r="X915" s="58"/>
      <c r="Y915" s="58"/>
      <c r="Z915" s="58"/>
      <c r="AA915" s="58"/>
      <c r="AB915" s="58"/>
      <c r="AC915" s="58"/>
      <c r="AD915" s="58"/>
      <c r="AE915" s="58"/>
      <c r="AF915" s="58"/>
      <c r="AG915" s="58"/>
    </row>
    <row r="916" spans="1:33" ht="17.25" customHeight="1" x14ac:dyDescent="0.2">
      <c r="A916" s="23"/>
      <c r="B916" s="58"/>
      <c r="C916" s="58"/>
      <c r="D916" s="58"/>
      <c r="E916" s="58"/>
      <c r="F916" s="58"/>
      <c r="G916" s="58"/>
      <c r="H916" s="58"/>
      <c r="I916" s="158"/>
      <c r="J916" s="135"/>
      <c r="K916" s="135"/>
      <c r="L916" s="135"/>
      <c r="M916" s="135"/>
      <c r="N916" s="58"/>
      <c r="O916" s="58"/>
      <c r="P916" s="58"/>
      <c r="Q916" s="58"/>
      <c r="R916" s="15"/>
      <c r="S916" s="57"/>
      <c r="T916" s="19"/>
      <c r="U916" s="58"/>
      <c r="V916" s="58"/>
      <c r="W916" s="58"/>
      <c r="X916" s="58"/>
      <c r="Y916" s="58"/>
      <c r="Z916" s="58"/>
      <c r="AA916" s="58"/>
      <c r="AB916" s="58"/>
      <c r="AC916" s="58"/>
      <c r="AD916" s="58"/>
      <c r="AE916" s="58"/>
      <c r="AF916" s="58"/>
      <c r="AG916" s="58"/>
    </row>
    <row r="917" spans="1:33" ht="17.25" customHeight="1" x14ac:dyDescent="0.2">
      <c r="A917" s="23"/>
      <c r="B917" s="58"/>
      <c r="C917" s="58"/>
      <c r="D917" s="58"/>
      <c r="E917" s="58"/>
      <c r="F917" s="58"/>
      <c r="G917" s="58"/>
      <c r="H917" s="58"/>
      <c r="I917" s="158"/>
      <c r="J917" s="135"/>
      <c r="K917" s="135"/>
      <c r="L917" s="135"/>
      <c r="M917" s="135"/>
      <c r="N917" s="58"/>
      <c r="O917" s="58"/>
      <c r="P917" s="58"/>
      <c r="Q917" s="58"/>
      <c r="R917" s="15"/>
      <c r="S917" s="57"/>
      <c r="T917" s="19"/>
      <c r="U917" s="58"/>
      <c r="V917" s="58"/>
      <c r="W917" s="58"/>
      <c r="X917" s="58"/>
      <c r="Y917" s="58"/>
      <c r="Z917" s="58"/>
      <c r="AA917" s="58"/>
      <c r="AB917" s="58"/>
      <c r="AC917" s="58"/>
      <c r="AD917" s="58"/>
      <c r="AE917" s="58"/>
      <c r="AF917" s="58"/>
      <c r="AG917" s="58"/>
    </row>
    <row r="918" spans="1:33" ht="17.25" customHeight="1" x14ac:dyDescent="0.2">
      <c r="A918" s="23"/>
      <c r="B918" s="58"/>
      <c r="C918" s="58"/>
      <c r="D918" s="58"/>
      <c r="E918" s="58"/>
      <c r="F918" s="58"/>
      <c r="G918" s="58"/>
      <c r="H918" s="58"/>
      <c r="I918" s="158"/>
      <c r="J918" s="135"/>
      <c r="K918" s="135"/>
      <c r="L918" s="135"/>
      <c r="M918" s="135"/>
      <c r="N918" s="58"/>
      <c r="O918" s="58"/>
      <c r="P918" s="58"/>
      <c r="Q918" s="58"/>
      <c r="R918" s="15"/>
      <c r="S918" s="57"/>
      <c r="T918" s="19"/>
      <c r="U918" s="58"/>
      <c r="V918" s="58"/>
      <c r="W918" s="58"/>
      <c r="X918" s="58"/>
      <c r="Y918" s="58"/>
      <c r="Z918" s="58"/>
      <c r="AA918" s="58"/>
      <c r="AB918" s="58"/>
      <c r="AC918" s="58"/>
      <c r="AD918" s="58"/>
      <c r="AE918" s="58"/>
      <c r="AF918" s="58"/>
      <c r="AG918" s="58"/>
    </row>
    <row r="919" spans="1:33" ht="17.25" customHeight="1" x14ac:dyDescent="0.2">
      <c r="A919" s="23"/>
      <c r="B919" s="58"/>
      <c r="C919" s="58"/>
      <c r="D919" s="58"/>
      <c r="E919" s="58"/>
      <c r="F919" s="58"/>
      <c r="G919" s="58"/>
      <c r="H919" s="58"/>
      <c r="I919" s="158"/>
      <c r="J919" s="135"/>
      <c r="K919" s="135"/>
      <c r="L919" s="135"/>
      <c r="M919" s="135"/>
      <c r="N919" s="58"/>
      <c r="O919" s="58"/>
      <c r="P919" s="58"/>
      <c r="Q919" s="58"/>
      <c r="R919" s="15"/>
      <c r="S919" s="57"/>
      <c r="T919" s="19"/>
      <c r="U919" s="58"/>
      <c r="V919" s="58"/>
      <c r="W919" s="58"/>
      <c r="X919" s="58"/>
      <c r="Y919" s="58"/>
      <c r="Z919" s="58"/>
      <c r="AA919" s="58"/>
      <c r="AB919" s="58"/>
      <c r="AC919" s="58"/>
      <c r="AD919" s="58"/>
      <c r="AE919" s="58"/>
      <c r="AF919" s="58"/>
      <c r="AG919" s="58"/>
    </row>
    <row r="920" spans="1:33" ht="17.25" customHeight="1" x14ac:dyDescent="0.2">
      <c r="A920" s="23"/>
      <c r="B920" s="58"/>
      <c r="C920" s="58"/>
      <c r="D920" s="58"/>
      <c r="E920" s="58"/>
      <c r="F920" s="58"/>
      <c r="G920" s="58"/>
      <c r="H920" s="58"/>
      <c r="I920" s="158"/>
      <c r="J920" s="135"/>
      <c r="K920" s="135"/>
      <c r="L920" s="135"/>
      <c r="M920" s="135"/>
      <c r="N920" s="58"/>
      <c r="O920" s="58"/>
      <c r="P920" s="58"/>
      <c r="Q920" s="58"/>
      <c r="R920" s="15"/>
      <c r="S920" s="57"/>
      <c r="T920" s="19"/>
      <c r="U920" s="58"/>
      <c r="V920" s="58"/>
      <c r="W920" s="58"/>
      <c r="X920" s="58"/>
      <c r="Y920" s="58"/>
      <c r="Z920" s="58"/>
      <c r="AA920" s="58"/>
      <c r="AB920" s="58"/>
      <c r="AC920" s="58"/>
      <c r="AD920" s="58"/>
      <c r="AE920" s="58"/>
      <c r="AF920" s="58"/>
      <c r="AG920" s="58"/>
    </row>
    <row r="921" spans="1:33" ht="17.25" customHeight="1" x14ac:dyDescent="0.2">
      <c r="A921" s="23"/>
      <c r="B921" s="58"/>
      <c r="C921" s="58"/>
      <c r="D921" s="58"/>
      <c r="E921" s="58"/>
      <c r="F921" s="58"/>
      <c r="G921" s="58"/>
      <c r="H921" s="58"/>
      <c r="I921" s="158"/>
      <c r="J921" s="135"/>
      <c r="K921" s="135"/>
      <c r="L921" s="135"/>
      <c r="M921" s="135"/>
      <c r="N921" s="58"/>
      <c r="O921" s="58"/>
      <c r="P921" s="58"/>
      <c r="Q921" s="58"/>
      <c r="R921" s="15"/>
      <c r="S921" s="57"/>
      <c r="T921" s="19"/>
      <c r="U921" s="58"/>
      <c r="V921" s="58"/>
      <c r="W921" s="58"/>
      <c r="X921" s="58"/>
      <c r="Y921" s="58"/>
      <c r="Z921" s="58"/>
      <c r="AA921" s="58"/>
      <c r="AB921" s="58"/>
      <c r="AC921" s="58"/>
      <c r="AD921" s="58"/>
      <c r="AE921" s="58"/>
      <c r="AF921" s="58"/>
      <c r="AG921" s="58"/>
    </row>
    <row r="922" spans="1:33" ht="17.25" customHeight="1" x14ac:dyDescent="0.2">
      <c r="A922" s="23"/>
      <c r="B922" s="58"/>
      <c r="C922" s="58"/>
      <c r="D922" s="58"/>
      <c r="E922" s="58"/>
      <c r="F922" s="58"/>
      <c r="G922" s="58"/>
      <c r="H922" s="58"/>
      <c r="I922" s="158"/>
      <c r="J922" s="135"/>
      <c r="K922" s="135"/>
      <c r="L922" s="135"/>
      <c r="M922" s="135"/>
      <c r="N922" s="58"/>
      <c r="O922" s="58"/>
      <c r="P922" s="58"/>
      <c r="Q922" s="58"/>
      <c r="R922" s="15"/>
      <c r="S922" s="57"/>
      <c r="T922" s="19"/>
      <c r="U922" s="58"/>
      <c r="V922" s="58"/>
      <c r="W922" s="58"/>
      <c r="X922" s="58"/>
      <c r="Y922" s="58"/>
      <c r="Z922" s="58"/>
      <c r="AA922" s="58"/>
      <c r="AB922" s="58"/>
      <c r="AC922" s="58"/>
      <c r="AD922" s="58"/>
      <c r="AE922" s="58"/>
      <c r="AF922" s="58"/>
      <c r="AG922" s="58"/>
    </row>
    <row r="923" spans="1:33" ht="17.25" customHeight="1" x14ac:dyDescent="0.2">
      <c r="A923" s="23"/>
      <c r="B923" s="58"/>
      <c r="C923" s="58"/>
      <c r="D923" s="58"/>
      <c r="E923" s="58"/>
      <c r="F923" s="58"/>
      <c r="G923" s="58"/>
      <c r="H923" s="58"/>
      <c r="I923" s="158"/>
      <c r="J923" s="135"/>
      <c r="K923" s="135"/>
      <c r="L923" s="135"/>
      <c r="M923" s="135"/>
      <c r="N923" s="58"/>
      <c r="O923" s="58"/>
      <c r="P923" s="58"/>
      <c r="Q923" s="58"/>
      <c r="R923" s="15"/>
      <c r="S923" s="57"/>
      <c r="T923" s="19"/>
      <c r="U923" s="58"/>
      <c r="V923" s="58"/>
      <c r="W923" s="58"/>
      <c r="X923" s="58"/>
      <c r="Y923" s="58"/>
      <c r="Z923" s="58"/>
      <c r="AA923" s="58"/>
      <c r="AB923" s="58"/>
      <c r="AC923" s="58"/>
      <c r="AD923" s="58"/>
      <c r="AE923" s="58"/>
      <c r="AF923" s="58"/>
      <c r="AG923" s="58"/>
    </row>
    <row r="924" spans="1:33" ht="17.25" customHeight="1" x14ac:dyDescent="0.2">
      <c r="A924" s="23"/>
      <c r="B924" s="58"/>
      <c r="C924" s="58"/>
      <c r="D924" s="58"/>
      <c r="E924" s="58"/>
      <c r="F924" s="58"/>
      <c r="G924" s="58"/>
      <c r="H924" s="58"/>
      <c r="I924" s="158"/>
      <c r="J924" s="135"/>
      <c r="K924" s="135"/>
      <c r="L924" s="135"/>
      <c r="M924" s="135"/>
      <c r="N924" s="58"/>
      <c r="O924" s="58"/>
      <c r="P924" s="58"/>
      <c r="Q924" s="58"/>
      <c r="R924" s="15"/>
      <c r="S924" s="57"/>
      <c r="T924" s="19"/>
      <c r="U924" s="58"/>
      <c r="V924" s="58"/>
      <c r="W924" s="58"/>
      <c r="X924" s="58"/>
      <c r="Y924" s="58"/>
      <c r="Z924" s="58"/>
      <c r="AA924" s="58"/>
      <c r="AB924" s="58"/>
      <c r="AC924" s="58"/>
      <c r="AD924" s="58"/>
      <c r="AE924" s="58"/>
      <c r="AF924" s="58"/>
      <c r="AG924" s="58"/>
    </row>
    <row r="925" spans="1:33" ht="17.25" customHeight="1" x14ac:dyDescent="0.2">
      <c r="A925" s="23"/>
      <c r="B925" s="58"/>
      <c r="C925" s="58"/>
      <c r="D925" s="58"/>
      <c r="E925" s="58"/>
      <c r="F925" s="58"/>
      <c r="G925" s="58"/>
      <c r="H925" s="58"/>
      <c r="I925" s="158"/>
      <c r="J925" s="135"/>
      <c r="K925" s="135"/>
      <c r="L925" s="135"/>
      <c r="M925" s="135"/>
      <c r="N925" s="58"/>
      <c r="O925" s="58"/>
      <c r="P925" s="58"/>
      <c r="Q925" s="58"/>
      <c r="R925" s="15"/>
      <c r="S925" s="57"/>
      <c r="T925" s="19"/>
      <c r="U925" s="58"/>
      <c r="V925" s="58"/>
      <c r="W925" s="58"/>
      <c r="X925" s="58"/>
      <c r="Y925" s="58"/>
      <c r="Z925" s="58"/>
      <c r="AA925" s="58"/>
      <c r="AB925" s="58"/>
      <c r="AC925" s="58"/>
      <c r="AD925" s="58"/>
      <c r="AE925" s="58"/>
      <c r="AF925" s="58"/>
      <c r="AG925" s="58"/>
    </row>
    <row r="926" spans="1:33" ht="17.25" customHeight="1" x14ac:dyDescent="0.2">
      <c r="A926" s="23"/>
      <c r="B926" s="58"/>
      <c r="C926" s="58"/>
      <c r="D926" s="58"/>
      <c r="E926" s="58"/>
      <c r="F926" s="58"/>
      <c r="G926" s="58"/>
      <c r="H926" s="58"/>
      <c r="I926" s="158"/>
      <c r="J926" s="135"/>
      <c r="K926" s="135"/>
      <c r="L926" s="135"/>
      <c r="M926" s="135"/>
      <c r="N926" s="58"/>
      <c r="O926" s="58"/>
      <c r="P926" s="58"/>
      <c r="Q926" s="58"/>
      <c r="R926" s="15"/>
      <c r="S926" s="57"/>
      <c r="T926" s="19"/>
      <c r="U926" s="58"/>
      <c r="V926" s="58"/>
      <c r="W926" s="58"/>
      <c r="X926" s="58"/>
      <c r="Y926" s="58"/>
      <c r="Z926" s="58"/>
      <c r="AA926" s="58"/>
      <c r="AB926" s="58"/>
      <c r="AC926" s="58"/>
      <c r="AD926" s="58"/>
      <c r="AE926" s="58"/>
      <c r="AF926" s="58"/>
      <c r="AG926" s="58"/>
    </row>
    <row r="927" spans="1:33" ht="17.25" customHeight="1" x14ac:dyDescent="0.2">
      <c r="A927" s="23"/>
      <c r="B927" s="58"/>
      <c r="C927" s="58"/>
      <c r="D927" s="58"/>
      <c r="E927" s="58"/>
      <c r="F927" s="58"/>
      <c r="G927" s="58"/>
      <c r="H927" s="58"/>
      <c r="I927" s="158"/>
      <c r="J927" s="135"/>
      <c r="K927" s="135"/>
      <c r="L927" s="135"/>
      <c r="M927" s="135"/>
      <c r="N927" s="58"/>
      <c r="O927" s="58"/>
      <c r="P927" s="58"/>
      <c r="Q927" s="58"/>
      <c r="R927" s="15"/>
      <c r="S927" s="57"/>
      <c r="T927" s="19"/>
      <c r="U927" s="58"/>
      <c r="V927" s="58"/>
      <c r="W927" s="58"/>
      <c r="X927" s="58"/>
      <c r="Y927" s="58"/>
      <c r="Z927" s="58"/>
      <c r="AA927" s="58"/>
      <c r="AB927" s="58"/>
      <c r="AC927" s="58"/>
      <c r="AD927" s="58"/>
      <c r="AE927" s="58"/>
      <c r="AF927" s="58"/>
      <c r="AG927" s="58"/>
    </row>
    <row r="928" spans="1:33" ht="17.25" customHeight="1" x14ac:dyDescent="0.2">
      <c r="A928" s="23"/>
      <c r="B928" s="58"/>
      <c r="C928" s="58"/>
      <c r="D928" s="58"/>
      <c r="E928" s="58"/>
      <c r="F928" s="58"/>
      <c r="G928" s="58"/>
      <c r="H928" s="58"/>
      <c r="I928" s="158"/>
      <c r="J928" s="135"/>
      <c r="K928" s="135"/>
      <c r="L928" s="135"/>
      <c r="M928" s="135"/>
      <c r="N928" s="58"/>
      <c r="O928" s="58"/>
      <c r="P928" s="58"/>
      <c r="Q928" s="58"/>
      <c r="R928" s="15"/>
      <c r="S928" s="57"/>
      <c r="T928" s="19"/>
      <c r="U928" s="58"/>
      <c r="V928" s="58"/>
      <c r="W928" s="58"/>
      <c r="X928" s="58"/>
      <c r="Y928" s="58"/>
      <c r="Z928" s="58"/>
      <c r="AA928" s="58"/>
      <c r="AB928" s="58"/>
      <c r="AC928" s="58"/>
      <c r="AD928" s="58"/>
      <c r="AE928" s="58"/>
      <c r="AF928" s="58"/>
      <c r="AG928" s="58"/>
    </row>
    <row r="929" spans="1:33" ht="17.25" customHeight="1" x14ac:dyDescent="0.2">
      <c r="A929" s="23"/>
      <c r="B929" s="58"/>
      <c r="C929" s="58"/>
      <c r="D929" s="58"/>
      <c r="E929" s="58"/>
      <c r="F929" s="58"/>
      <c r="G929" s="58"/>
      <c r="H929" s="58"/>
      <c r="I929" s="158"/>
      <c r="J929" s="135"/>
      <c r="K929" s="135"/>
      <c r="L929" s="135"/>
      <c r="M929" s="135"/>
      <c r="N929" s="58"/>
      <c r="O929" s="58"/>
      <c r="P929" s="58"/>
      <c r="Q929" s="58"/>
      <c r="R929" s="15"/>
      <c r="S929" s="57"/>
      <c r="T929" s="19"/>
      <c r="U929" s="58"/>
      <c r="V929" s="58"/>
      <c r="W929" s="58"/>
      <c r="X929" s="58"/>
      <c r="Y929" s="58"/>
      <c r="Z929" s="58"/>
      <c r="AA929" s="58"/>
      <c r="AB929" s="58"/>
      <c r="AC929" s="58"/>
      <c r="AD929" s="58"/>
      <c r="AE929" s="58"/>
      <c r="AF929" s="58"/>
      <c r="AG929" s="58"/>
    </row>
    <row r="930" spans="1:33" ht="17.25" customHeight="1" x14ac:dyDescent="0.2">
      <c r="A930" s="23"/>
      <c r="B930" s="58"/>
      <c r="C930" s="58"/>
      <c r="D930" s="58"/>
      <c r="E930" s="58"/>
      <c r="F930" s="58"/>
      <c r="G930" s="58"/>
      <c r="H930" s="58"/>
      <c r="I930" s="158"/>
      <c r="J930" s="135"/>
      <c r="K930" s="135"/>
      <c r="L930" s="135"/>
      <c r="M930" s="135"/>
      <c r="N930" s="58"/>
      <c r="O930" s="58"/>
      <c r="P930" s="58"/>
      <c r="Q930" s="58"/>
      <c r="R930" s="15"/>
      <c r="S930" s="57"/>
      <c r="T930" s="19"/>
      <c r="U930" s="58"/>
      <c r="V930" s="58"/>
      <c r="W930" s="58"/>
      <c r="X930" s="58"/>
      <c r="Y930" s="58"/>
      <c r="Z930" s="58"/>
      <c r="AA930" s="58"/>
      <c r="AB930" s="58"/>
      <c r="AC930" s="58"/>
      <c r="AD930" s="58"/>
      <c r="AE930" s="58"/>
      <c r="AF930" s="58"/>
      <c r="AG930" s="58"/>
    </row>
    <row r="931" spans="1:33" ht="17.25" customHeight="1" x14ac:dyDescent="0.2">
      <c r="A931" s="23"/>
      <c r="B931" s="58"/>
      <c r="C931" s="58"/>
      <c r="D931" s="58"/>
      <c r="E931" s="58"/>
      <c r="F931" s="58"/>
      <c r="G931" s="58"/>
      <c r="H931" s="58"/>
      <c r="I931" s="158"/>
      <c r="J931" s="135"/>
      <c r="K931" s="135"/>
      <c r="L931" s="135"/>
      <c r="M931" s="135"/>
      <c r="N931" s="58"/>
      <c r="O931" s="58"/>
      <c r="P931" s="58"/>
      <c r="Q931" s="58"/>
      <c r="R931" s="15"/>
      <c r="S931" s="57"/>
      <c r="T931" s="19"/>
      <c r="U931" s="58"/>
      <c r="V931" s="58"/>
      <c r="W931" s="58"/>
      <c r="X931" s="58"/>
      <c r="Y931" s="58"/>
      <c r="Z931" s="58"/>
      <c r="AA931" s="58"/>
      <c r="AB931" s="58"/>
      <c r="AC931" s="58"/>
      <c r="AD931" s="58"/>
      <c r="AE931" s="58"/>
      <c r="AF931" s="58"/>
      <c r="AG931" s="58"/>
    </row>
    <row r="932" spans="1:33" ht="17.25" customHeight="1" x14ac:dyDescent="0.2">
      <c r="A932" s="23"/>
      <c r="B932" s="58"/>
      <c r="C932" s="58"/>
      <c r="D932" s="58"/>
      <c r="E932" s="58"/>
      <c r="F932" s="58"/>
      <c r="G932" s="58"/>
      <c r="H932" s="58"/>
      <c r="I932" s="158"/>
      <c r="J932" s="135"/>
      <c r="K932" s="135"/>
      <c r="L932" s="135"/>
      <c r="M932" s="135"/>
      <c r="N932" s="58"/>
      <c r="O932" s="58"/>
      <c r="P932" s="58"/>
      <c r="Q932" s="58"/>
      <c r="R932" s="15"/>
      <c r="S932" s="57"/>
      <c r="T932" s="19"/>
      <c r="U932" s="58"/>
      <c r="V932" s="58"/>
      <c r="W932" s="58"/>
      <c r="X932" s="58"/>
      <c r="Y932" s="58"/>
      <c r="Z932" s="58"/>
      <c r="AA932" s="58"/>
      <c r="AB932" s="58"/>
      <c r="AC932" s="58"/>
      <c r="AD932" s="58"/>
      <c r="AE932" s="58"/>
      <c r="AF932" s="58"/>
      <c r="AG932" s="58"/>
    </row>
    <row r="933" spans="1:33" ht="17.25" customHeight="1" x14ac:dyDescent="0.2">
      <c r="A933" s="23"/>
      <c r="B933" s="58"/>
      <c r="C933" s="58"/>
      <c r="D933" s="58"/>
      <c r="E933" s="58"/>
      <c r="F933" s="58"/>
      <c r="G933" s="58"/>
      <c r="H933" s="58"/>
      <c r="I933" s="158"/>
      <c r="J933" s="135"/>
      <c r="K933" s="135"/>
      <c r="L933" s="135"/>
      <c r="M933" s="135"/>
      <c r="N933" s="58"/>
      <c r="O933" s="58"/>
      <c r="P933" s="58"/>
      <c r="Q933" s="58"/>
      <c r="R933" s="15"/>
      <c r="S933" s="57"/>
      <c r="T933" s="19"/>
      <c r="U933" s="58"/>
      <c r="V933" s="58"/>
      <c r="W933" s="58"/>
      <c r="X933" s="58"/>
      <c r="Y933" s="58"/>
      <c r="Z933" s="58"/>
      <c r="AA933" s="58"/>
      <c r="AB933" s="58"/>
      <c r="AC933" s="58"/>
      <c r="AD933" s="58"/>
      <c r="AE933" s="58"/>
      <c r="AF933" s="58"/>
      <c r="AG933" s="58"/>
    </row>
    <row r="934" spans="1:33" ht="17.25" customHeight="1" x14ac:dyDescent="0.2">
      <c r="A934" s="23"/>
      <c r="B934" s="58"/>
      <c r="C934" s="58"/>
      <c r="D934" s="58"/>
      <c r="E934" s="58"/>
      <c r="F934" s="58"/>
      <c r="G934" s="58"/>
      <c r="H934" s="58"/>
      <c r="I934" s="158"/>
      <c r="J934" s="135"/>
      <c r="K934" s="135"/>
      <c r="L934" s="135"/>
      <c r="M934" s="135"/>
      <c r="N934" s="58"/>
      <c r="O934" s="58"/>
      <c r="P934" s="58"/>
      <c r="Q934" s="58"/>
      <c r="R934" s="15"/>
      <c r="S934" s="57"/>
      <c r="T934" s="19"/>
      <c r="U934" s="58"/>
      <c r="V934" s="58"/>
      <c r="W934" s="58"/>
      <c r="X934" s="58"/>
      <c r="Y934" s="58"/>
      <c r="Z934" s="58"/>
      <c r="AA934" s="58"/>
      <c r="AB934" s="58"/>
      <c r="AC934" s="58"/>
      <c r="AD934" s="58"/>
      <c r="AE934" s="58"/>
      <c r="AF934" s="58"/>
      <c r="AG934" s="58"/>
    </row>
    <row r="935" spans="1:33" ht="17.25" customHeight="1" x14ac:dyDescent="0.2">
      <c r="A935" s="23"/>
      <c r="B935" s="58"/>
      <c r="C935" s="58"/>
      <c r="D935" s="58"/>
      <c r="E935" s="58"/>
      <c r="F935" s="58"/>
      <c r="G935" s="58"/>
      <c r="H935" s="58"/>
      <c r="I935" s="158"/>
      <c r="J935" s="135"/>
      <c r="K935" s="135"/>
      <c r="L935" s="135"/>
      <c r="M935" s="135"/>
      <c r="N935" s="58"/>
      <c r="O935" s="58"/>
      <c r="P935" s="58"/>
      <c r="Q935" s="58"/>
      <c r="R935" s="15"/>
      <c r="S935" s="57"/>
      <c r="T935" s="19"/>
      <c r="U935" s="58"/>
      <c r="V935" s="58"/>
      <c r="W935" s="58"/>
      <c r="X935" s="58"/>
      <c r="Y935" s="58"/>
      <c r="Z935" s="58"/>
      <c r="AA935" s="58"/>
      <c r="AB935" s="58"/>
      <c r="AC935" s="58"/>
      <c r="AD935" s="58"/>
      <c r="AE935" s="58"/>
      <c r="AF935" s="58"/>
      <c r="AG935" s="58"/>
    </row>
    <row r="936" spans="1:33" ht="17.25" customHeight="1" x14ac:dyDescent="0.2">
      <c r="A936" s="23"/>
      <c r="B936" s="58"/>
      <c r="C936" s="58"/>
      <c r="D936" s="58"/>
      <c r="E936" s="58"/>
      <c r="F936" s="58"/>
      <c r="G936" s="58"/>
      <c r="H936" s="58"/>
      <c r="I936" s="158"/>
      <c r="J936" s="135"/>
      <c r="K936" s="135"/>
      <c r="L936" s="135"/>
      <c r="M936" s="135"/>
      <c r="N936" s="58"/>
      <c r="O936" s="58"/>
      <c r="P936" s="58"/>
      <c r="Q936" s="58"/>
      <c r="R936" s="15"/>
      <c r="S936" s="57"/>
      <c r="T936" s="19"/>
      <c r="U936" s="58"/>
      <c r="V936" s="58"/>
      <c r="W936" s="58"/>
      <c r="X936" s="58"/>
      <c r="Y936" s="58"/>
      <c r="Z936" s="58"/>
      <c r="AA936" s="58"/>
      <c r="AB936" s="58"/>
      <c r="AC936" s="58"/>
      <c r="AD936" s="58"/>
      <c r="AE936" s="58"/>
      <c r="AF936" s="58"/>
      <c r="AG936" s="58"/>
    </row>
    <row r="937" spans="1:33" ht="17.25" customHeight="1" x14ac:dyDescent="0.2">
      <c r="A937" s="23"/>
      <c r="B937" s="58"/>
      <c r="C937" s="58"/>
      <c r="D937" s="58"/>
      <c r="E937" s="58"/>
      <c r="F937" s="58"/>
      <c r="G937" s="58"/>
      <c r="H937" s="58"/>
      <c r="I937" s="158"/>
      <c r="J937" s="135"/>
      <c r="K937" s="135"/>
      <c r="L937" s="135"/>
      <c r="M937" s="135"/>
      <c r="N937" s="58"/>
      <c r="O937" s="58"/>
      <c r="P937" s="58"/>
      <c r="Q937" s="58"/>
      <c r="R937" s="15"/>
      <c r="S937" s="57"/>
      <c r="T937" s="19"/>
      <c r="U937" s="58"/>
      <c r="V937" s="58"/>
      <c r="W937" s="58"/>
      <c r="X937" s="58"/>
      <c r="Y937" s="58"/>
      <c r="Z937" s="58"/>
      <c r="AA937" s="58"/>
      <c r="AB937" s="58"/>
      <c r="AC937" s="58"/>
      <c r="AD937" s="58"/>
      <c r="AE937" s="58"/>
      <c r="AF937" s="58"/>
      <c r="AG937" s="58"/>
    </row>
    <row r="938" spans="1:33" ht="17.25" customHeight="1" x14ac:dyDescent="0.2">
      <c r="A938" s="23"/>
      <c r="B938" s="58"/>
      <c r="C938" s="58"/>
      <c r="D938" s="58"/>
      <c r="E938" s="58"/>
      <c r="F938" s="58"/>
      <c r="G938" s="58"/>
      <c r="H938" s="58"/>
      <c r="I938" s="158"/>
      <c r="J938" s="135"/>
      <c r="K938" s="135"/>
      <c r="L938" s="135"/>
      <c r="M938" s="135"/>
      <c r="N938" s="58"/>
      <c r="O938" s="58"/>
      <c r="P938" s="58"/>
      <c r="Q938" s="58"/>
      <c r="R938" s="15"/>
      <c r="S938" s="57"/>
      <c r="T938" s="19"/>
      <c r="U938" s="58"/>
      <c r="V938" s="58"/>
      <c r="W938" s="58"/>
      <c r="X938" s="58"/>
      <c r="Y938" s="58"/>
      <c r="Z938" s="58"/>
      <c r="AA938" s="58"/>
      <c r="AB938" s="58"/>
      <c r="AC938" s="58"/>
      <c r="AD938" s="58"/>
      <c r="AE938" s="58"/>
      <c r="AF938" s="58"/>
      <c r="AG938" s="58"/>
    </row>
    <row r="939" spans="1:33" ht="17.25" customHeight="1" x14ac:dyDescent="0.2">
      <c r="A939" s="23"/>
      <c r="B939" s="58"/>
      <c r="C939" s="58"/>
      <c r="D939" s="58"/>
      <c r="E939" s="58"/>
      <c r="F939" s="58"/>
      <c r="G939" s="58"/>
      <c r="H939" s="58"/>
      <c r="I939" s="158"/>
      <c r="J939" s="135"/>
      <c r="K939" s="135"/>
      <c r="L939" s="135"/>
      <c r="M939" s="135"/>
      <c r="N939" s="58"/>
      <c r="O939" s="58"/>
      <c r="P939" s="58"/>
      <c r="Q939" s="58"/>
      <c r="R939" s="15"/>
      <c r="S939" s="57"/>
      <c r="T939" s="19"/>
      <c r="U939" s="58"/>
      <c r="V939" s="58"/>
      <c r="W939" s="58"/>
      <c r="X939" s="58"/>
      <c r="Y939" s="58"/>
      <c r="Z939" s="58"/>
      <c r="AA939" s="58"/>
      <c r="AB939" s="58"/>
      <c r="AC939" s="58"/>
      <c r="AD939" s="58"/>
      <c r="AE939" s="58"/>
      <c r="AF939" s="58"/>
      <c r="AG939" s="58"/>
    </row>
    <row r="940" spans="1:33" ht="17.25" customHeight="1" x14ac:dyDescent="0.2">
      <c r="A940" s="23"/>
      <c r="B940" s="58"/>
      <c r="C940" s="58"/>
      <c r="D940" s="58"/>
      <c r="E940" s="58"/>
      <c r="F940" s="58"/>
      <c r="G940" s="58"/>
      <c r="H940" s="58"/>
      <c r="I940" s="158"/>
      <c r="J940" s="135"/>
      <c r="K940" s="135"/>
      <c r="L940" s="135"/>
      <c r="M940" s="135"/>
      <c r="N940" s="58"/>
      <c r="O940" s="58"/>
      <c r="P940" s="58"/>
      <c r="Q940" s="58"/>
      <c r="R940" s="15"/>
      <c r="S940" s="57"/>
      <c r="T940" s="19"/>
      <c r="U940" s="58"/>
      <c r="V940" s="58"/>
      <c r="W940" s="58"/>
      <c r="X940" s="58"/>
      <c r="Y940" s="58"/>
      <c r="Z940" s="58"/>
      <c r="AA940" s="58"/>
      <c r="AB940" s="58"/>
      <c r="AC940" s="58"/>
      <c r="AD940" s="58"/>
      <c r="AE940" s="58"/>
      <c r="AF940" s="58"/>
      <c r="AG940" s="58"/>
    </row>
    <row r="941" spans="1:33" ht="17.25" customHeight="1" x14ac:dyDescent="0.2">
      <c r="A941" s="23"/>
      <c r="B941" s="58"/>
      <c r="C941" s="58"/>
      <c r="D941" s="58"/>
      <c r="E941" s="58"/>
      <c r="F941" s="58"/>
      <c r="G941" s="58"/>
      <c r="H941" s="58"/>
      <c r="I941" s="158"/>
      <c r="J941" s="135"/>
      <c r="K941" s="135"/>
      <c r="L941" s="135"/>
      <c r="M941" s="135"/>
      <c r="N941" s="58"/>
      <c r="O941" s="58"/>
      <c r="P941" s="58"/>
      <c r="Q941" s="58"/>
      <c r="R941" s="15"/>
      <c r="S941" s="57"/>
      <c r="T941" s="19"/>
      <c r="U941" s="58"/>
      <c r="V941" s="58"/>
      <c r="W941" s="58"/>
      <c r="X941" s="58"/>
      <c r="Y941" s="58"/>
      <c r="Z941" s="58"/>
      <c r="AA941" s="58"/>
      <c r="AB941" s="58"/>
      <c r="AC941" s="58"/>
      <c r="AD941" s="58"/>
      <c r="AE941" s="58"/>
      <c r="AF941" s="58"/>
      <c r="AG941" s="58"/>
    </row>
    <row r="942" spans="1:33" ht="17.25" customHeight="1" x14ac:dyDescent="0.2">
      <c r="A942" s="23"/>
      <c r="B942" s="58"/>
      <c r="C942" s="58"/>
      <c r="D942" s="58"/>
      <c r="E942" s="58"/>
      <c r="F942" s="58"/>
      <c r="G942" s="58"/>
      <c r="H942" s="58"/>
      <c r="I942" s="158"/>
      <c r="J942" s="135"/>
      <c r="K942" s="135"/>
      <c r="L942" s="135"/>
      <c r="M942" s="135"/>
      <c r="N942" s="58"/>
      <c r="O942" s="58"/>
      <c r="P942" s="58"/>
      <c r="Q942" s="58"/>
      <c r="R942" s="15"/>
      <c r="S942" s="57"/>
      <c r="T942" s="19"/>
      <c r="U942" s="58"/>
      <c r="V942" s="58"/>
      <c r="W942" s="58"/>
      <c r="X942" s="58"/>
      <c r="Y942" s="58"/>
      <c r="Z942" s="58"/>
      <c r="AA942" s="58"/>
      <c r="AB942" s="58"/>
      <c r="AC942" s="58"/>
      <c r="AD942" s="58"/>
      <c r="AE942" s="58"/>
      <c r="AF942" s="58"/>
      <c r="AG942" s="58"/>
    </row>
    <row r="943" spans="1:33" ht="17.25" customHeight="1" x14ac:dyDescent="0.2">
      <c r="A943" s="23"/>
      <c r="B943" s="58"/>
      <c r="C943" s="58"/>
      <c r="D943" s="58"/>
      <c r="E943" s="58"/>
      <c r="F943" s="58"/>
      <c r="G943" s="58"/>
      <c r="H943" s="58"/>
      <c r="I943" s="158"/>
      <c r="J943" s="135"/>
      <c r="K943" s="135"/>
      <c r="L943" s="135"/>
      <c r="M943" s="135"/>
      <c r="N943" s="58"/>
      <c r="O943" s="58"/>
      <c r="P943" s="58"/>
      <c r="Q943" s="58"/>
      <c r="R943" s="15"/>
      <c r="S943" s="57"/>
      <c r="T943" s="19"/>
      <c r="U943" s="58"/>
      <c r="V943" s="58"/>
      <c r="W943" s="58"/>
      <c r="X943" s="58"/>
      <c r="Y943" s="58"/>
      <c r="Z943" s="58"/>
      <c r="AA943" s="58"/>
      <c r="AB943" s="58"/>
      <c r="AC943" s="58"/>
      <c r="AD943" s="58"/>
      <c r="AE943" s="58"/>
      <c r="AF943" s="58"/>
      <c r="AG943" s="58"/>
    </row>
    <row r="944" spans="1:33" ht="17.25" customHeight="1" x14ac:dyDescent="0.2">
      <c r="A944" s="23"/>
      <c r="B944" s="58"/>
      <c r="C944" s="58"/>
      <c r="D944" s="58"/>
      <c r="E944" s="58"/>
      <c r="F944" s="58"/>
      <c r="G944" s="58"/>
      <c r="H944" s="58"/>
      <c r="I944" s="158"/>
      <c r="J944" s="135"/>
      <c r="K944" s="135"/>
      <c r="L944" s="135"/>
      <c r="M944" s="135"/>
      <c r="N944" s="58"/>
      <c r="O944" s="58"/>
      <c r="P944" s="58"/>
      <c r="Q944" s="58"/>
      <c r="R944" s="15"/>
      <c r="S944" s="57"/>
      <c r="T944" s="19"/>
      <c r="U944" s="58"/>
      <c r="V944" s="58"/>
      <c r="W944" s="58"/>
      <c r="X944" s="58"/>
      <c r="Y944" s="58"/>
      <c r="Z944" s="58"/>
      <c r="AA944" s="58"/>
      <c r="AB944" s="58"/>
      <c r="AC944" s="58"/>
      <c r="AD944" s="58"/>
      <c r="AE944" s="58"/>
      <c r="AF944" s="58"/>
      <c r="AG944" s="58"/>
    </row>
    <row r="945" spans="1:33" ht="17.25" customHeight="1" x14ac:dyDescent="0.2">
      <c r="A945" s="23"/>
      <c r="B945" s="58"/>
      <c r="C945" s="58"/>
      <c r="D945" s="58"/>
      <c r="E945" s="58"/>
      <c r="F945" s="58"/>
      <c r="G945" s="58"/>
      <c r="H945" s="58"/>
      <c r="I945" s="158"/>
      <c r="J945" s="135"/>
      <c r="K945" s="135"/>
      <c r="L945" s="135"/>
      <c r="M945" s="135"/>
      <c r="N945" s="58"/>
      <c r="O945" s="58"/>
      <c r="P945" s="58"/>
      <c r="Q945" s="58"/>
      <c r="R945" s="15"/>
      <c r="S945" s="57"/>
      <c r="T945" s="19"/>
      <c r="U945" s="58"/>
      <c r="V945" s="58"/>
      <c r="W945" s="58"/>
      <c r="X945" s="58"/>
      <c r="Y945" s="58"/>
      <c r="Z945" s="58"/>
      <c r="AA945" s="58"/>
      <c r="AB945" s="58"/>
      <c r="AC945" s="58"/>
      <c r="AD945" s="58"/>
      <c r="AE945" s="58"/>
      <c r="AF945" s="58"/>
      <c r="AG945" s="58"/>
    </row>
    <row r="946" spans="1:33" ht="17.25" customHeight="1" x14ac:dyDescent="0.2">
      <c r="A946" s="23"/>
      <c r="B946" s="58"/>
      <c r="C946" s="58"/>
      <c r="D946" s="58"/>
      <c r="E946" s="58"/>
      <c r="F946" s="58"/>
      <c r="G946" s="58"/>
      <c r="H946" s="58"/>
      <c r="I946" s="158"/>
      <c r="J946" s="135"/>
      <c r="K946" s="135"/>
      <c r="L946" s="135"/>
      <c r="M946" s="135"/>
      <c r="N946" s="58"/>
      <c r="O946" s="58"/>
      <c r="P946" s="58"/>
      <c r="Q946" s="58"/>
      <c r="R946" s="15"/>
      <c r="S946" s="57"/>
      <c r="T946" s="19"/>
      <c r="U946" s="58"/>
      <c r="V946" s="58"/>
      <c r="W946" s="58"/>
      <c r="X946" s="58"/>
      <c r="Y946" s="58"/>
      <c r="Z946" s="58"/>
      <c r="AA946" s="58"/>
      <c r="AB946" s="58"/>
      <c r="AC946" s="58"/>
      <c r="AD946" s="58"/>
      <c r="AE946" s="58"/>
      <c r="AF946" s="58"/>
      <c r="AG946" s="58"/>
    </row>
    <row r="947" spans="1:33" ht="17.25" customHeight="1" x14ac:dyDescent="0.2">
      <c r="A947" s="23"/>
      <c r="B947" s="58"/>
      <c r="C947" s="58"/>
      <c r="D947" s="58"/>
      <c r="E947" s="58"/>
      <c r="F947" s="58"/>
      <c r="G947" s="58"/>
      <c r="H947" s="58"/>
      <c r="I947" s="158"/>
      <c r="J947" s="135"/>
      <c r="K947" s="135"/>
      <c r="L947" s="135"/>
      <c r="M947" s="135"/>
      <c r="N947" s="58"/>
      <c r="O947" s="58"/>
      <c r="P947" s="58"/>
      <c r="Q947" s="58"/>
      <c r="R947" s="15"/>
      <c r="S947" s="57"/>
      <c r="T947" s="19"/>
      <c r="U947" s="58"/>
      <c r="V947" s="58"/>
      <c r="W947" s="58"/>
      <c r="X947" s="58"/>
      <c r="Y947" s="58"/>
      <c r="Z947" s="58"/>
      <c r="AA947" s="58"/>
      <c r="AB947" s="58"/>
      <c r="AC947" s="58"/>
      <c r="AD947" s="58"/>
      <c r="AE947" s="58"/>
      <c r="AF947" s="58"/>
      <c r="AG947" s="58"/>
    </row>
    <row r="948" spans="1:33" ht="17.25" customHeight="1" x14ac:dyDescent="0.2">
      <c r="A948" s="23"/>
      <c r="B948" s="58"/>
      <c r="C948" s="58"/>
      <c r="D948" s="58"/>
      <c r="E948" s="58"/>
      <c r="F948" s="58"/>
      <c r="G948" s="58"/>
      <c r="H948" s="58"/>
      <c r="I948" s="158"/>
      <c r="J948" s="135"/>
      <c r="K948" s="135"/>
      <c r="L948" s="135"/>
      <c r="M948" s="135"/>
      <c r="N948" s="58"/>
      <c r="O948" s="58"/>
      <c r="P948" s="58"/>
      <c r="Q948" s="58"/>
      <c r="R948" s="15"/>
      <c r="S948" s="57"/>
      <c r="T948" s="19"/>
      <c r="U948" s="58"/>
      <c r="V948" s="58"/>
      <c r="W948" s="58"/>
      <c r="X948" s="58"/>
      <c r="Y948" s="58"/>
      <c r="Z948" s="58"/>
      <c r="AA948" s="58"/>
      <c r="AB948" s="58"/>
      <c r="AC948" s="58"/>
      <c r="AD948" s="58"/>
      <c r="AE948" s="58"/>
      <c r="AF948" s="58"/>
      <c r="AG948" s="58"/>
    </row>
    <row r="949" spans="1:33" ht="17.25" customHeight="1" x14ac:dyDescent="0.2">
      <c r="A949" s="23"/>
      <c r="B949" s="58"/>
      <c r="C949" s="58"/>
      <c r="D949" s="58"/>
      <c r="E949" s="58"/>
      <c r="F949" s="58"/>
      <c r="G949" s="58"/>
      <c r="H949" s="58"/>
      <c r="I949" s="158"/>
      <c r="J949" s="135"/>
      <c r="K949" s="135"/>
      <c r="L949" s="135"/>
      <c r="M949" s="135"/>
      <c r="N949" s="58"/>
      <c r="O949" s="58"/>
      <c r="P949" s="58"/>
      <c r="Q949" s="58"/>
      <c r="R949" s="15"/>
      <c r="S949" s="57"/>
      <c r="T949" s="19"/>
      <c r="U949" s="58"/>
      <c r="V949" s="58"/>
      <c r="W949" s="58"/>
      <c r="X949" s="58"/>
      <c r="Y949" s="58"/>
      <c r="Z949" s="58"/>
      <c r="AA949" s="58"/>
      <c r="AB949" s="58"/>
      <c r="AC949" s="58"/>
      <c r="AD949" s="58"/>
      <c r="AE949" s="58"/>
      <c r="AF949" s="58"/>
      <c r="AG949" s="58"/>
    </row>
    <row r="950" spans="1:33" ht="17.25" customHeight="1" x14ac:dyDescent="0.2">
      <c r="A950" s="23"/>
      <c r="B950" s="58"/>
      <c r="C950" s="58"/>
      <c r="D950" s="58"/>
      <c r="E950" s="58"/>
      <c r="F950" s="58"/>
      <c r="G950" s="58"/>
      <c r="H950" s="58"/>
      <c r="I950" s="158"/>
      <c r="J950" s="135"/>
      <c r="K950" s="135"/>
      <c r="L950" s="135"/>
      <c r="M950" s="135"/>
      <c r="N950" s="58"/>
      <c r="O950" s="58"/>
      <c r="P950" s="58"/>
      <c r="Q950" s="58"/>
      <c r="R950" s="15"/>
      <c r="S950" s="57"/>
      <c r="T950" s="19"/>
      <c r="U950" s="58"/>
      <c r="V950" s="58"/>
      <c r="W950" s="58"/>
      <c r="X950" s="58"/>
      <c r="Y950" s="58"/>
      <c r="Z950" s="58"/>
      <c r="AA950" s="58"/>
      <c r="AB950" s="58"/>
      <c r="AC950" s="58"/>
      <c r="AD950" s="58"/>
      <c r="AE950" s="58"/>
      <c r="AF950" s="58"/>
      <c r="AG950" s="58"/>
    </row>
    <row r="951" spans="1:33" ht="17.25" customHeight="1" x14ac:dyDescent="0.2">
      <c r="A951" s="23"/>
      <c r="B951" s="58"/>
      <c r="C951" s="58"/>
      <c r="D951" s="58"/>
      <c r="E951" s="58"/>
      <c r="F951" s="58"/>
      <c r="G951" s="58"/>
      <c r="H951" s="58"/>
      <c r="I951" s="158"/>
      <c r="J951" s="135"/>
      <c r="K951" s="135"/>
      <c r="L951" s="135"/>
      <c r="M951" s="135"/>
      <c r="N951" s="58"/>
      <c r="O951" s="58"/>
      <c r="P951" s="58"/>
      <c r="Q951" s="58"/>
      <c r="R951" s="15"/>
      <c r="S951" s="57"/>
      <c r="T951" s="19"/>
      <c r="U951" s="58"/>
      <c r="V951" s="58"/>
      <c r="W951" s="58"/>
      <c r="X951" s="58"/>
      <c r="Y951" s="58"/>
      <c r="Z951" s="58"/>
      <c r="AA951" s="58"/>
      <c r="AB951" s="58"/>
      <c r="AC951" s="58"/>
      <c r="AD951" s="58"/>
      <c r="AE951" s="58"/>
      <c r="AF951" s="58"/>
      <c r="AG951" s="58"/>
    </row>
    <row r="952" spans="1:33" ht="17.25" customHeight="1" x14ac:dyDescent="0.2">
      <c r="A952" s="23"/>
      <c r="B952" s="58"/>
      <c r="C952" s="58"/>
      <c r="D952" s="58"/>
      <c r="E952" s="58"/>
      <c r="F952" s="58"/>
      <c r="G952" s="58"/>
      <c r="H952" s="58"/>
      <c r="I952" s="158"/>
      <c r="J952" s="135"/>
      <c r="K952" s="135"/>
      <c r="L952" s="135"/>
      <c r="M952" s="135"/>
      <c r="N952" s="58"/>
      <c r="O952" s="58"/>
      <c r="P952" s="58"/>
      <c r="Q952" s="58"/>
      <c r="R952" s="15"/>
      <c r="S952" s="57"/>
      <c r="T952" s="19"/>
      <c r="U952" s="58"/>
      <c r="V952" s="58"/>
      <c r="W952" s="58"/>
      <c r="X952" s="58"/>
      <c r="Y952" s="58"/>
      <c r="Z952" s="58"/>
      <c r="AA952" s="58"/>
      <c r="AB952" s="58"/>
      <c r="AC952" s="58"/>
      <c r="AD952" s="58"/>
      <c r="AE952" s="58"/>
      <c r="AF952" s="58"/>
      <c r="AG952" s="58"/>
    </row>
    <row r="953" spans="1:33" ht="17.25" customHeight="1" x14ac:dyDescent="0.2">
      <c r="A953" s="23"/>
      <c r="B953" s="58"/>
      <c r="C953" s="58"/>
      <c r="D953" s="58"/>
      <c r="E953" s="58"/>
      <c r="F953" s="58"/>
      <c r="G953" s="58"/>
      <c r="H953" s="58"/>
      <c r="I953" s="158"/>
      <c r="J953" s="135"/>
      <c r="K953" s="135"/>
      <c r="L953" s="135"/>
      <c r="M953" s="135"/>
      <c r="N953" s="58"/>
      <c r="O953" s="58"/>
      <c r="P953" s="58"/>
      <c r="Q953" s="58"/>
      <c r="R953" s="15"/>
      <c r="S953" s="57"/>
      <c r="T953" s="19"/>
      <c r="U953" s="58"/>
      <c r="V953" s="58"/>
      <c r="W953" s="58"/>
      <c r="X953" s="58"/>
      <c r="Y953" s="58"/>
      <c r="Z953" s="58"/>
      <c r="AA953" s="58"/>
      <c r="AB953" s="58"/>
      <c r="AC953" s="58"/>
      <c r="AD953" s="58"/>
      <c r="AE953" s="58"/>
      <c r="AF953" s="58"/>
      <c r="AG953" s="58"/>
    </row>
    <row r="954" spans="1:33" ht="17.25" customHeight="1" x14ac:dyDescent="0.2">
      <c r="A954" s="23"/>
      <c r="B954" s="58"/>
      <c r="C954" s="58"/>
      <c r="D954" s="58"/>
      <c r="E954" s="58"/>
      <c r="F954" s="58"/>
      <c r="G954" s="58"/>
      <c r="H954" s="58"/>
      <c r="I954" s="158"/>
      <c r="J954" s="135"/>
      <c r="K954" s="135"/>
      <c r="L954" s="135"/>
      <c r="M954" s="135"/>
      <c r="N954" s="58"/>
      <c r="O954" s="58"/>
      <c r="P954" s="58"/>
      <c r="Q954" s="58"/>
      <c r="R954" s="15"/>
      <c r="S954" s="57"/>
      <c r="T954" s="19"/>
      <c r="U954" s="58"/>
      <c r="V954" s="58"/>
      <c r="W954" s="58"/>
      <c r="X954" s="58"/>
      <c r="Y954" s="58"/>
      <c r="Z954" s="58"/>
      <c r="AA954" s="58"/>
      <c r="AB954" s="58"/>
      <c r="AC954" s="58"/>
      <c r="AD954" s="58"/>
      <c r="AE954" s="58"/>
      <c r="AF954" s="58"/>
      <c r="AG954" s="58"/>
    </row>
    <row r="955" spans="1:33" ht="17.25" customHeight="1" x14ac:dyDescent="0.2">
      <c r="A955" s="23"/>
      <c r="B955" s="58"/>
      <c r="C955" s="58"/>
      <c r="D955" s="58"/>
      <c r="E955" s="58"/>
      <c r="F955" s="58"/>
      <c r="G955" s="58"/>
      <c r="H955" s="58"/>
      <c r="I955" s="158"/>
      <c r="J955" s="135"/>
      <c r="K955" s="135"/>
      <c r="L955" s="135"/>
      <c r="M955" s="135"/>
      <c r="N955" s="58"/>
      <c r="O955" s="58"/>
      <c r="P955" s="58"/>
      <c r="Q955" s="58"/>
      <c r="R955" s="15"/>
      <c r="S955" s="57"/>
      <c r="T955" s="19"/>
      <c r="U955" s="58"/>
      <c r="V955" s="58"/>
      <c r="W955" s="58"/>
      <c r="X955" s="58"/>
      <c r="Y955" s="58"/>
      <c r="Z955" s="58"/>
      <c r="AA955" s="58"/>
      <c r="AB955" s="58"/>
      <c r="AC955" s="58"/>
      <c r="AD955" s="58"/>
      <c r="AE955" s="58"/>
      <c r="AF955" s="58"/>
      <c r="AG955" s="58"/>
    </row>
    <row r="956" spans="1:33" ht="17.25" customHeight="1" x14ac:dyDescent="0.2">
      <c r="A956" s="23"/>
      <c r="B956" s="58"/>
      <c r="C956" s="58"/>
      <c r="D956" s="58"/>
      <c r="E956" s="58"/>
      <c r="F956" s="58"/>
      <c r="G956" s="58"/>
      <c r="H956" s="58"/>
      <c r="I956" s="158"/>
      <c r="J956" s="135"/>
      <c r="K956" s="135"/>
      <c r="L956" s="135"/>
      <c r="M956" s="135"/>
      <c r="N956" s="58"/>
      <c r="O956" s="58"/>
      <c r="P956" s="58"/>
      <c r="Q956" s="58"/>
      <c r="R956" s="15"/>
      <c r="S956" s="57"/>
      <c r="T956" s="19"/>
      <c r="U956" s="58"/>
      <c r="V956" s="58"/>
      <c r="W956" s="58"/>
      <c r="X956" s="58"/>
      <c r="Y956" s="58"/>
      <c r="Z956" s="58"/>
      <c r="AA956" s="58"/>
      <c r="AB956" s="58"/>
      <c r="AC956" s="58"/>
      <c r="AD956" s="58"/>
      <c r="AE956" s="58"/>
      <c r="AF956" s="58"/>
      <c r="AG956" s="58"/>
    </row>
    <row r="957" spans="1:33" ht="17.25" customHeight="1" x14ac:dyDescent="0.2">
      <c r="A957" s="23"/>
      <c r="B957" s="58"/>
      <c r="C957" s="58"/>
      <c r="D957" s="58"/>
      <c r="E957" s="58"/>
      <c r="F957" s="58"/>
      <c r="G957" s="58"/>
      <c r="H957" s="58"/>
      <c r="I957" s="158"/>
      <c r="J957" s="135"/>
      <c r="K957" s="135"/>
      <c r="L957" s="135"/>
      <c r="M957" s="135"/>
      <c r="N957" s="58"/>
      <c r="O957" s="58"/>
      <c r="P957" s="58"/>
      <c r="Q957" s="58"/>
      <c r="R957" s="15"/>
      <c r="S957" s="57"/>
      <c r="T957" s="19"/>
      <c r="U957" s="58"/>
      <c r="V957" s="58"/>
      <c r="W957" s="58"/>
      <c r="X957" s="58"/>
      <c r="Y957" s="58"/>
      <c r="Z957" s="58"/>
      <c r="AA957" s="58"/>
      <c r="AB957" s="58"/>
      <c r="AC957" s="58"/>
      <c r="AD957" s="58"/>
      <c r="AE957" s="58"/>
      <c r="AF957" s="58"/>
      <c r="AG957" s="58"/>
    </row>
    <row r="958" spans="1:33" ht="17.25" customHeight="1" x14ac:dyDescent="0.2">
      <c r="A958" s="23"/>
      <c r="B958" s="58"/>
      <c r="C958" s="58"/>
      <c r="D958" s="58"/>
      <c r="E958" s="58"/>
      <c r="F958" s="58"/>
      <c r="G958" s="58"/>
      <c r="H958" s="58"/>
      <c r="I958" s="158"/>
      <c r="J958" s="135"/>
      <c r="K958" s="135"/>
      <c r="L958" s="135"/>
      <c r="M958" s="135"/>
      <c r="N958" s="58"/>
      <c r="O958" s="58"/>
      <c r="P958" s="58"/>
      <c r="Q958" s="58"/>
      <c r="R958" s="15"/>
      <c r="S958" s="57"/>
      <c r="T958" s="19"/>
      <c r="U958" s="58"/>
      <c r="V958" s="58"/>
      <c r="W958" s="58"/>
      <c r="X958" s="58"/>
      <c r="Y958" s="58"/>
      <c r="Z958" s="58"/>
      <c r="AA958" s="58"/>
      <c r="AB958" s="58"/>
      <c r="AC958" s="58"/>
      <c r="AD958" s="58"/>
      <c r="AE958" s="58"/>
      <c r="AF958" s="58"/>
      <c r="AG958" s="58"/>
    </row>
    <row r="959" spans="1:33" ht="17.25" customHeight="1" x14ac:dyDescent="0.2">
      <c r="A959" s="23"/>
      <c r="B959" s="58"/>
      <c r="C959" s="58"/>
      <c r="D959" s="58"/>
      <c r="E959" s="58"/>
      <c r="F959" s="58"/>
      <c r="G959" s="58"/>
      <c r="H959" s="58"/>
      <c r="I959" s="158"/>
      <c r="J959" s="135"/>
      <c r="K959" s="135"/>
      <c r="L959" s="135"/>
      <c r="M959" s="135"/>
      <c r="N959" s="58"/>
      <c r="O959" s="58"/>
      <c r="P959" s="58"/>
      <c r="Q959" s="58"/>
      <c r="R959" s="15"/>
      <c r="S959" s="57"/>
      <c r="T959" s="19"/>
      <c r="U959" s="58"/>
      <c r="V959" s="58"/>
      <c r="W959" s="58"/>
      <c r="X959" s="58"/>
      <c r="Y959" s="58"/>
      <c r="Z959" s="58"/>
      <c r="AA959" s="58"/>
      <c r="AB959" s="58"/>
      <c r="AC959" s="58"/>
      <c r="AD959" s="58"/>
      <c r="AE959" s="58"/>
      <c r="AF959" s="58"/>
      <c r="AG959" s="58"/>
    </row>
    <row r="960" spans="1:33" ht="17.25" customHeight="1" x14ac:dyDescent="0.2">
      <c r="A960" s="23"/>
      <c r="B960" s="58"/>
      <c r="C960" s="58"/>
      <c r="D960" s="58"/>
      <c r="E960" s="58"/>
      <c r="F960" s="58"/>
      <c r="G960" s="58"/>
      <c r="H960" s="58"/>
      <c r="I960" s="158"/>
      <c r="J960" s="135"/>
      <c r="K960" s="135"/>
      <c r="L960" s="135"/>
      <c r="M960" s="135"/>
      <c r="N960" s="58"/>
      <c r="O960" s="58"/>
      <c r="P960" s="58"/>
      <c r="Q960" s="58"/>
      <c r="R960" s="15"/>
      <c r="S960" s="57"/>
      <c r="T960" s="19"/>
      <c r="U960" s="58"/>
      <c r="V960" s="58"/>
      <c r="W960" s="58"/>
      <c r="X960" s="58"/>
      <c r="Y960" s="58"/>
      <c r="Z960" s="58"/>
      <c r="AA960" s="58"/>
      <c r="AB960" s="58"/>
      <c r="AC960" s="58"/>
      <c r="AD960" s="58"/>
      <c r="AE960" s="58"/>
      <c r="AF960" s="58"/>
      <c r="AG960" s="58"/>
    </row>
    <row r="961" spans="1:33" ht="17.25" customHeight="1" x14ac:dyDescent="0.2">
      <c r="A961" s="23"/>
      <c r="B961" s="58"/>
      <c r="C961" s="58"/>
      <c r="D961" s="58"/>
      <c r="E961" s="58"/>
      <c r="F961" s="58"/>
      <c r="G961" s="58"/>
      <c r="H961" s="58"/>
      <c r="I961" s="158"/>
      <c r="J961" s="135"/>
      <c r="K961" s="135"/>
      <c r="L961" s="135"/>
      <c r="M961" s="135"/>
      <c r="N961" s="58"/>
      <c r="O961" s="58"/>
      <c r="P961" s="58"/>
      <c r="Q961" s="58"/>
      <c r="R961" s="15"/>
      <c r="S961" s="57"/>
      <c r="T961" s="19"/>
      <c r="U961" s="58"/>
      <c r="V961" s="58"/>
      <c r="W961" s="58"/>
      <c r="X961" s="58"/>
      <c r="Y961" s="58"/>
      <c r="Z961" s="58"/>
      <c r="AA961" s="58"/>
      <c r="AB961" s="58"/>
      <c r="AC961" s="58"/>
      <c r="AD961" s="58"/>
      <c r="AE961" s="58"/>
      <c r="AF961" s="58"/>
      <c r="AG961" s="58"/>
    </row>
    <row r="962" spans="1:33" ht="17.25" customHeight="1" x14ac:dyDescent="0.2">
      <c r="A962" s="23"/>
      <c r="B962" s="58"/>
      <c r="C962" s="58"/>
      <c r="D962" s="58"/>
      <c r="E962" s="58"/>
      <c r="F962" s="58"/>
      <c r="G962" s="58"/>
      <c r="H962" s="58"/>
      <c r="I962" s="158"/>
      <c r="J962" s="135"/>
      <c r="K962" s="135"/>
      <c r="L962" s="135"/>
      <c r="M962" s="135"/>
      <c r="N962" s="58"/>
      <c r="O962" s="58"/>
      <c r="P962" s="58"/>
      <c r="Q962" s="58"/>
      <c r="R962" s="15"/>
      <c r="S962" s="57"/>
      <c r="T962" s="19"/>
      <c r="U962" s="58"/>
      <c r="V962" s="58"/>
      <c r="W962" s="58"/>
      <c r="X962" s="58"/>
      <c r="Y962" s="58"/>
      <c r="Z962" s="58"/>
      <c r="AA962" s="58"/>
      <c r="AB962" s="58"/>
      <c r="AC962" s="58"/>
      <c r="AD962" s="58"/>
      <c r="AE962" s="58"/>
      <c r="AF962" s="58"/>
      <c r="AG962" s="58"/>
    </row>
    <row r="963" spans="1:33" ht="17.25" customHeight="1" x14ac:dyDescent="0.2">
      <c r="A963" s="23"/>
      <c r="B963" s="58"/>
      <c r="C963" s="58"/>
      <c r="D963" s="58"/>
      <c r="E963" s="58"/>
      <c r="F963" s="58"/>
      <c r="G963" s="58"/>
      <c r="H963" s="58"/>
      <c r="I963" s="158"/>
      <c r="J963" s="135"/>
      <c r="K963" s="135"/>
      <c r="L963" s="135"/>
      <c r="M963" s="135"/>
      <c r="N963" s="58"/>
      <c r="O963" s="58"/>
      <c r="P963" s="58"/>
      <c r="Q963" s="58"/>
      <c r="R963" s="15"/>
      <c r="S963" s="57"/>
      <c r="T963" s="19"/>
      <c r="U963" s="58"/>
      <c r="V963" s="58"/>
      <c r="W963" s="58"/>
      <c r="X963" s="58"/>
      <c r="Y963" s="58"/>
      <c r="Z963" s="58"/>
      <c r="AA963" s="58"/>
      <c r="AB963" s="58"/>
      <c r="AC963" s="58"/>
      <c r="AD963" s="58"/>
      <c r="AE963" s="58"/>
      <c r="AF963" s="58"/>
      <c r="AG963" s="58"/>
    </row>
    <row r="964" spans="1:33" ht="17.25" customHeight="1" x14ac:dyDescent="0.2">
      <c r="A964" s="23"/>
      <c r="B964" s="58"/>
      <c r="C964" s="58"/>
      <c r="D964" s="58"/>
      <c r="E964" s="58"/>
      <c r="F964" s="58"/>
      <c r="G964" s="58"/>
      <c r="H964" s="58"/>
      <c r="I964" s="158"/>
      <c r="J964" s="135"/>
      <c r="K964" s="135"/>
      <c r="L964" s="135"/>
      <c r="M964" s="135"/>
      <c r="N964" s="58"/>
      <c r="O964" s="58"/>
      <c r="P964" s="58"/>
      <c r="Q964" s="58"/>
      <c r="R964" s="15"/>
      <c r="S964" s="57"/>
      <c r="T964" s="19"/>
      <c r="U964" s="58"/>
      <c r="V964" s="58"/>
      <c r="W964" s="58"/>
      <c r="X964" s="58"/>
      <c r="Y964" s="58"/>
      <c r="Z964" s="58"/>
      <c r="AA964" s="58"/>
      <c r="AB964" s="58"/>
      <c r="AC964" s="58"/>
      <c r="AD964" s="58"/>
      <c r="AE964" s="58"/>
      <c r="AF964" s="58"/>
      <c r="AG964" s="58"/>
    </row>
    <row r="965" spans="1:33" ht="17.25" customHeight="1" x14ac:dyDescent="0.2">
      <c r="A965" s="23"/>
      <c r="B965" s="58"/>
      <c r="C965" s="58"/>
      <c r="D965" s="58"/>
      <c r="E965" s="58"/>
      <c r="F965" s="58"/>
      <c r="G965" s="58"/>
      <c r="H965" s="58"/>
      <c r="I965" s="158"/>
      <c r="J965" s="135"/>
      <c r="K965" s="135"/>
      <c r="L965" s="135"/>
      <c r="M965" s="135"/>
      <c r="N965" s="58"/>
      <c r="O965" s="58"/>
      <c r="P965" s="58"/>
      <c r="Q965" s="58"/>
      <c r="R965" s="15"/>
      <c r="S965" s="57"/>
      <c r="T965" s="19"/>
      <c r="U965" s="58"/>
      <c r="V965" s="58"/>
      <c r="W965" s="58"/>
      <c r="X965" s="58"/>
      <c r="Y965" s="58"/>
      <c r="Z965" s="58"/>
      <c r="AA965" s="58"/>
      <c r="AB965" s="58"/>
      <c r="AC965" s="58"/>
      <c r="AD965" s="58"/>
      <c r="AE965" s="58"/>
      <c r="AF965" s="58"/>
      <c r="AG965" s="58"/>
    </row>
    <row r="966" spans="1:33" ht="17.25" customHeight="1" x14ac:dyDescent="0.2">
      <c r="A966" s="23"/>
      <c r="B966" s="58"/>
      <c r="C966" s="58"/>
      <c r="D966" s="58"/>
      <c r="E966" s="58"/>
      <c r="F966" s="58"/>
      <c r="G966" s="58"/>
      <c r="H966" s="58"/>
      <c r="I966" s="158"/>
      <c r="J966" s="135"/>
      <c r="K966" s="135"/>
      <c r="L966" s="135"/>
      <c r="M966" s="135"/>
      <c r="N966" s="58"/>
      <c r="O966" s="58"/>
      <c r="P966" s="58"/>
      <c r="Q966" s="58"/>
      <c r="R966" s="15"/>
      <c r="S966" s="57"/>
      <c r="T966" s="19"/>
      <c r="U966" s="58"/>
      <c r="V966" s="58"/>
      <c r="W966" s="58"/>
      <c r="X966" s="58"/>
      <c r="Y966" s="58"/>
      <c r="Z966" s="58"/>
      <c r="AA966" s="58"/>
      <c r="AB966" s="58"/>
      <c r="AC966" s="58"/>
      <c r="AD966" s="58"/>
      <c r="AE966" s="58"/>
      <c r="AF966" s="58"/>
      <c r="AG966" s="58"/>
    </row>
    <row r="967" spans="1:33" ht="17.25" customHeight="1" x14ac:dyDescent="0.2">
      <c r="A967" s="23"/>
      <c r="B967" s="58"/>
      <c r="C967" s="58"/>
      <c r="D967" s="58"/>
      <c r="E967" s="58"/>
      <c r="F967" s="58"/>
      <c r="G967" s="58"/>
      <c r="H967" s="58"/>
      <c r="I967" s="158"/>
      <c r="J967" s="135"/>
      <c r="K967" s="135"/>
      <c r="L967" s="135"/>
      <c r="M967" s="135"/>
      <c r="N967" s="58"/>
      <c r="O967" s="58"/>
      <c r="P967" s="58"/>
      <c r="Q967" s="58"/>
      <c r="R967" s="15"/>
      <c r="S967" s="57"/>
      <c r="T967" s="19"/>
      <c r="U967" s="58"/>
      <c r="V967" s="58"/>
      <c r="W967" s="58"/>
      <c r="X967" s="58"/>
      <c r="Y967" s="58"/>
      <c r="Z967" s="58"/>
      <c r="AA967" s="58"/>
      <c r="AB967" s="58"/>
      <c r="AC967" s="58"/>
      <c r="AD967" s="58"/>
      <c r="AE967" s="58"/>
      <c r="AF967" s="58"/>
      <c r="AG967" s="58"/>
    </row>
    <row r="968" spans="1:33" ht="17.25" customHeight="1" x14ac:dyDescent="0.2">
      <c r="A968" s="23"/>
      <c r="B968" s="58"/>
      <c r="C968" s="58"/>
      <c r="D968" s="58"/>
      <c r="E968" s="58"/>
      <c r="F968" s="58"/>
      <c r="G968" s="58"/>
      <c r="H968" s="58"/>
      <c r="I968" s="158"/>
      <c r="J968" s="135"/>
      <c r="K968" s="135"/>
      <c r="L968" s="135"/>
      <c r="M968" s="135"/>
      <c r="N968" s="58"/>
      <c r="O968" s="58"/>
      <c r="P968" s="58"/>
      <c r="Q968" s="58"/>
      <c r="R968" s="15"/>
      <c r="S968" s="57"/>
      <c r="T968" s="19"/>
      <c r="U968" s="58"/>
      <c r="V968" s="58"/>
      <c r="W968" s="58"/>
      <c r="X968" s="58"/>
      <c r="Y968" s="58"/>
      <c r="Z968" s="58"/>
      <c r="AA968" s="58"/>
      <c r="AB968" s="58"/>
      <c r="AC968" s="58"/>
      <c r="AD968" s="58"/>
      <c r="AE968" s="58"/>
      <c r="AF968" s="58"/>
      <c r="AG968" s="58"/>
    </row>
    <row r="969" spans="1:33" ht="17.25" customHeight="1" x14ac:dyDescent="0.2">
      <c r="A969" s="23"/>
      <c r="B969" s="58"/>
      <c r="C969" s="58"/>
      <c r="D969" s="58"/>
      <c r="E969" s="58"/>
      <c r="F969" s="58"/>
      <c r="G969" s="58"/>
      <c r="H969" s="58"/>
      <c r="I969" s="158"/>
      <c r="J969" s="135"/>
      <c r="K969" s="135"/>
      <c r="L969" s="135"/>
      <c r="M969" s="135"/>
      <c r="N969" s="58"/>
      <c r="O969" s="58"/>
      <c r="P969" s="58"/>
      <c r="Q969" s="58"/>
      <c r="R969" s="15"/>
      <c r="S969" s="57"/>
      <c r="T969" s="19"/>
      <c r="U969" s="58"/>
      <c r="V969" s="58"/>
      <c r="W969" s="58"/>
      <c r="X969" s="58"/>
      <c r="Y969" s="58"/>
      <c r="Z969" s="58"/>
      <c r="AA969" s="58"/>
      <c r="AB969" s="58"/>
      <c r="AC969" s="58"/>
      <c r="AD969" s="58"/>
      <c r="AE969" s="58"/>
      <c r="AF969" s="58"/>
      <c r="AG969" s="58"/>
    </row>
    <row r="970" spans="1:33" ht="17.25" customHeight="1" x14ac:dyDescent="0.2">
      <c r="A970" s="23"/>
      <c r="B970" s="58"/>
      <c r="C970" s="58"/>
      <c r="D970" s="58"/>
      <c r="E970" s="58"/>
      <c r="F970" s="58"/>
      <c r="G970" s="58"/>
      <c r="H970" s="58"/>
      <c r="I970" s="158"/>
      <c r="J970" s="135"/>
      <c r="K970" s="135"/>
      <c r="L970" s="135"/>
      <c r="M970" s="135"/>
      <c r="N970" s="58"/>
      <c r="O970" s="58"/>
      <c r="P970" s="58"/>
      <c r="Q970" s="58"/>
      <c r="R970" s="15"/>
      <c r="S970" s="57"/>
      <c r="T970" s="19"/>
      <c r="U970" s="58"/>
      <c r="V970" s="58"/>
      <c r="W970" s="58"/>
      <c r="X970" s="58"/>
      <c r="Y970" s="58"/>
      <c r="Z970" s="58"/>
      <c r="AA970" s="58"/>
      <c r="AB970" s="58"/>
      <c r="AC970" s="58"/>
      <c r="AD970" s="58"/>
      <c r="AE970" s="58"/>
      <c r="AF970" s="58"/>
      <c r="AG970" s="58"/>
    </row>
    <row r="971" spans="1:33" ht="17.25" customHeight="1" x14ac:dyDescent="0.2">
      <c r="A971" s="23"/>
      <c r="B971" s="58"/>
      <c r="C971" s="58"/>
      <c r="D971" s="58"/>
      <c r="E971" s="58"/>
      <c r="F971" s="58"/>
      <c r="G971" s="58"/>
      <c r="H971" s="58"/>
      <c r="I971" s="158"/>
      <c r="J971" s="135"/>
      <c r="K971" s="135"/>
      <c r="L971" s="135"/>
      <c r="M971" s="135"/>
      <c r="N971" s="58"/>
      <c r="O971" s="58"/>
      <c r="P971" s="58"/>
      <c r="Q971" s="58"/>
      <c r="R971" s="15"/>
      <c r="S971" s="57"/>
      <c r="T971" s="19"/>
      <c r="U971" s="58"/>
      <c r="V971" s="58"/>
      <c r="W971" s="58"/>
      <c r="X971" s="58"/>
      <c r="Y971" s="58"/>
      <c r="Z971" s="58"/>
      <c r="AA971" s="58"/>
      <c r="AB971" s="58"/>
      <c r="AC971" s="58"/>
      <c r="AD971" s="58"/>
      <c r="AE971" s="58"/>
      <c r="AF971" s="58"/>
      <c r="AG971" s="58"/>
    </row>
    <row r="972" spans="1:33" ht="17.25" customHeight="1" x14ac:dyDescent="0.2">
      <c r="A972" s="23"/>
      <c r="B972" s="58"/>
      <c r="C972" s="58"/>
      <c r="D972" s="58"/>
      <c r="E972" s="58"/>
      <c r="F972" s="58"/>
      <c r="G972" s="58"/>
      <c r="H972" s="58"/>
      <c r="I972" s="158"/>
      <c r="J972" s="135"/>
      <c r="K972" s="135"/>
      <c r="L972" s="135"/>
      <c r="M972" s="135"/>
      <c r="N972" s="58"/>
      <c r="O972" s="58"/>
      <c r="P972" s="58"/>
      <c r="Q972" s="58"/>
      <c r="R972" s="15"/>
      <c r="S972" s="57"/>
      <c r="T972" s="19"/>
      <c r="U972" s="58"/>
      <c r="V972" s="58"/>
      <c r="W972" s="58"/>
      <c r="X972" s="58"/>
      <c r="Y972" s="58"/>
      <c r="Z972" s="58"/>
      <c r="AA972" s="58"/>
      <c r="AB972" s="58"/>
      <c r="AC972" s="58"/>
      <c r="AD972" s="58"/>
      <c r="AE972" s="58"/>
      <c r="AF972" s="58"/>
      <c r="AG972" s="58"/>
    </row>
    <row r="973" spans="1:33" ht="17.25" customHeight="1" x14ac:dyDescent="0.2">
      <c r="A973" s="23"/>
      <c r="B973" s="58"/>
      <c r="C973" s="58"/>
      <c r="D973" s="58"/>
      <c r="E973" s="58"/>
      <c r="F973" s="58"/>
      <c r="G973" s="58"/>
      <c r="H973" s="58"/>
      <c r="I973" s="158"/>
      <c r="J973" s="135"/>
      <c r="K973" s="135"/>
      <c r="L973" s="135"/>
      <c r="M973" s="135"/>
      <c r="N973" s="58"/>
      <c r="O973" s="58"/>
      <c r="P973" s="58"/>
      <c r="Q973" s="58"/>
      <c r="R973" s="15"/>
      <c r="S973" s="57"/>
      <c r="T973" s="19"/>
      <c r="U973" s="58"/>
      <c r="V973" s="58"/>
      <c r="W973" s="58"/>
      <c r="X973" s="58"/>
      <c r="Y973" s="58"/>
      <c r="Z973" s="58"/>
      <c r="AA973" s="58"/>
      <c r="AB973" s="58"/>
      <c r="AC973" s="58"/>
      <c r="AD973" s="58"/>
      <c r="AE973" s="58"/>
      <c r="AF973" s="58"/>
      <c r="AG973" s="58"/>
    </row>
    <row r="974" spans="1:33" ht="17.25" customHeight="1" x14ac:dyDescent="0.2">
      <c r="A974" s="23"/>
      <c r="B974" s="58"/>
      <c r="C974" s="58"/>
      <c r="D974" s="58"/>
      <c r="E974" s="58"/>
      <c r="F974" s="58"/>
      <c r="G974" s="58"/>
      <c r="H974" s="58"/>
      <c r="I974" s="158"/>
      <c r="J974" s="135"/>
      <c r="K974" s="135"/>
      <c r="L974" s="135"/>
      <c r="M974" s="135"/>
      <c r="N974" s="58"/>
      <c r="O974" s="58"/>
      <c r="P974" s="58"/>
      <c r="Q974" s="58"/>
      <c r="R974" s="15"/>
      <c r="S974" s="57"/>
      <c r="T974" s="19"/>
      <c r="U974" s="58"/>
      <c r="V974" s="58"/>
      <c r="W974" s="58"/>
      <c r="X974" s="58"/>
      <c r="Y974" s="58"/>
      <c r="Z974" s="58"/>
      <c r="AA974" s="58"/>
      <c r="AB974" s="58"/>
      <c r="AC974" s="58"/>
      <c r="AD974" s="58"/>
      <c r="AE974" s="58"/>
      <c r="AF974" s="58"/>
      <c r="AG974" s="58"/>
    </row>
    <row r="975" spans="1:33" ht="17.25" customHeight="1" x14ac:dyDescent="0.2">
      <c r="A975" s="23"/>
      <c r="B975" s="58"/>
      <c r="C975" s="58"/>
      <c r="D975" s="58"/>
      <c r="E975" s="58"/>
      <c r="F975" s="58"/>
      <c r="G975" s="58"/>
      <c r="H975" s="58"/>
      <c r="I975" s="158"/>
      <c r="J975" s="135"/>
      <c r="K975" s="135"/>
      <c r="L975" s="135"/>
      <c r="M975" s="135"/>
      <c r="N975" s="58"/>
      <c r="O975" s="58"/>
      <c r="P975" s="58"/>
      <c r="Q975" s="58"/>
      <c r="R975" s="15"/>
      <c r="S975" s="57"/>
      <c r="T975" s="19"/>
      <c r="U975" s="58"/>
      <c r="V975" s="58"/>
      <c r="W975" s="58"/>
      <c r="X975" s="58"/>
      <c r="Y975" s="58"/>
      <c r="Z975" s="58"/>
      <c r="AA975" s="58"/>
      <c r="AB975" s="58"/>
      <c r="AC975" s="58"/>
      <c r="AD975" s="58"/>
      <c r="AE975" s="58"/>
      <c r="AF975" s="58"/>
      <c r="AG975" s="58"/>
    </row>
    <row r="976" spans="1:33" ht="17.25" customHeight="1" x14ac:dyDescent="0.2">
      <c r="A976" s="23"/>
      <c r="B976" s="58"/>
      <c r="C976" s="58"/>
      <c r="D976" s="58"/>
      <c r="E976" s="58"/>
      <c r="F976" s="58"/>
      <c r="G976" s="58"/>
      <c r="H976" s="58"/>
      <c r="I976" s="158"/>
      <c r="J976" s="135"/>
      <c r="K976" s="135"/>
      <c r="L976" s="135"/>
      <c r="M976" s="135"/>
      <c r="N976" s="58"/>
      <c r="O976" s="58"/>
      <c r="P976" s="58"/>
      <c r="Q976" s="58"/>
      <c r="R976" s="15"/>
      <c r="S976" s="57"/>
      <c r="T976" s="19"/>
      <c r="U976" s="58"/>
      <c r="V976" s="58"/>
      <c r="W976" s="58"/>
      <c r="X976" s="58"/>
      <c r="Y976" s="58"/>
      <c r="Z976" s="58"/>
      <c r="AA976" s="58"/>
      <c r="AB976" s="58"/>
      <c r="AC976" s="58"/>
      <c r="AD976" s="58"/>
      <c r="AE976" s="58"/>
      <c r="AF976" s="58"/>
      <c r="AG976" s="58"/>
    </row>
    <row r="977" spans="1:33" ht="17.25" customHeight="1" x14ac:dyDescent="0.2">
      <c r="A977" s="23"/>
      <c r="B977" s="58"/>
      <c r="C977" s="58"/>
      <c r="D977" s="58"/>
      <c r="E977" s="58"/>
      <c r="F977" s="58"/>
      <c r="G977" s="58"/>
      <c r="H977" s="58"/>
      <c r="I977" s="158"/>
      <c r="J977" s="135"/>
      <c r="K977" s="135"/>
      <c r="L977" s="135"/>
      <c r="M977" s="135"/>
      <c r="N977" s="58"/>
      <c r="O977" s="58"/>
      <c r="P977" s="58"/>
      <c r="Q977" s="58"/>
      <c r="R977" s="15"/>
      <c r="S977" s="57"/>
      <c r="T977" s="19"/>
      <c r="U977" s="58"/>
      <c r="V977" s="58"/>
      <c r="W977" s="58"/>
      <c r="X977" s="58"/>
      <c r="Y977" s="58"/>
      <c r="Z977" s="58"/>
      <c r="AA977" s="58"/>
      <c r="AB977" s="58"/>
      <c r="AC977" s="58"/>
      <c r="AD977" s="58"/>
      <c r="AE977" s="58"/>
      <c r="AF977" s="58"/>
      <c r="AG977" s="58"/>
    </row>
    <row r="978" spans="1:33" ht="17.25" customHeight="1" x14ac:dyDescent="0.2">
      <c r="A978" s="23"/>
      <c r="B978" s="58"/>
      <c r="C978" s="58"/>
      <c r="D978" s="58"/>
      <c r="E978" s="58"/>
      <c r="F978" s="58"/>
      <c r="G978" s="58"/>
      <c r="H978" s="58"/>
      <c r="I978" s="158"/>
      <c r="J978" s="135"/>
      <c r="K978" s="135"/>
      <c r="L978" s="135"/>
      <c r="M978" s="135"/>
      <c r="N978" s="58"/>
      <c r="O978" s="58"/>
      <c r="P978" s="58"/>
      <c r="Q978" s="58"/>
      <c r="R978" s="15"/>
      <c r="S978" s="57"/>
      <c r="T978" s="19"/>
      <c r="U978" s="58"/>
      <c r="V978" s="58"/>
      <c r="W978" s="58"/>
      <c r="X978" s="58"/>
      <c r="Y978" s="58"/>
      <c r="Z978" s="58"/>
      <c r="AA978" s="58"/>
      <c r="AB978" s="58"/>
      <c r="AC978" s="58"/>
      <c r="AD978" s="58"/>
      <c r="AE978" s="58"/>
      <c r="AF978" s="58"/>
      <c r="AG978" s="58"/>
    </row>
    <row r="979" spans="1:33" ht="17.25" customHeight="1" x14ac:dyDescent="0.2">
      <c r="A979" s="23"/>
      <c r="B979" s="58"/>
      <c r="C979" s="58"/>
      <c r="D979" s="58"/>
      <c r="E979" s="58"/>
      <c r="F979" s="58"/>
      <c r="G979" s="58"/>
      <c r="H979" s="58"/>
      <c r="I979" s="158"/>
      <c r="J979" s="135"/>
      <c r="K979" s="135"/>
      <c r="L979" s="135"/>
      <c r="M979" s="135"/>
      <c r="N979" s="58"/>
      <c r="O979" s="58"/>
      <c r="P979" s="58"/>
      <c r="Q979" s="58"/>
      <c r="R979" s="15"/>
      <c r="S979" s="57"/>
      <c r="T979" s="19"/>
      <c r="U979" s="58"/>
      <c r="V979" s="58"/>
      <c r="W979" s="58"/>
      <c r="X979" s="58"/>
      <c r="Y979" s="58"/>
      <c r="Z979" s="58"/>
      <c r="AA979" s="58"/>
      <c r="AB979" s="58"/>
      <c r="AC979" s="58"/>
      <c r="AD979" s="58"/>
      <c r="AE979" s="58"/>
      <c r="AF979" s="58"/>
      <c r="AG979" s="58"/>
    </row>
    <row r="980" spans="1:33" ht="17.25" customHeight="1" x14ac:dyDescent="0.2">
      <c r="A980" s="23"/>
      <c r="B980" s="58"/>
      <c r="C980" s="58"/>
      <c r="D980" s="58"/>
      <c r="E980" s="58"/>
      <c r="F980" s="58"/>
      <c r="G980" s="58"/>
      <c r="H980" s="58"/>
      <c r="I980" s="158"/>
      <c r="J980" s="135"/>
      <c r="K980" s="135"/>
      <c r="L980" s="135"/>
      <c r="M980" s="135"/>
      <c r="N980" s="58"/>
      <c r="O980" s="58"/>
      <c r="P980" s="58"/>
      <c r="Q980" s="58"/>
      <c r="R980" s="15"/>
      <c r="S980" s="57"/>
      <c r="T980" s="19"/>
      <c r="U980" s="58"/>
      <c r="V980" s="58"/>
      <c r="W980" s="58"/>
      <c r="X980" s="58"/>
      <c r="Y980" s="58"/>
      <c r="Z980" s="58"/>
      <c r="AA980" s="58"/>
      <c r="AB980" s="58"/>
      <c r="AC980" s="58"/>
      <c r="AD980" s="58"/>
      <c r="AE980" s="58"/>
      <c r="AF980" s="58"/>
      <c r="AG980" s="58"/>
    </row>
    <row r="981" spans="1:33" ht="17.25" customHeight="1" x14ac:dyDescent="0.2">
      <c r="A981" s="23"/>
      <c r="B981" s="58"/>
      <c r="C981" s="58"/>
      <c r="D981" s="58"/>
      <c r="E981" s="58"/>
      <c r="F981" s="58"/>
      <c r="G981" s="58"/>
      <c r="H981" s="58"/>
      <c r="I981" s="158"/>
      <c r="J981" s="135"/>
      <c r="K981" s="135"/>
      <c r="L981" s="135"/>
      <c r="M981" s="135"/>
      <c r="N981" s="58"/>
      <c r="O981" s="58"/>
      <c r="P981" s="58"/>
      <c r="Q981" s="58"/>
      <c r="R981" s="15"/>
      <c r="S981" s="57"/>
      <c r="T981" s="19"/>
      <c r="U981" s="58"/>
      <c r="V981" s="58"/>
      <c r="W981" s="58"/>
      <c r="X981" s="58"/>
      <c r="Y981" s="58"/>
      <c r="Z981" s="58"/>
      <c r="AA981" s="58"/>
      <c r="AB981" s="58"/>
      <c r="AC981" s="58"/>
      <c r="AD981" s="58"/>
      <c r="AE981" s="58"/>
      <c r="AF981" s="58"/>
      <c r="AG981" s="58"/>
    </row>
    <row r="982" spans="1:33" ht="17.25" customHeight="1" x14ac:dyDescent="0.2">
      <c r="A982" s="23"/>
      <c r="B982" s="58"/>
      <c r="C982" s="58"/>
      <c r="D982" s="58"/>
      <c r="E982" s="58"/>
      <c r="F982" s="58"/>
      <c r="G982" s="58"/>
      <c r="H982" s="58"/>
      <c r="I982" s="158"/>
      <c r="J982" s="135"/>
      <c r="K982" s="135"/>
      <c r="L982" s="135"/>
      <c r="M982" s="135"/>
      <c r="N982" s="58"/>
      <c r="O982" s="58"/>
      <c r="P982" s="58"/>
      <c r="Q982" s="58"/>
      <c r="R982" s="15"/>
      <c r="S982" s="57"/>
      <c r="T982" s="19"/>
      <c r="U982" s="58"/>
      <c r="V982" s="58"/>
      <c r="W982" s="58"/>
      <c r="X982" s="58"/>
      <c r="Y982" s="58"/>
      <c r="Z982" s="58"/>
      <c r="AA982" s="58"/>
      <c r="AB982" s="58"/>
      <c r="AC982" s="58"/>
      <c r="AD982" s="58"/>
      <c r="AE982" s="58"/>
      <c r="AF982" s="58"/>
      <c r="AG982" s="58"/>
    </row>
    <row r="983" spans="1:33" ht="17.25" customHeight="1" x14ac:dyDescent="0.2">
      <c r="A983" s="23"/>
      <c r="B983" s="58"/>
      <c r="C983" s="58"/>
      <c r="D983" s="58"/>
      <c r="E983" s="58"/>
      <c r="F983" s="58"/>
      <c r="G983" s="58"/>
      <c r="H983" s="58"/>
      <c r="I983" s="158"/>
      <c r="J983" s="135"/>
      <c r="K983" s="135"/>
      <c r="L983" s="135"/>
      <c r="M983" s="135"/>
      <c r="N983" s="58"/>
      <c r="O983" s="58"/>
      <c r="P983" s="58"/>
      <c r="Q983" s="58"/>
      <c r="R983" s="15"/>
      <c r="S983" s="57"/>
      <c r="T983" s="19"/>
      <c r="U983" s="58"/>
      <c r="V983" s="58"/>
      <c r="W983" s="58"/>
      <c r="X983" s="58"/>
      <c r="Y983" s="58"/>
      <c r="Z983" s="58"/>
      <c r="AA983" s="58"/>
      <c r="AB983" s="58"/>
      <c r="AC983" s="58"/>
      <c r="AD983" s="58"/>
      <c r="AE983" s="58"/>
      <c r="AF983" s="58"/>
      <c r="AG983" s="58"/>
    </row>
    <row r="984" spans="1:33" ht="17.25" customHeight="1" x14ac:dyDescent="0.2">
      <c r="A984" s="23"/>
      <c r="B984" s="58"/>
      <c r="C984" s="58"/>
      <c r="D984" s="58"/>
      <c r="E984" s="58"/>
      <c r="F984" s="58"/>
      <c r="G984" s="58"/>
      <c r="H984" s="58"/>
      <c r="I984" s="158"/>
      <c r="J984" s="135"/>
      <c r="K984" s="135"/>
      <c r="L984" s="135"/>
      <c r="M984" s="135"/>
      <c r="N984" s="58"/>
      <c r="O984" s="58"/>
      <c r="P984" s="58"/>
      <c r="Q984" s="58"/>
      <c r="R984" s="15"/>
      <c r="S984" s="57"/>
      <c r="T984" s="19"/>
      <c r="U984" s="58"/>
      <c r="V984" s="58"/>
      <c r="W984" s="58"/>
      <c r="X984" s="58"/>
      <c r="Y984" s="58"/>
      <c r="Z984" s="58"/>
      <c r="AA984" s="58"/>
      <c r="AB984" s="58"/>
      <c r="AC984" s="58"/>
      <c r="AD984" s="58"/>
      <c r="AE984" s="58"/>
      <c r="AF984" s="58"/>
      <c r="AG984" s="58"/>
    </row>
    <row r="985" spans="1:33" ht="17.25" customHeight="1" x14ac:dyDescent="0.2">
      <c r="A985" s="23"/>
      <c r="B985" s="58"/>
      <c r="C985" s="58"/>
      <c r="D985" s="58"/>
      <c r="E985" s="58"/>
      <c r="F985" s="58"/>
      <c r="G985" s="58"/>
      <c r="H985" s="58"/>
      <c r="I985" s="158"/>
      <c r="J985" s="135"/>
      <c r="K985" s="135"/>
      <c r="L985" s="135"/>
      <c r="M985" s="135"/>
      <c r="N985" s="58"/>
      <c r="O985" s="58"/>
      <c r="P985" s="58"/>
      <c r="Q985" s="58"/>
      <c r="R985" s="15"/>
      <c r="S985" s="57"/>
      <c r="T985" s="19"/>
      <c r="U985" s="58"/>
      <c r="V985" s="58"/>
      <c r="W985" s="58"/>
      <c r="X985" s="58"/>
      <c r="Y985" s="58"/>
      <c r="Z985" s="58"/>
      <c r="AA985" s="58"/>
      <c r="AB985" s="58"/>
      <c r="AC985" s="58"/>
      <c r="AD985" s="58"/>
      <c r="AE985" s="58"/>
      <c r="AF985" s="58"/>
      <c r="AG985" s="58"/>
    </row>
    <row r="986" spans="1:33" ht="17.25" customHeight="1" x14ac:dyDescent="0.2">
      <c r="A986" s="23"/>
      <c r="B986" s="58"/>
      <c r="C986" s="58"/>
      <c r="D986" s="58"/>
      <c r="E986" s="58"/>
      <c r="F986" s="58"/>
      <c r="G986" s="58"/>
      <c r="H986" s="58"/>
      <c r="I986" s="158"/>
      <c r="J986" s="135"/>
      <c r="K986" s="135"/>
      <c r="L986" s="135"/>
      <c r="M986" s="135"/>
      <c r="N986" s="58"/>
      <c r="O986" s="58"/>
      <c r="P986" s="58"/>
      <c r="Q986" s="58"/>
      <c r="R986" s="15"/>
      <c r="S986" s="57"/>
      <c r="T986" s="19"/>
      <c r="U986" s="58"/>
      <c r="V986" s="58"/>
      <c r="W986" s="58"/>
      <c r="X986" s="58"/>
      <c r="Y986" s="58"/>
      <c r="Z986" s="58"/>
      <c r="AA986" s="58"/>
      <c r="AB986" s="58"/>
      <c r="AC986" s="58"/>
      <c r="AD986" s="58"/>
      <c r="AE986" s="58"/>
      <c r="AF986" s="58"/>
      <c r="AG986" s="58"/>
    </row>
    <row r="987" spans="1:33" ht="17.25" customHeight="1" x14ac:dyDescent="0.2">
      <c r="A987" s="23"/>
      <c r="B987" s="58"/>
      <c r="C987" s="58"/>
      <c r="D987" s="58"/>
      <c r="E987" s="58"/>
      <c r="F987" s="58"/>
      <c r="G987" s="58"/>
      <c r="H987" s="58"/>
      <c r="I987" s="158"/>
      <c r="J987" s="135"/>
      <c r="K987" s="135"/>
      <c r="L987" s="135"/>
      <c r="M987" s="135"/>
      <c r="N987" s="58"/>
      <c r="O987" s="58"/>
      <c r="P987" s="58"/>
      <c r="Q987" s="58"/>
      <c r="R987" s="15"/>
      <c r="S987" s="57"/>
      <c r="T987" s="19"/>
      <c r="U987" s="58"/>
      <c r="V987" s="58"/>
      <c r="W987" s="58"/>
      <c r="X987" s="58"/>
      <c r="Y987" s="58"/>
      <c r="Z987" s="58"/>
      <c r="AA987" s="58"/>
      <c r="AB987" s="58"/>
      <c r="AC987" s="58"/>
      <c r="AD987" s="58"/>
      <c r="AE987" s="58"/>
      <c r="AF987" s="58"/>
      <c r="AG987" s="58"/>
    </row>
    <row r="988" spans="1:33" ht="17.25" customHeight="1" x14ac:dyDescent="0.2">
      <c r="A988" s="23"/>
      <c r="B988" s="58"/>
      <c r="C988" s="58"/>
      <c r="D988" s="58"/>
      <c r="E988" s="58"/>
      <c r="F988" s="58"/>
      <c r="G988" s="58"/>
      <c r="H988" s="58"/>
      <c r="I988" s="158"/>
      <c r="J988" s="135"/>
      <c r="K988" s="135"/>
      <c r="L988" s="135"/>
      <c r="M988" s="135"/>
      <c r="N988" s="58"/>
      <c r="O988" s="58"/>
      <c r="P988" s="58"/>
      <c r="Q988" s="58"/>
      <c r="R988" s="15"/>
      <c r="S988" s="57"/>
      <c r="T988" s="19"/>
      <c r="U988" s="58"/>
      <c r="V988" s="58"/>
      <c r="W988" s="58"/>
      <c r="X988" s="58"/>
      <c r="Y988" s="58"/>
      <c r="Z988" s="58"/>
      <c r="AA988" s="58"/>
      <c r="AB988" s="58"/>
      <c r="AC988" s="58"/>
      <c r="AD988" s="58"/>
      <c r="AE988" s="58"/>
      <c r="AF988" s="58"/>
      <c r="AG988" s="58"/>
    </row>
    <row r="989" spans="1:33" ht="17.25" customHeight="1" x14ac:dyDescent="0.2">
      <c r="A989" s="23"/>
      <c r="B989" s="58"/>
      <c r="C989" s="58"/>
      <c r="D989" s="58"/>
      <c r="E989" s="58"/>
      <c r="F989" s="58"/>
      <c r="G989" s="58"/>
      <c r="H989" s="58"/>
      <c r="I989" s="158"/>
      <c r="J989" s="135"/>
      <c r="K989" s="135"/>
      <c r="L989" s="135"/>
      <c r="M989" s="135"/>
      <c r="N989" s="58"/>
      <c r="O989" s="58"/>
      <c r="P989" s="58"/>
      <c r="Q989" s="58"/>
      <c r="R989" s="15"/>
      <c r="S989" s="57"/>
      <c r="T989" s="19"/>
      <c r="U989" s="58"/>
      <c r="V989" s="58"/>
      <c r="W989" s="58"/>
      <c r="X989" s="58"/>
      <c r="Y989" s="58"/>
      <c r="Z989" s="58"/>
      <c r="AA989" s="58"/>
      <c r="AB989" s="58"/>
      <c r="AC989" s="58"/>
      <c r="AD989" s="58"/>
      <c r="AE989" s="58"/>
      <c r="AF989" s="58"/>
      <c r="AG989" s="58"/>
    </row>
    <row r="990" spans="1:33" ht="17.25" customHeight="1" x14ac:dyDescent="0.2">
      <c r="A990" s="23"/>
      <c r="B990" s="58"/>
      <c r="C990" s="58"/>
      <c r="D990" s="58"/>
      <c r="E990" s="58"/>
      <c r="F990" s="58"/>
      <c r="G990" s="58"/>
      <c r="H990" s="58"/>
      <c r="I990" s="158"/>
      <c r="J990" s="135"/>
      <c r="K990" s="135"/>
      <c r="L990" s="135"/>
      <c r="M990" s="135"/>
      <c r="N990" s="58"/>
      <c r="O990" s="58"/>
      <c r="P990" s="58"/>
      <c r="Q990" s="58"/>
      <c r="R990" s="15"/>
      <c r="S990" s="57"/>
      <c r="T990" s="19"/>
      <c r="U990" s="58"/>
      <c r="V990" s="58"/>
      <c r="W990" s="58"/>
      <c r="X990" s="58"/>
      <c r="Y990" s="58"/>
      <c r="Z990" s="58"/>
      <c r="AA990" s="58"/>
      <c r="AB990" s="58"/>
      <c r="AC990" s="58"/>
      <c r="AD990" s="58"/>
      <c r="AE990" s="58"/>
      <c r="AF990" s="58"/>
      <c r="AG990" s="58"/>
    </row>
    <row r="991" spans="1:33" ht="17.25" customHeight="1" x14ac:dyDescent="0.2">
      <c r="A991" s="23"/>
      <c r="B991" s="58"/>
      <c r="C991" s="58"/>
      <c r="D991" s="58"/>
      <c r="E991" s="58"/>
      <c r="F991" s="58"/>
      <c r="G991" s="58"/>
      <c r="H991" s="58"/>
      <c r="I991" s="158"/>
      <c r="J991" s="135"/>
      <c r="K991" s="135"/>
      <c r="L991" s="135"/>
      <c r="M991" s="135"/>
      <c r="N991" s="58"/>
      <c r="O991" s="58"/>
      <c r="P991" s="58"/>
      <c r="Q991" s="58"/>
      <c r="R991" s="15"/>
      <c r="S991" s="57"/>
      <c r="T991" s="19"/>
      <c r="U991" s="58"/>
      <c r="V991" s="58"/>
      <c r="W991" s="58"/>
      <c r="X991" s="58"/>
      <c r="Y991" s="58"/>
      <c r="Z991" s="58"/>
      <c r="AA991" s="58"/>
      <c r="AB991" s="58"/>
      <c r="AC991" s="58"/>
      <c r="AD991" s="58"/>
      <c r="AE991" s="58"/>
      <c r="AF991" s="58"/>
      <c r="AG991" s="58"/>
    </row>
    <row r="992" spans="1:33" ht="17.25" customHeight="1" x14ac:dyDescent="0.2">
      <c r="A992" s="23"/>
      <c r="B992" s="58"/>
      <c r="C992" s="58"/>
      <c r="D992" s="58"/>
      <c r="E992" s="58"/>
      <c r="F992" s="58"/>
      <c r="G992" s="58"/>
      <c r="H992" s="58"/>
      <c r="I992" s="158"/>
      <c r="J992" s="135"/>
      <c r="K992" s="135"/>
      <c r="L992" s="135"/>
      <c r="M992" s="135"/>
      <c r="N992" s="58"/>
      <c r="O992" s="58"/>
      <c r="P992" s="58"/>
      <c r="Q992" s="58"/>
      <c r="R992" s="15"/>
      <c r="S992" s="57"/>
      <c r="T992" s="19"/>
      <c r="U992" s="58"/>
      <c r="V992" s="58"/>
      <c r="W992" s="58"/>
      <c r="X992" s="58"/>
      <c r="Y992" s="58"/>
      <c r="Z992" s="58"/>
      <c r="AA992" s="58"/>
      <c r="AB992" s="58"/>
      <c r="AC992" s="58"/>
      <c r="AD992" s="58"/>
      <c r="AE992" s="58"/>
      <c r="AF992" s="58"/>
      <c r="AG992" s="58"/>
    </row>
    <row r="993" spans="1:33" ht="17.25" customHeight="1" x14ac:dyDescent="0.2">
      <c r="A993" s="23"/>
      <c r="B993" s="58"/>
      <c r="C993" s="58"/>
      <c r="D993" s="58"/>
      <c r="E993" s="58"/>
      <c r="F993" s="58"/>
      <c r="G993" s="58"/>
      <c r="H993" s="58"/>
      <c r="I993" s="158"/>
      <c r="J993" s="135"/>
      <c r="K993" s="135"/>
      <c r="L993" s="135"/>
      <c r="M993" s="135"/>
      <c r="N993" s="58"/>
      <c r="O993" s="58"/>
      <c r="P993" s="58"/>
      <c r="Q993" s="58"/>
      <c r="R993" s="15"/>
      <c r="S993" s="57"/>
      <c r="T993" s="19"/>
      <c r="U993" s="58"/>
      <c r="V993" s="58"/>
      <c r="W993" s="58"/>
      <c r="X993" s="58"/>
      <c r="Y993" s="58"/>
      <c r="Z993" s="58"/>
      <c r="AA993" s="58"/>
      <c r="AB993" s="58"/>
      <c r="AC993" s="58"/>
      <c r="AD993" s="58"/>
      <c r="AE993" s="58"/>
      <c r="AF993" s="58"/>
      <c r="AG993" s="58"/>
    </row>
    <row r="994" spans="1:33" ht="17.25" customHeight="1" x14ac:dyDescent="0.2">
      <c r="A994" s="23"/>
      <c r="B994" s="58"/>
      <c r="C994" s="58"/>
      <c r="D994" s="58"/>
      <c r="E994" s="58"/>
      <c r="F994" s="58"/>
      <c r="G994" s="58"/>
      <c r="H994" s="58"/>
      <c r="I994" s="158"/>
      <c r="J994" s="135"/>
      <c r="K994" s="135"/>
      <c r="L994" s="135"/>
      <c r="M994" s="135"/>
      <c r="N994" s="58"/>
      <c r="O994" s="58"/>
      <c r="P994" s="58"/>
      <c r="Q994" s="58"/>
      <c r="R994" s="15"/>
      <c r="S994" s="57"/>
      <c r="T994" s="19"/>
      <c r="U994" s="58"/>
      <c r="V994" s="58"/>
      <c r="W994" s="58"/>
      <c r="X994" s="58"/>
      <c r="Y994" s="58"/>
      <c r="Z994" s="58"/>
      <c r="AA994" s="58"/>
      <c r="AB994" s="58"/>
      <c r="AC994" s="58"/>
      <c r="AD994" s="58"/>
      <c r="AE994" s="58"/>
      <c r="AF994" s="58"/>
      <c r="AG994" s="58"/>
    </row>
    <row r="995" spans="1:33" ht="17.25" customHeight="1" x14ac:dyDescent="0.2">
      <c r="A995" s="23"/>
      <c r="B995" s="58"/>
      <c r="C995" s="58"/>
      <c r="D995" s="58"/>
      <c r="E995" s="58"/>
      <c r="F995" s="58"/>
      <c r="G995" s="58"/>
      <c r="H995" s="58"/>
      <c r="I995" s="158"/>
      <c r="J995" s="135"/>
      <c r="K995" s="135"/>
      <c r="L995" s="135"/>
      <c r="M995" s="135"/>
      <c r="N995" s="58"/>
      <c r="O995" s="58"/>
      <c r="P995" s="58"/>
      <c r="Q995" s="58"/>
      <c r="R995" s="15"/>
      <c r="S995" s="57"/>
      <c r="T995" s="19"/>
      <c r="U995" s="58"/>
      <c r="V995" s="58"/>
      <c r="W995" s="58"/>
      <c r="X995" s="58"/>
      <c r="Y995" s="58"/>
      <c r="Z995" s="58"/>
      <c r="AA995" s="58"/>
      <c r="AB995" s="58"/>
      <c r="AC995" s="58"/>
      <c r="AD995" s="58"/>
      <c r="AE995" s="58"/>
      <c r="AF995" s="58"/>
      <c r="AG995" s="58"/>
    </row>
    <row r="996" spans="1:33" ht="17.25" customHeight="1" x14ac:dyDescent="0.2">
      <c r="A996" s="23"/>
      <c r="B996" s="58"/>
      <c r="C996" s="58"/>
      <c r="D996" s="58"/>
      <c r="E996" s="58"/>
      <c r="F996" s="58"/>
      <c r="G996" s="58"/>
      <c r="H996" s="58"/>
      <c r="I996" s="158"/>
      <c r="J996" s="135"/>
      <c r="K996" s="135"/>
      <c r="L996" s="135"/>
      <c r="M996" s="135"/>
      <c r="N996" s="58"/>
      <c r="O996" s="58"/>
      <c r="P996" s="58"/>
      <c r="Q996" s="58"/>
      <c r="R996" s="15"/>
      <c r="S996" s="57"/>
      <c r="T996" s="19"/>
      <c r="U996" s="58"/>
      <c r="V996" s="58"/>
      <c r="W996" s="58"/>
      <c r="X996" s="58"/>
      <c r="Y996" s="58"/>
      <c r="Z996" s="58"/>
      <c r="AA996" s="58"/>
      <c r="AB996" s="58"/>
      <c r="AC996" s="58"/>
      <c r="AD996" s="58"/>
      <c r="AE996" s="58"/>
      <c r="AF996" s="58"/>
      <c r="AG996" s="58"/>
    </row>
    <row r="997" spans="1:33" ht="17.25" customHeight="1" x14ac:dyDescent="0.2">
      <c r="A997" s="23"/>
      <c r="B997" s="58"/>
      <c r="C997" s="58"/>
      <c r="D997" s="58"/>
      <c r="E997" s="58"/>
      <c r="F997" s="58"/>
      <c r="G997" s="58"/>
      <c r="H997" s="58"/>
      <c r="I997" s="158"/>
      <c r="J997" s="135"/>
      <c r="K997" s="135"/>
      <c r="L997" s="135"/>
      <c r="M997" s="135"/>
      <c r="N997" s="58"/>
      <c r="O997" s="58"/>
      <c r="P997" s="58"/>
      <c r="Q997" s="58"/>
      <c r="R997" s="15"/>
      <c r="S997" s="57"/>
      <c r="T997" s="19"/>
      <c r="U997" s="58"/>
      <c r="V997" s="58"/>
      <c r="W997" s="58"/>
      <c r="X997" s="58"/>
      <c r="Y997" s="58"/>
      <c r="Z997" s="58"/>
      <c r="AA997" s="58"/>
      <c r="AB997" s="58"/>
      <c r="AC997" s="58"/>
      <c r="AD997" s="58"/>
      <c r="AE997" s="58"/>
      <c r="AF997" s="58"/>
      <c r="AG997" s="58"/>
    </row>
    <row r="998" spans="1:33" ht="17.25" customHeight="1" x14ac:dyDescent="0.2">
      <c r="A998" s="23"/>
      <c r="B998" s="58"/>
      <c r="C998" s="58"/>
      <c r="D998" s="58"/>
      <c r="E998" s="58"/>
      <c r="F998" s="58"/>
      <c r="G998" s="58"/>
      <c r="H998" s="58"/>
      <c r="I998" s="158"/>
      <c r="J998" s="135"/>
      <c r="K998" s="135"/>
      <c r="L998" s="135"/>
      <c r="M998" s="135"/>
      <c r="N998" s="58"/>
      <c r="O998" s="58"/>
      <c r="P998" s="58"/>
      <c r="Q998" s="58"/>
      <c r="R998" s="15"/>
      <c r="S998" s="57"/>
      <c r="T998" s="19"/>
      <c r="U998" s="58"/>
      <c r="V998" s="58"/>
      <c r="W998" s="58"/>
      <c r="X998" s="58"/>
      <c r="Y998" s="58"/>
      <c r="Z998" s="58"/>
      <c r="AA998" s="58"/>
      <c r="AB998" s="58"/>
      <c r="AC998" s="58"/>
      <c r="AD998" s="58"/>
      <c r="AE998" s="58"/>
      <c r="AF998" s="58"/>
      <c r="AG998" s="58"/>
    </row>
    <row r="999" spans="1:33" ht="17.25" customHeight="1" x14ac:dyDescent="0.2">
      <c r="A999" s="23"/>
      <c r="B999" s="58"/>
      <c r="C999" s="58"/>
      <c r="D999" s="58"/>
      <c r="E999" s="58"/>
      <c r="F999" s="58"/>
      <c r="G999" s="58"/>
      <c r="H999" s="58"/>
      <c r="I999" s="158"/>
      <c r="J999" s="135"/>
      <c r="K999" s="135"/>
      <c r="L999" s="135"/>
      <c r="M999" s="135"/>
      <c r="N999" s="58"/>
      <c r="O999" s="58"/>
      <c r="P999" s="58"/>
      <c r="Q999" s="58"/>
      <c r="R999" s="15"/>
      <c r="S999" s="57"/>
      <c r="T999" s="19"/>
      <c r="U999" s="58"/>
      <c r="V999" s="58"/>
      <c r="W999" s="58"/>
      <c r="X999" s="58"/>
      <c r="Y999" s="58"/>
      <c r="Z999" s="58"/>
      <c r="AA999" s="58"/>
      <c r="AB999" s="58"/>
      <c r="AC999" s="58"/>
      <c r="AD999" s="58"/>
      <c r="AE999" s="58"/>
      <c r="AF999" s="58"/>
      <c r="AG999" s="58"/>
    </row>
    <row r="1000" spans="1:33" ht="17.25" customHeight="1" x14ac:dyDescent="0.2">
      <c r="A1000" s="23"/>
      <c r="B1000" s="58"/>
      <c r="C1000" s="58"/>
      <c r="D1000" s="58"/>
      <c r="E1000" s="58"/>
      <c r="F1000" s="58"/>
      <c r="G1000" s="58"/>
      <c r="H1000" s="58"/>
      <c r="I1000" s="158"/>
      <c r="J1000" s="135"/>
      <c r="K1000" s="135"/>
      <c r="L1000" s="135"/>
      <c r="M1000" s="135"/>
      <c r="N1000" s="58"/>
      <c r="O1000" s="58"/>
      <c r="P1000" s="58"/>
      <c r="Q1000" s="58"/>
      <c r="R1000" s="15"/>
      <c r="S1000" s="57"/>
      <c r="T1000" s="19"/>
      <c r="U1000" s="58"/>
      <c r="V1000" s="58"/>
      <c r="W1000" s="58"/>
      <c r="X1000" s="58"/>
      <c r="Y1000" s="58"/>
      <c r="Z1000" s="58"/>
      <c r="AA1000" s="58"/>
      <c r="AB1000" s="58"/>
      <c r="AC1000" s="58"/>
      <c r="AD1000" s="58"/>
      <c r="AE1000" s="58"/>
      <c r="AF1000" s="58"/>
      <c r="AG1000" s="58"/>
    </row>
  </sheetData>
  <mergeCells count="3">
    <mergeCell ref="F59:G59"/>
    <mergeCell ref="F60:G60"/>
    <mergeCell ref="F65:G65"/>
  </mergeCells>
  <conditionalFormatting sqref="A14:A23 A25:A34 A36:A45 A47:A65 G58 G61:G64">
    <cfRule type="cellIs" dxfId="54" priority="1" operator="equal">
      <formula>0</formula>
    </cfRule>
  </conditionalFormatting>
  <conditionalFormatting sqref="D1">
    <cfRule type="cellIs" dxfId="53" priority="2" operator="equal">
      <formula>0</formula>
    </cfRule>
  </conditionalFormatting>
  <conditionalFormatting sqref="F1:O1">
    <cfRule type="cellIs" dxfId="52" priority="3" operator="equal">
      <formula>0</formula>
    </cfRule>
  </conditionalFormatting>
  <conditionalFormatting sqref="G33">
    <cfRule type="cellIs" dxfId="51" priority="6" operator="equal">
      <formula>0</formula>
    </cfRule>
  </conditionalFormatting>
  <conditionalFormatting sqref="G3:I12 G14:I23 G25:I28">
    <cfRule type="cellIs" dxfId="50" priority="4" operator="equal">
      <formula>0</formula>
    </cfRule>
  </conditionalFormatting>
  <conditionalFormatting sqref="G30:I30">
    <cfRule type="cellIs" dxfId="49" priority="5" operator="equal">
      <formula>0</formula>
    </cfRule>
  </conditionalFormatting>
  <conditionalFormatting sqref="N25:N34 N36:N45 N47:N65">
    <cfRule type="cellIs" dxfId="48" priority="15" operator="equal">
      <formula>0</formula>
    </cfRule>
  </conditionalFormatting>
  <conditionalFormatting sqref="N3:T12 N14:T23 P25:S28 O25:O29 O33">
    <cfRule type="cellIs" dxfId="47" priority="8" operator="equal">
      <formula>0</formula>
    </cfRule>
  </conditionalFormatting>
  <conditionalFormatting sqref="O30:S30">
    <cfRule type="cellIs" dxfId="46" priority="9" operator="equal">
      <formula>0</formula>
    </cfRule>
  </conditionalFormatting>
  <conditionalFormatting sqref="R29:S29">
    <cfRule type="cellIs" dxfId="45" priority="17" operator="equal">
      <formula>0</formula>
    </cfRule>
  </conditionalFormatting>
  <conditionalFormatting sqref="R31:S34 R36:S45 P51:P55 H51:I65 O51:O65 Q51:Q65">
    <cfRule type="cellIs" dxfId="44" priority="18" operator="equal">
      <formula>0</formula>
    </cfRule>
  </conditionalFormatting>
  <conditionalFormatting sqref="R47:S1000">
    <cfRule type="cellIs" dxfId="43" priority="13" operator="equal">
      <formula>0</formula>
    </cfRule>
  </conditionalFormatting>
  <conditionalFormatting sqref="T25:T30">
    <cfRule type="cellIs" dxfId="42" priority="19" operator="equal">
      <formula>0</formula>
    </cfRule>
  </conditionalFormatting>
  <conditionalFormatting sqref="T33">
    <cfRule type="cellIs" dxfId="41" priority="20" operator="equal">
      <formula>0</formula>
    </cfRule>
  </conditionalFormatting>
  <conditionalFormatting sqref="T41:T43">
    <cfRule type="cellIs" dxfId="40" priority="21" operator="equal">
      <formula>0</formula>
    </cfRule>
  </conditionalFormatting>
  <conditionalFormatting sqref="T58:T60 T62">
    <cfRule type="cellIs" dxfId="39" priority="22" operator="equal">
      <formula>0</formula>
    </cfRule>
  </conditionalFormatting>
  <conditionalFormatting sqref="T64:T65">
    <cfRule type="cellIs" dxfId="38" priority="23" operator="equal">
      <formula>0</formula>
    </cfRule>
  </conditionalFormatting>
  <pageMargins left="0.7" right="0.7" top="0.75" bottom="0.75" header="0" footer="0"/>
  <pageSetup paperSize="9" orientation="portrait"/>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990"/>
  <sheetViews>
    <sheetView topLeftCell="E1" zoomScale="168" zoomScaleNormal="168" zoomScalePageLayoutView="168" workbookViewId="0">
      <pane ySplit="1" topLeftCell="A2" activePane="bottomLeft" state="frozen"/>
      <selection pane="bottomLeft" activeCell="D11" sqref="D11"/>
    </sheetView>
  </sheetViews>
  <sheetFormatPr baseColWidth="10" defaultColWidth="11.1640625" defaultRowHeight="15" customHeight="1" x14ac:dyDescent="0.2"/>
  <cols>
    <col min="1" max="1" width="7.6640625" customWidth="1"/>
    <col min="2" max="2" width="6.1640625" customWidth="1"/>
    <col min="3" max="3" width="12.5" customWidth="1"/>
    <col min="4" max="4" width="26.83203125" customWidth="1"/>
    <col min="5" max="5" width="30.1640625" customWidth="1"/>
    <col min="6" max="6" width="24.33203125" customWidth="1"/>
    <col min="7" max="7" width="28.6640625" style="398" customWidth="1"/>
    <col min="8" max="8" width="25.1640625" style="405" customWidth="1"/>
    <col min="9" max="9" width="24.83203125" customWidth="1"/>
    <col min="10" max="10" width="34.6640625" customWidth="1"/>
    <col min="11" max="11" width="37.5" customWidth="1"/>
    <col min="12" max="12" width="40.6640625" customWidth="1"/>
    <col min="13" max="13" width="31.1640625" customWidth="1"/>
    <col min="14" max="14" width="30.1640625" customWidth="1"/>
    <col min="15" max="15" width="44.6640625" customWidth="1"/>
    <col min="16" max="16" width="33.1640625" customWidth="1"/>
    <col min="17" max="17" width="13.83203125" customWidth="1"/>
    <col min="18" max="18" width="28.6640625" customWidth="1"/>
    <col min="19" max="19" width="18" style="398" customWidth="1"/>
    <col min="20" max="20" width="26.33203125" style="398" customWidth="1"/>
    <col min="21" max="21" width="11.83203125" customWidth="1"/>
    <col min="22" max="22" width="92.1640625" customWidth="1"/>
    <col min="23" max="25" width="10.83203125" customWidth="1"/>
  </cols>
  <sheetData>
    <row r="1" spans="1:25" ht="18" customHeight="1" x14ac:dyDescent="0.2">
      <c r="A1" s="9" t="s">
        <v>59</v>
      </c>
      <c r="B1" s="9" t="s">
        <v>60</v>
      </c>
      <c r="C1" s="9" t="s">
        <v>0</v>
      </c>
      <c r="D1" s="13" t="s">
        <v>126</v>
      </c>
      <c r="E1" s="9" t="s">
        <v>127</v>
      </c>
      <c r="F1" s="13" t="s">
        <v>128</v>
      </c>
      <c r="G1" s="399" t="s">
        <v>61</v>
      </c>
      <c r="H1" s="156" t="s">
        <v>62</v>
      </c>
      <c r="I1" s="46" t="s">
        <v>129</v>
      </c>
      <c r="J1" s="13" t="s">
        <v>65</v>
      </c>
      <c r="K1" s="285" t="s">
        <v>71</v>
      </c>
      <c r="L1" s="13" t="s">
        <v>72</v>
      </c>
      <c r="M1" s="156" t="s">
        <v>1050</v>
      </c>
      <c r="N1" s="13" t="s">
        <v>68</v>
      </c>
      <c r="O1" s="156" t="s">
        <v>73</v>
      </c>
      <c r="P1" s="13" t="s">
        <v>69</v>
      </c>
      <c r="Q1" s="13" t="s">
        <v>1051</v>
      </c>
      <c r="R1" s="13" t="s">
        <v>1052</v>
      </c>
      <c r="S1" s="257" t="s">
        <v>540</v>
      </c>
      <c r="T1" s="257" t="s">
        <v>541</v>
      </c>
      <c r="U1" s="9" t="s">
        <v>184</v>
      </c>
      <c r="V1" s="286" t="s">
        <v>77</v>
      </c>
      <c r="W1" s="13"/>
      <c r="X1" s="13"/>
      <c r="Y1" s="13"/>
    </row>
    <row r="2" spans="1:25" ht="18" customHeight="1" x14ac:dyDescent="0.2">
      <c r="A2" s="74" t="s">
        <v>78</v>
      </c>
      <c r="B2" s="74">
        <v>2018</v>
      </c>
      <c r="C2" s="74" t="s">
        <v>29</v>
      </c>
      <c r="D2" s="52" t="s">
        <v>1053</v>
      </c>
      <c r="E2" s="52" t="s">
        <v>1054</v>
      </c>
      <c r="F2" s="52" t="s">
        <v>113</v>
      </c>
      <c r="G2" s="451">
        <v>40395.99</v>
      </c>
      <c r="H2" s="287"/>
      <c r="I2" s="53"/>
      <c r="J2" s="51"/>
      <c r="K2" s="289"/>
      <c r="L2" s="51"/>
      <c r="M2" s="290"/>
      <c r="N2" s="51"/>
      <c r="O2" s="287"/>
      <c r="P2" s="51"/>
      <c r="Q2" s="52"/>
      <c r="R2" s="52"/>
      <c r="S2" s="74"/>
      <c r="T2" s="74"/>
      <c r="U2" s="51"/>
      <c r="V2" s="291" t="s">
        <v>1058</v>
      </c>
      <c r="W2" s="51"/>
      <c r="X2" s="51"/>
      <c r="Y2" s="51"/>
    </row>
    <row r="3" spans="1:25" ht="18" customHeight="1" x14ac:dyDescent="0.2">
      <c r="A3" s="23" t="s">
        <v>78</v>
      </c>
      <c r="B3" s="23">
        <v>2018</v>
      </c>
      <c r="C3" s="23" t="s">
        <v>29</v>
      </c>
      <c r="D3" s="19" t="s">
        <v>717</v>
      </c>
      <c r="E3" s="19" t="s">
        <v>1059</v>
      </c>
      <c r="F3" s="19" t="s">
        <v>1060</v>
      </c>
      <c r="G3" s="449">
        <v>18990</v>
      </c>
      <c r="H3" s="158"/>
      <c r="I3" s="59"/>
      <c r="J3" s="8">
        <v>3036</v>
      </c>
      <c r="K3" s="31">
        <v>2500</v>
      </c>
      <c r="L3" s="8"/>
      <c r="M3" s="18"/>
      <c r="N3" s="8"/>
      <c r="O3" s="18">
        <v>13449</v>
      </c>
      <c r="P3" s="8"/>
      <c r="Q3" s="19"/>
      <c r="R3" s="19"/>
      <c r="S3" s="15">
        <v>600000</v>
      </c>
      <c r="T3" s="23"/>
      <c r="U3" s="58"/>
      <c r="V3" s="292" t="s">
        <v>1061</v>
      </c>
      <c r="W3" s="58"/>
      <c r="X3" s="58"/>
      <c r="Y3" s="58"/>
    </row>
    <row r="4" spans="1:25" ht="18" customHeight="1" x14ac:dyDescent="0.2">
      <c r="A4" s="23" t="s">
        <v>78</v>
      </c>
      <c r="B4" s="23">
        <v>2018</v>
      </c>
      <c r="C4" s="23" t="s">
        <v>29</v>
      </c>
      <c r="D4" s="19" t="s">
        <v>1055</v>
      </c>
      <c r="E4" s="19" t="s">
        <v>1056</v>
      </c>
      <c r="F4" s="19" t="s">
        <v>1056</v>
      </c>
      <c r="G4" s="449">
        <v>2748</v>
      </c>
      <c r="H4" s="158"/>
      <c r="I4" s="59"/>
      <c r="J4" s="8"/>
      <c r="K4" s="8"/>
      <c r="L4" s="8"/>
      <c r="M4" s="18"/>
      <c r="N4" s="8"/>
      <c r="O4" s="18"/>
      <c r="P4" s="8"/>
      <c r="Q4" s="19"/>
      <c r="R4" s="19"/>
      <c r="S4" s="15"/>
      <c r="T4" s="23"/>
      <c r="U4" s="58"/>
      <c r="V4" s="3" t="s">
        <v>1057</v>
      </c>
      <c r="W4" s="58"/>
      <c r="X4" s="58"/>
      <c r="Y4" s="58"/>
    </row>
    <row r="5" spans="1:25" ht="18" customHeight="1" x14ac:dyDescent="0.2">
      <c r="A5" s="23" t="s">
        <v>78</v>
      </c>
      <c r="B5" s="23">
        <v>2018</v>
      </c>
      <c r="C5" s="23" t="s">
        <v>29</v>
      </c>
      <c r="D5" s="19" t="s">
        <v>1062</v>
      </c>
      <c r="E5" s="19" t="s">
        <v>1063</v>
      </c>
      <c r="F5" s="19" t="s">
        <v>1064</v>
      </c>
      <c r="G5" s="449">
        <v>1148</v>
      </c>
      <c r="H5" s="158"/>
      <c r="I5" s="59"/>
      <c r="J5" s="8">
        <v>1026.17</v>
      </c>
      <c r="K5" s="8"/>
      <c r="L5" s="8"/>
      <c r="M5" s="18"/>
      <c r="N5" s="8">
        <v>121.87</v>
      </c>
      <c r="O5" s="18"/>
      <c r="P5" s="8"/>
      <c r="Q5" s="19"/>
      <c r="R5" s="19"/>
      <c r="S5" s="15">
        <v>105000</v>
      </c>
      <c r="T5" s="23"/>
      <c r="U5" s="58"/>
      <c r="V5" s="292" t="s">
        <v>1065</v>
      </c>
      <c r="W5" s="58"/>
      <c r="X5" s="58"/>
      <c r="Y5" s="58"/>
    </row>
    <row r="6" spans="1:25" ht="18" customHeight="1" x14ac:dyDescent="0.2">
      <c r="A6" s="23" t="s">
        <v>78</v>
      </c>
      <c r="B6" s="23">
        <v>2018</v>
      </c>
      <c r="C6" s="23" t="s">
        <v>29</v>
      </c>
      <c r="D6" s="58" t="s">
        <v>1066</v>
      </c>
      <c r="E6" s="58" t="s">
        <v>1066</v>
      </c>
      <c r="F6" s="293" t="s">
        <v>1067</v>
      </c>
      <c r="G6" s="449">
        <v>372.26</v>
      </c>
      <c r="H6" s="158"/>
      <c r="I6" s="59"/>
      <c r="J6" s="8"/>
      <c r="K6" s="8"/>
      <c r="L6" s="8">
        <v>13.55</v>
      </c>
      <c r="M6" s="18">
        <v>162.27000000000001</v>
      </c>
      <c r="N6" s="8"/>
      <c r="O6" s="18">
        <v>196.44</v>
      </c>
      <c r="P6" s="8"/>
      <c r="Q6" s="19"/>
      <c r="R6" s="19"/>
      <c r="S6" s="23"/>
      <c r="T6" s="23"/>
      <c r="U6" s="58"/>
      <c r="V6" s="58" t="s">
        <v>1068</v>
      </c>
      <c r="W6" s="58"/>
      <c r="X6" s="58"/>
      <c r="Y6" s="58"/>
    </row>
    <row r="7" spans="1:25" ht="18" customHeight="1" x14ac:dyDescent="0.2">
      <c r="A7" s="23" t="s">
        <v>78</v>
      </c>
      <c r="B7" s="23">
        <v>2018</v>
      </c>
      <c r="C7" s="23" t="s">
        <v>29</v>
      </c>
      <c r="D7" s="288" t="s">
        <v>807</v>
      </c>
      <c r="E7" s="288" t="s">
        <v>807</v>
      </c>
      <c r="F7" s="288" t="s">
        <v>808</v>
      </c>
      <c r="G7" s="450">
        <v>190.33</v>
      </c>
      <c r="H7" s="158"/>
      <c r="I7" s="59"/>
      <c r="J7" s="58"/>
      <c r="K7" s="133"/>
      <c r="L7" s="58"/>
      <c r="M7" s="218">
        <v>26.3</v>
      </c>
      <c r="N7" s="58"/>
      <c r="O7" s="218">
        <v>164.03</v>
      </c>
      <c r="P7" s="58"/>
      <c r="Q7" s="19"/>
      <c r="R7" s="19"/>
      <c r="S7" s="23"/>
      <c r="T7" s="23"/>
      <c r="U7" s="58"/>
      <c r="V7" s="3" t="s">
        <v>1069</v>
      </c>
      <c r="W7" s="58"/>
      <c r="X7" s="58"/>
      <c r="Y7" s="58"/>
    </row>
    <row r="8" spans="1:25" ht="18" customHeight="1" x14ac:dyDescent="0.2">
      <c r="A8" s="23" t="s">
        <v>78</v>
      </c>
      <c r="B8" s="23">
        <v>2018</v>
      </c>
      <c r="C8" s="23" t="s">
        <v>29</v>
      </c>
      <c r="D8" s="19" t="s">
        <v>1070</v>
      </c>
      <c r="E8" s="19" t="s">
        <v>1071</v>
      </c>
      <c r="F8" s="19" t="s">
        <v>1072</v>
      </c>
      <c r="G8" s="449">
        <v>100</v>
      </c>
      <c r="H8" s="445"/>
      <c r="I8" s="59"/>
      <c r="J8" s="8"/>
      <c r="K8" s="8"/>
      <c r="L8" s="8"/>
      <c r="M8" s="18">
        <v>30.44</v>
      </c>
      <c r="N8" s="8"/>
      <c r="O8" s="18">
        <v>60.74</v>
      </c>
      <c r="P8" s="8"/>
      <c r="Q8" s="19"/>
      <c r="R8" s="19"/>
      <c r="S8" s="15"/>
      <c r="T8" s="23"/>
      <c r="U8" s="58"/>
      <c r="V8" s="292" t="s">
        <v>1073</v>
      </c>
      <c r="W8" s="58"/>
      <c r="X8" s="58"/>
      <c r="Y8" s="58"/>
    </row>
    <row r="9" spans="1:25" ht="18" customHeight="1" x14ac:dyDescent="0.2">
      <c r="A9" s="23" t="s">
        <v>78</v>
      </c>
      <c r="B9" s="23">
        <v>2018</v>
      </c>
      <c r="C9" s="23" t="s">
        <v>29</v>
      </c>
      <c r="D9" s="19" t="s">
        <v>246</v>
      </c>
      <c r="E9" s="19" t="s">
        <v>246</v>
      </c>
      <c r="F9" s="19" t="s">
        <v>246</v>
      </c>
      <c r="G9" s="449"/>
      <c r="H9" s="445"/>
      <c r="I9" s="59"/>
      <c r="J9" s="8"/>
      <c r="K9" s="8"/>
      <c r="L9" s="8"/>
      <c r="M9" s="18"/>
      <c r="N9" s="8"/>
      <c r="O9" s="18"/>
      <c r="P9" s="8"/>
      <c r="Q9" s="19"/>
      <c r="R9" s="19"/>
      <c r="S9" s="23"/>
      <c r="T9" s="23"/>
      <c r="U9" s="58"/>
      <c r="V9" s="292"/>
      <c r="W9" s="58"/>
      <c r="X9" s="58"/>
      <c r="Y9" s="58"/>
    </row>
    <row r="10" spans="1:25" ht="18" customHeight="1" x14ac:dyDescent="0.2">
      <c r="A10" s="74" t="s">
        <v>78</v>
      </c>
      <c r="B10" s="74">
        <v>2019</v>
      </c>
      <c r="C10" s="74" t="s">
        <v>29</v>
      </c>
      <c r="D10" s="52" t="s">
        <v>1053</v>
      </c>
      <c r="E10" s="52" t="s">
        <v>1054</v>
      </c>
      <c r="F10" s="52" t="s">
        <v>113</v>
      </c>
      <c r="G10" s="448">
        <v>48797.88</v>
      </c>
      <c r="H10" s="287">
        <v>7061.9</v>
      </c>
      <c r="I10" s="452"/>
      <c r="J10" s="56"/>
      <c r="K10" s="56"/>
      <c r="L10" s="56"/>
      <c r="M10" s="76"/>
      <c r="N10" s="56"/>
      <c r="O10" s="76"/>
      <c r="P10" s="56"/>
      <c r="Q10" s="52"/>
      <c r="R10" s="52"/>
      <c r="S10" s="74"/>
      <c r="T10" s="74"/>
      <c r="U10" s="51"/>
      <c r="V10" s="294" t="s">
        <v>1074</v>
      </c>
      <c r="W10" s="51"/>
      <c r="X10" s="51"/>
      <c r="Y10" s="51"/>
    </row>
    <row r="11" spans="1:25" ht="18" customHeight="1" x14ac:dyDescent="0.2">
      <c r="A11" s="23" t="s">
        <v>78</v>
      </c>
      <c r="B11" s="23">
        <v>2019</v>
      </c>
      <c r="C11" s="23" t="s">
        <v>29</v>
      </c>
      <c r="D11" s="19" t="s">
        <v>717</v>
      </c>
      <c r="E11" s="19" t="s">
        <v>1059</v>
      </c>
      <c r="F11" s="19" t="s">
        <v>1060</v>
      </c>
      <c r="G11" s="449">
        <v>25430</v>
      </c>
      <c r="H11" s="445">
        <f t="shared" ref="H11:H17" si="0">G11/6.91</f>
        <v>3680.1736613603471</v>
      </c>
      <c r="I11" s="84"/>
      <c r="J11" s="8">
        <v>4860</v>
      </c>
      <c r="K11" s="31">
        <v>2292</v>
      </c>
      <c r="L11" s="8"/>
      <c r="M11" s="18"/>
      <c r="N11" s="8"/>
      <c r="O11" s="18">
        <v>18282</v>
      </c>
      <c r="P11" s="8"/>
      <c r="Q11" s="19"/>
      <c r="R11" s="19"/>
      <c r="S11" s="15">
        <v>653000</v>
      </c>
      <c r="T11" s="23"/>
      <c r="U11" s="58"/>
      <c r="V11" s="292" t="s">
        <v>1075</v>
      </c>
      <c r="W11" s="58"/>
      <c r="X11" s="58"/>
      <c r="Y11" s="58"/>
    </row>
    <row r="12" spans="1:25" ht="18" customHeight="1" x14ac:dyDescent="0.2">
      <c r="A12" s="23" t="s">
        <v>78</v>
      </c>
      <c r="B12" s="23">
        <v>2019</v>
      </c>
      <c r="C12" s="23" t="s">
        <v>29</v>
      </c>
      <c r="D12" s="19" t="s">
        <v>1076</v>
      </c>
      <c r="E12" s="19" t="s">
        <v>119</v>
      </c>
      <c r="F12" s="19" t="s">
        <v>119</v>
      </c>
      <c r="G12" s="449">
        <v>4693</v>
      </c>
      <c r="H12" s="445">
        <f t="shared" si="0"/>
        <v>679.16063675832129</v>
      </c>
      <c r="I12" s="84"/>
      <c r="J12" s="8"/>
      <c r="K12" s="8"/>
      <c r="L12" s="8"/>
      <c r="M12" s="18"/>
      <c r="N12" s="8"/>
      <c r="O12" s="18"/>
      <c r="P12" s="8"/>
      <c r="Q12" s="19"/>
      <c r="R12" s="19"/>
      <c r="S12" s="15"/>
      <c r="T12" s="23"/>
      <c r="U12" s="58"/>
      <c r="V12" s="292" t="s">
        <v>1077</v>
      </c>
      <c r="W12" s="58"/>
      <c r="X12" s="58"/>
      <c r="Y12" s="58"/>
    </row>
    <row r="13" spans="1:25" ht="18" customHeight="1" x14ac:dyDescent="0.2">
      <c r="A13" s="23" t="s">
        <v>78</v>
      </c>
      <c r="B13" s="23">
        <v>2019</v>
      </c>
      <c r="C13" s="23" t="s">
        <v>29</v>
      </c>
      <c r="D13" s="19" t="s">
        <v>1062</v>
      </c>
      <c r="E13" s="19" t="s">
        <v>1063</v>
      </c>
      <c r="F13" s="19" t="s">
        <v>1064</v>
      </c>
      <c r="G13" s="449">
        <v>2318</v>
      </c>
      <c r="H13" s="445">
        <f t="shared" si="0"/>
        <v>335.45586107091174</v>
      </c>
      <c r="I13" s="84"/>
      <c r="J13" s="8">
        <v>1776.97</v>
      </c>
      <c r="K13" s="8"/>
      <c r="L13" s="8"/>
      <c r="M13" s="18"/>
      <c r="N13" s="8">
        <v>541.41999999999996</v>
      </c>
      <c r="O13" s="18"/>
      <c r="P13" s="8"/>
      <c r="Q13" s="19"/>
      <c r="R13" s="19"/>
      <c r="S13" s="15">
        <v>147000</v>
      </c>
      <c r="T13" s="23"/>
      <c r="U13" s="58"/>
      <c r="V13" s="292" t="s">
        <v>1065</v>
      </c>
      <c r="W13" s="58"/>
      <c r="X13" s="58"/>
      <c r="Y13" s="58"/>
    </row>
    <row r="14" spans="1:25" ht="18" customHeight="1" x14ac:dyDescent="0.2">
      <c r="A14" s="23" t="s">
        <v>78</v>
      </c>
      <c r="B14" s="23">
        <v>2019</v>
      </c>
      <c r="C14" s="23" t="s">
        <v>29</v>
      </c>
      <c r="D14" s="19" t="s">
        <v>1055</v>
      </c>
      <c r="E14" s="19" t="s">
        <v>1056</v>
      </c>
      <c r="F14" s="19" t="s">
        <v>1056</v>
      </c>
      <c r="G14" s="449">
        <v>1795</v>
      </c>
      <c r="H14" s="445">
        <f t="shared" si="0"/>
        <v>259.76845151953688</v>
      </c>
      <c r="I14" s="84"/>
      <c r="J14" s="8"/>
      <c r="K14" s="8"/>
      <c r="L14" s="8"/>
      <c r="M14" s="18"/>
      <c r="N14" s="8"/>
      <c r="O14" s="18"/>
      <c r="P14" s="8"/>
      <c r="Q14" s="19"/>
      <c r="R14" s="19"/>
      <c r="S14" s="15"/>
      <c r="T14" s="23"/>
      <c r="U14" s="58"/>
      <c r="V14" s="3" t="s">
        <v>1057</v>
      </c>
      <c r="W14" s="58"/>
      <c r="X14" s="58"/>
      <c r="Y14" s="58"/>
    </row>
    <row r="15" spans="1:25" ht="18" customHeight="1" x14ac:dyDescent="0.2">
      <c r="A15" s="23" t="s">
        <v>78</v>
      </c>
      <c r="B15" s="23">
        <v>2019</v>
      </c>
      <c r="C15" s="23" t="s">
        <v>29</v>
      </c>
      <c r="D15" s="19" t="s">
        <v>1078</v>
      </c>
      <c r="E15" s="19" t="s">
        <v>120</v>
      </c>
      <c r="F15" s="19" t="s">
        <v>120</v>
      </c>
      <c r="G15" s="449">
        <v>1290</v>
      </c>
      <c r="H15" s="445">
        <f t="shared" si="0"/>
        <v>186.68596237337192</v>
      </c>
      <c r="I15" s="84"/>
      <c r="J15" s="8"/>
      <c r="K15" s="8"/>
      <c r="L15" s="8"/>
      <c r="M15" s="18">
        <v>77.739999999999995</v>
      </c>
      <c r="N15" s="8"/>
      <c r="O15" s="18"/>
      <c r="P15" s="8"/>
      <c r="Q15" s="19"/>
      <c r="R15" s="19"/>
      <c r="S15" s="15"/>
      <c r="T15" s="23"/>
      <c r="U15" s="58"/>
      <c r="V15" s="292" t="s">
        <v>1079</v>
      </c>
      <c r="W15" s="58"/>
      <c r="X15" s="58"/>
      <c r="Y15" s="58"/>
    </row>
    <row r="16" spans="1:25" ht="18" customHeight="1" x14ac:dyDescent="0.2">
      <c r="A16" s="23" t="s">
        <v>78</v>
      </c>
      <c r="B16" s="23">
        <v>2019</v>
      </c>
      <c r="C16" s="23" t="s">
        <v>29</v>
      </c>
      <c r="D16" s="58" t="s">
        <v>1066</v>
      </c>
      <c r="E16" s="58" t="s">
        <v>1066</v>
      </c>
      <c r="F16" s="293" t="s">
        <v>1067</v>
      </c>
      <c r="G16" s="449">
        <v>335.29</v>
      </c>
      <c r="H16" s="445">
        <f t="shared" si="0"/>
        <v>48.522431259044865</v>
      </c>
      <c r="I16" s="84"/>
      <c r="J16" s="8"/>
      <c r="K16" s="8"/>
      <c r="L16" s="8">
        <v>1.81</v>
      </c>
      <c r="M16" s="18">
        <v>209.56</v>
      </c>
      <c r="N16" s="8"/>
      <c r="O16" s="18">
        <v>123.92</v>
      </c>
      <c r="P16" s="8"/>
      <c r="Q16" s="19"/>
      <c r="R16" s="19"/>
      <c r="S16" s="23"/>
      <c r="T16" s="23"/>
      <c r="U16" s="58"/>
      <c r="V16" s="58" t="s">
        <v>1080</v>
      </c>
      <c r="W16" s="58"/>
      <c r="X16" s="58"/>
      <c r="Y16" s="58"/>
    </row>
    <row r="17" spans="1:25" ht="18" customHeight="1" x14ac:dyDescent="0.2">
      <c r="A17" s="23" t="s">
        <v>78</v>
      </c>
      <c r="B17" s="23">
        <v>2019</v>
      </c>
      <c r="C17" s="23" t="s">
        <v>29</v>
      </c>
      <c r="D17" s="19" t="s">
        <v>1070</v>
      </c>
      <c r="E17" s="19" t="s">
        <v>1071</v>
      </c>
      <c r="F17" s="19" t="s">
        <v>1072</v>
      </c>
      <c r="G17" s="449">
        <v>56</v>
      </c>
      <c r="H17" s="445">
        <f t="shared" si="0"/>
        <v>8.1041968162083933</v>
      </c>
      <c r="I17" s="84"/>
      <c r="J17" s="8"/>
      <c r="K17" s="8"/>
      <c r="L17" s="8"/>
      <c r="M17" s="18">
        <v>50.56</v>
      </c>
      <c r="N17" s="8"/>
      <c r="O17" s="18">
        <v>1.81</v>
      </c>
      <c r="P17" s="8"/>
      <c r="Q17" s="19"/>
      <c r="R17" s="19"/>
      <c r="S17" s="15"/>
      <c r="T17" s="23"/>
      <c r="U17" s="58"/>
      <c r="V17" s="292" t="s">
        <v>1073</v>
      </c>
      <c r="W17" s="58"/>
      <c r="X17" s="58"/>
      <c r="Y17" s="58"/>
    </row>
    <row r="18" spans="1:25" ht="18" customHeight="1" x14ac:dyDescent="0.2">
      <c r="A18" s="23" t="s">
        <v>78</v>
      </c>
      <c r="B18" s="23">
        <v>2019</v>
      </c>
      <c r="C18" s="23" t="s">
        <v>29</v>
      </c>
      <c r="D18" s="19" t="s">
        <v>246</v>
      </c>
      <c r="E18" s="19" t="s">
        <v>246</v>
      </c>
      <c r="F18" s="19" t="s">
        <v>246</v>
      </c>
      <c r="G18" s="449"/>
      <c r="H18" s="445"/>
      <c r="I18" s="84"/>
      <c r="J18" s="8"/>
      <c r="K18" s="8"/>
      <c r="L18" s="8"/>
      <c r="M18" s="18"/>
      <c r="N18" s="8"/>
      <c r="O18" s="18"/>
      <c r="P18" s="8"/>
      <c r="Q18" s="19"/>
      <c r="R18" s="19"/>
      <c r="S18" s="23"/>
      <c r="T18" s="23"/>
      <c r="U18" s="58"/>
      <c r="V18" s="292"/>
      <c r="W18" s="58"/>
      <c r="X18" s="58"/>
      <c r="Y18" s="58"/>
    </row>
    <row r="19" spans="1:25" ht="18" customHeight="1" x14ac:dyDescent="0.2">
      <c r="A19" s="74" t="s">
        <v>78</v>
      </c>
      <c r="B19" s="74">
        <v>2020</v>
      </c>
      <c r="C19" s="74" t="s">
        <v>29</v>
      </c>
      <c r="D19" s="52" t="s">
        <v>1053</v>
      </c>
      <c r="E19" s="52" t="s">
        <v>1054</v>
      </c>
      <c r="F19" s="52" t="s">
        <v>113</v>
      </c>
      <c r="G19" s="448">
        <v>54628.92</v>
      </c>
      <c r="H19" s="452">
        <f t="shared" ref="H19:H26" si="1">G19/6.9</f>
        <v>7917.2347826086952</v>
      </c>
      <c r="I19" s="452"/>
      <c r="J19" s="56"/>
      <c r="K19" s="56"/>
      <c r="L19" s="56"/>
      <c r="M19" s="76"/>
      <c r="N19" s="56"/>
      <c r="O19" s="76"/>
      <c r="P19" s="56"/>
      <c r="Q19" s="52"/>
      <c r="R19" s="52"/>
      <c r="S19" s="74"/>
      <c r="T19" s="74"/>
      <c r="U19" s="51"/>
      <c r="V19" s="294" t="s">
        <v>1081</v>
      </c>
      <c r="W19" s="51"/>
      <c r="X19" s="51"/>
      <c r="Y19" s="51"/>
    </row>
    <row r="20" spans="1:25" ht="18" customHeight="1" x14ac:dyDescent="0.2">
      <c r="A20" s="23" t="s">
        <v>78</v>
      </c>
      <c r="B20" s="23">
        <v>2020</v>
      </c>
      <c r="C20" s="23" t="s">
        <v>29</v>
      </c>
      <c r="D20" s="19" t="s">
        <v>717</v>
      </c>
      <c r="E20" s="19" t="s">
        <v>1059</v>
      </c>
      <c r="F20" s="19" t="s">
        <v>1060</v>
      </c>
      <c r="G20" s="449">
        <v>29142</v>
      </c>
      <c r="H20" s="84">
        <f t="shared" si="1"/>
        <v>4223.478260869565</v>
      </c>
      <c r="I20" s="84"/>
      <c r="J20" s="8">
        <v>5550</v>
      </c>
      <c r="K20" s="31">
        <v>3799</v>
      </c>
      <c r="L20" s="8"/>
      <c r="M20" s="18"/>
      <c r="N20" s="8"/>
      <c r="O20" s="18">
        <v>19804</v>
      </c>
      <c r="P20" s="8"/>
      <c r="Q20" s="19"/>
      <c r="R20" s="19"/>
      <c r="S20" s="15">
        <v>644000</v>
      </c>
      <c r="T20" s="23"/>
      <c r="U20" s="58"/>
      <c r="V20" s="292" t="s">
        <v>1082</v>
      </c>
      <c r="W20" s="58"/>
      <c r="X20" s="58"/>
      <c r="Y20" s="58"/>
    </row>
    <row r="21" spans="1:25" ht="18" customHeight="1" x14ac:dyDescent="0.2">
      <c r="A21" s="23" t="s">
        <v>78</v>
      </c>
      <c r="B21" s="23">
        <v>2020</v>
      </c>
      <c r="C21" s="23" t="s">
        <v>29</v>
      </c>
      <c r="D21" s="19" t="s">
        <v>1062</v>
      </c>
      <c r="E21" s="19" t="s">
        <v>1063</v>
      </c>
      <c r="F21" s="19" t="s">
        <v>1064</v>
      </c>
      <c r="G21" s="449">
        <v>4895</v>
      </c>
      <c r="H21" s="84">
        <f t="shared" si="1"/>
        <v>709.42028985507238</v>
      </c>
      <c r="I21" s="84"/>
      <c r="J21" s="8">
        <v>2623</v>
      </c>
      <c r="K21" s="8"/>
      <c r="L21" s="8"/>
      <c r="M21" s="18"/>
      <c r="N21" s="8">
        <v>2273</v>
      </c>
      <c r="O21" s="18"/>
      <c r="P21" s="8"/>
      <c r="Q21" s="19"/>
      <c r="R21" s="19"/>
      <c r="S21" s="15">
        <v>181000</v>
      </c>
      <c r="T21" s="23"/>
      <c r="U21" s="58"/>
      <c r="V21" s="292" t="s">
        <v>1065</v>
      </c>
      <c r="W21" s="58"/>
      <c r="X21" s="58"/>
      <c r="Y21" s="58"/>
    </row>
    <row r="22" spans="1:25" ht="18" customHeight="1" x14ac:dyDescent="0.2">
      <c r="A22" s="23" t="s">
        <v>78</v>
      </c>
      <c r="B22" s="23">
        <v>2020</v>
      </c>
      <c r="C22" s="23" t="s">
        <v>29</v>
      </c>
      <c r="D22" s="19" t="s">
        <v>1076</v>
      </c>
      <c r="E22" s="19" t="s">
        <v>119</v>
      </c>
      <c r="F22" s="19" t="s">
        <v>119</v>
      </c>
      <c r="G22" s="449">
        <v>3824.61</v>
      </c>
      <c r="H22" s="84">
        <f t="shared" si="1"/>
        <v>554.2913043478261</v>
      </c>
      <c r="I22" s="84"/>
      <c r="J22" s="8"/>
      <c r="K22" s="8"/>
      <c r="L22" s="8"/>
      <c r="M22" s="18"/>
      <c r="N22" s="8"/>
      <c r="O22" s="18"/>
      <c r="P22" s="8"/>
      <c r="Q22" s="19"/>
      <c r="R22" s="19"/>
      <c r="S22" s="23"/>
      <c r="T22" s="23"/>
      <c r="U22" s="58"/>
      <c r="V22" s="292" t="s">
        <v>1083</v>
      </c>
      <c r="W22" s="58"/>
      <c r="X22" s="58"/>
      <c r="Y22" s="58"/>
    </row>
    <row r="23" spans="1:25" ht="18" customHeight="1" x14ac:dyDescent="0.2">
      <c r="A23" s="23" t="s">
        <v>78</v>
      </c>
      <c r="B23" s="23">
        <v>2020</v>
      </c>
      <c r="C23" s="23" t="s">
        <v>29</v>
      </c>
      <c r="D23" s="19" t="s">
        <v>1055</v>
      </c>
      <c r="E23" s="19" t="s">
        <v>1056</v>
      </c>
      <c r="F23" s="19" t="s">
        <v>1056</v>
      </c>
      <c r="G23" s="449">
        <v>1928</v>
      </c>
      <c r="H23" s="84">
        <f t="shared" si="1"/>
        <v>279.42028985507244</v>
      </c>
      <c r="I23" s="84"/>
      <c r="J23" s="8"/>
      <c r="K23" s="8"/>
      <c r="L23" s="8"/>
      <c r="M23" s="18"/>
      <c r="N23" s="8"/>
      <c r="O23" s="18"/>
      <c r="P23" s="8"/>
      <c r="Q23" s="19"/>
      <c r="R23" s="19"/>
      <c r="S23" s="15"/>
      <c r="T23" s="23"/>
      <c r="U23" s="58"/>
      <c r="V23" s="295" t="s">
        <v>1084</v>
      </c>
      <c r="W23" s="58"/>
      <c r="X23" s="58"/>
      <c r="Y23" s="58"/>
    </row>
    <row r="24" spans="1:25" ht="18" customHeight="1" x14ac:dyDescent="0.2">
      <c r="A24" s="23" t="s">
        <v>78</v>
      </c>
      <c r="B24" s="23">
        <v>2020</v>
      </c>
      <c r="C24" s="23" t="s">
        <v>29</v>
      </c>
      <c r="D24" s="19" t="s">
        <v>1078</v>
      </c>
      <c r="E24" s="19" t="s">
        <v>120</v>
      </c>
      <c r="F24" s="19" t="s">
        <v>120</v>
      </c>
      <c r="G24" s="449">
        <v>922</v>
      </c>
      <c r="H24" s="84">
        <f t="shared" si="1"/>
        <v>133.62318840579709</v>
      </c>
      <c r="I24" s="84"/>
      <c r="J24" s="8"/>
      <c r="K24" s="8"/>
      <c r="L24" s="8"/>
      <c r="M24" s="18">
        <v>92.72</v>
      </c>
      <c r="N24" s="8"/>
      <c r="O24" s="18"/>
      <c r="P24" s="8"/>
      <c r="Q24" s="19"/>
      <c r="R24" s="19"/>
      <c r="S24" s="15"/>
      <c r="T24" s="23"/>
      <c r="U24" s="58"/>
      <c r="V24" s="292" t="s">
        <v>1079</v>
      </c>
      <c r="W24" s="58"/>
      <c r="X24" s="58"/>
      <c r="Y24" s="58"/>
    </row>
    <row r="25" spans="1:25" ht="18" customHeight="1" x14ac:dyDescent="0.2">
      <c r="A25" s="23" t="s">
        <v>78</v>
      </c>
      <c r="B25" s="23">
        <v>2020</v>
      </c>
      <c r="C25" s="23" t="s">
        <v>29</v>
      </c>
      <c r="D25" s="58" t="s">
        <v>1066</v>
      </c>
      <c r="E25" s="58" t="s">
        <v>1066</v>
      </c>
      <c r="F25" s="293" t="s">
        <v>1067</v>
      </c>
      <c r="G25" s="450">
        <v>269.16000000000003</v>
      </c>
      <c r="H25" s="84">
        <f t="shared" si="1"/>
        <v>39.008695652173913</v>
      </c>
      <c r="I25" s="84"/>
      <c r="J25" s="8"/>
      <c r="K25" s="8"/>
      <c r="L25" s="8">
        <v>2.56</v>
      </c>
      <c r="M25" s="18">
        <v>224.78</v>
      </c>
      <c r="N25" s="8"/>
      <c r="O25" s="18">
        <v>41.83</v>
      </c>
      <c r="P25" s="8"/>
      <c r="Q25" s="19"/>
      <c r="R25" s="19"/>
      <c r="S25" s="23"/>
      <c r="T25" s="23"/>
      <c r="U25" s="58"/>
      <c r="V25" s="58" t="s">
        <v>1085</v>
      </c>
      <c r="W25" s="58"/>
      <c r="X25" s="58"/>
      <c r="Y25" s="58"/>
    </row>
    <row r="26" spans="1:25" ht="18" customHeight="1" x14ac:dyDescent="0.2">
      <c r="A26" s="23" t="s">
        <v>78</v>
      </c>
      <c r="B26" s="23">
        <v>2020</v>
      </c>
      <c r="C26" s="23" t="s">
        <v>29</v>
      </c>
      <c r="D26" s="19" t="s">
        <v>1070</v>
      </c>
      <c r="E26" s="19" t="s">
        <v>1071</v>
      </c>
      <c r="F26" s="19" t="s">
        <v>1072</v>
      </c>
      <c r="G26" s="449">
        <v>71</v>
      </c>
      <c r="H26" s="84">
        <f t="shared" si="1"/>
        <v>10.289855072463768</v>
      </c>
      <c r="I26" s="84"/>
      <c r="J26" s="8"/>
      <c r="K26" s="8"/>
      <c r="L26" s="8"/>
      <c r="M26" s="18">
        <v>68.77</v>
      </c>
      <c r="N26" s="8"/>
      <c r="O26" s="18">
        <v>0</v>
      </c>
      <c r="P26" s="8"/>
      <c r="Q26" s="19"/>
      <c r="R26" s="19"/>
      <c r="S26" s="15"/>
      <c r="T26" s="23"/>
      <c r="U26" s="58"/>
      <c r="V26" s="8" t="s">
        <v>1086</v>
      </c>
      <c r="W26" s="58"/>
      <c r="X26" s="58"/>
      <c r="Y26" s="58"/>
    </row>
    <row r="27" spans="1:25" ht="18" customHeight="1" x14ac:dyDescent="0.2">
      <c r="A27" s="23" t="s">
        <v>78</v>
      </c>
      <c r="B27" s="23">
        <v>2020</v>
      </c>
      <c r="C27" s="23" t="s">
        <v>29</v>
      </c>
      <c r="D27" s="19" t="s">
        <v>246</v>
      </c>
      <c r="E27" s="19" t="s">
        <v>246</v>
      </c>
      <c r="F27" s="19" t="s">
        <v>246</v>
      </c>
      <c r="G27" s="449"/>
      <c r="I27" s="84"/>
      <c r="J27" s="8"/>
      <c r="K27" s="8"/>
      <c r="L27" s="8"/>
      <c r="M27" s="18"/>
      <c r="N27" s="8"/>
      <c r="O27" s="18"/>
      <c r="P27" s="8"/>
      <c r="Q27" s="19"/>
      <c r="R27" s="19"/>
      <c r="S27" s="23"/>
      <c r="T27" s="23"/>
      <c r="U27" s="58"/>
      <c r="V27" s="292"/>
      <c r="W27" s="58"/>
      <c r="X27" s="58"/>
      <c r="Y27" s="58"/>
    </row>
    <row r="28" spans="1:25" ht="18" customHeight="1" x14ac:dyDescent="0.2">
      <c r="A28" s="74" t="s">
        <v>78</v>
      </c>
      <c r="B28" s="74">
        <v>2021</v>
      </c>
      <c r="C28" s="74" t="s">
        <v>29</v>
      </c>
      <c r="D28" s="52" t="s">
        <v>1053</v>
      </c>
      <c r="E28" s="52" t="s">
        <v>1054</v>
      </c>
      <c r="F28" s="52" t="s">
        <v>113</v>
      </c>
      <c r="G28" s="448">
        <v>44758.01</v>
      </c>
      <c r="H28" s="452">
        <f>G28/6.452</f>
        <v>6937.0753254804713</v>
      </c>
      <c r="I28" s="452"/>
      <c r="J28" s="56"/>
      <c r="K28" s="56"/>
      <c r="L28" s="56"/>
      <c r="M28" s="76"/>
      <c r="N28" s="56"/>
      <c r="O28" s="76"/>
      <c r="P28" s="56"/>
      <c r="Q28" s="52"/>
      <c r="R28" s="52"/>
      <c r="S28" s="74"/>
      <c r="T28" s="74"/>
      <c r="U28" s="51"/>
      <c r="V28" s="294" t="s">
        <v>1087</v>
      </c>
      <c r="W28" s="51"/>
      <c r="X28" s="51"/>
      <c r="Y28" s="51"/>
    </row>
    <row r="29" spans="1:25" ht="18" customHeight="1" x14ac:dyDescent="0.2">
      <c r="A29" s="23" t="s">
        <v>78</v>
      </c>
      <c r="B29" s="23">
        <v>2021</v>
      </c>
      <c r="C29" s="23" t="s">
        <v>29</v>
      </c>
      <c r="D29" s="19" t="s">
        <v>717</v>
      </c>
      <c r="E29" s="19" t="s">
        <v>1059</v>
      </c>
      <c r="F29" s="19" t="s">
        <v>1060</v>
      </c>
      <c r="G29" s="449">
        <v>31240</v>
      </c>
      <c r="H29" s="84">
        <f t="shared" ref="H29:H34" si="2">G29/6.452</f>
        <v>4841.9094854308742</v>
      </c>
      <c r="I29" s="84"/>
      <c r="J29" s="8">
        <v>7330</v>
      </c>
      <c r="K29" s="31">
        <v>4137</v>
      </c>
      <c r="L29" s="8"/>
      <c r="M29" s="18"/>
      <c r="N29" s="8"/>
      <c r="O29" s="18">
        <v>19777</v>
      </c>
      <c r="P29" s="8"/>
      <c r="Q29" s="19"/>
      <c r="R29" s="19"/>
      <c r="S29" s="15">
        <v>622000</v>
      </c>
      <c r="T29" s="23"/>
      <c r="U29" s="58"/>
      <c r="V29" s="25" t="s">
        <v>1088</v>
      </c>
      <c r="W29" s="58"/>
      <c r="X29" s="58"/>
      <c r="Y29" s="58"/>
    </row>
    <row r="30" spans="1:25" ht="18" customHeight="1" x14ac:dyDescent="0.2">
      <c r="A30" s="23" t="s">
        <v>78</v>
      </c>
      <c r="B30" s="23">
        <v>2021</v>
      </c>
      <c r="C30" s="23" t="s">
        <v>29</v>
      </c>
      <c r="D30" s="19" t="s">
        <v>1062</v>
      </c>
      <c r="E30" s="19" t="s">
        <v>1063</v>
      </c>
      <c r="F30" s="19" t="s">
        <v>1064</v>
      </c>
      <c r="G30" s="449">
        <v>7000</v>
      </c>
      <c r="H30" s="84">
        <f t="shared" si="2"/>
        <v>1084.9349039057656</v>
      </c>
      <c r="I30" s="84"/>
      <c r="J30" s="8">
        <v>3300</v>
      </c>
      <c r="K30" s="8"/>
      <c r="L30" s="8"/>
      <c r="M30" s="18"/>
      <c r="N30" s="8">
        <v>3700</v>
      </c>
      <c r="O30" s="18"/>
      <c r="P30" s="8"/>
      <c r="Q30" s="19"/>
      <c r="R30" s="19"/>
      <c r="S30" s="15">
        <v>182600</v>
      </c>
      <c r="T30" s="23"/>
      <c r="U30" s="58"/>
      <c r="V30" s="292" t="s">
        <v>1089</v>
      </c>
      <c r="W30" s="58"/>
      <c r="X30" s="58"/>
      <c r="Y30" s="58"/>
    </row>
    <row r="31" spans="1:25" ht="18" customHeight="1" x14ac:dyDescent="0.2">
      <c r="A31" s="23" t="s">
        <v>78</v>
      </c>
      <c r="B31" s="23">
        <v>2021</v>
      </c>
      <c r="C31" s="23" t="s">
        <v>29</v>
      </c>
      <c r="D31" s="19" t="s">
        <v>1076</v>
      </c>
      <c r="E31" s="19" t="s">
        <v>119</v>
      </c>
      <c r="F31" s="19" t="s">
        <v>119</v>
      </c>
      <c r="G31" s="449">
        <v>5109.68</v>
      </c>
      <c r="H31" s="84">
        <f t="shared" si="2"/>
        <v>791.95288282703041</v>
      </c>
      <c r="I31" s="84"/>
      <c r="J31" s="8"/>
      <c r="K31" s="8"/>
      <c r="L31" s="8"/>
      <c r="M31" s="18"/>
      <c r="N31" s="8"/>
      <c r="O31" s="18"/>
      <c r="P31" s="8"/>
      <c r="Q31" s="19"/>
      <c r="R31" s="19"/>
      <c r="S31" s="23"/>
      <c r="T31" s="23"/>
      <c r="U31" s="58"/>
      <c r="V31" s="296" t="s">
        <v>1090</v>
      </c>
      <c r="W31" s="58"/>
      <c r="X31" s="58"/>
      <c r="Y31" s="58"/>
    </row>
    <row r="32" spans="1:25" ht="18" customHeight="1" x14ac:dyDescent="0.2">
      <c r="A32" s="23" t="s">
        <v>78</v>
      </c>
      <c r="B32" s="23">
        <v>2021</v>
      </c>
      <c r="C32" s="23" t="s">
        <v>29</v>
      </c>
      <c r="D32" s="19" t="s">
        <v>1078</v>
      </c>
      <c r="E32" s="19" t="s">
        <v>120</v>
      </c>
      <c r="F32" s="19" t="s">
        <v>120</v>
      </c>
      <c r="G32" s="449">
        <v>631</v>
      </c>
      <c r="H32" s="84">
        <f t="shared" si="2"/>
        <v>97.799132052076871</v>
      </c>
      <c r="I32" s="84"/>
      <c r="J32" s="8"/>
      <c r="K32" s="8"/>
      <c r="L32" s="8"/>
      <c r="M32" s="18">
        <v>74.73</v>
      </c>
      <c r="N32" s="8"/>
      <c r="O32" s="18"/>
      <c r="P32" s="8"/>
      <c r="Q32" s="19"/>
      <c r="R32" s="19"/>
      <c r="S32" s="23"/>
      <c r="T32" s="23"/>
      <c r="U32" s="58"/>
      <c r="V32" s="292" t="s">
        <v>1079</v>
      </c>
      <c r="W32" s="58"/>
      <c r="X32" s="58"/>
      <c r="Y32" s="58"/>
    </row>
    <row r="33" spans="1:25" ht="18" customHeight="1" x14ac:dyDescent="0.2">
      <c r="A33" s="23" t="s">
        <v>78</v>
      </c>
      <c r="B33" s="23">
        <v>2021</v>
      </c>
      <c r="C33" s="23" t="s">
        <v>29</v>
      </c>
      <c r="D33" s="58" t="s">
        <v>1066</v>
      </c>
      <c r="E33" s="58" t="s">
        <v>1066</v>
      </c>
      <c r="F33" s="293" t="s">
        <v>1067</v>
      </c>
      <c r="G33" s="450">
        <v>193.37</v>
      </c>
      <c r="H33" s="84">
        <f t="shared" si="2"/>
        <v>29.970551766893987</v>
      </c>
      <c r="I33" s="84"/>
      <c r="J33" s="58"/>
      <c r="K33" s="133"/>
      <c r="L33" s="297">
        <f>'Music Services'!$G33-'Music Services'!$O33-'Music Services'!$M33</f>
        <v>1.4500000000000171</v>
      </c>
      <c r="M33" s="218">
        <v>161.79</v>
      </c>
      <c r="N33" s="58"/>
      <c r="O33" s="158">
        <v>30.13</v>
      </c>
      <c r="P33" s="58"/>
      <c r="Q33" s="19"/>
      <c r="R33" s="19"/>
      <c r="S33" s="23"/>
      <c r="T33" s="23"/>
      <c r="U33" s="58"/>
      <c r="V33" s="58" t="s">
        <v>1091</v>
      </c>
      <c r="W33" s="58"/>
      <c r="X33" s="58"/>
      <c r="Y33" s="58"/>
    </row>
    <row r="34" spans="1:25" ht="18" customHeight="1" x14ac:dyDescent="0.2">
      <c r="A34" s="23" t="s">
        <v>78</v>
      </c>
      <c r="B34" s="23">
        <v>2021</v>
      </c>
      <c r="C34" s="23" t="s">
        <v>29</v>
      </c>
      <c r="D34" s="19" t="s">
        <v>1070</v>
      </c>
      <c r="E34" s="19" t="s">
        <v>1071</v>
      </c>
      <c r="F34" s="19" t="s">
        <v>1072</v>
      </c>
      <c r="G34" s="449">
        <v>82</v>
      </c>
      <c r="H34" s="84">
        <f t="shared" si="2"/>
        <v>12.709237445753255</v>
      </c>
      <c r="I34" s="84"/>
      <c r="J34" s="8"/>
      <c r="K34" s="8"/>
      <c r="L34" s="8"/>
      <c r="M34" s="18">
        <v>73.709999999999994</v>
      </c>
      <c r="N34" s="8"/>
      <c r="O34" s="18">
        <v>0.51</v>
      </c>
      <c r="P34" s="8"/>
      <c r="Q34" s="19"/>
      <c r="R34" s="19"/>
      <c r="S34" s="23"/>
      <c r="T34" s="23"/>
      <c r="U34" s="58"/>
      <c r="V34" s="292" t="s">
        <v>1073</v>
      </c>
      <c r="W34" s="58"/>
      <c r="X34" s="58"/>
      <c r="Y34" s="58"/>
    </row>
    <row r="35" spans="1:25" ht="18" customHeight="1" x14ac:dyDescent="0.2">
      <c r="A35" s="23" t="s">
        <v>78</v>
      </c>
      <c r="B35" s="23">
        <v>2021</v>
      </c>
      <c r="C35" s="23" t="s">
        <v>29</v>
      </c>
      <c r="D35" s="19" t="s">
        <v>246</v>
      </c>
      <c r="E35" s="19" t="s">
        <v>246</v>
      </c>
      <c r="F35" s="19" t="s">
        <v>246</v>
      </c>
      <c r="G35" s="449"/>
      <c r="I35" s="84"/>
      <c r="J35" s="8"/>
      <c r="K35" s="8"/>
      <c r="L35" s="8"/>
      <c r="M35" s="18"/>
      <c r="N35" s="8"/>
      <c r="O35" s="18"/>
      <c r="P35" s="8"/>
      <c r="Q35" s="19"/>
      <c r="R35" s="19"/>
      <c r="S35" s="23"/>
      <c r="T35" s="23"/>
      <c r="U35" s="58"/>
      <c r="V35" s="292"/>
      <c r="W35" s="58"/>
      <c r="X35" s="58"/>
      <c r="Y35" s="58"/>
    </row>
    <row r="36" spans="1:25" ht="18" customHeight="1" x14ac:dyDescent="0.2">
      <c r="A36" s="74" t="s">
        <v>78</v>
      </c>
      <c r="B36" s="74">
        <v>2022</v>
      </c>
      <c r="C36" s="74" t="s">
        <v>29</v>
      </c>
      <c r="D36" s="52" t="s">
        <v>1053</v>
      </c>
      <c r="E36" s="52" t="s">
        <v>1054</v>
      </c>
      <c r="F36" s="52" t="s">
        <v>113</v>
      </c>
      <c r="G36" s="448">
        <v>39574.9</v>
      </c>
      <c r="H36" s="287"/>
      <c r="I36" s="53"/>
      <c r="J36" s="56"/>
      <c r="K36" s="56"/>
      <c r="L36" s="56"/>
      <c r="M36" s="76"/>
      <c r="N36" s="56"/>
      <c r="O36" s="76"/>
      <c r="P36" s="56"/>
      <c r="Q36" s="52"/>
      <c r="R36" s="52"/>
      <c r="S36" s="74"/>
      <c r="T36" s="74"/>
      <c r="U36" s="51"/>
      <c r="V36" s="294" t="s">
        <v>1092</v>
      </c>
      <c r="W36" s="51"/>
      <c r="X36" s="51"/>
      <c r="Y36" s="51"/>
    </row>
    <row r="37" spans="1:25" ht="18" customHeight="1" x14ac:dyDescent="0.2">
      <c r="A37" s="23" t="s">
        <v>78</v>
      </c>
      <c r="B37" s="23">
        <v>2022</v>
      </c>
      <c r="C37" s="23" t="s">
        <v>29</v>
      </c>
      <c r="D37" s="19" t="s">
        <v>717</v>
      </c>
      <c r="E37" s="19" t="s">
        <v>1059</v>
      </c>
      <c r="F37" s="19" t="s">
        <v>1060</v>
      </c>
      <c r="G37" s="449">
        <v>28339</v>
      </c>
      <c r="H37" s="158"/>
      <c r="I37" s="59"/>
      <c r="J37" s="8">
        <v>8699</v>
      </c>
      <c r="K37" s="8">
        <v>3784</v>
      </c>
      <c r="L37" s="8"/>
      <c r="M37" s="18"/>
      <c r="N37" s="8"/>
      <c r="O37" s="18">
        <v>15856</v>
      </c>
      <c r="P37" s="8"/>
      <c r="Q37" s="19"/>
      <c r="R37" s="19"/>
      <c r="S37" s="23"/>
      <c r="T37" s="23"/>
      <c r="U37" s="58"/>
      <c r="V37" s="292" t="s">
        <v>1093</v>
      </c>
      <c r="W37" s="58"/>
      <c r="X37" s="58"/>
      <c r="Y37" s="58"/>
    </row>
    <row r="38" spans="1:25" ht="18" customHeight="1" x14ac:dyDescent="0.2">
      <c r="A38" s="23" t="s">
        <v>78</v>
      </c>
      <c r="B38" s="23">
        <v>2022</v>
      </c>
      <c r="C38" s="23" t="s">
        <v>29</v>
      </c>
      <c r="D38" s="19" t="s">
        <v>1062</v>
      </c>
      <c r="E38" s="19" t="s">
        <v>1063</v>
      </c>
      <c r="F38" s="19" t="s">
        <v>1064</v>
      </c>
      <c r="G38" s="449">
        <v>8992.2199999999993</v>
      </c>
      <c r="H38" s="158"/>
      <c r="I38" s="59"/>
      <c r="J38" s="8">
        <v>3037.1</v>
      </c>
      <c r="K38" s="8"/>
      <c r="L38" s="8"/>
      <c r="M38" s="18"/>
      <c r="N38" s="8">
        <v>5212</v>
      </c>
      <c r="O38" s="18"/>
      <c r="P38" s="8"/>
      <c r="Q38" s="19"/>
      <c r="R38" s="19"/>
      <c r="S38" s="23"/>
      <c r="T38" s="23"/>
      <c r="U38" s="58"/>
      <c r="V38" s="292" t="s">
        <v>1094</v>
      </c>
      <c r="W38" s="58"/>
      <c r="X38" s="58"/>
      <c r="Y38" s="58"/>
    </row>
    <row r="39" spans="1:25" ht="18" customHeight="1" x14ac:dyDescent="0.2">
      <c r="A39" s="23" t="s">
        <v>78</v>
      </c>
      <c r="B39" s="23">
        <v>2022</v>
      </c>
      <c r="C39" s="23" t="s">
        <v>29</v>
      </c>
      <c r="D39" s="19" t="s">
        <v>1095</v>
      </c>
      <c r="E39" s="19" t="s">
        <v>1096</v>
      </c>
      <c r="F39" s="19" t="s">
        <v>1097</v>
      </c>
      <c r="G39" s="449">
        <v>8069.94</v>
      </c>
      <c r="H39" s="158"/>
      <c r="I39" s="59"/>
      <c r="J39" s="8"/>
      <c r="K39" s="8"/>
      <c r="L39" s="8"/>
      <c r="M39" s="18"/>
      <c r="N39" s="8"/>
      <c r="O39" s="18"/>
      <c r="P39" s="8"/>
      <c r="Q39" s="19"/>
      <c r="R39" s="19"/>
      <c r="S39" s="23"/>
      <c r="T39" s="23"/>
      <c r="U39" s="58"/>
      <c r="V39" s="292" t="s">
        <v>1098</v>
      </c>
      <c r="W39" s="58"/>
      <c r="X39" s="58"/>
      <c r="Y39" s="58"/>
    </row>
    <row r="40" spans="1:25" ht="18" customHeight="1" x14ac:dyDescent="0.2">
      <c r="A40" s="23" t="s">
        <v>78</v>
      </c>
      <c r="B40" s="23">
        <v>2022</v>
      </c>
      <c r="C40" s="23" t="s">
        <v>29</v>
      </c>
      <c r="D40" s="19" t="s">
        <v>1076</v>
      </c>
      <c r="E40" s="19" t="s">
        <v>119</v>
      </c>
      <c r="F40" s="19" t="s">
        <v>119</v>
      </c>
      <c r="G40" s="449">
        <v>7397.44</v>
      </c>
      <c r="H40" s="158"/>
      <c r="I40" s="59"/>
      <c r="J40" s="8"/>
      <c r="K40" s="8"/>
      <c r="L40" s="8"/>
      <c r="M40" s="18"/>
      <c r="N40" s="8"/>
      <c r="O40" s="18"/>
      <c r="P40" s="8"/>
      <c r="Q40" s="19"/>
      <c r="R40" s="19"/>
      <c r="S40" s="23"/>
      <c r="T40" s="23"/>
      <c r="U40" s="58"/>
      <c r="V40" s="292" t="s">
        <v>1099</v>
      </c>
      <c r="W40" s="58"/>
      <c r="X40" s="58"/>
      <c r="Y40" s="58"/>
    </row>
    <row r="41" spans="1:25" ht="18" customHeight="1" x14ac:dyDescent="0.2">
      <c r="A41" s="23" t="s">
        <v>78</v>
      </c>
      <c r="B41" s="23">
        <v>2022</v>
      </c>
      <c r="C41" s="23" t="s">
        <v>29</v>
      </c>
      <c r="D41" s="58" t="s">
        <v>1066</v>
      </c>
      <c r="E41" s="58" t="s">
        <v>1066</v>
      </c>
      <c r="F41" s="293" t="s">
        <v>1067</v>
      </c>
      <c r="G41" s="450">
        <v>202.96</v>
      </c>
      <c r="H41" s="158"/>
      <c r="I41" s="59"/>
      <c r="J41" s="58"/>
      <c r="K41" s="133"/>
      <c r="L41" s="58">
        <v>3.65</v>
      </c>
      <c r="M41" s="218">
        <v>152.02000000000001</v>
      </c>
      <c r="N41" s="58"/>
      <c r="O41" s="158">
        <v>47.29</v>
      </c>
      <c r="P41" s="58"/>
      <c r="Q41" s="19"/>
      <c r="R41" s="19"/>
      <c r="S41" s="23"/>
      <c r="T41" s="23"/>
      <c r="U41" s="58"/>
      <c r="V41" s="58" t="s">
        <v>1100</v>
      </c>
      <c r="W41" s="58"/>
      <c r="X41" s="58"/>
      <c r="Y41" s="58"/>
    </row>
    <row r="42" spans="1:25" ht="18" customHeight="1" x14ac:dyDescent="0.2">
      <c r="A42" s="23" t="s">
        <v>78</v>
      </c>
      <c r="B42" s="23">
        <v>2022</v>
      </c>
      <c r="C42" s="23" t="s">
        <v>29</v>
      </c>
      <c r="D42" s="19" t="s">
        <v>246</v>
      </c>
      <c r="E42" s="19" t="s">
        <v>246</v>
      </c>
      <c r="F42" s="19" t="s">
        <v>246</v>
      </c>
      <c r="G42" s="449"/>
      <c r="H42" s="158"/>
      <c r="I42" s="59"/>
      <c r="J42" s="8"/>
      <c r="K42" s="8"/>
      <c r="L42" s="8"/>
      <c r="M42" s="18"/>
      <c r="N42" s="8"/>
      <c r="O42" s="18"/>
      <c r="P42" s="8"/>
      <c r="Q42" s="19"/>
      <c r="R42" s="19"/>
      <c r="S42" s="23"/>
      <c r="T42" s="23"/>
      <c r="U42" s="58"/>
      <c r="V42" s="292"/>
      <c r="W42" s="58"/>
      <c r="X42" s="58"/>
      <c r="Y42" s="58"/>
    </row>
    <row r="43" spans="1:25" ht="18" customHeight="1" x14ac:dyDescent="0.2">
      <c r="A43" s="23"/>
      <c r="B43" s="23"/>
      <c r="C43" s="23"/>
      <c r="D43" s="58"/>
      <c r="E43" s="66"/>
      <c r="F43" s="293"/>
      <c r="G43" s="400"/>
      <c r="H43" s="158"/>
      <c r="I43" s="59"/>
      <c r="J43" s="58"/>
      <c r="K43" s="133"/>
      <c r="L43" s="58"/>
      <c r="M43" s="218"/>
      <c r="N43" s="58"/>
      <c r="O43" s="158"/>
      <c r="P43" s="58"/>
      <c r="Q43" s="19"/>
      <c r="R43" s="19"/>
      <c r="S43" s="23"/>
      <c r="T43" s="23"/>
      <c r="U43" s="58"/>
      <c r="V43" s="3"/>
      <c r="W43" s="58"/>
      <c r="X43" s="58"/>
      <c r="Y43" s="58"/>
    </row>
    <row r="44" spans="1:25" ht="18" customHeight="1" x14ac:dyDescent="0.2">
      <c r="A44" s="23"/>
      <c r="B44" s="23"/>
      <c r="C44" s="23"/>
      <c r="D44" s="58"/>
      <c r="E44" s="66"/>
      <c r="F44" s="293"/>
      <c r="G44" s="400"/>
      <c r="H44" s="158"/>
      <c r="I44" s="59"/>
      <c r="J44" s="58"/>
      <c r="K44" s="133"/>
      <c r="L44" s="58"/>
      <c r="M44" s="218"/>
      <c r="N44" s="58"/>
      <c r="O44" s="158"/>
      <c r="P44" s="135"/>
      <c r="Q44" s="19"/>
      <c r="R44" s="19"/>
      <c r="S44" s="23"/>
      <c r="T44" s="23"/>
      <c r="U44" s="58"/>
      <c r="V44" s="58"/>
      <c r="W44" s="58"/>
      <c r="X44" s="58"/>
      <c r="Y44" s="58"/>
    </row>
    <row r="45" spans="1:25" ht="18" customHeight="1" x14ac:dyDescent="0.2">
      <c r="A45" s="23"/>
      <c r="B45" s="23"/>
      <c r="C45" s="23"/>
      <c r="D45" s="58"/>
      <c r="E45" s="58"/>
      <c r="F45" s="298"/>
      <c r="G45" s="400"/>
      <c r="H45" s="158"/>
      <c r="I45" s="59"/>
      <c r="J45" s="58"/>
      <c r="K45" s="133"/>
      <c r="L45" s="58"/>
      <c r="M45" s="218"/>
      <c r="N45" s="58"/>
      <c r="O45" s="158"/>
      <c r="P45" s="135"/>
      <c r="Q45" s="19"/>
      <c r="R45" s="19"/>
      <c r="S45" s="23"/>
      <c r="T45" s="23"/>
      <c r="U45" s="58"/>
      <c r="V45" s="58"/>
      <c r="W45" s="58"/>
      <c r="X45" s="58"/>
      <c r="Y45" s="58"/>
    </row>
    <row r="46" spans="1:25" ht="18" customHeight="1" x14ac:dyDescent="0.2">
      <c r="A46" s="23"/>
      <c r="B46" s="23"/>
      <c r="C46" s="23"/>
      <c r="D46" s="58"/>
      <c r="E46" s="58"/>
      <c r="F46" s="298"/>
      <c r="G46" s="400"/>
      <c r="H46" s="158"/>
      <c r="I46" s="59"/>
      <c r="J46" s="58"/>
      <c r="K46" s="133"/>
      <c r="L46" s="58"/>
      <c r="M46" s="218"/>
      <c r="N46" s="58"/>
      <c r="O46" s="158"/>
      <c r="P46" s="135"/>
      <c r="Q46" s="19"/>
      <c r="R46" s="19"/>
      <c r="S46" s="23"/>
      <c r="T46" s="23"/>
      <c r="U46" s="58"/>
      <c r="V46" s="25"/>
      <c r="W46" s="58"/>
      <c r="X46" s="58"/>
      <c r="Y46" s="58"/>
    </row>
    <row r="47" spans="1:25" ht="18" customHeight="1" x14ac:dyDescent="0.2">
      <c r="A47" s="23"/>
      <c r="B47" s="23"/>
      <c r="C47" s="23"/>
      <c r="D47" s="58"/>
      <c r="E47" s="58"/>
      <c r="F47" s="298"/>
      <c r="G47" s="400"/>
      <c r="H47" s="158"/>
      <c r="I47" s="59"/>
      <c r="J47" s="58"/>
      <c r="K47" s="133"/>
      <c r="L47" s="58"/>
      <c r="M47" s="218"/>
      <c r="N47" s="58"/>
      <c r="O47" s="158"/>
      <c r="P47" s="135"/>
      <c r="Q47" s="19"/>
      <c r="R47" s="19"/>
      <c r="S47" s="23"/>
      <c r="T47" s="23"/>
      <c r="U47" s="58"/>
      <c r="V47" s="58"/>
      <c r="W47" s="58"/>
      <c r="X47" s="58"/>
      <c r="Y47" s="58"/>
    </row>
    <row r="48" spans="1:25" ht="18" customHeight="1" x14ac:dyDescent="0.2">
      <c r="A48" s="23"/>
      <c r="B48" s="23"/>
      <c r="C48" s="23"/>
      <c r="D48" s="58"/>
      <c r="E48" s="58"/>
      <c r="F48" s="298"/>
      <c r="G48" s="400"/>
      <c r="H48" s="158"/>
      <c r="I48" s="59"/>
      <c r="J48" s="58"/>
      <c r="K48" s="133"/>
      <c r="L48" s="58"/>
      <c r="M48" s="218"/>
      <c r="N48" s="58"/>
      <c r="O48" s="158"/>
      <c r="P48" s="135"/>
      <c r="Q48" s="19"/>
      <c r="R48" s="19"/>
      <c r="S48" s="23"/>
      <c r="T48" s="23"/>
      <c r="U48" s="58"/>
      <c r="V48" s="58"/>
      <c r="W48" s="58"/>
      <c r="X48" s="58"/>
      <c r="Y48" s="58"/>
    </row>
    <row r="49" spans="1:25" ht="18" customHeight="1" x14ac:dyDescent="0.2">
      <c r="A49" s="23"/>
      <c r="B49" s="23"/>
      <c r="C49" s="23"/>
      <c r="D49" s="58"/>
      <c r="E49" s="66"/>
      <c r="F49" s="298"/>
      <c r="G49" s="400"/>
      <c r="H49" s="158"/>
      <c r="I49" s="59"/>
      <c r="J49" s="58"/>
      <c r="K49" s="133"/>
      <c r="L49" s="58"/>
      <c r="M49" s="218"/>
      <c r="N49" s="58"/>
      <c r="O49" s="158"/>
      <c r="P49" s="135"/>
      <c r="Q49" s="19"/>
      <c r="R49" s="19"/>
      <c r="S49" s="23"/>
      <c r="T49" s="23"/>
      <c r="U49" s="58"/>
      <c r="V49" s="58"/>
      <c r="W49" s="58"/>
      <c r="X49" s="58"/>
      <c r="Y49" s="58"/>
    </row>
    <row r="50" spans="1:25" ht="18" customHeight="1" x14ac:dyDescent="0.2">
      <c r="A50" s="23"/>
      <c r="B50" s="23"/>
      <c r="C50" s="23"/>
      <c r="D50" s="58"/>
      <c r="E50" s="58"/>
      <c r="F50" s="298"/>
      <c r="G50" s="400"/>
      <c r="H50" s="158"/>
      <c r="I50" s="59"/>
      <c r="J50" s="58"/>
      <c r="K50" s="133"/>
      <c r="L50" s="58"/>
      <c r="M50" s="218"/>
      <c r="N50" s="58"/>
      <c r="O50" s="158"/>
      <c r="P50" s="135"/>
      <c r="Q50" s="19"/>
      <c r="R50" s="19"/>
      <c r="S50" s="23"/>
      <c r="T50" s="23"/>
      <c r="U50" s="58"/>
      <c r="V50" s="58"/>
      <c r="W50" s="58"/>
      <c r="X50" s="58"/>
      <c r="Y50" s="58"/>
    </row>
    <row r="51" spans="1:25" ht="18" customHeight="1" x14ac:dyDescent="0.2">
      <c r="A51" s="23"/>
      <c r="B51" s="23"/>
      <c r="C51" s="23"/>
      <c r="D51" s="58"/>
      <c r="E51" s="58"/>
      <c r="F51" s="298"/>
      <c r="G51" s="400"/>
      <c r="H51" s="158"/>
      <c r="I51" s="59"/>
      <c r="J51" s="58"/>
      <c r="K51" s="133"/>
      <c r="L51" s="58"/>
      <c r="M51" s="218"/>
      <c r="N51" s="135"/>
      <c r="O51" s="299"/>
      <c r="P51" s="135"/>
      <c r="Q51" s="19"/>
      <c r="R51" s="19"/>
      <c r="S51" s="23"/>
      <c r="T51" s="23"/>
      <c r="U51" s="58"/>
      <c r="V51" s="58"/>
      <c r="W51" s="58"/>
      <c r="X51" s="58"/>
      <c r="Y51" s="58"/>
    </row>
    <row r="52" spans="1:25" ht="18" customHeight="1" x14ac:dyDescent="0.2">
      <c r="A52" s="23"/>
      <c r="B52" s="23"/>
      <c r="C52" s="23"/>
      <c r="D52" s="58"/>
      <c r="E52" s="66"/>
      <c r="F52" s="298"/>
      <c r="G52" s="400"/>
      <c r="H52" s="158"/>
      <c r="I52" s="59"/>
      <c r="J52" s="58"/>
      <c r="K52" s="133"/>
      <c r="L52" s="58"/>
      <c r="M52" s="300"/>
      <c r="N52" s="135"/>
      <c r="O52" s="299"/>
      <c r="P52" s="135"/>
      <c r="Q52" s="19"/>
      <c r="R52" s="19"/>
      <c r="S52" s="23"/>
      <c r="T52" s="23"/>
      <c r="U52" s="58"/>
      <c r="V52" s="58"/>
      <c r="W52" s="58"/>
      <c r="X52" s="58"/>
      <c r="Y52" s="58"/>
    </row>
    <row r="53" spans="1:25" ht="18" customHeight="1" x14ac:dyDescent="0.2">
      <c r="A53" s="23"/>
      <c r="B53" s="23"/>
      <c r="C53" s="23"/>
      <c r="D53" s="58"/>
      <c r="E53" s="66"/>
      <c r="F53" s="298"/>
      <c r="G53" s="400"/>
      <c r="H53" s="158"/>
      <c r="I53" s="59"/>
      <c r="J53" s="135"/>
      <c r="K53" s="301"/>
      <c r="L53" s="135"/>
      <c r="M53" s="300"/>
      <c r="N53" s="135"/>
      <c r="O53" s="299"/>
      <c r="P53" s="135"/>
      <c r="Q53" s="19"/>
      <c r="R53" s="19"/>
      <c r="S53" s="23"/>
      <c r="T53" s="23"/>
      <c r="U53" s="58"/>
      <c r="V53" s="58"/>
      <c r="W53" s="58"/>
      <c r="X53" s="58"/>
      <c r="Y53" s="58"/>
    </row>
    <row r="54" spans="1:25" ht="18" customHeight="1" x14ac:dyDescent="0.2">
      <c r="A54" s="23"/>
      <c r="B54" s="23"/>
      <c r="C54" s="23"/>
      <c r="D54" s="58"/>
      <c r="E54" s="58"/>
      <c r="F54" s="298"/>
      <c r="G54" s="400"/>
      <c r="H54" s="158"/>
      <c r="I54" s="59"/>
      <c r="J54" s="135"/>
      <c r="K54" s="301"/>
      <c r="L54" s="135"/>
      <c r="M54" s="300"/>
      <c r="N54" s="135"/>
      <c r="O54" s="299"/>
      <c r="P54" s="135"/>
      <c r="Q54" s="19"/>
      <c r="R54" s="19"/>
      <c r="S54" s="23"/>
      <c r="T54" s="23"/>
      <c r="U54" s="58"/>
      <c r="V54" s="58"/>
      <c r="W54" s="58"/>
      <c r="X54" s="58"/>
      <c r="Y54" s="58"/>
    </row>
    <row r="55" spans="1:25" ht="18" customHeight="1" x14ac:dyDescent="0.2">
      <c r="A55" s="23"/>
      <c r="B55" s="23"/>
      <c r="C55" s="23"/>
      <c r="D55" s="58"/>
      <c r="E55" s="66"/>
      <c r="F55" s="293"/>
      <c r="G55" s="400"/>
      <c r="H55" s="158"/>
      <c r="I55" s="59"/>
      <c r="J55" s="135"/>
      <c r="K55" s="301"/>
      <c r="L55" s="135"/>
      <c r="M55" s="300"/>
      <c r="N55" s="135"/>
      <c r="O55" s="299"/>
      <c r="P55" s="135"/>
      <c r="Q55" s="19"/>
      <c r="R55" s="19"/>
      <c r="S55" s="23"/>
      <c r="T55" s="23"/>
      <c r="U55" s="58"/>
      <c r="V55" s="58"/>
      <c r="W55" s="58"/>
      <c r="X55" s="58"/>
      <c r="Y55" s="58"/>
    </row>
    <row r="56" spans="1:25" ht="18" customHeight="1" x14ac:dyDescent="0.2">
      <c r="A56" s="23"/>
      <c r="B56" s="23"/>
      <c r="C56" s="23"/>
      <c r="D56" s="58"/>
      <c r="E56" s="66"/>
      <c r="F56" s="298"/>
      <c r="G56" s="400"/>
      <c r="H56" s="158"/>
      <c r="I56" s="59"/>
      <c r="J56" s="135"/>
      <c r="K56" s="301"/>
      <c r="L56" s="135"/>
      <c r="M56" s="300"/>
      <c r="N56" s="135"/>
      <c r="O56" s="299"/>
      <c r="P56" s="135"/>
      <c r="Q56" s="19"/>
      <c r="R56" s="19"/>
      <c r="S56" s="23"/>
      <c r="T56" s="23"/>
      <c r="U56" s="58"/>
      <c r="V56" s="58"/>
      <c r="W56" s="58"/>
      <c r="X56" s="58"/>
      <c r="Y56" s="58"/>
    </row>
    <row r="57" spans="1:25" ht="18" customHeight="1" x14ac:dyDescent="0.2">
      <c r="A57" s="23"/>
      <c r="B57" s="23"/>
      <c r="C57" s="23"/>
      <c r="D57" s="58"/>
      <c r="E57" s="66"/>
      <c r="F57" s="298"/>
      <c r="G57" s="400"/>
      <c r="H57" s="158"/>
      <c r="I57" s="59"/>
      <c r="J57" s="135"/>
      <c r="K57" s="301"/>
      <c r="L57" s="135"/>
      <c r="M57" s="300"/>
      <c r="N57" s="135"/>
      <c r="O57" s="299"/>
      <c r="P57" s="135"/>
      <c r="Q57" s="19"/>
      <c r="R57" s="19"/>
      <c r="S57" s="23"/>
      <c r="T57" s="23"/>
      <c r="U57" s="58"/>
      <c r="V57" s="58"/>
      <c r="W57" s="58"/>
      <c r="X57" s="58"/>
      <c r="Y57" s="58"/>
    </row>
    <row r="58" spans="1:25" ht="18" customHeight="1" x14ac:dyDescent="0.2">
      <c r="A58" s="23"/>
      <c r="B58" s="23"/>
      <c r="C58" s="23"/>
      <c r="D58" s="58"/>
      <c r="E58" s="66"/>
      <c r="F58" s="298"/>
      <c r="G58" s="400"/>
      <c r="H58" s="158"/>
      <c r="I58" s="59"/>
      <c r="J58" s="135"/>
      <c r="K58" s="301"/>
      <c r="L58" s="135"/>
      <c r="M58" s="300"/>
      <c r="N58" s="135"/>
      <c r="O58" s="299"/>
      <c r="P58" s="135"/>
      <c r="Q58" s="19"/>
      <c r="R58" s="19"/>
      <c r="S58" s="23"/>
      <c r="T58" s="23"/>
      <c r="U58" s="58"/>
      <c r="V58" s="58"/>
      <c r="W58" s="58"/>
      <c r="X58" s="58"/>
      <c r="Y58" s="58"/>
    </row>
    <row r="59" spans="1:25" ht="18" customHeight="1" x14ac:dyDescent="0.2">
      <c r="A59" s="23"/>
      <c r="B59" s="23"/>
      <c r="C59" s="23"/>
      <c r="D59" s="58"/>
      <c r="E59" s="58"/>
      <c r="F59" s="293"/>
      <c r="G59" s="400"/>
      <c r="H59" s="158"/>
      <c r="I59" s="59"/>
      <c r="J59" s="135"/>
      <c r="K59" s="301"/>
      <c r="L59" s="135"/>
      <c r="M59" s="300"/>
      <c r="N59" s="135"/>
      <c r="O59" s="299"/>
      <c r="P59" s="135"/>
      <c r="Q59" s="19"/>
      <c r="R59" s="19"/>
      <c r="S59" s="23"/>
      <c r="T59" s="23"/>
      <c r="U59" s="58"/>
      <c r="V59" s="58"/>
      <c r="W59" s="58"/>
      <c r="X59" s="58"/>
      <c r="Y59" s="58"/>
    </row>
    <row r="60" spans="1:25" ht="18" customHeight="1" x14ac:dyDescent="0.2">
      <c r="A60" s="23"/>
      <c r="B60" s="23"/>
      <c r="C60" s="23"/>
      <c r="D60" s="58"/>
      <c r="E60" s="58"/>
      <c r="F60" s="293"/>
      <c r="G60" s="400"/>
      <c r="H60" s="158"/>
      <c r="I60" s="59"/>
      <c r="J60" s="135"/>
      <c r="K60" s="301"/>
      <c r="L60" s="135"/>
      <c r="M60" s="300"/>
      <c r="N60" s="135"/>
      <c r="O60" s="299"/>
      <c r="P60" s="135"/>
      <c r="Q60" s="19"/>
      <c r="R60" s="19"/>
      <c r="S60" s="23"/>
      <c r="T60" s="23"/>
      <c r="U60" s="58"/>
      <c r="V60" s="58"/>
      <c r="W60" s="58"/>
      <c r="X60" s="58"/>
      <c r="Y60" s="58"/>
    </row>
    <row r="61" spans="1:25" ht="18" customHeight="1" x14ac:dyDescent="0.2">
      <c r="A61" s="23"/>
      <c r="B61" s="23"/>
      <c r="C61" s="23"/>
      <c r="D61" s="58"/>
      <c r="E61" s="58"/>
      <c r="F61" s="293"/>
      <c r="G61" s="400"/>
      <c r="H61" s="158"/>
      <c r="I61" s="59"/>
      <c r="J61" s="135"/>
      <c r="K61" s="301"/>
      <c r="L61" s="135"/>
      <c r="M61" s="300"/>
      <c r="N61" s="135"/>
      <c r="O61" s="299"/>
      <c r="P61" s="135"/>
      <c r="Q61" s="19"/>
      <c r="R61" s="19"/>
      <c r="S61" s="23"/>
      <c r="T61" s="23"/>
      <c r="U61" s="58"/>
      <c r="V61" s="58"/>
      <c r="W61" s="58"/>
      <c r="X61" s="58"/>
      <c r="Y61" s="58"/>
    </row>
    <row r="62" spans="1:25" ht="18" customHeight="1" x14ac:dyDescent="0.2">
      <c r="A62" s="23"/>
      <c r="B62" s="23"/>
      <c r="C62" s="23"/>
      <c r="D62" s="58"/>
      <c r="E62" s="58"/>
      <c r="F62" s="293"/>
      <c r="G62" s="400"/>
      <c r="H62" s="158"/>
      <c r="I62" s="59"/>
      <c r="J62" s="135"/>
      <c r="K62" s="301"/>
      <c r="L62" s="135"/>
      <c r="M62" s="300"/>
      <c r="N62" s="135"/>
      <c r="O62" s="299"/>
      <c r="P62" s="135"/>
      <c r="Q62" s="19"/>
      <c r="R62" s="19"/>
      <c r="S62" s="23"/>
      <c r="T62" s="23"/>
      <c r="U62" s="58"/>
      <c r="V62" s="58"/>
      <c r="W62" s="58"/>
      <c r="X62" s="58"/>
      <c r="Y62" s="58"/>
    </row>
    <row r="63" spans="1:25" ht="18" customHeight="1" x14ac:dyDescent="0.2">
      <c r="A63" s="23"/>
      <c r="B63" s="23"/>
      <c r="C63" s="23"/>
      <c r="D63" s="58"/>
      <c r="E63" s="66"/>
      <c r="F63" s="293"/>
      <c r="G63" s="400"/>
      <c r="H63" s="158"/>
      <c r="I63" s="59"/>
      <c r="J63" s="135"/>
      <c r="K63" s="301"/>
      <c r="L63" s="135"/>
      <c r="M63" s="300"/>
      <c r="N63" s="135"/>
      <c r="O63" s="299"/>
      <c r="P63" s="135"/>
      <c r="Q63" s="19"/>
      <c r="R63" s="19"/>
      <c r="S63" s="23"/>
      <c r="T63" s="23"/>
      <c r="U63" s="58"/>
      <c r="V63" s="58"/>
      <c r="W63" s="58"/>
      <c r="X63" s="58"/>
      <c r="Y63" s="58"/>
    </row>
    <row r="64" spans="1:25" ht="18" customHeight="1" x14ac:dyDescent="0.2">
      <c r="A64" s="23"/>
      <c r="B64" s="23"/>
      <c r="C64" s="23"/>
      <c r="D64" s="58"/>
      <c r="E64" s="58"/>
      <c r="F64" s="293"/>
      <c r="G64" s="400"/>
      <c r="H64" s="158"/>
      <c r="I64" s="59"/>
      <c r="J64" s="135"/>
      <c r="K64" s="301"/>
      <c r="L64" s="135"/>
      <c r="M64" s="300"/>
      <c r="N64" s="135"/>
      <c r="O64" s="299"/>
      <c r="P64" s="135"/>
      <c r="Q64" s="19"/>
      <c r="R64" s="19"/>
      <c r="S64" s="23"/>
      <c r="T64" s="23"/>
      <c r="U64" s="58"/>
      <c r="V64" s="58"/>
      <c r="W64" s="58"/>
      <c r="X64" s="58"/>
      <c r="Y64" s="58"/>
    </row>
    <row r="65" spans="1:25" ht="18" customHeight="1" x14ac:dyDescent="0.2">
      <c r="A65" s="23"/>
      <c r="B65" s="23"/>
      <c r="C65" s="23"/>
      <c r="D65" s="58"/>
      <c r="E65" s="58"/>
      <c r="F65" s="293"/>
      <c r="G65" s="400"/>
      <c r="H65" s="158"/>
      <c r="I65" s="59"/>
      <c r="J65" s="135"/>
      <c r="K65" s="301"/>
      <c r="L65" s="135"/>
      <c r="M65" s="300"/>
      <c r="N65" s="135"/>
      <c r="O65" s="299"/>
      <c r="P65" s="135"/>
      <c r="Q65" s="19"/>
      <c r="R65" s="19"/>
      <c r="S65" s="23"/>
      <c r="T65" s="23"/>
      <c r="U65" s="58"/>
      <c r="V65" s="58"/>
      <c r="W65" s="58"/>
      <c r="X65" s="58"/>
      <c r="Y65" s="58"/>
    </row>
    <row r="66" spans="1:25" ht="18" customHeight="1" x14ac:dyDescent="0.2">
      <c r="A66" s="23"/>
      <c r="B66" s="23"/>
      <c r="C66" s="23"/>
      <c r="D66" s="58"/>
      <c r="E66" s="58"/>
      <c r="F66" s="293"/>
      <c r="G66" s="400"/>
      <c r="H66" s="158"/>
      <c r="I66" s="59"/>
      <c r="J66" s="135"/>
      <c r="K66" s="301"/>
      <c r="L66" s="135"/>
      <c r="M66" s="300"/>
      <c r="N66" s="135"/>
      <c r="O66" s="299"/>
      <c r="P66" s="135"/>
      <c r="Q66" s="19"/>
      <c r="R66" s="19"/>
      <c r="S66" s="23"/>
      <c r="T66" s="23"/>
      <c r="U66" s="58"/>
      <c r="V66" s="58"/>
      <c r="W66" s="58"/>
      <c r="X66" s="58"/>
      <c r="Y66" s="58"/>
    </row>
    <row r="67" spans="1:25" ht="18" customHeight="1" x14ac:dyDescent="0.2">
      <c r="A67" s="23"/>
      <c r="B67" s="23"/>
      <c r="C67" s="23"/>
      <c r="D67" s="58"/>
      <c r="E67" s="66"/>
      <c r="F67" s="293"/>
      <c r="G67" s="400"/>
      <c r="H67" s="158"/>
      <c r="I67" s="59"/>
      <c r="J67" s="135"/>
      <c r="K67" s="301"/>
      <c r="L67" s="135"/>
      <c r="M67" s="300"/>
      <c r="N67" s="135"/>
      <c r="O67" s="299"/>
      <c r="P67" s="135"/>
      <c r="Q67" s="19"/>
      <c r="R67" s="19"/>
      <c r="S67" s="23"/>
      <c r="T67" s="23"/>
      <c r="U67" s="58"/>
      <c r="V67" s="58"/>
      <c r="W67" s="58"/>
      <c r="X67" s="58"/>
      <c r="Y67" s="58"/>
    </row>
    <row r="68" spans="1:25" ht="18" customHeight="1" x14ac:dyDescent="0.2">
      <c r="A68" s="23"/>
      <c r="B68" s="23"/>
      <c r="C68" s="23"/>
      <c r="D68" s="58"/>
      <c r="E68" s="66"/>
      <c r="F68" s="293"/>
      <c r="G68" s="400"/>
      <c r="H68" s="158"/>
      <c r="I68" s="59"/>
      <c r="J68" s="135"/>
      <c r="K68" s="301"/>
      <c r="L68" s="135"/>
      <c r="M68" s="300"/>
      <c r="N68" s="135"/>
      <c r="O68" s="299"/>
      <c r="P68" s="135"/>
      <c r="Q68" s="19"/>
      <c r="R68" s="19"/>
      <c r="S68" s="23"/>
      <c r="T68" s="23"/>
      <c r="U68" s="58"/>
      <c r="V68" s="58"/>
      <c r="W68" s="58"/>
      <c r="X68" s="58"/>
      <c r="Y68" s="58"/>
    </row>
    <row r="69" spans="1:25" ht="18" customHeight="1" x14ac:dyDescent="0.2">
      <c r="A69" s="23"/>
      <c r="B69" s="23"/>
      <c r="C69" s="23"/>
      <c r="D69" s="58"/>
      <c r="E69" s="66"/>
      <c r="F69" s="293"/>
      <c r="G69" s="400"/>
      <c r="H69" s="158"/>
      <c r="I69" s="59"/>
      <c r="J69" s="135"/>
      <c r="K69" s="301"/>
      <c r="L69" s="135"/>
      <c r="M69" s="300"/>
      <c r="N69" s="135"/>
      <c r="O69" s="299"/>
      <c r="P69" s="135"/>
      <c r="Q69" s="19"/>
      <c r="R69" s="19"/>
      <c r="S69" s="23"/>
      <c r="T69" s="23"/>
      <c r="U69" s="58"/>
      <c r="V69" s="58"/>
      <c r="W69" s="58"/>
      <c r="X69" s="58"/>
      <c r="Y69" s="58"/>
    </row>
    <row r="70" spans="1:25" ht="18" customHeight="1" x14ac:dyDescent="0.2">
      <c r="A70" s="23"/>
      <c r="B70" s="23"/>
      <c r="C70" s="23"/>
      <c r="D70" s="58"/>
      <c r="E70" s="66"/>
      <c r="F70" s="293"/>
      <c r="G70" s="400"/>
      <c r="H70" s="158"/>
      <c r="I70" s="59"/>
      <c r="J70" s="135"/>
      <c r="K70" s="301"/>
      <c r="L70" s="135"/>
      <c r="M70" s="300"/>
      <c r="N70" s="135"/>
      <c r="O70" s="299"/>
      <c r="P70" s="135"/>
      <c r="Q70" s="19"/>
      <c r="R70" s="19"/>
      <c r="S70" s="23"/>
      <c r="T70" s="23"/>
      <c r="U70" s="58"/>
      <c r="V70" s="58"/>
      <c r="W70" s="58"/>
      <c r="X70" s="58"/>
      <c r="Y70" s="58"/>
    </row>
    <row r="71" spans="1:25" ht="18" customHeight="1" x14ac:dyDescent="0.2">
      <c r="A71" s="23"/>
      <c r="B71" s="23"/>
      <c r="C71" s="23"/>
      <c r="D71" s="58"/>
      <c r="E71" s="66"/>
      <c r="F71" s="293"/>
      <c r="G71" s="400"/>
      <c r="H71" s="158"/>
      <c r="I71" s="59"/>
      <c r="J71" s="135"/>
      <c r="K71" s="301"/>
      <c r="L71" s="135"/>
      <c r="M71" s="300"/>
      <c r="N71" s="135"/>
      <c r="O71" s="299"/>
      <c r="P71" s="135"/>
      <c r="Q71" s="19"/>
      <c r="R71" s="19"/>
      <c r="S71" s="23"/>
      <c r="T71" s="23"/>
      <c r="U71" s="58"/>
      <c r="V71" s="58"/>
      <c r="W71" s="58"/>
      <c r="X71" s="58"/>
      <c r="Y71" s="58"/>
    </row>
    <row r="72" spans="1:25" ht="18" customHeight="1" x14ac:dyDescent="0.2">
      <c r="A72" s="23"/>
      <c r="B72" s="23"/>
      <c r="C72" s="23"/>
      <c r="D72" s="58"/>
      <c r="E72" s="66"/>
      <c r="F72" s="293"/>
      <c r="G72" s="400"/>
      <c r="H72" s="158"/>
      <c r="I72" s="59"/>
      <c r="J72" s="135"/>
      <c r="K72" s="301"/>
      <c r="L72" s="135"/>
      <c r="M72" s="300"/>
      <c r="N72" s="135"/>
      <c r="O72" s="299"/>
      <c r="P72" s="135"/>
      <c r="Q72" s="19"/>
      <c r="R72" s="19"/>
      <c r="S72" s="23"/>
      <c r="T72" s="23"/>
      <c r="U72" s="58"/>
      <c r="V72" s="58"/>
      <c r="W72" s="58"/>
      <c r="X72" s="58"/>
      <c r="Y72" s="58"/>
    </row>
    <row r="73" spans="1:25" ht="18" customHeight="1" x14ac:dyDescent="0.2">
      <c r="A73" s="23"/>
      <c r="B73" s="23"/>
      <c r="C73" s="23"/>
      <c r="D73" s="58"/>
      <c r="E73" s="66"/>
      <c r="F73" s="293"/>
      <c r="G73" s="400"/>
      <c r="H73" s="158"/>
      <c r="I73" s="59"/>
      <c r="J73" s="135"/>
      <c r="K73" s="301"/>
      <c r="L73" s="135"/>
      <c r="M73" s="300"/>
      <c r="N73" s="135"/>
      <c r="O73" s="299"/>
      <c r="P73" s="135"/>
      <c r="Q73" s="19"/>
      <c r="R73" s="19"/>
      <c r="S73" s="23"/>
      <c r="T73" s="23"/>
      <c r="U73" s="58"/>
      <c r="V73" s="58"/>
      <c r="W73" s="58"/>
      <c r="X73" s="58"/>
      <c r="Y73" s="58"/>
    </row>
    <row r="74" spans="1:25" ht="18" customHeight="1" x14ac:dyDescent="0.2">
      <c r="A74" s="23"/>
      <c r="B74" s="23"/>
      <c r="C74" s="23"/>
      <c r="D74" s="58"/>
      <c r="E74" s="19"/>
      <c r="F74" s="293"/>
      <c r="G74" s="400"/>
      <c r="H74" s="158"/>
      <c r="I74" s="59"/>
      <c r="J74" s="135"/>
      <c r="K74" s="301"/>
      <c r="L74" s="135"/>
      <c r="M74" s="300"/>
      <c r="N74" s="135"/>
      <c r="O74" s="299"/>
      <c r="P74" s="135"/>
      <c r="Q74" s="19"/>
      <c r="R74" s="19"/>
      <c r="S74" s="23"/>
      <c r="T74" s="23"/>
      <c r="U74" s="58"/>
      <c r="V74" s="58"/>
      <c r="W74" s="58"/>
      <c r="X74" s="58"/>
      <c r="Y74" s="58"/>
    </row>
    <row r="75" spans="1:25" ht="18" customHeight="1" x14ac:dyDescent="0.2">
      <c r="A75" s="23"/>
      <c r="B75" s="23"/>
      <c r="C75" s="23"/>
      <c r="D75" s="58"/>
      <c r="E75" s="19"/>
      <c r="F75" s="293"/>
      <c r="G75" s="400"/>
      <c r="H75" s="158"/>
      <c r="I75" s="59"/>
      <c r="J75" s="135"/>
      <c r="K75" s="301"/>
      <c r="L75" s="135"/>
      <c r="M75" s="300"/>
      <c r="N75" s="135"/>
      <c r="O75" s="299"/>
      <c r="P75" s="135"/>
      <c r="Q75" s="19"/>
      <c r="R75" s="19"/>
      <c r="S75" s="23"/>
      <c r="T75" s="23"/>
      <c r="U75" s="58"/>
      <c r="V75" s="58"/>
      <c r="W75" s="58"/>
      <c r="X75" s="58"/>
      <c r="Y75" s="58"/>
    </row>
    <row r="76" spans="1:25" ht="18" customHeight="1" x14ac:dyDescent="0.2">
      <c r="A76" s="23"/>
      <c r="B76" s="23"/>
      <c r="C76" s="23"/>
      <c r="D76" s="58"/>
      <c r="E76" s="19"/>
      <c r="F76" s="298"/>
      <c r="G76" s="400"/>
      <c r="H76" s="158"/>
      <c r="I76" s="59"/>
      <c r="J76" s="135"/>
      <c r="K76" s="301"/>
      <c r="L76" s="135"/>
      <c r="M76" s="300"/>
      <c r="N76" s="135"/>
      <c r="O76" s="299"/>
      <c r="P76" s="135"/>
      <c r="Q76" s="19"/>
      <c r="R76" s="19"/>
      <c r="S76" s="23"/>
      <c r="T76" s="23"/>
      <c r="U76" s="58"/>
      <c r="V76" s="58"/>
      <c r="W76" s="58"/>
      <c r="X76" s="58"/>
      <c r="Y76" s="58"/>
    </row>
    <row r="77" spans="1:25" ht="18" customHeight="1" x14ac:dyDescent="0.2">
      <c r="A77" s="23"/>
      <c r="B77" s="23"/>
      <c r="C77" s="23"/>
      <c r="D77" s="58"/>
      <c r="E77" s="19"/>
      <c r="F77" s="298"/>
      <c r="G77" s="400"/>
      <c r="H77" s="158"/>
      <c r="I77" s="59"/>
      <c r="J77" s="135"/>
      <c r="K77" s="301"/>
      <c r="L77" s="135"/>
      <c r="M77" s="300"/>
      <c r="N77" s="135"/>
      <c r="O77" s="299"/>
      <c r="P77" s="135"/>
      <c r="Q77" s="19"/>
      <c r="R77" s="19"/>
      <c r="S77" s="23"/>
      <c r="T77" s="23"/>
      <c r="U77" s="58"/>
      <c r="V77" s="58"/>
      <c r="W77" s="58"/>
      <c r="X77" s="58"/>
      <c r="Y77" s="58"/>
    </row>
    <row r="78" spans="1:25" ht="18" customHeight="1" x14ac:dyDescent="0.2">
      <c r="A78" s="23"/>
      <c r="B78" s="23"/>
      <c r="C78" s="23"/>
      <c r="D78" s="58"/>
      <c r="E78" s="19"/>
      <c r="F78" s="298"/>
      <c r="G78" s="400"/>
      <c r="H78" s="158"/>
      <c r="I78" s="59"/>
      <c r="J78" s="135"/>
      <c r="K78" s="301"/>
      <c r="L78" s="135"/>
      <c r="M78" s="300"/>
      <c r="N78" s="135"/>
      <c r="O78" s="299"/>
      <c r="P78" s="135"/>
      <c r="Q78" s="19"/>
      <c r="R78" s="19"/>
      <c r="S78" s="23"/>
      <c r="T78" s="23"/>
      <c r="U78" s="58"/>
      <c r="V78" s="58"/>
      <c r="W78" s="58"/>
      <c r="X78" s="58"/>
      <c r="Y78" s="58"/>
    </row>
    <row r="79" spans="1:25" ht="18" customHeight="1" x14ac:dyDescent="0.2">
      <c r="A79" s="23"/>
      <c r="B79" s="23"/>
      <c r="C79" s="23"/>
      <c r="D79" s="58"/>
      <c r="E79" s="19"/>
      <c r="F79" s="298"/>
      <c r="G79" s="400"/>
      <c r="H79" s="158"/>
      <c r="I79" s="59"/>
      <c r="J79" s="135"/>
      <c r="K79" s="301"/>
      <c r="L79" s="135"/>
      <c r="M79" s="300"/>
      <c r="N79" s="135"/>
      <c r="O79" s="299"/>
      <c r="P79" s="135"/>
      <c r="Q79" s="19"/>
      <c r="R79" s="19"/>
      <c r="S79" s="23"/>
      <c r="T79" s="23"/>
      <c r="U79" s="58"/>
      <c r="V79" s="58"/>
      <c r="W79" s="58"/>
      <c r="X79" s="58"/>
      <c r="Y79" s="58"/>
    </row>
    <row r="80" spans="1:25" ht="18" customHeight="1" x14ac:dyDescent="0.2">
      <c r="A80" s="23"/>
      <c r="B80" s="23"/>
      <c r="C80" s="23"/>
      <c r="D80" s="58"/>
      <c r="E80" s="19"/>
      <c r="F80" s="298"/>
      <c r="G80" s="400"/>
      <c r="H80" s="158"/>
      <c r="I80" s="59"/>
      <c r="J80" s="135"/>
      <c r="K80" s="301"/>
      <c r="L80" s="135"/>
      <c r="M80" s="300"/>
      <c r="N80" s="135"/>
      <c r="O80" s="299"/>
      <c r="P80" s="135"/>
      <c r="Q80" s="19"/>
      <c r="R80" s="19"/>
      <c r="S80" s="23"/>
      <c r="T80" s="23"/>
      <c r="U80" s="58"/>
      <c r="V80" s="58"/>
      <c r="W80" s="58"/>
      <c r="X80" s="58"/>
      <c r="Y80" s="58"/>
    </row>
    <row r="81" spans="1:25" ht="18" customHeight="1" x14ac:dyDescent="0.2">
      <c r="A81" s="23"/>
      <c r="B81" s="23"/>
      <c r="C81" s="23"/>
      <c r="D81" s="58"/>
      <c r="E81" s="19"/>
      <c r="F81" s="298"/>
      <c r="G81" s="400"/>
      <c r="H81" s="158"/>
      <c r="I81" s="59"/>
      <c r="J81" s="135"/>
      <c r="K81" s="301"/>
      <c r="L81" s="135"/>
      <c r="M81" s="300"/>
      <c r="N81" s="135"/>
      <c r="O81" s="299"/>
      <c r="P81" s="135"/>
      <c r="Q81" s="19"/>
      <c r="R81" s="19"/>
      <c r="S81" s="23"/>
      <c r="T81" s="23"/>
      <c r="U81" s="58"/>
      <c r="V81" s="58"/>
      <c r="W81" s="58"/>
      <c r="X81" s="58"/>
      <c r="Y81" s="58"/>
    </row>
    <row r="82" spans="1:25" ht="18" customHeight="1" x14ac:dyDescent="0.2">
      <c r="A82" s="23"/>
      <c r="B82" s="23"/>
      <c r="C82" s="23"/>
      <c r="D82" s="58"/>
      <c r="E82" s="19"/>
      <c r="F82" s="298"/>
      <c r="G82" s="400"/>
      <c r="H82" s="158"/>
      <c r="I82" s="59"/>
      <c r="J82" s="135"/>
      <c r="K82" s="301"/>
      <c r="L82" s="135"/>
      <c r="M82" s="300"/>
      <c r="N82" s="135"/>
      <c r="O82" s="299"/>
      <c r="P82" s="135"/>
      <c r="Q82" s="19"/>
      <c r="R82" s="19"/>
      <c r="S82" s="23"/>
      <c r="T82" s="23"/>
      <c r="U82" s="58"/>
      <c r="V82" s="58"/>
      <c r="W82" s="58"/>
      <c r="X82" s="58"/>
      <c r="Y82" s="58"/>
    </row>
    <row r="83" spans="1:25" ht="18" customHeight="1" x14ac:dyDescent="0.2">
      <c r="A83" s="23"/>
      <c r="B83" s="23"/>
      <c r="C83" s="23"/>
      <c r="D83" s="58"/>
      <c r="E83" s="19"/>
      <c r="F83" s="298"/>
      <c r="G83" s="400"/>
      <c r="H83" s="158"/>
      <c r="I83" s="59"/>
      <c r="J83" s="135"/>
      <c r="K83" s="301"/>
      <c r="L83" s="135"/>
      <c r="M83" s="300"/>
      <c r="N83" s="135"/>
      <c r="O83" s="299"/>
      <c r="P83" s="135"/>
      <c r="Q83" s="19"/>
      <c r="R83" s="19"/>
      <c r="S83" s="23"/>
      <c r="T83" s="23"/>
      <c r="U83" s="58"/>
      <c r="V83" s="58"/>
      <c r="W83" s="58"/>
      <c r="X83" s="58"/>
      <c r="Y83" s="58"/>
    </row>
    <row r="84" spans="1:25" ht="18" customHeight="1" x14ac:dyDescent="0.2">
      <c r="A84" s="23"/>
      <c r="B84" s="23"/>
      <c r="C84" s="23"/>
      <c r="D84" s="58"/>
      <c r="E84" s="19"/>
      <c r="F84" s="298"/>
      <c r="G84" s="400"/>
      <c r="H84" s="158"/>
      <c r="I84" s="59"/>
      <c r="J84" s="135"/>
      <c r="K84" s="301"/>
      <c r="L84" s="135"/>
      <c r="M84" s="300"/>
      <c r="N84" s="135"/>
      <c r="O84" s="299"/>
      <c r="P84" s="135"/>
      <c r="Q84" s="19"/>
      <c r="R84" s="19"/>
      <c r="S84" s="23"/>
      <c r="T84" s="23"/>
      <c r="U84" s="58"/>
      <c r="V84" s="58"/>
      <c r="W84" s="58"/>
      <c r="X84" s="58"/>
      <c r="Y84" s="58"/>
    </row>
    <row r="85" spans="1:25" ht="18" customHeight="1" x14ac:dyDescent="0.2">
      <c r="A85" s="23"/>
      <c r="B85" s="23"/>
      <c r="C85" s="23"/>
      <c r="D85" s="58"/>
      <c r="E85" s="19"/>
      <c r="F85" s="298"/>
      <c r="G85" s="400"/>
      <c r="H85" s="158"/>
      <c r="I85" s="59"/>
      <c r="J85" s="135"/>
      <c r="K85" s="301"/>
      <c r="L85" s="135"/>
      <c r="M85" s="300"/>
      <c r="N85" s="135"/>
      <c r="O85" s="299"/>
      <c r="P85" s="135"/>
      <c r="Q85" s="19"/>
      <c r="R85" s="19"/>
      <c r="S85" s="23"/>
      <c r="T85" s="23"/>
      <c r="U85" s="58"/>
      <c r="V85" s="58"/>
      <c r="W85" s="58"/>
      <c r="X85" s="58"/>
      <c r="Y85" s="58"/>
    </row>
    <row r="86" spans="1:25" ht="18" customHeight="1" x14ac:dyDescent="0.2">
      <c r="A86" s="23"/>
      <c r="B86" s="23"/>
      <c r="C86" s="23"/>
      <c r="D86" s="58"/>
      <c r="E86" s="19"/>
      <c r="F86" s="293"/>
      <c r="G86" s="400"/>
      <c r="H86" s="158"/>
      <c r="I86" s="59"/>
      <c r="J86" s="135"/>
      <c r="K86" s="301"/>
      <c r="L86" s="135"/>
      <c r="M86" s="300"/>
      <c r="N86" s="135"/>
      <c r="O86" s="299"/>
      <c r="P86" s="135"/>
      <c r="Q86" s="19"/>
      <c r="R86" s="19"/>
      <c r="S86" s="23"/>
      <c r="T86" s="23"/>
      <c r="U86" s="58"/>
      <c r="V86" s="58"/>
      <c r="W86" s="58"/>
      <c r="X86" s="58"/>
      <c r="Y86" s="58"/>
    </row>
    <row r="87" spans="1:25" ht="18" customHeight="1" x14ac:dyDescent="0.2">
      <c r="A87" s="23"/>
      <c r="B87" s="23"/>
      <c r="C87" s="23"/>
      <c r="D87" s="58"/>
      <c r="E87" s="19"/>
      <c r="F87" s="298"/>
      <c r="G87" s="400"/>
      <c r="H87" s="158"/>
      <c r="I87" s="59"/>
      <c r="J87" s="135"/>
      <c r="K87" s="301"/>
      <c r="L87" s="135"/>
      <c r="M87" s="300"/>
      <c r="N87" s="135"/>
      <c r="O87" s="299"/>
      <c r="P87" s="135"/>
      <c r="Q87" s="19"/>
      <c r="R87" s="19"/>
      <c r="S87" s="23"/>
      <c r="T87" s="23"/>
      <c r="U87" s="58"/>
      <c r="V87" s="58"/>
      <c r="W87" s="58"/>
      <c r="X87" s="58"/>
      <c r="Y87" s="58"/>
    </row>
    <row r="88" spans="1:25" ht="18" customHeight="1" x14ac:dyDescent="0.2">
      <c r="A88" s="23"/>
      <c r="B88" s="23"/>
      <c r="C88" s="23"/>
      <c r="D88" s="58"/>
      <c r="E88" s="19"/>
      <c r="F88" s="298"/>
      <c r="G88" s="400"/>
      <c r="H88" s="158"/>
      <c r="I88" s="59"/>
      <c r="J88" s="135"/>
      <c r="K88" s="301"/>
      <c r="L88" s="135"/>
      <c r="M88" s="300"/>
      <c r="N88" s="135"/>
      <c r="O88" s="299"/>
      <c r="P88" s="135"/>
      <c r="Q88" s="19"/>
      <c r="R88" s="19"/>
      <c r="S88" s="23"/>
      <c r="T88" s="23"/>
      <c r="U88" s="58"/>
      <c r="V88" s="58"/>
      <c r="W88" s="58"/>
      <c r="X88" s="58"/>
      <c r="Y88" s="58"/>
    </row>
    <row r="89" spans="1:25" ht="18" customHeight="1" x14ac:dyDescent="0.2">
      <c r="A89" s="23"/>
      <c r="B89" s="23"/>
      <c r="C89" s="23"/>
      <c r="D89" s="58"/>
      <c r="E89" s="19"/>
      <c r="F89" s="298"/>
      <c r="G89" s="400"/>
      <c r="H89" s="158"/>
      <c r="I89" s="59"/>
      <c r="J89" s="135"/>
      <c r="K89" s="301"/>
      <c r="L89" s="135"/>
      <c r="M89" s="300"/>
      <c r="N89" s="135"/>
      <c r="O89" s="299"/>
      <c r="P89" s="135"/>
      <c r="Q89" s="19"/>
      <c r="R89" s="19"/>
      <c r="S89" s="23"/>
      <c r="T89" s="23"/>
      <c r="U89" s="58"/>
      <c r="V89" s="58"/>
      <c r="W89" s="58"/>
      <c r="X89" s="58"/>
      <c r="Y89" s="58"/>
    </row>
    <row r="90" spans="1:25" ht="18" customHeight="1" x14ac:dyDescent="0.2">
      <c r="A90" s="23"/>
      <c r="B90" s="23"/>
      <c r="C90" s="23"/>
      <c r="D90" s="58"/>
      <c r="E90" s="19"/>
      <c r="F90" s="293"/>
      <c r="G90" s="400"/>
      <c r="H90" s="158"/>
      <c r="I90" s="59"/>
      <c r="J90" s="135"/>
      <c r="K90" s="301"/>
      <c r="L90" s="135"/>
      <c r="M90" s="300"/>
      <c r="N90" s="135"/>
      <c r="O90" s="299"/>
      <c r="P90" s="135"/>
      <c r="Q90" s="19"/>
      <c r="R90" s="19"/>
      <c r="S90" s="23"/>
      <c r="T90" s="23"/>
      <c r="U90" s="58"/>
      <c r="V90" s="58"/>
      <c r="W90" s="58"/>
      <c r="X90" s="58"/>
      <c r="Y90" s="58"/>
    </row>
    <row r="91" spans="1:25" ht="18" customHeight="1" x14ac:dyDescent="0.2">
      <c r="A91" s="23"/>
      <c r="B91" s="23"/>
      <c r="C91" s="23"/>
      <c r="D91" s="58"/>
      <c r="E91" s="19"/>
      <c r="F91" s="293"/>
      <c r="G91" s="400"/>
      <c r="H91" s="158"/>
      <c r="I91" s="59"/>
      <c r="J91" s="135"/>
      <c r="K91" s="301"/>
      <c r="L91" s="135"/>
      <c r="M91" s="300"/>
      <c r="N91" s="135"/>
      <c r="O91" s="299"/>
      <c r="P91" s="135"/>
      <c r="Q91" s="19"/>
      <c r="R91" s="19"/>
      <c r="S91" s="23"/>
      <c r="T91" s="23"/>
      <c r="U91" s="58"/>
      <c r="V91" s="58"/>
      <c r="W91" s="58"/>
      <c r="X91" s="58"/>
      <c r="Y91" s="58"/>
    </row>
    <row r="92" spans="1:25" ht="18" customHeight="1" x14ac:dyDescent="0.2">
      <c r="A92" s="23"/>
      <c r="B92" s="23"/>
      <c r="C92" s="23"/>
      <c r="D92" s="58"/>
      <c r="E92" s="19"/>
      <c r="F92" s="293"/>
      <c r="G92" s="400"/>
      <c r="H92" s="158"/>
      <c r="I92" s="59"/>
      <c r="J92" s="135"/>
      <c r="K92" s="301"/>
      <c r="L92" s="135"/>
      <c r="M92" s="300"/>
      <c r="N92" s="135"/>
      <c r="O92" s="299"/>
      <c r="P92" s="135"/>
      <c r="Q92" s="19"/>
      <c r="R92" s="19"/>
      <c r="S92" s="23"/>
      <c r="T92" s="23"/>
      <c r="U92" s="58"/>
      <c r="V92" s="58"/>
      <c r="W92" s="58"/>
      <c r="X92" s="58"/>
      <c r="Y92" s="58"/>
    </row>
    <row r="93" spans="1:25" ht="18" customHeight="1" x14ac:dyDescent="0.2">
      <c r="A93" s="23"/>
      <c r="B93" s="23"/>
      <c r="C93" s="23"/>
      <c r="D93" s="58"/>
      <c r="E93" s="19"/>
      <c r="F93" s="293"/>
      <c r="G93" s="400"/>
      <c r="H93" s="158"/>
      <c r="I93" s="59"/>
      <c r="J93" s="135"/>
      <c r="K93" s="301"/>
      <c r="L93" s="135"/>
      <c r="M93" s="300"/>
      <c r="N93" s="135"/>
      <c r="O93" s="299"/>
      <c r="P93" s="135"/>
      <c r="Q93" s="19"/>
      <c r="R93" s="19"/>
      <c r="S93" s="23"/>
      <c r="T93" s="23"/>
      <c r="U93" s="58"/>
      <c r="V93" s="58"/>
      <c r="W93" s="58"/>
      <c r="X93" s="58"/>
      <c r="Y93" s="58"/>
    </row>
    <row r="94" spans="1:25" ht="18" customHeight="1" x14ac:dyDescent="0.2">
      <c r="A94" s="23"/>
      <c r="B94" s="23"/>
      <c r="C94" s="23"/>
      <c r="D94" s="58"/>
      <c r="E94" s="19"/>
      <c r="F94" s="293"/>
      <c r="G94" s="400"/>
      <c r="H94" s="158"/>
      <c r="I94" s="59"/>
      <c r="J94" s="135"/>
      <c r="K94" s="301"/>
      <c r="L94" s="135"/>
      <c r="M94" s="300"/>
      <c r="N94" s="135"/>
      <c r="O94" s="299"/>
      <c r="P94" s="135"/>
      <c r="Q94" s="19"/>
      <c r="R94" s="19"/>
      <c r="S94" s="23"/>
      <c r="T94" s="23"/>
      <c r="U94" s="58"/>
      <c r="V94" s="58"/>
      <c r="W94" s="58"/>
      <c r="X94" s="58"/>
      <c r="Y94" s="58"/>
    </row>
    <row r="95" spans="1:25" ht="18" customHeight="1" x14ac:dyDescent="0.2">
      <c r="A95" s="23"/>
      <c r="B95" s="23"/>
      <c r="C95" s="23"/>
      <c r="D95" s="58"/>
      <c r="E95" s="19"/>
      <c r="F95" s="293"/>
      <c r="G95" s="400"/>
      <c r="H95" s="158"/>
      <c r="I95" s="59"/>
      <c r="J95" s="135"/>
      <c r="K95" s="301"/>
      <c r="L95" s="135"/>
      <c r="M95" s="300"/>
      <c r="N95" s="135"/>
      <c r="O95" s="299"/>
      <c r="P95" s="135"/>
      <c r="Q95" s="19"/>
      <c r="R95" s="19"/>
      <c r="S95" s="23"/>
      <c r="T95" s="23"/>
      <c r="U95" s="58"/>
      <c r="V95" s="58"/>
      <c r="W95" s="58"/>
      <c r="X95" s="58"/>
      <c r="Y95" s="58"/>
    </row>
    <row r="96" spans="1:25" ht="18" customHeight="1" x14ac:dyDescent="0.2">
      <c r="A96" s="23"/>
      <c r="B96" s="23"/>
      <c r="C96" s="23"/>
      <c r="D96" s="58"/>
      <c r="E96" s="19"/>
      <c r="F96" s="293"/>
      <c r="G96" s="400"/>
      <c r="H96" s="158"/>
      <c r="I96" s="59"/>
      <c r="J96" s="135"/>
      <c r="K96" s="301"/>
      <c r="L96" s="135"/>
      <c r="M96" s="300"/>
      <c r="N96" s="135"/>
      <c r="O96" s="299"/>
      <c r="P96" s="135"/>
      <c r="Q96" s="19"/>
      <c r="R96" s="19"/>
      <c r="S96" s="23"/>
      <c r="T96" s="23"/>
      <c r="U96" s="58"/>
      <c r="V96" s="58"/>
      <c r="W96" s="58"/>
      <c r="X96" s="58"/>
      <c r="Y96" s="58"/>
    </row>
    <row r="97" spans="1:25" ht="18" customHeight="1" x14ac:dyDescent="0.2">
      <c r="A97" s="23"/>
      <c r="B97" s="23"/>
      <c r="C97" s="23"/>
      <c r="D97" s="58"/>
      <c r="E97" s="19"/>
      <c r="F97" s="293"/>
      <c r="G97" s="400"/>
      <c r="H97" s="158"/>
      <c r="I97" s="59"/>
      <c r="J97" s="135"/>
      <c r="K97" s="301"/>
      <c r="L97" s="135"/>
      <c r="M97" s="300"/>
      <c r="N97" s="135"/>
      <c r="O97" s="299"/>
      <c r="P97" s="135"/>
      <c r="Q97" s="19"/>
      <c r="R97" s="19"/>
      <c r="S97" s="23"/>
      <c r="T97" s="23"/>
      <c r="U97" s="58"/>
      <c r="V97" s="58"/>
      <c r="W97" s="58"/>
      <c r="X97" s="58"/>
      <c r="Y97" s="58"/>
    </row>
    <row r="98" spans="1:25" ht="18" customHeight="1" x14ac:dyDescent="0.2">
      <c r="A98" s="23"/>
      <c r="B98" s="23"/>
      <c r="C98" s="23"/>
      <c r="D98" s="58"/>
      <c r="E98" s="19"/>
      <c r="F98" s="293"/>
      <c r="G98" s="400"/>
      <c r="H98" s="158"/>
      <c r="I98" s="59"/>
      <c r="J98" s="135"/>
      <c r="K98" s="301"/>
      <c r="L98" s="135"/>
      <c r="M98" s="300"/>
      <c r="N98" s="135"/>
      <c r="O98" s="299"/>
      <c r="P98" s="135"/>
      <c r="Q98" s="19"/>
      <c r="R98" s="19"/>
      <c r="S98" s="23"/>
      <c r="T98" s="23"/>
      <c r="U98" s="58"/>
      <c r="V98" s="58"/>
      <c r="W98" s="58"/>
      <c r="X98" s="58"/>
      <c r="Y98" s="58"/>
    </row>
    <row r="99" spans="1:25" ht="18" customHeight="1" x14ac:dyDescent="0.2">
      <c r="A99" s="23"/>
      <c r="B99" s="23"/>
      <c r="C99" s="23"/>
      <c r="D99" s="58"/>
      <c r="E99" s="19"/>
      <c r="F99" s="293"/>
      <c r="G99" s="400"/>
      <c r="H99" s="158"/>
      <c r="I99" s="59"/>
      <c r="J99" s="135"/>
      <c r="K99" s="301"/>
      <c r="L99" s="135"/>
      <c r="M99" s="300"/>
      <c r="N99" s="135"/>
      <c r="O99" s="299"/>
      <c r="P99" s="135"/>
      <c r="Q99" s="19"/>
      <c r="R99" s="19"/>
      <c r="S99" s="23"/>
      <c r="T99" s="23"/>
      <c r="U99" s="58"/>
      <c r="V99" s="58"/>
      <c r="W99" s="58"/>
      <c r="X99" s="58"/>
      <c r="Y99" s="58"/>
    </row>
    <row r="100" spans="1:25" ht="18" customHeight="1" x14ac:dyDescent="0.2">
      <c r="A100" s="23"/>
      <c r="B100" s="23"/>
      <c r="C100" s="23"/>
      <c r="D100" s="58"/>
      <c r="E100" s="19"/>
      <c r="F100" s="293"/>
      <c r="G100" s="400"/>
      <c r="H100" s="158"/>
      <c r="I100" s="59"/>
      <c r="J100" s="135"/>
      <c r="K100" s="301"/>
      <c r="L100" s="135"/>
      <c r="M100" s="300"/>
      <c r="N100" s="135"/>
      <c r="O100" s="299"/>
      <c r="P100" s="135"/>
      <c r="Q100" s="19"/>
      <c r="R100" s="19"/>
      <c r="S100" s="23"/>
      <c r="T100" s="23"/>
      <c r="U100" s="58"/>
      <c r="V100" s="58"/>
      <c r="W100" s="58"/>
      <c r="X100" s="58"/>
      <c r="Y100" s="58"/>
    </row>
    <row r="101" spans="1:25" ht="18" customHeight="1" x14ac:dyDescent="0.2">
      <c r="A101" s="23"/>
      <c r="B101" s="23"/>
      <c r="C101" s="23"/>
      <c r="D101" s="58"/>
      <c r="E101" s="19"/>
      <c r="F101" s="293"/>
      <c r="G101" s="400"/>
      <c r="H101" s="158"/>
      <c r="I101" s="59"/>
      <c r="J101" s="135"/>
      <c r="K101" s="301"/>
      <c r="L101" s="135"/>
      <c r="M101" s="300"/>
      <c r="N101" s="135"/>
      <c r="O101" s="299"/>
      <c r="P101" s="135"/>
      <c r="Q101" s="19"/>
      <c r="R101" s="19"/>
      <c r="S101" s="23"/>
      <c r="T101" s="23"/>
      <c r="U101" s="58"/>
      <c r="V101" s="58"/>
      <c r="W101" s="58"/>
      <c r="X101" s="58"/>
      <c r="Y101" s="58"/>
    </row>
    <row r="102" spans="1:25" ht="18" customHeight="1" x14ac:dyDescent="0.2">
      <c r="A102" s="23"/>
      <c r="B102" s="23"/>
      <c r="C102" s="23"/>
      <c r="D102" s="58"/>
      <c r="E102" s="19"/>
      <c r="F102" s="293"/>
      <c r="G102" s="400"/>
      <c r="H102" s="158"/>
      <c r="I102" s="59"/>
      <c r="J102" s="135"/>
      <c r="K102" s="301"/>
      <c r="L102" s="135"/>
      <c r="M102" s="300"/>
      <c r="N102" s="135"/>
      <c r="O102" s="299"/>
      <c r="P102" s="135"/>
      <c r="Q102" s="19"/>
      <c r="R102" s="19"/>
      <c r="S102" s="23"/>
      <c r="T102" s="23"/>
      <c r="U102" s="58"/>
      <c r="V102" s="58"/>
      <c r="W102" s="58"/>
      <c r="X102" s="58"/>
      <c r="Y102" s="58"/>
    </row>
    <row r="103" spans="1:25" ht="18" customHeight="1" x14ac:dyDescent="0.2">
      <c r="A103" s="23"/>
      <c r="B103" s="23"/>
      <c r="C103" s="23"/>
      <c r="D103" s="58"/>
      <c r="E103" s="19"/>
      <c r="F103" s="293"/>
      <c r="G103" s="400"/>
      <c r="H103" s="158"/>
      <c r="I103" s="59"/>
      <c r="J103" s="135"/>
      <c r="K103" s="301"/>
      <c r="L103" s="135"/>
      <c r="M103" s="300"/>
      <c r="N103" s="135"/>
      <c r="O103" s="299"/>
      <c r="P103" s="135"/>
      <c r="Q103" s="19"/>
      <c r="R103" s="19"/>
      <c r="S103" s="23"/>
      <c r="T103" s="23"/>
      <c r="U103" s="58"/>
      <c r="V103" s="58"/>
      <c r="W103" s="58"/>
      <c r="X103" s="58"/>
      <c r="Y103" s="58"/>
    </row>
    <row r="104" spans="1:25" ht="18" customHeight="1" x14ac:dyDescent="0.2">
      <c r="A104" s="23"/>
      <c r="B104" s="23"/>
      <c r="C104" s="23"/>
      <c r="D104" s="58"/>
      <c r="E104" s="19"/>
      <c r="F104" s="293"/>
      <c r="G104" s="400"/>
      <c r="H104" s="158"/>
      <c r="I104" s="59"/>
      <c r="J104" s="135"/>
      <c r="K104" s="301"/>
      <c r="L104" s="135"/>
      <c r="M104" s="300"/>
      <c r="N104" s="135"/>
      <c r="O104" s="299"/>
      <c r="P104" s="135"/>
      <c r="Q104" s="19"/>
      <c r="R104" s="19"/>
      <c r="S104" s="23"/>
      <c r="T104" s="23"/>
      <c r="U104" s="58"/>
      <c r="V104" s="58"/>
      <c r="W104" s="58"/>
      <c r="X104" s="58"/>
      <c r="Y104" s="58"/>
    </row>
    <row r="105" spans="1:25" ht="18" customHeight="1" x14ac:dyDescent="0.2">
      <c r="A105" s="23"/>
      <c r="B105" s="23"/>
      <c r="C105" s="23"/>
      <c r="D105" s="58"/>
      <c r="E105" s="19"/>
      <c r="F105" s="293"/>
      <c r="G105" s="400"/>
      <c r="H105" s="158"/>
      <c r="I105" s="59"/>
      <c r="J105" s="135"/>
      <c r="K105" s="301"/>
      <c r="L105" s="135"/>
      <c r="M105" s="300"/>
      <c r="N105" s="135"/>
      <c r="O105" s="299"/>
      <c r="P105" s="135"/>
      <c r="Q105" s="19"/>
      <c r="R105" s="19"/>
      <c r="S105" s="23"/>
      <c r="T105" s="23"/>
      <c r="U105" s="58"/>
      <c r="V105" s="58"/>
      <c r="W105" s="58"/>
      <c r="X105" s="58"/>
      <c r="Y105" s="58"/>
    </row>
    <row r="106" spans="1:25" ht="18" customHeight="1" x14ac:dyDescent="0.2">
      <c r="A106" s="23"/>
      <c r="B106" s="23"/>
      <c r="C106" s="23"/>
      <c r="D106" s="58"/>
      <c r="E106" s="19"/>
      <c r="F106" s="293"/>
      <c r="G106" s="400"/>
      <c r="H106" s="158"/>
      <c r="I106" s="59"/>
      <c r="J106" s="135"/>
      <c r="K106" s="301"/>
      <c r="L106" s="135"/>
      <c r="M106" s="300"/>
      <c r="N106" s="135"/>
      <c r="O106" s="299"/>
      <c r="P106" s="135"/>
      <c r="Q106" s="19"/>
      <c r="R106" s="19"/>
      <c r="S106" s="23"/>
      <c r="T106" s="23"/>
      <c r="U106" s="58"/>
      <c r="V106" s="58"/>
      <c r="W106" s="58"/>
      <c r="X106" s="58"/>
      <c r="Y106" s="58"/>
    </row>
    <row r="107" spans="1:25" ht="18" customHeight="1" x14ac:dyDescent="0.2">
      <c r="A107" s="23"/>
      <c r="B107" s="23"/>
      <c r="C107" s="23"/>
      <c r="D107" s="58"/>
      <c r="E107" s="19"/>
      <c r="F107" s="298"/>
      <c r="G107" s="400"/>
      <c r="H107" s="158"/>
      <c r="I107" s="59"/>
      <c r="J107" s="135"/>
      <c r="K107" s="301"/>
      <c r="L107" s="135"/>
      <c r="M107" s="300"/>
      <c r="N107" s="135"/>
      <c r="O107" s="299"/>
      <c r="P107" s="135"/>
      <c r="Q107" s="19"/>
      <c r="R107" s="19"/>
      <c r="S107" s="23"/>
      <c r="T107" s="23"/>
      <c r="U107" s="58"/>
      <c r="V107" s="58"/>
      <c r="W107" s="58"/>
      <c r="X107" s="58"/>
      <c r="Y107" s="58"/>
    </row>
    <row r="108" spans="1:25" ht="18" customHeight="1" x14ac:dyDescent="0.2">
      <c r="A108" s="23"/>
      <c r="B108" s="23"/>
      <c r="C108" s="23"/>
      <c r="D108" s="58"/>
      <c r="E108" s="19"/>
      <c r="F108" s="298"/>
      <c r="G108" s="400"/>
      <c r="H108" s="158"/>
      <c r="I108" s="59"/>
      <c r="J108" s="135"/>
      <c r="K108" s="301"/>
      <c r="L108" s="135"/>
      <c r="M108" s="300"/>
      <c r="N108" s="135"/>
      <c r="O108" s="299"/>
      <c r="P108" s="135"/>
      <c r="Q108" s="19"/>
      <c r="R108" s="19"/>
      <c r="S108" s="23"/>
      <c r="T108" s="23"/>
      <c r="U108" s="58"/>
      <c r="V108" s="58"/>
      <c r="W108" s="58"/>
      <c r="X108" s="58"/>
      <c r="Y108" s="58"/>
    </row>
    <row r="109" spans="1:25" ht="18" customHeight="1" x14ac:dyDescent="0.2">
      <c r="A109" s="23"/>
      <c r="B109" s="23"/>
      <c r="C109" s="23"/>
      <c r="D109" s="58"/>
      <c r="E109" s="19"/>
      <c r="F109" s="298"/>
      <c r="G109" s="400"/>
      <c r="H109" s="158"/>
      <c r="I109" s="59"/>
      <c r="J109" s="135"/>
      <c r="K109" s="301"/>
      <c r="L109" s="135"/>
      <c r="M109" s="300"/>
      <c r="N109" s="135"/>
      <c r="O109" s="299"/>
      <c r="P109" s="135"/>
      <c r="Q109" s="19"/>
      <c r="R109" s="19"/>
      <c r="S109" s="23"/>
      <c r="T109" s="23"/>
      <c r="U109" s="58"/>
      <c r="V109" s="58"/>
      <c r="W109" s="58"/>
      <c r="X109" s="58"/>
      <c r="Y109" s="58"/>
    </row>
    <row r="110" spans="1:25" ht="18" customHeight="1" x14ac:dyDescent="0.2">
      <c r="A110" s="23"/>
      <c r="B110" s="23"/>
      <c r="C110" s="23"/>
      <c r="D110" s="58"/>
      <c r="E110" s="19"/>
      <c r="F110" s="298"/>
      <c r="G110" s="400"/>
      <c r="H110" s="158"/>
      <c r="I110" s="59"/>
      <c r="J110" s="135"/>
      <c r="K110" s="301"/>
      <c r="L110" s="135"/>
      <c r="M110" s="300"/>
      <c r="N110" s="135"/>
      <c r="O110" s="299"/>
      <c r="P110" s="135"/>
      <c r="Q110" s="19"/>
      <c r="R110" s="19"/>
      <c r="S110" s="23"/>
      <c r="T110" s="23"/>
      <c r="U110" s="58"/>
      <c r="V110" s="58"/>
      <c r="W110" s="58"/>
      <c r="X110" s="58"/>
      <c r="Y110" s="58"/>
    </row>
    <row r="111" spans="1:25" ht="18" customHeight="1" x14ac:dyDescent="0.2">
      <c r="A111" s="23"/>
      <c r="B111" s="23"/>
      <c r="C111" s="23"/>
      <c r="D111" s="58"/>
      <c r="E111" s="19"/>
      <c r="F111" s="298"/>
      <c r="G111" s="400"/>
      <c r="H111" s="158"/>
      <c r="I111" s="59"/>
      <c r="J111" s="135"/>
      <c r="K111" s="301"/>
      <c r="L111" s="135"/>
      <c r="M111" s="300"/>
      <c r="N111" s="135"/>
      <c r="O111" s="299"/>
      <c r="P111" s="135"/>
      <c r="Q111" s="19"/>
      <c r="R111" s="19"/>
      <c r="S111" s="23"/>
      <c r="T111" s="23"/>
      <c r="U111" s="58"/>
      <c r="V111" s="58"/>
      <c r="W111" s="58"/>
      <c r="X111" s="58"/>
      <c r="Y111" s="58"/>
    </row>
    <row r="112" spans="1:25" ht="18" customHeight="1" x14ac:dyDescent="0.2">
      <c r="A112" s="23"/>
      <c r="B112" s="23"/>
      <c r="C112" s="23"/>
      <c r="D112" s="58"/>
      <c r="E112" s="19"/>
      <c r="F112" s="298"/>
      <c r="G112" s="400"/>
      <c r="H112" s="158"/>
      <c r="I112" s="59"/>
      <c r="J112" s="135"/>
      <c r="K112" s="301"/>
      <c r="L112" s="135"/>
      <c r="M112" s="300"/>
      <c r="N112" s="135"/>
      <c r="O112" s="299"/>
      <c r="P112" s="135"/>
      <c r="Q112" s="19"/>
      <c r="R112" s="19"/>
      <c r="S112" s="23"/>
      <c r="T112" s="23"/>
      <c r="U112" s="58"/>
      <c r="V112" s="58"/>
      <c r="W112" s="58"/>
      <c r="X112" s="58"/>
      <c r="Y112" s="58"/>
    </row>
    <row r="113" spans="1:25" ht="18" customHeight="1" x14ac:dyDescent="0.2">
      <c r="A113" s="23"/>
      <c r="B113" s="23"/>
      <c r="C113" s="23"/>
      <c r="D113" s="58"/>
      <c r="E113" s="19"/>
      <c r="F113" s="298"/>
      <c r="G113" s="400"/>
      <c r="H113" s="158"/>
      <c r="I113" s="59"/>
      <c r="J113" s="135"/>
      <c r="K113" s="301"/>
      <c r="L113" s="135"/>
      <c r="M113" s="300"/>
      <c r="N113" s="135"/>
      <c r="O113" s="299"/>
      <c r="P113" s="135"/>
      <c r="Q113" s="19"/>
      <c r="R113" s="19"/>
      <c r="S113" s="23"/>
      <c r="T113" s="23"/>
      <c r="U113" s="58"/>
      <c r="V113" s="58"/>
      <c r="W113" s="58"/>
      <c r="X113" s="58"/>
      <c r="Y113" s="58"/>
    </row>
    <row r="114" spans="1:25" ht="18" customHeight="1" x14ac:dyDescent="0.2">
      <c r="A114" s="23"/>
      <c r="B114" s="23"/>
      <c r="C114" s="23"/>
      <c r="D114" s="58"/>
      <c r="E114" s="19"/>
      <c r="F114" s="298"/>
      <c r="G114" s="400"/>
      <c r="H114" s="158"/>
      <c r="I114" s="59"/>
      <c r="J114" s="135"/>
      <c r="K114" s="301"/>
      <c r="L114" s="135"/>
      <c r="M114" s="300"/>
      <c r="N114" s="135"/>
      <c r="O114" s="299"/>
      <c r="P114" s="135"/>
      <c r="Q114" s="19"/>
      <c r="R114" s="19"/>
      <c r="S114" s="23"/>
      <c r="T114" s="23"/>
      <c r="U114" s="58"/>
      <c r="V114" s="58"/>
      <c r="W114" s="58"/>
      <c r="X114" s="58"/>
      <c r="Y114" s="58"/>
    </row>
    <row r="115" spans="1:25" ht="18" customHeight="1" x14ac:dyDescent="0.2">
      <c r="A115" s="23"/>
      <c r="B115" s="23"/>
      <c r="C115" s="23"/>
      <c r="D115" s="58"/>
      <c r="E115" s="19"/>
      <c r="F115" s="298"/>
      <c r="G115" s="400"/>
      <c r="H115" s="158"/>
      <c r="I115" s="59"/>
      <c r="J115" s="135"/>
      <c r="K115" s="301"/>
      <c r="L115" s="135"/>
      <c r="M115" s="300"/>
      <c r="N115" s="135"/>
      <c r="O115" s="299"/>
      <c r="P115" s="135"/>
      <c r="Q115" s="19"/>
      <c r="R115" s="19"/>
      <c r="S115" s="23"/>
      <c r="T115" s="23"/>
      <c r="U115" s="58"/>
      <c r="V115" s="58"/>
      <c r="W115" s="58"/>
      <c r="X115" s="58"/>
      <c r="Y115" s="58"/>
    </row>
    <row r="116" spans="1:25" ht="18" customHeight="1" x14ac:dyDescent="0.2">
      <c r="A116" s="23"/>
      <c r="B116" s="23"/>
      <c r="C116" s="23"/>
      <c r="D116" s="58"/>
      <c r="E116" s="19"/>
      <c r="F116" s="298"/>
      <c r="G116" s="400"/>
      <c r="H116" s="158"/>
      <c r="I116" s="59"/>
      <c r="J116" s="135"/>
      <c r="K116" s="301"/>
      <c r="L116" s="135"/>
      <c r="M116" s="300"/>
      <c r="N116" s="135"/>
      <c r="O116" s="299"/>
      <c r="P116" s="135"/>
      <c r="Q116" s="19"/>
      <c r="R116" s="19"/>
      <c r="S116" s="23"/>
      <c r="T116" s="23"/>
      <c r="U116" s="58"/>
      <c r="V116" s="58"/>
      <c r="W116" s="58"/>
      <c r="X116" s="58"/>
      <c r="Y116" s="58"/>
    </row>
    <row r="117" spans="1:25" ht="18" customHeight="1" x14ac:dyDescent="0.2">
      <c r="A117" s="23"/>
      <c r="B117" s="23"/>
      <c r="C117" s="23"/>
      <c r="D117" s="58"/>
      <c r="E117" s="19"/>
      <c r="F117" s="293"/>
      <c r="G117" s="400"/>
      <c r="H117" s="158"/>
      <c r="I117" s="59"/>
      <c r="J117" s="135"/>
      <c r="K117" s="301"/>
      <c r="L117" s="135"/>
      <c r="M117" s="300"/>
      <c r="N117" s="135"/>
      <c r="O117" s="299"/>
      <c r="P117" s="135"/>
      <c r="Q117" s="19"/>
      <c r="R117" s="19"/>
      <c r="S117" s="23"/>
      <c r="T117" s="23"/>
      <c r="U117" s="58"/>
      <c r="V117" s="58"/>
      <c r="W117" s="58"/>
      <c r="X117" s="58"/>
      <c r="Y117" s="58"/>
    </row>
    <row r="118" spans="1:25" ht="18" customHeight="1" x14ac:dyDescent="0.2">
      <c r="A118" s="23"/>
      <c r="B118" s="23"/>
      <c r="C118" s="23"/>
      <c r="D118" s="58"/>
      <c r="E118" s="19"/>
      <c r="F118" s="298"/>
      <c r="G118" s="400"/>
      <c r="H118" s="158"/>
      <c r="I118" s="59"/>
      <c r="J118" s="135"/>
      <c r="K118" s="301"/>
      <c r="L118" s="135"/>
      <c r="M118" s="300"/>
      <c r="N118" s="135"/>
      <c r="O118" s="299"/>
      <c r="P118" s="135"/>
      <c r="Q118" s="19"/>
      <c r="R118" s="19"/>
      <c r="S118" s="23"/>
      <c r="T118" s="23"/>
      <c r="U118" s="58"/>
      <c r="V118" s="58"/>
      <c r="W118" s="58"/>
      <c r="X118" s="58"/>
      <c r="Y118" s="58"/>
    </row>
    <row r="119" spans="1:25" ht="18" customHeight="1" x14ac:dyDescent="0.2">
      <c r="A119" s="23"/>
      <c r="B119" s="23"/>
      <c r="C119" s="23"/>
      <c r="D119" s="58"/>
      <c r="E119" s="19"/>
      <c r="F119" s="298"/>
      <c r="G119" s="400"/>
      <c r="H119" s="158"/>
      <c r="I119" s="59"/>
      <c r="J119" s="135"/>
      <c r="K119" s="301"/>
      <c r="L119" s="135"/>
      <c r="M119" s="300"/>
      <c r="N119" s="135"/>
      <c r="O119" s="299"/>
      <c r="P119" s="135"/>
      <c r="Q119" s="19"/>
      <c r="R119" s="19"/>
      <c r="S119" s="23"/>
      <c r="T119" s="23"/>
      <c r="U119" s="58"/>
      <c r="V119" s="58"/>
      <c r="W119" s="58"/>
      <c r="X119" s="58"/>
      <c r="Y119" s="58"/>
    </row>
    <row r="120" spans="1:25" ht="18" customHeight="1" x14ac:dyDescent="0.2">
      <c r="A120" s="23"/>
      <c r="B120" s="23"/>
      <c r="C120" s="23"/>
      <c r="D120" s="58"/>
      <c r="E120" s="19"/>
      <c r="F120" s="298"/>
      <c r="G120" s="400"/>
      <c r="H120" s="158"/>
      <c r="I120" s="59"/>
      <c r="J120" s="135"/>
      <c r="K120" s="301"/>
      <c r="L120" s="135"/>
      <c r="M120" s="300"/>
      <c r="N120" s="135"/>
      <c r="O120" s="299"/>
      <c r="P120" s="135"/>
      <c r="Q120" s="19"/>
      <c r="R120" s="19"/>
      <c r="S120" s="23"/>
      <c r="T120" s="23"/>
      <c r="U120" s="58"/>
      <c r="V120" s="58"/>
      <c r="W120" s="58"/>
      <c r="X120" s="58"/>
      <c r="Y120" s="58"/>
    </row>
    <row r="121" spans="1:25" ht="18" customHeight="1" x14ac:dyDescent="0.2">
      <c r="A121" s="23"/>
      <c r="B121" s="23"/>
      <c r="C121" s="23"/>
      <c r="D121" s="58"/>
      <c r="E121" s="19"/>
      <c r="F121" s="293"/>
      <c r="G121" s="400"/>
      <c r="H121" s="158"/>
      <c r="I121" s="59"/>
      <c r="J121" s="135"/>
      <c r="K121" s="301"/>
      <c r="L121" s="135"/>
      <c r="M121" s="300"/>
      <c r="N121" s="135"/>
      <c r="O121" s="299"/>
      <c r="P121" s="135"/>
      <c r="Q121" s="19"/>
      <c r="R121" s="19"/>
      <c r="S121" s="23"/>
      <c r="T121" s="23"/>
      <c r="U121" s="58"/>
      <c r="V121" s="58"/>
      <c r="W121" s="58"/>
      <c r="X121" s="58"/>
      <c r="Y121" s="58"/>
    </row>
    <row r="122" spans="1:25" ht="18" customHeight="1" x14ac:dyDescent="0.2">
      <c r="A122" s="23"/>
      <c r="B122" s="23"/>
      <c r="C122" s="23"/>
      <c r="D122" s="58"/>
      <c r="E122" s="19"/>
      <c r="F122" s="293"/>
      <c r="G122" s="400"/>
      <c r="H122" s="158"/>
      <c r="I122" s="59"/>
      <c r="J122" s="135"/>
      <c r="K122" s="301"/>
      <c r="L122" s="135"/>
      <c r="M122" s="300"/>
      <c r="N122" s="135"/>
      <c r="O122" s="299"/>
      <c r="P122" s="135"/>
      <c r="Q122" s="19"/>
      <c r="R122" s="19"/>
      <c r="S122" s="23"/>
      <c r="T122" s="23"/>
      <c r="U122" s="58"/>
      <c r="V122" s="58"/>
      <c r="W122" s="58"/>
      <c r="X122" s="58"/>
      <c r="Y122" s="58"/>
    </row>
    <row r="123" spans="1:25" ht="18" customHeight="1" x14ac:dyDescent="0.2">
      <c r="A123" s="23"/>
      <c r="B123" s="23"/>
      <c r="C123" s="23"/>
      <c r="D123" s="58"/>
      <c r="E123" s="19"/>
      <c r="F123" s="293"/>
      <c r="G123" s="400"/>
      <c r="H123" s="158"/>
      <c r="I123" s="59"/>
      <c r="J123" s="135"/>
      <c r="K123" s="301"/>
      <c r="L123" s="135"/>
      <c r="M123" s="300"/>
      <c r="N123" s="135"/>
      <c r="O123" s="299"/>
      <c r="P123" s="135"/>
      <c r="Q123" s="19"/>
      <c r="R123" s="19"/>
      <c r="S123" s="23"/>
      <c r="T123" s="23"/>
      <c r="U123" s="58"/>
      <c r="V123" s="58"/>
      <c r="W123" s="58"/>
      <c r="X123" s="58"/>
      <c r="Y123" s="58"/>
    </row>
    <row r="124" spans="1:25" ht="18" customHeight="1" x14ac:dyDescent="0.2">
      <c r="A124" s="23"/>
      <c r="B124" s="23"/>
      <c r="C124" s="23"/>
      <c r="D124" s="58"/>
      <c r="E124" s="19"/>
      <c r="F124" s="293"/>
      <c r="G124" s="400"/>
      <c r="H124" s="158"/>
      <c r="I124" s="59"/>
      <c r="J124" s="135"/>
      <c r="K124" s="301"/>
      <c r="L124" s="135"/>
      <c r="M124" s="300"/>
      <c r="N124" s="135"/>
      <c r="O124" s="299"/>
      <c r="P124" s="135"/>
      <c r="Q124" s="19"/>
      <c r="R124" s="19"/>
      <c r="S124" s="23"/>
      <c r="T124" s="23"/>
      <c r="U124" s="58"/>
      <c r="V124" s="58"/>
      <c r="W124" s="58"/>
      <c r="X124" s="58"/>
      <c r="Y124" s="58"/>
    </row>
    <row r="125" spans="1:25" ht="18" customHeight="1" x14ac:dyDescent="0.2">
      <c r="A125" s="23"/>
      <c r="B125" s="23"/>
      <c r="C125" s="23"/>
      <c r="D125" s="58"/>
      <c r="E125" s="19"/>
      <c r="F125" s="293"/>
      <c r="G125" s="400"/>
      <c r="H125" s="158"/>
      <c r="I125" s="59"/>
      <c r="J125" s="135"/>
      <c r="K125" s="301"/>
      <c r="L125" s="135"/>
      <c r="M125" s="300"/>
      <c r="N125" s="135"/>
      <c r="O125" s="299"/>
      <c r="P125" s="135"/>
      <c r="Q125" s="19"/>
      <c r="R125" s="19"/>
      <c r="S125" s="23"/>
      <c r="T125" s="23"/>
      <c r="U125" s="58"/>
      <c r="V125" s="58"/>
      <c r="W125" s="58"/>
      <c r="X125" s="58"/>
      <c r="Y125" s="58"/>
    </row>
    <row r="126" spans="1:25" ht="18" customHeight="1" x14ac:dyDescent="0.2">
      <c r="A126" s="23"/>
      <c r="B126" s="23"/>
      <c r="C126" s="23"/>
      <c r="D126" s="58"/>
      <c r="E126" s="19"/>
      <c r="F126" s="293"/>
      <c r="G126" s="400"/>
      <c r="H126" s="158"/>
      <c r="I126" s="59"/>
      <c r="J126" s="135"/>
      <c r="K126" s="301"/>
      <c r="L126" s="135"/>
      <c r="M126" s="300"/>
      <c r="N126" s="135"/>
      <c r="O126" s="299"/>
      <c r="P126" s="135"/>
      <c r="Q126" s="19"/>
      <c r="R126" s="19"/>
      <c r="S126" s="23"/>
      <c r="T126" s="23"/>
      <c r="U126" s="58"/>
      <c r="V126" s="58"/>
      <c r="W126" s="58"/>
      <c r="X126" s="58"/>
      <c r="Y126" s="58"/>
    </row>
    <row r="127" spans="1:25" ht="18" customHeight="1" x14ac:dyDescent="0.2">
      <c r="A127" s="23"/>
      <c r="B127" s="23"/>
      <c r="C127" s="23"/>
      <c r="D127" s="58"/>
      <c r="E127" s="19"/>
      <c r="F127" s="293"/>
      <c r="G127" s="400"/>
      <c r="H127" s="158"/>
      <c r="I127" s="59"/>
      <c r="J127" s="135"/>
      <c r="K127" s="301"/>
      <c r="L127" s="135"/>
      <c r="M127" s="300"/>
      <c r="N127" s="135"/>
      <c r="O127" s="299"/>
      <c r="P127" s="135"/>
      <c r="Q127" s="19"/>
      <c r="R127" s="19"/>
      <c r="S127" s="23"/>
      <c r="T127" s="23"/>
      <c r="U127" s="58"/>
      <c r="V127" s="58"/>
      <c r="W127" s="58"/>
      <c r="X127" s="58"/>
      <c r="Y127" s="58"/>
    </row>
    <row r="128" spans="1:25" ht="18" customHeight="1" x14ac:dyDescent="0.2">
      <c r="A128" s="23"/>
      <c r="B128" s="23"/>
      <c r="C128" s="23"/>
      <c r="D128" s="58"/>
      <c r="E128" s="19"/>
      <c r="F128" s="293"/>
      <c r="G128" s="400"/>
      <c r="H128" s="158"/>
      <c r="I128" s="59"/>
      <c r="J128" s="135"/>
      <c r="K128" s="301"/>
      <c r="L128" s="135"/>
      <c r="M128" s="300"/>
      <c r="N128" s="135"/>
      <c r="O128" s="299"/>
      <c r="P128" s="135"/>
      <c r="Q128" s="19"/>
      <c r="R128" s="19"/>
      <c r="S128" s="23"/>
      <c r="T128" s="23"/>
      <c r="U128" s="58"/>
      <c r="V128" s="58"/>
      <c r="W128" s="58"/>
      <c r="X128" s="58"/>
      <c r="Y128" s="58"/>
    </row>
    <row r="129" spans="1:25" ht="18" customHeight="1" x14ac:dyDescent="0.2">
      <c r="A129" s="23"/>
      <c r="B129" s="23"/>
      <c r="C129" s="23"/>
      <c r="D129" s="58"/>
      <c r="E129" s="19"/>
      <c r="F129" s="293"/>
      <c r="G129" s="400"/>
      <c r="H129" s="158"/>
      <c r="I129" s="59"/>
      <c r="J129" s="135"/>
      <c r="K129" s="301"/>
      <c r="L129" s="135"/>
      <c r="M129" s="300"/>
      <c r="N129" s="135"/>
      <c r="O129" s="299"/>
      <c r="P129" s="135"/>
      <c r="Q129" s="19"/>
      <c r="R129" s="19"/>
      <c r="S129" s="23"/>
      <c r="T129" s="23"/>
      <c r="U129" s="58"/>
      <c r="V129" s="58"/>
      <c r="W129" s="58"/>
      <c r="X129" s="58"/>
      <c r="Y129" s="58"/>
    </row>
    <row r="130" spans="1:25" ht="18" customHeight="1" x14ac:dyDescent="0.2">
      <c r="A130" s="23"/>
      <c r="B130" s="23"/>
      <c r="C130" s="23"/>
      <c r="D130" s="58"/>
      <c r="E130" s="19"/>
      <c r="F130" s="293"/>
      <c r="G130" s="400"/>
      <c r="H130" s="158"/>
      <c r="I130" s="59"/>
      <c r="J130" s="135"/>
      <c r="K130" s="301"/>
      <c r="L130" s="135"/>
      <c r="M130" s="300"/>
      <c r="N130" s="135"/>
      <c r="O130" s="299"/>
      <c r="P130" s="135"/>
      <c r="Q130" s="19"/>
      <c r="R130" s="19"/>
      <c r="S130" s="23"/>
      <c r="T130" s="23"/>
      <c r="U130" s="58"/>
      <c r="V130" s="58"/>
      <c r="W130" s="58"/>
      <c r="X130" s="58"/>
      <c r="Y130" s="58"/>
    </row>
    <row r="131" spans="1:25" ht="18" customHeight="1" x14ac:dyDescent="0.2">
      <c r="A131" s="23"/>
      <c r="B131" s="23"/>
      <c r="C131" s="23"/>
      <c r="D131" s="58"/>
      <c r="E131" s="19"/>
      <c r="F131" s="293"/>
      <c r="G131" s="400"/>
      <c r="H131" s="158"/>
      <c r="I131" s="59"/>
      <c r="J131" s="135"/>
      <c r="K131" s="301"/>
      <c r="L131" s="135"/>
      <c r="M131" s="300"/>
      <c r="N131" s="135"/>
      <c r="O131" s="299"/>
      <c r="P131" s="135"/>
      <c r="Q131" s="19"/>
      <c r="R131" s="19"/>
      <c r="S131" s="23"/>
      <c r="T131" s="23"/>
      <c r="U131" s="58"/>
      <c r="V131" s="58"/>
      <c r="W131" s="58"/>
      <c r="X131" s="58"/>
      <c r="Y131" s="58"/>
    </row>
    <row r="132" spans="1:25" ht="18" customHeight="1" x14ac:dyDescent="0.2">
      <c r="A132" s="23"/>
      <c r="B132" s="23"/>
      <c r="C132" s="23"/>
      <c r="D132" s="58"/>
      <c r="E132" s="19"/>
      <c r="F132" s="293"/>
      <c r="G132" s="400"/>
      <c r="H132" s="158"/>
      <c r="I132" s="59"/>
      <c r="J132" s="135"/>
      <c r="K132" s="301"/>
      <c r="L132" s="135"/>
      <c r="M132" s="300"/>
      <c r="N132" s="135"/>
      <c r="O132" s="299"/>
      <c r="P132" s="135"/>
      <c r="Q132" s="19"/>
      <c r="R132" s="19"/>
      <c r="S132" s="23"/>
      <c r="T132" s="23"/>
      <c r="U132" s="58"/>
      <c r="V132" s="58"/>
      <c r="W132" s="58"/>
      <c r="X132" s="58"/>
      <c r="Y132" s="58"/>
    </row>
    <row r="133" spans="1:25" ht="18" customHeight="1" x14ac:dyDescent="0.2">
      <c r="A133" s="23"/>
      <c r="B133" s="23"/>
      <c r="C133" s="23"/>
      <c r="D133" s="58"/>
      <c r="E133" s="19"/>
      <c r="F133" s="293"/>
      <c r="G133" s="400"/>
      <c r="H133" s="158"/>
      <c r="I133" s="59"/>
      <c r="J133" s="135"/>
      <c r="K133" s="301"/>
      <c r="L133" s="135"/>
      <c r="M133" s="300"/>
      <c r="N133" s="135"/>
      <c r="O133" s="299"/>
      <c r="P133" s="135"/>
      <c r="Q133" s="19"/>
      <c r="R133" s="19"/>
      <c r="S133" s="23"/>
      <c r="T133" s="23"/>
      <c r="U133" s="58"/>
      <c r="V133" s="58"/>
      <c r="W133" s="58"/>
      <c r="X133" s="58"/>
      <c r="Y133" s="58"/>
    </row>
    <row r="134" spans="1:25" ht="18" customHeight="1" x14ac:dyDescent="0.2">
      <c r="A134" s="23"/>
      <c r="B134" s="23"/>
      <c r="C134" s="23"/>
      <c r="D134" s="58"/>
      <c r="E134" s="19"/>
      <c r="F134" s="293"/>
      <c r="G134" s="400"/>
      <c r="H134" s="158"/>
      <c r="I134" s="59"/>
      <c r="J134" s="135"/>
      <c r="K134" s="301"/>
      <c r="L134" s="135"/>
      <c r="M134" s="300"/>
      <c r="N134" s="135"/>
      <c r="O134" s="299"/>
      <c r="P134" s="135"/>
      <c r="Q134" s="19"/>
      <c r="R134" s="19"/>
      <c r="S134" s="23"/>
      <c r="T134" s="23"/>
      <c r="U134" s="58"/>
      <c r="V134" s="58"/>
      <c r="W134" s="58"/>
      <c r="X134" s="58"/>
      <c r="Y134" s="58"/>
    </row>
    <row r="135" spans="1:25" ht="18" customHeight="1" x14ac:dyDescent="0.2">
      <c r="A135" s="23"/>
      <c r="B135" s="23"/>
      <c r="C135" s="23"/>
      <c r="D135" s="58"/>
      <c r="E135" s="19"/>
      <c r="F135" s="293"/>
      <c r="G135" s="400"/>
      <c r="H135" s="158"/>
      <c r="I135" s="59"/>
      <c r="J135" s="135"/>
      <c r="K135" s="301"/>
      <c r="L135" s="135"/>
      <c r="M135" s="300"/>
      <c r="N135" s="135"/>
      <c r="O135" s="299"/>
      <c r="P135" s="135"/>
      <c r="Q135" s="19"/>
      <c r="R135" s="19"/>
      <c r="S135" s="23"/>
      <c r="T135" s="23"/>
      <c r="U135" s="58"/>
      <c r="V135" s="58"/>
      <c r="W135" s="58"/>
      <c r="X135" s="58"/>
      <c r="Y135" s="58"/>
    </row>
    <row r="136" spans="1:25" ht="18" customHeight="1" x14ac:dyDescent="0.2">
      <c r="A136" s="23"/>
      <c r="B136" s="23"/>
      <c r="C136" s="23"/>
      <c r="D136" s="58"/>
      <c r="E136" s="19"/>
      <c r="F136" s="293"/>
      <c r="G136" s="400"/>
      <c r="H136" s="158"/>
      <c r="I136" s="59"/>
      <c r="J136" s="135"/>
      <c r="K136" s="301"/>
      <c r="L136" s="135"/>
      <c r="M136" s="300"/>
      <c r="N136" s="135"/>
      <c r="O136" s="299"/>
      <c r="P136" s="135"/>
      <c r="Q136" s="19"/>
      <c r="R136" s="19"/>
      <c r="S136" s="23"/>
      <c r="T136" s="23"/>
      <c r="U136" s="58"/>
      <c r="V136" s="58"/>
      <c r="W136" s="58"/>
      <c r="X136" s="58"/>
      <c r="Y136" s="58"/>
    </row>
    <row r="137" spans="1:25" ht="18" customHeight="1" x14ac:dyDescent="0.2">
      <c r="A137" s="23"/>
      <c r="B137" s="23"/>
      <c r="C137" s="23"/>
      <c r="D137" s="58"/>
      <c r="E137" s="19"/>
      <c r="F137" s="293"/>
      <c r="G137" s="400"/>
      <c r="H137" s="158"/>
      <c r="I137" s="59"/>
      <c r="J137" s="135"/>
      <c r="K137" s="301"/>
      <c r="L137" s="135"/>
      <c r="M137" s="300"/>
      <c r="N137" s="135"/>
      <c r="O137" s="299"/>
      <c r="P137" s="135"/>
      <c r="Q137" s="19"/>
      <c r="R137" s="19"/>
      <c r="S137" s="23"/>
      <c r="T137" s="23"/>
      <c r="U137" s="58"/>
      <c r="V137" s="58"/>
      <c r="W137" s="58"/>
      <c r="X137" s="58"/>
      <c r="Y137" s="58"/>
    </row>
    <row r="138" spans="1:25" ht="18" customHeight="1" x14ac:dyDescent="0.2">
      <c r="A138" s="23"/>
      <c r="B138" s="23"/>
      <c r="C138" s="23"/>
      <c r="D138" s="58"/>
      <c r="E138" s="19"/>
      <c r="F138" s="298"/>
      <c r="G138" s="400"/>
      <c r="H138" s="158"/>
      <c r="I138" s="59"/>
      <c r="J138" s="135"/>
      <c r="K138" s="301"/>
      <c r="L138" s="135"/>
      <c r="M138" s="300"/>
      <c r="N138" s="135"/>
      <c r="O138" s="299"/>
      <c r="P138" s="135"/>
      <c r="Q138" s="19"/>
      <c r="R138" s="19"/>
      <c r="S138" s="23"/>
      <c r="T138" s="23"/>
      <c r="U138" s="58"/>
      <c r="V138" s="58"/>
      <c r="W138" s="58"/>
      <c r="X138" s="58"/>
      <c r="Y138" s="58"/>
    </row>
    <row r="139" spans="1:25" ht="18" customHeight="1" x14ac:dyDescent="0.2">
      <c r="A139" s="23"/>
      <c r="B139" s="23"/>
      <c r="C139" s="23"/>
      <c r="D139" s="58"/>
      <c r="E139" s="19"/>
      <c r="F139" s="298"/>
      <c r="G139" s="400"/>
      <c r="H139" s="158"/>
      <c r="I139" s="59"/>
      <c r="J139" s="135"/>
      <c r="K139" s="301"/>
      <c r="L139" s="135"/>
      <c r="M139" s="300"/>
      <c r="N139" s="135"/>
      <c r="O139" s="299"/>
      <c r="P139" s="135"/>
      <c r="Q139" s="19"/>
      <c r="R139" s="19"/>
      <c r="S139" s="23"/>
      <c r="T139" s="23"/>
      <c r="U139" s="58"/>
      <c r="V139" s="58"/>
      <c r="W139" s="58"/>
      <c r="X139" s="58"/>
      <c r="Y139" s="58"/>
    </row>
    <row r="140" spans="1:25" ht="18" customHeight="1" x14ac:dyDescent="0.2">
      <c r="A140" s="23"/>
      <c r="B140" s="23"/>
      <c r="C140" s="23"/>
      <c r="D140" s="58"/>
      <c r="E140" s="19"/>
      <c r="F140" s="298"/>
      <c r="G140" s="400"/>
      <c r="H140" s="158"/>
      <c r="I140" s="59"/>
      <c r="J140" s="135"/>
      <c r="K140" s="301"/>
      <c r="L140" s="135"/>
      <c r="M140" s="300"/>
      <c r="N140" s="135"/>
      <c r="O140" s="299"/>
      <c r="P140" s="135"/>
      <c r="Q140" s="19"/>
      <c r="R140" s="19"/>
      <c r="S140" s="23"/>
      <c r="T140" s="23"/>
      <c r="U140" s="58"/>
      <c r="V140" s="58"/>
      <c r="W140" s="58"/>
      <c r="X140" s="58"/>
      <c r="Y140" s="58"/>
    </row>
    <row r="141" spans="1:25" ht="18" customHeight="1" x14ac:dyDescent="0.2">
      <c r="A141" s="23"/>
      <c r="B141" s="23"/>
      <c r="C141" s="23"/>
      <c r="D141" s="58"/>
      <c r="E141" s="19"/>
      <c r="F141" s="298"/>
      <c r="G141" s="400"/>
      <c r="H141" s="158"/>
      <c r="I141" s="59"/>
      <c r="J141" s="135"/>
      <c r="K141" s="301"/>
      <c r="L141" s="135"/>
      <c r="M141" s="300"/>
      <c r="N141" s="135"/>
      <c r="O141" s="299"/>
      <c r="P141" s="135"/>
      <c r="Q141" s="19"/>
      <c r="R141" s="19"/>
      <c r="S141" s="23"/>
      <c r="T141" s="23"/>
      <c r="U141" s="58"/>
      <c r="V141" s="58"/>
      <c r="W141" s="58"/>
      <c r="X141" s="58"/>
      <c r="Y141" s="58"/>
    </row>
    <row r="142" spans="1:25" ht="18" customHeight="1" x14ac:dyDescent="0.2">
      <c r="A142" s="23"/>
      <c r="B142" s="23"/>
      <c r="C142" s="23"/>
      <c r="D142" s="58"/>
      <c r="E142" s="19"/>
      <c r="F142" s="298"/>
      <c r="G142" s="400"/>
      <c r="H142" s="158"/>
      <c r="I142" s="59"/>
      <c r="J142" s="135"/>
      <c r="K142" s="301"/>
      <c r="L142" s="135"/>
      <c r="M142" s="300"/>
      <c r="N142" s="135"/>
      <c r="O142" s="299"/>
      <c r="P142" s="135"/>
      <c r="Q142" s="19"/>
      <c r="R142" s="19"/>
      <c r="S142" s="23"/>
      <c r="T142" s="23"/>
      <c r="U142" s="58"/>
      <c r="V142" s="58"/>
      <c r="W142" s="58"/>
      <c r="X142" s="58"/>
      <c r="Y142" s="58"/>
    </row>
    <row r="143" spans="1:25" ht="18" customHeight="1" x14ac:dyDescent="0.2">
      <c r="A143" s="23"/>
      <c r="B143" s="23"/>
      <c r="C143" s="23"/>
      <c r="D143" s="58"/>
      <c r="E143" s="19"/>
      <c r="F143" s="298"/>
      <c r="G143" s="400"/>
      <c r="H143" s="158"/>
      <c r="I143" s="59"/>
      <c r="J143" s="135"/>
      <c r="K143" s="301"/>
      <c r="L143" s="135"/>
      <c r="M143" s="300"/>
      <c r="N143" s="135"/>
      <c r="O143" s="299"/>
      <c r="P143" s="135"/>
      <c r="Q143" s="19"/>
      <c r="R143" s="19"/>
      <c r="S143" s="23"/>
      <c r="T143" s="23"/>
      <c r="U143" s="58"/>
      <c r="V143" s="58"/>
      <c r="W143" s="58"/>
      <c r="X143" s="58"/>
      <c r="Y143" s="58"/>
    </row>
    <row r="144" spans="1:25" ht="18" customHeight="1" x14ac:dyDescent="0.2">
      <c r="A144" s="23"/>
      <c r="B144" s="23"/>
      <c r="C144" s="23"/>
      <c r="D144" s="58"/>
      <c r="E144" s="19"/>
      <c r="F144" s="298"/>
      <c r="G144" s="400"/>
      <c r="H144" s="158"/>
      <c r="I144" s="59"/>
      <c r="J144" s="135"/>
      <c r="K144" s="301"/>
      <c r="L144" s="135"/>
      <c r="M144" s="300"/>
      <c r="N144" s="135"/>
      <c r="O144" s="299"/>
      <c r="P144" s="135"/>
      <c r="Q144" s="19"/>
      <c r="R144" s="19"/>
      <c r="S144" s="23"/>
      <c r="T144" s="23"/>
      <c r="U144" s="58"/>
      <c r="V144" s="58"/>
      <c r="W144" s="58"/>
      <c r="X144" s="58"/>
      <c r="Y144" s="58"/>
    </row>
    <row r="145" spans="1:25" ht="18" customHeight="1" x14ac:dyDescent="0.2">
      <c r="A145" s="23"/>
      <c r="B145" s="23"/>
      <c r="C145" s="23"/>
      <c r="D145" s="58"/>
      <c r="E145" s="19"/>
      <c r="F145" s="298"/>
      <c r="G145" s="400"/>
      <c r="H145" s="158"/>
      <c r="I145" s="59"/>
      <c r="J145" s="135"/>
      <c r="K145" s="301"/>
      <c r="L145" s="135"/>
      <c r="M145" s="300"/>
      <c r="N145" s="135"/>
      <c r="O145" s="299"/>
      <c r="P145" s="135"/>
      <c r="Q145" s="19"/>
      <c r="R145" s="19"/>
      <c r="S145" s="23"/>
      <c r="T145" s="23"/>
      <c r="U145" s="58"/>
      <c r="V145" s="58"/>
      <c r="W145" s="58"/>
      <c r="X145" s="58"/>
      <c r="Y145" s="58"/>
    </row>
    <row r="146" spans="1:25" ht="18" customHeight="1" x14ac:dyDescent="0.2">
      <c r="A146" s="23"/>
      <c r="B146" s="23"/>
      <c r="C146" s="23"/>
      <c r="D146" s="58"/>
      <c r="E146" s="19"/>
      <c r="F146" s="298"/>
      <c r="G146" s="400"/>
      <c r="H146" s="158"/>
      <c r="I146" s="59"/>
      <c r="J146" s="135"/>
      <c r="K146" s="301"/>
      <c r="L146" s="135"/>
      <c r="M146" s="300"/>
      <c r="N146" s="135"/>
      <c r="O146" s="299"/>
      <c r="P146" s="135"/>
      <c r="Q146" s="19"/>
      <c r="R146" s="19"/>
      <c r="S146" s="23"/>
      <c r="T146" s="23"/>
      <c r="U146" s="58"/>
      <c r="V146" s="58"/>
      <c r="W146" s="58"/>
      <c r="X146" s="58"/>
      <c r="Y146" s="58"/>
    </row>
    <row r="147" spans="1:25" ht="18" customHeight="1" x14ac:dyDescent="0.2">
      <c r="A147" s="23"/>
      <c r="B147" s="23"/>
      <c r="C147" s="23"/>
      <c r="D147" s="58"/>
      <c r="E147" s="19"/>
      <c r="F147" s="298"/>
      <c r="G147" s="400"/>
      <c r="H147" s="158"/>
      <c r="I147" s="59"/>
      <c r="J147" s="135"/>
      <c r="K147" s="301"/>
      <c r="L147" s="135"/>
      <c r="M147" s="300"/>
      <c r="N147" s="135"/>
      <c r="O147" s="299"/>
      <c r="P147" s="135"/>
      <c r="Q147" s="19"/>
      <c r="R147" s="19"/>
      <c r="S147" s="23"/>
      <c r="T147" s="23"/>
      <c r="U147" s="58"/>
      <c r="V147" s="58"/>
      <c r="W147" s="58"/>
      <c r="X147" s="58"/>
      <c r="Y147" s="58"/>
    </row>
    <row r="148" spans="1:25" ht="18" customHeight="1" x14ac:dyDescent="0.2">
      <c r="A148" s="23"/>
      <c r="B148" s="23"/>
      <c r="C148" s="23"/>
      <c r="D148" s="58"/>
      <c r="E148" s="19"/>
      <c r="F148" s="293"/>
      <c r="G148" s="400"/>
      <c r="H148" s="158"/>
      <c r="I148" s="59"/>
      <c r="J148" s="135"/>
      <c r="K148" s="301"/>
      <c r="L148" s="135"/>
      <c r="M148" s="300"/>
      <c r="N148" s="135"/>
      <c r="O148" s="299"/>
      <c r="P148" s="135"/>
      <c r="Q148" s="19"/>
      <c r="R148" s="19"/>
      <c r="S148" s="23"/>
      <c r="T148" s="23"/>
      <c r="U148" s="58"/>
      <c r="V148" s="58"/>
      <c r="W148" s="58"/>
      <c r="X148" s="58"/>
      <c r="Y148" s="58"/>
    </row>
    <row r="149" spans="1:25" ht="18" customHeight="1" x14ac:dyDescent="0.2">
      <c r="A149" s="23"/>
      <c r="B149" s="23"/>
      <c r="C149" s="23"/>
      <c r="D149" s="58"/>
      <c r="E149" s="19"/>
      <c r="F149" s="298"/>
      <c r="G149" s="400"/>
      <c r="H149" s="158"/>
      <c r="I149" s="59"/>
      <c r="J149" s="135"/>
      <c r="K149" s="301"/>
      <c r="L149" s="135"/>
      <c r="M149" s="300"/>
      <c r="N149" s="135"/>
      <c r="O149" s="299"/>
      <c r="P149" s="135"/>
      <c r="Q149" s="19"/>
      <c r="R149" s="19"/>
      <c r="S149" s="23"/>
      <c r="T149" s="23"/>
      <c r="U149" s="58"/>
      <c r="V149" s="58"/>
      <c r="W149" s="58"/>
      <c r="X149" s="58"/>
      <c r="Y149" s="58"/>
    </row>
    <row r="150" spans="1:25" ht="18" customHeight="1" x14ac:dyDescent="0.2">
      <c r="A150" s="23"/>
      <c r="B150" s="23"/>
      <c r="C150" s="23"/>
      <c r="D150" s="58"/>
      <c r="E150" s="19"/>
      <c r="F150" s="298"/>
      <c r="G150" s="400"/>
      <c r="H150" s="158"/>
      <c r="I150" s="59"/>
      <c r="J150" s="135"/>
      <c r="K150" s="301"/>
      <c r="L150" s="135"/>
      <c r="M150" s="300"/>
      <c r="N150" s="135"/>
      <c r="O150" s="299"/>
      <c r="P150" s="135"/>
      <c r="Q150" s="19"/>
      <c r="R150" s="19"/>
      <c r="S150" s="23"/>
      <c r="T150" s="23"/>
      <c r="U150" s="58"/>
      <c r="V150" s="58"/>
      <c r="W150" s="58"/>
      <c r="X150" s="58"/>
      <c r="Y150" s="58"/>
    </row>
    <row r="151" spans="1:25" ht="18" customHeight="1" x14ac:dyDescent="0.2">
      <c r="A151" s="23"/>
      <c r="B151" s="23"/>
      <c r="C151" s="23"/>
      <c r="D151" s="58"/>
      <c r="E151" s="19"/>
      <c r="F151" s="298"/>
      <c r="G151" s="400"/>
      <c r="H151" s="158"/>
      <c r="I151" s="59"/>
      <c r="J151" s="135"/>
      <c r="K151" s="301"/>
      <c r="L151" s="135"/>
      <c r="M151" s="300"/>
      <c r="N151" s="135"/>
      <c r="O151" s="299"/>
      <c r="P151" s="135"/>
      <c r="Q151" s="19"/>
      <c r="R151" s="19"/>
      <c r="S151" s="23"/>
      <c r="T151" s="23"/>
      <c r="U151" s="58"/>
      <c r="V151" s="58"/>
      <c r="W151" s="58"/>
      <c r="X151" s="58"/>
      <c r="Y151" s="58"/>
    </row>
    <row r="152" spans="1:25" ht="18" customHeight="1" x14ac:dyDescent="0.2">
      <c r="A152" s="23"/>
      <c r="B152" s="23"/>
      <c r="C152" s="23"/>
      <c r="D152" s="58"/>
      <c r="E152" s="19"/>
      <c r="F152" s="293"/>
      <c r="G152" s="400"/>
      <c r="H152" s="158"/>
      <c r="I152" s="59"/>
      <c r="J152" s="135"/>
      <c r="K152" s="301"/>
      <c r="L152" s="135"/>
      <c r="M152" s="300"/>
      <c r="N152" s="135"/>
      <c r="O152" s="299"/>
      <c r="P152" s="135"/>
      <c r="Q152" s="19"/>
      <c r="R152" s="19"/>
      <c r="S152" s="23"/>
      <c r="T152" s="23"/>
      <c r="U152" s="58"/>
      <c r="V152" s="58"/>
      <c r="W152" s="58"/>
      <c r="X152" s="58"/>
      <c r="Y152" s="58"/>
    </row>
    <row r="153" spans="1:25" ht="18" customHeight="1" x14ac:dyDescent="0.2">
      <c r="A153" s="23"/>
      <c r="B153" s="23"/>
      <c r="C153" s="23"/>
      <c r="D153" s="58"/>
      <c r="E153" s="19"/>
      <c r="F153" s="293"/>
      <c r="G153" s="400"/>
      <c r="H153" s="158"/>
      <c r="I153" s="59"/>
      <c r="J153" s="135"/>
      <c r="K153" s="301"/>
      <c r="L153" s="135"/>
      <c r="M153" s="300"/>
      <c r="N153" s="135"/>
      <c r="O153" s="299"/>
      <c r="P153" s="135"/>
      <c r="Q153" s="19"/>
      <c r="R153" s="19"/>
      <c r="S153" s="23"/>
      <c r="T153" s="23"/>
      <c r="U153" s="58"/>
      <c r="V153" s="58"/>
      <c r="W153" s="58"/>
      <c r="X153" s="58"/>
      <c r="Y153" s="58"/>
    </row>
    <row r="154" spans="1:25" ht="18" customHeight="1" x14ac:dyDescent="0.2">
      <c r="A154" s="23"/>
      <c r="B154" s="23"/>
      <c r="C154" s="23"/>
      <c r="D154" s="58"/>
      <c r="E154" s="19"/>
      <c r="F154" s="293"/>
      <c r="G154" s="400"/>
      <c r="H154" s="158"/>
      <c r="I154" s="59"/>
      <c r="J154" s="135"/>
      <c r="K154" s="301"/>
      <c r="L154" s="135"/>
      <c r="M154" s="300"/>
      <c r="N154" s="135"/>
      <c r="O154" s="299"/>
      <c r="P154" s="135"/>
      <c r="Q154" s="19"/>
      <c r="R154" s="19"/>
      <c r="S154" s="23"/>
      <c r="T154" s="23"/>
      <c r="U154" s="58"/>
      <c r="V154" s="58"/>
      <c r="W154" s="58"/>
      <c r="X154" s="58"/>
      <c r="Y154" s="58"/>
    </row>
    <row r="155" spans="1:25" ht="18" customHeight="1" x14ac:dyDescent="0.2">
      <c r="A155" s="23"/>
      <c r="B155" s="23"/>
      <c r="C155" s="23"/>
      <c r="D155" s="58"/>
      <c r="E155" s="19"/>
      <c r="F155" s="293"/>
      <c r="G155" s="400"/>
      <c r="H155" s="158"/>
      <c r="I155" s="59"/>
      <c r="J155" s="135"/>
      <c r="K155" s="301"/>
      <c r="L155" s="135"/>
      <c r="M155" s="300"/>
      <c r="N155" s="135"/>
      <c r="O155" s="299"/>
      <c r="P155" s="135"/>
      <c r="Q155" s="19"/>
      <c r="R155" s="19"/>
      <c r="S155" s="23"/>
      <c r="T155" s="23"/>
      <c r="U155" s="58"/>
      <c r="V155" s="58"/>
      <c r="W155" s="58"/>
      <c r="X155" s="58"/>
      <c r="Y155" s="58"/>
    </row>
    <row r="156" spans="1:25" ht="18" customHeight="1" x14ac:dyDescent="0.2">
      <c r="A156" s="23"/>
      <c r="B156" s="23"/>
      <c r="C156" s="23"/>
      <c r="D156" s="58"/>
      <c r="E156" s="19"/>
      <c r="F156" s="293"/>
      <c r="G156" s="400"/>
      <c r="H156" s="158"/>
      <c r="I156" s="59"/>
      <c r="J156" s="135"/>
      <c r="K156" s="301"/>
      <c r="L156" s="135"/>
      <c r="M156" s="300"/>
      <c r="N156" s="135"/>
      <c r="O156" s="299"/>
      <c r="P156" s="135"/>
      <c r="Q156" s="19"/>
      <c r="R156" s="19"/>
      <c r="S156" s="23"/>
      <c r="T156" s="23"/>
      <c r="U156" s="58"/>
      <c r="V156" s="58"/>
      <c r="W156" s="58"/>
      <c r="X156" s="58"/>
      <c r="Y156" s="58"/>
    </row>
    <row r="157" spans="1:25" ht="18" customHeight="1" x14ac:dyDescent="0.2">
      <c r="A157" s="23"/>
      <c r="B157" s="23"/>
      <c r="C157" s="23"/>
      <c r="D157" s="58"/>
      <c r="E157" s="19"/>
      <c r="F157" s="293"/>
      <c r="G157" s="400"/>
      <c r="H157" s="158"/>
      <c r="I157" s="59"/>
      <c r="J157" s="135"/>
      <c r="K157" s="301"/>
      <c r="L157" s="135"/>
      <c r="M157" s="300"/>
      <c r="N157" s="135"/>
      <c r="O157" s="299"/>
      <c r="P157" s="135"/>
      <c r="Q157" s="19"/>
      <c r="R157" s="19"/>
      <c r="S157" s="23"/>
      <c r="T157" s="23"/>
      <c r="U157" s="58"/>
      <c r="V157" s="58"/>
      <c r="W157" s="58"/>
      <c r="X157" s="58"/>
      <c r="Y157" s="58"/>
    </row>
    <row r="158" spans="1:25" ht="18" customHeight="1" x14ac:dyDescent="0.2">
      <c r="A158" s="23"/>
      <c r="B158" s="23"/>
      <c r="C158" s="23"/>
      <c r="D158" s="58"/>
      <c r="E158" s="19"/>
      <c r="F158" s="293"/>
      <c r="G158" s="400"/>
      <c r="H158" s="158"/>
      <c r="I158" s="59"/>
      <c r="J158" s="135"/>
      <c r="K158" s="301"/>
      <c r="L158" s="135"/>
      <c r="M158" s="300"/>
      <c r="N158" s="135"/>
      <c r="O158" s="299"/>
      <c r="P158" s="135"/>
      <c r="Q158" s="19"/>
      <c r="R158" s="19"/>
      <c r="S158" s="23"/>
      <c r="T158" s="23"/>
      <c r="U158" s="58"/>
      <c r="V158" s="58"/>
      <c r="W158" s="58"/>
      <c r="X158" s="58"/>
      <c r="Y158" s="58"/>
    </row>
    <row r="159" spans="1:25" ht="18" customHeight="1" x14ac:dyDescent="0.2">
      <c r="A159" s="23"/>
      <c r="B159" s="23"/>
      <c r="C159" s="23"/>
      <c r="D159" s="58"/>
      <c r="E159" s="19"/>
      <c r="F159" s="293"/>
      <c r="G159" s="400"/>
      <c r="H159" s="158"/>
      <c r="I159" s="59"/>
      <c r="J159" s="135"/>
      <c r="K159" s="301"/>
      <c r="L159" s="135"/>
      <c r="M159" s="300"/>
      <c r="N159" s="135"/>
      <c r="O159" s="299"/>
      <c r="P159" s="135"/>
      <c r="Q159" s="19"/>
      <c r="R159" s="19"/>
      <c r="S159" s="23"/>
      <c r="T159" s="23"/>
      <c r="U159" s="58"/>
      <c r="V159" s="58"/>
      <c r="W159" s="58"/>
      <c r="X159" s="58"/>
      <c r="Y159" s="58"/>
    </row>
    <row r="160" spans="1:25" ht="18" customHeight="1" x14ac:dyDescent="0.2">
      <c r="A160" s="23"/>
      <c r="B160" s="23"/>
      <c r="C160" s="23"/>
      <c r="D160" s="58"/>
      <c r="E160" s="19"/>
      <c r="F160" s="293"/>
      <c r="G160" s="400"/>
      <c r="H160" s="158"/>
      <c r="I160" s="59"/>
      <c r="J160" s="135"/>
      <c r="K160" s="301"/>
      <c r="L160" s="135"/>
      <c r="M160" s="300"/>
      <c r="N160" s="135"/>
      <c r="O160" s="299"/>
      <c r="P160" s="135"/>
      <c r="Q160" s="19"/>
      <c r="R160" s="19"/>
      <c r="S160" s="23"/>
      <c r="T160" s="23"/>
      <c r="U160" s="58"/>
      <c r="V160" s="58"/>
      <c r="W160" s="58"/>
      <c r="X160" s="58"/>
      <c r="Y160" s="58"/>
    </row>
    <row r="161" spans="1:25" ht="18" customHeight="1" x14ac:dyDescent="0.2">
      <c r="A161" s="23"/>
      <c r="B161" s="23"/>
      <c r="C161" s="23"/>
      <c r="D161" s="58"/>
      <c r="E161" s="19"/>
      <c r="F161" s="293"/>
      <c r="G161" s="400"/>
      <c r="H161" s="158"/>
      <c r="I161" s="59"/>
      <c r="J161" s="135"/>
      <c r="K161" s="301"/>
      <c r="L161" s="135"/>
      <c r="M161" s="300"/>
      <c r="N161" s="135"/>
      <c r="O161" s="299"/>
      <c r="P161" s="135"/>
      <c r="Q161" s="19"/>
      <c r="R161" s="19"/>
      <c r="S161" s="23"/>
      <c r="T161" s="23"/>
      <c r="U161" s="58"/>
      <c r="V161" s="58"/>
      <c r="W161" s="58"/>
      <c r="X161" s="58"/>
      <c r="Y161" s="58"/>
    </row>
    <row r="162" spans="1:25" ht="18" customHeight="1" x14ac:dyDescent="0.2">
      <c r="A162" s="23"/>
      <c r="B162" s="23"/>
      <c r="C162" s="23"/>
      <c r="D162" s="58"/>
      <c r="E162" s="19"/>
      <c r="F162" s="293"/>
      <c r="G162" s="400"/>
      <c r="H162" s="158"/>
      <c r="I162" s="59"/>
      <c r="J162" s="135"/>
      <c r="K162" s="301"/>
      <c r="L162" s="135"/>
      <c r="M162" s="300"/>
      <c r="N162" s="135"/>
      <c r="O162" s="299"/>
      <c r="P162" s="135"/>
      <c r="Q162" s="19"/>
      <c r="R162" s="19"/>
      <c r="S162" s="23"/>
      <c r="T162" s="23"/>
      <c r="U162" s="58"/>
      <c r="V162" s="58"/>
      <c r="W162" s="58"/>
      <c r="X162" s="58"/>
      <c r="Y162" s="58"/>
    </row>
    <row r="163" spans="1:25" ht="18" customHeight="1" x14ac:dyDescent="0.2">
      <c r="A163" s="23"/>
      <c r="B163" s="23"/>
      <c r="C163" s="23"/>
      <c r="D163" s="58"/>
      <c r="E163" s="19"/>
      <c r="F163" s="293"/>
      <c r="G163" s="400"/>
      <c r="H163" s="158"/>
      <c r="I163" s="59"/>
      <c r="J163" s="135"/>
      <c r="K163" s="301"/>
      <c r="L163" s="135"/>
      <c r="M163" s="300"/>
      <c r="N163" s="135"/>
      <c r="O163" s="299"/>
      <c r="P163" s="135"/>
      <c r="Q163" s="19"/>
      <c r="R163" s="19"/>
      <c r="S163" s="23"/>
      <c r="T163" s="23"/>
      <c r="U163" s="58"/>
      <c r="V163" s="58"/>
      <c r="W163" s="58"/>
      <c r="X163" s="58"/>
      <c r="Y163" s="58"/>
    </row>
    <row r="164" spans="1:25" ht="18" customHeight="1" x14ac:dyDescent="0.2">
      <c r="A164" s="23"/>
      <c r="B164" s="23"/>
      <c r="C164" s="23"/>
      <c r="D164" s="58"/>
      <c r="E164" s="19"/>
      <c r="F164" s="293"/>
      <c r="G164" s="400"/>
      <c r="H164" s="158"/>
      <c r="I164" s="59"/>
      <c r="J164" s="135"/>
      <c r="K164" s="301"/>
      <c r="L164" s="135"/>
      <c r="M164" s="300"/>
      <c r="N164" s="135"/>
      <c r="O164" s="299"/>
      <c r="P164" s="135"/>
      <c r="Q164" s="19"/>
      <c r="R164" s="19"/>
      <c r="S164" s="23"/>
      <c r="T164" s="23"/>
      <c r="U164" s="58"/>
      <c r="V164" s="58"/>
      <c r="W164" s="58"/>
      <c r="X164" s="58"/>
      <c r="Y164" s="58"/>
    </row>
    <row r="165" spans="1:25" ht="18" customHeight="1" x14ac:dyDescent="0.2">
      <c r="A165" s="23"/>
      <c r="B165" s="23"/>
      <c r="C165" s="23"/>
      <c r="D165" s="58"/>
      <c r="E165" s="19"/>
      <c r="F165" s="293"/>
      <c r="G165" s="400"/>
      <c r="H165" s="158"/>
      <c r="I165" s="59"/>
      <c r="J165" s="135"/>
      <c r="K165" s="301"/>
      <c r="L165" s="135"/>
      <c r="M165" s="300"/>
      <c r="N165" s="135"/>
      <c r="O165" s="299"/>
      <c r="P165" s="135"/>
      <c r="Q165" s="19"/>
      <c r="R165" s="19"/>
      <c r="S165" s="23"/>
      <c r="T165" s="23"/>
      <c r="U165" s="58"/>
      <c r="V165" s="58"/>
      <c r="W165" s="58"/>
      <c r="X165" s="58"/>
      <c r="Y165" s="58"/>
    </row>
    <row r="166" spans="1:25" ht="18" customHeight="1" x14ac:dyDescent="0.2">
      <c r="A166" s="23"/>
      <c r="B166" s="23"/>
      <c r="C166" s="23"/>
      <c r="D166" s="58"/>
      <c r="E166" s="19"/>
      <c r="F166" s="293"/>
      <c r="G166" s="400"/>
      <c r="H166" s="158"/>
      <c r="I166" s="59"/>
      <c r="J166" s="135"/>
      <c r="K166" s="301"/>
      <c r="L166" s="135"/>
      <c r="M166" s="300"/>
      <c r="N166" s="135"/>
      <c r="O166" s="299"/>
      <c r="P166" s="135"/>
      <c r="Q166" s="19"/>
      <c r="R166" s="19"/>
      <c r="S166" s="23"/>
      <c r="T166" s="23"/>
      <c r="U166" s="58"/>
      <c r="V166" s="58"/>
      <c r="W166" s="58"/>
      <c r="X166" s="58"/>
      <c r="Y166" s="58"/>
    </row>
    <row r="167" spans="1:25" ht="18" customHeight="1" x14ac:dyDescent="0.2">
      <c r="A167" s="23"/>
      <c r="B167" s="23"/>
      <c r="C167" s="23"/>
      <c r="D167" s="58"/>
      <c r="E167" s="19"/>
      <c r="F167" s="293"/>
      <c r="G167" s="400"/>
      <c r="H167" s="158"/>
      <c r="I167" s="59"/>
      <c r="J167" s="135"/>
      <c r="K167" s="301"/>
      <c r="L167" s="135"/>
      <c r="M167" s="300"/>
      <c r="N167" s="135"/>
      <c r="O167" s="299"/>
      <c r="P167" s="135"/>
      <c r="Q167" s="19"/>
      <c r="R167" s="19"/>
      <c r="S167" s="23"/>
      <c r="T167" s="23"/>
      <c r="U167" s="58"/>
      <c r="V167" s="58"/>
      <c r="W167" s="58"/>
      <c r="X167" s="58"/>
      <c r="Y167" s="58"/>
    </row>
    <row r="168" spans="1:25" ht="18" customHeight="1" x14ac:dyDescent="0.2">
      <c r="A168" s="23"/>
      <c r="B168" s="23"/>
      <c r="C168" s="23"/>
      <c r="D168" s="58"/>
      <c r="E168" s="19"/>
      <c r="F168" s="293"/>
      <c r="G168" s="400"/>
      <c r="H168" s="158"/>
      <c r="I168" s="59"/>
      <c r="J168" s="135"/>
      <c r="K168" s="301"/>
      <c r="L168" s="135"/>
      <c r="M168" s="300"/>
      <c r="N168" s="135"/>
      <c r="O168" s="299"/>
      <c r="P168" s="135"/>
      <c r="Q168" s="19"/>
      <c r="R168" s="19"/>
      <c r="S168" s="23"/>
      <c r="T168" s="23"/>
      <c r="U168" s="58"/>
      <c r="V168" s="58"/>
      <c r="W168" s="58"/>
      <c r="X168" s="58"/>
      <c r="Y168" s="58"/>
    </row>
    <row r="169" spans="1:25" ht="18" customHeight="1" x14ac:dyDescent="0.2">
      <c r="A169" s="23"/>
      <c r="B169" s="23"/>
      <c r="C169" s="23"/>
      <c r="D169" s="58"/>
      <c r="E169" s="19"/>
      <c r="F169" s="298"/>
      <c r="G169" s="400"/>
      <c r="H169" s="158"/>
      <c r="I169" s="59"/>
      <c r="J169" s="135"/>
      <c r="K169" s="301"/>
      <c r="L169" s="135"/>
      <c r="M169" s="300"/>
      <c r="N169" s="135"/>
      <c r="O169" s="299"/>
      <c r="P169" s="135"/>
      <c r="Q169" s="19"/>
      <c r="R169" s="19"/>
      <c r="S169" s="23"/>
      <c r="T169" s="23"/>
      <c r="U169" s="58"/>
      <c r="V169" s="58"/>
      <c r="W169" s="58"/>
      <c r="X169" s="58"/>
      <c r="Y169" s="58"/>
    </row>
    <row r="170" spans="1:25" ht="18" customHeight="1" x14ac:dyDescent="0.2">
      <c r="A170" s="23"/>
      <c r="B170" s="23"/>
      <c r="C170" s="23"/>
      <c r="D170" s="58"/>
      <c r="E170" s="19"/>
      <c r="F170" s="298"/>
      <c r="G170" s="400"/>
      <c r="H170" s="158"/>
      <c r="I170" s="59"/>
      <c r="J170" s="135"/>
      <c r="K170" s="301"/>
      <c r="L170" s="135"/>
      <c r="M170" s="300"/>
      <c r="N170" s="135"/>
      <c r="O170" s="299"/>
      <c r="P170" s="135"/>
      <c r="Q170" s="19"/>
      <c r="R170" s="19"/>
      <c r="S170" s="23"/>
      <c r="T170" s="23"/>
      <c r="U170" s="58"/>
      <c r="V170" s="58"/>
      <c r="W170" s="58"/>
      <c r="X170" s="58"/>
      <c r="Y170" s="58"/>
    </row>
    <row r="171" spans="1:25" ht="18" customHeight="1" x14ac:dyDescent="0.2">
      <c r="A171" s="23"/>
      <c r="B171" s="23"/>
      <c r="C171" s="23"/>
      <c r="D171" s="58"/>
      <c r="E171" s="19"/>
      <c r="F171" s="298"/>
      <c r="G171" s="400"/>
      <c r="H171" s="158"/>
      <c r="I171" s="59"/>
      <c r="J171" s="135"/>
      <c r="K171" s="301"/>
      <c r="L171" s="135"/>
      <c r="M171" s="300"/>
      <c r="N171" s="135"/>
      <c r="O171" s="299"/>
      <c r="P171" s="135"/>
      <c r="Q171" s="19"/>
      <c r="R171" s="19"/>
      <c r="S171" s="23"/>
      <c r="T171" s="23"/>
      <c r="U171" s="58"/>
      <c r="V171" s="58"/>
      <c r="W171" s="58"/>
      <c r="X171" s="58"/>
      <c r="Y171" s="58"/>
    </row>
    <row r="172" spans="1:25" ht="18" customHeight="1" x14ac:dyDescent="0.2">
      <c r="A172" s="23"/>
      <c r="B172" s="23"/>
      <c r="C172" s="23"/>
      <c r="D172" s="58"/>
      <c r="E172" s="19"/>
      <c r="F172" s="298"/>
      <c r="G172" s="400"/>
      <c r="H172" s="158"/>
      <c r="I172" s="59"/>
      <c r="J172" s="135"/>
      <c r="K172" s="301"/>
      <c r="L172" s="135"/>
      <c r="M172" s="300"/>
      <c r="N172" s="135"/>
      <c r="O172" s="299"/>
      <c r="P172" s="135"/>
      <c r="Q172" s="19"/>
      <c r="R172" s="19"/>
      <c r="S172" s="23"/>
      <c r="T172" s="23"/>
      <c r="U172" s="58"/>
      <c r="V172" s="58"/>
      <c r="W172" s="58"/>
      <c r="X172" s="58"/>
      <c r="Y172" s="58"/>
    </row>
    <row r="173" spans="1:25" ht="18" customHeight="1" x14ac:dyDescent="0.2">
      <c r="A173" s="23"/>
      <c r="B173" s="23"/>
      <c r="C173" s="23"/>
      <c r="D173" s="58"/>
      <c r="E173" s="19"/>
      <c r="F173" s="298"/>
      <c r="G173" s="400"/>
      <c r="H173" s="158"/>
      <c r="I173" s="59"/>
      <c r="J173" s="135"/>
      <c r="K173" s="301"/>
      <c r="L173" s="135"/>
      <c r="M173" s="300"/>
      <c r="N173" s="135"/>
      <c r="O173" s="299"/>
      <c r="P173" s="135"/>
      <c r="Q173" s="19"/>
      <c r="R173" s="19"/>
      <c r="S173" s="23"/>
      <c r="T173" s="23"/>
      <c r="U173" s="58"/>
      <c r="V173" s="58"/>
      <c r="W173" s="58"/>
      <c r="X173" s="58"/>
      <c r="Y173" s="58"/>
    </row>
    <row r="174" spans="1:25" ht="18" customHeight="1" x14ac:dyDescent="0.2">
      <c r="A174" s="23"/>
      <c r="B174" s="23"/>
      <c r="C174" s="23"/>
      <c r="D174" s="58"/>
      <c r="E174" s="19"/>
      <c r="F174" s="298"/>
      <c r="G174" s="400"/>
      <c r="H174" s="158"/>
      <c r="I174" s="59"/>
      <c r="J174" s="135"/>
      <c r="K174" s="301"/>
      <c r="L174" s="135"/>
      <c r="M174" s="300"/>
      <c r="N174" s="135"/>
      <c r="O174" s="299"/>
      <c r="P174" s="135"/>
      <c r="Q174" s="19"/>
      <c r="R174" s="19"/>
      <c r="S174" s="23"/>
      <c r="T174" s="23"/>
      <c r="U174" s="58"/>
      <c r="V174" s="58"/>
      <c r="W174" s="58"/>
      <c r="X174" s="58"/>
      <c r="Y174" s="58"/>
    </row>
    <row r="175" spans="1:25" ht="18" customHeight="1" x14ac:dyDescent="0.2">
      <c r="A175" s="23"/>
      <c r="B175" s="23"/>
      <c r="C175" s="23"/>
      <c r="D175" s="58"/>
      <c r="E175" s="19"/>
      <c r="F175" s="298"/>
      <c r="G175" s="400"/>
      <c r="H175" s="158"/>
      <c r="I175" s="59"/>
      <c r="J175" s="135"/>
      <c r="K175" s="301"/>
      <c r="L175" s="135"/>
      <c r="M175" s="300"/>
      <c r="N175" s="135"/>
      <c r="O175" s="299"/>
      <c r="P175" s="135"/>
      <c r="Q175" s="19"/>
      <c r="R175" s="19"/>
      <c r="S175" s="23"/>
      <c r="T175" s="23"/>
      <c r="U175" s="58"/>
      <c r="V175" s="58"/>
      <c r="W175" s="58"/>
      <c r="X175" s="58"/>
      <c r="Y175" s="58"/>
    </row>
    <row r="176" spans="1:25" ht="18" customHeight="1" x14ac:dyDescent="0.2">
      <c r="A176" s="23"/>
      <c r="B176" s="23"/>
      <c r="C176" s="23"/>
      <c r="D176" s="58"/>
      <c r="E176" s="19"/>
      <c r="F176" s="298"/>
      <c r="G176" s="400"/>
      <c r="H176" s="158"/>
      <c r="I176" s="59"/>
      <c r="J176" s="135"/>
      <c r="K176" s="301"/>
      <c r="L176" s="135"/>
      <c r="M176" s="300"/>
      <c r="N176" s="135"/>
      <c r="O176" s="299"/>
      <c r="P176" s="135"/>
      <c r="Q176" s="19"/>
      <c r="R176" s="19"/>
      <c r="S176" s="23"/>
      <c r="T176" s="23"/>
      <c r="U176" s="58"/>
      <c r="V176" s="58"/>
      <c r="W176" s="58"/>
      <c r="X176" s="58"/>
      <c r="Y176" s="58"/>
    </row>
    <row r="177" spans="1:25" ht="18" customHeight="1" x14ac:dyDescent="0.2">
      <c r="A177" s="23"/>
      <c r="B177" s="23"/>
      <c r="C177" s="23"/>
      <c r="D177" s="58"/>
      <c r="E177" s="19"/>
      <c r="F177" s="298"/>
      <c r="G177" s="400"/>
      <c r="H177" s="158"/>
      <c r="I177" s="59"/>
      <c r="J177" s="135"/>
      <c r="K177" s="301"/>
      <c r="L177" s="135"/>
      <c r="M177" s="300"/>
      <c r="N177" s="135"/>
      <c r="O177" s="299"/>
      <c r="P177" s="135"/>
      <c r="Q177" s="19"/>
      <c r="R177" s="19"/>
      <c r="S177" s="23"/>
      <c r="T177" s="23"/>
      <c r="U177" s="58"/>
      <c r="V177" s="58"/>
      <c r="W177" s="58"/>
      <c r="X177" s="58"/>
      <c r="Y177" s="58"/>
    </row>
    <row r="178" spans="1:25" ht="18" customHeight="1" x14ac:dyDescent="0.2">
      <c r="A178" s="23"/>
      <c r="B178" s="23"/>
      <c r="C178" s="23"/>
      <c r="D178" s="58"/>
      <c r="E178" s="19"/>
      <c r="F178" s="298"/>
      <c r="G178" s="400"/>
      <c r="H178" s="158"/>
      <c r="I178" s="59"/>
      <c r="J178" s="135"/>
      <c r="K178" s="301"/>
      <c r="L178" s="135"/>
      <c r="M178" s="300"/>
      <c r="N178" s="135"/>
      <c r="O178" s="299"/>
      <c r="P178" s="135"/>
      <c r="Q178" s="19"/>
      <c r="R178" s="19"/>
      <c r="S178" s="23"/>
      <c r="T178" s="23"/>
      <c r="U178" s="58"/>
      <c r="V178" s="58"/>
      <c r="W178" s="58"/>
      <c r="X178" s="58"/>
      <c r="Y178" s="58"/>
    </row>
    <row r="179" spans="1:25" ht="18" customHeight="1" x14ac:dyDescent="0.2">
      <c r="A179" s="23"/>
      <c r="B179" s="23"/>
      <c r="C179" s="23"/>
      <c r="D179" s="58"/>
      <c r="E179" s="19"/>
      <c r="F179" s="293"/>
      <c r="G179" s="400"/>
      <c r="H179" s="158"/>
      <c r="I179" s="59"/>
      <c r="J179" s="135"/>
      <c r="K179" s="301"/>
      <c r="L179" s="135"/>
      <c r="M179" s="300"/>
      <c r="N179" s="135"/>
      <c r="O179" s="299"/>
      <c r="P179" s="135"/>
      <c r="Q179" s="19"/>
      <c r="R179" s="19"/>
      <c r="S179" s="23"/>
      <c r="T179" s="23"/>
      <c r="U179" s="58"/>
      <c r="V179" s="58"/>
      <c r="W179" s="58"/>
      <c r="X179" s="58"/>
      <c r="Y179" s="58"/>
    </row>
    <row r="180" spans="1:25" ht="18" customHeight="1" x14ac:dyDescent="0.2">
      <c r="A180" s="23"/>
      <c r="B180" s="23"/>
      <c r="C180" s="23"/>
      <c r="D180" s="58"/>
      <c r="E180" s="19"/>
      <c r="F180" s="298"/>
      <c r="G180" s="400"/>
      <c r="H180" s="158"/>
      <c r="I180" s="59"/>
      <c r="J180" s="135"/>
      <c r="K180" s="301"/>
      <c r="L180" s="135"/>
      <c r="M180" s="300"/>
      <c r="N180" s="135"/>
      <c r="O180" s="299"/>
      <c r="P180" s="135"/>
      <c r="Q180" s="19"/>
      <c r="R180" s="19"/>
      <c r="S180" s="23"/>
      <c r="T180" s="23"/>
      <c r="U180" s="58"/>
      <c r="V180" s="58"/>
      <c r="W180" s="58"/>
      <c r="X180" s="58"/>
      <c r="Y180" s="58"/>
    </row>
    <row r="181" spans="1:25" ht="18" customHeight="1" x14ac:dyDescent="0.2">
      <c r="A181" s="23"/>
      <c r="B181" s="23"/>
      <c r="C181" s="23"/>
      <c r="D181" s="58"/>
      <c r="E181" s="19"/>
      <c r="F181" s="298"/>
      <c r="G181" s="400"/>
      <c r="H181" s="158"/>
      <c r="I181" s="59"/>
      <c r="J181" s="135"/>
      <c r="K181" s="301"/>
      <c r="L181" s="135"/>
      <c r="M181" s="300"/>
      <c r="N181" s="135"/>
      <c r="O181" s="299"/>
      <c r="P181" s="135"/>
      <c r="Q181" s="19"/>
      <c r="R181" s="19"/>
      <c r="S181" s="23"/>
      <c r="T181" s="23"/>
      <c r="U181" s="58"/>
      <c r="V181" s="58"/>
      <c r="W181" s="58"/>
      <c r="X181" s="58"/>
      <c r="Y181" s="58"/>
    </row>
    <row r="182" spans="1:25" ht="18" customHeight="1" x14ac:dyDescent="0.2">
      <c r="A182" s="23"/>
      <c r="B182" s="23"/>
      <c r="C182" s="23"/>
      <c r="D182" s="58"/>
      <c r="E182" s="19"/>
      <c r="F182" s="298"/>
      <c r="G182" s="400"/>
      <c r="H182" s="158"/>
      <c r="I182" s="59"/>
      <c r="J182" s="135"/>
      <c r="K182" s="301"/>
      <c r="L182" s="135"/>
      <c r="M182" s="300"/>
      <c r="N182" s="135"/>
      <c r="O182" s="299"/>
      <c r="P182" s="135"/>
      <c r="Q182" s="19"/>
      <c r="R182" s="19"/>
      <c r="S182" s="23"/>
      <c r="T182" s="23"/>
      <c r="U182" s="58"/>
      <c r="V182" s="58"/>
      <c r="W182" s="58"/>
      <c r="X182" s="58"/>
      <c r="Y182" s="58"/>
    </row>
    <row r="183" spans="1:25" ht="18" customHeight="1" x14ac:dyDescent="0.2">
      <c r="A183" s="23"/>
      <c r="B183" s="23"/>
      <c r="C183" s="23"/>
      <c r="D183" s="58"/>
      <c r="E183" s="19"/>
      <c r="F183" s="293"/>
      <c r="G183" s="400"/>
      <c r="H183" s="158"/>
      <c r="I183" s="59"/>
      <c r="J183" s="135"/>
      <c r="K183" s="301"/>
      <c r="L183" s="135"/>
      <c r="M183" s="300"/>
      <c r="N183" s="135"/>
      <c r="O183" s="299"/>
      <c r="P183" s="135"/>
      <c r="Q183" s="19"/>
      <c r="R183" s="19"/>
      <c r="S183" s="23"/>
      <c r="T183" s="23"/>
      <c r="U183" s="58"/>
      <c r="V183" s="58"/>
      <c r="W183" s="58"/>
      <c r="X183" s="58"/>
      <c r="Y183" s="58"/>
    </row>
    <row r="184" spans="1:25" ht="18" customHeight="1" x14ac:dyDescent="0.2">
      <c r="A184" s="23"/>
      <c r="B184" s="23"/>
      <c r="C184" s="23"/>
      <c r="D184" s="58"/>
      <c r="E184" s="19"/>
      <c r="F184" s="293"/>
      <c r="G184" s="400"/>
      <c r="H184" s="158"/>
      <c r="I184" s="59"/>
      <c r="J184" s="135"/>
      <c r="K184" s="301"/>
      <c r="L184" s="135"/>
      <c r="M184" s="300"/>
      <c r="N184" s="135"/>
      <c r="O184" s="299"/>
      <c r="P184" s="135"/>
      <c r="Q184" s="19"/>
      <c r="R184" s="19"/>
      <c r="S184" s="23"/>
      <c r="T184" s="23"/>
      <c r="U184" s="58"/>
      <c r="V184" s="58"/>
      <c r="W184" s="58"/>
      <c r="X184" s="58"/>
      <c r="Y184" s="58"/>
    </row>
    <row r="185" spans="1:25" ht="18" customHeight="1" x14ac:dyDescent="0.2">
      <c r="A185" s="23"/>
      <c r="B185" s="23"/>
      <c r="C185" s="23"/>
      <c r="D185" s="58"/>
      <c r="E185" s="19"/>
      <c r="F185" s="293"/>
      <c r="G185" s="400"/>
      <c r="H185" s="158"/>
      <c r="I185" s="59"/>
      <c r="J185" s="135"/>
      <c r="K185" s="301"/>
      <c r="L185" s="135"/>
      <c r="M185" s="300"/>
      <c r="N185" s="135"/>
      <c r="O185" s="299"/>
      <c r="P185" s="135"/>
      <c r="Q185" s="19"/>
      <c r="R185" s="19"/>
      <c r="S185" s="23"/>
      <c r="T185" s="23"/>
      <c r="U185" s="58"/>
      <c r="V185" s="58"/>
      <c r="W185" s="58"/>
      <c r="X185" s="58"/>
      <c r="Y185" s="58"/>
    </row>
    <row r="186" spans="1:25" ht="18" customHeight="1" x14ac:dyDescent="0.2">
      <c r="A186" s="23"/>
      <c r="B186" s="23"/>
      <c r="C186" s="23"/>
      <c r="D186" s="58"/>
      <c r="E186" s="19"/>
      <c r="F186" s="293"/>
      <c r="G186" s="400"/>
      <c r="H186" s="158"/>
      <c r="I186" s="59"/>
      <c r="J186" s="135"/>
      <c r="K186" s="301"/>
      <c r="L186" s="135"/>
      <c r="M186" s="300"/>
      <c r="N186" s="135"/>
      <c r="O186" s="299"/>
      <c r="P186" s="135"/>
      <c r="Q186" s="19"/>
      <c r="R186" s="19"/>
      <c r="S186" s="23"/>
      <c r="T186" s="23"/>
      <c r="U186" s="58"/>
      <c r="V186" s="58"/>
      <c r="W186" s="58"/>
      <c r="X186" s="58"/>
      <c r="Y186" s="58"/>
    </row>
    <row r="187" spans="1:25" ht="18" customHeight="1" x14ac:dyDescent="0.2">
      <c r="A187" s="23"/>
      <c r="B187" s="23"/>
      <c r="C187" s="23"/>
      <c r="D187" s="58"/>
      <c r="E187" s="19"/>
      <c r="F187" s="293"/>
      <c r="G187" s="400"/>
      <c r="H187" s="158"/>
      <c r="I187" s="59"/>
      <c r="J187" s="135"/>
      <c r="K187" s="301"/>
      <c r="L187" s="135"/>
      <c r="M187" s="300"/>
      <c r="N187" s="135"/>
      <c r="O187" s="299"/>
      <c r="P187" s="135"/>
      <c r="Q187" s="19"/>
      <c r="R187" s="19"/>
      <c r="S187" s="23"/>
      <c r="T187" s="23"/>
      <c r="U187" s="58"/>
      <c r="V187" s="58"/>
      <c r="W187" s="58"/>
      <c r="X187" s="58"/>
      <c r="Y187" s="58"/>
    </row>
    <row r="188" spans="1:25" ht="18" customHeight="1" x14ac:dyDescent="0.2">
      <c r="A188" s="23"/>
      <c r="B188" s="23"/>
      <c r="C188" s="23"/>
      <c r="D188" s="58"/>
      <c r="E188" s="19"/>
      <c r="F188" s="293"/>
      <c r="G188" s="400"/>
      <c r="H188" s="158"/>
      <c r="I188" s="59"/>
      <c r="J188" s="135"/>
      <c r="K188" s="301"/>
      <c r="L188" s="135"/>
      <c r="M188" s="300"/>
      <c r="N188" s="135"/>
      <c r="O188" s="299"/>
      <c r="P188" s="135"/>
      <c r="Q188" s="19"/>
      <c r="R188" s="19"/>
      <c r="S188" s="23"/>
      <c r="T188" s="23"/>
      <c r="U188" s="58"/>
      <c r="V188" s="58"/>
      <c r="W188" s="58"/>
      <c r="X188" s="58"/>
      <c r="Y188" s="58"/>
    </row>
    <row r="189" spans="1:25" ht="18" customHeight="1" x14ac:dyDescent="0.2">
      <c r="A189" s="23"/>
      <c r="B189" s="23"/>
      <c r="C189" s="23"/>
      <c r="D189" s="58"/>
      <c r="E189" s="19"/>
      <c r="F189" s="293"/>
      <c r="G189" s="400"/>
      <c r="H189" s="158"/>
      <c r="I189" s="59"/>
      <c r="J189" s="135"/>
      <c r="K189" s="301"/>
      <c r="L189" s="135"/>
      <c r="M189" s="300"/>
      <c r="N189" s="135"/>
      <c r="O189" s="299"/>
      <c r="P189" s="135"/>
      <c r="Q189" s="19"/>
      <c r="R189" s="19"/>
      <c r="S189" s="23"/>
      <c r="T189" s="23"/>
      <c r="U189" s="58"/>
      <c r="V189" s="58"/>
      <c r="W189" s="58"/>
      <c r="X189" s="58"/>
      <c r="Y189" s="58"/>
    </row>
    <row r="190" spans="1:25" ht="18" customHeight="1" x14ac:dyDescent="0.2">
      <c r="A190" s="23"/>
      <c r="B190" s="23"/>
      <c r="C190" s="23"/>
      <c r="D190" s="58"/>
      <c r="E190" s="19"/>
      <c r="F190" s="293"/>
      <c r="G190" s="400"/>
      <c r="H190" s="158"/>
      <c r="I190" s="59"/>
      <c r="J190" s="135"/>
      <c r="K190" s="301"/>
      <c r="L190" s="135"/>
      <c r="M190" s="300"/>
      <c r="N190" s="135"/>
      <c r="O190" s="299"/>
      <c r="P190" s="135"/>
      <c r="Q190" s="19"/>
      <c r="R190" s="19"/>
      <c r="S190" s="23"/>
      <c r="T190" s="23"/>
      <c r="U190" s="58"/>
      <c r="V190" s="58"/>
      <c r="W190" s="58"/>
      <c r="X190" s="58"/>
      <c r="Y190" s="58"/>
    </row>
    <row r="191" spans="1:25" ht="18" customHeight="1" x14ac:dyDescent="0.2">
      <c r="A191" s="23"/>
      <c r="B191" s="23"/>
      <c r="C191" s="23"/>
      <c r="D191" s="58"/>
      <c r="E191" s="19"/>
      <c r="F191" s="293"/>
      <c r="G191" s="400"/>
      <c r="H191" s="158"/>
      <c r="I191" s="59"/>
      <c r="J191" s="135"/>
      <c r="K191" s="301"/>
      <c r="L191" s="135"/>
      <c r="M191" s="300"/>
      <c r="N191" s="135"/>
      <c r="O191" s="299"/>
      <c r="P191" s="135"/>
      <c r="Q191" s="19"/>
      <c r="R191" s="19"/>
      <c r="S191" s="23"/>
      <c r="T191" s="23"/>
      <c r="U191" s="58"/>
      <c r="V191" s="58"/>
      <c r="W191" s="58"/>
      <c r="X191" s="58"/>
      <c r="Y191" s="58"/>
    </row>
    <row r="192" spans="1:25" ht="18" customHeight="1" x14ac:dyDescent="0.2">
      <c r="A192" s="23"/>
      <c r="B192" s="23"/>
      <c r="C192" s="23"/>
      <c r="D192" s="58"/>
      <c r="E192" s="19"/>
      <c r="F192" s="293"/>
      <c r="G192" s="400"/>
      <c r="H192" s="158"/>
      <c r="I192" s="59"/>
      <c r="J192" s="135"/>
      <c r="K192" s="301"/>
      <c r="L192" s="135"/>
      <c r="M192" s="300"/>
      <c r="N192" s="135"/>
      <c r="O192" s="299"/>
      <c r="P192" s="135"/>
      <c r="Q192" s="19"/>
      <c r="R192" s="19"/>
      <c r="S192" s="23"/>
      <c r="T192" s="23"/>
      <c r="U192" s="58"/>
      <c r="V192" s="58"/>
      <c r="W192" s="58"/>
      <c r="X192" s="58"/>
      <c r="Y192" s="58"/>
    </row>
    <row r="193" spans="1:25" ht="18" customHeight="1" x14ac:dyDescent="0.2">
      <c r="A193" s="23"/>
      <c r="B193" s="23"/>
      <c r="C193" s="23"/>
      <c r="D193" s="58"/>
      <c r="E193" s="19"/>
      <c r="F193" s="293"/>
      <c r="G193" s="400"/>
      <c r="H193" s="158"/>
      <c r="I193" s="59"/>
      <c r="J193" s="135"/>
      <c r="K193" s="301"/>
      <c r="L193" s="135"/>
      <c r="M193" s="300"/>
      <c r="N193" s="135"/>
      <c r="O193" s="299"/>
      <c r="P193" s="135"/>
      <c r="Q193" s="19"/>
      <c r="R193" s="19"/>
      <c r="S193" s="23"/>
      <c r="T193" s="23"/>
      <c r="U193" s="58"/>
      <c r="V193" s="58"/>
      <c r="W193" s="58"/>
      <c r="X193" s="58"/>
      <c r="Y193" s="58"/>
    </row>
    <row r="194" spans="1:25" ht="18" customHeight="1" x14ac:dyDescent="0.2">
      <c r="A194" s="23"/>
      <c r="B194" s="23"/>
      <c r="C194" s="23"/>
      <c r="D194" s="58"/>
      <c r="E194" s="19"/>
      <c r="F194" s="293"/>
      <c r="G194" s="400"/>
      <c r="H194" s="158"/>
      <c r="I194" s="59"/>
      <c r="J194" s="135"/>
      <c r="K194" s="301"/>
      <c r="L194" s="135"/>
      <c r="M194" s="300"/>
      <c r="N194" s="135"/>
      <c r="O194" s="299"/>
      <c r="P194" s="135"/>
      <c r="Q194" s="19"/>
      <c r="R194" s="19"/>
      <c r="S194" s="23"/>
      <c r="T194" s="23"/>
      <c r="U194" s="58"/>
      <c r="V194" s="58"/>
      <c r="W194" s="58"/>
      <c r="X194" s="58"/>
      <c r="Y194" s="58"/>
    </row>
    <row r="195" spans="1:25" ht="18" customHeight="1" x14ac:dyDescent="0.2">
      <c r="A195" s="23"/>
      <c r="B195" s="23"/>
      <c r="C195" s="23"/>
      <c r="D195" s="58"/>
      <c r="E195" s="19"/>
      <c r="F195" s="293"/>
      <c r="G195" s="400"/>
      <c r="H195" s="158"/>
      <c r="I195" s="59"/>
      <c r="J195" s="135"/>
      <c r="K195" s="301"/>
      <c r="L195" s="135"/>
      <c r="M195" s="300"/>
      <c r="N195" s="135"/>
      <c r="O195" s="299"/>
      <c r="P195" s="135"/>
      <c r="Q195" s="19"/>
      <c r="R195" s="19"/>
      <c r="S195" s="23"/>
      <c r="T195" s="23"/>
      <c r="U195" s="58"/>
      <c r="V195" s="58"/>
      <c r="W195" s="58"/>
      <c r="X195" s="58"/>
      <c r="Y195" s="58"/>
    </row>
    <row r="196" spans="1:25" ht="18" customHeight="1" x14ac:dyDescent="0.2">
      <c r="A196" s="23"/>
      <c r="B196" s="23"/>
      <c r="C196" s="23"/>
      <c r="D196" s="58"/>
      <c r="E196" s="19"/>
      <c r="F196" s="293"/>
      <c r="G196" s="400"/>
      <c r="H196" s="158"/>
      <c r="I196" s="59"/>
      <c r="J196" s="135"/>
      <c r="K196" s="301"/>
      <c r="L196" s="135"/>
      <c r="M196" s="300"/>
      <c r="N196" s="135"/>
      <c r="O196" s="299"/>
      <c r="P196" s="135"/>
      <c r="Q196" s="19"/>
      <c r="R196" s="19"/>
      <c r="S196" s="23"/>
      <c r="T196" s="23"/>
      <c r="U196" s="58"/>
      <c r="V196" s="58"/>
      <c r="W196" s="58"/>
      <c r="X196" s="58"/>
      <c r="Y196" s="58"/>
    </row>
    <row r="197" spans="1:25" ht="18" customHeight="1" x14ac:dyDescent="0.2">
      <c r="A197" s="23"/>
      <c r="B197" s="23"/>
      <c r="C197" s="23"/>
      <c r="D197" s="58"/>
      <c r="E197" s="19"/>
      <c r="F197" s="293"/>
      <c r="G197" s="400"/>
      <c r="H197" s="158"/>
      <c r="I197" s="59"/>
      <c r="J197" s="135"/>
      <c r="K197" s="301"/>
      <c r="L197" s="135"/>
      <c r="M197" s="300"/>
      <c r="N197" s="135"/>
      <c r="O197" s="299"/>
      <c r="P197" s="135"/>
      <c r="Q197" s="19"/>
      <c r="R197" s="19"/>
      <c r="S197" s="23"/>
      <c r="T197" s="23"/>
      <c r="U197" s="58"/>
      <c r="V197" s="58"/>
      <c r="W197" s="58"/>
      <c r="X197" s="58"/>
      <c r="Y197" s="58"/>
    </row>
    <row r="198" spans="1:25" ht="18" customHeight="1" x14ac:dyDescent="0.2">
      <c r="A198" s="23"/>
      <c r="B198" s="23"/>
      <c r="C198" s="23"/>
      <c r="D198" s="58"/>
      <c r="E198" s="19"/>
      <c r="F198" s="293"/>
      <c r="G198" s="400"/>
      <c r="H198" s="158"/>
      <c r="I198" s="59"/>
      <c r="J198" s="135"/>
      <c r="K198" s="301"/>
      <c r="L198" s="135"/>
      <c r="M198" s="300"/>
      <c r="N198" s="135"/>
      <c r="O198" s="299"/>
      <c r="P198" s="135"/>
      <c r="Q198" s="19"/>
      <c r="R198" s="19"/>
      <c r="S198" s="23"/>
      <c r="T198" s="23"/>
      <c r="U198" s="58"/>
      <c r="V198" s="58"/>
      <c r="W198" s="58"/>
      <c r="X198" s="58"/>
      <c r="Y198" s="58"/>
    </row>
    <row r="199" spans="1:25" ht="18" customHeight="1" x14ac:dyDescent="0.2">
      <c r="A199" s="23"/>
      <c r="B199" s="23"/>
      <c r="C199" s="23"/>
      <c r="D199" s="58"/>
      <c r="E199" s="19"/>
      <c r="F199" s="293"/>
      <c r="G199" s="400"/>
      <c r="H199" s="158"/>
      <c r="I199" s="59"/>
      <c r="J199" s="135"/>
      <c r="K199" s="301"/>
      <c r="L199" s="135"/>
      <c r="M199" s="300"/>
      <c r="N199" s="135"/>
      <c r="O199" s="299"/>
      <c r="P199" s="135"/>
      <c r="Q199" s="19"/>
      <c r="R199" s="19"/>
      <c r="S199" s="23"/>
      <c r="T199" s="23"/>
      <c r="U199" s="58"/>
      <c r="V199" s="58"/>
      <c r="W199" s="58"/>
      <c r="X199" s="58"/>
      <c r="Y199" s="58"/>
    </row>
    <row r="200" spans="1:25" ht="18" customHeight="1" x14ac:dyDescent="0.2">
      <c r="A200" s="23"/>
      <c r="B200" s="23"/>
      <c r="C200" s="23"/>
      <c r="D200" s="58"/>
      <c r="E200" s="19"/>
      <c r="F200" s="298"/>
      <c r="G200" s="400"/>
      <c r="H200" s="158"/>
      <c r="I200" s="59"/>
      <c r="J200" s="135"/>
      <c r="K200" s="301"/>
      <c r="L200" s="135"/>
      <c r="M200" s="300"/>
      <c r="N200" s="135"/>
      <c r="O200" s="299"/>
      <c r="P200" s="135"/>
      <c r="Q200" s="19"/>
      <c r="R200" s="19"/>
      <c r="S200" s="23"/>
      <c r="T200" s="23"/>
      <c r="U200" s="58"/>
      <c r="V200" s="58"/>
      <c r="W200" s="58"/>
      <c r="X200" s="58"/>
      <c r="Y200" s="58"/>
    </row>
    <row r="201" spans="1:25" ht="18" customHeight="1" x14ac:dyDescent="0.2">
      <c r="A201" s="23"/>
      <c r="B201" s="23"/>
      <c r="C201" s="23"/>
      <c r="D201" s="58"/>
      <c r="E201" s="19"/>
      <c r="F201" s="298"/>
      <c r="G201" s="400"/>
      <c r="H201" s="158"/>
      <c r="I201" s="59"/>
      <c r="J201" s="135"/>
      <c r="K201" s="301"/>
      <c r="L201" s="135"/>
      <c r="M201" s="300"/>
      <c r="N201" s="135"/>
      <c r="O201" s="299"/>
      <c r="P201" s="135"/>
      <c r="Q201" s="19"/>
      <c r="R201" s="19"/>
      <c r="S201" s="23"/>
      <c r="T201" s="23"/>
      <c r="U201" s="58"/>
      <c r="V201" s="58"/>
      <c r="W201" s="58"/>
      <c r="X201" s="58"/>
      <c r="Y201" s="58"/>
    </row>
    <row r="202" spans="1:25" ht="18" customHeight="1" x14ac:dyDescent="0.2">
      <c r="A202" s="23"/>
      <c r="B202" s="23"/>
      <c r="C202" s="23"/>
      <c r="D202" s="58"/>
      <c r="E202" s="19"/>
      <c r="F202" s="298"/>
      <c r="G202" s="400"/>
      <c r="H202" s="158"/>
      <c r="I202" s="59"/>
      <c r="J202" s="135"/>
      <c r="K202" s="301"/>
      <c r="L202" s="135"/>
      <c r="M202" s="300"/>
      <c r="N202" s="135"/>
      <c r="O202" s="299"/>
      <c r="P202" s="135"/>
      <c r="Q202" s="19"/>
      <c r="R202" s="19"/>
      <c r="S202" s="23"/>
      <c r="T202" s="23"/>
      <c r="U202" s="58"/>
      <c r="V202" s="58"/>
      <c r="W202" s="58"/>
      <c r="X202" s="58"/>
      <c r="Y202" s="58"/>
    </row>
    <row r="203" spans="1:25" ht="18" customHeight="1" x14ac:dyDescent="0.2">
      <c r="A203" s="23"/>
      <c r="B203" s="23"/>
      <c r="C203" s="23"/>
      <c r="D203" s="58"/>
      <c r="E203" s="19"/>
      <c r="F203" s="298"/>
      <c r="G203" s="400"/>
      <c r="H203" s="158"/>
      <c r="I203" s="59"/>
      <c r="J203" s="135"/>
      <c r="K203" s="301"/>
      <c r="L203" s="135"/>
      <c r="M203" s="300"/>
      <c r="N203" s="135"/>
      <c r="O203" s="299"/>
      <c r="P203" s="135"/>
      <c r="Q203" s="19"/>
      <c r="R203" s="19"/>
      <c r="S203" s="23"/>
      <c r="T203" s="23"/>
      <c r="U203" s="58"/>
      <c r="V203" s="58"/>
      <c r="W203" s="58"/>
      <c r="X203" s="58"/>
      <c r="Y203" s="58"/>
    </row>
    <row r="204" spans="1:25" ht="18" customHeight="1" x14ac:dyDescent="0.2">
      <c r="A204" s="23"/>
      <c r="B204" s="23"/>
      <c r="C204" s="23"/>
      <c r="D204" s="58"/>
      <c r="E204" s="19"/>
      <c r="F204" s="298"/>
      <c r="G204" s="400"/>
      <c r="H204" s="158"/>
      <c r="I204" s="59"/>
      <c r="J204" s="135"/>
      <c r="K204" s="301"/>
      <c r="L204" s="135"/>
      <c r="M204" s="300"/>
      <c r="N204" s="135"/>
      <c r="O204" s="299"/>
      <c r="P204" s="135"/>
      <c r="Q204" s="19"/>
      <c r="R204" s="19"/>
      <c r="S204" s="23"/>
      <c r="T204" s="23"/>
      <c r="U204" s="58"/>
      <c r="V204" s="58"/>
      <c r="W204" s="58"/>
      <c r="X204" s="58"/>
      <c r="Y204" s="58"/>
    </row>
    <row r="205" spans="1:25" ht="18" customHeight="1" x14ac:dyDescent="0.2">
      <c r="A205" s="23"/>
      <c r="B205" s="23"/>
      <c r="C205" s="23"/>
      <c r="D205" s="58"/>
      <c r="E205" s="19"/>
      <c r="F205" s="298"/>
      <c r="G205" s="400"/>
      <c r="H205" s="158"/>
      <c r="I205" s="59"/>
      <c r="J205" s="135"/>
      <c r="K205" s="301"/>
      <c r="L205" s="135"/>
      <c r="M205" s="300"/>
      <c r="N205" s="135"/>
      <c r="O205" s="299"/>
      <c r="P205" s="135"/>
      <c r="Q205" s="19"/>
      <c r="R205" s="19"/>
      <c r="S205" s="23"/>
      <c r="T205" s="23"/>
      <c r="U205" s="58"/>
      <c r="V205" s="58"/>
      <c r="W205" s="58"/>
      <c r="X205" s="58"/>
      <c r="Y205" s="58"/>
    </row>
    <row r="206" spans="1:25" ht="18" customHeight="1" x14ac:dyDescent="0.2">
      <c r="A206" s="23"/>
      <c r="B206" s="23"/>
      <c r="C206" s="23"/>
      <c r="D206" s="58"/>
      <c r="E206" s="19"/>
      <c r="F206" s="298"/>
      <c r="G206" s="400"/>
      <c r="H206" s="158"/>
      <c r="I206" s="59"/>
      <c r="J206" s="135"/>
      <c r="K206" s="301"/>
      <c r="L206" s="135"/>
      <c r="M206" s="300"/>
      <c r="N206" s="135"/>
      <c r="O206" s="299"/>
      <c r="P206" s="135"/>
      <c r="Q206" s="19"/>
      <c r="R206" s="19"/>
      <c r="S206" s="23"/>
      <c r="T206" s="23"/>
      <c r="U206" s="58"/>
      <c r="V206" s="58"/>
      <c r="W206" s="58"/>
      <c r="X206" s="58"/>
      <c r="Y206" s="58"/>
    </row>
    <row r="207" spans="1:25" ht="18" customHeight="1" x14ac:dyDescent="0.2">
      <c r="A207" s="23"/>
      <c r="B207" s="23"/>
      <c r="C207" s="23"/>
      <c r="D207" s="58"/>
      <c r="E207" s="19"/>
      <c r="F207" s="298"/>
      <c r="G207" s="400"/>
      <c r="H207" s="158"/>
      <c r="I207" s="59"/>
      <c r="J207" s="135"/>
      <c r="K207" s="301"/>
      <c r="L207" s="135"/>
      <c r="M207" s="300"/>
      <c r="N207" s="135"/>
      <c r="O207" s="299"/>
      <c r="P207" s="135"/>
      <c r="Q207" s="19"/>
      <c r="R207" s="19"/>
      <c r="S207" s="23"/>
      <c r="T207" s="23"/>
      <c r="U207" s="58"/>
      <c r="V207" s="58"/>
      <c r="W207" s="58"/>
      <c r="X207" s="58"/>
      <c r="Y207" s="58"/>
    </row>
    <row r="208" spans="1:25" ht="18" customHeight="1" x14ac:dyDescent="0.2">
      <c r="A208" s="23"/>
      <c r="B208" s="23"/>
      <c r="C208" s="23"/>
      <c r="D208" s="58"/>
      <c r="E208" s="19"/>
      <c r="F208" s="298"/>
      <c r="G208" s="400"/>
      <c r="H208" s="158"/>
      <c r="I208" s="59"/>
      <c r="J208" s="135"/>
      <c r="K208" s="301"/>
      <c r="L208" s="135"/>
      <c r="M208" s="300"/>
      <c r="N208" s="135"/>
      <c r="O208" s="299"/>
      <c r="P208" s="135"/>
      <c r="Q208" s="19"/>
      <c r="R208" s="19"/>
      <c r="S208" s="23"/>
      <c r="T208" s="23"/>
      <c r="U208" s="58"/>
      <c r="V208" s="58"/>
      <c r="W208" s="58"/>
      <c r="X208" s="58"/>
      <c r="Y208" s="58"/>
    </row>
    <row r="209" spans="1:25" ht="18" customHeight="1" x14ac:dyDescent="0.2">
      <c r="A209" s="23"/>
      <c r="B209" s="23"/>
      <c r="C209" s="23"/>
      <c r="D209" s="58"/>
      <c r="E209" s="19"/>
      <c r="F209" s="298"/>
      <c r="G209" s="400"/>
      <c r="H209" s="158"/>
      <c r="I209" s="59"/>
      <c r="J209" s="135"/>
      <c r="K209" s="301"/>
      <c r="L209" s="135"/>
      <c r="M209" s="300"/>
      <c r="N209" s="135"/>
      <c r="O209" s="299"/>
      <c r="P209" s="135"/>
      <c r="Q209" s="19"/>
      <c r="R209" s="19"/>
      <c r="S209" s="23"/>
      <c r="T209" s="23"/>
      <c r="U209" s="58"/>
      <c r="V209" s="58"/>
      <c r="W209" s="58"/>
      <c r="X209" s="58"/>
      <c r="Y209" s="58"/>
    </row>
    <row r="210" spans="1:25" ht="18" customHeight="1" x14ac:dyDescent="0.2">
      <c r="A210" s="23"/>
      <c r="B210" s="23"/>
      <c r="C210" s="23"/>
      <c r="D210" s="58"/>
      <c r="E210" s="19"/>
      <c r="F210" s="293"/>
      <c r="G210" s="400"/>
      <c r="H210" s="158"/>
      <c r="I210" s="59"/>
      <c r="J210" s="135"/>
      <c r="K210" s="301"/>
      <c r="L210" s="135"/>
      <c r="M210" s="300"/>
      <c r="N210" s="135"/>
      <c r="O210" s="299"/>
      <c r="P210" s="135"/>
      <c r="Q210" s="19"/>
      <c r="R210" s="19"/>
      <c r="S210" s="23"/>
      <c r="T210" s="23"/>
      <c r="U210" s="58"/>
      <c r="V210" s="58"/>
      <c r="W210" s="58"/>
      <c r="X210" s="58"/>
      <c r="Y210" s="58"/>
    </row>
    <row r="211" spans="1:25" ht="18" customHeight="1" x14ac:dyDescent="0.2">
      <c r="A211" s="23"/>
      <c r="B211" s="23"/>
      <c r="C211" s="23"/>
      <c r="D211" s="58"/>
      <c r="E211" s="19"/>
      <c r="F211" s="298"/>
      <c r="G211" s="400"/>
      <c r="H211" s="158"/>
      <c r="I211" s="59"/>
      <c r="J211" s="135"/>
      <c r="K211" s="301"/>
      <c r="L211" s="135"/>
      <c r="M211" s="300"/>
      <c r="N211" s="135"/>
      <c r="O211" s="299"/>
      <c r="P211" s="135"/>
      <c r="Q211" s="19"/>
      <c r="R211" s="19"/>
      <c r="S211" s="23"/>
      <c r="T211" s="23"/>
      <c r="U211" s="58"/>
      <c r="V211" s="58"/>
      <c r="W211" s="58"/>
      <c r="X211" s="58"/>
      <c r="Y211" s="58"/>
    </row>
    <row r="212" spans="1:25" ht="18" customHeight="1" x14ac:dyDescent="0.2">
      <c r="A212" s="23"/>
      <c r="B212" s="23"/>
      <c r="C212" s="23"/>
      <c r="D212" s="58"/>
      <c r="E212" s="19"/>
      <c r="F212" s="298"/>
      <c r="G212" s="400"/>
      <c r="H212" s="158"/>
      <c r="I212" s="59"/>
      <c r="J212" s="135"/>
      <c r="K212" s="301"/>
      <c r="L212" s="135"/>
      <c r="M212" s="300"/>
      <c r="N212" s="135"/>
      <c r="O212" s="299"/>
      <c r="P212" s="135"/>
      <c r="Q212" s="19"/>
      <c r="R212" s="19"/>
      <c r="S212" s="23"/>
      <c r="T212" s="23"/>
      <c r="U212" s="58"/>
      <c r="V212" s="58"/>
      <c r="W212" s="58"/>
      <c r="X212" s="58"/>
      <c r="Y212" s="58"/>
    </row>
    <row r="213" spans="1:25" ht="18" customHeight="1" x14ac:dyDescent="0.2">
      <c r="A213" s="23"/>
      <c r="B213" s="23"/>
      <c r="C213" s="23"/>
      <c r="D213" s="58"/>
      <c r="E213" s="19"/>
      <c r="F213" s="298"/>
      <c r="G213" s="400"/>
      <c r="H213" s="158"/>
      <c r="I213" s="59"/>
      <c r="J213" s="135"/>
      <c r="K213" s="301"/>
      <c r="L213" s="135"/>
      <c r="M213" s="300"/>
      <c r="N213" s="135"/>
      <c r="O213" s="299"/>
      <c r="P213" s="135"/>
      <c r="Q213" s="19"/>
      <c r="R213" s="19"/>
      <c r="S213" s="23"/>
      <c r="T213" s="23"/>
      <c r="U213" s="58"/>
      <c r="V213" s="58"/>
      <c r="W213" s="58"/>
      <c r="X213" s="58"/>
      <c r="Y213" s="58"/>
    </row>
    <row r="214" spans="1:25" ht="18" customHeight="1" x14ac:dyDescent="0.2">
      <c r="A214" s="23"/>
      <c r="B214" s="23"/>
      <c r="C214" s="23"/>
      <c r="D214" s="58"/>
      <c r="E214" s="19"/>
      <c r="F214" s="293"/>
      <c r="G214" s="400"/>
      <c r="H214" s="158"/>
      <c r="I214" s="59"/>
      <c r="J214" s="135"/>
      <c r="K214" s="301"/>
      <c r="L214" s="135"/>
      <c r="M214" s="300"/>
      <c r="N214" s="135"/>
      <c r="O214" s="299"/>
      <c r="P214" s="135"/>
      <c r="Q214" s="19"/>
      <c r="R214" s="19"/>
      <c r="S214" s="23"/>
      <c r="T214" s="23"/>
      <c r="U214" s="58"/>
      <c r="V214" s="58"/>
      <c r="W214" s="58"/>
      <c r="X214" s="58"/>
      <c r="Y214" s="58"/>
    </row>
    <row r="215" spans="1:25" ht="18" customHeight="1" x14ac:dyDescent="0.2">
      <c r="A215" s="23"/>
      <c r="B215" s="23"/>
      <c r="C215" s="23"/>
      <c r="D215" s="58"/>
      <c r="E215" s="19"/>
      <c r="F215" s="293"/>
      <c r="G215" s="400"/>
      <c r="H215" s="158"/>
      <c r="I215" s="59"/>
      <c r="J215" s="135"/>
      <c r="K215" s="301"/>
      <c r="L215" s="135"/>
      <c r="M215" s="300"/>
      <c r="N215" s="135"/>
      <c r="O215" s="299"/>
      <c r="P215" s="135"/>
      <c r="Q215" s="19"/>
      <c r="R215" s="19"/>
      <c r="S215" s="23"/>
      <c r="T215" s="23"/>
      <c r="U215" s="58"/>
      <c r="V215" s="58"/>
      <c r="W215" s="58"/>
      <c r="X215" s="58"/>
      <c r="Y215" s="58"/>
    </row>
    <row r="216" spans="1:25" ht="18" customHeight="1" x14ac:dyDescent="0.2">
      <c r="A216" s="23"/>
      <c r="B216" s="23"/>
      <c r="C216" s="23"/>
      <c r="D216" s="58"/>
      <c r="E216" s="19"/>
      <c r="F216" s="293"/>
      <c r="G216" s="400"/>
      <c r="H216" s="158"/>
      <c r="I216" s="59"/>
      <c r="J216" s="135"/>
      <c r="K216" s="301"/>
      <c r="L216" s="135"/>
      <c r="M216" s="300"/>
      <c r="N216" s="135"/>
      <c r="O216" s="299"/>
      <c r="P216" s="135"/>
      <c r="Q216" s="19"/>
      <c r="R216" s="19"/>
      <c r="S216" s="23"/>
      <c r="T216" s="23"/>
      <c r="U216" s="58"/>
      <c r="V216" s="58"/>
      <c r="W216" s="58"/>
      <c r="X216" s="58"/>
      <c r="Y216" s="58"/>
    </row>
    <row r="217" spans="1:25" ht="18" customHeight="1" x14ac:dyDescent="0.2">
      <c r="A217" s="23"/>
      <c r="B217" s="23"/>
      <c r="C217" s="23"/>
      <c r="D217" s="58"/>
      <c r="E217" s="19"/>
      <c r="F217" s="293"/>
      <c r="G217" s="400"/>
      <c r="H217" s="158"/>
      <c r="I217" s="59"/>
      <c r="J217" s="135"/>
      <c r="K217" s="301"/>
      <c r="L217" s="135"/>
      <c r="M217" s="300"/>
      <c r="N217" s="135"/>
      <c r="O217" s="299"/>
      <c r="P217" s="135"/>
      <c r="Q217" s="19"/>
      <c r="R217" s="19"/>
      <c r="S217" s="23"/>
      <c r="T217" s="23"/>
      <c r="U217" s="58"/>
      <c r="V217" s="58"/>
      <c r="W217" s="58"/>
      <c r="X217" s="58"/>
      <c r="Y217" s="58"/>
    </row>
    <row r="218" spans="1:25" ht="18" customHeight="1" x14ac:dyDescent="0.2">
      <c r="A218" s="23"/>
      <c r="B218" s="23"/>
      <c r="C218" s="23"/>
      <c r="D218" s="58"/>
      <c r="E218" s="19"/>
      <c r="F218" s="293"/>
      <c r="G218" s="400"/>
      <c r="H218" s="158"/>
      <c r="I218" s="59"/>
      <c r="J218" s="135"/>
      <c r="K218" s="301"/>
      <c r="L218" s="135"/>
      <c r="M218" s="300"/>
      <c r="N218" s="135"/>
      <c r="O218" s="299"/>
      <c r="P218" s="135"/>
      <c r="Q218" s="19"/>
      <c r="R218" s="19"/>
      <c r="S218" s="23"/>
      <c r="T218" s="23"/>
      <c r="U218" s="58"/>
      <c r="V218" s="58"/>
      <c r="W218" s="58"/>
      <c r="X218" s="58"/>
      <c r="Y218" s="58"/>
    </row>
    <row r="219" spans="1:25" ht="18" customHeight="1" x14ac:dyDescent="0.2">
      <c r="A219" s="23"/>
      <c r="B219" s="23"/>
      <c r="C219" s="23"/>
      <c r="D219" s="58"/>
      <c r="E219" s="19"/>
      <c r="F219" s="293"/>
      <c r="G219" s="400"/>
      <c r="H219" s="158"/>
      <c r="I219" s="59"/>
      <c r="J219" s="135"/>
      <c r="K219" s="301"/>
      <c r="L219" s="135"/>
      <c r="M219" s="300"/>
      <c r="N219" s="135"/>
      <c r="O219" s="299"/>
      <c r="P219" s="135"/>
      <c r="Q219" s="19"/>
      <c r="R219" s="19"/>
      <c r="S219" s="23"/>
      <c r="T219" s="23"/>
      <c r="U219" s="58"/>
      <c r="V219" s="58"/>
      <c r="W219" s="58"/>
      <c r="X219" s="58"/>
      <c r="Y219" s="58"/>
    </row>
    <row r="220" spans="1:25" ht="18" customHeight="1" x14ac:dyDescent="0.2">
      <c r="A220" s="23"/>
      <c r="B220" s="23"/>
      <c r="C220" s="23"/>
      <c r="D220" s="58"/>
      <c r="E220" s="19"/>
      <c r="F220" s="293"/>
      <c r="G220" s="400"/>
      <c r="H220" s="158"/>
      <c r="I220" s="59"/>
      <c r="J220" s="135"/>
      <c r="K220" s="301"/>
      <c r="L220" s="135"/>
      <c r="M220" s="300"/>
      <c r="N220" s="135"/>
      <c r="O220" s="299"/>
      <c r="P220" s="135"/>
      <c r="Q220" s="19"/>
      <c r="R220" s="19"/>
      <c r="S220" s="23"/>
      <c r="T220" s="23"/>
      <c r="U220" s="58"/>
      <c r="V220" s="58"/>
      <c r="W220" s="58"/>
      <c r="X220" s="58"/>
      <c r="Y220" s="58"/>
    </row>
    <row r="221" spans="1:25" ht="18" customHeight="1" x14ac:dyDescent="0.2">
      <c r="A221" s="23"/>
      <c r="B221" s="23"/>
      <c r="C221" s="23"/>
      <c r="D221" s="58"/>
      <c r="E221" s="19"/>
      <c r="F221" s="293"/>
      <c r="G221" s="400"/>
      <c r="H221" s="158"/>
      <c r="I221" s="59"/>
      <c r="J221" s="135"/>
      <c r="K221" s="301"/>
      <c r="L221" s="135"/>
      <c r="M221" s="300"/>
      <c r="N221" s="135"/>
      <c r="O221" s="299"/>
      <c r="P221" s="135"/>
      <c r="Q221" s="19"/>
      <c r="R221" s="19"/>
      <c r="S221" s="23"/>
      <c r="T221" s="23"/>
      <c r="U221" s="58"/>
      <c r="V221" s="58"/>
      <c r="W221" s="58"/>
      <c r="X221" s="58"/>
      <c r="Y221" s="58"/>
    </row>
    <row r="222" spans="1:25" ht="18" customHeight="1" x14ac:dyDescent="0.2">
      <c r="A222" s="23"/>
      <c r="B222" s="23"/>
      <c r="C222" s="23"/>
      <c r="D222" s="58"/>
      <c r="E222" s="19"/>
      <c r="F222" s="293"/>
      <c r="G222" s="400"/>
      <c r="H222" s="158"/>
      <c r="I222" s="59"/>
      <c r="J222" s="135"/>
      <c r="K222" s="301"/>
      <c r="L222" s="135"/>
      <c r="M222" s="300"/>
      <c r="N222" s="135"/>
      <c r="O222" s="299"/>
      <c r="P222" s="135"/>
      <c r="Q222" s="19"/>
      <c r="R222" s="19"/>
      <c r="S222" s="23"/>
      <c r="T222" s="23"/>
      <c r="U222" s="58"/>
      <c r="V222" s="58"/>
      <c r="W222" s="58"/>
      <c r="X222" s="58"/>
      <c r="Y222" s="58"/>
    </row>
    <row r="223" spans="1:25" ht="18" customHeight="1" x14ac:dyDescent="0.2">
      <c r="A223" s="23"/>
      <c r="B223" s="23"/>
      <c r="C223" s="23"/>
      <c r="D223" s="58"/>
      <c r="E223" s="19"/>
      <c r="F223" s="293"/>
      <c r="G223" s="400"/>
      <c r="H223" s="158"/>
      <c r="I223" s="59"/>
      <c r="J223" s="135"/>
      <c r="K223" s="301"/>
      <c r="L223" s="135"/>
      <c r="M223" s="300"/>
      <c r="N223" s="135"/>
      <c r="O223" s="299"/>
      <c r="P223" s="135"/>
      <c r="Q223" s="19"/>
      <c r="R223" s="19"/>
      <c r="S223" s="23"/>
      <c r="T223" s="23"/>
      <c r="U223" s="58"/>
      <c r="V223" s="58"/>
      <c r="W223" s="58"/>
      <c r="X223" s="58"/>
      <c r="Y223" s="58"/>
    </row>
    <row r="224" spans="1:25" ht="18" customHeight="1" x14ac:dyDescent="0.2">
      <c r="A224" s="23"/>
      <c r="B224" s="23"/>
      <c r="C224" s="23"/>
      <c r="D224" s="58"/>
      <c r="E224" s="19"/>
      <c r="F224" s="293"/>
      <c r="G224" s="400"/>
      <c r="H224" s="158"/>
      <c r="I224" s="59"/>
      <c r="J224" s="135"/>
      <c r="K224" s="301"/>
      <c r="L224" s="135"/>
      <c r="M224" s="300"/>
      <c r="N224" s="135"/>
      <c r="O224" s="299"/>
      <c r="P224" s="135"/>
      <c r="Q224" s="19"/>
      <c r="R224" s="19"/>
      <c r="S224" s="23"/>
      <c r="T224" s="23"/>
      <c r="U224" s="58"/>
      <c r="V224" s="58"/>
      <c r="W224" s="58"/>
      <c r="X224" s="58"/>
      <c r="Y224" s="58"/>
    </row>
    <row r="225" spans="1:25" ht="18" customHeight="1" x14ac:dyDescent="0.2">
      <c r="A225" s="23"/>
      <c r="B225" s="23"/>
      <c r="C225" s="23"/>
      <c r="D225" s="58"/>
      <c r="E225" s="19"/>
      <c r="F225" s="293"/>
      <c r="G225" s="400"/>
      <c r="H225" s="158"/>
      <c r="I225" s="59"/>
      <c r="J225" s="135"/>
      <c r="K225" s="301"/>
      <c r="L225" s="135"/>
      <c r="M225" s="300"/>
      <c r="N225" s="135"/>
      <c r="O225" s="299"/>
      <c r="P225" s="135"/>
      <c r="Q225" s="19"/>
      <c r="R225" s="19"/>
      <c r="S225" s="23"/>
      <c r="T225" s="23"/>
      <c r="U225" s="58"/>
      <c r="V225" s="58"/>
      <c r="W225" s="58"/>
      <c r="X225" s="58"/>
      <c r="Y225" s="58"/>
    </row>
    <row r="226" spans="1:25" ht="18" customHeight="1" x14ac:dyDescent="0.2">
      <c r="A226" s="23"/>
      <c r="B226" s="23"/>
      <c r="C226" s="23"/>
      <c r="D226" s="58"/>
      <c r="E226" s="19"/>
      <c r="F226" s="293"/>
      <c r="G226" s="400"/>
      <c r="H226" s="158"/>
      <c r="I226" s="59"/>
      <c r="J226" s="135"/>
      <c r="K226" s="301"/>
      <c r="L226" s="135"/>
      <c r="M226" s="300"/>
      <c r="N226" s="135"/>
      <c r="O226" s="299"/>
      <c r="P226" s="135"/>
      <c r="Q226" s="19"/>
      <c r="R226" s="19"/>
      <c r="S226" s="23"/>
      <c r="T226" s="23"/>
      <c r="U226" s="58"/>
      <c r="V226" s="58"/>
      <c r="W226" s="58"/>
      <c r="X226" s="58"/>
      <c r="Y226" s="58"/>
    </row>
    <row r="227" spans="1:25" ht="18" customHeight="1" x14ac:dyDescent="0.2">
      <c r="A227" s="23"/>
      <c r="B227" s="23"/>
      <c r="C227" s="23"/>
      <c r="D227" s="58"/>
      <c r="E227" s="19"/>
      <c r="F227" s="293"/>
      <c r="G227" s="400"/>
      <c r="H227" s="158"/>
      <c r="I227" s="59"/>
      <c r="J227" s="135"/>
      <c r="K227" s="301"/>
      <c r="L227" s="135"/>
      <c r="M227" s="300"/>
      <c r="N227" s="135"/>
      <c r="O227" s="299"/>
      <c r="P227" s="135"/>
      <c r="Q227" s="19"/>
      <c r="R227" s="19"/>
      <c r="S227" s="23"/>
      <c r="T227" s="23"/>
      <c r="U227" s="58"/>
      <c r="V227" s="58"/>
      <c r="W227" s="58"/>
      <c r="X227" s="58"/>
      <c r="Y227" s="58"/>
    </row>
    <row r="228" spans="1:25" ht="18" customHeight="1" x14ac:dyDescent="0.2">
      <c r="A228" s="23"/>
      <c r="B228" s="23"/>
      <c r="C228" s="23"/>
      <c r="D228" s="58"/>
      <c r="E228" s="19"/>
      <c r="F228" s="293"/>
      <c r="G228" s="400"/>
      <c r="H228" s="158"/>
      <c r="I228" s="59"/>
      <c r="J228" s="135"/>
      <c r="K228" s="301"/>
      <c r="L228" s="135"/>
      <c r="M228" s="300"/>
      <c r="N228" s="135"/>
      <c r="O228" s="299"/>
      <c r="P228" s="135"/>
      <c r="Q228" s="19"/>
      <c r="R228" s="19"/>
      <c r="S228" s="23"/>
      <c r="T228" s="23"/>
      <c r="U228" s="58"/>
      <c r="V228" s="58"/>
      <c r="W228" s="58"/>
      <c r="X228" s="58"/>
      <c r="Y228" s="58"/>
    </row>
    <row r="229" spans="1:25" ht="18" customHeight="1" x14ac:dyDescent="0.2">
      <c r="A229" s="23"/>
      <c r="B229" s="23"/>
      <c r="C229" s="23"/>
      <c r="D229" s="58"/>
      <c r="E229" s="19"/>
      <c r="F229" s="293"/>
      <c r="G229" s="400"/>
      <c r="H229" s="158"/>
      <c r="I229" s="59"/>
      <c r="J229" s="135"/>
      <c r="K229" s="301"/>
      <c r="L229" s="135"/>
      <c r="M229" s="300"/>
      <c r="N229" s="135"/>
      <c r="O229" s="299"/>
      <c r="P229" s="135"/>
      <c r="Q229" s="19"/>
      <c r="R229" s="19"/>
      <c r="S229" s="23"/>
      <c r="T229" s="23"/>
      <c r="U229" s="58"/>
      <c r="V229" s="58"/>
      <c r="W229" s="58"/>
      <c r="X229" s="58"/>
      <c r="Y229" s="58"/>
    </row>
    <row r="230" spans="1:25" ht="18" customHeight="1" x14ac:dyDescent="0.2">
      <c r="A230" s="23"/>
      <c r="B230" s="23"/>
      <c r="C230" s="23"/>
      <c r="D230" s="58"/>
      <c r="E230" s="19"/>
      <c r="F230" s="293"/>
      <c r="G230" s="400"/>
      <c r="H230" s="158"/>
      <c r="I230" s="59"/>
      <c r="J230" s="135"/>
      <c r="K230" s="301"/>
      <c r="L230" s="135"/>
      <c r="M230" s="300"/>
      <c r="N230" s="135"/>
      <c r="O230" s="299"/>
      <c r="P230" s="135"/>
      <c r="Q230" s="19"/>
      <c r="R230" s="19"/>
      <c r="S230" s="23"/>
      <c r="T230" s="23"/>
      <c r="U230" s="58"/>
      <c r="V230" s="58"/>
      <c r="W230" s="58"/>
      <c r="X230" s="58"/>
      <c r="Y230" s="58"/>
    </row>
    <row r="231" spans="1:25" ht="18" customHeight="1" x14ac:dyDescent="0.2">
      <c r="A231" s="23"/>
      <c r="B231" s="23"/>
      <c r="C231" s="23"/>
      <c r="D231" s="58"/>
      <c r="E231" s="19"/>
      <c r="F231" s="298"/>
      <c r="G231" s="400"/>
      <c r="H231" s="158"/>
      <c r="I231" s="59"/>
      <c r="J231" s="135"/>
      <c r="K231" s="301"/>
      <c r="L231" s="135"/>
      <c r="M231" s="300"/>
      <c r="N231" s="135"/>
      <c r="O231" s="299"/>
      <c r="P231" s="135"/>
      <c r="Q231" s="19"/>
      <c r="R231" s="19"/>
      <c r="S231" s="23"/>
      <c r="T231" s="23"/>
      <c r="U231" s="58"/>
      <c r="V231" s="58"/>
      <c r="W231" s="58"/>
      <c r="X231" s="58"/>
      <c r="Y231" s="58"/>
    </row>
    <row r="232" spans="1:25" ht="18" customHeight="1" x14ac:dyDescent="0.2">
      <c r="A232" s="23"/>
      <c r="B232" s="23"/>
      <c r="C232" s="23"/>
      <c r="D232" s="58"/>
      <c r="E232" s="19"/>
      <c r="F232" s="298"/>
      <c r="G232" s="400"/>
      <c r="H232" s="158"/>
      <c r="I232" s="59"/>
      <c r="J232" s="135"/>
      <c r="K232" s="301"/>
      <c r="L232" s="135"/>
      <c r="M232" s="300"/>
      <c r="N232" s="135"/>
      <c r="O232" s="299"/>
      <c r="P232" s="135"/>
      <c r="Q232" s="19"/>
      <c r="R232" s="19"/>
      <c r="S232" s="23"/>
      <c r="T232" s="23"/>
      <c r="U232" s="58"/>
      <c r="V232" s="58"/>
      <c r="W232" s="58"/>
      <c r="X232" s="58"/>
      <c r="Y232" s="58"/>
    </row>
    <row r="233" spans="1:25" ht="18" customHeight="1" x14ac:dyDescent="0.2">
      <c r="A233" s="23"/>
      <c r="B233" s="23"/>
      <c r="C233" s="23"/>
      <c r="D233" s="58"/>
      <c r="E233" s="19"/>
      <c r="F233" s="298"/>
      <c r="G233" s="400"/>
      <c r="H233" s="158"/>
      <c r="I233" s="59"/>
      <c r="J233" s="135"/>
      <c r="K233" s="301"/>
      <c r="L233" s="135"/>
      <c r="M233" s="300"/>
      <c r="N233" s="135"/>
      <c r="O233" s="299"/>
      <c r="P233" s="135"/>
      <c r="Q233" s="19"/>
      <c r="R233" s="19"/>
      <c r="S233" s="23"/>
      <c r="T233" s="23"/>
      <c r="U233" s="58"/>
      <c r="V233" s="58"/>
      <c r="W233" s="58"/>
      <c r="X233" s="58"/>
      <c r="Y233" s="58"/>
    </row>
    <row r="234" spans="1:25" ht="18" customHeight="1" x14ac:dyDescent="0.2">
      <c r="A234" s="23"/>
      <c r="B234" s="23"/>
      <c r="C234" s="23"/>
      <c r="D234" s="58"/>
      <c r="E234" s="19"/>
      <c r="F234" s="298"/>
      <c r="G234" s="400"/>
      <c r="H234" s="158"/>
      <c r="I234" s="59"/>
      <c r="J234" s="135"/>
      <c r="K234" s="301"/>
      <c r="L234" s="135"/>
      <c r="M234" s="300"/>
      <c r="N234" s="135"/>
      <c r="O234" s="299"/>
      <c r="P234" s="135"/>
      <c r="Q234" s="19"/>
      <c r="R234" s="19"/>
      <c r="S234" s="23"/>
      <c r="T234" s="23"/>
      <c r="U234" s="58"/>
      <c r="V234" s="58"/>
      <c r="W234" s="58"/>
      <c r="X234" s="58"/>
      <c r="Y234" s="58"/>
    </row>
    <row r="235" spans="1:25" ht="18" customHeight="1" x14ac:dyDescent="0.2">
      <c r="A235" s="23"/>
      <c r="B235" s="23"/>
      <c r="C235" s="23"/>
      <c r="D235" s="58"/>
      <c r="E235" s="19"/>
      <c r="F235" s="298"/>
      <c r="G235" s="400"/>
      <c r="H235" s="158"/>
      <c r="I235" s="59"/>
      <c r="J235" s="135"/>
      <c r="K235" s="301"/>
      <c r="L235" s="135"/>
      <c r="M235" s="300"/>
      <c r="N235" s="135"/>
      <c r="O235" s="299"/>
      <c r="P235" s="135"/>
      <c r="Q235" s="19"/>
      <c r="R235" s="19"/>
      <c r="S235" s="23"/>
      <c r="T235" s="23"/>
      <c r="U235" s="58"/>
      <c r="V235" s="58"/>
      <c r="W235" s="58"/>
      <c r="X235" s="58"/>
      <c r="Y235" s="58"/>
    </row>
    <row r="236" spans="1:25" ht="18" customHeight="1" x14ac:dyDescent="0.2">
      <c r="A236" s="23"/>
      <c r="B236" s="23"/>
      <c r="C236" s="23"/>
      <c r="D236" s="58"/>
      <c r="E236" s="19"/>
      <c r="F236" s="298"/>
      <c r="G236" s="400"/>
      <c r="H236" s="158"/>
      <c r="I236" s="59"/>
      <c r="J236" s="135"/>
      <c r="K236" s="301"/>
      <c r="L236" s="135"/>
      <c r="M236" s="300"/>
      <c r="N236" s="135"/>
      <c r="O236" s="299"/>
      <c r="P236" s="135"/>
      <c r="Q236" s="19"/>
      <c r="R236" s="19"/>
      <c r="S236" s="23"/>
      <c r="T236" s="23"/>
      <c r="U236" s="58"/>
      <c r="V236" s="58"/>
      <c r="W236" s="58"/>
      <c r="X236" s="58"/>
      <c r="Y236" s="58"/>
    </row>
    <row r="237" spans="1:25" ht="18" customHeight="1" x14ac:dyDescent="0.2">
      <c r="A237" s="23"/>
      <c r="B237" s="23"/>
      <c r="C237" s="23"/>
      <c r="D237" s="58"/>
      <c r="E237" s="19"/>
      <c r="F237" s="298"/>
      <c r="G237" s="400"/>
      <c r="H237" s="158"/>
      <c r="I237" s="59"/>
      <c r="J237" s="135"/>
      <c r="K237" s="301"/>
      <c r="L237" s="135"/>
      <c r="M237" s="300"/>
      <c r="N237" s="135"/>
      <c r="O237" s="299"/>
      <c r="P237" s="135"/>
      <c r="Q237" s="19"/>
      <c r="R237" s="19"/>
      <c r="S237" s="23"/>
      <c r="T237" s="23"/>
      <c r="U237" s="58"/>
      <c r="V237" s="58"/>
      <c r="W237" s="58"/>
      <c r="X237" s="58"/>
      <c r="Y237" s="58"/>
    </row>
    <row r="238" spans="1:25" ht="18" customHeight="1" x14ac:dyDescent="0.2">
      <c r="A238" s="23"/>
      <c r="B238" s="23"/>
      <c r="C238" s="23"/>
      <c r="D238" s="58"/>
      <c r="E238" s="19"/>
      <c r="F238" s="298"/>
      <c r="G238" s="400"/>
      <c r="H238" s="158"/>
      <c r="I238" s="59"/>
      <c r="J238" s="135"/>
      <c r="K238" s="301"/>
      <c r="L238" s="135"/>
      <c r="M238" s="300"/>
      <c r="N238" s="135"/>
      <c r="O238" s="299"/>
      <c r="P238" s="135"/>
      <c r="Q238" s="19"/>
      <c r="R238" s="19"/>
      <c r="S238" s="23"/>
      <c r="T238" s="23"/>
      <c r="U238" s="58"/>
      <c r="V238" s="58"/>
      <c r="W238" s="58"/>
      <c r="X238" s="58"/>
      <c r="Y238" s="58"/>
    </row>
    <row r="239" spans="1:25" ht="18" customHeight="1" x14ac:dyDescent="0.2">
      <c r="A239" s="23"/>
      <c r="B239" s="23"/>
      <c r="C239" s="23"/>
      <c r="D239" s="58"/>
      <c r="E239" s="19"/>
      <c r="F239" s="298"/>
      <c r="G239" s="400"/>
      <c r="H239" s="158"/>
      <c r="I239" s="59"/>
      <c r="J239" s="135"/>
      <c r="K239" s="301"/>
      <c r="L239" s="135"/>
      <c r="M239" s="300"/>
      <c r="N239" s="135"/>
      <c r="O239" s="299"/>
      <c r="P239" s="135"/>
      <c r="Q239" s="19"/>
      <c r="R239" s="19"/>
      <c r="S239" s="23"/>
      <c r="T239" s="23"/>
      <c r="U239" s="58"/>
      <c r="V239" s="58"/>
      <c r="W239" s="58"/>
      <c r="X239" s="58"/>
      <c r="Y239" s="58"/>
    </row>
    <row r="240" spans="1:25" ht="18" customHeight="1" x14ac:dyDescent="0.2">
      <c r="A240" s="23"/>
      <c r="B240" s="23"/>
      <c r="C240" s="23"/>
      <c r="D240" s="58"/>
      <c r="E240" s="19"/>
      <c r="F240" s="298"/>
      <c r="G240" s="400"/>
      <c r="H240" s="158"/>
      <c r="I240" s="59"/>
      <c r="J240" s="135"/>
      <c r="K240" s="301"/>
      <c r="L240" s="135"/>
      <c r="M240" s="300"/>
      <c r="N240" s="135"/>
      <c r="O240" s="299"/>
      <c r="P240" s="135"/>
      <c r="Q240" s="19"/>
      <c r="R240" s="19"/>
      <c r="S240" s="23"/>
      <c r="T240" s="23"/>
      <c r="U240" s="58"/>
      <c r="V240" s="58"/>
      <c r="W240" s="58"/>
      <c r="X240" s="58"/>
      <c r="Y240" s="58"/>
    </row>
    <row r="241" spans="1:25" ht="18" customHeight="1" x14ac:dyDescent="0.2">
      <c r="A241" s="23"/>
      <c r="B241" s="23"/>
      <c r="C241" s="23"/>
      <c r="D241" s="58"/>
      <c r="E241" s="19"/>
      <c r="F241" s="293"/>
      <c r="G241" s="400"/>
      <c r="H241" s="158"/>
      <c r="I241" s="59"/>
      <c r="J241" s="135"/>
      <c r="K241" s="301"/>
      <c r="L241" s="135"/>
      <c r="M241" s="300"/>
      <c r="N241" s="135"/>
      <c r="O241" s="299"/>
      <c r="P241" s="135"/>
      <c r="Q241" s="19"/>
      <c r="R241" s="19"/>
      <c r="S241" s="23"/>
      <c r="T241" s="23"/>
      <c r="U241" s="58"/>
      <c r="V241" s="58"/>
      <c r="W241" s="58"/>
      <c r="X241" s="58"/>
      <c r="Y241" s="58"/>
    </row>
    <row r="242" spans="1:25" ht="18" customHeight="1" x14ac:dyDescent="0.2">
      <c r="A242" s="23"/>
      <c r="B242" s="23"/>
      <c r="C242" s="23"/>
      <c r="D242" s="58"/>
      <c r="E242" s="19"/>
      <c r="F242" s="298"/>
      <c r="G242" s="400"/>
      <c r="H242" s="158"/>
      <c r="I242" s="59"/>
      <c r="J242" s="135"/>
      <c r="K242" s="301"/>
      <c r="L242" s="135"/>
      <c r="M242" s="300"/>
      <c r="N242" s="135"/>
      <c r="O242" s="299"/>
      <c r="P242" s="135"/>
      <c r="Q242" s="19"/>
      <c r="R242" s="19"/>
      <c r="S242" s="23"/>
      <c r="T242" s="23"/>
      <c r="U242" s="58"/>
      <c r="V242" s="58"/>
      <c r="W242" s="58"/>
      <c r="X242" s="58"/>
      <c r="Y242" s="58"/>
    </row>
    <row r="243" spans="1:25" ht="18" customHeight="1" x14ac:dyDescent="0.2">
      <c r="A243" s="23"/>
      <c r="B243" s="23"/>
      <c r="C243" s="23"/>
      <c r="D243" s="58"/>
      <c r="E243" s="58"/>
      <c r="F243" s="58"/>
      <c r="G243" s="400"/>
      <c r="H243" s="158"/>
      <c r="I243" s="59"/>
      <c r="J243" s="135"/>
      <c r="K243" s="301"/>
      <c r="L243" s="135"/>
      <c r="M243" s="300"/>
      <c r="N243" s="135"/>
      <c r="O243" s="299"/>
      <c r="P243" s="135"/>
      <c r="Q243" s="19"/>
      <c r="R243" s="19"/>
      <c r="S243" s="23"/>
      <c r="T243" s="23"/>
      <c r="U243" s="58"/>
      <c r="V243" s="58"/>
      <c r="W243" s="58"/>
      <c r="X243" s="58"/>
      <c r="Y243" s="58"/>
    </row>
    <row r="244" spans="1:25" ht="18" customHeight="1" x14ac:dyDescent="0.2">
      <c r="A244" s="23"/>
      <c r="B244" s="23"/>
      <c r="C244" s="23"/>
      <c r="D244" s="58"/>
      <c r="E244" s="58"/>
      <c r="F244" s="58"/>
      <c r="G244" s="400"/>
      <c r="H244" s="158"/>
      <c r="I244" s="59"/>
      <c r="J244" s="135"/>
      <c r="K244" s="301"/>
      <c r="L244" s="135"/>
      <c r="M244" s="300"/>
      <c r="N244" s="135"/>
      <c r="O244" s="299"/>
      <c r="P244" s="135"/>
      <c r="Q244" s="19"/>
      <c r="R244" s="19"/>
      <c r="S244" s="23"/>
      <c r="T244" s="23"/>
      <c r="U244" s="58"/>
      <c r="V244" s="58"/>
      <c r="W244" s="58"/>
      <c r="X244" s="58"/>
      <c r="Y244" s="58"/>
    </row>
    <row r="245" spans="1:25" ht="18" customHeight="1" x14ac:dyDescent="0.2">
      <c r="A245" s="23"/>
      <c r="B245" s="23"/>
      <c r="C245" s="23"/>
      <c r="D245" s="58"/>
      <c r="E245" s="58"/>
      <c r="F245" s="58"/>
      <c r="G245" s="400"/>
      <c r="H245" s="158"/>
      <c r="I245" s="59"/>
      <c r="J245" s="135"/>
      <c r="K245" s="301"/>
      <c r="L245" s="135"/>
      <c r="M245" s="300"/>
      <c r="N245" s="135"/>
      <c r="O245" s="299"/>
      <c r="P245" s="135"/>
      <c r="Q245" s="19"/>
      <c r="R245" s="19"/>
      <c r="S245" s="23"/>
      <c r="T245" s="23"/>
      <c r="U245" s="58"/>
      <c r="V245" s="58"/>
      <c r="W245" s="58"/>
      <c r="X245" s="58"/>
      <c r="Y245" s="58"/>
    </row>
    <row r="246" spans="1:25" ht="18" customHeight="1" x14ac:dyDescent="0.2">
      <c r="A246" s="23"/>
      <c r="B246" s="23"/>
      <c r="C246" s="23"/>
      <c r="D246" s="58"/>
      <c r="E246" s="58"/>
      <c r="F246" s="58"/>
      <c r="G246" s="400"/>
      <c r="H246" s="158"/>
      <c r="I246" s="59"/>
      <c r="J246" s="135"/>
      <c r="K246" s="301"/>
      <c r="L246" s="135"/>
      <c r="M246" s="300"/>
      <c r="N246" s="135"/>
      <c r="O246" s="299"/>
      <c r="P246" s="135"/>
      <c r="Q246" s="19"/>
      <c r="R246" s="19"/>
      <c r="S246" s="23"/>
      <c r="T246" s="23"/>
      <c r="U246" s="58"/>
      <c r="V246" s="58"/>
      <c r="W246" s="58"/>
      <c r="X246" s="58"/>
      <c r="Y246" s="58"/>
    </row>
    <row r="247" spans="1:25" ht="18" customHeight="1" x14ac:dyDescent="0.2">
      <c r="A247" s="23"/>
      <c r="B247" s="23"/>
      <c r="C247" s="23"/>
      <c r="D247" s="58"/>
      <c r="E247" s="58"/>
      <c r="F247" s="58"/>
      <c r="G247" s="400"/>
      <c r="H247" s="158"/>
      <c r="I247" s="59"/>
      <c r="J247" s="135"/>
      <c r="K247" s="301"/>
      <c r="L247" s="135"/>
      <c r="M247" s="300"/>
      <c r="N247" s="135"/>
      <c r="O247" s="299"/>
      <c r="P247" s="135"/>
      <c r="Q247" s="19"/>
      <c r="R247" s="19"/>
      <c r="S247" s="23"/>
      <c r="T247" s="23"/>
      <c r="U247" s="58"/>
      <c r="V247" s="58"/>
      <c r="W247" s="58"/>
      <c r="X247" s="58"/>
      <c r="Y247" s="58"/>
    </row>
    <row r="248" spans="1:25" ht="18" customHeight="1" x14ac:dyDescent="0.2">
      <c r="A248" s="23"/>
      <c r="B248" s="23"/>
      <c r="C248" s="23"/>
      <c r="D248" s="58"/>
      <c r="E248" s="58"/>
      <c r="F248" s="58"/>
      <c r="G248" s="400"/>
      <c r="H248" s="158"/>
      <c r="I248" s="59"/>
      <c r="J248" s="135"/>
      <c r="K248" s="301"/>
      <c r="L248" s="135"/>
      <c r="M248" s="300"/>
      <c r="N248" s="135"/>
      <c r="O248" s="299"/>
      <c r="P248" s="135"/>
      <c r="Q248" s="19"/>
      <c r="R248" s="19"/>
      <c r="S248" s="23"/>
      <c r="T248" s="23"/>
      <c r="U248" s="58"/>
      <c r="V248" s="58"/>
      <c r="W248" s="58"/>
      <c r="X248" s="58"/>
      <c r="Y248" s="58"/>
    </row>
    <row r="249" spans="1:25" ht="18" customHeight="1" x14ac:dyDescent="0.2">
      <c r="A249" s="23"/>
      <c r="B249" s="23"/>
      <c r="C249" s="23"/>
      <c r="D249" s="58"/>
      <c r="E249" s="58"/>
      <c r="F249" s="58"/>
      <c r="G249" s="400"/>
      <c r="H249" s="158"/>
      <c r="I249" s="59"/>
      <c r="J249" s="135"/>
      <c r="K249" s="301"/>
      <c r="L249" s="135"/>
      <c r="M249" s="300"/>
      <c r="N249" s="135"/>
      <c r="O249" s="299"/>
      <c r="P249" s="135"/>
      <c r="Q249" s="19"/>
      <c r="R249" s="19"/>
      <c r="S249" s="23"/>
      <c r="T249" s="23"/>
      <c r="U249" s="58"/>
      <c r="V249" s="58"/>
      <c r="W249" s="58"/>
      <c r="X249" s="58"/>
      <c r="Y249" s="58"/>
    </row>
    <row r="250" spans="1:25" ht="18" customHeight="1" x14ac:dyDescent="0.2">
      <c r="A250" s="23"/>
      <c r="B250" s="23"/>
      <c r="C250" s="23"/>
      <c r="D250" s="58"/>
      <c r="E250" s="58"/>
      <c r="F250" s="58"/>
      <c r="G250" s="400"/>
      <c r="H250" s="158"/>
      <c r="I250" s="59"/>
      <c r="J250" s="135"/>
      <c r="K250" s="301"/>
      <c r="L250" s="135"/>
      <c r="M250" s="300"/>
      <c r="N250" s="135"/>
      <c r="O250" s="299"/>
      <c r="P250" s="135"/>
      <c r="Q250" s="19"/>
      <c r="R250" s="19"/>
      <c r="S250" s="23"/>
      <c r="T250" s="23"/>
      <c r="U250" s="58"/>
      <c r="V250" s="58"/>
      <c r="W250" s="58"/>
      <c r="X250" s="58"/>
      <c r="Y250" s="58"/>
    </row>
    <row r="251" spans="1:25" ht="18" customHeight="1" x14ac:dyDescent="0.2">
      <c r="A251" s="23"/>
      <c r="B251" s="23"/>
      <c r="C251" s="23"/>
      <c r="D251" s="58"/>
      <c r="E251" s="58"/>
      <c r="F251" s="58"/>
      <c r="G251" s="400"/>
      <c r="H251" s="158"/>
      <c r="I251" s="59"/>
      <c r="J251" s="135"/>
      <c r="K251" s="301"/>
      <c r="L251" s="135"/>
      <c r="M251" s="300"/>
      <c r="N251" s="135"/>
      <c r="O251" s="299"/>
      <c r="P251" s="135"/>
      <c r="Q251" s="19"/>
      <c r="R251" s="19"/>
      <c r="S251" s="23"/>
      <c r="T251" s="23"/>
      <c r="U251" s="58"/>
      <c r="V251" s="58"/>
      <c r="W251" s="58"/>
      <c r="X251" s="58"/>
      <c r="Y251" s="58"/>
    </row>
    <row r="252" spans="1:25" ht="18" customHeight="1" x14ac:dyDescent="0.2">
      <c r="A252" s="23"/>
      <c r="B252" s="23"/>
      <c r="C252" s="23"/>
      <c r="D252" s="58"/>
      <c r="E252" s="58"/>
      <c r="F252" s="58"/>
      <c r="G252" s="400"/>
      <c r="H252" s="158"/>
      <c r="I252" s="59"/>
      <c r="J252" s="135"/>
      <c r="K252" s="301"/>
      <c r="L252" s="135"/>
      <c r="M252" s="300"/>
      <c r="N252" s="135"/>
      <c r="O252" s="299"/>
      <c r="P252" s="135"/>
      <c r="Q252" s="19"/>
      <c r="R252" s="19"/>
      <c r="S252" s="23"/>
      <c r="T252" s="23"/>
      <c r="U252" s="58"/>
      <c r="V252" s="58"/>
      <c r="W252" s="58"/>
      <c r="X252" s="58"/>
      <c r="Y252" s="58"/>
    </row>
    <row r="253" spans="1:25" ht="18" customHeight="1" x14ac:dyDescent="0.2">
      <c r="A253" s="23"/>
      <c r="B253" s="23"/>
      <c r="C253" s="23"/>
      <c r="D253" s="58"/>
      <c r="E253" s="58"/>
      <c r="F253" s="58"/>
      <c r="G253" s="400"/>
      <c r="H253" s="158"/>
      <c r="I253" s="59"/>
      <c r="J253" s="135"/>
      <c r="K253" s="301"/>
      <c r="L253" s="135"/>
      <c r="M253" s="300"/>
      <c r="N253" s="135"/>
      <c r="O253" s="299"/>
      <c r="P253" s="135"/>
      <c r="Q253" s="19"/>
      <c r="R253" s="19"/>
      <c r="S253" s="23"/>
      <c r="T253" s="23"/>
      <c r="U253" s="58"/>
      <c r="V253" s="58"/>
      <c r="W253" s="58"/>
      <c r="X253" s="58"/>
      <c r="Y253" s="58"/>
    </row>
    <row r="254" spans="1:25" ht="18" customHeight="1" x14ac:dyDescent="0.2">
      <c r="A254" s="23"/>
      <c r="B254" s="23"/>
      <c r="C254" s="23"/>
      <c r="D254" s="58"/>
      <c r="E254" s="58"/>
      <c r="F254" s="58"/>
      <c r="G254" s="400"/>
      <c r="H254" s="158"/>
      <c r="I254" s="59"/>
      <c r="J254" s="135"/>
      <c r="K254" s="301"/>
      <c r="L254" s="135"/>
      <c r="M254" s="300"/>
      <c r="N254" s="135"/>
      <c r="O254" s="299"/>
      <c r="P254" s="135"/>
      <c r="Q254" s="19"/>
      <c r="R254" s="19"/>
      <c r="S254" s="23"/>
      <c r="T254" s="23"/>
      <c r="U254" s="58"/>
      <c r="V254" s="58"/>
      <c r="W254" s="58"/>
      <c r="X254" s="58"/>
      <c r="Y254" s="58"/>
    </row>
    <row r="255" spans="1:25" ht="18" customHeight="1" x14ac:dyDescent="0.2">
      <c r="A255" s="23"/>
      <c r="B255" s="23"/>
      <c r="C255" s="23"/>
      <c r="D255" s="58"/>
      <c r="E255" s="58"/>
      <c r="F255" s="58"/>
      <c r="G255" s="400"/>
      <c r="H255" s="158"/>
      <c r="I255" s="59"/>
      <c r="J255" s="135"/>
      <c r="K255" s="301"/>
      <c r="L255" s="135"/>
      <c r="M255" s="300"/>
      <c r="N255" s="135"/>
      <c r="O255" s="299"/>
      <c r="P255" s="135"/>
      <c r="Q255" s="19"/>
      <c r="R255" s="19"/>
      <c r="S255" s="23"/>
      <c r="T255" s="23"/>
      <c r="U255" s="58"/>
      <c r="V255" s="58"/>
      <c r="W255" s="58"/>
      <c r="X255" s="58"/>
      <c r="Y255" s="58"/>
    </row>
    <row r="256" spans="1:25" ht="18" customHeight="1" x14ac:dyDescent="0.2">
      <c r="A256" s="23"/>
      <c r="B256" s="23"/>
      <c r="C256" s="23"/>
      <c r="D256" s="58"/>
      <c r="E256" s="58"/>
      <c r="F256" s="58"/>
      <c r="G256" s="400"/>
      <c r="H256" s="158"/>
      <c r="I256" s="59"/>
      <c r="J256" s="135"/>
      <c r="K256" s="301"/>
      <c r="L256" s="135"/>
      <c r="M256" s="300"/>
      <c r="N256" s="135"/>
      <c r="O256" s="299"/>
      <c r="P256" s="135"/>
      <c r="Q256" s="19"/>
      <c r="R256" s="19"/>
      <c r="S256" s="23"/>
      <c r="T256" s="23"/>
      <c r="U256" s="58"/>
      <c r="V256" s="58"/>
      <c r="W256" s="58"/>
      <c r="X256" s="58"/>
      <c r="Y256" s="58"/>
    </row>
    <row r="257" spans="1:25" ht="18" customHeight="1" x14ac:dyDescent="0.2">
      <c r="A257" s="23"/>
      <c r="B257" s="23"/>
      <c r="C257" s="23"/>
      <c r="D257" s="58"/>
      <c r="E257" s="58"/>
      <c r="F257" s="58"/>
      <c r="G257" s="400"/>
      <c r="H257" s="158"/>
      <c r="I257" s="59"/>
      <c r="J257" s="135"/>
      <c r="K257" s="301"/>
      <c r="L257" s="135"/>
      <c r="M257" s="300"/>
      <c r="N257" s="135"/>
      <c r="O257" s="299"/>
      <c r="P257" s="135"/>
      <c r="Q257" s="19"/>
      <c r="R257" s="19"/>
      <c r="S257" s="23"/>
      <c r="T257" s="23"/>
      <c r="U257" s="58"/>
      <c r="V257" s="58"/>
      <c r="W257" s="58"/>
      <c r="X257" s="58"/>
      <c r="Y257" s="58"/>
    </row>
    <row r="258" spans="1:25" ht="18" customHeight="1" x14ac:dyDescent="0.2">
      <c r="A258" s="23"/>
      <c r="B258" s="23"/>
      <c r="C258" s="23"/>
      <c r="D258" s="58"/>
      <c r="E258" s="58"/>
      <c r="F258" s="58"/>
      <c r="G258" s="400"/>
      <c r="H258" s="158"/>
      <c r="I258" s="59"/>
      <c r="J258" s="135"/>
      <c r="K258" s="301"/>
      <c r="L258" s="135"/>
      <c r="M258" s="300"/>
      <c r="N258" s="135"/>
      <c r="O258" s="299"/>
      <c r="P258" s="135"/>
      <c r="Q258" s="19"/>
      <c r="R258" s="19"/>
      <c r="S258" s="23"/>
      <c r="T258" s="23"/>
      <c r="U258" s="58"/>
      <c r="V258" s="58"/>
      <c r="W258" s="58"/>
      <c r="X258" s="58"/>
      <c r="Y258" s="58"/>
    </row>
    <row r="259" spans="1:25" ht="18" customHeight="1" x14ac:dyDescent="0.2">
      <c r="A259" s="23"/>
      <c r="B259" s="23"/>
      <c r="C259" s="23"/>
      <c r="D259" s="58"/>
      <c r="E259" s="58"/>
      <c r="F259" s="58"/>
      <c r="G259" s="400"/>
      <c r="H259" s="158"/>
      <c r="I259" s="59"/>
      <c r="J259" s="135"/>
      <c r="K259" s="301"/>
      <c r="L259" s="135"/>
      <c r="M259" s="300"/>
      <c r="N259" s="135"/>
      <c r="O259" s="299"/>
      <c r="P259" s="135"/>
      <c r="Q259" s="19"/>
      <c r="R259" s="19"/>
      <c r="S259" s="23"/>
      <c r="T259" s="23"/>
      <c r="U259" s="58"/>
      <c r="V259" s="58"/>
      <c r="W259" s="58"/>
      <c r="X259" s="58"/>
      <c r="Y259" s="58"/>
    </row>
    <row r="260" spans="1:25" ht="18" customHeight="1" x14ac:dyDescent="0.2">
      <c r="A260" s="23"/>
      <c r="B260" s="23"/>
      <c r="C260" s="23"/>
      <c r="D260" s="58"/>
      <c r="E260" s="58"/>
      <c r="F260" s="58"/>
      <c r="G260" s="400"/>
      <c r="H260" s="158"/>
      <c r="I260" s="59"/>
      <c r="J260" s="135"/>
      <c r="K260" s="301"/>
      <c r="L260" s="135"/>
      <c r="M260" s="300"/>
      <c r="N260" s="135"/>
      <c r="O260" s="299"/>
      <c r="P260" s="135"/>
      <c r="Q260" s="19"/>
      <c r="R260" s="19"/>
      <c r="S260" s="23"/>
      <c r="T260" s="23"/>
      <c r="U260" s="58"/>
      <c r="V260" s="58"/>
      <c r="W260" s="58"/>
      <c r="X260" s="58"/>
      <c r="Y260" s="58"/>
    </row>
    <row r="261" spans="1:25" ht="18" customHeight="1" x14ac:dyDescent="0.2">
      <c r="A261" s="23"/>
      <c r="B261" s="23"/>
      <c r="C261" s="23"/>
      <c r="D261" s="58"/>
      <c r="E261" s="58"/>
      <c r="F261" s="58"/>
      <c r="G261" s="400"/>
      <c r="H261" s="158"/>
      <c r="I261" s="59"/>
      <c r="J261" s="135"/>
      <c r="K261" s="301"/>
      <c r="L261" s="135"/>
      <c r="M261" s="300"/>
      <c r="N261" s="135"/>
      <c r="O261" s="299"/>
      <c r="P261" s="135"/>
      <c r="Q261" s="19"/>
      <c r="R261" s="19"/>
      <c r="S261" s="23"/>
      <c r="T261" s="23"/>
      <c r="U261" s="58"/>
      <c r="V261" s="58"/>
      <c r="W261" s="58"/>
      <c r="X261" s="58"/>
      <c r="Y261" s="58"/>
    </row>
    <row r="262" spans="1:25" ht="18" customHeight="1" x14ac:dyDescent="0.2">
      <c r="A262" s="23"/>
      <c r="B262" s="23"/>
      <c r="C262" s="23"/>
      <c r="D262" s="58"/>
      <c r="E262" s="58"/>
      <c r="F262" s="58"/>
      <c r="G262" s="400"/>
      <c r="H262" s="158"/>
      <c r="I262" s="59"/>
      <c r="J262" s="135"/>
      <c r="K262" s="301"/>
      <c r="L262" s="135"/>
      <c r="M262" s="300"/>
      <c r="N262" s="135"/>
      <c r="O262" s="299"/>
      <c r="P262" s="135"/>
      <c r="Q262" s="19"/>
      <c r="R262" s="19"/>
      <c r="S262" s="23"/>
      <c r="T262" s="23"/>
      <c r="U262" s="58"/>
      <c r="V262" s="58"/>
      <c r="W262" s="58"/>
      <c r="X262" s="58"/>
      <c r="Y262" s="58"/>
    </row>
    <row r="263" spans="1:25" ht="18" customHeight="1" x14ac:dyDescent="0.2">
      <c r="A263" s="23"/>
      <c r="B263" s="23"/>
      <c r="C263" s="23"/>
      <c r="D263" s="58"/>
      <c r="E263" s="58"/>
      <c r="F263" s="58"/>
      <c r="G263" s="400"/>
      <c r="H263" s="158"/>
      <c r="I263" s="59"/>
      <c r="J263" s="135"/>
      <c r="K263" s="301"/>
      <c r="L263" s="135"/>
      <c r="M263" s="300"/>
      <c r="N263" s="135"/>
      <c r="O263" s="299"/>
      <c r="P263" s="135"/>
      <c r="Q263" s="19"/>
      <c r="R263" s="19"/>
      <c r="S263" s="23"/>
      <c r="T263" s="23"/>
      <c r="U263" s="58"/>
      <c r="V263" s="58"/>
      <c r="W263" s="58"/>
      <c r="X263" s="58"/>
      <c r="Y263" s="58"/>
    </row>
    <row r="264" spans="1:25" ht="18" customHeight="1" x14ac:dyDescent="0.2">
      <c r="A264" s="23"/>
      <c r="B264" s="23"/>
      <c r="C264" s="23"/>
      <c r="D264" s="58"/>
      <c r="E264" s="58"/>
      <c r="F264" s="58"/>
      <c r="G264" s="400"/>
      <c r="H264" s="158"/>
      <c r="I264" s="59"/>
      <c r="J264" s="135"/>
      <c r="K264" s="301"/>
      <c r="L264" s="135"/>
      <c r="M264" s="300"/>
      <c r="N264" s="135"/>
      <c r="O264" s="299"/>
      <c r="P264" s="135"/>
      <c r="Q264" s="19"/>
      <c r="R264" s="19"/>
      <c r="S264" s="23"/>
      <c r="T264" s="23"/>
      <c r="U264" s="58"/>
      <c r="V264" s="58"/>
      <c r="W264" s="58"/>
      <c r="X264" s="58"/>
      <c r="Y264" s="58"/>
    </row>
    <row r="265" spans="1:25" ht="18" customHeight="1" x14ac:dyDescent="0.2">
      <c r="A265" s="23"/>
      <c r="B265" s="23"/>
      <c r="C265" s="23"/>
      <c r="D265" s="58"/>
      <c r="E265" s="58"/>
      <c r="F265" s="58"/>
      <c r="G265" s="400"/>
      <c r="H265" s="158"/>
      <c r="I265" s="59"/>
      <c r="J265" s="135"/>
      <c r="K265" s="301"/>
      <c r="L265" s="135"/>
      <c r="M265" s="300"/>
      <c r="N265" s="135"/>
      <c r="O265" s="299"/>
      <c r="P265" s="135"/>
      <c r="Q265" s="19"/>
      <c r="R265" s="19"/>
      <c r="S265" s="23"/>
      <c r="T265" s="23"/>
      <c r="U265" s="58"/>
      <c r="V265" s="58"/>
      <c r="W265" s="58"/>
      <c r="X265" s="58"/>
      <c r="Y265" s="58"/>
    </row>
    <row r="266" spans="1:25" ht="18" customHeight="1" x14ac:dyDescent="0.2">
      <c r="A266" s="23"/>
      <c r="B266" s="23"/>
      <c r="C266" s="23"/>
      <c r="D266" s="58"/>
      <c r="E266" s="58"/>
      <c r="F266" s="58"/>
      <c r="G266" s="400"/>
      <c r="H266" s="158"/>
      <c r="I266" s="59"/>
      <c r="J266" s="135"/>
      <c r="K266" s="301"/>
      <c r="L266" s="135"/>
      <c r="M266" s="300"/>
      <c r="N266" s="135"/>
      <c r="O266" s="299"/>
      <c r="P266" s="135"/>
      <c r="Q266" s="19"/>
      <c r="R266" s="19"/>
      <c r="S266" s="23"/>
      <c r="T266" s="23"/>
      <c r="U266" s="58"/>
      <c r="V266" s="58"/>
      <c r="W266" s="58"/>
      <c r="X266" s="58"/>
      <c r="Y266" s="58"/>
    </row>
    <row r="267" spans="1:25" ht="18" customHeight="1" x14ac:dyDescent="0.2">
      <c r="A267" s="23"/>
      <c r="B267" s="23"/>
      <c r="C267" s="23"/>
      <c r="D267" s="58"/>
      <c r="E267" s="58"/>
      <c r="F267" s="58"/>
      <c r="G267" s="400"/>
      <c r="H267" s="158"/>
      <c r="I267" s="59"/>
      <c r="J267" s="135"/>
      <c r="K267" s="301"/>
      <c r="L267" s="135"/>
      <c r="M267" s="300"/>
      <c r="N267" s="135"/>
      <c r="O267" s="299"/>
      <c r="P267" s="135"/>
      <c r="Q267" s="19"/>
      <c r="R267" s="19"/>
      <c r="S267" s="23"/>
      <c r="T267" s="23"/>
      <c r="U267" s="58"/>
      <c r="V267" s="58"/>
      <c r="W267" s="58"/>
      <c r="X267" s="58"/>
      <c r="Y267" s="58"/>
    </row>
    <row r="268" spans="1:25" ht="18" customHeight="1" x14ac:dyDescent="0.2">
      <c r="A268" s="23"/>
      <c r="B268" s="23"/>
      <c r="C268" s="23"/>
      <c r="D268" s="58"/>
      <c r="E268" s="58"/>
      <c r="F268" s="58"/>
      <c r="G268" s="400"/>
      <c r="H268" s="158"/>
      <c r="I268" s="59"/>
      <c r="J268" s="135"/>
      <c r="K268" s="301"/>
      <c r="L268" s="135"/>
      <c r="M268" s="300"/>
      <c r="N268" s="135"/>
      <c r="O268" s="299"/>
      <c r="P268" s="135"/>
      <c r="Q268" s="19"/>
      <c r="R268" s="19"/>
      <c r="S268" s="23"/>
      <c r="T268" s="23"/>
      <c r="U268" s="58"/>
      <c r="V268" s="58"/>
      <c r="W268" s="58"/>
      <c r="X268" s="58"/>
      <c r="Y268" s="58"/>
    </row>
    <row r="269" spans="1:25" ht="18" customHeight="1" x14ac:dyDescent="0.2">
      <c r="A269" s="23"/>
      <c r="B269" s="23"/>
      <c r="C269" s="23"/>
      <c r="D269" s="58"/>
      <c r="E269" s="58"/>
      <c r="F269" s="58"/>
      <c r="G269" s="400"/>
      <c r="H269" s="158"/>
      <c r="I269" s="59"/>
      <c r="J269" s="135"/>
      <c r="K269" s="301"/>
      <c r="L269" s="135"/>
      <c r="M269" s="300"/>
      <c r="N269" s="135"/>
      <c r="O269" s="299"/>
      <c r="P269" s="135"/>
      <c r="Q269" s="19"/>
      <c r="R269" s="19"/>
      <c r="S269" s="23"/>
      <c r="T269" s="23"/>
      <c r="U269" s="58"/>
      <c r="V269" s="58"/>
      <c r="W269" s="58"/>
      <c r="X269" s="58"/>
      <c r="Y269" s="58"/>
    </row>
    <row r="270" spans="1:25" ht="18" customHeight="1" x14ac:dyDescent="0.2">
      <c r="A270" s="23"/>
      <c r="B270" s="23"/>
      <c r="C270" s="23"/>
      <c r="D270" s="58"/>
      <c r="E270" s="58"/>
      <c r="F270" s="58"/>
      <c r="G270" s="400"/>
      <c r="H270" s="158"/>
      <c r="I270" s="59"/>
      <c r="J270" s="135"/>
      <c r="K270" s="301"/>
      <c r="L270" s="135"/>
      <c r="M270" s="300"/>
      <c r="N270" s="135"/>
      <c r="O270" s="299"/>
      <c r="P270" s="135"/>
      <c r="Q270" s="19"/>
      <c r="R270" s="19"/>
      <c r="S270" s="23"/>
      <c r="T270" s="23"/>
      <c r="U270" s="58"/>
      <c r="V270" s="58"/>
      <c r="W270" s="58"/>
      <c r="X270" s="58"/>
      <c r="Y270" s="58"/>
    </row>
    <row r="271" spans="1:25" ht="18" customHeight="1" x14ac:dyDescent="0.2">
      <c r="A271" s="23"/>
      <c r="B271" s="23"/>
      <c r="C271" s="23"/>
      <c r="D271" s="58"/>
      <c r="E271" s="58"/>
      <c r="F271" s="58"/>
      <c r="G271" s="400"/>
      <c r="H271" s="158"/>
      <c r="I271" s="59"/>
      <c r="J271" s="135"/>
      <c r="K271" s="301"/>
      <c r="L271" s="135"/>
      <c r="M271" s="300"/>
      <c r="N271" s="135"/>
      <c r="O271" s="299"/>
      <c r="P271" s="135"/>
      <c r="Q271" s="19"/>
      <c r="R271" s="19"/>
      <c r="S271" s="23"/>
      <c r="T271" s="23"/>
      <c r="U271" s="58"/>
      <c r="V271" s="58"/>
      <c r="W271" s="58"/>
      <c r="X271" s="58"/>
      <c r="Y271" s="58"/>
    </row>
    <row r="272" spans="1:25" ht="18" customHeight="1" x14ac:dyDescent="0.2">
      <c r="A272" s="23"/>
      <c r="B272" s="23"/>
      <c r="C272" s="23"/>
      <c r="D272" s="58"/>
      <c r="E272" s="58"/>
      <c r="F272" s="58"/>
      <c r="G272" s="400"/>
      <c r="H272" s="158"/>
      <c r="I272" s="59"/>
      <c r="J272" s="135"/>
      <c r="K272" s="301"/>
      <c r="L272" s="135"/>
      <c r="M272" s="300"/>
      <c r="N272" s="135"/>
      <c r="O272" s="299"/>
      <c r="P272" s="135"/>
      <c r="Q272" s="19"/>
      <c r="R272" s="19"/>
      <c r="S272" s="23"/>
      <c r="T272" s="23"/>
      <c r="U272" s="58"/>
      <c r="V272" s="58"/>
      <c r="W272" s="58"/>
      <c r="X272" s="58"/>
      <c r="Y272" s="58"/>
    </row>
    <row r="273" spans="1:25" ht="18" customHeight="1" x14ac:dyDescent="0.2">
      <c r="A273" s="23"/>
      <c r="B273" s="23"/>
      <c r="C273" s="23"/>
      <c r="D273" s="58"/>
      <c r="E273" s="58"/>
      <c r="F273" s="58"/>
      <c r="G273" s="400"/>
      <c r="H273" s="158"/>
      <c r="I273" s="59"/>
      <c r="J273" s="135"/>
      <c r="K273" s="301"/>
      <c r="L273" s="135"/>
      <c r="M273" s="300"/>
      <c r="N273" s="135"/>
      <c r="O273" s="299"/>
      <c r="P273" s="135"/>
      <c r="Q273" s="19"/>
      <c r="R273" s="19"/>
      <c r="S273" s="23"/>
      <c r="T273" s="23"/>
      <c r="U273" s="58"/>
      <c r="V273" s="58"/>
      <c r="W273" s="58"/>
      <c r="X273" s="58"/>
      <c r="Y273" s="58"/>
    </row>
    <row r="274" spans="1:25" ht="18" customHeight="1" x14ac:dyDescent="0.2">
      <c r="A274" s="23"/>
      <c r="B274" s="23"/>
      <c r="C274" s="23"/>
      <c r="D274" s="58"/>
      <c r="E274" s="58"/>
      <c r="F274" s="58"/>
      <c r="G274" s="400"/>
      <c r="H274" s="158"/>
      <c r="I274" s="59"/>
      <c r="J274" s="135"/>
      <c r="K274" s="301"/>
      <c r="L274" s="135"/>
      <c r="M274" s="300"/>
      <c r="N274" s="135"/>
      <c r="O274" s="299"/>
      <c r="P274" s="135"/>
      <c r="Q274" s="19"/>
      <c r="R274" s="19"/>
      <c r="S274" s="23"/>
      <c r="T274" s="23"/>
      <c r="U274" s="58"/>
      <c r="V274" s="58"/>
      <c r="W274" s="58"/>
      <c r="X274" s="58"/>
      <c r="Y274" s="58"/>
    </row>
    <row r="275" spans="1:25" ht="18" customHeight="1" x14ac:dyDescent="0.2">
      <c r="A275" s="23"/>
      <c r="B275" s="23"/>
      <c r="C275" s="23"/>
      <c r="D275" s="58"/>
      <c r="E275" s="58"/>
      <c r="F275" s="58"/>
      <c r="G275" s="400"/>
      <c r="H275" s="158"/>
      <c r="I275" s="59"/>
      <c r="J275" s="135"/>
      <c r="K275" s="301"/>
      <c r="L275" s="135"/>
      <c r="M275" s="300"/>
      <c r="N275" s="135"/>
      <c r="O275" s="299"/>
      <c r="P275" s="135"/>
      <c r="Q275" s="19"/>
      <c r="R275" s="19"/>
      <c r="S275" s="23"/>
      <c r="T275" s="23"/>
      <c r="U275" s="58"/>
      <c r="V275" s="58"/>
      <c r="W275" s="58"/>
      <c r="X275" s="58"/>
      <c r="Y275" s="58"/>
    </row>
    <row r="276" spans="1:25" ht="18" customHeight="1" x14ac:dyDescent="0.2">
      <c r="A276" s="23"/>
      <c r="B276" s="23"/>
      <c r="C276" s="23"/>
      <c r="D276" s="58"/>
      <c r="E276" s="58"/>
      <c r="F276" s="58"/>
      <c r="G276" s="400"/>
      <c r="H276" s="158"/>
      <c r="I276" s="59"/>
      <c r="J276" s="135"/>
      <c r="K276" s="301"/>
      <c r="L276" s="135"/>
      <c r="M276" s="300"/>
      <c r="N276" s="135"/>
      <c r="O276" s="299"/>
      <c r="P276" s="135"/>
      <c r="Q276" s="19"/>
      <c r="R276" s="19"/>
      <c r="S276" s="23"/>
      <c r="T276" s="23"/>
      <c r="U276" s="58"/>
      <c r="V276" s="58"/>
      <c r="W276" s="58"/>
      <c r="X276" s="58"/>
      <c r="Y276" s="58"/>
    </row>
    <row r="277" spans="1:25" ht="18" customHeight="1" x14ac:dyDescent="0.2">
      <c r="A277" s="23"/>
      <c r="B277" s="23"/>
      <c r="C277" s="23"/>
      <c r="D277" s="58"/>
      <c r="E277" s="58"/>
      <c r="F277" s="58"/>
      <c r="G277" s="400"/>
      <c r="H277" s="158"/>
      <c r="I277" s="59"/>
      <c r="J277" s="135"/>
      <c r="K277" s="301"/>
      <c r="L277" s="135"/>
      <c r="M277" s="300"/>
      <c r="N277" s="135"/>
      <c r="O277" s="299"/>
      <c r="P277" s="135"/>
      <c r="Q277" s="19"/>
      <c r="R277" s="19"/>
      <c r="S277" s="23"/>
      <c r="T277" s="23"/>
      <c r="U277" s="58"/>
      <c r="V277" s="58"/>
      <c r="W277" s="58"/>
      <c r="X277" s="58"/>
      <c r="Y277" s="58"/>
    </row>
    <row r="278" spans="1:25" ht="18" customHeight="1" x14ac:dyDescent="0.2">
      <c r="A278" s="23"/>
      <c r="B278" s="23"/>
      <c r="C278" s="23"/>
      <c r="D278" s="58"/>
      <c r="E278" s="58"/>
      <c r="F278" s="58"/>
      <c r="G278" s="400"/>
      <c r="H278" s="158"/>
      <c r="I278" s="59"/>
      <c r="J278" s="135"/>
      <c r="K278" s="301"/>
      <c r="L278" s="135"/>
      <c r="M278" s="300"/>
      <c r="N278" s="135"/>
      <c r="O278" s="299"/>
      <c r="P278" s="135"/>
      <c r="Q278" s="19"/>
      <c r="R278" s="19"/>
      <c r="S278" s="23"/>
      <c r="T278" s="23"/>
      <c r="U278" s="58"/>
      <c r="V278" s="58"/>
      <c r="W278" s="58"/>
      <c r="X278" s="58"/>
      <c r="Y278" s="58"/>
    </row>
    <row r="279" spans="1:25" ht="18" customHeight="1" x14ac:dyDescent="0.2">
      <c r="A279" s="23"/>
      <c r="B279" s="23"/>
      <c r="C279" s="23"/>
      <c r="D279" s="58"/>
      <c r="E279" s="58"/>
      <c r="F279" s="58"/>
      <c r="G279" s="400"/>
      <c r="H279" s="158"/>
      <c r="I279" s="59"/>
      <c r="J279" s="135"/>
      <c r="K279" s="301"/>
      <c r="L279" s="135"/>
      <c r="M279" s="300"/>
      <c r="N279" s="135"/>
      <c r="O279" s="299"/>
      <c r="P279" s="135"/>
      <c r="Q279" s="19"/>
      <c r="R279" s="19"/>
      <c r="S279" s="23"/>
      <c r="T279" s="23"/>
      <c r="U279" s="58"/>
      <c r="V279" s="58"/>
      <c r="W279" s="58"/>
      <c r="X279" s="58"/>
      <c r="Y279" s="58"/>
    </row>
    <row r="280" spans="1:25" ht="18" customHeight="1" x14ac:dyDescent="0.2">
      <c r="A280" s="23"/>
      <c r="B280" s="23"/>
      <c r="C280" s="23"/>
      <c r="D280" s="58"/>
      <c r="E280" s="58"/>
      <c r="F280" s="58"/>
      <c r="G280" s="400"/>
      <c r="H280" s="158"/>
      <c r="I280" s="59"/>
      <c r="J280" s="135"/>
      <c r="K280" s="301"/>
      <c r="L280" s="135"/>
      <c r="M280" s="300"/>
      <c r="N280" s="135"/>
      <c r="O280" s="299"/>
      <c r="P280" s="135"/>
      <c r="Q280" s="19"/>
      <c r="R280" s="19"/>
      <c r="S280" s="23"/>
      <c r="T280" s="23"/>
      <c r="U280" s="58"/>
      <c r="V280" s="58"/>
      <c r="W280" s="58"/>
      <c r="X280" s="58"/>
      <c r="Y280" s="58"/>
    </row>
    <row r="281" spans="1:25" ht="18" customHeight="1" x14ac:dyDescent="0.2">
      <c r="A281" s="23"/>
      <c r="B281" s="23"/>
      <c r="C281" s="23"/>
      <c r="D281" s="58"/>
      <c r="E281" s="58"/>
      <c r="F281" s="58"/>
      <c r="G281" s="400"/>
      <c r="H281" s="158"/>
      <c r="I281" s="59"/>
      <c r="J281" s="135"/>
      <c r="K281" s="301"/>
      <c r="L281" s="135"/>
      <c r="M281" s="300"/>
      <c r="N281" s="135"/>
      <c r="O281" s="299"/>
      <c r="P281" s="135"/>
      <c r="Q281" s="19"/>
      <c r="R281" s="19"/>
      <c r="S281" s="23"/>
      <c r="T281" s="23"/>
      <c r="U281" s="58"/>
      <c r="V281" s="58"/>
      <c r="W281" s="58"/>
      <c r="X281" s="58"/>
      <c r="Y281" s="58"/>
    </row>
    <row r="282" spans="1:25" ht="18" customHeight="1" x14ac:dyDescent="0.2">
      <c r="A282" s="23"/>
      <c r="B282" s="23"/>
      <c r="C282" s="23"/>
      <c r="D282" s="58"/>
      <c r="E282" s="58"/>
      <c r="F282" s="58"/>
      <c r="G282" s="400"/>
      <c r="H282" s="158"/>
      <c r="I282" s="59"/>
      <c r="J282" s="135"/>
      <c r="K282" s="301"/>
      <c r="L282" s="135"/>
      <c r="M282" s="300"/>
      <c r="N282" s="135"/>
      <c r="O282" s="299"/>
      <c r="P282" s="135"/>
      <c r="Q282" s="19"/>
      <c r="R282" s="19"/>
      <c r="S282" s="23"/>
      <c r="T282" s="23"/>
      <c r="U282" s="58"/>
      <c r="V282" s="58"/>
      <c r="W282" s="58"/>
      <c r="X282" s="58"/>
      <c r="Y282" s="58"/>
    </row>
    <row r="283" spans="1:25" ht="18" customHeight="1" x14ac:dyDescent="0.2">
      <c r="A283" s="23"/>
      <c r="B283" s="23"/>
      <c r="C283" s="23"/>
      <c r="D283" s="58"/>
      <c r="E283" s="58"/>
      <c r="F283" s="58"/>
      <c r="G283" s="400"/>
      <c r="H283" s="158"/>
      <c r="I283" s="59"/>
      <c r="J283" s="135"/>
      <c r="K283" s="301"/>
      <c r="L283" s="135"/>
      <c r="M283" s="300"/>
      <c r="N283" s="135"/>
      <c r="O283" s="299"/>
      <c r="P283" s="135"/>
      <c r="Q283" s="19"/>
      <c r="R283" s="19"/>
      <c r="S283" s="23"/>
      <c r="T283" s="23"/>
      <c r="U283" s="58"/>
      <c r="V283" s="58"/>
      <c r="W283" s="58"/>
      <c r="X283" s="58"/>
      <c r="Y283" s="58"/>
    </row>
    <row r="284" spans="1:25" ht="18" customHeight="1" x14ac:dyDescent="0.2">
      <c r="A284" s="23"/>
      <c r="B284" s="23"/>
      <c r="C284" s="23"/>
      <c r="D284" s="58"/>
      <c r="E284" s="58"/>
      <c r="F284" s="58"/>
      <c r="G284" s="400"/>
      <c r="H284" s="158"/>
      <c r="I284" s="59"/>
      <c r="J284" s="135"/>
      <c r="K284" s="301"/>
      <c r="L284" s="135"/>
      <c r="M284" s="300"/>
      <c r="N284" s="135"/>
      <c r="O284" s="299"/>
      <c r="P284" s="135"/>
      <c r="Q284" s="19"/>
      <c r="R284" s="19"/>
      <c r="S284" s="23"/>
      <c r="T284" s="23"/>
      <c r="U284" s="58"/>
      <c r="V284" s="58"/>
      <c r="W284" s="58"/>
      <c r="X284" s="58"/>
      <c r="Y284" s="58"/>
    </row>
    <row r="285" spans="1:25" ht="18" customHeight="1" x14ac:dyDescent="0.2">
      <c r="A285" s="23"/>
      <c r="B285" s="23"/>
      <c r="C285" s="23"/>
      <c r="D285" s="58"/>
      <c r="E285" s="58"/>
      <c r="F285" s="58"/>
      <c r="G285" s="400"/>
      <c r="H285" s="158"/>
      <c r="I285" s="59"/>
      <c r="J285" s="135"/>
      <c r="K285" s="301"/>
      <c r="L285" s="135"/>
      <c r="M285" s="300"/>
      <c r="N285" s="135"/>
      <c r="O285" s="299"/>
      <c r="P285" s="135"/>
      <c r="Q285" s="19"/>
      <c r="R285" s="19"/>
      <c r="S285" s="23"/>
      <c r="T285" s="23"/>
      <c r="U285" s="58"/>
      <c r="V285" s="58"/>
      <c r="W285" s="58"/>
      <c r="X285" s="58"/>
      <c r="Y285" s="58"/>
    </row>
    <row r="286" spans="1:25" ht="18" customHeight="1" x14ac:dyDescent="0.2">
      <c r="A286" s="23"/>
      <c r="B286" s="23"/>
      <c r="C286" s="23"/>
      <c r="D286" s="58"/>
      <c r="E286" s="58"/>
      <c r="F286" s="58"/>
      <c r="G286" s="400"/>
      <c r="H286" s="158"/>
      <c r="I286" s="59"/>
      <c r="J286" s="135"/>
      <c r="K286" s="301"/>
      <c r="L286" s="135"/>
      <c r="M286" s="300"/>
      <c r="N286" s="135"/>
      <c r="O286" s="299"/>
      <c r="P286" s="135"/>
      <c r="Q286" s="19"/>
      <c r="R286" s="19"/>
      <c r="S286" s="23"/>
      <c r="T286" s="23"/>
      <c r="U286" s="58"/>
      <c r="V286" s="58"/>
      <c r="W286" s="58"/>
      <c r="X286" s="58"/>
      <c r="Y286" s="58"/>
    </row>
    <row r="287" spans="1:25" ht="18" customHeight="1" x14ac:dyDescent="0.2">
      <c r="A287" s="23"/>
      <c r="B287" s="23"/>
      <c r="C287" s="23"/>
      <c r="D287" s="58"/>
      <c r="E287" s="58"/>
      <c r="F287" s="58"/>
      <c r="G287" s="400"/>
      <c r="H287" s="158"/>
      <c r="I287" s="59"/>
      <c r="J287" s="135"/>
      <c r="K287" s="301"/>
      <c r="L287" s="135"/>
      <c r="M287" s="300"/>
      <c r="N287" s="135"/>
      <c r="O287" s="299"/>
      <c r="P287" s="135"/>
      <c r="Q287" s="19"/>
      <c r="R287" s="19"/>
      <c r="S287" s="23"/>
      <c r="T287" s="23"/>
      <c r="U287" s="58"/>
      <c r="V287" s="58"/>
      <c r="W287" s="58"/>
      <c r="X287" s="58"/>
      <c r="Y287" s="58"/>
    </row>
    <row r="288" spans="1:25" ht="18" customHeight="1" x14ac:dyDescent="0.2">
      <c r="A288" s="23"/>
      <c r="B288" s="23"/>
      <c r="C288" s="23"/>
      <c r="D288" s="58"/>
      <c r="E288" s="58"/>
      <c r="F288" s="58"/>
      <c r="G288" s="400"/>
      <c r="H288" s="158"/>
      <c r="I288" s="59"/>
      <c r="J288" s="135"/>
      <c r="K288" s="301"/>
      <c r="L288" s="135"/>
      <c r="M288" s="300"/>
      <c r="N288" s="135"/>
      <c r="O288" s="299"/>
      <c r="P288" s="135"/>
      <c r="Q288" s="19"/>
      <c r="R288" s="19"/>
      <c r="S288" s="23"/>
      <c r="T288" s="23"/>
      <c r="U288" s="58"/>
      <c r="V288" s="58"/>
      <c r="W288" s="58"/>
      <c r="X288" s="58"/>
      <c r="Y288" s="58"/>
    </row>
    <row r="289" spans="1:25" ht="18" customHeight="1" x14ac:dyDescent="0.2">
      <c r="A289" s="23"/>
      <c r="B289" s="23"/>
      <c r="C289" s="23"/>
      <c r="D289" s="58"/>
      <c r="E289" s="58"/>
      <c r="F289" s="58"/>
      <c r="G289" s="400"/>
      <c r="H289" s="158"/>
      <c r="I289" s="59"/>
      <c r="J289" s="135"/>
      <c r="K289" s="301"/>
      <c r="L289" s="135"/>
      <c r="M289" s="300"/>
      <c r="N289" s="135"/>
      <c r="O289" s="299"/>
      <c r="P289" s="135"/>
      <c r="Q289" s="19"/>
      <c r="R289" s="19"/>
      <c r="S289" s="23"/>
      <c r="T289" s="23"/>
      <c r="U289" s="58"/>
      <c r="V289" s="58"/>
      <c r="W289" s="58"/>
      <c r="X289" s="58"/>
      <c r="Y289" s="58"/>
    </row>
    <row r="290" spans="1:25" ht="18" customHeight="1" x14ac:dyDescent="0.2">
      <c r="A290" s="23"/>
      <c r="B290" s="23"/>
      <c r="C290" s="23"/>
      <c r="D290" s="58"/>
      <c r="E290" s="58"/>
      <c r="F290" s="58"/>
      <c r="G290" s="400"/>
      <c r="H290" s="158"/>
      <c r="I290" s="59"/>
      <c r="J290" s="135"/>
      <c r="K290" s="301"/>
      <c r="L290" s="135"/>
      <c r="M290" s="300"/>
      <c r="N290" s="135"/>
      <c r="O290" s="299"/>
      <c r="P290" s="135"/>
      <c r="Q290" s="19"/>
      <c r="R290" s="19"/>
      <c r="S290" s="23"/>
      <c r="T290" s="23"/>
      <c r="U290" s="58"/>
      <c r="V290" s="58"/>
      <c r="W290" s="58"/>
      <c r="X290" s="58"/>
      <c r="Y290" s="58"/>
    </row>
    <row r="291" spans="1:25" ht="18" customHeight="1" x14ac:dyDescent="0.2">
      <c r="A291" s="23"/>
      <c r="B291" s="23"/>
      <c r="C291" s="23"/>
      <c r="D291" s="58"/>
      <c r="E291" s="58"/>
      <c r="F291" s="58"/>
      <c r="G291" s="400"/>
      <c r="H291" s="158"/>
      <c r="I291" s="59"/>
      <c r="J291" s="135"/>
      <c r="K291" s="301"/>
      <c r="L291" s="135"/>
      <c r="M291" s="300"/>
      <c r="N291" s="135"/>
      <c r="O291" s="299"/>
      <c r="P291" s="135"/>
      <c r="Q291" s="19"/>
      <c r="R291" s="19"/>
      <c r="S291" s="23"/>
      <c r="T291" s="23"/>
      <c r="U291" s="58"/>
      <c r="V291" s="58"/>
      <c r="W291" s="58"/>
      <c r="X291" s="58"/>
      <c r="Y291" s="58"/>
    </row>
    <row r="292" spans="1:25" ht="18" customHeight="1" x14ac:dyDescent="0.2">
      <c r="A292" s="23"/>
      <c r="B292" s="23"/>
      <c r="C292" s="23"/>
      <c r="D292" s="58"/>
      <c r="E292" s="58"/>
      <c r="F292" s="58"/>
      <c r="G292" s="400"/>
      <c r="H292" s="158"/>
      <c r="I292" s="59"/>
      <c r="J292" s="135"/>
      <c r="K292" s="301"/>
      <c r="L292" s="135"/>
      <c r="M292" s="300"/>
      <c r="N292" s="135"/>
      <c r="O292" s="299"/>
      <c r="P292" s="135"/>
      <c r="Q292" s="19"/>
      <c r="R292" s="19"/>
      <c r="S292" s="23"/>
      <c r="T292" s="23"/>
      <c r="U292" s="58"/>
      <c r="V292" s="58"/>
      <c r="W292" s="58"/>
      <c r="X292" s="58"/>
      <c r="Y292" s="58"/>
    </row>
    <row r="293" spans="1:25" ht="18" customHeight="1" x14ac:dyDescent="0.2">
      <c r="A293" s="23"/>
      <c r="B293" s="23"/>
      <c r="C293" s="23"/>
      <c r="D293" s="58"/>
      <c r="E293" s="58"/>
      <c r="F293" s="58"/>
      <c r="G293" s="400"/>
      <c r="H293" s="158"/>
      <c r="I293" s="59"/>
      <c r="J293" s="135"/>
      <c r="K293" s="301"/>
      <c r="L293" s="135"/>
      <c r="M293" s="300"/>
      <c r="N293" s="135"/>
      <c r="O293" s="299"/>
      <c r="P293" s="135"/>
      <c r="Q293" s="19"/>
      <c r="R293" s="19"/>
      <c r="S293" s="23"/>
      <c r="T293" s="23"/>
      <c r="U293" s="58"/>
      <c r="V293" s="58"/>
      <c r="W293" s="58"/>
      <c r="X293" s="58"/>
      <c r="Y293" s="58"/>
    </row>
    <row r="294" spans="1:25" ht="18" customHeight="1" x14ac:dyDescent="0.2">
      <c r="A294" s="23"/>
      <c r="B294" s="23"/>
      <c r="C294" s="23"/>
      <c r="D294" s="58"/>
      <c r="E294" s="58"/>
      <c r="F294" s="58"/>
      <c r="G294" s="400"/>
      <c r="H294" s="158"/>
      <c r="I294" s="59"/>
      <c r="J294" s="135"/>
      <c r="K294" s="301"/>
      <c r="L294" s="135"/>
      <c r="M294" s="300"/>
      <c r="N294" s="135"/>
      <c r="O294" s="299"/>
      <c r="P294" s="135"/>
      <c r="Q294" s="19"/>
      <c r="R294" s="19"/>
      <c r="S294" s="23"/>
      <c r="T294" s="23"/>
      <c r="U294" s="58"/>
      <c r="V294" s="58"/>
      <c r="W294" s="58"/>
      <c r="X294" s="58"/>
      <c r="Y294" s="58"/>
    </row>
    <row r="295" spans="1:25" ht="18" customHeight="1" x14ac:dyDescent="0.2">
      <c r="A295" s="23"/>
      <c r="B295" s="23"/>
      <c r="C295" s="23"/>
      <c r="D295" s="58"/>
      <c r="E295" s="58"/>
      <c r="F295" s="58"/>
      <c r="G295" s="400"/>
      <c r="H295" s="158"/>
      <c r="I295" s="59"/>
      <c r="J295" s="135"/>
      <c r="K295" s="301"/>
      <c r="L295" s="135"/>
      <c r="M295" s="300"/>
      <c r="N295" s="135"/>
      <c r="O295" s="299"/>
      <c r="P295" s="135"/>
      <c r="Q295" s="19"/>
      <c r="R295" s="19"/>
      <c r="S295" s="23"/>
      <c r="T295" s="23"/>
      <c r="U295" s="58"/>
      <c r="V295" s="58"/>
      <c r="W295" s="58"/>
      <c r="X295" s="58"/>
      <c r="Y295" s="58"/>
    </row>
    <row r="296" spans="1:25" ht="18" customHeight="1" x14ac:dyDescent="0.2">
      <c r="A296" s="23"/>
      <c r="B296" s="23"/>
      <c r="C296" s="23"/>
      <c r="D296" s="58"/>
      <c r="E296" s="58"/>
      <c r="F296" s="58"/>
      <c r="G296" s="400"/>
      <c r="H296" s="158"/>
      <c r="I296" s="59"/>
      <c r="J296" s="135"/>
      <c r="K296" s="301"/>
      <c r="L296" s="135"/>
      <c r="M296" s="300"/>
      <c r="N296" s="135"/>
      <c r="O296" s="299"/>
      <c r="P296" s="135"/>
      <c r="Q296" s="19"/>
      <c r="R296" s="19"/>
      <c r="S296" s="23"/>
      <c r="T296" s="23"/>
      <c r="U296" s="58"/>
      <c r="V296" s="58"/>
      <c r="W296" s="58"/>
      <c r="X296" s="58"/>
      <c r="Y296" s="58"/>
    </row>
    <row r="297" spans="1:25" ht="18" customHeight="1" x14ac:dyDescent="0.2">
      <c r="A297" s="23"/>
      <c r="B297" s="23"/>
      <c r="C297" s="23"/>
      <c r="D297" s="58"/>
      <c r="E297" s="58"/>
      <c r="F297" s="58"/>
      <c r="G297" s="400"/>
      <c r="H297" s="158"/>
      <c r="I297" s="59"/>
      <c r="J297" s="135"/>
      <c r="K297" s="301"/>
      <c r="L297" s="135"/>
      <c r="M297" s="300"/>
      <c r="N297" s="135"/>
      <c r="O297" s="299"/>
      <c r="P297" s="135"/>
      <c r="Q297" s="19"/>
      <c r="R297" s="19"/>
      <c r="S297" s="23"/>
      <c r="T297" s="23"/>
      <c r="U297" s="58"/>
      <c r="V297" s="58"/>
      <c r="W297" s="58"/>
      <c r="X297" s="58"/>
      <c r="Y297" s="58"/>
    </row>
    <row r="298" spans="1:25" ht="18" customHeight="1" x14ac:dyDescent="0.2">
      <c r="A298" s="23"/>
      <c r="B298" s="23"/>
      <c r="C298" s="23"/>
      <c r="D298" s="58"/>
      <c r="E298" s="58"/>
      <c r="F298" s="58"/>
      <c r="G298" s="400"/>
      <c r="H298" s="158"/>
      <c r="I298" s="59"/>
      <c r="J298" s="135"/>
      <c r="K298" s="301"/>
      <c r="L298" s="135"/>
      <c r="M298" s="300"/>
      <c r="N298" s="135"/>
      <c r="O298" s="299"/>
      <c r="P298" s="135"/>
      <c r="Q298" s="19"/>
      <c r="R298" s="19"/>
      <c r="S298" s="23"/>
      <c r="T298" s="23"/>
      <c r="U298" s="58"/>
      <c r="V298" s="58"/>
      <c r="W298" s="58"/>
      <c r="X298" s="58"/>
      <c r="Y298" s="58"/>
    </row>
    <row r="299" spans="1:25" ht="18" customHeight="1" x14ac:dyDescent="0.2">
      <c r="A299" s="23"/>
      <c r="B299" s="23"/>
      <c r="C299" s="23"/>
      <c r="D299" s="58"/>
      <c r="E299" s="58"/>
      <c r="F299" s="58"/>
      <c r="G299" s="400"/>
      <c r="H299" s="158"/>
      <c r="I299" s="59"/>
      <c r="J299" s="135"/>
      <c r="K299" s="301"/>
      <c r="L299" s="135"/>
      <c r="M299" s="300"/>
      <c r="N299" s="135"/>
      <c r="O299" s="299"/>
      <c r="P299" s="135"/>
      <c r="Q299" s="19"/>
      <c r="R299" s="19"/>
      <c r="S299" s="23"/>
      <c r="T299" s="23"/>
      <c r="U299" s="58"/>
      <c r="V299" s="58"/>
      <c r="W299" s="58"/>
      <c r="X299" s="58"/>
      <c r="Y299" s="58"/>
    </row>
    <row r="300" spans="1:25" ht="18" customHeight="1" x14ac:dyDescent="0.2">
      <c r="A300" s="23"/>
      <c r="B300" s="23"/>
      <c r="C300" s="23"/>
      <c r="D300" s="58"/>
      <c r="E300" s="58"/>
      <c r="F300" s="58"/>
      <c r="G300" s="400"/>
      <c r="H300" s="158"/>
      <c r="I300" s="59"/>
      <c r="J300" s="135"/>
      <c r="K300" s="301"/>
      <c r="L300" s="135"/>
      <c r="M300" s="300"/>
      <c r="N300" s="135"/>
      <c r="O300" s="299"/>
      <c r="P300" s="135"/>
      <c r="Q300" s="19"/>
      <c r="R300" s="19"/>
      <c r="S300" s="23"/>
      <c r="T300" s="23"/>
      <c r="U300" s="58"/>
      <c r="V300" s="58"/>
      <c r="W300" s="58"/>
      <c r="X300" s="58"/>
      <c r="Y300" s="58"/>
    </row>
    <row r="301" spans="1:25" ht="18" customHeight="1" x14ac:dyDescent="0.2">
      <c r="A301" s="23"/>
      <c r="B301" s="23"/>
      <c r="C301" s="23"/>
      <c r="D301" s="58"/>
      <c r="E301" s="58"/>
      <c r="F301" s="58"/>
      <c r="G301" s="400"/>
      <c r="H301" s="158"/>
      <c r="I301" s="59"/>
      <c r="J301" s="135"/>
      <c r="K301" s="301"/>
      <c r="L301" s="135"/>
      <c r="M301" s="300"/>
      <c r="N301" s="135"/>
      <c r="O301" s="299"/>
      <c r="P301" s="135"/>
      <c r="Q301" s="19"/>
      <c r="R301" s="19"/>
      <c r="S301" s="23"/>
      <c r="T301" s="23"/>
      <c r="U301" s="58"/>
      <c r="V301" s="58"/>
      <c r="W301" s="58"/>
      <c r="X301" s="58"/>
      <c r="Y301" s="58"/>
    </row>
    <row r="302" spans="1:25" ht="18" customHeight="1" x14ac:dyDescent="0.2">
      <c r="A302" s="23"/>
      <c r="B302" s="23"/>
      <c r="C302" s="23"/>
      <c r="D302" s="58"/>
      <c r="E302" s="58"/>
      <c r="F302" s="58"/>
      <c r="G302" s="400"/>
      <c r="H302" s="158"/>
      <c r="I302" s="59"/>
      <c r="J302" s="135"/>
      <c r="K302" s="301"/>
      <c r="L302" s="135"/>
      <c r="M302" s="300"/>
      <c r="N302" s="135"/>
      <c r="O302" s="299"/>
      <c r="P302" s="135"/>
      <c r="Q302" s="19"/>
      <c r="R302" s="19"/>
      <c r="S302" s="23"/>
      <c r="T302" s="23"/>
      <c r="U302" s="58"/>
      <c r="V302" s="58"/>
      <c r="W302" s="58"/>
      <c r="X302" s="58"/>
      <c r="Y302" s="58"/>
    </row>
    <row r="303" spans="1:25" ht="18" customHeight="1" x14ac:dyDescent="0.2">
      <c r="A303" s="23"/>
      <c r="B303" s="23"/>
      <c r="C303" s="23"/>
      <c r="D303" s="58"/>
      <c r="E303" s="58"/>
      <c r="F303" s="58"/>
      <c r="G303" s="400"/>
      <c r="H303" s="158"/>
      <c r="I303" s="59"/>
      <c r="J303" s="135"/>
      <c r="K303" s="301"/>
      <c r="L303" s="135"/>
      <c r="M303" s="300"/>
      <c r="N303" s="135"/>
      <c r="O303" s="299"/>
      <c r="P303" s="135"/>
      <c r="Q303" s="19"/>
      <c r="R303" s="19"/>
      <c r="S303" s="23"/>
      <c r="T303" s="23"/>
      <c r="U303" s="58"/>
      <c r="V303" s="58"/>
      <c r="W303" s="58"/>
      <c r="X303" s="58"/>
      <c r="Y303" s="58"/>
    </row>
    <row r="304" spans="1:25" ht="18" customHeight="1" x14ac:dyDescent="0.2">
      <c r="A304" s="23"/>
      <c r="B304" s="23"/>
      <c r="C304" s="23"/>
      <c r="D304" s="58"/>
      <c r="E304" s="58"/>
      <c r="F304" s="58"/>
      <c r="G304" s="400"/>
      <c r="H304" s="158"/>
      <c r="I304" s="59"/>
      <c r="J304" s="135"/>
      <c r="K304" s="301"/>
      <c r="L304" s="135"/>
      <c r="M304" s="300"/>
      <c r="N304" s="135"/>
      <c r="O304" s="299"/>
      <c r="P304" s="135"/>
      <c r="Q304" s="19"/>
      <c r="R304" s="19"/>
      <c r="S304" s="23"/>
      <c r="T304" s="23"/>
      <c r="U304" s="58"/>
      <c r="V304" s="58"/>
      <c r="W304" s="58"/>
      <c r="X304" s="58"/>
      <c r="Y304" s="58"/>
    </row>
    <row r="305" spans="1:25" ht="18" customHeight="1" x14ac:dyDescent="0.2">
      <c r="A305" s="23"/>
      <c r="B305" s="23"/>
      <c r="C305" s="23"/>
      <c r="D305" s="58"/>
      <c r="E305" s="58"/>
      <c r="F305" s="58"/>
      <c r="G305" s="400"/>
      <c r="H305" s="158"/>
      <c r="I305" s="59"/>
      <c r="J305" s="135"/>
      <c r="K305" s="301"/>
      <c r="L305" s="135"/>
      <c r="M305" s="300"/>
      <c r="N305" s="135"/>
      <c r="O305" s="299"/>
      <c r="P305" s="135"/>
      <c r="Q305" s="19"/>
      <c r="R305" s="19"/>
      <c r="S305" s="23"/>
      <c r="T305" s="23"/>
      <c r="U305" s="58"/>
      <c r="V305" s="58"/>
      <c r="W305" s="58"/>
      <c r="X305" s="58"/>
      <c r="Y305" s="58"/>
    </row>
    <row r="306" spans="1:25" ht="18" customHeight="1" x14ac:dyDescent="0.2">
      <c r="A306" s="23"/>
      <c r="B306" s="23"/>
      <c r="C306" s="23"/>
      <c r="D306" s="58"/>
      <c r="E306" s="58"/>
      <c r="F306" s="58"/>
      <c r="G306" s="400"/>
      <c r="H306" s="158"/>
      <c r="I306" s="59"/>
      <c r="J306" s="135"/>
      <c r="K306" s="301"/>
      <c r="L306" s="135"/>
      <c r="M306" s="300"/>
      <c r="N306" s="135"/>
      <c r="O306" s="299"/>
      <c r="P306" s="135"/>
      <c r="Q306" s="19"/>
      <c r="R306" s="19"/>
      <c r="S306" s="23"/>
      <c r="T306" s="23"/>
      <c r="U306" s="58"/>
      <c r="V306" s="58"/>
      <c r="W306" s="58"/>
      <c r="X306" s="58"/>
      <c r="Y306" s="58"/>
    </row>
    <row r="307" spans="1:25" ht="18" customHeight="1" x14ac:dyDescent="0.2">
      <c r="A307" s="23"/>
      <c r="B307" s="23"/>
      <c r="C307" s="23"/>
      <c r="D307" s="58"/>
      <c r="E307" s="58"/>
      <c r="F307" s="58"/>
      <c r="G307" s="400"/>
      <c r="H307" s="158"/>
      <c r="I307" s="59"/>
      <c r="J307" s="135"/>
      <c r="K307" s="301"/>
      <c r="L307" s="135"/>
      <c r="M307" s="300"/>
      <c r="N307" s="135"/>
      <c r="O307" s="299"/>
      <c r="P307" s="135"/>
      <c r="Q307" s="19"/>
      <c r="R307" s="19"/>
      <c r="S307" s="23"/>
      <c r="T307" s="23"/>
      <c r="U307" s="58"/>
      <c r="V307" s="58"/>
      <c r="W307" s="58"/>
      <c r="X307" s="58"/>
      <c r="Y307" s="58"/>
    </row>
    <row r="308" spans="1:25" ht="18" customHeight="1" x14ac:dyDescent="0.2">
      <c r="A308" s="23"/>
      <c r="B308" s="23"/>
      <c r="C308" s="23"/>
      <c r="D308" s="58"/>
      <c r="E308" s="58"/>
      <c r="F308" s="58"/>
      <c r="G308" s="400"/>
      <c r="H308" s="158"/>
      <c r="I308" s="59"/>
      <c r="J308" s="135"/>
      <c r="K308" s="301"/>
      <c r="L308" s="135"/>
      <c r="M308" s="300"/>
      <c r="N308" s="135"/>
      <c r="O308" s="299"/>
      <c r="P308" s="135"/>
      <c r="Q308" s="19"/>
      <c r="R308" s="19"/>
      <c r="S308" s="23"/>
      <c r="T308" s="23"/>
      <c r="U308" s="58"/>
      <c r="V308" s="58"/>
      <c r="W308" s="58"/>
      <c r="X308" s="58"/>
      <c r="Y308" s="58"/>
    </row>
    <row r="309" spans="1:25" ht="18" customHeight="1" x14ac:dyDescent="0.2">
      <c r="A309" s="23"/>
      <c r="B309" s="23"/>
      <c r="C309" s="23"/>
      <c r="D309" s="58"/>
      <c r="E309" s="58"/>
      <c r="F309" s="58"/>
      <c r="G309" s="400"/>
      <c r="H309" s="158"/>
      <c r="I309" s="59"/>
      <c r="J309" s="135"/>
      <c r="K309" s="301"/>
      <c r="L309" s="135"/>
      <c r="M309" s="300"/>
      <c r="N309" s="135"/>
      <c r="O309" s="299"/>
      <c r="P309" s="135"/>
      <c r="Q309" s="19"/>
      <c r="R309" s="19"/>
      <c r="S309" s="23"/>
      <c r="T309" s="23"/>
      <c r="U309" s="58"/>
      <c r="V309" s="58"/>
      <c r="W309" s="58"/>
      <c r="X309" s="58"/>
      <c r="Y309" s="58"/>
    </row>
    <row r="310" spans="1:25" ht="18" customHeight="1" x14ac:dyDescent="0.2">
      <c r="A310" s="23"/>
      <c r="B310" s="23"/>
      <c r="C310" s="23"/>
      <c r="D310" s="58"/>
      <c r="E310" s="58"/>
      <c r="F310" s="58"/>
      <c r="G310" s="400"/>
      <c r="H310" s="158"/>
      <c r="I310" s="59"/>
      <c r="J310" s="135"/>
      <c r="K310" s="301"/>
      <c r="L310" s="135"/>
      <c r="M310" s="300"/>
      <c r="N310" s="135"/>
      <c r="O310" s="299"/>
      <c r="P310" s="135"/>
      <c r="Q310" s="19"/>
      <c r="R310" s="19"/>
      <c r="S310" s="23"/>
      <c r="T310" s="23"/>
      <c r="U310" s="58"/>
      <c r="V310" s="58"/>
      <c r="W310" s="58"/>
      <c r="X310" s="58"/>
      <c r="Y310" s="58"/>
    </row>
    <row r="311" spans="1:25" ht="18" customHeight="1" x14ac:dyDescent="0.2">
      <c r="A311" s="23"/>
      <c r="B311" s="23"/>
      <c r="C311" s="23"/>
      <c r="D311" s="58"/>
      <c r="E311" s="58"/>
      <c r="F311" s="58"/>
      <c r="G311" s="400"/>
      <c r="H311" s="158"/>
      <c r="I311" s="59"/>
      <c r="J311" s="135"/>
      <c r="K311" s="301"/>
      <c r="L311" s="135"/>
      <c r="M311" s="300"/>
      <c r="N311" s="135"/>
      <c r="O311" s="299"/>
      <c r="P311" s="135"/>
      <c r="Q311" s="19"/>
      <c r="R311" s="19"/>
      <c r="S311" s="23"/>
      <c r="T311" s="23"/>
      <c r="U311" s="58"/>
      <c r="V311" s="58"/>
      <c r="W311" s="58"/>
      <c r="X311" s="58"/>
      <c r="Y311" s="58"/>
    </row>
    <row r="312" spans="1:25" ht="18" customHeight="1" x14ac:dyDescent="0.2">
      <c r="A312" s="23"/>
      <c r="B312" s="23"/>
      <c r="C312" s="23"/>
      <c r="D312" s="58"/>
      <c r="E312" s="58"/>
      <c r="F312" s="58"/>
      <c r="G312" s="400"/>
      <c r="H312" s="158"/>
      <c r="I312" s="59"/>
      <c r="J312" s="135"/>
      <c r="K312" s="301"/>
      <c r="L312" s="135"/>
      <c r="M312" s="300"/>
      <c r="N312" s="135"/>
      <c r="O312" s="299"/>
      <c r="P312" s="135"/>
      <c r="Q312" s="19"/>
      <c r="R312" s="19"/>
      <c r="S312" s="23"/>
      <c r="T312" s="23"/>
      <c r="U312" s="58"/>
      <c r="V312" s="58"/>
      <c r="W312" s="58"/>
      <c r="X312" s="58"/>
      <c r="Y312" s="58"/>
    </row>
    <row r="313" spans="1:25" ht="18" customHeight="1" x14ac:dyDescent="0.2">
      <c r="A313" s="23"/>
      <c r="B313" s="23"/>
      <c r="C313" s="23"/>
      <c r="D313" s="58"/>
      <c r="E313" s="58"/>
      <c r="F313" s="58"/>
      <c r="G313" s="400"/>
      <c r="H313" s="158"/>
      <c r="I313" s="59"/>
      <c r="J313" s="135"/>
      <c r="K313" s="301"/>
      <c r="L313" s="135"/>
      <c r="M313" s="300"/>
      <c r="N313" s="135"/>
      <c r="O313" s="299"/>
      <c r="P313" s="135"/>
      <c r="Q313" s="19"/>
      <c r="R313" s="19"/>
      <c r="S313" s="23"/>
      <c r="T313" s="23"/>
      <c r="U313" s="58"/>
      <c r="V313" s="58"/>
      <c r="W313" s="58"/>
      <c r="X313" s="58"/>
      <c r="Y313" s="58"/>
    </row>
    <row r="314" spans="1:25" ht="18" customHeight="1" x14ac:dyDescent="0.2">
      <c r="A314" s="23"/>
      <c r="B314" s="23"/>
      <c r="C314" s="23"/>
      <c r="D314" s="58"/>
      <c r="E314" s="58"/>
      <c r="F314" s="58"/>
      <c r="G314" s="400"/>
      <c r="H314" s="158"/>
      <c r="I314" s="59"/>
      <c r="J314" s="135"/>
      <c r="K314" s="301"/>
      <c r="L314" s="135"/>
      <c r="M314" s="300"/>
      <c r="N314" s="135"/>
      <c r="O314" s="299"/>
      <c r="P314" s="135"/>
      <c r="Q314" s="19"/>
      <c r="R314" s="19"/>
      <c r="S314" s="23"/>
      <c r="T314" s="23"/>
      <c r="U314" s="58"/>
      <c r="V314" s="58"/>
      <c r="W314" s="58"/>
      <c r="X314" s="58"/>
      <c r="Y314" s="58"/>
    </row>
    <row r="315" spans="1:25" ht="18" customHeight="1" x14ac:dyDescent="0.2">
      <c r="A315" s="23"/>
      <c r="B315" s="23"/>
      <c r="C315" s="23"/>
      <c r="D315" s="58"/>
      <c r="E315" s="58"/>
      <c r="F315" s="58"/>
      <c r="G315" s="400"/>
      <c r="H315" s="158"/>
      <c r="I315" s="59"/>
      <c r="J315" s="135"/>
      <c r="K315" s="301"/>
      <c r="L315" s="135"/>
      <c r="M315" s="300"/>
      <c r="N315" s="135"/>
      <c r="O315" s="299"/>
      <c r="P315" s="135"/>
      <c r="Q315" s="19"/>
      <c r="R315" s="19"/>
      <c r="S315" s="23"/>
      <c r="T315" s="23"/>
      <c r="U315" s="58"/>
      <c r="V315" s="58"/>
      <c r="W315" s="58"/>
      <c r="X315" s="58"/>
      <c r="Y315" s="58"/>
    </row>
    <row r="316" spans="1:25" ht="18" customHeight="1" x14ac:dyDescent="0.2">
      <c r="A316" s="23"/>
      <c r="B316" s="23"/>
      <c r="C316" s="23"/>
      <c r="D316" s="58"/>
      <c r="E316" s="58"/>
      <c r="F316" s="58"/>
      <c r="G316" s="400"/>
      <c r="H316" s="158"/>
      <c r="I316" s="59"/>
      <c r="J316" s="135"/>
      <c r="K316" s="301"/>
      <c r="L316" s="135"/>
      <c r="M316" s="300"/>
      <c r="N316" s="135"/>
      <c r="O316" s="299"/>
      <c r="P316" s="135"/>
      <c r="Q316" s="19"/>
      <c r="R316" s="19"/>
      <c r="S316" s="23"/>
      <c r="T316" s="23"/>
      <c r="U316" s="58"/>
      <c r="V316" s="58"/>
      <c r="W316" s="58"/>
      <c r="X316" s="58"/>
      <c r="Y316" s="58"/>
    </row>
    <row r="317" spans="1:25" ht="18" customHeight="1" x14ac:dyDescent="0.2">
      <c r="A317" s="23"/>
      <c r="B317" s="23"/>
      <c r="C317" s="23"/>
      <c r="D317" s="58"/>
      <c r="E317" s="58"/>
      <c r="F317" s="58"/>
      <c r="G317" s="400"/>
      <c r="H317" s="158"/>
      <c r="I317" s="59"/>
      <c r="J317" s="135"/>
      <c r="K317" s="301"/>
      <c r="L317" s="135"/>
      <c r="M317" s="300"/>
      <c r="N317" s="135"/>
      <c r="O317" s="299"/>
      <c r="P317" s="135"/>
      <c r="Q317" s="19"/>
      <c r="R317" s="19"/>
      <c r="S317" s="23"/>
      <c r="T317" s="23"/>
      <c r="U317" s="58"/>
      <c r="V317" s="58"/>
      <c r="W317" s="58"/>
      <c r="X317" s="58"/>
      <c r="Y317" s="58"/>
    </row>
    <row r="318" spans="1:25" ht="18" customHeight="1" x14ac:dyDescent="0.2">
      <c r="A318" s="23"/>
      <c r="B318" s="23"/>
      <c r="C318" s="23"/>
      <c r="D318" s="58"/>
      <c r="E318" s="58"/>
      <c r="F318" s="58"/>
      <c r="G318" s="400"/>
      <c r="H318" s="158"/>
      <c r="I318" s="59"/>
      <c r="J318" s="135"/>
      <c r="K318" s="301"/>
      <c r="L318" s="135"/>
      <c r="M318" s="300"/>
      <c r="N318" s="135"/>
      <c r="O318" s="299"/>
      <c r="P318" s="135"/>
      <c r="Q318" s="19"/>
      <c r="R318" s="19"/>
      <c r="S318" s="23"/>
      <c r="T318" s="23"/>
      <c r="U318" s="58"/>
      <c r="V318" s="58"/>
      <c r="W318" s="58"/>
      <c r="X318" s="58"/>
      <c r="Y318" s="58"/>
    </row>
    <row r="319" spans="1:25" ht="18" customHeight="1" x14ac:dyDescent="0.2">
      <c r="A319" s="23"/>
      <c r="B319" s="23"/>
      <c r="C319" s="23"/>
      <c r="D319" s="58"/>
      <c r="E319" s="58"/>
      <c r="F319" s="58"/>
      <c r="G319" s="400"/>
      <c r="H319" s="158"/>
      <c r="I319" s="59"/>
      <c r="J319" s="135"/>
      <c r="K319" s="301"/>
      <c r="L319" s="135"/>
      <c r="M319" s="300"/>
      <c r="N319" s="135"/>
      <c r="O319" s="299"/>
      <c r="P319" s="135"/>
      <c r="Q319" s="19"/>
      <c r="R319" s="19"/>
      <c r="S319" s="23"/>
      <c r="T319" s="23"/>
      <c r="U319" s="58"/>
      <c r="V319" s="58"/>
      <c r="W319" s="58"/>
      <c r="X319" s="58"/>
      <c r="Y319" s="58"/>
    </row>
    <row r="320" spans="1:25" ht="18" customHeight="1" x14ac:dyDescent="0.2">
      <c r="A320" s="23"/>
      <c r="B320" s="23"/>
      <c r="C320" s="23"/>
      <c r="D320" s="58"/>
      <c r="E320" s="58"/>
      <c r="F320" s="58"/>
      <c r="G320" s="400"/>
      <c r="H320" s="158"/>
      <c r="I320" s="59"/>
      <c r="J320" s="135"/>
      <c r="K320" s="301"/>
      <c r="L320" s="135"/>
      <c r="M320" s="300"/>
      <c r="N320" s="135"/>
      <c r="O320" s="299"/>
      <c r="P320" s="135"/>
      <c r="Q320" s="19"/>
      <c r="R320" s="19"/>
      <c r="S320" s="23"/>
      <c r="T320" s="23"/>
      <c r="U320" s="58"/>
      <c r="V320" s="58"/>
      <c r="W320" s="58"/>
      <c r="X320" s="58"/>
      <c r="Y320" s="58"/>
    </row>
    <row r="321" spans="1:25" ht="18" customHeight="1" x14ac:dyDescent="0.2">
      <c r="A321" s="23"/>
      <c r="B321" s="23"/>
      <c r="C321" s="23"/>
      <c r="D321" s="58"/>
      <c r="E321" s="58"/>
      <c r="F321" s="58"/>
      <c r="G321" s="400"/>
      <c r="H321" s="158"/>
      <c r="I321" s="59"/>
      <c r="J321" s="135"/>
      <c r="K321" s="301"/>
      <c r="L321" s="135"/>
      <c r="M321" s="300"/>
      <c r="N321" s="135"/>
      <c r="O321" s="299"/>
      <c r="P321" s="135"/>
      <c r="Q321" s="19"/>
      <c r="R321" s="19"/>
      <c r="S321" s="23"/>
      <c r="T321" s="23"/>
      <c r="U321" s="58"/>
      <c r="V321" s="58"/>
      <c r="W321" s="58"/>
      <c r="X321" s="58"/>
      <c r="Y321" s="58"/>
    </row>
    <row r="322" spans="1:25" ht="18" customHeight="1" x14ac:dyDescent="0.2">
      <c r="A322" s="23"/>
      <c r="B322" s="23"/>
      <c r="C322" s="23"/>
      <c r="D322" s="58"/>
      <c r="E322" s="58"/>
      <c r="F322" s="58"/>
      <c r="G322" s="400"/>
      <c r="H322" s="158"/>
      <c r="I322" s="59"/>
      <c r="J322" s="135"/>
      <c r="K322" s="301"/>
      <c r="L322" s="135"/>
      <c r="M322" s="300"/>
      <c r="N322" s="135"/>
      <c r="O322" s="299"/>
      <c r="P322" s="135"/>
      <c r="Q322" s="19"/>
      <c r="R322" s="19"/>
      <c r="S322" s="23"/>
      <c r="T322" s="23"/>
      <c r="U322" s="58"/>
      <c r="V322" s="58"/>
      <c r="W322" s="58"/>
      <c r="X322" s="58"/>
      <c r="Y322" s="58"/>
    </row>
    <row r="323" spans="1:25" ht="18" customHeight="1" x14ac:dyDescent="0.2">
      <c r="A323" s="23"/>
      <c r="B323" s="23"/>
      <c r="C323" s="23"/>
      <c r="D323" s="58"/>
      <c r="E323" s="58"/>
      <c r="F323" s="58"/>
      <c r="G323" s="400"/>
      <c r="H323" s="158"/>
      <c r="I323" s="59"/>
      <c r="J323" s="135"/>
      <c r="K323" s="301"/>
      <c r="L323" s="135"/>
      <c r="M323" s="300"/>
      <c r="N323" s="135"/>
      <c r="O323" s="299"/>
      <c r="P323" s="135"/>
      <c r="Q323" s="19"/>
      <c r="R323" s="19"/>
      <c r="S323" s="23"/>
      <c r="T323" s="23"/>
      <c r="U323" s="58"/>
      <c r="V323" s="58"/>
      <c r="W323" s="58"/>
      <c r="X323" s="58"/>
      <c r="Y323" s="58"/>
    </row>
    <row r="324" spans="1:25" ht="18" customHeight="1" x14ac:dyDescent="0.2">
      <c r="A324" s="23"/>
      <c r="B324" s="23"/>
      <c r="C324" s="23"/>
      <c r="D324" s="58"/>
      <c r="E324" s="58"/>
      <c r="F324" s="58"/>
      <c r="G324" s="400"/>
      <c r="H324" s="158"/>
      <c r="I324" s="59"/>
      <c r="J324" s="135"/>
      <c r="K324" s="301"/>
      <c r="L324" s="135"/>
      <c r="M324" s="300"/>
      <c r="N324" s="135"/>
      <c r="O324" s="299"/>
      <c r="P324" s="135"/>
      <c r="Q324" s="19"/>
      <c r="R324" s="19"/>
      <c r="S324" s="23"/>
      <c r="T324" s="23"/>
      <c r="U324" s="58"/>
      <c r="V324" s="58"/>
      <c r="W324" s="58"/>
      <c r="X324" s="58"/>
      <c r="Y324" s="58"/>
    </row>
    <row r="325" spans="1:25" ht="18" customHeight="1" x14ac:dyDescent="0.2">
      <c r="A325" s="23"/>
      <c r="B325" s="23"/>
      <c r="C325" s="23"/>
      <c r="D325" s="58"/>
      <c r="E325" s="58"/>
      <c r="F325" s="58"/>
      <c r="G325" s="400"/>
      <c r="H325" s="158"/>
      <c r="I325" s="59"/>
      <c r="J325" s="135"/>
      <c r="K325" s="301"/>
      <c r="L325" s="135"/>
      <c r="M325" s="300"/>
      <c r="N325" s="135"/>
      <c r="O325" s="299"/>
      <c r="P325" s="135"/>
      <c r="Q325" s="19"/>
      <c r="R325" s="19"/>
      <c r="S325" s="23"/>
      <c r="T325" s="23"/>
      <c r="U325" s="58"/>
      <c r="V325" s="58"/>
      <c r="W325" s="58"/>
      <c r="X325" s="58"/>
      <c r="Y325" s="58"/>
    </row>
    <row r="326" spans="1:25" ht="18" customHeight="1" x14ac:dyDescent="0.2">
      <c r="A326" s="23"/>
      <c r="B326" s="23"/>
      <c r="C326" s="23"/>
      <c r="D326" s="58"/>
      <c r="E326" s="58"/>
      <c r="F326" s="58"/>
      <c r="G326" s="400"/>
      <c r="H326" s="158"/>
      <c r="I326" s="59"/>
      <c r="J326" s="135"/>
      <c r="K326" s="301"/>
      <c r="L326" s="135"/>
      <c r="M326" s="300"/>
      <c r="N326" s="135"/>
      <c r="O326" s="299"/>
      <c r="P326" s="135"/>
      <c r="Q326" s="19"/>
      <c r="R326" s="19"/>
      <c r="S326" s="23"/>
      <c r="T326" s="23"/>
      <c r="U326" s="58"/>
      <c r="V326" s="58"/>
      <c r="W326" s="58"/>
      <c r="X326" s="58"/>
      <c r="Y326" s="58"/>
    </row>
    <row r="327" spans="1:25" ht="18" customHeight="1" x14ac:dyDescent="0.2">
      <c r="A327" s="23"/>
      <c r="B327" s="23"/>
      <c r="C327" s="23"/>
      <c r="D327" s="58"/>
      <c r="E327" s="58"/>
      <c r="F327" s="58"/>
      <c r="G327" s="400"/>
      <c r="H327" s="158"/>
      <c r="I327" s="59"/>
      <c r="J327" s="135"/>
      <c r="K327" s="301"/>
      <c r="L327" s="135"/>
      <c r="M327" s="300"/>
      <c r="N327" s="135"/>
      <c r="O327" s="299"/>
      <c r="P327" s="135"/>
      <c r="Q327" s="19"/>
      <c r="R327" s="19"/>
      <c r="S327" s="23"/>
      <c r="T327" s="23"/>
      <c r="U327" s="58"/>
      <c r="V327" s="58"/>
      <c r="W327" s="58"/>
      <c r="X327" s="58"/>
      <c r="Y327" s="58"/>
    </row>
    <row r="328" spans="1:25" ht="18" customHeight="1" x14ac:dyDescent="0.2">
      <c r="A328" s="23"/>
      <c r="B328" s="23"/>
      <c r="C328" s="23"/>
      <c r="D328" s="58"/>
      <c r="E328" s="58"/>
      <c r="F328" s="58"/>
      <c r="G328" s="400"/>
      <c r="H328" s="158"/>
      <c r="I328" s="59"/>
      <c r="J328" s="135"/>
      <c r="K328" s="301"/>
      <c r="L328" s="135"/>
      <c r="M328" s="300"/>
      <c r="N328" s="135"/>
      <c r="O328" s="299"/>
      <c r="P328" s="135"/>
      <c r="Q328" s="19"/>
      <c r="R328" s="19"/>
      <c r="S328" s="23"/>
      <c r="T328" s="23"/>
      <c r="U328" s="58"/>
      <c r="V328" s="58"/>
      <c r="W328" s="58"/>
      <c r="X328" s="58"/>
      <c r="Y328" s="58"/>
    </row>
    <row r="329" spans="1:25" ht="18" customHeight="1" x14ac:dyDescent="0.2">
      <c r="A329" s="23"/>
      <c r="B329" s="23"/>
      <c r="C329" s="23"/>
      <c r="D329" s="58"/>
      <c r="E329" s="58"/>
      <c r="F329" s="58"/>
      <c r="G329" s="400"/>
      <c r="H329" s="158"/>
      <c r="I329" s="59"/>
      <c r="J329" s="135"/>
      <c r="K329" s="301"/>
      <c r="L329" s="135"/>
      <c r="M329" s="300"/>
      <c r="N329" s="135"/>
      <c r="O329" s="299"/>
      <c r="P329" s="135"/>
      <c r="Q329" s="19"/>
      <c r="R329" s="19"/>
      <c r="S329" s="23"/>
      <c r="T329" s="23"/>
      <c r="U329" s="58"/>
      <c r="V329" s="58"/>
      <c r="W329" s="58"/>
      <c r="X329" s="58"/>
      <c r="Y329" s="58"/>
    </row>
    <row r="330" spans="1:25" ht="18" customHeight="1" x14ac:dyDescent="0.2">
      <c r="A330" s="23"/>
      <c r="B330" s="23"/>
      <c r="C330" s="23"/>
      <c r="D330" s="58"/>
      <c r="E330" s="58"/>
      <c r="F330" s="58"/>
      <c r="G330" s="400"/>
      <c r="H330" s="158"/>
      <c r="I330" s="59"/>
      <c r="J330" s="135"/>
      <c r="K330" s="301"/>
      <c r="L330" s="135"/>
      <c r="M330" s="300"/>
      <c r="N330" s="135"/>
      <c r="O330" s="299"/>
      <c r="P330" s="135"/>
      <c r="Q330" s="19"/>
      <c r="R330" s="19"/>
      <c r="S330" s="23"/>
      <c r="T330" s="23"/>
      <c r="U330" s="58"/>
      <c r="V330" s="58"/>
      <c r="W330" s="58"/>
      <c r="X330" s="58"/>
      <c r="Y330" s="58"/>
    </row>
    <row r="331" spans="1:25" ht="18" customHeight="1" x14ac:dyDescent="0.2">
      <c r="A331" s="23"/>
      <c r="B331" s="23"/>
      <c r="C331" s="23"/>
      <c r="D331" s="58"/>
      <c r="E331" s="58"/>
      <c r="F331" s="58"/>
      <c r="G331" s="400"/>
      <c r="H331" s="158"/>
      <c r="I331" s="59"/>
      <c r="J331" s="135"/>
      <c r="K331" s="301"/>
      <c r="L331" s="135"/>
      <c r="M331" s="300"/>
      <c r="N331" s="135"/>
      <c r="O331" s="299"/>
      <c r="P331" s="135"/>
      <c r="Q331" s="19"/>
      <c r="R331" s="19"/>
      <c r="S331" s="23"/>
      <c r="T331" s="23"/>
      <c r="U331" s="58"/>
      <c r="V331" s="58"/>
      <c r="W331" s="58"/>
      <c r="X331" s="58"/>
      <c r="Y331" s="58"/>
    </row>
    <row r="332" spans="1:25" ht="18" customHeight="1" x14ac:dyDescent="0.2">
      <c r="A332" s="23"/>
      <c r="B332" s="23"/>
      <c r="C332" s="23"/>
      <c r="D332" s="58"/>
      <c r="E332" s="58"/>
      <c r="F332" s="58"/>
      <c r="G332" s="400"/>
      <c r="H332" s="158"/>
      <c r="I332" s="59"/>
      <c r="J332" s="135"/>
      <c r="K332" s="301"/>
      <c r="L332" s="135"/>
      <c r="M332" s="300"/>
      <c r="N332" s="135"/>
      <c r="O332" s="299"/>
      <c r="P332" s="135"/>
      <c r="Q332" s="19"/>
      <c r="R332" s="19"/>
      <c r="S332" s="23"/>
      <c r="T332" s="23"/>
      <c r="U332" s="58"/>
      <c r="V332" s="58"/>
      <c r="W332" s="58"/>
      <c r="X332" s="58"/>
      <c r="Y332" s="58"/>
    </row>
    <row r="333" spans="1:25" ht="18" customHeight="1" x14ac:dyDescent="0.2">
      <c r="A333" s="23"/>
      <c r="B333" s="23"/>
      <c r="C333" s="23"/>
      <c r="D333" s="58"/>
      <c r="E333" s="58"/>
      <c r="F333" s="58"/>
      <c r="G333" s="400"/>
      <c r="H333" s="158"/>
      <c r="I333" s="59"/>
      <c r="J333" s="135"/>
      <c r="K333" s="301"/>
      <c r="L333" s="135"/>
      <c r="M333" s="300"/>
      <c r="N333" s="135"/>
      <c r="O333" s="299"/>
      <c r="P333" s="135"/>
      <c r="Q333" s="19"/>
      <c r="R333" s="19"/>
      <c r="S333" s="23"/>
      <c r="T333" s="23"/>
      <c r="U333" s="58"/>
      <c r="V333" s="58"/>
      <c r="W333" s="58"/>
      <c r="X333" s="58"/>
      <c r="Y333" s="58"/>
    </row>
    <row r="334" spans="1:25" ht="18" customHeight="1" x14ac:dyDescent="0.2">
      <c r="A334" s="23"/>
      <c r="B334" s="23"/>
      <c r="C334" s="23"/>
      <c r="D334" s="58"/>
      <c r="E334" s="58"/>
      <c r="F334" s="58"/>
      <c r="G334" s="400"/>
      <c r="H334" s="158"/>
      <c r="I334" s="59"/>
      <c r="J334" s="135"/>
      <c r="K334" s="301"/>
      <c r="L334" s="135"/>
      <c r="M334" s="300"/>
      <c r="N334" s="135"/>
      <c r="O334" s="299"/>
      <c r="P334" s="135"/>
      <c r="Q334" s="19"/>
      <c r="R334" s="19"/>
      <c r="S334" s="23"/>
      <c r="T334" s="23"/>
      <c r="U334" s="58"/>
      <c r="V334" s="58"/>
      <c r="W334" s="58"/>
      <c r="X334" s="58"/>
      <c r="Y334" s="58"/>
    </row>
    <row r="335" spans="1:25" ht="18" customHeight="1" x14ac:dyDescent="0.2">
      <c r="A335" s="23"/>
      <c r="B335" s="23"/>
      <c r="C335" s="23"/>
      <c r="D335" s="58"/>
      <c r="E335" s="58"/>
      <c r="F335" s="58"/>
      <c r="G335" s="400"/>
      <c r="H335" s="158"/>
      <c r="I335" s="59"/>
      <c r="J335" s="135"/>
      <c r="K335" s="301"/>
      <c r="L335" s="135"/>
      <c r="M335" s="300"/>
      <c r="N335" s="135"/>
      <c r="O335" s="299"/>
      <c r="P335" s="135"/>
      <c r="Q335" s="19"/>
      <c r="R335" s="19"/>
      <c r="S335" s="23"/>
      <c r="T335" s="23"/>
      <c r="U335" s="58"/>
      <c r="V335" s="58"/>
      <c r="W335" s="58"/>
      <c r="X335" s="58"/>
      <c r="Y335" s="58"/>
    </row>
    <row r="336" spans="1:25" ht="18" customHeight="1" x14ac:dyDescent="0.2">
      <c r="A336" s="23"/>
      <c r="B336" s="23"/>
      <c r="C336" s="23"/>
      <c r="D336" s="58"/>
      <c r="E336" s="58"/>
      <c r="F336" s="58"/>
      <c r="G336" s="400"/>
      <c r="H336" s="158"/>
      <c r="I336" s="59"/>
      <c r="J336" s="135"/>
      <c r="K336" s="301"/>
      <c r="L336" s="135"/>
      <c r="M336" s="300"/>
      <c r="N336" s="135"/>
      <c r="O336" s="299"/>
      <c r="P336" s="135"/>
      <c r="Q336" s="19"/>
      <c r="R336" s="19"/>
      <c r="S336" s="23"/>
      <c r="T336" s="23"/>
      <c r="U336" s="58"/>
      <c r="V336" s="58"/>
      <c r="W336" s="58"/>
      <c r="X336" s="58"/>
      <c r="Y336" s="58"/>
    </row>
    <row r="337" spans="1:25" ht="18" customHeight="1" x14ac:dyDescent="0.2">
      <c r="A337" s="23"/>
      <c r="B337" s="23"/>
      <c r="C337" s="23"/>
      <c r="D337" s="58"/>
      <c r="E337" s="58"/>
      <c r="F337" s="58"/>
      <c r="G337" s="400"/>
      <c r="H337" s="158"/>
      <c r="I337" s="59"/>
      <c r="J337" s="135"/>
      <c r="K337" s="301"/>
      <c r="L337" s="135"/>
      <c r="M337" s="300"/>
      <c r="N337" s="135"/>
      <c r="O337" s="299"/>
      <c r="P337" s="135"/>
      <c r="Q337" s="19"/>
      <c r="R337" s="19"/>
      <c r="S337" s="23"/>
      <c r="T337" s="23"/>
      <c r="U337" s="58"/>
      <c r="V337" s="58"/>
      <c r="W337" s="58"/>
      <c r="X337" s="58"/>
      <c r="Y337" s="58"/>
    </row>
    <row r="338" spans="1:25" ht="18" customHeight="1" x14ac:dyDescent="0.2">
      <c r="A338" s="23"/>
      <c r="B338" s="23"/>
      <c r="C338" s="23"/>
      <c r="D338" s="58"/>
      <c r="E338" s="58"/>
      <c r="F338" s="58"/>
      <c r="G338" s="400"/>
      <c r="H338" s="158"/>
      <c r="I338" s="59"/>
      <c r="J338" s="135"/>
      <c r="K338" s="301"/>
      <c r="L338" s="135"/>
      <c r="M338" s="300"/>
      <c r="N338" s="135"/>
      <c r="O338" s="299"/>
      <c r="P338" s="135"/>
      <c r="Q338" s="19"/>
      <c r="R338" s="19"/>
      <c r="S338" s="23"/>
      <c r="T338" s="23"/>
      <c r="U338" s="58"/>
      <c r="V338" s="58"/>
      <c r="W338" s="58"/>
      <c r="X338" s="58"/>
      <c r="Y338" s="58"/>
    </row>
    <row r="339" spans="1:25" ht="18" customHeight="1" x14ac:dyDescent="0.2">
      <c r="A339" s="23"/>
      <c r="B339" s="23"/>
      <c r="C339" s="23"/>
      <c r="D339" s="58"/>
      <c r="E339" s="58"/>
      <c r="F339" s="58"/>
      <c r="G339" s="400"/>
      <c r="H339" s="158"/>
      <c r="I339" s="59"/>
      <c r="J339" s="135"/>
      <c r="K339" s="301"/>
      <c r="L339" s="135"/>
      <c r="M339" s="300"/>
      <c r="N339" s="135"/>
      <c r="O339" s="299"/>
      <c r="P339" s="135"/>
      <c r="Q339" s="19"/>
      <c r="R339" s="19"/>
      <c r="S339" s="23"/>
      <c r="T339" s="23"/>
      <c r="U339" s="58"/>
      <c r="V339" s="58"/>
      <c r="W339" s="58"/>
      <c r="X339" s="58"/>
      <c r="Y339" s="58"/>
    </row>
    <row r="340" spans="1:25" ht="18" customHeight="1" x14ac:dyDescent="0.2">
      <c r="A340" s="23"/>
      <c r="B340" s="23"/>
      <c r="C340" s="23"/>
      <c r="D340" s="58"/>
      <c r="E340" s="58"/>
      <c r="F340" s="58"/>
      <c r="G340" s="400"/>
      <c r="H340" s="158"/>
      <c r="I340" s="59"/>
      <c r="J340" s="135"/>
      <c r="K340" s="301"/>
      <c r="L340" s="135"/>
      <c r="M340" s="300"/>
      <c r="N340" s="135"/>
      <c r="O340" s="299"/>
      <c r="P340" s="135"/>
      <c r="Q340" s="19"/>
      <c r="R340" s="19"/>
      <c r="S340" s="23"/>
      <c r="T340" s="23"/>
      <c r="U340" s="58"/>
      <c r="V340" s="58"/>
      <c r="W340" s="58"/>
      <c r="X340" s="58"/>
      <c r="Y340" s="58"/>
    </row>
    <row r="341" spans="1:25" ht="18" customHeight="1" x14ac:dyDescent="0.2">
      <c r="A341" s="23"/>
      <c r="B341" s="23"/>
      <c r="C341" s="23"/>
      <c r="D341" s="58"/>
      <c r="E341" s="58"/>
      <c r="F341" s="58"/>
      <c r="G341" s="400"/>
      <c r="H341" s="158"/>
      <c r="I341" s="59"/>
      <c r="J341" s="135"/>
      <c r="K341" s="301"/>
      <c r="L341" s="135"/>
      <c r="M341" s="300"/>
      <c r="N341" s="135"/>
      <c r="O341" s="299"/>
      <c r="P341" s="135"/>
      <c r="Q341" s="19"/>
      <c r="R341" s="19"/>
      <c r="S341" s="23"/>
      <c r="T341" s="23"/>
      <c r="U341" s="58"/>
      <c r="V341" s="58"/>
      <c r="W341" s="58"/>
      <c r="X341" s="58"/>
      <c r="Y341" s="58"/>
    </row>
    <row r="342" spans="1:25" ht="18" customHeight="1" x14ac:dyDescent="0.2">
      <c r="A342" s="23"/>
      <c r="B342" s="23"/>
      <c r="C342" s="23"/>
      <c r="D342" s="58"/>
      <c r="E342" s="58"/>
      <c r="F342" s="58"/>
      <c r="G342" s="400"/>
      <c r="H342" s="158"/>
      <c r="I342" s="59"/>
      <c r="J342" s="135"/>
      <c r="K342" s="301"/>
      <c r="L342" s="135"/>
      <c r="M342" s="300"/>
      <c r="N342" s="135"/>
      <c r="O342" s="299"/>
      <c r="P342" s="135"/>
      <c r="Q342" s="19"/>
      <c r="R342" s="19"/>
      <c r="S342" s="23"/>
      <c r="T342" s="23"/>
      <c r="U342" s="58"/>
      <c r="V342" s="58"/>
      <c r="W342" s="58"/>
      <c r="X342" s="58"/>
      <c r="Y342" s="58"/>
    </row>
    <row r="343" spans="1:25" ht="18" customHeight="1" x14ac:dyDescent="0.2">
      <c r="A343" s="23"/>
      <c r="B343" s="23"/>
      <c r="C343" s="23"/>
      <c r="D343" s="58"/>
      <c r="E343" s="58"/>
      <c r="F343" s="58"/>
      <c r="G343" s="400"/>
      <c r="H343" s="158"/>
      <c r="I343" s="59"/>
      <c r="J343" s="135"/>
      <c r="K343" s="301"/>
      <c r="L343" s="135"/>
      <c r="M343" s="300"/>
      <c r="N343" s="135"/>
      <c r="O343" s="299"/>
      <c r="P343" s="135"/>
      <c r="Q343" s="19"/>
      <c r="R343" s="19"/>
      <c r="S343" s="23"/>
      <c r="T343" s="23"/>
      <c r="U343" s="58"/>
      <c r="V343" s="58"/>
      <c r="W343" s="58"/>
      <c r="X343" s="58"/>
      <c r="Y343" s="58"/>
    </row>
    <row r="344" spans="1:25" ht="18" customHeight="1" x14ac:dyDescent="0.2">
      <c r="A344" s="23"/>
      <c r="B344" s="23"/>
      <c r="C344" s="23"/>
      <c r="D344" s="58"/>
      <c r="E344" s="58"/>
      <c r="F344" s="58"/>
      <c r="G344" s="400"/>
      <c r="H344" s="158"/>
      <c r="I344" s="59"/>
      <c r="J344" s="135"/>
      <c r="K344" s="301"/>
      <c r="L344" s="135"/>
      <c r="M344" s="300"/>
      <c r="N344" s="135"/>
      <c r="O344" s="299"/>
      <c r="P344" s="135"/>
      <c r="Q344" s="19"/>
      <c r="R344" s="19"/>
      <c r="S344" s="23"/>
      <c r="T344" s="23"/>
      <c r="U344" s="58"/>
      <c r="V344" s="58"/>
      <c r="W344" s="58"/>
      <c r="X344" s="58"/>
      <c r="Y344" s="58"/>
    </row>
    <row r="345" spans="1:25" ht="18" customHeight="1" x14ac:dyDescent="0.2">
      <c r="A345" s="23"/>
      <c r="B345" s="23"/>
      <c r="C345" s="23"/>
      <c r="D345" s="58"/>
      <c r="E345" s="58"/>
      <c r="F345" s="58"/>
      <c r="G345" s="400"/>
      <c r="H345" s="158"/>
      <c r="I345" s="59"/>
      <c r="J345" s="135"/>
      <c r="K345" s="301"/>
      <c r="L345" s="135"/>
      <c r="M345" s="300"/>
      <c r="N345" s="135"/>
      <c r="O345" s="299"/>
      <c r="P345" s="135"/>
      <c r="Q345" s="19"/>
      <c r="R345" s="19"/>
      <c r="S345" s="23"/>
      <c r="T345" s="23"/>
      <c r="U345" s="58"/>
      <c r="V345" s="58"/>
      <c r="W345" s="58"/>
      <c r="X345" s="58"/>
      <c r="Y345" s="58"/>
    </row>
    <row r="346" spans="1:25" ht="18" customHeight="1" x14ac:dyDescent="0.2">
      <c r="A346" s="23"/>
      <c r="B346" s="23"/>
      <c r="C346" s="23"/>
      <c r="D346" s="58"/>
      <c r="E346" s="58"/>
      <c r="F346" s="58"/>
      <c r="G346" s="400"/>
      <c r="H346" s="158"/>
      <c r="I346" s="59"/>
      <c r="J346" s="135"/>
      <c r="K346" s="301"/>
      <c r="L346" s="135"/>
      <c r="M346" s="300"/>
      <c r="N346" s="135"/>
      <c r="O346" s="299"/>
      <c r="P346" s="135"/>
      <c r="Q346" s="19"/>
      <c r="R346" s="19"/>
      <c r="S346" s="23"/>
      <c r="T346" s="23"/>
      <c r="U346" s="58"/>
      <c r="V346" s="58"/>
      <c r="W346" s="58"/>
      <c r="X346" s="58"/>
      <c r="Y346" s="58"/>
    </row>
    <row r="347" spans="1:25" ht="18" customHeight="1" x14ac:dyDescent="0.2">
      <c r="A347" s="23"/>
      <c r="B347" s="23"/>
      <c r="C347" s="23"/>
      <c r="D347" s="58"/>
      <c r="E347" s="58"/>
      <c r="F347" s="58"/>
      <c r="G347" s="400"/>
      <c r="H347" s="158"/>
      <c r="I347" s="59"/>
      <c r="J347" s="135"/>
      <c r="K347" s="301"/>
      <c r="L347" s="135"/>
      <c r="M347" s="300"/>
      <c r="N347" s="135"/>
      <c r="O347" s="299"/>
      <c r="P347" s="135"/>
      <c r="Q347" s="19"/>
      <c r="R347" s="19"/>
      <c r="S347" s="23"/>
      <c r="T347" s="23"/>
      <c r="U347" s="58"/>
      <c r="V347" s="58"/>
      <c r="W347" s="58"/>
      <c r="X347" s="58"/>
      <c r="Y347" s="58"/>
    </row>
    <row r="348" spans="1:25" ht="18" customHeight="1" x14ac:dyDescent="0.2">
      <c r="A348" s="23"/>
      <c r="B348" s="23"/>
      <c r="C348" s="23"/>
      <c r="D348" s="58"/>
      <c r="E348" s="58"/>
      <c r="F348" s="58"/>
      <c r="G348" s="400"/>
      <c r="H348" s="158"/>
      <c r="I348" s="59"/>
      <c r="J348" s="135"/>
      <c r="K348" s="301"/>
      <c r="L348" s="135"/>
      <c r="M348" s="300"/>
      <c r="N348" s="135"/>
      <c r="O348" s="299"/>
      <c r="P348" s="135"/>
      <c r="Q348" s="19"/>
      <c r="R348" s="19"/>
      <c r="S348" s="23"/>
      <c r="T348" s="23"/>
      <c r="U348" s="58"/>
      <c r="V348" s="58"/>
      <c r="W348" s="58"/>
      <c r="X348" s="58"/>
      <c r="Y348" s="58"/>
    </row>
    <row r="349" spans="1:25" ht="18" customHeight="1" x14ac:dyDescent="0.2">
      <c r="A349" s="23"/>
      <c r="B349" s="23"/>
      <c r="C349" s="23"/>
      <c r="D349" s="58"/>
      <c r="E349" s="58"/>
      <c r="F349" s="58"/>
      <c r="G349" s="400"/>
      <c r="H349" s="158"/>
      <c r="I349" s="59"/>
      <c r="J349" s="135"/>
      <c r="K349" s="301"/>
      <c r="L349" s="135"/>
      <c r="M349" s="300"/>
      <c r="N349" s="135"/>
      <c r="O349" s="299"/>
      <c r="P349" s="135"/>
      <c r="Q349" s="19"/>
      <c r="R349" s="19"/>
      <c r="S349" s="23"/>
      <c r="T349" s="23"/>
      <c r="U349" s="58"/>
      <c r="V349" s="58"/>
      <c r="W349" s="58"/>
      <c r="X349" s="58"/>
      <c r="Y349" s="58"/>
    </row>
    <row r="350" spans="1:25" ht="18" customHeight="1" x14ac:dyDescent="0.2">
      <c r="A350" s="23"/>
      <c r="B350" s="23"/>
      <c r="C350" s="23"/>
      <c r="D350" s="58"/>
      <c r="E350" s="58"/>
      <c r="F350" s="58"/>
      <c r="G350" s="400"/>
      <c r="H350" s="158"/>
      <c r="I350" s="59"/>
      <c r="J350" s="135"/>
      <c r="K350" s="301"/>
      <c r="L350" s="135"/>
      <c r="M350" s="300"/>
      <c r="N350" s="135"/>
      <c r="O350" s="299"/>
      <c r="P350" s="135"/>
      <c r="Q350" s="19"/>
      <c r="R350" s="19"/>
      <c r="S350" s="23"/>
      <c r="T350" s="23"/>
      <c r="U350" s="58"/>
      <c r="V350" s="58"/>
      <c r="W350" s="58"/>
      <c r="X350" s="58"/>
      <c r="Y350" s="58"/>
    </row>
    <row r="351" spans="1:25" ht="18" customHeight="1" x14ac:dyDescent="0.2">
      <c r="A351" s="23"/>
      <c r="B351" s="23"/>
      <c r="C351" s="23"/>
      <c r="D351" s="58"/>
      <c r="E351" s="58"/>
      <c r="F351" s="58"/>
      <c r="G351" s="400"/>
      <c r="H351" s="158"/>
      <c r="I351" s="59"/>
      <c r="J351" s="135"/>
      <c r="K351" s="301"/>
      <c r="L351" s="135"/>
      <c r="M351" s="300"/>
      <c r="N351" s="135"/>
      <c r="O351" s="299"/>
      <c r="P351" s="135"/>
      <c r="Q351" s="19"/>
      <c r="R351" s="19"/>
      <c r="S351" s="23"/>
      <c r="T351" s="23"/>
      <c r="U351" s="58"/>
      <c r="V351" s="58"/>
      <c r="W351" s="58"/>
      <c r="X351" s="58"/>
      <c r="Y351" s="58"/>
    </row>
    <row r="352" spans="1:25" ht="18" customHeight="1" x14ac:dyDescent="0.2">
      <c r="A352" s="23"/>
      <c r="B352" s="23"/>
      <c r="C352" s="23"/>
      <c r="D352" s="58"/>
      <c r="E352" s="58"/>
      <c r="F352" s="58"/>
      <c r="G352" s="400"/>
      <c r="H352" s="158"/>
      <c r="I352" s="59"/>
      <c r="J352" s="135"/>
      <c r="K352" s="301"/>
      <c r="L352" s="135"/>
      <c r="M352" s="300"/>
      <c r="N352" s="135"/>
      <c r="O352" s="299"/>
      <c r="P352" s="135"/>
      <c r="Q352" s="19"/>
      <c r="R352" s="19"/>
      <c r="S352" s="23"/>
      <c r="T352" s="23"/>
      <c r="U352" s="58"/>
      <c r="V352" s="58"/>
      <c r="W352" s="58"/>
      <c r="X352" s="58"/>
      <c r="Y352" s="58"/>
    </row>
    <row r="353" spans="1:25" ht="18" customHeight="1" x14ac:dyDescent="0.2">
      <c r="A353" s="23"/>
      <c r="B353" s="23"/>
      <c r="C353" s="23"/>
      <c r="D353" s="58"/>
      <c r="E353" s="58"/>
      <c r="F353" s="58"/>
      <c r="G353" s="400"/>
      <c r="H353" s="158"/>
      <c r="I353" s="59"/>
      <c r="J353" s="135"/>
      <c r="K353" s="301"/>
      <c r="L353" s="135"/>
      <c r="M353" s="300"/>
      <c r="N353" s="135"/>
      <c r="O353" s="299"/>
      <c r="P353" s="135"/>
      <c r="Q353" s="19"/>
      <c r="R353" s="19"/>
      <c r="S353" s="23"/>
      <c r="T353" s="23"/>
      <c r="U353" s="58"/>
      <c r="V353" s="58"/>
      <c r="W353" s="58"/>
      <c r="X353" s="58"/>
      <c r="Y353" s="58"/>
    </row>
    <row r="354" spans="1:25" ht="18" customHeight="1" x14ac:dyDescent="0.2">
      <c r="A354" s="23"/>
      <c r="B354" s="23"/>
      <c r="C354" s="23"/>
      <c r="D354" s="58"/>
      <c r="E354" s="58"/>
      <c r="F354" s="58"/>
      <c r="G354" s="400"/>
      <c r="H354" s="158"/>
      <c r="I354" s="59"/>
      <c r="J354" s="135"/>
      <c r="K354" s="301"/>
      <c r="L354" s="135"/>
      <c r="M354" s="300"/>
      <c r="N354" s="135"/>
      <c r="O354" s="299"/>
      <c r="P354" s="135"/>
      <c r="Q354" s="19"/>
      <c r="R354" s="19"/>
      <c r="S354" s="23"/>
      <c r="T354" s="23"/>
      <c r="U354" s="58"/>
      <c r="V354" s="58"/>
      <c r="W354" s="58"/>
      <c r="X354" s="58"/>
      <c r="Y354" s="58"/>
    </row>
    <row r="355" spans="1:25" ht="18" customHeight="1" x14ac:dyDescent="0.2">
      <c r="A355" s="23"/>
      <c r="B355" s="23"/>
      <c r="C355" s="23"/>
      <c r="D355" s="58"/>
      <c r="E355" s="58"/>
      <c r="F355" s="58"/>
      <c r="G355" s="400"/>
      <c r="H355" s="158"/>
      <c r="I355" s="59"/>
      <c r="J355" s="135"/>
      <c r="K355" s="301"/>
      <c r="L355" s="135"/>
      <c r="M355" s="300"/>
      <c r="N355" s="135"/>
      <c r="O355" s="299"/>
      <c r="P355" s="135"/>
      <c r="Q355" s="19"/>
      <c r="R355" s="19"/>
      <c r="S355" s="23"/>
      <c r="T355" s="23"/>
      <c r="U355" s="58"/>
      <c r="V355" s="58"/>
      <c r="W355" s="58"/>
      <c r="X355" s="58"/>
      <c r="Y355" s="58"/>
    </row>
    <row r="356" spans="1:25" ht="18" customHeight="1" x14ac:dyDescent="0.2">
      <c r="A356" s="23"/>
      <c r="B356" s="23"/>
      <c r="C356" s="23"/>
      <c r="D356" s="58"/>
      <c r="E356" s="58"/>
      <c r="F356" s="58"/>
      <c r="G356" s="400"/>
      <c r="H356" s="158"/>
      <c r="I356" s="59"/>
      <c r="J356" s="135"/>
      <c r="K356" s="301"/>
      <c r="L356" s="135"/>
      <c r="M356" s="300"/>
      <c r="N356" s="135"/>
      <c r="O356" s="299"/>
      <c r="P356" s="135"/>
      <c r="Q356" s="19"/>
      <c r="R356" s="19"/>
      <c r="S356" s="23"/>
      <c r="T356" s="23"/>
      <c r="U356" s="58"/>
      <c r="V356" s="58"/>
      <c r="W356" s="58"/>
      <c r="X356" s="58"/>
      <c r="Y356" s="58"/>
    </row>
    <row r="357" spans="1:25" ht="18" customHeight="1" x14ac:dyDescent="0.2">
      <c r="A357" s="23"/>
      <c r="B357" s="23"/>
      <c r="C357" s="23"/>
      <c r="D357" s="58"/>
      <c r="E357" s="58"/>
      <c r="F357" s="58"/>
      <c r="G357" s="400"/>
      <c r="H357" s="158"/>
      <c r="I357" s="59"/>
      <c r="J357" s="135"/>
      <c r="K357" s="301"/>
      <c r="L357" s="135"/>
      <c r="M357" s="300"/>
      <c r="N357" s="135"/>
      <c r="O357" s="299"/>
      <c r="P357" s="135"/>
      <c r="Q357" s="19"/>
      <c r="R357" s="19"/>
      <c r="S357" s="23"/>
      <c r="T357" s="23"/>
      <c r="U357" s="58"/>
      <c r="V357" s="58"/>
      <c r="W357" s="58"/>
      <c r="X357" s="58"/>
      <c r="Y357" s="58"/>
    </row>
    <row r="358" spans="1:25" ht="18" customHeight="1" x14ac:dyDescent="0.2">
      <c r="A358" s="23"/>
      <c r="B358" s="23"/>
      <c r="C358" s="23"/>
      <c r="D358" s="58"/>
      <c r="E358" s="58"/>
      <c r="F358" s="58"/>
      <c r="G358" s="400"/>
      <c r="H358" s="158"/>
      <c r="I358" s="59"/>
      <c r="J358" s="135"/>
      <c r="K358" s="301"/>
      <c r="L358" s="135"/>
      <c r="M358" s="300"/>
      <c r="N358" s="135"/>
      <c r="O358" s="299"/>
      <c r="P358" s="135"/>
      <c r="Q358" s="19"/>
      <c r="R358" s="19"/>
      <c r="S358" s="23"/>
      <c r="T358" s="23"/>
      <c r="U358" s="58"/>
      <c r="V358" s="58"/>
      <c r="W358" s="58"/>
      <c r="X358" s="58"/>
      <c r="Y358" s="58"/>
    </row>
    <row r="359" spans="1:25" ht="18" customHeight="1" x14ac:dyDescent="0.2">
      <c r="A359" s="23"/>
      <c r="B359" s="23"/>
      <c r="C359" s="23"/>
      <c r="D359" s="58"/>
      <c r="E359" s="58"/>
      <c r="F359" s="58"/>
      <c r="G359" s="400"/>
      <c r="H359" s="158"/>
      <c r="I359" s="59"/>
      <c r="J359" s="135"/>
      <c r="K359" s="301"/>
      <c r="L359" s="135"/>
      <c r="M359" s="300"/>
      <c r="N359" s="135"/>
      <c r="O359" s="299"/>
      <c r="P359" s="135"/>
      <c r="Q359" s="19"/>
      <c r="R359" s="19"/>
      <c r="S359" s="23"/>
      <c r="T359" s="23"/>
      <c r="U359" s="58"/>
      <c r="V359" s="58"/>
      <c r="W359" s="58"/>
      <c r="X359" s="58"/>
      <c r="Y359" s="58"/>
    </row>
    <row r="360" spans="1:25" ht="18" customHeight="1" x14ac:dyDescent="0.2">
      <c r="A360" s="23"/>
      <c r="B360" s="23"/>
      <c r="C360" s="23"/>
      <c r="D360" s="58"/>
      <c r="E360" s="58"/>
      <c r="F360" s="58"/>
      <c r="G360" s="400"/>
      <c r="H360" s="158"/>
      <c r="I360" s="59"/>
      <c r="J360" s="135"/>
      <c r="K360" s="301"/>
      <c r="L360" s="135"/>
      <c r="M360" s="300"/>
      <c r="N360" s="135"/>
      <c r="O360" s="299"/>
      <c r="P360" s="135"/>
      <c r="Q360" s="19"/>
      <c r="R360" s="19"/>
      <c r="S360" s="23"/>
      <c r="T360" s="23"/>
      <c r="U360" s="58"/>
      <c r="V360" s="58"/>
      <c r="W360" s="58"/>
      <c r="X360" s="58"/>
      <c r="Y360" s="58"/>
    </row>
    <row r="361" spans="1:25" ht="18" customHeight="1" x14ac:dyDescent="0.2">
      <c r="A361" s="23"/>
      <c r="B361" s="23"/>
      <c r="C361" s="23"/>
      <c r="D361" s="58"/>
      <c r="E361" s="58"/>
      <c r="F361" s="58"/>
      <c r="G361" s="400"/>
      <c r="H361" s="158"/>
      <c r="I361" s="59"/>
      <c r="J361" s="135"/>
      <c r="K361" s="301"/>
      <c r="L361" s="135"/>
      <c r="M361" s="300"/>
      <c r="N361" s="135"/>
      <c r="O361" s="299"/>
      <c r="P361" s="135"/>
      <c r="Q361" s="19"/>
      <c r="R361" s="19"/>
      <c r="S361" s="23"/>
      <c r="T361" s="23"/>
      <c r="U361" s="58"/>
      <c r="V361" s="58"/>
      <c r="W361" s="58"/>
      <c r="X361" s="58"/>
      <c r="Y361" s="58"/>
    </row>
    <row r="362" spans="1:25" ht="18" customHeight="1" x14ac:dyDescent="0.2">
      <c r="A362" s="23"/>
      <c r="B362" s="23"/>
      <c r="C362" s="23"/>
      <c r="D362" s="58"/>
      <c r="E362" s="58"/>
      <c r="F362" s="58"/>
      <c r="G362" s="400"/>
      <c r="H362" s="158"/>
      <c r="I362" s="59"/>
      <c r="J362" s="135"/>
      <c r="K362" s="301"/>
      <c r="L362" s="135"/>
      <c r="M362" s="300"/>
      <c r="N362" s="135"/>
      <c r="O362" s="299"/>
      <c r="P362" s="135"/>
      <c r="Q362" s="19"/>
      <c r="R362" s="19"/>
      <c r="S362" s="23"/>
      <c r="T362" s="23"/>
      <c r="U362" s="58"/>
      <c r="V362" s="58"/>
      <c r="W362" s="58"/>
      <c r="X362" s="58"/>
      <c r="Y362" s="58"/>
    </row>
    <row r="363" spans="1:25" ht="18" customHeight="1" x14ac:dyDescent="0.2">
      <c r="A363" s="23"/>
      <c r="B363" s="23"/>
      <c r="C363" s="23"/>
      <c r="D363" s="58"/>
      <c r="E363" s="58"/>
      <c r="F363" s="58"/>
      <c r="G363" s="400"/>
      <c r="H363" s="158"/>
      <c r="I363" s="59"/>
      <c r="J363" s="135"/>
      <c r="K363" s="301"/>
      <c r="L363" s="135"/>
      <c r="M363" s="300"/>
      <c r="N363" s="135"/>
      <c r="O363" s="299"/>
      <c r="P363" s="135"/>
      <c r="Q363" s="19"/>
      <c r="R363" s="19"/>
      <c r="S363" s="23"/>
      <c r="T363" s="23"/>
      <c r="U363" s="58"/>
      <c r="V363" s="58"/>
      <c r="W363" s="58"/>
      <c r="X363" s="58"/>
      <c r="Y363" s="58"/>
    </row>
    <row r="364" spans="1:25" ht="18" customHeight="1" x14ac:dyDescent="0.2">
      <c r="A364" s="23"/>
      <c r="B364" s="23"/>
      <c r="C364" s="23"/>
      <c r="D364" s="58"/>
      <c r="E364" s="58"/>
      <c r="F364" s="58"/>
      <c r="G364" s="400"/>
      <c r="H364" s="158"/>
      <c r="I364" s="59"/>
      <c r="J364" s="135"/>
      <c r="K364" s="301"/>
      <c r="L364" s="135"/>
      <c r="M364" s="300"/>
      <c r="N364" s="135"/>
      <c r="O364" s="299"/>
      <c r="P364" s="135"/>
      <c r="Q364" s="19"/>
      <c r="R364" s="19"/>
      <c r="S364" s="23"/>
      <c r="T364" s="23"/>
      <c r="U364" s="58"/>
      <c r="V364" s="58"/>
      <c r="W364" s="58"/>
      <c r="X364" s="58"/>
      <c r="Y364" s="58"/>
    </row>
    <row r="365" spans="1:25" ht="18" customHeight="1" x14ac:dyDescent="0.2">
      <c r="A365" s="23"/>
      <c r="B365" s="23"/>
      <c r="C365" s="23"/>
      <c r="D365" s="58"/>
      <c r="E365" s="58"/>
      <c r="F365" s="58"/>
      <c r="G365" s="400"/>
      <c r="H365" s="158"/>
      <c r="I365" s="59"/>
      <c r="J365" s="135"/>
      <c r="K365" s="301"/>
      <c r="L365" s="135"/>
      <c r="M365" s="300"/>
      <c r="N365" s="135"/>
      <c r="O365" s="299"/>
      <c r="P365" s="135"/>
      <c r="Q365" s="19"/>
      <c r="R365" s="19"/>
      <c r="S365" s="23"/>
      <c r="T365" s="23"/>
      <c r="U365" s="58"/>
      <c r="V365" s="58"/>
      <c r="W365" s="58"/>
      <c r="X365" s="58"/>
      <c r="Y365" s="58"/>
    </row>
    <row r="366" spans="1:25" ht="18" customHeight="1" x14ac:dyDescent="0.2">
      <c r="A366" s="23"/>
      <c r="B366" s="23"/>
      <c r="C366" s="23"/>
      <c r="D366" s="58"/>
      <c r="E366" s="58"/>
      <c r="F366" s="58"/>
      <c r="G366" s="400"/>
      <c r="H366" s="158"/>
      <c r="I366" s="59"/>
      <c r="J366" s="135"/>
      <c r="K366" s="301"/>
      <c r="L366" s="135"/>
      <c r="M366" s="300"/>
      <c r="N366" s="135"/>
      <c r="O366" s="299"/>
      <c r="P366" s="135"/>
      <c r="Q366" s="19"/>
      <c r="R366" s="19"/>
      <c r="S366" s="23"/>
      <c r="T366" s="23"/>
      <c r="U366" s="58"/>
      <c r="V366" s="58"/>
      <c r="W366" s="58"/>
      <c r="X366" s="58"/>
      <c r="Y366" s="58"/>
    </row>
    <row r="367" spans="1:25" ht="18" customHeight="1" x14ac:dyDescent="0.2">
      <c r="A367" s="23"/>
      <c r="B367" s="23"/>
      <c r="C367" s="23"/>
      <c r="D367" s="58"/>
      <c r="E367" s="58"/>
      <c r="F367" s="58"/>
      <c r="G367" s="400"/>
      <c r="H367" s="158"/>
      <c r="I367" s="59"/>
      <c r="J367" s="135"/>
      <c r="K367" s="301"/>
      <c r="L367" s="135"/>
      <c r="M367" s="300"/>
      <c r="N367" s="135"/>
      <c r="O367" s="299"/>
      <c r="P367" s="135"/>
      <c r="Q367" s="19"/>
      <c r="R367" s="19"/>
      <c r="S367" s="23"/>
      <c r="T367" s="23"/>
      <c r="U367" s="58"/>
      <c r="V367" s="58"/>
      <c r="W367" s="58"/>
      <c r="X367" s="58"/>
      <c r="Y367" s="58"/>
    </row>
    <row r="368" spans="1:25" ht="18" customHeight="1" x14ac:dyDescent="0.2">
      <c r="A368" s="23"/>
      <c r="B368" s="23"/>
      <c r="C368" s="23"/>
      <c r="D368" s="58"/>
      <c r="E368" s="58"/>
      <c r="F368" s="58"/>
      <c r="G368" s="400"/>
      <c r="H368" s="158"/>
      <c r="I368" s="59"/>
      <c r="J368" s="135"/>
      <c r="K368" s="301"/>
      <c r="L368" s="135"/>
      <c r="M368" s="300"/>
      <c r="N368" s="135"/>
      <c r="O368" s="299"/>
      <c r="P368" s="135"/>
      <c r="Q368" s="19"/>
      <c r="R368" s="19"/>
      <c r="S368" s="23"/>
      <c r="T368" s="23"/>
      <c r="U368" s="58"/>
      <c r="V368" s="58"/>
      <c r="W368" s="58"/>
      <c r="X368" s="58"/>
      <c r="Y368" s="58"/>
    </row>
    <row r="369" spans="1:25" ht="18" customHeight="1" x14ac:dyDescent="0.2">
      <c r="A369" s="23"/>
      <c r="B369" s="23"/>
      <c r="C369" s="23"/>
      <c r="D369" s="58"/>
      <c r="E369" s="58"/>
      <c r="F369" s="58"/>
      <c r="G369" s="400"/>
      <c r="H369" s="158"/>
      <c r="I369" s="59"/>
      <c r="J369" s="135"/>
      <c r="K369" s="301"/>
      <c r="L369" s="135"/>
      <c r="M369" s="300"/>
      <c r="N369" s="135"/>
      <c r="O369" s="299"/>
      <c r="P369" s="135"/>
      <c r="Q369" s="19"/>
      <c r="R369" s="19"/>
      <c r="S369" s="23"/>
      <c r="T369" s="23"/>
      <c r="U369" s="58"/>
      <c r="V369" s="58"/>
      <c r="W369" s="58"/>
      <c r="X369" s="58"/>
      <c r="Y369" s="58"/>
    </row>
    <row r="370" spans="1:25" ht="18" customHeight="1" x14ac:dyDescent="0.2">
      <c r="A370" s="23"/>
      <c r="B370" s="23"/>
      <c r="C370" s="23"/>
      <c r="D370" s="58"/>
      <c r="E370" s="58"/>
      <c r="F370" s="58"/>
      <c r="G370" s="400"/>
      <c r="H370" s="158"/>
      <c r="I370" s="59"/>
      <c r="J370" s="135"/>
      <c r="K370" s="301"/>
      <c r="L370" s="135"/>
      <c r="M370" s="300"/>
      <c r="N370" s="135"/>
      <c r="O370" s="299"/>
      <c r="P370" s="135"/>
      <c r="Q370" s="19"/>
      <c r="R370" s="19"/>
      <c r="S370" s="23"/>
      <c r="T370" s="23"/>
      <c r="U370" s="58"/>
      <c r="V370" s="58"/>
      <c r="W370" s="58"/>
      <c r="X370" s="58"/>
      <c r="Y370" s="58"/>
    </row>
    <row r="371" spans="1:25" ht="18" customHeight="1" x14ac:dyDescent="0.2">
      <c r="A371" s="23"/>
      <c r="B371" s="23"/>
      <c r="C371" s="23"/>
      <c r="D371" s="58"/>
      <c r="E371" s="58"/>
      <c r="F371" s="58"/>
      <c r="G371" s="400"/>
      <c r="H371" s="158"/>
      <c r="I371" s="59"/>
      <c r="J371" s="135"/>
      <c r="K371" s="301"/>
      <c r="L371" s="135"/>
      <c r="M371" s="300"/>
      <c r="N371" s="135"/>
      <c r="O371" s="299"/>
      <c r="P371" s="135"/>
      <c r="Q371" s="19"/>
      <c r="R371" s="19"/>
      <c r="S371" s="23"/>
      <c r="T371" s="23"/>
      <c r="U371" s="58"/>
      <c r="V371" s="58"/>
      <c r="W371" s="58"/>
      <c r="X371" s="58"/>
      <c r="Y371" s="58"/>
    </row>
    <row r="372" spans="1:25" ht="18" customHeight="1" x14ac:dyDescent="0.2">
      <c r="A372" s="23"/>
      <c r="B372" s="23"/>
      <c r="C372" s="23"/>
      <c r="D372" s="58"/>
      <c r="E372" s="58"/>
      <c r="F372" s="58"/>
      <c r="G372" s="400"/>
      <c r="H372" s="158"/>
      <c r="I372" s="59"/>
      <c r="J372" s="135"/>
      <c r="K372" s="301"/>
      <c r="L372" s="135"/>
      <c r="M372" s="300"/>
      <c r="N372" s="135"/>
      <c r="O372" s="299"/>
      <c r="P372" s="135"/>
      <c r="Q372" s="19"/>
      <c r="R372" s="19"/>
      <c r="S372" s="23"/>
      <c r="T372" s="23"/>
      <c r="U372" s="58"/>
      <c r="V372" s="58"/>
      <c r="W372" s="58"/>
      <c r="X372" s="58"/>
      <c r="Y372" s="58"/>
    </row>
    <row r="373" spans="1:25" ht="18" customHeight="1" x14ac:dyDescent="0.2">
      <c r="A373" s="23"/>
      <c r="B373" s="23"/>
      <c r="C373" s="23"/>
      <c r="D373" s="58"/>
      <c r="E373" s="58"/>
      <c r="F373" s="58"/>
      <c r="G373" s="400"/>
      <c r="H373" s="158"/>
      <c r="I373" s="59"/>
      <c r="J373" s="135"/>
      <c r="K373" s="301"/>
      <c r="L373" s="135"/>
      <c r="M373" s="300"/>
      <c r="N373" s="135"/>
      <c r="O373" s="299"/>
      <c r="P373" s="135"/>
      <c r="Q373" s="19"/>
      <c r="R373" s="19"/>
      <c r="S373" s="23"/>
      <c r="T373" s="23"/>
      <c r="U373" s="58"/>
      <c r="V373" s="58"/>
      <c r="W373" s="58"/>
      <c r="X373" s="58"/>
      <c r="Y373" s="58"/>
    </row>
    <row r="374" spans="1:25" ht="18" customHeight="1" x14ac:dyDescent="0.2">
      <c r="A374" s="23"/>
      <c r="B374" s="23"/>
      <c r="C374" s="23"/>
      <c r="D374" s="58"/>
      <c r="E374" s="58"/>
      <c r="F374" s="58"/>
      <c r="G374" s="400"/>
      <c r="H374" s="158"/>
      <c r="I374" s="59"/>
      <c r="J374" s="135"/>
      <c r="K374" s="301"/>
      <c r="L374" s="135"/>
      <c r="M374" s="300"/>
      <c r="N374" s="135"/>
      <c r="O374" s="299"/>
      <c r="P374" s="135"/>
      <c r="Q374" s="19"/>
      <c r="R374" s="19"/>
      <c r="S374" s="23"/>
      <c r="T374" s="23"/>
      <c r="U374" s="58"/>
      <c r="V374" s="58"/>
      <c r="W374" s="58"/>
      <c r="X374" s="58"/>
      <c r="Y374" s="58"/>
    </row>
    <row r="375" spans="1:25" ht="18" customHeight="1" x14ac:dyDescent="0.2">
      <c r="A375" s="23"/>
      <c r="B375" s="23"/>
      <c r="C375" s="23"/>
      <c r="D375" s="58"/>
      <c r="E375" s="58"/>
      <c r="F375" s="58"/>
      <c r="G375" s="400"/>
      <c r="H375" s="158"/>
      <c r="I375" s="59"/>
      <c r="J375" s="135"/>
      <c r="K375" s="301"/>
      <c r="L375" s="135"/>
      <c r="M375" s="300"/>
      <c r="N375" s="135"/>
      <c r="O375" s="299"/>
      <c r="P375" s="135"/>
      <c r="Q375" s="19"/>
      <c r="R375" s="19"/>
      <c r="S375" s="23"/>
      <c r="T375" s="23"/>
      <c r="U375" s="58"/>
      <c r="V375" s="58"/>
      <c r="W375" s="58"/>
      <c r="X375" s="58"/>
      <c r="Y375" s="58"/>
    </row>
    <row r="376" spans="1:25" ht="18" customHeight="1" x14ac:dyDescent="0.2">
      <c r="A376" s="23"/>
      <c r="B376" s="23"/>
      <c r="C376" s="23"/>
      <c r="D376" s="58"/>
      <c r="E376" s="58"/>
      <c r="F376" s="58"/>
      <c r="G376" s="400"/>
      <c r="H376" s="158"/>
      <c r="I376" s="59"/>
      <c r="J376" s="135"/>
      <c r="K376" s="301"/>
      <c r="L376" s="135"/>
      <c r="M376" s="300"/>
      <c r="N376" s="135"/>
      <c r="O376" s="299"/>
      <c r="P376" s="135"/>
      <c r="Q376" s="19"/>
      <c r="R376" s="19"/>
      <c r="S376" s="23"/>
      <c r="T376" s="23"/>
      <c r="U376" s="58"/>
      <c r="V376" s="58"/>
      <c r="W376" s="58"/>
      <c r="X376" s="58"/>
      <c r="Y376" s="58"/>
    </row>
    <row r="377" spans="1:25" ht="18" customHeight="1" x14ac:dyDescent="0.2">
      <c r="A377" s="23"/>
      <c r="B377" s="23"/>
      <c r="C377" s="23"/>
      <c r="D377" s="58"/>
      <c r="E377" s="58"/>
      <c r="F377" s="58"/>
      <c r="G377" s="400"/>
      <c r="H377" s="158"/>
      <c r="I377" s="59"/>
      <c r="J377" s="135"/>
      <c r="K377" s="301"/>
      <c r="L377" s="135"/>
      <c r="M377" s="300"/>
      <c r="N377" s="135"/>
      <c r="O377" s="299"/>
      <c r="P377" s="135"/>
      <c r="Q377" s="19"/>
      <c r="R377" s="19"/>
      <c r="S377" s="23"/>
      <c r="T377" s="23"/>
      <c r="U377" s="58"/>
      <c r="V377" s="58"/>
      <c r="W377" s="58"/>
      <c r="X377" s="58"/>
      <c r="Y377" s="58"/>
    </row>
    <row r="378" spans="1:25" ht="18" customHeight="1" x14ac:dyDescent="0.2">
      <c r="A378" s="23"/>
      <c r="B378" s="23"/>
      <c r="C378" s="23"/>
      <c r="D378" s="58"/>
      <c r="E378" s="58"/>
      <c r="F378" s="58"/>
      <c r="G378" s="400"/>
      <c r="H378" s="158"/>
      <c r="I378" s="59"/>
      <c r="J378" s="135"/>
      <c r="K378" s="301"/>
      <c r="L378" s="135"/>
      <c r="M378" s="300"/>
      <c r="N378" s="135"/>
      <c r="O378" s="299"/>
      <c r="P378" s="135"/>
      <c r="Q378" s="19"/>
      <c r="R378" s="19"/>
      <c r="S378" s="23"/>
      <c r="T378" s="23"/>
      <c r="U378" s="58"/>
      <c r="V378" s="58"/>
      <c r="W378" s="58"/>
      <c r="X378" s="58"/>
      <c r="Y378" s="58"/>
    </row>
    <row r="379" spans="1:25" ht="18" customHeight="1" x14ac:dyDescent="0.2">
      <c r="A379" s="23"/>
      <c r="B379" s="23"/>
      <c r="C379" s="23"/>
      <c r="D379" s="58"/>
      <c r="E379" s="58"/>
      <c r="F379" s="58"/>
      <c r="G379" s="400"/>
      <c r="H379" s="158"/>
      <c r="I379" s="59"/>
      <c r="J379" s="135"/>
      <c r="K379" s="301"/>
      <c r="L379" s="135"/>
      <c r="M379" s="300"/>
      <c r="N379" s="135"/>
      <c r="O379" s="299"/>
      <c r="P379" s="135"/>
      <c r="Q379" s="19"/>
      <c r="R379" s="19"/>
      <c r="S379" s="23"/>
      <c r="T379" s="23"/>
      <c r="U379" s="58"/>
      <c r="V379" s="58"/>
      <c r="W379" s="58"/>
      <c r="X379" s="58"/>
      <c r="Y379" s="58"/>
    </row>
    <row r="380" spans="1:25" ht="18" customHeight="1" x14ac:dyDescent="0.2">
      <c r="A380" s="23"/>
      <c r="B380" s="23"/>
      <c r="C380" s="23"/>
      <c r="D380" s="58"/>
      <c r="E380" s="58"/>
      <c r="F380" s="58"/>
      <c r="G380" s="400"/>
      <c r="H380" s="158"/>
      <c r="I380" s="59"/>
      <c r="J380" s="135"/>
      <c r="K380" s="301"/>
      <c r="L380" s="135"/>
      <c r="M380" s="300"/>
      <c r="N380" s="135"/>
      <c r="O380" s="299"/>
      <c r="P380" s="135"/>
      <c r="Q380" s="19"/>
      <c r="R380" s="19"/>
      <c r="S380" s="23"/>
      <c r="T380" s="23"/>
      <c r="U380" s="58"/>
      <c r="V380" s="58"/>
      <c r="W380" s="58"/>
      <c r="X380" s="58"/>
      <c r="Y380" s="58"/>
    </row>
    <row r="381" spans="1:25" ht="18" customHeight="1" x14ac:dyDescent="0.2">
      <c r="A381" s="23"/>
      <c r="B381" s="23"/>
      <c r="C381" s="23"/>
      <c r="D381" s="58"/>
      <c r="E381" s="58"/>
      <c r="F381" s="58"/>
      <c r="G381" s="400"/>
      <c r="H381" s="158"/>
      <c r="I381" s="59"/>
      <c r="J381" s="135"/>
      <c r="K381" s="301"/>
      <c r="L381" s="135"/>
      <c r="M381" s="300"/>
      <c r="N381" s="135"/>
      <c r="O381" s="299"/>
      <c r="P381" s="135"/>
      <c r="Q381" s="19"/>
      <c r="R381" s="19"/>
      <c r="S381" s="23"/>
      <c r="T381" s="23"/>
      <c r="U381" s="58"/>
      <c r="V381" s="58"/>
      <c r="W381" s="58"/>
      <c r="X381" s="58"/>
      <c r="Y381" s="58"/>
    </row>
    <row r="382" spans="1:25" ht="18" customHeight="1" x14ac:dyDescent="0.2">
      <c r="A382" s="23"/>
      <c r="B382" s="23"/>
      <c r="C382" s="23"/>
      <c r="D382" s="58"/>
      <c r="E382" s="58"/>
      <c r="F382" s="58"/>
      <c r="G382" s="400"/>
      <c r="H382" s="158"/>
      <c r="I382" s="59"/>
      <c r="J382" s="135"/>
      <c r="K382" s="301"/>
      <c r="L382" s="135"/>
      <c r="M382" s="300"/>
      <c r="N382" s="135"/>
      <c r="O382" s="299"/>
      <c r="P382" s="135"/>
      <c r="Q382" s="19"/>
      <c r="R382" s="19"/>
      <c r="S382" s="23"/>
      <c r="T382" s="23"/>
      <c r="U382" s="58"/>
      <c r="V382" s="58"/>
      <c r="W382" s="58"/>
      <c r="X382" s="58"/>
      <c r="Y382" s="58"/>
    </row>
    <row r="383" spans="1:25" ht="18" customHeight="1" x14ac:dyDescent="0.2">
      <c r="A383" s="23"/>
      <c r="B383" s="23"/>
      <c r="C383" s="23"/>
      <c r="D383" s="58"/>
      <c r="E383" s="58"/>
      <c r="F383" s="58"/>
      <c r="G383" s="400"/>
      <c r="H383" s="158"/>
      <c r="I383" s="59"/>
      <c r="J383" s="135"/>
      <c r="K383" s="301"/>
      <c r="L383" s="135"/>
      <c r="M383" s="300"/>
      <c r="N383" s="135"/>
      <c r="O383" s="299"/>
      <c r="P383" s="135"/>
      <c r="Q383" s="19"/>
      <c r="R383" s="19"/>
      <c r="S383" s="23"/>
      <c r="T383" s="23"/>
      <c r="U383" s="58"/>
      <c r="V383" s="58"/>
      <c r="W383" s="58"/>
      <c r="X383" s="58"/>
      <c r="Y383" s="58"/>
    </row>
    <row r="384" spans="1:25" ht="18" customHeight="1" x14ac:dyDescent="0.2">
      <c r="A384" s="23"/>
      <c r="B384" s="23"/>
      <c r="C384" s="23"/>
      <c r="D384" s="58"/>
      <c r="E384" s="58"/>
      <c r="F384" s="58"/>
      <c r="G384" s="400"/>
      <c r="H384" s="158"/>
      <c r="I384" s="59"/>
      <c r="J384" s="135"/>
      <c r="K384" s="301"/>
      <c r="L384" s="135"/>
      <c r="M384" s="300"/>
      <c r="N384" s="135"/>
      <c r="O384" s="299"/>
      <c r="P384" s="135"/>
      <c r="Q384" s="19"/>
      <c r="R384" s="19"/>
      <c r="S384" s="23"/>
      <c r="T384" s="23"/>
      <c r="U384" s="58"/>
      <c r="V384" s="58"/>
      <c r="W384" s="58"/>
      <c r="X384" s="58"/>
      <c r="Y384" s="58"/>
    </row>
    <row r="385" spans="1:25" ht="18" customHeight="1" x14ac:dyDescent="0.2">
      <c r="A385" s="23"/>
      <c r="B385" s="23"/>
      <c r="C385" s="23"/>
      <c r="D385" s="58"/>
      <c r="E385" s="58"/>
      <c r="F385" s="58"/>
      <c r="G385" s="400"/>
      <c r="H385" s="158"/>
      <c r="I385" s="59"/>
      <c r="J385" s="135"/>
      <c r="K385" s="301"/>
      <c r="L385" s="135"/>
      <c r="M385" s="300"/>
      <c r="N385" s="135"/>
      <c r="O385" s="299"/>
      <c r="P385" s="135"/>
      <c r="Q385" s="19"/>
      <c r="R385" s="19"/>
      <c r="S385" s="23"/>
      <c r="T385" s="23"/>
      <c r="U385" s="58"/>
      <c r="V385" s="58"/>
      <c r="W385" s="58"/>
      <c r="X385" s="58"/>
      <c r="Y385" s="58"/>
    </row>
    <row r="386" spans="1:25" ht="18" customHeight="1" x14ac:dyDescent="0.2">
      <c r="A386" s="23"/>
      <c r="B386" s="23"/>
      <c r="C386" s="23"/>
      <c r="D386" s="58"/>
      <c r="E386" s="58"/>
      <c r="F386" s="58"/>
      <c r="G386" s="400"/>
      <c r="H386" s="158"/>
      <c r="I386" s="59"/>
      <c r="J386" s="135"/>
      <c r="K386" s="301"/>
      <c r="L386" s="135"/>
      <c r="M386" s="300"/>
      <c r="N386" s="135"/>
      <c r="O386" s="299"/>
      <c r="P386" s="135"/>
      <c r="Q386" s="19"/>
      <c r="R386" s="19"/>
      <c r="S386" s="23"/>
      <c r="T386" s="23"/>
      <c r="U386" s="58"/>
      <c r="V386" s="58"/>
      <c r="W386" s="58"/>
      <c r="X386" s="58"/>
      <c r="Y386" s="58"/>
    </row>
    <row r="387" spans="1:25" ht="18" customHeight="1" x14ac:dyDescent="0.2">
      <c r="A387" s="23"/>
      <c r="B387" s="23"/>
      <c r="C387" s="23"/>
      <c r="D387" s="58"/>
      <c r="E387" s="58"/>
      <c r="F387" s="58"/>
      <c r="G387" s="400"/>
      <c r="H387" s="158"/>
      <c r="I387" s="59"/>
      <c r="J387" s="135"/>
      <c r="K387" s="301"/>
      <c r="L387" s="135"/>
      <c r="M387" s="300"/>
      <c r="N387" s="135"/>
      <c r="O387" s="299"/>
      <c r="P387" s="135"/>
      <c r="Q387" s="19"/>
      <c r="R387" s="19"/>
      <c r="S387" s="23"/>
      <c r="T387" s="23"/>
      <c r="U387" s="58"/>
      <c r="V387" s="58"/>
      <c r="W387" s="58"/>
      <c r="X387" s="58"/>
      <c r="Y387" s="58"/>
    </row>
    <row r="388" spans="1:25" ht="18" customHeight="1" x14ac:dyDescent="0.2">
      <c r="A388" s="23"/>
      <c r="B388" s="23"/>
      <c r="C388" s="23"/>
      <c r="D388" s="58"/>
      <c r="E388" s="58"/>
      <c r="F388" s="58"/>
      <c r="G388" s="400"/>
      <c r="H388" s="158"/>
      <c r="I388" s="59"/>
      <c r="J388" s="135"/>
      <c r="K388" s="301"/>
      <c r="L388" s="135"/>
      <c r="M388" s="300"/>
      <c r="N388" s="135"/>
      <c r="O388" s="299"/>
      <c r="P388" s="135"/>
      <c r="Q388" s="19"/>
      <c r="R388" s="19"/>
      <c r="S388" s="23"/>
      <c r="T388" s="23"/>
      <c r="U388" s="58"/>
      <c r="V388" s="58"/>
      <c r="W388" s="58"/>
      <c r="X388" s="58"/>
      <c r="Y388" s="58"/>
    </row>
    <row r="389" spans="1:25" ht="18" customHeight="1" x14ac:dyDescent="0.2">
      <c r="A389" s="23"/>
      <c r="B389" s="23"/>
      <c r="C389" s="23"/>
      <c r="D389" s="58"/>
      <c r="E389" s="58"/>
      <c r="F389" s="58"/>
      <c r="G389" s="400"/>
      <c r="H389" s="158"/>
      <c r="I389" s="59"/>
      <c r="J389" s="135"/>
      <c r="K389" s="301"/>
      <c r="L389" s="135"/>
      <c r="M389" s="300"/>
      <c r="N389" s="135"/>
      <c r="O389" s="299"/>
      <c r="P389" s="135"/>
      <c r="Q389" s="19"/>
      <c r="R389" s="19"/>
      <c r="S389" s="23"/>
      <c r="T389" s="23"/>
      <c r="U389" s="58"/>
      <c r="V389" s="58"/>
      <c r="W389" s="58"/>
      <c r="X389" s="58"/>
      <c r="Y389" s="58"/>
    </row>
    <row r="390" spans="1:25" ht="18" customHeight="1" x14ac:dyDescent="0.2">
      <c r="A390" s="23"/>
      <c r="B390" s="23"/>
      <c r="C390" s="23"/>
      <c r="D390" s="58"/>
      <c r="E390" s="58"/>
      <c r="F390" s="58"/>
      <c r="G390" s="400"/>
      <c r="H390" s="158"/>
      <c r="I390" s="59"/>
      <c r="J390" s="135"/>
      <c r="K390" s="301"/>
      <c r="L390" s="135"/>
      <c r="M390" s="300"/>
      <c r="N390" s="135"/>
      <c r="O390" s="299"/>
      <c r="P390" s="135"/>
      <c r="Q390" s="19"/>
      <c r="R390" s="19"/>
      <c r="S390" s="23"/>
      <c r="T390" s="23"/>
      <c r="U390" s="58"/>
      <c r="V390" s="58"/>
      <c r="W390" s="58"/>
      <c r="X390" s="58"/>
      <c r="Y390" s="58"/>
    </row>
    <row r="391" spans="1:25" ht="18" customHeight="1" x14ac:dyDescent="0.2">
      <c r="A391" s="23"/>
      <c r="B391" s="23"/>
      <c r="C391" s="23"/>
      <c r="D391" s="58"/>
      <c r="E391" s="58"/>
      <c r="F391" s="58"/>
      <c r="G391" s="400"/>
      <c r="H391" s="158"/>
      <c r="I391" s="59"/>
      <c r="J391" s="135"/>
      <c r="K391" s="301"/>
      <c r="L391" s="135"/>
      <c r="M391" s="300"/>
      <c r="N391" s="135"/>
      <c r="O391" s="299"/>
      <c r="P391" s="135"/>
      <c r="Q391" s="19"/>
      <c r="R391" s="19"/>
      <c r="S391" s="23"/>
      <c r="T391" s="23"/>
      <c r="U391" s="58"/>
      <c r="V391" s="58"/>
      <c r="W391" s="58"/>
      <c r="X391" s="58"/>
      <c r="Y391" s="58"/>
    </row>
    <row r="392" spans="1:25" ht="18" customHeight="1" x14ac:dyDescent="0.2">
      <c r="A392" s="23"/>
      <c r="B392" s="23"/>
      <c r="C392" s="23"/>
      <c r="D392" s="58"/>
      <c r="E392" s="58"/>
      <c r="F392" s="58"/>
      <c r="G392" s="400"/>
      <c r="H392" s="158"/>
      <c r="I392" s="59"/>
      <c r="J392" s="135"/>
      <c r="K392" s="301"/>
      <c r="L392" s="135"/>
      <c r="M392" s="300"/>
      <c r="N392" s="135"/>
      <c r="O392" s="299"/>
      <c r="P392" s="135"/>
      <c r="Q392" s="19"/>
      <c r="R392" s="19"/>
      <c r="S392" s="23"/>
      <c r="T392" s="23"/>
      <c r="U392" s="58"/>
      <c r="V392" s="58"/>
      <c r="W392" s="58"/>
      <c r="X392" s="58"/>
      <c r="Y392" s="58"/>
    </row>
    <row r="393" spans="1:25" ht="18" customHeight="1" x14ac:dyDescent="0.2">
      <c r="A393" s="23"/>
      <c r="B393" s="23"/>
      <c r="C393" s="23"/>
      <c r="D393" s="58"/>
      <c r="E393" s="58"/>
      <c r="F393" s="58"/>
      <c r="G393" s="400"/>
      <c r="H393" s="158"/>
      <c r="I393" s="59"/>
      <c r="J393" s="135"/>
      <c r="K393" s="301"/>
      <c r="L393" s="135"/>
      <c r="M393" s="300"/>
      <c r="N393" s="135"/>
      <c r="O393" s="299"/>
      <c r="P393" s="135"/>
      <c r="Q393" s="19"/>
      <c r="R393" s="19"/>
      <c r="S393" s="23"/>
      <c r="T393" s="23"/>
      <c r="U393" s="58"/>
      <c r="V393" s="58"/>
      <c r="W393" s="58"/>
      <c r="X393" s="58"/>
      <c r="Y393" s="58"/>
    </row>
    <row r="394" spans="1:25" ht="18" customHeight="1" x14ac:dyDescent="0.2">
      <c r="A394" s="23"/>
      <c r="B394" s="23"/>
      <c r="C394" s="23"/>
      <c r="D394" s="58"/>
      <c r="E394" s="58"/>
      <c r="F394" s="58"/>
      <c r="G394" s="400"/>
      <c r="H394" s="158"/>
      <c r="I394" s="59"/>
      <c r="J394" s="135"/>
      <c r="K394" s="301"/>
      <c r="L394" s="135"/>
      <c r="M394" s="300"/>
      <c r="N394" s="135"/>
      <c r="O394" s="299"/>
      <c r="P394" s="135"/>
      <c r="Q394" s="19"/>
      <c r="R394" s="19"/>
      <c r="S394" s="23"/>
      <c r="T394" s="23"/>
      <c r="U394" s="58"/>
      <c r="V394" s="58"/>
      <c r="W394" s="58"/>
      <c r="X394" s="58"/>
      <c r="Y394" s="58"/>
    </row>
    <row r="395" spans="1:25" ht="18" customHeight="1" x14ac:dyDescent="0.2">
      <c r="A395" s="23"/>
      <c r="B395" s="23"/>
      <c r="C395" s="23"/>
      <c r="D395" s="58"/>
      <c r="E395" s="58"/>
      <c r="F395" s="58"/>
      <c r="G395" s="400"/>
      <c r="H395" s="158"/>
      <c r="I395" s="59"/>
      <c r="J395" s="135"/>
      <c r="K395" s="301"/>
      <c r="L395" s="135"/>
      <c r="M395" s="300"/>
      <c r="N395" s="135"/>
      <c r="O395" s="299"/>
      <c r="P395" s="135"/>
      <c r="Q395" s="19"/>
      <c r="R395" s="19"/>
      <c r="S395" s="23"/>
      <c r="T395" s="23"/>
      <c r="U395" s="58"/>
      <c r="V395" s="58"/>
      <c r="W395" s="58"/>
      <c r="X395" s="58"/>
      <c r="Y395" s="58"/>
    </row>
    <row r="396" spans="1:25" ht="18" customHeight="1" x14ac:dyDescent="0.2">
      <c r="A396" s="23"/>
      <c r="B396" s="23"/>
      <c r="C396" s="23"/>
      <c r="D396" s="58"/>
      <c r="E396" s="58"/>
      <c r="F396" s="58"/>
      <c r="G396" s="400"/>
      <c r="H396" s="158"/>
      <c r="I396" s="59"/>
      <c r="J396" s="135"/>
      <c r="K396" s="301"/>
      <c r="L396" s="135"/>
      <c r="M396" s="300"/>
      <c r="N396" s="135"/>
      <c r="O396" s="299"/>
      <c r="P396" s="135"/>
      <c r="Q396" s="19"/>
      <c r="R396" s="19"/>
      <c r="S396" s="23"/>
      <c r="T396" s="23"/>
      <c r="U396" s="58"/>
      <c r="V396" s="58"/>
      <c r="W396" s="58"/>
      <c r="X396" s="58"/>
      <c r="Y396" s="58"/>
    </row>
    <row r="397" spans="1:25" ht="18" customHeight="1" x14ac:dyDescent="0.2">
      <c r="A397" s="23"/>
      <c r="B397" s="23"/>
      <c r="C397" s="23"/>
      <c r="D397" s="58"/>
      <c r="E397" s="58"/>
      <c r="F397" s="58"/>
      <c r="G397" s="400"/>
      <c r="H397" s="158"/>
      <c r="I397" s="59"/>
      <c r="J397" s="135"/>
      <c r="K397" s="301"/>
      <c r="L397" s="135"/>
      <c r="M397" s="300"/>
      <c r="N397" s="135"/>
      <c r="O397" s="299"/>
      <c r="P397" s="135"/>
      <c r="Q397" s="19"/>
      <c r="R397" s="19"/>
      <c r="S397" s="23"/>
      <c r="T397" s="23"/>
      <c r="U397" s="58"/>
      <c r="V397" s="58"/>
      <c r="W397" s="58"/>
      <c r="X397" s="58"/>
      <c r="Y397" s="58"/>
    </row>
    <row r="398" spans="1:25" ht="18" customHeight="1" x14ac:dyDescent="0.2">
      <c r="A398" s="23"/>
      <c r="B398" s="23"/>
      <c r="C398" s="23"/>
      <c r="D398" s="58"/>
      <c r="E398" s="58"/>
      <c r="F398" s="58"/>
      <c r="G398" s="400"/>
      <c r="H398" s="158"/>
      <c r="I398" s="59"/>
      <c r="J398" s="135"/>
      <c r="K398" s="301"/>
      <c r="L398" s="135"/>
      <c r="M398" s="300"/>
      <c r="N398" s="135"/>
      <c r="O398" s="299"/>
      <c r="P398" s="135"/>
      <c r="Q398" s="19"/>
      <c r="R398" s="19"/>
      <c r="S398" s="23"/>
      <c r="T398" s="23"/>
      <c r="U398" s="58"/>
      <c r="V398" s="58"/>
      <c r="W398" s="58"/>
      <c r="X398" s="58"/>
      <c r="Y398" s="58"/>
    </row>
    <row r="399" spans="1:25" ht="18" customHeight="1" x14ac:dyDescent="0.2">
      <c r="A399" s="23"/>
      <c r="B399" s="23"/>
      <c r="C399" s="23"/>
      <c r="D399" s="58"/>
      <c r="E399" s="58"/>
      <c r="F399" s="58"/>
      <c r="G399" s="400"/>
      <c r="H399" s="158"/>
      <c r="I399" s="59"/>
      <c r="J399" s="135"/>
      <c r="K399" s="301"/>
      <c r="L399" s="135"/>
      <c r="M399" s="300"/>
      <c r="N399" s="135"/>
      <c r="O399" s="299"/>
      <c r="P399" s="135"/>
      <c r="Q399" s="19"/>
      <c r="R399" s="19"/>
      <c r="S399" s="23"/>
      <c r="T399" s="23"/>
      <c r="U399" s="58"/>
      <c r="V399" s="58"/>
      <c r="W399" s="58"/>
      <c r="X399" s="58"/>
      <c r="Y399" s="58"/>
    </row>
    <row r="400" spans="1:25" ht="18" customHeight="1" x14ac:dyDescent="0.2">
      <c r="A400" s="23"/>
      <c r="B400" s="23"/>
      <c r="C400" s="23"/>
      <c r="D400" s="58"/>
      <c r="E400" s="58"/>
      <c r="F400" s="58"/>
      <c r="G400" s="400"/>
      <c r="H400" s="158"/>
      <c r="I400" s="59"/>
      <c r="J400" s="135"/>
      <c r="K400" s="301"/>
      <c r="L400" s="135"/>
      <c r="M400" s="300"/>
      <c r="N400" s="135"/>
      <c r="O400" s="299"/>
      <c r="P400" s="135"/>
      <c r="Q400" s="19"/>
      <c r="R400" s="19"/>
      <c r="S400" s="23"/>
      <c r="T400" s="23"/>
      <c r="U400" s="58"/>
      <c r="V400" s="58"/>
      <c r="W400" s="58"/>
      <c r="X400" s="58"/>
      <c r="Y400" s="58"/>
    </row>
    <row r="401" spans="1:25" ht="18" customHeight="1" x14ac:dyDescent="0.2">
      <c r="A401" s="23"/>
      <c r="B401" s="23"/>
      <c r="C401" s="23"/>
      <c r="D401" s="58"/>
      <c r="E401" s="58"/>
      <c r="F401" s="58"/>
      <c r="G401" s="400"/>
      <c r="H401" s="158"/>
      <c r="I401" s="59"/>
      <c r="J401" s="135"/>
      <c r="K401" s="301"/>
      <c r="L401" s="135"/>
      <c r="M401" s="300"/>
      <c r="N401" s="135"/>
      <c r="O401" s="299"/>
      <c r="P401" s="135"/>
      <c r="Q401" s="19"/>
      <c r="R401" s="19"/>
      <c r="S401" s="23"/>
      <c r="T401" s="23"/>
      <c r="U401" s="58"/>
      <c r="V401" s="58"/>
      <c r="W401" s="58"/>
      <c r="X401" s="58"/>
      <c r="Y401" s="58"/>
    </row>
    <row r="402" spans="1:25" ht="18" customHeight="1" x14ac:dyDescent="0.2">
      <c r="A402" s="23"/>
      <c r="B402" s="23"/>
      <c r="C402" s="23"/>
      <c r="D402" s="58"/>
      <c r="E402" s="58"/>
      <c r="F402" s="58"/>
      <c r="G402" s="400"/>
      <c r="H402" s="158"/>
      <c r="I402" s="59"/>
      <c r="J402" s="135"/>
      <c r="K402" s="301"/>
      <c r="L402" s="135"/>
      <c r="M402" s="300"/>
      <c r="N402" s="135"/>
      <c r="O402" s="299"/>
      <c r="P402" s="135"/>
      <c r="Q402" s="19"/>
      <c r="R402" s="19"/>
      <c r="S402" s="23"/>
      <c r="T402" s="23"/>
      <c r="U402" s="58"/>
      <c r="V402" s="58"/>
      <c r="W402" s="58"/>
      <c r="X402" s="58"/>
      <c r="Y402" s="58"/>
    </row>
    <row r="403" spans="1:25" ht="18" customHeight="1" x14ac:dyDescent="0.2">
      <c r="A403" s="23"/>
      <c r="B403" s="23"/>
      <c r="C403" s="23"/>
      <c r="D403" s="58"/>
      <c r="E403" s="58"/>
      <c r="F403" s="58"/>
      <c r="G403" s="400"/>
      <c r="H403" s="158"/>
      <c r="I403" s="59"/>
      <c r="J403" s="135"/>
      <c r="K403" s="301"/>
      <c r="L403" s="135"/>
      <c r="M403" s="300"/>
      <c r="N403" s="135"/>
      <c r="O403" s="299"/>
      <c r="P403" s="135"/>
      <c r="Q403" s="19"/>
      <c r="R403" s="19"/>
      <c r="S403" s="23"/>
      <c r="T403" s="23"/>
      <c r="U403" s="58"/>
      <c r="V403" s="58"/>
      <c r="W403" s="58"/>
      <c r="X403" s="58"/>
      <c r="Y403" s="58"/>
    </row>
    <row r="404" spans="1:25" ht="18" customHeight="1" x14ac:dyDescent="0.2">
      <c r="A404" s="23"/>
      <c r="B404" s="23"/>
      <c r="C404" s="23"/>
      <c r="D404" s="58"/>
      <c r="E404" s="58"/>
      <c r="F404" s="58"/>
      <c r="G404" s="400"/>
      <c r="H404" s="158"/>
      <c r="I404" s="59"/>
      <c r="J404" s="135"/>
      <c r="K404" s="301"/>
      <c r="L404" s="135"/>
      <c r="M404" s="300"/>
      <c r="N404" s="135"/>
      <c r="O404" s="299"/>
      <c r="P404" s="135"/>
      <c r="Q404" s="19"/>
      <c r="R404" s="19"/>
      <c r="S404" s="23"/>
      <c r="T404" s="23"/>
      <c r="U404" s="58"/>
      <c r="V404" s="58"/>
      <c r="W404" s="58"/>
      <c r="X404" s="58"/>
      <c r="Y404" s="58"/>
    </row>
    <row r="405" spans="1:25" ht="18" customHeight="1" x14ac:dyDescent="0.2">
      <c r="A405" s="23"/>
      <c r="B405" s="23"/>
      <c r="C405" s="23"/>
      <c r="D405" s="58"/>
      <c r="E405" s="58"/>
      <c r="F405" s="58"/>
      <c r="G405" s="400"/>
      <c r="H405" s="158"/>
      <c r="I405" s="59"/>
      <c r="J405" s="135"/>
      <c r="K405" s="301"/>
      <c r="L405" s="135"/>
      <c r="M405" s="300"/>
      <c r="N405" s="135"/>
      <c r="O405" s="299"/>
      <c r="P405" s="135"/>
      <c r="Q405" s="19"/>
      <c r="R405" s="19"/>
      <c r="S405" s="23"/>
      <c r="T405" s="23"/>
      <c r="U405" s="58"/>
      <c r="V405" s="58"/>
      <c r="W405" s="58"/>
      <c r="X405" s="58"/>
      <c r="Y405" s="58"/>
    </row>
    <row r="406" spans="1:25" ht="18" customHeight="1" x14ac:dyDescent="0.2">
      <c r="A406" s="23"/>
      <c r="B406" s="23"/>
      <c r="C406" s="23"/>
      <c r="D406" s="58"/>
      <c r="E406" s="58"/>
      <c r="F406" s="58"/>
      <c r="G406" s="400"/>
      <c r="H406" s="158"/>
      <c r="I406" s="59"/>
      <c r="J406" s="135"/>
      <c r="K406" s="301"/>
      <c r="L406" s="135"/>
      <c r="M406" s="300"/>
      <c r="N406" s="135"/>
      <c r="O406" s="299"/>
      <c r="P406" s="135"/>
      <c r="Q406" s="19"/>
      <c r="R406" s="19"/>
      <c r="S406" s="23"/>
      <c r="T406" s="23"/>
      <c r="U406" s="58"/>
      <c r="V406" s="58"/>
      <c r="W406" s="58"/>
      <c r="X406" s="58"/>
      <c r="Y406" s="58"/>
    </row>
    <row r="407" spans="1:25" ht="18" customHeight="1" x14ac:dyDescent="0.2">
      <c r="A407" s="23"/>
      <c r="B407" s="23"/>
      <c r="C407" s="23"/>
      <c r="D407" s="58"/>
      <c r="E407" s="58"/>
      <c r="F407" s="58"/>
      <c r="G407" s="400"/>
      <c r="H407" s="158"/>
      <c r="I407" s="59"/>
      <c r="J407" s="135"/>
      <c r="K407" s="301"/>
      <c r="L407" s="135"/>
      <c r="M407" s="300"/>
      <c r="N407" s="135"/>
      <c r="O407" s="299"/>
      <c r="P407" s="135"/>
      <c r="Q407" s="19"/>
      <c r="R407" s="19"/>
      <c r="S407" s="23"/>
      <c r="T407" s="23"/>
      <c r="U407" s="58"/>
      <c r="V407" s="58"/>
      <c r="W407" s="58"/>
      <c r="X407" s="58"/>
      <c r="Y407" s="58"/>
    </row>
    <row r="408" spans="1:25" ht="18" customHeight="1" x14ac:dyDescent="0.2">
      <c r="A408" s="23"/>
      <c r="B408" s="23"/>
      <c r="C408" s="23"/>
      <c r="D408" s="58"/>
      <c r="E408" s="58"/>
      <c r="F408" s="58"/>
      <c r="G408" s="400"/>
      <c r="H408" s="158"/>
      <c r="I408" s="59"/>
      <c r="J408" s="135"/>
      <c r="K408" s="301"/>
      <c r="L408" s="135"/>
      <c r="M408" s="300"/>
      <c r="N408" s="135"/>
      <c r="O408" s="299"/>
      <c r="P408" s="135"/>
      <c r="Q408" s="19"/>
      <c r="R408" s="19"/>
      <c r="S408" s="23"/>
      <c r="T408" s="23"/>
      <c r="U408" s="58"/>
      <c r="V408" s="58"/>
      <c r="W408" s="58"/>
      <c r="X408" s="58"/>
      <c r="Y408" s="58"/>
    </row>
    <row r="409" spans="1:25" ht="18" customHeight="1" x14ac:dyDescent="0.2">
      <c r="A409" s="23"/>
      <c r="B409" s="23"/>
      <c r="C409" s="23"/>
      <c r="D409" s="58"/>
      <c r="E409" s="58"/>
      <c r="F409" s="58"/>
      <c r="G409" s="400"/>
      <c r="H409" s="158"/>
      <c r="I409" s="59"/>
      <c r="J409" s="135"/>
      <c r="K409" s="301"/>
      <c r="L409" s="135"/>
      <c r="M409" s="300"/>
      <c r="N409" s="135"/>
      <c r="O409" s="299"/>
      <c r="P409" s="135"/>
      <c r="Q409" s="19"/>
      <c r="R409" s="19"/>
      <c r="S409" s="23"/>
      <c r="T409" s="23"/>
      <c r="U409" s="58"/>
      <c r="V409" s="58"/>
      <c r="W409" s="58"/>
      <c r="X409" s="58"/>
      <c r="Y409" s="58"/>
    </row>
    <row r="410" spans="1:25" ht="18" customHeight="1" x14ac:dyDescent="0.2">
      <c r="A410" s="23"/>
      <c r="B410" s="23"/>
      <c r="C410" s="23"/>
      <c r="D410" s="58"/>
      <c r="E410" s="58"/>
      <c r="F410" s="58"/>
      <c r="G410" s="400"/>
      <c r="H410" s="158"/>
      <c r="I410" s="59"/>
      <c r="J410" s="135"/>
      <c r="K410" s="301"/>
      <c r="L410" s="135"/>
      <c r="M410" s="300"/>
      <c r="N410" s="135"/>
      <c r="O410" s="299"/>
      <c r="P410" s="135"/>
      <c r="Q410" s="19"/>
      <c r="R410" s="19"/>
      <c r="S410" s="23"/>
      <c r="T410" s="23"/>
      <c r="U410" s="58"/>
      <c r="V410" s="58"/>
      <c r="W410" s="58"/>
      <c r="X410" s="58"/>
      <c r="Y410" s="58"/>
    </row>
    <row r="411" spans="1:25" ht="18" customHeight="1" x14ac:dyDescent="0.2">
      <c r="A411" s="23"/>
      <c r="B411" s="23"/>
      <c r="C411" s="23"/>
      <c r="D411" s="58"/>
      <c r="E411" s="58"/>
      <c r="F411" s="58"/>
      <c r="G411" s="400"/>
      <c r="H411" s="158"/>
      <c r="I411" s="59"/>
      <c r="J411" s="135"/>
      <c r="K411" s="301"/>
      <c r="L411" s="135"/>
      <c r="M411" s="300"/>
      <c r="N411" s="135"/>
      <c r="O411" s="299"/>
      <c r="P411" s="135"/>
      <c r="Q411" s="19"/>
      <c r="R411" s="19"/>
      <c r="S411" s="23"/>
      <c r="T411" s="23"/>
      <c r="U411" s="58"/>
      <c r="V411" s="58"/>
      <c r="W411" s="58"/>
      <c r="X411" s="58"/>
      <c r="Y411" s="58"/>
    </row>
    <row r="412" spans="1:25" ht="18" customHeight="1" x14ac:dyDescent="0.2">
      <c r="A412" s="23"/>
      <c r="B412" s="23"/>
      <c r="C412" s="23"/>
      <c r="D412" s="58"/>
      <c r="E412" s="58"/>
      <c r="F412" s="58"/>
      <c r="G412" s="400"/>
      <c r="H412" s="158"/>
      <c r="I412" s="59"/>
      <c r="J412" s="135"/>
      <c r="K412" s="301"/>
      <c r="L412" s="135"/>
      <c r="M412" s="300"/>
      <c r="N412" s="135"/>
      <c r="O412" s="299"/>
      <c r="P412" s="135"/>
      <c r="Q412" s="19"/>
      <c r="R412" s="19"/>
      <c r="S412" s="23"/>
      <c r="T412" s="23"/>
      <c r="U412" s="58"/>
      <c r="V412" s="58"/>
      <c r="W412" s="58"/>
      <c r="X412" s="58"/>
      <c r="Y412" s="58"/>
    </row>
    <row r="413" spans="1:25" ht="18" customHeight="1" x14ac:dyDescent="0.2">
      <c r="A413" s="23"/>
      <c r="B413" s="23"/>
      <c r="C413" s="23"/>
      <c r="D413" s="58"/>
      <c r="E413" s="58"/>
      <c r="F413" s="58"/>
      <c r="G413" s="400"/>
      <c r="H413" s="158"/>
      <c r="I413" s="59"/>
      <c r="J413" s="135"/>
      <c r="K413" s="301"/>
      <c r="L413" s="135"/>
      <c r="M413" s="300"/>
      <c r="N413" s="135"/>
      <c r="O413" s="299"/>
      <c r="P413" s="135"/>
      <c r="Q413" s="19"/>
      <c r="R413" s="19"/>
      <c r="S413" s="23"/>
      <c r="T413" s="23"/>
      <c r="U413" s="58"/>
      <c r="V413" s="58"/>
      <c r="W413" s="58"/>
      <c r="X413" s="58"/>
      <c r="Y413" s="58"/>
    </row>
    <row r="414" spans="1:25" ht="18" customHeight="1" x14ac:dyDescent="0.2">
      <c r="A414" s="23"/>
      <c r="B414" s="23"/>
      <c r="C414" s="23"/>
      <c r="D414" s="58"/>
      <c r="E414" s="58"/>
      <c r="F414" s="58"/>
      <c r="G414" s="400"/>
      <c r="H414" s="158"/>
      <c r="I414" s="59"/>
      <c r="J414" s="135"/>
      <c r="K414" s="301"/>
      <c r="L414" s="135"/>
      <c r="M414" s="300"/>
      <c r="N414" s="135"/>
      <c r="O414" s="299"/>
      <c r="P414" s="135"/>
      <c r="Q414" s="19"/>
      <c r="R414" s="19"/>
      <c r="S414" s="23"/>
      <c r="T414" s="23"/>
      <c r="U414" s="58"/>
      <c r="V414" s="58"/>
      <c r="W414" s="58"/>
      <c r="X414" s="58"/>
      <c r="Y414" s="58"/>
    </row>
    <row r="415" spans="1:25" ht="18" customHeight="1" x14ac:dyDescent="0.2">
      <c r="A415" s="23"/>
      <c r="B415" s="23"/>
      <c r="C415" s="23"/>
      <c r="D415" s="58"/>
      <c r="E415" s="58"/>
      <c r="F415" s="58"/>
      <c r="G415" s="400"/>
      <c r="H415" s="158"/>
      <c r="I415" s="59"/>
      <c r="J415" s="135"/>
      <c r="K415" s="301"/>
      <c r="L415" s="135"/>
      <c r="M415" s="300"/>
      <c r="N415" s="135"/>
      <c r="O415" s="299"/>
      <c r="P415" s="135"/>
      <c r="Q415" s="19"/>
      <c r="R415" s="19"/>
      <c r="S415" s="23"/>
      <c r="T415" s="23"/>
      <c r="U415" s="58"/>
      <c r="V415" s="58"/>
      <c r="W415" s="58"/>
      <c r="X415" s="58"/>
      <c r="Y415" s="58"/>
    </row>
    <row r="416" spans="1:25" ht="18" customHeight="1" x14ac:dyDescent="0.2">
      <c r="A416" s="23"/>
      <c r="B416" s="23"/>
      <c r="C416" s="23"/>
      <c r="D416" s="58"/>
      <c r="E416" s="58"/>
      <c r="F416" s="58"/>
      <c r="G416" s="400"/>
      <c r="H416" s="158"/>
      <c r="I416" s="59"/>
      <c r="J416" s="135"/>
      <c r="K416" s="301"/>
      <c r="L416" s="135"/>
      <c r="M416" s="300"/>
      <c r="N416" s="135"/>
      <c r="O416" s="299"/>
      <c r="P416" s="135"/>
      <c r="Q416" s="19"/>
      <c r="R416" s="19"/>
      <c r="S416" s="23"/>
      <c r="T416" s="23"/>
      <c r="U416" s="58"/>
      <c r="V416" s="58"/>
      <c r="W416" s="58"/>
      <c r="X416" s="58"/>
      <c r="Y416" s="58"/>
    </row>
    <row r="417" spans="1:25" ht="18" customHeight="1" x14ac:dyDescent="0.2">
      <c r="A417" s="23"/>
      <c r="B417" s="23"/>
      <c r="C417" s="23"/>
      <c r="D417" s="58"/>
      <c r="E417" s="58"/>
      <c r="F417" s="58"/>
      <c r="G417" s="400"/>
      <c r="H417" s="158"/>
      <c r="I417" s="59"/>
      <c r="J417" s="135"/>
      <c r="K417" s="301"/>
      <c r="L417" s="135"/>
      <c r="M417" s="300"/>
      <c r="N417" s="135"/>
      <c r="O417" s="299"/>
      <c r="P417" s="135"/>
      <c r="Q417" s="19"/>
      <c r="R417" s="19"/>
      <c r="S417" s="23"/>
      <c r="T417" s="23"/>
      <c r="U417" s="58"/>
      <c r="V417" s="58"/>
      <c r="W417" s="58"/>
      <c r="X417" s="58"/>
      <c r="Y417" s="58"/>
    </row>
    <row r="418" spans="1:25" ht="18" customHeight="1" x14ac:dyDescent="0.2">
      <c r="A418" s="23"/>
      <c r="B418" s="23"/>
      <c r="C418" s="23"/>
      <c r="D418" s="58"/>
      <c r="E418" s="58"/>
      <c r="F418" s="58"/>
      <c r="G418" s="400"/>
      <c r="H418" s="158"/>
      <c r="I418" s="59"/>
      <c r="J418" s="135"/>
      <c r="K418" s="301"/>
      <c r="L418" s="135"/>
      <c r="M418" s="300"/>
      <c r="N418" s="135"/>
      <c r="O418" s="299"/>
      <c r="P418" s="135"/>
      <c r="Q418" s="19"/>
      <c r="R418" s="19"/>
      <c r="S418" s="23"/>
      <c r="T418" s="23"/>
      <c r="U418" s="58"/>
      <c r="V418" s="58"/>
      <c r="W418" s="58"/>
      <c r="X418" s="58"/>
      <c r="Y418" s="58"/>
    </row>
    <row r="419" spans="1:25" ht="18" customHeight="1" x14ac:dyDescent="0.2">
      <c r="A419" s="23"/>
      <c r="B419" s="23"/>
      <c r="C419" s="23"/>
      <c r="D419" s="58"/>
      <c r="E419" s="58"/>
      <c r="F419" s="58"/>
      <c r="G419" s="400"/>
      <c r="H419" s="158"/>
      <c r="I419" s="59"/>
      <c r="J419" s="135"/>
      <c r="K419" s="301"/>
      <c r="L419" s="135"/>
      <c r="M419" s="300"/>
      <c r="N419" s="135"/>
      <c r="O419" s="299"/>
      <c r="P419" s="135"/>
      <c r="Q419" s="19"/>
      <c r="R419" s="19"/>
      <c r="S419" s="23"/>
      <c r="T419" s="23"/>
      <c r="U419" s="58"/>
      <c r="V419" s="58"/>
      <c r="W419" s="58"/>
      <c r="X419" s="58"/>
      <c r="Y419" s="58"/>
    </row>
    <row r="420" spans="1:25" ht="18" customHeight="1" x14ac:dyDescent="0.2">
      <c r="A420" s="23"/>
      <c r="B420" s="23"/>
      <c r="C420" s="23"/>
      <c r="D420" s="58"/>
      <c r="E420" s="58"/>
      <c r="F420" s="58"/>
      <c r="G420" s="400"/>
      <c r="H420" s="158"/>
      <c r="I420" s="59"/>
      <c r="J420" s="135"/>
      <c r="K420" s="301"/>
      <c r="L420" s="135"/>
      <c r="M420" s="300"/>
      <c r="N420" s="135"/>
      <c r="O420" s="299"/>
      <c r="P420" s="135"/>
      <c r="Q420" s="19"/>
      <c r="R420" s="19"/>
      <c r="S420" s="23"/>
      <c r="T420" s="23"/>
      <c r="U420" s="58"/>
      <c r="V420" s="58"/>
      <c r="W420" s="58"/>
      <c r="X420" s="58"/>
      <c r="Y420" s="58"/>
    </row>
    <row r="421" spans="1:25" ht="18" customHeight="1" x14ac:dyDescent="0.2">
      <c r="A421" s="23"/>
      <c r="B421" s="23"/>
      <c r="C421" s="23"/>
      <c r="D421" s="58"/>
      <c r="E421" s="58"/>
      <c r="F421" s="58"/>
      <c r="G421" s="400"/>
      <c r="H421" s="158"/>
      <c r="I421" s="59"/>
      <c r="J421" s="135"/>
      <c r="K421" s="301"/>
      <c r="L421" s="135"/>
      <c r="M421" s="300"/>
      <c r="N421" s="135"/>
      <c r="O421" s="299"/>
      <c r="P421" s="135"/>
      <c r="Q421" s="19"/>
      <c r="R421" s="19"/>
      <c r="S421" s="23"/>
      <c r="T421" s="23"/>
      <c r="U421" s="58"/>
      <c r="V421" s="58"/>
      <c r="W421" s="58"/>
      <c r="X421" s="58"/>
      <c r="Y421" s="58"/>
    </row>
    <row r="422" spans="1:25" ht="18" customHeight="1" x14ac:dyDescent="0.2">
      <c r="A422" s="23"/>
      <c r="B422" s="23"/>
      <c r="C422" s="23"/>
      <c r="D422" s="58"/>
      <c r="E422" s="58"/>
      <c r="F422" s="58"/>
      <c r="G422" s="400"/>
      <c r="H422" s="158"/>
      <c r="I422" s="59"/>
      <c r="J422" s="135"/>
      <c r="K422" s="301"/>
      <c r="L422" s="135"/>
      <c r="M422" s="300"/>
      <c r="N422" s="135"/>
      <c r="O422" s="299"/>
      <c r="P422" s="135"/>
      <c r="Q422" s="19"/>
      <c r="R422" s="19"/>
      <c r="S422" s="23"/>
      <c r="T422" s="23"/>
      <c r="U422" s="58"/>
      <c r="V422" s="58"/>
      <c r="W422" s="58"/>
      <c r="X422" s="58"/>
      <c r="Y422" s="58"/>
    </row>
    <row r="423" spans="1:25" ht="18" customHeight="1" x14ac:dyDescent="0.2">
      <c r="A423" s="23"/>
      <c r="B423" s="23"/>
      <c r="C423" s="23"/>
      <c r="D423" s="58"/>
      <c r="E423" s="58"/>
      <c r="F423" s="58"/>
      <c r="G423" s="400"/>
      <c r="H423" s="158"/>
      <c r="I423" s="59"/>
      <c r="J423" s="135"/>
      <c r="K423" s="301"/>
      <c r="L423" s="135"/>
      <c r="M423" s="300"/>
      <c r="N423" s="135"/>
      <c r="O423" s="299"/>
      <c r="P423" s="135"/>
      <c r="Q423" s="19"/>
      <c r="R423" s="19"/>
      <c r="S423" s="23"/>
      <c r="T423" s="23"/>
      <c r="U423" s="58"/>
      <c r="V423" s="58"/>
      <c r="W423" s="58"/>
      <c r="X423" s="58"/>
      <c r="Y423" s="58"/>
    </row>
    <row r="424" spans="1:25" ht="18" customHeight="1" x14ac:dyDescent="0.2">
      <c r="A424" s="23"/>
      <c r="B424" s="23"/>
      <c r="C424" s="23"/>
      <c r="D424" s="58"/>
      <c r="E424" s="58"/>
      <c r="F424" s="58"/>
      <c r="G424" s="400"/>
      <c r="H424" s="158"/>
      <c r="I424" s="59"/>
      <c r="J424" s="135"/>
      <c r="K424" s="301"/>
      <c r="L424" s="135"/>
      <c r="M424" s="300"/>
      <c r="N424" s="135"/>
      <c r="O424" s="299"/>
      <c r="P424" s="135"/>
      <c r="Q424" s="19"/>
      <c r="R424" s="19"/>
      <c r="S424" s="23"/>
      <c r="T424" s="23"/>
      <c r="U424" s="58"/>
      <c r="V424" s="58"/>
      <c r="W424" s="58"/>
      <c r="X424" s="58"/>
      <c r="Y424" s="58"/>
    </row>
    <row r="425" spans="1:25" ht="18" customHeight="1" x14ac:dyDescent="0.2">
      <c r="A425" s="23"/>
      <c r="B425" s="23"/>
      <c r="C425" s="23"/>
      <c r="D425" s="58"/>
      <c r="E425" s="58"/>
      <c r="F425" s="58"/>
      <c r="G425" s="400"/>
      <c r="H425" s="158"/>
      <c r="I425" s="59"/>
      <c r="J425" s="135"/>
      <c r="K425" s="301"/>
      <c r="L425" s="135"/>
      <c r="M425" s="300"/>
      <c r="N425" s="135"/>
      <c r="O425" s="299"/>
      <c r="P425" s="135"/>
      <c r="Q425" s="19"/>
      <c r="R425" s="19"/>
      <c r="S425" s="23"/>
      <c r="T425" s="23"/>
      <c r="U425" s="58"/>
      <c r="V425" s="58"/>
      <c r="W425" s="58"/>
      <c r="X425" s="58"/>
      <c r="Y425" s="58"/>
    </row>
    <row r="426" spans="1:25" ht="18" customHeight="1" x14ac:dyDescent="0.2">
      <c r="A426" s="23"/>
      <c r="B426" s="23"/>
      <c r="C426" s="23"/>
      <c r="D426" s="58"/>
      <c r="E426" s="58"/>
      <c r="F426" s="58"/>
      <c r="G426" s="400"/>
      <c r="H426" s="158"/>
      <c r="I426" s="59"/>
      <c r="J426" s="135"/>
      <c r="K426" s="301"/>
      <c r="L426" s="135"/>
      <c r="M426" s="300"/>
      <c r="N426" s="135"/>
      <c r="O426" s="299"/>
      <c r="P426" s="135"/>
      <c r="Q426" s="19"/>
      <c r="R426" s="19"/>
      <c r="S426" s="23"/>
      <c r="T426" s="23"/>
      <c r="U426" s="58"/>
      <c r="V426" s="58"/>
      <c r="W426" s="58"/>
      <c r="X426" s="58"/>
      <c r="Y426" s="58"/>
    </row>
    <row r="427" spans="1:25" ht="18" customHeight="1" x14ac:dyDescent="0.2">
      <c r="A427" s="23"/>
      <c r="B427" s="23"/>
      <c r="C427" s="23"/>
      <c r="D427" s="58"/>
      <c r="E427" s="58"/>
      <c r="F427" s="58"/>
      <c r="G427" s="400"/>
      <c r="H427" s="158"/>
      <c r="I427" s="59"/>
      <c r="J427" s="135"/>
      <c r="K427" s="301"/>
      <c r="L427" s="135"/>
      <c r="M427" s="300"/>
      <c r="N427" s="135"/>
      <c r="O427" s="299"/>
      <c r="P427" s="135"/>
      <c r="Q427" s="19"/>
      <c r="R427" s="19"/>
      <c r="S427" s="23"/>
      <c r="T427" s="23"/>
      <c r="U427" s="58"/>
      <c r="V427" s="58"/>
      <c r="W427" s="58"/>
      <c r="X427" s="58"/>
      <c r="Y427" s="58"/>
    </row>
    <row r="428" spans="1:25" ht="18" customHeight="1" x14ac:dyDescent="0.2">
      <c r="A428" s="23"/>
      <c r="B428" s="23"/>
      <c r="C428" s="23"/>
      <c r="D428" s="58"/>
      <c r="E428" s="58"/>
      <c r="F428" s="58"/>
      <c r="G428" s="400"/>
      <c r="H428" s="158"/>
      <c r="I428" s="59"/>
      <c r="J428" s="135"/>
      <c r="K428" s="301"/>
      <c r="L428" s="135"/>
      <c r="M428" s="300"/>
      <c r="N428" s="135"/>
      <c r="O428" s="299"/>
      <c r="P428" s="135"/>
      <c r="Q428" s="19"/>
      <c r="R428" s="19"/>
      <c r="S428" s="23"/>
      <c r="T428" s="23"/>
      <c r="U428" s="58"/>
      <c r="V428" s="58"/>
      <c r="W428" s="58"/>
      <c r="X428" s="58"/>
      <c r="Y428" s="58"/>
    </row>
    <row r="429" spans="1:25" ht="18" customHeight="1" x14ac:dyDescent="0.2">
      <c r="A429" s="23"/>
      <c r="B429" s="23"/>
      <c r="C429" s="23"/>
      <c r="D429" s="58"/>
      <c r="E429" s="58"/>
      <c r="F429" s="58"/>
      <c r="G429" s="400"/>
      <c r="H429" s="158"/>
      <c r="I429" s="59"/>
      <c r="J429" s="135"/>
      <c r="K429" s="301"/>
      <c r="L429" s="135"/>
      <c r="M429" s="300"/>
      <c r="N429" s="135"/>
      <c r="O429" s="299"/>
      <c r="P429" s="135"/>
      <c r="Q429" s="19"/>
      <c r="R429" s="19"/>
      <c r="S429" s="23"/>
      <c r="T429" s="23"/>
      <c r="U429" s="58"/>
      <c r="V429" s="58"/>
      <c r="W429" s="58"/>
      <c r="X429" s="58"/>
      <c r="Y429" s="58"/>
    </row>
    <row r="430" spans="1:25" ht="18" customHeight="1" x14ac:dyDescent="0.2">
      <c r="A430" s="23"/>
      <c r="B430" s="23"/>
      <c r="C430" s="23"/>
      <c r="D430" s="58"/>
      <c r="E430" s="58"/>
      <c r="F430" s="58"/>
      <c r="G430" s="400"/>
      <c r="H430" s="158"/>
      <c r="I430" s="59"/>
      <c r="J430" s="135"/>
      <c r="K430" s="301"/>
      <c r="L430" s="135"/>
      <c r="M430" s="300"/>
      <c r="N430" s="135"/>
      <c r="O430" s="299"/>
      <c r="P430" s="135"/>
      <c r="Q430" s="19"/>
      <c r="R430" s="19"/>
      <c r="S430" s="23"/>
      <c r="T430" s="23"/>
      <c r="U430" s="58"/>
      <c r="V430" s="58"/>
      <c r="W430" s="58"/>
      <c r="X430" s="58"/>
      <c r="Y430" s="58"/>
    </row>
    <row r="431" spans="1:25" ht="18" customHeight="1" x14ac:dyDescent="0.2">
      <c r="A431" s="23"/>
      <c r="B431" s="23"/>
      <c r="C431" s="23"/>
      <c r="D431" s="58"/>
      <c r="E431" s="58"/>
      <c r="F431" s="58"/>
      <c r="G431" s="400"/>
      <c r="H431" s="158"/>
      <c r="I431" s="59"/>
      <c r="J431" s="135"/>
      <c r="K431" s="301"/>
      <c r="L431" s="135"/>
      <c r="M431" s="300"/>
      <c r="N431" s="135"/>
      <c r="O431" s="299"/>
      <c r="P431" s="135"/>
      <c r="Q431" s="19"/>
      <c r="R431" s="19"/>
      <c r="S431" s="23"/>
      <c r="T431" s="23"/>
      <c r="U431" s="58"/>
      <c r="V431" s="58"/>
      <c r="W431" s="58"/>
      <c r="X431" s="58"/>
      <c r="Y431" s="58"/>
    </row>
    <row r="432" spans="1:25" ht="18" customHeight="1" x14ac:dyDescent="0.2">
      <c r="A432" s="23"/>
      <c r="B432" s="23"/>
      <c r="C432" s="23"/>
      <c r="D432" s="58"/>
      <c r="E432" s="58"/>
      <c r="F432" s="58"/>
      <c r="G432" s="400"/>
      <c r="H432" s="158"/>
      <c r="I432" s="59"/>
      <c r="J432" s="135"/>
      <c r="K432" s="301"/>
      <c r="L432" s="135"/>
      <c r="M432" s="300"/>
      <c r="N432" s="135"/>
      <c r="O432" s="299"/>
      <c r="P432" s="135"/>
      <c r="Q432" s="19"/>
      <c r="R432" s="19"/>
      <c r="S432" s="23"/>
      <c r="T432" s="23"/>
      <c r="U432" s="58"/>
      <c r="V432" s="58"/>
      <c r="W432" s="58"/>
      <c r="X432" s="58"/>
      <c r="Y432" s="58"/>
    </row>
    <row r="433" spans="1:25" ht="18" customHeight="1" x14ac:dyDescent="0.2">
      <c r="A433" s="23"/>
      <c r="B433" s="23"/>
      <c r="C433" s="23"/>
      <c r="D433" s="58"/>
      <c r="E433" s="58"/>
      <c r="F433" s="58"/>
      <c r="G433" s="400"/>
      <c r="H433" s="158"/>
      <c r="I433" s="59"/>
      <c r="J433" s="135"/>
      <c r="K433" s="301"/>
      <c r="L433" s="135"/>
      <c r="M433" s="300"/>
      <c r="N433" s="135"/>
      <c r="O433" s="299"/>
      <c r="P433" s="135"/>
      <c r="Q433" s="19"/>
      <c r="R433" s="19"/>
      <c r="S433" s="23"/>
      <c r="T433" s="23"/>
      <c r="U433" s="58"/>
      <c r="V433" s="58"/>
      <c r="W433" s="58"/>
      <c r="X433" s="58"/>
      <c r="Y433" s="58"/>
    </row>
    <row r="434" spans="1:25" ht="18" customHeight="1" x14ac:dyDescent="0.2">
      <c r="A434" s="23"/>
      <c r="B434" s="23"/>
      <c r="C434" s="23"/>
      <c r="D434" s="58"/>
      <c r="E434" s="58"/>
      <c r="F434" s="58"/>
      <c r="G434" s="400"/>
      <c r="H434" s="158"/>
      <c r="I434" s="59"/>
      <c r="J434" s="135"/>
      <c r="K434" s="301"/>
      <c r="L434" s="135"/>
      <c r="M434" s="300"/>
      <c r="N434" s="135"/>
      <c r="O434" s="299"/>
      <c r="P434" s="135"/>
      <c r="Q434" s="19"/>
      <c r="R434" s="19"/>
      <c r="S434" s="23"/>
      <c r="T434" s="23"/>
      <c r="U434" s="58"/>
      <c r="V434" s="58"/>
      <c r="W434" s="58"/>
      <c r="X434" s="58"/>
      <c r="Y434" s="58"/>
    </row>
    <row r="435" spans="1:25" ht="18" customHeight="1" x14ac:dyDescent="0.2">
      <c r="A435" s="23"/>
      <c r="B435" s="23"/>
      <c r="C435" s="23"/>
      <c r="D435" s="58"/>
      <c r="E435" s="58"/>
      <c r="F435" s="58"/>
      <c r="G435" s="400"/>
      <c r="H435" s="158"/>
      <c r="I435" s="59"/>
      <c r="J435" s="135"/>
      <c r="K435" s="301"/>
      <c r="L435" s="135"/>
      <c r="M435" s="300"/>
      <c r="N435" s="135"/>
      <c r="O435" s="299"/>
      <c r="P435" s="135"/>
      <c r="Q435" s="19"/>
      <c r="R435" s="19"/>
      <c r="S435" s="23"/>
      <c r="T435" s="23"/>
      <c r="U435" s="58"/>
      <c r="V435" s="58"/>
      <c r="W435" s="58"/>
      <c r="X435" s="58"/>
      <c r="Y435" s="58"/>
    </row>
    <row r="436" spans="1:25" ht="18" customHeight="1" x14ac:dyDescent="0.2">
      <c r="A436" s="23"/>
      <c r="B436" s="23"/>
      <c r="C436" s="23"/>
      <c r="D436" s="58"/>
      <c r="E436" s="58"/>
      <c r="F436" s="58"/>
      <c r="G436" s="400"/>
      <c r="H436" s="158"/>
      <c r="I436" s="59"/>
      <c r="J436" s="135"/>
      <c r="K436" s="301"/>
      <c r="L436" s="135"/>
      <c r="M436" s="300"/>
      <c r="N436" s="135"/>
      <c r="O436" s="299"/>
      <c r="P436" s="135"/>
      <c r="Q436" s="19"/>
      <c r="R436" s="19"/>
      <c r="S436" s="23"/>
      <c r="T436" s="23"/>
      <c r="U436" s="58"/>
      <c r="V436" s="58"/>
      <c r="W436" s="58"/>
      <c r="X436" s="58"/>
      <c r="Y436" s="58"/>
    </row>
    <row r="437" spans="1:25" ht="18" customHeight="1" x14ac:dyDescent="0.2">
      <c r="A437" s="23"/>
      <c r="B437" s="23"/>
      <c r="C437" s="23"/>
      <c r="D437" s="58"/>
      <c r="E437" s="58"/>
      <c r="F437" s="58"/>
      <c r="G437" s="400"/>
      <c r="H437" s="158"/>
      <c r="I437" s="59"/>
      <c r="J437" s="135"/>
      <c r="K437" s="301"/>
      <c r="L437" s="135"/>
      <c r="M437" s="300"/>
      <c r="N437" s="135"/>
      <c r="O437" s="299"/>
      <c r="P437" s="135"/>
      <c r="Q437" s="19"/>
      <c r="R437" s="19"/>
      <c r="S437" s="23"/>
      <c r="T437" s="23"/>
      <c r="U437" s="58"/>
      <c r="V437" s="58"/>
      <c r="W437" s="58"/>
      <c r="X437" s="58"/>
      <c r="Y437" s="58"/>
    </row>
    <row r="438" spans="1:25" ht="18" customHeight="1" x14ac:dyDescent="0.2">
      <c r="A438" s="23"/>
      <c r="B438" s="23"/>
      <c r="C438" s="23"/>
      <c r="D438" s="58"/>
      <c r="E438" s="58"/>
      <c r="F438" s="58"/>
      <c r="G438" s="400"/>
      <c r="H438" s="158"/>
      <c r="I438" s="59"/>
      <c r="J438" s="135"/>
      <c r="K438" s="301"/>
      <c r="L438" s="135"/>
      <c r="M438" s="300"/>
      <c r="N438" s="135"/>
      <c r="O438" s="299"/>
      <c r="P438" s="135"/>
      <c r="Q438" s="19"/>
      <c r="R438" s="19"/>
      <c r="S438" s="23"/>
      <c r="T438" s="23"/>
      <c r="U438" s="58"/>
      <c r="V438" s="58"/>
      <c r="W438" s="58"/>
      <c r="X438" s="58"/>
      <c r="Y438" s="58"/>
    </row>
    <row r="439" spans="1:25" ht="18" customHeight="1" x14ac:dyDescent="0.2">
      <c r="A439" s="23"/>
      <c r="B439" s="23"/>
      <c r="C439" s="23"/>
      <c r="D439" s="58"/>
      <c r="E439" s="58"/>
      <c r="F439" s="58"/>
      <c r="G439" s="400"/>
      <c r="H439" s="158"/>
      <c r="I439" s="59"/>
      <c r="J439" s="135"/>
      <c r="K439" s="301"/>
      <c r="L439" s="135"/>
      <c r="M439" s="300"/>
      <c r="N439" s="135"/>
      <c r="O439" s="299"/>
      <c r="P439" s="135"/>
      <c r="Q439" s="19"/>
      <c r="R439" s="19"/>
      <c r="S439" s="23"/>
      <c r="T439" s="23"/>
      <c r="U439" s="58"/>
      <c r="V439" s="58"/>
      <c r="W439" s="58"/>
      <c r="X439" s="58"/>
      <c r="Y439" s="58"/>
    </row>
    <row r="440" spans="1:25" ht="18" customHeight="1" x14ac:dyDescent="0.2">
      <c r="A440" s="23"/>
      <c r="B440" s="23"/>
      <c r="C440" s="23"/>
      <c r="D440" s="58"/>
      <c r="E440" s="58"/>
      <c r="F440" s="58"/>
      <c r="G440" s="400"/>
      <c r="H440" s="158"/>
      <c r="I440" s="59"/>
      <c r="J440" s="135"/>
      <c r="K440" s="301"/>
      <c r="L440" s="135"/>
      <c r="M440" s="300"/>
      <c r="N440" s="135"/>
      <c r="O440" s="299"/>
      <c r="P440" s="135"/>
      <c r="Q440" s="19"/>
      <c r="R440" s="19"/>
      <c r="S440" s="23"/>
      <c r="T440" s="23"/>
      <c r="U440" s="58"/>
      <c r="V440" s="58"/>
      <c r="W440" s="58"/>
      <c r="X440" s="58"/>
      <c r="Y440" s="58"/>
    </row>
    <row r="441" spans="1:25" ht="18" customHeight="1" x14ac:dyDescent="0.2">
      <c r="A441" s="23"/>
      <c r="B441" s="23"/>
      <c r="C441" s="23"/>
      <c r="D441" s="58"/>
      <c r="E441" s="58"/>
      <c r="F441" s="58"/>
      <c r="G441" s="400"/>
      <c r="H441" s="158"/>
      <c r="I441" s="59"/>
      <c r="J441" s="135"/>
      <c r="K441" s="301"/>
      <c r="L441" s="135"/>
      <c r="M441" s="300"/>
      <c r="N441" s="135"/>
      <c r="O441" s="299"/>
      <c r="P441" s="135"/>
      <c r="Q441" s="19"/>
      <c r="R441" s="19"/>
      <c r="S441" s="23"/>
      <c r="T441" s="23"/>
      <c r="U441" s="58"/>
      <c r="V441" s="58"/>
      <c r="W441" s="58"/>
      <c r="X441" s="58"/>
      <c r="Y441" s="58"/>
    </row>
    <row r="442" spans="1:25" ht="18" customHeight="1" x14ac:dyDescent="0.2">
      <c r="A442" s="23"/>
      <c r="B442" s="23"/>
      <c r="C442" s="23"/>
      <c r="D442" s="58"/>
      <c r="E442" s="58"/>
      <c r="F442" s="58"/>
      <c r="G442" s="400"/>
      <c r="H442" s="158"/>
      <c r="I442" s="59"/>
      <c r="J442" s="135"/>
      <c r="K442" s="301"/>
      <c r="L442" s="135"/>
      <c r="M442" s="300"/>
      <c r="N442" s="135"/>
      <c r="O442" s="299"/>
      <c r="P442" s="135"/>
      <c r="Q442" s="19"/>
      <c r="R442" s="19"/>
      <c r="S442" s="23"/>
      <c r="T442" s="23"/>
      <c r="U442" s="58"/>
      <c r="V442" s="58"/>
      <c r="W442" s="58"/>
      <c r="X442" s="58"/>
      <c r="Y442" s="58"/>
    </row>
    <row r="443" spans="1:25" ht="18" customHeight="1" x14ac:dyDescent="0.2">
      <c r="A443" s="23"/>
      <c r="B443" s="23"/>
      <c r="C443" s="23"/>
      <c r="D443" s="58"/>
      <c r="E443" s="58"/>
      <c r="F443" s="58"/>
      <c r="G443" s="400"/>
      <c r="H443" s="158"/>
      <c r="I443" s="59"/>
      <c r="J443" s="135"/>
      <c r="K443" s="301"/>
      <c r="L443" s="135"/>
      <c r="M443" s="300"/>
      <c r="N443" s="135"/>
      <c r="O443" s="299"/>
      <c r="P443" s="135"/>
      <c r="Q443" s="19"/>
      <c r="R443" s="19"/>
      <c r="S443" s="23"/>
      <c r="T443" s="23"/>
      <c r="U443" s="58"/>
      <c r="V443" s="58"/>
      <c r="W443" s="58"/>
      <c r="X443" s="58"/>
      <c r="Y443" s="58"/>
    </row>
    <row r="444" spans="1:25" ht="18" customHeight="1" x14ac:dyDescent="0.2">
      <c r="A444" s="23"/>
      <c r="B444" s="23"/>
      <c r="C444" s="23"/>
      <c r="D444" s="58"/>
      <c r="E444" s="58"/>
      <c r="F444" s="58"/>
      <c r="G444" s="400"/>
      <c r="H444" s="158"/>
      <c r="I444" s="59"/>
      <c r="J444" s="135"/>
      <c r="K444" s="301"/>
      <c r="L444" s="135"/>
      <c r="M444" s="300"/>
      <c r="N444" s="135"/>
      <c r="O444" s="299"/>
      <c r="P444" s="135"/>
      <c r="Q444" s="19"/>
      <c r="R444" s="19"/>
      <c r="S444" s="23"/>
      <c r="T444" s="23"/>
      <c r="U444" s="58"/>
      <c r="V444" s="58"/>
      <c r="W444" s="58"/>
      <c r="X444" s="58"/>
      <c r="Y444" s="58"/>
    </row>
    <row r="445" spans="1:25" ht="18" customHeight="1" x14ac:dyDescent="0.2">
      <c r="A445" s="23"/>
      <c r="B445" s="23"/>
      <c r="C445" s="23"/>
      <c r="D445" s="58"/>
      <c r="E445" s="58"/>
      <c r="F445" s="58"/>
      <c r="G445" s="400"/>
      <c r="H445" s="158"/>
      <c r="I445" s="59"/>
      <c r="J445" s="135"/>
      <c r="K445" s="301"/>
      <c r="L445" s="135"/>
      <c r="M445" s="300"/>
      <c r="N445" s="135"/>
      <c r="O445" s="299"/>
      <c r="P445" s="135"/>
      <c r="Q445" s="19"/>
      <c r="R445" s="19"/>
      <c r="S445" s="23"/>
      <c r="T445" s="23"/>
      <c r="U445" s="58"/>
      <c r="V445" s="58"/>
      <c r="W445" s="58"/>
      <c r="X445" s="58"/>
      <c r="Y445" s="58"/>
    </row>
    <row r="446" spans="1:25" ht="18" customHeight="1" x14ac:dyDescent="0.2">
      <c r="A446" s="23"/>
      <c r="B446" s="23"/>
      <c r="C446" s="23"/>
      <c r="D446" s="58"/>
      <c r="E446" s="58"/>
      <c r="F446" s="58"/>
      <c r="G446" s="400"/>
      <c r="H446" s="158"/>
      <c r="I446" s="59"/>
      <c r="J446" s="135"/>
      <c r="K446" s="301"/>
      <c r="L446" s="135"/>
      <c r="M446" s="300"/>
      <c r="N446" s="135"/>
      <c r="O446" s="299"/>
      <c r="P446" s="135"/>
      <c r="Q446" s="19"/>
      <c r="R446" s="19"/>
      <c r="S446" s="23"/>
      <c r="T446" s="23"/>
      <c r="U446" s="58"/>
      <c r="V446" s="58"/>
      <c r="W446" s="58"/>
      <c r="X446" s="58"/>
      <c r="Y446" s="58"/>
    </row>
    <row r="447" spans="1:25" ht="18" customHeight="1" x14ac:dyDescent="0.2">
      <c r="A447" s="23"/>
      <c r="B447" s="23"/>
      <c r="C447" s="23"/>
      <c r="D447" s="58"/>
      <c r="E447" s="58"/>
      <c r="F447" s="58"/>
      <c r="G447" s="400"/>
      <c r="H447" s="158"/>
      <c r="I447" s="59"/>
      <c r="J447" s="135"/>
      <c r="K447" s="301"/>
      <c r="L447" s="135"/>
      <c r="M447" s="300"/>
      <c r="N447" s="135"/>
      <c r="O447" s="299"/>
      <c r="P447" s="135"/>
      <c r="Q447" s="19"/>
      <c r="R447" s="19"/>
      <c r="S447" s="23"/>
      <c r="T447" s="23"/>
      <c r="U447" s="58"/>
      <c r="V447" s="58"/>
      <c r="W447" s="58"/>
      <c r="X447" s="58"/>
      <c r="Y447" s="58"/>
    </row>
    <row r="448" spans="1:25" ht="18" customHeight="1" x14ac:dyDescent="0.2">
      <c r="A448" s="23"/>
      <c r="B448" s="23"/>
      <c r="C448" s="23"/>
      <c r="D448" s="58"/>
      <c r="E448" s="58"/>
      <c r="F448" s="58"/>
      <c r="G448" s="400"/>
      <c r="H448" s="158"/>
      <c r="I448" s="59"/>
      <c r="J448" s="135"/>
      <c r="K448" s="301"/>
      <c r="L448" s="135"/>
      <c r="M448" s="300"/>
      <c r="N448" s="135"/>
      <c r="O448" s="299"/>
      <c r="P448" s="135"/>
      <c r="Q448" s="19"/>
      <c r="R448" s="19"/>
      <c r="S448" s="23"/>
      <c r="T448" s="23"/>
      <c r="U448" s="58"/>
      <c r="V448" s="58"/>
      <c r="W448" s="58"/>
      <c r="X448" s="58"/>
      <c r="Y448" s="58"/>
    </row>
    <row r="449" spans="1:25" ht="18" customHeight="1" x14ac:dyDescent="0.2">
      <c r="A449" s="23"/>
      <c r="B449" s="23"/>
      <c r="C449" s="23"/>
      <c r="D449" s="58"/>
      <c r="E449" s="58"/>
      <c r="F449" s="58"/>
      <c r="G449" s="400"/>
      <c r="H449" s="158"/>
      <c r="I449" s="59"/>
      <c r="J449" s="135"/>
      <c r="K449" s="301"/>
      <c r="L449" s="135"/>
      <c r="M449" s="300"/>
      <c r="N449" s="135"/>
      <c r="O449" s="299"/>
      <c r="P449" s="135"/>
      <c r="Q449" s="19"/>
      <c r="R449" s="19"/>
      <c r="S449" s="23"/>
      <c r="T449" s="23"/>
      <c r="U449" s="58"/>
      <c r="V449" s="58"/>
      <c r="W449" s="58"/>
      <c r="X449" s="58"/>
      <c r="Y449" s="58"/>
    </row>
    <row r="450" spans="1:25" ht="18" customHeight="1" x14ac:dyDescent="0.2">
      <c r="A450" s="23"/>
      <c r="B450" s="23"/>
      <c r="C450" s="23"/>
      <c r="D450" s="58"/>
      <c r="E450" s="58"/>
      <c r="F450" s="58"/>
      <c r="G450" s="400"/>
      <c r="H450" s="158"/>
      <c r="I450" s="59"/>
      <c r="J450" s="135"/>
      <c r="K450" s="301"/>
      <c r="L450" s="135"/>
      <c r="M450" s="300"/>
      <c r="N450" s="135"/>
      <c r="O450" s="299"/>
      <c r="P450" s="135"/>
      <c r="Q450" s="19"/>
      <c r="R450" s="19"/>
      <c r="S450" s="23"/>
      <c r="T450" s="23"/>
      <c r="U450" s="58"/>
      <c r="V450" s="58"/>
      <c r="W450" s="58"/>
      <c r="X450" s="58"/>
      <c r="Y450" s="58"/>
    </row>
    <row r="451" spans="1:25" ht="18" customHeight="1" x14ac:dyDescent="0.2">
      <c r="A451" s="23"/>
      <c r="B451" s="23"/>
      <c r="C451" s="23"/>
      <c r="D451" s="58"/>
      <c r="E451" s="58"/>
      <c r="F451" s="58"/>
      <c r="G451" s="400"/>
      <c r="H451" s="158"/>
      <c r="I451" s="59"/>
      <c r="J451" s="135"/>
      <c r="K451" s="301"/>
      <c r="L451" s="135"/>
      <c r="M451" s="300"/>
      <c r="N451" s="135"/>
      <c r="O451" s="299"/>
      <c r="P451" s="135"/>
      <c r="Q451" s="19"/>
      <c r="R451" s="19"/>
      <c r="S451" s="23"/>
      <c r="T451" s="23"/>
      <c r="U451" s="58"/>
      <c r="V451" s="58"/>
      <c r="W451" s="58"/>
      <c r="X451" s="58"/>
      <c r="Y451" s="58"/>
    </row>
    <row r="452" spans="1:25" ht="18" customHeight="1" x14ac:dyDescent="0.2">
      <c r="A452" s="23"/>
      <c r="B452" s="23"/>
      <c r="C452" s="23"/>
      <c r="D452" s="58"/>
      <c r="E452" s="58"/>
      <c r="F452" s="58"/>
      <c r="G452" s="400"/>
      <c r="H452" s="158"/>
      <c r="I452" s="59"/>
      <c r="J452" s="135"/>
      <c r="K452" s="301"/>
      <c r="L452" s="135"/>
      <c r="M452" s="300"/>
      <c r="N452" s="135"/>
      <c r="O452" s="299"/>
      <c r="P452" s="135"/>
      <c r="Q452" s="19"/>
      <c r="R452" s="19"/>
      <c r="S452" s="23"/>
      <c r="T452" s="23"/>
      <c r="U452" s="58"/>
      <c r="V452" s="58"/>
      <c r="W452" s="58"/>
      <c r="X452" s="58"/>
      <c r="Y452" s="58"/>
    </row>
    <row r="453" spans="1:25" ht="18" customHeight="1" x14ac:dyDescent="0.2">
      <c r="A453" s="23"/>
      <c r="B453" s="23"/>
      <c r="C453" s="23"/>
      <c r="D453" s="58"/>
      <c r="E453" s="58"/>
      <c r="F453" s="58"/>
      <c r="G453" s="400"/>
      <c r="H453" s="158"/>
      <c r="I453" s="59"/>
      <c r="J453" s="135"/>
      <c r="K453" s="301"/>
      <c r="L453" s="135"/>
      <c r="M453" s="300"/>
      <c r="N453" s="135"/>
      <c r="O453" s="299"/>
      <c r="P453" s="135"/>
      <c r="Q453" s="19"/>
      <c r="R453" s="19"/>
      <c r="S453" s="23"/>
      <c r="T453" s="23"/>
      <c r="U453" s="58"/>
      <c r="V453" s="58"/>
      <c r="W453" s="58"/>
      <c r="X453" s="58"/>
      <c r="Y453" s="58"/>
    </row>
    <row r="454" spans="1:25" ht="18" customHeight="1" x14ac:dyDescent="0.2">
      <c r="A454" s="23"/>
      <c r="B454" s="23"/>
      <c r="C454" s="23"/>
      <c r="D454" s="58"/>
      <c r="E454" s="58"/>
      <c r="F454" s="58"/>
      <c r="G454" s="400"/>
      <c r="H454" s="158"/>
      <c r="I454" s="59"/>
      <c r="J454" s="135"/>
      <c r="K454" s="301"/>
      <c r="L454" s="135"/>
      <c r="M454" s="300"/>
      <c r="N454" s="135"/>
      <c r="O454" s="299"/>
      <c r="P454" s="135"/>
      <c r="Q454" s="19"/>
      <c r="R454" s="19"/>
      <c r="S454" s="23"/>
      <c r="T454" s="23"/>
      <c r="U454" s="58"/>
      <c r="V454" s="58"/>
      <c r="W454" s="58"/>
      <c r="X454" s="58"/>
      <c r="Y454" s="58"/>
    </row>
    <row r="455" spans="1:25" ht="18" customHeight="1" x14ac:dyDescent="0.2">
      <c r="A455" s="23"/>
      <c r="B455" s="23"/>
      <c r="C455" s="23"/>
      <c r="D455" s="58"/>
      <c r="E455" s="58"/>
      <c r="F455" s="58"/>
      <c r="G455" s="400"/>
      <c r="H455" s="158"/>
      <c r="I455" s="59"/>
      <c r="J455" s="135"/>
      <c r="K455" s="301"/>
      <c r="L455" s="135"/>
      <c r="M455" s="300"/>
      <c r="N455" s="135"/>
      <c r="O455" s="299"/>
      <c r="P455" s="135"/>
      <c r="Q455" s="19"/>
      <c r="R455" s="19"/>
      <c r="S455" s="23"/>
      <c r="T455" s="23"/>
      <c r="U455" s="58"/>
      <c r="V455" s="58"/>
      <c r="W455" s="58"/>
      <c r="X455" s="58"/>
      <c r="Y455" s="58"/>
    </row>
    <row r="456" spans="1:25" ht="18" customHeight="1" x14ac:dyDescent="0.2">
      <c r="A456" s="23"/>
      <c r="B456" s="23"/>
      <c r="C456" s="23"/>
      <c r="D456" s="58"/>
      <c r="E456" s="58"/>
      <c r="F456" s="58"/>
      <c r="G456" s="400"/>
      <c r="H456" s="158"/>
      <c r="I456" s="59"/>
      <c r="J456" s="135"/>
      <c r="K456" s="301"/>
      <c r="L456" s="135"/>
      <c r="M456" s="300"/>
      <c r="N456" s="135"/>
      <c r="O456" s="299"/>
      <c r="P456" s="135"/>
      <c r="Q456" s="19"/>
      <c r="R456" s="19"/>
      <c r="S456" s="23"/>
      <c r="T456" s="23"/>
      <c r="U456" s="58"/>
      <c r="V456" s="58"/>
      <c r="W456" s="58"/>
      <c r="X456" s="58"/>
      <c r="Y456" s="58"/>
    </row>
    <row r="457" spans="1:25" ht="18" customHeight="1" x14ac:dyDescent="0.2">
      <c r="A457" s="23"/>
      <c r="B457" s="23"/>
      <c r="C457" s="23"/>
      <c r="D457" s="58"/>
      <c r="E457" s="58"/>
      <c r="F457" s="58"/>
      <c r="G457" s="400"/>
      <c r="H457" s="158"/>
      <c r="I457" s="59"/>
      <c r="J457" s="135"/>
      <c r="K457" s="301"/>
      <c r="L457" s="135"/>
      <c r="M457" s="300"/>
      <c r="N457" s="135"/>
      <c r="O457" s="299"/>
      <c r="P457" s="135"/>
      <c r="Q457" s="19"/>
      <c r="R457" s="19"/>
      <c r="S457" s="23"/>
      <c r="T457" s="23"/>
      <c r="U457" s="58"/>
      <c r="V457" s="58"/>
      <c r="W457" s="58"/>
      <c r="X457" s="58"/>
      <c r="Y457" s="58"/>
    </row>
    <row r="458" spans="1:25" ht="18" customHeight="1" x14ac:dyDescent="0.2">
      <c r="A458" s="23"/>
      <c r="B458" s="23"/>
      <c r="C458" s="23"/>
      <c r="D458" s="58"/>
      <c r="E458" s="58"/>
      <c r="F458" s="58"/>
      <c r="G458" s="400"/>
      <c r="H458" s="158"/>
      <c r="I458" s="59"/>
      <c r="J458" s="135"/>
      <c r="K458" s="301"/>
      <c r="L458" s="135"/>
      <c r="M458" s="300"/>
      <c r="N458" s="135"/>
      <c r="O458" s="299"/>
      <c r="P458" s="135"/>
      <c r="Q458" s="19"/>
      <c r="R458" s="19"/>
      <c r="S458" s="23"/>
      <c r="T458" s="23"/>
      <c r="U458" s="58"/>
      <c r="V458" s="58"/>
      <c r="W458" s="58"/>
      <c r="X458" s="58"/>
      <c r="Y458" s="58"/>
    </row>
    <row r="459" spans="1:25" ht="18" customHeight="1" x14ac:dyDescent="0.2">
      <c r="A459" s="23"/>
      <c r="B459" s="23"/>
      <c r="C459" s="23"/>
      <c r="D459" s="58"/>
      <c r="E459" s="58"/>
      <c r="F459" s="58"/>
      <c r="G459" s="400"/>
      <c r="H459" s="158"/>
      <c r="I459" s="59"/>
      <c r="J459" s="135"/>
      <c r="K459" s="301"/>
      <c r="L459" s="135"/>
      <c r="M459" s="300"/>
      <c r="N459" s="135"/>
      <c r="O459" s="299"/>
      <c r="P459" s="135"/>
      <c r="Q459" s="19"/>
      <c r="R459" s="19"/>
      <c r="S459" s="23"/>
      <c r="T459" s="23"/>
      <c r="U459" s="58"/>
      <c r="V459" s="58"/>
      <c r="W459" s="58"/>
      <c r="X459" s="58"/>
      <c r="Y459" s="58"/>
    </row>
    <row r="460" spans="1:25" ht="18" customHeight="1" x14ac:dyDescent="0.2">
      <c r="A460" s="23"/>
      <c r="B460" s="23"/>
      <c r="C460" s="23"/>
      <c r="D460" s="58"/>
      <c r="E460" s="58"/>
      <c r="F460" s="58"/>
      <c r="G460" s="400"/>
      <c r="H460" s="158"/>
      <c r="I460" s="59"/>
      <c r="J460" s="135"/>
      <c r="K460" s="301"/>
      <c r="L460" s="135"/>
      <c r="M460" s="300"/>
      <c r="N460" s="135"/>
      <c r="O460" s="299"/>
      <c r="P460" s="135"/>
      <c r="Q460" s="19"/>
      <c r="R460" s="19"/>
      <c r="S460" s="23"/>
      <c r="T460" s="23"/>
      <c r="U460" s="58"/>
      <c r="V460" s="58"/>
      <c r="W460" s="58"/>
      <c r="X460" s="58"/>
      <c r="Y460" s="58"/>
    </row>
    <row r="461" spans="1:25" ht="18" customHeight="1" x14ac:dyDescent="0.2">
      <c r="A461" s="23"/>
      <c r="B461" s="23"/>
      <c r="C461" s="23"/>
      <c r="D461" s="58"/>
      <c r="E461" s="58"/>
      <c r="F461" s="58"/>
      <c r="G461" s="400"/>
      <c r="H461" s="158"/>
      <c r="I461" s="59"/>
      <c r="J461" s="135"/>
      <c r="K461" s="301"/>
      <c r="L461" s="135"/>
      <c r="M461" s="300"/>
      <c r="N461" s="135"/>
      <c r="O461" s="299"/>
      <c r="P461" s="135"/>
      <c r="Q461" s="19"/>
      <c r="R461" s="19"/>
      <c r="S461" s="23"/>
      <c r="T461" s="23"/>
      <c r="U461" s="58"/>
      <c r="V461" s="58"/>
      <c r="W461" s="58"/>
      <c r="X461" s="58"/>
      <c r="Y461" s="58"/>
    </row>
    <row r="462" spans="1:25" ht="18" customHeight="1" x14ac:dyDescent="0.2">
      <c r="A462" s="23"/>
      <c r="B462" s="23"/>
      <c r="C462" s="23"/>
      <c r="D462" s="58"/>
      <c r="E462" s="58"/>
      <c r="F462" s="58"/>
      <c r="G462" s="400"/>
      <c r="H462" s="158"/>
      <c r="I462" s="59"/>
      <c r="J462" s="135"/>
      <c r="K462" s="301"/>
      <c r="L462" s="135"/>
      <c r="M462" s="300"/>
      <c r="N462" s="135"/>
      <c r="O462" s="299"/>
      <c r="P462" s="135"/>
      <c r="Q462" s="19"/>
      <c r="R462" s="19"/>
      <c r="S462" s="23"/>
      <c r="T462" s="23"/>
      <c r="U462" s="58"/>
      <c r="V462" s="58"/>
      <c r="W462" s="58"/>
      <c r="X462" s="58"/>
      <c r="Y462" s="58"/>
    </row>
    <row r="463" spans="1:25" ht="18" customHeight="1" x14ac:dyDescent="0.2">
      <c r="A463" s="23"/>
      <c r="B463" s="23"/>
      <c r="C463" s="23"/>
      <c r="D463" s="58"/>
      <c r="E463" s="58"/>
      <c r="F463" s="58"/>
      <c r="G463" s="400"/>
      <c r="H463" s="158"/>
      <c r="I463" s="59"/>
      <c r="J463" s="135"/>
      <c r="K463" s="301"/>
      <c r="L463" s="135"/>
      <c r="M463" s="300"/>
      <c r="N463" s="135"/>
      <c r="O463" s="299"/>
      <c r="P463" s="135"/>
      <c r="Q463" s="19"/>
      <c r="R463" s="19"/>
      <c r="S463" s="23"/>
      <c r="T463" s="23"/>
      <c r="U463" s="58"/>
      <c r="V463" s="58"/>
      <c r="W463" s="58"/>
      <c r="X463" s="58"/>
      <c r="Y463" s="58"/>
    </row>
    <row r="464" spans="1:25" ht="18" customHeight="1" x14ac:dyDescent="0.2">
      <c r="A464" s="23"/>
      <c r="B464" s="23"/>
      <c r="C464" s="23"/>
      <c r="D464" s="58"/>
      <c r="E464" s="58"/>
      <c r="F464" s="58"/>
      <c r="G464" s="400"/>
      <c r="H464" s="158"/>
      <c r="I464" s="59"/>
      <c r="J464" s="135"/>
      <c r="K464" s="301"/>
      <c r="L464" s="135"/>
      <c r="M464" s="300"/>
      <c r="N464" s="135"/>
      <c r="O464" s="299"/>
      <c r="P464" s="135"/>
      <c r="Q464" s="19"/>
      <c r="R464" s="19"/>
      <c r="S464" s="23"/>
      <c r="T464" s="23"/>
      <c r="U464" s="58"/>
      <c r="V464" s="58"/>
      <c r="W464" s="58"/>
      <c r="X464" s="58"/>
      <c r="Y464" s="58"/>
    </row>
    <row r="465" spans="1:25" ht="18" customHeight="1" x14ac:dyDescent="0.2">
      <c r="A465" s="23"/>
      <c r="B465" s="23"/>
      <c r="C465" s="23"/>
      <c r="D465" s="58"/>
      <c r="E465" s="58"/>
      <c r="F465" s="58"/>
      <c r="G465" s="400"/>
      <c r="H465" s="158"/>
      <c r="I465" s="59"/>
      <c r="J465" s="135"/>
      <c r="K465" s="301"/>
      <c r="L465" s="135"/>
      <c r="M465" s="300"/>
      <c r="N465" s="135"/>
      <c r="O465" s="299"/>
      <c r="P465" s="135"/>
      <c r="Q465" s="19"/>
      <c r="R465" s="19"/>
      <c r="S465" s="23"/>
      <c r="T465" s="23"/>
      <c r="U465" s="58"/>
      <c r="V465" s="58"/>
      <c r="W465" s="58"/>
      <c r="X465" s="58"/>
      <c r="Y465" s="58"/>
    </row>
    <row r="466" spans="1:25" ht="18" customHeight="1" x14ac:dyDescent="0.2">
      <c r="A466" s="23"/>
      <c r="B466" s="23"/>
      <c r="C466" s="23"/>
      <c r="D466" s="58"/>
      <c r="E466" s="58"/>
      <c r="F466" s="58"/>
      <c r="G466" s="400"/>
      <c r="H466" s="158"/>
      <c r="I466" s="59"/>
      <c r="J466" s="135"/>
      <c r="K466" s="301"/>
      <c r="L466" s="135"/>
      <c r="M466" s="300"/>
      <c r="N466" s="135"/>
      <c r="O466" s="299"/>
      <c r="P466" s="135"/>
      <c r="Q466" s="19"/>
      <c r="R466" s="19"/>
      <c r="S466" s="23"/>
      <c r="T466" s="23"/>
      <c r="U466" s="58"/>
      <c r="V466" s="58"/>
      <c r="W466" s="58"/>
      <c r="X466" s="58"/>
      <c r="Y466" s="58"/>
    </row>
    <row r="467" spans="1:25" ht="18" customHeight="1" x14ac:dyDescent="0.2">
      <c r="A467" s="23"/>
      <c r="B467" s="23"/>
      <c r="C467" s="23"/>
      <c r="D467" s="58"/>
      <c r="E467" s="58"/>
      <c r="F467" s="58"/>
      <c r="G467" s="400"/>
      <c r="H467" s="158"/>
      <c r="I467" s="59"/>
      <c r="J467" s="135"/>
      <c r="K467" s="301"/>
      <c r="L467" s="135"/>
      <c r="M467" s="300"/>
      <c r="N467" s="135"/>
      <c r="O467" s="299"/>
      <c r="P467" s="135"/>
      <c r="Q467" s="19"/>
      <c r="R467" s="19"/>
      <c r="S467" s="23"/>
      <c r="T467" s="23"/>
      <c r="U467" s="58"/>
      <c r="V467" s="58"/>
      <c r="W467" s="58"/>
      <c r="X467" s="58"/>
      <c r="Y467" s="58"/>
    </row>
    <row r="468" spans="1:25" ht="18" customHeight="1" x14ac:dyDescent="0.2">
      <c r="A468" s="23"/>
      <c r="B468" s="23"/>
      <c r="C468" s="23"/>
      <c r="D468" s="58"/>
      <c r="E468" s="58"/>
      <c r="F468" s="58"/>
      <c r="G468" s="400"/>
      <c r="H468" s="158"/>
      <c r="I468" s="59"/>
      <c r="J468" s="135"/>
      <c r="K468" s="301"/>
      <c r="L468" s="135"/>
      <c r="M468" s="300"/>
      <c r="N468" s="135"/>
      <c r="O468" s="299"/>
      <c r="P468" s="135"/>
      <c r="Q468" s="19"/>
      <c r="R468" s="19"/>
      <c r="S468" s="23"/>
      <c r="T468" s="23"/>
      <c r="U468" s="58"/>
      <c r="V468" s="58"/>
      <c r="W468" s="58"/>
      <c r="X468" s="58"/>
      <c r="Y468" s="58"/>
    </row>
    <row r="469" spans="1:25" ht="18" customHeight="1" x14ac:dyDescent="0.2">
      <c r="A469" s="23"/>
      <c r="B469" s="23"/>
      <c r="C469" s="23"/>
      <c r="D469" s="58"/>
      <c r="E469" s="58"/>
      <c r="F469" s="58"/>
      <c r="G469" s="400"/>
      <c r="H469" s="158"/>
      <c r="I469" s="59"/>
      <c r="J469" s="135"/>
      <c r="K469" s="301"/>
      <c r="L469" s="135"/>
      <c r="M469" s="300"/>
      <c r="N469" s="135"/>
      <c r="O469" s="299"/>
      <c r="P469" s="135"/>
      <c r="Q469" s="19"/>
      <c r="R469" s="19"/>
      <c r="S469" s="23"/>
      <c r="T469" s="23"/>
      <c r="U469" s="58"/>
      <c r="V469" s="58"/>
      <c r="W469" s="58"/>
      <c r="X469" s="58"/>
      <c r="Y469" s="58"/>
    </row>
    <row r="470" spans="1:25" ht="18" customHeight="1" x14ac:dyDescent="0.2">
      <c r="A470" s="23"/>
      <c r="B470" s="23"/>
      <c r="C470" s="23"/>
      <c r="D470" s="58"/>
      <c r="E470" s="58"/>
      <c r="F470" s="58"/>
      <c r="G470" s="400"/>
      <c r="H470" s="158"/>
      <c r="I470" s="59"/>
      <c r="J470" s="135"/>
      <c r="K470" s="301"/>
      <c r="L470" s="135"/>
      <c r="M470" s="300"/>
      <c r="N470" s="135"/>
      <c r="O470" s="299"/>
      <c r="P470" s="135"/>
      <c r="Q470" s="19"/>
      <c r="R470" s="19"/>
      <c r="S470" s="23"/>
      <c r="T470" s="23"/>
      <c r="U470" s="58"/>
      <c r="V470" s="58"/>
      <c r="W470" s="58"/>
      <c r="X470" s="58"/>
      <c r="Y470" s="58"/>
    </row>
    <row r="471" spans="1:25" ht="18" customHeight="1" x14ac:dyDescent="0.2">
      <c r="A471" s="23"/>
      <c r="B471" s="23"/>
      <c r="C471" s="23"/>
      <c r="D471" s="58"/>
      <c r="E471" s="58"/>
      <c r="F471" s="58"/>
      <c r="G471" s="400"/>
      <c r="H471" s="158"/>
      <c r="I471" s="59"/>
      <c r="J471" s="135"/>
      <c r="K471" s="301"/>
      <c r="L471" s="135"/>
      <c r="M471" s="300"/>
      <c r="N471" s="135"/>
      <c r="O471" s="299"/>
      <c r="P471" s="135"/>
      <c r="Q471" s="19"/>
      <c r="R471" s="19"/>
      <c r="S471" s="23"/>
      <c r="T471" s="23"/>
      <c r="U471" s="58"/>
      <c r="V471" s="58"/>
      <c r="W471" s="58"/>
      <c r="X471" s="58"/>
      <c r="Y471" s="58"/>
    </row>
    <row r="472" spans="1:25" ht="18" customHeight="1" x14ac:dyDescent="0.2">
      <c r="A472" s="23"/>
      <c r="B472" s="23"/>
      <c r="C472" s="23"/>
      <c r="D472" s="58"/>
      <c r="E472" s="58"/>
      <c r="F472" s="58"/>
      <c r="G472" s="400"/>
      <c r="H472" s="158"/>
      <c r="I472" s="59"/>
      <c r="J472" s="135"/>
      <c r="K472" s="301"/>
      <c r="L472" s="135"/>
      <c r="M472" s="300"/>
      <c r="N472" s="135"/>
      <c r="O472" s="299"/>
      <c r="P472" s="135"/>
      <c r="Q472" s="19"/>
      <c r="R472" s="19"/>
      <c r="S472" s="23"/>
      <c r="T472" s="23"/>
      <c r="U472" s="58"/>
      <c r="V472" s="58"/>
      <c r="W472" s="58"/>
      <c r="X472" s="58"/>
      <c r="Y472" s="58"/>
    </row>
    <row r="473" spans="1:25" ht="18" customHeight="1" x14ac:dyDescent="0.2">
      <c r="A473" s="23"/>
      <c r="B473" s="23"/>
      <c r="C473" s="23"/>
      <c r="D473" s="58"/>
      <c r="E473" s="58"/>
      <c r="F473" s="58"/>
      <c r="G473" s="400"/>
      <c r="H473" s="158"/>
      <c r="I473" s="59"/>
      <c r="J473" s="135"/>
      <c r="K473" s="301"/>
      <c r="L473" s="135"/>
      <c r="M473" s="300"/>
      <c r="N473" s="135"/>
      <c r="O473" s="299"/>
      <c r="P473" s="135"/>
      <c r="Q473" s="19"/>
      <c r="R473" s="19"/>
      <c r="S473" s="23"/>
      <c r="T473" s="23"/>
      <c r="U473" s="58"/>
      <c r="V473" s="58"/>
      <c r="W473" s="58"/>
      <c r="X473" s="58"/>
      <c r="Y473" s="58"/>
    </row>
    <row r="474" spans="1:25" ht="18" customHeight="1" x14ac:dyDescent="0.2">
      <c r="A474" s="23"/>
      <c r="B474" s="23"/>
      <c r="C474" s="23"/>
      <c r="D474" s="58"/>
      <c r="E474" s="58"/>
      <c r="F474" s="58"/>
      <c r="G474" s="400"/>
      <c r="H474" s="158"/>
      <c r="I474" s="59"/>
      <c r="J474" s="135"/>
      <c r="K474" s="301"/>
      <c r="L474" s="135"/>
      <c r="M474" s="300"/>
      <c r="N474" s="135"/>
      <c r="O474" s="299"/>
      <c r="P474" s="135"/>
      <c r="Q474" s="19"/>
      <c r="R474" s="19"/>
      <c r="S474" s="23"/>
      <c r="T474" s="23"/>
      <c r="U474" s="58"/>
      <c r="V474" s="58"/>
      <c r="W474" s="58"/>
      <c r="X474" s="58"/>
      <c r="Y474" s="58"/>
    </row>
    <row r="475" spans="1:25" ht="18" customHeight="1" x14ac:dyDescent="0.2">
      <c r="A475" s="23"/>
      <c r="B475" s="23"/>
      <c r="C475" s="23"/>
      <c r="D475" s="58"/>
      <c r="E475" s="58"/>
      <c r="F475" s="58"/>
      <c r="G475" s="400"/>
      <c r="H475" s="158"/>
      <c r="I475" s="59"/>
      <c r="J475" s="135"/>
      <c r="K475" s="301"/>
      <c r="L475" s="135"/>
      <c r="M475" s="300"/>
      <c r="N475" s="135"/>
      <c r="O475" s="299"/>
      <c r="P475" s="135"/>
      <c r="Q475" s="19"/>
      <c r="R475" s="19"/>
      <c r="S475" s="23"/>
      <c r="T475" s="23"/>
      <c r="U475" s="58"/>
      <c r="V475" s="58"/>
      <c r="W475" s="58"/>
      <c r="X475" s="58"/>
      <c r="Y475" s="58"/>
    </row>
    <row r="476" spans="1:25" ht="18" customHeight="1" x14ac:dyDescent="0.2">
      <c r="A476" s="23"/>
      <c r="B476" s="23"/>
      <c r="C476" s="23"/>
      <c r="D476" s="58"/>
      <c r="E476" s="58"/>
      <c r="F476" s="58"/>
      <c r="G476" s="400"/>
      <c r="H476" s="158"/>
      <c r="I476" s="59"/>
      <c r="J476" s="135"/>
      <c r="K476" s="301"/>
      <c r="L476" s="135"/>
      <c r="M476" s="300"/>
      <c r="N476" s="135"/>
      <c r="O476" s="299"/>
      <c r="P476" s="135"/>
      <c r="Q476" s="19"/>
      <c r="R476" s="19"/>
      <c r="S476" s="23"/>
      <c r="T476" s="23"/>
      <c r="U476" s="58"/>
      <c r="V476" s="58"/>
      <c r="W476" s="58"/>
      <c r="X476" s="58"/>
      <c r="Y476" s="58"/>
    </row>
    <row r="477" spans="1:25" ht="18" customHeight="1" x14ac:dyDescent="0.2">
      <c r="A477" s="23"/>
      <c r="B477" s="23"/>
      <c r="C477" s="23"/>
      <c r="D477" s="58"/>
      <c r="E477" s="58"/>
      <c r="F477" s="58"/>
      <c r="G477" s="400"/>
      <c r="H477" s="158"/>
      <c r="I477" s="59"/>
      <c r="J477" s="135"/>
      <c r="K477" s="301"/>
      <c r="L477" s="135"/>
      <c r="M477" s="300"/>
      <c r="N477" s="135"/>
      <c r="O477" s="299"/>
      <c r="P477" s="135"/>
      <c r="Q477" s="19"/>
      <c r="R477" s="19"/>
      <c r="S477" s="23"/>
      <c r="T477" s="23"/>
      <c r="U477" s="58"/>
      <c r="V477" s="58"/>
      <c r="W477" s="58"/>
      <c r="X477" s="58"/>
      <c r="Y477" s="58"/>
    </row>
    <row r="478" spans="1:25" ht="18" customHeight="1" x14ac:dyDescent="0.2">
      <c r="A478" s="23"/>
      <c r="B478" s="23"/>
      <c r="C478" s="23"/>
      <c r="D478" s="58"/>
      <c r="E478" s="58"/>
      <c r="F478" s="58"/>
      <c r="G478" s="400"/>
      <c r="H478" s="158"/>
      <c r="I478" s="59"/>
      <c r="J478" s="135"/>
      <c r="K478" s="301"/>
      <c r="L478" s="135"/>
      <c r="M478" s="300"/>
      <c r="N478" s="135"/>
      <c r="O478" s="299"/>
      <c r="P478" s="135"/>
      <c r="Q478" s="19"/>
      <c r="R478" s="19"/>
      <c r="S478" s="23"/>
      <c r="T478" s="23"/>
      <c r="U478" s="58"/>
      <c r="V478" s="58"/>
      <c r="W478" s="58"/>
      <c r="X478" s="58"/>
      <c r="Y478" s="58"/>
    </row>
    <row r="479" spans="1:25" ht="18" customHeight="1" x14ac:dyDescent="0.2">
      <c r="A479" s="23"/>
      <c r="B479" s="23"/>
      <c r="C479" s="23"/>
      <c r="D479" s="58"/>
      <c r="E479" s="58"/>
      <c r="F479" s="58"/>
      <c r="G479" s="400"/>
      <c r="H479" s="158"/>
      <c r="I479" s="59"/>
      <c r="J479" s="135"/>
      <c r="K479" s="301"/>
      <c r="L479" s="135"/>
      <c r="M479" s="300"/>
      <c r="N479" s="135"/>
      <c r="O479" s="299"/>
      <c r="P479" s="135"/>
      <c r="Q479" s="19"/>
      <c r="R479" s="19"/>
      <c r="S479" s="23"/>
      <c r="T479" s="23"/>
      <c r="U479" s="58"/>
      <c r="V479" s="58"/>
      <c r="W479" s="58"/>
      <c r="X479" s="58"/>
      <c r="Y479" s="58"/>
    </row>
    <row r="480" spans="1:25" ht="18" customHeight="1" x14ac:dyDescent="0.2">
      <c r="A480" s="23"/>
      <c r="B480" s="23"/>
      <c r="C480" s="23"/>
      <c r="D480" s="58"/>
      <c r="E480" s="58"/>
      <c r="F480" s="58"/>
      <c r="G480" s="400"/>
      <c r="H480" s="158"/>
      <c r="I480" s="59"/>
      <c r="J480" s="135"/>
      <c r="K480" s="301"/>
      <c r="L480" s="135"/>
      <c r="M480" s="300"/>
      <c r="N480" s="135"/>
      <c r="O480" s="299"/>
      <c r="P480" s="135"/>
      <c r="Q480" s="19"/>
      <c r="R480" s="19"/>
      <c r="S480" s="23"/>
      <c r="T480" s="23"/>
      <c r="U480" s="58"/>
      <c r="V480" s="58"/>
      <c r="W480" s="58"/>
      <c r="X480" s="58"/>
      <c r="Y480" s="58"/>
    </row>
    <row r="481" spans="1:25" ht="18" customHeight="1" x14ac:dyDescent="0.2">
      <c r="A481" s="23"/>
      <c r="B481" s="23"/>
      <c r="C481" s="23"/>
      <c r="D481" s="58"/>
      <c r="E481" s="58"/>
      <c r="F481" s="58"/>
      <c r="G481" s="400"/>
      <c r="H481" s="158"/>
      <c r="I481" s="59"/>
      <c r="J481" s="135"/>
      <c r="K481" s="301"/>
      <c r="L481" s="135"/>
      <c r="M481" s="300"/>
      <c r="N481" s="135"/>
      <c r="O481" s="299"/>
      <c r="P481" s="135"/>
      <c r="Q481" s="19"/>
      <c r="R481" s="19"/>
      <c r="S481" s="23"/>
      <c r="T481" s="23"/>
      <c r="U481" s="58"/>
      <c r="V481" s="58"/>
      <c r="W481" s="58"/>
      <c r="X481" s="58"/>
      <c r="Y481" s="58"/>
    </row>
    <row r="482" spans="1:25" ht="18" customHeight="1" x14ac:dyDescent="0.2">
      <c r="A482" s="23"/>
      <c r="B482" s="23"/>
      <c r="C482" s="23"/>
      <c r="D482" s="58"/>
      <c r="E482" s="58"/>
      <c r="F482" s="58"/>
      <c r="G482" s="400"/>
      <c r="H482" s="158"/>
      <c r="I482" s="59"/>
      <c r="J482" s="135"/>
      <c r="K482" s="301"/>
      <c r="L482" s="135"/>
      <c r="M482" s="300"/>
      <c r="N482" s="135"/>
      <c r="O482" s="299"/>
      <c r="P482" s="135"/>
      <c r="Q482" s="19"/>
      <c r="R482" s="19"/>
      <c r="S482" s="23"/>
      <c r="T482" s="23"/>
      <c r="U482" s="58"/>
      <c r="V482" s="58"/>
      <c r="W482" s="58"/>
      <c r="X482" s="58"/>
      <c r="Y482" s="58"/>
    </row>
    <row r="483" spans="1:25" ht="18" customHeight="1" x14ac:dyDescent="0.2">
      <c r="A483" s="23"/>
      <c r="B483" s="23"/>
      <c r="C483" s="23"/>
      <c r="D483" s="58"/>
      <c r="E483" s="58"/>
      <c r="F483" s="58"/>
      <c r="G483" s="400"/>
      <c r="H483" s="158"/>
      <c r="I483" s="59"/>
      <c r="J483" s="135"/>
      <c r="K483" s="301"/>
      <c r="L483" s="135"/>
      <c r="M483" s="300"/>
      <c r="N483" s="135"/>
      <c r="O483" s="299"/>
      <c r="P483" s="135"/>
      <c r="Q483" s="19"/>
      <c r="R483" s="19"/>
      <c r="S483" s="23"/>
      <c r="T483" s="23"/>
      <c r="U483" s="58"/>
      <c r="V483" s="58"/>
      <c r="W483" s="58"/>
      <c r="X483" s="58"/>
      <c r="Y483" s="58"/>
    </row>
    <row r="484" spans="1:25" ht="18" customHeight="1" x14ac:dyDescent="0.2">
      <c r="A484" s="23"/>
      <c r="B484" s="23"/>
      <c r="C484" s="23"/>
      <c r="D484" s="58"/>
      <c r="E484" s="58"/>
      <c r="F484" s="58"/>
      <c r="G484" s="400"/>
      <c r="H484" s="158"/>
      <c r="I484" s="59"/>
      <c r="J484" s="135"/>
      <c r="K484" s="301"/>
      <c r="L484" s="135"/>
      <c r="M484" s="300"/>
      <c r="N484" s="135"/>
      <c r="O484" s="299"/>
      <c r="P484" s="135"/>
      <c r="Q484" s="19"/>
      <c r="R484" s="19"/>
      <c r="S484" s="23"/>
      <c r="T484" s="23"/>
      <c r="U484" s="58"/>
      <c r="V484" s="58"/>
      <c r="W484" s="58"/>
      <c r="X484" s="58"/>
      <c r="Y484" s="58"/>
    </row>
    <row r="485" spans="1:25" ht="18" customHeight="1" x14ac:dyDescent="0.2">
      <c r="A485" s="23"/>
      <c r="B485" s="23"/>
      <c r="C485" s="23"/>
      <c r="D485" s="58"/>
      <c r="E485" s="58"/>
      <c r="F485" s="58"/>
      <c r="G485" s="400"/>
      <c r="H485" s="158"/>
      <c r="I485" s="59"/>
      <c r="J485" s="135"/>
      <c r="K485" s="301"/>
      <c r="L485" s="135"/>
      <c r="M485" s="300"/>
      <c r="N485" s="135"/>
      <c r="O485" s="299"/>
      <c r="P485" s="135"/>
      <c r="Q485" s="19"/>
      <c r="R485" s="19"/>
      <c r="S485" s="23"/>
      <c r="T485" s="23"/>
      <c r="U485" s="58"/>
      <c r="V485" s="58"/>
      <c r="W485" s="58"/>
      <c r="X485" s="58"/>
      <c r="Y485" s="58"/>
    </row>
    <row r="486" spans="1:25" ht="18" customHeight="1" x14ac:dyDescent="0.2">
      <c r="A486" s="23"/>
      <c r="B486" s="23"/>
      <c r="C486" s="23"/>
      <c r="D486" s="58"/>
      <c r="E486" s="58"/>
      <c r="F486" s="58"/>
      <c r="G486" s="400"/>
      <c r="H486" s="158"/>
      <c r="I486" s="59"/>
      <c r="J486" s="135"/>
      <c r="K486" s="301"/>
      <c r="L486" s="135"/>
      <c r="M486" s="300"/>
      <c r="N486" s="135"/>
      <c r="O486" s="299"/>
      <c r="P486" s="135"/>
      <c r="Q486" s="19"/>
      <c r="R486" s="19"/>
      <c r="S486" s="23"/>
      <c r="T486" s="23"/>
      <c r="U486" s="58"/>
      <c r="V486" s="58"/>
      <c r="W486" s="58"/>
      <c r="X486" s="58"/>
      <c r="Y486" s="58"/>
    </row>
    <row r="487" spans="1:25" ht="18" customHeight="1" x14ac:dyDescent="0.2">
      <c r="A487" s="23"/>
      <c r="B487" s="23"/>
      <c r="C487" s="23"/>
      <c r="D487" s="58"/>
      <c r="E487" s="58"/>
      <c r="F487" s="58"/>
      <c r="G487" s="400"/>
      <c r="H487" s="158"/>
      <c r="I487" s="59"/>
      <c r="J487" s="135"/>
      <c r="K487" s="301"/>
      <c r="L487" s="135"/>
      <c r="M487" s="300"/>
      <c r="N487" s="135"/>
      <c r="O487" s="299"/>
      <c r="P487" s="135"/>
      <c r="Q487" s="19"/>
      <c r="R487" s="19"/>
      <c r="S487" s="23"/>
      <c r="T487" s="23"/>
      <c r="U487" s="58"/>
      <c r="V487" s="58"/>
      <c r="W487" s="58"/>
      <c r="X487" s="58"/>
      <c r="Y487" s="58"/>
    </row>
    <row r="488" spans="1:25" ht="18" customHeight="1" x14ac:dyDescent="0.2">
      <c r="A488" s="23"/>
      <c r="B488" s="23"/>
      <c r="C488" s="23"/>
      <c r="D488" s="58"/>
      <c r="E488" s="58"/>
      <c r="F488" s="58"/>
      <c r="G488" s="400"/>
      <c r="H488" s="158"/>
      <c r="I488" s="59"/>
      <c r="J488" s="135"/>
      <c r="K488" s="301"/>
      <c r="L488" s="135"/>
      <c r="M488" s="300"/>
      <c r="N488" s="135"/>
      <c r="O488" s="299"/>
      <c r="P488" s="135"/>
      <c r="Q488" s="19"/>
      <c r="R488" s="19"/>
      <c r="S488" s="23"/>
      <c r="T488" s="23"/>
      <c r="U488" s="58"/>
      <c r="V488" s="58"/>
      <c r="W488" s="58"/>
      <c r="X488" s="58"/>
      <c r="Y488" s="58"/>
    </row>
    <row r="489" spans="1:25" ht="18" customHeight="1" x14ac:dyDescent="0.2">
      <c r="A489" s="23"/>
      <c r="B489" s="23"/>
      <c r="C489" s="23"/>
      <c r="D489" s="58"/>
      <c r="E489" s="58"/>
      <c r="F489" s="58"/>
      <c r="G489" s="400"/>
      <c r="H489" s="158"/>
      <c r="I489" s="59"/>
      <c r="J489" s="135"/>
      <c r="K489" s="301"/>
      <c r="L489" s="135"/>
      <c r="M489" s="300"/>
      <c r="N489" s="135"/>
      <c r="O489" s="299"/>
      <c r="P489" s="135"/>
      <c r="Q489" s="19"/>
      <c r="R489" s="19"/>
      <c r="S489" s="23"/>
      <c r="T489" s="23"/>
      <c r="U489" s="58"/>
      <c r="V489" s="58"/>
      <c r="W489" s="58"/>
      <c r="X489" s="58"/>
      <c r="Y489" s="58"/>
    </row>
    <row r="490" spans="1:25" ht="18" customHeight="1" x14ac:dyDescent="0.2">
      <c r="A490" s="23"/>
      <c r="B490" s="23"/>
      <c r="C490" s="23"/>
      <c r="D490" s="58"/>
      <c r="E490" s="58"/>
      <c r="F490" s="58"/>
      <c r="G490" s="400"/>
      <c r="H490" s="158"/>
      <c r="I490" s="59"/>
      <c r="J490" s="135"/>
      <c r="K490" s="301"/>
      <c r="L490" s="135"/>
      <c r="M490" s="300"/>
      <c r="N490" s="135"/>
      <c r="O490" s="299"/>
      <c r="P490" s="135"/>
      <c r="Q490" s="19"/>
      <c r="R490" s="19"/>
      <c r="S490" s="23"/>
      <c r="T490" s="23"/>
      <c r="U490" s="58"/>
      <c r="V490" s="58"/>
      <c r="W490" s="58"/>
      <c r="X490" s="58"/>
      <c r="Y490" s="58"/>
    </row>
    <row r="491" spans="1:25" ht="18" customHeight="1" x14ac:dyDescent="0.2">
      <c r="A491" s="23"/>
      <c r="B491" s="23"/>
      <c r="C491" s="23"/>
      <c r="D491" s="58"/>
      <c r="E491" s="58"/>
      <c r="F491" s="58"/>
      <c r="G491" s="400"/>
      <c r="H491" s="158"/>
      <c r="I491" s="59"/>
      <c r="J491" s="135"/>
      <c r="K491" s="301"/>
      <c r="L491" s="135"/>
      <c r="M491" s="300"/>
      <c r="N491" s="135"/>
      <c r="O491" s="299"/>
      <c r="P491" s="135"/>
      <c r="Q491" s="19"/>
      <c r="R491" s="19"/>
      <c r="S491" s="23"/>
      <c r="T491" s="23"/>
      <c r="U491" s="58"/>
      <c r="V491" s="58"/>
      <c r="W491" s="58"/>
      <c r="X491" s="58"/>
      <c r="Y491" s="58"/>
    </row>
    <row r="492" spans="1:25" ht="18" customHeight="1" x14ac:dyDescent="0.2">
      <c r="A492" s="23"/>
      <c r="B492" s="23"/>
      <c r="C492" s="23"/>
      <c r="D492" s="58"/>
      <c r="E492" s="58"/>
      <c r="F492" s="58"/>
      <c r="G492" s="400"/>
      <c r="H492" s="158"/>
      <c r="I492" s="59"/>
      <c r="J492" s="135"/>
      <c r="K492" s="301"/>
      <c r="L492" s="135"/>
      <c r="M492" s="300"/>
      <c r="N492" s="135"/>
      <c r="O492" s="299"/>
      <c r="P492" s="135"/>
      <c r="Q492" s="19"/>
      <c r="R492" s="19"/>
      <c r="S492" s="23"/>
      <c r="T492" s="23"/>
      <c r="U492" s="58"/>
      <c r="V492" s="58"/>
      <c r="W492" s="58"/>
      <c r="X492" s="58"/>
      <c r="Y492" s="58"/>
    </row>
    <row r="493" spans="1:25" ht="18" customHeight="1" x14ac:dyDescent="0.2">
      <c r="A493" s="23"/>
      <c r="B493" s="23"/>
      <c r="C493" s="23"/>
      <c r="D493" s="58"/>
      <c r="E493" s="58"/>
      <c r="F493" s="58"/>
      <c r="G493" s="400"/>
      <c r="H493" s="158"/>
      <c r="I493" s="59"/>
      <c r="J493" s="135"/>
      <c r="K493" s="301"/>
      <c r="L493" s="135"/>
      <c r="M493" s="300"/>
      <c r="N493" s="135"/>
      <c r="O493" s="299"/>
      <c r="P493" s="135"/>
      <c r="Q493" s="19"/>
      <c r="R493" s="19"/>
      <c r="S493" s="23"/>
      <c r="T493" s="23"/>
      <c r="U493" s="58"/>
      <c r="V493" s="58"/>
      <c r="W493" s="58"/>
      <c r="X493" s="58"/>
      <c r="Y493" s="58"/>
    </row>
    <row r="494" spans="1:25" ht="18" customHeight="1" x14ac:dyDescent="0.2">
      <c r="A494" s="23"/>
      <c r="B494" s="23"/>
      <c r="C494" s="23"/>
      <c r="D494" s="58"/>
      <c r="E494" s="58"/>
      <c r="F494" s="58"/>
      <c r="G494" s="400"/>
      <c r="H494" s="158"/>
      <c r="I494" s="59"/>
      <c r="J494" s="135"/>
      <c r="K494" s="301"/>
      <c r="L494" s="135"/>
      <c r="M494" s="300"/>
      <c r="N494" s="135"/>
      <c r="O494" s="299"/>
      <c r="P494" s="135"/>
      <c r="Q494" s="19"/>
      <c r="R494" s="19"/>
      <c r="S494" s="23"/>
      <c r="T494" s="23"/>
      <c r="U494" s="58"/>
      <c r="V494" s="58"/>
      <c r="W494" s="58"/>
      <c r="X494" s="58"/>
      <c r="Y494" s="58"/>
    </row>
    <row r="495" spans="1:25" ht="18" customHeight="1" x14ac:dyDescent="0.2">
      <c r="A495" s="23"/>
      <c r="B495" s="23"/>
      <c r="C495" s="23"/>
      <c r="D495" s="58"/>
      <c r="E495" s="58"/>
      <c r="F495" s="58"/>
      <c r="G495" s="400"/>
      <c r="H495" s="158"/>
      <c r="I495" s="59"/>
      <c r="J495" s="135"/>
      <c r="K495" s="301"/>
      <c r="L495" s="135"/>
      <c r="M495" s="300"/>
      <c r="N495" s="135"/>
      <c r="O495" s="299"/>
      <c r="P495" s="135"/>
      <c r="Q495" s="19"/>
      <c r="R495" s="19"/>
      <c r="S495" s="23"/>
      <c r="T495" s="23"/>
      <c r="U495" s="58"/>
      <c r="V495" s="58"/>
      <c r="W495" s="58"/>
      <c r="X495" s="58"/>
      <c r="Y495" s="58"/>
    </row>
    <row r="496" spans="1:25" ht="18" customHeight="1" x14ac:dyDescent="0.2">
      <c r="A496" s="23"/>
      <c r="B496" s="23"/>
      <c r="C496" s="23"/>
      <c r="D496" s="58"/>
      <c r="E496" s="58"/>
      <c r="F496" s="58"/>
      <c r="G496" s="400"/>
      <c r="H496" s="158"/>
      <c r="I496" s="59"/>
      <c r="J496" s="135"/>
      <c r="K496" s="301"/>
      <c r="L496" s="135"/>
      <c r="M496" s="300"/>
      <c r="N496" s="135"/>
      <c r="O496" s="299"/>
      <c r="P496" s="135"/>
      <c r="Q496" s="19"/>
      <c r="R496" s="19"/>
      <c r="S496" s="23"/>
      <c r="T496" s="23"/>
      <c r="U496" s="58"/>
      <c r="V496" s="58"/>
      <c r="W496" s="58"/>
      <c r="X496" s="58"/>
      <c r="Y496" s="58"/>
    </row>
    <row r="497" spans="1:25" ht="18" customHeight="1" x14ac:dyDescent="0.2">
      <c r="A497" s="23"/>
      <c r="B497" s="23"/>
      <c r="C497" s="23"/>
      <c r="D497" s="58"/>
      <c r="E497" s="58"/>
      <c r="F497" s="58"/>
      <c r="G497" s="400"/>
      <c r="H497" s="158"/>
      <c r="I497" s="59"/>
      <c r="J497" s="135"/>
      <c r="K497" s="301"/>
      <c r="L497" s="135"/>
      <c r="M497" s="300"/>
      <c r="N497" s="135"/>
      <c r="O497" s="299"/>
      <c r="P497" s="135"/>
      <c r="Q497" s="19"/>
      <c r="R497" s="19"/>
      <c r="S497" s="23"/>
      <c r="T497" s="23"/>
      <c r="U497" s="58"/>
      <c r="V497" s="58"/>
      <c r="W497" s="58"/>
      <c r="X497" s="58"/>
      <c r="Y497" s="58"/>
    </row>
    <row r="498" spans="1:25" ht="18" customHeight="1" x14ac:dyDescent="0.2">
      <c r="A498" s="23"/>
      <c r="B498" s="23"/>
      <c r="C498" s="23"/>
      <c r="D498" s="58"/>
      <c r="E498" s="58"/>
      <c r="F498" s="58"/>
      <c r="G498" s="400"/>
      <c r="H498" s="158"/>
      <c r="I498" s="59"/>
      <c r="J498" s="135"/>
      <c r="K498" s="301"/>
      <c r="L498" s="135"/>
      <c r="M498" s="300"/>
      <c r="N498" s="135"/>
      <c r="O498" s="299"/>
      <c r="P498" s="135"/>
      <c r="Q498" s="19"/>
      <c r="R498" s="19"/>
      <c r="S498" s="23"/>
      <c r="T498" s="23"/>
      <c r="U498" s="58"/>
      <c r="V498" s="58"/>
      <c r="W498" s="58"/>
      <c r="X498" s="58"/>
      <c r="Y498" s="58"/>
    </row>
    <row r="499" spans="1:25" ht="18" customHeight="1" x14ac:dyDescent="0.2">
      <c r="A499" s="23"/>
      <c r="B499" s="23"/>
      <c r="C499" s="23"/>
      <c r="D499" s="58"/>
      <c r="E499" s="58"/>
      <c r="F499" s="58"/>
      <c r="G499" s="400"/>
      <c r="H499" s="158"/>
      <c r="I499" s="59"/>
      <c r="J499" s="135"/>
      <c r="K499" s="301"/>
      <c r="L499" s="135"/>
      <c r="M499" s="300"/>
      <c r="N499" s="135"/>
      <c r="O499" s="299"/>
      <c r="P499" s="135"/>
      <c r="Q499" s="19"/>
      <c r="R499" s="19"/>
      <c r="S499" s="23"/>
      <c r="T499" s="23"/>
      <c r="U499" s="58"/>
      <c r="V499" s="58"/>
      <c r="W499" s="58"/>
      <c r="X499" s="58"/>
      <c r="Y499" s="58"/>
    </row>
    <row r="500" spans="1:25" ht="18" customHeight="1" x14ac:dyDescent="0.2">
      <c r="A500" s="23"/>
      <c r="B500" s="23"/>
      <c r="C500" s="23"/>
      <c r="D500" s="58"/>
      <c r="E500" s="58"/>
      <c r="F500" s="58"/>
      <c r="G500" s="400"/>
      <c r="H500" s="158"/>
      <c r="I500" s="59"/>
      <c r="J500" s="135"/>
      <c r="K500" s="301"/>
      <c r="L500" s="135"/>
      <c r="M500" s="300"/>
      <c r="N500" s="135"/>
      <c r="O500" s="299"/>
      <c r="P500" s="135"/>
      <c r="Q500" s="19"/>
      <c r="R500" s="19"/>
      <c r="S500" s="23"/>
      <c r="T500" s="23"/>
      <c r="U500" s="58"/>
      <c r="V500" s="58"/>
      <c r="W500" s="58"/>
      <c r="X500" s="58"/>
      <c r="Y500" s="58"/>
    </row>
    <row r="501" spans="1:25" ht="18" customHeight="1" x14ac:dyDescent="0.2">
      <c r="A501" s="23"/>
      <c r="B501" s="23"/>
      <c r="C501" s="23"/>
      <c r="D501" s="58"/>
      <c r="E501" s="58"/>
      <c r="F501" s="58"/>
      <c r="G501" s="400"/>
      <c r="H501" s="158"/>
      <c r="I501" s="59"/>
      <c r="J501" s="135"/>
      <c r="K501" s="301"/>
      <c r="L501" s="135"/>
      <c r="M501" s="300"/>
      <c r="N501" s="135"/>
      <c r="O501" s="299"/>
      <c r="P501" s="135"/>
      <c r="Q501" s="19"/>
      <c r="R501" s="19"/>
      <c r="S501" s="23"/>
      <c r="T501" s="23"/>
      <c r="U501" s="58"/>
      <c r="V501" s="58"/>
      <c r="W501" s="58"/>
      <c r="X501" s="58"/>
      <c r="Y501" s="58"/>
    </row>
    <row r="502" spans="1:25" ht="18" customHeight="1" x14ac:dyDescent="0.2">
      <c r="A502" s="23"/>
      <c r="B502" s="23"/>
      <c r="C502" s="23"/>
      <c r="D502" s="58"/>
      <c r="E502" s="58"/>
      <c r="F502" s="58"/>
      <c r="G502" s="400"/>
      <c r="H502" s="158"/>
      <c r="I502" s="59"/>
      <c r="J502" s="135"/>
      <c r="K502" s="301"/>
      <c r="L502" s="135"/>
      <c r="M502" s="300"/>
      <c r="N502" s="135"/>
      <c r="O502" s="299"/>
      <c r="P502" s="135"/>
      <c r="Q502" s="19"/>
      <c r="R502" s="19"/>
      <c r="S502" s="23"/>
      <c r="T502" s="23"/>
      <c r="U502" s="58"/>
      <c r="V502" s="58"/>
      <c r="W502" s="58"/>
      <c r="X502" s="58"/>
      <c r="Y502" s="58"/>
    </row>
    <row r="503" spans="1:25" ht="18" customHeight="1" x14ac:dyDescent="0.2">
      <c r="A503" s="23"/>
      <c r="B503" s="23"/>
      <c r="C503" s="23"/>
      <c r="D503" s="58"/>
      <c r="E503" s="58"/>
      <c r="F503" s="58"/>
      <c r="G503" s="400"/>
      <c r="H503" s="158"/>
      <c r="I503" s="59"/>
      <c r="J503" s="135"/>
      <c r="K503" s="301"/>
      <c r="L503" s="135"/>
      <c r="M503" s="300"/>
      <c r="N503" s="135"/>
      <c r="O503" s="299"/>
      <c r="P503" s="135"/>
      <c r="Q503" s="19"/>
      <c r="R503" s="19"/>
      <c r="S503" s="23"/>
      <c r="T503" s="23"/>
      <c r="U503" s="58"/>
      <c r="V503" s="58"/>
      <c r="W503" s="58"/>
      <c r="X503" s="58"/>
      <c r="Y503" s="58"/>
    </row>
    <row r="504" spans="1:25" ht="18" customHeight="1" x14ac:dyDescent="0.2">
      <c r="A504" s="23"/>
      <c r="B504" s="23"/>
      <c r="C504" s="23"/>
      <c r="D504" s="58"/>
      <c r="E504" s="58"/>
      <c r="F504" s="58"/>
      <c r="G504" s="400"/>
      <c r="H504" s="158"/>
      <c r="I504" s="59"/>
      <c r="J504" s="135"/>
      <c r="K504" s="301"/>
      <c r="L504" s="135"/>
      <c r="M504" s="300"/>
      <c r="N504" s="135"/>
      <c r="O504" s="299"/>
      <c r="P504" s="135"/>
      <c r="Q504" s="19"/>
      <c r="R504" s="19"/>
      <c r="S504" s="23"/>
      <c r="T504" s="23"/>
      <c r="U504" s="58"/>
      <c r="V504" s="58"/>
      <c r="W504" s="58"/>
      <c r="X504" s="58"/>
      <c r="Y504" s="58"/>
    </row>
    <row r="505" spans="1:25" ht="18" customHeight="1" x14ac:dyDescent="0.2">
      <c r="A505" s="23"/>
      <c r="B505" s="23"/>
      <c r="C505" s="23"/>
      <c r="D505" s="58"/>
      <c r="E505" s="58"/>
      <c r="F505" s="58"/>
      <c r="G505" s="400"/>
      <c r="H505" s="158"/>
      <c r="I505" s="59"/>
      <c r="J505" s="135"/>
      <c r="K505" s="301"/>
      <c r="L505" s="135"/>
      <c r="M505" s="300"/>
      <c r="N505" s="135"/>
      <c r="O505" s="299"/>
      <c r="P505" s="135"/>
      <c r="Q505" s="19"/>
      <c r="R505" s="19"/>
      <c r="S505" s="23"/>
      <c r="T505" s="23"/>
      <c r="U505" s="58"/>
      <c r="V505" s="58"/>
      <c r="W505" s="58"/>
      <c r="X505" s="58"/>
      <c r="Y505" s="58"/>
    </row>
    <row r="506" spans="1:25" ht="18" customHeight="1" x14ac:dyDescent="0.2">
      <c r="A506" s="23"/>
      <c r="B506" s="23"/>
      <c r="C506" s="23"/>
      <c r="D506" s="58"/>
      <c r="E506" s="58"/>
      <c r="F506" s="58"/>
      <c r="G506" s="400"/>
      <c r="H506" s="158"/>
      <c r="I506" s="59"/>
      <c r="J506" s="135"/>
      <c r="K506" s="301"/>
      <c r="L506" s="135"/>
      <c r="M506" s="300"/>
      <c r="N506" s="135"/>
      <c r="O506" s="299"/>
      <c r="P506" s="135"/>
      <c r="Q506" s="19"/>
      <c r="R506" s="19"/>
      <c r="S506" s="23"/>
      <c r="T506" s="23"/>
      <c r="U506" s="58"/>
      <c r="V506" s="58"/>
      <c r="W506" s="58"/>
      <c r="X506" s="58"/>
      <c r="Y506" s="58"/>
    </row>
    <row r="507" spans="1:25" ht="18" customHeight="1" x14ac:dyDescent="0.2">
      <c r="A507" s="23"/>
      <c r="B507" s="23"/>
      <c r="C507" s="23"/>
      <c r="D507" s="58"/>
      <c r="E507" s="58"/>
      <c r="F507" s="58"/>
      <c r="G507" s="400"/>
      <c r="H507" s="158"/>
      <c r="I507" s="59"/>
      <c r="J507" s="135"/>
      <c r="K507" s="301"/>
      <c r="L507" s="135"/>
      <c r="M507" s="300"/>
      <c r="N507" s="135"/>
      <c r="O507" s="299"/>
      <c r="P507" s="135"/>
      <c r="Q507" s="19"/>
      <c r="R507" s="19"/>
      <c r="S507" s="23"/>
      <c r="T507" s="23"/>
      <c r="U507" s="58"/>
      <c r="V507" s="58"/>
      <c r="W507" s="58"/>
      <c r="X507" s="58"/>
      <c r="Y507" s="58"/>
    </row>
    <row r="508" spans="1:25" ht="18" customHeight="1" x14ac:dyDescent="0.2">
      <c r="A508" s="23"/>
      <c r="B508" s="23"/>
      <c r="C508" s="23"/>
      <c r="D508" s="58"/>
      <c r="E508" s="58"/>
      <c r="F508" s="58"/>
      <c r="G508" s="400"/>
      <c r="H508" s="158"/>
      <c r="I508" s="59"/>
      <c r="J508" s="135"/>
      <c r="K508" s="301"/>
      <c r="L508" s="135"/>
      <c r="M508" s="300"/>
      <c r="N508" s="135"/>
      <c r="O508" s="299"/>
      <c r="P508" s="135"/>
      <c r="Q508" s="19"/>
      <c r="R508" s="19"/>
      <c r="S508" s="23"/>
      <c r="T508" s="23"/>
      <c r="U508" s="58"/>
      <c r="V508" s="58"/>
      <c r="W508" s="58"/>
      <c r="X508" s="58"/>
      <c r="Y508" s="58"/>
    </row>
    <row r="509" spans="1:25" ht="18" customHeight="1" x14ac:dyDescent="0.2">
      <c r="A509" s="23"/>
      <c r="B509" s="23"/>
      <c r="C509" s="23"/>
      <c r="D509" s="58"/>
      <c r="E509" s="58"/>
      <c r="F509" s="58"/>
      <c r="G509" s="400"/>
      <c r="H509" s="158"/>
      <c r="I509" s="59"/>
      <c r="J509" s="135"/>
      <c r="K509" s="301"/>
      <c r="L509" s="135"/>
      <c r="M509" s="300"/>
      <c r="N509" s="135"/>
      <c r="O509" s="299"/>
      <c r="P509" s="135"/>
      <c r="Q509" s="19"/>
      <c r="R509" s="19"/>
      <c r="S509" s="23"/>
      <c r="T509" s="23"/>
      <c r="U509" s="58"/>
      <c r="V509" s="58"/>
      <c r="W509" s="58"/>
      <c r="X509" s="58"/>
      <c r="Y509" s="58"/>
    </row>
    <row r="510" spans="1:25" ht="18" customHeight="1" x14ac:dyDescent="0.2">
      <c r="A510" s="23"/>
      <c r="B510" s="23"/>
      <c r="C510" s="23"/>
      <c r="D510" s="58"/>
      <c r="E510" s="58"/>
      <c r="F510" s="58"/>
      <c r="G510" s="400"/>
      <c r="H510" s="158"/>
      <c r="I510" s="59"/>
      <c r="J510" s="135"/>
      <c r="K510" s="301"/>
      <c r="L510" s="135"/>
      <c r="M510" s="300"/>
      <c r="N510" s="135"/>
      <c r="O510" s="299"/>
      <c r="P510" s="135"/>
      <c r="Q510" s="19"/>
      <c r="R510" s="19"/>
      <c r="S510" s="23"/>
      <c r="T510" s="23"/>
      <c r="U510" s="58"/>
      <c r="V510" s="58"/>
      <c r="W510" s="58"/>
      <c r="X510" s="58"/>
      <c r="Y510" s="58"/>
    </row>
    <row r="511" spans="1:25" ht="18" customHeight="1" x14ac:dyDescent="0.2">
      <c r="A511" s="23"/>
      <c r="B511" s="23"/>
      <c r="C511" s="23"/>
      <c r="D511" s="58"/>
      <c r="E511" s="58"/>
      <c r="F511" s="58"/>
      <c r="G511" s="400"/>
      <c r="H511" s="158"/>
      <c r="I511" s="59"/>
      <c r="J511" s="135"/>
      <c r="K511" s="301"/>
      <c r="L511" s="135"/>
      <c r="M511" s="300"/>
      <c r="N511" s="135"/>
      <c r="O511" s="299"/>
      <c r="P511" s="135"/>
      <c r="Q511" s="19"/>
      <c r="R511" s="19"/>
      <c r="S511" s="23"/>
      <c r="T511" s="23"/>
      <c r="U511" s="58"/>
      <c r="V511" s="58"/>
      <c r="W511" s="58"/>
      <c r="X511" s="58"/>
      <c r="Y511" s="58"/>
    </row>
    <row r="512" spans="1:25" ht="18" customHeight="1" x14ac:dyDescent="0.2">
      <c r="A512" s="23"/>
      <c r="B512" s="23"/>
      <c r="C512" s="23"/>
      <c r="D512" s="58"/>
      <c r="E512" s="58"/>
      <c r="F512" s="58"/>
      <c r="G512" s="400"/>
      <c r="H512" s="158"/>
      <c r="I512" s="59"/>
      <c r="J512" s="135"/>
      <c r="K512" s="301"/>
      <c r="L512" s="135"/>
      <c r="M512" s="300"/>
      <c r="N512" s="135"/>
      <c r="O512" s="299"/>
      <c r="P512" s="135"/>
      <c r="Q512" s="19"/>
      <c r="R512" s="19"/>
      <c r="S512" s="23"/>
      <c r="T512" s="23"/>
      <c r="U512" s="58"/>
      <c r="V512" s="58"/>
      <c r="W512" s="58"/>
      <c r="X512" s="58"/>
      <c r="Y512" s="58"/>
    </row>
    <row r="513" spans="1:25" ht="18" customHeight="1" x14ac:dyDescent="0.2">
      <c r="A513" s="23"/>
      <c r="B513" s="23"/>
      <c r="C513" s="23"/>
      <c r="D513" s="58"/>
      <c r="E513" s="58"/>
      <c r="F513" s="58"/>
      <c r="G513" s="400"/>
      <c r="H513" s="158"/>
      <c r="I513" s="59"/>
      <c r="J513" s="135"/>
      <c r="K513" s="301"/>
      <c r="L513" s="135"/>
      <c r="M513" s="300"/>
      <c r="N513" s="135"/>
      <c r="O513" s="299"/>
      <c r="P513" s="135"/>
      <c r="Q513" s="19"/>
      <c r="R513" s="19"/>
      <c r="S513" s="23"/>
      <c r="T513" s="23"/>
      <c r="U513" s="58"/>
      <c r="V513" s="58"/>
      <c r="W513" s="58"/>
      <c r="X513" s="58"/>
      <c r="Y513" s="58"/>
    </row>
    <row r="514" spans="1:25" ht="18" customHeight="1" x14ac:dyDescent="0.2">
      <c r="A514" s="23"/>
      <c r="B514" s="23"/>
      <c r="C514" s="23"/>
      <c r="D514" s="58"/>
      <c r="E514" s="58"/>
      <c r="F514" s="58"/>
      <c r="G514" s="400"/>
      <c r="H514" s="158"/>
      <c r="I514" s="59"/>
      <c r="J514" s="135"/>
      <c r="K514" s="301"/>
      <c r="L514" s="135"/>
      <c r="M514" s="300"/>
      <c r="N514" s="135"/>
      <c r="O514" s="299"/>
      <c r="P514" s="135"/>
      <c r="Q514" s="19"/>
      <c r="R514" s="19"/>
      <c r="S514" s="23"/>
      <c r="T514" s="23"/>
      <c r="U514" s="58"/>
      <c r="V514" s="58"/>
      <c r="W514" s="58"/>
      <c r="X514" s="58"/>
      <c r="Y514" s="58"/>
    </row>
    <row r="515" spans="1:25" ht="18" customHeight="1" x14ac:dyDescent="0.2">
      <c r="A515" s="23"/>
      <c r="B515" s="23"/>
      <c r="C515" s="23"/>
      <c r="D515" s="58"/>
      <c r="E515" s="58"/>
      <c r="F515" s="58"/>
      <c r="G515" s="400"/>
      <c r="H515" s="158"/>
      <c r="I515" s="59"/>
      <c r="J515" s="135"/>
      <c r="K515" s="301"/>
      <c r="L515" s="135"/>
      <c r="M515" s="300"/>
      <c r="N515" s="135"/>
      <c r="O515" s="299"/>
      <c r="P515" s="135"/>
      <c r="Q515" s="19"/>
      <c r="R515" s="19"/>
      <c r="S515" s="23"/>
      <c r="T515" s="23"/>
      <c r="U515" s="58"/>
      <c r="V515" s="58"/>
      <c r="W515" s="58"/>
      <c r="X515" s="58"/>
      <c r="Y515" s="58"/>
    </row>
    <row r="516" spans="1:25" ht="18" customHeight="1" x14ac:dyDescent="0.2">
      <c r="A516" s="23"/>
      <c r="B516" s="23"/>
      <c r="C516" s="23"/>
      <c r="D516" s="58"/>
      <c r="E516" s="58"/>
      <c r="F516" s="58"/>
      <c r="G516" s="400"/>
      <c r="H516" s="158"/>
      <c r="I516" s="59"/>
      <c r="J516" s="135"/>
      <c r="K516" s="301"/>
      <c r="L516" s="135"/>
      <c r="M516" s="300"/>
      <c r="N516" s="135"/>
      <c r="O516" s="299"/>
      <c r="P516" s="135"/>
      <c r="Q516" s="19"/>
      <c r="R516" s="19"/>
      <c r="S516" s="23"/>
      <c r="T516" s="23"/>
      <c r="U516" s="58"/>
      <c r="V516" s="58"/>
      <c r="W516" s="58"/>
      <c r="X516" s="58"/>
      <c r="Y516" s="58"/>
    </row>
    <row r="517" spans="1:25" ht="18" customHeight="1" x14ac:dyDescent="0.2">
      <c r="A517" s="23"/>
      <c r="B517" s="23"/>
      <c r="C517" s="23"/>
      <c r="D517" s="58"/>
      <c r="E517" s="58"/>
      <c r="F517" s="58"/>
      <c r="G517" s="400"/>
      <c r="H517" s="158"/>
      <c r="I517" s="59"/>
      <c r="J517" s="135"/>
      <c r="K517" s="301"/>
      <c r="L517" s="135"/>
      <c r="M517" s="300"/>
      <c r="N517" s="135"/>
      <c r="O517" s="299"/>
      <c r="P517" s="135"/>
      <c r="Q517" s="19"/>
      <c r="R517" s="19"/>
      <c r="S517" s="23"/>
      <c r="T517" s="23"/>
      <c r="U517" s="58"/>
      <c r="V517" s="58"/>
      <c r="W517" s="58"/>
      <c r="X517" s="58"/>
      <c r="Y517" s="58"/>
    </row>
    <row r="518" spans="1:25" ht="18" customHeight="1" x14ac:dyDescent="0.2">
      <c r="A518" s="23"/>
      <c r="B518" s="23"/>
      <c r="C518" s="23"/>
      <c r="D518" s="58"/>
      <c r="E518" s="58"/>
      <c r="F518" s="58"/>
      <c r="G518" s="400"/>
      <c r="H518" s="158"/>
      <c r="I518" s="59"/>
      <c r="J518" s="135"/>
      <c r="K518" s="301"/>
      <c r="L518" s="135"/>
      <c r="M518" s="300"/>
      <c r="N518" s="135"/>
      <c r="O518" s="299"/>
      <c r="P518" s="135"/>
      <c r="Q518" s="19"/>
      <c r="R518" s="19"/>
      <c r="S518" s="23"/>
      <c r="T518" s="23"/>
      <c r="U518" s="58"/>
      <c r="V518" s="58"/>
      <c r="W518" s="58"/>
      <c r="X518" s="58"/>
      <c r="Y518" s="58"/>
    </row>
    <row r="519" spans="1:25" ht="18" customHeight="1" x14ac:dyDescent="0.2">
      <c r="A519" s="23"/>
      <c r="B519" s="23"/>
      <c r="C519" s="23"/>
      <c r="D519" s="58"/>
      <c r="E519" s="58"/>
      <c r="F519" s="58"/>
      <c r="G519" s="400"/>
      <c r="H519" s="158"/>
      <c r="I519" s="59"/>
      <c r="J519" s="135"/>
      <c r="K519" s="301"/>
      <c r="L519" s="135"/>
      <c r="M519" s="300"/>
      <c r="N519" s="135"/>
      <c r="O519" s="299"/>
      <c r="P519" s="135"/>
      <c r="Q519" s="19"/>
      <c r="R519" s="19"/>
      <c r="S519" s="23"/>
      <c r="T519" s="23"/>
      <c r="U519" s="58"/>
      <c r="V519" s="58"/>
      <c r="W519" s="58"/>
      <c r="X519" s="58"/>
      <c r="Y519" s="58"/>
    </row>
    <row r="520" spans="1:25" ht="18" customHeight="1" x14ac:dyDescent="0.2">
      <c r="A520" s="23"/>
      <c r="B520" s="23"/>
      <c r="C520" s="23"/>
      <c r="D520" s="58"/>
      <c r="E520" s="58"/>
      <c r="F520" s="58"/>
      <c r="G520" s="400"/>
      <c r="H520" s="158"/>
      <c r="I520" s="59"/>
      <c r="J520" s="135"/>
      <c r="K520" s="301"/>
      <c r="L520" s="135"/>
      <c r="M520" s="300"/>
      <c r="N520" s="135"/>
      <c r="O520" s="299"/>
      <c r="P520" s="135"/>
      <c r="Q520" s="19"/>
      <c r="R520" s="19"/>
      <c r="S520" s="23"/>
      <c r="T520" s="23"/>
      <c r="U520" s="58"/>
      <c r="V520" s="58"/>
      <c r="W520" s="58"/>
      <c r="X520" s="58"/>
      <c r="Y520" s="58"/>
    </row>
    <row r="521" spans="1:25" ht="18" customHeight="1" x14ac:dyDescent="0.2">
      <c r="A521" s="23"/>
      <c r="B521" s="23"/>
      <c r="C521" s="23"/>
      <c r="D521" s="58"/>
      <c r="E521" s="58"/>
      <c r="F521" s="58"/>
      <c r="G521" s="400"/>
      <c r="H521" s="158"/>
      <c r="I521" s="59"/>
      <c r="J521" s="135"/>
      <c r="K521" s="301"/>
      <c r="L521" s="135"/>
      <c r="M521" s="300"/>
      <c r="N521" s="135"/>
      <c r="O521" s="299"/>
      <c r="P521" s="135"/>
      <c r="Q521" s="19"/>
      <c r="R521" s="19"/>
      <c r="S521" s="23"/>
      <c r="T521" s="23"/>
      <c r="U521" s="58"/>
      <c r="V521" s="58"/>
      <c r="W521" s="58"/>
      <c r="X521" s="58"/>
      <c r="Y521" s="58"/>
    </row>
    <row r="522" spans="1:25" ht="18" customHeight="1" x14ac:dyDescent="0.2">
      <c r="A522" s="23"/>
      <c r="B522" s="23"/>
      <c r="C522" s="23"/>
      <c r="D522" s="58"/>
      <c r="E522" s="58"/>
      <c r="F522" s="58"/>
      <c r="G522" s="400"/>
      <c r="H522" s="158"/>
      <c r="I522" s="59"/>
      <c r="J522" s="135"/>
      <c r="K522" s="301"/>
      <c r="L522" s="135"/>
      <c r="M522" s="300"/>
      <c r="N522" s="135"/>
      <c r="O522" s="299"/>
      <c r="P522" s="135"/>
      <c r="Q522" s="19"/>
      <c r="R522" s="19"/>
      <c r="S522" s="23"/>
      <c r="T522" s="23"/>
      <c r="U522" s="58"/>
      <c r="V522" s="58"/>
      <c r="W522" s="58"/>
      <c r="X522" s="58"/>
      <c r="Y522" s="58"/>
    </row>
    <row r="523" spans="1:25" ht="18" customHeight="1" x14ac:dyDescent="0.2">
      <c r="A523" s="23"/>
      <c r="B523" s="23"/>
      <c r="C523" s="23"/>
      <c r="D523" s="58"/>
      <c r="E523" s="58"/>
      <c r="F523" s="58"/>
      <c r="G523" s="400"/>
      <c r="H523" s="158"/>
      <c r="I523" s="59"/>
      <c r="J523" s="135"/>
      <c r="K523" s="301"/>
      <c r="L523" s="135"/>
      <c r="M523" s="300"/>
      <c r="N523" s="135"/>
      <c r="O523" s="299"/>
      <c r="P523" s="135"/>
      <c r="Q523" s="19"/>
      <c r="R523" s="19"/>
      <c r="S523" s="23"/>
      <c r="T523" s="23"/>
      <c r="U523" s="58"/>
      <c r="V523" s="58"/>
      <c r="W523" s="58"/>
      <c r="X523" s="58"/>
      <c r="Y523" s="58"/>
    </row>
    <row r="524" spans="1:25" ht="18" customHeight="1" x14ac:dyDescent="0.2">
      <c r="A524" s="23"/>
      <c r="B524" s="23"/>
      <c r="C524" s="23"/>
      <c r="D524" s="58"/>
      <c r="E524" s="58"/>
      <c r="F524" s="58"/>
      <c r="G524" s="400"/>
      <c r="H524" s="158"/>
      <c r="I524" s="59"/>
      <c r="J524" s="135"/>
      <c r="K524" s="301"/>
      <c r="L524" s="135"/>
      <c r="M524" s="300"/>
      <c r="N524" s="135"/>
      <c r="O524" s="299"/>
      <c r="P524" s="135"/>
      <c r="Q524" s="19"/>
      <c r="R524" s="19"/>
      <c r="S524" s="23"/>
      <c r="T524" s="23"/>
      <c r="U524" s="58"/>
      <c r="V524" s="58"/>
      <c r="W524" s="58"/>
      <c r="X524" s="58"/>
      <c r="Y524" s="58"/>
    </row>
    <row r="525" spans="1:25" ht="18" customHeight="1" x14ac:dyDescent="0.2">
      <c r="A525" s="23"/>
      <c r="B525" s="23"/>
      <c r="C525" s="23"/>
      <c r="D525" s="58"/>
      <c r="E525" s="58"/>
      <c r="F525" s="58"/>
      <c r="G525" s="400"/>
      <c r="H525" s="158"/>
      <c r="I525" s="59"/>
      <c r="J525" s="135"/>
      <c r="K525" s="301"/>
      <c r="L525" s="135"/>
      <c r="M525" s="300"/>
      <c r="N525" s="135"/>
      <c r="O525" s="299"/>
      <c r="P525" s="135"/>
      <c r="Q525" s="19"/>
      <c r="R525" s="19"/>
      <c r="S525" s="23"/>
      <c r="T525" s="23"/>
      <c r="U525" s="58"/>
      <c r="V525" s="58"/>
      <c r="W525" s="58"/>
      <c r="X525" s="58"/>
      <c r="Y525" s="58"/>
    </row>
    <row r="526" spans="1:25" ht="18" customHeight="1" x14ac:dyDescent="0.2">
      <c r="A526" s="23"/>
      <c r="B526" s="23"/>
      <c r="C526" s="23"/>
      <c r="D526" s="58"/>
      <c r="E526" s="58"/>
      <c r="F526" s="58"/>
      <c r="G526" s="400"/>
      <c r="H526" s="158"/>
      <c r="I526" s="59"/>
      <c r="J526" s="135"/>
      <c r="K526" s="301"/>
      <c r="L526" s="135"/>
      <c r="M526" s="300"/>
      <c r="N526" s="135"/>
      <c r="O526" s="299"/>
      <c r="P526" s="135"/>
      <c r="Q526" s="19"/>
      <c r="R526" s="19"/>
      <c r="S526" s="23"/>
      <c r="T526" s="23"/>
      <c r="U526" s="58"/>
      <c r="V526" s="58"/>
      <c r="W526" s="58"/>
      <c r="X526" s="58"/>
      <c r="Y526" s="58"/>
    </row>
    <row r="527" spans="1:25" ht="18" customHeight="1" x14ac:dyDescent="0.2">
      <c r="A527" s="23"/>
      <c r="B527" s="23"/>
      <c r="C527" s="23"/>
      <c r="D527" s="58"/>
      <c r="E527" s="58"/>
      <c r="F527" s="58"/>
      <c r="G527" s="400"/>
      <c r="H527" s="158"/>
      <c r="I527" s="59"/>
      <c r="J527" s="135"/>
      <c r="K527" s="301"/>
      <c r="L527" s="135"/>
      <c r="M527" s="300"/>
      <c r="N527" s="135"/>
      <c r="O527" s="299"/>
      <c r="P527" s="135"/>
      <c r="Q527" s="19"/>
      <c r="R527" s="19"/>
      <c r="S527" s="23"/>
      <c r="T527" s="23"/>
      <c r="U527" s="58"/>
      <c r="V527" s="58"/>
      <c r="W527" s="58"/>
      <c r="X527" s="58"/>
      <c r="Y527" s="58"/>
    </row>
    <row r="528" spans="1:25" ht="18" customHeight="1" x14ac:dyDescent="0.2">
      <c r="A528" s="23"/>
      <c r="B528" s="23"/>
      <c r="C528" s="23"/>
      <c r="D528" s="58"/>
      <c r="E528" s="58"/>
      <c r="F528" s="58"/>
      <c r="G528" s="400"/>
      <c r="H528" s="158"/>
      <c r="I528" s="59"/>
      <c r="J528" s="135"/>
      <c r="K528" s="301"/>
      <c r="L528" s="135"/>
      <c r="M528" s="300"/>
      <c r="N528" s="135"/>
      <c r="O528" s="299"/>
      <c r="P528" s="135"/>
      <c r="Q528" s="19"/>
      <c r="R528" s="19"/>
      <c r="S528" s="23"/>
      <c r="T528" s="23"/>
      <c r="U528" s="58"/>
      <c r="V528" s="58"/>
      <c r="W528" s="58"/>
      <c r="X528" s="58"/>
      <c r="Y528" s="58"/>
    </row>
    <row r="529" spans="1:25" ht="18" customHeight="1" x14ac:dyDescent="0.2">
      <c r="A529" s="23"/>
      <c r="B529" s="23"/>
      <c r="C529" s="23"/>
      <c r="D529" s="58"/>
      <c r="E529" s="58"/>
      <c r="F529" s="58"/>
      <c r="G529" s="400"/>
      <c r="H529" s="158"/>
      <c r="I529" s="59"/>
      <c r="J529" s="135"/>
      <c r="K529" s="301"/>
      <c r="L529" s="135"/>
      <c r="M529" s="300"/>
      <c r="N529" s="135"/>
      <c r="O529" s="299"/>
      <c r="P529" s="135"/>
      <c r="Q529" s="19"/>
      <c r="R529" s="19"/>
      <c r="S529" s="23"/>
      <c r="T529" s="23"/>
      <c r="U529" s="58"/>
      <c r="V529" s="58"/>
      <c r="W529" s="58"/>
      <c r="X529" s="58"/>
      <c r="Y529" s="58"/>
    </row>
    <row r="530" spans="1:25" ht="18" customHeight="1" x14ac:dyDescent="0.2">
      <c r="A530" s="23"/>
      <c r="B530" s="23"/>
      <c r="C530" s="23"/>
      <c r="D530" s="58"/>
      <c r="E530" s="58"/>
      <c r="F530" s="58"/>
      <c r="G530" s="400"/>
      <c r="H530" s="158"/>
      <c r="I530" s="59"/>
      <c r="J530" s="135"/>
      <c r="K530" s="301"/>
      <c r="L530" s="135"/>
      <c r="M530" s="300"/>
      <c r="N530" s="135"/>
      <c r="O530" s="299"/>
      <c r="P530" s="135"/>
      <c r="Q530" s="19"/>
      <c r="R530" s="19"/>
      <c r="S530" s="23"/>
      <c r="T530" s="23"/>
      <c r="U530" s="58"/>
      <c r="V530" s="58"/>
      <c r="W530" s="58"/>
      <c r="X530" s="58"/>
      <c r="Y530" s="58"/>
    </row>
    <row r="531" spans="1:25" ht="18" customHeight="1" x14ac:dyDescent="0.2">
      <c r="A531" s="23"/>
      <c r="B531" s="23"/>
      <c r="C531" s="23"/>
      <c r="D531" s="58"/>
      <c r="E531" s="58"/>
      <c r="F531" s="58"/>
      <c r="G531" s="400"/>
      <c r="H531" s="158"/>
      <c r="I531" s="59"/>
      <c r="J531" s="135"/>
      <c r="K531" s="301"/>
      <c r="L531" s="135"/>
      <c r="M531" s="300"/>
      <c r="N531" s="135"/>
      <c r="O531" s="299"/>
      <c r="P531" s="135"/>
      <c r="Q531" s="19"/>
      <c r="R531" s="19"/>
      <c r="S531" s="23"/>
      <c r="T531" s="23"/>
      <c r="U531" s="58"/>
      <c r="V531" s="58"/>
      <c r="W531" s="58"/>
      <c r="X531" s="58"/>
      <c r="Y531" s="58"/>
    </row>
    <row r="532" spans="1:25" ht="18" customHeight="1" x14ac:dyDescent="0.2">
      <c r="A532" s="23"/>
      <c r="B532" s="23"/>
      <c r="C532" s="23"/>
      <c r="D532" s="58"/>
      <c r="E532" s="58"/>
      <c r="F532" s="58"/>
      <c r="G532" s="400"/>
      <c r="H532" s="158"/>
      <c r="I532" s="59"/>
      <c r="J532" s="135"/>
      <c r="K532" s="301"/>
      <c r="L532" s="135"/>
      <c r="M532" s="300"/>
      <c r="N532" s="135"/>
      <c r="O532" s="299"/>
      <c r="P532" s="135"/>
      <c r="Q532" s="19"/>
      <c r="R532" s="19"/>
      <c r="S532" s="23"/>
      <c r="T532" s="23"/>
      <c r="U532" s="58"/>
      <c r="V532" s="58"/>
      <c r="W532" s="58"/>
      <c r="X532" s="58"/>
      <c r="Y532" s="58"/>
    </row>
    <row r="533" spans="1:25" ht="18" customHeight="1" x14ac:dyDescent="0.2">
      <c r="A533" s="23"/>
      <c r="B533" s="23"/>
      <c r="C533" s="23"/>
      <c r="D533" s="58"/>
      <c r="E533" s="58"/>
      <c r="F533" s="58"/>
      <c r="G533" s="400"/>
      <c r="H533" s="158"/>
      <c r="I533" s="59"/>
      <c r="J533" s="135"/>
      <c r="K533" s="301"/>
      <c r="L533" s="135"/>
      <c r="M533" s="300"/>
      <c r="N533" s="135"/>
      <c r="O533" s="299"/>
      <c r="P533" s="135"/>
      <c r="Q533" s="19"/>
      <c r="R533" s="19"/>
      <c r="S533" s="23"/>
      <c r="T533" s="23"/>
      <c r="U533" s="58"/>
      <c r="V533" s="58"/>
      <c r="W533" s="58"/>
      <c r="X533" s="58"/>
      <c r="Y533" s="58"/>
    </row>
    <row r="534" spans="1:25" ht="18" customHeight="1" x14ac:dyDescent="0.2">
      <c r="A534" s="23"/>
      <c r="B534" s="23"/>
      <c r="C534" s="23"/>
      <c r="D534" s="58"/>
      <c r="E534" s="58"/>
      <c r="F534" s="58"/>
      <c r="G534" s="400"/>
      <c r="H534" s="158"/>
      <c r="I534" s="59"/>
      <c r="J534" s="135"/>
      <c r="K534" s="301"/>
      <c r="L534" s="135"/>
      <c r="M534" s="300"/>
      <c r="N534" s="135"/>
      <c r="O534" s="299"/>
      <c r="P534" s="135"/>
      <c r="Q534" s="19"/>
      <c r="R534" s="19"/>
      <c r="S534" s="23"/>
      <c r="T534" s="23"/>
      <c r="U534" s="58"/>
      <c r="V534" s="58"/>
      <c r="W534" s="58"/>
      <c r="X534" s="58"/>
      <c r="Y534" s="58"/>
    </row>
    <row r="535" spans="1:25" ht="18" customHeight="1" x14ac:dyDescent="0.2">
      <c r="A535" s="23"/>
      <c r="B535" s="23"/>
      <c r="C535" s="23"/>
      <c r="D535" s="58"/>
      <c r="E535" s="58"/>
      <c r="F535" s="58"/>
      <c r="G535" s="400"/>
      <c r="H535" s="158"/>
      <c r="I535" s="59"/>
      <c r="J535" s="135"/>
      <c r="K535" s="301"/>
      <c r="L535" s="135"/>
      <c r="M535" s="300"/>
      <c r="N535" s="135"/>
      <c r="O535" s="299"/>
      <c r="P535" s="135"/>
      <c r="Q535" s="19"/>
      <c r="R535" s="19"/>
      <c r="S535" s="23"/>
      <c r="T535" s="23"/>
      <c r="U535" s="58"/>
      <c r="V535" s="58"/>
      <c r="W535" s="58"/>
      <c r="X535" s="58"/>
      <c r="Y535" s="58"/>
    </row>
    <row r="536" spans="1:25" ht="18" customHeight="1" x14ac:dyDescent="0.2">
      <c r="A536" s="23"/>
      <c r="B536" s="23"/>
      <c r="C536" s="23"/>
      <c r="D536" s="58"/>
      <c r="E536" s="58"/>
      <c r="F536" s="58"/>
      <c r="G536" s="400"/>
      <c r="H536" s="158"/>
      <c r="I536" s="59"/>
      <c r="J536" s="135"/>
      <c r="K536" s="301"/>
      <c r="L536" s="135"/>
      <c r="M536" s="300"/>
      <c r="N536" s="135"/>
      <c r="O536" s="299"/>
      <c r="P536" s="135"/>
      <c r="Q536" s="19"/>
      <c r="R536" s="19"/>
      <c r="S536" s="23"/>
      <c r="T536" s="23"/>
      <c r="U536" s="58"/>
      <c r="V536" s="58"/>
      <c r="W536" s="58"/>
      <c r="X536" s="58"/>
      <c r="Y536" s="58"/>
    </row>
    <row r="537" spans="1:25" ht="18" customHeight="1" x14ac:dyDescent="0.2">
      <c r="A537" s="23"/>
      <c r="B537" s="23"/>
      <c r="C537" s="23"/>
      <c r="D537" s="58"/>
      <c r="E537" s="58"/>
      <c r="F537" s="58"/>
      <c r="G537" s="400"/>
      <c r="H537" s="158"/>
      <c r="I537" s="59"/>
      <c r="J537" s="135"/>
      <c r="K537" s="301"/>
      <c r="L537" s="135"/>
      <c r="M537" s="300"/>
      <c r="N537" s="135"/>
      <c r="O537" s="299"/>
      <c r="P537" s="135"/>
      <c r="Q537" s="19"/>
      <c r="R537" s="19"/>
      <c r="S537" s="23"/>
      <c r="T537" s="23"/>
      <c r="U537" s="58"/>
      <c r="V537" s="58"/>
      <c r="W537" s="58"/>
      <c r="X537" s="58"/>
      <c r="Y537" s="58"/>
    </row>
    <row r="538" spans="1:25" ht="18" customHeight="1" x14ac:dyDescent="0.2">
      <c r="A538" s="23"/>
      <c r="B538" s="23"/>
      <c r="C538" s="23"/>
      <c r="D538" s="58"/>
      <c r="E538" s="58"/>
      <c r="F538" s="58"/>
      <c r="G538" s="400"/>
      <c r="H538" s="158"/>
      <c r="I538" s="59"/>
      <c r="J538" s="135"/>
      <c r="K538" s="301"/>
      <c r="L538" s="135"/>
      <c r="M538" s="300"/>
      <c r="N538" s="135"/>
      <c r="O538" s="299"/>
      <c r="P538" s="135"/>
      <c r="Q538" s="19"/>
      <c r="R538" s="19"/>
      <c r="S538" s="23"/>
      <c r="T538" s="23"/>
      <c r="U538" s="58"/>
      <c r="V538" s="58"/>
      <c r="W538" s="58"/>
      <c r="X538" s="58"/>
      <c r="Y538" s="58"/>
    </row>
    <row r="539" spans="1:25" ht="18" customHeight="1" x14ac:dyDescent="0.2">
      <c r="A539" s="23"/>
      <c r="B539" s="23"/>
      <c r="C539" s="23"/>
      <c r="D539" s="58"/>
      <c r="E539" s="58"/>
      <c r="F539" s="58"/>
      <c r="G539" s="400"/>
      <c r="H539" s="158"/>
      <c r="I539" s="59"/>
      <c r="J539" s="135"/>
      <c r="K539" s="301"/>
      <c r="L539" s="135"/>
      <c r="M539" s="300"/>
      <c r="N539" s="135"/>
      <c r="O539" s="299"/>
      <c r="P539" s="135"/>
      <c r="Q539" s="19"/>
      <c r="R539" s="19"/>
      <c r="S539" s="23"/>
      <c r="T539" s="23"/>
      <c r="U539" s="58"/>
      <c r="V539" s="58"/>
      <c r="W539" s="58"/>
      <c r="X539" s="58"/>
      <c r="Y539" s="58"/>
    </row>
    <row r="540" spans="1:25" ht="18" customHeight="1" x14ac:dyDescent="0.2">
      <c r="A540" s="23"/>
      <c r="B540" s="23"/>
      <c r="C540" s="23"/>
      <c r="D540" s="58"/>
      <c r="E540" s="58"/>
      <c r="F540" s="58"/>
      <c r="G540" s="400"/>
      <c r="H540" s="158"/>
      <c r="I540" s="59"/>
      <c r="J540" s="135"/>
      <c r="K540" s="301"/>
      <c r="L540" s="135"/>
      <c r="M540" s="300"/>
      <c r="N540" s="135"/>
      <c r="O540" s="299"/>
      <c r="P540" s="135"/>
      <c r="Q540" s="19"/>
      <c r="R540" s="19"/>
      <c r="S540" s="23"/>
      <c r="T540" s="23"/>
      <c r="U540" s="58"/>
      <c r="V540" s="58"/>
      <c r="W540" s="58"/>
      <c r="X540" s="58"/>
      <c r="Y540" s="58"/>
    </row>
    <row r="541" spans="1:25" ht="18" customHeight="1" x14ac:dyDescent="0.2">
      <c r="A541" s="23"/>
      <c r="B541" s="23"/>
      <c r="C541" s="23"/>
      <c r="D541" s="58"/>
      <c r="E541" s="58"/>
      <c r="F541" s="58"/>
      <c r="G541" s="400"/>
      <c r="H541" s="158"/>
      <c r="I541" s="59"/>
      <c r="J541" s="135"/>
      <c r="K541" s="301"/>
      <c r="L541" s="135"/>
      <c r="M541" s="300"/>
      <c r="N541" s="135"/>
      <c r="O541" s="299"/>
      <c r="P541" s="135"/>
      <c r="Q541" s="19"/>
      <c r="R541" s="19"/>
      <c r="S541" s="23"/>
      <c r="T541" s="23"/>
      <c r="U541" s="58"/>
      <c r="V541" s="58"/>
      <c r="W541" s="58"/>
      <c r="X541" s="58"/>
      <c r="Y541" s="58"/>
    </row>
    <row r="542" spans="1:25" ht="18" customHeight="1" x14ac:dyDescent="0.2">
      <c r="A542" s="23"/>
      <c r="B542" s="23"/>
      <c r="C542" s="23"/>
      <c r="D542" s="58"/>
      <c r="E542" s="58"/>
      <c r="F542" s="58"/>
      <c r="G542" s="400"/>
      <c r="H542" s="158"/>
      <c r="I542" s="59"/>
      <c r="J542" s="135"/>
      <c r="K542" s="301"/>
      <c r="L542" s="135"/>
      <c r="M542" s="300"/>
      <c r="N542" s="135"/>
      <c r="O542" s="299"/>
      <c r="P542" s="135"/>
      <c r="Q542" s="19"/>
      <c r="R542" s="19"/>
      <c r="S542" s="23"/>
      <c r="T542" s="23"/>
      <c r="U542" s="58"/>
      <c r="V542" s="58"/>
      <c r="W542" s="58"/>
      <c r="X542" s="58"/>
      <c r="Y542" s="58"/>
    </row>
    <row r="543" spans="1:25" ht="18" customHeight="1" x14ac:dyDescent="0.2">
      <c r="A543" s="23"/>
      <c r="B543" s="23"/>
      <c r="C543" s="23"/>
      <c r="D543" s="58"/>
      <c r="E543" s="58"/>
      <c r="F543" s="58"/>
      <c r="G543" s="400"/>
      <c r="H543" s="158"/>
      <c r="I543" s="59"/>
      <c r="J543" s="135"/>
      <c r="K543" s="301"/>
      <c r="L543" s="135"/>
      <c r="M543" s="300"/>
      <c r="N543" s="135"/>
      <c r="O543" s="299"/>
      <c r="P543" s="135"/>
      <c r="Q543" s="19"/>
      <c r="R543" s="19"/>
      <c r="S543" s="23"/>
      <c r="T543" s="23"/>
      <c r="U543" s="58"/>
      <c r="V543" s="58"/>
      <c r="W543" s="58"/>
      <c r="X543" s="58"/>
      <c r="Y543" s="58"/>
    </row>
    <row r="544" spans="1:25" ht="18" customHeight="1" x14ac:dyDescent="0.2">
      <c r="A544" s="23"/>
      <c r="B544" s="23"/>
      <c r="C544" s="23"/>
      <c r="D544" s="58"/>
      <c r="E544" s="58"/>
      <c r="F544" s="58"/>
      <c r="G544" s="400"/>
      <c r="H544" s="158"/>
      <c r="I544" s="59"/>
      <c r="J544" s="135"/>
      <c r="K544" s="301"/>
      <c r="L544" s="135"/>
      <c r="M544" s="300"/>
      <c r="N544" s="135"/>
      <c r="O544" s="299"/>
      <c r="P544" s="135"/>
      <c r="Q544" s="19"/>
      <c r="R544" s="19"/>
      <c r="S544" s="23"/>
      <c r="T544" s="23"/>
      <c r="U544" s="58"/>
      <c r="V544" s="58"/>
      <c r="W544" s="58"/>
      <c r="X544" s="58"/>
      <c r="Y544" s="58"/>
    </row>
    <row r="545" spans="1:25" ht="18" customHeight="1" x14ac:dyDescent="0.2">
      <c r="A545" s="23"/>
      <c r="B545" s="23"/>
      <c r="C545" s="23"/>
      <c r="D545" s="58"/>
      <c r="E545" s="58"/>
      <c r="F545" s="58"/>
      <c r="G545" s="400"/>
      <c r="H545" s="158"/>
      <c r="I545" s="59"/>
      <c r="J545" s="135"/>
      <c r="K545" s="301"/>
      <c r="L545" s="135"/>
      <c r="M545" s="300"/>
      <c r="N545" s="135"/>
      <c r="O545" s="299"/>
      <c r="P545" s="135"/>
      <c r="Q545" s="19"/>
      <c r="R545" s="19"/>
      <c r="S545" s="23"/>
      <c r="T545" s="23"/>
      <c r="U545" s="58"/>
      <c r="V545" s="58"/>
      <c r="W545" s="58"/>
      <c r="X545" s="58"/>
      <c r="Y545" s="58"/>
    </row>
    <row r="546" spans="1:25" ht="18" customHeight="1" x14ac:dyDescent="0.2">
      <c r="A546" s="23"/>
      <c r="B546" s="23"/>
      <c r="C546" s="23"/>
      <c r="D546" s="58"/>
      <c r="E546" s="58"/>
      <c r="F546" s="58"/>
      <c r="G546" s="400"/>
      <c r="H546" s="158"/>
      <c r="I546" s="59"/>
      <c r="J546" s="135"/>
      <c r="K546" s="301"/>
      <c r="L546" s="135"/>
      <c r="M546" s="300"/>
      <c r="N546" s="135"/>
      <c r="O546" s="299"/>
      <c r="P546" s="135"/>
      <c r="Q546" s="19"/>
      <c r="R546" s="19"/>
      <c r="S546" s="23"/>
      <c r="T546" s="23"/>
      <c r="U546" s="58"/>
      <c r="V546" s="58"/>
      <c r="W546" s="58"/>
      <c r="X546" s="58"/>
      <c r="Y546" s="58"/>
    </row>
    <row r="547" spans="1:25" ht="18" customHeight="1" x14ac:dyDescent="0.2">
      <c r="A547" s="23"/>
      <c r="B547" s="23"/>
      <c r="C547" s="23"/>
      <c r="D547" s="58"/>
      <c r="E547" s="58"/>
      <c r="F547" s="58"/>
      <c r="G547" s="400"/>
      <c r="H547" s="158"/>
      <c r="I547" s="59"/>
      <c r="J547" s="135"/>
      <c r="K547" s="301"/>
      <c r="L547" s="135"/>
      <c r="M547" s="300"/>
      <c r="N547" s="135"/>
      <c r="O547" s="299"/>
      <c r="P547" s="135"/>
      <c r="Q547" s="19"/>
      <c r="R547" s="19"/>
      <c r="S547" s="23"/>
      <c r="T547" s="23"/>
      <c r="U547" s="58"/>
      <c r="V547" s="58"/>
      <c r="W547" s="58"/>
      <c r="X547" s="58"/>
      <c r="Y547" s="58"/>
    </row>
    <row r="548" spans="1:25" ht="18" customHeight="1" x14ac:dyDescent="0.2">
      <c r="A548" s="23"/>
      <c r="B548" s="23"/>
      <c r="C548" s="23"/>
      <c r="D548" s="58"/>
      <c r="E548" s="58"/>
      <c r="F548" s="58"/>
      <c r="G548" s="400"/>
      <c r="H548" s="158"/>
      <c r="I548" s="59"/>
      <c r="J548" s="135"/>
      <c r="K548" s="301"/>
      <c r="L548" s="135"/>
      <c r="M548" s="300"/>
      <c r="N548" s="135"/>
      <c r="O548" s="299"/>
      <c r="P548" s="135"/>
      <c r="Q548" s="19"/>
      <c r="R548" s="19"/>
      <c r="S548" s="23"/>
      <c r="T548" s="23"/>
      <c r="U548" s="58"/>
      <c r="V548" s="58"/>
      <c r="W548" s="58"/>
      <c r="X548" s="58"/>
      <c r="Y548" s="58"/>
    </row>
    <row r="549" spans="1:25" ht="18" customHeight="1" x14ac:dyDescent="0.2">
      <c r="A549" s="23"/>
      <c r="B549" s="23"/>
      <c r="C549" s="23"/>
      <c r="D549" s="58"/>
      <c r="E549" s="58"/>
      <c r="F549" s="58"/>
      <c r="G549" s="400"/>
      <c r="H549" s="158"/>
      <c r="I549" s="59"/>
      <c r="J549" s="135"/>
      <c r="K549" s="301"/>
      <c r="L549" s="135"/>
      <c r="M549" s="300"/>
      <c r="N549" s="135"/>
      <c r="O549" s="299"/>
      <c r="P549" s="135"/>
      <c r="Q549" s="19"/>
      <c r="R549" s="19"/>
      <c r="S549" s="23"/>
      <c r="T549" s="23"/>
      <c r="U549" s="58"/>
      <c r="V549" s="58"/>
      <c r="W549" s="58"/>
      <c r="X549" s="58"/>
      <c r="Y549" s="58"/>
    </row>
    <row r="550" spans="1:25" ht="18" customHeight="1" x14ac:dyDescent="0.2">
      <c r="A550" s="23"/>
      <c r="B550" s="23"/>
      <c r="C550" s="23"/>
      <c r="D550" s="58"/>
      <c r="E550" s="58"/>
      <c r="F550" s="58"/>
      <c r="G550" s="400"/>
      <c r="H550" s="158"/>
      <c r="I550" s="59"/>
      <c r="J550" s="135"/>
      <c r="K550" s="301"/>
      <c r="L550" s="135"/>
      <c r="M550" s="300"/>
      <c r="N550" s="135"/>
      <c r="O550" s="299"/>
      <c r="P550" s="135"/>
      <c r="Q550" s="19"/>
      <c r="R550" s="19"/>
      <c r="S550" s="23"/>
      <c r="T550" s="23"/>
      <c r="U550" s="58"/>
      <c r="V550" s="58"/>
      <c r="W550" s="58"/>
      <c r="X550" s="58"/>
      <c r="Y550" s="58"/>
    </row>
    <row r="551" spans="1:25" ht="18" customHeight="1" x14ac:dyDescent="0.2">
      <c r="A551" s="23"/>
      <c r="B551" s="23"/>
      <c r="C551" s="23"/>
      <c r="D551" s="58"/>
      <c r="E551" s="58"/>
      <c r="F551" s="58"/>
      <c r="G551" s="400"/>
      <c r="H551" s="158"/>
      <c r="I551" s="59"/>
      <c r="J551" s="135"/>
      <c r="K551" s="301"/>
      <c r="L551" s="135"/>
      <c r="M551" s="300"/>
      <c r="N551" s="135"/>
      <c r="O551" s="299"/>
      <c r="P551" s="135"/>
      <c r="Q551" s="19"/>
      <c r="R551" s="19"/>
      <c r="S551" s="23"/>
      <c r="T551" s="23"/>
      <c r="U551" s="58"/>
      <c r="V551" s="58"/>
      <c r="W551" s="58"/>
      <c r="X551" s="58"/>
      <c r="Y551" s="58"/>
    </row>
    <row r="552" spans="1:25" ht="18" customHeight="1" x14ac:dyDescent="0.2">
      <c r="A552" s="23"/>
      <c r="B552" s="23"/>
      <c r="C552" s="23"/>
      <c r="D552" s="58"/>
      <c r="E552" s="58"/>
      <c r="F552" s="58"/>
      <c r="G552" s="400"/>
      <c r="H552" s="158"/>
      <c r="I552" s="59"/>
      <c r="J552" s="135"/>
      <c r="K552" s="301"/>
      <c r="L552" s="135"/>
      <c r="M552" s="300"/>
      <c r="N552" s="135"/>
      <c r="O552" s="299"/>
      <c r="P552" s="135"/>
      <c r="Q552" s="19"/>
      <c r="R552" s="19"/>
      <c r="S552" s="23"/>
      <c r="T552" s="23"/>
      <c r="U552" s="58"/>
      <c r="V552" s="58"/>
      <c r="W552" s="58"/>
      <c r="X552" s="58"/>
      <c r="Y552" s="58"/>
    </row>
    <row r="553" spans="1:25" ht="18" customHeight="1" x14ac:dyDescent="0.2">
      <c r="A553" s="23"/>
      <c r="B553" s="23"/>
      <c r="C553" s="23"/>
      <c r="D553" s="58"/>
      <c r="E553" s="58"/>
      <c r="F553" s="58"/>
      <c r="G553" s="400"/>
      <c r="H553" s="158"/>
      <c r="I553" s="59"/>
      <c r="J553" s="135"/>
      <c r="K553" s="301"/>
      <c r="L553" s="135"/>
      <c r="M553" s="300"/>
      <c r="N553" s="135"/>
      <c r="O553" s="299"/>
      <c r="P553" s="135"/>
      <c r="Q553" s="19"/>
      <c r="R553" s="19"/>
      <c r="S553" s="23"/>
      <c r="T553" s="23"/>
      <c r="U553" s="58"/>
      <c r="V553" s="58"/>
      <c r="W553" s="58"/>
      <c r="X553" s="58"/>
      <c r="Y553" s="58"/>
    </row>
    <row r="554" spans="1:25" ht="18" customHeight="1" x14ac:dyDescent="0.2">
      <c r="A554" s="23"/>
      <c r="B554" s="23"/>
      <c r="C554" s="23"/>
      <c r="D554" s="58"/>
      <c r="E554" s="58"/>
      <c r="F554" s="58"/>
      <c r="G554" s="400"/>
      <c r="H554" s="158"/>
      <c r="I554" s="59"/>
      <c r="J554" s="135"/>
      <c r="K554" s="301"/>
      <c r="L554" s="135"/>
      <c r="M554" s="300"/>
      <c r="N554" s="135"/>
      <c r="O554" s="299"/>
      <c r="P554" s="135"/>
      <c r="Q554" s="19"/>
      <c r="R554" s="19"/>
      <c r="S554" s="23"/>
      <c r="T554" s="23"/>
      <c r="U554" s="58"/>
      <c r="V554" s="58"/>
      <c r="W554" s="58"/>
      <c r="X554" s="58"/>
      <c r="Y554" s="58"/>
    </row>
    <row r="555" spans="1:25" ht="18" customHeight="1" x14ac:dyDescent="0.2">
      <c r="A555" s="23"/>
      <c r="B555" s="23"/>
      <c r="C555" s="23"/>
      <c r="D555" s="58"/>
      <c r="E555" s="58"/>
      <c r="F555" s="58"/>
      <c r="G555" s="400"/>
      <c r="H555" s="158"/>
      <c r="I555" s="59"/>
      <c r="J555" s="135"/>
      <c r="K555" s="301"/>
      <c r="L555" s="135"/>
      <c r="M555" s="300"/>
      <c r="N555" s="135"/>
      <c r="O555" s="299"/>
      <c r="P555" s="135"/>
      <c r="Q555" s="19"/>
      <c r="R555" s="19"/>
      <c r="S555" s="23"/>
      <c r="T555" s="23"/>
      <c r="U555" s="58"/>
      <c r="V555" s="58"/>
      <c r="W555" s="58"/>
      <c r="X555" s="58"/>
      <c r="Y555" s="58"/>
    </row>
    <row r="556" spans="1:25" ht="18" customHeight="1" x14ac:dyDescent="0.2">
      <c r="A556" s="23"/>
      <c r="B556" s="23"/>
      <c r="C556" s="23"/>
      <c r="D556" s="58"/>
      <c r="E556" s="58"/>
      <c r="F556" s="58"/>
      <c r="G556" s="400"/>
      <c r="H556" s="158"/>
      <c r="I556" s="59"/>
      <c r="J556" s="135"/>
      <c r="K556" s="301"/>
      <c r="L556" s="135"/>
      <c r="M556" s="300"/>
      <c r="N556" s="135"/>
      <c r="O556" s="299"/>
      <c r="P556" s="135"/>
      <c r="Q556" s="19"/>
      <c r="R556" s="19"/>
      <c r="S556" s="23"/>
      <c r="T556" s="23"/>
      <c r="U556" s="58"/>
      <c r="V556" s="58"/>
      <c r="W556" s="58"/>
      <c r="X556" s="58"/>
      <c r="Y556" s="58"/>
    </row>
    <row r="557" spans="1:25" ht="18" customHeight="1" x14ac:dyDescent="0.2">
      <c r="A557" s="23"/>
      <c r="B557" s="23"/>
      <c r="C557" s="23"/>
      <c r="D557" s="58"/>
      <c r="E557" s="58"/>
      <c r="F557" s="58"/>
      <c r="G557" s="400"/>
      <c r="H557" s="158"/>
      <c r="I557" s="59"/>
      <c r="J557" s="135"/>
      <c r="K557" s="301"/>
      <c r="L557" s="135"/>
      <c r="M557" s="300"/>
      <c r="N557" s="135"/>
      <c r="O557" s="299"/>
      <c r="P557" s="135"/>
      <c r="Q557" s="19"/>
      <c r="R557" s="19"/>
      <c r="S557" s="23"/>
      <c r="T557" s="23"/>
      <c r="U557" s="58"/>
      <c r="V557" s="58"/>
      <c r="W557" s="58"/>
      <c r="X557" s="58"/>
      <c r="Y557" s="58"/>
    </row>
    <row r="558" spans="1:25" ht="18" customHeight="1" x14ac:dyDescent="0.2">
      <c r="A558" s="23"/>
      <c r="B558" s="23"/>
      <c r="C558" s="23"/>
      <c r="D558" s="58"/>
      <c r="E558" s="58"/>
      <c r="F558" s="58"/>
      <c r="G558" s="400"/>
      <c r="H558" s="158"/>
      <c r="I558" s="59"/>
      <c r="J558" s="135"/>
      <c r="K558" s="301"/>
      <c r="L558" s="135"/>
      <c r="M558" s="300"/>
      <c r="N558" s="135"/>
      <c r="O558" s="299"/>
      <c r="P558" s="135"/>
      <c r="Q558" s="19"/>
      <c r="R558" s="19"/>
      <c r="S558" s="23"/>
      <c r="T558" s="23"/>
      <c r="U558" s="58"/>
      <c r="V558" s="58"/>
      <c r="W558" s="58"/>
      <c r="X558" s="58"/>
      <c r="Y558" s="58"/>
    </row>
    <row r="559" spans="1:25" ht="18" customHeight="1" x14ac:dyDescent="0.2">
      <c r="A559" s="23"/>
      <c r="B559" s="23"/>
      <c r="C559" s="23"/>
      <c r="D559" s="58"/>
      <c r="E559" s="58"/>
      <c r="F559" s="58"/>
      <c r="G559" s="400"/>
      <c r="H559" s="158"/>
      <c r="I559" s="59"/>
      <c r="J559" s="135"/>
      <c r="K559" s="301"/>
      <c r="L559" s="135"/>
      <c r="M559" s="300"/>
      <c r="N559" s="135"/>
      <c r="O559" s="299"/>
      <c r="P559" s="135"/>
      <c r="Q559" s="19"/>
      <c r="R559" s="19"/>
      <c r="S559" s="23"/>
      <c r="T559" s="23"/>
      <c r="U559" s="58"/>
      <c r="V559" s="58"/>
      <c r="W559" s="58"/>
      <c r="X559" s="58"/>
      <c r="Y559" s="58"/>
    </row>
    <row r="560" spans="1:25" ht="18" customHeight="1" x14ac:dyDescent="0.2">
      <c r="A560" s="23"/>
      <c r="B560" s="23"/>
      <c r="C560" s="23"/>
      <c r="D560" s="58"/>
      <c r="E560" s="58"/>
      <c r="F560" s="58"/>
      <c r="G560" s="400"/>
      <c r="H560" s="158"/>
      <c r="I560" s="59"/>
      <c r="J560" s="135"/>
      <c r="K560" s="301"/>
      <c r="L560" s="135"/>
      <c r="M560" s="300"/>
      <c r="N560" s="135"/>
      <c r="O560" s="299"/>
      <c r="P560" s="135"/>
      <c r="Q560" s="19"/>
      <c r="R560" s="19"/>
      <c r="S560" s="23"/>
      <c r="T560" s="23"/>
      <c r="U560" s="58"/>
      <c r="V560" s="58"/>
      <c r="W560" s="58"/>
      <c r="X560" s="58"/>
      <c r="Y560" s="58"/>
    </row>
    <row r="561" spans="1:25" ht="18" customHeight="1" x14ac:dyDescent="0.2">
      <c r="A561" s="23"/>
      <c r="B561" s="23"/>
      <c r="C561" s="23"/>
      <c r="D561" s="58"/>
      <c r="E561" s="58"/>
      <c r="F561" s="58"/>
      <c r="G561" s="400"/>
      <c r="H561" s="158"/>
      <c r="I561" s="59"/>
      <c r="J561" s="135"/>
      <c r="K561" s="301"/>
      <c r="L561" s="135"/>
      <c r="M561" s="300"/>
      <c r="N561" s="135"/>
      <c r="O561" s="299"/>
      <c r="P561" s="135"/>
      <c r="Q561" s="19"/>
      <c r="R561" s="19"/>
      <c r="S561" s="23"/>
      <c r="T561" s="23"/>
      <c r="U561" s="58"/>
      <c r="V561" s="58"/>
      <c r="W561" s="58"/>
      <c r="X561" s="58"/>
      <c r="Y561" s="58"/>
    </row>
    <row r="562" spans="1:25" ht="18" customHeight="1" x14ac:dyDescent="0.2">
      <c r="A562" s="23"/>
      <c r="B562" s="23"/>
      <c r="C562" s="23"/>
      <c r="D562" s="58"/>
      <c r="E562" s="58"/>
      <c r="F562" s="58"/>
      <c r="G562" s="400"/>
      <c r="H562" s="158"/>
      <c r="I562" s="59"/>
      <c r="J562" s="135"/>
      <c r="K562" s="301"/>
      <c r="L562" s="135"/>
      <c r="M562" s="300"/>
      <c r="N562" s="135"/>
      <c r="O562" s="299"/>
      <c r="P562" s="135"/>
      <c r="Q562" s="19"/>
      <c r="R562" s="19"/>
      <c r="S562" s="23"/>
      <c r="T562" s="23"/>
      <c r="U562" s="58"/>
      <c r="V562" s="58"/>
      <c r="W562" s="58"/>
      <c r="X562" s="58"/>
      <c r="Y562" s="58"/>
    </row>
    <row r="563" spans="1:25" ht="18" customHeight="1" x14ac:dyDescent="0.2">
      <c r="A563" s="23"/>
      <c r="B563" s="23"/>
      <c r="C563" s="23"/>
      <c r="D563" s="58"/>
      <c r="E563" s="58"/>
      <c r="F563" s="58"/>
      <c r="G563" s="400"/>
      <c r="H563" s="158"/>
      <c r="I563" s="59"/>
      <c r="J563" s="135"/>
      <c r="K563" s="301"/>
      <c r="L563" s="135"/>
      <c r="M563" s="300"/>
      <c r="N563" s="135"/>
      <c r="O563" s="299"/>
      <c r="P563" s="135"/>
      <c r="Q563" s="19"/>
      <c r="R563" s="19"/>
      <c r="S563" s="23"/>
      <c r="T563" s="23"/>
      <c r="U563" s="58"/>
      <c r="V563" s="58"/>
      <c r="W563" s="58"/>
      <c r="X563" s="58"/>
      <c r="Y563" s="58"/>
    </row>
    <row r="564" spans="1:25" ht="18" customHeight="1" x14ac:dyDescent="0.2">
      <c r="A564" s="23"/>
      <c r="B564" s="23"/>
      <c r="C564" s="23"/>
      <c r="D564" s="58"/>
      <c r="E564" s="58"/>
      <c r="F564" s="58"/>
      <c r="G564" s="400"/>
      <c r="H564" s="158"/>
      <c r="I564" s="59"/>
      <c r="J564" s="135"/>
      <c r="K564" s="301"/>
      <c r="L564" s="135"/>
      <c r="M564" s="300"/>
      <c r="N564" s="135"/>
      <c r="O564" s="299"/>
      <c r="P564" s="135"/>
      <c r="Q564" s="19"/>
      <c r="R564" s="19"/>
      <c r="S564" s="23"/>
      <c r="T564" s="23"/>
      <c r="U564" s="58"/>
      <c r="V564" s="58"/>
      <c r="W564" s="58"/>
      <c r="X564" s="58"/>
      <c r="Y564" s="58"/>
    </row>
    <row r="565" spans="1:25" ht="18" customHeight="1" x14ac:dyDescent="0.2">
      <c r="A565" s="23"/>
      <c r="B565" s="23"/>
      <c r="C565" s="23"/>
      <c r="D565" s="58"/>
      <c r="E565" s="58"/>
      <c r="F565" s="58"/>
      <c r="G565" s="400"/>
      <c r="H565" s="158"/>
      <c r="I565" s="59"/>
      <c r="J565" s="135"/>
      <c r="K565" s="301"/>
      <c r="L565" s="135"/>
      <c r="M565" s="300"/>
      <c r="N565" s="135"/>
      <c r="O565" s="299"/>
      <c r="P565" s="135"/>
      <c r="Q565" s="19"/>
      <c r="R565" s="19"/>
      <c r="S565" s="23"/>
      <c r="T565" s="23"/>
      <c r="U565" s="58"/>
      <c r="V565" s="58"/>
      <c r="W565" s="58"/>
      <c r="X565" s="58"/>
      <c r="Y565" s="58"/>
    </row>
    <row r="566" spans="1:25" ht="18" customHeight="1" x14ac:dyDescent="0.2">
      <c r="A566" s="23"/>
      <c r="B566" s="23"/>
      <c r="C566" s="23"/>
      <c r="D566" s="58"/>
      <c r="E566" s="58"/>
      <c r="F566" s="58"/>
      <c r="G566" s="400"/>
      <c r="H566" s="158"/>
      <c r="I566" s="59"/>
      <c r="J566" s="135"/>
      <c r="K566" s="301"/>
      <c r="L566" s="135"/>
      <c r="M566" s="300"/>
      <c r="N566" s="135"/>
      <c r="O566" s="299"/>
      <c r="P566" s="135"/>
      <c r="Q566" s="19"/>
      <c r="R566" s="19"/>
      <c r="S566" s="23"/>
      <c r="T566" s="23"/>
      <c r="U566" s="58"/>
      <c r="V566" s="58"/>
      <c r="W566" s="58"/>
      <c r="X566" s="58"/>
      <c r="Y566" s="58"/>
    </row>
    <row r="567" spans="1:25" ht="18" customHeight="1" x14ac:dyDescent="0.2">
      <c r="A567" s="23"/>
      <c r="B567" s="23"/>
      <c r="C567" s="23"/>
      <c r="D567" s="58"/>
      <c r="E567" s="58"/>
      <c r="F567" s="58"/>
      <c r="G567" s="400"/>
      <c r="H567" s="158"/>
      <c r="I567" s="59"/>
      <c r="J567" s="135"/>
      <c r="K567" s="301"/>
      <c r="L567" s="135"/>
      <c r="M567" s="300"/>
      <c r="N567" s="135"/>
      <c r="O567" s="299"/>
      <c r="P567" s="135"/>
      <c r="Q567" s="19"/>
      <c r="R567" s="19"/>
      <c r="S567" s="23"/>
      <c r="T567" s="23"/>
      <c r="U567" s="58"/>
      <c r="V567" s="58"/>
      <c r="W567" s="58"/>
      <c r="X567" s="58"/>
      <c r="Y567" s="58"/>
    </row>
    <row r="568" spans="1:25" ht="18" customHeight="1" x14ac:dyDescent="0.2">
      <c r="A568" s="23"/>
      <c r="B568" s="23"/>
      <c r="C568" s="23"/>
      <c r="D568" s="58"/>
      <c r="E568" s="58"/>
      <c r="F568" s="58"/>
      <c r="G568" s="400"/>
      <c r="H568" s="158"/>
      <c r="I568" s="59"/>
      <c r="J568" s="135"/>
      <c r="K568" s="301"/>
      <c r="L568" s="135"/>
      <c r="M568" s="300"/>
      <c r="N568" s="135"/>
      <c r="O568" s="299"/>
      <c r="P568" s="135"/>
      <c r="Q568" s="19"/>
      <c r="R568" s="19"/>
      <c r="S568" s="23"/>
      <c r="T568" s="23"/>
      <c r="U568" s="58"/>
      <c r="V568" s="58"/>
      <c r="W568" s="58"/>
      <c r="X568" s="58"/>
      <c r="Y568" s="58"/>
    </row>
    <row r="569" spans="1:25" ht="18" customHeight="1" x14ac:dyDescent="0.2">
      <c r="A569" s="23"/>
      <c r="B569" s="23"/>
      <c r="C569" s="23"/>
      <c r="D569" s="58"/>
      <c r="E569" s="58"/>
      <c r="F569" s="58"/>
      <c r="G569" s="400"/>
      <c r="H569" s="158"/>
      <c r="I569" s="59"/>
      <c r="J569" s="135"/>
      <c r="K569" s="301"/>
      <c r="L569" s="135"/>
      <c r="M569" s="300"/>
      <c r="N569" s="135"/>
      <c r="O569" s="299"/>
      <c r="P569" s="135"/>
      <c r="Q569" s="19"/>
      <c r="R569" s="19"/>
      <c r="S569" s="23"/>
      <c r="T569" s="23"/>
      <c r="U569" s="58"/>
      <c r="V569" s="58"/>
      <c r="W569" s="58"/>
      <c r="X569" s="58"/>
      <c r="Y569" s="58"/>
    </row>
    <row r="570" spans="1:25" ht="18" customHeight="1" x14ac:dyDescent="0.2">
      <c r="A570" s="23"/>
      <c r="B570" s="23"/>
      <c r="C570" s="23"/>
      <c r="D570" s="58"/>
      <c r="E570" s="58"/>
      <c r="F570" s="58"/>
      <c r="G570" s="400"/>
      <c r="H570" s="158"/>
      <c r="I570" s="59"/>
      <c r="J570" s="135"/>
      <c r="K570" s="301"/>
      <c r="L570" s="135"/>
      <c r="M570" s="300"/>
      <c r="N570" s="135"/>
      <c r="O570" s="299"/>
      <c r="P570" s="135"/>
      <c r="Q570" s="19"/>
      <c r="R570" s="19"/>
      <c r="S570" s="23"/>
      <c r="T570" s="23"/>
      <c r="U570" s="58"/>
      <c r="V570" s="58"/>
      <c r="W570" s="58"/>
      <c r="X570" s="58"/>
      <c r="Y570" s="58"/>
    </row>
    <row r="571" spans="1:25" ht="18" customHeight="1" x14ac:dyDescent="0.2">
      <c r="A571" s="23"/>
      <c r="B571" s="23"/>
      <c r="C571" s="23"/>
      <c r="D571" s="58"/>
      <c r="E571" s="58"/>
      <c r="F571" s="58"/>
      <c r="G571" s="400"/>
      <c r="H571" s="158"/>
      <c r="I571" s="59"/>
      <c r="J571" s="135"/>
      <c r="K571" s="301"/>
      <c r="L571" s="135"/>
      <c r="M571" s="300"/>
      <c r="N571" s="135"/>
      <c r="O571" s="299"/>
      <c r="P571" s="135"/>
      <c r="Q571" s="19"/>
      <c r="R571" s="19"/>
      <c r="S571" s="23"/>
      <c r="T571" s="23"/>
      <c r="U571" s="58"/>
      <c r="V571" s="58"/>
      <c r="W571" s="58"/>
      <c r="X571" s="58"/>
      <c r="Y571" s="58"/>
    </row>
    <row r="572" spans="1:25" ht="18" customHeight="1" x14ac:dyDescent="0.2">
      <c r="A572" s="23"/>
      <c r="B572" s="23"/>
      <c r="C572" s="23"/>
      <c r="D572" s="58"/>
      <c r="E572" s="58"/>
      <c r="F572" s="58"/>
      <c r="G572" s="400"/>
      <c r="H572" s="158"/>
      <c r="I572" s="59"/>
      <c r="J572" s="135"/>
      <c r="K572" s="301"/>
      <c r="L572" s="135"/>
      <c r="M572" s="300"/>
      <c r="N572" s="135"/>
      <c r="O572" s="299"/>
      <c r="P572" s="135"/>
      <c r="Q572" s="19"/>
      <c r="R572" s="19"/>
      <c r="S572" s="23"/>
      <c r="T572" s="23"/>
      <c r="U572" s="58"/>
      <c r="V572" s="58"/>
      <c r="W572" s="58"/>
      <c r="X572" s="58"/>
      <c r="Y572" s="58"/>
    </row>
    <row r="573" spans="1:25" ht="18" customHeight="1" x14ac:dyDescent="0.2">
      <c r="A573" s="23"/>
      <c r="B573" s="23"/>
      <c r="C573" s="23"/>
      <c r="D573" s="58"/>
      <c r="E573" s="58"/>
      <c r="F573" s="58"/>
      <c r="G573" s="400"/>
      <c r="H573" s="158"/>
      <c r="I573" s="59"/>
      <c r="J573" s="135"/>
      <c r="K573" s="301"/>
      <c r="L573" s="135"/>
      <c r="M573" s="300"/>
      <c r="N573" s="135"/>
      <c r="O573" s="299"/>
      <c r="P573" s="135"/>
      <c r="Q573" s="19"/>
      <c r="R573" s="19"/>
      <c r="S573" s="23"/>
      <c r="T573" s="23"/>
      <c r="U573" s="58"/>
      <c r="V573" s="58"/>
      <c r="W573" s="58"/>
      <c r="X573" s="58"/>
      <c r="Y573" s="58"/>
    </row>
    <row r="574" spans="1:25" ht="18" customHeight="1" x14ac:dyDescent="0.2">
      <c r="A574" s="23"/>
      <c r="B574" s="23"/>
      <c r="C574" s="23"/>
      <c r="D574" s="58"/>
      <c r="E574" s="58"/>
      <c r="F574" s="58"/>
      <c r="G574" s="400"/>
      <c r="H574" s="158"/>
      <c r="I574" s="59"/>
      <c r="J574" s="135"/>
      <c r="K574" s="301"/>
      <c r="L574" s="135"/>
      <c r="M574" s="300"/>
      <c r="N574" s="135"/>
      <c r="O574" s="299"/>
      <c r="P574" s="135"/>
      <c r="Q574" s="19"/>
      <c r="R574" s="19"/>
      <c r="S574" s="23"/>
      <c r="T574" s="23"/>
      <c r="U574" s="58"/>
      <c r="V574" s="58"/>
      <c r="W574" s="58"/>
      <c r="X574" s="58"/>
      <c r="Y574" s="58"/>
    </row>
    <row r="575" spans="1:25" ht="18" customHeight="1" x14ac:dyDescent="0.2">
      <c r="A575" s="23"/>
      <c r="B575" s="23"/>
      <c r="C575" s="23"/>
      <c r="D575" s="58"/>
      <c r="E575" s="58"/>
      <c r="F575" s="58"/>
      <c r="G575" s="400"/>
      <c r="H575" s="158"/>
      <c r="I575" s="59"/>
      <c r="J575" s="135"/>
      <c r="K575" s="301"/>
      <c r="L575" s="135"/>
      <c r="M575" s="300"/>
      <c r="N575" s="135"/>
      <c r="O575" s="299"/>
      <c r="P575" s="135"/>
      <c r="Q575" s="19"/>
      <c r="R575" s="19"/>
      <c r="S575" s="23"/>
      <c r="T575" s="23"/>
      <c r="U575" s="58"/>
      <c r="V575" s="58"/>
      <c r="W575" s="58"/>
      <c r="X575" s="58"/>
      <c r="Y575" s="58"/>
    </row>
    <row r="576" spans="1:25" ht="18" customHeight="1" x14ac:dyDescent="0.2">
      <c r="A576" s="23"/>
      <c r="B576" s="23"/>
      <c r="C576" s="23"/>
      <c r="D576" s="58"/>
      <c r="E576" s="58"/>
      <c r="F576" s="58"/>
      <c r="G576" s="400"/>
      <c r="H576" s="158"/>
      <c r="I576" s="59"/>
      <c r="J576" s="135"/>
      <c r="K576" s="301"/>
      <c r="L576" s="135"/>
      <c r="M576" s="300"/>
      <c r="N576" s="135"/>
      <c r="O576" s="299"/>
      <c r="P576" s="135"/>
      <c r="Q576" s="19"/>
      <c r="R576" s="19"/>
      <c r="S576" s="23"/>
      <c r="T576" s="23"/>
      <c r="U576" s="58"/>
      <c r="V576" s="58"/>
      <c r="W576" s="58"/>
      <c r="X576" s="58"/>
      <c r="Y576" s="58"/>
    </row>
    <row r="577" spans="1:25" ht="18" customHeight="1" x14ac:dyDescent="0.2">
      <c r="A577" s="23"/>
      <c r="B577" s="23"/>
      <c r="C577" s="23"/>
      <c r="D577" s="58"/>
      <c r="E577" s="58"/>
      <c r="F577" s="58"/>
      <c r="G577" s="400"/>
      <c r="H577" s="158"/>
      <c r="I577" s="59"/>
      <c r="J577" s="135"/>
      <c r="K577" s="301"/>
      <c r="L577" s="135"/>
      <c r="M577" s="300"/>
      <c r="N577" s="135"/>
      <c r="O577" s="299"/>
      <c r="P577" s="135"/>
      <c r="Q577" s="19"/>
      <c r="R577" s="19"/>
      <c r="S577" s="23"/>
      <c r="T577" s="23"/>
      <c r="U577" s="58"/>
      <c r="V577" s="58"/>
      <c r="W577" s="58"/>
      <c r="X577" s="58"/>
      <c r="Y577" s="58"/>
    </row>
    <row r="578" spans="1:25" ht="18" customHeight="1" x14ac:dyDescent="0.2">
      <c r="A578" s="23"/>
      <c r="B578" s="23"/>
      <c r="C578" s="23"/>
      <c r="D578" s="58"/>
      <c r="E578" s="58"/>
      <c r="F578" s="58"/>
      <c r="G578" s="400"/>
      <c r="H578" s="158"/>
      <c r="I578" s="59"/>
      <c r="J578" s="135"/>
      <c r="K578" s="301"/>
      <c r="L578" s="135"/>
      <c r="M578" s="300"/>
      <c r="N578" s="135"/>
      <c r="O578" s="299"/>
      <c r="P578" s="135"/>
      <c r="Q578" s="19"/>
      <c r="R578" s="19"/>
      <c r="S578" s="23"/>
      <c r="T578" s="23"/>
      <c r="U578" s="58"/>
      <c r="V578" s="58"/>
      <c r="W578" s="58"/>
      <c r="X578" s="58"/>
      <c r="Y578" s="58"/>
    </row>
    <row r="579" spans="1:25" ht="18" customHeight="1" x14ac:dyDescent="0.2">
      <c r="A579" s="23"/>
      <c r="B579" s="23"/>
      <c r="C579" s="23"/>
      <c r="D579" s="58"/>
      <c r="E579" s="58"/>
      <c r="F579" s="58"/>
      <c r="G579" s="400"/>
      <c r="H579" s="158"/>
      <c r="I579" s="59"/>
      <c r="J579" s="135"/>
      <c r="K579" s="301"/>
      <c r="L579" s="135"/>
      <c r="M579" s="300"/>
      <c r="N579" s="135"/>
      <c r="O579" s="299"/>
      <c r="P579" s="135"/>
      <c r="Q579" s="19"/>
      <c r="R579" s="19"/>
      <c r="S579" s="23"/>
      <c r="T579" s="23"/>
      <c r="U579" s="58"/>
      <c r="V579" s="58"/>
      <c r="W579" s="58"/>
      <c r="X579" s="58"/>
      <c r="Y579" s="58"/>
    </row>
    <row r="580" spans="1:25" ht="18" customHeight="1" x14ac:dyDescent="0.2">
      <c r="A580" s="23"/>
      <c r="B580" s="23"/>
      <c r="C580" s="23"/>
      <c r="D580" s="58"/>
      <c r="E580" s="58"/>
      <c r="F580" s="58"/>
      <c r="G580" s="400"/>
      <c r="H580" s="158"/>
      <c r="I580" s="59"/>
      <c r="J580" s="135"/>
      <c r="K580" s="301"/>
      <c r="L580" s="135"/>
      <c r="M580" s="300"/>
      <c r="N580" s="135"/>
      <c r="O580" s="299"/>
      <c r="P580" s="135"/>
      <c r="Q580" s="19"/>
      <c r="R580" s="19"/>
      <c r="S580" s="23"/>
      <c r="T580" s="23"/>
      <c r="U580" s="58"/>
      <c r="V580" s="58"/>
      <c r="W580" s="58"/>
      <c r="X580" s="58"/>
      <c r="Y580" s="58"/>
    </row>
    <row r="581" spans="1:25" ht="18" customHeight="1" x14ac:dyDescent="0.2">
      <c r="A581" s="23"/>
      <c r="B581" s="23"/>
      <c r="C581" s="23"/>
      <c r="D581" s="58"/>
      <c r="E581" s="58"/>
      <c r="F581" s="58"/>
      <c r="G581" s="400"/>
      <c r="H581" s="158"/>
      <c r="I581" s="59"/>
      <c r="J581" s="135"/>
      <c r="K581" s="301"/>
      <c r="L581" s="135"/>
      <c r="M581" s="300"/>
      <c r="N581" s="135"/>
      <c r="O581" s="299"/>
      <c r="P581" s="135"/>
      <c r="Q581" s="19"/>
      <c r="R581" s="19"/>
      <c r="S581" s="23"/>
      <c r="T581" s="23"/>
      <c r="U581" s="58"/>
      <c r="V581" s="58"/>
      <c r="W581" s="58"/>
      <c r="X581" s="58"/>
      <c r="Y581" s="58"/>
    </row>
    <row r="582" spans="1:25" ht="18" customHeight="1" x14ac:dyDescent="0.2">
      <c r="A582" s="23"/>
      <c r="B582" s="23"/>
      <c r="C582" s="23"/>
      <c r="D582" s="58"/>
      <c r="E582" s="58"/>
      <c r="F582" s="58"/>
      <c r="G582" s="400"/>
      <c r="H582" s="158"/>
      <c r="I582" s="59"/>
      <c r="J582" s="135"/>
      <c r="K582" s="301"/>
      <c r="L582" s="135"/>
      <c r="M582" s="300"/>
      <c r="N582" s="135"/>
      <c r="O582" s="299"/>
      <c r="P582" s="135"/>
      <c r="Q582" s="19"/>
      <c r="R582" s="19"/>
      <c r="S582" s="23"/>
      <c r="T582" s="23"/>
      <c r="U582" s="58"/>
      <c r="V582" s="58"/>
      <c r="W582" s="58"/>
      <c r="X582" s="58"/>
      <c r="Y582" s="58"/>
    </row>
    <row r="583" spans="1:25" ht="18" customHeight="1" x14ac:dyDescent="0.2">
      <c r="A583" s="23"/>
      <c r="B583" s="23"/>
      <c r="C583" s="23"/>
      <c r="D583" s="58"/>
      <c r="E583" s="58"/>
      <c r="F583" s="58"/>
      <c r="G583" s="400"/>
      <c r="H583" s="158"/>
      <c r="I583" s="59"/>
      <c r="J583" s="135"/>
      <c r="K583" s="301"/>
      <c r="L583" s="135"/>
      <c r="M583" s="300"/>
      <c r="N583" s="135"/>
      <c r="O583" s="299"/>
      <c r="P583" s="135"/>
      <c r="Q583" s="19"/>
      <c r="R583" s="19"/>
      <c r="S583" s="23"/>
      <c r="T583" s="23"/>
      <c r="U583" s="58"/>
      <c r="V583" s="58"/>
      <c r="W583" s="58"/>
      <c r="X583" s="58"/>
      <c r="Y583" s="58"/>
    </row>
    <row r="584" spans="1:25" ht="18" customHeight="1" x14ac:dyDescent="0.2">
      <c r="A584" s="23"/>
      <c r="B584" s="23"/>
      <c r="C584" s="23"/>
      <c r="D584" s="58"/>
      <c r="E584" s="58"/>
      <c r="F584" s="58"/>
      <c r="G584" s="400"/>
      <c r="H584" s="158"/>
      <c r="I584" s="59"/>
      <c r="J584" s="135"/>
      <c r="K584" s="301"/>
      <c r="L584" s="135"/>
      <c r="M584" s="300"/>
      <c r="N584" s="135"/>
      <c r="O584" s="299"/>
      <c r="P584" s="135"/>
      <c r="Q584" s="19"/>
      <c r="R584" s="19"/>
      <c r="S584" s="23"/>
      <c r="T584" s="23"/>
      <c r="U584" s="58"/>
      <c r="V584" s="58"/>
      <c r="W584" s="58"/>
      <c r="X584" s="58"/>
      <c r="Y584" s="58"/>
    </row>
    <row r="585" spans="1:25" ht="18" customHeight="1" x14ac:dyDescent="0.2">
      <c r="A585" s="23"/>
      <c r="B585" s="23"/>
      <c r="C585" s="23"/>
      <c r="D585" s="58"/>
      <c r="E585" s="58"/>
      <c r="F585" s="58"/>
      <c r="G585" s="400"/>
      <c r="H585" s="158"/>
      <c r="I585" s="59"/>
      <c r="J585" s="135"/>
      <c r="K585" s="301"/>
      <c r="L585" s="135"/>
      <c r="M585" s="300"/>
      <c r="N585" s="135"/>
      <c r="O585" s="299"/>
      <c r="P585" s="135"/>
      <c r="Q585" s="19"/>
      <c r="R585" s="19"/>
      <c r="S585" s="23"/>
      <c r="T585" s="23"/>
      <c r="U585" s="58"/>
      <c r="V585" s="58"/>
      <c r="W585" s="58"/>
      <c r="X585" s="58"/>
      <c r="Y585" s="58"/>
    </row>
    <row r="586" spans="1:25" ht="18" customHeight="1" x14ac:dyDescent="0.2">
      <c r="A586" s="23"/>
      <c r="B586" s="23"/>
      <c r="C586" s="23"/>
      <c r="D586" s="58"/>
      <c r="E586" s="58"/>
      <c r="F586" s="58"/>
      <c r="G586" s="400"/>
      <c r="H586" s="158"/>
      <c r="I586" s="59"/>
      <c r="J586" s="135"/>
      <c r="K586" s="301"/>
      <c r="L586" s="135"/>
      <c r="M586" s="300"/>
      <c r="N586" s="135"/>
      <c r="O586" s="299"/>
      <c r="P586" s="135"/>
      <c r="Q586" s="19"/>
      <c r="R586" s="19"/>
      <c r="S586" s="23"/>
      <c r="T586" s="23"/>
      <c r="U586" s="58"/>
      <c r="V586" s="58"/>
      <c r="W586" s="58"/>
      <c r="X586" s="58"/>
      <c r="Y586" s="58"/>
    </row>
    <row r="587" spans="1:25" ht="18" customHeight="1" x14ac:dyDescent="0.2">
      <c r="A587" s="23"/>
      <c r="B587" s="23"/>
      <c r="C587" s="23"/>
      <c r="D587" s="58"/>
      <c r="E587" s="58"/>
      <c r="F587" s="58"/>
      <c r="G587" s="400"/>
      <c r="H587" s="158"/>
      <c r="I587" s="59"/>
      <c r="J587" s="135"/>
      <c r="K587" s="301"/>
      <c r="L587" s="135"/>
      <c r="M587" s="300"/>
      <c r="N587" s="135"/>
      <c r="O587" s="299"/>
      <c r="P587" s="135"/>
      <c r="Q587" s="19"/>
      <c r="R587" s="19"/>
      <c r="S587" s="23"/>
      <c r="T587" s="23"/>
      <c r="U587" s="58"/>
      <c r="V587" s="58"/>
      <c r="W587" s="58"/>
      <c r="X587" s="58"/>
      <c r="Y587" s="58"/>
    </row>
    <row r="588" spans="1:25" ht="18" customHeight="1" x14ac:dyDescent="0.2">
      <c r="A588" s="23"/>
      <c r="B588" s="23"/>
      <c r="C588" s="23"/>
      <c r="D588" s="58"/>
      <c r="E588" s="58"/>
      <c r="F588" s="58"/>
      <c r="G588" s="400"/>
      <c r="H588" s="158"/>
      <c r="I588" s="59"/>
      <c r="J588" s="135"/>
      <c r="K588" s="301"/>
      <c r="L588" s="135"/>
      <c r="M588" s="300"/>
      <c r="N588" s="135"/>
      <c r="O588" s="299"/>
      <c r="P588" s="135"/>
      <c r="Q588" s="19"/>
      <c r="R588" s="19"/>
      <c r="S588" s="23"/>
      <c r="T588" s="23"/>
      <c r="U588" s="58"/>
      <c r="V588" s="58"/>
      <c r="W588" s="58"/>
      <c r="X588" s="58"/>
      <c r="Y588" s="58"/>
    </row>
    <row r="589" spans="1:25" ht="18" customHeight="1" x14ac:dyDescent="0.2">
      <c r="A589" s="23"/>
      <c r="B589" s="23"/>
      <c r="C589" s="23"/>
      <c r="D589" s="58"/>
      <c r="E589" s="58"/>
      <c r="F589" s="58"/>
      <c r="G589" s="400"/>
      <c r="H589" s="158"/>
      <c r="I589" s="59"/>
      <c r="J589" s="135"/>
      <c r="K589" s="301"/>
      <c r="L589" s="135"/>
      <c r="M589" s="300"/>
      <c r="N589" s="135"/>
      <c r="O589" s="299"/>
      <c r="P589" s="135"/>
      <c r="Q589" s="19"/>
      <c r="R589" s="19"/>
      <c r="S589" s="23"/>
      <c r="T589" s="23"/>
      <c r="U589" s="58"/>
      <c r="V589" s="58"/>
      <c r="W589" s="58"/>
      <c r="X589" s="58"/>
      <c r="Y589" s="58"/>
    </row>
    <row r="590" spans="1:25" ht="18" customHeight="1" x14ac:dyDescent="0.2">
      <c r="A590" s="23"/>
      <c r="B590" s="23"/>
      <c r="C590" s="23"/>
      <c r="D590" s="58"/>
      <c r="E590" s="58"/>
      <c r="F590" s="58"/>
      <c r="G590" s="400"/>
      <c r="H590" s="158"/>
      <c r="I590" s="59"/>
      <c r="J590" s="135"/>
      <c r="K590" s="301"/>
      <c r="L590" s="135"/>
      <c r="M590" s="300"/>
      <c r="N590" s="135"/>
      <c r="O590" s="299"/>
      <c r="P590" s="135"/>
      <c r="Q590" s="19"/>
      <c r="R590" s="19"/>
      <c r="S590" s="23"/>
      <c r="T590" s="23"/>
      <c r="U590" s="58"/>
      <c r="V590" s="58"/>
      <c r="W590" s="58"/>
      <c r="X590" s="58"/>
      <c r="Y590" s="58"/>
    </row>
    <row r="591" spans="1:25" ht="18" customHeight="1" x14ac:dyDescent="0.2">
      <c r="A591" s="23"/>
      <c r="B591" s="23"/>
      <c r="C591" s="23"/>
      <c r="D591" s="58"/>
      <c r="E591" s="58"/>
      <c r="F591" s="58"/>
      <c r="G591" s="400"/>
      <c r="H591" s="158"/>
      <c r="I591" s="59"/>
      <c r="J591" s="135"/>
      <c r="K591" s="301"/>
      <c r="L591" s="135"/>
      <c r="M591" s="300"/>
      <c r="N591" s="135"/>
      <c r="O591" s="299"/>
      <c r="P591" s="135"/>
      <c r="Q591" s="19"/>
      <c r="R591" s="19"/>
      <c r="S591" s="23"/>
      <c r="T591" s="23"/>
      <c r="U591" s="58"/>
      <c r="V591" s="58"/>
      <c r="W591" s="58"/>
      <c r="X591" s="58"/>
      <c r="Y591" s="58"/>
    </row>
    <row r="592" spans="1:25" ht="18" customHeight="1" x14ac:dyDescent="0.2">
      <c r="A592" s="23"/>
      <c r="B592" s="23"/>
      <c r="C592" s="23"/>
      <c r="D592" s="58"/>
      <c r="E592" s="58"/>
      <c r="F592" s="58"/>
      <c r="G592" s="400"/>
      <c r="H592" s="158"/>
      <c r="I592" s="59"/>
      <c r="J592" s="135"/>
      <c r="K592" s="301"/>
      <c r="L592" s="135"/>
      <c r="M592" s="300"/>
      <c r="N592" s="135"/>
      <c r="O592" s="299"/>
      <c r="P592" s="135"/>
      <c r="Q592" s="19"/>
      <c r="R592" s="19"/>
      <c r="S592" s="23"/>
      <c r="T592" s="23"/>
      <c r="U592" s="58"/>
      <c r="V592" s="58"/>
      <c r="W592" s="58"/>
      <c r="X592" s="58"/>
      <c r="Y592" s="58"/>
    </row>
    <row r="593" spans="1:25" ht="18" customHeight="1" x14ac:dyDescent="0.2">
      <c r="A593" s="23"/>
      <c r="B593" s="23"/>
      <c r="C593" s="23"/>
      <c r="D593" s="58"/>
      <c r="E593" s="58"/>
      <c r="F593" s="58"/>
      <c r="G593" s="400"/>
      <c r="H593" s="158"/>
      <c r="I593" s="59"/>
      <c r="J593" s="135"/>
      <c r="K593" s="301"/>
      <c r="L593" s="135"/>
      <c r="M593" s="300"/>
      <c r="N593" s="135"/>
      <c r="O593" s="299"/>
      <c r="P593" s="135"/>
      <c r="Q593" s="19"/>
      <c r="R593" s="19"/>
      <c r="S593" s="23"/>
      <c r="T593" s="23"/>
      <c r="U593" s="58"/>
      <c r="V593" s="58"/>
      <c r="W593" s="58"/>
      <c r="X593" s="58"/>
      <c r="Y593" s="58"/>
    </row>
    <row r="594" spans="1:25" ht="18" customHeight="1" x14ac:dyDescent="0.2">
      <c r="A594" s="23"/>
      <c r="B594" s="23"/>
      <c r="C594" s="23"/>
      <c r="D594" s="58"/>
      <c r="E594" s="58"/>
      <c r="F594" s="58"/>
      <c r="G594" s="400"/>
      <c r="H594" s="158"/>
      <c r="I594" s="59"/>
      <c r="J594" s="135"/>
      <c r="K594" s="301"/>
      <c r="L594" s="135"/>
      <c r="M594" s="300"/>
      <c r="N594" s="135"/>
      <c r="O594" s="299"/>
      <c r="P594" s="135"/>
      <c r="Q594" s="19"/>
      <c r="R594" s="19"/>
      <c r="S594" s="23"/>
      <c r="T594" s="23"/>
      <c r="U594" s="58"/>
      <c r="V594" s="58"/>
      <c r="W594" s="58"/>
      <c r="X594" s="58"/>
      <c r="Y594" s="58"/>
    </row>
    <row r="595" spans="1:25" ht="18" customHeight="1" x14ac:dyDescent="0.2">
      <c r="A595" s="23"/>
      <c r="B595" s="23"/>
      <c r="C595" s="23"/>
      <c r="D595" s="58"/>
      <c r="E595" s="58"/>
      <c r="F595" s="58"/>
      <c r="G595" s="400"/>
      <c r="H595" s="158"/>
      <c r="I595" s="59"/>
      <c r="J595" s="135"/>
      <c r="K595" s="301"/>
      <c r="L595" s="135"/>
      <c r="M595" s="300"/>
      <c r="N595" s="135"/>
      <c r="O595" s="299"/>
      <c r="P595" s="135"/>
      <c r="Q595" s="19"/>
      <c r="R595" s="19"/>
      <c r="S595" s="23"/>
      <c r="T595" s="23"/>
      <c r="U595" s="58"/>
      <c r="V595" s="58"/>
      <c r="W595" s="58"/>
      <c r="X595" s="58"/>
      <c r="Y595" s="58"/>
    </row>
    <row r="596" spans="1:25" ht="18" customHeight="1" x14ac:dyDescent="0.2">
      <c r="A596" s="23"/>
      <c r="B596" s="23"/>
      <c r="C596" s="23"/>
      <c r="D596" s="58"/>
      <c r="E596" s="58"/>
      <c r="F596" s="58"/>
      <c r="G596" s="400"/>
      <c r="H596" s="158"/>
      <c r="I596" s="59"/>
      <c r="J596" s="135"/>
      <c r="K596" s="301"/>
      <c r="L596" s="135"/>
      <c r="M596" s="300"/>
      <c r="N596" s="135"/>
      <c r="O596" s="299"/>
      <c r="P596" s="135"/>
      <c r="Q596" s="19"/>
      <c r="R596" s="19"/>
      <c r="S596" s="23"/>
      <c r="T596" s="23"/>
      <c r="U596" s="58"/>
      <c r="V596" s="58"/>
      <c r="W596" s="58"/>
      <c r="X596" s="58"/>
      <c r="Y596" s="58"/>
    </row>
    <row r="597" spans="1:25" ht="18" customHeight="1" x14ac:dyDescent="0.2">
      <c r="A597" s="23"/>
      <c r="B597" s="23"/>
      <c r="C597" s="23"/>
      <c r="D597" s="58"/>
      <c r="E597" s="58"/>
      <c r="F597" s="58"/>
      <c r="G597" s="400"/>
      <c r="H597" s="158"/>
      <c r="I597" s="59"/>
      <c r="J597" s="135"/>
      <c r="K597" s="301"/>
      <c r="L597" s="135"/>
      <c r="M597" s="300"/>
      <c r="N597" s="135"/>
      <c r="O597" s="299"/>
      <c r="P597" s="135"/>
      <c r="Q597" s="19"/>
      <c r="R597" s="19"/>
      <c r="S597" s="23"/>
      <c r="T597" s="23"/>
      <c r="U597" s="58"/>
      <c r="V597" s="58"/>
      <c r="W597" s="58"/>
      <c r="X597" s="58"/>
      <c r="Y597" s="58"/>
    </row>
    <row r="598" spans="1:25" ht="18" customHeight="1" x14ac:dyDescent="0.2">
      <c r="A598" s="23"/>
      <c r="B598" s="23"/>
      <c r="C598" s="23"/>
      <c r="D598" s="58"/>
      <c r="E598" s="58"/>
      <c r="F598" s="58"/>
      <c r="G598" s="400"/>
      <c r="H598" s="158"/>
      <c r="I598" s="59"/>
      <c r="J598" s="135"/>
      <c r="K598" s="301"/>
      <c r="L598" s="135"/>
      <c r="M598" s="300"/>
      <c r="N598" s="135"/>
      <c r="O598" s="299"/>
      <c r="P598" s="135"/>
      <c r="Q598" s="19"/>
      <c r="R598" s="19"/>
      <c r="S598" s="23"/>
      <c r="T598" s="23"/>
      <c r="U598" s="58"/>
      <c r="V598" s="58"/>
      <c r="W598" s="58"/>
      <c r="X598" s="58"/>
      <c r="Y598" s="58"/>
    </row>
    <row r="599" spans="1:25" ht="18" customHeight="1" x14ac:dyDescent="0.2">
      <c r="A599" s="23"/>
      <c r="B599" s="23"/>
      <c r="C599" s="23"/>
      <c r="D599" s="58"/>
      <c r="E599" s="58"/>
      <c r="F599" s="58"/>
      <c r="G599" s="400"/>
      <c r="H599" s="158"/>
      <c r="I599" s="59"/>
      <c r="J599" s="135"/>
      <c r="K599" s="301"/>
      <c r="L599" s="135"/>
      <c r="M599" s="300"/>
      <c r="N599" s="135"/>
      <c r="O599" s="299"/>
      <c r="P599" s="135"/>
      <c r="Q599" s="19"/>
      <c r="R599" s="19"/>
      <c r="S599" s="23"/>
      <c r="T599" s="23"/>
      <c r="U599" s="58"/>
      <c r="V599" s="58"/>
      <c r="W599" s="58"/>
      <c r="X599" s="58"/>
      <c r="Y599" s="58"/>
    </row>
    <row r="600" spans="1:25" ht="18" customHeight="1" x14ac:dyDescent="0.2">
      <c r="A600" s="23"/>
      <c r="B600" s="23"/>
      <c r="C600" s="23"/>
      <c r="D600" s="58"/>
      <c r="E600" s="58"/>
      <c r="F600" s="58"/>
      <c r="G600" s="400"/>
      <c r="H600" s="158"/>
      <c r="I600" s="59"/>
      <c r="J600" s="135"/>
      <c r="K600" s="301"/>
      <c r="L600" s="135"/>
      <c r="M600" s="300"/>
      <c r="N600" s="135"/>
      <c r="O600" s="299"/>
      <c r="P600" s="135"/>
      <c r="Q600" s="19"/>
      <c r="R600" s="19"/>
      <c r="S600" s="23"/>
      <c r="T600" s="23"/>
      <c r="U600" s="58"/>
      <c r="V600" s="58"/>
      <c r="W600" s="58"/>
      <c r="X600" s="58"/>
      <c r="Y600" s="58"/>
    </row>
    <row r="601" spans="1:25" ht="18" customHeight="1" x14ac:dyDescent="0.2">
      <c r="A601" s="23"/>
      <c r="B601" s="23"/>
      <c r="C601" s="23"/>
      <c r="D601" s="58"/>
      <c r="E601" s="58"/>
      <c r="F601" s="58"/>
      <c r="G601" s="400"/>
      <c r="H601" s="158"/>
      <c r="I601" s="59"/>
      <c r="J601" s="135"/>
      <c r="K601" s="301"/>
      <c r="L601" s="135"/>
      <c r="M601" s="300"/>
      <c r="N601" s="135"/>
      <c r="O601" s="299"/>
      <c r="P601" s="135"/>
      <c r="Q601" s="19"/>
      <c r="R601" s="19"/>
      <c r="S601" s="23"/>
      <c r="T601" s="23"/>
      <c r="U601" s="58"/>
      <c r="V601" s="58"/>
      <c r="W601" s="58"/>
      <c r="X601" s="58"/>
      <c r="Y601" s="58"/>
    </row>
    <row r="602" spans="1:25" ht="18" customHeight="1" x14ac:dyDescent="0.2">
      <c r="A602" s="23"/>
      <c r="B602" s="23"/>
      <c r="C602" s="23"/>
      <c r="D602" s="58"/>
      <c r="E602" s="58"/>
      <c r="F602" s="58"/>
      <c r="G602" s="400"/>
      <c r="H602" s="158"/>
      <c r="I602" s="59"/>
      <c r="J602" s="135"/>
      <c r="K602" s="301"/>
      <c r="L602" s="135"/>
      <c r="M602" s="300"/>
      <c r="N602" s="135"/>
      <c r="O602" s="299"/>
      <c r="P602" s="135"/>
      <c r="Q602" s="19"/>
      <c r="R602" s="19"/>
      <c r="S602" s="23"/>
      <c r="T602" s="23"/>
      <c r="U602" s="58"/>
      <c r="V602" s="58"/>
      <c r="W602" s="58"/>
      <c r="X602" s="58"/>
      <c r="Y602" s="58"/>
    </row>
    <row r="603" spans="1:25" ht="18" customHeight="1" x14ac:dyDescent="0.2">
      <c r="A603" s="23"/>
      <c r="B603" s="23"/>
      <c r="C603" s="23"/>
      <c r="D603" s="58"/>
      <c r="E603" s="58"/>
      <c r="F603" s="58"/>
      <c r="G603" s="400"/>
      <c r="H603" s="158"/>
      <c r="I603" s="59"/>
      <c r="J603" s="135"/>
      <c r="K603" s="301"/>
      <c r="L603" s="135"/>
      <c r="M603" s="300"/>
      <c r="N603" s="135"/>
      <c r="O603" s="299"/>
      <c r="P603" s="135"/>
      <c r="Q603" s="19"/>
      <c r="R603" s="19"/>
      <c r="S603" s="23"/>
      <c r="T603" s="23"/>
      <c r="U603" s="58"/>
      <c r="V603" s="58"/>
      <c r="W603" s="58"/>
      <c r="X603" s="58"/>
      <c r="Y603" s="58"/>
    </row>
    <row r="604" spans="1:25" ht="18" customHeight="1" x14ac:dyDescent="0.2">
      <c r="A604" s="23"/>
      <c r="B604" s="23"/>
      <c r="C604" s="23"/>
      <c r="D604" s="58"/>
      <c r="E604" s="58"/>
      <c r="F604" s="58"/>
      <c r="G604" s="400"/>
      <c r="H604" s="158"/>
      <c r="I604" s="59"/>
      <c r="J604" s="135"/>
      <c r="K604" s="301"/>
      <c r="L604" s="135"/>
      <c r="M604" s="300"/>
      <c r="N604" s="135"/>
      <c r="O604" s="299"/>
      <c r="P604" s="135"/>
      <c r="Q604" s="19"/>
      <c r="R604" s="19"/>
      <c r="S604" s="23"/>
      <c r="T604" s="23"/>
      <c r="U604" s="58"/>
      <c r="V604" s="58"/>
      <c r="W604" s="58"/>
      <c r="X604" s="58"/>
      <c r="Y604" s="58"/>
    </row>
    <row r="605" spans="1:25" ht="18" customHeight="1" x14ac:dyDescent="0.2">
      <c r="A605" s="23"/>
      <c r="B605" s="23"/>
      <c r="C605" s="23"/>
      <c r="D605" s="58"/>
      <c r="E605" s="58"/>
      <c r="F605" s="58"/>
      <c r="G605" s="400"/>
      <c r="H605" s="158"/>
      <c r="I605" s="59"/>
      <c r="J605" s="135"/>
      <c r="K605" s="301"/>
      <c r="L605" s="135"/>
      <c r="M605" s="300"/>
      <c r="N605" s="135"/>
      <c r="O605" s="299"/>
      <c r="P605" s="135"/>
      <c r="Q605" s="19"/>
      <c r="R605" s="19"/>
      <c r="S605" s="23"/>
      <c r="T605" s="23"/>
      <c r="U605" s="58"/>
      <c r="V605" s="58"/>
      <c r="W605" s="58"/>
      <c r="X605" s="58"/>
      <c r="Y605" s="58"/>
    </row>
    <row r="606" spans="1:25" ht="18" customHeight="1" x14ac:dyDescent="0.2">
      <c r="A606" s="23"/>
      <c r="B606" s="23"/>
      <c r="C606" s="23"/>
      <c r="D606" s="58"/>
      <c r="E606" s="58"/>
      <c r="F606" s="58"/>
      <c r="G606" s="400"/>
      <c r="H606" s="158"/>
      <c r="I606" s="59"/>
      <c r="J606" s="135"/>
      <c r="K606" s="301"/>
      <c r="L606" s="135"/>
      <c r="M606" s="300"/>
      <c r="N606" s="135"/>
      <c r="O606" s="299"/>
      <c r="P606" s="135"/>
      <c r="Q606" s="19"/>
      <c r="R606" s="19"/>
      <c r="S606" s="23"/>
      <c r="T606" s="23"/>
      <c r="U606" s="58"/>
      <c r="V606" s="58"/>
      <c r="W606" s="58"/>
      <c r="X606" s="58"/>
      <c r="Y606" s="58"/>
    </row>
    <row r="607" spans="1:25" ht="18" customHeight="1" x14ac:dyDescent="0.2">
      <c r="A607" s="23"/>
      <c r="B607" s="23"/>
      <c r="C607" s="23"/>
      <c r="D607" s="58"/>
      <c r="E607" s="58"/>
      <c r="F607" s="58"/>
      <c r="G607" s="400"/>
      <c r="H607" s="158"/>
      <c r="I607" s="59"/>
      <c r="J607" s="135"/>
      <c r="K607" s="301"/>
      <c r="L607" s="135"/>
      <c r="M607" s="300"/>
      <c r="N607" s="135"/>
      <c r="O607" s="299"/>
      <c r="P607" s="135"/>
      <c r="Q607" s="19"/>
      <c r="R607" s="19"/>
      <c r="S607" s="23"/>
      <c r="T607" s="23"/>
      <c r="U607" s="58"/>
      <c r="V607" s="58"/>
      <c r="W607" s="58"/>
      <c r="X607" s="58"/>
      <c r="Y607" s="58"/>
    </row>
    <row r="608" spans="1:25" ht="18" customHeight="1" x14ac:dyDescent="0.2">
      <c r="A608" s="23"/>
      <c r="B608" s="23"/>
      <c r="C608" s="23"/>
      <c r="D608" s="58"/>
      <c r="E608" s="58"/>
      <c r="F608" s="58"/>
      <c r="G608" s="400"/>
      <c r="H608" s="158"/>
      <c r="I608" s="59"/>
      <c r="J608" s="135"/>
      <c r="K608" s="301"/>
      <c r="L608" s="135"/>
      <c r="M608" s="300"/>
      <c r="N608" s="135"/>
      <c r="O608" s="299"/>
      <c r="P608" s="135"/>
      <c r="Q608" s="19"/>
      <c r="R608" s="19"/>
      <c r="S608" s="23"/>
      <c r="T608" s="23"/>
      <c r="U608" s="58"/>
      <c r="V608" s="58"/>
      <c r="W608" s="58"/>
      <c r="X608" s="58"/>
      <c r="Y608" s="58"/>
    </row>
    <row r="609" spans="1:25" ht="18" customHeight="1" x14ac:dyDescent="0.2">
      <c r="A609" s="23"/>
      <c r="B609" s="23"/>
      <c r="C609" s="23"/>
      <c r="D609" s="58"/>
      <c r="E609" s="58"/>
      <c r="F609" s="58"/>
      <c r="G609" s="400"/>
      <c r="H609" s="158"/>
      <c r="I609" s="59"/>
      <c r="J609" s="135"/>
      <c r="K609" s="301"/>
      <c r="L609" s="135"/>
      <c r="M609" s="300"/>
      <c r="N609" s="135"/>
      <c r="O609" s="299"/>
      <c r="P609" s="135"/>
      <c r="Q609" s="19"/>
      <c r="R609" s="19"/>
      <c r="S609" s="23"/>
      <c r="T609" s="23"/>
      <c r="U609" s="58"/>
      <c r="V609" s="58"/>
      <c r="W609" s="58"/>
      <c r="X609" s="58"/>
      <c r="Y609" s="58"/>
    </row>
    <row r="610" spans="1:25" ht="18" customHeight="1" x14ac:dyDescent="0.2">
      <c r="A610" s="23"/>
      <c r="B610" s="23"/>
      <c r="C610" s="23"/>
      <c r="D610" s="58"/>
      <c r="E610" s="58"/>
      <c r="F610" s="58"/>
      <c r="G610" s="400"/>
      <c r="H610" s="158"/>
      <c r="I610" s="59"/>
      <c r="J610" s="135"/>
      <c r="K610" s="301"/>
      <c r="L610" s="135"/>
      <c r="M610" s="300"/>
      <c r="N610" s="135"/>
      <c r="O610" s="299"/>
      <c r="P610" s="135"/>
      <c r="Q610" s="19"/>
      <c r="R610" s="19"/>
      <c r="S610" s="23"/>
      <c r="T610" s="23"/>
      <c r="U610" s="58"/>
      <c r="V610" s="58"/>
      <c r="W610" s="58"/>
      <c r="X610" s="58"/>
      <c r="Y610" s="58"/>
    </row>
    <row r="611" spans="1:25" ht="18" customHeight="1" x14ac:dyDescent="0.2">
      <c r="A611" s="23"/>
      <c r="B611" s="23"/>
      <c r="C611" s="23"/>
      <c r="D611" s="58"/>
      <c r="E611" s="58"/>
      <c r="F611" s="58"/>
      <c r="G611" s="400"/>
      <c r="H611" s="158"/>
      <c r="I611" s="59"/>
      <c r="J611" s="135"/>
      <c r="K611" s="301"/>
      <c r="L611" s="135"/>
      <c r="M611" s="300"/>
      <c r="N611" s="135"/>
      <c r="O611" s="299"/>
      <c r="P611" s="135"/>
      <c r="Q611" s="19"/>
      <c r="R611" s="19"/>
      <c r="S611" s="23"/>
      <c r="T611" s="23"/>
      <c r="U611" s="58"/>
      <c r="V611" s="58"/>
      <c r="W611" s="58"/>
      <c r="X611" s="58"/>
      <c r="Y611" s="58"/>
    </row>
    <row r="612" spans="1:25" ht="18" customHeight="1" x14ac:dyDescent="0.2">
      <c r="A612" s="23"/>
      <c r="B612" s="23"/>
      <c r="C612" s="23"/>
      <c r="D612" s="58"/>
      <c r="E612" s="58"/>
      <c r="F612" s="58"/>
      <c r="G612" s="400"/>
      <c r="H612" s="158"/>
      <c r="I612" s="59"/>
      <c r="J612" s="135"/>
      <c r="K612" s="301"/>
      <c r="L612" s="135"/>
      <c r="M612" s="300"/>
      <c r="N612" s="135"/>
      <c r="O612" s="299"/>
      <c r="P612" s="135"/>
      <c r="Q612" s="19"/>
      <c r="R612" s="19"/>
      <c r="S612" s="23"/>
      <c r="T612" s="23"/>
      <c r="U612" s="58"/>
      <c r="V612" s="58"/>
      <c r="W612" s="58"/>
      <c r="X612" s="58"/>
      <c r="Y612" s="58"/>
    </row>
    <row r="613" spans="1:25" ht="18" customHeight="1" x14ac:dyDescent="0.2">
      <c r="A613" s="23"/>
      <c r="B613" s="23"/>
      <c r="C613" s="23"/>
      <c r="D613" s="58"/>
      <c r="E613" s="58"/>
      <c r="F613" s="58"/>
      <c r="G613" s="400"/>
      <c r="H613" s="158"/>
      <c r="I613" s="59"/>
      <c r="J613" s="135"/>
      <c r="K613" s="301"/>
      <c r="L613" s="135"/>
      <c r="M613" s="300"/>
      <c r="N613" s="135"/>
      <c r="O613" s="299"/>
      <c r="P613" s="135"/>
      <c r="Q613" s="19"/>
      <c r="R613" s="19"/>
      <c r="S613" s="23"/>
      <c r="T613" s="23"/>
      <c r="U613" s="58"/>
      <c r="V613" s="58"/>
      <c r="W613" s="58"/>
      <c r="X613" s="58"/>
      <c r="Y613" s="58"/>
    </row>
    <row r="614" spans="1:25" ht="18" customHeight="1" x14ac:dyDescent="0.2">
      <c r="A614" s="23"/>
      <c r="B614" s="23"/>
      <c r="C614" s="23"/>
      <c r="D614" s="58"/>
      <c r="E614" s="58"/>
      <c r="F614" s="58"/>
      <c r="G614" s="400"/>
      <c r="H614" s="158"/>
      <c r="I614" s="59"/>
      <c r="J614" s="135"/>
      <c r="K614" s="301"/>
      <c r="L614" s="135"/>
      <c r="M614" s="300"/>
      <c r="N614" s="135"/>
      <c r="O614" s="299"/>
      <c r="P614" s="135"/>
      <c r="Q614" s="19"/>
      <c r="R614" s="19"/>
      <c r="S614" s="23"/>
      <c r="T614" s="23"/>
      <c r="U614" s="58"/>
      <c r="V614" s="58"/>
      <c r="W614" s="58"/>
      <c r="X614" s="58"/>
      <c r="Y614" s="58"/>
    </row>
    <row r="615" spans="1:25" ht="18" customHeight="1" x14ac:dyDescent="0.2">
      <c r="A615" s="23"/>
      <c r="B615" s="23"/>
      <c r="C615" s="23"/>
      <c r="D615" s="58"/>
      <c r="E615" s="58"/>
      <c r="F615" s="58"/>
      <c r="G615" s="400"/>
      <c r="H615" s="158"/>
      <c r="I615" s="59"/>
      <c r="J615" s="135"/>
      <c r="K615" s="301"/>
      <c r="L615" s="135"/>
      <c r="M615" s="300"/>
      <c r="N615" s="135"/>
      <c r="O615" s="299"/>
      <c r="P615" s="135"/>
      <c r="Q615" s="19"/>
      <c r="R615" s="19"/>
      <c r="S615" s="23"/>
      <c r="T615" s="23"/>
      <c r="U615" s="58"/>
      <c r="V615" s="58"/>
      <c r="W615" s="58"/>
      <c r="X615" s="58"/>
      <c r="Y615" s="58"/>
    </row>
    <row r="616" spans="1:25" ht="18" customHeight="1" x14ac:dyDescent="0.2">
      <c r="A616" s="23"/>
      <c r="B616" s="23"/>
      <c r="C616" s="23"/>
      <c r="D616" s="58"/>
      <c r="E616" s="58"/>
      <c r="F616" s="58"/>
      <c r="G616" s="400"/>
      <c r="H616" s="158"/>
      <c r="I616" s="59"/>
      <c r="J616" s="135"/>
      <c r="K616" s="301"/>
      <c r="L616" s="135"/>
      <c r="M616" s="300"/>
      <c r="N616" s="135"/>
      <c r="O616" s="299"/>
      <c r="P616" s="135"/>
      <c r="Q616" s="19"/>
      <c r="R616" s="19"/>
      <c r="S616" s="23"/>
      <c r="T616" s="23"/>
      <c r="U616" s="58"/>
      <c r="V616" s="58"/>
      <c r="W616" s="58"/>
      <c r="X616" s="58"/>
      <c r="Y616" s="58"/>
    </row>
    <row r="617" spans="1:25" ht="18" customHeight="1" x14ac:dyDescent="0.2">
      <c r="A617" s="23"/>
      <c r="B617" s="23"/>
      <c r="C617" s="23"/>
      <c r="D617" s="58"/>
      <c r="E617" s="58"/>
      <c r="F617" s="58"/>
      <c r="G617" s="400"/>
      <c r="H617" s="158"/>
      <c r="I617" s="59"/>
      <c r="J617" s="135"/>
      <c r="K617" s="301"/>
      <c r="L617" s="135"/>
      <c r="M617" s="300"/>
      <c r="N617" s="135"/>
      <c r="O617" s="299"/>
      <c r="P617" s="135"/>
      <c r="Q617" s="19"/>
      <c r="R617" s="19"/>
      <c r="S617" s="23"/>
      <c r="T617" s="23"/>
      <c r="U617" s="58"/>
      <c r="V617" s="58"/>
      <c r="W617" s="58"/>
      <c r="X617" s="58"/>
      <c r="Y617" s="58"/>
    </row>
    <row r="618" spans="1:25" ht="18" customHeight="1" x14ac:dyDescent="0.2">
      <c r="A618" s="23"/>
      <c r="B618" s="23"/>
      <c r="C618" s="23"/>
      <c r="D618" s="58"/>
      <c r="E618" s="58"/>
      <c r="F618" s="58"/>
      <c r="G618" s="400"/>
      <c r="H618" s="158"/>
      <c r="I618" s="59"/>
      <c r="J618" s="135"/>
      <c r="K618" s="301"/>
      <c r="L618" s="135"/>
      <c r="M618" s="300"/>
      <c r="N618" s="135"/>
      <c r="O618" s="299"/>
      <c r="P618" s="135"/>
      <c r="Q618" s="19"/>
      <c r="R618" s="19"/>
      <c r="S618" s="23"/>
      <c r="T618" s="23"/>
      <c r="U618" s="58"/>
      <c r="V618" s="58"/>
      <c r="W618" s="58"/>
      <c r="X618" s="58"/>
      <c r="Y618" s="58"/>
    </row>
    <row r="619" spans="1:25" ht="18" customHeight="1" x14ac:dyDescent="0.2">
      <c r="A619" s="23"/>
      <c r="B619" s="23"/>
      <c r="C619" s="23"/>
      <c r="D619" s="58"/>
      <c r="E619" s="58"/>
      <c r="F619" s="58"/>
      <c r="G619" s="400"/>
      <c r="H619" s="158"/>
      <c r="I619" s="59"/>
      <c r="J619" s="135"/>
      <c r="K619" s="301"/>
      <c r="L619" s="135"/>
      <c r="M619" s="300"/>
      <c r="N619" s="135"/>
      <c r="O619" s="299"/>
      <c r="P619" s="135"/>
      <c r="Q619" s="19"/>
      <c r="R619" s="19"/>
      <c r="S619" s="23"/>
      <c r="T619" s="23"/>
      <c r="U619" s="58"/>
      <c r="V619" s="58"/>
      <c r="W619" s="58"/>
      <c r="X619" s="58"/>
      <c r="Y619" s="58"/>
    </row>
    <row r="620" spans="1:25" ht="18" customHeight="1" x14ac:dyDescent="0.2">
      <c r="A620" s="23"/>
      <c r="B620" s="23"/>
      <c r="C620" s="23"/>
      <c r="D620" s="58"/>
      <c r="E620" s="58"/>
      <c r="F620" s="58"/>
      <c r="G620" s="400"/>
      <c r="H620" s="158"/>
      <c r="I620" s="59"/>
      <c r="J620" s="135"/>
      <c r="K620" s="301"/>
      <c r="L620" s="135"/>
      <c r="M620" s="300"/>
      <c r="N620" s="135"/>
      <c r="O620" s="299"/>
      <c r="P620" s="135"/>
      <c r="Q620" s="19"/>
      <c r="R620" s="19"/>
      <c r="S620" s="23"/>
      <c r="T620" s="23"/>
      <c r="U620" s="58"/>
      <c r="V620" s="58"/>
      <c r="W620" s="58"/>
      <c r="X620" s="58"/>
      <c r="Y620" s="58"/>
    </row>
    <row r="621" spans="1:25" ht="18" customHeight="1" x14ac:dyDescent="0.2">
      <c r="A621" s="23"/>
      <c r="B621" s="23"/>
      <c r="C621" s="23"/>
      <c r="D621" s="58"/>
      <c r="E621" s="58"/>
      <c r="F621" s="58"/>
      <c r="G621" s="400"/>
      <c r="H621" s="158"/>
      <c r="I621" s="59"/>
      <c r="J621" s="135"/>
      <c r="K621" s="301"/>
      <c r="L621" s="135"/>
      <c r="M621" s="300"/>
      <c r="N621" s="135"/>
      <c r="O621" s="299"/>
      <c r="P621" s="135"/>
      <c r="Q621" s="19"/>
      <c r="R621" s="19"/>
      <c r="S621" s="23"/>
      <c r="T621" s="23"/>
      <c r="U621" s="58"/>
      <c r="V621" s="58"/>
      <c r="W621" s="58"/>
      <c r="X621" s="58"/>
      <c r="Y621" s="58"/>
    </row>
    <row r="622" spans="1:25" ht="18" customHeight="1" x14ac:dyDescent="0.2">
      <c r="A622" s="23"/>
      <c r="B622" s="23"/>
      <c r="C622" s="23"/>
      <c r="D622" s="58"/>
      <c r="E622" s="58"/>
      <c r="F622" s="58"/>
      <c r="G622" s="400"/>
      <c r="H622" s="158"/>
      <c r="I622" s="59"/>
      <c r="J622" s="135"/>
      <c r="K622" s="301"/>
      <c r="L622" s="135"/>
      <c r="M622" s="300"/>
      <c r="N622" s="135"/>
      <c r="O622" s="299"/>
      <c r="P622" s="135"/>
      <c r="Q622" s="19"/>
      <c r="R622" s="19"/>
      <c r="S622" s="23"/>
      <c r="T622" s="23"/>
      <c r="U622" s="58"/>
      <c r="V622" s="58"/>
      <c r="W622" s="58"/>
      <c r="X622" s="58"/>
      <c r="Y622" s="58"/>
    </row>
    <row r="623" spans="1:25" ht="18" customHeight="1" x14ac:dyDescent="0.2">
      <c r="A623" s="23"/>
      <c r="B623" s="23"/>
      <c r="C623" s="23"/>
      <c r="D623" s="58"/>
      <c r="E623" s="58"/>
      <c r="F623" s="58"/>
      <c r="G623" s="400"/>
      <c r="H623" s="158"/>
      <c r="I623" s="59"/>
      <c r="J623" s="135"/>
      <c r="K623" s="301"/>
      <c r="L623" s="135"/>
      <c r="M623" s="300"/>
      <c r="N623" s="135"/>
      <c r="O623" s="299"/>
      <c r="P623" s="135"/>
      <c r="Q623" s="19"/>
      <c r="R623" s="19"/>
      <c r="S623" s="23"/>
      <c r="T623" s="23"/>
      <c r="U623" s="58"/>
      <c r="V623" s="58"/>
      <c r="W623" s="58"/>
      <c r="X623" s="58"/>
      <c r="Y623" s="58"/>
    </row>
    <row r="624" spans="1:25" ht="18" customHeight="1" x14ac:dyDescent="0.2">
      <c r="A624" s="23"/>
      <c r="B624" s="23"/>
      <c r="C624" s="23"/>
      <c r="D624" s="58"/>
      <c r="E624" s="58"/>
      <c r="F624" s="58"/>
      <c r="G624" s="400"/>
      <c r="H624" s="158"/>
      <c r="I624" s="59"/>
      <c r="J624" s="135"/>
      <c r="K624" s="301"/>
      <c r="L624" s="135"/>
      <c r="M624" s="300"/>
      <c r="N624" s="135"/>
      <c r="O624" s="299"/>
      <c r="P624" s="135"/>
      <c r="Q624" s="19"/>
      <c r="R624" s="19"/>
      <c r="S624" s="23"/>
      <c r="T624" s="23"/>
      <c r="U624" s="58"/>
      <c r="V624" s="58"/>
      <c r="W624" s="58"/>
      <c r="X624" s="58"/>
      <c r="Y624" s="58"/>
    </row>
    <row r="625" spans="1:25" ht="18" customHeight="1" x14ac:dyDescent="0.2">
      <c r="A625" s="23"/>
      <c r="B625" s="23"/>
      <c r="C625" s="23"/>
      <c r="D625" s="58"/>
      <c r="E625" s="58"/>
      <c r="F625" s="58"/>
      <c r="G625" s="400"/>
      <c r="H625" s="158"/>
      <c r="I625" s="59"/>
      <c r="J625" s="135"/>
      <c r="K625" s="301"/>
      <c r="L625" s="135"/>
      <c r="M625" s="300"/>
      <c r="N625" s="135"/>
      <c r="O625" s="299"/>
      <c r="P625" s="135"/>
      <c r="Q625" s="19"/>
      <c r="R625" s="19"/>
      <c r="S625" s="23"/>
      <c r="T625" s="23"/>
      <c r="U625" s="58"/>
      <c r="V625" s="58"/>
      <c r="W625" s="58"/>
      <c r="X625" s="58"/>
      <c r="Y625" s="58"/>
    </row>
    <row r="626" spans="1:25" ht="18" customHeight="1" x14ac:dyDescent="0.2">
      <c r="A626" s="23"/>
      <c r="B626" s="23"/>
      <c r="C626" s="23"/>
      <c r="D626" s="58"/>
      <c r="E626" s="58"/>
      <c r="F626" s="58"/>
      <c r="G626" s="400"/>
      <c r="H626" s="158"/>
      <c r="I626" s="59"/>
      <c r="J626" s="135"/>
      <c r="K626" s="301"/>
      <c r="L626" s="135"/>
      <c r="M626" s="300"/>
      <c r="N626" s="135"/>
      <c r="O626" s="299"/>
      <c r="P626" s="135"/>
      <c r="Q626" s="19"/>
      <c r="R626" s="19"/>
      <c r="S626" s="23"/>
      <c r="T626" s="23"/>
      <c r="U626" s="58"/>
      <c r="V626" s="58"/>
      <c r="W626" s="58"/>
      <c r="X626" s="58"/>
      <c r="Y626" s="58"/>
    </row>
    <row r="627" spans="1:25" ht="18" customHeight="1" x14ac:dyDescent="0.2">
      <c r="A627" s="23"/>
      <c r="B627" s="23"/>
      <c r="C627" s="23"/>
      <c r="D627" s="58"/>
      <c r="E627" s="58"/>
      <c r="F627" s="58"/>
      <c r="G627" s="400"/>
      <c r="H627" s="158"/>
      <c r="I627" s="59"/>
      <c r="J627" s="135"/>
      <c r="K627" s="301"/>
      <c r="L627" s="135"/>
      <c r="M627" s="300"/>
      <c r="N627" s="135"/>
      <c r="O627" s="299"/>
      <c r="P627" s="135"/>
      <c r="Q627" s="19"/>
      <c r="R627" s="19"/>
      <c r="S627" s="23"/>
      <c r="T627" s="23"/>
      <c r="U627" s="58"/>
      <c r="V627" s="58"/>
      <c r="W627" s="58"/>
      <c r="X627" s="58"/>
      <c r="Y627" s="58"/>
    </row>
    <row r="628" spans="1:25" ht="18" customHeight="1" x14ac:dyDescent="0.2">
      <c r="A628" s="23"/>
      <c r="B628" s="23"/>
      <c r="C628" s="23"/>
      <c r="D628" s="58"/>
      <c r="E628" s="58"/>
      <c r="F628" s="58"/>
      <c r="G628" s="400"/>
      <c r="H628" s="158"/>
      <c r="I628" s="59"/>
      <c r="J628" s="135"/>
      <c r="K628" s="301"/>
      <c r="L628" s="135"/>
      <c r="M628" s="300"/>
      <c r="N628" s="135"/>
      <c r="O628" s="299"/>
      <c r="P628" s="135"/>
      <c r="Q628" s="19"/>
      <c r="R628" s="19"/>
      <c r="S628" s="23"/>
      <c r="T628" s="23"/>
      <c r="U628" s="58"/>
      <c r="V628" s="58"/>
      <c r="W628" s="58"/>
      <c r="X628" s="58"/>
      <c r="Y628" s="58"/>
    </row>
    <row r="629" spans="1:25" ht="18" customHeight="1" x14ac:dyDescent="0.2">
      <c r="A629" s="23"/>
      <c r="B629" s="23"/>
      <c r="C629" s="23"/>
      <c r="D629" s="58"/>
      <c r="E629" s="58"/>
      <c r="F629" s="58"/>
      <c r="G629" s="400"/>
      <c r="H629" s="158"/>
      <c r="I629" s="59"/>
      <c r="J629" s="135"/>
      <c r="K629" s="301"/>
      <c r="L629" s="135"/>
      <c r="M629" s="300"/>
      <c r="N629" s="135"/>
      <c r="O629" s="299"/>
      <c r="P629" s="135"/>
      <c r="Q629" s="19"/>
      <c r="R629" s="19"/>
      <c r="S629" s="23"/>
      <c r="T629" s="23"/>
      <c r="U629" s="58"/>
      <c r="V629" s="58"/>
      <c r="W629" s="58"/>
      <c r="X629" s="58"/>
      <c r="Y629" s="58"/>
    </row>
    <row r="630" spans="1:25" ht="18" customHeight="1" x14ac:dyDescent="0.2">
      <c r="A630" s="23"/>
      <c r="B630" s="23"/>
      <c r="C630" s="23"/>
      <c r="D630" s="58"/>
      <c r="E630" s="58"/>
      <c r="F630" s="58"/>
      <c r="G630" s="400"/>
      <c r="H630" s="158"/>
      <c r="I630" s="59"/>
      <c r="J630" s="135"/>
      <c r="K630" s="301"/>
      <c r="L630" s="135"/>
      <c r="M630" s="300"/>
      <c r="N630" s="135"/>
      <c r="O630" s="299"/>
      <c r="P630" s="135"/>
      <c r="Q630" s="19"/>
      <c r="R630" s="19"/>
      <c r="S630" s="23"/>
      <c r="T630" s="23"/>
      <c r="U630" s="58"/>
      <c r="V630" s="58"/>
      <c r="W630" s="58"/>
      <c r="X630" s="58"/>
      <c r="Y630" s="58"/>
    </row>
    <row r="631" spans="1:25" ht="18" customHeight="1" x14ac:dyDescent="0.2">
      <c r="A631" s="23"/>
      <c r="B631" s="23"/>
      <c r="C631" s="23"/>
      <c r="D631" s="58"/>
      <c r="E631" s="58"/>
      <c r="F631" s="58"/>
      <c r="G631" s="400"/>
      <c r="H631" s="158"/>
      <c r="I631" s="59"/>
      <c r="J631" s="135"/>
      <c r="K631" s="301"/>
      <c r="L631" s="135"/>
      <c r="M631" s="300"/>
      <c r="N631" s="135"/>
      <c r="O631" s="299"/>
      <c r="P631" s="135"/>
      <c r="Q631" s="19"/>
      <c r="R631" s="19"/>
      <c r="S631" s="23"/>
      <c r="T631" s="23"/>
      <c r="U631" s="58"/>
      <c r="V631" s="58"/>
      <c r="W631" s="58"/>
      <c r="X631" s="58"/>
      <c r="Y631" s="58"/>
    </row>
    <row r="632" spans="1:25" ht="18" customHeight="1" x14ac:dyDescent="0.2">
      <c r="A632" s="23"/>
      <c r="B632" s="23"/>
      <c r="C632" s="23"/>
      <c r="D632" s="58"/>
      <c r="E632" s="58"/>
      <c r="F632" s="58"/>
      <c r="G632" s="400"/>
      <c r="H632" s="158"/>
      <c r="I632" s="59"/>
      <c r="J632" s="135"/>
      <c r="K632" s="301"/>
      <c r="L632" s="135"/>
      <c r="M632" s="300"/>
      <c r="N632" s="135"/>
      <c r="O632" s="299"/>
      <c r="P632" s="135"/>
      <c r="Q632" s="19"/>
      <c r="R632" s="19"/>
      <c r="S632" s="23"/>
      <c r="T632" s="23"/>
      <c r="U632" s="58"/>
      <c r="V632" s="58"/>
      <c r="W632" s="58"/>
      <c r="X632" s="58"/>
      <c r="Y632" s="58"/>
    </row>
    <row r="633" spans="1:25" ht="18" customHeight="1" x14ac:dyDescent="0.2">
      <c r="A633" s="23"/>
      <c r="B633" s="23"/>
      <c r="C633" s="23"/>
      <c r="D633" s="58"/>
      <c r="E633" s="58"/>
      <c r="F633" s="58"/>
      <c r="G633" s="400"/>
      <c r="H633" s="158"/>
      <c r="I633" s="59"/>
      <c r="J633" s="135"/>
      <c r="K633" s="301"/>
      <c r="L633" s="135"/>
      <c r="M633" s="300"/>
      <c r="N633" s="135"/>
      <c r="O633" s="299"/>
      <c r="P633" s="135"/>
      <c r="Q633" s="19"/>
      <c r="R633" s="19"/>
      <c r="S633" s="23"/>
      <c r="T633" s="23"/>
      <c r="U633" s="58"/>
      <c r="V633" s="58"/>
      <c r="W633" s="58"/>
      <c r="X633" s="58"/>
      <c r="Y633" s="58"/>
    </row>
    <row r="634" spans="1:25" ht="18" customHeight="1" x14ac:dyDescent="0.2">
      <c r="A634" s="23"/>
      <c r="B634" s="23"/>
      <c r="C634" s="23"/>
      <c r="D634" s="58"/>
      <c r="E634" s="58"/>
      <c r="F634" s="58"/>
      <c r="G634" s="400"/>
      <c r="H634" s="158"/>
      <c r="I634" s="59"/>
      <c r="J634" s="135"/>
      <c r="K634" s="301"/>
      <c r="L634" s="135"/>
      <c r="M634" s="300"/>
      <c r="N634" s="135"/>
      <c r="O634" s="299"/>
      <c r="P634" s="135"/>
      <c r="Q634" s="19"/>
      <c r="R634" s="19"/>
      <c r="S634" s="23"/>
      <c r="T634" s="23"/>
      <c r="U634" s="58"/>
      <c r="V634" s="58"/>
      <c r="W634" s="58"/>
      <c r="X634" s="58"/>
      <c r="Y634" s="58"/>
    </row>
    <row r="635" spans="1:25" ht="18" customHeight="1" x14ac:dyDescent="0.2">
      <c r="A635" s="23"/>
      <c r="B635" s="23"/>
      <c r="C635" s="23"/>
      <c r="D635" s="58"/>
      <c r="E635" s="58"/>
      <c r="F635" s="58"/>
      <c r="G635" s="400"/>
      <c r="H635" s="158"/>
      <c r="I635" s="59"/>
      <c r="J635" s="135"/>
      <c r="K635" s="301"/>
      <c r="L635" s="135"/>
      <c r="M635" s="300"/>
      <c r="N635" s="135"/>
      <c r="O635" s="299"/>
      <c r="P635" s="135"/>
      <c r="Q635" s="19"/>
      <c r="R635" s="19"/>
      <c r="S635" s="23"/>
      <c r="T635" s="23"/>
      <c r="U635" s="58"/>
      <c r="V635" s="58"/>
      <c r="W635" s="58"/>
      <c r="X635" s="58"/>
      <c r="Y635" s="58"/>
    </row>
    <row r="636" spans="1:25" ht="18" customHeight="1" x14ac:dyDescent="0.2">
      <c r="A636" s="23"/>
      <c r="B636" s="23"/>
      <c r="C636" s="23"/>
      <c r="D636" s="58"/>
      <c r="E636" s="58"/>
      <c r="F636" s="58"/>
      <c r="G636" s="400"/>
      <c r="H636" s="158"/>
      <c r="I636" s="59"/>
      <c r="J636" s="135"/>
      <c r="K636" s="301"/>
      <c r="L636" s="135"/>
      <c r="M636" s="300"/>
      <c r="N636" s="135"/>
      <c r="O636" s="299"/>
      <c r="P636" s="135"/>
      <c r="Q636" s="19"/>
      <c r="R636" s="19"/>
      <c r="S636" s="23"/>
      <c r="T636" s="23"/>
      <c r="U636" s="58"/>
      <c r="V636" s="58"/>
      <c r="W636" s="58"/>
      <c r="X636" s="58"/>
      <c r="Y636" s="58"/>
    </row>
    <row r="637" spans="1:25" ht="18" customHeight="1" x14ac:dyDescent="0.2">
      <c r="A637" s="23"/>
      <c r="B637" s="23"/>
      <c r="C637" s="23"/>
      <c r="D637" s="58"/>
      <c r="E637" s="58"/>
      <c r="F637" s="58"/>
      <c r="G637" s="400"/>
      <c r="H637" s="158"/>
      <c r="I637" s="59"/>
      <c r="J637" s="135"/>
      <c r="K637" s="301"/>
      <c r="L637" s="135"/>
      <c r="M637" s="300"/>
      <c r="N637" s="135"/>
      <c r="O637" s="299"/>
      <c r="P637" s="135"/>
      <c r="Q637" s="19"/>
      <c r="R637" s="19"/>
      <c r="S637" s="23"/>
      <c r="T637" s="23"/>
      <c r="U637" s="58"/>
      <c r="V637" s="58"/>
      <c r="W637" s="58"/>
      <c r="X637" s="58"/>
      <c r="Y637" s="58"/>
    </row>
    <row r="638" spans="1:25" ht="18" customHeight="1" x14ac:dyDescent="0.2">
      <c r="A638" s="23"/>
      <c r="B638" s="23"/>
      <c r="C638" s="23"/>
      <c r="D638" s="58"/>
      <c r="E638" s="58"/>
      <c r="F638" s="58"/>
      <c r="G638" s="400"/>
      <c r="H638" s="158"/>
      <c r="I638" s="59"/>
      <c r="J638" s="135"/>
      <c r="K638" s="301"/>
      <c r="L638" s="135"/>
      <c r="M638" s="300"/>
      <c r="N638" s="135"/>
      <c r="O638" s="299"/>
      <c r="P638" s="135"/>
      <c r="Q638" s="19"/>
      <c r="R638" s="19"/>
      <c r="S638" s="23"/>
      <c r="T638" s="23"/>
      <c r="U638" s="58"/>
      <c r="V638" s="58"/>
      <c r="W638" s="58"/>
      <c r="X638" s="58"/>
      <c r="Y638" s="58"/>
    </row>
    <row r="639" spans="1:25" ht="18" customHeight="1" x14ac:dyDescent="0.2">
      <c r="A639" s="23"/>
      <c r="B639" s="23"/>
      <c r="C639" s="23"/>
      <c r="D639" s="58"/>
      <c r="E639" s="58"/>
      <c r="F639" s="58"/>
      <c r="G639" s="400"/>
      <c r="H639" s="158"/>
      <c r="I639" s="59"/>
      <c r="J639" s="135"/>
      <c r="K639" s="301"/>
      <c r="L639" s="135"/>
      <c r="M639" s="300"/>
      <c r="N639" s="135"/>
      <c r="O639" s="299"/>
      <c r="P639" s="135"/>
      <c r="Q639" s="19"/>
      <c r="R639" s="19"/>
      <c r="S639" s="23"/>
      <c r="T639" s="23"/>
      <c r="U639" s="58"/>
      <c r="V639" s="58"/>
      <c r="W639" s="58"/>
      <c r="X639" s="58"/>
      <c r="Y639" s="58"/>
    </row>
    <row r="640" spans="1:25" ht="18" customHeight="1" x14ac:dyDescent="0.2">
      <c r="A640" s="23"/>
      <c r="B640" s="23"/>
      <c r="C640" s="23"/>
      <c r="D640" s="58"/>
      <c r="E640" s="58"/>
      <c r="F640" s="58"/>
      <c r="G640" s="400"/>
      <c r="H640" s="158"/>
      <c r="I640" s="59"/>
      <c r="J640" s="135"/>
      <c r="K640" s="301"/>
      <c r="L640" s="135"/>
      <c r="M640" s="300"/>
      <c r="N640" s="135"/>
      <c r="O640" s="299"/>
      <c r="P640" s="135"/>
      <c r="Q640" s="19"/>
      <c r="R640" s="19"/>
      <c r="S640" s="23"/>
      <c r="T640" s="23"/>
      <c r="U640" s="58"/>
      <c r="V640" s="58"/>
      <c r="W640" s="58"/>
      <c r="X640" s="58"/>
      <c r="Y640" s="58"/>
    </row>
    <row r="641" spans="1:25" ht="18" customHeight="1" x14ac:dyDescent="0.2">
      <c r="A641" s="23"/>
      <c r="B641" s="23"/>
      <c r="C641" s="23"/>
      <c r="D641" s="58"/>
      <c r="E641" s="58"/>
      <c r="F641" s="58"/>
      <c r="G641" s="400"/>
      <c r="H641" s="158"/>
      <c r="I641" s="59"/>
      <c r="J641" s="135"/>
      <c r="K641" s="301"/>
      <c r="L641" s="135"/>
      <c r="M641" s="300"/>
      <c r="N641" s="135"/>
      <c r="O641" s="299"/>
      <c r="P641" s="135"/>
      <c r="Q641" s="19"/>
      <c r="R641" s="19"/>
      <c r="S641" s="23"/>
      <c r="T641" s="23"/>
      <c r="U641" s="58"/>
      <c r="V641" s="58"/>
      <c r="W641" s="58"/>
      <c r="X641" s="58"/>
      <c r="Y641" s="58"/>
    </row>
    <row r="642" spans="1:25" ht="18" customHeight="1" x14ac:dyDescent="0.2">
      <c r="A642" s="23"/>
      <c r="B642" s="23"/>
      <c r="C642" s="23"/>
      <c r="D642" s="58"/>
      <c r="E642" s="58"/>
      <c r="F642" s="58"/>
      <c r="G642" s="400"/>
      <c r="H642" s="158"/>
      <c r="I642" s="59"/>
      <c r="J642" s="135"/>
      <c r="K642" s="301"/>
      <c r="L642" s="135"/>
      <c r="M642" s="300"/>
      <c r="N642" s="135"/>
      <c r="O642" s="299"/>
      <c r="P642" s="135"/>
      <c r="Q642" s="19"/>
      <c r="R642" s="19"/>
      <c r="S642" s="23"/>
      <c r="T642" s="23"/>
      <c r="U642" s="58"/>
      <c r="V642" s="58"/>
      <c r="W642" s="58"/>
      <c r="X642" s="58"/>
      <c r="Y642" s="58"/>
    </row>
    <row r="643" spans="1:25" ht="18" customHeight="1" x14ac:dyDescent="0.2">
      <c r="A643" s="23"/>
      <c r="B643" s="23"/>
      <c r="C643" s="23"/>
      <c r="D643" s="58"/>
      <c r="E643" s="58"/>
      <c r="F643" s="58"/>
      <c r="G643" s="400"/>
      <c r="H643" s="158"/>
      <c r="I643" s="59"/>
      <c r="J643" s="135"/>
      <c r="K643" s="301"/>
      <c r="L643" s="135"/>
      <c r="M643" s="300"/>
      <c r="N643" s="135"/>
      <c r="O643" s="299"/>
      <c r="P643" s="135"/>
      <c r="Q643" s="19"/>
      <c r="R643" s="19"/>
      <c r="S643" s="23"/>
      <c r="T643" s="23"/>
      <c r="U643" s="58"/>
      <c r="V643" s="58"/>
      <c r="W643" s="58"/>
      <c r="X643" s="58"/>
      <c r="Y643" s="58"/>
    </row>
    <row r="644" spans="1:25" ht="18" customHeight="1" x14ac:dyDescent="0.2">
      <c r="A644" s="23"/>
      <c r="B644" s="23"/>
      <c r="C644" s="23"/>
      <c r="D644" s="58"/>
      <c r="E644" s="58"/>
      <c r="F644" s="58"/>
      <c r="G644" s="400"/>
      <c r="H644" s="158"/>
      <c r="I644" s="59"/>
      <c r="J644" s="135"/>
      <c r="K644" s="301"/>
      <c r="L644" s="135"/>
      <c r="M644" s="300"/>
      <c r="N644" s="135"/>
      <c r="O644" s="299"/>
      <c r="P644" s="135"/>
      <c r="Q644" s="19"/>
      <c r="R644" s="19"/>
      <c r="S644" s="23"/>
      <c r="T644" s="23"/>
      <c r="U644" s="58"/>
      <c r="V644" s="58"/>
      <c r="W644" s="58"/>
      <c r="X644" s="58"/>
      <c r="Y644" s="58"/>
    </row>
    <row r="645" spans="1:25" ht="18" customHeight="1" x14ac:dyDescent="0.2">
      <c r="A645" s="23"/>
      <c r="B645" s="23"/>
      <c r="C645" s="23"/>
      <c r="D645" s="58"/>
      <c r="E645" s="58"/>
      <c r="F645" s="58"/>
      <c r="G645" s="400"/>
      <c r="H645" s="158"/>
      <c r="I645" s="59"/>
      <c r="J645" s="135"/>
      <c r="K645" s="301"/>
      <c r="L645" s="135"/>
      <c r="M645" s="300"/>
      <c r="N645" s="135"/>
      <c r="O645" s="299"/>
      <c r="P645" s="135"/>
      <c r="Q645" s="19"/>
      <c r="R645" s="19"/>
      <c r="S645" s="23"/>
      <c r="T645" s="23"/>
      <c r="U645" s="58"/>
      <c r="V645" s="58"/>
      <c r="W645" s="58"/>
      <c r="X645" s="58"/>
      <c r="Y645" s="58"/>
    </row>
    <row r="646" spans="1:25" ht="18" customHeight="1" x14ac:dyDescent="0.2">
      <c r="A646" s="23"/>
      <c r="B646" s="23"/>
      <c r="C646" s="23"/>
      <c r="D646" s="58"/>
      <c r="E646" s="58"/>
      <c r="F646" s="58"/>
      <c r="G646" s="400"/>
      <c r="H646" s="158"/>
      <c r="I646" s="59"/>
      <c r="J646" s="135"/>
      <c r="K646" s="301"/>
      <c r="L646" s="135"/>
      <c r="M646" s="300"/>
      <c r="N646" s="135"/>
      <c r="O646" s="299"/>
      <c r="P646" s="135"/>
      <c r="Q646" s="19"/>
      <c r="R646" s="19"/>
      <c r="S646" s="23"/>
      <c r="T646" s="23"/>
      <c r="U646" s="58"/>
      <c r="V646" s="58"/>
      <c r="W646" s="58"/>
      <c r="X646" s="58"/>
      <c r="Y646" s="58"/>
    </row>
    <row r="647" spans="1:25" ht="18" customHeight="1" x14ac:dyDescent="0.2">
      <c r="A647" s="23"/>
      <c r="B647" s="23"/>
      <c r="C647" s="23"/>
      <c r="D647" s="58"/>
      <c r="E647" s="58"/>
      <c r="F647" s="58"/>
      <c r="G647" s="400"/>
      <c r="H647" s="158"/>
      <c r="I647" s="59"/>
      <c r="J647" s="135"/>
      <c r="K647" s="301"/>
      <c r="L647" s="135"/>
      <c r="M647" s="300"/>
      <c r="N647" s="135"/>
      <c r="O647" s="299"/>
      <c r="P647" s="135"/>
      <c r="Q647" s="19"/>
      <c r="R647" s="19"/>
      <c r="S647" s="23"/>
      <c r="T647" s="23"/>
      <c r="U647" s="58"/>
      <c r="V647" s="58"/>
      <c r="W647" s="58"/>
      <c r="X647" s="58"/>
      <c r="Y647" s="58"/>
    </row>
    <row r="648" spans="1:25" ht="18" customHeight="1" x14ac:dyDescent="0.2">
      <c r="A648" s="23"/>
      <c r="B648" s="23"/>
      <c r="C648" s="23"/>
      <c r="D648" s="58"/>
      <c r="E648" s="58"/>
      <c r="F648" s="58"/>
      <c r="G648" s="400"/>
      <c r="H648" s="158"/>
      <c r="I648" s="59"/>
      <c r="J648" s="135"/>
      <c r="K648" s="301"/>
      <c r="L648" s="135"/>
      <c r="M648" s="300"/>
      <c r="N648" s="135"/>
      <c r="O648" s="299"/>
      <c r="P648" s="135"/>
      <c r="Q648" s="19"/>
      <c r="R648" s="19"/>
      <c r="S648" s="23"/>
      <c r="T648" s="23"/>
      <c r="U648" s="58"/>
      <c r="V648" s="58"/>
      <c r="W648" s="58"/>
      <c r="X648" s="58"/>
      <c r="Y648" s="58"/>
    </row>
    <row r="649" spans="1:25" ht="18" customHeight="1" x14ac:dyDescent="0.2">
      <c r="A649" s="23"/>
      <c r="B649" s="23"/>
      <c r="C649" s="23"/>
      <c r="D649" s="58"/>
      <c r="E649" s="58"/>
      <c r="F649" s="58"/>
      <c r="G649" s="400"/>
      <c r="H649" s="158"/>
      <c r="I649" s="59"/>
      <c r="J649" s="135"/>
      <c r="K649" s="301"/>
      <c r="L649" s="135"/>
      <c r="M649" s="300"/>
      <c r="N649" s="135"/>
      <c r="O649" s="299"/>
      <c r="P649" s="135"/>
      <c r="Q649" s="19"/>
      <c r="R649" s="19"/>
      <c r="S649" s="23"/>
      <c r="T649" s="23"/>
      <c r="U649" s="58"/>
      <c r="V649" s="58"/>
      <c r="W649" s="58"/>
      <c r="X649" s="58"/>
      <c r="Y649" s="58"/>
    </row>
    <row r="650" spans="1:25" ht="18" customHeight="1" x14ac:dyDescent="0.2">
      <c r="A650" s="23"/>
      <c r="B650" s="23"/>
      <c r="C650" s="23"/>
      <c r="D650" s="58"/>
      <c r="E650" s="58"/>
      <c r="F650" s="58"/>
      <c r="G650" s="400"/>
      <c r="H650" s="158"/>
      <c r="I650" s="59"/>
      <c r="J650" s="135"/>
      <c r="K650" s="301"/>
      <c r="L650" s="135"/>
      <c r="M650" s="300"/>
      <c r="N650" s="135"/>
      <c r="O650" s="299"/>
      <c r="P650" s="135"/>
      <c r="Q650" s="19"/>
      <c r="R650" s="19"/>
      <c r="S650" s="23"/>
      <c r="T650" s="23"/>
      <c r="U650" s="58"/>
      <c r="V650" s="58"/>
      <c r="W650" s="58"/>
      <c r="X650" s="58"/>
      <c r="Y650" s="58"/>
    </row>
    <row r="651" spans="1:25" ht="18" customHeight="1" x14ac:dyDescent="0.2">
      <c r="A651" s="23"/>
      <c r="B651" s="23"/>
      <c r="C651" s="23"/>
      <c r="D651" s="58"/>
      <c r="E651" s="58"/>
      <c r="F651" s="58"/>
      <c r="G651" s="400"/>
      <c r="H651" s="158"/>
      <c r="I651" s="59"/>
      <c r="J651" s="135"/>
      <c r="K651" s="301"/>
      <c r="L651" s="135"/>
      <c r="M651" s="300"/>
      <c r="N651" s="135"/>
      <c r="O651" s="299"/>
      <c r="P651" s="135"/>
      <c r="Q651" s="19"/>
      <c r="R651" s="19"/>
      <c r="S651" s="23"/>
      <c r="T651" s="23"/>
      <c r="U651" s="58"/>
      <c r="V651" s="58"/>
      <c r="W651" s="58"/>
      <c r="X651" s="58"/>
      <c r="Y651" s="58"/>
    </row>
    <row r="652" spans="1:25" ht="18" customHeight="1" x14ac:dyDescent="0.2">
      <c r="A652" s="23"/>
      <c r="B652" s="23"/>
      <c r="C652" s="23"/>
      <c r="D652" s="58"/>
      <c r="E652" s="58"/>
      <c r="F652" s="58"/>
      <c r="G652" s="400"/>
      <c r="H652" s="158"/>
      <c r="I652" s="59"/>
      <c r="J652" s="135"/>
      <c r="K652" s="301"/>
      <c r="L652" s="135"/>
      <c r="M652" s="300"/>
      <c r="N652" s="135"/>
      <c r="O652" s="299"/>
      <c r="P652" s="135"/>
      <c r="Q652" s="19"/>
      <c r="R652" s="19"/>
      <c r="S652" s="23"/>
      <c r="T652" s="23"/>
      <c r="U652" s="58"/>
      <c r="V652" s="58"/>
      <c r="W652" s="58"/>
      <c r="X652" s="58"/>
      <c r="Y652" s="58"/>
    </row>
    <row r="653" spans="1:25" ht="18" customHeight="1" x14ac:dyDescent="0.2">
      <c r="A653" s="23"/>
      <c r="B653" s="23"/>
      <c r="C653" s="23"/>
      <c r="D653" s="58"/>
      <c r="E653" s="58"/>
      <c r="F653" s="58"/>
      <c r="G653" s="400"/>
      <c r="H653" s="158"/>
      <c r="I653" s="59"/>
      <c r="J653" s="135"/>
      <c r="K653" s="301"/>
      <c r="L653" s="135"/>
      <c r="M653" s="300"/>
      <c r="N653" s="135"/>
      <c r="O653" s="299"/>
      <c r="P653" s="135"/>
      <c r="Q653" s="19"/>
      <c r="R653" s="19"/>
      <c r="S653" s="23"/>
      <c r="T653" s="23"/>
      <c r="U653" s="58"/>
      <c r="V653" s="58"/>
      <c r="W653" s="58"/>
      <c r="X653" s="58"/>
      <c r="Y653" s="58"/>
    </row>
    <row r="654" spans="1:25" ht="18" customHeight="1" x14ac:dyDescent="0.2">
      <c r="A654" s="23"/>
      <c r="B654" s="23"/>
      <c r="C654" s="23"/>
      <c r="D654" s="58"/>
      <c r="E654" s="58"/>
      <c r="F654" s="58"/>
      <c r="G654" s="400"/>
      <c r="H654" s="158"/>
      <c r="I654" s="59"/>
      <c r="J654" s="135"/>
      <c r="K654" s="301"/>
      <c r="L654" s="135"/>
      <c r="M654" s="300"/>
      <c r="N654" s="135"/>
      <c r="O654" s="299"/>
      <c r="P654" s="135"/>
      <c r="Q654" s="19"/>
      <c r="R654" s="19"/>
      <c r="S654" s="23"/>
      <c r="T654" s="23"/>
      <c r="U654" s="58"/>
      <c r="V654" s="58"/>
      <c r="W654" s="58"/>
      <c r="X654" s="58"/>
      <c r="Y654" s="58"/>
    </row>
    <row r="655" spans="1:25" ht="18" customHeight="1" x14ac:dyDescent="0.2">
      <c r="A655" s="23"/>
      <c r="B655" s="23"/>
      <c r="C655" s="23"/>
      <c r="D655" s="58"/>
      <c r="E655" s="58"/>
      <c r="F655" s="58"/>
      <c r="G655" s="400"/>
      <c r="H655" s="158"/>
      <c r="I655" s="59"/>
      <c r="J655" s="135"/>
      <c r="K655" s="301"/>
      <c r="L655" s="135"/>
      <c r="M655" s="300"/>
      <c r="N655" s="135"/>
      <c r="O655" s="299"/>
      <c r="P655" s="135"/>
      <c r="Q655" s="19"/>
      <c r="R655" s="19"/>
      <c r="S655" s="23"/>
      <c r="T655" s="23"/>
      <c r="U655" s="58"/>
      <c r="V655" s="58"/>
      <c r="W655" s="58"/>
      <c r="X655" s="58"/>
      <c r="Y655" s="58"/>
    </row>
    <row r="656" spans="1:25" ht="18" customHeight="1" x14ac:dyDescent="0.2">
      <c r="A656" s="23"/>
      <c r="B656" s="23"/>
      <c r="C656" s="23"/>
      <c r="D656" s="58"/>
      <c r="E656" s="58"/>
      <c r="F656" s="58"/>
      <c r="G656" s="400"/>
      <c r="H656" s="158"/>
      <c r="I656" s="59"/>
      <c r="J656" s="135"/>
      <c r="K656" s="301"/>
      <c r="L656" s="135"/>
      <c r="M656" s="300"/>
      <c r="N656" s="135"/>
      <c r="O656" s="299"/>
      <c r="P656" s="135"/>
      <c r="Q656" s="19"/>
      <c r="R656" s="19"/>
      <c r="S656" s="23"/>
      <c r="T656" s="23"/>
      <c r="U656" s="58"/>
      <c r="V656" s="58"/>
      <c r="W656" s="58"/>
      <c r="X656" s="58"/>
      <c r="Y656" s="58"/>
    </row>
    <row r="657" spans="1:25" ht="18" customHeight="1" x14ac:dyDescent="0.2">
      <c r="A657" s="23"/>
      <c r="B657" s="23"/>
      <c r="C657" s="23"/>
      <c r="D657" s="58"/>
      <c r="E657" s="58"/>
      <c r="F657" s="58"/>
      <c r="G657" s="400"/>
      <c r="H657" s="158"/>
      <c r="I657" s="59"/>
      <c r="J657" s="135"/>
      <c r="K657" s="301"/>
      <c r="L657" s="135"/>
      <c r="M657" s="300"/>
      <c r="N657" s="135"/>
      <c r="O657" s="299"/>
      <c r="P657" s="135"/>
      <c r="Q657" s="19"/>
      <c r="R657" s="19"/>
      <c r="S657" s="23"/>
      <c r="T657" s="23"/>
      <c r="U657" s="58"/>
      <c r="V657" s="58"/>
      <c r="W657" s="58"/>
      <c r="X657" s="58"/>
      <c r="Y657" s="58"/>
    </row>
    <row r="658" spans="1:25" ht="18" customHeight="1" x14ac:dyDescent="0.2">
      <c r="A658" s="23"/>
      <c r="B658" s="23"/>
      <c r="C658" s="23"/>
      <c r="D658" s="58"/>
      <c r="E658" s="58"/>
      <c r="F658" s="58"/>
      <c r="G658" s="400"/>
      <c r="H658" s="158"/>
      <c r="I658" s="59"/>
      <c r="J658" s="135"/>
      <c r="K658" s="301"/>
      <c r="L658" s="135"/>
      <c r="M658" s="300"/>
      <c r="N658" s="135"/>
      <c r="O658" s="299"/>
      <c r="P658" s="135"/>
      <c r="Q658" s="19"/>
      <c r="R658" s="19"/>
      <c r="S658" s="23"/>
      <c r="T658" s="23"/>
      <c r="U658" s="58"/>
      <c r="V658" s="58"/>
      <c r="W658" s="58"/>
      <c r="X658" s="58"/>
      <c r="Y658" s="58"/>
    </row>
    <row r="659" spans="1:25" ht="18" customHeight="1" x14ac:dyDescent="0.2">
      <c r="A659" s="23"/>
      <c r="B659" s="23"/>
      <c r="C659" s="23"/>
      <c r="D659" s="58"/>
      <c r="E659" s="58"/>
      <c r="F659" s="58"/>
      <c r="G659" s="400"/>
      <c r="H659" s="158"/>
      <c r="I659" s="59"/>
      <c r="J659" s="135"/>
      <c r="K659" s="301"/>
      <c r="L659" s="135"/>
      <c r="M659" s="300"/>
      <c r="N659" s="135"/>
      <c r="O659" s="299"/>
      <c r="P659" s="135"/>
      <c r="Q659" s="19"/>
      <c r="R659" s="19"/>
      <c r="S659" s="23"/>
      <c r="T659" s="23"/>
      <c r="U659" s="58"/>
      <c r="V659" s="58"/>
      <c r="W659" s="58"/>
      <c r="X659" s="58"/>
      <c r="Y659" s="58"/>
    </row>
    <row r="660" spans="1:25" ht="18" customHeight="1" x14ac:dyDescent="0.2">
      <c r="A660" s="23"/>
      <c r="B660" s="23"/>
      <c r="C660" s="23"/>
      <c r="D660" s="58"/>
      <c r="E660" s="58"/>
      <c r="F660" s="58"/>
      <c r="G660" s="400"/>
      <c r="H660" s="158"/>
      <c r="I660" s="59"/>
      <c r="J660" s="135"/>
      <c r="K660" s="301"/>
      <c r="L660" s="135"/>
      <c r="M660" s="300"/>
      <c r="N660" s="135"/>
      <c r="O660" s="299"/>
      <c r="P660" s="135"/>
      <c r="Q660" s="19"/>
      <c r="R660" s="19"/>
      <c r="S660" s="23"/>
      <c r="T660" s="23"/>
      <c r="U660" s="58"/>
      <c r="V660" s="58"/>
      <c r="W660" s="58"/>
      <c r="X660" s="58"/>
      <c r="Y660" s="58"/>
    </row>
    <row r="661" spans="1:25" ht="18" customHeight="1" x14ac:dyDescent="0.2">
      <c r="A661" s="23"/>
      <c r="B661" s="23"/>
      <c r="C661" s="23"/>
      <c r="D661" s="58"/>
      <c r="E661" s="58"/>
      <c r="F661" s="58"/>
      <c r="G661" s="400"/>
      <c r="H661" s="158"/>
      <c r="I661" s="59"/>
      <c r="J661" s="135"/>
      <c r="K661" s="301"/>
      <c r="L661" s="135"/>
      <c r="M661" s="300"/>
      <c r="N661" s="135"/>
      <c r="O661" s="299"/>
      <c r="P661" s="135"/>
      <c r="Q661" s="19"/>
      <c r="R661" s="19"/>
      <c r="S661" s="23"/>
      <c r="T661" s="23"/>
      <c r="U661" s="58"/>
      <c r="V661" s="58"/>
      <c r="W661" s="58"/>
      <c r="X661" s="58"/>
      <c r="Y661" s="58"/>
    </row>
    <row r="662" spans="1:25" ht="18" customHeight="1" x14ac:dyDescent="0.2">
      <c r="A662" s="23"/>
      <c r="B662" s="23"/>
      <c r="C662" s="23"/>
      <c r="D662" s="58"/>
      <c r="E662" s="58"/>
      <c r="F662" s="58"/>
      <c r="G662" s="400"/>
      <c r="H662" s="158"/>
      <c r="I662" s="59"/>
      <c r="J662" s="135"/>
      <c r="K662" s="301"/>
      <c r="L662" s="135"/>
      <c r="M662" s="300"/>
      <c r="N662" s="135"/>
      <c r="O662" s="299"/>
      <c r="P662" s="135"/>
      <c r="Q662" s="19"/>
      <c r="R662" s="19"/>
      <c r="S662" s="23"/>
      <c r="T662" s="23"/>
      <c r="U662" s="58"/>
      <c r="V662" s="58"/>
      <c r="W662" s="58"/>
      <c r="X662" s="58"/>
      <c r="Y662" s="58"/>
    </row>
    <row r="663" spans="1:25" ht="18" customHeight="1" x14ac:dyDescent="0.2">
      <c r="A663" s="23"/>
      <c r="B663" s="23"/>
      <c r="C663" s="23"/>
      <c r="D663" s="58"/>
      <c r="E663" s="58"/>
      <c r="F663" s="58"/>
      <c r="G663" s="400"/>
      <c r="H663" s="158"/>
      <c r="I663" s="59"/>
      <c r="J663" s="135"/>
      <c r="K663" s="301"/>
      <c r="L663" s="135"/>
      <c r="M663" s="300"/>
      <c r="N663" s="135"/>
      <c r="O663" s="299"/>
      <c r="P663" s="135"/>
      <c r="Q663" s="19"/>
      <c r="R663" s="19"/>
      <c r="S663" s="23"/>
      <c r="T663" s="23"/>
      <c r="U663" s="58"/>
      <c r="V663" s="58"/>
      <c r="W663" s="58"/>
      <c r="X663" s="58"/>
      <c r="Y663" s="58"/>
    </row>
    <row r="664" spans="1:25" ht="18" customHeight="1" x14ac:dyDescent="0.2">
      <c r="A664" s="23"/>
      <c r="B664" s="23"/>
      <c r="C664" s="23"/>
      <c r="D664" s="58"/>
      <c r="E664" s="58"/>
      <c r="F664" s="58"/>
      <c r="G664" s="400"/>
      <c r="H664" s="158"/>
      <c r="I664" s="59"/>
      <c r="J664" s="135"/>
      <c r="K664" s="301"/>
      <c r="L664" s="135"/>
      <c r="M664" s="300"/>
      <c r="N664" s="135"/>
      <c r="O664" s="299"/>
      <c r="P664" s="135"/>
      <c r="Q664" s="19"/>
      <c r="R664" s="19"/>
      <c r="S664" s="23"/>
      <c r="T664" s="23"/>
      <c r="U664" s="58"/>
      <c r="V664" s="58"/>
      <c r="W664" s="58"/>
      <c r="X664" s="58"/>
      <c r="Y664" s="58"/>
    </row>
    <row r="665" spans="1:25" ht="18" customHeight="1" x14ac:dyDescent="0.2">
      <c r="A665" s="23"/>
      <c r="B665" s="23"/>
      <c r="C665" s="23"/>
      <c r="D665" s="58"/>
      <c r="E665" s="58"/>
      <c r="F665" s="58"/>
      <c r="G665" s="400"/>
      <c r="H665" s="158"/>
      <c r="I665" s="59"/>
      <c r="J665" s="135"/>
      <c r="K665" s="301"/>
      <c r="L665" s="135"/>
      <c r="M665" s="300"/>
      <c r="N665" s="135"/>
      <c r="O665" s="299"/>
      <c r="P665" s="135"/>
      <c r="Q665" s="19"/>
      <c r="R665" s="19"/>
      <c r="S665" s="23"/>
      <c r="T665" s="23"/>
      <c r="U665" s="58"/>
      <c r="V665" s="58"/>
      <c r="W665" s="58"/>
      <c r="X665" s="58"/>
      <c r="Y665" s="58"/>
    </row>
    <row r="666" spans="1:25" ht="18" customHeight="1" x14ac:dyDescent="0.2">
      <c r="A666" s="23"/>
      <c r="B666" s="23"/>
      <c r="C666" s="23"/>
      <c r="D666" s="58"/>
      <c r="E666" s="58"/>
      <c r="F666" s="58"/>
      <c r="G666" s="400"/>
      <c r="H666" s="158"/>
      <c r="I666" s="59"/>
      <c r="J666" s="135"/>
      <c r="K666" s="301"/>
      <c r="L666" s="135"/>
      <c r="M666" s="300"/>
      <c r="N666" s="135"/>
      <c r="O666" s="299"/>
      <c r="P666" s="135"/>
      <c r="Q666" s="19"/>
      <c r="R666" s="19"/>
      <c r="S666" s="23"/>
      <c r="T666" s="23"/>
      <c r="U666" s="58"/>
      <c r="V666" s="58"/>
      <c r="W666" s="58"/>
      <c r="X666" s="58"/>
      <c r="Y666" s="58"/>
    </row>
    <row r="667" spans="1:25" ht="18" customHeight="1" x14ac:dyDescent="0.2">
      <c r="A667" s="23"/>
      <c r="B667" s="23"/>
      <c r="C667" s="23"/>
      <c r="D667" s="58"/>
      <c r="E667" s="58"/>
      <c r="F667" s="58"/>
      <c r="G667" s="400"/>
      <c r="H667" s="158"/>
      <c r="I667" s="59"/>
      <c r="J667" s="135"/>
      <c r="K667" s="301"/>
      <c r="L667" s="135"/>
      <c r="M667" s="300"/>
      <c r="N667" s="135"/>
      <c r="O667" s="299"/>
      <c r="P667" s="135"/>
      <c r="Q667" s="19"/>
      <c r="R667" s="19"/>
      <c r="S667" s="23"/>
      <c r="T667" s="23"/>
      <c r="U667" s="58"/>
      <c r="V667" s="58"/>
      <c r="W667" s="58"/>
      <c r="X667" s="58"/>
      <c r="Y667" s="58"/>
    </row>
    <row r="668" spans="1:25" ht="18" customHeight="1" x14ac:dyDescent="0.2">
      <c r="A668" s="23"/>
      <c r="B668" s="23"/>
      <c r="C668" s="23"/>
      <c r="D668" s="58"/>
      <c r="E668" s="58"/>
      <c r="F668" s="58"/>
      <c r="G668" s="400"/>
      <c r="H668" s="158"/>
      <c r="I668" s="59"/>
      <c r="J668" s="135"/>
      <c r="K668" s="301"/>
      <c r="L668" s="135"/>
      <c r="M668" s="300"/>
      <c r="N668" s="135"/>
      <c r="O668" s="299"/>
      <c r="P668" s="135"/>
      <c r="Q668" s="19"/>
      <c r="R668" s="19"/>
      <c r="S668" s="23"/>
      <c r="T668" s="23"/>
      <c r="U668" s="58"/>
      <c r="V668" s="58"/>
      <c r="W668" s="58"/>
      <c r="X668" s="58"/>
      <c r="Y668" s="58"/>
    </row>
    <row r="669" spans="1:25" ht="18" customHeight="1" x14ac:dyDescent="0.2">
      <c r="A669" s="23"/>
      <c r="B669" s="23"/>
      <c r="C669" s="23"/>
      <c r="D669" s="58"/>
      <c r="E669" s="58"/>
      <c r="F669" s="58"/>
      <c r="G669" s="400"/>
      <c r="H669" s="158"/>
      <c r="I669" s="59"/>
      <c r="J669" s="135"/>
      <c r="K669" s="301"/>
      <c r="L669" s="135"/>
      <c r="M669" s="300"/>
      <c r="N669" s="135"/>
      <c r="O669" s="299"/>
      <c r="P669" s="135"/>
      <c r="Q669" s="19"/>
      <c r="R669" s="19"/>
      <c r="S669" s="23"/>
      <c r="T669" s="23"/>
      <c r="U669" s="58"/>
      <c r="V669" s="58"/>
      <c r="W669" s="58"/>
      <c r="X669" s="58"/>
      <c r="Y669" s="58"/>
    </row>
    <row r="670" spans="1:25" ht="18" customHeight="1" x14ac:dyDescent="0.2">
      <c r="A670" s="23"/>
      <c r="B670" s="23"/>
      <c r="C670" s="23"/>
      <c r="D670" s="58"/>
      <c r="E670" s="58"/>
      <c r="F670" s="58"/>
      <c r="G670" s="400"/>
      <c r="H670" s="158"/>
      <c r="I670" s="59"/>
      <c r="J670" s="135"/>
      <c r="K670" s="301"/>
      <c r="L670" s="135"/>
      <c r="M670" s="300"/>
      <c r="N670" s="135"/>
      <c r="O670" s="299"/>
      <c r="P670" s="135"/>
      <c r="Q670" s="19"/>
      <c r="R670" s="19"/>
      <c r="S670" s="23"/>
      <c r="T670" s="23"/>
      <c r="U670" s="58"/>
      <c r="V670" s="58"/>
      <c r="W670" s="58"/>
      <c r="X670" s="58"/>
      <c r="Y670" s="58"/>
    </row>
    <row r="671" spans="1:25" ht="18" customHeight="1" x14ac:dyDescent="0.2">
      <c r="A671" s="23"/>
      <c r="B671" s="23"/>
      <c r="C671" s="23"/>
      <c r="D671" s="58"/>
      <c r="E671" s="58"/>
      <c r="F671" s="58"/>
      <c r="G671" s="400"/>
      <c r="H671" s="158"/>
      <c r="I671" s="59"/>
      <c r="J671" s="135"/>
      <c r="K671" s="301"/>
      <c r="L671" s="135"/>
      <c r="M671" s="300"/>
      <c r="N671" s="135"/>
      <c r="O671" s="299"/>
      <c r="P671" s="135"/>
      <c r="Q671" s="19"/>
      <c r="R671" s="19"/>
      <c r="S671" s="23"/>
      <c r="T671" s="23"/>
      <c r="U671" s="58"/>
      <c r="V671" s="58"/>
      <c r="W671" s="58"/>
      <c r="X671" s="58"/>
      <c r="Y671" s="58"/>
    </row>
    <row r="672" spans="1:25" ht="18" customHeight="1" x14ac:dyDescent="0.2">
      <c r="A672" s="23"/>
      <c r="B672" s="23"/>
      <c r="C672" s="23"/>
      <c r="D672" s="58"/>
      <c r="E672" s="58"/>
      <c r="F672" s="58"/>
      <c r="G672" s="400"/>
      <c r="H672" s="158"/>
      <c r="I672" s="59"/>
      <c r="J672" s="135"/>
      <c r="K672" s="301"/>
      <c r="L672" s="135"/>
      <c r="M672" s="300"/>
      <c r="N672" s="135"/>
      <c r="O672" s="299"/>
      <c r="P672" s="135"/>
      <c r="Q672" s="19"/>
      <c r="R672" s="19"/>
      <c r="S672" s="23"/>
      <c r="T672" s="23"/>
      <c r="U672" s="58"/>
      <c r="V672" s="58"/>
      <c r="W672" s="58"/>
      <c r="X672" s="58"/>
      <c r="Y672" s="58"/>
    </row>
    <row r="673" spans="1:25" ht="18" customHeight="1" x14ac:dyDescent="0.2">
      <c r="A673" s="23"/>
      <c r="B673" s="23"/>
      <c r="C673" s="23"/>
      <c r="D673" s="58"/>
      <c r="E673" s="58"/>
      <c r="F673" s="58"/>
      <c r="G673" s="400"/>
      <c r="H673" s="158"/>
      <c r="I673" s="59"/>
      <c r="J673" s="135"/>
      <c r="K673" s="301"/>
      <c r="L673" s="135"/>
      <c r="M673" s="300"/>
      <c r="N673" s="135"/>
      <c r="O673" s="299"/>
      <c r="P673" s="135"/>
      <c r="Q673" s="19"/>
      <c r="R673" s="19"/>
      <c r="S673" s="23"/>
      <c r="T673" s="23"/>
      <c r="U673" s="58"/>
      <c r="V673" s="58"/>
      <c r="W673" s="58"/>
      <c r="X673" s="58"/>
      <c r="Y673" s="58"/>
    </row>
    <row r="674" spans="1:25" ht="18" customHeight="1" x14ac:dyDescent="0.2">
      <c r="A674" s="23"/>
      <c r="B674" s="23"/>
      <c r="C674" s="23"/>
      <c r="D674" s="58"/>
      <c r="E674" s="58"/>
      <c r="F674" s="58"/>
      <c r="G674" s="400"/>
      <c r="H674" s="158"/>
      <c r="I674" s="59"/>
      <c r="J674" s="135"/>
      <c r="K674" s="301"/>
      <c r="L674" s="135"/>
      <c r="M674" s="300"/>
      <c r="N674" s="135"/>
      <c r="O674" s="299"/>
      <c r="P674" s="135"/>
      <c r="Q674" s="19"/>
      <c r="R674" s="19"/>
      <c r="S674" s="23"/>
      <c r="T674" s="23"/>
      <c r="U674" s="58"/>
      <c r="V674" s="58"/>
      <c r="W674" s="58"/>
      <c r="X674" s="58"/>
      <c r="Y674" s="58"/>
    </row>
    <row r="675" spans="1:25" ht="18" customHeight="1" x14ac:dyDescent="0.2">
      <c r="A675" s="23"/>
      <c r="B675" s="23"/>
      <c r="C675" s="23"/>
      <c r="D675" s="58"/>
      <c r="E675" s="58"/>
      <c r="F675" s="58"/>
      <c r="G675" s="400"/>
      <c r="H675" s="158"/>
      <c r="I675" s="59"/>
      <c r="J675" s="135"/>
      <c r="K675" s="301"/>
      <c r="L675" s="135"/>
      <c r="M675" s="300"/>
      <c r="N675" s="135"/>
      <c r="O675" s="299"/>
      <c r="P675" s="135"/>
      <c r="Q675" s="19"/>
      <c r="R675" s="19"/>
      <c r="S675" s="23"/>
      <c r="T675" s="23"/>
      <c r="U675" s="58"/>
      <c r="V675" s="58"/>
      <c r="W675" s="58"/>
      <c r="X675" s="58"/>
      <c r="Y675" s="58"/>
    </row>
    <row r="676" spans="1:25" ht="18" customHeight="1" x14ac:dyDescent="0.2">
      <c r="A676" s="23"/>
      <c r="B676" s="23"/>
      <c r="C676" s="23"/>
      <c r="D676" s="58"/>
      <c r="E676" s="58"/>
      <c r="F676" s="58"/>
      <c r="G676" s="400"/>
      <c r="H676" s="158"/>
      <c r="I676" s="59"/>
      <c r="J676" s="135"/>
      <c r="K676" s="301"/>
      <c r="L676" s="135"/>
      <c r="M676" s="300"/>
      <c r="N676" s="135"/>
      <c r="O676" s="299"/>
      <c r="P676" s="135"/>
      <c r="Q676" s="19"/>
      <c r="R676" s="19"/>
      <c r="S676" s="23"/>
      <c r="T676" s="23"/>
      <c r="U676" s="58"/>
      <c r="V676" s="58"/>
      <c r="W676" s="58"/>
      <c r="X676" s="58"/>
      <c r="Y676" s="58"/>
    </row>
    <row r="677" spans="1:25" ht="18" customHeight="1" x14ac:dyDescent="0.2">
      <c r="A677" s="23"/>
      <c r="B677" s="23"/>
      <c r="C677" s="23"/>
      <c r="D677" s="58"/>
      <c r="E677" s="58"/>
      <c r="F677" s="58"/>
      <c r="G677" s="400"/>
      <c r="H677" s="158"/>
      <c r="I677" s="59"/>
      <c r="J677" s="135"/>
      <c r="K677" s="301"/>
      <c r="L677" s="135"/>
      <c r="M677" s="300"/>
      <c r="N677" s="135"/>
      <c r="O677" s="299"/>
      <c r="P677" s="135"/>
      <c r="Q677" s="19"/>
      <c r="R677" s="19"/>
      <c r="S677" s="23"/>
      <c r="T677" s="23"/>
      <c r="U677" s="58"/>
      <c r="V677" s="58"/>
      <c r="W677" s="58"/>
      <c r="X677" s="58"/>
      <c r="Y677" s="58"/>
    </row>
    <row r="678" spans="1:25" ht="18" customHeight="1" x14ac:dyDescent="0.2">
      <c r="A678" s="23"/>
      <c r="B678" s="23"/>
      <c r="C678" s="23"/>
      <c r="D678" s="58"/>
      <c r="E678" s="58"/>
      <c r="F678" s="58"/>
      <c r="G678" s="400"/>
      <c r="H678" s="158"/>
      <c r="I678" s="59"/>
      <c r="J678" s="135"/>
      <c r="K678" s="301"/>
      <c r="L678" s="135"/>
      <c r="M678" s="300"/>
      <c r="N678" s="135"/>
      <c r="O678" s="299"/>
      <c r="P678" s="135"/>
      <c r="Q678" s="19"/>
      <c r="R678" s="19"/>
      <c r="S678" s="23"/>
      <c r="T678" s="23"/>
      <c r="U678" s="58"/>
      <c r="V678" s="58"/>
      <c r="W678" s="58"/>
      <c r="X678" s="58"/>
      <c r="Y678" s="58"/>
    </row>
    <row r="679" spans="1:25" ht="18" customHeight="1" x14ac:dyDescent="0.2">
      <c r="A679" s="23"/>
      <c r="B679" s="23"/>
      <c r="C679" s="23"/>
      <c r="D679" s="58"/>
      <c r="E679" s="58"/>
      <c r="F679" s="58"/>
      <c r="G679" s="400"/>
      <c r="H679" s="158"/>
      <c r="I679" s="59"/>
      <c r="J679" s="135"/>
      <c r="K679" s="301"/>
      <c r="L679" s="135"/>
      <c r="M679" s="300"/>
      <c r="N679" s="135"/>
      <c r="O679" s="299"/>
      <c r="P679" s="135"/>
      <c r="Q679" s="19"/>
      <c r="R679" s="19"/>
      <c r="S679" s="23"/>
      <c r="T679" s="23"/>
      <c r="U679" s="58"/>
      <c r="V679" s="58"/>
      <c r="W679" s="58"/>
      <c r="X679" s="58"/>
      <c r="Y679" s="58"/>
    </row>
    <row r="680" spans="1:25" ht="18" customHeight="1" x14ac:dyDescent="0.2">
      <c r="A680" s="23"/>
      <c r="B680" s="23"/>
      <c r="C680" s="23"/>
      <c r="D680" s="58"/>
      <c r="E680" s="58"/>
      <c r="F680" s="58"/>
      <c r="G680" s="400"/>
      <c r="H680" s="158"/>
      <c r="I680" s="59"/>
      <c r="J680" s="135"/>
      <c r="K680" s="301"/>
      <c r="L680" s="135"/>
      <c r="M680" s="300"/>
      <c r="N680" s="135"/>
      <c r="O680" s="299"/>
      <c r="P680" s="135"/>
      <c r="Q680" s="19"/>
      <c r="R680" s="19"/>
      <c r="S680" s="23"/>
      <c r="T680" s="23"/>
      <c r="U680" s="58"/>
      <c r="V680" s="58"/>
      <c r="W680" s="58"/>
      <c r="X680" s="58"/>
      <c r="Y680" s="58"/>
    </row>
    <row r="681" spans="1:25" ht="18" customHeight="1" x14ac:dyDescent="0.2">
      <c r="A681" s="23"/>
      <c r="B681" s="23"/>
      <c r="C681" s="23"/>
      <c r="D681" s="58"/>
      <c r="E681" s="58"/>
      <c r="F681" s="58"/>
      <c r="G681" s="400"/>
      <c r="H681" s="158"/>
      <c r="I681" s="59"/>
      <c r="J681" s="135"/>
      <c r="K681" s="301"/>
      <c r="L681" s="135"/>
      <c r="M681" s="300"/>
      <c r="N681" s="135"/>
      <c r="O681" s="299"/>
      <c r="P681" s="135"/>
      <c r="Q681" s="19"/>
      <c r="R681" s="19"/>
      <c r="S681" s="23"/>
      <c r="T681" s="23"/>
      <c r="U681" s="58"/>
      <c r="V681" s="58"/>
      <c r="W681" s="58"/>
      <c r="X681" s="58"/>
      <c r="Y681" s="58"/>
    </row>
    <row r="682" spans="1:25" ht="18" customHeight="1" x14ac:dyDescent="0.2">
      <c r="A682" s="23"/>
      <c r="B682" s="23"/>
      <c r="C682" s="23"/>
      <c r="D682" s="58"/>
      <c r="E682" s="58"/>
      <c r="F682" s="58"/>
      <c r="G682" s="400"/>
      <c r="H682" s="158"/>
      <c r="I682" s="59"/>
      <c r="J682" s="135"/>
      <c r="K682" s="301"/>
      <c r="L682" s="135"/>
      <c r="M682" s="300"/>
      <c r="N682" s="135"/>
      <c r="O682" s="299"/>
      <c r="P682" s="135"/>
      <c r="Q682" s="19"/>
      <c r="R682" s="19"/>
      <c r="S682" s="23"/>
      <c r="T682" s="23"/>
      <c r="U682" s="58"/>
      <c r="V682" s="58"/>
      <c r="W682" s="58"/>
      <c r="X682" s="58"/>
      <c r="Y682" s="58"/>
    </row>
    <row r="683" spans="1:25" ht="18" customHeight="1" x14ac:dyDescent="0.2">
      <c r="A683" s="23"/>
      <c r="B683" s="23"/>
      <c r="C683" s="23"/>
      <c r="D683" s="58"/>
      <c r="E683" s="58"/>
      <c r="F683" s="58"/>
      <c r="G683" s="400"/>
      <c r="H683" s="158"/>
      <c r="I683" s="59"/>
      <c r="J683" s="135"/>
      <c r="K683" s="301"/>
      <c r="L683" s="135"/>
      <c r="M683" s="300"/>
      <c r="N683" s="135"/>
      <c r="O683" s="299"/>
      <c r="P683" s="135"/>
      <c r="Q683" s="19"/>
      <c r="R683" s="19"/>
      <c r="S683" s="23"/>
      <c r="T683" s="23"/>
      <c r="U683" s="58"/>
      <c r="V683" s="58"/>
      <c r="W683" s="58"/>
      <c r="X683" s="58"/>
      <c r="Y683" s="58"/>
    </row>
    <row r="684" spans="1:25" ht="18" customHeight="1" x14ac:dyDescent="0.2">
      <c r="A684" s="23"/>
      <c r="B684" s="23"/>
      <c r="C684" s="23"/>
      <c r="D684" s="58"/>
      <c r="E684" s="58"/>
      <c r="F684" s="58"/>
      <c r="G684" s="400"/>
      <c r="H684" s="158"/>
      <c r="I684" s="59"/>
      <c r="J684" s="135"/>
      <c r="K684" s="301"/>
      <c r="L684" s="135"/>
      <c r="M684" s="300"/>
      <c r="N684" s="135"/>
      <c r="O684" s="299"/>
      <c r="P684" s="135"/>
      <c r="Q684" s="19"/>
      <c r="R684" s="19"/>
      <c r="S684" s="23"/>
      <c r="T684" s="23"/>
      <c r="U684" s="58"/>
      <c r="V684" s="58"/>
      <c r="W684" s="58"/>
      <c r="X684" s="58"/>
      <c r="Y684" s="58"/>
    </row>
    <row r="685" spans="1:25" ht="18" customHeight="1" x14ac:dyDescent="0.2">
      <c r="A685" s="23"/>
      <c r="B685" s="23"/>
      <c r="C685" s="23"/>
      <c r="D685" s="58"/>
      <c r="E685" s="58"/>
      <c r="F685" s="58"/>
      <c r="G685" s="400"/>
      <c r="H685" s="158"/>
      <c r="I685" s="59"/>
      <c r="J685" s="135"/>
      <c r="K685" s="301"/>
      <c r="L685" s="135"/>
      <c r="M685" s="300"/>
      <c r="N685" s="135"/>
      <c r="O685" s="299"/>
      <c r="P685" s="135"/>
      <c r="Q685" s="19"/>
      <c r="R685" s="19"/>
      <c r="S685" s="23"/>
      <c r="T685" s="23"/>
      <c r="U685" s="58"/>
      <c r="V685" s="58"/>
      <c r="W685" s="58"/>
      <c r="X685" s="58"/>
      <c r="Y685" s="58"/>
    </row>
    <row r="686" spans="1:25" ht="18" customHeight="1" x14ac:dyDescent="0.2">
      <c r="A686" s="23"/>
      <c r="B686" s="23"/>
      <c r="C686" s="23"/>
      <c r="D686" s="58"/>
      <c r="E686" s="58"/>
      <c r="F686" s="58"/>
      <c r="G686" s="400"/>
      <c r="H686" s="158"/>
      <c r="I686" s="59"/>
      <c r="J686" s="135"/>
      <c r="K686" s="301"/>
      <c r="L686" s="135"/>
      <c r="M686" s="300"/>
      <c r="N686" s="135"/>
      <c r="O686" s="299"/>
      <c r="P686" s="135"/>
      <c r="Q686" s="19"/>
      <c r="R686" s="19"/>
      <c r="S686" s="23"/>
      <c r="T686" s="23"/>
      <c r="U686" s="58"/>
      <c r="V686" s="58"/>
      <c r="W686" s="58"/>
      <c r="X686" s="58"/>
      <c r="Y686" s="58"/>
    </row>
    <row r="687" spans="1:25" ht="18" customHeight="1" x14ac:dyDescent="0.2">
      <c r="A687" s="23"/>
      <c r="B687" s="23"/>
      <c r="C687" s="23"/>
      <c r="D687" s="58"/>
      <c r="E687" s="58"/>
      <c r="F687" s="58"/>
      <c r="G687" s="400"/>
      <c r="H687" s="158"/>
      <c r="I687" s="59"/>
      <c r="J687" s="135"/>
      <c r="K687" s="301"/>
      <c r="L687" s="135"/>
      <c r="M687" s="300"/>
      <c r="N687" s="135"/>
      <c r="O687" s="299"/>
      <c r="P687" s="135"/>
      <c r="Q687" s="19"/>
      <c r="R687" s="19"/>
      <c r="S687" s="23"/>
      <c r="T687" s="23"/>
      <c r="U687" s="58"/>
      <c r="V687" s="58"/>
      <c r="W687" s="58"/>
      <c r="X687" s="58"/>
      <c r="Y687" s="58"/>
    </row>
    <row r="688" spans="1:25" ht="18" customHeight="1" x14ac:dyDescent="0.2">
      <c r="A688" s="23"/>
      <c r="B688" s="23"/>
      <c r="C688" s="23"/>
      <c r="D688" s="58"/>
      <c r="E688" s="58"/>
      <c r="F688" s="58"/>
      <c r="G688" s="400"/>
      <c r="H688" s="158"/>
      <c r="I688" s="59"/>
      <c r="J688" s="135"/>
      <c r="K688" s="301"/>
      <c r="L688" s="135"/>
      <c r="M688" s="300"/>
      <c r="N688" s="135"/>
      <c r="O688" s="299"/>
      <c r="P688" s="135"/>
      <c r="Q688" s="19"/>
      <c r="R688" s="19"/>
      <c r="S688" s="23"/>
      <c r="T688" s="23"/>
      <c r="U688" s="58"/>
      <c r="V688" s="58"/>
      <c r="W688" s="58"/>
      <c r="X688" s="58"/>
      <c r="Y688" s="58"/>
    </row>
    <row r="689" spans="1:25" ht="18" customHeight="1" x14ac:dyDescent="0.2">
      <c r="A689" s="23"/>
      <c r="B689" s="23"/>
      <c r="C689" s="23"/>
      <c r="D689" s="58"/>
      <c r="E689" s="58"/>
      <c r="F689" s="58"/>
      <c r="G689" s="400"/>
      <c r="H689" s="158"/>
      <c r="I689" s="59"/>
      <c r="J689" s="135"/>
      <c r="K689" s="301"/>
      <c r="L689" s="135"/>
      <c r="M689" s="300"/>
      <c r="N689" s="135"/>
      <c r="O689" s="299"/>
      <c r="P689" s="135"/>
      <c r="Q689" s="19"/>
      <c r="R689" s="19"/>
      <c r="S689" s="23"/>
      <c r="T689" s="23"/>
      <c r="U689" s="58"/>
      <c r="V689" s="58"/>
      <c r="W689" s="58"/>
      <c r="X689" s="58"/>
      <c r="Y689" s="58"/>
    </row>
    <row r="690" spans="1:25" ht="18" customHeight="1" x14ac:dyDescent="0.2">
      <c r="A690" s="23"/>
      <c r="B690" s="23"/>
      <c r="C690" s="23"/>
      <c r="D690" s="58"/>
      <c r="E690" s="58"/>
      <c r="F690" s="58"/>
      <c r="G690" s="400"/>
      <c r="H690" s="158"/>
      <c r="I690" s="59"/>
      <c r="J690" s="135"/>
      <c r="K690" s="301"/>
      <c r="L690" s="135"/>
      <c r="M690" s="300"/>
      <c r="N690" s="135"/>
      <c r="O690" s="299"/>
      <c r="P690" s="135"/>
      <c r="Q690" s="19"/>
      <c r="R690" s="19"/>
      <c r="S690" s="23"/>
      <c r="T690" s="23"/>
      <c r="U690" s="58"/>
      <c r="V690" s="58"/>
      <c r="W690" s="58"/>
      <c r="X690" s="58"/>
      <c r="Y690" s="58"/>
    </row>
    <row r="691" spans="1:25" ht="18" customHeight="1" x14ac:dyDescent="0.2">
      <c r="A691" s="23"/>
      <c r="B691" s="23"/>
      <c r="C691" s="23"/>
      <c r="D691" s="58"/>
      <c r="E691" s="58"/>
      <c r="F691" s="58"/>
      <c r="G691" s="400"/>
      <c r="H691" s="158"/>
      <c r="I691" s="59"/>
      <c r="J691" s="135"/>
      <c r="K691" s="301"/>
      <c r="L691" s="135"/>
      <c r="M691" s="300"/>
      <c r="N691" s="135"/>
      <c r="O691" s="299"/>
      <c r="P691" s="135"/>
      <c r="Q691" s="19"/>
      <c r="R691" s="19"/>
      <c r="S691" s="23"/>
      <c r="T691" s="23"/>
      <c r="U691" s="58"/>
      <c r="V691" s="58"/>
      <c r="W691" s="58"/>
      <c r="X691" s="58"/>
      <c r="Y691" s="58"/>
    </row>
    <row r="692" spans="1:25" ht="18" customHeight="1" x14ac:dyDescent="0.2">
      <c r="A692" s="23"/>
      <c r="B692" s="23"/>
      <c r="C692" s="23"/>
      <c r="D692" s="58"/>
      <c r="E692" s="58"/>
      <c r="F692" s="58"/>
      <c r="G692" s="400"/>
      <c r="H692" s="158"/>
      <c r="I692" s="59"/>
      <c r="J692" s="135"/>
      <c r="K692" s="301"/>
      <c r="L692" s="135"/>
      <c r="M692" s="300"/>
      <c r="N692" s="135"/>
      <c r="O692" s="299"/>
      <c r="P692" s="135"/>
      <c r="Q692" s="19"/>
      <c r="R692" s="19"/>
      <c r="S692" s="23"/>
      <c r="T692" s="23"/>
      <c r="U692" s="58"/>
      <c r="V692" s="58"/>
      <c r="W692" s="58"/>
      <c r="X692" s="58"/>
      <c r="Y692" s="58"/>
    </row>
    <row r="693" spans="1:25" ht="18" customHeight="1" x14ac:dyDescent="0.2">
      <c r="A693" s="23"/>
      <c r="B693" s="23"/>
      <c r="C693" s="23"/>
      <c r="D693" s="58"/>
      <c r="E693" s="58"/>
      <c r="F693" s="58"/>
      <c r="G693" s="400"/>
      <c r="H693" s="158"/>
      <c r="I693" s="59"/>
      <c r="J693" s="135"/>
      <c r="K693" s="301"/>
      <c r="L693" s="135"/>
      <c r="M693" s="300"/>
      <c r="N693" s="135"/>
      <c r="O693" s="299"/>
      <c r="P693" s="135"/>
      <c r="Q693" s="19"/>
      <c r="R693" s="19"/>
      <c r="S693" s="23"/>
      <c r="T693" s="23"/>
      <c r="U693" s="58"/>
      <c r="V693" s="58"/>
      <c r="W693" s="58"/>
      <c r="X693" s="58"/>
      <c r="Y693" s="58"/>
    </row>
    <row r="694" spans="1:25" ht="18" customHeight="1" x14ac:dyDescent="0.2">
      <c r="A694" s="23"/>
      <c r="B694" s="23"/>
      <c r="C694" s="23"/>
      <c r="D694" s="58"/>
      <c r="E694" s="58"/>
      <c r="F694" s="58"/>
      <c r="G694" s="400"/>
      <c r="H694" s="158"/>
      <c r="I694" s="59"/>
      <c r="J694" s="135"/>
      <c r="K694" s="301"/>
      <c r="L694" s="135"/>
      <c r="M694" s="300"/>
      <c r="N694" s="135"/>
      <c r="O694" s="299"/>
      <c r="P694" s="135"/>
      <c r="Q694" s="19"/>
      <c r="R694" s="19"/>
      <c r="S694" s="23"/>
      <c r="T694" s="23"/>
      <c r="U694" s="58"/>
      <c r="V694" s="58"/>
      <c r="W694" s="58"/>
      <c r="X694" s="58"/>
      <c r="Y694" s="58"/>
    </row>
    <row r="695" spans="1:25" ht="18" customHeight="1" x14ac:dyDescent="0.2">
      <c r="A695" s="23"/>
      <c r="B695" s="23"/>
      <c r="C695" s="23"/>
      <c r="D695" s="58"/>
      <c r="E695" s="58"/>
      <c r="F695" s="58"/>
      <c r="G695" s="400"/>
      <c r="H695" s="158"/>
      <c r="I695" s="59"/>
      <c r="J695" s="135"/>
      <c r="K695" s="301"/>
      <c r="L695" s="135"/>
      <c r="M695" s="300"/>
      <c r="N695" s="135"/>
      <c r="O695" s="299"/>
      <c r="P695" s="135"/>
      <c r="Q695" s="19"/>
      <c r="R695" s="19"/>
      <c r="S695" s="23"/>
      <c r="T695" s="23"/>
      <c r="U695" s="58"/>
      <c r="V695" s="58"/>
      <c r="W695" s="58"/>
      <c r="X695" s="58"/>
      <c r="Y695" s="58"/>
    </row>
    <row r="696" spans="1:25" ht="18" customHeight="1" x14ac:dyDescent="0.2">
      <c r="A696" s="23"/>
      <c r="B696" s="23"/>
      <c r="C696" s="23"/>
      <c r="D696" s="58"/>
      <c r="E696" s="58"/>
      <c r="F696" s="58"/>
      <c r="G696" s="400"/>
      <c r="H696" s="158"/>
      <c r="I696" s="59"/>
      <c r="J696" s="135"/>
      <c r="K696" s="301"/>
      <c r="L696" s="135"/>
      <c r="M696" s="300"/>
      <c r="N696" s="135"/>
      <c r="O696" s="299"/>
      <c r="P696" s="135"/>
      <c r="Q696" s="19"/>
      <c r="R696" s="19"/>
      <c r="S696" s="23"/>
      <c r="T696" s="23"/>
      <c r="U696" s="58"/>
      <c r="V696" s="58"/>
      <c r="W696" s="58"/>
      <c r="X696" s="58"/>
      <c r="Y696" s="58"/>
    </row>
    <row r="697" spans="1:25" ht="18" customHeight="1" x14ac:dyDescent="0.2">
      <c r="A697" s="23"/>
      <c r="B697" s="23"/>
      <c r="C697" s="23"/>
      <c r="D697" s="58"/>
      <c r="E697" s="58"/>
      <c r="F697" s="58"/>
      <c r="G697" s="400"/>
      <c r="H697" s="158"/>
      <c r="I697" s="59"/>
      <c r="J697" s="135"/>
      <c r="K697" s="301"/>
      <c r="L697" s="135"/>
      <c r="M697" s="300"/>
      <c r="N697" s="135"/>
      <c r="O697" s="299"/>
      <c r="P697" s="135"/>
      <c r="Q697" s="19"/>
      <c r="R697" s="19"/>
      <c r="S697" s="23"/>
      <c r="T697" s="23"/>
      <c r="U697" s="58"/>
      <c r="V697" s="58"/>
      <c r="W697" s="58"/>
      <c r="X697" s="58"/>
      <c r="Y697" s="58"/>
    </row>
    <row r="698" spans="1:25" ht="18" customHeight="1" x14ac:dyDescent="0.2">
      <c r="A698" s="23"/>
      <c r="B698" s="23"/>
      <c r="C698" s="23"/>
      <c r="D698" s="58"/>
      <c r="E698" s="58"/>
      <c r="F698" s="58"/>
      <c r="G698" s="400"/>
      <c r="H698" s="158"/>
      <c r="I698" s="59"/>
      <c r="J698" s="135"/>
      <c r="K698" s="301"/>
      <c r="L698" s="135"/>
      <c r="M698" s="300"/>
      <c r="N698" s="135"/>
      <c r="O698" s="299"/>
      <c r="P698" s="135"/>
      <c r="Q698" s="19"/>
      <c r="R698" s="19"/>
      <c r="S698" s="23"/>
      <c r="T698" s="23"/>
      <c r="U698" s="58"/>
      <c r="V698" s="58"/>
      <c r="W698" s="58"/>
      <c r="X698" s="58"/>
      <c r="Y698" s="58"/>
    </row>
    <row r="699" spans="1:25" ht="18" customHeight="1" x14ac:dyDescent="0.2">
      <c r="A699" s="23"/>
      <c r="B699" s="23"/>
      <c r="C699" s="23"/>
      <c r="D699" s="58"/>
      <c r="E699" s="58"/>
      <c r="F699" s="58"/>
      <c r="G699" s="400"/>
      <c r="H699" s="158"/>
      <c r="I699" s="59"/>
      <c r="J699" s="135"/>
      <c r="K699" s="301"/>
      <c r="L699" s="135"/>
      <c r="M699" s="300"/>
      <c r="N699" s="135"/>
      <c r="O699" s="299"/>
      <c r="P699" s="135"/>
      <c r="Q699" s="19"/>
      <c r="R699" s="19"/>
      <c r="S699" s="23"/>
      <c r="T699" s="23"/>
      <c r="U699" s="58"/>
      <c r="V699" s="58"/>
      <c r="W699" s="58"/>
      <c r="X699" s="58"/>
      <c r="Y699" s="58"/>
    </row>
    <row r="700" spans="1:25" ht="18" customHeight="1" x14ac:dyDescent="0.2">
      <c r="A700" s="23"/>
      <c r="B700" s="23"/>
      <c r="C700" s="23"/>
      <c r="D700" s="58"/>
      <c r="E700" s="58"/>
      <c r="F700" s="58"/>
      <c r="G700" s="400"/>
      <c r="H700" s="158"/>
      <c r="I700" s="59"/>
      <c r="J700" s="135"/>
      <c r="K700" s="301"/>
      <c r="L700" s="135"/>
      <c r="M700" s="300"/>
      <c r="N700" s="135"/>
      <c r="O700" s="299"/>
      <c r="P700" s="135"/>
      <c r="Q700" s="19"/>
      <c r="R700" s="19"/>
      <c r="S700" s="23"/>
      <c r="T700" s="23"/>
      <c r="U700" s="58"/>
      <c r="V700" s="58"/>
      <c r="W700" s="58"/>
      <c r="X700" s="58"/>
      <c r="Y700" s="58"/>
    </row>
    <row r="701" spans="1:25" ht="18" customHeight="1" x14ac:dyDescent="0.2">
      <c r="A701" s="23"/>
      <c r="B701" s="23"/>
      <c r="C701" s="23"/>
      <c r="D701" s="58"/>
      <c r="E701" s="58"/>
      <c r="F701" s="58"/>
      <c r="G701" s="400"/>
      <c r="H701" s="158"/>
      <c r="I701" s="59"/>
      <c r="J701" s="135"/>
      <c r="K701" s="301"/>
      <c r="L701" s="135"/>
      <c r="M701" s="300"/>
      <c r="N701" s="135"/>
      <c r="O701" s="299"/>
      <c r="P701" s="135"/>
      <c r="Q701" s="19"/>
      <c r="R701" s="19"/>
      <c r="S701" s="23"/>
      <c r="T701" s="23"/>
      <c r="U701" s="58"/>
      <c r="V701" s="58"/>
      <c r="W701" s="58"/>
      <c r="X701" s="58"/>
      <c r="Y701" s="58"/>
    </row>
    <row r="702" spans="1:25" ht="18" customHeight="1" x14ac:dyDescent="0.2">
      <c r="A702" s="23"/>
      <c r="B702" s="23"/>
      <c r="C702" s="23"/>
      <c r="D702" s="58"/>
      <c r="E702" s="58"/>
      <c r="F702" s="58"/>
      <c r="G702" s="400"/>
      <c r="H702" s="158"/>
      <c r="I702" s="59"/>
      <c r="J702" s="135"/>
      <c r="K702" s="301"/>
      <c r="L702" s="135"/>
      <c r="M702" s="300"/>
      <c r="N702" s="135"/>
      <c r="O702" s="299"/>
      <c r="P702" s="135"/>
      <c r="Q702" s="19"/>
      <c r="R702" s="19"/>
      <c r="S702" s="23"/>
      <c r="T702" s="23"/>
      <c r="U702" s="58"/>
      <c r="V702" s="58"/>
      <c r="W702" s="58"/>
      <c r="X702" s="58"/>
      <c r="Y702" s="58"/>
    </row>
    <row r="703" spans="1:25" ht="18" customHeight="1" x14ac:dyDescent="0.2">
      <c r="A703" s="23"/>
      <c r="B703" s="23"/>
      <c r="C703" s="23"/>
      <c r="D703" s="58"/>
      <c r="E703" s="58"/>
      <c r="F703" s="58"/>
      <c r="G703" s="400"/>
      <c r="H703" s="158"/>
      <c r="I703" s="59"/>
      <c r="J703" s="135"/>
      <c r="K703" s="301"/>
      <c r="L703" s="135"/>
      <c r="M703" s="300"/>
      <c r="N703" s="135"/>
      <c r="O703" s="299"/>
      <c r="P703" s="135"/>
      <c r="Q703" s="19"/>
      <c r="R703" s="19"/>
      <c r="S703" s="23"/>
      <c r="T703" s="23"/>
      <c r="U703" s="58"/>
      <c r="V703" s="58"/>
      <c r="W703" s="58"/>
      <c r="X703" s="58"/>
      <c r="Y703" s="58"/>
    </row>
    <row r="704" spans="1:25" ht="18" customHeight="1" x14ac:dyDescent="0.2">
      <c r="A704" s="23"/>
      <c r="B704" s="23"/>
      <c r="C704" s="23"/>
      <c r="D704" s="58"/>
      <c r="E704" s="58"/>
      <c r="F704" s="58"/>
      <c r="G704" s="400"/>
      <c r="H704" s="158"/>
      <c r="I704" s="59"/>
      <c r="J704" s="135"/>
      <c r="K704" s="301"/>
      <c r="L704" s="135"/>
      <c r="M704" s="300"/>
      <c r="N704" s="135"/>
      <c r="O704" s="299"/>
      <c r="P704" s="135"/>
      <c r="Q704" s="19"/>
      <c r="R704" s="19"/>
      <c r="S704" s="23"/>
      <c r="T704" s="23"/>
      <c r="U704" s="58"/>
      <c r="V704" s="58"/>
      <c r="W704" s="58"/>
      <c r="X704" s="58"/>
      <c r="Y704" s="58"/>
    </row>
    <row r="705" spans="1:25" ht="18" customHeight="1" x14ac:dyDescent="0.2">
      <c r="A705" s="23"/>
      <c r="B705" s="23"/>
      <c r="C705" s="23"/>
      <c r="D705" s="58"/>
      <c r="E705" s="58"/>
      <c r="F705" s="58"/>
      <c r="G705" s="400"/>
      <c r="H705" s="158"/>
      <c r="I705" s="59"/>
      <c r="J705" s="135"/>
      <c r="K705" s="301"/>
      <c r="L705" s="135"/>
      <c r="M705" s="300"/>
      <c r="N705" s="135"/>
      <c r="O705" s="299"/>
      <c r="P705" s="135"/>
      <c r="Q705" s="19"/>
      <c r="R705" s="19"/>
      <c r="S705" s="23"/>
      <c r="T705" s="23"/>
      <c r="U705" s="58"/>
      <c r="V705" s="58"/>
      <c r="W705" s="58"/>
      <c r="X705" s="58"/>
      <c r="Y705" s="58"/>
    </row>
    <row r="706" spans="1:25" ht="18" customHeight="1" x14ac:dyDescent="0.2">
      <c r="A706" s="23"/>
      <c r="B706" s="23"/>
      <c r="C706" s="23"/>
      <c r="D706" s="58"/>
      <c r="E706" s="58"/>
      <c r="F706" s="58"/>
      <c r="G706" s="400"/>
      <c r="H706" s="158"/>
      <c r="I706" s="59"/>
      <c r="J706" s="135"/>
      <c r="K706" s="301"/>
      <c r="L706" s="135"/>
      <c r="M706" s="300"/>
      <c r="N706" s="135"/>
      <c r="O706" s="299"/>
      <c r="P706" s="135"/>
      <c r="Q706" s="19"/>
      <c r="R706" s="19"/>
      <c r="S706" s="23"/>
      <c r="T706" s="23"/>
      <c r="U706" s="58"/>
      <c r="V706" s="58"/>
      <c r="W706" s="58"/>
      <c r="X706" s="58"/>
      <c r="Y706" s="58"/>
    </row>
    <row r="707" spans="1:25" ht="18" customHeight="1" x14ac:dyDescent="0.2">
      <c r="A707" s="23"/>
      <c r="B707" s="23"/>
      <c r="C707" s="23"/>
      <c r="D707" s="58"/>
      <c r="E707" s="58"/>
      <c r="F707" s="58"/>
      <c r="G707" s="400"/>
      <c r="H707" s="158"/>
      <c r="I707" s="59"/>
      <c r="J707" s="135"/>
      <c r="K707" s="301"/>
      <c r="L707" s="135"/>
      <c r="M707" s="300"/>
      <c r="N707" s="135"/>
      <c r="O707" s="299"/>
      <c r="P707" s="135"/>
      <c r="Q707" s="19"/>
      <c r="R707" s="19"/>
      <c r="S707" s="23"/>
      <c r="T707" s="23"/>
      <c r="U707" s="58"/>
      <c r="V707" s="58"/>
      <c r="W707" s="58"/>
      <c r="X707" s="58"/>
      <c r="Y707" s="58"/>
    </row>
    <row r="708" spans="1:25" ht="18" customHeight="1" x14ac:dyDescent="0.2">
      <c r="A708" s="23"/>
      <c r="B708" s="23"/>
      <c r="C708" s="23"/>
      <c r="D708" s="58"/>
      <c r="E708" s="58"/>
      <c r="F708" s="58"/>
      <c r="G708" s="400"/>
      <c r="H708" s="158"/>
      <c r="I708" s="59"/>
      <c r="J708" s="135"/>
      <c r="K708" s="301"/>
      <c r="L708" s="135"/>
      <c r="M708" s="300"/>
      <c r="N708" s="135"/>
      <c r="O708" s="299"/>
      <c r="P708" s="135"/>
      <c r="Q708" s="19"/>
      <c r="R708" s="19"/>
      <c r="S708" s="23"/>
      <c r="T708" s="23"/>
      <c r="U708" s="58"/>
      <c r="V708" s="58"/>
      <c r="W708" s="58"/>
      <c r="X708" s="58"/>
      <c r="Y708" s="58"/>
    </row>
    <row r="709" spans="1:25" ht="18" customHeight="1" x14ac:dyDescent="0.2">
      <c r="A709" s="23"/>
      <c r="B709" s="23"/>
      <c r="C709" s="23"/>
      <c r="D709" s="58"/>
      <c r="E709" s="58"/>
      <c r="F709" s="58"/>
      <c r="G709" s="400"/>
      <c r="H709" s="158"/>
      <c r="I709" s="59"/>
      <c r="J709" s="135"/>
      <c r="K709" s="301"/>
      <c r="L709" s="135"/>
      <c r="M709" s="300"/>
      <c r="N709" s="135"/>
      <c r="O709" s="299"/>
      <c r="P709" s="135"/>
      <c r="Q709" s="19"/>
      <c r="R709" s="19"/>
      <c r="S709" s="23"/>
      <c r="T709" s="23"/>
      <c r="U709" s="58"/>
      <c r="V709" s="58"/>
      <c r="W709" s="58"/>
      <c r="X709" s="58"/>
      <c r="Y709" s="58"/>
    </row>
    <row r="710" spans="1:25" ht="18" customHeight="1" x14ac:dyDescent="0.2">
      <c r="A710" s="23"/>
      <c r="B710" s="23"/>
      <c r="C710" s="23"/>
      <c r="D710" s="58"/>
      <c r="E710" s="58"/>
      <c r="F710" s="58"/>
      <c r="G710" s="400"/>
      <c r="H710" s="158"/>
      <c r="I710" s="59"/>
      <c r="J710" s="135"/>
      <c r="K710" s="301"/>
      <c r="L710" s="135"/>
      <c r="M710" s="300"/>
      <c r="N710" s="135"/>
      <c r="O710" s="299"/>
      <c r="P710" s="135"/>
      <c r="Q710" s="19"/>
      <c r="R710" s="19"/>
      <c r="S710" s="23"/>
      <c r="T710" s="23"/>
      <c r="U710" s="58"/>
      <c r="V710" s="58"/>
      <c r="W710" s="58"/>
      <c r="X710" s="58"/>
      <c r="Y710" s="58"/>
    </row>
    <row r="711" spans="1:25" ht="18" customHeight="1" x14ac:dyDescent="0.2">
      <c r="A711" s="23"/>
      <c r="B711" s="23"/>
      <c r="C711" s="23"/>
      <c r="D711" s="58"/>
      <c r="E711" s="58"/>
      <c r="F711" s="58"/>
      <c r="G711" s="400"/>
      <c r="H711" s="158"/>
      <c r="I711" s="59"/>
      <c r="J711" s="135"/>
      <c r="K711" s="301"/>
      <c r="L711" s="135"/>
      <c r="M711" s="300"/>
      <c r="N711" s="135"/>
      <c r="O711" s="299"/>
      <c r="P711" s="135"/>
      <c r="Q711" s="19"/>
      <c r="R711" s="19"/>
      <c r="S711" s="23"/>
      <c r="T711" s="23"/>
      <c r="U711" s="58"/>
      <c r="V711" s="58"/>
      <c r="W711" s="58"/>
      <c r="X711" s="58"/>
      <c r="Y711" s="58"/>
    </row>
    <row r="712" spans="1:25" ht="18" customHeight="1" x14ac:dyDescent="0.2">
      <c r="A712" s="23"/>
      <c r="B712" s="23"/>
      <c r="C712" s="23"/>
      <c r="D712" s="58"/>
      <c r="E712" s="58"/>
      <c r="F712" s="58"/>
      <c r="G712" s="400"/>
      <c r="H712" s="158"/>
      <c r="I712" s="59"/>
      <c r="J712" s="135"/>
      <c r="K712" s="301"/>
      <c r="L712" s="135"/>
      <c r="M712" s="300"/>
      <c r="N712" s="135"/>
      <c r="O712" s="299"/>
      <c r="P712" s="135"/>
      <c r="Q712" s="19"/>
      <c r="R712" s="19"/>
      <c r="S712" s="23"/>
      <c r="T712" s="23"/>
      <c r="U712" s="58"/>
      <c r="V712" s="58"/>
      <c r="W712" s="58"/>
      <c r="X712" s="58"/>
      <c r="Y712" s="58"/>
    </row>
    <row r="713" spans="1:25" ht="18" customHeight="1" x14ac:dyDescent="0.2">
      <c r="A713" s="23"/>
      <c r="B713" s="23"/>
      <c r="C713" s="23"/>
      <c r="D713" s="58"/>
      <c r="E713" s="58"/>
      <c r="F713" s="58"/>
      <c r="G713" s="400"/>
      <c r="H713" s="158"/>
      <c r="I713" s="59"/>
      <c r="J713" s="135"/>
      <c r="K713" s="301"/>
      <c r="L713" s="135"/>
      <c r="M713" s="300"/>
      <c r="N713" s="135"/>
      <c r="O713" s="299"/>
      <c r="P713" s="135"/>
      <c r="Q713" s="19"/>
      <c r="R713" s="19"/>
      <c r="S713" s="23"/>
      <c r="T713" s="23"/>
      <c r="U713" s="58"/>
      <c r="V713" s="58"/>
      <c r="W713" s="58"/>
      <c r="X713" s="58"/>
      <c r="Y713" s="58"/>
    </row>
    <row r="714" spans="1:25" ht="18" customHeight="1" x14ac:dyDescent="0.2">
      <c r="A714" s="23"/>
      <c r="B714" s="23"/>
      <c r="C714" s="23"/>
      <c r="D714" s="58"/>
      <c r="E714" s="58"/>
      <c r="F714" s="58"/>
      <c r="G714" s="400"/>
      <c r="H714" s="158"/>
      <c r="I714" s="59"/>
      <c r="J714" s="135"/>
      <c r="K714" s="301"/>
      <c r="L714" s="135"/>
      <c r="M714" s="300"/>
      <c r="N714" s="135"/>
      <c r="O714" s="299"/>
      <c r="P714" s="135"/>
      <c r="Q714" s="19"/>
      <c r="R714" s="19"/>
      <c r="S714" s="23"/>
      <c r="T714" s="23"/>
      <c r="U714" s="58"/>
      <c r="V714" s="58"/>
      <c r="W714" s="58"/>
      <c r="X714" s="58"/>
      <c r="Y714" s="58"/>
    </row>
    <row r="715" spans="1:25" ht="18" customHeight="1" x14ac:dyDescent="0.2">
      <c r="A715" s="23"/>
      <c r="B715" s="23"/>
      <c r="C715" s="23"/>
      <c r="D715" s="58"/>
      <c r="E715" s="58"/>
      <c r="F715" s="58"/>
      <c r="G715" s="400"/>
      <c r="H715" s="158"/>
      <c r="I715" s="59"/>
      <c r="J715" s="135"/>
      <c r="K715" s="301"/>
      <c r="L715" s="135"/>
      <c r="M715" s="300"/>
      <c r="N715" s="135"/>
      <c r="O715" s="299"/>
      <c r="P715" s="135"/>
      <c r="Q715" s="19"/>
      <c r="R715" s="19"/>
      <c r="S715" s="23"/>
      <c r="T715" s="23"/>
      <c r="U715" s="58"/>
      <c r="V715" s="58"/>
      <c r="W715" s="58"/>
      <c r="X715" s="58"/>
      <c r="Y715" s="58"/>
    </row>
    <row r="716" spans="1:25" ht="18" customHeight="1" x14ac:dyDescent="0.2">
      <c r="A716" s="23"/>
      <c r="B716" s="23"/>
      <c r="C716" s="23"/>
      <c r="D716" s="58"/>
      <c r="E716" s="58"/>
      <c r="F716" s="58"/>
      <c r="G716" s="400"/>
      <c r="H716" s="158"/>
      <c r="I716" s="59"/>
      <c r="J716" s="135"/>
      <c r="K716" s="301"/>
      <c r="L716" s="135"/>
      <c r="M716" s="300"/>
      <c r="N716" s="135"/>
      <c r="O716" s="299"/>
      <c r="P716" s="135"/>
      <c r="Q716" s="19"/>
      <c r="R716" s="19"/>
      <c r="S716" s="23"/>
      <c r="T716" s="23"/>
      <c r="U716" s="58"/>
      <c r="V716" s="58"/>
      <c r="W716" s="58"/>
      <c r="X716" s="58"/>
      <c r="Y716" s="58"/>
    </row>
    <row r="717" spans="1:25" ht="18" customHeight="1" x14ac:dyDescent="0.2">
      <c r="A717" s="23"/>
      <c r="B717" s="23"/>
      <c r="C717" s="23"/>
      <c r="D717" s="58"/>
      <c r="E717" s="58"/>
      <c r="F717" s="58"/>
      <c r="G717" s="400"/>
      <c r="H717" s="158"/>
      <c r="I717" s="59"/>
      <c r="J717" s="135"/>
      <c r="K717" s="301"/>
      <c r="L717" s="135"/>
      <c r="M717" s="300"/>
      <c r="N717" s="135"/>
      <c r="O717" s="299"/>
      <c r="P717" s="135"/>
      <c r="Q717" s="19"/>
      <c r="R717" s="19"/>
      <c r="S717" s="23"/>
      <c r="T717" s="23"/>
      <c r="U717" s="58"/>
      <c r="V717" s="58"/>
      <c r="W717" s="58"/>
      <c r="X717" s="58"/>
      <c r="Y717" s="58"/>
    </row>
    <row r="718" spans="1:25" ht="18" customHeight="1" x14ac:dyDescent="0.2">
      <c r="A718" s="23"/>
      <c r="B718" s="23"/>
      <c r="C718" s="23"/>
      <c r="D718" s="58"/>
      <c r="E718" s="58"/>
      <c r="F718" s="58"/>
      <c r="G718" s="400"/>
      <c r="H718" s="158"/>
      <c r="I718" s="59"/>
      <c r="J718" s="135"/>
      <c r="K718" s="301"/>
      <c r="L718" s="135"/>
      <c r="M718" s="300"/>
      <c r="N718" s="135"/>
      <c r="O718" s="299"/>
      <c r="P718" s="135"/>
      <c r="Q718" s="19"/>
      <c r="R718" s="19"/>
      <c r="S718" s="23"/>
      <c r="T718" s="23"/>
      <c r="U718" s="58"/>
      <c r="V718" s="58"/>
      <c r="W718" s="58"/>
      <c r="X718" s="58"/>
      <c r="Y718" s="58"/>
    </row>
    <row r="719" spans="1:25" ht="18" customHeight="1" x14ac:dyDescent="0.2">
      <c r="A719" s="23"/>
      <c r="B719" s="23"/>
      <c r="C719" s="23"/>
      <c r="D719" s="58"/>
      <c r="E719" s="58"/>
      <c r="F719" s="58"/>
      <c r="G719" s="400"/>
      <c r="H719" s="158"/>
      <c r="I719" s="59"/>
      <c r="J719" s="135"/>
      <c r="K719" s="301"/>
      <c r="L719" s="135"/>
      <c r="M719" s="300"/>
      <c r="N719" s="135"/>
      <c r="O719" s="299"/>
      <c r="P719" s="135"/>
      <c r="Q719" s="19"/>
      <c r="R719" s="19"/>
      <c r="S719" s="23"/>
      <c r="T719" s="23"/>
      <c r="U719" s="58"/>
      <c r="V719" s="58"/>
      <c r="W719" s="58"/>
      <c r="X719" s="58"/>
      <c r="Y719" s="58"/>
    </row>
    <row r="720" spans="1:25" ht="18" customHeight="1" x14ac:dyDescent="0.2">
      <c r="A720" s="23"/>
      <c r="B720" s="23"/>
      <c r="C720" s="23"/>
      <c r="D720" s="58"/>
      <c r="E720" s="58"/>
      <c r="F720" s="58"/>
      <c r="G720" s="400"/>
      <c r="H720" s="158"/>
      <c r="I720" s="59"/>
      <c r="J720" s="135"/>
      <c r="K720" s="301"/>
      <c r="L720" s="135"/>
      <c r="M720" s="300"/>
      <c r="N720" s="135"/>
      <c r="O720" s="299"/>
      <c r="P720" s="135"/>
      <c r="Q720" s="19"/>
      <c r="R720" s="19"/>
      <c r="S720" s="23"/>
      <c r="T720" s="23"/>
      <c r="U720" s="58"/>
      <c r="V720" s="58"/>
      <c r="W720" s="58"/>
      <c r="X720" s="58"/>
      <c r="Y720" s="58"/>
    </row>
    <row r="721" spans="1:25" ht="18" customHeight="1" x14ac:dyDescent="0.2">
      <c r="A721" s="23"/>
      <c r="B721" s="23"/>
      <c r="C721" s="23"/>
      <c r="D721" s="58"/>
      <c r="E721" s="58"/>
      <c r="F721" s="58"/>
      <c r="G721" s="400"/>
      <c r="H721" s="158"/>
      <c r="I721" s="59"/>
      <c r="J721" s="135"/>
      <c r="K721" s="301"/>
      <c r="L721" s="135"/>
      <c r="M721" s="300"/>
      <c r="N721" s="135"/>
      <c r="O721" s="299"/>
      <c r="P721" s="135"/>
      <c r="Q721" s="19"/>
      <c r="R721" s="19"/>
      <c r="S721" s="23"/>
      <c r="T721" s="23"/>
      <c r="U721" s="58"/>
      <c r="V721" s="58"/>
      <c r="W721" s="58"/>
      <c r="X721" s="58"/>
      <c r="Y721" s="58"/>
    </row>
    <row r="722" spans="1:25" ht="18" customHeight="1" x14ac:dyDescent="0.2">
      <c r="A722" s="23"/>
      <c r="B722" s="23"/>
      <c r="C722" s="23"/>
      <c r="D722" s="58"/>
      <c r="E722" s="58"/>
      <c r="F722" s="58"/>
      <c r="G722" s="400"/>
      <c r="H722" s="158"/>
      <c r="I722" s="59"/>
      <c r="J722" s="135"/>
      <c r="K722" s="301"/>
      <c r="L722" s="135"/>
      <c r="M722" s="300"/>
      <c r="N722" s="135"/>
      <c r="O722" s="299"/>
      <c r="P722" s="135"/>
      <c r="Q722" s="19"/>
      <c r="R722" s="19"/>
      <c r="S722" s="23"/>
      <c r="T722" s="23"/>
      <c r="U722" s="58"/>
      <c r="V722" s="58"/>
      <c r="W722" s="58"/>
      <c r="X722" s="58"/>
      <c r="Y722" s="58"/>
    </row>
    <row r="723" spans="1:25" ht="18" customHeight="1" x14ac:dyDescent="0.2">
      <c r="A723" s="23"/>
      <c r="B723" s="23"/>
      <c r="C723" s="23"/>
      <c r="D723" s="58"/>
      <c r="E723" s="58"/>
      <c r="F723" s="58"/>
      <c r="G723" s="400"/>
      <c r="H723" s="158"/>
      <c r="I723" s="59"/>
      <c r="J723" s="135"/>
      <c r="K723" s="301"/>
      <c r="L723" s="135"/>
      <c r="M723" s="300"/>
      <c r="N723" s="135"/>
      <c r="O723" s="299"/>
      <c r="P723" s="135"/>
      <c r="Q723" s="19"/>
      <c r="R723" s="19"/>
      <c r="S723" s="23"/>
      <c r="T723" s="23"/>
      <c r="U723" s="58"/>
      <c r="V723" s="58"/>
      <c r="W723" s="58"/>
      <c r="X723" s="58"/>
      <c r="Y723" s="58"/>
    </row>
    <row r="724" spans="1:25" ht="18" customHeight="1" x14ac:dyDescent="0.2">
      <c r="A724" s="23"/>
      <c r="B724" s="23"/>
      <c r="C724" s="23"/>
      <c r="D724" s="58"/>
      <c r="E724" s="58"/>
      <c r="F724" s="58"/>
      <c r="G724" s="400"/>
      <c r="H724" s="158"/>
      <c r="I724" s="59"/>
      <c r="J724" s="135"/>
      <c r="K724" s="301"/>
      <c r="L724" s="135"/>
      <c r="M724" s="300"/>
      <c r="N724" s="135"/>
      <c r="O724" s="299"/>
      <c r="P724" s="135"/>
      <c r="Q724" s="19"/>
      <c r="R724" s="19"/>
      <c r="S724" s="23"/>
      <c r="T724" s="23"/>
      <c r="U724" s="58"/>
      <c r="V724" s="58"/>
      <c r="W724" s="58"/>
      <c r="X724" s="58"/>
      <c r="Y724" s="58"/>
    </row>
    <row r="725" spans="1:25" ht="18" customHeight="1" x14ac:dyDescent="0.2">
      <c r="A725" s="23"/>
      <c r="B725" s="23"/>
      <c r="C725" s="23"/>
      <c r="D725" s="58"/>
      <c r="E725" s="58"/>
      <c r="F725" s="58"/>
      <c r="G725" s="400"/>
      <c r="H725" s="158"/>
      <c r="I725" s="59"/>
      <c r="J725" s="135"/>
      <c r="K725" s="301"/>
      <c r="L725" s="135"/>
      <c r="M725" s="300"/>
      <c r="N725" s="135"/>
      <c r="O725" s="299"/>
      <c r="P725" s="135"/>
      <c r="Q725" s="19"/>
      <c r="R725" s="19"/>
      <c r="S725" s="23"/>
      <c r="T725" s="23"/>
      <c r="U725" s="58"/>
      <c r="V725" s="58"/>
      <c r="W725" s="58"/>
      <c r="X725" s="58"/>
      <c r="Y725" s="58"/>
    </row>
    <row r="726" spans="1:25" ht="18" customHeight="1" x14ac:dyDescent="0.2">
      <c r="A726" s="23"/>
      <c r="B726" s="23"/>
      <c r="C726" s="23"/>
      <c r="D726" s="58"/>
      <c r="E726" s="58"/>
      <c r="F726" s="58"/>
      <c r="G726" s="400"/>
      <c r="H726" s="158"/>
      <c r="I726" s="59"/>
      <c r="J726" s="135"/>
      <c r="K726" s="301"/>
      <c r="L726" s="135"/>
      <c r="M726" s="300"/>
      <c r="N726" s="135"/>
      <c r="O726" s="299"/>
      <c r="P726" s="135"/>
      <c r="Q726" s="19"/>
      <c r="R726" s="19"/>
      <c r="S726" s="23"/>
      <c r="T726" s="23"/>
      <c r="U726" s="58"/>
      <c r="V726" s="58"/>
      <c r="W726" s="58"/>
      <c r="X726" s="58"/>
      <c r="Y726" s="58"/>
    </row>
    <row r="727" spans="1:25" ht="18" customHeight="1" x14ac:dyDescent="0.2">
      <c r="A727" s="23"/>
      <c r="B727" s="23"/>
      <c r="C727" s="23"/>
      <c r="D727" s="58"/>
      <c r="E727" s="58"/>
      <c r="F727" s="58"/>
      <c r="G727" s="400"/>
      <c r="H727" s="158"/>
      <c r="I727" s="59"/>
      <c r="J727" s="135"/>
      <c r="K727" s="301"/>
      <c r="L727" s="135"/>
      <c r="M727" s="300"/>
      <c r="N727" s="135"/>
      <c r="O727" s="299"/>
      <c r="P727" s="135"/>
      <c r="Q727" s="19"/>
      <c r="R727" s="19"/>
      <c r="S727" s="23"/>
      <c r="T727" s="23"/>
      <c r="U727" s="58"/>
      <c r="V727" s="58"/>
      <c r="W727" s="58"/>
      <c r="X727" s="58"/>
      <c r="Y727" s="58"/>
    </row>
    <row r="728" spans="1:25" ht="18" customHeight="1" x14ac:dyDescent="0.2">
      <c r="A728" s="23"/>
      <c r="B728" s="23"/>
      <c r="C728" s="23"/>
      <c r="D728" s="58"/>
      <c r="E728" s="58"/>
      <c r="F728" s="58"/>
      <c r="G728" s="400"/>
      <c r="H728" s="158"/>
      <c r="I728" s="59"/>
      <c r="J728" s="135"/>
      <c r="K728" s="301"/>
      <c r="L728" s="135"/>
      <c r="M728" s="300"/>
      <c r="N728" s="135"/>
      <c r="O728" s="299"/>
      <c r="P728" s="135"/>
      <c r="Q728" s="19"/>
      <c r="R728" s="19"/>
      <c r="S728" s="23"/>
      <c r="T728" s="23"/>
      <c r="U728" s="58"/>
      <c r="V728" s="58"/>
      <c r="W728" s="58"/>
      <c r="X728" s="58"/>
      <c r="Y728" s="58"/>
    </row>
    <row r="729" spans="1:25" ht="18" customHeight="1" x14ac:dyDescent="0.2">
      <c r="A729" s="23"/>
      <c r="B729" s="23"/>
      <c r="C729" s="23"/>
      <c r="D729" s="58"/>
      <c r="E729" s="58"/>
      <c r="F729" s="58"/>
      <c r="G729" s="400"/>
      <c r="H729" s="158"/>
      <c r="I729" s="59"/>
      <c r="J729" s="135"/>
      <c r="K729" s="301"/>
      <c r="L729" s="135"/>
      <c r="M729" s="300"/>
      <c r="N729" s="135"/>
      <c r="O729" s="299"/>
      <c r="P729" s="135"/>
      <c r="Q729" s="19"/>
      <c r="R729" s="19"/>
      <c r="S729" s="23"/>
      <c r="T729" s="23"/>
      <c r="U729" s="58"/>
      <c r="V729" s="58"/>
      <c r="W729" s="58"/>
      <c r="X729" s="58"/>
      <c r="Y729" s="58"/>
    </row>
    <row r="730" spans="1:25" ht="18" customHeight="1" x14ac:dyDescent="0.2">
      <c r="A730" s="23"/>
      <c r="B730" s="23"/>
      <c r="C730" s="23"/>
      <c r="D730" s="58"/>
      <c r="E730" s="58"/>
      <c r="F730" s="58"/>
      <c r="G730" s="400"/>
      <c r="H730" s="158"/>
      <c r="I730" s="59"/>
      <c r="J730" s="135"/>
      <c r="K730" s="301"/>
      <c r="L730" s="135"/>
      <c r="M730" s="300"/>
      <c r="N730" s="135"/>
      <c r="O730" s="299"/>
      <c r="P730" s="135"/>
      <c r="Q730" s="19"/>
      <c r="R730" s="19"/>
      <c r="S730" s="23"/>
      <c r="T730" s="23"/>
      <c r="U730" s="58"/>
      <c r="V730" s="58"/>
      <c r="W730" s="58"/>
      <c r="X730" s="58"/>
      <c r="Y730" s="58"/>
    </row>
    <row r="731" spans="1:25" ht="18" customHeight="1" x14ac:dyDescent="0.2">
      <c r="A731" s="23"/>
      <c r="B731" s="23"/>
      <c r="C731" s="23"/>
      <c r="D731" s="58"/>
      <c r="E731" s="58"/>
      <c r="F731" s="58"/>
      <c r="G731" s="400"/>
      <c r="H731" s="158"/>
      <c r="I731" s="59"/>
      <c r="J731" s="135"/>
      <c r="K731" s="301"/>
      <c r="L731" s="135"/>
      <c r="M731" s="300"/>
      <c r="N731" s="135"/>
      <c r="O731" s="299"/>
      <c r="P731" s="135"/>
      <c r="Q731" s="19"/>
      <c r="R731" s="19"/>
      <c r="S731" s="23"/>
      <c r="T731" s="23"/>
      <c r="U731" s="58"/>
      <c r="V731" s="58"/>
      <c r="W731" s="58"/>
      <c r="X731" s="58"/>
      <c r="Y731" s="58"/>
    </row>
    <row r="732" spans="1:25" ht="18" customHeight="1" x14ac:dyDescent="0.2">
      <c r="A732" s="23"/>
      <c r="B732" s="23"/>
      <c r="C732" s="23"/>
      <c r="D732" s="58"/>
      <c r="E732" s="58"/>
      <c r="F732" s="58"/>
      <c r="G732" s="400"/>
      <c r="H732" s="158"/>
      <c r="I732" s="59"/>
      <c r="J732" s="135"/>
      <c r="K732" s="301"/>
      <c r="L732" s="135"/>
      <c r="M732" s="300"/>
      <c r="N732" s="135"/>
      <c r="O732" s="299"/>
      <c r="P732" s="135"/>
      <c r="Q732" s="19"/>
      <c r="R732" s="19"/>
      <c r="S732" s="23"/>
      <c r="T732" s="23"/>
      <c r="U732" s="58"/>
      <c r="V732" s="58"/>
      <c r="W732" s="58"/>
      <c r="X732" s="58"/>
      <c r="Y732" s="58"/>
    </row>
    <row r="733" spans="1:25" ht="18" customHeight="1" x14ac:dyDescent="0.2">
      <c r="A733" s="23"/>
      <c r="B733" s="23"/>
      <c r="C733" s="23"/>
      <c r="D733" s="58"/>
      <c r="E733" s="58"/>
      <c r="F733" s="58"/>
      <c r="G733" s="400"/>
      <c r="H733" s="158"/>
      <c r="I733" s="59"/>
      <c r="J733" s="135"/>
      <c r="K733" s="301"/>
      <c r="L733" s="135"/>
      <c r="M733" s="300"/>
      <c r="N733" s="135"/>
      <c r="O733" s="299"/>
      <c r="P733" s="135"/>
      <c r="Q733" s="19"/>
      <c r="R733" s="19"/>
      <c r="S733" s="23"/>
      <c r="T733" s="23"/>
      <c r="U733" s="58"/>
      <c r="V733" s="58"/>
      <c r="W733" s="58"/>
      <c r="X733" s="58"/>
      <c r="Y733" s="58"/>
    </row>
    <row r="734" spans="1:25" ht="18" customHeight="1" x14ac:dyDescent="0.2">
      <c r="A734" s="23"/>
      <c r="B734" s="23"/>
      <c r="C734" s="23"/>
      <c r="D734" s="58"/>
      <c r="E734" s="58"/>
      <c r="F734" s="58"/>
      <c r="G734" s="400"/>
      <c r="H734" s="158"/>
      <c r="I734" s="59"/>
      <c r="J734" s="135"/>
      <c r="K734" s="301"/>
      <c r="L734" s="135"/>
      <c r="M734" s="300"/>
      <c r="N734" s="135"/>
      <c r="O734" s="299"/>
      <c r="P734" s="135"/>
      <c r="Q734" s="19"/>
      <c r="R734" s="19"/>
      <c r="S734" s="23"/>
      <c r="T734" s="23"/>
      <c r="U734" s="58"/>
      <c r="V734" s="58"/>
      <c r="W734" s="58"/>
      <c r="X734" s="58"/>
      <c r="Y734" s="58"/>
    </row>
    <row r="735" spans="1:25" ht="18" customHeight="1" x14ac:dyDescent="0.2">
      <c r="A735" s="23"/>
      <c r="B735" s="23"/>
      <c r="C735" s="23"/>
      <c r="D735" s="58"/>
      <c r="E735" s="58"/>
      <c r="F735" s="58"/>
      <c r="G735" s="400"/>
      <c r="H735" s="158"/>
      <c r="I735" s="59"/>
      <c r="J735" s="135"/>
      <c r="K735" s="301"/>
      <c r="L735" s="135"/>
      <c r="M735" s="300"/>
      <c r="N735" s="135"/>
      <c r="O735" s="299"/>
      <c r="P735" s="135"/>
      <c r="Q735" s="19"/>
      <c r="R735" s="19"/>
      <c r="S735" s="23"/>
      <c r="T735" s="23"/>
      <c r="U735" s="58"/>
      <c r="V735" s="58"/>
      <c r="W735" s="58"/>
      <c r="X735" s="58"/>
      <c r="Y735" s="58"/>
    </row>
    <row r="736" spans="1:25" ht="18" customHeight="1" x14ac:dyDescent="0.2">
      <c r="A736" s="23"/>
      <c r="B736" s="23"/>
      <c r="C736" s="23"/>
      <c r="D736" s="58"/>
      <c r="E736" s="58"/>
      <c r="F736" s="58"/>
      <c r="G736" s="400"/>
      <c r="H736" s="158"/>
      <c r="I736" s="59"/>
      <c r="J736" s="135"/>
      <c r="K736" s="301"/>
      <c r="L736" s="135"/>
      <c r="M736" s="300"/>
      <c r="N736" s="135"/>
      <c r="O736" s="299"/>
      <c r="P736" s="135"/>
      <c r="Q736" s="19"/>
      <c r="R736" s="19"/>
      <c r="S736" s="23"/>
      <c r="T736" s="23"/>
      <c r="U736" s="58"/>
      <c r="V736" s="58"/>
      <c r="W736" s="58"/>
      <c r="X736" s="58"/>
      <c r="Y736" s="58"/>
    </row>
    <row r="737" spans="1:25" ht="18" customHeight="1" x14ac:dyDescent="0.2">
      <c r="A737" s="23"/>
      <c r="B737" s="23"/>
      <c r="C737" s="23"/>
      <c r="D737" s="58"/>
      <c r="E737" s="58"/>
      <c r="F737" s="58"/>
      <c r="G737" s="400"/>
      <c r="H737" s="158"/>
      <c r="I737" s="59"/>
      <c r="J737" s="135"/>
      <c r="K737" s="301"/>
      <c r="L737" s="135"/>
      <c r="M737" s="300"/>
      <c r="N737" s="135"/>
      <c r="O737" s="299"/>
      <c r="P737" s="135"/>
      <c r="Q737" s="19"/>
      <c r="R737" s="19"/>
      <c r="S737" s="23"/>
      <c r="T737" s="23"/>
      <c r="U737" s="58"/>
      <c r="V737" s="58"/>
      <c r="W737" s="58"/>
      <c r="X737" s="58"/>
      <c r="Y737" s="58"/>
    </row>
    <row r="738" spans="1:25" ht="18" customHeight="1" x14ac:dyDescent="0.2">
      <c r="A738" s="23"/>
      <c r="B738" s="23"/>
      <c r="C738" s="23"/>
      <c r="D738" s="58"/>
      <c r="E738" s="58"/>
      <c r="F738" s="58"/>
      <c r="G738" s="400"/>
      <c r="H738" s="158"/>
      <c r="I738" s="59"/>
      <c r="J738" s="135"/>
      <c r="K738" s="301"/>
      <c r="L738" s="135"/>
      <c r="M738" s="300"/>
      <c r="N738" s="135"/>
      <c r="O738" s="299"/>
      <c r="P738" s="135"/>
      <c r="Q738" s="19"/>
      <c r="R738" s="19"/>
      <c r="S738" s="23"/>
      <c r="T738" s="23"/>
      <c r="U738" s="58"/>
      <c r="V738" s="58"/>
      <c r="W738" s="58"/>
      <c r="X738" s="58"/>
      <c r="Y738" s="58"/>
    </row>
    <row r="739" spans="1:25" ht="18" customHeight="1" x14ac:dyDescent="0.2">
      <c r="A739" s="23"/>
      <c r="B739" s="23"/>
      <c r="C739" s="23"/>
      <c r="D739" s="58"/>
      <c r="E739" s="58"/>
      <c r="F739" s="58"/>
      <c r="G739" s="400"/>
      <c r="H739" s="158"/>
      <c r="I739" s="59"/>
      <c r="J739" s="135"/>
      <c r="K739" s="301"/>
      <c r="L739" s="135"/>
      <c r="M739" s="300"/>
      <c r="N739" s="135"/>
      <c r="O739" s="299"/>
      <c r="P739" s="135"/>
      <c r="Q739" s="19"/>
      <c r="R739" s="19"/>
      <c r="S739" s="23"/>
      <c r="T739" s="23"/>
      <c r="U739" s="58"/>
      <c r="V739" s="58"/>
      <c r="W739" s="58"/>
      <c r="X739" s="58"/>
      <c r="Y739" s="58"/>
    </row>
    <row r="740" spans="1:25" ht="18" customHeight="1" x14ac:dyDescent="0.2">
      <c r="A740" s="23"/>
      <c r="B740" s="23"/>
      <c r="C740" s="23"/>
      <c r="D740" s="58"/>
      <c r="E740" s="58"/>
      <c r="F740" s="58"/>
      <c r="G740" s="400"/>
      <c r="H740" s="158"/>
      <c r="I740" s="59"/>
      <c r="J740" s="135"/>
      <c r="K740" s="301"/>
      <c r="L740" s="135"/>
      <c r="M740" s="300"/>
      <c r="N740" s="135"/>
      <c r="O740" s="299"/>
      <c r="P740" s="135"/>
      <c r="Q740" s="19"/>
      <c r="R740" s="19"/>
      <c r="S740" s="23"/>
      <c r="T740" s="23"/>
      <c r="U740" s="58"/>
      <c r="V740" s="58"/>
      <c r="W740" s="58"/>
      <c r="X740" s="58"/>
      <c r="Y740" s="58"/>
    </row>
    <row r="741" spans="1:25" ht="18" customHeight="1" x14ac:dyDescent="0.2">
      <c r="A741" s="23"/>
      <c r="B741" s="23"/>
      <c r="C741" s="23"/>
      <c r="D741" s="58"/>
      <c r="E741" s="58"/>
      <c r="F741" s="58"/>
      <c r="G741" s="400"/>
      <c r="H741" s="158"/>
      <c r="I741" s="59"/>
      <c r="J741" s="135"/>
      <c r="K741" s="301"/>
      <c r="L741" s="135"/>
      <c r="M741" s="300"/>
      <c r="N741" s="135"/>
      <c r="O741" s="299"/>
      <c r="P741" s="135"/>
      <c r="Q741" s="19"/>
      <c r="R741" s="19"/>
      <c r="S741" s="23"/>
      <c r="T741" s="23"/>
      <c r="U741" s="58"/>
      <c r="V741" s="58"/>
      <c r="W741" s="58"/>
      <c r="X741" s="58"/>
      <c r="Y741" s="58"/>
    </row>
    <row r="742" spans="1:25" ht="18" customHeight="1" x14ac:dyDescent="0.2">
      <c r="A742" s="23"/>
      <c r="B742" s="23"/>
      <c r="C742" s="23"/>
      <c r="D742" s="58"/>
      <c r="E742" s="58"/>
      <c r="F742" s="58"/>
      <c r="G742" s="400"/>
      <c r="H742" s="158"/>
      <c r="I742" s="59"/>
      <c r="J742" s="135"/>
      <c r="K742" s="301"/>
      <c r="L742" s="135"/>
      <c r="M742" s="300"/>
      <c r="N742" s="135"/>
      <c r="O742" s="299"/>
      <c r="P742" s="135"/>
      <c r="Q742" s="19"/>
      <c r="R742" s="19"/>
      <c r="S742" s="23"/>
      <c r="T742" s="23"/>
      <c r="U742" s="58"/>
      <c r="V742" s="58"/>
      <c r="W742" s="58"/>
      <c r="X742" s="58"/>
      <c r="Y742" s="58"/>
    </row>
    <row r="743" spans="1:25" ht="18" customHeight="1" x14ac:dyDescent="0.2">
      <c r="A743" s="23"/>
      <c r="B743" s="23"/>
      <c r="C743" s="23"/>
      <c r="D743" s="58"/>
      <c r="E743" s="58"/>
      <c r="F743" s="58"/>
      <c r="G743" s="400"/>
      <c r="H743" s="158"/>
      <c r="I743" s="59"/>
      <c r="J743" s="135"/>
      <c r="K743" s="301"/>
      <c r="L743" s="135"/>
      <c r="M743" s="300"/>
      <c r="N743" s="135"/>
      <c r="O743" s="299"/>
      <c r="P743" s="135"/>
      <c r="Q743" s="19"/>
      <c r="R743" s="19"/>
      <c r="S743" s="23"/>
      <c r="T743" s="23"/>
      <c r="U743" s="58"/>
      <c r="V743" s="58"/>
      <c r="W743" s="58"/>
      <c r="X743" s="58"/>
      <c r="Y743" s="58"/>
    </row>
    <row r="744" spans="1:25" ht="18" customHeight="1" x14ac:dyDescent="0.2">
      <c r="A744" s="23"/>
      <c r="B744" s="23"/>
      <c r="C744" s="23"/>
      <c r="D744" s="58"/>
      <c r="E744" s="58"/>
      <c r="F744" s="58"/>
      <c r="G744" s="400"/>
      <c r="H744" s="158"/>
      <c r="I744" s="59"/>
      <c r="J744" s="135"/>
      <c r="K744" s="301"/>
      <c r="L744" s="135"/>
      <c r="M744" s="300"/>
      <c r="N744" s="135"/>
      <c r="O744" s="299"/>
      <c r="P744" s="135"/>
      <c r="Q744" s="19"/>
      <c r="R744" s="19"/>
      <c r="S744" s="23"/>
      <c r="T744" s="23"/>
      <c r="U744" s="58"/>
      <c r="V744" s="58"/>
      <c r="W744" s="58"/>
      <c r="X744" s="58"/>
      <c r="Y744" s="58"/>
    </row>
    <row r="745" spans="1:25" ht="18" customHeight="1" x14ac:dyDescent="0.2">
      <c r="A745" s="23"/>
      <c r="B745" s="23"/>
      <c r="C745" s="23"/>
      <c r="D745" s="58"/>
      <c r="E745" s="58"/>
      <c r="F745" s="58"/>
      <c r="G745" s="400"/>
      <c r="H745" s="158"/>
      <c r="I745" s="59"/>
      <c r="J745" s="135"/>
      <c r="K745" s="301"/>
      <c r="L745" s="135"/>
      <c r="M745" s="300"/>
      <c r="N745" s="135"/>
      <c r="O745" s="299"/>
      <c r="P745" s="135"/>
      <c r="Q745" s="19"/>
      <c r="R745" s="19"/>
      <c r="S745" s="23"/>
      <c r="T745" s="23"/>
      <c r="U745" s="58"/>
      <c r="V745" s="58"/>
      <c r="W745" s="58"/>
      <c r="X745" s="58"/>
      <c r="Y745" s="58"/>
    </row>
    <row r="746" spans="1:25" ht="18" customHeight="1" x14ac:dyDescent="0.2">
      <c r="A746" s="23"/>
      <c r="B746" s="23"/>
      <c r="C746" s="23"/>
      <c r="D746" s="58"/>
      <c r="E746" s="58"/>
      <c r="F746" s="58"/>
      <c r="G746" s="400"/>
      <c r="H746" s="158"/>
      <c r="I746" s="59"/>
      <c r="J746" s="135"/>
      <c r="K746" s="301"/>
      <c r="L746" s="135"/>
      <c r="M746" s="300"/>
      <c r="N746" s="135"/>
      <c r="O746" s="299"/>
      <c r="P746" s="135"/>
      <c r="Q746" s="19"/>
      <c r="R746" s="19"/>
      <c r="S746" s="23"/>
      <c r="T746" s="23"/>
      <c r="U746" s="58"/>
      <c r="V746" s="58"/>
      <c r="W746" s="58"/>
      <c r="X746" s="58"/>
      <c r="Y746" s="58"/>
    </row>
    <row r="747" spans="1:25" ht="18" customHeight="1" x14ac:dyDescent="0.2">
      <c r="A747" s="23"/>
      <c r="B747" s="23"/>
      <c r="C747" s="23"/>
      <c r="D747" s="58"/>
      <c r="E747" s="58"/>
      <c r="F747" s="58"/>
      <c r="G747" s="400"/>
      <c r="H747" s="158"/>
      <c r="I747" s="59"/>
      <c r="J747" s="135"/>
      <c r="K747" s="301"/>
      <c r="L747" s="135"/>
      <c r="M747" s="300"/>
      <c r="N747" s="135"/>
      <c r="O747" s="299"/>
      <c r="P747" s="135"/>
      <c r="Q747" s="19"/>
      <c r="R747" s="19"/>
      <c r="S747" s="23"/>
      <c r="T747" s="23"/>
      <c r="U747" s="58"/>
      <c r="V747" s="58"/>
      <c r="W747" s="58"/>
      <c r="X747" s="58"/>
      <c r="Y747" s="58"/>
    </row>
    <row r="748" spans="1:25" ht="18" customHeight="1" x14ac:dyDescent="0.2">
      <c r="A748" s="23"/>
      <c r="B748" s="23"/>
      <c r="C748" s="23"/>
      <c r="D748" s="58"/>
      <c r="E748" s="58"/>
      <c r="F748" s="58"/>
      <c r="G748" s="400"/>
      <c r="H748" s="158"/>
      <c r="I748" s="59"/>
      <c r="J748" s="135"/>
      <c r="K748" s="301"/>
      <c r="L748" s="135"/>
      <c r="M748" s="300"/>
      <c r="N748" s="135"/>
      <c r="O748" s="299"/>
      <c r="P748" s="135"/>
      <c r="Q748" s="19"/>
      <c r="R748" s="19"/>
      <c r="S748" s="23"/>
      <c r="T748" s="23"/>
      <c r="U748" s="58"/>
      <c r="V748" s="58"/>
      <c r="W748" s="58"/>
      <c r="X748" s="58"/>
      <c r="Y748" s="58"/>
    </row>
    <row r="749" spans="1:25" ht="18" customHeight="1" x14ac:dyDescent="0.2">
      <c r="A749" s="23"/>
      <c r="B749" s="23"/>
      <c r="C749" s="23"/>
      <c r="D749" s="58"/>
      <c r="E749" s="58"/>
      <c r="F749" s="58"/>
      <c r="G749" s="400"/>
      <c r="H749" s="158"/>
      <c r="I749" s="59"/>
      <c r="J749" s="135"/>
      <c r="K749" s="301"/>
      <c r="L749" s="135"/>
      <c r="M749" s="300"/>
      <c r="N749" s="135"/>
      <c r="O749" s="299"/>
      <c r="P749" s="135"/>
      <c r="Q749" s="19"/>
      <c r="R749" s="19"/>
      <c r="S749" s="23"/>
      <c r="T749" s="23"/>
      <c r="U749" s="58"/>
      <c r="V749" s="58"/>
      <c r="W749" s="58"/>
      <c r="X749" s="58"/>
      <c r="Y749" s="58"/>
    </row>
    <row r="750" spans="1:25" ht="18" customHeight="1" x14ac:dyDescent="0.2">
      <c r="A750" s="23"/>
      <c r="B750" s="23"/>
      <c r="C750" s="23"/>
      <c r="D750" s="58"/>
      <c r="E750" s="58"/>
      <c r="F750" s="58"/>
      <c r="G750" s="400"/>
      <c r="H750" s="158"/>
      <c r="I750" s="59"/>
      <c r="J750" s="135"/>
      <c r="K750" s="301"/>
      <c r="L750" s="135"/>
      <c r="M750" s="300"/>
      <c r="N750" s="135"/>
      <c r="O750" s="299"/>
      <c r="P750" s="135"/>
      <c r="Q750" s="19"/>
      <c r="R750" s="19"/>
      <c r="S750" s="23"/>
      <c r="T750" s="23"/>
      <c r="U750" s="58"/>
      <c r="V750" s="58"/>
      <c r="W750" s="58"/>
      <c r="X750" s="58"/>
      <c r="Y750" s="58"/>
    </row>
    <row r="751" spans="1:25" ht="18" customHeight="1" x14ac:dyDescent="0.2">
      <c r="A751" s="23"/>
      <c r="B751" s="23"/>
      <c r="C751" s="23"/>
      <c r="D751" s="58"/>
      <c r="E751" s="58"/>
      <c r="F751" s="58"/>
      <c r="G751" s="400"/>
      <c r="H751" s="158"/>
      <c r="I751" s="59"/>
      <c r="J751" s="135"/>
      <c r="K751" s="301"/>
      <c r="L751" s="135"/>
      <c r="M751" s="300"/>
      <c r="N751" s="135"/>
      <c r="O751" s="299"/>
      <c r="P751" s="135"/>
      <c r="Q751" s="19"/>
      <c r="R751" s="19"/>
      <c r="S751" s="23"/>
      <c r="T751" s="23"/>
      <c r="U751" s="58"/>
      <c r="V751" s="58"/>
      <c r="W751" s="58"/>
      <c r="X751" s="58"/>
      <c r="Y751" s="58"/>
    </row>
    <row r="752" spans="1:25" ht="18" customHeight="1" x14ac:dyDescent="0.2">
      <c r="A752" s="23"/>
      <c r="B752" s="23"/>
      <c r="C752" s="23"/>
      <c r="D752" s="58"/>
      <c r="E752" s="58"/>
      <c r="F752" s="58"/>
      <c r="G752" s="400"/>
      <c r="H752" s="158"/>
      <c r="I752" s="59"/>
      <c r="J752" s="135"/>
      <c r="K752" s="301"/>
      <c r="L752" s="135"/>
      <c r="M752" s="300"/>
      <c r="N752" s="135"/>
      <c r="O752" s="299"/>
      <c r="P752" s="135"/>
      <c r="Q752" s="19"/>
      <c r="R752" s="19"/>
      <c r="S752" s="23"/>
      <c r="T752" s="23"/>
      <c r="U752" s="58"/>
      <c r="V752" s="58"/>
      <c r="W752" s="58"/>
      <c r="X752" s="58"/>
      <c r="Y752" s="58"/>
    </row>
    <row r="753" spans="1:25" ht="18" customHeight="1" x14ac:dyDescent="0.2">
      <c r="A753" s="23"/>
      <c r="B753" s="23"/>
      <c r="C753" s="23"/>
      <c r="D753" s="58"/>
      <c r="E753" s="58"/>
      <c r="F753" s="58"/>
      <c r="G753" s="400"/>
      <c r="H753" s="158"/>
      <c r="I753" s="59"/>
      <c r="J753" s="135"/>
      <c r="K753" s="301"/>
      <c r="L753" s="135"/>
      <c r="M753" s="300"/>
      <c r="N753" s="135"/>
      <c r="O753" s="299"/>
      <c r="P753" s="135"/>
      <c r="Q753" s="19"/>
      <c r="R753" s="19"/>
      <c r="S753" s="23"/>
      <c r="T753" s="23"/>
      <c r="U753" s="58"/>
      <c r="V753" s="58"/>
      <c r="W753" s="58"/>
      <c r="X753" s="58"/>
      <c r="Y753" s="58"/>
    </row>
    <row r="754" spans="1:25" ht="18" customHeight="1" x14ac:dyDescent="0.2">
      <c r="A754" s="23"/>
      <c r="B754" s="23"/>
      <c r="C754" s="23"/>
      <c r="D754" s="58"/>
      <c r="E754" s="58"/>
      <c r="F754" s="58"/>
      <c r="G754" s="400"/>
      <c r="H754" s="158"/>
      <c r="I754" s="59"/>
      <c r="J754" s="135"/>
      <c r="K754" s="301"/>
      <c r="L754" s="135"/>
      <c r="M754" s="300"/>
      <c r="N754" s="135"/>
      <c r="O754" s="299"/>
      <c r="P754" s="135"/>
      <c r="Q754" s="19"/>
      <c r="R754" s="19"/>
      <c r="S754" s="23"/>
      <c r="T754" s="23"/>
      <c r="U754" s="58"/>
      <c r="V754" s="58"/>
      <c r="W754" s="58"/>
      <c r="X754" s="58"/>
      <c r="Y754" s="58"/>
    </row>
    <row r="755" spans="1:25" ht="18" customHeight="1" x14ac:dyDescent="0.2">
      <c r="A755" s="23"/>
      <c r="B755" s="23"/>
      <c r="C755" s="23"/>
      <c r="D755" s="58"/>
      <c r="E755" s="58"/>
      <c r="F755" s="58"/>
      <c r="G755" s="400"/>
      <c r="H755" s="158"/>
      <c r="I755" s="59"/>
      <c r="J755" s="135"/>
      <c r="K755" s="301"/>
      <c r="L755" s="135"/>
      <c r="M755" s="300"/>
      <c r="N755" s="135"/>
      <c r="O755" s="299"/>
      <c r="P755" s="135"/>
      <c r="Q755" s="19"/>
      <c r="R755" s="19"/>
      <c r="S755" s="23"/>
      <c r="T755" s="23"/>
      <c r="U755" s="58"/>
      <c r="V755" s="58"/>
      <c r="W755" s="58"/>
      <c r="X755" s="58"/>
      <c r="Y755" s="58"/>
    </row>
    <row r="756" spans="1:25" ht="18" customHeight="1" x14ac:dyDescent="0.2">
      <c r="A756" s="23"/>
      <c r="B756" s="23"/>
      <c r="C756" s="23"/>
      <c r="D756" s="58"/>
      <c r="E756" s="58"/>
      <c r="F756" s="58"/>
      <c r="G756" s="400"/>
      <c r="H756" s="158"/>
      <c r="I756" s="59"/>
      <c r="J756" s="135"/>
      <c r="K756" s="301"/>
      <c r="L756" s="135"/>
      <c r="M756" s="300"/>
      <c r="N756" s="135"/>
      <c r="O756" s="299"/>
      <c r="P756" s="135"/>
      <c r="Q756" s="19"/>
      <c r="R756" s="19"/>
      <c r="S756" s="23"/>
      <c r="T756" s="23"/>
      <c r="U756" s="58"/>
      <c r="V756" s="58"/>
      <c r="W756" s="58"/>
      <c r="X756" s="58"/>
      <c r="Y756" s="58"/>
    </row>
    <row r="757" spans="1:25" ht="18" customHeight="1" x14ac:dyDescent="0.2">
      <c r="A757" s="23"/>
      <c r="B757" s="23"/>
      <c r="C757" s="23"/>
      <c r="D757" s="58"/>
      <c r="E757" s="58"/>
      <c r="F757" s="58"/>
      <c r="G757" s="400"/>
      <c r="H757" s="158"/>
      <c r="I757" s="59"/>
      <c r="J757" s="135"/>
      <c r="K757" s="301"/>
      <c r="L757" s="135"/>
      <c r="M757" s="300"/>
      <c r="N757" s="135"/>
      <c r="O757" s="299"/>
      <c r="P757" s="135"/>
      <c r="Q757" s="19"/>
      <c r="R757" s="19"/>
      <c r="S757" s="23"/>
      <c r="T757" s="23"/>
      <c r="U757" s="58"/>
      <c r="V757" s="58"/>
      <c r="W757" s="58"/>
      <c r="X757" s="58"/>
      <c r="Y757" s="58"/>
    </row>
    <row r="758" spans="1:25" ht="18" customHeight="1" x14ac:dyDescent="0.2">
      <c r="A758" s="23"/>
      <c r="B758" s="23"/>
      <c r="C758" s="23"/>
      <c r="D758" s="58"/>
      <c r="E758" s="58"/>
      <c r="F758" s="58"/>
      <c r="G758" s="400"/>
      <c r="H758" s="158"/>
      <c r="I758" s="59"/>
      <c r="J758" s="135"/>
      <c r="K758" s="301"/>
      <c r="L758" s="135"/>
      <c r="M758" s="300"/>
      <c r="N758" s="135"/>
      <c r="O758" s="299"/>
      <c r="P758" s="135"/>
      <c r="Q758" s="19"/>
      <c r="R758" s="19"/>
      <c r="S758" s="23"/>
      <c r="T758" s="23"/>
      <c r="U758" s="58"/>
      <c r="V758" s="58"/>
      <c r="W758" s="58"/>
      <c r="X758" s="58"/>
      <c r="Y758" s="58"/>
    </row>
    <row r="759" spans="1:25" ht="18" customHeight="1" x14ac:dyDescent="0.2">
      <c r="A759" s="23"/>
      <c r="B759" s="23"/>
      <c r="C759" s="23"/>
      <c r="D759" s="58"/>
      <c r="E759" s="58"/>
      <c r="F759" s="58"/>
      <c r="G759" s="400"/>
      <c r="H759" s="158"/>
      <c r="I759" s="59"/>
      <c r="J759" s="135"/>
      <c r="K759" s="301"/>
      <c r="L759" s="135"/>
      <c r="M759" s="300"/>
      <c r="N759" s="135"/>
      <c r="O759" s="299"/>
      <c r="P759" s="135"/>
      <c r="Q759" s="19"/>
      <c r="R759" s="19"/>
      <c r="S759" s="23"/>
      <c r="T759" s="23"/>
      <c r="U759" s="58"/>
      <c r="V759" s="58"/>
      <c r="W759" s="58"/>
      <c r="X759" s="58"/>
      <c r="Y759" s="58"/>
    </row>
    <row r="760" spans="1:25" ht="18" customHeight="1" x14ac:dyDescent="0.2">
      <c r="A760" s="23"/>
      <c r="B760" s="23"/>
      <c r="C760" s="23"/>
      <c r="D760" s="58"/>
      <c r="E760" s="58"/>
      <c r="F760" s="58"/>
      <c r="G760" s="400"/>
      <c r="H760" s="158"/>
      <c r="I760" s="59"/>
      <c r="J760" s="135"/>
      <c r="K760" s="301"/>
      <c r="L760" s="135"/>
      <c r="M760" s="300"/>
      <c r="N760" s="135"/>
      <c r="O760" s="299"/>
      <c r="P760" s="135"/>
      <c r="Q760" s="19"/>
      <c r="R760" s="19"/>
      <c r="S760" s="23"/>
      <c r="T760" s="23"/>
      <c r="U760" s="58"/>
      <c r="V760" s="58"/>
      <c r="W760" s="58"/>
      <c r="X760" s="58"/>
      <c r="Y760" s="58"/>
    </row>
    <row r="761" spans="1:25" ht="18" customHeight="1" x14ac:dyDescent="0.2">
      <c r="A761" s="23"/>
      <c r="B761" s="23"/>
      <c r="C761" s="23"/>
      <c r="D761" s="58"/>
      <c r="E761" s="58"/>
      <c r="F761" s="58"/>
      <c r="G761" s="400"/>
      <c r="H761" s="158"/>
      <c r="I761" s="59"/>
      <c r="J761" s="135"/>
      <c r="K761" s="301"/>
      <c r="L761" s="135"/>
      <c r="M761" s="300"/>
      <c r="N761" s="135"/>
      <c r="O761" s="299"/>
      <c r="P761" s="135"/>
      <c r="Q761" s="19"/>
      <c r="R761" s="19"/>
      <c r="S761" s="23"/>
      <c r="T761" s="23"/>
      <c r="U761" s="58"/>
      <c r="V761" s="58"/>
      <c r="W761" s="58"/>
      <c r="X761" s="58"/>
      <c r="Y761" s="58"/>
    </row>
    <row r="762" spans="1:25" ht="18" customHeight="1" x14ac:dyDescent="0.2">
      <c r="A762" s="23"/>
      <c r="B762" s="23"/>
      <c r="C762" s="23"/>
      <c r="D762" s="58"/>
      <c r="E762" s="58"/>
      <c r="F762" s="58"/>
      <c r="G762" s="400"/>
      <c r="H762" s="158"/>
      <c r="I762" s="59"/>
      <c r="J762" s="135"/>
      <c r="K762" s="301"/>
      <c r="L762" s="135"/>
      <c r="M762" s="300"/>
      <c r="N762" s="135"/>
      <c r="O762" s="299"/>
      <c r="P762" s="135"/>
      <c r="Q762" s="19"/>
      <c r="R762" s="19"/>
      <c r="S762" s="23"/>
      <c r="T762" s="23"/>
      <c r="U762" s="58"/>
      <c r="V762" s="58"/>
      <c r="W762" s="58"/>
      <c r="X762" s="58"/>
      <c r="Y762" s="58"/>
    </row>
    <row r="763" spans="1:25" ht="18" customHeight="1" x14ac:dyDescent="0.2">
      <c r="A763" s="23"/>
      <c r="B763" s="23"/>
      <c r="C763" s="23"/>
      <c r="D763" s="58"/>
      <c r="E763" s="58"/>
      <c r="F763" s="58"/>
      <c r="G763" s="400"/>
      <c r="H763" s="158"/>
      <c r="I763" s="59"/>
      <c r="J763" s="135"/>
      <c r="K763" s="301"/>
      <c r="L763" s="135"/>
      <c r="M763" s="300"/>
      <c r="N763" s="135"/>
      <c r="O763" s="299"/>
      <c r="P763" s="135"/>
      <c r="Q763" s="19"/>
      <c r="R763" s="19"/>
      <c r="S763" s="23"/>
      <c r="T763" s="23"/>
      <c r="U763" s="58"/>
      <c r="V763" s="58"/>
      <c r="W763" s="58"/>
      <c r="X763" s="58"/>
      <c r="Y763" s="58"/>
    </row>
    <row r="764" spans="1:25" ht="18" customHeight="1" x14ac:dyDescent="0.2">
      <c r="A764" s="23"/>
      <c r="B764" s="23"/>
      <c r="C764" s="23"/>
      <c r="D764" s="58"/>
      <c r="E764" s="58"/>
      <c r="F764" s="58"/>
      <c r="G764" s="400"/>
      <c r="H764" s="158"/>
      <c r="I764" s="59"/>
      <c r="J764" s="135"/>
      <c r="K764" s="301"/>
      <c r="L764" s="135"/>
      <c r="M764" s="300"/>
      <c r="N764" s="135"/>
      <c r="O764" s="299"/>
      <c r="P764" s="135"/>
      <c r="Q764" s="19"/>
      <c r="R764" s="19"/>
      <c r="S764" s="23"/>
      <c r="T764" s="23"/>
      <c r="U764" s="58"/>
      <c r="V764" s="58"/>
      <c r="W764" s="58"/>
      <c r="X764" s="58"/>
      <c r="Y764" s="58"/>
    </row>
    <row r="765" spans="1:25" ht="18" customHeight="1" x14ac:dyDescent="0.2">
      <c r="A765" s="23"/>
      <c r="B765" s="23"/>
      <c r="C765" s="23"/>
      <c r="D765" s="58"/>
      <c r="E765" s="58"/>
      <c r="F765" s="58"/>
      <c r="G765" s="400"/>
      <c r="H765" s="158"/>
      <c r="I765" s="59"/>
      <c r="J765" s="135"/>
      <c r="K765" s="301"/>
      <c r="L765" s="135"/>
      <c r="M765" s="300"/>
      <c r="N765" s="135"/>
      <c r="O765" s="299"/>
      <c r="P765" s="135"/>
      <c r="Q765" s="19"/>
      <c r="R765" s="19"/>
      <c r="S765" s="23"/>
      <c r="T765" s="23"/>
      <c r="U765" s="58"/>
      <c r="V765" s="58"/>
      <c r="W765" s="58"/>
      <c r="X765" s="58"/>
      <c r="Y765" s="58"/>
    </row>
    <row r="766" spans="1:25" ht="18" customHeight="1" x14ac:dyDescent="0.2">
      <c r="A766" s="23"/>
      <c r="B766" s="23"/>
      <c r="C766" s="23"/>
      <c r="D766" s="58"/>
      <c r="E766" s="58"/>
      <c r="F766" s="58"/>
      <c r="G766" s="400"/>
      <c r="H766" s="158"/>
      <c r="I766" s="59"/>
      <c r="J766" s="135"/>
      <c r="K766" s="301"/>
      <c r="L766" s="135"/>
      <c r="M766" s="300"/>
      <c r="N766" s="135"/>
      <c r="O766" s="299"/>
      <c r="P766" s="135"/>
      <c r="Q766" s="19"/>
      <c r="R766" s="19"/>
      <c r="S766" s="23"/>
      <c r="T766" s="23"/>
      <c r="U766" s="58"/>
      <c r="V766" s="58"/>
      <c r="W766" s="58"/>
      <c r="X766" s="58"/>
      <c r="Y766" s="58"/>
    </row>
    <row r="767" spans="1:25" ht="18" customHeight="1" x14ac:dyDescent="0.2">
      <c r="A767" s="23"/>
      <c r="B767" s="23"/>
      <c r="C767" s="23"/>
      <c r="D767" s="58"/>
      <c r="E767" s="58"/>
      <c r="F767" s="58"/>
      <c r="G767" s="400"/>
      <c r="H767" s="158"/>
      <c r="I767" s="59"/>
      <c r="J767" s="135"/>
      <c r="K767" s="301"/>
      <c r="L767" s="135"/>
      <c r="M767" s="300"/>
      <c r="N767" s="135"/>
      <c r="O767" s="299"/>
      <c r="P767" s="135"/>
      <c r="Q767" s="19"/>
      <c r="R767" s="19"/>
      <c r="S767" s="23"/>
      <c r="T767" s="23"/>
      <c r="U767" s="58"/>
      <c r="V767" s="58"/>
      <c r="W767" s="58"/>
      <c r="X767" s="58"/>
      <c r="Y767" s="58"/>
    </row>
    <row r="768" spans="1:25" ht="18" customHeight="1" x14ac:dyDescent="0.2">
      <c r="A768" s="23"/>
      <c r="B768" s="23"/>
      <c r="C768" s="23"/>
      <c r="D768" s="58"/>
      <c r="E768" s="58"/>
      <c r="F768" s="58"/>
      <c r="G768" s="400"/>
      <c r="H768" s="158"/>
      <c r="I768" s="59"/>
      <c r="J768" s="135"/>
      <c r="K768" s="301"/>
      <c r="L768" s="135"/>
      <c r="M768" s="300"/>
      <c r="N768" s="135"/>
      <c r="O768" s="299"/>
      <c r="P768" s="135"/>
      <c r="Q768" s="19"/>
      <c r="R768" s="19"/>
      <c r="S768" s="23"/>
      <c r="T768" s="23"/>
      <c r="U768" s="58"/>
      <c r="V768" s="58"/>
      <c r="W768" s="58"/>
      <c r="X768" s="58"/>
      <c r="Y768" s="58"/>
    </row>
    <row r="769" spans="1:25" ht="18" customHeight="1" x14ac:dyDescent="0.2">
      <c r="A769" s="23"/>
      <c r="B769" s="23"/>
      <c r="C769" s="23"/>
      <c r="D769" s="58"/>
      <c r="E769" s="58"/>
      <c r="F769" s="58"/>
      <c r="G769" s="400"/>
      <c r="H769" s="158"/>
      <c r="I769" s="59"/>
      <c r="J769" s="135"/>
      <c r="K769" s="301"/>
      <c r="L769" s="135"/>
      <c r="M769" s="300"/>
      <c r="N769" s="135"/>
      <c r="O769" s="299"/>
      <c r="P769" s="135"/>
      <c r="Q769" s="19"/>
      <c r="R769" s="19"/>
      <c r="S769" s="23"/>
      <c r="T769" s="23"/>
      <c r="U769" s="58"/>
      <c r="V769" s="58"/>
      <c r="W769" s="58"/>
      <c r="X769" s="58"/>
      <c r="Y769" s="58"/>
    </row>
    <row r="770" spans="1:25" ht="18" customHeight="1" x14ac:dyDescent="0.2">
      <c r="A770" s="23"/>
      <c r="B770" s="23"/>
      <c r="C770" s="23"/>
      <c r="D770" s="58"/>
      <c r="E770" s="58"/>
      <c r="F770" s="58"/>
      <c r="G770" s="400"/>
      <c r="H770" s="158"/>
      <c r="I770" s="59"/>
      <c r="J770" s="135"/>
      <c r="K770" s="301"/>
      <c r="L770" s="135"/>
      <c r="M770" s="300"/>
      <c r="N770" s="135"/>
      <c r="O770" s="299"/>
      <c r="P770" s="135"/>
      <c r="Q770" s="19"/>
      <c r="R770" s="19"/>
      <c r="S770" s="23"/>
      <c r="T770" s="23"/>
      <c r="U770" s="58"/>
      <c r="V770" s="58"/>
      <c r="W770" s="58"/>
      <c r="X770" s="58"/>
      <c r="Y770" s="58"/>
    </row>
    <row r="771" spans="1:25" ht="18" customHeight="1" x14ac:dyDescent="0.2">
      <c r="A771" s="23"/>
      <c r="B771" s="23"/>
      <c r="C771" s="23"/>
      <c r="D771" s="58"/>
      <c r="E771" s="58"/>
      <c r="F771" s="58"/>
      <c r="G771" s="400"/>
      <c r="H771" s="158"/>
      <c r="I771" s="59"/>
      <c r="J771" s="135"/>
      <c r="K771" s="301"/>
      <c r="L771" s="135"/>
      <c r="M771" s="300"/>
      <c r="N771" s="135"/>
      <c r="O771" s="299"/>
      <c r="P771" s="135"/>
      <c r="Q771" s="19"/>
      <c r="R771" s="19"/>
      <c r="S771" s="23"/>
      <c r="T771" s="23"/>
      <c r="U771" s="58"/>
      <c r="V771" s="58"/>
      <c r="W771" s="58"/>
      <c r="X771" s="58"/>
      <c r="Y771" s="58"/>
    </row>
    <row r="772" spans="1:25" ht="18" customHeight="1" x14ac:dyDescent="0.2">
      <c r="A772" s="23"/>
      <c r="B772" s="23"/>
      <c r="C772" s="23"/>
      <c r="D772" s="58"/>
      <c r="E772" s="58"/>
      <c r="F772" s="58"/>
      <c r="G772" s="400"/>
      <c r="H772" s="158"/>
      <c r="I772" s="59"/>
      <c r="J772" s="135"/>
      <c r="K772" s="301"/>
      <c r="L772" s="135"/>
      <c r="M772" s="300"/>
      <c r="N772" s="135"/>
      <c r="O772" s="299"/>
      <c r="P772" s="135"/>
      <c r="Q772" s="19"/>
      <c r="R772" s="19"/>
      <c r="S772" s="23"/>
      <c r="T772" s="23"/>
      <c r="U772" s="58"/>
      <c r="V772" s="58"/>
      <c r="W772" s="58"/>
      <c r="X772" s="58"/>
      <c r="Y772" s="58"/>
    </row>
    <row r="773" spans="1:25" ht="18" customHeight="1" x14ac:dyDescent="0.2">
      <c r="A773" s="23"/>
      <c r="B773" s="23"/>
      <c r="C773" s="23"/>
      <c r="D773" s="58"/>
      <c r="E773" s="58"/>
      <c r="F773" s="58"/>
      <c r="G773" s="400"/>
      <c r="H773" s="158"/>
      <c r="I773" s="59"/>
      <c r="J773" s="135"/>
      <c r="K773" s="301"/>
      <c r="L773" s="135"/>
      <c r="M773" s="300"/>
      <c r="N773" s="135"/>
      <c r="O773" s="299"/>
      <c r="P773" s="135"/>
      <c r="Q773" s="19"/>
      <c r="R773" s="19"/>
      <c r="S773" s="23"/>
      <c r="T773" s="23"/>
      <c r="U773" s="58"/>
      <c r="V773" s="58"/>
      <c r="W773" s="58"/>
      <c r="X773" s="58"/>
      <c r="Y773" s="58"/>
    </row>
    <row r="774" spans="1:25" ht="18" customHeight="1" x14ac:dyDescent="0.2">
      <c r="A774" s="23"/>
      <c r="B774" s="23"/>
      <c r="C774" s="23"/>
      <c r="D774" s="58"/>
      <c r="E774" s="58"/>
      <c r="F774" s="58"/>
      <c r="G774" s="400"/>
      <c r="H774" s="158"/>
      <c r="I774" s="59"/>
      <c r="J774" s="135"/>
      <c r="K774" s="301"/>
      <c r="L774" s="135"/>
      <c r="M774" s="300"/>
      <c r="N774" s="135"/>
      <c r="O774" s="299"/>
      <c r="P774" s="135"/>
      <c r="Q774" s="19"/>
      <c r="R774" s="19"/>
      <c r="S774" s="23"/>
      <c r="T774" s="23"/>
      <c r="U774" s="58"/>
      <c r="V774" s="58"/>
      <c r="W774" s="58"/>
      <c r="X774" s="58"/>
      <c r="Y774" s="58"/>
    </row>
    <row r="775" spans="1:25" ht="18" customHeight="1" x14ac:dyDescent="0.2">
      <c r="A775" s="23"/>
      <c r="B775" s="23"/>
      <c r="C775" s="23"/>
      <c r="D775" s="58"/>
      <c r="E775" s="58"/>
      <c r="F775" s="58"/>
      <c r="G775" s="400"/>
      <c r="H775" s="158"/>
      <c r="I775" s="59"/>
      <c r="J775" s="135"/>
      <c r="K775" s="301"/>
      <c r="L775" s="135"/>
      <c r="M775" s="300"/>
      <c r="N775" s="135"/>
      <c r="O775" s="299"/>
      <c r="P775" s="135"/>
      <c r="Q775" s="19"/>
      <c r="R775" s="19"/>
      <c r="S775" s="23"/>
      <c r="T775" s="23"/>
      <c r="U775" s="58"/>
      <c r="V775" s="58"/>
      <c r="W775" s="58"/>
      <c r="X775" s="58"/>
      <c r="Y775" s="58"/>
    </row>
    <row r="776" spans="1:25" ht="18" customHeight="1" x14ac:dyDescent="0.2">
      <c r="A776" s="23"/>
      <c r="B776" s="23"/>
      <c r="C776" s="23"/>
      <c r="D776" s="58"/>
      <c r="E776" s="58"/>
      <c r="F776" s="58"/>
      <c r="G776" s="400"/>
      <c r="H776" s="158"/>
      <c r="I776" s="59"/>
      <c r="J776" s="135"/>
      <c r="K776" s="301"/>
      <c r="L776" s="135"/>
      <c r="M776" s="300"/>
      <c r="N776" s="135"/>
      <c r="O776" s="299"/>
      <c r="P776" s="135"/>
      <c r="Q776" s="19"/>
      <c r="R776" s="19"/>
      <c r="S776" s="23"/>
      <c r="T776" s="23"/>
      <c r="U776" s="58"/>
      <c r="V776" s="58"/>
      <c r="W776" s="58"/>
      <c r="X776" s="58"/>
      <c r="Y776" s="58"/>
    </row>
    <row r="777" spans="1:25" ht="18" customHeight="1" x14ac:dyDescent="0.2">
      <c r="A777" s="23"/>
      <c r="B777" s="23"/>
      <c r="C777" s="23"/>
      <c r="D777" s="58"/>
      <c r="E777" s="58"/>
      <c r="F777" s="58"/>
      <c r="G777" s="400"/>
      <c r="H777" s="158"/>
      <c r="I777" s="59"/>
      <c r="J777" s="135"/>
      <c r="K777" s="301"/>
      <c r="L777" s="135"/>
      <c r="M777" s="300"/>
      <c r="N777" s="135"/>
      <c r="O777" s="299"/>
      <c r="P777" s="135"/>
      <c r="Q777" s="19"/>
      <c r="R777" s="19"/>
      <c r="S777" s="23"/>
      <c r="T777" s="23"/>
      <c r="U777" s="58"/>
      <c r="V777" s="58"/>
      <c r="W777" s="58"/>
      <c r="X777" s="58"/>
      <c r="Y777" s="58"/>
    </row>
    <row r="778" spans="1:25" ht="18" customHeight="1" x14ac:dyDescent="0.2">
      <c r="A778" s="23"/>
      <c r="B778" s="23"/>
      <c r="C778" s="23"/>
      <c r="D778" s="58"/>
      <c r="E778" s="58"/>
      <c r="F778" s="58"/>
      <c r="G778" s="400"/>
      <c r="H778" s="158"/>
      <c r="I778" s="59"/>
      <c r="J778" s="135"/>
      <c r="K778" s="301"/>
      <c r="L778" s="135"/>
      <c r="M778" s="300"/>
      <c r="N778" s="135"/>
      <c r="O778" s="299"/>
      <c r="P778" s="135"/>
      <c r="Q778" s="19"/>
      <c r="R778" s="19"/>
      <c r="S778" s="23"/>
      <c r="T778" s="23"/>
      <c r="U778" s="58"/>
      <c r="V778" s="58"/>
      <c r="W778" s="58"/>
      <c r="X778" s="58"/>
      <c r="Y778" s="58"/>
    </row>
    <row r="779" spans="1:25" ht="18" customHeight="1" x14ac:dyDescent="0.2">
      <c r="A779" s="23"/>
      <c r="B779" s="23"/>
      <c r="C779" s="23"/>
      <c r="D779" s="58"/>
      <c r="E779" s="58"/>
      <c r="F779" s="58"/>
      <c r="G779" s="400"/>
      <c r="H779" s="158"/>
      <c r="I779" s="59"/>
      <c r="J779" s="135"/>
      <c r="K779" s="301"/>
      <c r="L779" s="135"/>
      <c r="M779" s="300"/>
      <c r="N779" s="135"/>
      <c r="O779" s="299"/>
      <c r="P779" s="135"/>
      <c r="Q779" s="19"/>
      <c r="R779" s="19"/>
      <c r="S779" s="23"/>
      <c r="T779" s="23"/>
      <c r="U779" s="58"/>
      <c r="V779" s="58"/>
      <c r="W779" s="58"/>
      <c r="X779" s="58"/>
      <c r="Y779" s="58"/>
    </row>
    <row r="780" spans="1:25" ht="18" customHeight="1" x14ac:dyDescent="0.2">
      <c r="A780" s="23"/>
      <c r="B780" s="23"/>
      <c r="C780" s="23"/>
      <c r="D780" s="58"/>
      <c r="E780" s="58"/>
      <c r="F780" s="58"/>
      <c r="G780" s="400"/>
      <c r="H780" s="158"/>
      <c r="I780" s="59"/>
      <c r="J780" s="135"/>
      <c r="K780" s="301"/>
      <c r="L780" s="135"/>
      <c r="M780" s="300"/>
      <c r="N780" s="135"/>
      <c r="O780" s="299"/>
      <c r="P780" s="135"/>
      <c r="Q780" s="19"/>
      <c r="R780" s="19"/>
      <c r="S780" s="23"/>
      <c r="T780" s="23"/>
      <c r="U780" s="58"/>
      <c r="V780" s="58"/>
      <c r="W780" s="58"/>
      <c r="X780" s="58"/>
      <c r="Y780" s="58"/>
    </row>
    <row r="781" spans="1:25" ht="18" customHeight="1" x14ac:dyDescent="0.2">
      <c r="A781" s="23"/>
      <c r="B781" s="23"/>
      <c r="C781" s="23"/>
      <c r="D781" s="58"/>
      <c r="E781" s="58"/>
      <c r="F781" s="58"/>
      <c r="G781" s="400"/>
      <c r="H781" s="158"/>
      <c r="I781" s="59"/>
      <c r="J781" s="135"/>
      <c r="K781" s="301"/>
      <c r="L781" s="135"/>
      <c r="M781" s="300"/>
      <c r="N781" s="135"/>
      <c r="O781" s="299"/>
      <c r="P781" s="135"/>
      <c r="Q781" s="19"/>
      <c r="R781" s="19"/>
      <c r="S781" s="23"/>
      <c r="T781" s="23"/>
      <c r="U781" s="58"/>
      <c r="V781" s="58"/>
      <c r="W781" s="58"/>
      <c r="X781" s="58"/>
      <c r="Y781" s="58"/>
    </row>
    <row r="782" spans="1:25" ht="18" customHeight="1" x14ac:dyDescent="0.2">
      <c r="A782" s="23"/>
      <c r="B782" s="23"/>
      <c r="C782" s="23"/>
      <c r="D782" s="58"/>
      <c r="E782" s="58"/>
      <c r="F782" s="58"/>
      <c r="G782" s="400"/>
      <c r="H782" s="158"/>
      <c r="I782" s="59"/>
      <c r="J782" s="135"/>
      <c r="K782" s="301"/>
      <c r="L782" s="135"/>
      <c r="M782" s="300"/>
      <c r="N782" s="135"/>
      <c r="O782" s="299"/>
      <c r="P782" s="135"/>
      <c r="Q782" s="19"/>
      <c r="R782" s="19"/>
      <c r="S782" s="23"/>
      <c r="T782" s="23"/>
      <c r="U782" s="58"/>
      <c r="V782" s="58"/>
      <c r="W782" s="58"/>
      <c r="X782" s="58"/>
      <c r="Y782" s="58"/>
    </row>
    <row r="783" spans="1:25" ht="18" customHeight="1" x14ac:dyDescent="0.2">
      <c r="A783" s="23"/>
      <c r="B783" s="23"/>
      <c r="C783" s="23"/>
      <c r="D783" s="58"/>
      <c r="E783" s="58"/>
      <c r="F783" s="58"/>
      <c r="G783" s="400"/>
      <c r="H783" s="158"/>
      <c r="I783" s="59"/>
      <c r="J783" s="135"/>
      <c r="K783" s="301"/>
      <c r="L783" s="135"/>
      <c r="M783" s="300"/>
      <c r="N783" s="135"/>
      <c r="O783" s="299"/>
      <c r="P783" s="135"/>
      <c r="Q783" s="19"/>
      <c r="R783" s="19"/>
      <c r="S783" s="23"/>
      <c r="T783" s="23"/>
      <c r="U783" s="58"/>
      <c r="V783" s="58"/>
      <c r="W783" s="58"/>
      <c r="X783" s="58"/>
      <c r="Y783" s="58"/>
    </row>
    <row r="784" spans="1:25" ht="18" customHeight="1" x14ac:dyDescent="0.2">
      <c r="A784" s="23"/>
      <c r="B784" s="23"/>
      <c r="C784" s="23"/>
      <c r="D784" s="58"/>
      <c r="E784" s="58"/>
      <c r="F784" s="58"/>
      <c r="G784" s="400"/>
      <c r="H784" s="158"/>
      <c r="I784" s="59"/>
      <c r="J784" s="135"/>
      <c r="K784" s="301"/>
      <c r="L784" s="135"/>
      <c r="M784" s="300"/>
      <c r="N784" s="135"/>
      <c r="O784" s="299"/>
      <c r="P784" s="135"/>
      <c r="Q784" s="19"/>
      <c r="R784" s="19"/>
      <c r="S784" s="23"/>
      <c r="T784" s="23"/>
      <c r="U784" s="58"/>
      <c r="V784" s="58"/>
      <c r="W784" s="58"/>
      <c r="X784" s="58"/>
      <c r="Y784" s="58"/>
    </row>
    <row r="785" spans="1:25" ht="18" customHeight="1" x14ac:dyDescent="0.2">
      <c r="A785" s="23"/>
      <c r="B785" s="23"/>
      <c r="C785" s="23"/>
      <c r="D785" s="58"/>
      <c r="E785" s="58"/>
      <c r="F785" s="58"/>
      <c r="G785" s="400"/>
      <c r="H785" s="158"/>
      <c r="I785" s="59"/>
      <c r="J785" s="135"/>
      <c r="K785" s="301"/>
      <c r="L785" s="135"/>
      <c r="M785" s="300"/>
      <c r="N785" s="135"/>
      <c r="O785" s="299"/>
      <c r="P785" s="135"/>
      <c r="Q785" s="19"/>
      <c r="R785" s="19"/>
      <c r="S785" s="23"/>
      <c r="T785" s="23"/>
      <c r="U785" s="58"/>
      <c r="V785" s="58"/>
      <c r="W785" s="58"/>
      <c r="X785" s="58"/>
      <c r="Y785" s="58"/>
    </row>
    <row r="786" spans="1:25" ht="18" customHeight="1" x14ac:dyDescent="0.2">
      <c r="A786" s="23"/>
      <c r="B786" s="23"/>
      <c r="C786" s="23"/>
      <c r="D786" s="58"/>
      <c r="E786" s="58"/>
      <c r="F786" s="58"/>
      <c r="G786" s="400"/>
      <c r="H786" s="158"/>
      <c r="I786" s="59"/>
      <c r="J786" s="135"/>
      <c r="K786" s="301"/>
      <c r="L786" s="135"/>
      <c r="M786" s="300"/>
      <c r="N786" s="135"/>
      <c r="O786" s="299"/>
      <c r="P786" s="135"/>
      <c r="Q786" s="19"/>
      <c r="R786" s="19"/>
      <c r="S786" s="23"/>
      <c r="T786" s="23"/>
      <c r="U786" s="58"/>
      <c r="V786" s="58"/>
      <c r="W786" s="58"/>
      <c r="X786" s="58"/>
      <c r="Y786" s="58"/>
    </row>
    <row r="787" spans="1:25" ht="18" customHeight="1" x14ac:dyDescent="0.2">
      <c r="A787" s="23"/>
      <c r="B787" s="23"/>
      <c r="C787" s="23"/>
      <c r="D787" s="58"/>
      <c r="E787" s="58"/>
      <c r="F787" s="58"/>
      <c r="G787" s="400"/>
      <c r="H787" s="158"/>
      <c r="I787" s="59"/>
      <c r="J787" s="135"/>
      <c r="K787" s="301"/>
      <c r="L787" s="135"/>
      <c r="M787" s="300"/>
      <c r="N787" s="135"/>
      <c r="O787" s="299"/>
      <c r="P787" s="135"/>
      <c r="Q787" s="19"/>
      <c r="R787" s="19"/>
      <c r="S787" s="23"/>
      <c r="T787" s="23"/>
      <c r="U787" s="58"/>
      <c r="V787" s="58"/>
      <c r="W787" s="58"/>
      <c r="X787" s="58"/>
      <c r="Y787" s="58"/>
    </row>
    <row r="788" spans="1:25" ht="18" customHeight="1" x14ac:dyDescent="0.2">
      <c r="A788" s="23"/>
      <c r="B788" s="23"/>
      <c r="C788" s="23"/>
      <c r="D788" s="58"/>
      <c r="E788" s="58"/>
      <c r="F788" s="58"/>
      <c r="G788" s="400"/>
      <c r="H788" s="158"/>
      <c r="I788" s="59"/>
      <c r="J788" s="135"/>
      <c r="K788" s="301"/>
      <c r="L788" s="135"/>
      <c r="M788" s="300"/>
      <c r="N788" s="135"/>
      <c r="O788" s="299"/>
      <c r="P788" s="135"/>
      <c r="Q788" s="19"/>
      <c r="R788" s="19"/>
      <c r="S788" s="23"/>
      <c r="T788" s="23"/>
      <c r="U788" s="58"/>
      <c r="V788" s="58"/>
      <c r="W788" s="58"/>
      <c r="X788" s="58"/>
      <c r="Y788" s="58"/>
    </row>
    <row r="789" spans="1:25" ht="18" customHeight="1" x14ac:dyDescent="0.2">
      <c r="A789" s="23"/>
      <c r="B789" s="23"/>
      <c r="C789" s="23"/>
      <c r="D789" s="58"/>
      <c r="E789" s="58"/>
      <c r="F789" s="58"/>
      <c r="G789" s="400"/>
      <c r="H789" s="158"/>
      <c r="I789" s="59"/>
      <c r="J789" s="135"/>
      <c r="K789" s="301"/>
      <c r="L789" s="135"/>
      <c r="M789" s="300"/>
      <c r="N789" s="135"/>
      <c r="O789" s="299"/>
      <c r="P789" s="135"/>
      <c r="Q789" s="19"/>
      <c r="R789" s="19"/>
      <c r="S789" s="23"/>
      <c r="T789" s="23"/>
      <c r="U789" s="58"/>
      <c r="V789" s="58"/>
      <c r="W789" s="58"/>
      <c r="X789" s="58"/>
      <c r="Y789" s="58"/>
    </row>
    <row r="790" spans="1:25" ht="18" customHeight="1" x14ac:dyDescent="0.2">
      <c r="A790" s="23"/>
      <c r="B790" s="23"/>
      <c r="C790" s="23"/>
      <c r="D790" s="58"/>
      <c r="E790" s="58"/>
      <c r="F790" s="58"/>
      <c r="G790" s="400"/>
      <c r="H790" s="158"/>
      <c r="I790" s="59"/>
      <c r="J790" s="135"/>
      <c r="K790" s="301"/>
      <c r="L790" s="135"/>
      <c r="M790" s="300"/>
      <c r="N790" s="135"/>
      <c r="O790" s="299"/>
      <c r="P790" s="135"/>
      <c r="Q790" s="19"/>
      <c r="R790" s="19"/>
      <c r="S790" s="23"/>
      <c r="T790" s="23"/>
      <c r="U790" s="58"/>
      <c r="V790" s="58"/>
      <c r="W790" s="58"/>
      <c r="X790" s="58"/>
      <c r="Y790" s="58"/>
    </row>
    <row r="791" spans="1:25" ht="18" customHeight="1" x14ac:dyDescent="0.2">
      <c r="A791" s="23"/>
      <c r="B791" s="23"/>
      <c r="C791" s="23"/>
      <c r="D791" s="58"/>
      <c r="E791" s="58"/>
      <c r="F791" s="58"/>
      <c r="G791" s="400"/>
      <c r="H791" s="158"/>
      <c r="I791" s="59"/>
      <c r="J791" s="135"/>
      <c r="K791" s="301"/>
      <c r="L791" s="135"/>
      <c r="M791" s="300"/>
      <c r="N791" s="135"/>
      <c r="O791" s="299"/>
      <c r="P791" s="135"/>
      <c r="Q791" s="19"/>
      <c r="R791" s="19"/>
      <c r="S791" s="23"/>
      <c r="T791" s="23"/>
      <c r="U791" s="58"/>
      <c r="V791" s="58"/>
      <c r="W791" s="58"/>
      <c r="X791" s="58"/>
      <c r="Y791" s="58"/>
    </row>
    <row r="792" spans="1:25" ht="18" customHeight="1" x14ac:dyDescent="0.2">
      <c r="A792" s="23"/>
      <c r="B792" s="23"/>
      <c r="C792" s="23"/>
      <c r="D792" s="58"/>
      <c r="E792" s="58"/>
      <c r="F792" s="58"/>
      <c r="G792" s="400"/>
      <c r="H792" s="158"/>
      <c r="I792" s="59"/>
      <c r="J792" s="135"/>
      <c r="K792" s="301"/>
      <c r="L792" s="135"/>
      <c r="M792" s="300"/>
      <c r="N792" s="135"/>
      <c r="O792" s="299"/>
      <c r="P792" s="135"/>
      <c r="Q792" s="19"/>
      <c r="R792" s="19"/>
      <c r="S792" s="23"/>
      <c r="T792" s="23"/>
      <c r="U792" s="58"/>
      <c r="V792" s="58"/>
      <c r="W792" s="58"/>
      <c r="X792" s="58"/>
      <c r="Y792" s="58"/>
    </row>
    <row r="793" spans="1:25" ht="18" customHeight="1" x14ac:dyDescent="0.2">
      <c r="A793" s="23"/>
      <c r="B793" s="23"/>
      <c r="C793" s="23"/>
      <c r="D793" s="58"/>
      <c r="E793" s="58"/>
      <c r="F793" s="58"/>
      <c r="G793" s="400"/>
      <c r="H793" s="158"/>
      <c r="I793" s="59"/>
      <c r="J793" s="135"/>
      <c r="K793" s="301"/>
      <c r="L793" s="135"/>
      <c r="M793" s="300"/>
      <c r="N793" s="135"/>
      <c r="O793" s="299"/>
      <c r="P793" s="135"/>
      <c r="Q793" s="19"/>
      <c r="R793" s="19"/>
      <c r="S793" s="23"/>
      <c r="T793" s="23"/>
      <c r="U793" s="58"/>
      <c r="V793" s="58"/>
      <c r="W793" s="58"/>
      <c r="X793" s="58"/>
      <c r="Y793" s="58"/>
    </row>
    <row r="794" spans="1:25" ht="18" customHeight="1" x14ac:dyDescent="0.2">
      <c r="A794" s="23"/>
      <c r="B794" s="23"/>
      <c r="C794" s="23"/>
      <c r="D794" s="58"/>
      <c r="E794" s="58"/>
      <c r="F794" s="58"/>
      <c r="G794" s="400"/>
      <c r="H794" s="158"/>
      <c r="I794" s="59"/>
      <c r="J794" s="135"/>
      <c r="K794" s="301"/>
      <c r="L794" s="135"/>
      <c r="M794" s="300"/>
      <c r="N794" s="135"/>
      <c r="O794" s="299"/>
      <c r="P794" s="135"/>
      <c r="Q794" s="19"/>
      <c r="R794" s="19"/>
      <c r="S794" s="23"/>
      <c r="T794" s="23"/>
      <c r="U794" s="58"/>
      <c r="V794" s="58"/>
      <c r="W794" s="58"/>
      <c r="X794" s="58"/>
      <c r="Y794" s="58"/>
    </row>
    <row r="795" spans="1:25" ht="18" customHeight="1" x14ac:dyDescent="0.2">
      <c r="A795" s="23"/>
      <c r="B795" s="23"/>
      <c r="C795" s="23"/>
      <c r="D795" s="58"/>
      <c r="E795" s="58"/>
      <c r="F795" s="58"/>
      <c r="G795" s="400"/>
      <c r="H795" s="158"/>
      <c r="I795" s="59"/>
      <c r="J795" s="135"/>
      <c r="K795" s="301"/>
      <c r="L795" s="135"/>
      <c r="M795" s="300"/>
      <c r="N795" s="135"/>
      <c r="O795" s="299"/>
      <c r="P795" s="135"/>
      <c r="Q795" s="19"/>
      <c r="R795" s="19"/>
      <c r="S795" s="23"/>
      <c r="T795" s="23"/>
      <c r="U795" s="58"/>
      <c r="V795" s="58"/>
      <c r="W795" s="58"/>
      <c r="X795" s="58"/>
      <c r="Y795" s="58"/>
    </row>
    <row r="796" spans="1:25" ht="18" customHeight="1" x14ac:dyDescent="0.2">
      <c r="A796" s="23"/>
      <c r="B796" s="23"/>
      <c r="C796" s="23"/>
      <c r="D796" s="58"/>
      <c r="E796" s="58"/>
      <c r="F796" s="58"/>
      <c r="G796" s="400"/>
      <c r="H796" s="158"/>
      <c r="I796" s="59"/>
      <c r="J796" s="135"/>
      <c r="K796" s="301"/>
      <c r="L796" s="135"/>
      <c r="M796" s="300"/>
      <c r="N796" s="135"/>
      <c r="O796" s="299"/>
      <c r="P796" s="135"/>
      <c r="Q796" s="19"/>
      <c r="R796" s="19"/>
      <c r="S796" s="23"/>
      <c r="T796" s="23"/>
      <c r="U796" s="58"/>
      <c r="V796" s="58"/>
      <c r="W796" s="58"/>
      <c r="X796" s="58"/>
      <c r="Y796" s="58"/>
    </row>
    <row r="797" spans="1:25" ht="18" customHeight="1" x14ac:dyDescent="0.2">
      <c r="A797" s="23"/>
      <c r="B797" s="23"/>
      <c r="C797" s="23"/>
      <c r="D797" s="58"/>
      <c r="E797" s="58"/>
      <c r="F797" s="58"/>
      <c r="G797" s="400"/>
      <c r="H797" s="158"/>
      <c r="I797" s="59"/>
      <c r="J797" s="135"/>
      <c r="K797" s="301"/>
      <c r="L797" s="135"/>
      <c r="M797" s="300"/>
      <c r="N797" s="135"/>
      <c r="O797" s="299"/>
      <c r="P797" s="135"/>
      <c r="Q797" s="19"/>
      <c r="R797" s="19"/>
      <c r="S797" s="23"/>
      <c r="T797" s="23"/>
      <c r="U797" s="58"/>
      <c r="V797" s="58"/>
      <c r="W797" s="58"/>
      <c r="X797" s="58"/>
      <c r="Y797" s="58"/>
    </row>
    <row r="798" spans="1:25" ht="18" customHeight="1" x14ac:dyDescent="0.2">
      <c r="A798" s="23"/>
      <c r="B798" s="23"/>
      <c r="C798" s="23"/>
      <c r="D798" s="58"/>
      <c r="E798" s="58"/>
      <c r="F798" s="58"/>
      <c r="G798" s="400"/>
      <c r="H798" s="158"/>
      <c r="I798" s="59"/>
      <c r="J798" s="135"/>
      <c r="K798" s="301"/>
      <c r="L798" s="135"/>
      <c r="M798" s="300"/>
      <c r="N798" s="135"/>
      <c r="O798" s="299"/>
      <c r="P798" s="135"/>
      <c r="Q798" s="19"/>
      <c r="R798" s="19"/>
      <c r="S798" s="23"/>
      <c r="T798" s="23"/>
      <c r="U798" s="58"/>
      <c r="V798" s="58"/>
      <c r="W798" s="58"/>
      <c r="X798" s="58"/>
      <c r="Y798" s="58"/>
    </row>
    <row r="799" spans="1:25" ht="18" customHeight="1" x14ac:dyDescent="0.2">
      <c r="A799" s="23"/>
      <c r="B799" s="23"/>
      <c r="C799" s="23"/>
      <c r="D799" s="58"/>
      <c r="E799" s="58"/>
      <c r="F799" s="58"/>
      <c r="G799" s="400"/>
      <c r="H799" s="158"/>
      <c r="I799" s="59"/>
      <c r="J799" s="135"/>
      <c r="K799" s="301"/>
      <c r="L799" s="135"/>
      <c r="M799" s="300"/>
      <c r="N799" s="135"/>
      <c r="O799" s="299"/>
      <c r="P799" s="135"/>
      <c r="Q799" s="19"/>
      <c r="R799" s="19"/>
      <c r="S799" s="23"/>
      <c r="T799" s="23"/>
      <c r="U799" s="58"/>
      <c r="V799" s="58"/>
      <c r="W799" s="58"/>
      <c r="X799" s="58"/>
      <c r="Y799" s="58"/>
    </row>
    <row r="800" spans="1:25" ht="18" customHeight="1" x14ac:dyDescent="0.2">
      <c r="A800" s="23"/>
      <c r="B800" s="23"/>
      <c r="C800" s="23"/>
      <c r="D800" s="58"/>
      <c r="E800" s="58"/>
      <c r="F800" s="58"/>
      <c r="G800" s="400"/>
      <c r="H800" s="158"/>
      <c r="I800" s="59"/>
      <c r="J800" s="135"/>
      <c r="K800" s="301"/>
      <c r="L800" s="135"/>
      <c r="M800" s="300"/>
      <c r="N800" s="135"/>
      <c r="O800" s="299"/>
      <c r="P800" s="135"/>
      <c r="Q800" s="19"/>
      <c r="R800" s="19"/>
      <c r="S800" s="23"/>
      <c r="T800" s="23"/>
      <c r="U800" s="58"/>
      <c r="V800" s="58"/>
      <c r="W800" s="58"/>
      <c r="X800" s="58"/>
      <c r="Y800" s="58"/>
    </row>
    <row r="801" spans="1:25" ht="18" customHeight="1" x14ac:dyDescent="0.2">
      <c r="A801" s="23"/>
      <c r="B801" s="23"/>
      <c r="C801" s="23"/>
      <c r="D801" s="58"/>
      <c r="E801" s="58"/>
      <c r="F801" s="58"/>
      <c r="G801" s="400"/>
      <c r="H801" s="158"/>
      <c r="I801" s="59"/>
      <c r="J801" s="135"/>
      <c r="K801" s="301"/>
      <c r="L801" s="135"/>
      <c r="M801" s="300"/>
      <c r="N801" s="135"/>
      <c r="O801" s="299"/>
      <c r="P801" s="135"/>
      <c r="Q801" s="19"/>
      <c r="R801" s="19"/>
      <c r="S801" s="23"/>
      <c r="T801" s="23"/>
      <c r="U801" s="58"/>
      <c r="V801" s="58"/>
      <c r="W801" s="58"/>
      <c r="X801" s="58"/>
      <c r="Y801" s="58"/>
    </row>
    <row r="802" spans="1:25" ht="18" customHeight="1" x14ac:dyDescent="0.2">
      <c r="A802" s="23"/>
      <c r="B802" s="23"/>
      <c r="C802" s="23"/>
      <c r="D802" s="58"/>
      <c r="E802" s="58"/>
      <c r="F802" s="58"/>
      <c r="G802" s="400"/>
      <c r="H802" s="158"/>
      <c r="I802" s="59"/>
      <c r="J802" s="135"/>
      <c r="K802" s="301"/>
      <c r="L802" s="135"/>
      <c r="M802" s="300"/>
      <c r="N802" s="135"/>
      <c r="O802" s="299"/>
      <c r="P802" s="135"/>
      <c r="Q802" s="19"/>
      <c r="R802" s="19"/>
      <c r="S802" s="23"/>
      <c r="T802" s="23"/>
      <c r="U802" s="58"/>
      <c r="V802" s="58"/>
      <c r="W802" s="58"/>
      <c r="X802" s="58"/>
      <c r="Y802" s="58"/>
    </row>
    <row r="803" spans="1:25" ht="18" customHeight="1" x14ac:dyDescent="0.2">
      <c r="A803" s="23"/>
      <c r="B803" s="23"/>
      <c r="C803" s="23"/>
      <c r="D803" s="58"/>
      <c r="E803" s="58"/>
      <c r="F803" s="58"/>
      <c r="G803" s="400"/>
      <c r="H803" s="158"/>
      <c r="I803" s="59"/>
      <c r="J803" s="135"/>
      <c r="K803" s="301"/>
      <c r="L803" s="135"/>
      <c r="M803" s="300"/>
      <c r="N803" s="135"/>
      <c r="O803" s="299"/>
      <c r="P803" s="135"/>
      <c r="Q803" s="19"/>
      <c r="R803" s="19"/>
      <c r="S803" s="23"/>
      <c r="T803" s="23"/>
      <c r="U803" s="58"/>
      <c r="V803" s="58"/>
      <c r="W803" s="58"/>
      <c r="X803" s="58"/>
      <c r="Y803" s="58"/>
    </row>
    <row r="804" spans="1:25" ht="18" customHeight="1" x14ac:dyDescent="0.2">
      <c r="A804" s="23"/>
      <c r="B804" s="23"/>
      <c r="C804" s="23"/>
      <c r="D804" s="58"/>
      <c r="E804" s="58"/>
      <c r="F804" s="58"/>
      <c r="G804" s="400"/>
      <c r="H804" s="158"/>
      <c r="I804" s="59"/>
      <c r="J804" s="135"/>
      <c r="K804" s="301"/>
      <c r="L804" s="135"/>
      <c r="M804" s="300"/>
      <c r="N804" s="135"/>
      <c r="O804" s="299"/>
      <c r="P804" s="135"/>
      <c r="Q804" s="19"/>
      <c r="R804" s="19"/>
      <c r="S804" s="23"/>
      <c r="T804" s="23"/>
      <c r="U804" s="58"/>
      <c r="V804" s="58"/>
      <c r="W804" s="58"/>
      <c r="X804" s="58"/>
      <c r="Y804" s="58"/>
    </row>
    <row r="805" spans="1:25" ht="18" customHeight="1" x14ac:dyDescent="0.2">
      <c r="A805" s="23"/>
      <c r="B805" s="23"/>
      <c r="C805" s="23"/>
      <c r="D805" s="58"/>
      <c r="E805" s="58"/>
      <c r="F805" s="58"/>
      <c r="G805" s="400"/>
      <c r="H805" s="158"/>
      <c r="I805" s="59"/>
      <c r="J805" s="135"/>
      <c r="K805" s="301"/>
      <c r="L805" s="135"/>
      <c r="M805" s="300"/>
      <c r="N805" s="135"/>
      <c r="O805" s="299"/>
      <c r="P805" s="135"/>
      <c r="Q805" s="19"/>
      <c r="R805" s="19"/>
      <c r="S805" s="23"/>
      <c r="T805" s="23"/>
      <c r="U805" s="58"/>
      <c r="V805" s="58"/>
      <c r="W805" s="58"/>
      <c r="X805" s="58"/>
      <c r="Y805" s="58"/>
    </row>
    <row r="806" spans="1:25" ht="18" customHeight="1" x14ac:dyDescent="0.2">
      <c r="A806" s="23"/>
      <c r="B806" s="23"/>
      <c r="C806" s="23"/>
      <c r="D806" s="58"/>
      <c r="E806" s="58"/>
      <c r="F806" s="58"/>
      <c r="G806" s="400"/>
      <c r="H806" s="158"/>
      <c r="I806" s="59"/>
      <c r="J806" s="135"/>
      <c r="K806" s="301"/>
      <c r="L806" s="135"/>
      <c r="M806" s="300"/>
      <c r="N806" s="135"/>
      <c r="O806" s="299"/>
      <c r="P806" s="135"/>
      <c r="Q806" s="19"/>
      <c r="R806" s="19"/>
      <c r="S806" s="23"/>
      <c r="T806" s="23"/>
      <c r="U806" s="58"/>
      <c r="V806" s="58"/>
      <c r="W806" s="58"/>
      <c r="X806" s="58"/>
      <c r="Y806" s="58"/>
    </row>
    <row r="807" spans="1:25" ht="18" customHeight="1" x14ac:dyDescent="0.2">
      <c r="A807" s="23"/>
      <c r="B807" s="23"/>
      <c r="C807" s="23"/>
      <c r="D807" s="58"/>
      <c r="E807" s="58"/>
      <c r="F807" s="58"/>
      <c r="G807" s="400"/>
      <c r="H807" s="158"/>
      <c r="I807" s="59"/>
      <c r="J807" s="135"/>
      <c r="K807" s="301"/>
      <c r="L807" s="135"/>
      <c r="M807" s="300"/>
      <c r="N807" s="135"/>
      <c r="O807" s="299"/>
      <c r="P807" s="135"/>
      <c r="Q807" s="19"/>
      <c r="R807" s="19"/>
      <c r="S807" s="23"/>
      <c r="T807" s="23"/>
      <c r="U807" s="58"/>
      <c r="V807" s="58"/>
      <c r="W807" s="58"/>
      <c r="X807" s="58"/>
      <c r="Y807" s="58"/>
    </row>
    <row r="808" spans="1:25" ht="18" customHeight="1" x14ac:dyDescent="0.2">
      <c r="A808" s="23"/>
      <c r="B808" s="23"/>
      <c r="C808" s="23"/>
      <c r="D808" s="58"/>
      <c r="E808" s="58"/>
      <c r="F808" s="58"/>
      <c r="G808" s="400"/>
      <c r="H808" s="158"/>
      <c r="I808" s="59"/>
      <c r="J808" s="135"/>
      <c r="K808" s="301"/>
      <c r="L808" s="135"/>
      <c r="M808" s="300"/>
      <c r="N808" s="135"/>
      <c r="O808" s="299"/>
      <c r="P808" s="135"/>
      <c r="Q808" s="19"/>
      <c r="R808" s="19"/>
      <c r="S808" s="23"/>
      <c r="T808" s="23"/>
      <c r="U808" s="58"/>
      <c r="V808" s="58"/>
      <c r="W808" s="58"/>
      <c r="X808" s="58"/>
      <c r="Y808" s="58"/>
    </row>
    <row r="809" spans="1:25" ht="18" customHeight="1" x14ac:dyDescent="0.2">
      <c r="A809" s="23"/>
      <c r="B809" s="23"/>
      <c r="C809" s="23"/>
      <c r="D809" s="58"/>
      <c r="E809" s="58"/>
      <c r="F809" s="58"/>
      <c r="G809" s="400"/>
      <c r="H809" s="158"/>
      <c r="I809" s="59"/>
      <c r="J809" s="135"/>
      <c r="K809" s="301"/>
      <c r="L809" s="135"/>
      <c r="M809" s="300"/>
      <c r="N809" s="135"/>
      <c r="O809" s="299"/>
      <c r="P809" s="135"/>
      <c r="Q809" s="19"/>
      <c r="R809" s="19"/>
      <c r="S809" s="23"/>
      <c r="T809" s="23"/>
      <c r="U809" s="58"/>
      <c r="V809" s="58"/>
      <c r="W809" s="58"/>
      <c r="X809" s="58"/>
      <c r="Y809" s="58"/>
    </row>
    <row r="810" spans="1:25" ht="18" customHeight="1" x14ac:dyDescent="0.2">
      <c r="A810" s="23"/>
      <c r="B810" s="23"/>
      <c r="C810" s="23"/>
      <c r="D810" s="58"/>
      <c r="E810" s="58"/>
      <c r="F810" s="58"/>
      <c r="G810" s="400"/>
      <c r="H810" s="158"/>
      <c r="I810" s="59"/>
      <c r="J810" s="135"/>
      <c r="K810" s="301"/>
      <c r="L810" s="135"/>
      <c r="M810" s="300"/>
      <c r="N810" s="135"/>
      <c r="O810" s="299"/>
      <c r="P810" s="135"/>
      <c r="Q810" s="19"/>
      <c r="R810" s="19"/>
      <c r="S810" s="23"/>
      <c r="T810" s="23"/>
      <c r="U810" s="58"/>
      <c r="V810" s="58"/>
      <c r="W810" s="58"/>
      <c r="X810" s="58"/>
      <c r="Y810" s="58"/>
    </row>
    <row r="811" spans="1:25" ht="18" customHeight="1" x14ac:dyDescent="0.2">
      <c r="A811" s="23"/>
      <c r="B811" s="23"/>
      <c r="C811" s="23"/>
      <c r="D811" s="58"/>
      <c r="E811" s="58"/>
      <c r="F811" s="58"/>
      <c r="G811" s="400"/>
      <c r="H811" s="158"/>
      <c r="I811" s="59"/>
      <c r="J811" s="135"/>
      <c r="K811" s="301"/>
      <c r="L811" s="135"/>
      <c r="M811" s="300"/>
      <c r="N811" s="135"/>
      <c r="O811" s="299"/>
      <c r="P811" s="135"/>
      <c r="Q811" s="19"/>
      <c r="R811" s="19"/>
      <c r="S811" s="23"/>
      <c r="T811" s="23"/>
      <c r="U811" s="58"/>
      <c r="V811" s="58"/>
      <c r="W811" s="58"/>
      <c r="X811" s="58"/>
      <c r="Y811" s="58"/>
    </row>
    <row r="812" spans="1:25" ht="18" customHeight="1" x14ac:dyDescent="0.2">
      <c r="A812" s="23"/>
      <c r="B812" s="23"/>
      <c r="C812" s="23"/>
      <c r="D812" s="58"/>
      <c r="E812" s="58"/>
      <c r="F812" s="58"/>
      <c r="G812" s="400"/>
      <c r="H812" s="158"/>
      <c r="I812" s="59"/>
      <c r="J812" s="135"/>
      <c r="K812" s="301"/>
      <c r="L812" s="135"/>
      <c r="M812" s="300"/>
      <c r="N812" s="135"/>
      <c r="O812" s="299"/>
      <c r="P812" s="135"/>
      <c r="Q812" s="19"/>
      <c r="R812" s="19"/>
      <c r="S812" s="23"/>
      <c r="T812" s="23"/>
      <c r="U812" s="58"/>
      <c r="V812" s="58"/>
      <c r="W812" s="58"/>
      <c r="X812" s="58"/>
      <c r="Y812" s="58"/>
    </row>
    <row r="813" spans="1:25" ht="18" customHeight="1" x14ac:dyDescent="0.2">
      <c r="A813" s="23"/>
      <c r="B813" s="23"/>
      <c r="C813" s="23"/>
      <c r="D813" s="58"/>
      <c r="E813" s="58"/>
      <c r="F813" s="58"/>
      <c r="G813" s="400"/>
      <c r="H813" s="158"/>
      <c r="I813" s="59"/>
      <c r="J813" s="135"/>
      <c r="K813" s="301"/>
      <c r="L813" s="135"/>
      <c r="M813" s="300"/>
      <c r="N813" s="135"/>
      <c r="O813" s="299"/>
      <c r="P813" s="135"/>
      <c r="Q813" s="19"/>
      <c r="R813" s="19"/>
      <c r="S813" s="23"/>
      <c r="T813" s="23"/>
      <c r="U813" s="58"/>
      <c r="V813" s="58"/>
      <c r="W813" s="58"/>
      <c r="X813" s="58"/>
      <c r="Y813" s="58"/>
    </row>
    <row r="814" spans="1:25" ht="18" customHeight="1" x14ac:dyDescent="0.2">
      <c r="A814" s="23"/>
      <c r="B814" s="23"/>
      <c r="C814" s="23"/>
      <c r="D814" s="58"/>
      <c r="E814" s="58"/>
      <c r="F814" s="58"/>
      <c r="G814" s="400"/>
      <c r="H814" s="158"/>
      <c r="I814" s="59"/>
      <c r="J814" s="135"/>
      <c r="K814" s="301"/>
      <c r="L814" s="135"/>
      <c r="M814" s="300"/>
      <c r="N814" s="135"/>
      <c r="O814" s="299"/>
      <c r="P814" s="135"/>
      <c r="Q814" s="19"/>
      <c r="R814" s="19"/>
      <c r="S814" s="23"/>
      <c r="T814" s="23"/>
      <c r="U814" s="58"/>
      <c r="V814" s="58"/>
      <c r="W814" s="58"/>
      <c r="X814" s="58"/>
      <c r="Y814" s="58"/>
    </row>
    <row r="815" spans="1:25" ht="18" customHeight="1" x14ac:dyDescent="0.2">
      <c r="A815" s="23"/>
      <c r="B815" s="23"/>
      <c r="C815" s="23"/>
      <c r="D815" s="58"/>
      <c r="E815" s="58"/>
      <c r="F815" s="58"/>
      <c r="G815" s="400"/>
      <c r="H815" s="158"/>
      <c r="I815" s="59"/>
      <c r="J815" s="135"/>
      <c r="K815" s="301"/>
      <c r="L815" s="135"/>
      <c r="M815" s="300"/>
      <c r="N815" s="135"/>
      <c r="O815" s="299"/>
      <c r="P815" s="135"/>
      <c r="Q815" s="19"/>
      <c r="R815" s="19"/>
      <c r="S815" s="23"/>
      <c r="T815" s="23"/>
      <c r="U815" s="58"/>
      <c r="V815" s="58"/>
      <c r="W815" s="58"/>
      <c r="X815" s="58"/>
      <c r="Y815" s="58"/>
    </row>
    <row r="816" spans="1:25" ht="18" customHeight="1" x14ac:dyDescent="0.2">
      <c r="A816" s="23"/>
      <c r="B816" s="23"/>
      <c r="C816" s="23"/>
      <c r="D816" s="58"/>
      <c r="E816" s="58"/>
      <c r="F816" s="58"/>
      <c r="G816" s="400"/>
      <c r="H816" s="158"/>
      <c r="I816" s="59"/>
      <c r="J816" s="135"/>
      <c r="K816" s="301"/>
      <c r="L816" s="135"/>
      <c r="M816" s="300"/>
      <c r="N816" s="135"/>
      <c r="O816" s="299"/>
      <c r="P816" s="135"/>
      <c r="Q816" s="19"/>
      <c r="R816" s="19"/>
      <c r="S816" s="23"/>
      <c r="T816" s="23"/>
      <c r="U816" s="58"/>
      <c r="V816" s="58"/>
      <c r="W816" s="58"/>
      <c r="X816" s="58"/>
      <c r="Y816" s="58"/>
    </row>
    <row r="817" spans="1:25" ht="18" customHeight="1" x14ac:dyDescent="0.2">
      <c r="A817" s="23"/>
      <c r="B817" s="23"/>
      <c r="C817" s="23"/>
      <c r="D817" s="58"/>
      <c r="E817" s="58"/>
      <c r="F817" s="58"/>
      <c r="G817" s="400"/>
      <c r="H817" s="158"/>
      <c r="I817" s="59"/>
      <c r="J817" s="135"/>
      <c r="K817" s="301"/>
      <c r="L817" s="135"/>
      <c r="M817" s="300"/>
      <c r="N817" s="135"/>
      <c r="O817" s="299"/>
      <c r="P817" s="135"/>
      <c r="Q817" s="19"/>
      <c r="R817" s="19"/>
      <c r="S817" s="23"/>
      <c r="T817" s="23"/>
      <c r="U817" s="58"/>
      <c r="V817" s="58"/>
      <c r="W817" s="58"/>
      <c r="X817" s="58"/>
      <c r="Y817" s="58"/>
    </row>
    <row r="818" spans="1:25" ht="18" customHeight="1" x14ac:dyDescent="0.2">
      <c r="A818" s="23"/>
      <c r="B818" s="23"/>
      <c r="C818" s="23"/>
      <c r="D818" s="58"/>
      <c r="E818" s="58"/>
      <c r="F818" s="58"/>
      <c r="G818" s="400"/>
      <c r="H818" s="158"/>
      <c r="I818" s="59"/>
      <c r="J818" s="135"/>
      <c r="K818" s="301"/>
      <c r="L818" s="135"/>
      <c r="M818" s="300"/>
      <c r="N818" s="135"/>
      <c r="O818" s="299"/>
      <c r="P818" s="135"/>
      <c r="Q818" s="19"/>
      <c r="R818" s="19"/>
      <c r="S818" s="23"/>
      <c r="T818" s="23"/>
      <c r="U818" s="58"/>
      <c r="V818" s="58"/>
      <c r="W818" s="58"/>
      <c r="X818" s="58"/>
      <c r="Y818" s="58"/>
    </row>
    <row r="819" spans="1:25" ht="18" customHeight="1" x14ac:dyDescent="0.2">
      <c r="A819" s="23"/>
      <c r="B819" s="23"/>
      <c r="C819" s="23"/>
      <c r="D819" s="58"/>
      <c r="E819" s="58"/>
      <c r="F819" s="58"/>
      <c r="G819" s="400"/>
      <c r="H819" s="158"/>
      <c r="I819" s="59"/>
      <c r="J819" s="135"/>
      <c r="K819" s="301"/>
      <c r="L819" s="135"/>
      <c r="M819" s="300"/>
      <c r="N819" s="135"/>
      <c r="O819" s="299"/>
      <c r="P819" s="135"/>
      <c r="Q819" s="19"/>
      <c r="R819" s="19"/>
      <c r="S819" s="23"/>
      <c r="T819" s="23"/>
      <c r="U819" s="58"/>
      <c r="V819" s="58"/>
      <c r="W819" s="58"/>
      <c r="X819" s="58"/>
      <c r="Y819" s="58"/>
    </row>
    <row r="820" spans="1:25" ht="18" customHeight="1" x14ac:dyDescent="0.2">
      <c r="A820" s="23"/>
      <c r="B820" s="23"/>
      <c r="C820" s="23"/>
      <c r="D820" s="58"/>
      <c r="E820" s="58"/>
      <c r="F820" s="58"/>
      <c r="G820" s="400"/>
      <c r="H820" s="158"/>
      <c r="I820" s="59"/>
      <c r="J820" s="135"/>
      <c r="K820" s="301"/>
      <c r="L820" s="135"/>
      <c r="M820" s="300"/>
      <c r="N820" s="135"/>
      <c r="O820" s="299"/>
      <c r="P820" s="135"/>
      <c r="Q820" s="19"/>
      <c r="R820" s="19"/>
      <c r="S820" s="23"/>
      <c r="T820" s="23"/>
      <c r="U820" s="58"/>
      <c r="V820" s="58"/>
      <c r="W820" s="58"/>
      <c r="X820" s="58"/>
      <c r="Y820" s="58"/>
    </row>
    <row r="821" spans="1:25" ht="18" customHeight="1" x14ac:dyDescent="0.2">
      <c r="A821" s="23"/>
      <c r="B821" s="23"/>
      <c r="C821" s="23"/>
      <c r="D821" s="58"/>
      <c r="E821" s="58"/>
      <c r="F821" s="58"/>
      <c r="G821" s="400"/>
      <c r="H821" s="158"/>
      <c r="I821" s="59"/>
      <c r="J821" s="135"/>
      <c r="K821" s="301"/>
      <c r="L821" s="135"/>
      <c r="M821" s="300"/>
      <c r="N821" s="135"/>
      <c r="O821" s="299"/>
      <c r="P821" s="135"/>
      <c r="Q821" s="19"/>
      <c r="R821" s="19"/>
      <c r="S821" s="23"/>
      <c r="T821" s="23"/>
      <c r="U821" s="58"/>
      <c r="V821" s="58"/>
      <c r="W821" s="58"/>
      <c r="X821" s="58"/>
      <c r="Y821" s="58"/>
    </row>
    <row r="822" spans="1:25" ht="18" customHeight="1" x14ac:dyDescent="0.2">
      <c r="A822" s="23"/>
      <c r="B822" s="23"/>
      <c r="C822" s="23"/>
      <c r="D822" s="58"/>
      <c r="E822" s="58"/>
      <c r="F822" s="58"/>
      <c r="G822" s="400"/>
      <c r="H822" s="158"/>
      <c r="I822" s="59"/>
      <c r="J822" s="135"/>
      <c r="K822" s="301"/>
      <c r="L822" s="135"/>
      <c r="M822" s="300"/>
      <c r="N822" s="135"/>
      <c r="O822" s="299"/>
      <c r="P822" s="135"/>
      <c r="Q822" s="19"/>
      <c r="R822" s="19"/>
      <c r="S822" s="23"/>
      <c r="T822" s="23"/>
      <c r="U822" s="58"/>
      <c r="V822" s="58"/>
      <c r="W822" s="58"/>
      <c r="X822" s="58"/>
      <c r="Y822" s="58"/>
    </row>
    <row r="823" spans="1:25" ht="18" customHeight="1" x14ac:dyDescent="0.2">
      <c r="A823" s="23"/>
      <c r="B823" s="23"/>
      <c r="C823" s="23"/>
      <c r="D823" s="58"/>
      <c r="E823" s="58"/>
      <c r="F823" s="58"/>
      <c r="G823" s="400"/>
      <c r="H823" s="158"/>
      <c r="I823" s="59"/>
      <c r="J823" s="135"/>
      <c r="K823" s="301"/>
      <c r="L823" s="135"/>
      <c r="M823" s="300"/>
      <c r="N823" s="135"/>
      <c r="O823" s="299"/>
      <c r="P823" s="135"/>
      <c r="Q823" s="19"/>
      <c r="R823" s="19"/>
      <c r="S823" s="23"/>
      <c r="T823" s="23"/>
      <c r="U823" s="58"/>
      <c r="V823" s="58"/>
      <c r="W823" s="58"/>
      <c r="X823" s="58"/>
      <c r="Y823" s="58"/>
    </row>
    <row r="824" spans="1:25" ht="18" customHeight="1" x14ac:dyDescent="0.2">
      <c r="A824" s="23"/>
      <c r="B824" s="23"/>
      <c r="C824" s="23"/>
      <c r="D824" s="58"/>
      <c r="E824" s="58"/>
      <c r="F824" s="58"/>
      <c r="G824" s="400"/>
      <c r="H824" s="158"/>
      <c r="I824" s="59"/>
      <c r="J824" s="135"/>
      <c r="K824" s="301"/>
      <c r="L824" s="135"/>
      <c r="M824" s="300"/>
      <c r="N824" s="135"/>
      <c r="O824" s="299"/>
      <c r="P824" s="135"/>
      <c r="Q824" s="19"/>
      <c r="R824" s="19"/>
      <c r="S824" s="23"/>
      <c r="T824" s="23"/>
      <c r="U824" s="58"/>
      <c r="V824" s="58"/>
      <c r="W824" s="58"/>
      <c r="X824" s="58"/>
      <c r="Y824" s="58"/>
    </row>
    <row r="825" spans="1:25" ht="18" customHeight="1" x14ac:dyDescent="0.2">
      <c r="A825" s="23"/>
      <c r="B825" s="23"/>
      <c r="C825" s="23"/>
      <c r="D825" s="58"/>
      <c r="E825" s="58"/>
      <c r="F825" s="58"/>
      <c r="G825" s="400"/>
      <c r="H825" s="158"/>
      <c r="I825" s="59"/>
      <c r="J825" s="135"/>
      <c r="K825" s="301"/>
      <c r="L825" s="135"/>
      <c r="M825" s="300"/>
      <c r="N825" s="135"/>
      <c r="O825" s="299"/>
      <c r="P825" s="135"/>
      <c r="Q825" s="19"/>
      <c r="R825" s="19"/>
      <c r="S825" s="23"/>
      <c r="T825" s="23"/>
      <c r="U825" s="58"/>
      <c r="V825" s="58"/>
      <c r="W825" s="58"/>
      <c r="X825" s="58"/>
      <c r="Y825" s="58"/>
    </row>
    <row r="826" spans="1:25" ht="18" customHeight="1" x14ac:dyDescent="0.2">
      <c r="A826" s="23"/>
      <c r="B826" s="23"/>
      <c r="C826" s="23"/>
      <c r="D826" s="58"/>
      <c r="E826" s="58"/>
      <c r="F826" s="58"/>
      <c r="G826" s="400"/>
      <c r="H826" s="158"/>
      <c r="I826" s="59"/>
      <c r="J826" s="135"/>
      <c r="K826" s="301"/>
      <c r="L826" s="135"/>
      <c r="M826" s="300"/>
      <c r="N826" s="135"/>
      <c r="O826" s="299"/>
      <c r="P826" s="135"/>
      <c r="Q826" s="19"/>
      <c r="R826" s="19"/>
      <c r="S826" s="23"/>
      <c r="T826" s="23"/>
      <c r="U826" s="58"/>
      <c r="V826" s="58"/>
      <c r="W826" s="58"/>
      <c r="X826" s="58"/>
      <c r="Y826" s="58"/>
    </row>
    <row r="827" spans="1:25" ht="18" customHeight="1" x14ac:dyDescent="0.2">
      <c r="A827" s="23"/>
      <c r="B827" s="23"/>
      <c r="C827" s="23"/>
      <c r="D827" s="58"/>
      <c r="E827" s="58"/>
      <c r="F827" s="58"/>
      <c r="G827" s="400"/>
      <c r="H827" s="158"/>
      <c r="I827" s="59"/>
      <c r="J827" s="135"/>
      <c r="K827" s="301"/>
      <c r="L827" s="135"/>
      <c r="M827" s="300"/>
      <c r="N827" s="135"/>
      <c r="O827" s="299"/>
      <c r="P827" s="135"/>
      <c r="Q827" s="19"/>
      <c r="R827" s="19"/>
      <c r="S827" s="23"/>
      <c r="T827" s="23"/>
      <c r="U827" s="58"/>
      <c r="V827" s="58"/>
      <c r="W827" s="58"/>
      <c r="X827" s="58"/>
      <c r="Y827" s="58"/>
    </row>
    <row r="828" spans="1:25" ht="18" customHeight="1" x14ac:dyDescent="0.2">
      <c r="A828" s="23"/>
      <c r="B828" s="23"/>
      <c r="C828" s="23"/>
      <c r="D828" s="58"/>
      <c r="E828" s="58"/>
      <c r="F828" s="58"/>
      <c r="G828" s="400"/>
      <c r="H828" s="158"/>
      <c r="I828" s="59"/>
      <c r="J828" s="135"/>
      <c r="K828" s="301"/>
      <c r="L828" s="135"/>
      <c r="M828" s="300"/>
      <c r="N828" s="135"/>
      <c r="O828" s="299"/>
      <c r="P828" s="135"/>
      <c r="Q828" s="19"/>
      <c r="R828" s="19"/>
      <c r="S828" s="23"/>
      <c r="T828" s="23"/>
      <c r="U828" s="58"/>
      <c r="V828" s="58"/>
      <c r="W828" s="58"/>
      <c r="X828" s="58"/>
      <c r="Y828" s="58"/>
    </row>
    <row r="829" spans="1:25" ht="18" customHeight="1" x14ac:dyDescent="0.2">
      <c r="A829" s="23"/>
      <c r="B829" s="23"/>
      <c r="C829" s="23"/>
      <c r="D829" s="58"/>
      <c r="E829" s="58"/>
      <c r="F829" s="58"/>
      <c r="G829" s="400"/>
      <c r="H829" s="158"/>
      <c r="I829" s="59"/>
      <c r="J829" s="135"/>
      <c r="K829" s="301"/>
      <c r="L829" s="135"/>
      <c r="M829" s="300"/>
      <c r="N829" s="135"/>
      <c r="O829" s="299"/>
      <c r="P829" s="135"/>
      <c r="Q829" s="19"/>
      <c r="R829" s="19"/>
      <c r="S829" s="23"/>
      <c r="T829" s="23"/>
      <c r="U829" s="58"/>
      <c r="V829" s="58"/>
      <c r="W829" s="58"/>
      <c r="X829" s="58"/>
      <c r="Y829" s="58"/>
    </row>
    <row r="830" spans="1:25" ht="18" customHeight="1" x14ac:dyDescent="0.2">
      <c r="A830" s="23"/>
      <c r="B830" s="23"/>
      <c r="C830" s="23"/>
      <c r="D830" s="58"/>
      <c r="E830" s="58"/>
      <c r="F830" s="58"/>
      <c r="G830" s="400"/>
      <c r="H830" s="158"/>
      <c r="I830" s="59"/>
      <c r="J830" s="135"/>
      <c r="K830" s="301"/>
      <c r="L830" s="135"/>
      <c r="M830" s="300"/>
      <c r="N830" s="135"/>
      <c r="O830" s="299"/>
      <c r="P830" s="135"/>
      <c r="Q830" s="19"/>
      <c r="R830" s="19"/>
      <c r="S830" s="23"/>
      <c r="T830" s="23"/>
      <c r="U830" s="58"/>
      <c r="V830" s="58"/>
      <c r="W830" s="58"/>
      <c r="X830" s="58"/>
      <c r="Y830" s="58"/>
    </row>
    <row r="831" spans="1:25" ht="18" customHeight="1" x14ac:dyDescent="0.2">
      <c r="A831" s="23"/>
      <c r="B831" s="23"/>
      <c r="C831" s="23"/>
      <c r="D831" s="58"/>
      <c r="E831" s="58"/>
      <c r="F831" s="58"/>
      <c r="G831" s="400"/>
      <c r="H831" s="158"/>
      <c r="I831" s="59"/>
      <c r="J831" s="135"/>
      <c r="K831" s="301"/>
      <c r="L831" s="135"/>
      <c r="M831" s="300"/>
      <c r="N831" s="135"/>
      <c r="O831" s="299"/>
      <c r="P831" s="135"/>
      <c r="Q831" s="19"/>
      <c r="R831" s="19"/>
      <c r="S831" s="23"/>
      <c r="T831" s="23"/>
      <c r="U831" s="58"/>
      <c r="V831" s="58"/>
      <c r="W831" s="58"/>
      <c r="X831" s="58"/>
      <c r="Y831" s="58"/>
    </row>
    <row r="832" spans="1:25" ht="18" customHeight="1" x14ac:dyDescent="0.2">
      <c r="A832" s="23"/>
      <c r="B832" s="23"/>
      <c r="C832" s="23"/>
      <c r="D832" s="58"/>
      <c r="E832" s="58"/>
      <c r="F832" s="58"/>
      <c r="G832" s="400"/>
      <c r="H832" s="158"/>
      <c r="I832" s="59"/>
      <c r="J832" s="135"/>
      <c r="K832" s="301"/>
      <c r="L832" s="135"/>
      <c r="M832" s="300"/>
      <c r="N832" s="135"/>
      <c r="O832" s="299"/>
      <c r="P832" s="135"/>
      <c r="Q832" s="19"/>
      <c r="R832" s="19"/>
      <c r="S832" s="23"/>
      <c r="T832" s="23"/>
      <c r="U832" s="58"/>
      <c r="V832" s="58"/>
      <c r="W832" s="58"/>
      <c r="X832" s="58"/>
      <c r="Y832" s="58"/>
    </row>
    <row r="833" spans="1:25" ht="18" customHeight="1" x14ac:dyDescent="0.2">
      <c r="A833" s="23"/>
      <c r="B833" s="23"/>
      <c r="C833" s="23"/>
      <c r="D833" s="58"/>
      <c r="E833" s="58"/>
      <c r="F833" s="58"/>
      <c r="G833" s="400"/>
      <c r="H833" s="158"/>
      <c r="I833" s="59"/>
      <c r="J833" s="135"/>
      <c r="K833" s="301"/>
      <c r="L833" s="135"/>
      <c r="M833" s="300"/>
      <c r="N833" s="135"/>
      <c r="O833" s="299"/>
      <c r="P833" s="135"/>
      <c r="Q833" s="19"/>
      <c r="R833" s="19"/>
      <c r="S833" s="23"/>
      <c r="T833" s="23"/>
      <c r="U833" s="58"/>
      <c r="V833" s="58"/>
      <c r="W833" s="58"/>
      <c r="X833" s="58"/>
      <c r="Y833" s="58"/>
    </row>
    <row r="834" spans="1:25" ht="18" customHeight="1" x14ac:dyDescent="0.2">
      <c r="A834" s="23"/>
      <c r="B834" s="23"/>
      <c r="C834" s="23"/>
      <c r="D834" s="58"/>
      <c r="E834" s="58"/>
      <c r="F834" s="58"/>
      <c r="G834" s="400"/>
      <c r="H834" s="158"/>
      <c r="I834" s="59"/>
      <c r="J834" s="135"/>
      <c r="K834" s="301"/>
      <c r="L834" s="135"/>
      <c r="M834" s="300"/>
      <c r="N834" s="135"/>
      <c r="O834" s="299"/>
      <c r="P834" s="135"/>
      <c r="Q834" s="19"/>
      <c r="R834" s="19"/>
      <c r="S834" s="23"/>
      <c r="T834" s="23"/>
      <c r="U834" s="58"/>
      <c r="V834" s="58"/>
      <c r="W834" s="58"/>
      <c r="X834" s="58"/>
      <c r="Y834" s="58"/>
    </row>
    <row r="835" spans="1:25" ht="18" customHeight="1" x14ac:dyDescent="0.2">
      <c r="A835" s="23"/>
      <c r="B835" s="23"/>
      <c r="C835" s="23"/>
      <c r="D835" s="58"/>
      <c r="E835" s="58"/>
      <c r="F835" s="58"/>
      <c r="G835" s="400"/>
      <c r="H835" s="158"/>
      <c r="I835" s="59"/>
      <c r="J835" s="135"/>
      <c r="K835" s="301"/>
      <c r="L835" s="135"/>
      <c r="M835" s="300"/>
      <c r="N835" s="135"/>
      <c r="O835" s="299"/>
      <c r="P835" s="135"/>
      <c r="Q835" s="19"/>
      <c r="R835" s="19"/>
      <c r="S835" s="23"/>
      <c r="T835" s="23"/>
      <c r="U835" s="58"/>
      <c r="V835" s="58"/>
      <c r="W835" s="58"/>
      <c r="X835" s="58"/>
      <c r="Y835" s="58"/>
    </row>
    <row r="836" spans="1:25" ht="18" customHeight="1" x14ac:dyDescent="0.2">
      <c r="A836" s="23"/>
      <c r="B836" s="23"/>
      <c r="C836" s="23"/>
      <c r="D836" s="58"/>
      <c r="E836" s="58"/>
      <c r="F836" s="58"/>
      <c r="G836" s="400"/>
      <c r="H836" s="158"/>
      <c r="I836" s="59"/>
      <c r="J836" s="135"/>
      <c r="K836" s="301"/>
      <c r="L836" s="135"/>
      <c r="M836" s="300"/>
      <c r="N836" s="135"/>
      <c r="O836" s="299"/>
      <c r="P836" s="135"/>
      <c r="Q836" s="19"/>
      <c r="R836" s="19"/>
      <c r="S836" s="23"/>
      <c r="T836" s="23"/>
      <c r="U836" s="58"/>
      <c r="V836" s="58"/>
      <c r="W836" s="58"/>
      <c r="X836" s="58"/>
      <c r="Y836" s="58"/>
    </row>
    <row r="837" spans="1:25" ht="18" customHeight="1" x14ac:dyDescent="0.2">
      <c r="A837" s="23"/>
      <c r="B837" s="23"/>
      <c r="C837" s="23"/>
      <c r="D837" s="58"/>
      <c r="E837" s="58"/>
      <c r="F837" s="58"/>
      <c r="G837" s="400"/>
      <c r="H837" s="158"/>
      <c r="I837" s="59"/>
      <c r="J837" s="135"/>
      <c r="K837" s="301"/>
      <c r="L837" s="135"/>
      <c r="M837" s="300"/>
      <c r="N837" s="135"/>
      <c r="O837" s="299"/>
      <c r="P837" s="135"/>
      <c r="Q837" s="19"/>
      <c r="R837" s="19"/>
      <c r="S837" s="23"/>
      <c r="T837" s="23"/>
      <c r="U837" s="58"/>
      <c r="V837" s="58"/>
      <c r="W837" s="58"/>
      <c r="X837" s="58"/>
      <c r="Y837" s="58"/>
    </row>
    <row r="838" spans="1:25" ht="18" customHeight="1" x14ac:dyDescent="0.2">
      <c r="A838" s="23"/>
      <c r="B838" s="23"/>
      <c r="C838" s="23"/>
      <c r="D838" s="58"/>
      <c r="E838" s="58"/>
      <c r="F838" s="58"/>
      <c r="G838" s="400"/>
      <c r="H838" s="158"/>
      <c r="I838" s="59"/>
      <c r="J838" s="135"/>
      <c r="K838" s="301"/>
      <c r="L838" s="135"/>
      <c r="M838" s="300"/>
      <c r="N838" s="135"/>
      <c r="O838" s="299"/>
      <c r="P838" s="135"/>
      <c r="Q838" s="19"/>
      <c r="R838" s="19"/>
      <c r="S838" s="23"/>
      <c r="T838" s="23"/>
      <c r="U838" s="58"/>
      <c r="V838" s="58"/>
      <c r="W838" s="58"/>
      <c r="X838" s="58"/>
      <c r="Y838" s="58"/>
    </row>
    <row r="839" spans="1:25" ht="18" customHeight="1" x14ac:dyDescent="0.2">
      <c r="A839" s="23"/>
      <c r="B839" s="23"/>
      <c r="C839" s="23"/>
      <c r="D839" s="58"/>
      <c r="E839" s="58"/>
      <c r="F839" s="58"/>
      <c r="G839" s="400"/>
      <c r="H839" s="158"/>
      <c r="I839" s="59"/>
      <c r="J839" s="135"/>
      <c r="K839" s="301"/>
      <c r="L839" s="135"/>
      <c r="M839" s="300"/>
      <c r="N839" s="135"/>
      <c r="O839" s="299"/>
      <c r="P839" s="135"/>
      <c r="Q839" s="19"/>
      <c r="R839" s="19"/>
      <c r="S839" s="23"/>
      <c r="T839" s="23"/>
      <c r="U839" s="58"/>
      <c r="V839" s="58"/>
      <c r="W839" s="58"/>
      <c r="X839" s="58"/>
      <c r="Y839" s="58"/>
    </row>
    <row r="840" spans="1:25" ht="18" customHeight="1" x14ac:dyDescent="0.2">
      <c r="A840" s="23"/>
      <c r="B840" s="23"/>
      <c r="C840" s="23"/>
      <c r="D840" s="58"/>
      <c r="E840" s="58"/>
      <c r="F840" s="58"/>
      <c r="G840" s="400"/>
      <c r="H840" s="158"/>
      <c r="I840" s="59"/>
      <c r="J840" s="135"/>
      <c r="K840" s="301"/>
      <c r="L840" s="135"/>
      <c r="M840" s="300"/>
      <c r="N840" s="135"/>
      <c r="O840" s="299"/>
      <c r="P840" s="135"/>
      <c r="Q840" s="19"/>
      <c r="R840" s="19"/>
      <c r="S840" s="23"/>
      <c r="T840" s="23"/>
      <c r="U840" s="58"/>
      <c r="V840" s="58"/>
      <c r="W840" s="58"/>
      <c r="X840" s="58"/>
      <c r="Y840" s="58"/>
    </row>
    <row r="841" spans="1:25" ht="18" customHeight="1" x14ac:dyDescent="0.2">
      <c r="A841" s="23"/>
      <c r="B841" s="23"/>
      <c r="C841" s="23"/>
      <c r="D841" s="58"/>
      <c r="E841" s="58"/>
      <c r="F841" s="58"/>
      <c r="G841" s="400"/>
      <c r="H841" s="158"/>
      <c r="I841" s="59"/>
      <c r="J841" s="135"/>
      <c r="K841" s="301"/>
      <c r="L841" s="135"/>
      <c r="M841" s="300"/>
      <c r="N841" s="135"/>
      <c r="O841" s="299"/>
      <c r="P841" s="135"/>
      <c r="Q841" s="19"/>
      <c r="R841" s="19"/>
      <c r="S841" s="23"/>
      <c r="T841" s="23"/>
      <c r="U841" s="58"/>
      <c r="V841" s="58"/>
      <c r="W841" s="58"/>
      <c r="X841" s="58"/>
      <c r="Y841" s="58"/>
    </row>
    <row r="842" spans="1:25" ht="18" customHeight="1" x14ac:dyDescent="0.2">
      <c r="A842" s="23"/>
      <c r="B842" s="23"/>
      <c r="C842" s="23"/>
      <c r="D842" s="58"/>
      <c r="E842" s="58"/>
      <c r="F842" s="58"/>
      <c r="G842" s="400"/>
      <c r="H842" s="158"/>
      <c r="I842" s="59"/>
      <c r="J842" s="135"/>
      <c r="K842" s="301"/>
      <c r="L842" s="135"/>
      <c r="M842" s="300"/>
      <c r="N842" s="135"/>
      <c r="O842" s="299"/>
      <c r="P842" s="135"/>
      <c r="Q842" s="19"/>
      <c r="R842" s="19"/>
      <c r="S842" s="23"/>
      <c r="T842" s="23"/>
      <c r="U842" s="58"/>
      <c r="V842" s="58"/>
      <c r="W842" s="58"/>
      <c r="X842" s="58"/>
      <c r="Y842" s="58"/>
    </row>
    <row r="843" spans="1:25" ht="18" customHeight="1" x14ac:dyDescent="0.2">
      <c r="A843" s="23"/>
      <c r="B843" s="23"/>
      <c r="C843" s="23"/>
      <c r="D843" s="58"/>
      <c r="E843" s="58"/>
      <c r="F843" s="58"/>
      <c r="G843" s="400"/>
      <c r="H843" s="158"/>
      <c r="I843" s="59"/>
      <c r="J843" s="135"/>
      <c r="K843" s="301"/>
      <c r="L843" s="135"/>
      <c r="M843" s="300"/>
      <c r="N843" s="135"/>
      <c r="O843" s="299"/>
      <c r="P843" s="135"/>
      <c r="Q843" s="19"/>
      <c r="R843" s="19"/>
      <c r="S843" s="23"/>
      <c r="T843" s="23"/>
      <c r="U843" s="58"/>
      <c r="V843" s="58"/>
      <c r="W843" s="58"/>
      <c r="X843" s="58"/>
      <c r="Y843" s="58"/>
    </row>
    <row r="844" spans="1:25" ht="18" customHeight="1" x14ac:dyDescent="0.2">
      <c r="A844" s="23"/>
      <c r="B844" s="23"/>
      <c r="C844" s="23"/>
      <c r="D844" s="58"/>
      <c r="E844" s="58"/>
      <c r="F844" s="58"/>
      <c r="G844" s="400"/>
      <c r="H844" s="158"/>
      <c r="I844" s="59"/>
      <c r="J844" s="135"/>
      <c r="K844" s="301"/>
      <c r="L844" s="135"/>
      <c r="M844" s="300"/>
      <c r="N844" s="135"/>
      <c r="O844" s="299"/>
      <c r="P844" s="135"/>
      <c r="Q844" s="19"/>
      <c r="R844" s="19"/>
      <c r="S844" s="23"/>
      <c r="T844" s="23"/>
      <c r="U844" s="58"/>
      <c r="V844" s="58"/>
      <c r="W844" s="58"/>
      <c r="X844" s="58"/>
      <c r="Y844" s="58"/>
    </row>
    <row r="845" spans="1:25" ht="18" customHeight="1" x14ac:dyDescent="0.2">
      <c r="A845" s="23"/>
      <c r="B845" s="23"/>
      <c r="C845" s="23"/>
      <c r="D845" s="58"/>
      <c r="E845" s="58"/>
      <c r="F845" s="58"/>
      <c r="G845" s="400"/>
      <c r="H845" s="158"/>
      <c r="I845" s="59"/>
      <c r="J845" s="135"/>
      <c r="K845" s="301"/>
      <c r="L845" s="135"/>
      <c r="M845" s="300"/>
      <c r="N845" s="135"/>
      <c r="O845" s="299"/>
      <c r="P845" s="135"/>
      <c r="Q845" s="19"/>
      <c r="R845" s="19"/>
      <c r="S845" s="23"/>
      <c r="T845" s="23"/>
      <c r="U845" s="58"/>
      <c r="V845" s="58"/>
      <c r="W845" s="58"/>
      <c r="X845" s="58"/>
      <c r="Y845" s="58"/>
    </row>
    <row r="846" spans="1:25" ht="18" customHeight="1" x14ac:dyDescent="0.2">
      <c r="A846" s="23"/>
      <c r="B846" s="23"/>
      <c r="C846" s="23"/>
      <c r="D846" s="58"/>
      <c r="E846" s="58"/>
      <c r="F846" s="58"/>
      <c r="G846" s="400"/>
      <c r="H846" s="158"/>
      <c r="I846" s="59"/>
      <c r="J846" s="135"/>
      <c r="K846" s="301"/>
      <c r="L846" s="135"/>
      <c r="M846" s="300"/>
      <c r="N846" s="135"/>
      <c r="O846" s="299"/>
      <c r="P846" s="135"/>
      <c r="Q846" s="19"/>
      <c r="R846" s="19"/>
      <c r="S846" s="23"/>
      <c r="T846" s="23"/>
      <c r="U846" s="58"/>
      <c r="V846" s="58"/>
      <c r="W846" s="58"/>
      <c r="X846" s="58"/>
      <c r="Y846" s="58"/>
    </row>
    <row r="847" spans="1:25" ht="18" customHeight="1" x14ac:dyDescent="0.2">
      <c r="A847" s="23"/>
      <c r="B847" s="23"/>
      <c r="C847" s="23"/>
      <c r="D847" s="58"/>
      <c r="E847" s="58"/>
      <c r="F847" s="58"/>
      <c r="G847" s="400"/>
      <c r="H847" s="158"/>
      <c r="I847" s="59"/>
      <c r="J847" s="135"/>
      <c r="K847" s="301"/>
      <c r="L847" s="135"/>
      <c r="M847" s="300"/>
      <c r="N847" s="135"/>
      <c r="O847" s="299"/>
      <c r="P847" s="135"/>
      <c r="Q847" s="19"/>
      <c r="R847" s="19"/>
      <c r="S847" s="23"/>
      <c r="T847" s="23"/>
      <c r="U847" s="58"/>
      <c r="V847" s="58"/>
      <c r="W847" s="58"/>
      <c r="X847" s="58"/>
      <c r="Y847" s="58"/>
    </row>
    <row r="848" spans="1:25" ht="18" customHeight="1" x14ac:dyDescent="0.2">
      <c r="A848" s="23"/>
      <c r="B848" s="23"/>
      <c r="C848" s="23"/>
      <c r="D848" s="58"/>
      <c r="E848" s="58"/>
      <c r="F848" s="58"/>
      <c r="G848" s="400"/>
      <c r="H848" s="158"/>
      <c r="I848" s="59"/>
      <c r="J848" s="135"/>
      <c r="K848" s="301"/>
      <c r="L848" s="135"/>
      <c r="M848" s="300"/>
      <c r="N848" s="135"/>
      <c r="O848" s="299"/>
      <c r="P848" s="135"/>
      <c r="Q848" s="19"/>
      <c r="R848" s="19"/>
      <c r="S848" s="23"/>
      <c r="T848" s="23"/>
      <c r="U848" s="58"/>
      <c r="V848" s="58"/>
      <c r="W848" s="58"/>
      <c r="X848" s="58"/>
      <c r="Y848" s="58"/>
    </row>
    <row r="849" spans="1:25" ht="18" customHeight="1" x14ac:dyDescent="0.2">
      <c r="A849" s="23"/>
      <c r="B849" s="23"/>
      <c r="C849" s="23"/>
      <c r="D849" s="58"/>
      <c r="E849" s="58"/>
      <c r="F849" s="58"/>
      <c r="G849" s="400"/>
      <c r="H849" s="158"/>
      <c r="I849" s="59"/>
      <c r="J849" s="135"/>
      <c r="K849" s="301"/>
      <c r="L849" s="135"/>
      <c r="M849" s="300"/>
      <c r="N849" s="135"/>
      <c r="O849" s="299"/>
      <c r="P849" s="135"/>
      <c r="Q849" s="19"/>
      <c r="R849" s="19"/>
      <c r="S849" s="23"/>
      <c r="T849" s="23"/>
      <c r="U849" s="58"/>
      <c r="V849" s="58"/>
      <c r="W849" s="58"/>
      <c r="X849" s="58"/>
      <c r="Y849" s="58"/>
    </row>
    <row r="850" spans="1:25" ht="18" customHeight="1" x14ac:dyDescent="0.2">
      <c r="A850" s="23"/>
      <c r="B850" s="23"/>
      <c r="C850" s="23"/>
      <c r="D850" s="58"/>
      <c r="E850" s="58"/>
      <c r="F850" s="58"/>
      <c r="G850" s="400"/>
      <c r="H850" s="158"/>
      <c r="I850" s="59"/>
      <c r="J850" s="135"/>
      <c r="K850" s="301"/>
      <c r="L850" s="135"/>
      <c r="M850" s="300"/>
      <c r="N850" s="135"/>
      <c r="O850" s="299"/>
      <c r="P850" s="135"/>
      <c r="Q850" s="19"/>
      <c r="R850" s="19"/>
      <c r="S850" s="23"/>
      <c r="T850" s="23"/>
      <c r="U850" s="58"/>
      <c r="V850" s="58"/>
      <c r="W850" s="58"/>
      <c r="X850" s="58"/>
      <c r="Y850" s="58"/>
    </row>
    <row r="851" spans="1:25" ht="18" customHeight="1" x14ac:dyDescent="0.2">
      <c r="A851" s="23"/>
      <c r="B851" s="23"/>
      <c r="C851" s="23"/>
      <c r="D851" s="58"/>
      <c r="E851" s="58"/>
      <c r="F851" s="58"/>
      <c r="G851" s="400"/>
      <c r="H851" s="158"/>
      <c r="I851" s="59"/>
      <c r="J851" s="135"/>
      <c r="K851" s="301"/>
      <c r="L851" s="135"/>
      <c r="M851" s="300"/>
      <c r="N851" s="135"/>
      <c r="O851" s="299"/>
      <c r="P851" s="135"/>
      <c r="Q851" s="19"/>
      <c r="R851" s="19"/>
      <c r="S851" s="23"/>
      <c r="T851" s="23"/>
      <c r="U851" s="58"/>
      <c r="V851" s="58"/>
      <c r="W851" s="58"/>
      <c r="X851" s="58"/>
      <c r="Y851" s="58"/>
    </row>
    <row r="852" spans="1:25" ht="18" customHeight="1" x14ac:dyDescent="0.2">
      <c r="A852" s="23"/>
      <c r="B852" s="23"/>
      <c r="C852" s="23"/>
      <c r="D852" s="58"/>
      <c r="E852" s="58"/>
      <c r="F852" s="58"/>
      <c r="G852" s="400"/>
      <c r="H852" s="158"/>
      <c r="I852" s="59"/>
      <c r="J852" s="135"/>
      <c r="K852" s="301"/>
      <c r="L852" s="135"/>
      <c r="M852" s="300"/>
      <c r="N852" s="135"/>
      <c r="O852" s="299"/>
      <c r="P852" s="135"/>
      <c r="Q852" s="19"/>
      <c r="R852" s="19"/>
      <c r="S852" s="23"/>
      <c r="T852" s="23"/>
      <c r="U852" s="58"/>
      <c r="V852" s="58"/>
      <c r="W852" s="58"/>
      <c r="X852" s="58"/>
      <c r="Y852" s="58"/>
    </row>
    <row r="853" spans="1:25" ht="18" customHeight="1" x14ac:dyDescent="0.2">
      <c r="A853" s="23"/>
      <c r="B853" s="23"/>
      <c r="C853" s="23"/>
      <c r="D853" s="58"/>
      <c r="E853" s="58"/>
      <c r="F853" s="58"/>
      <c r="G853" s="400"/>
      <c r="H853" s="158"/>
      <c r="I853" s="59"/>
      <c r="J853" s="135"/>
      <c r="K853" s="301"/>
      <c r="L853" s="135"/>
      <c r="M853" s="300"/>
      <c r="N853" s="135"/>
      <c r="O853" s="299"/>
      <c r="P853" s="135"/>
      <c r="Q853" s="19"/>
      <c r="R853" s="19"/>
      <c r="S853" s="23"/>
      <c r="T853" s="23"/>
      <c r="U853" s="58"/>
      <c r="V853" s="58"/>
      <c r="W853" s="58"/>
      <c r="X853" s="58"/>
      <c r="Y853" s="58"/>
    </row>
    <row r="854" spans="1:25" ht="18" customHeight="1" x14ac:dyDescent="0.2">
      <c r="A854" s="23"/>
      <c r="B854" s="23"/>
      <c r="C854" s="23"/>
      <c r="D854" s="58"/>
      <c r="E854" s="58"/>
      <c r="F854" s="58"/>
      <c r="G854" s="400"/>
      <c r="H854" s="158"/>
      <c r="I854" s="59"/>
      <c r="J854" s="135"/>
      <c r="K854" s="301"/>
      <c r="L854" s="135"/>
      <c r="M854" s="300"/>
      <c r="N854" s="135"/>
      <c r="O854" s="299"/>
      <c r="P854" s="135"/>
      <c r="Q854" s="19"/>
      <c r="R854" s="19"/>
      <c r="S854" s="23"/>
      <c r="T854" s="23"/>
      <c r="U854" s="58"/>
      <c r="V854" s="58"/>
      <c r="W854" s="58"/>
      <c r="X854" s="58"/>
      <c r="Y854" s="58"/>
    </row>
    <row r="855" spans="1:25" ht="18" customHeight="1" x14ac:dyDescent="0.2">
      <c r="A855" s="23"/>
      <c r="B855" s="23"/>
      <c r="C855" s="23"/>
      <c r="D855" s="58"/>
      <c r="E855" s="58"/>
      <c r="F855" s="58"/>
      <c r="G855" s="400"/>
      <c r="H855" s="158"/>
      <c r="I855" s="59"/>
      <c r="J855" s="135"/>
      <c r="K855" s="301"/>
      <c r="L855" s="135"/>
      <c r="M855" s="300"/>
      <c r="N855" s="135"/>
      <c r="O855" s="299"/>
      <c r="P855" s="135"/>
      <c r="Q855" s="19"/>
      <c r="R855" s="19"/>
      <c r="S855" s="23"/>
      <c r="T855" s="23"/>
      <c r="U855" s="58"/>
      <c r="V855" s="58"/>
      <c r="W855" s="58"/>
      <c r="X855" s="58"/>
      <c r="Y855" s="58"/>
    </row>
    <row r="856" spans="1:25" ht="18" customHeight="1" x14ac:dyDescent="0.2">
      <c r="A856" s="23"/>
      <c r="B856" s="23"/>
      <c r="C856" s="23"/>
      <c r="D856" s="58"/>
      <c r="E856" s="58"/>
      <c r="F856" s="58"/>
      <c r="G856" s="400"/>
      <c r="H856" s="158"/>
      <c r="I856" s="59"/>
      <c r="J856" s="135"/>
      <c r="K856" s="301"/>
      <c r="L856" s="135"/>
      <c r="M856" s="300"/>
      <c r="N856" s="135"/>
      <c r="O856" s="299"/>
      <c r="P856" s="135"/>
      <c r="Q856" s="19"/>
      <c r="R856" s="19"/>
      <c r="S856" s="23"/>
      <c r="T856" s="23"/>
      <c r="U856" s="58"/>
      <c r="V856" s="58"/>
      <c r="W856" s="58"/>
      <c r="X856" s="58"/>
      <c r="Y856" s="58"/>
    </row>
    <row r="857" spans="1:25" ht="18" customHeight="1" x14ac:dyDescent="0.2">
      <c r="A857" s="23"/>
      <c r="B857" s="23"/>
      <c r="C857" s="23"/>
      <c r="D857" s="58"/>
      <c r="E857" s="58"/>
      <c r="F857" s="58"/>
      <c r="G857" s="400"/>
      <c r="H857" s="158"/>
      <c r="I857" s="59"/>
      <c r="J857" s="135"/>
      <c r="K857" s="301"/>
      <c r="L857" s="135"/>
      <c r="M857" s="300"/>
      <c r="N857" s="135"/>
      <c r="O857" s="299"/>
      <c r="P857" s="135"/>
      <c r="Q857" s="19"/>
      <c r="R857" s="19"/>
      <c r="S857" s="23"/>
      <c r="T857" s="23"/>
      <c r="U857" s="58"/>
      <c r="V857" s="58"/>
      <c r="W857" s="58"/>
      <c r="X857" s="58"/>
      <c r="Y857" s="58"/>
    </row>
    <row r="858" spans="1:25" ht="18" customHeight="1" x14ac:dyDescent="0.2">
      <c r="A858" s="23"/>
      <c r="B858" s="23"/>
      <c r="C858" s="23"/>
      <c r="D858" s="58"/>
      <c r="E858" s="58"/>
      <c r="F858" s="58"/>
      <c r="G858" s="400"/>
      <c r="H858" s="158"/>
      <c r="I858" s="59"/>
      <c r="J858" s="135"/>
      <c r="K858" s="301"/>
      <c r="L858" s="135"/>
      <c r="M858" s="300"/>
      <c r="N858" s="135"/>
      <c r="O858" s="299"/>
      <c r="P858" s="135"/>
      <c r="Q858" s="19"/>
      <c r="R858" s="19"/>
      <c r="S858" s="23"/>
      <c r="T858" s="23"/>
      <c r="U858" s="58"/>
      <c r="V858" s="58"/>
      <c r="W858" s="58"/>
      <c r="X858" s="58"/>
      <c r="Y858" s="58"/>
    </row>
    <row r="859" spans="1:25" ht="18" customHeight="1" x14ac:dyDescent="0.2">
      <c r="A859" s="23"/>
      <c r="B859" s="23"/>
      <c r="C859" s="23"/>
      <c r="D859" s="58"/>
      <c r="E859" s="58"/>
      <c r="F859" s="58"/>
      <c r="G859" s="400"/>
      <c r="H859" s="158"/>
      <c r="I859" s="59"/>
      <c r="J859" s="135"/>
      <c r="K859" s="301"/>
      <c r="L859" s="135"/>
      <c r="M859" s="300"/>
      <c r="N859" s="135"/>
      <c r="O859" s="299"/>
      <c r="P859" s="135"/>
      <c r="Q859" s="19"/>
      <c r="R859" s="19"/>
      <c r="S859" s="23"/>
      <c r="T859" s="23"/>
      <c r="U859" s="58"/>
      <c r="V859" s="58"/>
      <c r="W859" s="58"/>
      <c r="X859" s="58"/>
      <c r="Y859" s="58"/>
    </row>
    <row r="860" spans="1:25" ht="18" customHeight="1" x14ac:dyDescent="0.2">
      <c r="A860" s="23"/>
      <c r="B860" s="23"/>
      <c r="C860" s="23"/>
      <c r="D860" s="58"/>
      <c r="E860" s="58"/>
      <c r="F860" s="58"/>
      <c r="G860" s="400"/>
      <c r="H860" s="158"/>
      <c r="I860" s="59"/>
      <c r="J860" s="135"/>
      <c r="K860" s="301"/>
      <c r="L860" s="135"/>
      <c r="M860" s="300"/>
      <c r="N860" s="135"/>
      <c r="O860" s="299"/>
      <c r="P860" s="135"/>
      <c r="Q860" s="19"/>
      <c r="R860" s="19"/>
      <c r="S860" s="23"/>
      <c r="T860" s="23"/>
      <c r="U860" s="58"/>
      <c r="V860" s="58"/>
      <c r="W860" s="58"/>
      <c r="X860" s="58"/>
      <c r="Y860" s="58"/>
    </row>
    <row r="861" spans="1:25" ht="18" customHeight="1" x14ac:dyDescent="0.2">
      <c r="A861" s="23"/>
      <c r="B861" s="23"/>
      <c r="C861" s="23"/>
      <c r="D861" s="58"/>
      <c r="E861" s="58"/>
      <c r="F861" s="58"/>
      <c r="G861" s="400"/>
      <c r="H861" s="158"/>
      <c r="I861" s="59"/>
      <c r="J861" s="135"/>
      <c r="K861" s="301"/>
      <c r="L861" s="135"/>
      <c r="M861" s="300"/>
      <c r="N861" s="135"/>
      <c r="O861" s="299"/>
      <c r="P861" s="135"/>
      <c r="Q861" s="19"/>
      <c r="R861" s="19"/>
      <c r="S861" s="23"/>
      <c r="T861" s="23"/>
      <c r="U861" s="58"/>
      <c r="V861" s="58"/>
      <c r="W861" s="58"/>
      <c r="X861" s="58"/>
      <c r="Y861" s="58"/>
    </row>
    <row r="862" spans="1:25" ht="18" customHeight="1" x14ac:dyDescent="0.2">
      <c r="A862" s="23"/>
      <c r="B862" s="23"/>
      <c r="C862" s="23"/>
      <c r="D862" s="58"/>
      <c r="E862" s="58"/>
      <c r="F862" s="58"/>
      <c r="G862" s="400"/>
      <c r="H862" s="158"/>
      <c r="I862" s="59"/>
      <c r="J862" s="135"/>
      <c r="K862" s="301"/>
      <c r="L862" s="135"/>
      <c r="M862" s="300"/>
      <c r="N862" s="135"/>
      <c r="O862" s="299"/>
      <c r="P862" s="135"/>
      <c r="Q862" s="19"/>
      <c r="R862" s="19"/>
      <c r="S862" s="23"/>
      <c r="T862" s="23"/>
      <c r="U862" s="58"/>
      <c r="V862" s="58"/>
      <c r="W862" s="58"/>
      <c r="X862" s="58"/>
      <c r="Y862" s="58"/>
    </row>
    <row r="863" spans="1:25" ht="18" customHeight="1" x14ac:dyDescent="0.2">
      <c r="A863" s="23"/>
      <c r="B863" s="23"/>
      <c r="C863" s="23"/>
      <c r="D863" s="58"/>
      <c r="E863" s="58"/>
      <c r="F863" s="58"/>
      <c r="G863" s="400"/>
      <c r="H863" s="158"/>
      <c r="I863" s="59"/>
      <c r="J863" s="135"/>
      <c r="K863" s="301"/>
      <c r="L863" s="135"/>
      <c r="M863" s="300"/>
      <c r="N863" s="135"/>
      <c r="O863" s="299"/>
      <c r="P863" s="135"/>
      <c r="Q863" s="19"/>
      <c r="R863" s="19"/>
      <c r="S863" s="23"/>
      <c r="T863" s="23"/>
      <c r="U863" s="58"/>
      <c r="V863" s="58"/>
      <c r="W863" s="58"/>
      <c r="X863" s="58"/>
      <c r="Y863" s="58"/>
    </row>
    <row r="864" spans="1:25" ht="18" customHeight="1" x14ac:dyDescent="0.2">
      <c r="A864" s="23"/>
      <c r="B864" s="23"/>
      <c r="C864" s="23"/>
      <c r="D864" s="58"/>
      <c r="E864" s="58"/>
      <c r="F864" s="58"/>
      <c r="G864" s="400"/>
      <c r="H864" s="158"/>
      <c r="I864" s="59"/>
      <c r="J864" s="135"/>
      <c r="K864" s="301"/>
      <c r="L864" s="135"/>
      <c r="M864" s="300"/>
      <c r="N864" s="135"/>
      <c r="O864" s="299"/>
      <c r="P864" s="135"/>
      <c r="Q864" s="19"/>
      <c r="R864" s="19"/>
      <c r="S864" s="23"/>
      <c r="T864" s="23"/>
      <c r="U864" s="58"/>
      <c r="V864" s="58"/>
      <c r="W864" s="58"/>
      <c r="X864" s="58"/>
      <c r="Y864" s="58"/>
    </row>
    <row r="865" spans="1:25" ht="18" customHeight="1" x14ac:dyDescent="0.2">
      <c r="A865" s="23"/>
      <c r="B865" s="23"/>
      <c r="C865" s="23"/>
      <c r="D865" s="58"/>
      <c r="E865" s="58"/>
      <c r="F865" s="58"/>
      <c r="G865" s="400"/>
      <c r="H865" s="158"/>
      <c r="I865" s="59"/>
      <c r="J865" s="135"/>
      <c r="K865" s="301"/>
      <c r="L865" s="135"/>
      <c r="M865" s="300"/>
      <c r="N865" s="135"/>
      <c r="O865" s="299"/>
      <c r="P865" s="135"/>
      <c r="Q865" s="19"/>
      <c r="R865" s="19"/>
      <c r="S865" s="23"/>
      <c r="T865" s="23"/>
      <c r="U865" s="58"/>
      <c r="V865" s="58"/>
      <c r="W865" s="58"/>
      <c r="X865" s="58"/>
      <c r="Y865" s="58"/>
    </row>
    <row r="866" spans="1:25" ht="18" customHeight="1" x14ac:dyDescent="0.2">
      <c r="A866" s="23"/>
      <c r="B866" s="23"/>
      <c r="C866" s="23"/>
      <c r="D866" s="58"/>
      <c r="E866" s="58"/>
      <c r="F866" s="58"/>
      <c r="G866" s="400"/>
      <c r="H866" s="158"/>
      <c r="I866" s="59"/>
      <c r="J866" s="135"/>
      <c r="K866" s="301"/>
      <c r="L866" s="135"/>
      <c r="M866" s="300"/>
      <c r="N866" s="135"/>
      <c r="O866" s="299"/>
      <c r="P866" s="135"/>
      <c r="Q866" s="19"/>
      <c r="R866" s="19"/>
      <c r="S866" s="23"/>
      <c r="T866" s="23"/>
      <c r="U866" s="58"/>
      <c r="V866" s="58"/>
      <c r="W866" s="58"/>
      <c r="X866" s="58"/>
      <c r="Y866" s="58"/>
    </row>
    <row r="867" spans="1:25" ht="18" customHeight="1" x14ac:dyDescent="0.2">
      <c r="A867" s="23"/>
      <c r="B867" s="23"/>
      <c r="C867" s="23"/>
      <c r="D867" s="58"/>
      <c r="E867" s="58"/>
      <c r="F867" s="58"/>
      <c r="G867" s="400"/>
      <c r="H867" s="158"/>
      <c r="I867" s="59"/>
      <c r="J867" s="135"/>
      <c r="K867" s="301"/>
      <c r="L867" s="135"/>
      <c r="M867" s="300"/>
      <c r="N867" s="135"/>
      <c r="O867" s="299"/>
      <c r="P867" s="135"/>
      <c r="Q867" s="19"/>
      <c r="R867" s="19"/>
      <c r="S867" s="23"/>
      <c r="T867" s="23"/>
      <c r="U867" s="58"/>
      <c r="V867" s="58"/>
      <c r="W867" s="58"/>
      <c r="X867" s="58"/>
      <c r="Y867" s="58"/>
    </row>
    <row r="868" spans="1:25" ht="18" customHeight="1" x14ac:dyDescent="0.2">
      <c r="A868" s="23"/>
      <c r="B868" s="23"/>
      <c r="C868" s="23"/>
      <c r="D868" s="58"/>
      <c r="E868" s="58"/>
      <c r="F868" s="58"/>
      <c r="G868" s="400"/>
      <c r="H868" s="158"/>
      <c r="I868" s="59"/>
      <c r="J868" s="135"/>
      <c r="K868" s="301"/>
      <c r="L868" s="135"/>
      <c r="M868" s="300"/>
      <c r="N868" s="135"/>
      <c r="O868" s="299"/>
      <c r="P868" s="135"/>
      <c r="Q868" s="19"/>
      <c r="R868" s="19"/>
      <c r="S868" s="23"/>
      <c r="T868" s="23"/>
      <c r="U868" s="58"/>
      <c r="V868" s="58"/>
      <c r="W868" s="58"/>
      <c r="X868" s="58"/>
      <c r="Y868" s="58"/>
    </row>
    <row r="869" spans="1:25" ht="18" customHeight="1" x14ac:dyDescent="0.2">
      <c r="A869" s="23"/>
      <c r="B869" s="23"/>
      <c r="C869" s="23"/>
      <c r="D869" s="58"/>
      <c r="E869" s="58"/>
      <c r="F869" s="58"/>
      <c r="G869" s="400"/>
      <c r="H869" s="158"/>
      <c r="I869" s="59"/>
      <c r="J869" s="135"/>
      <c r="K869" s="301"/>
      <c r="L869" s="135"/>
      <c r="M869" s="300"/>
      <c r="N869" s="135"/>
      <c r="O869" s="299"/>
      <c r="P869" s="135"/>
      <c r="Q869" s="19"/>
      <c r="R869" s="19"/>
      <c r="S869" s="23"/>
      <c r="T869" s="23"/>
      <c r="U869" s="58"/>
      <c r="V869" s="58"/>
      <c r="W869" s="58"/>
      <c r="X869" s="58"/>
      <c r="Y869" s="58"/>
    </row>
    <row r="870" spans="1:25" ht="18" customHeight="1" x14ac:dyDescent="0.2">
      <c r="A870" s="23"/>
      <c r="B870" s="23"/>
      <c r="C870" s="23"/>
      <c r="D870" s="58"/>
      <c r="E870" s="58"/>
      <c r="F870" s="58"/>
      <c r="G870" s="400"/>
      <c r="H870" s="158"/>
      <c r="I870" s="59"/>
      <c r="J870" s="135"/>
      <c r="K870" s="301"/>
      <c r="L870" s="135"/>
      <c r="M870" s="300"/>
      <c r="N870" s="135"/>
      <c r="O870" s="299"/>
      <c r="P870" s="135"/>
      <c r="Q870" s="19"/>
      <c r="R870" s="19"/>
      <c r="S870" s="23"/>
      <c r="T870" s="23"/>
      <c r="U870" s="58"/>
      <c r="V870" s="58"/>
      <c r="W870" s="58"/>
      <c r="X870" s="58"/>
      <c r="Y870" s="58"/>
    </row>
    <row r="871" spans="1:25" ht="18" customHeight="1" x14ac:dyDescent="0.2">
      <c r="A871" s="23"/>
      <c r="B871" s="23"/>
      <c r="C871" s="23"/>
      <c r="D871" s="58"/>
      <c r="E871" s="58"/>
      <c r="F871" s="58"/>
      <c r="G871" s="400"/>
      <c r="H871" s="158"/>
      <c r="I871" s="59"/>
      <c r="J871" s="135"/>
      <c r="K871" s="301"/>
      <c r="L871" s="135"/>
      <c r="M871" s="300"/>
      <c r="N871" s="135"/>
      <c r="O871" s="299"/>
      <c r="P871" s="135"/>
      <c r="Q871" s="19"/>
      <c r="R871" s="19"/>
      <c r="S871" s="23"/>
      <c r="T871" s="23"/>
      <c r="U871" s="58"/>
      <c r="V871" s="58"/>
      <c r="W871" s="58"/>
      <c r="X871" s="58"/>
      <c r="Y871" s="58"/>
    </row>
    <row r="872" spans="1:25" ht="18" customHeight="1" x14ac:dyDescent="0.2">
      <c r="A872" s="23"/>
      <c r="B872" s="23"/>
      <c r="C872" s="23"/>
      <c r="D872" s="58"/>
      <c r="E872" s="58"/>
      <c r="F872" s="58"/>
      <c r="G872" s="400"/>
      <c r="H872" s="158"/>
      <c r="I872" s="59"/>
      <c r="J872" s="135"/>
      <c r="K872" s="301"/>
      <c r="L872" s="135"/>
      <c r="M872" s="300"/>
      <c r="N872" s="135"/>
      <c r="O872" s="299"/>
      <c r="P872" s="135"/>
      <c r="Q872" s="19"/>
      <c r="R872" s="19"/>
      <c r="S872" s="23"/>
      <c r="T872" s="23"/>
      <c r="U872" s="58"/>
      <c r="V872" s="58"/>
      <c r="W872" s="58"/>
      <c r="X872" s="58"/>
      <c r="Y872" s="58"/>
    </row>
    <row r="873" spans="1:25" ht="18" customHeight="1" x14ac:dyDescent="0.2">
      <c r="A873" s="23"/>
      <c r="B873" s="23"/>
      <c r="C873" s="23"/>
      <c r="D873" s="58"/>
      <c r="E873" s="58"/>
      <c r="F873" s="58"/>
      <c r="G873" s="400"/>
      <c r="H873" s="158"/>
      <c r="I873" s="59"/>
      <c r="J873" s="135"/>
      <c r="K873" s="301"/>
      <c r="L873" s="135"/>
      <c r="M873" s="300"/>
      <c r="N873" s="135"/>
      <c r="O873" s="299"/>
      <c r="P873" s="135"/>
      <c r="Q873" s="19"/>
      <c r="R873" s="19"/>
      <c r="S873" s="23"/>
      <c r="T873" s="23"/>
      <c r="U873" s="58"/>
      <c r="V873" s="58"/>
      <c r="W873" s="58"/>
      <c r="X873" s="58"/>
      <c r="Y873" s="58"/>
    </row>
    <row r="874" spans="1:25" ht="18" customHeight="1" x14ac:dyDescent="0.2">
      <c r="A874" s="23"/>
      <c r="B874" s="23"/>
      <c r="C874" s="23"/>
      <c r="D874" s="58"/>
      <c r="E874" s="58"/>
      <c r="F874" s="58"/>
      <c r="G874" s="400"/>
      <c r="H874" s="158"/>
      <c r="I874" s="59"/>
      <c r="J874" s="135"/>
      <c r="K874" s="301"/>
      <c r="L874" s="135"/>
      <c r="M874" s="300"/>
      <c r="N874" s="135"/>
      <c r="O874" s="299"/>
      <c r="P874" s="135"/>
      <c r="Q874" s="19"/>
      <c r="R874" s="19"/>
      <c r="S874" s="23"/>
      <c r="T874" s="23"/>
      <c r="U874" s="58"/>
      <c r="V874" s="58"/>
      <c r="W874" s="58"/>
      <c r="X874" s="58"/>
      <c r="Y874" s="58"/>
    </row>
    <row r="875" spans="1:25" ht="18" customHeight="1" x14ac:dyDescent="0.2">
      <c r="A875" s="23"/>
      <c r="B875" s="23"/>
      <c r="C875" s="23"/>
      <c r="D875" s="58"/>
      <c r="E875" s="58"/>
      <c r="F875" s="58"/>
      <c r="G875" s="400"/>
      <c r="H875" s="158"/>
      <c r="I875" s="59"/>
      <c r="J875" s="135"/>
      <c r="K875" s="301"/>
      <c r="L875" s="135"/>
      <c r="M875" s="300"/>
      <c r="N875" s="135"/>
      <c r="O875" s="299"/>
      <c r="P875" s="135"/>
      <c r="Q875" s="19"/>
      <c r="R875" s="19"/>
      <c r="S875" s="23"/>
      <c r="T875" s="23"/>
      <c r="U875" s="58"/>
      <c r="V875" s="58"/>
      <c r="W875" s="58"/>
      <c r="X875" s="58"/>
      <c r="Y875" s="58"/>
    </row>
    <row r="876" spans="1:25" ht="18" customHeight="1" x14ac:dyDescent="0.2">
      <c r="A876" s="23"/>
      <c r="B876" s="23"/>
      <c r="C876" s="23"/>
      <c r="D876" s="58"/>
      <c r="E876" s="58"/>
      <c r="F876" s="58"/>
      <c r="G876" s="400"/>
      <c r="H876" s="158"/>
      <c r="I876" s="59"/>
      <c r="J876" s="135"/>
      <c r="K876" s="301"/>
      <c r="L876" s="135"/>
      <c r="M876" s="300"/>
      <c r="N876" s="135"/>
      <c r="O876" s="299"/>
      <c r="P876" s="135"/>
      <c r="Q876" s="19"/>
      <c r="R876" s="19"/>
      <c r="S876" s="23"/>
      <c r="T876" s="23"/>
      <c r="U876" s="58"/>
      <c r="V876" s="58"/>
      <c r="W876" s="58"/>
      <c r="X876" s="58"/>
      <c r="Y876" s="58"/>
    </row>
    <row r="877" spans="1:25" ht="18" customHeight="1" x14ac:dyDescent="0.2">
      <c r="A877" s="23"/>
      <c r="B877" s="23"/>
      <c r="C877" s="23"/>
      <c r="D877" s="58"/>
      <c r="E877" s="58"/>
      <c r="F877" s="58"/>
      <c r="G877" s="400"/>
      <c r="H877" s="158"/>
      <c r="I877" s="59"/>
      <c r="J877" s="135"/>
      <c r="K877" s="301"/>
      <c r="L877" s="135"/>
      <c r="M877" s="300"/>
      <c r="N877" s="135"/>
      <c r="O877" s="299"/>
      <c r="P877" s="135"/>
      <c r="Q877" s="19"/>
      <c r="R877" s="19"/>
      <c r="S877" s="23"/>
      <c r="T877" s="23"/>
      <c r="U877" s="58"/>
      <c r="V877" s="58"/>
      <c r="W877" s="58"/>
      <c r="X877" s="58"/>
      <c r="Y877" s="58"/>
    </row>
    <row r="878" spans="1:25" ht="18" customHeight="1" x14ac:dyDescent="0.2">
      <c r="A878" s="23"/>
      <c r="B878" s="23"/>
      <c r="C878" s="23"/>
      <c r="D878" s="58"/>
      <c r="E878" s="58"/>
      <c r="F878" s="58"/>
      <c r="G878" s="400"/>
      <c r="H878" s="158"/>
      <c r="I878" s="59"/>
      <c r="J878" s="135"/>
      <c r="K878" s="301"/>
      <c r="L878" s="135"/>
      <c r="M878" s="300"/>
      <c r="N878" s="135"/>
      <c r="O878" s="299"/>
      <c r="P878" s="135"/>
      <c r="Q878" s="19"/>
      <c r="R878" s="19"/>
      <c r="S878" s="23"/>
      <c r="T878" s="23"/>
      <c r="U878" s="58"/>
      <c r="V878" s="58"/>
      <c r="W878" s="58"/>
      <c r="X878" s="58"/>
      <c r="Y878" s="58"/>
    </row>
    <row r="879" spans="1:25" ht="18" customHeight="1" x14ac:dyDescent="0.2">
      <c r="A879" s="23"/>
      <c r="B879" s="23"/>
      <c r="C879" s="23"/>
      <c r="D879" s="58"/>
      <c r="E879" s="58"/>
      <c r="F879" s="58"/>
      <c r="G879" s="400"/>
      <c r="H879" s="158"/>
      <c r="I879" s="59"/>
      <c r="J879" s="135"/>
      <c r="K879" s="301"/>
      <c r="L879" s="135"/>
      <c r="M879" s="300"/>
      <c r="N879" s="135"/>
      <c r="O879" s="299"/>
      <c r="P879" s="135"/>
      <c r="Q879" s="19"/>
      <c r="R879" s="19"/>
      <c r="S879" s="23"/>
      <c r="T879" s="23"/>
      <c r="U879" s="58"/>
      <c r="V879" s="58"/>
      <c r="W879" s="58"/>
      <c r="X879" s="58"/>
      <c r="Y879" s="58"/>
    </row>
    <row r="880" spans="1:25" ht="18" customHeight="1" x14ac:dyDescent="0.2">
      <c r="A880" s="23"/>
      <c r="B880" s="23"/>
      <c r="C880" s="23"/>
      <c r="D880" s="58"/>
      <c r="E880" s="58"/>
      <c r="F880" s="58"/>
      <c r="G880" s="400"/>
      <c r="H880" s="158"/>
      <c r="I880" s="59"/>
      <c r="J880" s="135"/>
      <c r="K880" s="301"/>
      <c r="L880" s="135"/>
      <c r="M880" s="300"/>
      <c r="N880" s="135"/>
      <c r="O880" s="299"/>
      <c r="P880" s="135"/>
      <c r="Q880" s="19"/>
      <c r="R880" s="19"/>
      <c r="S880" s="23"/>
      <c r="T880" s="23"/>
      <c r="U880" s="58"/>
      <c r="V880" s="58"/>
      <c r="W880" s="58"/>
      <c r="X880" s="58"/>
      <c r="Y880" s="58"/>
    </row>
    <row r="881" spans="1:25" ht="18" customHeight="1" x14ac:dyDescent="0.2">
      <c r="A881" s="23"/>
      <c r="B881" s="23"/>
      <c r="C881" s="23"/>
      <c r="D881" s="58"/>
      <c r="E881" s="58"/>
      <c r="F881" s="58"/>
      <c r="G881" s="400"/>
      <c r="H881" s="158"/>
      <c r="I881" s="59"/>
      <c r="J881" s="135"/>
      <c r="K881" s="301"/>
      <c r="L881" s="135"/>
      <c r="M881" s="300"/>
      <c r="N881" s="135"/>
      <c r="O881" s="299"/>
      <c r="P881" s="135"/>
      <c r="Q881" s="19"/>
      <c r="R881" s="19"/>
      <c r="S881" s="23"/>
      <c r="T881" s="23"/>
      <c r="U881" s="58"/>
      <c r="V881" s="58"/>
      <c r="W881" s="58"/>
      <c r="X881" s="58"/>
      <c r="Y881" s="58"/>
    </row>
    <row r="882" spans="1:25" ht="18" customHeight="1" x14ac:dyDescent="0.2">
      <c r="A882" s="23"/>
      <c r="B882" s="23"/>
      <c r="C882" s="23"/>
      <c r="D882" s="58"/>
      <c r="E882" s="58"/>
      <c r="F882" s="58"/>
      <c r="G882" s="400"/>
      <c r="H882" s="158"/>
      <c r="I882" s="59"/>
      <c r="J882" s="135"/>
      <c r="K882" s="301"/>
      <c r="L882" s="135"/>
      <c r="M882" s="300"/>
      <c r="N882" s="135"/>
      <c r="O882" s="299"/>
      <c r="P882" s="135"/>
      <c r="Q882" s="19"/>
      <c r="R882" s="19"/>
      <c r="S882" s="23"/>
      <c r="T882" s="23"/>
      <c r="U882" s="58"/>
      <c r="V882" s="58"/>
      <c r="W882" s="58"/>
      <c r="X882" s="58"/>
      <c r="Y882" s="58"/>
    </row>
    <row r="883" spans="1:25" ht="18" customHeight="1" x14ac:dyDescent="0.2">
      <c r="A883" s="23"/>
      <c r="B883" s="23"/>
      <c r="C883" s="23"/>
      <c r="D883" s="58"/>
      <c r="E883" s="58"/>
      <c r="F883" s="58"/>
      <c r="G883" s="400"/>
      <c r="H883" s="158"/>
      <c r="I883" s="59"/>
      <c r="J883" s="135"/>
      <c r="K883" s="301"/>
      <c r="L883" s="135"/>
      <c r="M883" s="300"/>
      <c r="N883" s="135"/>
      <c r="O883" s="299"/>
      <c r="P883" s="135"/>
      <c r="Q883" s="19"/>
      <c r="R883" s="19"/>
      <c r="S883" s="23"/>
      <c r="T883" s="23"/>
      <c r="U883" s="58"/>
      <c r="V883" s="58"/>
      <c r="W883" s="58"/>
      <c r="X883" s="58"/>
      <c r="Y883" s="58"/>
    </row>
    <row r="884" spans="1:25" ht="18" customHeight="1" x14ac:dyDescent="0.2">
      <c r="A884" s="23"/>
      <c r="B884" s="23"/>
      <c r="C884" s="23"/>
      <c r="D884" s="58"/>
      <c r="E884" s="58"/>
      <c r="F884" s="58"/>
      <c r="G884" s="400"/>
      <c r="H884" s="158"/>
      <c r="I884" s="59"/>
      <c r="J884" s="135"/>
      <c r="K884" s="301"/>
      <c r="L884" s="135"/>
      <c r="M884" s="300"/>
      <c r="N884" s="135"/>
      <c r="O884" s="299"/>
      <c r="P884" s="135"/>
      <c r="Q884" s="19"/>
      <c r="R884" s="19"/>
      <c r="S884" s="23"/>
      <c r="T884" s="23"/>
      <c r="U884" s="58"/>
      <c r="V884" s="58"/>
      <c r="W884" s="58"/>
      <c r="X884" s="58"/>
      <c r="Y884" s="58"/>
    </row>
    <row r="885" spans="1:25" ht="18" customHeight="1" x14ac:dyDescent="0.2">
      <c r="A885" s="23"/>
      <c r="B885" s="23"/>
      <c r="C885" s="23"/>
      <c r="D885" s="58"/>
      <c r="E885" s="58"/>
      <c r="F885" s="58"/>
      <c r="G885" s="400"/>
      <c r="H885" s="158"/>
      <c r="I885" s="59"/>
      <c r="J885" s="135"/>
      <c r="K885" s="301"/>
      <c r="L885" s="135"/>
      <c r="M885" s="300"/>
      <c r="N885" s="135"/>
      <c r="O885" s="299"/>
      <c r="P885" s="135"/>
      <c r="Q885" s="19"/>
      <c r="R885" s="19"/>
      <c r="S885" s="23"/>
      <c r="T885" s="23"/>
      <c r="U885" s="58"/>
      <c r="V885" s="58"/>
      <c r="W885" s="58"/>
      <c r="X885" s="58"/>
      <c r="Y885" s="58"/>
    </row>
    <row r="886" spans="1:25" ht="18" customHeight="1" x14ac:dyDescent="0.2">
      <c r="A886" s="23"/>
      <c r="B886" s="23"/>
      <c r="C886" s="23"/>
      <c r="D886" s="58"/>
      <c r="E886" s="58"/>
      <c r="F886" s="58"/>
      <c r="G886" s="400"/>
      <c r="H886" s="158"/>
      <c r="I886" s="59"/>
      <c r="J886" s="135"/>
      <c r="K886" s="301"/>
      <c r="L886" s="135"/>
      <c r="M886" s="300"/>
      <c r="N886" s="135"/>
      <c r="O886" s="299"/>
      <c r="P886" s="135"/>
      <c r="Q886" s="19"/>
      <c r="R886" s="19"/>
      <c r="S886" s="23"/>
      <c r="T886" s="23"/>
      <c r="U886" s="58"/>
      <c r="V886" s="58"/>
      <c r="W886" s="58"/>
      <c r="X886" s="58"/>
      <c r="Y886" s="58"/>
    </row>
    <row r="887" spans="1:25" ht="18" customHeight="1" x14ac:dyDescent="0.2">
      <c r="A887" s="23"/>
      <c r="B887" s="23"/>
      <c r="C887" s="23"/>
      <c r="D887" s="58"/>
      <c r="E887" s="58"/>
      <c r="F887" s="58"/>
      <c r="G887" s="400"/>
      <c r="H887" s="158"/>
      <c r="I887" s="59"/>
      <c r="J887" s="135"/>
      <c r="K887" s="301"/>
      <c r="L887" s="135"/>
      <c r="M887" s="300"/>
      <c r="N887" s="135"/>
      <c r="O887" s="299"/>
      <c r="P887" s="135"/>
      <c r="Q887" s="19"/>
      <c r="R887" s="19"/>
      <c r="S887" s="23"/>
      <c r="T887" s="23"/>
      <c r="U887" s="58"/>
      <c r="V887" s="58"/>
      <c r="W887" s="58"/>
      <c r="X887" s="58"/>
      <c r="Y887" s="58"/>
    </row>
    <row r="888" spans="1:25" ht="18" customHeight="1" x14ac:dyDescent="0.2">
      <c r="A888" s="23"/>
      <c r="B888" s="23"/>
      <c r="C888" s="23"/>
      <c r="D888" s="58"/>
      <c r="E888" s="58"/>
      <c r="F888" s="58"/>
      <c r="G888" s="400"/>
      <c r="H888" s="158"/>
      <c r="I888" s="59"/>
      <c r="J888" s="135"/>
      <c r="K888" s="301"/>
      <c r="L888" s="135"/>
      <c r="M888" s="300"/>
      <c r="N888" s="135"/>
      <c r="O888" s="299"/>
      <c r="P888" s="135"/>
      <c r="Q888" s="19"/>
      <c r="R888" s="19"/>
      <c r="S888" s="23"/>
      <c r="T888" s="23"/>
      <c r="U888" s="58"/>
      <c r="V888" s="58"/>
      <c r="W888" s="58"/>
      <c r="X888" s="58"/>
      <c r="Y888" s="58"/>
    </row>
    <row r="889" spans="1:25" ht="18" customHeight="1" x14ac:dyDescent="0.2">
      <c r="A889" s="23"/>
      <c r="B889" s="23"/>
      <c r="C889" s="23"/>
      <c r="D889" s="58"/>
      <c r="E889" s="58"/>
      <c r="F889" s="58"/>
      <c r="G889" s="400"/>
      <c r="H889" s="158"/>
      <c r="I889" s="59"/>
      <c r="J889" s="135"/>
      <c r="K889" s="301"/>
      <c r="L889" s="135"/>
      <c r="M889" s="300"/>
      <c r="N889" s="135"/>
      <c r="O889" s="299"/>
      <c r="P889" s="135"/>
      <c r="Q889" s="19"/>
      <c r="R889" s="19"/>
      <c r="S889" s="23"/>
      <c r="T889" s="23"/>
      <c r="U889" s="58"/>
      <c r="V889" s="58"/>
      <c r="W889" s="58"/>
      <c r="X889" s="58"/>
      <c r="Y889" s="58"/>
    </row>
    <row r="890" spans="1:25" ht="18" customHeight="1" x14ac:dyDescent="0.2">
      <c r="A890" s="23"/>
      <c r="B890" s="23"/>
      <c r="C890" s="23"/>
      <c r="D890" s="58"/>
      <c r="E890" s="58"/>
      <c r="F890" s="58"/>
      <c r="G890" s="400"/>
      <c r="H890" s="158"/>
      <c r="I890" s="59"/>
      <c r="J890" s="135"/>
      <c r="K890" s="301"/>
      <c r="L890" s="135"/>
      <c r="M890" s="300"/>
      <c r="N890" s="135"/>
      <c r="O890" s="299"/>
      <c r="P890" s="135"/>
      <c r="Q890" s="19"/>
      <c r="R890" s="19"/>
      <c r="S890" s="23"/>
      <c r="T890" s="23"/>
      <c r="U890" s="58"/>
      <c r="V890" s="58"/>
      <c r="W890" s="58"/>
      <c r="X890" s="58"/>
      <c r="Y890" s="58"/>
    </row>
    <row r="891" spans="1:25" ht="18" customHeight="1" x14ac:dyDescent="0.2">
      <c r="A891" s="23"/>
      <c r="B891" s="23"/>
      <c r="C891" s="23"/>
      <c r="D891" s="58"/>
      <c r="E891" s="58"/>
      <c r="F891" s="58"/>
      <c r="G891" s="400"/>
      <c r="H891" s="158"/>
      <c r="I891" s="59"/>
      <c r="J891" s="135"/>
      <c r="K891" s="301"/>
      <c r="L891" s="135"/>
      <c r="M891" s="300"/>
      <c r="N891" s="135"/>
      <c r="O891" s="299"/>
      <c r="P891" s="135"/>
      <c r="Q891" s="19"/>
      <c r="R891" s="19"/>
      <c r="S891" s="23"/>
      <c r="T891" s="23"/>
      <c r="U891" s="58"/>
      <c r="V891" s="58"/>
      <c r="W891" s="58"/>
      <c r="X891" s="58"/>
      <c r="Y891" s="58"/>
    </row>
    <row r="892" spans="1:25" ht="18" customHeight="1" x14ac:dyDescent="0.2">
      <c r="A892" s="23"/>
      <c r="B892" s="23"/>
      <c r="C892" s="23"/>
      <c r="D892" s="58"/>
      <c r="E892" s="58"/>
      <c r="F892" s="58"/>
      <c r="G892" s="400"/>
      <c r="H892" s="158"/>
      <c r="I892" s="59"/>
      <c r="J892" s="135"/>
      <c r="K892" s="301"/>
      <c r="L892" s="135"/>
      <c r="M892" s="300"/>
      <c r="N892" s="135"/>
      <c r="O892" s="299"/>
      <c r="P892" s="135"/>
      <c r="Q892" s="19"/>
      <c r="R892" s="19"/>
      <c r="S892" s="23"/>
      <c r="T892" s="23"/>
      <c r="U892" s="58"/>
      <c r="V892" s="58"/>
      <c r="W892" s="58"/>
      <c r="X892" s="58"/>
      <c r="Y892" s="58"/>
    </row>
    <row r="893" spans="1:25" ht="18" customHeight="1" x14ac:dyDescent="0.2">
      <c r="A893" s="23"/>
      <c r="B893" s="23"/>
      <c r="C893" s="23"/>
      <c r="D893" s="58"/>
      <c r="E893" s="58"/>
      <c r="F893" s="58"/>
      <c r="G893" s="400"/>
      <c r="H893" s="158"/>
      <c r="I893" s="59"/>
      <c r="J893" s="135"/>
      <c r="K893" s="301"/>
      <c r="L893" s="135"/>
      <c r="M893" s="300"/>
      <c r="N893" s="135"/>
      <c r="O893" s="299"/>
      <c r="P893" s="135"/>
      <c r="Q893" s="19"/>
      <c r="R893" s="19"/>
      <c r="S893" s="23"/>
      <c r="T893" s="23"/>
      <c r="U893" s="58"/>
      <c r="V893" s="58"/>
      <c r="W893" s="58"/>
      <c r="X893" s="58"/>
      <c r="Y893" s="58"/>
    </row>
    <row r="894" spans="1:25" ht="18" customHeight="1" x14ac:dyDescent="0.2">
      <c r="A894" s="23"/>
      <c r="B894" s="23"/>
      <c r="C894" s="23"/>
      <c r="D894" s="58"/>
      <c r="E894" s="58"/>
      <c r="F894" s="58"/>
      <c r="G894" s="400"/>
      <c r="H894" s="158"/>
      <c r="I894" s="59"/>
      <c r="J894" s="135"/>
      <c r="K894" s="301"/>
      <c r="L894" s="135"/>
      <c r="M894" s="300"/>
      <c r="N894" s="135"/>
      <c r="O894" s="299"/>
      <c r="P894" s="135"/>
      <c r="Q894" s="19"/>
      <c r="R894" s="19"/>
      <c r="S894" s="23"/>
      <c r="T894" s="23"/>
      <c r="U894" s="58"/>
      <c r="V894" s="58"/>
      <c r="W894" s="58"/>
      <c r="X894" s="58"/>
      <c r="Y894" s="58"/>
    </row>
    <row r="895" spans="1:25" ht="18" customHeight="1" x14ac:dyDescent="0.2">
      <c r="A895" s="23"/>
      <c r="B895" s="23"/>
      <c r="C895" s="23"/>
      <c r="D895" s="58"/>
      <c r="E895" s="58"/>
      <c r="F895" s="58"/>
      <c r="G895" s="400"/>
      <c r="H895" s="158"/>
      <c r="I895" s="59"/>
      <c r="J895" s="135"/>
      <c r="K895" s="301"/>
      <c r="L895" s="135"/>
      <c r="M895" s="300"/>
      <c r="N895" s="135"/>
      <c r="O895" s="299"/>
      <c r="P895" s="135"/>
      <c r="Q895" s="19"/>
      <c r="R895" s="19"/>
      <c r="S895" s="23"/>
      <c r="T895" s="23"/>
      <c r="U895" s="58"/>
      <c r="V895" s="58"/>
      <c r="W895" s="58"/>
      <c r="X895" s="58"/>
      <c r="Y895" s="58"/>
    </row>
    <row r="896" spans="1:25" ht="18" customHeight="1" x14ac:dyDescent="0.2">
      <c r="A896" s="23"/>
      <c r="B896" s="23"/>
      <c r="C896" s="23"/>
      <c r="D896" s="58"/>
      <c r="E896" s="58"/>
      <c r="F896" s="58"/>
      <c r="G896" s="400"/>
      <c r="H896" s="158"/>
      <c r="I896" s="59"/>
      <c r="J896" s="135"/>
      <c r="K896" s="301"/>
      <c r="L896" s="135"/>
      <c r="M896" s="300"/>
      <c r="N896" s="135"/>
      <c r="O896" s="299"/>
      <c r="P896" s="135"/>
      <c r="Q896" s="19"/>
      <c r="R896" s="19"/>
      <c r="S896" s="23"/>
      <c r="T896" s="23"/>
      <c r="U896" s="58"/>
      <c r="V896" s="58"/>
      <c r="W896" s="58"/>
      <c r="X896" s="58"/>
      <c r="Y896" s="58"/>
    </row>
    <row r="897" spans="1:25" ht="18" customHeight="1" x14ac:dyDescent="0.2">
      <c r="A897" s="23"/>
      <c r="B897" s="23"/>
      <c r="C897" s="23"/>
      <c r="D897" s="58"/>
      <c r="E897" s="58"/>
      <c r="F897" s="58"/>
      <c r="G897" s="400"/>
      <c r="H897" s="158"/>
      <c r="I897" s="59"/>
      <c r="J897" s="135"/>
      <c r="K897" s="301"/>
      <c r="L897" s="135"/>
      <c r="M897" s="300"/>
      <c r="N897" s="135"/>
      <c r="O897" s="299"/>
      <c r="P897" s="135"/>
      <c r="Q897" s="19"/>
      <c r="R897" s="19"/>
      <c r="S897" s="23"/>
      <c r="T897" s="23"/>
      <c r="U897" s="58"/>
      <c r="V897" s="58"/>
      <c r="W897" s="58"/>
      <c r="X897" s="58"/>
      <c r="Y897" s="58"/>
    </row>
    <row r="898" spans="1:25" ht="18" customHeight="1" x14ac:dyDescent="0.2">
      <c r="A898" s="23"/>
      <c r="B898" s="23"/>
      <c r="C898" s="23"/>
      <c r="D898" s="58"/>
      <c r="E898" s="58"/>
      <c r="F898" s="58"/>
      <c r="G898" s="400"/>
      <c r="H898" s="158"/>
      <c r="I898" s="59"/>
      <c r="J898" s="135"/>
      <c r="K898" s="301"/>
      <c r="L898" s="135"/>
      <c r="M898" s="300"/>
      <c r="N898" s="135"/>
      <c r="O898" s="299"/>
      <c r="P898" s="135"/>
      <c r="Q898" s="19"/>
      <c r="R898" s="19"/>
      <c r="S898" s="23"/>
      <c r="T898" s="23"/>
      <c r="U898" s="58"/>
      <c r="V898" s="58"/>
      <c r="W898" s="58"/>
      <c r="X898" s="58"/>
      <c r="Y898" s="58"/>
    </row>
    <row r="899" spans="1:25" ht="18" customHeight="1" x14ac:dyDescent="0.2">
      <c r="A899" s="23"/>
      <c r="B899" s="23"/>
      <c r="C899" s="23"/>
      <c r="D899" s="58"/>
      <c r="E899" s="58"/>
      <c r="F899" s="58"/>
      <c r="G899" s="400"/>
      <c r="H899" s="158"/>
      <c r="I899" s="59"/>
      <c r="J899" s="135"/>
      <c r="K899" s="301"/>
      <c r="L899" s="135"/>
      <c r="M899" s="300"/>
      <c r="N899" s="135"/>
      <c r="O899" s="299"/>
      <c r="P899" s="135"/>
      <c r="Q899" s="19"/>
      <c r="R899" s="19"/>
      <c r="S899" s="23"/>
      <c r="T899" s="23"/>
      <c r="U899" s="58"/>
      <c r="V899" s="58"/>
      <c r="W899" s="58"/>
      <c r="X899" s="58"/>
      <c r="Y899" s="58"/>
    </row>
    <row r="900" spans="1:25" ht="18" customHeight="1" x14ac:dyDescent="0.2">
      <c r="A900" s="23"/>
      <c r="B900" s="23"/>
      <c r="C900" s="23"/>
      <c r="D900" s="58"/>
      <c r="E900" s="58"/>
      <c r="F900" s="58"/>
      <c r="G900" s="400"/>
      <c r="H900" s="158"/>
      <c r="I900" s="59"/>
      <c r="J900" s="135"/>
      <c r="K900" s="301"/>
      <c r="L900" s="135"/>
      <c r="M900" s="300"/>
      <c r="N900" s="135"/>
      <c r="O900" s="299"/>
      <c r="P900" s="135"/>
      <c r="Q900" s="19"/>
      <c r="R900" s="19"/>
      <c r="S900" s="23"/>
      <c r="T900" s="23"/>
      <c r="U900" s="58"/>
      <c r="V900" s="58"/>
      <c r="W900" s="58"/>
      <c r="X900" s="58"/>
      <c r="Y900" s="58"/>
    </row>
    <row r="901" spans="1:25" ht="18" customHeight="1" x14ac:dyDescent="0.2">
      <c r="A901" s="23"/>
      <c r="B901" s="23"/>
      <c r="C901" s="23"/>
      <c r="D901" s="58"/>
      <c r="E901" s="58"/>
      <c r="F901" s="58"/>
      <c r="G901" s="400"/>
      <c r="H901" s="158"/>
      <c r="I901" s="59"/>
      <c r="J901" s="135"/>
      <c r="K901" s="301"/>
      <c r="L901" s="135"/>
      <c r="M901" s="300"/>
      <c r="N901" s="135"/>
      <c r="O901" s="299"/>
      <c r="P901" s="135"/>
      <c r="Q901" s="19"/>
      <c r="R901" s="19"/>
      <c r="S901" s="23"/>
      <c r="T901" s="23"/>
      <c r="U901" s="58"/>
      <c r="V901" s="58"/>
      <c r="W901" s="58"/>
      <c r="X901" s="58"/>
      <c r="Y901" s="58"/>
    </row>
    <row r="902" spans="1:25" ht="18" customHeight="1" x14ac:dyDescent="0.2">
      <c r="A902" s="23"/>
      <c r="B902" s="23"/>
      <c r="C902" s="23"/>
      <c r="D902" s="58"/>
      <c r="E902" s="58"/>
      <c r="F902" s="58"/>
      <c r="G902" s="400"/>
      <c r="H902" s="158"/>
      <c r="I902" s="59"/>
      <c r="J902" s="135"/>
      <c r="K902" s="301"/>
      <c r="L902" s="135"/>
      <c r="M902" s="300"/>
      <c r="N902" s="135"/>
      <c r="O902" s="299"/>
      <c r="P902" s="135"/>
      <c r="Q902" s="19"/>
      <c r="R902" s="19"/>
      <c r="S902" s="23"/>
      <c r="T902" s="23"/>
      <c r="U902" s="58"/>
      <c r="V902" s="58"/>
      <c r="W902" s="58"/>
      <c r="X902" s="58"/>
      <c r="Y902" s="58"/>
    </row>
    <row r="903" spans="1:25" ht="18" customHeight="1" x14ac:dyDescent="0.2">
      <c r="A903" s="23"/>
      <c r="B903" s="23"/>
      <c r="C903" s="23"/>
      <c r="D903" s="58"/>
      <c r="E903" s="58"/>
      <c r="F903" s="58"/>
      <c r="G903" s="400"/>
      <c r="H903" s="158"/>
      <c r="I903" s="59"/>
      <c r="J903" s="135"/>
      <c r="K903" s="301"/>
      <c r="L903" s="135"/>
      <c r="M903" s="300"/>
      <c r="N903" s="135"/>
      <c r="O903" s="299"/>
      <c r="P903" s="135"/>
      <c r="Q903" s="19"/>
      <c r="R903" s="19"/>
      <c r="S903" s="23"/>
      <c r="T903" s="23"/>
      <c r="U903" s="58"/>
      <c r="V903" s="58"/>
      <c r="W903" s="58"/>
      <c r="X903" s="58"/>
      <c r="Y903" s="58"/>
    </row>
    <row r="904" spans="1:25" ht="18" customHeight="1" x14ac:dyDescent="0.2">
      <c r="A904" s="23"/>
      <c r="B904" s="23"/>
      <c r="C904" s="23"/>
      <c r="D904" s="58"/>
      <c r="E904" s="58"/>
      <c r="F904" s="58"/>
      <c r="G904" s="400"/>
      <c r="H904" s="158"/>
      <c r="I904" s="59"/>
      <c r="J904" s="135"/>
      <c r="K904" s="301"/>
      <c r="L904" s="135"/>
      <c r="M904" s="300"/>
      <c r="N904" s="135"/>
      <c r="O904" s="299"/>
      <c r="P904" s="135"/>
      <c r="Q904" s="19"/>
      <c r="R904" s="19"/>
      <c r="S904" s="23"/>
      <c r="T904" s="23"/>
      <c r="U904" s="58"/>
      <c r="V904" s="58"/>
      <c r="W904" s="58"/>
      <c r="X904" s="58"/>
      <c r="Y904" s="58"/>
    </row>
    <row r="905" spans="1:25" ht="18" customHeight="1" x14ac:dyDescent="0.2">
      <c r="A905" s="23"/>
      <c r="B905" s="23"/>
      <c r="C905" s="23"/>
      <c r="D905" s="58"/>
      <c r="E905" s="58"/>
      <c r="F905" s="58"/>
      <c r="G905" s="400"/>
      <c r="H905" s="158"/>
      <c r="I905" s="59"/>
      <c r="J905" s="135"/>
      <c r="K905" s="301"/>
      <c r="L905" s="135"/>
      <c r="M905" s="300"/>
      <c r="N905" s="135"/>
      <c r="O905" s="299"/>
      <c r="P905" s="135"/>
      <c r="Q905" s="19"/>
      <c r="R905" s="19"/>
      <c r="S905" s="23"/>
      <c r="T905" s="23"/>
      <c r="U905" s="58"/>
      <c r="V905" s="58"/>
      <c r="W905" s="58"/>
      <c r="X905" s="58"/>
      <c r="Y905" s="58"/>
    </row>
    <row r="906" spans="1:25" ht="18" customHeight="1" x14ac:dyDescent="0.2">
      <c r="A906" s="23"/>
      <c r="B906" s="23"/>
      <c r="C906" s="23"/>
      <c r="D906" s="58"/>
      <c r="E906" s="58"/>
      <c r="F906" s="58"/>
      <c r="G906" s="400"/>
      <c r="H906" s="158"/>
      <c r="I906" s="59"/>
      <c r="J906" s="135"/>
      <c r="K906" s="301"/>
      <c r="L906" s="135"/>
      <c r="M906" s="300"/>
      <c r="N906" s="135"/>
      <c r="O906" s="299"/>
      <c r="P906" s="135"/>
      <c r="Q906" s="19"/>
      <c r="R906" s="19"/>
      <c r="S906" s="23"/>
      <c r="T906" s="23"/>
      <c r="U906" s="58"/>
      <c r="V906" s="58"/>
      <c r="W906" s="58"/>
      <c r="X906" s="58"/>
      <c r="Y906" s="58"/>
    </row>
    <row r="907" spans="1:25" ht="18" customHeight="1" x14ac:dyDescent="0.2">
      <c r="A907" s="23"/>
      <c r="B907" s="23"/>
      <c r="C907" s="23"/>
      <c r="D907" s="58"/>
      <c r="E907" s="58"/>
      <c r="F907" s="58"/>
      <c r="G907" s="400"/>
      <c r="H907" s="158"/>
      <c r="I907" s="59"/>
      <c r="J907" s="135"/>
      <c r="K907" s="301"/>
      <c r="L907" s="135"/>
      <c r="M907" s="300"/>
      <c r="N907" s="135"/>
      <c r="O907" s="299"/>
      <c r="P907" s="135"/>
      <c r="Q907" s="19"/>
      <c r="R907" s="19"/>
      <c r="S907" s="23"/>
      <c r="T907" s="23"/>
      <c r="U907" s="58"/>
      <c r="V907" s="58"/>
      <c r="W907" s="58"/>
      <c r="X907" s="58"/>
      <c r="Y907" s="58"/>
    </row>
    <row r="908" spans="1:25" ht="18" customHeight="1" x14ac:dyDescent="0.2">
      <c r="A908" s="23"/>
      <c r="B908" s="23"/>
      <c r="C908" s="23"/>
      <c r="D908" s="58"/>
      <c r="E908" s="58"/>
      <c r="F908" s="58"/>
      <c r="G908" s="400"/>
      <c r="H908" s="158"/>
      <c r="I908" s="59"/>
      <c r="J908" s="135"/>
      <c r="K908" s="301"/>
      <c r="L908" s="135"/>
      <c r="M908" s="300"/>
      <c r="N908" s="135"/>
      <c r="O908" s="299"/>
      <c r="P908" s="135"/>
      <c r="Q908" s="19"/>
      <c r="R908" s="19"/>
      <c r="S908" s="23"/>
      <c r="T908" s="23"/>
      <c r="U908" s="58"/>
      <c r="V908" s="58"/>
      <c r="W908" s="58"/>
      <c r="X908" s="58"/>
      <c r="Y908" s="58"/>
    </row>
    <row r="909" spans="1:25" ht="18" customHeight="1" x14ac:dyDescent="0.2">
      <c r="A909" s="23"/>
      <c r="B909" s="23"/>
      <c r="C909" s="23"/>
      <c r="D909" s="58"/>
      <c r="E909" s="58"/>
      <c r="F909" s="58"/>
      <c r="G909" s="400"/>
      <c r="H909" s="158"/>
      <c r="I909" s="59"/>
      <c r="J909" s="135"/>
      <c r="K909" s="301"/>
      <c r="L909" s="135"/>
      <c r="M909" s="300"/>
      <c r="N909" s="135"/>
      <c r="O909" s="299"/>
      <c r="P909" s="135"/>
      <c r="Q909" s="19"/>
      <c r="R909" s="19"/>
      <c r="S909" s="23"/>
      <c r="T909" s="23"/>
      <c r="U909" s="58"/>
      <c r="V909" s="58"/>
      <c r="W909" s="58"/>
      <c r="X909" s="58"/>
      <c r="Y909" s="58"/>
    </row>
    <row r="910" spans="1:25" ht="18" customHeight="1" x14ac:dyDescent="0.2">
      <c r="A910" s="23"/>
      <c r="B910" s="23"/>
      <c r="C910" s="23"/>
      <c r="D910" s="58"/>
      <c r="E910" s="58"/>
      <c r="F910" s="58"/>
      <c r="G910" s="400"/>
      <c r="H910" s="158"/>
      <c r="I910" s="59"/>
      <c r="J910" s="135"/>
      <c r="K910" s="301"/>
      <c r="L910" s="135"/>
      <c r="M910" s="300"/>
      <c r="N910" s="135"/>
      <c r="O910" s="299"/>
      <c r="P910" s="135"/>
      <c r="Q910" s="19"/>
      <c r="R910" s="19"/>
      <c r="S910" s="23"/>
      <c r="T910" s="23"/>
      <c r="U910" s="58"/>
      <c r="V910" s="58"/>
      <c r="W910" s="58"/>
      <c r="X910" s="58"/>
      <c r="Y910" s="58"/>
    </row>
    <row r="911" spans="1:25" ht="18" customHeight="1" x14ac:dyDescent="0.2">
      <c r="A911" s="23"/>
      <c r="B911" s="23"/>
      <c r="C911" s="23"/>
      <c r="D911" s="58"/>
      <c r="E911" s="58"/>
      <c r="F911" s="58"/>
      <c r="G911" s="400"/>
      <c r="H911" s="158"/>
      <c r="I911" s="59"/>
      <c r="J911" s="135"/>
      <c r="K911" s="301"/>
      <c r="L911" s="135"/>
      <c r="M911" s="300"/>
      <c r="N911" s="135"/>
      <c r="O911" s="299"/>
      <c r="P911" s="135"/>
      <c r="Q911" s="19"/>
      <c r="R911" s="19"/>
      <c r="S911" s="23"/>
      <c r="T911" s="23"/>
      <c r="U911" s="58"/>
      <c r="V911" s="58"/>
      <c r="W911" s="58"/>
      <c r="X911" s="58"/>
      <c r="Y911" s="58"/>
    </row>
    <row r="912" spans="1:25" ht="18" customHeight="1" x14ac:dyDescent="0.2">
      <c r="A912" s="23"/>
      <c r="B912" s="23"/>
      <c r="C912" s="23"/>
      <c r="D912" s="58"/>
      <c r="E912" s="58"/>
      <c r="F912" s="58"/>
      <c r="G912" s="400"/>
      <c r="H912" s="158"/>
      <c r="I912" s="59"/>
      <c r="J912" s="135"/>
      <c r="K912" s="301"/>
      <c r="L912" s="135"/>
      <c r="M912" s="300"/>
      <c r="N912" s="135"/>
      <c r="O912" s="299"/>
      <c r="P912" s="135"/>
      <c r="Q912" s="19"/>
      <c r="R912" s="19"/>
      <c r="S912" s="23"/>
      <c r="T912" s="23"/>
      <c r="U912" s="58"/>
      <c r="V912" s="58"/>
      <c r="W912" s="58"/>
      <c r="X912" s="58"/>
      <c r="Y912" s="58"/>
    </row>
    <row r="913" spans="1:25" ht="18" customHeight="1" x14ac:dyDescent="0.2">
      <c r="A913" s="23"/>
      <c r="B913" s="23"/>
      <c r="C913" s="23"/>
      <c r="D913" s="58"/>
      <c r="E913" s="58"/>
      <c r="F913" s="58"/>
      <c r="G913" s="400"/>
      <c r="H913" s="158"/>
      <c r="I913" s="59"/>
      <c r="J913" s="135"/>
      <c r="K913" s="301"/>
      <c r="L913" s="135"/>
      <c r="M913" s="300"/>
      <c r="N913" s="135"/>
      <c r="O913" s="299"/>
      <c r="P913" s="135"/>
      <c r="Q913" s="19"/>
      <c r="R913" s="19"/>
      <c r="S913" s="23"/>
      <c r="T913" s="23"/>
      <c r="U913" s="58"/>
      <c r="V913" s="58"/>
      <c r="W913" s="58"/>
      <c r="X913" s="58"/>
      <c r="Y913" s="58"/>
    </row>
    <row r="914" spans="1:25" ht="18" customHeight="1" x14ac:dyDescent="0.2">
      <c r="A914" s="23"/>
      <c r="B914" s="23"/>
      <c r="C914" s="23"/>
      <c r="D914" s="58"/>
      <c r="E914" s="58"/>
      <c r="F914" s="58"/>
      <c r="G914" s="400"/>
      <c r="H914" s="158"/>
      <c r="I914" s="59"/>
      <c r="J914" s="135"/>
      <c r="K914" s="301"/>
      <c r="L914" s="135"/>
      <c r="M914" s="300"/>
      <c r="N914" s="135"/>
      <c r="O914" s="299"/>
      <c r="P914" s="135"/>
      <c r="Q914" s="19"/>
      <c r="R914" s="19"/>
      <c r="S914" s="23"/>
      <c r="T914" s="23"/>
      <c r="U914" s="58"/>
      <c r="V914" s="58"/>
      <c r="W914" s="58"/>
      <c r="X914" s="58"/>
      <c r="Y914" s="58"/>
    </row>
    <row r="915" spans="1:25" ht="18" customHeight="1" x14ac:dyDescent="0.2">
      <c r="A915" s="23"/>
      <c r="B915" s="23"/>
      <c r="C915" s="23"/>
      <c r="D915" s="58"/>
      <c r="E915" s="58"/>
      <c r="F915" s="58"/>
      <c r="G915" s="400"/>
      <c r="H915" s="158"/>
      <c r="I915" s="59"/>
      <c r="J915" s="135"/>
      <c r="K915" s="301"/>
      <c r="L915" s="135"/>
      <c r="M915" s="300"/>
      <c r="N915" s="135"/>
      <c r="O915" s="299"/>
      <c r="P915" s="135"/>
      <c r="Q915" s="19"/>
      <c r="R915" s="19"/>
      <c r="S915" s="23"/>
      <c r="T915" s="23"/>
      <c r="U915" s="58"/>
      <c r="V915" s="58"/>
      <c r="W915" s="58"/>
      <c r="X915" s="58"/>
      <c r="Y915" s="58"/>
    </row>
    <row r="916" spans="1:25" ht="18" customHeight="1" x14ac:dyDescent="0.2">
      <c r="A916" s="23"/>
      <c r="B916" s="23"/>
      <c r="C916" s="23"/>
      <c r="D916" s="58"/>
      <c r="E916" s="58"/>
      <c r="F916" s="58"/>
      <c r="G916" s="400"/>
      <c r="H916" s="158"/>
      <c r="I916" s="59"/>
      <c r="J916" s="135"/>
      <c r="K916" s="301"/>
      <c r="L916" s="135"/>
      <c r="M916" s="300"/>
      <c r="N916" s="135"/>
      <c r="O916" s="299"/>
      <c r="P916" s="135"/>
      <c r="Q916" s="19"/>
      <c r="R916" s="19"/>
      <c r="S916" s="23"/>
      <c r="T916" s="23"/>
      <c r="U916" s="58"/>
      <c r="V916" s="58"/>
      <c r="W916" s="58"/>
      <c r="X916" s="58"/>
      <c r="Y916" s="58"/>
    </row>
    <row r="917" spans="1:25" ht="18" customHeight="1" x14ac:dyDescent="0.2">
      <c r="A917" s="23"/>
      <c r="B917" s="23"/>
      <c r="C917" s="23"/>
      <c r="D917" s="58"/>
      <c r="E917" s="58"/>
      <c r="F917" s="58"/>
      <c r="G917" s="400"/>
      <c r="H917" s="158"/>
      <c r="I917" s="59"/>
      <c r="J917" s="135"/>
      <c r="K917" s="301"/>
      <c r="L917" s="135"/>
      <c r="M917" s="300"/>
      <c r="N917" s="135"/>
      <c r="O917" s="299"/>
      <c r="P917" s="135"/>
      <c r="Q917" s="19"/>
      <c r="R917" s="19"/>
      <c r="S917" s="23"/>
      <c r="T917" s="23"/>
      <c r="U917" s="58"/>
      <c r="V917" s="58"/>
      <c r="W917" s="58"/>
      <c r="X917" s="58"/>
      <c r="Y917" s="58"/>
    </row>
    <row r="918" spans="1:25" ht="18" customHeight="1" x14ac:dyDescent="0.2">
      <c r="A918" s="23"/>
      <c r="B918" s="23"/>
      <c r="C918" s="23"/>
      <c r="D918" s="58"/>
      <c r="E918" s="58"/>
      <c r="F918" s="58"/>
      <c r="G918" s="400"/>
      <c r="H918" s="158"/>
      <c r="I918" s="59"/>
      <c r="J918" s="135"/>
      <c r="K918" s="301"/>
      <c r="L918" s="135"/>
      <c r="M918" s="300"/>
      <c r="N918" s="135"/>
      <c r="O918" s="299"/>
      <c r="P918" s="135"/>
      <c r="Q918" s="19"/>
      <c r="R918" s="19"/>
      <c r="S918" s="23"/>
      <c r="T918" s="23"/>
      <c r="U918" s="58"/>
      <c r="V918" s="58"/>
      <c r="W918" s="58"/>
      <c r="X918" s="58"/>
      <c r="Y918" s="58"/>
    </row>
    <row r="919" spans="1:25" ht="18" customHeight="1" x14ac:dyDescent="0.2">
      <c r="A919" s="23"/>
      <c r="B919" s="23"/>
      <c r="C919" s="23"/>
      <c r="D919" s="58"/>
      <c r="E919" s="58"/>
      <c r="F919" s="58"/>
      <c r="G919" s="400"/>
      <c r="H919" s="158"/>
      <c r="I919" s="59"/>
      <c r="J919" s="135"/>
      <c r="K919" s="301"/>
      <c r="L919" s="135"/>
      <c r="M919" s="300"/>
      <c r="N919" s="135"/>
      <c r="O919" s="299"/>
      <c r="P919" s="135"/>
      <c r="Q919" s="19"/>
      <c r="R919" s="19"/>
      <c r="S919" s="23"/>
      <c r="T919" s="23"/>
      <c r="U919" s="58"/>
      <c r="V919" s="58"/>
      <c r="W919" s="58"/>
      <c r="X919" s="58"/>
      <c r="Y919" s="58"/>
    </row>
    <row r="920" spans="1:25" ht="18" customHeight="1" x14ac:dyDescent="0.2">
      <c r="A920" s="23"/>
      <c r="B920" s="23"/>
      <c r="C920" s="23"/>
      <c r="D920" s="58"/>
      <c r="E920" s="58"/>
      <c r="F920" s="58"/>
      <c r="G920" s="400"/>
      <c r="H920" s="158"/>
      <c r="I920" s="59"/>
      <c r="J920" s="135"/>
      <c r="K920" s="301"/>
      <c r="L920" s="135"/>
      <c r="M920" s="300"/>
      <c r="N920" s="135"/>
      <c r="O920" s="299"/>
      <c r="P920" s="135"/>
      <c r="Q920" s="19"/>
      <c r="R920" s="19"/>
      <c r="S920" s="23"/>
      <c r="T920" s="23"/>
      <c r="U920" s="58"/>
      <c r="V920" s="58"/>
      <c r="W920" s="58"/>
      <c r="X920" s="58"/>
      <c r="Y920" s="58"/>
    </row>
    <row r="921" spans="1:25" ht="18" customHeight="1" x14ac:dyDescent="0.2">
      <c r="A921" s="23"/>
      <c r="B921" s="23"/>
      <c r="C921" s="23"/>
      <c r="D921" s="58"/>
      <c r="E921" s="58"/>
      <c r="F921" s="58"/>
      <c r="G921" s="400"/>
      <c r="H921" s="158"/>
      <c r="I921" s="59"/>
      <c r="J921" s="135"/>
      <c r="K921" s="301"/>
      <c r="L921" s="135"/>
      <c r="M921" s="300"/>
      <c r="N921" s="135"/>
      <c r="O921" s="299"/>
      <c r="P921" s="135"/>
      <c r="Q921" s="19"/>
      <c r="R921" s="19"/>
      <c r="S921" s="23"/>
      <c r="T921" s="23"/>
      <c r="U921" s="58"/>
      <c r="V921" s="58"/>
      <c r="W921" s="58"/>
      <c r="X921" s="58"/>
      <c r="Y921" s="58"/>
    </row>
    <row r="922" spans="1:25" ht="18" customHeight="1" x14ac:dyDescent="0.2">
      <c r="A922" s="23"/>
      <c r="B922" s="23"/>
      <c r="C922" s="23"/>
      <c r="D922" s="58"/>
      <c r="E922" s="58"/>
      <c r="F922" s="58"/>
      <c r="G922" s="400"/>
      <c r="H922" s="158"/>
      <c r="I922" s="59"/>
      <c r="J922" s="135"/>
      <c r="K922" s="301"/>
      <c r="L922" s="135"/>
      <c r="M922" s="300"/>
      <c r="N922" s="135"/>
      <c r="O922" s="299"/>
      <c r="P922" s="135"/>
      <c r="Q922" s="19"/>
      <c r="R922" s="19"/>
      <c r="S922" s="23"/>
      <c r="T922" s="23"/>
      <c r="U922" s="58"/>
      <c r="V922" s="58"/>
      <c r="W922" s="58"/>
      <c r="X922" s="58"/>
      <c r="Y922" s="58"/>
    </row>
    <row r="923" spans="1:25" ht="18" customHeight="1" x14ac:dyDescent="0.2">
      <c r="A923" s="23"/>
      <c r="B923" s="23"/>
      <c r="C923" s="23"/>
      <c r="D923" s="58"/>
      <c r="E923" s="58"/>
      <c r="F923" s="58"/>
      <c r="G923" s="400"/>
      <c r="H923" s="158"/>
      <c r="I923" s="59"/>
      <c r="J923" s="135"/>
      <c r="K923" s="301"/>
      <c r="L923" s="135"/>
      <c r="M923" s="300"/>
      <c r="N923" s="135"/>
      <c r="O923" s="299"/>
      <c r="P923" s="135"/>
      <c r="Q923" s="19"/>
      <c r="R923" s="19"/>
      <c r="S923" s="23"/>
      <c r="T923" s="23"/>
      <c r="U923" s="58"/>
      <c r="V923" s="58"/>
      <c r="W923" s="58"/>
      <c r="X923" s="58"/>
      <c r="Y923" s="58"/>
    </row>
    <row r="924" spans="1:25" ht="18" customHeight="1" x14ac:dyDescent="0.2">
      <c r="A924" s="23"/>
      <c r="B924" s="23"/>
      <c r="C924" s="23"/>
      <c r="D924" s="58"/>
      <c r="E924" s="58"/>
      <c r="F924" s="58"/>
      <c r="G924" s="400"/>
      <c r="H924" s="158"/>
      <c r="I924" s="59"/>
      <c r="J924" s="135"/>
      <c r="K924" s="301"/>
      <c r="L924" s="135"/>
      <c r="M924" s="300"/>
      <c r="N924" s="135"/>
      <c r="O924" s="299"/>
      <c r="P924" s="135"/>
      <c r="Q924" s="19"/>
      <c r="R924" s="19"/>
      <c r="S924" s="23"/>
      <c r="T924" s="23"/>
      <c r="U924" s="58"/>
      <c r="V924" s="58"/>
      <c r="W924" s="58"/>
      <c r="X924" s="58"/>
      <c r="Y924" s="58"/>
    </row>
    <row r="925" spans="1:25" ht="18" customHeight="1" x14ac:dyDescent="0.2">
      <c r="A925" s="23"/>
      <c r="B925" s="23"/>
      <c r="C925" s="23"/>
      <c r="D925" s="58"/>
      <c r="E925" s="58"/>
      <c r="F925" s="58"/>
      <c r="G925" s="400"/>
      <c r="H925" s="158"/>
      <c r="I925" s="59"/>
      <c r="J925" s="135"/>
      <c r="K925" s="301"/>
      <c r="L925" s="135"/>
      <c r="M925" s="300"/>
      <c r="N925" s="135"/>
      <c r="O925" s="299"/>
      <c r="P925" s="135"/>
      <c r="Q925" s="19"/>
      <c r="R925" s="19"/>
      <c r="S925" s="23"/>
      <c r="T925" s="23"/>
      <c r="U925" s="58"/>
      <c r="V925" s="58"/>
      <c r="W925" s="58"/>
      <c r="X925" s="58"/>
      <c r="Y925" s="58"/>
    </row>
    <row r="926" spans="1:25" ht="18" customHeight="1" x14ac:dyDescent="0.2">
      <c r="A926" s="23"/>
      <c r="B926" s="23"/>
      <c r="C926" s="23"/>
      <c r="D926" s="58"/>
      <c r="E926" s="58"/>
      <c r="F926" s="58"/>
      <c r="G926" s="400"/>
      <c r="H926" s="158"/>
      <c r="I926" s="59"/>
      <c r="J926" s="135"/>
      <c r="K926" s="301"/>
      <c r="L926" s="135"/>
      <c r="M926" s="300"/>
      <c r="N926" s="135"/>
      <c r="O926" s="299"/>
      <c r="P926" s="135"/>
      <c r="Q926" s="19"/>
      <c r="R926" s="19"/>
      <c r="S926" s="23"/>
      <c r="T926" s="23"/>
      <c r="U926" s="58"/>
      <c r="V926" s="58"/>
      <c r="W926" s="58"/>
      <c r="X926" s="58"/>
      <c r="Y926" s="58"/>
    </row>
    <row r="927" spans="1:25" ht="18" customHeight="1" x14ac:dyDescent="0.2">
      <c r="A927" s="23"/>
      <c r="B927" s="23"/>
      <c r="C927" s="23"/>
      <c r="D927" s="58"/>
      <c r="E927" s="58"/>
      <c r="F927" s="58"/>
      <c r="G927" s="400"/>
      <c r="H927" s="158"/>
      <c r="I927" s="59"/>
      <c r="J927" s="135"/>
      <c r="K927" s="301"/>
      <c r="L927" s="135"/>
      <c r="M927" s="300"/>
      <c r="N927" s="135"/>
      <c r="O927" s="299"/>
      <c r="P927" s="135"/>
      <c r="Q927" s="19"/>
      <c r="R927" s="19"/>
      <c r="S927" s="23"/>
      <c r="T927" s="23"/>
      <c r="U927" s="58"/>
      <c r="V927" s="58"/>
      <c r="W927" s="58"/>
      <c r="X927" s="58"/>
      <c r="Y927" s="58"/>
    </row>
    <row r="928" spans="1:25" ht="18" customHeight="1" x14ac:dyDescent="0.2">
      <c r="A928" s="23"/>
      <c r="B928" s="23"/>
      <c r="C928" s="23"/>
      <c r="D928" s="58"/>
      <c r="E928" s="58"/>
      <c r="F928" s="58"/>
      <c r="G928" s="400"/>
      <c r="H928" s="158"/>
      <c r="I928" s="59"/>
      <c r="J928" s="135"/>
      <c r="K928" s="301"/>
      <c r="L928" s="135"/>
      <c r="M928" s="300"/>
      <c r="N928" s="135"/>
      <c r="O928" s="299"/>
      <c r="P928" s="135"/>
      <c r="Q928" s="19"/>
      <c r="R928" s="19"/>
      <c r="S928" s="23"/>
      <c r="T928" s="23"/>
      <c r="U928" s="58"/>
      <c r="V928" s="58"/>
      <c r="W928" s="58"/>
      <c r="X928" s="58"/>
      <c r="Y928" s="58"/>
    </row>
    <row r="929" spans="1:25" ht="18" customHeight="1" x14ac:dyDescent="0.2">
      <c r="A929" s="23"/>
      <c r="B929" s="23"/>
      <c r="C929" s="23"/>
      <c r="D929" s="58"/>
      <c r="E929" s="58"/>
      <c r="F929" s="58"/>
      <c r="G929" s="400"/>
      <c r="H929" s="158"/>
      <c r="I929" s="59"/>
      <c r="J929" s="135"/>
      <c r="K929" s="301"/>
      <c r="L929" s="135"/>
      <c r="M929" s="300"/>
      <c r="N929" s="135"/>
      <c r="O929" s="299"/>
      <c r="P929" s="135"/>
      <c r="Q929" s="19"/>
      <c r="R929" s="19"/>
      <c r="S929" s="23"/>
      <c r="T929" s="23"/>
      <c r="U929" s="58"/>
      <c r="V929" s="58"/>
      <c r="W929" s="58"/>
      <c r="X929" s="58"/>
      <c r="Y929" s="58"/>
    </row>
    <row r="930" spans="1:25" ht="18" customHeight="1" x14ac:dyDescent="0.2">
      <c r="A930" s="23"/>
      <c r="B930" s="23"/>
      <c r="C930" s="23"/>
      <c r="D930" s="58"/>
      <c r="E930" s="58"/>
      <c r="F930" s="58"/>
      <c r="G930" s="400"/>
      <c r="H930" s="158"/>
      <c r="I930" s="59"/>
      <c r="J930" s="135"/>
      <c r="K930" s="301"/>
      <c r="L930" s="135"/>
      <c r="M930" s="300"/>
      <c r="N930" s="135"/>
      <c r="O930" s="299"/>
      <c r="P930" s="135"/>
      <c r="Q930" s="19"/>
      <c r="R930" s="19"/>
      <c r="S930" s="23"/>
      <c r="T930" s="23"/>
      <c r="U930" s="58"/>
      <c r="V930" s="58"/>
      <c r="W930" s="58"/>
      <c r="X930" s="58"/>
      <c r="Y930" s="58"/>
    </row>
    <row r="931" spans="1:25" ht="18" customHeight="1" x14ac:dyDescent="0.2">
      <c r="A931" s="23"/>
      <c r="B931" s="23"/>
      <c r="C931" s="23"/>
      <c r="D931" s="58"/>
      <c r="E931" s="58"/>
      <c r="F931" s="58"/>
      <c r="G931" s="400"/>
      <c r="H931" s="158"/>
      <c r="I931" s="59"/>
      <c r="J931" s="135"/>
      <c r="K931" s="301"/>
      <c r="L931" s="135"/>
      <c r="M931" s="300"/>
      <c r="N931" s="135"/>
      <c r="O931" s="299"/>
      <c r="P931" s="135"/>
      <c r="Q931" s="19"/>
      <c r="R931" s="19"/>
      <c r="S931" s="23"/>
      <c r="T931" s="23"/>
      <c r="U931" s="58"/>
      <c r="V931" s="58"/>
      <c r="W931" s="58"/>
      <c r="X931" s="58"/>
      <c r="Y931" s="58"/>
    </row>
    <row r="932" spans="1:25" ht="18" customHeight="1" x14ac:dyDescent="0.2">
      <c r="A932" s="23"/>
      <c r="B932" s="23"/>
      <c r="C932" s="23"/>
      <c r="D932" s="58"/>
      <c r="E932" s="58"/>
      <c r="F932" s="58"/>
      <c r="G932" s="400"/>
      <c r="H932" s="158"/>
      <c r="I932" s="59"/>
      <c r="J932" s="135"/>
      <c r="K932" s="301"/>
      <c r="L932" s="135"/>
      <c r="M932" s="300"/>
      <c r="N932" s="135"/>
      <c r="O932" s="299"/>
      <c r="P932" s="135"/>
      <c r="Q932" s="19"/>
      <c r="R932" s="19"/>
      <c r="S932" s="23"/>
      <c r="T932" s="23"/>
      <c r="U932" s="58"/>
      <c r="V932" s="58"/>
      <c r="W932" s="58"/>
      <c r="X932" s="58"/>
      <c r="Y932" s="58"/>
    </row>
    <row r="933" spans="1:25" ht="18" customHeight="1" x14ac:dyDescent="0.2">
      <c r="A933" s="23"/>
      <c r="B933" s="23"/>
      <c r="C933" s="23"/>
      <c r="D933" s="58"/>
      <c r="E933" s="58"/>
      <c r="F933" s="58"/>
      <c r="G933" s="400"/>
      <c r="H933" s="158"/>
      <c r="I933" s="59"/>
      <c r="J933" s="135"/>
      <c r="K933" s="301"/>
      <c r="L933" s="135"/>
      <c r="M933" s="300"/>
      <c r="N933" s="135"/>
      <c r="O933" s="299"/>
      <c r="P933" s="135"/>
      <c r="Q933" s="19"/>
      <c r="R933" s="19"/>
      <c r="S933" s="23"/>
      <c r="T933" s="23"/>
      <c r="U933" s="58"/>
      <c r="V933" s="58"/>
      <c r="W933" s="58"/>
      <c r="X933" s="58"/>
      <c r="Y933" s="58"/>
    </row>
    <row r="934" spans="1:25" ht="18" customHeight="1" x14ac:dyDescent="0.2">
      <c r="A934" s="23"/>
      <c r="B934" s="23"/>
      <c r="C934" s="23"/>
      <c r="D934" s="58"/>
      <c r="E934" s="58"/>
      <c r="F934" s="58"/>
      <c r="G934" s="400"/>
      <c r="H934" s="158"/>
      <c r="I934" s="59"/>
      <c r="J934" s="135"/>
      <c r="K934" s="301"/>
      <c r="L934" s="135"/>
      <c r="M934" s="300"/>
      <c r="N934" s="135"/>
      <c r="O934" s="299"/>
      <c r="P934" s="135"/>
      <c r="Q934" s="19"/>
      <c r="R934" s="19"/>
      <c r="S934" s="23"/>
      <c r="T934" s="23"/>
      <c r="U934" s="58"/>
      <c r="V934" s="58"/>
      <c r="W934" s="58"/>
      <c r="X934" s="58"/>
      <c r="Y934" s="58"/>
    </row>
    <row r="935" spans="1:25" ht="18" customHeight="1" x14ac:dyDescent="0.2">
      <c r="A935" s="23"/>
      <c r="B935" s="23"/>
      <c r="C935" s="23"/>
      <c r="D935" s="58"/>
      <c r="E935" s="58"/>
      <c r="F935" s="58"/>
      <c r="G935" s="400"/>
      <c r="H935" s="158"/>
      <c r="I935" s="59"/>
      <c r="J935" s="135"/>
      <c r="K935" s="301"/>
      <c r="L935" s="135"/>
      <c r="M935" s="300"/>
      <c r="N935" s="135"/>
      <c r="O935" s="299"/>
      <c r="P935" s="135"/>
      <c r="Q935" s="19"/>
      <c r="R935" s="19"/>
      <c r="S935" s="23"/>
      <c r="T935" s="23"/>
      <c r="U935" s="58"/>
      <c r="V935" s="58"/>
      <c r="W935" s="58"/>
      <c r="X935" s="58"/>
      <c r="Y935" s="58"/>
    </row>
    <row r="936" spans="1:25" ht="18" customHeight="1" x14ac:dyDescent="0.2">
      <c r="A936" s="23"/>
      <c r="B936" s="23"/>
      <c r="C936" s="23"/>
      <c r="D936" s="58"/>
      <c r="E936" s="58"/>
      <c r="F936" s="58"/>
      <c r="G936" s="400"/>
      <c r="H936" s="158"/>
      <c r="I936" s="59"/>
      <c r="J936" s="135"/>
      <c r="K936" s="301"/>
      <c r="L936" s="135"/>
      <c r="M936" s="300"/>
      <c r="N936" s="135"/>
      <c r="O936" s="299"/>
      <c r="P936" s="135"/>
      <c r="Q936" s="19"/>
      <c r="R936" s="19"/>
      <c r="S936" s="23"/>
      <c r="T936" s="23"/>
      <c r="U936" s="58"/>
      <c r="V936" s="58"/>
      <c r="W936" s="58"/>
      <c r="X936" s="58"/>
      <c r="Y936" s="58"/>
    </row>
    <row r="937" spans="1:25" ht="18" customHeight="1" x14ac:dyDescent="0.2">
      <c r="A937" s="23"/>
      <c r="B937" s="23"/>
      <c r="C937" s="23"/>
      <c r="D937" s="58"/>
      <c r="E937" s="58"/>
      <c r="F937" s="58"/>
      <c r="G937" s="400"/>
      <c r="H937" s="158"/>
      <c r="I937" s="59"/>
      <c r="J937" s="135"/>
      <c r="K937" s="301"/>
      <c r="L937" s="135"/>
      <c r="M937" s="300"/>
      <c r="N937" s="135"/>
      <c r="O937" s="299"/>
      <c r="P937" s="135"/>
      <c r="Q937" s="19"/>
      <c r="R937" s="19"/>
      <c r="S937" s="23"/>
      <c r="T937" s="23"/>
      <c r="U937" s="58"/>
      <c r="V937" s="58"/>
      <c r="W937" s="58"/>
      <c r="X937" s="58"/>
      <c r="Y937" s="58"/>
    </row>
    <row r="938" spans="1:25" ht="18" customHeight="1" x14ac:dyDescent="0.2">
      <c r="A938" s="23"/>
      <c r="B938" s="23"/>
      <c r="C938" s="23"/>
      <c r="D938" s="58"/>
      <c r="E938" s="58"/>
      <c r="F938" s="58"/>
      <c r="G938" s="400"/>
      <c r="H938" s="158"/>
      <c r="I938" s="59"/>
      <c r="J938" s="135"/>
      <c r="K938" s="301"/>
      <c r="L938" s="135"/>
      <c r="M938" s="300"/>
      <c r="N938" s="135"/>
      <c r="O938" s="299"/>
      <c r="P938" s="135"/>
      <c r="Q938" s="19"/>
      <c r="R938" s="19"/>
      <c r="S938" s="23"/>
      <c r="T938" s="23"/>
      <c r="U938" s="58"/>
      <c r="V938" s="58"/>
      <c r="W938" s="58"/>
      <c r="X938" s="58"/>
      <c r="Y938" s="58"/>
    </row>
    <row r="939" spans="1:25" ht="18" customHeight="1" x14ac:dyDescent="0.2">
      <c r="A939" s="23"/>
      <c r="B939" s="23"/>
      <c r="C939" s="23"/>
      <c r="D939" s="58"/>
      <c r="E939" s="58"/>
      <c r="F939" s="58"/>
      <c r="G939" s="400"/>
      <c r="H939" s="158"/>
      <c r="I939" s="59"/>
      <c r="J939" s="135"/>
      <c r="K939" s="301"/>
      <c r="L939" s="135"/>
      <c r="M939" s="300"/>
      <c r="N939" s="135"/>
      <c r="O939" s="299"/>
      <c r="P939" s="135"/>
      <c r="Q939" s="19"/>
      <c r="R939" s="19"/>
      <c r="S939" s="23"/>
      <c r="T939" s="23"/>
      <c r="U939" s="58"/>
      <c r="V939" s="58"/>
      <c r="W939" s="58"/>
      <c r="X939" s="58"/>
      <c r="Y939" s="58"/>
    </row>
    <row r="940" spans="1:25" ht="18" customHeight="1" x14ac:dyDescent="0.2">
      <c r="A940" s="23"/>
      <c r="B940" s="23"/>
      <c r="C940" s="23"/>
      <c r="D940" s="58"/>
      <c r="E940" s="58"/>
      <c r="F940" s="58"/>
      <c r="G940" s="400"/>
      <c r="H940" s="158"/>
      <c r="I940" s="59"/>
      <c r="J940" s="135"/>
      <c r="K940" s="301"/>
      <c r="L940" s="135"/>
      <c r="M940" s="300"/>
      <c r="N940" s="135"/>
      <c r="O940" s="299"/>
      <c r="P940" s="135"/>
      <c r="Q940" s="19"/>
      <c r="R940" s="19"/>
      <c r="S940" s="23"/>
      <c r="T940" s="23"/>
      <c r="U940" s="58"/>
      <c r="V940" s="58"/>
      <c r="W940" s="58"/>
      <c r="X940" s="58"/>
      <c r="Y940" s="58"/>
    </row>
    <row r="941" spans="1:25" ht="18" customHeight="1" x14ac:dyDescent="0.2">
      <c r="A941" s="23"/>
      <c r="B941" s="23"/>
      <c r="C941" s="23"/>
      <c r="D941" s="58"/>
      <c r="E941" s="58"/>
      <c r="F941" s="58"/>
      <c r="G941" s="400"/>
      <c r="H941" s="158"/>
      <c r="I941" s="59"/>
      <c r="J941" s="135"/>
      <c r="K941" s="301"/>
      <c r="L941" s="135"/>
      <c r="M941" s="300"/>
      <c r="N941" s="135"/>
      <c r="O941" s="299"/>
      <c r="P941" s="135"/>
      <c r="Q941" s="19"/>
      <c r="R941" s="19"/>
      <c r="S941" s="23"/>
      <c r="T941" s="23"/>
      <c r="U941" s="58"/>
      <c r="V941" s="58"/>
      <c r="W941" s="58"/>
      <c r="X941" s="58"/>
      <c r="Y941" s="58"/>
    </row>
    <row r="942" spans="1:25" ht="18" customHeight="1" x14ac:dyDescent="0.2">
      <c r="A942" s="23"/>
      <c r="B942" s="23"/>
      <c r="C942" s="23"/>
      <c r="D942" s="58"/>
      <c r="E942" s="58"/>
      <c r="F942" s="58"/>
      <c r="G942" s="400"/>
      <c r="H942" s="158"/>
      <c r="I942" s="59"/>
      <c r="J942" s="135"/>
      <c r="K942" s="301"/>
      <c r="L942" s="135"/>
      <c r="M942" s="300"/>
      <c r="N942" s="135"/>
      <c r="O942" s="299"/>
      <c r="P942" s="135"/>
      <c r="Q942" s="19"/>
      <c r="R942" s="19"/>
      <c r="S942" s="23"/>
      <c r="T942" s="23"/>
      <c r="U942" s="58"/>
      <c r="V942" s="58"/>
      <c r="W942" s="58"/>
      <c r="X942" s="58"/>
      <c r="Y942" s="58"/>
    </row>
    <row r="943" spans="1:25" ht="18" customHeight="1" x14ac:dyDescent="0.2">
      <c r="A943" s="23"/>
      <c r="B943" s="23"/>
      <c r="C943" s="23"/>
      <c r="D943" s="58"/>
      <c r="E943" s="58"/>
      <c r="F943" s="58"/>
      <c r="G943" s="400"/>
      <c r="H943" s="158"/>
      <c r="I943" s="59"/>
      <c r="J943" s="135"/>
      <c r="K943" s="301"/>
      <c r="L943" s="135"/>
      <c r="M943" s="300"/>
      <c r="N943" s="135"/>
      <c r="O943" s="299"/>
      <c r="P943" s="135"/>
      <c r="Q943" s="19"/>
      <c r="R943" s="19"/>
      <c r="S943" s="23"/>
      <c r="T943" s="23"/>
      <c r="U943" s="58"/>
      <c r="V943" s="58"/>
      <c r="W943" s="58"/>
      <c r="X943" s="58"/>
      <c r="Y943" s="58"/>
    </row>
    <row r="944" spans="1:25" ht="18" customHeight="1" x14ac:dyDescent="0.2">
      <c r="A944" s="23"/>
      <c r="B944" s="23"/>
      <c r="C944" s="23"/>
      <c r="D944" s="58"/>
      <c r="E944" s="58"/>
      <c r="F944" s="58"/>
      <c r="G944" s="400"/>
      <c r="H944" s="158"/>
      <c r="I944" s="59"/>
      <c r="J944" s="135"/>
      <c r="K944" s="301"/>
      <c r="L944" s="135"/>
      <c r="M944" s="300"/>
      <c r="N944" s="135"/>
      <c r="O944" s="299"/>
      <c r="P944" s="135"/>
      <c r="Q944" s="19"/>
      <c r="R944" s="19"/>
      <c r="S944" s="23"/>
      <c r="T944" s="23"/>
      <c r="U944" s="58"/>
      <c r="V944" s="58"/>
      <c r="W944" s="58"/>
      <c r="X944" s="58"/>
      <c r="Y944" s="58"/>
    </row>
    <row r="945" spans="1:25" ht="18" customHeight="1" x14ac:dyDescent="0.2">
      <c r="A945" s="23"/>
      <c r="B945" s="23"/>
      <c r="C945" s="23"/>
      <c r="D945" s="58"/>
      <c r="E945" s="58"/>
      <c r="F945" s="58"/>
      <c r="G945" s="400"/>
      <c r="H945" s="158"/>
      <c r="I945" s="59"/>
      <c r="J945" s="135"/>
      <c r="K945" s="301"/>
      <c r="L945" s="135"/>
      <c r="M945" s="300"/>
      <c r="N945" s="135"/>
      <c r="O945" s="299"/>
      <c r="P945" s="135"/>
      <c r="Q945" s="19"/>
      <c r="R945" s="19"/>
      <c r="S945" s="23"/>
      <c r="T945" s="23"/>
      <c r="U945" s="58"/>
      <c r="V945" s="58"/>
      <c r="W945" s="58"/>
      <c r="X945" s="58"/>
      <c r="Y945" s="58"/>
    </row>
    <row r="946" spans="1:25" ht="18" customHeight="1" x14ac:dyDescent="0.2">
      <c r="A946" s="23"/>
      <c r="B946" s="23"/>
      <c r="C946" s="23"/>
      <c r="D946" s="58"/>
      <c r="E946" s="58"/>
      <c r="F946" s="58"/>
      <c r="G946" s="400"/>
      <c r="H946" s="158"/>
      <c r="I946" s="59"/>
      <c r="J946" s="135"/>
      <c r="K946" s="301"/>
      <c r="L946" s="135"/>
      <c r="M946" s="300"/>
      <c r="N946" s="135"/>
      <c r="O946" s="299"/>
      <c r="P946" s="135"/>
      <c r="Q946" s="19"/>
      <c r="R946" s="19"/>
      <c r="S946" s="23"/>
      <c r="T946" s="23"/>
      <c r="U946" s="58"/>
      <c r="V946" s="58"/>
      <c r="W946" s="58"/>
      <c r="X946" s="58"/>
      <c r="Y946" s="58"/>
    </row>
    <row r="947" spans="1:25" ht="18" customHeight="1" x14ac:dyDescent="0.2">
      <c r="A947" s="23"/>
      <c r="B947" s="23"/>
      <c r="C947" s="23"/>
      <c r="D947" s="58"/>
      <c r="E947" s="58"/>
      <c r="F947" s="58"/>
      <c r="G947" s="400"/>
      <c r="H947" s="158"/>
      <c r="I947" s="59"/>
      <c r="J947" s="135"/>
      <c r="K947" s="301"/>
      <c r="L947" s="135"/>
      <c r="M947" s="300"/>
      <c r="N947" s="135"/>
      <c r="O947" s="299"/>
      <c r="P947" s="135"/>
      <c r="Q947" s="19"/>
      <c r="R947" s="19"/>
      <c r="S947" s="23"/>
      <c r="T947" s="23"/>
      <c r="U947" s="58"/>
      <c r="V947" s="58"/>
      <c r="W947" s="58"/>
      <c r="X947" s="58"/>
      <c r="Y947" s="58"/>
    </row>
    <row r="948" spans="1:25" ht="18" customHeight="1" x14ac:dyDescent="0.2">
      <c r="A948" s="23"/>
      <c r="B948" s="23"/>
      <c r="C948" s="23"/>
      <c r="D948" s="58"/>
      <c r="E948" s="58"/>
      <c r="F948" s="58"/>
      <c r="G948" s="400"/>
      <c r="H948" s="158"/>
      <c r="I948" s="59"/>
      <c r="J948" s="135"/>
      <c r="K948" s="301"/>
      <c r="L948" s="135"/>
      <c r="M948" s="300"/>
      <c r="N948" s="135"/>
      <c r="O948" s="299"/>
      <c r="P948" s="135"/>
      <c r="Q948" s="19"/>
      <c r="R948" s="19"/>
      <c r="S948" s="23"/>
      <c r="T948" s="23"/>
      <c r="U948" s="58"/>
      <c r="V948" s="58"/>
      <c r="W948" s="58"/>
      <c r="X948" s="58"/>
      <c r="Y948" s="58"/>
    </row>
    <row r="949" spans="1:25" ht="18" customHeight="1" x14ac:dyDescent="0.2">
      <c r="A949" s="23"/>
      <c r="B949" s="23"/>
      <c r="C949" s="23"/>
      <c r="D949" s="58"/>
      <c r="E949" s="58"/>
      <c r="F949" s="58"/>
      <c r="G949" s="400"/>
      <c r="H949" s="158"/>
      <c r="I949" s="59"/>
      <c r="J949" s="135"/>
      <c r="K949" s="301"/>
      <c r="L949" s="135"/>
      <c r="M949" s="300"/>
      <c r="N949" s="135"/>
      <c r="O949" s="299"/>
      <c r="P949" s="135"/>
      <c r="Q949" s="19"/>
      <c r="R949" s="19"/>
      <c r="S949" s="23"/>
      <c r="T949" s="23"/>
      <c r="U949" s="58"/>
      <c r="V949" s="58"/>
      <c r="W949" s="58"/>
      <c r="X949" s="58"/>
      <c r="Y949" s="58"/>
    </row>
    <row r="950" spans="1:25" ht="18" customHeight="1" x14ac:dyDescent="0.2">
      <c r="A950" s="23"/>
      <c r="B950" s="23"/>
      <c r="C950" s="23"/>
      <c r="D950" s="58"/>
      <c r="E950" s="58"/>
      <c r="F950" s="58"/>
      <c r="G950" s="400"/>
      <c r="H950" s="158"/>
      <c r="I950" s="59"/>
      <c r="J950" s="135"/>
      <c r="K950" s="301"/>
      <c r="L950" s="135"/>
      <c r="M950" s="300"/>
      <c r="N950" s="135"/>
      <c r="O950" s="299"/>
      <c r="P950" s="135"/>
      <c r="Q950" s="19"/>
      <c r="R950" s="19"/>
      <c r="S950" s="23"/>
      <c r="T950" s="23"/>
      <c r="U950" s="58"/>
      <c r="V950" s="58"/>
      <c r="W950" s="58"/>
      <c r="X950" s="58"/>
      <c r="Y950" s="58"/>
    </row>
    <row r="951" spans="1:25" ht="18" customHeight="1" x14ac:dyDescent="0.2">
      <c r="A951" s="23"/>
      <c r="B951" s="23"/>
      <c r="C951" s="23"/>
      <c r="D951" s="58"/>
      <c r="E951" s="58"/>
      <c r="F951" s="58"/>
      <c r="G951" s="400"/>
      <c r="H951" s="158"/>
      <c r="I951" s="59"/>
      <c r="J951" s="135"/>
      <c r="K951" s="301"/>
      <c r="L951" s="135"/>
      <c r="M951" s="300"/>
      <c r="N951" s="135"/>
      <c r="O951" s="299"/>
      <c r="P951" s="135"/>
      <c r="Q951" s="19"/>
      <c r="R951" s="19"/>
      <c r="S951" s="23"/>
      <c r="T951" s="23"/>
      <c r="U951" s="58"/>
      <c r="V951" s="58"/>
      <c r="W951" s="58"/>
      <c r="X951" s="58"/>
      <c r="Y951" s="58"/>
    </row>
    <row r="952" spans="1:25" ht="18" customHeight="1" x14ac:dyDescent="0.2">
      <c r="A952" s="23"/>
      <c r="B952" s="23"/>
      <c r="C952" s="23"/>
      <c r="D952" s="58"/>
      <c r="E952" s="58"/>
      <c r="F952" s="58"/>
      <c r="G952" s="400"/>
      <c r="H952" s="158"/>
      <c r="I952" s="59"/>
      <c r="J952" s="135"/>
      <c r="K952" s="301"/>
      <c r="L952" s="135"/>
      <c r="M952" s="300"/>
      <c r="N952" s="135"/>
      <c r="O952" s="299"/>
      <c r="P952" s="135"/>
      <c r="Q952" s="19"/>
      <c r="R952" s="19"/>
      <c r="S952" s="23"/>
      <c r="T952" s="23"/>
      <c r="U952" s="58"/>
      <c r="V952" s="58"/>
      <c r="W952" s="58"/>
      <c r="X952" s="58"/>
      <c r="Y952" s="58"/>
    </row>
    <row r="953" spans="1:25" ht="18" customHeight="1" x14ac:dyDescent="0.2">
      <c r="A953" s="23"/>
      <c r="B953" s="23"/>
      <c r="C953" s="23"/>
      <c r="D953" s="58"/>
      <c r="E953" s="58"/>
      <c r="F953" s="58"/>
      <c r="G953" s="400"/>
      <c r="H953" s="158"/>
      <c r="I953" s="59"/>
      <c r="J953" s="135"/>
      <c r="K953" s="301"/>
      <c r="L953" s="135"/>
      <c r="M953" s="300"/>
      <c r="N953" s="135"/>
      <c r="O953" s="299"/>
      <c r="P953" s="135"/>
      <c r="Q953" s="19"/>
      <c r="R953" s="19"/>
      <c r="S953" s="23"/>
      <c r="T953" s="23"/>
      <c r="U953" s="58"/>
      <c r="V953" s="58"/>
      <c r="W953" s="58"/>
      <c r="X953" s="58"/>
      <c r="Y953" s="58"/>
    </row>
    <row r="954" spans="1:25" ht="18" customHeight="1" x14ac:dyDescent="0.2">
      <c r="A954" s="23"/>
      <c r="B954" s="23"/>
      <c r="C954" s="23"/>
      <c r="D954" s="58"/>
      <c r="E954" s="58"/>
      <c r="F954" s="58"/>
      <c r="G954" s="400"/>
      <c r="H954" s="158"/>
      <c r="I954" s="59"/>
      <c r="J954" s="135"/>
      <c r="K954" s="301"/>
      <c r="L954" s="135"/>
      <c r="M954" s="300"/>
      <c r="N954" s="135"/>
      <c r="O954" s="299"/>
      <c r="P954" s="135"/>
      <c r="Q954" s="19"/>
      <c r="R954" s="19"/>
      <c r="S954" s="23"/>
      <c r="T954" s="23"/>
      <c r="U954" s="58"/>
      <c r="V954" s="58"/>
      <c r="W954" s="58"/>
      <c r="X954" s="58"/>
      <c r="Y954" s="58"/>
    </row>
    <row r="955" spans="1:25" ht="18" customHeight="1" x14ac:dyDescent="0.2">
      <c r="A955" s="23"/>
      <c r="B955" s="23"/>
      <c r="C955" s="23"/>
      <c r="D955" s="58"/>
      <c r="E955" s="58"/>
      <c r="F955" s="58"/>
      <c r="G955" s="400"/>
      <c r="H955" s="158"/>
      <c r="I955" s="59"/>
      <c r="J955" s="135"/>
      <c r="K955" s="301"/>
      <c r="L955" s="135"/>
      <c r="M955" s="300"/>
      <c r="N955" s="135"/>
      <c r="O955" s="299"/>
      <c r="P955" s="135"/>
      <c r="Q955" s="19"/>
      <c r="R955" s="19"/>
      <c r="S955" s="23"/>
      <c r="T955" s="23"/>
      <c r="U955" s="58"/>
      <c r="V955" s="58"/>
      <c r="W955" s="58"/>
      <c r="X955" s="58"/>
      <c r="Y955" s="58"/>
    </row>
    <row r="956" spans="1:25" ht="18" customHeight="1" x14ac:dyDescent="0.2">
      <c r="A956" s="23"/>
      <c r="B956" s="23"/>
      <c r="C956" s="23"/>
      <c r="D956" s="58"/>
      <c r="E956" s="58"/>
      <c r="F956" s="58"/>
      <c r="G956" s="400"/>
      <c r="H956" s="158"/>
      <c r="I956" s="59"/>
      <c r="J956" s="135"/>
      <c r="K956" s="301"/>
      <c r="L956" s="135"/>
      <c r="M956" s="300"/>
      <c r="N956" s="135"/>
      <c r="O956" s="299"/>
      <c r="P956" s="135"/>
      <c r="Q956" s="19"/>
      <c r="R956" s="19"/>
      <c r="S956" s="23"/>
      <c r="T956" s="23"/>
      <c r="U956" s="58"/>
      <c r="V956" s="58"/>
      <c r="W956" s="58"/>
      <c r="X956" s="58"/>
      <c r="Y956" s="58"/>
    </row>
    <row r="957" spans="1:25" ht="18" customHeight="1" x14ac:dyDescent="0.2">
      <c r="A957" s="23"/>
      <c r="B957" s="23"/>
      <c r="C957" s="23"/>
      <c r="D957" s="58"/>
      <c r="E957" s="58"/>
      <c r="F957" s="58"/>
      <c r="G957" s="400"/>
      <c r="H957" s="158"/>
      <c r="I957" s="59"/>
      <c r="J957" s="135"/>
      <c r="K957" s="301"/>
      <c r="L957" s="135"/>
      <c r="M957" s="300"/>
      <c r="N957" s="135"/>
      <c r="O957" s="299"/>
      <c r="P957" s="135"/>
      <c r="Q957" s="19"/>
      <c r="R957" s="19"/>
      <c r="S957" s="23"/>
      <c r="T957" s="23"/>
      <c r="U957" s="58"/>
      <c r="V957" s="58"/>
      <c r="W957" s="58"/>
      <c r="X957" s="58"/>
      <c r="Y957" s="58"/>
    </row>
    <row r="958" spans="1:25" ht="18" customHeight="1" x14ac:dyDescent="0.2">
      <c r="A958" s="23"/>
      <c r="B958" s="23"/>
      <c r="C958" s="23"/>
      <c r="D958" s="58"/>
      <c r="E958" s="58"/>
      <c r="F958" s="58"/>
      <c r="G958" s="400"/>
      <c r="H958" s="158"/>
      <c r="I958" s="59"/>
      <c r="J958" s="135"/>
      <c r="K958" s="301"/>
      <c r="L958" s="135"/>
      <c r="M958" s="300"/>
      <c r="N958" s="135"/>
      <c r="O958" s="299"/>
      <c r="P958" s="135"/>
      <c r="Q958" s="19"/>
      <c r="R958" s="19"/>
      <c r="S958" s="23"/>
      <c r="T958" s="23"/>
      <c r="U958" s="58"/>
      <c r="V958" s="58"/>
      <c r="W958" s="58"/>
      <c r="X958" s="58"/>
      <c r="Y958" s="58"/>
    </row>
    <row r="959" spans="1:25" ht="18" customHeight="1" x14ac:dyDescent="0.2">
      <c r="A959" s="23"/>
      <c r="B959" s="23"/>
      <c r="C959" s="23"/>
      <c r="D959" s="58"/>
      <c r="E959" s="58"/>
      <c r="F959" s="58"/>
      <c r="G959" s="400"/>
      <c r="H959" s="158"/>
      <c r="I959" s="59"/>
      <c r="J959" s="135"/>
      <c r="K959" s="301"/>
      <c r="L959" s="135"/>
      <c r="M959" s="300"/>
      <c r="N959" s="135"/>
      <c r="O959" s="299"/>
      <c r="P959" s="135"/>
      <c r="Q959" s="19"/>
      <c r="R959" s="19"/>
      <c r="S959" s="23"/>
      <c r="T959" s="23"/>
      <c r="U959" s="58"/>
      <c r="V959" s="58"/>
      <c r="W959" s="58"/>
      <c r="X959" s="58"/>
      <c r="Y959" s="58"/>
    </row>
    <row r="960" spans="1:25" ht="18" customHeight="1" x14ac:dyDescent="0.2">
      <c r="A960" s="23"/>
      <c r="B960" s="23"/>
      <c r="C960" s="23"/>
      <c r="D960" s="58"/>
      <c r="E960" s="58"/>
      <c r="F960" s="58"/>
      <c r="G960" s="400"/>
      <c r="H960" s="158"/>
      <c r="I960" s="59"/>
      <c r="J960" s="135"/>
      <c r="K960" s="301"/>
      <c r="L960" s="135"/>
      <c r="M960" s="300"/>
      <c r="N960" s="135"/>
      <c r="O960" s="299"/>
      <c r="P960" s="135"/>
      <c r="Q960" s="19"/>
      <c r="R960" s="19"/>
      <c r="S960" s="23"/>
      <c r="T960" s="23"/>
      <c r="U960" s="58"/>
      <c r="V960" s="58"/>
      <c r="W960" s="58"/>
      <c r="X960" s="58"/>
      <c r="Y960" s="58"/>
    </row>
    <row r="961" spans="1:25" ht="18" customHeight="1" x14ac:dyDescent="0.2">
      <c r="A961" s="23"/>
      <c r="B961" s="23"/>
      <c r="C961" s="23"/>
      <c r="D961" s="58"/>
      <c r="E961" s="58"/>
      <c r="F961" s="58"/>
      <c r="G961" s="400"/>
      <c r="H961" s="158"/>
      <c r="I961" s="59"/>
      <c r="J961" s="135"/>
      <c r="K961" s="301"/>
      <c r="L961" s="135"/>
      <c r="M961" s="300"/>
      <c r="N961" s="135"/>
      <c r="O961" s="299"/>
      <c r="P961" s="135"/>
      <c r="Q961" s="19"/>
      <c r="R961" s="19"/>
      <c r="S961" s="23"/>
      <c r="T961" s="23"/>
      <c r="U961" s="58"/>
      <c r="V961" s="58"/>
      <c r="W961" s="58"/>
      <c r="X961" s="58"/>
      <c r="Y961" s="58"/>
    </row>
    <row r="962" spans="1:25" ht="18" customHeight="1" x14ac:dyDescent="0.2">
      <c r="A962" s="23"/>
      <c r="B962" s="23"/>
      <c r="C962" s="23"/>
      <c r="D962" s="58"/>
      <c r="E962" s="58"/>
      <c r="F962" s="58"/>
      <c r="G962" s="400"/>
      <c r="H962" s="158"/>
      <c r="I962" s="59"/>
      <c r="J962" s="135"/>
      <c r="K962" s="301"/>
      <c r="L962" s="135"/>
      <c r="M962" s="300"/>
      <c r="N962" s="135"/>
      <c r="O962" s="299"/>
      <c r="P962" s="135"/>
      <c r="Q962" s="19"/>
      <c r="R962" s="19"/>
      <c r="S962" s="23"/>
      <c r="T962" s="23"/>
      <c r="U962" s="58"/>
      <c r="V962" s="58"/>
      <c r="W962" s="58"/>
      <c r="X962" s="58"/>
      <c r="Y962" s="58"/>
    </row>
    <row r="963" spans="1:25" ht="18" customHeight="1" x14ac:dyDescent="0.2">
      <c r="A963" s="23"/>
      <c r="B963" s="23"/>
      <c r="C963" s="23"/>
      <c r="D963" s="58"/>
      <c r="E963" s="58"/>
      <c r="F963" s="58"/>
      <c r="G963" s="400"/>
      <c r="H963" s="158"/>
      <c r="I963" s="59"/>
      <c r="J963" s="135"/>
      <c r="K963" s="301"/>
      <c r="L963" s="135"/>
      <c r="M963" s="300"/>
      <c r="N963" s="135"/>
      <c r="O963" s="299"/>
      <c r="P963" s="135"/>
      <c r="Q963" s="19"/>
      <c r="R963" s="19"/>
      <c r="S963" s="23"/>
      <c r="T963" s="23"/>
      <c r="U963" s="58"/>
      <c r="V963" s="58"/>
      <c r="W963" s="58"/>
      <c r="X963" s="58"/>
      <c r="Y963" s="58"/>
    </row>
    <row r="964" spans="1:25" ht="18" customHeight="1" x14ac:dyDescent="0.2">
      <c r="A964" s="23"/>
      <c r="B964" s="23"/>
      <c r="C964" s="23"/>
      <c r="D964" s="58"/>
      <c r="E964" s="58"/>
      <c r="F964" s="58"/>
      <c r="G964" s="400"/>
      <c r="H964" s="158"/>
      <c r="I964" s="59"/>
      <c r="J964" s="135"/>
      <c r="K964" s="301"/>
      <c r="L964" s="135"/>
      <c r="M964" s="300"/>
      <c r="N964" s="135"/>
      <c r="O964" s="299"/>
      <c r="P964" s="135"/>
      <c r="Q964" s="19"/>
      <c r="R964" s="19"/>
      <c r="S964" s="23"/>
      <c r="T964" s="23"/>
      <c r="U964" s="58"/>
      <c r="V964" s="58"/>
      <c r="W964" s="58"/>
      <c r="X964" s="58"/>
      <c r="Y964" s="58"/>
    </row>
    <row r="965" spans="1:25" ht="18" customHeight="1" x14ac:dyDescent="0.2">
      <c r="A965" s="23"/>
      <c r="B965" s="23"/>
      <c r="C965" s="23"/>
      <c r="D965" s="58"/>
      <c r="E965" s="58"/>
      <c r="F965" s="58"/>
      <c r="G965" s="400"/>
      <c r="H965" s="158"/>
      <c r="I965" s="59"/>
      <c r="J965" s="135"/>
      <c r="K965" s="301"/>
      <c r="L965" s="135"/>
      <c r="M965" s="300"/>
      <c r="N965" s="135"/>
      <c r="O965" s="299"/>
      <c r="P965" s="135"/>
      <c r="Q965" s="19"/>
      <c r="R965" s="19"/>
      <c r="S965" s="23"/>
      <c r="T965" s="23"/>
      <c r="U965" s="58"/>
      <c r="V965" s="58"/>
      <c r="W965" s="58"/>
      <c r="X965" s="58"/>
      <c r="Y965" s="58"/>
    </row>
    <row r="966" spans="1:25" ht="18" customHeight="1" x14ac:dyDescent="0.2">
      <c r="A966" s="23"/>
      <c r="B966" s="23"/>
      <c r="C966" s="23"/>
      <c r="D966" s="58"/>
      <c r="E966" s="58"/>
      <c r="F966" s="58"/>
      <c r="G966" s="400"/>
      <c r="H966" s="158"/>
      <c r="I966" s="59"/>
      <c r="J966" s="135"/>
      <c r="K966" s="301"/>
      <c r="L966" s="135"/>
      <c r="M966" s="300"/>
      <c r="N966" s="135"/>
      <c r="O966" s="299"/>
      <c r="P966" s="135"/>
      <c r="Q966" s="19"/>
      <c r="R966" s="19"/>
      <c r="S966" s="23"/>
      <c r="T966" s="23"/>
      <c r="U966" s="58"/>
      <c r="V966" s="58"/>
      <c r="W966" s="58"/>
      <c r="X966" s="58"/>
      <c r="Y966" s="58"/>
    </row>
    <row r="967" spans="1:25" ht="18" customHeight="1" x14ac:dyDescent="0.2">
      <c r="A967" s="23"/>
      <c r="B967" s="23"/>
      <c r="C967" s="23"/>
      <c r="D967" s="58"/>
      <c r="E967" s="58"/>
      <c r="F967" s="58"/>
      <c r="G967" s="400"/>
      <c r="H967" s="158"/>
      <c r="I967" s="59"/>
      <c r="J967" s="135"/>
      <c r="K967" s="301"/>
      <c r="L967" s="135"/>
      <c r="M967" s="300"/>
      <c r="N967" s="135"/>
      <c r="O967" s="299"/>
      <c r="P967" s="135"/>
      <c r="Q967" s="19"/>
      <c r="R967" s="19"/>
      <c r="S967" s="23"/>
      <c r="T967" s="23"/>
      <c r="U967" s="58"/>
      <c r="V967" s="58"/>
      <c r="W967" s="58"/>
      <c r="X967" s="58"/>
      <c r="Y967" s="58"/>
    </row>
    <row r="968" spans="1:25" ht="18" customHeight="1" x14ac:dyDescent="0.2">
      <c r="A968" s="23"/>
      <c r="B968" s="23"/>
      <c r="C968" s="23"/>
      <c r="D968" s="58"/>
      <c r="E968" s="58"/>
      <c r="F968" s="58"/>
      <c r="G968" s="400"/>
      <c r="H968" s="158"/>
      <c r="I968" s="59"/>
      <c r="J968" s="135"/>
      <c r="K968" s="301"/>
      <c r="L968" s="135"/>
      <c r="M968" s="300"/>
      <c r="N968" s="135"/>
      <c r="O968" s="299"/>
      <c r="P968" s="135"/>
      <c r="Q968" s="19"/>
      <c r="R968" s="19"/>
      <c r="S968" s="23"/>
      <c r="T968" s="23"/>
      <c r="U968" s="58"/>
      <c r="V968" s="58"/>
      <c r="W968" s="58"/>
      <c r="X968" s="58"/>
      <c r="Y968" s="58"/>
    </row>
    <row r="969" spans="1:25" ht="18" customHeight="1" x14ac:dyDescent="0.2">
      <c r="A969" s="23"/>
      <c r="B969" s="23"/>
      <c r="C969" s="23"/>
      <c r="D969" s="58"/>
      <c r="E969" s="58"/>
      <c r="F969" s="58"/>
      <c r="G969" s="400"/>
      <c r="H969" s="158"/>
      <c r="I969" s="59"/>
      <c r="J969" s="135"/>
      <c r="K969" s="301"/>
      <c r="L969" s="135"/>
      <c r="M969" s="300"/>
      <c r="N969" s="135"/>
      <c r="O969" s="299"/>
      <c r="P969" s="135"/>
      <c r="Q969" s="19"/>
      <c r="R969" s="19"/>
      <c r="S969" s="23"/>
      <c r="T969" s="23"/>
      <c r="U969" s="58"/>
      <c r="V969" s="58"/>
      <c r="W969" s="58"/>
      <c r="X969" s="58"/>
      <c r="Y969" s="58"/>
    </row>
    <row r="970" spans="1:25" ht="18" customHeight="1" x14ac:dyDescent="0.2">
      <c r="A970" s="23"/>
      <c r="B970" s="23"/>
      <c r="C970" s="23"/>
      <c r="D970" s="58"/>
      <c r="E970" s="58"/>
      <c r="F970" s="58"/>
      <c r="G970" s="400"/>
      <c r="H970" s="158"/>
      <c r="I970" s="59"/>
      <c r="J970" s="135"/>
      <c r="K970" s="301"/>
      <c r="L970" s="135"/>
      <c r="M970" s="300"/>
      <c r="N970" s="135"/>
      <c r="O970" s="299"/>
      <c r="P970" s="135"/>
      <c r="Q970" s="19"/>
      <c r="R970" s="19"/>
      <c r="S970" s="23"/>
      <c r="T970" s="23"/>
      <c r="U970" s="58"/>
      <c r="V970" s="58"/>
      <c r="W970" s="58"/>
      <c r="X970" s="58"/>
      <c r="Y970" s="58"/>
    </row>
    <row r="971" spans="1:25" ht="18" customHeight="1" x14ac:dyDescent="0.2">
      <c r="A971" s="23"/>
      <c r="B971" s="23"/>
      <c r="C971" s="23"/>
      <c r="D971" s="58"/>
      <c r="E971" s="58"/>
      <c r="F971" s="58"/>
      <c r="G971" s="400"/>
      <c r="H971" s="158"/>
      <c r="I971" s="59"/>
      <c r="J971" s="135"/>
      <c r="K971" s="301"/>
      <c r="L971" s="135"/>
      <c r="M971" s="300"/>
      <c r="N971" s="135"/>
      <c r="O971" s="299"/>
      <c r="P971" s="135"/>
      <c r="Q971" s="19"/>
      <c r="R971" s="19"/>
      <c r="S971" s="23"/>
      <c r="T971" s="23"/>
      <c r="U971" s="58"/>
      <c r="V971" s="58"/>
      <c r="W971" s="58"/>
      <c r="X971" s="58"/>
      <c r="Y971" s="58"/>
    </row>
    <row r="972" spans="1:25" ht="18" customHeight="1" x14ac:dyDescent="0.2">
      <c r="A972" s="23"/>
      <c r="B972" s="23"/>
      <c r="C972" s="23"/>
      <c r="D972" s="58"/>
      <c r="E972" s="58"/>
      <c r="F972" s="58"/>
      <c r="G972" s="400"/>
      <c r="H972" s="158"/>
      <c r="I972" s="59"/>
      <c r="J972" s="135"/>
      <c r="K972" s="301"/>
      <c r="L972" s="135"/>
      <c r="M972" s="300"/>
      <c r="N972" s="135"/>
      <c r="O972" s="299"/>
      <c r="P972" s="135"/>
      <c r="Q972" s="19"/>
      <c r="R972" s="19"/>
      <c r="S972" s="23"/>
      <c r="T972" s="23"/>
      <c r="U972" s="58"/>
      <c r="V972" s="58"/>
      <c r="W972" s="58"/>
      <c r="X972" s="58"/>
      <c r="Y972" s="58"/>
    </row>
    <row r="973" spans="1:25" ht="18" customHeight="1" x14ac:dyDescent="0.2">
      <c r="A973" s="23"/>
      <c r="B973" s="23"/>
      <c r="C973" s="23"/>
      <c r="D973" s="58"/>
      <c r="E973" s="58"/>
      <c r="F973" s="58"/>
      <c r="G973" s="400"/>
      <c r="H973" s="158"/>
      <c r="I973" s="59"/>
      <c r="J973" s="135"/>
      <c r="K973" s="301"/>
      <c r="L973" s="135"/>
      <c r="M973" s="300"/>
      <c r="N973" s="135"/>
      <c r="O973" s="299"/>
      <c r="P973" s="135"/>
      <c r="Q973" s="19"/>
      <c r="R973" s="19"/>
      <c r="S973" s="23"/>
      <c r="T973" s="23"/>
      <c r="U973" s="58"/>
      <c r="V973" s="58"/>
      <c r="W973" s="58"/>
      <c r="X973" s="58"/>
      <c r="Y973" s="58"/>
    </row>
    <row r="974" spans="1:25" ht="18" customHeight="1" x14ac:dyDescent="0.2">
      <c r="A974" s="23"/>
      <c r="B974" s="23"/>
      <c r="C974" s="23"/>
      <c r="D974" s="58"/>
      <c r="E974" s="58"/>
      <c r="F974" s="58"/>
      <c r="G974" s="400"/>
      <c r="H974" s="158"/>
      <c r="I974" s="59"/>
      <c r="J974" s="135"/>
      <c r="K974" s="301"/>
      <c r="L974" s="135"/>
      <c r="M974" s="300"/>
      <c r="N974" s="135"/>
      <c r="O974" s="299"/>
      <c r="P974" s="135"/>
      <c r="Q974" s="19"/>
      <c r="R974" s="19"/>
      <c r="S974" s="23"/>
      <c r="T974" s="23"/>
      <c r="U974" s="58"/>
      <c r="V974" s="58"/>
      <c r="W974" s="58"/>
      <c r="X974" s="58"/>
      <c r="Y974" s="58"/>
    </row>
    <row r="975" spans="1:25" ht="18" customHeight="1" x14ac:dyDescent="0.2">
      <c r="A975" s="23"/>
      <c r="B975" s="23"/>
      <c r="C975" s="23"/>
      <c r="D975" s="58"/>
      <c r="E975" s="58"/>
      <c r="F975" s="58"/>
      <c r="G975" s="400"/>
      <c r="H975" s="158"/>
      <c r="I975" s="59"/>
      <c r="J975" s="135"/>
      <c r="K975" s="301"/>
      <c r="L975" s="135"/>
      <c r="M975" s="300"/>
      <c r="N975" s="135"/>
      <c r="O975" s="299"/>
      <c r="P975" s="135"/>
      <c r="Q975" s="19"/>
      <c r="R975" s="19"/>
      <c r="S975" s="23"/>
      <c r="T975" s="23"/>
      <c r="U975" s="58"/>
      <c r="V975" s="58"/>
      <c r="W975" s="58"/>
      <c r="X975" s="58"/>
      <c r="Y975" s="58"/>
    </row>
    <row r="976" spans="1:25" ht="18" customHeight="1" x14ac:dyDescent="0.2">
      <c r="A976" s="23"/>
      <c r="B976" s="23"/>
      <c r="C976" s="23"/>
      <c r="D976" s="58"/>
      <c r="E976" s="58"/>
      <c r="F976" s="58"/>
      <c r="G976" s="400"/>
      <c r="H976" s="158"/>
      <c r="I976" s="59"/>
      <c r="J976" s="135"/>
      <c r="K976" s="301"/>
      <c r="L976" s="135"/>
      <c r="M976" s="300"/>
      <c r="N976" s="135"/>
      <c r="O976" s="299"/>
      <c r="P976" s="135"/>
      <c r="Q976" s="19"/>
      <c r="R976" s="19"/>
      <c r="S976" s="23"/>
      <c r="T976" s="23"/>
      <c r="U976" s="58"/>
      <c r="V976" s="58"/>
      <c r="W976" s="58"/>
      <c r="X976" s="58"/>
      <c r="Y976" s="58"/>
    </row>
    <row r="977" spans="1:25" ht="18" customHeight="1" x14ac:dyDescent="0.2">
      <c r="A977" s="23"/>
      <c r="B977" s="23"/>
      <c r="C977" s="23"/>
      <c r="D977" s="58"/>
      <c r="E977" s="58"/>
      <c r="F977" s="58"/>
      <c r="G977" s="400"/>
      <c r="H977" s="158"/>
      <c r="I977" s="59"/>
      <c r="J977" s="135"/>
      <c r="K977" s="301"/>
      <c r="L977" s="135"/>
      <c r="M977" s="300"/>
      <c r="N977" s="135"/>
      <c r="O977" s="299"/>
      <c r="P977" s="135"/>
      <c r="Q977" s="19"/>
      <c r="R977" s="19"/>
      <c r="S977" s="23"/>
      <c r="T977" s="23"/>
      <c r="U977" s="58"/>
      <c r="V977" s="58"/>
      <c r="W977" s="58"/>
      <c r="X977" s="58"/>
      <c r="Y977" s="58"/>
    </row>
    <row r="978" spans="1:25" ht="18" customHeight="1" x14ac:dyDescent="0.2">
      <c r="A978" s="23"/>
      <c r="B978" s="23"/>
      <c r="C978" s="23"/>
      <c r="D978" s="58"/>
      <c r="E978" s="58"/>
      <c r="F978" s="58"/>
      <c r="G978" s="400"/>
      <c r="H978" s="158"/>
      <c r="I978" s="59"/>
      <c r="J978" s="135"/>
      <c r="K978" s="301"/>
      <c r="L978" s="135"/>
      <c r="M978" s="300"/>
      <c r="N978" s="135"/>
      <c r="O978" s="299"/>
      <c r="P978" s="135"/>
      <c r="Q978" s="19"/>
      <c r="R978" s="19"/>
      <c r="S978" s="23"/>
      <c r="T978" s="23"/>
      <c r="U978" s="58"/>
      <c r="V978" s="58"/>
      <c r="W978" s="58"/>
      <c r="X978" s="58"/>
      <c r="Y978" s="58"/>
    </row>
    <row r="979" spans="1:25" ht="18" customHeight="1" x14ac:dyDescent="0.2">
      <c r="A979" s="23"/>
      <c r="B979" s="23"/>
      <c r="C979" s="23"/>
      <c r="D979" s="58"/>
      <c r="E979" s="58"/>
      <c r="F979" s="58"/>
      <c r="G979" s="400"/>
      <c r="H979" s="158"/>
      <c r="I979" s="59"/>
      <c r="J979" s="135"/>
      <c r="K979" s="301"/>
      <c r="L979" s="135"/>
      <c r="M979" s="300"/>
      <c r="N979" s="135"/>
      <c r="O979" s="299"/>
      <c r="P979" s="135"/>
      <c r="Q979" s="19"/>
      <c r="R979" s="19"/>
      <c r="S979" s="23"/>
      <c r="T979" s="23"/>
      <c r="U979" s="58"/>
      <c r="V979" s="58"/>
      <c r="W979" s="58"/>
      <c r="X979" s="58"/>
      <c r="Y979" s="58"/>
    </row>
    <row r="980" spans="1:25" ht="18" customHeight="1" x14ac:dyDescent="0.2">
      <c r="A980" s="23"/>
      <c r="B980" s="23"/>
      <c r="C980" s="23"/>
      <c r="D980" s="58"/>
      <c r="E980" s="58"/>
      <c r="F980" s="58"/>
      <c r="G980" s="400"/>
      <c r="H980" s="158"/>
      <c r="I980" s="59"/>
      <c r="J980" s="135"/>
      <c r="K980" s="301"/>
      <c r="L980" s="135"/>
      <c r="M980" s="300"/>
      <c r="N980" s="135"/>
      <c r="O980" s="299"/>
      <c r="P980" s="135"/>
      <c r="Q980" s="19"/>
      <c r="R980" s="19"/>
      <c r="S980" s="23"/>
      <c r="T980" s="23"/>
      <c r="U980" s="58"/>
      <c r="V980" s="58"/>
      <c r="W980" s="58"/>
      <c r="X980" s="58"/>
      <c r="Y980" s="58"/>
    </row>
    <row r="981" spans="1:25" ht="18" customHeight="1" x14ac:dyDescent="0.2">
      <c r="A981" s="23"/>
      <c r="B981" s="23"/>
      <c r="C981" s="23"/>
      <c r="D981" s="58"/>
      <c r="E981" s="58"/>
      <c r="F981" s="58"/>
      <c r="G981" s="400"/>
      <c r="H981" s="158"/>
      <c r="I981" s="59"/>
      <c r="J981" s="135"/>
      <c r="K981" s="301"/>
      <c r="L981" s="135"/>
      <c r="M981" s="300"/>
      <c r="N981" s="135"/>
      <c r="O981" s="299"/>
      <c r="P981" s="135"/>
      <c r="Q981" s="19"/>
      <c r="R981" s="19"/>
      <c r="S981" s="23"/>
      <c r="T981" s="23"/>
      <c r="U981" s="58"/>
      <c r="V981" s="58"/>
      <c r="W981" s="58"/>
      <c r="X981" s="58"/>
      <c r="Y981" s="58"/>
    </row>
    <row r="982" spans="1:25" ht="18" customHeight="1" x14ac:dyDescent="0.2">
      <c r="A982" s="23"/>
      <c r="B982" s="23"/>
      <c r="C982" s="23"/>
      <c r="D982" s="58"/>
      <c r="E982" s="58"/>
      <c r="F982" s="58"/>
      <c r="G982" s="400"/>
      <c r="H982" s="158"/>
      <c r="I982" s="59"/>
      <c r="J982" s="135"/>
      <c r="K982" s="301"/>
      <c r="L982" s="135"/>
      <c r="M982" s="300"/>
      <c r="N982" s="135"/>
      <c r="O982" s="299"/>
      <c r="P982" s="135"/>
      <c r="Q982" s="19"/>
      <c r="R982" s="19"/>
      <c r="S982" s="23"/>
      <c r="T982" s="23"/>
      <c r="U982" s="58"/>
      <c r="V982" s="58"/>
      <c r="W982" s="58"/>
      <c r="X982" s="58"/>
      <c r="Y982" s="58"/>
    </row>
    <row r="983" spans="1:25" ht="18" customHeight="1" x14ac:dyDescent="0.2">
      <c r="A983" s="23"/>
      <c r="B983" s="23"/>
      <c r="C983" s="23"/>
      <c r="D983" s="58"/>
      <c r="E983" s="58"/>
      <c r="F983" s="58"/>
      <c r="G983" s="400"/>
      <c r="H983" s="158"/>
      <c r="I983" s="59"/>
      <c r="J983" s="135"/>
      <c r="K983" s="301"/>
      <c r="L983" s="135"/>
      <c r="M983" s="300"/>
      <c r="N983" s="135"/>
      <c r="O983" s="299"/>
      <c r="P983" s="135"/>
      <c r="Q983" s="19"/>
      <c r="R983" s="19"/>
      <c r="S983" s="23"/>
      <c r="T983" s="23"/>
      <c r="U983" s="58"/>
      <c r="V983" s="58"/>
      <c r="W983" s="58"/>
      <c r="X983" s="58"/>
      <c r="Y983" s="58"/>
    </row>
    <row r="984" spans="1:25" ht="18" customHeight="1" x14ac:dyDescent="0.2">
      <c r="A984" s="23"/>
      <c r="B984" s="23"/>
      <c r="C984" s="23"/>
      <c r="D984" s="58"/>
      <c r="E984" s="58"/>
      <c r="F984" s="58"/>
      <c r="G984" s="400"/>
      <c r="H984" s="158"/>
      <c r="I984" s="59"/>
      <c r="J984" s="135"/>
      <c r="K984" s="301"/>
      <c r="L984" s="135"/>
      <c r="M984" s="300"/>
      <c r="N984" s="135"/>
      <c r="O984" s="299"/>
      <c r="P984" s="135"/>
      <c r="Q984" s="19"/>
      <c r="R984" s="19"/>
      <c r="S984" s="23"/>
      <c r="T984" s="23"/>
      <c r="U984" s="58"/>
      <c r="V984" s="58"/>
      <c r="W984" s="58"/>
      <c r="X984" s="58"/>
      <c r="Y984" s="58"/>
    </row>
    <row r="985" spans="1:25" ht="18" customHeight="1" x14ac:dyDescent="0.2">
      <c r="A985" s="23"/>
      <c r="B985" s="23"/>
      <c r="C985" s="23"/>
      <c r="D985" s="58"/>
      <c r="E985" s="58"/>
      <c r="F985" s="58"/>
      <c r="G985" s="400"/>
      <c r="H985" s="158"/>
      <c r="I985" s="59"/>
      <c r="J985" s="135"/>
      <c r="K985" s="301"/>
      <c r="L985" s="135"/>
      <c r="M985" s="300"/>
      <c r="N985" s="135"/>
      <c r="O985" s="299"/>
      <c r="P985" s="135"/>
      <c r="Q985" s="19"/>
      <c r="R985" s="19"/>
      <c r="S985" s="23"/>
      <c r="T985" s="23"/>
      <c r="U985" s="58"/>
      <c r="V985" s="58"/>
      <c r="W985" s="58"/>
      <c r="X985" s="58"/>
      <c r="Y985" s="58"/>
    </row>
    <row r="986" spans="1:25" ht="18" customHeight="1" x14ac:dyDescent="0.2">
      <c r="A986" s="23"/>
      <c r="B986" s="23"/>
      <c r="C986" s="23"/>
      <c r="D986" s="58"/>
      <c r="E986" s="58"/>
      <c r="F986" s="58"/>
      <c r="G986" s="400"/>
      <c r="H986" s="158"/>
      <c r="I986" s="59"/>
      <c r="J986" s="135"/>
      <c r="K986" s="301"/>
      <c r="L986" s="135"/>
      <c r="M986" s="300"/>
      <c r="N986" s="135"/>
      <c r="O986" s="299"/>
      <c r="P986" s="135"/>
      <c r="Q986" s="19"/>
      <c r="R986" s="19"/>
      <c r="S986" s="23"/>
      <c r="T986" s="23"/>
      <c r="U986" s="58"/>
      <c r="V986" s="58"/>
      <c r="W986" s="58"/>
      <c r="X986" s="58"/>
      <c r="Y986" s="58"/>
    </row>
    <row r="987" spans="1:25" ht="18" customHeight="1" x14ac:dyDescent="0.2">
      <c r="A987" s="23"/>
      <c r="B987" s="23"/>
      <c r="C987" s="23"/>
      <c r="D987" s="58"/>
      <c r="E987" s="58"/>
      <c r="F987" s="58"/>
      <c r="G987" s="400"/>
      <c r="H987" s="158"/>
      <c r="I987" s="59"/>
      <c r="J987" s="135"/>
      <c r="K987" s="301"/>
      <c r="L987" s="135"/>
      <c r="M987" s="300"/>
      <c r="N987" s="135"/>
      <c r="O987" s="299"/>
      <c r="P987" s="135"/>
      <c r="Q987" s="19"/>
      <c r="R987" s="19"/>
      <c r="S987" s="23"/>
      <c r="T987" s="23"/>
      <c r="U987" s="58"/>
      <c r="V987" s="58"/>
      <c r="W987" s="58"/>
      <c r="X987" s="58"/>
      <c r="Y987" s="58"/>
    </row>
    <row r="988" spans="1:25" ht="18" customHeight="1" x14ac:dyDescent="0.2">
      <c r="A988" s="23"/>
      <c r="B988" s="23"/>
      <c r="C988" s="23"/>
      <c r="D988" s="58"/>
      <c r="E988" s="58"/>
      <c r="F988" s="58"/>
      <c r="G988" s="400"/>
      <c r="H988" s="158"/>
      <c r="I988" s="59"/>
      <c r="J988" s="135"/>
      <c r="K988" s="301"/>
      <c r="L988" s="135"/>
      <c r="M988" s="300"/>
      <c r="N988" s="135"/>
      <c r="O988" s="299"/>
      <c r="P988" s="135"/>
      <c r="Q988" s="19"/>
      <c r="R988" s="19"/>
      <c r="S988" s="23"/>
      <c r="T988" s="23"/>
      <c r="U988" s="58"/>
      <c r="V988" s="58"/>
      <c r="W988" s="58"/>
      <c r="X988" s="58"/>
      <c r="Y988" s="58"/>
    </row>
    <row r="989" spans="1:25" ht="18" customHeight="1" x14ac:dyDescent="0.2">
      <c r="A989" s="23"/>
      <c r="B989" s="23"/>
      <c r="C989" s="23"/>
      <c r="D989" s="58"/>
      <c r="E989" s="58"/>
      <c r="F989" s="58"/>
      <c r="G989" s="400"/>
      <c r="H989" s="158"/>
      <c r="I989" s="59"/>
      <c r="J989" s="135"/>
      <c r="K989" s="301"/>
      <c r="L989" s="135"/>
      <c r="M989" s="300"/>
      <c r="N989" s="135"/>
      <c r="O989" s="299"/>
      <c r="P989" s="135"/>
      <c r="Q989" s="19"/>
      <c r="R989" s="19"/>
      <c r="S989" s="23"/>
      <c r="T989" s="23"/>
      <c r="U989" s="58"/>
      <c r="V989" s="58"/>
      <c r="W989" s="58"/>
      <c r="X989" s="58"/>
      <c r="Y989" s="58"/>
    </row>
    <row r="990" spans="1:25" ht="18" customHeight="1" x14ac:dyDescent="0.2">
      <c r="A990" s="23"/>
      <c r="B990" s="23"/>
      <c r="C990" s="23"/>
      <c r="D990" s="58"/>
      <c r="E990" s="58"/>
      <c r="F990" s="58"/>
      <c r="G990" s="400"/>
      <c r="H990" s="158"/>
      <c r="I990" s="59"/>
      <c r="J990" s="135"/>
      <c r="K990" s="301"/>
      <c r="L990" s="135"/>
      <c r="M990" s="300"/>
      <c r="N990" s="135"/>
      <c r="O990" s="299"/>
      <c r="P990" s="135"/>
      <c r="Q990" s="19"/>
      <c r="R990" s="19"/>
      <c r="S990" s="23"/>
      <c r="T990" s="23"/>
      <c r="U990" s="58"/>
      <c r="V990" s="58"/>
      <c r="W990" s="58"/>
      <c r="X990" s="58"/>
      <c r="Y990" s="58"/>
    </row>
  </sheetData>
  <conditionalFormatting sqref="D1">
    <cfRule type="cellIs" dxfId="37" priority="1" operator="equal">
      <formula>0</formula>
    </cfRule>
  </conditionalFormatting>
  <conditionalFormatting sqref="F1:P1">
    <cfRule type="cellIs" dxfId="36" priority="2" operator="equal">
      <formula>0</formula>
    </cfRule>
  </conditionalFormatting>
  <hyperlinks>
    <hyperlink ref="V3" r:id="rId1" xr:uid="{00000000-0004-0000-0F00-000000000000}"/>
    <hyperlink ref="V5" r:id="rId2" xr:uid="{00000000-0004-0000-0F00-000001000000}"/>
    <hyperlink ref="V8" r:id="rId3" xr:uid="{00000000-0004-0000-0F00-000002000000}"/>
    <hyperlink ref="V11" r:id="rId4" xr:uid="{00000000-0004-0000-0F00-000003000000}"/>
    <hyperlink ref="V12" r:id="rId5" xr:uid="{00000000-0004-0000-0F00-000004000000}"/>
    <hyperlink ref="V13" r:id="rId6" xr:uid="{00000000-0004-0000-0F00-000005000000}"/>
    <hyperlink ref="V15" r:id="rId7" xr:uid="{00000000-0004-0000-0F00-000006000000}"/>
    <hyperlink ref="V17" r:id="rId8" xr:uid="{00000000-0004-0000-0F00-000007000000}"/>
    <hyperlink ref="V20" r:id="rId9" xr:uid="{00000000-0004-0000-0F00-000008000000}"/>
    <hyperlink ref="V21" r:id="rId10" xr:uid="{00000000-0004-0000-0F00-000009000000}"/>
    <hyperlink ref="V23" r:id="rId11" xr:uid="{00000000-0004-0000-0F00-00000A000000}"/>
    <hyperlink ref="V24" r:id="rId12" xr:uid="{00000000-0004-0000-0F00-00000B000000}"/>
    <hyperlink ref="V30" r:id="rId13" xr:uid="{00000000-0004-0000-0F00-00000C000000}"/>
    <hyperlink ref="V32" r:id="rId14" xr:uid="{00000000-0004-0000-0F00-00000D000000}"/>
    <hyperlink ref="V34" r:id="rId15" xr:uid="{00000000-0004-0000-0F00-00000E000000}"/>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zoomScale="170" zoomScaleNormal="170" zoomScalePageLayoutView="170" workbookViewId="0">
      <pane ySplit="1" topLeftCell="A2" activePane="bottomLeft" state="frozen"/>
      <selection pane="bottomLeft" activeCell="K49" sqref="K49"/>
    </sheetView>
  </sheetViews>
  <sheetFormatPr baseColWidth="10" defaultColWidth="11.1640625" defaultRowHeight="15" customHeight="1" x14ac:dyDescent="0.2"/>
  <cols>
    <col min="1" max="1" width="6.83203125" customWidth="1"/>
    <col min="2" max="2" width="6.5" customWidth="1"/>
    <col min="3" max="3" width="11.6640625" customWidth="1"/>
    <col min="4" max="4" width="22.83203125" customWidth="1"/>
    <col min="5" max="5" width="25" customWidth="1"/>
    <col min="6" max="6" width="21" customWidth="1"/>
    <col min="7" max="7" width="21.6640625" customWidth="1"/>
    <col min="8" max="8" width="23.83203125" customWidth="1"/>
    <col min="9" max="9" width="30.5" hidden="1" customWidth="1"/>
    <col min="10" max="10" width="22.83203125" style="398" customWidth="1"/>
    <col min="11" max="11" width="24.6640625" style="398" customWidth="1"/>
    <col min="12" max="12" width="31.83203125" style="398" customWidth="1"/>
    <col min="13" max="13" width="31.5" style="398" customWidth="1"/>
    <col min="14" max="14" width="25.33203125" customWidth="1"/>
    <col min="15" max="15" width="27.5" customWidth="1"/>
    <col min="16" max="16" width="15.83203125" customWidth="1"/>
    <col min="17" max="17" width="24.6640625" customWidth="1"/>
    <col min="18" max="18" width="11.1640625" customWidth="1"/>
    <col min="19" max="19" width="92" customWidth="1"/>
    <col min="20" max="26" width="10.83203125" customWidth="1"/>
  </cols>
  <sheetData>
    <row r="1" spans="1:26" ht="18" customHeight="1" x14ac:dyDescent="0.2">
      <c r="A1" s="302" t="s">
        <v>59</v>
      </c>
      <c r="B1" s="302" t="s">
        <v>60</v>
      </c>
      <c r="C1" s="302" t="s">
        <v>0</v>
      </c>
      <c r="D1" s="303" t="s">
        <v>126</v>
      </c>
      <c r="E1" s="302" t="s">
        <v>127</v>
      </c>
      <c r="F1" s="303" t="s">
        <v>128</v>
      </c>
      <c r="G1" s="302" t="s">
        <v>1580</v>
      </c>
      <c r="H1" s="302" t="s">
        <v>61</v>
      </c>
      <c r="I1" s="303" t="s">
        <v>62</v>
      </c>
      <c r="J1" s="302" t="s">
        <v>129</v>
      </c>
      <c r="K1" s="303" t="s">
        <v>70</v>
      </c>
      <c r="L1" s="303" t="s">
        <v>71</v>
      </c>
      <c r="M1" s="303" t="s">
        <v>65</v>
      </c>
      <c r="N1" s="303" t="s">
        <v>68</v>
      </c>
      <c r="O1" s="303" t="s">
        <v>75</v>
      </c>
      <c r="P1" s="303" t="s">
        <v>1051</v>
      </c>
      <c r="Q1" s="303" t="s">
        <v>1052</v>
      </c>
      <c r="R1" s="303" t="s">
        <v>184</v>
      </c>
      <c r="S1" s="305" t="s">
        <v>77</v>
      </c>
      <c r="T1" s="304"/>
      <c r="U1" s="304"/>
      <c r="V1" s="304"/>
      <c r="W1" s="304"/>
      <c r="X1" s="304"/>
      <c r="Y1" s="304"/>
      <c r="Z1" s="304"/>
    </row>
    <row r="2" spans="1:26" ht="18" customHeight="1" x14ac:dyDescent="0.2">
      <c r="A2" s="306" t="s">
        <v>78</v>
      </c>
      <c r="B2" s="306">
        <v>2018</v>
      </c>
      <c r="C2" s="306" t="s">
        <v>25</v>
      </c>
      <c r="D2" s="307" t="s">
        <v>1101</v>
      </c>
      <c r="E2" s="307" t="s">
        <v>1102</v>
      </c>
      <c r="F2" s="307" t="s">
        <v>1102</v>
      </c>
      <c r="G2" s="307"/>
      <c r="H2" s="307">
        <v>103992</v>
      </c>
      <c r="I2" s="307"/>
      <c r="J2" s="306"/>
      <c r="K2" s="306"/>
      <c r="L2" s="306"/>
      <c r="M2" s="306"/>
      <c r="N2" s="307"/>
      <c r="O2" s="307"/>
      <c r="P2" s="307"/>
      <c r="Q2" s="307"/>
      <c r="R2" s="307"/>
      <c r="S2" s="308" t="s">
        <v>1103</v>
      </c>
      <c r="T2" s="309"/>
      <c r="U2" s="309"/>
      <c r="V2" s="309"/>
      <c r="W2" s="309"/>
      <c r="X2" s="309"/>
      <c r="Y2" s="309"/>
      <c r="Z2" s="309"/>
    </row>
    <row r="3" spans="1:26" ht="18" customHeight="1" x14ac:dyDescent="0.2">
      <c r="A3" s="310" t="s">
        <v>78</v>
      </c>
      <c r="B3" s="310">
        <v>2018</v>
      </c>
      <c r="C3" s="310" t="s">
        <v>25</v>
      </c>
      <c r="D3" s="311" t="s">
        <v>1104</v>
      </c>
      <c r="E3" s="311" t="s">
        <v>1105</v>
      </c>
      <c r="F3" s="311" t="s">
        <v>1105</v>
      </c>
      <c r="G3" s="311"/>
      <c r="H3" s="311">
        <v>40190</v>
      </c>
      <c r="I3" s="311"/>
      <c r="J3" s="310"/>
      <c r="K3" s="310"/>
      <c r="L3" s="310"/>
      <c r="M3" s="310"/>
      <c r="N3" s="311"/>
      <c r="O3" s="311"/>
      <c r="P3" s="311"/>
      <c r="Q3" s="311"/>
      <c r="R3" s="311"/>
      <c r="S3" s="311" t="s">
        <v>1106</v>
      </c>
      <c r="T3" s="312"/>
      <c r="U3" s="312"/>
      <c r="V3" s="312"/>
      <c r="W3" s="312"/>
      <c r="X3" s="312"/>
      <c r="Y3" s="312"/>
      <c r="Z3" s="312"/>
    </row>
    <row r="4" spans="1:26" ht="18" customHeight="1" x14ac:dyDescent="0.2">
      <c r="A4" s="310" t="s">
        <v>78</v>
      </c>
      <c r="B4" s="310">
        <v>2018</v>
      </c>
      <c r="C4" s="310" t="s">
        <v>25</v>
      </c>
      <c r="D4" s="311" t="s">
        <v>1107</v>
      </c>
      <c r="E4" s="311" t="s">
        <v>116</v>
      </c>
      <c r="F4" s="311" t="s">
        <v>116</v>
      </c>
      <c r="G4" s="311"/>
      <c r="H4" s="311">
        <v>7247</v>
      </c>
      <c r="I4" s="311"/>
      <c r="J4" s="310"/>
      <c r="K4" s="310"/>
      <c r="L4" s="310"/>
      <c r="M4" s="310"/>
      <c r="N4" s="311"/>
      <c r="O4" s="311"/>
      <c r="P4" s="311"/>
      <c r="Q4" s="311"/>
      <c r="R4" s="311"/>
      <c r="S4" s="313" t="s">
        <v>1108</v>
      </c>
      <c r="T4" s="312"/>
      <c r="U4" s="312"/>
      <c r="V4" s="312"/>
      <c r="W4" s="312"/>
      <c r="X4" s="312"/>
      <c r="Y4" s="312"/>
      <c r="Z4" s="312"/>
    </row>
    <row r="5" spans="1:26" ht="18" customHeight="1" x14ac:dyDescent="0.2">
      <c r="A5" s="310" t="s">
        <v>78</v>
      </c>
      <c r="B5" s="310">
        <v>2018</v>
      </c>
      <c r="C5" s="310" t="s">
        <v>25</v>
      </c>
      <c r="D5" s="311" t="s">
        <v>1109</v>
      </c>
      <c r="E5" s="311" t="s">
        <v>1110</v>
      </c>
      <c r="F5" s="311" t="s">
        <v>1110</v>
      </c>
      <c r="G5" s="311"/>
      <c r="H5" s="311">
        <v>5421</v>
      </c>
      <c r="I5" s="311"/>
      <c r="J5" s="310"/>
      <c r="K5" s="310"/>
      <c r="L5" s="310"/>
      <c r="M5" s="310"/>
      <c r="N5" s="311"/>
      <c r="O5" s="311"/>
      <c r="P5" s="311"/>
      <c r="Q5" s="311"/>
      <c r="R5" s="311"/>
      <c r="S5" s="311" t="s">
        <v>1111</v>
      </c>
      <c r="T5" s="312"/>
      <c r="U5" s="312"/>
      <c r="V5" s="312"/>
      <c r="W5" s="312"/>
      <c r="X5" s="312"/>
      <c r="Y5" s="312"/>
      <c r="Z5" s="312"/>
    </row>
    <row r="6" spans="1:26" ht="18" customHeight="1" x14ac:dyDescent="0.2">
      <c r="A6" s="310" t="s">
        <v>78</v>
      </c>
      <c r="B6" s="310">
        <v>2018</v>
      </c>
      <c r="C6" s="310" t="s">
        <v>25</v>
      </c>
      <c r="D6" s="311" t="s">
        <v>115</v>
      </c>
      <c r="E6" s="311" t="s">
        <v>115</v>
      </c>
      <c r="F6" s="311" t="s">
        <v>115</v>
      </c>
      <c r="G6" s="311"/>
      <c r="H6" s="311">
        <v>3985</v>
      </c>
      <c r="I6" s="311"/>
      <c r="J6" s="310"/>
      <c r="K6" s="310"/>
      <c r="L6" s="310"/>
      <c r="M6" s="310"/>
      <c r="N6" s="311"/>
      <c r="O6" s="311"/>
      <c r="P6" s="311"/>
      <c r="Q6" s="311"/>
      <c r="R6" s="311"/>
      <c r="S6" s="311" t="s">
        <v>1112</v>
      </c>
      <c r="T6" s="312"/>
      <c r="U6" s="312"/>
      <c r="V6" s="312"/>
      <c r="W6" s="312"/>
      <c r="X6" s="312"/>
      <c r="Y6" s="312"/>
      <c r="Z6" s="312"/>
    </row>
    <row r="7" spans="1:26" ht="18" customHeight="1" x14ac:dyDescent="0.2">
      <c r="A7" s="310" t="s">
        <v>78</v>
      </c>
      <c r="B7" s="310">
        <v>2018</v>
      </c>
      <c r="C7" s="310" t="s">
        <v>25</v>
      </c>
      <c r="D7" s="311" t="s">
        <v>1113</v>
      </c>
      <c r="E7" s="311" t="s">
        <v>1114</v>
      </c>
      <c r="F7" s="311" t="s">
        <v>1114</v>
      </c>
      <c r="G7" s="311"/>
      <c r="H7" s="311">
        <v>2646</v>
      </c>
      <c r="I7" s="311"/>
      <c r="J7" s="310"/>
      <c r="K7" s="310"/>
      <c r="L7" s="310"/>
      <c r="M7" s="310"/>
      <c r="N7" s="311"/>
      <c r="O7" s="311"/>
      <c r="P7" s="311"/>
      <c r="Q7" s="311"/>
      <c r="R7" s="311"/>
      <c r="S7" s="313" t="s">
        <v>1115</v>
      </c>
      <c r="T7" s="312"/>
      <c r="U7" s="312"/>
      <c r="V7" s="312"/>
      <c r="W7" s="312"/>
      <c r="X7" s="312"/>
      <c r="Y7" s="312"/>
      <c r="Z7" s="312"/>
    </row>
    <row r="8" spans="1:26" ht="18" customHeight="1" x14ac:dyDescent="0.2">
      <c r="A8" s="310" t="s">
        <v>78</v>
      </c>
      <c r="B8" s="310">
        <v>2018</v>
      </c>
      <c r="C8" s="310" t="s">
        <v>25</v>
      </c>
      <c r="D8" s="311" t="s">
        <v>1116</v>
      </c>
      <c r="E8" s="311" t="s">
        <v>1117</v>
      </c>
      <c r="F8" s="311" t="s">
        <v>1117</v>
      </c>
      <c r="G8" s="311"/>
      <c r="H8" s="311">
        <v>2580</v>
      </c>
      <c r="I8" s="311"/>
      <c r="J8" s="310"/>
      <c r="K8" s="310"/>
      <c r="L8" s="310"/>
      <c r="M8" s="310"/>
      <c r="N8" s="311"/>
      <c r="O8" s="311"/>
      <c r="P8" s="311"/>
      <c r="Q8" s="311"/>
      <c r="R8" s="311"/>
      <c r="S8" s="313" t="s">
        <v>1118</v>
      </c>
      <c r="T8" s="312"/>
      <c r="U8" s="312"/>
      <c r="V8" s="312"/>
      <c r="W8" s="312"/>
      <c r="X8" s="312"/>
      <c r="Y8" s="312"/>
      <c r="Z8" s="312"/>
    </row>
    <row r="9" spans="1:26" ht="18" customHeight="1" x14ac:dyDescent="0.2">
      <c r="A9" s="310" t="s">
        <v>78</v>
      </c>
      <c r="B9" s="310">
        <v>2018</v>
      </c>
      <c r="C9" s="310" t="s">
        <v>25</v>
      </c>
      <c r="D9" s="311" t="s">
        <v>1119</v>
      </c>
      <c r="E9" s="311" t="s">
        <v>1120</v>
      </c>
      <c r="F9" s="311" t="s">
        <v>1121</v>
      </c>
      <c r="G9" s="311"/>
      <c r="H9" s="311">
        <v>2551</v>
      </c>
      <c r="I9" s="311"/>
      <c r="J9" s="310"/>
      <c r="K9" s="310"/>
      <c r="L9" s="310"/>
      <c r="M9" s="310"/>
      <c r="N9" s="311"/>
      <c r="O9" s="311"/>
      <c r="P9" s="311"/>
      <c r="Q9" s="311"/>
      <c r="R9" s="311"/>
      <c r="S9" s="311" t="s">
        <v>1122</v>
      </c>
      <c r="T9" s="312"/>
      <c r="U9" s="312"/>
      <c r="V9" s="312"/>
      <c r="W9" s="312"/>
      <c r="X9" s="312"/>
      <c r="Y9" s="312"/>
      <c r="Z9" s="312"/>
    </row>
    <row r="10" spans="1:26" ht="18" customHeight="1" x14ac:dyDescent="0.2">
      <c r="A10" s="310" t="s">
        <v>78</v>
      </c>
      <c r="B10" s="310">
        <v>2018</v>
      </c>
      <c r="C10" s="310" t="s">
        <v>25</v>
      </c>
      <c r="D10" s="311" t="s">
        <v>1123</v>
      </c>
      <c r="E10" s="311" t="s">
        <v>1124</v>
      </c>
      <c r="F10" s="311" t="s">
        <v>1124</v>
      </c>
      <c r="G10" s="311"/>
      <c r="H10" s="311">
        <v>2356</v>
      </c>
      <c r="I10" s="311"/>
      <c r="J10" s="310"/>
      <c r="K10" s="310"/>
      <c r="L10" s="310"/>
      <c r="M10" s="310"/>
      <c r="N10" s="311"/>
      <c r="O10" s="311"/>
      <c r="P10" s="311"/>
      <c r="Q10" s="311"/>
      <c r="R10" s="311"/>
      <c r="S10" s="311" t="s">
        <v>1125</v>
      </c>
      <c r="T10" s="312"/>
      <c r="U10" s="312"/>
      <c r="V10" s="312"/>
      <c r="W10" s="312"/>
      <c r="X10" s="312"/>
      <c r="Y10" s="312"/>
      <c r="Z10" s="312"/>
    </row>
    <row r="11" spans="1:26" ht="18" customHeight="1" x14ac:dyDescent="0.2">
      <c r="A11" s="310" t="s">
        <v>78</v>
      </c>
      <c r="B11" s="310">
        <v>2018</v>
      </c>
      <c r="C11" s="310" t="s">
        <v>25</v>
      </c>
      <c r="D11" s="311" t="s">
        <v>1126</v>
      </c>
      <c r="E11" s="311" t="s">
        <v>1127</v>
      </c>
      <c r="F11" s="311" t="s">
        <v>1128</v>
      </c>
      <c r="G11" s="311"/>
      <c r="H11" s="311">
        <v>2006</v>
      </c>
      <c r="I11" s="311"/>
      <c r="J11" s="310"/>
      <c r="K11" s="310"/>
      <c r="L11" s="310"/>
      <c r="M11" s="310"/>
      <c r="N11" s="311"/>
      <c r="O11" s="311"/>
      <c r="P11" s="311"/>
      <c r="Q11" s="311"/>
      <c r="R11" s="311"/>
      <c r="S11" s="313" t="s">
        <v>1129</v>
      </c>
      <c r="T11" s="312"/>
      <c r="U11" s="312"/>
      <c r="V11" s="312"/>
      <c r="W11" s="312"/>
      <c r="X11" s="312"/>
      <c r="Y11" s="312"/>
      <c r="Z11" s="312"/>
    </row>
    <row r="12" spans="1:26" ht="18" customHeight="1" x14ac:dyDescent="0.2">
      <c r="A12" s="310" t="s">
        <v>78</v>
      </c>
      <c r="B12" s="310">
        <v>2018</v>
      </c>
      <c r="C12" s="310" t="s">
        <v>25</v>
      </c>
      <c r="D12" s="311" t="s">
        <v>1130</v>
      </c>
      <c r="E12" s="311" t="s">
        <v>1130</v>
      </c>
      <c r="F12" s="311" t="s">
        <v>1130</v>
      </c>
      <c r="G12" s="311"/>
      <c r="H12" s="311">
        <v>1695</v>
      </c>
      <c r="I12" s="311"/>
      <c r="J12" s="310"/>
      <c r="K12" s="310"/>
      <c r="L12" s="310"/>
      <c r="M12" s="310"/>
      <c r="N12" s="311"/>
      <c r="O12" s="311"/>
      <c r="P12" s="311"/>
      <c r="Q12" s="311"/>
      <c r="R12" s="311"/>
      <c r="S12" s="313" t="s">
        <v>1131</v>
      </c>
      <c r="T12" s="312"/>
      <c r="U12" s="312"/>
      <c r="V12" s="312"/>
      <c r="W12" s="312"/>
      <c r="X12" s="312"/>
      <c r="Y12" s="312"/>
      <c r="Z12" s="312"/>
    </row>
    <row r="13" spans="1:26" ht="18" customHeight="1" x14ac:dyDescent="0.2">
      <c r="A13" s="310" t="s">
        <v>78</v>
      </c>
      <c r="B13" s="310">
        <v>2018</v>
      </c>
      <c r="C13" s="310" t="s">
        <v>25</v>
      </c>
      <c r="D13" s="311" t="s">
        <v>1132</v>
      </c>
      <c r="E13" s="311" t="s">
        <v>1133</v>
      </c>
      <c r="F13" s="311" t="s">
        <v>1133</v>
      </c>
      <c r="G13" s="311"/>
      <c r="H13" s="311">
        <v>1645</v>
      </c>
      <c r="I13" s="311"/>
      <c r="J13" s="310"/>
      <c r="K13" s="310"/>
      <c r="L13" s="310"/>
      <c r="M13" s="310"/>
      <c r="N13" s="311"/>
      <c r="O13" s="311"/>
      <c r="P13" s="311"/>
      <c r="Q13" s="311"/>
      <c r="R13" s="311"/>
      <c r="S13" s="313" t="s">
        <v>1134</v>
      </c>
      <c r="T13" s="312"/>
      <c r="U13" s="312"/>
      <c r="V13" s="312"/>
      <c r="W13" s="312"/>
      <c r="X13" s="312"/>
      <c r="Y13" s="312"/>
      <c r="Z13" s="312"/>
    </row>
    <row r="14" spans="1:26" ht="18" customHeight="1" x14ac:dyDescent="0.2">
      <c r="A14" s="310" t="s">
        <v>78</v>
      </c>
      <c r="B14" s="310">
        <v>2018</v>
      </c>
      <c r="C14" s="310" t="s">
        <v>25</v>
      </c>
      <c r="D14" s="313" t="s">
        <v>1135</v>
      </c>
      <c r="E14" s="313" t="s">
        <v>1135</v>
      </c>
      <c r="F14" s="311" t="s">
        <v>1136</v>
      </c>
      <c r="G14" s="311"/>
      <c r="H14" s="311">
        <v>1316</v>
      </c>
      <c r="I14" s="311"/>
      <c r="J14" s="310"/>
      <c r="K14" s="310"/>
      <c r="L14" s="310"/>
      <c r="M14" s="310"/>
      <c r="N14" s="311"/>
      <c r="O14" s="311"/>
      <c r="P14" s="311"/>
      <c r="Q14" s="311"/>
      <c r="R14" s="311"/>
      <c r="S14" s="313" t="s">
        <v>1137</v>
      </c>
      <c r="T14" s="312"/>
      <c r="U14" s="312"/>
      <c r="V14" s="312"/>
      <c r="W14" s="312"/>
      <c r="X14" s="312"/>
      <c r="Y14" s="312"/>
      <c r="Z14" s="312"/>
    </row>
    <row r="15" spans="1:26" ht="18" customHeight="1" x14ac:dyDescent="0.2">
      <c r="A15" s="310" t="s">
        <v>78</v>
      </c>
      <c r="B15" s="310">
        <v>2018</v>
      </c>
      <c r="C15" s="310" t="s">
        <v>25</v>
      </c>
      <c r="D15" s="311" t="s">
        <v>1138</v>
      </c>
      <c r="E15" s="311" t="s">
        <v>1139</v>
      </c>
      <c r="F15" s="313" t="s">
        <v>1140</v>
      </c>
      <c r="G15" s="313"/>
      <c r="H15" s="311">
        <v>802</v>
      </c>
      <c r="I15" s="311"/>
      <c r="J15" s="310"/>
      <c r="K15" s="310"/>
      <c r="L15" s="310"/>
      <c r="M15" s="310"/>
      <c r="N15" s="311"/>
      <c r="O15" s="311"/>
      <c r="P15" s="311"/>
      <c r="Q15" s="311"/>
      <c r="R15" s="311"/>
      <c r="S15" s="311" t="s">
        <v>1141</v>
      </c>
      <c r="T15" s="312"/>
      <c r="U15" s="312"/>
      <c r="V15" s="312"/>
      <c r="W15" s="312"/>
      <c r="X15" s="312"/>
      <c r="Y15" s="312"/>
      <c r="Z15" s="312"/>
    </row>
    <row r="16" spans="1:26" ht="18" customHeight="1" x14ac:dyDescent="0.2">
      <c r="A16" s="310" t="s">
        <v>78</v>
      </c>
      <c r="B16" s="310">
        <v>2018</v>
      </c>
      <c r="C16" s="310" t="s">
        <v>25</v>
      </c>
      <c r="D16" s="311" t="s">
        <v>231</v>
      </c>
      <c r="E16" s="311" t="s">
        <v>1142</v>
      </c>
      <c r="F16" s="311" t="s">
        <v>1143</v>
      </c>
      <c r="G16" s="311"/>
      <c r="H16" s="311">
        <v>301</v>
      </c>
      <c r="I16" s="311"/>
      <c r="J16" s="310"/>
      <c r="K16" s="310"/>
      <c r="L16" s="310"/>
      <c r="M16" s="310"/>
      <c r="N16" s="311"/>
      <c r="O16" s="311"/>
      <c r="P16" s="311"/>
      <c r="Q16" s="311"/>
      <c r="R16" s="311"/>
      <c r="S16" s="313" t="s">
        <v>1144</v>
      </c>
      <c r="T16" s="312"/>
      <c r="U16" s="312"/>
      <c r="V16" s="312"/>
      <c r="W16" s="312"/>
      <c r="X16" s="312"/>
      <c r="Y16" s="312"/>
      <c r="Z16" s="312"/>
    </row>
    <row r="17" spans="1:26" ht="18" customHeight="1" x14ac:dyDescent="0.2">
      <c r="A17" s="310" t="s">
        <v>78</v>
      </c>
      <c r="B17" s="310">
        <v>2018</v>
      </c>
      <c r="C17" s="310" t="s">
        <v>25</v>
      </c>
      <c r="D17" s="311" t="s">
        <v>246</v>
      </c>
      <c r="E17" s="311" t="s">
        <v>246</v>
      </c>
      <c r="F17" s="311" t="s">
        <v>246</v>
      </c>
      <c r="G17" s="311"/>
      <c r="H17" s="311">
        <v>35707</v>
      </c>
      <c r="I17" s="311"/>
      <c r="J17" s="401"/>
      <c r="K17" s="310"/>
      <c r="L17" s="310"/>
      <c r="M17" s="310"/>
      <c r="N17" s="311"/>
      <c r="O17" s="311"/>
      <c r="P17" s="311"/>
      <c r="Q17" s="311"/>
      <c r="R17" s="311"/>
      <c r="S17" s="311" t="s">
        <v>1145</v>
      </c>
      <c r="T17" s="312"/>
      <c r="U17" s="312"/>
      <c r="V17" s="312"/>
      <c r="W17" s="312"/>
      <c r="X17" s="312"/>
      <c r="Y17" s="312"/>
      <c r="Z17" s="312"/>
    </row>
    <row r="18" spans="1:26" ht="18" customHeight="1" x14ac:dyDescent="0.2">
      <c r="A18" s="306" t="s">
        <v>78</v>
      </c>
      <c r="B18" s="306">
        <v>2019</v>
      </c>
      <c r="C18" s="306" t="s">
        <v>25</v>
      </c>
      <c r="D18" s="307" t="s">
        <v>1101</v>
      </c>
      <c r="E18" s="307" t="s">
        <v>1102</v>
      </c>
      <c r="F18" s="307" t="s">
        <v>1102</v>
      </c>
      <c r="G18" s="446">
        <f>H18/6.91</f>
        <v>16600.578871201156</v>
      </c>
      <c r="H18" s="307">
        <v>114710</v>
      </c>
      <c r="I18" s="307"/>
      <c r="J18" s="306">
        <f t="shared" ref="J18:J32" si="0">H18/230880*100</f>
        <v>49.683818433818431</v>
      </c>
      <c r="K18" s="306"/>
      <c r="L18" s="306"/>
      <c r="M18" s="306"/>
      <c r="N18" s="307"/>
      <c r="O18" s="307"/>
      <c r="P18" s="307"/>
      <c r="Q18" s="307"/>
      <c r="R18" s="307"/>
      <c r="S18" s="307" t="s">
        <v>1146</v>
      </c>
      <c r="T18" s="309"/>
      <c r="U18" s="309"/>
      <c r="V18" s="309"/>
      <c r="W18" s="309"/>
      <c r="X18" s="309"/>
      <c r="Y18" s="309"/>
      <c r="Z18" s="309"/>
    </row>
    <row r="19" spans="1:26" ht="18" customHeight="1" x14ac:dyDescent="0.2">
      <c r="A19" s="310" t="s">
        <v>78</v>
      </c>
      <c r="B19" s="310">
        <v>2019</v>
      </c>
      <c r="C19" s="310" t="s">
        <v>25</v>
      </c>
      <c r="D19" s="311" t="s">
        <v>1104</v>
      </c>
      <c r="E19" s="311" t="s">
        <v>1105</v>
      </c>
      <c r="F19" s="311" t="s">
        <v>1105</v>
      </c>
      <c r="G19" s="447">
        <f t="shared" ref="G19:G32" si="1">H19/6.91</f>
        <v>6718.2344428364686</v>
      </c>
      <c r="H19" s="311">
        <v>46423</v>
      </c>
      <c r="I19" s="311"/>
      <c r="J19" s="310">
        <f t="shared" si="0"/>
        <v>20.106981981981981</v>
      </c>
      <c r="K19" s="310"/>
      <c r="L19" s="310"/>
      <c r="M19" s="310"/>
      <c r="N19" s="311"/>
      <c r="O19" s="311"/>
      <c r="P19" s="311"/>
      <c r="Q19" s="311"/>
      <c r="R19" s="311"/>
      <c r="S19" s="311" t="s">
        <v>1147</v>
      </c>
      <c r="T19" s="312"/>
      <c r="U19" s="312"/>
      <c r="V19" s="312"/>
      <c r="W19" s="312"/>
      <c r="X19" s="312"/>
      <c r="Y19" s="312"/>
      <c r="Z19" s="312"/>
    </row>
    <row r="20" spans="1:26" ht="18" customHeight="1" x14ac:dyDescent="0.2">
      <c r="A20" s="310" t="s">
        <v>78</v>
      </c>
      <c r="B20" s="310">
        <v>2019</v>
      </c>
      <c r="C20" s="310" t="s">
        <v>25</v>
      </c>
      <c r="D20" s="311" t="s">
        <v>1107</v>
      </c>
      <c r="E20" s="311" t="s">
        <v>116</v>
      </c>
      <c r="F20" s="311" t="s">
        <v>116</v>
      </c>
      <c r="G20" s="447">
        <f t="shared" si="1"/>
        <v>1914.1823444283646</v>
      </c>
      <c r="H20" s="311">
        <v>13227</v>
      </c>
      <c r="I20" s="311"/>
      <c r="J20" s="310">
        <f t="shared" si="0"/>
        <v>5.7289501039501038</v>
      </c>
      <c r="K20" s="310"/>
      <c r="L20" s="310"/>
      <c r="M20" s="310"/>
      <c r="N20" s="311"/>
      <c r="O20" s="311"/>
      <c r="P20" s="311"/>
      <c r="Q20" s="311"/>
      <c r="R20" s="311"/>
      <c r="S20" s="313" t="s">
        <v>1148</v>
      </c>
      <c r="T20" s="312"/>
      <c r="U20" s="312"/>
      <c r="V20" s="312"/>
      <c r="W20" s="312"/>
      <c r="X20" s="312"/>
      <c r="Y20" s="312"/>
      <c r="Z20" s="312"/>
    </row>
    <row r="21" spans="1:26" ht="18" customHeight="1" x14ac:dyDescent="0.2">
      <c r="A21" s="310" t="s">
        <v>78</v>
      </c>
      <c r="B21" s="310">
        <v>2019</v>
      </c>
      <c r="C21" s="310" t="s">
        <v>25</v>
      </c>
      <c r="D21" s="311" t="s">
        <v>1149</v>
      </c>
      <c r="E21" s="311" t="s">
        <v>1124</v>
      </c>
      <c r="F21" s="311" t="s">
        <v>1124</v>
      </c>
      <c r="G21" s="447">
        <f t="shared" si="1"/>
        <v>1197.8292329956585</v>
      </c>
      <c r="H21" s="311">
        <v>8277</v>
      </c>
      <c r="I21" s="311"/>
      <c r="J21" s="310">
        <f t="shared" si="0"/>
        <v>3.5849792099792097</v>
      </c>
      <c r="K21" s="310"/>
      <c r="L21" s="310"/>
      <c r="M21" s="310"/>
      <c r="N21" s="311"/>
      <c r="O21" s="311"/>
      <c r="P21" s="311"/>
      <c r="Q21" s="311"/>
      <c r="R21" s="311"/>
      <c r="S21" s="313" t="s">
        <v>1150</v>
      </c>
      <c r="T21" s="312"/>
      <c r="U21" s="312"/>
      <c r="V21" s="312"/>
      <c r="W21" s="312"/>
      <c r="X21" s="312"/>
      <c r="Y21" s="312"/>
      <c r="Z21" s="312"/>
    </row>
    <row r="22" spans="1:26" ht="18" customHeight="1" x14ac:dyDescent="0.2">
      <c r="A22" s="310" t="s">
        <v>78</v>
      </c>
      <c r="B22" s="310">
        <v>2019</v>
      </c>
      <c r="C22" s="310" t="s">
        <v>25</v>
      </c>
      <c r="D22" s="311" t="s">
        <v>1109</v>
      </c>
      <c r="E22" s="311" t="s">
        <v>1110</v>
      </c>
      <c r="F22" s="311" t="s">
        <v>1110</v>
      </c>
      <c r="G22" s="447">
        <f t="shared" si="1"/>
        <v>992.90882778581761</v>
      </c>
      <c r="H22" s="311">
        <v>6861</v>
      </c>
      <c r="I22" s="311"/>
      <c r="J22" s="310">
        <f t="shared" si="0"/>
        <v>2.9716735966735968</v>
      </c>
      <c r="K22" s="310"/>
      <c r="L22" s="310"/>
      <c r="M22" s="310"/>
      <c r="N22" s="311"/>
      <c r="O22" s="311"/>
      <c r="P22" s="311"/>
      <c r="Q22" s="311"/>
      <c r="R22" s="311"/>
      <c r="S22" s="311" t="s">
        <v>1151</v>
      </c>
      <c r="T22" s="312"/>
      <c r="U22" s="312"/>
      <c r="V22" s="312"/>
      <c r="W22" s="312"/>
      <c r="X22" s="312"/>
      <c r="Y22" s="312"/>
      <c r="Z22" s="312"/>
    </row>
    <row r="23" spans="1:26" ht="18" customHeight="1" x14ac:dyDescent="0.2">
      <c r="A23" s="310" t="s">
        <v>78</v>
      </c>
      <c r="B23" s="310">
        <v>2019</v>
      </c>
      <c r="C23" s="310" t="s">
        <v>25</v>
      </c>
      <c r="D23" s="311" t="s">
        <v>115</v>
      </c>
      <c r="E23" s="311" t="s">
        <v>115</v>
      </c>
      <c r="F23" s="311" t="s">
        <v>115</v>
      </c>
      <c r="G23" s="447">
        <f t="shared" si="1"/>
        <v>876.26628075253257</v>
      </c>
      <c r="H23" s="311">
        <v>6055</v>
      </c>
      <c r="I23" s="311"/>
      <c r="J23" s="310">
        <f t="shared" si="0"/>
        <v>2.6225744975744978</v>
      </c>
      <c r="K23" s="310"/>
      <c r="L23" s="310"/>
      <c r="M23" s="310"/>
      <c r="N23" s="311"/>
      <c r="O23" s="311"/>
      <c r="P23" s="311"/>
      <c r="Q23" s="311"/>
      <c r="R23" s="311"/>
      <c r="S23" s="311" t="s">
        <v>1152</v>
      </c>
      <c r="T23" s="312"/>
      <c r="U23" s="312"/>
      <c r="V23" s="312"/>
      <c r="W23" s="312"/>
      <c r="X23" s="312"/>
      <c r="Y23" s="312"/>
      <c r="Z23" s="312"/>
    </row>
    <row r="24" spans="1:26" ht="18" customHeight="1" x14ac:dyDescent="0.2">
      <c r="A24" s="310" t="s">
        <v>78</v>
      </c>
      <c r="B24" s="310">
        <v>2019</v>
      </c>
      <c r="C24" s="310" t="s">
        <v>25</v>
      </c>
      <c r="D24" s="311" t="s">
        <v>1116</v>
      </c>
      <c r="E24" s="311" t="s">
        <v>1117</v>
      </c>
      <c r="F24" s="311" t="s">
        <v>1117</v>
      </c>
      <c r="G24" s="447">
        <f t="shared" si="1"/>
        <v>454.9927641099855</v>
      </c>
      <c r="H24" s="311">
        <v>3144</v>
      </c>
      <c r="I24" s="311"/>
      <c r="J24" s="310">
        <f t="shared" si="0"/>
        <v>1.3617463617463619</v>
      </c>
      <c r="K24" s="310"/>
      <c r="L24" s="310"/>
      <c r="M24" s="310"/>
      <c r="N24" s="311"/>
      <c r="O24" s="311"/>
      <c r="P24" s="311"/>
      <c r="Q24" s="311"/>
      <c r="R24" s="311"/>
      <c r="S24" s="313" t="s">
        <v>1153</v>
      </c>
      <c r="T24" s="312"/>
      <c r="U24" s="312"/>
      <c r="V24" s="312"/>
      <c r="W24" s="312"/>
      <c r="X24" s="312"/>
      <c r="Y24" s="312"/>
      <c r="Z24" s="312"/>
    </row>
    <row r="25" spans="1:26" ht="18" customHeight="1" x14ac:dyDescent="0.2">
      <c r="A25" s="310" t="s">
        <v>78</v>
      </c>
      <c r="B25" s="310">
        <v>2019</v>
      </c>
      <c r="C25" s="310" t="s">
        <v>25</v>
      </c>
      <c r="D25" s="311" t="s">
        <v>1119</v>
      </c>
      <c r="E25" s="311" t="s">
        <v>1120</v>
      </c>
      <c r="F25" s="311" t="s">
        <v>1121</v>
      </c>
      <c r="G25" s="447">
        <f t="shared" si="1"/>
        <v>397.68451519536904</v>
      </c>
      <c r="H25" s="311">
        <v>2748</v>
      </c>
      <c r="I25" s="311"/>
      <c r="J25" s="310">
        <f t="shared" si="0"/>
        <v>1.1902286902286903</v>
      </c>
      <c r="K25" s="310"/>
      <c r="L25" s="310"/>
      <c r="M25" s="310"/>
      <c r="N25" s="311"/>
      <c r="O25" s="311"/>
      <c r="P25" s="311"/>
      <c r="Q25" s="311"/>
      <c r="R25" s="311"/>
      <c r="S25" s="311" t="s">
        <v>1154</v>
      </c>
      <c r="T25" s="312"/>
      <c r="U25" s="312"/>
      <c r="V25" s="312"/>
      <c r="W25" s="312"/>
      <c r="X25" s="312"/>
      <c r="Y25" s="312"/>
      <c r="Z25" s="312"/>
    </row>
    <row r="26" spans="1:26" ht="18" customHeight="1" x14ac:dyDescent="0.2">
      <c r="A26" s="310" t="s">
        <v>78</v>
      </c>
      <c r="B26" s="310">
        <v>2019</v>
      </c>
      <c r="C26" s="310" t="s">
        <v>25</v>
      </c>
      <c r="D26" s="311" t="s">
        <v>1155</v>
      </c>
      <c r="E26" s="311" t="s">
        <v>1114</v>
      </c>
      <c r="F26" s="311" t="s">
        <v>1114</v>
      </c>
      <c r="G26" s="447">
        <f t="shared" si="1"/>
        <v>368.59623733719246</v>
      </c>
      <c r="H26" s="311">
        <v>2547</v>
      </c>
      <c r="I26" s="311"/>
      <c r="J26" s="310">
        <f t="shared" si="0"/>
        <v>1.1031704781704783</v>
      </c>
      <c r="K26" s="310"/>
      <c r="L26" s="310"/>
      <c r="M26" s="310"/>
      <c r="N26" s="311"/>
      <c r="O26" s="311"/>
      <c r="P26" s="311"/>
      <c r="Q26" s="311"/>
      <c r="R26" s="311"/>
      <c r="S26" s="313" t="s">
        <v>1156</v>
      </c>
      <c r="T26" s="312"/>
      <c r="U26" s="312"/>
      <c r="V26" s="312"/>
      <c r="W26" s="312"/>
      <c r="X26" s="312"/>
      <c r="Y26" s="312"/>
      <c r="Z26" s="312"/>
    </row>
    <row r="27" spans="1:26" ht="18" customHeight="1" x14ac:dyDescent="0.2">
      <c r="A27" s="310" t="s">
        <v>78</v>
      </c>
      <c r="B27" s="310">
        <v>2019</v>
      </c>
      <c r="C27" s="310" t="s">
        <v>25</v>
      </c>
      <c r="D27" s="311" t="s">
        <v>1132</v>
      </c>
      <c r="E27" s="311" t="s">
        <v>1133</v>
      </c>
      <c r="F27" s="311" t="s">
        <v>1133</v>
      </c>
      <c r="G27" s="447">
        <f t="shared" si="1"/>
        <v>314.03762662807526</v>
      </c>
      <c r="H27" s="311">
        <v>2170</v>
      </c>
      <c r="I27" s="311"/>
      <c r="J27" s="310">
        <f t="shared" si="0"/>
        <v>0.93988218988218986</v>
      </c>
      <c r="K27" s="310"/>
      <c r="L27" s="310"/>
      <c r="M27" s="310"/>
      <c r="N27" s="311"/>
      <c r="O27" s="311"/>
      <c r="P27" s="311"/>
      <c r="Q27" s="311"/>
      <c r="R27" s="311"/>
      <c r="S27" s="313" t="s">
        <v>1157</v>
      </c>
      <c r="T27" s="312"/>
      <c r="U27" s="312"/>
      <c r="V27" s="312"/>
      <c r="W27" s="312"/>
      <c r="X27" s="312"/>
      <c r="Y27" s="312"/>
      <c r="Z27" s="312"/>
    </row>
    <row r="28" spans="1:26" ht="18" customHeight="1" x14ac:dyDescent="0.2">
      <c r="A28" s="310" t="s">
        <v>78</v>
      </c>
      <c r="B28" s="310">
        <v>2019</v>
      </c>
      <c r="C28" s="310" t="s">
        <v>25</v>
      </c>
      <c r="D28" s="311" t="s">
        <v>1126</v>
      </c>
      <c r="E28" s="311" t="s">
        <v>1127</v>
      </c>
      <c r="F28" s="311" t="s">
        <v>1128</v>
      </c>
      <c r="G28" s="447">
        <f t="shared" si="1"/>
        <v>236.90303907380607</v>
      </c>
      <c r="H28" s="311">
        <v>1637</v>
      </c>
      <c r="I28" s="311"/>
      <c r="J28" s="310">
        <f t="shared" si="0"/>
        <v>0.70902633402633408</v>
      </c>
      <c r="K28" s="310"/>
      <c r="L28" s="310"/>
      <c r="M28" s="310"/>
      <c r="N28" s="311"/>
      <c r="O28" s="311"/>
      <c r="P28" s="311"/>
      <c r="Q28" s="311"/>
      <c r="R28" s="311"/>
      <c r="S28" s="313" t="s">
        <v>1158</v>
      </c>
      <c r="T28" s="312"/>
      <c r="U28" s="312"/>
      <c r="V28" s="312"/>
      <c r="W28" s="312"/>
      <c r="X28" s="312"/>
      <c r="Y28" s="312"/>
      <c r="Z28" s="312"/>
    </row>
    <row r="29" spans="1:26" ht="18" customHeight="1" x14ac:dyDescent="0.2">
      <c r="A29" s="310" t="s">
        <v>78</v>
      </c>
      <c r="B29" s="310">
        <v>2019</v>
      </c>
      <c r="C29" s="310" t="s">
        <v>25</v>
      </c>
      <c r="D29" s="311" t="s">
        <v>1130</v>
      </c>
      <c r="E29" s="311" t="s">
        <v>1130</v>
      </c>
      <c r="F29" s="311" t="s">
        <v>1130</v>
      </c>
      <c r="G29" s="447">
        <f t="shared" si="1"/>
        <v>171.63531114327063</v>
      </c>
      <c r="H29" s="311">
        <v>1186</v>
      </c>
      <c r="I29" s="311"/>
      <c r="J29" s="310">
        <f t="shared" si="0"/>
        <v>0.51368676368676369</v>
      </c>
      <c r="K29" s="310"/>
      <c r="L29" s="310"/>
      <c r="M29" s="310"/>
      <c r="N29" s="311"/>
      <c r="O29" s="311"/>
      <c r="P29" s="311"/>
      <c r="Q29" s="311"/>
      <c r="R29" s="311"/>
      <c r="S29" s="313" t="s">
        <v>1159</v>
      </c>
      <c r="T29" s="312"/>
      <c r="U29" s="312"/>
      <c r="V29" s="312"/>
      <c r="W29" s="312"/>
      <c r="X29" s="312"/>
      <c r="Y29" s="312"/>
      <c r="Z29" s="312"/>
    </row>
    <row r="30" spans="1:26" ht="18" customHeight="1" x14ac:dyDescent="0.2">
      <c r="A30" s="310" t="s">
        <v>78</v>
      </c>
      <c r="B30" s="310">
        <v>2019</v>
      </c>
      <c r="C30" s="310" t="s">
        <v>25</v>
      </c>
      <c r="D30" s="313" t="s">
        <v>1135</v>
      </c>
      <c r="E30" s="313" t="s">
        <v>1135</v>
      </c>
      <c r="F30" s="311" t="s">
        <v>1136</v>
      </c>
      <c r="G30" s="447">
        <f t="shared" si="1"/>
        <v>138.35021707670043</v>
      </c>
      <c r="H30" s="311">
        <v>956</v>
      </c>
      <c r="I30" s="311"/>
      <c r="J30" s="310">
        <f t="shared" si="0"/>
        <v>0.41406791406791404</v>
      </c>
      <c r="K30" s="310"/>
      <c r="L30" s="310"/>
      <c r="M30" s="310"/>
      <c r="N30" s="311"/>
      <c r="O30" s="311"/>
      <c r="P30" s="311"/>
      <c r="Q30" s="311"/>
      <c r="R30" s="311"/>
      <c r="S30" s="313" t="s">
        <v>1160</v>
      </c>
      <c r="T30" s="312"/>
      <c r="U30" s="312"/>
      <c r="V30" s="312"/>
      <c r="W30" s="312"/>
      <c r="X30" s="312"/>
      <c r="Y30" s="312"/>
      <c r="Z30" s="312"/>
    </row>
    <row r="31" spans="1:26" ht="18" customHeight="1" x14ac:dyDescent="0.2">
      <c r="A31" s="310" t="s">
        <v>78</v>
      </c>
      <c r="B31" s="310">
        <v>2019</v>
      </c>
      <c r="C31" s="310" t="s">
        <v>25</v>
      </c>
      <c r="D31" s="311" t="s">
        <v>1138</v>
      </c>
      <c r="E31" s="311" t="s">
        <v>1139</v>
      </c>
      <c r="F31" s="313" t="s">
        <v>1140</v>
      </c>
      <c r="G31" s="447">
        <f t="shared" si="1"/>
        <v>122.43125904486251</v>
      </c>
      <c r="H31" s="311">
        <v>846</v>
      </c>
      <c r="I31" s="311"/>
      <c r="J31" s="310">
        <f t="shared" si="0"/>
        <v>0.36642411642411643</v>
      </c>
      <c r="K31" s="310"/>
      <c r="L31" s="310"/>
      <c r="M31" s="310"/>
      <c r="N31" s="311"/>
      <c r="O31" s="311"/>
      <c r="P31" s="311"/>
      <c r="Q31" s="311"/>
      <c r="R31" s="311"/>
      <c r="S31" s="311" t="s">
        <v>1161</v>
      </c>
      <c r="T31" s="312"/>
      <c r="U31" s="312"/>
      <c r="V31" s="312"/>
      <c r="W31" s="312"/>
      <c r="X31" s="312"/>
      <c r="Y31" s="312"/>
      <c r="Z31" s="312"/>
    </row>
    <row r="32" spans="1:26" ht="18" customHeight="1" x14ac:dyDescent="0.2">
      <c r="A32" s="310" t="s">
        <v>78</v>
      </c>
      <c r="B32" s="310">
        <v>2019</v>
      </c>
      <c r="C32" s="310" t="s">
        <v>25</v>
      </c>
      <c r="D32" s="311" t="s">
        <v>231</v>
      </c>
      <c r="E32" s="311" t="s">
        <v>1142</v>
      </c>
      <c r="F32" s="311" t="s">
        <v>1143</v>
      </c>
      <c r="G32" s="447">
        <f t="shared" si="1"/>
        <v>36.613603473227208</v>
      </c>
      <c r="H32" s="311">
        <v>253</v>
      </c>
      <c r="I32" s="311"/>
      <c r="J32" s="310">
        <f t="shared" si="0"/>
        <v>0.10958073458073457</v>
      </c>
      <c r="K32" s="310"/>
      <c r="L32" s="310"/>
      <c r="M32" s="310"/>
      <c r="N32" s="311"/>
      <c r="O32" s="311"/>
      <c r="P32" s="311"/>
      <c r="Q32" s="311"/>
      <c r="R32" s="311"/>
      <c r="S32" s="314" t="s">
        <v>1162</v>
      </c>
      <c r="T32" s="312"/>
      <c r="U32" s="312"/>
      <c r="V32" s="312"/>
      <c r="W32" s="312"/>
      <c r="X32" s="312"/>
      <c r="Y32" s="312"/>
      <c r="Z32" s="312"/>
    </row>
    <row r="33" spans="1:26" ht="18" customHeight="1" x14ac:dyDescent="0.2">
      <c r="A33" s="310" t="s">
        <v>78</v>
      </c>
      <c r="B33" s="310">
        <v>2019</v>
      </c>
      <c r="C33" s="310" t="s">
        <v>25</v>
      </c>
      <c r="D33" s="311" t="s">
        <v>246</v>
      </c>
      <c r="E33" s="311" t="s">
        <v>246</v>
      </c>
      <c r="F33" s="311" t="s">
        <v>246</v>
      </c>
      <c r="G33" s="447"/>
      <c r="H33" s="311"/>
      <c r="I33" s="311"/>
      <c r="J33" s="310"/>
      <c r="K33" s="310"/>
      <c r="L33" s="310"/>
      <c r="M33" s="310"/>
      <c r="N33" s="311"/>
      <c r="O33" s="311"/>
      <c r="P33" s="311"/>
      <c r="Q33" s="311"/>
      <c r="R33" s="311"/>
      <c r="S33" s="311" t="s">
        <v>1145</v>
      </c>
      <c r="T33" s="312"/>
      <c r="U33" s="312"/>
      <c r="V33" s="312"/>
      <c r="W33" s="312"/>
      <c r="X33" s="312"/>
      <c r="Y33" s="312"/>
      <c r="Z33" s="312"/>
    </row>
    <row r="34" spans="1:26" ht="18" customHeight="1" x14ac:dyDescent="0.2">
      <c r="A34" s="306" t="s">
        <v>78</v>
      </c>
      <c r="B34" s="306">
        <v>2020</v>
      </c>
      <c r="C34" s="306" t="s">
        <v>25</v>
      </c>
      <c r="D34" s="307" t="s">
        <v>1101</v>
      </c>
      <c r="E34" s="307" t="s">
        <v>1102</v>
      </c>
      <c r="F34" s="307" t="s">
        <v>1102</v>
      </c>
      <c r="G34" s="446">
        <f>H34/6.9</f>
        <v>22623.333333333332</v>
      </c>
      <c r="H34" s="307">
        <v>156101</v>
      </c>
      <c r="I34" s="307"/>
      <c r="J34" s="306">
        <f t="shared" ref="J34:J47" si="2">H34/278690*100</f>
        <v>56.012415228389969</v>
      </c>
      <c r="K34" s="306"/>
      <c r="L34" s="306"/>
      <c r="M34" s="306"/>
      <c r="N34" s="307"/>
      <c r="O34" s="307"/>
      <c r="P34" s="307"/>
      <c r="Q34" s="307"/>
      <c r="R34" s="307"/>
      <c r="S34" s="307" t="s">
        <v>1163</v>
      </c>
      <c r="T34" s="309"/>
      <c r="U34" s="309"/>
      <c r="V34" s="309"/>
      <c r="W34" s="309"/>
      <c r="X34" s="309"/>
      <c r="Y34" s="309"/>
      <c r="Z34" s="309"/>
    </row>
    <row r="35" spans="1:26" ht="18" customHeight="1" x14ac:dyDescent="0.2">
      <c r="A35" s="310" t="s">
        <v>78</v>
      </c>
      <c r="B35" s="310">
        <v>2020</v>
      </c>
      <c r="C35" s="310" t="s">
        <v>25</v>
      </c>
      <c r="D35" s="311" t="s">
        <v>1104</v>
      </c>
      <c r="E35" s="311" t="s">
        <v>1105</v>
      </c>
      <c r="F35" s="311" t="s">
        <v>1105</v>
      </c>
      <c r="G35" s="447">
        <f t="shared" ref="G35:G47" si="3">H35/6.9</f>
        <v>7914.347826086956</v>
      </c>
      <c r="H35" s="311">
        <v>54609</v>
      </c>
      <c r="I35" s="311"/>
      <c r="J35" s="310">
        <f t="shared" si="2"/>
        <v>19.594890379992105</v>
      </c>
      <c r="K35" s="310"/>
      <c r="L35" s="310"/>
      <c r="M35" s="310"/>
      <c r="N35" s="311"/>
      <c r="O35" s="311"/>
      <c r="P35" s="311"/>
      <c r="Q35" s="311"/>
      <c r="R35" s="311"/>
      <c r="S35" s="311" t="s">
        <v>1164</v>
      </c>
      <c r="T35" s="312"/>
      <c r="U35" s="312"/>
      <c r="V35" s="312"/>
      <c r="W35" s="312"/>
      <c r="X35" s="312"/>
      <c r="Y35" s="312"/>
      <c r="Z35" s="312"/>
    </row>
    <row r="36" spans="1:26" ht="18" customHeight="1" x14ac:dyDescent="0.2">
      <c r="A36" s="310" t="s">
        <v>78</v>
      </c>
      <c r="B36" s="310">
        <v>2020</v>
      </c>
      <c r="C36" s="310" t="s">
        <v>25</v>
      </c>
      <c r="D36" s="311" t="s">
        <v>1107</v>
      </c>
      <c r="E36" s="311" t="s">
        <v>116</v>
      </c>
      <c r="F36" s="311" t="s">
        <v>116</v>
      </c>
      <c r="G36" s="447">
        <f t="shared" si="3"/>
        <v>2086.9565217391305</v>
      </c>
      <c r="H36" s="311">
        <v>14400</v>
      </c>
      <c r="I36" s="311"/>
      <c r="J36" s="310">
        <f t="shared" si="2"/>
        <v>5.1670314686569307</v>
      </c>
      <c r="K36" s="310"/>
      <c r="L36" s="310"/>
      <c r="M36" s="310"/>
      <c r="N36" s="311"/>
      <c r="O36" s="311"/>
      <c r="P36" s="311"/>
      <c r="Q36" s="311"/>
      <c r="R36" s="311"/>
      <c r="S36" s="313" t="s">
        <v>1165</v>
      </c>
      <c r="T36" s="312"/>
      <c r="U36" s="312"/>
      <c r="V36" s="312"/>
      <c r="W36" s="312"/>
      <c r="X36" s="312"/>
      <c r="Y36" s="312"/>
      <c r="Z36" s="312"/>
    </row>
    <row r="37" spans="1:26" ht="18" customHeight="1" x14ac:dyDescent="0.2">
      <c r="A37" s="310" t="s">
        <v>78</v>
      </c>
      <c r="B37" s="310">
        <v>2020</v>
      </c>
      <c r="C37" s="310" t="s">
        <v>25</v>
      </c>
      <c r="D37" s="311" t="s">
        <v>115</v>
      </c>
      <c r="E37" s="311" t="s">
        <v>115</v>
      </c>
      <c r="F37" s="311" t="s">
        <v>115</v>
      </c>
      <c r="G37" s="447">
        <f t="shared" si="3"/>
        <v>1520.5797101449275</v>
      </c>
      <c r="H37" s="311">
        <v>10492</v>
      </c>
      <c r="I37" s="311"/>
      <c r="J37" s="310">
        <f t="shared" si="2"/>
        <v>3.7647565395242029</v>
      </c>
      <c r="K37" s="310"/>
      <c r="L37" s="310"/>
      <c r="M37" s="310"/>
      <c r="N37" s="311"/>
      <c r="O37" s="311"/>
      <c r="P37" s="311"/>
      <c r="Q37" s="311"/>
      <c r="R37" s="311"/>
      <c r="S37" s="311" t="s">
        <v>1166</v>
      </c>
      <c r="T37" s="312"/>
      <c r="U37" s="312"/>
      <c r="V37" s="312"/>
      <c r="W37" s="312"/>
      <c r="X37" s="312"/>
      <c r="Y37" s="312"/>
      <c r="Z37" s="312"/>
    </row>
    <row r="38" spans="1:26" ht="18" customHeight="1" x14ac:dyDescent="0.2">
      <c r="A38" s="310" t="s">
        <v>78</v>
      </c>
      <c r="B38" s="310">
        <v>2020</v>
      </c>
      <c r="C38" s="310" t="s">
        <v>25</v>
      </c>
      <c r="D38" s="311" t="s">
        <v>1109</v>
      </c>
      <c r="E38" s="311" t="s">
        <v>1110</v>
      </c>
      <c r="F38" s="311" t="s">
        <v>1110</v>
      </c>
      <c r="G38" s="447">
        <f t="shared" si="3"/>
        <v>1342.31884057971</v>
      </c>
      <c r="H38" s="311">
        <v>9262</v>
      </c>
      <c r="I38" s="311"/>
      <c r="J38" s="310">
        <f t="shared" si="2"/>
        <v>3.3234059349097569</v>
      </c>
      <c r="K38" s="310"/>
      <c r="L38" s="310"/>
      <c r="M38" s="310"/>
      <c r="N38" s="311"/>
      <c r="O38" s="311"/>
      <c r="P38" s="311"/>
      <c r="Q38" s="311"/>
      <c r="R38" s="311"/>
      <c r="S38" s="311" t="s">
        <v>1167</v>
      </c>
      <c r="T38" s="312"/>
      <c r="U38" s="312"/>
      <c r="V38" s="312"/>
      <c r="W38" s="312"/>
      <c r="X38" s="312"/>
      <c r="Y38" s="312"/>
      <c r="Z38" s="312"/>
    </row>
    <row r="39" spans="1:26" ht="18" customHeight="1" x14ac:dyDescent="0.2">
      <c r="A39" s="310" t="s">
        <v>78</v>
      </c>
      <c r="B39" s="310">
        <v>2020</v>
      </c>
      <c r="C39" s="310" t="s">
        <v>25</v>
      </c>
      <c r="D39" s="311" t="s">
        <v>1149</v>
      </c>
      <c r="E39" s="311" t="s">
        <v>1124</v>
      </c>
      <c r="F39" s="311" t="s">
        <v>1124</v>
      </c>
      <c r="G39" s="447">
        <f t="shared" si="3"/>
        <v>1166.3768115942028</v>
      </c>
      <c r="H39" s="311">
        <v>8048</v>
      </c>
      <c r="I39" s="311"/>
      <c r="J39" s="310">
        <f t="shared" si="2"/>
        <v>2.8877964763715958</v>
      </c>
      <c r="K39" s="310"/>
      <c r="L39" s="310"/>
      <c r="M39" s="310"/>
      <c r="N39" s="311"/>
      <c r="O39" s="311"/>
      <c r="P39" s="311"/>
      <c r="Q39" s="311"/>
      <c r="R39" s="311"/>
      <c r="S39" s="313" t="s">
        <v>1168</v>
      </c>
      <c r="T39" s="312"/>
      <c r="U39" s="312"/>
      <c r="V39" s="312"/>
      <c r="W39" s="312"/>
      <c r="X39" s="312"/>
      <c r="Y39" s="312"/>
      <c r="Z39" s="312"/>
    </row>
    <row r="40" spans="1:26" ht="18" customHeight="1" x14ac:dyDescent="0.2">
      <c r="A40" s="310" t="s">
        <v>78</v>
      </c>
      <c r="B40" s="310">
        <v>2020</v>
      </c>
      <c r="C40" s="310" t="s">
        <v>25</v>
      </c>
      <c r="D40" s="311" t="s">
        <v>1119</v>
      </c>
      <c r="E40" s="311" t="s">
        <v>1120</v>
      </c>
      <c r="F40" s="311" t="s">
        <v>1121</v>
      </c>
      <c r="G40" s="447">
        <f t="shared" si="3"/>
        <v>483.62318840579707</v>
      </c>
      <c r="H40" s="311">
        <v>3337</v>
      </c>
      <c r="I40" s="311"/>
      <c r="J40" s="310">
        <f t="shared" si="2"/>
        <v>1.1973877785352902</v>
      </c>
      <c r="K40" s="310"/>
      <c r="L40" s="310"/>
      <c r="M40" s="310"/>
      <c r="N40" s="311"/>
      <c r="O40" s="311"/>
      <c r="P40" s="311"/>
      <c r="Q40" s="311"/>
      <c r="R40" s="311"/>
      <c r="S40" s="311" t="s">
        <v>1169</v>
      </c>
      <c r="T40" s="312"/>
      <c r="U40" s="312"/>
      <c r="V40" s="312"/>
      <c r="W40" s="312"/>
      <c r="X40" s="312"/>
      <c r="Y40" s="312"/>
      <c r="Z40" s="312"/>
    </row>
    <row r="41" spans="1:26" ht="18" customHeight="1" x14ac:dyDescent="0.2">
      <c r="A41" s="310" t="s">
        <v>78</v>
      </c>
      <c r="B41" s="310">
        <v>2020</v>
      </c>
      <c r="C41" s="310" t="s">
        <v>25</v>
      </c>
      <c r="D41" s="311" t="s">
        <v>1132</v>
      </c>
      <c r="E41" s="311" t="s">
        <v>1133</v>
      </c>
      <c r="F41" s="311" t="s">
        <v>1133</v>
      </c>
      <c r="G41" s="447">
        <f t="shared" si="3"/>
        <v>397.39130434782606</v>
      </c>
      <c r="H41" s="311">
        <v>2742</v>
      </c>
      <c r="I41" s="311"/>
      <c r="J41" s="310">
        <f t="shared" si="2"/>
        <v>0.98388890882342395</v>
      </c>
      <c r="K41" s="310"/>
      <c r="L41" s="310"/>
      <c r="M41" s="310"/>
      <c r="N41" s="311"/>
      <c r="O41" s="311"/>
      <c r="P41" s="311"/>
      <c r="Q41" s="311"/>
      <c r="R41" s="311"/>
      <c r="S41" s="313" t="s">
        <v>1170</v>
      </c>
      <c r="T41" s="312"/>
      <c r="U41" s="312"/>
      <c r="V41" s="312"/>
      <c r="W41" s="312"/>
      <c r="X41" s="312"/>
      <c r="Y41" s="312"/>
      <c r="Z41" s="312"/>
    </row>
    <row r="42" spans="1:26" ht="18" customHeight="1" x14ac:dyDescent="0.2">
      <c r="A42" s="310" t="s">
        <v>78</v>
      </c>
      <c r="B42" s="310">
        <v>2020</v>
      </c>
      <c r="C42" s="310" t="s">
        <v>25</v>
      </c>
      <c r="D42" s="311" t="s">
        <v>1130</v>
      </c>
      <c r="E42" s="311" t="s">
        <v>1130</v>
      </c>
      <c r="F42" s="311" t="s">
        <v>1130</v>
      </c>
      <c r="G42" s="447">
        <f t="shared" si="3"/>
        <v>305.79710144927537</v>
      </c>
      <c r="H42" s="311">
        <v>2110</v>
      </c>
      <c r="I42" s="311"/>
      <c r="J42" s="310">
        <f t="shared" si="2"/>
        <v>0.75711363881014748</v>
      </c>
      <c r="K42" s="310"/>
      <c r="L42" s="310"/>
      <c r="M42" s="310"/>
      <c r="N42" s="311"/>
      <c r="O42" s="311"/>
      <c r="P42" s="311"/>
      <c r="Q42" s="311"/>
      <c r="R42" s="311"/>
      <c r="S42" s="313" t="s">
        <v>1171</v>
      </c>
      <c r="T42" s="312"/>
      <c r="U42" s="312"/>
      <c r="V42" s="312"/>
      <c r="W42" s="312"/>
      <c r="X42" s="312"/>
      <c r="Y42" s="312"/>
      <c r="Z42" s="312"/>
    </row>
    <row r="43" spans="1:26" ht="18" customHeight="1" x14ac:dyDescent="0.2">
      <c r="A43" s="310" t="s">
        <v>78</v>
      </c>
      <c r="B43" s="310">
        <v>2020</v>
      </c>
      <c r="C43" s="310" t="s">
        <v>25</v>
      </c>
      <c r="D43" s="311" t="s">
        <v>1126</v>
      </c>
      <c r="E43" s="311" t="s">
        <v>1127</v>
      </c>
      <c r="F43" s="311" t="s">
        <v>1128</v>
      </c>
      <c r="G43" s="447">
        <f t="shared" si="3"/>
        <v>178.69565217391303</v>
      </c>
      <c r="H43" s="311">
        <v>1233</v>
      </c>
      <c r="I43" s="311"/>
      <c r="J43" s="310">
        <f t="shared" si="2"/>
        <v>0.44242706950374971</v>
      </c>
      <c r="K43" s="310"/>
      <c r="L43" s="310"/>
      <c r="M43" s="310"/>
      <c r="N43" s="311"/>
      <c r="O43" s="311"/>
      <c r="P43" s="311"/>
      <c r="Q43" s="311"/>
      <c r="R43" s="311"/>
      <c r="S43" s="313" t="s">
        <v>1172</v>
      </c>
      <c r="T43" s="312"/>
      <c r="U43" s="312"/>
      <c r="V43" s="312"/>
      <c r="W43" s="312"/>
      <c r="X43" s="312"/>
      <c r="Y43" s="312"/>
      <c r="Z43" s="312"/>
    </row>
    <row r="44" spans="1:26" ht="18" customHeight="1" x14ac:dyDescent="0.2">
      <c r="A44" s="310" t="s">
        <v>78</v>
      </c>
      <c r="B44" s="310">
        <v>2020</v>
      </c>
      <c r="C44" s="310" t="s">
        <v>25</v>
      </c>
      <c r="D44" s="311" t="s">
        <v>1173</v>
      </c>
      <c r="E44" s="311" t="s">
        <v>1114</v>
      </c>
      <c r="F44" s="311" t="s">
        <v>1114</v>
      </c>
      <c r="G44" s="447">
        <f t="shared" si="3"/>
        <v>149.13043478260869</v>
      </c>
      <c r="H44" s="311">
        <v>1029</v>
      </c>
      <c r="I44" s="311"/>
      <c r="J44" s="310">
        <f t="shared" si="2"/>
        <v>0.36922745703110982</v>
      </c>
      <c r="K44" s="310"/>
      <c r="L44" s="310"/>
      <c r="M44" s="310"/>
      <c r="N44" s="311"/>
      <c r="O44" s="311"/>
      <c r="P44" s="311"/>
      <c r="Q44" s="311"/>
      <c r="R44" s="311"/>
      <c r="S44" s="313" t="s">
        <v>1174</v>
      </c>
      <c r="T44" s="312"/>
      <c r="U44" s="312"/>
      <c r="V44" s="312"/>
      <c r="W44" s="312"/>
      <c r="X44" s="312"/>
      <c r="Y44" s="312"/>
      <c r="Z44" s="312"/>
    </row>
    <row r="45" spans="1:26" ht="18" customHeight="1" x14ac:dyDescent="0.2">
      <c r="A45" s="310" t="s">
        <v>78</v>
      </c>
      <c r="B45" s="310">
        <v>2020</v>
      </c>
      <c r="C45" s="310" t="s">
        <v>25</v>
      </c>
      <c r="D45" s="311" t="s">
        <v>1138</v>
      </c>
      <c r="E45" s="311" t="s">
        <v>1139</v>
      </c>
      <c r="F45" s="313" t="s">
        <v>1140</v>
      </c>
      <c r="G45" s="447">
        <f t="shared" si="3"/>
        <v>114.63768115942028</v>
      </c>
      <c r="H45" s="311">
        <v>791</v>
      </c>
      <c r="I45" s="311"/>
      <c r="J45" s="310">
        <f t="shared" si="2"/>
        <v>0.28382790914636336</v>
      </c>
      <c r="K45" s="310"/>
      <c r="L45" s="310"/>
      <c r="M45" s="310"/>
      <c r="N45" s="311"/>
      <c r="O45" s="311"/>
      <c r="P45" s="311"/>
      <c r="Q45" s="311"/>
      <c r="R45" s="311"/>
      <c r="S45" s="311" t="s">
        <v>1175</v>
      </c>
      <c r="T45" s="312"/>
      <c r="U45" s="312"/>
      <c r="V45" s="312"/>
      <c r="W45" s="312"/>
      <c r="X45" s="312"/>
      <c r="Y45" s="312"/>
      <c r="Z45" s="312"/>
    </row>
    <row r="46" spans="1:26" ht="18" customHeight="1" x14ac:dyDescent="0.2">
      <c r="A46" s="310" t="s">
        <v>78</v>
      </c>
      <c r="B46" s="310">
        <v>2020</v>
      </c>
      <c r="C46" s="310" t="s">
        <v>25</v>
      </c>
      <c r="D46" s="313" t="s">
        <v>1135</v>
      </c>
      <c r="E46" s="311" t="s">
        <v>1135</v>
      </c>
      <c r="F46" s="311" t="s">
        <v>1136</v>
      </c>
      <c r="G46" s="447">
        <f t="shared" si="3"/>
        <v>113.33333333333333</v>
      </c>
      <c r="H46" s="311">
        <v>782</v>
      </c>
      <c r="I46" s="311"/>
      <c r="J46" s="310">
        <f t="shared" si="2"/>
        <v>0.28059851447845274</v>
      </c>
      <c r="K46" s="310"/>
      <c r="L46" s="310"/>
      <c r="M46" s="310"/>
      <c r="N46" s="311"/>
      <c r="O46" s="311"/>
      <c r="P46" s="311"/>
      <c r="Q46" s="311"/>
      <c r="R46" s="311"/>
      <c r="S46" s="313" t="s">
        <v>1176</v>
      </c>
      <c r="T46" s="312"/>
      <c r="U46" s="312"/>
      <c r="V46" s="312"/>
      <c r="W46" s="312"/>
      <c r="X46" s="312"/>
      <c r="Y46" s="312"/>
      <c r="Z46" s="312"/>
    </row>
    <row r="47" spans="1:26" ht="18" customHeight="1" x14ac:dyDescent="0.2">
      <c r="A47" s="310" t="s">
        <v>78</v>
      </c>
      <c r="B47" s="310">
        <v>2020</v>
      </c>
      <c r="C47" s="310" t="s">
        <v>25</v>
      </c>
      <c r="D47" s="311" t="s">
        <v>231</v>
      </c>
      <c r="E47" s="311" t="s">
        <v>1142</v>
      </c>
      <c r="F47" s="311" t="s">
        <v>1143</v>
      </c>
      <c r="G47" s="447">
        <f t="shared" si="3"/>
        <v>30.579710144927535</v>
      </c>
      <c r="H47" s="311">
        <v>211</v>
      </c>
      <c r="I47" s="311"/>
      <c r="J47" s="310">
        <f t="shared" si="2"/>
        <v>7.5711363881014751E-2</v>
      </c>
      <c r="K47" s="310"/>
      <c r="L47" s="310"/>
      <c r="M47" s="310"/>
      <c r="N47" s="311"/>
      <c r="O47" s="311"/>
      <c r="P47" s="311"/>
      <c r="Q47" s="311"/>
      <c r="R47" s="311"/>
      <c r="S47" s="313" t="s">
        <v>1177</v>
      </c>
      <c r="T47" s="312"/>
      <c r="U47" s="312"/>
      <c r="V47" s="312"/>
      <c r="W47" s="312"/>
      <c r="X47" s="312"/>
      <c r="Y47" s="312"/>
      <c r="Z47" s="312"/>
    </row>
    <row r="48" spans="1:26" ht="18" customHeight="1" x14ac:dyDescent="0.2">
      <c r="A48" s="310" t="s">
        <v>78</v>
      </c>
      <c r="B48" s="310">
        <v>2020</v>
      </c>
      <c r="C48" s="310" t="s">
        <v>25</v>
      </c>
      <c r="D48" s="311" t="s">
        <v>246</v>
      </c>
      <c r="E48" s="311" t="s">
        <v>246</v>
      </c>
      <c r="F48" s="311" t="s">
        <v>246</v>
      </c>
      <c r="G48" s="311"/>
      <c r="H48" s="311"/>
      <c r="I48" s="311"/>
      <c r="J48" s="310"/>
      <c r="K48" s="310"/>
      <c r="L48" s="310"/>
      <c r="M48" s="310"/>
      <c r="N48" s="311"/>
      <c r="O48" s="311"/>
      <c r="P48" s="311"/>
      <c r="Q48" s="311"/>
      <c r="R48" s="311"/>
      <c r="S48" s="311"/>
      <c r="T48" s="312"/>
      <c r="U48" s="312"/>
      <c r="V48" s="312"/>
      <c r="W48" s="312"/>
      <c r="X48" s="312"/>
      <c r="Y48" s="312"/>
      <c r="Z48" s="312"/>
    </row>
    <row r="49" spans="1:26" ht="18" customHeight="1" x14ac:dyDescent="0.2">
      <c r="A49" s="306" t="s">
        <v>78</v>
      </c>
      <c r="B49" s="306">
        <v>2021</v>
      </c>
      <c r="C49" s="306" t="s">
        <v>25</v>
      </c>
      <c r="D49" s="307" t="s">
        <v>1101</v>
      </c>
      <c r="E49" s="307" t="s">
        <v>1102</v>
      </c>
      <c r="F49" s="307" t="s">
        <v>1102</v>
      </c>
      <c r="G49" s="446">
        <f>H49/6.452</f>
        <v>27017.048977061375</v>
      </c>
      <c r="H49" s="307">
        <v>174314</v>
      </c>
      <c r="I49" s="307"/>
      <c r="J49" s="306">
        <f t="shared" ref="J49:J62" si="4">H49/296513*100</f>
        <v>58.787978941901365</v>
      </c>
      <c r="K49" s="306"/>
      <c r="L49" s="306"/>
      <c r="M49" s="306"/>
      <c r="N49" s="307"/>
      <c r="O49" s="307"/>
      <c r="P49" s="307"/>
      <c r="Q49" s="307"/>
      <c r="R49" s="307"/>
      <c r="S49" s="307" t="s">
        <v>1178</v>
      </c>
      <c r="T49" s="309"/>
      <c r="U49" s="309"/>
      <c r="V49" s="309"/>
      <c r="W49" s="309"/>
      <c r="X49" s="309"/>
      <c r="Y49" s="309"/>
      <c r="Z49" s="309"/>
    </row>
    <row r="50" spans="1:26" ht="18" customHeight="1" x14ac:dyDescent="0.2">
      <c r="A50" s="310" t="s">
        <v>78</v>
      </c>
      <c r="B50" s="310">
        <v>2021</v>
      </c>
      <c r="C50" s="310" t="s">
        <v>25</v>
      </c>
      <c r="D50" s="311" t="s">
        <v>1104</v>
      </c>
      <c r="E50" s="311" t="s">
        <v>1105</v>
      </c>
      <c r="F50" s="311" t="s">
        <v>1105</v>
      </c>
      <c r="G50" s="447">
        <f t="shared" ref="G50:G62" si="5">H50/6.452</f>
        <v>9734.3459392436453</v>
      </c>
      <c r="H50" s="311">
        <v>62806</v>
      </c>
      <c r="I50" s="311"/>
      <c r="J50" s="310">
        <f t="shared" si="4"/>
        <v>21.181533356041726</v>
      </c>
      <c r="K50" s="310"/>
      <c r="L50" s="310"/>
      <c r="M50" s="310"/>
      <c r="N50" s="311"/>
      <c r="O50" s="311"/>
      <c r="P50" s="311"/>
      <c r="Q50" s="311"/>
      <c r="R50" s="311"/>
      <c r="S50" s="311" t="s">
        <v>1179</v>
      </c>
      <c r="T50" s="312"/>
      <c r="U50" s="312"/>
      <c r="V50" s="312"/>
      <c r="W50" s="312"/>
      <c r="X50" s="312"/>
      <c r="Y50" s="312"/>
      <c r="Z50" s="312"/>
    </row>
    <row r="51" spans="1:26" ht="18" customHeight="1" x14ac:dyDescent="0.2">
      <c r="A51" s="310" t="s">
        <v>78</v>
      </c>
      <c r="B51" s="310">
        <v>2021</v>
      </c>
      <c r="C51" s="310" t="s">
        <v>25</v>
      </c>
      <c r="D51" s="311" t="s">
        <v>115</v>
      </c>
      <c r="E51" s="311" t="s">
        <v>115</v>
      </c>
      <c r="F51" s="311" t="s">
        <v>115</v>
      </c>
      <c r="G51" s="447">
        <f t="shared" si="5"/>
        <v>2635.4618722876626</v>
      </c>
      <c r="H51" s="311">
        <v>17004</v>
      </c>
      <c r="I51" s="311"/>
      <c r="J51" s="310">
        <f t="shared" si="4"/>
        <v>5.7346558161024976</v>
      </c>
      <c r="K51" s="310"/>
      <c r="L51" s="310"/>
      <c r="M51" s="310"/>
      <c r="N51" s="311"/>
      <c r="O51" s="311"/>
      <c r="P51" s="311"/>
      <c r="Q51" s="311"/>
      <c r="R51" s="311"/>
      <c r="S51" s="311" t="s">
        <v>1180</v>
      </c>
      <c r="T51" s="312"/>
      <c r="U51" s="312"/>
      <c r="V51" s="312"/>
      <c r="W51" s="312"/>
      <c r="X51" s="312"/>
      <c r="Y51" s="312"/>
      <c r="Z51" s="312"/>
    </row>
    <row r="52" spans="1:26" ht="18" customHeight="1" x14ac:dyDescent="0.2">
      <c r="A52" s="310" t="s">
        <v>78</v>
      </c>
      <c r="B52" s="310">
        <v>2021</v>
      </c>
      <c r="C52" s="310" t="s">
        <v>25</v>
      </c>
      <c r="D52" s="311" t="s">
        <v>1107</v>
      </c>
      <c r="E52" s="311" t="s">
        <v>116</v>
      </c>
      <c r="F52" s="311" t="s">
        <v>116</v>
      </c>
      <c r="G52" s="447">
        <f t="shared" si="5"/>
        <v>2513.3292002479852</v>
      </c>
      <c r="H52" s="311">
        <v>16216</v>
      </c>
      <c r="I52" s="311"/>
      <c r="J52" s="310">
        <f t="shared" si="4"/>
        <v>5.4689001831285644</v>
      </c>
      <c r="K52" s="310"/>
      <c r="L52" s="310"/>
      <c r="M52" s="310"/>
      <c r="N52" s="311"/>
      <c r="O52" s="311"/>
      <c r="P52" s="311"/>
      <c r="Q52" s="311"/>
      <c r="R52" s="311"/>
      <c r="S52" s="313" t="s">
        <v>1181</v>
      </c>
      <c r="T52" s="312"/>
      <c r="U52" s="312"/>
      <c r="V52" s="312"/>
      <c r="W52" s="312"/>
      <c r="X52" s="312"/>
      <c r="Y52" s="312"/>
      <c r="Z52" s="312"/>
    </row>
    <row r="53" spans="1:26" ht="18" customHeight="1" x14ac:dyDescent="0.2">
      <c r="A53" s="310" t="s">
        <v>78</v>
      </c>
      <c r="B53" s="310">
        <v>2021</v>
      </c>
      <c r="C53" s="310" t="s">
        <v>25</v>
      </c>
      <c r="D53" s="311" t="s">
        <v>1109</v>
      </c>
      <c r="E53" s="311" t="s">
        <v>1110</v>
      </c>
      <c r="F53" s="311" t="s">
        <v>1110</v>
      </c>
      <c r="G53" s="447">
        <f t="shared" si="5"/>
        <v>1150.1859888406696</v>
      </c>
      <c r="H53" s="311">
        <v>7421</v>
      </c>
      <c r="I53" s="311"/>
      <c r="J53" s="310">
        <f t="shared" si="4"/>
        <v>2.502757046065434</v>
      </c>
      <c r="K53" s="310"/>
      <c r="L53" s="310"/>
      <c r="M53" s="310"/>
      <c r="N53" s="311"/>
      <c r="O53" s="311"/>
      <c r="P53" s="311"/>
      <c r="Q53" s="311"/>
      <c r="R53" s="311"/>
      <c r="S53" s="311" t="s">
        <v>1182</v>
      </c>
      <c r="T53" s="312"/>
      <c r="U53" s="312"/>
      <c r="V53" s="312"/>
      <c r="W53" s="312"/>
      <c r="X53" s="312"/>
      <c r="Y53" s="312"/>
      <c r="Z53" s="312"/>
    </row>
    <row r="54" spans="1:26" ht="18" customHeight="1" x14ac:dyDescent="0.2">
      <c r="A54" s="310" t="s">
        <v>78</v>
      </c>
      <c r="B54" s="310">
        <v>2021</v>
      </c>
      <c r="C54" s="310" t="s">
        <v>25</v>
      </c>
      <c r="D54" s="311" t="s">
        <v>1149</v>
      </c>
      <c r="E54" s="311" t="s">
        <v>1124</v>
      </c>
      <c r="F54" s="311" t="s">
        <v>1124</v>
      </c>
      <c r="G54" s="447">
        <f t="shared" si="5"/>
        <v>1061.6862988220707</v>
      </c>
      <c r="H54" s="311">
        <v>6850</v>
      </c>
      <c r="I54" s="311"/>
      <c r="J54" s="310">
        <f t="shared" si="4"/>
        <v>2.3101853881617331</v>
      </c>
      <c r="K54" s="310"/>
      <c r="L54" s="310"/>
      <c r="M54" s="310"/>
      <c r="N54" s="311"/>
      <c r="O54" s="311"/>
      <c r="P54" s="311"/>
      <c r="Q54" s="311"/>
      <c r="R54" s="311"/>
      <c r="S54" s="314" t="s">
        <v>1183</v>
      </c>
      <c r="T54" s="312"/>
      <c r="U54" s="312"/>
      <c r="V54" s="312"/>
      <c r="W54" s="312"/>
      <c r="X54" s="312"/>
      <c r="Y54" s="312"/>
      <c r="Z54" s="312"/>
    </row>
    <row r="55" spans="1:26" ht="18" customHeight="1" x14ac:dyDescent="0.2">
      <c r="A55" s="310" t="s">
        <v>78</v>
      </c>
      <c r="B55" s="310">
        <v>2021</v>
      </c>
      <c r="C55" s="310" t="s">
        <v>25</v>
      </c>
      <c r="D55" s="311" t="s">
        <v>1119</v>
      </c>
      <c r="E55" s="311" t="s">
        <v>1120</v>
      </c>
      <c r="F55" s="311" t="s">
        <v>1121</v>
      </c>
      <c r="G55" s="447">
        <f t="shared" si="5"/>
        <v>481.40111593304403</v>
      </c>
      <c r="H55" s="311">
        <v>3106</v>
      </c>
      <c r="I55" s="311"/>
      <c r="J55" s="310">
        <f t="shared" si="4"/>
        <v>1.0475088781942108</v>
      </c>
      <c r="K55" s="310"/>
      <c r="L55" s="310"/>
      <c r="M55" s="310"/>
      <c r="N55" s="311"/>
      <c r="O55" s="311"/>
      <c r="P55" s="311"/>
      <c r="Q55" s="311"/>
      <c r="R55" s="311"/>
      <c r="S55" s="311" t="s">
        <v>1184</v>
      </c>
      <c r="T55" s="312"/>
      <c r="U55" s="312"/>
      <c r="V55" s="312"/>
      <c r="W55" s="312"/>
      <c r="X55" s="312"/>
      <c r="Y55" s="312"/>
      <c r="Z55" s="312"/>
    </row>
    <row r="56" spans="1:26" ht="18" customHeight="1" x14ac:dyDescent="0.2">
      <c r="A56" s="310" t="s">
        <v>78</v>
      </c>
      <c r="B56" s="310">
        <v>2021</v>
      </c>
      <c r="C56" s="310" t="s">
        <v>25</v>
      </c>
      <c r="D56" s="311" t="s">
        <v>1126</v>
      </c>
      <c r="E56" s="311" t="s">
        <v>1127</v>
      </c>
      <c r="F56" s="311" t="s">
        <v>1128</v>
      </c>
      <c r="G56" s="447">
        <f t="shared" si="5"/>
        <v>368.1029138251705</v>
      </c>
      <c r="H56" s="311">
        <v>2375</v>
      </c>
      <c r="I56" s="311"/>
      <c r="J56" s="310">
        <f t="shared" si="4"/>
        <v>0.80097668567651326</v>
      </c>
      <c r="K56" s="310"/>
      <c r="L56" s="310"/>
      <c r="M56" s="310"/>
      <c r="N56" s="311"/>
      <c r="O56" s="311"/>
      <c r="P56" s="311"/>
      <c r="Q56" s="311"/>
      <c r="R56" s="311"/>
      <c r="S56" s="311" t="s">
        <v>1185</v>
      </c>
      <c r="T56" s="312"/>
      <c r="U56" s="312"/>
      <c r="V56" s="312"/>
      <c r="W56" s="312"/>
      <c r="X56" s="312"/>
      <c r="Y56" s="312"/>
      <c r="Z56" s="312"/>
    </row>
    <row r="57" spans="1:26" ht="18" customHeight="1" x14ac:dyDescent="0.2">
      <c r="A57" s="310" t="s">
        <v>78</v>
      </c>
      <c r="B57" s="310">
        <v>2021</v>
      </c>
      <c r="C57" s="310" t="s">
        <v>25</v>
      </c>
      <c r="D57" s="311" t="s">
        <v>1155</v>
      </c>
      <c r="E57" s="311" t="s">
        <v>1114</v>
      </c>
      <c r="F57" s="311" t="s">
        <v>1114</v>
      </c>
      <c r="G57" s="447">
        <f t="shared" si="5"/>
        <v>327.18536887786735</v>
      </c>
      <c r="H57" s="311">
        <v>2111</v>
      </c>
      <c r="I57" s="311"/>
      <c r="J57" s="310">
        <f t="shared" si="4"/>
        <v>0.71194180356341885</v>
      </c>
      <c r="K57" s="310"/>
      <c r="L57" s="310"/>
      <c r="M57" s="310"/>
      <c r="N57" s="311"/>
      <c r="O57" s="311"/>
      <c r="P57" s="311"/>
      <c r="Q57" s="311"/>
      <c r="R57" s="311"/>
      <c r="S57" s="314" t="s">
        <v>1186</v>
      </c>
      <c r="T57" s="312"/>
      <c r="U57" s="312"/>
      <c r="V57" s="312"/>
      <c r="W57" s="312"/>
      <c r="X57" s="312"/>
      <c r="Y57" s="312"/>
      <c r="Z57" s="312"/>
    </row>
    <row r="58" spans="1:26" ht="18" customHeight="1" x14ac:dyDescent="0.2">
      <c r="A58" s="310" t="s">
        <v>78</v>
      </c>
      <c r="B58" s="310">
        <v>2021</v>
      </c>
      <c r="C58" s="310" t="s">
        <v>25</v>
      </c>
      <c r="D58" s="311" t="s">
        <v>1130</v>
      </c>
      <c r="E58" s="311" t="s">
        <v>1130</v>
      </c>
      <c r="F58" s="311" t="s">
        <v>1130</v>
      </c>
      <c r="G58" s="447">
        <f t="shared" si="5"/>
        <v>183.19900805951644</v>
      </c>
      <c r="H58" s="311">
        <v>1182</v>
      </c>
      <c r="I58" s="311"/>
      <c r="J58" s="310">
        <f t="shared" si="4"/>
        <v>0.39863344946090051</v>
      </c>
      <c r="K58" s="310"/>
      <c r="L58" s="310"/>
      <c r="M58" s="310"/>
      <c r="N58" s="311"/>
      <c r="O58" s="311"/>
      <c r="P58" s="311"/>
      <c r="Q58" s="311"/>
      <c r="R58" s="311"/>
      <c r="S58" s="313" t="s">
        <v>1187</v>
      </c>
      <c r="T58" s="312"/>
      <c r="U58" s="312"/>
      <c r="V58" s="312"/>
      <c r="W58" s="312"/>
      <c r="X58" s="312"/>
      <c r="Y58" s="312"/>
      <c r="Z58" s="312"/>
    </row>
    <row r="59" spans="1:26" ht="18" customHeight="1" x14ac:dyDescent="0.2">
      <c r="A59" s="310" t="s">
        <v>78</v>
      </c>
      <c r="B59" s="310">
        <v>2021</v>
      </c>
      <c r="C59" s="310" t="s">
        <v>25</v>
      </c>
      <c r="D59" s="311" t="s">
        <v>1132</v>
      </c>
      <c r="E59" s="311" t="s">
        <v>1133</v>
      </c>
      <c r="F59" s="311" t="s">
        <v>1133</v>
      </c>
      <c r="G59" s="447">
        <f t="shared" si="5"/>
        <v>173.1246125232486</v>
      </c>
      <c r="H59" s="311">
        <v>1117</v>
      </c>
      <c r="I59" s="311"/>
      <c r="J59" s="310">
        <f t="shared" si="4"/>
        <v>0.37671198227396441</v>
      </c>
      <c r="K59" s="310"/>
      <c r="L59" s="310"/>
      <c r="M59" s="310"/>
      <c r="N59" s="311"/>
      <c r="O59" s="311"/>
      <c r="P59" s="311"/>
      <c r="Q59" s="311"/>
      <c r="R59" s="311"/>
      <c r="S59" s="313" t="s">
        <v>1188</v>
      </c>
      <c r="T59" s="312"/>
      <c r="U59" s="312"/>
      <c r="V59" s="312"/>
      <c r="W59" s="312"/>
      <c r="X59" s="312"/>
      <c r="Y59" s="312"/>
      <c r="Z59" s="312"/>
    </row>
    <row r="60" spans="1:26" ht="18" customHeight="1" x14ac:dyDescent="0.2">
      <c r="A60" s="310" t="s">
        <v>78</v>
      </c>
      <c r="B60" s="310">
        <v>2021</v>
      </c>
      <c r="C60" s="310" t="s">
        <v>25</v>
      </c>
      <c r="D60" s="313" t="s">
        <v>1135</v>
      </c>
      <c r="E60" s="313" t="s">
        <v>1135</v>
      </c>
      <c r="F60" s="311" t="s">
        <v>1136</v>
      </c>
      <c r="G60" s="447">
        <f t="shared" si="5"/>
        <v>117.32796032238066</v>
      </c>
      <c r="H60" s="311">
        <v>757</v>
      </c>
      <c r="I60" s="311"/>
      <c r="J60" s="310">
        <f t="shared" si="4"/>
        <v>0.25530077939247187</v>
      </c>
      <c r="K60" s="310"/>
      <c r="L60" s="310"/>
      <c r="M60" s="310"/>
      <c r="N60" s="311"/>
      <c r="O60" s="311"/>
      <c r="P60" s="311"/>
      <c r="Q60" s="311"/>
      <c r="R60" s="311"/>
      <c r="S60" s="313" t="s">
        <v>1189</v>
      </c>
      <c r="T60" s="312"/>
      <c r="U60" s="312"/>
      <c r="V60" s="312"/>
      <c r="W60" s="312"/>
      <c r="X60" s="312"/>
      <c r="Y60" s="312"/>
      <c r="Z60" s="312"/>
    </row>
    <row r="61" spans="1:26" ht="18" customHeight="1" x14ac:dyDescent="0.2">
      <c r="A61" s="310" t="s">
        <v>78</v>
      </c>
      <c r="B61" s="310">
        <v>2021</v>
      </c>
      <c r="C61" s="310" t="s">
        <v>25</v>
      </c>
      <c r="D61" s="311" t="s">
        <v>1138</v>
      </c>
      <c r="E61" s="311" t="s">
        <v>1139</v>
      </c>
      <c r="F61" s="313" t="s">
        <v>1140</v>
      </c>
      <c r="G61" s="447">
        <f t="shared" si="5"/>
        <v>34.872907625542467</v>
      </c>
      <c r="H61" s="311">
        <v>225</v>
      </c>
      <c r="I61" s="311"/>
      <c r="J61" s="310">
        <f t="shared" si="4"/>
        <v>7.5882001800932838E-2</v>
      </c>
      <c r="K61" s="310"/>
      <c r="L61" s="310"/>
      <c r="M61" s="310"/>
      <c r="N61" s="311"/>
      <c r="O61" s="311"/>
      <c r="P61" s="311"/>
      <c r="Q61" s="311"/>
      <c r="R61" s="311"/>
      <c r="S61" s="311" t="s">
        <v>1190</v>
      </c>
      <c r="T61" s="312"/>
      <c r="U61" s="312"/>
      <c r="V61" s="312"/>
      <c r="W61" s="312"/>
      <c r="X61" s="312"/>
      <c r="Y61" s="312"/>
      <c r="Z61" s="312"/>
    </row>
    <row r="62" spans="1:26" ht="18" customHeight="1" x14ac:dyDescent="0.2">
      <c r="A62" s="310" t="s">
        <v>78</v>
      </c>
      <c r="B62" s="310">
        <v>2021</v>
      </c>
      <c r="C62" s="310" t="s">
        <v>25</v>
      </c>
      <c r="D62" s="311" t="s">
        <v>231</v>
      </c>
      <c r="E62" s="311" t="s">
        <v>1142</v>
      </c>
      <c r="F62" s="311" t="s">
        <v>1143</v>
      </c>
      <c r="G62" s="447">
        <f t="shared" si="5"/>
        <v>26.193428394296344</v>
      </c>
      <c r="H62" s="311">
        <v>169</v>
      </c>
      <c r="I62" s="311"/>
      <c r="J62" s="310">
        <f t="shared" si="4"/>
        <v>5.6995814686034006E-2</v>
      </c>
      <c r="K62" s="310"/>
      <c r="L62" s="310"/>
      <c r="M62" s="310"/>
      <c r="N62" s="311"/>
      <c r="O62" s="311"/>
      <c r="P62" s="311"/>
      <c r="Q62" s="311"/>
      <c r="R62" s="311"/>
      <c r="S62" s="314" t="s">
        <v>1191</v>
      </c>
      <c r="T62" s="312"/>
      <c r="U62" s="312"/>
      <c r="V62" s="312"/>
      <c r="W62" s="312"/>
      <c r="X62" s="312"/>
      <c r="Y62" s="312"/>
      <c r="Z62" s="312"/>
    </row>
    <row r="63" spans="1:26" ht="18" customHeight="1" x14ac:dyDescent="0.2">
      <c r="A63" s="310" t="s">
        <v>78</v>
      </c>
      <c r="B63" s="310">
        <v>2021</v>
      </c>
      <c r="C63" s="310" t="s">
        <v>25</v>
      </c>
      <c r="D63" s="311" t="s">
        <v>246</v>
      </c>
      <c r="E63" s="311" t="s">
        <v>246</v>
      </c>
      <c r="F63" s="311" t="s">
        <v>246</v>
      </c>
      <c r="G63" s="311"/>
      <c r="H63" s="311"/>
      <c r="I63" s="311"/>
      <c r="J63" s="310"/>
      <c r="K63" s="310"/>
      <c r="L63" s="310"/>
      <c r="M63" s="310"/>
      <c r="N63" s="311"/>
      <c r="O63" s="311"/>
      <c r="P63" s="311"/>
      <c r="Q63" s="311"/>
      <c r="R63" s="311"/>
      <c r="S63" s="311"/>
      <c r="T63" s="312"/>
      <c r="U63" s="312"/>
      <c r="V63" s="312"/>
      <c r="W63" s="312"/>
      <c r="X63" s="312"/>
      <c r="Y63" s="312"/>
      <c r="Z63" s="312"/>
    </row>
    <row r="64" spans="1:26" ht="18" customHeight="1" x14ac:dyDescent="0.2">
      <c r="A64" s="315"/>
      <c r="B64" s="315"/>
      <c r="C64" s="315"/>
      <c r="D64" s="312"/>
      <c r="E64" s="311"/>
      <c r="F64" s="316"/>
      <c r="G64" s="316"/>
      <c r="H64" s="311"/>
      <c r="I64" s="311"/>
      <c r="J64" s="315"/>
      <c r="K64" s="303"/>
      <c r="L64" s="402"/>
      <c r="M64" s="402"/>
      <c r="N64" s="317"/>
      <c r="O64" s="317"/>
      <c r="P64" s="312"/>
      <c r="Q64" s="318"/>
      <c r="R64" s="318"/>
      <c r="S64" s="312"/>
      <c r="T64" s="312"/>
      <c r="U64" s="312"/>
      <c r="V64" s="312"/>
      <c r="W64" s="312"/>
      <c r="X64" s="312"/>
      <c r="Y64" s="312"/>
      <c r="Z64" s="312"/>
    </row>
    <row r="65" spans="1:26" ht="18" customHeight="1" x14ac:dyDescent="0.2">
      <c r="A65" s="315"/>
      <c r="B65" s="315"/>
      <c r="C65" s="315"/>
      <c r="D65" s="312"/>
      <c r="E65" s="311"/>
      <c r="F65" s="316"/>
      <c r="G65" s="316"/>
      <c r="H65" s="311"/>
      <c r="I65" s="311"/>
      <c r="J65" s="315"/>
      <c r="K65" s="303"/>
      <c r="L65" s="402"/>
      <c r="M65" s="402"/>
      <c r="N65" s="317"/>
      <c r="O65" s="317"/>
      <c r="P65" s="312"/>
      <c r="Q65" s="318"/>
      <c r="R65" s="318"/>
      <c r="S65" s="312"/>
      <c r="T65" s="312"/>
      <c r="U65" s="312"/>
      <c r="V65" s="312"/>
      <c r="W65" s="312"/>
      <c r="X65" s="312"/>
      <c r="Y65" s="312"/>
      <c r="Z65" s="312"/>
    </row>
    <row r="66" spans="1:26" ht="18" customHeight="1" x14ac:dyDescent="0.2">
      <c r="A66" s="315"/>
      <c r="B66" s="315"/>
      <c r="C66" s="315"/>
      <c r="D66" s="312"/>
      <c r="E66" s="311"/>
      <c r="F66" s="319"/>
      <c r="G66" s="319"/>
      <c r="H66" s="311"/>
      <c r="I66" s="311"/>
      <c r="J66" s="315"/>
      <c r="K66" s="303"/>
      <c r="L66" s="402"/>
      <c r="M66" s="402"/>
      <c r="N66" s="317"/>
      <c r="O66" s="317"/>
      <c r="P66" s="312"/>
      <c r="Q66" s="318"/>
      <c r="R66" s="318"/>
      <c r="S66" s="312"/>
      <c r="T66" s="312"/>
      <c r="U66" s="312"/>
      <c r="V66" s="312"/>
      <c r="W66" s="312"/>
      <c r="X66" s="312"/>
      <c r="Y66" s="312"/>
      <c r="Z66" s="312"/>
    </row>
    <row r="67" spans="1:26" ht="18" customHeight="1" x14ac:dyDescent="0.2">
      <c r="A67" s="315"/>
      <c r="B67" s="315"/>
      <c r="C67" s="315"/>
      <c r="D67" s="312"/>
      <c r="E67" s="311"/>
      <c r="F67" s="319"/>
      <c r="G67" s="319"/>
      <c r="H67" s="311"/>
      <c r="I67" s="311"/>
      <c r="J67" s="315"/>
      <c r="K67" s="303"/>
      <c r="L67" s="402"/>
      <c r="M67" s="402"/>
      <c r="N67" s="317"/>
      <c r="O67" s="317"/>
      <c r="P67" s="312"/>
      <c r="Q67" s="318"/>
      <c r="R67" s="318"/>
      <c r="S67" s="312"/>
      <c r="T67" s="312"/>
      <c r="U67" s="312"/>
      <c r="V67" s="312"/>
      <c r="W67" s="312"/>
      <c r="X67" s="312"/>
      <c r="Y67" s="312"/>
      <c r="Z67" s="312"/>
    </row>
    <row r="68" spans="1:26" ht="18" customHeight="1" x14ac:dyDescent="0.2">
      <c r="A68" s="315"/>
      <c r="B68" s="315"/>
      <c r="C68" s="315"/>
      <c r="D68" s="312"/>
      <c r="E68" s="311"/>
      <c r="F68" s="319"/>
      <c r="G68" s="319"/>
      <c r="H68" s="311"/>
      <c r="I68" s="311"/>
      <c r="J68" s="315"/>
      <c r="K68" s="303"/>
      <c r="L68" s="402"/>
      <c r="M68" s="402"/>
      <c r="N68" s="317"/>
      <c r="O68" s="317"/>
      <c r="P68" s="312"/>
      <c r="Q68" s="318"/>
      <c r="R68" s="318"/>
      <c r="S68" s="312"/>
      <c r="T68" s="312"/>
      <c r="U68" s="312"/>
      <c r="V68" s="312"/>
      <c r="W68" s="312"/>
      <c r="X68" s="312"/>
      <c r="Y68" s="312"/>
      <c r="Z68" s="312"/>
    </row>
    <row r="69" spans="1:26" ht="18" customHeight="1" x14ac:dyDescent="0.2">
      <c r="A69" s="315"/>
      <c r="B69" s="315"/>
      <c r="C69" s="315"/>
      <c r="D69" s="312"/>
      <c r="E69" s="311"/>
      <c r="F69" s="319"/>
      <c r="G69" s="319"/>
      <c r="H69" s="311"/>
      <c r="I69" s="311"/>
      <c r="J69" s="315"/>
      <c r="K69" s="303"/>
      <c r="L69" s="402"/>
      <c r="M69" s="402"/>
      <c r="N69" s="317"/>
      <c r="O69" s="317"/>
      <c r="P69" s="312"/>
      <c r="Q69" s="318"/>
      <c r="R69" s="318"/>
      <c r="S69" s="312"/>
      <c r="T69" s="312"/>
      <c r="U69" s="312"/>
      <c r="V69" s="312"/>
      <c r="W69" s="312"/>
      <c r="X69" s="312"/>
      <c r="Y69" s="312"/>
      <c r="Z69" s="312"/>
    </row>
    <row r="70" spans="1:26" ht="18" customHeight="1" x14ac:dyDescent="0.2">
      <c r="A70" s="315"/>
      <c r="B70" s="315"/>
      <c r="C70" s="315"/>
      <c r="D70" s="312"/>
      <c r="E70" s="311"/>
      <c r="F70" s="319"/>
      <c r="G70" s="319"/>
      <c r="H70" s="311"/>
      <c r="I70" s="311"/>
      <c r="J70" s="315"/>
      <c r="K70" s="303"/>
      <c r="L70" s="402"/>
      <c r="M70" s="402"/>
      <c r="N70" s="317"/>
      <c r="O70" s="317"/>
      <c r="P70" s="312"/>
      <c r="Q70" s="318"/>
      <c r="R70" s="318"/>
      <c r="S70" s="312"/>
      <c r="T70" s="312"/>
      <c r="U70" s="312"/>
      <c r="V70" s="312"/>
      <c r="W70" s="312"/>
      <c r="X70" s="312"/>
      <c r="Y70" s="312"/>
      <c r="Z70" s="312"/>
    </row>
    <row r="71" spans="1:26" ht="18" customHeight="1" x14ac:dyDescent="0.2">
      <c r="A71" s="315"/>
      <c r="B71" s="315"/>
      <c r="C71" s="315"/>
      <c r="D71" s="312"/>
      <c r="E71" s="311"/>
      <c r="F71" s="319"/>
      <c r="G71" s="319"/>
      <c r="H71" s="311"/>
      <c r="I71" s="311"/>
      <c r="J71" s="315"/>
      <c r="K71" s="303"/>
      <c r="L71" s="402"/>
      <c r="M71" s="402"/>
      <c r="N71" s="317"/>
      <c r="O71" s="317"/>
      <c r="P71" s="312"/>
      <c r="Q71" s="318"/>
      <c r="R71" s="318"/>
      <c r="S71" s="312"/>
      <c r="T71" s="312"/>
      <c r="U71" s="312"/>
      <c r="V71" s="312"/>
      <c r="W71" s="312"/>
      <c r="X71" s="312"/>
      <c r="Y71" s="312"/>
      <c r="Z71" s="312"/>
    </row>
    <row r="72" spans="1:26" ht="18" customHeight="1" x14ac:dyDescent="0.2">
      <c r="A72" s="315"/>
      <c r="B72" s="315"/>
      <c r="C72" s="315"/>
      <c r="D72" s="312"/>
      <c r="E72" s="311"/>
      <c r="F72" s="319"/>
      <c r="G72" s="319"/>
      <c r="H72" s="311"/>
      <c r="I72" s="311"/>
      <c r="J72" s="315"/>
      <c r="K72" s="303"/>
      <c r="L72" s="402"/>
      <c r="M72" s="402"/>
      <c r="N72" s="317"/>
      <c r="O72" s="317"/>
      <c r="P72" s="312"/>
      <c r="Q72" s="318"/>
      <c r="R72" s="318"/>
      <c r="S72" s="312"/>
      <c r="T72" s="312"/>
      <c r="U72" s="312"/>
      <c r="V72" s="312"/>
      <c r="W72" s="312"/>
      <c r="X72" s="312"/>
      <c r="Y72" s="312"/>
      <c r="Z72" s="312"/>
    </row>
    <row r="73" spans="1:26" ht="18" customHeight="1" x14ac:dyDescent="0.2">
      <c r="A73" s="315"/>
      <c r="B73" s="315"/>
      <c r="C73" s="315"/>
      <c r="D73" s="312"/>
      <c r="E73" s="311"/>
      <c r="F73" s="319"/>
      <c r="G73" s="319"/>
      <c r="H73" s="311"/>
      <c r="I73" s="311"/>
      <c r="J73" s="315"/>
      <c r="K73" s="303"/>
      <c r="L73" s="402"/>
      <c r="M73" s="402"/>
      <c r="N73" s="317"/>
      <c r="O73" s="317"/>
      <c r="P73" s="312"/>
      <c r="Q73" s="318"/>
      <c r="R73" s="318"/>
      <c r="S73" s="312"/>
      <c r="T73" s="312"/>
      <c r="U73" s="312"/>
      <c r="V73" s="312"/>
      <c r="W73" s="312"/>
      <c r="X73" s="312"/>
      <c r="Y73" s="312"/>
      <c r="Z73" s="312"/>
    </row>
    <row r="74" spans="1:26" ht="18" customHeight="1" x14ac:dyDescent="0.2">
      <c r="A74" s="315"/>
      <c r="B74" s="315"/>
      <c r="C74" s="315"/>
      <c r="D74" s="312"/>
      <c r="E74" s="311"/>
      <c r="F74" s="319"/>
      <c r="G74" s="319"/>
      <c r="H74" s="311"/>
      <c r="I74" s="311"/>
      <c r="J74" s="315"/>
      <c r="K74" s="303"/>
      <c r="L74" s="402"/>
      <c r="M74" s="402"/>
      <c r="N74" s="317"/>
      <c r="O74" s="317"/>
      <c r="P74" s="312"/>
      <c r="Q74" s="318"/>
      <c r="R74" s="318"/>
      <c r="S74" s="312"/>
      <c r="T74" s="312"/>
      <c r="U74" s="312"/>
      <c r="V74" s="312"/>
      <c r="W74" s="312"/>
      <c r="X74" s="312"/>
      <c r="Y74" s="312"/>
      <c r="Z74" s="312"/>
    </row>
    <row r="75" spans="1:26" ht="18" customHeight="1" x14ac:dyDescent="0.2">
      <c r="A75" s="315"/>
      <c r="B75" s="315"/>
      <c r="C75" s="315"/>
      <c r="D75" s="312"/>
      <c r="E75" s="311"/>
      <c r="F75" s="319"/>
      <c r="G75" s="319"/>
      <c r="H75" s="311"/>
      <c r="I75" s="311"/>
      <c r="J75" s="315"/>
      <c r="K75" s="303"/>
      <c r="L75" s="402"/>
      <c r="M75" s="402"/>
      <c r="N75" s="317"/>
      <c r="O75" s="317"/>
      <c r="P75" s="312"/>
      <c r="Q75" s="318"/>
      <c r="R75" s="318"/>
      <c r="S75" s="312"/>
      <c r="T75" s="312"/>
      <c r="U75" s="312"/>
      <c r="V75" s="312"/>
      <c r="W75" s="312"/>
      <c r="X75" s="312"/>
      <c r="Y75" s="312"/>
      <c r="Z75" s="312"/>
    </row>
    <row r="76" spans="1:26" ht="18" customHeight="1" x14ac:dyDescent="0.2">
      <c r="A76" s="315"/>
      <c r="B76" s="315"/>
      <c r="C76" s="315"/>
      <c r="D76" s="312"/>
      <c r="E76" s="311"/>
      <c r="F76" s="316"/>
      <c r="G76" s="316"/>
      <c r="H76" s="311"/>
      <c r="I76" s="311"/>
      <c r="J76" s="315"/>
      <c r="K76" s="303"/>
      <c r="L76" s="402"/>
      <c r="M76" s="402"/>
      <c r="N76" s="317"/>
      <c r="O76" s="317"/>
      <c r="P76" s="312"/>
      <c r="Q76" s="318"/>
      <c r="R76" s="318"/>
      <c r="S76" s="312"/>
      <c r="T76" s="312"/>
      <c r="U76" s="312"/>
      <c r="V76" s="312"/>
      <c r="W76" s="312"/>
      <c r="X76" s="312"/>
      <c r="Y76" s="312"/>
      <c r="Z76" s="312"/>
    </row>
    <row r="77" spans="1:26" ht="18" customHeight="1" x14ac:dyDescent="0.2">
      <c r="A77" s="315"/>
      <c r="B77" s="315"/>
      <c r="C77" s="315"/>
      <c r="D77" s="312"/>
      <c r="E77" s="311"/>
      <c r="F77" s="319"/>
      <c r="G77" s="319"/>
      <c r="H77" s="311"/>
      <c r="I77" s="311"/>
      <c r="J77" s="315"/>
      <c r="K77" s="303"/>
      <c r="L77" s="402"/>
      <c r="M77" s="402"/>
      <c r="N77" s="317"/>
      <c r="O77" s="317"/>
      <c r="P77" s="312"/>
      <c r="Q77" s="318"/>
      <c r="R77" s="318"/>
      <c r="S77" s="312"/>
      <c r="T77" s="312"/>
      <c r="U77" s="312"/>
      <c r="V77" s="312"/>
      <c r="W77" s="312"/>
      <c r="X77" s="312"/>
      <c r="Y77" s="312"/>
      <c r="Z77" s="312"/>
    </row>
    <row r="78" spans="1:26" ht="18" customHeight="1" x14ac:dyDescent="0.2">
      <c r="A78" s="315"/>
      <c r="B78" s="315"/>
      <c r="C78" s="315"/>
      <c r="D78" s="312"/>
      <c r="E78" s="311"/>
      <c r="F78" s="319"/>
      <c r="G78" s="319"/>
      <c r="H78" s="311"/>
      <c r="I78" s="311"/>
      <c r="J78" s="315"/>
      <c r="K78" s="303"/>
      <c r="L78" s="402"/>
      <c r="M78" s="402"/>
      <c r="N78" s="317"/>
      <c r="O78" s="317"/>
      <c r="P78" s="312"/>
      <c r="Q78" s="318"/>
      <c r="R78" s="318"/>
      <c r="S78" s="312"/>
      <c r="T78" s="312"/>
      <c r="U78" s="312"/>
      <c r="V78" s="312"/>
      <c r="W78" s="312"/>
      <c r="X78" s="312"/>
      <c r="Y78" s="312"/>
      <c r="Z78" s="312"/>
    </row>
    <row r="79" spans="1:26" ht="18" customHeight="1" x14ac:dyDescent="0.2">
      <c r="A79" s="315"/>
      <c r="B79" s="315"/>
      <c r="C79" s="315"/>
      <c r="D79" s="312"/>
      <c r="E79" s="311"/>
      <c r="F79" s="319"/>
      <c r="G79" s="319"/>
      <c r="H79" s="311"/>
      <c r="I79" s="311"/>
      <c r="J79" s="315"/>
      <c r="K79" s="303"/>
      <c r="L79" s="402"/>
      <c r="M79" s="402"/>
      <c r="N79" s="317"/>
      <c r="O79" s="317"/>
      <c r="P79" s="312"/>
      <c r="Q79" s="318"/>
      <c r="R79" s="318"/>
      <c r="S79" s="312"/>
      <c r="T79" s="312"/>
      <c r="U79" s="312"/>
      <c r="V79" s="312"/>
      <c r="W79" s="312"/>
      <c r="X79" s="312"/>
      <c r="Y79" s="312"/>
      <c r="Z79" s="312"/>
    </row>
    <row r="80" spans="1:26" ht="18" customHeight="1" x14ac:dyDescent="0.2">
      <c r="A80" s="315"/>
      <c r="B80" s="315"/>
      <c r="C80" s="315"/>
      <c r="D80" s="312"/>
      <c r="E80" s="311"/>
      <c r="F80" s="316"/>
      <c r="G80" s="316"/>
      <c r="H80" s="311"/>
      <c r="I80" s="311"/>
      <c r="J80" s="315"/>
      <c r="K80" s="303"/>
      <c r="L80" s="402"/>
      <c r="M80" s="402"/>
      <c r="N80" s="317"/>
      <c r="O80" s="317"/>
      <c r="P80" s="312"/>
      <c r="Q80" s="318"/>
      <c r="R80" s="318"/>
      <c r="S80" s="312"/>
      <c r="T80" s="312"/>
      <c r="U80" s="312"/>
      <c r="V80" s="312"/>
      <c r="W80" s="312"/>
      <c r="X80" s="312"/>
      <c r="Y80" s="312"/>
      <c r="Z80" s="312"/>
    </row>
    <row r="81" spans="1:26" ht="18" customHeight="1" x14ac:dyDescent="0.2">
      <c r="A81" s="315"/>
      <c r="B81" s="315"/>
      <c r="C81" s="315"/>
      <c r="D81" s="312"/>
      <c r="E81" s="311"/>
      <c r="F81" s="316"/>
      <c r="G81" s="316"/>
      <c r="H81" s="311"/>
      <c r="I81" s="311"/>
      <c r="J81" s="315"/>
      <c r="K81" s="303"/>
      <c r="L81" s="402"/>
      <c r="M81" s="402"/>
      <c r="N81" s="317"/>
      <c r="O81" s="317"/>
      <c r="P81" s="312"/>
      <c r="Q81" s="318"/>
      <c r="R81" s="318"/>
      <c r="S81" s="312"/>
      <c r="T81" s="312"/>
      <c r="U81" s="312"/>
      <c r="V81" s="312"/>
      <c r="W81" s="312"/>
      <c r="X81" s="312"/>
      <c r="Y81" s="312"/>
      <c r="Z81" s="312"/>
    </row>
    <row r="82" spans="1:26" ht="18" customHeight="1" x14ac:dyDescent="0.2">
      <c r="A82" s="315"/>
      <c r="B82" s="315"/>
      <c r="C82" s="315"/>
      <c r="D82" s="312"/>
      <c r="E82" s="311"/>
      <c r="F82" s="316"/>
      <c r="G82" s="316"/>
      <c r="H82" s="311"/>
      <c r="I82" s="311"/>
      <c r="J82" s="315"/>
      <c r="K82" s="303"/>
      <c r="L82" s="402"/>
      <c r="M82" s="402"/>
      <c r="N82" s="317"/>
      <c r="O82" s="317"/>
      <c r="P82" s="312"/>
      <c r="Q82" s="318"/>
      <c r="R82" s="318"/>
      <c r="S82" s="312"/>
      <c r="T82" s="312"/>
      <c r="U82" s="312"/>
      <c r="V82" s="312"/>
      <c r="W82" s="312"/>
      <c r="X82" s="312"/>
      <c r="Y82" s="312"/>
      <c r="Z82" s="312"/>
    </row>
    <row r="83" spans="1:26" ht="18" customHeight="1" x14ac:dyDescent="0.2">
      <c r="A83" s="315"/>
      <c r="B83" s="315"/>
      <c r="C83" s="315"/>
      <c r="D83" s="312"/>
      <c r="E83" s="311"/>
      <c r="F83" s="316"/>
      <c r="G83" s="316"/>
      <c r="H83" s="311"/>
      <c r="I83" s="311"/>
      <c r="J83" s="315"/>
      <c r="K83" s="303"/>
      <c r="L83" s="402"/>
      <c r="M83" s="402"/>
      <c r="N83" s="317"/>
      <c r="O83" s="317"/>
      <c r="P83" s="312"/>
      <c r="Q83" s="318"/>
      <c r="R83" s="318"/>
      <c r="S83" s="312"/>
      <c r="T83" s="312"/>
      <c r="U83" s="312"/>
      <c r="V83" s="312"/>
      <c r="W83" s="312"/>
      <c r="X83" s="312"/>
      <c r="Y83" s="312"/>
      <c r="Z83" s="312"/>
    </row>
    <row r="84" spans="1:26" ht="18" customHeight="1" x14ac:dyDescent="0.2">
      <c r="A84" s="315"/>
      <c r="B84" s="315"/>
      <c r="C84" s="315"/>
      <c r="D84" s="312"/>
      <c r="E84" s="311"/>
      <c r="F84" s="316"/>
      <c r="G84" s="316"/>
      <c r="H84" s="311"/>
      <c r="I84" s="311"/>
      <c r="J84" s="315"/>
      <c r="K84" s="303"/>
      <c r="L84" s="402"/>
      <c r="M84" s="402"/>
      <c r="N84" s="317"/>
      <c r="O84" s="317"/>
      <c r="P84" s="312"/>
      <c r="Q84" s="318"/>
      <c r="R84" s="318"/>
      <c r="S84" s="312"/>
      <c r="T84" s="312"/>
      <c r="U84" s="312"/>
      <c r="V84" s="312"/>
      <c r="W84" s="312"/>
      <c r="X84" s="312"/>
      <c r="Y84" s="312"/>
      <c r="Z84" s="312"/>
    </row>
    <row r="85" spans="1:26" ht="18" customHeight="1" x14ac:dyDescent="0.2">
      <c r="A85" s="315"/>
      <c r="B85" s="315"/>
      <c r="C85" s="315"/>
      <c r="D85" s="312"/>
      <c r="E85" s="311"/>
      <c r="F85" s="316"/>
      <c r="G85" s="316"/>
      <c r="H85" s="311"/>
      <c r="I85" s="311"/>
      <c r="J85" s="315"/>
      <c r="K85" s="303"/>
      <c r="L85" s="402"/>
      <c r="M85" s="402"/>
      <c r="N85" s="317"/>
      <c r="O85" s="317"/>
      <c r="P85" s="312"/>
      <c r="Q85" s="318"/>
      <c r="R85" s="318"/>
      <c r="S85" s="312"/>
      <c r="T85" s="312"/>
      <c r="U85" s="312"/>
      <c r="V85" s="312"/>
      <c r="W85" s="312"/>
      <c r="X85" s="312"/>
      <c r="Y85" s="312"/>
      <c r="Z85" s="312"/>
    </row>
    <row r="86" spans="1:26" ht="18" customHeight="1" x14ac:dyDescent="0.2">
      <c r="A86" s="315"/>
      <c r="B86" s="315"/>
      <c r="C86" s="315"/>
      <c r="D86" s="312"/>
      <c r="E86" s="311"/>
      <c r="F86" s="316"/>
      <c r="G86" s="316"/>
      <c r="H86" s="311"/>
      <c r="I86" s="311"/>
      <c r="J86" s="315"/>
      <c r="K86" s="303"/>
      <c r="L86" s="402"/>
      <c r="M86" s="402"/>
      <c r="N86" s="317"/>
      <c r="O86" s="317"/>
      <c r="P86" s="312"/>
      <c r="Q86" s="318"/>
      <c r="R86" s="318"/>
      <c r="S86" s="312"/>
      <c r="T86" s="312"/>
      <c r="U86" s="312"/>
      <c r="V86" s="312"/>
      <c r="W86" s="312"/>
      <c r="X86" s="312"/>
      <c r="Y86" s="312"/>
      <c r="Z86" s="312"/>
    </row>
    <row r="87" spans="1:26" ht="18" customHeight="1" x14ac:dyDescent="0.2">
      <c r="A87" s="315"/>
      <c r="B87" s="315"/>
      <c r="C87" s="315"/>
      <c r="D87" s="312"/>
      <c r="E87" s="311"/>
      <c r="F87" s="316"/>
      <c r="G87" s="316"/>
      <c r="H87" s="311"/>
      <c r="I87" s="311"/>
      <c r="J87" s="315"/>
      <c r="K87" s="303"/>
      <c r="L87" s="402"/>
      <c r="M87" s="402"/>
      <c r="N87" s="317"/>
      <c r="O87" s="317"/>
      <c r="P87" s="312"/>
      <c r="Q87" s="318"/>
      <c r="R87" s="318"/>
      <c r="S87" s="312"/>
      <c r="T87" s="312"/>
      <c r="U87" s="312"/>
      <c r="V87" s="312"/>
      <c r="W87" s="312"/>
      <c r="X87" s="312"/>
      <c r="Y87" s="312"/>
      <c r="Z87" s="312"/>
    </row>
    <row r="88" spans="1:26" ht="18" customHeight="1" x14ac:dyDescent="0.2">
      <c r="A88" s="315"/>
      <c r="B88" s="315"/>
      <c r="C88" s="315"/>
      <c r="D88" s="312"/>
      <c r="E88" s="311"/>
      <c r="F88" s="316"/>
      <c r="G88" s="316"/>
      <c r="H88" s="311"/>
      <c r="I88" s="311"/>
      <c r="J88" s="315"/>
      <c r="K88" s="303"/>
      <c r="L88" s="402"/>
      <c r="M88" s="402"/>
      <c r="N88" s="317"/>
      <c r="O88" s="317"/>
      <c r="P88" s="312"/>
      <c r="Q88" s="318"/>
      <c r="R88" s="318"/>
      <c r="S88" s="312"/>
      <c r="T88" s="312"/>
      <c r="U88" s="312"/>
      <c r="V88" s="312"/>
      <c r="W88" s="312"/>
      <c r="X88" s="312"/>
      <c r="Y88" s="312"/>
      <c r="Z88" s="312"/>
    </row>
    <row r="89" spans="1:26" ht="18" customHeight="1" x14ac:dyDescent="0.2">
      <c r="A89" s="315"/>
      <c r="B89" s="315"/>
      <c r="C89" s="315"/>
      <c r="D89" s="312"/>
      <c r="E89" s="311"/>
      <c r="F89" s="316"/>
      <c r="G89" s="316"/>
      <c r="H89" s="311"/>
      <c r="I89" s="311"/>
      <c r="J89" s="315"/>
      <c r="K89" s="303"/>
      <c r="L89" s="402"/>
      <c r="M89" s="402"/>
      <c r="N89" s="317"/>
      <c r="O89" s="317"/>
      <c r="P89" s="312"/>
      <c r="Q89" s="318"/>
      <c r="R89" s="318"/>
      <c r="S89" s="312"/>
      <c r="T89" s="312"/>
      <c r="U89" s="312"/>
      <c r="V89" s="312"/>
      <c r="W89" s="312"/>
      <c r="X89" s="312"/>
      <c r="Y89" s="312"/>
      <c r="Z89" s="312"/>
    </row>
    <row r="90" spans="1:26" ht="18" customHeight="1" x14ac:dyDescent="0.2">
      <c r="A90" s="315"/>
      <c r="B90" s="315"/>
      <c r="C90" s="315"/>
      <c r="D90" s="312"/>
      <c r="E90" s="311"/>
      <c r="F90" s="316"/>
      <c r="G90" s="316"/>
      <c r="H90" s="311"/>
      <c r="I90" s="311"/>
      <c r="J90" s="315"/>
      <c r="K90" s="303"/>
      <c r="L90" s="402"/>
      <c r="M90" s="402"/>
      <c r="N90" s="317"/>
      <c r="O90" s="317"/>
      <c r="P90" s="312"/>
      <c r="Q90" s="318"/>
      <c r="R90" s="318"/>
      <c r="S90" s="312"/>
      <c r="T90" s="312"/>
      <c r="U90" s="312"/>
      <c r="V90" s="312"/>
      <c r="W90" s="312"/>
      <c r="X90" s="312"/>
      <c r="Y90" s="312"/>
      <c r="Z90" s="312"/>
    </row>
    <row r="91" spans="1:26" ht="18" customHeight="1" x14ac:dyDescent="0.2">
      <c r="A91" s="315"/>
      <c r="B91" s="315"/>
      <c r="C91" s="315"/>
      <c r="D91" s="312"/>
      <c r="E91" s="311"/>
      <c r="F91" s="316"/>
      <c r="G91" s="316"/>
      <c r="H91" s="311"/>
      <c r="I91" s="311"/>
      <c r="J91" s="315"/>
      <c r="K91" s="303"/>
      <c r="L91" s="402"/>
      <c r="M91" s="402"/>
      <c r="N91" s="317"/>
      <c r="O91" s="317"/>
      <c r="P91" s="312"/>
      <c r="Q91" s="318"/>
      <c r="R91" s="318"/>
      <c r="S91" s="312"/>
      <c r="T91" s="312"/>
      <c r="U91" s="312"/>
      <c r="V91" s="312"/>
      <c r="W91" s="312"/>
      <c r="X91" s="312"/>
      <c r="Y91" s="312"/>
      <c r="Z91" s="312"/>
    </row>
    <row r="92" spans="1:26" ht="18" customHeight="1" x14ac:dyDescent="0.2">
      <c r="A92" s="315"/>
      <c r="B92" s="315"/>
      <c r="C92" s="315"/>
      <c r="D92" s="312"/>
      <c r="E92" s="311"/>
      <c r="F92" s="316"/>
      <c r="G92" s="316"/>
      <c r="H92" s="311"/>
      <c r="I92" s="311"/>
      <c r="J92" s="315"/>
      <c r="K92" s="303"/>
      <c r="L92" s="402"/>
      <c r="M92" s="402"/>
      <c r="N92" s="317"/>
      <c r="O92" s="317"/>
      <c r="P92" s="312"/>
      <c r="Q92" s="318"/>
      <c r="R92" s="318"/>
      <c r="S92" s="312"/>
      <c r="T92" s="312"/>
      <c r="U92" s="312"/>
      <c r="V92" s="312"/>
      <c r="W92" s="312"/>
      <c r="X92" s="312"/>
      <c r="Y92" s="312"/>
      <c r="Z92" s="312"/>
    </row>
    <row r="93" spans="1:26" ht="18" customHeight="1" x14ac:dyDescent="0.2">
      <c r="A93" s="315"/>
      <c r="B93" s="315"/>
      <c r="C93" s="315"/>
      <c r="D93" s="312"/>
      <c r="E93" s="311"/>
      <c r="F93" s="316"/>
      <c r="G93" s="316"/>
      <c r="H93" s="311"/>
      <c r="I93" s="311"/>
      <c r="J93" s="315"/>
      <c r="K93" s="303"/>
      <c r="L93" s="402"/>
      <c r="M93" s="402"/>
      <c r="N93" s="317"/>
      <c r="O93" s="317"/>
      <c r="P93" s="312"/>
      <c r="Q93" s="318"/>
      <c r="R93" s="318"/>
      <c r="S93" s="312"/>
      <c r="T93" s="312"/>
      <c r="U93" s="312"/>
      <c r="V93" s="312"/>
      <c r="W93" s="312"/>
      <c r="X93" s="312"/>
      <c r="Y93" s="312"/>
      <c r="Z93" s="312"/>
    </row>
    <row r="94" spans="1:26" ht="18" customHeight="1" x14ac:dyDescent="0.2">
      <c r="A94" s="315"/>
      <c r="B94" s="315"/>
      <c r="C94" s="315"/>
      <c r="D94" s="312"/>
      <c r="E94" s="311"/>
      <c r="F94" s="316"/>
      <c r="G94" s="316"/>
      <c r="H94" s="311"/>
      <c r="I94" s="311"/>
      <c r="J94" s="315"/>
      <c r="K94" s="303"/>
      <c r="L94" s="402"/>
      <c r="M94" s="402"/>
      <c r="N94" s="317"/>
      <c r="O94" s="317"/>
      <c r="P94" s="312"/>
      <c r="Q94" s="318"/>
      <c r="R94" s="318"/>
      <c r="S94" s="312"/>
      <c r="T94" s="312"/>
      <c r="U94" s="312"/>
      <c r="V94" s="312"/>
      <c r="W94" s="312"/>
      <c r="X94" s="312"/>
      <c r="Y94" s="312"/>
      <c r="Z94" s="312"/>
    </row>
    <row r="95" spans="1:26" ht="18" customHeight="1" x14ac:dyDescent="0.2">
      <c r="A95" s="315"/>
      <c r="B95" s="315"/>
      <c r="C95" s="315"/>
      <c r="D95" s="312"/>
      <c r="E95" s="311"/>
      <c r="F95" s="316"/>
      <c r="G95" s="316"/>
      <c r="H95" s="311"/>
      <c r="I95" s="311"/>
      <c r="J95" s="315"/>
      <c r="K95" s="303"/>
      <c r="L95" s="402"/>
      <c r="M95" s="402"/>
      <c r="N95" s="317"/>
      <c r="O95" s="317"/>
      <c r="P95" s="312"/>
      <c r="Q95" s="318"/>
      <c r="R95" s="318"/>
      <c r="S95" s="312"/>
      <c r="T95" s="312"/>
      <c r="U95" s="312"/>
      <c r="V95" s="312"/>
      <c r="W95" s="312"/>
      <c r="X95" s="312"/>
      <c r="Y95" s="312"/>
      <c r="Z95" s="312"/>
    </row>
    <row r="96" spans="1:26" ht="18" customHeight="1" x14ac:dyDescent="0.2">
      <c r="A96" s="315"/>
      <c r="B96" s="315"/>
      <c r="C96" s="315"/>
      <c r="D96" s="312"/>
      <c r="E96" s="311"/>
      <c r="F96" s="316"/>
      <c r="G96" s="316"/>
      <c r="H96" s="311"/>
      <c r="I96" s="311"/>
      <c r="J96" s="315"/>
      <c r="K96" s="303"/>
      <c r="L96" s="402"/>
      <c r="M96" s="402"/>
      <c r="N96" s="317"/>
      <c r="O96" s="317"/>
      <c r="P96" s="312"/>
      <c r="Q96" s="318"/>
      <c r="R96" s="318"/>
      <c r="S96" s="312"/>
      <c r="T96" s="312"/>
      <c r="U96" s="312"/>
      <c r="V96" s="312"/>
      <c r="W96" s="312"/>
      <c r="X96" s="312"/>
      <c r="Y96" s="312"/>
      <c r="Z96" s="312"/>
    </row>
    <row r="97" spans="1:26" ht="18" customHeight="1" x14ac:dyDescent="0.2">
      <c r="A97" s="315"/>
      <c r="B97" s="315"/>
      <c r="C97" s="315"/>
      <c r="D97" s="312"/>
      <c r="E97" s="311"/>
      <c r="F97" s="319"/>
      <c r="G97" s="319"/>
      <c r="H97" s="311"/>
      <c r="I97" s="311"/>
      <c r="J97" s="315"/>
      <c r="K97" s="303"/>
      <c r="L97" s="402"/>
      <c r="M97" s="402"/>
      <c r="N97" s="317"/>
      <c r="O97" s="317"/>
      <c r="P97" s="312"/>
      <c r="Q97" s="318"/>
      <c r="R97" s="318"/>
      <c r="S97" s="312"/>
      <c r="T97" s="312"/>
      <c r="U97" s="312"/>
      <c r="V97" s="312"/>
      <c r="W97" s="312"/>
      <c r="X97" s="312"/>
      <c r="Y97" s="312"/>
      <c r="Z97" s="312"/>
    </row>
    <row r="98" spans="1:26" ht="18" customHeight="1" x14ac:dyDescent="0.2">
      <c r="A98" s="315"/>
      <c r="B98" s="315"/>
      <c r="C98" s="315"/>
      <c r="D98" s="312"/>
      <c r="E98" s="311"/>
      <c r="F98" s="319"/>
      <c r="G98" s="319"/>
      <c r="H98" s="311"/>
      <c r="I98" s="311"/>
      <c r="J98" s="315"/>
      <c r="K98" s="303"/>
      <c r="L98" s="402"/>
      <c r="M98" s="402"/>
      <c r="N98" s="317"/>
      <c r="O98" s="317"/>
      <c r="P98" s="312"/>
      <c r="Q98" s="318"/>
      <c r="R98" s="318"/>
      <c r="S98" s="312"/>
      <c r="T98" s="312"/>
      <c r="U98" s="312"/>
      <c r="V98" s="312"/>
      <c r="W98" s="312"/>
      <c r="X98" s="312"/>
      <c r="Y98" s="312"/>
      <c r="Z98" s="312"/>
    </row>
    <row r="99" spans="1:26" ht="18" customHeight="1" x14ac:dyDescent="0.2">
      <c r="A99" s="315"/>
      <c r="B99" s="315"/>
      <c r="C99" s="315"/>
      <c r="D99" s="312"/>
      <c r="E99" s="311"/>
      <c r="F99" s="319"/>
      <c r="G99" s="319"/>
      <c r="H99" s="311"/>
      <c r="I99" s="311"/>
      <c r="J99" s="315"/>
      <c r="K99" s="303"/>
      <c r="L99" s="402"/>
      <c r="M99" s="402"/>
      <c r="N99" s="317"/>
      <c r="O99" s="317"/>
      <c r="P99" s="312"/>
      <c r="Q99" s="318"/>
      <c r="R99" s="318"/>
      <c r="S99" s="312"/>
      <c r="T99" s="312"/>
      <c r="U99" s="312"/>
      <c r="V99" s="312"/>
      <c r="W99" s="312"/>
      <c r="X99" s="312"/>
      <c r="Y99" s="312"/>
      <c r="Z99" s="312"/>
    </row>
    <row r="100" spans="1:26" ht="18" customHeight="1" x14ac:dyDescent="0.2">
      <c r="A100" s="315"/>
      <c r="B100" s="315"/>
      <c r="C100" s="315"/>
      <c r="D100" s="312"/>
      <c r="E100" s="311"/>
      <c r="F100" s="319"/>
      <c r="G100" s="319"/>
      <c r="H100" s="311"/>
      <c r="I100" s="311"/>
      <c r="J100" s="315"/>
      <c r="K100" s="303"/>
      <c r="L100" s="402"/>
      <c r="M100" s="402"/>
      <c r="N100" s="317"/>
      <c r="O100" s="317"/>
      <c r="P100" s="312"/>
      <c r="Q100" s="318"/>
      <c r="R100" s="318"/>
      <c r="S100" s="312"/>
      <c r="T100" s="312"/>
      <c r="U100" s="312"/>
      <c r="V100" s="312"/>
      <c r="W100" s="312"/>
      <c r="X100" s="312"/>
      <c r="Y100" s="312"/>
      <c r="Z100" s="312"/>
    </row>
    <row r="101" spans="1:26" ht="18" customHeight="1" x14ac:dyDescent="0.2">
      <c r="A101" s="315"/>
      <c r="B101" s="315"/>
      <c r="C101" s="315"/>
      <c r="D101" s="312"/>
      <c r="E101" s="311"/>
      <c r="F101" s="319"/>
      <c r="G101" s="319"/>
      <c r="H101" s="311"/>
      <c r="I101" s="311"/>
      <c r="J101" s="315"/>
      <c r="K101" s="303"/>
      <c r="L101" s="402"/>
      <c r="M101" s="402"/>
      <c r="N101" s="317"/>
      <c r="O101" s="317"/>
      <c r="P101" s="312"/>
      <c r="Q101" s="318"/>
      <c r="R101" s="318"/>
      <c r="S101" s="312"/>
      <c r="T101" s="312"/>
      <c r="U101" s="312"/>
      <c r="V101" s="312"/>
      <c r="W101" s="312"/>
      <c r="X101" s="312"/>
      <c r="Y101" s="312"/>
      <c r="Z101" s="312"/>
    </row>
    <row r="102" spans="1:26" ht="18" customHeight="1" x14ac:dyDescent="0.2">
      <c r="A102" s="315"/>
      <c r="B102" s="315"/>
      <c r="C102" s="315"/>
      <c r="D102" s="312"/>
      <c r="E102" s="311"/>
      <c r="F102" s="319"/>
      <c r="G102" s="319"/>
      <c r="H102" s="311"/>
      <c r="I102" s="311"/>
      <c r="J102" s="315"/>
      <c r="K102" s="303"/>
      <c r="L102" s="402"/>
      <c r="M102" s="402"/>
      <c r="N102" s="317"/>
      <c r="O102" s="317"/>
      <c r="P102" s="312"/>
      <c r="Q102" s="318"/>
      <c r="R102" s="318"/>
      <c r="S102" s="312"/>
      <c r="T102" s="312"/>
      <c r="U102" s="312"/>
      <c r="V102" s="312"/>
      <c r="W102" s="312"/>
      <c r="X102" s="312"/>
      <c r="Y102" s="312"/>
      <c r="Z102" s="312"/>
    </row>
    <row r="103" spans="1:26" ht="18" customHeight="1" x14ac:dyDescent="0.2">
      <c r="A103" s="315"/>
      <c r="B103" s="315"/>
      <c r="C103" s="315"/>
      <c r="D103" s="312"/>
      <c r="E103" s="311"/>
      <c r="F103" s="319"/>
      <c r="G103" s="319"/>
      <c r="H103" s="311"/>
      <c r="I103" s="311"/>
      <c r="J103" s="315"/>
      <c r="K103" s="303"/>
      <c r="L103" s="402"/>
      <c r="M103" s="402"/>
      <c r="N103" s="317"/>
      <c r="O103" s="317"/>
      <c r="P103" s="312"/>
      <c r="Q103" s="318"/>
      <c r="R103" s="318"/>
      <c r="S103" s="312"/>
      <c r="T103" s="312"/>
      <c r="U103" s="312"/>
      <c r="V103" s="312"/>
      <c r="W103" s="312"/>
      <c r="X103" s="312"/>
      <c r="Y103" s="312"/>
      <c r="Z103" s="312"/>
    </row>
    <row r="104" spans="1:26" ht="18" customHeight="1" x14ac:dyDescent="0.2">
      <c r="A104" s="315"/>
      <c r="B104" s="315"/>
      <c r="C104" s="315"/>
      <c r="D104" s="312"/>
      <c r="E104" s="311"/>
      <c r="F104" s="319"/>
      <c r="G104" s="319"/>
      <c r="H104" s="311"/>
      <c r="I104" s="311"/>
      <c r="J104" s="315"/>
      <c r="K104" s="303"/>
      <c r="L104" s="402"/>
      <c r="M104" s="402"/>
      <c r="N104" s="317"/>
      <c r="O104" s="317"/>
      <c r="P104" s="312"/>
      <c r="Q104" s="318"/>
      <c r="R104" s="318"/>
      <c r="S104" s="312"/>
      <c r="T104" s="312"/>
      <c r="U104" s="312"/>
      <c r="V104" s="312"/>
      <c r="W104" s="312"/>
      <c r="X104" s="312"/>
      <c r="Y104" s="312"/>
      <c r="Z104" s="312"/>
    </row>
    <row r="105" spans="1:26" ht="18" customHeight="1" x14ac:dyDescent="0.2">
      <c r="A105" s="315"/>
      <c r="B105" s="315"/>
      <c r="C105" s="315"/>
      <c r="D105" s="312"/>
      <c r="E105" s="311"/>
      <c r="F105" s="319"/>
      <c r="G105" s="319"/>
      <c r="H105" s="311"/>
      <c r="I105" s="311"/>
      <c r="J105" s="315"/>
      <c r="K105" s="303"/>
      <c r="L105" s="402"/>
      <c r="M105" s="402"/>
      <c r="N105" s="317"/>
      <c r="O105" s="317"/>
      <c r="P105" s="312"/>
      <c r="Q105" s="318"/>
      <c r="R105" s="318"/>
      <c r="S105" s="312"/>
      <c r="T105" s="312"/>
      <c r="U105" s="312"/>
      <c r="V105" s="312"/>
      <c r="W105" s="312"/>
      <c r="X105" s="312"/>
      <c r="Y105" s="312"/>
      <c r="Z105" s="312"/>
    </row>
    <row r="106" spans="1:26" ht="18" customHeight="1" x14ac:dyDescent="0.2">
      <c r="A106" s="315"/>
      <c r="B106" s="315"/>
      <c r="C106" s="315"/>
      <c r="D106" s="312"/>
      <c r="E106" s="311"/>
      <c r="F106" s="319"/>
      <c r="G106" s="319"/>
      <c r="H106" s="311"/>
      <c r="I106" s="311"/>
      <c r="J106" s="315"/>
      <c r="K106" s="303"/>
      <c r="L106" s="402"/>
      <c r="M106" s="402"/>
      <c r="N106" s="317"/>
      <c r="O106" s="317"/>
      <c r="P106" s="312"/>
      <c r="Q106" s="318"/>
      <c r="R106" s="318"/>
      <c r="S106" s="312"/>
      <c r="T106" s="312"/>
      <c r="U106" s="312"/>
      <c r="V106" s="312"/>
      <c r="W106" s="312"/>
      <c r="X106" s="312"/>
      <c r="Y106" s="312"/>
      <c r="Z106" s="312"/>
    </row>
    <row r="107" spans="1:26" ht="18" customHeight="1" x14ac:dyDescent="0.2">
      <c r="A107" s="315"/>
      <c r="B107" s="315"/>
      <c r="C107" s="315"/>
      <c r="D107" s="312"/>
      <c r="E107" s="311"/>
      <c r="F107" s="316"/>
      <c r="G107" s="316"/>
      <c r="H107" s="311"/>
      <c r="I107" s="311"/>
      <c r="J107" s="315"/>
      <c r="K107" s="303"/>
      <c r="L107" s="402"/>
      <c r="M107" s="402"/>
      <c r="N107" s="317"/>
      <c r="O107" s="317"/>
      <c r="P107" s="312"/>
      <c r="Q107" s="318"/>
      <c r="R107" s="318"/>
      <c r="S107" s="312"/>
      <c r="T107" s="312"/>
      <c r="U107" s="312"/>
      <c r="V107" s="312"/>
      <c r="W107" s="312"/>
      <c r="X107" s="312"/>
      <c r="Y107" s="312"/>
      <c r="Z107" s="312"/>
    </row>
    <row r="108" spans="1:26" ht="18" customHeight="1" x14ac:dyDescent="0.2">
      <c r="A108" s="315"/>
      <c r="B108" s="315"/>
      <c r="C108" s="315"/>
      <c r="D108" s="312"/>
      <c r="E108" s="311"/>
      <c r="F108" s="319"/>
      <c r="G108" s="319"/>
      <c r="H108" s="311"/>
      <c r="I108" s="311"/>
      <c r="J108" s="315"/>
      <c r="K108" s="303"/>
      <c r="L108" s="402"/>
      <c r="M108" s="402"/>
      <c r="N108" s="317"/>
      <c r="O108" s="317"/>
      <c r="P108" s="312"/>
      <c r="Q108" s="318"/>
      <c r="R108" s="318"/>
      <c r="S108" s="312"/>
      <c r="T108" s="312"/>
      <c r="U108" s="312"/>
      <c r="V108" s="312"/>
      <c r="W108" s="312"/>
      <c r="X108" s="312"/>
      <c r="Y108" s="312"/>
      <c r="Z108" s="312"/>
    </row>
    <row r="109" spans="1:26" ht="18" customHeight="1" x14ac:dyDescent="0.2">
      <c r="A109" s="315"/>
      <c r="B109" s="315"/>
      <c r="C109" s="315"/>
      <c r="D109" s="312"/>
      <c r="E109" s="311"/>
      <c r="F109" s="319"/>
      <c r="G109" s="319"/>
      <c r="H109" s="311"/>
      <c r="I109" s="311"/>
      <c r="J109" s="315"/>
      <c r="K109" s="303"/>
      <c r="L109" s="402"/>
      <c r="M109" s="402"/>
      <c r="N109" s="317"/>
      <c r="O109" s="317"/>
      <c r="P109" s="312"/>
      <c r="Q109" s="318"/>
      <c r="R109" s="318"/>
      <c r="S109" s="312"/>
      <c r="T109" s="312"/>
      <c r="U109" s="312"/>
      <c r="V109" s="312"/>
      <c r="W109" s="312"/>
      <c r="X109" s="312"/>
      <c r="Y109" s="312"/>
      <c r="Z109" s="312"/>
    </row>
    <row r="110" spans="1:26" ht="18" customHeight="1" x14ac:dyDescent="0.2">
      <c r="A110" s="315"/>
      <c r="B110" s="315"/>
      <c r="C110" s="315"/>
      <c r="D110" s="312"/>
      <c r="E110" s="311"/>
      <c r="F110" s="319"/>
      <c r="G110" s="319"/>
      <c r="H110" s="311"/>
      <c r="I110" s="311"/>
      <c r="J110" s="315"/>
      <c r="K110" s="303"/>
      <c r="L110" s="402"/>
      <c r="M110" s="402"/>
      <c r="N110" s="317"/>
      <c r="O110" s="317"/>
      <c r="P110" s="312"/>
      <c r="Q110" s="318"/>
      <c r="R110" s="318"/>
      <c r="S110" s="312"/>
      <c r="T110" s="312"/>
      <c r="U110" s="312"/>
      <c r="V110" s="312"/>
      <c r="W110" s="312"/>
      <c r="X110" s="312"/>
      <c r="Y110" s="312"/>
      <c r="Z110" s="312"/>
    </row>
    <row r="111" spans="1:26" ht="18" customHeight="1" x14ac:dyDescent="0.2">
      <c r="A111" s="315"/>
      <c r="B111" s="315"/>
      <c r="C111" s="315"/>
      <c r="D111" s="312"/>
      <c r="E111" s="311"/>
      <c r="F111" s="316"/>
      <c r="G111" s="316"/>
      <c r="H111" s="311"/>
      <c r="I111" s="311"/>
      <c r="J111" s="315"/>
      <c r="K111" s="303"/>
      <c r="L111" s="402"/>
      <c r="M111" s="402"/>
      <c r="N111" s="317"/>
      <c r="O111" s="317"/>
      <c r="P111" s="312"/>
      <c r="Q111" s="318"/>
      <c r="R111" s="318"/>
      <c r="S111" s="312"/>
      <c r="T111" s="312"/>
      <c r="U111" s="312"/>
      <c r="V111" s="312"/>
      <c r="W111" s="312"/>
      <c r="X111" s="312"/>
      <c r="Y111" s="312"/>
      <c r="Z111" s="312"/>
    </row>
    <row r="112" spans="1:26" ht="18" customHeight="1" x14ac:dyDescent="0.2">
      <c r="A112" s="315"/>
      <c r="B112" s="315"/>
      <c r="C112" s="315"/>
      <c r="D112" s="312"/>
      <c r="E112" s="311"/>
      <c r="F112" s="316"/>
      <c r="G112" s="316"/>
      <c r="H112" s="311"/>
      <c r="I112" s="311"/>
      <c r="J112" s="315"/>
      <c r="K112" s="303"/>
      <c r="L112" s="402"/>
      <c r="M112" s="402"/>
      <c r="N112" s="317"/>
      <c r="O112" s="317"/>
      <c r="P112" s="312"/>
      <c r="Q112" s="318"/>
      <c r="R112" s="318"/>
      <c r="S112" s="312"/>
      <c r="T112" s="312"/>
      <c r="U112" s="312"/>
      <c r="V112" s="312"/>
      <c r="W112" s="312"/>
      <c r="X112" s="312"/>
      <c r="Y112" s="312"/>
      <c r="Z112" s="312"/>
    </row>
    <row r="113" spans="1:26" ht="18" customHeight="1" x14ac:dyDescent="0.2">
      <c r="A113" s="315"/>
      <c r="B113" s="315"/>
      <c r="C113" s="315"/>
      <c r="D113" s="312"/>
      <c r="E113" s="311"/>
      <c r="F113" s="316"/>
      <c r="G113" s="316"/>
      <c r="H113" s="311"/>
      <c r="I113" s="311"/>
      <c r="J113" s="315"/>
      <c r="K113" s="303"/>
      <c r="L113" s="402"/>
      <c r="M113" s="402"/>
      <c r="N113" s="317"/>
      <c r="O113" s="317"/>
      <c r="P113" s="312"/>
      <c r="Q113" s="318"/>
      <c r="R113" s="318"/>
      <c r="S113" s="312"/>
      <c r="T113" s="312"/>
      <c r="U113" s="312"/>
      <c r="V113" s="312"/>
      <c r="W113" s="312"/>
      <c r="X113" s="312"/>
      <c r="Y113" s="312"/>
      <c r="Z113" s="312"/>
    </row>
    <row r="114" spans="1:26" ht="18" customHeight="1" x14ac:dyDescent="0.2">
      <c r="A114" s="315"/>
      <c r="B114" s="315"/>
      <c r="C114" s="315"/>
      <c r="D114" s="312"/>
      <c r="E114" s="311"/>
      <c r="F114" s="316"/>
      <c r="G114" s="316"/>
      <c r="H114" s="311"/>
      <c r="I114" s="311"/>
      <c r="J114" s="315"/>
      <c r="K114" s="303"/>
      <c r="L114" s="402"/>
      <c r="M114" s="402"/>
      <c r="N114" s="317"/>
      <c r="O114" s="317"/>
      <c r="P114" s="312"/>
      <c r="Q114" s="318"/>
      <c r="R114" s="318"/>
      <c r="S114" s="312"/>
      <c r="T114" s="312"/>
      <c r="U114" s="312"/>
      <c r="V114" s="312"/>
      <c r="W114" s="312"/>
      <c r="X114" s="312"/>
      <c r="Y114" s="312"/>
      <c r="Z114" s="312"/>
    </row>
    <row r="115" spans="1:26" ht="18" customHeight="1" x14ac:dyDescent="0.2">
      <c r="A115" s="315"/>
      <c r="B115" s="315"/>
      <c r="C115" s="315"/>
      <c r="D115" s="312"/>
      <c r="E115" s="311"/>
      <c r="F115" s="316"/>
      <c r="G115" s="316"/>
      <c r="H115" s="311"/>
      <c r="I115" s="311"/>
      <c r="J115" s="315"/>
      <c r="K115" s="303"/>
      <c r="L115" s="402"/>
      <c r="M115" s="402"/>
      <c r="N115" s="317"/>
      <c r="O115" s="317"/>
      <c r="P115" s="312"/>
      <c r="Q115" s="318"/>
      <c r="R115" s="318"/>
      <c r="S115" s="312"/>
      <c r="T115" s="312"/>
      <c r="U115" s="312"/>
      <c r="V115" s="312"/>
      <c r="W115" s="312"/>
      <c r="X115" s="312"/>
      <c r="Y115" s="312"/>
      <c r="Z115" s="312"/>
    </row>
    <row r="116" spans="1:26" ht="18" customHeight="1" x14ac:dyDescent="0.2">
      <c r="A116" s="315"/>
      <c r="B116" s="315"/>
      <c r="C116" s="315"/>
      <c r="D116" s="312"/>
      <c r="E116" s="311"/>
      <c r="F116" s="316"/>
      <c r="G116" s="316"/>
      <c r="H116" s="311"/>
      <c r="I116" s="311"/>
      <c r="J116" s="315"/>
      <c r="K116" s="303"/>
      <c r="L116" s="402"/>
      <c r="M116" s="402"/>
      <c r="N116" s="317"/>
      <c r="O116" s="317"/>
      <c r="P116" s="312"/>
      <c r="Q116" s="318"/>
      <c r="R116" s="318"/>
      <c r="S116" s="312"/>
      <c r="T116" s="312"/>
      <c r="U116" s="312"/>
      <c r="V116" s="312"/>
      <c r="W116" s="312"/>
      <c r="X116" s="312"/>
      <c r="Y116" s="312"/>
      <c r="Z116" s="312"/>
    </row>
    <row r="117" spans="1:26" ht="18" customHeight="1" x14ac:dyDescent="0.2">
      <c r="A117" s="315"/>
      <c r="B117" s="315"/>
      <c r="C117" s="315"/>
      <c r="D117" s="312"/>
      <c r="E117" s="311"/>
      <c r="F117" s="316"/>
      <c r="G117" s="316"/>
      <c r="H117" s="311"/>
      <c r="I117" s="311"/>
      <c r="J117" s="315"/>
      <c r="K117" s="303"/>
      <c r="L117" s="402"/>
      <c r="M117" s="402"/>
      <c r="N117" s="317"/>
      <c r="O117" s="317"/>
      <c r="P117" s="312"/>
      <c r="Q117" s="318"/>
      <c r="R117" s="318"/>
      <c r="S117" s="312"/>
      <c r="T117" s="312"/>
      <c r="U117" s="312"/>
      <c r="V117" s="312"/>
      <c r="W117" s="312"/>
      <c r="X117" s="312"/>
      <c r="Y117" s="312"/>
      <c r="Z117" s="312"/>
    </row>
    <row r="118" spans="1:26" ht="18" customHeight="1" x14ac:dyDescent="0.2">
      <c r="A118" s="315"/>
      <c r="B118" s="315"/>
      <c r="C118" s="315"/>
      <c r="D118" s="312"/>
      <c r="E118" s="311"/>
      <c r="F118" s="316"/>
      <c r="G118" s="316"/>
      <c r="H118" s="311"/>
      <c r="I118" s="311"/>
      <c r="J118" s="315"/>
      <c r="K118" s="303"/>
      <c r="L118" s="402"/>
      <c r="M118" s="402"/>
      <c r="N118" s="317"/>
      <c r="O118" s="317"/>
      <c r="P118" s="312"/>
      <c r="Q118" s="318"/>
      <c r="R118" s="318"/>
      <c r="S118" s="312"/>
      <c r="T118" s="312"/>
      <c r="U118" s="312"/>
      <c r="V118" s="312"/>
      <c r="W118" s="312"/>
      <c r="X118" s="312"/>
      <c r="Y118" s="312"/>
      <c r="Z118" s="312"/>
    </row>
    <row r="119" spans="1:26" ht="18" customHeight="1" x14ac:dyDescent="0.2">
      <c r="A119" s="315"/>
      <c r="B119" s="315"/>
      <c r="C119" s="315"/>
      <c r="D119" s="312"/>
      <c r="E119" s="311"/>
      <c r="F119" s="316"/>
      <c r="G119" s="316"/>
      <c r="H119" s="311"/>
      <c r="I119" s="311"/>
      <c r="J119" s="315"/>
      <c r="K119" s="303"/>
      <c r="L119" s="402"/>
      <c r="M119" s="402"/>
      <c r="N119" s="317"/>
      <c r="O119" s="317"/>
      <c r="P119" s="312"/>
      <c r="Q119" s="318"/>
      <c r="R119" s="318"/>
      <c r="S119" s="312"/>
      <c r="T119" s="312"/>
      <c r="U119" s="312"/>
      <c r="V119" s="312"/>
      <c r="W119" s="312"/>
      <c r="X119" s="312"/>
      <c r="Y119" s="312"/>
      <c r="Z119" s="312"/>
    </row>
    <row r="120" spans="1:26" ht="18" customHeight="1" x14ac:dyDescent="0.2">
      <c r="A120" s="315"/>
      <c r="B120" s="315"/>
      <c r="C120" s="315"/>
      <c r="D120" s="312"/>
      <c r="E120" s="311"/>
      <c r="F120" s="316"/>
      <c r="G120" s="316"/>
      <c r="H120" s="311"/>
      <c r="I120" s="311"/>
      <c r="J120" s="315"/>
      <c r="K120" s="303"/>
      <c r="L120" s="402"/>
      <c r="M120" s="402"/>
      <c r="N120" s="317"/>
      <c r="O120" s="317"/>
      <c r="P120" s="312"/>
      <c r="Q120" s="318"/>
      <c r="R120" s="318"/>
      <c r="S120" s="312"/>
      <c r="T120" s="312"/>
      <c r="U120" s="312"/>
      <c r="V120" s="312"/>
      <c r="W120" s="312"/>
      <c r="X120" s="312"/>
      <c r="Y120" s="312"/>
      <c r="Z120" s="312"/>
    </row>
    <row r="121" spans="1:26" ht="18" customHeight="1" x14ac:dyDescent="0.2">
      <c r="A121" s="315"/>
      <c r="B121" s="315"/>
      <c r="C121" s="315"/>
      <c r="D121" s="312"/>
      <c r="E121" s="311"/>
      <c r="F121" s="316"/>
      <c r="G121" s="316"/>
      <c r="H121" s="311"/>
      <c r="I121" s="311"/>
      <c r="J121" s="315"/>
      <c r="K121" s="303"/>
      <c r="L121" s="402"/>
      <c r="M121" s="402"/>
      <c r="N121" s="317"/>
      <c r="O121" s="317"/>
      <c r="P121" s="312"/>
      <c r="Q121" s="318"/>
      <c r="R121" s="318"/>
      <c r="S121" s="312"/>
      <c r="T121" s="312"/>
      <c r="U121" s="312"/>
      <c r="V121" s="312"/>
      <c r="W121" s="312"/>
      <c r="X121" s="312"/>
      <c r="Y121" s="312"/>
      <c r="Z121" s="312"/>
    </row>
    <row r="122" spans="1:26" ht="18" customHeight="1" x14ac:dyDescent="0.2">
      <c r="A122" s="315"/>
      <c r="B122" s="315"/>
      <c r="C122" s="315"/>
      <c r="D122" s="312"/>
      <c r="E122" s="311"/>
      <c r="F122" s="316"/>
      <c r="G122" s="316"/>
      <c r="H122" s="311"/>
      <c r="I122" s="311"/>
      <c r="J122" s="315"/>
      <c r="K122" s="303"/>
      <c r="L122" s="402"/>
      <c r="M122" s="402"/>
      <c r="N122" s="317"/>
      <c r="O122" s="317"/>
      <c r="P122" s="312"/>
      <c r="Q122" s="318"/>
      <c r="R122" s="318"/>
      <c r="S122" s="312"/>
      <c r="T122" s="312"/>
      <c r="U122" s="312"/>
      <c r="V122" s="312"/>
      <c r="W122" s="312"/>
      <c r="X122" s="312"/>
      <c r="Y122" s="312"/>
      <c r="Z122" s="312"/>
    </row>
    <row r="123" spans="1:26" ht="18" customHeight="1" x14ac:dyDescent="0.2">
      <c r="A123" s="315"/>
      <c r="B123" s="315"/>
      <c r="C123" s="315"/>
      <c r="D123" s="312"/>
      <c r="E123" s="311"/>
      <c r="F123" s="316"/>
      <c r="G123" s="316"/>
      <c r="H123" s="311"/>
      <c r="I123" s="311"/>
      <c r="J123" s="315"/>
      <c r="K123" s="303"/>
      <c r="L123" s="402"/>
      <c r="M123" s="402"/>
      <c r="N123" s="317"/>
      <c r="O123" s="317"/>
      <c r="P123" s="312"/>
      <c r="Q123" s="318"/>
      <c r="R123" s="318"/>
      <c r="S123" s="312"/>
      <c r="T123" s="312"/>
      <c r="U123" s="312"/>
      <c r="V123" s="312"/>
      <c r="W123" s="312"/>
      <c r="X123" s="312"/>
      <c r="Y123" s="312"/>
      <c r="Z123" s="312"/>
    </row>
    <row r="124" spans="1:26" ht="18" customHeight="1" x14ac:dyDescent="0.2">
      <c r="A124" s="315"/>
      <c r="B124" s="315"/>
      <c r="C124" s="315"/>
      <c r="D124" s="312"/>
      <c r="E124" s="311"/>
      <c r="F124" s="316"/>
      <c r="G124" s="316"/>
      <c r="H124" s="311"/>
      <c r="I124" s="311"/>
      <c r="J124" s="315"/>
      <c r="K124" s="303"/>
      <c r="L124" s="402"/>
      <c r="M124" s="402"/>
      <c r="N124" s="317"/>
      <c r="O124" s="317"/>
      <c r="P124" s="312"/>
      <c r="Q124" s="318"/>
      <c r="R124" s="318"/>
      <c r="S124" s="312"/>
      <c r="T124" s="312"/>
      <c r="U124" s="312"/>
      <c r="V124" s="312"/>
      <c r="W124" s="312"/>
      <c r="X124" s="312"/>
      <c r="Y124" s="312"/>
      <c r="Z124" s="312"/>
    </row>
    <row r="125" spans="1:26" ht="18" customHeight="1" x14ac:dyDescent="0.2">
      <c r="A125" s="315"/>
      <c r="B125" s="315"/>
      <c r="C125" s="315"/>
      <c r="D125" s="312"/>
      <c r="E125" s="311"/>
      <c r="F125" s="316"/>
      <c r="G125" s="316"/>
      <c r="H125" s="311"/>
      <c r="I125" s="311"/>
      <c r="J125" s="315"/>
      <c r="K125" s="303"/>
      <c r="L125" s="402"/>
      <c r="M125" s="402"/>
      <c r="N125" s="317"/>
      <c r="O125" s="317"/>
      <c r="P125" s="312"/>
      <c r="Q125" s="318"/>
      <c r="R125" s="318"/>
      <c r="S125" s="312"/>
      <c r="T125" s="312"/>
      <c r="U125" s="312"/>
      <c r="V125" s="312"/>
      <c r="W125" s="312"/>
      <c r="X125" s="312"/>
      <c r="Y125" s="312"/>
      <c r="Z125" s="312"/>
    </row>
    <row r="126" spans="1:26" ht="18" customHeight="1" x14ac:dyDescent="0.2">
      <c r="A126" s="315"/>
      <c r="B126" s="315"/>
      <c r="C126" s="315"/>
      <c r="D126" s="312"/>
      <c r="E126" s="311"/>
      <c r="F126" s="316"/>
      <c r="G126" s="316"/>
      <c r="H126" s="311"/>
      <c r="I126" s="311"/>
      <c r="J126" s="315"/>
      <c r="K126" s="303"/>
      <c r="L126" s="402"/>
      <c r="M126" s="402"/>
      <c r="N126" s="317"/>
      <c r="O126" s="317"/>
      <c r="P126" s="312"/>
      <c r="Q126" s="318"/>
      <c r="R126" s="318"/>
      <c r="S126" s="312"/>
      <c r="T126" s="312"/>
      <c r="U126" s="312"/>
      <c r="V126" s="312"/>
      <c r="W126" s="312"/>
      <c r="X126" s="312"/>
      <c r="Y126" s="312"/>
      <c r="Z126" s="312"/>
    </row>
    <row r="127" spans="1:26" ht="18" customHeight="1" x14ac:dyDescent="0.2">
      <c r="A127" s="315"/>
      <c r="B127" s="315"/>
      <c r="C127" s="315"/>
      <c r="D127" s="312"/>
      <c r="E127" s="311"/>
      <c r="F127" s="316"/>
      <c r="G127" s="316"/>
      <c r="H127" s="311"/>
      <c r="I127" s="311"/>
      <c r="J127" s="315"/>
      <c r="K127" s="303"/>
      <c r="L127" s="402"/>
      <c r="M127" s="402"/>
      <c r="N127" s="317"/>
      <c r="O127" s="317"/>
      <c r="P127" s="312"/>
      <c r="Q127" s="318"/>
      <c r="R127" s="318"/>
      <c r="S127" s="312"/>
      <c r="T127" s="312"/>
      <c r="U127" s="312"/>
      <c r="V127" s="312"/>
      <c r="W127" s="312"/>
      <c r="X127" s="312"/>
      <c r="Y127" s="312"/>
      <c r="Z127" s="312"/>
    </row>
    <row r="128" spans="1:26" ht="18" customHeight="1" x14ac:dyDescent="0.2">
      <c r="A128" s="315"/>
      <c r="B128" s="315"/>
      <c r="C128" s="315"/>
      <c r="D128" s="312"/>
      <c r="E128" s="311"/>
      <c r="F128" s="319"/>
      <c r="G128" s="319"/>
      <c r="H128" s="311"/>
      <c r="I128" s="311"/>
      <c r="J128" s="315"/>
      <c r="K128" s="303"/>
      <c r="L128" s="402"/>
      <c r="M128" s="402"/>
      <c r="N128" s="317"/>
      <c r="O128" s="317"/>
      <c r="P128" s="312"/>
      <c r="Q128" s="318"/>
      <c r="R128" s="318"/>
      <c r="S128" s="312"/>
      <c r="T128" s="312"/>
      <c r="U128" s="312"/>
      <c r="V128" s="312"/>
      <c r="W128" s="312"/>
      <c r="X128" s="312"/>
      <c r="Y128" s="312"/>
      <c r="Z128" s="312"/>
    </row>
    <row r="129" spans="1:26" ht="18" customHeight="1" x14ac:dyDescent="0.2">
      <c r="A129" s="315"/>
      <c r="B129" s="315"/>
      <c r="C129" s="315"/>
      <c r="D129" s="312"/>
      <c r="E129" s="311"/>
      <c r="F129" s="319"/>
      <c r="G129" s="319"/>
      <c r="H129" s="311"/>
      <c r="I129" s="311"/>
      <c r="J129" s="315"/>
      <c r="K129" s="303"/>
      <c r="L129" s="402"/>
      <c r="M129" s="402"/>
      <c r="N129" s="317"/>
      <c r="O129" s="317"/>
      <c r="P129" s="312"/>
      <c r="Q129" s="318"/>
      <c r="R129" s="318"/>
      <c r="S129" s="312"/>
      <c r="T129" s="312"/>
      <c r="U129" s="312"/>
      <c r="V129" s="312"/>
      <c r="W129" s="312"/>
      <c r="X129" s="312"/>
      <c r="Y129" s="312"/>
      <c r="Z129" s="312"/>
    </row>
    <row r="130" spans="1:26" ht="18" customHeight="1" x14ac:dyDescent="0.2">
      <c r="A130" s="315"/>
      <c r="B130" s="315"/>
      <c r="C130" s="315"/>
      <c r="D130" s="312"/>
      <c r="E130" s="311"/>
      <c r="F130" s="319"/>
      <c r="G130" s="319"/>
      <c r="H130" s="311"/>
      <c r="I130" s="311"/>
      <c r="J130" s="315"/>
      <c r="K130" s="303"/>
      <c r="L130" s="402"/>
      <c r="M130" s="402"/>
      <c r="N130" s="317"/>
      <c r="O130" s="317"/>
      <c r="P130" s="312"/>
      <c r="Q130" s="318"/>
      <c r="R130" s="318"/>
      <c r="S130" s="312"/>
      <c r="T130" s="312"/>
      <c r="U130" s="312"/>
      <c r="V130" s="312"/>
      <c r="W130" s="312"/>
      <c r="X130" s="312"/>
      <c r="Y130" s="312"/>
      <c r="Z130" s="312"/>
    </row>
    <row r="131" spans="1:26" ht="18" customHeight="1" x14ac:dyDescent="0.2">
      <c r="A131" s="315"/>
      <c r="B131" s="315"/>
      <c r="C131" s="315"/>
      <c r="D131" s="312"/>
      <c r="E131" s="311"/>
      <c r="F131" s="319"/>
      <c r="G131" s="319"/>
      <c r="H131" s="311"/>
      <c r="I131" s="311"/>
      <c r="J131" s="315"/>
      <c r="K131" s="303"/>
      <c r="L131" s="402"/>
      <c r="M131" s="402"/>
      <c r="N131" s="317"/>
      <c r="O131" s="317"/>
      <c r="P131" s="312"/>
      <c r="Q131" s="318"/>
      <c r="R131" s="318"/>
      <c r="S131" s="312"/>
      <c r="T131" s="312"/>
      <c r="U131" s="312"/>
      <c r="V131" s="312"/>
      <c r="W131" s="312"/>
      <c r="X131" s="312"/>
      <c r="Y131" s="312"/>
      <c r="Z131" s="312"/>
    </row>
    <row r="132" spans="1:26" ht="18" customHeight="1" x14ac:dyDescent="0.2">
      <c r="A132" s="315"/>
      <c r="B132" s="315"/>
      <c r="C132" s="315"/>
      <c r="D132" s="312"/>
      <c r="E132" s="311"/>
      <c r="F132" s="319"/>
      <c r="G132" s="319"/>
      <c r="H132" s="311"/>
      <c r="I132" s="311"/>
      <c r="J132" s="315"/>
      <c r="K132" s="303"/>
      <c r="L132" s="402"/>
      <c r="M132" s="402"/>
      <c r="N132" s="317"/>
      <c r="O132" s="317"/>
      <c r="P132" s="312"/>
      <c r="Q132" s="318"/>
      <c r="R132" s="318"/>
      <c r="S132" s="312"/>
      <c r="T132" s="312"/>
      <c r="U132" s="312"/>
      <c r="V132" s="312"/>
      <c r="W132" s="312"/>
      <c r="X132" s="312"/>
      <c r="Y132" s="312"/>
      <c r="Z132" s="312"/>
    </row>
    <row r="133" spans="1:26" ht="18" customHeight="1" x14ac:dyDescent="0.2">
      <c r="A133" s="315"/>
      <c r="B133" s="315"/>
      <c r="C133" s="315"/>
      <c r="D133" s="312"/>
      <c r="E133" s="311"/>
      <c r="F133" s="319"/>
      <c r="G133" s="319"/>
      <c r="H133" s="311"/>
      <c r="I133" s="311"/>
      <c r="J133" s="315"/>
      <c r="K133" s="303"/>
      <c r="L133" s="402"/>
      <c r="M133" s="402"/>
      <c r="N133" s="317"/>
      <c r="O133" s="317"/>
      <c r="P133" s="312"/>
      <c r="Q133" s="318"/>
      <c r="R133" s="318"/>
      <c r="S133" s="312"/>
      <c r="T133" s="312"/>
      <c r="U133" s="312"/>
      <c r="V133" s="312"/>
      <c r="W133" s="312"/>
      <c r="X133" s="312"/>
      <c r="Y133" s="312"/>
      <c r="Z133" s="312"/>
    </row>
    <row r="134" spans="1:26" ht="18" customHeight="1" x14ac:dyDescent="0.2">
      <c r="A134" s="315"/>
      <c r="B134" s="315"/>
      <c r="C134" s="315"/>
      <c r="D134" s="312"/>
      <c r="E134" s="311"/>
      <c r="F134" s="319"/>
      <c r="G134" s="319"/>
      <c r="H134" s="311"/>
      <c r="I134" s="311"/>
      <c r="J134" s="315"/>
      <c r="K134" s="303"/>
      <c r="L134" s="402"/>
      <c r="M134" s="402"/>
      <c r="N134" s="317"/>
      <c r="O134" s="317"/>
      <c r="P134" s="312"/>
      <c r="Q134" s="318"/>
      <c r="R134" s="318"/>
      <c r="S134" s="312"/>
      <c r="T134" s="312"/>
      <c r="U134" s="312"/>
      <c r="V134" s="312"/>
      <c r="W134" s="312"/>
      <c r="X134" s="312"/>
      <c r="Y134" s="312"/>
      <c r="Z134" s="312"/>
    </row>
    <row r="135" spans="1:26" ht="18" customHeight="1" x14ac:dyDescent="0.2">
      <c r="A135" s="315"/>
      <c r="B135" s="315"/>
      <c r="C135" s="315"/>
      <c r="D135" s="312"/>
      <c r="E135" s="311"/>
      <c r="F135" s="319"/>
      <c r="G135" s="319"/>
      <c r="H135" s="311"/>
      <c r="I135" s="311"/>
      <c r="J135" s="315"/>
      <c r="K135" s="303"/>
      <c r="L135" s="402"/>
      <c r="M135" s="402"/>
      <c r="N135" s="317"/>
      <c r="O135" s="317"/>
      <c r="P135" s="312"/>
      <c r="Q135" s="318"/>
      <c r="R135" s="318"/>
      <c r="S135" s="312"/>
      <c r="T135" s="312"/>
      <c r="U135" s="312"/>
      <c r="V135" s="312"/>
      <c r="W135" s="312"/>
      <c r="X135" s="312"/>
      <c r="Y135" s="312"/>
      <c r="Z135" s="312"/>
    </row>
    <row r="136" spans="1:26" ht="18" customHeight="1" x14ac:dyDescent="0.2">
      <c r="A136" s="315"/>
      <c r="B136" s="315"/>
      <c r="C136" s="315"/>
      <c r="D136" s="312"/>
      <c r="E136" s="311"/>
      <c r="F136" s="319"/>
      <c r="G136" s="319"/>
      <c r="H136" s="311"/>
      <c r="I136" s="311"/>
      <c r="J136" s="315"/>
      <c r="K136" s="303"/>
      <c r="L136" s="402"/>
      <c r="M136" s="402"/>
      <c r="N136" s="317"/>
      <c r="O136" s="317"/>
      <c r="P136" s="312"/>
      <c r="Q136" s="318"/>
      <c r="R136" s="318"/>
      <c r="S136" s="312"/>
      <c r="T136" s="312"/>
      <c r="U136" s="312"/>
      <c r="V136" s="312"/>
      <c r="W136" s="312"/>
      <c r="X136" s="312"/>
      <c r="Y136" s="312"/>
      <c r="Z136" s="312"/>
    </row>
    <row r="137" spans="1:26" ht="18" customHeight="1" x14ac:dyDescent="0.2">
      <c r="A137" s="315"/>
      <c r="B137" s="315"/>
      <c r="C137" s="315"/>
      <c r="D137" s="312"/>
      <c r="E137" s="311"/>
      <c r="F137" s="319"/>
      <c r="G137" s="319"/>
      <c r="H137" s="311"/>
      <c r="I137" s="311"/>
      <c r="J137" s="315"/>
      <c r="K137" s="303"/>
      <c r="L137" s="402"/>
      <c r="M137" s="402"/>
      <c r="N137" s="317"/>
      <c r="O137" s="317"/>
      <c r="P137" s="312"/>
      <c r="Q137" s="318"/>
      <c r="R137" s="318"/>
      <c r="S137" s="312"/>
      <c r="T137" s="312"/>
      <c r="U137" s="312"/>
      <c r="V137" s="312"/>
      <c r="W137" s="312"/>
      <c r="X137" s="312"/>
      <c r="Y137" s="312"/>
      <c r="Z137" s="312"/>
    </row>
    <row r="138" spans="1:26" ht="18" customHeight="1" x14ac:dyDescent="0.2">
      <c r="A138" s="315"/>
      <c r="B138" s="315"/>
      <c r="C138" s="315"/>
      <c r="D138" s="312"/>
      <c r="E138" s="311"/>
      <c r="F138" s="316"/>
      <c r="G138" s="316"/>
      <c r="H138" s="311"/>
      <c r="I138" s="311"/>
      <c r="J138" s="315"/>
      <c r="K138" s="303"/>
      <c r="L138" s="402"/>
      <c r="M138" s="402"/>
      <c r="N138" s="317"/>
      <c r="O138" s="317"/>
      <c r="P138" s="312"/>
      <c r="Q138" s="318"/>
      <c r="R138" s="318"/>
      <c r="S138" s="312"/>
      <c r="T138" s="312"/>
      <c r="U138" s="312"/>
      <c r="V138" s="312"/>
      <c r="W138" s="312"/>
      <c r="X138" s="312"/>
      <c r="Y138" s="312"/>
      <c r="Z138" s="312"/>
    </row>
    <row r="139" spans="1:26" ht="18" customHeight="1" x14ac:dyDescent="0.2">
      <c r="A139" s="315"/>
      <c r="B139" s="315"/>
      <c r="C139" s="315"/>
      <c r="D139" s="312"/>
      <c r="E139" s="311"/>
      <c r="F139" s="319"/>
      <c r="G139" s="319"/>
      <c r="H139" s="311"/>
      <c r="I139" s="311"/>
      <c r="J139" s="315"/>
      <c r="K139" s="303"/>
      <c r="L139" s="402"/>
      <c r="M139" s="402"/>
      <c r="N139" s="317"/>
      <c r="O139" s="317"/>
      <c r="P139" s="312"/>
      <c r="Q139" s="318"/>
      <c r="R139" s="318"/>
      <c r="S139" s="312"/>
      <c r="T139" s="312"/>
      <c r="U139" s="312"/>
      <c r="V139" s="312"/>
      <c r="W139" s="312"/>
      <c r="X139" s="312"/>
      <c r="Y139" s="312"/>
      <c r="Z139" s="312"/>
    </row>
    <row r="140" spans="1:26" ht="18" customHeight="1" x14ac:dyDescent="0.2">
      <c r="A140" s="315"/>
      <c r="B140" s="315"/>
      <c r="C140" s="315"/>
      <c r="D140" s="312"/>
      <c r="E140" s="311"/>
      <c r="F140" s="319"/>
      <c r="G140" s="319"/>
      <c r="H140" s="311"/>
      <c r="I140" s="311"/>
      <c r="J140" s="315"/>
      <c r="K140" s="303"/>
      <c r="L140" s="402"/>
      <c r="M140" s="402"/>
      <c r="N140" s="317"/>
      <c r="O140" s="317"/>
      <c r="P140" s="312"/>
      <c r="Q140" s="318"/>
      <c r="R140" s="318"/>
      <c r="S140" s="312"/>
      <c r="T140" s="312"/>
      <c r="U140" s="312"/>
      <c r="V140" s="312"/>
      <c r="W140" s="312"/>
      <c r="X140" s="312"/>
      <c r="Y140" s="312"/>
      <c r="Z140" s="312"/>
    </row>
    <row r="141" spans="1:26" ht="18" customHeight="1" x14ac:dyDescent="0.2">
      <c r="A141" s="315"/>
      <c r="B141" s="315"/>
      <c r="C141" s="315"/>
      <c r="D141" s="312"/>
      <c r="E141" s="311"/>
      <c r="F141" s="319"/>
      <c r="G141" s="319"/>
      <c r="H141" s="311"/>
      <c r="I141" s="311"/>
      <c r="J141" s="315"/>
      <c r="K141" s="303"/>
      <c r="L141" s="402"/>
      <c r="M141" s="402"/>
      <c r="N141" s="317"/>
      <c r="O141" s="317"/>
      <c r="P141" s="312"/>
      <c r="Q141" s="318"/>
      <c r="R141" s="318"/>
      <c r="S141" s="312"/>
      <c r="T141" s="312"/>
      <c r="U141" s="312"/>
      <c r="V141" s="312"/>
      <c r="W141" s="312"/>
      <c r="X141" s="312"/>
      <c r="Y141" s="312"/>
      <c r="Z141" s="312"/>
    </row>
    <row r="142" spans="1:26" ht="18" customHeight="1" x14ac:dyDescent="0.2">
      <c r="A142" s="315"/>
      <c r="B142" s="315"/>
      <c r="C142" s="315"/>
      <c r="D142" s="312"/>
      <c r="E142" s="311"/>
      <c r="F142" s="316"/>
      <c r="G142" s="316"/>
      <c r="H142" s="311"/>
      <c r="I142" s="311"/>
      <c r="J142" s="315"/>
      <c r="K142" s="303"/>
      <c r="L142" s="402"/>
      <c r="M142" s="402"/>
      <c r="N142" s="317"/>
      <c r="O142" s="317"/>
      <c r="P142" s="312"/>
      <c r="Q142" s="318"/>
      <c r="R142" s="318"/>
      <c r="S142" s="312"/>
      <c r="T142" s="312"/>
      <c r="U142" s="312"/>
      <c r="V142" s="312"/>
      <c r="W142" s="312"/>
      <c r="X142" s="312"/>
      <c r="Y142" s="312"/>
      <c r="Z142" s="312"/>
    </row>
    <row r="143" spans="1:26" ht="18" customHeight="1" x14ac:dyDescent="0.2">
      <c r="A143" s="315"/>
      <c r="B143" s="315"/>
      <c r="C143" s="315"/>
      <c r="D143" s="312"/>
      <c r="E143" s="311"/>
      <c r="F143" s="316"/>
      <c r="G143" s="316"/>
      <c r="H143" s="311"/>
      <c r="I143" s="311"/>
      <c r="J143" s="315"/>
      <c r="K143" s="303"/>
      <c r="L143" s="402"/>
      <c r="M143" s="402"/>
      <c r="N143" s="317"/>
      <c r="O143" s="317"/>
      <c r="P143" s="312"/>
      <c r="Q143" s="318"/>
      <c r="R143" s="318"/>
      <c r="S143" s="312"/>
      <c r="T143" s="312"/>
      <c r="U143" s="312"/>
      <c r="V143" s="312"/>
      <c r="W143" s="312"/>
      <c r="X143" s="312"/>
      <c r="Y143" s="312"/>
      <c r="Z143" s="312"/>
    </row>
    <row r="144" spans="1:26" ht="18" customHeight="1" x14ac:dyDescent="0.2">
      <c r="A144" s="315"/>
      <c r="B144" s="315"/>
      <c r="C144" s="315"/>
      <c r="D144" s="312"/>
      <c r="E144" s="311"/>
      <c r="F144" s="316"/>
      <c r="G144" s="316"/>
      <c r="H144" s="311"/>
      <c r="I144" s="311"/>
      <c r="J144" s="315"/>
      <c r="K144" s="303"/>
      <c r="L144" s="402"/>
      <c r="M144" s="402"/>
      <c r="N144" s="317"/>
      <c r="O144" s="317"/>
      <c r="P144" s="312"/>
      <c r="Q144" s="318"/>
      <c r="R144" s="318"/>
      <c r="S144" s="312"/>
      <c r="T144" s="312"/>
      <c r="U144" s="312"/>
      <c r="V144" s="312"/>
      <c r="W144" s="312"/>
      <c r="X144" s="312"/>
      <c r="Y144" s="312"/>
      <c r="Z144" s="312"/>
    </row>
    <row r="145" spans="1:26" ht="18" customHeight="1" x14ac:dyDescent="0.2">
      <c r="A145" s="315"/>
      <c r="B145" s="315"/>
      <c r="C145" s="315"/>
      <c r="D145" s="312"/>
      <c r="E145" s="311"/>
      <c r="F145" s="316"/>
      <c r="G145" s="316"/>
      <c r="H145" s="311"/>
      <c r="I145" s="311"/>
      <c r="J145" s="315"/>
      <c r="K145" s="303"/>
      <c r="L145" s="402"/>
      <c r="M145" s="402"/>
      <c r="N145" s="317"/>
      <c r="O145" s="317"/>
      <c r="P145" s="312"/>
      <c r="Q145" s="318"/>
      <c r="R145" s="318"/>
      <c r="S145" s="312"/>
      <c r="T145" s="312"/>
      <c r="U145" s="312"/>
      <c r="V145" s="312"/>
      <c r="W145" s="312"/>
      <c r="X145" s="312"/>
      <c r="Y145" s="312"/>
      <c r="Z145" s="312"/>
    </row>
    <row r="146" spans="1:26" ht="18" customHeight="1" x14ac:dyDescent="0.2">
      <c r="A146" s="315"/>
      <c r="B146" s="315"/>
      <c r="C146" s="315"/>
      <c r="D146" s="312"/>
      <c r="E146" s="311"/>
      <c r="F146" s="316"/>
      <c r="G146" s="316"/>
      <c r="H146" s="311"/>
      <c r="I146" s="311"/>
      <c r="J146" s="315"/>
      <c r="K146" s="303"/>
      <c r="L146" s="402"/>
      <c r="M146" s="402"/>
      <c r="N146" s="317"/>
      <c r="O146" s="317"/>
      <c r="P146" s="312"/>
      <c r="Q146" s="318"/>
      <c r="R146" s="318"/>
      <c r="S146" s="312"/>
      <c r="T146" s="312"/>
      <c r="U146" s="312"/>
      <c r="V146" s="312"/>
      <c r="W146" s="312"/>
      <c r="X146" s="312"/>
      <c r="Y146" s="312"/>
      <c r="Z146" s="312"/>
    </row>
    <row r="147" spans="1:26" ht="18" customHeight="1" x14ac:dyDescent="0.2">
      <c r="A147" s="315"/>
      <c r="B147" s="315"/>
      <c r="C147" s="315"/>
      <c r="D147" s="312"/>
      <c r="E147" s="311"/>
      <c r="F147" s="316"/>
      <c r="G147" s="316"/>
      <c r="H147" s="311"/>
      <c r="I147" s="311"/>
      <c r="J147" s="315"/>
      <c r="K147" s="303"/>
      <c r="L147" s="402"/>
      <c r="M147" s="402"/>
      <c r="N147" s="317"/>
      <c r="O147" s="317"/>
      <c r="P147" s="312"/>
      <c r="Q147" s="318"/>
      <c r="R147" s="318"/>
      <c r="S147" s="312"/>
      <c r="T147" s="312"/>
      <c r="U147" s="312"/>
      <c r="V147" s="312"/>
      <c r="W147" s="312"/>
      <c r="X147" s="312"/>
      <c r="Y147" s="312"/>
      <c r="Z147" s="312"/>
    </row>
    <row r="148" spans="1:26" ht="18" customHeight="1" x14ac:dyDescent="0.2">
      <c r="A148" s="315"/>
      <c r="B148" s="315"/>
      <c r="C148" s="315"/>
      <c r="D148" s="312"/>
      <c r="E148" s="311"/>
      <c r="F148" s="316"/>
      <c r="G148" s="316"/>
      <c r="H148" s="311"/>
      <c r="I148" s="311"/>
      <c r="J148" s="315"/>
      <c r="K148" s="303"/>
      <c r="L148" s="402"/>
      <c r="M148" s="402"/>
      <c r="N148" s="317"/>
      <c r="O148" s="317"/>
      <c r="P148" s="312"/>
      <c r="Q148" s="318"/>
      <c r="R148" s="318"/>
      <c r="S148" s="312"/>
      <c r="T148" s="312"/>
      <c r="U148" s="312"/>
      <c r="V148" s="312"/>
      <c r="W148" s="312"/>
      <c r="X148" s="312"/>
      <c r="Y148" s="312"/>
      <c r="Z148" s="312"/>
    </row>
    <row r="149" spans="1:26" ht="18" customHeight="1" x14ac:dyDescent="0.2">
      <c r="A149" s="315"/>
      <c r="B149" s="315"/>
      <c r="C149" s="315"/>
      <c r="D149" s="312"/>
      <c r="E149" s="311"/>
      <c r="F149" s="316"/>
      <c r="G149" s="316"/>
      <c r="H149" s="311"/>
      <c r="I149" s="311"/>
      <c r="J149" s="315"/>
      <c r="K149" s="303"/>
      <c r="L149" s="402"/>
      <c r="M149" s="402"/>
      <c r="N149" s="317"/>
      <c r="O149" s="317"/>
      <c r="P149" s="312"/>
      <c r="Q149" s="318"/>
      <c r="R149" s="318"/>
      <c r="S149" s="312"/>
      <c r="T149" s="312"/>
      <c r="U149" s="312"/>
      <c r="V149" s="312"/>
      <c r="W149" s="312"/>
      <c r="X149" s="312"/>
      <c r="Y149" s="312"/>
      <c r="Z149" s="312"/>
    </row>
    <row r="150" spans="1:26" ht="18" customHeight="1" x14ac:dyDescent="0.2">
      <c r="A150" s="315"/>
      <c r="B150" s="315"/>
      <c r="C150" s="315"/>
      <c r="D150" s="312"/>
      <c r="E150" s="311"/>
      <c r="F150" s="316"/>
      <c r="G150" s="316"/>
      <c r="H150" s="311"/>
      <c r="I150" s="311"/>
      <c r="J150" s="315"/>
      <c r="K150" s="303"/>
      <c r="L150" s="402"/>
      <c r="M150" s="402"/>
      <c r="N150" s="317"/>
      <c r="O150" s="317"/>
      <c r="P150" s="312"/>
      <c r="Q150" s="318"/>
      <c r="R150" s="318"/>
      <c r="S150" s="312"/>
      <c r="T150" s="312"/>
      <c r="U150" s="312"/>
      <c r="V150" s="312"/>
      <c r="W150" s="312"/>
      <c r="X150" s="312"/>
      <c r="Y150" s="312"/>
      <c r="Z150" s="312"/>
    </row>
    <row r="151" spans="1:26" ht="18" customHeight="1" x14ac:dyDescent="0.2">
      <c r="A151" s="315"/>
      <c r="B151" s="315"/>
      <c r="C151" s="315"/>
      <c r="D151" s="312"/>
      <c r="E151" s="311"/>
      <c r="F151" s="316"/>
      <c r="G151" s="316"/>
      <c r="H151" s="311"/>
      <c r="I151" s="311"/>
      <c r="J151" s="315"/>
      <c r="K151" s="303"/>
      <c r="L151" s="402"/>
      <c r="M151" s="402"/>
      <c r="N151" s="317"/>
      <c r="O151" s="317"/>
      <c r="P151" s="312"/>
      <c r="Q151" s="318"/>
      <c r="R151" s="318"/>
      <c r="S151" s="312"/>
      <c r="T151" s="312"/>
      <c r="U151" s="312"/>
      <c r="V151" s="312"/>
      <c r="W151" s="312"/>
      <c r="X151" s="312"/>
      <c r="Y151" s="312"/>
      <c r="Z151" s="312"/>
    </row>
    <row r="152" spans="1:26" ht="18" customHeight="1" x14ac:dyDescent="0.2">
      <c r="A152" s="315"/>
      <c r="B152" s="315"/>
      <c r="C152" s="315"/>
      <c r="D152" s="312"/>
      <c r="E152" s="311"/>
      <c r="F152" s="316"/>
      <c r="G152" s="316"/>
      <c r="H152" s="311"/>
      <c r="I152" s="311"/>
      <c r="J152" s="315"/>
      <c r="K152" s="303"/>
      <c r="L152" s="402"/>
      <c r="M152" s="402"/>
      <c r="N152" s="317"/>
      <c r="O152" s="317"/>
      <c r="P152" s="312"/>
      <c r="Q152" s="318"/>
      <c r="R152" s="318"/>
      <c r="S152" s="312"/>
      <c r="T152" s="312"/>
      <c r="U152" s="312"/>
      <c r="V152" s="312"/>
      <c r="W152" s="312"/>
      <c r="X152" s="312"/>
      <c r="Y152" s="312"/>
      <c r="Z152" s="312"/>
    </row>
    <row r="153" spans="1:26" ht="18" customHeight="1" x14ac:dyDescent="0.2">
      <c r="A153" s="315"/>
      <c r="B153" s="315"/>
      <c r="C153" s="315"/>
      <c r="D153" s="312"/>
      <c r="E153" s="311"/>
      <c r="F153" s="316"/>
      <c r="G153" s="316"/>
      <c r="H153" s="311"/>
      <c r="I153" s="311"/>
      <c r="J153" s="315"/>
      <c r="K153" s="303"/>
      <c r="L153" s="402"/>
      <c r="M153" s="402"/>
      <c r="N153" s="317"/>
      <c r="O153" s="317"/>
      <c r="P153" s="312"/>
      <c r="Q153" s="318"/>
      <c r="R153" s="318"/>
      <c r="S153" s="312"/>
      <c r="T153" s="312"/>
      <c r="U153" s="312"/>
      <c r="V153" s="312"/>
      <c r="W153" s="312"/>
      <c r="X153" s="312"/>
      <c r="Y153" s="312"/>
      <c r="Z153" s="312"/>
    </row>
    <row r="154" spans="1:26" ht="18" customHeight="1" x14ac:dyDescent="0.2">
      <c r="A154" s="315"/>
      <c r="B154" s="315"/>
      <c r="C154" s="315"/>
      <c r="D154" s="312"/>
      <c r="E154" s="311"/>
      <c r="F154" s="316"/>
      <c r="G154" s="316"/>
      <c r="H154" s="311"/>
      <c r="I154" s="311"/>
      <c r="J154" s="315"/>
      <c r="K154" s="303"/>
      <c r="L154" s="402"/>
      <c r="M154" s="402"/>
      <c r="N154" s="317"/>
      <c r="O154" s="317"/>
      <c r="P154" s="312"/>
      <c r="Q154" s="318"/>
      <c r="R154" s="318"/>
      <c r="S154" s="312"/>
      <c r="T154" s="312"/>
      <c r="U154" s="312"/>
      <c r="V154" s="312"/>
      <c r="W154" s="312"/>
      <c r="X154" s="312"/>
      <c r="Y154" s="312"/>
      <c r="Z154" s="312"/>
    </row>
    <row r="155" spans="1:26" ht="18" customHeight="1" x14ac:dyDescent="0.2">
      <c r="A155" s="315"/>
      <c r="B155" s="315"/>
      <c r="C155" s="315"/>
      <c r="D155" s="312"/>
      <c r="E155" s="311"/>
      <c r="F155" s="316"/>
      <c r="G155" s="316"/>
      <c r="H155" s="311"/>
      <c r="I155" s="311"/>
      <c r="J155" s="315"/>
      <c r="K155" s="303"/>
      <c r="L155" s="402"/>
      <c r="M155" s="402"/>
      <c r="N155" s="317"/>
      <c r="O155" s="317"/>
      <c r="P155" s="312"/>
      <c r="Q155" s="318"/>
      <c r="R155" s="318"/>
      <c r="S155" s="312"/>
      <c r="T155" s="312"/>
      <c r="U155" s="312"/>
      <c r="V155" s="312"/>
      <c r="W155" s="312"/>
      <c r="X155" s="312"/>
      <c r="Y155" s="312"/>
      <c r="Z155" s="312"/>
    </row>
    <row r="156" spans="1:26" ht="18" customHeight="1" x14ac:dyDescent="0.2">
      <c r="A156" s="315"/>
      <c r="B156" s="315"/>
      <c r="C156" s="315"/>
      <c r="D156" s="312"/>
      <c r="E156" s="311"/>
      <c r="F156" s="316"/>
      <c r="G156" s="316"/>
      <c r="H156" s="311"/>
      <c r="I156" s="311"/>
      <c r="J156" s="315"/>
      <c r="K156" s="303"/>
      <c r="L156" s="402"/>
      <c r="M156" s="402"/>
      <c r="N156" s="317"/>
      <c r="O156" s="317"/>
      <c r="P156" s="312"/>
      <c r="Q156" s="318"/>
      <c r="R156" s="318"/>
      <c r="S156" s="312"/>
      <c r="T156" s="312"/>
      <c r="U156" s="312"/>
      <c r="V156" s="312"/>
      <c r="W156" s="312"/>
      <c r="X156" s="312"/>
      <c r="Y156" s="312"/>
      <c r="Z156" s="312"/>
    </row>
    <row r="157" spans="1:26" ht="18" customHeight="1" x14ac:dyDescent="0.2">
      <c r="A157" s="315"/>
      <c r="B157" s="315"/>
      <c r="C157" s="315"/>
      <c r="D157" s="312"/>
      <c r="E157" s="311"/>
      <c r="F157" s="316"/>
      <c r="G157" s="316"/>
      <c r="H157" s="311"/>
      <c r="I157" s="311"/>
      <c r="J157" s="315"/>
      <c r="K157" s="303"/>
      <c r="L157" s="402"/>
      <c r="M157" s="402"/>
      <c r="N157" s="317"/>
      <c r="O157" s="317"/>
      <c r="P157" s="312"/>
      <c r="Q157" s="318"/>
      <c r="R157" s="318"/>
      <c r="S157" s="312"/>
      <c r="T157" s="312"/>
      <c r="U157" s="312"/>
      <c r="V157" s="312"/>
      <c r="W157" s="312"/>
      <c r="X157" s="312"/>
      <c r="Y157" s="312"/>
      <c r="Z157" s="312"/>
    </row>
    <row r="158" spans="1:26" ht="18" customHeight="1" x14ac:dyDescent="0.2">
      <c r="A158" s="315"/>
      <c r="B158" s="315"/>
      <c r="C158" s="315"/>
      <c r="D158" s="312"/>
      <c r="E158" s="311"/>
      <c r="F158" s="316"/>
      <c r="G158" s="316"/>
      <c r="H158" s="311"/>
      <c r="I158" s="311"/>
      <c r="J158" s="315"/>
      <c r="K158" s="303"/>
      <c r="L158" s="402"/>
      <c r="M158" s="402"/>
      <c r="N158" s="317"/>
      <c r="O158" s="317"/>
      <c r="P158" s="312"/>
      <c r="Q158" s="318"/>
      <c r="R158" s="318"/>
      <c r="S158" s="312"/>
      <c r="T158" s="312"/>
      <c r="U158" s="312"/>
      <c r="V158" s="312"/>
      <c r="W158" s="312"/>
      <c r="X158" s="312"/>
      <c r="Y158" s="312"/>
      <c r="Z158" s="312"/>
    </row>
    <row r="159" spans="1:26" ht="18" customHeight="1" x14ac:dyDescent="0.2">
      <c r="A159" s="315"/>
      <c r="B159" s="315"/>
      <c r="C159" s="315"/>
      <c r="D159" s="312"/>
      <c r="E159" s="311"/>
      <c r="F159" s="319"/>
      <c r="G159" s="319"/>
      <c r="H159" s="311"/>
      <c r="I159" s="311"/>
      <c r="J159" s="315"/>
      <c r="K159" s="303"/>
      <c r="L159" s="402"/>
      <c r="M159" s="402"/>
      <c r="N159" s="317"/>
      <c r="O159" s="317"/>
      <c r="P159" s="312"/>
      <c r="Q159" s="318"/>
      <c r="R159" s="318"/>
      <c r="S159" s="312"/>
      <c r="T159" s="312"/>
      <c r="U159" s="312"/>
      <c r="V159" s="312"/>
      <c r="W159" s="312"/>
      <c r="X159" s="312"/>
      <c r="Y159" s="312"/>
      <c r="Z159" s="312"/>
    </row>
    <row r="160" spans="1:26" ht="18" customHeight="1" x14ac:dyDescent="0.2">
      <c r="A160" s="315"/>
      <c r="B160" s="315"/>
      <c r="C160" s="315"/>
      <c r="D160" s="312"/>
      <c r="E160" s="311"/>
      <c r="F160" s="319"/>
      <c r="G160" s="319"/>
      <c r="H160" s="311"/>
      <c r="I160" s="311"/>
      <c r="J160" s="315"/>
      <c r="K160" s="303"/>
      <c r="L160" s="402"/>
      <c r="M160" s="402"/>
      <c r="N160" s="317"/>
      <c r="O160" s="317"/>
      <c r="P160" s="312"/>
      <c r="Q160" s="318"/>
      <c r="R160" s="318"/>
      <c r="S160" s="312"/>
      <c r="T160" s="312"/>
      <c r="U160" s="312"/>
      <c r="V160" s="312"/>
      <c r="W160" s="312"/>
      <c r="X160" s="312"/>
      <c r="Y160" s="312"/>
      <c r="Z160" s="312"/>
    </row>
    <row r="161" spans="1:26" ht="18" customHeight="1" x14ac:dyDescent="0.2">
      <c r="A161" s="315"/>
      <c r="B161" s="315"/>
      <c r="C161" s="315"/>
      <c r="D161" s="312"/>
      <c r="E161" s="311"/>
      <c r="F161" s="319"/>
      <c r="G161" s="319"/>
      <c r="H161" s="311"/>
      <c r="I161" s="311"/>
      <c r="J161" s="315"/>
      <c r="K161" s="303"/>
      <c r="L161" s="402"/>
      <c r="M161" s="402"/>
      <c r="N161" s="317"/>
      <c r="O161" s="317"/>
      <c r="P161" s="312"/>
      <c r="Q161" s="318"/>
      <c r="R161" s="318"/>
      <c r="S161" s="312"/>
      <c r="T161" s="312"/>
      <c r="U161" s="312"/>
      <c r="V161" s="312"/>
      <c r="W161" s="312"/>
      <c r="X161" s="312"/>
      <c r="Y161" s="312"/>
      <c r="Z161" s="312"/>
    </row>
    <row r="162" spans="1:26" ht="18" customHeight="1" x14ac:dyDescent="0.2">
      <c r="A162" s="315"/>
      <c r="B162" s="315"/>
      <c r="C162" s="315"/>
      <c r="D162" s="312"/>
      <c r="E162" s="311"/>
      <c r="F162" s="319"/>
      <c r="G162" s="319"/>
      <c r="H162" s="311"/>
      <c r="I162" s="311"/>
      <c r="J162" s="315"/>
      <c r="K162" s="303"/>
      <c r="L162" s="402"/>
      <c r="M162" s="402"/>
      <c r="N162" s="317"/>
      <c r="O162" s="317"/>
      <c r="P162" s="312"/>
      <c r="Q162" s="318"/>
      <c r="R162" s="318"/>
      <c r="S162" s="312"/>
      <c r="T162" s="312"/>
      <c r="U162" s="312"/>
      <c r="V162" s="312"/>
      <c r="W162" s="312"/>
      <c r="X162" s="312"/>
      <c r="Y162" s="312"/>
      <c r="Z162" s="312"/>
    </row>
    <row r="163" spans="1:26" ht="18" customHeight="1" x14ac:dyDescent="0.2">
      <c r="A163" s="315"/>
      <c r="B163" s="315"/>
      <c r="C163" s="315"/>
      <c r="D163" s="312"/>
      <c r="E163" s="311"/>
      <c r="F163" s="319"/>
      <c r="G163" s="319"/>
      <c r="H163" s="311"/>
      <c r="I163" s="311"/>
      <c r="J163" s="315"/>
      <c r="K163" s="303"/>
      <c r="L163" s="402"/>
      <c r="M163" s="402"/>
      <c r="N163" s="317"/>
      <c r="O163" s="317"/>
      <c r="P163" s="312"/>
      <c r="Q163" s="318"/>
      <c r="R163" s="318"/>
      <c r="S163" s="312"/>
      <c r="T163" s="312"/>
      <c r="U163" s="312"/>
      <c r="V163" s="312"/>
      <c r="W163" s="312"/>
      <c r="X163" s="312"/>
      <c r="Y163" s="312"/>
      <c r="Z163" s="312"/>
    </row>
    <row r="164" spans="1:26" ht="18" customHeight="1" x14ac:dyDescent="0.2">
      <c r="A164" s="315"/>
      <c r="B164" s="315"/>
      <c r="C164" s="315"/>
      <c r="D164" s="312"/>
      <c r="E164" s="311"/>
      <c r="F164" s="319"/>
      <c r="G164" s="319"/>
      <c r="H164" s="311"/>
      <c r="I164" s="311"/>
      <c r="J164" s="315"/>
      <c r="K164" s="303"/>
      <c r="L164" s="402"/>
      <c r="M164" s="402"/>
      <c r="N164" s="317"/>
      <c r="O164" s="317"/>
      <c r="P164" s="312"/>
      <c r="Q164" s="318"/>
      <c r="R164" s="318"/>
      <c r="S164" s="312"/>
      <c r="T164" s="312"/>
      <c r="U164" s="312"/>
      <c r="V164" s="312"/>
      <c r="W164" s="312"/>
      <c r="X164" s="312"/>
      <c r="Y164" s="312"/>
      <c r="Z164" s="312"/>
    </row>
    <row r="165" spans="1:26" ht="18" customHeight="1" x14ac:dyDescent="0.2">
      <c r="A165" s="315"/>
      <c r="B165" s="315"/>
      <c r="C165" s="315"/>
      <c r="D165" s="312"/>
      <c r="E165" s="311"/>
      <c r="F165" s="319"/>
      <c r="G165" s="319"/>
      <c r="H165" s="311"/>
      <c r="I165" s="311"/>
      <c r="J165" s="315"/>
      <c r="K165" s="303"/>
      <c r="L165" s="402"/>
      <c r="M165" s="402"/>
      <c r="N165" s="317"/>
      <c r="O165" s="317"/>
      <c r="P165" s="312"/>
      <c r="Q165" s="318"/>
      <c r="R165" s="318"/>
      <c r="S165" s="312"/>
      <c r="T165" s="312"/>
      <c r="U165" s="312"/>
      <c r="V165" s="312"/>
      <c r="W165" s="312"/>
      <c r="X165" s="312"/>
      <c r="Y165" s="312"/>
      <c r="Z165" s="312"/>
    </row>
    <row r="166" spans="1:26" ht="18" customHeight="1" x14ac:dyDescent="0.2">
      <c r="A166" s="315"/>
      <c r="B166" s="315"/>
      <c r="C166" s="315"/>
      <c r="D166" s="312"/>
      <c r="E166" s="311"/>
      <c r="F166" s="319"/>
      <c r="G166" s="319"/>
      <c r="H166" s="311"/>
      <c r="I166" s="311"/>
      <c r="J166" s="315"/>
      <c r="K166" s="303"/>
      <c r="L166" s="402"/>
      <c r="M166" s="402"/>
      <c r="N166" s="317"/>
      <c r="O166" s="317"/>
      <c r="P166" s="312"/>
      <c r="Q166" s="318"/>
      <c r="R166" s="318"/>
      <c r="S166" s="312"/>
      <c r="T166" s="312"/>
      <c r="U166" s="312"/>
      <c r="V166" s="312"/>
      <c r="W166" s="312"/>
      <c r="X166" s="312"/>
      <c r="Y166" s="312"/>
      <c r="Z166" s="312"/>
    </row>
    <row r="167" spans="1:26" ht="18" customHeight="1" x14ac:dyDescent="0.2">
      <c r="A167" s="315"/>
      <c r="B167" s="315"/>
      <c r="C167" s="315"/>
      <c r="D167" s="312"/>
      <c r="E167" s="311"/>
      <c r="F167" s="319"/>
      <c r="G167" s="319"/>
      <c r="H167" s="311"/>
      <c r="I167" s="311"/>
      <c r="J167" s="315"/>
      <c r="K167" s="303"/>
      <c r="L167" s="402"/>
      <c r="M167" s="402"/>
      <c r="N167" s="317"/>
      <c r="O167" s="317"/>
      <c r="P167" s="312"/>
      <c r="Q167" s="318"/>
      <c r="R167" s="318"/>
      <c r="S167" s="312"/>
      <c r="T167" s="312"/>
      <c r="U167" s="312"/>
      <c r="V167" s="312"/>
      <c r="W167" s="312"/>
      <c r="X167" s="312"/>
      <c r="Y167" s="312"/>
      <c r="Z167" s="312"/>
    </row>
    <row r="168" spans="1:26" ht="18" customHeight="1" x14ac:dyDescent="0.2">
      <c r="A168" s="315"/>
      <c r="B168" s="315"/>
      <c r="C168" s="315"/>
      <c r="D168" s="312"/>
      <c r="E168" s="311"/>
      <c r="F168" s="319"/>
      <c r="G168" s="319"/>
      <c r="H168" s="311"/>
      <c r="I168" s="311"/>
      <c r="J168" s="315"/>
      <c r="K168" s="303"/>
      <c r="L168" s="402"/>
      <c r="M168" s="402"/>
      <c r="N168" s="317"/>
      <c r="O168" s="317"/>
      <c r="P168" s="312"/>
      <c r="Q168" s="318"/>
      <c r="R168" s="318"/>
      <c r="S168" s="312"/>
      <c r="T168" s="312"/>
      <c r="U168" s="312"/>
      <c r="V168" s="312"/>
      <c r="W168" s="312"/>
      <c r="X168" s="312"/>
      <c r="Y168" s="312"/>
      <c r="Z168" s="312"/>
    </row>
    <row r="169" spans="1:26" ht="18" customHeight="1" x14ac:dyDescent="0.2">
      <c r="A169" s="315"/>
      <c r="B169" s="315"/>
      <c r="C169" s="315"/>
      <c r="D169" s="312"/>
      <c r="E169" s="311"/>
      <c r="F169" s="316"/>
      <c r="G169" s="316"/>
      <c r="H169" s="311"/>
      <c r="I169" s="311"/>
      <c r="J169" s="315"/>
      <c r="K169" s="303"/>
      <c r="L169" s="402"/>
      <c r="M169" s="402"/>
      <c r="N169" s="317"/>
      <c r="O169" s="317"/>
      <c r="P169" s="312"/>
      <c r="Q169" s="318"/>
      <c r="R169" s="318"/>
      <c r="S169" s="312"/>
      <c r="T169" s="312"/>
      <c r="U169" s="312"/>
      <c r="V169" s="312"/>
      <c r="W169" s="312"/>
      <c r="X169" s="312"/>
      <c r="Y169" s="312"/>
      <c r="Z169" s="312"/>
    </row>
    <row r="170" spans="1:26" ht="18" customHeight="1" x14ac:dyDescent="0.2">
      <c r="A170" s="315"/>
      <c r="B170" s="315"/>
      <c r="C170" s="315"/>
      <c r="D170" s="312"/>
      <c r="E170" s="311"/>
      <c r="F170" s="319"/>
      <c r="G170" s="319"/>
      <c r="H170" s="311"/>
      <c r="I170" s="311"/>
      <c r="J170" s="315"/>
      <c r="K170" s="303"/>
      <c r="L170" s="402"/>
      <c r="M170" s="402"/>
      <c r="N170" s="317"/>
      <c r="O170" s="317"/>
      <c r="P170" s="312"/>
      <c r="Q170" s="318"/>
      <c r="R170" s="318"/>
      <c r="S170" s="312"/>
      <c r="T170" s="312"/>
      <c r="U170" s="312"/>
      <c r="V170" s="312"/>
      <c r="W170" s="312"/>
      <c r="X170" s="312"/>
      <c r="Y170" s="312"/>
      <c r="Z170" s="312"/>
    </row>
    <row r="171" spans="1:26" ht="18" customHeight="1" x14ac:dyDescent="0.2">
      <c r="A171" s="315"/>
      <c r="B171" s="315"/>
      <c r="C171" s="315"/>
      <c r="D171" s="312"/>
      <c r="E171" s="311"/>
      <c r="F171" s="319"/>
      <c r="G171" s="319"/>
      <c r="H171" s="311"/>
      <c r="I171" s="311"/>
      <c r="J171" s="315"/>
      <c r="K171" s="303"/>
      <c r="L171" s="402"/>
      <c r="M171" s="402"/>
      <c r="N171" s="317"/>
      <c r="O171" s="317"/>
      <c r="P171" s="312"/>
      <c r="Q171" s="318"/>
      <c r="R171" s="318"/>
      <c r="S171" s="312"/>
      <c r="T171" s="312"/>
      <c r="U171" s="312"/>
      <c r="V171" s="312"/>
      <c r="W171" s="312"/>
      <c r="X171" s="312"/>
      <c r="Y171" s="312"/>
      <c r="Z171" s="312"/>
    </row>
    <row r="172" spans="1:26" ht="18" customHeight="1" x14ac:dyDescent="0.2">
      <c r="A172" s="315"/>
      <c r="B172" s="315"/>
      <c r="C172" s="315"/>
      <c r="D172" s="312"/>
      <c r="E172" s="311"/>
      <c r="F172" s="319"/>
      <c r="G172" s="319"/>
      <c r="H172" s="311"/>
      <c r="I172" s="311"/>
      <c r="J172" s="315"/>
      <c r="K172" s="303"/>
      <c r="L172" s="402"/>
      <c r="M172" s="402"/>
      <c r="N172" s="317"/>
      <c r="O172" s="317"/>
      <c r="P172" s="312"/>
      <c r="Q172" s="318"/>
      <c r="R172" s="318"/>
      <c r="S172" s="312"/>
      <c r="T172" s="312"/>
      <c r="U172" s="312"/>
      <c r="V172" s="312"/>
      <c r="W172" s="312"/>
      <c r="X172" s="312"/>
      <c r="Y172" s="312"/>
      <c r="Z172" s="312"/>
    </row>
    <row r="173" spans="1:26" ht="18" customHeight="1" x14ac:dyDescent="0.2">
      <c r="A173" s="315"/>
      <c r="B173" s="315"/>
      <c r="C173" s="315"/>
      <c r="D173" s="312"/>
      <c r="E173" s="311"/>
      <c r="F173" s="316"/>
      <c r="G173" s="316"/>
      <c r="H173" s="311"/>
      <c r="I173" s="311"/>
      <c r="J173" s="315"/>
      <c r="K173" s="303"/>
      <c r="L173" s="402"/>
      <c r="M173" s="402"/>
      <c r="N173" s="317"/>
      <c r="O173" s="317"/>
      <c r="P173" s="312"/>
      <c r="Q173" s="318"/>
      <c r="R173" s="318"/>
      <c r="S173" s="312"/>
      <c r="T173" s="312"/>
      <c r="U173" s="312"/>
      <c r="V173" s="312"/>
      <c r="W173" s="312"/>
      <c r="X173" s="312"/>
      <c r="Y173" s="312"/>
      <c r="Z173" s="312"/>
    </row>
    <row r="174" spans="1:26" ht="18" customHeight="1" x14ac:dyDescent="0.2">
      <c r="A174" s="315"/>
      <c r="B174" s="315"/>
      <c r="C174" s="315"/>
      <c r="D174" s="312"/>
      <c r="E174" s="311"/>
      <c r="F174" s="316"/>
      <c r="G174" s="316"/>
      <c r="H174" s="311"/>
      <c r="I174" s="311"/>
      <c r="J174" s="315"/>
      <c r="K174" s="303"/>
      <c r="L174" s="402"/>
      <c r="M174" s="402"/>
      <c r="N174" s="317"/>
      <c r="O174" s="317"/>
      <c r="P174" s="312"/>
      <c r="Q174" s="318"/>
      <c r="R174" s="318"/>
      <c r="S174" s="312"/>
      <c r="T174" s="312"/>
      <c r="U174" s="312"/>
      <c r="V174" s="312"/>
      <c r="W174" s="312"/>
      <c r="X174" s="312"/>
      <c r="Y174" s="312"/>
      <c r="Z174" s="312"/>
    </row>
    <row r="175" spans="1:26" ht="18" customHeight="1" x14ac:dyDescent="0.2">
      <c r="A175" s="315"/>
      <c r="B175" s="315"/>
      <c r="C175" s="315"/>
      <c r="D175" s="312"/>
      <c r="E175" s="311"/>
      <c r="F175" s="316"/>
      <c r="G175" s="316"/>
      <c r="H175" s="311"/>
      <c r="I175" s="311"/>
      <c r="J175" s="315"/>
      <c r="K175" s="303"/>
      <c r="L175" s="402"/>
      <c r="M175" s="402"/>
      <c r="N175" s="317"/>
      <c r="O175" s="317"/>
      <c r="P175" s="312"/>
      <c r="Q175" s="318"/>
      <c r="R175" s="318"/>
      <c r="S175" s="312"/>
      <c r="T175" s="312"/>
      <c r="U175" s="312"/>
      <c r="V175" s="312"/>
      <c r="W175" s="312"/>
      <c r="X175" s="312"/>
      <c r="Y175" s="312"/>
      <c r="Z175" s="312"/>
    </row>
    <row r="176" spans="1:26" ht="18" customHeight="1" x14ac:dyDescent="0.2">
      <c r="A176" s="315"/>
      <c r="B176" s="315"/>
      <c r="C176" s="315"/>
      <c r="D176" s="312"/>
      <c r="E176" s="311"/>
      <c r="F176" s="316"/>
      <c r="G176" s="316"/>
      <c r="H176" s="311"/>
      <c r="I176" s="311"/>
      <c r="J176" s="315"/>
      <c r="K176" s="303"/>
      <c r="L176" s="402"/>
      <c r="M176" s="402"/>
      <c r="N176" s="317"/>
      <c r="O176" s="317"/>
      <c r="P176" s="312"/>
      <c r="Q176" s="318"/>
      <c r="R176" s="318"/>
      <c r="S176" s="312"/>
      <c r="T176" s="312"/>
      <c r="U176" s="312"/>
      <c r="V176" s="312"/>
      <c r="W176" s="312"/>
      <c r="X176" s="312"/>
      <c r="Y176" s="312"/>
      <c r="Z176" s="312"/>
    </row>
    <row r="177" spans="1:26" ht="18" customHeight="1" x14ac:dyDescent="0.2">
      <c r="A177" s="315"/>
      <c r="B177" s="315"/>
      <c r="C177" s="315"/>
      <c r="D177" s="312"/>
      <c r="E177" s="311"/>
      <c r="F177" s="316"/>
      <c r="G177" s="316"/>
      <c r="H177" s="311"/>
      <c r="I177" s="311"/>
      <c r="J177" s="315"/>
      <c r="K177" s="303"/>
      <c r="L177" s="402"/>
      <c r="M177" s="402"/>
      <c r="N177" s="317"/>
      <c r="O177" s="317"/>
      <c r="P177" s="312"/>
      <c r="Q177" s="318"/>
      <c r="R177" s="318"/>
      <c r="S177" s="312"/>
      <c r="T177" s="312"/>
      <c r="U177" s="312"/>
      <c r="V177" s="312"/>
      <c r="W177" s="312"/>
      <c r="X177" s="312"/>
      <c r="Y177" s="312"/>
      <c r="Z177" s="312"/>
    </row>
    <row r="178" spans="1:26" ht="18" customHeight="1" x14ac:dyDescent="0.2">
      <c r="A178" s="315"/>
      <c r="B178" s="315"/>
      <c r="C178" s="315"/>
      <c r="D178" s="312"/>
      <c r="E178" s="311"/>
      <c r="F178" s="316"/>
      <c r="G178" s="316"/>
      <c r="H178" s="311"/>
      <c r="I178" s="311"/>
      <c r="J178" s="315"/>
      <c r="K178" s="303"/>
      <c r="L178" s="402"/>
      <c r="M178" s="402"/>
      <c r="N178" s="317"/>
      <c r="O178" s="317"/>
      <c r="P178" s="312"/>
      <c r="Q178" s="318"/>
      <c r="R178" s="318"/>
      <c r="S178" s="312"/>
      <c r="T178" s="312"/>
      <c r="U178" s="312"/>
      <c r="V178" s="312"/>
      <c r="W178" s="312"/>
      <c r="X178" s="312"/>
      <c r="Y178" s="312"/>
      <c r="Z178" s="312"/>
    </row>
    <row r="179" spans="1:26" ht="18" customHeight="1" x14ac:dyDescent="0.2">
      <c r="A179" s="315"/>
      <c r="B179" s="315"/>
      <c r="C179" s="315"/>
      <c r="D179" s="312"/>
      <c r="E179" s="311"/>
      <c r="F179" s="316"/>
      <c r="G179" s="316"/>
      <c r="H179" s="311"/>
      <c r="I179" s="311"/>
      <c r="J179" s="315"/>
      <c r="K179" s="303"/>
      <c r="L179" s="402"/>
      <c r="M179" s="402"/>
      <c r="N179" s="317"/>
      <c r="O179" s="317"/>
      <c r="P179" s="312"/>
      <c r="Q179" s="318"/>
      <c r="R179" s="318"/>
      <c r="S179" s="312"/>
      <c r="T179" s="312"/>
      <c r="U179" s="312"/>
      <c r="V179" s="312"/>
      <c r="W179" s="312"/>
      <c r="X179" s="312"/>
      <c r="Y179" s="312"/>
      <c r="Z179" s="312"/>
    </row>
    <row r="180" spans="1:26" ht="18" customHeight="1" x14ac:dyDescent="0.2">
      <c r="A180" s="315"/>
      <c r="B180" s="315"/>
      <c r="C180" s="315"/>
      <c r="D180" s="312"/>
      <c r="E180" s="311"/>
      <c r="F180" s="316"/>
      <c r="G180" s="316"/>
      <c r="H180" s="311"/>
      <c r="I180" s="311"/>
      <c r="J180" s="315"/>
      <c r="K180" s="303"/>
      <c r="L180" s="402"/>
      <c r="M180" s="402"/>
      <c r="N180" s="317"/>
      <c r="O180" s="317"/>
      <c r="P180" s="312"/>
      <c r="Q180" s="318"/>
      <c r="R180" s="318"/>
      <c r="S180" s="312"/>
      <c r="T180" s="312"/>
      <c r="U180" s="312"/>
      <c r="V180" s="312"/>
      <c r="W180" s="312"/>
      <c r="X180" s="312"/>
      <c r="Y180" s="312"/>
      <c r="Z180" s="312"/>
    </row>
    <row r="181" spans="1:26" ht="18" customHeight="1" x14ac:dyDescent="0.2">
      <c r="A181" s="315"/>
      <c r="B181" s="315"/>
      <c r="C181" s="315"/>
      <c r="D181" s="312"/>
      <c r="E181" s="311"/>
      <c r="F181" s="316"/>
      <c r="G181" s="316"/>
      <c r="H181" s="311"/>
      <c r="I181" s="311"/>
      <c r="J181" s="315"/>
      <c r="K181" s="303"/>
      <c r="L181" s="402"/>
      <c r="M181" s="402"/>
      <c r="N181" s="317"/>
      <c r="O181" s="317"/>
      <c r="P181" s="312"/>
      <c r="Q181" s="318"/>
      <c r="R181" s="318"/>
      <c r="S181" s="312"/>
      <c r="T181" s="312"/>
      <c r="U181" s="312"/>
      <c r="V181" s="312"/>
      <c r="W181" s="312"/>
      <c r="X181" s="312"/>
      <c r="Y181" s="312"/>
      <c r="Z181" s="312"/>
    </row>
    <row r="182" spans="1:26" ht="18" customHeight="1" x14ac:dyDescent="0.2">
      <c r="A182" s="315"/>
      <c r="B182" s="315"/>
      <c r="C182" s="315"/>
      <c r="D182" s="312"/>
      <c r="E182" s="311"/>
      <c r="F182" s="316"/>
      <c r="G182" s="316"/>
      <c r="H182" s="311"/>
      <c r="I182" s="311"/>
      <c r="J182" s="315"/>
      <c r="K182" s="303"/>
      <c r="L182" s="402"/>
      <c r="M182" s="402"/>
      <c r="N182" s="317"/>
      <c r="O182" s="317"/>
      <c r="P182" s="312"/>
      <c r="Q182" s="318"/>
      <c r="R182" s="318"/>
      <c r="S182" s="312"/>
      <c r="T182" s="312"/>
      <c r="U182" s="312"/>
      <c r="V182" s="312"/>
      <c r="W182" s="312"/>
      <c r="X182" s="312"/>
      <c r="Y182" s="312"/>
      <c r="Z182" s="312"/>
    </row>
    <row r="183" spans="1:26" ht="18" customHeight="1" x14ac:dyDescent="0.2">
      <c r="A183" s="315"/>
      <c r="B183" s="315"/>
      <c r="C183" s="315"/>
      <c r="D183" s="312"/>
      <c r="E183" s="311"/>
      <c r="F183" s="316"/>
      <c r="G183" s="316"/>
      <c r="H183" s="311"/>
      <c r="I183" s="311"/>
      <c r="J183" s="315"/>
      <c r="K183" s="303"/>
      <c r="L183" s="402"/>
      <c r="M183" s="402"/>
      <c r="N183" s="317"/>
      <c r="O183" s="317"/>
      <c r="P183" s="312"/>
      <c r="Q183" s="318"/>
      <c r="R183" s="318"/>
      <c r="S183" s="312"/>
      <c r="T183" s="312"/>
      <c r="U183" s="312"/>
      <c r="V183" s="312"/>
      <c r="W183" s="312"/>
      <c r="X183" s="312"/>
      <c r="Y183" s="312"/>
      <c r="Z183" s="312"/>
    </row>
    <row r="184" spans="1:26" ht="18" customHeight="1" x14ac:dyDescent="0.2">
      <c r="A184" s="315"/>
      <c r="B184" s="315"/>
      <c r="C184" s="315"/>
      <c r="D184" s="312"/>
      <c r="E184" s="311"/>
      <c r="F184" s="316"/>
      <c r="G184" s="316"/>
      <c r="H184" s="311"/>
      <c r="I184" s="311"/>
      <c r="J184" s="315"/>
      <c r="K184" s="303"/>
      <c r="L184" s="402"/>
      <c r="M184" s="402"/>
      <c r="N184" s="317"/>
      <c r="O184" s="317"/>
      <c r="P184" s="312"/>
      <c r="Q184" s="318"/>
      <c r="R184" s="318"/>
      <c r="S184" s="312"/>
      <c r="T184" s="312"/>
      <c r="U184" s="312"/>
      <c r="V184" s="312"/>
      <c r="W184" s="312"/>
      <c r="X184" s="312"/>
      <c r="Y184" s="312"/>
      <c r="Z184" s="312"/>
    </row>
    <row r="185" spans="1:26" ht="18" customHeight="1" x14ac:dyDescent="0.2">
      <c r="A185" s="315"/>
      <c r="B185" s="315"/>
      <c r="C185" s="315"/>
      <c r="D185" s="312"/>
      <c r="E185" s="311"/>
      <c r="F185" s="316"/>
      <c r="G185" s="316"/>
      <c r="H185" s="311"/>
      <c r="I185" s="311"/>
      <c r="J185" s="315"/>
      <c r="K185" s="303"/>
      <c r="L185" s="402"/>
      <c r="M185" s="402"/>
      <c r="N185" s="317"/>
      <c r="O185" s="317"/>
      <c r="P185" s="312"/>
      <c r="Q185" s="318"/>
      <c r="R185" s="318"/>
      <c r="S185" s="312"/>
      <c r="T185" s="312"/>
      <c r="U185" s="312"/>
      <c r="V185" s="312"/>
      <c r="W185" s="312"/>
      <c r="X185" s="312"/>
      <c r="Y185" s="312"/>
      <c r="Z185" s="312"/>
    </row>
    <row r="186" spans="1:26" ht="18" customHeight="1" x14ac:dyDescent="0.2">
      <c r="A186" s="315"/>
      <c r="B186" s="315"/>
      <c r="C186" s="315"/>
      <c r="D186" s="312"/>
      <c r="E186" s="311"/>
      <c r="F186" s="316"/>
      <c r="G186" s="316"/>
      <c r="H186" s="311"/>
      <c r="I186" s="311"/>
      <c r="J186" s="315"/>
      <c r="K186" s="303"/>
      <c r="L186" s="402"/>
      <c r="M186" s="402"/>
      <c r="N186" s="317"/>
      <c r="O186" s="317"/>
      <c r="P186" s="312"/>
      <c r="Q186" s="318"/>
      <c r="R186" s="318"/>
      <c r="S186" s="312"/>
      <c r="T186" s="312"/>
      <c r="U186" s="312"/>
      <c r="V186" s="312"/>
      <c r="W186" s="312"/>
      <c r="X186" s="312"/>
      <c r="Y186" s="312"/>
      <c r="Z186" s="312"/>
    </row>
    <row r="187" spans="1:26" ht="18" customHeight="1" x14ac:dyDescent="0.2">
      <c r="A187" s="315"/>
      <c r="B187" s="315"/>
      <c r="C187" s="315"/>
      <c r="D187" s="312"/>
      <c r="E187" s="311"/>
      <c r="F187" s="316"/>
      <c r="G187" s="316"/>
      <c r="H187" s="311"/>
      <c r="I187" s="311"/>
      <c r="J187" s="315"/>
      <c r="K187" s="303"/>
      <c r="L187" s="402"/>
      <c r="M187" s="402"/>
      <c r="N187" s="317"/>
      <c r="O187" s="317"/>
      <c r="P187" s="312"/>
      <c r="Q187" s="318"/>
      <c r="R187" s="318"/>
      <c r="S187" s="312"/>
      <c r="T187" s="312"/>
      <c r="U187" s="312"/>
      <c r="V187" s="312"/>
      <c r="W187" s="312"/>
      <c r="X187" s="312"/>
      <c r="Y187" s="312"/>
      <c r="Z187" s="312"/>
    </row>
    <row r="188" spans="1:26" ht="18" customHeight="1" x14ac:dyDescent="0.2">
      <c r="A188" s="315"/>
      <c r="B188" s="315"/>
      <c r="C188" s="315"/>
      <c r="D188" s="312"/>
      <c r="E188" s="311"/>
      <c r="F188" s="316"/>
      <c r="G188" s="316"/>
      <c r="H188" s="311"/>
      <c r="I188" s="311"/>
      <c r="J188" s="315"/>
      <c r="K188" s="303"/>
      <c r="L188" s="402"/>
      <c r="M188" s="402"/>
      <c r="N188" s="317"/>
      <c r="O188" s="317"/>
      <c r="P188" s="312"/>
      <c r="Q188" s="318"/>
      <c r="R188" s="318"/>
      <c r="S188" s="312"/>
      <c r="T188" s="312"/>
      <c r="U188" s="312"/>
      <c r="V188" s="312"/>
      <c r="W188" s="312"/>
      <c r="X188" s="312"/>
      <c r="Y188" s="312"/>
      <c r="Z188" s="312"/>
    </row>
    <row r="189" spans="1:26" ht="18" customHeight="1" x14ac:dyDescent="0.2">
      <c r="A189" s="315"/>
      <c r="B189" s="315"/>
      <c r="C189" s="315"/>
      <c r="D189" s="312"/>
      <c r="E189" s="311"/>
      <c r="F189" s="316"/>
      <c r="G189" s="316"/>
      <c r="H189" s="311"/>
      <c r="I189" s="311"/>
      <c r="J189" s="315"/>
      <c r="K189" s="303"/>
      <c r="L189" s="402"/>
      <c r="M189" s="402"/>
      <c r="N189" s="317"/>
      <c r="O189" s="317"/>
      <c r="P189" s="312"/>
      <c r="Q189" s="318"/>
      <c r="R189" s="318"/>
      <c r="S189" s="312"/>
      <c r="T189" s="312"/>
      <c r="U189" s="312"/>
      <c r="V189" s="312"/>
      <c r="W189" s="312"/>
      <c r="X189" s="312"/>
      <c r="Y189" s="312"/>
      <c r="Z189" s="312"/>
    </row>
    <row r="190" spans="1:26" ht="18" customHeight="1" x14ac:dyDescent="0.2">
      <c r="A190" s="315"/>
      <c r="B190" s="315"/>
      <c r="C190" s="315"/>
      <c r="D190" s="312"/>
      <c r="E190" s="311"/>
      <c r="F190" s="319"/>
      <c r="G190" s="319"/>
      <c r="H190" s="311"/>
      <c r="I190" s="311"/>
      <c r="J190" s="315"/>
      <c r="K190" s="303"/>
      <c r="L190" s="402"/>
      <c r="M190" s="402"/>
      <c r="N190" s="317"/>
      <c r="O190" s="317"/>
      <c r="P190" s="312"/>
      <c r="Q190" s="318"/>
      <c r="R190" s="318"/>
      <c r="S190" s="312"/>
      <c r="T190" s="312"/>
      <c r="U190" s="312"/>
      <c r="V190" s="312"/>
      <c r="W190" s="312"/>
      <c r="X190" s="312"/>
      <c r="Y190" s="312"/>
      <c r="Z190" s="312"/>
    </row>
    <row r="191" spans="1:26" ht="18" customHeight="1" x14ac:dyDescent="0.2">
      <c r="A191" s="315"/>
      <c r="B191" s="315"/>
      <c r="C191" s="315"/>
      <c r="D191" s="312"/>
      <c r="E191" s="311"/>
      <c r="F191" s="319"/>
      <c r="G191" s="319"/>
      <c r="H191" s="311"/>
      <c r="I191" s="311"/>
      <c r="J191" s="315"/>
      <c r="K191" s="303"/>
      <c r="L191" s="402"/>
      <c r="M191" s="402"/>
      <c r="N191" s="317"/>
      <c r="O191" s="317"/>
      <c r="P191" s="312"/>
      <c r="Q191" s="318"/>
      <c r="R191" s="318"/>
      <c r="S191" s="312"/>
      <c r="T191" s="312"/>
      <c r="U191" s="312"/>
      <c r="V191" s="312"/>
      <c r="W191" s="312"/>
      <c r="X191" s="312"/>
      <c r="Y191" s="312"/>
      <c r="Z191" s="312"/>
    </row>
    <row r="192" spans="1:26" ht="18" customHeight="1" x14ac:dyDescent="0.2">
      <c r="A192" s="315"/>
      <c r="B192" s="315"/>
      <c r="C192" s="315"/>
      <c r="D192" s="312"/>
      <c r="E192" s="311"/>
      <c r="F192" s="319"/>
      <c r="G192" s="319"/>
      <c r="H192" s="311"/>
      <c r="I192" s="311"/>
      <c r="J192" s="315"/>
      <c r="K192" s="303"/>
      <c r="L192" s="402"/>
      <c r="M192" s="402"/>
      <c r="N192" s="317"/>
      <c r="O192" s="317"/>
      <c r="P192" s="312"/>
      <c r="Q192" s="318"/>
      <c r="R192" s="318"/>
      <c r="S192" s="312"/>
      <c r="T192" s="312"/>
      <c r="U192" s="312"/>
      <c r="V192" s="312"/>
      <c r="W192" s="312"/>
      <c r="X192" s="312"/>
      <c r="Y192" s="312"/>
      <c r="Z192" s="312"/>
    </row>
    <row r="193" spans="1:26" ht="18" customHeight="1" x14ac:dyDescent="0.2">
      <c r="A193" s="315"/>
      <c r="B193" s="315"/>
      <c r="C193" s="315"/>
      <c r="D193" s="312"/>
      <c r="E193" s="311"/>
      <c r="F193" s="319"/>
      <c r="G193" s="319"/>
      <c r="H193" s="311"/>
      <c r="I193" s="311"/>
      <c r="J193" s="315"/>
      <c r="K193" s="303"/>
      <c r="L193" s="402"/>
      <c r="M193" s="402"/>
      <c r="N193" s="317"/>
      <c r="O193" s="317"/>
      <c r="P193" s="312"/>
      <c r="Q193" s="318"/>
      <c r="R193" s="318"/>
      <c r="S193" s="312"/>
      <c r="T193" s="312"/>
      <c r="U193" s="312"/>
      <c r="V193" s="312"/>
      <c r="W193" s="312"/>
      <c r="X193" s="312"/>
      <c r="Y193" s="312"/>
      <c r="Z193" s="312"/>
    </row>
    <row r="194" spans="1:26" ht="18" customHeight="1" x14ac:dyDescent="0.2">
      <c r="A194" s="315"/>
      <c r="B194" s="315"/>
      <c r="C194" s="315"/>
      <c r="D194" s="312"/>
      <c r="E194" s="311"/>
      <c r="F194" s="319"/>
      <c r="G194" s="319"/>
      <c r="H194" s="311"/>
      <c r="I194" s="311"/>
      <c r="J194" s="315"/>
      <c r="K194" s="303"/>
      <c r="L194" s="402"/>
      <c r="M194" s="402"/>
      <c r="N194" s="317"/>
      <c r="O194" s="317"/>
      <c r="P194" s="312"/>
      <c r="Q194" s="318"/>
      <c r="R194" s="318"/>
      <c r="S194" s="312"/>
      <c r="T194" s="312"/>
      <c r="U194" s="312"/>
      <c r="V194" s="312"/>
      <c r="W194" s="312"/>
      <c r="X194" s="312"/>
      <c r="Y194" s="312"/>
      <c r="Z194" s="312"/>
    </row>
    <row r="195" spans="1:26" ht="18" customHeight="1" x14ac:dyDescent="0.2">
      <c r="A195" s="315"/>
      <c r="B195" s="315"/>
      <c r="C195" s="315"/>
      <c r="D195" s="312"/>
      <c r="E195" s="311"/>
      <c r="F195" s="319"/>
      <c r="G195" s="319"/>
      <c r="H195" s="311"/>
      <c r="I195" s="311"/>
      <c r="J195" s="315"/>
      <c r="K195" s="303"/>
      <c r="L195" s="402"/>
      <c r="M195" s="402"/>
      <c r="N195" s="317"/>
      <c r="O195" s="317"/>
      <c r="P195" s="312"/>
      <c r="Q195" s="318"/>
      <c r="R195" s="318"/>
      <c r="S195" s="312"/>
      <c r="T195" s="312"/>
      <c r="U195" s="312"/>
      <c r="V195" s="312"/>
      <c r="W195" s="312"/>
      <c r="X195" s="312"/>
      <c r="Y195" s="312"/>
      <c r="Z195" s="312"/>
    </row>
    <row r="196" spans="1:26" ht="18" customHeight="1" x14ac:dyDescent="0.2">
      <c r="A196" s="315"/>
      <c r="B196" s="315"/>
      <c r="C196" s="315"/>
      <c r="D196" s="312"/>
      <c r="E196" s="311"/>
      <c r="F196" s="319"/>
      <c r="G196" s="319"/>
      <c r="H196" s="311"/>
      <c r="I196" s="311"/>
      <c r="J196" s="315"/>
      <c r="K196" s="303"/>
      <c r="L196" s="402"/>
      <c r="M196" s="402"/>
      <c r="N196" s="317"/>
      <c r="O196" s="317"/>
      <c r="P196" s="312"/>
      <c r="Q196" s="318"/>
      <c r="R196" s="318"/>
      <c r="S196" s="312"/>
      <c r="T196" s="312"/>
      <c r="U196" s="312"/>
      <c r="V196" s="312"/>
      <c r="W196" s="312"/>
      <c r="X196" s="312"/>
      <c r="Y196" s="312"/>
      <c r="Z196" s="312"/>
    </row>
    <row r="197" spans="1:26" ht="18" customHeight="1" x14ac:dyDescent="0.2">
      <c r="A197" s="315"/>
      <c r="B197" s="315"/>
      <c r="C197" s="315"/>
      <c r="D197" s="312"/>
      <c r="E197" s="311"/>
      <c r="F197" s="319"/>
      <c r="G197" s="319"/>
      <c r="H197" s="311"/>
      <c r="I197" s="311"/>
      <c r="J197" s="315"/>
      <c r="K197" s="303"/>
      <c r="L197" s="402"/>
      <c r="M197" s="402"/>
      <c r="N197" s="317"/>
      <c r="O197" s="317"/>
      <c r="P197" s="312"/>
      <c r="Q197" s="318"/>
      <c r="R197" s="318"/>
      <c r="S197" s="312"/>
      <c r="T197" s="312"/>
      <c r="U197" s="312"/>
      <c r="V197" s="312"/>
      <c r="W197" s="312"/>
      <c r="X197" s="312"/>
      <c r="Y197" s="312"/>
      <c r="Z197" s="312"/>
    </row>
    <row r="198" spans="1:26" ht="18" customHeight="1" x14ac:dyDescent="0.2">
      <c r="A198" s="315"/>
      <c r="B198" s="315"/>
      <c r="C198" s="315"/>
      <c r="D198" s="312"/>
      <c r="E198" s="311"/>
      <c r="F198" s="319"/>
      <c r="G198" s="319"/>
      <c r="H198" s="311"/>
      <c r="I198" s="311"/>
      <c r="J198" s="315"/>
      <c r="K198" s="303"/>
      <c r="L198" s="402"/>
      <c r="M198" s="402"/>
      <c r="N198" s="317"/>
      <c r="O198" s="317"/>
      <c r="P198" s="312"/>
      <c r="Q198" s="318"/>
      <c r="R198" s="318"/>
      <c r="S198" s="312"/>
      <c r="T198" s="312"/>
      <c r="U198" s="312"/>
      <c r="V198" s="312"/>
      <c r="W198" s="312"/>
      <c r="X198" s="312"/>
      <c r="Y198" s="312"/>
      <c r="Z198" s="312"/>
    </row>
    <row r="199" spans="1:26" ht="18" customHeight="1" x14ac:dyDescent="0.2">
      <c r="A199" s="315"/>
      <c r="B199" s="315"/>
      <c r="C199" s="315"/>
      <c r="D199" s="312"/>
      <c r="E199" s="311"/>
      <c r="F199" s="319"/>
      <c r="G199" s="319"/>
      <c r="H199" s="311"/>
      <c r="I199" s="311"/>
      <c r="J199" s="315"/>
      <c r="K199" s="303"/>
      <c r="L199" s="402"/>
      <c r="M199" s="402"/>
      <c r="N199" s="317"/>
      <c r="O199" s="317"/>
      <c r="P199" s="312"/>
      <c r="Q199" s="318"/>
      <c r="R199" s="318"/>
      <c r="S199" s="312"/>
      <c r="T199" s="312"/>
      <c r="U199" s="312"/>
      <c r="V199" s="312"/>
      <c r="W199" s="312"/>
      <c r="X199" s="312"/>
      <c r="Y199" s="312"/>
      <c r="Z199" s="312"/>
    </row>
    <row r="200" spans="1:26" ht="18" customHeight="1" x14ac:dyDescent="0.2">
      <c r="A200" s="315"/>
      <c r="B200" s="315"/>
      <c r="C200" s="315"/>
      <c r="D200" s="312"/>
      <c r="E200" s="311"/>
      <c r="F200" s="316"/>
      <c r="G200" s="316"/>
      <c r="H200" s="311"/>
      <c r="I200" s="311"/>
      <c r="J200" s="315"/>
      <c r="K200" s="303"/>
      <c r="L200" s="402"/>
      <c r="M200" s="402"/>
      <c r="N200" s="317"/>
      <c r="O200" s="317"/>
      <c r="P200" s="312"/>
      <c r="Q200" s="318"/>
      <c r="R200" s="318"/>
      <c r="S200" s="312"/>
      <c r="T200" s="312"/>
      <c r="U200" s="312"/>
      <c r="V200" s="312"/>
      <c r="W200" s="312"/>
      <c r="X200" s="312"/>
      <c r="Y200" s="312"/>
      <c r="Z200" s="312"/>
    </row>
    <row r="201" spans="1:26" ht="18" customHeight="1" x14ac:dyDescent="0.2">
      <c r="A201" s="315"/>
      <c r="B201" s="315"/>
      <c r="C201" s="315"/>
      <c r="D201" s="312"/>
      <c r="E201" s="311"/>
      <c r="F201" s="319"/>
      <c r="G201" s="319"/>
      <c r="H201" s="311"/>
      <c r="I201" s="311"/>
      <c r="J201" s="315"/>
      <c r="K201" s="303"/>
      <c r="L201" s="402"/>
      <c r="M201" s="402"/>
      <c r="N201" s="317"/>
      <c r="O201" s="317"/>
      <c r="P201" s="312"/>
      <c r="Q201" s="318"/>
      <c r="R201" s="318"/>
      <c r="S201" s="312"/>
      <c r="T201" s="312"/>
      <c r="U201" s="312"/>
      <c r="V201" s="312"/>
      <c r="W201" s="312"/>
      <c r="X201" s="312"/>
      <c r="Y201" s="312"/>
      <c r="Z201" s="312"/>
    </row>
    <row r="202" spans="1:26" ht="18" customHeight="1" x14ac:dyDescent="0.2">
      <c r="A202" s="315"/>
      <c r="B202" s="315"/>
      <c r="C202" s="315"/>
      <c r="D202" s="312"/>
      <c r="E202" s="311"/>
      <c r="F202" s="319"/>
      <c r="G202" s="319"/>
      <c r="H202" s="311"/>
      <c r="I202" s="311"/>
      <c r="J202" s="315"/>
      <c r="K202" s="303"/>
      <c r="L202" s="402"/>
      <c r="M202" s="402"/>
      <c r="N202" s="317"/>
      <c r="O202" s="317"/>
      <c r="P202" s="312"/>
      <c r="Q202" s="318"/>
      <c r="R202" s="318"/>
      <c r="S202" s="312"/>
      <c r="T202" s="312"/>
      <c r="U202" s="312"/>
      <c r="V202" s="312"/>
      <c r="W202" s="312"/>
      <c r="X202" s="312"/>
      <c r="Y202" s="312"/>
      <c r="Z202" s="312"/>
    </row>
    <row r="203" spans="1:26" ht="18" customHeight="1" x14ac:dyDescent="0.2">
      <c r="A203" s="315"/>
      <c r="B203" s="315"/>
      <c r="C203" s="315"/>
      <c r="D203" s="312"/>
      <c r="E203" s="311"/>
      <c r="F203" s="319"/>
      <c r="G203" s="319"/>
      <c r="H203" s="311"/>
      <c r="I203" s="311"/>
      <c r="J203" s="315"/>
      <c r="K203" s="303"/>
      <c r="L203" s="402"/>
      <c r="M203" s="402"/>
      <c r="N203" s="317"/>
      <c r="O203" s="317"/>
      <c r="P203" s="312"/>
      <c r="Q203" s="318"/>
      <c r="R203" s="318"/>
      <c r="S203" s="312"/>
      <c r="T203" s="312"/>
      <c r="U203" s="312"/>
      <c r="V203" s="312"/>
      <c r="W203" s="312"/>
      <c r="X203" s="312"/>
      <c r="Y203" s="312"/>
      <c r="Z203" s="312"/>
    </row>
    <row r="204" spans="1:26" ht="18" customHeight="1" x14ac:dyDescent="0.2">
      <c r="A204" s="315"/>
      <c r="B204" s="315"/>
      <c r="C204" s="315"/>
      <c r="D204" s="312"/>
      <c r="E204" s="311"/>
      <c r="F204" s="316"/>
      <c r="G204" s="316"/>
      <c r="H204" s="311"/>
      <c r="I204" s="311"/>
      <c r="J204" s="315"/>
      <c r="K204" s="303"/>
      <c r="L204" s="402"/>
      <c r="M204" s="402"/>
      <c r="N204" s="317"/>
      <c r="O204" s="317"/>
      <c r="P204" s="312"/>
      <c r="Q204" s="318"/>
      <c r="R204" s="318"/>
      <c r="S204" s="312"/>
      <c r="T204" s="312"/>
      <c r="U204" s="312"/>
      <c r="V204" s="312"/>
      <c r="W204" s="312"/>
      <c r="X204" s="312"/>
      <c r="Y204" s="312"/>
      <c r="Z204" s="312"/>
    </row>
    <row r="205" spans="1:26" ht="18" customHeight="1" x14ac:dyDescent="0.2">
      <c r="A205" s="315"/>
      <c r="B205" s="315"/>
      <c r="C205" s="315"/>
      <c r="D205" s="312"/>
      <c r="E205" s="311"/>
      <c r="F205" s="316"/>
      <c r="G205" s="316"/>
      <c r="H205" s="311"/>
      <c r="I205" s="311"/>
      <c r="J205" s="315"/>
      <c r="K205" s="303"/>
      <c r="L205" s="402"/>
      <c r="M205" s="402"/>
      <c r="N205" s="317"/>
      <c r="O205" s="317"/>
      <c r="P205" s="312"/>
      <c r="Q205" s="318"/>
      <c r="R205" s="318"/>
      <c r="S205" s="312"/>
      <c r="T205" s="312"/>
      <c r="U205" s="312"/>
      <c r="V205" s="312"/>
      <c r="W205" s="312"/>
      <c r="X205" s="312"/>
      <c r="Y205" s="312"/>
      <c r="Z205" s="312"/>
    </row>
    <row r="206" spans="1:26" ht="18" customHeight="1" x14ac:dyDescent="0.2">
      <c r="A206" s="315"/>
      <c r="B206" s="315"/>
      <c r="C206" s="315"/>
      <c r="D206" s="312"/>
      <c r="E206" s="311"/>
      <c r="F206" s="316"/>
      <c r="G206" s="316"/>
      <c r="H206" s="311"/>
      <c r="I206" s="311"/>
      <c r="J206" s="315"/>
      <c r="K206" s="303"/>
      <c r="L206" s="402"/>
      <c r="M206" s="402"/>
      <c r="N206" s="317"/>
      <c r="O206" s="317"/>
      <c r="P206" s="312"/>
      <c r="Q206" s="318"/>
      <c r="R206" s="318"/>
      <c r="S206" s="312"/>
      <c r="T206" s="312"/>
      <c r="U206" s="312"/>
      <c r="V206" s="312"/>
      <c r="W206" s="312"/>
      <c r="X206" s="312"/>
      <c r="Y206" s="312"/>
      <c r="Z206" s="312"/>
    </row>
    <row r="207" spans="1:26" ht="18" customHeight="1" x14ac:dyDescent="0.2">
      <c r="A207" s="315"/>
      <c r="B207" s="315"/>
      <c r="C207" s="315"/>
      <c r="D207" s="312"/>
      <c r="E207" s="311"/>
      <c r="F207" s="316"/>
      <c r="G207" s="316"/>
      <c r="H207" s="311"/>
      <c r="I207" s="311"/>
      <c r="J207" s="315"/>
      <c r="K207" s="303"/>
      <c r="L207" s="402"/>
      <c r="M207" s="402"/>
      <c r="N207" s="317"/>
      <c r="O207" s="317"/>
      <c r="P207" s="312"/>
      <c r="Q207" s="318"/>
      <c r="R207" s="318"/>
      <c r="S207" s="312"/>
      <c r="T207" s="312"/>
      <c r="U207" s="312"/>
      <c r="V207" s="312"/>
      <c r="W207" s="312"/>
      <c r="X207" s="312"/>
      <c r="Y207" s="312"/>
      <c r="Z207" s="312"/>
    </row>
    <row r="208" spans="1:26" ht="18" customHeight="1" x14ac:dyDescent="0.2">
      <c r="A208" s="315"/>
      <c r="B208" s="315"/>
      <c r="C208" s="315"/>
      <c r="D208" s="312"/>
      <c r="E208" s="311"/>
      <c r="F208" s="316"/>
      <c r="G208" s="316"/>
      <c r="H208" s="311"/>
      <c r="I208" s="311"/>
      <c r="J208" s="315"/>
      <c r="K208" s="303"/>
      <c r="L208" s="402"/>
      <c r="M208" s="402"/>
      <c r="N208" s="317"/>
      <c r="O208" s="317"/>
      <c r="P208" s="312"/>
      <c r="Q208" s="318"/>
      <c r="R208" s="318"/>
      <c r="S208" s="312"/>
      <c r="T208" s="312"/>
      <c r="U208" s="312"/>
      <c r="V208" s="312"/>
      <c r="W208" s="312"/>
      <c r="X208" s="312"/>
      <c r="Y208" s="312"/>
      <c r="Z208" s="312"/>
    </row>
    <row r="209" spans="1:26" ht="18" customHeight="1" x14ac:dyDescent="0.2">
      <c r="A209" s="315"/>
      <c r="B209" s="315"/>
      <c r="C209" s="315"/>
      <c r="D209" s="312"/>
      <c r="E209" s="311"/>
      <c r="F209" s="316"/>
      <c r="G209" s="316"/>
      <c r="H209" s="311"/>
      <c r="I209" s="311"/>
      <c r="J209" s="315"/>
      <c r="K209" s="303"/>
      <c r="L209" s="402"/>
      <c r="M209" s="402"/>
      <c r="N209" s="317"/>
      <c r="O209" s="317"/>
      <c r="P209" s="312"/>
      <c r="Q209" s="318"/>
      <c r="R209" s="318"/>
      <c r="S209" s="312"/>
      <c r="T209" s="312"/>
      <c r="U209" s="312"/>
      <c r="V209" s="312"/>
      <c r="W209" s="312"/>
      <c r="X209" s="312"/>
      <c r="Y209" s="312"/>
      <c r="Z209" s="312"/>
    </row>
    <row r="210" spans="1:26" ht="18" customHeight="1" x14ac:dyDescent="0.2">
      <c r="A210" s="315"/>
      <c r="B210" s="315"/>
      <c r="C210" s="315"/>
      <c r="D210" s="312"/>
      <c r="E210" s="311"/>
      <c r="F210" s="316"/>
      <c r="G210" s="316"/>
      <c r="H210" s="311"/>
      <c r="I210" s="311"/>
      <c r="J210" s="315"/>
      <c r="K210" s="303"/>
      <c r="L210" s="402"/>
      <c r="M210" s="402"/>
      <c r="N210" s="317"/>
      <c r="O210" s="317"/>
      <c r="P210" s="312"/>
      <c r="Q210" s="318"/>
      <c r="R210" s="318"/>
      <c r="S210" s="312"/>
      <c r="T210" s="312"/>
      <c r="U210" s="312"/>
      <c r="V210" s="312"/>
      <c r="W210" s="312"/>
      <c r="X210" s="312"/>
      <c r="Y210" s="312"/>
      <c r="Z210" s="312"/>
    </row>
    <row r="211" spans="1:26" ht="18" customHeight="1" x14ac:dyDescent="0.2">
      <c r="A211" s="315"/>
      <c r="B211" s="315"/>
      <c r="C211" s="315"/>
      <c r="D211" s="312"/>
      <c r="E211" s="311"/>
      <c r="F211" s="316"/>
      <c r="G211" s="316"/>
      <c r="H211" s="311"/>
      <c r="I211" s="311"/>
      <c r="J211" s="315"/>
      <c r="K211" s="303"/>
      <c r="L211" s="402"/>
      <c r="M211" s="402"/>
      <c r="N211" s="317"/>
      <c r="O211" s="317"/>
      <c r="P211" s="312"/>
      <c r="Q211" s="318"/>
      <c r="R211" s="318"/>
      <c r="S211" s="312"/>
      <c r="T211" s="312"/>
      <c r="U211" s="312"/>
      <c r="V211" s="312"/>
      <c r="W211" s="312"/>
      <c r="X211" s="312"/>
      <c r="Y211" s="312"/>
      <c r="Z211" s="312"/>
    </row>
    <row r="212" spans="1:26" ht="18" customHeight="1" x14ac:dyDescent="0.2">
      <c r="A212" s="315"/>
      <c r="B212" s="315"/>
      <c r="C212" s="315"/>
      <c r="D212" s="312"/>
      <c r="E212" s="311"/>
      <c r="F212" s="316"/>
      <c r="G212" s="316"/>
      <c r="H212" s="311"/>
      <c r="I212" s="311"/>
      <c r="J212" s="315"/>
      <c r="K212" s="303"/>
      <c r="L212" s="402"/>
      <c r="M212" s="402"/>
      <c r="N212" s="317"/>
      <c r="O212" s="317"/>
      <c r="P212" s="312"/>
      <c r="Q212" s="318"/>
      <c r="R212" s="318"/>
      <c r="S212" s="312"/>
      <c r="T212" s="312"/>
      <c r="U212" s="312"/>
      <c r="V212" s="312"/>
      <c r="W212" s="312"/>
      <c r="X212" s="312"/>
      <c r="Y212" s="312"/>
      <c r="Z212" s="312"/>
    </row>
    <row r="213" spans="1:26" ht="18" customHeight="1" x14ac:dyDescent="0.2">
      <c r="A213" s="315"/>
      <c r="B213" s="315"/>
      <c r="C213" s="315"/>
      <c r="D213" s="312"/>
      <c r="E213" s="311"/>
      <c r="F213" s="316"/>
      <c r="G213" s="316"/>
      <c r="H213" s="311"/>
      <c r="I213" s="311"/>
      <c r="J213" s="315"/>
      <c r="K213" s="303"/>
      <c r="L213" s="402"/>
      <c r="M213" s="402"/>
      <c r="N213" s="317"/>
      <c r="O213" s="317"/>
      <c r="P213" s="312"/>
      <c r="Q213" s="318"/>
      <c r="R213" s="318"/>
      <c r="S213" s="312"/>
      <c r="T213" s="312"/>
      <c r="U213" s="312"/>
      <c r="V213" s="312"/>
      <c r="W213" s="312"/>
      <c r="X213" s="312"/>
      <c r="Y213" s="312"/>
      <c r="Z213" s="312"/>
    </row>
    <row r="214" spans="1:26" ht="18" customHeight="1" x14ac:dyDescent="0.2">
      <c r="A214" s="315"/>
      <c r="B214" s="315"/>
      <c r="C214" s="315"/>
      <c r="D214" s="312"/>
      <c r="E214" s="311"/>
      <c r="F214" s="316"/>
      <c r="G214" s="316"/>
      <c r="H214" s="311"/>
      <c r="I214" s="311"/>
      <c r="J214" s="315"/>
      <c r="K214" s="303"/>
      <c r="L214" s="402"/>
      <c r="M214" s="402"/>
      <c r="N214" s="317"/>
      <c r="O214" s="317"/>
      <c r="P214" s="312"/>
      <c r="Q214" s="318"/>
      <c r="R214" s="318"/>
      <c r="S214" s="312"/>
      <c r="T214" s="312"/>
      <c r="U214" s="312"/>
      <c r="V214" s="312"/>
      <c r="W214" s="312"/>
      <c r="X214" s="312"/>
      <c r="Y214" s="312"/>
      <c r="Z214" s="312"/>
    </row>
    <row r="215" spans="1:26" ht="18" customHeight="1" x14ac:dyDescent="0.2">
      <c r="A215" s="315"/>
      <c r="B215" s="315"/>
      <c r="C215" s="315"/>
      <c r="D215" s="312"/>
      <c r="E215" s="311"/>
      <c r="F215" s="316"/>
      <c r="G215" s="316"/>
      <c r="H215" s="311"/>
      <c r="I215" s="311"/>
      <c r="J215" s="315"/>
      <c r="K215" s="303"/>
      <c r="L215" s="402"/>
      <c r="M215" s="402"/>
      <c r="N215" s="317"/>
      <c r="O215" s="317"/>
      <c r="P215" s="312"/>
      <c r="Q215" s="318"/>
      <c r="R215" s="318"/>
      <c r="S215" s="312"/>
      <c r="T215" s="312"/>
      <c r="U215" s="312"/>
      <c r="V215" s="312"/>
      <c r="W215" s="312"/>
      <c r="X215" s="312"/>
      <c r="Y215" s="312"/>
      <c r="Z215" s="312"/>
    </row>
    <row r="216" spans="1:26" ht="18" customHeight="1" x14ac:dyDescent="0.2">
      <c r="A216" s="315"/>
      <c r="B216" s="315"/>
      <c r="C216" s="315"/>
      <c r="D216" s="312"/>
      <c r="E216" s="311"/>
      <c r="F216" s="316"/>
      <c r="G216" s="316"/>
      <c r="H216" s="311"/>
      <c r="I216" s="311"/>
      <c r="J216" s="315"/>
      <c r="K216" s="303"/>
      <c r="L216" s="402"/>
      <c r="M216" s="402"/>
      <c r="N216" s="317"/>
      <c r="O216" s="317"/>
      <c r="P216" s="312"/>
      <c r="Q216" s="318"/>
      <c r="R216" s="318"/>
      <c r="S216" s="312"/>
      <c r="T216" s="312"/>
      <c r="U216" s="312"/>
      <c r="V216" s="312"/>
      <c r="W216" s="312"/>
      <c r="X216" s="312"/>
      <c r="Y216" s="312"/>
      <c r="Z216" s="312"/>
    </row>
    <row r="217" spans="1:26" ht="18" customHeight="1" x14ac:dyDescent="0.2">
      <c r="A217" s="315"/>
      <c r="B217" s="315"/>
      <c r="C217" s="315"/>
      <c r="D217" s="312"/>
      <c r="E217" s="311"/>
      <c r="F217" s="316"/>
      <c r="G217" s="316"/>
      <c r="H217" s="311"/>
      <c r="I217" s="311"/>
      <c r="J217" s="315"/>
      <c r="K217" s="303"/>
      <c r="L217" s="402"/>
      <c r="M217" s="402"/>
      <c r="N217" s="317"/>
      <c r="O217" s="317"/>
      <c r="P217" s="312"/>
      <c r="Q217" s="318"/>
      <c r="R217" s="318"/>
      <c r="S217" s="312"/>
      <c r="T217" s="312"/>
      <c r="U217" s="312"/>
      <c r="V217" s="312"/>
      <c r="W217" s="312"/>
      <c r="X217" s="312"/>
      <c r="Y217" s="312"/>
      <c r="Z217" s="312"/>
    </row>
    <row r="218" spans="1:26" ht="18" customHeight="1" x14ac:dyDescent="0.2">
      <c r="A218" s="315"/>
      <c r="B218" s="315"/>
      <c r="C218" s="315"/>
      <c r="D218" s="312"/>
      <c r="E218" s="311"/>
      <c r="F218" s="316"/>
      <c r="G218" s="316"/>
      <c r="H218" s="311"/>
      <c r="I218" s="311"/>
      <c r="J218" s="315"/>
      <c r="K218" s="303"/>
      <c r="L218" s="402"/>
      <c r="M218" s="402"/>
      <c r="N218" s="317"/>
      <c r="O218" s="317"/>
      <c r="P218" s="312"/>
      <c r="Q218" s="318"/>
      <c r="R218" s="318"/>
      <c r="S218" s="312"/>
      <c r="T218" s="312"/>
      <c r="U218" s="312"/>
      <c r="V218" s="312"/>
      <c r="W218" s="312"/>
      <c r="X218" s="312"/>
      <c r="Y218" s="312"/>
      <c r="Z218" s="312"/>
    </row>
    <row r="219" spans="1:26" ht="18" customHeight="1" x14ac:dyDescent="0.2">
      <c r="A219" s="315"/>
      <c r="B219" s="315"/>
      <c r="C219" s="315"/>
      <c r="D219" s="312"/>
      <c r="E219" s="311"/>
      <c r="F219" s="316"/>
      <c r="G219" s="316"/>
      <c r="H219" s="311"/>
      <c r="I219" s="311"/>
      <c r="J219" s="315"/>
      <c r="K219" s="303"/>
      <c r="L219" s="402"/>
      <c r="M219" s="402"/>
      <c r="N219" s="317"/>
      <c r="O219" s="317"/>
      <c r="P219" s="312"/>
      <c r="Q219" s="318"/>
      <c r="R219" s="318"/>
      <c r="S219" s="312"/>
      <c r="T219" s="312"/>
      <c r="U219" s="312"/>
      <c r="V219" s="312"/>
      <c r="W219" s="312"/>
      <c r="X219" s="312"/>
      <c r="Y219" s="312"/>
      <c r="Z219" s="312"/>
    </row>
    <row r="220" spans="1:26" ht="18" customHeight="1" x14ac:dyDescent="0.2">
      <c r="A220" s="315"/>
      <c r="B220" s="315"/>
      <c r="C220" s="315"/>
      <c r="D220" s="312"/>
      <c r="E220" s="311"/>
      <c r="F220" s="316"/>
      <c r="G220" s="316"/>
      <c r="H220" s="311"/>
      <c r="I220" s="311"/>
      <c r="J220" s="315"/>
      <c r="K220" s="303"/>
      <c r="L220" s="402"/>
      <c r="M220" s="402"/>
      <c r="N220" s="317"/>
      <c r="O220" s="317"/>
      <c r="P220" s="312"/>
      <c r="Q220" s="318"/>
      <c r="R220" s="318"/>
      <c r="S220" s="312"/>
      <c r="T220" s="312"/>
      <c r="U220" s="312"/>
      <c r="V220" s="312"/>
      <c r="W220" s="312"/>
      <c r="X220" s="312"/>
      <c r="Y220" s="312"/>
      <c r="Z220" s="312"/>
    </row>
    <row r="221" spans="1:26" ht="18" customHeight="1" x14ac:dyDescent="0.2">
      <c r="A221" s="315"/>
      <c r="B221" s="315"/>
      <c r="C221" s="315"/>
      <c r="D221" s="312"/>
      <c r="E221" s="311"/>
      <c r="F221" s="319"/>
      <c r="G221" s="319"/>
      <c r="H221" s="311"/>
      <c r="I221" s="311"/>
      <c r="J221" s="315"/>
      <c r="K221" s="303"/>
      <c r="L221" s="402"/>
      <c r="M221" s="402"/>
      <c r="N221" s="317"/>
      <c r="O221" s="317"/>
      <c r="P221" s="312"/>
      <c r="Q221" s="318"/>
      <c r="R221" s="318"/>
      <c r="S221" s="312"/>
      <c r="T221" s="312"/>
      <c r="U221" s="312"/>
      <c r="V221" s="312"/>
      <c r="W221" s="312"/>
      <c r="X221" s="312"/>
      <c r="Y221" s="312"/>
      <c r="Z221" s="312"/>
    </row>
    <row r="222" spans="1:26" ht="18" customHeight="1" x14ac:dyDescent="0.2">
      <c r="A222" s="315"/>
      <c r="B222" s="315"/>
      <c r="C222" s="315"/>
      <c r="D222" s="312"/>
      <c r="E222" s="311"/>
      <c r="F222" s="319"/>
      <c r="G222" s="319"/>
      <c r="H222" s="311"/>
      <c r="I222" s="311"/>
      <c r="J222" s="315"/>
      <c r="K222" s="303"/>
      <c r="L222" s="402"/>
      <c r="M222" s="402"/>
      <c r="N222" s="317"/>
      <c r="O222" s="317"/>
      <c r="P222" s="312"/>
      <c r="Q222" s="318"/>
      <c r="R222" s="318"/>
      <c r="S222" s="312"/>
      <c r="T222" s="312"/>
      <c r="U222" s="312"/>
      <c r="V222" s="312"/>
      <c r="W222" s="312"/>
      <c r="X222" s="312"/>
      <c r="Y222" s="312"/>
      <c r="Z222" s="312"/>
    </row>
    <row r="223" spans="1:26" ht="18" customHeight="1" x14ac:dyDescent="0.2">
      <c r="A223" s="315"/>
      <c r="B223" s="315"/>
      <c r="C223" s="315"/>
      <c r="D223" s="312"/>
      <c r="E223" s="311"/>
      <c r="F223" s="319"/>
      <c r="G223" s="319"/>
      <c r="H223" s="311"/>
      <c r="I223" s="311"/>
      <c r="J223" s="315"/>
      <c r="K223" s="303"/>
      <c r="L223" s="402"/>
      <c r="M223" s="402"/>
      <c r="N223" s="317"/>
      <c r="O223" s="317"/>
      <c r="P223" s="312"/>
      <c r="Q223" s="318"/>
      <c r="R223" s="318"/>
      <c r="S223" s="312"/>
      <c r="T223" s="312"/>
      <c r="U223" s="312"/>
      <c r="V223" s="312"/>
      <c r="W223" s="312"/>
      <c r="X223" s="312"/>
      <c r="Y223" s="312"/>
      <c r="Z223" s="312"/>
    </row>
    <row r="224" spans="1:26" ht="18" customHeight="1" x14ac:dyDescent="0.2">
      <c r="A224" s="315"/>
      <c r="B224" s="315"/>
      <c r="C224" s="315"/>
      <c r="D224" s="312"/>
      <c r="E224" s="311"/>
      <c r="F224" s="319"/>
      <c r="G224" s="319"/>
      <c r="H224" s="311"/>
      <c r="I224" s="311"/>
      <c r="J224" s="315"/>
      <c r="K224" s="303"/>
      <c r="L224" s="402"/>
      <c r="M224" s="402"/>
      <c r="N224" s="317"/>
      <c r="O224" s="317"/>
      <c r="P224" s="312"/>
      <c r="Q224" s="318"/>
      <c r="R224" s="318"/>
      <c r="S224" s="312"/>
      <c r="T224" s="312"/>
      <c r="U224" s="312"/>
      <c r="V224" s="312"/>
      <c r="W224" s="312"/>
      <c r="X224" s="312"/>
      <c r="Y224" s="312"/>
      <c r="Z224" s="312"/>
    </row>
    <row r="225" spans="1:26" ht="18" customHeight="1" x14ac:dyDescent="0.2">
      <c r="A225" s="315"/>
      <c r="B225" s="315"/>
      <c r="C225" s="315"/>
      <c r="D225" s="312"/>
      <c r="E225" s="311"/>
      <c r="F225" s="319"/>
      <c r="G225" s="319"/>
      <c r="H225" s="311"/>
      <c r="I225" s="311"/>
      <c r="J225" s="315"/>
      <c r="K225" s="303"/>
      <c r="L225" s="402"/>
      <c r="M225" s="402"/>
      <c r="N225" s="317"/>
      <c r="O225" s="317"/>
      <c r="P225" s="312"/>
      <c r="Q225" s="318"/>
      <c r="R225" s="318"/>
      <c r="S225" s="312"/>
      <c r="T225" s="312"/>
      <c r="U225" s="312"/>
      <c r="V225" s="312"/>
      <c r="W225" s="312"/>
      <c r="X225" s="312"/>
      <c r="Y225" s="312"/>
      <c r="Z225" s="312"/>
    </row>
    <row r="226" spans="1:26" ht="18" customHeight="1" x14ac:dyDescent="0.2">
      <c r="A226" s="315"/>
      <c r="B226" s="315"/>
      <c r="C226" s="315"/>
      <c r="D226" s="312"/>
      <c r="E226" s="311"/>
      <c r="F226" s="319"/>
      <c r="G226" s="319"/>
      <c r="H226" s="311"/>
      <c r="I226" s="311"/>
      <c r="J226" s="315"/>
      <c r="K226" s="303"/>
      <c r="L226" s="402"/>
      <c r="M226" s="402"/>
      <c r="N226" s="317"/>
      <c r="O226" s="317"/>
      <c r="P226" s="312"/>
      <c r="Q226" s="318"/>
      <c r="R226" s="318"/>
      <c r="S226" s="312"/>
      <c r="T226" s="312"/>
      <c r="U226" s="312"/>
      <c r="V226" s="312"/>
      <c r="W226" s="312"/>
      <c r="X226" s="312"/>
      <c r="Y226" s="312"/>
      <c r="Z226" s="312"/>
    </row>
    <row r="227" spans="1:26" ht="18" customHeight="1" x14ac:dyDescent="0.2">
      <c r="A227" s="315"/>
      <c r="B227" s="315"/>
      <c r="C227" s="315"/>
      <c r="D227" s="312"/>
      <c r="E227" s="311"/>
      <c r="F227" s="319"/>
      <c r="G227" s="319"/>
      <c r="H227" s="311"/>
      <c r="I227" s="311"/>
      <c r="J227" s="315"/>
      <c r="K227" s="303"/>
      <c r="L227" s="402"/>
      <c r="M227" s="402"/>
      <c r="N227" s="317"/>
      <c r="O227" s="317"/>
      <c r="P227" s="312"/>
      <c r="Q227" s="318"/>
      <c r="R227" s="318"/>
      <c r="S227" s="312"/>
      <c r="T227" s="312"/>
      <c r="U227" s="312"/>
      <c r="V227" s="312"/>
      <c r="W227" s="312"/>
      <c r="X227" s="312"/>
      <c r="Y227" s="312"/>
      <c r="Z227" s="312"/>
    </row>
    <row r="228" spans="1:26" ht="18" customHeight="1" x14ac:dyDescent="0.2">
      <c r="A228" s="315"/>
      <c r="B228" s="315"/>
      <c r="C228" s="315"/>
      <c r="D228" s="312"/>
      <c r="E228" s="311"/>
      <c r="F228" s="319"/>
      <c r="G228" s="319"/>
      <c r="H228" s="311"/>
      <c r="I228" s="311"/>
      <c r="J228" s="315"/>
      <c r="K228" s="303"/>
      <c r="L228" s="402"/>
      <c r="M228" s="402"/>
      <c r="N228" s="317"/>
      <c r="O228" s="317"/>
      <c r="P228" s="312"/>
      <c r="Q228" s="318"/>
      <c r="R228" s="318"/>
      <c r="S228" s="312"/>
      <c r="T228" s="312"/>
      <c r="U228" s="312"/>
      <c r="V228" s="312"/>
      <c r="W228" s="312"/>
      <c r="X228" s="312"/>
      <c r="Y228" s="312"/>
      <c r="Z228" s="312"/>
    </row>
    <row r="229" spans="1:26" ht="18" customHeight="1" x14ac:dyDescent="0.2">
      <c r="A229" s="315"/>
      <c r="B229" s="315"/>
      <c r="C229" s="315"/>
      <c r="D229" s="312"/>
      <c r="E229" s="311"/>
      <c r="F229" s="319"/>
      <c r="G229" s="319"/>
      <c r="H229" s="311"/>
      <c r="I229" s="311"/>
      <c r="J229" s="315"/>
      <c r="K229" s="303"/>
      <c r="L229" s="402"/>
      <c r="M229" s="402"/>
      <c r="N229" s="317"/>
      <c r="O229" s="317"/>
      <c r="P229" s="312"/>
      <c r="Q229" s="318"/>
      <c r="R229" s="318"/>
      <c r="S229" s="312"/>
      <c r="T229" s="312"/>
      <c r="U229" s="312"/>
      <c r="V229" s="312"/>
      <c r="W229" s="312"/>
      <c r="X229" s="312"/>
      <c r="Y229" s="312"/>
      <c r="Z229" s="312"/>
    </row>
    <row r="230" spans="1:26" ht="18" customHeight="1" x14ac:dyDescent="0.2">
      <c r="A230" s="315"/>
      <c r="B230" s="315"/>
      <c r="C230" s="315"/>
      <c r="D230" s="312"/>
      <c r="E230" s="311"/>
      <c r="F230" s="319"/>
      <c r="G230" s="319"/>
      <c r="H230" s="311"/>
      <c r="I230" s="311"/>
      <c r="J230" s="315"/>
      <c r="K230" s="303"/>
      <c r="L230" s="402"/>
      <c r="M230" s="402"/>
      <c r="N230" s="317"/>
      <c r="O230" s="317"/>
      <c r="P230" s="312"/>
      <c r="Q230" s="318"/>
      <c r="R230" s="318"/>
      <c r="S230" s="312"/>
      <c r="T230" s="312"/>
      <c r="U230" s="312"/>
      <c r="V230" s="312"/>
      <c r="W230" s="312"/>
      <c r="X230" s="312"/>
      <c r="Y230" s="312"/>
      <c r="Z230" s="312"/>
    </row>
    <row r="231" spans="1:26" ht="18" customHeight="1" x14ac:dyDescent="0.2">
      <c r="A231" s="315"/>
      <c r="B231" s="315"/>
      <c r="C231" s="315"/>
      <c r="D231" s="312"/>
      <c r="E231" s="311"/>
      <c r="F231" s="316"/>
      <c r="G231" s="316"/>
      <c r="H231" s="311"/>
      <c r="I231" s="311"/>
      <c r="J231" s="315"/>
      <c r="K231" s="303"/>
      <c r="L231" s="402"/>
      <c r="M231" s="402"/>
      <c r="N231" s="317"/>
      <c r="O231" s="317"/>
      <c r="P231" s="312"/>
      <c r="Q231" s="318"/>
      <c r="R231" s="318"/>
      <c r="S231" s="312"/>
      <c r="T231" s="312"/>
      <c r="U231" s="312"/>
      <c r="V231" s="312"/>
      <c r="W231" s="312"/>
      <c r="X231" s="312"/>
      <c r="Y231" s="312"/>
      <c r="Z231" s="312"/>
    </row>
    <row r="232" spans="1:26" ht="18" customHeight="1" x14ac:dyDescent="0.2">
      <c r="A232" s="315"/>
      <c r="B232" s="315"/>
      <c r="C232" s="315"/>
      <c r="D232" s="312"/>
      <c r="E232" s="311"/>
      <c r="F232" s="319"/>
      <c r="G232" s="319"/>
      <c r="H232" s="311"/>
      <c r="I232" s="311"/>
      <c r="J232" s="315"/>
      <c r="K232" s="303"/>
      <c r="L232" s="402"/>
      <c r="M232" s="402"/>
      <c r="N232" s="317"/>
      <c r="O232" s="317"/>
      <c r="P232" s="312"/>
      <c r="Q232" s="318"/>
      <c r="R232" s="318"/>
      <c r="S232" s="312"/>
      <c r="T232" s="312"/>
      <c r="U232" s="312"/>
      <c r="V232" s="312"/>
      <c r="W232" s="312"/>
      <c r="X232" s="312"/>
      <c r="Y232" s="312"/>
      <c r="Z232" s="312"/>
    </row>
    <row r="233" spans="1:26" ht="18" customHeight="1" x14ac:dyDescent="0.2">
      <c r="A233" s="315"/>
      <c r="B233" s="315"/>
      <c r="C233" s="315"/>
      <c r="D233" s="312"/>
      <c r="E233" s="311"/>
      <c r="F233" s="319"/>
      <c r="G233" s="319"/>
      <c r="H233" s="311"/>
      <c r="I233" s="311"/>
      <c r="J233" s="315"/>
      <c r="K233" s="303"/>
      <c r="L233" s="402"/>
      <c r="M233" s="402"/>
      <c r="N233" s="317"/>
      <c r="O233" s="317"/>
      <c r="P233" s="312"/>
      <c r="Q233" s="318"/>
      <c r="R233" s="318"/>
      <c r="S233" s="312"/>
      <c r="T233" s="312"/>
      <c r="U233" s="312"/>
      <c r="V233" s="312"/>
      <c r="W233" s="312"/>
      <c r="X233" s="312"/>
      <c r="Y233" s="312"/>
      <c r="Z233" s="312"/>
    </row>
    <row r="234" spans="1:26" ht="18" customHeight="1" x14ac:dyDescent="0.2">
      <c r="A234" s="315"/>
      <c r="B234" s="315"/>
      <c r="C234" s="315"/>
      <c r="D234" s="312"/>
      <c r="E234" s="311"/>
      <c r="F234" s="319"/>
      <c r="G234" s="319"/>
      <c r="H234" s="311"/>
      <c r="I234" s="311"/>
      <c r="J234" s="315"/>
      <c r="K234" s="303"/>
      <c r="L234" s="402"/>
      <c r="M234" s="402"/>
      <c r="N234" s="317"/>
      <c r="O234" s="317"/>
      <c r="P234" s="312"/>
      <c r="Q234" s="318"/>
      <c r="R234" s="318"/>
      <c r="S234" s="312"/>
      <c r="T234" s="312"/>
      <c r="U234" s="312"/>
      <c r="V234" s="312"/>
      <c r="W234" s="312"/>
      <c r="X234" s="312"/>
      <c r="Y234" s="312"/>
      <c r="Z234" s="312"/>
    </row>
    <row r="235" spans="1:26" ht="18" customHeight="1" x14ac:dyDescent="0.2">
      <c r="A235" s="315"/>
      <c r="B235" s="315"/>
      <c r="C235" s="315"/>
      <c r="D235" s="312"/>
      <c r="E235" s="311"/>
      <c r="F235" s="316"/>
      <c r="G235" s="316"/>
      <c r="H235" s="311"/>
      <c r="I235" s="311"/>
      <c r="J235" s="315"/>
      <c r="K235" s="303"/>
      <c r="L235" s="402"/>
      <c r="M235" s="402"/>
      <c r="N235" s="317"/>
      <c r="O235" s="317"/>
      <c r="P235" s="312"/>
      <c r="Q235" s="318"/>
      <c r="R235" s="318"/>
      <c r="S235" s="312"/>
      <c r="T235" s="312"/>
      <c r="U235" s="312"/>
      <c r="V235" s="312"/>
      <c r="W235" s="312"/>
      <c r="X235" s="312"/>
      <c r="Y235" s="312"/>
      <c r="Z235" s="312"/>
    </row>
    <row r="236" spans="1:26" ht="18" customHeight="1" x14ac:dyDescent="0.2">
      <c r="A236" s="315"/>
      <c r="B236" s="315"/>
      <c r="C236" s="315"/>
      <c r="D236" s="312"/>
      <c r="E236" s="311"/>
      <c r="F236" s="316"/>
      <c r="G236" s="316"/>
      <c r="H236" s="311"/>
      <c r="I236" s="311"/>
      <c r="J236" s="315"/>
      <c r="K236" s="303"/>
      <c r="L236" s="402"/>
      <c r="M236" s="402"/>
      <c r="N236" s="317"/>
      <c r="O236" s="317"/>
      <c r="P236" s="312"/>
      <c r="Q236" s="318"/>
      <c r="R236" s="318"/>
      <c r="S236" s="312"/>
      <c r="T236" s="312"/>
      <c r="U236" s="312"/>
      <c r="V236" s="312"/>
      <c r="W236" s="312"/>
      <c r="X236" s="312"/>
      <c r="Y236" s="312"/>
      <c r="Z236" s="312"/>
    </row>
    <row r="237" spans="1:26" ht="18" customHeight="1" x14ac:dyDescent="0.2">
      <c r="A237" s="315"/>
      <c r="B237" s="315"/>
      <c r="C237" s="315"/>
      <c r="D237" s="312"/>
      <c r="E237" s="311"/>
      <c r="F237" s="316"/>
      <c r="G237" s="316"/>
      <c r="H237" s="311"/>
      <c r="I237" s="311"/>
      <c r="J237" s="315"/>
      <c r="K237" s="303"/>
      <c r="L237" s="402"/>
      <c r="M237" s="402"/>
      <c r="N237" s="317"/>
      <c r="O237" s="317"/>
      <c r="P237" s="312"/>
      <c r="Q237" s="318"/>
      <c r="R237" s="318"/>
      <c r="S237" s="312"/>
      <c r="T237" s="312"/>
      <c r="U237" s="312"/>
      <c r="V237" s="312"/>
      <c r="W237" s="312"/>
      <c r="X237" s="312"/>
      <c r="Y237" s="312"/>
      <c r="Z237" s="312"/>
    </row>
    <row r="238" spans="1:26" ht="18" customHeight="1" x14ac:dyDescent="0.2">
      <c r="A238" s="315"/>
      <c r="B238" s="315"/>
      <c r="C238" s="315"/>
      <c r="D238" s="312"/>
      <c r="E238" s="311"/>
      <c r="F238" s="316"/>
      <c r="G238" s="316"/>
      <c r="H238" s="311"/>
      <c r="I238" s="311"/>
      <c r="J238" s="315"/>
      <c r="K238" s="303"/>
      <c r="L238" s="402"/>
      <c r="M238" s="402"/>
      <c r="N238" s="317"/>
      <c r="O238" s="317"/>
      <c r="P238" s="312"/>
      <c r="Q238" s="318"/>
      <c r="R238" s="318"/>
      <c r="S238" s="312"/>
      <c r="T238" s="312"/>
      <c r="U238" s="312"/>
      <c r="V238" s="312"/>
      <c r="W238" s="312"/>
      <c r="X238" s="312"/>
      <c r="Y238" s="312"/>
      <c r="Z238" s="312"/>
    </row>
    <row r="239" spans="1:26" ht="18" customHeight="1" x14ac:dyDescent="0.2">
      <c r="A239" s="315"/>
      <c r="B239" s="315"/>
      <c r="C239" s="315"/>
      <c r="D239" s="312"/>
      <c r="E239" s="311"/>
      <c r="F239" s="316"/>
      <c r="G239" s="316"/>
      <c r="H239" s="311"/>
      <c r="I239" s="311"/>
      <c r="J239" s="315"/>
      <c r="K239" s="303"/>
      <c r="L239" s="402"/>
      <c r="M239" s="402"/>
      <c r="N239" s="317"/>
      <c r="O239" s="317"/>
      <c r="P239" s="312"/>
      <c r="Q239" s="318"/>
      <c r="R239" s="318"/>
      <c r="S239" s="312"/>
      <c r="T239" s="312"/>
      <c r="U239" s="312"/>
      <c r="V239" s="312"/>
      <c r="W239" s="312"/>
      <c r="X239" s="312"/>
      <c r="Y239" s="312"/>
      <c r="Z239" s="312"/>
    </row>
    <row r="240" spans="1:26" ht="18" customHeight="1" x14ac:dyDescent="0.2">
      <c r="A240" s="315"/>
      <c r="B240" s="315"/>
      <c r="C240" s="315"/>
      <c r="D240" s="312"/>
      <c r="E240" s="311"/>
      <c r="F240" s="316"/>
      <c r="G240" s="316"/>
      <c r="H240" s="311"/>
      <c r="I240" s="311"/>
      <c r="J240" s="315"/>
      <c r="K240" s="303"/>
      <c r="L240" s="402"/>
      <c r="M240" s="402"/>
      <c r="N240" s="317"/>
      <c r="O240" s="317"/>
      <c r="P240" s="312"/>
      <c r="Q240" s="318"/>
      <c r="R240" s="318"/>
      <c r="S240" s="312"/>
      <c r="T240" s="312"/>
      <c r="U240" s="312"/>
      <c r="V240" s="312"/>
      <c r="W240" s="312"/>
      <c r="X240" s="312"/>
      <c r="Y240" s="312"/>
      <c r="Z240" s="312"/>
    </row>
    <row r="241" spans="1:26" ht="18" customHeight="1" x14ac:dyDescent="0.2">
      <c r="A241" s="315"/>
      <c r="B241" s="315"/>
      <c r="C241" s="315"/>
      <c r="D241" s="312"/>
      <c r="E241" s="311"/>
      <c r="F241" s="316"/>
      <c r="G241" s="316"/>
      <c r="H241" s="311"/>
      <c r="I241" s="311"/>
      <c r="J241" s="315"/>
      <c r="K241" s="303"/>
      <c r="L241" s="402"/>
      <c r="M241" s="402"/>
      <c r="N241" s="317"/>
      <c r="O241" s="317"/>
      <c r="P241" s="312"/>
      <c r="Q241" s="318"/>
      <c r="R241" s="318"/>
      <c r="S241" s="312"/>
      <c r="T241" s="312"/>
      <c r="U241" s="312"/>
      <c r="V241" s="312"/>
      <c r="W241" s="312"/>
      <c r="X241" s="312"/>
      <c r="Y241" s="312"/>
      <c r="Z241" s="312"/>
    </row>
    <row r="242" spans="1:26" ht="18" customHeight="1" x14ac:dyDescent="0.2">
      <c r="A242" s="315"/>
      <c r="B242" s="315"/>
      <c r="C242" s="315"/>
      <c r="D242" s="312"/>
      <c r="E242" s="311"/>
      <c r="F242" s="316"/>
      <c r="G242" s="316"/>
      <c r="H242" s="311"/>
      <c r="I242" s="311"/>
      <c r="J242" s="315"/>
      <c r="K242" s="303"/>
      <c r="L242" s="402"/>
      <c r="M242" s="402"/>
      <c r="N242" s="317"/>
      <c r="O242" s="317"/>
      <c r="P242" s="312"/>
      <c r="Q242" s="318"/>
      <c r="R242" s="318"/>
      <c r="S242" s="312"/>
      <c r="T242" s="312"/>
      <c r="U242" s="312"/>
      <c r="V242" s="312"/>
      <c r="W242" s="312"/>
      <c r="X242" s="312"/>
      <c r="Y242" s="312"/>
      <c r="Z242" s="312"/>
    </row>
    <row r="243" spans="1:26" ht="18" customHeight="1" x14ac:dyDescent="0.2">
      <c r="A243" s="315"/>
      <c r="B243" s="315"/>
      <c r="C243" s="315"/>
      <c r="D243" s="312"/>
      <c r="E243" s="311"/>
      <c r="F243" s="316"/>
      <c r="G243" s="316"/>
      <c r="H243" s="311"/>
      <c r="I243" s="311"/>
      <c r="J243" s="315"/>
      <c r="K243" s="303"/>
      <c r="L243" s="402"/>
      <c r="M243" s="402"/>
      <c r="N243" s="317"/>
      <c r="O243" s="317"/>
      <c r="P243" s="312"/>
      <c r="Q243" s="318"/>
      <c r="R243" s="318"/>
      <c r="S243" s="312"/>
      <c r="T243" s="312"/>
      <c r="U243" s="312"/>
      <c r="V243" s="312"/>
      <c r="W243" s="312"/>
      <c r="X243" s="312"/>
      <c r="Y243" s="312"/>
      <c r="Z243" s="312"/>
    </row>
    <row r="244" spans="1:26" ht="18" customHeight="1" x14ac:dyDescent="0.2">
      <c r="A244" s="315"/>
      <c r="B244" s="315"/>
      <c r="C244" s="315"/>
      <c r="D244" s="312"/>
      <c r="E244" s="311"/>
      <c r="F244" s="316"/>
      <c r="G244" s="316"/>
      <c r="H244" s="311"/>
      <c r="I244" s="311"/>
      <c r="J244" s="315"/>
      <c r="K244" s="303"/>
      <c r="L244" s="402"/>
      <c r="M244" s="402"/>
      <c r="N244" s="317"/>
      <c r="O244" s="317"/>
      <c r="P244" s="312"/>
      <c r="Q244" s="318"/>
      <c r="R244" s="318"/>
      <c r="S244" s="312"/>
      <c r="T244" s="312"/>
      <c r="U244" s="312"/>
      <c r="V244" s="312"/>
      <c r="W244" s="312"/>
      <c r="X244" s="312"/>
      <c r="Y244" s="312"/>
      <c r="Z244" s="312"/>
    </row>
    <row r="245" spans="1:26" ht="18" customHeight="1" x14ac:dyDescent="0.2">
      <c r="A245" s="315"/>
      <c r="B245" s="315"/>
      <c r="C245" s="315"/>
      <c r="D245" s="312"/>
      <c r="E245" s="311"/>
      <c r="F245" s="316"/>
      <c r="G245" s="316"/>
      <c r="H245" s="311"/>
      <c r="I245" s="311"/>
      <c r="J245" s="315"/>
      <c r="K245" s="303"/>
      <c r="L245" s="402"/>
      <c r="M245" s="402"/>
      <c r="N245" s="317"/>
      <c r="O245" s="317"/>
      <c r="P245" s="312"/>
      <c r="Q245" s="318"/>
      <c r="R245" s="318"/>
      <c r="S245" s="312"/>
      <c r="T245" s="312"/>
      <c r="U245" s="312"/>
      <c r="V245" s="312"/>
      <c r="W245" s="312"/>
      <c r="X245" s="312"/>
      <c r="Y245" s="312"/>
      <c r="Z245" s="312"/>
    </row>
    <row r="246" spans="1:26" ht="18" customHeight="1" x14ac:dyDescent="0.2">
      <c r="A246" s="315"/>
      <c r="B246" s="315"/>
      <c r="C246" s="315"/>
      <c r="D246" s="312"/>
      <c r="E246" s="311"/>
      <c r="F246" s="316"/>
      <c r="G246" s="316"/>
      <c r="H246" s="311"/>
      <c r="I246" s="311"/>
      <c r="J246" s="315"/>
      <c r="K246" s="303"/>
      <c r="L246" s="402"/>
      <c r="M246" s="402"/>
      <c r="N246" s="317"/>
      <c r="O246" s="317"/>
      <c r="P246" s="312"/>
      <c r="Q246" s="318"/>
      <c r="R246" s="318"/>
      <c r="S246" s="312"/>
      <c r="T246" s="312"/>
      <c r="U246" s="312"/>
      <c r="V246" s="312"/>
      <c r="W246" s="312"/>
      <c r="X246" s="312"/>
      <c r="Y246" s="312"/>
      <c r="Z246" s="312"/>
    </row>
    <row r="247" spans="1:26" ht="18" customHeight="1" x14ac:dyDescent="0.2">
      <c r="A247" s="315"/>
      <c r="B247" s="315"/>
      <c r="C247" s="315"/>
      <c r="D247" s="312"/>
      <c r="E247" s="311"/>
      <c r="F247" s="316"/>
      <c r="G247" s="316"/>
      <c r="H247" s="311"/>
      <c r="I247" s="311"/>
      <c r="J247" s="315"/>
      <c r="K247" s="303"/>
      <c r="L247" s="402"/>
      <c r="M247" s="402"/>
      <c r="N247" s="317"/>
      <c r="O247" s="317"/>
      <c r="P247" s="312"/>
      <c r="Q247" s="318"/>
      <c r="R247" s="318"/>
      <c r="S247" s="312"/>
      <c r="T247" s="312"/>
      <c r="U247" s="312"/>
      <c r="V247" s="312"/>
      <c r="W247" s="312"/>
      <c r="X247" s="312"/>
      <c r="Y247" s="312"/>
      <c r="Z247" s="312"/>
    </row>
    <row r="248" spans="1:26" ht="18" customHeight="1" x14ac:dyDescent="0.2">
      <c r="A248" s="315"/>
      <c r="B248" s="315"/>
      <c r="C248" s="315"/>
      <c r="D248" s="312"/>
      <c r="E248" s="311"/>
      <c r="F248" s="316"/>
      <c r="G248" s="316"/>
      <c r="H248" s="311"/>
      <c r="I248" s="311"/>
      <c r="J248" s="315"/>
      <c r="K248" s="303"/>
      <c r="L248" s="402"/>
      <c r="M248" s="402"/>
      <c r="N248" s="317"/>
      <c r="O248" s="317"/>
      <c r="P248" s="312"/>
      <c r="Q248" s="318"/>
      <c r="R248" s="318"/>
      <c r="S248" s="312"/>
      <c r="T248" s="312"/>
      <c r="U248" s="312"/>
      <c r="V248" s="312"/>
      <c r="W248" s="312"/>
      <c r="X248" s="312"/>
      <c r="Y248" s="312"/>
      <c r="Z248" s="312"/>
    </row>
    <row r="249" spans="1:26" ht="18" customHeight="1" x14ac:dyDescent="0.2">
      <c r="A249" s="315"/>
      <c r="B249" s="315"/>
      <c r="C249" s="315"/>
      <c r="D249" s="312"/>
      <c r="E249" s="311"/>
      <c r="F249" s="316"/>
      <c r="G249" s="316"/>
      <c r="H249" s="311"/>
      <c r="I249" s="311"/>
      <c r="J249" s="315"/>
      <c r="K249" s="303"/>
      <c r="L249" s="402"/>
      <c r="M249" s="402"/>
      <c r="N249" s="317"/>
      <c r="O249" s="317"/>
      <c r="P249" s="312"/>
      <c r="Q249" s="318"/>
      <c r="R249" s="318"/>
      <c r="S249" s="312"/>
      <c r="T249" s="312"/>
      <c r="U249" s="312"/>
      <c r="V249" s="312"/>
      <c r="W249" s="312"/>
      <c r="X249" s="312"/>
      <c r="Y249" s="312"/>
      <c r="Z249" s="312"/>
    </row>
    <row r="250" spans="1:26" ht="18" customHeight="1" x14ac:dyDescent="0.2">
      <c r="A250" s="315"/>
      <c r="B250" s="315"/>
      <c r="C250" s="315"/>
      <c r="D250" s="312"/>
      <c r="E250" s="311"/>
      <c r="F250" s="316"/>
      <c r="G250" s="316"/>
      <c r="H250" s="311"/>
      <c r="I250" s="311"/>
      <c r="J250" s="315"/>
      <c r="K250" s="303"/>
      <c r="L250" s="402"/>
      <c r="M250" s="402"/>
      <c r="N250" s="317"/>
      <c r="O250" s="317"/>
      <c r="P250" s="312"/>
      <c r="Q250" s="318"/>
      <c r="R250" s="318"/>
      <c r="S250" s="312"/>
      <c r="T250" s="312"/>
      <c r="U250" s="312"/>
      <c r="V250" s="312"/>
      <c r="W250" s="312"/>
      <c r="X250" s="312"/>
      <c r="Y250" s="312"/>
      <c r="Z250" s="312"/>
    </row>
    <row r="251" spans="1:26" ht="18" customHeight="1" x14ac:dyDescent="0.2">
      <c r="A251" s="315"/>
      <c r="B251" s="315"/>
      <c r="C251" s="315"/>
      <c r="D251" s="312"/>
      <c r="E251" s="311"/>
      <c r="F251" s="316"/>
      <c r="G251" s="316"/>
      <c r="H251" s="311"/>
      <c r="I251" s="311"/>
      <c r="J251" s="315"/>
      <c r="K251" s="303"/>
      <c r="L251" s="402"/>
      <c r="M251" s="402"/>
      <c r="N251" s="317"/>
      <c r="O251" s="317"/>
      <c r="P251" s="312"/>
      <c r="Q251" s="318"/>
      <c r="R251" s="318"/>
      <c r="S251" s="312"/>
      <c r="T251" s="312"/>
      <c r="U251" s="312"/>
      <c r="V251" s="312"/>
      <c r="W251" s="312"/>
      <c r="X251" s="312"/>
      <c r="Y251" s="312"/>
      <c r="Z251" s="312"/>
    </row>
    <row r="252" spans="1:26" ht="18" customHeight="1" x14ac:dyDescent="0.2">
      <c r="A252" s="315"/>
      <c r="B252" s="315"/>
      <c r="C252" s="315"/>
      <c r="D252" s="312"/>
      <c r="E252" s="311"/>
      <c r="F252" s="319"/>
      <c r="G252" s="319"/>
      <c r="H252" s="311"/>
      <c r="I252" s="311"/>
      <c r="J252" s="315"/>
      <c r="K252" s="303"/>
      <c r="L252" s="402"/>
      <c r="M252" s="402"/>
      <c r="N252" s="317"/>
      <c r="O252" s="317"/>
      <c r="P252" s="312"/>
      <c r="Q252" s="318"/>
      <c r="R252" s="318"/>
      <c r="S252" s="312"/>
      <c r="T252" s="312"/>
      <c r="U252" s="312"/>
      <c r="V252" s="312"/>
      <c r="W252" s="312"/>
      <c r="X252" s="312"/>
      <c r="Y252" s="312"/>
      <c r="Z252" s="312"/>
    </row>
    <row r="253" spans="1:26" ht="18" customHeight="1" x14ac:dyDescent="0.2">
      <c r="A253" s="315"/>
      <c r="B253" s="315"/>
      <c r="C253" s="315"/>
      <c r="D253" s="312"/>
      <c r="E253" s="311"/>
      <c r="F253" s="319"/>
      <c r="G253" s="319"/>
      <c r="H253" s="311"/>
      <c r="I253" s="311"/>
      <c r="J253" s="315"/>
      <c r="K253" s="303"/>
      <c r="L253" s="402"/>
      <c r="M253" s="402"/>
      <c r="N253" s="317"/>
      <c r="O253" s="317"/>
      <c r="P253" s="312"/>
      <c r="Q253" s="318"/>
      <c r="R253" s="318"/>
      <c r="S253" s="312"/>
      <c r="T253" s="312"/>
      <c r="U253" s="312"/>
      <c r="V253" s="312"/>
      <c r="W253" s="312"/>
      <c r="X253" s="312"/>
      <c r="Y253" s="312"/>
      <c r="Z253" s="312"/>
    </row>
    <row r="254" spans="1:26" ht="18" customHeight="1" x14ac:dyDescent="0.2">
      <c r="A254" s="315"/>
      <c r="B254" s="315"/>
      <c r="C254" s="315"/>
      <c r="D254" s="312"/>
      <c r="E254" s="311"/>
      <c r="F254" s="319"/>
      <c r="G254" s="319"/>
      <c r="H254" s="311"/>
      <c r="I254" s="311"/>
      <c r="J254" s="315"/>
      <c r="K254" s="303"/>
      <c r="L254" s="402"/>
      <c r="M254" s="402"/>
      <c r="N254" s="317"/>
      <c r="O254" s="317"/>
      <c r="P254" s="312"/>
      <c r="Q254" s="318"/>
      <c r="R254" s="318"/>
      <c r="S254" s="312"/>
      <c r="T254" s="312"/>
      <c r="U254" s="312"/>
      <c r="V254" s="312"/>
      <c r="W254" s="312"/>
      <c r="X254" s="312"/>
      <c r="Y254" s="312"/>
      <c r="Z254" s="312"/>
    </row>
    <row r="255" spans="1:26" ht="18" customHeight="1" x14ac:dyDescent="0.2">
      <c r="A255" s="315"/>
      <c r="B255" s="315"/>
      <c r="C255" s="315"/>
      <c r="D255" s="312"/>
      <c r="E255" s="311"/>
      <c r="F255" s="319"/>
      <c r="G255" s="319"/>
      <c r="H255" s="311"/>
      <c r="I255" s="311"/>
      <c r="J255" s="315"/>
      <c r="K255" s="303"/>
      <c r="L255" s="402"/>
      <c r="M255" s="402"/>
      <c r="N255" s="317"/>
      <c r="O255" s="317"/>
      <c r="P255" s="312"/>
      <c r="Q255" s="318"/>
      <c r="R255" s="318"/>
      <c r="S255" s="312"/>
      <c r="T255" s="312"/>
      <c r="U255" s="312"/>
      <c r="V255" s="312"/>
      <c r="W255" s="312"/>
      <c r="X255" s="312"/>
      <c r="Y255" s="312"/>
      <c r="Z255" s="312"/>
    </row>
    <row r="256" spans="1:26" ht="18" customHeight="1" x14ac:dyDescent="0.2">
      <c r="A256" s="315"/>
      <c r="B256" s="315"/>
      <c r="C256" s="315"/>
      <c r="D256" s="312"/>
      <c r="E256" s="311"/>
      <c r="F256" s="319"/>
      <c r="G256" s="319"/>
      <c r="H256" s="311"/>
      <c r="I256" s="311"/>
      <c r="J256" s="315"/>
      <c r="K256" s="303"/>
      <c r="L256" s="402"/>
      <c r="M256" s="402"/>
      <c r="N256" s="317"/>
      <c r="O256" s="317"/>
      <c r="P256" s="312"/>
      <c r="Q256" s="318"/>
      <c r="R256" s="318"/>
      <c r="S256" s="312"/>
      <c r="T256" s="312"/>
      <c r="U256" s="312"/>
      <c r="V256" s="312"/>
      <c r="W256" s="312"/>
      <c r="X256" s="312"/>
      <c r="Y256" s="312"/>
      <c r="Z256" s="312"/>
    </row>
    <row r="257" spans="1:26" ht="18" customHeight="1" x14ac:dyDescent="0.2">
      <c r="A257" s="315"/>
      <c r="B257" s="315"/>
      <c r="C257" s="315"/>
      <c r="D257" s="312"/>
      <c r="E257" s="311"/>
      <c r="F257" s="319"/>
      <c r="G257" s="319"/>
      <c r="H257" s="311"/>
      <c r="I257" s="311"/>
      <c r="J257" s="315"/>
      <c r="K257" s="303"/>
      <c r="L257" s="402"/>
      <c r="M257" s="402"/>
      <c r="N257" s="317"/>
      <c r="O257" s="317"/>
      <c r="P257" s="312"/>
      <c r="Q257" s="318"/>
      <c r="R257" s="318"/>
      <c r="S257" s="312"/>
      <c r="T257" s="312"/>
      <c r="U257" s="312"/>
      <c r="V257" s="312"/>
      <c r="W257" s="312"/>
      <c r="X257" s="312"/>
      <c r="Y257" s="312"/>
      <c r="Z257" s="312"/>
    </row>
    <row r="258" spans="1:26" ht="18" customHeight="1" x14ac:dyDescent="0.2">
      <c r="A258" s="315"/>
      <c r="B258" s="315"/>
      <c r="C258" s="315"/>
      <c r="D258" s="312"/>
      <c r="E258" s="311"/>
      <c r="F258" s="319"/>
      <c r="G258" s="319"/>
      <c r="H258" s="311"/>
      <c r="I258" s="311"/>
      <c r="J258" s="315"/>
      <c r="K258" s="303"/>
      <c r="L258" s="402"/>
      <c r="M258" s="402"/>
      <c r="N258" s="317"/>
      <c r="O258" s="317"/>
      <c r="P258" s="312"/>
      <c r="Q258" s="318"/>
      <c r="R258" s="318"/>
      <c r="S258" s="312"/>
      <c r="T258" s="312"/>
      <c r="U258" s="312"/>
      <c r="V258" s="312"/>
      <c r="W258" s="312"/>
      <c r="X258" s="312"/>
      <c r="Y258" s="312"/>
      <c r="Z258" s="312"/>
    </row>
    <row r="259" spans="1:26" ht="18" customHeight="1" x14ac:dyDescent="0.2">
      <c r="A259" s="315"/>
      <c r="B259" s="315"/>
      <c r="C259" s="315"/>
      <c r="D259" s="312"/>
      <c r="E259" s="311"/>
      <c r="F259" s="319"/>
      <c r="G259" s="319"/>
      <c r="H259" s="311"/>
      <c r="I259" s="311"/>
      <c r="J259" s="315"/>
      <c r="K259" s="303"/>
      <c r="L259" s="402"/>
      <c r="M259" s="402"/>
      <c r="N259" s="317"/>
      <c r="O259" s="317"/>
      <c r="P259" s="312"/>
      <c r="Q259" s="318"/>
      <c r="R259" s="318"/>
      <c r="S259" s="312"/>
      <c r="T259" s="312"/>
      <c r="U259" s="312"/>
      <c r="V259" s="312"/>
      <c r="W259" s="312"/>
      <c r="X259" s="312"/>
      <c r="Y259" s="312"/>
      <c r="Z259" s="312"/>
    </row>
    <row r="260" spans="1:26" ht="18" customHeight="1" x14ac:dyDescent="0.2">
      <c r="A260" s="315"/>
      <c r="B260" s="315"/>
      <c r="C260" s="315"/>
      <c r="D260" s="312"/>
      <c r="E260" s="311"/>
      <c r="F260" s="319"/>
      <c r="G260" s="319"/>
      <c r="H260" s="311"/>
      <c r="I260" s="311"/>
      <c r="J260" s="315"/>
      <c r="K260" s="303"/>
      <c r="L260" s="402"/>
      <c r="M260" s="402"/>
      <c r="N260" s="317"/>
      <c r="O260" s="317"/>
      <c r="P260" s="312"/>
      <c r="Q260" s="318"/>
      <c r="R260" s="318"/>
      <c r="S260" s="312"/>
      <c r="T260" s="312"/>
      <c r="U260" s="312"/>
      <c r="V260" s="312"/>
      <c r="W260" s="312"/>
      <c r="X260" s="312"/>
      <c r="Y260" s="312"/>
      <c r="Z260" s="312"/>
    </row>
    <row r="261" spans="1:26" ht="18" customHeight="1" x14ac:dyDescent="0.2">
      <c r="A261" s="315"/>
      <c r="B261" s="315"/>
      <c r="C261" s="315"/>
      <c r="D261" s="312"/>
      <c r="E261" s="311"/>
      <c r="F261" s="319"/>
      <c r="G261" s="319"/>
      <c r="H261" s="311"/>
      <c r="I261" s="311"/>
      <c r="J261" s="315"/>
      <c r="K261" s="303"/>
      <c r="L261" s="402"/>
      <c r="M261" s="402"/>
      <c r="N261" s="317"/>
      <c r="O261" s="317"/>
      <c r="P261" s="312"/>
      <c r="Q261" s="318"/>
      <c r="R261" s="318"/>
      <c r="S261" s="312"/>
      <c r="T261" s="312"/>
      <c r="U261" s="312"/>
      <c r="V261" s="312"/>
      <c r="W261" s="312"/>
      <c r="X261" s="312"/>
      <c r="Y261" s="312"/>
      <c r="Z261" s="312"/>
    </row>
    <row r="262" spans="1:26" ht="18" customHeight="1" x14ac:dyDescent="0.2">
      <c r="A262" s="315"/>
      <c r="B262" s="315"/>
      <c r="C262" s="315"/>
      <c r="D262" s="312"/>
      <c r="E262" s="311"/>
      <c r="F262" s="316"/>
      <c r="G262" s="316"/>
      <c r="H262" s="311"/>
      <c r="I262" s="311"/>
      <c r="J262" s="315"/>
      <c r="K262" s="303"/>
      <c r="L262" s="402"/>
      <c r="M262" s="402"/>
      <c r="N262" s="317"/>
      <c r="O262" s="317"/>
      <c r="P262" s="312"/>
      <c r="Q262" s="318"/>
      <c r="R262" s="318"/>
      <c r="S262" s="312"/>
      <c r="T262" s="312"/>
      <c r="U262" s="312"/>
      <c r="V262" s="312"/>
      <c r="W262" s="312"/>
      <c r="X262" s="312"/>
      <c r="Y262" s="312"/>
      <c r="Z262" s="312"/>
    </row>
    <row r="263" spans="1:26" ht="18" customHeight="1" x14ac:dyDescent="0.2">
      <c r="A263" s="315"/>
      <c r="B263" s="315"/>
      <c r="C263" s="315"/>
      <c r="D263" s="312"/>
      <c r="E263" s="311"/>
      <c r="F263" s="319"/>
      <c r="G263" s="319"/>
      <c r="H263" s="311"/>
      <c r="I263" s="311"/>
      <c r="J263" s="315"/>
      <c r="K263" s="303"/>
      <c r="L263" s="402"/>
      <c r="M263" s="402"/>
      <c r="N263" s="317"/>
      <c r="O263" s="317"/>
      <c r="P263" s="312"/>
      <c r="Q263" s="318"/>
      <c r="R263" s="318"/>
      <c r="S263" s="312"/>
      <c r="T263" s="312"/>
      <c r="U263" s="312"/>
      <c r="V263" s="312"/>
      <c r="W263" s="312"/>
      <c r="X263" s="312"/>
      <c r="Y263" s="312"/>
      <c r="Z263" s="312"/>
    </row>
    <row r="264" spans="1:26" ht="18" customHeight="1" x14ac:dyDescent="0.2">
      <c r="A264" s="315"/>
      <c r="B264" s="315"/>
      <c r="C264" s="315"/>
      <c r="D264" s="312"/>
      <c r="E264" s="312"/>
      <c r="F264" s="312"/>
      <c r="G264" s="312"/>
      <c r="H264" s="312"/>
      <c r="I264" s="312"/>
      <c r="J264" s="315"/>
      <c r="K264" s="303"/>
      <c r="L264" s="402"/>
      <c r="M264" s="402"/>
      <c r="N264" s="317"/>
      <c r="O264" s="317"/>
      <c r="P264" s="312"/>
      <c r="Q264" s="318"/>
      <c r="R264" s="318"/>
      <c r="S264" s="312"/>
      <c r="T264" s="312"/>
      <c r="U264" s="312"/>
      <c r="V264" s="312"/>
      <c r="W264" s="312"/>
      <c r="X264" s="312"/>
      <c r="Y264" s="312"/>
      <c r="Z264" s="312"/>
    </row>
    <row r="265" spans="1:26" ht="18" customHeight="1" x14ac:dyDescent="0.2">
      <c r="A265" s="315"/>
      <c r="B265" s="315"/>
      <c r="C265" s="315"/>
      <c r="D265" s="312"/>
      <c r="E265" s="312"/>
      <c r="F265" s="312"/>
      <c r="G265" s="312"/>
      <c r="H265" s="312"/>
      <c r="I265" s="312"/>
      <c r="J265" s="315"/>
      <c r="K265" s="303"/>
      <c r="L265" s="402"/>
      <c r="M265" s="402"/>
      <c r="N265" s="317"/>
      <c r="O265" s="317"/>
      <c r="P265" s="312"/>
      <c r="Q265" s="318"/>
      <c r="R265" s="318"/>
      <c r="S265" s="312"/>
      <c r="T265" s="312"/>
      <c r="U265" s="312"/>
      <c r="V265" s="312"/>
      <c r="W265" s="312"/>
      <c r="X265" s="312"/>
      <c r="Y265" s="312"/>
      <c r="Z265" s="312"/>
    </row>
    <row r="266" spans="1:26" ht="18" customHeight="1" x14ac:dyDescent="0.2">
      <c r="A266" s="315"/>
      <c r="B266" s="315"/>
      <c r="C266" s="315"/>
      <c r="D266" s="312"/>
      <c r="E266" s="312"/>
      <c r="F266" s="312"/>
      <c r="G266" s="312"/>
      <c r="H266" s="312"/>
      <c r="I266" s="312"/>
      <c r="J266" s="315"/>
      <c r="K266" s="303"/>
      <c r="L266" s="402"/>
      <c r="M266" s="402"/>
      <c r="N266" s="317"/>
      <c r="O266" s="317"/>
      <c r="P266" s="312"/>
      <c r="Q266" s="318"/>
      <c r="R266" s="318"/>
      <c r="S266" s="312"/>
      <c r="T266" s="312"/>
      <c r="U266" s="312"/>
      <c r="V266" s="312"/>
      <c r="W266" s="312"/>
      <c r="X266" s="312"/>
      <c r="Y266" s="312"/>
      <c r="Z266" s="312"/>
    </row>
    <row r="267" spans="1:26" ht="18" customHeight="1" x14ac:dyDescent="0.2">
      <c r="A267" s="315"/>
      <c r="B267" s="315"/>
      <c r="C267" s="315"/>
      <c r="D267" s="312"/>
      <c r="E267" s="312"/>
      <c r="F267" s="312"/>
      <c r="G267" s="312"/>
      <c r="H267" s="312"/>
      <c r="I267" s="312"/>
      <c r="J267" s="315"/>
      <c r="K267" s="303"/>
      <c r="L267" s="402"/>
      <c r="M267" s="402"/>
      <c r="N267" s="317"/>
      <c r="O267" s="317"/>
      <c r="P267" s="312"/>
      <c r="Q267" s="318"/>
      <c r="R267" s="318"/>
      <c r="S267" s="312"/>
      <c r="T267" s="312"/>
      <c r="U267" s="312"/>
      <c r="V267" s="312"/>
      <c r="W267" s="312"/>
      <c r="X267" s="312"/>
      <c r="Y267" s="312"/>
      <c r="Z267" s="312"/>
    </row>
    <row r="268" spans="1:26" ht="18" customHeight="1" x14ac:dyDescent="0.2">
      <c r="A268" s="315"/>
      <c r="B268" s="315"/>
      <c r="C268" s="315"/>
      <c r="D268" s="312"/>
      <c r="E268" s="312"/>
      <c r="F268" s="312"/>
      <c r="G268" s="312"/>
      <c r="H268" s="312"/>
      <c r="I268" s="312"/>
      <c r="J268" s="315"/>
      <c r="K268" s="303"/>
      <c r="L268" s="402"/>
      <c r="M268" s="402"/>
      <c r="N268" s="317"/>
      <c r="O268" s="317"/>
      <c r="P268" s="312"/>
      <c r="Q268" s="318"/>
      <c r="R268" s="318"/>
      <c r="S268" s="312"/>
      <c r="T268" s="312"/>
      <c r="U268" s="312"/>
      <c r="V268" s="312"/>
      <c r="W268" s="312"/>
      <c r="X268" s="312"/>
      <c r="Y268" s="312"/>
      <c r="Z268" s="312"/>
    </row>
    <row r="269" spans="1:26" ht="18" customHeight="1" x14ac:dyDescent="0.2">
      <c r="A269" s="315"/>
      <c r="B269" s="315"/>
      <c r="C269" s="315"/>
      <c r="D269" s="312"/>
      <c r="E269" s="312"/>
      <c r="F269" s="312"/>
      <c r="G269" s="312"/>
      <c r="H269" s="312"/>
      <c r="I269" s="312"/>
      <c r="J269" s="315"/>
      <c r="K269" s="303"/>
      <c r="L269" s="402"/>
      <c r="M269" s="402"/>
      <c r="N269" s="317"/>
      <c r="O269" s="317"/>
      <c r="P269" s="312"/>
      <c r="Q269" s="318"/>
      <c r="R269" s="318"/>
      <c r="S269" s="312"/>
      <c r="T269" s="312"/>
      <c r="U269" s="312"/>
      <c r="V269" s="312"/>
      <c r="W269" s="312"/>
      <c r="X269" s="312"/>
      <c r="Y269" s="312"/>
      <c r="Z269" s="312"/>
    </row>
    <row r="270" spans="1:26" ht="18" customHeight="1" x14ac:dyDescent="0.2">
      <c r="A270" s="315"/>
      <c r="B270" s="315"/>
      <c r="C270" s="315"/>
      <c r="D270" s="312"/>
      <c r="E270" s="312"/>
      <c r="F270" s="312"/>
      <c r="G270" s="312"/>
      <c r="H270" s="312"/>
      <c r="I270" s="312"/>
      <c r="J270" s="315"/>
      <c r="K270" s="303"/>
      <c r="L270" s="402"/>
      <c r="M270" s="402"/>
      <c r="N270" s="317"/>
      <c r="O270" s="317"/>
      <c r="P270" s="312"/>
      <c r="Q270" s="318"/>
      <c r="R270" s="318"/>
      <c r="S270" s="312"/>
      <c r="T270" s="312"/>
      <c r="U270" s="312"/>
      <c r="V270" s="312"/>
      <c r="W270" s="312"/>
      <c r="X270" s="312"/>
      <c r="Y270" s="312"/>
      <c r="Z270" s="312"/>
    </row>
    <row r="271" spans="1:26" ht="18" customHeight="1" x14ac:dyDescent="0.2">
      <c r="A271" s="315"/>
      <c r="B271" s="315"/>
      <c r="C271" s="315"/>
      <c r="D271" s="312"/>
      <c r="E271" s="312"/>
      <c r="F271" s="312"/>
      <c r="G271" s="312"/>
      <c r="H271" s="312"/>
      <c r="I271" s="312"/>
      <c r="J271" s="315"/>
      <c r="K271" s="303"/>
      <c r="L271" s="402"/>
      <c r="M271" s="402"/>
      <c r="N271" s="317"/>
      <c r="O271" s="317"/>
      <c r="P271" s="312"/>
      <c r="Q271" s="318"/>
      <c r="R271" s="318"/>
      <c r="S271" s="312"/>
      <c r="T271" s="312"/>
      <c r="U271" s="312"/>
      <c r="V271" s="312"/>
      <c r="W271" s="312"/>
      <c r="X271" s="312"/>
      <c r="Y271" s="312"/>
      <c r="Z271" s="312"/>
    </row>
    <row r="272" spans="1:26" ht="18" customHeight="1" x14ac:dyDescent="0.2">
      <c r="A272" s="315"/>
      <c r="B272" s="315"/>
      <c r="C272" s="315"/>
      <c r="D272" s="312"/>
      <c r="E272" s="312"/>
      <c r="F272" s="312"/>
      <c r="G272" s="312"/>
      <c r="H272" s="312"/>
      <c r="I272" s="312"/>
      <c r="J272" s="315"/>
      <c r="K272" s="303"/>
      <c r="L272" s="402"/>
      <c r="M272" s="402"/>
      <c r="N272" s="317"/>
      <c r="O272" s="317"/>
      <c r="P272" s="312"/>
      <c r="Q272" s="318"/>
      <c r="R272" s="318"/>
      <c r="S272" s="312"/>
      <c r="T272" s="312"/>
      <c r="U272" s="312"/>
      <c r="V272" s="312"/>
      <c r="W272" s="312"/>
      <c r="X272" s="312"/>
      <c r="Y272" s="312"/>
      <c r="Z272" s="312"/>
    </row>
    <row r="273" spans="1:26" ht="18" customHeight="1" x14ac:dyDescent="0.2">
      <c r="A273" s="315"/>
      <c r="B273" s="315"/>
      <c r="C273" s="315"/>
      <c r="D273" s="312"/>
      <c r="E273" s="312"/>
      <c r="F273" s="312"/>
      <c r="G273" s="312"/>
      <c r="H273" s="312"/>
      <c r="I273" s="312"/>
      <c r="J273" s="315"/>
      <c r="K273" s="303"/>
      <c r="L273" s="402"/>
      <c r="M273" s="402"/>
      <c r="N273" s="317"/>
      <c r="O273" s="317"/>
      <c r="P273" s="312"/>
      <c r="Q273" s="318"/>
      <c r="R273" s="318"/>
      <c r="S273" s="312"/>
      <c r="T273" s="312"/>
      <c r="U273" s="312"/>
      <c r="V273" s="312"/>
      <c r="W273" s="312"/>
      <c r="X273" s="312"/>
      <c r="Y273" s="312"/>
      <c r="Z273" s="312"/>
    </row>
    <row r="274" spans="1:26" ht="18" customHeight="1" x14ac:dyDescent="0.2">
      <c r="A274" s="315"/>
      <c r="B274" s="315"/>
      <c r="C274" s="315"/>
      <c r="D274" s="312"/>
      <c r="E274" s="312"/>
      <c r="F274" s="312"/>
      <c r="G274" s="312"/>
      <c r="H274" s="312"/>
      <c r="I274" s="312"/>
      <c r="J274" s="315"/>
      <c r="K274" s="303"/>
      <c r="L274" s="402"/>
      <c r="M274" s="402"/>
      <c r="N274" s="317"/>
      <c r="O274" s="317"/>
      <c r="P274" s="312"/>
      <c r="Q274" s="318"/>
      <c r="R274" s="318"/>
      <c r="S274" s="312"/>
      <c r="T274" s="312"/>
      <c r="U274" s="312"/>
      <c r="V274" s="312"/>
      <c r="W274" s="312"/>
      <c r="X274" s="312"/>
      <c r="Y274" s="312"/>
      <c r="Z274" s="312"/>
    </row>
    <row r="275" spans="1:26" ht="18" customHeight="1" x14ac:dyDescent="0.2">
      <c r="A275" s="315"/>
      <c r="B275" s="315"/>
      <c r="C275" s="315"/>
      <c r="D275" s="312"/>
      <c r="E275" s="312"/>
      <c r="F275" s="312"/>
      <c r="G275" s="312"/>
      <c r="H275" s="312"/>
      <c r="I275" s="312"/>
      <c r="J275" s="315"/>
      <c r="K275" s="303"/>
      <c r="L275" s="402"/>
      <c r="M275" s="402"/>
      <c r="N275" s="317"/>
      <c r="O275" s="317"/>
      <c r="P275" s="312"/>
      <c r="Q275" s="318"/>
      <c r="R275" s="318"/>
      <c r="S275" s="312"/>
      <c r="T275" s="312"/>
      <c r="U275" s="312"/>
      <c r="V275" s="312"/>
      <c r="W275" s="312"/>
      <c r="X275" s="312"/>
      <c r="Y275" s="312"/>
      <c r="Z275" s="312"/>
    </row>
    <row r="276" spans="1:26" ht="18" customHeight="1" x14ac:dyDescent="0.2">
      <c r="A276" s="315"/>
      <c r="B276" s="315"/>
      <c r="C276" s="315"/>
      <c r="D276" s="312"/>
      <c r="E276" s="312"/>
      <c r="F276" s="312"/>
      <c r="G276" s="312"/>
      <c r="H276" s="312"/>
      <c r="I276" s="312"/>
      <c r="J276" s="315"/>
      <c r="K276" s="303"/>
      <c r="L276" s="402"/>
      <c r="M276" s="402"/>
      <c r="N276" s="317"/>
      <c r="O276" s="317"/>
      <c r="P276" s="312"/>
      <c r="Q276" s="318"/>
      <c r="R276" s="318"/>
      <c r="S276" s="312"/>
      <c r="T276" s="312"/>
      <c r="U276" s="312"/>
      <c r="V276" s="312"/>
      <c r="W276" s="312"/>
      <c r="X276" s="312"/>
      <c r="Y276" s="312"/>
      <c r="Z276" s="312"/>
    </row>
    <row r="277" spans="1:26" ht="18" customHeight="1" x14ac:dyDescent="0.2">
      <c r="A277" s="315"/>
      <c r="B277" s="315"/>
      <c r="C277" s="315"/>
      <c r="D277" s="312"/>
      <c r="E277" s="312"/>
      <c r="F277" s="312"/>
      <c r="G277" s="312"/>
      <c r="H277" s="312"/>
      <c r="I277" s="312"/>
      <c r="J277" s="315"/>
      <c r="K277" s="303"/>
      <c r="L277" s="402"/>
      <c r="M277" s="402"/>
      <c r="N277" s="317"/>
      <c r="O277" s="317"/>
      <c r="P277" s="312"/>
      <c r="Q277" s="318"/>
      <c r="R277" s="318"/>
      <c r="S277" s="312"/>
      <c r="T277" s="312"/>
      <c r="U277" s="312"/>
      <c r="V277" s="312"/>
      <c r="W277" s="312"/>
      <c r="X277" s="312"/>
      <c r="Y277" s="312"/>
      <c r="Z277" s="312"/>
    </row>
    <row r="278" spans="1:26" ht="18" customHeight="1" x14ac:dyDescent="0.2">
      <c r="A278" s="315"/>
      <c r="B278" s="315"/>
      <c r="C278" s="315"/>
      <c r="D278" s="312"/>
      <c r="E278" s="312"/>
      <c r="F278" s="312"/>
      <c r="G278" s="312"/>
      <c r="H278" s="312"/>
      <c r="I278" s="312"/>
      <c r="J278" s="315"/>
      <c r="K278" s="303"/>
      <c r="L278" s="402"/>
      <c r="M278" s="402"/>
      <c r="N278" s="317"/>
      <c r="O278" s="317"/>
      <c r="P278" s="312"/>
      <c r="Q278" s="318"/>
      <c r="R278" s="318"/>
      <c r="S278" s="312"/>
      <c r="T278" s="312"/>
      <c r="U278" s="312"/>
      <c r="V278" s="312"/>
      <c r="W278" s="312"/>
      <c r="X278" s="312"/>
      <c r="Y278" s="312"/>
      <c r="Z278" s="312"/>
    </row>
    <row r="279" spans="1:26" ht="18" customHeight="1" x14ac:dyDescent="0.2">
      <c r="A279" s="315"/>
      <c r="B279" s="315"/>
      <c r="C279" s="315"/>
      <c r="D279" s="312"/>
      <c r="E279" s="312"/>
      <c r="F279" s="312"/>
      <c r="G279" s="312"/>
      <c r="H279" s="312"/>
      <c r="I279" s="312"/>
      <c r="J279" s="315"/>
      <c r="K279" s="303"/>
      <c r="L279" s="402"/>
      <c r="M279" s="402"/>
      <c r="N279" s="317"/>
      <c r="O279" s="317"/>
      <c r="P279" s="312"/>
      <c r="Q279" s="318"/>
      <c r="R279" s="318"/>
      <c r="S279" s="312"/>
      <c r="T279" s="312"/>
      <c r="U279" s="312"/>
      <c r="V279" s="312"/>
      <c r="W279" s="312"/>
      <c r="X279" s="312"/>
      <c r="Y279" s="312"/>
      <c r="Z279" s="312"/>
    </row>
    <row r="280" spans="1:26" ht="18" customHeight="1" x14ac:dyDescent="0.2">
      <c r="A280" s="315"/>
      <c r="B280" s="315"/>
      <c r="C280" s="315"/>
      <c r="D280" s="312"/>
      <c r="E280" s="312"/>
      <c r="F280" s="312"/>
      <c r="G280" s="312"/>
      <c r="H280" s="312"/>
      <c r="I280" s="312"/>
      <c r="J280" s="315"/>
      <c r="K280" s="303"/>
      <c r="L280" s="402"/>
      <c r="M280" s="402"/>
      <c r="N280" s="317"/>
      <c r="O280" s="317"/>
      <c r="P280" s="312"/>
      <c r="Q280" s="318"/>
      <c r="R280" s="318"/>
      <c r="S280" s="312"/>
      <c r="T280" s="312"/>
      <c r="U280" s="312"/>
      <c r="V280" s="312"/>
      <c r="W280" s="312"/>
      <c r="X280" s="312"/>
      <c r="Y280" s="312"/>
      <c r="Z280" s="312"/>
    </row>
    <row r="281" spans="1:26" ht="18" customHeight="1" x14ac:dyDescent="0.2">
      <c r="A281" s="315"/>
      <c r="B281" s="315"/>
      <c r="C281" s="315"/>
      <c r="D281" s="312"/>
      <c r="E281" s="312"/>
      <c r="F281" s="312"/>
      <c r="G281" s="312"/>
      <c r="H281" s="312"/>
      <c r="I281" s="312"/>
      <c r="J281" s="315"/>
      <c r="K281" s="303"/>
      <c r="L281" s="402"/>
      <c r="M281" s="402"/>
      <c r="N281" s="317"/>
      <c r="O281" s="317"/>
      <c r="P281" s="312"/>
      <c r="Q281" s="318"/>
      <c r="R281" s="318"/>
      <c r="S281" s="312"/>
      <c r="T281" s="312"/>
      <c r="U281" s="312"/>
      <c r="V281" s="312"/>
      <c r="W281" s="312"/>
      <c r="X281" s="312"/>
      <c r="Y281" s="312"/>
      <c r="Z281" s="312"/>
    </row>
    <row r="282" spans="1:26" ht="18" customHeight="1" x14ac:dyDescent="0.2">
      <c r="A282" s="315"/>
      <c r="B282" s="315"/>
      <c r="C282" s="315"/>
      <c r="D282" s="312"/>
      <c r="E282" s="312"/>
      <c r="F282" s="312"/>
      <c r="G282" s="312"/>
      <c r="H282" s="312"/>
      <c r="I282" s="312"/>
      <c r="J282" s="315"/>
      <c r="K282" s="303"/>
      <c r="L282" s="402"/>
      <c r="M282" s="402"/>
      <c r="N282" s="317"/>
      <c r="O282" s="317"/>
      <c r="P282" s="312"/>
      <c r="Q282" s="318"/>
      <c r="R282" s="318"/>
      <c r="S282" s="312"/>
      <c r="T282" s="312"/>
      <c r="U282" s="312"/>
      <c r="V282" s="312"/>
      <c r="W282" s="312"/>
      <c r="X282" s="312"/>
      <c r="Y282" s="312"/>
      <c r="Z282" s="312"/>
    </row>
    <row r="283" spans="1:26" ht="18" customHeight="1" x14ac:dyDescent="0.2">
      <c r="A283" s="315"/>
      <c r="B283" s="315"/>
      <c r="C283" s="315"/>
      <c r="D283" s="312"/>
      <c r="E283" s="312"/>
      <c r="F283" s="312"/>
      <c r="G283" s="312"/>
      <c r="H283" s="312"/>
      <c r="I283" s="312"/>
      <c r="J283" s="315"/>
      <c r="K283" s="303"/>
      <c r="L283" s="402"/>
      <c r="M283" s="402"/>
      <c r="N283" s="317"/>
      <c r="O283" s="317"/>
      <c r="P283" s="312"/>
      <c r="Q283" s="318"/>
      <c r="R283" s="318"/>
      <c r="S283" s="312"/>
      <c r="T283" s="312"/>
      <c r="U283" s="312"/>
      <c r="V283" s="312"/>
      <c r="W283" s="312"/>
      <c r="X283" s="312"/>
      <c r="Y283" s="312"/>
      <c r="Z283" s="312"/>
    </row>
    <row r="284" spans="1:26" ht="18" customHeight="1" x14ac:dyDescent="0.2">
      <c r="A284" s="315"/>
      <c r="B284" s="315"/>
      <c r="C284" s="315"/>
      <c r="D284" s="312"/>
      <c r="E284" s="312"/>
      <c r="F284" s="312"/>
      <c r="G284" s="312"/>
      <c r="H284" s="312"/>
      <c r="I284" s="312"/>
      <c r="J284" s="315"/>
      <c r="K284" s="303"/>
      <c r="L284" s="402"/>
      <c r="M284" s="402"/>
      <c r="N284" s="317"/>
      <c r="O284" s="317"/>
      <c r="P284" s="312"/>
      <c r="Q284" s="318"/>
      <c r="R284" s="318"/>
      <c r="S284" s="312"/>
      <c r="T284" s="312"/>
      <c r="U284" s="312"/>
      <c r="V284" s="312"/>
      <c r="W284" s="312"/>
      <c r="X284" s="312"/>
      <c r="Y284" s="312"/>
      <c r="Z284" s="312"/>
    </row>
    <row r="285" spans="1:26" ht="18" customHeight="1" x14ac:dyDescent="0.2">
      <c r="A285" s="315"/>
      <c r="B285" s="315"/>
      <c r="C285" s="315"/>
      <c r="D285" s="312"/>
      <c r="E285" s="312"/>
      <c r="F285" s="312"/>
      <c r="G285" s="312"/>
      <c r="H285" s="312"/>
      <c r="I285" s="312"/>
      <c r="J285" s="315"/>
      <c r="K285" s="303"/>
      <c r="L285" s="402"/>
      <c r="M285" s="402"/>
      <c r="N285" s="317"/>
      <c r="O285" s="317"/>
      <c r="P285" s="312"/>
      <c r="Q285" s="318"/>
      <c r="R285" s="318"/>
      <c r="S285" s="312"/>
      <c r="T285" s="312"/>
      <c r="U285" s="312"/>
      <c r="V285" s="312"/>
      <c r="W285" s="312"/>
      <c r="X285" s="312"/>
      <c r="Y285" s="312"/>
      <c r="Z285" s="312"/>
    </row>
    <row r="286" spans="1:26" ht="18" customHeight="1" x14ac:dyDescent="0.2">
      <c r="A286" s="315"/>
      <c r="B286" s="315"/>
      <c r="C286" s="315"/>
      <c r="D286" s="312"/>
      <c r="E286" s="312"/>
      <c r="F286" s="312"/>
      <c r="G286" s="312"/>
      <c r="H286" s="312"/>
      <c r="I286" s="312"/>
      <c r="J286" s="315"/>
      <c r="K286" s="303"/>
      <c r="L286" s="402"/>
      <c r="M286" s="402"/>
      <c r="N286" s="317"/>
      <c r="O286" s="317"/>
      <c r="P286" s="312"/>
      <c r="Q286" s="318"/>
      <c r="R286" s="318"/>
      <c r="S286" s="312"/>
      <c r="T286" s="312"/>
      <c r="U286" s="312"/>
      <c r="V286" s="312"/>
      <c r="W286" s="312"/>
      <c r="X286" s="312"/>
      <c r="Y286" s="312"/>
      <c r="Z286" s="312"/>
    </row>
    <row r="287" spans="1:26" ht="18" customHeight="1" x14ac:dyDescent="0.2">
      <c r="A287" s="315"/>
      <c r="B287" s="315"/>
      <c r="C287" s="315"/>
      <c r="D287" s="312"/>
      <c r="E287" s="312"/>
      <c r="F287" s="312"/>
      <c r="G287" s="312"/>
      <c r="H287" s="312"/>
      <c r="I287" s="312"/>
      <c r="J287" s="315"/>
      <c r="K287" s="303"/>
      <c r="L287" s="402"/>
      <c r="M287" s="402"/>
      <c r="N287" s="317"/>
      <c r="O287" s="317"/>
      <c r="P287" s="312"/>
      <c r="Q287" s="318"/>
      <c r="R287" s="318"/>
      <c r="S287" s="312"/>
      <c r="T287" s="312"/>
      <c r="U287" s="312"/>
      <c r="V287" s="312"/>
      <c r="W287" s="312"/>
      <c r="X287" s="312"/>
      <c r="Y287" s="312"/>
      <c r="Z287" s="312"/>
    </row>
    <row r="288" spans="1:26" ht="18" customHeight="1" x14ac:dyDescent="0.2">
      <c r="A288" s="315"/>
      <c r="B288" s="315"/>
      <c r="C288" s="315"/>
      <c r="D288" s="312"/>
      <c r="E288" s="312"/>
      <c r="F288" s="312"/>
      <c r="G288" s="312"/>
      <c r="H288" s="312"/>
      <c r="I288" s="312"/>
      <c r="J288" s="315"/>
      <c r="K288" s="303"/>
      <c r="L288" s="402"/>
      <c r="M288" s="402"/>
      <c r="N288" s="317"/>
      <c r="O288" s="317"/>
      <c r="P288" s="312"/>
      <c r="Q288" s="318"/>
      <c r="R288" s="318"/>
      <c r="S288" s="312"/>
      <c r="T288" s="312"/>
      <c r="U288" s="312"/>
      <c r="V288" s="312"/>
      <c r="W288" s="312"/>
      <c r="X288" s="312"/>
      <c r="Y288" s="312"/>
      <c r="Z288" s="312"/>
    </row>
    <row r="289" spans="1:26" ht="18" customHeight="1" x14ac:dyDescent="0.2">
      <c r="A289" s="315"/>
      <c r="B289" s="315"/>
      <c r="C289" s="315"/>
      <c r="D289" s="312"/>
      <c r="E289" s="312"/>
      <c r="F289" s="312"/>
      <c r="G289" s="312"/>
      <c r="H289" s="312"/>
      <c r="I289" s="312"/>
      <c r="J289" s="315"/>
      <c r="K289" s="303"/>
      <c r="L289" s="402"/>
      <c r="M289" s="402"/>
      <c r="N289" s="317"/>
      <c r="O289" s="317"/>
      <c r="P289" s="312"/>
      <c r="Q289" s="318"/>
      <c r="R289" s="318"/>
      <c r="S289" s="312"/>
      <c r="T289" s="312"/>
      <c r="U289" s="312"/>
      <c r="V289" s="312"/>
      <c r="W289" s="312"/>
      <c r="X289" s="312"/>
      <c r="Y289" s="312"/>
      <c r="Z289" s="312"/>
    </row>
    <row r="290" spans="1:26" ht="18" customHeight="1" x14ac:dyDescent="0.2">
      <c r="A290" s="315"/>
      <c r="B290" s="315"/>
      <c r="C290" s="315"/>
      <c r="D290" s="312"/>
      <c r="E290" s="312"/>
      <c r="F290" s="312"/>
      <c r="G290" s="312"/>
      <c r="H290" s="312"/>
      <c r="I290" s="312"/>
      <c r="J290" s="315"/>
      <c r="K290" s="303"/>
      <c r="L290" s="402"/>
      <c r="M290" s="402"/>
      <c r="N290" s="317"/>
      <c r="O290" s="317"/>
      <c r="P290" s="312"/>
      <c r="Q290" s="318"/>
      <c r="R290" s="318"/>
      <c r="S290" s="312"/>
      <c r="T290" s="312"/>
      <c r="U290" s="312"/>
      <c r="V290" s="312"/>
      <c r="W290" s="312"/>
      <c r="X290" s="312"/>
      <c r="Y290" s="312"/>
      <c r="Z290" s="312"/>
    </row>
    <row r="291" spans="1:26" ht="18" customHeight="1" x14ac:dyDescent="0.2">
      <c r="A291" s="315"/>
      <c r="B291" s="315"/>
      <c r="C291" s="315"/>
      <c r="D291" s="312"/>
      <c r="E291" s="312"/>
      <c r="F291" s="312"/>
      <c r="G291" s="312"/>
      <c r="H291" s="312"/>
      <c r="I291" s="312"/>
      <c r="J291" s="315"/>
      <c r="K291" s="303"/>
      <c r="L291" s="402"/>
      <c r="M291" s="402"/>
      <c r="N291" s="317"/>
      <c r="O291" s="317"/>
      <c r="P291" s="312"/>
      <c r="Q291" s="318"/>
      <c r="R291" s="318"/>
      <c r="S291" s="312"/>
      <c r="T291" s="312"/>
      <c r="U291" s="312"/>
      <c r="V291" s="312"/>
      <c r="W291" s="312"/>
      <c r="X291" s="312"/>
      <c r="Y291" s="312"/>
      <c r="Z291" s="312"/>
    </row>
    <row r="292" spans="1:26" ht="18" customHeight="1" x14ac:dyDescent="0.2">
      <c r="A292" s="315"/>
      <c r="B292" s="315"/>
      <c r="C292" s="315"/>
      <c r="D292" s="312"/>
      <c r="E292" s="312"/>
      <c r="F292" s="312"/>
      <c r="G292" s="312"/>
      <c r="H292" s="312"/>
      <c r="I292" s="312"/>
      <c r="J292" s="315"/>
      <c r="K292" s="303"/>
      <c r="L292" s="402"/>
      <c r="M292" s="402"/>
      <c r="N292" s="317"/>
      <c r="O292" s="317"/>
      <c r="P292" s="312"/>
      <c r="Q292" s="318"/>
      <c r="R292" s="318"/>
      <c r="S292" s="312"/>
      <c r="T292" s="312"/>
      <c r="U292" s="312"/>
      <c r="V292" s="312"/>
      <c r="W292" s="312"/>
      <c r="X292" s="312"/>
      <c r="Y292" s="312"/>
      <c r="Z292" s="312"/>
    </row>
    <row r="293" spans="1:26" ht="18" customHeight="1" x14ac:dyDescent="0.2">
      <c r="A293" s="315"/>
      <c r="B293" s="315"/>
      <c r="C293" s="315"/>
      <c r="D293" s="312"/>
      <c r="E293" s="312"/>
      <c r="F293" s="312"/>
      <c r="G293" s="312"/>
      <c r="H293" s="312"/>
      <c r="I293" s="312"/>
      <c r="J293" s="315"/>
      <c r="K293" s="303"/>
      <c r="L293" s="402"/>
      <c r="M293" s="402"/>
      <c r="N293" s="317"/>
      <c r="O293" s="317"/>
      <c r="P293" s="312"/>
      <c r="Q293" s="318"/>
      <c r="R293" s="318"/>
      <c r="S293" s="312"/>
      <c r="T293" s="312"/>
      <c r="U293" s="312"/>
      <c r="V293" s="312"/>
      <c r="W293" s="312"/>
      <c r="X293" s="312"/>
      <c r="Y293" s="312"/>
      <c r="Z293" s="312"/>
    </row>
    <row r="294" spans="1:26" ht="18" customHeight="1" x14ac:dyDescent="0.2">
      <c r="A294" s="315"/>
      <c r="B294" s="315"/>
      <c r="C294" s="315"/>
      <c r="D294" s="312"/>
      <c r="E294" s="312"/>
      <c r="F294" s="312"/>
      <c r="G294" s="312"/>
      <c r="H294" s="312"/>
      <c r="I294" s="312"/>
      <c r="J294" s="315"/>
      <c r="K294" s="303"/>
      <c r="L294" s="402"/>
      <c r="M294" s="402"/>
      <c r="N294" s="317"/>
      <c r="O294" s="317"/>
      <c r="P294" s="312"/>
      <c r="Q294" s="318"/>
      <c r="R294" s="318"/>
      <c r="S294" s="312"/>
      <c r="T294" s="312"/>
      <c r="U294" s="312"/>
      <c r="V294" s="312"/>
      <c r="W294" s="312"/>
      <c r="X294" s="312"/>
      <c r="Y294" s="312"/>
      <c r="Z294" s="312"/>
    </row>
    <row r="295" spans="1:26" ht="18" customHeight="1" x14ac:dyDescent="0.2">
      <c r="A295" s="315"/>
      <c r="B295" s="315"/>
      <c r="C295" s="315"/>
      <c r="D295" s="312"/>
      <c r="E295" s="312"/>
      <c r="F295" s="312"/>
      <c r="G295" s="312"/>
      <c r="H295" s="312"/>
      <c r="I295" s="312"/>
      <c r="J295" s="315"/>
      <c r="K295" s="303"/>
      <c r="L295" s="402"/>
      <c r="M295" s="402"/>
      <c r="N295" s="317"/>
      <c r="O295" s="317"/>
      <c r="P295" s="312"/>
      <c r="Q295" s="318"/>
      <c r="R295" s="318"/>
      <c r="S295" s="312"/>
      <c r="T295" s="312"/>
      <c r="U295" s="312"/>
      <c r="V295" s="312"/>
      <c r="W295" s="312"/>
      <c r="X295" s="312"/>
      <c r="Y295" s="312"/>
      <c r="Z295" s="312"/>
    </row>
    <row r="296" spans="1:26" ht="18" customHeight="1" x14ac:dyDescent="0.2">
      <c r="A296" s="315"/>
      <c r="B296" s="315"/>
      <c r="C296" s="315"/>
      <c r="D296" s="312"/>
      <c r="E296" s="312"/>
      <c r="F296" s="312"/>
      <c r="G296" s="312"/>
      <c r="H296" s="312"/>
      <c r="I296" s="312"/>
      <c r="J296" s="315"/>
      <c r="K296" s="303"/>
      <c r="L296" s="402"/>
      <c r="M296" s="402"/>
      <c r="N296" s="317"/>
      <c r="O296" s="317"/>
      <c r="P296" s="312"/>
      <c r="Q296" s="318"/>
      <c r="R296" s="318"/>
      <c r="S296" s="312"/>
      <c r="T296" s="312"/>
      <c r="U296" s="312"/>
      <c r="V296" s="312"/>
      <c r="W296" s="312"/>
      <c r="X296" s="312"/>
      <c r="Y296" s="312"/>
      <c r="Z296" s="312"/>
    </row>
    <row r="297" spans="1:26" ht="18" customHeight="1" x14ac:dyDescent="0.2">
      <c r="A297" s="315"/>
      <c r="B297" s="315"/>
      <c r="C297" s="315"/>
      <c r="D297" s="312"/>
      <c r="E297" s="312"/>
      <c r="F297" s="312"/>
      <c r="G297" s="312"/>
      <c r="H297" s="312"/>
      <c r="I297" s="312"/>
      <c r="J297" s="315"/>
      <c r="K297" s="303"/>
      <c r="L297" s="402"/>
      <c r="M297" s="402"/>
      <c r="N297" s="317"/>
      <c r="O297" s="317"/>
      <c r="P297" s="312"/>
      <c r="Q297" s="318"/>
      <c r="R297" s="318"/>
      <c r="S297" s="312"/>
      <c r="T297" s="312"/>
      <c r="U297" s="312"/>
      <c r="V297" s="312"/>
      <c r="W297" s="312"/>
      <c r="X297" s="312"/>
      <c r="Y297" s="312"/>
      <c r="Z297" s="312"/>
    </row>
    <row r="298" spans="1:26" ht="18" customHeight="1" x14ac:dyDescent="0.2">
      <c r="A298" s="315"/>
      <c r="B298" s="315"/>
      <c r="C298" s="315"/>
      <c r="D298" s="312"/>
      <c r="E298" s="312"/>
      <c r="F298" s="312"/>
      <c r="G298" s="312"/>
      <c r="H298" s="312"/>
      <c r="I298" s="312"/>
      <c r="J298" s="315"/>
      <c r="K298" s="303"/>
      <c r="L298" s="402"/>
      <c r="M298" s="402"/>
      <c r="N298" s="317"/>
      <c r="O298" s="317"/>
      <c r="P298" s="312"/>
      <c r="Q298" s="318"/>
      <c r="R298" s="318"/>
      <c r="S298" s="312"/>
      <c r="T298" s="312"/>
      <c r="U298" s="312"/>
      <c r="V298" s="312"/>
      <c r="W298" s="312"/>
      <c r="X298" s="312"/>
      <c r="Y298" s="312"/>
      <c r="Z298" s="312"/>
    </row>
    <row r="299" spans="1:26" ht="18" customHeight="1" x14ac:dyDescent="0.2">
      <c r="A299" s="315"/>
      <c r="B299" s="315"/>
      <c r="C299" s="315"/>
      <c r="D299" s="312"/>
      <c r="E299" s="312"/>
      <c r="F299" s="312"/>
      <c r="G299" s="312"/>
      <c r="H299" s="312"/>
      <c r="I299" s="312"/>
      <c r="J299" s="315"/>
      <c r="K299" s="303"/>
      <c r="L299" s="402"/>
      <c r="M299" s="402"/>
      <c r="N299" s="317"/>
      <c r="O299" s="317"/>
      <c r="P299" s="312"/>
      <c r="Q299" s="318"/>
      <c r="R299" s="318"/>
      <c r="S299" s="312"/>
      <c r="T299" s="312"/>
      <c r="U299" s="312"/>
      <c r="V299" s="312"/>
      <c r="W299" s="312"/>
      <c r="X299" s="312"/>
      <c r="Y299" s="312"/>
      <c r="Z299" s="312"/>
    </row>
    <row r="300" spans="1:26" ht="18" customHeight="1" x14ac:dyDescent="0.2">
      <c r="A300" s="315"/>
      <c r="B300" s="315"/>
      <c r="C300" s="315"/>
      <c r="D300" s="312"/>
      <c r="E300" s="312"/>
      <c r="F300" s="312"/>
      <c r="G300" s="312"/>
      <c r="H300" s="312"/>
      <c r="I300" s="312"/>
      <c r="J300" s="315"/>
      <c r="K300" s="303"/>
      <c r="L300" s="402"/>
      <c r="M300" s="402"/>
      <c r="N300" s="317"/>
      <c r="O300" s="317"/>
      <c r="P300" s="312"/>
      <c r="Q300" s="318"/>
      <c r="R300" s="318"/>
      <c r="S300" s="312"/>
      <c r="T300" s="312"/>
      <c r="U300" s="312"/>
      <c r="V300" s="312"/>
      <c r="W300" s="312"/>
      <c r="X300" s="312"/>
      <c r="Y300" s="312"/>
      <c r="Z300" s="312"/>
    </row>
    <row r="301" spans="1:26" ht="18" customHeight="1" x14ac:dyDescent="0.2">
      <c r="A301" s="315"/>
      <c r="B301" s="315"/>
      <c r="C301" s="315"/>
      <c r="D301" s="312"/>
      <c r="E301" s="312"/>
      <c r="F301" s="312"/>
      <c r="G301" s="312"/>
      <c r="H301" s="312"/>
      <c r="I301" s="312"/>
      <c r="J301" s="315"/>
      <c r="K301" s="303"/>
      <c r="L301" s="402"/>
      <c r="M301" s="402"/>
      <c r="N301" s="317"/>
      <c r="O301" s="317"/>
      <c r="P301" s="312"/>
      <c r="Q301" s="318"/>
      <c r="R301" s="318"/>
      <c r="S301" s="312"/>
      <c r="T301" s="312"/>
      <c r="U301" s="312"/>
      <c r="V301" s="312"/>
      <c r="W301" s="312"/>
      <c r="X301" s="312"/>
      <c r="Y301" s="312"/>
      <c r="Z301" s="312"/>
    </row>
    <row r="302" spans="1:26" ht="18" customHeight="1" x14ac:dyDescent="0.2">
      <c r="A302" s="315"/>
      <c r="B302" s="315"/>
      <c r="C302" s="315"/>
      <c r="D302" s="312"/>
      <c r="E302" s="312"/>
      <c r="F302" s="312"/>
      <c r="G302" s="312"/>
      <c r="H302" s="312"/>
      <c r="I302" s="312"/>
      <c r="J302" s="315"/>
      <c r="K302" s="303"/>
      <c r="L302" s="402"/>
      <c r="M302" s="402"/>
      <c r="N302" s="317"/>
      <c r="O302" s="317"/>
      <c r="P302" s="312"/>
      <c r="Q302" s="318"/>
      <c r="R302" s="318"/>
      <c r="S302" s="312"/>
      <c r="T302" s="312"/>
      <c r="U302" s="312"/>
      <c r="V302" s="312"/>
      <c r="W302" s="312"/>
      <c r="X302" s="312"/>
      <c r="Y302" s="312"/>
      <c r="Z302" s="312"/>
    </row>
    <row r="303" spans="1:26" ht="18" customHeight="1" x14ac:dyDescent="0.2">
      <c r="A303" s="315"/>
      <c r="B303" s="315"/>
      <c r="C303" s="315"/>
      <c r="D303" s="312"/>
      <c r="E303" s="312"/>
      <c r="F303" s="312"/>
      <c r="G303" s="312"/>
      <c r="H303" s="312"/>
      <c r="I303" s="312"/>
      <c r="J303" s="315"/>
      <c r="K303" s="303"/>
      <c r="L303" s="402"/>
      <c r="M303" s="402"/>
      <c r="N303" s="317"/>
      <c r="O303" s="317"/>
      <c r="P303" s="312"/>
      <c r="Q303" s="318"/>
      <c r="R303" s="318"/>
      <c r="S303" s="312"/>
      <c r="T303" s="312"/>
      <c r="U303" s="312"/>
      <c r="V303" s="312"/>
      <c r="W303" s="312"/>
      <c r="X303" s="312"/>
      <c r="Y303" s="312"/>
      <c r="Z303" s="312"/>
    </row>
    <row r="304" spans="1:26" ht="18" customHeight="1" x14ac:dyDescent="0.2">
      <c r="A304" s="315"/>
      <c r="B304" s="315"/>
      <c r="C304" s="315"/>
      <c r="D304" s="312"/>
      <c r="E304" s="312"/>
      <c r="F304" s="312"/>
      <c r="G304" s="312"/>
      <c r="H304" s="312"/>
      <c r="I304" s="312"/>
      <c r="J304" s="315"/>
      <c r="K304" s="303"/>
      <c r="L304" s="402"/>
      <c r="M304" s="402"/>
      <c r="N304" s="317"/>
      <c r="O304" s="317"/>
      <c r="P304" s="312"/>
      <c r="Q304" s="318"/>
      <c r="R304" s="318"/>
      <c r="S304" s="312"/>
      <c r="T304" s="312"/>
      <c r="U304" s="312"/>
      <c r="V304" s="312"/>
      <c r="W304" s="312"/>
      <c r="X304" s="312"/>
      <c r="Y304" s="312"/>
      <c r="Z304" s="312"/>
    </row>
    <row r="305" spans="1:26" ht="18" customHeight="1" x14ac:dyDescent="0.2">
      <c r="A305" s="315"/>
      <c r="B305" s="315"/>
      <c r="C305" s="315"/>
      <c r="D305" s="312"/>
      <c r="E305" s="312"/>
      <c r="F305" s="312"/>
      <c r="G305" s="312"/>
      <c r="H305" s="312"/>
      <c r="I305" s="312"/>
      <c r="J305" s="315"/>
      <c r="K305" s="303"/>
      <c r="L305" s="402"/>
      <c r="M305" s="402"/>
      <c r="N305" s="317"/>
      <c r="O305" s="317"/>
      <c r="P305" s="312"/>
      <c r="Q305" s="318"/>
      <c r="R305" s="318"/>
      <c r="S305" s="312"/>
      <c r="T305" s="312"/>
      <c r="U305" s="312"/>
      <c r="V305" s="312"/>
      <c r="W305" s="312"/>
      <c r="X305" s="312"/>
      <c r="Y305" s="312"/>
      <c r="Z305" s="312"/>
    </row>
    <row r="306" spans="1:26" ht="18" customHeight="1" x14ac:dyDescent="0.2">
      <c r="A306" s="315"/>
      <c r="B306" s="315"/>
      <c r="C306" s="315"/>
      <c r="D306" s="312"/>
      <c r="E306" s="312"/>
      <c r="F306" s="312"/>
      <c r="G306" s="312"/>
      <c r="H306" s="312"/>
      <c r="I306" s="312"/>
      <c r="J306" s="315"/>
      <c r="K306" s="303"/>
      <c r="L306" s="402"/>
      <c r="M306" s="402"/>
      <c r="N306" s="317"/>
      <c r="O306" s="317"/>
      <c r="P306" s="312"/>
      <c r="Q306" s="318"/>
      <c r="R306" s="318"/>
      <c r="S306" s="312"/>
      <c r="T306" s="312"/>
      <c r="U306" s="312"/>
      <c r="V306" s="312"/>
      <c r="W306" s="312"/>
      <c r="X306" s="312"/>
      <c r="Y306" s="312"/>
      <c r="Z306" s="312"/>
    </row>
    <row r="307" spans="1:26" ht="18" customHeight="1" x14ac:dyDescent="0.2">
      <c r="A307" s="315"/>
      <c r="B307" s="315"/>
      <c r="C307" s="315"/>
      <c r="D307" s="312"/>
      <c r="E307" s="312"/>
      <c r="F307" s="312"/>
      <c r="G307" s="312"/>
      <c r="H307" s="312"/>
      <c r="I307" s="312"/>
      <c r="J307" s="315"/>
      <c r="K307" s="303"/>
      <c r="L307" s="402"/>
      <c r="M307" s="402"/>
      <c r="N307" s="317"/>
      <c r="O307" s="317"/>
      <c r="P307" s="312"/>
      <c r="Q307" s="318"/>
      <c r="R307" s="318"/>
      <c r="S307" s="312"/>
      <c r="T307" s="312"/>
      <c r="U307" s="312"/>
      <c r="V307" s="312"/>
      <c r="W307" s="312"/>
      <c r="X307" s="312"/>
      <c r="Y307" s="312"/>
      <c r="Z307" s="312"/>
    </row>
    <row r="308" spans="1:26" ht="18" customHeight="1" x14ac:dyDescent="0.2">
      <c r="A308" s="315"/>
      <c r="B308" s="315"/>
      <c r="C308" s="315"/>
      <c r="D308" s="312"/>
      <c r="E308" s="312"/>
      <c r="F308" s="312"/>
      <c r="G308" s="312"/>
      <c r="H308" s="312"/>
      <c r="I308" s="312"/>
      <c r="J308" s="315"/>
      <c r="K308" s="303"/>
      <c r="L308" s="402"/>
      <c r="M308" s="402"/>
      <c r="N308" s="317"/>
      <c r="O308" s="317"/>
      <c r="P308" s="312"/>
      <c r="Q308" s="318"/>
      <c r="R308" s="318"/>
      <c r="S308" s="312"/>
      <c r="T308" s="312"/>
      <c r="U308" s="312"/>
      <c r="V308" s="312"/>
      <c r="W308" s="312"/>
      <c r="X308" s="312"/>
      <c r="Y308" s="312"/>
      <c r="Z308" s="312"/>
    </row>
    <row r="309" spans="1:26" ht="18" customHeight="1" x14ac:dyDescent="0.2">
      <c r="A309" s="315"/>
      <c r="B309" s="315"/>
      <c r="C309" s="315"/>
      <c r="D309" s="312"/>
      <c r="E309" s="312"/>
      <c r="F309" s="312"/>
      <c r="G309" s="312"/>
      <c r="H309" s="312"/>
      <c r="I309" s="312"/>
      <c r="J309" s="315"/>
      <c r="K309" s="303"/>
      <c r="L309" s="402"/>
      <c r="M309" s="402"/>
      <c r="N309" s="317"/>
      <c r="O309" s="317"/>
      <c r="P309" s="312"/>
      <c r="Q309" s="318"/>
      <c r="R309" s="318"/>
      <c r="S309" s="312"/>
      <c r="T309" s="312"/>
      <c r="U309" s="312"/>
      <c r="V309" s="312"/>
      <c r="W309" s="312"/>
      <c r="X309" s="312"/>
      <c r="Y309" s="312"/>
      <c r="Z309" s="312"/>
    </row>
    <row r="310" spans="1:26" ht="18" customHeight="1" x14ac:dyDescent="0.2">
      <c r="A310" s="315"/>
      <c r="B310" s="315"/>
      <c r="C310" s="315"/>
      <c r="D310" s="312"/>
      <c r="E310" s="312"/>
      <c r="F310" s="312"/>
      <c r="G310" s="312"/>
      <c r="H310" s="312"/>
      <c r="I310" s="312"/>
      <c r="J310" s="315"/>
      <c r="K310" s="303"/>
      <c r="L310" s="402"/>
      <c r="M310" s="402"/>
      <c r="N310" s="317"/>
      <c r="O310" s="317"/>
      <c r="P310" s="312"/>
      <c r="Q310" s="318"/>
      <c r="R310" s="318"/>
      <c r="S310" s="312"/>
      <c r="T310" s="312"/>
      <c r="U310" s="312"/>
      <c r="V310" s="312"/>
      <c r="W310" s="312"/>
      <c r="X310" s="312"/>
      <c r="Y310" s="312"/>
      <c r="Z310" s="312"/>
    </row>
    <row r="311" spans="1:26" ht="18" customHeight="1" x14ac:dyDescent="0.2">
      <c r="A311" s="315"/>
      <c r="B311" s="315"/>
      <c r="C311" s="315"/>
      <c r="D311" s="312"/>
      <c r="E311" s="312"/>
      <c r="F311" s="312"/>
      <c r="G311" s="312"/>
      <c r="H311" s="312"/>
      <c r="I311" s="312"/>
      <c r="J311" s="315"/>
      <c r="K311" s="303"/>
      <c r="L311" s="402"/>
      <c r="M311" s="402"/>
      <c r="N311" s="317"/>
      <c r="O311" s="317"/>
      <c r="P311" s="312"/>
      <c r="Q311" s="318"/>
      <c r="R311" s="318"/>
      <c r="S311" s="312"/>
      <c r="T311" s="312"/>
      <c r="U311" s="312"/>
      <c r="V311" s="312"/>
      <c r="W311" s="312"/>
      <c r="X311" s="312"/>
      <c r="Y311" s="312"/>
      <c r="Z311" s="312"/>
    </row>
    <row r="312" spans="1:26" ht="18" customHeight="1" x14ac:dyDescent="0.2">
      <c r="A312" s="315"/>
      <c r="B312" s="315"/>
      <c r="C312" s="315"/>
      <c r="D312" s="312"/>
      <c r="E312" s="312"/>
      <c r="F312" s="312"/>
      <c r="G312" s="312"/>
      <c r="H312" s="312"/>
      <c r="I312" s="312"/>
      <c r="J312" s="315"/>
      <c r="K312" s="303"/>
      <c r="L312" s="402"/>
      <c r="M312" s="402"/>
      <c r="N312" s="317"/>
      <c r="O312" s="317"/>
      <c r="P312" s="312"/>
      <c r="Q312" s="318"/>
      <c r="R312" s="318"/>
      <c r="S312" s="312"/>
      <c r="T312" s="312"/>
      <c r="U312" s="312"/>
      <c r="V312" s="312"/>
      <c r="W312" s="312"/>
      <c r="X312" s="312"/>
      <c r="Y312" s="312"/>
      <c r="Z312" s="312"/>
    </row>
    <row r="313" spans="1:26" ht="18" customHeight="1" x14ac:dyDescent="0.2">
      <c r="A313" s="315"/>
      <c r="B313" s="315"/>
      <c r="C313" s="315"/>
      <c r="D313" s="312"/>
      <c r="E313" s="312"/>
      <c r="F313" s="312"/>
      <c r="G313" s="312"/>
      <c r="H313" s="312"/>
      <c r="I313" s="312"/>
      <c r="J313" s="315"/>
      <c r="K313" s="303"/>
      <c r="L313" s="402"/>
      <c r="M313" s="402"/>
      <c r="N313" s="317"/>
      <c r="O313" s="317"/>
      <c r="P313" s="312"/>
      <c r="Q313" s="318"/>
      <c r="R313" s="318"/>
      <c r="S313" s="312"/>
      <c r="T313" s="312"/>
      <c r="U313" s="312"/>
      <c r="V313" s="312"/>
      <c r="W313" s="312"/>
      <c r="X313" s="312"/>
      <c r="Y313" s="312"/>
      <c r="Z313" s="312"/>
    </row>
    <row r="314" spans="1:26" ht="18" customHeight="1" x14ac:dyDescent="0.2">
      <c r="A314" s="315"/>
      <c r="B314" s="315"/>
      <c r="C314" s="315"/>
      <c r="D314" s="312"/>
      <c r="E314" s="312"/>
      <c r="F314" s="312"/>
      <c r="G314" s="312"/>
      <c r="H314" s="312"/>
      <c r="I314" s="312"/>
      <c r="J314" s="315"/>
      <c r="K314" s="303"/>
      <c r="L314" s="402"/>
      <c r="M314" s="402"/>
      <c r="N314" s="317"/>
      <c r="O314" s="317"/>
      <c r="P314" s="312"/>
      <c r="Q314" s="318"/>
      <c r="R314" s="318"/>
      <c r="S314" s="312"/>
      <c r="T314" s="312"/>
      <c r="U314" s="312"/>
      <c r="V314" s="312"/>
      <c r="W314" s="312"/>
      <c r="X314" s="312"/>
      <c r="Y314" s="312"/>
      <c r="Z314" s="312"/>
    </row>
    <row r="315" spans="1:26" ht="18" customHeight="1" x14ac:dyDescent="0.2">
      <c r="A315" s="315"/>
      <c r="B315" s="315"/>
      <c r="C315" s="315"/>
      <c r="D315" s="312"/>
      <c r="E315" s="312"/>
      <c r="F315" s="312"/>
      <c r="G315" s="312"/>
      <c r="H315" s="312"/>
      <c r="I315" s="312"/>
      <c r="J315" s="315"/>
      <c r="K315" s="303"/>
      <c r="L315" s="402"/>
      <c r="M315" s="402"/>
      <c r="N315" s="317"/>
      <c r="O315" s="317"/>
      <c r="P315" s="312"/>
      <c r="Q315" s="318"/>
      <c r="R315" s="318"/>
      <c r="S315" s="312"/>
      <c r="T315" s="312"/>
      <c r="U315" s="312"/>
      <c r="V315" s="312"/>
      <c r="W315" s="312"/>
      <c r="X315" s="312"/>
      <c r="Y315" s="312"/>
      <c r="Z315" s="312"/>
    </row>
    <row r="316" spans="1:26" ht="18" customHeight="1" x14ac:dyDescent="0.2">
      <c r="A316" s="315"/>
      <c r="B316" s="315"/>
      <c r="C316" s="315"/>
      <c r="D316" s="312"/>
      <c r="E316" s="312"/>
      <c r="F316" s="312"/>
      <c r="G316" s="312"/>
      <c r="H316" s="312"/>
      <c r="I316" s="312"/>
      <c r="J316" s="315"/>
      <c r="K316" s="303"/>
      <c r="L316" s="402"/>
      <c r="M316" s="402"/>
      <c r="N316" s="317"/>
      <c r="O316" s="317"/>
      <c r="P316" s="312"/>
      <c r="Q316" s="318"/>
      <c r="R316" s="318"/>
      <c r="S316" s="312"/>
      <c r="T316" s="312"/>
      <c r="U316" s="312"/>
      <c r="V316" s="312"/>
      <c r="W316" s="312"/>
      <c r="X316" s="312"/>
      <c r="Y316" s="312"/>
      <c r="Z316" s="312"/>
    </row>
    <row r="317" spans="1:26" ht="18" customHeight="1" x14ac:dyDescent="0.2">
      <c r="A317" s="315"/>
      <c r="B317" s="315"/>
      <c r="C317" s="315"/>
      <c r="D317" s="312"/>
      <c r="E317" s="312"/>
      <c r="F317" s="312"/>
      <c r="G317" s="312"/>
      <c r="H317" s="312"/>
      <c r="I317" s="312"/>
      <c r="J317" s="315"/>
      <c r="K317" s="303"/>
      <c r="L317" s="402"/>
      <c r="M317" s="402"/>
      <c r="N317" s="317"/>
      <c r="O317" s="317"/>
      <c r="P317" s="312"/>
      <c r="Q317" s="318"/>
      <c r="R317" s="318"/>
      <c r="S317" s="312"/>
      <c r="T317" s="312"/>
      <c r="U317" s="312"/>
      <c r="V317" s="312"/>
      <c r="W317" s="312"/>
      <c r="X317" s="312"/>
      <c r="Y317" s="312"/>
      <c r="Z317" s="312"/>
    </row>
    <row r="318" spans="1:26" ht="18" customHeight="1" x14ac:dyDescent="0.2">
      <c r="A318" s="315"/>
      <c r="B318" s="315"/>
      <c r="C318" s="315"/>
      <c r="D318" s="312"/>
      <c r="E318" s="312"/>
      <c r="F318" s="312"/>
      <c r="G318" s="312"/>
      <c r="H318" s="312"/>
      <c r="I318" s="312"/>
      <c r="J318" s="315"/>
      <c r="K318" s="303"/>
      <c r="L318" s="402"/>
      <c r="M318" s="402"/>
      <c r="N318" s="317"/>
      <c r="O318" s="317"/>
      <c r="P318" s="312"/>
      <c r="Q318" s="318"/>
      <c r="R318" s="318"/>
      <c r="S318" s="312"/>
      <c r="T318" s="312"/>
      <c r="U318" s="312"/>
      <c r="V318" s="312"/>
      <c r="W318" s="312"/>
      <c r="X318" s="312"/>
      <c r="Y318" s="312"/>
      <c r="Z318" s="312"/>
    </row>
    <row r="319" spans="1:26" ht="18" customHeight="1" x14ac:dyDescent="0.2">
      <c r="A319" s="315"/>
      <c r="B319" s="315"/>
      <c r="C319" s="315"/>
      <c r="D319" s="312"/>
      <c r="E319" s="312"/>
      <c r="F319" s="312"/>
      <c r="G319" s="312"/>
      <c r="H319" s="312"/>
      <c r="I319" s="312"/>
      <c r="J319" s="315"/>
      <c r="K319" s="303"/>
      <c r="L319" s="402"/>
      <c r="M319" s="402"/>
      <c r="N319" s="317"/>
      <c r="O319" s="317"/>
      <c r="P319" s="312"/>
      <c r="Q319" s="318"/>
      <c r="R319" s="318"/>
      <c r="S319" s="312"/>
      <c r="T319" s="312"/>
      <c r="U319" s="312"/>
      <c r="V319" s="312"/>
      <c r="W319" s="312"/>
      <c r="X319" s="312"/>
      <c r="Y319" s="312"/>
      <c r="Z319" s="312"/>
    </row>
    <row r="320" spans="1:26" ht="18" customHeight="1" x14ac:dyDescent="0.2">
      <c r="A320" s="315"/>
      <c r="B320" s="315"/>
      <c r="C320" s="315"/>
      <c r="D320" s="312"/>
      <c r="E320" s="312"/>
      <c r="F320" s="312"/>
      <c r="G320" s="312"/>
      <c r="H320" s="312"/>
      <c r="I320" s="312"/>
      <c r="J320" s="315"/>
      <c r="K320" s="303"/>
      <c r="L320" s="402"/>
      <c r="M320" s="402"/>
      <c r="N320" s="317"/>
      <c r="O320" s="317"/>
      <c r="P320" s="312"/>
      <c r="Q320" s="318"/>
      <c r="R320" s="318"/>
      <c r="S320" s="312"/>
      <c r="T320" s="312"/>
      <c r="U320" s="312"/>
      <c r="V320" s="312"/>
      <c r="W320" s="312"/>
      <c r="X320" s="312"/>
      <c r="Y320" s="312"/>
      <c r="Z320" s="312"/>
    </row>
    <row r="321" spans="1:26" ht="18" customHeight="1" x14ac:dyDescent="0.2">
      <c r="A321" s="315"/>
      <c r="B321" s="315"/>
      <c r="C321" s="315"/>
      <c r="D321" s="312"/>
      <c r="E321" s="312"/>
      <c r="F321" s="312"/>
      <c r="G321" s="312"/>
      <c r="H321" s="312"/>
      <c r="I321" s="312"/>
      <c r="J321" s="315"/>
      <c r="K321" s="303"/>
      <c r="L321" s="402"/>
      <c r="M321" s="402"/>
      <c r="N321" s="317"/>
      <c r="O321" s="317"/>
      <c r="P321" s="312"/>
      <c r="Q321" s="318"/>
      <c r="R321" s="318"/>
      <c r="S321" s="312"/>
      <c r="T321" s="312"/>
      <c r="U321" s="312"/>
      <c r="V321" s="312"/>
      <c r="W321" s="312"/>
      <c r="X321" s="312"/>
      <c r="Y321" s="312"/>
      <c r="Z321" s="312"/>
    </row>
    <row r="322" spans="1:26" ht="18" customHeight="1" x14ac:dyDescent="0.2">
      <c r="A322" s="315"/>
      <c r="B322" s="315"/>
      <c r="C322" s="315"/>
      <c r="D322" s="312"/>
      <c r="E322" s="312"/>
      <c r="F322" s="312"/>
      <c r="G322" s="312"/>
      <c r="H322" s="312"/>
      <c r="I322" s="312"/>
      <c r="J322" s="315"/>
      <c r="K322" s="303"/>
      <c r="L322" s="402"/>
      <c r="M322" s="402"/>
      <c r="N322" s="317"/>
      <c r="O322" s="317"/>
      <c r="P322" s="312"/>
      <c r="Q322" s="318"/>
      <c r="R322" s="318"/>
      <c r="S322" s="312"/>
      <c r="T322" s="312"/>
      <c r="U322" s="312"/>
      <c r="V322" s="312"/>
      <c r="W322" s="312"/>
      <c r="X322" s="312"/>
      <c r="Y322" s="312"/>
      <c r="Z322" s="312"/>
    </row>
    <row r="323" spans="1:26" ht="18" customHeight="1" x14ac:dyDescent="0.2">
      <c r="A323" s="315"/>
      <c r="B323" s="315"/>
      <c r="C323" s="315"/>
      <c r="D323" s="312"/>
      <c r="E323" s="312"/>
      <c r="F323" s="312"/>
      <c r="G323" s="312"/>
      <c r="H323" s="312"/>
      <c r="I323" s="312"/>
      <c r="J323" s="315"/>
      <c r="K323" s="303"/>
      <c r="L323" s="402"/>
      <c r="M323" s="402"/>
      <c r="N323" s="317"/>
      <c r="O323" s="317"/>
      <c r="P323" s="312"/>
      <c r="Q323" s="318"/>
      <c r="R323" s="318"/>
      <c r="S323" s="312"/>
      <c r="T323" s="312"/>
      <c r="U323" s="312"/>
      <c r="V323" s="312"/>
      <c r="W323" s="312"/>
      <c r="X323" s="312"/>
      <c r="Y323" s="312"/>
      <c r="Z323" s="312"/>
    </row>
    <row r="324" spans="1:26" ht="18" customHeight="1" x14ac:dyDescent="0.2">
      <c r="A324" s="315"/>
      <c r="B324" s="315"/>
      <c r="C324" s="315"/>
      <c r="D324" s="312"/>
      <c r="E324" s="312"/>
      <c r="F324" s="312"/>
      <c r="G324" s="312"/>
      <c r="H324" s="312"/>
      <c r="I324" s="312"/>
      <c r="J324" s="315"/>
      <c r="K324" s="303"/>
      <c r="L324" s="402"/>
      <c r="M324" s="402"/>
      <c r="N324" s="317"/>
      <c r="O324" s="317"/>
      <c r="P324" s="312"/>
      <c r="Q324" s="318"/>
      <c r="R324" s="318"/>
      <c r="S324" s="312"/>
      <c r="T324" s="312"/>
      <c r="U324" s="312"/>
      <c r="V324" s="312"/>
      <c r="W324" s="312"/>
      <c r="X324" s="312"/>
      <c r="Y324" s="312"/>
      <c r="Z324" s="312"/>
    </row>
    <row r="325" spans="1:26" ht="18" customHeight="1" x14ac:dyDescent="0.2">
      <c r="A325" s="315"/>
      <c r="B325" s="315"/>
      <c r="C325" s="315"/>
      <c r="D325" s="312"/>
      <c r="E325" s="312"/>
      <c r="F325" s="312"/>
      <c r="G325" s="312"/>
      <c r="H325" s="312"/>
      <c r="I325" s="312"/>
      <c r="J325" s="315"/>
      <c r="K325" s="303"/>
      <c r="L325" s="402"/>
      <c r="M325" s="402"/>
      <c r="N325" s="317"/>
      <c r="O325" s="317"/>
      <c r="P325" s="312"/>
      <c r="Q325" s="318"/>
      <c r="R325" s="318"/>
      <c r="S325" s="312"/>
      <c r="T325" s="312"/>
      <c r="U325" s="312"/>
      <c r="V325" s="312"/>
      <c r="W325" s="312"/>
      <c r="X325" s="312"/>
      <c r="Y325" s="312"/>
      <c r="Z325" s="312"/>
    </row>
    <row r="326" spans="1:26" ht="18" customHeight="1" x14ac:dyDescent="0.2">
      <c r="A326" s="315"/>
      <c r="B326" s="315"/>
      <c r="C326" s="315"/>
      <c r="D326" s="312"/>
      <c r="E326" s="312"/>
      <c r="F326" s="312"/>
      <c r="G326" s="312"/>
      <c r="H326" s="312"/>
      <c r="I326" s="312"/>
      <c r="J326" s="315"/>
      <c r="K326" s="303"/>
      <c r="L326" s="402"/>
      <c r="M326" s="402"/>
      <c r="N326" s="317"/>
      <c r="O326" s="317"/>
      <c r="P326" s="312"/>
      <c r="Q326" s="318"/>
      <c r="R326" s="318"/>
      <c r="S326" s="312"/>
      <c r="T326" s="312"/>
      <c r="U326" s="312"/>
      <c r="V326" s="312"/>
      <c r="W326" s="312"/>
      <c r="X326" s="312"/>
      <c r="Y326" s="312"/>
      <c r="Z326" s="312"/>
    </row>
    <row r="327" spans="1:26" ht="18" customHeight="1" x14ac:dyDescent="0.2">
      <c r="A327" s="315"/>
      <c r="B327" s="315"/>
      <c r="C327" s="315"/>
      <c r="D327" s="312"/>
      <c r="E327" s="312"/>
      <c r="F327" s="312"/>
      <c r="G327" s="312"/>
      <c r="H327" s="312"/>
      <c r="I327" s="312"/>
      <c r="J327" s="315"/>
      <c r="K327" s="303"/>
      <c r="L327" s="402"/>
      <c r="M327" s="402"/>
      <c r="N327" s="317"/>
      <c r="O327" s="317"/>
      <c r="P327" s="312"/>
      <c r="Q327" s="318"/>
      <c r="R327" s="318"/>
      <c r="S327" s="312"/>
      <c r="T327" s="312"/>
      <c r="U327" s="312"/>
      <c r="V327" s="312"/>
      <c r="W327" s="312"/>
      <c r="X327" s="312"/>
      <c r="Y327" s="312"/>
      <c r="Z327" s="312"/>
    </row>
    <row r="328" spans="1:26" ht="18" customHeight="1" x14ac:dyDescent="0.2">
      <c r="A328" s="315"/>
      <c r="B328" s="315"/>
      <c r="C328" s="315"/>
      <c r="D328" s="312"/>
      <c r="E328" s="312"/>
      <c r="F328" s="312"/>
      <c r="G328" s="312"/>
      <c r="H328" s="312"/>
      <c r="I328" s="312"/>
      <c r="J328" s="315"/>
      <c r="K328" s="303"/>
      <c r="L328" s="402"/>
      <c r="M328" s="402"/>
      <c r="N328" s="317"/>
      <c r="O328" s="317"/>
      <c r="P328" s="312"/>
      <c r="Q328" s="318"/>
      <c r="R328" s="318"/>
      <c r="S328" s="312"/>
      <c r="T328" s="312"/>
      <c r="U328" s="312"/>
      <c r="V328" s="312"/>
      <c r="W328" s="312"/>
      <c r="X328" s="312"/>
      <c r="Y328" s="312"/>
      <c r="Z328" s="312"/>
    </row>
    <row r="329" spans="1:26" ht="18" customHeight="1" x14ac:dyDescent="0.2">
      <c r="A329" s="315"/>
      <c r="B329" s="315"/>
      <c r="C329" s="315"/>
      <c r="D329" s="312"/>
      <c r="E329" s="312"/>
      <c r="F329" s="312"/>
      <c r="G329" s="312"/>
      <c r="H329" s="312"/>
      <c r="I329" s="312"/>
      <c r="J329" s="315"/>
      <c r="K329" s="303"/>
      <c r="L329" s="402"/>
      <c r="M329" s="402"/>
      <c r="N329" s="317"/>
      <c r="O329" s="317"/>
      <c r="P329" s="312"/>
      <c r="Q329" s="318"/>
      <c r="R329" s="318"/>
      <c r="S329" s="312"/>
      <c r="T329" s="312"/>
      <c r="U329" s="312"/>
      <c r="V329" s="312"/>
      <c r="W329" s="312"/>
      <c r="X329" s="312"/>
      <c r="Y329" s="312"/>
      <c r="Z329" s="312"/>
    </row>
    <row r="330" spans="1:26" ht="18" customHeight="1" x14ac:dyDescent="0.2">
      <c r="A330" s="315"/>
      <c r="B330" s="315"/>
      <c r="C330" s="315"/>
      <c r="D330" s="312"/>
      <c r="E330" s="312"/>
      <c r="F330" s="312"/>
      <c r="G330" s="312"/>
      <c r="H330" s="312"/>
      <c r="I330" s="312"/>
      <c r="J330" s="315"/>
      <c r="K330" s="303"/>
      <c r="L330" s="402"/>
      <c r="M330" s="402"/>
      <c r="N330" s="317"/>
      <c r="O330" s="317"/>
      <c r="P330" s="312"/>
      <c r="Q330" s="318"/>
      <c r="R330" s="318"/>
      <c r="S330" s="312"/>
      <c r="T330" s="312"/>
      <c r="U330" s="312"/>
      <c r="V330" s="312"/>
      <c r="W330" s="312"/>
      <c r="X330" s="312"/>
      <c r="Y330" s="312"/>
      <c r="Z330" s="312"/>
    </row>
    <row r="331" spans="1:26" ht="18" customHeight="1" x14ac:dyDescent="0.2">
      <c r="A331" s="315"/>
      <c r="B331" s="315"/>
      <c r="C331" s="315"/>
      <c r="D331" s="312"/>
      <c r="E331" s="312"/>
      <c r="F331" s="312"/>
      <c r="G331" s="312"/>
      <c r="H331" s="312"/>
      <c r="I331" s="312"/>
      <c r="J331" s="315"/>
      <c r="K331" s="303"/>
      <c r="L331" s="402"/>
      <c r="M331" s="402"/>
      <c r="N331" s="317"/>
      <c r="O331" s="317"/>
      <c r="P331" s="312"/>
      <c r="Q331" s="318"/>
      <c r="R331" s="318"/>
      <c r="S331" s="312"/>
      <c r="T331" s="312"/>
      <c r="U331" s="312"/>
      <c r="V331" s="312"/>
      <c r="W331" s="312"/>
      <c r="X331" s="312"/>
      <c r="Y331" s="312"/>
      <c r="Z331" s="312"/>
    </row>
    <row r="332" spans="1:26" ht="18" customHeight="1" x14ac:dyDescent="0.2">
      <c r="A332" s="315"/>
      <c r="B332" s="315"/>
      <c r="C332" s="315"/>
      <c r="D332" s="312"/>
      <c r="E332" s="312"/>
      <c r="F332" s="312"/>
      <c r="G332" s="312"/>
      <c r="H332" s="312"/>
      <c r="I332" s="312"/>
      <c r="J332" s="315"/>
      <c r="K332" s="303"/>
      <c r="L332" s="402"/>
      <c r="M332" s="402"/>
      <c r="N332" s="317"/>
      <c r="O332" s="317"/>
      <c r="P332" s="312"/>
      <c r="Q332" s="318"/>
      <c r="R332" s="318"/>
      <c r="S332" s="312"/>
      <c r="T332" s="312"/>
      <c r="U332" s="312"/>
      <c r="V332" s="312"/>
      <c r="W332" s="312"/>
      <c r="X332" s="312"/>
      <c r="Y332" s="312"/>
      <c r="Z332" s="312"/>
    </row>
    <row r="333" spans="1:26" ht="18" customHeight="1" x14ac:dyDescent="0.2">
      <c r="A333" s="315"/>
      <c r="B333" s="315"/>
      <c r="C333" s="315"/>
      <c r="D333" s="312"/>
      <c r="E333" s="312"/>
      <c r="F333" s="312"/>
      <c r="G333" s="312"/>
      <c r="H333" s="312"/>
      <c r="I333" s="312"/>
      <c r="J333" s="315"/>
      <c r="K333" s="303"/>
      <c r="L333" s="402"/>
      <c r="M333" s="402"/>
      <c r="N333" s="317"/>
      <c r="O333" s="317"/>
      <c r="P333" s="312"/>
      <c r="Q333" s="318"/>
      <c r="R333" s="318"/>
      <c r="S333" s="312"/>
      <c r="T333" s="312"/>
      <c r="U333" s="312"/>
      <c r="V333" s="312"/>
      <c r="W333" s="312"/>
      <c r="X333" s="312"/>
      <c r="Y333" s="312"/>
      <c r="Z333" s="312"/>
    </row>
    <row r="334" spans="1:26" ht="18" customHeight="1" x14ac:dyDescent="0.2">
      <c r="A334" s="315"/>
      <c r="B334" s="315"/>
      <c r="C334" s="315"/>
      <c r="D334" s="312"/>
      <c r="E334" s="312"/>
      <c r="F334" s="312"/>
      <c r="G334" s="312"/>
      <c r="H334" s="312"/>
      <c r="I334" s="312"/>
      <c r="J334" s="315"/>
      <c r="K334" s="303"/>
      <c r="L334" s="402"/>
      <c r="M334" s="402"/>
      <c r="N334" s="317"/>
      <c r="O334" s="317"/>
      <c r="P334" s="312"/>
      <c r="Q334" s="318"/>
      <c r="R334" s="318"/>
      <c r="S334" s="312"/>
      <c r="T334" s="312"/>
      <c r="U334" s="312"/>
      <c r="V334" s="312"/>
      <c r="W334" s="312"/>
      <c r="X334" s="312"/>
      <c r="Y334" s="312"/>
      <c r="Z334" s="312"/>
    </row>
    <row r="335" spans="1:26" ht="18" customHeight="1" x14ac:dyDescent="0.2">
      <c r="A335" s="315"/>
      <c r="B335" s="315"/>
      <c r="C335" s="315"/>
      <c r="D335" s="312"/>
      <c r="E335" s="312"/>
      <c r="F335" s="312"/>
      <c r="G335" s="312"/>
      <c r="H335" s="312"/>
      <c r="I335" s="312"/>
      <c r="J335" s="315"/>
      <c r="K335" s="303"/>
      <c r="L335" s="402"/>
      <c r="M335" s="402"/>
      <c r="N335" s="317"/>
      <c r="O335" s="317"/>
      <c r="P335" s="312"/>
      <c r="Q335" s="318"/>
      <c r="R335" s="318"/>
      <c r="S335" s="312"/>
      <c r="T335" s="312"/>
      <c r="U335" s="312"/>
      <c r="V335" s="312"/>
      <c r="W335" s="312"/>
      <c r="X335" s="312"/>
      <c r="Y335" s="312"/>
      <c r="Z335" s="312"/>
    </row>
    <row r="336" spans="1:26" ht="18" customHeight="1" x14ac:dyDescent="0.2">
      <c r="A336" s="315"/>
      <c r="B336" s="315"/>
      <c r="C336" s="315"/>
      <c r="D336" s="312"/>
      <c r="E336" s="312"/>
      <c r="F336" s="312"/>
      <c r="G336" s="312"/>
      <c r="H336" s="312"/>
      <c r="I336" s="312"/>
      <c r="J336" s="315"/>
      <c r="K336" s="303"/>
      <c r="L336" s="402"/>
      <c r="M336" s="402"/>
      <c r="N336" s="317"/>
      <c r="O336" s="317"/>
      <c r="P336" s="312"/>
      <c r="Q336" s="318"/>
      <c r="R336" s="318"/>
      <c r="S336" s="312"/>
      <c r="T336" s="312"/>
      <c r="U336" s="312"/>
      <c r="V336" s="312"/>
      <c r="W336" s="312"/>
      <c r="X336" s="312"/>
      <c r="Y336" s="312"/>
      <c r="Z336" s="312"/>
    </row>
    <row r="337" spans="1:26" ht="18" customHeight="1" x14ac:dyDescent="0.2">
      <c r="A337" s="315"/>
      <c r="B337" s="315"/>
      <c r="C337" s="315"/>
      <c r="D337" s="312"/>
      <c r="E337" s="312"/>
      <c r="F337" s="312"/>
      <c r="G337" s="312"/>
      <c r="H337" s="312"/>
      <c r="I337" s="312"/>
      <c r="J337" s="315"/>
      <c r="K337" s="303"/>
      <c r="L337" s="402"/>
      <c r="M337" s="402"/>
      <c r="N337" s="317"/>
      <c r="O337" s="317"/>
      <c r="P337" s="312"/>
      <c r="Q337" s="318"/>
      <c r="R337" s="318"/>
      <c r="S337" s="312"/>
      <c r="T337" s="312"/>
      <c r="U337" s="312"/>
      <c r="V337" s="312"/>
      <c r="W337" s="312"/>
      <c r="X337" s="312"/>
      <c r="Y337" s="312"/>
      <c r="Z337" s="312"/>
    </row>
    <row r="338" spans="1:26" ht="18" customHeight="1" x14ac:dyDescent="0.2">
      <c r="A338" s="315"/>
      <c r="B338" s="315"/>
      <c r="C338" s="315"/>
      <c r="D338" s="312"/>
      <c r="E338" s="312"/>
      <c r="F338" s="312"/>
      <c r="G338" s="312"/>
      <c r="H338" s="312"/>
      <c r="I338" s="312"/>
      <c r="J338" s="315"/>
      <c r="K338" s="303"/>
      <c r="L338" s="402"/>
      <c r="M338" s="402"/>
      <c r="N338" s="317"/>
      <c r="O338" s="317"/>
      <c r="P338" s="312"/>
      <c r="Q338" s="318"/>
      <c r="R338" s="318"/>
      <c r="S338" s="312"/>
      <c r="T338" s="312"/>
      <c r="U338" s="312"/>
      <c r="V338" s="312"/>
      <c r="W338" s="312"/>
      <c r="X338" s="312"/>
      <c r="Y338" s="312"/>
      <c r="Z338" s="312"/>
    </row>
    <row r="339" spans="1:26" ht="18" customHeight="1" x14ac:dyDescent="0.2">
      <c r="A339" s="315"/>
      <c r="B339" s="315"/>
      <c r="C339" s="315"/>
      <c r="D339" s="312"/>
      <c r="E339" s="312"/>
      <c r="F339" s="312"/>
      <c r="G339" s="312"/>
      <c r="H339" s="312"/>
      <c r="I339" s="312"/>
      <c r="J339" s="315"/>
      <c r="K339" s="303"/>
      <c r="L339" s="402"/>
      <c r="M339" s="402"/>
      <c r="N339" s="317"/>
      <c r="O339" s="317"/>
      <c r="P339" s="312"/>
      <c r="Q339" s="318"/>
      <c r="R339" s="318"/>
      <c r="S339" s="312"/>
      <c r="T339" s="312"/>
      <c r="U339" s="312"/>
      <c r="V339" s="312"/>
      <c r="W339" s="312"/>
      <c r="X339" s="312"/>
      <c r="Y339" s="312"/>
      <c r="Z339" s="312"/>
    </row>
    <row r="340" spans="1:26" ht="18" customHeight="1" x14ac:dyDescent="0.2">
      <c r="A340" s="315"/>
      <c r="B340" s="315"/>
      <c r="C340" s="315"/>
      <c r="D340" s="312"/>
      <c r="E340" s="312"/>
      <c r="F340" s="312"/>
      <c r="G340" s="312"/>
      <c r="H340" s="312"/>
      <c r="I340" s="312"/>
      <c r="J340" s="315"/>
      <c r="K340" s="303"/>
      <c r="L340" s="402"/>
      <c r="M340" s="402"/>
      <c r="N340" s="317"/>
      <c r="O340" s="317"/>
      <c r="P340" s="312"/>
      <c r="Q340" s="318"/>
      <c r="R340" s="318"/>
      <c r="S340" s="312"/>
      <c r="T340" s="312"/>
      <c r="U340" s="312"/>
      <c r="V340" s="312"/>
      <c r="W340" s="312"/>
      <c r="X340" s="312"/>
      <c r="Y340" s="312"/>
      <c r="Z340" s="312"/>
    </row>
    <row r="341" spans="1:26" ht="18" customHeight="1" x14ac:dyDescent="0.2">
      <c r="A341" s="315"/>
      <c r="B341" s="315"/>
      <c r="C341" s="315"/>
      <c r="D341" s="312"/>
      <c r="E341" s="312"/>
      <c r="F341" s="312"/>
      <c r="G341" s="312"/>
      <c r="H341" s="312"/>
      <c r="I341" s="312"/>
      <c r="J341" s="315"/>
      <c r="K341" s="303"/>
      <c r="L341" s="402"/>
      <c r="M341" s="402"/>
      <c r="N341" s="317"/>
      <c r="O341" s="317"/>
      <c r="P341" s="312"/>
      <c r="Q341" s="318"/>
      <c r="R341" s="318"/>
      <c r="S341" s="312"/>
      <c r="T341" s="312"/>
      <c r="U341" s="312"/>
      <c r="V341" s="312"/>
      <c r="W341" s="312"/>
      <c r="X341" s="312"/>
      <c r="Y341" s="312"/>
      <c r="Z341" s="312"/>
    </row>
    <row r="342" spans="1:26" ht="18" customHeight="1" x14ac:dyDescent="0.2">
      <c r="A342" s="315"/>
      <c r="B342" s="315"/>
      <c r="C342" s="315"/>
      <c r="D342" s="312"/>
      <c r="E342" s="312"/>
      <c r="F342" s="312"/>
      <c r="G342" s="312"/>
      <c r="H342" s="312"/>
      <c r="I342" s="312"/>
      <c r="J342" s="315"/>
      <c r="K342" s="303"/>
      <c r="L342" s="402"/>
      <c r="M342" s="402"/>
      <c r="N342" s="317"/>
      <c r="O342" s="317"/>
      <c r="P342" s="312"/>
      <c r="Q342" s="318"/>
      <c r="R342" s="318"/>
      <c r="S342" s="312"/>
      <c r="T342" s="312"/>
      <c r="U342" s="312"/>
      <c r="V342" s="312"/>
      <c r="W342" s="312"/>
      <c r="X342" s="312"/>
      <c r="Y342" s="312"/>
      <c r="Z342" s="312"/>
    </row>
    <row r="343" spans="1:26" ht="18" customHeight="1" x14ac:dyDescent="0.2">
      <c r="A343" s="315"/>
      <c r="B343" s="315"/>
      <c r="C343" s="315"/>
      <c r="D343" s="312"/>
      <c r="E343" s="312"/>
      <c r="F343" s="312"/>
      <c r="G343" s="312"/>
      <c r="H343" s="312"/>
      <c r="I343" s="312"/>
      <c r="J343" s="315"/>
      <c r="K343" s="303"/>
      <c r="L343" s="402"/>
      <c r="M343" s="402"/>
      <c r="N343" s="317"/>
      <c r="O343" s="317"/>
      <c r="P343" s="312"/>
      <c r="Q343" s="318"/>
      <c r="R343" s="318"/>
      <c r="S343" s="312"/>
      <c r="T343" s="312"/>
      <c r="U343" s="312"/>
      <c r="V343" s="312"/>
      <c r="W343" s="312"/>
      <c r="X343" s="312"/>
      <c r="Y343" s="312"/>
      <c r="Z343" s="312"/>
    </row>
    <row r="344" spans="1:26" ht="18" customHeight="1" x14ac:dyDescent="0.2">
      <c r="A344" s="315"/>
      <c r="B344" s="315"/>
      <c r="C344" s="315"/>
      <c r="D344" s="312"/>
      <c r="E344" s="312"/>
      <c r="F344" s="312"/>
      <c r="G344" s="312"/>
      <c r="H344" s="312"/>
      <c r="I344" s="312"/>
      <c r="J344" s="315"/>
      <c r="K344" s="303"/>
      <c r="L344" s="402"/>
      <c r="M344" s="402"/>
      <c r="N344" s="317"/>
      <c r="O344" s="317"/>
      <c r="P344" s="312"/>
      <c r="Q344" s="318"/>
      <c r="R344" s="318"/>
      <c r="S344" s="312"/>
      <c r="T344" s="312"/>
      <c r="U344" s="312"/>
      <c r="V344" s="312"/>
      <c r="W344" s="312"/>
      <c r="X344" s="312"/>
      <c r="Y344" s="312"/>
      <c r="Z344" s="312"/>
    </row>
    <row r="345" spans="1:26" ht="18" customHeight="1" x14ac:dyDescent="0.2">
      <c r="A345" s="315"/>
      <c r="B345" s="315"/>
      <c r="C345" s="315"/>
      <c r="D345" s="312"/>
      <c r="E345" s="312"/>
      <c r="F345" s="312"/>
      <c r="G345" s="312"/>
      <c r="H345" s="312"/>
      <c r="I345" s="312"/>
      <c r="J345" s="315"/>
      <c r="K345" s="303"/>
      <c r="L345" s="402"/>
      <c r="M345" s="402"/>
      <c r="N345" s="317"/>
      <c r="O345" s="317"/>
      <c r="P345" s="312"/>
      <c r="Q345" s="318"/>
      <c r="R345" s="318"/>
      <c r="S345" s="312"/>
      <c r="T345" s="312"/>
      <c r="U345" s="312"/>
      <c r="V345" s="312"/>
      <c r="W345" s="312"/>
      <c r="X345" s="312"/>
      <c r="Y345" s="312"/>
      <c r="Z345" s="312"/>
    </row>
    <row r="346" spans="1:26" ht="18" customHeight="1" x14ac:dyDescent="0.2">
      <c r="A346" s="315"/>
      <c r="B346" s="315"/>
      <c r="C346" s="315"/>
      <c r="D346" s="312"/>
      <c r="E346" s="312"/>
      <c r="F346" s="312"/>
      <c r="G346" s="312"/>
      <c r="H346" s="312"/>
      <c r="I346" s="312"/>
      <c r="J346" s="315"/>
      <c r="K346" s="303"/>
      <c r="L346" s="402"/>
      <c r="M346" s="402"/>
      <c r="N346" s="317"/>
      <c r="O346" s="317"/>
      <c r="P346" s="312"/>
      <c r="Q346" s="318"/>
      <c r="R346" s="318"/>
      <c r="S346" s="312"/>
      <c r="T346" s="312"/>
      <c r="U346" s="312"/>
      <c r="V346" s="312"/>
      <c r="W346" s="312"/>
      <c r="X346" s="312"/>
      <c r="Y346" s="312"/>
      <c r="Z346" s="312"/>
    </row>
    <row r="347" spans="1:26" ht="18" customHeight="1" x14ac:dyDescent="0.2">
      <c r="A347" s="315"/>
      <c r="B347" s="315"/>
      <c r="C347" s="315"/>
      <c r="D347" s="312"/>
      <c r="E347" s="312"/>
      <c r="F347" s="312"/>
      <c r="G347" s="312"/>
      <c r="H347" s="312"/>
      <c r="I347" s="312"/>
      <c r="J347" s="315"/>
      <c r="K347" s="303"/>
      <c r="L347" s="402"/>
      <c r="M347" s="402"/>
      <c r="N347" s="317"/>
      <c r="O347" s="317"/>
      <c r="P347" s="312"/>
      <c r="Q347" s="318"/>
      <c r="R347" s="318"/>
      <c r="S347" s="312"/>
      <c r="T347" s="312"/>
      <c r="U347" s="312"/>
      <c r="V347" s="312"/>
      <c r="W347" s="312"/>
      <c r="X347" s="312"/>
      <c r="Y347" s="312"/>
      <c r="Z347" s="312"/>
    </row>
    <row r="348" spans="1:26" ht="18" customHeight="1" x14ac:dyDescent="0.2">
      <c r="A348" s="315"/>
      <c r="B348" s="315"/>
      <c r="C348" s="315"/>
      <c r="D348" s="312"/>
      <c r="E348" s="312"/>
      <c r="F348" s="312"/>
      <c r="G348" s="312"/>
      <c r="H348" s="312"/>
      <c r="I348" s="312"/>
      <c r="J348" s="315"/>
      <c r="K348" s="303"/>
      <c r="L348" s="402"/>
      <c r="M348" s="402"/>
      <c r="N348" s="317"/>
      <c r="O348" s="317"/>
      <c r="P348" s="312"/>
      <c r="Q348" s="318"/>
      <c r="R348" s="318"/>
      <c r="S348" s="312"/>
      <c r="T348" s="312"/>
      <c r="U348" s="312"/>
      <c r="V348" s="312"/>
      <c r="W348" s="312"/>
      <c r="X348" s="312"/>
      <c r="Y348" s="312"/>
      <c r="Z348" s="312"/>
    </row>
    <row r="349" spans="1:26" ht="18" customHeight="1" x14ac:dyDescent="0.2">
      <c r="A349" s="315"/>
      <c r="B349" s="315"/>
      <c r="C349" s="315"/>
      <c r="D349" s="312"/>
      <c r="E349" s="312"/>
      <c r="F349" s="312"/>
      <c r="G349" s="312"/>
      <c r="H349" s="312"/>
      <c r="I349" s="312"/>
      <c r="J349" s="315"/>
      <c r="K349" s="303"/>
      <c r="L349" s="402"/>
      <c r="M349" s="402"/>
      <c r="N349" s="317"/>
      <c r="O349" s="317"/>
      <c r="P349" s="312"/>
      <c r="Q349" s="318"/>
      <c r="R349" s="318"/>
      <c r="S349" s="312"/>
      <c r="T349" s="312"/>
      <c r="U349" s="312"/>
      <c r="V349" s="312"/>
      <c r="W349" s="312"/>
      <c r="X349" s="312"/>
      <c r="Y349" s="312"/>
      <c r="Z349" s="312"/>
    </row>
    <row r="350" spans="1:26" ht="18" customHeight="1" x14ac:dyDescent="0.2">
      <c r="A350" s="315"/>
      <c r="B350" s="315"/>
      <c r="C350" s="315"/>
      <c r="D350" s="312"/>
      <c r="E350" s="312"/>
      <c r="F350" s="312"/>
      <c r="G350" s="312"/>
      <c r="H350" s="312"/>
      <c r="I350" s="312"/>
      <c r="J350" s="315"/>
      <c r="K350" s="303"/>
      <c r="L350" s="402"/>
      <c r="M350" s="402"/>
      <c r="N350" s="317"/>
      <c r="O350" s="317"/>
      <c r="P350" s="312"/>
      <c r="Q350" s="318"/>
      <c r="R350" s="318"/>
      <c r="S350" s="312"/>
      <c r="T350" s="312"/>
      <c r="U350" s="312"/>
      <c r="V350" s="312"/>
      <c r="W350" s="312"/>
      <c r="X350" s="312"/>
      <c r="Y350" s="312"/>
      <c r="Z350" s="312"/>
    </row>
    <row r="351" spans="1:26" ht="18" customHeight="1" x14ac:dyDescent="0.2">
      <c r="A351" s="315"/>
      <c r="B351" s="315"/>
      <c r="C351" s="315"/>
      <c r="D351" s="312"/>
      <c r="E351" s="312"/>
      <c r="F351" s="312"/>
      <c r="G351" s="312"/>
      <c r="H351" s="312"/>
      <c r="I351" s="312"/>
      <c r="J351" s="315"/>
      <c r="K351" s="303"/>
      <c r="L351" s="402"/>
      <c r="M351" s="402"/>
      <c r="N351" s="317"/>
      <c r="O351" s="317"/>
      <c r="P351" s="312"/>
      <c r="Q351" s="318"/>
      <c r="R351" s="318"/>
      <c r="S351" s="312"/>
      <c r="T351" s="312"/>
      <c r="U351" s="312"/>
      <c r="V351" s="312"/>
      <c r="W351" s="312"/>
      <c r="X351" s="312"/>
      <c r="Y351" s="312"/>
      <c r="Z351" s="312"/>
    </row>
    <row r="352" spans="1:26" ht="18" customHeight="1" x14ac:dyDescent="0.2">
      <c r="A352" s="315"/>
      <c r="B352" s="315"/>
      <c r="C352" s="315"/>
      <c r="D352" s="312"/>
      <c r="E352" s="312"/>
      <c r="F352" s="312"/>
      <c r="G352" s="312"/>
      <c r="H352" s="312"/>
      <c r="I352" s="312"/>
      <c r="J352" s="315"/>
      <c r="K352" s="303"/>
      <c r="L352" s="402"/>
      <c r="M352" s="402"/>
      <c r="N352" s="317"/>
      <c r="O352" s="317"/>
      <c r="P352" s="312"/>
      <c r="Q352" s="318"/>
      <c r="R352" s="318"/>
      <c r="S352" s="312"/>
      <c r="T352" s="312"/>
      <c r="U352" s="312"/>
      <c r="V352" s="312"/>
      <c r="W352" s="312"/>
      <c r="X352" s="312"/>
      <c r="Y352" s="312"/>
      <c r="Z352" s="312"/>
    </row>
    <row r="353" spans="1:26" ht="18" customHeight="1" x14ac:dyDescent="0.2">
      <c r="A353" s="315"/>
      <c r="B353" s="315"/>
      <c r="C353" s="315"/>
      <c r="D353" s="312"/>
      <c r="E353" s="312"/>
      <c r="F353" s="312"/>
      <c r="G353" s="312"/>
      <c r="H353" s="312"/>
      <c r="I353" s="312"/>
      <c r="J353" s="315"/>
      <c r="K353" s="303"/>
      <c r="L353" s="402"/>
      <c r="M353" s="402"/>
      <c r="N353" s="317"/>
      <c r="O353" s="317"/>
      <c r="P353" s="312"/>
      <c r="Q353" s="318"/>
      <c r="R353" s="318"/>
      <c r="S353" s="312"/>
      <c r="T353" s="312"/>
      <c r="U353" s="312"/>
      <c r="V353" s="312"/>
      <c r="W353" s="312"/>
      <c r="X353" s="312"/>
      <c r="Y353" s="312"/>
      <c r="Z353" s="312"/>
    </row>
    <row r="354" spans="1:26" ht="18" customHeight="1" x14ac:dyDescent="0.2">
      <c r="A354" s="315"/>
      <c r="B354" s="315"/>
      <c r="C354" s="315"/>
      <c r="D354" s="312"/>
      <c r="E354" s="312"/>
      <c r="F354" s="312"/>
      <c r="G354" s="312"/>
      <c r="H354" s="312"/>
      <c r="I354" s="312"/>
      <c r="J354" s="315"/>
      <c r="K354" s="303"/>
      <c r="L354" s="402"/>
      <c r="M354" s="402"/>
      <c r="N354" s="317"/>
      <c r="O354" s="317"/>
      <c r="P354" s="312"/>
      <c r="Q354" s="318"/>
      <c r="R354" s="318"/>
      <c r="S354" s="312"/>
      <c r="T354" s="312"/>
      <c r="U354" s="312"/>
      <c r="V354" s="312"/>
      <c r="W354" s="312"/>
      <c r="X354" s="312"/>
      <c r="Y354" s="312"/>
      <c r="Z354" s="312"/>
    </row>
    <row r="355" spans="1:26" ht="18" customHeight="1" x14ac:dyDescent="0.2">
      <c r="A355" s="315"/>
      <c r="B355" s="315"/>
      <c r="C355" s="315"/>
      <c r="D355" s="312"/>
      <c r="E355" s="312"/>
      <c r="F355" s="312"/>
      <c r="G355" s="312"/>
      <c r="H355" s="312"/>
      <c r="I355" s="312"/>
      <c r="J355" s="315"/>
      <c r="K355" s="303"/>
      <c r="L355" s="402"/>
      <c r="M355" s="402"/>
      <c r="N355" s="317"/>
      <c r="O355" s="317"/>
      <c r="P355" s="312"/>
      <c r="Q355" s="318"/>
      <c r="R355" s="318"/>
      <c r="S355" s="312"/>
      <c r="T355" s="312"/>
      <c r="U355" s="312"/>
      <c r="V355" s="312"/>
      <c r="W355" s="312"/>
      <c r="X355" s="312"/>
      <c r="Y355" s="312"/>
      <c r="Z355" s="312"/>
    </row>
    <row r="356" spans="1:26" ht="18" customHeight="1" x14ac:dyDescent="0.2">
      <c r="A356" s="315"/>
      <c r="B356" s="315"/>
      <c r="C356" s="315"/>
      <c r="D356" s="312"/>
      <c r="E356" s="312"/>
      <c r="F356" s="312"/>
      <c r="G356" s="312"/>
      <c r="H356" s="312"/>
      <c r="I356" s="312"/>
      <c r="J356" s="315"/>
      <c r="K356" s="303"/>
      <c r="L356" s="402"/>
      <c r="M356" s="402"/>
      <c r="N356" s="317"/>
      <c r="O356" s="317"/>
      <c r="P356" s="312"/>
      <c r="Q356" s="318"/>
      <c r="R356" s="318"/>
      <c r="S356" s="312"/>
      <c r="T356" s="312"/>
      <c r="U356" s="312"/>
      <c r="V356" s="312"/>
      <c r="W356" s="312"/>
      <c r="X356" s="312"/>
      <c r="Y356" s="312"/>
      <c r="Z356" s="312"/>
    </row>
    <row r="357" spans="1:26" ht="18" customHeight="1" x14ac:dyDescent="0.2">
      <c r="A357" s="315"/>
      <c r="B357" s="315"/>
      <c r="C357" s="315"/>
      <c r="D357" s="312"/>
      <c r="E357" s="312"/>
      <c r="F357" s="312"/>
      <c r="G357" s="312"/>
      <c r="H357" s="312"/>
      <c r="I357" s="312"/>
      <c r="J357" s="315"/>
      <c r="K357" s="303"/>
      <c r="L357" s="402"/>
      <c r="M357" s="402"/>
      <c r="N357" s="317"/>
      <c r="O357" s="317"/>
      <c r="P357" s="312"/>
      <c r="Q357" s="318"/>
      <c r="R357" s="318"/>
      <c r="S357" s="312"/>
      <c r="T357" s="312"/>
      <c r="U357" s="312"/>
      <c r="V357" s="312"/>
      <c r="W357" s="312"/>
      <c r="X357" s="312"/>
      <c r="Y357" s="312"/>
      <c r="Z357" s="312"/>
    </row>
    <row r="358" spans="1:26" ht="18" customHeight="1" x14ac:dyDescent="0.2">
      <c r="A358" s="315"/>
      <c r="B358" s="315"/>
      <c r="C358" s="315"/>
      <c r="D358" s="312"/>
      <c r="E358" s="312"/>
      <c r="F358" s="312"/>
      <c r="G358" s="312"/>
      <c r="H358" s="312"/>
      <c r="I358" s="312"/>
      <c r="J358" s="315"/>
      <c r="K358" s="303"/>
      <c r="L358" s="402"/>
      <c r="M358" s="402"/>
      <c r="N358" s="317"/>
      <c r="O358" s="317"/>
      <c r="P358" s="312"/>
      <c r="Q358" s="318"/>
      <c r="R358" s="318"/>
      <c r="S358" s="312"/>
      <c r="T358" s="312"/>
      <c r="U358" s="312"/>
      <c r="V358" s="312"/>
      <c r="W358" s="312"/>
      <c r="X358" s="312"/>
      <c r="Y358" s="312"/>
      <c r="Z358" s="312"/>
    </row>
    <row r="359" spans="1:26" ht="18" customHeight="1" x14ac:dyDescent="0.2">
      <c r="A359" s="315"/>
      <c r="B359" s="315"/>
      <c r="C359" s="315"/>
      <c r="D359" s="312"/>
      <c r="E359" s="312"/>
      <c r="F359" s="312"/>
      <c r="G359" s="312"/>
      <c r="H359" s="312"/>
      <c r="I359" s="312"/>
      <c r="J359" s="315"/>
      <c r="K359" s="303"/>
      <c r="L359" s="402"/>
      <c r="M359" s="402"/>
      <c r="N359" s="317"/>
      <c r="O359" s="317"/>
      <c r="P359" s="312"/>
      <c r="Q359" s="318"/>
      <c r="R359" s="318"/>
      <c r="S359" s="312"/>
      <c r="T359" s="312"/>
      <c r="U359" s="312"/>
      <c r="V359" s="312"/>
      <c r="W359" s="312"/>
      <c r="X359" s="312"/>
      <c r="Y359" s="312"/>
      <c r="Z359" s="312"/>
    </row>
    <row r="360" spans="1:26" ht="18" customHeight="1" x14ac:dyDescent="0.2">
      <c r="A360" s="315"/>
      <c r="B360" s="315"/>
      <c r="C360" s="315"/>
      <c r="D360" s="312"/>
      <c r="E360" s="312"/>
      <c r="F360" s="312"/>
      <c r="G360" s="312"/>
      <c r="H360" s="312"/>
      <c r="I360" s="312"/>
      <c r="J360" s="315"/>
      <c r="K360" s="303"/>
      <c r="L360" s="402"/>
      <c r="M360" s="402"/>
      <c r="N360" s="317"/>
      <c r="O360" s="317"/>
      <c r="P360" s="312"/>
      <c r="Q360" s="318"/>
      <c r="R360" s="318"/>
      <c r="S360" s="312"/>
      <c r="T360" s="312"/>
      <c r="U360" s="312"/>
      <c r="V360" s="312"/>
      <c r="W360" s="312"/>
      <c r="X360" s="312"/>
      <c r="Y360" s="312"/>
      <c r="Z360" s="312"/>
    </row>
    <row r="361" spans="1:26" ht="18" customHeight="1" x14ac:dyDescent="0.2">
      <c r="A361" s="315"/>
      <c r="B361" s="315"/>
      <c r="C361" s="315"/>
      <c r="D361" s="312"/>
      <c r="E361" s="312"/>
      <c r="F361" s="312"/>
      <c r="G361" s="312"/>
      <c r="H361" s="312"/>
      <c r="I361" s="312"/>
      <c r="J361" s="315"/>
      <c r="K361" s="303"/>
      <c r="L361" s="402"/>
      <c r="M361" s="402"/>
      <c r="N361" s="317"/>
      <c r="O361" s="317"/>
      <c r="P361" s="312"/>
      <c r="Q361" s="318"/>
      <c r="R361" s="318"/>
      <c r="S361" s="312"/>
      <c r="T361" s="312"/>
      <c r="U361" s="312"/>
      <c r="V361" s="312"/>
      <c r="W361" s="312"/>
      <c r="X361" s="312"/>
      <c r="Y361" s="312"/>
      <c r="Z361" s="312"/>
    </row>
    <row r="362" spans="1:26" ht="18" customHeight="1" x14ac:dyDescent="0.2">
      <c r="A362" s="315"/>
      <c r="B362" s="315"/>
      <c r="C362" s="315"/>
      <c r="D362" s="312"/>
      <c r="E362" s="312"/>
      <c r="F362" s="312"/>
      <c r="G362" s="312"/>
      <c r="H362" s="312"/>
      <c r="I362" s="312"/>
      <c r="J362" s="315"/>
      <c r="K362" s="303"/>
      <c r="L362" s="402"/>
      <c r="M362" s="402"/>
      <c r="N362" s="317"/>
      <c r="O362" s="317"/>
      <c r="P362" s="312"/>
      <c r="Q362" s="318"/>
      <c r="R362" s="318"/>
      <c r="S362" s="312"/>
      <c r="T362" s="312"/>
      <c r="U362" s="312"/>
      <c r="V362" s="312"/>
      <c r="W362" s="312"/>
      <c r="X362" s="312"/>
      <c r="Y362" s="312"/>
      <c r="Z362" s="312"/>
    </row>
    <row r="363" spans="1:26" ht="18" customHeight="1" x14ac:dyDescent="0.2">
      <c r="A363" s="315"/>
      <c r="B363" s="315"/>
      <c r="C363" s="315"/>
      <c r="D363" s="312"/>
      <c r="E363" s="312"/>
      <c r="F363" s="312"/>
      <c r="G363" s="312"/>
      <c r="H363" s="312"/>
      <c r="I363" s="312"/>
      <c r="J363" s="315"/>
      <c r="K363" s="303"/>
      <c r="L363" s="402"/>
      <c r="M363" s="402"/>
      <c r="N363" s="317"/>
      <c r="O363" s="317"/>
      <c r="P363" s="312"/>
      <c r="Q363" s="318"/>
      <c r="R363" s="318"/>
      <c r="S363" s="312"/>
      <c r="T363" s="312"/>
      <c r="U363" s="312"/>
      <c r="V363" s="312"/>
      <c r="W363" s="312"/>
      <c r="X363" s="312"/>
      <c r="Y363" s="312"/>
      <c r="Z363" s="312"/>
    </row>
    <row r="364" spans="1:26" ht="18" customHeight="1" x14ac:dyDescent="0.2">
      <c r="A364" s="315"/>
      <c r="B364" s="315"/>
      <c r="C364" s="315"/>
      <c r="D364" s="312"/>
      <c r="E364" s="312"/>
      <c r="F364" s="312"/>
      <c r="G364" s="312"/>
      <c r="H364" s="312"/>
      <c r="I364" s="312"/>
      <c r="J364" s="315"/>
      <c r="K364" s="303"/>
      <c r="L364" s="402"/>
      <c r="M364" s="402"/>
      <c r="N364" s="317"/>
      <c r="O364" s="317"/>
      <c r="P364" s="312"/>
      <c r="Q364" s="318"/>
      <c r="R364" s="318"/>
      <c r="S364" s="312"/>
      <c r="T364" s="312"/>
      <c r="U364" s="312"/>
      <c r="V364" s="312"/>
      <c r="W364" s="312"/>
      <c r="X364" s="312"/>
      <c r="Y364" s="312"/>
      <c r="Z364" s="312"/>
    </row>
    <row r="365" spans="1:26" ht="18" customHeight="1" x14ac:dyDescent="0.2">
      <c r="A365" s="315"/>
      <c r="B365" s="315"/>
      <c r="C365" s="315"/>
      <c r="D365" s="312"/>
      <c r="E365" s="312"/>
      <c r="F365" s="312"/>
      <c r="G365" s="312"/>
      <c r="H365" s="312"/>
      <c r="I365" s="312"/>
      <c r="J365" s="315"/>
      <c r="K365" s="303"/>
      <c r="L365" s="402"/>
      <c r="M365" s="402"/>
      <c r="N365" s="317"/>
      <c r="O365" s="317"/>
      <c r="P365" s="312"/>
      <c r="Q365" s="318"/>
      <c r="R365" s="318"/>
      <c r="S365" s="312"/>
      <c r="T365" s="312"/>
      <c r="U365" s="312"/>
      <c r="V365" s="312"/>
      <c r="W365" s="312"/>
      <c r="X365" s="312"/>
      <c r="Y365" s="312"/>
      <c r="Z365" s="312"/>
    </row>
    <row r="366" spans="1:26" ht="18" customHeight="1" x14ac:dyDescent="0.2">
      <c r="A366" s="315"/>
      <c r="B366" s="315"/>
      <c r="C366" s="315"/>
      <c r="D366" s="312"/>
      <c r="E366" s="312"/>
      <c r="F366" s="312"/>
      <c r="G366" s="312"/>
      <c r="H366" s="312"/>
      <c r="I366" s="312"/>
      <c r="J366" s="315"/>
      <c r="K366" s="303"/>
      <c r="L366" s="402"/>
      <c r="M366" s="402"/>
      <c r="N366" s="317"/>
      <c r="O366" s="317"/>
      <c r="P366" s="312"/>
      <c r="Q366" s="318"/>
      <c r="R366" s="318"/>
      <c r="S366" s="312"/>
      <c r="T366" s="312"/>
      <c r="U366" s="312"/>
      <c r="V366" s="312"/>
      <c r="W366" s="312"/>
      <c r="X366" s="312"/>
      <c r="Y366" s="312"/>
      <c r="Z366" s="312"/>
    </row>
    <row r="367" spans="1:26" ht="18" customHeight="1" x14ac:dyDescent="0.2">
      <c r="A367" s="315"/>
      <c r="B367" s="315"/>
      <c r="C367" s="315"/>
      <c r="D367" s="312"/>
      <c r="E367" s="312"/>
      <c r="F367" s="312"/>
      <c r="G367" s="312"/>
      <c r="H367" s="312"/>
      <c r="I367" s="312"/>
      <c r="J367" s="315"/>
      <c r="K367" s="303"/>
      <c r="L367" s="402"/>
      <c r="M367" s="402"/>
      <c r="N367" s="317"/>
      <c r="O367" s="317"/>
      <c r="P367" s="312"/>
      <c r="Q367" s="318"/>
      <c r="R367" s="318"/>
      <c r="S367" s="312"/>
      <c r="T367" s="312"/>
      <c r="U367" s="312"/>
      <c r="V367" s="312"/>
      <c r="W367" s="312"/>
      <c r="X367" s="312"/>
      <c r="Y367" s="312"/>
      <c r="Z367" s="312"/>
    </row>
    <row r="368" spans="1:26" ht="18" customHeight="1" x14ac:dyDescent="0.2">
      <c r="A368" s="315"/>
      <c r="B368" s="315"/>
      <c r="C368" s="315"/>
      <c r="D368" s="312"/>
      <c r="E368" s="312"/>
      <c r="F368" s="312"/>
      <c r="G368" s="312"/>
      <c r="H368" s="312"/>
      <c r="I368" s="312"/>
      <c r="J368" s="315"/>
      <c r="K368" s="303"/>
      <c r="L368" s="402"/>
      <c r="M368" s="402"/>
      <c r="N368" s="317"/>
      <c r="O368" s="317"/>
      <c r="P368" s="312"/>
      <c r="Q368" s="318"/>
      <c r="R368" s="318"/>
      <c r="S368" s="312"/>
      <c r="T368" s="312"/>
      <c r="U368" s="312"/>
      <c r="V368" s="312"/>
      <c r="W368" s="312"/>
      <c r="X368" s="312"/>
      <c r="Y368" s="312"/>
      <c r="Z368" s="312"/>
    </row>
    <row r="369" spans="1:26" ht="18" customHeight="1" x14ac:dyDescent="0.2">
      <c r="A369" s="315"/>
      <c r="B369" s="315"/>
      <c r="C369" s="315"/>
      <c r="D369" s="312"/>
      <c r="E369" s="312"/>
      <c r="F369" s="312"/>
      <c r="G369" s="312"/>
      <c r="H369" s="312"/>
      <c r="I369" s="312"/>
      <c r="J369" s="315"/>
      <c r="K369" s="303"/>
      <c r="L369" s="402"/>
      <c r="M369" s="402"/>
      <c r="N369" s="317"/>
      <c r="O369" s="317"/>
      <c r="P369" s="312"/>
      <c r="Q369" s="318"/>
      <c r="R369" s="318"/>
      <c r="S369" s="312"/>
      <c r="T369" s="312"/>
      <c r="U369" s="312"/>
      <c r="V369" s="312"/>
      <c r="W369" s="312"/>
      <c r="X369" s="312"/>
      <c r="Y369" s="312"/>
      <c r="Z369" s="312"/>
    </row>
    <row r="370" spans="1:26" ht="18" customHeight="1" x14ac:dyDescent="0.2">
      <c r="A370" s="315"/>
      <c r="B370" s="315"/>
      <c r="C370" s="315"/>
      <c r="D370" s="312"/>
      <c r="E370" s="312"/>
      <c r="F370" s="312"/>
      <c r="G370" s="312"/>
      <c r="H370" s="312"/>
      <c r="I370" s="312"/>
      <c r="J370" s="315"/>
      <c r="K370" s="303"/>
      <c r="L370" s="402"/>
      <c r="M370" s="402"/>
      <c r="N370" s="317"/>
      <c r="O370" s="317"/>
      <c r="P370" s="312"/>
      <c r="Q370" s="318"/>
      <c r="R370" s="318"/>
      <c r="S370" s="312"/>
      <c r="T370" s="312"/>
      <c r="U370" s="312"/>
      <c r="V370" s="312"/>
      <c r="W370" s="312"/>
      <c r="X370" s="312"/>
      <c r="Y370" s="312"/>
      <c r="Z370" s="312"/>
    </row>
    <row r="371" spans="1:26" ht="18" customHeight="1" x14ac:dyDescent="0.2">
      <c r="A371" s="315"/>
      <c r="B371" s="315"/>
      <c r="C371" s="315"/>
      <c r="D371" s="312"/>
      <c r="E371" s="312"/>
      <c r="F371" s="312"/>
      <c r="G371" s="312"/>
      <c r="H371" s="312"/>
      <c r="I371" s="312"/>
      <c r="J371" s="315"/>
      <c r="K371" s="303"/>
      <c r="L371" s="402"/>
      <c r="M371" s="402"/>
      <c r="N371" s="317"/>
      <c r="O371" s="317"/>
      <c r="P371" s="312"/>
      <c r="Q371" s="318"/>
      <c r="R371" s="318"/>
      <c r="S371" s="312"/>
      <c r="T371" s="312"/>
      <c r="U371" s="312"/>
      <c r="V371" s="312"/>
      <c r="W371" s="312"/>
      <c r="X371" s="312"/>
      <c r="Y371" s="312"/>
      <c r="Z371" s="312"/>
    </row>
    <row r="372" spans="1:26" ht="18" customHeight="1" x14ac:dyDescent="0.2">
      <c r="A372" s="315"/>
      <c r="B372" s="315"/>
      <c r="C372" s="315"/>
      <c r="D372" s="312"/>
      <c r="E372" s="312"/>
      <c r="F372" s="312"/>
      <c r="G372" s="312"/>
      <c r="H372" s="312"/>
      <c r="I372" s="312"/>
      <c r="J372" s="315"/>
      <c r="K372" s="303"/>
      <c r="L372" s="402"/>
      <c r="M372" s="402"/>
      <c r="N372" s="317"/>
      <c r="O372" s="317"/>
      <c r="P372" s="312"/>
      <c r="Q372" s="318"/>
      <c r="R372" s="318"/>
      <c r="S372" s="312"/>
      <c r="T372" s="312"/>
      <c r="U372" s="312"/>
      <c r="V372" s="312"/>
      <c r="W372" s="312"/>
      <c r="X372" s="312"/>
      <c r="Y372" s="312"/>
      <c r="Z372" s="312"/>
    </row>
    <row r="373" spans="1:26" ht="18" customHeight="1" x14ac:dyDescent="0.2">
      <c r="A373" s="315"/>
      <c r="B373" s="315"/>
      <c r="C373" s="315"/>
      <c r="D373" s="312"/>
      <c r="E373" s="312"/>
      <c r="F373" s="312"/>
      <c r="G373" s="312"/>
      <c r="H373" s="312"/>
      <c r="I373" s="312"/>
      <c r="J373" s="315"/>
      <c r="K373" s="303"/>
      <c r="L373" s="402"/>
      <c r="M373" s="402"/>
      <c r="N373" s="317"/>
      <c r="O373" s="317"/>
      <c r="P373" s="312"/>
      <c r="Q373" s="318"/>
      <c r="R373" s="318"/>
      <c r="S373" s="312"/>
      <c r="T373" s="312"/>
      <c r="U373" s="312"/>
      <c r="V373" s="312"/>
      <c r="W373" s="312"/>
      <c r="X373" s="312"/>
      <c r="Y373" s="312"/>
      <c r="Z373" s="312"/>
    </row>
    <row r="374" spans="1:26" ht="18" customHeight="1" x14ac:dyDescent="0.2">
      <c r="A374" s="315"/>
      <c r="B374" s="315"/>
      <c r="C374" s="315"/>
      <c r="D374" s="312"/>
      <c r="E374" s="312"/>
      <c r="F374" s="312"/>
      <c r="G374" s="312"/>
      <c r="H374" s="312"/>
      <c r="I374" s="312"/>
      <c r="J374" s="315"/>
      <c r="K374" s="303"/>
      <c r="L374" s="402"/>
      <c r="M374" s="402"/>
      <c r="N374" s="317"/>
      <c r="O374" s="317"/>
      <c r="P374" s="312"/>
      <c r="Q374" s="318"/>
      <c r="R374" s="318"/>
      <c r="S374" s="312"/>
      <c r="T374" s="312"/>
      <c r="U374" s="312"/>
      <c r="V374" s="312"/>
      <c r="W374" s="312"/>
      <c r="X374" s="312"/>
      <c r="Y374" s="312"/>
      <c r="Z374" s="312"/>
    </row>
    <row r="375" spans="1:26" ht="18" customHeight="1" x14ac:dyDescent="0.2">
      <c r="A375" s="315"/>
      <c r="B375" s="315"/>
      <c r="C375" s="315"/>
      <c r="D375" s="312"/>
      <c r="E375" s="312"/>
      <c r="F375" s="312"/>
      <c r="G375" s="312"/>
      <c r="H375" s="312"/>
      <c r="I375" s="312"/>
      <c r="J375" s="315"/>
      <c r="K375" s="303"/>
      <c r="L375" s="402"/>
      <c r="M375" s="402"/>
      <c r="N375" s="317"/>
      <c r="O375" s="317"/>
      <c r="P375" s="312"/>
      <c r="Q375" s="318"/>
      <c r="R375" s="318"/>
      <c r="S375" s="312"/>
      <c r="T375" s="312"/>
      <c r="U375" s="312"/>
      <c r="V375" s="312"/>
      <c r="W375" s="312"/>
      <c r="X375" s="312"/>
      <c r="Y375" s="312"/>
      <c r="Z375" s="312"/>
    </row>
    <row r="376" spans="1:26" ht="18" customHeight="1" x14ac:dyDescent="0.2">
      <c r="A376" s="315"/>
      <c r="B376" s="315"/>
      <c r="C376" s="315"/>
      <c r="D376" s="312"/>
      <c r="E376" s="312"/>
      <c r="F376" s="312"/>
      <c r="G376" s="312"/>
      <c r="H376" s="312"/>
      <c r="I376" s="312"/>
      <c r="J376" s="315"/>
      <c r="K376" s="303"/>
      <c r="L376" s="402"/>
      <c r="M376" s="402"/>
      <c r="N376" s="317"/>
      <c r="O376" s="317"/>
      <c r="P376" s="312"/>
      <c r="Q376" s="318"/>
      <c r="R376" s="318"/>
      <c r="S376" s="312"/>
      <c r="T376" s="312"/>
      <c r="U376" s="312"/>
      <c r="V376" s="312"/>
      <c r="W376" s="312"/>
      <c r="X376" s="312"/>
      <c r="Y376" s="312"/>
      <c r="Z376" s="312"/>
    </row>
    <row r="377" spans="1:26" ht="18" customHeight="1" x14ac:dyDescent="0.2">
      <c r="A377" s="315"/>
      <c r="B377" s="315"/>
      <c r="C377" s="315"/>
      <c r="D377" s="312"/>
      <c r="E377" s="312"/>
      <c r="F377" s="312"/>
      <c r="G377" s="312"/>
      <c r="H377" s="312"/>
      <c r="I377" s="312"/>
      <c r="J377" s="315"/>
      <c r="K377" s="303"/>
      <c r="L377" s="402"/>
      <c r="M377" s="402"/>
      <c r="N377" s="317"/>
      <c r="O377" s="317"/>
      <c r="P377" s="312"/>
      <c r="Q377" s="318"/>
      <c r="R377" s="318"/>
      <c r="S377" s="312"/>
      <c r="T377" s="312"/>
      <c r="U377" s="312"/>
      <c r="V377" s="312"/>
      <c r="W377" s="312"/>
      <c r="X377" s="312"/>
      <c r="Y377" s="312"/>
      <c r="Z377" s="312"/>
    </row>
    <row r="378" spans="1:26" ht="18" customHeight="1" x14ac:dyDescent="0.2">
      <c r="A378" s="315"/>
      <c r="B378" s="315"/>
      <c r="C378" s="315"/>
      <c r="D378" s="312"/>
      <c r="E378" s="312"/>
      <c r="F378" s="312"/>
      <c r="G378" s="312"/>
      <c r="H378" s="312"/>
      <c r="I378" s="312"/>
      <c r="J378" s="315"/>
      <c r="K378" s="303"/>
      <c r="L378" s="402"/>
      <c r="M378" s="402"/>
      <c r="N378" s="317"/>
      <c r="O378" s="317"/>
      <c r="P378" s="312"/>
      <c r="Q378" s="318"/>
      <c r="R378" s="318"/>
      <c r="S378" s="312"/>
      <c r="T378" s="312"/>
      <c r="U378" s="312"/>
      <c r="V378" s="312"/>
      <c r="W378" s="312"/>
      <c r="X378" s="312"/>
      <c r="Y378" s="312"/>
      <c r="Z378" s="312"/>
    </row>
    <row r="379" spans="1:26" ht="18" customHeight="1" x14ac:dyDescent="0.2">
      <c r="A379" s="315"/>
      <c r="B379" s="315"/>
      <c r="C379" s="315"/>
      <c r="D379" s="312"/>
      <c r="E379" s="312"/>
      <c r="F379" s="312"/>
      <c r="G379" s="312"/>
      <c r="H379" s="312"/>
      <c r="I379" s="312"/>
      <c r="J379" s="315"/>
      <c r="K379" s="303"/>
      <c r="L379" s="402"/>
      <c r="M379" s="402"/>
      <c r="N379" s="317"/>
      <c r="O379" s="317"/>
      <c r="P379" s="312"/>
      <c r="Q379" s="318"/>
      <c r="R379" s="318"/>
      <c r="S379" s="312"/>
      <c r="T379" s="312"/>
      <c r="U379" s="312"/>
      <c r="V379" s="312"/>
      <c r="W379" s="312"/>
      <c r="X379" s="312"/>
      <c r="Y379" s="312"/>
      <c r="Z379" s="312"/>
    </row>
    <row r="380" spans="1:26" ht="18" customHeight="1" x14ac:dyDescent="0.2">
      <c r="A380" s="315"/>
      <c r="B380" s="315"/>
      <c r="C380" s="315"/>
      <c r="D380" s="312"/>
      <c r="E380" s="312"/>
      <c r="F380" s="312"/>
      <c r="G380" s="312"/>
      <c r="H380" s="312"/>
      <c r="I380" s="312"/>
      <c r="J380" s="315"/>
      <c r="K380" s="303"/>
      <c r="L380" s="402"/>
      <c r="M380" s="402"/>
      <c r="N380" s="317"/>
      <c r="O380" s="317"/>
      <c r="P380" s="312"/>
      <c r="Q380" s="318"/>
      <c r="R380" s="318"/>
      <c r="S380" s="312"/>
      <c r="T380" s="312"/>
      <c r="U380" s="312"/>
      <c r="V380" s="312"/>
      <c r="W380" s="312"/>
      <c r="X380" s="312"/>
      <c r="Y380" s="312"/>
      <c r="Z380" s="312"/>
    </row>
    <row r="381" spans="1:26" ht="18" customHeight="1" x14ac:dyDescent="0.2">
      <c r="A381" s="315"/>
      <c r="B381" s="315"/>
      <c r="C381" s="315"/>
      <c r="D381" s="312"/>
      <c r="E381" s="312"/>
      <c r="F381" s="312"/>
      <c r="G381" s="312"/>
      <c r="H381" s="312"/>
      <c r="I381" s="312"/>
      <c r="J381" s="315"/>
      <c r="K381" s="303"/>
      <c r="L381" s="402"/>
      <c r="M381" s="402"/>
      <c r="N381" s="317"/>
      <c r="O381" s="317"/>
      <c r="P381" s="312"/>
      <c r="Q381" s="318"/>
      <c r="R381" s="318"/>
      <c r="S381" s="312"/>
      <c r="T381" s="312"/>
      <c r="U381" s="312"/>
      <c r="V381" s="312"/>
      <c r="W381" s="312"/>
      <c r="X381" s="312"/>
      <c r="Y381" s="312"/>
      <c r="Z381" s="312"/>
    </row>
    <row r="382" spans="1:26" ht="18" customHeight="1" x14ac:dyDescent="0.2">
      <c r="A382" s="315"/>
      <c r="B382" s="315"/>
      <c r="C382" s="315"/>
      <c r="D382" s="312"/>
      <c r="E382" s="312"/>
      <c r="F382" s="312"/>
      <c r="G382" s="312"/>
      <c r="H382" s="312"/>
      <c r="I382" s="312"/>
      <c r="J382" s="315"/>
      <c r="K382" s="303"/>
      <c r="L382" s="402"/>
      <c r="M382" s="402"/>
      <c r="N382" s="317"/>
      <c r="O382" s="317"/>
      <c r="P382" s="312"/>
      <c r="Q382" s="318"/>
      <c r="R382" s="318"/>
      <c r="S382" s="312"/>
      <c r="T382" s="312"/>
      <c r="U382" s="312"/>
      <c r="V382" s="312"/>
      <c r="W382" s="312"/>
      <c r="X382" s="312"/>
      <c r="Y382" s="312"/>
      <c r="Z382" s="312"/>
    </row>
    <row r="383" spans="1:26" ht="18" customHeight="1" x14ac:dyDescent="0.2">
      <c r="A383" s="315"/>
      <c r="B383" s="315"/>
      <c r="C383" s="315"/>
      <c r="D383" s="312"/>
      <c r="E383" s="312"/>
      <c r="F383" s="312"/>
      <c r="G383" s="312"/>
      <c r="H383" s="312"/>
      <c r="I383" s="312"/>
      <c r="J383" s="315"/>
      <c r="K383" s="303"/>
      <c r="L383" s="402"/>
      <c r="M383" s="402"/>
      <c r="N383" s="317"/>
      <c r="O383" s="317"/>
      <c r="P383" s="312"/>
      <c r="Q383" s="318"/>
      <c r="R383" s="318"/>
      <c r="S383" s="312"/>
      <c r="T383" s="312"/>
      <c r="U383" s="312"/>
      <c r="V383" s="312"/>
      <c r="W383" s="312"/>
      <c r="X383" s="312"/>
      <c r="Y383" s="312"/>
      <c r="Z383" s="312"/>
    </row>
    <row r="384" spans="1:26" ht="18" customHeight="1" x14ac:dyDescent="0.2">
      <c r="A384" s="315"/>
      <c r="B384" s="315"/>
      <c r="C384" s="315"/>
      <c r="D384" s="312"/>
      <c r="E384" s="312"/>
      <c r="F384" s="312"/>
      <c r="G384" s="312"/>
      <c r="H384" s="312"/>
      <c r="I384" s="312"/>
      <c r="J384" s="315"/>
      <c r="K384" s="303"/>
      <c r="L384" s="402"/>
      <c r="M384" s="402"/>
      <c r="N384" s="317"/>
      <c r="O384" s="317"/>
      <c r="P384" s="312"/>
      <c r="Q384" s="318"/>
      <c r="R384" s="318"/>
      <c r="S384" s="312"/>
      <c r="T384" s="312"/>
      <c r="U384" s="312"/>
      <c r="V384" s="312"/>
      <c r="W384" s="312"/>
      <c r="X384" s="312"/>
      <c r="Y384" s="312"/>
      <c r="Z384" s="312"/>
    </row>
    <row r="385" spans="1:26" ht="18" customHeight="1" x14ac:dyDescent="0.2">
      <c r="A385" s="315"/>
      <c r="B385" s="315"/>
      <c r="C385" s="315"/>
      <c r="D385" s="312"/>
      <c r="E385" s="312"/>
      <c r="F385" s="312"/>
      <c r="G385" s="312"/>
      <c r="H385" s="312"/>
      <c r="I385" s="312"/>
      <c r="J385" s="315"/>
      <c r="K385" s="303"/>
      <c r="L385" s="402"/>
      <c r="M385" s="402"/>
      <c r="N385" s="317"/>
      <c r="O385" s="317"/>
      <c r="P385" s="312"/>
      <c r="Q385" s="318"/>
      <c r="R385" s="318"/>
      <c r="S385" s="312"/>
      <c r="T385" s="312"/>
      <c r="U385" s="312"/>
      <c r="V385" s="312"/>
      <c r="W385" s="312"/>
      <c r="X385" s="312"/>
      <c r="Y385" s="312"/>
      <c r="Z385" s="312"/>
    </row>
    <row r="386" spans="1:26" ht="18" customHeight="1" x14ac:dyDescent="0.2">
      <c r="A386" s="315"/>
      <c r="B386" s="315"/>
      <c r="C386" s="315"/>
      <c r="D386" s="312"/>
      <c r="E386" s="312"/>
      <c r="F386" s="312"/>
      <c r="G386" s="312"/>
      <c r="H386" s="312"/>
      <c r="I386" s="312"/>
      <c r="J386" s="315"/>
      <c r="K386" s="303"/>
      <c r="L386" s="402"/>
      <c r="M386" s="402"/>
      <c r="N386" s="317"/>
      <c r="O386" s="317"/>
      <c r="P386" s="312"/>
      <c r="Q386" s="318"/>
      <c r="R386" s="318"/>
      <c r="S386" s="312"/>
      <c r="T386" s="312"/>
      <c r="U386" s="312"/>
      <c r="V386" s="312"/>
      <c r="W386" s="312"/>
      <c r="X386" s="312"/>
      <c r="Y386" s="312"/>
      <c r="Z386" s="312"/>
    </row>
    <row r="387" spans="1:26" ht="18" customHeight="1" x14ac:dyDescent="0.2">
      <c r="A387" s="315"/>
      <c r="B387" s="315"/>
      <c r="C387" s="315"/>
      <c r="D387" s="312"/>
      <c r="E387" s="312"/>
      <c r="F387" s="312"/>
      <c r="G387" s="312"/>
      <c r="H387" s="312"/>
      <c r="I387" s="312"/>
      <c r="J387" s="315"/>
      <c r="K387" s="303"/>
      <c r="L387" s="402"/>
      <c r="M387" s="402"/>
      <c r="N387" s="317"/>
      <c r="O387" s="317"/>
      <c r="P387" s="312"/>
      <c r="Q387" s="318"/>
      <c r="R387" s="318"/>
      <c r="S387" s="312"/>
      <c r="T387" s="312"/>
      <c r="U387" s="312"/>
      <c r="V387" s="312"/>
      <c r="W387" s="312"/>
      <c r="X387" s="312"/>
      <c r="Y387" s="312"/>
      <c r="Z387" s="312"/>
    </row>
    <row r="388" spans="1:26" ht="18" customHeight="1" x14ac:dyDescent="0.2">
      <c r="A388" s="315"/>
      <c r="B388" s="315"/>
      <c r="C388" s="315"/>
      <c r="D388" s="312"/>
      <c r="E388" s="312"/>
      <c r="F388" s="312"/>
      <c r="G388" s="312"/>
      <c r="H388" s="312"/>
      <c r="I388" s="312"/>
      <c r="J388" s="315"/>
      <c r="K388" s="303"/>
      <c r="L388" s="402"/>
      <c r="M388" s="402"/>
      <c r="N388" s="317"/>
      <c r="O388" s="317"/>
      <c r="P388" s="312"/>
      <c r="Q388" s="318"/>
      <c r="R388" s="318"/>
      <c r="S388" s="312"/>
      <c r="T388" s="312"/>
      <c r="U388" s="312"/>
      <c r="V388" s="312"/>
      <c r="W388" s="312"/>
      <c r="X388" s="312"/>
      <c r="Y388" s="312"/>
      <c r="Z388" s="312"/>
    </row>
    <row r="389" spans="1:26" ht="18" customHeight="1" x14ac:dyDescent="0.2">
      <c r="A389" s="315"/>
      <c r="B389" s="315"/>
      <c r="C389" s="315"/>
      <c r="D389" s="312"/>
      <c r="E389" s="312"/>
      <c r="F389" s="312"/>
      <c r="G389" s="312"/>
      <c r="H389" s="312"/>
      <c r="I389" s="312"/>
      <c r="J389" s="315"/>
      <c r="K389" s="303"/>
      <c r="L389" s="402"/>
      <c r="M389" s="402"/>
      <c r="N389" s="317"/>
      <c r="O389" s="317"/>
      <c r="P389" s="312"/>
      <c r="Q389" s="318"/>
      <c r="R389" s="318"/>
      <c r="S389" s="312"/>
      <c r="T389" s="312"/>
      <c r="U389" s="312"/>
      <c r="V389" s="312"/>
      <c r="W389" s="312"/>
      <c r="X389" s="312"/>
      <c r="Y389" s="312"/>
      <c r="Z389" s="312"/>
    </row>
    <row r="390" spans="1:26" ht="18" customHeight="1" x14ac:dyDescent="0.2">
      <c r="A390" s="315"/>
      <c r="B390" s="315"/>
      <c r="C390" s="315"/>
      <c r="D390" s="312"/>
      <c r="E390" s="312"/>
      <c r="F390" s="312"/>
      <c r="G390" s="312"/>
      <c r="H390" s="312"/>
      <c r="I390" s="312"/>
      <c r="J390" s="315"/>
      <c r="K390" s="303"/>
      <c r="L390" s="402"/>
      <c r="M390" s="402"/>
      <c r="N390" s="317"/>
      <c r="O390" s="317"/>
      <c r="P390" s="312"/>
      <c r="Q390" s="318"/>
      <c r="R390" s="318"/>
      <c r="S390" s="312"/>
      <c r="T390" s="312"/>
      <c r="U390" s="312"/>
      <c r="V390" s="312"/>
      <c r="W390" s="312"/>
      <c r="X390" s="312"/>
      <c r="Y390" s="312"/>
      <c r="Z390" s="312"/>
    </row>
    <row r="391" spans="1:26" ht="18" customHeight="1" x14ac:dyDescent="0.2">
      <c r="A391" s="315"/>
      <c r="B391" s="315"/>
      <c r="C391" s="315"/>
      <c r="D391" s="312"/>
      <c r="E391" s="312"/>
      <c r="F391" s="312"/>
      <c r="G391" s="312"/>
      <c r="H391" s="312"/>
      <c r="I391" s="312"/>
      <c r="J391" s="315"/>
      <c r="K391" s="303"/>
      <c r="L391" s="402"/>
      <c r="M391" s="402"/>
      <c r="N391" s="317"/>
      <c r="O391" s="317"/>
      <c r="P391" s="312"/>
      <c r="Q391" s="318"/>
      <c r="R391" s="318"/>
      <c r="S391" s="312"/>
      <c r="T391" s="312"/>
      <c r="U391" s="312"/>
      <c r="V391" s="312"/>
      <c r="W391" s="312"/>
      <c r="X391" s="312"/>
      <c r="Y391" s="312"/>
      <c r="Z391" s="312"/>
    </row>
    <row r="392" spans="1:26" ht="18" customHeight="1" x14ac:dyDescent="0.2">
      <c r="A392" s="315"/>
      <c r="B392" s="315"/>
      <c r="C392" s="315"/>
      <c r="D392" s="312"/>
      <c r="E392" s="312"/>
      <c r="F392" s="312"/>
      <c r="G392" s="312"/>
      <c r="H392" s="312"/>
      <c r="I392" s="312"/>
      <c r="J392" s="315"/>
      <c r="K392" s="303"/>
      <c r="L392" s="402"/>
      <c r="M392" s="402"/>
      <c r="N392" s="317"/>
      <c r="O392" s="317"/>
      <c r="P392" s="312"/>
      <c r="Q392" s="318"/>
      <c r="R392" s="318"/>
      <c r="S392" s="312"/>
      <c r="T392" s="312"/>
      <c r="U392" s="312"/>
      <c r="V392" s="312"/>
      <c r="W392" s="312"/>
      <c r="X392" s="312"/>
      <c r="Y392" s="312"/>
      <c r="Z392" s="312"/>
    </row>
    <row r="393" spans="1:26" ht="18" customHeight="1" x14ac:dyDescent="0.2">
      <c r="A393" s="315"/>
      <c r="B393" s="315"/>
      <c r="C393" s="315"/>
      <c r="D393" s="312"/>
      <c r="E393" s="312"/>
      <c r="F393" s="312"/>
      <c r="G393" s="312"/>
      <c r="H393" s="312"/>
      <c r="I393" s="312"/>
      <c r="J393" s="315"/>
      <c r="K393" s="303"/>
      <c r="L393" s="402"/>
      <c r="M393" s="402"/>
      <c r="N393" s="317"/>
      <c r="O393" s="317"/>
      <c r="P393" s="312"/>
      <c r="Q393" s="318"/>
      <c r="R393" s="318"/>
      <c r="S393" s="312"/>
      <c r="T393" s="312"/>
      <c r="U393" s="312"/>
      <c r="V393" s="312"/>
      <c r="W393" s="312"/>
      <c r="X393" s="312"/>
      <c r="Y393" s="312"/>
      <c r="Z393" s="312"/>
    </row>
    <row r="394" spans="1:26" ht="18" customHeight="1" x14ac:dyDescent="0.2">
      <c r="A394" s="315"/>
      <c r="B394" s="315"/>
      <c r="C394" s="315"/>
      <c r="D394" s="312"/>
      <c r="E394" s="312"/>
      <c r="F394" s="312"/>
      <c r="G394" s="312"/>
      <c r="H394" s="312"/>
      <c r="I394" s="312"/>
      <c r="J394" s="315"/>
      <c r="K394" s="303"/>
      <c r="L394" s="402"/>
      <c r="M394" s="402"/>
      <c r="N394" s="317"/>
      <c r="O394" s="317"/>
      <c r="P394" s="312"/>
      <c r="Q394" s="318"/>
      <c r="R394" s="318"/>
      <c r="S394" s="312"/>
      <c r="T394" s="312"/>
      <c r="U394" s="312"/>
      <c r="V394" s="312"/>
      <c r="W394" s="312"/>
      <c r="X394" s="312"/>
      <c r="Y394" s="312"/>
      <c r="Z394" s="312"/>
    </row>
    <row r="395" spans="1:26" ht="18" customHeight="1" x14ac:dyDescent="0.2">
      <c r="A395" s="315"/>
      <c r="B395" s="315"/>
      <c r="C395" s="315"/>
      <c r="D395" s="312"/>
      <c r="E395" s="312"/>
      <c r="F395" s="312"/>
      <c r="G395" s="312"/>
      <c r="H395" s="312"/>
      <c r="I395" s="312"/>
      <c r="J395" s="315"/>
      <c r="K395" s="303"/>
      <c r="L395" s="402"/>
      <c r="M395" s="402"/>
      <c r="N395" s="317"/>
      <c r="O395" s="317"/>
      <c r="P395" s="312"/>
      <c r="Q395" s="318"/>
      <c r="R395" s="318"/>
      <c r="S395" s="312"/>
      <c r="T395" s="312"/>
      <c r="U395" s="312"/>
      <c r="V395" s="312"/>
      <c r="W395" s="312"/>
      <c r="X395" s="312"/>
      <c r="Y395" s="312"/>
      <c r="Z395" s="312"/>
    </row>
    <row r="396" spans="1:26" ht="18" customHeight="1" x14ac:dyDescent="0.2">
      <c r="A396" s="315"/>
      <c r="B396" s="315"/>
      <c r="C396" s="315"/>
      <c r="D396" s="312"/>
      <c r="E396" s="312"/>
      <c r="F396" s="312"/>
      <c r="G396" s="312"/>
      <c r="H396" s="312"/>
      <c r="I396" s="312"/>
      <c r="J396" s="315"/>
      <c r="K396" s="303"/>
      <c r="L396" s="402"/>
      <c r="M396" s="402"/>
      <c r="N396" s="317"/>
      <c r="O396" s="317"/>
      <c r="P396" s="312"/>
      <c r="Q396" s="318"/>
      <c r="R396" s="318"/>
      <c r="S396" s="312"/>
      <c r="T396" s="312"/>
      <c r="U396" s="312"/>
      <c r="V396" s="312"/>
      <c r="W396" s="312"/>
      <c r="X396" s="312"/>
      <c r="Y396" s="312"/>
      <c r="Z396" s="312"/>
    </row>
    <row r="397" spans="1:26" ht="18" customHeight="1" x14ac:dyDescent="0.2">
      <c r="A397" s="315"/>
      <c r="B397" s="315"/>
      <c r="C397" s="315"/>
      <c r="D397" s="312"/>
      <c r="E397" s="312"/>
      <c r="F397" s="312"/>
      <c r="G397" s="312"/>
      <c r="H397" s="312"/>
      <c r="I397" s="312"/>
      <c r="J397" s="315"/>
      <c r="K397" s="303"/>
      <c r="L397" s="402"/>
      <c r="M397" s="402"/>
      <c r="N397" s="317"/>
      <c r="O397" s="317"/>
      <c r="P397" s="312"/>
      <c r="Q397" s="318"/>
      <c r="R397" s="318"/>
      <c r="S397" s="312"/>
      <c r="T397" s="312"/>
      <c r="U397" s="312"/>
      <c r="V397" s="312"/>
      <c r="W397" s="312"/>
      <c r="X397" s="312"/>
      <c r="Y397" s="312"/>
      <c r="Z397" s="312"/>
    </row>
    <row r="398" spans="1:26" ht="18" customHeight="1" x14ac:dyDescent="0.2">
      <c r="A398" s="315"/>
      <c r="B398" s="315"/>
      <c r="C398" s="315"/>
      <c r="D398" s="312"/>
      <c r="E398" s="312"/>
      <c r="F398" s="312"/>
      <c r="G398" s="312"/>
      <c r="H398" s="312"/>
      <c r="I398" s="312"/>
      <c r="J398" s="315"/>
      <c r="K398" s="303"/>
      <c r="L398" s="402"/>
      <c r="M398" s="402"/>
      <c r="N398" s="317"/>
      <c r="O398" s="317"/>
      <c r="P398" s="312"/>
      <c r="Q398" s="318"/>
      <c r="R398" s="318"/>
      <c r="S398" s="312"/>
      <c r="T398" s="312"/>
      <c r="U398" s="312"/>
      <c r="V398" s="312"/>
      <c r="W398" s="312"/>
      <c r="X398" s="312"/>
      <c r="Y398" s="312"/>
      <c r="Z398" s="312"/>
    </row>
    <row r="399" spans="1:26" ht="18" customHeight="1" x14ac:dyDescent="0.2">
      <c r="A399" s="315"/>
      <c r="B399" s="315"/>
      <c r="C399" s="315"/>
      <c r="D399" s="312"/>
      <c r="E399" s="312"/>
      <c r="F399" s="312"/>
      <c r="G399" s="312"/>
      <c r="H399" s="312"/>
      <c r="I399" s="312"/>
      <c r="J399" s="315"/>
      <c r="K399" s="303"/>
      <c r="L399" s="402"/>
      <c r="M399" s="402"/>
      <c r="N399" s="317"/>
      <c r="O399" s="317"/>
      <c r="P399" s="312"/>
      <c r="Q399" s="318"/>
      <c r="R399" s="318"/>
      <c r="S399" s="312"/>
      <c r="T399" s="312"/>
      <c r="U399" s="312"/>
      <c r="V399" s="312"/>
      <c r="W399" s="312"/>
      <c r="X399" s="312"/>
      <c r="Y399" s="312"/>
      <c r="Z399" s="312"/>
    </row>
    <row r="400" spans="1:26" ht="18" customHeight="1" x14ac:dyDescent="0.2">
      <c r="A400" s="315"/>
      <c r="B400" s="315"/>
      <c r="C400" s="315"/>
      <c r="D400" s="312"/>
      <c r="E400" s="312"/>
      <c r="F400" s="312"/>
      <c r="G400" s="312"/>
      <c r="H400" s="312"/>
      <c r="I400" s="312"/>
      <c r="J400" s="315"/>
      <c r="K400" s="303"/>
      <c r="L400" s="402"/>
      <c r="M400" s="402"/>
      <c r="N400" s="317"/>
      <c r="O400" s="317"/>
      <c r="P400" s="312"/>
      <c r="Q400" s="318"/>
      <c r="R400" s="318"/>
      <c r="S400" s="312"/>
      <c r="T400" s="312"/>
      <c r="U400" s="312"/>
      <c r="V400" s="312"/>
      <c r="W400" s="312"/>
      <c r="X400" s="312"/>
      <c r="Y400" s="312"/>
      <c r="Z400" s="312"/>
    </row>
    <row r="401" spans="1:26" ht="18" customHeight="1" x14ac:dyDescent="0.2">
      <c r="A401" s="315"/>
      <c r="B401" s="315"/>
      <c r="C401" s="315"/>
      <c r="D401" s="312"/>
      <c r="E401" s="312"/>
      <c r="F401" s="312"/>
      <c r="G401" s="312"/>
      <c r="H401" s="312"/>
      <c r="I401" s="312"/>
      <c r="J401" s="315"/>
      <c r="K401" s="303"/>
      <c r="L401" s="402"/>
      <c r="M401" s="402"/>
      <c r="N401" s="317"/>
      <c r="O401" s="317"/>
      <c r="P401" s="312"/>
      <c r="Q401" s="318"/>
      <c r="R401" s="318"/>
      <c r="S401" s="312"/>
      <c r="T401" s="312"/>
      <c r="U401" s="312"/>
      <c r="V401" s="312"/>
      <c r="W401" s="312"/>
      <c r="X401" s="312"/>
      <c r="Y401" s="312"/>
      <c r="Z401" s="312"/>
    </row>
    <row r="402" spans="1:26" ht="18" customHeight="1" x14ac:dyDescent="0.2">
      <c r="A402" s="315"/>
      <c r="B402" s="315"/>
      <c r="C402" s="315"/>
      <c r="D402" s="312"/>
      <c r="E402" s="312"/>
      <c r="F402" s="312"/>
      <c r="G402" s="312"/>
      <c r="H402" s="312"/>
      <c r="I402" s="312"/>
      <c r="J402" s="315"/>
      <c r="K402" s="303"/>
      <c r="L402" s="402"/>
      <c r="M402" s="402"/>
      <c r="N402" s="317"/>
      <c r="O402" s="317"/>
      <c r="P402" s="312"/>
      <c r="Q402" s="318"/>
      <c r="R402" s="318"/>
      <c r="S402" s="312"/>
      <c r="T402" s="312"/>
      <c r="U402" s="312"/>
      <c r="V402" s="312"/>
      <c r="W402" s="312"/>
      <c r="X402" s="312"/>
      <c r="Y402" s="312"/>
      <c r="Z402" s="312"/>
    </row>
    <row r="403" spans="1:26" ht="18" customHeight="1" x14ac:dyDescent="0.2">
      <c r="A403" s="315"/>
      <c r="B403" s="315"/>
      <c r="C403" s="315"/>
      <c r="D403" s="312"/>
      <c r="E403" s="312"/>
      <c r="F403" s="312"/>
      <c r="G403" s="312"/>
      <c r="H403" s="312"/>
      <c r="I403" s="312"/>
      <c r="J403" s="315"/>
      <c r="K403" s="303"/>
      <c r="L403" s="402"/>
      <c r="M403" s="402"/>
      <c r="N403" s="317"/>
      <c r="O403" s="317"/>
      <c r="P403" s="312"/>
      <c r="Q403" s="318"/>
      <c r="R403" s="318"/>
      <c r="S403" s="312"/>
      <c r="T403" s="312"/>
      <c r="U403" s="312"/>
      <c r="V403" s="312"/>
      <c r="W403" s="312"/>
      <c r="X403" s="312"/>
      <c r="Y403" s="312"/>
      <c r="Z403" s="312"/>
    </row>
    <row r="404" spans="1:26" ht="18" customHeight="1" x14ac:dyDescent="0.2">
      <c r="A404" s="315"/>
      <c r="B404" s="315"/>
      <c r="C404" s="315"/>
      <c r="D404" s="312"/>
      <c r="E404" s="312"/>
      <c r="F404" s="312"/>
      <c r="G404" s="312"/>
      <c r="H404" s="312"/>
      <c r="I404" s="312"/>
      <c r="J404" s="315"/>
      <c r="K404" s="303"/>
      <c r="L404" s="402"/>
      <c r="M404" s="402"/>
      <c r="N404" s="317"/>
      <c r="O404" s="317"/>
      <c r="P404" s="312"/>
      <c r="Q404" s="318"/>
      <c r="R404" s="318"/>
      <c r="S404" s="312"/>
      <c r="T404" s="312"/>
      <c r="U404" s="312"/>
      <c r="V404" s="312"/>
      <c r="W404" s="312"/>
      <c r="X404" s="312"/>
      <c r="Y404" s="312"/>
      <c r="Z404" s="312"/>
    </row>
    <row r="405" spans="1:26" ht="18" customHeight="1" x14ac:dyDescent="0.2">
      <c r="A405" s="315"/>
      <c r="B405" s="315"/>
      <c r="C405" s="315"/>
      <c r="D405" s="312"/>
      <c r="E405" s="312"/>
      <c r="F405" s="312"/>
      <c r="G405" s="312"/>
      <c r="H405" s="312"/>
      <c r="I405" s="312"/>
      <c r="J405" s="315"/>
      <c r="K405" s="303"/>
      <c r="L405" s="402"/>
      <c r="M405" s="402"/>
      <c r="N405" s="317"/>
      <c r="O405" s="317"/>
      <c r="P405" s="312"/>
      <c r="Q405" s="318"/>
      <c r="R405" s="318"/>
      <c r="S405" s="312"/>
      <c r="T405" s="312"/>
      <c r="U405" s="312"/>
      <c r="V405" s="312"/>
      <c r="W405" s="312"/>
      <c r="X405" s="312"/>
      <c r="Y405" s="312"/>
      <c r="Z405" s="312"/>
    </row>
    <row r="406" spans="1:26" ht="18" customHeight="1" x14ac:dyDescent="0.2">
      <c r="A406" s="315"/>
      <c r="B406" s="315"/>
      <c r="C406" s="315"/>
      <c r="D406" s="312"/>
      <c r="E406" s="312"/>
      <c r="F406" s="312"/>
      <c r="G406" s="312"/>
      <c r="H406" s="312"/>
      <c r="I406" s="312"/>
      <c r="J406" s="315"/>
      <c r="K406" s="303"/>
      <c r="L406" s="402"/>
      <c r="M406" s="402"/>
      <c r="N406" s="317"/>
      <c r="O406" s="317"/>
      <c r="P406" s="312"/>
      <c r="Q406" s="318"/>
      <c r="R406" s="318"/>
      <c r="S406" s="312"/>
      <c r="T406" s="312"/>
      <c r="U406" s="312"/>
      <c r="V406" s="312"/>
      <c r="W406" s="312"/>
      <c r="X406" s="312"/>
      <c r="Y406" s="312"/>
      <c r="Z406" s="312"/>
    </row>
    <row r="407" spans="1:26" ht="18" customHeight="1" x14ac:dyDescent="0.2">
      <c r="A407" s="315"/>
      <c r="B407" s="315"/>
      <c r="C407" s="315"/>
      <c r="D407" s="312"/>
      <c r="E407" s="312"/>
      <c r="F407" s="312"/>
      <c r="G407" s="312"/>
      <c r="H407" s="312"/>
      <c r="I407" s="312"/>
      <c r="J407" s="315"/>
      <c r="K407" s="303"/>
      <c r="L407" s="402"/>
      <c r="M407" s="402"/>
      <c r="N407" s="317"/>
      <c r="O407" s="317"/>
      <c r="P407" s="312"/>
      <c r="Q407" s="318"/>
      <c r="R407" s="318"/>
      <c r="S407" s="312"/>
      <c r="T407" s="312"/>
      <c r="U407" s="312"/>
      <c r="V407" s="312"/>
      <c r="W407" s="312"/>
      <c r="X407" s="312"/>
      <c r="Y407" s="312"/>
      <c r="Z407" s="312"/>
    </row>
    <row r="408" spans="1:26" ht="18" customHeight="1" x14ac:dyDescent="0.2">
      <c r="A408" s="315"/>
      <c r="B408" s="315"/>
      <c r="C408" s="315"/>
      <c r="D408" s="312"/>
      <c r="E408" s="312"/>
      <c r="F408" s="312"/>
      <c r="G408" s="312"/>
      <c r="H408" s="312"/>
      <c r="I408" s="312"/>
      <c r="J408" s="315"/>
      <c r="K408" s="303"/>
      <c r="L408" s="402"/>
      <c r="M408" s="402"/>
      <c r="N408" s="317"/>
      <c r="O408" s="317"/>
      <c r="P408" s="312"/>
      <c r="Q408" s="318"/>
      <c r="R408" s="318"/>
      <c r="S408" s="312"/>
      <c r="T408" s="312"/>
      <c r="U408" s="312"/>
      <c r="V408" s="312"/>
      <c r="W408" s="312"/>
      <c r="X408" s="312"/>
      <c r="Y408" s="312"/>
      <c r="Z408" s="312"/>
    </row>
    <row r="409" spans="1:26" ht="18" customHeight="1" x14ac:dyDescent="0.2">
      <c r="A409" s="315"/>
      <c r="B409" s="315"/>
      <c r="C409" s="315"/>
      <c r="D409" s="312"/>
      <c r="E409" s="312"/>
      <c r="F409" s="312"/>
      <c r="G409" s="312"/>
      <c r="H409" s="312"/>
      <c r="I409" s="312"/>
      <c r="J409" s="315"/>
      <c r="K409" s="303"/>
      <c r="L409" s="402"/>
      <c r="M409" s="402"/>
      <c r="N409" s="317"/>
      <c r="O409" s="317"/>
      <c r="P409" s="312"/>
      <c r="Q409" s="318"/>
      <c r="R409" s="318"/>
      <c r="S409" s="312"/>
      <c r="T409" s="312"/>
      <c r="U409" s="312"/>
      <c r="V409" s="312"/>
      <c r="W409" s="312"/>
      <c r="X409" s="312"/>
      <c r="Y409" s="312"/>
      <c r="Z409" s="312"/>
    </row>
    <row r="410" spans="1:26" ht="18" customHeight="1" x14ac:dyDescent="0.2">
      <c r="A410" s="315"/>
      <c r="B410" s="315"/>
      <c r="C410" s="315"/>
      <c r="D410" s="312"/>
      <c r="E410" s="312"/>
      <c r="F410" s="312"/>
      <c r="G410" s="312"/>
      <c r="H410" s="312"/>
      <c r="I410" s="312"/>
      <c r="J410" s="315"/>
      <c r="K410" s="303"/>
      <c r="L410" s="402"/>
      <c r="M410" s="402"/>
      <c r="N410" s="317"/>
      <c r="O410" s="317"/>
      <c r="P410" s="312"/>
      <c r="Q410" s="318"/>
      <c r="R410" s="318"/>
      <c r="S410" s="312"/>
      <c r="T410" s="312"/>
      <c r="U410" s="312"/>
      <c r="V410" s="312"/>
      <c r="W410" s="312"/>
      <c r="X410" s="312"/>
      <c r="Y410" s="312"/>
      <c r="Z410" s="312"/>
    </row>
    <row r="411" spans="1:26" ht="18" customHeight="1" x14ac:dyDescent="0.2">
      <c r="A411" s="315"/>
      <c r="B411" s="315"/>
      <c r="C411" s="315"/>
      <c r="D411" s="312"/>
      <c r="E411" s="312"/>
      <c r="F411" s="312"/>
      <c r="G411" s="312"/>
      <c r="H411" s="312"/>
      <c r="I411" s="312"/>
      <c r="J411" s="315"/>
      <c r="K411" s="303"/>
      <c r="L411" s="402"/>
      <c r="M411" s="402"/>
      <c r="N411" s="317"/>
      <c r="O411" s="317"/>
      <c r="P411" s="312"/>
      <c r="Q411" s="318"/>
      <c r="R411" s="318"/>
      <c r="S411" s="312"/>
      <c r="T411" s="312"/>
      <c r="U411" s="312"/>
      <c r="V411" s="312"/>
      <c r="W411" s="312"/>
      <c r="X411" s="312"/>
      <c r="Y411" s="312"/>
      <c r="Z411" s="312"/>
    </row>
    <row r="412" spans="1:26" ht="18" customHeight="1" x14ac:dyDescent="0.2">
      <c r="A412" s="315"/>
      <c r="B412" s="315"/>
      <c r="C412" s="315"/>
      <c r="D412" s="312"/>
      <c r="E412" s="312"/>
      <c r="F412" s="312"/>
      <c r="G412" s="312"/>
      <c r="H412" s="312"/>
      <c r="I412" s="312"/>
      <c r="J412" s="315"/>
      <c r="K412" s="303"/>
      <c r="L412" s="402"/>
      <c r="M412" s="402"/>
      <c r="N412" s="317"/>
      <c r="O412" s="317"/>
      <c r="P412" s="312"/>
      <c r="Q412" s="318"/>
      <c r="R412" s="318"/>
      <c r="S412" s="312"/>
      <c r="T412" s="312"/>
      <c r="U412" s="312"/>
      <c r="V412" s="312"/>
      <c r="W412" s="312"/>
      <c r="X412" s="312"/>
      <c r="Y412" s="312"/>
      <c r="Z412" s="312"/>
    </row>
    <row r="413" spans="1:26" ht="18" customHeight="1" x14ac:dyDescent="0.2">
      <c r="A413" s="315"/>
      <c r="B413" s="315"/>
      <c r="C413" s="315"/>
      <c r="D413" s="312"/>
      <c r="E413" s="312"/>
      <c r="F413" s="312"/>
      <c r="G413" s="312"/>
      <c r="H413" s="312"/>
      <c r="I413" s="312"/>
      <c r="J413" s="315"/>
      <c r="K413" s="303"/>
      <c r="L413" s="402"/>
      <c r="M413" s="402"/>
      <c r="N413" s="317"/>
      <c r="O413" s="317"/>
      <c r="P413" s="312"/>
      <c r="Q413" s="318"/>
      <c r="R413" s="318"/>
      <c r="S413" s="312"/>
      <c r="T413" s="312"/>
      <c r="U413" s="312"/>
      <c r="V413" s="312"/>
      <c r="W413" s="312"/>
      <c r="X413" s="312"/>
      <c r="Y413" s="312"/>
      <c r="Z413" s="312"/>
    </row>
    <row r="414" spans="1:26" ht="18" customHeight="1" x14ac:dyDescent="0.2">
      <c r="A414" s="315"/>
      <c r="B414" s="315"/>
      <c r="C414" s="315"/>
      <c r="D414" s="312"/>
      <c r="E414" s="312"/>
      <c r="F414" s="312"/>
      <c r="G414" s="312"/>
      <c r="H414" s="312"/>
      <c r="I414" s="312"/>
      <c r="J414" s="315"/>
      <c r="K414" s="303"/>
      <c r="L414" s="402"/>
      <c r="M414" s="402"/>
      <c r="N414" s="317"/>
      <c r="O414" s="317"/>
      <c r="P414" s="312"/>
      <c r="Q414" s="318"/>
      <c r="R414" s="318"/>
      <c r="S414" s="312"/>
      <c r="T414" s="312"/>
      <c r="U414" s="312"/>
      <c r="V414" s="312"/>
      <c r="W414" s="312"/>
      <c r="X414" s="312"/>
      <c r="Y414" s="312"/>
      <c r="Z414" s="312"/>
    </row>
    <row r="415" spans="1:26" ht="18" customHeight="1" x14ac:dyDescent="0.2">
      <c r="A415" s="315"/>
      <c r="B415" s="315"/>
      <c r="C415" s="315"/>
      <c r="D415" s="312"/>
      <c r="E415" s="312"/>
      <c r="F415" s="312"/>
      <c r="G415" s="312"/>
      <c r="H415" s="312"/>
      <c r="I415" s="312"/>
      <c r="J415" s="315"/>
      <c r="K415" s="303"/>
      <c r="L415" s="402"/>
      <c r="M415" s="402"/>
      <c r="N415" s="317"/>
      <c r="O415" s="317"/>
      <c r="P415" s="312"/>
      <c r="Q415" s="318"/>
      <c r="R415" s="318"/>
      <c r="S415" s="312"/>
      <c r="T415" s="312"/>
      <c r="U415" s="312"/>
      <c r="V415" s="312"/>
      <c r="W415" s="312"/>
      <c r="X415" s="312"/>
      <c r="Y415" s="312"/>
      <c r="Z415" s="312"/>
    </row>
    <row r="416" spans="1:26" ht="18" customHeight="1" x14ac:dyDescent="0.2">
      <c r="A416" s="315"/>
      <c r="B416" s="315"/>
      <c r="C416" s="315"/>
      <c r="D416" s="312"/>
      <c r="E416" s="312"/>
      <c r="F416" s="312"/>
      <c r="G416" s="312"/>
      <c r="H416" s="312"/>
      <c r="I416" s="312"/>
      <c r="J416" s="315"/>
      <c r="K416" s="303"/>
      <c r="L416" s="402"/>
      <c r="M416" s="402"/>
      <c r="N416" s="317"/>
      <c r="O416" s="317"/>
      <c r="P416" s="312"/>
      <c r="Q416" s="318"/>
      <c r="R416" s="318"/>
      <c r="S416" s="312"/>
      <c r="T416" s="312"/>
      <c r="U416" s="312"/>
      <c r="V416" s="312"/>
      <c r="W416" s="312"/>
      <c r="X416" s="312"/>
      <c r="Y416" s="312"/>
      <c r="Z416" s="312"/>
    </row>
    <row r="417" spans="1:26" ht="18" customHeight="1" x14ac:dyDescent="0.2">
      <c r="A417" s="315"/>
      <c r="B417" s="315"/>
      <c r="C417" s="315"/>
      <c r="D417" s="312"/>
      <c r="E417" s="312"/>
      <c r="F417" s="312"/>
      <c r="G417" s="312"/>
      <c r="H417" s="312"/>
      <c r="I417" s="312"/>
      <c r="J417" s="315"/>
      <c r="K417" s="303"/>
      <c r="L417" s="402"/>
      <c r="M417" s="402"/>
      <c r="N417" s="317"/>
      <c r="O417" s="317"/>
      <c r="P417" s="312"/>
      <c r="Q417" s="318"/>
      <c r="R417" s="318"/>
      <c r="S417" s="312"/>
      <c r="T417" s="312"/>
      <c r="U417" s="312"/>
      <c r="V417" s="312"/>
      <c r="W417" s="312"/>
      <c r="X417" s="312"/>
      <c r="Y417" s="312"/>
      <c r="Z417" s="312"/>
    </row>
    <row r="418" spans="1:26" ht="18" customHeight="1" x14ac:dyDescent="0.2">
      <c r="A418" s="315"/>
      <c r="B418" s="315"/>
      <c r="C418" s="315"/>
      <c r="D418" s="312"/>
      <c r="E418" s="312"/>
      <c r="F418" s="312"/>
      <c r="G418" s="312"/>
      <c r="H418" s="312"/>
      <c r="I418" s="312"/>
      <c r="J418" s="315"/>
      <c r="K418" s="303"/>
      <c r="L418" s="402"/>
      <c r="M418" s="402"/>
      <c r="N418" s="317"/>
      <c r="O418" s="317"/>
      <c r="P418" s="312"/>
      <c r="Q418" s="318"/>
      <c r="R418" s="318"/>
      <c r="S418" s="312"/>
      <c r="T418" s="312"/>
      <c r="U418" s="312"/>
      <c r="V418" s="312"/>
      <c r="W418" s="312"/>
      <c r="X418" s="312"/>
      <c r="Y418" s="312"/>
      <c r="Z418" s="312"/>
    </row>
    <row r="419" spans="1:26" ht="18" customHeight="1" x14ac:dyDescent="0.2">
      <c r="A419" s="315"/>
      <c r="B419" s="315"/>
      <c r="C419" s="315"/>
      <c r="D419" s="312"/>
      <c r="E419" s="312"/>
      <c r="F419" s="312"/>
      <c r="G419" s="312"/>
      <c r="H419" s="312"/>
      <c r="I419" s="312"/>
      <c r="J419" s="315"/>
      <c r="K419" s="303"/>
      <c r="L419" s="402"/>
      <c r="M419" s="402"/>
      <c r="N419" s="317"/>
      <c r="O419" s="317"/>
      <c r="P419" s="312"/>
      <c r="Q419" s="318"/>
      <c r="R419" s="318"/>
      <c r="S419" s="312"/>
      <c r="T419" s="312"/>
      <c r="U419" s="312"/>
      <c r="V419" s="312"/>
      <c r="W419" s="312"/>
      <c r="X419" s="312"/>
      <c r="Y419" s="312"/>
      <c r="Z419" s="312"/>
    </row>
    <row r="420" spans="1:26" ht="18" customHeight="1" x14ac:dyDescent="0.2">
      <c r="A420" s="315"/>
      <c r="B420" s="315"/>
      <c r="C420" s="315"/>
      <c r="D420" s="312"/>
      <c r="E420" s="312"/>
      <c r="F420" s="312"/>
      <c r="G420" s="312"/>
      <c r="H420" s="312"/>
      <c r="I420" s="312"/>
      <c r="J420" s="315"/>
      <c r="K420" s="303"/>
      <c r="L420" s="402"/>
      <c r="M420" s="402"/>
      <c r="N420" s="317"/>
      <c r="O420" s="317"/>
      <c r="P420" s="312"/>
      <c r="Q420" s="318"/>
      <c r="R420" s="318"/>
      <c r="S420" s="312"/>
      <c r="T420" s="312"/>
      <c r="U420" s="312"/>
      <c r="V420" s="312"/>
      <c r="W420" s="312"/>
      <c r="X420" s="312"/>
      <c r="Y420" s="312"/>
      <c r="Z420" s="312"/>
    </row>
    <row r="421" spans="1:26" ht="18" customHeight="1" x14ac:dyDescent="0.2">
      <c r="A421" s="315"/>
      <c r="B421" s="315"/>
      <c r="C421" s="315"/>
      <c r="D421" s="312"/>
      <c r="E421" s="312"/>
      <c r="F421" s="312"/>
      <c r="G421" s="312"/>
      <c r="H421" s="312"/>
      <c r="I421" s="312"/>
      <c r="J421" s="315"/>
      <c r="K421" s="303"/>
      <c r="L421" s="402"/>
      <c r="M421" s="402"/>
      <c r="N421" s="317"/>
      <c r="O421" s="317"/>
      <c r="P421" s="312"/>
      <c r="Q421" s="318"/>
      <c r="R421" s="318"/>
      <c r="S421" s="312"/>
      <c r="T421" s="312"/>
      <c r="U421" s="312"/>
      <c r="V421" s="312"/>
      <c r="W421" s="312"/>
      <c r="X421" s="312"/>
      <c r="Y421" s="312"/>
      <c r="Z421" s="312"/>
    </row>
    <row r="422" spans="1:26" ht="18" customHeight="1" x14ac:dyDescent="0.2">
      <c r="A422" s="315"/>
      <c r="B422" s="315"/>
      <c r="C422" s="315"/>
      <c r="D422" s="312"/>
      <c r="E422" s="312"/>
      <c r="F422" s="312"/>
      <c r="G422" s="312"/>
      <c r="H422" s="312"/>
      <c r="I422" s="312"/>
      <c r="J422" s="315"/>
      <c r="K422" s="303"/>
      <c r="L422" s="402"/>
      <c r="M422" s="402"/>
      <c r="N422" s="317"/>
      <c r="O422" s="317"/>
      <c r="P422" s="312"/>
      <c r="Q422" s="318"/>
      <c r="R422" s="318"/>
      <c r="S422" s="312"/>
      <c r="T422" s="312"/>
      <c r="U422" s="312"/>
      <c r="V422" s="312"/>
      <c r="W422" s="312"/>
      <c r="X422" s="312"/>
      <c r="Y422" s="312"/>
      <c r="Z422" s="312"/>
    </row>
    <row r="423" spans="1:26" ht="18" customHeight="1" x14ac:dyDescent="0.2">
      <c r="A423" s="315"/>
      <c r="B423" s="315"/>
      <c r="C423" s="315"/>
      <c r="D423" s="312"/>
      <c r="E423" s="312"/>
      <c r="F423" s="312"/>
      <c r="G423" s="312"/>
      <c r="H423" s="312"/>
      <c r="I423" s="312"/>
      <c r="J423" s="315"/>
      <c r="K423" s="303"/>
      <c r="L423" s="402"/>
      <c r="M423" s="402"/>
      <c r="N423" s="317"/>
      <c r="O423" s="317"/>
      <c r="P423" s="312"/>
      <c r="Q423" s="318"/>
      <c r="R423" s="318"/>
      <c r="S423" s="312"/>
      <c r="T423" s="312"/>
      <c r="U423" s="312"/>
      <c r="V423" s="312"/>
      <c r="W423" s="312"/>
      <c r="X423" s="312"/>
      <c r="Y423" s="312"/>
      <c r="Z423" s="312"/>
    </row>
    <row r="424" spans="1:26" ht="18" customHeight="1" x14ac:dyDescent="0.2">
      <c r="A424" s="315"/>
      <c r="B424" s="315"/>
      <c r="C424" s="315"/>
      <c r="D424" s="312"/>
      <c r="E424" s="312"/>
      <c r="F424" s="312"/>
      <c r="G424" s="312"/>
      <c r="H424" s="312"/>
      <c r="I424" s="312"/>
      <c r="J424" s="315"/>
      <c r="K424" s="303"/>
      <c r="L424" s="402"/>
      <c r="M424" s="402"/>
      <c r="N424" s="317"/>
      <c r="O424" s="317"/>
      <c r="P424" s="312"/>
      <c r="Q424" s="318"/>
      <c r="R424" s="318"/>
      <c r="S424" s="312"/>
      <c r="T424" s="312"/>
      <c r="U424" s="312"/>
      <c r="V424" s="312"/>
      <c r="W424" s="312"/>
      <c r="X424" s="312"/>
      <c r="Y424" s="312"/>
      <c r="Z424" s="312"/>
    </row>
    <row r="425" spans="1:26" ht="18" customHeight="1" x14ac:dyDescent="0.2">
      <c r="A425" s="315"/>
      <c r="B425" s="315"/>
      <c r="C425" s="315"/>
      <c r="D425" s="312"/>
      <c r="E425" s="312"/>
      <c r="F425" s="312"/>
      <c r="G425" s="312"/>
      <c r="H425" s="312"/>
      <c r="I425" s="312"/>
      <c r="J425" s="315"/>
      <c r="K425" s="303"/>
      <c r="L425" s="402"/>
      <c r="M425" s="402"/>
      <c r="N425" s="317"/>
      <c r="O425" s="317"/>
      <c r="P425" s="312"/>
      <c r="Q425" s="318"/>
      <c r="R425" s="318"/>
      <c r="S425" s="312"/>
      <c r="T425" s="312"/>
      <c r="U425" s="312"/>
      <c r="V425" s="312"/>
      <c r="W425" s="312"/>
      <c r="X425" s="312"/>
      <c r="Y425" s="312"/>
      <c r="Z425" s="312"/>
    </row>
    <row r="426" spans="1:26" ht="18" customHeight="1" x14ac:dyDescent="0.2">
      <c r="A426" s="315"/>
      <c r="B426" s="315"/>
      <c r="C426" s="315"/>
      <c r="D426" s="312"/>
      <c r="E426" s="312"/>
      <c r="F426" s="312"/>
      <c r="G426" s="312"/>
      <c r="H426" s="312"/>
      <c r="I426" s="312"/>
      <c r="J426" s="315"/>
      <c r="K426" s="303"/>
      <c r="L426" s="402"/>
      <c r="M426" s="402"/>
      <c r="N426" s="317"/>
      <c r="O426" s="317"/>
      <c r="P426" s="312"/>
      <c r="Q426" s="318"/>
      <c r="R426" s="318"/>
      <c r="S426" s="312"/>
      <c r="T426" s="312"/>
      <c r="U426" s="312"/>
      <c r="V426" s="312"/>
      <c r="W426" s="312"/>
      <c r="X426" s="312"/>
      <c r="Y426" s="312"/>
      <c r="Z426" s="312"/>
    </row>
    <row r="427" spans="1:26" ht="18" customHeight="1" x14ac:dyDescent="0.2">
      <c r="A427" s="315"/>
      <c r="B427" s="315"/>
      <c r="C427" s="315"/>
      <c r="D427" s="312"/>
      <c r="E427" s="312"/>
      <c r="F427" s="312"/>
      <c r="G427" s="312"/>
      <c r="H427" s="312"/>
      <c r="I427" s="312"/>
      <c r="J427" s="315"/>
      <c r="K427" s="303"/>
      <c r="L427" s="402"/>
      <c r="M427" s="402"/>
      <c r="N427" s="317"/>
      <c r="O427" s="317"/>
      <c r="P427" s="312"/>
      <c r="Q427" s="318"/>
      <c r="R427" s="318"/>
      <c r="S427" s="312"/>
      <c r="T427" s="312"/>
      <c r="U427" s="312"/>
      <c r="V427" s="312"/>
      <c r="W427" s="312"/>
      <c r="X427" s="312"/>
      <c r="Y427" s="312"/>
      <c r="Z427" s="312"/>
    </row>
    <row r="428" spans="1:26" ht="18" customHeight="1" x14ac:dyDescent="0.2">
      <c r="A428" s="315"/>
      <c r="B428" s="315"/>
      <c r="C428" s="315"/>
      <c r="D428" s="312"/>
      <c r="E428" s="312"/>
      <c r="F428" s="312"/>
      <c r="G428" s="312"/>
      <c r="H428" s="312"/>
      <c r="I428" s="312"/>
      <c r="J428" s="315"/>
      <c r="K428" s="303"/>
      <c r="L428" s="402"/>
      <c r="M428" s="402"/>
      <c r="N428" s="317"/>
      <c r="O428" s="317"/>
      <c r="P428" s="312"/>
      <c r="Q428" s="318"/>
      <c r="R428" s="318"/>
      <c r="S428" s="312"/>
      <c r="T428" s="312"/>
      <c r="U428" s="312"/>
      <c r="V428" s="312"/>
      <c r="W428" s="312"/>
      <c r="X428" s="312"/>
      <c r="Y428" s="312"/>
      <c r="Z428" s="312"/>
    </row>
    <row r="429" spans="1:26" ht="18" customHeight="1" x14ac:dyDescent="0.2">
      <c r="A429" s="315"/>
      <c r="B429" s="315"/>
      <c r="C429" s="315"/>
      <c r="D429" s="312"/>
      <c r="E429" s="312"/>
      <c r="F429" s="312"/>
      <c r="G429" s="312"/>
      <c r="H429" s="312"/>
      <c r="I429" s="312"/>
      <c r="J429" s="315"/>
      <c r="K429" s="303"/>
      <c r="L429" s="402"/>
      <c r="M429" s="402"/>
      <c r="N429" s="317"/>
      <c r="O429" s="317"/>
      <c r="P429" s="312"/>
      <c r="Q429" s="318"/>
      <c r="R429" s="318"/>
      <c r="S429" s="312"/>
      <c r="T429" s="312"/>
      <c r="U429" s="312"/>
      <c r="V429" s="312"/>
      <c r="W429" s="312"/>
      <c r="X429" s="312"/>
      <c r="Y429" s="312"/>
      <c r="Z429" s="312"/>
    </row>
    <row r="430" spans="1:26" ht="18" customHeight="1" x14ac:dyDescent="0.2">
      <c r="A430" s="315"/>
      <c r="B430" s="315"/>
      <c r="C430" s="315"/>
      <c r="D430" s="312"/>
      <c r="E430" s="312"/>
      <c r="F430" s="312"/>
      <c r="G430" s="312"/>
      <c r="H430" s="312"/>
      <c r="I430" s="312"/>
      <c r="J430" s="315"/>
      <c r="K430" s="303"/>
      <c r="L430" s="402"/>
      <c r="M430" s="402"/>
      <c r="N430" s="317"/>
      <c r="O430" s="317"/>
      <c r="P430" s="312"/>
      <c r="Q430" s="318"/>
      <c r="R430" s="318"/>
      <c r="S430" s="312"/>
      <c r="T430" s="312"/>
      <c r="U430" s="312"/>
      <c r="V430" s="312"/>
      <c r="W430" s="312"/>
      <c r="X430" s="312"/>
      <c r="Y430" s="312"/>
      <c r="Z430" s="312"/>
    </row>
    <row r="431" spans="1:26" ht="18" customHeight="1" x14ac:dyDescent="0.2">
      <c r="A431" s="315"/>
      <c r="B431" s="315"/>
      <c r="C431" s="315"/>
      <c r="D431" s="312"/>
      <c r="E431" s="312"/>
      <c r="F431" s="312"/>
      <c r="G431" s="312"/>
      <c r="H431" s="312"/>
      <c r="I431" s="312"/>
      <c r="J431" s="315"/>
      <c r="K431" s="303"/>
      <c r="L431" s="402"/>
      <c r="M431" s="402"/>
      <c r="N431" s="317"/>
      <c r="O431" s="317"/>
      <c r="P431" s="312"/>
      <c r="Q431" s="318"/>
      <c r="R431" s="318"/>
      <c r="S431" s="312"/>
      <c r="T431" s="312"/>
      <c r="U431" s="312"/>
      <c r="V431" s="312"/>
      <c r="W431" s="312"/>
      <c r="X431" s="312"/>
      <c r="Y431" s="312"/>
      <c r="Z431" s="312"/>
    </row>
    <row r="432" spans="1:26" ht="18" customHeight="1" x14ac:dyDescent="0.2">
      <c r="A432" s="315"/>
      <c r="B432" s="315"/>
      <c r="C432" s="315"/>
      <c r="D432" s="312"/>
      <c r="E432" s="312"/>
      <c r="F432" s="312"/>
      <c r="G432" s="312"/>
      <c r="H432" s="312"/>
      <c r="I432" s="312"/>
      <c r="J432" s="315"/>
      <c r="K432" s="303"/>
      <c r="L432" s="402"/>
      <c r="M432" s="402"/>
      <c r="N432" s="317"/>
      <c r="O432" s="317"/>
      <c r="P432" s="312"/>
      <c r="Q432" s="318"/>
      <c r="R432" s="318"/>
      <c r="S432" s="312"/>
      <c r="T432" s="312"/>
      <c r="U432" s="312"/>
      <c r="V432" s="312"/>
      <c r="W432" s="312"/>
      <c r="X432" s="312"/>
      <c r="Y432" s="312"/>
      <c r="Z432" s="312"/>
    </row>
    <row r="433" spans="1:26" ht="18" customHeight="1" x14ac:dyDescent="0.2">
      <c r="A433" s="315"/>
      <c r="B433" s="315"/>
      <c r="C433" s="315"/>
      <c r="D433" s="312"/>
      <c r="E433" s="312"/>
      <c r="F433" s="312"/>
      <c r="G433" s="312"/>
      <c r="H433" s="312"/>
      <c r="I433" s="312"/>
      <c r="J433" s="315"/>
      <c r="K433" s="303"/>
      <c r="L433" s="402"/>
      <c r="M433" s="402"/>
      <c r="N433" s="317"/>
      <c r="O433" s="317"/>
      <c r="P433" s="312"/>
      <c r="Q433" s="318"/>
      <c r="R433" s="318"/>
      <c r="S433" s="312"/>
      <c r="T433" s="312"/>
      <c r="U433" s="312"/>
      <c r="V433" s="312"/>
      <c r="W433" s="312"/>
      <c r="X433" s="312"/>
      <c r="Y433" s="312"/>
      <c r="Z433" s="312"/>
    </row>
    <row r="434" spans="1:26" ht="18" customHeight="1" x14ac:dyDescent="0.2">
      <c r="A434" s="315"/>
      <c r="B434" s="315"/>
      <c r="C434" s="315"/>
      <c r="D434" s="312"/>
      <c r="E434" s="312"/>
      <c r="F434" s="312"/>
      <c r="G434" s="312"/>
      <c r="H434" s="312"/>
      <c r="I434" s="312"/>
      <c r="J434" s="315"/>
      <c r="K434" s="303"/>
      <c r="L434" s="402"/>
      <c r="M434" s="402"/>
      <c r="N434" s="317"/>
      <c r="O434" s="317"/>
      <c r="P434" s="312"/>
      <c r="Q434" s="318"/>
      <c r="R434" s="318"/>
      <c r="S434" s="312"/>
      <c r="T434" s="312"/>
      <c r="U434" s="312"/>
      <c r="V434" s="312"/>
      <c r="W434" s="312"/>
      <c r="X434" s="312"/>
      <c r="Y434" s="312"/>
      <c r="Z434" s="312"/>
    </row>
    <row r="435" spans="1:26" ht="18" customHeight="1" x14ac:dyDescent="0.2">
      <c r="A435" s="315"/>
      <c r="B435" s="315"/>
      <c r="C435" s="315"/>
      <c r="D435" s="312"/>
      <c r="E435" s="312"/>
      <c r="F435" s="312"/>
      <c r="G435" s="312"/>
      <c r="H435" s="312"/>
      <c r="I435" s="312"/>
      <c r="J435" s="315"/>
      <c r="K435" s="303"/>
      <c r="L435" s="402"/>
      <c r="M435" s="402"/>
      <c r="N435" s="317"/>
      <c r="O435" s="317"/>
      <c r="P435" s="312"/>
      <c r="Q435" s="318"/>
      <c r="R435" s="318"/>
      <c r="S435" s="312"/>
      <c r="T435" s="312"/>
      <c r="U435" s="312"/>
      <c r="V435" s="312"/>
      <c r="W435" s="312"/>
      <c r="X435" s="312"/>
      <c r="Y435" s="312"/>
      <c r="Z435" s="312"/>
    </row>
    <row r="436" spans="1:26" ht="18" customHeight="1" x14ac:dyDescent="0.2">
      <c r="A436" s="315"/>
      <c r="B436" s="315"/>
      <c r="C436" s="315"/>
      <c r="D436" s="312"/>
      <c r="E436" s="312"/>
      <c r="F436" s="312"/>
      <c r="G436" s="312"/>
      <c r="H436" s="312"/>
      <c r="I436" s="312"/>
      <c r="J436" s="315"/>
      <c r="K436" s="303"/>
      <c r="L436" s="402"/>
      <c r="M436" s="402"/>
      <c r="N436" s="317"/>
      <c r="O436" s="317"/>
      <c r="P436" s="312"/>
      <c r="Q436" s="318"/>
      <c r="R436" s="318"/>
      <c r="S436" s="312"/>
      <c r="T436" s="312"/>
      <c r="U436" s="312"/>
      <c r="V436" s="312"/>
      <c r="W436" s="312"/>
      <c r="X436" s="312"/>
      <c r="Y436" s="312"/>
      <c r="Z436" s="312"/>
    </row>
    <row r="437" spans="1:26" ht="18" customHeight="1" x14ac:dyDescent="0.2">
      <c r="A437" s="315"/>
      <c r="B437" s="315"/>
      <c r="C437" s="315"/>
      <c r="D437" s="312"/>
      <c r="E437" s="312"/>
      <c r="F437" s="312"/>
      <c r="G437" s="312"/>
      <c r="H437" s="312"/>
      <c r="I437" s="312"/>
      <c r="J437" s="315"/>
      <c r="K437" s="303"/>
      <c r="L437" s="402"/>
      <c r="M437" s="402"/>
      <c r="N437" s="317"/>
      <c r="O437" s="317"/>
      <c r="P437" s="312"/>
      <c r="Q437" s="318"/>
      <c r="R437" s="318"/>
      <c r="S437" s="312"/>
      <c r="T437" s="312"/>
      <c r="U437" s="312"/>
      <c r="V437" s="312"/>
      <c r="W437" s="312"/>
      <c r="X437" s="312"/>
      <c r="Y437" s="312"/>
      <c r="Z437" s="312"/>
    </row>
    <row r="438" spans="1:26" ht="18" customHeight="1" x14ac:dyDescent="0.2">
      <c r="A438" s="315"/>
      <c r="B438" s="315"/>
      <c r="C438" s="315"/>
      <c r="D438" s="312"/>
      <c r="E438" s="312"/>
      <c r="F438" s="312"/>
      <c r="G438" s="312"/>
      <c r="H438" s="312"/>
      <c r="I438" s="312"/>
      <c r="J438" s="315"/>
      <c r="K438" s="303"/>
      <c r="L438" s="402"/>
      <c r="M438" s="402"/>
      <c r="N438" s="317"/>
      <c r="O438" s="317"/>
      <c r="P438" s="312"/>
      <c r="Q438" s="318"/>
      <c r="R438" s="318"/>
      <c r="S438" s="312"/>
      <c r="T438" s="312"/>
      <c r="U438" s="312"/>
      <c r="V438" s="312"/>
      <c r="W438" s="312"/>
      <c r="X438" s="312"/>
      <c r="Y438" s="312"/>
      <c r="Z438" s="312"/>
    </row>
    <row r="439" spans="1:26" ht="18" customHeight="1" x14ac:dyDescent="0.2">
      <c r="A439" s="315"/>
      <c r="B439" s="315"/>
      <c r="C439" s="315"/>
      <c r="D439" s="312"/>
      <c r="E439" s="312"/>
      <c r="F439" s="312"/>
      <c r="G439" s="312"/>
      <c r="H439" s="312"/>
      <c r="I439" s="312"/>
      <c r="J439" s="315"/>
      <c r="K439" s="303"/>
      <c r="L439" s="402"/>
      <c r="M439" s="402"/>
      <c r="N439" s="317"/>
      <c r="O439" s="317"/>
      <c r="P439" s="312"/>
      <c r="Q439" s="318"/>
      <c r="R439" s="318"/>
      <c r="S439" s="312"/>
      <c r="T439" s="312"/>
      <c r="U439" s="312"/>
      <c r="V439" s="312"/>
      <c r="W439" s="312"/>
      <c r="X439" s="312"/>
      <c r="Y439" s="312"/>
      <c r="Z439" s="312"/>
    </row>
    <row r="440" spans="1:26" ht="18" customHeight="1" x14ac:dyDescent="0.2">
      <c r="A440" s="315"/>
      <c r="B440" s="315"/>
      <c r="C440" s="315"/>
      <c r="D440" s="312"/>
      <c r="E440" s="312"/>
      <c r="F440" s="312"/>
      <c r="G440" s="312"/>
      <c r="H440" s="312"/>
      <c r="I440" s="312"/>
      <c r="J440" s="315"/>
      <c r="K440" s="303"/>
      <c r="L440" s="402"/>
      <c r="M440" s="402"/>
      <c r="N440" s="317"/>
      <c r="O440" s="317"/>
      <c r="P440" s="312"/>
      <c r="Q440" s="318"/>
      <c r="R440" s="318"/>
      <c r="S440" s="312"/>
      <c r="T440" s="312"/>
      <c r="U440" s="312"/>
      <c r="V440" s="312"/>
      <c r="W440" s="312"/>
      <c r="X440" s="312"/>
      <c r="Y440" s="312"/>
      <c r="Z440" s="312"/>
    </row>
    <row r="441" spans="1:26" ht="18" customHeight="1" x14ac:dyDescent="0.2">
      <c r="A441" s="315"/>
      <c r="B441" s="315"/>
      <c r="C441" s="315"/>
      <c r="D441" s="312"/>
      <c r="E441" s="312"/>
      <c r="F441" s="312"/>
      <c r="G441" s="312"/>
      <c r="H441" s="312"/>
      <c r="I441" s="312"/>
      <c r="J441" s="315"/>
      <c r="K441" s="303"/>
      <c r="L441" s="402"/>
      <c r="M441" s="402"/>
      <c r="N441" s="317"/>
      <c r="O441" s="317"/>
      <c r="P441" s="312"/>
      <c r="Q441" s="318"/>
      <c r="R441" s="318"/>
      <c r="S441" s="312"/>
      <c r="T441" s="312"/>
      <c r="U441" s="312"/>
      <c r="V441" s="312"/>
      <c r="W441" s="312"/>
      <c r="X441" s="312"/>
      <c r="Y441" s="312"/>
      <c r="Z441" s="312"/>
    </row>
    <row r="442" spans="1:26" ht="18" customHeight="1" x14ac:dyDescent="0.2">
      <c r="A442" s="315"/>
      <c r="B442" s="315"/>
      <c r="C442" s="315"/>
      <c r="D442" s="312"/>
      <c r="E442" s="312"/>
      <c r="F442" s="312"/>
      <c r="G442" s="312"/>
      <c r="H442" s="312"/>
      <c r="I442" s="312"/>
      <c r="J442" s="315"/>
      <c r="K442" s="303"/>
      <c r="L442" s="402"/>
      <c r="M442" s="402"/>
      <c r="N442" s="317"/>
      <c r="O442" s="317"/>
      <c r="P442" s="312"/>
      <c r="Q442" s="318"/>
      <c r="R442" s="318"/>
      <c r="S442" s="312"/>
      <c r="T442" s="312"/>
      <c r="U442" s="312"/>
      <c r="V442" s="312"/>
      <c r="W442" s="312"/>
      <c r="X442" s="312"/>
      <c r="Y442" s="312"/>
      <c r="Z442" s="312"/>
    </row>
    <row r="443" spans="1:26" ht="18" customHeight="1" x14ac:dyDescent="0.2">
      <c r="A443" s="315"/>
      <c r="B443" s="315"/>
      <c r="C443" s="315"/>
      <c r="D443" s="312"/>
      <c r="E443" s="312"/>
      <c r="F443" s="312"/>
      <c r="G443" s="312"/>
      <c r="H443" s="312"/>
      <c r="I443" s="312"/>
      <c r="J443" s="315"/>
      <c r="K443" s="303"/>
      <c r="L443" s="402"/>
      <c r="M443" s="402"/>
      <c r="N443" s="317"/>
      <c r="O443" s="317"/>
      <c r="P443" s="312"/>
      <c r="Q443" s="318"/>
      <c r="R443" s="318"/>
      <c r="S443" s="312"/>
      <c r="T443" s="312"/>
      <c r="U443" s="312"/>
      <c r="V443" s="312"/>
      <c r="W443" s="312"/>
      <c r="X443" s="312"/>
      <c r="Y443" s="312"/>
      <c r="Z443" s="312"/>
    </row>
    <row r="444" spans="1:26" ht="18" customHeight="1" x14ac:dyDescent="0.2">
      <c r="A444" s="315"/>
      <c r="B444" s="315"/>
      <c r="C444" s="315"/>
      <c r="D444" s="312"/>
      <c r="E444" s="312"/>
      <c r="F444" s="312"/>
      <c r="G444" s="312"/>
      <c r="H444" s="312"/>
      <c r="I444" s="312"/>
      <c r="J444" s="315"/>
      <c r="K444" s="303"/>
      <c r="L444" s="402"/>
      <c r="M444" s="402"/>
      <c r="N444" s="317"/>
      <c r="O444" s="317"/>
      <c r="P444" s="312"/>
      <c r="Q444" s="318"/>
      <c r="R444" s="318"/>
      <c r="S444" s="312"/>
      <c r="T444" s="312"/>
      <c r="U444" s="312"/>
      <c r="V444" s="312"/>
      <c r="W444" s="312"/>
      <c r="X444" s="312"/>
      <c r="Y444" s="312"/>
      <c r="Z444" s="312"/>
    </row>
    <row r="445" spans="1:26" ht="18" customHeight="1" x14ac:dyDescent="0.2">
      <c r="A445" s="315"/>
      <c r="B445" s="315"/>
      <c r="C445" s="315"/>
      <c r="D445" s="312"/>
      <c r="E445" s="312"/>
      <c r="F445" s="312"/>
      <c r="G445" s="312"/>
      <c r="H445" s="312"/>
      <c r="I445" s="312"/>
      <c r="J445" s="315"/>
      <c r="K445" s="303"/>
      <c r="L445" s="402"/>
      <c r="M445" s="402"/>
      <c r="N445" s="317"/>
      <c r="O445" s="317"/>
      <c r="P445" s="312"/>
      <c r="Q445" s="318"/>
      <c r="R445" s="318"/>
      <c r="S445" s="312"/>
      <c r="T445" s="312"/>
      <c r="U445" s="312"/>
      <c r="V445" s="312"/>
      <c r="W445" s="312"/>
      <c r="X445" s="312"/>
      <c r="Y445" s="312"/>
      <c r="Z445" s="312"/>
    </row>
    <row r="446" spans="1:26" ht="18" customHeight="1" x14ac:dyDescent="0.2">
      <c r="A446" s="315"/>
      <c r="B446" s="315"/>
      <c r="C446" s="315"/>
      <c r="D446" s="312"/>
      <c r="E446" s="312"/>
      <c r="F446" s="312"/>
      <c r="G446" s="312"/>
      <c r="H446" s="312"/>
      <c r="I446" s="312"/>
      <c r="J446" s="315"/>
      <c r="K446" s="303"/>
      <c r="L446" s="402"/>
      <c r="M446" s="402"/>
      <c r="N446" s="317"/>
      <c r="O446" s="317"/>
      <c r="P446" s="312"/>
      <c r="Q446" s="318"/>
      <c r="R446" s="318"/>
      <c r="S446" s="312"/>
      <c r="T446" s="312"/>
      <c r="U446" s="312"/>
      <c r="V446" s="312"/>
      <c r="W446" s="312"/>
      <c r="X446" s="312"/>
      <c r="Y446" s="312"/>
      <c r="Z446" s="312"/>
    </row>
    <row r="447" spans="1:26" ht="18" customHeight="1" x14ac:dyDescent="0.2">
      <c r="A447" s="315"/>
      <c r="B447" s="315"/>
      <c r="C447" s="315"/>
      <c r="D447" s="312"/>
      <c r="E447" s="312"/>
      <c r="F447" s="312"/>
      <c r="G447" s="312"/>
      <c r="H447" s="312"/>
      <c r="I447" s="312"/>
      <c r="J447" s="315"/>
      <c r="K447" s="303"/>
      <c r="L447" s="402"/>
      <c r="M447" s="402"/>
      <c r="N447" s="317"/>
      <c r="O447" s="317"/>
      <c r="P447" s="312"/>
      <c r="Q447" s="318"/>
      <c r="R447" s="318"/>
      <c r="S447" s="312"/>
      <c r="T447" s="312"/>
      <c r="U447" s="312"/>
      <c r="V447" s="312"/>
      <c r="W447" s="312"/>
      <c r="X447" s="312"/>
      <c r="Y447" s="312"/>
      <c r="Z447" s="312"/>
    </row>
    <row r="448" spans="1:26" ht="18" customHeight="1" x14ac:dyDescent="0.2">
      <c r="A448" s="315"/>
      <c r="B448" s="315"/>
      <c r="C448" s="315"/>
      <c r="D448" s="312"/>
      <c r="E448" s="312"/>
      <c r="F448" s="312"/>
      <c r="G448" s="312"/>
      <c r="H448" s="312"/>
      <c r="I448" s="312"/>
      <c r="J448" s="315"/>
      <c r="K448" s="303"/>
      <c r="L448" s="402"/>
      <c r="M448" s="402"/>
      <c r="N448" s="317"/>
      <c r="O448" s="317"/>
      <c r="P448" s="312"/>
      <c r="Q448" s="318"/>
      <c r="R448" s="318"/>
      <c r="S448" s="312"/>
      <c r="T448" s="312"/>
      <c r="U448" s="312"/>
      <c r="V448" s="312"/>
      <c r="W448" s="312"/>
      <c r="X448" s="312"/>
      <c r="Y448" s="312"/>
      <c r="Z448" s="312"/>
    </row>
    <row r="449" spans="1:26" ht="18" customHeight="1" x14ac:dyDescent="0.2">
      <c r="A449" s="315"/>
      <c r="B449" s="315"/>
      <c r="C449" s="315"/>
      <c r="D449" s="312"/>
      <c r="E449" s="312"/>
      <c r="F449" s="312"/>
      <c r="G449" s="312"/>
      <c r="H449" s="312"/>
      <c r="I449" s="312"/>
      <c r="J449" s="315"/>
      <c r="K449" s="303"/>
      <c r="L449" s="402"/>
      <c r="M449" s="402"/>
      <c r="N449" s="317"/>
      <c r="O449" s="317"/>
      <c r="P449" s="312"/>
      <c r="Q449" s="318"/>
      <c r="R449" s="318"/>
      <c r="S449" s="312"/>
      <c r="T449" s="312"/>
      <c r="U449" s="312"/>
      <c r="V449" s="312"/>
      <c r="W449" s="312"/>
      <c r="X449" s="312"/>
      <c r="Y449" s="312"/>
      <c r="Z449" s="312"/>
    </row>
    <row r="450" spans="1:26" ht="18" customHeight="1" x14ac:dyDescent="0.2">
      <c r="A450" s="315"/>
      <c r="B450" s="315"/>
      <c r="C450" s="315"/>
      <c r="D450" s="312"/>
      <c r="E450" s="312"/>
      <c r="F450" s="312"/>
      <c r="G450" s="312"/>
      <c r="H450" s="312"/>
      <c r="I450" s="312"/>
      <c r="J450" s="315"/>
      <c r="K450" s="303"/>
      <c r="L450" s="402"/>
      <c r="M450" s="402"/>
      <c r="N450" s="317"/>
      <c r="O450" s="317"/>
      <c r="P450" s="312"/>
      <c r="Q450" s="318"/>
      <c r="R450" s="318"/>
      <c r="S450" s="312"/>
      <c r="T450" s="312"/>
      <c r="U450" s="312"/>
      <c r="V450" s="312"/>
      <c r="W450" s="312"/>
      <c r="X450" s="312"/>
      <c r="Y450" s="312"/>
      <c r="Z450" s="312"/>
    </row>
    <row r="451" spans="1:26" ht="18" customHeight="1" x14ac:dyDescent="0.2">
      <c r="A451" s="315"/>
      <c r="B451" s="315"/>
      <c r="C451" s="315"/>
      <c r="D451" s="312"/>
      <c r="E451" s="312"/>
      <c r="F451" s="312"/>
      <c r="G451" s="312"/>
      <c r="H451" s="312"/>
      <c r="I451" s="312"/>
      <c r="J451" s="315"/>
      <c r="K451" s="303"/>
      <c r="L451" s="402"/>
      <c r="M451" s="402"/>
      <c r="N451" s="317"/>
      <c r="O451" s="317"/>
      <c r="P451" s="312"/>
      <c r="Q451" s="318"/>
      <c r="R451" s="318"/>
      <c r="S451" s="312"/>
      <c r="T451" s="312"/>
      <c r="U451" s="312"/>
      <c r="V451" s="312"/>
      <c r="W451" s="312"/>
      <c r="X451" s="312"/>
      <c r="Y451" s="312"/>
      <c r="Z451" s="312"/>
    </row>
    <row r="452" spans="1:26" ht="18" customHeight="1" x14ac:dyDescent="0.2">
      <c r="A452" s="315"/>
      <c r="B452" s="315"/>
      <c r="C452" s="315"/>
      <c r="D452" s="312"/>
      <c r="E452" s="312"/>
      <c r="F452" s="312"/>
      <c r="G452" s="312"/>
      <c r="H452" s="312"/>
      <c r="I452" s="312"/>
      <c r="J452" s="315"/>
      <c r="K452" s="303"/>
      <c r="L452" s="402"/>
      <c r="M452" s="402"/>
      <c r="N452" s="317"/>
      <c r="O452" s="317"/>
      <c r="P452" s="312"/>
      <c r="Q452" s="318"/>
      <c r="R452" s="318"/>
      <c r="S452" s="312"/>
      <c r="T452" s="312"/>
      <c r="U452" s="312"/>
      <c r="V452" s="312"/>
      <c r="W452" s="312"/>
      <c r="X452" s="312"/>
      <c r="Y452" s="312"/>
      <c r="Z452" s="312"/>
    </row>
    <row r="453" spans="1:26" ht="18" customHeight="1" x14ac:dyDescent="0.2">
      <c r="A453" s="315"/>
      <c r="B453" s="315"/>
      <c r="C453" s="315"/>
      <c r="D453" s="312"/>
      <c r="E453" s="312"/>
      <c r="F453" s="312"/>
      <c r="G453" s="312"/>
      <c r="H453" s="312"/>
      <c r="I453" s="312"/>
      <c r="J453" s="315"/>
      <c r="K453" s="303"/>
      <c r="L453" s="402"/>
      <c r="M453" s="402"/>
      <c r="N453" s="317"/>
      <c r="O453" s="317"/>
      <c r="P453" s="312"/>
      <c r="Q453" s="318"/>
      <c r="R453" s="318"/>
      <c r="S453" s="312"/>
      <c r="T453" s="312"/>
      <c r="U453" s="312"/>
      <c r="V453" s="312"/>
      <c r="W453" s="312"/>
      <c r="X453" s="312"/>
      <c r="Y453" s="312"/>
      <c r="Z453" s="312"/>
    </row>
    <row r="454" spans="1:26" ht="18" customHeight="1" x14ac:dyDescent="0.2">
      <c r="A454" s="315"/>
      <c r="B454" s="315"/>
      <c r="C454" s="315"/>
      <c r="D454" s="312"/>
      <c r="E454" s="312"/>
      <c r="F454" s="312"/>
      <c r="G454" s="312"/>
      <c r="H454" s="312"/>
      <c r="I454" s="312"/>
      <c r="J454" s="315"/>
      <c r="K454" s="303"/>
      <c r="L454" s="402"/>
      <c r="M454" s="402"/>
      <c r="N454" s="317"/>
      <c r="O454" s="317"/>
      <c r="P454" s="312"/>
      <c r="Q454" s="318"/>
      <c r="R454" s="318"/>
      <c r="S454" s="312"/>
      <c r="T454" s="312"/>
      <c r="U454" s="312"/>
      <c r="V454" s="312"/>
      <c r="W454" s="312"/>
      <c r="X454" s="312"/>
      <c r="Y454" s="312"/>
      <c r="Z454" s="312"/>
    </row>
    <row r="455" spans="1:26" ht="18" customHeight="1" x14ac:dyDescent="0.2">
      <c r="A455" s="315"/>
      <c r="B455" s="315"/>
      <c r="C455" s="315"/>
      <c r="D455" s="312"/>
      <c r="E455" s="312"/>
      <c r="F455" s="312"/>
      <c r="G455" s="312"/>
      <c r="H455" s="312"/>
      <c r="I455" s="312"/>
      <c r="J455" s="315"/>
      <c r="K455" s="303"/>
      <c r="L455" s="402"/>
      <c r="M455" s="402"/>
      <c r="N455" s="317"/>
      <c r="O455" s="317"/>
      <c r="P455" s="312"/>
      <c r="Q455" s="318"/>
      <c r="R455" s="318"/>
      <c r="S455" s="312"/>
      <c r="T455" s="312"/>
      <c r="U455" s="312"/>
      <c r="V455" s="312"/>
      <c r="W455" s="312"/>
      <c r="X455" s="312"/>
      <c r="Y455" s="312"/>
      <c r="Z455" s="312"/>
    </row>
    <row r="456" spans="1:26" ht="18" customHeight="1" x14ac:dyDescent="0.2">
      <c r="A456" s="315"/>
      <c r="B456" s="315"/>
      <c r="C456" s="315"/>
      <c r="D456" s="312"/>
      <c r="E456" s="312"/>
      <c r="F456" s="312"/>
      <c r="G456" s="312"/>
      <c r="H456" s="312"/>
      <c r="I456" s="312"/>
      <c r="J456" s="315"/>
      <c r="K456" s="303"/>
      <c r="L456" s="402"/>
      <c r="M456" s="402"/>
      <c r="N456" s="317"/>
      <c r="O456" s="317"/>
      <c r="P456" s="312"/>
      <c r="Q456" s="318"/>
      <c r="R456" s="318"/>
      <c r="S456" s="312"/>
      <c r="T456" s="312"/>
      <c r="U456" s="312"/>
      <c r="V456" s="312"/>
      <c r="W456" s="312"/>
      <c r="X456" s="312"/>
      <c r="Y456" s="312"/>
      <c r="Z456" s="312"/>
    </row>
    <row r="457" spans="1:26" ht="18" customHeight="1" x14ac:dyDescent="0.2">
      <c r="A457" s="315"/>
      <c r="B457" s="315"/>
      <c r="C457" s="315"/>
      <c r="D457" s="312"/>
      <c r="E457" s="312"/>
      <c r="F457" s="312"/>
      <c r="G457" s="312"/>
      <c r="H457" s="312"/>
      <c r="I457" s="312"/>
      <c r="J457" s="315"/>
      <c r="K457" s="303"/>
      <c r="L457" s="402"/>
      <c r="M457" s="402"/>
      <c r="N457" s="317"/>
      <c r="O457" s="317"/>
      <c r="P457" s="312"/>
      <c r="Q457" s="318"/>
      <c r="R457" s="318"/>
      <c r="S457" s="312"/>
      <c r="T457" s="312"/>
      <c r="U457" s="312"/>
      <c r="V457" s="312"/>
      <c r="W457" s="312"/>
      <c r="X457" s="312"/>
      <c r="Y457" s="312"/>
      <c r="Z457" s="312"/>
    </row>
    <row r="458" spans="1:26" ht="18" customHeight="1" x14ac:dyDescent="0.2">
      <c r="A458" s="315"/>
      <c r="B458" s="315"/>
      <c r="C458" s="315"/>
      <c r="D458" s="312"/>
      <c r="E458" s="312"/>
      <c r="F458" s="312"/>
      <c r="G458" s="312"/>
      <c r="H458" s="312"/>
      <c r="I458" s="312"/>
      <c r="J458" s="315"/>
      <c r="K458" s="303"/>
      <c r="L458" s="402"/>
      <c r="M458" s="402"/>
      <c r="N458" s="317"/>
      <c r="O458" s="317"/>
      <c r="P458" s="312"/>
      <c r="Q458" s="318"/>
      <c r="R458" s="318"/>
      <c r="S458" s="312"/>
      <c r="T458" s="312"/>
      <c r="U458" s="312"/>
      <c r="V458" s="312"/>
      <c r="W458" s="312"/>
      <c r="X458" s="312"/>
      <c r="Y458" s="312"/>
      <c r="Z458" s="312"/>
    </row>
    <row r="459" spans="1:26" ht="18" customHeight="1" x14ac:dyDescent="0.2">
      <c r="A459" s="315"/>
      <c r="B459" s="315"/>
      <c r="C459" s="315"/>
      <c r="D459" s="312"/>
      <c r="E459" s="312"/>
      <c r="F459" s="312"/>
      <c r="G459" s="312"/>
      <c r="H459" s="312"/>
      <c r="I459" s="312"/>
      <c r="J459" s="315"/>
      <c r="K459" s="303"/>
      <c r="L459" s="402"/>
      <c r="M459" s="402"/>
      <c r="N459" s="317"/>
      <c r="O459" s="317"/>
      <c r="P459" s="312"/>
      <c r="Q459" s="318"/>
      <c r="R459" s="318"/>
      <c r="S459" s="312"/>
      <c r="T459" s="312"/>
      <c r="U459" s="312"/>
      <c r="V459" s="312"/>
      <c r="W459" s="312"/>
      <c r="X459" s="312"/>
      <c r="Y459" s="312"/>
      <c r="Z459" s="312"/>
    </row>
    <row r="460" spans="1:26" ht="18" customHeight="1" x14ac:dyDescent="0.2">
      <c r="A460" s="315"/>
      <c r="B460" s="315"/>
      <c r="C460" s="315"/>
      <c r="D460" s="312"/>
      <c r="E460" s="312"/>
      <c r="F460" s="312"/>
      <c r="G460" s="312"/>
      <c r="H460" s="312"/>
      <c r="I460" s="312"/>
      <c r="J460" s="315"/>
      <c r="K460" s="303"/>
      <c r="L460" s="402"/>
      <c r="M460" s="402"/>
      <c r="N460" s="317"/>
      <c r="O460" s="317"/>
      <c r="P460" s="312"/>
      <c r="Q460" s="318"/>
      <c r="R460" s="318"/>
      <c r="S460" s="312"/>
      <c r="T460" s="312"/>
      <c r="U460" s="312"/>
      <c r="V460" s="312"/>
      <c r="W460" s="312"/>
      <c r="X460" s="312"/>
      <c r="Y460" s="312"/>
      <c r="Z460" s="312"/>
    </row>
    <row r="461" spans="1:26" ht="18" customHeight="1" x14ac:dyDescent="0.2">
      <c r="A461" s="315"/>
      <c r="B461" s="315"/>
      <c r="C461" s="315"/>
      <c r="D461" s="312"/>
      <c r="E461" s="312"/>
      <c r="F461" s="312"/>
      <c r="G461" s="312"/>
      <c r="H461" s="312"/>
      <c r="I461" s="312"/>
      <c r="J461" s="315"/>
      <c r="K461" s="303"/>
      <c r="L461" s="402"/>
      <c r="M461" s="402"/>
      <c r="N461" s="317"/>
      <c r="O461" s="317"/>
      <c r="P461" s="312"/>
      <c r="Q461" s="318"/>
      <c r="R461" s="318"/>
      <c r="S461" s="312"/>
      <c r="T461" s="312"/>
      <c r="U461" s="312"/>
      <c r="V461" s="312"/>
      <c r="W461" s="312"/>
      <c r="X461" s="312"/>
      <c r="Y461" s="312"/>
      <c r="Z461" s="312"/>
    </row>
    <row r="462" spans="1:26" ht="18" customHeight="1" x14ac:dyDescent="0.2">
      <c r="A462" s="315"/>
      <c r="B462" s="315"/>
      <c r="C462" s="315"/>
      <c r="D462" s="312"/>
      <c r="E462" s="312"/>
      <c r="F462" s="312"/>
      <c r="G462" s="312"/>
      <c r="H462" s="312"/>
      <c r="I462" s="312"/>
      <c r="J462" s="315"/>
      <c r="K462" s="303"/>
      <c r="L462" s="402"/>
      <c r="M462" s="402"/>
      <c r="N462" s="317"/>
      <c r="O462" s="317"/>
      <c r="P462" s="312"/>
      <c r="Q462" s="318"/>
      <c r="R462" s="318"/>
      <c r="S462" s="312"/>
      <c r="T462" s="312"/>
      <c r="U462" s="312"/>
      <c r="V462" s="312"/>
      <c r="W462" s="312"/>
      <c r="X462" s="312"/>
      <c r="Y462" s="312"/>
      <c r="Z462" s="312"/>
    </row>
    <row r="463" spans="1:26" ht="18" customHeight="1" x14ac:dyDescent="0.2">
      <c r="A463" s="315"/>
      <c r="B463" s="315"/>
      <c r="C463" s="315"/>
      <c r="D463" s="312"/>
      <c r="E463" s="312"/>
      <c r="F463" s="312"/>
      <c r="G463" s="312"/>
      <c r="H463" s="312"/>
      <c r="I463" s="312"/>
      <c r="J463" s="315"/>
      <c r="K463" s="303"/>
      <c r="L463" s="402"/>
      <c r="M463" s="402"/>
      <c r="N463" s="317"/>
      <c r="O463" s="317"/>
      <c r="P463" s="312"/>
      <c r="Q463" s="318"/>
      <c r="R463" s="318"/>
      <c r="S463" s="312"/>
      <c r="T463" s="312"/>
      <c r="U463" s="312"/>
      <c r="V463" s="312"/>
      <c r="W463" s="312"/>
      <c r="X463" s="312"/>
      <c r="Y463" s="312"/>
      <c r="Z463" s="312"/>
    </row>
    <row r="464" spans="1:26" ht="18" customHeight="1" x14ac:dyDescent="0.2">
      <c r="A464" s="315"/>
      <c r="B464" s="315"/>
      <c r="C464" s="315"/>
      <c r="D464" s="312"/>
      <c r="E464" s="312"/>
      <c r="F464" s="312"/>
      <c r="G464" s="312"/>
      <c r="H464" s="312"/>
      <c r="I464" s="312"/>
      <c r="J464" s="315"/>
      <c r="K464" s="303"/>
      <c r="L464" s="402"/>
      <c r="M464" s="402"/>
      <c r="N464" s="317"/>
      <c r="O464" s="317"/>
      <c r="P464" s="312"/>
      <c r="Q464" s="318"/>
      <c r="R464" s="318"/>
      <c r="S464" s="312"/>
      <c r="T464" s="312"/>
      <c r="U464" s="312"/>
      <c r="V464" s="312"/>
      <c r="W464" s="312"/>
      <c r="X464" s="312"/>
      <c r="Y464" s="312"/>
      <c r="Z464" s="312"/>
    </row>
    <row r="465" spans="1:26" ht="18" customHeight="1" x14ac:dyDescent="0.2">
      <c r="A465" s="315"/>
      <c r="B465" s="315"/>
      <c r="C465" s="315"/>
      <c r="D465" s="312"/>
      <c r="E465" s="312"/>
      <c r="F465" s="312"/>
      <c r="G465" s="312"/>
      <c r="H465" s="312"/>
      <c r="I465" s="312"/>
      <c r="J465" s="315"/>
      <c r="K465" s="303"/>
      <c r="L465" s="402"/>
      <c r="M465" s="402"/>
      <c r="N465" s="317"/>
      <c r="O465" s="317"/>
      <c r="P465" s="312"/>
      <c r="Q465" s="318"/>
      <c r="R465" s="318"/>
      <c r="S465" s="312"/>
      <c r="T465" s="312"/>
      <c r="U465" s="312"/>
      <c r="V465" s="312"/>
      <c r="W465" s="312"/>
      <c r="X465" s="312"/>
      <c r="Y465" s="312"/>
      <c r="Z465" s="312"/>
    </row>
    <row r="466" spans="1:26" ht="18" customHeight="1" x14ac:dyDescent="0.2">
      <c r="A466" s="315"/>
      <c r="B466" s="315"/>
      <c r="C466" s="315"/>
      <c r="D466" s="312"/>
      <c r="E466" s="312"/>
      <c r="F466" s="312"/>
      <c r="G466" s="312"/>
      <c r="H466" s="312"/>
      <c r="I466" s="312"/>
      <c r="J466" s="315"/>
      <c r="K466" s="303"/>
      <c r="L466" s="402"/>
      <c r="M466" s="402"/>
      <c r="N466" s="317"/>
      <c r="O466" s="317"/>
      <c r="P466" s="312"/>
      <c r="Q466" s="318"/>
      <c r="R466" s="318"/>
      <c r="S466" s="312"/>
      <c r="T466" s="312"/>
      <c r="U466" s="312"/>
      <c r="V466" s="312"/>
      <c r="W466" s="312"/>
      <c r="X466" s="312"/>
      <c r="Y466" s="312"/>
      <c r="Z466" s="312"/>
    </row>
    <row r="467" spans="1:26" ht="18" customHeight="1" x14ac:dyDescent="0.2">
      <c r="A467" s="315"/>
      <c r="B467" s="315"/>
      <c r="C467" s="315"/>
      <c r="D467" s="312"/>
      <c r="E467" s="312"/>
      <c r="F467" s="312"/>
      <c r="G467" s="312"/>
      <c r="H467" s="312"/>
      <c r="I467" s="312"/>
      <c r="J467" s="315"/>
      <c r="K467" s="303"/>
      <c r="L467" s="402"/>
      <c r="M467" s="402"/>
      <c r="N467" s="317"/>
      <c r="O467" s="317"/>
      <c r="P467" s="312"/>
      <c r="Q467" s="318"/>
      <c r="R467" s="318"/>
      <c r="S467" s="312"/>
      <c r="T467" s="312"/>
      <c r="U467" s="312"/>
      <c r="V467" s="312"/>
      <c r="W467" s="312"/>
      <c r="X467" s="312"/>
      <c r="Y467" s="312"/>
      <c r="Z467" s="312"/>
    </row>
    <row r="468" spans="1:26" ht="18" customHeight="1" x14ac:dyDescent="0.2">
      <c r="A468" s="315"/>
      <c r="B468" s="315"/>
      <c r="C468" s="315"/>
      <c r="D468" s="312"/>
      <c r="E468" s="312"/>
      <c r="F468" s="312"/>
      <c r="G468" s="312"/>
      <c r="H468" s="312"/>
      <c r="I468" s="312"/>
      <c r="J468" s="315"/>
      <c r="K468" s="303"/>
      <c r="L468" s="402"/>
      <c r="M468" s="402"/>
      <c r="N468" s="317"/>
      <c r="O468" s="317"/>
      <c r="P468" s="312"/>
      <c r="Q468" s="318"/>
      <c r="R468" s="318"/>
      <c r="S468" s="312"/>
      <c r="T468" s="312"/>
      <c r="U468" s="312"/>
      <c r="V468" s="312"/>
      <c r="W468" s="312"/>
      <c r="X468" s="312"/>
      <c r="Y468" s="312"/>
      <c r="Z468" s="312"/>
    </row>
    <row r="469" spans="1:26" ht="18" customHeight="1" x14ac:dyDescent="0.2">
      <c r="A469" s="315"/>
      <c r="B469" s="315"/>
      <c r="C469" s="315"/>
      <c r="D469" s="312"/>
      <c r="E469" s="312"/>
      <c r="F469" s="312"/>
      <c r="G469" s="312"/>
      <c r="H469" s="312"/>
      <c r="I469" s="312"/>
      <c r="J469" s="315"/>
      <c r="K469" s="303"/>
      <c r="L469" s="402"/>
      <c r="M469" s="402"/>
      <c r="N469" s="317"/>
      <c r="O469" s="317"/>
      <c r="P469" s="312"/>
      <c r="Q469" s="318"/>
      <c r="R469" s="318"/>
      <c r="S469" s="312"/>
      <c r="T469" s="312"/>
      <c r="U469" s="312"/>
      <c r="V469" s="312"/>
      <c r="W469" s="312"/>
      <c r="X469" s="312"/>
      <c r="Y469" s="312"/>
      <c r="Z469" s="312"/>
    </row>
    <row r="470" spans="1:26" ht="18" customHeight="1" x14ac:dyDescent="0.2">
      <c r="A470" s="315"/>
      <c r="B470" s="315"/>
      <c r="C470" s="315"/>
      <c r="D470" s="312"/>
      <c r="E470" s="312"/>
      <c r="F470" s="312"/>
      <c r="G470" s="312"/>
      <c r="H470" s="312"/>
      <c r="I470" s="312"/>
      <c r="J470" s="315"/>
      <c r="K470" s="303"/>
      <c r="L470" s="402"/>
      <c r="M470" s="402"/>
      <c r="N470" s="317"/>
      <c r="O470" s="317"/>
      <c r="P470" s="312"/>
      <c r="Q470" s="318"/>
      <c r="R470" s="318"/>
      <c r="S470" s="312"/>
      <c r="T470" s="312"/>
      <c r="U470" s="312"/>
      <c r="V470" s="312"/>
      <c r="W470" s="312"/>
      <c r="X470" s="312"/>
      <c r="Y470" s="312"/>
      <c r="Z470" s="312"/>
    </row>
    <row r="471" spans="1:26" ht="18" customHeight="1" x14ac:dyDescent="0.2">
      <c r="A471" s="315"/>
      <c r="B471" s="315"/>
      <c r="C471" s="315"/>
      <c r="D471" s="312"/>
      <c r="E471" s="312"/>
      <c r="F471" s="312"/>
      <c r="G471" s="312"/>
      <c r="H471" s="312"/>
      <c r="I471" s="312"/>
      <c r="J471" s="315"/>
      <c r="K471" s="303"/>
      <c r="L471" s="402"/>
      <c r="M471" s="402"/>
      <c r="N471" s="317"/>
      <c r="O471" s="317"/>
      <c r="P471" s="312"/>
      <c r="Q471" s="318"/>
      <c r="R471" s="318"/>
      <c r="S471" s="312"/>
      <c r="T471" s="312"/>
      <c r="U471" s="312"/>
      <c r="V471" s="312"/>
      <c r="W471" s="312"/>
      <c r="X471" s="312"/>
      <c r="Y471" s="312"/>
      <c r="Z471" s="312"/>
    </row>
    <row r="472" spans="1:26" ht="18" customHeight="1" x14ac:dyDescent="0.2">
      <c r="A472" s="315"/>
      <c r="B472" s="315"/>
      <c r="C472" s="315"/>
      <c r="D472" s="312"/>
      <c r="E472" s="312"/>
      <c r="F472" s="312"/>
      <c r="G472" s="312"/>
      <c r="H472" s="312"/>
      <c r="I472" s="312"/>
      <c r="J472" s="315"/>
      <c r="K472" s="303"/>
      <c r="L472" s="402"/>
      <c r="M472" s="402"/>
      <c r="N472" s="317"/>
      <c r="O472" s="317"/>
      <c r="P472" s="312"/>
      <c r="Q472" s="318"/>
      <c r="R472" s="318"/>
      <c r="S472" s="312"/>
      <c r="T472" s="312"/>
      <c r="U472" s="312"/>
      <c r="V472" s="312"/>
      <c r="W472" s="312"/>
      <c r="X472" s="312"/>
      <c r="Y472" s="312"/>
      <c r="Z472" s="312"/>
    </row>
    <row r="473" spans="1:26" ht="18" customHeight="1" x14ac:dyDescent="0.2">
      <c r="A473" s="315"/>
      <c r="B473" s="315"/>
      <c r="C473" s="315"/>
      <c r="D473" s="312"/>
      <c r="E473" s="312"/>
      <c r="F473" s="312"/>
      <c r="G473" s="312"/>
      <c r="H473" s="312"/>
      <c r="I473" s="312"/>
      <c r="J473" s="315"/>
      <c r="K473" s="303"/>
      <c r="L473" s="402"/>
      <c r="M473" s="402"/>
      <c r="N473" s="317"/>
      <c r="O473" s="317"/>
      <c r="P473" s="312"/>
      <c r="Q473" s="318"/>
      <c r="R473" s="318"/>
      <c r="S473" s="312"/>
      <c r="T473" s="312"/>
      <c r="U473" s="312"/>
      <c r="V473" s="312"/>
      <c r="W473" s="312"/>
      <c r="X473" s="312"/>
      <c r="Y473" s="312"/>
      <c r="Z473" s="312"/>
    </row>
    <row r="474" spans="1:26" ht="18" customHeight="1" x14ac:dyDescent="0.2">
      <c r="A474" s="315"/>
      <c r="B474" s="315"/>
      <c r="C474" s="315"/>
      <c r="D474" s="312"/>
      <c r="E474" s="312"/>
      <c r="F474" s="312"/>
      <c r="G474" s="312"/>
      <c r="H474" s="312"/>
      <c r="I474" s="312"/>
      <c r="J474" s="315"/>
      <c r="K474" s="303"/>
      <c r="L474" s="402"/>
      <c r="M474" s="402"/>
      <c r="N474" s="317"/>
      <c r="O474" s="317"/>
      <c r="P474" s="312"/>
      <c r="Q474" s="318"/>
      <c r="R474" s="318"/>
      <c r="S474" s="312"/>
      <c r="T474" s="312"/>
      <c r="U474" s="312"/>
      <c r="V474" s="312"/>
      <c r="W474" s="312"/>
      <c r="X474" s="312"/>
      <c r="Y474" s="312"/>
      <c r="Z474" s="312"/>
    </row>
    <row r="475" spans="1:26" ht="18" customHeight="1" x14ac:dyDescent="0.2">
      <c r="A475" s="315"/>
      <c r="B475" s="315"/>
      <c r="C475" s="315"/>
      <c r="D475" s="312"/>
      <c r="E475" s="312"/>
      <c r="F475" s="312"/>
      <c r="G475" s="312"/>
      <c r="H475" s="312"/>
      <c r="I475" s="312"/>
      <c r="J475" s="315"/>
      <c r="K475" s="303"/>
      <c r="L475" s="402"/>
      <c r="M475" s="402"/>
      <c r="N475" s="317"/>
      <c r="O475" s="317"/>
      <c r="P475" s="312"/>
      <c r="Q475" s="318"/>
      <c r="R475" s="318"/>
      <c r="S475" s="312"/>
      <c r="T475" s="312"/>
      <c r="U475" s="312"/>
      <c r="V475" s="312"/>
      <c r="W475" s="312"/>
      <c r="X475" s="312"/>
      <c r="Y475" s="312"/>
      <c r="Z475" s="312"/>
    </row>
    <row r="476" spans="1:26" ht="18" customHeight="1" x14ac:dyDescent="0.2">
      <c r="A476" s="315"/>
      <c r="B476" s="315"/>
      <c r="C476" s="315"/>
      <c r="D476" s="312"/>
      <c r="E476" s="312"/>
      <c r="F476" s="312"/>
      <c r="G476" s="312"/>
      <c r="H476" s="312"/>
      <c r="I476" s="312"/>
      <c r="J476" s="315"/>
      <c r="K476" s="303"/>
      <c r="L476" s="402"/>
      <c r="M476" s="402"/>
      <c r="N476" s="317"/>
      <c r="O476" s="317"/>
      <c r="P476" s="312"/>
      <c r="Q476" s="318"/>
      <c r="R476" s="318"/>
      <c r="S476" s="312"/>
      <c r="T476" s="312"/>
      <c r="U476" s="312"/>
      <c r="V476" s="312"/>
      <c r="W476" s="312"/>
      <c r="X476" s="312"/>
      <c r="Y476" s="312"/>
      <c r="Z476" s="312"/>
    </row>
    <row r="477" spans="1:26" ht="18" customHeight="1" x14ac:dyDescent="0.2">
      <c r="A477" s="315"/>
      <c r="B477" s="315"/>
      <c r="C477" s="315"/>
      <c r="D477" s="312"/>
      <c r="E477" s="312"/>
      <c r="F477" s="312"/>
      <c r="G477" s="312"/>
      <c r="H477" s="312"/>
      <c r="I477" s="312"/>
      <c r="J477" s="315"/>
      <c r="K477" s="303"/>
      <c r="L477" s="402"/>
      <c r="M477" s="402"/>
      <c r="N477" s="317"/>
      <c r="O477" s="317"/>
      <c r="P477" s="312"/>
      <c r="Q477" s="318"/>
      <c r="R477" s="318"/>
      <c r="S477" s="312"/>
      <c r="T477" s="312"/>
      <c r="U477" s="312"/>
      <c r="V477" s="312"/>
      <c r="W477" s="312"/>
      <c r="X477" s="312"/>
      <c r="Y477" s="312"/>
      <c r="Z477" s="312"/>
    </row>
    <row r="478" spans="1:26" ht="18" customHeight="1" x14ac:dyDescent="0.2">
      <c r="A478" s="315"/>
      <c r="B478" s="315"/>
      <c r="C478" s="315"/>
      <c r="D478" s="312"/>
      <c r="E478" s="312"/>
      <c r="F478" s="312"/>
      <c r="G478" s="312"/>
      <c r="H478" s="312"/>
      <c r="I478" s="312"/>
      <c r="J478" s="315"/>
      <c r="K478" s="303"/>
      <c r="L478" s="402"/>
      <c r="M478" s="402"/>
      <c r="N478" s="317"/>
      <c r="O478" s="317"/>
      <c r="P478" s="312"/>
      <c r="Q478" s="318"/>
      <c r="R478" s="318"/>
      <c r="S478" s="312"/>
      <c r="T478" s="312"/>
      <c r="U478" s="312"/>
      <c r="V478" s="312"/>
      <c r="W478" s="312"/>
      <c r="X478" s="312"/>
      <c r="Y478" s="312"/>
      <c r="Z478" s="312"/>
    </row>
    <row r="479" spans="1:26" ht="18" customHeight="1" x14ac:dyDescent="0.2">
      <c r="A479" s="315"/>
      <c r="B479" s="315"/>
      <c r="C479" s="315"/>
      <c r="D479" s="312"/>
      <c r="E479" s="312"/>
      <c r="F479" s="312"/>
      <c r="G479" s="312"/>
      <c r="H479" s="312"/>
      <c r="I479" s="312"/>
      <c r="J479" s="315"/>
      <c r="K479" s="303"/>
      <c r="L479" s="402"/>
      <c r="M479" s="402"/>
      <c r="N479" s="317"/>
      <c r="O479" s="317"/>
      <c r="P479" s="312"/>
      <c r="Q479" s="318"/>
      <c r="R479" s="318"/>
      <c r="S479" s="312"/>
      <c r="T479" s="312"/>
      <c r="U479" s="312"/>
      <c r="V479" s="312"/>
      <c r="W479" s="312"/>
      <c r="X479" s="312"/>
      <c r="Y479" s="312"/>
      <c r="Z479" s="312"/>
    </row>
    <row r="480" spans="1:26" ht="18" customHeight="1" x14ac:dyDescent="0.2">
      <c r="A480" s="315"/>
      <c r="B480" s="315"/>
      <c r="C480" s="315"/>
      <c r="D480" s="312"/>
      <c r="E480" s="312"/>
      <c r="F480" s="312"/>
      <c r="G480" s="312"/>
      <c r="H480" s="312"/>
      <c r="I480" s="312"/>
      <c r="J480" s="315"/>
      <c r="K480" s="303"/>
      <c r="L480" s="402"/>
      <c r="M480" s="402"/>
      <c r="N480" s="317"/>
      <c r="O480" s="317"/>
      <c r="P480" s="312"/>
      <c r="Q480" s="318"/>
      <c r="R480" s="318"/>
      <c r="S480" s="312"/>
      <c r="T480" s="312"/>
      <c r="U480" s="312"/>
      <c r="V480" s="312"/>
      <c r="W480" s="312"/>
      <c r="X480" s="312"/>
      <c r="Y480" s="312"/>
      <c r="Z480" s="312"/>
    </row>
    <row r="481" spans="1:26" ht="18" customHeight="1" x14ac:dyDescent="0.2">
      <c r="A481" s="315"/>
      <c r="B481" s="315"/>
      <c r="C481" s="315"/>
      <c r="D481" s="312"/>
      <c r="E481" s="312"/>
      <c r="F481" s="312"/>
      <c r="G481" s="312"/>
      <c r="H481" s="312"/>
      <c r="I481" s="312"/>
      <c r="J481" s="315"/>
      <c r="K481" s="303"/>
      <c r="L481" s="402"/>
      <c r="M481" s="402"/>
      <c r="N481" s="317"/>
      <c r="O481" s="317"/>
      <c r="P481" s="312"/>
      <c r="Q481" s="318"/>
      <c r="R481" s="318"/>
      <c r="S481" s="312"/>
      <c r="T481" s="312"/>
      <c r="U481" s="312"/>
      <c r="V481" s="312"/>
      <c r="W481" s="312"/>
      <c r="X481" s="312"/>
      <c r="Y481" s="312"/>
      <c r="Z481" s="312"/>
    </row>
    <row r="482" spans="1:26" ht="18" customHeight="1" x14ac:dyDescent="0.2">
      <c r="A482" s="315"/>
      <c r="B482" s="315"/>
      <c r="C482" s="315"/>
      <c r="D482" s="312"/>
      <c r="E482" s="312"/>
      <c r="F482" s="312"/>
      <c r="G482" s="312"/>
      <c r="H482" s="312"/>
      <c r="I482" s="312"/>
      <c r="J482" s="315"/>
      <c r="K482" s="303"/>
      <c r="L482" s="402"/>
      <c r="M482" s="402"/>
      <c r="N482" s="317"/>
      <c r="O482" s="317"/>
      <c r="P482" s="312"/>
      <c r="Q482" s="318"/>
      <c r="R482" s="318"/>
      <c r="S482" s="312"/>
      <c r="T482" s="312"/>
      <c r="U482" s="312"/>
      <c r="V482" s="312"/>
      <c r="W482" s="312"/>
      <c r="X482" s="312"/>
      <c r="Y482" s="312"/>
      <c r="Z482" s="312"/>
    </row>
    <row r="483" spans="1:26" ht="18" customHeight="1" x14ac:dyDescent="0.2">
      <c r="A483" s="315"/>
      <c r="B483" s="315"/>
      <c r="C483" s="315"/>
      <c r="D483" s="312"/>
      <c r="E483" s="312"/>
      <c r="F483" s="312"/>
      <c r="G483" s="312"/>
      <c r="H483" s="312"/>
      <c r="I483" s="312"/>
      <c r="J483" s="315"/>
      <c r="K483" s="303"/>
      <c r="L483" s="402"/>
      <c r="M483" s="402"/>
      <c r="N483" s="317"/>
      <c r="O483" s="317"/>
      <c r="P483" s="312"/>
      <c r="Q483" s="318"/>
      <c r="R483" s="318"/>
      <c r="S483" s="312"/>
      <c r="T483" s="312"/>
      <c r="U483" s="312"/>
      <c r="V483" s="312"/>
      <c r="W483" s="312"/>
      <c r="X483" s="312"/>
      <c r="Y483" s="312"/>
      <c r="Z483" s="312"/>
    </row>
    <row r="484" spans="1:26" ht="18" customHeight="1" x14ac:dyDescent="0.2">
      <c r="A484" s="315"/>
      <c r="B484" s="315"/>
      <c r="C484" s="315"/>
      <c r="D484" s="312"/>
      <c r="E484" s="312"/>
      <c r="F484" s="312"/>
      <c r="G484" s="312"/>
      <c r="H484" s="312"/>
      <c r="I484" s="312"/>
      <c r="J484" s="315"/>
      <c r="K484" s="303"/>
      <c r="L484" s="402"/>
      <c r="M484" s="402"/>
      <c r="N484" s="317"/>
      <c r="O484" s="317"/>
      <c r="P484" s="312"/>
      <c r="Q484" s="318"/>
      <c r="R484" s="318"/>
      <c r="S484" s="312"/>
      <c r="T484" s="312"/>
      <c r="U484" s="312"/>
      <c r="V484" s="312"/>
      <c r="W484" s="312"/>
      <c r="X484" s="312"/>
      <c r="Y484" s="312"/>
      <c r="Z484" s="312"/>
    </row>
    <row r="485" spans="1:26" ht="18" customHeight="1" x14ac:dyDescent="0.2">
      <c r="A485" s="315"/>
      <c r="B485" s="315"/>
      <c r="C485" s="315"/>
      <c r="D485" s="312"/>
      <c r="E485" s="312"/>
      <c r="F485" s="312"/>
      <c r="G485" s="312"/>
      <c r="H485" s="312"/>
      <c r="I485" s="312"/>
      <c r="J485" s="315"/>
      <c r="K485" s="303"/>
      <c r="L485" s="402"/>
      <c r="M485" s="402"/>
      <c r="N485" s="317"/>
      <c r="O485" s="317"/>
      <c r="P485" s="312"/>
      <c r="Q485" s="318"/>
      <c r="R485" s="318"/>
      <c r="S485" s="312"/>
      <c r="T485" s="312"/>
      <c r="U485" s="312"/>
      <c r="V485" s="312"/>
      <c r="W485" s="312"/>
      <c r="X485" s="312"/>
      <c r="Y485" s="312"/>
      <c r="Z485" s="312"/>
    </row>
    <row r="486" spans="1:26" ht="18" customHeight="1" x14ac:dyDescent="0.2">
      <c r="A486" s="315"/>
      <c r="B486" s="315"/>
      <c r="C486" s="315"/>
      <c r="D486" s="312"/>
      <c r="E486" s="312"/>
      <c r="F486" s="312"/>
      <c r="G486" s="312"/>
      <c r="H486" s="312"/>
      <c r="I486" s="312"/>
      <c r="J486" s="315"/>
      <c r="K486" s="303"/>
      <c r="L486" s="402"/>
      <c r="M486" s="402"/>
      <c r="N486" s="317"/>
      <c r="O486" s="317"/>
      <c r="P486" s="312"/>
      <c r="Q486" s="318"/>
      <c r="R486" s="318"/>
      <c r="S486" s="312"/>
      <c r="T486" s="312"/>
      <c r="U486" s="312"/>
      <c r="V486" s="312"/>
      <c r="W486" s="312"/>
      <c r="X486" s="312"/>
      <c r="Y486" s="312"/>
      <c r="Z486" s="312"/>
    </row>
    <row r="487" spans="1:26" ht="18" customHeight="1" x14ac:dyDescent="0.2">
      <c r="A487" s="315"/>
      <c r="B487" s="315"/>
      <c r="C487" s="315"/>
      <c r="D487" s="312"/>
      <c r="E487" s="312"/>
      <c r="F487" s="312"/>
      <c r="G487" s="312"/>
      <c r="H487" s="312"/>
      <c r="I487" s="312"/>
      <c r="J487" s="315"/>
      <c r="K487" s="303"/>
      <c r="L487" s="402"/>
      <c r="M487" s="402"/>
      <c r="N487" s="317"/>
      <c r="O487" s="317"/>
      <c r="P487" s="312"/>
      <c r="Q487" s="318"/>
      <c r="R487" s="318"/>
      <c r="S487" s="312"/>
      <c r="T487" s="312"/>
      <c r="U487" s="312"/>
      <c r="V487" s="312"/>
      <c r="W487" s="312"/>
      <c r="X487" s="312"/>
      <c r="Y487" s="312"/>
      <c r="Z487" s="312"/>
    </row>
    <row r="488" spans="1:26" ht="18" customHeight="1" x14ac:dyDescent="0.2">
      <c r="A488" s="315"/>
      <c r="B488" s="315"/>
      <c r="C488" s="315"/>
      <c r="D488" s="312"/>
      <c r="E488" s="312"/>
      <c r="F488" s="312"/>
      <c r="G488" s="312"/>
      <c r="H488" s="312"/>
      <c r="I488" s="312"/>
      <c r="J488" s="315"/>
      <c r="K488" s="303"/>
      <c r="L488" s="402"/>
      <c r="M488" s="402"/>
      <c r="N488" s="317"/>
      <c r="O488" s="317"/>
      <c r="P488" s="312"/>
      <c r="Q488" s="318"/>
      <c r="R488" s="318"/>
      <c r="S488" s="312"/>
      <c r="T488" s="312"/>
      <c r="U488" s="312"/>
      <c r="V488" s="312"/>
      <c r="W488" s="312"/>
      <c r="X488" s="312"/>
      <c r="Y488" s="312"/>
      <c r="Z488" s="312"/>
    </row>
    <row r="489" spans="1:26" ht="18" customHeight="1" x14ac:dyDescent="0.2">
      <c r="A489" s="315"/>
      <c r="B489" s="315"/>
      <c r="C489" s="315"/>
      <c r="D489" s="312"/>
      <c r="E489" s="312"/>
      <c r="F489" s="312"/>
      <c r="G489" s="312"/>
      <c r="H489" s="312"/>
      <c r="I489" s="312"/>
      <c r="J489" s="315"/>
      <c r="K489" s="303"/>
      <c r="L489" s="402"/>
      <c r="M489" s="402"/>
      <c r="N489" s="317"/>
      <c r="O489" s="317"/>
      <c r="P489" s="312"/>
      <c r="Q489" s="318"/>
      <c r="R489" s="318"/>
      <c r="S489" s="312"/>
      <c r="T489" s="312"/>
      <c r="U489" s="312"/>
      <c r="V489" s="312"/>
      <c r="W489" s="312"/>
      <c r="X489" s="312"/>
      <c r="Y489" s="312"/>
      <c r="Z489" s="312"/>
    </row>
    <row r="490" spans="1:26" ht="18" customHeight="1" x14ac:dyDescent="0.2">
      <c r="A490" s="315"/>
      <c r="B490" s="315"/>
      <c r="C490" s="315"/>
      <c r="D490" s="312"/>
      <c r="E490" s="312"/>
      <c r="F490" s="312"/>
      <c r="G490" s="312"/>
      <c r="H490" s="312"/>
      <c r="I490" s="312"/>
      <c r="J490" s="315"/>
      <c r="K490" s="303"/>
      <c r="L490" s="402"/>
      <c r="M490" s="402"/>
      <c r="N490" s="317"/>
      <c r="O490" s="317"/>
      <c r="P490" s="312"/>
      <c r="Q490" s="318"/>
      <c r="R490" s="318"/>
      <c r="S490" s="312"/>
      <c r="T490" s="312"/>
      <c r="U490" s="312"/>
      <c r="V490" s="312"/>
      <c r="W490" s="312"/>
      <c r="X490" s="312"/>
      <c r="Y490" s="312"/>
      <c r="Z490" s="312"/>
    </row>
    <row r="491" spans="1:26" ht="18" customHeight="1" x14ac:dyDescent="0.2">
      <c r="A491" s="315"/>
      <c r="B491" s="315"/>
      <c r="C491" s="315"/>
      <c r="D491" s="312"/>
      <c r="E491" s="312"/>
      <c r="F491" s="312"/>
      <c r="G491" s="312"/>
      <c r="H491" s="312"/>
      <c r="I491" s="312"/>
      <c r="J491" s="315"/>
      <c r="K491" s="303"/>
      <c r="L491" s="402"/>
      <c r="M491" s="402"/>
      <c r="N491" s="317"/>
      <c r="O491" s="317"/>
      <c r="P491" s="312"/>
      <c r="Q491" s="318"/>
      <c r="R491" s="318"/>
      <c r="S491" s="312"/>
      <c r="T491" s="312"/>
      <c r="U491" s="312"/>
      <c r="V491" s="312"/>
      <c r="W491" s="312"/>
      <c r="X491" s="312"/>
      <c r="Y491" s="312"/>
      <c r="Z491" s="312"/>
    </row>
    <row r="492" spans="1:26" ht="18" customHeight="1" x14ac:dyDescent="0.2">
      <c r="A492" s="315"/>
      <c r="B492" s="315"/>
      <c r="C492" s="315"/>
      <c r="D492" s="312"/>
      <c r="E492" s="312"/>
      <c r="F492" s="312"/>
      <c r="G492" s="312"/>
      <c r="H492" s="312"/>
      <c r="I492" s="312"/>
      <c r="J492" s="315"/>
      <c r="K492" s="303"/>
      <c r="L492" s="402"/>
      <c r="M492" s="402"/>
      <c r="N492" s="317"/>
      <c r="O492" s="317"/>
      <c r="P492" s="312"/>
      <c r="Q492" s="318"/>
      <c r="R492" s="318"/>
      <c r="S492" s="312"/>
      <c r="T492" s="312"/>
      <c r="U492" s="312"/>
      <c r="V492" s="312"/>
      <c r="W492" s="312"/>
      <c r="X492" s="312"/>
      <c r="Y492" s="312"/>
      <c r="Z492" s="312"/>
    </row>
    <row r="493" spans="1:26" ht="18" customHeight="1" x14ac:dyDescent="0.2">
      <c r="A493" s="315"/>
      <c r="B493" s="315"/>
      <c r="C493" s="315"/>
      <c r="D493" s="312"/>
      <c r="E493" s="312"/>
      <c r="F493" s="312"/>
      <c r="G493" s="312"/>
      <c r="H493" s="312"/>
      <c r="I493" s="312"/>
      <c r="J493" s="315"/>
      <c r="K493" s="303"/>
      <c r="L493" s="402"/>
      <c r="M493" s="402"/>
      <c r="N493" s="317"/>
      <c r="O493" s="317"/>
      <c r="P493" s="312"/>
      <c r="Q493" s="318"/>
      <c r="R493" s="318"/>
      <c r="S493" s="312"/>
      <c r="T493" s="312"/>
      <c r="U493" s="312"/>
      <c r="V493" s="312"/>
      <c r="W493" s="312"/>
      <c r="X493" s="312"/>
      <c r="Y493" s="312"/>
      <c r="Z493" s="312"/>
    </row>
    <row r="494" spans="1:26" ht="18" customHeight="1" x14ac:dyDescent="0.2">
      <c r="A494" s="315"/>
      <c r="B494" s="315"/>
      <c r="C494" s="315"/>
      <c r="D494" s="312"/>
      <c r="E494" s="312"/>
      <c r="F494" s="312"/>
      <c r="G494" s="312"/>
      <c r="H494" s="312"/>
      <c r="I494" s="312"/>
      <c r="J494" s="315"/>
      <c r="K494" s="303"/>
      <c r="L494" s="402"/>
      <c r="M494" s="402"/>
      <c r="N494" s="317"/>
      <c r="O494" s="317"/>
      <c r="P494" s="312"/>
      <c r="Q494" s="318"/>
      <c r="R494" s="318"/>
      <c r="S494" s="312"/>
      <c r="T494" s="312"/>
      <c r="U494" s="312"/>
      <c r="V494" s="312"/>
      <c r="W494" s="312"/>
      <c r="X494" s="312"/>
      <c r="Y494" s="312"/>
      <c r="Z494" s="312"/>
    </row>
    <row r="495" spans="1:26" ht="18" customHeight="1" x14ac:dyDescent="0.2">
      <c r="A495" s="315"/>
      <c r="B495" s="315"/>
      <c r="C495" s="315"/>
      <c r="D495" s="312"/>
      <c r="E495" s="312"/>
      <c r="F495" s="312"/>
      <c r="G495" s="312"/>
      <c r="H495" s="312"/>
      <c r="I495" s="312"/>
      <c r="J495" s="315"/>
      <c r="K495" s="303"/>
      <c r="L495" s="402"/>
      <c r="M495" s="402"/>
      <c r="N495" s="317"/>
      <c r="O495" s="317"/>
      <c r="P495" s="312"/>
      <c r="Q495" s="318"/>
      <c r="R495" s="318"/>
      <c r="S495" s="312"/>
      <c r="T495" s="312"/>
      <c r="U495" s="312"/>
      <c r="V495" s="312"/>
      <c r="W495" s="312"/>
      <c r="X495" s="312"/>
      <c r="Y495" s="312"/>
      <c r="Z495" s="312"/>
    </row>
    <row r="496" spans="1:26" ht="18" customHeight="1" x14ac:dyDescent="0.2">
      <c r="A496" s="315"/>
      <c r="B496" s="315"/>
      <c r="C496" s="315"/>
      <c r="D496" s="312"/>
      <c r="E496" s="312"/>
      <c r="F496" s="312"/>
      <c r="G496" s="312"/>
      <c r="H496" s="312"/>
      <c r="I496" s="312"/>
      <c r="J496" s="315"/>
      <c r="K496" s="303"/>
      <c r="L496" s="402"/>
      <c r="M496" s="402"/>
      <c r="N496" s="317"/>
      <c r="O496" s="317"/>
      <c r="P496" s="312"/>
      <c r="Q496" s="318"/>
      <c r="R496" s="318"/>
      <c r="S496" s="312"/>
      <c r="T496" s="312"/>
      <c r="U496" s="312"/>
      <c r="V496" s="312"/>
      <c r="W496" s="312"/>
      <c r="X496" s="312"/>
      <c r="Y496" s="312"/>
      <c r="Z496" s="312"/>
    </row>
    <row r="497" spans="1:26" ht="18" customHeight="1" x14ac:dyDescent="0.2">
      <c r="A497" s="315"/>
      <c r="B497" s="315"/>
      <c r="C497" s="315"/>
      <c r="D497" s="312"/>
      <c r="E497" s="312"/>
      <c r="F497" s="312"/>
      <c r="G497" s="312"/>
      <c r="H497" s="312"/>
      <c r="I497" s="312"/>
      <c r="J497" s="315"/>
      <c r="K497" s="303"/>
      <c r="L497" s="402"/>
      <c r="M497" s="402"/>
      <c r="N497" s="317"/>
      <c r="O497" s="317"/>
      <c r="P497" s="312"/>
      <c r="Q497" s="318"/>
      <c r="R497" s="318"/>
      <c r="S497" s="312"/>
      <c r="T497" s="312"/>
      <c r="U497" s="312"/>
      <c r="V497" s="312"/>
      <c r="W497" s="312"/>
      <c r="X497" s="312"/>
      <c r="Y497" s="312"/>
      <c r="Z497" s="312"/>
    </row>
    <row r="498" spans="1:26" ht="18" customHeight="1" x14ac:dyDescent="0.2">
      <c r="A498" s="315"/>
      <c r="B498" s="315"/>
      <c r="C498" s="315"/>
      <c r="D498" s="312"/>
      <c r="E498" s="312"/>
      <c r="F498" s="312"/>
      <c r="G498" s="312"/>
      <c r="H498" s="312"/>
      <c r="I498" s="312"/>
      <c r="J498" s="315"/>
      <c r="K498" s="303"/>
      <c r="L498" s="402"/>
      <c r="M498" s="402"/>
      <c r="N498" s="317"/>
      <c r="O498" s="317"/>
      <c r="P498" s="312"/>
      <c r="Q498" s="318"/>
      <c r="R498" s="318"/>
      <c r="S498" s="312"/>
      <c r="T498" s="312"/>
      <c r="U498" s="312"/>
      <c r="V498" s="312"/>
      <c r="W498" s="312"/>
      <c r="X498" s="312"/>
      <c r="Y498" s="312"/>
      <c r="Z498" s="312"/>
    </row>
    <row r="499" spans="1:26" ht="18" customHeight="1" x14ac:dyDescent="0.2">
      <c r="A499" s="315"/>
      <c r="B499" s="315"/>
      <c r="C499" s="315"/>
      <c r="D499" s="312"/>
      <c r="E499" s="312"/>
      <c r="F499" s="312"/>
      <c r="G499" s="312"/>
      <c r="H499" s="312"/>
      <c r="I499" s="312"/>
      <c r="J499" s="315"/>
      <c r="K499" s="303"/>
      <c r="L499" s="402"/>
      <c r="M499" s="402"/>
      <c r="N499" s="317"/>
      <c r="O499" s="317"/>
      <c r="P499" s="312"/>
      <c r="Q499" s="318"/>
      <c r="R499" s="318"/>
      <c r="S499" s="312"/>
      <c r="T499" s="312"/>
      <c r="U499" s="312"/>
      <c r="V499" s="312"/>
      <c r="W499" s="312"/>
      <c r="X499" s="312"/>
      <c r="Y499" s="312"/>
      <c r="Z499" s="312"/>
    </row>
    <row r="500" spans="1:26" ht="18" customHeight="1" x14ac:dyDescent="0.2">
      <c r="A500" s="315"/>
      <c r="B500" s="315"/>
      <c r="C500" s="315"/>
      <c r="D500" s="312"/>
      <c r="E500" s="312"/>
      <c r="F500" s="312"/>
      <c r="G500" s="312"/>
      <c r="H500" s="312"/>
      <c r="I500" s="312"/>
      <c r="J500" s="315"/>
      <c r="K500" s="303"/>
      <c r="L500" s="402"/>
      <c r="M500" s="402"/>
      <c r="N500" s="317"/>
      <c r="O500" s="317"/>
      <c r="P500" s="312"/>
      <c r="Q500" s="318"/>
      <c r="R500" s="318"/>
      <c r="S500" s="312"/>
      <c r="T500" s="312"/>
      <c r="U500" s="312"/>
      <c r="V500" s="312"/>
      <c r="W500" s="312"/>
      <c r="X500" s="312"/>
      <c r="Y500" s="312"/>
      <c r="Z500" s="312"/>
    </row>
    <row r="501" spans="1:26" ht="18" customHeight="1" x14ac:dyDescent="0.2">
      <c r="A501" s="315"/>
      <c r="B501" s="315"/>
      <c r="C501" s="315"/>
      <c r="D501" s="312"/>
      <c r="E501" s="312"/>
      <c r="F501" s="312"/>
      <c r="G501" s="312"/>
      <c r="H501" s="312"/>
      <c r="I501" s="312"/>
      <c r="J501" s="315"/>
      <c r="K501" s="303"/>
      <c r="L501" s="402"/>
      <c r="M501" s="402"/>
      <c r="N501" s="317"/>
      <c r="O501" s="317"/>
      <c r="P501" s="312"/>
      <c r="Q501" s="318"/>
      <c r="R501" s="318"/>
      <c r="S501" s="312"/>
      <c r="T501" s="312"/>
      <c r="U501" s="312"/>
      <c r="V501" s="312"/>
      <c r="W501" s="312"/>
      <c r="X501" s="312"/>
      <c r="Y501" s="312"/>
      <c r="Z501" s="312"/>
    </row>
    <row r="502" spans="1:26" ht="18" customHeight="1" x14ac:dyDescent="0.2">
      <c r="A502" s="315"/>
      <c r="B502" s="315"/>
      <c r="C502" s="315"/>
      <c r="D502" s="312"/>
      <c r="E502" s="312"/>
      <c r="F502" s="312"/>
      <c r="G502" s="312"/>
      <c r="H502" s="312"/>
      <c r="I502" s="312"/>
      <c r="J502" s="315"/>
      <c r="K502" s="303"/>
      <c r="L502" s="402"/>
      <c r="M502" s="402"/>
      <c r="N502" s="317"/>
      <c r="O502" s="317"/>
      <c r="P502" s="312"/>
      <c r="Q502" s="318"/>
      <c r="R502" s="318"/>
      <c r="S502" s="312"/>
      <c r="T502" s="312"/>
      <c r="U502" s="312"/>
      <c r="V502" s="312"/>
      <c r="W502" s="312"/>
      <c r="X502" s="312"/>
      <c r="Y502" s="312"/>
      <c r="Z502" s="312"/>
    </row>
    <row r="503" spans="1:26" ht="18" customHeight="1" x14ac:dyDescent="0.2">
      <c r="A503" s="315"/>
      <c r="B503" s="315"/>
      <c r="C503" s="315"/>
      <c r="D503" s="312"/>
      <c r="E503" s="312"/>
      <c r="F503" s="312"/>
      <c r="G503" s="312"/>
      <c r="H503" s="312"/>
      <c r="I503" s="312"/>
      <c r="J503" s="315"/>
      <c r="K503" s="303"/>
      <c r="L503" s="402"/>
      <c r="M503" s="402"/>
      <c r="N503" s="317"/>
      <c r="O503" s="317"/>
      <c r="P503" s="312"/>
      <c r="Q503" s="318"/>
      <c r="R503" s="318"/>
      <c r="S503" s="312"/>
      <c r="T503" s="312"/>
      <c r="U503" s="312"/>
      <c r="V503" s="312"/>
      <c r="W503" s="312"/>
      <c r="X503" s="312"/>
      <c r="Y503" s="312"/>
      <c r="Z503" s="312"/>
    </row>
    <row r="504" spans="1:26" ht="18" customHeight="1" x14ac:dyDescent="0.2">
      <c r="A504" s="315"/>
      <c r="B504" s="315"/>
      <c r="C504" s="315"/>
      <c r="D504" s="312"/>
      <c r="E504" s="312"/>
      <c r="F504" s="312"/>
      <c r="G504" s="312"/>
      <c r="H504" s="312"/>
      <c r="I504" s="312"/>
      <c r="J504" s="315"/>
      <c r="K504" s="303"/>
      <c r="L504" s="402"/>
      <c r="M504" s="402"/>
      <c r="N504" s="317"/>
      <c r="O504" s="317"/>
      <c r="P504" s="312"/>
      <c r="Q504" s="318"/>
      <c r="R504" s="318"/>
      <c r="S504" s="312"/>
      <c r="T504" s="312"/>
      <c r="U504" s="312"/>
      <c r="V504" s="312"/>
      <c r="W504" s="312"/>
      <c r="X504" s="312"/>
      <c r="Y504" s="312"/>
      <c r="Z504" s="312"/>
    </row>
    <row r="505" spans="1:26" ht="18" customHeight="1" x14ac:dyDescent="0.2">
      <c r="A505" s="315"/>
      <c r="B505" s="315"/>
      <c r="C505" s="315"/>
      <c r="D505" s="312"/>
      <c r="E505" s="312"/>
      <c r="F505" s="312"/>
      <c r="G505" s="312"/>
      <c r="H505" s="312"/>
      <c r="I505" s="312"/>
      <c r="J505" s="315"/>
      <c r="K505" s="303"/>
      <c r="L505" s="402"/>
      <c r="M505" s="402"/>
      <c r="N505" s="317"/>
      <c r="O505" s="317"/>
      <c r="P505" s="312"/>
      <c r="Q505" s="318"/>
      <c r="R505" s="318"/>
      <c r="S505" s="312"/>
      <c r="T505" s="312"/>
      <c r="U505" s="312"/>
      <c r="V505" s="312"/>
      <c r="W505" s="312"/>
      <c r="X505" s="312"/>
      <c r="Y505" s="312"/>
      <c r="Z505" s="312"/>
    </row>
    <row r="506" spans="1:26" ht="18" customHeight="1" x14ac:dyDescent="0.2">
      <c r="A506" s="315"/>
      <c r="B506" s="315"/>
      <c r="C506" s="315"/>
      <c r="D506" s="312"/>
      <c r="E506" s="312"/>
      <c r="F506" s="312"/>
      <c r="G506" s="312"/>
      <c r="H506" s="312"/>
      <c r="I506" s="312"/>
      <c r="J506" s="315"/>
      <c r="K506" s="303"/>
      <c r="L506" s="402"/>
      <c r="M506" s="402"/>
      <c r="N506" s="317"/>
      <c r="O506" s="317"/>
      <c r="P506" s="312"/>
      <c r="Q506" s="318"/>
      <c r="R506" s="318"/>
      <c r="S506" s="312"/>
      <c r="T506" s="312"/>
      <c r="U506" s="312"/>
      <c r="V506" s="312"/>
      <c r="W506" s="312"/>
      <c r="X506" s="312"/>
      <c r="Y506" s="312"/>
      <c r="Z506" s="312"/>
    </row>
    <row r="507" spans="1:26" ht="18" customHeight="1" x14ac:dyDescent="0.2">
      <c r="A507" s="315"/>
      <c r="B507" s="315"/>
      <c r="C507" s="315"/>
      <c r="D507" s="312"/>
      <c r="E507" s="312"/>
      <c r="F507" s="312"/>
      <c r="G507" s="312"/>
      <c r="H507" s="312"/>
      <c r="I507" s="312"/>
      <c r="J507" s="315"/>
      <c r="K507" s="303"/>
      <c r="L507" s="402"/>
      <c r="M507" s="402"/>
      <c r="N507" s="317"/>
      <c r="O507" s="317"/>
      <c r="P507" s="312"/>
      <c r="Q507" s="318"/>
      <c r="R507" s="318"/>
      <c r="S507" s="312"/>
      <c r="T507" s="312"/>
      <c r="U507" s="312"/>
      <c r="V507" s="312"/>
      <c r="W507" s="312"/>
      <c r="X507" s="312"/>
      <c r="Y507" s="312"/>
      <c r="Z507" s="312"/>
    </row>
    <row r="508" spans="1:26" ht="18" customHeight="1" x14ac:dyDescent="0.2">
      <c r="A508" s="315"/>
      <c r="B508" s="315"/>
      <c r="C508" s="315"/>
      <c r="D508" s="312"/>
      <c r="E508" s="312"/>
      <c r="F508" s="312"/>
      <c r="G508" s="312"/>
      <c r="H508" s="312"/>
      <c r="I508" s="312"/>
      <c r="J508" s="315"/>
      <c r="K508" s="303"/>
      <c r="L508" s="402"/>
      <c r="M508" s="402"/>
      <c r="N508" s="317"/>
      <c r="O508" s="317"/>
      <c r="P508" s="312"/>
      <c r="Q508" s="318"/>
      <c r="R508" s="318"/>
      <c r="S508" s="312"/>
      <c r="T508" s="312"/>
      <c r="U508" s="312"/>
      <c r="V508" s="312"/>
      <c r="W508" s="312"/>
      <c r="X508" s="312"/>
      <c r="Y508" s="312"/>
      <c r="Z508" s="312"/>
    </row>
    <row r="509" spans="1:26" ht="18" customHeight="1" x14ac:dyDescent="0.2">
      <c r="A509" s="315"/>
      <c r="B509" s="315"/>
      <c r="C509" s="315"/>
      <c r="D509" s="312"/>
      <c r="E509" s="312"/>
      <c r="F509" s="312"/>
      <c r="G509" s="312"/>
      <c r="H509" s="312"/>
      <c r="I509" s="312"/>
      <c r="J509" s="315"/>
      <c r="K509" s="303"/>
      <c r="L509" s="402"/>
      <c r="M509" s="402"/>
      <c r="N509" s="317"/>
      <c r="O509" s="317"/>
      <c r="P509" s="312"/>
      <c r="Q509" s="318"/>
      <c r="R509" s="318"/>
      <c r="S509" s="312"/>
      <c r="T509" s="312"/>
      <c r="U509" s="312"/>
      <c r="V509" s="312"/>
      <c r="W509" s="312"/>
      <c r="X509" s="312"/>
      <c r="Y509" s="312"/>
      <c r="Z509" s="312"/>
    </row>
    <row r="510" spans="1:26" ht="18" customHeight="1" x14ac:dyDescent="0.2">
      <c r="A510" s="315"/>
      <c r="B510" s="315"/>
      <c r="C510" s="315"/>
      <c r="D510" s="312"/>
      <c r="E510" s="312"/>
      <c r="F510" s="312"/>
      <c r="G510" s="312"/>
      <c r="H510" s="312"/>
      <c r="I510" s="312"/>
      <c r="J510" s="315"/>
      <c r="K510" s="303"/>
      <c r="L510" s="402"/>
      <c r="M510" s="402"/>
      <c r="N510" s="317"/>
      <c r="O510" s="317"/>
      <c r="P510" s="312"/>
      <c r="Q510" s="318"/>
      <c r="R510" s="318"/>
      <c r="S510" s="312"/>
      <c r="T510" s="312"/>
      <c r="U510" s="312"/>
      <c r="V510" s="312"/>
      <c r="W510" s="312"/>
      <c r="X510" s="312"/>
      <c r="Y510" s="312"/>
      <c r="Z510" s="312"/>
    </row>
    <row r="511" spans="1:26" ht="18" customHeight="1" x14ac:dyDescent="0.2">
      <c r="A511" s="315"/>
      <c r="B511" s="315"/>
      <c r="C511" s="315"/>
      <c r="D511" s="312"/>
      <c r="E511" s="312"/>
      <c r="F511" s="312"/>
      <c r="G511" s="312"/>
      <c r="H511" s="312"/>
      <c r="I511" s="312"/>
      <c r="J511" s="315"/>
      <c r="K511" s="303"/>
      <c r="L511" s="402"/>
      <c r="M511" s="402"/>
      <c r="N511" s="317"/>
      <c r="O511" s="317"/>
      <c r="P511" s="312"/>
      <c r="Q511" s="318"/>
      <c r="R511" s="318"/>
      <c r="S511" s="312"/>
      <c r="T511" s="312"/>
      <c r="U511" s="312"/>
      <c r="V511" s="312"/>
      <c r="W511" s="312"/>
      <c r="X511" s="312"/>
      <c r="Y511" s="312"/>
      <c r="Z511" s="312"/>
    </row>
    <row r="512" spans="1:26" ht="18" customHeight="1" x14ac:dyDescent="0.2">
      <c r="A512" s="315"/>
      <c r="B512" s="315"/>
      <c r="C512" s="315"/>
      <c r="D512" s="312"/>
      <c r="E512" s="312"/>
      <c r="F512" s="312"/>
      <c r="G512" s="312"/>
      <c r="H512" s="312"/>
      <c r="I512" s="312"/>
      <c r="J512" s="315"/>
      <c r="K512" s="303"/>
      <c r="L512" s="402"/>
      <c r="M512" s="402"/>
      <c r="N512" s="317"/>
      <c r="O512" s="317"/>
      <c r="P512" s="312"/>
      <c r="Q512" s="318"/>
      <c r="R512" s="318"/>
      <c r="S512" s="312"/>
      <c r="T512" s="312"/>
      <c r="U512" s="312"/>
      <c r="V512" s="312"/>
      <c r="W512" s="312"/>
      <c r="X512" s="312"/>
      <c r="Y512" s="312"/>
      <c r="Z512" s="312"/>
    </row>
    <row r="513" spans="1:26" ht="18" customHeight="1" x14ac:dyDescent="0.2">
      <c r="A513" s="315"/>
      <c r="B513" s="315"/>
      <c r="C513" s="315"/>
      <c r="D513" s="312"/>
      <c r="E513" s="312"/>
      <c r="F513" s="312"/>
      <c r="G513" s="312"/>
      <c r="H513" s="312"/>
      <c r="I513" s="312"/>
      <c r="J513" s="315"/>
      <c r="K513" s="303"/>
      <c r="L513" s="402"/>
      <c r="M513" s="402"/>
      <c r="N513" s="317"/>
      <c r="O513" s="317"/>
      <c r="P513" s="312"/>
      <c r="Q513" s="318"/>
      <c r="R513" s="318"/>
      <c r="S513" s="312"/>
      <c r="T513" s="312"/>
      <c r="U513" s="312"/>
      <c r="V513" s="312"/>
      <c r="W513" s="312"/>
      <c r="X513" s="312"/>
      <c r="Y513" s="312"/>
      <c r="Z513" s="312"/>
    </row>
    <row r="514" spans="1:26" ht="18" customHeight="1" x14ac:dyDescent="0.2">
      <c r="A514" s="315"/>
      <c r="B514" s="315"/>
      <c r="C514" s="315"/>
      <c r="D514" s="312"/>
      <c r="E514" s="312"/>
      <c r="F514" s="312"/>
      <c r="G514" s="312"/>
      <c r="H514" s="312"/>
      <c r="I514" s="312"/>
      <c r="J514" s="315"/>
      <c r="K514" s="303"/>
      <c r="L514" s="402"/>
      <c r="M514" s="402"/>
      <c r="N514" s="317"/>
      <c r="O514" s="317"/>
      <c r="P514" s="312"/>
      <c r="Q514" s="318"/>
      <c r="R514" s="318"/>
      <c r="S514" s="312"/>
      <c r="T514" s="312"/>
      <c r="U514" s="312"/>
      <c r="V514" s="312"/>
      <c r="W514" s="312"/>
      <c r="X514" s="312"/>
      <c r="Y514" s="312"/>
      <c r="Z514" s="312"/>
    </row>
    <row r="515" spans="1:26" ht="18" customHeight="1" x14ac:dyDescent="0.2">
      <c r="A515" s="315"/>
      <c r="B515" s="315"/>
      <c r="C515" s="315"/>
      <c r="D515" s="312"/>
      <c r="E515" s="312"/>
      <c r="F515" s="312"/>
      <c r="G515" s="312"/>
      <c r="H515" s="312"/>
      <c r="I515" s="312"/>
      <c r="J515" s="315"/>
      <c r="K515" s="303"/>
      <c r="L515" s="402"/>
      <c r="M515" s="402"/>
      <c r="N515" s="317"/>
      <c r="O515" s="317"/>
      <c r="P515" s="312"/>
      <c r="Q515" s="318"/>
      <c r="R515" s="318"/>
      <c r="S515" s="312"/>
      <c r="T515" s="312"/>
      <c r="U515" s="312"/>
      <c r="V515" s="312"/>
      <c r="W515" s="312"/>
      <c r="X515" s="312"/>
      <c r="Y515" s="312"/>
      <c r="Z515" s="312"/>
    </row>
    <row r="516" spans="1:26" ht="18" customHeight="1" x14ac:dyDescent="0.2">
      <c r="A516" s="315"/>
      <c r="B516" s="315"/>
      <c r="C516" s="315"/>
      <c r="D516" s="312"/>
      <c r="E516" s="312"/>
      <c r="F516" s="312"/>
      <c r="G516" s="312"/>
      <c r="H516" s="312"/>
      <c r="I516" s="312"/>
      <c r="J516" s="315"/>
      <c r="K516" s="303"/>
      <c r="L516" s="402"/>
      <c r="M516" s="402"/>
      <c r="N516" s="317"/>
      <c r="O516" s="317"/>
      <c r="P516" s="312"/>
      <c r="Q516" s="318"/>
      <c r="R516" s="318"/>
      <c r="S516" s="312"/>
      <c r="T516" s="312"/>
      <c r="U516" s="312"/>
      <c r="V516" s="312"/>
      <c r="W516" s="312"/>
      <c r="X516" s="312"/>
      <c r="Y516" s="312"/>
      <c r="Z516" s="312"/>
    </row>
    <row r="517" spans="1:26" ht="18" customHeight="1" x14ac:dyDescent="0.2">
      <c r="A517" s="315"/>
      <c r="B517" s="315"/>
      <c r="C517" s="315"/>
      <c r="D517" s="312"/>
      <c r="E517" s="312"/>
      <c r="F517" s="312"/>
      <c r="G517" s="312"/>
      <c r="H517" s="312"/>
      <c r="I517" s="312"/>
      <c r="J517" s="315"/>
      <c r="K517" s="303"/>
      <c r="L517" s="402"/>
      <c r="M517" s="402"/>
      <c r="N517" s="317"/>
      <c r="O517" s="317"/>
      <c r="P517" s="312"/>
      <c r="Q517" s="318"/>
      <c r="R517" s="318"/>
      <c r="S517" s="312"/>
      <c r="T517" s="312"/>
      <c r="U517" s="312"/>
      <c r="V517" s="312"/>
      <c r="W517" s="312"/>
      <c r="X517" s="312"/>
      <c r="Y517" s="312"/>
      <c r="Z517" s="312"/>
    </row>
    <row r="518" spans="1:26" ht="18" customHeight="1" x14ac:dyDescent="0.2">
      <c r="A518" s="315"/>
      <c r="B518" s="315"/>
      <c r="C518" s="315"/>
      <c r="D518" s="312"/>
      <c r="E518" s="312"/>
      <c r="F518" s="312"/>
      <c r="G518" s="312"/>
      <c r="H518" s="312"/>
      <c r="I518" s="312"/>
      <c r="J518" s="315"/>
      <c r="K518" s="303"/>
      <c r="L518" s="402"/>
      <c r="M518" s="402"/>
      <c r="N518" s="317"/>
      <c r="O518" s="317"/>
      <c r="P518" s="312"/>
      <c r="Q518" s="318"/>
      <c r="R518" s="318"/>
      <c r="S518" s="312"/>
      <c r="T518" s="312"/>
      <c r="U518" s="312"/>
      <c r="V518" s="312"/>
      <c r="W518" s="312"/>
      <c r="X518" s="312"/>
      <c r="Y518" s="312"/>
      <c r="Z518" s="312"/>
    </row>
    <row r="519" spans="1:26" ht="18" customHeight="1" x14ac:dyDescent="0.2">
      <c r="A519" s="315"/>
      <c r="B519" s="315"/>
      <c r="C519" s="315"/>
      <c r="D519" s="312"/>
      <c r="E519" s="312"/>
      <c r="F519" s="312"/>
      <c r="G519" s="312"/>
      <c r="H519" s="312"/>
      <c r="I519" s="312"/>
      <c r="J519" s="315"/>
      <c r="K519" s="303"/>
      <c r="L519" s="402"/>
      <c r="M519" s="402"/>
      <c r="N519" s="317"/>
      <c r="O519" s="317"/>
      <c r="P519" s="312"/>
      <c r="Q519" s="318"/>
      <c r="R519" s="318"/>
      <c r="S519" s="312"/>
      <c r="T519" s="312"/>
      <c r="U519" s="312"/>
      <c r="V519" s="312"/>
      <c r="W519" s="312"/>
      <c r="X519" s="312"/>
      <c r="Y519" s="312"/>
      <c r="Z519" s="312"/>
    </row>
    <row r="520" spans="1:26" ht="18" customHeight="1" x14ac:dyDescent="0.2">
      <c r="A520" s="315"/>
      <c r="B520" s="315"/>
      <c r="C520" s="315"/>
      <c r="D520" s="312"/>
      <c r="E520" s="312"/>
      <c r="F520" s="312"/>
      <c r="G520" s="312"/>
      <c r="H520" s="312"/>
      <c r="I520" s="312"/>
      <c r="J520" s="315"/>
      <c r="K520" s="303"/>
      <c r="L520" s="402"/>
      <c r="M520" s="402"/>
      <c r="N520" s="317"/>
      <c r="O520" s="317"/>
      <c r="P520" s="312"/>
      <c r="Q520" s="318"/>
      <c r="R520" s="318"/>
      <c r="S520" s="312"/>
      <c r="T520" s="312"/>
      <c r="U520" s="312"/>
      <c r="V520" s="312"/>
      <c r="W520" s="312"/>
      <c r="X520" s="312"/>
      <c r="Y520" s="312"/>
      <c r="Z520" s="312"/>
    </row>
    <row r="521" spans="1:26" ht="18" customHeight="1" x14ac:dyDescent="0.2">
      <c r="A521" s="315"/>
      <c r="B521" s="315"/>
      <c r="C521" s="315"/>
      <c r="D521" s="312"/>
      <c r="E521" s="312"/>
      <c r="F521" s="312"/>
      <c r="G521" s="312"/>
      <c r="H521" s="312"/>
      <c r="I521" s="312"/>
      <c r="J521" s="315"/>
      <c r="K521" s="303"/>
      <c r="L521" s="402"/>
      <c r="M521" s="402"/>
      <c r="N521" s="317"/>
      <c r="O521" s="317"/>
      <c r="P521" s="312"/>
      <c r="Q521" s="318"/>
      <c r="R521" s="318"/>
      <c r="S521" s="312"/>
      <c r="T521" s="312"/>
      <c r="U521" s="312"/>
      <c r="V521" s="312"/>
      <c r="W521" s="312"/>
      <c r="X521" s="312"/>
      <c r="Y521" s="312"/>
      <c r="Z521" s="312"/>
    </row>
    <row r="522" spans="1:26" ht="18" customHeight="1" x14ac:dyDescent="0.2">
      <c r="A522" s="315"/>
      <c r="B522" s="315"/>
      <c r="C522" s="315"/>
      <c r="D522" s="312"/>
      <c r="E522" s="312"/>
      <c r="F522" s="312"/>
      <c r="G522" s="312"/>
      <c r="H522" s="312"/>
      <c r="I522" s="312"/>
      <c r="J522" s="315"/>
      <c r="K522" s="303"/>
      <c r="L522" s="402"/>
      <c r="M522" s="402"/>
      <c r="N522" s="317"/>
      <c r="O522" s="317"/>
      <c r="P522" s="312"/>
      <c r="Q522" s="318"/>
      <c r="R522" s="318"/>
      <c r="S522" s="312"/>
      <c r="T522" s="312"/>
      <c r="U522" s="312"/>
      <c r="V522" s="312"/>
      <c r="W522" s="312"/>
      <c r="X522" s="312"/>
      <c r="Y522" s="312"/>
      <c r="Z522" s="312"/>
    </row>
    <row r="523" spans="1:26" ht="18" customHeight="1" x14ac:dyDescent="0.2">
      <c r="A523" s="315"/>
      <c r="B523" s="315"/>
      <c r="C523" s="315"/>
      <c r="D523" s="312"/>
      <c r="E523" s="312"/>
      <c r="F523" s="312"/>
      <c r="G523" s="312"/>
      <c r="H523" s="312"/>
      <c r="I523" s="312"/>
      <c r="J523" s="315"/>
      <c r="K523" s="303"/>
      <c r="L523" s="402"/>
      <c r="M523" s="402"/>
      <c r="N523" s="317"/>
      <c r="O523" s="317"/>
      <c r="P523" s="312"/>
      <c r="Q523" s="318"/>
      <c r="R523" s="318"/>
      <c r="S523" s="312"/>
      <c r="T523" s="312"/>
      <c r="U523" s="312"/>
      <c r="V523" s="312"/>
      <c r="W523" s="312"/>
      <c r="X523" s="312"/>
      <c r="Y523" s="312"/>
      <c r="Z523" s="312"/>
    </row>
    <row r="524" spans="1:26" ht="18" customHeight="1" x14ac:dyDescent="0.2">
      <c r="A524" s="315"/>
      <c r="B524" s="315"/>
      <c r="C524" s="315"/>
      <c r="D524" s="312"/>
      <c r="E524" s="312"/>
      <c r="F524" s="312"/>
      <c r="G524" s="312"/>
      <c r="H524" s="312"/>
      <c r="I524" s="312"/>
      <c r="J524" s="315"/>
      <c r="K524" s="303"/>
      <c r="L524" s="402"/>
      <c r="M524" s="402"/>
      <c r="N524" s="317"/>
      <c r="O524" s="317"/>
      <c r="P524" s="312"/>
      <c r="Q524" s="318"/>
      <c r="R524" s="318"/>
      <c r="S524" s="312"/>
      <c r="T524" s="312"/>
      <c r="U524" s="312"/>
      <c r="V524" s="312"/>
      <c r="W524" s="312"/>
      <c r="X524" s="312"/>
      <c r="Y524" s="312"/>
      <c r="Z524" s="312"/>
    </row>
    <row r="525" spans="1:26" ht="18" customHeight="1" x14ac:dyDescent="0.2">
      <c r="A525" s="315"/>
      <c r="B525" s="315"/>
      <c r="C525" s="315"/>
      <c r="D525" s="312"/>
      <c r="E525" s="312"/>
      <c r="F525" s="312"/>
      <c r="G525" s="312"/>
      <c r="H525" s="312"/>
      <c r="I525" s="312"/>
      <c r="J525" s="315"/>
      <c r="K525" s="303"/>
      <c r="L525" s="402"/>
      <c r="M525" s="402"/>
      <c r="N525" s="317"/>
      <c r="O525" s="317"/>
      <c r="P525" s="312"/>
      <c r="Q525" s="318"/>
      <c r="R525" s="318"/>
      <c r="S525" s="312"/>
      <c r="T525" s="312"/>
      <c r="U525" s="312"/>
      <c r="V525" s="312"/>
      <c r="W525" s="312"/>
      <c r="X525" s="312"/>
      <c r="Y525" s="312"/>
      <c r="Z525" s="312"/>
    </row>
    <row r="526" spans="1:26" ht="18" customHeight="1" x14ac:dyDescent="0.2">
      <c r="A526" s="315"/>
      <c r="B526" s="315"/>
      <c r="C526" s="315"/>
      <c r="D526" s="312"/>
      <c r="E526" s="312"/>
      <c r="F526" s="312"/>
      <c r="G526" s="312"/>
      <c r="H526" s="312"/>
      <c r="I526" s="312"/>
      <c r="J526" s="315"/>
      <c r="K526" s="303"/>
      <c r="L526" s="402"/>
      <c r="M526" s="402"/>
      <c r="N526" s="317"/>
      <c r="O526" s="317"/>
      <c r="P526" s="312"/>
      <c r="Q526" s="318"/>
      <c r="R526" s="318"/>
      <c r="S526" s="312"/>
      <c r="T526" s="312"/>
      <c r="U526" s="312"/>
      <c r="V526" s="312"/>
      <c r="W526" s="312"/>
      <c r="X526" s="312"/>
      <c r="Y526" s="312"/>
      <c r="Z526" s="312"/>
    </row>
    <row r="527" spans="1:26" ht="18" customHeight="1" x14ac:dyDescent="0.2">
      <c r="A527" s="315"/>
      <c r="B527" s="315"/>
      <c r="C527" s="315"/>
      <c r="D527" s="312"/>
      <c r="E527" s="312"/>
      <c r="F527" s="312"/>
      <c r="G527" s="312"/>
      <c r="H527" s="312"/>
      <c r="I527" s="312"/>
      <c r="J527" s="315"/>
      <c r="K527" s="303"/>
      <c r="L527" s="402"/>
      <c r="M527" s="402"/>
      <c r="N527" s="317"/>
      <c r="O527" s="317"/>
      <c r="P527" s="312"/>
      <c r="Q527" s="318"/>
      <c r="R527" s="318"/>
      <c r="S527" s="312"/>
      <c r="T527" s="312"/>
      <c r="U527" s="312"/>
      <c r="V527" s="312"/>
      <c r="W527" s="312"/>
      <c r="X527" s="312"/>
      <c r="Y527" s="312"/>
      <c r="Z527" s="312"/>
    </row>
    <row r="528" spans="1:26" ht="18" customHeight="1" x14ac:dyDescent="0.2">
      <c r="A528" s="315"/>
      <c r="B528" s="315"/>
      <c r="C528" s="315"/>
      <c r="D528" s="312"/>
      <c r="E528" s="312"/>
      <c r="F528" s="312"/>
      <c r="G528" s="312"/>
      <c r="H528" s="312"/>
      <c r="I528" s="312"/>
      <c r="J528" s="315"/>
      <c r="K528" s="303"/>
      <c r="L528" s="402"/>
      <c r="M528" s="402"/>
      <c r="N528" s="317"/>
      <c r="O528" s="317"/>
      <c r="P528" s="312"/>
      <c r="Q528" s="318"/>
      <c r="R528" s="318"/>
      <c r="S528" s="312"/>
      <c r="T528" s="312"/>
      <c r="U528" s="312"/>
      <c r="V528" s="312"/>
      <c r="W528" s="312"/>
      <c r="X528" s="312"/>
      <c r="Y528" s="312"/>
      <c r="Z528" s="312"/>
    </row>
    <row r="529" spans="1:26" ht="18" customHeight="1" x14ac:dyDescent="0.2">
      <c r="A529" s="315"/>
      <c r="B529" s="315"/>
      <c r="C529" s="315"/>
      <c r="D529" s="312"/>
      <c r="E529" s="312"/>
      <c r="F529" s="312"/>
      <c r="G529" s="312"/>
      <c r="H529" s="312"/>
      <c r="I529" s="312"/>
      <c r="J529" s="315"/>
      <c r="K529" s="303"/>
      <c r="L529" s="402"/>
      <c r="M529" s="402"/>
      <c r="N529" s="317"/>
      <c r="O529" s="317"/>
      <c r="P529" s="312"/>
      <c r="Q529" s="318"/>
      <c r="R529" s="318"/>
      <c r="S529" s="312"/>
      <c r="T529" s="312"/>
      <c r="U529" s="312"/>
      <c r="V529" s="312"/>
      <c r="W529" s="312"/>
      <c r="X529" s="312"/>
      <c r="Y529" s="312"/>
      <c r="Z529" s="312"/>
    </row>
    <row r="530" spans="1:26" ht="18" customHeight="1" x14ac:dyDescent="0.2">
      <c r="A530" s="315"/>
      <c r="B530" s="315"/>
      <c r="C530" s="315"/>
      <c r="D530" s="312"/>
      <c r="E530" s="312"/>
      <c r="F530" s="312"/>
      <c r="G530" s="312"/>
      <c r="H530" s="312"/>
      <c r="I530" s="312"/>
      <c r="J530" s="315"/>
      <c r="K530" s="303"/>
      <c r="L530" s="402"/>
      <c r="M530" s="402"/>
      <c r="N530" s="317"/>
      <c r="O530" s="317"/>
      <c r="P530" s="312"/>
      <c r="Q530" s="318"/>
      <c r="R530" s="318"/>
      <c r="S530" s="312"/>
      <c r="T530" s="312"/>
      <c r="U530" s="312"/>
      <c r="V530" s="312"/>
      <c r="W530" s="312"/>
      <c r="X530" s="312"/>
      <c r="Y530" s="312"/>
      <c r="Z530" s="312"/>
    </row>
    <row r="531" spans="1:26" ht="18" customHeight="1" x14ac:dyDescent="0.2">
      <c r="A531" s="315"/>
      <c r="B531" s="315"/>
      <c r="C531" s="315"/>
      <c r="D531" s="312"/>
      <c r="E531" s="312"/>
      <c r="F531" s="312"/>
      <c r="G531" s="312"/>
      <c r="H531" s="312"/>
      <c r="I531" s="312"/>
      <c r="J531" s="315"/>
      <c r="K531" s="303"/>
      <c r="L531" s="402"/>
      <c r="M531" s="402"/>
      <c r="N531" s="317"/>
      <c r="O531" s="317"/>
      <c r="P531" s="312"/>
      <c r="Q531" s="318"/>
      <c r="R531" s="318"/>
      <c r="S531" s="312"/>
      <c r="T531" s="312"/>
      <c r="U531" s="312"/>
      <c r="V531" s="312"/>
      <c r="W531" s="312"/>
      <c r="X531" s="312"/>
      <c r="Y531" s="312"/>
      <c r="Z531" s="312"/>
    </row>
    <row r="532" spans="1:26" ht="18" customHeight="1" x14ac:dyDescent="0.2">
      <c r="A532" s="315"/>
      <c r="B532" s="315"/>
      <c r="C532" s="315"/>
      <c r="D532" s="312"/>
      <c r="E532" s="312"/>
      <c r="F532" s="312"/>
      <c r="G532" s="312"/>
      <c r="H532" s="312"/>
      <c r="I532" s="312"/>
      <c r="J532" s="315"/>
      <c r="K532" s="303"/>
      <c r="L532" s="402"/>
      <c r="M532" s="402"/>
      <c r="N532" s="317"/>
      <c r="O532" s="317"/>
      <c r="P532" s="312"/>
      <c r="Q532" s="318"/>
      <c r="R532" s="318"/>
      <c r="S532" s="312"/>
      <c r="T532" s="312"/>
      <c r="U532" s="312"/>
      <c r="V532" s="312"/>
      <c r="W532" s="312"/>
      <c r="X532" s="312"/>
      <c r="Y532" s="312"/>
      <c r="Z532" s="312"/>
    </row>
    <row r="533" spans="1:26" ht="18" customHeight="1" x14ac:dyDescent="0.2">
      <c r="A533" s="315"/>
      <c r="B533" s="315"/>
      <c r="C533" s="315"/>
      <c r="D533" s="312"/>
      <c r="E533" s="312"/>
      <c r="F533" s="312"/>
      <c r="G533" s="312"/>
      <c r="H533" s="312"/>
      <c r="I533" s="312"/>
      <c r="J533" s="315"/>
      <c r="K533" s="303"/>
      <c r="L533" s="402"/>
      <c r="M533" s="402"/>
      <c r="N533" s="317"/>
      <c r="O533" s="317"/>
      <c r="P533" s="312"/>
      <c r="Q533" s="318"/>
      <c r="R533" s="318"/>
      <c r="S533" s="312"/>
      <c r="T533" s="312"/>
      <c r="U533" s="312"/>
      <c r="V533" s="312"/>
      <c r="W533" s="312"/>
      <c r="X533" s="312"/>
      <c r="Y533" s="312"/>
      <c r="Z533" s="312"/>
    </row>
    <row r="534" spans="1:26" ht="18" customHeight="1" x14ac:dyDescent="0.2">
      <c r="A534" s="315"/>
      <c r="B534" s="315"/>
      <c r="C534" s="315"/>
      <c r="D534" s="312"/>
      <c r="E534" s="312"/>
      <c r="F534" s="312"/>
      <c r="G534" s="312"/>
      <c r="H534" s="312"/>
      <c r="I534" s="312"/>
      <c r="J534" s="315"/>
      <c r="K534" s="303"/>
      <c r="L534" s="402"/>
      <c r="M534" s="402"/>
      <c r="N534" s="317"/>
      <c r="O534" s="317"/>
      <c r="P534" s="312"/>
      <c r="Q534" s="318"/>
      <c r="R534" s="318"/>
      <c r="S534" s="312"/>
      <c r="T534" s="312"/>
      <c r="U534" s="312"/>
      <c r="V534" s="312"/>
      <c r="W534" s="312"/>
      <c r="X534" s="312"/>
      <c r="Y534" s="312"/>
      <c r="Z534" s="312"/>
    </row>
    <row r="535" spans="1:26" ht="18" customHeight="1" x14ac:dyDescent="0.2">
      <c r="A535" s="315"/>
      <c r="B535" s="315"/>
      <c r="C535" s="315"/>
      <c r="D535" s="312"/>
      <c r="E535" s="312"/>
      <c r="F535" s="312"/>
      <c r="G535" s="312"/>
      <c r="H535" s="312"/>
      <c r="I535" s="312"/>
      <c r="J535" s="315"/>
      <c r="K535" s="303"/>
      <c r="L535" s="402"/>
      <c r="M535" s="402"/>
      <c r="N535" s="317"/>
      <c r="O535" s="317"/>
      <c r="P535" s="312"/>
      <c r="Q535" s="318"/>
      <c r="R535" s="318"/>
      <c r="S535" s="312"/>
      <c r="T535" s="312"/>
      <c r="U535" s="312"/>
      <c r="V535" s="312"/>
      <c r="W535" s="312"/>
      <c r="X535" s="312"/>
      <c r="Y535" s="312"/>
      <c r="Z535" s="312"/>
    </row>
    <row r="536" spans="1:26" ht="18" customHeight="1" x14ac:dyDescent="0.2">
      <c r="A536" s="315"/>
      <c r="B536" s="315"/>
      <c r="C536" s="315"/>
      <c r="D536" s="312"/>
      <c r="E536" s="312"/>
      <c r="F536" s="312"/>
      <c r="G536" s="312"/>
      <c r="H536" s="312"/>
      <c r="I536" s="312"/>
      <c r="J536" s="315"/>
      <c r="K536" s="303"/>
      <c r="L536" s="402"/>
      <c r="M536" s="402"/>
      <c r="N536" s="317"/>
      <c r="O536" s="317"/>
      <c r="P536" s="312"/>
      <c r="Q536" s="318"/>
      <c r="R536" s="318"/>
      <c r="S536" s="312"/>
      <c r="T536" s="312"/>
      <c r="U536" s="312"/>
      <c r="V536" s="312"/>
      <c r="W536" s="312"/>
      <c r="X536" s="312"/>
      <c r="Y536" s="312"/>
      <c r="Z536" s="312"/>
    </row>
    <row r="537" spans="1:26" ht="18" customHeight="1" x14ac:dyDescent="0.2">
      <c r="A537" s="315"/>
      <c r="B537" s="315"/>
      <c r="C537" s="315"/>
      <c r="D537" s="312"/>
      <c r="E537" s="312"/>
      <c r="F537" s="312"/>
      <c r="G537" s="312"/>
      <c r="H537" s="312"/>
      <c r="I537" s="312"/>
      <c r="J537" s="315"/>
      <c r="K537" s="303"/>
      <c r="L537" s="402"/>
      <c r="M537" s="402"/>
      <c r="N537" s="317"/>
      <c r="O537" s="317"/>
      <c r="P537" s="312"/>
      <c r="Q537" s="318"/>
      <c r="R537" s="318"/>
      <c r="S537" s="312"/>
      <c r="T537" s="312"/>
      <c r="U537" s="312"/>
      <c r="V537" s="312"/>
      <c r="W537" s="312"/>
      <c r="X537" s="312"/>
      <c r="Y537" s="312"/>
      <c r="Z537" s="312"/>
    </row>
    <row r="538" spans="1:26" ht="18" customHeight="1" x14ac:dyDescent="0.2">
      <c r="A538" s="315"/>
      <c r="B538" s="315"/>
      <c r="C538" s="315"/>
      <c r="D538" s="312"/>
      <c r="E538" s="312"/>
      <c r="F538" s="312"/>
      <c r="G538" s="312"/>
      <c r="H538" s="312"/>
      <c r="I538" s="312"/>
      <c r="J538" s="315"/>
      <c r="K538" s="303"/>
      <c r="L538" s="402"/>
      <c r="M538" s="402"/>
      <c r="N538" s="317"/>
      <c r="O538" s="317"/>
      <c r="P538" s="312"/>
      <c r="Q538" s="318"/>
      <c r="R538" s="318"/>
      <c r="S538" s="312"/>
      <c r="T538" s="312"/>
      <c r="U538" s="312"/>
      <c r="V538" s="312"/>
      <c r="W538" s="312"/>
      <c r="X538" s="312"/>
      <c r="Y538" s="312"/>
      <c r="Z538" s="312"/>
    </row>
    <row r="539" spans="1:26" ht="18" customHeight="1" x14ac:dyDescent="0.2">
      <c r="A539" s="315"/>
      <c r="B539" s="315"/>
      <c r="C539" s="315"/>
      <c r="D539" s="312"/>
      <c r="E539" s="312"/>
      <c r="F539" s="312"/>
      <c r="G539" s="312"/>
      <c r="H539" s="312"/>
      <c r="I539" s="312"/>
      <c r="J539" s="315"/>
      <c r="K539" s="303"/>
      <c r="L539" s="402"/>
      <c r="M539" s="402"/>
      <c r="N539" s="317"/>
      <c r="O539" s="317"/>
      <c r="P539" s="312"/>
      <c r="Q539" s="318"/>
      <c r="R539" s="318"/>
      <c r="S539" s="312"/>
      <c r="T539" s="312"/>
      <c r="U539" s="312"/>
      <c r="V539" s="312"/>
      <c r="W539" s="312"/>
      <c r="X539" s="312"/>
      <c r="Y539" s="312"/>
      <c r="Z539" s="312"/>
    </row>
    <row r="540" spans="1:26" ht="18" customHeight="1" x14ac:dyDescent="0.2">
      <c r="A540" s="315"/>
      <c r="B540" s="315"/>
      <c r="C540" s="315"/>
      <c r="D540" s="312"/>
      <c r="E540" s="312"/>
      <c r="F540" s="312"/>
      <c r="G540" s="312"/>
      <c r="H540" s="312"/>
      <c r="I540" s="312"/>
      <c r="J540" s="315"/>
      <c r="K540" s="303"/>
      <c r="L540" s="402"/>
      <c r="M540" s="402"/>
      <c r="N540" s="317"/>
      <c r="O540" s="317"/>
      <c r="P540" s="312"/>
      <c r="Q540" s="318"/>
      <c r="R540" s="318"/>
      <c r="S540" s="312"/>
      <c r="T540" s="312"/>
      <c r="U540" s="312"/>
      <c r="V540" s="312"/>
      <c r="W540" s="312"/>
      <c r="X540" s="312"/>
      <c r="Y540" s="312"/>
      <c r="Z540" s="312"/>
    </row>
    <row r="541" spans="1:26" ht="18" customHeight="1" x14ac:dyDescent="0.2">
      <c r="A541" s="315"/>
      <c r="B541" s="315"/>
      <c r="C541" s="315"/>
      <c r="D541" s="312"/>
      <c r="E541" s="312"/>
      <c r="F541" s="312"/>
      <c r="G541" s="312"/>
      <c r="H541" s="312"/>
      <c r="I541" s="312"/>
      <c r="J541" s="315"/>
      <c r="K541" s="303"/>
      <c r="L541" s="402"/>
      <c r="M541" s="402"/>
      <c r="N541" s="317"/>
      <c r="O541" s="317"/>
      <c r="P541" s="312"/>
      <c r="Q541" s="318"/>
      <c r="R541" s="318"/>
      <c r="S541" s="312"/>
      <c r="T541" s="312"/>
      <c r="U541" s="312"/>
      <c r="V541" s="312"/>
      <c r="W541" s="312"/>
      <c r="X541" s="312"/>
      <c r="Y541" s="312"/>
      <c r="Z541" s="312"/>
    </row>
    <row r="542" spans="1:26" ht="18" customHeight="1" x14ac:dyDescent="0.2">
      <c r="A542" s="315"/>
      <c r="B542" s="315"/>
      <c r="C542" s="315"/>
      <c r="D542" s="312"/>
      <c r="E542" s="312"/>
      <c r="F542" s="312"/>
      <c r="G542" s="312"/>
      <c r="H542" s="312"/>
      <c r="I542" s="312"/>
      <c r="J542" s="315"/>
      <c r="K542" s="303"/>
      <c r="L542" s="402"/>
      <c r="M542" s="402"/>
      <c r="N542" s="317"/>
      <c r="O542" s="317"/>
      <c r="P542" s="312"/>
      <c r="Q542" s="318"/>
      <c r="R542" s="318"/>
      <c r="S542" s="312"/>
      <c r="T542" s="312"/>
      <c r="U542" s="312"/>
      <c r="V542" s="312"/>
      <c r="W542" s="312"/>
      <c r="X542" s="312"/>
      <c r="Y542" s="312"/>
      <c r="Z542" s="312"/>
    </row>
    <row r="543" spans="1:26" ht="18" customHeight="1" x14ac:dyDescent="0.2">
      <c r="A543" s="315"/>
      <c r="B543" s="315"/>
      <c r="C543" s="315"/>
      <c r="D543" s="312"/>
      <c r="E543" s="312"/>
      <c r="F543" s="312"/>
      <c r="G543" s="312"/>
      <c r="H543" s="312"/>
      <c r="I543" s="312"/>
      <c r="J543" s="315"/>
      <c r="K543" s="303"/>
      <c r="L543" s="402"/>
      <c r="M543" s="402"/>
      <c r="N543" s="317"/>
      <c r="O543" s="317"/>
      <c r="P543" s="312"/>
      <c r="Q543" s="318"/>
      <c r="R543" s="318"/>
      <c r="S543" s="312"/>
      <c r="T543" s="312"/>
      <c r="U543" s="312"/>
      <c r="V543" s="312"/>
      <c r="W543" s="312"/>
      <c r="X543" s="312"/>
      <c r="Y543" s="312"/>
      <c r="Z543" s="312"/>
    </row>
    <row r="544" spans="1:26" ht="18" customHeight="1" x14ac:dyDescent="0.2">
      <c r="A544" s="315"/>
      <c r="B544" s="315"/>
      <c r="C544" s="315"/>
      <c r="D544" s="312"/>
      <c r="E544" s="312"/>
      <c r="F544" s="312"/>
      <c r="G544" s="312"/>
      <c r="H544" s="312"/>
      <c r="I544" s="312"/>
      <c r="J544" s="315"/>
      <c r="K544" s="303"/>
      <c r="L544" s="402"/>
      <c r="M544" s="402"/>
      <c r="N544" s="317"/>
      <c r="O544" s="317"/>
      <c r="P544" s="312"/>
      <c r="Q544" s="318"/>
      <c r="R544" s="318"/>
      <c r="S544" s="312"/>
      <c r="T544" s="312"/>
      <c r="U544" s="312"/>
      <c r="V544" s="312"/>
      <c r="W544" s="312"/>
      <c r="X544" s="312"/>
      <c r="Y544" s="312"/>
      <c r="Z544" s="312"/>
    </row>
    <row r="545" spans="1:26" ht="18" customHeight="1" x14ac:dyDescent="0.2">
      <c r="A545" s="315"/>
      <c r="B545" s="315"/>
      <c r="C545" s="315"/>
      <c r="D545" s="312"/>
      <c r="E545" s="312"/>
      <c r="F545" s="312"/>
      <c r="G545" s="312"/>
      <c r="H545" s="312"/>
      <c r="I545" s="312"/>
      <c r="J545" s="315"/>
      <c r="K545" s="303"/>
      <c r="L545" s="402"/>
      <c r="M545" s="402"/>
      <c r="N545" s="317"/>
      <c r="O545" s="317"/>
      <c r="P545" s="312"/>
      <c r="Q545" s="318"/>
      <c r="R545" s="318"/>
      <c r="S545" s="312"/>
      <c r="T545" s="312"/>
      <c r="U545" s="312"/>
      <c r="V545" s="312"/>
      <c r="W545" s="312"/>
      <c r="X545" s="312"/>
      <c r="Y545" s="312"/>
      <c r="Z545" s="312"/>
    </row>
    <row r="546" spans="1:26" ht="18" customHeight="1" x14ac:dyDescent="0.2">
      <c r="A546" s="315"/>
      <c r="B546" s="315"/>
      <c r="C546" s="315"/>
      <c r="D546" s="312"/>
      <c r="E546" s="312"/>
      <c r="F546" s="312"/>
      <c r="G546" s="312"/>
      <c r="H546" s="312"/>
      <c r="I546" s="312"/>
      <c r="J546" s="315"/>
      <c r="K546" s="303"/>
      <c r="L546" s="402"/>
      <c r="M546" s="402"/>
      <c r="N546" s="317"/>
      <c r="O546" s="317"/>
      <c r="P546" s="312"/>
      <c r="Q546" s="318"/>
      <c r="R546" s="318"/>
      <c r="S546" s="312"/>
      <c r="T546" s="312"/>
      <c r="U546" s="312"/>
      <c r="V546" s="312"/>
      <c r="W546" s="312"/>
      <c r="X546" s="312"/>
      <c r="Y546" s="312"/>
      <c r="Z546" s="312"/>
    </row>
    <row r="547" spans="1:26" ht="18" customHeight="1" x14ac:dyDescent="0.2">
      <c r="A547" s="315"/>
      <c r="B547" s="315"/>
      <c r="C547" s="315"/>
      <c r="D547" s="312"/>
      <c r="E547" s="312"/>
      <c r="F547" s="312"/>
      <c r="G547" s="312"/>
      <c r="H547" s="312"/>
      <c r="I547" s="312"/>
      <c r="J547" s="315"/>
      <c r="K547" s="303"/>
      <c r="L547" s="402"/>
      <c r="M547" s="402"/>
      <c r="N547" s="317"/>
      <c r="O547" s="317"/>
      <c r="P547" s="312"/>
      <c r="Q547" s="318"/>
      <c r="R547" s="318"/>
      <c r="S547" s="312"/>
      <c r="T547" s="312"/>
      <c r="U547" s="312"/>
      <c r="V547" s="312"/>
      <c r="W547" s="312"/>
      <c r="X547" s="312"/>
      <c r="Y547" s="312"/>
      <c r="Z547" s="312"/>
    </row>
    <row r="548" spans="1:26" ht="18" customHeight="1" x14ac:dyDescent="0.2">
      <c r="A548" s="315"/>
      <c r="B548" s="315"/>
      <c r="C548" s="315"/>
      <c r="D548" s="312"/>
      <c r="E548" s="312"/>
      <c r="F548" s="312"/>
      <c r="G548" s="312"/>
      <c r="H548" s="312"/>
      <c r="I548" s="312"/>
      <c r="J548" s="315"/>
      <c r="K548" s="303"/>
      <c r="L548" s="402"/>
      <c r="M548" s="402"/>
      <c r="N548" s="317"/>
      <c r="O548" s="317"/>
      <c r="P548" s="312"/>
      <c r="Q548" s="318"/>
      <c r="R548" s="318"/>
      <c r="S548" s="312"/>
      <c r="T548" s="312"/>
      <c r="U548" s="312"/>
      <c r="V548" s="312"/>
      <c r="W548" s="312"/>
      <c r="X548" s="312"/>
      <c r="Y548" s="312"/>
      <c r="Z548" s="312"/>
    </row>
    <row r="549" spans="1:26" ht="18" customHeight="1" x14ac:dyDescent="0.2">
      <c r="A549" s="315"/>
      <c r="B549" s="315"/>
      <c r="C549" s="315"/>
      <c r="D549" s="312"/>
      <c r="E549" s="312"/>
      <c r="F549" s="312"/>
      <c r="G549" s="312"/>
      <c r="H549" s="312"/>
      <c r="I549" s="312"/>
      <c r="J549" s="315"/>
      <c r="K549" s="303"/>
      <c r="L549" s="402"/>
      <c r="M549" s="402"/>
      <c r="N549" s="317"/>
      <c r="O549" s="317"/>
      <c r="P549" s="312"/>
      <c r="Q549" s="318"/>
      <c r="R549" s="318"/>
      <c r="S549" s="312"/>
      <c r="T549" s="312"/>
      <c r="U549" s="312"/>
      <c r="V549" s="312"/>
      <c r="W549" s="312"/>
      <c r="X549" s="312"/>
      <c r="Y549" s="312"/>
      <c r="Z549" s="312"/>
    </row>
    <row r="550" spans="1:26" ht="18" customHeight="1" x14ac:dyDescent="0.2">
      <c r="A550" s="315"/>
      <c r="B550" s="315"/>
      <c r="C550" s="315"/>
      <c r="D550" s="312"/>
      <c r="E550" s="312"/>
      <c r="F550" s="312"/>
      <c r="G550" s="312"/>
      <c r="H550" s="312"/>
      <c r="I550" s="312"/>
      <c r="J550" s="315"/>
      <c r="K550" s="303"/>
      <c r="L550" s="402"/>
      <c r="M550" s="402"/>
      <c r="N550" s="317"/>
      <c r="O550" s="317"/>
      <c r="P550" s="312"/>
      <c r="Q550" s="318"/>
      <c r="R550" s="318"/>
      <c r="S550" s="312"/>
      <c r="T550" s="312"/>
      <c r="U550" s="312"/>
      <c r="V550" s="312"/>
      <c r="W550" s="312"/>
      <c r="X550" s="312"/>
      <c r="Y550" s="312"/>
      <c r="Z550" s="312"/>
    </row>
    <row r="551" spans="1:26" ht="18" customHeight="1" x14ac:dyDescent="0.2">
      <c r="A551" s="315"/>
      <c r="B551" s="315"/>
      <c r="C551" s="315"/>
      <c r="D551" s="312"/>
      <c r="E551" s="312"/>
      <c r="F551" s="312"/>
      <c r="G551" s="312"/>
      <c r="H551" s="312"/>
      <c r="I551" s="312"/>
      <c r="J551" s="315"/>
      <c r="K551" s="303"/>
      <c r="L551" s="402"/>
      <c r="M551" s="402"/>
      <c r="N551" s="317"/>
      <c r="O551" s="317"/>
      <c r="P551" s="312"/>
      <c r="Q551" s="318"/>
      <c r="R551" s="318"/>
      <c r="S551" s="312"/>
      <c r="T551" s="312"/>
      <c r="U551" s="312"/>
      <c r="V551" s="312"/>
      <c r="W551" s="312"/>
      <c r="X551" s="312"/>
      <c r="Y551" s="312"/>
      <c r="Z551" s="312"/>
    </row>
    <row r="552" spans="1:26" ht="18" customHeight="1" x14ac:dyDescent="0.2">
      <c r="A552" s="315"/>
      <c r="B552" s="315"/>
      <c r="C552" s="315"/>
      <c r="D552" s="312"/>
      <c r="E552" s="312"/>
      <c r="F552" s="312"/>
      <c r="G552" s="312"/>
      <c r="H552" s="312"/>
      <c r="I552" s="312"/>
      <c r="J552" s="315"/>
      <c r="K552" s="303"/>
      <c r="L552" s="402"/>
      <c r="M552" s="402"/>
      <c r="N552" s="317"/>
      <c r="O552" s="317"/>
      <c r="P552" s="312"/>
      <c r="Q552" s="318"/>
      <c r="R552" s="318"/>
      <c r="S552" s="312"/>
      <c r="T552" s="312"/>
      <c r="U552" s="312"/>
      <c r="V552" s="312"/>
      <c r="W552" s="312"/>
      <c r="X552" s="312"/>
      <c r="Y552" s="312"/>
      <c r="Z552" s="312"/>
    </row>
    <row r="553" spans="1:26" ht="18" customHeight="1" x14ac:dyDescent="0.2">
      <c r="A553" s="315"/>
      <c r="B553" s="315"/>
      <c r="C553" s="315"/>
      <c r="D553" s="312"/>
      <c r="E553" s="312"/>
      <c r="F553" s="312"/>
      <c r="G553" s="312"/>
      <c r="H553" s="312"/>
      <c r="I553" s="312"/>
      <c r="J553" s="315"/>
      <c r="K553" s="303"/>
      <c r="L553" s="402"/>
      <c r="M553" s="402"/>
      <c r="N553" s="317"/>
      <c r="O553" s="317"/>
      <c r="P553" s="312"/>
      <c r="Q553" s="318"/>
      <c r="R553" s="318"/>
      <c r="S553" s="312"/>
      <c r="T553" s="312"/>
      <c r="U553" s="312"/>
      <c r="V553" s="312"/>
      <c r="W553" s="312"/>
      <c r="X553" s="312"/>
      <c r="Y553" s="312"/>
      <c r="Z553" s="312"/>
    </row>
    <row r="554" spans="1:26" ht="18" customHeight="1" x14ac:dyDescent="0.2">
      <c r="A554" s="315"/>
      <c r="B554" s="315"/>
      <c r="C554" s="315"/>
      <c r="D554" s="312"/>
      <c r="E554" s="312"/>
      <c r="F554" s="312"/>
      <c r="G554" s="312"/>
      <c r="H554" s="312"/>
      <c r="I554" s="312"/>
      <c r="J554" s="315"/>
      <c r="K554" s="303"/>
      <c r="L554" s="402"/>
      <c r="M554" s="402"/>
      <c r="N554" s="317"/>
      <c r="O554" s="317"/>
      <c r="P554" s="312"/>
      <c r="Q554" s="318"/>
      <c r="R554" s="318"/>
      <c r="S554" s="312"/>
      <c r="T554" s="312"/>
      <c r="U554" s="312"/>
      <c r="V554" s="312"/>
      <c r="W554" s="312"/>
      <c r="X554" s="312"/>
      <c r="Y554" s="312"/>
      <c r="Z554" s="312"/>
    </row>
    <row r="555" spans="1:26" ht="18" customHeight="1" x14ac:dyDescent="0.2">
      <c r="A555" s="315"/>
      <c r="B555" s="315"/>
      <c r="C555" s="315"/>
      <c r="D555" s="312"/>
      <c r="E555" s="312"/>
      <c r="F555" s="312"/>
      <c r="G555" s="312"/>
      <c r="H555" s="312"/>
      <c r="I555" s="312"/>
      <c r="J555" s="315"/>
      <c r="K555" s="303"/>
      <c r="L555" s="402"/>
      <c r="M555" s="402"/>
      <c r="N555" s="317"/>
      <c r="O555" s="317"/>
      <c r="P555" s="312"/>
      <c r="Q555" s="318"/>
      <c r="R555" s="318"/>
      <c r="S555" s="312"/>
      <c r="T555" s="312"/>
      <c r="U555" s="312"/>
      <c r="V555" s="312"/>
      <c r="W555" s="312"/>
      <c r="X555" s="312"/>
      <c r="Y555" s="312"/>
      <c r="Z555" s="312"/>
    </row>
    <row r="556" spans="1:26" ht="18" customHeight="1" x14ac:dyDescent="0.2">
      <c r="A556" s="315"/>
      <c r="B556" s="315"/>
      <c r="C556" s="315"/>
      <c r="D556" s="312"/>
      <c r="E556" s="312"/>
      <c r="F556" s="312"/>
      <c r="G556" s="312"/>
      <c r="H556" s="312"/>
      <c r="I556" s="312"/>
      <c r="J556" s="315"/>
      <c r="K556" s="303"/>
      <c r="L556" s="402"/>
      <c r="M556" s="402"/>
      <c r="N556" s="317"/>
      <c r="O556" s="317"/>
      <c r="P556" s="312"/>
      <c r="Q556" s="318"/>
      <c r="R556" s="318"/>
      <c r="S556" s="312"/>
      <c r="T556" s="312"/>
      <c r="U556" s="312"/>
      <c r="V556" s="312"/>
      <c r="W556" s="312"/>
      <c r="X556" s="312"/>
      <c r="Y556" s="312"/>
      <c r="Z556" s="312"/>
    </row>
    <row r="557" spans="1:26" ht="18" customHeight="1" x14ac:dyDescent="0.2">
      <c r="A557" s="315"/>
      <c r="B557" s="315"/>
      <c r="C557" s="315"/>
      <c r="D557" s="312"/>
      <c r="E557" s="312"/>
      <c r="F557" s="312"/>
      <c r="G557" s="312"/>
      <c r="H557" s="312"/>
      <c r="I557" s="312"/>
      <c r="J557" s="315"/>
      <c r="K557" s="303"/>
      <c r="L557" s="402"/>
      <c r="M557" s="402"/>
      <c r="N557" s="317"/>
      <c r="O557" s="317"/>
      <c r="P557" s="312"/>
      <c r="Q557" s="318"/>
      <c r="R557" s="318"/>
      <c r="S557" s="312"/>
      <c r="T557" s="312"/>
      <c r="U557" s="312"/>
      <c r="V557" s="312"/>
      <c r="W557" s="312"/>
      <c r="X557" s="312"/>
      <c r="Y557" s="312"/>
      <c r="Z557" s="312"/>
    </row>
    <row r="558" spans="1:26" ht="18" customHeight="1" x14ac:dyDescent="0.2">
      <c r="A558" s="315"/>
      <c r="B558" s="315"/>
      <c r="C558" s="315"/>
      <c r="D558" s="312"/>
      <c r="E558" s="312"/>
      <c r="F558" s="312"/>
      <c r="G558" s="312"/>
      <c r="H558" s="312"/>
      <c r="I558" s="312"/>
      <c r="J558" s="315"/>
      <c r="K558" s="303"/>
      <c r="L558" s="402"/>
      <c r="M558" s="402"/>
      <c r="N558" s="317"/>
      <c r="O558" s="317"/>
      <c r="P558" s="312"/>
      <c r="Q558" s="318"/>
      <c r="R558" s="318"/>
      <c r="S558" s="312"/>
      <c r="T558" s="312"/>
      <c r="U558" s="312"/>
      <c r="V558" s="312"/>
      <c r="W558" s="312"/>
      <c r="X558" s="312"/>
      <c r="Y558" s="312"/>
      <c r="Z558" s="312"/>
    </row>
    <row r="559" spans="1:26" ht="18" customHeight="1" x14ac:dyDescent="0.2">
      <c r="A559" s="315"/>
      <c r="B559" s="315"/>
      <c r="C559" s="315"/>
      <c r="D559" s="312"/>
      <c r="E559" s="312"/>
      <c r="F559" s="312"/>
      <c r="G559" s="312"/>
      <c r="H559" s="312"/>
      <c r="I559" s="312"/>
      <c r="J559" s="315"/>
      <c r="K559" s="303"/>
      <c r="L559" s="402"/>
      <c r="M559" s="402"/>
      <c r="N559" s="317"/>
      <c r="O559" s="317"/>
      <c r="P559" s="312"/>
      <c r="Q559" s="318"/>
      <c r="R559" s="318"/>
      <c r="S559" s="312"/>
      <c r="T559" s="312"/>
      <c r="U559" s="312"/>
      <c r="V559" s="312"/>
      <c r="W559" s="312"/>
      <c r="X559" s="312"/>
      <c r="Y559" s="312"/>
      <c r="Z559" s="312"/>
    </row>
    <row r="560" spans="1:26" ht="18" customHeight="1" x14ac:dyDescent="0.2">
      <c r="A560" s="315"/>
      <c r="B560" s="315"/>
      <c r="C560" s="315"/>
      <c r="D560" s="312"/>
      <c r="E560" s="312"/>
      <c r="F560" s="312"/>
      <c r="G560" s="312"/>
      <c r="H560" s="312"/>
      <c r="I560" s="312"/>
      <c r="J560" s="315"/>
      <c r="K560" s="303"/>
      <c r="L560" s="402"/>
      <c r="M560" s="402"/>
      <c r="N560" s="317"/>
      <c r="O560" s="317"/>
      <c r="P560" s="312"/>
      <c r="Q560" s="318"/>
      <c r="R560" s="318"/>
      <c r="S560" s="312"/>
      <c r="T560" s="312"/>
      <c r="U560" s="312"/>
      <c r="V560" s="312"/>
      <c r="W560" s="312"/>
      <c r="X560" s="312"/>
      <c r="Y560" s="312"/>
      <c r="Z560" s="312"/>
    </row>
    <row r="561" spans="1:26" ht="18" customHeight="1" x14ac:dyDescent="0.2">
      <c r="A561" s="315"/>
      <c r="B561" s="315"/>
      <c r="C561" s="315"/>
      <c r="D561" s="312"/>
      <c r="E561" s="312"/>
      <c r="F561" s="312"/>
      <c r="G561" s="312"/>
      <c r="H561" s="312"/>
      <c r="I561" s="312"/>
      <c r="J561" s="315"/>
      <c r="K561" s="303"/>
      <c r="L561" s="402"/>
      <c r="M561" s="402"/>
      <c r="N561" s="317"/>
      <c r="O561" s="317"/>
      <c r="P561" s="312"/>
      <c r="Q561" s="318"/>
      <c r="R561" s="318"/>
      <c r="S561" s="312"/>
      <c r="T561" s="312"/>
      <c r="U561" s="312"/>
      <c r="V561" s="312"/>
      <c r="W561" s="312"/>
      <c r="X561" s="312"/>
      <c r="Y561" s="312"/>
      <c r="Z561" s="312"/>
    </row>
    <row r="562" spans="1:26" ht="18" customHeight="1" x14ac:dyDescent="0.2">
      <c r="A562" s="315"/>
      <c r="B562" s="315"/>
      <c r="C562" s="315"/>
      <c r="D562" s="312"/>
      <c r="E562" s="312"/>
      <c r="F562" s="312"/>
      <c r="G562" s="312"/>
      <c r="H562" s="312"/>
      <c r="I562" s="312"/>
      <c r="J562" s="315"/>
      <c r="K562" s="303"/>
      <c r="L562" s="402"/>
      <c r="M562" s="402"/>
      <c r="N562" s="317"/>
      <c r="O562" s="317"/>
      <c r="P562" s="312"/>
      <c r="Q562" s="318"/>
      <c r="R562" s="318"/>
      <c r="S562" s="312"/>
      <c r="T562" s="312"/>
      <c r="U562" s="312"/>
      <c r="V562" s="312"/>
      <c r="W562" s="312"/>
      <c r="X562" s="312"/>
      <c r="Y562" s="312"/>
      <c r="Z562" s="312"/>
    </row>
    <row r="563" spans="1:26" ht="18" customHeight="1" x14ac:dyDescent="0.2">
      <c r="A563" s="315"/>
      <c r="B563" s="315"/>
      <c r="C563" s="315"/>
      <c r="D563" s="312"/>
      <c r="E563" s="312"/>
      <c r="F563" s="312"/>
      <c r="G563" s="312"/>
      <c r="H563" s="312"/>
      <c r="I563" s="312"/>
      <c r="J563" s="315"/>
      <c r="K563" s="303"/>
      <c r="L563" s="402"/>
      <c r="M563" s="402"/>
      <c r="N563" s="317"/>
      <c r="O563" s="317"/>
      <c r="P563" s="312"/>
      <c r="Q563" s="318"/>
      <c r="R563" s="318"/>
      <c r="S563" s="312"/>
      <c r="T563" s="312"/>
      <c r="U563" s="312"/>
      <c r="V563" s="312"/>
      <c r="W563" s="312"/>
      <c r="X563" s="312"/>
      <c r="Y563" s="312"/>
      <c r="Z563" s="312"/>
    </row>
    <row r="564" spans="1:26" ht="18" customHeight="1" x14ac:dyDescent="0.2">
      <c r="A564" s="315"/>
      <c r="B564" s="315"/>
      <c r="C564" s="315"/>
      <c r="D564" s="312"/>
      <c r="E564" s="312"/>
      <c r="F564" s="312"/>
      <c r="G564" s="312"/>
      <c r="H564" s="312"/>
      <c r="I564" s="312"/>
      <c r="J564" s="315"/>
      <c r="K564" s="303"/>
      <c r="L564" s="402"/>
      <c r="M564" s="402"/>
      <c r="N564" s="317"/>
      <c r="O564" s="317"/>
      <c r="P564" s="312"/>
      <c r="Q564" s="318"/>
      <c r="R564" s="318"/>
      <c r="S564" s="312"/>
      <c r="T564" s="312"/>
      <c r="U564" s="312"/>
      <c r="V564" s="312"/>
      <c r="W564" s="312"/>
      <c r="X564" s="312"/>
      <c r="Y564" s="312"/>
      <c r="Z564" s="312"/>
    </row>
    <row r="565" spans="1:26" ht="18" customHeight="1" x14ac:dyDescent="0.2">
      <c r="A565" s="315"/>
      <c r="B565" s="315"/>
      <c r="C565" s="315"/>
      <c r="D565" s="312"/>
      <c r="E565" s="312"/>
      <c r="F565" s="312"/>
      <c r="G565" s="312"/>
      <c r="H565" s="312"/>
      <c r="I565" s="312"/>
      <c r="J565" s="315"/>
      <c r="K565" s="303"/>
      <c r="L565" s="402"/>
      <c r="M565" s="402"/>
      <c r="N565" s="317"/>
      <c r="O565" s="317"/>
      <c r="P565" s="312"/>
      <c r="Q565" s="318"/>
      <c r="R565" s="318"/>
      <c r="S565" s="312"/>
      <c r="T565" s="312"/>
      <c r="U565" s="312"/>
      <c r="V565" s="312"/>
      <c r="W565" s="312"/>
      <c r="X565" s="312"/>
      <c r="Y565" s="312"/>
      <c r="Z565" s="312"/>
    </row>
    <row r="566" spans="1:26" ht="18" customHeight="1" x14ac:dyDescent="0.2">
      <c r="A566" s="315"/>
      <c r="B566" s="315"/>
      <c r="C566" s="315"/>
      <c r="D566" s="312"/>
      <c r="E566" s="312"/>
      <c r="F566" s="312"/>
      <c r="G566" s="312"/>
      <c r="H566" s="312"/>
      <c r="I566" s="312"/>
      <c r="J566" s="315"/>
      <c r="K566" s="303"/>
      <c r="L566" s="402"/>
      <c r="M566" s="402"/>
      <c r="N566" s="317"/>
      <c r="O566" s="317"/>
      <c r="P566" s="312"/>
      <c r="Q566" s="318"/>
      <c r="R566" s="318"/>
      <c r="S566" s="312"/>
      <c r="T566" s="312"/>
      <c r="U566" s="312"/>
      <c r="V566" s="312"/>
      <c r="W566" s="312"/>
      <c r="X566" s="312"/>
      <c r="Y566" s="312"/>
      <c r="Z566" s="312"/>
    </row>
    <row r="567" spans="1:26" ht="18" customHeight="1" x14ac:dyDescent="0.2">
      <c r="A567" s="315"/>
      <c r="B567" s="315"/>
      <c r="C567" s="315"/>
      <c r="D567" s="312"/>
      <c r="E567" s="312"/>
      <c r="F567" s="312"/>
      <c r="G567" s="312"/>
      <c r="H567" s="312"/>
      <c r="I567" s="312"/>
      <c r="J567" s="315"/>
      <c r="K567" s="303"/>
      <c r="L567" s="402"/>
      <c r="M567" s="402"/>
      <c r="N567" s="317"/>
      <c r="O567" s="317"/>
      <c r="P567" s="312"/>
      <c r="Q567" s="318"/>
      <c r="R567" s="318"/>
      <c r="S567" s="312"/>
      <c r="T567" s="312"/>
      <c r="U567" s="312"/>
      <c r="V567" s="312"/>
      <c r="W567" s="312"/>
      <c r="X567" s="312"/>
      <c r="Y567" s="312"/>
      <c r="Z567" s="312"/>
    </row>
    <row r="568" spans="1:26" ht="18" customHeight="1" x14ac:dyDescent="0.2">
      <c r="A568" s="315"/>
      <c r="B568" s="315"/>
      <c r="C568" s="315"/>
      <c r="D568" s="312"/>
      <c r="E568" s="312"/>
      <c r="F568" s="312"/>
      <c r="G568" s="312"/>
      <c r="H568" s="312"/>
      <c r="I568" s="312"/>
      <c r="J568" s="315"/>
      <c r="K568" s="303"/>
      <c r="L568" s="402"/>
      <c r="M568" s="402"/>
      <c r="N568" s="317"/>
      <c r="O568" s="317"/>
      <c r="P568" s="312"/>
      <c r="Q568" s="318"/>
      <c r="R568" s="318"/>
      <c r="S568" s="312"/>
      <c r="T568" s="312"/>
      <c r="U568" s="312"/>
      <c r="V568" s="312"/>
      <c r="W568" s="312"/>
      <c r="X568" s="312"/>
      <c r="Y568" s="312"/>
      <c r="Z568" s="312"/>
    </row>
    <row r="569" spans="1:26" ht="18" customHeight="1" x14ac:dyDescent="0.2">
      <c r="A569" s="315"/>
      <c r="B569" s="315"/>
      <c r="C569" s="315"/>
      <c r="D569" s="312"/>
      <c r="E569" s="312"/>
      <c r="F569" s="312"/>
      <c r="G569" s="312"/>
      <c r="H569" s="312"/>
      <c r="I569" s="312"/>
      <c r="J569" s="315"/>
      <c r="K569" s="303"/>
      <c r="L569" s="402"/>
      <c r="M569" s="402"/>
      <c r="N569" s="317"/>
      <c r="O569" s="317"/>
      <c r="P569" s="312"/>
      <c r="Q569" s="318"/>
      <c r="R569" s="318"/>
      <c r="S569" s="312"/>
      <c r="T569" s="312"/>
      <c r="U569" s="312"/>
      <c r="V569" s="312"/>
      <c r="W569" s="312"/>
      <c r="X569" s="312"/>
      <c r="Y569" s="312"/>
      <c r="Z569" s="312"/>
    </row>
    <row r="570" spans="1:26" ht="18" customHeight="1" x14ac:dyDescent="0.2">
      <c r="A570" s="315"/>
      <c r="B570" s="315"/>
      <c r="C570" s="315"/>
      <c r="D570" s="312"/>
      <c r="E570" s="312"/>
      <c r="F570" s="312"/>
      <c r="G570" s="312"/>
      <c r="H570" s="312"/>
      <c r="I570" s="312"/>
      <c r="J570" s="315"/>
      <c r="K570" s="303"/>
      <c r="L570" s="402"/>
      <c r="M570" s="402"/>
      <c r="N570" s="317"/>
      <c r="O570" s="317"/>
      <c r="P570" s="312"/>
      <c r="Q570" s="318"/>
      <c r="R570" s="318"/>
      <c r="S570" s="312"/>
      <c r="T570" s="312"/>
      <c r="U570" s="312"/>
      <c r="V570" s="312"/>
      <c r="W570" s="312"/>
      <c r="X570" s="312"/>
      <c r="Y570" s="312"/>
      <c r="Z570" s="312"/>
    </row>
    <row r="571" spans="1:26" ht="18" customHeight="1" x14ac:dyDescent="0.2">
      <c r="A571" s="315"/>
      <c r="B571" s="315"/>
      <c r="C571" s="315"/>
      <c r="D571" s="312"/>
      <c r="E571" s="312"/>
      <c r="F571" s="312"/>
      <c r="G571" s="312"/>
      <c r="H571" s="312"/>
      <c r="I571" s="312"/>
      <c r="J571" s="315"/>
      <c r="K571" s="303"/>
      <c r="L571" s="402"/>
      <c r="M571" s="402"/>
      <c r="N571" s="317"/>
      <c r="O571" s="317"/>
      <c r="P571" s="312"/>
      <c r="Q571" s="318"/>
      <c r="R571" s="318"/>
      <c r="S571" s="312"/>
      <c r="T571" s="312"/>
      <c r="U571" s="312"/>
      <c r="V571" s="312"/>
      <c r="W571" s="312"/>
      <c r="X571" s="312"/>
      <c r="Y571" s="312"/>
      <c r="Z571" s="312"/>
    </row>
    <row r="572" spans="1:26" ht="18" customHeight="1" x14ac:dyDescent="0.2">
      <c r="A572" s="315"/>
      <c r="B572" s="315"/>
      <c r="C572" s="315"/>
      <c r="D572" s="312"/>
      <c r="E572" s="312"/>
      <c r="F572" s="312"/>
      <c r="G572" s="312"/>
      <c r="H572" s="312"/>
      <c r="I572" s="312"/>
      <c r="J572" s="315"/>
      <c r="K572" s="303"/>
      <c r="L572" s="402"/>
      <c r="M572" s="402"/>
      <c r="N572" s="317"/>
      <c r="O572" s="317"/>
      <c r="P572" s="312"/>
      <c r="Q572" s="318"/>
      <c r="R572" s="318"/>
      <c r="S572" s="312"/>
      <c r="T572" s="312"/>
      <c r="U572" s="312"/>
      <c r="V572" s="312"/>
      <c r="W572" s="312"/>
      <c r="X572" s="312"/>
      <c r="Y572" s="312"/>
      <c r="Z572" s="312"/>
    </row>
    <row r="573" spans="1:26" ht="18" customHeight="1" x14ac:dyDescent="0.2">
      <c r="A573" s="315"/>
      <c r="B573" s="315"/>
      <c r="C573" s="315"/>
      <c r="D573" s="312"/>
      <c r="E573" s="312"/>
      <c r="F573" s="312"/>
      <c r="G573" s="312"/>
      <c r="H573" s="312"/>
      <c r="I573" s="312"/>
      <c r="J573" s="315"/>
      <c r="K573" s="303"/>
      <c r="L573" s="402"/>
      <c r="M573" s="402"/>
      <c r="N573" s="317"/>
      <c r="O573" s="317"/>
      <c r="P573" s="312"/>
      <c r="Q573" s="318"/>
      <c r="R573" s="318"/>
      <c r="S573" s="312"/>
      <c r="T573" s="312"/>
      <c r="U573" s="312"/>
      <c r="V573" s="312"/>
      <c r="W573" s="312"/>
      <c r="X573" s="312"/>
      <c r="Y573" s="312"/>
      <c r="Z573" s="312"/>
    </row>
    <row r="574" spans="1:26" ht="18" customHeight="1" x14ac:dyDescent="0.2">
      <c r="A574" s="315"/>
      <c r="B574" s="315"/>
      <c r="C574" s="315"/>
      <c r="D574" s="312"/>
      <c r="E574" s="312"/>
      <c r="F574" s="312"/>
      <c r="G574" s="312"/>
      <c r="H574" s="312"/>
      <c r="I574" s="312"/>
      <c r="J574" s="315"/>
      <c r="K574" s="303"/>
      <c r="L574" s="402"/>
      <c r="M574" s="402"/>
      <c r="N574" s="317"/>
      <c r="O574" s="317"/>
      <c r="P574" s="312"/>
      <c r="Q574" s="318"/>
      <c r="R574" s="318"/>
      <c r="S574" s="312"/>
      <c r="T574" s="312"/>
      <c r="U574" s="312"/>
      <c r="V574" s="312"/>
      <c r="W574" s="312"/>
      <c r="X574" s="312"/>
      <c r="Y574" s="312"/>
      <c r="Z574" s="312"/>
    </row>
    <row r="575" spans="1:26" ht="18" customHeight="1" x14ac:dyDescent="0.2">
      <c r="A575" s="315"/>
      <c r="B575" s="315"/>
      <c r="C575" s="315"/>
      <c r="D575" s="312"/>
      <c r="E575" s="312"/>
      <c r="F575" s="312"/>
      <c r="G575" s="312"/>
      <c r="H575" s="312"/>
      <c r="I575" s="312"/>
      <c r="J575" s="315"/>
      <c r="K575" s="303"/>
      <c r="L575" s="402"/>
      <c r="M575" s="402"/>
      <c r="N575" s="317"/>
      <c r="O575" s="317"/>
      <c r="P575" s="312"/>
      <c r="Q575" s="318"/>
      <c r="R575" s="318"/>
      <c r="S575" s="312"/>
      <c r="T575" s="312"/>
      <c r="U575" s="312"/>
      <c r="V575" s="312"/>
      <c r="W575" s="312"/>
      <c r="X575" s="312"/>
      <c r="Y575" s="312"/>
      <c r="Z575" s="312"/>
    </row>
    <row r="576" spans="1:26" ht="18" customHeight="1" x14ac:dyDescent="0.2">
      <c r="A576" s="315"/>
      <c r="B576" s="315"/>
      <c r="C576" s="315"/>
      <c r="D576" s="312"/>
      <c r="E576" s="312"/>
      <c r="F576" s="312"/>
      <c r="G576" s="312"/>
      <c r="H576" s="312"/>
      <c r="I576" s="312"/>
      <c r="J576" s="315"/>
      <c r="K576" s="303"/>
      <c r="L576" s="402"/>
      <c r="M576" s="402"/>
      <c r="N576" s="317"/>
      <c r="O576" s="317"/>
      <c r="P576" s="312"/>
      <c r="Q576" s="318"/>
      <c r="R576" s="318"/>
      <c r="S576" s="312"/>
      <c r="T576" s="312"/>
      <c r="U576" s="312"/>
      <c r="V576" s="312"/>
      <c r="W576" s="312"/>
      <c r="X576" s="312"/>
      <c r="Y576" s="312"/>
      <c r="Z576" s="312"/>
    </row>
    <row r="577" spans="1:26" ht="18" customHeight="1" x14ac:dyDescent="0.2">
      <c r="A577" s="315"/>
      <c r="B577" s="315"/>
      <c r="C577" s="315"/>
      <c r="D577" s="312"/>
      <c r="E577" s="312"/>
      <c r="F577" s="312"/>
      <c r="G577" s="312"/>
      <c r="H577" s="312"/>
      <c r="I577" s="312"/>
      <c r="J577" s="315"/>
      <c r="K577" s="303"/>
      <c r="L577" s="402"/>
      <c r="M577" s="402"/>
      <c r="N577" s="317"/>
      <c r="O577" s="317"/>
      <c r="P577" s="312"/>
      <c r="Q577" s="318"/>
      <c r="R577" s="318"/>
      <c r="S577" s="312"/>
      <c r="T577" s="312"/>
      <c r="U577" s="312"/>
      <c r="V577" s="312"/>
      <c r="W577" s="312"/>
      <c r="X577" s="312"/>
      <c r="Y577" s="312"/>
      <c r="Z577" s="312"/>
    </row>
    <row r="578" spans="1:26" ht="18" customHeight="1" x14ac:dyDescent="0.2">
      <c r="A578" s="315"/>
      <c r="B578" s="315"/>
      <c r="C578" s="315"/>
      <c r="D578" s="312"/>
      <c r="E578" s="312"/>
      <c r="F578" s="312"/>
      <c r="G578" s="312"/>
      <c r="H578" s="312"/>
      <c r="I578" s="312"/>
      <c r="J578" s="315"/>
      <c r="K578" s="303"/>
      <c r="L578" s="402"/>
      <c r="M578" s="402"/>
      <c r="N578" s="317"/>
      <c r="O578" s="317"/>
      <c r="P578" s="312"/>
      <c r="Q578" s="318"/>
      <c r="R578" s="318"/>
      <c r="S578" s="312"/>
      <c r="T578" s="312"/>
      <c r="U578" s="312"/>
      <c r="V578" s="312"/>
      <c r="W578" s="312"/>
      <c r="X578" s="312"/>
      <c r="Y578" s="312"/>
      <c r="Z578" s="312"/>
    </row>
    <row r="579" spans="1:26" ht="18" customHeight="1" x14ac:dyDescent="0.2">
      <c r="A579" s="315"/>
      <c r="B579" s="315"/>
      <c r="C579" s="315"/>
      <c r="D579" s="312"/>
      <c r="E579" s="312"/>
      <c r="F579" s="312"/>
      <c r="G579" s="312"/>
      <c r="H579" s="312"/>
      <c r="I579" s="312"/>
      <c r="J579" s="315"/>
      <c r="K579" s="303"/>
      <c r="L579" s="402"/>
      <c r="M579" s="402"/>
      <c r="N579" s="317"/>
      <c r="O579" s="317"/>
      <c r="P579" s="312"/>
      <c r="Q579" s="318"/>
      <c r="R579" s="318"/>
      <c r="S579" s="312"/>
      <c r="T579" s="312"/>
      <c r="U579" s="312"/>
      <c r="V579" s="312"/>
      <c r="W579" s="312"/>
      <c r="X579" s="312"/>
      <c r="Y579" s="312"/>
      <c r="Z579" s="312"/>
    </row>
    <row r="580" spans="1:26" ht="18" customHeight="1" x14ac:dyDescent="0.2">
      <c r="A580" s="315"/>
      <c r="B580" s="315"/>
      <c r="C580" s="315"/>
      <c r="D580" s="312"/>
      <c r="E580" s="312"/>
      <c r="F580" s="312"/>
      <c r="G580" s="312"/>
      <c r="H580" s="312"/>
      <c r="I580" s="312"/>
      <c r="J580" s="315"/>
      <c r="K580" s="303"/>
      <c r="L580" s="402"/>
      <c r="M580" s="402"/>
      <c r="N580" s="317"/>
      <c r="O580" s="317"/>
      <c r="P580" s="312"/>
      <c r="Q580" s="318"/>
      <c r="R580" s="318"/>
      <c r="S580" s="312"/>
      <c r="T580" s="312"/>
      <c r="U580" s="312"/>
      <c r="V580" s="312"/>
      <c r="W580" s="312"/>
      <c r="X580" s="312"/>
      <c r="Y580" s="312"/>
      <c r="Z580" s="312"/>
    </row>
    <row r="581" spans="1:26" ht="18" customHeight="1" x14ac:dyDescent="0.2">
      <c r="A581" s="315"/>
      <c r="B581" s="315"/>
      <c r="C581" s="315"/>
      <c r="D581" s="312"/>
      <c r="E581" s="312"/>
      <c r="F581" s="312"/>
      <c r="G581" s="312"/>
      <c r="H581" s="312"/>
      <c r="I581" s="312"/>
      <c r="J581" s="315"/>
      <c r="K581" s="303"/>
      <c r="L581" s="402"/>
      <c r="M581" s="402"/>
      <c r="N581" s="317"/>
      <c r="O581" s="317"/>
      <c r="P581" s="312"/>
      <c r="Q581" s="318"/>
      <c r="R581" s="318"/>
      <c r="S581" s="312"/>
      <c r="T581" s="312"/>
      <c r="U581" s="312"/>
      <c r="V581" s="312"/>
      <c r="W581" s="312"/>
      <c r="X581" s="312"/>
      <c r="Y581" s="312"/>
      <c r="Z581" s="312"/>
    </row>
    <row r="582" spans="1:26" ht="18" customHeight="1" x14ac:dyDescent="0.2">
      <c r="A582" s="315"/>
      <c r="B582" s="315"/>
      <c r="C582" s="315"/>
      <c r="D582" s="312"/>
      <c r="E582" s="312"/>
      <c r="F582" s="312"/>
      <c r="G582" s="312"/>
      <c r="H582" s="312"/>
      <c r="I582" s="312"/>
      <c r="J582" s="315"/>
      <c r="K582" s="303"/>
      <c r="L582" s="402"/>
      <c r="M582" s="402"/>
      <c r="N582" s="317"/>
      <c r="O582" s="317"/>
      <c r="P582" s="312"/>
      <c r="Q582" s="318"/>
      <c r="R582" s="318"/>
      <c r="S582" s="312"/>
      <c r="T582" s="312"/>
      <c r="U582" s="312"/>
      <c r="V582" s="312"/>
      <c r="W582" s="312"/>
      <c r="X582" s="312"/>
      <c r="Y582" s="312"/>
      <c r="Z582" s="312"/>
    </row>
    <row r="583" spans="1:26" ht="18" customHeight="1" x14ac:dyDescent="0.2">
      <c r="A583" s="315"/>
      <c r="B583" s="315"/>
      <c r="C583" s="315"/>
      <c r="D583" s="312"/>
      <c r="E583" s="312"/>
      <c r="F583" s="312"/>
      <c r="G583" s="312"/>
      <c r="H583" s="312"/>
      <c r="I583" s="312"/>
      <c r="J583" s="315"/>
      <c r="K583" s="303"/>
      <c r="L583" s="402"/>
      <c r="M583" s="402"/>
      <c r="N583" s="317"/>
      <c r="O583" s="317"/>
      <c r="P583" s="312"/>
      <c r="Q583" s="318"/>
      <c r="R583" s="318"/>
      <c r="S583" s="312"/>
      <c r="T583" s="312"/>
      <c r="U583" s="312"/>
      <c r="V583" s="312"/>
      <c r="W583" s="312"/>
      <c r="X583" s="312"/>
      <c r="Y583" s="312"/>
      <c r="Z583" s="312"/>
    </row>
    <row r="584" spans="1:26" ht="18" customHeight="1" x14ac:dyDescent="0.2">
      <c r="A584" s="315"/>
      <c r="B584" s="315"/>
      <c r="C584" s="315"/>
      <c r="D584" s="312"/>
      <c r="E584" s="312"/>
      <c r="F584" s="312"/>
      <c r="G584" s="312"/>
      <c r="H584" s="312"/>
      <c r="I584" s="312"/>
      <c r="J584" s="315"/>
      <c r="K584" s="303"/>
      <c r="L584" s="402"/>
      <c r="M584" s="402"/>
      <c r="N584" s="317"/>
      <c r="O584" s="317"/>
      <c r="P584" s="312"/>
      <c r="Q584" s="318"/>
      <c r="R584" s="318"/>
      <c r="S584" s="312"/>
      <c r="T584" s="312"/>
      <c r="U584" s="312"/>
      <c r="V584" s="312"/>
      <c r="W584" s="312"/>
      <c r="X584" s="312"/>
      <c r="Y584" s="312"/>
      <c r="Z584" s="312"/>
    </row>
    <row r="585" spans="1:26" ht="18" customHeight="1" x14ac:dyDescent="0.2">
      <c r="A585" s="315"/>
      <c r="B585" s="315"/>
      <c r="C585" s="315"/>
      <c r="D585" s="312"/>
      <c r="E585" s="312"/>
      <c r="F585" s="312"/>
      <c r="G585" s="312"/>
      <c r="H585" s="312"/>
      <c r="I585" s="312"/>
      <c r="J585" s="315"/>
      <c r="K585" s="303"/>
      <c r="L585" s="402"/>
      <c r="M585" s="402"/>
      <c r="N585" s="317"/>
      <c r="O585" s="317"/>
      <c r="P585" s="312"/>
      <c r="Q585" s="318"/>
      <c r="R585" s="318"/>
      <c r="S585" s="312"/>
      <c r="T585" s="312"/>
      <c r="U585" s="312"/>
      <c r="V585" s="312"/>
      <c r="W585" s="312"/>
      <c r="X585" s="312"/>
      <c r="Y585" s="312"/>
      <c r="Z585" s="312"/>
    </row>
    <row r="586" spans="1:26" ht="18" customHeight="1" x14ac:dyDescent="0.2">
      <c r="A586" s="315"/>
      <c r="B586" s="315"/>
      <c r="C586" s="315"/>
      <c r="D586" s="312"/>
      <c r="E586" s="312"/>
      <c r="F586" s="312"/>
      <c r="G586" s="312"/>
      <c r="H586" s="312"/>
      <c r="I586" s="312"/>
      <c r="J586" s="315"/>
      <c r="K586" s="303"/>
      <c r="L586" s="402"/>
      <c r="M586" s="402"/>
      <c r="N586" s="317"/>
      <c r="O586" s="317"/>
      <c r="P586" s="312"/>
      <c r="Q586" s="318"/>
      <c r="R586" s="318"/>
      <c r="S586" s="312"/>
      <c r="T586" s="312"/>
      <c r="U586" s="312"/>
      <c r="V586" s="312"/>
      <c r="W586" s="312"/>
      <c r="X586" s="312"/>
      <c r="Y586" s="312"/>
      <c r="Z586" s="312"/>
    </row>
    <row r="587" spans="1:26" ht="18" customHeight="1" x14ac:dyDescent="0.2">
      <c r="A587" s="315"/>
      <c r="B587" s="315"/>
      <c r="C587" s="315"/>
      <c r="D587" s="312"/>
      <c r="E587" s="312"/>
      <c r="F587" s="312"/>
      <c r="G587" s="312"/>
      <c r="H587" s="312"/>
      <c r="I587" s="312"/>
      <c r="J587" s="315"/>
      <c r="K587" s="303"/>
      <c r="L587" s="402"/>
      <c r="M587" s="402"/>
      <c r="N587" s="317"/>
      <c r="O587" s="317"/>
      <c r="P587" s="312"/>
      <c r="Q587" s="318"/>
      <c r="R587" s="318"/>
      <c r="S587" s="312"/>
      <c r="T587" s="312"/>
      <c r="U587" s="312"/>
      <c r="V587" s="312"/>
      <c r="W587" s="312"/>
      <c r="X587" s="312"/>
      <c r="Y587" s="312"/>
      <c r="Z587" s="312"/>
    </row>
    <row r="588" spans="1:26" ht="18" customHeight="1" x14ac:dyDescent="0.2">
      <c r="A588" s="315"/>
      <c r="B588" s="315"/>
      <c r="C588" s="315"/>
      <c r="D588" s="312"/>
      <c r="E588" s="312"/>
      <c r="F588" s="312"/>
      <c r="G588" s="312"/>
      <c r="H588" s="312"/>
      <c r="I588" s="312"/>
      <c r="J588" s="315"/>
      <c r="K588" s="303"/>
      <c r="L588" s="402"/>
      <c r="M588" s="402"/>
      <c r="N588" s="317"/>
      <c r="O588" s="317"/>
      <c r="P588" s="312"/>
      <c r="Q588" s="318"/>
      <c r="R588" s="318"/>
      <c r="S588" s="312"/>
      <c r="T588" s="312"/>
      <c r="U588" s="312"/>
      <c r="V588" s="312"/>
      <c r="W588" s="312"/>
      <c r="X588" s="312"/>
      <c r="Y588" s="312"/>
      <c r="Z588" s="312"/>
    </row>
    <row r="589" spans="1:26" ht="18" customHeight="1" x14ac:dyDescent="0.2">
      <c r="A589" s="315"/>
      <c r="B589" s="315"/>
      <c r="C589" s="315"/>
      <c r="D589" s="312"/>
      <c r="E589" s="312"/>
      <c r="F589" s="312"/>
      <c r="G589" s="312"/>
      <c r="H589" s="312"/>
      <c r="I589" s="312"/>
      <c r="J589" s="315"/>
      <c r="K589" s="303"/>
      <c r="L589" s="402"/>
      <c r="M589" s="402"/>
      <c r="N589" s="317"/>
      <c r="O589" s="317"/>
      <c r="P589" s="312"/>
      <c r="Q589" s="318"/>
      <c r="R589" s="318"/>
      <c r="S589" s="312"/>
      <c r="T589" s="312"/>
      <c r="U589" s="312"/>
      <c r="V589" s="312"/>
      <c r="W589" s="312"/>
      <c r="X589" s="312"/>
      <c r="Y589" s="312"/>
      <c r="Z589" s="312"/>
    </row>
    <row r="590" spans="1:26" ht="18" customHeight="1" x14ac:dyDescent="0.2">
      <c r="A590" s="315"/>
      <c r="B590" s="315"/>
      <c r="C590" s="315"/>
      <c r="D590" s="312"/>
      <c r="E590" s="312"/>
      <c r="F590" s="312"/>
      <c r="G590" s="312"/>
      <c r="H590" s="312"/>
      <c r="I590" s="312"/>
      <c r="J590" s="315"/>
      <c r="K590" s="303"/>
      <c r="L590" s="402"/>
      <c r="M590" s="402"/>
      <c r="N590" s="317"/>
      <c r="O590" s="317"/>
      <c r="P590" s="312"/>
      <c r="Q590" s="318"/>
      <c r="R590" s="318"/>
      <c r="S590" s="312"/>
      <c r="T590" s="312"/>
      <c r="U590" s="312"/>
      <c r="V590" s="312"/>
      <c r="W590" s="312"/>
      <c r="X590" s="312"/>
      <c r="Y590" s="312"/>
      <c r="Z590" s="312"/>
    </row>
    <row r="591" spans="1:26" ht="18" customHeight="1" x14ac:dyDescent="0.2">
      <c r="A591" s="315"/>
      <c r="B591" s="315"/>
      <c r="C591" s="315"/>
      <c r="D591" s="312"/>
      <c r="E591" s="312"/>
      <c r="F591" s="312"/>
      <c r="G591" s="312"/>
      <c r="H591" s="312"/>
      <c r="I591" s="312"/>
      <c r="J591" s="315"/>
      <c r="K591" s="303"/>
      <c r="L591" s="402"/>
      <c r="M591" s="402"/>
      <c r="N591" s="317"/>
      <c r="O591" s="317"/>
      <c r="P591" s="312"/>
      <c r="Q591" s="318"/>
      <c r="R591" s="318"/>
      <c r="S591" s="312"/>
      <c r="T591" s="312"/>
      <c r="U591" s="312"/>
      <c r="V591" s="312"/>
      <c r="W591" s="312"/>
      <c r="X591" s="312"/>
      <c r="Y591" s="312"/>
      <c r="Z591" s="312"/>
    </row>
    <row r="592" spans="1:26" ht="18" customHeight="1" x14ac:dyDescent="0.2">
      <c r="A592" s="315"/>
      <c r="B592" s="315"/>
      <c r="C592" s="315"/>
      <c r="D592" s="312"/>
      <c r="E592" s="312"/>
      <c r="F592" s="312"/>
      <c r="G592" s="312"/>
      <c r="H592" s="312"/>
      <c r="I592" s="312"/>
      <c r="J592" s="315"/>
      <c r="K592" s="303"/>
      <c r="L592" s="402"/>
      <c r="M592" s="402"/>
      <c r="N592" s="317"/>
      <c r="O592" s="317"/>
      <c r="P592" s="312"/>
      <c r="Q592" s="318"/>
      <c r="R592" s="318"/>
      <c r="S592" s="312"/>
      <c r="T592" s="312"/>
      <c r="U592" s="312"/>
      <c r="V592" s="312"/>
      <c r="W592" s="312"/>
      <c r="X592" s="312"/>
      <c r="Y592" s="312"/>
      <c r="Z592" s="312"/>
    </row>
    <row r="593" spans="1:26" ht="18" customHeight="1" x14ac:dyDescent="0.2">
      <c r="A593" s="315"/>
      <c r="B593" s="315"/>
      <c r="C593" s="315"/>
      <c r="D593" s="312"/>
      <c r="E593" s="312"/>
      <c r="F593" s="312"/>
      <c r="G593" s="312"/>
      <c r="H593" s="312"/>
      <c r="I593" s="312"/>
      <c r="J593" s="315"/>
      <c r="K593" s="303"/>
      <c r="L593" s="402"/>
      <c r="M593" s="402"/>
      <c r="N593" s="317"/>
      <c r="O593" s="317"/>
      <c r="P593" s="312"/>
      <c r="Q593" s="318"/>
      <c r="R593" s="318"/>
      <c r="S593" s="312"/>
      <c r="T593" s="312"/>
      <c r="U593" s="312"/>
      <c r="V593" s="312"/>
      <c r="W593" s="312"/>
      <c r="X593" s="312"/>
      <c r="Y593" s="312"/>
      <c r="Z593" s="312"/>
    </row>
    <row r="594" spans="1:26" ht="18" customHeight="1" x14ac:dyDescent="0.2">
      <c r="A594" s="315"/>
      <c r="B594" s="315"/>
      <c r="C594" s="315"/>
      <c r="D594" s="312"/>
      <c r="E594" s="312"/>
      <c r="F594" s="312"/>
      <c r="G594" s="312"/>
      <c r="H594" s="312"/>
      <c r="I594" s="312"/>
      <c r="J594" s="315"/>
      <c r="K594" s="303"/>
      <c r="L594" s="402"/>
      <c r="M594" s="402"/>
      <c r="N594" s="317"/>
      <c r="O594" s="317"/>
      <c r="P594" s="312"/>
      <c r="Q594" s="318"/>
      <c r="R594" s="318"/>
      <c r="S594" s="312"/>
      <c r="T594" s="312"/>
      <c r="U594" s="312"/>
      <c r="V594" s="312"/>
      <c r="W594" s="312"/>
      <c r="X594" s="312"/>
      <c r="Y594" s="312"/>
      <c r="Z594" s="312"/>
    </row>
    <row r="595" spans="1:26" ht="18" customHeight="1" x14ac:dyDescent="0.2">
      <c r="A595" s="315"/>
      <c r="B595" s="315"/>
      <c r="C595" s="315"/>
      <c r="D595" s="312"/>
      <c r="E595" s="312"/>
      <c r="F595" s="312"/>
      <c r="G595" s="312"/>
      <c r="H595" s="312"/>
      <c r="I595" s="312"/>
      <c r="J595" s="315"/>
      <c r="K595" s="303"/>
      <c r="L595" s="402"/>
      <c r="M595" s="402"/>
      <c r="N595" s="317"/>
      <c r="O595" s="317"/>
      <c r="P595" s="312"/>
      <c r="Q595" s="318"/>
      <c r="R595" s="318"/>
      <c r="S595" s="312"/>
      <c r="T595" s="312"/>
      <c r="U595" s="312"/>
      <c r="V595" s="312"/>
      <c r="W595" s="312"/>
      <c r="X595" s="312"/>
      <c r="Y595" s="312"/>
      <c r="Z595" s="312"/>
    </row>
    <row r="596" spans="1:26" ht="18" customHeight="1" x14ac:dyDescent="0.2">
      <c r="A596" s="315"/>
      <c r="B596" s="315"/>
      <c r="C596" s="315"/>
      <c r="D596" s="312"/>
      <c r="E596" s="312"/>
      <c r="F596" s="312"/>
      <c r="G596" s="312"/>
      <c r="H596" s="312"/>
      <c r="I596" s="312"/>
      <c r="J596" s="315"/>
      <c r="K596" s="303"/>
      <c r="L596" s="402"/>
      <c r="M596" s="402"/>
      <c r="N596" s="317"/>
      <c r="O596" s="317"/>
      <c r="P596" s="312"/>
      <c r="Q596" s="318"/>
      <c r="R596" s="318"/>
      <c r="S596" s="312"/>
      <c r="T596" s="312"/>
      <c r="U596" s="312"/>
      <c r="V596" s="312"/>
      <c r="W596" s="312"/>
      <c r="X596" s="312"/>
      <c r="Y596" s="312"/>
      <c r="Z596" s="312"/>
    </row>
    <row r="597" spans="1:26" ht="18" customHeight="1" x14ac:dyDescent="0.2">
      <c r="A597" s="315"/>
      <c r="B597" s="315"/>
      <c r="C597" s="315"/>
      <c r="D597" s="312"/>
      <c r="E597" s="312"/>
      <c r="F597" s="312"/>
      <c r="G597" s="312"/>
      <c r="H597" s="312"/>
      <c r="I597" s="312"/>
      <c r="J597" s="315"/>
      <c r="K597" s="303"/>
      <c r="L597" s="402"/>
      <c r="M597" s="402"/>
      <c r="N597" s="317"/>
      <c r="O597" s="317"/>
      <c r="P597" s="312"/>
      <c r="Q597" s="318"/>
      <c r="R597" s="318"/>
      <c r="S597" s="312"/>
      <c r="T597" s="312"/>
      <c r="U597" s="312"/>
      <c r="V597" s="312"/>
      <c r="W597" s="312"/>
      <c r="X597" s="312"/>
      <c r="Y597" s="312"/>
      <c r="Z597" s="312"/>
    </row>
    <row r="598" spans="1:26" ht="18" customHeight="1" x14ac:dyDescent="0.2">
      <c r="A598" s="315"/>
      <c r="B598" s="315"/>
      <c r="C598" s="315"/>
      <c r="D598" s="312"/>
      <c r="E598" s="312"/>
      <c r="F598" s="312"/>
      <c r="G598" s="312"/>
      <c r="H598" s="312"/>
      <c r="I598" s="312"/>
      <c r="J598" s="315"/>
      <c r="K598" s="303"/>
      <c r="L598" s="402"/>
      <c r="M598" s="402"/>
      <c r="N598" s="317"/>
      <c r="O598" s="317"/>
      <c r="P598" s="312"/>
      <c r="Q598" s="318"/>
      <c r="R598" s="318"/>
      <c r="S598" s="312"/>
      <c r="T598" s="312"/>
      <c r="U598" s="312"/>
      <c r="V598" s="312"/>
      <c r="W598" s="312"/>
      <c r="X598" s="312"/>
      <c r="Y598" s="312"/>
      <c r="Z598" s="312"/>
    </row>
    <row r="599" spans="1:26" ht="18" customHeight="1" x14ac:dyDescent="0.2">
      <c r="A599" s="315"/>
      <c r="B599" s="315"/>
      <c r="C599" s="315"/>
      <c r="D599" s="312"/>
      <c r="E599" s="312"/>
      <c r="F599" s="312"/>
      <c r="G599" s="312"/>
      <c r="H599" s="312"/>
      <c r="I599" s="312"/>
      <c r="J599" s="315"/>
      <c r="K599" s="303"/>
      <c r="L599" s="402"/>
      <c r="M599" s="402"/>
      <c r="N599" s="317"/>
      <c r="O599" s="317"/>
      <c r="P599" s="312"/>
      <c r="Q599" s="318"/>
      <c r="R599" s="318"/>
      <c r="S599" s="312"/>
      <c r="T599" s="312"/>
      <c r="U599" s="312"/>
      <c r="V599" s="312"/>
      <c r="W599" s="312"/>
      <c r="X599" s="312"/>
      <c r="Y599" s="312"/>
      <c r="Z599" s="312"/>
    </row>
    <row r="600" spans="1:26" ht="18" customHeight="1" x14ac:dyDescent="0.2">
      <c r="A600" s="315"/>
      <c r="B600" s="315"/>
      <c r="C600" s="315"/>
      <c r="D600" s="312"/>
      <c r="E600" s="312"/>
      <c r="F600" s="312"/>
      <c r="G600" s="312"/>
      <c r="H600" s="312"/>
      <c r="I600" s="312"/>
      <c r="J600" s="315"/>
      <c r="K600" s="303"/>
      <c r="L600" s="402"/>
      <c r="M600" s="402"/>
      <c r="N600" s="317"/>
      <c r="O600" s="317"/>
      <c r="P600" s="312"/>
      <c r="Q600" s="318"/>
      <c r="R600" s="318"/>
      <c r="S600" s="312"/>
      <c r="T600" s="312"/>
      <c r="U600" s="312"/>
      <c r="V600" s="312"/>
      <c r="W600" s="312"/>
      <c r="X600" s="312"/>
      <c r="Y600" s="312"/>
      <c r="Z600" s="312"/>
    </row>
    <row r="601" spans="1:26" ht="18" customHeight="1" x14ac:dyDescent="0.2">
      <c r="A601" s="315"/>
      <c r="B601" s="315"/>
      <c r="C601" s="315"/>
      <c r="D601" s="312"/>
      <c r="E601" s="312"/>
      <c r="F601" s="312"/>
      <c r="G601" s="312"/>
      <c r="H601" s="312"/>
      <c r="I601" s="312"/>
      <c r="J601" s="315"/>
      <c r="K601" s="303"/>
      <c r="L601" s="402"/>
      <c r="M601" s="402"/>
      <c r="N601" s="317"/>
      <c r="O601" s="317"/>
      <c r="P601" s="312"/>
      <c r="Q601" s="318"/>
      <c r="R601" s="318"/>
      <c r="S601" s="312"/>
      <c r="T601" s="312"/>
      <c r="U601" s="312"/>
      <c r="V601" s="312"/>
      <c r="W601" s="312"/>
      <c r="X601" s="312"/>
      <c r="Y601" s="312"/>
      <c r="Z601" s="312"/>
    </row>
    <row r="602" spans="1:26" ht="18" customHeight="1" x14ac:dyDescent="0.2">
      <c r="A602" s="315"/>
      <c r="B602" s="315"/>
      <c r="C602" s="315"/>
      <c r="D602" s="312"/>
      <c r="E602" s="312"/>
      <c r="F602" s="312"/>
      <c r="G602" s="312"/>
      <c r="H602" s="312"/>
      <c r="I602" s="312"/>
      <c r="J602" s="315"/>
      <c r="K602" s="303"/>
      <c r="L602" s="402"/>
      <c r="M602" s="402"/>
      <c r="N602" s="317"/>
      <c r="O602" s="317"/>
      <c r="P602" s="312"/>
      <c r="Q602" s="318"/>
      <c r="R602" s="318"/>
      <c r="S602" s="312"/>
      <c r="T602" s="312"/>
      <c r="U602" s="312"/>
      <c r="V602" s="312"/>
      <c r="W602" s="312"/>
      <c r="X602" s="312"/>
      <c r="Y602" s="312"/>
      <c r="Z602" s="312"/>
    </row>
    <row r="603" spans="1:26" ht="18" customHeight="1" x14ac:dyDescent="0.2">
      <c r="A603" s="315"/>
      <c r="B603" s="315"/>
      <c r="C603" s="315"/>
      <c r="D603" s="312"/>
      <c r="E603" s="312"/>
      <c r="F603" s="312"/>
      <c r="G603" s="312"/>
      <c r="H603" s="312"/>
      <c r="I603" s="312"/>
      <c r="J603" s="315"/>
      <c r="K603" s="303"/>
      <c r="L603" s="402"/>
      <c r="M603" s="402"/>
      <c r="N603" s="317"/>
      <c r="O603" s="317"/>
      <c r="P603" s="312"/>
      <c r="Q603" s="318"/>
      <c r="R603" s="318"/>
      <c r="S603" s="312"/>
      <c r="T603" s="312"/>
      <c r="U603" s="312"/>
      <c r="V603" s="312"/>
      <c r="W603" s="312"/>
      <c r="X603" s="312"/>
      <c r="Y603" s="312"/>
      <c r="Z603" s="312"/>
    </row>
    <row r="604" spans="1:26" ht="18" customHeight="1" x14ac:dyDescent="0.2">
      <c r="A604" s="315"/>
      <c r="B604" s="315"/>
      <c r="C604" s="315"/>
      <c r="D604" s="312"/>
      <c r="E604" s="312"/>
      <c r="F604" s="312"/>
      <c r="G604" s="312"/>
      <c r="H604" s="312"/>
      <c r="I604" s="312"/>
      <c r="J604" s="315"/>
      <c r="K604" s="303"/>
      <c r="L604" s="402"/>
      <c r="M604" s="402"/>
      <c r="N604" s="317"/>
      <c r="O604" s="317"/>
      <c r="P604" s="312"/>
      <c r="Q604" s="318"/>
      <c r="R604" s="318"/>
      <c r="S604" s="312"/>
      <c r="T604" s="312"/>
      <c r="U604" s="312"/>
      <c r="V604" s="312"/>
      <c r="W604" s="312"/>
      <c r="X604" s="312"/>
      <c r="Y604" s="312"/>
      <c r="Z604" s="312"/>
    </row>
    <row r="605" spans="1:26" ht="18" customHeight="1" x14ac:dyDescent="0.2">
      <c r="A605" s="315"/>
      <c r="B605" s="315"/>
      <c r="C605" s="315"/>
      <c r="D605" s="312"/>
      <c r="E605" s="312"/>
      <c r="F605" s="312"/>
      <c r="G605" s="312"/>
      <c r="H605" s="312"/>
      <c r="I605" s="312"/>
      <c r="J605" s="315"/>
      <c r="K605" s="303"/>
      <c r="L605" s="402"/>
      <c r="M605" s="402"/>
      <c r="N605" s="317"/>
      <c r="O605" s="317"/>
      <c r="P605" s="312"/>
      <c r="Q605" s="318"/>
      <c r="R605" s="318"/>
      <c r="S605" s="312"/>
      <c r="T605" s="312"/>
      <c r="U605" s="312"/>
      <c r="V605" s="312"/>
      <c r="W605" s="312"/>
      <c r="X605" s="312"/>
      <c r="Y605" s="312"/>
      <c r="Z605" s="312"/>
    </row>
    <row r="606" spans="1:26" ht="18" customHeight="1" x14ac:dyDescent="0.2">
      <c r="A606" s="315"/>
      <c r="B606" s="315"/>
      <c r="C606" s="315"/>
      <c r="D606" s="312"/>
      <c r="E606" s="312"/>
      <c r="F606" s="312"/>
      <c r="G606" s="312"/>
      <c r="H606" s="312"/>
      <c r="I606" s="312"/>
      <c r="J606" s="315"/>
      <c r="K606" s="303"/>
      <c r="L606" s="402"/>
      <c r="M606" s="402"/>
      <c r="N606" s="317"/>
      <c r="O606" s="317"/>
      <c r="P606" s="312"/>
      <c r="Q606" s="318"/>
      <c r="R606" s="318"/>
      <c r="S606" s="312"/>
      <c r="T606" s="312"/>
      <c r="U606" s="312"/>
      <c r="V606" s="312"/>
      <c r="W606" s="312"/>
      <c r="X606" s="312"/>
      <c r="Y606" s="312"/>
      <c r="Z606" s="312"/>
    </row>
    <row r="607" spans="1:26" ht="18" customHeight="1" x14ac:dyDescent="0.2">
      <c r="A607" s="315"/>
      <c r="B607" s="315"/>
      <c r="C607" s="315"/>
      <c r="D607" s="312"/>
      <c r="E607" s="312"/>
      <c r="F607" s="312"/>
      <c r="G607" s="312"/>
      <c r="H607" s="312"/>
      <c r="I607" s="312"/>
      <c r="J607" s="315"/>
      <c r="K607" s="303"/>
      <c r="L607" s="402"/>
      <c r="M607" s="402"/>
      <c r="N607" s="317"/>
      <c r="O607" s="317"/>
      <c r="P607" s="312"/>
      <c r="Q607" s="318"/>
      <c r="R607" s="318"/>
      <c r="S607" s="312"/>
      <c r="T607" s="312"/>
      <c r="U607" s="312"/>
      <c r="V607" s="312"/>
      <c r="W607" s="312"/>
      <c r="X607" s="312"/>
      <c r="Y607" s="312"/>
      <c r="Z607" s="312"/>
    </row>
    <row r="608" spans="1:26" ht="18" customHeight="1" x14ac:dyDescent="0.2">
      <c r="A608" s="315"/>
      <c r="B608" s="315"/>
      <c r="C608" s="315"/>
      <c r="D608" s="312"/>
      <c r="E608" s="312"/>
      <c r="F608" s="312"/>
      <c r="G608" s="312"/>
      <c r="H608" s="312"/>
      <c r="I608" s="312"/>
      <c r="J608" s="315"/>
      <c r="K608" s="303"/>
      <c r="L608" s="402"/>
      <c r="M608" s="402"/>
      <c r="N608" s="317"/>
      <c r="O608" s="317"/>
      <c r="P608" s="312"/>
      <c r="Q608" s="318"/>
      <c r="R608" s="318"/>
      <c r="S608" s="312"/>
      <c r="T608" s="312"/>
      <c r="U608" s="312"/>
      <c r="V608" s="312"/>
      <c r="W608" s="312"/>
      <c r="X608" s="312"/>
      <c r="Y608" s="312"/>
      <c r="Z608" s="312"/>
    </row>
    <row r="609" spans="1:26" ht="18" customHeight="1" x14ac:dyDescent="0.2">
      <c r="A609" s="315"/>
      <c r="B609" s="315"/>
      <c r="C609" s="315"/>
      <c r="D609" s="312"/>
      <c r="E609" s="312"/>
      <c r="F609" s="312"/>
      <c r="G609" s="312"/>
      <c r="H609" s="312"/>
      <c r="I609" s="312"/>
      <c r="J609" s="315"/>
      <c r="K609" s="303"/>
      <c r="L609" s="402"/>
      <c r="M609" s="402"/>
      <c r="N609" s="317"/>
      <c r="O609" s="317"/>
      <c r="P609" s="312"/>
      <c r="Q609" s="318"/>
      <c r="R609" s="318"/>
      <c r="S609" s="312"/>
      <c r="T609" s="312"/>
      <c r="U609" s="312"/>
      <c r="V609" s="312"/>
      <c r="W609" s="312"/>
      <c r="X609" s="312"/>
      <c r="Y609" s="312"/>
      <c r="Z609" s="312"/>
    </row>
    <row r="610" spans="1:26" ht="18" customHeight="1" x14ac:dyDescent="0.2">
      <c r="A610" s="315"/>
      <c r="B610" s="315"/>
      <c r="C610" s="315"/>
      <c r="D610" s="312"/>
      <c r="E610" s="312"/>
      <c r="F610" s="312"/>
      <c r="G610" s="312"/>
      <c r="H610" s="312"/>
      <c r="I610" s="312"/>
      <c r="J610" s="315"/>
      <c r="K610" s="303"/>
      <c r="L610" s="402"/>
      <c r="M610" s="402"/>
      <c r="N610" s="317"/>
      <c r="O610" s="317"/>
      <c r="P610" s="312"/>
      <c r="Q610" s="318"/>
      <c r="R610" s="318"/>
      <c r="S610" s="312"/>
      <c r="T610" s="312"/>
      <c r="U610" s="312"/>
      <c r="V610" s="312"/>
      <c r="W610" s="312"/>
      <c r="X610" s="312"/>
      <c r="Y610" s="312"/>
      <c r="Z610" s="312"/>
    </row>
    <row r="611" spans="1:26" ht="18" customHeight="1" x14ac:dyDescent="0.2">
      <c r="A611" s="315"/>
      <c r="B611" s="315"/>
      <c r="C611" s="315"/>
      <c r="D611" s="312"/>
      <c r="E611" s="312"/>
      <c r="F611" s="312"/>
      <c r="G611" s="312"/>
      <c r="H611" s="312"/>
      <c r="I611" s="312"/>
      <c r="J611" s="315"/>
      <c r="K611" s="303"/>
      <c r="L611" s="402"/>
      <c r="M611" s="402"/>
      <c r="N611" s="317"/>
      <c r="O611" s="317"/>
      <c r="P611" s="312"/>
      <c r="Q611" s="318"/>
      <c r="R611" s="318"/>
      <c r="S611" s="312"/>
      <c r="T611" s="312"/>
      <c r="U611" s="312"/>
      <c r="V611" s="312"/>
      <c r="W611" s="312"/>
      <c r="X611" s="312"/>
      <c r="Y611" s="312"/>
      <c r="Z611" s="312"/>
    </row>
    <row r="612" spans="1:26" ht="18" customHeight="1" x14ac:dyDescent="0.2">
      <c r="A612" s="315"/>
      <c r="B612" s="315"/>
      <c r="C612" s="315"/>
      <c r="D612" s="312"/>
      <c r="E612" s="312"/>
      <c r="F612" s="312"/>
      <c r="G612" s="312"/>
      <c r="H612" s="312"/>
      <c r="I612" s="312"/>
      <c r="J612" s="315"/>
      <c r="K612" s="303"/>
      <c r="L612" s="402"/>
      <c r="M612" s="402"/>
      <c r="N612" s="317"/>
      <c r="O612" s="317"/>
      <c r="P612" s="312"/>
      <c r="Q612" s="318"/>
      <c r="R612" s="318"/>
      <c r="S612" s="312"/>
      <c r="T612" s="312"/>
      <c r="U612" s="312"/>
      <c r="V612" s="312"/>
      <c r="W612" s="312"/>
      <c r="X612" s="312"/>
      <c r="Y612" s="312"/>
      <c r="Z612" s="312"/>
    </row>
    <row r="613" spans="1:26" ht="18" customHeight="1" x14ac:dyDescent="0.2">
      <c r="A613" s="315"/>
      <c r="B613" s="315"/>
      <c r="C613" s="315"/>
      <c r="D613" s="312"/>
      <c r="E613" s="312"/>
      <c r="F613" s="312"/>
      <c r="G613" s="312"/>
      <c r="H613" s="312"/>
      <c r="I613" s="312"/>
      <c r="J613" s="315"/>
      <c r="K613" s="303"/>
      <c r="L613" s="402"/>
      <c r="M613" s="402"/>
      <c r="N613" s="317"/>
      <c r="O613" s="317"/>
      <c r="P613" s="312"/>
      <c r="Q613" s="318"/>
      <c r="R613" s="318"/>
      <c r="S613" s="312"/>
      <c r="T613" s="312"/>
      <c r="U613" s="312"/>
      <c r="V613" s="312"/>
      <c r="W613" s="312"/>
      <c r="X613" s="312"/>
      <c r="Y613" s="312"/>
      <c r="Z613" s="312"/>
    </row>
    <row r="614" spans="1:26" ht="18" customHeight="1" x14ac:dyDescent="0.2">
      <c r="A614" s="315"/>
      <c r="B614" s="315"/>
      <c r="C614" s="315"/>
      <c r="D614" s="312"/>
      <c r="E614" s="312"/>
      <c r="F614" s="312"/>
      <c r="G614" s="312"/>
      <c r="H614" s="312"/>
      <c r="I614" s="312"/>
      <c r="J614" s="315"/>
      <c r="K614" s="303"/>
      <c r="L614" s="402"/>
      <c r="M614" s="402"/>
      <c r="N614" s="317"/>
      <c r="O614" s="317"/>
      <c r="P614" s="312"/>
      <c r="Q614" s="318"/>
      <c r="R614" s="318"/>
      <c r="S614" s="312"/>
      <c r="T614" s="312"/>
      <c r="U614" s="312"/>
      <c r="V614" s="312"/>
      <c r="W614" s="312"/>
      <c r="X614" s="312"/>
      <c r="Y614" s="312"/>
      <c r="Z614" s="312"/>
    </row>
    <row r="615" spans="1:26" ht="18" customHeight="1" x14ac:dyDescent="0.2">
      <c r="A615" s="315"/>
      <c r="B615" s="315"/>
      <c r="C615" s="315"/>
      <c r="D615" s="312"/>
      <c r="E615" s="312"/>
      <c r="F615" s="312"/>
      <c r="G615" s="312"/>
      <c r="H615" s="312"/>
      <c r="I615" s="312"/>
      <c r="J615" s="315"/>
      <c r="K615" s="303"/>
      <c r="L615" s="402"/>
      <c r="M615" s="402"/>
      <c r="N615" s="317"/>
      <c r="O615" s="317"/>
      <c r="P615" s="312"/>
      <c r="Q615" s="318"/>
      <c r="R615" s="318"/>
      <c r="S615" s="312"/>
      <c r="T615" s="312"/>
      <c r="U615" s="312"/>
      <c r="V615" s="312"/>
      <c r="W615" s="312"/>
      <c r="X615" s="312"/>
      <c r="Y615" s="312"/>
      <c r="Z615" s="312"/>
    </row>
    <row r="616" spans="1:26" ht="18" customHeight="1" x14ac:dyDescent="0.2">
      <c r="A616" s="315"/>
      <c r="B616" s="315"/>
      <c r="C616" s="315"/>
      <c r="D616" s="312"/>
      <c r="E616" s="312"/>
      <c r="F616" s="312"/>
      <c r="G616" s="312"/>
      <c r="H616" s="312"/>
      <c r="I616" s="312"/>
      <c r="J616" s="315"/>
      <c r="K616" s="303"/>
      <c r="L616" s="402"/>
      <c r="M616" s="402"/>
      <c r="N616" s="317"/>
      <c r="O616" s="317"/>
      <c r="P616" s="312"/>
      <c r="Q616" s="318"/>
      <c r="R616" s="318"/>
      <c r="S616" s="312"/>
      <c r="T616" s="312"/>
      <c r="U616" s="312"/>
      <c r="V616" s="312"/>
      <c r="W616" s="312"/>
      <c r="X616" s="312"/>
      <c r="Y616" s="312"/>
      <c r="Z616" s="312"/>
    </row>
    <row r="617" spans="1:26" ht="18" customHeight="1" x14ac:dyDescent="0.2">
      <c r="A617" s="315"/>
      <c r="B617" s="315"/>
      <c r="C617" s="315"/>
      <c r="D617" s="312"/>
      <c r="E617" s="312"/>
      <c r="F617" s="312"/>
      <c r="G617" s="312"/>
      <c r="H617" s="312"/>
      <c r="I617" s="312"/>
      <c r="J617" s="315"/>
      <c r="K617" s="303"/>
      <c r="L617" s="402"/>
      <c r="M617" s="402"/>
      <c r="N617" s="317"/>
      <c r="O617" s="317"/>
      <c r="P617" s="312"/>
      <c r="Q617" s="318"/>
      <c r="R617" s="318"/>
      <c r="S617" s="312"/>
      <c r="T617" s="312"/>
      <c r="U617" s="312"/>
      <c r="V617" s="312"/>
      <c r="W617" s="312"/>
      <c r="X617" s="312"/>
      <c r="Y617" s="312"/>
      <c r="Z617" s="312"/>
    </row>
    <row r="618" spans="1:26" ht="18" customHeight="1" x14ac:dyDescent="0.2">
      <c r="A618" s="315"/>
      <c r="B618" s="315"/>
      <c r="C618" s="315"/>
      <c r="D618" s="312"/>
      <c r="E618" s="312"/>
      <c r="F618" s="312"/>
      <c r="G618" s="312"/>
      <c r="H618" s="312"/>
      <c r="I618" s="312"/>
      <c r="J618" s="315"/>
      <c r="K618" s="303"/>
      <c r="L618" s="402"/>
      <c r="M618" s="402"/>
      <c r="N618" s="317"/>
      <c r="O618" s="317"/>
      <c r="P618" s="312"/>
      <c r="Q618" s="318"/>
      <c r="R618" s="318"/>
      <c r="S618" s="312"/>
      <c r="T618" s="312"/>
      <c r="U618" s="312"/>
      <c r="V618" s="312"/>
      <c r="W618" s="312"/>
      <c r="X618" s="312"/>
      <c r="Y618" s="312"/>
      <c r="Z618" s="312"/>
    </row>
    <row r="619" spans="1:26" ht="18" customHeight="1" x14ac:dyDescent="0.2">
      <c r="A619" s="315"/>
      <c r="B619" s="315"/>
      <c r="C619" s="315"/>
      <c r="D619" s="312"/>
      <c r="E619" s="312"/>
      <c r="F619" s="312"/>
      <c r="G619" s="312"/>
      <c r="H619" s="312"/>
      <c r="I619" s="312"/>
      <c r="J619" s="315"/>
      <c r="K619" s="303"/>
      <c r="L619" s="402"/>
      <c r="M619" s="402"/>
      <c r="N619" s="317"/>
      <c r="O619" s="317"/>
      <c r="P619" s="312"/>
      <c r="Q619" s="318"/>
      <c r="R619" s="318"/>
      <c r="S619" s="312"/>
      <c r="T619" s="312"/>
      <c r="U619" s="312"/>
      <c r="V619" s="312"/>
      <c r="W619" s="312"/>
      <c r="X619" s="312"/>
      <c r="Y619" s="312"/>
      <c r="Z619" s="312"/>
    </row>
    <row r="620" spans="1:26" ht="18" customHeight="1" x14ac:dyDescent="0.2">
      <c r="A620" s="315"/>
      <c r="B620" s="315"/>
      <c r="C620" s="315"/>
      <c r="D620" s="312"/>
      <c r="E620" s="312"/>
      <c r="F620" s="312"/>
      <c r="G620" s="312"/>
      <c r="H620" s="312"/>
      <c r="I620" s="312"/>
      <c r="J620" s="315"/>
      <c r="K620" s="303"/>
      <c r="L620" s="402"/>
      <c r="M620" s="402"/>
      <c r="N620" s="317"/>
      <c r="O620" s="317"/>
      <c r="P620" s="312"/>
      <c r="Q620" s="318"/>
      <c r="R620" s="318"/>
      <c r="S620" s="312"/>
      <c r="T620" s="312"/>
      <c r="U620" s="312"/>
      <c r="V620" s="312"/>
      <c r="W620" s="312"/>
      <c r="X620" s="312"/>
      <c r="Y620" s="312"/>
      <c r="Z620" s="312"/>
    </row>
    <row r="621" spans="1:26" ht="18" customHeight="1" x14ac:dyDescent="0.2">
      <c r="A621" s="315"/>
      <c r="B621" s="315"/>
      <c r="C621" s="315"/>
      <c r="D621" s="312"/>
      <c r="E621" s="312"/>
      <c r="F621" s="312"/>
      <c r="G621" s="312"/>
      <c r="H621" s="312"/>
      <c r="I621" s="312"/>
      <c r="J621" s="315"/>
      <c r="K621" s="303"/>
      <c r="L621" s="402"/>
      <c r="M621" s="402"/>
      <c r="N621" s="317"/>
      <c r="O621" s="317"/>
      <c r="P621" s="312"/>
      <c r="Q621" s="318"/>
      <c r="R621" s="318"/>
      <c r="S621" s="312"/>
      <c r="T621" s="312"/>
      <c r="U621" s="312"/>
      <c r="V621" s="312"/>
      <c r="W621" s="312"/>
      <c r="X621" s="312"/>
      <c r="Y621" s="312"/>
      <c r="Z621" s="312"/>
    </row>
    <row r="622" spans="1:26" ht="18" customHeight="1" x14ac:dyDescent="0.2">
      <c r="A622" s="315"/>
      <c r="B622" s="315"/>
      <c r="C622" s="315"/>
      <c r="D622" s="312"/>
      <c r="E622" s="312"/>
      <c r="F622" s="312"/>
      <c r="G622" s="312"/>
      <c r="H622" s="312"/>
      <c r="I622" s="312"/>
      <c r="J622" s="315"/>
      <c r="K622" s="303"/>
      <c r="L622" s="402"/>
      <c r="M622" s="402"/>
      <c r="N622" s="317"/>
      <c r="O622" s="317"/>
      <c r="P622" s="312"/>
      <c r="Q622" s="318"/>
      <c r="R622" s="318"/>
      <c r="S622" s="312"/>
      <c r="T622" s="312"/>
      <c r="U622" s="312"/>
      <c r="V622" s="312"/>
      <c r="W622" s="312"/>
      <c r="X622" s="312"/>
      <c r="Y622" s="312"/>
      <c r="Z622" s="312"/>
    </row>
    <row r="623" spans="1:26" ht="18" customHeight="1" x14ac:dyDescent="0.2">
      <c r="A623" s="315"/>
      <c r="B623" s="315"/>
      <c r="C623" s="315"/>
      <c r="D623" s="312"/>
      <c r="E623" s="312"/>
      <c r="F623" s="312"/>
      <c r="G623" s="312"/>
      <c r="H623" s="312"/>
      <c r="I623" s="312"/>
      <c r="J623" s="315"/>
      <c r="K623" s="303"/>
      <c r="L623" s="402"/>
      <c r="M623" s="402"/>
      <c r="N623" s="317"/>
      <c r="O623" s="317"/>
      <c r="P623" s="312"/>
      <c r="Q623" s="318"/>
      <c r="R623" s="318"/>
      <c r="S623" s="312"/>
      <c r="T623" s="312"/>
      <c r="U623" s="312"/>
      <c r="V623" s="312"/>
      <c r="W623" s="312"/>
      <c r="X623" s="312"/>
      <c r="Y623" s="312"/>
      <c r="Z623" s="312"/>
    </row>
    <row r="624" spans="1:26" ht="18" customHeight="1" x14ac:dyDescent="0.2">
      <c r="A624" s="315"/>
      <c r="B624" s="315"/>
      <c r="C624" s="315"/>
      <c r="D624" s="312"/>
      <c r="E624" s="312"/>
      <c r="F624" s="312"/>
      <c r="G624" s="312"/>
      <c r="H624" s="312"/>
      <c r="I624" s="312"/>
      <c r="J624" s="315"/>
      <c r="K624" s="303"/>
      <c r="L624" s="402"/>
      <c r="M624" s="402"/>
      <c r="N624" s="317"/>
      <c r="O624" s="317"/>
      <c r="P624" s="312"/>
      <c r="Q624" s="318"/>
      <c r="R624" s="318"/>
      <c r="S624" s="312"/>
      <c r="T624" s="312"/>
      <c r="U624" s="312"/>
      <c r="V624" s="312"/>
      <c r="W624" s="312"/>
      <c r="X624" s="312"/>
      <c r="Y624" s="312"/>
      <c r="Z624" s="312"/>
    </row>
    <row r="625" spans="1:26" ht="18" customHeight="1" x14ac:dyDescent="0.2">
      <c r="A625" s="315"/>
      <c r="B625" s="315"/>
      <c r="C625" s="315"/>
      <c r="D625" s="312"/>
      <c r="E625" s="312"/>
      <c r="F625" s="312"/>
      <c r="G625" s="312"/>
      <c r="H625" s="312"/>
      <c r="I625" s="312"/>
      <c r="J625" s="315"/>
      <c r="K625" s="303"/>
      <c r="L625" s="402"/>
      <c r="M625" s="402"/>
      <c r="N625" s="317"/>
      <c r="O625" s="317"/>
      <c r="P625" s="312"/>
      <c r="Q625" s="318"/>
      <c r="R625" s="318"/>
      <c r="S625" s="312"/>
      <c r="T625" s="312"/>
      <c r="U625" s="312"/>
      <c r="V625" s="312"/>
      <c r="W625" s="312"/>
      <c r="X625" s="312"/>
      <c r="Y625" s="312"/>
      <c r="Z625" s="312"/>
    </row>
    <row r="626" spans="1:26" ht="18" customHeight="1" x14ac:dyDescent="0.2">
      <c r="A626" s="315"/>
      <c r="B626" s="315"/>
      <c r="C626" s="315"/>
      <c r="D626" s="312"/>
      <c r="E626" s="312"/>
      <c r="F626" s="312"/>
      <c r="G626" s="312"/>
      <c r="H626" s="312"/>
      <c r="I626" s="312"/>
      <c r="J626" s="315"/>
      <c r="K626" s="303"/>
      <c r="L626" s="402"/>
      <c r="M626" s="402"/>
      <c r="N626" s="317"/>
      <c r="O626" s="317"/>
      <c r="P626" s="312"/>
      <c r="Q626" s="318"/>
      <c r="R626" s="318"/>
      <c r="S626" s="312"/>
      <c r="T626" s="312"/>
      <c r="U626" s="312"/>
      <c r="V626" s="312"/>
      <c r="W626" s="312"/>
      <c r="X626" s="312"/>
      <c r="Y626" s="312"/>
      <c r="Z626" s="312"/>
    </row>
    <row r="627" spans="1:26" ht="18" customHeight="1" x14ac:dyDescent="0.2">
      <c r="A627" s="315"/>
      <c r="B627" s="315"/>
      <c r="C627" s="315"/>
      <c r="D627" s="312"/>
      <c r="E627" s="312"/>
      <c r="F627" s="312"/>
      <c r="G627" s="312"/>
      <c r="H627" s="312"/>
      <c r="I627" s="312"/>
      <c r="J627" s="315"/>
      <c r="K627" s="303"/>
      <c r="L627" s="402"/>
      <c r="M627" s="402"/>
      <c r="N627" s="317"/>
      <c r="O627" s="317"/>
      <c r="P627" s="312"/>
      <c r="Q627" s="318"/>
      <c r="R627" s="318"/>
      <c r="S627" s="312"/>
      <c r="T627" s="312"/>
      <c r="U627" s="312"/>
      <c r="V627" s="312"/>
      <c r="W627" s="312"/>
      <c r="X627" s="312"/>
      <c r="Y627" s="312"/>
      <c r="Z627" s="312"/>
    </row>
    <row r="628" spans="1:26" ht="18" customHeight="1" x14ac:dyDescent="0.2">
      <c r="A628" s="315"/>
      <c r="B628" s="315"/>
      <c r="C628" s="315"/>
      <c r="D628" s="312"/>
      <c r="E628" s="312"/>
      <c r="F628" s="312"/>
      <c r="G628" s="312"/>
      <c r="H628" s="312"/>
      <c r="I628" s="312"/>
      <c r="J628" s="315"/>
      <c r="K628" s="303"/>
      <c r="L628" s="402"/>
      <c r="M628" s="402"/>
      <c r="N628" s="317"/>
      <c r="O628" s="317"/>
      <c r="P628" s="312"/>
      <c r="Q628" s="318"/>
      <c r="R628" s="318"/>
      <c r="S628" s="312"/>
      <c r="T628" s="312"/>
      <c r="U628" s="312"/>
      <c r="V628" s="312"/>
      <c r="W628" s="312"/>
      <c r="X628" s="312"/>
      <c r="Y628" s="312"/>
      <c r="Z628" s="312"/>
    </row>
    <row r="629" spans="1:26" ht="18" customHeight="1" x14ac:dyDescent="0.2">
      <c r="A629" s="315"/>
      <c r="B629" s="315"/>
      <c r="C629" s="315"/>
      <c r="D629" s="312"/>
      <c r="E629" s="312"/>
      <c r="F629" s="312"/>
      <c r="G629" s="312"/>
      <c r="H629" s="312"/>
      <c r="I629" s="312"/>
      <c r="J629" s="315"/>
      <c r="K629" s="303"/>
      <c r="L629" s="402"/>
      <c r="M629" s="402"/>
      <c r="N629" s="317"/>
      <c r="O629" s="317"/>
      <c r="P629" s="312"/>
      <c r="Q629" s="318"/>
      <c r="R629" s="318"/>
      <c r="S629" s="312"/>
      <c r="T629" s="312"/>
      <c r="U629" s="312"/>
      <c r="V629" s="312"/>
      <c r="W629" s="312"/>
      <c r="X629" s="312"/>
      <c r="Y629" s="312"/>
      <c r="Z629" s="312"/>
    </row>
    <row r="630" spans="1:26" ht="18" customHeight="1" x14ac:dyDescent="0.2">
      <c r="A630" s="315"/>
      <c r="B630" s="315"/>
      <c r="C630" s="315"/>
      <c r="D630" s="312"/>
      <c r="E630" s="312"/>
      <c r="F630" s="312"/>
      <c r="G630" s="312"/>
      <c r="H630" s="312"/>
      <c r="I630" s="312"/>
      <c r="J630" s="315"/>
      <c r="K630" s="303"/>
      <c r="L630" s="402"/>
      <c r="M630" s="402"/>
      <c r="N630" s="317"/>
      <c r="O630" s="317"/>
      <c r="P630" s="312"/>
      <c r="Q630" s="318"/>
      <c r="R630" s="318"/>
      <c r="S630" s="312"/>
      <c r="T630" s="312"/>
      <c r="U630" s="312"/>
      <c r="V630" s="312"/>
      <c r="W630" s="312"/>
      <c r="X630" s="312"/>
      <c r="Y630" s="312"/>
      <c r="Z630" s="312"/>
    </row>
    <row r="631" spans="1:26" ht="18" customHeight="1" x14ac:dyDescent="0.2">
      <c r="A631" s="315"/>
      <c r="B631" s="315"/>
      <c r="C631" s="315"/>
      <c r="D631" s="312"/>
      <c r="E631" s="312"/>
      <c r="F631" s="312"/>
      <c r="G631" s="312"/>
      <c r="H631" s="312"/>
      <c r="I631" s="312"/>
      <c r="J631" s="315"/>
      <c r="K631" s="303"/>
      <c r="L631" s="402"/>
      <c r="M631" s="402"/>
      <c r="N631" s="317"/>
      <c r="O631" s="317"/>
      <c r="P631" s="312"/>
      <c r="Q631" s="318"/>
      <c r="R631" s="318"/>
      <c r="S631" s="312"/>
      <c r="T631" s="312"/>
      <c r="U631" s="312"/>
      <c r="V631" s="312"/>
      <c r="W631" s="312"/>
      <c r="X631" s="312"/>
      <c r="Y631" s="312"/>
      <c r="Z631" s="312"/>
    </row>
    <row r="632" spans="1:26" ht="18" customHeight="1" x14ac:dyDescent="0.2">
      <c r="A632" s="315"/>
      <c r="B632" s="315"/>
      <c r="C632" s="315"/>
      <c r="D632" s="312"/>
      <c r="E632" s="312"/>
      <c r="F632" s="312"/>
      <c r="G632" s="312"/>
      <c r="H632" s="312"/>
      <c r="I632" s="312"/>
      <c r="J632" s="315"/>
      <c r="K632" s="303"/>
      <c r="L632" s="402"/>
      <c r="M632" s="402"/>
      <c r="N632" s="317"/>
      <c r="O632" s="317"/>
      <c r="P632" s="312"/>
      <c r="Q632" s="318"/>
      <c r="R632" s="318"/>
      <c r="S632" s="312"/>
      <c r="T632" s="312"/>
      <c r="U632" s="312"/>
      <c r="V632" s="312"/>
      <c r="W632" s="312"/>
      <c r="X632" s="312"/>
      <c r="Y632" s="312"/>
      <c r="Z632" s="312"/>
    </row>
    <row r="633" spans="1:26" ht="18" customHeight="1" x14ac:dyDescent="0.2">
      <c r="A633" s="315"/>
      <c r="B633" s="315"/>
      <c r="C633" s="315"/>
      <c r="D633" s="312"/>
      <c r="E633" s="312"/>
      <c r="F633" s="312"/>
      <c r="G633" s="312"/>
      <c r="H633" s="312"/>
      <c r="I633" s="312"/>
      <c r="J633" s="315"/>
      <c r="K633" s="303"/>
      <c r="L633" s="402"/>
      <c r="M633" s="402"/>
      <c r="N633" s="317"/>
      <c r="O633" s="317"/>
      <c r="P633" s="312"/>
      <c r="Q633" s="318"/>
      <c r="R633" s="318"/>
      <c r="S633" s="312"/>
      <c r="T633" s="312"/>
      <c r="U633" s="312"/>
      <c r="V633" s="312"/>
      <c r="W633" s="312"/>
      <c r="X633" s="312"/>
      <c r="Y633" s="312"/>
      <c r="Z633" s="312"/>
    </row>
    <row r="634" spans="1:26" ht="18" customHeight="1" x14ac:dyDescent="0.2">
      <c r="A634" s="315"/>
      <c r="B634" s="315"/>
      <c r="C634" s="315"/>
      <c r="D634" s="312"/>
      <c r="E634" s="312"/>
      <c r="F634" s="312"/>
      <c r="G634" s="312"/>
      <c r="H634" s="312"/>
      <c r="I634" s="312"/>
      <c r="J634" s="315"/>
      <c r="K634" s="303"/>
      <c r="L634" s="402"/>
      <c r="M634" s="402"/>
      <c r="N634" s="317"/>
      <c r="O634" s="317"/>
      <c r="P634" s="312"/>
      <c r="Q634" s="318"/>
      <c r="R634" s="318"/>
      <c r="S634" s="312"/>
      <c r="T634" s="312"/>
      <c r="U634" s="312"/>
      <c r="V634" s="312"/>
      <c r="W634" s="312"/>
      <c r="X634" s="312"/>
      <c r="Y634" s="312"/>
      <c r="Z634" s="312"/>
    </row>
    <row r="635" spans="1:26" ht="18" customHeight="1" x14ac:dyDescent="0.2">
      <c r="A635" s="315"/>
      <c r="B635" s="315"/>
      <c r="C635" s="315"/>
      <c r="D635" s="312"/>
      <c r="E635" s="312"/>
      <c r="F635" s="312"/>
      <c r="G635" s="312"/>
      <c r="H635" s="312"/>
      <c r="I635" s="312"/>
      <c r="J635" s="315"/>
      <c r="K635" s="303"/>
      <c r="L635" s="402"/>
      <c r="M635" s="402"/>
      <c r="N635" s="317"/>
      <c r="O635" s="317"/>
      <c r="P635" s="312"/>
      <c r="Q635" s="318"/>
      <c r="R635" s="318"/>
      <c r="S635" s="312"/>
      <c r="T635" s="312"/>
      <c r="U635" s="312"/>
      <c r="V635" s="312"/>
      <c r="W635" s="312"/>
      <c r="X635" s="312"/>
      <c r="Y635" s="312"/>
      <c r="Z635" s="312"/>
    </row>
    <row r="636" spans="1:26" ht="18" customHeight="1" x14ac:dyDescent="0.2">
      <c r="A636" s="315"/>
      <c r="B636" s="315"/>
      <c r="C636" s="315"/>
      <c r="D636" s="312"/>
      <c r="E636" s="312"/>
      <c r="F636" s="312"/>
      <c r="G636" s="312"/>
      <c r="H636" s="312"/>
      <c r="I636" s="312"/>
      <c r="J636" s="315"/>
      <c r="K636" s="303"/>
      <c r="L636" s="402"/>
      <c r="M636" s="402"/>
      <c r="N636" s="317"/>
      <c r="O636" s="317"/>
      <c r="P636" s="312"/>
      <c r="Q636" s="318"/>
      <c r="R636" s="318"/>
      <c r="S636" s="312"/>
      <c r="T636" s="312"/>
      <c r="U636" s="312"/>
      <c r="V636" s="312"/>
      <c r="W636" s="312"/>
      <c r="X636" s="312"/>
      <c r="Y636" s="312"/>
      <c r="Z636" s="312"/>
    </row>
    <row r="637" spans="1:26" ht="18" customHeight="1" x14ac:dyDescent="0.2">
      <c r="A637" s="315"/>
      <c r="B637" s="315"/>
      <c r="C637" s="315"/>
      <c r="D637" s="312"/>
      <c r="E637" s="312"/>
      <c r="F637" s="312"/>
      <c r="G637" s="312"/>
      <c r="H637" s="312"/>
      <c r="I637" s="312"/>
      <c r="J637" s="315"/>
      <c r="K637" s="303"/>
      <c r="L637" s="402"/>
      <c r="M637" s="402"/>
      <c r="N637" s="317"/>
      <c r="O637" s="317"/>
      <c r="P637" s="312"/>
      <c r="Q637" s="318"/>
      <c r="R637" s="318"/>
      <c r="S637" s="312"/>
      <c r="T637" s="312"/>
      <c r="U637" s="312"/>
      <c r="V637" s="312"/>
      <c r="W637" s="312"/>
      <c r="X637" s="312"/>
      <c r="Y637" s="312"/>
      <c r="Z637" s="312"/>
    </row>
    <row r="638" spans="1:26" ht="18" customHeight="1" x14ac:dyDescent="0.2">
      <c r="A638" s="315"/>
      <c r="B638" s="315"/>
      <c r="C638" s="315"/>
      <c r="D638" s="312"/>
      <c r="E638" s="312"/>
      <c r="F638" s="312"/>
      <c r="G638" s="312"/>
      <c r="H638" s="312"/>
      <c r="I638" s="312"/>
      <c r="J638" s="315"/>
      <c r="K638" s="303"/>
      <c r="L638" s="402"/>
      <c r="M638" s="402"/>
      <c r="N638" s="317"/>
      <c r="O638" s="317"/>
      <c r="P638" s="312"/>
      <c r="Q638" s="318"/>
      <c r="R638" s="318"/>
      <c r="S638" s="312"/>
      <c r="T638" s="312"/>
      <c r="U638" s="312"/>
      <c r="V638" s="312"/>
      <c r="W638" s="312"/>
      <c r="X638" s="312"/>
      <c r="Y638" s="312"/>
      <c r="Z638" s="312"/>
    </row>
    <row r="639" spans="1:26" ht="18" customHeight="1" x14ac:dyDescent="0.2">
      <c r="A639" s="315"/>
      <c r="B639" s="315"/>
      <c r="C639" s="315"/>
      <c r="D639" s="312"/>
      <c r="E639" s="312"/>
      <c r="F639" s="312"/>
      <c r="G639" s="312"/>
      <c r="H639" s="312"/>
      <c r="I639" s="312"/>
      <c r="J639" s="315"/>
      <c r="K639" s="303"/>
      <c r="L639" s="402"/>
      <c r="M639" s="402"/>
      <c r="N639" s="317"/>
      <c r="O639" s="317"/>
      <c r="P639" s="312"/>
      <c r="Q639" s="318"/>
      <c r="R639" s="318"/>
      <c r="S639" s="312"/>
      <c r="T639" s="312"/>
      <c r="U639" s="312"/>
      <c r="V639" s="312"/>
      <c r="W639" s="312"/>
      <c r="X639" s="312"/>
      <c r="Y639" s="312"/>
      <c r="Z639" s="312"/>
    </row>
    <row r="640" spans="1:26" ht="18" customHeight="1" x14ac:dyDescent="0.2">
      <c r="A640" s="315"/>
      <c r="B640" s="315"/>
      <c r="C640" s="315"/>
      <c r="D640" s="312"/>
      <c r="E640" s="312"/>
      <c r="F640" s="312"/>
      <c r="G640" s="312"/>
      <c r="H640" s="312"/>
      <c r="I640" s="312"/>
      <c r="J640" s="315"/>
      <c r="K640" s="303"/>
      <c r="L640" s="402"/>
      <c r="M640" s="402"/>
      <c r="N640" s="317"/>
      <c r="O640" s="317"/>
      <c r="P640" s="312"/>
      <c r="Q640" s="318"/>
      <c r="R640" s="318"/>
      <c r="S640" s="312"/>
      <c r="T640" s="312"/>
      <c r="U640" s="312"/>
      <c r="V640" s="312"/>
      <c r="W640" s="312"/>
      <c r="X640" s="312"/>
      <c r="Y640" s="312"/>
      <c r="Z640" s="312"/>
    </row>
    <row r="641" spans="1:26" ht="18" customHeight="1" x14ac:dyDescent="0.2">
      <c r="A641" s="315"/>
      <c r="B641" s="315"/>
      <c r="C641" s="315"/>
      <c r="D641" s="312"/>
      <c r="E641" s="312"/>
      <c r="F641" s="312"/>
      <c r="G641" s="312"/>
      <c r="H641" s="312"/>
      <c r="I641" s="312"/>
      <c r="J641" s="315"/>
      <c r="K641" s="303"/>
      <c r="L641" s="402"/>
      <c r="M641" s="402"/>
      <c r="N641" s="317"/>
      <c r="O641" s="317"/>
      <c r="P641" s="312"/>
      <c r="Q641" s="318"/>
      <c r="R641" s="318"/>
      <c r="S641" s="312"/>
      <c r="T641" s="312"/>
      <c r="U641" s="312"/>
      <c r="V641" s="312"/>
      <c r="W641" s="312"/>
      <c r="X641" s="312"/>
      <c r="Y641" s="312"/>
      <c r="Z641" s="312"/>
    </row>
    <row r="642" spans="1:26" ht="18" customHeight="1" x14ac:dyDescent="0.2">
      <c r="A642" s="315"/>
      <c r="B642" s="315"/>
      <c r="C642" s="315"/>
      <c r="D642" s="312"/>
      <c r="E642" s="312"/>
      <c r="F642" s="312"/>
      <c r="G642" s="312"/>
      <c r="H642" s="312"/>
      <c r="I642" s="312"/>
      <c r="J642" s="315"/>
      <c r="K642" s="303"/>
      <c r="L642" s="402"/>
      <c r="M642" s="402"/>
      <c r="N642" s="317"/>
      <c r="O642" s="317"/>
      <c r="P642" s="312"/>
      <c r="Q642" s="318"/>
      <c r="R642" s="318"/>
      <c r="S642" s="312"/>
      <c r="T642" s="312"/>
      <c r="U642" s="312"/>
      <c r="V642" s="312"/>
      <c r="W642" s="312"/>
      <c r="X642" s="312"/>
      <c r="Y642" s="312"/>
      <c r="Z642" s="312"/>
    </row>
    <row r="643" spans="1:26" ht="18" customHeight="1" x14ac:dyDescent="0.2">
      <c r="A643" s="315"/>
      <c r="B643" s="315"/>
      <c r="C643" s="315"/>
      <c r="D643" s="312"/>
      <c r="E643" s="312"/>
      <c r="F643" s="312"/>
      <c r="G643" s="312"/>
      <c r="H643" s="312"/>
      <c r="I643" s="312"/>
      <c r="J643" s="315"/>
      <c r="K643" s="303"/>
      <c r="L643" s="402"/>
      <c r="M643" s="402"/>
      <c r="N643" s="317"/>
      <c r="O643" s="317"/>
      <c r="P643" s="312"/>
      <c r="Q643" s="318"/>
      <c r="R643" s="318"/>
      <c r="S643" s="312"/>
      <c r="T643" s="312"/>
      <c r="U643" s="312"/>
      <c r="V643" s="312"/>
      <c r="W643" s="312"/>
      <c r="X643" s="312"/>
      <c r="Y643" s="312"/>
      <c r="Z643" s="312"/>
    </row>
    <row r="644" spans="1:26" ht="18" customHeight="1" x14ac:dyDescent="0.2">
      <c r="A644" s="315"/>
      <c r="B644" s="315"/>
      <c r="C644" s="315"/>
      <c r="D644" s="312"/>
      <c r="E644" s="312"/>
      <c r="F644" s="312"/>
      <c r="G644" s="312"/>
      <c r="H644" s="312"/>
      <c r="I644" s="312"/>
      <c r="J644" s="315"/>
      <c r="K644" s="303"/>
      <c r="L644" s="402"/>
      <c r="M644" s="402"/>
      <c r="N644" s="317"/>
      <c r="O644" s="317"/>
      <c r="P644" s="312"/>
      <c r="Q644" s="318"/>
      <c r="R644" s="318"/>
      <c r="S644" s="312"/>
      <c r="T644" s="312"/>
      <c r="U644" s="312"/>
      <c r="V644" s="312"/>
      <c r="W644" s="312"/>
      <c r="X644" s="312"/>
      <c r="Y644" s="312"/>
      <c r="Z644" s="312"/>
    </row>
    <row r="645" spans="1:26" ht="18" customHeight="1" x14ac:dyDescent="0.2">
      <c r="A645" s="315"/>
      <c r="B645" s="315"/>
      <c r="C645" s="315"/>
      <c r="D645" s="312"/>
      <c r="E645" s="312"/>
      <c r="F645" s="312"/>
      <c r="G645" s="312"/>
      <c r="H645" s="312"/>
      <c r="I645" s="312"/>
      <c r="J645" s="315"/>
      <c r="K645" s="303"/>
      <c r="L645" s="402"/>
      <c r="M645" s="402"/>
      <c r="N645" s="317"/>
      <c r="O645" s="317"/>
      <c r="P645" s="312"/>
      <c r="Q645" s="318"/>
      <c r="R645" s="318"/>
      <c r="S645" s="312"/>
      <c r="T645" s="312"/>
      <c r="U645" s="312"/>
      <c r="V645" s="312"/>
      <c r="W645" s="312"/>
      <c r="X645" s="312"/>
      <c r="Y645" s="312"/>
      <c r="Z645" s="312"/>
    </row>
    <row r="646" spans="1:26" ht="18" customHeight="1" x14ac:dyDescent="0.2">
      <c r="A646" s="315"/>
      <c r="B646" s="315"/>
      <c r="C646" s="315"/>
      <c r="D646" s="312"/>
      <c r="E646" s="312"/>
      <c r="F646" s="312"/>
      <c r="G646" s="312"/>
      <c r="H646" s="312"/>
      <c r="I646" s="312"/>
      <c r="J646" s="315"/>
      <c r="K646" s="303"/>
      <c r="L646" s="402"/>
      <c r="M646" s="402"/>
      <c r="N646" s="317"/>
      <c r="O646" s="317"/>
      <c r="P646" s="312"/>
      <c r="Q646" s="318"/>
      <c r="R646" s="318"/>
      <c r="S646" s="312"/>
      <c r="T646" s="312"/>
      <c r="U646" s="312"/>
      <c r="V646" s="312"/>
      <c r="W646" s="312"/>
      <c r="X646" s="312"/>
      <c r="Y646" s="312"/>
      <c r="Z646" s="312"/>
    </row>
    <row r="647" spans="1:26" ht="18" customHeight="1" x14ac:dyDescent="0.2">
      <c r="A647" s="315"/>
      <c r="B647" s="315"/>
      <c r="C647" s="315"/>
      <c r="D647" s="312"/>
      <c r="E647" s="312"/>
      <c r="F647" s="312"/>
      <c r="G647" s="312"/>
      <c r="H647" s="312"/>
      <c r="I647" s="312"/>
      <c r="J647" s="315"/>
      <c r="K647" s="303"/>
      <c r="L647" s="402"/>
      <c r="M647" s="402"/>
      <c r="N647" s="317"/>
      <c r="O647" s="317"/>
      <c r="P647" s="312"/>
      <c r="Q647" s="318"/>
      <c r="R647" s="318"/>
      <c r="S647" s="312"/>
      <c r="T647" s="312"/>
      <c r="U647" s="312"/>
      <c r="V647" s="312"/>
      <c r="W647" s="312"/>
      <c r="X647" s="312"/>
      <c r="Y647" s="312"/>
      <c r="Z647" s="312"/>
    </row>
    <row r="648" spans="1:26" ht="18" customHeight="1" x14ac:dyDescent="0.2">
      <c r="A648" s="315"/>
      <c r="B648" s="315"/>
      <c r="C648" s="315"/>
      <c r="D648" s="312"/>
      <c r="E648" s="312"/>
      <c r="F648" s="312"/>
      <c r="G648" s="312"/>
      <c r="H648" s="312"/>
      <c r="I648" s="312"/>
      <c r="J648" s="315"/>
      <c r="K648" s="303"/>
      <c r="L648" s="402"/>
      <c r="M648" s="402"/>
      <c r="N648" s="317"/>
      <c r="O648" s="317"/>
      <c r="P648" s="312"/>
      <c r="Q648" s="318"/>
      <c r="R648" s="318"/>
      <c r="S648" s="312"/>
      <c r="T648" s="312"/>
      <c r="U648" s="312"/>
      <c r="V648" s="312"/>
      <c r="W648" s="312"/>
      <c r="X648" s="312"/>
      <c r="Y648" s="312"/>
      <c r="Z648" s="312"/>
    </row>
    <row r="649" spans="1:26" ht="18" customHeight="1" x14ac:dyDescent="0.2">
      <c r="A649" s="315"/>
      <c r="B649" s="315"/>
      <c r="C649" s="315"/>
      <c r="D649" s="312"/>
      <c r="E649" s="312"/>
      <c r="F649" s="312"/>
      <c r="G649" s="312"/>
      <c r="H649" s="312"/>
      <c r="I649" s="312"/>
      <c r="J649" s="315"/>
      <c r="K649" s="303"/>
      <c r="L649" s="402"/>
      <c r="M649" s="402"/>
      <c r="N649" s="317"/>
      <c r="O649" s="317"/>
      <c r="P649" s="312"/>
      <c r="Q649" s="318"/>
      <c r="R649" s="318"/>
      <c r="S649" s="312"/>
      <c r="T649" s="312"/>
      <c r="U649" s="312"/>
      <c r="V649" s="312"/>
      <c r="W649" s="312"/>
      <c r="X649" s="312"/>
      <c r="Y649" s="312"/>
      <c r="Z649" s="312"/>
    </row>
    <row r="650" spans="1:26" ht="18" customHeight="1" x14ac:dyDescent="0.2">
      <c r="A650" s="315"/>
      <c r="B650" s="315"/>
      <c r="C650" s="315"/>
      <c r="D650" s="312"/>
      <c r="E650" s="312"/>
      <c r="F650" s="312"/>
      <c r="G650" s="312"/>
      <c r="H650" s="312"/>
      <c r="I650" s="312"/>
      <c r="J650" s="315"/>
      <c r="K650" s="303"/>
      <c r="L650" s="402"/>
      <c r="M650" s="402"/>
      <c r="N650" s="317"/>
      <c r="O650" s="317"/>
      <c r="P650" s="312"/>
      <c r="Q650" s="318"/>
      <c r="R650" s="318"/>
      <c r="S650" s="312"/>
      <c r="T650" s="312"/>
      <c r="U650" s="312"/>
      <c r="V650" s="312"/>
      <c r="W650" s="312"/>
      <c r="X650" s="312"/>
      <c r="Y650" s="312"/>
      <c r="Z650" s="312"/>
    </row>
    <row r="651" spans="1:26" ht="18" customHeight="1" x14ac:dyDescent="0.2">
      <c r="A651" s="315"/>
      <c r="B651" s="315"/>
      <c r="C651" s="315"/>
      <c r="D651" s="312"/>
      <c r="E651" s="312"/>
      <c r="F651" s="312"/>
      <c r="G651" s="312"/>
      <c r="H651" s="312"/>
      <c r="I651" s="312"/>
      <c r="J651" s="315"/>
      <c r="K651" s="303"/>
      <c r="L651" s="402"/>
      <c r="M651" s="402"/>
      <c r="N651" s="317"/>
      <c r="O651" s="317"/>
      <c r="P651" s="312"/>
      <c r="Q651" s="318"/>
      <c r="R651" s="318"/>
      <c r="S651" s="312"/>
      <c r="T651" s="312"/>
      <c r="U651" s="312"/>
      <c r="V651" s="312"/>
      <c r="W651" s="312"/>
      <c r="X651" s="312"/>
      <c r="Y651" s="312"/>
      <c r="Z651" s="312"/>
    </row>
    <row r="652" spans="1:26" ht="18" customHeight="1" x14ac:dyDescent="0.2">
      <c r="A652" s="315"/>
      <c r="B652" s="315"/>
      <c r="C652" s="315"/>
      <c r="D652" s="312"/>
      <c r="E652" s="312"/>
      <c r="F652" s="312"/>
      <c r="G652" s="312"/>
      <c r="H652" s="312"/>
      <c r="I652" s="312"/>
      <c r="J652" s="315"/>
      <c r="K652" s="303"/>
      <c r="L652" s="402"/>
      <c r="M652" s="402"/>
      <c r="N652" s="317"/>
      <c r="O652" s="317"/>
      <c r="P652" s="312"/>
      <c r="Q652" s="318"/>
      <c r="R652" s="318"/>
      <c r="S652" s="312"/>
      <c r="T652" s="312"/>
      <c r="U652" s="312"/>
      <c r="V652" s="312"/>
      <c r="W652" s="312"/>
      <c r="X652" s="312"/>
      <c r="Y652" s="312"/>
      <c r="Z652" s="312"/>
    </row>
    <row r="653" spans="1:26" ht="18" customHeight="1" x14ac:dyDescent="0.2">
      <c r="A653" s="315"/>
      <c r="B653" s="315"/>
      <c r="C653" s="315"/>
      <c r="D653" s="312"/>
      <c r="E653" s="312"/>
      <c r="F653" s="312"/>
      <c r="G653" s="312"/>
      <c r="H653" s="312"/>
      <c r="I653" s="312"/>
      <c r="J653" s="315"/>
      <c r="K653" s="303"/>
      <c r="L653" s="402"/>
      <c r="M653" s="402"/>
      <c r="N653" s="317"/>
      <c r="O653" s="317"/>
      <c r="P653" s="312"/>
      <c r="Q653" s="318"/>
      <c r="R653" s="318"/>
      <c r="S653" s="312"/>
      <c r="T653" s="312"/>
      <c r="U653" s="312"/>
      <c r="V653" s="312"/>
      <c r="W653" s="312"/>
      <c r="X653" s="312"/>
      <c r="Y653" s="312"/>
      <c r="Z653" s="312"/>
    </row>
    <row r="654" spans="1:26" ht="18" customHeight="1" x14ac:dyDescent="0.2">
      <c r="A654" s="315"/>
      <c r="B654" s="315"/>
      <c r="C654" s="315"/>
      <c r="D654" s="312"/>
      <c r="E654" s="312"/>
      <c r="F654" s="312"/>
      <c r="G654" s="312"/>
      <c r="H654" s="312"/>
      <c r="I654" s="312"/>
      <c r="J654" s="315"/>
      <c r="K654" s="303"/>
      <c r="L654" s="402"/>
      <c r="M654" s="402"/>
      <c r="N654" s="317"/>
      <c r="O654" s="317"/>
      <c r="P654" s="312"/>
      <c r="Q654" s="318"/>
      <c r="R654" s="318"/>
      <c r="S654" s="312"/>
      <c r="T654" s="312"/>
      <c r="U654" s="312"/>
      <c r="V654" s="312"/>
      <c r="W654" s="312"/>
      <c r="X654" s="312"/>
      <c r="Y654" s="312"/>
      <c r="Z654" s="312"/>
    </row>
    <row r="655" spans="1:26" ht="18" customHeight="1" x14ac:dyDescent="0.2">
      <c r="A655" s="315"/>
      <c r="B655" s="315"/>
      <c r="C655" s="315"/>
      <c r="D655" s="312"/>
      <c r="E655" s="312"/>
      <c r="F655" s="312"/>
      <c r="G655" s="312"/>
      <c r="H655" s="312"/>
      <c r="I655" s="312"/>
      <c r="J655" s="315"/>
      <c r="K655" s="303"/>
      <c r="L655" s="402"/>
      <c r="M655" s="402"/>
      <c r="N655" s="317"/>
      <c r="O655" s="317"/>
      <c r="P655" s="312"/>
      <c r="Q655" s="318"/>
      <c r="R655" s="318"/>
      <c r="S655" s="312"/>
      <c r="T655" s="312"/>
      <c r="U655" s="312"/>
      <c r="V655" s="312"/>
      <c r="W655" s="312"/>
      <c r="X655" s="312"/>
      <c r="Y655" s="312"/>
      <c r="Z655" s="312"/>
    </row>
    <row r="656" spans="1:26" ht="18" customHeight="1" x14ac:dyDescent="0.2">
      <c r="A656" s="315"/>
      <c r="B656" s="315"/>
      <c r="C656" s="315"/>
      <c r="D656" s="312"/>
      <c r="E656" s="312"/>
      <c r="F656" s="312"/>
      <c r="G656" s="312"/>
      <c r="H656" s="312"/>
      <c r="I656" s="312"/>
      <c r="J656" s="315"/>
      <c r="K656" s="303"/>
      <c r="L656" s="402"/>
      <c r="M656" s="402"/>
      <c r="N656" s="317"/>
      <c r="O656" s="317"/>
      <c r="P656" s="312"/>
      <c r="Q656" s="318"/>
      <c r="R656" s="318"/>
      <c r="S656" s="312"/>
      <c r="T656" s="312"/>
      <c r="U656" s="312"/>
      <c r="V656" s="312"/>
      <c r="W656" s="312"/>
      <c r="X656" s="312"/>
      <c r="Y656" s="312"/>
      <c r="Z656" s="312"/>
    </row>
    <row r="657" spans="1:26" ht="18" customHeight="1" x14ac:dyDescent="0.2">
      <c r="A657" s="315"/>
      <c r="B657" s="315"/>
      <c r="C657" s="315"/>
      <c r="D657" s="312"/>
      <c r="E657" s="312"/>
      <c r="F657" s="312"/>
      <c r="G657" s="312"/>
      <c r="H657" s="312"/>
      <c r="I657" s="312"/>
      <c r="J657" s="315"/>
      <c r="K657" s="303"/>
      <c r="L657" s="402"/>
      <c r="M657" s="402"/>
      <c r="N657" s="317"/>
      <c r="O657" s="317"/>
      <c r="P657" s="312"/>
      <c r="Q657" s="318"/>
      <c r="R657" s="318"/>
      <c r="S657" s="312"/>
      <c r="T657" s="312"/>
      <c r="U657" s="312"/>
      <c r="V657" s="312"/>
      <c r="W657" s="312"/>
      <c r="X657" s="312"/>
      <c r="Y657" s="312"/>
      <c r="Z657" s="312"/>
    </row>
    <row r="658" spans="1:26" ht="18" customHeight="1" x14ac:dyDescent="0.2">
      <c r="A658" s="315"/>
      <c r="B658" s="315"/>
      <c r="C658" s="315"/>
      <c r="D658" s="312"/>
      <c r="E658" s="312"/>
      <c r="F658" s="312"/>
      <c r="G658" s="312"/>
      <c r="H658" s="312"/>
      <c r="I658" s="312"/>
      <c r="J658" s="315"/>
      <c r="K658" s="303"/>
      <c r="L658" s="402"/>
      <c r="M658" s="402"/>
      <c r="N658" s="317"/>
      <c r="O658" s="317"/>
      <c r="P658" s="312"/>
      <c r="Q658" s="318"/>
      <c r="R658" s="318"/>
      <c r="S658" s="312"/>
      <c r="T658" s="312"/>
      <c r="U658" s="312"/>
      <c r="V658" s="312"/>
      <c r="W658" s="312"/>
      <c r="X658" s="312"/>
      <c r="Y658" s="312"/>
      <c r="Z658" s="312"/>
    </row>
    <row r="659" spans="1:26" ht="18" customHeight="1" x14ac:dyDescent="0.2">
      <c r="A659" s="315"/>
      <c r="B659" s="315"/>
      <c r="C659" s="315"/>
      <c r="D659" s="312"/>
      <c r="E659" s="312"/>
      <c r="F659" s="312"/>
      <c r="G659" s="312"/>
      <c r="H659" s="312"/>
      <c r="I659" s="312"/>
      <c r="J659" s="315"/>
      <c r="K659" s="303"/>
      <c r="L659" s="402"/>
      <c r="M659" s="402"/>
      <c r="N659" s="317"/>
      <c r="O659" s="317"/>
      <c r="P659" s="312"/>
      <c r="Q659" s="318"/>
      <c r="R659" s="318"/>
      <c r="S659" s="312"/>
      <c r="T659" s="312"/>
      <c r="U659" s="312"/>
      <c r="V659" s="312"/>
      <c r="W659" s="312"/>
      <c r="X659" s="312"/>
      <c r="Y659" s="312"/>
      <c r="Z659" s="312"/>
    </row>
    <row r="660" spans="1:26" ht="18" customHeight="1" x14ac:dyDescent="0.2">
      <c r="A660" s="315"/>
      <c r="B660" s="315"/>
      <c r="C660" s="315"/>
      <c r="D660" s="312"/>
      <c r="E660" s="312"/>
      <c r="F660" s="312"/>
      <c r="G660" s="312"/>
      <c r="H660" s="312"/>
      <c r="I660" s="312"/>
      <c r="J660" s="315"/>
      <c r="K660" s="303"/>
      <c r="L660" s="402"/>
      <c r="M660" s="402"/>
      <c r="N660" s="317"/>
      <c r="O660" s="317"/>
      <c r="P660" s="312"/>
      <c r="Q660" s="318"/>
      <c r="R660" s="318"/>
      <c r="S660" s="312"/>
      <c r="T660" s="312"/>
      <c r="U660" s="312"/>
      <c r="V660" s="312"/>
      <c r="W660" s="312"/>
      <c r="X660" s="312"/>
      <c r="Y660" s="312"/>
      <c r="Z660" s="312"/>
    </row>
    <row r="661" spans="1:26" ht="18" customHeight="1" x14ac:dyDescent="0.2">
      <c r="A661" s="315"/>
      <c r="B661" s="315"/>
      <c r="C661" s="315"/>
      <c r="D661" s="312"/>
      <c r="E661" s="312"/>
      <c r="F661" s="312"/>
      <c r="G661" s="312"/>
      <c r="H661" s="312"/>
      <c r="I661" s="312"/>
      <c r="J661" s="315"/>
      <c r="K661" s="303"/>
      <c r="L661" s="402"/>
      <c r="M661" s="402"/>
      <c r="N661" s="317"/>
      <c r="O661" s="317"/>
      <c r="P661" s="312"/>
      <c r="Q661" s="318"/>
      <c r="R661" s="318"/>
      <c r="S661" s="312"/>
      <c r="T661" s="312"/>
      <c r="U661" s="312"/>
      <c r="V661" s="312"/>
      <c r="W661" s="312"/>
      <c r="X661" s="312"/>
      <c r="Y661" s="312"/>
      <c r="Z661" s="312"/>
    </row>
    <row r="662" spans="1:26" ht="18" customHeight="1" x14ac:dyDescent="0.2">
      <c r="A662" s="315"/>
      <c r="B662" s="315"/>
      <c r="C662" s="315"/>
      <c r="D662" s="312"/>
      <c r="E662" s="312"/>
      <c r="F662" s="312"/>
      <c r="G662" s="312"/>
      <c r="H662" s="312"/>
      <c r="I662" s="312"/>
      <c r="J662" s="315"/>
      <c r="K662" s="303"/>
      <c r="L662" s="402"/>
      <c r="M662" s="402"/>
      <c r="N662" s="317"/>
      <c r="O662" s="317"/>
      <c r="P662" s="312"/>
      <c r="Q662" s="318"/>
      <c r="R662" s="318"/>
      <c r="S662" s="312"/>
      <c r="T662" s="312"/>
      <c r="U662" s="312"/>
      <c r="V662" s="312"/>
      <c r="W662" s="312"/>
      <c r="X662" s="312"/>
      <c r="Y662" s="312"/>
      <c r="Z662" s="312"/>
    </row>
    <row r="663" spans="1:26" ht="18" customHeight="1" x14ac:dyDescent="0.2">
      <c r="A663" s="315"/>
      <c r="B663" s="315"/>
      <c r="C663" s="315"/>
      <c r="D663" s="312"/>
      <c r="E663" s="312"/>
      <c r="F663" s="312"/>
      <c r="G663" s="312"/>
      <c r="H663" s="312"/>
      <c r="I663" s="312"/>
      <c r="J663" s="315"/>
      <c r="K663" s="303"/>
      <c r="L663" s="402"/>
      <c r="M663" s="402"/>
      <c r="N663" s="317"/>
      <c r="O663" s="317"/>
      <c r="P663" s="312"/>
      <c r="Q663" s="318"/>
      <c r="R663" s="318"/>
      <c r="S663" s="312"/>
      <c r="T663" s="312"/>
      <c r="U663" s="312"/>
      <c r="V663" s="312"/>
      <c r="W663" s="312"/>
      <c r="X663" s="312"/>
      <c r="Y663" s="312"/>
      <c r="Z663" s="312"/>
    </row>
    <row r="664" spans="1:26" ht="18" customHeight="1" x14ac:dyDescent="0.2">
      <c r="A664" s="315"/>
      <c r="B664" s="315"/>
      <c r="C664" s="315"/>
      <c r="D664" s="312"/>
      <c r="E664" s="312"/>
      <c r="F664" s="312"/>
      <c r="G664" s="312"/>
      <c r="H664" s="312"/>
      <c r="I664" s="312"/>
      <c r="J664" s="315"/>
      <c r="K664" s="303"/>
      <c r="L664" s="402"/>
      <c r="M664" s="402"/>
      <c r="N664" s="317"/>
      <c r="O664" s="317"/>
      <c r="P664" s="312"/>
      <c r="Q664" s="318"/>
      <c r="R664" s="318"/>
      <c r="S664" s="312"/>
      <c r="T664" s="312"/>
      <c r="U664" s="312"/>
      <c r="V664" s="312"/>
      <c r="W664" s="312"/>
      <c r="X664" s="312"/>
      <c r="Y664" s="312"/>
      <c r="Z664" s="312"/>
    </row>
    <row r="665" spans="1:26" ht="18" customHeight="1" x14ac:dyDescent="0.2">
      <c r="A665" s="315"/>
      <c r="B665" s="315"/>
      <c r="C665" s="315"/>
      <c r="D665" s="312"/>
      <c r="E665" s="312"/>
      <c r="F665" s="312"/>
      <c r="G665" s="312"/>
      <c r="H665" s="312"/>
      <c r="I665" s="312"/>
      <c r="J665" s="315"/>
      <c r="K665" s="303"/>
      <c r="L665" s="402"/>
      <c r="M665" s="402"/>
      <c r="N665" s="317"/>
      <c r="O665" s="317"/>
      <c r="P665" s="312"/>
      <c r="Q665" s="318"/>
      <c r="R665" s="318"/>
      <c r="S665" s="312"/>
      <c r="T665" s="312"/>
      <c r="U665" s="312"/>
      <c r="V665" s="312"/>
      <c r="W665" s="312"/>
      <c r="X665" s="312"/>
      <c r="Y665" s="312"/>
      <c r="Z665" s="312"/>
    </row>
    <row r="666" spans="1:26" ht="18" customHeight="1" x14ac:dyDescent="0.2">
      <c r="A666" s="315"/>
      <c r="B666" s="315"/>
      <c r="C666" s="315"/>
      <c r="D666" s="312"/>
      <c r="E666" s="312"/>
      <c r="F666" s="312"/>
      <c r="G666" s="312"/>
      <c r="H666" s="312"/>
      <c r="I666" s="312"/>
      <c r="J666" s="315"/>
      <c r="K666" s="303"/>
      <c r="L666" s="402"/>
      <c r="M666" s="402"/>
      <c r="N666" s="317"/>
      <c r="O666" s="317"/>
      <c r="P666" s="312"/>
      <c r="Q666" s="318"/>
      <c r="R666" s="318"/>
      <c r="S666" s="312"/>
      <c r="T666" s="312"/>
      <c r="U666" s="312"/>
      <c r="V666" s="312"/>
      <c r="W666" s="312"/>
      <c r="X666" s="312"/>
      <c r="Y666" s="312"/>
      <c r="Z666" s="312"/>
    </row>
    <row r="667" spans="1:26" ht="18" customHeight="1" x14ac:dyDescent="0.2">
      <c r="A667" s="315"/>
      <c r="B667" s="315"/>
      <c r="C667" s="315"/>
      <c r="D667" s="312"/>
      <c r="E667" s="312"/>
      <c r="F667" s="312"/>
      <c r="G667" s="312"/>
      <c r="H667" s="312"/>
      <c r="I667" s="312"/>
      <c r="J667" s="315"/>
      <c r="K667" s="303"/>
      <c r="L667" s="402"/>
      <c r="M667" s="402"/>
      <c r="N667" s="317"/>
      <c r="O667" s="317"/>
      <c r="P667" s="312"/>
      <c r="Q667" s="318"/>
      <c r="R667" s="318"/>
      <c r="S667" s="312"/>
      <c r="T667" s="312"/>
      <c r="U667" s="312"/>
      <c r="V667" s="312"/>
      <c r="W667" s="312"/>
      <c r="X667" s="312"/>
      <c r="Y667" s="312"/>
      <c r="Z667" s="312"/>
    </row>
    <row r="668" spans="1:26" ht="18" customHeight="1" x14ac:dyDescent="0.2">
      <c r="A668" s="315"/>
      <c r="B668" s="315"/>
      <c r="C668" s="315"/>
      <c r="D668" s="312"/>
      <c r="E668" s="312"/>
      <c r="F668" s="312"/>
      <c r="G668" s="312"/>
      <c r="H668" s="312"/>
      <c r="I668" s="312"/>
      <c r="J668" s="315"/>
      <c r="K668" s="303"/>
      <c r="L668" s="402"/>
      <c r="M668" s="402"/>
      <c r="N668" s="317"/>
      <c r="O668" s="317"/>
      <c r="P668" s="312"/>
      <c r="Q668" s="318"/>
      <c r="R668" s="318"/>
      <c r="S668" s="312"/>
      <c r="T668" s="312"/>
      <c r="U668" s="312"/>
      <c r="V668" s="312"/>
      <c r="W668" s="312"/>
      <c r="X668" s="312"/>
      <c r="Y668" s="312"/>
      <c r="Z668" s="312"/>
    </row>
    <row r="669" spans="1:26" ht="18" customHeight="1" x14ac:dyDescent="0.2">
      <c r="A669" s="315"/>
      <c r="B669" s="315"/>
      <c r="C669" s="315"/>
      <c r="D669" s="312"/>
      <c r="E669" s="312"/>
      <c r="F669" s="312"/>
      <c r="G669" s="312"/>
      <c r="H669" s="312"/>
      <c r="I669" s="312"/>
      <c r="J669" s="315"/>
      <c r="K669" s="303"/>
      <c r="L669" s="402"/>
      <c r="M669" s="402"/>
      <c r="N669" s="317"/>
      <c r="O669" s="317"/>
      <c r="P669" s="312"/>
      <c r="Q669" s="318"/>
      <c r="R669" s="318"/>
      <c r="S669" s="312"/>
      <c r="T669" s="312"/>
      <c r="U669" s="312"/>
      <c r="V669" s="312"/>
      <c r="W669" s="312"/>
      <c r="X669" s="312"/>
      <c r="Y669" s="312"/>
      <c r="Z669" s="312"/>
    </row>
    <row r="670" spans="1:26" ht="18" customHeight="1" x14ac:dyDescent="0.2">
      <c r="A670" s="315"/>
      <c r="B670" s="315"/>
      <c r="C670" s="315"/>
      <c r="D670" s="312"/>
      <c r="E670" s="312"/>
      <c r="F670" s="312"/>
      <c r="G670" s="312"/>
      <c r="H670" s="312"/>
      <c r="I670" s="312"/>
      <c r="J670" s="315"/>
      <c r="K670" s="303"/>
      <c r="L670" s="402"/>
      <c r="M670" s="402"/>
      <c r="N670" s="317"/>
      <c r="O670" s="317"/>
      <c r="P670" s="312"/>
      <c r="Q670" s="318"/>
      <c r="R670" s="318"/>
      <c r="S670" s="312"/>
      <c r="T670" s="312"/>
      <c r="U670" s="312"/>
      <c r="V670" s="312"/>
      <c r="W670" s="312"/>
      <c r="X670" s="312"/>
      <c r="Y670" s="312"/>
      <c r="Z670" s="312"/>
    </row>
    <row r="671" spans="1:26" ht="18" customHeight="1" x14ac:dyDescent="0.2">
      <c r="A671" s="315"/>
      <c r="B671" s="315"/>
      <c r="C671" s="315"/>
      <c r="D671" s="312"/>
      <c r="E671" s="312"/>
      <c r="F671" s="312"/>
      <c r="G671" s="312"/>
      <c r="H671" s="312"/>
      <c r="I671" s="312"/>
      <c r="J671" s="315"/>
      <c r="K671" s="303"/>
      <c r="L671" s="402"/>
      <c r="M671" s="402"/>
      <c r="N671" s="317"/>
      <c r="O671" s="317"/>
      <c r="P671" s="312"/>
      <c r="Q671" s="318"/>
      <c r="R671" s="318"/>
      <c r="S671" s="312"/>
      <c r="T671" s="312"/>
      <c r="U671" s="312"/>
      <c r="V671" s="312"/>
      <c r="W671" s="312"/>
      <c r="X671" s="312"/>
      <c r="Y671" s="312"/>
      <c r="Z671" s="312"/>
    </row>
    <row r="672" spans="1:26" ht="18" customHeight="1" x14ac:dyDescent="0.2">
      <c r="A672" s="315"/>
      <c r="B672" s="315"/>
      <c r="C672" s="315"/>
      <c r="D672" s="312"/>
      <c r="E672" s="312"/>
      <c r="F672" s="312"/>
      <c r="G672" s="312"/>
      <c r="H672" s="312"/>
      <c r="I672" s="312"/>
      <c r="J672" s="315"/>
      <c r="K672" s="303"/>
      <c r="L672" s="402"/>
      <c r="M672" s="402"/>
      <c r="N672" s="317"/>
      <c r="O672" s="317"/>
      <c r="P672" s="312"/>
      <c r="Q672" s="318"/>
      <c r="R672" s="318"/>
      <c r="S672" s="312"/>
      <c r="T672" s="312"/>
      <c r="U672" s="312"/>
      <c r="V672" s="312"/>
      <c r="W672" s="312"/>
      <c r="X672" s="312"/>
      <c r="Y672" s="312"/>
      <c r="Z672" s="312"/>
    </row>
    <row r="673" spans="1:26" ht="18" customHeight="1" x14ac:dyDescent="0.2">
      <c r="A673" s="315"/>
      <c r="B673" s="315"/>
      <c r="C673" s="315"/>
      <c r="D673" s="312"/>
      <c r="E673" s="312"/>
      <c r="F673" s="312"/>
      <c r="G673" s="312"/>
      <c r="H673" s="312"/>
      <c r="I673" s="312"/>
      <c r="J673" s="315"/>
      <c r="K673" s="303"/>
      <c r="L673" s="402"/>
      <c r="M673" s="402"/>
      <c r="N673" s="317"/>
      <c r="O673" s="317"/>
      <c r="P673" s="312"/>
      <c r="Q673" s="318"/>
      <c r="R673" s="318"/>
      <c r="S673" s="312"/>
      <c r="T673" s="312"/>
      <c r="U673" s="312"/>
      <c r="V673" s="312"/>
      <c r="W673" s="312"/>
      <c r="X673" s="312"/>
      <c r="Y673" s="312"/>
      <c r="Z673" s="312"/>
    </row>
    <row r="674" spans="1:26" ht="18" customHeight="1" x14ac:dyDescent="0.2">
      <c r="A674" s="315"/>
      <c r="B674" s="315"/>
      <c r="C674" s="315"/>
      <c r="D674" s="312"/>
      <c r="E674" s="312"/>
      <c r="F674" s="312"/>
      <c r="G674" s="312"/>
      <c r="H674" s="312"/>
      <c r="I674" s="312"/>
      <c r="J674" s="315"/>
      <c r="K674" s="303"/>
      <c r="L674" s="402"/>
      <c r="M674" s="402"/>
      <c r="N674" s="317"/>
      <c r="O674" s="317"/>
      <c r="P674" s="312"/>
      <c r="Q674" s="318"/>
      <c r="R674" s="318"/>
      <c r="S674" s="312"/>
      <c r="T674" s="312"/>
      <c r="U674" s="312"/>
      <c r="V674" s="312"/>
      <c r="W674" s="312"/>
      <c r="X674" s="312"/>
      <c r="Y674" s="312"/>
      <c r="Z674" s="312"/>
    </row>
    <row r="675" spans="1:26" ht="18" customHeight="1" x14ac:dyDescent="0.2">
      <c r="A675" s="315"/>
      <c r="B675" s="315"/>
      <c r="C675" s="315"/>
      <c r="D675" s="312"/>
      <c r="E675" s="312"/>
      <c r="F675" s="312"/>
      <c r="G675" s="312"/>
      <c r="H675" s="312"/>
      <c r="I675" s="312"/>
      <c r="J675" s="315"/>
      <c r="K675" s="303"/>
      <c r="L675" s="402"/>
      <c r="M675" s="402"/>
      <c r="N675" s="317"/>
      <c r="O675" s="317"/>
      <c r="P675" s="312"/>
      <c r="Q675" s="318"/>
      <c r="R675" s="318"/>
      <c r="S675" s="312"/>
      <c r="T675" s="312"/>
      <c r="U675" s="312"/>
      <c r="V675" s="312"/>
      <c r="W675" s="312"/>
      <c r="X675" s="312"/>
      <c r="Y675" s="312"/>
      <c r="Z675" s="312"/>
    </row>
    <row r="676" spans="1:26" ht="18" customHeight="1" x14ac:dyDescent="0.2">
      <c r="A676" s="315"/>
      <c r="B676" s="315"/>
      <c r="C676" s="315"/>
      <c r="D676" s="312"/>
      <c r="E676" s="312"/>
      <c r="F676" s="312"/>
      <c r="G676" s="312"/>
      <c r="H676" s="312"/>
      <c r="I676" s="312"/>
      <c r="J676" s="315"/>
      <c r="K676" s="303"/>
      <c r="L676" s="402"/>
      <c r="M676" s="402"/>
      <c r="N676" s="317"/>
      <c r="O676" s="317"/>
      <c r="P676" s="312"/>
      <c r="Q676" s="318"/>
      <c r="R676" s="318"/>
      <c r="S676" s="312"/>
      <c r="T676" s="312"/>
      <c r="U676" s="312"/>
      <c r="V676" s="312"/>
      <c r="W676" s="312"/>
      <c r="X676" s="312"/>
      <c r="Y676" s="312"/>
      <c r="Z676" s="312"/>
    </row>
    <row r="677" spans="1:26" ht="18" customHeight="1" x14ac:dyDescent="0.2">
      <c r="A677" s="315"/>
      <c r="B677" s="315"/>
      <c r="C677" s="315"/>
      <c r="D677" s="312"/>
      <c r="E677" s="312"/>
      <c r="F677" s="312"/>
      <c r="G677" s="312"/>
      <c r="H677" s="312"/>
      <c r="I677" s="312"/>
      <c r="J677" s="315"/>
      <c r="K677" s="303"/>
      <c r="L677" s="402"/>
      <c r="M677" s="402"/>
      <c r="N677" s="317"/>
      <c r="O677" s="317"/>
      <c r="P677" s="312"/>
      <c r="Q677" s="318"/>
      <c r="R677" s="318"/>
      <c r="S677" s="312"/>
      <c r="T677" s="312"/>
      <c r="U677" s="312"/>
      <c r="V677" s="312"/>
      <c r="W677" s="312"/>
      <c r="X677" s="312"/>
      <c r="Y677" s="312"/>
      <c r="Z677" s="312"/>
    </row>
    <row r="678" spans="1:26" ht="18" customHeight="1" x14ac:dyDescent="0.2">
      <c r="A678" s="315"/>
      <c r="B678" s="315"/>
      <c r="C678" s="315"/>
      <c r="D678" s="312"/>
      <c r="E678" s="312"/>
      <c r="F678" s="312"/>
      <c r="G678" s="312"/>
      <c r="H678" s="312"/>
      <c r="I678" s="312"/>
      <c r="J678" s="315"/>
      <c r="K678" s="303"/>
      <c r="L678" s="402"/>
      <c r="M678" s="402"/>
      <c r="N678" s="317"/>
      <c r="O678" s="317"/>
      <c r="P678" s="312"/>
      <c r="Q678" s="318"/>
      <c r="R678" s="318"/>
      <c r="S678" s="312"/>
      <c r="T678" s="312"/>
      <c r="U678" s="312"/>
      <c r="V678" s="312"/>
      <c r="W678" s="312"/>
      <c r="X678" s="312"/>
      <c r="Y678" s="312"/>
      <c r="Z678" s="312"/>
    </row>
    <row r="679" spans="1:26" ht="18" customHeight="1" x14ac:dyDescent="0.2">
      <c r="A679" s="315"/>
      <c r="B679" s="315"/>
      <c r="C679" s="315"/>
      <c r="D679" s="312"/>
      <c r="E679" s="312"/>
      <c r="F679" s="312"/>
      <c r="G679" s="312"/>
      <c r="H679" s="312"/>
      <c r="I679" s="312"/>
      <c r="J679" s="315"/>
      <c r="K679" s="303"/>
      <c r="L679" s="402"/>
      <c r="M679" s="402"/>
      <c r="N679" s="317"/>
      <c r="O679" s="317"/>
      <c r="P679" s="312"/>
      <c r="Q679" s="318"/>
      <c r="R679" s="318"/>
      <c r="S679" s="312"/>
      <c r="T679" s="312"/>
      <c r="U679" s="312"/>
      <c r="V679" s="312"/>
      <c r="W679" s="312"/>
      <c r="X679" s="312"/>
      <c r="Y679" s="312"/>
      <c r="Z679" s="312"/>
    </row>
    <row r="680" spans="1:26" ht="18" customHeight="1" x14ac:dyDescent="0.2">
      <c r="A680" s="315"/>
      <c r="B680" s="315"/>
      <c r="C680" s="315"/>
      <c r="D680" s="312"/>
      <c r="E680" s="312"/>
      <c r="F680" s="312"/>
      <c r="G680" s="312"/>
      <c r="H680" s="312"/>
      <c r="I680" s="312"/>
      <c r="J680" s="315"/>
      <c r="K680" s="303"/>
      <c r="L680" s="402"/>
      <c r="M680" s="402"/>
      <c r="N680" s="317"/>
      <c r="O680" s="317"/>
      <c r="P680" s="312"/>
      <c r="Q680" s="318"/>
      <c r="R680" s="318"/>
      <c r="S680" s="312"/>
      <c r="T680" s="312"/>
      <c r="U680" s="312"/>
      <c r="V680" s="312"/>
      <c r="W680" s="312"/>
      <c r="X680" s="312"/>
      <c r="Y680" s="312"/>
      <c r="Z680" s="312"/>
    </row>
    <row r="681" spans="1:26" ht="18" customHeight="1" x14ac:dyDescent="0.2">
      <c r="A681" s="315"/>
      <c r="B681" s="315"/>
      <c r="C681" s="315"/>
      <c r="D681" s="312"/>
      <c r="E681" s="312"/>
      <c r="F681" s="312"/>
      <c r="G681" s="312"/>
      <c r="H681" s="312"/>
      <c r="I681" s="312"/>
      <c r="J681" s="315"/>
      <c r="K681" s="303"/>
      <c r="L681" s="402"/>
      <c r="M681" s="402"/>
      <c r="N681" s="317"/>
      <c r="O681" s="317"/>
      <c r="P681" s="312"/>
      <c r="Q681" s="318"/>
      <c r="R681" s="318"/>
      <c r="S681" s="312"/>
      <c r="T681" s="312"/>
      <c r="U681" s="312"/>
      <c r="V681" s="312"/>
      <c r="W681" s="312"/>
      <c r="X681" s="312"/>
      <c r="Y681" s="312"/>
      <c r="Z681" s="312"/>
    </row>
    <row r="682" spans="1:26" ht="18" customHeight="1" x14ac:dyDescent="0.2">
      <c r="A682" s="315"/>
      <c r="B682" s="315"/>
      <c r="C682" s="315"/>
      <c r="D682" s="312"/>
      <c r="E682" s="312"/>
      <c r="F682" s="312"/>
      <c r="G682" s="312"/>
      <c r="H682" s="312"/>
      <c r="I682" s="312"/>
      <c r="J682" s="315"/>
      <c r="K682" s="303"/>
      <c r="L682" s="402"/>
      <c r="M682" s="402"/>
      <c r="N682" s="317"/>
      <c r="O682" s="317"/>
      <c r="P682" s="312"/>
      <c r="Q682" s="318"/>
      <c r="R682" s="318"/>
      <c r="S682" s="312"/>
      <c r="T682" s="312"/>
      <c r="U682" s="312"/>
      <c r="V682" s="312"/>
      <c r="W682" s="312"/>
      <c r="X682" s="312"/>
      <c r="Y682" s="312"/>
      <c r="Z682" s="312"/>
    </row>
    <row r="683" spans="1:26" ht="18" customHeight="1" x14ac:dyDescent="0.2">
      <c r="A683" s="315"/>
      <c r="B683" s="315"/>
      <c r="C683" s="315"/>
      <c r="D683" s="312"/>
      <c r="E683" s="312"/>
      <c r="F683" s="312"/>
      <c r="G683" s="312"/>
      <c r="H683" s="312"/>
      <c r="I683" s="312"/>
      <c r="J683" s="315"/>
      <c r="K683" s="303"/>
      <c r="L683" s="402"/>
      <c r="M683" s="402"/>
      <c r="N683" s="317"/>
      <c r="O683" s="317"/>
      <c r="P683" s="312"/>
      <c r="Q683" s="318"/>
      <c r="R683" s="318"/>
      <c r="S683" s="312"/>
      <c r="T683" s="312"/>
      <c r="U683" s="312"/>
      <c r="V683" s="312"/>
      <c r="W683" s="312"/>
      <c r="X683" s="312"/>
      <c r="Y683" s="312"/>
      <c r="Z683" s="312"/>
    </row>
    <row r="684" spans="1:26" ht="18" customHeight="1" x14ac:dyDescent="0.2">
      <c r="A684" s="315"/>
      <c r="B684" s="315"/>
      <c r="C684" s="315"/>
      <c r="D684" s="312"/>
      <c r="E684" s="312"/>
      <c r="F684" s="312"/>
      <c r="G684" s="312"/>
      <c r="H684" s="312"/>
      <c r="I684" s="312"/>
      <c r="J684" s="315"/>
      <c r="K684" s="303"/>
      <c r="L684" s="402"/>
      <c r="M684" s="402"/>
      <c r="N684" s="317"/>
      <c r="O684" s="317"/>
      <c r="P684" s="312"/>
      <c r="Q684" s="318"/>
      <c r="R684" s="318"/>
      <c r="S684" s="312"/>
      <c r="T684" s="312"/>
      <c r="U684" s="312"/>
      <c r="V684" s="312"/>
      <c r="W684" s="312"/>
      <c r="X684" s="312"/>
      <c r="Y684" s="312"/>
      <c r="Z684" s="312"/>
    </row>
    <row r="685" spans="1:26" ht="18" customHeight="1" x14ac:dyDescent="0.2">
      <c r="A685" s="315"/>
      <c r="B685" s="315"/>
      <c r="C685" s="315"/>
      <c r="D685" s="312"/>
      <c r="E685" s="312"/>
      <c r="F685" s="312"/>
      <c r="G685" s="312"/>
      <c r="H685" s="312"/>
      <c r="I685" s="312"/>
      <c r="J685" s="315"/>
      <c r="K685" s="303"/>
      <c r="L685" s="402"/>
      <c r="M685" s="402"/>
      <c r="N685" s="317"/>
      <c r="O685" s="317"/>
      <c r="P685" s="312"/>
      <c r="Q685" s="318"/>
      <c r="R685" s="318"/>
      <c r="S685" s="312"/>
      <c r="T685" s="312"/>
      <c r="U685" s="312"/>
      <c r="V685" s="312"/>
      <c r="W685" s="312"/>
      <c r="X685" s="312"/>
      <c r="Y685" s="312"/>
      <c r="Z685" s="312"/>
    </row>
    <row r="686" spans="1:26" ht="18" customHeight="1" x14ac:dyDescent="0.2">
      <c r="A686" s="315"/>
      <c r="B686" s="315"/>
      <c r="C686" s="315"/>
      <c r="D686" s="312"/>
      <c r="E686" s="312"/>
      <c r="F686" s="312"/>
      <c r="G686" s="312"/>
      <c r="H686" s="312"/>
      <c r="I686" s="312"/>
      <c r="J686" s="315"/>
      <c r="K686" s="303"/>
      <c r="L686" s="402"/>
      <c r="M686" s="402"/>
      <c r="N686" s="317"/>
      <c r="O686" s="317"/>
      <c r="P686" s="312"/>
      <c r="Q686" s="318"/>
      <c r="R686" s="318"/>
      <c r="S686" s="312"/>
      <c r="T686" s="312"/>
      <c r="U686" s="312"/>
      <c r="V686" s="312"/>
      <c r="W686" s="312"/>
      <c r="X686" s="312"/>
      <c r="Y686" s="312"/>
      <c r="Z686" s="312"/>
    </row>
    <row r="687" spans="1:26" ht="18" customHeight="1" x14ac:dyDescent="0.2">
      <c r="A687" s="315"/>
      <c r="B687" s="315"/>
      <c r="C687" s="315"/>
      <c r="D687" s="312"/>
      <c r="E687" s="312"/>
      <c r="F687" s="312"/>
      <c r="G687" s="312"/>
      <c r="H687" s="312"/>
      <c r="I687" s="312"/>
      <c r="J687" s="315"/>
      <c r="K687" s="303"/>
      <c r="L687" s="402"/>
      <c r="M687" s="402"/>
      <c r="N687" s="317"/>
      <c r="O687" s="317"/>
      <c r="P687" s="312"/>
      <c r="Q687" s="318"/>
      <c r="R687" s="318"/>
      <c r="S687" s="312"/>
      <c r="T687" s="312"/>
      <c r="U687" s="312"/>
      <c r="V687" s="312"/>
      <c r="W687" s="312"/>
      <c r="X687" s="312"/>
      <c r="Y687" s="312"/>
      <c r="Z687" s="312"/>
    </row>
    <row r="688" spans="1:26" ht="18" customHeight="1" x14ac:dyDescent="0.2">
      <c r="A688" s="315"/>
      <c r="B688" s="315"/>
      <c r="C688" s="315"/>
      <c r="D688" s="312"/>
      <c r="E688" s="312"/>
      <c r="F688" s="312"/>
      <c r="G688" s="312"/>
      <c r="H688" s="312"/>
      <c r="I688" s="312"/>
      <c r="J688" s="315"/>
      <c r="K688" s="303"/>
      <c r="L688" s="402"/>
      <c r="M688" s="402"/>
      <c r="N688" s="317"/>
      <c r="O688" s="317"/>
      <c r="P688" s="312"/>
      <c r="Q688" s="318"/>
      <c r="R688" s="318"/>
      <c r="S688" s="312"/>
      <c r="T688" s="312"/>
      <c r="U688" s="312"/>
      <c r="V688" s="312"/>
      <c r="W688" s="312"/>
      <c r="X688" s="312"/>
      <c r="Y688" s="312"/>
      <c r="Z688" s="312"/>
    </row>
    <row r="689" spans="1:26" ht="18" customHeight="1" x14ac:dyDescent="0.2">
      <c r="A689" s="315"/>
      <c r="B689" s="315"/>
      <c r="C689" s="315"/>
      <c r="D689" s="312"/>
      <c r="E689" s="312"/>
      <c r="F689" s="312"/>
      <c r="G689" s="312"/>
      <c r="H689" s="312"/>
      <c r="I689" s="312"/>
      <c r="J689" s="315"/>
      <c r="K689" s="303"/>
      <c r="L689" s="402"/>
      <c r="M689" s="402"/>
      <c r="N689" s="317"/>
      <c r="O689" s="317"/>
      <c r="P689" s="312"/>
      <c r="Q689" s="318"/>
      <c r="R689" s="318"/>
      <c r="S689" s="312"/>
      <c r="T689" s="312"/>
      <c r="U689" s="312"/>
      <c r="V689" s="312"/>
      <c r="W689" s="312"/>
      <c r="X689" s="312"/>
      <c r="Y689" s="312"/>
      <c r="Z689" s="312"/>
    </row>
    <row r="690" spans="1:26" ht="18" customHeight="1" x14ac:dyDescent="0.2">
      <c r="A690" s="315"/>
      <c r="B690" s="315"/>
      <c r="C690" s="315"/>
      <c r="D690" s="312"/>
      <c r="E690" s="312"/>
      <c r="F690" s="312"/>
      <c r="G690" s="312"/>
      <c r="H690" s="312"/>
      <c r="I690" s="312"/>
      <c r="J690" s="315"/>
      <c r="K690" s="303"/>
      <c r="L690" s="402"/>
      <c r="M690" s="402"/>
      <c r="N690" s="317"/>
      <c r="O690" s="317"/>
      <c r="P690" s="312"/>
      <c r="Q690" s="318"/>
      <c r="R690" s="318"/>
      <c r="S690" s="312"/>
      <c r="T690" s="312"/>
      <c r="U690" s="312"/>
      <c r="V690" s="312"/>
      <c r="W690" s="312"/>
      <c r="X690" s="312"/>
      <c r="Y690" s="312"/>
      <c r="Z690" s="312"/>
    </row>
    <row r="691" spans="1:26" ht="18" customHeight="1" x14ac:dyDescent="0.2">
      <c r="A691" s="315"/>
      <c r="B691" s="315"/>
      <c r="C691" s="315"/>
      <c r="D691" s="312"/>
      <c r="E691" s="312"/>
      <c r="F691" s="312"/>
      <c r="G691" s="312"/>
      <c r="H691" s="312"/>
      <c r="I691" s="312"/>
      <c r="J691" s="315"/>
      <c r="K691" s="303"/>
      <c r="L691" s="402"/>
      <c r="M691" s="402"/>
      <c r="N691" s="317"/>
      <c r="O691" s="317"/>
      <c r="P691" s="312"/>
      <c r="Q691" s="318"/>
      <c r="R691" s="318"/>
      <c r="S691" s="312"/>
      <c r="T691" s="312"/>
      <c r="U691" s="312"/>
      <c r="V691" s="312"/>
      <c r="W691" s="312"/>
      <c r="X691" s="312"/>
      <c r="Y691" s="312"/>
      <c r="Z691" s="312"/>
    </row>
    <row r="692" spans="1:26" ht="18" customHeight="1" x14ac:dyDescent="0.2">
      <c r="A692" s="315"/>
      <c r="B692" s="315"/>
      <c r="C692" s="315"/>
      <c r="D692" s="312"/>
      <c r="E692" s="312"/>
      <c r="F692" s="312"/>
      <c r="G692" s="312"/>
      <c r="H692" s="312"/>
      <c r="I692" s="312"/>
      <c r="J692" s="315"/>
      <c r="K692" s="303"/>
      <c r="L692" s="402"/>
      <c r="M692" s="402"/>
      <c r="N692" s="317"/>
      <c r="O692" s="317"/>
      <c r="P692" s="312"/>
      <c r="Q692" s="318"/>
      <c r="R692" s="318"/>
      <c r="S692" s="312"/>
      <c r="T692" s="312"/>
      <c r="U692" s="312"/>
      <c r="V692" s="312"/>
      <c r="W692" s="312"/>
      <c r="X692" s="312"/>
      <c r="Y692" s="312"/>
      <c r="Z692" s="312"/>
    </row>
    <row r="693" spans="1:26" ht="18" customHeight="1" x14ac:dyDescent="0.2">
      <c r="A693" s="315"/>
      <c r="B693" s="315"/>
      <c r="C693" s="315"/>
      <c r="D693" s="312"/>
      <c r="E693" s="312"/>
      <c r="F693" s="312"/>
      <c r="G693" s="312"/>
      <c r="H693" s="312"/>
      <c r="I693" s="312"/>
      <c r="J693" s="315"/>
      <c r="K693" s="303"/>
      <c r="L693" s="402"/>
      <c r="M693" s="402"/>
      <c r="N693" s="317"/>
      <c r="O693" s="317"/>
      <c r="P693" s="312"/>
      <c r="Q693" s="318"/>
      <c r="R693" s="318"/>
      <c r="S693" s="312"/>
      <c r="T693" s="312"/>
      <c r="U693" s="312"/>
      <c r="V693" s="312"/>
      <c r="W693" s="312"/>
      <c r="X693" s="312"/>
      <c r="Y693" s="312"/>
      <c r="Z693" s="312"/>
    </row>
    <row r="694" spans="1:26" ht="18" customHeight="1" x14ac:dyDescent="0.2">
      <c r="A694" s="315"/>
      <c r="B694" s="315"/>
      <c r="C694" s="315"/>
      <c r="D694" s="312"/>
      <c r="E694" s="312"/>
      <c r="F694" s="312"/>
      <c r="G694" s="312"/>
      <c r="H694" s="312"/>
      <c r="I694" s="312"/>
      <c r="J694" s="315"/>
      <c r="K694" s="303"/>
      <c r="L694" s="402"/>
      <c r="M694" s="402"/>
      <c r="N694" s="317"/>
      <c r="O694" s="317"/>
      <c r="P694" s="312"/>
      <c r="Q694" s="318"/>
      <c r="R694" s="318"/>
      <c r="S694" s="312"/>
      <c r="T694" s="312"/>
      <c r="U694" s="312"/>
      <c r="V694" s="312"/>
      <c r="W694" s="312"/>
      <c r="X694" s="312"/>
      <c r="Y694" s="312"/>
      <c r="Z694" s="312"/>
    </row>
    <row r="695" spans="1:26" ht="18" customHeight="1" x14ac:dyDescent="0.2">
      <c r="A695" s="315"/>
      <c r="B695" s="315"/>
      <c r="C695" s="315"/>
      <c r="D695" s="312"/>
      <c r="E695" s="312"/>
      <c r="F695" s="312"/>
      <c r="G695" s="312"/>
      <c r="H695" s="312"/>
      <c r="I695" s="312"/>
      <c r="J695" s="315"/>
      <c r="K695" s="303"/>
      <c r="L695" s="402"/>
      <c r="M695" s="402"/>
      <c r="N695" s="317"/>
      <c r="O695" s="317"/>
      <c r="P695" s="312"/>
      <c r="Q695" s="318"/>
      <c r="R695" s="318"/>
      <c r="S695" s="312"/>
      <c r="T695" s="312"/>
      <c r="U695" s="312"/>
      <c r="V695" s="312"/>
      <c r="W695" s="312"/>
      <c r="X695" s="312"/>
      <c r="Y695" s="312"/>
      <c r="Z695" s="312"/>
    </row>
    <row r="696" spans="1:26" ht="18" customHeight="1" x14ac:dyDescent="0.2">
      <c r="A696" s="315"/>
      <c r="B696" s="315"/>
      <c r="C696" s="315"/>
      <c r="D696" s="312"/>
      <c r="E696" s="312"/>
      <c r="F696" s="312"/>
      <c r="G696" s="312"/>
      <c r="H696" s="312"/>
      <c r="I696" s="312"/>
      <c r="J696" s="315"/>
      <c r="K696" s="303"/>
      <c r="L696" s="402"/>
      <c r="M696" s="402"/>
      <c r="N696" s="317"/>
      <c r="O696" s="317"/>
      <c r="P696" s="312"/>
      <c r="Q696" s="318"/>
      <c r="R696" s="318"/>
      <c r="S696" s="312"/>
      <c r="T696" s="312"/>
      <c r="U696" s="312"/>
      <c r="V696" s="312"/>
      <c r="W696" s="312"/>
      <c r="X696" s="312"/>
      <c r="Y696" s="312"/>
      <c r="Z696" s="312"/>
    </row>
    <row r="697" spans="1:26" ht="18" customHeight="1" x14ac:dyDescent="0.2">
      <c r="A697" s="315"/>
      <c r="B697" s="315"/>
      <c r="C697" s="315"/>
      <c r="D697" s="312"/>
      <c r="E697" s="312"/>
      <c r="F697" s="312"/>
      <c r="G697" s="312"/>
      <c r="H697" s="312"/>
      <c r="I697" s="312"/>
      <c r="J697" s="315"/>
      <c r="K697" s="303"/>
      <c r="L697" s="402"/>
      <c r="M697" s="402"/>
      <c r="N697" s="317"/>
      <c r="O697" s="317"/>
      <c r="P697" s="312"/>
      <c r="Q697" s="318"/>
      <c r="R697" s="318"/>
      <c r="S697" s="312"/>
      <c r="T697" s="312"/>
      <c r="U697" s="312"/>
      <c r="V697" s="312"/>
      <c r="W697" s="312"/>
      <c r="X697" s="312"/>
      <c r="Y697" s="312"/>
      <c r="Z697" s="312"/>
    </row>
    <row r="698" spans="1:26" ht="18" customHeight="1" x14ac:dyDescent="0.2">
      <c r="A698" s="315"/>
      <c r="B698" s="315"/>
      <c r="C698" s="315"/>
      <c r="D698" s="312"/>
      <c r="E698" s="312"/>
      <c r="F698" s="312"/>
      <c r="G698" s="312"/>
      <c r="H698" s="312"/>
      <c r="I698" s="312"/>
      <c r="J698" s="315"/>
      <c r="K698" s="303"/>
      <c r="L698" s="402"/>
      <c r="M698" s="402"/>
      <c r="N698" s="317"/>
      <c r="O698" s="317"/>
      <c r="P698" s="312"/>
      <c r="Q698" s="318"/>
      <c r="R698" s="318"/>
      <c r="S698" s="312"/>
      <c r="T698" s="312"/>
      <c r="U698" s="312"/>
      <c r="V698" s="312"/>
      <c r="W698" s="312"/>
      <c r="X698" s="312"/>
      <c r="Y698" s="312"/>
      <c r="Z698" s="312"/>
    </row>
    <row r="699" spans="1:26" ht="18" customHeight="1" x14ac:dyDescent="0.2">
      <c r="A699" s="315"/>
      <c r="B699" s="315"/>
      <c r="C699" s="315"/>
      <c r="D699" s="312"/>
      <c r="E699" s="312"/>
      <c r="F699" s="312"/>
      <c r="G699" s="312"/>
      <c r="H699" s="312"/>
      <c r="I699" s="312"/>
      <c r="J699" s="315"/>
      <c r="K699" s="303"/>
      <c r="L699" s="402"/>
      <c r="M699" s="402"/>
      <c r="N699" s="317"/>
      <c r="O699" s="317"/>
      <c r="P699" s="312"/>
      <c r="Q699" s="318"/>
      <c r="R699" s="318"/>
      <c r="S699" s="312"/>
      <c r="T699" s="312"/>
      <c r="U699" s="312"/>
      <c r="V699" s="312"/>
      <c r="W699" s="312"/>
      <c r="X699" s="312"/>
      <c r="Y699" s="312"/>
      <c r="Z699" s="312"/>
    </row>
    <row r="700" spans="1:26" ht="18" customHeight="1" x14ac:dyDescent="0.2">
      <c r="A700" s="315"/>
      <c r="B700" s="315"/>
      <c r="C700" s="315"/>
      <c r="D700" s="312"/>
      <c r="E700" s="312"/>
      <c r="F700" s="312"/>
      <c r="G700" s="312"/>
      <c r="H700" s="312"/>
      <c r="I700" s="312"/>
      <c r="J700" s="315"/>
      <c r="K700" s="303"/>
      <c r="L700" s="402"/>
      <c r="M700" s="402"/>
      <c r="N700" s="317"/>
      <c r="O700" s="317"/>
      <c r="P700" s="312"/>
      <c r="Q700" s="318"/>
      <c r="R700" s="318"/>
      <c r="S700" s="312"/>
      <c r="T700" s="312"/>
      <c r="U700" s="312"/>
      <c r="V700" s="312"/>
      <c r="W700" s="312"/>
      <c r="X700" s="312"/>
      <c r="Y700" s="312"/>
      <c r="Z700" s="312"/>
    </row>
    <row r="701" spans="1:26" ht="18" customHeight="1" x14ac:dyDescent="0.2">
      <c r="A701" s="315"/>
      <c r="B701" s="315"/>
      <c r="C701" s="315"/>
      <c r="D701" s="312"/>
      <c r="E701" s="312"/>
      <c r="F701" s="312"/>
      <c r="G701" s="312"/>
      <c r="H701" s="312"/>
      <c r="I701" s="312"/>
      <c r="J701" s="315"/>
      <c r="K701" s="303"/>
      <c r="L701" s="402"/>
      <c r="M701" s="402"/>
      <c r="N701" s="317"/>
      <c r="O701" s="317"/>
      <c r="P701" s="312"/>
      <c r="Q701" s="318"/>
      <c r="R701" s="318"/>
      <c r="S701" s="312"/>
      <c r="T701" s="312"/>
      <c r="U701" s="312"/>
      <c r="V701" s="312"/>
      <c r="W701" s="312"/>
      <c r="X701" s="312"/>
      <c r="Y701" s="312"/>
      <c r="Z701" s="312"/>
    </row>
    <row r="702" spans="1:26" ht="18" customHeight="1" x14ac:dyDescent="0.2">
      <c r="A702" s="315"/>
      <c r="B702" s="315"/>
      <c r="C702" s="315"/>
      <c r="D702" s="312"/>
      <c r="E702" s="312"/>
      <c r="F702" s="312"/>
      <c r="G702" s="312"/>
      <c r="H702" s="312"/>
      <c r="I702" s="312"/>
      <c r="J702" s="315"/>
      <c r="K702" s="303"/>
      <c r="L702" s="402"/>
      <c r="M702" s="402"/>
      <c r="N702" s="317"/>
      <c r="O702" s="317"/>
      <c r="P702" s="312"/>
      <c r="Q702" s="318"/>
      <c r="R702" s="318"/>
      <c r="S702" s="312"/>
      <c r="T702" s="312"/>
      <c r="U702" s="312"/>
      <c r="V702" s="312"/>
      <c r="W702" s="312"/>
      <c r="X702" s="312"/>
      <c r="Y702" s="312"/>
      <c r="Z702" s="312"/>
    </row>
    <row r="703" spans="1:26" ht="18" customHeight="1" x14ac:dyDescent="0.2">
      <c r="A703" s="315"/>
      <c r="B703" s="315"/>
      <c r="C703" s="315"/>
      <c r="D703" s="312"/>
      <c r="E703" s="312"/>
      <c r="F703" s="312"/>
      <c r="G703" s="312"/>
      <c r="H703" s="312"/>
      <c r="I703" s="312"/>
      <c r="J703" s="315"/>
      <c r="K703" s="303"/>
      <c r="L703" s="402"/>
      <c r="M703" s="402"/>
      <c r="N703" s="317"/>
      <c r="O703" s="317"/>
      <c r="P703" s="312"/>
      <c r="Q703" s="318"/>
      <c r="R703" s="318"/>
      <c r="S703" s="312"/>
      <c r="T703" s="312"/>
      <c r="U703" s="312"/>
      <c r="V703" s="312"/>
      <c r="W703" s="312"/>
      <c r="X703" s="312"/>
      <c r="Y703" s="312"/>
      <c r="Z703" s="312"/>
    </row>
    <row r="704" spans="1:26" ht="18" customHeight="1" x14ac:dyDescent="0.2">
      <c r="A704" s="315"/>
      <c r="B704" s="315"/>
      <c r="C704" s="315"/>
      <c r="D704" s="312"/>
      <c r="E704" s="312"/>
      <c r="F704" s="312"/>
      <c r="G704" s="312"/>
      <c r="H704" s="312"/>
      <c r="I704" s="312"/>
      <c r="J704" s="315"/>
      <c r="K704" s="303"/>
      <c r="L704" s="402"/>
      <c r="M704" s="402"/>
      <c r="N704" s="317"/>
      <c r="O704" s="317"/>
      <c r="P704" s="312"/>
      <c r="Q704" s="318"/>
      <c r="R704" s="318"/>
      <c r="S704" s="312"/>
      <c r="T704" s="312"/>
      <c r="U704" s="312"/>
      <c r="V704" s="312"/>
      <c r="W704" s="312"/>
      <c r="X704" s="312"/>
      <c r="Y704" s="312"/>
      <c r="Z704" s="312"/>
    </row>
    <row r="705" spans="1:26" ht="18" customHeight="1" x14ac:dyDescent="0.2">
      <c r="A705" s="315"/>
      <c r="B705" s="315"/>
      <c r="C705" s="315"/>
      <c r="D705" s="312"/>
      <c r="E705" s="312"/>
      <c r="F705" s="312"/>
      <c r="G705" s="312"/>
      <c r="H705" s="312"/>
      <c r="I705" s="312"/>
      <c r="J705" s="315"/>
      <c r="K705" s="303"/>
      <c r="L705" s="402"/>
      <c r="M705" s="402"/>
      <c r="N705" s="317"/>
      <c r="O705" s="317"/>
      <c r="P705" s="312"/>
      <c r="Q705" s="318"/>
      <c r="R705" s="318"/>
      <c r="S705" s="312"/>
      <c r="T705" s="312"/>
      <c r="U705" s="312"/>
      <c r="V705" s="312"/>
      <c r="W705" s="312"/>
      <c r="X705" s="312"/>
      <c r="Y705" s="312"/>
      <c r="Z705" s="312"/>
    </row>
    <row r="706" spans="1:26" ht="18" customHeight="1" x14ac:dyDescent="0.2">
      <c r="A706" s="315"/>
      <c r="B706" s="315"/>
      <c r="C706" s="315"/>
      <c r="D706" s="312"/>
      <c r="E706" s="312"/>
      <c r="F706" s="312"/>
      <c r="G706" s="312"/>
      <c r="H706" s="312"/>
      <c r="I706" s="312"/>
      <c r="J706" s="315"/>
      <c r="K706" s="303"/>
      <c r="L706" s="402"/>
      <c r="M706" s="402"/>
      <c r="N706" s="317"/>
      <c r="O706" s="317"/>
      <c r="P706" s="312"/>
      <c r="Q706" s="318"/>
      <c r="R706" s="318"/>
      <c r="S706" s="312"/>
      <c r="T706" s="312"/>
      <c r="U706" s="312"/>
      <c r="V706" s="312"/>
      <c r="W706" s="312"/>
      <c r="X706" s="312"/>
      <c r="Y706" s="312"/>
      <c r="Z706" s="312"/>
    </row>
    <row r="707" spans="1:26" ht="18" customHeight="1" x14ac:dyDescent="0.2">
      <c r="A707" s="315"/>
      <c r="B707" s="315"/>
      <c r="C707" s="315"/>
      <c r="D707" s="312"/>
      <c r="E707" s="312"/>
      <c r="F707" s="312"/>
      <c r="G707" s="312"/>
      <c r="H707" s="312"/>
      <c r="I707" s="312"/>
      <c r="J707" s="315"/>
      <c r="K707" s="303"/>
      <c r="L707" s="402"/>
      <c r="M707" s="402"/>
      <c r="N707" s="317"/>
      <c r="O707" s="317"/>
      <c r="P707" s="312"/>
      <c r="Q707" s="318"/>
      <c r="R707" s="318"/>
      <c r="S707" s="312"/>
      <c r="T707" s="312"/>
      <c r="U707" s="312"/>
      <c r="V707" s="312"/>
      <c r="W707" s="312"/>
      <c r="X707" s="312"/>
      <c r="Y707" s="312"/>
      <c r="Z707" s="312"/>
    </row>
    <row r="708" spans="1:26" ht="18" customHeight="1" x14ac:dyDescent="0.2">
      <c r="A708" s="315"/>
      <c r="B708" s="315"/>
      <c r="C708" s="315"/>
      <c r="D708" s="312"/>
      <c r="E708" s="312"/>
      <c r="F708" s="312"/>
      <c r="G708" s="312"/>
      <c r="H708" s="312"/>
      <c r="I708" s="312"/>
      <c r="J708" s="315"/>
      <c r="K708" s="303"/>
      <c r="L708" s="402"/>
      <c r="M708" s="402"/>
      <c r="N708" s="317"/>
      <c r="O708" s="317"/>
      <c r="P708" s="312"/>
      <c r="Q708" s="318"/>
      <c r="R708" s="318"/>
      <c r="S708" s="312"/>
      <c r="T708" s="312"/>
      <c r="U708" s="312"/>
      <c r="V708" s="312"/>
      <c r="W708" s="312"/>
      <c r="X708" s="312"/>
      <c r="Y708" s="312"/>
      <c r="Z708" s="312"/>
    </row>
    <row r="709" spans="1:26" ht="18" customHeight="1" x14ac:dyDescent="0.2">
      <c r="A709" s="315"/>
      <c r="B709" s="315"/>
      <c r="C709" s="315"/>
      <c r="D709" s="312"/>
      <c r="E709" s="312"/>
      <c r="F709" s="312"/>
      <c r="G709" s="312"/>
      <c r="H709" s="312"/>
      <c r="I709" s="312"/>
      <c r="J709" s="315"/>
      <c r="K709" s="303"/>
      <c r="L709" s="402"/>
      <c r="M709" s="402"/>
      <c r="N709" s="317"/>
      <c r="O709" s="317"/>
      <c r="P709" s="312"/>
      <c r="Q709" s="318"/>
      <c r="R709" s="318"/>
      <c r="S709" s="312"/>
      <c r="T709" s="312"/>
      <c r="U709" s="312"/>
      <c r="V709" s="312"/>
      <c r="W709" s="312"/>
      <c r="X709" s="312"/>
      <c r="Y709" s="312"/>
      <c r="Z709" s="312"/>
    </row>
    <row r="710" spans="1:26" ht="18" customHeight="1" x14ac:dyDescent="0.2">
      <c r="A710" s="315"/>
      <c r="B710" s="315"/>
      <c r="C710" s="315"/>
      <c r="D710" s="312"/>
      <c r="E710" s="312"/>
      <c r="F710" s="312"/>
      <c r="G710" s="312"/>
      <c r="H710" s="312"/>
      <c r="I710" s="312"/>
      <c r="J710" s="315"/>
      <c r="K710" s="303"/>
      <c r="L710" s="402"/>
      <c r="M710" s="402"/>
      <c r="N710" s="317"/>
      <c r="O710" s="317"/>
      <c r="P710" s="312"/>
      <c r="Q710" s="318"/>
      <c r="R710" s="318"/>
      <c r="S710" s="312"/>
      <c r="T710" s="312"/>
      <c r="U710" s="312"/>
      <c r="V710" s="312"/>
      <c r="W710" s="312"/>
      <c r="X710" s="312"/>
      <c r="Y710" s="312"/>
      <c r="Z710" s="312"/>
    </row>
    <row r="711" spans="1:26" ht="18" customHeight="1" x14ac:dyDescent="0.2">
      <c r="A711" s="315"/>
      <c r="B711" s="315"/>
      <c r="C711" s="315"/>
      <c r="D711" s="312"/>
      <c r="E711" s="312"/>
      <c r="F711" s="312"/>
      <c r="G711" s="312"/>
      <c r="H711" s="312"/>
      <c r="I711" s="312"/>
      <c r="J711" s="315"/>
      <c r="K711" s="303"/>
      <c r="L711" s="402"/>
      <c r="M711" s="402"/>
      <c r="N711" s="317"/>
      <c r="O711" s="317"/>
      <c r="P711" s="312"/>
      <c r="Q711" s="318"/>
      <c r="R711" s="318"/>
      <c r="S711" s="312"/>
      <c r="T711" s="312"/>
      <c r="U711" s="312"/>
      <c r="V711" s="312"/>
      <c r="W711" s="312"/>
      <c r="X711" s="312"/>
      <c r="Y711" s="312"/>
      <c r="Z711" s="312"/>
    </row>
    <row r="712" spans="1:26" ht="18" customHeight="1" x14ac:dyDescent="0.2">
      <c r="A712" s="315"/>
      <c r="B712" s="315"/>
      <c r="C712" s="315"/>
      <c r="D712" s="312"/>
      <c r="E712" s="312"/>
      <c r="F712" s="312"/>
      <c r="G712" s="312"/>
      <c r="H712" s="312"/>
      <c r="I712" s="312"/>
      <c r="J712" s="315"/>
      <c r="K712" s="303"/>
      <c r="L712" s="402"/>
      <c r="M712" s="402"/>
      <c r="N712" s="317"/>
      <c r="O712" s="317"/>
      <c r="P712" s="312"/>
      <c r="Q712" s="318"/>
      <c r="R712" s="318"/>
      <c r="S712" s="312"/>
      <c r="T712" s="312"/>
      <c r="U712" s="312"/>
      <c r="V712" s="312"/>
      <c r="W712" s="312"/>
      <c r="X712" s="312"/>
      <c r="Y712" s="312"/>
      <c r="Z712" s="312"/>
    </row>
    <row r="713" spans="1:26" ht="18" customHeight="1" x14ac:dyDescent="0.2">
      <c r="A713" s="315"/>
      <c r="B713" s="315"/>
      <c r="C713" s="315"/>
      <c r="D713" s="312"/>
      <c r="E713" s="312"/>
      <c r="F713" s="312"/>
      <c r="G713" s="312"/>
      <c r="H713" s="312"/>
      <c r="I713" s="312"/>
      <c r="J713" s="315"/>
      <c r="K713" s="303"/>
      <c r="L713" s="402"/>
      <c r="M713" s="402"/>
      <c r="N713" s="317"/>
      <c r="O713" s="317"/>
      <c r="P713" s="312"/>
      <c r="Q713" s="318"/>
      <c r="R713" s="318"/>
      <c r="S713" s="312"/>
      <c r="T713" s="312"/>
      <c r="U713" s="312"/>
      <c r="V713" s="312"/>
      <c r="W713" s="312"/>
      <c r="X713" s="312"/>
      <c r="Y713" s="312"/>
      <c r="Z713" s="312"/>
    </row>
    <row r="714" spans="1:26" ht="18" customHeight="1" x14ac:dyDescent="0.2">
      <c r="A714" s="315"/>
      <c r="B714" s="315"/>
      <c r="C714" s="315"/>
      <c r="D714" s="312"/>
      <c r="E714" s="312"/>
      <c r="F714" s="312"/>
      <c r="G714" s="312"/>
      <c r="H714" s="312"/>
      <c r="I714" s="312"/>
      <c r="J714" s="315"/>
      <c r="K714" s="303"/>
      <c r="L714" s="402"/>
      <c r="M714" s="402"/>
      <c r="N714" s="317"/>
      <c r="O714" s="317"/>
      <c r="P714" s="312"/>
      <c r="Q714" s="318"/>
      <c r="R714" s="318"/>
      <c r="S714" s="312"/>
      <c r="T714" s="312"/>
      <c r="U714" s="312"/>
      <c r="V714" s="312"/>
      <c r="W714" s="312"/>
      <c r="X714" s="312"/>
      <c r="Y714" s="312"/>
      <c r="Z714" s="312"/>
    </row>
    <row r="715" spans="1:26" ht="18" customHeight="1" x14ac:dyDescent="0.2">
      <c r="A715" s="315"/>
      <c r="B715" s="315"/>
      <c r="C715" s="315"/>
      <c r="D715" s="312"/>
      <c r="E715" s="312"/>
      <c r="F715" s="312"/>
      <c r="G715" s="312"/>
      <c r="H715" s="312"/>
      <c r="I715" s="312"/>
      <c r="J715" s="315"/>
      <c r="K715" s="303"/>
      <c r="L715" s="402"/>
      <c r="M715" s="402"/>
      <c r="N715" s="317"/>
      <c r="O715" s="317"/>
      <c r="P715" s="312"/>
      <c r="Q715" s="318"/>
      <c r="R715" s="318"/>
      <c r="S715" s="312"/>
      <c r="T715" s="312"/>
      <c r="U715" s="312"/>
      <c r="V715" s="312"/>
      <c r="W715" s="312"/>
      <c r="X715" s="312"/>
      <c r="Y715" s="312"/>
      <c r="Z715" s="312"/>
    </row>
    <row r="716" spans="1:26" ht="18" customHeight="1" x14ac:dyDescent="0.2">
      <c r="A716" s="315"/>
      <c r="B716" s="315"/>
      <c r="C716" s="315"/>
      <c r="D716" s="312"/>
      <c r="E716" s="312"/>
      <c r="F716" s="312"/>
      <c r="G716" s="312"/>
      <c r="H716" s="312"/>
      <c r="I716" s="312"/>
      <c r="J716" s="315"/>
      <c r="K716" s="303"/>
      <c r="L716" s="402"/>
      <c r="M716" s="402"/>
      <c r="N716" s="317"/>
      <c r="O716" s="317"/>
      <c r="P716" s="312"/>
      <c r="Q716" s="318"/>
      <c r="R716" s="318"/>
      <c r="S716" s="312"/>
      <c r="T716" s="312"/>
      <c r="U716" s="312"/>
      <c r="V716" s="312"/>
      <c r="W716" s="312"/>
      <c r="X716" s="312"/>
      <c r="Y716" s="312"/>
      <c r="Z716" s="312"/>
    </row>
    <row r="717" spans="1:26" ht="18" customHeight="1" x14ac:dyDescent="0.2">
      <c r="A717" s="315"/>
      <c r="B717" s="315"/>
      <c r="C717" s="315"/>
      <c r="D717" s="312"/>
      <c r="E717" s="312"/>
      <c r="F717" s="312"/>
      <c r="G717" s="312"/>
      <c r="H717" s="312"/>
      <c r="I717" s="312"/>
      <c r="J717" s="315"/>
      <c r="K717" s="303"/>
      <c r="L717" s="402"/>
      <c r="M717" s="402"/>
      <c r="N717" s="317"/>
      <c r="O717" s="317"/>
      <c r="P717" s="312"/>
      <c r="Q717" s="318"/>
      <c r="R717" s="318"/>
      <c r="S717" s="312"/>
      <c r="T717" s="312"/>
      <c r="U717" s="312"/>
      <c r="V717" s="312"/>
      <c r="W717" s="312"/>
      <c r="X717" s="312"/>
      <c r="Y717" s="312"/>
      <c r="Z717" s="312"/>
    </row>
    <row r="718" spans="1:26" ht="18" customHeight="1" x14ac:dyDescent="0.2">
      <c r="A718" s="315"/>
      <c r="B718" s="315"/>
      <c r="C718" s="315"/>
      <c r="D718" s="312"/>
      <c r="E718" s="312"/>
      <c r="F718" s="312"/>
      <c r="G718" s="312"/>
      <c r="H718" s="312"/>
      <c r="I718" s="312"/>
      <c r="J718" s="315"/>
      <c r="K718" s="303"/>
      <c r="L718" s="402"/>
      <c r="M718" s="402"/>
      <c r="N718" s="317"/>
      <c r="O718" s="317"/>
      <c r="P718" s="312"/>
      <c r="Q718" s="318"/>
      <c r="R718" s="318"/>
      <c r="S718" s="312"/>
      <c r="T718" s="312"/>
      <c r="U718" s="312"/>
      <c r="V718" s="312"/>
      <c r="W718" s="312"/>
      <c r="X718" s="312"/>
      <c r="Y718" s="312"/>
      <c r="Z718" s="312"/>
    </row>
    <row r="719" spans="1:26" ht="18" customHeight="1" x14ac:dyDescent="0.2">
      <c r="A719" s="315"/>
      <c r="B719" s="315"/>
      <c r="C719" s="315"/>
      <c r="D719" s="312"/>
      <c r="E719" s="312"/>
      <c r="F719" s="312"/>
      <c r="G719" s="312"/>
      <c r="H719" s="312"/>
      <c r="I719" s="312"/>
      <c r="J719" s="315"/>
      <c r="K719" s="303"/>
      <c r="L719" s="402"/>
      <c r="M719" s="402"/>
      <c r="N719" s="317"/>
      <c r="O719" s="317"/>
      <c r="P719" s="312"/>
      <c r="Q719" s="318"/>
      <c r="R719" s="318"/>
      <c r="S719" s="312"/>
      <c r="T719" s="312"/>
      <c r="U719" s="312"/>
      <c r="V719" s="312"/>
      <c r="W719" s="312"/>
      <c r="X719" s="312"/>
      <c r="Y719" s="312"/>
      <c r="Z719" s="312"/>
    </row>
    <row r="720" spans="1:26" ht="18" customHeight="1" x14ac:dyDescent="0.2">
      <c r="A720" s="315"/>
      <c r="B720" s="315"/>
      <c r="C720" s="315"/>
      <c r="D720" s="312"/>
      <c r="E720" s="312"/>
      <c r="F720" s="312"/>
      <c r="G720" s="312"/>
      <c r="H720" s="312"/>
      <c r="I720" s="312"/>
      <c r="J720" s="315"/>
      <c r="K720" s="303"/>
      <c r="L720" s="402"/>
      <c r="M720" s="402"/>
      <c r="N720" s="317"/>
      <c r="O720" s="317"/>
      <c r="P720" s="312"/>
      <c r="Q720" s="318"/>
      <c r="R720" s="318"/>
      <c r="S720" s="312"/>
      <c r="T720" s="312"/>
      <c r="U720" s="312"/>
      <c r="V720" s="312"/>
      <c r="W720" s="312"/>
      <c r="X720" s="312"/>
      <c r="Y720" s="312"/>
      <c r="Z720" s="312"/>
    </row>
    <row r="721" spans="1:26" ht="18" customHeight="1" x14ac:dyDescent="0.2">
      <c r="A721" s="315"/>
      <c r="B721" s="315"/>
      <c r="C721" s="315"/>
      <c r="D721" s="312"/>
      <c r="E721" s="312"/>
      <c r="F721" s="312"/>
      <c r="G721" s="312"/>
      <c r="H721" s="312"/>
      <c r="I721" s="312"/>
      <c r="J721" s="315"/>
      <c r="K721" s="303"/>
      <c r="L721" s="402"/>
      <c r="M721" s="402"/>
      <c r="N721" s="317"/>
      <c r="O721" s="317"/>
      <c r="P721" s="312"/>
      <c r="Q721" s="318"/>
      <c r="R721" s="318"/>
      <c r="S721" s="312"/>
      <c r="T721" s="312"/>
      <c r="U721" s="312"/>
      <c r="V721" s="312"/>
      <c r="W721" s="312"/>
      <c r="X721" s="312"/>
      <c r="Y721" s="312"/>
      <c r="Z721" s="312"/>
    </row>
    <row r="722" spans="1:26" ht="18" customHeight="1" x14ac:dyDescent="0.2">
      <c r="A722" s="315"/>
      <c r="B722" s="315"/>
      <c r="C722" s="315"/>
      <c r="D722" s="312"/>
      <c r="E722" s="312"/>
      <c r="F722" s="312"/>
      <c r="G722" s="312"/>
      <c r="H722" s="312"/>
      <c r="I722" s="312"/>
      <c r="J722" s="315"/>
      <c r="K722" s="303"/>
      <c r="L722" s="402"/>
      <c r="M722" s="402"/>
      <c r="N722" s="317"/>
      <c r="O722" s="317"/>
      <c r="P722" s="312"/>
      <c r="Q722" s="318"/>
      <c r="R722" s="318"/>
      <c r="S722" s="312"/>
      <c r="T722" s="312"/>
      <c r="U722" s="312"/>
      <c r="V722" s="312"/>
      <c r="W722" s="312"/>
      <c r="X722" s="312"/>
      <c r="Y722" s="312"/>
      <c r="Z722" s="312"/>
    </row>
    <row r="723" spans="1:26" ht="18" customHeight="1" x14ac:dyDescent="0.2">
      <c r="A723" s="315"/>
      <c r="B723" s="315"/>
      <c r="C723" s="315"/>
      <c r="D723" s="312"/>
      <c r="E723" s="312"/>
      <c r="F723" s="312"/>
      <c r="G723" s="312"/>
      <c r="H723" s="312"/>
      <c r="I723" s="312"/>
      <c r="J723" s="315"/>
      <c r="K723" s="303"/>
      <c r="L723" s="402"/>
      <c r="M723" s="402"/>
      <c r="N723" s="317"/>
      <c r="O723" s="317"/>
      <c r="P723" s="312"/>
      <c r="Q723" s="318"/>
      <c r="R723" s="318"/>
      <c r="S723" s="312"/>
      <c r="T723" s="312"/>
      <c r="U723" s="312"/>
      <c r="V723" s="312"/>
      <c r="W723" s="312"/>
      <c r="X723" s="312"/>
      <c r="Y723" s="312"/>
      <c r="Z723" s="312"/>
    </row>
    <row r="724" spans="1:26" ht="18" customHeight="1" x14ac:dyDescent="0.2">
      <c r="A724" s="315"/>
      <c r="B724" s="315"/>
      <c r="C724" s="315"/>
      <c r="D724" s="312"/>
      <c r="E724" s="312"/>
      <c r="F724" s="312"/>
      <c r="G724" s="312"/>
      <c r="H724" s="312"/>
      <c r="I724" s="312"/>
      <c r="J724" s="315"/>
      <c r="K724" s="303"/>
      <c r="L724" s="402"/>
      <c r="M724" s="402"/>
      <c r="N724" s="317"/>
      <c r="O724" s="317"/>
      <c r="P724" s="312"/>
      <c r="Q724" s="318"/>
      <c r="R724" s="318"/>
      <c r="S724" s="312"/>
      <c r="T724" s="312"/>
      <c r="U724" s="312"/>
      <c r="V724" s="312"/>
      <c r="W724" s="312"/>
      <c r="X724" s="312"/>
      <c r="Y724" s="312"/>
      <c r="Z724" s="312"/>
    </row>
    <row r="725" spans="1:26" ht="18" customHeight="1" x14ac:dyDescent="0.2">
      <c r="A725" s="315"/>
      <c r="B725" s="315"/>
      <c r="C725" s="315"/>
      <c r="D725" s="312"/>
      <c r="E725" s="312"/>
      <c r="F725" s="312"/>
      <c r="G725" s="312"/>
      <c r="H725" s="312"/>
      <c r="I725" s="312"/>
      <c r="J725" s="315"/>
      <c r="K725" s="303"/>
      <c r="L725" s="402"/>
      <c r="M725" s="402"/>
      <c r="N725" s="317"/>
      <c r="O725" s="317"/>
      <c r="P725" s="312"/>
      <c r="Q725" s="318"/>
      <c r="R725" s="318"/>
      <c r="S725" s="312"/>
      <c r="T725" s="312"/>
      <c r="U725" s="312"/>
      <c r="V725" s="312"/>
      <c r="W725" s="312"/>
      <c r="X725" s="312"/>
      <c r="Y725" s="312"/>
      <c r="Z725" s="312"/>
    </row>
    <row r="726" spans="1:26" ht="18" customHeight="1" x14ac:dyDescent="0.2">
      <c r="A726" s="315"/>
      <c r="B726" s="315"/>
      <c r="C726" s="315"/>
      <c r="D726" s="312"/>
      <c r="E726" s="312"/>
      <c r="F726" s="312"/>
      <c r="G726" s="312"/>
      <c r="H726" s="312"/>
      <c r="I726" s="312"/>
      <c r="J726" s="315"/>
      <c r="K726" s="303"/>
      <c r="L726" s="402"/>
      <c r="M726" s="402"/>
      <c r="N726" s="317"/>
      <c r="O726" s="317"/>
      <c r="P726" s="312"/>
      <c r="Q726" s="318"/>
      <c r="R726" s="318"/>
      <c r="S726" s="312"/>
      <c r="T726" s="312"/>
      <c r="U726" s="312"/>
      <c r="V726" s="312"/>
      <c r="W726" s="312"/>
      <c r="X726" s="312"/>
      <c r="Y726" s="312"/>
      <c r="Z726" s="312"/>
    </row>
    <row r="727" spans="1:26" ht="18" customHeight="1" x14ac:dyDescent="0.2">
      <c r="A727" s="315"/>
      <c r="B727" s="315"/>
      <c r="C727" s="315"/>
      <c r="D727" s="312"/>
      <c r="E727" s="312"/>
      <c r="F727" s="312"/>
      <c r="G727" s="312"/>
      <c r="H727" s="312"/>
      <c r="I727" s="312"/>
      <c r="J727" s="315"/>
      <c r="K727" s="303"/>
      <c r="L727" s="402"/>
      <c r="M727" s="402"/>
      <c r="N727" s="317"/>
      <c r="O727" s="317"/>
      <c r="P727" s="312"/>
      <c r="Q727" s="318"/>
      <c r="R727" s="318"/>
      <c r="S727" s="312"/>
      <c r="T727" s="312"/>
      <c r="U727" s="312"/>
      <c r="V727" s="312"/>
      <c r="W727" s="312"/>
      <c r="X727" s="312"/>
      <c r="Y727" s="312"/>
      <c r="Z727" s="312"/>
    </row>
    <row r="728" spans="1:26" ht="18" customHeight="1" x14ac:dyDescent="0.2">
      <c r="A728" s="315"/>
      <c r="B728" s="315"/>
      <c r="C728" s="315"/>
      <c r="D728" s="312"/>
      <c r="E728" s="312"/>
      <c r="F728" s="312"/>
      <c r="G728" s="312"/>
      <c r="H728" s="312"/>
      <c r="I728" s="312"/>
      <c r="J728" s="315"/>
      <c r="K728" s="303"/>
      <c r="L728" s="402"/>
      <c r="M728" s="402"/>
      <c r="N728" s="317"/>
      <c r="O728" s="317"/>
      <c r="P728" s="312"/>
      <c r="Q728" s="318"/>
      <c r="R728" s="318"/>
      <c r="S728" s="312"/>
      <c r="T728" s="312"/>
      <c r="U728" s="312"/>
      <c r="V728" s="312"/>
      <c r="W728" s="312"/>
      <c r="X728" s="312"/>
      <c r="Y728" s="312"/>
      <c r="Z728" s="312"/>
    </row>
    <row r="729" spans="1:26" ht="18" customHeight="1" x14ac:dyDescent="0.2">
      <c r="A729" s="315"/>
      <c r="B729" s="315"/>
      <c r="C729" s="315"/>
      <c r="D729" s="312"/>
      <c r="E729" s="312"/>
      <c r="F729" s="312"/>
      <c r="G729" s="312"/>
      <c r="H729" s="312"/>
      <c r="I729" s="312"/>
      <c r="J729" s="315"/>
      <c r="K729" s="303"/>
      <c r="L729" s="402"/>
      <c r="M729" s="402"/>
      <c r="N729" s="317"/>
      <c r="O729" s="317"/>
      <c r="P729" s="312"/>
      <c r="Q729" s="318"/>
      <c r="R729" s="318"/>
      <c r="S729" s="312"/>
      <c r="T729" s="312"/>
      <c r="U729" s="312"/>
      <c r="V729" s="312"/>
      <c r="W729" s="312"/>
      <c r="X729" s="312"/>
      <c r="Y729" s="312"/>
      <c r="Z729" s="312"/>
    </row>
    <row r="730" spans="1:26" ht="18" customHeight="1" x14ac:dyDescent="0.2">
      <c r="A730" s="315"/>
      <c r="B730" s="315"/>
      <c r="C730" s="315"/>
      <c r="D730" s="312"/>
      <c r="E730" s="312"/>
      <c r="F730" s="312"/>
      <c r="G730" s="312"/>
      <c r="H730" s="312"/>
      <c r="I730" s="312"/>
      <c r="J730" s="315"/>
      <c r="K730" s="303"/>
      <c r="L730" s="402"/>
      <c r="M730" s="402"/>
      <c r="N730" s="317"/>
      <c r="O730" s="317"/>
      <c r="P730" s="312"/>
      <c r="Q730" s="318"/>
      <c r="R730" s="318"/>
      <c r="S730" s="312"/>
      <c r="T730" s="312"/>
      <c r="U730" s="312"/>
      <c r="V730" s="312"/>
      <c r="W730" s="312"/>
      <c r="X730" s="312"/>
      <c r="Y730" s="312"/>
      <c r="Z730" s="312"/>
    </row>
    <row r="731" spans="1:26" ht="18" customHeight="1" x14ac:dyDescent="0.2">
      <c r="A731" s="315"/>
      <c r="B731" s="315"/>
      <c r="C731" s="315"/>
      <c r="D731" s="312"/>
      <c r="E731" s="312"/>
      <c r="F731" s="312"/>
      <c r="G731" s="312"/>
      <c r="H731" s="312"/>
      <c r="I731" s="312"/>
      <c r="J731" s="315"/>
      <c r="K731" s="303"/>
      <c r="L731" s="402"/>
      <c r="M731" s="402"/>
      <c r="N731" s="317"/>
      <c r="O731" s="317"/>
      <c r="P731" s="312"/>
      <c r="Q731" s="318"/>
      <c r="R731" s="318"/>
      <c r="S731" s="312"/>
      <c r="T731" s="312"/>
      <c r="U731" s="312"/>
      <c r="V731" s="312"/>
      <c r="W731" s="312"/>
      <c r="X731" s="312"/>
      <c r="Y731" s="312"/>
      <c r="Z731" s="312"/>
    </row>
    <row r="732" spans="1:26" ht="18" customHeight="1" x14ac:dyDescent="0.2">
      <c r="A732" s="315"/>
      <c r="B732" s="315"/>
      <c r="C732" s="315"/>
      <c r="D732" s="312"/>
      <c r="E732" s="312"/>
      <c r="F732" s="312"/>
      <c r="G732" s="312"/>
      <c r="H732" s="312"/>
      <c r="I732" s="312"/>
      <c r="J732" s="315"/>
      <c r="K732" s="303"/>
      <c r="L732" s="402"/>
      <c r="M732" s="402"/>
      <c r="N732" s="317"/>
      <c r="O732" s="317"/>
      <c r="P732" s="312"/>
      <c r="Q732" s="318"/>
      <c r="R732" s="318"/>
      <c r="S732" s="312"/>
      <c r="T732" s="312"/>
      <c r="U732" s="312"/>
      <c r="V732" s="312"/>
      <c r="W732" s="312"/>
      <c r="X732" s="312"/>
      <c r="Y732" s="312"/>
      <c r="Z732" s="312"/>
    </row>
    <row r="733" spans="1:26" ht="18" customHeight="1" x14ac:dyDescent="0.2">
      <c r="A733" s="315"/>
      <c r="B733" s="315"/>
      <c r="C733" s="315"/>
      <c r="D733" s="312"/>
      <c r="E733" s="312"/>
      <c r="F733" s="312"/>
      <c r="G733" s="312"/>
      <c r="H733" s="312"/>
      <c r="I733" s="312"/>
      <c r="J733" s="315"/>
      <c r="K733" s="303"/>
      <c r="L733" s="402"/>
      <c r="M733" s="402"/>
      <c r="N733" s="317"/>
      <c r="O733" s="317"/>
      <c r="P733" s="312"/>
      <c r="Q733" s="318"/>
      <c r="R733" s="318"/>
      <c r="S733" s="312"/>
      <c r="T733" s="312"/>
      <c r="U733" s="312"/>
      <c r="V733" s="312"/>
      <c r="W733" s="312"/>
      <c r="X733" s="312"/>
      <c r="Y733" s="312"/>
      <c r="Z733" s="312"/>
    </row>
    <row r="734" spans="1:26" ht="18" customHeight="1" x14ac:dyDescent="0.2">
      <c r="A734" s="315"/>
      <c r="B734" s="315"/>
      <c r="C734" s="315"/>
      <c r="D734" s="312"/>
      <c r="E734" s="312"/>
      <c r="F734" s="312"/>
      <c r="G734" s="312"/>
      <c r="H734" s="312"/>
      <c r="I734" s="312"/>
      <c r="J734" s="315"/>
      <c r="K734" s="303"/>
      <c r="L734" s="402"/>
      <c r="M734" s="402"/>
      <c r="N734" s="317"/>
      <c r="O734" s="317"/>
      <c r="P734" s="312"/>
      <c r="Q734" s="318"/>
      <c r="R734" s="318"/>
      <c r="S734" s="312"/>
      <c r="T734" s="312"/>
      <c r="U734" s="312"/>
      <c r="V734" s="312"/>
      <c r="W734" s="312"/>
      <c r="X734" s="312"/>
      <c r="Y734" s="312"/>
      <c r="Z734" s="312"/>
    </row>
    <row r="735" spans="1:26" ht="18" customHeight="1" x14ac:dyDescent="0.2">
      <c r="A735" s="315"/>
      <c r="B735" s="315"/>
      <c r="C735" s="315"/>
      <c r="D735" s="312"/>
      <c r="E735" s="312"/>
      <c r="F735" s="312"/>
      <c r="G735" s="312"/>
      <c r="H735" s="312"/>
      <c r="I735" s="312"/>
      <c r="J735" s="315"/>
      <c r="K735" s="303"/>
      <c r="L735" s="402"/>
      <c r="M735" s="402"/>
      <c r="N735" s="317"/>
      <c r="O735" s="317"/>
      <c r="P735" s="312"/>
      <c r="Q735" s="318"/>
      <c r="R735" s="318"/>
      <c r="S735" s="312"/>
      <c r="T735" s="312"/>
      <c r="U735" s="312"/>
      <c r="V735" s="312"/>
      <c r="W735" s="312"/>
      <c r="X735" s="312"/>
      <c r="Y735" s="312"/>
      <c r="Z735" s="312"/>
    </row>
    <row r="736" spans="1:26" ht="18" customHeight="1" x14ac:dyDescent="0.2">
      <c r="A736" s="315"/>
      <c r="B736" s="315"/>
      <c r="C736" s="315"/>
      <c r="D736" s="312"/>
      <c r="E736" s="312"/>
      <c r="F736" s="312"/>
      <c r="G736" s="312"/>
      <c r="H736" s="312"/>
      <c r="I736" s="312"/>
      <c r="J736" s="315"/>
      <c r="K736" s="303"/>
      <c r="L736" s="402"/>
      <c r="M736" s="402"/>
      <c r="N736" s="317"/>
      <c r="O736" s="317"/>
      <c r="P736" s="312"/>
      <c r="Q736" s="318"/>
      <c r="R736" s="318"/>
      <c r="S736" s="312"/>
      <c r="T736" s="312"/>
      <c r="U736" s="312"/>
      <c r="V736" s="312"/>
      <c r="W736" s="312"/>
      <c r="X736" s="312"/>
      <c r="Y736" s="312"/>
      <c r="Z736" s="312"/>
    </row>
    <row r="737" spans="1:26" ht="18" customHeight="1" x14ac:dyDescent="0.2">
      <c r="A737" s="315"/>
      <c r="B737" s="315"/>
      <c r="C737" s="315"/>
      <c r="D737" s="312"/>
      <c r="E737" s="312"/>
      <c r="F737" s="312"/>
      <c r="G737" s="312"/>
      <c r="H737" s="312"/>
      <c r="I737" s="312"/>
      <c r="J737" s="315"/>
      <c r="K737" s="303"/>
      <c r="L737" s="402"/>
      <c r="M737" s="402"/>
      <c r="N737" s="317"/>
      <c r="O737" s="317"/>
      <c r="P737" s="312"/>
      <c r="Q737" s="318"/>
      <c r="R737" s="318"/>
      <c r="S737" s="312"/>
      <c r="T737" s="312"/>
      <c r="U737" s="312"/>
      <c r="V737" s="312"/>
      <c r="W737" s="312"/>
      <c r="X737" s="312"/>
      <c r="Y737" s="312"/>
      <c r="Z737" s="312"/>
    </row>
    <row r="738" spans="1:26" ht="18" customHeight="1" x14ac:dyDescent="0.2">
      <c r="A738" s="315"/>
      <c r="B738" s="315"/>
      <c r="C738" s="315"/>
      <c r="D738" s="312"/>
      <c r="E738" s="312"/>
      <c r="F738" s="312"/>
      <c r="G738" s="312"/>
      <c r="H738" s="312"/>
      <c r="I738" s="312"/>
      <c r="J738" s="315"/>
      <c r="K738" s="303"/>
      <c r="L738" s="402"/>
      <c r="M738" s="402"/>
      <c r="N738" s="317"/>
      <c r="O738" s="317"/>
      <c r="P738" s="312"/>
      <c r="Q738" s="318"/>
      <c r="R738" s="318"/>
      <c r="S738" s="312"/>
      <c r="T738" s="312"/>
      <c r="U738" s="312"/>
      <c r="V738" s="312"/>
      <c r="W738" s="312"/>
      <c r="X738" s="312"/>
      <c r="Y738" s="312"/>
      <c r="Z738" s="312"/>
    </row>
    <row r="739" spans="1:26" ht="18" customHeight="1" x14ac:dyDescent="0.2">
      <c r="A739" s="315"/>
      <c r="B739" s="315"/>
      <c r="C739" s="315"/>
      <c r="D739" s="312"/>
      <c r="E739" s="312"/>
      <c r="F739" s="312"/>
      <c r="G739" s="312"/>
      <c r="H739" s="312"/>
      <c r="I739" s="312"/>
      <c r="J739" s="315"/>
      <c r="K739" s="303"/>
      <c r="L739" s="402"/>
      <c r="M739" s="402"/>
      <c r="N739" s="317"/>
      <c r="O739" s="317"/>
      <c r="P739" s="312"/>
      <c r="Q739" s="318"/>
      <c r="R739" s="318"/>
      <c r="S739" s="312"/>
      <c r="T739" s="312"/>
      <c r="U739" s="312"/>
      <c r="V739" s="312"/>
      <c r="W739" s="312"/>
      <c r="X739" s="312"/>
      <c r="Y739" s="312"/>
      <c r="Z739" s="312"/>
    </row>
    <row r="740" spans="1:26" ht="18" customHeight="1" x14ac:dyDescent="0.2">
      <c r="A740" s="315"/>
      <c r="B740" s="315"/>
      <c r="C740" s="315"/>
      <c r="D740" s="312"/>
      <c r="E740" s="312"/>
      <c r="F740" s="312"/>
      <c r="G740" s="312"/>
      <c r="H740" s="312"/>
      <c r="I740" s="312"/>
      <c r="J740" s="315"/>
      <c r="K740" s="303"/>
      <c r="L740" s="402"/>
      <c r="M740" s="402"/>
      <c r="N740" s="317"/>
      <c r="O740" s="317"/>
      <c r="P740" s="312"/>
      <c r="Q740" s="318"/>
      <c r="R740" s="318"/>
      <c r="S740" s="312"/>
      <c r="T740" s="312"/>
      <c r="U740" s="312"/>
      <c r="V740" s="312"/>
      <c r="W740" s="312"/>
      <c r="X740" s="312"/>
      <c r="Y740" s="312"/>
      <c r="Z740" s="312"/>
    </row>
    <row r="741" spans="1:26" ht="18" customHeight="1" x14ac:dyDescent="0.2">
      <c r="A741" s="315"/>
      <c r="B741" s="315"/>
      <c r="C741" s="315"/>
      <c r="D741" s="312"/>
      <c r="E741" s="312"/>
      <c r="F741" s="312"/>
      <c r="G741" s="312"/>
      <c r="H741" s="312"/>
      <c r="I741" s="312"/>
      <c r="J741" s="315"/>
      <c r="K741" s="303"/>
      <c r="L741" s="402"/>
      <c r="M741" s="402"/>
      <c r="N741" s="317"/>
      <c r="O741" s="317"/>
      <c r="P741" s="312"/>
      <c r="Q741" s="318"/>
      <c r="R741" s="318"/>
      <c r="S741" s="312"/>
      <c r="T741" s="312"/>
      <c r="U741" s="312"/>
      <c r="V741" s="312"/>
      <c r="W741" s="312"/>
      <c r="X741" s="312"/>
      <c r="Y741" s="312"/>
      <c r="Z741" s="312"/>
    </row>
    <row r="742" spans="1:26" ht="18" customHeight="1" x14ac:dyDescent="0.2">
      <c r="A742" s="315"/>
      <c r="B742" s="315"/>
      <c r="C742" s="315"/>
      <c r="D742" s="312"/>
      <c r="E742" s="312"/>
      <c r="F742" s="312"/>
      <c r="G742" s="312"/>
      <c r="H742" s="312"/>
      <c r="I742" s="312"/>
      <c r="J742" s="315"/>
      <c r="K742" s="303"/>
      <c r="L742" s="402"/>
      <c r="M742" s="402"/>
      <c r="N742" s="317"/>
      <c r="O742" s="317"/>
      <c r="P742" s="312"/>
      <c r="Q742" s="318"/>
      <c r="R742" s="318"/>
      <c r="S742" s="312"/>
      <c r="T742" s="312"/>
      <c r="U742" s="312"/>
      <c r="V742" s="312"/>
      <c r="W742" s="312"/>
      <c r="X742" s="312"/>
      <c r="Y742" s="312"/>
      <c r="Z742" s="312"/>
    </row>
    <row r="743" spans="1:26" ht="18" customHeight="1" x14ac:dyDescent="0.2">
      <c r="A743" s="315"/>
      <c r="B743" s="315"/>
      <c r="C743" s="315"/>
      <c r="D743" s="312"/>
      <c r="E743" s="312"/>
      <c r="F743" s="312"/>
      <c r="G743" s="312"/>
      <c r="H743" s="312"/>
      <c r="I743" s="312"/>
      <c r="J743" s="315"/>
      <c r="K743" s="303"/>
      <c r="L743" s="402"/>
      <c r="M743" s="402"/>
      <c r="N743" s="317"/>
      <c r="O743" s="317"/>
      <c r="P743" s="312"/>
      <c r="Q743" s="318"/>
      <c r="R743" s="318"/>
      <c r="S743" s="312"/>
      <c r="T743" s="312"/>
      <c r="U743" s="312"/>
      <c r="V743" s="312"/>
      <c r="W743" s="312"/>
      <c r="X743" s="312"/>
      <c r="Y743" s="312"/>
      <c r="Z743" s="312"/>
    </row>
    <row r="744" spans="1:26" ht="18" customHeight="1" x14ac:dyDescent="0.2">
      <c r="A744" s="315"/>
      <c r="B744" s="315"/>
      <c r="C744" s="315"/>
      <c r="D744" s="312"/>
      <c r="E744" s="312"/>
      <c r="F744" s="312"/>
      <c r="G744" s="312"/>
      <c r="H744" s="312"/>
      <c r="I744" s="312"/>
      <c r="J744" s="315"/>
      <c r="K744" s="303"/>
      <c r="L744" s="402"/>
      <c r="M744" s="402"/>
      <c r="N744" s="317"/>
      <c r="O744" s="317"/>
      <c r="P744" s="312"/>
      <c r="Q744" s="318"/>
      <c r="R744" s="318"/>
      <c r="S744" s="312"/>
      <c r="T744" s="312"/>
      <c r="U744" s="312"/>
      <c r="V744" s="312"/>
      <c r="W744" s="312"/>
      <c r="X744" s="312"/>
      <c r="Y744" s="312"/>
      <c r="Z744" s="312"/>
    </row>
    <row r="745" spans="1:26" ht="18" customHeight="1" x14ac:dyDescent="0.2">
      <c r="A745" s="315"/>
      <c r="B745" s="315"/>
      <c r="C745" s="315"/>
      <c r="D745" s="312"/>
      <c r="E745" s="312"/>
      <c r="F745" s="312"/>
      <c r="G745" s="312"/>
      <c r="H745" s="312"/>
      <c r="I745" s="312"/>
      <c r="J745" s="315"/>
      <c r="K745" s="303"/>
      <c r="L745" s="402"/>
      <c r="M745" s="402"/>
      <c r="N745" s="317"/>
      <c r="O745" s="317"/>
      <c r="P745" s="312"/>
      <c r="Q745" s="318"/>
      <c r="R745" s="318"/>
      <c r="S745" s="312"/>
      <c r="T745" s="312"/>
      <c r="U745" s="312"/>
      <c r="V745" s="312"/>
      <c r="W745" s="312"/>
      <c r="X745" s="312"/>
      <c r="Y745" s="312"/>
      <c r="Z745" s="312"/>
    </row>
    <row r="746" spans="1:26" ht="18" customHeight="1" x14ac:dyDescent="0.2">
      <c r="A746" s="315"/>
      <c r="B746" s="315"/>
      <c r="C746" s="315"/>
      <c r="D746" s="312"/>
      <c r="E746" s="312"/>
      <c r="F746" s="312"/>
      <c r="G746" s="312"/>
      <c r="H746" s="312"/>
      <c r="I746" s="312"/>
      <c r="J746" s="315"/>
      <c r="K746" s="303"/>
      <c r="L746" s="402"/>
      <c r="M746" s="402"/>
      <c r="N746" s="317"/>
      <c r="O746" s="317"/>
      <c r="P746" s="312"/>
      <c r="Q746" s="318"/>
      <c r="R746" s="318"/>
      <c r="S746" s="312"/>
      <c r="T746" s="312"/>
      <c r="U746" s="312"/>
      <c r="V746" s="312"/>
      <c r="W746" s="312"/>
      <c r="X746" s="312"/>
      <c r="Y746" s="312"/>
      <c r="Z746" s="312"/>
    </row>
    <row r="747" spans="1:26" ht="18" customHeight="1" x14ac:dyDescent="0.2">
      <c r="A747" s="315"/>
      <c r="B747" s="315"/>
      <c r="C747" s="315"/>
      <c r="D747" s="312"/>
      <c r="E747" s="312"/>
      <c r="F747" s="312"/>
      <c r="G747" s="312"/>
      <c r="H747" s="312"/>
      <c r="I747" s="312"/>
      <c r="J747" s="315"/>
      <c r="K747" s="303"/>
      <c r="L747" s="402"/>
      <c r="M747" s="402"/>
      <c r="N747" s="317"/>
      <c r="O747" s="317"/>
      <c r="P747" s="312"/>
      <c r="Q747" s="318"/>
      <c r="R747" s="318"/>
      <c r="S747" s="312"/>
      <c r="T747" s="312"/>
      <c r="U747" s="312"/>
      <c r="V747" s="312"/>
      <c r="W747" s="312"/>
      <c r="X747" s="312"/>
      <c r="Y747" s="312"/>
      <c r="Z747" s="312"/>
    </row>
    <row r="748" spans="1:26" ht="18" customHeight="1" x14ac:dyDescent="0.2">
      <c r="A748" s="315"/>
      <c r="B748" s="315"/>
      <c r="C748" s="315"/>
      <c r="D748" s="312"/>
      <c r="E748" s="312"/>
      <c r="F748" s="312"/>
      <c r="G748" s="312"/>
      <c r="H748" s="312"/>
      <c r="I748" s="312"/>
      <c r="J748" s="315"/>
      <c r="K748" s="303"/>
      <c r="L748" s="402"/>
      <c r="M748" s="402"/>
      <c r="N748" s="317"/>
      <c r="O748" s="317"/>
      <c r="P748" s="312"/>
      <c r="Q748" s="318"/>
      <c r="R748" s="318"/>
      <c r="S748" s="312"/>
      <c r="T748" s="312"/>
      <c r="U748" s="312"/>
      <c r="V748" s="312"/>
      <c r="W748" s="312"/>
      <c r="X748" s="312"/>
      <c r="Y748" s="312"/>
      <c r="Z748" s="312"/>
    </row>
    <row r="749" spans="1:26" ht="18" customHeight="1" x14ac:dyDescent="0.2">
      <c r="A749" s="315"/>
      <c r="B749" s="315"/>
      <c r="C749" s="315"/>
      <c r="D749" s="312"/>
      <c r="E749" s="312"/>
      <c r="F749" s="312"/>
      <c r="G749" s="312"/>
      <c r="H749" s="312"/>
      <c r="I749" s="312"/>
      <c r="J749" s="315"/>
      <c r="K749" s="303"/>
      <c r="L749" s="402"/>
      <c r="M749" s="402"/>
      <c r="N749" s="317"/>
      <c r="O749" s="317"/>
      <c r="P749" s="312"/>
      <c r="Q749" s="318"/>
      <c r="R749" s="318"/>
      <c r="S749" s="312"/>
      <c r="T749" s="312"/>
      <c r="U749" s="312"/>
      <c r="V749" s="312"/>
      <c r="W749" s="312"/>
      <c r="X749" s="312"/>
      <c r="Y749" s="312"/>
      <c r="Z749" s="312"/>
    </row>
    <row r="750" spans="1:26" ht="18" customHeight="1" x14ac:dyDescent="0.2">
      <c r="A750" s="315"/>
      <c r="B750" s="315"/>
      <c r="C750" s="315"/>
      <c r="D750" s="312"/>
      <c r="E750" s="312"/>
      <c r="F750" s="312"/>
      <c r="G750" s="312"/>
      <c r="H750" s="312"/>
      <c r="I750" s="312"/>
      <c r="J750" s="315"/>
      <c r="K750" s="303"/>
      <c r="L750" s="402"/>
      <c r="M750" s="402"/>
      <c r="N750" s="317"/>
      <c r="O750" s="317"/>
      <c r="P750" s="312"/>
      <c r="Q750" s="318"/>
      <c r="R750" s="318"/>
      <c r="S750" s="312"/>
      <c r="T750" s="312"/>
      <c r="U750" s="312"/>
      <c r="V750" s="312"/>
      <c r="W750" s="312"/>
      <c r="X750" s="312"/>
      <c r="Y750" s="312"/>
      <c r="Z750" s="312"/>
    </row>
    <row r="751" spans="1:26" ht="18" customHeight="1" x14ac:dyDescent="0.2">
      <c r="A751" s="315"/>
      <c r="B751" s="315"/>
      <c r="C751" s="315"/>
      <c r="D751" s="312"/>
      <c r="E751" s="312"/>
      <c r="F751" s="312"/>
      <c r="G751" s="312"/>
      <c r="H751" s="312"/>
      <c r="I751" s="312"/>
      <c r="J751" s="315"/>
      <c r="K751" s="303"/>
      <c r="L751" s="402"/>
      <c r="M751" s="402"/>
      <c r="N751" s="317"/>
      <c r="O751" s="317"/>
      <c r="P751" s="312"/>
      <c r="Q751" s="318"/>
      <c r="R751" s="318"/>
      <c r="S751" s="312"/>
      <c r="T751" s="312"/>
      <c r="U751" s="312"/>
      <c r="V751" s="312"/>
      <c r="W751" s="312"/>
      <c r="X751" s="312"/>
      <c r="Y751" s="312"/>
      <c r="Z751" s="312"/>
    </row>
    <row r="752" spans="1:26" ht="18" customHeight="1" x14ac:dyDescent="0.2">
      <c r="A752" s="315"/>
      <c r="B752" s="315"/>
      <c r="C752" s="315"/>
      <c r="D752" s="312"/>
      <c r="E752" s="312"/>
      <c r="F752" s="312"/>
      <c r="G752" s="312"/>
      <c r="H752" s="312"/>
      <c r="I752" s="312"/>
      <c r="J752" s="315"/>
      <c r="K752" s="303"/>
      <c r="L752" s="402"/>
      <c r="M752" s="402"/>
      <c r="N752" s="317"/>
      <c r="O752" s="317"/>
      <c r="P752" s="312"/>
      <c r="Q752" s="318"/>
      <c r="R752" s="318"/>
      <c r="S752" s="312"/>
      <c r="T752" s="312"/>
      <c r="U752" s="312"/>
      <c r="V752" s="312"/>
      <c r="W752" s="312"/>
      <c r="X752" s="312"/>
      <c r="Y752" s="312"/>
      <c r="Z752" s="312"/>
    </row>
    <row r="753" spans="1:26" ht="18" customHeight="1" x14ac:dyDescent="0.2">
      <c r="A753" s="315"/>
      <c r="B753" s="315"/>
      <c r="C753" s="315"/>
      <c r="D753" s="312"/>
      <c r="E753" s="312"/>
      <c r="F753" s="312"/>
      <c r="G753" s="312"/>
      <c r="H753" s="312"/>
      <c r="I753" s="312"/>
      <c r="J753" s="315"/>
      <c r="K753" s="303"/>
      <c r="L753" s="402"/>
      <c r="M753" s="402"/>
      <c r="N753" s="317"/>
      <c r="O753" s="317"/>
      <c r="P753" s="312"/>
      <c r="Q753" s="318"/>
      <c r="R753" s="318"/>
      <c r="S753" s="312"/>
      <c r="T753" s="312"/>
      <c r="U753" s="312"/>
      <c r="V753" s="312"/>
      <c r="W753" s="312"/>
      <c r="X753" s="312"/>
      <c r="Y753" s="312"/>
      <c r="Z753" s="312"/>
    </row>
    <row r="754" spans="1:26" ht="18" customHeight="1" x14ac:dyDescent="0.2">
      <c r="A754" s="315"/>
      <c r="B754" s="315"/>
      <c r="C754" s="315"/>
      <c r="D754" s="312"/>
      <c r="E754" s="312"/>
      <c r="F754" s="312"/>
      <c r="G754" s="312"/>
      <c r="H754" s="312"/>
      <c r="I754" s="312"/>
      <c r="J754" s="315"/>
      <c r="K754" s="303"/>
      <c r="L754" s="402"/>
      <c r="M754" s="402"/>
      <c r="N754" s="317"/>
      <c r="O754" s="317"/>
      <c r="P754" s="312"/>
      <c r="Q754" s="318"/>
      <c r="R754" s="318"/>
      <c r="S754" s="312"/>
      <c r="T754" s="312"/>
      <c r="U754" s="312"/>
      <c r="V754" s="312"/>
      <c r="W754" s="312"/>
      <c r="X754" s="312"/>
      <c r="Y754" s="312"/>
      <c r="Z754" s="312"/>
    </row>
    <row r="755" spans="1:26" ht="18" customHeight="1" x14ac:dyDescent="0.2">
      <c r="A755" s="315"/>
      <c r="B755" s="315"/>
      <c r="C755" s="315"/>
      <c r="D755" s="312"/>
      <c r="E755" s="312"/>
      <c r="F755" s="312"/>
      <c r="G755" s="312"/>
      <c r="H755" s="312"/>
      <c r="I755" s="312"/>
      <c r="J755" s="315"/>
      <c r="K755" s="303"/>
      <c r="L755" s="402"/>
      <c r="M755" s="402"/>
      <c r="N755" s="317"/>
      <c r="O755" s="317"/>
      <c r="P755" s="312"/>
      <c r="Q755" s="318"/>
      <c r="R755" s="318"/>
      <c r="S755" s="312"/>
      <c r="T755" s="312"/>
      <c r="U755" s="312"/>
      <c r="V755" s="312"/>
      <c r="W755" s="312"/>
      <c r="X755" s="312"/>
      <c r="Y755" s="312"/>
      <c r="Z755" s="312"/>
    </row>
    <row r="756" spans="1:26" ht="18" customHeight="1" x14ac:dyDescent="0.2">
      <c r="A756" s="315"/>
      <c r="B756" s="315"/>
      <c r="C756" s="315"/>
      <c r="D756" s="312"/>
      <c r="E756" s="312"/>
      <c r="F756" s="312"/>
      <c r="G756" s="312"/>
      <c r="H756" s="312"/>
      <c r="I756" s="312"/>
      <c r="J756" s="315"/>
      <c r="K756" s="303"/>
      <c r="L756" s="402"/>
      <c r="M756" s="402"/>
      <c r="N756" s="317"/>
      <c r="O756" s="317"/>
      <c r="P756" s="312"/>
      <c r="Q756" s="318"/>
      <c r="R756" s="318"/>
      <c r="S756" s="312"/>
      <c r="T756" s="312"/>
      <c r="U756" s="312"/>
      <c r="V756" s="312"/>
      <c r="W756" s="312"/>
      <c r="X756" s="312"/>
      <c r="Y756" s="312"/>
      <c r="Z756" s="312"/>
    </row>
    <row r="757" spans="1:26" ht="18" customHeight="1" x14ac:dyDescent="0.2">
      <c r="A757" s="315"/>
      <c r="B757" s="315"/>
      <c r="C757" s="315"/>
      <c r="D757" s="312"/>
      <c r="E757" s="312"/>
      <c r="F757" s="312"/>
      <c r="G757" s="312"/>
      <c r="H757" s="312"/>
      <c r="I757" s="312"/>
      <c r="J757" s="315"/>
      <c r="K757" s="303"/>
      <c r="L757" s="402"/>
      <c r="M757" s="402"/>
      <c r="N757" s="317"/>
      <c r="O757" s="317"/>
      <c r="P757" s="312"/>
      <c r="Q757" s="318"/>
      <c r="R757" s="318"/>
      <c r="S757" s="312"/>
      <c r="T757" s="312"/>
      <c r="U757" s="312"/>
      <c r="V757" s="312"/>
      <c r="W757" s="312"/>
      <c r="X757" s="312"/>
      <c r="Y757" s="312"/>
      <c r="Z757" s="312"/>
    </row>
    <row r="758" spans="1:26" ht="18" customHeight="1" x14ac:dyDescent="0.2">
      <c r="A758" s="315"/>
      <c r="B758" s="315"/>
      <c r="C758" s="315"/>
      <c r="D758" s="312"/>
      <c r="E758" s="312"/>
      <c r="F758" s="312"/>
      <c r="G758" s="312"/>
      <c r="H758" s="312"/>
      <c r="I758" s="312"/>
      <c r="J758" s="315"/>
      <c r="K758" s="303"/>
      <c r="L758" s="402"/>
      <c r="M758" s="402"/>
      <c r="N758" s="317"/>
      <c r="O758" s="317"/>
      <c r="P758" s="312"/>
      <c r="Q758" s="318"/>
      <c r="R758" s="318"/>
      <c r="S758" s="312"/>
      <c r="T758" s="312"/>
      <c r="U758" s="312"/>
      <c r="V758" s="312"/>
      <c r="W758" s="312"/>
      <c r="X758" s="312"/>
      <c r="Y758" s="312"/>
      <c r="Z758" s="312"/>
    </row>
    <row r="759" spans="1:26" ht="18" customHeight="1" x14ac:dyDescent="0.2">
      <c r="A759" s="315"/>
      <c r="B759" s="315"/>
      <c r="C759" s="315"/>
      <c r="D759" s="312"/>
      <c r="E759" s="312"/>
      <c r="F759" s="312"/>
      <c r="G759" s="312"/>
      <c r="H759" s="312"/>
      <c r="I759" s="312"/>
      <c r="J759" s="315"/>
      <c r="K759" s="303"/>
      <c r="L759" s="402"/>
      <c r="M759" s="402"/>
      <c r="N759" s="317"/>
      <c r="O759" s="317"/>
      <c r="P759" s="312"/>
      <c r="Q759" s="318"/>
      <c r="R759" s="318"/>
      <c r="S759" s="312"/>
      <c r="T759" s="312"/>
      <c r="U759" s="312"/>
      <c r="V759" s="312"/>
      <c r="W759" s="312"/>
      <c r="X759" s="312"/>
      <c r="Y759" s="312"/>
      <c r="Z759" s="312"/>
    </row>
    <row r="760" spans="1:26" ht="18" customHeight="1" x14ac:dyDescent="0.2">
      <c r="A760" s="315"/>
      <c r="B760" s="315"/>
      <c r="C760" s="315"/>
      <c r="D760" s="312"/>
      <c r="E760" s="312"/>
      <c r="F760" s="312"/>
      <c r="G760" s="312"/>
      <c r="H760" s="312"/>
      <c r="I760" s="312"/>
      <c r="J760" s="315"/>
      <c r="K760" s="303"/>
      <c r="L760" s="402"/>
      <c r="M760" s="402"/>
      <c r="N760" s="317"/>
      <c r="O760" s="317"/>
      <c r="P760" s="312"/>
      <c r="Q760" s="318"/>
      <c r="R760" s="318"/>
      <c r="S760" s="312"/>
      <c r="T760" s="312"/>
      <c r="U760" s="312"/>
      <c r="V760" s="312"/>
      <c r="W760" s="312"/>
      <c r="X760" s="312"/>
      <c r="Y760" s="312"/>
      <c r="Z760" s="312"/>
    </row>
    <row r="761" spans="1:26" ht="18" customHeight="1" x14ac:dyDescent="0.2">
      <c r="A761" s="315"/>
      <c r="B761" s="315"/>
      <c r="C761" s="315"/>
      <c r="D761" s="312"/>
      <c r="E761" s="312"/>
      <c r="F761" s="312"/>
      <c r="G761" s="312"/>
      <c r="H761" s="312"/>
      <c r="I761" s="312"/>
      <c r="J761" s="315"/>
      <c r="K761" s="303"/>
      <c r="L761" s="402"/>
      <c r="M761" s="402"/>
      <c r="N761" s="317"/>
      <c r="O761" s="317"/>
      <c r="P761" s="312"/>
      <c r="Q761" s="318"/>
      <c r="R761" s="318"/>
      <c r="S761" s="312"/>
      <c r="T761" s="312"/>
      <c r="U761" s="312"/>
      <c r="V761" s="312"/>
      <c r="W761" s="312"/>
      <c r="X761" s="312"/>
      <c r="Y761" s="312"/>
      <c r="Z761" s="312"/>
    </row>
    <row r="762" spans="1:26" ht="18" customHeight="1" x14ac:dyDescent="0.2">
      <c r="A762" s="315"/>
      <c r="B762" s="315"/>
      <c r="C762" s="315"/>
      <c r="D762" s="312"/>
      <c r="E762" s="312"/>
      <c r="F762" s="312"/>
      <c r="G762" s="312"/>
      <c r="H762" s="312"/>
      <c r="I762" s="312"/>
      <c r="J762" s="315"/>
      <c r="K762" s="303"/>
      <c r="L762" s="402"/>
      <c r="M762" s="402"/>
      <c r="N762" s="317"/>
      <c r="O762" s="317"/>
      <c r="P762" s="312"/>
      <c r="Q762" s="318"/>
      <c r="R762" s="318"/>
      <c r="S762" s="312"/>
      <c r="T762" s="312"/>
      <c r="U762" s="312"/>
      <c r="V762" s="312"/>
      <c r="W762" s="312"/>
      <c r="X762" s="312"/>
      <c r="Y762" s="312"/>
      <c r="Z762" s="312"/>
    </row>
    <row r="763" spans="1:26" ht="18" customHeight="1" x14ac:dyDescent="0.2">
      <c r="A763" s="315"/>
      <c r="B763" s="315"/>
      <c r="C763" s="315"/>
      <c r="D763" s="312"/>
      <c r="E763" s="312"/>
      <c r="F763" s="312"/>
      <c r="G763" s="312"/>
      <c r="H763" s="312"/>
      <c r="I763" s="312"/>
      <c r="J763" s="315"/>
      <c r="K763" s="303"/>
      <c r="L763" s="402"/>
      <c r="M763" s="402"/>
      <c r="N763" s="317"/>
      <c r="O763" s="317"/>
      <c r="P763" s="312"/>
      <c r="Q763" s="318"/>
      <c r="R763" s="318"/>
      <c r="S763" s="312"/>
      <c r="T763" s="312"/>
      <c r="U763" s="312"/>
      <c r="V763" s="312"/>
      <c r="W763" s="312"/>
      <c r="X763" s="312"/>
      <c r="Y763" s="312"/>
      <c r="Z763" s="312"/>
    </row>
    <row r="764" spans="1:26" ht="18" customHeight="1" x14ac:dyDescent="0.2">
      <c r="A764" s="315"/>
      <c r="B764" s="315"/>
      <c r="C764" s="315"/>
      <c r="D764" s="312"/>
      <c r="E764" s="312"/>
      <c r="F764" s="312"/>
      <c r="G764" s="312"/>
      <c r="H764" s="312"/>
      <c r="I764" s="312"/>
      <c r="J764" s="315"/>
      <c r="K764" s="303"/>
      <c r="L764" s="402"/>
      <c r="M764" s="402"/>
      <c r="N764" s="317"/>
      <c r="O764" s="317"/>
      <c r="P764" s="312"/>
      <c r="Q764" s="318"/>
      <c r="R764" s="318"/>
      <c r="S764" s="312"/>
      <c r="T764" s="312"/>
      <c r="U764" s="312"/>
      <c r="V764" s="312"/>
      <c r="W764" s="312"/>
      <c r="X764" s="312"/>
      <c r="Y764" s="312"/>
      <c r="Z764" s="312"/>
    </row>
    <row r="765" spans="1:26" ht="18" customHeight="1" x14ac:dyDescent="0.2">
      <c r="A765" s="315"/>
      <c r="B765" s="315"/>
      <c r="C765" s="315"/>
      <c r="D765" s="312"/>
      <c r="E765" s="312"/>
      <c r="F765" s="312"/>
      <c r="G765" s="312"/>
      <c r="H765" s="312"/>
      <c r="I765" s="312"/>
      <c r="J765" s="315"/>
      <c r="K765" s="303"/>
      <c r="L765" s="402"/>
      <c r="M765" s="402"/>
      <c r="N765" s="317"/>
      <c r="O765" s="317"/>
      <c r="P765" s="312"/>
      <c r="Q765" s="318"/>
      <c r="R765" s="318"/>
      <c r="S765" s="312"/>
      <c r="T765" s="312"/>
      <c r="U765" s="312"/>
      <c r="V765" s="312"/>
      <c r="W765" s="312"/>
      <c r="X765" s="312"/>
      <c r="Y765" s="312"/>
      <c r="Z765" s="312"/>
    </row>
    <row r="766" spans="1:26" ht="18" customHeight="1" x14ac:dyDescent="0.2">
      <c r="A766" s="315"/>
      <c r="B766" s="315"/>
      <c r="C766" s="315"/>
      <c r="D766" s="312"/>
      <c r="E766" s="312"/>
      <c r="F766" s="312"/>
      <c r="G766" s="312"/>
      <c r="H766" s="312"/>
      <c r="I766" s="312"/>
      <c r="J766" s="315"/>
      <c r="K766" s="303"/>
      <c r="L766" s="402"/>
      <c r="M766" s="402"/>
      <c r="N766" s="317"/>
      <c r="O766" s="317"/>
      <c r="P766" s="312"/>
      <c r="Q766" s="318"/>
      <c r="R766" s="318"/>
      <c r="S766" s="312"/>
      <c r="T766" s="312"/>
      <c r="U766" s="312"/>
      <c r="V766" s="312"/>
      <c r="W766" s="312"/>
      <c r="X766" s="312"/>
      <c r="Y766" s="312"/>
      <c r="Z766" s="312"/>
    </row>
    <row r="767" spans="1:26" ht="18" customHeight="1" x14ac:dyDescent="0.2">
      <c r="A767" s="315"/>
      <c r="B767" s="315"/>
      <c r="C767" s="315"/>
      <c r="D767" s="312"/>
      <c r="E767" s="312"/>
      <c r="F767" s="312"/>
      <c r="G767" s="312"/>
      <c r="H767" s="312"/>
      <c r="I767" s="312"/>
      <c r="J767" s="315"/>
      <c r="K767" s="303"/>
      <c r="L767" s="402"/>
      <c r="M767" s="402"/>
      <c r="N767" s="317"/>
      <c r="O767" s="317"/>
      <c r="P767" s="312"/>
      <c r="Q767" s="318"/>
      <c r="R767" s="318"/>
      <c r="S767" s="312"/>
      <c r="T767" s="312"/>
      <c r="U767" s="312"/>
      <c r="V767" s="312"/>
      <c r="W767" s="312"/>
      <c r="X767" s="312"/>
      <c r="Y767" s="312"/>
      <c r="Z767" s="312"/>
    </row>
    <row r="768" spans="1:26" ht="18" customHeight="1" x14ac:dyDescent="0.2">
      <c r="A768" s="315"/>
      <c r="B768" s="315"/>
      <c r="C768" s="315"/>
      <c r="D768" s="312"/>
      <c r="E768" s="312"/>
      <c r="F768" s="312"/>
      <c r="G768" s="312"/>
      <c r="H768" s="312"/>
      <c r="I768" s="312"/>
      <c r="J768" s="315"/>
      <c r="K768" s="303"/>
      <c r="L768" s="402"/>
      <c r="M768" s="402"/>
      <c r="N768" s="317"/>
      <c r="O768" s="317"/>
      <c r="P768" s="312"/>
      <c r="Q768" s="318"/>
      <c r="R768" s="318"/>
      <c r="S768" s="312"/>
      <c r="T768" s="312"/>
      <c r="U768" s="312"/>
      <c r="V768" s="312"/>
      <c r="W768" s="312"/>
      <c r="X768" s="312"/>
      <c r="Y768" s="312"/>
      <c r="Z768" s="312"/>
    </row>
    <row r="769" spans="1:26" ht="18" customHeight="1" x14ac:dyDescent="0.2">
      <c r="A769" s="315"/>
      <c r="B769" s="315"/>
      <c r="C769" s="315"/>
      <c r="D769" s="312"/>
      <c r="E769" s="312"/>
      <c r="F769" s="312"/>
      <c r="G769" s="312"/>
      <c r="H769" s="312"/>
      <c r="I769" s="312"/>
      <c r="J769" s="315"/>
      <c r="K769" s="303"/>
      <c r="L769" s="402"/>
      <c r="M769" s="402"/>
      <c r="N769" s="317"/>
      <c r="O769" s="317"/>
      <c r="P769" s="312"/>
      <c r="Q769" s="318"/>
      <c r="R769" s="318"/>
      <c r="S769" s="312"/>
      <c r="T769" s="312"/>
      <c r="U769" s="312"/>
      <c r="V769" s="312"/>
      <c r="W769" s="312"/>
      <c r="X769" s="312"/>
      <c r="Y769" s="312"/>
      <c r="Z769" s="312"/>
    </row>
    <row r="770" spans="1:26" ht="18" customHeight="1" x14ac:dyDescent="0.2">
      <c r="A770" s="315"/>
      <c r="B770" s="315"/>
      <c r="C770" s="315"/>
      <c r="D770" s="312"/>
      <c r="E770" s="312"/>
      <c r="F770" s="312"/>
      <c r="G770" s="312"/>
      <c r="H770" s="312"/>
      <c r="I770" s="312"/>
      <c r="J770" s="315"/>
      <c r="K770" s="303"/>
      <c r="L770" s="402"/>
      <c r="M770" s="402"/>
      <c r="N770" s="317"/>
      <c r="O770" s="317"/>
      <c r="P770" s="312"/>
      <c r="Q770" s="318"/>
      <c r="R770" s="318"/>
      <c r="S770" s="312"/>
      <c r="T770" s="312"/>
      <c r="U770" s="312"/>
      <c r="V770" s="312"/>
      <c r="W770" s="312"/>
      <c r="X770" s="312"/>
      <c r="Y770" s="312"/>
      <c r="Z770" s="312"/>
    </row>
    <row r="771" spans="1:26" ht="18" customHeight="1" x14ac:dyDescent="0.2">
      <c r="A771" s="315"/>
      <c r="B771" s="315"/>
      <c r="C771" s="315"/>
      <c r="D771" s="312"/>
      <c r="E771" s="312"/>
      <c r="F771" s="312"/>
      <c r="G771" s="312"/>
      <c r="H771" s="312"/>
      <c r="I771" s="312"/>
      <c r="J771" s="315"/>
      <c r="K771" s="303"/>
      <c r="L771" s="402"/>
      <c r="M771" s="402"/>
      <c r="N771" s="317"/>
      <c r="O771" s="317"/>
      <c r="P771" s="312"/>
      <c r="Q771" s="318"/>
      <c r="R771" s="318"/>
      <c r="S771" s="312"/>
      <c r="T771" s="312"/>
      <c r="U771" s="312"/>
      <c r="V771" s="312"/>
      <c r="W771" s="312"/>
      <c r="X771" s="312"/>
      <c r="Y771" s="312"/>
      <c r="Z771" s="312"/>
    </row>
    <row r="772" spans="1:26" ht="18" customHeight="1" x14ac:dyDescent="0.2">
      <c r="A772" s="315"/>
      <c r="B772" s="315"/>
      <c r="C772" s="315"/>
      <c r="D772" s="312"/>
      <c r="E772" s="312"/>
      <c r="F772" s="312"/>
      <c r="G772" s="312"/>
      <c r="H772" s="312"/>
      <c r="I772" s="312"/>
      <c r="J772" s="315"/>
      <c r="K772" s="303"/>
      <c r="L772" s="402"/>
      <c r="M772" s="402"/>
      <c r="N772" s="317"/>
      <c r="O772" s="317"/>
      <c r="P772" s="312"/>
      <c r="Q772" s="318"/>
      <c r="R772" s="318"/>
      <c r="S772" s="312"/>
      <c r="T772" s="312"/>
      <c r="U772" s="312"/>
      <c r="V772" s="312"/>
      <c r="W772" s="312"/>
      <c r="X772" s="312"/>
      <c r="Y772" s="312"/>
      <c r="Z772" s="312"/>
    </row>
    <row r="773" spans="1:26" ht="18" customHeight="1" x14ac:dyDescent="0.2">
      <c r="A773" s="315"/>
      <c r="B773" s="315"/>
      <c r="C773" s="315"/>
      <c r="D773" s="312"/>
      <c r="E773" s="312"/>
      <c r="F773" s="312"/>
      <c r="G773" s="312"/>
      <c r="H773" s="312"/>
      <c r="I773" s="312"/>
      <c r="J773" s="315"/>
      <c r="K773" s="303"/>
      <c r="L773" s="402"/>
      <c r="M773" s="402"/>
      <c r="N773" s="317"/>
      <c r="O773" s="317"/>
      <c r="P773" s="312"/>
      <c r="Q773" s="318"/>
      <c r="R773" s="318"/>
      <c r="S773" s="312"/>
      <c r="T773" s="312"/>
      <c r="U773" s="312"/>
      <c r="V773" s="312"/>
      <c r="W773" s="312"/>
      <c r="X773" s="312"/>
      <c r="Y773" s="312"/>
      <c r="Z773" s="312"/>
    </row>
    <row r="774" spans="1:26" ht="18" customHeight="1" x14ac:dyDescent="0.2">
      <c r="A774" s="315"/>
      <c r="B774" s="315"/>
      <c r="C774" s="315"/>
      <c r="D774" s="312"/>
      <c r="E774" s="312"/>
      <c r="F774" s="312"/>
      <c r="G774" s="312"/>
      <c r="H774" s="312"/>
      <c r="I774" s="312"/>
      <c r="J774" s="315"/>
      <c r="K774" s="303"/>
      <c r="L774" s="402"/>
      <c r="M774" s="402"/>
      <c r="N774" s="317"/>
      <c r="O774" s="317"/>
      <c r="P774" s="312"/>
      <c r="Q774" s="318"/>
      <c r="R774" s="318"/>
      <c r="S774" s="312"/>
      <c r="T774" s="312"/>
      <c r="U774" s="312"/>
      <c r="V774" s="312"/>
      <c r="W774" s="312"/>
      <c r="X774" s="312"/>
      <c r="Y774" s="312"/>
      <c r="Z774" s="312"/>
    </row>
    <row r="775" spans="1:26" ht="18" customHeight="1" x14ac:dyDescent="0.2">
      <c r="A775" s="315"/>
      <c r="B775" s="315"/>
      <c r="C775" s="315"/>
      <c r="D775" s="312"/>
      <c r="E775" s="312"/>
      <c r="F775" s="312"/>
      <c r="G775" s="312"/>
      <c r="H775" s="312"/>
      <c r="I775" s="312"/>
      <c r="J775" s="315"/>
      <c r="K775" s="303"/>
      <c r="L775" s="402"/>
      <c r="M775" s="402"/>
      <c r="N775" s="317"/>
      <c r="O775" s="317"/>
      <c r="P775" s="312"/>
      <c r="Q775" s="318"/>
      <c r="R775" s="318"/>
      <c r="S775" s="312"/>
      <c r="T775" s="312"/>
      <c r="U775" s="312"/>
      <c r="V775" s="312"/>
      <c r="W775" s="312"/>
      <c r="X775" s="312"/>
      <c r="Y775" s="312"/>
      <c r="Z775" s="312"/>
    </row>
    <row r="776" spans="1:26" ht="18" customHeight="1" x14ac:dyDescent="0.2">
      <c r="A776" s="315"/>
      <c r="B776" s="315"/>
      <c r="C776" s="315"/>
      <c r="D776" s="312"/>
      <c r="E776" s="312"/>
      <c r="F776" s="312"/>
      <c r="G776" s="312"/>
      <c r="H776" s="312"/>
      <c r="I776" s="312"/>
      <c r="J776" s="315"/>
      <c r="K776" s="303"/>
      <c r="L776" s="402"/>
      <c r="M776" s="402"/>
      <c r="N776" s="317"/>
      <c r="O776" s="317"/>
      <c r="P776" s="312"/>
      <c r="Q776" s="318"/>
      <c r="R776" s="318"/>
      <c r="S776" s="312"/>
      <c r="T776" s="312"/>
      <c r="U776" s="312"/>
      <c r="V776" s="312"/>
      <c r="W776" s="312"/>
      <c r="X776" s="312"/>
      <c r="Y776" s="312"/>
      <c r="Z776" s="312"/>
    </row>
    <row r="777" spans="1:26" ht="18" customHeight="1" x14ac:dyDescent="0.2">
      <c r="A777" s="315"/>
      <c r="B777" s="315"/>
      <c r="C777" s="315"/>
      <c r="D777" s="312"/>
      <c r="E777" s="312"/>
      <c r="F777" s="312"/>
      <c r="G777" s="312"/>
      <c r="H777" s="312"/>
      <c r="I777" s="312"/>
      <c r="J777" s="315"/>
      <c r="K777" s="303"/>
      <c r="L777" s="402"/>
      <c r="M777" s="402"/>
      <c r="N777" s="317"/>
      <c r="O777" s="317"/>
      <c r="P777" s="312"/>
      <c r="Q777" s="318"/>
      <c r="R777" s="318"/>
      <c r="S777" s="312"/>
      <c r="T777" s="312"/>
      <c r="U777" s="312"/>
      <c r="V777" s="312"/>
      <c r="W777" s="312"/>
      <c r="X777" s="312"/>
      <c r="Y777" s="312"/>
      <c r="Z777" s="312"/>
    </row>
    <row r="778" spans="1:26" ht="18" customHeight="1" x14ac:dyDescent="0.2">
      <c r="A778" s="315"/>
      <c r="B778" s="315"/>
      <c r="C778" s="315"/>
      <c r="D778" s="312"/>
      <c r="E778" s="312"/>
      <c r="F778" s="312"/>
      <c r="G778" s="312"/>
      <c r="H778" s="312"/>
      <c r="I778" s="312"/>
      <c r="J778" s="315"/>
      <c r="K778" s="303"/>
      <c r="L778" s="402"/>
      <c r="M778" s="402"/>
      <c r="N778" s="317"/>
      <c r="O778" s="317"/>
      <c r="P778" s="312"/>
      <c r="Q778" s="318"/>
      <c r="R778" s="318"/>
      <c r="S778" s="312"/>
      <c r="T778" s="312"/>
      <c r="U778" s="312"/>
      <c r="V778" s="312"/>
      <c r="W778" s="312"/>
      <c r="X778" s="312"/>
      <c r="Y778" s="312"/>
      <c r="Z778" s="312"/>
    </row>
    <row r="779" spans="1:26" ht="18" customHeight="1" x14ac:dyDescent="0.2">
      <c r="A779" s="315"/>
      <c r="B779" s="315"/>
      <c r="C779" s="315"/>
      <c r="D779" s="312"/>
      <c r="E779" s="312"/>
      <c r="F779" s="312"/>
      <c r="G779" s="312"/>
      <c r="H779" s="312"/>
      <c r="I779" s="312"/>
      <c r="J779" s="315"/>
      <c r="K779" s="303"/>
      <c r="L779" s="402"/>
      <c r="M779" s="402"/>
      <c r="N779" s="317"/>
      <c r="O779" s="317"/>
      <c r="P779" s="312"/>
      <c r="Q779" s="318"/>
      <c r="R779" s="318"/>
      <c r="S779" s="312"/>
      <c r="T779" s="312"/>
      <c r="U779" s="312"/>
      <c r="V779" s="312"/>
      <c r="W779" s="312"/>
      <c r="X779" s="312"/>
      <c r="Y779" s="312"/>
      <c r="Z779" s="312"/>
    </row>
    <row r="780" spans="1:26" ht="18" customHeight="1" x14ac:dyDescent="0.2">
      <c r="A780" s="315"/>
      <c r="B780" s="315"/>
      <c r="C780" s="315"/>
      <c r="D780" s="312"/>
      <c r="E780" s="312"/>
      <c r="F780" s="312"/>
      <c r="G780" s="312"/>
      <c r="H780" s="312"/>
      <c r="I780" s="312"/>
      <c r="J780" s="315"/>
      <c r="K780" s="303"/>
      <c r="L780" s="402"/>
      <c r="M780" s="402"/>
      <c r="N780" s="317"/>
      <c r="O780" s="317"/>
      <c r="P780" s="312"/>
      <c r="Q780" s="318"/>
      <c r="R780" s="318"/>
      <c r="S780" s="312"/>
      <c r="T780" s="312"/>
      <c r="U780" s="312"/>
      <c r="V780" s="312"/>
      <c r="W780" s="312"/>
      <c r="X780" s="312"/>
      <c r="Y780" s="312"/>
      <c r="Z780" s="312"/>
    </row>
    <row r="781" spans="1:26" ht="18" customHeight="1" x14ac:dyDescent="0.2">
      <c r="A781" s="315"/>
      <c r="B781" s="315"/>
      <c r="C781" s="315"/>
      <c r="D781" s="312"/>
      <c r="E781" s="312"/>
      <c r="F781" s="312"/>
      <c r="G781" s="312"/>
      <c r="H781" s="312"/>
      <c r="I781" s="312"/>
      <c r="J781" s="315"/>
      <c r="K781" s="303"/>
      <c r="L781" s="402"/>
      <c r="M781" s="402"/>
      <c r="N781" s="317"/>
      <c r="O781" s="317"/>
      <c r="P781" s="312"/>
      <c r="Q781" s="318"/>
      <c r="R781" s="318"/>
      <c r="S781" s="312"/>
      <c r="T781" s="312"/>
      <c r="U781" s="312"/>
      <c r="V781" s="312"/>
      <c r="W781" s="312"/>
      <c r="X781" s="312"/>
      <c r="Y781" s="312"/>
      <c r="Z781" s="312"/>
    </row>
    <row r="782" spans="1:26" ht="18" customHeight="1" x14ac:dyDescent="0.2">
      <c r="A782" s="315"/>
      <c r="B782" s="315"/>
      <c r="C782" s="315"/>
      <c r="D782" s="312"/>
      <c r="E782" s="312"/>
      <c r="F782" s="312"/>
      <c r="G782" s="312"/>
      <c r="H782" s="312"/>
      <c r="I782" s="312"/>
      <c r="J782" s="315"/>
      <c r="K782" s="303"/>
      <c r="L782" s="402"/>
      <c r="M782" s="402"/>
      <c r="N782" s="317"/>
      <c r="O782" s="317"/>
      <c r="P782" s="312"/>
      <c r="Q782" s="318"/>
      <c r="R782" s="318"/>
      <c r="S782" s="312"/>
      <c r="T782" s="312"/>
      <c r="U782" s="312"/>
      <c r="V782" s="312"/>
      <c r="W782" s="312"/>
      <c r="X782" s="312"/>
      <c r="Y782" s="312"/>
      <c r="Z782" s="312"/>
    </row>
    <row r="783" spans="1:26" ht="18" customHeight="1" x14ac:dyDescent="0.2">
      <c r="A783" s="315"/>
      <c r="B783" s="315"/>
      <c r="C783" s="315"/>
      <c r="D783" s="312"/>
      <c r="E783" s="312"/>
      <c r="F783" s="312"/>
      <c r="G783" s="312"/>
      <c r="H783" s="312"/>
      <c r="I783" s="312"/>
      <c r="J783" s="315"/>
      <c r="K783" s="303"/>
      <c r="L783" s="402"/>
      <c r="M783" s="402"/>
      <c r="N783" s="317"/>
      <c r="O783" s="317"/>
      <c r="P783" s="312"/>
      <c r="Q783" s="318"/>
      <c r="R783" s="318"/>
      <c r="S783" s="312"/>
      <c r="T783" s="312"/>
      <c r="U783" s="312"/>
      <c r="V783" s="312"/>
      <c r="W783" s="312"/>
      <c r="X783" s="312"/>
      <c r="Y783" s="312"/>
      <c r="Z783" s="312"/>
    </row>
    <row r="784" spans="1:26" ht="18" customHeight="1" x14ac:dyDescent="0.2">
      <c r="A784" s="315"/>
      <c r="B784" s="315"/>
      <c r="C784" s="315"/>
      <c r="D784" s="312"/>
      <c r="E784" s="312"/>
      <c r="F784" s="312"/>
      <c r="G784" s="312"/>
      <c r="H784" s="312"/>
      <c r="I784" s="312"/>
      <c r="J784" s="315"/>
      <c r="K784" s="303"/>
      <c r="L784" s="402"/>
      <c r="M784" s="402"/>
      <c r="N784" s="317"/>
      <c r="O784" s="317"/>
      <c r="P784" s="312"/>
      <c r="Q784" s="318"/>
      <c r="R784" s="318"/>
      <c r="S784" s="312"/>
      <c r="T784" s="312"/>
      <c r="U784" s="312"/>
      <c r="V784" s="312"/>
      <c r="W784" s="312"/>
      <c r="X784" s="312"/>
      <c r="Y784" s="312"/>
      <c r="Z784" s="312"/>
    </row>
    <row r="785" spans="1:26" ht="18" customHeight="1" x14ac:dyDescent="0.2">
      <c r="A785" s="315"/>
      <c r="B785" s="315"/>
      <c r="C785" s="315"/>
      <c r="D785" s="312"/>
      <c r="E785" s="312"/>
      <c r="F785" s="312"/>
      <c r="G785" s="312"/>
      <c r="H785" s="312"/>
      <c r="I785" s="312"/>
      <c r="J785" s="315"/>
      <c r="K785" s="303"/>
      <c r="L785" s="402"/>
      <c r="M785" s="402"/>
      <c r="N785" s="317"/>
      <c r="O785" s="317"/>
      <c r="P785" s="312"/>
      <c r="Q785" s="318"/>
      <c r="R785" s="318"/>
      <c r="S785" s="312"/>
      <c r="T785" s="312"/>
      <c r="U785" s="312"/>
      <c r="V785" s="312"/>
      <c r="W785" s="312"/>
      <c r="X785" s="312"/>
      <c r="Y785" s="312"/>
      <c r="Z785" s="312"/>
    </row>
    <row r="786" spans="1:26" ht="18" customHeight="1" x14ac:dyDescent="0.2">
      <c r="A786" s="315"/>
      <c r="B786" s="315"/>
      <c r="C786" s="315"/>
      <c r="D786" s="312"/>
      <c r="E786" s="312"/>
      <c r="F786" s="312"/>
      <c r="G786" s="312"/>
      <c r="H786" s="312"/>
      <c r="I786" s="312"/>
      <c r="J786" s="315"/>
      <c r="K786" s="303"/>
      <c r="L786" s="402"/>
      <c r="M786" s="402"/>
      <c r="N786" s="317"/>
      <c r="O786" s="317"/>
      <c r="P786" s="312"/>
      <c r="Q786" s="318"/>
      <c r="R786" s="318"/>
      <c r="S786" s="312"/>
      <c r="T786" s="312"/>
      <c r="U786" s="312"/>
      <c r="V786" s="312"/>
      <c r="W786" s="312"/>
      <c r="X786" s="312"/>
      <c r="Y786" s="312"/>
      <c r="Z786" s="312"/>
    </row>
    <row r="787" spans="1:26" ht="18" customHeight="1" x14ac:dyDescent="0.2">
      <c r="A787" s="315"/>
      <c r="B787" s="315"/>
      <c r="C787" s="315"/>
      <c r="D787" s="312"/>
      <c r="E787" s="312"/>
      <c r="F787" s="312"/>
      <c r="G787" s="312"/>
      <c r="H787" s="312"/>
      <c r="I787" s="312"/>
      <c r="J787" s="315"/>
      <c r="K787" s="303"/>
      <c r="L787" s="402"/>
      <c r="M787" s="402"/>
      <c r="N787" s="317"/>
      <c r="O787" s="317"/>
      <c r="P787" s="312"/>
      <c r="Q787" s="318"/>
      <c r="R787" s="318"/>
      <c r="S787" s="312"/>
      <c r="T787" s="312"/>
      <c r="U787" s="312"/>
      <c r="V787" s="312"/>
      <c r="W787" s="312"/>
      <c r="X787" s="312"/>
      <c r="Y787" s="312"/>
      <c r="Z787" s="312"/>
    </row>
    <row r="788" spans="1:26" ht="18" customHeight="1" x14ac:dyDescent="0.2">
      <c r="A788" s="315"/>
      <c r="B788" s="315"/>
      <c r="C788" s="315"/>
      <c r="D788" s="312"/>
      <c r="E788" s="312"/>
      <c r="F788" s="312"/>
      <c r="G788" s="312"/>
      <c r="H788" s="312"/>
      <c r="I788" s="312"/>
      <c r="J788" s="315"/>
      <c r="K788" s="303"/>
      <c r="L788" s="402"/>
      <c r="M788" s="402"/>
      <c r="N788" s="317"/>
      <c r="O788" s="317"/>
      <c r="P788" s="312"/>
      <c r="Q788" s="318"/>
      <c r="R788" s="318"/>
      <c r="S788" s="312"/>
      <c r="T788" s="312"/>
      <c r="U788" s="312"/>
      <c r="V788" s="312"/>
      <c r="W788" s="312"/>
      <c r="X788" s="312"/>
      <c r="Y788" s="312"/>
      <c r="Z788" s="312"/>
    </row>
    <row r="789" spans="1:26" ht="18" customHeight="1" x14ac:dyDescent="0.2">
      <c r="A789" s="315"/>
      <c r="B789" s="315"/>
      <c r="C789" s="315"/>
      <c r="D789" s="312"/>
      <c r="E789" s="312"/>
      <c r="F789" s="312"/>
      <c r="G789" s="312"/>
      <c r="H789" s="312"/>
      <c r="I789" s="312"/>
      <c r="J789" s="315"/>
      <c r="K789" s="303"/>
      <c r="L789" s="402"/>
      <c r="M789" s="402"/>
      <c r="N789" s="317"/>
      <c r="O789" s="317"/>
      <c r="P789" s="312"/>
      <c r="Q789" s="318"/>
      <c r="R789" s="318"/>
      <c r="S789" s="312"/>
      <c r="T789" s="312"/>
      <c r="U789" s="312"/>
      <c r="V789" s="312"/>
      <c r="W789" s="312"/>
      <c r="X789" s="312"/>
      <c r="Y789" s="312"/>
      <c r="Z789" s="312"/>
    </row>
    <row r="790" spans="1:26" ht="18" customHeight="1" x14ac:dyDescent="0.2">
      <c r="A790" s="315"/>
      <c r="B790" s="315"/>
      <c r="C790" s="315"/>
      <c r="D790" s="312"/>
      <c r="E790" s="312"/>
      <c r="F790" s="312"/>
      <c r="G790" s="312"/>
      <c r="H790" s="312"/>
      <c r="I790" s="312"/>
      <c r="J790" s="315"/>
      <c r="K790" s="303"/>
      <c r="L790" s="402"/>
      <c r="M790" s="402"/>
      <c r="N790" s="317"/>
      <c r="O790" s="317"/>
      <c r="P790" s="312"/>
      <c r="Q790" s="318"/>
      <c r="R790" s="318"/>
      <c r="S790" s="312"/>
      <c r="T790" s="312"/>
      <c r="U790" s="312"/>
      <c r="V790" s="312"/>
      <c r="W790" s="312"/>
      <c r="X790" s="312"/>
      <c r="Y790" s="312"/>
      <c r="Z790" s="312"/>
    </row>
    <row r="791" spans="1:26" ht="18" customHeight="1" x14ac:dyDescent="0.2">
      <c r="A791" s="315"/>
      <c r="B791" s="315"/>
      <c r="C791" s="315"/>
      <c r="D791" s="312"/>
      <c r="E791" s="312"/>
      <c r="F791" s="312"/>
      <c r="G791" s="312"/>
      <c r="H791" s="312"/>
      <c r="I791" s="312"/>
      <c r="J791" s="315"/>
      <c r="K791" s="303"/>
      <c r="L791" s="402"/>
      <c r="M791" s="402"/>
      <c r="N791" s="317"/>
      <c r="O791" s="317"/>
      <c r="P791" s="312"/>
      <c r="Q791" s="318"/>
      <c r="R791" s="318"/>
      <c r="S791" s="312"/>
      <c r="T791" s="312"/>
      <c r="U791" s="312"/>
      <c r="V791" s="312"/>
      <c r="W791" s="312"/>
      <c r="X791" s="312"/>
      <c r="Y791" s="312"/>
      <c r="Z791" s="312"/>
    </row>
    <row r="792" spans="1:26" ht="18" customHeight="1" x14ac:dyDescent="0.2">
      <c r="A792" s="315"/>
      <c r="B792" s="315"/>
      <c r="C792" s="315"/>
      <c r="D792" s="312"/>
      <c r="E792" s="312"/>
      <c r="F792" s="312"/>
      <c r="G792" s="312"/>
      <c r="H792" s="312"/>
      <c r="I792" s="312"/>
      <c r="J792" s="315"/>
      <c r="K792" s="303"/>
      <c r="L792" s="402"/>
      <c r="M792" s="402"/>
      <c r="N792" s="317"/>
      <c r="O792" s="317"/>
      <c r="P792" s="312"/>
      <c r="Q792" s="318"/>
      <c r="R792" s="318"/>
      <c r="S792" s="312"/>
      <c r="T792" s="312"/>
      <c r="U792" s="312"/>
      <c r="V792" s="312"/>
      <c r="W792" s="312"/>
      <c r="X792" s="312"/>
      <c r="Y792" s="312"/>
      <c r="Z792" s="312"/>
    </row>
    <row r="793" spans="1:26" ht="18" customHeight="1" x14ac:dyDescent="0.2">
      <c r="A793" s="315"/>
      <c r="B793" s="315"/>
      <c r="C793" s="315"/>
      <c r="D793" s="312"/>
      <c r="E793" s="312"/>
      <c r="F793" s="312"/>
      <c r="G793" s="312"/>
      <c r="H793" s="312"/>
      <c r="I793" s="312"/>
      <c r="J793" s="315"/>
      <c r="K793" s="303"/>
      <c r="L793" s="402"/>
      <c r="M793" s="402"/>
      <c r="N793" s="317"/>
      <c r="O793" s="317"/>
      <c r="P793" s="312"/>
      <c r="Q793" s="318"/>
      <c r="R793" s="318"/>
      <c r="S793" s="312"/>
      <c r="T793" s="312"/>
      <c r="U793" s="312"/>
      <c r="V793" s="312"/>
      <c r="W793" s="312"/>
      <c r="X793" s="312"/>
      <c r="Y793" s="312"/>
      <c r="Z793" s="312"/>
    </row>
    <row r="794" spans="1:26" ht="18" customHeight="1" x14ac:dyDescent="0.2">
      <c r="A794" s="315"/>
      <c r="B794" s="315"/>
      <c r="C794" s="315"/>
      <c r="D794" s="312"/>
      <c r="E794" s="312"/>
      <c r="F794" s="312"/>
      <c r="G794" s="312"/>
      <c r="H794" s="312"/>
      <c r="I794" s="312"/>
      <c r="J794" s="315"/>
      <c r="K794" s="303"/>
      <c r="L794" s="402"/>
      <c r="M794" s="402"/>
      <c r="N794" s="317"/>
      <c r="O794" s="317"/>
      <c r="P794" s="312"/>
      <c r="Q794" s="318"/>
      <c r="R794" s="318"/>
      <c r="S794" s="312"/>
      <c r="T794" s="312"/>
      <c r="U794" s="312"/>
      <c r="V794" s="312"/>
      <c r="W794" s="312"/>
      <c r="X794" s="312"/>
      <c r="Y794" s="312"/>
      <c r="Z794" s="312"/>
    </row>
    <row r="795" spans="1:26" ht="18" customHeight="1" x14ac:dyDescent="0.2">
      <c r="A795" s="315"/>
      <c r="B795" s="315"/>
      <c r="C795" s="315"/>
      <c r="D795" s="312"/>
      <c r="E795" s="312"/>
      <c r="F795" s="312"/>
      <c r="G795" s="312"/>
      <c r="H795" s="312"/>
      <c r="I795" s="312"/>
      <c r="J795" s="315"/>
      <c r="K795" s="303"/>
      <c r="L795" s="402"/>
      <c r="M795" s="402"/>
      <c r="N795" s="317"/>
      <c r="O795" s="317"/>
      <c r="P795" s="312"/>
      <c r="Q795" s="318"/>
      <c r="R795" s="318"/>
      <c r="S795" s="312"/>
      <c r="T795" s="312"/>
      <c r="U795" s="312"/>
      <c r="V795" s="312"/>
      <c r="W795" s="312"/>
      <c r="X795" s="312"/>
      <c r="Y795" s="312"/>
      <c r="Z795" s="312"/>
    </row>
    <row r="796" spans="1:26" ht="18" customHeight="1" x14ac:dyDescent="0.2">
      <c r="A796" s="315"/>
      <c r="B796" s="315"/>
      <c r="C796" s="315"/>
      <c r="D796" s="312"/>
      <c r="E796" s="312"/>
      <c r="F796" s="312"/>
      <c r="G796" s="312"/>
      <c r="H796" s="312"/>
      <c r="I796" s="312"/>
      <c r="J796" s="315"/>
      <c r="K796" s="303"/>
      <c r="L796" s="402"/>
      <c r="M796" s="402"/>
      <c r="N796" s="317"/>
      <c r="O796" s="317"/>
      <c r="P796" s="312"/>
      <c r="Q796" s="318"/>
      <c r="R796" s="318"/>
      <c r="S796" s="312"/>
      <c r="T796" s="312"/>
      <c r="U796" s="312"/>
      <c r="V796" s="312"/>
      <c r="W796" s="312"/>
      <c r="X796" s="312"/>
      <c r="Y796" s="312"/>
      <c r="Z796" s="312"/>
    </row>
    <row r="797" spans="1:26" ht="18" customHeight="1" x14ac:dyDescent="0.2">
      <c r="A797" s="315"/>
      <c r="B797" s="315"/>
      <c r="C797" s="315"/>
      <c r="D797" s="312"/>
      <c r="E797" s="312"/>
      <c r="F797" s="312"/>
      <c r="G797" s="312"/>
      <c r="H797" s="312"/>
      <c r="I797" s="312"/>
      <c r="J797" s="315"/>
      <c r="K797" s="303"/>
      <c r="L797" s="402"/>
      <c r="M797" s="402"/>
      <c r="N797" s="317"/>
      <c r="O797" s="317"/>
      <c r="P797" s="312"/>
      <c r="Q797" s="318"/>
      <c r="R797" s="318"/>
      <c r="S797" s="312"/>
      <c r="T797" s="312"/>
      <c r="U797" s="312"/>
      <c r="V797" s="312"/>
      <c r="W797" s="312"/>
      <c r="X797" s="312"/>
      <c r="Y797" s="312"/>
      <c r="Z797" s="312"/>
    </row>
    <row r="798" spans="1:26" ht="18" customHeight="1" x14ac:dyDescent="0.2">
      <c r="A798" s="315"/>
      <c r="B798" s="315"/>
      <c r="C798" s="315"/>
      <c r="D798" s="312"/>
      <c r="E798" s="312"/>
      <c r="F798" s="312"/>
      <c r="G798" s="312"/>
      <c r="H798" s="312"/>
      <c r="I798" s="312"/>
      <c r="J798" s="315"/>
      <c r="K798" s="303"/>
      <c r="L798" s="402"/>
      <c r="M798" s="402"/>
      <c r="N798" s="317"/>
      <c r="O798" s="317"/>
      <c r="P798" s="312"/>
      <c r="Q798" s="318"/>
      <c r="R798" s="318"/>
      <c r="S798" s="312"/>
      <c r="T798" s="312"/>
      <c r="U798" s="312"/>
      <c r="V798" s="312"/>
      <c r="W798" s="312"/>
      <c r="X798" s="312"/>
      <c r="Y798" s="312"/>
      <c r="Z798" s="312"/>
    </row>
    <row r="799" spans="1:26" ht="18" customHeight="1" x14ac:dyDescent="0.2">
      <c r="A799" s="315"/>
      <c r="B799" s="315"/>
      <c r="C799" s="315"/>
      <c r="D799" s="312"/>
      <c r="E799" s="312"/>
      <c r="F799" s="312"/>
      <c r="G799" s="312"/>
      <c r="H799" s="312"/>
      <c r="I799" s="312"/>
      <c r="J799" s="315"/>
      <c r="K799" s="303"/>
      <c r="L799" s="402"/>
      <c r="M799" s="402"/>
      <c r="N799" s="317"/>
      <c r="O799" s="317"/>
      <c r="P799" s="312"/>
      <c r="Q799" s="318"/>
      <c r="R799" s="318"/>
      <c r="S799" s="312"/>
      <c r="T799" s="312"/>
      <c r="U799" s="312"/>
      <c r="V799" s="312"/>
      <c r="W799" s="312"/>
      <c r="X799" s="312"/>
      <c r="Y799" s="312"/>
      <c r="Z799" s="312"/>
    </row>
    <row r="800" spans="1:26" ht="18" customHeight="1" x14ac:dyDescent="0.2">
      <c r="A800" s="315"/>
      <c r="B800" s="315"/>
      <c r="C800" s="315"/>
      <c r="D800" s="312"/>
      <c r="E800" s="312"/>
      <c r="F800" s="312"/>
      <c r="G800" s="312"/>
      <c r="H800" s="312"/>
      <c r="I800" s="312"/>
      <c r="J800" s="315"/>
      <c r="K800" s="303"/>
      <c r="L800" s="402"/>
      <c r="M800" s="402"/>
      <c r="N800" s="317"/>
      <c r="O800" s="317"/>
      <c r="P800" s="312"/>
      <c r="Q800" s="318"/>
      <c r="R800" s="318"/>
      <c r="S800" s="312"/>
      <c r="T800" s="312"/>
      <c r="U800" s="312"/>
      <c r="V800" s="312"/>
      <c r="W800" s="312"/>
      <c r="X800" s="312"/>
      <c r="Y800" s="312"/>
      <c r="Z800" s="312"/>
    </row>
    <row r="801" spans="1:26" ht="18" customHeight="1" x14ac:dyDescent="0.2">
      <c r="A801" s="315"/>
      <c r="B801" s="315"/>
      <c r="C801" s="315"/>
      <c r="D801" s="312"/>
      <c r="E801" s="312"/>
      <c r="F801" s="312"/>
      <c r="G801" s="312"/>
      <c r="H801" s="312"/>
      <c r="I801" s="312"/>
      <c r="J801" s="315"/>
      <c r="K801" s="303"/>
      <c r="L801" s="402"/>
      <c r="M801" s="402"/>
      <c r="N801" s="317"/>
      <c r="O801" s="317"/>
      <c r="P801" s="312"/>
      <c r="Q801" s="318"/>
      <c r="R801" s="318"/>
      <c r="S801" s="312"/>
      <c r="T801" s="312"/>
      <c r="U801" s="312"/>
      <c r="V801" s="312"/>
      <c r="W801" s="312"/>
      <c r="X801" s="312"/>
      <c r="Y801" s="312"/>
      <c r="Z801" s="312"/>
    </row>
    <row r="802" spans="1:26" ht="18" customHeight="1" x14ac:dyDescent="0.2">
      <c r="A802" s="315"/>
      <c r="B802" s="315"/>
      <c r="C802" s="315"/>
      <c r="D802" s="312"/>
      <c r="E802" s="312"/>
      <c r="F802" s="312"/>
      <c r="G802" s="312"/>
      <c r="H802" s="312"/>
      <c r="I802" s="312"/>
      <c r="J802" s="315"/>
      <c r="K802" s="303"/>
      <c r="L802" s="402"/>
      <c r="M802" s="402"/>
      <c r="N802" s="317"/>
      <c r="O802" s="317"/>
      <c r="P802" s="312"/>
      <c r="Q802" s="318"/>
      <c r="R802" s="318"/>
      <c r="S802" s="312"/>
      <c r="T802" s="312"/>
      <c r="U802" s="312"/>
      <c r="V802" s="312"/>
      <c r="W802" s="312"/>
      <c r="X802" s="312"/>
      <c r="Y802" s="312"/>
      <c r="Z802" s="312"/>
    </row>
    <row r="803" spans="1:26" ht="18" customHeight="1" x14ac:dyDescent="0.2">
      <c r="A803" s="315"/>
      <c r="B803" s="315"/>
      <c r="C803" s="315"/>
      <c r="D803" s="312"/>
      <c r="E803" s="312"/>
      <c r="F803" s="312"/>
      <c r="G803" s="312"/>
      <c r="H803" s="312"/>
      <c r="I803" s="312"/>
      <c r="J803" s="315"/>
      <c r="K803" s="303"/>
      <c r="L803" s="402"/>
      <c r="M803" s="402"/>
      <c r="N803" s="317"/>
      <c r="O803" s="317"/>
      <c r="P803" s="312"/>
      <c r="Q803" s="318"/>
      <c r="R803" s="318"/>
      <c r="S803" s="312"/>
      <c r="T803" s="312"/>
      <c r="U803" s="312"/>
      <c r="V803" s="312"/>
      <c r="W803" s="312"/>
      <c r="X803" s="312"/>
      <c r="Y803" s="312"/>
      <c r="Z803" s="312"/>
    </row>
    <row r="804" spans="1:26" ht="18" customHeight="1" x14ac:dyDescent="0.2">
      <c r="A804" s="315"/>
      <c r="B804" s="315"/>
      <c r="C804" s="315"/>
      <c r="D804" s="312"/>
      <c r="E804" s="312"/>
      <c r="F804" s="312"/>
      <c r="G804" s="312"/>
      <c r="H804" s="312"/>
      <c r="I804" s="312"/>
      <c r="J804" s="315"/>
      <c r="K804" s="303"/>
      <c r="L804" s="402"/>
      <c r="M804" s="402"/>
      <c r="N804" s="317"/>
      <c r="O804" s="317"/>
      <c r="P804" s="312"/>
      <c r="Q804" s="318"/>
      <c r="R804" s="318"/>
      <c r="S804" s="312"/>
      <c r="T804" s="312"/>
      <c r="U804" s="312"/>
      <c r="V804" s="312"/>
      <c r="W804" s="312"/>
      <c r="X804" s="312"/>
      <c r="Y804" s="312"/>
      <c r="Z804" s="312"/>
    </row>
    <row r="805" spans="1:26" ht="18" customHeight="1" x14ac:dyDescent="0.2">
      <c r="A805" s="315"/>
      <c r="B805" s="315"/>
      <c r="C805" s="315"/>
      <c r="D805" s="312"/>
      <c r="E805" s="312"/>
      <c r="F805" s="312"/>
      <c r="G805" s="312"/>
      <c r="H805" s="312"/>
      <c r="I805" s="312"/>
      <c r="J805" s="315"/>
      <c r="K805" s="303"/>
      <c r="L805" s="402"/>
      <c r="M805" s="402"/>
      <c r="N805" s="317"/>
      <c r="O805" s="317"/>
      <c r="P805" s="312"/>
      <c r="Q805" s="318"/>
      <c r="R805" s="318"/>
      <c r="S805" s="312"/>
      <c r="T805" s="312"/>
      <c r="U805" s="312"/>
      <c r="V805" s="312"/>
      <c r="W805" s="312"/>
      <c r="X805" s="312"/>
      <c r="Y805" s="312"/>
      <c r="Z805" s="312"/>
    </row>
    <row r="806" spans="1:26" ht="18" customHeight="1" x14ac:dyDescent="0.2">
      <c r="A806" s="315"/>
      <c r="B806" s="315"/>
      <c r="C806" s="315"/>
      <c r="D806" s="312"/>
      <c r="E806" s="312"/>
      <c r="F806" s="312"/>
      <c r="G806" s="312"/>
      <c r="H806" s="312"/>
      <c r="I806" s="312"/>
      <c r="J806" s="315"/>
      <c r="K806" s="303"/>
      <c r="L806" s="402"/>
      <c r="M806" s="402"/>
      <c r="N806" s="317"/>
      <c r="O806" s="317"/>
      <c r="P806" s="312"/>
      <c r="Q806" s="318"/>
      <c r="R806" s="318"/>
      <c r="S806" s="312"/>
      <c r="T806" s="312"/>
      <c r="U806" s="312"/>
      <c r="V806" s="312"/>
      <c r="W806" s="312"/>
      <c r="X806" s="312"/>
      <c r="Y806" s="312"/>
      <c r="Z806" s="312"/>
    </row>
    <row r="807" spans="1:26" ht="18" customHeight="1" x14ac:dyDescent="0.2">
      <c r="A807" s="315"/>
      <c r="B807" s="315"/>
      <c r="C807" s="315"/>
      <c r="D807" s="312"/>
      <c r="E807" s="312"/>
      <c r="F807" s="312"/>
      <c r="G807" s="312"/>
      <c r="H807" s="312"/>
      <c r="I807" s="312"/>
      <c r="J807" s="315"/>
      <c r="K807" s="303"/>
      <c r="L807" s="402"/>
      <c r="M807" s="402"/>
      <c r="N807" s="317"/>
      <c r="O807" s="317"/>
      <c r="P807" s="312"/>
      <c r="Q807" s="318"/>
      <c r="R807" s="318"/>
      <c r="S807" s="312"/>
      <c r="T807" s="312"/>
      <c r="U807" s="312"/>
      <c r="V807" s="312"/>
      <c r="W807" s="312"/>
      <c r="X807" s="312"/>
      <c r="Y807" s="312"/>
      <c r="Z807" s="312"/>
    </row>
    <row r="808" spans="1:26" ht="18" customHeight="1" x14ac:dyDescent="0.2">
      <c r="A808" s="315"/>
      <c r="B808" s="315"/>
      <c r="C808" s="315"/>
      <c r="D808" s="312"/>
      <c r="E808" s="312"/>
      <c r="F808" s="312"/>
      <c r="G808" s="312"/>
      <c r="H808" s="312"/>
      <c r="I808" s="312"/>
      <c r="J808" s="315"/>
      <c r="K808" s="303"/>
      <c r="L808" s="402"/>
      <c r="M808" s="402"/>
      <c r="N808" s="317"/>
      <c r="O808" s="317"/>
      <c r="P808" s="312"/>
      <c r="Q808" s="318"/>
      <c r="R808" s="318"/>
      <c r="S808" s="312"/>
      <c r="T808" s="312"/>
      <c r="U808" s="312"/>
      <c r="V808" s="312"/>
      <c r="W808" s="312"/>
      <c r="X808" s="312"/>
      <c r="Y808" s="312"/>
      <c r="Z808" s="312"/>
    </row>
    <row r="809" spans="1:26" ht="18" customHeight="1" x14ac:dyDescent="0.2">
      <c r="A809" s="315"/>
      <c r="B809" s="315"/>
      <c r="C809" s="315"/>
      <c r="D809" s="312"/>
      <c r="E809" s="312"/>
      <c r="F809" s="312"/>
      <c r="G809" s="312"/>
      <c r="H809" s="312"/>
      <c r="I809" s="312"/>
      <c r="J809" s="315"/>
      <c r="K809" s="303"/>
      <c r="L809" s="402"/>
      <c r="M809" s="402"/>
      <c r="N809" s="317"/>
      <c r="O809" s="317"/>
      <c r="P809" s="312"/>
      <c r="Q809" s="318"/>
      <c r="R809" s="318"/>
      <c r="S809" s="312"/>
      <c r="T809" s="312"/>
      <c r="U809" s="312"/>
      <c r="V809" s="312"/>
      <c r="W809" s="312"/>
      <c r="X809" s="312"/>
      <c r="Y809" s="312"/>
      <c r="Z809" s="312"/>
    </row>
    <row r="810" spans="1:26" ht="18" customHeight="1" x14ac:dyDescent="0.2">
      <c r="A810" s="315"/>
      <c r="B810" s="315"/>
      <c r="C810" s="315"/>
      <c r="D810" s="312"/>
      <c r="E810" s="312"/>
      <c r="F810" s="312"/>
      <c r="G810" s="312"/>
      <c r="H810" s="312"/>
      <c r="I810" s="312"/>
      <c r="J810" s="315"/>
      <c r="K810" s="303"/>
      <c r="L810" s="402"/>
      <c r="M810" s="402"/>
      <c r="N810" s="317"/>
      <c r="O810" s="317"/>
      <c r="P810" s="312"/>
      <c r="Q810" s="318"/>
      <c r="R810" s="318"/>
      <c r="S810" s="312"/>
      <c r="T810" s="312"/>
      <c r="U810" s="312"/>
      <c r="V810" s="312"/>
      <c r="W810" s="312"/>
      <c r="X810" s="312"/>
      <c r="Y810" s="312"/>
      <c r="Z810" s="312"/>
    </row>
    <row r="811" spans="1:26" ht="18" customHeight="1" x14ac:dyDescent="0.2">
      <c r="A811" s="315"/>
      <c r="B811" s="315"/>
      <c r="C811" s="315"/>
      <c r="D811" s="312"/>
      <c r="E811" s="312"/>
      <c r="F811" s="312"/>
      <c r="G811" s="312"/>
      <c r="H811" s="312"/>
      <c r="I811" s="312"/>
      <c r="J811" s="315"/>
      <c r="K811" s="303"/>
      <c r="L811" s="402"/>
      <c r="M811" s="402"/>
      <c r="N811" s="317"/>
      <c r="O811" s="317"/>
      <c r="P811" s="312"/>
      <c r="Q811" s="318"/>
      <c r="R811" s="318"/>
      <c r="S811" s="312"/>
      <c r="T811" s="312"/>
      <c r="U811" s="312"/>
      <c r="V811" s="312"/>
      <c r="W811" s="312"/>
      <c r="X811" s="312"/>
      <c r="Y811" s="312"/>
      <c r="Z811" s="312"/>
    </row>
    <row r="812" spans="1:26" ht="18" customHeight="1" x14ac:dyDescent="0.2">
      <c r="A812" s="315"/>
      <c r="B812" s="315"/>
      <c r="C812" s="315"/>
      <c r="D812" s="312"/>
      <c r="E812" s="312"/>
      <c r="F812" s="312"/>
      <c r="G812" s="312"/>
      <c r="H812" s="312"/>
      <c r="I812" s="312"/>
      <c r="J812" s="315"/>
      <c r="K812" s="303"/>
      <c r="L812" s="402"/>
      <c r="M812" s="402"/>
      <c r="N812" s="317"/>
      <c r="O812" s="317"/>
      <c r="P812" s="312"/>
      <c r="Q812" s="318"/>
      <c r="R812" s="318"/>
      <c r="S812" s="312"/>
      <c r="T812" s="312"/>
      <c r="U812" s="312"/>
      <c r="V812" s="312"/>
      <c r="W812" s="312"/>
      <c r="X812" s="312"/>
      <c r="Y812" s="312"/>
      <c r="Z812" s="312"/>
    </row>
    <row r="813" spans="1:26" ht="18" customHeight="1" x14ac:dyDescent="0.2">
      <c r="A813" s="315"/>
      <c r="B813" s="315"/>
      <c r="C813" s="315"/>
      <c r="D813" s="312"/>
      <c r="E813" s="312"/>
      <c r="F813" s="312"/>
      <c r="G813" s="312"/>
      <c r="H813" s="312"/>
      <c r="I813" s="312"/>
      <c r="J813" s="315"/>
      <c r="K813" s="303"/>
      <c r="L813" s="402"/>
      <c r="M813" s="402"/>
      <c r="N813" s="317"/>
      <c r="O813" s="317"/>
      <c r="P813" s="312"/>
      <c r="Q813" s="318"/>
      <c r="R813" s="318"/>
      <c r="S813" s="312"/>
      <c r="T813" s="312"/>
      <c r="U813" s="312"/>
      <c r="V813" s="312"/>
      <c r="W813" s="312"/>
      <c r="X813" s="312"/>
      <c r="Y813" s="312"/>
      <c r="Z813" s="312"/>
    </row>
    <row r="814" spans="1:26" ht="18" customHeight="1" x14ac:dyDescent="0.2">
      <c r="A814" s="315"/>
      <c r="B814" s="315"/>
      <c r="C814" s="315"/>
      <c r="D814" s="312"/>
      <c r="E814" s="312"/>
      <c r="F814" s="312"/>
      <c r="G814" s="312"/>
      <c r="H814" s="312"/>
      <c r="I814" s="312"/>
      <c r="J814" s="315"/>
      <c r="K814" s="303"/>
      <c r="L814" s="402"/>
      <c r="M814" s="402"/>
      <c r="N814" s="317"/>
      <c r="O814" s="317"/>
      <c r="P814" s="312"/>
      <c r="Q814" s="318"/>
      <c r="R814" s="318"/>
      <c r="S814" s="312"/>
      <c r="T814" s="312"/>
      <c r="U814" s="312"/>
      <c r="V814" s="312"/>
      <c r="W814" s="312"/>
      <c r="X814" s="312"/>
      <c r="Y814" s="312"/>
      <c r="Z814" s="312"/>
    </row>
    <row r="815" spans="1:26" ht="18" customHeight="1" x14ac:dyDescent="0.2">
      <c r="A815" s="315"/>
      <c r="B815" s="315"/>
      <c r="C815" s="315"/>
      <c r="D815" s="312"/>
      <c r="E815" s="312"/>
      <c r="F815" s="312"/>
      <c r="G815" s="312"/>
      <c r="H815" s="312"/>
      <c r="I815" s="312"/>
      <c r="J815" s="315"/>
      <c r="K815" s="303"/>
      <c r="L815" s="402"/>
      <c r="M815" s="402"/>
      <c r="N815" s="317"/>
      <c r="O815" s="317"/>
      <c r="P815" s="312"/>
      <c r="Q815" s="318"/>
      <c r="R815" s="318"/>
      <c r="S815" s="312"/>
      <c r="T815" s="312"/>
      <c r="U815" s="312"/>
      <c r="V815" s="312"/>
      <c r="W815" s="312"/>
      <c r="X815" s="312"/>
      <c r="Y815" s="312"/>
      <c r="Z815" s="312"/>
    </row>
    <row r="816" spans="1:26" ht="18" customHeight="1" x14ac:dyDescent="0.2">
      <c r="A816" s="315"/>
      <c r="B816" s="315"/>
      <c r="C816" s="315"/>
      <c r="D816" s="312"/>
      <c r="E816" s="312"/>
      <c r="F816" s="312"/>
      <c r="G816" s="312"/>
      <c r="H816" s="312"/>
      <c r="I816" s="312"/>
      <c r="J816" s="315"/>
      <c r="K816" s="303"/>
      <c r="L816" s="402"/>
      <c r="M816" s="402"/>
      <c r="N816" s="317"/>
      <c r="O816" s="317"/>
      <c r="P816" s="312"/>
      <c r="Q816" s="318"/>
      <c r="R816" s="318"/>
      <c r="S816" s="312"/>
      <c r="T816" s="312"/>
      <c r="U816" s="312"/>
      <c r="V816" s="312"/>
      <c r="W816" s="312"/>
      <c r="X816" s="312"/>
      <c r="Y816" s="312"/>
      <c r="Z816" s="312"/>
    </row>
    <row r="817" spans="1:26" ht="18" customHeight="1" x14ac:dyDescent="0.2">
      <c r="A817" s="315"/>
      <c r="B817" s="315"/>
      <c r="C817" s="315"/>
      <c r="D817" s="312"/>
      <c r="E817" s="312"/>
      <c r="F817" s="312"/>
      <c r="G817" s="312"/>
      <c r="H817" s="312"/>
      <c r="I817" s="312"/>
      <c r="J817" s="315"/>
      <c r="K817" s="303"/>
      <c r="L817" s="402"/>
      <c r="M817" s="402"/>
      <c r="N817" s="317"/>
      <c r="O817" s="317"/>
      <c r="P817" s="312"/>
      <c r="Q817" s="318"/>
      <c r="R817" s="318"/>
      <c r="S817" s="312"/>
      <c r="T817" s="312"/>
      <c r="U817" s="312"/>
      <c r="V817" s="312"/>
      <c r="W817" s="312"/>
      <c r="X817" s="312"/>
      <c r="Y817" s="312"/>
      <c r="Z817" s="312"/>
    </row>
    <row r="818" spans="1:26" ht="18" customHeight="1" x14ac:dyDescent="0.2">
      <c r="A818" s="315"/>
      <c r="B818" s="315"/>
      <c r="C818" s="315"/>
      <c r="D818" s="312"/>
      <c r="E818" s="312"/>
      <c r="F818" s="312"/>
      <c r="G818" s="312"/>
      <c r="H818" s="312"/>
      <c r="I818" s="312"/>
      <c r="J818" s="315"/>
      <c r="K818" s="303"/>
      <c r="L818" s="402"/>
      <c r="M818" s="402"/>
      <c r="N818" s="317"/>
      <c r="O818" s="317"/>
      <c r="P818" s="312"/>
      <c r="Q818" s="318"/>
      <c r="R818" s="318"/>
      <c r="S818" s="312"/>
      <c r="T818" s="312"/>
      <c r="U818" s="312"/>
      <c r="V818" s="312"/>
      <c r="W818" s="312"/>
      <c r="X818" s="312"/>
      <c r="Y818" s="312"/>
      <c r="Z818" s="312"/>
    </row>
    <row r="819" spans="1:26" ht="18" customHeight="1" x14ac:dyDescent="0.2">
      <c r="A819" s="315"/>
      <c r="B819" s="315"/>
      <c r="C819" s="315"/>
      <c r="D819" s="312"/>
      <c r="E819" s="312"/>
      <c r="F819" s="312"/>
      <c r="G819" s="312"/>
      <c r="H819" s="312"/>
      <c r="I819" s="312"/>
      <c r="J819" s="315"/>
      <c r="K819" s="303"/>
      <c r="L819" s="402"/>
      <c r="M819" s="402"/>
      <c r="N819" s="317"/>
      <c r="O819" s="317"/>
      <c r="P819" s="312"/>
      <c r="Q819" s="318"/>
      <c r="R819" s="318"/>
      <c r="S819" s="312"/>
      <c r="T819" s="312"/>
      <c r="U819" s="312"/>
      <c r="V819" s="312"/>
      <c r="W819" s="312"/>
      <c r="X819" s="312"/>
      <c r="Y819" s="312"/>
      <c r="Z819" s="312"/>
    </row>
    <row r="820" spans="1:26" ht="18" customHeight="1" x14ac:dyDescent="0.2">
      <c r="A820" s="315"/>
      <c r="B820" s="315"/>
      <c r="C820" s="315"/>
      <c r="D820" s="312"/>
      <c r="E820" s="312"/>
      <c r="F820" s="312"/>
      <c r="G820" s="312"/>
      <c r="H820" s="312"/>
      <c r="I820" s="312"/>
      <c r="J820" s="315"/>
      <c r="K820" s="303"/>
      <c r="L820" s="402"/>
      <c r="M820" s="402"/>
      <c r="N820" s="317"/>
      <c r="O820" s="317"/>
      <c r="P820" s="312"/>
      <c r="Q820" s="318"/>
      <c r="R820" s="318"/>
      <c r="S820" s="312"/>
      <c r="T820" s="312"/>
      <c r="U820" s="312"/>
      <c r="V820" s="312"/>
      <c r="W820" s="312"/>
      <c r="X820" s="312"/>
      <c r="Y820" s="312"/>
      <c r="Z820" s="312"/>
    </row>
    <row r="821" spans="1:26" ht="18" customHeight="1" x14ac:dyDescent="0.2">
      <c r="A821" s="315"/>
      <c r="B821" s="315"/>
      <c r="C821" s="315"/>
      <c r="D821" s="312"/>
      <c r="E821" s="312"/>
      <c r="F821" s="312"/>
      <c r="G821" s="312"/>
      <c r="H821" s="312"/>
      <c r="I821" s="312"/>
      <c r="J821" s="315"/>
      <c r="K821" s="303"/>
      <c r="L821" s="402"/>
      <c r="M821" s="402"/>
      <c r="N821" s="317"/>
      <c r="O821" s="317"/>
      <c r="P821" s="312"/>
      <c r="Q821" s="318"/>
      <c r="R821" s="318"/>
      <c r="S821" s="312"/>
      <c r="T821" s="312"/>
      <c r="U821" s="312"/>
      <c r="V821" s="312"/>
      <c r="W821" s="312"/>
      <c r="X821" s="312"/>
      <c r="Y821" s="312"/>
      <c r="Z821" s="312"/>
    </row>
    <row r="822" spans="1:26" ht="18" customHeight="1" x14ac:dyDescent="0.2">
      <c r="A822" s="315"/>
      <c r="B822" s="315"/>
      <c r="C822" s="315"/>
      <c r="D822" s="312"/>
      <c r="E822" s="312"/>
      <c r="F822" s="312"/>
      <c r="G822" s="312"/>
      <c r="H822" s="312"/>
      <c r="I822" s="312"/>
      <c r="J822" s="315"/>
      <c r="K822" s="303"/>
      <c r="L822" s="402"/>
      <c r="M822" s="402"/>
      <c r="N822" s="317"/>
      <c r="O822" s="317"/>
      <c r="P822" s="312"/>
      <c r="Q822" s="318"/>
      <c r="R822" s="318"/>
      <c r="S822" s="312"/>
      <c r="T822" s="312"/>
      <c r="U822" s="312"/>
      <c r="V822" s="312"/>
      <c r="W822" s="312"/>
      <c r="X822" s="312"/>
      <c r="Y822" s="312"/>
      <c r="Z822" s="312"/>
    </row>
    <row r="823" spans="1:26" ht="18" customHeight="1" x14ac:dyDescent="0.2">
      <c r="A823" s="315"/>
      <c r="B823" s="315"/>
      <c r="C823" s="315"/>
      <c r="D823" s="312"/>
      <c r="E823" s="312"/>
      <c r="F823" s="312"/>
      <c r="G823" s="312"/>
      <c r="H823" s="312"/>
      <c r="I823" s="312"/>
      <c r="J823" s="315"/>
      <c r="K823" s="303"/>
      <c r="L823" s="402"/>
      <c r="M823" s="402"/>
      <c r="N823" s="317"/>
      <c r="O823" s="317"/>
      <c r="P823" s="312"/>
      <c r="Q823" s="318"/>
      <c r="R823" s="318"/>
      <c r="S823" s="312"/>
      <c r="T823" s="312"/>
      <c r="U823" s="312"/>
      <c r="V823" s="312"/>
      <c r="W823" s="312"/>
      <c r="X823" s="312"/>
      <c r="Y823" s="312"/>
      <c r="Z823" s="312"/>
    </row>
    <row r="824" spans="1:26" ht="18" customHeight="1" x14ac:dyDescent="0.2">
      <c r="A824" s="315"/>
      <c r="B824" s="315"/>
      <c r="C824" s="315"/>
      <c r="D824" s="312"/>
      <c r="E824" s="312"/>
      <c r="F824" s="312"/>
      <c r="G824" s="312"/>
      <c r="H824" s="312"/>
      <c r="I824" s="312"/>
      <c r="J824" s="315"/>
      <c r="K824" s="303"/>
      <c r="L824" s="402"/>
      <c r="M824" s="402"/>
      <c r="N824" s="317"/>
      <c r="O824" s="317"/>
      <c r="P824" s="312"/>
      <c r="Q824" s="318"/>
      <c r="R824" s="318"/>
      <c r="S824" s="312"/>
      <c r="T824" s="312"/>
      <c r="U824" s="312"/>
      <c r="V824" s="312"/>
      <c r="W824" s="312"/>
      <c r="X824" s="312"/>
      <c r="Y824" s="312"/>
      <c r="Z824" s="312"/>
    </row>
    <row r="825" spans="1:26" ht="18" customHeight="1" x14ac:dyDescent="0.2">
      <c r="A825" s="315"/>
      <c r="B825" s="315"/>
      <c r="C825" s="315"/>
      <c r="D825" s="312"/>
      <c r="E825" s="312"/>
      <c r="F825" s="312"/>
      <c r="G825" s="312"/>
      <c r="H825" s="312"/>
      <c r="I825" s="312"/>
      <c r="J825" s="315"/>
      <c r="K825" s="303"/>
      <c r="L825" s="402"/>
      <c r="M825" s="402"/>
      <c r="N825" s="317"/>
      <c r="O825" s="317"/>
      <c r="P825" s="312"/>
      <c r="Q825" s="318"/>
      <c r="R825" s="318"/>
      <c r="S825" s="312"/>
      <c r="T825" s="312"/>
      <c r="U825" s="312"/>
      <c r="V825" s="312"/>
      <c r="W825" s="312"/>
      <c r="X825" s="312"/>
      <c r="Y825" s="312"/>
      <c r="Z825" s="312"/>
    </row>
    <row r="826" spans="1:26" ht="18" customHeight="1" x14ac:dyDescent="0.2">
      <c r="A826" s="315"/>
      <c r="B826" s="315"/>
      <c r="C826" s="315"/>
      <c r="D826" s="312"/>
      <c r="E826" s="312"/>
      <c r="F826" s="312"/>
      <c r="G826" s="312"/>
      <c r="H826" s="312"/>
      <c r="I826" s="312"/>
      <c r="J826" s="315"/>
      <c r="K826" s="303"/>
      <c r="L826" s="402"/>
      <c r="M826" s="402"/>
      <c r="N826" s="317"/>
      <c r="O826" s="317"/>
      <c r="P826" s="312"/>
      <c r="Q826" s="318"/>
      <c r="R826" s="318"/>
      <c r="S826" s="312"/>
      <c r="T826" s="312"/>
      <c r="U826" s="312"/>
      <c r="V826" s="312"/>
      <c r="W826" s="312"/>
      <c r="X826" s="312"/>
      <c r="Y826" s="312"/>
      <c r="Z826" s="312"/>
    </row>
    <row r="827" spans="1:26" ht="18" customHeight="1" x14ac:dyDescent="0.2">
      <c r="A827" s="315"/>
      <c r="B827" s="315"/>
      <c r="C827" s="315"/>
      <c r="D827" s="312"/>
      <c r="E827" s="312"/>
      <c r="F827" s="312"/>
      <c r="G827" s="312"/>
      <c r="H827" s="312"/>
      <c r="I827" s="312"/>
      <c r="J827" s="315"/>
      <c r="K827" s="303"/>
      <c r="L827" s="402"/>
      <c r="M827" s="402"/>
      <c r="N827" s="317"/>
      <c r="O827" s="317"/>
      <c r="P827" s="312"/>
      <c r="Q827" s="318"/>
      <c r="R827" s="318"/>
      <c r="S827" s="312"/>
      <c r="T827" s="312"/>
      <c r="U827" s="312"/>
      <c r="V827" s="312"/>
      <c r="W827" s="312"/>
      <c r="X827" s="312"/>
      <c r="Y827" s="312"/>
      <c r="Z827" s="312"/>
    </row>
    <row r="828" spans="1:26" ht="18" customHeight="1" x14ac:dyDescent="0.2">
      <c r="A828" s="315"/>
      <c r="B828" s="315"/>
      <c r="C828" s="315"/>
      <c r="D828" s="312"/>
      <c r="E828" s="312"/>
      <c r="F828" s="312"/>
      <c r="G828" s="312"/>
      <c r="H828" s="312"/>
      <c r="I828" s="312"/>
      <c r="J828" s="315"/>
      <c r="K828" s="303"/>
      <c r="L828" s="402"/>
      <c r="M828" s="402"/>
      <c r="N828" s="317"/>
      <c r="O828" s="317"/>
      <c r="P828" s="312"/>
      <c r="Q828" s="318"/>
      <c r="R828" s="318"/>
      <c r="S828" s="312"/>
      <c r="T828" s="312"/>
      <c r="U828" s="312"/>
      <c r="V828" s="312"/>
      <c r="W828" s="312"/>
      <c r="X828" s="312"/>
      <c r="Y828" s="312"/>
      <c r="Z828" s="312"/>
    </row>
    <row r="829" spans="1:26" ht="18" customHeight="1" x14ac:dyDescent="0.2">
      <c r="A829" s="315"/>
      <c r="B829" s="315"/>
      <c r="C829" s="315"/>
      <c r="D829" s="312"/>
      <c r="E829" s="312"/>
      <c r="F829" s="312"/>
      <c r="G829" s="312"/>
      <c r="H829" s="312"/>
      <c r="I829" s="312"/>
      <c r="J829" s="315"/>
      <c r="K829" s="303"/>
      <c r="L829" s="402"/>
      <c r="M829" s="402"/>
      <c r="N829" s="317"/>
      <c r="O829" s="317"/>
      <c r="P829" s="312"/>
      <c r="Q829" s="318"/>
      <c r="R829" s="318"/>
      <c r="S829" s="312"/>
      <c r="T829" s="312"/>
      <c r="U829" s="312"/>
      <c r="V829" s="312"/>
      <c r="W829" s="312"/>
      <c r="X829" s="312"/>
      <c r="Y829" s="312"/>
      <c r="Z829" s="312"/>
    </row>
    <row r="830" spans="1:26" ht="18" customHeight="1" x14ac:dyDescent="0.2">
      <c r="A830" s="315"/>
      <c r="B830" s="315"/>
      <c r="C830" s="315"/>
      <c r="D830" s="312"/>
      <c r="E830" s="312"/>
      <c r="F830" s="312"/>
      <c r="G830" s="312"/>
      <c r="H830" s="312"/>
      <c r="I830" s="312"/>
      <c r="J830" s="315"/>
      <c r="K830" s="303"/>
      <c r="L830" s="402"/>
      <c r="M830" s="402"/>
      <c r="N830" s="317"/>
      <c r="O830" s="317"/>
      <c r="P830" s="312"/>
      <c r="Q830" s="318"/>
      <c r="R830" s="318"/>
      <c r="S830" s="312"/>
      <c r="T830" s="312"/>
      <c r="U830" s="312"/>
      <c r="V830" s="312"/>
      <c r="W830" s="312"/>
      <c r="X830" s="312"/>
      <c r="Y830" s="312"/>
      <c r="Z830" s="312"/>
    </row>
    <row r="831" spans="1:26" ht="18" customHeight="1" x14ac:dyDescent="0.2">
      <c r="A831" s="315"/>
      <c r="B831" s="315"/>
      <c r="C831" s="315"/>
      <c r="D831" s="312"/>
      <c r="E831" s="312"/>
      <c r="F831" s="312"/>
      <c r="G831" s="312"/>
      <c r="H831" s="312"/>
      <c r="I831" s="312"/>
      <c r="J831" s="315"/>
      <c r="K831" s="303"/>
      <c r="L831" s="402"/>
      <c r="M831" s="402"/>
      <c r="N831" s="317"/>
      <c r="O831" s="317"/>
      <c r="P831" s="312"/>
      <c r="Q831" s="318"/>
      <c r="R831" s="318"/>
      <c r="S831" s="312"/>
      <c r="T831" s="312"/>
      <c r="U831" s="312"/>
      <c r="V831" s="312"/>
      <c r="W831" s="312"/>
      <c r="X831" s="312"/>
      <c r="Y831" s="312"/>
      <c r="Z831" s="312"/>
    </row>
    <row r="832" spans="1:26" ht="18" customHeight="1" x14ac:dyDescent="0.2">
      <c r="A832" s="315"/>
      <c r="B832" s="315"/>
      <c r="C832" s="315"/>
      <c r="D832" s="312"/>
      <c r="E832" s="312"/>
      <c r="F832" s="312"/>
      <c r="G832" s="312"/>
      <c r="H832" s="312"/>
      <c r="I832" s="312"/>
      <c r="J832" s="315"/>
      <c r="K832" s="303"/>
      <c r="L832" s="402"/>
      <c r="M832" s="402"/>
      <c r="N832" s="317"/>
      <c r="O832" s="317"/>
      <c r="P832" s="312"/>
      <c r="Q832" s="318"/>
      <c r="R832" s="318"/>
      <c r="S832" s="312"/>
      <c r="T832" s="312"/>
      <c r="U832" s="312"/>
      <c r="V832" s="312"/>
      <c r="W832" s="312"/>
      <c r="X832" s="312"/>
      <c r="Y832" s="312"/>
      <c r="Z832" s="312"/>
    </row>
    <row r="833" spans="1:26" ht="18" customHeight="1" x14ac:dyDescent="0.2">
      <c r="A833" s="315"/>
      <c r="B833" s="315"/>
      <c r="C833" s="315"/>
      <c r="D833" s="312"/>
      <c r="E833" s="312"/>
      <c r="F833" s="312"/>
      <c r="G833" s="312"/>
      <c r="H833" s="312"/>
      <c r="I833" s="312"/>
      <c r="J833" s="315"/>
      <c r="K833" s="303"/>
      <c r="L833" s="402"/>
      <c r="M833" s="402"/>
      <c r="N833" s="317"/>
      <c r="O833" s="317"/>
      <c r="P833" s="312"/>
      <c r="Q833" s="318"/>
      <c r="R833" s="318"/>
      <c r="S833" s="312"/>
      <c r="T833" s="312"/>
      <c r="U833" s="312"/>
      <c r="V833" s="312"/>
      <c r="W833" s="312"/>
      <c r="X833" s="312"/>
      <c r="Y833" s="312"/>
      <c r="Z833" s="312"/>
    </row>
    <row r="834" spans="1:26" ht="18" customHeight="1" x14ac:dyDescent="0.2">
      <c r="A834" s="315"/>
      <c r="B834" s="315"/>
      <c r="C834" s="315"/>
      <c r="D834" s="312"/>
      <c r="E834" s="312"/>
      <c r="F834" s="312"/>
      <c r="G834" s="312"/>
      <c r="H834" s="312"/>
      <c r="I834" s="312"/>
      <c r="J834" s="315"/>
      <c r="K834" s="303"/>
      <c r="L834" s="402"/>
      <c r="M834" s="402"/>
      <c r="N834" s="317"/>
      <c r="O834" s="317"/>
      <c r="P834" s="312"/>
      <c r="Q834" s="318"/>
      <c r="R834" s="318"/>
      <c r="S834" s="312"/>
      <c r="T834" s="312"/>
      <c r="U834" s="312"/>
      <c r="V834" s="312"/>
      <c r="W834" s="312"/>
      <c r="X834" s="312"/>
      <c r="Y834" s="312"/>
      <c r="Z834" s="312"/>
    </row>
    <row r="835" spans="1:26" ht="18" customHeight="1" x14ac:dyDescent="0.2">
      <c r="A835" s="315"/>
      <c r="B835" s="315"/>
      <c r="C835" s="315"/>
      <c r="D835" s="312"/>
      <c r="E835" s="312"/>
      <c r="F835" s="312"/>
      <c r="G835" s="312"/>
      <c r="H835" s="312"/>
      <c r="I835" s="312"/>
      <c r="J835" s="315"/>
      <c r="K835" s="303"/>
      <c r="L835" s="402"/>
      <c r="M835" s="402"/>
      <c r="N835" s="317"/>
      <c r="O835" s="317"/>
      <c r="P835" s="312"/>
      <c r="Q835" s="318"/>
      <c r="R835" s="318"/>
      <c r="S835" s="312"/>
      <c r="T835" s="312"/>
      <c r="U835" s="312"/>
      <c r="V835" s="312"/>
      <c r="W835" s="312"/>
      <c r="X835" s="312"/>
      <c r="Y835" s="312"/>
      <c r="Z835" s="312"/>
    </row>
    <row r="836" spans="1:26" ht="18" customHeight="1" x14ac:dyDescent="0.2">
      <c r="A836" s="315"/>
      <c r="B836" s="315"/>
      <c r="C836" s="315"/>
      <c r="D836" s="312"/>
      <c r="E836" s="312"/>
      <c r="F836" s="312"/>
      <c r="G836" s="312"/>
      <c r="H836" s="312"/>
      <c r="I836" s="312"/>
      <c r="J836" s="315"/>
      <c r="K836" s="303"/>
      <c r="L836" s="402"/>
      <c r="M836" s="402"/>
      <c r="N836" s="317"/>
      <c r="O836" s="317"/>
      <c r="P836" s="312"/>
      <c r="Q836" s="318"/>
      <c r="R836" s="318"/>
      <c r="S836" s="312"/>
      <c r="T836" s="312"/>
      <c r="U836" s="312"/>
      <c r="V836" s="312"/>
      <c r="W836" s="312"/>
      <c r="X836" s="312"/>
      <c r="Y836" s="312"/>
      <c r="Z836" s="312"/>
    </row>
    <row r="837" spans="1:26" ht="18" customHeight="1" x14ac:dyDescent="0.2">
      <c r="A837" s="315"/>
      <c r="B837" s="315"/>
      <c r="C837" s="315"/>
      <c r="D837" s="312"/>
      <c r="E837" s="312"/>
      <c r="F837" s="312"/>
      <c r="G837" s="312"/>
      <c r="H837" s="312"/>
      <c r="I837" s="312"/>
      <c r="J837" s="315"/>
      <c r="K837" s="303"/>
      <c r="L837" s="402"/>
      <c r="M837" s="402"/>
      <c r="N837" s="317"/>
      <c r="O837" s="317"/>
      <c r="P837" s="312"/>
      <c r="Q837" s="318"/>
      <c r="R837" s="318"/>
      <c r="S837" s="312"/>
      <c r="T837" s="312"/>
      <c r="U837" s="312"/>
      <c r="V837" s="312"/>
      <c r="W837" s="312"/>
      <c r="X837" s="312"/>
      <c r="Y837" s="312"/>
      <c r="Z837" s="312"/>
    </row>
    <row r="838" spans="1:26" ht="18" customHeight="1" x14ac:dyDescent="0.2">
      <c r="A838" s="315"/>
      <c r="B838" s="315"/>
      <c r="C838" s="315"/>
      <c r="D838" s="312"/>
      <c r="E838" s="312"/>
      <c r="F838" s="312"/>
      <c r="G838" s="312"/>
      <c r="H838" s="312"/>
      <c r="I838" s="312"/>
      <c r="J838" s="315"/>
      <c r="K838" s="303"/>
      <c r="L838" s="402"/>
      <c r="M838" s="402"/>
      <c r="N838" s="317"/>
      <c r="O838" s="317"/>
      <c r="P838" s="312"/>
      <c r="Q838" s="318"/>
      <c r="R838" s="318"/>
      <c r="S838" s="312"/>
      <c r="T838" s="312"/>
      <c r="U838" s="312"/>
      <c r="V838" s="312"/>
      <c r="W838" s="312"/>
      <c r="X838" s="312"/>
      <c r="Y838" s="312"/>
      <c r="Z838" s="312"/>
    </row>
    <row r="839" spans="1:26" ht="18" customHeight="1" x14ac:dyDescent="0.2">
      <c r="A839" s="315"/>
      <c r="B839" s="315"/>
      <c r="C839" s="315"/>
      <c r="D839" s="312"/>
      <c r="E839" s="312"/>
      <c r="F839" s="312"/>
      <c r="G839" s="312"/>
      <c r="H839" s="312"/>
      <c r="I839" s="312"/>
      <c r="J839" s="315"/>
      <c r="K839" s="303"/>
      <c r="L839" s="402"/>
      <c r="M839" s="402"/>
      <c r="N839" s="317"/>
      <c r="O839" s="317"/>
      <c r="P839" s="312"/>
      <c r="Q839" s="318"/>
      <c r="R839" s="318"/>
      <c r="S839" s="312"/>
      <c r="T839" s="312"/>
      <c r="U839" s="312"/>
      <c r="V839" s="312"/>
      <c r="W839" s="312"/>
      <c r="X839" s="312"/>
      <c r="Y839" s="312"/>
      <c r="Z839" s="312"/>
    </row>
    <row r="840" spans="1:26" ht="18" customHeight="1" x14ac:dyDescent="0.2">
      <c r="A840" s="315"/>
      <c r="B840" s="315"/>
      <c r="C840" s="315"/>
      <c r="D840" s="312"/>
      <c r="E840" s="312"/>
      <c r="F840" s="312"/>
      <c r="G840" s="312"/>
      <c r="H840" s="312"/>
      <c r="I840" s="312"/>
      <c r="J840" s="315"/>
      <c r="K840" s="303"/>
      <c r="L840" s="402"/>
      <c r="M840" s="402"/>
      <c r="N840" s="317"/>
      <c r="O840" s="317"/>
      <c r="P840" s="312"/>
      <c r="Q840" s="318"/>
      <c r="R840" s="318"/>
      <c r="S840" s="312"/>
      <c r="T840" s="312"/>
      <c r="U840" s="312"/>
      <c r="V840" s="312"/>
      <c r="W840" s="312"/>
      <c r="X840" s="312"/>
      <c r="Y840" s="312"/>
      <c r="Z840" s="312"/>
    </row>
    <row r="841" spans="1:26" ht="18" customHeight="1" x14ac:dyDescent="0.2">
      <c r="A841" s="315"/>
      <c r="B841" s="315"/>
      <c r="C841" s="315"/>
      <c r="D841" s="312"/>
      <c r="E841" s="312"/>
      <c r="F841" s="312"/>
      <c r="G841" s="312"/>
      <c r="H841" s="312"/>
      <c r="I841" s="312"/>
      <c r="J841" s="315"/>
      <c r="K841" s="303"/>
      <c r="L841" s="402"/>
      <c r="M841" s="402"/>
      <c r="N841" s="317"/>
      <c r="O841" s="317"/>
      <c r="P841" s="312"/>
      <c r="Q841" s="318"/>
      <c r="R841" s="318"/>
      <c r="S841" s="312"/>
      <c r="T841" s="312"/>
      <c r="U841" s="312"/>
      <c r="V841" s="312"/>
      <c r="W841" s="312"/>
      <c r="X841" s="312"/>
      <c r="Y841" s="312"/>
      <c r="Z841" s="312"/>
    </row>
    <row r="842" spans="1:26" ht="18" customHeight="1" x14ac:dyDescent="0.2">
      <c r="A842" s="315"/>
      <c r="B842" s="315"/>
      <c r="C842" s="315"/>
      <c r="D842" s="312"/>
      <c r="E842" s="312"/>
      <c r="F842" s="312"/>
      <c r="G842" s="312"/>
      <c r="H842" s="312"/>
      <c r="I842" s="312"/>
      <c r="J842" s="315"/>
      <c r="K842" s="303"/>
      <c r="L842" s="402"/>
      <c r="M842" s="402"/>
      <c r="N842" s="317"/>
      <c r="O842" s="317"/>
      <c r="P842" s="312"/>
      <c r="Q842" s="318"/>
      <c r="R842" s="318"/>
      <c r="S842" s="312"/>
      <c r="T842" s="312"/>
      <c r="U842" s="312"/>
      <c r="V842" s="312"/>
      <c r="W842" s="312"/>
      <c r="X842" s="312"/>
      <c r="Y842" s="312"/>
      <c r="Z842" s="312"/>
    </row>
    <row r="843" spans="1:26" ht="18" customHeight="1" x14ac:dyDescent="0.2">
      <c r="A843" s="315"/>
      <c r="B843" s="315"/>
      <c r="C843" s="315"/>
      <c r="D843" s="312"/>
      <c r="E843" s="312"/>
      <c r="F843" s="312"/>
      <c r="G843" s="312"/>
      <c r="H843" s="312"/>
      <c r="I843" s="312"/>
      <c r="J843" s="315"/>
      <c r="K843" s="303"/>
      <c r="L843" s="402"/>
      <c r="M843" s="402"/>
      <c r="N843" s="317"/>
      <c r="O843" s="317"/>
      <c r="P843" s="312"/>
      <c r="Q843" s="318"/>
      <c r="R843" s="318"/>
      <c r="S843" s="312"/>
      <c r="T843" s="312"/>
      <c r="U843" s="312"/>
      <c r="V843" s="312"/>
      <c r="W843" s="312"/>
      <c r="X843" s="312"/>
      <c r="Y843" s="312"/>
      <c r="Z843" s="312"/>
    </row>
    <row r="844" spans="1:26" ht="18" customHeight="1" x14ac:dyDescent="0.2">
      <c r="A844" s="315"/>
      <c r="B844" s="315"/>
      <c r="C844" s="315"/>
      <c r="D844" s="312"/>
      <c r="E844" s="312"/>
      <c r="F844" s="312"/>
      <c r="G844" s="312"/>
      <c r="H844" s="312"/>
      <c r="I844" s="312"/>
      <c r="J844" s="315"/>
      <c r="K844" s="303"/>
      <c r="L844" s="402"/>
      <c r="M844" s="402"/>
      <c r="N844" s="317"/>
      <c r="O844" s="317"/>
      <c r="P844" s="312"/>
      <c r="Q844" s="318"/>
      <c r="R844" s="318"/>
      <c r="S844" s="312"/>
      <c r="T844" s="312"/>
      <c r="U844" s="312"/>
      <c r="V844" s="312"/>
      <c r="W844" s="312"/>
      <c r="X844" s="312"/>
      <c r="Y844" s="312"/>
      <c r="Z844" s="312"/>
    </row>
    <row r="845" spans="1:26" ht="18" customHeight="1" x14ac:dyDescent="0.2">
      <c r="A845" s="315"/>
      <c r="B845" s="315"/>
      <c r="C845" s="315"/>
      <c r="D845" s="312"/>
      <c r="E845" s="312"/>
      <c r="F845" s="312"/>
      <c r="G845" s="312"/>
      <c r="H845" s="312"/>
      <c r="I845" s="312"/>
      <c r="J845" s="315"/>
      <c r="K845" s="303"/>
      <c r="L845" s="402"/>
      <c r="M845" s="402"/>
      <c r="N845" s="317"/>
      <c r="O845" s="317"/>
      <c r="P845" s="312"/>
      <c r="Q845" s="318"/>
      <c r="R845" s="318"/>
      <c r="S845" s="312"/>
      <c r="T845" s="312"/>
      <c r="U845" s="312"/>
      <c r="V845" s="312"/>
      <c r="W845" s="312"/>
      <c r="X845" s="312"/>
      <c r="Y845" s="312"/>
      <c r="Z845" s="312"/>
    </row>
    <row r="846" spans="1:26" ht="18" customHeight="1" x14ac:dyDescent="0.2">
      <c r="A846" s="315"/>
      <c r="B846" s="315"/>
      <c r="C846" s="315"/>
      <c r="D846" s="312"/>
      <c r="E846" s="312"/>
      <c r="F846" s="312"/>
      <c r="G846" s="312"/>
      <c r="H846" s="312"/>
      <c r="I846" s="312"/>
      <c r="J846" s="315"/>
      <c r="K846" s="303"/>
      <c r="L846" s="402"/>
      <c r="M846" s="402"/>
      <c r="N846" s="317"/>
      <c r="O846" s="317"/>
      <c r="P846" s="312"/>
      <c r="Q846" s="318"/>
      <c r="R846" s="318"/>
      <c r="S846" s="312"/>
      <c r="T846" s="312"/>
      <c r="U846" s="312"/>
      <c r="V846" s="312"/>
      <c r="W846" s="312"/>
      <c r="X846" s="312"/>
      <c r="Y846" s="312"/>
      <c r="Z846" s="312"/>
    </row>
    <row r="847" spans="1:26" ht="18" customHeight="1" x14ac:dyDescent="0.2">
      <c r="A847" s="315"/>
      <c r="B847" s="315"/>
      <c r="C847" s="315"/>
      <c r="D847" s="312"/>
      <c r="E847" s="312"/>
      <c r="F847" s="312"/>
      <c r="G847" s="312"/>
      <c r="H847" s="312"/>
      <c r="I847" s="312"/>
      <c r="J847" s="315"/>
      <c r="K847" s="303"/>
      <c r="L847" s="402"/>
      <c r="M847" s="402"/>
      <c r="N847" s="317"/>
      <c r="O847" s="317"/>
      <c r="P847" s="312"/>
      <c r="Q847" s="318"/>
      <c r="R847" s="318"/>
      <c r="S847" s="312"/>
      <c r="T847" s="312"/>
      <c r="U847" s="312"/>
      <c r="V847" s="312"/>
      <c r="W847" s="312"/>
      <c r="X847" s="312"/>
      <c r="Y847" s="312"/>
      <c r="Z847" s="312"/>
    </row>
    <row r="848" spans="1:26" ht="18" customHeight="1" x14ac:dyDescent="0.2">
      <c r="A848" s="315"/>
      <c r="B848" s="315"/>
      <c r="C848" s="315"/>
      <c r="D848" s="312"/>
      <c r="E848" s="312"/>
      <c r="F848" s="312"/>
      <c r="G848" s="312"/>
      <c r="H848" s="312"/>
      <c r="I848" s="312"/>
      <c r="J848" s="315"/>
      <c r="K848" s="303"/>
      <c r="L848" s="402"/>
      <c r="M848" s="402"/>
      <c r="N848" s="317"/>
      <c r="O848" s="317"/>
      <c r="P848" s="312"/>
      <c r="Q848" s="318"/>
      <c r="R848" s="318"/>
      <c r="S848" s="312"/>
      <c r="T848" s="312"/>
      <c r="U848" s="312"/>
      <c r="V848" s="312"/>
      <c r="W848" s="312"/>
      <c r="X848" s="312"/>
      <c r="Y848" s="312"/>
      <c r="Z848" s="312"/>
    </row>
    <row r="849" spans="1:26" ht="18" customHeight="1" x14ac:dyDescent="0.2">
      <c r="A849" s="315"/>
      <c r="B849" s="315"/>
      <c r="C849" s="315"/>
      <c r="D849" s="312"/>
      <c r="E849" s="312"/>
      <c r="F849" s="312"/>
      <c r="G849" s="312"/>
      <c r="H849" s="312"/>
      <c r="I849" s="312"/>
      <c r="J849" s="315"/>
      <c r="K849" s="303"/>
      <c r="L849" s="402"/>
      <c r="M849" s="402"/>
      <c r="N849" s="317"/>
      <c r="O849" s="317"/>
      <c r="P849" s="312"/>
      <c r="Q849" s="318"/>
      <c r="R849" s="318"/>
      <c r="S849" s="312"/>
      <c r="T849" s="312"/>
      <c r="U849" s="312"/>
      <c r="V849" s="312"/>
      <c r="W849" s="312"/>
      <c r="X849" s="312"/>
      <c r="Y849" s="312"/>
      <c r="Z849" s="312"/>
    </row>
    <row r="850" spans="1:26" ht="18" customHeight="1" x14ac:dyDescent="0.2">
      <c r="A850" s="315"/>
      <c r="B850" s="315"/>
      <c r="C850" s="315"/>
      <c r="D850" s="312"/>
      <c r="E850" s="312"/>
      <c r="F850" s="312"/>
      <c r="G850" s="312"/>
      <c r="H850" s="312"/>
      <c r="I850" s="312"/>
      <c r="J850" s="315"/>
      <c r="K850" s="303"/>
      <c r="L850" s="402"/>
      <c r="M850" s="402"/>
      <c r="N850" s="317"/>
      <c r="O850" s="317"/>
      <c r="P850" s="312"/>
      <c r="Q850" s="318"/>
      <c r="R850" s="318"/>
      <c r="S850" s="312"/>
      <c r="T850" s="312"/>
      <c r="U850" s="312"/>
      <c r="V850" s="312"/>
      <c r="W850" s="312"/>
      <c r="X850" s="312"/>
      <c r="Y850" s="312"/>
      <c r="Z850" s="312"/>
    </row>
    <row r="851" spans="1:26" ht="18" customHeight="1" x14ac:dyDescent="0.2">
      <c r="A851" s="315"/>
      <c r="B851" s="315"/>
      <c r="C851" s="315"/>
      <c r="D851" s="312"/>
      <c r="E851" s="312"/>
      <c r="F851" s="312"/>
      <c r="G851" s="312"/>
      <c r="H851" s="312"/>
      <c r="I851" s="312"/>
      <c r="J851" s="315"/>
      <c r="K851" s="303"/>
      <c r="L851" s="402"/>
      <c r="M851" s="402"/>
      <c r="N851" s="317"/>
      <c r="O851" s="317"/>
      <c r="P851" s="312"/>
      <c r="Q851" s="318"/>
      <c r="R851" s="318"/>
      <c r="S851" s="312"/>
      <c r="T851" s="312"/>
      <c r="U851" s="312"/>
      <c r="V851" s="312"/>
      <c r="W851" s="312"/>
      <c r="X851" s="312"/>
      <c r="Y851" s="312"/>
      <c r="Z851" s="312"/>
    </row>
    <row r="852" spans="1:26" ht="18" customHeight="1" x14ac:dyDescent="0.2">
      <c r="A852" s="315"/>
      <c r="B852" s="315"/>
      <c r="C852" s="315"/>
      <c r="D852" s="312"/>
      <c r="E852" s="312"/>
      <c r="F852" s="312"/>
      <c r="G852" s="312"/>
      <c r="H852" s="312"/>
      <c r="I852" s="312"/>
      <c r="J852" s="315"/>
      <c r="K852" s="303"/>
      <c r="L852" s="402"/>
      <c r="M852" s="402"/>
      <c r="N852" s="317"/>
      <c r="O852" s="317"/>
      <c r="P852" s="312"/>
      <c r="Q852" s="318"/>
      <c r="R852" s="318"/>
      <c r="S852" s="312"/>
      <c r="T852" s="312"/>
      <c r="U852" s="312"/>
      <c r="V852" s="312"/>
      <c r="W852" s="312"/>
      <c r="X852" s="312"/>
      <c r="Y852" s="312"/>
      <c r="Z852" s="312"/>
    </row>
    <row r="853" spans="1:26" ht="18" customHeight="1" x14ac:dyDescent="0.2">
      <c r="A853" s="315"/>
      <c r="B853" s="315"/>
      <c r="C853" s="315"/>
      <c r="D853" s="312"/>
      <c r="E853" s="312"/>
      <c r="F853" s="312"/>
      <c r="G853" s="312"/>
      <c r="H853" s="312"/>
      <c r="I853" s="312"/>
      <c r="J853" s="315"/>
      <c r="K853" s="303"/>
      <c r="L853" s="402"/>
      <c r="M853" s="402"/>
      <c r="N853" s="317"/>
      <c r="O853" s="317"/>
      <c r="P853" s="312"/>
      <c r="Q853" s="318"/>
      <c r="R853" s="318"/>
      <c r="S853" s="312"/>
      <c r="T853" s="312"/>
      <c r="U853" s="312"/>
      <c r="V853" s="312"/>
      <c r="W853" s="312"/>
      <c r="X853" s="312"/>
      <c r="Y853" s="312"/>
      <c r="Z853" s="312"/>
    </row>
    <row r="854" spans="1:26" ht="18" customHeight="1" x14ac:dyDescent="0.2">
      <c r="A854" s="315"/>
      <c r="B854" s="315"/>
      <c r="C854" s="315"/>
      <c r="D854" s="312"/>
      <c r="E854" s="312"/>
      <c r="F854" s="312"/>
      <c r="G854" s="312"/>
      <c r="H854" s="312"/>
      <c r="I854" s="312"/>
      <c r="J854" s="315"/>
      <c r="K854" s="303"/>
      <c r="L854" s="402"/>
      <c r="M854" s="402"/>
      <c r="N854" s="317"/>
      <c r="O854" s="317"/>
      <c r="P854" s="312"/>
      <c r="Q854" s="318"/>
      <c r="R854" s="318"/>
      <c r="S854" s="312"/>
      <c r="T854" s="312"/>
      <c r="U854" s="312"/>
      <c r="V854" s="312"/>
      <c r="W854" s="312"/>
      <c r="X854" s="312"/>
      <c r="Y854" s="312"/>
      <c r="Z854" s="312"/>
    </row>
    <row r="855" spans="1:26" ht="18" customHeight="1" x14ac:dyDescent="0.2">
      <c r="A855" s="315"/>
      <c r="B855" s="315"/>
      <c r="C855" s="315"/>
      <c r="D855" s="312"/>
      <c r="E855" s="312"/>
      <c r="F855" s="312"/>
      <c r="G855" s="312"/>
      <c r="H855" s="312"/>
      <c r="I855" s="312"/>
      <c r="J855" s="315"/>
      <c r="K855" s="303"/>
      <c r="L855" s="402"/>
      <c r="M855" s="402"/>
      <c r="N855" s="317"/>
      <c r="O855" s="317"/>
      <c r="P855" s="312"/>
      <c r="Q855" s="318"/>
      <c r="R855" s="318"/>
      <c r="S855" s="312"/>
      <c r="T855" s="312"/>
      <c r="U855" s="312"/>
      <c r="V855" s="312"/>
      <c r="W855" s="312"/>
      <c r="X855" s="312"/>
      <c r="Y855" s="312"/>
      <c r="Z855" s="312"/>
    </row>
    <row r="856" spans="1:26" ht="18" customHeight="1" x14ac:dyDescent="0.2">
      <c r="A856" s="315"/>
      <c r="B856" s="315"/>
      <c r="C856" s="315"/>
      <c r="D856" s="312"/>
      <c r="E856" s="312"/>
      <c r="F856" s="312"/>
      <c r="G856" s="312"/>
      <c r="H856" s="312"/>
      <c r="I856" s="312"/>
      <c r="J856" s="315"/>
      <c r="K856" s="303"/>
      <c r="L856" s="402"/>
      <c r="M856" s="402"/>
      <c r="N856" s="317"/>
      <c r="O856" s="317"/>
      <c r="P856" s="312"/>
      <c r="Q856" s="318"/>
      <c r="R856" s="318"/>
      <c r="S856" s="312"/>
      <c r="T856" s="312"/>
      <c r="U856" s="312"/>
      <c r="V856" s="312"/>
      <c r="W856" s="312"/>
      <c r="X856" s="312"/>
      <c r="Y856" s="312"/>
      <c r="Z856" s="312"/>
    </row>
    <row r="857" spans="1:26" ht="18" customHeight="1" x14ac:dyDescent="0.2">
      <c r="A857" s="315"/>
      <c r="B857" s="315"/>
      <c r="C857" s="315"/>
      <c r="D857" s="312"/>
      <c r="E857" s="312"/>
      <c r="F857" s="312"/>
      <c r="G857" s="312"/>
      <c r="H857" s="312"/>
      <c r="I857" s="312"/>
      <c r="J857" s="315"/>
      <c r="K857" s="303"/>
      <c r="L857" s="402"/>
      <c r="M857" s="402"/>
      <c r="N857" s="317"/>
      <c r="O857" s="317"/>
      <c r="P857" s="312"/>
      <c r="Q857" s="318"/>
      <c r="R857" s="318"/>
      <c r="S857" s="312"/>
      <c r="T857" s="312"/>
      <c r="U857" s="312"/>
      <c r="V857" s="312"/>
      <c r="W857" s="312"/>
      <c r="X857" s="312"/>
      <c r="Y857" s="312"/>
      <c r="Z857" s="312"/>
    </row>
    <row r="858" spans="1:26" ht="18" customHeight="1" x14ac:dyDescent="0.2">
      <c r="A858" s="315"/>
      <c r="B858" s="315"/>
      <c r="C858" s="315"/>
      <c r="D858" s="312"/>
      <c r="E858" s="312"/>
      <c r="F858" s="312"/>
      <c r="G858" s="312"/>
      <c r="H858" s="312"/>
      <c r="I858" s="312"/>
      <c r="J858" s="315"/>
      <c r="K858" s="303"/>
      <c r="L858" s="402"/>
      <c r="M858" s="402"/>
      <c r="N858" s="317"/>
      <c r="O858" s="317"/>
      <c r="P858" s="312"/>
      <c r="Q858" s="318"/>
      <c r="R858" s="318"/>
      <c r="S858" s="312"/>
      <c r="T858" s="312"/>
      <c r="U858" s="312"/>
      <c r="V858" s="312"/>
      <c r="W858" s="312"/>
      <c r="X858" s="312"/>
      <c r="Y858" s="312"/>
      <c r="Z858" s="312"/>
    </row>
    <row r="859" spans="1:26" ht="18" customHeight="1" x14ac:dyDescent="0.2">
      <c r="A859" s="315"/>
      <c r="B859" s="315"/>
      <c r="C859" s="315"/>
      <c r="D859" s="312"/>
      <c r="E859" s="312"/>
      <c r="F859" s="312"/>
      <c r="G859" s="312"/>
      <c r="H859" s="312"/>
      <c r="I859" s="312"/>
      <c r="J859" s="315"/>
      <c r="K859" s="303"/>
      <c r="L859" s="402"/>
      <c r="M859" s="402"/>
      <c r="N859" s="317"/>
      <c r="O859" s="317"/>
      <c r="P859" s="312"/>
      <c r="Q859" s="318"/>
      <c r="R859" s="318"/>
      <c r="S859" s="312"/>
      <c r="T859" s="312"/>
      <c r="U859" s="312"/>
      <c r="V859" s="312"/>
      <c r="W859" s="312"/>
      <c r="X859" s="312"/>
      <c r="Y859" s="312"/>
      <c r="Z859" s="312"/>
    </row>
    <row r="860" spans="1:26" ht="18" customHeight="1" x14ac:dyDescent="0.2">
      <c r="A860" s="315"/>
      <c r="B860" s="315"/>
      <c r="C860" s="315"/>
      <c r="D860" s="312"/>
      <c r="E860" s="312"/>
      <c r="F860" s="312"/>
      <c r="G860" s="312"/>
      <c r="H860" s="312"/>
      <c r="I860" s="312"/>
      <c r="J860" s="315"/>
      <c r="K860" s="303"/>
      <c r="L860" s="402"/>
      <c r="M860" s="402"/>
      <c r="N860" s="317"/>
      <c r="O860" s="317"/>
      <c r="P860" s="312"/>
      <c r="Q860" s="318"/>
      <c r="R860" s="318"/>
      <c r="S860" s="312"/>
      <c r="T860" s="312"/>
      <c r="U860" s="312"/>
      <c r="V860" s="312"/>
      <c r="W860" s="312"/>
      <c r="X860" s="312"/>
      <c r="Y860" s="312"/>
      <c r="Z860" s="312"/>
    </row>
    <row r="861" spans="1:26" ht="18" customHeight="1" x14ac:dyDescent="0.2">
      <c r="A861" s="315"/>
      <c r="B861" s="315"/>
      <c r="C861" s="315"/>
      <c r="D861" s="312"/>
      <c r="E861" s="312"/>
      <c r="F861" s="312"/>
      <c r="G861" s="312"/>
      <c r="H861" s="312"/>
      <c r="I861" s="312"/>
      <c r="J861" s="315"/>
      <c r="K861" s="303"/>
      <c r="L861" s="402"/>
      <c r="M861" s="402"/>
      <c r="N861" s="317"/>
      <c r="O861" s="317"/>
      <c r="P861" s="312"/>
      <c r="Q861" s="318"/>
      <c r="R861" s="318"/>
      <c r="S861" s="312"/>
      <c r="T861" s="312"/>
      <c r="U861" s="312"/>
      <c r="V861" s="312"/>
      <c r="W861" s="312"/>
      <c r="X861" s="312"/>
      <c r="Y861" s="312"/>
      <c r="Z861" s="312"/>
    </row>
    <row r="862" spans="1:26" ht="18" customHeight="1" x14ac:dyDescent="0.2">
      <c r="A862" s="315"/>
      <c r="B862" s="315"/>
      <c r="C862" s="315"/>
      <c r="D862" s="312"/>
      <c r="E862" s="312"/>
      <c r="F862" s="312"/>
      <c r="G862" s="312"/>
      <c r="H862" s="312"/>
      <c r="I862" s="312"/>
      <c r="J862" s="315"/>
      <c r="K862" s="303"/>
      <c r="L862" s="402"/>
      <c r="M862" s="402"/>
      <c r="N862" s="317"/>
      <c r="O862" s="317"/>
      <c r="P862" s="312"/>
      <c r="Q862" s="318"/>
      <c r="R862" s="318"/>
      <c r="S862" s="312"/>
      <c r="T862" s="312"/>
      <c r="U862" s="312"/>
      <c r="V862" s="312"/>
      <c r="W862" s="312"/>
      <c r="X862" s="312"/>
      <c r="Y862" s="312"/>
      <c r="Z862" s="312"/>
    </row>
    <row r="863" spans="1:26" ht="18" customHeight="1" x14ac:dyDescent="0.2">
      <c r="A863" s="315"/>
      <c r="B863" s="315"/>
      <c r="C863" s="315"/>
      <c r="D863" s="312"/>
      <c r="E863" s="312"/>
      <c r="F863" s="312"/>
      <c r="G863" s="312"/>
      <c r="H863" s="312"/>
      <c r="I863" s="312"/>
      <c r="J863" s="315"/>
      <c r="K863" s="303"/>
      <c r="L863" s="402"/>
      <c r="M863" s="402"/>
      <c r="N863" s="317"/>
      <c r="O863" s="317"/>
      <c r="P863" s="312"/>
      <c r="Q863" s="318"/>
      <c r="R863" s="318"/>
      <c r="S863" s="312"/>
      <c r="T863" s="312"/>
      <c r="U863" s="312"/>
      <c r="V863" s="312"/>
      <c r="W863" s="312"/>
      <c r="X863" s="312"/>
      <c r="Y863" s="312"/>
      <c r="Z863" s="312"/>
    </row>
    <row r="864" spans="1:26" ht="18" customHeight="1" x14ac:dyDescent="0.2">
      <c r="A864" s="315"/>
      <c r="B864" s="315"/>
      <c r="C864" s="315"/>
      <c r="D864" s="312"/>
      <c r="E864" s="312"/>
      <c r="F864" s="312"/>
      <c r="G864" s="312"/>
      <c r="H864" s="312"/>
      <c r="I864" s="312"/>
      <c r="J864" s="315"/>
      <c r="K864" s="303"/>
      <c r="L864" s="402"/>
      <c r="M864" s="402"/>
      <c r="N864" s="317"/>
      <c r="O864" s="317"/>
      <c r="P864" s="312"/>
      <c r="Q864" s="318"/>
      <c r="R864" s="318"/>
      <c r="S864" s="312"/>
      <c r="T864" s="312"/>
      <c r="U864" s="312"/>
      <c r="V864" s="312"/>
      <c r="W864" s="312"/>
      <c r="X864" s="312"/>
      <c r="Y864" s="312"/>
      <c r="Z864" s="312"/>
    </row>
    <row r="865" spans="1:26" ht="18" customHeight="1" x14ac:dyDescent="0.2">
      <c r="A865" s="315"/>
      <c r="B865" s="315"/>
      <c r="C865" s="315"/>
      <c r="D865" s="312"/>
      <c r="E865" s="312"/>
      <c r="F865" s="312"/>
      <c r="G865" s="312"/>
      <c r="H865" s="312"/>
      <c r="I865" s="312"/>
      <c r="J865" s="315"/>
      <c r="K865" s="303"/>
      <c r="L865" s="402"/>
      <c r="M865" s="402"/>
      <c r="N865" s="317"/>
      <c r="O865" s="317"/>
      <c r="P865" s="312"/>
      <c r="Q865" s="318"/>
      <c r="R865" s="318"/>
      <c r="S865" s="312"/>
      <c r="T865" s="312"/>
      <c r="U865" s="312"/>
      <c r="V865" s="312"/>
      <c r="W865" s="312"/>
      <c r="X865" s="312"/>
      <c r="Y865" s="312"/>
      <c r="Z865" s="312"/>
    </row>
    <row r="866" spans="1:26" ht="18" customHeight="1" x14ac:dyDescent="0.2">
      <c r="A866" s="315"/>
      <c r="B866" s="315"/>
      <c r="C866" s="315"/>
      <c r="D866" s="312"/>
      <c r="E866" s="312"/>
      <c r="F866" s="312"/>
      <c r="G866" s="312"/>
      <c r="H866" s="312"/>
      <c r="I866" s="312"/>
      <c r="J866" s="315"/>
      <c r="K866" s="303"/>
      <c r="L866" s="402"/>
      <c r="M866" s="402"/>
      <c r="N866" s="317"/>
      <c r="O866" s="317"/>
      <c r="P866" s="312"/>
      <c r="Q866" s="318"/>
      <c r="R866" s="318"/>
      <c r="S866" s="312"/>
      <c r="T866" s="312"/>
      <c r="U866" s="312"/>
      <c r="V866" s="312"/>
      <c r="W866" s="312"/>
      <c r="X866" s="312"/>
      <c r="Y866" s="312"/>
      <c r="Z866" s="312"/>
    </row>
    <row r="867" spans="1:26" ht="18" customHeight="1" x14ac:dyDescent="0.2">
      <c r="A867" s="315"/>
      <c r="B867" s="315"/>
      <c r="C867" s="315"/>
      <c r="D867" s="312"/>
      <c r="E867" s="312"/>
      <c r="F867" s="312"/>
      <c r="G867" s="312"/>
      <c r="H867" s="312"/>
      <c r="I867" s="312"/>
      <c r="J867" s="315"/>
      <c r="K867" s="303"/>
      <c r="L867" s="402"/>
      <c r="M867" s="402"/>
      <c r="N867" s="317"/>
      <c r="O867" s="317"/>
      <c r="P867" s="312"/>
      <c r="Q867" s="318"/>
      <c r="R867" s="318"/>
      <c r="S867" s="312"/>
      <c r="T867" s="312"/>
      <c r="U867" s="312"/>
      <c r="V867" s="312"/>
      <c r="W867" s="312"/>
      <c r="X867" s="312"/>
      <c r="Y867" s="312"/>
      <c r="Z867" s="312"/>
    </row>
    <row r="868" spans="1:26" ht="18" customHeight="1" x14ac:dyDescent="0.2">
      <c r="A868" s="315"/>
      <c r="B868" s="315"/>
      <c r="C868" s="315"/>
      <c r="D868" s="312"/>
      <c r="E868" s="312"/>
      <c r="F868" s="312"/>
      <c r="G868" s="312"/>
      <c r="H868" s="312"/>
      <c r="I868" s="312"/>
      <c r="J868" s="315"/>
      <c r="K868" s="303"/>
      <c r="L868" s="402"/>
      <c r="M868" s="402"/>
      <c r="N868" s="317"/>
      <c r="O868" s="317"/>
      <c r="P868" s="312"/>
      <c r="Q868" s="318"/>
      <c r="R868" s="318"/>
      <c r="S868" s="312"/>
      <c r="T868" s="312"/>
      <c r="U868" s="312"/>
      <c r="V868" s="312"/>
      <c r="W868" s="312"/>
      <c r="X868" s="312"/>
      <c r="Y868" s="312"/>
      <c r="Z868" s="312"/>
    </row>
    <row r="869" spans="1:26" ht="18" customHeight="1" x14ac:dyDescent="0.2">
      <c r="A869" s="315"/>
      <c r="B869" s="315"/>
      <c r="C869" s="315"/>
      <c r="D869" s="312"/>
      <c r="E869" s="312"/>
      <c r="F869" s="312"/>
      <c r="G869" s="312"/>
      <c r="H869" s="312"/>
      <c r="I869" s="312"/>
      <c r="J869" s="315"/>
      <c r="K869" s="303"/>
      <c r="L869" s="402"/>
      <c r="M869" s="402"/>
      <c r="N869" s="317"/>
      <c r="O869" s="317"/>
      <c r="P869" s="312"/>
      <c r="Q869" s="318"/>
      <c r="R869" s="318"/>
      <c r="S869" s="312"/>
      <c r="T869" s="312"/>
      <c r="U869" s="312"/>
      <c r="V869" s="312"/>
      <c r="W869" s="312"/>
      <c r="X869" s="312"/>
      <c r="Y869" s="312"/>
      <c r="Z869" s="312"/>
    </row>
    <row r="870" spans="1:26" ht="18" customHeight="1" x14ac:dyDescent="0.2">
      <c r="A870" s="315"/>
      <c r="B870" s="315"/>
      <c r="C870" s="315"/>
      <c r="D870" s="312"/>
      <c r="E870" s="312"/>
      <c r="F870" s="312"/>
      <c r="G870" s="312"/>
      <c r="H870" s="312"/>
      <c r="I870" s="312"/>
      <c r="J870" s="315"/>
      <c r="K870" s="303"/>
      <c r="L870" s="402"/>
      <c r="M870" s="402"/>
      <c r="N870" s="317"/>
      <c r="O870" s="317"/>
      <c r="P870" s="312"/>
      <c r="Q870" s="318"/>
      <c r="R870" s="318"/>
      <c r="S870" s="312"/>
      <c r="T870" s="312"/>
      <c r="U870" s="312"/>
      <c r="V870" s="312"/>
      <c r="W870" s="312"/>
      <c r="X870" s="312"/>
      <c r="Y870" s="312"/>
      <c r="Z870" s="312"/>
    </row>
    <row r="871" spans="1:26" ht="18" customHeight="1" x14ac:dyDescent="0.2">
      <c r="A871" s="315"/>
      <c r="B871" s="315"/>
      <c r="C871" s="315"/>
      <c r="D871" s="312"/>
      <c r="E871" s="312"/>
      <c r="F871" s="312"/>
      <c r="G871" s="312"/>
      <c r="H871" s="312"/>
      <c r="I871" s="312"/>
      <c r="J871" s="315"/>
      <c r="K871" s="303"/>
      <c r="L871" s="402"/>
      <c r="M871" s="402"/>
      <c r="N871" s="317"/>
      <c r="O871" s="317"/>
      <c r="P871" s="312"/>
      <c r="Q871" s="318"/>
      <c r="R871" s="318"/>
      <c r="S871" s="312"/>
      <c r="T871" s="312"/>
      <c r="U871" s="312"/>
      <c r="V871" s="312"/>
      <c r="W871" s="312"/>
      <c r="X871" s="312"/>
      <c r="Y871" s="312"/>
      <c r="Z871" s="312"/>
    </row>
    <row r="872" spans="1:26" ht="18" customHeight="1" x14ac:dyDescent="0.2">
      <c r="A872" s="315"/>
      <c r="B872" s="315"/>
      <c r="C872" s="315"/>
      <c r="D872" s="312"/>
      <c r="E872" s="312"/>
      <c r="F872" s="312"/>
      <c r="G872" s="312"/>
      <c r="H872" s="312"/>
      <c r="I872" s="312"/>
      <c r="J872" s="315"/>
      <c r="K872" s="303"/>
      <c r="L872" s="402"/>
      <c r="M872" s="402"/>
      <c r="N872" s="317"/>
      <c r="O872" s="317"/>
      <c r="P872" s="312"/>
      <c r="Q872" s="318"/>
      <c r="R872" s="318"/>
      <c r="S872" s="312"/>
      <c r="T872" s="312"/>
      <c r="U872" s="312"/>
      <c r="V872" s="312"/>
      <c r="W872" s="312"/>
      <c r="X872" s="312"/>
      <c r="Y872" s="312"/>
      <c r="Z872" s="312"/>
    </row>
    <row r="873" spans="1:26" ht="18" customHeight="1" x14ac:dyDescent="0.2">
      <c r="A873" s="315"/>
      <c r="B873" s="315"/>
      <c r="C873" s="315"/>
      <c r="D873" s="312"/>
      <c r="E873" s="312"/>
      <c r="F873" s="312"/>
      <c r="G873" s="312"/>
      <c r="H873" s="312"/>
      <c r="I873" s="312"/>
      <c r="J873" s="315"/>
      <c r="K873" s="303"/>
      <c r="L873" s="402"/>
      <c r="M873" s="402"/>
      <c r="N873" s="317"/>
      <c r="O873" s="317"/>
      <c r="P873" s="312"/>
      <c r="Q873" s="318"/>
      <c r="R873" s="318"/>
      <c r="S873" s="312"/>
      <c r="T873" s="312"/>
      <c r="U873" s="312"/>
      <c r="V873" s="312"/>
      <c r="W873" s="312"/>
      <c r="X873" s="312"/>
      <c r="Y873" s="312"/>
      <c r="Z873" s="312"/>
    </row>
    <row r="874" spans="1:26" ht="18" customHeight="1" x14ac:dyDescent="0.2">
      <c r="A874" s="315"/>
      <c r="B874" s="315"/>
      <c r="C874" s="315"/>
      <c r="D874" s="312"/>
      <c r="E874" s="312"/>
      <c r="F874" s="312"/>
      <c r="G874" s="312"/>
      <c r="H874" s="312"/>
      <c r="I874" s="312"/>
      <c r="J874" s="315"/>
      <c r="K874" s="303"/>
      <c r="L874" s="402"/>
      <c r="M874" s="402"/>
      <c r="N874" s="317"/>
      <c r="O874" s="317"/>
      <c r="P874" s="312"/>
      <c r="Q874" s="318"/>
      <c r="R874" s="318"/>
      <c r="S874" s="312"/>
      <c r="T874" s="312"/>
      <c r="U874" s="312"/>
      <c r="V874" s="312"/>
      <c r="W874" s="312"/>
      <c r="X874" s="312"/>
      <c r="Y874" s="312"/>
      <c r="Z874" s="312"/>
    </row>
    <row r="875" spans="1:26" ht="18" customHeight="1" x14ac:dyDescent="0.2">
      <c r="A875" s="315"/>
      <c r="B875" s="315"/>
      <c r="C875" s="315"/>
      <c r="D875" s="312"/>
      <c r="E875" s="312"/>
      <c r="F875" s="312"/>
      <c r="G875" s="312"/>
      <c r="H875" s="312"/>
      <c r="I875" s="312"/>
      <c r="J875" s="315"/>
      <c r="K875" s="303"/>
      <c r="L875" s="402"/>
      <c r="M875" s="402"/>
      <c r="N875" s="317"/>
      <c r="O875" s="317"/>
      <c r="P875" s="312"/>
      <c r="Q875" s="318"/>
      <c r="R875" s="318"/>
      <c r="S875" s="312"/>
      <c r="T875" s="312"/>
      <c r="U875" s="312"/>
      <c r="V875" s="312"/>
      <c r="W875" s="312"/>
      <c r="X875" s="312"/>
      <c r="Y875" s="312"/>
      <c r="Z875" s="312"/>
    </row>
    <row r="876" spans="1:26" ht="18" customHeight="1" x14ac:dyDescent="0.2">
      <c r="A876" s="315"/>
      <c r="B876" s="315"/>
      <c r="C876" s="315"/>
      <c r="D876" s="312"/>
      <c r="E876" s="312"/>
      <c r="F876" s="312"/>
      <c r="G876" s="312"/>
      <c r="H876" s="312"/>
      <c r="I876" s="312"/>
      <c r="J876" s="315"/>
      <c r="K876" s="303"/>
      <c r="L876" s="402"/>
      <c r="M876" s="402"/>
      <c r="N876" s="317"/>
      <c r="O876" s="317"/>
      <c r="P876" s="312"/>
      <c r="Q876" s="318"/>
      <c r="R876" s="318"/>
      <c r="S876" s="312"/>
      <c r="T876" s="312"/>
      <c r="U876" s="312"/>
      <c r="V876" s="312"/>
      <c r="W876" s="312"/>
      <c r="X876" s="312"/>
      <c r="Y876" s="312"/>
      <c r="Z876" s="312"/>
    </row>
    <row r="877" spans="1:26" ht="18" customHeight="1" x14ac:dyDescent="0.2">
      <c r="A877" s="315"/>
      <c r="B877" s="315"/>
      <c r="C877" s="315"/>
      <c r="D877" s="312"/>
      <c r="E877" s="312"/>
      <c r="F877" s="312"/>
      <c r="G877" s="312"/>
      <c r="H877" s="312"/>
      <c r="I877" s="312"/>
      <c r="J877" s="315"/>
      <c r="K877" s="303"/>
      <c r="L877" s="402"/>
      <c r="M877" s="402"/>
      <c r="N877" s="317"/>
      <c r="O877" s="317"/>
      <c r="P877" s="312"/>
      <c r="Q877" s="318"/>
      <c r="R877" s="318"/>
      <c r="S877" s="312"/>
      <c r="T877" s="312"/>
      <c r="U877" s="312"/>
      <c r="V877" s="312"/>
      <c r="W877" s="312"/>
      <c r="X877" s="312"/>
      <c r="Y877" s="312"/>
      <c r="Z877" s="312"/>
    </row>
    <row r="878" spans="1:26" ht="18" customHeight="1" x14ac:dyDescent="0.2">
      <c r="A878" s="315"/>
      <c r="B878" s="315"/>
      <c r="C878" s="315"/>
      <c r="D878" s="312"/>
      <c r="E878" s="312"/>
      <c r="F878" s="312"/>
      <c r="G878" s="312"/>
      <c r="H878" s="312"/>
      <c r="I878" s="312"/>
      <c r="J878" s="315"/>
      <c r="K878" s="303"/>
      <c r="L878" s="402"/>
      <c r="M878" s="402"/>
      <c r="N878" s="317"/>
      <c r="O878" s="317"/>
      <c r="P878" s="312"/>
      <c r="Q878" s="318"/>
      <c r="R878" s="318"/>
      <c r="S878" s="312"/>
      <c r="T878" s="312"/>
      <c r="U878" s="312"/>
      <c r="V878" s="312"/>
      <c r="W878" s="312"/>
      <c r="X878" s="312"/>
      <c r="Y878" s="312"/>
      <c r="Z878" s="312"/>
    </row>
    <row r="879" spans="1:26" ht="18" customHeight="1" x14ac:dyDescent="0.2">
      <c r="A879" s="315"/>
      <c r="B879" s="315"/>
      <c r="C879" s="315"/>
      <c r="D879" s="312"/>
      <c r="E879" s="312"/>
      <c r="F879" s="312"/>
      <c r="G879" s="312"/>
      <c r="H879" s="312"/>
      <c r="I879" s="312"/>
      <c r="J879" s="315"/>
      <c r="K879" s="303"/>
      <c r="L879" s="402"/>
      <c r="M879" s="402"/>
      <c r="N879" s="317"/>
      <c r="O879" s="317"/>
      <c r="P879" s="312"/>
      <c r="Q879" s="318"/>
      <c r="R879" s="318"/>
      <c r="S879" s="312"/>
      <c r="T879" s="312"/>
      <c r="U879" s="312"/>
      <c r="V879" s="312"/>
      <c r="W879" s="312"/>
      <c r="X879" s="312"/>
      <c r="Y879" s="312"/>
      <c r="Z879" s="312"/>
    </row>
    <row r="880" spans="1:26" ht="18" customHeight="1" x14ac:dyDescent="0.2">
      <c r="A880" s="315"/>
      <c r="B880" s="315"/>
      <c r="C880" s="315"/>
      <c r="D880" s="312"/>
      <c r="E880" s="312"/>
      <c r="F880" s="312"/>
      <c r="G880" s="312"/>
      <c r="H880" s="312"/>
      <c r="I880" s="312"/>
      <c r="J880" s="315"/>
      <c r="K880" s="303"/>
      <c r="L880" s="402"/>
      <c r="M880" s="402"/>
      <c r="N880" s="317"/>
      <c r="O880" s="317"/>
      <c r="P880" s="312"/>
      <c r="Q880" s="318"/>
      <c r="R880" s="318"/>
      <c r="S880" s="312"/>
      <c r="T880" s="312"/>
      <c r="U880" s="312"/>
      <c r="V880" s="312"/>
      <c r="W880" s="312"/>
      <c r="X880" s="312"/>
      <c r="Y880" s="312"/>
      <c r="Z880" s="312"/>
    </row>
    <row r="881" spans="1:26" ht="18" customHeight="1" x14ac:dyDescent="0.2">
      <c r="A881" s="315"/>
      <c r="B881" s="315"/>
      <c r="C881" s="315"/>
      <c r="D881" s="312"/>
      <c r="E881" s="312"/>
      <c r="F881" s="312"/>
      <c r="G881" s="312"/>
      <c r="H881" s="312"/>
      <c r="I881" s="312"/>
      <c r="J881" s="315"/>
      <c r="K881" s="303"/>
      <c r="L881" s="402"/>
      <c r="M881" s="402"/>
      <c r="N881" s="317"/>
      <c r="O881" s="317"/>
      <c r="P881" s="312"/>
      <c r="Q881" s="318"/>
      <c r="R881" s="318"/>
      <c r="S881" s="312"/>
      <c r="T881" s="312"/>
      <c r="U881" s="312"/>
      <c r="V881" s="312"/>
      <c r="W881" s="312"/>
      <c r="X881" s="312"/>
      <c r="Y881" s="312"/>
      <c r="Z881" s="312"/>
    </row>
    <row r="882" spans="1:26" ht="18" customHeight="1" x14ac:dyDescent="0.2">
      <c r="A882" s="315"/>
      <c r="B882" s="315"/>
      <c r="C882" s="315"/>
      <c r="D882" s="312"/>
      <c r="E882" s="312"/>
      <c r="F882" s="312"/>
      <c r="G882" s="312"/>
      <c r="H882" s="312"/>
      <c r="I882" s="312"/>
      <c r="J882" s="315"/>
      <c r="K882" s="303"/>
      <c r="L882" s="402"/>
      <c r="M882" s="402"/>
      <c r="N882" s="317"/>
      <c r="O882" s="317"/>
      <c r="P882" s="312"/>
      <c r="Q882" s="318"/>
      <c r="R882" s="318"/>
      <c r="S882" s="312"/>
      <c r="T882" s="312"/>
      <c r="U882" s="312"/>
      <c r="V882" s="312"/>
      <c r="W882" s="312"/>
      <c r="X882" s="312"/>
      <c r="Y882" s="312"/>
      <c r="Z882" s="312"/>
    </row>
    <row r="883" spans="1:26" ht="18" customHeight="1" x14ac:dyDescent="0.2">
      <c r="A883" s="315"/>
      <c r="B883" s="315"/>
      <c r="C883" s="315"/>
      <c r="D883" s="312"/>
      <c r="E883" s="312"/>
      <c r="F883" s="312"/>
      <c r="G883" s="312"/>
      <c r="H883" s="312"/>
      <c r="I883" s="312"/>
      <c r="J883" s="315"/>
      <c r="K883" s="303"/>
      <c r="L883" s="402"/>
      <c r="M883" s="402"/>
      <c r="N883" s="317"/>
      <c r="O883" s="317"/>
      <c r="P883" s="312"/>
      <c r="Q883" s="318"/>
      <c r="R883" s="318"/>
      <c r="S883" s="312"/>
      <c r="T883" s="312"/>
      <c r="U883" s="312"/>
      <c r="V883" s="312"/>
      <c r="W883" s="312"/>
      <c r="X883" s="312"/>
      <c r="Y883" s="312"/>
      <c r="Z883" s="312"/>
    </row>
    <row r="884" spans="1:26" ht="18" customHeight="1" x14ac:dyDescent="0.2">
      <c r="A884" s="315"/>
      <c r="B884" s="315"/>
      <c r="C884" s="315"/>
      <c r="D884" s="312"/>
      <c r="E884" s="312"/>
      <c r="F884" s="312"/>
      <c r="G884" s="312"/>
      <c r="H884" s="312"/>
      <c r="I884" s="312"/>
      <c r="J884" s="315"/>
      <c r="K884" s="303"/>
      <c r="L884" s="402"/>
      <c r="M884" s="402"/>
      <c r="N884" s="317"/>
      <c r="O884" s="317"/>
      <c r="P884" s="312"/>
      <c r="Q884" s="318"/>
      <c r="R884" s="318"/>
      <c r="S884" s="312"/>
      <c r="T884" s="312"/>
      <c r="U884" s="312"/>
      <c r="V884" s="312"/>
      <c r="W884" s="312"/>
      <c r="X884" s="312"/>
      <c r="Y884" s="312"/>
      <c r="Z884" s="312"/>
    </row>
    <row r="885" spans="1:26" ht="18" customHeight="1" x14ac:dyDescent="0.2">
      <c r="A885" s="315"/>
      <c r="B885" s="315"/>
      <c r="C885" s="315"/>
      <c r="D885" s="312"/>
      <c r="E885" s="312"/>
      <c r="F885" s="312"/>
      <c r="G885" s="312"/>
      <c r="H885" s="312"/>
      <c r="I885" s="312"/>
      <c r="J885" s="315"/>
      <c r="K885" s="303"/>
      <c r="L885" s="402"/>
      <c r="M885" s="402"/>
      <c r="N885" s="317"/>
      <c r="O885" s="317"/>
      <c r="P885" s="312"/>
      <c r="Q885" s="318"/>
      <c r="R885" s="318"/>
      <c r="S885" s="312"/>
      <c r="T885" s="312"/>
      <c r="U885" s="312"/>
      <c r="V885" s="312"/>
      <c r="W885" s="312"/>
      <c r="X885" s="312"/>
      <c r="Y885" s="312"/>
      <c r="Z885" s="312"/>
    </row>
    <row r="886" spans="1:26" ht="18" customHeight="1" x14ac:dyDescent="0.2">
      <c r="A886" s="315"/>
      <c r="B886" s="315"/>
      <c r="C886" s="315"/>
      <c r="D886" s="312"/>
      <c r="E886" s="312"/>
      <c r="F886" s="312"/>
      <c r="G886" s="312"/>
      <c r="H886" s="312"/>
      <c r="I886" s="312"/>
      <c r="J886" s="315"/>
      <c r="K886" s="303"/>
      <c r="L886" s="402"/>
      <c r="M886" s="402"/>
      <c r="N886" s="317"/>
      <c r="O886" s="317"/>
      <c r="P886" s="312"/>
      <c r="Q886" s="318"/>
      <c r="R886" s="318"/>
      <c r="S886" s="312"/>
      <c r="T886" s="312"/>
      <c r="U886" s="312"/>
      <c r="V886" s="312"/>
      <c r="W886" s="312"/>
      <c r="X886" s="312"/>
      <c r="Y886" s="312"/>
      <c r="Z886" s="312"/>
    </row>
    <row r="887" spans="1:26" ht="18" customHeight="1" x14ac:dyDescent="0.2">
      <c r="A887" s="315"/>
      <c r="B887" s="315"/>
      <c r="C887" s="315"/>
      <c r="D887" s="312"/>
      <c r="E887" s="312"/>
      <c r="F887" s="312"/>
      <c r="G887" s="312"/>
      <c r="H887" s="312"/>
      <c r="I887" s="312"/>
      <c r="J887" s="315"/>
      <c r="K887" s="303"/>
      <c r="L887" s="402"/>
      <c r="M887" s="402"/>
      <c r="N887" s="317"/>
      <c r="O887" s="317"/>
      <c r="P887" s="312"/>
      <c r="Q887" s="318"/>
      <c r="R887" s="318"/>
      <c r="S887" s="312"/>
      <c r="T887" s="312"/>
      <c r="U887" s="312"/>
      <c r="V887" s="312"/>
      <c r="W887" s="312"/>
      <c r="X887" s="312"/>
      <c r="Y887" s="312"/>
      <c r="Z887" s="312"/>
    </row>
    <row r="888" spans="1:26" ht="18" customHeight="1" x14ac:dyDescent="0.2">
      <c r="A888" s="315"/>
      <c r="B888" s="315"/>
      <c r="C888" s="315"/>
      <c r="D888" s="312"/>
      <c r="E888" s="312"/>
      <c r="F888" s="312"/>
      <c r="G888" s="312"/>
      <c r="H888" s="312"/>
      <c r="I888" s="312"/>
      <c r="J888" s="315"/>
      <c r="K888" s="303"/>
      <c r="L888" s="402"/>
      <c r="M888" s="402"/>
      <c r="N888" s="317"/>
      <c r="O888" s="317"/>
      <c r="P888" s="312"/>
      <c r="Q888" s="318"/>
      <c r="R888" s="318"/>
      <c r="S888" s="312"/>
      <c r="T888" s="312"/>
      <c r="U888" s="312"/>
      <c r="V888" s="312"/>
      <c r="W888" s="312"/>
      <c r="X888" s="312"/>
      <c r="Y888" s="312"/>
      <c r="Z888" s="312"/>
    </row>
    <row r="889" spans="1:26" ht="18" customHeight="1" x14ac:dyDescent="0.2">
      <c r="A889" s="315"/>
      <c r="B889" s="315"/>
      <c r="C889" s="315"/>
      <c r="D889" s="312"/>
      <c r="E889" s="312"/>
      <c r="F889" s="312"/>
      <c r="G889" s="312"/>
      <c r="H889" s="312"/>
      <c r="I889" s="312"/>
      <c r="J889" s="315"/>
      <c r="K889" s="303"/>
      <c r="L889" s="402"/>
      <c r="M889" s="402"/>
      <c r="N889" s="317"/>
      <c r="O889" s="317"/>
      <c r="P889" s="312"/>
      <c r="Q889" s="318"/>
      <c r="R889" s="318"/>
      <c r="S889" s="312"/>
      <c r="T889" s="312"/>
      <c r="U889" s="312"/>
      <c r="V889" s="312"/>
      <c r="W889" s="312"/>
      <c r="X889" s="312"/>
      <c r="Y889" s="312"/>
      <c r="Z889" s="312"/>
    </row>
    <row r="890" spans="1:26" ht="18" customHeight="1" x14ac:dyDescent="0.2">
      <c r="A890" s="315"/>
      <c r="B890" s="315"/>
      <c r="C890" s="315"/>
      <c r="D890" s="312"/>
      <c r="E890" s="312"/>
      <c r="F890" s="312"/>
      <c r="G890" s="312"/>
      <c r="H890" s="312"/>
      <c r="I890" s="312"/>
      <c r="J890" s="315"/>
      <c r="K890" s="303"/>
      <c r="L890" s="402"/>
      <c r="M890" s="402"/>
      <c r="N890" s="317"/>
      <c r="O890" s="317"/>
      <c r="P890" s="312"/>
      <c r="Q890" s="318"/>
      <c r="R890" s="318"/>
      <c r="S890" s="312"/>
      <c r="T890" s="312"/>
      <c r="U890" s="312"/>
      <c r="V890" s="312"/>
      <c r="W890" s="312"/>
      <c r="X890" s="312"/>
      <c r="Y890" s="312"/>
      <c r="Z890" s="312"/>
    </row>
    <row r="891" spans="1:26" ht="18" customHeight="1" x14ac:dyDescent="0.2">
      <c r="A891" s="315"/>
      <c r="B891" s="315"/>
      <c r="C891" s="315"/>
      <c r="D891" s="312"/>
      <c r="E891" s="312"/>
      <c r="F891" s="312"/>
      <c r="G891" s="312"/>
      <c r="H891" s="312"/>
      <c r="I891" s="312"/>
      <c r="J891" s="315"/>
      <c r="K891" s="303"/>
      <c r="L891" s="402"/>
      <c r="M891" s="402"/>
      <c r="N891" s="317"/>
      <c r="O891" s="317"/>
      <c r="P891" s="312"/>
      <c r="Q891" s="318"/>
      <c r="R891" s="318"/>
      <c r="S891" s="312"/>
      <c r="T891" s="312"/>
      <c r="U891" s="312"/>
      <c r="V891" s="312"/>
      <c r="W891" s="312"/>
      <c r="X891" s="312"/>
      <c r="Y891" s="312"/>
      <c r="Z891" s="312"/>
    </row>
    <row r="892" spans="1:26" ht="18" customHeight="1" x14ac:dyDescent="0.2">
      <c r="A892" s="315"/>
      <c r="B892" s="315"/>
      <c r="C892" s="315"/>
      <c r="D892" s="312"/>
      <c r="E892" s="312"/>
      <c r="F892" s="312"/>
      <c r="G892" s="312"/>
      <c r="H892" s="312"/>
      <c r="I892" s="312"/>
      <c r="J892" s="315"/>
      <c r="K892" s="303"/>
      <c r="L892" s="402"/>
      <c r="M892" s="402"/>
      <c r="N892" s="317"/>
      <c r="O892" s="317"/>
      <c r="P892" s="312"/>
      <c r="Q892" s="318"/>
      <c r="R892" s="318"/>
      <c r="S892" s="312"/>
      <c r="T892" s="312"/>
      <c r="U892" s="312"/>
      <c r="V892" s="312"/>
      <c r="W892" s="312"/>
      <c r="X892" s="312"/>
      <c r="Y892" s="312"/>
      <c r="Z892" s="312"/>
    </row>
    <row r="893" spans="1:26" ht="18" customHeight="1" x14ac:dyDescent="0.2">
      <c r="A893" s="315"/>
      <c r="B893" s="315"/>
      <c r="C893" s="315"/>
      <c r="D893" s="312"/>
      <c r="E893" s="312"/>
      <c r="F893" s="312"/>
      <c r="G893" s="312"/>
      <c r="H893" s="312"/>
      <c r="I893" s="312"/>
      <c r="J893" s="315"/>
      <c r="K893" s="303"/>
      <c r="L893" s="402"/>
      <c r="M893" s="402"/>
      <c r="N893" s="317"/>
      <c r="O893" s="317"/>
      <c r="P893" s="312"/>
      <c r="Q893" s="318"/>
      <c r="R893" s="318"/>
      <c r="S893" s="312"/>
      <c r="T893" s="312"/>
      <c r="U893" s="312"/>
      <c r="V893" s="312"/>
      <c r="W893" s="312"/>
      <c r="X893" s="312"/>
      <c r="Y893" s="312"/>
      <c r="Z893" s="312"/>
    </row>
    <row r="894" spans="1:26" ht="18" customHeight="1" x14ac:dyDescent="0.2">
      <c r="A894" s="315"/>
      <c r="B894" s="315"/>
      <c r="C894" s="315"/>
      <c r="D894" s="312"/>
      <c r="E894" s="312"/>
      <c r="F894" s="312"/>
      <c r="G894" s="312"/>
      <c r="H894" s="312"/>
      <c r="I894" s="312"/>
      <c r="J894" s="315"/>
      <c r="K894" s="303"/>
      <c r="L894" s="402"/>
      <c r="M894" s="402"/>
      <c r="N894" s="317"/>
      <c r="O894" s="317"/>
      <c r="P894" s="312"/>
      <c r="Q894" s="318"/>
      <c r="R894" s="318"/>
      <c r="S894" s="312"/>
      <c r="T894" s="312"/>
      <c r="U894" s="312"/>
      <c r="V894" s="312"/>
      <c r="W894" s="312"/>
      <c r="X894" s="312"/>
      <c r="Y894" s="312"/>
      <c r="Z894" s="312"/>
    </row>
    <row r="895" spans="1:26" ht="18" customHeight="1" x14ac:dyDescent="0.2">
      <c r="A895" s="315"/>
      <c r="B895" s="315"/>
      <c r="C895" s="315"/>
      <c r="D895" s="312"/>
      <c r="E895" s="312"/>
      <c r="F895" s="312"/>
      <c r="G895" s="312"/>
      <c r="H895" s="312"/>
      <c r="I895" s="312"/>
      <c r="J895" s="315"/>
      <c r="K895" s="303"/>
      <c r="L895" s="402"/>
      <c r="M895" s="402"/>
      <c r="N895" s="317"/>
      <c r="O895" s="317"/>
      <c r="P895" s="312"/>
      <c r="Q895" s="318"/>
      <c r="R895" s="318"/>
      <c r="S895" s="312"/>
      <c r="T895" s="312"/>
      <c r="U895" s="312"/>
      <c r="V895" s="312"/>
      <c r="W895" s="312"/>
      <c r="X895" s="312"/>
      <c r="Y895" s="312"/>
      <c r="Z895" s="312"/>
    </row>
    <row r="896" spans="1:26" ht="18" customHeight="1" x14ac:dyDescent="0.2">
      <c r="A896" s="315"/>
      <c r="B896" s="315"/>
      <c r="C896" s="315"/>
      <c r="D896" s="312"/>
      <c r="E896" s="312"/>
      <c r="F896" s="312"/>
      <c r="G896" s="312"/>
      <c r="H896" s="312"/>
      <c r="I896" s="312"/>
      <c r="J896" s="315"/>
      <c r="K896" s="303"/>
      <c r="L896" s="402"/>
      <c r="M896" s="402"/>
      <c r="N896" s="317"/>
      <c r="O896" s="317"/>
      <c r="P896" s="312"/>
      <c r="Q896" s="318"/>
      <c r="R896" s="318"/>
      <c r="S896" s="312"/>
      <c r="T896" s="312"/>
      <c r="U896" s="312"/>
      <c r="V896" s="312"/>
      <c r="W896" s="312"/>
      <c r="X896" s="312"/>
      <c r="Y896" s="312"/>
      <c r="Z896" s="312"/>
    </row>
    <row r="897" spans="1:26" ht="18" customHeight="1" x14ac:dyDescent="0.2">
      <c r="A897" s="315"/>
      <c r="B897" s="315"/>
      <c r="C897" s="315"/>
      <c r="D897" s="312"/>
      <c r="E897" s="312"/>
      <c r="F897" s="312"/>
      <c r="G897" s="312"/>
      <c r="H897" s="312"/>
      <c r="I897" s="312"/>
      <c r="J897" s="315"/>
      <c r="K897" s="303"/>
      <c r="L897" s="402"/>
      <c r="M897" s="402"/>
      <c r="N897" s="317"/>
      <c r="O897" s="317"/>
      <c r="P897" s="312"/>
      <c r="Q897" s="318"/>
      <c r="R897" s="318"/>
      <c r="S897" s="312"/>
      <c r="T897" s="312"/>
      <c r="U897" s="312"/>
      <c r="V897" s="312"/>
      <c r="W897" s="312"/>
      <c r="X897" s="312"/>
      <c r="Y897" s="312"/>
      <c r="Z897" s="312"/>
    </row>
    <row r="898" spans="1:26" ht="18" customHeight="1" x14ac:dyDescent="0.2">
      <c r="A898" s="315"/>
      <c r="B898" s="315"/>
      <c r="C898" s="315"/>
      <c r="D898" s="312"/>
      <c r="E898" s="312"/>
      <c r="F898" s="312"/>
      <c r="G898" s="312"/>
      <c r="H898" s="312"/>
      <c r="I898" s="312"/>
      <c r="J898" s="315"/>
      <c r="K898" s="303"/>
      <c r="L898" s="402"/>
      <c r="M898" s="402"/>
      <c r="N898" s="317"/>
      <c r="O898" s="317"/>
      <c r="P898" s="312"/>
      <c r="Q898" s="318"/>
      <c r="R898" s="318"/>
      <c r="S898" s="312"/>
      <c r="T898" s="312"/>
      <c r="U898" s="312"/>
      <c r="V898" s="312"/>
      <c r="W898" s="312"/>
      <c r="X898" s="312"/>
      <c r="Y898" s="312"/>
      <c r="Z898" s="312"/>
    </row>
    <row r="899" spans="1:26" ht="18" customHeight="1" x14ac:dyDescent="0.2">
      <c r="A899" s="315"/>
      <c r="B899" s="315"/>
      <c r="C899" s="315"/>
      <c r="D899" s="312"/>
      <c r="E899" s="312"/>
      <c r="F899" s="312"/>
      <c r="G899" s="312"/>
      <c r="H899" s="312"/>
      <c r="I899" s="312"/>
      <c r="J899" s="315"/>
      <c r="K899" s="303"/>
      <c r="L899" s="402"/>
      <c r="M899" s="402"/>
      <c r="N899" s="317"/>
      <c r="O899" s="317"/>
      <c r="P899" s="312"/>
      <c r="Q899" s="318"/>
      <c r="R899" s="318"/>
      <c r="S899" s="312"/>
      <c r="T899" s="312"/>
      <c r="U899" s="312"/>
      <c r="V899" s="312"/>
      <c r="W899" s="312"/>
      <c r="X899" s="312"/>
      <c r="Y899" s="312"/>
      <c r="Z899" s="312"/>
    </row>
    <row r="900" spans="1:26" ht="18" customHeight="1" x14ac:dyDescent="0.2">
      <c r="A900" s="315"/>
      <c r="B900" s="315"/>
      <c r="C900" s="315"/>
      <c r="D900" s="312"/>
      <c r="E900" s="312"/>
      <c r="F900" s="312"/>
      <c r="G900" s="312"/>
      <c r="H900" s="312"/>
      <c r="I900" s="312"/>
      <c r="J900" s="315"/>
      <c r="K900" s="303"/>
      <c r="L900" s="402"/>
      <c r="M900" s="402"/>
      <c r="N900" s="317"/>
      <c r="O900" s="317"/>
      <c r="P900" s="312"/>
      <c r="Q900" s="318"/>
      <c r="R900" s="318"/>
      <c r="S900" s="312"/>
      <c r="T900" s="312"/>
      <c r="U900" s="312"/>
      <c r="V900" s="312"/>
      <c r="W900" s="312"/>
      <c r="X900" s="312"/>
      <c r="Y900" s="312"/>
      <c r="Z900" s="312"/>
    </row>
    <row r="901" spans="1:26" ht="18" customHeight="1" x14ac:dyDescent="0.2">
      <c r="A901" s="315"/>
      <c r="B901" s="315"/>
      <c r="C901" s="315"/>
      <c r="D901" s="312"/>
      <c r="E901" s="312"/>
      <c r="F901" s="312"/>
      <c r="G901" s="312"/>
      <c r="H901" s="312"/>
      <c r="I901" s="312"/>
      <c r="J901" s="315"/>
      <c r="K901" s="303"/>
      <c r="L901" s="402"/>
      <c r="M901" s="402"/>
      <c r="N901" s="317"/>
      <c r="O901" s="317"/>
      <c r="P901" s="312"/>
      <c r="Q901" s="318"/>
      <c r="R901" s="318"/>
      <c r="S901" s="312"/>
      <c r="T901" s="312"/>
      <c r="U901" s="312"/>
      <c r="V901" s="312"/>
      <c r="W901" s="312"/>
      <c r="X901" s="312"/>
      <c r="Y901" s="312"/>
      <c r="Z901" s="312"/>
    </row>
    <row r="902" spans="1:26" ht="18" customHeight="1" x14ac:dyDescent="0.2">
      <c r="A902" s="315"/>
      <c r="B902" s="315"/>
      <c r="C902" s="315"/>
      <c r="D902" s="312"/>
      <c r="E902" s="312"/>
      <c r="F902" s="312"/>
      <c r="G902" s="312"/>
      <c r="H902" s="312"/>
      <c r="I902" s="312"/>
      <c r="J902" s="315"/>
      <c r="K902" s="303"/>
      <c r="L902" s="402"/>
      <c r="M902" s="402"/>
      <c r="N902" s="317"/>
      <c r="O902" s="317"/>
      <c r="P902" s="312"/>
      <c r="Q902" s="318"/>
      <c r="R902" s="318"/>
      <c r="S902" s="312"/>
      <c r="T902" s="312"/>
      <c r="U902" s="312"/>
      <c r="V902" s="312"/>
      <c r="W902" s="312"/>
      <c r="X902" s="312"/>
      <c r="Y902" s="312"/>
      <c r="Z902" s="312"/>
    </row>
    <row r="903" spans="1:26" ht="18" customHeight="1" x14ac:dyDescent="0.2">
      <c r="A903" s="315"/>
      <c r="B903" s="315"/>
      <c r="C903" s="315"/>
      <c r="D903" s="312"/>
      <c r="E903" s="312"/>
      <c r="F903" s="312"/>
      <c r="G903" s="312"/>
      <c r="H903" s="312"/>
      <c r="I903" s="312"/>
      <c r="J903" s="315"/>
      <c r="K903" s="303"/>
      <c r="L903" s="402"/>
      <c r="M903" s="402"/>
      <c r="N903" s="317"/>
      <c r="O903" s="317"/>
      <c r="P903" s="312"/>
      <c r="Q903" s="318"/>
      <c r="R903" s="318"/>
      <c r="S903" s="312"/>
      <c r="T903" s="312"/>
      <c r="U903" s="312"/>
      <c r="V903" s="312"/>
      <c r="W903" s="312"/>
      <c r="X903" s="312"/>
      <c r="Y903" s="312"/>
      <c r="Z903" s="312"/>
    </row>
    <row r="904" spans="1:26" ht="18" customHeight="1" x14ac:dyDescent="0.2">
      <c r="A904" s="315"/>
      <c r="B904" s="315"/>
      <c r="C904" s="315"/>
      <c r="D904" s="312"/>
      <c r="E904" s="312"/>
      <c r="F904" s="312"/>
      <c r="G904" s="312"/>
      <c r="H904" s="312"/>
      <c r="I904" s="312"/>
      <c r="J904" s="315"/>
      <c r="K904" s="303"/>
      <c r="L904" s="402"/>
      <c r="M904" s="402"/>
      <c r="N904" s="317"/>
      <c r="O904" s="317"/>
      <c r="P904" s="312"/>
      <c r="Q904" s="318"/>
      <c r="R904" s="318"/>
      <c r="S904" s="312"/>
      <c r="T904" s="312"/>
      <c r="U904" s="312"/>
      <c r="V904" s="312"/>
      <c r="W904" s="312"/>
      <c r="X904" s="312"/>
      <c r="Y904" s="312"/>
      <c r="Z904" s="312"/>
    </row>
    <row r="905" spans="1:26" ht="18" customHeight="1" x14ac:dyDescent="0.2">
      <c r="A905" s="315"/>
      <c r="B905" s="315"/>
      <c r="C905" s="315"/>
      <c r="D905" s="312"/>
      <c r="E905" s="312"/>
      <c r="F905" s="312"/>
      <c r="G905" s="312"/>
      <c r="H905" s="312"/>
      <c r="I905" s="312"/>
      <c r="J905" s="315"/>
      <c r="K905" s="303"/>
      <c r="L905" s="402"/>
      <c r="M905" s="402"/>
      <c r="N905" s="317"/>
      <c r="O905" s="317"/>
      <c r="P905" s="312"/>
      <c r="Q905" s="318"/>
      <c r="R905" s="318"/>
      <c r="S905" s="312"/>
      <c r="T905" s="312"/>
      <c r="U905" s="312"/>
      <c r="V905" s="312"/>
      <c r="W905" s="312"/>
      <c r="X905" s="312"/>
      <c r="Y905" s="312"/>
      <c r="Z905" s="312"/>
    </row>
    <row r="906" spans="1:26" ht="18" customHeight="1" x14ac:dyDescent="0.2">
      <c r="A906" s="315"/>
      <c r="B906" s="315"/>
      <c r="C906" s="315"/>
      <c r="D906" s="312"/>
      <c r="E906" s="312"/>
      <c r="F906" s="312"/>
      <c r="G906" s="312"/>
      <c r="H906" s="312"/>
      <c r="I906" s="312"/>
      <c r="J906" s="315"/>
      <c r="K906" s="303"/>
      <c r="L906" s="402"/>
      <c r="M906" s="402"/>
      <c r="N906" s="317"/>
      <c r="O906" s="317"/>
      <c r="P906" s="312"/>
      <c r="Q906" s="318"/>
      <c r="R906" s="318"/>
      <c r="S906" s="312"/>
      <c r="T906" s="312"/>
      <c r="U906" s="312"/>
      <c r="V906" s="312"/>
      <c r="W906" s="312"/>
      <c r="X906" s="312"/>
      <c r="Y906" s="312"/>
      <c r="Z906" s="312"/>
    </row>
    <row r="907" spans="1:26" ht="18" customHeight="1" x14ac:dyDescent="0.2">
      <c r="A907" s="315"/>
      <c r="B907" s="315"/>
      <c r="C907" s="315"/>
      <c r="D907" s="312"/>
      <c r="E907" s="312"/>
      <c r="F907" s="312"/>
      <c r="G907" s="312"/>
      <c r="H907" s="312"/>
      <c r="I907" s="312"/>
      <c r="J907" s="315"/>
      <c r="K907" s="303"/>
      <c r="L907" s="402"/>
      <c r="M907" s="402"/>
      <c r="N907" s="317"/>
      <c r="O907" s="317"/>
      <c r="P907" s="312"/>
      <c r="Q907" s="318"/>
      <c r="R907" s="318"/>
      <c r="S907" s="312"/>
      <c r="T907" s="312"/>
      <c r="U907" s="312"/>
      <c r="V907" s="312"/>
      <c r="W907" s="312"/>
      <c r="X907" s="312"/>
      <c r="Y907" s="312"/>
      <c r="Z907" s="312"/>
    </row>
    <row r="908" spans="1:26" ht="18" customHeight="1" x14ac:dyDescent="0.2">
      <c r="A908" s="315"/>
      <c r="B908" s="315"/>
      <c r="C908" s="315"/>
      <c r="D908" s="312"/>
      <c r="E908" s="312"/>
      <c r="F908" s="312"/>
      <c r="G908" s="312"/>
      <c r="H908" s="312"/>
      <c r="I908" s="312"/>
      <c r="J908" s="315"/>
      <c r="K908" s="303"/>
      <c r="L908" s="402"/>
      <c r="M908" s="402"/>
      <c r="N908" s="317"/>
      <c r="O908" s="317"/>
      <c r="P908" s="312"/>
      <c r="Q908" s="318"/>
      <c r="R908" s="318"/>
      <c r="S908" s="312"/>
      <c r="T908" s="312"/>
      <c r="U908" s="312"/>
      <c r="V908" s="312"/>
      <c r="W908" s="312"/>
      <c r="X908" s="312"/>
      <c r="Y908" s="312"/>
      <c r="Z908" s="312"/>
    </row>
    <row r="909" spans="1:26" ht="18" customHeight="1" x14ac:dyDescent="0.2">
      <c r="A909" s="315"/>
      <c r="B909" s="315"/>
      <c r="C909" s="315"/>
      <c r="D909" s="312"/>
      <c r="E909" s="312"/>
      <c r="F909" s="312"/>
      <c r="G909" s="312"/>
      <c r="H909" s="312"/>
      <c r="I909" s="312"/>
      <c r="J909" s="315"/>
      <c r="K909" s="303"/>
      <c r="L909" s="402"/>
      <c r="M909" s="402"/>
      <c r="N909" s="317"/>
      <c r="O909" s="317"/>
      <c r="P909" s="312"/>
      <c r="Q909" s="318"/>
      <c r="R909" s="318"/>
      <c r="S909" s="312"/>
      <c r="T909" s="312"/>
      <c r="U909" s="312"/>
      <c r="V909" s="312"/>
      <c r="W909" s="312"/>
      <c r="X909" s="312"/>
      <c r="Y909" s="312"/>
      <c r="Z909" s="312"/>
    </row>
    <row r="910" spans="1:26" ht="18" customHeight="1" x14ac:dyDescent="0.2">
      <c r="A910" s="315"/>
      <c r="B910" s="315"/>
      <c r="C910" s="315"/>
      <c r="D910" s="312"/>
      <c r="E910" s="312"/>
      <c r="F910" s="312"/>
      <c r="G910" s="312"/>
      <c r="H910" s="312"/>
      <c r="I910" s="312"/>
      <c r="J910" s="315"/>
      <c r="K910" s="303"/>
      <c r="L910" s="402"/>
      <c r="M910" s="402"/>
      <c r="N910" s="317"/>
      <c r="O910" s="317"/>
      <c r="P910" s="312"/>
      <c r="Q910" s="318"/>
      <c r="R910" s="318"/>
      <c r="S910" s="312"/>
      <c r="T910" s="312"/>
      <c r="U910" s="312"/>
      <c r="V910" s="312"/>
      <c r="W910" s="312"/>
      <c r="X910" s="312"/>
      <c r="Y910" s="312"/>
      <c r="Z910" s="312"/>
    </row>
    <row r="911" spans="1:26" ht="18" customHeight="1" x14ac:dyDescent="0.2">
      <c r="A911" s="315"/>
      <c r="B911" s="315"/>
      <c r="C911" s="315"/>
      <c r="D911" s="312"/>
      <c r="E911" s="312"/>
      <c r="F911" s="312"/>
      <c r="G911" s="312"/>
      <c r="H911" s="312"/>
      <c r="I911" s="312"/>
      <c r="J911" s="315"/>
      <c r="K911" s="303"/>
      <c r="L911" s="402"/>
      <c r="M911" s="402"/>
      <c r="N911" s="317"/>
      <c r="O911" s="317"/>
      <c r="P911" s="312"/>
      <c r="Q911" s="318"/>
      <c r="R911" s="318"/>
      <c r="S911" s="312"/>
      <c r="T911" s="312"/>
      <c r="U911" s="312"/>
      <c r="V911" s="312"/>
      <c r="W911" s="312"/>
      <c r="X911" s="312"/>
      <c r="Y911" s="312"/>
      <c r="Z911" s="312"/>
    </row>
    <row r="912" spans="1:26" ht="18" customHeight="1" x14ac:dyDescent="0.2">
      <c r="A912" s="315"/>
      <c r="B912" s="315"/>
      <c r="C912" s="315"/>
      <c r="D912" s="312"/>
      <c r="E912" s="312"/>
      <c r="F912" s="312"/>
      <c r="G912" s="312"/>
      <c r="H912" s="312"/>
      <c r="I912" s="312"/>
      <c r="J912" s="315"/>
      <c r="K912" s="303"/>
      <c r="L912" s="402"/>
      <c r="M912" s="402"/>
      <c r="N912" s="317"/>
      <c r="O912" s="317"/>
      <c r="P912" s="312"/>
      <c r="Q912" s="318"/>
      <c r="R912" s="318"/>
      <c r="S912" s="312"/>
      <c r="T912" s="312"/>
      <c r="U912" s="312"/>
      <c r="V912" s="312"/>
      <c r="W912" s="312"/>
      <c r="X912" s="312"/>
      <c r="Y912" s="312"/>
      <c r="Z912" s="312"/>
    </row>
    <row r="913" spans="1:26" ht="18" customHeight="1" x14ac:dyDescent="0.2">
      <c r="A913" s="315"/>
      <c r="B913" s="315"/>
      <c r="C913" s="315"/>
      <c r="D913" s="312"/>
      <c r="E913" s="312"/>
      <c r="F913" s="312"/>
      <c r="G913" s="312"/>
      <c r="H913" s="312"/>
      <c r="I913" s="312"/>
      <c r="J913" s="315"/>
      <c r="K913" s="303"/>
      <c r="L913" s="402"/>
      <c r="M913" s="402"/>
      <c r="N913" s="317"/>
      <c r="O913" s="317"/>
      <c r="P913" s="312"/>
      <c r="Q913" s="318"/>
      <c r="R913" s="318"/>
      <c r="S913" s="312"/>
      <c r="T913" s="312"/>
      <c r="U913" s="312"/>
      <c r="V913" s="312"/>
      <c r="W913" s="312"/>
      <c r="X913" s="312"/>
      <c r="Y913" s="312"/>
      <c r="Z913" s="312"/>
    </row>
    <row r="914" spans="1:26" ht="18" customHeight="1" x14ac:dyDescent="0.2">
      <c r="A914" s="315"/>
      <c r="B914" s="315"/>
      <c r="C914" s="315"/>
      <c r="D914" s="312"/>
      <c r="E914" s="312"/>
      <c r="F914" s="312"/>
      <c r="G914" s="312"/>
      <c r="H914" s="312"/>
      <c r="I914" s="312"/>
      <c r="J914" s="315"/>
      <c r="K914" s="303"/>
      <c r="L914" s="402"/>
      <c r="M914" s="402"/>
      <c r="N914" s="317"/>
      <c r="O914" s="317"/>
      <c r="P914" s="312"/>
      <c r="Q914" s="318"/>
      <c r="R914" s="318"/>
      <c r="S914" s="312"/>
      <c r="T914" s="312"/>
      <c r="U914" s="312"/>
      <c r="V914" s="312"/>
      <c r="W914" s="312"/>
      <c r="X914" s="312"/>
      <c r="Y914" s="312"/>
      <c r="Z914" s="312"/>
    </row>
    <row r="915" spans="1:26" ht="18" customHeight="1" x14ac:dyDescent="0.2">
      <c r="A915" s="315"/>
      <c r="B915" s="315"/>
      <c r="C915" s="315"/>
      <c r="D915" s="312"/>
      <c r="E915" s="312"/>
      <c r="F915" s="312"/>
      <c r="G915" s="312"/>
      <c r="H915" s="312"/>
      <c r="I915" s="312"/>
      <c r="J915" s="315"/>
      <c r="K915" s="303"/>
      <c r="L915" s="402"/>
      <c r="M915" s="402"/>
      <c r="N915" s="317"/>
      <c r="O915" s="317"/>
      <c r="P915" s="312"/>
      <c r="Q915" s="318"/>
      <c r="R915" s="318"/>
      <c r="S915" s="312"/>
      <c r="T915" s="312"/>
      <c r="U915" s="312"/>
      <c r="V915" s="312"/>
      <c r="W915" s="312"/>
      <c r="X915" s="312"/>
      <c r="Y915" s="312"/>
      <c r="Z915" s="312"/>
    </row>
    <row r="916" spans="1:26" ht="18" customHeight="1" x14ac:dyDescent="0.2">
      <c r="A916" s="315"/>
      <c r="B916" s="315"/>
      <c r="C916" s="315"/>
      <c r="D916" s="312"/>
      <c r="E916" s="312"/>
      <c r="F916" s="312"/>
      <c r="G916" s="312"/>
      <c r="H916" s="312"/>
      <c r="I916" s="312"/>
      <c r="J916" s="315"/>
      <c r="K916" s="303"/>
      <c r="L916" s="402"/>
      <c r="M916" s="402"/>
      <c r="N916" s="317"/>
      <c r="O916" s="317"/>
      <c r="P916" s="312"/>
      <c r="Q916" s="318"/>
      <c r="R916" s="318"/>
      <c r="S916" s="312"/>
      <c r="T916" s="312"/>
      <c r="U916" s="312"/>
      <c r="V916" s="312"/>
      <c r="W916" s="312"/>
      <c r="X916" s="312"/>
      <c r="Y916" s="312"/>
      <c r="Z916" s="312"/>
    </row>
    <row r="917" spans="1:26" ht="18" customHeight="1" x14ac:dyDescent="0.2">
      <c r="A917" s="315"/>
      <c r="B917" s="315"/>
      <c r="C917" s="315"/>
      <c r="D917" s="312"/>
      <c r="E917" s="312"/>
      <c r="F917" s="312"/>
      <c r="G917" s="312"/>
      <c r="H917" s="312"/>
      <c r="I917" s="312"/>
      <c r="J917" s="315"/>
      <c r="K917" s="303"/>
      <c r="L917" s="402"/>
      <c r="M917" s="402"/>
      <c r="N917" s="317"/>
      <c r="O917" s="317"/>
      <c r="P917" s="312"/>
      <c r="Q917" s="318"/>
      <c r="R917" s="318"/>
      <c r="S917" s="312"/>
      <c r="T917" s="312"/>
      <c r="U917" s="312"/>
      <c r="V917" s="312"/>
      <c r="W917" s="312"/>
      <c r="X917" s="312"/>
      <c r="Y917" s="312"/>
      <c r="Z917" s="312"/>
    </row>
    <row r="918" spans="1:26" ht="18" customHeight="1" x14ac:dyDescent="0.2">
      <c r="A918" s="315"/>
      <c r="B918" s="315"/>
      <c r="C918" s="315"/>
      <c r="D918" s="312"/>
      <c r="E918" s="312"/>
      <c r="F918" s="312"/>
      <c r="G918" s="312"/>
      <c r="H918" s="312"/>
      <c r="I918" s="312"/>
      <c r="J918" s="315"/>
      <c r="K918" s="303"/>
      <c r="L918" s="402"/>
      <c r="M918" s="402"/>
      <c r="N918" s="317"/>
      <c r="O918" s="317"/>
      <c r="P918" s="312"/>
      <c r="Q918" s="318"/>
      <c r="R918" s="318"/>
      <c r="S918" s="312"/>
      <c r="T918" s="312"/>
      <c r="U918" s="312"/>
      <c r="V918" s="312"/>
      <c r="W918" s="312"/>
      <c r="X918" s="312"/>
      <c r="Y918" s="312"/>
      <c r="Z918" s="312"/>
    </row>
    <row r="919" spans="1:26" ht="18" customHeight="1" x14ac:dyDescent="0.2">
      <c r="A919" s="315"/>
      <c r="B919" s="315"/>
      <c r="C919" s="315"/>
      <c r="D919" s="312"/>
      <c r="E919" s="312"/>
      <c r="F919" s="312"/>
      <c r="G919" s="312"/>
      <c r="H919" s="312"/>
      <c r="I919" s="312"/>
      <c r="J919" s="315"/>
      <c r="K919" s="303"/>
      <c r="L919" s="402"/>
      <c r="M919" s="402"/>
      <c r="N919" s="317"/>
      <c r="O919" s="317"/>
      <c r="P919" s="312"/>
      <c r="Q919" s="318"/>
      <c r="R919" s="318"/>
      <c r="S919" s="312"/>
      <c r="T919" s="312"/>
      <c r="U919" s="312"/>
      <c r="V919" s="312"/>
      <c r="W919" s="312"/>
      <c r="X919" s="312"/>
      <c r="Y919" s="312"/>
      <c r="Z919" s="312"/>
    </row>
    <row r="920" spans="1:26" ht="18" customHeight="1" x14ac:dyDescent="0.2">
      <c r="A920" s="315"/>
      <c r="B920" s="315"/>
      <c r="C920" s="315"/>
      <c r="D920" s="312"/>
      <c r="E920" s="312"/>
      <c r="F920" s="312"/>
      <c r="G920" s="312"/>
      <c r="H920" s="312"/>
      <c r="I920" s="312"/>
      <c r="J920" s="315"/>
      <c r="K920" s="303"/>
      <c r="L920" s="402"/>
      <c r="M920" s="402"/>
      <c r="N920" s="317"/>
      <c r="O920" s="317"/>
      <c r="P920" s="312"/>
      <c r="Q920" s="318"/>
      <c r="R920" s="318"/>
      <c r="S920" s="312"/>
      <c r="T920" s="312"/>
      <c r="U920" s="312"/>
      <c r="V920" s="312"/>
      <c r="W920" s="312"/>
      <c r="X920" s="312"/>
      <c r="Y920" s="312"/>
      <c r="Z920" s="312"/>
    </row>
    <row r="921" spans="1:26" ht="18" customHeight="1" x14ac:dyDescent="0.2">
      <c r="A921" s="315"/>
      <c r="B921" s="315"/>
      <c r="C921" s="315"/>
      <c r="D921" s="312"/>
      <c r="E921" s="312"/>
      <c r="F921" s="312"/>
      <c r="G921" s="312"/>
      <c r="H921" s="312"/>
      <c r="I921" s="312"/>
      <c r="J921" s="315"/>
      <c r="K921" s="303"/>
      <c r="L921" s="402"/>
      <c r="M921" s="402"/>
      <c r="N921" s="317"/>
      <c r="O921" s="317"/>
      <c r="P921" s="312"/>
      <c r="Q921" s="318"/>
      <c r="R921" s="318"/>
      <c r="S921" s="312"/>
      <c r="T921" s="312"/>
      <c r="U921" s="312"/>
      <c r="V921" s="312"/>
      <c r="W921" s="312"/>
      <c r="X921" s="312"/>
      <c r="Y921" s="312"/>
      <c r="Z921" s="312"/>
    </row>
    <row r="922" spans="1:26" ht="18" customHeight="1" x14ac:dyDescent="0.2">
      <c r="A922" s="315"/>
      <c r="B922" s="315"/>
      <c r="C922" s="315"/>
      <c r="D922" s="312"/>
      <c r="E922" s="312"/>
      <c r="F922" s="312"/>
      <c r="G922" s="312"/>
      <c r="H922" s="312"/>
      <c r="I922" s="312"/>
      <c r="J922" s="315"/>
      <c r="K922" s="303"/>
      <c r="L922" s="402"/>
      <c r="M922" s="402"/>
      <c r="N922" s="317"/>
      <c r="O922" s="317"/>
      <c r="P922" s="312"/>
      <c r="Q922" s="318"/>
      <c r="R922" s="318"/>
      <c r="S922" s="312"/>
      <c r="T922" s="312"/>
      <c r="U922" s="312"/>
      <c r="V922" s="312"/>
      <c r="W922" s="312"/>
      <c r="X922" s="312"/>
      <c r="Y922" s="312"/>
      <c r="Z922" s="312"/>
    </row>
    <row r="923" spans="1:26" ht="18" customHeight="1" x14ac:dyDescent="0.2">
      <c r="A923" s="315"/>
      <c r="B923" s="315"/>
      <c r="C923" s="315"/>
      <c r="D923" s="312"/>
      <c r="E923" s="312"/>
      <c r="F923" s="312"/>
      <c r="G923" s="312"/>
      <c r="H923" s="312"/>
      <c r="I923" s="312"/>
      <c r="J923" s="315"/>
      <c r="K923" s="303"/>
      <c r="L923" s="402"/>
      <c r="M923" s="402"/>
      <c r="N923" s="317"/>
      <c r="O923" s="317"/>
      <c r="P923" s="312"/>
      <c r="Q923" s="318"/>
      <c r="R923" s="318"/>
      <c r="S923" s="312"/>
      <c r="T923" s="312"/>
      <c r="U923" s="312"/>
      <c r="V923" s="312"/>
      <c r="W923" s="312"/>
      <c r="X923" s="312"/>
      <c r="Y923" s="312"/>
      <c r="Z923" s="312"/>
    </row>
    <row r="924" spans="1:26" ht="18" customHeight="1" x14ac:dyDescent="0.2">
      <c r="A924" s="315"/>
      <c r="B924" s="315"/>
      <c r="C924" s="315"/>
      <c r="D924" s="312"/>
      <c r="E924" s="312"/>
      <c r="F924" s="312"/>
      <c r="G924" s="312"/>
      <c r="H924" s="312"/>
      <c r="I924" s="312"/>
      <c r="J924" s="315"/>
      <c r="K924" s="303"/>
      <c r="L924" s="402"/>
      <c r="M924" s="402"/>
      <c r="N924" s="317"/>
      <c r="O924" s="317"/>
      <c r="P924" s="312"/>
      <c r="Q924" s="318"/>
      <c r="R924" s="318"/>
      <c r="S924" s="312"/>
      <c r="T924" s="312"/>
      <c r="U924" s="312"/>
      <c r="V924" s="312"/>
      <c r="W924" s="312"/>
      <c r="X924" s="312"/>
      <c r="Y924" s="312"/>
      <c r="Z924" s="312"/>
    </row>
    <row r="925" spans="1:26" ht="18" customHeight="1" x14ac:dyDescent="0.2">
      <c r="A925" s="315"/>
      <c r="B925" s="315"/>
      <c r="C925" s="315"/>
      <c r="D925" s="312"/>
      <c r="E925" s="312"/>
      <c r="F925" s="312"/>
      <c r="G925" s="312"/>
      <c r="H925" s="312"/>
      <c r="I925" s="312"/>
      <c r="J925" s="315"/>
      <c r="K925" s="303"/>
      <c r="L925" s="402"/>
      <c r="M925" s="402"/>
      <c r="N925" s="317"/>
      <c r="O925" s="317"/>
      <c r="P925" s="312"/>
      <c r="Q925" s="318"/>
      <c r="R925" s="318"/>
      <c r="S925" s="312"/>
      <c r="T925" s="312"/>
      <c r="U925" s="312"/>
      <c r="V925" s="312"/>
      <c r="W925" s="312"/>
      <c r="X925" s="312"/>
      <c r="Y925" s="312"/>
      <c r="Z925" s="312"/>
    </row>
    <row r="926" spans="1:26" ht="18" customHeight="1" x14ac:dyDescent="0.2">
      <c r="A926" s="315"/>
      <c r="B926" s="315"/>
      <c r="C926" s="315"/>
      <c r="D926" s="312"/>
      <c r="E926" s="312"/>
      <c r="F926" s="312"/>
      <c r="G926" s="312"/>
      <c r="H926" s="312"/>
      <c r="I926" s="312"/>
      <c r="J926" s="315"/>
      <c r="K926" s="303"/>
      <c r="L926" s="402"/>
      <c r="M926" s="402"/>
      <c r="N926" s="317"/>
      <c r="O926" s="317"/>
      <c r="P926" s="312"/>
      <c r="Q926" s="318"/>
      <c r="R926" s="318"/>
      <c r="S926" s="312"/>
      <c r="T926" s="312"/>
      <c r="U926" s="312"/>
      <c r="V926" s="312"/>
      <c r="W926" s="312"/>
      <c r="X926" s="312"/>
      <c r="Y926" s="312"/>
      <c r="Z926" s="312"/>
    </row>
    <row r="927" spans="1:26" ht="18" customHeight="1" x14ac:dyDescent="0.2">
      <c r="A927" s="315"/>
      <c r="B927" s="315"/>
      <c r="C927" s="315"/>
      <c r="D927" s="312"/>
      <c r="E927" s="312"/>
      <c r="F927" s="312"/>
      <c r="G927" s="312"/>
      <c r="H927" s="312"/>
      <c r="I927" s="312"/>
      <c r="J927" s="315"/>
      <c r="K927" s="303"/>
      <c r="L927" s="402"/>
      <c r="M927" s="402"/>
      <c r="N927" s="317"/>
      <c r="O927" s="317"/>
      <c r="P927" s="312"/>
      <c r="Q927" s="318"/>
      <c r="R927" s="318"/>
      <c r="S927" s="312"/>
      <c r="T927" s="312"/>
      <c r="U927" s="312"/>
      <c r="V927" s="312"/>
      <c r="W927" s="312"/>
      <c r="X927" s="312"/>
      <c r="Y927" s="312"/>
      <c r="Z927" s="312"/>
    </row>
    <row r="928" spans="1:26" ht="18" customHeight="1" x14ac:dyDescent="0.2">
      <c r="A928" s="315"/>
      <c r="B928" s="315"/>
      <c r="C928" s="315"/>
      <c r="D928" s="312"/>
      <c r="E928" s="312"/>
      <c r="F928" s="312"/>
      <c r="G928" s="312"/>
      <c r="H928" s="312"/>
      <c r="I928" s="312"/>
      <c r="J928" s="315"/>
      <c r="K928" s="303"/>
      <c r="L928" s="402"/>
      <c r="M928" s="402"/>
      <c r="N928" s="317"/>
      <c r="O928" s="317"/>
      <c r="P928" s="312"/>
      <c r="Q928" s="318"/>
      <c r="R928" s="318"/>
      <c r="S928" s="312"/>
      <c r="T928" s="312"/>
      <c r="U928" s="312"/>
      <c r="V928" s="312"/>
      <c r="W928" s="312"/>
      <c r="X928" s="312"/>
      <c r="Y928" s="312"/>
      <c r="Z928" s="312"/>
    </row>
    <row r="929" spans="1:26" ht="18" customHeight="1" x14ac:dyDescent="0.2">
      <c r="A929" s="315"/>
      <c r="B929" s="315"/>
      <c r="C929" s="315"/>
      <c r="D929" s="312"/>
      <c r="E929" s="312"/>
      <c r="F929" s="312"/>
      <c r="G929" s="312"/>
      <c r="H929" s="312"/>
      <c r="I929" s="312"/>
      <c r="J929" s="315"/>
      <c r="K929" s="303"/>
      <c r="L929" s="402"/>
      <c r="M929" s="402"/>
      <c r="N929" s="317"/>
      <c r="O929" s="317"/>
      <c r="P929" s="312"/>
      <c r="Q929" s="318"/>
      <c r="R929" s="318"/>
      <c r="S929" s="312"/>
      <c r="T929" s="312"/>
      <c r="U929" s="312"/>
      <c r="V929" s="312"/>
      <c r="W929" s="312"/>
      <c r="X929" s="312"/>
      <c r="Y929" s="312"/>
      <c r="Z929" s="312"/>
    </row>
    <row r="930" spans="1:26" ht="18" customHeight="1" x14ac:dyDescent="0.2">
      <c r="A930" s="315"/>
      <c r="B930" s="315"/>
      <c r="C930" s="315"/>
      <c r="D930" s="312"/>
      <c r="E930" s="312"/>
      <c r="F930" s="312"/>
      <c r="G930" s="312"/>
      <c r="H930" s="312"/>
      <c r="I930" s="312"/>
      <c r="J930" s="315"/>
      <c r="K930" s="303"/>
      <c r="L930" s="402"/>
      <c r="M930" s="402"/>
      <c r="N930" s="317"/>
      <c r="O930" s="317"/>
      <c r="P930" s="312"/>
      <c r="Q930" s="318"/>
      <c r="R930" s="318"/>
      <c r="S930" s="312"/>
      <c r="T930" s="312"/>
      <c r="U930" s="312"/>
      <c r="V930" s="312"/>
      <c r="W930" s="312"/>
      <c r="X930" s="312"/>
      <c r="Y930" s="312"/>
      <c r="Z930" s="312"/>
    </row>
    <row r="931" spans="1:26" ht="18" customHeight="1" x14ac:dyDescent="0.2">
      <c r="A931" s="315"/>
      <c r="B931" s="315"/>
      <c r="C931" s="315"/>
      <c r="D931" s="312"/>
      <c r="E931" s="312"/>
      <c r="F931" s="312"/>
      <c r="G931" s="312"/>
      <c r="H931" s="312"/>
      <c r="I931" s="312"/>
      <c r="J931" s="315"/>
      <c r="K931" s="303"/>
      <c r="L931" s="402"/>
      <c r="M931" s="402"/>
      <c r="N931" s="317"/>
      <c r="O931" s="317"/>
      <c r="P931" s="312"/>
      <c r="Q931" s="318"/>
      <c r="R931" s="318"/>
      <c r="S931" s="312"/>
      <c r="T931" s="312"/>
      <c r="U931" s="312"/>
      <c r="V931" s="312"/>
      <c r="W931" s="312"/>
      <c r="X931" s="312"/>
      <c r="Y931" s="312"/>
      <c r="Z931" s="312"/>
    </row>
    <row r="932" spans="1:26" ht="18" customHeight="1" x14ac:dyDescent="0.2">
      <c r="A932" s="315"/>
      <c r="B932" s="315"/>
      <c r="C932" s="315"/>
      <c r="D932" s="312"/>
      <c r="E932" s="312"/>
      <c r="F932" s="312"/>
      <c r="G932" s="312"/>
      <c r="H932" s="312"/>
      <c r="I932" s="312"/>
      <c r="J932" s="315"/>
      <c r="K932" s="303"/>
      <c r="L932" s="402"/>
      <c r="M932" s="402"/>
      <c r="N932" s="317"/>
      <c r="O932" s="317"/>
      <c r="P932" s="312"/>
      <c r="Q932" s="318"/>
      <c r="R932" s="318"/>
      <c r="S932" s="312"/>
      <c r="T932" s="312"/>
      <c r="U932" s="312"/>
      <c r="V932" s="312"/>
      <c r="W932" s="312"/>
      <c r="X932" s="312"/>
      <c r="Y932" s="312"/>
      <c r="Z932" s="312"/>
    </row>
    <row r="933" spans="1:26" ht="18" customHeight="1" x14ac:dyDescent="0.2">
      <c r="A933" s="315"/>
      <c r="B933" s="315"/>
      <c r="C933" s="315"/>
      <c r="D933" s="312"/>
      <c r="E933" s="312"/>
      <c r="F933" s="312"/>
      <c r="G933" s="312"/>
      <c r="H933" s="312"/>
      <c r="I933" s="312"/>
      <c r="J933" s="315"/>
      <c r="K933" s="303"/>
      <c r="L933" s="402"/>
      <c r="M933" s="402"/>
      <c r="N933" s="317"/>
      <c r="O933" s="317"/>
      <c r="P933" s="312"/>
      <c r="Q933" s="318"/>
      <c r="R933" s="318"/>
      <c r="S933" s="312"/>
      <c r="T933" s="312"/>
      <c r="U933" s="312"/>
      <c r="V933" s="312"/>
      <c r="W933" s="312"/>
      <c r="X933" s="312"/>
      <c r="Y933" s="312"/>
      <c r="Z933" s="312"/>
    </row>
    <row r="934" spans="1:26" ht="18" customHeight="1" x14ac:dyDescent="0.2">
      <c r="A934" s="315"/>
      <c r="B934" s="315"/>
      <c r="C934" s="315"/>
      <c r="D934" s="312"/>
      <c r="E934" s="312"/>
      <c r="F934" s="312"/>
      <c r="G934" s="312"/>
      <c r="H934" s="312"/>
      <c r="I934" s="312"/>
      <c r="J934" s="315"/>
      <c r="K934" s="303"/>
      <c r="L934" s="402"/>
      <c r="M934" s="402"/>
      <c r="N934" s="317"/>
      <c r="O934" s="317"/>
      <c r="P934" s="312"/>
      <c r="Q934" s="318"/>
      <c r="R934" s="318"/>
      <c r="S934" s="312"/>
      <c r="T934" s="312"/>
      <c r="U934" s="312"/>
      <c r="V934" s="312"/>
      <c r="W934" s="312"/>
      <c r="X934" s="312"/>
      <c r="Y934" s="312"/>
      <c r="Z934" s="312"/>
    </row>
    <row r="935" spans="1:26" ht="18" customHeight="1" x14ac:dyDescent="0.2">
      <c r="A935" s="315"/>
      <c r="B935" s="315"/>
      <c r="C935" s="315"/>
      <c r="D935" s="312"/>
      <c r="E935" s="312"/>
      <c r="F935" s="312"/>
      <c r="G935" s="312"/>
      <c r="H935" s="312"/>
      <c r="I935" s="312"/>
      <c r="J935" s="315"/>
      <c r="K935" s="303"/>
      <c r="L935" s="402"/>
      <c r="M935" s="402"/>
      <c r="N935" s="317"/>
      <c r="O935" s="317"/>
      <c r="P935" s="312"/>
      <c r="Q935" s="318"/>
      <c r="R935" s="318"/>
      <c r="S935" s="312"/>
      <c r="T935" s="312"/>
      <c r="U935" s="312"/>
      <c r="V935" s="312"/>
      <c r="W935" s="312"/>
      <c r="X935" s="312"/>
      <c r="Y935" s="312"/>
      <c r="Z935" s="312"/>
    </row>
    <row r="936" spans="1:26" ht="18" customHeight="1" x14ac:dyDescent="0.2">
      <c r="A936" s="315"/>
      <c r="B936" s="315"/>
      <c r="C936" s="315"/>
      <c r="D936" s="312"/>
      <c r="E936" s="312"/>
      <c r="F936" s="312"/>
      <c r="G936" s="312"/>
      <c r="H936" s="312"/>
      <c r="I936" s="312"/>
      <c r="J936" s="315"/>
      <c r="K936" s="303"/>
      <c r="L936" s="402"/>
      <c r="M936" s="402"/>
      <c r="N936" s="317"/>
      <c r="O936" s="317"/>
      <c r="P936" s="312"/>
      <c r="Q936" s="318"/>
      <c r="R936" s="318"/>
      <c r="S936" s="312"/>
      <c r="T936" s="312"/>
      <c r="U936" s="312"/>
      <c r="V936" s="312"/>
      <c r="W936" s="312"/>
      <c r="X936" s="312"/>
      <c r="Y936" s="312"/>
      <c r="Z936" s="312"/>
    </row>
    <row r="937" spans="1:26" ht="18" customHeight="1" x14ac:dyDescent="0.2">
      <c r="A937" s="315"/>
      <c r="B937" s="315"/>
      <c r="C937" s="315"/>
      <c r="D937" s="312"/>
      <c r="E937" s="312"/>
      <c r="F937" s="312"/>
      <c r="G937" s="312"/>
      <c r="H937" s="312"/>
      <c r="I937" s="312"/>
      <c r="J937" s="315"/>
      <c r="K937" s="303"/>
      <c r="L937" s="402"/>
      <c r="M937" s="402"/>
      <c r="N937" s="317"/>
      <c r="O937" s="317"/>
      <c r="P937" s="312"/>
      <c r="Q937" s="318"/>
      <c r="R937" s="318"/>
      <c r="S937" s="312"/>
      <c r="T937" s="312"/>
      <c r="U937" s="312"/>
      <c r="V937" s="312"/>
      <c r="W937" s="312"/>
      <c r="X937" s="312"/>
      <c r="Y937" s="312"/>
      <c r="Z937" s="312"/>
    </row>
    <row r="938" spans="1:26" ht="18" customHeight="1" x14ac:dyDescent="0.2">
      <c r="A938" s="315"/>
      <c r="B938" s="315"/>
      <c r="C938" s="315"/>
      <c r="D938" s="312"/>
      <c r="E938" s="312"/>
      <c r="F938" s="312"/>
      <c r="G938" s="312"/>
      <c r="H938" s="312"/>
      <c r="I938" s="312"/>
      <c r="J938" s="315"/>
      <c r="K938" s="303"/>
      <c r="L938" s="402"/>
      <c r="M938" s="402"/>
      <c r="N938" s="317"/>
      <c r="O938" s="317"/>
      <c r="P938" s="312"/>
      <c r="Q938" s="318"/>
      <c r="R938" s="318"/>
      <c r="S938" s="312"/>
      <c r="T938" s="312"/>
      <c r="U938" s="312"/>
      <c r="V938" s="312"/>
      <c r="W938" s="312"/>
      <c r="X938" s="312"/>
      <c r="Y938" s="312"/>
      <c r="Z938" s="312"/>
    </row>
    <row r="939" spans="1:26" ht="18" customHeight="1" x14ac:dyDescent="0.2">
      <c r="A939" s="315"/>
      <c r="B939" s="315"/>
      <c r="C939" s="315"/>
      <c r="D939" s="312"/>
      <c r="E939" s="312"/>
      <c r="F939" s="312"/>
      <c r="G939" s="312"/>
      <c r="H939" s="312"/>
      <c r="I939" s="312"/>
      <c r="J939" s="315"/>
      <c r="K939" s="303"/>
      <c r="L939" s="402"/>
      <c r="M939" s="402"/>
      <c r="N939" s="317"/>
      <c r="O939" s="317"/>
      <c r="P939" s="312"/>
      <c r="Q939" s="318"/>
      <c r="R939" s="318"/>
      <c r="S939" s="312"/>
      <c r="T939" s="312"/>
      <c r="U939" s="312"/>
      <c r="V939" s="312"/>
      <c r="W939" s="312"/>
      <c r="X939" s="312"/>
      <c r="Y939" s="312"/>
      <c r="Z939" s="312"/>
    </row>
    <row r="940" spans="1:26" ht="18" customHeight="1" x14ac:dyDescent="0.2">
      <c r="A940" s="315"/>
      <c r="B940" s="315"/>
      <c r="C940" s="315"/>
      <c r="D940" s="312"/>
      <c r="E940" s="312"/>
      <c r="F940" s="312"/>
      <c r="G940" s="312"/>
      <c r="H940" s="312"/>
      <c r="I940" s="312"/>
      <c r="J940" s="315"/>
      <c r="K940" s="303"/>
      <c r="L940" s="402"/>
      <c r="M940" s="402"/>
      <c r="N940" s="317"/>
      <c r="O940" s="317"/>
      <c r="P940" s="312"/>
      <c r="Q940" s="318"/>
      <c r="R940" s="318"/>
      <c r="S940" s="312"/>
      <c r="T940" s="312"/>
      <c r="U940" s="312"/>
      <c r="V940" s="312"/>
      <c r="W940" s="312"/>
      <c r="X940" s="312"/>
      <c r="Y940" s="312"/>
      <c r="Z940" s="312"/>
    </row>
    <row r="941" spans="1:26" ht="18" customHeight="1" x14ac:dyDescent="0.2">
      <c r="A941" s="315"/>
      <c r="B941" s="315"/>
      <c r="C941" s="315"/>
      <c r="D941" s="312"/>
      <c r="E941" s="312"/>
      <c r="F941" s="312"/>
      <c r="G941" s="312"/>
      <c r="H941" s="312"/>
      <c r="I941" s="312"/>
      <c r="J941" s="315"/>
      <c r="K941" s="303"/>
      <c r="L941" s="402"/>
      <c r="M941" s="402"/>
      <c r="N941" s="317"/>
      <c r="O941" s="317"/>
      <c r="P941" s="312"/>
      <c r="Q941" s="318"/>
      <c r="R941" s="318"/>
      <c r="S941" s="312"/>
      <c r="T941" s="312"/>
      <c r="U941" s="312"/>
      <c r="V941" s="312"/>
      <c r="W941" s="312"/>
      <c r="X941" s="312"/>
      <c r="Y941" s="312"/>
      <c r="Z941" s="312"/>
    </row>
    <row r="942" spans="1:26" ht="18" customHeight="1" x14ac:dyDescent="0.2">
      <c r="A942" s="315"/>
      <c r="B942" s="315"/>
      <c r="C942" s="315"/>
      <c r="D942" s="312"/>
      <c r="E942" s="312"/>
      <c r="F942" s="312"/>
      <c r="G942" s="312"/>
      <c r="H942" s="312"/>
      <c r="I942" s="312"/>
      <c r="J942" s="315"/>
      <c r="K942" s="303"/>
      <c r="L942" s="402"/>
      <c r="M942" s="402"/>
      <c r="N942" s="317"/>
      <c r="O942" s="317"/>
      <c r="P942" s="312"/>
      <c r="Q942" s="318"/>
      <c r="R942" s="318"/>
      <c r="S942" s="312"/>
      <c r="T942" s="312"/>
      <c r="U942" s="312"/>
      <c r="V942" s="312"/>
      <c r="W942" s="312"/>
      <c r="X942" s="312"/>
      <c r="Y942" s="312"/>
      <c r="Z942" s="312"/>
    </row>
    <row r="943" spans="1:26" ht="18" customHeight="1" x14ac:dyDescent="0.2">
      <c r="A943" s="315"/>
      <c r="B943" s="315"/>
      <c r="C943" s="315"/>
      <c r="D943" s="312"/>
      <c r="E943" s="312"/>
      <c r="F943" s="312"/>
      <c r="G943" s="312"/>
      <c r="H943" s="312"/>
      <c r="I943" s="312"/>
      <c r="J943" s="315"/>
      <c r="K943" s="303"/>
      <c r="L943" s="402"/>
      <c r="M943" s="402"/>
      <c r="N943" s="317"/>
      <c r="O943" s="317"/>
      <c r="P943" s="312"/>
      <c r="Q943" s="318"/>
      <c r="R943" s="318"/>
      <c r="S943" s="312"/>
      <c r="T943" s="312"/>
      <c r="U943" s="312"/>
      <c r="V943" s="312"/>
      <c r="W943" s="312"/>
      <c r="X943" s="312"/>
      <c r="Y943" s="312"/>
      <c r="Z943" s="312"/>
    </row>
    <row r="944" spans="1:26" ht="18" customHeight="1" x14ac:dyDescent="0.2">
      <c r="A944" s="315"/>
      <c r="B944" s="315"/>
      <c r="C944" s="315"/>
      <c r="D944" s="312"/>
      <c r="E944" s="312"/>
      <c r="F944" s="312"/>
      <c r="G944" s="312"/>
      <c r="H944" s="312"/>
      <c r="I944" s="312"/>
      <c r="J944" s="315"/>
      <c r="K944" s="303"/>
      <c r="L944" s="402"/>
      <c r="M944" s="402"/>
      <c r="N944" s="317"/>
      <c r="O944" s="317"/>
      <c r="P944" s="312"/>
      <c r="Q944" s="318"/>
      <c r="R944" s="318"/>
      <c r="S944" s="312"/>
      <c r="T944" s="312"/>
      <c r="U944" s="312"/>
      <c r="V944" s="312"/>
      <c r="W944" s="312"/>
      <c r="X944" s="312"/>
      <c r="Y944" s="312"/>
      <c r="Z944" s="312"/>
    </row>
    <row r="945" spans="1:26" ht="18" customHeight="1" x14ac:dyDescent="0.2">
      <c r="A945" s="315"/>
      <c r="B945" s="315"/>
      <c r="C945" s="315"/>
      <c r="D945" s="312"/>
      <c r="E945" s="312"/>
      <c r="F945" s="312"/>
      <c r="G945" s="312"/>
      <c r="H945" s="312"/>
      <c r="I945" s="312"/>
      <c r="J945" s="315"/>
      <c r="K945" s="303"/>
      <c r="L945" s="402"/>
      <c r="M945" s="402"/>
      <c r="N945" s="317"/>
      <c r="O945" s="317"/>
      <c r="P945" s="312"/>
      <c r="Q945" s="318"/>
      <c r="R945" s="318"/>
      <c r="S945" s="312"/>
      <c r="T945" s="312"/>
      <c r="U945" s="312"/>
      <c r="V945" s="312"/>
      <c r="W945" s="312"/>
      <c r="X945" s="312"/>
      <c r="Y945" s="312"/>
      <c r="Z945" s="312"/>
    </row>
    <row r="946" spans="1:26" ht="18" customHeight="1" x14ac:dyDescent="0.2">
      <c r="A946" s="315"/>
      <c r="B946" s="315"/>
      <c r="C946" s="315"/>
      <c r="D946" s="312"/>
      <c r="E946" s="312"/>
      <c r="F946" s="312"/>
      <c r="G946" s="312"/>
      <c r="H946" s="312"/>
      <c r="I946" s="312"/>
      <c r="J946" s="315"/>
      <c r="K946" s="303"/>
      <c r="L946" s="402"/>
      <c r="M946" s="402"/>
      <c r="N946" s="317"/>
      <c r="O946" s="317"/>
      <c r="P946" s="312"/>
      <c r="Q946" s="318"/>
      <c r="R946" s="318"/>
      <c r="S946" s="312"/>
      <c r="T946" s="312"/>
      <c r="U946" s="312"/>
      <c r="V946" s="312"/>
      <c r="W946" s="312"/>
      <c r="X946" s="312"/>
      <c r="Y946" s="312"/>
      <c r="Z946" s="312"/>
    </row>
    <row r="947" spans="1:26" ht="18" customHeight="1" x14ac:dyDescent="0.2">
      <c r="A947" s="315"/>
      <c r="B947" s="315"/>
      <c r="C947" s="315"/>
      <c r="D947" s="312"/>
      <c r="E947" s="312"/>
      <c r="F947" s="312"/>
      <c r="G947" s="312"/>
      <c r="H947" s="312"/>
      <c r="I947" s="312"/>
      <c r="J947" s="315"/>
      <c r="K947" s="303"/>
      <c r="L947" s="402"/>
      <c r="M947" s="402"/>
      <c r="N947" s="317"/>
      <c r="O947" s="317"/>
      <c r="P947" s="312"/>
      <c r="Q947" s="318"/>
      <c r="R947" s="318"/>
      <c r="S947" s="312"/>
      <c r="T947" s="312"/>
      <c r="U947" s="312"/>
      <c r="V947" s="312"/>
      <c r="W947" s="312"/>
      <c r="X947" s="312"/>
      <c r="Y947" s="312"/>
      <c r="Z947" s="312"/>
    </row>
    <row r="948" spans="1:26" ht="18" customHeight="1" x14ac:dyDescent="0.2">
      <c r="A948" s="315"/>
      <c r="B948" s="315"/>
      <c r="C948" s="315"/>
      <c r="D948" s="312"/>
      <c r="E948" s="312"/>
      <c r="F948" s="312"/>
      <c r="G948" s="312"/>
      <c r="H948" s="312"/>
      <c r="I948" s="312"/>
      <c r="J948" s="315"/>
      <c r="K948" s="303"/>
      <c r="L948" s="402"/>
      <c r="M948" s="402"/>
      <c r="N948" s="317"/>
      <c r="O948" s="317"/>
      <c r="P948" s="312"/>
      <c r="Q948" s="318"/>
      <c r="R948" s="318"/>
      <c r="S948" s="312"/>
      <c r="T948" s="312"/>
      <c r="U948" s="312"/>
      <c r="V948" s="312"/>
      <c r="W948" s="312"/>
      <c r="X948" s="312"/>
      <c r="Y948" s="312"/>
      <c r="Z948" s="312"/>
    </row>
    <row r="949" spans="1:26" ht="18" customHeight="1" x14ac:dyDescent="0.2">
      <c r="A949" s="315"/>
      <c r="B949" s="315"/>
      <c r="C949" s="315"/>
      <c r="D949" s="312"/>
      <c r="E949" s="312"/>
      <c r="F949" s="312"/>
      <c r="G949" s="312"/>
      <c r="H949" s="312"/>
      <c r="I949" s="312"/>
      <c r="J949" s="315"/>
      <c r="K949" s="303"/>
      <c r="L949" s="402"/>
      <c r="M949" s="402"/>
      <c r="N949" s="317"/>
      <c r="O949" s="317"/>
      <c r="P949" s="312"/>
      <c r="Q949" s="318"/>
      <c r="R949" s="318"/>
      <c r="S949" s="312"/>
      <c r="T949" s="312"/>
      <c r="U949" s="312"/>
      <c r="V949" s="312"/>
      <c r="W949" s="312"/>
      <c r="X949" s="312"/>
      <c r="Y949" s="312"/>
      <c r="Z949" s="312"/>
    </row>
    <row r="950" spans="1:26" ht="18" customHeight="1" x14ac:dyDescent="0.2">
      <c r="A950" s="315"/>
      <c r="B950" s="315"/>
      <c r="C950" s="315"/>
      <c r="D950" s="312"/>
      <c r="E950" s="312"/>
      <c r="F950" s="312"/>
      <c r="G950" s="312"/>
      <c r="H950" s="312"/>
      <c r="I950" s="312"/>
      <c r="J950" s="315"/>
      <c r="K950" s="303"/>
      <c r="L950" s="402"/>
      <c r="M950" s="402"/>
      <c r="N950" s="317"/>
      <c r="O950" s="317"/>
      <c r="P950" s="312"/>
      <c r="Q950" s="318"/>
      <c r="R950" s="318"/>
      <c r="S950" s="312"/>
      <c r="T950" s="312"/>
      <c r="U950" s="312"/>
      <c r="V950" s="312"/>
      <c r="W950" s="312"/>
      <c r="X950" s="312"/>
      <c r="Y950" s="312"/>
      <c r="Z950" s="312"/>
    </row>
    <row r="951" spans="1:26" ht="18" customHeight="1" x14ac:dyDescent="0.2">
      <c r="A951" s="315"/>
      <c r="B951" s="315"/>
      <c r="C951" s="315"/>
      <c r="D951" s="312"/>
      <c r="E951" s="312"/>
      <c r="F951" s="312"/>
      <c r="G951" s="312"/>
      <c r="H951" s="312"/>
      <c r="I951" s="312"/>
      <c r="J951" s="315"/>
      <c r="K951" s="303"/>
      <c r="L951" s="402"/>
      <c r="M951" s="402"/>
      <c r="N951" s="317"/>
      <c r="O951" s="317"/>
      <c r="P951" s="312"/>
      <c r="Q951" s="318"/>
      <c r="R951" s="318"/>
      <c r="S951" s="312"/>
      <c r="T951" s="312"/>
      <c r="U951" s="312"/>
      <c r="V951" s="312"/>
      <c r="W951" s="312"/>
      <c r="X951" s="312"/>
      <c r="Y951" s="312"/>
      <c r="Z951" s="312"/>
    </row>
    <row r="952" spans="1:26" ht="18" customHeight="1" x14ac:dyDescent="0.2">
      <c r="A952" s="315"/>
      <c r="B952" s="315"/>
      <c r="C952" s="315"/>
      <c r="D952" s="312"/>
      <c r="E952" s="312"/>
      <c r="F952" s="312"/>
      <c r="G952" s="312"/>
      <c r="H952" s="312"/>
      <c r="I952" s="312"/>
      <c r="J952" s="315"/>
      <c r="K952" s="303"/>
      <c r="L952" s="402"/>
      <c r="M952" s="402"/>
      <c r="N952" s="317"/>
      <c r="O952" s="317"/>
      <c r="P952" s="312"/>
      <c r="Q952" s="318"/>
      <c r="R952" s="318"/>
      <c r="S952" s="312"/>
      <c r="T952" s="312"/>
      <c r="U952" s="312"/>
      <c r="V952" s="312"/>
      <c r="W952" s="312"/>
      <c r="X952" s="312"/>
      <c r="Y952" s="312"/>
      <c r="Z952" s="312"/>
    </row>
    <row r="953" spans="1:26" ht="18" customHeight="1" x14ac:dyDescent="0.2">
      <c r="A953" s="315"/>
      <c r="B953" s="315"/>
      <c r="C953" s="315"/>
      <c r="D953" s="312"/>
      <c r="E953" s="312"/>
      <c r="F953" s="312"/>
      <c r="G953" s="312"/>
      <c r="H953" s="312"/>
      <c r="I953" s="312"/>
      <c r="J953" s="315"/>
      <c r="K953" s="303"/>
      <c r="L953" s="402"/>
      <c r="M953" s="402"/>
      <c r="N953" s="317"/>
      <c r="O953" s="317"/>
      <c r="P953" s="312"/>
      <c r="Q953" s="318"/>
      <c r="R953" s="318"/>
      <c r="S953" s="312"/>
      <c r="T953" s="312"/>
      <c r="U953" s="312"/>
      <c r="V953" s="312"/>
      <c r="W953" s="312"/>
      <c r="X953" s="312"/>
      <c r="Y953" s="312"/>
      <c r="Z953" s="312"/>
    </row>
    <row r="954" spans="1:26" ht="18" customHeight="1" x14ac:dyDescent="0.2">
      <c r="A954" s="315"/>
      <c r="B954" s="315"/>
      <c r="C954" s="315"/>
      <c r="D954" s="312"/>
      <c r="E954" s="312"/>
      <c r="F954" s="312"/>
      <c r="G954" s="312"/>
      <c r="H954" s="312"/>
      <c r="I954" s="312"/>
      <c r="J954" s="315"/>
      <c r="K954" s="303"/>
      <c r="L954" s="402"/>
      <c r="M954" s="402"/>
      <c r="N954" s="317"/>
      <c r="O954" s="317"/>
      <c r="P954" s="312"/>
      <c r="Q954" s="318"/>
      <c r="R954" s="318"/>
      <c r="S954" s="312"/>
      <c r="T954" s="312"/>
      <c r="U954" s="312"/>
      <c r="V954" s="312"/>
      <c r="W954" s="312"/>
      <c r="X954" s="312"/>
      <c r="Y954" s="312"/>
      <c r="Z954" s="312"/>
    </row>
    <row r="955" spans="1:26" ht="18" customHeight="1" x14ac:dyDescent="0.2">
      <c r="A955" s="315"/>
      <c r="B955" s="315"/>
      <c r="C955" s="315"/>
      <c r="D955" s="312"/>
      <c r="E955" s="312"/>
      <c r="F955" s="312"/>
      <c r="G955" s="312"/>
      <c r="H955" s="312"/>
      <c r="I955" s="312"/>
      <c r="J955" s="315"/>
      <c r="K955" s="303"/>
      <c r="L955" s="402"/>
      <c r="M955" s="402"/>
      <c r="N955" s="317"/>
      <c r="O955" s="317"/>
      <c r="P955" s="312"/>
      <c r="Q955" s="318"/>
      <c r="R955" s="318"/>
      <c r="S955" s="312"/>
      <c r="T955" s="312"/>
      <c r="U955" s="312"/>
      <c r="V955" s="312"/>
      <c r="W955" s="312"/>
      <c r="X955" s="312"/>
      <c r="Y955" s="312"/>
      <c r="Z955" s="312"/>
    </row>
    <row r="956" spans="1:26" ht="18" customHeight="1" x14ac:dyDescent="0.2">
      <c r="A956" s="315"/>
      <c r="B956" s="315"/>
      <c r="C956" s="315"/>
      <c r="D956" s="312"/>
      <c r="E956" s="312"/>
      <c r="F956" s="312"/>
      <c r="G956" s="312"/>
      <c r="H956" s="312"/>
      <c r="I956" s="312"/>
      <c r="J956" s="315"/>
      <c r="K956" s="303"/>
      <c r="L956" s="402"/>
      <c r="M956" s="402"/>
      <c r="N956" s="317"/>
      <c r="O956" s="317"/>
      <c r="P956" s="312"/>
      <c r="Q956" s="318"/>
      <c r="R956" s="318"/>
      <c r="S956" s="312"/>
      <c r="T956" s="312"/>
      <c r="U956" s="312"/>
      <c r="V956" s="312"/>
      <c r="W956" s="312"/>
      <c r="X956" s="312"/>
      <c r="Y956" s="312"/>
      <c r="Z956" s="312"/>
    </row>
    <row r="957" spans="1:26" ht="18" customHeight="1" x14ac:dyDescent="0.2">
      <c r="A957" s="315"/>
      <c r="B957" s="315"/>
      <c r="C957" s="315"/>
      <c r="D957" s="312"/>
      <c r="E957" s="312"/>
      <c r="F957" s="312"/>
      <c r="G957" s="312"/>
      <c r="H957" s="312"/>
      <c r="I957" s="312"/>
      <c r="J957" s="315"/>
      <c r="K957" s="303"/>
      <c r="L957" s="402"/>
      <c r="M957" s="402"/>
      <c r="N957" s="317"/>
      <c r="O957" s="317"/>
      <c r="P957" s="312"/>
      <c r="Q957" s="318"/>
      <c r="R957" s="318"/>
      <c r="S957" s="312"/>
      <c r="T957" s="312"/>
      <c r="U957" s="312"/>
      <c r="V957" s="312"/>
      <c r="W957" s="312"/>
      <c r="X957" s="312"/>
      <c r="Y957" s="312"/>
      <c r="Z957" s="312"/>
    </row>
    <row r="958" spans="1:26" ht="18" customHeight="1" x14ac:dyDescent="0.2">
      <c r="A958" s="315"/>
      <c r="B958" s="315"/>
      <c r="C958" s="315"/>
      <c r="D958" s="312"/>
      <c r="E958" s="312"/>
      <c r="F958" s="312"/>
      <c r="G958" s="312"/>
      <c r="H958" s="312"/>
      <c r="I958" s="312"/>
      <c r="J958" s="315"/>
      <c r="K958" s="303"/>
      <c r="L958" s="402"/>
      <c r="M958" s="402"/>
      <c r="N958" s="317"/>
      <c r="O958" s="317"/>
      <c r="P958" s="312"/>
      <c r="Q958" s="318"/>
      <c r="R958" s="318"/>
      <c r="S958" s="312"/>
      <c r="T958" s="312"/>
      <c r="U958" s="312"/>
      <c r="V958" s="312"/>
      <c r="W958" s="312"/>
      <c r="X958" s="312"/>
      <c r="Y958" s="312"/>
      <c r="Z958" s="312"/>
    </row>
    <row r="959" spans="1:26" ht="18" customHeight="1" x14ac:dyDescent="0.2">
      <c r="A959" s="315"/>
      <c r="B959" s="315"/>
      <c r="C959" s="315"/>
      <c r="D959" s="312"/>
      <c r="E959" s="312"/>
      <c r="F959" s="312"/>
      <c r="G959" s="312"/>
      <c r="H959" s="312"/>
      <c r="I959" s="312"/>
      <c r="J959" s="315"/>
      <c r="K959" s="303"/>
      <c r="L959" s="402"/>
      <c r="M959" s="402"/>
      <c r="N959" s="317"/>
      <c r="O959" s="317"/>
      <c r="P959" s="312"/>
      <c r="Q959" s="318"/>
      <c r="R959" s="318"/>
      <c r="S959" s="312"/>
      <c r="T959" s="312"/>
      <c r="U959" s="312"/>
      <c r="V959" s="312"/>
      <c r="W959" s="312"/>
      <c r="X959" s="312"/>
      <c r="Y959" s="312"/>
      <c r="Z959" s="312"/>
    </row>
    <row r="960" spans="1:26" ht="18" customHeight="1" x14ac:dyDescent="0.2">
      <c r="A960" s="315"/>
      <c r="B960" s="315"/>
      <c r="C960" s="315"/>
      <c r="D960" s="312"/>
      <c r="E960" s="312"/>
      <c r="F960" s="312"/>
      <c r="G960" s="312"/>
      <c r="H960" s="312"/>
      <c r="I960" s="312"/>
      <c r="J960" s="315"/>
      <c r="K960" s="303"/>
      <c r="L960" s="402"/>
      <c r="M960" s="402"/>
      <c r="N960" s="317"/>
      <c r="O960" s="317"/>
      <c r="P960" s="312"/>
      <c r="Q960" s="318"/>
      <c r="R960" s="318"/>
      <c r="S960" s="312"/>
      <c r="T960" s="312"/>
      <c r="U960" s="312"/>
      <c r="V960" s="312"/>
      <c r="W960" s="312"/>
      <c r="X960" s="312"/>
      <c r="Y960" s="312"/>
      <c r="Z960" s="312"/>
    </row>
    <row r="961" spans="1:26" ht="18" customHeight="1" x14ac:dyDescent="0.2">
      <c r="A961" s="315"/>
      <c r="B961" s="315"/>
      <c r="C961" s="315"/>
      <c r="D961" s="312"/>
      <c r="E961" s="312"/>
      <c r="F961" s="312"/>
      <c r="G961" s="312"/>
      <c r="H961" s="312"/>
      <c r="I961" s="312"/>
      <c r="J961" s="315"/>
      <c r="K961" s="303"/>
      <c r="L961" s="402"/>
      <c r="M961" s="402"/>
      <c r="N961" s="317"/>
      <c r="O961" s="317"/>
      <c r="P961" s="312"/>
      <c r="Q961" s="318"/>
      <c r="R961" s="318"/>
      <c r="S961" s="312"/>
      <c r="T961" s="312"/>
      <c r="U961" s="312"/>
      <c r="V961" s="312"/>
      <c r="W961" s="312"/>
      <c r="X961" s="312"/>
      <c r="Y961" s="312"/>
      <c r="Z961" s="312"/>
    </row>
    <row r="962" spans="1:26" ht="18" customHeight="1" x14ac:dyDescent="0.2">
      <c r="A962" s="315"/>
      <c r="B962" s="315"/>
      <c r="C962" s="315"/>
      <c r="D962" s="312"/>
      <c r="E962" s="312"/>
      <c r="F962" s="312"/>
      <c r="G962" s="312"/>
      <c r="H962" s="312"/>
      <c r="I962" s="312"/>
      <c r="J962" s="315"/>
      <c r="K962" s="303"/>
      <c r="L962" s="402"/>
      <c r="M962" s="402"/>
      <c r="N962" s="317"/>
      <c r="O962" s="317"/>
      <c r="P962" s="312"/>
      <c r="Q962" s="318"/>
      <c r="R962" s="318"/>
      <c r="S962" s="312"/>
      <c r="T962" s="312"/>
      <c r="U962" s="312"/>
      <c r="V962" s="312"/>
      <c r="W962" s="312"/>
      <c r="X962" s="312"/>
      <c r="Y962" s="312"/>
      <c r="Z962" s="312"/>
    </row>
    <row r="963" spans="1:26" ht="18" customHeight="1" x14ac:dyDescent="0.2">
      <c r="A963" s="315"/>
      <c r="B963" s="315"/>
      <c r="C963" s="315"/>
      <c r="D963" s="312"/>
      <c r="E963" s="312"/>
      <c r="F963" s="312"/>
      <c r="G963" s="312"/>
      <c r="H963" s="312"/>
      <c r="I963" s="312"/>
      <c r="J963" s="315"/>
      <c r="K963" s="303"/>
      <c r="L963" s="402"/>
      <c r="M963" s="402"/>
      <c r="N963" s="317"/>
      <c r="O963" s="317"/>
      <c r="P963" s="312"/>
      <c r="Q963" s="318"/>
      <c r="R963" s="318"/>
      <c r="S963" s="312"/>
      <c r="T963" s="312"/>
      <c r="U963" s="312"/>
      <c r="V963" s="312"/>
      <c r="W963" s="312"/>
      <c r="X963" s="312"/>
      <c r="Y963" s="312"/>
      <c r="Z963" s="312"/>
    </row>
    <row r="964" spans="1:26" ht="18" customHeight="1" x14ac:dyDescent="0.2">
      <c r="A964" s="315"/>
      <c r="B964" s="315"/>
      <c r="C964" s="315"/>
      <c r="D964" s="312"/>
      <c r="E964" s="312"/>
      <c r="F964" s="312"/>
      <c r="G964" s="312"/>
      <c r="H964" s="312"/>
      <c r="I964" s="312"/>
      <c r="J964" s="315"/>
      <c r="K964" s="303"/>
      <c r="L964" s="402"/>
      <c r="M964" s="402"/>
      <c r="N964" s="317"/>
      <c r="O964" s="317"/>
      <c r="P964" s="312"/>
      <c r="Q964" s="318"/>
      <c r="R964" s="318"/>
      <c r="S964" s="312"/>
      <c r="T964" s="312"/>
      <c r="U964" s="312"/>
      <c r="V964" s="312"/>
      <c r="W964" s="312"/>
      <c r="X964" s="312"/>
      <c r="Y964" s="312"/>
      <c r="Z964" s="312"/>
    </row>
    <row r="965" spans="1:26" ht="18" customHeight="1" x14ac:dyDescent="0.2">
      <c r="A965" s="315"/>
      <c r="B965" s="315"/>
      <c r="C965" s="315"/>
      <c r="D965" s="312"/>
      <c r="E965" s="312"/>
      <c r="F965" s="312"/>
      <c r="G965" s="312"/>
      <c r="H965" s="312"/>
      <c r="I965" s="312"/>
      <c r="J965" s="315"/>
      <c r="K965" s="303"/>
      <c r="L965" s="402"/>
      <c r="M965" s="402"/>
      <c r="N965" s="317"/>
      <c r="O965" s="317"/>
      <c r="P965" s="312"/>
      <c r="Q965" s="318"/>
      <c r="R965" s="318"/>
      <c r="S965" s="312"/>
      <c r="T965" s="312"/>
      <c r="U965" s="312"/>
      <c r="V965" s="312"/>
      <c r="W965" s="312"/>
      <c r="X965" s="312"/>
      <c r="Y965" s="312"/>
      <c r="Z965" s="312"/>
    </row>
    <row r="966" spans="1:26" ht="18" customHeight="1" x14ac:dyDescent="0.2">
      <c r="A966" s="315"/>
      <c r="B966" s="315"/>
      <c r="C966" s="315"/>
      <c r="D966" s="312"/>
      <c r="E966" s="312"/>
      <c r="F966" s="312"/>
      <c r="G966" s="312"/>
      <c r="H966" s="312"/>
      <c r="I966" s="312"/>
      <c r="J966" s="315"/>
      <c r="K966" s="303"/>
      <c r="L966" s="402"/>
      <c r="M966" s="402"/>
      <c r="N966" s="317"/>
      <c r="O966" s="317"/>
      <c r="P966" s="312"/>
      <c r="Q966" s="318"/>
      <c r="R966" s="318"/>
      <c r="S966" s="312"/>
      <c r="T966" s="312"/>
      <c r="U966" s="312"/>
      <c r="V966" s="312"/>
      <c r="W966" s="312"/>
      <c r="X966" s="312"/>
      <c r="Y966" s="312"/>
      <c r="Z966" s="312"/>
    </row>
    <row r="967" spans="1:26" ht="18" customHeight="1" x14ac:dyDescent="0.2">
      <c r="A967" s="315"/>
      <c r="B967" s="315"/>
      <c r="C967" s="315"/>
      <c r="D967" s="312"/>
      <c r="E967" s="312"/>
      <c r="F967" s="312"/>
      <c r="G967" s="312"/>
      <c r="H967" s="312"/>
      <c r="I967" s="312"/>
      <c r="J967" s="315"/>
      <c r="K967" s="303"/>
      <c r="L967" s="402"/>
      <c r="M967" s="402"/>
      <c r="N967" s="317"/>
      <c r="O967" s="317"/>
      <c r="P967" s="312"/>
      <c r="Q967" s="318"/>
      <c r="R967" s="318"/>
      <c r="S967" s="312"/>
      <c r="T967" s="312"/>
      <c r="U967" s="312"/>
      <c r="V967" s="312"/>
      <c r="W967" s="312"/>
      <c r="X967" s="312"/>
      <c r="Y967" s="312"/>
      <c r="Z967" s="312"/>
    </row>
    <row r="968" spans="1:26" ht="18" customHeight="1" x14ac:dyDescent="0.2">
      <c r="A968" s="315"/>
      <c r="B968" s="315"/>
      <c r="C968" s="315"/>
      <c r="D968" s="312"/>
      <c r="E968" s="312"/>
      <c r="F968" s="312"/>
      <c r="G968" s="312"/>
      <c r="H968" s="312"/>
      <c r="I968" s="312"/>
      <c r="J968" s="315"/>
      <c r="K968" s="303"/>
      <c r="L968" s="402"/>
      <c r="M968" s="402"/>
      <c r="N968" s="317"/>
      <c r="O968" s="317"/>
      <c r="P968" s="312"/>
      <c r="Q968" s="318"/>
      <c r="R968" s="318"/>
      <c r="S968" s="312"/>
      <c r="T968" s="312"/>
      <c r="U968" s="312"/>
      <c r="V968" s="312"/>
      <c r="W968" s="312"/>
      <c r="X968" s="312"/>
      <c r="Y968" s="312"/>
      <c r="Z968" s="312"/>
    </row>
    <row r="969" spans="1:26" ht="18" customHeight="1" x14ac:dyDescent="0.2">
      <c r="A969" s="315"/>
      <c r="B969" s="315"/>
      <c r="C969" s="315"/>
      <c r="D969" s="312"/>
      <c r="E969" s="312"/>
      <c r="F969" s="312"/>
      <c r="G969" s="312"/>
      <c r="H969" s="312"/>
      <c r="I969" s="312"/>
      <c r="J969" s="315"/>
      <c r="K969" s="303"/>
      <c r="L969" s="402"/>
      <c r="M969" s="402"/>
      <c r="N969" s="317"/>
      <c r="O969" s="317"/>
      <c r="P969" s="312"/>
      <c r="Q969" s="318"/>
      <c r="R969" s="318"/>
      <c r="S969" s="312"/>
      <c r="T969" s="312"/>
      <c r="U969" s="312"/>
      <c r="V969" s="312"/>
      <c r="W969" s="312"/>
      <c r="X969" s="312"/>
      <c r="Y969" s="312"/>
      <c r="Z969" s="312"/>
    </row>
    <row r="970" spans="1:26" ht="18" customHeight="1" x14ac:dyDescent="0.2">
      <c r="A970" s="315"/>
      <c r="B970" s="315"/>
      <c r="C970" s="315"/>
      <c r="D970" s="312"/>
      <c r="E970" s="312"/>
      <c r="F970" s="312"/>
      <c r="G970" s="312"/>
      <c r="H970" s="312"/>
      <c r="I970" s="312"/>
      <c r="J970" s="315"/>
      <c r="K970" s="303"/>
      <c r="L970" s="402"/>
      <c r="M970" s="402"/>
      <c r="N970" s="317"/>
      <c r="O970" s="317"/>
      <c r="P970" s="312"/>
      <c r="Q970" s="318"/>
      <c r="R970" s="318"/>
      <c r="S970" s="312"/>
      <c r="T970" s="312"/>
      <c r="U970" s="312"/>
      <c r="V970" s="312"/>
      <c r="W970" s="312"/>
      <c r="X970" s="312"/>
      <c r="Y970" s="312"/>
      <c r="Z970" s="312"/>
    </row>
    <row r="971" spans="1:26" ht="18" customHeight="1" x14ac:dyDescent="0.2">
      <c r="A971" s="315"/>
      <c r="B971" s="315"/>
      <c r="C971" s="315"/>
      <c r="D971" s="312"/>
      <c r="E971" s="312"/>
      <c r="F971" s="312"/>
      <c r="G971" s="312"/>
      <c r="H971" s="312"/>
      <c r="I971" s="312"/>
      <c r="J971" s="315"/>
      <c r="K971" s="303"/>
      <c r="L971" s="402"/>
      <c r="M971" s="402"/>
      <c r="N971" s="317"/>
      <c r="O971" s="317"/>
      <c r="P971" s="312"/>
      <c r="Q971" s="318"/>
      <c r="R971" s="318"/>
      <c r="S971" s="312"/>
      <c r="T971" s="312"/>
      <c r="U971" s="312"/>
      <c r="V971" s="312"/>
      <c r="W971" s="312"/>
      <c r="X971" s="312"/>
      <c r="Y971" s="312"/>
      <c r="Z971" s="312"/>
    </row>
    <row r="972" spans="1:26" ht="18" customHeight="1" x14ac:dyDescent="0.2">
      <c r="A972" s="315"/>
      <c r="B972" s="315"/>
      <c r="C972" s="315"/>
      <c r="D972" s="312"/>
      <c r="E972" s="312"/>
      <c r="F972" s="312"/>
      <c r="G972" s="312"/>
      <c r="H972" s="312"/>
      <c r="I972" s="312"/>
      <c r="J972" s="315"/>
      <c r="K972" s="303"/>
      <c r="L972" s="402"/>
      <c r="M972" s="402"/>
      <c r="N972" s="317"/>
      <c r="O972" s="317"/>
      <c r="P972" s="312"/>
      <c r="Q972" s="318"/>
      <c r="R972" s="318"/>
      <c r="S972" s="312"/>
      <c r="T972" s="312"/>
      <c r="U972" s="312"/>
      <c r="V972" s="312"/>
      <c r="W972" s="312"/>
      <c r="X972" s="312"/>
      <c r="Y972" s="312"/>
      <c r="Z972" s="312"/>
    </row>
    <row r="973" spans="1:26" ht="18" customHeight="1" x14ac:dyDescent="0.2">
      <c r="A973" s="315"/>
      <c r="B973" s="315"/>
      <c r="C973" s="315"/>
      <c r="D973" s="312"/>
      <c r="E973" s="312"/>
      <c r="F973" s="312"/>
      <c r="G973" s="312"/>
      <c r="H973" s="312"/>
      <c r="I973" s="312"/>
      <c r="J973" s="315"/>
      <c r="K973" s="303"/>
      <c r="L973" s="402"/>
      <c r="M973" s="402"/>
      <c r="N973" s="317"/>
      <c r="O973" s="317"/>
      <c r="P973" s="312"/>
      <c r="Q973" s="318"/>
      <c r="R973" s="318"/>
      <c r="S973" s="312"/>
      <c r="T973" s="312"/>
      <c r="U973" s="312"/>
      <c r="V973" s="312"/>
      <c r="W973" s="312"/>
      <c r="X973" s="312"/>
      <c r="Y973" s="312"/>
      <c r="Z973" s="312"/>
    </row>
    <row r="974" spans="1:26" ht="18" customHeight="1" x14ac:dyDescent="0.2">
      <c r="A974" s="315"/>
      <c r="B974" s="315"/>
      <c r="C974" s="315"/>
      <c r="D974" s="312"/>
      <c r="E974" s="312"/>
      <c r="F974" s="312"/>
      <c r="G974" s="312"/>
      <c r="H974" s="312"/>
      <c r="I974" s="312"/>
      <c r="J974" s="315"/>
      <c r="K974" s="303"/>
      <c r="L974" s="402"/>
      <c r="M974" s="402"/>
      <c r="N974" s="317"/>
      <c r="O974" s="317"/>
      <c r="P974" s="312"/>
      <c r="Q974" s="318"/>
      <c r="R974" s="318"/>
      <c r="S974" s="312"/>
      <c r="T974" s="312"/>
      <c r="U974" s="312"/>
      <c r="V974" s="312"/>
      <c r="W974" s="312"/>
      <c r="X974" s="312"/>
      <c r="Y974" s="312"/>
      <c r="Z974" s="312"/>
    </row>
    <row r="975" spans="1:26" ht="18" customHeight="1" x14ac:dyDescent="0.2">
      <c r="A975" s="315"/>
      <c r="B975" s="315"/>
      <c r="C975" s="315"/>
      <c r="D975" s="312"/>
      <c r="E975" s="312"/>
      <c r="F975" s="312"/>
      <c r="G975" s="312"/>
      <c r="H975" s="312"/>
      <c r="I975" s="312"/>
      <c r="J975" s="315"/>
      <c r="K975" s="303"/>
      <c r="L975" s="402"/>
      <c r="M975" s="402"/>
      <c r="N975" s="317"/>
      <c r="O975" s="317"/>
      <c r="P975" s="312"/>
      <c r="Q975" s="318"/>
      <c r="R975" s="318"/>
      <c r="S975" s="312"/>
      <c r="T975" s="312"/>
      <c r="U975" s="312"/>
      <c r="V975" s="312"/>
      <c r="W975" s="312"/>
      <c r="X975" s="312"/>
      <c r="Y975" s="312"/>
      <c r="Z975" s="312"/>
    </row>
    <row r="976" spans="1:26" ht="18" customHeight="1" x14ac:dyDescent="0.2">
      <c r="A976" s="315"/>
      <c r="B976" s="315"/>
      <c r="C976" s="315"/>
      <c r="D976" s="312"/>
      <c r="E976" s="312"/>
      <c r="F976" s="312"/>
      <c r="G976" s="312"/>
      <c r="H976" s="312"/>
      <c r="I976" s="312"/>
      <c r="J976" s="315"/>
      <c r="K976" s="303"/>
      <c r="L976" s="402"/>
      <c r="M976" s="402"/>
      <c r="N976" s="317"/>
      <c r="O976" s="317"/>
      <c r="P976" s="312"/>
      <c r="Q976" s="318"/>
      <c r="R976" s="318"/>
      <c r="S976" s="312"/>
      <c r="T976" s="312"/>
      <c r="U976" s="312"/>
      <c r="V976" s="312"/>
      <c r="W976" s="312"/>
      <c r="X976" s="312"/>
      <c r="Y976" s="312"/>
      <c r="Z976" s="312"/>
    </row>
    <row r="977" spans="1:26" ht="18" customHeight="1" x14ac:dyDescent="0.2">
      <c r="A977" s="315"/>
      <c r="B977" s="315"/>
      <c r="C977" s="315"/>
      <c r="D977" s="312"/>
      <c r="E977" s="312"/>
      <c r="F977" s="312"/>
      <c r="G977" s="312"/>
      <c r="H977" s="312"/>
      <c r="I977" s="312"/>
      <c r="J977" s="315"/>
      <c r="K977" s="303"/>
      <c r="L977" s="402"/>
      <c r="M977" s="402"/>
      <c r="N977" s="317"/>
      <c r="O977" s="317"/>
      <c r="P977" s="312"/>
      <c r="Q977" s="318"/>
      <c r="R977" s="318"/>
      <c r="S977" s="312"/>
      <c r="T977" s="312"/>
      <c r="U977" s="312"/>
      <c r="V977" s="312"/>
      <c r="W977" s="312"/>
      <c r="X977" s="312"/>
      <c r="Y977" s="312"/>
      <c r="Z977" s="312"/>
    </row>
    <row r="978" spans="1:26" ht="18" customHeight="1" x14ac:dyDescent="0.2">
      <c r="A978" s="315"/>
      <c r="B978" s="315"/>
      <c r="C978" s="315"/>
      <c r="D978" s="312"/>
      <c r="E978" s="312"/>
      <c r="F978" s="312"/>
      <c r="G978" s="312"/>
      <c r="H978" s="312"/>
      <c r="I978" s="312"/>
      <c r="J978" s="315"/>
      <c r="K978" s="303"/>
      <c r="L978" s="402"/>
      <c r="M978" s="402"/>
      <c r="N978" s="317"/>
      <c r="O978" s="317"/>
      <c r="P978" s="312"/>
      <c r="Q978" s="318"/>
      <c r="R978" s="318"/>
      <c r="S978" s="312"/>
      <c r="T978" s="312"/>
      <c r="U978" s="312"/>
      <c r="V978" s="312"/>
      <c r="W978" s="312"/>
      <c r="X978" s="312"/>
      <c r="Y978" s="312"/>
      <c r="Z978" s="312"/>
    </row>
    <row r="979" spans="1:26" ht="18" customHeight="1" x14ac:dyDescent="0.2">
      <c r="A979" s="315"/>
      <c r="B979" s="315"/>
      <c r="C979" s="315"/>
      <c r="D979" s="312"/>
      <c r="E979" s="312"/>
      <c r="F979" s="312"/>
      <c r="G979" s="312"/>
      <c r="H979" s="312"/>
      <c r="I979" s="312"/>
      <c r="J979" s="315"/>
      <c r="K979" s="303"/>
      <c r="L979" s="402"/>
      <c r="M979" s="402"/>
      <c r="N979" s="317"/>
      <c r="O979" s="317"/>
      <c r="P979" s="312"/>
      <c r="Q979" s="318"/>
      <c r="R979" s="318"/>
      <c r="S979" s="312"/>
      <c r="T979" s="312"/>
      <c r="U979" s="312"/>
      <c r="V979" s="312"/>
      <c r="W979" s="312"/>
      <c r="X979" s="312"/>
      <c r="Y979" s="312"/>
      <c r="Z979" s="312"/>
    </row>
    <row r="980" spans="1:26" ht="18" customHeight="1" x14ac:dyDescent="0.2">
      <c r="A980" s="315"/>
      <c r="B980" s="315"/>
      <c r="C980" s="315"/>
      <c r="D980" s="312"/>
      <c r="E980" s="312"/>
      <c r="F980" s="312"/>
      <c r="G980" s="312"/>
      <c r="H980" s="312"/>
      <c r="I980" s="312"/>
      <c r="J980" s="315"/>
      <c r="K980" s="303"/>
      <c r="L980" s="402"/>
      <c r="M980" s="402"/>
      <c r="N980" s="317"/>
      <c r="O980" s="317"/>
      <c r="P980" s="312"/>
      <c r="Q980" s="318"/>
      <c r="R980" s="318"/>
      <c r="S980" s="312"/>
      <c r="T980" s="312"/>
      <c r="U980" s="312"/>
      <c r="V980" s="312"/>
      <c r="W980" s="312"/>
      <c r="X980" s="312"/>
      <c r="Y980" s="312"/>
      <c r="Z980" s="312"/>
    </row>
    <row r="981" spans="1:26" ht="18" customHeight="1" x14ac:dyDescent="0.2">
      <c r="A981" s="315"/>
      <c r="B981" s="315"/>
      <c r="C981" s="315"/>
      <c r="D981" s="312"/>
      <c r="E981" s="312"/>
      <c r="F981" s="312"/>
      <c r="G981" s="312"/>
      <c r="H981" s="312"/>
      <c r="I981" s="312"/>
      <c r="J981" s="315"/>
      <c r="K981" s="303"/>
      <c r="L981" s="402"/>
      <c r="M981" s="402"/>
      <c r="N981" s="317"/>
      <c r="O981" s="317"/>
      <c r="P981" s="312"/>
      <c r="Q981" s="318"/>
      <c r="R981" s="318"/>
      <c r="S981" s="312"/>
      <c r="T981" s="312"/>
      <c r="U981" s="312"/>
      <c r="V981" s="312"/>
      <c r="W981" s="312"/>
      <c r="X981" s="312"/>
      <c r="Y981" s="312"/>
      <c r="Z981" s="312"/>
    </row>
    <row r="982" spans="1:26" ht="18" customHeight="1" x14ac:dyDescent="0.2">
      <c r="A982" s="315"/>
      <c r="B982" s="315"/>
      <c r="C982" s="315"/>
      <c r="D982" s="312"/>
      <c r="E982" s="312"/>
      <c r="F982" s="312"/>
      <c r="G982" s="312"/>
      <c r="H982" s="312"/>
      <c r="I982" s="312"/>
      <c r="J982" s="315"/>
      <c r="K982" s="303"/>
      <c r="L982" s="402"/>
      <c r="M982" s="402"/>
      <c r="N982" s="317"/>
      <c r="O982" s="317"/>
      <c r="P982" s="312"/>
      <c r="Q982" s="318"/>
      <c r="R982" s="318"/>
      <c r="S982" s="312"/>
      <c r="T982" s="312"/>
      <c r="U982" s="312"/>
      <c r="V982" s="312"/>
      <c r="W982" s="312"/>
      <c r="X982" s="312"/>
      <c r="Y982" s="312"/>
      <c r="Z982" s="312"/>
    </row>
    <row r="983" spans="1:26" ht="18" customHeight="1" x14ac:dyDescent="0.2">
      <c r="A983" s="315"/>
      <c r="B983" s="315"/>
      <c r="C983" s="315"/>
      <c r="D983" s="312"/>
      <c r="E983" s="312"/>
      <c r="F983" s="312"/>
      <c r="G983" s="312"/>
      <c r="H983" s="312"/>
      <c r="I983" s="312"/>
      <c r="J983" s="315"/>
      <c r="K983" s="303"/>
      <c r="L983" s="402"/>
      <c r="M983" s="402"/>
      <c r="N983" s="317"/>
      <c r="O983" s="317"/>
      <c r="P983" s="312"/>
      <c r="Q983" s="318"/>
      <c r="R983" s="318"/>
      <c r="S983" s="312"/>
      <c r="T983" s="312"/>
      <c r="U983" s="312"/>
      <c r="V983" s="312"/>
      <c r="W983" s="312"/>
      <c r="X983" s="312"/>
      <c r="Y983" s="312"/>
      <c r="Z983" s="312"/>
    </row>
    <row r="984" spans="1:26" ht="18" customHeight="1" x14ac:dyDescent="0.2">
      <c r="A984" s="315"/>
      <c r="B984" s="315"/>
      <c r="C984" s="315"/>
      <c r="D984" s="312"/>
      <c r="E984" s="312"/>
      <c r="F984" s="312"/>
      <c r="G984" s="312"/>
      <c r="H984" s="312"/>
      <c r="I984" s="312"/>
      <c r="J984" s="315"/>
      <c r="K984" s="303"/>
      <c r="L984" s="402"/>
      <c r="M984" s="402"/>
      <c r="N984" s="317"/>
      <c r="O984" s="317"/>
      <c r="P984" s="312"/>
      <c r="Q984" s="318"/>
      <c r="R984" s="318"/>
      <c r="S984" s="312"/>
      <c r="T984" s="312"/>
      <c r="U984" s="312"/>
      <c r="V984" s="312"/>
      <c r="W984" s="312"/>
      <c r="X984" s="312"/>
      <c r="Y984" s="312"/>
      <c r="Z984" s="312"/>
    </row>
    <row r="985" spans="1:26" ht="18" customHeight="1" x14ac:dyDescent="0.2">
      <c r="A985" s="315"/>
      <c r="B985" s="315"/>
      <c r="C985" s="315"/>
      <c r="D985" s="312"/>
      <c r="E985" s="312"/>
      <c r="F985" s="312"/>
      <c r="G985" s="312"/>
      <c r="H985" s="312"/>
      <c r="I985" s="312"/>
      <c r="J985" s="315"/>
      <c r="K985" s="303"/>
      <c r="L985" s="402"/>
      <c r="M985" s="402"/>
      <c r="N985" s="317"/>
      <c r="O985" s="317"/>
      <c r="P985" s="312"/>
      <c r="Q985" s="318"/>
      <c r="R985" s="318"/>
      <c r="S985" s="312"/>
      <c r="T985" s="312"/>
      <c r="U985" s="312"/>
      <c r="V985" s="312"/>
      <c r="W985" s="312"/>
      <c r="X985" s="312"/>
      <c r="Y985" s="312"/>
      <c r="Z985" s="312"/>
    </row>
    <row r="986" spans="1:26" ht="18" customHeight="1" x14ac:dyDescent="0.2">
      <c r="A986" s="315"/>
      <c r="B986" s="315"/>
      <c r="C986" s="315"/>
      <c r="D986" s="312"/>
      <c r="E986" s="312"/>
      <c r="F986" s="312"/>
      <c r="G986" s="312"/>
      <c r="H986" s="312"/>
      <c r="I986" s="312"/>
      <c r="J986" s="315"/>
      <c r="K986" s="303"/>
      <c r="L986" s="402"/>
      <c r="M986" s="402"/>
      <c r="N986" s="317"/>
      <c r="O986" s="317"/>
      <c r="P986" s="312"/>
      <c r="Q986" s="318"/>
      <c r="R986" s="318"/>
      <c r="S986" s="312"/>
      <c r="T986" s="312"/>
      <c r="U986" s="312"/>
      <c r="V986" s="312"/>
      <c r="W986" s="312"/>
      <c r="X986" s="312"/>
      <c r="Y986" s="312"/>
      <c r="Z986" s="312"/>
    </row>
    <row r="987" spans="1:26" ht="18" customHeight="1" x14ac:dyDescent="0.2">
      <c r="A987" s="315"/>
      <c r="B987" s="315"/>
      <c r="C987" s="315"/>
      <c r="D987" s="312"/>
      <c r="E987" s="312"/>
      <c r="F987" s="312"/>
      <c r="G987" s="312"/>
      <c r="H987" s="312"/>
      <c r="I987" s="312"/>
      <c r="J987" s="315"/>
      <c r="K987" s="303"/>
      <c r="L987" s="402"/>
      <c r="M987" s="402"/>
      <c r="N987" s="317"/>
      <c r="O987" s="317"/>
      <c r="P987" s="312"/>
      <c r="Q987" s="318"/>
      <c r="R987" s="318"/>
      <c r="S987" s="312"/>
      <c r="T987" s="312"/>
      <c r="U987" s="312"/>
      <c r="V987" s="312"/>
      <c r="W987" s="312"/>
      <c r="X987" s="312"/>
      <c r="Y987" s="312"/>
      <c r="Z987" s="312"/>
    </row>
    <row r="988" spans="1:26" ht="18" customHeight="1" x14ac:dyDescent="0.2">
      <c r="A988" s="315"/>
      <c r="B988" s="315"/>
      <c r="C988" s="315"/>
      <c r="D988" s="312"/>
      <c r="E988" s="312"/>
      <c r="F988" s="312"/>
      <c r="G988" s="312"/>
      <c r="H988" s="312"/>
      <c r="I988" s="312"/>
      <c r="J988" s="315"/>
      <c r="K988" s="303"/>
      <c r="L988" s="402"/>
      <c r="M988" s="402"/>
      <c r="N988" s="317"/>
      <c r="O988" s="317"/>
      <c r="P988" s="312"/>
      <c r="Q988" s="318"/>
      <c r="R988" s="318"/>
      <c r="S988" s="312"/>
      <c r="T988" s="312"/>
      <c r="U988" s="312"/>
      <c r="V988" s="312"/>
      <c r="W988" s="312"/>
      <c r="X988" s="312"/>
      <c r="Y988" s="312"/>
      <c r="Z988" s="312"/>
    </row>
    <row r="989" spans="1:26" ht="18" customHeight="1" x14ac:dyDescent="0.2">
      <c r="A989" s="315"/>
      <c r="B989" s="315"/>
      <c r="C989" s="315"/>
      <c r="D989" s="312"/>
      <c r="E989" s="312"/>
      <c r="F989" s="312"/>
      <c r="G989" s="312"/>
      <c r="H989" s="312"/>
      <c r="I989" s="312"/>
      <c r="J989" s="315"/>
      <c r="K989" s="303"/>
      <c r="L989" s="402"/>
      <c r="M989" s="402"/>
      <c r="N989" s="317"/>
      <c r="O989" s="317"/>
      <c r="P989" s="312"/>
      <c r="Q989" s="318"/>
      <c r="R989" s="318"/>
      <c r="S989" s="312"/>
      <c r="T989" s="312"/>
      <c r="U989" s="312"/>
      <c r="V989" s="312"/>
      <c r="W989" s="312"/>
      <c r="X989" s="312"/>
      <c r="Y989" s="312"/>
      <c r="Z989" s="312"/>
    </row>
    <row r="990" spans="1:26" ht="18" customHeight="1" x14ac:dyDescent="0.2">
      <c r="A990" s="315"/>
      <c r="B990" s="315"/>
      <c r="C990" s="315"/>
      <c r="D990" s="312"/>
      <c r="E990" s="312"/>
      <c r="F990" s="312"/>
      <c r="G990" s="312"/>
      <c r="H990" s="312"/>
      <c r="I990" s="312"/>
      <c r="J990" s="315"/>
      <c r="K990" s="303"/>
      <c r="L990" s="402"/>
      <c r="M990" s="402"/>
      <c r="N990" s="317"/>
      <c r="O990" s="317"/>
      <c r="P990" s="312"/>
      <c r="Q990" s="318"/>
      <c r="R990" s="318"/>
      <c r="S990" s="312"/>
      <c r="T990" s="312"/>
      <c r="U990" s="312"/>
      <c r="V990" s="312"/>
      <c r="W990" s="312"/>
      <c r="X990" s="312"/>
      <c r="Y990" s="312"/>
      <c r="Z990" s="312"/>
    </row>
    <row r="991" spans="1:26" ht="18" customHeight="1" x14ac:dyDescent="0.2">
      <c r="A991" s="315"/>
      <c r="B991" s="315"/>
      <c r="C991" s="315"/>
      <c r="D991" s="312"/>
      <c r="E991" s="312"/>
      <c r="F991" s="312"/>
      <c r="G991" s="312"/>
      <c r="H991" s="312"/>
      <c r="I991" s="312"/>
      <c r="J991" s="315"/>
      <c r="K991" s="303"/>
      <c r="L991" s="402"/>
      <c r="M991" s="402"/>
      <c r="N991" s="317"/>
      <c r="O991" s="317"/>
      <c r="P991" s="312"/>
      <c r="Q991" s="318"/>
      <c r="R991" s="318"/>
      <c r="S991" s="312"/>
      <c r="T991" s="312"/>
      <c r="U991" s="312"/>
      <c r="V991" s="312"/>
      <c r="W991" s="312"/>
      <c r="X991" s="312"/>
      <c r="Y991" s="312"/>
      <c r="Z991" s="312"/>
    </row>
    <row r="992" spans="1:26" ht="18" customHeight="1" x14ac:dyDescent="0.2">
      <c r="A992" s="315"/>
      <c r="B992" s="315"/>
      <c r="C992" s="315"/>
      <c r="D992" s="312"/>
      <c r="E992" s="312"/>
      <c r="F992" s="312"/>
      <c r="G992" s="312"/>
      <c r="H992" s="312"/>
      <c r="I992" s="312"/>
      <c r="J992" s="315"/>
      <c r="K992" s="303"/>
      <c r="L992" s="402"/>
      <c r="M992" s="402"/>
      <c r="N992" s="317"/>
      <c r="O992" s="317"/>
      <c r="P992" s="312"/>
      <c r="Q992" s="318"/>
      <c r="R992" s="318"/>
      <c r="S992" s="312"/>
      <c r="T992" s="312"/>
      <c r="U992" s="312"/>
      <c r="V992" s="312"/>
      <c r="W992" s="312"/>
      <c r="X992" s="312"/>
      <c r="Y992" s="312"/>
      <c r="Z992" s="312"/>
    </row>
    <row r="993" spans="1:26" ht="18" customHeight="1" x14ac:dyDescent="0.2">
      <c r="A993" s="315"/>
      <c r="B993" s="315"/>
      <c r="C993" s="315"/>
      <c r="D993" s="312"/>
      <c r="E993" s="312"/>
      <c r="F993" s="312"/>
      <c r="G993" s="312"/>
      <c r="H993" s="312"/>
      <c r="I993" s="312"/>
      <c r="J993" s="315"/>
      <c r="K993" s="303"/>
      <c r="L993" s="402"/>
      <c r="M993" s="402"/>
      <c r="N993" s="317"/>
      <c r="O993" s="317"/>
      <c r="P993" s="312"/>
      <c r="Q993" s="318"/>
      <c r="R993" s="318"/>
      <c r="S993" s="312"/>
      <c r="T993" s="312"/>
      <c r="U993" s="312"/>
      <c r="V993" s="312"/>
      <c r="W993" s="312"/>
      <c r="X993" s="312"/>
      <c r="Y993" s="312"/>
      <c r="Z993" s="312"/>
    </row>
    <row r="994" spans="1:26" ht="18" customHeight="1" x14ac:dyDescent="0.2">
      <c r="A994" s="315"/>
      <c r="B994" s="315"/>
      <c r="C994" s="315"/>
      <c r="D994" s="312"/>
      <c r="E994" s="312"/>
      <c r="F994" s="312"/>
      <c r="G994" s="312"/>
      <c r="H994" s="312"/>
      <c r="I994" s="312"/>
      <c r="J994" s="315"/>
      <c r="K994" s="303"/>
      <c r="L994" s="402"/>
      <c r="M994" s="402"/>
      <c r="N994" s="317"/>
      <c r="O994" s="317"/>
      <c r="P994" s="312"/>
      <c r="Q994" s="318"/>
      <c r="R994" s="318"/>
      <c r="S994" s="312"/>
      <c r="T994" s="312"/>
      <c r="U994" s="312"/>
      <c r="V994" s="312"/>
      <c r="W994" s="312"/>
      <c r="X994" s="312"/>
      <c r="Y994" s="312"/>
      <c r="Z994" s="312"/>
    </row>
    <row r="995" spans="1:26" ht="18" customHeight="1" x14ac:dyDescent="0.2">
      <c r="A995" s="315"/>
      <c r="B995" s="315"/>
      <c r="C995" s="315"/>
      <c r="D995" s="312"/>
      <c r="E995" s="312"/>
      <c r="F995" s="312"/>
      <c r="G995" s="312"/>
      <c r="H995" s="312"/>
      <c r="I995" s="312"/>
      <c r="J995" s="315"/>
      <c r="K995" s="303"/>
      <c r="L995" s="402"/>
      <c r="M995" s="402"/>
      <c r="N995" s="317"/>
      <c r="O995" s="317"/>
      <c r="P995" s="312"/>
      <c r="Q995" s="318"/>
      <c r="R995" s="318"/>
      <c r="S995" s="312"/>
      <c r="T995" s="312"/>
      <c r="U995" s="312"/>
      <c r="V995" s="312"/>
      <c r="W995" s="312"/>
      <c r="X995" s="312"/>
      <c r="Y995" s="312"/>
      <c r="Z995" s="312"/>
    </row>
    <row r="996" spans="1:26" ht="18" customHeight="1" x14ac:dyDescent="0.2">
      <c r="A996" s="315"/>
      <c r="B996" s="315"/>
      <c r="C996" s="315"/>
      <c r="D996" s="312"/>
      <c r="E996" s="312"/>
      <c r="F996" s="312"/>
      <c r="G996" s="312"/>
      <c r="H996" s="312"/>
      <c r="I996" s="312"/>
      <c r="J996" s="315"/>
      <c r="K996" s="303"/>
      <c r="L996" s="402"/>
      <c r="M996" s="402"/>
      <c r="N996" s="317"/>
      <c r="O996" s="317"/>
      <c r="P996" s="312"/>
      <c r="Q996" s="318"/>
      <c r="R996" s="318"/>
      <c r="S996" s="312"/>
      <c r="T996" s="312"/>
      <c r="U996" s="312"/>
      <c r="V996" s="312"/>
      <c r="W996" s="312"/>
      <c r="X996" s="312"/>
      <c r="Y996" s="312"/>
      <c r="Z996" s="312"/>
    </row>
    <row r="997" spans="1:26" ht="18" customHeight="1" x14ac:dyDescent="0.2">
      <c r="A997" s="315"/>
      <c r="B997" s="315"/>
      <c r="C997" s="315"/>
      <c r="D997" s="312"/>
      <c r="E997" s="312"/>
      <c r="F997" s="312"/>
      <c r="G997" s="312"/>
      <c r="H997" s="312"/>
      <c r="I997" s="312"/>
      <c r="J997" s="315"/>
      <c r="K997" s="303"/>
      <c r="L997" s="402"/>
      <c r="M997" s="402"/>
      <c r="N997" s="317"/>
      <c r="O997" s="317"/>
      <c r="P997" s="312"/>
      <c r="Q997" s="318"/>
      <c r="R997" s="318"/>
      <c r="S997" s="312"/>
      <c r="T997" s="312"/>
      <c r="U997" s="312"/>
      <c r="V997" s="312"/>
      <c r="W997" s="312"/>
      <c r="X997" s="312"/>
      <c r="Y997" s="312"/>
      <c r="Z997" s="312"/>
    </row>
    <row r="998" spans="1:26" ht="18" customHeight="1" x14ac:dyDescent="0.2">
      <c r="A998" s="315"/>
      <c r="B998" s="315"/>
      <c r="C998" s="315"/>
      <c r="D998" s="312"/>
      <c r="E998" s="312"/>
      <c r="F998" s="312"/>
      <c r="G998" s="312"/>
      <c r="H998" s="312"/>
      <c r="I998" s="312"/>
      <c r="J998" s="315"/>
      <c r="K998" s="303"/>
      <c r="L998" s="402"/>
      <c r="M998" s="402"/>
      <c r="N998" s="317"/>
      <c r="O998" s="317"/>
      <c r="P998" s="312"/>
      <c r="Q998" s="318"/>
      <c r="R998" s="318"/>
      <c r="S998" s="312"/>
      <c r="T998" s="312"/>
      <c r="U998" s="312"/>
      <c r="V998" s="312"/>
      <c r="W998" s="312"/>
      <c r="X998" s="312"/>
      <c r="Y998" s="312"/>
      <c r="Z998" s="312"/>
    </row>
    <row r="999" spans="1:26" ht="18" customHeight="1" x14ac:dyDescent="0.2">
      <c r="A999" s="315"/>
      <c r="B999" s="315"/>
      <c r="C999" s="315"/>
      <c r="D999" s="312"/>
      <c r="E999" s="312"/>
      <c r="F999" s="312"/>
      <c r="G999" s="312"/>
      <c r="H999" s="312"/>
      <c r="I999" s="312"/>
      <c r="J999" s="315"/>
      <c r="K999" s="303"/>
      <c r="L999" s="402"/>
      <c r="M999" s="402"/>
      <c r="N999" s="317"/>
      <c r="O999" s="317"/>
      <c r="P999" s="312"/>
      <c r="Q999" s="318"/>
      <c r="R999" s="318"/>
      <c r="S999" s="312"/>
      <c r="T999" s="312"/>
      <c r="U999" s="312"/>
      <c r="V999" s="312"/>
      <c r="W999" s="312"/>
      <c r="X999" s="312"/>
      <c r="Y999" s="312"/>
      <c r="Z999" s="312"/>
    </row>
    <row r="1000" spans="1:26" ht="18" customHeight="1" x14ac:dyDescent="0.2">
      <c r="A1000" s="315"/>
      <c r="B1000" s="315"/>
      <c r="C1000" s="315"/>
      <c r="D1000" s="312"/>
      <c r="E1000" s="312"/>
      <c r="F1000" s="312"/>
      <c r="G1000" s="312"/>
      <c r="H1000" s="312"/>
      <c r="I1000" s="312"/>
      <c r="J1000" s="315"/>
      <c r="K1000" s="303"/>
      <c r="L1000" s="402"/>
      <c r="M1000" s="402"/>
      <c r="N1000" s="317"/>
      <c r="O1000" s="317"/>
      <c r="P1000" s="312"/>
      <c r="Q1000" s="318"/>
      <c r="R1000" s="318"/>
      <c r="S1000" s="312"/>
      <c r="T1000" s="312"/>
      <c r="U1000" s="312"/>
      <c r="V1000" s="312"/>
      <c r="W1000" s="312"/>
      <c r="X1000" s="312"/>
      <c r="Y1000" s="312"/>
      <c r="Z1000" s="312"/>
    </row>
  </sheetData>
  <conditionalFormatting sqref="D1">
    <cfRule type="cellIs" dxfId="35" priority="2" operator="equal">
      <formula>0</formula>
    </cfRule>
  </conditionalFormatting>
  <conditionalFormatting sqref="F1:O1">
    <cfRule type="cellIs" dxfId="34" priority="1" operator="equal">
      <formula>0</formula>
    </cfRule>
  </conditionalFormatting>
  <conditionalFormatting sqref="K64:K1000">
    <cfRule type="cellIs" dxfId="33" priority="5" operator="equal">
      <formula>0</formula>
    </cfRule>
  </conditionalFormatting>
  <hyperlinks>
    <hyperlink ref="S32" r:id="rId1" xr:uid="{00000000-0004-0000-1000-000000000000}"/>
    <hyperlink ref="S54" r:id="rId2" xr:uid="{00000000-0004-0000-1000-000001000000}"/>
    <hyperlink ref="S57" r:id="rId3" xr:uid="{00000000-0004-0000-1000-000002000000}"/>
    <hyperlink ref="S62" r:id="rId4" xr:uid="{00000000-0004-0000-1000-000003000000}"/>
  </hyperlinks>
  <pageMargins left="0.7" right="0.7" top="0.75" bottom="0.75" header="0" footer="0"/>
  <pageSetup paperSize="9" orientation="portrait"/>
  <legacy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X940"/>
  <sheetViews>
    <sheetView zoomScale="157" zoomScaleNormal="157" zoomScalePageLayoutView="157" workbookViewId="0">
      <pane ySplit="1" topLeftCell="A2" activePane="bottomLeft" state="frozen"/>
      <selection pane="bottomLeft" activeCell="I29" sqref="I29"/>
    </sheetView>
  </sheetViews>
  <sheetFormatPr baseColWidth="10" defaultColWidth="11.1640625" defaultRowHeight="15" customHeight="1" x14ac:dyDescent="0.2"/>
  <cols>
    <col min="1" max="1" width="9.33203125" customWidth="1"/>
    <col min="2" max="2" width="7.1640625" customWidth="1"/>
    <col min="3" max="3" width="16.6640625" customWidth="1"/>
    <col min="4" max="4" width="31.6640625" customWidth="1"/>
    <col min="5" max="5" width="30.1640625" customWidth="1"/>
    <col min="6" max="6" width="24.33203125" customWidth="1"/>
    <col min="7" max="7" width="18.33203125" customWidth="1"/>
    <col min="8" max="8" width="21.5" customWidth="1"/>
    <col min="9" max="9" width="29.6640625" customWidth="1"/>
    <col min="10" max="10" width="22.33203125" customWidth="1"/>
    <col min="11" max="11" width="32" customWidth="1"/>
    <col min="12" max="12" width="36.33203125" customWidth="1"/>
    <col min="13" max="13" width="31.83203125" customWidth="1"/>
    <col min="14" max="14" width="31.6640625" customWidth="1"/>
    <col min="15" max="15" width="31.83203125" customWidth="1"/>
    <col min="16" max="16" width="32" customWidth="1"/>
    <col min="17" max="17" width="51.5" customWidth="1"/>
    <col min="18" max="18" width="125.1640625" customWidth="1"/>
    <col min="19" max="24" width="8.83203125" customWidth="1"/>
  </cols>
  <sheetData>
    <row r="1" spans="1:24" ht="18" customHeight="1" x14ac:dyDescent="0.2">
      <c r="A1" s="320" t="s">
        <v>59</v>
      </c>
      <c r="B1" s="320" t="s">
        <v>60</v>
      </c>
      <c r="C1" s="320" t="s">
        <v>0</v>
      </c>
      <c r="D1" s="321" t="s">
        <v>126</v>
      </c>
      <c r="E1" s="320" t="s">
        <v>127</v>
      </c>
      <c r="F1" s="321" t="s">
        <v>128</v>
      </c>
      <c r="G1" s="322" t="s">
        <v>1192</v>
      </c>
      <c r="H1" s="403" t="s">
        <v>1193</v>
      </c>
      <c r="I1" s="320" t="s">
        <v>61</v>
      </c>
      <c r="J1" s="323" t="s">
        <v>62</v>
      </c>
      <c r="K1" s="320" t="s">
        <v>129</v>
      </c>
      <c r="L1" s="324" t="s">
        <v>65</v>
      </c>
      <c r="M1" s="324" t="s">
        <v>68</v>
      </c>
      <c r="N1" s="323" t="s">
        <v>69</v>
      </c>
      <c r="O1" s="324" t="s">
        <v>76</v>
      </c>
      <c r="P1" s="323" t="s">
        <v>1194</v>
      </c>
      <c r="Q1" s="325" t="s">
        <v>1195</v>
      </c>
      <c r="R1" s="320" t="s">
        <v>77</v>
      </c>
      <c r="S1" s="323"/>
      <c r="T1" s="323"/>
      <c r="U1" s="323"/>
      <c r="V1" s="323"/>
      <c r="W1" s="323"/>
      <c r="X1" s="323"/>
    </row>
    <row r="2" spans="1:24" s="465" customFormat="1" ht="15.75" customHeight="1" x14ac:dyDescent="0.2">
      <c r="A2" s="454" t="s">
        <v>78</v>
      </c>
      <c r="B2" s="454">
        <v>2019</v>
      </c>
      <c r="C2" s="455" t="s">
        <v>33</v>
      </c>
      <c r="D2" s="455" t="s">
        <v>1196</v>
      </c>
      <c r="E2" s="456" t="s">
        <v>1197</v>
      </c>
      <c r="F2" s="456" t="s">
        <v>1197</v>
      </c>
      <c r="G2" s="457">
        <v>232554</v>
      </c>
      <c r="H2" s="458">
        <f>G2/'Total Revenue (Millions)'!F64*100</f>
        <v>24.942939515886838</v>
      </c>
      <c r="I2" s="459"/>
      <c r="J2" s="457"/>
      <c r="K2" s="460">
        <v>24.9</v>
      </c>
      <c r="L2" s="461">
        <v>36.700000000000003</v>
      </c>
      <c r="M2" s="462"/>
      <c r="N2" s="455"/>
      <c r="O2" s="463"/>
      <c r="P2" s="455"/>
      <c r="Q2" s="464"/>
      <c r="R2" s="455" t="s">
        <v>1198</v>
      </c>
      <c r="S2" s="455"/>
      <c r="T2" s="455"/>
      <c r="U2" s="455"/>
      <c r="V2" s="455"/>
      <c r="W2" s="455"/>
      <c r="X2" s="455"/>
    </row>
    <row r="3" spans="1:24" ht="15.75" customHeight="1" x14ac:dyDescent="0.2">
      <c r="A3" s="27" t="s">
        <v>78</v>
      </c>
      <c r="B3" s="27">
        <v>2019</v>
      </c>
      <c r="C3" s="3" t="s">
        <v>33</v>
      </c>
      <c r="D3" s="3" t="s">
        <v>1199</v>
      </c>
      <c r="E3" s="8" t="s">
        <v>1200</v>
      </c>
      <c r="F3" s="8" t="s">
        <v>1201</v>
      </c>
      <c r="G3" s="326">
        <v>342000</v>
      </c>
      <c r="H3" s="60">
        <f>G3/'Total Revenue (Millions)'!F64*100</f>
        <v>36.681739787031397</v>
      </c>
      <c r="I3" s="8"/>
      <c r="J3" s="326"/>
      <c r="K3" s="18">
        <v>36.700000000000003</v>
      </c>
      <c r="L3" s="30">
        <v>24.9</v>
      </c>
      <c r="M3" s="261"/>
      <c r="N3" s="265"/>
      <c r="O3" s="323"/>
      <c r="P3" s="3"/>
      <c r="Q3" s="270"/>
      <c r="R3" s="3" t="s">
        <v>1202</v>
      </c>
      <c r="S3" s="3"/>
      <c r="T3" s="3"/>
      <c r="U3" s="3"/>
      <c r="V3" s="3"/>
      <c r="W3" s="3"/>
      <c r="X3" s="3"/>
    </row>
    <row r="4" spans="1:24" ht="15.75" customHeight="1" x14ac:dyDescent="0.2">
      <c r="A4" s="27" t="s">
        <v>78</v>
      </c>
      <c r="B4" s="27">
        <v>2019</v>
      </c>
      <c r="C4" s="3" t="s">
        <v>33</v>
      </c>
      <c r="D4" s="3" t="s">
        <v>480</v>
      </c>
      <c r="E4" s="327" t="s">
        <v>1203</v>
      </c>
      <c r="F4" s="327" t="s">
        <v>1203</v>
      </c>
      <c r="G4" s="326">
        <v>137521</v>
      </c>
      <c r="H4" s="60">
        <f>G4/'Total Revenue (Millions)'!F64*100</f>
        <v>14.750027886702762</v>
      </c>
      <c r="I4" s="328"/>
      <c r="J4" s="329"/>
      <c r="K4" s="18">
        <v>14.7</v>
      </c>
      <c r="L4" s="30">
        <v>14.7</v>
      </c>
      <c r="M4" s="261"/>
      <c r="N4" s="265"/>
      <c r="O4" s="323"/>
      <c r="P4" s="3"/>
      <c r="Q4" s="270"/>
      <c r="R4" s="3" t="s">
        <v>1204</v>
      </c>
      <c r="S4" s="3"/>
      <c r="T4" s="3"/>
      <c r="U4" s="3"/>
      <c r="V4" s="3"/>
      <c r="W4" s="3"/>
      <c r="X4" s="3"/>
    </row>
    <row r="5" spans="1:24" ht="15.75" customHeight="1" x14ac:dyDescent="0.2">
      <c r="A5" s="27" t="s">
        <v>78</v>
      </c>
      <c r="B5" s="27">
        <v>2019</v>
      </c>
      <c r="C5" s="3" t="s">
        <v>33</v>
      </c>
      <c r="D5" s="3" t="s">
        <v>987</v>
      </c>
      <c r="E5" s="8" t="s">
        <v>1205</v>
      </c>
      <c r="F5" s="8" t="s">
        <v>1205</v>
      </c>
      <c r="G5" s="326">
        <v>68269</v>
      </c>
      <c r="H5" s="60">
        <f>G5/'Total Revenue (Millions)'!F64*100</f>
        <v>7.322297349476159</v>
      </c>
      <c r="I5" s="328"/>
      <c r="J5" s="326"/>
      <c r="K5" s="18">
        <v>7.3</v>
      </c>
      <c r="L5" s="30">
        <v>7.3</v>
      </c>
      <c r="M5" s="261"/>
      <c r="N5" s="265"/>
      <c r="O5" s="323"/>
      <c r="P5" s="3"/>
      <c r="Q5" s="270"/>
      <c r="R5" s="3" t="s">
        <v>1206</v>
      </c>
      <c r="S5" s="3"/>
      <c r="T5" s="3"/>
      <c r="U5" s="3"/>
      <c r="V5" s="3"/>
      <c r="W5" s="3"/>
      <c r="X5" s="3"/>
    </row>
    <row r="6" spans="1:24" ht="15.75" customHeight="1" x14ac:dyDescent="0.2">
      <c r="A6" s="27" t="s">
        <v>78</v>
      </c>
      <c r="B6" s="27">
        <v>2019</v>
      </c>
      <c r="C6" s="3" t="s">
        <v>33</v>
      </c>
      <c r="D6" s="3" t="s">
        <v>976</v>
      </c>
      <c r="E6" s="8" t="s">
        <v>1207</v>
      </c>
      <c r="F6" s="8" t="s">
        <v>1207</v>
      </c>
      <c r="G6" s="326">
        <v>30000</v>
      </c>
      <c r="H6" s="60">
        <f>G6/'Total Revenue (Millions)'!F64*100</f>
        <v>3.2176964725466135</v>
      </c>
      <c r="I6" s="8"/>
      <c r="J6" s="326"/>
      <c r="K6" s="18">
        <v>3.2</v>
      </c>
      <c r="L6" s="30"/>
      <c r="M6" s="261"/>
      <c r="N6" s="265"/>
      <c r="O6" s="323"/>
      <c r="P6" s="3"/>
      <c r="Q6" s="270"/>
      <c r="R6" s="3" t="s">
        <v>1208</v>
      </c>
      <c r="S6" s="3"/>
      <c r="T6" s="3"/>
      <c r="U6" s="3"/>
      <c r="V6" s="3"/>
      <c r="W6" s="3"/>
      <c r="X6" s="3"/>
    </row>
    <row r="7" spans="1:24" ht="15.75" customHeight="1" x14ac:dyDescent="0.2">
      <c r="A7" s="27" t="s">
        <v>78</v>
      </c>
      <c r="B7" s="27">
        <v>2019</v>
      </c>
      <c r="C7" s="3" t="s">
        <v>33</v>
      </c>
      <c r="D7" s="3" t="s">
        <v>1209</v>
      </c>
      <c r="E7" s="8" t="s">
        <v>1210</v>
      </c>
      <c r="F7" s="8" t="s">
        <v>1211</v>
      </c>
      <c r="G7" s="326">
        <v>40000</v>
      </c>
      <c r="H7" s="60">
        <f>G7/'Total Revenue (Millions)'!F64*100</f>
        <v>4.2902619633954853</v>
      </c>
      <c r="I7" s="276"/>
      <c r="J7" s="326"/>
      <c r="K7" s="18">
        <v>4.3</v>
      </c>
      <c r="L7" s="30"/>
      <c r="M7" s="261"/>
      <c r="N7" s="265"/>
      <c r="O7" s="323"/>
      <c r="P7" s="3"/>
      <c r="Q7" s="270"/>
      <c r="R7" s="3" t="s">
        <v>1212</v>
      </c>
      <c r="S7" s="3"/>
      <c r="T7" s="3"/>
      <c r="U7" s="3"/>
      <c r="V7" s="3"/>
      <c r="W7" s="3"/>
      <c r="X7" s="3"/>
    </row>
    <row r="8" spans="1:24" ht="15.75" customHeight="1" x14ac:dyDescent="0.2">
      <c r="A8" s="27" t="s">
        <v>78</v>
      </c>
      <c r="B8" s="27">
        <v>2019</v>
      </c>
      <c r="C8" s="3" t="s">
        <v>33</v>
      </c>
      <c r="D8" s="3" t="s">
        <v>1104</v>
      </c>
      <c r="E8" s="8" t="s">
        <v>1062</v>
      </c>
      <c r="F8" s="8" t="s">
        <v>1213</v>
      </c>
      <c r="G8" s="326">
        <v>32000</v>
      </c>
      <c r="H8" s="60">
        <f>G8/'Total Revenue (Millions)'!F64*100</f>
        <v>3.4322095707163882</v>
      </c>
      <c r="I8" s="328"/>
      <c r="J8" s="326"/>
      <c r="K8" s="18">
        <v>3.4</v>
      </c>
      <c r="L8" s="261"/>
      <c r="M8" s="261"/>
      <c r="N8" s="265"/>
      <c r="O8" s="323"/>
      <c r="P8" s="3"/>
      <c r="Q8" s="270"/>
      <c r="R8" s="3" t="s">
        <v>1206</v>
      </c>
      <c r="S8" s="3"/>
      <c r="T8" s="3"/>
      <c r="U8" s="3"/>
      <c r="V8" s="3"/>
      <c r="W8" s="3"/>
      <c r="X8" s="3"/>
    </row>
    <row r="9" spans="1:24" ht="15.75" customHeight="1" x14ac:dyDescent="0.2">
      <c r="A9" s="27" t="s">
        <v>78</v>
      </c>
      <c r="B9" s="27">
        <v>2019</v>
      </c>
      <c r="C9" s="3" t="s">
        <v>33</v>
      </c>
      <c r="D9" s="3" t="s">
        <v>1214</v>
      </c>
      <c r="E9" s="8" t="s">
        <v>1215</v>
      </c>
      <c r="F9" s="8" t="s">
        <v>1215</v>
      </c>
      <c r="G9" s="326">
        <v>50000</v>
      </c>
      <c r="H9" s="60">
        <f>G9/'Total Revenue (Millions)'!F64*100</f>
        <v>5.3628274542443561</v>
      </c>
      <c r="I9" s="276"/>
      <c r="J9" s="329"/>
      <c r="K9" s="18">
        <v>5.4</v>
      </c>
      <c r="L9" s="261"/>
      <c r="M9" s="261"/>
      <c r="N9" s="265"/>
      <c r="O9" s="323"/>
      <c r="P9" s="3"/>
      <c r="Q9" s="270"/>
      <c r="R9" s="3" t="s">
        <v>1216</v>
      </c>
      <c r="S9" s="3"/>
      <c r="T9" s="3"/>
      <c r="U9" s="3"/>
      <c r="V9" s="3"/>
      <c r="W9" s="3"/>
      <c r="X9" s="3"/>
    </row>
    <row r="10" spans="1:24" ht="15.75" customHeight="1" x14ac:dyDescent="0.2">
      <c r="A10" s="27" t="s">
        <v>78</v>
      </c>
      <c r="B10" s="27">
        <v>2019</v>
      </c>
      <c r="C10" s="3" t="s">
        <v>33</v>
      </c>
      <c r="D10" s="261" t="s">
        <v>1217</v>
      </c>
      <c r="E10" s="261" t="s">
        <v>1217</v>
      </c>
      <c r="F10" s="57" t="s">
        <v>1218</v>
      </c>
      <c r="G10" s="8"/>
      <c r="H10" s="328"/>
      <c r="I10" s="328"/>
      <c r="J10" s="8"/>
      <c r="K10" s="8"/>
      <c r="L10" s="261"/>
      <c r="M10" s="261"/>
      <c r="N10" s="265"/>
      <c r="O10" s="323"/>
      <c r="P10" s="3"/>
      <c r="Q10" s="270"/>
      <c r="R10" s="3" t="s">
        <v>1219</v>
      </c>
      <c r="S10" s="3"/>
      <c r="T10" s="3"/>
      <c r="U10" s="3"/>
      <c r="V10" s="3"/>
      <c r="W10" s="3"/>
      <c r="X10" s="3"/>
    </row>
    <row r="11" spans="1:24" ht="15.75" customHeight="1" x14ac:dyDescent="0.2">
      <c r="A11" s="27" t="s">
        <v>78</v>
      </c>
      <c r="B11" s="27">
        <v>2019</v>
      </c>
      <c r="C11" s="3" t="s">
        <v>33</v>
      </c>
      <c r="D11" s="261" t="s">
        <v>1220</v>
      </c>
      <c r="E11" s="8" t="s">
        <v>1221</v>
      </c>
      <c r="F11" s="8" t="s">
        <v>1221</v>
      </c>
      <c r="G11" s="8"/>
      <c r="H11" s="328"/>
      <c r="I11" s="328"/>
      <c r="J11" s="8"/>
      <c r="K11" s="8"/>
      <c r="L11" s="261"/>
      <c r="M11" s="261"/>
      <c r="N11" s="265"/>
      <c r="O11" s="323"/>
      <c r="P11" s="3"/>
      <c r="Q11" s="270"/>
      <c r="R11" s="3" t="s">
        <v>1222</v>
      </c>
      <c r="S11" s="3"/>
      <c r="T11" s="3"/>
      <c r="U11" s="3"/>
      <c r="V11" s="3"/>
      <c r="W11" s="3"/>
      <c r="X11" s="3"/>
    </row>
    <row r="12" spans="1:24" ht="15.75" customHeight="1" x14ac:dyDescent="0.2">
      <c r="A12" s="27" t="s">
        <v>78</v>
      </c>
      <c r="B12" s="27">
        <v>2019</v>
      </c>
      <c r="C12" s="3" t="s">
        <v>33</v>
      </c>
      <c r="D12" s="261" t="s">
        <v>1223</v>
      </c>
      <c r="E12" s="8" t="s">
        <v>1223</v>
      </c>
      <c r="F12" s="8" t="s">
        <v>1223</v>
      </c>
      <c r="G12" s="8"/>
      <c r="H12" s="328"/>
      <c r="I12" s="328"/>
      <c r="J12" s="8"/>
      <c r="K12" s="8"/>
      <c r="L12" s="261"/>
      <c r="M12" s="261"/>
      <c r="N12" s="265"/>
      <c r="O12" s="323"/>
      <c r="P12" s="3"/>
      <c r="Q12" s="270"/>
      <c r="R12" s="3"/>
      <c r="S12" s="3"/>
      <c r="T12" s="3"/>
      <c r="U12" s="3"/>
      <c r="V12" s="3"/>
      <c r="W12" s="3"/>
      <c r="X12" s="3"/>
    </row>
    <row r="13" spans="1:24" s="465" customFormat="1" ht="15.75" customHeight="1" x14ac:dyDescent="0.2">
      <c r="A13" s="454" t="s">
        <v>78</v>
      </c>
      <c r="B13" s="454">
        <v>2020</v>
      </c>
      <c r="C13" s="455" t="s">
        <v>33</v>
      </c>
      <c r="D13" s="455" t="s">
        <v>1199</v>
      </c>
      <c r="E13" s="456" t="s">
        <v>1200</v>
      </c>
      <c r="F13" s="456" t="s">
        <v>1201</v>
      </c>
      <c r="G13" s="457">
        <v>278600</v>
      </c>
      <c r="H13" s="458">
        <f>G13/'Total Revenue (Millions)'!F65*100</f>
        <v>29.298251148899475</v>
      </c>
      <c r="I13" s="459"/>
      <c r="J13" s="457"/>
      <c r="K13" s="460">
        <v>29.3</v>
      </c>
      <c r="L13" s="461">
        <v>35.200000000000003</v>
      </c>
      <c r="M13" s="462"/>
      <c r="N13" s="455"/>
      <c r="O13" s="463"/>
      <c r="P13" s="455"/>
      <c r="Q13" s="464"/>
      <c r="R13" s="455" t="s">
        <v>1224</v>
      </c>
      <c r="S13" s="455"/>
      <c r="T13" s="455"/>
      <c r="U13" s="455"/>
      <c r="V13" s="455"/>
      <c r="W13" s="455"/>
      <c r="X13" s="455"/>
    </row>
    <row r="14" spans="1:24" ht="15.75" customHeight="1" x14ac:dyDescent="0.2">
      <c r="A14" s="27" t="s">
        <v>78</v>
      </c>
      <c r="B14" s="27">
        <v>2020</v>
      </c>
      <c r="C14" s="3" t="s">
        <v>33</v>
      </c>
      <c r="D14" s="3" t="s">
        <v>1196</v>
      </c>
      <c r="E14" s="327" t="s">
        <v>1197</v>
      </c>
      <c r="F14" s="327" t="s">
        <v>1197</v>
      </c>
      <c r="G14" s="326">
        <v>334850</v>
      </c>
      <c r="H14" s="60">
        <f>G14/'Total Revenue (Millions)'!F65*100</f>
        <v>35.213637463061701</v>
      </c>
      <c r="I14" s="8"/>
      <c r="J14" s="326"/>
      <c r="K14" s="18">
        <v>35.200000000000003</v>
      </c>
      <c r="L14" s="30">
        <v>29.3</v>
      </c>
      <c r="M14" s="261"/>
      <c r="N14" s="265"/>
      <c r="O14" s="323"/>
      <c r="P14" s="3"/>
      <c r="Q14" s="270"/>
      <c r="R14" s="3" t="s">
        <v>1198</v>
      </c>
      <c r="S14" s="3"/>
      <c r="T14" s="3"/>
      <c r="U14" s="3"/>
      <c r="V14" s="3"/>
      <c r="W14" s="3"/>
      <c r="X14" s="3"/>
    </row>
    <row r="15" spans="1:24" ht="15.75" customHeight="1" x14ac:dyDescent="0.2">
      <c r="A15" s="27" t="s">
        <v>78</v>
      </c>
      <c r="B15" s="27">
        <v>2020</v>
      </c>
      <c r="C15" s="3" t="s">
        <v>33</v>
      </c>
      <c r="D15" s="3" t="s">
        <v>480</v>
      </c>
      <c r="E15" s="327" t="s">
        <v>1203</v>
      </c>
      <c r="F15" s="327" t="s">
        <v>1203</v>
      </c>
      <c r="G15" s="326">
        <v>164860</v>
      </c>
      <c r="H15" s="60">
        <f>G15/'Total Revenue (Millions)'!F65*100</f>
        <v>17.337077115605052</v>
      </c>
      <c r="I15" s="8"/>
      <c r="J15" s="326"/>
      <c r="K15" s="18">
        <v>17.3</v>
      </c>
      <c r="L15" s="30">
        <v>17.3</v>
      </c>
      <c r="M15" s="261"/>
      <c r="N15" s="265"/>
      <c r="O15" s="323"/>
      <c r="P15" s="3"/>
      <c r="Q15" s="270"/>
      <c r="R15" s="3" t="s">
        <v>1204</v>
      </c>
      <c r="S15" s="3"/>
      <c r="T15" s="3"/>
      <c r="U15" s="3"/>
      <c r="V15" s="3"/>
      <c r="W15" s="3"/>
      <c r="X15" s="3"/>
    </row>
    <row r="16" spans="1:24" ht="15.75" customHeight="1" x14ac:dyDescent="0.2">
      <c r="A16" s="27" t="s">
        <v>78</v>
      </c>
      <c r="B16" s="27">
        <v>2020</v>
      </c>
      <c r="C16" s="3" t="s">
        <v>33</v>
      </c>
      <c r="D16" s="3" t="s">
        <v>987</v>
      </c>
      <c r="E16" s="8" t="s">
        <v>1205</v>
      </c>
      <c r="F16" s="8" t="s">
        <v>1205</v>
      </c>
      <c r="G16" s="326">
        <v>80830</v>
      </c>
      <c r="H16" s="60">
        <f>G16/'Total Revenue (Millions)'!F65*100</f>
        <v>8.5002786804219124</v>
      </c>
      <c r="I16" s="8"/>
      <c r="J16" s="326"/>
      <c r="K16" s="18">
        <v>8.5</v>
      </c>
      <c r="L16" s="30">
        <v>8.5</v>
      </c>
      <c r="M16" s="261"/>
      <c r="N16" s="265"/>
      <c r="O16" s="323"/>
      <c r="P16" s="3"/>
      <c r="Q16" s="270"/>
      <c r="R16" s="3" t="s">
        <v>1225</v>
      </c>
      <c r="S16" s="3"/>
      <c r="T16" s="3"/>
      <c r="U16" s="3"/>
      <c r="V16" s="3"/>
      <c r="W16" s="3"/>
      <c r="X16" s="3"/>
    </row>
    <row r="17" spans="1:24" ht="15.75" customHeight="1" x14ac:dyDescent="0.2">
      <c r="A17" s="27" t="s">
        <v>78</v>
      </c>
      <c r="B17" s="27">
        <v>2020</v>
      </c>
      <c r="C17" s="3" t="s">
        <v>33</v>
      </c>
      <c r="D17" s="3" t="s">
        <v>976</v>
      </c>
      <c r="E17" s="8" t="s">
        <v>1207</v>
      </c>
      <c r="F17" s="8" t="s">
        <v>1226</v>
      </c>
      <c r="G17" s="326">
        <v>22510</v>
      </c>
      <c r="H17" s="60">
        <f>G17/'Total Revenue (Millions)'!F65*100</f>
        <v>2.3672061498985184</v>
      </c>
      <c r="I17" s="330"/>
      <c r="J17" s="326"/>
      <c r="K17" s="18">
        <v>2.4</v>
      </c>
      <c r="L17" s="30"/>
      <c r="M17" s="261"/>
      <c r="N17" s="265"/>
      <c r="O17" s="323"/>
      <c r="P17" s="3"/>
      <c r="Q17" s="270"/>
      <c r="R17" s="3" t="s">
        <v>1227</v>
      </c>
      <c r="S17" s="3"/>
      <c r="T17" s="3"/>
      <c r="U17" s="3"/>
      <c r="V17" s="3"/>
      <c r="W17" s="3"/>
      <c r="X17" s="3"/>
    </row>
    <row r="18" spans="1:24" ht="15.75" customHeight="1" x14ac:dyDescent="0.2">
      <c r="A18" s="27" t="s">
        <v>78</v>
      </c>
      <c r="B18" s="27">
        <v>2020</v>
      </c>
      <c r="C18" s="3" t="s">
        <v>33</v>
      </c>
      <c r="D18" s="3" t="s">
        <v>1209</v>
      </c>
      <c r="E18" s="8" t="s">
        <v>1210</v>
      </c>
      <c r="F18" s="8" t="s">
        <v>1228</v>
      </c>
      <c r="G18" s="326">
        <v>26280</v>
      </c>
      <c r="H18" s="60">
        <f>G18/'Total Revenue (Millions)'!F65*100</f>
        <v>2.763668485976591</v>
      </c>
      <c r="I18" s="284"/>
      <c r="J18" s="326"/>
      <c r="K18" s="18">
        <v>2.8</v>
      </c>
      <c r="L18" s="30"/>
      <c r="M18" s="261"/>
      <c r="N18" s="265"/>
      <c r="O18" s="323"/>
      <c r="P18" s="3"/>
      <c r="Q18" s="270"/>
      <c r="R18" s="3" t="s">
        <v>1229</v>
      </c>
      <c r="S18" s="3"/>
      <c r="T18" s="3"/>
      <c r="U18" s="3"/>
      <c r="V18" s="3"/>
      <c r="W18" s="3"/>
      <c r="X18" s="3"/>
    </row>
    <row r="19" spans="1:24" ht="15.75" customHeight="1" x14ac:dyDescent="0.2">
      <c r="A19" s="27" t="s">
        <v>78</v>
      </c>
      <c r="B19" s="27">
        <v>2020</v>
      </c>
      <c r="C19" s="3" t="s">
        <v>33</v>
      </c>
      <c r="D19" s="3" t="s">
        <v>1104</v>
      </c>
      <c r="E19" s="8" t="s">
        <v>1062</v>
      </c>
      <c r="F19" s="8" t="s">
        <v>1213</v>
      </c>
      <c r="G19" s="326">
        <v>22700</v>
      </c>
      <c r="H19" s="60">
        <f>G19/'Total Revenue (Millions)'!F65*100</f>
        <v>2.3871870103374664</v>
      </c>
      <c r="I19" s="8"/>
      <c r="J19" s="326"/>
      <c r="K19" s="18">
        <v>2.4</v>
      </c>
      <c r="L19" s="261"/>
      <c r="M19" s="261"/>
      <c r="N19" s="265"/>
      <c r="O19" s="323"/>
      <c r="P19" s="3"/>
      <c r="Q19" s="270"/>
      <c r="R19" s="3" t="s">
        <v>1225</v>
      </c>
      <c r="S19" s="3"/>
      <c r="T19" s="3"/>
      <c r="U19" s="3"/>
      <c r="V19" s="3"/>
      <c r="W19" s="3"/>
      <c r="X19" s="3"/>
    </row>
    <row r="20" spans="1:24" ht="15.75" customHeight="1" x14ac:dyDescent="0.2">
      <c r="A20" s="27" t="s">
        <v>78</v>
      </c>
      <c r="B20" s="27">
        <v>2020</v>
      </c>
      <c r="C20" s="3" t="s">
        <v>33</v>
      </c>
      <c r="D20" s="3" t="s">
        <v>1214</v>
      </c>
      <c r="E20" s="8" t="s">
        <v>1215</v>
      </c>
      <c r="F20" s="8" t="s">
        <v>1215</v>
      </c>
      <c r="G20" s="326">
        <v>20280</v>
      </c>
      <c r="H20" s="60">
        <f>G20/'Total Revenue (Millions)'!F65*100</f>
        <v>2.1326939457992871</v>
      </c>
      <c r="I20" s="18"/>
      <c r="J20" s="326"/>
      <c r="K20" s="18">
        <v>2.1</v>
      </c>
      <c r="L20" s="261"/>
      <c r="M20" s="261"/>
      <c r="N20" s="265"/>
      <c r="O20" s="323"/>
      <c r="P20" s="3"/>
      <c r="Q20" s="270"/>
      <c r="R20" s="3" t="s">
        <v>1230</v>
      </c>
      <c r="S20" s="3"/>
      <c r="T20" s="3"/>
      <c r="U20" s="3"/>
      <c r="V20" s="3"/>
      <c r="W20" s="3"/>
      <c r="X20" s="3"/>
    </row>
    <row r="21" spans="1:24" ht="15.75" customHeight="1" x14ac:dyDescent="0.2">
      <c r="A21" s="27" t="s">
        <v>78</v>
      </c>
      <c r="B21" s="27">
        <v>2020</v>
      </c>
      <c r="C21" s="3" t="s">
        <v>33</v>
      </c>
      <c r="D21" s="261" t="s">
        <v>1217</v>
      </c>
      <c r="E21" s="261" t="s">
        <v>1217</v>
      </c>
      <c r="F21" s="57" t="s">
        <v>1218</v>
      </c>
      <c r="G21" s="8"/>
      <c r="H21" s="328"/>
      <c r="I21" s="328"/>
      <c r="J21" s="8"/>
      <c r="K21" s="8"/>
      <c r="L21" s="261"/>
      <c r="M21" s="261"/>
      <c r="N21" s="265"/>
      <c r="O21" s="323"/>
      <c r="P21" s="3"/>
      <c r="Q21" s="270"/>
      <c r="R21" s="3" t="s">
        <v>1231</v>
      </c>
      <c r="S21" s="3"/>
      <c r="T21" s="3"/>
      <c r="U21" s="3"/>
      <c r="V21" s="3"/>
      <c r="W21" s="3"/>
      <c r="X21" s="3"/>
    </row>
    <row r="22" spans="1:24" ht="15.75" customHeight="1" x14ac:dyDescent="0.2">
      <c r="A22" s="27" t="s">
        <v>78</v>
      </c>
      <c r="B22" s="27">
        <v>2020</v>
      </c>
      <c r="C22" s="3" t="s">
        <v>33</v>
      </c>
      <c r="D22" s="261" t="s">
        <v>1220</v>
      </c>
      <c r="E22" s="8" t="s">
        <v>1221</v>
      </c>
      <c r="F22" s="8" t="s">
        <v>1221</v>
      </c>
      <c r="G22" s="8"/>
      <c r="H22" s="328"/>
      <c r="I22" s="328"/>
      <c r="J22" s="8"/>
      <c r="K22" s="8"/>
      <c r="L22" s="261"/>
      <c r="M22" s="261"/>
      <c r="N22" s="265"/>
      <c r="O22" s="323"/>
      <c r="P22" s="3"/>
      <c r="Q22" s="270"/>
      <c r="R22" s="3" t="s">
        <v>1232</v>
      </c>
      <c r="S22" s="3"/>
      <c r="T22" s="3"/>
      <c r="U22" s="3"/>
      <c r="V22" s="3"/>
      <c r="W22" s="3"/>
      <c r="X22" s="3"/>
    </row>
    <row r="23" spans="1:24" ht="15.75" customHeight="1" x14ac:dyDescent="0.2">
      <c r="A23" s="27" t="s">
        <v>78</v>
      </c>
      <c r="B23" s="27">
        <v>2020</v>
      </c>
      <c r="C23" s="3" t="s">
        <v>33</v>
      </c>
      <c r="D23" s="261" t="s">
        <v>1223</v>
      </c>
      <c r="E23" s="8" t="s">
        <v>1223</v>
      </c>
      <c r="F23" s="8" t="s">
        <v>1223</v>
      </c>
      <c r="G23" s="8"/>
      <c r="H23" s="8"/>
      <c r="I23" s="8"/>
      <c r="J23" s="8"/>
      <c r="K23" s="8"/>
      <c r="L23" s="261"/>
      <c r="M23" s="261"/>
      <c r="N23" s="265"/>
      <c r="O23" s="323"/>
      <c r="P23" s="3"/>
      <c r="Q23" s="270"/>
      <c r="R23" s="3"/>
      <c r="S23" s="3"/>
      <c r="T23" s="3"/>
      <c r="U23" s="3"/>
      <c r="V23" s="3"/>
      <c r="W23" s="3"/>
      <c r="X23" s="3"/>
    </row>
    <row r="24" spans="1:24" s="465" customFormat="1" ht="15.75" customHeight="1" x14ac:dyDescent="0.2">
      <c r="A24" s="454" t="s">
        <v>78</v>
      </c>
      <c r="B24" s="454">
        <v>2021</v>
      </c>
      <c r="C24" s="455" t="s">
        <v>33</v>
      </c>
      <c r="D24" s="455" t="s">
        <v>987</v>
      </c>
      <c r="E24" s="456" t="s">
        <v>1205</v>
      </c>
      <c r="F24" s="456" t="s">
        <v>1205</v>
      </c>
      <c r="G24" s="457">
        <v>332590</v>
      </c>
      <c r="H24" s="458">
        <f>G24/'Total Revenue (Millions)'!$F$66*100</f>
        <v>34.402540444370885</v>
      </c>
      <c r="I24" s="459"/>
      <c r="J24" s="457"/>
      <c r="K24" s="460">
        <v>34.4</v>
      </c>
      <c r="L24" s="461">
        <v>34.4</v>
      </c>
      <c r="M24" s="462"/>
      <c r="N24" s="455"/>
      <c r="O24" s="463"/>
      <c r="P24" s="455"/>
      <c r="Q24" s="464"/>
      <c r="R24" s="455" t="s">
        <v>1233</v>
      </c>
      <c r="S24" s="455"/>
      <c r="T24" s="455"/>
      <c r="U24" s="455"/>
      <c r="V24" s="455"/>
      <c r="W24" s="455"/>
      <c r="X24" s="455"/>
    </row>
    <row r="25" spans="1:24" ht="15.75" customHeight="1" x14ac:dyDescent="0.2">
      <c r="A25" s="27" t="s">
        <v>78</v>
      </c>
      <c r="B25" s="27">
        <v>2021</v>
      </c>
      <c r="C25" s="3" t="s">
        <v>33</v>
      </c>
      <c r="D25" s="3" t="s">
        <v>976</v>
      </c>
      <c r="E25" s="8" t="s">
        <v>1207</v>
      </c>
      <c r="F25" s="8" t="s">
        <v>1207</v>
      </c>
      <c r="G25" s="326">
        <v>332270</v>
      </c>
      <c r="H25" s="60">
        <f>G25/'Total Revenue (Millions)'!$F$66*100</f>
        <v>34.369440191981468</v>
      </c>
      <c r="I25" s="328"/>
      <c r="J25" s="326"/>
      <c r="K25" s="18">
        <v>34.4</v>
      </c>
      <c r="L25" s="30">
        <v>34.4</v>
      </c>
      <c r="M25" s="261"/>
      <c r="N25" s="265"/>
      <c r="O25" s="323"/>
      <c r="P25" s="3"/>
      <c r="Q25" s="270"/>
      <c r="R25" s="3" t="s">
        <v>1234</v>
      </c>
      <c r="S25" s="3"/>
      <c r="T25" s="3"/>
      <c r="U25" s="3"/>
      <c r="V25" s="3"/>
      <c r="W25" s="3"/>
      <c r="X25" s="3"/>
    </row>
    <row r="26" spans="1:24" ht="15.75" customHeight="1" x14ac:dyDescent="0.2">
      <c r="A26" s="27" t="s">
        <v>78</v>
      </c>
      <c r="B26" s="27">
        <v>2021</v>
      </c>
      <c r="C26" s="3" t="s">
        <v>33</v>
      </c>
      <c r="D26" s="3" t="s">
        <v>1209</v>
      </c>
      <c r="E26" s="8" t="s">
        <v>1210</v>
      </c>
      <c r="F26" s="8" t="s">
        <v>1211</v>
      </c>
      <c r="G26" s="326">
        <v>144200</v>
      </c>
      <c r="H26" s="60">
        <f>G26/'Total Revenue (Millions)'!$F$66*100</f>
        <v>14.915801232984402</v>
      </c>
      <c r="I26" s="328"/>
      <c r="J26" s="326"/>
      <c r="K26" s="18">
        <v>14.9</v>
      </c>
      <c r="L26" s="30">
        <v>14.9</v>
      </c>
      <c r="M26" s="261"/>
      <c r="N26" s="265"/>
      <c r="O26" s="323"/>
      <c r="P26" s="3"/>
      <c r="Q26" s="270"/>
      <c r="R26" s="3" t="s">
        <v>1235</v>
      </c>
      <c r="S26" s="3"/>
      <c r="T26" s="3"/>
      <c r="U26" s="3"/>
      <c r="V26" s="3"/>
      <c r="W26" s="3"/>
      <c r="X26" s="3"/>
    </row>
    <row r="27" spans="1:24" ht="15.75" customHeight="1" x14ac:dyDescent="0.2">
      <c r="A27" s="27" t="s">
        <v>78</v>
      </c>
      <c r="B27" s="27">
        <v>2021</v>
      </c>
      <c r="C27" s="3" t="s">
        <v>33</v>
      </c>
      <c r="D27" s="3" t="s">
        <v>1104</v>
      </c>
      <c r="E27" s="8" t="s">
        <v>1062</v>
      </c>
      <c r="F27" s="8" t="s">
        <v>1213</v>
      </c>
      <c r="G27" s="326">
        <v>88000</v>
      </c>
      <c r="H27" s="60">
        <f>G27/'Total Revenue (Millions)'!$F$66*100</f>
        <v>9.1025694070917282</v>
      </c>
      <c r="I27" s="328"/>
      <c r="J27" s="326"/>
      <c r="K27" s="18">
        <v>9.1</v>
      </c>
      <c r="L27" s="30">
        <v>9.1</v>
      </c>
      <c r="M27" s="261"/>
      <c r="N27" s="265"/>
      <c r="O27" s="323"/>
      <c r="P27" s="3"/>
      <c r="Q27" s="270"/>
      <c r="R27" s="3" t="s">
        <v>1233</v>
      </c>
      <c r="S27" s="3"/>
      <c r="T27" s="3"/>
      <c r="U27" s="3"/>
      <c r="V27" s="3"/>
      <c r="W27" s="3"/>
      <c r="X27" s="3"/>
    </row>
    <row r="28" spans="1:24" ht="15.75" customHeight="1" x14ac:dyDescent="0.2">
      <c r="A28" s="27" t="s">
        <v>78</v>
      </c>
      <c r="B28" s="27">
        <v>2021</v>
      </c>
      <c r="C28" s="3" t="s">
        <v>33</v>
      </c>
      <c r="D28" s="3" t="s">
        <v>1214</v>
      </c>
      <c r="E28" s="8" t="s">
        <v>1215</v>
      </c>
      <c r="F28" s="8" t="s">
        <v>1215</v>
      </c>
      <c r="G28" s="326">
        <v>26530</v>
      </c>
      <c r="H28" s="60">
        <f>G28/'Total Revenue (Millions)'!$F$66*100</f>
        <v>2.7442177996607224</v>
      </c>
      <c r="I28" s="328"/>
      <c r="J28" s="326"/>
      <c r="K28" s="18">
        <v>2.7</v>
      </c>
      <c r="L28" s="30"/>
      <c r="M28" s="261"/>
      <c r="N28" s="265"/>
      <c r="O28" s="323"/>
      <c r="P28" s="3"/>
      <c r="Q28" s="270"/>
      <c r="R28" s="3" t="s">
        <v>1236</v>
      </c>
      <c r="S28" s="3"/>
      <c r="T28" s="3"/>
      <c r="U28" s="3"/>
      <c r="V28" s="3"/>
      <c r="W28" s="3"/>
      <c r="X28" s="3"/>
    </row>
    <row r="29" spans="1:24" ht="15.75" customHeight="1" x14ac:dyDescent="0.2">
      <c r="A29" s="27" t="s">
        <v>78</v>
      </c>
      <c r="B29" s="27">
        <v>2021</v>
      </c>
      <c r="C29" s="3" t="s">
        <v>33</v>
      </c>
      <c r="D29" s="3" t="s">
        <v>1199</v>
      </c>
      <c r="E29" s="8" t="s">
        <v>1200</v>
      </c>
      <c r="F29" s="8" t="s">
        <v>1201</v>
      </c>
      <c r="G29" s="326">
        <v>19130</v>
      </c>
      <c r="H29" s="60">
        <f>G29/'Total Revenue (Millions)'!$F$66*100</f>
        <v>1.9787744631552817</v>
      </c>
      <c r="I29" s="326"/>
      <c r="J29" s="326"/>
      <c r="K29" s="18">
        <v>2</v>
      </c>
      <c r="L29" s="30"/>
      <c r="M29" s="261"/>
      <c r="N29" s="265"/>
      <c r="O29" s="323"/>
      <c r="P29" s="3"/>
      <c r="Q29" s="270"/>
      <c r="R29" s="3" t="s">
        <v>1237</v>
      </c>
      <c r="S29" s="3"/>
      <c r="T29" s="3"/>
      <c r="U29" s="3"/>
      <c r="V29" s="3"/>
      <c r="W29" s="3"/>
      <c r="X29" s="3"/>
    </row>
    <row r="30" spans="1:24" ht="15.75" customHeight="1" x14ac:dyDescent="0.2">
      <c r="A30" s="27" t="s">
        <v>78</v>
      </c>
      <c r="B30" s="27">
        <v>2021</v>
      </c>
      <c r="C30" s="3" t="s">
        <v>33</v>
      </c>
      <c r="D30" s="261" t="s">
        <v>1217</v>
      </c>
      <c r="E30" s="261" t="s">
        <v>1217</v>
      </c>
      <c r="F30" s="57" t="s">
        <v>1218</v>
      </c>
      <c r="G30" s="326">
        <v>13360</v>
      </c>
      <c r="H30" s="60">
        <f>G30/'Total Revenue (Millions)'!$F$66*100</f>
        <v>1.3819355372584716</v>
      </c>
      <c r="I30" s="328"/>
      <c r="J30" s="326"/>
      <c r="K30" s="18">
        <v>1.4</v>
      </c>
      <c r="L30" s="261"/>
      <c r="M30" s="261"/>
      <c r="N30" s="265"/>
      <c r="O30" s="323"/>
      <c r="P30" s="3"/>
      <c r="Q30" s="270"/>
      <c r="R30" s="3" t="s">
        <v>1238</v>
      </c>
      <c r="S30" s="3"/>
      <c r="T30" s="3"/>
      <c r="U30" s="3"/>
      <c r="V30" s="3"/>
      <c r="W30" s="3"/>
      <c r="X30" s="3"/>
    </row>
    <row r="31" spans="1:24" ht="15.75" customHeight="1" x14ac:dyDescent="0.2">
      <c r="A31" s="27" t="s">
        <v>78</v>
      </c>
      <c r="B31" s="27">
        <v>2021</v>
      </c>
      <c r="C31" s="3" t="s">
        <v>33</v>
      </c>
      <c r="D31" s="261" t="s">
        <v>1220</v>
      </c>
      <c r="E31" s="8" t="s">
        <v>1221</v>
      </c>
      <c r="F31" s="8" t="s">
        <v>1221</v>
      </c>
      <c r="G31" s="326">
        <v>10680</v>
      </c>
      <c r="H31" s="60">
        <f>G31/'Total Revenue (Millions)'!$F$66*100</f>
        <v>1.1047209234970417</v>
      </c>
      <c r="I31" s="328"/>
      <c r="J31" s="326"/>
      <c r="K31" s="18">
        <v>1.1000000000000001</v>
      </c>
      <c r="L31" s="261"/>
      <c r="M31" s="261"/>
      <c r="N31" s="265"/>
      <c r="O31" s="323"/>
      <c r="P31" s="3"/>
      <c r="Q31" s="270"/>
      <c r="R31" s="3" t="s">
        <v>1239</v>
      </c>
      <c r="S31" s="3"/>
      <c r="T31" s="3"/>
      <c r="U31" s="3"/>
      <c r="V31" s="3"/>
      <c r="W31" s="3"/>
      <c r="X31" s="3"/>
    </row>
    <row r="32" spans="1:24" ht="15.75" customHeight="1" x14ac:dyDescent="0.2">
      <c r="A32" s="27" t="s">
        <v>78</v>
      </c>
      <c r="B32" s="27">
        <v>2021</v>
      </c>
      <c r="C32" s="3" t="s">
        <v>33</v>
      </c>
      <c r="D32" s="3" t="s">
        <v>1196</v>
      </c>
      <c r="E32" s="327" t="s">
        <v>1197</v>
      </c>
      <c r="F32" s="327" t="s">
        <v>1197</v>
      </c>
      <c r="G32" s="8"/>
      <c r="H32" s="8"/>
      <c r="I32" s="8"/>
      <c r="J32" s="8"/>
      <c r="K32" s="330"/>
      <c r="L32" s="261"/>
      <c r="M32" s="261"/>
      <c r="N32" s="265"/>
      <c r="O32" s="323"/>
      <c r="P32" s="3"/>
      <c r="Q32" s="270"/>
      <c r="R32" s="3"/>
      <c r="S32" s="3"/>
      <c r="T32" s="3"/>
      <c r="U32" s="3"/>
      <c r="V32" s="3"/>
      <c r="W32" s="3"/>
      <c r="X32" s="3"/>
    </row>
    <row r="33" spans="1:24" ht="15.75" customHeight="1" x14ac:dyDescent="0.2">
      <c r="A33" s="27" t="s">
        <v>78</v>
      </c>
      <c r="B33" s="27">
        <v>2021</v>
      </c>
      <c r="C33" s="3" t="s">
        <v>33</v>
      </c>
      <c r="D33" s="3" t="s">
        <v>480</v>
      </c>
      <c r="E33" s="327" t="s">
        <v>1203</v>
      </c>
      <c r="F33" s="327" t="s">
        <v>1203</v>
      </c>
      <c r="G33" s="8"/>
      <c r="H33" s="8"/>
      <c r="I33" s="8"/>
      <c r="J33" s="8"/>
      <c r="K33" s="330"/>
      <c r="L33" s="261"/>
      <c r="M33" s="261"/>
      <c r="N33" s="265"/>
      <c r="O33" s="323"/>
      <c r="P33" s="3"/>
      <c r="Q33" s="270"/>
      <c r="R33" s="3"/>
      <c r="S33" s="3"/>
      <c r="T33" s="3"/>
      <c r="U33" s="3"/>
      <c r="V33" s="3"/>
      <c r="W33" s="3"/>
      <c r="X33" s="3"/>
    </row>
    <row r="34" spans="1:24" ht="15.75" customHeight="1" x14ac:dyDescent="0.2">
      <c r="A34" s="27" t="s">
        <v>78</v>
      </c>
      <c r="B34" s="27">
        <v>2021</v>
      </c>
      <c r="C34" s="3" t="s">
        <v>33</v>
      </c>
      <c r="D34" s="261" t="s">
        <v>1223</v>
      </c>
      <c r="E34" s="8" t="s">
        <v>1223</v>
      </c>
      <c r="F34" s="8" t="s">
        <v>1223</v>
      </c>
      <c r="G34" s="8"/>
      <c r="H34" s="8"/>
      <c r="I34" s="8"/>
      <c r="J34" s="8"/>
      <c r="K34" s="330"/>
      <c r="L34" s="261"/>
      <c r="M34" s="261"/>
      <c r="N34" s="265"/>
      <c r="O34" s="323"/>
      <c r="P34" s="3"/>
      <c r="Q34" s="270"/>
      <c r="R34" s="3"/>
      <c r="S34" s="3"/>
      <c r="T34" s="3"/>
      <c r="U34" s="3"/>
      <c r="V34" s="3"/>
      <c r="W34" s="3"/>
      <c r="X34" s="3"/>
    </row>
    <row r="35" spans="1:24" s="465" customFormat="1" ht="15.75" customHeight="1" x14ac:dyDescent="0.2">
      <c r="A35" s="454" t="s">
        <v>78</v>
      </c>
      <c r="B35" s="454">
        <v>2022</v>
      </c>
      <c r="C35" s="455" t="s">
        <v>33</v>
      </c>
      <c r="D35" s="455" t="s">
        <v>109</v>
      </c>
      <c r="E35" s="456" t="s">
        <v>109</v>
      </c>
      <c r="F35" s="456" t="s">
        <v>1240</v>
      </c>
      <c r="G35" s="457">
        <v>545312.69999999995</v>
      </c>
      <c r="H35" s="458"/>
      <c r="I35" s="459"/>
      <c r="J35" s="457"/>
      <c r="K35" s="460"/>
      <c r="L35" s="461">
        <v>21.6</v>
      </c>
      <c r="M35" s="462"/>
      <c r="N35" s="455"/>
      <c r="O35" s="463"/>
      <c r="P35" s="455"/>
      <c r="Q35" s="464"/>
      <c r="R35" s="455" t="s">
        <v>1241</v>
      </c>
      <c r="S35" s="455"/>
      <c r="T35" s="455"/>
      <c r="U35" s="455"/>
      <c r="V35" s="455"/>
      <c r="W35" s="455"/>
      <c r="X35" s="455"/>
    </row>
    <row r="36" spans="1:24" ht="15.75" customHeight="1" x14ac:dyDescent="0.2">
      <c r="A36" s="27" t="s">
        <v>78</v>
      </c>
      <c r="B36" s="27">
        <v>2022</v>
      </c>
      <c r="C36" s="3" t="s">
        <v>33</v>
      </c>
      <c r="D36" s="3" t="s">
        <v>987</v>
      </c>
      <c r="E36" s="8" t="s">
        <v>1205</v>
      </c>
      <c r="F36" s="8" t="s">
        <v>1205</v>
      </c>
      <c r="G36" s="326">
        <v>341041</v>
      </c>
      <c r="H36" s="328"/>
      <c r="I36" s="328"/>
      <c r="J36" s="326"/>
      <c r="K36" s="8"/>
      <c r="L36" s="30">
        <v>16.2</v>
      </c>
      <c r="M36" s="3"/>
      <c r="N36" s="265"/>
      <c r="O36" s="323"/>
      <c r="P36" s="3"/>
      <c r="Q36" s="270"/>
      <c r="R36" s="3" t="s">
        <v>1242</v>
      </c>
      <c r="S36" s="3"/>
      <c r="T36" s="3"/>
      <c r="U36" s="3"/>
      <c r="V36" s="3"/>
      <c r="W36" s="3"/>
      <c r="X36" s="3"/>
    </row>
    <row r="37" spans="1:24" ht="15.75" customHeight="1" x14ac:dyDescent="0.2">
      <c r="A37" s="27" t="s">
        <v>78</v>
      </c>
      <c r="B37" s="27">
        <v>2022</v>
      </c>
      <c r="C37" s="3" t="s">
        <v>33</v>
      </c>
      <c r="D37" s="3" t="s">
        <v>976</v>
      </c>
      <c r="E37" s="8" t="s">
        <v>1207</v>
      </c>
      <c r="F37" s="8" t="s">
        <v>1207</v>
      </c>
      <c r="G37" s="326">
        <v>196628</v>
      </c>
      <c r="H37" s="328"/>
      <c r="I37" s="328"/>
      <c r="J37" s="326"/>
      <c r="K37" s="8"/>
      <c r="L37" s="30">
        <v>13.4</v>
      </c>
      <c r="M37" s="261"/>
      <c r="N37" s="265"/>
      <c r="O37" s="323"/>
      <c r="P37" s="3"/>
      <c r="Q37" s="270"/>
      <c r="R37" s="3" t="s">
        <v>1243</v>
      </c>
      <c r="S37" s="3"/>
      <c r="T37" s="3"/>
      <c r="U37" s="3"/>
      <c r="V37" s="3"/>
      <c r="W37" s="3"/>
      <c r="X37" s="3"/>
    </row>
    <row r="38" spans="1:24" ht="15.75" customHeight="1" x14ac:dyDescent="0.2">
      <c r="A38" s="27" t="s">
        <v>78</v>
      </c>
      <c r="B38" s="27">
        <v>2022</v>
      </c>
      <c r="C38" s="3" t="s">
        <v>33</v>
      </c>
      <c r="D38" s="3" t="s">
        <v>1209</v>
      </c>
      <c r="E38" s="8" t="s">
        <v>1210</v>
      </c>
      <c r="F38" s="8" t="s">
        <v>1211</v>
      </c>
      <c r="G38" s="326">
        <v>36481</v>
      </c>
      <c r="H38" s="328"/>
      <c r="I38" s="328"/>
      <c r="J38" s="326"/>
      <c r="K38" s="8"/>
      <c r="L38" s="30">
        <v>10.7</v>
      </c>
      <c r="M38" s="261"/>
      <c r="N38" s="265"/>
      <c r="O38" s="323"/>
      <c r="P38" s="3"/>
      <c r="Q38" s="270"/>
      <c r="R38" s="3" t="s">
        <v>1243</v>
      </c>
      <c r="S38" s="3"/>
      <c r="T38" s="3"/>
      <c r="U38" s="3"/>
      <c r="V38" s="3"/>
      <c r="W38" s="3"/>
      <c r="X38" s="3"/>
    </row>
    <row r="39" spans="1:24" ht="15.75" customHeight="1" x14ac:dyDescent="0.2">
      <c r="A39" s="27" t="s">
        <v>78</v>
      </c>
      <c r="B39" s="27">
        <v>2022</v>
      </c>
      <c r="C39" s="3" t="s">
        <v>33</v>
      </c>
      <c r="D39" s="3" t="s">
        <v>1104</v>
      </c>
      <c r="E39" s="8" t="s">
        <v>1062</v>
      </c>
      <c r="F39" s="8" t="s">
        <v>1213</v>
      </c>
      <c r="G39" s="326">
        <v>76195</v>
      </c>
      <c r="H39" s="328"/>
      <c r="I39" s="328"/>
      <c r="J39" s="326"/>
      <c r="K39" s="8"/>
      <c r="L39" s="30"/>
      <c r="M39" s="261"/>
      <c r="N39" s="265"/>
      <c r="O39" s="323"/>
      <c r="P39" s="3"/>
      <c r="Q39" s="270"/>
      <c r="R39" s="3" t="s">
        <v>1243</v>
      </c>
      <c r="S39" s="3"/>
      <c r="T39" s="3"/>
      <c r="U39" s="3"/>
      <c r="V39" s="3"/>
      <c r="W39" s="3"/>
      <c r="X39" s="3"/>
    </row>
    <row r="40" spans="1:24" ht="15.75" customHeight="1" x14ac:dyDescent="0.2">
      <c r="A40" s="27" t="s">
        <v>78</v>
      </c>
      <c r="B40" s="27">
        <v>2022</v>
      </c>
      <c r="C40" s="3" t="s">
        <v>33</v>
      </c>
      <c r="D40" s="3" t="s">
        <v>1214</v>
      </c>
      <c r="E40" s="8" t="s">
        <v>1215</v>
      </c>
      <c r="F40" s="8" t="s">
        <v>1215</v>
      </c>
      <c r="G40" s="326">
        <v>72886</v>
      </c>
      <c r="H40" s="328"/>
      <c r="I40" s="328"/>
      <c r="J40" s="326"/>
      <c r="K40" s="8"/>
      <c r="L40" s="261"/>
      <c r="M40" s="261"/>
      <c r="N40" s="265"/>
      <c r="O40" s="323"/>
      <c r="P40" s="3"/>
      <c r="Q40" s="270"/>
      <c r="R40" s="3" t="s">
        <v>1243</v>
      </c>
      <c r="S40" s="3"/>
      <c r="T40" s="3"/>
      <c r="U40" s="3"/>
      <c r="V40" s="3"/>
      <c r="W40" s="3"/>
      <c r="X40" s="3"/>
    </row>
    <row r="41" spans="1:24" ht="15.75" customHeight="1" x14ac:dyDescent="0.2">
      <c r="A41" s="27" t="s">
        <v>78</v>
      </c>
      <c r="B41" s="27">
        <v>2022</v>
      </c>
      <c r="C41" s="3" t="s">
        <v>33</v>
      </c>
      <c r="D41" s="3" t="s">
        <v>1199</v>
      </c>
      <c r="E41" s="8" t="s">
        <v>1200</v>
      </c>
      <c r="F41" s="8" t="s">
        <v>1201</v>
      </c>
      <c r="G41" s="326">
        <v>31480</v>
      </c>
      <c r="H41" s="328"/>
      <c r="I41" s="328"/>
      <c r="J41" s="326"/>
      <c r="K41" s="8"/>
      <c r="L41" s="8"/>
      <c r="M41" s="3"/>
      <c r="N41" s="265"/>
      <c r="O41" s="323"/>
      <c r="P41" s="3"/>
      <c r="Q41" s="270"/>
      <c r="R41" s="3" t="s">
        <v>1243</v>
      </c>
      <c r="S41" s="3"/>
      <c r="T41" s="3"/>
      <c r="U41" s="3"/>
      <c r="V41" s="3"/>
      <c r="W41" s="3"/>
      <c r="X41" s="3"/>
    </row>
    <row r="42" spans="1:24" ht="15.75" customHeight="1" x14ac:dyDescent="0.2">
      <c r="A42" s="27" t="s">
        <v>78</v>
      </c>
      <c r="B42" s="27">
        <v>2022</v>
      </c>
      <c r="C42" s="3" t="s">
        <v>33</v>
      </c>
      <c r="D42" s="261" t="s">
        <v>1217</v>
      </c>
      <c r="E42" s="261" t="s">
        <v>1217</v>
      </c>
      <c r="F42" s="57" t="s">
        <v>1218</v>
      </c>
      <c r="G42" s="326">
        <v>27285</v>
      </c>
      <c r="H42" s="328"/>
      <c r="I42" s="328"/>
      <c r="J42" s="326"/>
      <c r="K42" s="8"/>
      <c r="L42" s="8"/>
      <c r="M42" s="3"/>
      <c r="N42" s="265"/>
      <c r="O42" s="323"/>
      <c r="P42" s="3"/>
      <c r="Q42" s="270"/>
      <c r="R42" s="3" t="s">
        <v>1244</v>
      </c>
      <c r="S42" s="3"/>
      <c r="T42" s="3"/>
      <c r="U42" s="3"/>
      <c r="V42" s="3"/>
      <c r="W42" s="3"/>
      <c r="X42" s="3"/>
    </row>
    <row r="43" spans="1:24" ht="15.75" customHeight="1" x14ac:dyDescent="0.2">
      <c r="A43" s="27" t="s">
        <v>78</v>
      </c>
      <c r="B43" s="27">
        <v>2022</v>
      </c>
      <c r="C43" s="3" t="s">
        <v>33</v>
      </c>
      <c r="D43" s="261" t="s">
        <v>1220</v>
      </c>
      <c r="E43" s="8" t="s">
        <v>1221</v>
      </c>
      <c r="F43" s="8" t="s">
        <v>1221</v>
      </c>
      <c r="G43" s="326">
        <v>7782</v>
      </c>
      <c r="H43" s="328"/>
      <c r="I43" s="328"/>
      <c r="J43" s="326"/>
      <c r="K43" s="8"/>
      <c r="L43" s="8"/>
      <c r="M43" s="3"/>
      <c r="N43" s="265"/>
      <c r="O43" s="323"/>
      <c r="P43" s="3"/>
      <c r="Q43" s="270"/>
      <c r="R43" s="3" t="s">
        <v>1245</v>
      </c>
      <c r="S43" s="3"/>
      <c r="T43" s="3"/>
      <c r="U43" s="3"/>
      <c r="V43" s="3"/>
      <c r="W43" s="3"/>
      <c r="X43" s="3"/>
    </row>
    <row r="44" spans="1:24" ht="15.75" customHeight="1" x14ac:dyDescent="0.2">
      <c r="A44" s="27" t="s">
        <v>78</v>
      </c>
      <c r="B44" s="27">
        <v>2022</v>
      </c>
      <c r="C44" s="3" t="s">
        <v>33</v>
      </c>
      <c r="D44" s="3" t="s">
        <v>1196</v>
      </c>
      <c r="E44" s="327" t="s">
        <v>1197</v>
      </c>
      <c r="F44" s="327" t="s">
        <v>1197</v>
      </c>
      <c r="G44" s="8"/>
      <c r="H44" s="8"/>
      <c r="I44" s="8"/>
      <c r="J44" s="8"/>
      <c r="K44" s="330"/>
      <c r="L44" s="8"/>
      <c r="M44" s="3"/>
      <c r="N44" s="265"/>
      <c r="O44" s="323"/>
      <c r="P44" s="3"/>
      <c r="Q44" s="270"/>
      <c r="R44" s="3"/>
      <c r="S44" s="3"/>
      <c r="T44" s="3"/>
      <c r="U44" s="3"/>
      <c r="V44" s="3"/>
      <c r="W44" s="3"/>
      <c r="X44" s="3"/>
    </row>
    <row r="45" spans="1:24" ht="15.75" customHeight="1" x14ac:dyDescent="0.2">
      <c r="A45" s="27" t="s">
        <v>78</v>
      </c>
      <c r="B45" s="27">
        <v>2022</v>
      </c>
      <c r="C45" s="3" t="s">
        <v>33</v>
      </c>
      <c r="D45" s="3" t="s">
        <v>480</v>
      </c>
      <c r="E45" s="327" t="s">
        <v>1203</v>
      </c>
      <c r="F45" s="327" t="s">
        <v>1203</v>
      </c>
      <c r="G45" s="8"/>
      <c r="H45" s="8"/>
      <c r="I45" s="8"/>
      <c r="J45" s="8"/>
      <c r="K45" s="330"/>
      <c r="L45" s="8"/>
      <c r="M45" s="3"/>
      <c r="N45" s="265"/>
      <c r="O45" s="323"/>
      <c r="P45" s="3"/>
      <c r="Q45" s="270"/>
      <c r="R45" s="3"/>
      <c r="S45" s="3"/>
      <c r="T45" s="3"/>
      <c r="U45" s="3"/>
      <c r="V45" s="3"/>
      <c r="W45" s="3"/>
      <c r="X45" s="3"/>
    </row>
    <row r="46" spans="1:24" ht="15.75" customHeight="1" x14ac:dyDescent="0.2">
      <c r="A46" s="27" t="s">
        <v>78</v>
      </c>
      <c r="B46" s="27">
        <v>2022</v>
      </c>
      <c r="C46" s="3" t="s">
        <v>33</v>
      </c>
      <c r="D46" s="261" t="s">
        <v>1223</v>
      </c>
      <c r="E46" s="8" t="s">
        <v>1223</v>
      </c>
      <c r="F46" s="8" t="s">
        <v>1223</v>
      </c>
      <c r="G46" s="8"/>
      <c r="H46" s="8"/>
      <c r="I46" s="8"/>
      <c r="J46" s="8"/>
      <c r="K46" s="330"/>
      <c r="L46" s="8"/>
      <c r="M46" s="3"/>
      <c r="N46" s="265"/>
      <c r="O46" s="323"/>
      <c r="P46" s="3"/>
      <c r="Q46" s="270"/>
      <c r="R46" s="3"/>
      <c r="S46" s="3"/>
      <c r="T46" s="3"/>
      <c r="U46" s="3"/>
      <c r="V46" s="3"/>
      <c r="W46" s="3"/>
      <c r="X46" s="3"/>
    </row>
    <row r="47" spans="1:24" ht="15.75" customHeight="1" x14ac:dyDescent="0.2">
      <c r="A47" s="27"/>
      <c r="B47" s="27"/>
      <c r="C47" s="27"/>
      <c r="D47" s="27"/>
      <c r="E47" s="3"/>
      <c r="F47" s="3"/>
      <c r="G47" s="3"/>
      <c r="H47" s="3"/>
      <c r="I47" s="3"/>
      <c r="J47" s="3"/>
      <c r="K47" s="3"/>
      <c r="L47" s="3"/>
      <c r="M47" s="3"/>
      <c r="N47" s="323"/>
      <c r="O47" s="3"/>
      <c r="P47" s="3"/>
      <c r="Q47" s="270"/>
      <c r="R47" s="3"/>
      <c r="S47" s="3"/>
      <c r="T47" s="3"/>
      <c r="U47" s="3"/>
      <c r="V47" s="3"/>
      <c r="W47" s="3"/>
      <c r="X47" s="3"/>
    </row>
    <row r="48" spans="1:24" ht="15.75" customHeight="1" x14ac:dyDescent="0.2">
      <c r="A48" s="27"/>
      <c r="B48" s="27"/>
      <c r="C48" s="27"/>
      <c r="D48" s="27"/>
      <c r="E48" s="3"/>
      <c r="F48" s="3"/>
      <c r="G48" s="3"/>
      <c r="H48" s="3"/>
      <c r="I48" s="3"/>
      <c r="J48" s="3"/>
      <c r="K48" s="3"/>
      <c r="L48" s="3"/>
      <c r="M48" s="3"/>
      <c r="N48" s="323"/>
      <c r="O48" s="3"/>
      <c r="P48" s="3"/>
      <c r="Q48" s="270"/>
      <c r="R48" s="3"/>
      <c r="S48" s="3"/>
      <c r="T48" s="3"/>
      <c r="U48" s="3"/>
      <c r="V48" s="3"/>
      <c r="W48" s="3"/>
      <c r="X48" s="3"/>
    </row>
    <row r="49" spans="1:24" ht="15.75" customHeight="1" x14ac:dyDescent="0.2">
      <c r="A49" s="27"/>
      <c r="B49" s="27"/>
      <c r="C49" s="27"/>
      <c r="D49" s="27"/>
      <c r="E49" s="3"/>
      <c r="F49" s="3"/>
      <c r="G49" s="3"/>
      <c r="H49" s="3"/>
      <c r="I49" s="3"/>
      <c r="J49" s="3"/>
      <c r="K49" s="3"/>
      <c r="L49" s="3"/>
      <c r="M49" s="3"/>
      <c r="N49" s="323"/>
      <c r="O49" s="3"/>
      <c r="P49" s="3"/>
      <c r="Q49" s="270"/>
      <c r="R49" s="3"/>
      <c r="S49" s="3"/>
      <c r="T49" s="3"/>
      <c r="U49" s="3"/>
      <c r="V49" s="3"/>
      <c r="W49" s="3"/>
      <c r="X49" s="3"/>
    </row>
    <row r="50" spans="1:24" ht="15.75" customHeight="1" x14ac:dyDescent="0.2">
      <c r="A50" s="27"/>
      <c r="B50" s="27"/>
      <c r="C50" s="27"/>
      <c r="D50" s="27"/>
      <c r="E50" s="3"/>
      <c r="F50" s="3"/>
      <c r="G50" s="3"/>
      <c r="H50" s="3"/>
      <c r="I50" s="3"/>
      <c r="J50" s="3"/>
      <c r="K50" s="3"/>
      <c r="L50" s="3"/>
      <c r="M50" s="3"/>
      <c r="N50" s="323"/>
      <c r="O50" s="3"/>
      <c r="P50" s="3"/>
      <c r="Q50" s="270"/>
      <c r="R50" s="3"/>
      <c r="S50" s="3"/>
      <c r="T50" s="3"/>
      <c r="U50" s="3"/>
      <c r="V50" s="3"/>
      <c r="W50" s="3"/>
      <c r="X50" s="3"/>
    </row>
    <row r="51" spans="1:24" ht="15.75" customHeight="1" x14ac:dyDescent="0.2">
      <c r="A51" s="27"/>
      <c r="B51" s="27"/>
      <c r="C51" s="27"/>
      <c r="D51" s="27"/>
      <c r="E51" s="3"/>
      <c r="F51" s="3"/>
      <c r="G51" s="3"/>
      <c r="H51" s="3"/>
      <c r="I51" s="3"/>
      <c r="J51" s="3"/>
      <c r="K51" s="3"/>
      <c r="L51" s="3"/>
      <c r="M51" s="3"/>
      <c r="N51" s="323"/>
      <c r="O51" s="3"/>
      <c r="P51" s="3"/>
      <c r="Q51" s="270"/>
      <c r="R51" s="3"/>
      <c r="S51" s="3"/>
      <c r="T51" s="3"/>
      <c r="U51" s="3"/>
      <c r="V51" s="3"/>
      <c r="W51" s="3"/>
      <c r="X51" s="3"/>
    </row>
    <row r="52" spans="1:24" ht="15.75" customHeight="1" x14ac:dyDescent="0.2">
      <c r="A52" s="27"/>
      <c r="B52" s="27"/>
      <c r="C52" s="27"/>
      <c r="D52" s="27"/>
      <c r="E52" s="3"/>
      <c r="F52" s="3"/>
      <c r="G52" s="3"/>
      <c r="H52" s="3"/>
      <c r="I52" s="3"/>
      <c r="J52" s="3"/>
      <c r="K52" s="3"/>
      <c r="L52" s="3"/>
      <c r="M52" s="3"/>
      <c r="N52" s="323"/>
      <c r="O52" s="3"/>
      <c r="P52" s="3"/>
      <c r="Q52" s="270"/>
      <c r="R52" s="3"/>
      <c r="S52" s="3"/>
      <c r="T52" s="3"/>
      <c r="U52" s="3"/>
      <c r="V52" s="3"/>
      <c r="W52" s="3"/>
      <c r="X52" s="3"/>
    </row>
    <row r="53" spans="1:24" ht="15.75" customHeight="1" x14ac:dyDescent="0.2">
      <c r="A53" s="27"/>
      <c r="B53" s="27"/>
      <c r="C53" s="27"/>
      <c r="D53" s="27"/>
      <c r="E53" s="3"/>
      <c r="F53" s="3"/>
      <c r="G53" s="3"/>
      <c r="H53" s="3"/>
      <c r="I53" s="3"/>
      <c r="J53" s="3"/>
      <c r="K53" s="3"/>
      <c r="L53" s="3"/>
      <c r="M53" s="3"/>
      <c r="N53" s="323"/>
      <c r="O53" s="3"/>
      <c r="P53" s="3"/>
      <c r="Q53" s="270"/>
      <c r="R53" s="3"/>
      <c r="S53" s="3"/>
      <c r="T53" s="3"/>
      <c r="U53" s="3"/>
      <c r="V53" s="3"/>
      <c r="W53" s="3"/>
      <c r="X53" s="3"/>
    </row>
    <row r="54" spans="1:24" ht="15.75" customHeight="1" x14ac:dyDescent="0.2">
      <c r="A54" s="27"/>
      <c r="B54" s="27"/>
      <c r="C54" s="27"/>
      <c r="D54" s="27"/>
      <c r="E54" s="3"/>
      <c r="F54" s="3"/>
      <c r="G54" s="3"/>
      <c r="H54" s="3"/>
      <c r="I54" s="3"/>
      <c r="J54" s="3"/>
      <c r="K54" s="3"/>
      <c r="L54" s="3"/>
      <c r="M54" s="3"/>
      <c r="N54" s="323"/>
      <c r="O54" s="3"/>
      <c r="P54" s="3"/>
      <c r="Q54" s="270"/>
      <c r="R54" s="3"/>
      <c r="S54" s="3"/>
      <c r="T54" s="3"/>
      <c r="U54" s="3"/>
      <c r="V54" s="3"/>
      <c r="W54" s="3"/>
      <c r="X54" s="3"/>
    </row>
    <row r="55" spans="1:24" ht="15.75" customHeight="1" x14ac:dyDescent="0.2">
      <c r="A55" s="27"/>
      <c r="B55" s="27"/>
      <c r="C55" s="27"/>
      <c r="D55" s="27"/>
      <c r="E55" s="3"/>
      <c r="F55" s="3"/>
      <c r="G55" s="3"/>
      <c r="H55" s="3"/>
      <c r="I55" s="3"/>
      <c r="J55" s="3"/>
      <c r="K55" s="3"/>
      <c r="L55" s="3"/>
      <c r="M55" s="3"/>
      <c r="N55" s="323"/>
      <c r="O55" s="3"/>
      <c r="P55" s="3"/>
      <c r="Q55" s="270"/>
      <c r="R55" s="3"/>
      <c r="S55" s="3"/>
      <c r="T55" s="3"/>
      <c r="U55" s="3"/>
      <c r="V55" s="3"/>
      <c r="W55" s="3"/>
      <c r="X55" s="3"/>
    </row>
    <row r="56" spans="1:24" ht="15.75" customHeight="1" x14ac:dyDescent="0.2">
      <c r="A56" s="27"/>
      <c r="B56" s="27"/>
      <c r="C56" s="27"/>
      <c r="D56" s="27"/>
      <c r="E56" s="3"/>
      <c r="F56" s="3"/>
      <c r="G56" s="3"/>
      <c r="H56" s="3"/>
      <c r="I56" s="3"/>
      <c r="J56" s="3"/>
      <c r="K56" s="3"/>
      <c r="L56" s="3"/>
      <c r="M56" s="3"/>
      <c r="N56" s="323"/>
      <c r="O56" s="3"/>
      <c r="P56" s="3"/>
      <c r="Q56" s="270"/>
      <c r="R56" s="3"/>
      <c r="S56" s="3"/>
      <c r="T56" s="3"/>
      <c r="U56" s="3"/>
      <c r="V56" s="3"/>
      <c r="W56" s="3"/>
      <c r="X56" s="3"/>
    </row>
    <row r="57" spans="1:24" ht="15.75" customHeight="1" x14ac:dyDescent="0.2">
      <c r="A57" s="27"/>
      <c r="B57" s="27"/>
      <c r="C57" s="27"/>
      <c r="D57" s="27"/>
      <c r="E57" s="3"/>
      <c r="F57" s="3"/>
      <c r="G57" s="3"/>
      <c r="H57" s="3"/>
      <c r="I57" s="3"/>
      <c r="J57" s="3"/>
      <c r="K57" s="3"/>
      <c r="L57" s="3"/>
      <c r="M57" s="3"/>
      <c r="N57" s="323"/>
      <c r="O57" s="3"/>
      <c r="P57" s="3"/>
      <c r="Q57" s="270"/>
      <c r="R57" s="3"/>
      <c r="S57" s="3"/>
      <c r="T57" s="3"/>
      <c r="U57" s="3"/>
      <c r="V57" s="3"/>
      <c r="W57" s="3"/>
      <c r="X57" s="3"/>
    </row>
    <row r="58" spans="1:24" ht="15.75" customHeight="1" x14ac:dyDescent="0.2">
      <c r="A58" s="27"/>
      <c r="B58" s="27"/>
      <c r="C58" s="27"/>
      <c r="D58" s="27"/>
      <c r="E58" s="3"/>
      <c r="F58" s="3"/>
      <c r="G58" s="3"/>
      <c r="H58" s="3"/>
      <c r="I58" s="3"/>
      <c r="J58" s="3"/>
      <c r="K58" s="3"/>
      <c r="L58" s="3"/>
      <c r="M58" s="3"/>
      <c r="N58" s="323"/>
      <c r="O58" s="3"/>
      <c r="P58" s="3"/>
      <c r="Q58" s="270"/>
      <c r="R58" s="3"/>
      <c r="S58" s="3"/>
      <c r="T58" s="3"/>
      <c r="U58" s="3"/>
      <c r="V58" s="3"/>
      <c r="W58" s="3"/>
      <c r="X58" s="3"/>
    </row>
    <row r="59" spans="1:24" ht="15.75" customHeight="1" x14ac:dyDescent="0.2">
      <c r="A59" s="27"/>
      <c r="B59" s="27"/>
      <c r="C59" s="27"/>
      <c r="D59" s="27"/>
      <c r="E59" s="3"/>
      <c r="F59" s="3"/>
      <c r="G59" s="3"/>
      <c r="H59" s="3"/>
      <c r="I59" s="3"/>
      <c r="J59" s="3"/>
      <c r="K59" s="3"/>
      <c r="L59" s="3"/>
      <c r="M59" s="3"/>
      <c r="N59" s="323"/>
      <c r="O59" s="3"/>
      <c r="P59" s="3"/>
      <c r="Q59" s="270"/>
      <c r="R59" s="3"/>
      <c r="S59" s="3"/>
      <c r="T59" s="3"/>
      <c r="U59" s="3"/>
      <c r="V59" s="3"/>
      <c r="W59" s="3"/>
      <c r="X59" s="3"/>
    </row>
    <row r="60" spans="1:24" ht="15.75" customHeight="1" x14ac:dyDescent="0.2">
      <c r="A60" s="27"/>
      <c r="B60" s="27"/>
      <c r="C60" s="27"/>
      <c r="D60" s="27"/>
      <c r="E60" s="3"/>
      <c r="F60" s="3"/>
      <c r="G60" s="3"/>
      <c r="H60" s="3"/>
      <c r="I60" s="3"/>
      <c r="J60" s="3"/>
      <c r="K60" s="3"/>
      <c r="L60" s="3"/>
      <c r="M60" s="3"/>
      <c r="N60" s="323"/>
      <c r="O60" s="3"/>
      <c r="P60" s="3"/>
      <c r="Q60" s="270"/>
      <c r="R60" s="3"/>
      <c r="S60" s="3"/>
      <c r="T60" s="3"/>
      <c r="U60" s="3"/>
      <c r="V60" s="3"/>
      <c r="W60" s="3"/>
      <c r="X60" s="3"/>
    </row>
    <row r="61" spans="1:24" ht="15.75" customHeight="1" x14ac:dyDescent="0.2">
      <c r="A61" s="27"/>
      <c r="B61" s="27"/>
      <c r="C61" s="27"/>
      <c r="D61" s="27"/>
      <c r="E61" s="3"/>
      <c r="F61" s="3"/>
      <c r="G61" s="3"/>
      <c r="H61" s="3"/>
      <c r="I61" s="3"/>
      <c r="J61" s="3"/>
      <c r="K61" s="3"/>
      <c r="L61" s="3"/>
      <c r="M61" s="3"/>
      <c r="N61" s="323"/>
      <c r="O61" s="3"/>
      <c r="P61" s="3"/>
      <c r="Q61" s="270"/>
      <c r="R61" s="3"/>
      <c r="S61" s="3"/>
      <c r="T61" s="3"/>
      <c r="U61" s="3"/>
      <c r="V61" s="3"/>
      <c r="W61" s="3"/>
      <c r="X61" s="3"/>
    </row>
    <row r="62" spans="1:24" ht="15.75" customHeight="1" x14ac:dyDescent="0.2">
      <c r="A62" s="27"/>
      <c r="B62" s="27"/>
      <c r="C62" s="27"/>
      <c r="D62" s="27"/>
      <c r="E62" s="3"/>
      <c r="F62" s="3"/>
      <c r="G62" s="3"/>
      <c r="H62" s="3"/>
      <c r="I62" s="3"/>
      <c r="J62" s="3"/>
      <c r="K62" s="3"/>
      <c r="L62" s="3"/>
      <c r="M62" s="3"/>
      <c r="N62" s="323"/>
      <c r="O62" s="3"/>
      <c r="P62" s="3"/>
      <c r="Q62" s="270"/>
      <c r="R62" s="3"/>
      <c r="S62" s="3"/>
      <c r="T62" s="3"/>
      <c r="U62" s="3"/>
      <c r="V62" s="3"/>
      <c r="W62" s="3"/>
      <c r="X62" s="3"/>
    </row>
    <row r="63" spans="1:24" ht="15.75" customHeight="1" x14ac:dyDescent="0.2">
      <c r="A63" s="27"/>
      <c r="B63" s="27"/>
      <c r="C63" s="27"/>
      <c r="D63" s="27"/>
      <c r="E63" s="3"/>
      <c r="F63" s="3"/>
      <c r="G63" s="3"/>
      <c r="H63" s="3"/>
      <c r="I63" s="3"/>
      <c r="J63" s="3"/>
      <c r="K63" s="3"/>
      <c r="L63" s="3"/>
      <c r="M63" s="3"/>
      <c r="N63" s="323"/>
      <c r="O63" s="3"/>
      <c r="P63" s="3"/>
      <c r="Q63" s="270"/>
      <c r="R63" s="3"/>
      <c r="S63" s="3"/>
      <c r="T63" s="3"/>
      <c r="U63" s="3"/>
      <c r="V63" s="3"/>
      <c r="W63" s="3"/>
      <c r="X63" s="3"/>
    </row>
    <row r="64" spans="1:24" ht="15.75" customHeight="1" x14ac:dyDescent="0.2">
      <c r="A64" s="27"/>
      <c r="B64" s="27"/>
      <c r="C64" s="27"/>
      <c r="D64" s="27"/>
      <c r="E64" s="3"/>
      <c r="F64" s="3"/>
      <c r="G64" s="3"/>
      <c r="H64" s="3"/>
      <c r="I64" s="3"/>
      <c r="J64" s="3"/>
      <c r="K64" s="3"/>
      <c r="L64" s="3"/>
      <c r="M64" s="3"/>
      <c r="N64" s="323"/>
      <c r="O64" s="3"/>
      <c r="P64" s="3"/>
      <c r="Q64" s="270"/>
      <c r="R64" s="3"/>
      <c r="S64" s="3"/>
      <c r="T64" s="3"/>
      <c r="U64" s="3"/>
      <c r="V64" s="3"/>
      <c r="W64" s="3"/>
      <c r="X64" s="3"/>
    </row>
    <row r="65" spans="1:24" ht="15.75" customHeight="1" x14ac:dyDescent="0.2">
      <c r="A65" s="27"/>
      <c r="B65" s="27"/>
      <c r="C65" s="27"/>
      <c r="D65" s="27"/>
      <c r="E65" s="3"/>
      <c r="F65" s="3"/>
      <c r="G65" s="3"/>
      <c r="H65" s="3"/>
      <c r="I65" s="3"/>
      <c r="J65" s="3"/>
      <c r="K65" s="3"/>
      <c r="L65" s="3"/>
      <c r="M65" s="3"/>
      <c r="N65" s="323"/>
      <c r="O65" s="3"/>
      <c r="P65" s="3"/>
      <c r="Q65" s="270"/>
      <c r="R65" s="3"/>
      <c r="S65" s="3"/>
      <c r="T65" s="3"/>
      <c r="U65" s="3"/>
      <c r="V65" s="3"/>
      <c r="W65" s="3"/>
      <c r="X65" s="3"/>
    </row>
    <row r="66" spans="1:24" ht="15.75" customHeight="1" x14ac:dyDescent="0.2">
      <c r="A66" s="27"/>
      <c r="B66" s="27"/>
      <c r="C66" s="27"/>
      <c r="D66" s="27"/>
      <c r="E66" s="3"/>
      <c r="F66" s="3"/>
      <c r="G66" s="3"/>
      <c r="H66" s="3"/>
      <c r="I66" s="3"/>
      <c r="J66" s="3"/>
      <c r="K66" s="3"/>
      <c r="L66" s="3"/>
      <c r="M66" s="3"/>
      <c r="N66" s="323"/>
      <c r="O66" s="3"/>
      <c r="P66" s="3"/>
      <c r="Q66" s="270"/>
      <c r="R66" s="3"/>
      <c r="S66" s="3"/>
      <c r="T66" s="3"/>
      <c r="U66" s="3"/>
      <c r="V66" s="3"/>
      <c r="W66" s="3"/>
      <c r="X66" s="3"/>
    </row>
    <row r="67" spans="1:24" ht="15.75" customHeight="1" x14ac:dyDescent="0.2">
      <c r="A67" s="27"/>
      <c r="B67" s="27"/>
      <c r="C67" s="27"/>
      <c r="D67" s="27"/>
      <c r="E67" s="3"/>
      <c r="F67" s="3"/>
      <c r="G67" s="3"/>
      <c r="H67" s="3"/>
      <c r="I67" s="3"/>
      <c r="J67" s="3"/>
      <c r="K67" s="3"/>
      <c r="L67" s="3"/>
      <c r="M67" s="3"/>
      <c r="N67" s="323"/>
      <c r="O67" s="3"/>
      <c r="P67" s="3"/>
      <c r="Q67" s="270"/>
      <c r="R67" s="3"/>
      <c r="S67" s="3"/>
      <c r="T67" s="3"/>
      <c r="U67" s="3"/>
      <c r="V67" s="3"/>
      <c r="W67" s="3"/>
      <c r="X67" s="3"/>
    </row>
    <row r="68" spans="1:24" ht="15.75" customHeight="1" x14ac:dyDescent="0.2">
      <c r="A68" s="27"/>
      <c r="B68" s="27"/>
      <c r="C68" s="27"/>
      <c r="D68" s="27"/>
      <c r="E68" s="3"/>
      <c r="F68" s="3"/>
      <c r="G68" s="3"/>
      <c r="H68" s="3"/>
      <c r="I68" s="3"/>
      <c r="J68" s="3"/>
      <c r="K68" s="3"/>
      <c r="L68" s="3"/>
      <c r="M68" s="3"/>
      <c r="N68" s="323"/>
      <c r="O68" s="3"/>
      <c r="P68" s="3"/>
      <c r="Q68" s="270"/>
      <c r="R68" s="3"/>
      <c r="S68" s="3"/>
      <c r="T68" s="3"/>
      <c r="U68" s="3"/>
      <c r="V68" s="3"/>
      <c r="W68" s="3"/>
      <c r="X68" s="3"/>
    </row>
    <row r="69" spans="1:24" ht="15.75" customHeight="1" x14ac:dyDescent="0.2">
      <c r="A69" s="27"/>
      <c r="B69" s="27"/>
      <c r="C69" s="27"/>
      <c r="D69" s="27"/>
      <c r="E69" s="3"/>
      <c r="F69" s="3"/>
      <c r="G69" s="3"/>
      <c r="H69" s="3"/>
      <c r="I69" s="3"/>
      <c r="J69" s="3"/>
      <c r="K69" s="3"/>
      <c r="L69" s="3"/>
      <c r="M69" s="3"/>
      <c r="N69" s="323"/>
      <c r="O69" s="3"/>
      <c r="P69" s="3"/>
      <c r="Q69" s="270"/>
      <c r="R69" s="3"/>
      <c r="S69" s="3"/>
      <c r="T69" s="3"/>
      <c r="U69" s="3"/>
      <c r="V69" s="3"/>
      <c r="W69" s="3"/>
      <c r="X69" s="3"/>
    </row>
    <row r="70" spans="1:24" ht="15.75" customHeight="1" x14ac:dyDescent="0.2">
      <c r="A70" s="27"/>
      <c r="B70" s="27"/>
      <c r="C70" s="27"/>
      <c r="D70" s="27"/>
      <c r="E70" s="3"/>
      <c r="F70" s="3"/>
      <c r="G70" s="3"/>
      <c r="H70" s="3"/>
      <c r="I70" s="3"/>
      <c r="J70" s="3"/>
      <c r="K70" s="3"/>
      <c r="L70" s="3"/>
      <c r="M70" s="3"/>
      <c r="N70" s="323"/>
      <c r="O70" s="3"/>
      <c r="P70" s="3"/>
      <c r="Q70" s="270"/>
      <c r="R70" s="3"/>
      <c r="S70" s="3"/>
      <c r="T70" s="3"/>
      <c r="U70" s="3"/>
      <c r="V70" s="3"/>
      <c r="W70" s="3"/>
      <c r="X70" s="3"/>
    </row>
    <row r="71" spans="1:24" ht="15.75" customHeight="1" x14ac:dyDescent="0.2">
      <c r="A71" s="27"/>
      <c r="B71" s="27"/>
      <c r="C71" s="27"/>
      <c r="D71" s="27"/>
      <c r="E71" s="3"/>
      <c r="F71" s="3"/>
      <c r="G71" s="3"/>
      <c r="H71" s="3"/>
      <c r="I71" s="3"/>
      <c r="J71" s="3"/>
      <c r="K71" s="3"/>
      <c r="L71" s="3"/>
      <c r="M71" s="3"/>
      <c r="N71" s="323"/>
      <c r="O71" s="3"/>
      <c r="P71" s="3"/>
      <c r="Q71" s="270"/>
      <c r="R71" s="3"/>
      <c r="S71" s="3"/>
      <c r="T71" s="3"/>
      <c r="U71" s="3"/>
      <c r="V71" s="3"/>
      <c r="W71" s="3"/>
      <c r="X71" s="3"/>
    </row>
    <row r="72" spans="1:24" ht="15.75" customHeight="1" x14ac:dyDescent="0.2">
      <c r="A72" s="27"/>
      <c r="B72" s="27"/>
      <c r="C72" s="27"/>
      <c r="D72" s="27"/>
      <c r="E72" s="3"/>
      <c r="F72" s="3"/>
      <c r="G72" s="3"/>
      <c r="H72" s="3"/>
      <c r="I72" s="3"/>
      <c r="J72" s="3"/>
      <c r="K72" s="3"/>
      <c r="L72" s="3"/>
      <c r="M72" s="3"/>
      <c r="N72" s="323"/>
      <c r="O72" s="3"/>
      <c r="P72" s="3"/>
      <c r="Q72" s="270"/>
      <c r="R72" s="3"/>
      <c r="S72" s="3"/>
      <c r="T72" s="3"/>
      <c r="U72" s="3"/>
      <c r="V72" s="3"/>
      <c r="W72" s="3"/>
      <c r="X72" s="3"/>
    </row>
    <row r="73" spans="1:24" ht="15.75" customHeight="1" x14ac:dyDescent="0.2">
      <c r="A73" s="27"/>
      <c r="B73" s="27"/>
      <c r="C73" s="27"/>
      <c r="D73" s="27"/>
      <c r="E73" s="3"/>
      <c r="F73" s="3"/>
      <c r="G73" s="3"/>
      <c r="H73" s="3"/>
      <c r="I73" s="3"/>
      <c r="J73" s="3"/>
      <c r="K73" s="3"/>
      <c r="L73" s="3"/>
      <c r="M73" s="3"/>
      <c r="N73" s="323"/>
      <c r="O73" s="3"/>
      <c r="P73" s="3"/>
      <c r="Q73" s="270"/>
      <c r="R73" s="3"/>
      <c r="S73" s="3"/>
      <c r="T73" s="3"/>
      <c r="U73" s="3"/>
      <c r="V73" s="3"/>
      <c r="W73" s="3"/>
      <c r="X73" s="3"/>
    </row>
    <row r="74" spans="1:24" ht="15.75" customHeight="1" x14ac:dyDescent="0.2">
      <c r="A74" s="27"/>
      <c r="B74" s="27"/>
      <c r="C74" s="27"/>
      <c r="D74" s="27"/>
      <c r="E74" s="3"/>
      <c r="F74" s="3"/>
      <c r="G74" s="3"/>
      <c r="H74" s="3"/>
      <c r="I74" s="3"/>
      <c r="J74" s="3"/>
      <c r="K74" s="3"/>
      <c r="L74" s="3"/>
      <c r="M74" s="3"/>
      <c r="N74" s="323"/>
      <c r="O74" s="3"/>
      <c r="P74" s="3"/>
      <c r="Q74" s="270"/>
      <c r="R74" s="3"/>
      <c r="S74" s="3"/>
      <c r="T74" s="3"/>
      <c r="U74" s="3"/>
      <c r="V74" s="3"/>
      <c r="W74" s="3"/>
      <c r="X74" s="3"/>
    </row>
    <row r="75" spans="1:24" ht="15.75" customHeight="1" x14ac:dyDescent="0.2">
      <c r="A75" s="27"/>
      <c r="B75" s="27"/>
      <c r="C75" s="27"/>
      <c r="D75" s="27"/>
      <c r="E75" s="3"/>
      <c r="F75" s="3"/>
      <c r="G75" s="3"/>
      <c r="H75" s="3"/>
      <c r="I75" s="3"/>
      <c r="J75" s="3"/>
      <c r="K75" s="3"/>
      <c r="L75" s="3"/>
      <c r="M75" s="3"/>
      <c r="N75" s="323"/>
      <c r="O75" s="3"/>
      <c r="P75" s="3"/>
      <c r="Q75" s="270"/>
      <c r="R75" s="3"/>
      <c r="S75" s="3"/>
      <c r="T75" s="3"/>
      <c r="U75" s="3"/>
      <c r="V75" s="3"/>
      <c r="W75" s="3"/>
      <c r="X75" s="3"/>
    </row>
    <row r="76" spans="1:24" ht="15.75" customHeight="1" x14ac:dyDescent="0.2">
      <c r="A76" s="27"/>
      <c r="B76" s="27"/>
      <c r="C76" s="27"/>
      <c r="D76" s="27"/>
      <c r="E76" s="3"/>
      <c r="F76" s="3"/>
      <c r="G76" s="3"/>
      <c r="H76" s="3"/>
      <c r="I76" s="3"/>
      <c r="J76" s="3"/>
      <c r="K76" s="3"/>
      <c r="L76" s="3"/>
      <c r="M76" s="3"/>
      <c r="N76" s="323"/>
      <c r="O76" s="3"/>
      <c r="P76" s="3"/>
      <c r="Q76" s="270"/>
      <c r="R76" s="3"/>
      <c r="S76" s="3"/>
      <c r="T76" s="3"/>
      <c r="U76" s="3"/>
      <c r="V76" s="3"/>
      <c r="W76" s="3"/>
      <c r="X76" s="3"/>
    </row>
    <row r="77" spans="1:24" ht="15.75" customHeight="1" x14ac:dyDescent="0.2">
      <c r="A77" s="27"/>
      <c r="B77" s="27"/>
      <c r="C77" s="27"/>
      <c r="D77" s="27"/>
      <c r="E77" s="3"/>
      <c r="F77" s="3"/>
      <c r="G77" s="3"/>
      <c r="H77" s="3"/>
      <c r="I77" s="3"/>
      <c r="J77" s="3"/>
      <c r="K77" s="3"/>
      <c r="L77" s="3"/>
      <c r="M77" s="3"/>
      <c r="N77" s="323"/>
      <c r="O77" s="3"/>
      <c r="P77" s="3"/>
      <c r="Q77" s="270"/>
      <c r="R77" s="3"/>
      <c r="S77" s="3"/>
      <c r="T77" s="3"/>
      <c r="U77" s="3"/>
      <c r="V77" s="3"/>
      <c r="W77" s="3"/>
      <c r="X77" s="3"/>
    </row>
    <row r="78" spans="1:24" ht="15.75" customHeight="1" x14ac:dyDescent="0.2">
      <c r="A78" s="27"/>
      <c r="B78" s="27"/>
      <c r="C78" s="27"/>
      <c r="D78" s="27"/>
      <c r="E78" s="3"/>
      <c r="F78" s="3"/>
      <c r="G78" s="3"/>
      <c r="H78" s="3"/>
      <c r="I78" s="3"/>
      <c r="J78" s="3"/>
      <c r="K78" s="3"/>
      <c r="L78" s="3"/>
      <c r="M78" s="3"/>
      <c r="N78" s="323"/>
      <c r="O78" s="3"/>
      <c r="P78" s="3"/>
      <c r="Q78" s="270"/>
      <c r="R78" s="3"/>
      <c r="S78" s="3"/>
      <c r="T78" s="3"/>
      <c r="U78" s="3"/>
      <c r="V78" s="3"/>
      <c r="W78" s="3"/>
      <c r="X78" s="3"/>
    </row>
    <row r="79" spans="1:24" ht="15.75" customHeight="1" x14ac:dyDescent="0.2">
      <c r="A79" s="27"/>
      <c r="B79" s="27"/>
      <c r="C79" s="27"/>
      <c r="D79" s="27"/>
      <c r="E79" s="3"/>
      <c r="F79" s="3"/>
      <c r="G79" s="3"/>
      <c r="H79" s="3"/>
      <c r="I79" s="3"/>
      <c r="J79" s="3"/>
      <c r="K79" s="3"/>
      <c r="L79" s="3"/>
      <c r="M79" s="3"/>
      <c r="N79" s="323"/>
      <c r="O79" s="3"/>
      <c r="P79" s="3"/>
      <c r="Q79" s="270"/>
      <c r="R79" s="3"/>
      <c r="S79" s="3"/>
      <c r="T79" s="3"/>
      <c r="U79" s="3"/>
      <c r="V79" s="3"/>
      <c r="W79" s="3"/>
      <c r="X79" s="3"/>
    </row>
    <row r="80" spans="1:24" ht="15.75" customHeight="1" x14ac:dyDescent="0.2">
      <c r="A80" s="27"/>
      <c r="B80" s="27"/>
      <c r="C80" s="27"/>
      <c r="D80" s="27"/>
      <c r="E80" s="3"/>
      <c r="F80" s="3"/>
      <c r="G80" s="3"/>
      <c r="H80" s="3"/>
      <c r="I80" s="3"/>
      <c r="J80" s="3"/>
      <c r="K80" s="3"/>
      <c r="L80" s="3"/>
      <c r="M80" s="3"/>
      <c r="N80" s="323"/>
      <c r="O80" s="3"/>
      <c r="P80" s="3"/>
      <c r="Q80" s="270"/>
      <c r="R80" s="3"/>
      <c r="S80" s="3"/>
      <c r="T80" s="3"/>
      <c r="U80" s="3"/>
      <c r="V80" s="3"/>
      <c r="W80" s="3"/>
      <c r="X80" s="3"/>
    </row>
    <row r="81" spans="1:24" ht="15.75" customHeight="1" x14ac:dyDescent="0.2">
      <c r="A81" s="27"/>
      <c r="B81" s="27"/>
      <c r="C81" s="27"/>
      <c r="D81" s="27"/>
      <c r="E81" s="3"/>
      <c r="F81" s="3"/>
      <c r="G81" s="3"/>
      <c r="H81" s="3"/>
      <c r="I81" s="3"/>
      <c r="J81" s="3"/>
      <c r="K81" s="3"/>
      <c r="L81" s="3"/>
      <c r="M81" s="3"/>
      <c r="N81" s="323"/>
      <c r="O81" s="3"/>
      <c r="P81" s="3"/>
      <c r="Q81" s="270"/>
      <c r="R81" s="3"/>
      <c r="S81" s="3"/>
      <c r="T81" s="3"/>
      <c r="U81" s="3"/>
      <c r="V81" s="3"/>
      <c r="W81" s="3"/>
      <c r="X81" s="3"/>
    </row>
    <row r="82" spans="1:24" ht="15.75" customHeight="1" x14ac:dyDescent="0.2">
      <c r="A82" s="27"/>
      <c r="B82" s="27"/>
      <c r="C82" s="27"/>
      <c r="D82" s="27"/>
      <c r="E82" s="3"/>
      <c r="F82" s="3"/>
      <c r="G82" s="3"/>
      <c r="H82" s="3"/>
      <c r="I82" s="3"/>
      <c r="J82" s="3"/>
      <c r="K82" s="3"/>
      <c r="L82" s="3"/>
      <c r="M82" s="3"/>
      <c r="N82" s="323"/>
      <c r="O82" s="3"/>
      <c r="P82" s="3"/>
      <c r="Q82" s="270"/>
      <c r="R82" s="3"/>
      <c r="S82" s="3"/>
      <c r="T82" s="3"/>
      <c r="U82" s="3"/>
      <c r="V82" s="3"/>
      <c r="W82" s="3"/>
      <c r="X82" s="3"/>
    </row>
    <row r="83" spans="1:24" ht="15.75" customHeight="1" x14ac:dyDescent="0.2">
      <c r="A83" s="27"/>
      <c r="B83" s="27"/>
      <c r="C83" s="27"/>
      <c r="D83" s="27"/>
      <c r="E83" s="3"/>
      <c r="F83" s="3"/>
      <c r="G83" s="3"/>
      <c r="H83" s="3"/>
      <c r="I83" s="3"/>
      <c r="J83" s="3"/>
      <c r="K83" s="3"/>
      <c r="L83" s="3"/>
      <c r="M83" s="3"/>
      <c r="N83" s="323"/>
      <c r="O83" s="3"/>
      <c r="P83" s="3"/>
      <c r="Q83" s="270"/>
      <c r="R83" s="3"/>
      <c r="S83" s="3"/>
      <c r="T83" s="3"/>
      <c r="U83" s="3"/>
      <c r="V83" s="3"/>
      <c r="W83" s="3"/>
      <c r="X83" s="3"/>
    </row>
    <row r="84" spans="1:24" ht="15.75" customHeight="1" x14ac:dyDescent="0.2">
      <c r="A84" s="27"/>
      <c r="B84" s="27"/>
      <c r="C84" s="27"/>
      <c r="D84" s="27"/>
      <c r="E84" s="3"/>
      <c r="F84" s="3"/>
      <c r="G84" s="3"/>
      <c r="H84" s="3"/>
      <c r="I84" s="3"/>
      <c r="J84" s="3"/>
      <c r="K84" s="3"/>
      <c r="L84" s="3"/>
      <c r="M84" s="3"/>
      <c r="N84" s="323"/>
      <c r="O84" s="3"/>
      <c r="P84" s="3"/>
      <c r="Q84" s="270"/>
      <c r="R84" s="3"/>
      <c r="S84" s="3"/>
      <c r="T84" s="3"/>
      <c r="U84" s="3"/>
      <c r="V84" s="3"/>
      <c r="W84" s="3"/>
      <c r="X84" s="3"/>
    </row>
    <row r="85" spans="1:24" ht="15.75" customHeight="1" x14ac:dyDescent="0.2">
      <c r="A85" s="27"/>
      <c r="B85" s="27"/>
      <c r="C85" s="27"/>
      <c r="D85" s="27"/>
      <c r="E85" s="3"/>
      <c r="F85" s="3"/>
      <c r="G85" s="3"/>
      <c r="H85" s="3"/>
      <c r="I85" s="3"/>
      <c r="J85" s="3"/>
      <c r="K85" s="3"/>
      <c r="L85" s="3"/>
      <c r="M85" s="3"/>
      <c r="N85" s="323"/>
      <c r="O85" s="3"/>
      <c r="P85" s="3"/>
      <c r="Q85" s="270"/>
      <c r="R85" s="3"/>
      <c r="S85" s="3"/>
      <c r="T85" s="3"/>
      <c r="U85" s="3"/>
      <c r="V85" s="3"/>
      <c r="W85" s="3"/>
      <c r="X85" s="3"/>
    </row>
    <row r="86" spans="1:24" ht="15.75" customHeight="1" x14ac:dyDescent="0.2">
      <c r="A86" s="27"/>
      <c r="B86" s="27"/>
      <c r="C86" s="27"/>
      <c r="D86" s="27"/>
      <c r="E86" s="3"/>
      <c r="F86" s="3"/>
      <c r="G86" s="3"/>
      <c r="H86" s="3"/>
      <c r="I86" s="3"/>
      <c r="J86" s="3"/>
      <c r="K86" s="3"/>
      <c r="L86" s="3"/>
      <c r="M86" s="3"/>
      <c r="N86" s="323"/>
      <c r="O86" s="3"/>
      <c r="P86" s="3"/>
      <c r="Q86" s="270"/>
      <c r="R86" s="3"/>
      <c r="S86" s="3"/>
      <c r="T86" s="3"/>
      <c r="U86" s="3"/>
      <c r="V86" s="3"/>
      <c r="W86" s="3"/>
      <c r="X86" s="3"/>
    </row>
    <row r="87" spans="1:24" ht="15.75" customHeight="1" x14ac:dyDescent="0.2">
      <c r="A87" s="27"/>
      <c r="B87" s="27"/>
      <c r="C87" s="27"/>
      <c r="D87" s="27"/>
      <c r="E87" s="3"/>
      <c r="F87" s="3"/>
      <c r="G87" s="3"/>
      <c r="H87" s="3"/>
      <c r="I87" s="3"/>
      <c r="J87" s="3"/>
      <c r="K87" s="3"/>
      <c r="L87" s="3"/>
      <c r="M87" s="3"/>
      <c r="N87" s="323"/>
      <c r="O87" s="3"/>
      <c r="P87" s="3"/>
      <c r="Q87" s="270"/>
      <c r="R87" s="3"/>
      <c r="S87" s="3"/>
      <c r="T87" s="3"/>
      <c r="U87" s="3"/>
      <c r="V87" s="3"/>
      <c r="W87" s="3"/>
      <c r="X87" s="3"/>
    </row>
    <row r="88" spans="1:24" ht="15.75" customHeight="1" x14ac:dyDescent="0.2">
      <c r="A88" s="27"/>
      <c r="B88" s="27"/>
      <c r="C88" s="27"/>
      <c r="D88" s="27"/>
      <c r="E88" s="3"/>
      <c r="F88" s="3"/>
      <c r="G88" s="3"/>
      <c r="H88" s="3"/>
      <c r="I88" s="3"/>
      <c r="J88" s="3"/>
      <c r="K88" s="3"/>
      <c r="L88" s="3"/>
      <c r="M88" s="3"/>
      <c r="N88" s="323"/>
      <c r="O88" s="3"/>
      <c r="P88" s="3"/>
      <c r="Q88" s="270"/>
      <c r="R88" s="3"/>
      <c r="S88" s="3"/>
      <c r="T88" s="3"/>
      <c r="U88" s="3"/>
      <c r="V88" s="3"/>
      <c r="W88" s="3"/>
      <c r="X88" s="3"/>
    </row>
    <row r="89" spans="1:24" ht="15.75" customHeight="1" x14ac:dyDescent="0.2">
      <c r="A89" s="27"/>
      <c r="B89" s="27"/>
      <c r="C89" s="27"/>
      <c r="D89" s="27"/>
      <c r="E89" s="3"/>
      <c r="F89" s="3"/>
      <c r="G89" s="3"/>
      <c r="H89" s="3"/>
      <c r="I89" s="3"/>
      <c r="J89" s="3"/>
      <c r="K89" s="3"/>
      <c r="L89" s="3"/>
      <c r="M89" s="3"/>
      <c r="N89" s="323"/>
      <c r="O89" s="3"/>
      <c r="P89" s="3"/>
      <c r="Q89" s="270"/>
      <c r="R89" s="3"/>
      <c r="S89" s="3"/>
      <c r="T89" s="3"/>
      <c r="U89" s="3"/>
      <c r="V89" s="3"/>
      <c r="W89" s="3"/>
      <c r="X89" s="3"/>
    </row>
    <row r="90" spans="1:24" ht="15.75" customHeight="1" x14ac:dyDescent="0.2">
      <c r="A90" s="27"/>
      <c r="B90" s="27"/>
      <c r="C90" s="27"/>
      <c r="D90" s="27"/>
      <c r="E90" s="3"/>
      <c r="F90" s="3"/>
      <c r="G90" s="3"/>
      <c r="H90" s="3"/>
      <c r="I90" s="3"/>
      <c r="J90" s="3"/>
      <c r="K90" s="3"/>
      <c r="L90" s="3"/>
      <c r="M90" s="3"/>
      <c r="N90" s="323"/>
      <c r="O90" s="3"/>
      <c r="P90" s="3"/>
      <c r="Q90" s="270"/>
      <c r="R90" s="3"/>
      <c r="S90" s="3"/>
      <c r="T90" s="3"/>
      <c r="U90" s="3"/>
      <c r="V90" s="3"/>
      <c r="W90" s="3"/>
      <c r="X90" s="3"/>
    </row>
    <row r="91" spans="1:24" ht="15.75" customHeight="1" x14ac:dyDescent="0.2">
      <c r="A91" s="27"/>
      <c r="B91" s="27"/>
      <c r="C91" s="27"/>
      <c r="D91" s="27"/>
      <c r="E91" s="3"/>
      <c r="F91" s="3"/>
      <c r="G91" s="3"/>
      <c r="H91" s="3"/>
      <c r="I91" s="3"/>
      <c r="J91" s="3"/>
      <c r="K91" s="3"/>
      <c r="L91" s="3"/>
      <c r="M91" s="3"/>
      <c r="N91" s="323"/>
      <c r="O91" s="3"/>
      <c r="P91" s="3"/>
      <c r="Q91" s="270"/>
      <c r="R91" s="3"/>
      <c r="S91" s="3"/>
      <c r="T91" s="3"/>
      <c r="U91" s="3"/>
      <c r="V91" s="3"/>
      <c r="W91" s="3"/>
      <c r="X91" s="3"/>
    </row>
    <row r="92" spans="1:24" ht="15.75" customHeight="1" x14ac:dyDescent="0.2">
      <c r="A92" s="27"/>
      <c r="B92" s="27"/>
      <c r="C92" s="27"/>
      <c r="D92" s="27"/>
      <c r="E92" s="3"/>
      <c r="F92" s="3"/>
      <c r="G92" s="3"/>
      <c r="H92" s="3"/>
      <c r="I92" s="3"/>
      <c r="J92" s="3"/>
      <c r="K92" s="3"/>
      <c r="L92" s="3"/>
      <c r="M92" s="3"/>
      <c r="N92" s="323"/>
      <c r="O92" s="3"/>
      <c r="P92" s="3"/>
      <c r="Q92" s="270"/>
      <c r="R92" s="3"/>
      <c r="S92" s="3"/>
      <c r="T92" s="3"/>
      <c r="U92" s="3"/>
      <c r="V92" s="3"/>
      <c r="W92" s="3"/>
      <c r="X92" s="3"/>
    </row>
    <row r="93" spans="1:24" ht="15.75" customHeight="1" x14ac:dyDescent="0.2">
      <c r="A93" s="27"/>
      <c r="B93" s="27"/>
      <c r="C93" s="27"/>
      <c r="D93" s="27"/>
      <c r="E93" s="3"/>
      <c r="F93" s="3"/>
      <c r="G93" s="3"/>
      <c r="H93" s="3"/>
      <c r="I93" s="3"/>
      <c r="J93" s="3"/>
      <c r="K93" s="3"/>
      <c r="L93" s="3"/>
      <c r="M93" s="3"/>
      <c r="N93" s="323"/>
      <c r="O93" s="3"/>
      <c r="P93" s="3"/>
      <c r="Q93" s="270"/>
      <c r="R93" s="3"/>
      <c r="S93" s="3"/>
      <c r="T93" s="3"/>
      <c r="U93" s="3"/>
      <c r="V93" s="3"/>
      <c r="W93" s="3"/>
      <c r="X93" s="3"/>
    </row>
    <row r="94" spans="1:24" ht="15.75" customHeight="1" x14ac:dyDescent="0.2">
      <c r="A94" s="27"/>
      <c r="B94" s="27"/>
      <c r="C94" s="27"/>
      <c r="D94" s="27"/>
      <c r="E94" s="3"/>
      <c r="F94" s="3"/>
      <c r="G94" s="3"/>
      <c r="H94" s="3"/>
      <c r="I94" s="3"/>
      <c r="J94" s="3"/>
      <c r="K94" s="3"/>
      <c r="L94" s="3"/>
      <c r="M94" s="3"/>
      <c r="N94" s="323"/>
      <c r="O94" s="3"/>
      <c r="P94" s="3"/>
      <c r="Q94" s="270"/>
      <c r="R94" s="3"/>
      <c r="S94" s="3"/>
      <c r="T94" s="3"/>
      <c r="U94" s="3"/>
      <c r="V94" s="3"/>
      <c r="W94" s="3"/>
      <c r="X94" s="3"/>
    </row>
    <row r="95" spans="1:24" ht="15.75" customHeight="1" x14ac:dyDescent="0.2">
      <c r="A95" s="27"/>
      <c r="B95" s="27"/>
      <c r="C95" s="27"/>
      <c r="D95" s="27"/>
      <c r="E95" s="3"/>
      <c r="F95" s="3"/>
      <c r="G95" s="3"/>
      <c r="H95" s="3"/>
      <c r="I95" s="3"/>
      <c r="J95" s="3"/>
      <c r="K95" s="3"/>
      <c r="L95" s="3"/>
      <c r="M95" s="3"/>
      <c r="N95" s="323"/>
      <c r="O95" s="3"/>
      <c r="P95" s="3"/>
      <c r="Q95" s="270"/>
      <c r="R95" s="3"/>
      <c r="S95" s="3"/>
      <c r="T95" s="3"/>
      <c r="U95" s="3"/>
      <c r="V95" s="3"/>
      <c r="W95" s="3"/>
      <c r="X95" s="3"/>
    </row>
    <row r="96" spans="1:24" ht="15.75" customHeight="1" x14ac:dyDescent="0.2">
      <c r="A96" s="27"/>
      <c r="B96" s="27"/>
      <c r="C96" s="27"/>
      <c r="D96" s="27"/>
      <c r="E96" s="3"/>
      <c r="F96" s="3"/>
      <c r="G96" s="3"/>
      <c r="H96" s="3"/>
      <c r="I96" s="3"/>
      <c r="J96" s="3"/>
      <c r="K96" s="3"/>
      <c r="L96" s="3"/>
      <c r="M96" s="3"/>
      <c r="N96" s="323"/>
      <c r="O96" s="3"/>
      <c r="P96" s="3"/>
      <c r="Q96" s="270"/>
      <c r="R96" s="3"/>
      <c r="S96" s="3"/>
      <c r="T96" s="3"/>
      <c r="U96" s="3"/>
      <c r="V96" s="3"/>
      <c r="W96" s="3"/>
      <c r="X96" s="3"/>
    </row>
    <row r="97" spans="1:24" ht="15.75" customHeight="1" x14ac:dyDescent="0.2">
      <c r="A97" s="27"/>
      <c r="B97" s="27"/>
      <c r="C97" s="27"/>
      <c r="D97" s="27"/>
      <c r="E97" s="3"/>
      <c r="F97" s="3"/>
      <c r="G97" s="3"/>
      <c r="H97" s="3"/>
      <c r="I97" s="3"/>
      <c r="J97" s="3"/>
      <c r="K97" s="3"/>
      <c r="L97" s="3"/>
      <c r="M97" s="3"/>
      <c r="N97" s="323"/>
      <c r="O97" s="3"/>
      <c r="P97" s="3"/>
      <c r="Q97" s="270"/>
      <c r="R97" s="3"/>
      <c r="S97" s="3"/>
      <c r="T97" s="3"/>
      <c r="U97" s="3"/>
      <c r="V97" s="3"/>
      <c r="W97" s="3"/>
      <c r="X97" s="3"/>
    </row>
    <row r="98" spans="1:24" ht="15.75" customHeight="1" x14ac:dyDescent="0.2">
      <c r="A98" s="27"/>
      <c r="B98" s="27"/>
      <c r="C98" s="27"/>
      <c r="D98" s="27"/>
      <c r="E98" s="3"/>
      <c r="F98" s="3"/>
      <c r="G98" s="3"/>
      <c r="H98" s="3"/>
      <c r="I98" s="3"/>
      <c r="J98" s="3"/>
      <c r="K98" s="3"/>
      <c r="L98" s="3"/>
      <c r="M98" s="3"/>
      <c r="N98" s="323"/>
      <c r="O98" s="3"/>
      <c r="P98" s="3"/>
      <c r="Q98" s="270"/>
      <c r="R98" s="3"/>
      <c r="S98" s="3"/>
      <c r="T98" s="3"/>
      <c r="U98" s="3"/>
      <c r="V98" s="3"/>
      <c r="W98" s="3"/>
      <c r="X98" s="3"/>
    </row>
    <row r="99" spans="1:24" ht="15.75" customHeight="1" x14ac:dyDescent="0.2">
      <c r="A99" s="27"/>
      <c r="B99" s="27"/>
      <c r="C99" s="27"/>
      <c r="D99" s="27"/>
      <c r="E99" s="3"/>
      <c r="F99" s="3"/>
      <c r="G99" s="3"/>
      <c r="H99" s="3"/>
      <c r="I99" s="3"/>
      <c r="J99" s="3"/>
      <c r="K99" s="3"/>
      <c r="L99" s="3"/>
      <c r="M99" s="3"/>
      <c r="N99" s="323"/>
      <c r="O99" s="3"/>
      <c r="P99" s="3"/>
      <c r="Q99" s="270"/>
      <c r="R99" s="3"/>
      <c r="S99" s="3"/>
      <c r="T99" s="3"/>
      <c r="U99" s="3"/>
      <c r="V99" s="3"/>
      <c r="W99" s="3"/>
      <c r="X99" s="3"/>
    </row>
    <row r="100" spans="1:24" ht="15.75" customHeight="1" x14ac:dyDescent="0.2">
      <c r="A100" s="27"/>
      <c r="B100" s="27"/>
      <c r="C100" s="27"/>
      <c r="D100" s="27"/>
      <c r="E100" s="3"/>
      <c r="F100" s="3"/>
      <c r="G100" s="3"/>
      <c r="H100" s="3"/>
      <c r="I100" s="3"/>
      <c r="J100" s="3"/>
      <c r="K100" s="3"/>
      <c r="L100" s="3"/>
      <c r="M100" s="3"/>
      <c r="N100" s="323"/>
      <c r="O100" s="3"/>
      <c r="P100" s="3"/>
      <c r="Q100" s="270"/>
      <c r="R100" s="3"/>
      <c r="S100" s="3"/>
      <c r="T100" s="3"/>
      <c r="U100" s="3"/>
      <c r="V100" s="3"/>
      <c r="W100" s="3"/>
      <c r="X100" s="3"/>
    </row>
    <row r="101" spans="1:24" ht="15.75" customHeight="1" x14ac:dyDescent="0.2">
      <c r="A101" s="27"/>
      <c r="B101" s="27"/>
      <c r="C101" s="27"/>
      <c r="D101" s="27"/>
      <c r="E101" s="3"/>
      <c r="F101" s="3"/>
      <c r="G101" s="3"/>
      <c r="H101" s="3"/>
      <c r="I101" s="3"/>
      <c r="J101" s="3"/>
      <c r="K101" s="3"/>
      <c r="L101" s="3"/>
      <c r="M101" s="3"/>
      <c r="N101" s="323"/>
      <c r="O101" s="3"/>
      <c r="P101" s="3"/>
      <c r="Q101" s="270"/>
      <c r="R101" s="3"/>
      <c r="S101" s="3"/>
      <c r="T101" s="3"/>
      <c r="U101" s="3"/>
      <c r="V101" s="3"/>
      <c r="W101" s="3"/>
      <c r="X101" s="3"/>
    </row>
    <row r="102" spans="1:24" ht="15.75" customHeight="1" x14ac:dyDescent="0.2">
      <c r="A102" s="27"/>
      <c r="B102" s="27"/>
      <c r="C102" s="27"/>
      <c r="D102" s="27"/>
      <c r="E102" s="3"/>
      <c r="F102" s="3"/>
      <c r="G102" s="3"/>
      <c r="H102" s="3"/>
      <c r="I102" s="3"/>
      <c r="J102" s="3"/>
      <c r="K102" s="3"/>
      <c r="L102" s="3"/>
      <c r="M102" s="3"/>
      <c r="N102" s="323"/>
      <c r="O102" s="3"/>
      <c r="P102" s="3"/>
      <c r="Q102" s="270"/>
      <c r="R102" s="3"/>
      <c r="S102" s="3"/>
      <c r="T102" s="3"/>
      <c r="U102" s="3"/>
      <c r="V102" s="3"/>
      <c r="W102" s="3"/>
      <c r="X102" s="3"/>
    </row>
    <row r="103" spans="1:24" ht="15.75" customHeight="1" x14ac:dyDescent="0.2">
      <c r="A103" s="27"/>
      <c r="B103" s="27"/>
      <c r="C103" s="27"/>
      <c r="D103" s="27"/>
      <c r="E103" s="3"/>
      <c r="F103" s="3"/>
      <c r="G103" s="3"/>
      <c r="H103" s="3"/>
      <c r="I103" s="3"/>
      <c r="J103" s="3"/>
      <c r="K103" s="3"/>
      <c r="L103" s="3"/>
      <c r="M103" s="3"/>
      <c r="N103" s="323"/>
      <c r="O103" s="3"/>
      <c r="P103" s="3"/>
      <c r="Q103" s="270"/>
      <c r="R103" s="3"/>
      <c r="S103" s="3"/>
      <c r="T103" s="3"/>
      <c r="U103" s="3"/>
      <c r="V103" s="3"/>
      <c r="W103" s="3"/>
      <c r="X103" s="3"/>
    </row>
    <row r="104" spans="1:24" ht="15.75" customHeight="1" x14ac:dyDescent="0.2">
      <c r="A104" s="27"/>
      <c r="B104" s="27"/>
      <c r="C104" s="27"/>
      <c r="D104" s="27"/>
      <c r="E104" s="3"/>
      <c r="F104" s="3"/>
      <c r="G104" s="3"/>
      <c r="H104" s="3"/>
      <c r="I104" s="3"/>
      <c r="J104" s="3"/>
      <c r="K104" s="3"/>
      <c r="L104" s="3"/>
      <c r="M104" s="3"/>
      <c r="N104" s="323"/>
      <c r="O104" s="3"/>
      <c r="P104" s="3"/>
      <c r="Q104" s="270"/>
      <c r="R104" s="3"/>
      <c r="S104" s="3"/>
      <c r="T104" s="3"/>
      <c r="U104" s="3"/>
      <c r="V104" s="3"/>
      <c r="W104" s="3"/>
      <c r="X104" s="3"/>
    </row>
    <row r="105" spans="1:24" ht="15.75" customHeight="1" x14ac:dyDescent="0.2">
      <c r="A105" s="27"/>
      <c r="B105" s="27"/>
      <c r="C105" s="27"/>
      <c r="D105" s="27"/>
      <c r="E105" s="3"/>
      <c r="F105" s="3"/>
      <c r="G105" s="3"/>
      <c r="H105" s="3"/>
      <c r="I105" s="3"/>
      <c r="J105" s="3"/>
      <c r="K105" s="3"/>
      <c r="L105" s="3"/>
      <c r="M105" s="3"/>
      <c r="N105" s="323"/>
      <c r="O105" s="3"/>
      <c r="P105" s="3"/>
      <c r="Q105" s="270"/>
      <c r="R105" s="3"/>
      <c r="S105" s="3"/>
      <c r="T105" s="3"/>
      <c r="U105" s="3"/>
      <c r="V105" s="3"/>
      <c r="W105" s="3"/>
      <c r="X105" s="3"/>
    </row>
    <row r="106" spans="1:24" ht="15.75" customHeight="1" x14ac:dyDescent="0.2">
      <c r="A106" s="27"/>
      <c r="B106" s="27"/>
      <c r="C106" s="27"/>
      <c r="D106" s="27"/>
      <c r="E106" s="3"/>
      <c r="F106" s="3"/>
      <c r="G106" s="3"/>
      <c r="H106" s="3"/>
      <c r="I106" s="3"/>
      <c r="J106" s="3"/>
      <c r="K106" s="3"/>
      <c r="L106" s="3"/>
      <c r="M106" s="3"/>
      <c r="N106" s="323"/>
      <c r="O106" s="3"/>
      <c r="P106" s="3"/>
      <c r="Q106" s="270"/>
      <c r="R106" s="3"/>
      <c r="S106" s="3"/>
      <c r="T106" s="3"/>
      <c r="U106" s="3"/>
      <c r="V106" s="3"/>
      <c r="W106" s="3"/>
      <c r="X106" s="3"/>
    </row>
    <row r="107" spans="1:24" ht="15.75" customHeight="1" x14ac:dyDescent="0.2">
      <c r="A107" s="27"/>
      <c r="B107" s="27"/>
      <c r="C107" s="27"/>
      <c r="D107" s="27"/>
      <c r="E107" s="3"/>
      <c r="F107" s="3"/>
      <c r="G107" s="3"/>
      <c r="H107" s="3"/>
      <c r="I107" s="3"/>
      <c r="J107" s="3"/>
      <c r="K107" s="3"/>
      <c r="L107" s="3"/>
      <c r="M107" s="3"/>
      <c r="N107" s="323"/>
      <c r="O107" s="3"/>
      <c r="P107" s="3"/>
      <c r="Q107" s="270"/>
      <c r="R107" s="3"/>
      <c r="S107" s="3"/>
      <c r="T107" s="3"/>
      <c r="U107" s="3"/>
      <c r="V107" s="3"/>
      <c r="W107" s="3"/>
      <c r="X107" s="3"/>
    </row>
    <row r="108" spans="1:24" ht="15.75" customHeight="1" x14ac:dyDescent="0.2">
      <c r="A108" s="27"/>
      <c r="B108" s="27"/>
      <c r="C108" s="27"/>
      <c r="D108" s="27"/>
      <c r="E108" s="3"/>
      <c r="F108" s="3"/>
      <c r="G108" s="3"/>
      <c r="H108" s="3"/>
      <c r="I108" s="3"/>
      <c r="J108" s="3"/>
      <c r="K108" s="3"/>
      <c r="L108" s="3"/>
      <c r="M108" s="3"/>
      <c r="N108" s="323"/>
      <c r="O108" s="3"/>
      <c r="P108" s="3"/>
      <c r="Q108" s="270"/>
      <c r="R108" s="3"/>
      <c r="S108" s="3"/>
      <c r="T108" s="3"/>
      <c r="U108" s="3"/>
      <c r="V108" s="3"/>
      <c r="W108" s="3"/>
      <c r="X108" s="3"/>
    </row>
    <row r="109" spans="1:24" ht="15.75" customHeight="1" x14ac:dyDescent="0.2">
      <c r="A109" s="27"/>
      <c r="B109" s="27"/>
      <c r="C109" s="27"/>
      <c r="D109" s="27"/>
      <c r="E109" s="3"/>
      <c r="F109" s="3"/>
      <c r="G109" s="3"/>
      <c r="H109" s="3"/>
      <c r="I109" s="3"/>
      <c r="J109" s="3"/>
      <c r="K109" s="3"/>
      <c r="L109" s="3"/>
      <c r="M109" s="3"/>
      <c r="N109" s="323"/>
      <c r="O109" s="3"/>
      <c r="P109" s="3"/>
      <c r="Q109" s="270"/>
      <c r="R109" s="3"/>
      <c r="S109" s="3"/>
      <c r="T109" s="3"/>
      <c r="U109" s="3"/>
      <c r="V109" s="3"/>
      <c r="W109" s="3"/>
      <c r="X109" s="3"/>
    </row>
    <row r="110" spans="1:24" ht="15.75" customHeight="1" x14ac:dyDescent="0.2">
      <c r="A110" s="27"/>
      <c r="B110" s="27"/>
      <c r="C110" s="27"/>
      <c r="D110" s="27"/>
      <c r="E110" s="3"/>
      <c r="F110" s="3"/>
      <c r="G110" s="3"/>
      <c r="H110" s="3"/>
      <c r="I110" s="3"/>
      <c r="J110" s="3"/>
      <c r="K110" s="3"/>
      <c r="L110" s="3"/>
      <c r="M110" s="3"/>
      <c r="N110" s="323"/>
      <c r="O110" s="3"/>
      <c r="P110" s="3"/>
      <c r="Q110" s="270"/>
      <c r="R110" s="3"/>
      <c r="S110" s="3"/>
      <c r="T110" s="3"/>
      <c r="U110" s="3"/>
      <c r="V110" s="3"/>
      <c r="W110" s="3"/>
      <c r="X110" s="3"/>
    </row>
    <row r="111" spans="1:24" ht="15.75" customHeight="1" x14ac:dyDescent="0.2">
      <c r="A111" s="27"/>
      <c r="B111" s="27"/>
      <c r="C111" s="27"/>
      <c r="D111" s="27"/>
      <c r="E111" s="3"/>
      <c r="F111" s="3"/>
      <c r="G111" s="3"/>
      <c r="H111" s="3"/>
      <c r="I111" s="3"/>
      <c r="J111" s="3"/>
      <c r="K111" s="3"/>
      <c r="L111" s="3"/>
      <c r="M111" s="3"/>
      <c r="N111" s="323"/>
      <c r="O111" s="3"/>
      <c r="P111" s="3"/>
      <c r="Q111" s="270"/>
      <c r="R111" s="3"/>
      <c r="S111" s="3"/>
      <c r="T111" s="3"/>
      <c r="U111" s="3"/>
      <c r="V111" s="3"/>
      <c r="W111" s="3"/>
      <c r="X111" s="3"/>
    </row>
    <row r="112" spans="1:24" ht="15.75" customHeight="1" x14ac:dyDescent="0.2">
      <c r="A112" s="27"/>
      <c r="B112" s="27"/>
      <c r="C112" s="27"/>
      <c r="D112" s="27"/>
      <c r="E112" s="3"/>
      <c r="F112" s="3"/>
      <c r="G112" s="3"/>
      <c r="H112" s="3"/>
      <c r="I112" s="3"/>
      <c r="J112" s="3"/>
      <c r="K112" s="3"/>
      <c r="L112" s="3"/>
      <c r="M112" s="3"/>
      <c r="N112" s="323"/>
      <c r="O112" s="3"/>
      <c r="P112" s="3"/>
      <c r="Q112" s="270"/>
      <c r="R112" s="3"/>
      <c r="S112" s="3"/>
      <c r="T112" s="3"/>
      <c r="U112" s="3"/>
      <c r="V112" s="3"/>
      <c r="W112" s="3"/>
      <c r="X112" s="3"/>
    </row>
    <row r="113" spans="1:24" ht="15.75" customHeight="1" x14ac:dyDescent="0.2">
      <c r="A113" s="27"/>
      <c r="B113" s="27"/>
      <c r="C113" s="27"/>
      <c r="D113" s="27"/>
      <c r="E113" s="3"/>
      <c r="F113" s="3"/>
      <c r="G113" s="3"/>
      <c r="H113" s="3"/>
      <c r="I113" s="3"/>
      <c r="J113" s="3"/>
      <c r="K113" s="3"/>
      <c r="L113" s="3"/>
      <c r="M113" s="3"/>
      <c r="N113" s="323"/>
      <c r="O113" s="3"/>
      <c r="P113" s="3"/>
      <c r="Q113" s="270"/>
      <c r="R113" s="3"/>
      <c r="S113" s="3"/>
      <c r="T113" s="3"/>
      <c r="U113" s="3"/>
      <c r="V113" s="3"/>
      <c r="W113" s="3"/>
      <c r="X113" s="3"/>
    </row>
    <row r="114" spans="1:24" ht="15.75" customHeight="1" x14ac:dyDescent="0.2">
      <c r="A114" s="27"/>
      <c r="B114" s="27"/>
      <c r="C114" s="27"/>
      <c r="D114" s="27"/>
      <c r="E114" s="3"/>
      <c r="F114" s="3"/>
      <c r="G114" s="3"/>
      <c r="H114" s="3"/>
      <c r="I114" s="3"/>
      <c r="J114" s="3"/>
      <c r="K114" s="3"/>
      <c r="L114" s="3"/>
      <c r="M114" s="3"/>
      <c r="N114" s="323"/>
      <c r="O114" s="3"/>
      <c r="P114" s="3"/>
      <c r="Q114" s="270"/>
      <c r="R114" s="3"/>
      <c r="S114" s="3"/>
      <c r="T114" s="3"/>
      <c r="U114" s="3"/>
      <c r="V114" s="3"/>
      <c r="W114" s="3"/>
      <c r="X114" s="3"/>
    </row>
    <row r="115" spans="1:24" ht="15.75" customHeight="1" x14ac:dyDescent="0.2">
      <c r="A115" s="27"/>
      <c r="B115" s="27"/>
      <c r="C115" s="27"/>
      <c r="D115" s="27"/>
      <c r="E115" s="3"/>
      <c r="F115" s="3"/>
      <c r="G115" s="3"/>
      <c r="H115" s="3"/>
      <c r="I115" s="3"/>
      <c r="J115" s="3"/>
      <c r="K115" s="3"/>
      <c r="L115" s="3"/>
      <c r="M115" s="3"/>
      <c r="N115" s="323"/>
      <c r="O115" s="3"/>
      <c r="P115" s="3"/>
      <c r="Q115" s="270"/>
      <c r="R115" s="3"/>
      <c r="S115" s="3"/>
      <c r="T115" s="3"/>
      <c r="U115" s="3"/>
      <c r="V115" s="3"/>
      <c r="W115" s="3"/>
      <c r="X115" s="3"/>
    </row>
    <row r="116" spans="1:24" ht="15.75" customHeight="1" x14ac:dyDescent="0.2">
      <c r="A116" s="27"/>
      <c r="B116" s="27"/>
      <c r="C116" s="27"/>
      <c r="D116" s="27"/>
      <c r="E116" s="3"/>
      <c r="F116" s="3"/>
      <c r="G116" s="3"/>
      <c r="H116" s="3"/>
      <c r="I116" s="3"/>
      <c r="J116" s="3"/>
      <c r="K116" s="3"/>
      <c r="L116" s="3"/>
      <c r="M116" s="3"/>
      <c r="N116" s="323"/>
      <c r="O116" s="3"/>
      <c r="P116" s="3"/>
      <c r="Q116" s="270"/>
      <c r="R116" s="3"/>
      <c r="S116" s="3"/>
      <c r="T116" s="3"/>
      <c r="U116" s="3"/>
      <c r="V116" s="3"/>
      <c r="W116" s="3"/>
      <c r="X116" s="3"/>
    </row>
    <row r="117" spans="1:24" ht="15.75" customHeight="1" x14ac:dyDescent="0.2">
      <c r="A117" s="27"/>
      <c r="B117" s="27"/>
      <c r="C117" s="27"/>
      <c r="D117" s="27"/>
      <c r="E117" s="3"/>
      <c r="F117" s="3"/>
      <c r="G117" s="3"/>
      <c r="H117" s="3"/>
      <c r="I117" s="3"/>
      <c r="J117" s="3"/>
      <c r="K117" s="3"/>
      <c r="L117" s="3"/>
      <c r="M117" s="3"/>
      <c r="N117" s="323"/>
      <c r="O117" s="3"/>
      <c r="P117" s="3"/>
      <c r="Q117" s="270"/>
      <c r="R117" s="3"/>
      <c r="S117" s="3"/>
      <c r="T117" s="3"/>
      <c r="U117" s="3"/>
      <c r="V117" s="3"/>
      <c r="W117" s="3"/>
      <c r="X117" s="3"/>
    </row>
    <row r="118" spans="1:24" ht="15.75" customHeight="1" x14ac:dyDescent="0.2">
      <c r="A118" s="27"/>
      <c r="B118" s="27"/>
      <c r="C118" s="27"/>
      <c r="D118" s="27"/>
      <c r="E118" s="3"/>
      <c r="F118" s="3"/>
      <c r="G118" s="3"/>
      <c r="H118" s="3"/>
      <c r="I118" s="3"/>
      <c r="J118" s="3"/>
      <c r="K118" s="3"/>
      <c r="L118" s="3"/>
      <c r="M118" s="3"/>
      <c r="N118" s="323"/>
      <c r="O118" s="3"/>
      <c r="P118" s="3"/>
      <c r="Q118" s="270"/>
      <c r="R118" s="3"/>
      <c r="S118" s="3"/>
      <c r="T118" s="3"/>
      <c r="U118" s="3"/>
      <c r="V118" s="3"/>
      <c r="W118" s="3"/>
      <c r="X118" s="3"/>
    </row>
    <row r="119" spans="1:24" ht="15.75" customHeight="1" x14ac:dyDescent="0.2">
      <c r="A119" s="27"/>
      <c r="B119" s="27"/>
      <c r="C119" s="27"/>
      <c r="D119" s="27"/>
      <c r="E119" s="3"/>
      <c r="F119" s="3"/>
      <c r="G119" s="3"/>
      <c r="H119" s="3"/>
      <c r="I119" s="3"/>
      <c r="J119" s="3"/>
      <c r="K119" s="3"/>
      <c r="L119" s="3"/>
      <c r="M119" s="3"/>
      <c r="N119" s="323"/>
      <c r="O119" s="3"/>
      <c r="P119" s="3"/>
      <c r="Q119" s="270"/>
      <c r="R119" s="3"/>
      <c r="S119" s="3"/>
      <c r="T119" s="3"/>
      <c r="U119" s="3"/>
      <c r="V119" s="3"/>
      <c r="W119" s="3"/>
      <c r="X119" s="3"/>
    </row>
    <row r="120" spans="1:24" ht="15.75" customHeight="1" x14ac:dyDescent="0.2">
      <c r="A120" s="27"/>
      <c r="B120" s="27"/>
      <c r="C120" s="27"/>
      <c r="D120" s="27"/>
      <c r="E120" s="3"/>
      <c r="F120" s="3"/>
      <c r="G120" s="3"/>
      <c r="H120" s="3"/>
      <c r="I120" s="3"/>
      <c r="J120" s="3"/>
      <c r="K120" s="3"/>
      <c r="L120" s="3"/>
      <c r="M120" s="3"/>
      <c r="N120" s="323"/>
      <c r="O120" s="3"/>
      <c r="P120" s="3"/>
      <c r="Q120" s="270"/>
      <c r="R120" s="3"/>
      <c r="S120" s="3"/>
      <c r="T120" s="3"/>
      <c r="U120" s="3"/>
      <c r="V120" s="3"/>
      <c r="W120" s="3"/>
      <c r="X120" s="3"/>
    </row>
    <row r="121" spans="1:24" ht="15.75" customHeight="1" x14ac:dyDescent="0.2">
      <c r="A121" s="27"/>
      <c r="B121" s="27"/>
      <c r="C121" s="27"/>
      <c r="D121" s="27"/>
      <c r="E121" s="3"/>
      <c r="F121" s="3"/>
      <c r="G121" s="3"/>
      <c r="H121" s="3"/>
      <c r="I121" s="3"/>
      <c r="J121" s="3"/>
      <c r="K121" s="3"/>
      <c r="L121" s="3"/>
      <c r="M121" s="3"/>
      <c r="N121" s="323"/>
      <c r="O121" s="3"/>
      <c r="P121" s="3"/>
      <c r="Q121" s="270"/>
      <c r="R121" s="3"/>
      <c r="S121" s="3"/>
      <c r="T121" s="3"/>
      <c r="U121" s="3"/>
      <c r="V121" s="3"/>
      <c r="W121" s="3"/>
      <c r="X121" s="3"/>
    </row>
    <row r="122" spans="1:24" ht="15.75" customHeight="1" x14ac:dyDescent="0.2">
      <c r="A122" s="27"/>
      <c r="B122" s="27"/>
      <c r="C122" s="27"/>
      <c r="D122" s="27"/>
      <c r="E122" s="3"/>
      <c r="F122" s="3"/>
      <c r="G122" s="3"/>
      <c r="H122" s="3"/>
      <c r="I122" s="3"/>
      <c r="J122" s="3"/>
      <c r="K122" s="3"/>
      <c r="L122" s="3"/>
      <c r="M122" s="3"/>
      <c r="N122" s="323"/>
      <c r="O122" s="3"/>
      <c r="P122" s="3"/>
      <c r="Q122" s="270"/>
      <c r="R122" s="3"/>
      <c r="S122" s="3"/>
      <c r="T122" s="3"/>
      <c r="U122" s="3"/>
      <c r="V122" s="3"/>
      <c r="W122" s="3"/>
      <c r="X122" s="3"/>
    </row>
    <row r="123" spans="1:24" ht="15.75" customHeight="1" x14ac:dyDescent="0.2">
      <c r="A123" s="27"/>
      <c r="B123" s="27"/>
      <c r="C123" s="27"/>
      <c r="D123" s="27"/>
      <c r="E123" s="3"/>
      <c r="F123" s="3"/>
      <c r="G123" s="3"/>
      <c r="H123" s="3"/>
      <c r="I123" s="3"/>
      <c r="J123" s="3"/>
      <c r="K123" s="3"/>
      <c r="L123" s="3"/>
      <c r="M123" s="3"/>
      <c r="N123" s="323"/>
      <c r="O123" s="3"/>
      <c r="P123" s="3"/>
      <c r="Q123" s="270"/>
      <c r="R123" s="3"/>
      <c r="S123" s="3"/>
      <c r="T123" s="3"/>
      <c r="U123" s="3"/>
      <c r="V123" s="3"/>
      <c r="W123" s="3"/>
      <c r="X123" s="3"/>
    </row>
    <row r="124" spans="1:24" ht="15.75" customHeight="1" x14ac:dyDescent="0.2">
      <c r="A124" s="27"/>
      <c r="B124" s="27"/>
      <c r="C124" s="27"/>
      <c r="D124" s="27"/>
      <c r="E124" s="3"/>
      <c r="F124" s="3"/>
      <c r="G124" s="3"/>
      <c r="H124" s="3"/>
      <c r="I124" s="3"/>
      <c r="J124" s="3"/>
      <c r="K124" s="3"/>
      <c r="L124" s="3"/>
      <c r="M124" s="3"/>
      <c r="N124" s="323"/>
      <c r="O124" s="3"/>
      <c r="P124" s="3"/>
      <c r="Q124" s="270"/>
      <c r="R124" s="3"/>
      <c r="S124" s="3"/>
      <c r="T124" s="3"/>
      <c r="U124" s="3"/>
      <c r="V124" s="3"/>
      <c r="W124" s="3"/>
      <c r="X124" s="3"/>
    </row>
    <row r="125" spans="1:24" ht="15.75" customHeight="1" x14ac:dyDescent="0.2">
      <c r="A125" s="27"/>
      <c r="B125" s="27"/>
      <c r="C125" s="27"/>
      <c r="D125" s="27"/>
      <c r="E125" s="3"/>
      <c r="F125" s="3"/>
      <c r="G125" s="3"/>
      <c r="H125" s="3"/>
      <c r="I125" s="3"/>
      <c r="J125" s="3"/>
      <c r="K125" s="3"/>
      <c r="L125" s="3"/>
      <c r="M125" s="3"/>
      <c r="N125" s="323"/>
      <c r="O125" s="3"/>
      <c r="P125" s="3"/>
      <c r="Q125" s="270"/>
      <c r="R125" s="3"/>
      <c r="S125" s="3"/>
      <c r="T125" s="3"/>
      <c r="U125" s="3"/>
      <c r="V125" s="3"/>
      <c r="W125" s="3"/>
      <c r="X125" s="3"/>
    </row>
    <row r="126" spans="1:24" ht="15.75" customHeight="1" x14ac:dyDescent="0.2">
      <c r="A126" s="27"/>
      <c r="B126" s="27"/>
      <c r="C126" s="27"/>
      <c r="D126" s="27"/>
      <c r="E126" s="3"/>
      <c r="F126" s="3"/>
      <c r="G126" s="3"/>
      <c r="H126" s="3"/>
      <c r="I126" s="3"/>
      <c r="J126" s="3"/>
      <c r="K126" s="3"/>
      <c r="L126" s="3"/>
      <c r="M126" s="3"/>
      <c r="N126" s="323"/>
      <c r="O126" s="3"/>
      <c r="P126" s="3"/>
      <c r="Q126" s="270"/>
      <c r="R126" s="3"/>
      <c r="S126" s="3"/>
      <c r="T126" s="3"/>
      <c r="U126" s="3"/>
      <c r="V126" s="3"/>
      <c r="W126" s="3"/>
      <c r="X126" s="3"/>
    </row>
    <row r="127" spans="1:24" ht="15.75" customHeight="1" x14ac:dyDescent="0.2">
      <c r="A127" s="27"/>
      <c r="B127" s="27"/>
      <c r="C127" s="27"/>
      <c r="D127" s="27"/>
      <c r="E127" s="3"/>
      <c r="F127" s="3"/>
      <c r="G127" s="3"/>
      <c r="H127" s="3"/>
      <c r="I127" s="3"/>
      <c r="J127" s="3"/>
      <c r="K127" s="3"/>
      <c r="L127" s="3"/>
      <c r="M127" s="3"/>
      <c r="N127" s="323"/>
      <c r="O127" s="3"/>
      <c r="P127" s="3"/>
      <c r="Q127" s="270"/>
      <c r="R127" s="3"/>
      <c r="S127" s="3"/>
      <c r="T127" s="3"/>
      <c r="U127" s="3"/>
      <c r="V127" s="3"/>
      <c r="W127" s="3"/>
      <c r="X127" s="3"/>
    </row>
    <row r="128" spans="1:24" ht="15.75" customHeight="1" x14ac:dyDescent="0.2">
      <c r="A128" s="27"/>
      <c r="B128" s="27"/>
      <c r="C128" s="27"/>
      <c r="D128" s="27"/>
      <c r="E128" s="3"/>
      <c r="F128" s="3"/>
      <c r="G128" s="3"/>
      <c r="H128" s="3"/>
      <c r="I128" s="3"/>
      <c r="J128" s="3"/>
      <c r="K128" s="3"/>
      <c r="L128" s="3"/>
      <c r="M128" s="3"/>
      <c r="N128" s="323"/>
      <c r="O128" s="3"/>
      <c r="P128" s="3"/>
      <c r="Q128" s="270"/>
      <c r="R128" s="3"/>
      <c r="S128" s="3"/>
      <c r="T128" s="3"/>
      <c r="U128" s="3"/>
      <c r="V128" s="3"/>
      <c r="W128" s="3"/>
      <c r="X128" s="3"/>
    </row>
    <row r="129" spans="1:24" ht="15.75" customHeight="1" x14ac:dyDescent="0.2">
      <c r="A129" s="27"/>
      <c r="B129" s="27"/>
      <c r="C129" s="27"/>
      <c r="D129" s="27"/>
      <c r="E129" s="3"/>
      <c r="F129" s="3"/>
      <c r="G129" s="3"/>
      <c r="H129" s="3"/>
      <c r="I129" s="3"/>
      <c r="J129" s="3"/>
      <c r="K129" s="3"/>
      <c r="L129" s="3"/>
      <c r="M129" s="3"/>
      <c r="N129" s="323"/>
      <c r="O129" s="3"/>
      <c r="P129" s="3"/>
      <c r="Q129" s="270"/>
      <c r="R129" s="3"/>
      <c r="S129" s="3"/>
      <c r="T129" s="3"/>
      <c r="U129" s="3"/>
      <c r="V129" s="3"/>
      <c r="W129" s="3"/>
      <c r="X129" s="3"/>
    </row>
    <row r="130" spans="1:24" ht="15.75" customHeight="1" x14ac:dyDescent="0.2">
      <c r="A130" s="27"/>
      <c r="B130" s="27"/>
      <c r="C130" s="27"/>
      <c r="D130" s="27"/>
      <c r="E130" s="3"/>
      <c r="F130" s="3"/>
      <c r="G130" s="3"/>
      <c r="H130" s="3"/>
      <c r="I130" s="3"/>
      <c r="J130" s="3"/>
      <c r="K130" s="3"/>
      <c r="L130" s="3"/>
      <c r="M130" s="3"/>
      <c r="N130" s="323"/>
      <c r="O130" s="3"/>
      <c r="P130" s="3"/>
      <c r="Q130" s="270"/>
      <c r="R130" s="3"/>
      <c r="S130" s="3"/>
      <c r="T130" s="3"/>
      <c r="U130" s="3"/>
      <c r="V130" s="3"/>
      <c r="W130" s="3"/>
      <c r="X130" s="3"/>
    </row>
    <row r="131" spans="1:24" ht="15.75" customHeight="1" x14ac:dyDescent="0.2">
      <c r="A131" s="27"/>
      <c r="B131" s="27"/>
      <c r="C131" s="27"/>
      <c r="D131" s="27"/>
      <c r="E131" s="3"/>
      <c r="F131" s="3"/>
      <c r="G131" s="3"/>
      <c r="H131" s="3"/>
      <c r="I131" s="3"/>
      <c r="J131" s="3"/>
      <c r="K131" s="3"/>
      <c r="L131" s="3"/>
      <c r="M131" s="3"/>
      <c r="N131" s="323"/>
      <c r="O131" s="3"/>
      <c r="P131" s="3"/>
      <c r="Q131" s="270"/>
      <c r="R131" s="3"/>
      <c r="S131" s="3"/>
      <c r="T131" s="3"/>
      <c r="U131" s="3"/>
      <c r="V131" s="3"/>
      <c r="W131" s="3"/>
      <c r="X131" s="3"/>
    </row>
    <row r="132" spans="1:24" ht="15.75" customHeight="1" x14ac:dyDescent="0.2">
      <c r="A132" s="27"/>
      <c r="B132" s="27"/>
      <c r="C132" s="27"/>
      <c r="D132" s="27"/>
      <c r="E132" s="3"/>
      <c r="F132" s="3"/>
      <c r="G132" s="3"/>
      <c r="H132" s="3"/>
      <c r="I132" s="3"/>
      <c r="J132" s="3"/>
      <c r="K132" s="3"/>
      <c r="L132" s="3"/>
      <c r="M132" s="3"/>
      <c r="N132" s="323"/>
      <c r="O132" s="3"/>
      <c r="P132" s="3"/>
      <c r="Q132" s="270"/>
      <c r="R132" s="3"/>
      <c r="S132" s="3"/>
      <c r="T132" s="3"/>
      <c r="U132" s="3"/>
      <c r="V132" s="3"/>
      <c r="W132" s="3"/>
      <c r="X132" s="3"/>
    </row>
    <row r="133" spans="1:24" ht="15.75" customHeight="1" x14ac:dyDescent="0.2">
      <c r="A133" s="27"/>
      <c r="B133" s="27"/>
      <c r="C133" s="27"/>
      <c r="D133" s="27"/>
      <c r="E133" s="3"/>
      <c r="F133" s="3"/>
      <c r="G133" s="3"/>
      <c r="H133" s="3"/>
      <c r="I133" s="3"/>
      <c r="J133" s="3"/>
      <c r="K133" s="3"/>
      <c r="L133" s="3"/>
      <c r="M133" s="3"/>
      <c r="N133" s="323"/>
      <c r="O133" s="3"/>
      <c r="P133" s="3"/>
      <c r="Q133" s="270"/>
      <c r="R133" s="3"/>
      <c r="S133" s="3"/>
      <c r="T133" s="3"/>
      <c r="U133" s="3"/>
      <c r="V133" s="3"/>
      <c r="W133" s="3"/>
      <c r="X133" s="3"/>
    </row>
    <row r="134" spans="1:24" ht="15.75" customHeight="1" x14ac:dyDescent="0.2">
      <c r="A134" s="27"/>
      <c r="B134" s="27"/>
      <c r="C134" s="27"/>
      <c r="D134" s="27"/>
      <c r="E134" s="3"/>
      <c r="F134" s="3"/>
      <c r="G134" s="3"/>
      <c r="H134" s="3"/>
      <c r="I134" s="3"/>
      <c r="J134" s="3"/>
      <c r="K134" s="3"/>
      <c r="L134" s="3"/>
      <c r="M134" s="3"/>
      <c r="N134" s="323"/>
      <c r="O134" s="3"/>
      <c r="P134" s="3"/>
      <c r="Q134" s="270"/>
      <c r="R134" s="3"/>
      <c r="S134" s="3"/>
      <c r="T134" s="3"/>
      <c r="U134" s="3"/>
      <c r="V134" s="3"/>
      <c r="W134" s="3"/>
      <c r="X134" s="3"/>
    </row>
    <row r="135" spans="1:24" ht="15.75" customHeight="1" x14ac:dyDescent="0.2">
      <c r="A135" s="27"/>
      <c r="B135" s="27"/>
      <c r="C135" s="27"/>
      <c r="D135" s="27"/>
      <c r="E135" s="3"/>
      <c r="F135" s="3"/>
      <c r="G135" s="3"/>
      <c r="H135" s="3"/>
      <c r="I135" s="3"/>
      <c r="J135" s="3"/>
      <c r="K135" s="3"/>
      <c r="L135" s="3"/>
      <c r="M135" s="3"/>
      <c r="N135" s="323"/>
      <c r="O135" s="3"/>
      <c r="P135" s="3"/>
      <c r="Q135" s="270"/>
      <c r="R135" s="3"/>
      <c r="S135" s="3"/>
      <c r="T135" s="3"/>
      <c r="U135" s="3"/>
      <c r="V135" s="3"/>
      <c r="W135" s="3"/>
      <c r="X135" s="3"/>
    </row>
    <row r="136" spans="1:24" ht="15.75" customHeight="1" x14ac:dyDescent="0.2">
      <c r="A136" s="27"/>
      <c r="B136" s="27"/>
      <c r="C136" s="27"/>
      <c r="D136" s="27"/>
      <c r="E136" s="3"/>
      <c r="F136" s="3"/>
      <c r="G136" s="3"/>
      <c r="H136" s="3"/>
      <c r="I136" s="3"/>
      <c r="J136" s="3"/>
      <c r="K136" s="3"/>
      <c r="L136" s="3"/>
      <c r="M136" s="3"/>
      <c r="N136" s="323"/>
      <c r="O136" s="3"/>
      <c r="P136" s="3"/>
      <c r="Q136" s="270"/>
      <c r="R136" s="3"/>
      <c r="S136" s="3"/>
      <c r="T136" s="3"/>
      <c r="U136" s="3"/>
      <c r="V136" s="3"/>
      <c r="W136" s="3"/>
      <c r="X136" s="3"/>
    </row>
    <row r="137" spans="1:24" ht="15.75" customHeight="1" x14ac:dyDescent="0.2">
      <c r="A137" s="27"/>
      <c r="B137" s="27"/>
      <c r="C137" s="27"/>
      <c r="D137" s="27"/>
      <c r="E137" s="3"/>
      <c r="F137" s="3"/>
      <c r="G137" s="3"/>
      <c r="H137" s="3"/>
      <c r="I137" s="3"/>
      <c r="J137" s="3"/>
      <c r="K137" s="3"/>
      <c r="L137" s="3"/>
      <c r="M137" s="3"/>
      <c r="N137" s="323"/>
      <c r="O137" s="3"/>
      <c r="P137" s="3"/>
      <c r="Q137" s="270"/>
      <c r="R137" s="3"/>
      <c r="S137" s="3"/>
      <c r="T137" s="3"/>
      <c r="U137" s="3"/>
      <c r="V137" s="3"/>
      <c r="W137" s="3"/>
      <c r="X137" s="3"/>
    </row>
    <row r="138" spans="1:24" ht="15.75" customHeight="1" x14ac:dyDescent="0.2">
      <c r="A138" s="27"/>
      <c r="B138" s="27"/>
      <c r="C138" s="27"/>
      <c r="D138" s="27"/>
      <c r="E138" s="3"/>
      <c r="F138" s="3"/>
      <c r="G138" s="3"/>
      <c r="H138" s="3"/>
      <c r="I138" s="3"/>
      <c r="J138" s="3"/>
      <c r="K138" s="3"/>
      <c r="L138" s="3"/>
      <c r="M138" s="3"/>
      <c r="N138" s="323"/>
      <c r="O138" s="3"/>
      <c r="P138" s="3"/>
      <c r="Q138" s="270"/>
      <c r="R138" s="3"/>
      <c r="S138" s="3"/>
      <c r="T138" s="3"/>
      <c r="U138" s="3"/>
      <c r="V138" s="3"/>
      <c r="W138" s="3"/>
      <c r="X138" s="3"/>
    </row>
    <row r="139" spans="1:24" ht="15.75" customHeight="1" x14ac:dyDescent="0.2">
      <c r="A139" s="27"/>
      <c r="B139" s="27"/>
      <c r="C139" s="27"/>
      <c r="D139" s="27"/>
      <c r="E139" s="3"/>
      <c r="F139" s="3"/>
      <c r="G139" s="3"/>
      <c r="H139" s="3"/>
      <c r="I139" s="3"/>
      <c r="J139" s="3"/>
      <c r="K139" s="3"/>
      <c r="L139" s="3"/>
      <c r="M139" s="3"/>
      <c r="N139" s="323"/>
      <c r="O139" s="3"/>
      <c r="P139" s="3"/>
      <c r="Q139" s="270"/>
      <c r="R139" s="3"/>
      <c r="S139" s="3"/>
      <c r="T139" s="3"/>
      <c r="U139" s="3"/>
      <c r="V139" s="3"/>
      <c r="W139" s="3"/>
      <c r="X139" s="3"/>
    </row>
    <row r="140" spans="1:24" ht="15.75" customHeight="1" x14ac:dyDescent="0.2">
      <c r="A140" s="27"/>
      <c r="B140" s="27"/>
      <c r="C140" s="27"/>
      <c r="D140" s="27"/>
      <c r="E140" s="3"/>
      <c r="F140" s="3"/>
      <c r="G140" s="3"/>
      <c r="H140" s="3"/>
      <c r="I140" s="3"/>
      <c r="J140" s="3"/>
      <c r="K140" s="3"/>
      <c r="L140" s="3"/>
      <c r="M140" s="3"/>
      <c r="N140" s="323"/>
      <c r="O140" s="3"/>
      <c r="P140" s="3"/>
      <c r="Q140" s="270"/>
      <c r="R140" s="3"/>
      <c r="S140" s="3"/>
      <c r="T140" s="3"/>
      <c r="U140" s="3"/>
      <c r="V140" s="3"/>
      <c r="W140" s="3"/>
      <c r="X140" s="3"/>
    </row>
    <row r="141" spans="1:24" ht="15.75" customHeight="1" x14ac:dyDescent="0.2">
      <c r="A141" s="27"/>
      <c r="B141" s="27"/>
      <c r="C141" s="27"/>
      <c r="D141" s="27"/>
      <c r="E141" s="3"/>
      <c r="F141" s="3"/>
      <c r="G141" s="3"/>
      <c r="H141" s="3"/>
      <c r="I141" s="3"/>
      <c r="J141" s="3"/>
      <c r="K141" s="3"/>
      <c r="L141" s="3"/>
      <c r="M141" s="3"/>
      <c r="N141" s="323"/>
      <c r="O141" s="3"/>
      <c r="P141" s="3"/>
      <c r="Q141" s="270"/>
      <c r="R141" s="3"/>
      <c r="S141" s="3"/>
      <c r="T141" s="3"/>
      <c r="U141" s="3"/>
      <c r="V141" s="3"/>
      <c r="W141" s="3"/>
      <c r="X141" s="3"/>
    </row>
    <row r="142" spans="1:24" ht="15.75" customHeight="1" x14ac:dyDescent="0.2">
      <c r="A142" s="27"/>
      <c r="B142" s="27"/>
      <c r="C142" s="27"/>
      <c r="D142" s="27"/>
      <c r="E142" s="3"/>
      <c r="F142" s="3"/>
      <c r="G142" s="3"/>
      <c r="H142" s="3"/>
      <c r="I142" s="3"/>
      <c r="J142" s="3"/>
      <c r="K142" s="3"/>
      <c r="L142" s="3"/>
      <c r="M142" s="3"/>
      <c r="N142" s="323"/>
      <c r="O142" s="3"/>
      <c r="P142" s="3"/>
      <c r="Q142" s="270"/>
      <c r="R142" s="3"/>
      <c r="S142" s="3"/>
      <c r="T142" s="3"/>
      <c r="U142" s="3"/>
      <c r="V142" s="3"/>
      <c r="W142" s="3"/>
      <c r="X142" s="3"/>
    </row>
    <row r="143" spans="1:24" ht="15.75" customHeight="1" x14ac:dyDescent="0.2">
      <c r="A143" s="27"/>
      <c r="B143" s="27"/>
      <c r="C143" s="27"/>
      <c r="D143" s="27"/>
      <c r="E143" s="3"/>
      <c r="F143" s="3"/>
      <c r="G143" s="3"/>
      <c r="H143" s="3"/>
      <c r="I143" s="3"/>
      <c r="J143" s="3"/>
      <c r="K143" s="3"/>
      <c r="L143" s="3"/>
      <c r="M143" s="3"/>
      <c r="N143" s="323"/>
      <c r="O143" s="3"/>
      <c r="P143" s="3"/>
      <c r="Q143" s="270"/>
      <c r="R143" s="3"/>
      <c r="S143" s="3"/>
      <c r="T143" s="3"/>
      <c r="U143" s="3"/>
      <c r="V143" s="3"/>
      <c r="W143" s="3"/>
      <c r="X143" s="3"/>
    </row>
    <row r="144" spans="1:24" ht="15.75" customHeight="1" x14ac:dyDescent="0.2">
      <c r="A144" s="27"/>
      <c r="B144" s="27"/>
      <c r="C144" s="27"/>
      <c r="D144" s="27"/>
      <c r="E144" s="3"/>
      <c r="F144" s="3"/>
      <c r="G144" s="3"/>
      <c r="H144" s="3"/>
      <c r="I144" s="3"/>
      <c r="J144" s="3"/>
      <c r="K144" s="3"/>
      <c r="L144" s="3"/>
      <c r="M144" s="3"/>
      <c r="N144" s="323"/>
      <c r="O144" s="3"/>
      <c r="P144" s="3"/>
      <c r="Q144" s="270"/>
      <c r="R144" s="3"/>
      <c r="S144" s="3"/>
      <c r="T144" s="3"/>
      <c r="U144" s="3"/>
      <c r="V144" s="3"/>
      <c r="W144" s="3"/>
      <c r="X144" s="3"/>
    </row>
    <row r="145" spans="1:24" ht="15.75" customHeight="1" x14ac:dyDescent="0.2">
      <c r="A145" s="27"/>
      <c r="B145" s="27"/>
      <c r="C145" s="27"/>
      <c r="D145" s="27"/>
      <c r="E145" s="3"/>
      <c r="F145" s="3"/>
      <c r="G145" s="3"/>
      <c r="H145" s="3"/>
      <c r="I145" s="3"/>
      <c r="J145" s="3"/>
      <c r="K145" s="3"/>
      <c r="L145" s="3"/>
      <c r="M145" s="3"/>
      <c r="N145" s="323"/>
      <c r="O145" s="3"/>
      <c r="P145" s="3"/>
      <c r="Q145" s="270"/>
      <c r="R145" s="3"/>
      <c r="S145" s="3"/>
      <c r="T145" s="3"/>
      <c r="U145" s="3"/>
      <c r="V145" s="3"/>
      <c r="W145" s="3"/>
      <c r="X145" s="3"/>
    </row>
    <row r="146" spans="1:24" ht="15.75" customHeight="1" x14ac:dyDescent="0.2">
      <c r="A146" s="27"/>
      <c r="B146" s="27"/>
      <c r="C146" s="27"/>
      <c r="D146" s="27"/>
      <c r="E146" s="3"/>
      <c r="F146" s="3"/>
      <c r="G146" s="3"/>
      <c r="H146" s="3"/>
      <c r="I146" s="3"/>
      <c r="J146" s="3"/>
      <c r="K146" s="3"/>
      <c r="L146" s="3"/>
      <c r="M146" s="3"/>
      <c r="N146" s="323"/>
      <c r="O146" s="3"/>
      <c r="P146" s="3"/>
      <c r="Q146" s="270"/>
      <c r="R146" s="3"/>
      <c r="S146" s="3"/>
      <c r="T146" s="3"/>
      <c r="U146" s="3"/>
      <c r="V146" s="3"/>
      <c r="W146" s="3"/>
      <c r="X146" s="3"/>
    </row>
    <row r="147" spans="1:24" ht="15.75" customHeight="1" x14ac:dyDescent="0.2">
      <c r="A147" s="27"/>
      <c r="B147" s="27"/>
      <c r="C147" s="27"/>
      <c r="D147" s="27"/>
      <c r="E147" s="3"/>
      <c r="F147" s="3"/>
      <c r="G147" s="3"/>
      <c r="H147" s="3"/>
      <c r="I147" s="3"/>
      <c r="J147" s="3"/>
      <c r="K147" s="3"/>
      <c r="L147" s="3"/>
      <c r="M147" s="3"/>
      <c r="N147" s="323"/>
      <c r="O147" s="3"/>
      <c r="P147" s="3"/>
      <c r="Q147" s="270"/>
      <c r="R147" s="3"/>
      <c r="S147" s="3"/>
      <c r="T147" s="3"/>
      <c r="U147" s="3"/>
      <c r="V147" s="3"/>
      <c r="W147" s="3"/>
      <c r="X147" s="3"/>
    </row>
    <row r="148" spans="1:24" ht="15.75" customHeight="1" x14ac:dyDescent="0.2">
      <c r="A148" s="27"/>
      <c r="B148" s="27"/>
      <c r="C148" s="27"/>
      <c r="D148" s="27"/>
      <c r="E148" s="3"/>
      <c r="F148" s="3"/>
      <c r="G148" s="3"/>
      <c r="H148" s="3"/>
      <c r="I148" s="3"/>
      <c r="J148" s="3"/>
      <c r="K148" s="3"/>
      <c r="L148" s="3"/>
      <c r="M148" s="3"/>
      <c r="N148" s="323"/>
      <c r="O148" s="3"/>
      <c r="P148" s="3"/>
      <c r="Q148" s="270"/>
      <c r="R148" s="3"/>
      <c r="S148" s="3"/>
      <c r="T148" s="3"/>
      <c r="U148" s="3"/>
      <c r="V148" s="3"/>
      <c r="W148" s="3"/>
      <c r="X148" s="3"/>
    </row>
    <row r="149" spans="1:24" ht="15.75" customHeight="1" x14ac:dyDescent="0.2">
      <c r="A149" s="27"/>
      <c r="B149" s="27"/>
      <c r="C149" s="27"/>
      <c r="D149" s="27"/>
      <c r="E149" s="3"/>
      <c r="F149" s="3"/>
      <c r="G149" s="3"/>
      <c r="H149" s="3"/>
      <c r="I149" s="3"/>
      <c r="J149" s="3"/>
      <c r="K149" s="3"/>
      <c r="L149" s="3"/>
      <c r="M149" s="3"/>
      <c r="N149" s="323"/>
      <c r="O149" s="3"/>
      <c r="P149" s="3"/>
      <c r="Q149" s="270"/>
      <c r="R149" s="3"/>
      <c r="S149" s="3"/>
      <c r="T149" s="3"/>
      <c r="U149" s="3"/>
      <c r="V149" s="3"/>
      <c r="W149" s="3"/>
      <c r="X149" s="3"/>
    </row>
    <row r="150" spans="1:24" ht="15.75" customHeight="1" x14ac:dyDescent="0.2">
      <c r="A150" s="27"/>
      <c r="B150" s="27"/>
      <c r="C150" s="27"/>
      <c r="D150" s="27"/>
      <c r="E150" s="3"/>
      <c r="F150" s="3"/>
      <c r="G150" s="3"/>
      <c r="H150" s="3"/>
      <c r="I150" s="3"/>
      <c r="J150" s="3"/>
      <c r="K150" s="3"/>
      <c r="L150" s="3"/>
      <c r="M150" s="3"/>
      <c r="N150" s="323"/>
      <c r="O150" s="3"/>
      <c r="P150" s="3"/>
      <c r="Q150" s="270"/>
      <c r="R150" s="3"/>
      <c r="S150" s="3"/>
      <c r="T150" s="3"/>
      <c r="U150" s="3"/>
      <c r="V150" s="3"/>
      <c r="W150" s="3"/>
      <c r="X150" s="3"/>
    </row>
    <row r="151" spans="1:24" ht="15.75" customHeight="1" x14ac:dyDescent="0.2">
      <c r="A151" s="27"/>
      <c r="B151" s="27"/>
      <c r="C151" s="27"/>
      <c r="D151" s="27"/>
      <c r="E151" s="3"/>
      <c r="F151" s="3"/>
      <c r="G151" s="3"/>
      <c r="H151" s="3"/>
      <c r="I151" s="3"/>
      <c r="J151" s="3"/>
      <c r="K151" s="3"/>
      <c r="L151" s="3"/>
      <c r="M151" s="3"/>
      <c r="N151" s="323"/>
      <c r="O151" s="3"/>
      <c r="P151" s="3"/>
      <c r="Q151" s="270"/>
      <c r="R151" s="3"/>
      <c r="S151" s="3"/>
      <c r="T151" s="3"/>
      <c r="U151" s="3"/>
      <c r="V151" s="3"/>
      <c r="W151" s="3"/>
      <c r="X151" s="3"/>
    </row>
    <row r="152" spans="1:24" ht="15.75" customHeight="1" x14ac:dyDescent="0.2">
      <c r="A152" s="27"/>
      <c r="B152" s="27"/>
      <c r="C152" s="27"/>
      <c r="D152" s="27"/>
      <c r="E152" s="3"/>
      <c r="F152" s="3"/>
      <c r="G152" s="3"/>
      <c r="H152" s="3"/>
      <c r="I152" s="3"/>
      <c r="J152" s="3"/>
      <c r="K152" s="3"/>
      <c r="L152" s="3"/>
      <c r="M152" s="3"/>
      <c r="N152" s="323"/>
      <c r="O152" s="3"/>
      <c r="P152" s="3"/>
      <c r="Q152" s="270"/>
      <c r="R152" s="3"/>
      <c r="S152" s="3"/>
      <c r="T152" s="3"/>
      <c r="U152" s="3"/>
      <c r="V152" s="3"/>
      <c r="W152" s="3"/>
      <c r="X152" s="3"/>
    </row>
    <row r="153" spans="1:24" ht="15.75" customHeight="1" x14ac:dyDescent="0.2">
      <c r="A153" s="27"/>
      <c r="B153" s="27"/>
      <c r="C153" s="27"/>
      <c r="D153" s="27"/>
      <c r="E153" s="3"/>
      <c r="F153" s="3"/>
      <c r="G153" s="3"/>
      <c r="H153" s="3"/>
      <c r="I153" s="3"/>
      <c r="J153" s="3"/>
      <c r="K153" s="3"/>
      <c r="L153" s="3"/>
      <c r="M153" s="3"/>
      <c r="N153" s="323"/>
      <c r="O153" s="3"/>
      <c r="P153" s="3"/>
      <c r="Q153" s="270"/>
      <c r="R153" s="3"/>
      <c r="S153" s="3"/>
      <c r="T153" s="3"/>
      <c r="U153" s="3"/>
      <c r="V153" s="3"/>
      <c r="W153" s="3"/>
      <c r="X153" s="3"/>
    </row>
    <row r="154" spans="1:24" ht="15.75" customHeight="1" x14ac:dyDescent="0.2">
      <c r="A154" s="27"/>
      <c r="B154" s="27"/>
      <c r="C154" s="27"/>
      <c r="D154" s="27"/>
      <c r="E154" s="3"/>
      <c r="F154" s="3"/>
      <c r="G154" s="3"/>
      <c r="H154" s="3"/>
      <c r="I154" s="3"/>
      <c r="J154" s="3"/>
      <c r="K154" s="3"/>
      <c r="L154" s="3"/>
      <c r="M154" s="3"/>
      <c r="N154" s="323"/>
      <c r="O154" s="3"/>
      <c r="P154" s="3"/>
      <c r="Q154" s="270"/>
      <c r="R154" s="3"/>
      <c r="S154" s="3"/>
      <c r="T154" s="3"/>
      <c r="U154" s="3"/>
      <c r="V154" s="3"/>
      <c r="W154" s="3"/>
      <c r="X154" s="3"/>
    </row>
    <row r="155" spans="1:24" ht="15.75" customHeight="1" x14ac:dyDescent="0.2">
      <c r="A155" s="27"/>
      <c r="B155" s="27"/>
      <c r="C155" s="27"/>
      <c r="D155" s="27"/>
      <c r="E155" s="3"/>
      <c r="F155" s="3"/>
      <c r="G155" s="3"/>
      <c r="H155" s="3"/>
      <c r="I155" s="3"/>
      <c r="J155" s="3"/>
      <c r="K155" s="3"/>
      <c r="L155" s="3"/>
      <c r="M155" s="3"/>
      <c r="N155" s="323"/>
      <c r="O155" s="3"/>
      <c r="P155" s="3"/>
      <c r="Q155" s="270"/>
      <c r="R155" s="3"/>
      <c r="S155" s="3"/>
      <c r="T155" s="3"/>
      <c r="U155" s="3"/>
      <c r="V155" s="3"/>
      <c r="W155" s="3"/>
      <c r="X155" s="3"/>
    </row>
    <row r="156" spans="1:24" ht="15.75" customHeight="1" x14ac:dyDescent="0.2">
      <c r="A156" s="27"/>
      <c r="B156" s="27"/>
      <c r="C156" s="27"/>
      <c r="D156" s="27"/>
      <c r="E156" s="3"/>
      <c r="F156" s="3"/>
      <c r="G156" s="3"/>
      <c r="H156" s="3"/>
      <c r="I156" s="3"/>
      <c r="J156" s="3"/>
      <c r="K156" s="3"/>
      <c r="L156" s="3"/>
      <c r="M156" s="3"/>
      <c r="N156" s="323"/>
      <c r="O156" s="3"/>
      <c r="P156" s="3"/>
      <c r="Q156" s="270"/>
      <c r="R156" s="3"/>
      <c r="S156" s="3"/>
      <c r="T156" s="3"/>
      <c r="U156" s="3"/>
      <c r="V156" s="3"/>
      <c r="W156" s="3"/>
      <c r="X156" s="3"/>
    </row>
    <row r="157" spans="1:24" ht="15.75" customHeight="1" x14ac:dyDescent="0.2">
      <c r="A157" s="27"/>
      <c r="B157" s="27"/>
      <c r="C157" s="27"/>
      <c r="D157" s="27"/>
      <c r="E157" s="3"/>
      <c r="F157" s="3"/>
      <c r="G157" s="3"/>
      <c r="H157" s="3"/>
      <c r="I157" s="3"/>
      <c r="J157" s="3"/>
      <c r="K157" s="3"/>
      <c r="L157" s="3"/>
      <c r="M157" s="3"/>
      <c r="N157" s="323"/>
      <c r="O157" s="3"/>
      <c r="P157" s="3"/>
      <c r="Q157" s="270"/>
      <c r="R157" s="3"/>
      <c r="S157" s="3"/>
      <c r="T157" s="3"/>
      <c r="U157" s="3"/>
      <c r="V157" s="3"/>
      <c r="W157" s="3"/>
      <c r="X157" s="3"/>
    </row>
    <row r="158" spans="1:24" ht="15.75" customHeight="1" x14ac:dyDescent="0.2">
      <c r="A158" s="27"/>
      <c r="B158" s="27"/>
      <c r="C158" s="27"/>
      <c r="D158" s="27"/>
      <c r="E158" s="3"/>
      <c r="F158" s="3"/>
      <c r="G158" s="3"/>
      <c r="H158" s="3"/>
      <c r="I158" s="3"/>
      <c r="J158" s="3"/>
      <c r="K158" s="3"/>
      <c r="L158" s="3"/>
      <c r="M158" s="3"/>
      <c r="N158" s="323"/>
      <c r="O158" s="3"/>
      <c r="P158" s="3"/>
      <c r="Q158" s="270"/>
      <c r="R158" s="3"/>
      <c r="S158" s="3"/>
      <c r="T158" s="3"/>
      <c r="U158" s="3"/>
      <c r="V158" s="3"/>
      <c r="W158" s="3"/>
      <c r="X158" s="3"/>
    </row>
    <row r="159" spans="1:24" ht="15.75" customHeight="1" x14ac:dyDescent="0.2">
      <c r="A159" s="27"/>
      <c r="B159" s="27"/>
      <c r="C159" s="27"/>
      <c r="D159" s="27"/>
      <c r="E159" s="3"/>
      <c r="F159" s="3"/>
      <c r="G159" s="3"/>
      <c r="H159" s="3"/>
      <c r="I159" s="3"/>
      <c r="J159" s="3"/>
      <c r="K159" s="3"/>
      <c r="L159" s="3"/>
      <c r="M159" s="3"/>
      <c r="N159" s="323"/>
      <c r="O159" s="3"/>
      <c r="P159" s="3"/>
      <c r="Q159" s="270"/>
      <c r="R159" s="3"/>
      <c r="S159" s="3"/>
      <c r="T159" s="3"/>
      <c r="U159" s="3"/>
      <c r="V159" s="3"/>
      <c r="W159" s="3"/>
      <c r="X159" s="3"/>
    </row>
    <row r="160" spans="1:24" ht="15.75" customHeight="1" x14ac:dyDescent="0.2">
      <c r="A160" s="27"/>
      <c r="B160" s="27"/>
      <c r="C160" s="27"/>
      <c r="D160" s="27"/>
      <c r="E160" s="3"/>
      <c r="F160" s="3"/>
      <c r="G160" s="3"/>
      <c r="H160" s="3"/>
      <c r="I160" s="3"/>
      <c r="J160" s="3"/>
      <c r="K160" s="3"/>
      <c r="L160" s="3"/>
      <c r="M160" s="3"/>
      <c r="N160" s="323"/>
      <c r="O160" s="3"/>
      <c r="P160" s="3"/>
      <c r="Q160" s="270"/>
      <c r="R160" s="3"/>
      <c r="S160" s="3"/>
      <c r="T160" s="3"/>
      <c r="U160" s="3"/>
      <c r="V160" s="3"/>
      <c r="W160" s="3"/>
      <c r="X160" s="3"/>
    </row>
    <row r="161" spans="1:24" ht="15.75" customHeight="1" x14ac:dyDescent="0.2">
      <c r="A161" s="27"/>
      <c r="B161" s="27"/>
      <c r="C161" s="27"/>
      <c r="D161" s="27"/>
      <c r="E161" s="3"/>
      <c r="F161" s="3"/>
      <c r="G161" s="3"/>
      <c r="H161" s="3"/>
      <c r="I161" s="3"/>
      <c r="J161" s="3"/>
      <c r="K161" s="3"/>
      <c r="L161" s="3"/>
      <c r="M161" s="3"/>
      <c r="N161" s="323"/>
      <c r="O161" s="3"/>
      <c r="P161" s="3"/>
      <c r="Q161" s="270"/>
      <c r="R161" s="3"/>
      <c r="S161" s="3"/>
      <c r="T161" s="3"/>
      <c r="U161" s="3"/>
      <c r="V161" s="3"/>
      <c r="W161" s="3"/>
      <c r="X161" s="3"/>
    </row>
    <row r="162" spans="1:24" ht="15.75" customHeight="1" x14ac:dyDescent="0.2">
      <c r="A162" s="27"/>
      <c r="B162" s="27"/>
      <c r="C162" s="27"/>
      <c r="D162" s="27"/>
      <c r="E162" s="3"/>
      <c r="F162" s="3"/>
      <c r="G162" s="3"/>
      <c r="H162" s="3"/>
      <c r="I162" s="3"/>
      <c r="J162" s="3"/>
      <c r="K162" s="3"/>
      <c r="L162" s="3"/>
      <c r="M162" s="3"/>
      <c r="N162" s="323"/>
      <c r="O162" s="3"/>
      <c r="P162" s="3"/>
      <c r="Q162" s="270"/>
      <c r="R162" s="3"/>
      <c r="S162" s="3"/>
      <c r="T162" s="3"/>
      <c r="U162" s="3"/>
      <c r="V162" s="3"/>
      <c r="W162" s="3"/>
      <c r="X162" s="3"/>
    </row>
    <row r="163" spans="1:24" ht="15.75" customHeight="1" x14ac:dyDescent="0.2">
      <c r="A163" s="27"/>
      <c r="B163" s="27"/>
      <c r="C163" s="27"/>
      <c r="D163" s="27"/>
      <c r="E163" s="3"/>
      <c r="F163" s="3"/>
      <c r="G163" s="3"/>
      <c r="H163" s="3"/>
      <c r="I163" s="3"/>
      <c r="J163" s="3"/>
      <c r="K163" s="3"/>
      <c r="L163" s="3"/>
      <c r="M163" s="3"/>
      <c r="N163" s="323"/>
      <c r="O163" s="3"/>
      <c r="P163" s="3"/>
      <c r="Q163" s="270"/>
      <c r="R163" s="3"/>
      <c r="S163" s="3"/>
      <c r="T163" s="3"/>
      <c r="U163" s="3"/>
      <c r="V163" s="3"/>
      <c r="W163" s="3"/>
      <c r="X163" s="3"/>
    </row>
    <row r="164" spans="1:24" ht="15.75" customHeight="1" x14ac:dyDescent="0.2">
      <c r="A164" s="27"/>
      <c r="B164" s="27"/>
      <c r="C164" s="27"/>
      <c r="D164" s="27"/>
      <c r="E164" s="3"/>
      <c r="F164" s="3"/>
      <c r="G164" s="3"/>
      <c r="H164" s="3"/>
      <c r="I164" s="3"/>
      <c r="J164" s="3"/>
      <c r="K164" s="3"/>
      <c r="L164" s="3"/>
      <c r="M164" s="3"/>
      <c r="N164" s="323"/>
      <c r="O164" s="3"/>
      <c r="P164" s="3"/>
      <c r="Q164" s="270"/>
      <c r="R164" s="3"/>
      <c r="S164" s="3"/>
      <c r="T164" s="3"/>
      <c r="U164" s="3"/>
      <c r="V164" s="3"/>
      <c r="W164" s="3"/>
      <c r="X164" s="3"/>
    </row>
    <row r="165" spans="1:24" ht="15.75" customHeight="1" x14ac:dyDescent="0.2">
      <c r="A165" s="27"/>
      <c r="B165" s="27"/>
      <c r="C165" s="27"/>
      <c r="D165" s="27"/>
      <c r="E165" s="3"/>
      <c r="F165" s="3"/>
      <c r="G165" s="3"/>
      <c r="H165" s="3"/>
      <c r="I165" s="3"/>
      <c r="J165" s="3"/>
      <c r="K165" s="3"/>
      <c r="L165" s="3"/>
      <c r="M165" s="3"/>
      <c r="N165" s="323"/>
      <c r="O165" s="3"/>
      <c r="P165" s="3"/>
      <c r="Q165" s="270"/>
      <c r="R165" s="3"/>
      <c r="S165" s="3"/>
      <c r="T165" s="3"/>
      <c r="U165" s="3"/>
      <c r="V165" s="3"/>
      <c r="W165" s="3"/>
      <c r="X165" s="3"/>
    </row>
    <row r="166" spans="1:24" ht="15.75" customHeight="1" x14ac:dyDescent="0.2">
      <c r="A166" s="27"/>
      <c r="B166" s="27"/>
      <c r="C166" s="27"/>
      <c r="D166" s="27"/>
      <c r="E166" s="3"/>
      <c r="F166" s="3"/>
      <c r="G166" s="3"/>
      <c r="H166" s="3"/>
      <c r="I166" s="3"/>
      <c r="J166" s="3"/>
      <c r="K166" s="3"/>
      <c r="L166" s="3"/>
      <c r="M166" s="3"/>
      <c r="N166" s="323"/>
      <c r="O166" s="3"/>
      <c r="P166" s="3"/>
      <c r="Q166" s="270"/>
      <c r="R166" s="3"/>
      <c r="S166" s="3"/>
      <c r="T166" s="3"/>
      <c r="U166" s="3"/>
      <c r="V166" s="3"/>
      <c r="W166" s="3"/>
      <c r="X166" s="3"/>
    </row>
    <row r="167" spans="1:24" ht="15.75" customHeight="1" x14ac:dyDescent="0.2">
      <c r="A167" s="27"/>
      <c r="B167" s="27"/>
      <c r="C167" s="27"/>
      <c r="D167" s="27"/>
      <c r="E167" s="3"/>
      <c r="F167" s="3"/>
      <c r="G167" s="3"/>
      <c r="H167" s="3"/>
      <c r="I167" s="3"/>
      <c r="J167" s="3"/>
      <c r="K167" s="3"/>
      <c r="L167" s="3"/>
      <c r="M167" s="3"/>
      <c r="N167" s="323"/>
      <c r="O167" s="3"/>
      <c r="P167" s="3"/>
      <c r="Q167" s="270"/>
      <c r="R167" s="3"/>
      <c r="S167" s="3"/>
      <c r="T167" s="3"/>
      <c r="U167" s="3"/>
      <c r="V167" s="3"/>
      <c r="W167" s="3"/>
      <c r="X167" s="3"/>
    </row>
    <row r="168" spans="1:24" ht="15.75" customHeight="1" x14ac:dyDescent="0.2">
      <c r="A168" s="27"/>
      <c r="B168" s="27"/>
      <c r="C168" s="27"/>
      <c r="D168" s="27"/>
      <c r="E168" s="3"/>
      <c r="F168" s="3"/>
      <c r="G168" s="3"/>
      <c r="H168" s="3"/>
      <c r="I168" s="3"/>
      <c r="J168" s="3"/>
      <c r="K168" s="3"/>
      <c r="L168" s="3"/>
      <c r="M168" s="3"/>
      <c r="N168" s="323"/>
      <c r="O168" s="3"/>
      <c r="P168" s="3"/>
      <c r="Q168" s="270"/>
      <c r="R168" s="3"/>
      <c r="S168" s="3"/>
      <c r="T168" s="3"/>
      <c r="U168" s="3"/>
      <c r="V168" s="3"/>
      <c r="W168" s="3"/>
      <c r="X168" s="3"/>
    </row>
    <row r="169" spans="1:24" ht="15.75" customHeight="1" x14ac:dyDescent="0.2">
      <c r="A169" s="27"/>
      <c r="B169" s="27"/>
      <c r="C169" s="27"/>
      <c r="D169" s="27"/>
      <c r="E169" s="3"/>
      <c r="F169" s="3"/>
      <c r="G169" s="3"/>
      <c r="H169" s="3"/>
      <c r="I169" s="3"/>
      <c r="J169" s="3"/>
      <c r="K169" s="3"/>
      <c r="L169" s="3"/>
      <c r="M169" s="3"/>
      <c r="N169" s="323"/>
      <c r="O169" s="3"/>
      <c r="P169" s="3"/>
      <c r="Q169" s="270"/>
      <c r="R169" s="3"/>
      <c r="S169" s="3"/>
      <c r="T169" s="3"/>
      <c r="U169" s="3"/>
      <c r="V169" s="3"/>
      <c r="W169" s="3"/>
      <c r="X169" s="3"/>
    </row>
    <row r="170" spans="1:24" ht="15.75" customHeight="1" x14ac:dyDescent="0.2">
      <c r="A170" s="27"/>
      <c r="B170" s="27"/>
      <c r="C170" s="27"/>
      <c r="D170" s="27"/>
      <c r="E170" s="3"/>
      <c r="F170" s="3"/>
      <c r="G170" s="3"/>
      <c r="H170" s="3"/>
      <c r="I170" s="3"/>
      <c r="J170" s="3"/>
      <c r="K170" s="3"/>
      <c r="L170" s="3"/>
      <c r="M170" s="3"/>
      <c r="N170" s="323"/>
      <c r="O170" s="3"/>
      <c r="P170" s="3"/>
      <c r="Q170" s="270"/>
      <c r="R170" s="3"/>
      <c r="S170" s="3"/>
      <c r="T170" s="3"/>
      <c r="U170" s="3"/>
      <c r="V170" s="3"/>
      <c r="W170" s="3"/>
      <c r="X170" s="3"/>
    </row>
    <row r="171" spans="1:24" ht="15.75" customHeight="1" x14ac:dyDescent="0.2">
      <c r="A171" s="27"/>
      <c r="B171" s="27"/>
      <c r="C171" s="27"/>
      <c r="D171" s="27"/>
      <c r="E171" s="3"/>
      <c r="F171" s="3"/>
      <c r="G171" s="3"/>
      <c r="H171" s="3"/>
      <c r="I171" s="3"/>
      <c r="J171" s="3"/>
      <c r="K171" s="3"/>
      <c r="L171" s="3"/>
      <c r="M171" s="3"/>
      <c r="N171" s="323"/>
      <c r="O171" s="3"/>
      <c r="P171" s="3"/>
      <c r="Q171" s="270"/>
      <c r="R171" s="3"/>
      <c r="S171" s="3"/>
      <c r="T171" s="3"/>
      <c r="U171" s="3"/>
      <c r="V171" s="3"/>
      <c r="W171" s="3"/>
      <c r="X171" s="3"/>
    </row>
    <row r="172" spans="1:24" ht="15.75" customHeight="1" x14ac:dyDescent="0.2">
      <c r="A172" s="27"/>
      <c r="B172" s="27"/>
      <c r="C172" s="27"/>
      <c r="D172" s="27"/>
      <c r="E172" s="3"/>
      <c r="F172" s="3"/>
      <c r="G172" s="3"/>
      <c r="H172" s="3"/>
      <c r="I172" s="3"/>
      <c r="J172" s="3"/>
      <c r="K172" s="3"/>
      <c r="L172" s="3"/>
      <c r="M172" s="3"/>
      <c r="N172" s="323"/>
      <c r="O172" s="3"/>
      <c r="P172" s="3"/>
      <c r="Q172" s="270"/>
      <c r="R172" s="3"/>
      <c r="S172" s="3"/>
      <c r="T172" s="3"/>
      <c r="U172" s="3"/>
      <c r="V172" s="3"/>
      <c r="W172" s="3"/>
      <c r="X172" s="3"/>
    </row>
    <row r="173" spans="1:24" ht="15.75" customHeight="1" x14ac:dyDescent="0.2">
      <c r="A173" s="27"/>
      <c r="B173" s="27"/>
      <c r="C173" s="27"/>
      <c r="D173" s="27"/>
      <c r="E173" s="3"/>
      <c r="F173" s="3"/>
      <c r="G173" s="3"/>
      <c r="H173" s="3"/>
      <c r="I173" s="3"/>
      <c r="J173" s="3"/>
      <c r="K173" s="3"/>
      <c r="L173" s="3"/>
      <c r="M173" s="3"/>
      <c r="N173" s="323"/>
      <c r="O173" s="3"/>
      <c r="P173" s="3"/>
      <c r="Q173" s="270"/>
      <c r="R173" s="3"/>
      <c r="S173" s="3"/>
      <c r="T173" s="3"/>
      <c r="U173" s="3"/>
      <c r="V173" s="3"/>
      <c r="W173" s="3"/>
      <c r="X173" s="3"/>
    </row>
    <row r="174" spans="1:24" ht="15.75" customHeight="1" x14ac:dyDescent="0.2">
      <c r="A174" s="27"/>
      <c r="B174" s="27"/>
      <c r="C174" s="27"/>
      <c r="D174" s="27"/>
      <c r="E174" s="3"/>
      <c r="F174" s="3"/>
      <c r="G174" s="3"/>
      <c r="H174" s="3"/>
      <c r="I174" s="3"/>
      <c r="J174" s="3"/>
      <c r="K174" s="3"/>
      <c r="L174" s="3"/>
      <c r="M174" s="3"/>
      <c r="N174" s="323"/>
      <c r="O174" s="3"/>
      <c r="P174" s="3"/>
      <c r="Q174" s="270"/>
      <c r="R174" s="3"/>
      <c r="S174" s="3"/>
      <c r="T174" s="3"/>
      <c r="U174" s="3"/>
      <c r="V174" s="3"/>
      <c r="W174" s="3"/>
      <c r="X174" s="3"/>
    </row>
    <row r="175" spans="1:24" ht="15.75" customHeight="1" x14ac:dyDescent="0.2">
      <c r="A175" s="27"/>
      <c r="B175" s="27"/>
      <c r="C175" s="27"/>
      <c r="D175" s="27"/>
      <c r="E175" s="3"/>
      <c r="F175" s="3"/>
      <c r="G175" s="3"/>
      <c r="H175" s="3"/>
      <c r="I175" s="3"/>
      <c r="J175" s="3"/>
      <c r="K175" s="3"/>
      <c r="L175" s="3"/>
      <c r="M175" s="3"/>
      <c r="N175" s="323"/>
      <c r="O175" s="3"/>
      <c r="P175" s="3"/>
      <c r="Q175" s="270"/>
      <c r="R175" s="3"/>
      <c r="S175" s="3"/>
      <c r="T175" s="3"/>
      <c r="U175" s="3"/>
      <c r="V175" s="3"/>
      <c r="W175" s="3"/>
      <c r="X175" s="3"/>
    </row>
    <row r="176" spans="1:24" ht="15.75" customHeight="1" x14ac:dyDescent="0.2">
      <c r="A176" s="27"/>
      <c r="B176" s="27"/>
      <c r="C176" s="27"/>
      <c r="D176" s="27"/>
      <c r="E176" s="3"/>
      <c r="F176" s="3"/>
      <c r="G176" s="3"/>
      <c r="H176" s="3"/>
      <c r="I176" s="3"/>
      <c r="J176" s="3"/>
      <c r="K176" s="3"/>
      <c r="L176" s="3"/>
      <c r="M176" s="3"/>
      <c r="N176" s="323"/>
      <c r="O176" s="3"/>
      <c r="P176" s="3"/>
      <c r="Q176" s="270"/>
      <c r="R176" s="3"/>
      <c r="S176" s="3"/>
      <c r="T176" s="3"/>
      <c r="U176" s="3"/>
      <c r="V176" s="3"/>
      <c r="W176" s="3"/>
      <c r="X176" s="3"/>
    </row>
    <row r="177" spans="1:24" ht="15.75" customHeight="1" x14ac:dyDescent="0.2">
      <c r="A177" s="27"/>
      <c r="B177" s="27"/>
      <c r="C177" s="27"/>
      <c r="D177" s="27"/>
      <c r="E177" s="3"/>
      <c r="F177" s="3"/>
      <c r="G177" s="3"/>
      <c r="H177" s="3"/>
      <c r="I177" s="3"/>
      <c r="J177" s="3"/>
      <c r="K177" s="3"/>
      <c r="L177" s="3"/>
      <c r="M177" s="3"/>
      <c r="N177" s="323"/>
      <c r="O177" s="3"/>
      <c r="P177" s="3"/>
      <c r="Q177" s="270"/>
      <c r="R177" s="3"/>
      <c r="S177" s="3"/>
      <c r="T177" s="3"/>
      <c r="U177" s="3"/>
      <c r="V177" s="3"/>
      <c r="W177" s="3"/>
      <c r="X177" s="3"/>
    </row>
    <row r="178" spans="1:24" ht="15.75" customHeight="1" x14ac:dyDescent="0.2">
      <c r="A178" s="27"/>
      <c r="B178" s="27"/>
      <c r="C178" s="27"/>
      <c r="D178" s="27"/>
      <c r="E178" s="3"/>
      <c r="F178" s="3"/>
      <c r="G178" s="3"/>
      <c r="H178" s="3"/>
      <c r="I178" s="3"/>
      <c r="J178" s="3"/>
      <c r="K178" s="3"/>
      <c r="L178" s="3"/>
      <c r="M178" s="3"/>
      <c r="N178" s="323"/>
      <c r="O178" s="3"/>
      <c r="P178" s="3"/>
      <c r="Q178" s="270"/>
      <c r="R178" s="3"/>
      <c r="S178" s="3"/>
      <c r="T178" s="3"/>
      <c r="U178" s="3"/>
      <c r="V178" s="3"/>
      <c r="W178" s="3"/>
      <c r="X178" s="3"/>
    </row>
    <row r="179" spans="1:24" ht="15.75" customHeight="1" x14ac:dyDescent="0.2">
      <c r="A179" s="27"/>
      <c r="B179" s="27"/>
      <c r="C179" s="27"/>
      <c r="D179" s="27"/>
      <c r="E179" s="3"/>
      <c r="F179" s="3"/>
      <c r="G179" s="3"/>
      <c r="H179" s="3"/>
      <c r="I179" s="3"/>
      <c r="J179" s="3"/>
      <c r="K179" s="3"/>
      <c r="L179" s="3"/>
      <c r="M179" s="3"/>
      <c r="N179" s="323"/>
      <c r="O179" s="3"/>
      <c r="P179" s="3"/>
      <c r="Q179" s="270"/>
      <c r="R179" s="3"/>
      <c r="S179" s="3"/>
      <c r="T179" s="3"/>
      <c r="U179" s="3"/>
      <c r="V179" s="3"/>
      <c r="W179" s="3"/>
      <c r="X179" s="3"/>
    </row>
    <row r="180" spans="1:24" ht="15.75" customHeight="1" x14ac:dyDescent="0.2">
      <c r="A180" s="27"/>
      <c r="B180" s="27"/>
      <c r="C180" s="27"/>
      <c r="D180" s="27"/>
      <c r="E180" s="3"/>
      <c r="F180" s="3"/>
      <c r="G180" s="3"/>
      <c r="H180" s="3"/>
      <c r="I180" s="3"/>
      <c r="J180" s="3"/>
      <c r="K180" s="3"/>
      <c r="L180" s="3"/>
      <c r="M180" s="3"/>
      <c r="N180" s="323"/>
      <c r="O180" s="3"/>
      <c r="P180" s="3"/>
      <c r="Q180" s="270"/>
      <c r="R180" s="3"/>
      <c r="S180" s="3"/>
      <c r="T180" s="3"/>
      <c r="U180" s="3"/>
      <c r="V180" s="3"/>
      <c r="W180" s="3"/>
      <c r="X180" s="3"/>
    </row>
    <row r="181" spans="1:24" ht="15.75" customHeight="1" x14ac:dyDescent="0.2">
      <c r="A181" s="27"/>
      <c r="B181" s="27"/>
      <c r="C181" s="27"/>
      <c r="D181" s="27"/>
      <c r="E181" s="3"/>
      <c r="F181" s="3"/>
      <c r="G181" s="3"/>
      <c r="H181" s="3"/>
      <c r="I181" s="3"/>
      <c r="J181" s="3"/>
      <c r="K181" s="3"/>
      <c r="L181" s="3"/>
      <c r="M181" s="3"/>
      <c r="N181" s="323"/>
      <c r="O181" s="3"/>
      <c r="P181" s="3"/>
      <c r="Q181" s="270"/>
      <c r="R181" s="3"/>
      <c r="S181" s="3"/>
      <c r="T181" s="3"/>
      <c r="U181" s="3"/>
      <c r="V181" s="3"/>
      <c r="W181" s="3"/>
      <c r="X181" s="3"/>
    </row>
    <row r="182" spans="1:24" ht="15.75" customHeight="1" x14ac:dyDescent="0.2">
      <c r="A182" s="27"/>
      <c r="B182" s="27"/>
      <c r="C182" s="27"/>
      <c r="D182" s="27"/>
      <c r="E182" s="3"/>
      <c r="F182" s="3"/>
      <c r="G182" s="3"/>
      <c r="H182" s="3"/>
      <c r="I182" s="3"/>
      <c r="J182" s="3"/>
      <c r="K182" s="3"/>
      <c r="L182" s="3"/>
      <c r="M182" s="3"/>
      <c r="N182" s="323"/>
      <c r="O182" s="3"/>
      <c r="P182" s="3"/>
      <c r="Q182" s="270"/>
      <c r="R182" s="3"/>
      <c r="S182" s="3"/>
      <c r="T182" s="3"/>
      <c r="U182" s="3"/>
      <c r="V182" s="3"/>
      <c r="W182" s="3"/>
      <c r="X182" s="3"/>
    </row>
    <row r="183" spans="1:24" ht="15.75" customHeight="1" x14ac:dyDescent="0.2">
      <c r="A183" s="27"/>
      <c r="B183" s="27"/>
      <c r="C183" s="27"/>
      <c r="D183" s="27"/>
      <c r="E183" s="3"/>
      <c r="F183" s="3"/>
      <c r="G183" s="3"/>
      <c r="H183" s="3"/>
      <c r="I183" s="3"/>
      <c r="J183" s="3"/>
      <c r="K183" s="3"/>
      <c r="L183" s="3"/>
      <c r="M183" s="3"/>
      <c r="N183" s="323"/>
      <c r="O183" s="3"/>
      <c r="P183" s="3"/>
      <c r="Q183" s="270"/>
      <c r="R183" s="3"/>
      <c r="S183" s="3"/>
      <c r="T183" s="3"/>
      <c r="U183" s="3"/>
      <c r="V183" s="3"/>
      <c r="W183" s="3"/>
      <c r="X183" s="3"/>
    </row>
    <row r="184" spans="1:24" ht="15.75" customHeight="1" x14ac:dyDescent="0.2">
      <c r="A184" s="27"/>
      <c r="B184" s="27"/>
      <c r="C184" s="27"/>
      <c r="D184" s="27"/>
      <c r="E184" s="3"/>
      <c r="F184" s="3"/>
      <c r="G184" s="3"/>
      <c r="H184" s="3"/>
      <c r="I184" s="3"/>
      <c r="J184" s="3"/>
      <c r="K184" s="3"/>
      <c r="L184" s="3"/>
      <c r="M184" s="3"/>
      <c r="N184" s="323"/>
      <c r="O184" s="3"/>
      <c r="P184" s="3"/>
      <c r="Q184" s="270"/>
      <c r="R184" s="3"/>
      <c r="S184" s="3"/>
      <c r="T184" s="3"/>
      <c r="U184" s="3"/>
      <c r="V184" s="3"/>
      <c r="W184" s="3"/>
      <c r="X184" s="3"/>
    </row>
    <row r="185" spans="1:24" ht="15.75" customHeight="1" x14ac:dyDescent="0.2">
      <c r="A185" s="27"/>
      <c r="B185" s="27"/>
      <c r="C185" s="27"/>
      <c r="D185" s="27"/>
      <c r="E185" s="3"/>
      <c r="F185" s="3"/>
      <c r="G185" s="3"/>
      <c r="H185" s="3"/>
      <c r="I185" s="3"/>
      <c r="J185" s="3"/>
      <c r="K185" s="3"/>
      <c r="L185" s="3"/>
      <c r="M185" s="3"/>
      <c r="N185" s="323"/>
      <c r="O185" s="3"/>
      <c r="P185" s="3"/>
      <c r="Q185" s="270"/>
      <c r="R185" s="3"/>
      <c r="S185" s="3"/>
      <c r="T185" s="3"/>
      <c r="U185" s="3"/>
      <c r="V185" s="3"/>
      <c r="W185" s="3"/>
      <c r="X185" s="3"/>
    </row>
    <row r="186" spans="1:24" ht="15.75" customHeight="1" x14ac:dyDescent="0.2">
      <c r="A186" s="27"/>
      <c r="B186" s="27"/>
      <c r="C186" s="27"/>
      <c r="D186" s="27"/>
      <c r="E186" s="3"/>
      <c r="F186" s="3"/>
      <c r="G186" s="3"/>
      <c r="H186" s="3"/>
      <c r="I186" s="3"/>
      <c r="J186" s="3"/>
      <c r="K186" s="3"/>
      <c r="L186" s="3"/>
      <c r="M186" s="3"/>
      <c r="N186" s="323"/>
      <c r="O186" s="3"/>
      <c r="P186" s="3"/>
      <c r="Q186" s="270"/>
      <c r="R186" s="3"/>
      <c r="S186" s="3"/>
      <c r="T186" s="3"/>
      <c r="U186" s="3"/>
      <c r="V186" s="3"/>
      <c r="W186" s="3"/>
      <c r="X186" s="3"/>
    </row>
    <row r="187" spans="1:24" ht="15.75" customHeight="1" x14ac:dyDescent="0.2">
      <c r="A187" s="27"/>
      <c r="B187" s="27"/>
      <c r="C187" s="27"/>
      <c r="D187" s="27"/>
      <c r="E187" s="3"/>
      <c r="F187" s="3"/>
      <c r="G187" s="3"/>
      <c r="H187" s="3"/>
      <c r="I187" s="3"/>
      <c r="J187" s="3"/>
      <c r="K187" s="3"/>
      <c r="L187" s="3"/>
      <c r="M187" s="3"/>
      <c r="N187" s="323"/>
      <c r="O187" s="3"/>
      <c r="P187" s="3"/>
      <c r="Q187" s="270"/>
      <c r="R187" s="3"/>
      <c r="S187" s="3"/>
      <c r="T187" s="3"/>
      <c r="U187" s="3"/>
      <c r="V187" s="3"/>
      <c r="W187" s="3"/>
      <c r="X187" s="3"/>
    </row>
    <row r="188" spans="1:24" ht="15.75" customHeight="1" x14ac:dyDescent="0.2">
      <c r="A188" s="27"/>
      <c r="B188" s="27"/>
      <c r="C188" s="27"/>
      <c r="D188" s="27"/>
      <c r="E188" s="3"/>
      <c r="F188" s="3"/>
      <c r="G188" s="3"/>
      <c r="H188" s="3"/>
      <c r="I188" s="3"/>
      <c r="J188" s="3"/>
      <c r="K188" s="3"/>
      <c r="L188" s="3"/>
      <c r="M188" s="3"/>
      <c r="N188" s="323"/>
      <c r="O188" s="3"/>
      <c r="P188" s="3"/>
      <c r="Q188" s="270"/>
      <c r="R188" s="3"/>
      <c r="S188" s="3"/>
      <c r="T188" s="3"/>
      <c r="U188" s="3"/>
      <c r="V188" s="3"/>
      <c r="W188" s="3"/>
      <c r="X188" s="3"/>
    </row>
    <row r="189" spans="1:24" ht="15.75" customHeight="1" x14ac:dyDescent="0.2">
      <c r="A189" s="27"/>
      <c r="B189" s="27"/>
      <c r="C189" s="27"/>
      <c r="D189" s="27"/>
      <c r="E189" s="3"/>
      <c r="F189" s="3"/>
      <c r="G189" s="3"/>
      <c r="H189" s="3"/>
      <c r="I189" s="3"/>
      <c r="J189" s="3"/>
      <c r="K189" s="3"/>
      <c r="L189" s="3"/>
      <c r="M189" s="3"/>
      <c r="N189" s="323"/>
      <c r="O189" s="3"/>
      <c r="P189" s="3"/>
      <c r="Q189" s="270"/>
      <c r="R189" s="3"/>
      <c r="S189" s="3"/>
      <c r="T189" s="3"/>
      <c r="U189" s="3"/>
      <c r="V189" s="3"/>
      <c r="W189" s="3"/>
      <c r="X189" s="3"/>
    </row>
    <row r="190" spans="1:24" ht="15.75" customHeight="1" x14ac:dyDescent="0.2">
      <c r="A190" s="27"/>
      <c r="B190" s="27"/>
      <c r="C190" s="27"/>
      <c r="D190" s="27"/>
      <c r="E190" s="3"/>
      <c r="F190" s="3"/>
      <c r="G190" s="3"/>
      <c r="H190" s="3"/>
      <c r="I190" s="3"/>
      <c r="J190" s="3"/>
      <c r="K190" s="3"/>
      <c r="L190" s="3"/>
      <c r="M190" s="3"/>
      <c r="N190" s="323"/>
      <c r="O190" s="3"/>
      <c r="P190" s="3"/>
      <c r="Q190" s="270"/>
      <c r="R190" s="3"/>
      <c r="S190" s="3"/>
      <c r="T190" s="3"/>
      <c r="U190" s="3"/>
      <c r="V190" s="3"/>
      <c r="W190" s="3"/>
      <c r="X190" s="3"/>
    </row>
    <row r="191" spans="1:24" ht="15.75" customHeight="1" x14ac:dyDescent="0.2">
      <c r="A191" s="27"/>
      <c r="B191" s="27"/>
      <c r="C191" s="27"/>
      <c r="D191" s="27"/>
      <c r="E191" s="3"/>
      <c r="F191" s="3"/>
      <c r="G191" s="3"/>
      <c r="H191" s="3"/>
      <c r="I191" s="3"/>
      <c r="J191" s="3"/>
      <c r="K191" s="3"/>
      <c r="L191" s="3"/>
      <c r="M191" s="3"/>
      <c r="N191" s="323"/>
      <c r="O191" s="3"/>
      <c r="P191" s="3"/>
      <c r="Q191" s="270"/>
      <c r="R191" s="3"/>
      <c r="S191" s="3"/>
      <c r="T191" s="3"/>
      <c r="U191" s="3"/>
      <c r="V191" s="3"/>
      <c r="W191" s="3"/>
      <c r="X191" s="3"/>
    </row>
    <row r="192" spans="1:24" ht="15.75" customHeight="1" x14ac:dyDescent="0.2">
      <c r="A192" s="27"/>
      <c r="B192" s="27"/>
      <c r="C192" s="27"/>
      <c r="D192" s="27"/>
      <c r="E192" s="3"/>
      <c r="F192" s="3"/>
      <c r="G192" s="3"/>
      <c r="H192" s="3"/>
      <c r="I192" s="3"/>
      <c r="J192" s="3"/>
      <c r="K192" s="3"/>
      <c r="L192" s="3"/>
      <c r="M192" s="3"/>
      <c r="N192" s="323"/>
      <c r="O192" s="3"/>
      <c r="P192" s="3"/>
      <c r="Q192" s="270"/>
      <c r="R192" s="3"/>
      <c r="S192" s="3"/>
      <c r="T192" s="3"/>
      <c r="U192" s="3"/>
      <c r="V192" s="3"/>
      <c r="W192" s="3"/>
      <c r="X192" s="3"/>
    </row>
    <row r="193" spans="1:24" ht="15.75" customHeight="1" x14ac:dyDescent="0.2">
      <c r="A193" s="27"/>
      <c r="B193" s="27"/>
      <c r="C193" s="27"/>
      <c r="D193" s="27"/>
      <c r="E193" s="3"/>
      <c r="F193" s="3"/>
      <c r="G193" s="3"/>
      <c r="H193" s="3"/>
      <c r="I193" s="3"/>
      <c r="J193" s="3"/>
      <c r="K193" s="3"/>
      <c r="L193" s="3"/>
      <c r="M193" s="3"/>
      <c r="N193" s="323"/>
      <c r="O193" s="3"/>
      <c r="P193" s="3"/>
      <c r="Q193" s="270"/>
      <c r="R193" s="3"/>
      <c r="S193" s="3"/>
      <c r="T193" s="3"/>
      <c r="U193" s="3"/>
      <c r="V193" s="3"/>
      <c r="W193" s="3"/>
      <c r="X193" s="3"/>
    </row>
    <row r="194" spans="1:24" ht="15.75" customHeight="1" x14ac:dyDescent="0.2">
      <c r="A194" s="27"/>
      <c r="B194" s="27"/>
      <c r="C194" s="27"/>
      <c r="D194" s="27"/>
      <c r="E194" s="3"/>
      <c r="F194" s="3"/>
      <c r="G194" s="3"/>
      <c r="H194" s="3"/>
      <c r="I194" s="3"/>
      <c r="J194" s="3"/>
      <c r="K194" s="3"/>
      <c r="L194" s="3"/>
      <c r="M194" s="3"/>
      <c r="N194" s="323"/>
      <c r="O194" s="3"/>
      <c r="P194" s="3"/>
      <c r="Q194" s="270"/>
      <c r="R194" s="3"/>
      <c r="S194" s="3"/>
      <c r="T194" s="3"/>
      <c r="U194" s="3"/>
      <c r="V194" s="3"/>
      <c r="W194" s="3"/>
      <c r="X194" s="3"/>
    </row>
    <row r="195" spans="1:24" ht="15.75" customHeight="1" x14ac:dyDescent="0.2">
      <c r="A195" s="27"/>
      <c r="B195" s="27"/>
      <c r="C195" s="27"/>
      <c r="D195" s="27"/>
      <c r="E195" s="3"/>
      <c r="F195" s="3"/>
      <c r="G195" s="3"/>
      <c r="H195" s="3"/>
      <c r="I195" s="3"/>
      <c r="J195" s="3"/>
      <c r="K195" s="3"/>
      <c r="L195" s="3"/>
      <c r="M195" s="3"/>
      <c r="N195" s="323"/>
      <c r="O195" s="3"/>
      <c r="P195" s="3"/>
      <c r="Q195" s="270"/>
      <c r="R195" s="3"/>
      <c r="S195" s="3"/>
      <c r="T195" s="3"/>
      <c r="U195" s="3"/>
      <c r="V195" s="3"/>
      <c r="W195" s="3"/>
      <c r="X195" s="3"/>
    </row>
    <row r="196" spans="1:24" ht="15.75" customHeight="1" x14ac:dyDescent="0.2">
      <c r="A196" s="27"/>
      <c r="B196" s="27"/>
      <c r="C196" s="27"/>
      <c r="D196" s="27"/>
      <c r="E196" s="3"/>
      <c r="F196" s="3"/>
      <c r="G196" s="3"/>
      <c r="H196" s="3"/>
      <c r="I196" s="3"/>
      <c r="J196" s="3"/>
      <c r="K196" s="3"/>
      <c r="L196" s="3"/>
      <c r="M196" s="3"/>
      <c r="N196" s="323"/>
      <c r="O196" s="3"/>
      <c r="P196" s="3"/>
      <c r="Q196" s="270"/>
      <c r="R196" s="3"/>
      <c r="S196" s="3"/>
      <c r="T196" s="3"/>
      <c r="U196" s="3"/>
      <c r="V196" s="3"/>
      <c r="W196" s="3"/>
      <c r="X196" s="3"/>
    </row>
    <row r="197" spans="1:24" ht="15.75" customHeight="1" x14ac:dyDescent="0.2">
      <c r="A197" s="27"/>
      <c r="B197" s="27"/>
      <c r="C197" s="27"/>
      <c r="D197" s="27"/>
      <c r="E197" s="3"/>
      <c r="F197" s="3"/>
      <c r="G197" s="3"/>
      <c r="H197" s="3"/>
      <c r="I197" s="3"/>
      <c r="J197" s="3"/>
      <c r="K197" s="3"/>
      <c r="L197" s="3"/>
      <c r="M197" s="3"/>
      <c r="N197" s="323"/>
      <c r="O197" s="3"/>
      <c r="P197" s="3"/>
      <c r="Q197" s="270"/>
      <c r="R197" s="3"/>
      <c r="S197" s="3"/>
      <c r="T197" s="3"/>
      <c r="U197" s="3"/>
      <c r="V197" s="3"/>
      <c r="W197" s="3"/>
      <c r="X197" s="3"/>
    </row>
    <row r="198" spans="1:24" ht="15.75" customHeight="1" x14ac:dyDescent="0.2">
      <c r="A198" s="27"/>
      <c r="B198" s="27"/>
      <c r="C198" s="27"/>
      <c r="D198" s="27"/>
      <c r="E198" s="3"/>
      <c r="F198" s="3"/>
      <c r="G198" s="3"/>
      <c r="H198" s="3"/>
      <c r="I198" s="3"/>
      <c r="J198" s="3"/>
      <c r="K198" s="3"/>
      <c r="L198" s="3"/>
      <c r="M198" s="3"/>
      <c r="N198" s="323"/>
      <c r="O198" s="3"/>
      <c r="P198" s="3"/>
      <c r="Q198" s="270"/>
      <c r="R198" s="3"/>
      <c r="S198" s="3"/>
      <c r="T198" s="3"/>
      <c r="U198" s="3"/>
      <c r="V198" s="3"/>
      <c r="W198" s="3"/>
      <c r="X198" s="3"/>
    </row>
    <row r="199" spans="1:24" ht="15.75" customHeight="1" x14ac:dyDescent="0.2">
      <c r="A199" s="27"/>
      <c r="B199" s="27"/>
      <c r="C199" s="27"/>
      <c r="D199" s="27"/>
      <c r="E199" s="3"/>
      <c r="F199" s="3"/>
      <c r="G199" s="3"/>
      <c r="H199" s="3"/>
      <c r="I199" s="3"/>
      <c r="J199" s="3"/>
      <c r="K199" s="3"/>
      <c r="L199" s="3"/>
      <c r="M199" s="3"/>
      <c r="N199" s="323"/>
      <c r="O199" s="3"/>
      <c r="P199" s="3"/>
      <c r="Q199" s="270"/>
      <c r="R199" s="3"/>
      <c r="S199" s="3"/>
      <c r="T199" s="3"/>
      <c r="U199" s="3"/>
      <c r="V199" s="3"/>
      <c r="W199" s="3"/>
      <c r="X199" s="3"/>
    </row>
    <row r="200" spans="1:24" ht="15.75" customHeight="1" x14ac:dyDescent="0.2">
      <c r="A200" s="27"/>
      <c r="B200" s="27"/>
      <c r="C200" s="27"/>
      <c r="D200" s="27"/>
      <c r="E200" s="3"/>
      <c r="F200" s="3"/>
      <c r="G200" s="3"/>
      <c r="H200" s="3"/>
      <c r="I200" s="3"/>
      <c r="J200" s="3"/>
      <c r="K200" s="3"/>
      <c r="L200" s="3"/>
      <c r="M200" s="3"/>
      <c r="N200" s="323"/>
      <c r="O200" s="3"/>
      <c r="P200" s="3"/>
      <c r="Q200" s="270"/>
      <c r="R200" s="3"/>
      <c r="S200" s="3"/>
      <c r="T200" s="3"/>
      <c r="U200" s="3"/>
      <c r="V200" s="3"/>
      <c r="W200" s="3"/>
      <c r="X200" s="3"/>
    </row>
    <row r="201" spans="1:24" ht="15.75" customHeight="1" x14ac:dyDescent="0.2">
      <c r="A201" s="27"/>
      <c r="B201" s="27"/>
      <c r="C201" s="27"/>
      <c r="D201" s="27"/>
      <c r="E201" s="3"/>
      <c r="F201" s="3"/>
      <c r="G201" s="3"/>
      <c r="H201" s="3"/>
      <c r="I201" s="3"/>
      <c r="J201" s="3"/>
      <c r="K201" s="3"/>
      <c r="L201" s="3"/>
      <c r="M201" s="3"/>
      <c r="N201" s="323"/>
      <c r="O201" s="3"/>
      <c r="P201" s="3"/>
      <c r="Q201" s="270"/>
      <c r="R201" s="3"/>
      <c r="S201" s="3"/>
      <c r="T201" s="3"/>
      <c r="U201" s="3"/>
      <c r="V201" s="3"/>
      <c r="W201" s="3"/>
      <c r="X201" s="3"/>
    </row>
    <row r="202" spans="1:24" ht="15.75" customHeight="1" x14ac:dyDescent="0.2">
      <c r="A202" s="27"/>
      <c r="B202" s="27"/>
      <c r="C202" s="27"/>
      <c r="D202" s="27"/>
      <c r="E202" s="3"/>
      <c r="F202" s="3"/>
      <c r="G202" s="3"/>
      <c r="H202" s="3"/>
      <c r="I202" s="3"/>
      <c r="J202" s="3"/>
      <c r="K202" s="3"/>
      <c r="L202" s="3"/>
      <c r="M202" s="3"/>
      <c r="N202" s="323"/>
      <c r="O202" s="3"/>
      <c r="P202" s="3"/>
      <c r="Q202" s="270"/>
      <c r="R202" s="3"/>
      <c r="S202" s="3"/>
      <c r="T202" s="3"/>
      <c r="U202" s="3"/>
      <c r="V202" s="3"/>
      <c r="W202" s="3"/>
      <c r="X202" s="3"/>
    </row>
    <row r="203" spans="1:24" ht="15.75" customHeight="1" x14ac:dyDescent="0.2">
      <c r="A203" s="27"/>
      <c r="B203" s="27"/>
      <c r="C203" s="27"/>
      <c r="D203" s="27"/>
      <c r="E203" s="3"/>
      <c r="F203" s="3"/>
      <c r="G203" s="3"/>
      <c r="H203" s="3"/>
      <c r="I203" s="3"/>
      <c r="J203" s="3"/>
      <c r="K203" s="3"/>
      <c r="L203" s="3"/>
      <c r="M203" s="3"/>
      <c r="N203" s="323"/>
      <c r="O203" s="3"/>
      <c r="P203" s="3"/>
      <c r="Q203" s="270"/>
      <c r="R203" s="3"/>
      <c r="S203" s="3"/>
      <c r="T203" s="3"/>
      <c r="U203" s="3"/>
      <c r="V203" s="3"/>
      <c r="W203" s="3"/>
      <c r="X203" s="3"/>
    </row>
    <row r="204" spans="1:24" ht="15.75" customHeight="1" x14ac:dyDescent="0.2">
      <c r="A204" s="27"/>
      <c r="B204" s="27"/>
      <c r="C204" s="27"/>
      <c r="D204" s="27"/>
      <c r="E204" s="3"/>
      <c r="F204" s="3"/>
      <c r="G204" s="3"/>
      <c r="H204" s="3"/>
      <c r="I204" s="3"/>
      <c r="J204" s="3"/>
      <c r="K204" s="3"/>
      <c r="L204" s="3"/>
      <c r="M204" s="3"/>
      <c r="N204" s="323"/>
      <c r="O204" s="331"/>
      <c r="P204" s="3"/>
      <c r="Q204" s="270"/>
      <c r="R204" s="3"/>
      <c r="S204" s="3"/>
      <c r="T204" s="3"/>
      <c r="U204" s="3"/>
      <c r="V204" s="3"/>
      <c r="W204" s="3"/>
      <c r="X204" s="3"/>
    </row>
    <row r="205" spans="1:24" ht="15.75" customHeight="1" x14ac:dyDescent="0.2">
      <c r="A205" s="27"/>
      <c r="B205" s="27"/>
      <c r="C205" s="27"/>
      <c r="D205" s="27"/>
      <c r="E205" s="3"/>
      <c r="F205" s="3"/>
      <c r="G205" s="3"/>
      <c r="H205" s="3"/>
      <c r="I205" s="3"/>
      <c r="J205" s="3"/>
      <c r="K205" s="3"/>
      <c r="L205" s="3"/>
      <c r="M205" s="3"/>
      <c r="N205" s="323"/>
      <c r="O205" s="331"/>
      <c r="P205" s="3"/>
      <c r="Q205" s="270"/>
      <c r="R205" s="3"/>
      <c r="S205" s="3"/>
      <c r="T205" s="3"/>
      <c r="U205" s="3"/>
      <c r="V205" s="3"/>
      <c r="W205" s="3"/>
      <c r="X205" s="3"/>
    </row>
    <row r="206" spans="1:24" ht="15.75" customHeight="1" x14ac:dyDescent="0.2">
      <c r="A206" s="27"/>
      <c r="B206" s="27"/>
      <c r="C206" s="27"/>
      <c r="D206" s="27"/>
      <c r="E206" s="3"/>
      <c r="F206" s="3"/>
      <c r="G206" s="3"/>
      <c r="H206" s="3"/>
      <c r="I206" s="3"/>
      <c r="J206" s="3"/>
      <c r="K206" s="3"/>
      <c r="L206" s="3"/>
      <c r="M206" s="3"/>
      <c r="N206" s="323"/>
      <c r="O206" s="331"/>
      <c r="P206" s="3"/>
      <c r="Q206" s="270"/>
      <c r="R206" s="3"/>
      <c r="S206" s="3"/>
      <c r="T206" s="3"/>
      <c r="U206" s="3"/>
      <c r="V206" s="3"/>
      <c r="W206" s="3"/>
      <c r="X206" s="3"/>
    </row>
    <row r="207" spans="1:24" ht="15.75" customHeight="1" x14ac:dyDescent="0.2">
      <c r="A207" s="27"/>
      <c r="B207" s="27"/>
      <c r="C207" s="27"/>
      <c r="D207" s="27"/>
      <c r="E207" s="3"/>
      <c r="F207" s="3"/>
      <c r="G207" s="3"/>
      <c r="H207" s="3"/>
      <c r="I207" s="3"/>
      <c r="J207" s="3"/>
      <c r="K207" s="3"/>
      <c r="L207" s="3"/>
      <c r="M207" s="3"/>
      <c r="N207" s="323"/>
      <c r="O207" s="331"/>
      <c r="P207" s="3"/>
      <c r="Q207" s="270"/>
      <c r="R207" s="3"/>
      <c r="S207" s="3"/>
      <c r="T207" s="3"/>
      <c r="U207" s="3"/>
      <c r="V207" s="3"/>
      <c r="W207" s="3"/>
      <c r="X207" s="3"/>
    </row>
    <row r="208" spans="1:24" ht="15.75" customHeight="1" x14ac:dyDescent="0.2">
      <c r="A208" s="27"/>
      <c r="B208" s="27"/>
      <c r="C208" s="27"/>
      <c r="D208" s="27"/>
      <c r="E208" s="3"/>
      <c r="F208" s="3"/>
      <c r="G208" s="3"/>
      <c r="H208" s="3"/>
      <c r="I208" s="3"/>
      <c r="J208" s="3"/>
      <c r="K208" s="3"/>
      <c r="L208" s="3"/>
      <c r="M208" s="3"/>
      <c r="N208" s="323"/>
      <c r="O208" s="331"/>
      <c r="P208" s="3"/>
      <c r="Q208" s="270"/>
      <c r="R208" s="3"/>
      <c r="S208" s="3"/>
      <c r="T208" s="3"/>
      <c r="U208" s="3"/>
      <c r="V208" s="3"/>
      <c r="W208" s="3"/>
      <c r="X208" s="3"/>
    </row>
    <row r="209" spans="1:24" ht="15.75" customHeight="1" x14ac:dyDescent="0.2">
      <c r="A209" s="27"/>
      <c r="B209" s="27"/>
      <c r="C209" s="27"/>
      <c r="D209" s="27"/>
      <c r="E209" s="3"/>
      <c r="F209" s="3"/>
      <c r="G209" s="3"/>
      <c r="H209" s="3"/>
      <c r="I209" s="3"/>
      <c r="J209" s="3"/>
      <c r="K209" s="3"/>
      <c r="L209" s="3"/>
      <c r="M209" s="3"/>
      <c r="N209" s="323"/>
      <c r="O209" s="331"/>
      <c r="P209" s="3"/>
      <c r="Q209" s="270"/>
      <c r="R209" s="3"/>
      <c r="S209" s="3"/>
      <c r="T209" s="3"/>
      <c r="U209" s="3"/>
      <c r="V209" s="3"/>
      <c r="W209" s="3"/>
      <c r="X209" s="3"/>
    </row>
    <row r="210" spans="1:24" ht="15.75" customHeight="1" x14ac:dyDescent="0.2">
      <c r="A210" s="27"/>
      <c r="B210" s="27"/>
      <c r="C210" s="27"/>
      <c r="D210" s="27"/>
      <c r="E210" s="3"/>
      <c r="F210" s="3"/>
      <c r="G210" s="3"/>
      <c r="H210" s="3"/>
      <c r="I210" s="3"/>
      <c r="J210" s="3"/>
      <c r="K210" s="3"/>
      <c r="L210" s="3"/>
      <c r="M210" s="3"/>
      <c r="N210" s="323"/>
      <c r="O210" s="331"/>
      <c r="P210" s="3"/>
      <c r="Q210" s="270"/>
      <c r="R210" s="3"/>
      <c r="S210" s="3"/>
      <c r="T210" s="3"/>
      <c r="U210" s="3"/>
      <c r="V210" s="3"/>
      <c r="W210" s="3"/>
      <c r="X210" s="3"/>
    </row>
    <row r="211" spans="1:24" ht="15.75" customHeight="1" x14ac:dyDescent="0.2">
      <c r="A211" s="27"/>
      <c r="B211" s="27"/>
      <c r="C211" s="27"/>
      <c r="D211" s="27"/>
      <c r="E211" s="3"/>
      <c r="F211" s="3"/>
      <c r="G211" s="3"/>
      <c r="H211" s="3"/>
      <c r="I211" s="3"/>
      <c r="J211" s="3"/>
      <c r="K211" s="3"/>
      <c r="L211" s="3"/>
      <c r="M211" s="3"/>
      <c r="N211" s="323"/>
      <c r="O211" s="331"/>
      <c r="P211" s="3"/>
      <c r="Q211" s="270"/>
      <c r="R211" s="3"/>
      <c r="S211" s="3"/>
      <c r="T211" s="3"/>
      <c r="U211" s="3"/>
      <c r="V211" s="3"/>
      <c r="W211" s="3"/>
      <c r="X211" s="3"/>
    </row>
    <row r="212" spans="1:24" ht="15.75" customHeight="1" x14ac:dyDescent="0.2">
      <c r="A212" s="27"/>
      <c r="B212" s="27"/>
      <c r="C212" s="27"/>
      <c r="D212" s="27"/>
      <c r="E212" s="3"/>
      <c r="F212" s="3"/>
      <c r="G212" s="3"/>
      <c r="H212" s="3"/>
      <c r="I212" s="3"/>
      <c r="J212" s="3"/>
      <c r="K212" s="3"/>
      <c r="L212" s="3"/>
      <c r="M212" s="3"/>
      <c r="N212" s="323"/>
      <c r="O212" s="331"/>
      <c r="P212" s="3"/>
      <c r="Q212" s="270"/>
      <c r="R212" s="3"/>
      <c r="S212" s="3"/>
      <c r="T212" s="3"/>
      <c r="U212" s="3"/>
      <c r="V212" s="3"/>
      <c r="W212" s="3"/>
      <c r="X212" s="3"/>
    </row>
    <row r="213" spans="1:24" ht="15.75" customHeight="1" x14ac:dyDescent="0.2">
      <c r="A213" s="27"/>
      <c r="B213" s="27"/>
      <c r="C213" s="27"/>
      <c r="D213" s="27"/>
      <c r="E213" s="3"/>
      <c r="F213" s="3"/>
      <c r="G213" s="3"/>
      <c r="H213" s="3"/>
      <c r="I213" s="3"/>
      <c r="J213" s="3"/>
      <c r="K213" s="3"/>
      <c r="L213" s="3"/>
      <c r="M213" s="3"/>
      <c r="N213" s="323"/>
      <c r="O213" s="331"/>
      <c r="P213" s="3"/>
      <c r="Q213" s="270"/>
      <c r="R213" s="3"/>
      <c r="S213" s="3"/>
      <c r="T213" s="3"/>
      <c r="U213" s="3"/>
      <c r="V213" s="3"/>
      <c r="W213" s="3"/>
      <c r="X213" s="3"/>
    </row>
    <row r="214" spans="1:24" ht="15.75" customHeight="1" x14ac:dyDescent="0.2">
      <c r="A214" s="27"/>
      <c r="B214" s="27"/>
      <c r="C214" s="27"/>
      <c r="D214" s="27"/>
      <c r="E214" s="3"/>
      <c r="F214" s="3"/>
      <c r="G214" s="3"/>
      <c r="H214" s="3"/>
      <c r="I214" s="3"/>
      <c r="J214" s="3"/>
      <c r="K214" s="3"/>
      <c r="L214" s="3"/>
      <c r="M214" s="3"/>
      <c r="N214" s="323"/>
      <c r="O214" s="331"/>
      <c r="P214" s="3"/>
      <c r="Q214" s="270"/>
      <c r="R214" s="3"/>
      <c r="S214" s="3"/>
      <c r="T214" s="3"/>
      <c r="U214" s="3"/>
      <c r="V214" s="3"/>
      <c r="W214" s="3"/>
      <c r="X214" s="3"/>
    </row>
    <row r="215" spans="1:24" ht="15.75" customHeight="1" x14ac:dyDescent="0.2">
      <c r="A215" s="27"/>
      <c r="B215" s="27"/>
      <c r="C215" s="27"/>
      <c r="D215" s="27"/>
      <c r="E215" s="3"/>
      <c r="F215" s="3"/>
      <c r="G215" s="3"/>
      <c r="H215" s="3"/>
      <c r="I215" s="3"/>
      <c r="J215" s="3"/>
      <c r="K215" s="3"/>
      <c r="L215" s="3"/>
      <c r="M215" s="3"/>
      <c r="N215" s="323"/>
      <c r="O215" s="331"/>
      <c r="P215" s="3"/>
      <c r="Q215" s="270"/>
      <c r="R215" s="3"/>
      <c r="S215" s="3"/>
      <c r="T215" s="3"/>
      <c r="U215" s="3"/>
      <c r="V215" s="3"/>
      <c r="W215" s="3"/>
      <c r="X215" s="3"/>
    </row>
    <row r="216" spans="1:24" ht="15.75" customHeight="1" x14ac:dyDescent="0.2">
      <c r="A216" s="27"/>
      <c r="B216" s="27"/>
      <c r="C216" s="27"/>
      <c r="D216" s="27"/>
      <c r="E216" s="3"/>
      <c r="F216" s="3"/>
      <c r="G216" s="3"/>
      <c r="H216" s="3"/>
      <c r="I216" s="3"/>
      <c r="J216" s="3"/>
      <c r="K216" s="3"/>
      <c r="L216" s="3"/>
      <c r="M216" s="3"/>
      <c r="N216" s="323"/>
      <c r="O216" s="331"/>
      <c r="P216" s="3"/>
      <c r="Q216" s="270"/>
      <c r="R216" s="3"/>
      <c r="S216" s="3"/>
      <c r="T216" s="3"/>
      <c r="U216" s="3"/>
      <c r="V216" s="3"/>
      <c r="W216" s="3"/>
      <c r="X216" s="3"/>
    </row>
    <row r="217" spans="1:24" ht="15.75" customHeight="1" x14ac:dyDescent="0.2">
      <c r="A217" s="27"/>
      <c r="B217" s="27"/>
      <c r="C217" s="27"/>
      <c r="D217" s="27"/>
      <c r="E217" s="3"/>
      <c r="F217" s="3"/>
      <c r="G217" s="3"/>
      <c r="H217" s="3"/>
      <c r="I217" s="3"/>
      <c r="J217" s="3"/>
      <c r="K217" s="3"/>
      <c r="L217" s="3"/>
      <c r="M217" s="3"/>
      <c r="N217" s="323"/>
      <c r="O217" s="331"/>
      <c r="P217" s="3"/>
      <c r="Q217" s="270"/>
      <c r="R217" s="3"/>
      <c r="S217" s="3"/>
      <c r="T217" s="3"/>
      <c r="U217" s="3"/>
      <c r="V217" s="3"/>
      <c r="W217" s="3"/>
      <c r="X217" s="3"/>
    </row>
    <row r="218" spans="1:24" ht="15.75" customHeight="1" x14ac:dyDescent="0.2">
      <c r="A218" s="27"/>
      <c r="B218" s="27"/>
      <c r="C218" s="27"/>
      <c r="D218" s="27"/>
      <c r="E218" s="3"/>
      <c r="F218" s="3"/>
      <c r="G218" s="3"/>
      <c r="H218" s="3"/>
      <c r="I218" s="3"/>
      <c r="J218" s="3"/>
      <c r="K218" s="3"/>
      <c r="L218" s="3"/>
      <c r="M218" s="3"/>
      <c r="N218" s="323"/>
      <c r="O218" s="331"/>
      <c r="P218" s="3"/>
      <c r="Q218" s="270"/>
      <c r="R218" s="3"/>
      <c r="S218" s="3"/>
      <c r="T218" s="3"/>
      <c r="U218" s="3"/>
      <c r="V218" s="3"/>
      <c r="W218" s="3"/>
      <c r="X218" s="3"/>
    </row>
    <row r="219" spans="1:24" ht="15.75" customHeight="1" x14ac:dyDescent="0.2">
      <c r="A219" s="27"/>
      <c r="B219" s="27"/>
      <c r="C219" s="27"/>
      <c r="D219" s="27"/>
      <c r="E219" s="3"/>
      <c r="F219" s="3"/>
      <c r="G219" s="3"/>
      <c r="H219" s="3"/>
      <c r="I219" s="3"/>
      <c r="J219" s="3"/>
      <c r="K219" s="3"/>
      <c r="L219" s="3"/>
      <c r="M219" s="3"/>
      <c r="N219" s="323"/>
      <c r="O219" s="331"/>
      <c r="P219" s="3"/>
      <c r="Q219" s="270"/>
      <c r="R219" s="3"/>
      <c r="S219" s="3"/>
      <c r="T219" s="3"/>
      <c r="U219" s="3"/>
      <c r="V219" s="3"/>
      <c r="W219" s="3"/>
      <c r="X219" s="3"/>
    </row>
    <row r="220" spans="1:24" ht="15.75" customHeight="1" x14ac:dyDescent="0.2">
      <c r="A220" s="27"/>
      <c r="B220" s="27"/>
      <c r="C220" s="27"/>
      <c r="D220" s="27"/>
      <c r="E220" s="3"/>
      <c r="F220" s="3"/>
      <c r="G220" s="3"/>
      <c r="H220" s="3"/>
      <c r="I220" s="3"/>
      <c r="J220" s="3"/>
      <c r="K220" s="3"/>
      <c r="L220" s="3"/>
      <c r="M220" s="3"/>
      <c r="N220" s="323"/>
      <c r="O220" s="331"/>
      <c r="P220" s="3"/>
      <c r="Q220" s="270"/>
      <c r="R220" s="3"/>
      <c r="S220" s="3"/>
      <c r="T220" s="3"/>
      <c r="U220" s="3"/>
      <c r="V220" s="3"/>
      <c r="W220" s="3"/>
      <c r="X220" s="3"/>
    </row>
    <row r="221" spans="1:24" ht="15.75" customHeight="1" x14ac:dyDescent="0.2">
      <c r="A221" s="27"/>
      <c r="B221" s="27"/>
      <c r="C221" s="27"/>
      <c r="D221" s="27"/>
      <c r="E221" s="3"/>
      <c r="F221" s="3"/>
      <c r="G221" s="3"/>
      <c r="H221" s="3"/>
      <c r="I221" s="3"/>
      <c r="J221" s="3"/>
      <c r="K221" s="3"/>
      <c r="L221" s="3"/>
      <c r="M221" s="3"/>
      <c r="N221" s="323"/>
      <c r="O221" s="331"/>
      <c r="P221" s="3"/>
      <c r="Q221" s="270"/>
      <c r="R221" s="3"/>
      <c r="S221" s="3"/>
      <c r="T221" s="3"/>
      <c r="U221" s="3"/>
      <c r="V221" s="3"/>
      <c r="W221" s="3"/>
      <c r="X221" s="3"/>
    </row>
    <row r="222" spans="1:24" ht="15.75" customHeight="1" x14ac:dyDescent="0.2">
      <c r="A222" s="27"/>
      <c r="B222" s="27"/>
      <c r="C222" s="27"/>
      <c r="D222" s="27"/>
      <c r="E222" s="3"/>
      <c r="F222" s="3"/>
      <c r="G222" s="3"/>
      <c r="H222" s="3"/>
      <c r="I222" s="3"/>
      <c r="J222" s="3"/>
      <c r="K222" s="3"/>
      <c r="L222" s="3"/>
      <c r="M222" s="3"/>
      <c r="N222" s="323"/>
      <c r="O222" s="331"/>
      <c r="P222" s="3"/>
      <c r="Q222" s="270"/>
      <c r="R222" s="3"/>
      <c r="S222" s="3"/>
      <c r="T222" s="3"/>
      <c r="U222" s="3"/>
      <c r="V222" s="3"/>
      <c r="W222" s="3"/>
      <c r="X222" s="3"/>
    </row>
    <row r="223" spans="1:24" ht="15.75" customHeight="1" x14ac:dyDescent="0.2">
      <c r="A223" s="27"/>
      <c r="B223" s="27"/>
      <c r="C223" s="27"/>
      <c r="D223" s="27"/>
      <c r="E223" s="3"/>
      <c r="F223" s="3"/>
      <c r="G223" s="3"/>
      <c r="H223" s="3"/>
      <c r="I223" s="3"/>
      <c r="J223" s="3"/>
      <c r="K223" s="3"/>
      <c r="L223" s="3"/>
      <c r="M223" s="3"/>
      <c r="N223" s="323"/>
      <c r="O223" s="331"/>
      <c r="P223" s="3"/>
      <c r="Q223" s="270"/>
      <c r="R223" s="3"/>
      <c r="S223" s="3"/>
      <c r="T223" s="3"/>
      <c r="U223" s="3"/>
      <c r="V223" s="3"/>
      <c r="W223" s="3"/>
      <c r="X223" s="3"/>
    </row>
    <row r="224" spans="1:24" ht="15.75" customHeight="1" x14ac:dyDescent="0.2">
      <c r="A224" s="27"/>
      <c r="B224" s="27"/>
      <c r="C224" s="27"/>
      <c r="D224" s="27"/>
      <c r="E224" s="3"/>
      <c r="F224" s="3"/>
      <c r="G224" s="3"/>
      <c r="H224" s="3"/>
      <c r="I224" s="3"/>
      <c r="J224" s="3"/>
      <c r="K224" s="3"/>
      <c r="L224" s="3"/>
      <c r="M224" s="3"/>
      <c r="N224" s="323"/>
      <c r="O224" s="331"/>
      <c r="P224" s="3"/>
      <c r="Q224" s="270"/>
      <c r="R224" s="3"/>
      <c r="S224" s="3"/>
      <c r="T224" s="3"/>
      <c r="U224" s="3"/>
      <c r="V224" s="3"/>
      <c r="W224" s="3"/>
      <c r="X224" s="3"/>
    </row>
    <row r="225" spans="1:24" ht="15.75" customHeight="1" x14ac:dyDescent="0.2">
      <c r="A225" s="27"/>
      <c r="B225" s="27"/>
      <c r="C225" s="27"/>
      <c r="D225" s="27"/>
      <c r="E225" s="3"/>
      <c r="F225" s="3"/>
      <c r="G225" s="3"/>
      <c r="H225" s="3"/>
      <c r="I225" s="3"/>
      <c r="J225" s="3"/>
      <c r="K225" s="3"/>
      <c r="L225" s="3"/>
      <c r="M225" s="3"/>
      <c r="N225" s="323"/>
      <c r="O225" s="331"/>
      <c r="P225" s="3"/>
      <c r="Q225" s="270"/>
      <c r="R225" s="3"/>
      <c r="S225" s="3"/>
      <c r="T225" s="3"/>
      <c r="U225" s="3"/>
      <c r="V225" s="3"/>
      <c r="W225" s="3"/>
      <c r="X225" s="3"/>
    </row>
    <row r="226" spans="1:24" ht="15.75" customHeight="1" x14ac:dyDescent="0.2">
      <c r="A226" s="27"/>
      <c r="B226" s="27"/>
      <c r="C226" s="27"/>
      <c r="D226" s="27"/>
      <c r="E226" s="3"/>
      <c r="F226" s="3"/>
      <c r="G226" s="3"/>
      <c r="H226" s="3"/>
      <c r="I226" s="3"/>
      <c r="J226" s="3"/>
      <c r="K226" s="3"/>
      <c r="L226" s="3"/>
      <c r="M226" s="3"/>
      <c r="N226" s="323"/>
      <c r="O226" s="331"/>
      <c r="P226" s="3"/>
      <c r="Q226" s="270"/>
      <c r="R226" s="3"/>
      <c r="S226" s="3"/>
      <c r="T226" s="3"/>
      <c r="U226" s="3"/>
      <c r="V226" s="3"/>
      <c r="W226" s="3"/>
      <c r="X226" s="3"/>
    </row>
    <row r="227" spans="1:24" ht="15.75" customHeight="1" x14ac:dyDescent="0.2">
      <c r="A227" s="27"/>
      <c r="B227" s="27"/>
      <c r="C227" s="27"/>
      <c r="D227" s="27"/>
      <c r="E227" s="3"/>
      <c r="F227" s="3"/>
      <c r="G227" s="3"/>
      <c r="H227" s="3"/>
      <c r="I227" s="3"/>
      <c r="J227" s="3"/>
      <c r="K227" s="3"/>
      <c r="L227" s="3"/>
      <c r="M227" s="3"/>
      <c r="N227" s="323"/>
      <c r="O227" s="331"/>
      <c r="P227" s="3"/>
      <c r="Q227" s="270"/>
      <c r="R227" s="3"/>
      <c r="S227" s="3"/>
      <c r="T227" s="3"/>
      <c r="U227" s="3"/>
      <c r="V227" s="3"/>
      <c r="W227" s="3"/>
      <c r="X227" s="3"/>
    </row>
    <row r="228" spans="1:24" ht="15.75" customHeight="1" x14ac:dyDescent="0.2">
      <c r="A228" s="27"/>
      <c r="B228" s="27"/>
      <c r="C228" s="27"/>
      <c r="D228" s="27"/>
      <c r="E228" s="3"/>
      <c r="F228" s="3"/>
      <c r="G228" s="3"/>
      <c r="H228" s="3"/>
      <c r="I228" s="3"/>
      <c r="J228" s="3"/>
      <c r="K228" s="3"/>
      <c r="L228" s="3"/>
      <c r="M228" s="3"/>
      <c r="N228" s="323"/>
      <c r="O228" s="331"/>
      <c r="P228" s="3"/>
      <c r="Q228" s="270"/>
      <c r="R228" s="3"/>
      <c r="S228" s="3"/>
      <c r="T228" s="3"/>
      <c r="U228" s="3"/>
      <c r="V228" s="3"/>
      <c r="W228" s="3"/>
      <c r="X228" s="3"/>
    </row>
    <row r="229" spans="1:24" ht="15.75" customHeight="1" x14ac:dyDescent="0.2">
      <c r="A229" s="27"/>
      <c r="B229" s="27"/>
      <c r="C229" s="27"/>
      <c r="D229" s="27"/>
      <c r="E229" s="3"/>
      <c r="F229" s="3"/>
      <c r="G229" s="3"/>
      <c r="H229" s="3"/>
      <c r="I229" s="3"/>
      <c r="J229" s="3"/>
      <c r="K229" s="3"/>
      <c r="L229" s="3"/>
      <c r="M229" s="3"/>
      <c r="N229" s="323"/>
      <c r="O229" s="331"/>
      <c r="P229" s="3"/>
      <c r="Q229" s="270"/>
      <c r="R229" s="3"/>
      <c r="S229" s="3"/>
      <c r="T229" s="3"/>
      <c r="U229" s="3"/>
      <c r="V229" s="3"/>
      <c r="W229" s="3"/>
      <c r="X229" s="3"/>
    </row>
    <row r="230" spans="1:24" ht="15.75" customHeight="1" x14ac:dyDescent="0.2">
      <c r="A230" s="27"/>
      <c r="B230" s="27"/>
      <c r="C230" s="27"/>
      <c r="D230" s="27"/>
      <c r="E230" s="3"/>
      <c r="F230" s="3"/>
      <c r="G230" s="3"/>
      <c r="H230" s="3"/>
      <c r="I230" s="3"/>
      <c r="J230" s="3"/>
      <c r="K230" s="3"/>
      <c r="L230" s="3"/>
      <c r="M230" s="3"/>
      <c r="N230" s="323"/>
      <c r="O230" s="331"/>
      <c r="P230" s="3"/>
      <c r="Q230" s="270"/>
      <c r="R230" s="3"/>
      <c r="S230" s="3"/>
      <c r="T230" s="3"/>
      <c r="U230" s="3"/>
      <c r="V230" s="3"/>
      <c r="W230" s="3"/>
      <c r="X230" s="3"/>
    </row>
    <row r="231" spans="1:24" ht="15.75" customHeight="1" x14ac:dyDescent="0.2">
      <c r="A231" s="27"/>
      <c r="B231" s="27"/>
      <c r="C231" s="27"/>
      <c r="D231" s="27"/>
      <c r="E231" s="3"/>
      <c r="F231" s="3"/>
      <c r="G231" s="3"/>
      <c r="H231" s="3"/>
      <c r="I231" s="3"/>
      <c r="J231" s="3"/>
      <c r="K231" s="3"/>
      <c r="L231" s="3"/>
      <c r="M231" s="3"/>
      <c r="N231" s="323"/>
      <c r="O231" s="331"/>
      <c r="P231" s="3"/>
      <c r="Q231" s="270"/>
      <c r="R231" s="3"/>
      <c r="S231" s="3"/>
      <c r="T231" s="3"/>
      <c r="U231" s="3"/>
      <c r="V231" s="3"/>
      <c r="W231" s="3"/>
      <c r="X231" s="3"/>
    </row>
    <row r="232" spans="1:24" ht="15.75" customHeight="1" x14ac:dyDescent="0.2">
      <c r="A232" s="27"/>
      <c r="B232" s="27"/>
      <c r="C232" s="27"/>
      <c r="D232" s="27"/>
      <c r="E232" s="3"/>
      <c r="F232" s="3"/>
      <c r="G232" s="3"/>
      <c r="H232" s="3"/>
      <c r="I232" s="3"/>
      <c r="J232" s="3"/>
      <c r="K232" s="3"/>
      <c r="L232" s="331"/>
      <c r="M232" s="331"/>
      <c r="N232" s="323"/>
      <c r="O232" s="331"/>
      <c r="P232" s="3"/>
      <c r="Q232" s="270"/>
      <c r="R232" s="3"/>
      <c r="S232" s="3"/>
      <c r="T232" s="3"/>
      <c r="U232" s="3"/>
      <c r="V232" s="3"/>
      <c r="W232" s="3"/>
      <c r="X232" s="3"/>
    </row>
    <row r="233" spans="1:24" ht="15.75" customHeight="1" x14ac:dyDescent="0.2">
      <c r="A233" s="27"/>
      <c r="B233" s="27"/>
      <c r="C233" s="27"/>
      <c r="D233" s="27"/>
      <c r="E233" s="3"/>
      <c r="F233" s="3"/>
      <c r="G233" s="3"/>
      <c r="H233" s="3"/>
      <c r="I233" s="3"/>
      <c r="J233" s="3"/>
      <c r="K233" s="3"/>
      <c r="L233" s="331"/>
      <c r="M233" s="331"/>
      <c r="N233" s="323"/>
      <c r="O233" s="331"/>
      <c r="P233" s="3"/>
      <c r="Q233" s="270"/>
      <c r="R233" s="3"/>
      <c r="S233" s="3"/>
      <c r="T233" s="3"/>
      <c r="U233" s="3"/>
      <c r="V233" s="3"/>
      <c r="W233" s="3"/>
      <c r="X233" s="3"/>
    </row>
    <row r="234" spans="1:24" ht="15.75" customHeight="1" x14ac:dyDescent="0.2">
      <c r="A234" s="27"/>
      <c r="B234" s="27"/>
      <c r="C234" s="27"/>
      <c r="D234" s="27"/>
      <c r="E234" s="3"/>
      <c r="F234" s="3"/>
      <c r="G234" s="3"/>
      <c r="H234" s="3"/>
      <c r="I234" s="3"/>
      <c r="J234" s="3"/>
      <c r="K234" s="3"/>
      <c r="L234" s="331"/>
      <c r="M234" s="331"/>
      <c r="N234" s="323"/>
      <c r="O234" s="331"/>
      <c r="P234" s="3"/>
      <c r="Q234" s="270"/>
      <c r="R234" s="3"/>
      <c r="S234" s="3"/>
      <c r="T234" s="3"/>
      <c r="U234" s="3"/>
      <c r="V234" s="3"/>
      <c r="W234" s="3"/>
      <c r="X234" s="3"/>
    </row>
    <row r="235" spans="1:24" ht="15.75" customHeight="1" x14ac:dyDescent="0.2">
      <c r="A235" s="27"/>
      <c r="B235" s="27"/>
      <c r="C235" s="27"/>
      <c r="D235" s="27"/>
      <c r="E235" s="3"/>
      <c r="F235" s="3"/>
      <c r="G235" s="3"/>
      <c r="H235" s="3"/>
      <c r="I235" s="3"/>
      <c r="J235" s="3"/>
      <c r="K235" s="3"/>
      <c r="L235" s="331"/>
      <c r="M235" s="331"/>
      <c r="N235" s="323"/>
      <c r="O235" s="331"/>
      <c r="P235" s="3"/>
      <c r="Q235" s="270"/>
      <c r="R235" s="3"/>
      <c r="S235" s="3"/>
      <c r="T235" s="3"/>
      <c r="U235" s="3"/>
      <c r="V235" s="3"/>
      <c r="W235" s="3"/>
      <c r="X235" s="3"/>
    </row>
    <row r="236" spans="1:24" ht="15.75" customHeight="1" x14ac:dyDescent="0.2">
      <c r="A236" s="27"/>
      <c r="B236" s="27"/>
      <c r="C236" s="27"/>
      <c r="D236" s="27"/>
      <c r="E236" s="3"/>
      <c r="F236" s="3"/>
      <c r="G236" s="3"/>
      <c r="H236" s="3"/>
      <c r="I236" s="3"/>
      <c r="J236" s="3"/>
      <c r="K236" s="3"/>
      <c r="L236" s="331"/>
      <c r="M236" s="331"/>
      <c r="N236" s="323"/>
      <c r="O236" s="331"/>
      <c r="P236" s="3"/>
      <c r="Q236" s="270"/>
      <c r="R236" s="3"/>
      <c r="S236" s="3"/>
      <c r="T236" s="3"/>
      <c r="U236" s="3"/>
      <c r="V236" s="3"/>
      <c r="W236" s="3"/>
      <c r="X236" s="3"/>
    </row>
    <row r="237" spans="1:24" ht="15.75" customHeight="1" x14ac:dyDescent="0.2">
      <c r="A237" s="27"/>
      <c r="B237" s="27"/>
      <c r="C237" s="27"/>
      <c r="D237" s="27"/>
      <c r="E237" s="3"/>
      <c r="F237" s="3"/>
      <c r="G237" s="3"/>
      <c r="H237" s="3"/>
      <c r="I237" s="3"/>
      <c r="J237" s="3"/>
      <c r="K237" s="3"/>
      <c r="L237" s="331"/>
      <c r="M237" s="331"/>
      <c r="N237" s="323"/>
      <c r="O237" s="331"/>
      <c r="P237" s="3"/>
      <c r="Q237" s="270"/>
      <c r="R237" s="3"/>
      <c r="S237" s="3"/>
      <c r="T237" s="3"/>
      <c r="U237" s="3"/>
      <c r="V237" s="3"/>
      <c r="W237" s="3"/>
      <c r="X237" s="3"/>
    </row>
    <row r="238" spans="1:24" ht="15.75" customHeight="1" x14ac:dyDescent="0.2">
      <c r="A238" s="27"/>
      <c r="B238" s="27"/>
      <c r="C238" s="27"/>
      <c r="D238" s="27"/>
      <c r="E238" s="3"/>
      <c r="F238" s="3"/>
      <c r="G238" s="3"/>
      <c r="H238" s="3"/>
      <c r="I238" s="3"/>
      <c r="J238" s="3"/>
      <c r="K238" s="3"/>
      <c r="L238" s="331"/>
      <c r="M238" s="331"/>
      <c r="N238" s="323"/>
      <c r="O238" s="331"/>
      <c r="P238" s="3"/>
      <c r="Q238" s="270"/>
      <c r="R238" s="3"/>
      <c r="S238" s="3"/>
      <c r="T238" s="3"/>
      <c r="U238" s="3"/>
      <c r="V238" s="3"/>
      <c r="W238" s="3"/>
      <c r="X238" s="3"/>
    </row>
    <row r="239" spans="1:24" ht="15.75" customHeight="1" x14ac:dyDescent="0.2">
      <c r="A239" s="27"/>
      <c r="B239" s="27"/>
      <c r="C239" s="27"/>
      <c r="D239" s="27"/>
      <c r="E239" s="3"/>
      <c r="F239" s="3"/>
      <c r="G239" s="3"/>
      <c r="H239" s="3"/>
      <c r="I239" s="3"/>
      <c r="J239" s="3"/>
      <c r="K239" s="3"/>
      <c r="L239" s="331"/>
      <c r="M239" s="331"/>
      <c r="N239" s="323"/>
      <c r="O239" s="331"/>
      <c r="P239" s="3"/>
      <c r="Q239" s="270"/>
      <c r="R239" s="3"/>
      <c r="S239" s="3"/>
      <c r="T239" s="3"/>
      <c r="U239" s="3"/>
      <c r="V239" s="3"/>
      <c r="W239" s="3"/>
      <c r="X239" s="3"/>
    </row>
    <row r="240" spans="1:24" ht="15.75" customHeight="1" x14ac:dyDescent="0.2">
      <c r="A240" s="27"/>
      <c r="B240" s="27"/>
      <c r="C240" s="27"/>
      <c r="D240" s="27"/>
      <c r="E240" s="3"/>
      <c r="F240" s="3"/>
      <c r="G240" s="3"/>
      <c r="H240" s="3"/>
      <c r="I240" s="3"/>
      <c r="J240" s="3"/>
      <c r="K240" s="3"/>
      <c r="L240" s="331"/>
      <c r="M240" s="331"/>
      <c r="N240" s="323"/>
      <c r="O240" s="331"/>
      <c r="P240" s="3"/>
      <c r="Q240" s="270"/>
      <c r="R240" s="3"/>
      <c r="S240" s="3"/>
      <c r="T240" s="3"/>
      <c r="U240" s="3"/>
      <c r="V240" s="3"/>
      <c r="W240" s="3"/>
      <c r="X240" s="3"/>
    </row>
    <row r="241" spans="1:24" ht="15.75" customHeight="1" x14ac:dyDescent="0.2">
      <c r="A241" s="27"/>
      <c r="B241" s="27"/>
      <c r="C241" s="27"/>
      <c r="D241" s="27"/>
      <c r="E241" s="3"/>
      <c r="F241" s="3"/>
      <c r="G241" s="3"/>
      <c r="H241" s="3"/>
      <c r="I241" s="3"/>
      <c r="J241" s="3"/>
      <c r="K241" s="3"/>
      <c r="L241" s="331"/>
      <c r="M241" s="331"/>
      <c r="N241" s="323"/>
      <c r="O241" s="331"/>
      <c r="P241" s="3"/>
      <c r="Q241" s="270"/>
      <c r="R241" s="3"/>
      <c r="S241" s="3"/>
      <c r="T241" s="3"/>
      <c r="U241" s="3"/>
      <c r="V241" s="3"/>
      <c r="W241" s="3"/>
      <c r="X241" s="3"/>
    </row>
    <row r="242" spans="1:24" ht="15.75" customHeight="1" x14ac:dyDescent="0.2">
      <c r="A242" s="27"/>
      <c r="B242" s="27"/>
      <c r="C242" s="27"/>
      <c r="D242" s="27"/>
      <c r="E242" s="3"/>
      <c r="F242" s="3"/>
      <c r="G242" s="3"/>
      <c r="H242" s="3"/>
      <c r="I242" s="3"/>
      <c r="J242" s="3"/>
      <c r="K242" s="3"/>
      <c r="L242" s="331"/>
      <c r="M242" s="331"/>
      <c r="N242" s="323"/>
      <c r="O242" s="331"/>
      <c r="P242" s="3"/>
      <c r="Q242" s="270"/>
      <c r="R242" s="3"/>
      <c r="S242" s="3"/>
      <c r="T242" s="3"/>
      <c r="U242" s="3"/>
      <c r="V242" s="3"/>
      <c r="W242" s="3"/>
      <c r="X242" s="3"/>
    </row>
    <row r="243" spans="1:24" ht="15.75" customHeight="1" x14ac:dyDescent="0.2">
      <c r="A243" s="27"/>
      <c r="B243" s="27"/>
      <c r="C243" s="27"/>
      <c r="D243" s="27"/>
      <c r="E243" s="3"/>
      <c r="F243" s="3"/>
      <c r="G243" s="3"/>
      <c r="H243" s="3"/>
      <c r="I243" s="3"/>
      <c r="J243" s="3"/>
      <c r="K243" s="3"/>
      <c r="L243" s="331"/>
      <c r="M243" s="331"/>
      <c r="N243" s="323"/>
      <c r="O243" s="331"/>
      <c r="P243" s="3"/>
      <c r="Q243" s="270"/>
      <c r="R243" s="3"/>
      <c r="S243" s="3"/>
      <c r="T243" s="3"/>
      <c r="U243" s="3"/>
      <c r="V243" s="3"/>
      <c r="W243" s="3"/>
      <c r="X243" s="3"/>
    </row>
    <row r="244" spans="1:24" ht="15.75" customHeight="1" x14ac:dyDescent="0.2">
      <c r="A244" s="27"/>
      <c r="B244" s="27"/>
      <c r="C244" s="27"/>
      <c r="D244" s="27"/>
      <c r="E244" s="3"/>
      <c r="F244" s="3"/>
      <c r="G244" s="3"/>
      <c r="H244" s="3"/>
      <c r="I244" s="3"/>
      <c r="J244" s="3"/>
      <c r="K244" s="3"/>
      <c r="L244" s="331"/>
      <c r="M244" s="331"/>
      <c r="N244" s="323"/>
      <c r="O244" s="331"/>
      <c r="P244" s="3"/>
      <c r="Q244" s="270"/>
      <c r="R244" s="3"/>
      <c r="S244" s="3"/>
      <c r="T244" s="3"/>
      <c r="U244" s="3"/>
      <c r="V244" s="3"/>
      <c r="W244" s="3"/>
      <c r="X244" s="3"/>
    </row>
    <row r="245" spans="1:24" ht="15.75" customHeight="1" x14ac:dyDescent="0.2">
      <c r="A245" s="27"/>
      <c r="B245" s="27"/>
      <c r="C245" s="27"/>
      <c r="D245" s="27"/>
      <c r="E245" s="3"/>
      <c r="F245" s="3"/>
      <c r="G245" s="3"/>
      <c r="H245" s="3"/>
      <c r="I245" s="3"/>
      <c r="J245" s="3"/>
      <c r="K245" s="3"/>
      <c r="L245" s="331"/>
      <c r="M245" s="331"/>
      <c r="N245" s="323"/>
      <c r="O245" s="331"/>
      <c r="P245" s="3"/>
      <c r="Q245" s="270"/>
      <c r="R245" s="3"/>
      <c r="S245" s="3"/>
      <c r="T245" s="3"/>
      <c r="U245" s="3"/>
      <c r="V245" s="3"/>
      <c r="W245" s="3"/>
      <c r="X245" s="3"/>
    </row>
    <row r="246" spans="1:24" ht="15.75" customHeight="1" x14ac:dyDescent="0.2">
      <c r="A246" s="27"/>
      <c r="B246" s="27"/>
      <c r="C246" s="27"/>
      <c r="D246" s="27"/>
      <c r="E246" s="3"/>
      <c r="F246" s="3"/>
      <c r="G246" s="3"/>
      <c r="H246" s="3"/>
      <c r="I246" s="3"/>
      <c r="J246" s="3"/>
      <c r="K246" s="3"/>
      <c r="L246" s="331"/>
      <c r="M246" s="331"/>
      <c r="N246" s="323"/>
      <c r="O246" s="331"/>
      <c r="P246" s="3"/>
      <c r="Q246" s="270"/>
      <c r="R246" s="3"/>
      <c r="S246" s="3"/>
      <c r="T246" s="3"/>
      <c r="U246" s="3"/>
      <c r="V246" s="3"/>
      <c r="W246" s="3"/>
      <c r="X246" s="3"/>
    </row>
    <row r="247" spans="1:24" ht="15.75" customHeight="1" x14ac:dyDescent="0.2">
      <c r="A247" s="27"/>
      <c r="B247" s="27"/>
      <c r="C247" s="27"/>
      <c r="D247" s="27"/>
      <c r="E247" s="3"/>
      <c r="F247" s="3"/>
      <c r="G247" s="3"/>
      <c r="H247" s="3"/>
      <c r="I247" s="3"/>
      <c r="J247" s="3"/>
      <c r="K247" s="3"/>
      <c r="L247" s="331"/>
      <c r="M247" s="331"/>
      <c r="N247" s="323"/>
      <c r="O247" s="331"/>
      <c r="P247" s="3"/>
      <c r="Q247" s="270"/>
      <c r="R247" s="3"/>
      <c r="S247" s="3"/>
      <c r="T247" s="3"/>
      <c r="U247" s="3"/>
      <c r="V247" s="3"/>
      <c r="W247" s="3"/>
      <c r="X247" s="3"/>
    </row>
    <row r="248" spans="1:24" ht="15.75" customHeight="1" x14ac:dyDescent="0.2">
      <c r="A248" s="27"/>
      <c r="B248" s="27"/>
      <c r="C248" s="27"/>
      <c r="D248" s="27"/>
      <c r="E248" s="3"/>
      <c r="F248" s="3"/>
      <c r="G248" s="3"/>
      <c r="H248" s="3"/>
      <c r="I248" s="3"/>
      <c r="J248" s="3"/>
      <c r="K248" s="3"/>
      <c r="L248" s="331"/>
      <c r="M248" s="331"/>
      <c r="N248" s="323"/>
      <c r="O248" s="331"/>
      <c r="P248" s="3"/>
      <c r="Q248" s="270"/>
      <c r="R248" s="3"/>
      <c r="S248" s="3"/>
      <c r="T248" s="3"/>
      <c r="U248" s="3"/>
      <c r="V248" s="3"/>
      <c r="W248" s="3"/>
      <c r="X248" s="3"/>
    </row>
    <row r="249" spans="1:24" ht="15.75" customHeight="1" x14ac:dyDescent="0.2">
      <c r="A249" s="27"/>
      <c r="B249" s="27"/>
      <c r="C249" s="27"/>
      <c r="D249" s="27"/>
      <c r="E249" s="3"/>
      <c r="F249" s="3"/>
      <c r="G249" s="3"/>
      <c r="H249" s="3"/>
      <c r="I249" s="3"/>
      <c r="J249" s="3"/>
      <c r="K249" s="3"/>
      <c r="L249" s="331"/>
      <c r="M249" s="331"/>
      <c r="N249" s="323"/>
      <c r="O249" s="331"/>
      <c r="P249" s="3"/>
      <c r="Q249" s="270"/>
      <c r="R249" s="3"/>
      <c r="S249" s="3"/>
      <c r="T249" s="3"/>
      <c r="U249" s="3"/>
      <c r="V249" s="3"/>
      <c r="W249" s="3"/>
      <c r="X249" s="3"/>
    </row>
    <row r="250" spans="1:24" ht="15.75" customHeight="1" x14ac:dyDescent="0.2">
      <c r="A250" s="27"/>
      <c r="B250" s="27"/>
      <c r="C250" s="27"/>
      <c r="D250" s="27"/>
      <c r="E250" s="3"/>
      <c r="F250" s="3"/>
      <c r="G250" s="3"/>
      <c r="H250" s="3"/>
      <c r="I250" s="3"/>
      <c r="J250" s="3"/>
      <c r="K250" s="3"/>
      <c r="L250" s="331"/>
      <c r="M250" s="331"/>
      <c r="N250" s="323"/>
      <c r="O250" s="331"/>
      <c r="P250" s="3"/>
      <c r="Q250" s="270"/>
      <c r="R250" s="3"/>
      <c r="S250" s="3"/>
      <c r="T250" s="3"/>
      <c r="U250" s="3"/>
      <c r="V250" s="3"/>
      <c r="W250" s="3"/>
      <c r="X250" s="3"/>
    </row>
    <row r="251" spans="1:24" ht="15.75" customHeight="1" x14ac:dyDescent="0.2">
      <c r="A251" s="27"/>
      <c r="B251" s="27"/>
      <c r="C251" s="27"/>
      <c r="D251" s="27"/>
      <c r="E251" s="3"/>
      <c r="F251" s="3"/>
      <c r="G251" s="3"/>
      <c r="H251" s="3"/>
      <c r="I251" s="3"/>
      <c r="J251" s="3"/>
      <c r="K251" s="3"/>
      <c r="L251" s="331"/>
      <c r="M251" s="331"/>
      <c r="N251" s="323"/>
      <c r="O251" s="331"/>
      <c r="P251" s="3"/>
      <c r="Q251" s="270"/>
      <c r="R251" s="3"/>
      <c r="S251" s="3"/>
      <c r="T251" s="3"/>
      <c r="U251" s="3"/>
      <c r="V251" s="3"/>
      <c r="W251" s="3"/>
      <c r="X251" s="3"/>
    </row>
    <row r="252" spans="1:24" ht="15.75" customHeight="1" x14ac:dyDescent="0.2">
      <c r="A252" s="27"/>
      <c r="B252" s="27"/>
      <c r="C252" s="27"/>
      <c r="D252" s="27"/>
      <c r="E252" s="3"/>
      <c r="F252" s="3"/>
      <c r="G252" s="3"/>
      <c r="H252" s="3"/>
      <c r="I252" s="3"/>
      <c r="J252" s="3"/>
      <c r="K252" s="3"/>
      <c r="L252" s="331"/>
      <c r="M252" s="331"/>
      <c r="N252" s="323"/>
      <c r="O252" s="331"/>
      <c r="P252" s="3"/>
      <c r="Q252" s="270"/>
      <c r="R252" s="3"/>
      <c r="S252" s="3"/>
      <c r="T252" s="3"/>
      <c r="U252" s="3"/>
      <c r="V252" s="3"/>
      <c r="W252" s="3"/>
      <c r="X252" s="3"/>
    </row>
    <row r="253" spans="1:24" ht="15.75" customHeight="1" x14ac:dyDescent="0.2">
      <c r="A253" s="27"/>
      <c r="B253" s="27"/>
      <c r="C253" s="27"/>
      <c r="D253" s="27"/>
      <c r="E253" s="3"/>
      <c r="F253" s="3"/>
      <c r="G253" s="3"/>
      <c r="H253" s="3"/>
      <c r="I253" s="3"/>
      <c r="J253" s="3"/>
      <c r="K253" s="3"/>
      <c r="L253" s="331"/>
      <c r="M253" s="331"/>
      <c r="N253" s="323"/>
      <c r="O253" s="331"/>
      <c r="P253" s="3"/>
      <c r="Q253" s="270"/>
      <c r="R253" s="3"/>
      <c r="S253" s="3"/>
      <c r="T253" s="3"/>
      <c r="U253" s="3"/>
      <c r="V253" s="3"/>
      <c r="W253" s="3"/>
      <c r="X253" s="3"/>
    </row>
    <row r="254" spans="1:24" ht="15.75" customHeight="1" x14ac:dyDescent="0.2">
      <c r="A254" s="27"/>
      <c r="B254" s="27"/>
      <c r="C254" s="27"/>
      <c r="D254" s="27"/>
      <c r="E254" s="3"/>
      <c r="F254" s="3"/>
      <c r="G254" s="3"/>
      <c r="H254" s="3"/>
      <c r="I254" s="3"/>
      <c r="J254" s="3"/>
      <c r="K254" s="3"/>
      <c r="L254" s="331"/>
      <c r="M254" s="331"/>
      <c r="N254" s="323"/>
      <c r="O254" s="331"/>
      <c r="P254" s="3"/>
      <c r="Q254" s="270"/>
      <c r="R254" s="3"/>
      <c r="S254" s="3"/>
      <c r="T254" s="3"/>
      <c r="U254" s="3"/>
      <c r="V254" s="3"/>
      <c r="W254" s="3"/>
      <c r="X254" s="3"/>
    </row>
    <row r="255" spans="1:24" ht="15.75" customHeight="1" x14ac:dyDescent="0.2">
      <c r="A255" s="27"/>
      <c r="B255" s="27"/>
      <c r="C255" s="27"/>
      <c r="D255" s="27"/>
      <c r="E255" s="3"/>
      <c r="F255" s="3"/>
      <c r="G255" s="3"/>
      <c r="H255" s="3"/>
      <c r="I255" s="3"/>
      <c r="J255" s="3"/>
      <c r="K255" s="3"/>
      <c r="L255" s="331"/>
      <c r="M255" s="331"/>
      <c r="N255" s="323"/>
      <c r="O255" s="331"/>
      <c r="P255" s="3"/>
      <c r="Q255" s="270"/>
      <c r="R255" s="3"/>
      <c r="S255" s="3"/>
      <c r="T255" s="3"/>
      <c r="U255" s="3"/>
      <c r="V255" s="3"/>
      <c r="W255" s="3"/>
      <c r="X255" s="3"/>
    </row>
    <row r="256" spans="1:24" ht="15.75" customHeight="1" x14ac:dyDescent="0.2">
      <c r="A256" s="27"/>
      <c r="B256" s="27"/>
      <c r="C256" s="27"/>
      <c r="D256" s="27"/>
      <c r="E256" s="3"/>
      <c r="F256" s="3"/>
      <c r="G256" s="3"/>
      <c r="H256" s="3"/>
      <c r="I256" s="3"/>
      <c r="J256" s="3"/>
      <c r="K256" s="3"/>
      <c r="L256" s="331"/>
      <c r="M256" s="331"/>
      <c r="N256" s="323"/>
      <c r="O256" s="331"/>
      <c r="P256" s="3"/>
      <c r="Q256" s="270"/>
      <c r="R256" s="3"/>
      <c r="S256" s="3"/>
      <c r="T256" s="3"/>
      <c r="U256" s="3"/>
      <c r="V256" s="3"/>
      <c r="W256" s="3"/>
      <c r="X256" s="3"/>
    </row>
    <row r="257" spans="1:24" ht="15.75" customHeight="1" x14ac:dyDescent="0.2">
      <c r="A257" s="27"/>
      <c r="B257" s="27"/>
      <c r="C257" s="27"/>
      <c r="D257" s="27"/>
      <c r="E257" s="3"/>
      <c r="F257" s="3"/>
      <c r="G257" s="3"/>
      <c r="H257" s="3"/>
      <c r="I257" s="3"/>
      <c r="J257" s="3"/>
      <c r="K257" s="3"/>
      <c r="L257" s="331"/>
      <c r="M257" s="331"/>
      <c r="N257" s="323"/>
      <c r="O257" s="331"/>
      <c r="P257" s="3"/>
      <c r="Q257" s="270"/>
      <c r="R257" s="3"/>
      <c r="S257" s="3"/>
      <c r="T257" s="3"/>
      <c r="U257" s="3"/>
      <c r="V257" s="3"/>
      <c r="W257" s="3"/>
      <c r="X257" s="3"/>
    </row>
    <row r="258" spans="1:24" ht="15.75" customHeight="1" x14ac:dyDescent="0.2">
      <c r="A258" s="27"/>
      <c r="B258" s="27"/>
      <c r="C258" s="27"/>
      <c r="D258" s="27"/>
      <c r="E258" s="3"/>
      <c r="F258" s="3"/>
      <c r="G258" s="3"/>
      <c r="H258" s="3"/>
      <c r="I258" s="3"/>
      <c r="J258" s="3"/>
      <c r="K258" s="3"/>
      <c r="L258" s="331"/>
      <c r="M258" s="331"/>
      <c r="N258" s="323"/>
      <c r="O258" s="331"/>
      <c r="P258" s="3"/>
      <c r="Q258" s="270"/>
      <c r="R258" s="3"/>
      <c r="S258" s="3"/>
      <c r="T258" s="3"/>
      <c r="U258" s="3"/>
      <c r="V258" s="3"/>
      <c r="W258" s="3"/>
      <c r="X258" s="3"/>
    </row>
    <row r="259" spans="1:24" ht="15.75" customHeight="1" x14ac:dyDescent="0.2">
      <c r="A259" s="27"/>
      <c r="B259" s="27"/>
      <c r="C259" s="27"/>
      <c r="D259" s="27"/>
      <c r="E259" s="3"/>
      <c r="F259" s="3"/>
      <c r="G259" s="3"/>
      <c r="H259" s="3"/>
      <c r="I259" s="3"/>
      <c r="J259" s="3"/>
      <c r="K259" s="3"/>
      <c r="L259" s="331"/>
      <c r="M259" s="331"/>
      <c r="N259" s="323"/>
      <c r="O259" s="331"/>
      <c r="P259" s="3"/>
      <c r="Q259" s="270"/>
      <c r="R259" s="3"/>
      <c r="S259" s="3"/>
      <c r="T259" s="3"/>
      <c r="U259" s="3"/>
      <c r="V259" s="3"/>
      <c r="W259" s="3"/>
      <c r="X259" s="3"/>
    </row>
    <row r="260" spans="1:24" ht="15.75" customHeight="1" x14ac:dyDescent="0.2">
      <c r="A260" s="27"/>
      <c r="B260" s="27"/>
      <c r="C260" s="27"/>
      <c r="D260" s="27"/>
      <c r="E260" s="3"/>
      <c r="F260" s="3"/>
      <c r="G260" s="3"/>
      <c r="H260" s="3"/>
      <c r="I260" s="3"/>
      <c r="J260" s="3"/>
      <c r="K260" s="3"/>
      <c r="L260" s="331"/>
      <c r="M260" s="331"/>
      <c r="N260" s="323"/>
      <c r="O260" s="331"/>
      <c r="P260" s="3"/>
      <c r="Q260" s="270"/>
      <c r="R260" s="3"/>
      <c r="S260" s="3"/>
      <c r="T260" s="3"/>
      <c r="U260" s="3"/>
      <c r="V260" s="3"/>
      <c r="W260" s="3"/>
      <c r="X260" s="3"/>
    </row>
    <row r="261" spans="1:24" ht="15.75" customHeight="1" x14ac:dyDescent="0.2">
      <c r="A261" s="27"/>
      <c r="B261" s="27"/>
      <c r="C261" s="27"/>
      <c r="D261" s="27"/>
      <c r="E261" s="3"/>
      <c r="F261" s="3"/>
      <c r="G261" s="3"/>
      <c r="H261" s="3"/>
      <c r="I261" s="3"/>
      <c r="J261" s="3"/>
      <c r="K261" s="3"/>
      <c r="L261" s="331"/>
      <c r="M261" s="331"/>
      <c r="N261" s="323"/>
      <c r="O261" s="331"/>
      <c r="P261" s="3"/>
      <c r="Q261" s="270"/>
      <c r="R261" s="3"/>
      <c r="S261" s="3"/>
      <c r="T261" s="3"/>
      <c r="U261" s="3"/>
      <c r="V261" s="3"/>
      <c r="W261" s="3"/>
      <c r="X261" s="3"/>
    </row>
    <row r="262" spans="1:24" ht="15.75" customHeight="1" x14ac:dyDescent="0.2">
      <c r="A262" s="27"/>
      <c r="B262" s="27"/>
      <c r="C262" s="27"/>
      <c r="D262" s="27"/>
      <c r="E262" s="3"/>
      <c r="F262" s="3"/>
      <c r="G262" s="3"/>
      <c r="H262" s="3"/>
      <c r="I262" s="3"/>
      <c r="J262" s="3"/>
      <c r="K262" s="3"/>
      <c r="L262" s="331"/>
      <c r="M262" s="331"/>
      <c r="N262" s="323"/>
      <c r="O262" s="331"/>
      <c r="P262" s="3"/>
      <c r="Q262" s="270"/>
      <c r="R262" s="3"/>
      <c r="S262" s="3"/>
      <c r="T262" s="3"/>
      <c r="U262" s="3"/>
      <c r="V262" s="3"/>
      <c r="W262" s="3"/>
      <c r="X262" s="3"/>
    </row>
    <row r="263" spans="1:24" ht="15.75" customHeight="1" x14ac:dyDescent="0.2">
      <c r="A263" s="27"/>
      <c r="B263" s="27"/>
      <c r="C263" s="27"/>
      <c r="D263" s="27"/>
      <c r="E263" s="3"/>
      <c r="F263" s="3"/>
      <c r="G263" s="3"/>
      <c r="H263" s="3"/>
      <c r="I263" s="3"/>
      <c r="J263" s="3"/>
      <c r="K263" s="3"/>
      <c r="L263" s="331"/>
      <c r="M263" s="331"/>
      <c r="N263" s="323"/>
      <c r="O263" s="331"/>
      <c r="P263" s="3"/>
      <c r="Q263" s="270"/>
      <c r="R263" s="3"/>
      <c r="S263" s="3"/>
      <c r="T263" s="3"/>
      <c r="U263" s="3"/>
      <c r="V263" s="3"/>
      <c r="W263" s="3"/>
      <c r="X263" s="3"/>
    </row>
    <row r="264" spans="1:24" ht="15.75" customHeight="1" x14ac:dyDescent="0.2">
      <c r="A264" s="27"/>
      <c r="B264" s="27"/>
      <c r="C264" s="27"/>
      <c r="D264" s="27"/>
      <c r="E264" s="3"/>
      <c r="F264" s="3"/>
      <c r="G264" s="3"/>
      <c r="H264" s="3"/>
      <c r="I264" s="3"/>
      <c r="J264" s="3"/>
      <c r="K264" s="3"/>
      <c r="L264" s="331"/>
      <c r="M264" s="331"/>
      <c r="N264" s="323"/>
      <c r="O264" s="331"/>
      <c r="P264" s="3"/>
      <c r="Q264" s="270"/>
      <c r="R264" s="3"/>
      <c r="S264" s="3"/>
      <c r="T264" s="3"/>
      <c r="U264" s="3"/>
      <c r="V264" s="3"/>
      <c r="W264" s="3"/>
      <c r="X264" s="3"/>
    </row>
    <row r="265" spans="1:24" ht="15.75" customHeight="1" x14ac:dyDescent="0.2">
      <c r="A265" s="27"/>
      <c r="B265" s="27"/>
      <c r="C265" s="27"/>
      <c r="D265" s="27"/>
      <c r="E265" s="3"/>
      <c r="F265" s="3"/>
      <c r="G265" s="3"/>
      <c r="H265" s="3"/>
      <c r="I265" s="3"/>
      <c r="J265" s="3"/>
      <c r="K265" s="3"/>
      <c r="L265" s="331"/>
      <c r="M265" s="331"/>
      <c r="N265" s="323"/>
      <c r="O265" s="331"/>
      <c r="P265" s="3"/>
      <c r="Q265" s="270"/>
      <c r="R265" s="3"/>
      <c r="S265" s="3"/>
      <c r="T265" s="3"/>
      <c r="U265" s="3"/>
      <c r="V265" s="3"/>
      <c r="W265" s="3"/>
      <c r="X265" s="3"/>
    </row>
    <row r="266" spans="1:24" ht="15.75" customHeight="1" x14ac:dyDescent="0.2">
      <c r="A266" s="27"/>
      <c r="B266" s="27"/>
      <c r="C266" s="27"/>
      <c r="D266" s="27"/>
      <c r="E266" s="3"/>
      <c r="F266" s="3"/>
      <c r="G266" s="3"/>
      <c r="H266" s="3"/>
      <c r="I266" s="3"/>
      <c r="J266" s="3"/>
      <c r="K266" s="3"/>
      <c r="L266" s="331"/>
      <c r="M266" s="331"/>
      <c r="N266" s="323"/>
      <c r="O266" s="331"/>
      <c r="P266" s="3"/>
      <c r="Q266" s="270"/>
      <c r="R266" s="3"/>
      <c r="S266" s="3"/>
      <c r="T266" s="3"/>
      <c r="U266" s="3"/>
      <c r="V266" s="3"/>
      <c r="W266" s="3"/>
      <c r="X266" s="3"/>
    </row>
    <row r="267" spans="1:24" ht="15.75" customHeight="1" x14ac:dyDescent="0.2">
      <c r="A267" s="27"/>
      <c r="B267" s="27"/>
      <c r="C267" s="27"/>
      <c r="D267" s="27"/>
      <c r="E267" s="3"/>
      <c r="F267" s="3"/>
      <c r="G267" s="3"/>
      <c r="H267" s="3"/>
      <c r="I267" s="3"/>
      <c r="J267" s="3"/>
      <c r="K267" s="3"/>
      <c r="L267" s="331"/>
      <c r="M267" s="331"/>
      <c r="N267" s="323"/>
      <c r="O267" s="331"/>
      <c r="P267" s="3"/>
      <c r="Q267" s="270"/>
      <c r="R267" s="3"/>
      <c r="S267" s="3"/>
      <c r="T267" s="3"/>
      <c r="U267" s="3"/>
      <c r="V267" s="3"/>
      <c r="W267" s="3"/>
      <c r="X267" s="3"/>
    </row>
    <row r="268" spans="1:24" ht="15.75" customHeight="1" x14ac:dyDescent="0.2">
      <c r="A268" s="27"/>
      <c r="B268" s="27"/>
      <c r="C268" s="27"/>
      <c r="D268" s="27"/>
      <c r="E268" s="3"/>
      <c r="F268" s="3"/>
      <c r="G268" s="3"/>
      <c r="H268" s="3"/>
      <c r="I268" s="3"/>
      <c r="J268" s="3"/>
      <c r="K268" s="3"/>
      <c r="L268" s="331"/>
      <c r="M268" s="331"/>
      <c r="N268" s="323"/>
      <c r="O268" s="331"/>
      <c r="P268" s="3"/>
      <c r="Q268" s="270"/>
      <c r="R268" s="3"/>
      <c r="S268" s="3"/>
      <c r="T268" s="3"/>
      <c r="U268" s="3"/>
      <c r="V268" s="3"/>
      <c r="W268" s="3"/>
      <c r="X268" s="3"/>
    </row>
    <row r="269" spans="1:24" ht="15.75" customHeight="1" x14ac:dyDescent="0.2">
      <c r="A269" s="27"/>
      <c r="B269" s="27"/>
      <c r="C269" s="27"/>
      <c r="D269" s="27"/>
      <c r="E269" s="3"/>
      <c r="F269" s="3"/>
      <c r="G269" s="3"/>
      <c r="H269" s="3"/>
      <c r="I269" s="3"/>
      <c r="J269" s="3"/>
      <c r="K269" s="3"/>
      <c r="L269" s="331"/>
      <c r="M269" s="331"/>
      <c r="N269" s="323"/>
      <c r="O269" s="331"/>
      <c r="P269" s="3"/>
      <c r="Q269" s="270"/>
      <c r="R269" s="3"/>
      <c r="S269" s="3"/>
      <c r="T269" s="3"/>
      <c r="U269" s="3"/>
      <c r="V269" s="3"/>
      <c r="W269" s="3"/>
      <c r="X269" s="3"/>
    </row>
    <row r="270" spans="1:24" ht="15.75" customHeight="1" x14ac:dyDescent="0.2">
      <c r="A270" s="27"/>
      <c r="B270" s="27"/>
      <c r="C270" s="27"/>
      <c r="D270" s="27"/>
      <c r="E270" s="3"/>
      <c r="F270" s="3"/>
      <c r="G270" s="3"/>
      <c r="H270" s="3"/>
      <c r="I270" s="3"/>
      <c r="J270" s="3"/>
      <c r="K270" s="3"/>
      <c r="L270" s="331"/>
      <c r="M270" s="331"/>
      <c r="N270" s="323"/>
      <c r="O270" s="331"/>
      <c r="P270" s="3"/>
      <c r="Q270" s="270"/>
      <c r="R270" s="3"/>
      <c r="S270" s="3"/>
      <c r="T270" s="3"/>
      <c r="U270" s="3"/>
      <c r="V270" s="3"/>
      <c r="W270" s="3"/>
      <c r="X270" s="3"/>
    </row>
    <row r="271" spans="1:24" ht="15.75" customHeight="1" x14ac:dyDescent="0.2">
      <c r="A271" s="27"/>
      <c r="B271" s="27"/>
      <c r="C271" s="27"/>
      <c r="D271" s="27"/>
      <c r="E271" s="3"/>
      <c r="F271" s="3"/>
      <c r="G271" s="3"/>
      <c r="H271" s="3"/>
      <c r="I271" s="3"/>
      <c r="J271" s="3"/>
      <c r="K271" s="3"/>
      <c r="L271" s="331"/>
      <c r="M271" s="331"/>
      <c r="N271" s="323"/>
      <c r="O271" s="331"/>
      <c r="P271" s="3"/>
      <c r="Q271" s="270"/>
      <c r="R271" s="3"/>
      <c r="S271" s="3"/>
      <c r="T271" s="3"/>
      <c r="U271" s="3"/>
      <c r="V271" s="3"/>
      <c r="W271" s="3"/>
      <c r="X271" s="3"/>
    </row>
    <row r="272" spans="1:24" ht="15.75" customHeight="1" x14ac:dyDescent="0.2">
      <c r="A272" s="27"/>
      <c r="B272" s="27"/>
      <c r="C272" s="27"/>
      <c r="D272" s="27"/>
      <c r="E272" s="3"/>
      <c r="F272" s="3"/>
      <c r="G272" s="3"/>
      <c r="H272" s="3"/>
      <c r="I272" s="3"/>
      <c r="J272" s="3"/>
      <c r="K272" s="3"/>
      <c r="L272" s="331"/>
      <c r="M272" s="331"/>
      <c r="N272" s="323"/>
      <c r="O272" s="331"/>
      <c r="P272" s="3"/>
      <c r="Q272" s="270"/>
      <c r="R272" s="3"/>
      <c r="S272" s="3"/>
      <c r="T272" s="3"/>
      <c r="U272" s="3"/>
      <c r="V272" s="3"/>
      <c r="W272" s="3"/>
      <c r="X272" s="3"/>
    </row>
    <row r="273" spans="1:24" ht="15.75" customHeight="1" x14ac:dyDescent="0.2">
      <c r="A273" s="27"/>
      <c r="B273" s="27"/>
      <c r="C273" s="27"/>
      <c r="D273" s="27"/>
      <c r="E273" s="3"/>
      <c r="F273" s="3"/>
      <c r="G273" s="3"/>
      <c r="H273" s="3"/>
      <c r="I273" s="3"/>
      <c r="J273" s="3"/>
      <c r="K273" s="3"/>
      <c r="L273" s="331"/>
      <c r="M273" s="331"/>
      <c r="N273" s="323"/>
      <c r="O273" s="331"/>
      <c r="P273" s="3"/>
      <c r="Q273" s="270"/>
      <c r="R273" s="3"/>
      <c r="S273" s="3"/>
      <c r="T273" s="3"/>
      <c r="U273" s="3"/>
      <c r="V273" s="3"/>
      <c r="W273" s="3"/>
      <c r="X273" s="3"/>
    </row>
    <row r="274" spans="1:24" ht="15.75" customHeight="1" x14ac:dyDescent="0.2">
      <c r="A274" s="27"/>
      <c r="B274" s="27"/>
      <c r="C274" s="27"/>
      <c r="D274" s="27"/>
      <c r="E274" s="3"/>
      <c r="F274" s="3"/>
      <c r="G274" s="3"/>
      <c r="H274" s="3"/>
      <c r="I274" s="3"/>
      <c r="J274" s="3"/>
      <c r="K274" s="3"/>
      <c r="L274" s="331"/>
      <c r="M274" s="331"/>
      <c r="N274" s="323"/>
      <c r="O274" s="331"/>
      <c r="P274" s="3"/>
      <c r="Q274" s="270"/>
      <c r="R274" s="3"/>
      <c r="S274" s="3"/>
      <c r="T274" s="3"/>
      <c r="U274" s="3"/>
      <c r="V274" s="3"/>
      <c r="W274" s="3"/>
      <c r="X274" s="3"/>
    </row>
    <row r="275" spans="1:24" ht="15.75" customHeight="1" x14ac:dyDescent="0.2">
      <c r="A275" s="27"/>
      <c r="B275" s="27"/>
      <c r="C275" s="27"/>
      <c r="D275" s="27"/>
      <c r="E275" s="3"/>
      <c r="F275" s="3"/>
      <c r="G275" s="3"/>
      <c r="H275" s="3"/>
      <c r="I275" s="3"/>
      <c r="J275" s="3"/>
      <c r="K275" s="3"/>
      <c r="L275" s="331"/>
      <c r="M275" s="331"/>
      <c r="N275" s="323"/>
      <c r="O275" s="331"/>
      <c r="P275" s="3"/>
      <c r="Q275" s="270"/>
      <c r="R275" s="3"/>
      <c r="S275" s="3"/>
      <c r="T275" s="3"/>
      <c r="U275" s="3"/>
      <c r="V275" s="3"/>
      <c r="W275" s="3"/>
      <c r="X275" s="3"/>
    </row>
    <row r="276" spans="1:24" ht="15.75" customHeight="1" x14ac:dyDescent="0.2">
      <c r="A276" s="27"/>
      <c r="B276" s="27"/>
      <c r="C276" s="27"/>
      <c r="D276" s="27"/>
      <c r="E276" s="3"/>
      <c r="F276" s="3"/>
      <c r="G276" s="3"/>
      <c r="H276" s="3"/>
      <c r="I276" s="3"/>
      <c r="J276" s="3"/>
      <c r="K276" s="3"/>
      <c r="L276" s="331"/>
      <c r="M276" s="331"/>
      <c r="N276" s="323"/>
      <c r="O276" s="331"/>
      <c r="P276" s="3"/>
      <c r="Q276" s="270"/>
      <c r="R276" s="3"/>
      <c r="S276" s="3"/>
      <c r="T276" s="3"/>
      <c r="U276" s="3"/>
      <c r="V276" s="3"/>
      <c r="W276" s="3"/>
      <c r="X276" s="3"/>
    </row>
    <row r="277" spans="1:24" ht="15.75" customHeight="1" x14ac:dyDescent="0.2">
      <c r="A277" s="27"/>
      <c r="B277" s="27"/>
      <c r="C277" s="27"/>
      <c r="D277" s="27"/>
      <c r="E277" s="3"/>
      <c r="F277" s="3"/>
      <c r="G277" s="3"/>
      <c r="H277" s="3"/>
      <c r="I277" s="3"/>
      <c r="J277" s="3"/>
      <c r="K277" s="3"/>
      <c r="L277" s="331"/>
      <c r="M277" s="331"/>
      <c r="N277" s="323"/>
      <c r="O277" s="331"/>
      <c r="P277" s="3"/>
      <c r="Q277" s="270"/>
      <c r="R277" s="3"/>
      <c r="S277" s="3"/>
      <c r="T277" s="3"/>
      <c r="U277" s="3"/>
      <c r="V277" s="3"/>
      <c r="W277" s="3"/>
      <c r="X277" s="3"/>
    </row>
    <row r="278" spans="1:24" ht="15.75" customHeight="1" x14ac:dyDescent="0.2">
      <c r="A278" s="27"/>
      <c r="B278" s="27"/>
      <c r="C278" s="27"/>
      <c r="D278" s="27"/>
      <c r="E278" s="3"/>
      <c r="F278" s="3"/>
      <c r="G278" s="3"/>
      <c r="H278" s="3"/>
      <c r="I278" s="3"/>
      <c r="J278" s="3"/>
      <c r="K278" s="3"/>
      <c r="L278" s="331"/>
      <c r="M278" s="331"/>
      <c r="N278" s="323"/>
      <c r="O278" s="331"/>
      <c r="P278" s="3"/>
      <c r="Q278" s="270"/>
      <c r="R278" s="3"/>
      <c r="S278" s="3"/>
      <c r="T278" s="3"/>
      <c r="U278" s="3"/>
      <c r="V278" s="3"/>
      <c r="W278" s="3"/>
      <c r="X278" s="3"/>
    </row>
    <row r="279" spans="1:24" ht="15.75" customHeight="1" x14ac:dyDescent="0.2">
      <c r="A279" s="27"/>
      <c r="B279" s="27"/>
      <c r="C279" s="27"/>
      <c r="D279" s="27"/>
      <c r="E279" s="3"/>
      <c r="F279" s="3"/>
      <c r="G279" s="3"/>
      <c r="H279" s="3"/>
      <c r="I279" s="3"/>
      <c r="J279" s="3"/>
      <c r="K279" s="3"/>
      <c r="L279" s="331"/>
      <c r="M279" s="331"/>
      <c r="N279" s="323"/>
      <c r="O279" s="331"/>
      <c r="P279" s="3"/>
      <c r="Q279" s="270"/>
      <c r="R279" s="3"/>
      <c r="S279" s="3"/>
      <c r="T279" s="3"/>
      <c r="U279" s="3"/>
      <c r="V279" s="3"/>
      <c r="W279" s="3"/>
      <c r="X279" s="3"/>
    </row>
    <row r="280" spans="1:24" ht="15.75" customHeight="1" x14ac:dyDescent="0.2">
      <c r="A280" s="27"/>
      <c r="B280" s="27"/>
      <c r="C280" s="27"/>
      <c r="D280" s="27"/>
      <c r="E280" s="3"/>
      <c r="F280" s="3"/>
      <c r="G280" s="3"/>
      <c r="H280" s="3"/>
      <c r="I280" s="3"/>
      <c r="J280" s="3"/>
      <c r="K280" s="3"/>
      <c r="L280" s="331"/>
      <c r="M280" s="331"/>
      <c r="N280" s="323"/>
      <c r="O280" s="331"/>
      <c r="P280" s="3"/>
      <c r="Q280" s="270"/>
      <c r="R280" s="3"/>
      <c r="S280" s="3"/>
      <c r="T280" s="3"/>
      <c r="U280" s="3"/>
      <c r="V280" s="3"/>
      <c r="W280" s="3"/>
      <c r="X280" s="3"/>
    </row>
    <row r="281" spans="1:24" ht="15.75" customHeight="1" x14ac:dyDescent="0.2">
      <c r="A281" s="27"/>
      <c r="B281" s="27"/>
      <c r="C281" s="27"/>
      <c r="D281" s="27"/>
      <c r="E281" s="3"/>
      <c r="F281" s="3"/>
      <c r="G281" s="3"/>
      <c r="H281" s="3"/>
      <c r="I281" s="3"/>
      <c r="J281" s="3"/>
      <c r="K281" s="3"/>
      <c r="L281" s="331"/>
      <c r="M281" s="331"/>
      <c r="N281" s="323"/>
      <c r="O281" s="331"/>
      <c r="P281" s="3"/>
      <c r="Q281" s="270"/>
      <c r="R281" s="3"/>
      <c r="S281" s="3"/>
      <c r="T281" s="3"/>
      <c r="U281" s="3"/>
      <c r="V281" s="3"/>
      <c r="W281" s="3"/>
      <c r="X281" s="3"/>
    </row>
    <row r="282" spans="1:24" ht="15.75" customHeight="1" x14ac:dyDescent="0.2">
      <c r="A282" s="27"/>
      <c r="B282" s="27"/>
      <c r="C282" s="27"/>
      <c r="D282" s="27"/>
      <c r="E282" s="3"/>
      <c r="F282" s="3"/>
      <c r="G282" s="3"/>
      <c r="H282" s="3"/>
      <c r="I282" s="3"/>
      <c r="J282" s="3"/>
      <c r="K282" s="3"/>
      <c r="L282" s="331"/>
      <c r="M282" s="331"/>
      <c r="N282" s="323"/>
      <c r="O282" s="331"/>
      <c r="P282" s="3"/>
      <c r="Q282" s="270"/>
      <c r="R282" s="3"/>
      <c r="S282" s="3"/>
      <c r="T282" s="3"/>
      <c r="U282" s="3"/>
      <c r="V282" s="3"/>
      <c r="W282" s="3"/>
      <c r="X282" s="3"/>
    </row>
    <row r="283" spans="1:24" ht="15.75" customHeight="1" x14ac:dyDescent="0.2">
      <c r="A283" s="27"/>
      <c r="B283" s="27"/>
      <c r="C283" s="27"/>
      <c r="D283" s="27"/>
      <c r="E283" s="3"/>
      <c r="F283" s="3"/>
      <c r="G283" s="3"/>
      <c r="H283" s="3"/>
      <c r="I283" s="3"/>
      <c r="J283" s="3"/>
      <c r="K283" s="3"/>
      <c r="L283" s="331"/>
      <c r="M283" s="331"/>
      <c r="N283" s="323"/>
      <c r="O283" s="331"/>
      <c r="P283" s="3"/>
      <c r="Q283" s="270"/>
      <c r="R283" s="3"/>
      <c r="S283" s="3"/>
      <c r="T283" s="3"/>
      <c r="U283" s="3"/>
      <c r="V283" s="3"/>
      <c r="W283" s="3"/>
      <c r="X283" s="3"/>
    </row>
    <row r="284" spans="1:24" ht="15.75" customHeight="1" x14ac:dyDescent="0.2">
      <c r="A284" s="27"/>
      <c r="B284" s="27"/>
      <c r="C284" s="27"/>
      <c r="D284" s="27"/>
      <c r="E284" s="3"/>
      <c r="F284" s="3"/>
      <c r="G284" s="3"/>
      <c r="H284" s="3"/>
      <c r="I284" s="3"/>
      <c r="J284" s="3"/>
      <c r="K284" s="3"/>
      <c r="L284" s="331"/>
      <c r="M284" s="331"/>
      <c r="N284" s="323"/>
      <c r="O284" s="331"/>
      <c r="P284" s="3"/>
      <c r="Q284" s="270"/>
      <c r="R284" s="3"/>
      <c r="S284" s="3"/>
      <c r="T284" s="3"/>
      <c r="U284" s="3"/>
      <c r="V284" s="3"/>
      <c r="W284" s="3"/>
      <c r="X284" s="3"/>
    </row>
    <row r="285" spans="1:24" ht="15.75" customHeight="1" x14ac:dyDescent="0.2">
      <c r="A285" s="27"/>
      <c r="B285" s="27"/>
      <c r="C285" s="27"/>
      <c r="D285" s="27"/>
      <c r="E285" s="3"/>
      <c r="F285" s="3"/>
      <c r="G285" s="3"/>
      <c r="H285" s="3"/>
      <c r="I285" s="3"/>
      <c r="J285" s="3"/>
      <c r="K285" s="3"/>
      <c r="L285" s="331"/>
      <c r="M285" s="331"/>
      <c r="N285" s="323"/>
      <c r="O285" s="331"/>
      <c r="P285" s="3"/>
      <c r="Q285" s="270"/>
      <c r="R285" s="3"/>
      <c r="S285" s="3"/>
      <c r="T285" s="3"/>
      <c r="U285" s="3"/>
      <c r="V285" s="3"/>
      <c r="W285" s="3"/>
      <c r="X285" s="3"/>
    </row>
    <row r="286" spans="1:24" ht="15.75" customHeight="1" x14ac:dyDescent="0.2">
      <c r="A286" s="27"/>
      <c r="B286" s="27"/>
      <c r="C286" s="27"/>
      <c r="D286" s="27"/>
      <c r="E286" s="3"/>
      <c r="F286" s="3"/>
      <c r="G286" s="3"/>
      <c r="H286" s="3"/>
      <c r="I286" s="3"/>
      <c r="J286" s="3"/>
      <c r="K286" s="3"/>
      <c r="L286" s="331"/>
      <c r="M286" s="331"/>
      <c r="N286" s="323"/>
      <c r="O286" s="331"/>
      <c r="P286" s="3"/>
      <c r="Q286" s="270"/>
      <c r="R286" s="3"/>
      <c r="S286" s="3"/>
      <c r="T286" s="3"/>
      <c r="U286" s="3"/>
      <c r="V286" s="3"/>
      <c r="W286" s="3"/>
      <c r="X286" s="3"/>
    </row>
    <row r="287" spans="1:24" ht="15.75" customHeight="1" x14ac:dyDescent="0.2">
      <c r="A287" s="27"/>
      <c r="B287" s="27"/>
      <c r="C287" s="27"/>
      <c r="D287" s="27"/>
      <c r="E287" s="3"/>
      <c r="F287" s="3"/>
      <c r="G287" s="3"/>
      <c r="H287" s="3"/>
      <c r="I287" s="3"/>
      <c r="J287" s="3"/>
      <c r="K287" s="3"/>
      <c r="L287" s="331"/>
      <c r="M287" s="331"/>
      <c r="N287" s="323"/>
      <c r="O287" s="331"/>
      <c r="P287" s="3"/>
      <c r="Q287" s="270"/>
      <c r="R287" s="3"/>
      <c r="S287" s="3"/>
      <c r="T287" s="3"/>
      <c r="U287" s="3"/>
      <c r="V287" s="3"/>
      <c r="W287" s="3"/>
      <c r="X287" s="3"/>
    </row>
    <row r="288" spans="1:24" ht="15.75" customHeight="1" x14ac:dyDescent="0.2">
      <c r="A288" s="27"/>
      <c r="B288" s="27"/>
      <c r="C288" s="27"/>
      <c r="D288" s="27"/>
      <c r="E288" s="3"/>
      <c r="F288" s="3"/>
      <c r="G288" s="3"/>
      <c r="H288" s="3"/>
      <c r="I288" s="3"/>
      <c r="J288" s="3"/>
      <c r="K288" s="3"/>
      <c r="L288" s="331"/>
      <c r="M288" s="331"/>
      <c r="N288" s="323"/>
      <c r="O288" s="331"/>
      <c r="P288" s="3"/>
      <c r="Q288" s="270"/>
      <c r="R288" s="3"/>
      <c r="S288" s="3"/>
      <c r="T288" s="3"/>
      <c r="U288" s="3"/>
      <c r="V288" s="3"/>
      <c r="W288" s="3"/>
      <c r="X288" s="3"/>
    </row>
    <row r="289" spans="1:24" ht="15.75" customHeight="1" x14ac:dyDescent="0.2">
      <c r="A289" s="27"/>
      <c r="B289" s="27"/>
      <c r="C289" s="27"/>
      <c r="D289" s="27"/>
      <c r="E289" s="3"/>
      <c r="F289" s="3"/>
      <c r="G289" s="3"/>
      <c r="H289" s="3"/>
      <c r="I289" s="3"/>
      <c r="J289" s="3"/>
      <c r="K289" s="3"/>
      <c r="L289" s="331"/>
      <c r="M289" s="331"/>
      <c r="N289" s="323"/>
      <c r="O289" s="331"/>
      <c r="P289" s="3"/>
      <c r="Q289" s="270"/>
      <c r="R289" s="3"/>
      <c r="S289" s="3"/>
      <c r="T289" s="3"/>
      <c r="U289" s="3"/>
      <c r="V289" s="3"/>
      <c r="W289" s="3"/>
      <c r="X289" s="3"/>
    </row>
    <row r="290" spans="1:24" ht="15.75" customHeight="1" x14ac:dyDescent="0.2">
      <c r="A290" s="27"/>
      <c r="B290" s="27"/>
      <c r="C290" s="27"/>
      <c r="D290" s="27"/>
      <c r="E290" s="3"/>
      <c r="F290" s="3"/>
      <c r="G290" s="3"/>
      <c r="H290" s="3"/>
      <c r="I290" s="3"/>
      <c r="J290" s="3"/>
      <c r="K290" s="3"/>
      <c r="L290" s="331"/>
      <c r="M290" s="331"/>
      <c r="N290" s="323"/>
      <c r="O290" s="331"/>
      <c r="P290" s="3"/>
      <c r="Q290" s="270"/>
      <c r="R290" s="3"/>
      <c r="S290" s="3"/>
      <c r="T290" s="3"/>
      <c r="U290" s="3"/>
      <c r="V290" s="3"/>
      <c r="W290" s="3"/>
      <c r="X290" s="3"/>
    </row>
    <row r="291" spans="1:24" ht="15.75" customHeight="1" x14ac:dyDescent="0.2">
      <c r="A291" s="27"/>
      <c r="B291" s="27"/>
      <c r="C291" s="27"/>
      <c r="D291" s="27"/>
      <c r="E291" s="3"/>
      <c r="F291" s="3"/>
      <c r="G291" s="3"/>
      <c r="H291" s="3"/>
      <c r="I291" s="3"/>
      <c r="J291" s="3"/>
      <c r="K291" s="3"/>
      <c r="L291" s="331"/>
      <c r="M291" s="331"/>
      <c r="N291" s="323"/>
      <c r="O291" s="331"/>
      <c r="P291" s="3"/>
      <c r="Q291" s="270"/>
      <c r="R291" s="3"/>
      <c r="S291" s="3"/>
      <c r="T291" s="3"/>
      <c r="U291" s="3"/>
      <c r="V291" s="3"/>
      <c r="W291" s="3"/>
      <c r="X291" s="3"/>
    </row>
    <row r="292" spans="1:24" ht="15.75" customHeight="1" x14ac:dyDescent="0.2">
      <c r="A292" s="27"/>
      <c r="B292" s="27"/>
      <c r="C292" s="27"/>
      <c r="D292" s="27"/>
      <c r="E292" s="3"/>
      <c r="F292" s="3"/>
      <c r="G292" s="3"/>
      <c r="H292" s="3"/>
      <c r="I292" s="3"/>
      <c r="J292" s="3"/>
      <c r="K292" s="3"/>
      <c r="L292" s="331"/>
      <c r="M292" s="331"/>
      <c r="N292" s="323"/>
      <c r="O292" s="331"/>
      <c r="P292" s="3"/>
      <c r="Q292" s="270"/>
      <c r="R292" s="3"/>
      <c r="S292" s="3"/>
      <c r="T292" s="3"/>
      <c r="U292" s="3"/>
      <c r="V292" s="3"/>
      <c r="W292" s="3"/>
      <c r="X292" s="3"/>
    </row>
    <row r="293" spans="1:24" ht="15.75" customHeight="1" x14ac:dyDescent="0.2">
      <c r="A293" s="27"/>
      <c r="B293" s="27"/>
      <c r="C293" s="27"/>
      <c r="D293" s="27"/>
      <c r="E293" s="3"/>
      <c r="F293" s="3"/>
      <c r="G293" s="3"/>
      <c r="H293" s="3"/>
      <c r="I293" s="3"/>
      <c r="J293" s="3"/>
      <c r="K293" s="3"/>
      <c r="L293" s="331"/>
      <c r="M293" s="331"/>
      <c r="N293" s="323"/>
      <c r="O293" s="331"/>
      <c r="P293" s="3"/>
      <c r="Q293" s="270"/>
      <c r="R293" s="3"/>
      <c r="S293" s="3"/>
      <c r="T293" s="3"/>
      <c r="U293" s="3"/>
      <c r="V293" s="3"/>
      <c r="W293" s="3"/>
      <c r="X293" s="3"/>
    </row>
    <row r="294" spans="1:24" ht="15.75" customHeight="1" x14ac:dyDescent="0.2">
      <c r="A294" s="27"/>
      <c r="B294" s="27"/>
      <c r="C294" s="27"/>
      <c r="D294" s="27"/>
      <c r="E294" s="3"/>
      <c r="F294" s="3"/>
      <c r="G294" s="3"/>
      <c r="H294" s="3"/>
      <c r="I294" s="3"/>
      <c r="J294" s="3"/>
      <c r="K294" s="3"/>
      <c r="L294" s="331"/>
      <c r="M294" s="331"/>
      <c r="N294" s="323"/>
      <c r="O294" s="331"/>
      <c r="P294" s="3"/>
      <c r="Q294" s="270"/>
      <c r="R294" s="3"/>
      <c r="S294" s="3"/>
      <c r="T294" s="3"/>
      <c r="U294" s="3"/>
      <c r="V294" s="3"/>
      <c r="W294" s="3"/>
      <c r="X294" s="3"/>
    </row>
    <row r="295" spans="1:24" ht="15.75" customHeight="1" x14ac:dyDescent="0.2">
      <c r="A295" s="27"/>
      <c r="B295" s="27"/>
      <c r="C295" s="27"/>
      <c r="D295" s="27"/>
      <c r="E295" s="3"/>
      <c r="F295" s="3"/>
      <c r="G295" s="3"/>
      <c r="H295" s="3"/>
      <c r="I295" s="3"/>
      <c r="J295" s="3"/>
      <c r="K295" s="3"/>
      <c r="L295" s="331"/>
      <c r="M295" s="331"/>
      <c r="N295" s="323"/>
      <c r="O295" s="331"/>
      <c r="P295" s="3"/>
      <c r="Q295" s="270"/>
      <c r="R295" s="3"/>
      <c r="S295" s="3"/>
      <c r="T295" s="3"/>
      <c r="U295" s="3"/>
      <c r="V295" s="3"/>
      <c r="W295" s="3"/>
      <c r="X295" s="3"/>
    </row>
    <row r="296" spans="1:24" ht="15.75" customHeight="1" x14ac:dyDescent="0.2">
      <c r="A296" s="27"/>
      <c r="B296" s="27"/>
      <c r="C296" s="27"/>
      <c r="D296" s="27"/>
      <c r="E296" s="3"/>
      <c r="F296" s="3"/>
      <c r="G296" s="3"/>
      <c r="H296" s="3"/>
      <c r="I296" s="3"/>
      <c r="J296" s="3"/>
      <c r="K296" s="3"/>
      <c r="L296" s="331"/>
      <c r="M296" s="331"/>
      <c r="N296" s="323"/>
      <c r="O296" s="331"/>
      <c r="P296" s="3"/>
      <c r="Q296" s="270"/>
      <c r="R296" s="3"/>
      <c r="S296" s="3"/>
      <c r="T296" s="3"/>
      <c r="U296" s="3"/>
      <c r="V296" s="3"/>
      <c r="W296" s="3"/>
      <c r="X296" s="3"/>
    </row>
    <row r="297" spans="1:24" ht="15.75" customHeight="1" x14ac:dyDescent="0.2">
      <c r="A297" s="27"/>
      <c r="B297" s="27"/>
      <c r="C297" s="27"/>
      <c r="D297" s="27"/>
      <c r="E297" s="3"/>
      <c r="F297" s="3"/>
      <c r="G297" s="3"/>
      <c r="H297" s="3"/>
      <c r="I297" s="3"/>
      <c r="J297" s="3"/>
      <c r="K297" s="3"/>
      <c r="L297" s="331"/>
      <c r="M297" s="331"/>
      <c r="N297" s="323"/>
      <c r="O297" s="331"/>
      <c r="P297" s="3"/>
      <c r="Q297" s="270"/>
      <c r="R297" s="3"/>
      <c r="S297" s="3"/>
      <c r="T297" s="3"/>
      <c r="U297" s="3"/>
      <c r="V297" s="3"/>
      <c r="W297" s="3"/>
      <c r="X297" s="3"/>
    </row>
    <row r="298" spans="1:24" ht="15.75" customHeight="1" x14ac:dyDescent="0.2">
      <c r="A298" s="27"/>
      <c r="B298" s="27"/>
      <c r="C298" s="27"/>
      <c r="D298" s="27"/>
      <c r="E298" s="3"/>
      <c r="F298" s="3"/>
      <c r="G298" s="3"/>
      <c r="H298" s="3"/>
      <c r="I298" s="3"/>
      <c r="J298" s="3"/>
      <c r="K298" s="3"/>
      <c r="L298" s="331"/>
      <c r="M298" s="331"/>
      <c r="N298" s="323"/>
      <c r="O298" s="331"/>
      <c r="P298" s="3"/>
      <c r="Q298" s="270"/>
      <c r="R298" s="3"/>
      <c r="S298" s="3"/>
      <c r="T298" s="3"/>
      <c r="U298" s="3"/>
      <c r="V298" s="3"/>
      <c r="W298" s="3"/>
      <c r="X298" s="3"/>
    </row>
    <row r="299" spans="1:24" ht="15.75" customHeight="1" x14ac:dyDescent="0.2">
      <c r="A299" s="27"/>
      <c r="B299" s="27"/>
      <c r="C299" s="27"/>
      <c r="D299" s="27"/>
      <c r="E299" s="3"/>
      <c r="F299" s="3"/>
      <c r="G299" s="3"/>
      <c r="H299" s="3"/>
      <c r="I299" s="3"/>
      <c r="J299" s="3"/>
      <c r="K299" s="3"/>
      <c r="L299" s="331"/>
      <c r="M299" s="331"/>
      <c r="N299" s="323"/>
      <c r="O299" s="331"/>
      <c r="P299" s="3"/>
      <c r="Q299" s="270"/>
      <c r="R299" s="3"/>
      <c r="S299" s="3"/>
      <c r="T299" s="3"/>
      <c r="U299" s="3"/>
      <c r="V299" s="3"/>
      <c r="W299" s="3"/>
      <c r="X299" s="3"/>
    </row>
    <row r="300" spans="1:24" ht="15.75" customHeight="1" x14ac:dyDescent="0.2">
      <c r="A300" s="27"/>
      <c r="B300" s="27"/>
      <c r="C300" s="27"/>
      <c r="D300" s="27"/>
      <c r="E300" s="3"/>
      <c r="F300" s="3"/>
      <c r="G300" s="3"/>
      <c r="H300" s="3"/>
      <c r="I300" s="3"/>
      <c r="J300" s="3"/>
      <c r="K300" s="3"/>
      <c r="L300" s="331"/>
      <c r="M300" s="331"/>
      <c r="N300" s="323"/>
      <c r="O300" s="331"/>
      <c r="P300" s="3"/>
      <c r="Q300" s="270"/>
      <c r="R300" s="3"/>
      <c r="S300" s="3"/>
      <c r="T300" s="3"/>
      <c r="U300" s="3"/>
      <c r="V300" s="3"/>
      <c r="W300" s="3"/>
      <c r="X300" s="3"/>
    </row>
    <row r="301" spans="1:24" ht="15.75" customHeight="1" x14ac:dyDescent="0.2">
      <c r="A301" s="27"/>
      <c r="B301" s="27"/>
      <c r="C301" s="27"/>
      <c r="D301" s="27"/>
      <c r="E301" s="3"/>
      <c r="F301" s="3"/>
      <c r="G301" s="3"/>
      <c r="H301" s="3"/>
      <c r="I301" s="3"/>
      <c r="J301" s="3"/>
      <c r="K301" s="3"/>
      <c r="L301" s="331"/>
      <c r="M301" s="331"/>
      <c r="N301" s="323"/>
      <c r="O301" s="331"/>
      <c r="P301" s="3"/>
      <c r="Q301" s="270"/>
      <c r="R301" s="3"/>
      <c r="S301" s="3"/>
      <c r="T301" s="3"/>
      <c r="U301" s="3"/>
      <c r="V301" s="3"/>
      <c r="W301" s="3"/>
      <c r="X301" s="3"/>
    </row>
    <row r="302" spans="1:24" ht="15.75" customHeight="1" x14ac:dyDescent="0.2">
      <c r="A302" s="27"/>
      <c r="B302" s="27"/>
      <c r="C302" s="27"/>
      <c r="D302" s="27"/>
      <c r="E302" s="3"/>
      <c r="F302" s="3"/>
      <c r="G302" s="3"/>
      <c r="H302" s="3"/>
      <c r="I302" s="3"/>
      <c r="J302" s="3"/>
      <c r="K302" s="3"/>
      <c r="L302" s="331"/>
      <c r="M302" s="331"/>
      <c r="N302" s="323"/>
      <c r="O302" s="331"/>
      <c r="P302" s="3"/>
      <c r="Q302" s="270"/>
      <c r="R302" s="3"/>
      <c r="S302" s="3"/>
      <c r="T302" s="3"/>
      <c r="U302" s="3"/>
      <c r="V302" s="3"/>
      <c r="W302" s="3"/>
      <c r="X302" s="3"/>
    </row>
    <row r="303" spans="1:24" ht="15.75" customHeight="1" x14ac:dyDescent="0.2">
      <c r="A303" s="27"/>
      <c r="B303" s="27"/>
      <c r="C303" s="27"/>
      <c r="D303" s="27"/>
      <c r="E303" s="3"/>
      <c r="F303" s="3"/>
      <c r="G303" s="3"/>
      <c r="H303" s="3"/>
      <c r="I303" s="3"/>
      <c r="J303" s="3"/>
      <c r="K303" s="3"/>
      <c r="L303" s="331"/>
      <c r="M303" s="331"/>
      <c r="N303" s="323"/>
      <c r="O303" s="331"/>
      <c r="P303" s="3"/>
      <c r="Q303" s="270"/>
      <c r="R303" s="3"/>
      <c r="S303" s="3"/>
      <c r="T303" s="3"/>
      <c r="U303" s="3"/>
      <c r="V303" s="3"/>
      <c r="W303" s="3"/>
      <c r="X303" s="3"/>
    </row>
    <row r="304" spans="1:24" ht="15.75" customHeight="1" x14ac:dyDescent="0.2">
      <c r="A304" s="27"/>
      <c r="B304" s="27"/>
      <c r="C304" s="27"/>
      <c r="D304" s="27"/>
      <c r="E304" s="3"/>
      <c r="F304" s="3"/>
      <c r="G304" s="3"/>
      <c r="H304" s="3"/>
      <c r="I304" s="3"/>
      <c r="J304" s="3"/>
      <c r="K304" s="3"/>
      <c r="L304" s="331"/>
      <c r="M304" s="331"/>
      <c r="N304" s="323"/>
      <c r="O304" s="331"/>
      <c r="P304" s="3"/>
      <c r="Q304" s="270"/>
      <c r="R304" s="3"/>
      <c r="S304" s="3"/>
      <c r="T304" s="3"/>
      <c r="U304" s="3"/>
      <c r="V304" s="3"/>
      <c r="W304" s="3"/>
      <c r="X304" s="3"/>
    </row>
    <row r="305" spans="1:24" ht="15.75" customHeight="1" x14ac:dyDescent="0.2">
      <c r="A305" s="27"/>
      <c r="B305" s="27"/>
      <c r="C305" s="27"/>
      <c r="D305" s="27"/>
      <c r="E305" s="3"/>
      <c r="F305" s="3"/>
      <c r="G305" s="3"/>
      <c r="H305" s="3"/>
      <c r="I305" s="3"/>
      <c r="J305" s="3"/>
      <c r="K305" s="3"/>
      <c r="L305" s="331"/>
      <c r="M305" s="331"/>
      <c r="N305" s="323"/>
      <c r="O305" s="331"/>
      <c r="P305" s="3"/>
      <c r="Q305" s="270"/>
      <c r="R305" s="3"/>
      <c r="S305" s="3"/>
      <c r="T305" s="3"/>
      <c r="U305" s="3"/>
      <c r="V305" s="3"/>
      <c r="W305" s="3"/>
      <c r="X305" s="3"/>
    </row>
    <row r="306" spans="1:24" ht="15.75" customHeight="1" x14ac:dyDescent="0.2">
      <c r="A306" s="27"/>
      <c r="B306" s="27"/>
      <c r="C306" s="27"/>
      <c r="D306" s="27"/>
      <c r="E306" s="3"/>
      <c r="F306" s="3"/>
      <c r="G306" s="3"/>
      <c r="H306" s="3"/>
      <c r="I306" s="3"/>
      <c r="J306" s="3"/>
      <c r="K306" s="3"/>
      <c r="L306" s="331"/>
      <c r="M306" s="331"/>
      <c r="N306" s="323"/>
      <c r="O306" s="331"/>
      <c r="P306" s="3"/>
      <c r="Q306" s="270"/>
      <c r="R306" s="3"/>
      <c r="S306" s="3"/>
      <c r="T306" s="3"/>
      <c r="U306" s="3"/>
      <c r="V306" s="3"/>
      <c r="W306" s="3"/>
      <c r="X306" s="3"/>
    </row>
    <row r="307" spans="1:24" ht="15.75" customHeight="1" x14ac:dyDescent="0.2">
      <c r="A307" s="27"/>
      <c r="B307" s="27"/>
      <c r="C307" s="27"/>
      <c r="D307" s="27"/>
      <c r="E307" s="3"/>
      <c r="F307" s="3"/>
      <c r="G307" s="3"/>
      <c r="H307" s="3"/>
      <c r="I307" s="3"/>
      <c r="J307" s="3"/>
      <c r="K307" s="3"/>
      <c r="L307" s="331"/>
      <c r="M307" s="331"/>
      <c r="N307" s="323"/>
      <c r="O307" s="331"/>
      <c r="P307" s="3"/>
      <c r="Q307" s="270"/>
      <c r="R307" s="3"/>
      <c r="S307" s="3"/>
      <c r="T307" s="3"/>
      <c r="U307" s="3"/>
      <c r="V307" s="3"/>
      <c r="W307" s="3"/>
      <c r="X307" s="3"/>
    </row>
    <row r="308" spans="1:24" ht="15.75" customHeight="1" x14ac:dyDescent="0.2">
      <c r="A308" s="27"/>
      <c r="B308" s="27"/>
      <c r="C308" s="27"/>
      <c r="D308" s="27"/>
      <c r="E308" s="3"/>
      <c r="F308" s="3"/>
      <c r="G308" s="3"/>
      <c r="H308" s="3"/>
      <c r="I308" s="3"/>
      <c r="J308" s="3"/>
      <c r="K308" s="3"/>
      <c r="L308" s="331"/>
      <c r="M308" s="331"/>
      <c r="N308" s="323"/>
      <c r="O308" s="331"/>
      <c r="P308" s="3"/>
      <c r="Q308" s="270"/>
      <c r="R308" s="3"/>
      <c r="S308" s="3"/>
      <c r="T308" s="3"/>
      <c r="U308" s="3"/>
      <c r="V308" s="3"/>
      <c r="W308" s="3"/>
      <c r="X308" s="3"/>
    </row>
    <row r="309" spans="1:24" ht="15.75" customHeight="1" x14ac:dyDescent="0.2">
      <c r="A309" s="27"/>
      <c r="B309" s="27"/>
      <c r="C309" s="27"/>
      <c r="D309" s="27"/>
      <c r="E309" s="3"/>
      <c r="F309" s="3"/>
      <c r="G309" s="3"/>
      <c r="H309" s="3"/>
      <c r="I309" s="3"/>
      <c r="J309" s="3"/>
      <c r="K309" s="3"/>
      <c r="L309" s="331"/>
      <c r="M309" s="331"/>
      <c r="N309" s="323"/>
      <c r="O309" s="331"/>
      <c r="P309" s="3"/>
      <c r="Q309" s="270"/>
      <c r="R309" s="3"/>
      <c r="S309" s="3"/>
      <c r="T309" s="3"/>
      <c r="U309" s="3"/>
      <c r="V309" s="3"/>
      <c r="W309" s="3"/>
      <c r="X309" s="3"/>
    </row>
    <row r="310" spans="1:24" ht="15.75" customHeight="1" x14ac:dyDescent="0.2">
      <c r="A310" s="27"/>
      <c r="B310" s="27"/>
      <c r="C310" s="27"/>
      <c r="D310" s="27"/>
      <c r="E310" s="3"/>
      <c r="F310" s="3"/>
      <c r="G310" s="3"/>
      <c r="H310" s="3"/>
      <c r="I310" s="3"/>
      <c r="J310" s="3"/>
      <c r="K310" s="3"/>
      <c r="L310" s="331"/>
      <c r="M310" s="331"/>
      <c r="N310" s="323"/>
      <c r="O310" s="331"/>
      <c r="P310" s="3"/>
      <c r="Q310" s="270"/>
      <c r="R310" s="3"/>
      <c r="S310" s="3"/>
      <c r="T310" s="3"/>
      <c r="U310" s="3"/>
      <c r="V310" s="3"/>
      <c r="W310" s="3"/>
      <c r="X310" s="3"/>
    </row>
    <row r="311" spans="1:24" ht="15.75" customHeight="1" x14ac:dyDescent="0.2">
      <c r="A311" s="27"/>
      <c r="B311" s="27"/>
      <c r="C311" s="27"/>
      <c r="D311" s="27"/>
      <c r="E311" s="3"/>
      <c r="F311" s="3"/>
      <c r="G311" s="3"/>
      <c r="H311" s="3"/>
      <c r="I311" s="3"/>
      <c r="J311" s="3"/>
      <c r="K311" s="3"/>
      <c r="L311" s="331"/>
      <c r="M311" s="331"/>
      <c r="N311" s="323"/>
      <c r="O311" s="331"/>
      <c r="P311" s="3"/>
      <c r="Q311" s="270"/>
      <c r="R311" s="3"/>
      <c r="S311" s="3"/>
      <c r="T311" s="3"/>
      <c r="U311" s="3"/>
      <c r="V311" s="3"/>
      <c r="W311" s="3"/>
      <c r="X311" s="3"/>
    </row>
    <row r="312" spans="1:24" ht="15.75" customHeight="1" x14ac:dyDescent="0.2">
      <c r="A312" s="27"/>
      <c r="B312" s="27"/>
      <c r="C312" s="27"/>
      <c r="D312" s="27"/>
      <c r="E312" s="3"/>
      <c r="F312" s="3"/>
      <c r="G312" s="3"/>
      <c r="H312" s="3"/>
      <c r="I312" s="3"/>
      <c r="J312" s="3"/>
      <c r="K312" s="3"/>
      <c r="L312" s="331"/>
      <c r="M312" s="331"/>
      <c r="N312" s="323"/>
      <c r="O312" s="331"/>
      <c r="P312" s="3"/>
      <c r="Q312" s="270"/>
      <c r="R312" s="3"/>
      <c r="S312" s="3"/>
      <c r="T312" s="3"/>
      <c r="U312" s="3"/>
      <c r="V312" s="3"/>
      <c r="W312" s="3"/>
      <c r="X312" s="3"/>
    </row>
    <row r="313" spans="1:24" ht="15.75" customHeight="1" x14ac:dyDescent="0.2">
      <c r="A313" s="27"/>
      <c r="B313" s="27"/>
      <c r="C313" s="27"/>
      <c r="D313" s="27"/>
      <c r="E313" s="3"/>
      <c r="F313" s="3"/>
      <c r="G313" s="3"/>
      <c r="H313" s="3"/>
      <c r="I313" s="3"/>
      <c r="J313" s="3"/>
      <c r="K313" s="3"/>
      <c r="L313" s="331"/>
      <c r="M313" s="331"/>
      <c r="N313" s="323"/>
      <c r="O313" s="331"/>
      <c r="P313" s="3"/>
      <c r="Q313" s="270"/>
      <c r="R313" s="3"/>
      <c r="S313" s="3"/>
      <c r="T313" s="3"/>
      <c r="U313" s="3"/>
      <c r="V313" s="3"/>
      <c r="W313" s="3"/>
      <c r="X313" s="3"/>
    </row>
    <row r="314" spans="1:24" ht="15.75" customHeight="1" x14ac:dyDescent="0.2">
      <c r="A314" s="27"/>
      <c r="B314" s="27"/>
      <c r="C314" s="27"/>
      <c r="D314" s="27"/>
      <c r="E314" s="3"/>
      <c r="F314" s="3"/>
      <c r="G314" s="3"/>
      <c r="H314" s="3"/>
      <c r="I314" s="3"/>
      <c r="J314" s="3"/>
      <c r="K314" s="3"/>
      <c r="L314" s="331"/>
      <c r="M314" s="331"/>
      <c r="N314" s="323"/>
      <c r="O314" s="331"/>
      <c r="P314" s="3"/>
      <c r="Q314" s="270"/>
      <c r="R314" s="3"/>
      <c r="S314" s="3"/>
      <c r="T314" s="3"/>
      <c r="U314" s="3"/>
      <c r="V314" s="3"/>
      <c r="W314" s="3"/>
      <c r="X314" s="3"/>
    </row>
    <row r="315" spans="1:24" ht="15.75" customHeight="1" x14ac:dyDescent="0.2">
      <c r="A315" s="27"/>
      <c r="B315" s="27"/>
      <c r="C315" s="27"/>
      <c r="D315" s="27"/>
      <c r="E315" s="3"/>
      <c r="F315" s="3"/>
      <c r="G315" s="3"/>
      <c r="H315" s="3"/>
      <c r="I315" s="3"/>
      <c r="J315" s="3"/>
      <c r="K315" s="3"/>
      <c r="L315" s="331"/>
      <c r="M315" s="331"/>
      <c r="N315" s="323"/>
      <c r="O315" s="331"/>
      <c r="P315" s="3"/>
      <c r="Q315" s="270"/>
      <c r="R315" s="3"/>
      <c r="S315" s="3"/>
      <c r="T315" s="3"/>
      <c r="U315" s="3"/>
      <c r="V315" s="3"/>
      <c r="W315" s="3"/>
      <c r="X315" s="3"/>
    </row>
    <row r="316" spans="1:24" ht="15.75" customHeight="1" x14ac:dyDescent="0.2">
      <c r="A316" s="27"/>
      <c r="B316" s="27"/>
      <c r="C316" s="27"/>
      <c r="D316" s="27"/>
      <c r="E316" s="3"/>
      <c r="F316" s="3"/>
      <c r="G316" s="3"/>
      <c r="H316" s="3"/>
      <c r="I316" s="3"/>
      <c r="J316" s="3"/>
      <c r="K316" s="3"/>
      <c r="L316" s="331"/>
      <c r="M316" s="331"/>
      <c r="N316" s="323"/>
      <c r="O316" s="331"/>
      <c r="P316" s="3"/>
      <c r="Q316" s="270"/>
      <c r="R316" s="3"/>
      <c r="S316" s="3"/>
      <c r="T316" s="3"/>
      <c r="U316" s="3"/>
      <c r="V316" s="3"/>
      <c r="W316" s="3"/>
      <c r="X316" s="3"/>
    </row>
    <row r="317" spans="1:24" ht="15.75" customHeight="1" x14ac:dyDescent="0.2">
      <c r="A317" s="27"/>
      <c r="B317" s="27"/>
      <c r="C317" s="27"/>
      <c r="D317" s="27"/>
      <c r="E317" s="3"/>
      <c r="F317" s="3"/>
      <c r="G317" s="3"/>
      <c r="H317" s="3"/>
      <c r="I317" s="3"/>
      <c r="J317" s="3"/>
      <c r="K317" s="3"/>
      <c r="L317" s="331"/>
      <c r="M317" s="331"/>
      <c r="N317" s="323"/>
      <c r="O317" s="331"/>
      <c r="P317" s="3"/>
      <c r="Q317" s="270"/>
      <c r="R317" s="3"/>
      <c r="S317" s="3"/>
      <c r="T317" s="3"/>
      <c r="U317" s="3"/>
      <c r="V317" s="3"/>
      <c r="W317" s="3"/>
      <c r="X317" s="3"/>
    </row>
    <row r="318" spans="1:24" ht="15.75" customHeight="1" x14ac:dyDescent="0.2">
      <c r="A318" s="27"/>
      <c r="B318" s="27"/>
      <c r="C318" s="27"/>
      <c r="D318" s="27"/>
      <c r="E318" s="3"/>
      <c r="F318" s="3"/>
      <c r="G318" s="3"/>
      <c r="H318" s="3"/>
      <c r="I318" s="3"/>
      <c r="J318" s="3"/>
      <c r="K318" s="3"/>
      <c r="L318" s="331"/>
      <c r="M318" s="331"/>
      <c r="N318" s="323"/>
      <c r="O318" s="331"/>
      <c r="P318" s="3"/>
      <c r="Q318" s="270"/>
      <c r="R318" s="3"/>
      <c r="S318" s="3"/>
      <c r="T318" s="3"/>
      <c r="U318" s="3"/>
      <c r="V318" s="3"/>
      <c r="W318" s="3"/>
      <c r="X318" s="3"/>
    </row>
    <row r="319" spans="1:24" ht="15.75" customHeight="1" x14ac:dyDescent="0.2">
      <c r="A319" s="27"/>
      <c r="B319" s="27"/>
      <c r="C319" s="27"/>
      <c r="D319" s="27"/>
      <c r="E319" s="3"/>
      <c r="F319" s="3"/>
      <c r="G319" s="3"/>
      <c r="H319" s="3"/>
      <c r="I319" s="3"/>
      <c r="J319" s="3"/>
      <c r="K319" s="3"/>
      <c r="L319" s="331"/>
      <c r="M319" s="331"/>
      <c r="N319" s="323"/>
      <c r="O319" s="331"/>
      <c r="P319" s="3"/>
      <c r="Q319" s="270"/>
      <c r="R319" s="3"/>
      <c r="S319" s="3"/>
      <c r="T319" s="3"/>
      <c r="U319" s="3"/>
      <c r="V319" s="3"/>
      <c r="W319" s="3"/>
      <c r="X319" s="3"/>
    </row>
    <row r="320" spans="1:24" ht="15.75" customHeight="1" x14ac:dyDescent="0.2">
      <c r="A320" s="27"/>
      <c r="B320" s="27"/>
      <c r="C320" s="27"/>
      <c r="D320" s="27"/>
      <c r="E320" s="3"/>
      <c r="F320" s="3"/>
      <c r="G320" s="3"/>
      <c r="H320" s="3"/>
      <c r="I320" s="3"/>
      <c r="J320" s="3"/>
      <c r="K320" s="3"/>
      <c r="L320" s="331"/>
      <c r="M320" s="331"/>
      <c r="N320" s="323"/>
      <c r="O320" s="331"/>
      <c r="P320" s="3"/>
      <c r="Q320" s="270"/>
      <c r="R320" s="3"/>
      <c r="S320" s="3"/>
      <c r="T320" s="3"/>
      <c r="U320" s="3"/>
      <c r="V320" s="3"/>
      <c r="W320" s="3"/>
      <c r="X320" s="3"/>
    </row>
    <row r="321" spans="1:24" ht="15.75" customHeight="1" x14ac:dyDescent="0.2">
      <c r="A321" s="27"/>
      <c r="B321" s="27"/>
      <c r="C321" s="27"/>
      <c r="D321" s="27"/>
      <c r="E321" s="3"/>
      <c r="F321" s="3"/>
      <c r="G321" s="3"/>
      <c r="H321" s="3"/>
      <c r="I321" s="3"/>
      <c r="J321" s="3"/>
      <c r="K321" s="3"/>
      <c r="L321" s="331"/>
      <c r="M321" s="331"/>
      <c r="N321" s="323"/>
      <c r="O321" s="331"/>
      <c r="P321" s="3"/>
      <c r="Q321" s="270"/>
      <c r="R321" s="3"/>
      <c r="S321" s="3"/>
      <c r="T321" s="3"/>
      <c r="U321" s="3"/>
      <c r="V321" s="3"/>
      <c r="W321" s="3"/>
      <c r="X321" s="3"/>
    </row>
    <row r="322" spans="1:24" ht="15.75" customHeight="1" x14ac:dyDescent="0.2">
      <c r="A322" s="27"/>
      <c r="B322" s="27"/>
      <c r="C322" s="27"/>
      <c r="D322" s="27"/>
      <c r="E322" s="3"/>
      <c r="F322" s="3"/>
      <c r="G322" s="3"/>
      <c r="H322" s="3"/>
      <c r="I322" s="3"/>
      <c r="J322" s="3"/>
      <c r="K322" s="3"/>
      <c r="L322" s="331"/>
      <c r="M322" s="331"/>
      <c r="N322" s="323"/>
      <c r="O322" s="331"/>
      <c r="P322" s="3"/>
      <c r="Q322" s="270"/>
      <c r="R322" s="3"/>
      <c r="S322" s="3"/>
      <c r="T322" s="3"/>
      <c r="U322" s="3"/>
      <c r="V322" s="3"/>
      <c r="W322" s="3"/>
      <c r="X322" s="3"/>
    </row>
    <row r="323" spans="1:24" ht="15.75" customHeight="1" x14ac:dyDescent="0.2">
      <c r="A323" s="27"/>
      <c r="B323" s="27"/>
      <c r="C323" s="27"/>
      <c r="D323" s="27"/>
      <c r="E323" s="3"/>
      <c r="F323" s="3"/>
      <c r="G323" s="3"/>
      <c r="H323" s="3"/>
      <c r="I323" s="3"/>
      <c r="J323" s="3"/>
      <c r="K323" s="3"/>
      <c r="L323" s="331"/>
      <c r="M323" s="331"/>
      <c r="N323" s="323"/>
      <c r="O323" s="331"/>
      <c r="P323" s="3"/>
      <c r="Q323" s="270"/>
      <c r="R323" s="3"/>
      <c r="S323" s="3"/>
      <c r="T323" s="3"/>
      <c r="U323" s="3"/>
      <c r="V323" s="3"/>
      <c r="W323" s="3"/>
      <c r="X323" s="3"/>
    </row>
    <row r="324" spans="1:24" ht="15.75" customHeight="1" x14ac:dyDescent="0.2">
      <c r="A324" s="27"/>
      <c r="B324" s="27"/>
      <c r="C324" s="27"/>
      <c r="D324" s="27"/>
      <c r="E324" s="3"/>
      <c r="F324" s="3"/>
      <c r="G324" s="3"/>
      <c r="H324" s="3"/>
      <c r="I324" s="3"/>
      <c r="J324" s="3"/>
      <c r="K324" s="3"/>
      <c r="L324" s="331"/>
      <c r="M324" s="331"/>
      <c r="N324" s="323"/>
      <c r="O324" s="331"/>
      <c r="P324" s="3"/>
      <c r="Q324" s="270"/>
      <c r="R324" s="3"/>
      <c r="S324" s="3"/>
      <c r="T324" s="3"/>
      <c r="U324" s="3"/>
      <c r="V324" s="3"/>
      <c r="W324" s="3"/>
      <c r="X324" s="3"/>
    </row>
    <row r="325" spans="1:24" ht="15.75" customHeight="1" x14ac:dyDescent="0.2">
      <c r="A325" s="27"/>
      <c r="B325" s="27"/>
      <c r="C325" s="27"/>
      <c r="D325" s="27"/>
      <c r="E325" s="3"/>
      <c r="F325" s="3"/>
      <c r="G325" s="3"/>
      <c r="H325" s="3"/>
      <c r="I325" s="3"/>
      <c r="J325" s="3"/>
      <c r="K325" s="3"/>
      <c r="L325" s="331"/>
      <c r="M325" s="331"/>
      <c r="N325" s="323"/>
      <c r="O325" s="331"/>
      <c r="P325" s="3"/>
      <c r="Q325" s="270"/>
      <c r="R325" s="3"/>
      <c r="S325" s="3"/>
      <c r="T325" s="3"/>
      <c r="U325" s="3"/>
      <c r="V325" s="3"/>
      <c r="W325" s="3"/>
      <c r="X325" s="3"/>
    </row>
    <row r="326" spans="1:24" ht="15.75" customHeight="1" x14ac:dyDescent="0.2">
      <c r="A326" s="27"/>
      <c r="B326" s="27"/>
      <c r="C326" s="27"/>
      <c r="D326" s="27"/>
      <c r="E326" s="3"/>
      <c r="F326" s="3"/>
      <c r="G326" s="3"/>
      <c r="H326" s="3"/>
      <c r="I326" s="3"/>
      <c r="J326" s="3"/>
      <c r="K326" s="3"/>
      <c r="L326" s="331"/>
      <c r="M326" s="331"/>
      <c r="N326" s="323"/>
      <c r="O326" s="331"/>
      <c r="P326" s="3"/>
      <c r="Q326" s="270"/>
      <c r="R326" s="3"/>
      <c r="S326" s="3"/>
      <c r="T326" s="3"/>
      <c r="U326" s="3"/>
      <c r="V326" s="3"/>
      <c r="W326" s="3"/>
      <c r="X326" s="3"/>
    </row>
    <row r="327" spans="1:24" ht="15.75" customHeight="1" x14ac:dyDescent="0.2">
      <c r="A327" s="27"/>
      <c r="B327" s="27"/>
      <c r="C327" s="27"/>
      <c r="D327" s="27"/>
      <c r="E327" s="3"/>
      <c r="F327" s="3"/>
      <c r="G327" s="3"/>
      <c r="H327" s="3"/>
      <c r="I327" s="3"/>
      <c r="J327" s="3"/>
      <c r="K327" s="3"/>
      <c r="L327" s="331"/>
      <c r="M327" s="331"/>
      <c r="N327" s="323"/>
      <c r="O327" s="331"/>
      <c r="P327" s="3"/>
      <c r="Q327" s="270"/>
      <c r="R327" s="3"/>
      <c r="S327" s="3"/>
      <c r="T327" s="3"/>
      <c r="U327" s="3"/>
      <c r="V327" s="3"/>
      <c r="W327" s="3"/>
      <c r="X327" s="3"/>
    </row>
    <row r="328" spans="1:24" ht="15.75" customHeight="1" x14ac:dyDescent="0.2">
      <c r="A328" s="27"/>
      <c r="B328" s="27"/>
      <c r="C328" s="27"/>
      <c r="D328" s="27"/>
      <c r="E328" s="3"/>
      <c r="F328" s="3"/>
      <c r="G328" s="3"/>
      <c r="H328" s="3"/>
      <c r="I328" s="3"/>
      <c r="J328" s="3"/>
      <c r="K328" s="3"/>
      <c r="L328" s="331"/>
      <c r="M328" s="331"/>
      <c r="N328" s="323"/>
      <c r="O328" s="331"/>
      <c r="P328" s="3"/>
      <c r="Q328" s="270"/>
      <c r="R328" s="3"/>
      <c r="S328" s="3"/>
      <c r="T328" s="3"/>
      <c r="U328" s="3"/>
      <c r="V328" s="3"/>
      <c r="W328" s="3"/>
      <c r="X328" s="3"/>
    </row>
    <row r="329" spans="1:24" ht="15.75" customHeight="1" x14ac:dyDescent="0.2">
      <c r="A329" s="27"/>
      <c r="B329" s="27"/>
      <c r="C329" s="27"/>
      <c r="D329" s="27"/>
      <c r="E329" s="3"/>
      <c r="F329" s="3"/>
      <c r="G329" s="3"/>
      <c r="H329" s="3"/>
      <c r="I329" s="3"/>
      <c r="J329" s="3"/>
      <c r="K329" s="3"/>
      <c r="L329" s="331"/>
      <c r="M329" s="331"/>
      <c r="N329" s="323"/>
      <c r="O329" s="331"/>
      <c r="P329" s="3"/>
      <c r="Q329" s="270"/>
      <c r="R329" s="3"/>
      <c r="S329" s="3"/>
      <c r="T329" s="3"/>
      <c r="U329" s="3"/>
      <c r="V329" s="3"/>
      <c r="W329" s="3"/>
      <c r="X329" s="3"/>
    </row>
    <row r="330" spans="1:24" ht="15.75" customHeight="1" x14ac:dyDescent="0.2">
      <c r="A330" s="27"/>
      <c r="B330" s="27"/>
      <c r="C330" s="27"/>
      <c r="D330" s="27"/>
      <c r="E330" s="3"/>
      <c r="F330" s="3"/>
      <c r="G330" s="3"/>
      <c r="H330" s="3"/>
      <c r="I330" s="3"/>
      <c r="J330" s="3"/>
      <c r="K330" s="3"/>
      <c r="L330" s="331"/>
      <c r="M330" s="331"/>
      <c r="N330" s="323"/>
      <c r="O330" s="331"/>
      <c r="P330" s="3"/>
      <c r="Q330" s="270"/>
      <c r="R330" s="3"/>
      <c r="S330" s="3"/>
      <c r="T330" s="3"/>
      <c r="U330" s="3"/>
      <c r="V330" s="3"/>
      <c r="W330" s="3"/>
      <c r="X330" s="3"/>
    </row>
    <row r="331" spans="1:24" ht="15.75" customHeight="1" x14ac:dyDescent="0.2">
      <c r="A331" s="27"/>
      <c r="B331" s="27"/>
      <c r="C331" s="27"/>
      <c r="D331" s="27"/>
      <c r="E331" s="3"/>
      <c r="F331" s="3"/>
      <c r="G331" s="3"/>
      <c r="H331" s="3"/>
      <c r="I331" s="3"/>
      <c r="J331" s="3"/>
      <c r="K331" s="3"/>
      <c r="L331" s="331"/>
      <c r="M331" s="331"/>
      <c r="N331" s="323"/>
      <c r="O331" s="331"/>
      <c r="P331" s="3"/>
      <c r="Q331" s="270"/>
      <c r="R331" s="3"/>
      <c r="S331" s="3"/>
      <c r="T331" s="3"/>
      <c r="U331" s="3"/>
      <c r="V331" s="3"/>
      <c r="W331" s="3"/>
      <c r="X331" s="3"/>
    </row>
    <row r="332" spans="1:24" ht="15.75" customHeight="1" x14ac:dyDescent="0.2">
      <c r="A332" s="27"/>
      <c r="B332" s="27"/>
      <c r="C332" s="27"/>
      <c r="D332" s="27"/>
      <c r="E332" s="3"/>
      <c r="F332" s="3"/>
      <c r="G332" s="3"/>
      <c r="H332" s="3"/>
      <c r="I332" s="3"/>
      <c r="J332" s="3"/>
      <c r="K332" s="3"/>
      <c r="L332" s="331"/>
      <c r="M332" s="331"/>
      <c r="N332" s="323"/>
      <c r="O332" s="331"/>
      <c r="P332" s="3"/>
      <c r="Q332" s="270"/>
      <c r="R332" s="3"/>
      <c r="S332" s="3"/>
      <c r="T332" s="3"/>
      <c r="U332" s="3"/>
      <c r="V332" s="3"/>
      <c r="W332" s="3"/>
      <c r="X332" s="3"/>
    </row>
    <row r="333" spans="1:24" ht="15.75" customHeight="1" x14ac:dyDescent="0.2">
      <c r="A333" s="27"/>
      <c r="B333" s="27"/>
      <c r="C333" s="27"/>
      <c r="D333" s="27"/>
      <c r="E333" s="3"/>
      <c r="F333" s="3"/>
      <c r="G333" s="3"/>
      <c r="H333" s="3"/>
      <c r="I333" s="3"/>
      <c r="J333" s="3"/>
      <c r="K333" s="3"/>
      <c r="L333" s="331"/>
      <c r="M333" s="331"/>
      <c r="N333" s="323"/>
      <c r="O333" s="331"/>
      <c r="P333" s="3"/>
      <c r="Q333" s="270"/>
      <c r="R333" s="3"/>
      <c r="S333" s="3"/>
      <c r="T333" s="3"/>
      <c r="U333" s="3"/>
      <c r="V333" s="3"/>
      <c r="W333" s="3"/>
      <c r="X333" s="3"/>
    </row>
    <row r="334" spans="1:24" ht="15.75" customHeight="1" x14ac:dyDescent="0.2">
      <c r="A334" s="27"/>
      <c r="B334" s="27"/>
      <c r="C334" s="27"/>
      <c r="D334" s="27"/>
      <c r="E334" s="3"/>
      <c r="F334" s="3"/>
      <c r="G334" s="3"/>
      <c r="H334" s="3"/>
      <c r="I334" s="3"/>
      <c r="J334" s="3"/>
      <c r="K334" s="3"/>
      <c r="L334" s="331"/>
      <c r="M334" s="331"/>
      <c r="N334" s="323"/>
      <c r="O334" s="331"/>
      <c r="P334" s="3"/>
      <c r="Q334" s="270"/>
      <c r="R334" s="3"/>
      <c r="S334" s="3"/>
      <c r="T334" s="3"/>
      <c r="U334" s="3"/>
      <c r="V334" s="3"/>
      <c r="W334" s="3"/>
      <c r="X334" s="3"/>
    </row>
    <row r="335" spans="1:24" ht="15.75" customHeight="1" x14ac:dyDescent="0.2">
      <c r="A335" s="27"/>
      <c r="B335" s="27"/>
      <c r="C335" s="27"/>
      <c r="D335" s="27"/>
      <c r="E335" s="3"/>
      <c r="F335" s="3"/>
      <c r="G335" s="3"/>
      <c r="H335" s="3"/>
      <c r="I335" s="3"/>
      <c r="J335" s="3"/>
      <c r="K335" s="3"/>
      <c r="L335" s="331"/>
      <c r="M335" s="331"/>
      <c r="N335" s="323"/>
      <c r="O335" s="331"/>
      <c r="P335" s="3"/>
      <c r="Q335" s="270"/>
      <c r="R335" s="3"/>
      <c r="S335" s="3"/>
      <c r="T335" s="3"/>
      <c r="U335" s="3"/>
      <c r="V335" s="3"/>
      <c r="W335" s="3"/>
      <c r="X335" s="3"/>
    </row>
    <row r="336" spans="1:24" ht="15.75" customHeight="1" x14ac:dyDescent="0.2">
      <c r="A336" s="27"/>
      <c r="B336" s="27"/>
      <c r="C336" s="27"/>
      <c r="D336" s="27"/>
      <c r="E336" s="3"/>
      <c r="F336" s="3"/>
      <c r="G336" s="3"/>
      <c r="H336" s="3"/>
      <c r="I336" s="3"/>
      <c r="J336" s="3"/>
      <c r="K336" s="3"/>
      <c r="L336" s="331"/>
      <c r="M336" s="331"/>
      <c r="N336" s="323"/>
      <c r="O336" s="331"/>
      <c r="P336" s="3"/>
      <c r="Q336" s="270"/>
      <c r="R336" s="3"/>
      <c r="S336" s="3"/>
      <c r="T336" s="3"/>
      <c r="U336" s="3"/>
      <c r="V336" s="3"/>
      <c r="W336" s="3"/>
      <c r="X336" s="3"/>
    </row>
    <row r="337" spans="1:24" ht="15.75" customHeight="1" x14ac:dyDescent="0.2">
      <c r="A337" s="27"/>
      <c r="B337" s="27"/>
      <c r="C337" s="27"/>
      <c r="D337" s="27"/>
      <c r="E337" s="3"/>
      <c r="F337" s="3"/>
      <c r="G337" s="3"/>
      <c r="H337" s="3"/>
      <c r="I337" s="3"/>
      <c r="J337" s="3"/>
      <c r="K337" s="3"/>
      <c r="L337" s="331"/>
      <c r="M337" s="331"/>
      <c r="N337" s="323"/>
      <c r="O337" s="331"/>
      <c r="P337" s="3"/>
      <c r="Q337" s="270"/>
      <c r="R337" s="3"/>
      <c r="S337" s="3"/>
      <c r="T337" s="3"/>
      <c r="U337" s="3"/>
      <c r="V337" s="3"/>
      <c r="W337" s="3"/>
      <c r="X337" s="3"/>
    </row>
    <row r="338" spans="1:24" ht="15.75" customHeight="1" x14ac:dyDescent="0.2">
      <c r="A338" s="27"/>
      <c r="B338" s="27"/>
      <c r="C338" s="27"/>
      <c r="D338" s="27"/>
      <c r="E338" s="3"/>
      <c r="F338" s="3"/>
      <c r="G338" s="3"/>
      <c r="H338" s="3"/>
      <c r="I338" s="3"/>
      <c r="J338" s="3"/>
      <c r="K338" s="3"/>
      <c r="L338" s="331"/>
      <c r="M338" s="331"/>
      <c r="N338" s="323"/>
      <c r="O338" s="331"/>
      <c r="P338" s="3"/>
      <c r="Q338" s="270"/>
      <c r="R338" s="3"/>
      <c r="S338" s="3"/>
      <c r="T338" s="3"/>
      <c r="U338" s="3"/>
      <c r="V338" s="3"/>
      <c r="W338" s="3"/>
      <c r="X338" s="3"/>
    </row>
    <row r="339" spans="1:24" ht="15.75" customHeight="1" x14ac:dyDescent="0.2">
      <c r="A339" s="27"/>
      <c r="B339" s="27"/>
      <c r="C339" s="27"/>
      <c r="D339" s="27"/>
      <c r="E339" s="3"/>
      <c r="F339" s="3"/>
      <c r="G339" s="3"/>
      <c r="H339" s="3"/>
      <c r="I339" s="3"/>
      <c r="J339" s="3"/>
      <c r="K339" s="3"/>
      <c r="L339" s="331"/>
      <c r="M339" s="331"/>
      <c r="N339" s="323"/>
      <c r="O339" s="331"/>
      <c r="P339" s="3"/>
      <c r="Q339" s="270"/>
      <c r="R339" s="3"/>
      <c r="S339" s="3"/>
      <c r="T339" s="3"/>
      <c r="U339" s="3"/>
      <c r="V339" s="3"/>
      <c r="W339" s="3"/>
      <c r="X339" s="3"/>
    </row>
    <row r="340" spans="1:24" ht="15.75" customHeight="1" x14ac:dyDescent="0.2">
      <c r="A340" s="27"/>
      <c r="B340" s="27"/>
      <c r="C340" s="27"/>
      <c r="D340" s="27"/>
      <c r="E340" s="3"/>
      <c r="F340" s="3"/>
      <c r="G340" s="3"/>
      <c r="H340" s="3"/>
      <c r="I340" s="3"/>
      <c r="J340" s="3"/>
      <c r="K340" s="3"/>
      <c r="L340" s="331"/>
      <c r="M340" s="331"/>
      <c r="N340" s="323"/>
      <c r="O340" s="331"/>
      <c r="P340" s="3"/>
      <c r="Q340" s="270"/>
      <c r="R340" s="3"/>
      <c r="S340" s="3"/>
      <c r="T340" s="3"/>
      <c r="U340" s="3"/>
      <c r="V340" s="3"/>
      <c r="W340" s="3"/>
      <c r="X340" s="3"/>
    </row>
    <row r="341" spans="1:24" ht="15.75" customHeight="1" x14ac:dyDescent="0.2">
      <c r="A341" s="27"/>
      <c r="B341" s="27"/>
      <c r="C341" s="27"/>
      <c r="D341" s="27"/>
      <c r="E341" s="3"/>
      <c r="F341" s="3"/>
      <c r="G341" s="3"/>
      <c r="H341" s="3"/>
      <c r="I341" s="3"/>
      <c r="J341" s="3"/>
      <c r="K341" s="3"/>
      <c r="L341" s="331"/>
      <c r="M341" s="331"/>
      <c r="N341" s="323"/>
      <c r="O341" s="331"/>
      <c r="P341" s="3"/>
      <c r="Q341" s="270"/>
      <c r="R341" s="3"/>
      <c r="S341" s="3"/>
      <c r="T341" s="3"/>
      <c r="U341" s="3"/>
      <c r="V341" s="3"/>
      <c r="W341" s="3"/>
      <c r="X341" s="3"/>
    </row>
    <row r="342" spans="1:24" ht="15.75" customHeight="1" x14ac:dyDescent="0.2">
      <c r="A342" s="27"/>
      <c r="B342" s="27"/>
      <c r="C342" s="27"/>
      <c r="D342" s="27"/>
      <c r="E342" s="3"/>
      <c r="F342" s="3"/>
      <c r="G342" s="3"/>
      <c r="H342" s="3"/>
      <c r="I342" s="3"/>
      <c r="J342" s="3"/>
      <c r="K342" s="3"/>
      <c r="L342" s="331"/>
      <c r="M342" s="331"/>
      <c r="N342" s="323"/>
      <c r="O342" s="331"/>
      <c r="P342" s="3"/>
      <c r="Q342" s="270"/>
      <c r="R342" s="3"/>
      <c r="S342" s="3"/>
      <c r="T342" s="3"/>
      <c r="U342" s="3"/>
      <c r="V342" s="3"/>
      <c r="W342" s="3"/>
      <c r="X342" s="3"/>
    </row>
    <row r="343" spans="1:24" ht="15.75" customHeight="1" x14ac:dyDescent="0.2">
      <c r="A343" s="27"/>
      <c r="B343" s="27"/>
      <c r="C343" s="27"/>
      <c r="D343" s="27"/>
      <c r="E343" s="3"/>
      <c r="F343" s="3"/>
      <c r="G343" s="3"/>
      <c r="H343" s="3"/>
      <c r="I343" s="3"/>
      <c r="J343" s="3"/>
      <c r="K343" s="3"/>
      <c r="L343" s="331"/>
      <c r="M343" s="331"/>
      <c r="N343" s="323"/>
      <c r="O343" s="331"/>
      <c r="P343" s="3"/>
      <c r="Q343" s="270"/>
      <c r="R343" s="3"/>
      <c r="S343" s="3"/>
      <c r="T343" s="3"/>
      <c r="U343" s="3"/>
      <c r="V343" s="3"/>
      <c r="W343" s="3"/>
      <c r="X343" s="3"/>
    </row>
    <row r="344" spans="1:24" ht="15.75" customHeight="1" x14ac:dyDescent="0.2">
      <c r="A344" s="27"/>
      <c r="B344" s="27"/>
      <c r="C344" s="27"/>
      <c r="D344" s="27"/>
      <c r="E344" s="3"/>
      <c r="F344" s="3"/>
      <c r="G344" s="3"/>
      <c r="H344" s="3"/>
      <c r="I344" s="3"/>
      <c r="J344" s="3"/>
      <c r="K344" s="3"/>
      <c r="L344" s="331"/>
      <c r="M344" s="331"/>
      <c r="N344" s="323"/>
      <c r="O344" s="331"/>
      <c r="P344" s="3"/>
      <c r="Q344" s="270"/>
      <c r="R344" s="3"/>
      <c r="S344" s="3"/>
      <c r="T344" s="3"/>
      <c r="U344" s="3"/>
      <c r="V344" s="3"/>
      <c r="W344" s="3"/>
      <c r="X344" s="3"/>
    </row>
    <row r="345" spans="1:24" ht="15.75" customHeight="1" x14ac:dyDescent="0.2">
      <c r="A345" s="27"/>
      <c r="B345" s="27"/>
      <c r="C345" s="27"/>
      <c r="D345" s="27"/>
      <c r="E345" s="3"/>
      <c r="F345" s="3"/>
      <c r="G345" s="3"/>
      <c r="H345" s="3"/>
      <c r="I345" s="3"/>
      <c r="J345" s="3"/>
      <c r="K345" s="3"/>
      <c r="L345" s="331"/>
      <c r="M345" s="331"/>
      <c r="N345" s="323"/>
      <c r="O345" s="331"/>
      <c r="P345" s="3"/>
      <c r="Q345" s="270"/>
      <c r="R345" s="3"/>
      <c r="S345" s="3"/>
      <c r="T345" s="3"/>
      <c r="U345" s="3"/>
      <c r="V345" s="3"/>
      <c r="W345" s="3"/>
      <c r="X345" s="3"/>
    </row>
    <row r="346" spans="1:24" ht="15.75" customHeight="1" x14ac:dyDescent="0.2">
      <c r="A346" s="27"/>
      <c r="B346" s="27"/>
      <c r="C346" s="27"/>
      <c r="D346" s="27"/>
      <c r="E346" s="3"/>
      <c r="F346" s="3"/>
      <c r="G346" s="3"/>
      <c r="H346" s="3"/>
      <c r="I346" s="3"/>
      <c r="J346" s="3"/>
      <c r="K346" s="3"/>
      <c r="L346" s="331"/>
      <c r="M346" s="331"/>
      <c r="N346" s="323"/>
      <c r="O346" s="331"/>
      <c r="P346" s="3"/>
      <c r="Q346" s="270"/>
      <c r="R346" s="3"/>
      <c r="S346" s="3"/>
      <c r="T346" s="3"/>
      <c r="U346" s="3"/>
      <c r="V346" s="3"/>
      <c r="W346" s="3"/>
      <c r="X346" s="3"/>
    </row>
    <row r="347" spans="1:24" ht="15.75" customHeight="1" x14ac:dyDescent="0.2">
      <c r="A347" s="27"/>
      <c r="B347" s="27"/>
      <c r="C347" s="27"/>
      <c r="D347" s="27"/>
      <c r="E347" s="3"/>
      <c r="F347" s="3"/>
      <c r="G347" s="3"/>
      <c r="H347" s="3"/>
      <c r="I347" s="3"/>
      <c r="J347" s="3"/>
      <c r="K347" s="3"/>
      <c r="L347" s="331"/>
      <c r="M347" s="331"/>
      <c r="N347" s="323"/>
      <c r="O347" s="331"/>
      <c r="P347" s="3"/>
      <c r="Q347" s="270"/>
      <c r="R347" s="3"/>
      <c r="S347" s="3"/>
      <c r="T347" s="3"/>
      <c r="U347" s="3"/>
      <c r="V347" s="3"/>
      <c r="W347" s="3"/>
      <c r="X347" s="3"/>
    </row>
    <row r="348" spans="1:24" ht="15.75" customHeight="1" x14ac:dyDescent="0.2">
      <c r="A348" s="27"/>
      <c r="B348" s="27"/>
      <c r="C348" s="27"/>
      <c r="D348" s="27"/>
      <c r="E348" s="3"/>
      <c r="F348" s="3"/>
      <c r="G348" s="3"/>
      <c r="H348" s="3"/>
      <c r="I348" s="3"/>
      <c r="J348" s="3"/>
      <c r="K348" s="3"/>
      <c r="L348" s="331"/>
      <c r="M348" s="331"/>
      <c r="N348" s="323"/>
      <c r="O348" s="331"/>
      <c r="P348" s="3"/>
      <c r="Q348" s="270"/>
      <c r="R348" s="3"/>
      <c r="S348" s="3"/>
      <c r="T348" s="3"/>
      <c r="U348" s="3"/>
      <c r="V348" s="3"/>
      <c r="W348" s="3"/>
      <c r="X348" s="3"/>
    </row>
    <row r="349" spans="1:24" ht="15.75" customHeight="1" x14ac:dyDescent="0.2">
      <c r="A349" s="27"/>
      <c r="B349" s="27"/>
      <c r="C349" s="27"/>
      <c r="D349" s="27"/>
      <c r="E349" s="3"/>
      <c r="F349" s="3"/>
      <c r="G349" s="3"/>
      <c r="H349" s="3"/>
      <c r="I349" s="3"/>
      <c r="J349" s="3"/>
      <c r="K349" s="3"/>
      <c r="L349" s="331"/>
      <c r="M349" s="331"/>
      <c r="N349" s="323"/>
      <c r="O349" s="331"/>
      <c r="P349" s="3"/>
      <c r="Q349" s="270"/>
      <c r="R349" s="3"/>
      <c r="S349" s="3"/>
      <c r="T349" s="3"/>
      <c r="U349" s="3"/>
      <c r="V349" s="3"/>
      <c r="W349" s="3"/>
      <c r="X349" s="3"/>
    </row>
    <row r="350" spans="1:24" ht="15.75" customHeight="1" x14ac:dyDescent="0.2">
      <c r="A350" s="27"/>
      <c r="B350" s="27"/>
      <c r="C350" s="27"/>
      <c r="D350" s="27"/>
      <c r="E350" s="3"/>
      <c r="F350" s="3"/>
      <c r="G350" s="3"/>
      <c r="H350" s="3"/>
      <c r="I350" s="3"/>
      <c r="J350" s="3"/>
      <c r="K350" s="3"/>
      <c r="L350" s="331"/>
      <c r="M350" s="331"/>
      <c r="N350" s="323"/>
      <c r="O350" s="331"/>
      <c r="P350" s="3"/>
      <c r="Q350" s="270"/>
      <c r="R350" s="3"/>
      <c r="S350" s="3"/>
      <c r="T350" s="3"/>
      <c r="U350" s="3"/>
      <c r="V350" s="3"/>
      <c r="W350" s="3"/>
      <c r="X350" s="3"/>
    </row>
    <row r="351" spans="1:24" ht="15.75" customHeight="1" x14ac:dyDescent="0.2">
      <c r="A351" s="27"/>
      <c r="B351" s="27"/>
      <c r="C351" s="27"/>
      <c r="D351" s="27"/>
      <c r="E351" s="3"/>
      <c r="F351" s="3"/>
      <c r="G351" s="3"/>
      <c r="H351" s="3"/>
      <c r="I351" s="3"/>
      <c r="J351" s="3"/>
      <c r="K351" s="3"/>
      <c r="L351" s="331"/>
      <c r="M351" s="331"/>
      <c r="N351" s="323"/>
      <c r="O351" s="331"/>
      <c r="P351" s="3"/>
      <c r="Q351" s="270"/>
      <c r="R351" s="3"/>
      <c r="S351" s="3"/>
      <c r="T351" s="3"/>
      <c r="U351" s="3"/>
      <c r="V351" s="3"/>
      <c r="W351" s="3"/>
      <c r="X351" s="3"/>
    </row>
    <row r="352" spans="1:24" ht="15.75" customHeight="1" x14ac:dyDescent="0.2">
      <c r="A352" s="27"/>
      <c r="B352" s="27"/>
      <c r="C352" s="27"/>
      <c r="D352" s="27"/>
      <c r="E352" s="3"/>
      <c r="F352" s="3"/>
      <c r="G352" s="3"/>
      <c r="H352" s="3"/>
      <c r="I352" s="3"/>
      <c r="J352" s="3"/>
      <c r="K352" s="3"/>
      <c r="L352" s="331"/>
      <c r="M352" s="331"/>
      <c r="N352" s="323"/>
      <c r="O352" s="331"/>
      <c r="P352" s="3"/>
      <c r="Q352" s="270"/>
      <c r="R352" s="3"/>
      <c r="S352" s="3"/>
      <c r="T352" s="3"/>
      <c r="U352" s="3"/>
      <c r="V352" s="3"/>
      <c r="W352" s="3"/>
      <c r="X352" s="3"/>
    </row>
    <row r="353" spans="1:24" ht="15.75" customHeight="1" x14ac:dyDescent="0.2">
      <c r="A353" s="27"/>
      <c r="B353" s="27"/>
      <c r="C353" s="27"/>
      <c r="D353" s="27"/>
      <c r="E353" s="3"/>
      <c r="F353" s="3"/>
      <c r="G353" s="3"/>
      <c r="H353" s="3"/>
      <c r="I353" s="3"/>
      <c r="J353" s="3"/>
      <c r="K353" s="3"/>
      <c r="L353" s="331"/>
      <c r="M353" s="331"/>
      <c r="N353" s="323"/>
      <c r="O353" s="331"/>
      <c r="P353" s="3"/>
      <c r="Q353" s="270"/>
      <c r="R353" s="3"/>
      <c r="S353" s="3"/>
      <c r="T353" s="3"/>
      <c r="U353" s="3"/>
      <c r="V353" s="3"/>
      <c r="W353" s="3"/>
      <c r="X353" s="3"/>
    </row>
    <row r="354" spans="1:24" ht="15.75" customHeight="1" x14ac:dyDescent="0.2">
      <c r="A354" s="27"/>
      <c r="B354" s="27"/>
      <c r="C354" s="27"/>
      <c r="D354" s="27"/>
      <c r="E354" s="3"/>
      <c r="F354" s="3"/>
      <c r="G354" s="3"/>
      <c r="H354" s="3"/>
      <c r="I354" s="3"/>
      <c r="J354" s="3"/>
      <c r="K354" s="3"/>
      <c r="L354" s="331"/>
      <c r="M354" s="331"/>
      <c r="N354" s="323"/>
      <c r="O354" s="331"/>
      <c r="P354" s="3"/>
      <c r="Q354" s="270"/>
      <c r="R354" s="3"/>
      <c r="S354" s="3"/>
      <c r="T354" s="3"/>
      <c r="U354" s="3"/>
      <c r="V354" s="3"/>
      <c r="W354" s="3"/>
      <c r="X354" s="3"/>
    </row>
    <row r="355" spans="1:24" ht="15.75" customHeight="1" x14ac:dyDescent="0.2">
      <c r="A355" s="27"/>
      <c r="B355" s="27"/>
      <c r="C355" s="27"/>
      <c r="D355" s="27"/>
      <c r="E355" s="3"/>
      <c r="F355" s="3"/>
      <c r="G355" s="3"/>
      <c r="H355" s="3"/>
      <c r="I355" s="3"/>
      <c r="J355" s="3"/>
      <c r="K355" s="3"/>
      <c r="L355" s="331"/>
      <c r="M355" s="331"/>
      <c r="N355" s="323"/>
      <c r="O355" s="331"/>
      <c r="P355" s="3"/>
      <c r="Q355" s="270"/>
      <c r="R355" s="3"/>
      <c r="S355" s="3"/>
      <c r="T355" s="3"/>
      <c r="U355" s="3"/>
      <c r="V355" s="3"/>
      <c r="W355" s="3"/>
      <c r="X355" s="3"/>
    </row>
    <row r="356" spans="1:24" ht="15.75" customHeight="1" x14ac:dyDescent="0.2">
      <c r="A356" s="27"/>
      <c r="B356" s="27"/>
      <c r="C356" s="27"/>
      <c r="D356" s="27"/>
      <c r="E356" s="3"/>
      <c r="F356" s="3"/>
      <c r="G356" s="3"/>
      <c r="H356" s="3"/>
      <c r="I356" s="3"/>
      <c r="J356" s="3"/>
      <c r="K356" s="3"/>
      <c r="L356" s="331"/>
      <c r="M356" s="331"/>
      <c r="N356" s="323"/>
      <c r="O356" s="331"/>
      <c r="P356" s="3"/>
      <c r="Q356" s="270"/>
      <c r="R356" s="3"/>
      <c r="S356" s="3"/>
      <c r="T356" s="3"/>
      <c r="U356" s="3"/>
      <c r="V356" s="3"/>
      <c r="W356" s="3"/>
      <c r="X356" s="3"/>
    </row>
    <row r="357" spans="1:24" ht="15.75" customHeight="1" x14ac:dyDescent="0.2">
      <c r="A357" s="27"/>
      <c r="B357" s="27"/>
      <c r="C357" s="27"/>
      <c r="D357" s="27"/>
      <c r="E357" s="3"/>
      <c r="F357" s="3"/>
      <c r="G357" s="3"/>
      <c r="H357" s="3"/>
      <c r="I357" s="3"/>
      <c r="J357" s="3"/>
      <c r="K357" s="3"/>
      <c r="L357" s="331"/>
      <c r="M357" s="331"/>
      <c r="N357" s="323"/>
      <c r="O357" s="331"/>
      <c r="P357" s="3"/>
      <c r="Q357" s="270"/>
      <c r="R357" s="3"/>
      <c r="S357" s="3"/>
      <c r="T357" s="3"/>
      <c r="U357" s="3"/>
      <c r="V357" s="3"/>
      <c r="W357" s="3"/>
      <c r="X357" s="3"/>
    </row>
    <row r="358" spans="1:24" ht="15.75" customHeight="1" x14ac:dyDescent="0.2">
      <c r="A358" s="27"/>
      <c r="B358" s="27"/>
      <c r="C358" s="27"/>
      <c r="D358" s="27"/>
      <c r="E358" s="3"/>
      <c r="F358" s="3"/>
      <c r="G358" s="3"/>
      <c r="H358" s="3"/>
      <c r="I358" s="3"/>
      <c r="J358" s="3"/>
      <c r="K358" s="3"/>
      <c r="L358" s="331"/>
      <c r="M358" s="331"/>
      <c r="N358" s="323"/>
      <c r="O358" s="331"/>
      <c r="P358" s="3"/>
      <c r="Q358" s="270"/>
      <c r="R358" s="3"/>
      <c r="S358" s="3"/>
      <c r="T358" s="3"/>
      <c r="U358" s="3"/>
      <c r="V358" s="3"/>
      <c r="W358" s="3"/>
      <c r="X358" s="3"/>
    </row>
    <row r="359" spans="1:24" ht="15.75" customHeight="1" x14ac:dyDescent="0.2">
      <c r="A359" s="27"/>
      <c r="B359" s="27"/>
      <c r="C359" s="27"/>
      <c r="D359" s="27"/>
      <c r="E359" s="3"/>
      <c r="F359" s="3"/>
      <c r="G359" s="3"/>
      <c r="H359" s="3"/>
      <c r="I359" s="3"/>
      <c r="J359" s="3"/>
      <c r="K359" s="3"/>
      <c r="L359" s="331"/>
      <c r="M359" s="331"/>
      <c r="N359" s="323"/>
      <c r="O359" s="331"/>
      <c r="P359" s="3"/>
      <c r="Q359" s="270"/>
      <c r="R359" s="3"/>
      <c r="S359" s="3"/>
      <c r="T359" s="3"/>
      <c r="U359" s="3"/>
      <c r="V359" s="3"/>
      <c r="W359" s="3"/>
      <c r="X359" s="3"/>
    </row>
    <row r="360" spans="1:24" ht="15.75" customHeight="1" x14ac:dyDescent="0.2">
      <c r="A360" s="27"/>
      <c r="B360" s="27"/>
      <c r="C360" s="27"/>
      <c r="D360" s="27"/>
      <c r="E360" s="3"/>
      <c r="F360" s="3"/>
      <c r="G360" s="3"/>
      <c r="H360" s="3"/>
      <c r="I360" s="3"/>
      <c r="J360" s="3"/>
      <c r="K360" s="3"/>
      <c r="L360" s="331"/>
      <c r="M360" s="331"/>
      <c r="N360" s="323"/>
      <c r="O360" s="331"/>
      <c r="P360" s="3"/>
      <c r="Q360" s="270"/>
      <c r="R360" s="3"/>
      <c r="S360" s="3"/>
      <c r="T360" s="3"/>
      <c r="U360" s="3"/>
      <c r="V360" s="3"/>
      <c r="W360" s="3"/>
      <c r="X360" s="3"/>
    </row>
    <row r="361" spans="1:24" ht="15.75" customHeight="1" x14ac:dyDescent="0.2">
      <c r="A361" s="27"/>
      <c r="B361" s="27"/>
      <c r="C361" s="27"/>
      <c r="D361" s="27"/>
      <c r="E361" s="3"/>
      <c r="F361" s="3"/>
      <c r="G361" s="3"/>
      <c r="H361" s="3"/>
      <c r="I361" s="3"/>
      <c r="J361" s="3"/>
      <c r="K361" s="3"/>
      <c r="L361" s="331"/>
      <c r="M361" s="331"/>
      <c r="N361" s="323"/>
      <c r="O361" s="331"/>
      <c r="P361" s="3"/>
      <c r="Q361" s="270"/>
      <c r="R361" s="3"/>
      <c r="S361" s="3"/>
      <c r="T361" s="3"/>
      <c r="U361" s="3"/>
      <c r="V361" s="3"/>
      <c r="W361" s="3"/>
      <c r="X361" s="3"/>
    </row>
    <row r="362" spans="1:24" ht="15.75" customHeight="1" x14ac:dyDescent="0.2">
      <c r="A362" s="27"/>
      <c r="B362" s="27"/>
      <c r="C362" s="27"/>
      <c r="D362" s="27"/>
      <c r="E362" s="3"/>
      <c r="F362" s="3"/>
      <c r="G362" s="3"/>
      <c r="H362" s="3"/>
      <c r="I362" s="3"/>
      <c r="J362" s="3"/>
      <c r="K362" s="3"/>
      <c r="L362" s="331"/>
      <c r="M362" s="331"/>
      <c r="N362" s="323"/>
      <c r="O362" s="331"/>
      <c r="P362" s="3"/>
      <c r="Q362" s="270"/>
      <c r="R362" s="3"/>
      <c r="S362" s="3"/>
      <c r="T362" s="3"/>
      <c r="U362" s="3"/>
      <c r="V362" s="3"/>
      <c r="W362" s="3"/>
      <c r="X362" s="3"/>
    </row>
    <row r="363" spans="1:24" ht="15.75" customHeight="1" x14ac:dyDescent="0.2">
      <c r="A363" s="27"/>
      <c r="B363" s="27"/>
      <c r="C363" s="27"/>
      <c r="D363" s="27"/>
      <c r="E363" s="3"/>
      <c r="F363" s="3"/>
      <c r="G363" s="3"/>
      <c r="H363" s="3"/>
      <c r="I363" s="3"/>
      <c r="J363" s="3"/>
      <c r="K363" s="3"/>
      <c r="L363" s="331"/>
      <c r="M363" s="331"/>
      <c r="N363" s="323"/>
      <c r="O363" s="331"/>
      <c r="P363" s="3"/>
      <c r="Q363" s="270"/>
      <c r="R363" s="3"/>
      <c r="S363" s="3"/>
      <c r="T363" s="3"/>
      <c r="U363" s="3"/>
      <c r="V363" s="3"/>
      <c r="W363" s="3"/>
      <c r="X363" s="3"/>
    </row>
    <row r="364" spans="1:24" ht="15.75" customHeight="1" x14ac:dyDescent="0.2">
      <c r="A364" s="27"/>
      <c r="B364" s="27"/>
      <c r="C364" s="27"/>
      <c r="D364" s="27"/>
      <c r="E364" s="3"/>
      <c r="F364" s="3"/>
      <c r="G364" s="3"/>
      <c r="H364" s="3"/>
      <c r="I364" s="3"/>
      <c r="J364" s="3"/>
      <c r="K364" s="3"/>
      <c r="L364" s="331"/>
      <c r="M364" s="331"/>
      <c r="N364" s="323"/>
      <c r="O364" s="331"/>
      <c r="P364" s="3"/>
      <c r="Q364" s="270"/>
      <c r="R364" s="3"/>
      <c r="S364" s="3"/>
      <c r="T364" s="3"/>
      <c r="U364" s="3"/>
      <c r="V364" s="3"/>
      <c r="W364" s="3"/>
      <c r="X364" s="3"/>
    </row>
    <row r="365" spans="1:24" ht="15.75" customHeight="1" x14ac:dyDescent="0.2">
      <c r="A365" s="27"/>
      <c r="B365" s="27"/>
      <c r="C365" s="27"/>
      <c r="D365" s="27"/>
      <c r="E365" s="3"/>
      <c r="F365" s="3"/>
      <c r="G365" s="3"/>
      <c r="H365" s="3"/>
      <c r="I365" s="3"/>
      <c r="J365" s="3"/>
      <c r="K365" s="3"/>
      <c r="L365" s="331"/>
      <c r="M365" s="331"/>
      <c r="N365" s="323"/>
      <c r="O365" s="331"/>
      <c r="P365" s="3"/>
      <c r="Q365" s="270"/>
      <c r="R365" s="3"/>
      <c r="S365" s="3"/>
      <c r="T365" s="3"/>
      <c r="U365" s="3"/>
      <c r="V365" s="3"/>
      <c r="W365" s="3"/>
      <c r="X365" s="3"/>
    </row>
    <row r="366" spans="1:24" ht="15.75" customHeight="1" x14ac:dyDescent="0.2">
      <c r="A366" s="27"/>
      <c r="B366" s="27"/>
      <c r="C366" s="27"/>
      <c r="D366" s="27"/>
      <c r="E366" s="3"/>
      <c r="F366" s="3"/>
      <c r="G366" s="3"/>
      <c r="H366" s="3"/>
      <c r="I366" s="3"/>
      <c r="J366" s="3"/>
      <c r="K366" s="3"/>
      <c r="L366" s="331"/>
      <c r="M366" s="331"/>
      <c r="N366" s="323"/>
      <c r="O366" s="331"/>
      <c r="P366" s="3"/>
      <c r="Q366" s="270"/>
      <c r="R366" s="3"/>
      <c r="S366" s="3"/>
      <c r="T366" s="3"/>
      <c r="U366" s="3"/>
      <c r="V366" s="3"/>
      <c r="W366" s="3"/>
      <c r="X366" s="3"/>
    </row>
    <row r="367" spans="1:24" ht="15.75" customHeight="1" x14ac:dyDescent="0.2">
      <c r="A367" s="27"/>
      <c r="B367" s="27"/>
      <c r="C367" s="27"/>
      <c r="D367" s="27"/>
      <c r="E367" s="3"/>
      <c r="F367" s="3"/>
      <c r="G367" s="3"/>
      <c r="H367" s="3"/>
      <c r="I367" s="3"/>
      <c r="J367" s="3"/>
      <c r="K367" s="3"/>
      <c r="L367" s="331"/>
      <c r="M367" s="331"/>
      <c r="N367" s="323"/>
      <c r="O367" s="331"/>
      <c r="P367" s="3"/>
      <c r="Q367" s="270"/>
      <c r="R367" s="3"/>
      <c r="S367" s="3"/>
      <c r="T367" s="3"/>
      <c r="U367" s="3"/>
      <c r="V367" s="3"/>
      <c r="W367" s="3"/>
      <c r="X367" s="3"/>
    </row>
    <row r="368" spans="1:24" ht="15.75" customHeight="1" x14ac:dyDescent="0.2">
      <c r="A368" s="27"/>
      <c r="B368" s="27"/>
      <c r="C368" s="27"/>
      <c r="D368" s="27"/>
      <c r="E368" s="3"/>
      <c r="F368" s="3"/>
      <c r="G368" s="3"/>
      <c r="H368" s="3"/>
      <c r="I368" s="3"/>
      <c r="J368" s="3"/>
      <c r="K368" s="3"/>
      <c r="L368" s="331"/>
      <c r="M368" s="331"/>
      <c r="N368" s="323"/>
      <c r="O368" s="331"/>
      <c r="P368" s="3"/>
      <c r="Q368" s="270"/>
      <c r="R368" s="3"/>
      <c r="S368" s="3"/>
      <c r="T368" s="3"/>
      <c r="U368" s="3"/>
      <c r="V368" s="3"/>
      <c r="W368" s="3"/>
      <c r="X368" s="3"/>
    </row>
    <row r="369" spans="1:24" ht="15.75" customHeight="1" x14ac:dyDescent="0.2">
      <c r="A369" s="27"/>
      <c r="B369" s="27"/>
      <c r="C369" s="27"/>
      <c r="D369" s="27"/>
      <c r="E369" s="3"/>
      <c r="F369" s="3"/>
      <c r="G369" s="3"/>
      <c r="H369" s="3"/>
      <c r="I369" s="3"/>
      <c r="J369" s="3"/>
      <c r="K369" s="3"/>
      <c r="L369" s="331"/>
      <c r="M369" s="331"/>
      <c r="N369" s="323"/>
      <c r="O369" s="331"/>
      <c r="P369" s="3"/>
      <c r="Q369" s="270"/>
      <c r="R369" s="3"/>
      <c r="S369" s="3"/>
      <c r="T369" s="3"/>
      <c r="U369" s="3"/>
      <c r="V369" s="3"/>
      <c r="W369" s="3"/>
      <c r="X369" s="3"/>
    </row>
    <row r="370" spans="1:24" ht="15.75" customHeight="1" x14ac:dyDescent="0.2">
      <c r="A370" s="27"/>
      <c r="B370" s="27"/>
      <c r="C370" s="27"/>
      <c r="D370" s="27"/>
      <c r="E370" s="3"/>
      <c r="F370" s="3"/>
      <c r="G370" s="3"/>
      <c r="H370" s="3"/>
      <c r="I370" s="3"/>
      <c r="J370" s="3"/>
      <c r="K370" s="3"/>
      <c r="L370" s="331"/>
      <c r="M370" s="331"/>
      <c r="N370" s="323"/>
      <c r="O370" s="331"/>
      <c r="P370" s="3"/>
      <c r="Q370" s="270"/>
      <c r="R370" s="3"/>
      <c r="S370" s="3"/>
      <c r="T370" s="3"/>
      <c r="U370" s="3"/>
      <c r="V370" s="3"/>
      <c r="W370" s="3"/>
      <c r="X370" s="3"/>
    </row>
    <row r="371" spans="1:24" ht="15.75" customHeight="1" x14ac:dyDescent="0.2">
      <c r="A371" s="27"/>
      <c r="B371" s="27"/>
      <c r="C371" s="27"/>
      <c r="D371" s="27"/>
      <c r="E371" s="3"/>
      <c r="F371" s="3"/>
      <c r="G371" s="3"/>
      <c r="H371" s="3"/>
      <c r="I371" s="3"/>
      <c r="J371" s="3"/>
      <c r="K371" s="3"/>
      <c r="L371" s="331"/>
      <c r="M371" s="331"/>
      <c r="N371" s="323"/>
      <c r="O371" s="331"/>
      <c r="P371" s="3"/>
      <c r="Q371" s="270"/>
      <c r="R371" s="3"/>
      <c r="S371" s="3"/>
      <c r="T371" s="3"/>
      <c r="U371" s="3"/>
      <c r="V371" s="3"/>
      <c r="W371" s="3"/>
      <c r="X371" s="3"/>
    </row>
    <row r="372" spans="1:24" ht="15.75" customHeight="1" x14ac:dyDescent="0.2">
      <c r="A372" s="27"/>
      <c r="B372" s="27"/>
      <c r="C372" s="27"/>
      <c r="D372" s="27"/>
      <c r="E372" s="3"/>
      <c r="F372" s="3"/>
      <c r="G372" s="3"/>
      <c r="H372" s="3"/>
      <c r="I372" s="3"/>
      <c r="J372" s="3"/>
      <c r="K372" s="3"/>
      <c r="L372" s="331"/>
      <c r="M372" s="331"/>
      <c r="N372" s="323"/>
      <c r="O372" s="331"/>
      <c r="P372" s="3"/>
      <c r="Q372" s="270"/>
      <c r="R372" s="3"/>
      <c r="S372" s="3"/>
      <c r="T372" s="3"/>
      <c r="U372" s="3"/>
      <c r="V372" s="3"/>
      <c r="W372" s="3"/>
      <c r="X372" s="3"/>
    </row>
    <row r="373" spans="1:24" ht="15.75" customHeight="1" x14ac:dyDescent="0.2">
      <c r="A373" s="27"/>
      <c r="B373" s="27"/>
      <c r="C373" s="27"/>
      <c r="D373" s="27"/>
      <c r="E373" s="3"/>
      <c r="F373" s="3"/>
      <c r="G373" s="3"/>
      <c r="H373" s="3"/>
      <c r="I373" s="3"/>
      <c r="J373" s="3"/>
      <c r="K373" s="3"/>
      <c r="L373" s="331"/>
      <c r="M373" s="331"/>
      <c r="N373" s="323"/>
      <c r="O373" s="331"/>
      <c r="P373" s="3"/>
      <c r="Q373" s="270"/>
      <c r="R373" s="3"/>
      <c r="S373" s="3"/>
      <c r="T373" s="3"/>
      <c r="U373" s="3"/>
      <c r="V373" s="3"/>
      <c r="W373" s="3"/>
      <c r="X373" s="3"/>
    </row>
    <row r="374" spans="1:24" ht="15.75" customHeight="1" x14ac:dyDescent="0.2">
      <c r="A374" s="27"/>
      <c r="B374" s="27"/>
      <c r="C374" s="27"/>
      <c r="D374" s="27"/>
      <c r="E374" s="3"/>
      <c r="F374" s="3"/>
      <c r="G374" s="3"/>
      <c r="H374" s="3"/>
      <c r="I374" s="3"/>
      <c r="J374" s="3"/>
      <c r="K374" s="3"/>
      <c r="L374" s="331"/>
      <c r="M374" s="331"/>
      <c r="N374" s="323"/>
      <c r="O374" s="331"/>
      <c r="P374" s="3"/>
      <c r="Q374" s="270"/>
      <c r="R374" s="3"/>
      <c r="S374" s="3"/>
      <c r="T374" s="3"/>
      <c r="U374" s="3"/>
      <c r="V374" s="3"/>
      <c r="W374" s="3"/>
      <c r="X374" s="3"/>
    </row>
    <row r="375" spans="1:24" ht="15.75" customHeight="1" x14ac:dyDescent="0.2">
      <c r="A375" s="27"/>
      <c r="B375" s="27"/>
      <c r="C375" s="27"/>
      <c r="D375" s="27"/>
      <c r="E375" s="3"/>
      <c r="F375" s="3"/>
      <c r="G375" s="3"/>
      <c r="H375" s="3"/>
      <c r="I375" s="3"/>
      <c r="J375" s="3"/>
      <c r="K375" s="3"/>
      <c r="L375" s="331"/>
      <c r="M375" s="331"/>
      <c r="N375" s="323"/>
      <c r="O375" s="331"/>
      <c r="P375" s="3"/>
      <c r="Q375" s="270"/>
      <c r="R375" s="3"/>
      <c r="S375" s="3"/>
      <c r="T375" s="3"/>
      <c r="U375" s="3"/>
      <c r="V375" s="3"/>
      <c r="W375" s="3"/>
      <c r="X375" s="3"/>
    </row>
    <row r="376" spans="1:24" ht="15.75" customHeight="1" x14ac:dyDescent="0.2">
      <c r="A376" s="27"/>
      <c r="B376" s="27"/>
      <c r="C376" s="27"/>
      <c r="D376" s="27"/>
      <c r="E376" s="3"/>
      <c r="F376" s="3"/>
      <c r="G376" s="3"/>
      <c r="H376" s="3"/>
      <c r="I376" s="3"/>
      <c r="J376" s="3"/>
      <c r="K376" s="3"/>
      <c r="L376" s="331"/>
      <c r="M376" s="331"/>
      <c r="N376" s="323"/>
      <c r="O376" s="331"/>
      <c r="P376" s="3"/>
      <c r="Q376" s="270"/>
      <c r="R376" s="3"/>
      <c r="S376" s="3"/>
      <c r="T376" s="3"/>
      <c r="U376" s="3"/>
      <c r="V376" s="3"/>
      <c r="W376" s="3"/>
      <c r="X376" s="3"/>
    </row>
    <row r="377" spans="1:24" ht="15.75" customHeight="1" x14ac:dyDescent="0.2">
      <c r="A377" s="27"/>
      <c r="B377" s="27"/>
      <c r="C377" s="27"/>
      <c r="D377" s="27"/>
      <c r="E377" s="3"/>
      <c r="F377" s="3"/>
      <c r="G377" s="3"/>
      <c r="H377" s="3"/>
      <c r="I377" s="3"/>
      <c r="J377" s="3"/>
      <c r="K377" s="3"/>
      <c r="L377" s="331"/>
      <c r="M377" s="331"/>
      <c r="N377" s="323"/>
      <c r="O377" s="331"/>
      <c r="P377" s="3"/>
      <c r="Q377" s="270"/>
      <c r="R377" s="3"/>
      <c r="S377" s="3"/>
      <c r="T377" s="3"/>
      <c r="U377" s="3"/>
      <c r="V377" s="3"/>
      <c r="W377" s="3"/>
      <c r="X377" s="3"/>
    </row>
    <row r="378" spans="1:24" ht="15.75" customHeight="1" x14ac:dyDescent="0.2">
      <c r="A378" s="27"/>
      <c r="B378" s="27"/>
      <c r="C378" s="27"/>
      <c r="D378" s="27"/>
      <c r="E378" s="3"/>
      <c r="F378" s="3"/>
      <c r="G378" s="3"/>
      <c r="H378" s="3"/>
      <c r="I378" s="3"/>
      <c r="J378" s="3"/>
      <c r="K378" s="3"/>
      <c r="L378" s="331"/>
      <c r="M378" s="331"/>
      <c r="N378" s="323"/>
      <c r="O378" s="331"/>
      <c r="P378" s="3"/>
      <c r="Q378" s="270"/>
      <c r="R378" s="3"/>
      <c r="S378" s="3"/>
      <c r="T378" s="3"/>
      <c r="U378" s="3"/>
      <c r="V378" s="3"/>
      <c r="W378" s="3"/>
      <c r="X378" s="3"/>
    </row>
    <row r="379" spans="1:24" ht="15.75" customHeight="1" x14ac:dyDescent="0.2">
      <c r="A379" s="27"/>
      <c r="B379" s="27"/>
      <c r="C379" s="27"/>
      <c r="D379" s="27"/>
      <c r="E379" s="3"/>
      <c r="F379" s="3"/>
      <c r="G379" s="3"/>
      <c r="H379" s="3"/>
      <c r="I379" s="3"/>
      <c r="J379" s="3"/>
      <c r="K379" s="3"/>
      <c r="L379" s="331"/>
      <c r="M379" s="331"/>
      <c r="N379" s="323"/>
      <c r="O379" s="331"/>
      <c r="P379" s="3"/>
      <c r="Q379" s="270"/>
      <c r="R379" s="3"/>
      <c r="S379" s="3"/>
      <c r="T379" s="3"/>
      <c r="U379" s="3"/>
      <c r="V379" s="3"/>
      <c r="W379" s="3"/>
      <c r="X379" s="3"/>
    </row>
    <row r="380" spans="1:24" ht="15.75" customHeight="1" x14ac:dyDescent="0.2">
      <c r="A380" s="27"/>
      <c r="B380" s="27"/>
      <c r="C380" s="27"/>
      <c r="D380" s="27"/>
      <c r="E380" s="3"/>
      <c r="F380" s="3"/>
      <c r="G380" s="3"/>
      <c r="H380" s="3"/>
      <c r="I380" s="3"/>
      <c r="J380" s="3"/>
      <c r="K380" s="3"/>
      <c r="L380" s="331"/>
      <c r="M380" s="331"/>
      <c r="N380" s="323"/>
      <c r="O380" s="331"/>
      <c r="P380" s="3"/>
      <c r="Q380" s="270"/>
      <c r="R380" s="3"/>
      <c r="S380" s="3"/>
      <c r="T380" s="3"/>
      <c r="U380" s="3"/>
      <c r="V380" s="3"/>
      <c r="W380" s="3"/>
      <c r="X380" s="3"/>
    </row>
    <row r="381" spans="1:24" ht="15.75" customHeight="1" x14ac:dyDescent="0.2">
      <c r="A381" s="27"/>
      <c r="B381" s="27"/>
      <c r="C381" s="27"/>
      <c r="D381" s="27"/>
      <c r="E381" s="3"/>
      <c r="F381" s="3"/>
      <c r="G381" s="3"/>
      <c r="H381" s="3"/>
      <c r="I381" s="3"/>
      <c r="J381" s="3"/>
      <c r="K381" s="3"/>
      <c r="L381" s="331"/>
      <c r="M381" s="331"/>
      <c r="N381" s="323"/>
      <c r="O381" s="331"/>
      <c r="P381" s="3"/>
      <c r="Q381" s="270"/>
      <c r="R381" s="3"/>
      <c r="S381" s="3"/>
      <c r="T381" s="3"/>
      <c r="U381" s="3"/>
      <c r="V381" s="3"/>
      <c r="W381" s="3"/>
      <c r="X381" s="3"/>
    </row>
    <row r="382" spans="1:24" ht="15.75" customHeight="1" x14ac:dyDescent="0.2">
      <c r="A382" s="27"/>
      <c r="B382" s="27"/>
      <c r="C382" s="27"/>
      <c r="D382" s="27"/>
      <c r="E382" s="3"/>
      <c r="F382" s="3"/>
      <c r="G382" s="3"/>
      <c r="H382" s="3"/>
      <c r="I382" s="3"/>
      <c r="J382" s="3"/>
      <c r="K382" s="3"/>
      <c r="L382" s="331"/>
      <c r="M382" s="331"/>
      <c r="N382" s="323"/>
      <c r="O382" s="331"/>
      <c r="P382" s="3"/>
      <c r="Q382" s="270"/>
      <c r="R382" s="3"/>
      <c r="S382" s="3"/>
      <c r="T382" s="3"/>
      <c r="U382" s="3"/>
      <c r="V382" s="3"/>
      <c r="W382" s="3"/>
      <c r="X382" s="3"/>
    </row>
    <row r="383" spans="1:24" ht="15.75" customHeight="1" x14ac:dyDescent="0.2">
      <c r="A383" s="27"/>
      <c r="B383" s="27"/>
      <c r="C383" s="27"/>
      <c r="D383" s="27"/>
      <c r="E383" s="3"/>
      <c r="F383" s="3"/>
      <c r="G383" s="3"/>
      <c r="H383" s="3"/>
      <c r="I383" s="3"/>
      <c r="J383" s="3"/>
      <c r="K383" s="3"/>
      <c r="L383" s="331"/>
      <c r="M383" s="331"/>
      <c r="N383" s="323"/>
      <c r="O383" s="331"/>
      <c r="P383" s="3"/>
      <c r="Q383" s="270"/>
      <c r="R383" s="3"/>
      <c r="S383" s="3"/>
      <c r="T383" s="3"/>
      <c r="U383" s="3"/>
      <c r="V383" s="3"/>
      <c r="W383" s="3"/>
      <c r="X383" s="3"/>
    </row>
    <row r="384" spans="1:24" ht="15.75" customHeight="1" x14ac:dyDescent="0.2">
      <c r="A384" s="27"/>
      <c r="B384" s="27"/>
      <c r="C384" s="27"/>
      <c r="D384" s="27"/>
      <c r="E384" s="3"/>
      <c r="F384" s="3"/>
      <c r="G384" s="3"/>
      <c r="H384" s="3"/>
      <c r="I384" s="3"/>
      <c r="J384" s="3"/>
      <c r="K384" s="3"/>
      <c r="L384" s="331"/>
      <c r="M384" s="331"/>
      <c r="N384" s="323"/>
      <c r="O384" s="331"/>
      <c r="P384" s="3"/>
      <c r="Q384" s="270"/>
      <c r="R384" s="3"/>
      <c r="S384" s="3"/>
      <c r="T384" s="3"/>
      <c r="U384" s="3"/>
      <c r="V384" s="3"/>
      <c r="W384" s="3"/>
      <c r="X384" s="3"/>
    </row>
    <row r="385" spans="1:24" ht="15.75" customHeight="1" x14ac:dyDescent="0.2">
      <c r="A385" s="27"/>
      <c r="B385" s="27"/>
      <c r="C385" s="27"/>
      <c r="D385" s="27"/>
      <c r="E385" s="3"/>
      <c r="F385" s="3"/>
      <c r="G385" s="3"/>
      <c r="H385" s="3"/>
      <c r="I385" s="3"/>
      <c r="J385" s="3"/>
      <c r="K385" s="3"/>
      <c r="L385" s="331"/>
      <c r="M385" s="331"/>
      <c r="N385" s="323"/>
      <c r="O385" s="331"/>
      <c r="P385" s="3"/>
      <c r="Q385" s="270"/>
      <c r="R385" s="3"/>
      <c r="S385" s="3"/>
      <c r="T385" s="3"/>
      <c r="U385" s="3"/>
      <c r="V385" s="3"/>
      <c r="W385" s="3"/>
      <c r="X385" s="3"/>
    </row>
    <row r="386" spans="1:24" ht="15.75" customHeight="1" x14ac:dyDescent="0.2">
      <c r="A386" s="27"/>
      <c r="B386" s="27"/>
      <c r="C386" s="27"/>
      <c r="D386" s="27"/>
      <c r="E386" s="3"/>
      <c r="F386" s="3"/>
      <c r="G386" s="3"/>
      <c r="H386" s="3"/>
      <c r="I386" s="3"/>
      <c r="J386" s="3"/>
      <c r="K386" s="3"/>
      <c r="L386" s="331"/>
      <c r="M386" s="331"/>
      <c r="N386" s="323"/>
      <c r="O386" s="331"/>
      <c r="P386" s="3"/>
      <c r="Q386" s="270"/>
      <c r="R386" s="3"/>
      <c r="S386" s="3"/>
      <c r="T386" s="3"/>
      <c r="U386" s="3"/>
      <c r="V386" s="3"/>
      <c r="W386" s="3"/>
      <c r="X386" s="3"/>
    </row>
    <row r="387" spans="1:24" ht="15.75" customHeight="1" x14ac:dyDescent="0.2">
      <c r="A387" s="27"/>
      <c r="B387" s="27"/>
      <c r="C387" s="27"/>
      <c r="D387" s="27"/>
      <c r="E387" s="3"/>
      <c r="F387" s="3"/>
      <c r="G387" s="3"/>
      <c r="H387" s="3"/>
      <c r="I387" s="3"/>
      <c r="J387" s="3"/>
      <c r="K387" s="3"/>
      <c r="L387" s="331"/>
      <c r="M387" s="331"/>
      <c r="N387" s="323"/>
      <c r="O387" s="331"/>
      <c r="P387" s="3"/>
      <c r="Q387" s="270"/>
      <c r="R387" s="3"/>
      <c r="S387" s="3"/>
      <c r="T387" s="3"/>
      <c r="U387" s="3"/>
      <c r="V387" s="3"/>
      <c r="W387" s="3"/>
      <c r="X387" s="3"/>
    </row>
    <row r="388" spans="1:24" ht="15.75" customHeight="1" x14ac:dyDescent="0.2">
      <c r="A388" s="27"/>
      <c r="B388" s="27"/>
      <c r="C388" s="27"/>
      <c r="D388" s="27"/>
      <c r="E388" s="3"/>
      <c r="F388" s="3"/>
      <c r="G388" s="3"/>
      <c r="H388" s="3"/>
      <c r="I388" s="3"/>
      <c r="J388" s="3"/>
      <c r="K388" s="3"/>
      <c r="L388" s="331"/>
      <c r="M388" s="331"/>
      <c r="N388" s="323"/>
      <c r="O388" s="331"/>
      <c r="P388" s="3"/>
      <c r="Q388" s="270"/>
      <c r="R388" s="3"/>
      <c r="S388" s="3"/>
      <c r="T388" s="3"/>
      <c r="U388" s="3"/>
      <c r="V388" s="3"/>
      <c r="W388" s="3"/>
      <c r="X388" s="3"/>
    </row>
    <row r="389" spans="1:24" ht="15.75" customHeight="1" x14ac:dyDescent="0.2">
      <c r="A389" s="27"/>
      <c r="B389" s="27"/>
      <c r="C389" s="27"/>
      <c r="D389" s="27"/>
      <c r="E389" s="3"/>
      <c r="F389" s="3"/>
      <c r="G389" s="3"/>
      <c r="H389" s="3"/>
      <c r="I389" s="3"/>
      <c r="J389" s="3"/>
      <c r="K389" s="3"/>
      <c r="L389" s="331"/>
      <c r="M389" s="331"/>
      <c r="N389" s="323"/>
      <c r="O389" s="331"/>
      <c r="P389" s="3"/>
      <c r="Q389" s="270"/>
      <c r="R389" s="3"/>
      <c r="S389" s="3"/>
      <c r="T389" s="3"/>
      <c r="U389" s="3"/>
      <c r="V389" s="3"/>
      <c r="W389" s="3"/>
      <c r="X389" s="3"/>
    </row>
    <row r="390" spans="1:24" ht="15.75" customHeight="1" x14ac:dyDescent="0.2">
      <c r="A390" s="27"/>
      <c r="B390" s="27"/>
      <c r="C390" s="27"/>
      <c r="D390" s="27"/>
      <c r="E390" s="3"/>
      <c r="F390" s="3"/>
      <c r="G390" s="3"/>
      <c r="H390" s="3"/>
      <c r="I390" s="3"/>
      <c r="J390" s="3"/>
      <c r="K390" s="3"/>
      <c r="L390" s="331"/>
      <c r="M390" s="331"/>
      <c r="N390" s="323"/>
      <c r="O390" s="331"/>
      <c r="P390" s="3"/>
      <c r="Q390" s="270"/>
      <c r="R390" s="3"/>
      <c r="S390" s="3"/>
      <c r="T390" s="3"/>
      <c r="U390" s="3"/>
      <c r="V390" s="3"/>
      <c r="W390" s="3"/>
      <c r="X390" s="3"/>
    </row>
    <row r="391" spans="1:24" ht="15.75" customHeight="1" x14ac:dyDescent="0.2">
      <c r="A391" s="27"/>
      <c r="B391" s="27"/>
      <c r="C391" s="27"/>
      <c r="D391" s="27"/>
      <c r="E391" s="3"/>
      <c r="F391" s="3"/>
      <c r="G391" s="3"/>
      <c r="H391" s="3"/>
      <c r="I391" s="3"/>
      <c r="J391" s="3"/>
      <c r="K391" s="3"/>
      <c r="L391" s="331"/>
      <c r="M391" s="331"/>
      <c r="N391" s="323"/>
      <c r="O391" s="331"/>
      <c r="P391" s="3"/>
      <c r="Q391" s="270"/>
      <c r="R391" s="3"/>
      <c r="S391" s="3"/>
      <c r="T391" s="3"/>
      <c r="U391" s="3"/>
      <c r="V391" s="3"/>
      <c r="W391" s="3"/>
      <c r="X391" s="3"/>
    </row>
    <row r="392" spans="1:24" ht="15.75" customHeight="1" x14ac:dyDescent="0.2">
      <c r="A392" s="27"/>
      <c r="B392" s="27"/>
      <c r="C392" s="27"/>
      <c r="D392" s="27"/>
      <c r="E392" s="3"/>
      <c r="F392" s="3"/>
      <c r="G392" s="3"/>
      <c r="H392" s="3"/>
      <c r="I392" s="3"/>
      <c r="J392" s="3"/>
      <c r="K392" s="3"/>
      <c r="L392" s="331"/>
      <c r="M392" s="331"/>
      <c r="N392" s="323"/>
      <c r="O392" s="331"/>
      <c r="P392" s="3"/>
      <c r="Q392" s="270"/>
      <c r="R392" s="3"/>
      <c r="S392" s="3"/>
      <c r="T392" s="3"/>
      <c r="U392" s="3"/>
      <c r="V392" s="3"/>
      <c r="W392" s="3"/>
      <c r="X392" s="3"/>
    </row>
    <row r="393" spans="1:24" ht="15.75" customHeight="1" x14ac:dyDescent="0.2">
      <c r="A393" s="27"/>
      <c r="B393" s="27"/>
      <c r="C393" s="27"/>
      <c r="D393" s="27"/>
      <c r="E393" s="3"/>
      <c r="F393" s="3"/>
      <c r="G393" s="3"/>
      <c r="H393" s="3"/>
      <c r="I393" s="3"/>
      <c r="J393" s="3"/>
      <c r="K393" s="3"/>
      <c r="L393" s="331"/>
      <c r="M393" s="331"/>
      <c r="N393" s="323"/>
      <c r="O393" s="331"/>
      <c r="P393" s="3"/>
      <c r="Q393" s="270"/>
      <c r="R393" s="3"/>
      <c r="S393" s="3"/>
      <c r="T393" s="3"/>
      <c r="U393" s="3"/>
      <c r="V393" s="3"/>
      <c r="W393" s="3"/>
      <c r="X393" s="3"/>
    </row>
    <row r="394" spans="1:24" ht="15.75" customHeight="1" x14ac:dyDescent="0.2">
      <c r="A394" s="27"/>
      <c r="B394" s="27"/>
      <c r="C394" s="27"/>
      <c r="D394" s="27"/>
      <c r="E394" s="3"/>
      <c r="F394" s="3"/>
      <c r="G394" s="3"/>
      <c r="H394" s="3"/>
      <c r="I394" s="3"/>
      <c r="J394" s="3"/>
      <c r="K394" s="3"/>
      <c r="L394" s="331"/>
      <c r="M394" s="331"/>
      <c r="N394" s="323"/>
      <c r="O394" s="331"/>
      <c r="P394" s="3"/>
      <c r="Q394" s="270"/>
      <c r="R394" s="3"/>
      <c r="S394" s="3"/>
      <c r="T394" s="3"/>
      <c r="U394" s="3"/>
      <c r="V394" s="3"/>
      <c r="W394" s="3"/>
      <c r="X394" s="3"/>
    </row>
    <row r="395" spans="1:24" ht="15.75" customHeight="1" x14ac:dyDescent="0.2">
      <c r="A395" s="27"/>
      <c r="B395" s="27"/>
      <c r="C395" s="27"/>
      <c r="D395" s="27"/>
      <c r="E395" s="3"/>
      <c r="F395" s="3"/>
      <c r="G395" s="3"/>
      <c r="H395" s="3"/>
      <c r="I395" s="3"/>
      <c r="J395" s="3"/>
      <c r="K395" s="3"/>
      <c r="L395" s="331"/>
      <c r="M395" s="331"/>
      <c r="N395" s="323"/>
      <c r="O395" s="331"/>
      <c r="P395" s="3"/>
      <c r="Q395" s="270"/>
      <c r="R395" s="3"/>
      <c r="S395" s="3"/>
      <c r="T395" s="3"/>
      <c r="U395" s="3"/>
      <c r="V395" s="3"/>
      <c r="W395" s="3"/>
      <c r="X395" s="3"/>
    </row>
    <row r="396" spans="1:24" ht="15.75" customHeight="1" x14ac:dyDescent="0.2">
      <c r="A396" s="27"/>
      <c r="B396" s="27"/>
      <c r="C396" s="27"/>
      <c r="D396" s="27"/>
      <c r="E396" s="3"/>
      <c r="F396" s="3"/>
      <c r="G396" s="3"/>
      <c r="H396" s="3"/>
      <c r="I396" s="3"/>
      <c r="J396" s="3"/>
      <c r="K396" s="3"/>
      <c r="L396" s="331"/>
      <c r="M396" s="331"/>
      <c r="N396" s="323"/>
      <c r="O396" s="331"/>
      <c r="P396" s="3"/>
      <c r="Q396" s="270"/>
      <c r="R396" s="3"/>
      <c r="S396" s="3"/>
      <c r="T396" s="3"/>
      <c r="U396" s="3"/>
      <c r="V396" s="3"/>
      <c r="W396" s="3"/>
      <c r="X396" s="3"/>
    </row>
    <row r="397" spans="1:24" ht="15.75" customHeight="1" x14ac:dyDescent="0.2">
      <c r="A397" s="27"/>
      <c r="B397" s="27"/>
      <c r="C397" s="27"/>
      <c r="D397" s="27"/>
      <c r="E397" s="3"/>
      <c r="F397" s="3"/>
      <c r="G397" s="3"/>
      <c r="H397" s="3"/>
      <c r="I397" s="3"/>
      <c r="J397" s="3"/>
      <c r="K397" s="3"/>
      <c r="L397" s="331"/>
      <c r="M397" s="331"/>
      <c r="N397" s="323"/>
      <c r="O397" s="331"/>
      <c r="P397" s="3"/>
      <c r="Q397" s="270"/>
      <c r="R397" s="3"/>
      <c r="S397" s="3"/>
      <c r="T397" s="3"/>
      <c r="U397" s="3"/>
      <c r="V397" s="3"/>
      <c r="W397" s="3"/>
      <c r="X397" s="3"/>
    </row>
    <row r="398" spans="1:24" ht="15.75" customHeight="1" x14ac:dyDescent="0.2">
      <c r="A398" s="27"/>
      <c r="B398" s="27"/>
      <c r="C398" s="27"/>
      <c r="D398" s="27"/>
      <c r="E398" s="3"/>
      <c r="F398" s="3"/>
      <c r="G398" s="3"/>
      <c r="H398" s="3"/>
      <c r="I398" s="3"/>
      <c r="J398" s="3"/>
      <c r="K398" s="3"/>
      <c r="L398" s="331"/>
      <c r="M398" s="331"/>
      <c r="N398" s="323"/>
      <c r="O398" s="331"/>
      <c r="P398" s="3"/>
      <c r="Q398" s="270"/>
      <c r="R398" s="3"/>
      <c r="S398" s="3"/>
      <c r="T398" s="3"/>
      <c r="U398" s="3"/>
      <c r="V398" s="3"/>
      <c r="W398" s="3"/>
      <c r="X398" s="3"/>
    </row>
    <row r="399" spans="1:24" ht="15.75" customHeight="1" x14ac:dyDescent="0.2">
      <c r="A399" s="27"/>
      <c r="B399" s="27"/>
      <c r="C399" s="27"/>
      <c r="D399" s="27"/>
      <c r="E399" s="3"/>
      <c r="F399" s="3"/>
      <c r="G399" s="3"/>
      <c r="H399" s="3"/>
      <c r="I399" s="3"/>
      <c r="J399" s="3"/>
      <c r="K399" s="3"/>
      <c r="L399" s="331"/>
      <c r="M399" s="331"/>
      <c r="N399" s="323"/>
      <c r="O399" s="331"/>
      <c r="P399" s="3"/>
      <c r="Q399" s="270"/>
      <c r="R399" s="3"/>
      <c r="S399" s="3"/>
      <c r="T399" s="3"/>
      <c r="U399" s="3"/>
      <c r="V399" s="3"/>
      <c r="W399" s="3"/>
      <c r="X399" s="3"/>
    </row>
    <row r="400" spans="1:24" ht="15.75" customHeight="1" x14ac:dyDescent="0.2">
      <c r="A400" s="27"/>
      <c r="B400" s="27"/>
      <c r="C400" s="27"/>
      <c r="D400" s="27"/>
      <c r="E400" s="3"/>
      <c r="F400" s="3"/>
      <c r="G400" s="3"/>
      <c r="H400" s="3"/>
      <c r="I400" s="3"/>
      <c r="J400" s="3"/>
      <c r="K400" s="3"/>
      <c r="L400" s="331"/>
      <c r="M400" s="331"/>
      <c r="N400" s="323"/>
      <c r="O400" s="331"/>
      <c r="P400" s="3"/>
      <c r="Q400" s="270"/>
      <c r="R400" s="3"/>
      <c r="S400" s="3"/>
      <c r="T400" s="3"/>
      <c r="U400" s="3"/>
      <c r="V400" s="3"/>
      <c r="W400" s="3"/>
      <c r="X400" s="3"/>
    </row>
    <row r="401" spans="1:24" ht="15.75" customHeight="1" x14ac:dyDescent="0.2">
      <c r="A401" s="27"/>
      <c r="B401" s="27"/>
      <c r="C401" s="27"/>
      <c r="D401" s="27"/>
      <c r="E401" s="3"/>
      <c r="F401" s="3"/>
      <c r="G401" s="3"/>
      <c r="H401" s="3"/>
      <c r="I401" s="3"/>
      <c r="J401" s="3"/>
      <c r="K401" s="3"/>
      <c r="L401" s="331"/>
      <c r="M401" s="331"/>
      <c r="N401" s="323"/>
      <c r="O401" s="331"/>
      <c r="P401" s="3"/>
      <c r="Q401" s="270"/>
      <c r="R401" s="3"/>
      <c r="S401" s="3"/>
      <c r="T401" s="3"/>
      <c r="U401" s="3"/>
      <c r="V401" s="3"/>
      <c r="W401" s="3"/>
      <c r="X401" s="3"/>
    </row>
    <row r="402" spans="1:24" ht="15.75" customHeight="1" x14ac:dyDescent="0.2">
      <c r="A402" s="27"/>
      <c r="B402" s="27"/>
      <c r="C402" s="27"/>
      <c r="D402" s="27"/>
      <c r="E402" s="3"/>
      <c r="F402" s="3"/>
      <c r="G402" s="3"/>
      <c r="H402" s="3"/>
      <c r="I402" s="3"/>
      <c r="J402" s="3"/>
      <c r="K402" s="3"/>
      <c r="L402" s="331"/>
      <c r="M402" s="331"/>
      <c r="N402" s="323"/>
      <c r="O402" s="331"/>
      <c r="P402" s="3"/>
      <c r="Q402" s="270"/>
      <c r="R402" s="3"/>
      <c r="S402" s="3"/>
      <c r="T402" s="3"/>
      <c r="U402" s="3"/>
      <c r="V402" s="3"/>
      <c r="W402" s="3"/>
      <c r="X402" s="3"/>
    </row>
    <row r="403" spans="1:24" ht="15.75" customHeight="1" x14ac:dyDescent="0.2">
      <c r="A403" s="27"/>
      <c r="B403" s="27"/>
      <c r="C403" s="27"/>
      <c r="D403" s="27"/>
      <c r="E403" s="3"/>
      <c r="F403" s="3"/>
      <c r="G403" s="3"/>
      <c r="H403" s="3"/>
      <c r="I403" s="3"/>
      <c r="J403" s="3"/>
      <c r="K403" s="3"/>
      <c r="L403" s="331"/>
      <c r="M403" s="331"/>
      <c r="N403" s="323"/>
      <c r="O403" s="331"/>
      <c r="P403" s="3"/>
      <c r="Q403" s="270"/>
      <c r="R403" s="3"/>
      <c r="S403" s="3"/>
      <c r="T403" s="3"/>
      <c r="U403" s="3"/>
      <c r="V403" s="3"/>
      <c r="W403" s="3"/>
      <c r="X403" s="3"/>
    </row>
    <row r="404" spans="1:24" ht="15.75" customHeight="1" x14ac:dyDescent="0.2">
      <c r="A404" s="27"/>
      <c r="B404" s="27"/>
      <c r="C404" s="27"/>
      <c r="D404" s="27"/>
      <c r="E404" s="3"/>
      <c r="F404" s="3"/>
      <c r="G404" s="3"/>
      <c r="H404" s="3"/>
      <c r="I404" s="3"/>
      <c r="J404" s="3"/>
      <c r="K404" s="3"/>
      <c r="L404" s="331"/>
      <c r="M404" s="331"/>
      <c r="N404" s="323"/>
      <c r="O404" s="331"/>
      <c r="P404" s="3"/>
      <c r="Q404" s="270"/>
      <c r="R404" s="3"/>
      <c r="S404" s="3"/>
      <c r="T404" s="3"/>
      <c r="U404" s="3"/>
      <c r="V404" s="3"/>
      <c r="W404" s="3"/>
      <c r="X404" s="3"/>
    </row>
    <row r="405" spans="1:24" ht="15.75" customHeight="1" x14ac:dyDescent="0.2">
      <c r="A405" s="27"/>
      <c r="B405" s="27"/>
      <c r="C405" s="27"/>
      <c r="D405" s="27"/>
      <c r="E405" s="3"/>
      <c r="F405" s="3"/>
      <c r="G405" s="3"/>
      <c r="H405" s="3"/>
      <c r="I405" s="3"/>
      <c r="J405" s="3"/>
      <c r="K405" s="3"/>
      <c r="L405" s="331"/>
      <c r="M405" s="331"/>
      <c r="N405" s="323"/>
      <c r="O405" s="331"/>
      <c r="P405" s="3"/>
      <c r="Q405" s="270"/>
      <c r="R405" s="3"/>
      <c r="S405" s="3"/>
      <c r="T405" s="3"/>
      <c r="U405" s="3"/>
      <c r="V405" s="3"/>
      <c r="W405" s="3"/>
      <c r="X405" s="3"/>
    </row>
    <row r="406" spans="1:24" ht="15.75" customHeight="1" x14ac:dyDescent="0.2">
      <c r="A406" s="27"/>
      <c r="B406" s="27"/>
      <c r="C406" s="27"/>
      <c r="D406" s="27"/>
      <c r="E406" s="3"/>
      <c r="F406" s="3"/>
      <c r="G406" s="3"/>
      <c r="H406" s="3"/>
      <c r="I406" s="3"/>
      <c r="J406" s="3"/>
      <c r="K406" s="3"/>
      <c r="L406" s="331"/>
      <c r="M406" s="331"/>
      <c r="N406" s="323"/>
      <c r="O406" s="331"/>
      <c r="P406" s="3"/>
      <c r="Q406" s="270"/>
      <c r="R406" s="3"/>
      <c r="S406" s="3"/>
      <c r="T406" s="3"/>
      <c r="U406" s="3"/>
      <c r="V406" s="3"/>
      <c r="W406" s="3"/>
      <c r="X406" s="3"/>
    </row>
    <row r="407" spans="1:24" ht="15.75" customHeight="1" x14ac:dyDescent="0.2">
      <c r="A407" s="27"/>
      <c r="B407" s="27"/>
      <c r="C407" s="27"/>
      <c r="D407" s="27"/>
      <c r="E407" s="3"/>
      <c r="F407" s="3"/>
      <c r="G407" s="3"/>
      <c r="H407" s="3"/>
      <c r="I407" s="3"/>
      <c r="J407" s="3"/>
      <c r="K407" s="3"/>
      <c r="L407" s="331"/>
      <c r="M407" s="331"/>
      <c r="N407" s="323"/>
      <c r="O407" s="331"/>
      <c r="P407" s="3"/>
      <c r="Q407" s="270"/>
      <c r="R407" s="3"/>
      <c r="S407" s="3"/>
      <c r="T407" s="3"/>
      <c r="U407" s="3"/>
      <c r="V407" s="3"/>
      <c r="W407" s="3"/>
      <c r="X407" s="3"/>
    </row>
    <row r="408" spans="1:24" ht="15.75" customHeight="1" x14ac:dyDescent="0.2">
      <c r="A408" s="27"/>
      <c r="B408" s="27"/>
      <c r="C408" s="27"/>
      <c r="D408" s="27"/>
      <c r="E408" s="3"/>
      <c r="F408" s="3"/>
      <c r="G408" s="3"/>
      <c r="H408" s="3"/>
      <c r="I408" s="3"/>
      <c r="J408" s="3"/>
      <c r="K408" s="3"/>
      <c r="L408" s="331"/>
      <c r="M408" s="331"/>
      <c r="N408" s="323"/>
      <c r="O408" s="331"/>
      <c r="P408" s="3"/>
      <c r="Q408" s="270"/>
      <c r="R408" s="3"/>
      <c r="S408" s="3"/>
      <c r="T408" s="3"/>
      <c r="U408" s="3"/>
      <c r="V408" s="3"/>
      <c r="W408" s="3"/>
      <c r="X408" s="3"/>
    </row>
    <row r="409" spans="1:24" ht="15.75" customHeight="1" x14ac:dyDescent="0.2">
      <c r="A409" s="27"/>
      <c r="B409" s="27"/>
      <c r="C409" s="27"/>
      <c r="D409" s="27"/>
      <c r="E409" s="3"/>
      <c r="F409" s="3"/>
      <c r="G409" s="3"/>
      <c r="H409" s="3"/>
      <c r="I409" s="3"/>
      <c r="J409" s="3"/>
      <c r="K409" s="3"/>
      <c r="L409" s="331"/>
      <c r="M409" s="331"/>
      <c r="N409" s="323"/>
      <c r="O409" s="331"/>
      <c r="P409" s="3"/>
      <c r="Q409" s="270"/>
      <c r="R409" s="3"/>
      <c r="S409" s="3"/>
      <c r="T409" s="3"/>
      <c r="U409" s="3"/>
      <c r="V409" s="3"/>
      <c r="W409" s="3"/>
      <c r="X409" s="3"/>
    </row>
    <row r="410" spans="1:24" ht="15.75" customHeight="1" x14ac:dyDescent="0.2">
      <c r="A410" s="27"/>
      <c r="B410" s="27"/>
      <c r="C410" s="27"/>
      <c r="D410" s="27"/>
      <c r="E410" s="3"/>
      <c r="F410" s="3"/>
      <c r="G410" s="3"/>
      <c r="H410" s="3"/>
      <c r="I410" s="3"/>
      <c r="J410" s="3"/>
      <c r="K410" s="3"/>
      <c r="L410" s="331"/>
      <c r="M410" s="331"/>
      <c r="N410" s="323"/>
      <c r="O410" s="331"/>
      <c r="P410" s="3"/>
      <c r="Q410" s="270"/>
      <c r="R410" s="3"/>
      <c r="S410" s="3"/>
      <c r="T410" s="3"/>
      <c r="U410" s="3"/>
      <c r="V410" s="3"/>
      <c r="W410" s="3"/>
      <c r="X410" s="3"/>
    </row>
    <row r="411" spans="1:24" ht="15.75" customHeight="1" x14ac:dyDescent="0.2">
      <c r="A411" s="27"/>
      <c r="B411" s="27"/>
      <c r="C411" s="27"/>
      <c r="D411" s="27"/>
      <c r="E411" s="3"/>
      <c r="F411" s="3"/>
      <c r="G411" s="3"/>
      <c r="H411" s="3"/>
      <c r="I411" s="3"/>
      <c r="J411" s="3"/>
      <c r="K411" s="3"/>
      <c r="L411" s="331"/>
      <c r="M411" s="331"/>
      <c r="N411" s="323"/>
      <c r="O411" s="331"/>
      <c r="P411" s="3"/>
      <c r="Q411" s="270"/>
      <c r="R411" s="3"/>
      <c r="S411" s="3"/>
      <c r="T411" s="3"/>
      <c r="U411" s="3"/>
      <c r="V411" s="3"/>
      <c r="W411" s="3"/>
      <c r="X411" s="3"/>
    </row>
    <row r="412" spans="1:24" ht="15.75" customHeight="1" x14ac:dyDescent="0.2">
      <c r="A412" s="27"/>
      <c r="B412" s="27"/>
      <c r="C412" s="27"/>
      <c r="D412" s="27"/>
      <c r="E412" s="3"/>
      <c r="F412" s="3"/>
      <c r="G412" s="3"/>
      <c r="H412" s="3"/>
      <c r="I412" s="3"/>
      <c r="J412" s="3"/>
      <c r="K412" s="3"/>
      <c r="L412" s="331"/>
      <c r="M412" s="331"/>
      <c r="N412" s="323"/>
      <c r="O412" s="331"/>
      <c r="P412" s="3"/>
      <c r="Q412" s="270"/>
      <c r="R412" s="3"/>
      <c r="S412" s="3"/>
      <c r="T412" s="3"/>
      <c r="U412" s="3"/>
      <c r="V412" s="3"/>
      <c r="W412" s="3"/>
      <c r="X412" s="3"/>
    </row>
    <row r="413" spans="1:24" ht="15.75" customHeight="1" x14ac:dyDescent="0.2">
      <c r="A413" s="27"/>
      <c r="B413" s="27"/>
      <c r="C413" s="27"/>
      <c r="D413" s="27"/>
      <c r="E413" s="3"/>
      <c r="F413" s="3"/>
      <c r="G413" s="3"/>
      <c r="H413" s="3"/>
      <c r="I413" s="3"/>
      <c r="J413" s="3"/>
      <c r="K413" s="3"/>
      <c r="L413" s="331"/>
      <c r="M413" s="331"/>
      <c r="N413" s="323"/>
      <c r="O413" s="331"/>
      <c r="P413" s="3"/>
      <c r="Q413" s="270"/>
      <c r="R413" s="3"/>
      <c r="S413" s="3"/>
      <c r="T413" s="3"/>
      <c r="U413" s="3"/>
      <c r="V413" s="3"/>
      <c r="W413" s="3"/>
      <c r="X413" s="3"/>
    </row>
    <row r="414" spans="1:24" ht="15.75" customHeight="1" x14ac:dyDescent="0.2">
      <c r="A414" s="27"/>
      <c r="B414" s="27"/>
      <c r="C414" s="27"/>
      <c r="D414" s="27"/>
      <c r="E414" s="3"/>
      <c r="F414" s="3"/>
      <c r="G414" s="3"/>
      <c r="H414" s="3"/>
      <c r="I414" s="3"/>
      <c r="J414" s="3"/>
      <c r="K414" s="3"/>
      <c r="L414" s="331"/>
      <c r="M414" s="331"/>
      <c r="N414" s="323"/>
      <c r="O414" s="331"/>
      <c r="P414" s="3"/>
      <c r="Q414" s="270"/>
      <c r="R414" s="3"/>
      <c r="S414" s="3"/>
      <c r="T414" s="3"/>
      <c r="U414" s="3"/>
      <c r="V414" s="3"/>
      <c r="W414" s="3"/>
      <c r="X414" s="3"/>
    </row>
    <row r="415" spans="1:24" ht="15.75" customHeight="1" x14ac:dyDescent="0.2">
      <c r="A415" s="27"/>
      <c r="B415" s="27"/>
      <c r="C415" s="27"/>
      <c r="D415" s="27"/>
      <c r="E415" s="3"/>
      <c r="F415" s="3"/>
      <c r="G415" s="3"/>
      <c r="H415" s="3"/>
      <c r="I415" s="3"/>
      <c r="J415" s="3"/>
      <c r="K415" s="3"/>
      <c r="L415" s="331"/>
      <c r="M415" s="331"/>
      <c r="N415" s="323"/>
      <c r="O415" s="331"/>
      <c r="P415" s="3"/>
      <c r="Q415" s="270"/>
      <c r="R415" s="3"/>
      <c r="S415" s="3"/>
      <c r="T415" s="3"/>
      <c r="U415" s="3"/>
      <c r="V415" s="3"/>
      <c r="W415" s="3"/>
      <c r="X415" s="3"/>
    </row>
    <row r="416" spans="1:24" ht="15.75" customHeight="1" x14ac:dyDescent="0.2">
      <c r="A416" s="27"/>
      <c r="B416" s="27"/>
      <c r="C416" s="27"/>
      <c r="D416" s="27"/>
      <c r="E416" s="3"/>
      <c r="F416" s="3"/>
      <c r="G416" s="3"/>
      <c r="H416" s="3"/>
      <c r="I416" s="3"/>
      <c r="J416" s="3"/>
      <c r="K416" s="3"/>
      <c r="L416" s="331"/>
      <c r="M416" s="331"/>
      <c r="N416" s="323"/>
      <c r="O416" s="331"/>
      <c r="P416" s="3"/>
      <c r="Q416" s="270"/>
      <c r="R416" s="3"/>
      <c r="S416" s="3"/>
      <c r="T416" s="3"/>
      <c r="U416" s="3"/>
      <c r="V416" s="3"/>
      <c r="W416" s="3"/>
      <c r="X416" s="3"/>
    </row>
    <row r="417" spans="1:24" ht="15.75" customHeight="1" x14ac:dyDescent="0.2">
      <c r="A417" s="27"/>
      <c r="B417" s="27"/>
      <c r="C417" s="27"/>
      <c r="D417" s="27"/>
      <c r="E417" s="3"/>
      <c r="F417" s="3"/>
      <c r="G417" s="3"/>
      <c r="H417" s="3"/>
      <c r="I417" s="3"/>
      <c r="J417" s="3"/>
      <c r="K417" s="3"/>
      <c r="L417" s="331"/>
      <c r="M417" s="331"/>
      <c r="N417" s="323"/>
      <c r="O417" s="331"/>
      <c r="P417" s="3"/>
      <c r="Q417" s="270"/>
      <c r="R417" s="3"/>
      <c r="S417" s="3"/>
      <c r="T417" s="3"/>
      <c r="U417" s="3"/>
      <c r="V417" s="3"/>
      <c r="W417" s="3"/>
      <c r="X417" s="3"/>
    </row>
    <row r="418" spans="1:24" ht="15.75" customHeight="1" x14ac:dyDescent="0.2">
      <c r="A418" s="27"/>
      <c r="B418" s="27"/>
      <c r="C418" s="27"/>
      <c r="D418" s="27"/>
      <c r="E418" s="3"/>
      <c r="F418" s="3"/>
      <c r="G418" s="3"/>
      <c r="H418" s="3"/>
      <c r="I418" s="3"/>
      <c r="J418" s="3"/>
      <c r="K418" s="3"/>
      <c r="L418" s="331"/>
      <c r="M418" s="331"/>
      <c r="N418" s="323"/>
      <c r="O418" s="331"/>
      <c r="P418" s="3"/>
      <c r="Q418" s="270"/>
      <c r="R418" s="3"/>
      <c r="S418" s="3"/>
      <c r="T418" s="3"/>
      <c r="U418" s="3"/>
      <c r="V418" s="3"/>
      <c r="W418" s="3"/>
      <c r="X418" s="3"/>
    </row>
    <row r="419" spans="1:24" ht="15.75" customHeight="1" x14ac:dyDescent="0.2">
      <c r="A419" s="27"/>
      <c r="B419" s="27"/>
      <c r="C419" s="27"/>
      <c r="D419" s="27"/>
      <c r="E419" s="3"/>
      <c r="F419" s="3"/>
      <c r="G419" s="3"/>
      <c r="H419" s="3"/>
      <c r="I419" s="3"/>
      <c r="J419" s="3"/>
      <c r="K419" s="3"/>
      <c r="L419" s="331"/>
      <c r="M419" s="331"/>
      <c r="N419" s="323"/>
      <c r="O419" s="331"/>
      <c r="P419" s="3"/>
      <c r="Q419" s="270"/>
      <c r="R419" s="3"/>
      <c r="S419" s="3"/>
      <c r="T419" s="3"/>
      <c r="U419" s="3"/>
      <c r="V419" s="3"/>
      <c r="W419" s="3"/>
      <c r="X419" s="3"/>
    </row>
    <row r="420" spans="1:24" ht="15.75" customHeight="1" x14ac:dyDescent="0.2">
      <c r="A420" s="27"/>
      <c r="B420" s="27"/>
      <c r="C420" s="27"/>
      <c r="D420" s="27"/>
      <c r="E420" s="3"/>
      <c r="F420" s="3"/>
      <c r="G420" s="3"/>
      <c r="H420" s="3"/>
      <c r="I420" s="3"/>
      <c r="J420" s="3"/>
      <c r="K420" s="3"/>
      <c r="L420" s="331"/>
      <c r="M420" s="331"/>
      <c r="N420" s="323"/>
      <c r="O420" s="331"/>
      <c r="P420" s="3"/>
      <c r="Q420" s="270"/>
      <c r="R420" s="3"/>
      <c r="S420" s="3"/>
      <c r="T420" s="3"/>
      <c r="U420" s="3"/>
      <c r="V420" s="3"/>
      <c r="W420" s="3"/>
      <c r="X420" s="3"/>
    </row>
    <row r="421" spans="1:24" ht="15.75" customHeight="1" x14ac:dyDescent="0.2">
      <c r="A421" s="27"/>
      <c r="B421" s="27"/>
      <c r="C421" s="27"/>
      <c r="D421" s="27"/>
      <c r="E421" s="3"/>
      <c r="F421" s="3"/>
      <c r="G421" s="3"/>
      <c r="H421" s="3"/>
      <c r="I421" s="3"/>
      <c r="J421" s="3"/>
      <c r="K421" s="3"/>
      <c r="L421" s="331"/>
      <c r="M421" s="331"/>
      <c r="N421" s="323"/>
      <c r="O421" s="331"/>
      <c r="P421" s="3"/>
      <c r="Q421" s="270"/>
      <c r="R421" s="3"/>
      <c r="S421" s="3"/>
      <c r="T421" s="3"/>
      <c r="U421" s="3"/>
      <c r="V421" s="3"/>
      <c r="W421" s="3"/>
      <c r="X421" s="3"/>
    </row>
    <row r="422" spans="1:24" ht="15.75" customHeight="1" x14ac:dyDescent="0.2">
      <c r="A422" s="27"/>
      <c r="B422" s="27"/>
      <c r="C422" s="27"/>
      <c r="D422" s="27"/>
      <c r="E422" s="3"/>
      <c r="F422" s="3"/>
      <c r="G422" s="3"/>
      <c r="H422" s="3"/>
      <c r="I422" s="3"/>
      <c r="J422" s="3"/>
      <c r="K422" s="3"/>
      <c r="L422" s="331"/>
      <c r="M422" s="331"/>
      <c r="N422" s="323"/>
      <c r="O422" s="331"/>
      <c r="P422" s="3"/>
      <c r="Q422" s="270"/>
      <c r="R422" s="3"/>
      <c r="S422" s="3"/>
      <c r="T422" s="3"/>
      <c r="U422" s="3"/>
      <c r="V422" s="3"/>
      <c r="W422" s="3"/>
      <c r="X422" s="3"/>
    </row>
    <row r="423" spans="1:24" ht="15.75" customHeight="1" x14ac:dyDescent="0.2">
      <c r="A423" s="27"/>
      <c r="B423" s="27"/>
      <c r="C423" s="27"/>
      <c r="D423" s="27"/>
      <c r="E423" s="3"/>
      <c r="F423" s="3"/>
      <c r="G423" s="3"/>
      <c r="H423" s="3"/>
      <c r="I423" s="3"/>
      <c r="J423" s="3"/>
      <c r="K423" s="3"/>
      <c r="L423" s="331"/>
      <c r="M423" s="331"/>
      <c r="N423" s="323"/>
      <c r="O423" s="331"/>
      <c r="P423" s="3"/>
      <c r="Q423" s="270"/>
      <c r="R423" s="3"/>
      <c r="S423" s="3"/>
      <c r="T423" s="3"/>
      <c r="U423" s="3"/>
      <c r="V423" s="3"/>
      <c r="W423" s="3"/>
      <c r="X423" s="3"/>
    </row>
    <row r="424" spans="1:24" ht="15.75" customHeight="1" x14ac:dyDescent="0.2">
      <c r="A424" s="27"/>
      <c r="B424" s="27"/>
      <c r="C424" s="27"/>
      <c r="D424" s="27"/>
      <c r="E424" s="3"/>
      <c r="F424" s="3"/>
      <c r="G424" s="3"/>
      <c r="H424" s="3"/>
      <c r="I424" s="3"/>
      <c r="J424" s="3"/>
      <c r="K424" s="3"/>
      <c r="L424" s="331"/>
      <c r="M424" s="331"/>
      <c r="N424" s="323"/>
      <c r="O424" s="331"/>
      <c r="P424" s="3"/>
      <c r="Q424" s="270"/>
      <c r="R424" s="3"/>
      <c r="S424" s="3"/>
      <c r="T424" s="3"/>
      <c r="U424" s="3"/>
      <c r="V424" s="3"/>
      <c r="W424" s="3"/>
      <c r="X424" s="3"/>
    </row>
    <row r="425" spans="1:24" ht="15.75" customHeight="1" x14ac:dyDescent="0.2">
      <c r="A425" s="27"/>
      <c r="B425" s="27"/>
      <c r="C425" s="27"/>
      <c r="D425" s="27"/>
      <c r="E425" s="3"/>
      <c r="F425" s="3"/>
      <c r="G425" s="3"/>
      <c r="H425" s="3"/>
      <c r="I425" s="3"/>
      <c r="J425" s="3"/>
      <c r="K425" s="3"/>
      <c r="L425" s="331"/>
      <c r="M425" s="331"/>
      <c r="N425" s="323"/>
      <c r="O425" s="331"/>
      <c r="P425" s="3"/>
      <c r="Q425" s="270"/>
      <c r="R425" s="3"/>
      <c r="S425" s="3"/>
      <c r="T425" s="3"/>
      <c r="U425" s="3"/>
      <c r="V425" s="3"/>
      <c r="W425" s="3"/>
      <c r="X425" s="3"/>
    </row>
    <row r="426" spans="1:24" ht="15.75" customHeight="1" x14ac:dyDescent="0.2">
      <c r="A426" s="27"/>
      <c r="B426" s="27"/>
      <c r="C426" s="27"/>
      <c r="D426" s="27"/>
      <c r="E426" s="3"/>
      <c r="F426" s="3"/>
      <c r="G426" s="3"/>
      <c r="H426" s="3"/>
      <c r="I426" s="3"/>
      <c r="J426" s="3"/>
      <c r="K426" s="3"/>
      <c r="L426" s="331"/>
      <c r="M426" s="331"/>
      <c r="N426" s="323"/>
      <c r="O426" s="331"/>
      <c r="P426" s="3"/>
      <c r="Q426" s="270"/>
      <c r="R426" s="3"/>
      <c r="S426" s="3"/>
      <c r="T426" s="3"/>
      <c r="U426" s="3"/>
      <c r="V426" s="3"/>
      <c r="W426" s="3"/>
      <c r="X426" s="3"/>
    </row>
    <row r="427" spans="1:24" ht="15.75" customHeight="1" x14ac:dyDescent="0.2">
      <c r="A427" s="27"/>
      <c r="B427" s="27"/>
      <c r="C427" s="27"/>
      <c r="D427" s="27"/>
      <c r="E427" s="3"/>
      <c r="F427" s="3"/>
      <c r="G427" s="3"/>
      <c r="H427" s="3"/>
      <c r="I427" s="3"/>
      <c r="J427" s="3"/>
      <c r="K427" s="3"/>
      <c r="L427" s="331"/>
      <c r="M427" s="331"/>
      <c r="N427" s="323"/>
      <c r="O427" s="331"/>
      <c r="P427" s="3"/>
      <c r="Q427" s="270"/>
      <c r="R427" s="3"/>
      <c r="S427" s="3"/>
      <c r="T427" s="3"/>
      <c r="U427" s="3"/>
      <c r="V427" s="3"/>
      <c r="W427" s="3"/>
      <c r="X427" s="3"/>
    </row>
    <row r="428" spans="1:24" ht="15.75" customHeight="1" x14ac:dyDescent="0.2">
      <c r="A428" s="27"/>
      <c r="B428" s="27"/>
      <c r="C428" s="27"/>
      <c r="D428" s="27"/>
      <c r="E428" s="3"/>
      <c r="F428" s="3"/>
      <c r="G428" s="3"/>
      <c r="H428" s="3"/>
      <c r="I428" s="3"/>
      <c r="J428" s="3"/>
      <c r="K428" s="3"/>
      <c r="L428" s="331"/>
      <c r="M428" s="331"/>
      <c r="N428" s="323"/>
      <c r="O428" s="331"/>
      <c r="P428" s="3"/>
      <c r="Q428" s="270"/>
      <c r="R428" s="3"/>
      <c r="S428" s="3"/>
      <c r="T428" s="3"/>
      <c r="U428" s="3"/>
      <c r="V428" s="3"/>
      <c r="W428" s="3"/>
      <c r="X428" s="3"/>
    </row>
    <row r="429" spans="1:24" ht="15.75" customHeight="1" x14ac:dyDescent="0.2">
      <c r="A429" s="27"/>
      <c r="B429" s="27"/>
      <c r="C429" s="27"/>
      <c r="D429" s="27"/>
      <c r="E429" s="3"/>
      <c r="F429" s="3"/>
      <c r="G429" s="3"/>
      <c r="H429" s="3"/>
      <c r="I429" s="3"/>
      <c r="J429" s="3"/>
      <c r="K429" s="3"/>
      <c r="L429" s="331"/>
      <c r="M429" s="331"/>
      <c r="N429" s="323"/>
      <c r="O429" s="331"/>
      <c r="P429" s="3"/>
      <c r="Q429" s="270"/>
      <c r="R429" s="3"/>
      <c r="S429" s="3"/>
      <c r="T429" s="3"/>
      <c r="U429" s="3"/>
      <c r="V429" s="3"/>
      <c r="W429" s="3"/>
      <c r="X429" s="3"/>
    </row>
    <row r="430" spans="1:24" ht="15.75" customHeight="1" x14ac:dyDescent="0.2">
      <c r="A430" s="27"/>
      <c r="B430" s="27"/>
      <c r="C430" s="27"/>
      <c r="D430" s="27"/>
      <c r="E430" s="3"/>
      <c r="F430" s="3"/>
      <c r="G430" s="3"/>
      <c r="H430" s="3"/>
      <c r="I430" s="3"/>
      <c r="J430" s="3"/>
      <c r="K430" s="3"/>
      <c r="L430" s="331"/>
      <c r="M430" s="331"/>
      <c r="N430" s="323"/>
      <c r="O430" s="331"/>
      <c r="P430" s="3"/>
      <c r="Q430" s="270"/>
      <c r="R430" s="3"/>
      <c r="S430" s="3"/>
      <c r="T430" s="3"/>
      <c r="U430" s="3"/>
      <c r="V430" s="3"/>
      <c r="W430" s="3"/>
      <c r="X430" s="3"/>
    </row>
    <row r="431" spans="1:24" ht="15.75" customHeight="1" x14ac:dyDescent="0.2">
      <c r="A431" s="27"/>
      <c r="B431" s="27"/>
      <c r="C431" s="27"/>
      <c r="D431" s="27"/>
      <c r="E431" s="3"/>
      <c r="F431" s="3"/>
      <c r="G431" s="3"/>
      <c r="H431" s="3"/>
      <c r="I431" s="3"/>
      <c r="J431" s="3"/>
      <c r="K431" s="3"/>
      <c r="L431" s="331"/>
      <c r="M431" s="331"/>
      <c r="N431" s="323"/>
      <c r="O431" s="331"/>
      <c r="P431" s="3"/>
      <c r="Q431" s="270"/>
      <c r="R431" s="3"/>
      <c r="S431" s="3"/>
      <c r="T431" s="3"/>
      <c r="U431" s="3"/>
      <c r="V431" s="3"/>
      <c r="W431" s="3"/>
      <c r="X431" s="3"/>
    </row>
    <row r="432" spans="1:24" ht="15.75" customHeight="1" x14ac:dyDescent="0.2">
      <c r="A432" s="27"/>
      <c r="B432" s="27"/>
      <c r="C432" s="27"/>
      <c r="D432" s="27"/>
      <c r="E432" s="3"/>
      <c r="F432" s="3"/>
      <c r="G432" s="3"/>
      <c r="H432" s="3"/>
      <c r="I432" s="3"/>
      <c r="J432" s="3"/>
      <c r="K432" s="3"/>
      <c r="L432" s="331"/>
      <c r="M432" s="331"/>
      <c r="N432" s="323"/>
      <c r="O432" s="331"/>
      <c r="P432" s="3"/>
      <c r="Q432" s="270"/>
      <c r="R432" s="3"/>
      <c r="S432" s="3"/>
      <c r="T432" s="3"/>
      <c r="U432" s="3"/>
      <c r="V432" s="3"/>
      <c r="W432" s="3"/>
      <c r="X432" s="3"/>
    </row>
    <row r="433" spans="1:24" ht="15.75" customHeight="1" x14ac:dyDescent="0.2">
      <c r="A433" s="27"/>
      <c r="B433" s="27"/>
      <c r="C433" s="27"/>
      <c r="D433" s="27"/>
      <c r="E433" s="3"/>
      <c r="F433" s="3"/>
      <c r="G433" s="3"/>
      <c r="H433" s="3"/>
      <c r="I433" s="3"/>
      <c r="J433" s="3"/>
      <c r="K433" s="3"/>
      <c r="L433" s="331"/>
      <c r="M433" s="331"/>
      <c r="N433" s="323"/>
      <c r="O433" s="331"/>
      <c r="P433" s="3"/>
      <c r="Q433" s="270"/>
      <c r="R433" s="3"/>
      <c r="S433" s="3"/>
      <c r="T433" s="3"/>
      <c r="U433" s="3"/>
      <c r="V433" s="3"/>
      <c r="W433" s="3"/>
      <c r="X433" s="3"/>
    </row>
    <row r="434" spans="1:24" ht="15.75" customHeight="1" x14ac:dyDescent="0.2">
      <c r="A434" s="27"/>
      <c r="B434" s="27"/>
      <c r="C434" s="27"/>
      <c r="D434" s="27"/>
      <c r="E434" s="3"/>
      <c r="F434" s="3"/>
      <c r="G434" s="3"/>
      <c r="H434" s="3"/>
      <c r="I434" s="3"/>
      <c r="J434" s="3"/>
      <c r="K434" s="3"/>
      <c r="L434" s="331"/>
      <c r="M434" s="331"/>
      <c r="N434" s="323"/>
      <c r="O434" s="331"/>
      <c r="P434" s="3"/>
      <c r="Q434" s="270"/>
      <c r="R434" s="3"/>
      <c r="S434" s="3"/>
      <c r="T434" s="3"/>
      <c r="U434" s="3"/>
      <c r="V434" s="3"/>
      <c r="W434" s="3"/>
      <c r="X434" s="3"/>
    </row>
    <row r="435" spans="1:24" ht="15.75" customHeight="1" x14ac:dyDescent="0.2">
      <c r="A435" s="27"/>
      <c r="B435" s="27"/>
      <c r="C435" s="27"/>
      <c r="D435" s="27"/>
      <c r="E435" s="3"/>
      <c r="F435" s="3"/>
      <c r="G435" s="3"/>
      <c r="H435" s="3"/>
      <c r="I435" s="3"/>
      <c r="J435" s="3"/>
      <c r="K435" s="3"/>
      <c r="L435" s="331"/>
      <c r="M435" s="331"/>
      <c r="N435" s="323"/>
      <c r="O435" s="331"/>
      <c r="P435" s="3"/>
      <c r="Q435" s="270"/>
      <c r="R435" s="3"/>
      <c r="S435" s="3"/>
      <c r="T435" s="3"/>
      <c r="U435" s="3"/>
      <c r="V435" s="3"/>
      <c r="W435" s="3"/>
      <c r="X435" s="3"/>
    </row>
    <row r="436" spans="1:24" ht="15.75" customHeight="1" x14ac:dyDescent="0.2">
      <c r="A436" s="27"/>
      <c r="B436" s="27"/>
      <c r="C436" s="27"/>
      <c r="D436" s="27"/>
      <c r="E436" s="3"/>
      <c r="F436" s="3"/>
      <c r="G436" s="3"/>
      <c r="H436" s="3"/>
      <c r="I436" s="3"/>
      <c r="J436" s="3"/>
      <c r="K436" s="3"/>
      <c r="L436" s="331"/>
      <c r="M436" s="331"/>
      <c r="N436" s="323"/>
      <c r="O436" s="331"/>
      <c r="P436" s="3"/>
      <c r="Q436" s="270"/>
      <c r="R436" s="3"/>
      <c r="S436" s="3"/>
      <c r="T436" s="3"/>
      <c r="U436" s="3"/>
      <c r="V436" s="3"/>
      <c r="W436" s="3"/>
      <c r="X436" s="3"/>
    </row>
    <row r="437" spans="1:24" ht="15.75" customHeight="1" x14ac:dyDescent="0.2">
      <c r="A437" s="27"/>
      <c r="B437" s="27"/>
      <c r="C437" s="27"/>
      <c r="D437" s="27"/>
      <c r="E437" s="3"/>
      <c r="F437" s="3"/>
      <c r="G437" s="3"/>
      <c r="H437" s="3"/>
      <c r="I437" s="3"/>
      <c r="J437" s="3"/>
      <c r="K437" s="3"/>
      <c r="L437" s="331"/>
      <c r="M437" s="331"/>
      <c r="N437" s="323"/>
      <c r="O437" s="331"/>
      <c r="P437" s="3"/>
      <c r="Q437" s="270"/>
      <c r="R437" s="3"/>
      <c r="S437" s="3"/>
      <c r="T437" s="3"/>
      <c r="U437" s="3"/>
      <c r="V437" s="3"/>
      <c r="W437" s="3"/>
      <c r="X437" s="3"/>
    </row>
    <row r="438" spans="1:24" ht="15.75" customHeight="1" x14ac:dyDescent="0.2">
      <c r="A438" s="27"/>
      <c r="B438" s="27"/>
      <c r="C438" s="27"/>
      <c r="D438" s="27"/>
      <c r="E438" s="3"/>
      <c r="F438" s="3"/>
      <c r="G438" s="3"/>
      <c r="H438" s="3"/>
      <c r="I438" s="3"/>
      <c r="J438" s="3"/>
      <c r="K438" s="3"/>
      <c r="L438" s="331"/>
      <c r="M438" s="331"/>
      <c r="N438" s="323"/>
      <c r="O438" s="331"/>
      <c r="P438" s="3"/>
      <c r="Q438" s="270"/>
      <c r="R438" s="3"/>
      <c r="S438" s="3"/>
      <c r="T438" s="3"/>
      <c r="U438" s="3"/>
      <c r="V438" s="3"/>
      <c r="W438" s="3"/>
      <c r="X438" s="3"/>
    </row>
    <row r="439" spans="1:24" ht="15.75" customHeight="1" x14ac:dyDescent="0.2">
      <c r="A439" s="27"/>
      <c r="B439" s="27"/>
      <c r="C439" s="27"/>
      <c r="D439" s="27"/>
      <c r="E439" s="3"/>
      <c r="F439" s="3"/>
      <c r="G439" s="3"/>
      <c r="H439" s="3"/>
      <c r="I439" s="3"/>
      <c r="J439" s="3"/>
      <c r="K439" s="3"/>
      <c r="L439" s="331"/>
      <c r="M439" s="331"/>
      <c r="N439" s="323"/>
      <c r="O439" s="331"/>
      <c r="P439" s="3"/>
      <c r="Q439" s="270"/>
      <c r="R439" s="3"/>
      <c r="S439" s="3"/>
      <c r="T439" s="3"/>
      <c r="U439" s="3"/>
      <c r="V439" s="3"/>
      <c r="W439" s="3"/>
      <c r="X439" s="3"/>
    </row>
    <row r="440" spans="1:24" ht="15.75" customHeight="1" x14ac:dyDescent="0.2">
      <c r="A440" s="27"/>
      <c r="B440" s="27"/>
      <c r="C440" s="27"/>
      <c r="D440" s="27"/>
      <c r="E440" s="3"/>
      <c r="F440" s="3"/>
      <c r="G440" s="3"/>
      <c r="H440" s="3"/>
      <c r="I440" s="3"/>
      <c r="J440" s="3"/>
      <c r="K440" s="3"/>
      <c r="L440" s="331"/>
      <c r="M440" s="331"/>
      <c r="N440" s="323"/>
      <c r="O440" s="331"/>
      <c r="P440" s="3"/>
      <c r="Q440" s="270"/>
      <c r="R440" s="3"/>
      <c r="S440" s="3"/>
      <c r="T440" s="3"/>
      <c r="U440" s="3"/>
      <c r="V440" s="3"/>
      <c r="W440" s="3"/>
      <c r="X440" s="3"/>
    </row>
    <row r="441" spans="1:24" ht="15.75" customHeight="1" x14ac:dyDescent="0.2">
      <c r="A441" s="27"/>
      <c r="B441" s="27"/>
      <c r="C441" s="27"/>
      <c r="D441" s="27"/>
      <c r="E441" s="3"/>
      <c r="F441" s="3"/>
      <c r="G441" s="3"/>
      <c r="H441" s="3"/>
      <c r="I441" s="3"/>
      <c r="J441" s="3"/>
      <c r="K441" s="3"/>
      <c r="L441" s="331"/>
      <c r="M441" s="331"/>
      <c r="N441" s="323"/>
      <c r="O441" s="331"/>
      <c r="P441" s="3"/>
      <c r="Q441" s="270"/>
      <c r="R441" s="3"/>
      <c r="S441" s="3"/>
      <c r="T441" s="3"/>
      <c r="U441" s="3"/>
      <c r="V441" s="3"/>
      <c r="W441" s="3"/>
      <c r="X441" s="3"/>
    </row>
    <row r="442" spans="1:24" ht="15.75" customHeight="1" x14ac:dyDescent="0.2">
      <c r="A442" s="27"/>
      <c r="B442" s="27"/>
      <c r="C442" s="27"/>
      <c r="D442" s="27"/>
      <c r="E442" s="3"/>
      <c r="F442" s="3"/>
      <c r="G442" s="3"/>
      <c r="H442" s="3"/>
      <c r="I442" s="3"/>
      <c r="J442" s="3"/>
      <c r="K442" s="3"/>
      <c r="L442" s="331"/>
      <c r="M442" s="331"/>
      <c r="N442" s="323"/>
      <c r="O442" s="331"/>
      <c r="P442" s="3"/>
      <c r="Q442" s="270"/>
      <c r="R442" s="3"/>
      <c r="S442" s="3"/>
      <c r="T442" s="3"/>
      <c r="U442" s="3"/>
      <c r="V442" s="3"/>
      <c r="W442" s="3"/>
      <c r="X442" s="3"/>
    </row>
    <row r="443" spans="1:24" ht="15.75" customHeight="1" x14ac:dyDescent="0.2">
      <c r="A443" s="27"/>
      <c r="B443" s="27"/>
      <c r="C443" s="27"/>
      <c r="D443" s="27"/>
      <c r="E443" s="3"/>
      <c r="F443" s="3"/>
      <c r="G443" s="3"/>
      <c r="H443" s="3"/>
      <c r="I443" s="3"/>
      <c r="J443" s="3"/>
      <c r="K443" s="3"/>
      <c r="L443" s="331"/>
      <c r="M443" s="331"/>
      <c r="N443" s="323"/>
      <c r="O443" s="331"/>
      <c r="P443" s="3"/>
      <c r="Q443" s="270"/>
      <c r="R443" s="3"/>
      <c r="S443" s="3"/>
      <c r="T443" s="3"/>
      <c r="U443" s="3"/>
      <c r="V443" s="3"/>
      <c r="W443" s="3"/>
      <c r="X443" s="3"/>
    </row>
    <row r="444" spans="1:24" ht="15.75" customHeight="1" x14ac:dyDescent="0.2">
      <c r="A444" s="27"/>
      <c r="B444" s="27"/>
      <c r="C444" s="27"/>
      <c r="D444" s="27"/>
      <c r="E444" s="3"/>
      <c r="F444" s="3"/>
      <c r="G444" s="3"/>
      <c r="H444" s="3"/>
      <c r="I444" s="3"/>
      <c r="J444" s="3"/>
      <c r="K444" s="3"/>
      <c r="L444" s="331"/>
      <c r="M444" s="331"/>
      <c r="N444" s="323"/>
      <c r="O444" s="331"/>
      <c r="P444" s="3"/>
      <c r="Q444" s="270"/>
      <c r="R444" s="3"/>
      <c r="S444" s="3"/>
      <c r="T444" s="3"/>
      <c r="U444" s="3"/>
      <c r="V444" s="3"/>
      <c r="W444" s="3"/>
      <c r="X444" s="3"/>
    </row>
    <row r="445" spans="1:24" ht="15.75" customHeight="1" x14ac:dyDescent="0.2">
      <c r="A445" s="27"/>
      <c r="B445" s="27"/>
      <c r="C445" s="27"/>
      <c r="D445" s="27"/>
      <c r="E445" s="3"/>
      <c r="F445" s="3"/>
      <c r="G445" s="3"/>
      <c r="H445" s="3"/>
      <c r="I445" s="3"/>
      <c r="J445" s="3"/>
      <c r="K445" s="3"/>
      <c r="L445" s="331"/>
      <c r="M445" s="331"/>
      <c r="N445" s="323"/>
      <c r="O445" s="331"/>
      <c r="P445" s="3"/>
      <c r="Q445" s="270"/>
      <c r="R445" s="3"/>
      <c r="S445" s="3"/>
      <c r="T445" s="3"/>
      <c r="U445" s="3"/>
      <c r="V445" s="3"/>
      <c r="W445" s="3"/>
      <c r="X445" s="3"/>
    </row>
    <row r="446" spans="1:24" ht="15.75" customHeight="1" x14ac:dyDescent="0.2">
      <c r="A446" s="27"/>
      <c r="B446" s="27"/>
      <c r="C446" s="27"/>
      <c r="D446" s="27"/>
      <c r="E446" s="3"/>
      <c r="F446" s="3"/>
      <c r="G446" s="3"/>
      <c r="H446" s="3"/>
      <c r="I446" s="3"/>
      <c r="J446" s="3"/>
      <c r="K446" s="3"/>
      <c r="L446" s="331"/>
      <c r="M446" s="331"/>
      <c r="N446" s="323"/>
      <c r="O446" s="331"/>
      <c r="P446" s="3"/>
      <c r="Q446" s="270"/>
      <c r="R446" s="3"/>
      <c r="S446" s="3"/>
      <c r="T446" s="3"/>
      <c r="U446" s="3"/>
      <c r="V446" s="3"/>
      <c r="W446" s="3"/>
      <c r="X446" s="3"/>
    </row>
    <row r="447" spans="1:24" ht="15.75" customHeight="1" x14ac:dyDescent="0.2">
      <c r="A447" s="27"/>
      <c r="B447" s="27"/>
      <c r="C447" s="27"/>
      <c r="D447" s="27"/>
      <c r="E447" s="3"/>
      <c r="F447" s="3"/>
      <c r="G447" s="3"/>
      <c r="H447" s="3"/>
      <c r="I447" s="3"/>
      <c r="J447" s="3"/>
      <c r="K447" s="3"/>
      <c r="L447" s="331"/>
      <c r="M447" s="331"/>
      <c r="N447" s="323"/>
      <c r="O447" s="331"/>
      <c r="P447" s="3"/>
      <c r="Q447" s="270"/>
      <c r="R447" s="3"/>
      <c r="S447" s="3"/>
      <c r="T447" s="3"/>
      <c r="U447" s="3"/>
      <c r="V447" s="3"/>
      <c r="W447" s="3"/>
      <c r="X447" s="3"/>
    </row>
    <row r="448" spans="1:24" ht="15.75" customHeight="1" x14ac:dyDescent="0.2">
      <c r="A448" s="27"/>
      <c r="B448" s="27"/>
      <c r="C448" s="27"/>
      <c r="D448" s="27"/>
      <c r="E448" s="3"/>
      <c r="F448" s="3"/>
      <c r="G448" s="3"/>
      <c r="H448" s="3"/>
      <c r="I448" s="3"/>
      <c r="J448" s="3"/>
      <c r="K448" s="3"/>
      <c r="L448" s="331"/>
      <c r="M448" s="331"/>
      <c r="N448" s="323"/>
      <c r="O448" s="331"/>
      <c r="P448" s="3"/>
      <c r="Q448" s="270"/>
      <c r="R448" s="3"/>
      <c r="S448" s="3"/>
      <c r="T448" s="3"/>
      <c r="U448" s="3"/>
      <c r="V448" s="3"/>
      <c r="W448" s="3"/>
      <c r="X448" s="3"/>
    </row>
    <row r="449" spans="1:24" ht="15.75" customHeight="1" x14ac:dyDescent="0.2">
      <c r="A449" s="27"/>
      <c r="B449" s="27"/>
      <c r="C449" s="27"/>
      <c r="D449" s="27"/>
      <c r="E449" s="3"/>
      <c r="F449" s="3"/>
      <c r="G449" s="3"/>
      <c r="H449" s="3"/>
      <c r="I449" s="3"/>
      <c r="J449" s="3"/>
      <c r="K449" s="3"/>
      <c r="L449" s="331"/>
      <c r="M449" s="331"/>
      <c r="N449" s="323"/>
      <c r="O449" s="331"/>
      <c r="P449" s="3"/>
      <c r="Q449" s="270"/>
      <c r="R449" s="3"/>
      <c r="S449" s="3"/>
      <c r="T449" s="3"/>
      <c r="U449" s="3"/>
      <c r="V449" s="3"/>
      <c r="W449" s="3"/>
      <c r="X449" s="3"/>
    </row>
    <row r="450" spans="1:24" ht="15.75" customHeight="1" x14ac:dyDescent="0.2">
      <c r="A450" s="27"/>
      <c r="B450" s="27"/>
      <c r="C450" s="27"/>
      <c r="D450" s="27"/>
      <c r="E450" s="3"/>
      <c r="F450" s="3"/>
      <c r="G450" s="3"/>
      <c r="H450" s="3"/>
      <c r="I450" s="3"/>
      <c r="J450" s="3"/>
      <c r="K450" s="3"/>
      <c r="L450" s="331"/>
      <c r="M450" s="331"/>
      <c r="N450" s="323"/>
      <c r="O450" s="331"/>
      <c r="P450" s="3"/>
      <c r="Q450" s="270"/>
      <c r="R450" s="3"/>
      <c r="S450" s="3"/>
      <c r="T450" s="3"/>
      <c r="U450" s="3"/>
      <c r="V450" s="3"/>
      <c r="W450" s="3"/>
      <c r="X450" s="3"/>
    </row>
    <row r="451" spans="1:24" ht="15.75" customHeight="1" x14ac:dyDescent="0.2">
      <c r="A451" s="27"/>
      <c r="B451" s="27"/>
      <c r="C451" s="27"/>
      <c r="D451" s="27"/>
      <c r="E451" s="3"/>
      <c r="F451" s="3"/>
      <c r="G451" s="3"/>
      <c r="H451" s="3"/>
      <c r="I451" s="3"/>
      <c r="J451" s="3"/>
      <c r="K451" s="3"/>
      <c r="L451" s="331"/>
      <c r="M451" s="331"/>
      <c r="N451" s="323"/>
      <c r="O451" s="331"/>
      <c r="P451" s="3"/>
      <c r="Q451" s="270"/>
      <c r="R451" s="3"/>
      <c r="S451" s="3"/>
      <c r="T451" s="3"/>
      <c r="U451" s="3"/>
      <c r="V451" s="3"/>
      <c r="W451" s="3"/>
      <c r="X451" s="3"/>
    </row>
    <row r="452" spans="1:24" ht="15.75" customHeight="1" x14ac:dyDescent="0.2">
      <c r="A452" s="27"/>
      <c r="B452" s="27"/>
      <c r="C452" s="27"/>
      <c r="D452" s="27"/>
      <c r="E452" s="3"/>
      <c r="F452" s="3"/>
      <c r="G452" s="3"/>
      <c r="H452" s="3"/>
      <c r="I452" s="3"/>
      <c r="J452" s="3"/>
      <c r="K452" s="3"/>
      <c r="L452" s="331"/>
      <c r="M452" s="331"/>
      <c r="N452" s="323"/>
      <c r="O452" s="331"/>
      <c r="P452" s="3"/>
      <c r="Q452" s="270"/>
      <c r="R452" s="3"/>
      <c r="S452" s="3"/>
      <c r="T452" s="3"/>
      <c r="U452" s="3"/>
      <c r="V452" s="3"/>
      <c r="W452" s="3"/>
      <c r="X452" s="3"/>
    </row>
    <row r="453" spans="1:24" ht="15.75" customHeight="1" x14ac:dyDescent="0.2">
      <c r="A453" s="27"/>
      <c r="B453" s="27"/>
      <c r="C453" s="27"/>
      <c r="D453" s="27"/>
      <c r="E453" s="3"/>
      <c r="F453" s="3"/>
      <c r="G453" s="3"/>
      <c r="H453" s="3"/>
      <c r="I453" s="3"/>
      <c r="J453" s="3"/>
      <c r="K453" s="3"/>
      <c r="L453" s="331"/>
      <c r="M453" s="331"/>
      <c r="N453" s="323"/>
      <c r="O453" s="331"/>
      <c r="P453" s="3"/>
      <c r="Q453" s="270"/>
      <c r="R453" s="3"/>
      <c r="S453" s="3"/>
      <c r="T453" s="3"/>
      <c r="U453" s="3"/>
      <c r="V453" s="3"/>
      <c r="W453" s="3"/>
      <c r="X453" s="3"/>
    </row>
    <row r="454" spans="1:24" ht="15.75" customHeight="1" x14ac:dyDescent="0.2">
      <c r="A454" s="27"/>
      <c r="B454" s="27"/>
      <c r="C454" s="27"/>
      <c r="D454" s="27"/>
      <c r="E454" s="3"/>
      <c r="F454" s="3"/>
      <c r="G454" s="3"/>
      <c r="H454" s="3"/>
      <c r="I454" s="3"/>
      <c r="J454" s="3"/>
      <c r="K454" s="3"/>
      <c r="L454" s="331"/>
      <c r="M454" s="331"/>
      <c r="N454" s="323"/>
      <c r="O454" s="331"/>
      <c r="P454" s="3"/>
      <c r="Q454" s="270"/>
      <c r="R454" s="3"/>
      <c r="S454" s="3"/>
      <c r="T454" s="3"/>
      <c r="U454" s="3"/>
      <c r="V454" s="3"/>
      <c r="W454" s="3"/>
      <c r="X454" s="3"/>
    </row>
    <row r="455" spans="1:24" ht="15.75" customHeight="1" x14ac:dyDescent="0.2">
      <c r="A455" s="27"/>
      <c r="B455" s="27"/>
      <c r="C455" s="27"/>
      <c r="D455" s="27"/>
      <c r="E455" s="3"/>
      <c r="F455" s="3"/>
      <c r="G455" s="3"/>
      <c r="H455" s="3"/>
      <c r="I455" s="3"/>
      <c r="J455" s="3"/>
      <c r="K455" s="3"/>
      <c r="L455" s="331"/>
      <c r="M455" s="331"/>
      <c r="N455" s="323"/>
      <c r="O455" s="331"/>
      <c r="P455" s="3"/>
      <c r="Q455" s="270"/>
      <c r="R455" s="3"/>
      <c r="S455" s="3"/>
      <c r="T455" s="3"/>
      <c r="U455" s="3"/>
      <c r="V455" s="3"/>
      <c r="W455" s="3"/>
      <c r="X455" s="3"/>
    </row>
    <row r="456" spans="1:24" ht="15.75" customHeight="1" x14ac:dyDescent="0.2">
      <c r="A456" s="27"/>
      <c r="B456" s="27"/>
      <c r="C456" s="27"/>
      <c r="D456" s="27"/>
      <c r="E456" s="3"/>
      <c r="F456" s="3"/>
      <c r="G456" s="3"/>
      <c r="H456" s="3"/>
      <c r="I456" s="3"/>
      <c r="J456" s="3"/>
      <c r="K456" s="3"/>
      <c r="L456" s="331"/>
      <c r="M456" s="331"/>
      <c r="N456" s="323"/>
      <c r="O456" s="331"/>
      <c r="P456" s="3"/>
      <c r="Q456" s="270"/>
      <c r="R456" s="3"/>
      <c r="S456" s="3"/>
      <c r="T456" s="3"/>
      <c r="U456" s="3"/>
      <c r="V456" s="3"/>
      <c r="W456" s="3"/>
      <c r="X456" s="3"/>
    </row>
    <row r="457" spans="1:24" ht="15.75" customHeight="1" x14ac:dyDescent="0.2">
      <c r="A457" s="27"/>
      <c r="B457" s="27"/>
      <c r="C457" s="27"/>
      <c r="D457" s="27"/>
      <c r="E457" s="3"/>
      <c r="F457" s="3"/>
      <c r="G457" s="3"/>
      <c r="H457" s="3"/>
      <c r="I457" s="3"/>
      <c r="J457" s="3"/>
      <c r="K457" s="3"/>
      <c r="L457" s="331"/>
      <c r="M457" s="331"/>
      <c r="N457" s="323"/>
      <c r="O457" s="331"/>
      <c r="P457" s="3"/>
      <c r="Q457" s="270"/>
      <c r="R457" s="3"/>
      <c r="S457" s="3"/>
      <c r="T457" s="3"/>
      <c r="U457" s="3"/>
      <c r="V457" s="3"/>
      <c r="W457" s="3"/>
      <c r="X457" s="3"/>
    </row>
    <row r="458" spans="1:24" ht="15.75" customHeight="1" x14ac:dyDescent="0.2">
      <c r="A458" s="27"/>
      <c r="B458" s="27"/>
      <c r="C458" s="27"/>
      <c r="D458" s="27"/>
      <c r="E458" s="3"/>
      <c r="F458" s="3"/>
      <c r="G458" s="3"/>
      <c r="H458" s="3"/>
      <c r="I458" s="3"/>
      <c r="J458" s="3"/>
      <c r="K458" s="3"/>
      <c r="L458" s="331"/>
      <c r="M458" s="331"/>
      <c r="N458" s="323"/>
      <c r="O458" s="331"/>
      <c r="P458" s="3"/>
      <c r="Q458" s="270"/>
      <c r="R458" s="3"/>
      <c r="S458" s="3"/>
      <c r="T458" s="3"/>
      <c r="U458" s="3"/>
      <c r="V458" s="3"/>
      <c r="W458" s="3"/>
      <c r="X458" s="3"/>
    </row>
    <row r="459" spans="1:24" ht="15.75" customHeight="1" x14ac:dyDescent="0.2">
      <c r="A459" s="27"/>
      <c r="B459" s="27"/>
      <c r="C459" s="27"/>
      <c r="D459" s="27"/>
      <c r="E459" s="3"/>
      <c r="F459" s="3"/>
      <c r="G459" s="3"/>
      <c r="H459" s="3"/>
      <c r="I459" s="3"/>
      <c r="J459" s="3"/>
      <c r="K459" s="3"/>
      <c r="L459" s="331"/>
      <c r="M459" s="331"/>
      <c r="N459" s="323"/>
      <c r="O459" s="331"/>
      <c r="P459" s="3"/>
      <c r="Q459" s="270"/>
      <c r="R459" s="3"/>
      <c r="S459" s="3"/>
      <c r="T459" s="3"/>
      <c r="U459" s="3"/>
      <c r="V459" s="3"/>
      <c r="W459" s="3"/>
      <c r="X459" s="3"/>
    </row>
    <row r="460" spans="1:24" ht="15.75" customHeight="1" x14ac:dyDescent="0.2">
      <c r="A460" s="27"/>
      <c r="B460" s="27"/>
      <c r="C460" s="27"/>
      <c r="D460" s="27"/>
      <c r="E460" s="3"/>
      <c r="F460" s="3"/>
      <c r="G460" s="3"/>
      <c r="H460" s="3"/>
      <c r="I460" s="3"/>
      <c r="J460" s="3"/>
      <c r="K460" s="3"/>
      <c r="L460" s="331"/>
      <c r="M460" s="331"/>
      <c r="N460" s="323"/>
      <c r="O460" s="331"/>
      <c r="P460" s="3"/>
      <c r="Q460" s="270"/>
      <c r="R460" s="3"/>
      <c r="S460" s="3"/>
      <c r="T460" s="3"/>
      <c r="U460" s="3"/>
      <c r="V460" s="3"/>
      <c r="W460" s="3"/>
      <c r="X460" s="3"/>
    </row>
    <row r="461" spans="1:24" ht="15.75" customHeight="1" x14ac:dyDescent="0.2">
      <c r="A461" s="27"/>
      <c r="B461" s="27"/>
      <c r="C461" s="27"/>
      <c r="D461" s="27"/>
      <c r="E461" s="3"/>
      <c r="F461" s="3"/>
      <c r="G461" s="3"/>
      <c r="H461" s="3"/>
      <c r="I461" s="3"/>
      <c r="J461" s="3"/>
      <c r="K461" s="3"/>
      <c r="L461" s="331"/>
      <c r="M461" s="331"/>
      <c r="N461" s="323"/>
      <c r="O461" s="331"/>
      <c r="P461" s="3"/>
      <c r="Q461" s="270"/>
      <c r="R461" s="3"/>
      <c r="S461" s="3"/>
      <c r="T461" s="3"/>
      <c r="U461" s="3"/>
      <c r="V461" s="3"/>
      <c r="W461" s="3"/>
      <c r="X461" s="3"/>
    </row>
    <row r="462" spans="1:24" ht="15.75" customHeight="1" x14ac:dyDescent="0.2">
      <c r="A462" s="27"/>
      <c r="B462" s="27"/>
      <c r="C462" s="27"/>
      <c r="D462" s="27"/>
      <c r="E462" s="3"/>
      <c r="F462" s="3"/>
      <c r="G462" s="3"/>
      <c r="H462" s="3"/>
      <c r="I462" s="3"/>
      <c r="J462" s="3"/>
      <c r="K462" s="3"/>
      <c r="L462" s="331"/>
      <c r="M462" s="331"/>
      <c r="N462" s="323"/>
      <c r="O462" s="331"/>
      <c r="P462" s="3"/>
      <c r="Q462" s="270"/>
      <c r="R462" s="3"/>
      <c r="S462" s="3"/>
      <c r="T462" s="3"/>
      <c r="U462" s="3"/>
      <c r="V462" s="3"/>
      <c r="W462" s="3"/>
      <c r="X462" s="3"/>
    </row>
    <row r="463" spans="1:24" ht="15.75" customHeight="1" x14ac:dyDescent="0.2">
      <c r="A463" s="27"/>
      <c r="B463" s="27"/>
      <c r="C463" s="27"/>
      <c r="D463" s="27"/>
      <c r="E463" s="3"/>
      <c r="F463" s="3"/>
      <c r="G463" s="3"/>
      <c r="H463" s="3"/>
      <c r="I463" s="3"/>
      <c r="J463" s="3"/>
      <c r="K463" s="3"/>
      <c r="L463" s="331"/>
      <c r="M463" s="331"/>
      <c r="N463" s="323"/>
      <c r="O463" s="331"/>
      <c r="P463" s="3"/>
      <c r="Q463" s="270"/>
      <c r="R463" s="3"/>
      <c r="S463" s="3"/>
      <c r="T463" s="3"/>
      <c r="U463" s="3"/>
      <c r="V463" s="3"/>
      <c r="W463" s="3"/>
      <c r="X463" s="3"/>
    </row>
    <row r="464" spans="1:24" ht="15.75" customHeight="1" x14ac:dyDescent="0.2">
      <c r="A464" s="27"/>
      <c r="B464" s="27"/>
      <c r="C464" s="27"/>
      <c r="D464" s="27"/>
      <c r="E464" s="3"/>
      <c r="F464" s="3"/>
      <c r="G464" s="3"/>
      <c r="H464" s="3"/>
      <c r="I464" s="3"/>
      <c r="J464" s="3"/>
      <c r="K464" s="3"/>
      <c r="L464" s="331"/>
      <c r="M464" s="331"/>
      <c r="N464" s="323"/>
      <c r="O464" s="331"/>
      <c r="P464" s="3"/>
      <c r="Q464" s="270"/>
      <c r="R464" s="3"/>
      <c r="S464" s="3"/>
      <c r="T464" s="3"/>
      <c r="U464" s="3"/>
      <c r="V464" s="3"/>
      <c r="W464" s="3"/>
      <c r="X464" s="3"/>
    </row>
    <row r="465" spans="1:24" ht="15.75" customHeight="1" x14ac:dyDescent="0.2">
      <c r="A465" s="27"/>
      <c r="B465" s="27"/>
      <c r="C465" s="27"/>
      <c r="D465" s="27"/>
      <c r="E465" s="3"/>
      <c r="F465" s="3"/>
      <c r="G465" s="3"/>
      <c r="H465" s="3"/>
      <c r="I465" s="3"/>
      <c r="J465" s="3"/>
      <c r="K465" s="3"/>
      <c r="L465" s="331"/>
      <c r="M465" s="331"/>
      <c r="N465" s="323"/>
      <c r="O465" s="331"/>
      <c r="P465" s="3"/>
      <c r="Q465" s="270"/>
      <c r="R465" s="3"/>
      <c r="S465" s="3"/>
      <c r="T465" s="3"/>
      <c r="U465" s="3"/>
      <c r="V465" s="3"/>
      <c r="W465" s="3"/>
      <c r="X465" s="3"/>
    </row>
    <row r="466" spans="1:24" ht="15.75" customHeight="1" x14ac:dyDescent="0.2">
      <c r="A466" s="27"/>
      <c r="B466" s="27"/>
      <c r="C466" s="27"/>
      <c r="D466" s="27"/>
      <c r="E466" s="3"/>
      <c r="F466" s="3"/>
      <c r="G466" s="3"/>
      <c r="H466" s="3"/>
      <c r="I466" s="3"/>
      <c r="J466" s="3"/>
      <c r="K466" s="3"/>
      <c r="L466" s="331"/>
      <c r="M466" s="331"/>
      <c r="N466" s="323"/>
      <c r="O466" s="331"/>
      <c r="P466" s="3"/>
      <c r="Q466" s="270"/>
      <c r="R466" s="3"/>
      <c r="S466" s="3"/>
      <c r="T466" s="3"/>
      <c r="U466" s="3"/>
      <c r="V466" s="3"/>
      <c r="W466" s="3"/>
      <c r="X466" s="3"/>
    </row>
    <row r="467" spans="1:24" ht="15.75" customHeight="1" x14ac:dyDescent="0.2">
      <c r="A467" s="27"/>
      <c r="B467" s="27"/>
      <c r="C467" s="27"/>
      <c r="D467" s="27"/>
      <c r="E467" s="3"/>
      <c r="F467" s="3"/>
      <c r="G467" s="3"/>
      <c r="H467" s="3"/>
      <c r="I467" s="3"/>
      <c r="J467" s="3"/>
      <c r="K467" s="3"/>
      <c r="L467" s="331"/>
      <c r="M467" s="331"/>
      <c r="N467" s="323"/>
      <c r="O467" s="331"/>
      <c r="P467" s="3"/>
      <c r="Q467" s="270"/>
      <c r="R467" s="3"/>
      <c r="S467" s="3"/>
      <c r="T467" s="3"/>
      <c r="U467" s="3"/>
      <c r="V467" s="3"/>
      <c r="W467" s="3"/>
      <c r="X467" s="3"/>
    </row>
    <row r="468" spans="1:24" ht="15.75" customHeight="1" x14ac:dyDescent="0.2">
      <c r="A468" s="27"/>
      <c r="B468" s="27"/>
      <c r="C468" s="27"/>
      <c r="D468" s="27"/>
      <c r="E468" s="3"/>
      <c r="F468" s="3"/>
      <c r="G468" s="3"/>
      <c r="H468" s="3"/>
      <c r="I468" s="3"/>
      <c r="J468" s="3"/>
      <c r="K468" s="3"/>
      <c r="L468" s="331"/>
      <c r="M468" s="331"/>
      <c r="N468" s="323"/>
      <c r="O468" s="331"/>
      <c r="P468" s="3"/>
      <c r="Q468" s="270"/>
      <c r="R468" s="3"/>
      <c r="S468" s="3"/>
      <c r="T468" s="3"/>
      <c r="U468" s="3"/>
      <c r="V468" s="3"/>
      <c r="W468" s="3"/>
      <c r="X468" s="3"/>
    </row>
    <row r="469" spans="1:24" ht="15.75" customHeight="1" x14ac:dyDescent="0.2">
      <c r="A469" s="27"/>
      <c r="B469" s="27"/>
      <c r="C469" s="27"/>
      <c r="D469" s="27"/>
      <c r="E469" s="3"/>
      <c r="F469" s="3"/>
      <c r="G469" s="3"/>
      <c r="H469" s="3"/>
      <c r="I469" s="3"/>
      <c r="J469" s="3"/>
      <c r="K469" s="3"/>
      <c r="L469" s="331"/>
      <c r="M469" s="331"/>
      <c r="N469" s="323"/>
      <c r="O469" s="331"/>
      <c r="P469" s="3"/>
      <c r="Q469" s="270"/>
      <c r="R469" s="3"/>
      <c r="S469" s="3"/>
      <c r="T469" s="3"/>
      <c r="U469" s="3"/>
      <c r="V469" s="3"/>
      <c r="W469" s="3"/>
      <c r="X469" s="3"/>
    </row>
    <row r="470" spans="1:24" ht="15.75" customHeight="1" x14ac:dyDescent="0.2">
      <c r="A470" s="27"/>
      <c r="B470" s="27"/>
      <c r="C470" s="27"/>
      <c r="D470" s="27"/>
      <c r="E470" s="3"/>
      <c r="F470" s="3"/>
      <c r="G470" s="3"/>
      <c r="H470" s="3"/>
      <c r="I470" s="3"/>
      <c r="J470" s="3"/>
      <c r="K470" s="3"/>
      <c r="L470" s="331"/>
      <c r="M470" s="331"/>
      <c r="N470" s="323"/>
      <c r="O470" s="331"/>
      <c r="P470" s="3"/>
      <c r="Q470" s="270"/>
      <c r="R470" s="3"/>
      <c r="S470" s="3"/>
      <c r="T470" s="3"/>
      <c r="U470" s="3"/>
      <c r="V470" s="3"/>
      <c r="W470" s="3"/>
      <c r="X470" s="3"/>
    </row>
    <row r="471" spans="1:24" ht="15.75" customHeight="1" x14ac:dyDescent="0.2">
      <c r="A471" s="27"/>
      <c r="B471" s="27"/>
      <c r="C471" s="27"/>
      <c r="D471" s="27"/>
      <c r="E471" s="3"/>
      <c r="F471" s="3"/>
      <c r="G471" s="3"/>
      <c r="H471" s="3"/>
      <c r="I471" s="3"/>
      <c r="J471" s="3"/>
      <c r="K471" s="3"/>
      <c r="L471" s="331"/>
      <c r="M471" s="331"/>
      <c r="N471" s="323"/>
      <c r="O471" s="331"/>
      <c r="P471" s="3"/>
      <c r="Q471" s="270"/>
      <c r="R471" s="3"/>
      <c r="S471" s="3"/>
      <c r="T471" s="3"/>
      <c r="U471" s="3"/>
      <c r="V471" s="3"/>
      <c r="W471" s="3"/>
      <c r="X471" s="3"/>
    </row>
    <row r="472" spans="1:24" ht="15.75" customHeight="1" x14ac:dyDescent="0.2">
      <c r="A472" s="27"/>
      <c r="B472" s="27"/>
      <c r="C472" s="27"/>
      <c r="D472" s="27"/>
      <c r="E472" s="3"/>
      <c r="F472" s="3"/>
      <c r="G472" s="3"/>
      <c r="H472" s="3"/>
      <c r="I472" s="3"/>
      <c r="J472" s="3"/>
      <c r="K472" s="3"/>
      <c r="L472" s="331"/>
      <c r="M472" s="331"/>
      <c r="N472" s="323"/>
      <c r="O472" s="331"/>
      <c r="P472" s="3"/>
      <c r="Q472" s="270"/>
      <c r="R472" s="3"/>
      <c r="S472" s="3"/>
      <c r="T472" s="3"/>
      <c r="U472" s="3"/>
      <c r="V472" s="3"/>
      <c r="W472" s="3"/>
      <c r="X472" s="3"/>
    </row>
    <row r="473" spans="1:24" ht="15.75" customHeight="1" x14ac:dyDescent="0.2">
      <c r="A473" s="27"/>
      <c r="B473" s="27"/>
      <c r="C473" s="27"/>
      <c r="D473" s="27"/>
      <c r="E473" s="3"/>
      <c r="F473" s="3"/>
      <c r="G473" s="3"/>
      <c r="H473" s="3"/>
      <c r="I473" s="3"/>
      <c r="J473" s="3"/>
      <c r="K473" s="3"/>
      <c r="L473" s="331"/>
      <c r="M473" s="331"/>
      <c r="N473" s="323"/>
      <c r="O473" s="331"/>
      <c r="P473" s="3"/>
      <c r="Q473" s="270"/>
      <c r="R473" s="3"/>
      <c r="S473" s="3"/>
      <c r="T473" s="3"/>
      <c r="U473" s="3"/>
      <c r="V473" s="3"/>
      <c r="W473" s="3"/>
      <c r="X473" s="3"/>
    </row>
    <row r="474" spans="1:24" ht="15.75" customHeight="1" x14ac:dyDescent="0.2">
      <c r="A474" s="27"/>
      <c r="B474" s="27"/>
      <c r="C474" s="27"/>
      <c r="D474" s="27"/>
      <c r="E474" s="3"/>
      <c r="F474" s="3"/>
      <c r="G474" s="3"/>
      <c r="H474" s="3"/>
      <c r="I474" s="3"/>
      <c r="J474" s="3"/>
      <c r="K474" s="3"/>
      <c r="L474" s="331"/>
      <c r="M474" s="331"/>
      <c r="N474" s="323"/>
      <c r="O474" s="331"/>
      <c r="P474" s="3"/>
      <c r="Q474" s="270"/>
      <c r="R474" s="3"/>
      <c r="S474" s="3"/>
      <c r="T474" s="3"/>
      <c r="U474" s="3"/>
      <c r="V474" s="3"/>
      <c r="W474" s="3"/>
      <c r="X474" s="3"/>
    </row>
    <row r="475" spans="1:24" ht="15.75" customHeight="1" x14ac:dyDescent="0.2">
      <c r="A475" s="27"/>
      <c r="B475" s="27"/>
      <c r="C475" s="27"/>
      <c r="D475" s="27"/>
      <c r="E475" s="3"/>
      <c r="F475" s="3"/>
      <c r="G475" s="3"/>
      <c r="H475" s="3"/>
      <c r="I475" s="3"/>
      <c r="J475" s="3"/>
      <c r="K475" s="3"/>
      <c r="L475" s="331"/>
      <c r="M475" s="331"/>
      <c r="N475" s="323"/>
      <c r="O475" s="331"/>
      <c r="P475" s="3"/>
      <c r="Q475" s="270"/>
      <c r="R475" s="3"/>
      <c r="S475" s="3"/>
      <c r="T475" s="3"/>
      <c r="U475" s="3"/>
      <c r="V475" s="3"/>
      <c r="W475" s="3"/>
      <c r="X475" s="3"/>
    </row>
    <row r="476" spans="1:24" ht="15.75" customHeight="1" x14ac:dyDescent="0.2">
      <c r="A476" s="27"/>
      <c r="B476" s="27"/>
      <c r="C476" s="27"/>
      <c r="D476" s="27"/>
      <c r="E476" s="3"/>
      <c r="F476" s="3"/>
      <c r="G476" s="3"/>
      <c r="H476" s="3"/>
      <c r="I476" s="3"/>
      <c r="J476" s="3"/>
      <c r="K476" s="3"/>
      <c r="L476" s="331"/>
      <c r="M476" s="331"/>
      <c r="N476" s="323"/>
      <c r="O476" s="331"/>
      <c r="P476" s="3"/>
      <c r="Q476" s="270"/>
      <c r="R476" s="3"/>
      <c r="S476" s="3"/>
      <c r="T476" s="3"/>
      <c r="U476" s="3"/>
      <c r="V476" s="3"/>
      <c r="W476" s="3"/>
      <c r="X476" s="3"/>
    </row>
    <row r="477" spans="1:24" ht="15.75" customHeight="1" x14ac:dyDescent="0.2">
      <c r="A477" s="27"/>
      <c r="B477" s="27"/>
      <c r="C477" s="27"/>
      <c r="D477" s="27"/>
      <c r="E477" s="3"/>
      <c r="F477" s="3"/>
      <c r="G477" s="3"/>
      <c r="H477" s="3"/>
      <c r="I477" s="3"/>
      <c r="J477" s="3"/>
      <c r="K477" s="3"/>
      <c r="L477" s="331"/>
      <c r="M477" s="331"/>
      <c r="N477" s="323"/>
      <c r="O477" s="331"/>
      <c r="P477" s="3"/>
      <c r="Q477" s="270"/>
      <c r="R477" s="3"/>
      <c r="S477" s="3"/>
      <c r="T477" s="3"/>
      <c r="U477" s="3"/>
      <c r="V477" s="3"/>
      <c r="W477" s="3"/>
      <c r="X477" s="3"/>
    </row>
    <row r="478" spans="1:24" ht="15.75" customHeight="1" x14ac:dyDescent="0.2">
      <c r="A478" s="27"/>
      <c r="B478" s="27"/>
      <c r="C478" s="27"/>
      <c r="D478" s="27"/>
      <c r="E478" s="3"/>
      <c r="F478" s="3"/>
      <c r="G478" s="3"/>
      <c r="H478" s="3"/>
      <c r="I478" s="3"/>
      <c r="J478" s="3"/>
      <c r="K478" s="3"/>
      <c r="L478" s="331"/>
      <c r="M478" s="331"/>
      <c r="N478" s="323"/>
      <c r="O478" s="331"/>
      <c r="P478" s="3"/>
      <c r="Q478" s="270"/>
      <c r="R478" s="3"/>
      <c r="S478" s="3"/>
      <c r="T478" s="3"/>
      <c r="U478" s="3"/>
      <c r="V478" s="3"/>
      <c r="W478" s="3"/>
      <c r="X478" s="3"/>
    </row>
    <row r="479" spans="1:24" ht="15.75" customHeight="1" x14ac:dyDescent="0.2">
      <c r="A479" s="27"/>
      <c r="B479" s="27"/>
      <c r="C479" s="27"/>
      <c r="D479" s="27"/>
      <c r="E479" s="3"/>
      <c r="F479" s="3"/>
      <c r="G479" s="3"/>
      <c r="H479" s="3"/>
      <c r="I479" s="3"/>
      <c r="J479" s="3"/>
      <c r="K479" s="3"/>
      <c r="L479" s="331"/>
      <c r="M479" s="331"/>
      <c r="N479" s="323"/>
      <c r="O479" s="331"/>
      <c r="P479" s="3"/>
      <c r="Q479" s="270"/>
      <c r="R479" s="3"/>
      <c r="S479" s="3"/>
      <c r="T479" s="3"/>
      <c r="U479" s="3"/>
      <c r="V479" s="3"/>
      <c r="W479" s="3"/>
      <c r="X479" s="3"/>
    </row>
    <row r="480" spans="1:24" ht="15.75" customHeight="1" x14ac:dyDescent="0.2">
      <c r="A480" s="27"/>
      <c r="B480" s="27"/>
      <c r="C480" s="27"/>
      <c r="D480" s="27"/>
      <c r="E480" s="3"/>
      <c r="F480" s="3"/>
      <c r="G480" s="3"/>
      <c r="H480" s="3"/>
      <c r="I480" s="3"/>
      <c r="J480" s="3"/>
      <c r="K480" s="3"/>
      <c r="L480" s="331"/>
      <c r="M480" s="331"/>
      <c r="N480" s="323"/>
      <c r="O480" s="331"/>
      <c r="P480" s="3"/>
      <c r="Q480" s="270"/>
      <c r="R480" s="3"/>
      <c r="S480" s="3"/>
      <c r="T480" s="3"/>
      <c r="U480" s="3"/>
      <c r="V480" s="3"/>
      <c r="W480" s="3"/>
      <c r="X480" s="3"/>
    </row>
    <row r="481" spans="1:24" ht="15.75" customHeight="1" x14ac:dyDescent="0.2">
      <c r="A481" s="27"/>
      <c r="B481" s="27"/>
      <c r="C481" s="27"/>
      <c r="D481" s="27"/>
      <c r="E481" s="3"/>
      <c r="F481" s="3"/>
      <c r="G481" s="3"/>
      <c r="H481" s="3"/>
      <c r="I481" s="3"/>
      <c r="J481" s="3"/>
      <c r="K481" s="3"/>
      <c r="L481" s="331"/>
      <c r="M481" s="331"/>
      <c r="N481" s="323"/>
      <c r="O481" s="331"/>
      <c r="P481" s="3"/>
      <c r="Q481" s="270"/>
      <c r="R481" s="3"/>
      <c r="S481" s="3"/>
      <c r="T481" s="3"/>
      <c r="U481" s="3"/>
      <c r="V481" s="3"/>
      <c r="W481" s="3"/>
      <c r="X481" s="3"/>
    </row>
    <row r="482" spans="1:24" ht="15.75" customHeight="1" x14ac:dyDescent="0.2">
      <c r="A482" s="27"/>
      <c r="B482" s="27"/>
      <c r="C482" s="27"/>
      <c r="D482" s="27"/>
      <c r="E482" s="3"/>
      <c r="F482" s="3"/>
      <c r="G482" s="3"/>
      <c r="H482" s="3"/>
      <c r="I482" s="3"/>
      <c r="J482" s="3"/>
      <c r="K482" s="3"/>
      <c r="L482" s="331"/>
      <c r="M482" s="331"/>
      <c r="N482" s="323"/>
      <c r="O482" s="331"/>
      <c r="P482" s="3"/>
      <c r="Q482" s="270"/>
      <c r="R482" s="3"/>
      <c r="S482" s="3"/>
      <c r="T482" s="3"/>
      <c r="U482" s="3"/>
      <c r="V482" s="3"/>
      <c r="W482" s="3"/>
      <c r="X482" s="3"/>
    </row>
    <row r="483" spans="1:24" ht="15.75" customHeight="1" x14ac:dyDescent="0.2">
      <c r="A483" s="27"/>
      <c r="B483" s="27"/>
      <c r="C483" s="27"/>
      <c r="D483" s="27"/>
      <c r="E483" s="3"/>
      <c r="F483" s="3"/>
      <c r="G483" s="3"/>
      <c r="H483" s="3"/>
      <c r="I483" s="3"/>
      <c r="J483" s="3"/>
      <c r="K483" s="3"/>
      <c r="L483" s="331"/>
      <c r="M483" s="331"/>
      <c r="N483" s="323"/>
      <c r="O483" s="331"/>
      <c r="P483" s="3"/>
      <c r="Q483" s="270"/>
      <c r="R483" s="3"/>
      <c r="S483" s="3"/>
      <c r="T483" s="3"/>
      <c r="U483" s="3"/>
      <c r="V483" s="3"/>
      <c r="W483" s="3"/>
      <c r="X483" s="3"/>
    </row>
    <row r="484" spans="1:24" ht="15.75" customHeight="1" x14ac:dyDescent="0.2">
      <c r="A484" s="27"/>
      <c r="B484" s="27"/>
      <c r="C484" s="27"/>
      <c r="D484" s="27"/>
      <c r="E484" s="3"/>
      <c r="F484" s="3"/>
      <c r="G484" s="3"/>
      <c r="H484" s="3"/>
      <c r="I484" s="3"/>
      <c r="J484" s="3"/>
      <c r="K484" s="3"/>
      <c r="L484" s="331"/>
      <c r="M484" s="331"/>
      <c r="N484" s="323"/>
      <c r="O484" s="331"/>
      <c r="P484" s="3"/>
      <c r="Q484" s="270"/>
      <c r="R484" s="3"/>
      <c r="S484" s="3"/>
      <c r="T484" s="3"/>
      <c r="U484" s="3"/>
      <c r="V484" s="3"/>
      <c r="W484" s="3"/>
      <c r="X484" s="3"/>
    </row>
    <row r="485" spans="1:24" ht="15.75" customHeight="1" x14ac:dyDescent="0.2">
      <c r="A485" s="27"/>
      <c r="B485" s="27"/>
      <c r="C485" s="27"/>
      <c r="D485" s="27"/>
      <c r="E485" s="3"/>
      <c r="F485" s="3"/>
      <c r="G485" s="3"/>
      <c r="H485" s="3"/>
      <c r="I485" s="3"/>
      <c r="J485" s="3"/>
      <c r="K485" s="3"/>
      <c r="L485" s="331"/>
      <c r="M485" s="331"/>
      <c r="N485" s="323"/>
      <c r="O485" s="331"/>
      <c r="P485" s="3"/>
      <c r="Q485" s="270"/>
      <c r="R485" s="3"/>
      <c r="S485" s="3"/>
      <c r="T485" s="3"/>
      <c r="U485" s="3"/>
      <c r="V485" s="3"/>
      <c r="W485" s="3"/>
      <c r="X485" s="3"/>
    </row>
    <row r="486" spans="1:24" ht="15.75" customHeight="1" x14ac:dyDescent="0.2">
      <c r="A486" s="27"/>
      <c r="B486" s="27"/>
      <c r="C486" s="27"/>
      <c r="D486" s="27"/>
      <c r="E486" s="3"/>
      <c r="F486" s="3"/>
      <c r="G486" s="3"/>
      <c r="H486" s="3"/>
      <c r="I486" s="3"/>
      <c r="J486" s="3"/>
      <c r="K486" s="3"/>
      <c r="L486" s="331"/>
      <c r="M486" s="331"/>
      <c r="N486" s="323"/>
      <c r="O486" s="331"/>
      <c r="P486" s="3"/>
      <c r="Q486" s="270"/>
      <c r="R486" s="3"/>
      <c r="S486" s="3"/>
      <c r="T486" s="3"/>
      <c r="U486" s="3"/>
      <c r="V486" s="3"/>
      <c r="W486" s="3"/>
      <c r="X486" s="3"/>
    </row>
    <row r="487" spans="1:24" ht="15.75" customHeight="1" x14ac:dyDescent="0.2">
      <c r="A487" s="27"/>
      <c r="B487" s="27"/>
      <c r="C487" s="27"/>
      <c r="D487" s="27"/>
      <c r="E487" s="3"/>
      <c r="F487" s="3"/>
      <c r="G487" s="3"/>
      <c r="H487" s="3"/>
      <c r="I487" s="3"/>
      <c r="J487" s="3"/>
      <c r="K487" s="3"/>
      <c r="L487" s="331"/>
      <c r="M487" s="331"/>
      <c r="N487" s="323"/>
      <c r="O487" s="331"/>
      <c r="P487" s="3"/>
      <c r="Q487" s="270"/>
      <c r="R487" s="3"/>
      <c r="S487" s="3"/>
      <c r="T487" s="3"/>
      <c r="U487" s="3"/>
      <c r="V487" s="3"/>
      <c r="W487" s="3"/>
      <c r="X487" s="3"/>
    </row>
    <row r="488" spans="1:24" ht="15.75" customHeight="1" x14ac:dyDescent="0.2">
      <c r="A488" s="27"/>
      <c r="B488" s="27"/>
      <c r="C488" s="27"/>
      <c r="D488" s="27"/>
      <c r="E488" s="3"/>
      <c r="F488" s="3"/>
      <c r="G488" s="3"/>
      <c r="H488" s="3"/>
      <c r="I488" s="3"/>
      <c r="J488" s="3"/>
      <c r="K488" s="3"/>
      <c r="L488" s="331"/>
      <c r="M488" s="331"/>
      <c r="N488" s="323"/>
      <c r="O488" s="331"/>
      <c r="P488" s="3"/>
      <c r="Q488" s="270"/>
      <c r="R488" s="3"/>
      <c r="S488" s="3"/>
      <c r="T488" s="3"/>
      <c r="U488" s="3"/>
      <c r="V488" s="3"/>
      <c r="W488" s="3"/>
      <c r="X488" s="3"/>
    </row>
    <row r="489" spans="1:24" ht="15.75" customHeight="1" x14ac:dyDescent="0.2">
      <c r="A489" s="27"/>
      <c r="B489" s="27"/>
      <c r="C489" s="27"/>
      <c r="D489" s="27"/>
      <c r="E489" s="3"/>
      <c r="F489" s="3"/>
      <c r="G489" s="3"/>
      <c r="H489" s="3"/>
      <c r="I489" s="3"/>
      <c r="J489" s="3"/>
      <c r="K489" s="3"/>
      <c r="L489" s="331"/>
      <c r="M489" s="331"/>
      <c r="N489" s="323"/>
      <c r="O489" s="331"/>
      <c r="P489" s="3"/>
      <c r="Q489" s="270"/>
      <c r="R489" s="3"/>
      <c r="S489" s="3"/>
      <c r="T489" s="3"/>
      <c r="U489" s="3"/>
      <c r="V489" s="3"/>
      <c r="W489" s="3"/>
      <c r="X489" s="3"/>
    </row>
    <row r="490" spans="1:24" ht="15.75" customHeight="1" x14ac:dyDescent="0.2">
      <c r="A490" s="27"/>
      <c r="B490" s="27"/>
      <c r="C490" s="27"/>
      <c r="D490" s="27"/>
      <c r="E490" s="3"/>
      <c r="F490" s="3"/>
      <c r="G490" s="3"/>
      <c r="H490" s="3"/>
      <c r="I490" s="3"/>
      <c r="J490" s="3"/>
      <c r="K490" s="3"/>
      <c r="L490" s="331"/>
      <c r="M490" s="331"/>
      <c r="N490" s="323"/>
      <c r="O490" s="331"/>
      <c r="P490" s="3"/>
      <c r="Q490" s="270"/>
      <c r="R490" s="3"/>
      <c r="S490" s="3"/>
      <c r="T490" s="3"/>
      <c r="U490" s="3"/>
      <c r="V490" s="3"/>
      <c r="W490" s="3"/>
      <c r="X490" s="3"/>
    </row>
    <row r="491" spans="1:24" ht="15.75" customHeight="1" x14ac:dyDescent="0.2">
      <c r="A491" s="27"/>
      <c r="B491" s="27"/>
      <c r="C491" s="27"/>
      <c r="D491" s="27"/>
      <c r="E491" s="3"/>
      <c r="F491" s="3"/>
      <c r="G491" s="3"/>
      <c r="H491" s="3"/>
      <c r="I491" s="3"/>
      <c r="J491" s="3"/>
      <c r="K491" s="3"/>
      <c r="L491" s="331"/>
      <c r="M491" s="331"/>
      <c r="N491" s="323"/>
      <c r="O491" s="331"/>
      <c r="P491" s="3"/>
      <c r="Q491" s="270"/>
      <c r="R491" s="3"/>
      <c r="S491" s="3"/>
      <c r="T491" s="3"/>
      <c r="U491" s="3"/>
      <c r="V491" s="3"/>
      <c r="W491" s="3"/>
      <c r="X491" s="3"/>
    </row>
    <row r="492" spans="1:24" ht="15.75" customHeight="1" x14ac:dyDescent="0.2">
      <c r="A492" s="27"/>
      <c r="B492" s="27"/>
      <c r="C492" s="27"/>
      <c r="D492" s="27"/>
      <c r="E492" s="3"/>
      <c r="F492" s="3"/>
      <c r="G492" s="3"/>
      <c r="H492" s="3"/>
      <c r="I492" s="3"/>
      <c r="J492" s="3"/>
      <c r="K492" s="3"/>
      <c r="L492" s="331"/>
      <c r="M492" s="331"/>
      <c r="N492" s="323"/>
      <c r="O492" s="331"/>
      <c r="P492" s="3"/>
      <c r="Q492" s="270"/>
      <c r="R492" s="3"/>
      <c r="S492" s="3"/>
      <c r="T492" s="3"/>
      <c r="U492" s="3"/>
      <c r="V492" s="3"/>
      <c r="W492" s="3"/>
      <c r="X492" s="3"/>
    </row>
    <row r="493" spans="1:24" ht="15.75" customHeight="1" x14ac:dyDescent="0.2">
      <c r="A493" s="27"/>
      <c r="B493" s="27"/>
      <c r="C493" s="27"/>
      <c r="D493" s="27"/>
      <c r="E493" s="3"/>
      <c r="F493" s="3"/>
      <c r="G493" s="3"/>
      <c r="H493" s="3"/>
      <c r="I493" s="3"/>
      <c r="J493" s="3"/>
      <c r="K493" s="3"/>
      <c r="L493" s="331"/>
      <c r="M493" s="331"/>
      <c r="N493" s="323"/>
      <c r="O493" s="331"/>
      <c r="P493" s="3"/>
      <c r="Q493" s="270"/>
      <c r="R493" s="3"/>
      <c r="S493" s="3"/>
      <c r="T493" s="3"/>
      <c r="U493" s="3"/>
      <c r="V493" s="3"/>
      <c r="W493" s="3"/>
      <c r="X493" s="3"/>
    </row>
    <row r="494" spans="1:24" ht="15.75" customHeight="1" x14ac:dyDescent="0.2">
      <c r="A494" s="27"/>
      <c r="B494" s="27"/>
      <c r="C494" s="27"/>
      <c r="D494" s="27"/>
      <c r="E494" s="3"/>
      <c r="F494" s="3"/>
      <c r="G494" s="3"/>
      <c r="H494" s="3"/>
      <c r="I494" s="3"/>
      <c r="J494" s="3"/>
      <c r="K494" s="3"/>
      <c r="L494" s="331"/>
      <c r="M494" s="331"/>
      <c r="N494" s="323"/>
      <c r="O494" s="331"/>
      <c r="P494" s="3"/>
      <c r="Q494" s="270"/>
      <c r="R494" s="3"/>
      <c r="S494" s="3"/>
      <c r="T494" s="3"/>
      <c r="U494" s="3"/>
      <c r="V494" s="3"/>
      <c r="W494" s="3"/>
      <c r="X494" s="3"/>
    </row>
    <row r="495" spans="1:24" ht="15.75" customHeight="1" x14ac:dyDescent="0.2">
      <c r="A495" s="27"/>
      <c r="B495" s="27"/>
      <c r="C495" s="27"/>
      <c r="D495" s="27"/>
      <c r="E495" s="3"/>
      <c r="F495" s="3"/>
      <c r="G495" s="3"/>
      <c r="H495" s="3"/>
      <c r="I495" s="3"/>
      <c r="J495" s="3"/>
      <c r="K495" s="3"/>
      <c r="L495" s="331"/>
      <c r="M495" s="331"/>
      <c r="N495" s="323"/>
      <c r="O495" s="331"/>
      <c r="P495" s="3"/>
      <c r="Q495" s="270"/>
      <c r="R495" s="3"/>
      <c r="S495" s="3"/>
      <c r="T495" s="3"/>
      <c r="U495" s="3"/>
      <c r="V495" s="3"/>
      <c r="W495" s="3"/>
      <c r="X495" s="3"/>
    </row>
    <row r="496" spans="1:24" ht="15.75" customHeight="1" x14ac:dyDescent="0.2">
      <c r="A496" s="27"/>
      <c r="B496" s="27"/>
      <c r="C496" s="27"/>
      <c r="D496" s="27"/>
      <c r="E496" s="3"/>
      <c r="F496" s="3"/>
      <c r="G496" s="3"/>
      <c r="H496" s="3"/>
      <c r="I496" s="3"/>
      <c r="J496" s="3"/>
      <c r="K496" s="3"/>
      <c r="L496" s="331"/>
      <c r="M496" s="331"/>
      <c r="N496" s="323"/>
      <c r="O496" s="331"/>
      <c r="P496" s="3"/>
      <c r="Q496" s="270"/>
      <c r="R496" s="3"/>
      <c r="S496" s="3"/>
      <c r="T496" s="3"/>
      <c r="U496" s="3"/>
      <c r="V496" s="3"/>
      <c r="W496" s="3"/>
      <c r="X496" s="3"/>
    </row>
    <row r="497" spans="1:24" ht="15.75" customHeight="1" x14ac:dyDescent="0.2">
      <c r="A497" s="27"/>
      <c r="B497" s="27"/>
      <c r="C497" s="27"/>
      <c r="D497" s="27"/>
      <c r="E497" s="3"/>
      <c r="F497" s="3"/>
      <c r="G497" s="3"/>
      <c r="H497" s="3"/>
      <c r="I497" s="3"/>
      <c r="J497" s="3"/>
      <c r="K497" s="3"/>
      <c r="L497" s="331"/>
      <c r="M497" s="331"/>
      <c r="N497" s="323"/>
      <c r="O497" s="331"/>
      <c r="P497" s="3"/>
      <c r="Q497" s="270"/>
      <c r="R497" s="3"/>
      <c r="S497" s="3"/>
      <c r="T497" s="3"/>
      <c r="U497" s="3"/>
      <c r="V497" s="3"/>
      <c r="W497" s="3"/>
      <c r="X497" s="3"/>
    </row>
    <row r="498" spans="1:24" ht="15.75" customHeight="1" x14ac:dyDescent="0.2">
      <c r="A498" s="27"/>
      <c r="B498" s="27"/>
      <c r="C498" s="27"/>
      <c r="D498" s="27"/>
      <c r="E498" s="3"/>
      <c r="F498" s="3"/>
      <c r="G498" s="3"/>
      <c r="H498" s="3"/>
      <c r="I498" s="3"/>
      <c r="J498" s="3"/>
      <c r="K498" s="3"/>
      <c r="L498" s="331"/>
      <c r="M498" s="331"/>
      <c r="N498" s="323"/>
      <c r="O498" s="331"/>
      <c r="P498" s="3"/>
      <c r="Q498" s="270"/>
      <c r="R498" s="3"/>
      <c r="S498" s="3"/>
      <c r="T498" s="3"/>
      <c r="U498" s="3"/>
      <c r="V498" s="3"/>
      <c r="W498" s="3"/>
      <c r="X498" s="3"/>
    </row>
    <row r="499" spans="1:24" ht="15.75" customHeight="1" x14ac:dyDescent="0.2">
      <c r="A499" s="27"/>
      <c r="B499" s="27"/>
      <c r="C499" s="27"/>
      <c r="D499" s="27"/>
      <c r="E499" s="3"/>
      <c r="F499" s="3"/>
      <c r="G499" s="3"/>
      <c r="H499" s="3"/>
      <c r="I499" s="3"/>
      <c r="J499" s="3"/>
      <c r="K499" s="3"/>
      <c r="L499" s="331"/>
      <c r="M499" s="331"/>
      <c r="N499" s="323"/>
      <c r="O499" s="331"/>
      <c r="P499" s="3"/>
      <c r="Q499" s="270"/>
      <c r="R499" s="3"/>
      <c r="S499" s="3"/>
      <c r="T499" s="3"/>
      <c r="U499" s="3"/>
      <c r="V499" s="3"/>
      <c r="W499" s="3"/>
      <c r="X499" s="3"/>
    </row>
    <row r="500" spans="1:24" ht="15.75" customHeight="1" x14ac:dyDescent="0.2">
      <c r="A500" s="27"/>
      <c r="B500" s="27"/>
      <c r="C500" s="27"/>
      <c r="D500" s="27"/>
      <c r="E500" s="3"/>
      <c r="F500" s="3"/>
      <c r="G500" s="3"/>
      <c r="H500" s="3"/>
      <c r="I500" s="3"/>
      <c r="J500" s="3"/>
      <c r="K500" s="3"/>
      <c r="L500" s="331"/>
      <c r="M500" s="331"/>
      <c r="N500" s="323"/>
      <c r="O500" s="331"/>
      <c r="P500" s="3"/>
      <c r="Q500" s="270"/>
      <c r="R500" s="3"/>
      <c r="S500" s="3"/>
      <c r="T500" s="3"/>
      <c r="U500" s="3"/>
      <c r="V500" s="3"/>
      <c r="W500" s="3"/>
      <c r="X500" s="3"/>
    </row>
    <row r="501" spans="1:24" ht="15.75" customHeight="1" x14ac:dyDescent="0.2">
      <c r="A501" s="27"/>
      <c r="B501" s="27"/>
      <c r="C501" s="27"/>
      <c r="D501" s="27"/>
      <c r="E501" s="3"/>
      <c r="F501" s="3"/>
      <c r="G501" s="3"/>
      <c r="H501" s="3"/>
      <c r="I501" s="3"/>
      <c r="J501" s="3"/>
      <c r="K501" s="3"/>
      <c r="L501" s="331"/>
      <c r="M501" s="331"/>
      <c r="N501" s="323"/>
      <c r="O501" s="331"/>
      <c r="P501" s="3"/>
      <c r="Q501" s="270"/>
      <c r="R501" s="3"/>
      <c r="S501" s="3"/>
      <c r="T501" s="3"/>
      <c r="U501" s="3"/>
      <c r="V501" s="3"/>
      <c r="W501" s="3"/>
      <c r="X501" s="3"/>
    </row>
    <row r="502" spans="1:24" ht="15.75" customHeight="1" x14ac:dyDescent="0.2">
      <c r="A502" s="27"/>
      <c r="B502" s="27"/>
      <c r="C502" s="27"/>
      <c r="D502" s="27"/>
      <c r="E502" s="3"/>
      <c r="F502" s="3"/>
      <c r="G502" s="3"/>
      <c r="H502" s="3"/>
      <c r="I502" s="3"/>
      <c r="J502" s="3"/>
      <c r="K502" s="3"/>
      <c r="L502" s="331"/>
      <c r="M502" s="331"/>
      <c r="N502" s="323"/>
      <c r="O502" s="331"/>
      <c r="P502" s="3"/>
      <c r="Q502" s="270"/>
      <c r="R502" s="3"/>
      <c r="S502" s="3"/>
      <c r="T502" s="3"/>
      <c r="U502" s="3"/>
      <c r="V502" s="3"/>
      <c r="W502" s="3"/>
      <c r="X502" s="3"/>
    </row>
    <row r="503" spans="1:24" ht="15.75" customHeight="1" x14ac:dyDescent="0.2">
      <c r="A503" s="27"/>
      <c r="B503" s="27"/>
      <c r="C503" s="27"/>
      <c r="D503" s="27"/>
      <c r="E503" s="3"/>
      <c r="F503" s="3"/>
      <c r="G503" s="3"/>
      <c r="H503" s="3"/>
      <c r="I503" s="3"/>
      <c r="J503" s="3"/>
      <c r="K503" s="3"/>
      <c r="L503" s="331"/>
      <c r="M503" s="331"/>
      <c r="N503" s="323"/>
      <c r="O503" s="331"/>
      <c r="P503" s="3"/>
      <c r="Q503" s="270"/>
      <c r="R503" s="3"/>
      <c r="S503" s="3"/>
      <c r="T503" s="3"/>
      <c r="U503" s="3"/>
      <c r="V503" s="3"/>
      <c r="W503" s="3"/>
      <c r="X503" s="3"/>
    </row>
    <row r="504" spans="1:24" ht="15.75" customHeight="1" x14ac:dyDescent="0.2">
      <c r="A504" s="27"/>
      <c r="B504" s="27"/>
      <c r="C504" s="27"/>
      <c r="D504" s="27"/>
      <c r="E504" s="3"/>
      <c r="F504" s="3"/>
      <c r="G504" s="3"/>
      <c r="H504" s="3"/>
      <c r="I504" s="3"/>
      <c r="J504" s="3"/>
      <c r="K504" s="3"/>
      <c r="L504" s="331"/>
      <c r="M504" s="331"/>
      <c r="N504" s="323"/>
      <c r="O504" s="331"/>
      <c r="P504" s="3"/>
      <c r="Q504" s="270"/>
      <c r="R504" s="3"/>
      <c r="S504" s="3"/>
      <c r="T504" s="3"/>
      <c r="U504" s="3"/>
      <c r="V504" s="3"/>
      <c r="W504" s="3"/>
      <c r="X504" s="3"/>
    </row>
    <row r="505" spans="1:24" ht="15.75" customHeight="1" x14ac:dyDescent="0.2">
      <c r="A505" s="27"/>
      <c r="B505" s="27"/>
      <c r="C505" s="27"/>
      <c r="D505" s="27"/>
      <c r="E505" s="3"/>
      <c r="F505" s="3"/>
      <c r="G505" s="3"/>
      <c r="H505" s="3"/>
      <c r="I505" s="3"/>
      <c r="J505" s="3"/>
      <c r="K505" s="3"/>
      <c r="L505" s="331"/>
      <c r="M505" s="331"/>
      <c r="N505" s="323"/>
      <c r="O505" s="331"/>
      <c r="P505" s="3"/>
      <c r="Q505" s="270"/>
      <c r="R505" s="3"/>
      <c r="S505" s="3"/>
      <c r="T505" s="3"/>
      <c r="U505" s="3"/>
      <c r="V505" s="3"/>
      <c r="W505" s="3"/>
      <c r="X505" s="3"/>
    </row>
    <row r="506" spans="1:24" ht="15.75" customHeight="1" x14ac:dyDescent="0.2">
      <c r="A506" s="27"/>
      <c r="B506" s="27"/>
      <c r="C506" s="27"/>
      <c r="D506" s="27"/>
      <c r="E506" s="3"/>
      <c r="F506" s="3"/>
      <c r="G506" s="3"/>
      <c r="H506" s="3"/>
      <c r="I506" s="3"/>
      <c r="J506" s="3"/>
      <c r="K506" s="3"/>
      <c r="L506" s="331"/>
      <c r="M506" s="331"/>
      <c r="N506" s="323"/>
      <c r="O506" s="331"/>
      <c r="P506" s="3"/>
      <c r="Q506" s="270"/>
      <c r="R506" s="3"/>
      <c r="S506" s="3"/>
      <c r="T506" s="3"/>
      <c r="U506" s="3"/>
      <c r="V506" s="3"/>
      <c r="W506" s="3"/>
      <c r="X506" s="3"/>
    </row>
    <row r="507" spans="1:24" ht="15.75" customHeight="1" x14ac:dyDescent="0.2">
      <c r="A507" s="27"/>
      <c r="B507" s="27"/>
      <c r="C507" s="27"/>
      <c r="D507" s="27"/>
      <c r="E507" s="3"/>
      <c r="F507" s="3"/>
      <c r="G507" s="3"/>
      <c r="H507" s="3"/>
      <c r="I507" s="3"/>
      <c r="J507" s="3"/>
      <c r="K507" s="3"/>
      <c r="L507" s="331"/>
      <c r="M507" s="331"/>
      <c r="N507" s="323"/>
      <c r="O507" s="331"/>
      <c r="P507" s="3"/>
      <c r="Q507" s="270"/>
      <c r="R507" s="3"/>
      <c r="S507" s="3"/>
      <c r="T507" s="3"/>
      <c r="U507" s="3"/>
      <c r="V507" s="3"/>
      <c r="W507" s="3"/>
      <c r="X507" s="3"/>
    </row>
    <row r="508" spans="1:24" ht="15.75" customHeight="1" x14ac:dyDescent="0.2">
      <c r="A508" s="27"/>
      <c r="B508" s="27"/>
      <c r="C508" s="27"/>
      <c r="D508" s="27"/>
      <c r="E508" s="3"/>
      <c r="F508" s="3"/>
      <c r="G508" s="3"/>
      <c r="H508" s="3"/>
      <c r="I508" s="3"/>
      <c r="J508" s="3"/>
      <c r="K508" s="3"/>
      <c r="L508" s="331"/>
      <c r="M508" s="331"/>
      <c r="N508" s="323"/>
      <c r="O508" s="331"/>
      <c r="P508" s="3"/>
      <c r="Q508" s="270"/>
      <c r="R508" s="3"/>
      <c r="S508" s="3"/>
      <c r="T508" s="3"/>
      <c r="U508" s="3"/>
      <c r="V508" s="3"/>
      <c r="W508" s="3"/>
      <c r="X508" s="3"/>
    </row>
    <row r="509" spans="1:24" ht="15.75" customHeight="1" x14ac:dyDescent="0.2">
      <c r="A509" s="27"/>
      <c r="B509" s="27"/>
      <c r="C509" s="27"/>
      <c r="D509" s="27"/>
      <c r="E509" s="3"/>
      <c r="F509" s="3"/>
      <c r="G509" s="3"/>
      <c r="H509" s="3"/>
      <c r="I509" s="3"/>
      <c r="J509" s="3"/>
      <c r="K509" s="3"/>
      <c r="L509" s="331"/>
      <c r="M509" s="331"/>
      <c r="N509" s="323"/>
      <c r="O509" s="331"/>
      <c r="P509" s="3"/>
      <c r="Q509" s="270"/>
      <c r="R509" s="3"/>
      <c r="S509" s="3"/>
      <c r="T509" s="3"/>
      <c r="U509" s="3"/>
      <c r="V509" s="3"/>
      <c r="W509" s="3"/>
      <c r="X509" s="3"/>
    </row>
    <row r="510" spans="1:24" ht="15.75" customHeight="1" x14ac:dyDescent="0.2">
      <c r="A510" s="27"/>
      <c r="B510" s="27"/>
      <c r="C510" s="27"/>
      <c r="D510" s="27"/>
      <c r="E510" s="3"/>
      <c r="F510" s="3"/>
      <c r="G510" s="3"/>
      <c r="H510" s="3"/>
      <c r="I510" s="3"/>
      <c r="J510" s="3"/>
      <c r="K510" s="3"/>
      <c r="L510" s="331"/>
      <c r="M510" s="331"/>
      <c r="N510" s="323"/>
      <c r="O510" s="331"/>
      <c r="P510" s="3"/>
      <c r="Q510" s="270"/>
      <c r="R510" s="3"/>
      <c r="S510" s="3"/>
      <c r="T510" s="3"/>
      <c r="U510" s="3"/>
      <c r="V510" s="3"/>
      <c r="W510" s="3"/>
      <c r="X510" s="3"/>
    </row>
    <row r="511" spans="1:24" ht="15.75" customHeight="1" x14ac:dyDescent="0.2">
      <c r="A511" s="27"/>
      <c r="B511" s="27"/>
      <c r="C511" s="27"/>
      <c r="D511" s="27"/>
      <c r="E511" s="3"/>
      <c r="F511" s="3"/>
      <c r="G511" s="3"/>
      <c r="H511" s="3"/>
      <c r="I511" s="3"/>
      <c r="J511" s="3"/>
      <c r="K511" s="3"/>
      <c r="L511" s="331"/>
      <c r="M511" s="331"/>
      <c r="N511" s="323"/>
      <c r="O511" s="331"/>
      <c r="P511" s="3"/>
      <c r="Q511" s="270"/>
      <c r="R511" s="3"/>
      <c r="S511" s="3"/>
      <c r="T511" s="3"/>
      <c r="U511" s="3"/>
      <c r="V511" s="3"/>
      <c r="W511" s="3"/>
      <c r="X511" s="3"/>
    </row>
    <row r="512" spans="1:24" ht="15.75" customHeight="1" x14ac:dyDescent="0.2">
      <c r="A512" s="27"/>
      <c r="B512" s="27"/>
      <c r="C512" s="27"/>
      <c r="D512" s="27"/>
      <c r="E512" s="3"/>
      <c r="F512" s="3"/>
      <c r="G512" s="3"/>
      <c r="H512" s="3"/>
      <c r="I512" s="3"/>
      <c r="J512" s="3"/>
      <c r="K512" s="3"/>
      <c r="L512" s="331"/>
      <c r="M512" s="331"/>
      <c r="N512" s="323"/>
      <c r="O512" s="331"/>
      <c r="P512" s="3"/>
      <c r="Q512" s="270"/>
      <c r="R512" s="3"/>
      <c r="S512" s="3"/>
      <c r="T512" s="3"/>
      <c r="U512" s="3"/>
      <c r="V512" s="3"/>
      <c r="W512" s="3"/>
      <c r="X512" s="3"/>
    </row>
    <row r="513" spans="1:24" ht="15.75" customHeight="1" x14ac:dyDescent="0.2">
      <c r="A513" s="27"/>
      <c r="B513" s="27"/>
      <c r="C513" s="27"/>
      <c r="D513" s="27"/>
      <c r="E513" s="3"/>
      <c r="F513" s="3"/>
      <c r="G513" s="3"/>
      <c r="H513" s="3"/>
      <c r="I513" s="3"/>
      <c r="J513" s="3"/>
      <c r="K513" s="3"/>
      <c r="L513" s="331"/>
      <c r="M513" s="331"/>
      <c r="N513" s="323"/>
      <c r="O513" s="331"/>
      <c r="P513" s="3"/>
      <c r="Q513" s="270"/>
      <c r="R513" s="3"/>
      <c r="S513" s="3"/>
      <c r="T513" s="3"/>
      <c r="U513" s="3"/>
      <c r="V513" s="3"/>
      <c r="W513" s="3"/>
      <c r="X513" s="3"/>
    </row>
    <row r="514" spans="1:24" ht="15.75" customHeight="1" x14ac:dyDescent="0.2">
      <c r="A514" s="27"/>
      <c r="B514" s="27"/>
      <c r="C514" s="27"/>
      <c r="D514" s="27"/>
      <c r="E514" s="3"/>
      <c r="F514" s="3"/>
      <c r="G514" s="3"/>
      <c r="H514" s="3"/>
      <c r="I514" s="3"/>
      <c r="J514" s="3"/>
      <c r="K514" s="3"/>
      <c r="L514" s="331"/>
      <c r="M514" s="331"/>
      <c r="N514" s="323"/>
      <c r="O514" s="331"/>
      <c r="P514" s="3"/>
      <c r="Q514" s="270"/>
      <c r="R514" s="3"/>
      <c r="S514" s="3"/>
      <c r="T514" s="3"/>
      <c r="U514" s="3"/>
      <c r="V514" s="3"/>
      <c r="W514" s="3"/>
      <c r="X514" s="3"/>
    </row>
    <row r="515" spans="1:24" ht="15.75" customHeight="1" x14ac:dyDescent="0.2">
      <c r="A515" s="27"/>
      <c r="B515" s="27"/>
      <c r="C515" s="27"/>
      <c r="D515" s="27"/>
      <c r="E515" s="3"/>
      <c r="F515" s="3"/>
      <c r="G515" s="3"/>
      <c r="H515" s="3"/>
      <c r="I515" s="3"/>
      <c r="J515" s="3"/>
      <c r="K515" s="3"/>
      <c r="L515" s="331"/>
      <c r="M515" s="331"/>
      <c r="N515" s="323"/>
      <c r="O515" s="331"/>
      <c r="P515" s="3"/>
      <c r="Q515" s="270"/>
      <c r="R515" s="3"/>
      <c r="S515" s="3"/>
      <c r="T515" s="3"/>
      <c r="U515" s="3"/>
      <c r="V515" s="3"/>
      <c r="W515" s="3"/>
      <c r="X515" s="3"/>
    </row>
    <row r="516" spans="1:24" ht="15.75" customHeight="1" x14ac:dyDescent="0.2">
      <c r="A516" s="27"/>
      <c r="B516" s="27"/>
      <c r="C516" s="27"/>
      <c r="D516" s="27"/>
      <c r="E516" s="3"/>
      <c r="F516" s="3"/>
      <c r="G516" s="3"/>
      <c r="H516" s="3"/>
      <c r="I516" s="3"/>
      <c r="J516" s="3"/>
      <c r="K516" s="3"/>
      <c r="L516" s="331"/>
      <c r="M516" s="331"/>
      <c r="N516" s="323"/>
      <c r="O516" s="331"/>
      <c r="P516" s="3"/>
      <c r="Q516" s="270"/>
      <c r="R516" s="3"/>
      <c r="S516" s="3"/>
      <c r="T516" s="3"/>
      <c r="U516" s="3"/>
      <c r="V516" s="3"/>
      <c r="W516" s="3"/>
      <c r="X516" s="3"/>
    </row>
    <row r="517" spans="1:24" ht="15.75" customHeight="1" x14ac:dyDescent="0.2">
      <c r="A517" s="27"/>
      <c r="B517" s="27"/>
      <c r="C517" s="27"/>
      <c r="D517" s="27"/>
      <c r="E517" s="3"/>
      <c r="F517" s="3"/>
      <c r="G517" s="3"/>
      <c r="H517" s="3"/>
      <c r="I517" s="3"/>
      <c r="J517" s="3"/>
      <c r="K517" s="3"/>
      <c r="L517" s="331"/>
      <c r="M517" s="331"/>
      <c r="N517" s="323"/>
      <c r="O517" s="331"/>
      <c r="P517" s="3"/>
      <c r="Q517" s="270"/>
      <c r="R517" s="3"/>
      <c r="S517" s="3"/>
      <c r="T517" s="3"/>
      <c r="U517" s="3"/>
      <c r="V517" s="3"/>
      <c r="W517" s="3"/>
      <c r="X517" s="3"/>
    </row>
    <row r="518" spans="1:24" ht="15.75" customHeight="1" x14ac:dyDescent="0.2">
      <c r="A518" s="27"/>
      <c r="B518" s="27"/>
      <c r="C518" s="27"/>
      <c r="D518" s="27"/>
      <c r="E518" s="3"/>
      <c r="F518" s="3"/>
      <c r="G518" s="3"/>
      <c r="H518" s="3"/>
      <c r="I518" s="3"/>
      <c r="J518" s="3"/>
      <c r="K518" s="3"/>
      <c r="L518" s="331"/>
      <c r="M518" s="331"/>
      <c r="N518" s="323"/>
      <c r="O518" s="331"/>
      <c r="P518" s="3"/>
      <c r="Q518" s="270"/>
      <c r="R518" s="3"/>
      <c r="S518" s="3"/>
      <c r="T518" s="3"/>
      <c r="U518" s="3"/>
      <c r="V518" s="3"/>
      <c r="W518" s="3"/>
      <c r="X518" s="3"/>
    </row>
    <row r="519" spans="1:24" ht="15.75" customHeight="1" x14ac:dyDescent="0.2">
      <c r="A519" s="27"/>
      <c r="B519" s="27"/>
      <c r="C519" s="27"/>
      <c r="D519" s="27"/>
      <c r="E519" s="3"/>
      <c r="F519" s="3"/>
      <c r="G519" s="3"/>
      <c r="H519" s="3"/>
      <c r="I519" s="3"/>
      <c r="J519" s="3"/>
      <c r="K519" s="3"/>
      <c r="L519" s="331"/>
      <c r="M519" s="331"/>
      <c r="N519" s="323"/>
      <c r="O519" s="331"/>
      <c r="P519" s="3"/>
      <c r="Q519" s="270"/>
      <c r="R519" s="3"/>
      <c r="S519" s="3"/>
      <c r="T519" s="3"/>
      <c r="U519" s="3"/>
      <c r="V519" s="3"/>
      <c r="W519" s="3"/>
      <c r="X519" s="3"/>
    </row>
    <row r="520" spans="1:24" ht="15.75" customHeight="1" x14ac:dyDescent="0.2">
      <c r="A520" s="27"/>
      <c r="B520" s="27"/>
      <c r="C520" s="27"/>
      <c r="D520" s="27"/>
      <c r="E520" s="3"/>
      <c r="F520" s="3"/>
      <c r="G520" s="3"/>
      <c r="H520" s="3"/>
      <c r="I520" s="3"/>
      <c r="J520" s="3"/>
      <c r="K520" s="3"/>
      <c r="L520" s="331"/>
      <c r="M520" s="331"/>
      <c r="N520" s="323"/>
      <c r="O520" s="331"/>
      <c r="P520" s="3"/>
      <c r="Q520" s="270"/>
      <c r="R520" s="3"/>
      <c r="S520" s="3"/>
      <c r="T520" s="3"/>
      <c r="U520" s="3"/>
      <c r="V520" s="3"/>
      <c r="W520" s="3"/>
      <c r="X520" s="3"/>
    </row>
    <row r="521" spans="1:24" ht="15.75" customHeight="1" x14ac:dyDescent="0.2">
      <c r="A521" s="27"/>
      <c r="B521" s="27"/>
      <c r="C521" s="27"/>
      <c r="D521" s="27"/>
      <c r="E521" s="3"/>
      <c r="F521" s="3"/>
      <c r="G521" s="3"/>
      <c r="H521" s="3"/>
      <c r="I521" s="3"/>
      <c r="J521" s="3"/>
      <c r="K521" s="3"/>
      <c r="L521" s="331"/>
      <c r="M521" s="331"/>
      <c r="N521" s="323"/>
      <c r="O521" s="331"/>
      <c r="P521" s="3"/>
      <c r="Q521" s="270"/>
      <c r="R521" s="3"/>
      <c r="S521" s="3"/>
      <c r="T521" s="3"/>
      <c r="U521" s="3"/>
      <c r="V521" s="3"/>
      <c r="W521" s="3"/>
      <c r="X521" s="3"/>
    </row>
    <row r="522" spans="1:24" ht="15.75" customHeight="1" x14ac:dyDescent="0.2">
      <c r="A522" s="27"/>
      <c r="B522" s="27"/>
      <c r="C522" s="27"/>
      <c r="D522" s="27"/>
      <c r="E522" s="3"/>
      <c r="F522" s="3"/>
      <c r="G522" s="3"/>
      <c r="H522" s="3"/>
      <c r="I522" s="3"/>
      <c r="J522" s="3"/>
      <c r="K522" s="3"/>
      <c r="L522" s="331"/>
      <c r="M522" s="331"/>
      <c r="N522" s="323"/>
      <c r="O522" s="331"/>
      <c r="P522" s="3"/>
      <c r="Q522" s="270"/>
      <c r="R522" s="3"/>
      <c r="S522" s="3"/>
      <c r="T522" s="3"/>
      <c r="U522" s="3"/>
      <c r="V522" s="3"/>
      <c r="W522" s="3"/>
      <c r="X522" s="3"/>
    </row>
    <row r="523" spans="1:24" ht="15.75" customHeight="1" x14ac:dyDescent="0.2">
      <c r="A523" s="27"/>
      <c r="B523" s="27"/>
      <c r="C523" s="27"/>
      <c r="D523" s="27"/>
      <c r="E523" s="3"/>
      <c r="F523" s="3"/>
      <c r="G523" s="3"/>
      <c r="H523" s="3"/>
      <c r="I523" s="3"/>
      <c r="J523" s="3"/>
      <c r="K523" s="3"/>
      <c r="L523" s="331"/>
      <c r="M523" s="331"/>
      <c r="N523" s="323"/>
      <c r="O523" s="331"/>
      <c r="P523" s="3"/>
      <c r="Q523" s="270"/>
      <c r="R523" s="3"/>
      <c r="S523" s="3"/>
      <c r="T523" s="3"/>
      <c r="U523" s="3"/>
      <c r="V523" s="3"/>
      <c r="W523" s="3"/>
      <c r="X523" s="3"/>
    </row>
    <row r="524" spans="1:24" ht="15.75" customHeight="1" x14ac:dyDescent="0.2">
      <c r="A524" s="27"/>
      <c r="B524" s="27"/>
      <c r="C524" s="27"/>
      <c r="D524" s="27"/>
      <c r="E524" s="3"/>
      <c r="F524" s="3"/>
      <c r="G524" s="3"/>
      <c r="H524" s="3"/>
      <c r="I524" s="3"/>
      <c r="J524" s="3"/>
      <c r="K524" s="3"/>
      <c r="L524" s="331"/>
      <c r="M524" s="331"/>
      <c r="N524" s="323"/>
      <c r="O524" s="331"/>
      <c r="P524" s="3"/>
      <c r="Q524" s="270"/>
      <c r="R524" s="3"/>
      <c r="S524" s="3"/>
      <c r="T524" s="3"/>
      <c r="U524" s="3"/>
      <c r="V524" s="3"/>
      <c r="W524" s="3"/>
      <c r="X524" s="3"/>
    </row>
    <row r="525" spans="1:24" ht="15.75" customHeight="1" x14ac:dyDescent="0.2">
      <c r="A525" s="27"/>
      <c r="B525" s="27"/>
      <c r="C525" s="27"/>
      <c r="D525" s="27"/>
      <c r="E525" s="3"/>
      <c r="F525" s="3"/>
      <c r="G525" s="3"/>
      <c r="H525" s="3"/>
      <c r="I525" s="3"/>
      <c r="J525" s="3"/>
      <c r="K525" s="3"/>
      <c r="L525" s="331"/>
      <c r="M525" s="331"/>
      <c r="N525" s="323"/>
      <c r="O525" s="331"/>
      <c r="P525" s="3"/>
      <c r="Q525" s="270"/>
      <c r="R525" s="3"/>
      <c r="S525" s="3"/>
      <c r="T525" s="3"/>
      <c r="U525" s="3"/>
      <c r="V525" s="3"/>
      <c r="W525" s="3"/>
      <c r="X525" s="3"/>
    </row>
    <row r="526" spans="1:24" ht="15.75" customHeight="1" x14ac:dyDescent="0.2">
      <c r="A526" s="27"/>
      <c r="B526" s="27"/>
      <c r="C526" s="27"/>
      <c r="D526" s="27"/>
      <c r="E526" s="3"/>
      <c r="F526" s="3"/>
      <c r="G526" s="3"/>
      <c r="H526" s="3"/>
      <c r="I526" s="3"/>
      <c r="J526" s="3"/>
      <c r="K526" s="3"/>
      <c r="L526" s="331"/>
      <c r="M526" s="331"/>
      <c r="N526" s="323"/>
      <c r="O526" s="331"/>
      <c r="P526" s="3"/>
      <c r="Q526" s="270"/>
      <c r="R526" s="3"/>
      <c r="S526" s="3"/>
      <c r="T526" s="3"/>
      <c r="U526" s="3"/>
      <c r="V526" s="3"/>
      <c r="W526" s="3"/>
      <c r="X526" s="3"/>
    </row>
    <row r="527" spans="1:24" ht="15.75" customHeight="1" x14ac:dyDescent="0.2">
      <c r="A527" s="27"/>
      <c r="B527" s="27"/>
      <c r="C527" s="27"/>
      <c r="D527" s="27"/>
      <c r="E527" s="3"/>
      <c r="F527" s="3"/>
      <c r="G527" s="3"/>
      <c r="H527" s="3"/>
      <c r="I527" s="3"/>
      <c r="J527" s="3"/>
      <c r="K527" s="3"/>
      <c r="L527" s="331"/>
      <c r="M527" s="331"/>
      <c r="N527" s="323"/>
      <c r="O527" s="331"/>
      <c r="P527" s="3"/>
      <c r="Q527" s="270"/>
      <c r="R527" s="3"/>
      <c r="S527" s="3"/>
      <c r="T527" s="3"/>
      <c r="U527" s="3"/>
      <c r="V527" s="3"/>
      <c r="W527" s="3"/>
      <c r="X527" s="3"/>
    </row>
    <row r="528" spans="1:24" ht="15.75" customHeight="1" x14ac:dyDescent="0.2">
      <c r="A528" s="27"/>
      <c r="B528" s="27"/>
      <c r="C528" s="27"/>
      <c r="D528" s="27"/>
      <c r="E528" s="3"/>
      <c r="F528" s="3"/>
      <c r="G528" s="3"/>
      <c r="H528" s="3"/>
      <c r="I528" s="3"/>
      <c r="J528" s="3"/>
      <c r="K528" s="3"/>
      <c r="L528" s="331"/>
      <c r="M528" s="331"/>
      <c r="N528" s="323"/>
      <c r="O528" s="331"/>
      <c r="P528" s="3"/>
      <c r="Q528" s="270"/>
      <c r="R528" s="3"/>
      <c r="S528" s="3"/>
      <c r="T528" s="3"/>
      <c r="U528" s="3"/>
      <c r="V528" s="3"/>
      <c r="W528" s="3"/>
      <c r="X528" s="3"/>
    </row>
    <row r="529" spans="1:24" ht="15.75" customHeight="1" x14ac:dyDescent="0.2">
      <c r="A529" s="27"/>
      <c r="B529" s="27"/>
      <c r="C529" s="27"/>
      <c r="D529" s="27"/>
      <c r="E529" s="3"/>
      <c r="F529" s="3"/>
      <c r="G529" s="3"/>
      <c r="H529" s="3"/>
      <c r="I529" s="3"/>
      <c r="J529" s="3"/>
      <c r="K529" s="3"/>
      <c r="L529" s="331"/>
      <c r="M529" s="331"/>
      <c r="N529" s="323"/>
      <c r="O529" s="331"/>
      <c r="P529" s="3"/>
      <c r="Q529" s="270"/>
      <c r="R529" s="3"/>
      <c r="S529" s="3"/>
      <c r="T529" s="3"/>
      <c r="U529" s="3"/>
      <c r="V529" s="3"/>
      <c r="W529" s="3"/>
      <c r="X529" s="3"/>
    </row>
    <row r="530" spans="1:24" ht="15.75" customHeight="1" x14ac:dyDescent="0.2">
      <c r="A530" s="27"/>
      <c r="B530" s="27"/>
      <c r="C530" s="27"/>
      <c r="D530" s="27"/>
      <c r="E530" s="3"/>
      <c r="F530" s="3"/>
      <c r="G530" s="3"/>
      <c r="H530" s="3"/>
      <c r="I530" s="3"/>
      <c r="J530" s="3"/>
      <c r="K530" s="3"/>
      <c r="L530" s="331"/>
      <c r="M530" s="331"/>
      <c r="N530" s="323"/>
      <c r="O530" s="331"/>
      <c r="P530" s="3"/>
      <c r="Q530" s="270"/>
      <c r="R530" s="3"/>
      <c r="S530" s="3"/>
      <c r="T530" s="3"/>
      <c r="U530" s="3"/>
      <c r="V530" s="3"/>
      <c r="W530" s="3"/>
      <c r="X530" s="3"/>
    </row>
    <row r="531" spans="1:24" ht="15.75" customHeight="1" x14ac:dyDescent="0.2">
      <c r="A531" s="27"/>
      <c r="B531" s="27"/>
      <c r="C531" s="27"/>
      <c r="D531" s="27"/>
      <c r="E531" s="3"/>
      <c r="F531" s="3"/>
      <c r="G531" s="3"/>
      <c r="H531" s="3"/>
      <c r="I531" s="3"/>
      <c r="J531" s="3"/>
      <c r="K531" s="3"/>
      <c r="L531" s="331"/>
      <c r="M531" s="331"/>
      <c r="N531" s="323"/>
      <c r="O531" s="331"/>
      <c r="P531" s="3"/>
      <c r="Q531" s="270"/>
      <c r="R531" s="3"/>
      <c r="S531" s="3"/>
      <c r="T531" s="3"/>
      <c r="U531" s="3"/>
      <c r="V531" s="3"/>
      <c r="W531" s="3"/>
      <c r="X531" s="3"/>
    </row>
    <row r="532" spans="1:24" ht="15.75" customHeight="1" x14ac:dyDescent="0.2">
      <c r="A532" s="27"/>
      <c r="B532" s="27"/>
      <c r="C532" s="27"/>
      <c r="D532" s="27"/>
      <c r="E532" s="3"/>
      <c r="F532" s="3"/>
      <c r="G532" s="3"/>
      <c r="H532" s="3"/>
      <c r="I532" s="3"/>
      <c r="J532" s="3"/>
      <c r="K532" s="3"/>
      <c r="L532" s="331"/>
      <c r="M532" s="331"/>
      <c r="N532" s="323"/>
      <c r="O532" s="331"/>
      <c r="P532" s="3"/>
      <c r="Q532" s="270"/>
      <c r="R532" s="3"/>
      <c r="S532" s="3"/>
      <c r="T532" s="3"/>
      <c r="U532" s="3"/>
      <c r="V532" s="3"/>
      <c r="W532" s="3"/>
      <c r="X532" s="3"/>
    </row>
    <row r="533" spans="1:24" ht="15.75" customHeight="1" x14ac:dyDescent="0.2">
      <c r="A533" s="27"/>
      <c r="B533" s="27"/>
      <c r="C533" s="27"/>
      <c r="D533" s="27"/>
      <c r="E533" s="3"/>
      <c r="F533" s="3"/>
      <c r="G533" s="3"/>
      <c r="H533" s="3"/>
      <c r="I533" s="3"/>
      <c r="J533" s="3"/>
      <c r="K533" s="3"/>
      <c r="L533" s="331"/>
      <c r="M533" s="331"/>
      <c r="N533" s="323"/>
      <c r="O533" s="331"/>
      <c r="P533" s="3"/>
      <c r="Q533" s="270"/>
      <c r="R533" s="3"/>
      <c r="S533" s="3"/>
      <c r="T533" s="3"/>
      <c r="U533" s="3"/>
      <c r="V533" s="3"/>
      <c r="W533" s="3"/>
      <c r="X533" s="3"/>
    </row>
    <row r="534" spans="1:24" ht="15.75" customHeight="1" x14ac:dyDescent="0.2">
      <c r="A534" s="27"/>
      <c r="B534" s="27"/>
      <c r="C534" s="27"/>
      <c r="D534" s="27"/>
      <c r="E534" s="3"/>
      <c r="F534" s="3"/>
      <c r="G534" s="3"/>
      <c r="H534" s="3"/>
      <c r="I534" s="3"/>
      <c r="J534" s="3"/>
      <c r="K534" s="3"/>
      <c r="L534" s="331"/>
      <c r="M534" s="331"/>
      <c r="N534" s="323"/>
      <c r="O534" s="331"/>
      <c r="P534" s="3"/>
      <c r="Q534" s="270"/>
      <c r="R534" s="3"/>
      <c r="S534" s="3"/>
      <c r="T534" s="3"/>
      <c r="U534" s="3"/>
      <c r="V534" s="3"/>
      <c r="W534" s="3"/>
      <c r="X534" s="3"/>
    </row>
    <row r="535" spans="1:24" ht="15.75" customHeight="1" x14ac:dyDescent="0.2">
      <c r="A535" s="27"/>
      <c r="B535" s="27"/>
      <c r="C535" s="27"/>
      <c r="D535" s="27"/>
      <c r="E535" s="3"/>
      <c r="F535" s="3"/>
      <c r="G535" s="3"/>
      <c r="H535" s="3"/>
      <c r="I535" s="3"/>
      <c r="J535" s="3"/>
      <c r="K535" s="3"/>
      <c r="L535" s="331"/>
      <c r="M535" s="331"/>
      <c r="N535" s="323"/>
      <c r="O535" s="331"/>
      <c r="P535" s="3"/>
      <c r="Q535" s="270"/>
      <c r="R535" s="3"/>
      <c r="S535" s="3"/>
      <c r="T535" s="3"/>
      <c r="U535" s="3"/>
      <c r="V535" s="3"/>
      <c r="W535" s="3"/>
      <c r="X535" s="3"/>
    </row>
    <row r="536" spans="1:24" ht="15.75" customHeight="1" x14ac:dyDescent="0.2">
      <c r="A536" s="27"/>
      <c r="B536" s="27"/>
      <c r="C536" s="27"/>
      <c r="D536" s="27"/>
      <c r="E536" s="3"/>
      <c r="F536" s="3"/>
      <c r="G536" s="3"/>
      <c r="H536" s="3"/>
      <c r="I536" s="3"/>
      <c r="J536" s="3"/>
      <c r="K536" s="3"/>
      <c r="L536" s="331"/>
      <c r="M536" s="331"/>
      <c r="N536" s="323"/>
      <c r="O536" s="331"/>
      <c r="P536" s="3"/>
      <c r="Q536" s="270"/>
      <c r="R536" s="3"/>
      <c r="S536" s="3"/>
      <c r="T536" s="3"/>
      <c r="U536" s="3"/>
      <c r="V536" s="3"/>
      <c r="W536" s="3"/>
      <c r="X536" s="3"/>
    </row>
    <row r="537" spans="1:24" ht="15.75" customHeight="1" x14ac:dyDescent="0.2">
      <c r="A537" s="27"/>
      <c r="B537" s="27"/>
      <c r="C537" s="27"/>
      <c r="D537" s="27"/>
      <c r="E537" s="3"/>
      <c r="F537" s="3"/>
      <c r="G537" s="3"/>
      <c r="H537" s="3"/>
      <c r="I537" s="3"/>
      <c r="J537" s="3"/>
      <c r="K537" s="3"/>
      <c r="L537" s="331"/>
      <c r="M537" s="331"/>
      <c r="N537" s="323"/>
      <c r="O537" s="331"/>
      <c r="P537" s="3"/>
      <c r="Q537" s="270"/>
      <c r="R537" s="3"/>
      <c r="S537" s="3"/>
      <c r="T537" s="3"/>
      <c r="U537" s="3"/>
      <c r="V537" s="3"/>
      <c r="W537" s="3"/>
      <c r="X537" s="3"/>
    </row>
    <row r="538" spans="1:24" ht="15.75" customHeight="1" x14ac:dyDescent="0.2">
      <c r="A538" s="27"/>
      <c r="B538" s="27"/>
      <c r="C538" s="27"/>
      <c r="D538" s="27"/>
      <c r="E538" s="3"/>
      <c r="F538" s="3"/>
      <c r="G538" s="3"/>
      <c r="H538" s="3"/>
      <c r="I538" s="3"/>
      <c r="J538" s="3"/>
      <c r="K538" s="3"/>
      <c r="L538" s="331"/>
      <c r="M538" s="331"/>
      <c r="N538" s="323"/>
      <c r="O538" s="331"/>
      <c r="P538" s="3"/>
      <c r="Q538" s="270"/>
      <c r="R538" s="3"/>
      <c r="S538" s="3"/>
      <c r="T538" s="3"/>
      <c r="U538" s="3"/>
      <c r="V538" s="3"/>
      <c r="W538" s="3"/>
      <c r="X538" s="3"/>
    </row>
    <row r="539" spans="1:24" ht="15.75" customHeight="1" x14ac:dyDescent="0.2">
      <c r="A539" s="27"/>
      <c r="B539" s="27"/>
      <c r="C539" s="27"/>
      <c r="D539" s="27"/>
      <c r="E539" s="3"/>
      <c r="F539" s="3"/>
      <c r="G539" s="3"/>
      <c r="H539" s="3"/>
      <c r="I539" s="3"/>
      <c r="J539" s="3"/>
      <c r="K539" s="3"/>
      <c r="L539" s="331"/>
      <c r="M539" s="331"/>
      <c r="N539" s="323"/>
      <c r="O539" s="331"/>
      <c r="P539" s="3"/>
      <c r="Q539" s="270"/>
      <c r="R539" s="3"/>
      <c r="S539" s="3"/>
      <c r="T539" s="3"/>
      <c r="U539" s="3"/>
      <c r="V539" s="3"/>
      <c r="W539" s="3"/>
      <c r="X539" s="3"/>
    </row>
    <row r="540" spans="1:24" ht="15.75" customHeight="1" x14ac:dyDescent="0.2">
      <c r="A540" s="27"/>
      <c r="B540" s="27"/>
      <c r="C540" s="27"/>
      <c r="D540" s="27"/>
      <c r="E540" s="3"/>
      <c r="F540" s="3"/>
      <c r="G540" s="3"/>
      <c r="H540" s="3"/>
      <c r="I540" s="3"/>
      <c r="J540" s="3"/>
      <c r="K540" s="3"/>
      <c r="L540" s="331"/>
      <c r="M540" s="331"/>
      <c r="N540" s="323"/>
      <c r="O540" s="331"/>
      <c r="P540" s="3"/>
      <c r="Q540" s="270"/>
      <c r="R540" s="3"/>
      <c r="S540" s="3"/>
      <c r="T540" s="3"/>
      <c r="U540" s="3"/>
      <c r="V540" s="3"/>
      <c r="W540" s="3"/>
      <c r="X540" s="3"/>
    </row>
    <row r="541" spans="1:24" ht="15.75" customHeight="1" x14ac:dyDescent="0.2">
      <c r="A541" s="27"/>
      <c r="B541" s="27"/>
      <c r="C541" s="27"/>
      <c r="D541" s="27"/>
      <c r="E541" s="3"/>
      <c r="F541" s="3"/>
      <c r="G541" s="3"/>
      <c r="H541" s="3"/>
      <c r="I541" s="3"/>
      <c r="J541" s="3"/>
      <c r="K541" s="3"/>
      <c r="L541" s="331"/>
      <c r="M541" s="331"/>
      <c r="N541" s="323"/>
      <c r="O541" s="331"/>
      <c r="P541" s="3"/>
      <c r="Q541" s="270"/>
      <c r="R541" s="3"/>
      <c r="S541" s="3"/>
      <c r="T541" s="3"/>
      <c r="U541" s="3"/>
      <c r="V541" s="3"/>
      <c r="W541" s="3"/>
      <c r="X541" s="3"/>
    </row>
    <row r="542" spans="1:24" ht="15.75" customHeight="1" x14ac:dyDescent="0.2">
      <c r="A542" s="27"/>
      <c r="B542" s="27"/>
      <c r="C542" s="27"/>
      <c r="D542" s="27"/>
      <c r="E542" s="3"/>
      <c r="F542" s="3"/>
      <c r="G542" s="3"/>
      <c r="H542" s="3"/>
      <c r="I542" s="3"/>
      <c r="J542" s="3"/>
      <c r="K542" s="3"/>
      <c r="L542" s="331"/>
      <c r="M542" s="331"/>
      <c r="N542" s="323"/>
      <c r="O542" s="331"/>
      <c r="P542" s="3"/>
      <c r="Q542" s="270"/>
      <c r="R542" s="3"/>
      <c r="S542" s="3"/>
      <c r="T542" s="3"/>
      <c r="U542" s="3"/>
      <c r="V542" s="3"/>
      <c r="W542" s="3"/>
      <c r="X542" s="3"/>
    </row>
    <row r="543" spans="1:24" ht="15.75" customHeight="1" x14ac:dyDescent="0.2">
      <c r="A543" s="27"/>
      <c r="B543" s="27"/>
      <c r="C543" s="27"/>
      <c r="D543" s="27"/>
      <c r="E543" s="3"/>
      <c r="F543" s="3"/>
      <c r="G543" s="3"/>
      <c r="H543" s="3"/>
      <c r="I543" s="3"/>
      <c r="J543" s="3"/>
      <c r="K543" s="3"/>
      <c r="L543" s="331"/>
      <c r="M543" s="331"/>
      <c r="N543" s="323"/>
      <c r="O543" s="331"/>
      <c r="P543" s="3"/>
      <c r="Q543" s="270"/>
      <c r="R543" s="3"/>
      <c r="S543" s="3"/>
      <c r="T543" s="3"/>
      <c r="U543" s="3"/>
      <c r="V543" s="3"/>
      <c r="W543" s="3"/>
      <c r="X543" s="3"/>
    </row>
    <row r="544" spans="1:24" ht="15.75" customHeight="1" x14ac:dyDescent="0.2">
      <c r="A544" s="27"/>
      <c r="B544" s="27"/>
      <c r="C544" s="27"/>
      <c r="D544" s="27"/>
      <c r="E544" s="3"/>
      <c r="F544" s="3"/>
      <c r="G544" s="3"/>
      <c r="H544" s="3"/>
      <c r="I544" s="3"/>
      <c r="J544" s="3"/>
      <c r="K544" s="3"/>
      <c r="L544" s="331"/>
      <c r="M544" s="331"/>
      <c r="N544" s="323"/>
      <c r="O544" s="331"/>
      <c r="P544" s="3"/>
      <c r="Q544" s="270"/>
      <c r="R544" s="3"/>
      <c r="S544" s="3"/>
      <c r="T544" s="3"/>
      <c r="U544" s="3"/>
      <c r="V544" s="3"/>
      <c r="W544" s="3"/>
      <c r="X544" s="3"/>
    </row>
    <row r="545" spans="1:24" ht="15.75" customHeight="1" x14ac:dyDescent="0.2">
      <c r="A545" s="27"/>
      <c r="B545" s="27"/>
      <c r="C545" s="27"/>
      <c r="D545" s="27"/>
      <c r="E545" s="3"/>
      <c r="F545" s="3"/>
      <c r="G545" s="3"/>
      <c r="H545" s="3"/>
      <c r="I545" s="3"/>
      <c r="J545" s="3"/>
      <c r="K545" s="3"/>
      <c r="L545" s="331"/>
      <c r="M545" s="331"/>
      <c r="N545" s="323"/>
      <c r="O545" s="331"/>
      <c r="P545" s="3"/>
      <c r="Q545" s="270"/>
      <c r="R545" s="3"/>
      <c r="S545" s="3"/>
      <c r="T545" s="3"/>
      <c r="U545" s="3"/>
      <c r="V545" s="3"/>
      <c r="W545" s="3"/>
      <c r="X545" s="3"/>
    </row>
    <row r="546" spans="1:24" ht="15.75" customHeight="1" x14ac:dyDescent="0.2">
      <c r="A546" s="27"/>
      <c r="B546" s="27"/>
      <c r="C546" s="27"/>
      <c r="D546" s="27"/>
      <c r="E546" s="3"/>
      <c r="F546" s="3"/>
      <c r="G546" s="3"/>
      <c r="H546" s="3"/>
      <c r="I546" s="3"/>
      <c r="J546" s="3"/>
      <c r="K546" s="3"/>
      <c r="L546" s="331"/>
      <c r="M546" s="331"/>
      <c r="N546" s="323"/>
      <c r="O546" s="331"/>
      <c r="P546" s="3"/>
      <c r="Q546" s="270"/>
      <c r="R546" s="3"/>
      <c r="S546" s="3"/>
      <c r="T546" s="3"/>
      <c r="U546" s="3"/>
      <c r="V546" s="3"/>
      <c r="W546" s="3"/>
      <c r="X546" s="3"/>
    </row>
    <row r="547" spans="1:24" ht="15.75" customHeight="1" x14ac:dyDescent="0.2">
      <c r="A547" s="27"/>
      <c r="B547" s="27"/>
      <c r="C547" s="27"/>
      <c r="D547" s="27"/>
      <c r="E547" s="3"/>
      <c r="F547" s="3"/>
      <c r="G547" s="3"/>
      <c r="H547" s="3"/>
      <c r="I547" s="3"/>
      <c r="J547" s="3"/>
      <c r="K547" s="3"/>
      <c r="L547" s="331"/>
      <c r="M547" s="331"/>
      <c r="N547" s="323"/>
      <c r="O547" s="331"/>
      <c r="P547" s="3"/>
      <c r="Q547" s="270"/>
      <c r="R547" s="3"/>
      <c r="S547" s="3"/>
      <c r="T547" s="3"/>
      <c r="U547" s="3"/>
      <c r="V547" s="3"/>
      <c r="W547" s="3"/>
      <c r="X547" s="3"/>
    </row>
    <row r="548" spans="1:24" ht="15.75" customHeight="1" x14ac:dyDescent="0.2">
      <c r="A548" s="27"/>
      <c r="B548" s="27"/>
      <c r="C548" s="27"/>
      <c r="D548" s="27"/>
      <c r="E548" s="3"/>
      <c r="F548" s="3"/>
      <c r="G548" s="3"/>
      <c r="H548" s="3"/>
      <c r="I548" s="3"/>
      <c r="J548" s="3"/>
      <c r="K548" s="3"/>
      <c r="L548" s="331"/>
      <c r="M548" s="331"/>
      <c r="N548" s="323"/>
      <c r="O548" s="331"/>
      <c r="P548" s="3"/>
      <c r="Q548" s="270"/>
      <c r="R548" s="3"/>
      <c r="S548" s="3"/>
      <c r="T548" s="3"/>
      <c r="U548" s="3"/>
      <c r="V548" s="3"/>
      <c r="W548" s="3"/>
      <c r="X548" s="3"/>
    </row>
    <row r="549" spans="1:24" ht="15.75" customHeight="1" x14ac:dyDescent="0.2">
      <c r="A549" s="27"/>
      <c r="B549" s="27"/>
      <c r="C549" s="27"/>
      <c r="D549" s="27"/>
      <c r="E549" s="3"/>
      <c r="F549" s="3"/>
      <c r="G549" s="3"/>
      <c r="H549" s="3"/>
      <c r="I549" s="3"/>
      <c r="J549" s="3"/>
      <c r="K549" s="3"/>
      <c r="L549" s="331"/>
      <c r="M549" s="331"/>
      <c r="N549" s="323"/>
      <c r="O549" s="331"/>
      <c r="P549" s="3"/>
      <c r="Q549" s="270"/>
      <c r="R549" s="3"/>
      <c r="S549" s="3"/>
      <c r="T549" s="3"/>
      <c r="U549" s="3"/>
      <c r="V549" s="3"/>
      <c r="W549" s="3"/>
      <c r="X549" s="3"/>
    </row>
    <row r="550" spans="1:24" ht="15.75" customHeight="1" x14ac:dyDescent="0.2">
      <c r="A550" s="27"/>
      <c r="B550" s="27"/>
      <c r="C550" s="27"/>
      <c r="D550" s="27"/>
      <c r="E550" s="3"/>
      <c r="F550" s="3"/>
      <c r="G550" s="3"/>
      <c r="H550" s="3"/>
      <c r="I550" s="3"/>
      <c r="J550" s="3"/>
      <c r="K550" s="3"/>
      <c r="L550" s="331"/>
      <c r="M550" s="331"/>
      <c r="N550" s="323"/>
      <c r="O550" s="331"/>
      <c r="P550" s="3"/>
      <c r="Q550" s="270"/>
      <c r="R550" s="3"/>
      <c r="S550" s="3"/>
      <c r="T550" s="3"/>
      <c r="U550" s="3"/>
      <c r="V550" s="3"/>
      <c r="W550" s="3"/>
      <c r="X550" s="3"/>
    </row>
    <row r="551" spans="1:24" ht="15.75" customHeight="1" x14ac:dyDescent="0.2">
      <c r="A551" s="27"/>
      <c r="B551" s="27"/>
      <c r="C551" s="27"/>
      <c r="D551" s="27"/>
      <c r="E551" s="3"/>
      <c r="F551" s="3"/>
      <c r="G551" s="3"/>
      <c r="H551" s="3"/>
      <c r="I551" s="3"/>
      <c r="J551" s="3"/>
      <c r="K551" s="3"/>
      <c r="L551" s="331"/>
      <c r="M551" s="331"/>
      <c r="N551" s="323"/>
      <c r="O551" s="331"/>
      <c r="P551" s="3"/>
      <c r="Q551" s="270"/>
      <c r="R551" s="3"/>
      <c r="S551" s="3"/>
      <c r="T551" s="3"/>
      <c r="U551" s="3"/>
      <c r="V551" s="3"/>
      <c r="W551" s="3"/>
      <c r="X551" s="3"/>
    </row>
    <row r="552" spans="1:24" ht="15.75" customHeight="1" x14ac:dyDescent="0.2">
      <c r="A552" s="27"/>
      <c r="B552" s="27"/>
      <c r="C552" s="27"/>
      <c r="D552" s="27"/>
      <c r="E552" s="3"/>
      <c r="F552" s="3"/>
      <c r="G552" s="3"/>
      <c r="H552" s="3"/>
      <c r="I552" s="3"/>
      <c r="J552" s="3"/>
      <c r="K552" s="3"/>
      <c r="L552" s="331"/>
      <c r="M552" s="331"/>
      <c r="N552" s="323"/>
      <c r="O552" s="331"/>
      <c r="P552" s="3"/>
      <c r="Q552" s="270"/>
      <c r="R552" s="3"/>
      <c r="S552" s="3"/>
      <c r="T552" s="3"/>
      <c r="U552" s="3"/>
      <c r="V552" s="3"/>
      <c r="W552" s="3"/>
      <c r="X552" s="3"/>
    </row>
    <row r="553" spans="1:24" ht="15.75" customHeight="1" x14ac:dyDescent="0.2">
      <c r="A553" s="27"/>
      <c r="B553" s="27"/>
      <c r="C553" s="27"/>
      <c r="D553" s="27"/>
      <c r="E553" s="3"/>
      <c r="F553" s="3"/>
      <c r="G553" s="3"/>
      <c r="H553" s="3"/>
      <c r="I553" s="3"/>
      <c r="J553" s="3"/>
      <c r="K553" s="3"/>
      <c r="L553" s="331"/>
      <c r="M553" s="331"/>
      <c r="N553" s="323"/>
      <c r="O553" s="331"/>
      <c r="P553" s="3"/>
      <c r="Q553" s="270"/>
      <c r="R553" s="3"/>
      <c r="S553" s="3"/>
      <c r="T553" s="3"/>
      <c r="U553" s="3"/>
      <c r="V553" s="3"/>
      <c r="W553" s="3"/>
      <c r="X553" s="3"/>
    </row>
    <row r="554" spans="1:24" ht="15.75" customHeight="1" x14ac:dyDescent="0.2">
      <c r="A554" s="27"/>
      <c r="B554" s="27"/>
      <c r="C554" s="27"/>
      <c r="D554" s="27"/>
      <c r="E554" s="3"/>
      <c r="F554" s="3"/>
      <c r="G554" s="3"/>
      <c r="H554" s="3"/>
      <c r="I554" s="3"/>
      <c r="J554" s="3"/>
      <c r="K554" s="3"/>
      <c r="L554" s="331"/>
      <c r="M554" s="331"/>
      <c r="N554" s="323"/>
      <c r="O554" s="331"/>
      <c r="P554" s="3"/>
      <c r="Q554" s="270"/>
      <c r="R554" s="3"/>
      <c r="S554" s="3"/>
      <c r="T554" s="3"/>
      <c r="U554" s="3"/>
      <c r="V554" s="3"/>
      <c r="W554" s="3"/>
      <c r="X554" s="3"/>
    </row>
    <row r="555" spans="1:24" ht="15.75" customHeight="1" x14ac:dyDescent="0.2">
      <c r="A555" s="27"/>
      <c r="B555" s="27"/>
      <c r="C555" s="27"/>
      <c r="D555" s="27"/>
      <c r="E555" s="3"/>
      <c r="F555" s="3"/>
      <c r="G555" s="3"/>
      <c r="H555" s="3"/>
      <c r="I555" s="3"/>
      <c r="J555" s="3"/>
      <c r="K555" s="3"/>
      <c r="L555" s="331"/>
      <c r="M555" s="331"/>
      <c r="N555" s="323"/>
      <c r="O555" s="331"/>
      <c r="P555" s="3"/>
      <c r="Q555" s="270"/>
      <c r="R555" s="3"/>
      <c r="S555" s="3"/>
      <c r="T555" s="3"/>
      <c r="U555" s="3"/>
      <c r="V555" s="3"/>
      <c r="W555" s="3"/>
      <c r="X555" s="3"/>
    </row>
    <row r="556" spans="1:24" ht="15.75" customHeight="1" x14ac:dyDescent="0.2">
      <c r="A556" s="27"/>
      <c r="B556" s="27"/>
      <c r="C556" s="27"/>
      <c r="D556" s="27"/>
      <c r="E556" s="3"/>
      <c r="F556" s="3"/>
      <c r="G556" s="3"/>
      <c r="H556" s="3"/>
      <c r="I556" s="3"/>
      <c r="J556" s="3"/>
      <c r="K556" s="3"/>
      <c r="L556" s="331"/>
      <c r="M556" s="331"/>
      <c r="N556" s="323"/>
      <c r="O556" s="331"/>
      <c r="P556" s="3"/>
      <c r="Q556" s="270"/>
      <c r="R556" s="3"/>
      <c r="S556" s="3"/>
      <c r="T556" s="3"/>
      <c r="U556" s="3"/>
      <c r="V556" s="3"/>
      <c r="W556" s="3"/>
      <c r="X556" s="3"/>
    </row>
    <row r="557" spans="1:24" ht="15.75" customHeight="1" x14ac:dyDescent="0.2">
      <c r="A557" s="27"/>
      <c r="B557" s="27"/>
      <c r="C557" s="27"/>
      <c r="D557" s="27"/>
      <c r="E557" s="3"/>
      <c r="F557" s="3"/>
      <c r="G557" s="3"/>
      <c r="H557" s="3"/>
      <c r="I557" s="3"/>
      <c r="J557" s="3"/>
      <c r="K557" s="3"/>
      <c r="L557" s="331"/>
      <c r="M557" s="331"/>
      <c r="N557" s="323"/>
      <c r="O557" s="331"/>
      <c r="P557" s="3"/>
      <c r="Q557" s="270"/>
      <c r="R557" s="3"/>
      <c r="S557" s="3"/>
      <c r="T557" s="3"/>
      <c r="U557" s="3"/>
      <c r="V557" s="3"/>
      <c r="W557" s="3"/>
      <c r="X557" s="3"/>
    </row>
    <row r="558" spans="1:24" ht="15.75" customHeight="1" x14ac:dyDescent="0.2">
      <c r="A558" s="27"/>
      <c r="B558" s="27"/>
      <c r="C558" s="27"/>
      <c r="D558" s="27"/>
      <c r="E558" s="3"/>
      <c r="F558" s="3"/>
      <c r="G558" s="3"/>
      <c r="H558" s="3"/>
      <c r="I558" s="3"/>
      <c r="J558" s="3"/>
      <c r="K558" s="3"/>
      <c r="L558" s="331"/>
      <c r="M558" s="331"/>
      <c r="N558" s="323"/>
      <c r="O558" s="331"/>
      <c r="P558" s="3"/>
      <c r="Q558" s="270"/>
      <c r="R558" s="3"/>
      <c r="S558" s="3"/>
      <c r="T558" s="3"/>
      <c r="U558" s="3"/>
      <c r="V558" s="3"/>
      <c r="W558" s="3"/>
      <c r="X558" s="3"/>
    </row>
    <row r="559" spans="1:24" ht="15.75" customHeight="1" x14ac:dyDescent="0.2">
      <c r="A559" s="27"/>
      <c r="B559" s="27"/>
      <c r="C559" s="27"/>
      <c r="D559" s="27"/>
      <c r="E559" s="3"/>
      <c r="F559" s="3"/>
      <c r="G559" s="3"/>
      <c r="H559" s="3"/>
      <c r="I559" s="3"/>
      <c r="J559" s="3"/>
      <c r="K559" s="3"/>
      <c r="L559" s="331"/>
      <c r="M559" s="331"/>
      <c r="N559" s="323"/>
      <c r="O559" s="331"/>
      <c r="P559" s="3"/>
      <c r="Q559" s="270"/>
      <c r="R559" s="3"/>
      <c r="S559" s="3"/>
      <c r="T559" s="3"/>
      <c r="U559" s="3"/>
      <c r="V559" s="3"/>
      <c r="W559" s="3"/>
      <c r="X559" s="3"/>
    </row>
    <row r="560" spans="1:24" ht="15.75" customHeight="1" x14ac:dyDescent="0.2">
      <c r="A560" s="27"/>
      <c r="B560" s="27"/>
      <c r="C560" s="27"/>
      <c r="D560" s="27"/>
      <c r="E560" s="3"/>
      <c r="F560" s="3"/>
      <c r="G560" s="3"/>
      <c r="H560" s="3"/>
      <c r="I560" s="3"/>
      <c r="J560" s="3"/>
      <c r="K560" s="3"/>
      <c r="L560" s="331"/>
      <c r="M560" s="331"/>
      <c r="N560" s="323"/>
      <c r="O560" s="331"/>
      <c r="P560" s="3"/>
      <c r="Q560" s="270"/>
      <c r="R560" s="3"/>
      <c r="S560" s="3"/>
      <c r="T560" s="3"/>
      <c r="U560" s="3"/>
      <c r="V560" s="3"/>
      <c r="W560" s="3"/>
      <c r="X560" s="3"/>
    </row>
    <row r="561" spans="1:24" ht="15.75" customHeight="1" x14ac:dyDescent="0.2">
      <c r="A561" s="27"/>
      <c r="B561" s="27"/>
      <c r="C561" s="27"/>
      <c r="D561" s="27"/>
      <c r="E561" s="3"/>
      <c r="F561" s="3"/>
      <c r="G561" s="3"/>
      <c r="H561" s="3"/>
      <c r="I561" s="3"/>
      <c r="J561" s="3"/>
      <c r="K561" s="3"/>
      <c r="L561" s="331"/>
      <c r="M561" s="331"/>
      <c r="N561" s="323"/>
      <c r="O561" s="331"/>
      <c r="P561" s="3"/>
      <c r="Q561" s="270"/>
      <c r="R561" s="3"/>
      <c r="S561" s="3"/>
      <c r="T561" s="3"/>
      <c r="U561" s="3"/>
      <c r="V561" s="3"/>
      <c r="W561" s="3"/>
      <c r="X561" s="3"/>
    </row>
    <row r="562" spans="1:24" ht="15.75" customHeight="1" x14ac:dyDescent="0.2">
      <c r="A562" s="27"/>
      <c r="B562" s="27"/>
      <c r="C562" s="27"/>
      <c r="D562" s="27"/>
      <c r="E562" s="3"/>
      <c r="F562" s="3"/>
      <c r="G562" s="3"/>
      <c r="H562" s="3"/>
      <c r="I562" s="3"/>
      <c r="J562" s="3"/>
      <c r="K562" s="3"/>
      <c r="L562" s="331"/>
      <c r="M562" s="331"/>
      <c r="N562" s="323"/>
      <c r="O562" s="331"/>
      <c r="P562" s="3"/>
      <c r="Q562" s="270"/>
      <c r="R562" s="3"/>
      <c r="S562" s="3"/>
      <c r="T562" s="3"/>
      <c r="U562" s="3"/>
      <c r="V562" s="3"/>
      <c r="W562" s="3"/>
      <c r="X562" s="3"/>
    </row>
    <row r="563" spans="1:24" ht="15.75" customHeight="1" x14ac:dyDescent="0.2">
      <c r="A563" s="27"/>
      <c r="B563" s="27"/>
      <c r="C563" s="27"/>
      <c r="D563" s="27"/>
      <c r="E563" s="3"/>
      <c r="F563" s="3"/>
      <c r="G563" s="3"/>
      <c r="H563" s="3"/>
      <c r="I563" s="3"/>
      <c r="J563" s="3"/>
      <c r="K563" s="3"/>
      <c r="L563" s="331"/>
      <c r="M563" s="331"/>
      <c r="N563" s="323"/>
      <c r="O563" s="331"/>
      <c r="P563" s="3"/>
      <c r="Q563" s="270"/>
      <c r="R563" s="3"/>
      <c r="S563" s="3"/>
      <c r="T563" s="3"/>
      <c r="U563" s="3"/>
      <c r="V563" s="3"/>
      <c r="W563" s="3"/>
      <c r="X563" s="3"/>
    </row>
    <row r="564" spans="1:24" ht="15.75" customHeight="1" x14ac:dyDescent="0.2">
      <c r="A564" s="27"/>
      <c r="B564" s="27"/>
      <c r="C564" s="27"/>
      <c r="D564" s="27"/>
      <c r="E564" s="3"/>
      <c r="F564" s="3"/>
      <c r="G564" s="3"/>
      <c r="H564" s="3"/>
      <c r="I564" s="3"/>
      <c r="J564" s="3"/>
      <c r="K564" s="3"/>
      <c r="L564" s="331"/>
      <c r="M564" s="331"/>
      <c r="N564" s="323"/>
      <c r="O564" s="331"/>
      <c r="P564" s="3"/>
      <c r="Q564" s="270"/>
      <c r="R564" s="3"/>
      <c r="S564" s="3"/>
      <c r="T564" s="3"/>
      <c r="U564" s="3"/>
      <c r="V564" s="3"/>
      <c r="W564" s="3"/>
      <c r="X564" s="3"/>
    </row>
    <row r="565" spans="1:24" ht="15.75" customHeight="1" x14ac:dyDescent="0.2">
      <c r="A565" s="27"/>
      <c r="B565" s="27"/>
      <c r="C565" s="27"/>
      <c r="D565" s="27"/>
      <c r="E565" s="3"/>
      <c r="F565" s="3"/>
      <c r="G565" s="3"/>
      <c r="H565" s="3"/>
      <c r="I565" s="3"/>
      <c r="J565" s="3"/>
      <c r="K565" s="3"/>
      <c r="L565" s="331"/>
      <c r="M565" s="331"/>
      <c r="N565" s="323"/>
      <c r="O565" s="331"/>
      <c r="P565" s="3"/>
      <c r="Q565" s="270"/>
      <c r="R565" s="3"/>
      <c r="S565" s="3"/>
      <c r="T565" s="3"/>
      <c r="U565" s="3"/>
      <c r="V565" s="3"/>
      <c r="W565" s="3"/>
      <c r="X565" s="3"/>
    </row>
    <row r="566" spans="1:24" ht="15.75" customHeight="1" x14ac:dyDescent="0.2">
      <c r="A566" s="27"/>
      <c r="B566" s="27"/>
      <c r="C566" s="27"/>
      <c r="D566" s="27"/>
      <c r="E566" s="3"/>
      <c r="F566" s="3"/>
      <c r="G566" s="3"/>
      <c r="H566" s="3"/>
      <c r="I566" s="3"/>
      <c r="J566" s="3"/>
      <c r="K566" s="3"/>
      <c r="L566" s="331"/>
      <c r="M566" s="331"/>
      <c r="N566" s="323"/>
      <c r="O566" s="331"/>
      <c r="P566" s="3"/>
      <c r="Q566" s="270"/>
      <c r="R566" s="3"/>
      <c r="S566" s="3"/>
      <c r="T566" s="3"/>
      <c r="U566" s="3"/>
      <c r="V566" s="3"/>
      <c r="W566" s="3"/>
      <c r="X566" s="3"/>
    </row>
    <row r="567" spans="1:24" ht="15.75" customHeight="1" x14ac:dyDescent="0.2">
      <c r="A567" s="27"/>
      <c r="B567" s="27"/>
      <c r="C567" s="27"/>
      <c r="D567" s="27"/>
      <c r="E567" s="3"/>
      <c r="F567" s="3"/>
      <c r="G567" s="3"/>
      <c r="H567" s="3"/>
      <c r="I567" s="3"/>
      <c r="J567" s="3"/>
      <c r="K567" s="3"/>
      <c r="L567" s="331"/>
      <c r="M567" s="331"/>
      <c r="N567" s="323"/>
      <c r="O567" s="331"/>
      <c r="P567" s="3"/>
      <c r="Q567" s="270"/>
      <c r="R567" s="3"/>
      <c r="S567" s="3"/>
      <c r="T567" s="3"/>
      <c r="U567" s="3"/>
      <c r="V567" s="3"/>
      <c r="W567" s="3"/>
      <c r="X567" s="3"/>
    </row>
    <row r="568" spans="1:24" ht="15.75" customHeight="1" x14ac:dyDescent="0.2">
      <c r="A568" s="27"/>
      <c r="B568" s="27"/>
      <c r="C568" s="27"/>
      <c r="D568" s="27"/>
      <c r="E568" s="3"/>
      <c r="F568" s="3"/>
      <c r="G568" s="3"/>
      <c r="H568" s="3"/>
      <c r="I568" s="3"/>
      <c r="J568" s="3"/>
      <c r="K568" s="3"/>
      <c r="L568" s="331"/>
      <c r="M568" s="331"/>
      <c r="N568" s="323"/>
      <c r="O568" s="331"/>
      <c r="P568" s="3"/>
      <c r="Q568" s="270"/>
      <c r="R568" s="3"/>
      <c r="S568" s="3"/>
      <c r="T568" s="3"/>
      <c r="U568" s="3"/>
      <c r="V568" s="3"/>
      <c r="W568" s="3"/>
      <c r="X568" s="3"/>
    </row>
    <row r="569" spans="1:24" ht="15.75" customHeight="1" x14ac:dyDescent="0.2">
      <c r="A569" s="27"/>
      <c r="B569" s="27"/>
      <c r="C569" s="27"/>
      <c r="D569" s="27"/>
      <c r="E569" s="3"/>
      <c r="F569" s="3"/>
      <c r="G569" s="3"/>
      <c r="H569" s="3"/>
      <c r="I569" s="3"/>
      <c r="J569" s="3"/>
      <c r="K569" s="3"/>
      <c r="L569" s="331"/>
      <c r="M569" s="331"/>
      <c r="N569" s="323"/>
      <c r="O569" s="331"/>
      <c r="P569" s="3"/>
      <c r="Q569" s="270"/>
      <c r="R569" s="3"/>
      <c r="S569" s="3"/>
      <c r="T569" s="3"/>
      <c r="U569" s="3"/>
      <c r="V569" s="3"/>
      <c r="W569" s="3"/>
      <c r="X569" s="3"/>
    </row>
    <row r="570" spans="1:24" ht="15.75" customHeight="1" x14ac:dyDescent="0.2">
      <c r="A570" s="27"/>
      <c r="B570" s="27"/>
      <c r="C570" s="27"/>
      <c r="D570" s="27"/>
      <c r="E570" s="3"/>
      <c r="F570" s="3"/>
      <c r="G570" s="3"/>
      <c r="H570" s="3"/>
      <c r="I570" s="3"/>
      <c r="J570" s="3"/>
      <c r="K570" s="3"/>
      <c r="L570" s="331"/>
      <c r="M570" s="331"/>
      <c r="N570" s="323"/>
      <c r="O570" s="331"/>
      <c r="P570" s="3"/>
      <c r="Q570" s="270"/>
      <c r="R570" s="3"/>
      <c r="S570" s="3"/>
      <c r="T570" s="3"/>
      <c r="U570" s="3"/>
      <c r="V570" s="3"/>
      <c r="W570" s="3"/>
      <c r="X570" s="3"/>
    </row>
    <row r="571" spans="1:24" ht="15.75" customHeight="1" x14ac:dyDescent="0.2">
      <c r="A571" s="27"/>
      <c r="B571" s="27"/>
      <c r="C571" s="27"/>
      <c r="D571" s="27"/>
      <c r="E571" s="3"/>
      <c r="F571" s="3"/>
      <c r="G571" s="3"/>
      <c r="H571" s="3"/>
      <c r="I571" s="3"/>
      <c r="J571" s="3"/>
      <c r="K571" s="3"/>
      <c r="L571" s="331"/>
      <c r="M571" s="331"/>
      <c r="N571" s="323"/>
      <c r="O571" s="331"/>
      <c r="P571" s="3"/>
      <c r="Q571" s="270"/>
      <c r="R571" s="3"/>
      <c r="S571" s="3"/>
      <c r="T571" s="3"/>
      <c r="U571" s="3"/>
      <c r="V571" s="3"/>
      <c r="W571" s="3"/>
      <c r="X571" s="3"/>
    </row>
    <row r="572" spans="1:24" ht="15.75" customHeight="1" x14ac:dyDescent="0.2">
      <c r="A572" s="27"/>
      <c r="B572" s="27"/>
      <c r="C572" s="27"/>
      <c r="D572" s="27"/>
      <c r="E572" s="3"/>
      <c r="F572" s="3"/>
      <c r="G572" s="3"/>
      <c r="H572" s="3"/>
      <c r="I572" s="3"/>
      <c r="J572" s="3"/>
      <c r="K572" s="3"/>
      <c r="L572" s="331"/>
      <c r="M572" s="331"/>
      <c r="N572" s="323"/>
      <c r="O572" s="331"/>
      <c r="P572" s="3"/>
      <c r="Q572" s="270"/>
      <c r="R572" s="3"/>
      <c r="S572" s="3"/>
      <c r="T572" s="3"/>
      <c r="U572" s="3"/>
      <c r="V572" s="3"/>
      <c r="W572" s="3"/>
      <c r="X572" s="3"/>
    </row>
    <row r="573" spans="1:24" ht="15.75" customHeight="1" x14ac:dyDescent="0.2">
      <c r="A573" s="27"/>
      <c r="B573" s="27"/>
      <c r="C573" s="27"/>
      <c r="D573" s="27"/>
      <c r="E573" s="3"/>
      <c r="F573" s="3"/>
      <c r="G573" s="3"/>
      <c r="H573" s="3"/>
      <c r="I573" s="3"/>
      <c r="J573" s="3"/>
      <c r="K573" s="3"/>
      <c r="L573" s="331"/>
      <c r="M573" s="331"/>
      <c r="N573" s="323"/>
      <c r="O573" s="331"/>
      <c r="P573" s="3"/>
      <c r="Q573" s="270"/>
      <c r="R573" s="3"/>
      <c r="S573" s="3"/>
      <c r="T573" s="3"/>
      <c r="U573" s="3"/>
      <c r="V573" s="3"/>
      <c r="W573" s="3"/>
      <c r="X573" s="3"/>
    </row>
    <row r="574" spans="1:24" ht="15.75" customHeight="1" x14ac:dyDescent="0.2">
      <c r="A574" s="27"/>
      <c r="B574" s="27"/>
      <c r="C574" s="27"/>
      <c r="D574" s="27"/>
      <c r="E574" s="3"/>
      <c r="F574" s="3"/>
      <c r="G574" s="3"/>
      <c r="H574" s="3"/>
      <c r="I574" s="3"/>
      <c r="J574" s="3"/>
      <c r="K574" s="3"/>
      <c r="L574" s="331"/>
      <c r="M574" s="331"/>
      <c r="N574" s="323"/>
      <c r="O574" s="331"/>
      <c r="P574" s="3"/>
      <c r="Q574" s="270"/>
      <c r="R574" s="3"/>
      <c r="S574" s="3"/>
      <c r="T574" s="3"/>
      <c r="U574" s="3"/>
      <c r="V574" s="3"/>
      <c r="W574" s="3"/>
      <c r="X574" s="3"/>
    </row>
    <row r="575" spans="1:24" ht="15.75" customHeight="1" x14ac:dyDescent="0.2">
      <c r="A575" s="27"/>
      <c r="B575" s="27"/>
      <c r="C575" s="27"/>
      <c r="D575" s="27"/>
      <c r="E575" s="3"/>
      <c r="F575" s="3"/>
      <c r="G575" s="3"/>
      <c r="H575" s="3"/>
      <c r="I575" s="3"/>
      <c r="J575" s="3"/>
      <c r="K575" s="3"/>
      <c r="L575" s="331"/>
      <c r="M575" s="331"/>
      <c r="N575" s="323"/>
      <c r="O575" s="331"/>
      <c r="P575" s="3"/>
      <c r="Q575" s="270"/>
      <c r="R575" s="3"/>
      <c r="S575" s="3"/>
      <c r="T575" s="3"/>
      <c r="U575" s="3"/>
      <c r="V575" s="3"/>
      <c r="W575" s="3"/>
      <c r="X575" s="3"/>
    </row>
    <row r="576" spans="1:24" ht="15.75" customHeight="1" x14ac:dyDescent="0.2">
      <c r="A576" s="27"/>
      <c r="B576" s="27"/>
      <c r="C576" s="27"/>
      <c r="D576" s="27"/>
      <c r="E576" s="3"/>
      <c r="F576" s="3"/>
      <c r="G576" s="3"/>
      <c r="H576" s="3"/>
      <c r="I576" s="3"/>
      <c r="J576" s="3"/>
      <c r="K576" s="3"/>
      <c r="L576" s="331"/>
      <c r="M576" s="331"/>
      <c r="N576" s="323"/>
      <c r="O576" s="331"/>
      <c r="P576" s="3"/>
      <c r="Q576" s="270"/>
      <c r="R576" s="3"/>
      <c r="S576" s="3"/>
      <c r="T576" s="3"/>
      <c r="U576" s="3"/>
      <c r="V576" s="3"/>
      <c r="W576" s="3"/>
      <c r="X576" s="3"/>
    </row>
    <row r="577" spans="1:24" ht="15.75" customHeight="1" x14ac:dyDescent="0.2">
      <c r="A577" s="27"/>
      <c r="B577" s="27"/>
      <c r="C577" s="27"/>
      <c r="D577" s="27"/>
      <c r="E577" s="3"/>
      <c r="F577" s="3"/>
      <c r="G577" s="3"/>
      <c r="H577" s="3"/>
      <c r="I577" s="3"/>
      <c r="J577" s="3"/>
      <c r="K577" s="3"/>
      <c r="L577" s="331"/>
      <c r="M577" s="331"/>
      <c r="N577" s="323"/>
      <c r="O577" s="331"/>
      <c r="P577" s="3"/>
      <c r="Q577" s="270"/>
      <c r="R577" s="3"/>
      <c r="S577" s="3"/>
      <c r="T577" s="3"/>
      <c r="U577" s="3"/>
      <c r="V577" s="3"/>
      <c r="W577" s="3"/>
      <c r="X577" s="3"/>
    </row>
    <row r="578" spans="1:24" ht="15.75" customHeight="1" x14ac:dyDescent="0.2">
      <c r="A578" s="27"/>
      <c r="B578" s="27"/>
      <c r="C578" s="27"/>
      <c r="D578" s="27"/>
      <c r="E578" s="3"/>
      <c r="F578" s="3"/>
      <c r="G578" s="3"/>
      <c r="H578" s="3"/>
      <c r="I578" s="3"/>
      <c r="J578" s="3"/>
      <c r="K578" s="3"/>
      <c r="L578" s="331"/>
      <c r="M578" s="331"/>
      <c r="N578" s="323"/>
      <c r="O578" s="331"/>
      <c r="P578" s="3"/>
      <c r="Q578" s="270"/>
      <c r="R578" s="3"/>
      <c r="S578" s="3"/>
      <c r="T578" s="3"/>
      <c r="U578" s="3"/>
      <c r="V578" s="3"/>
      <c r="W578" s="3"/>
      <c r="X578" s="3"/>
    </row>
    <row r="579" spans="1:24" ht="15.75" customHeight="1" x14ac:dyDescent="0.2">
      <c r="A579" s="27"/>
      <c r="B579" s="27"/>
      <c r="C579" s="27"/>
      <c r="D579" s="27"/>
      <c r="E579" s="3"/>
      <c r="F579" s="3"/>
      <c r="G579" s="3"/>
      <c r="H579" s="3"/>
      <c r="I579" s="3"/>
      <c r="J579" s="3"/>
      <c r="K579" s="3"/>
      <c r="L579" s="331"/>
      <c r="M579" s="331"/>
      <c r="N579" s="323"/>
      <c r="O579" s="331"/>
      <c r="P579" s="3"/>
      <c r="Q579" s="270"/>
      <c r="R579" s="3"/>
      <c r="S579" s="3"/>
      <c r="T579" s="3"/>
      <c r="U579" s="3"/>
      <c r="V579" s="3"/>
      <c r="W579" s="3"/>
      <c r="X579" s="3"/>
    </row>
    <row r="580" spans="1:24" ht="15.75" customHeight="1" x14ac:dyDescent="0.2">
      <c r="A580" s="27"/>
      <c r="B580" s="27"/>
      <c r="C580" s="27"/>
      <c r="D580" s="27"/>
      <c r="E580" s="3"/>
      <c r="F580" s="3"/>
      <c r="G580" s="3"/>
      <c r="H580" s="3"/>
      <c r="I580" s="3"/>
      <c r="J580" s="3"/>
      <c r="K580" s="3"/>
      <c r="L580" s="331"/>
      <c r="M580" s="331"/>
      <c r="N580" s="323"/>
      <c r="O580" s="331"/>
      <c r="P580" s="3"/>
      <c r="Q580" s="270"/>
      <c r="R580" s="3"/>
      <c r="S580" s="3"/>
      <c r="T580" s="3"/>
      <c r="U580" s="3"/>
      <c r="V580" s="3"/>
      <c r="W580" s="3"/>
      <c r="X580" s="3"/>
    </row>
    <row r="581" spans="1:24" ht="15.75" customHeight="1" x14ac:dyDescent="0.2">
      <c r="A581" s="27"/>
      <c r="B581" s="27"/>
      <c r="C581" s="27"/>
      <c r="D581" s="27"/>
      <c r="E581" s="3"/>
      <c r="F581" s="3"/>
      <c r="G581" s="3"/>
      <c r="H581" s="3"/>
      <c r="I581" s="3"/>
      <c r="J581" s="3"/>
      <c r="K581" s="3"/>
      <c r="L581" s="331"/>
      <c r="M581" s="331"/>
      <c r="N581" s="323"/>
      <c r="O581" s="331"/>
      <c r="P581" s="3"/>
      <c r="Q581" s="270"/>
      <c r="R581" s="3"/>
      <c r="S581" s="3"/>
      <c r="T581" s="3"/>
      <c r="U581" s="3"/>
      <c r="V581" s="3"/>
      <c r="W581" s="3"/>
      <c r="X581" s="3"/>
    </row>
    <row r="582" spans="1:24" ht="15.75" customHeight="1" x14ac:dyDescent="0.2">
      <c r="A582" s="27"/>
      <c r="B582" s="27"/>
      <c r="C582" s="27"/>
      <c r="D582" s="27"/>
      <c r="E582" s="3"/>
      <c r="F582" s="3"/>
      <c r="G582" s="3"/>
      <c r="H582" s="3"/>
      <c r="I582" s="3"/>
      <c r="J582" s="3"/>
      <c r="K582" s="3"/>
      <c r="L582" s="331"/>
      <c r="M582" s="331"/>
      <c r="N582" s="323"/>
      <c r="O582" s="331"/>
      <c r="P582" s="3"/>
      <c r="Q582" s="270"/>
      <c r="R582" s="3"/>
      <c r="S582" s="3"/>
      <c r="T582" s="3"/>
      <c r="U582" s="3"/>
      <c r="V582" s="3"/>
      <c r="W582" s="3"/>
      <c r="X582" s="3"/>
    </row>
    <row r="583" spans="1:24" ht="15.75" customHeight="1" x14ac:dyDescent="0.2">
      <c r="A583" s="27"/>
      <c r="B583" s="27"/>
      <c r="C583" s="27"/>
      <c r="D583" s="27"/>
      <c r="E583" s="3"/>
      <c r="F583" s="3"/>
      <c r="G583" s="3"/>
      <c r="H583" s="3"/>
      <c r="I583" s="3"/>
      <c r="J583" s="3"/>
      <c r="K583" s="3"/>
      <c r="L583" s="331"/>
      <c r="M583" s="331"/>
      <c r="N583" s="323"/>
      <c r="O583" s="331"/>
      <c r="P583" s="3"/>
      <c r="Q583" s="270"/>
      <c r="R583" s="3"/>
      <c r="S583" s="3"/>
      <c r="T583" s="3"/>
      <c r="U583" s="3"/>
      <c r="V583" s="3"/>
      <c r="W583" s="3"/>
      <c r="X583" s="3"/>
    </row>
    <row r="584" spans="1:24" ht="15.75" customHeight="1" x14ac:dyDescent="0.2">
      <c r="A584" s="27"/>
      <c r="B584" s="27"/>
      <c r="C584" s="27"/>
      <c r="D584" s="27"/>
      <c r="E584" s="3"/>
      <c r="F584" s="3"/>
      <c r="G584" s="3"/>
      <c r="H584" s="3"/>
      <c r="I584" s="3"/>
      <c r="J584" s="3"/>
      <c r="K584" s="3"/>
      <c r="L584" s="331"/>
      <c r="M584" s="331"/>
      <c r="N584" s="323"/>
      <c r="O584" s="331"/>
      <c r="P584" s="3"/>
      <c r="Q584" s="270"/>
      <c r="R584" s="3"/>
      <c r="S584" s="3"/>
      <c r="T584" s="3"/>
      <c r="U584" s="3"/>
      <c r="V584" s="3"/>
      <c r="W584" s="3"/>
      <c r="X584" s="3"/>
    </row>
    <row r="585" spans="1:24" ht="15.75" customHeight="1" x14ac:dyDescent="0.2">
      <c r="A585" s="27"/>
      <c r="B585" s="27"/>
      <c r="C585" s="27"/>
      <c r="D585" s="27"/>
      <c r="E585" s="3"/>
      <c r="F585" s="3"/>
      <c r="G585" s="3"/>
      <c r="H585" s="3"/>
      <c r="I585" s="3"/>
      <c r="J585" s="3"/>
      <c r="K585" s="3"/>
      <c r="L585" s="331"/>
      <c r="M585" s="331"/>
      <c r="N585" s="323"/>
      <c r="O585" s="331"/>
      <c r="P585" s="3"/>
      <c r="Q585" s="270"/>
      <c r="R585" s="3"/>
      <c r="S585" s="3"/>
      <c r="T585" s="3"/>
      <c r="U585" s="3"/>
      <c r="V585" s="3"/>
      <c r="W585" s="3"/>
      <c r="X585" s="3"/>
    </row>
    <row r="586" spans="1:24" ht="15.75" customHeight="1" x14ac:dyDescent="0.2">
      <c r="A586" s="27"/>
      <c r="B586" s="27"/>
      <c r="C586" s="27"/>
      <c r="D586" s="27"/>
      <c r="E586" s="3"/>
      <c r="F586" s="3"/>
      <c r="G586" s="3"/>
      <c r="H586" s="3"/>
      <c r="I586" s="3"/>
      <c r="J586" s="3"/>
      <c r="K586" s="3"/>
      <c r="L586" s="331"/>
      <c r="M586" s="331"/>
      <c r="N586" s="323"/>
      <c r="O586" s="331"/>
      <c r="P586" s="3"/>
      <c r="Q586" s="270"/>
      <c r="R586" s="3"/>
      <c r="S586" s="3"/>
      <c r="T586" s="3"/>
      <c r="U586" s="3"/>
      <c r="V586" s="3"/>
      <c r="W586" s="3"/>
      <c r="X586" s="3"/>
    </row>
    <row r="587" spans="1:24" ht="15.75" customHeight="1" x14ac:dyDescent="0.2">
      <c r="A587" s="27"/>
      <c r="B587" s="27"/>
      <c r="C587" s="27"/>
      <c r="D587" s="27"/>
      <c r="E587" s="3"/>
      <c r="F587" s="3"/>
      <c r="G587" s="3"/>
      <c r="H587" s="3"/>
      <c r="I587" s="3"/>
      <c r="J587" s="3"/>
      <c r="K587" s="3"/>
      <c r="L587" s="331"/>
      <c r="M587" s="331"/>
      <c r="N587" s="323"/>
      <c r="O587" s="331"/>
      <c r="P587" s="3"/>
      <c r="Q587" s="270"/>
      <c r="R587" s="3"/>
      <c r="S587" s="3"/>
      <c r="T587" s="3"/>
      <c r="U587" s="3"/>
      <c r="V587" s="3"/>
      <c r="W587" s="3"/>
      <c r="X587" s="3"/>
    </row>
    <row r="588" spans="1:24" ht="15.75" customHeight="1" x14ac:dyDescent="0.2">
      <c r="A588" s="27"/>
      <c r="B588" s="27"/>
      <c r="C588" s="27"/>
      <c r="D588" s="27"/>
      <c r="E588" s="3"/>
      <c r="F588" s="3"/>
      <c r="G588" s="3"/>
      <c r="H588" s="3"/>
      <c r="I588" s="3"/>
      <c r="J588" s="3"/>
      <c r="K588" s="3"/>
      <c r="L588" s="331"/>
      <c r="M588" s="331"/>
      <c r="N588" s="323"/>
      <c r="O588" s="331"/>
      <c r="P588" s="3"/>
      <c r="Q588" s="270"/>
      <c r="R588" s="3"/>
      <c r="S588" s="3"/>
      <c r="T588" s="3"/>
      <c r="U588" s="3"/>
      <c r="V588" s="3"/>
      <c r="W588" s="3"/>
      <c r="X588" s="3"/>
    </row>
    <row r="589" spans="1:24" ht="15.75" customHeight="1" x14ac:dyDescent="0.2">
      <c r="A589" s="27"/>
      <c r="B589" s="27"/>
      <c r="C589" s="27"/>
      <c r="D589" s="27"/>
      <c r="E589" s="3"/>
      <c r="F589" s="3"/>
      <c r="G589" s="3"/>
      <c r="H589" s="3"/>
      <c r="I589" s="3"/>
      <c r="J589" s="3"/>
      <c r="K589" s="3"/>
      <c r="L589" s="331"/>
      <c r="M589" s="331"/>
      <c r="N589" s="323"/>
      <c r="O589" s="331"/>
      <c r="P589" s="3"/>
      <c r="Q589" s="270"/>
      <c r="R589" s="3"/>
      <c r="S589" s="3"/>
      <c r="T589" s="3"/>
      <c r="U589" s="3"/>
      <c r="V589" s="3"/>
      <c r="W589" s="3"/>
      <c r="X589" s="3"/>
    </row>
    <row r="590" spans="1:24" ht="15.75" customHeight="1" x14ac:dyDescent="0.2">
      <c r="A590" s="27"/>
      <c r="B590" s="27"/>
      <c r="C590" s="27"/>
      <c r="D590" s="27"/>
      <c r="E590" s="3"/>
      <c r="F590" s="3"/>
      <c r="G590" s="3"/>
      <c r="H590" s="3"/>
      <c r="I590" s="3"/>
      <c r="J590" s="3"/>
      <c r="K590" s="3"/>
      <c r="L590" s="331"/>
      <c r="M590" s="331"/>
      <c r="N590" s="323"/>
      <c r="O590" s="331"/>
      <c r="P590" s="3"/>
      <c r="Q590" s="270"/>
      <c r="R590" s="3"/>
      <c r="S590" s="3"/>
      <c r="T590" s="3"/>
      <c r="U590" s="3"/>
      <c r="V590" s="3"/>
      <c r="W590" s="3"/>
      <c r="X590" s="3"/>
    </row>
    <row r="591" spans="1:24" ht="15.75" customHeight="1" x14ac:dyDescent="0.2">
      <c r="A591" s="27"/>
      <c r="B591" s="27"/>
      <c r="C591" s="27"/>
      <c r="D591" s="27"/>
      <c r="E591" s="3"/>
      <c r="F591" s="3"/>
      <c r="G591" s="3"/>
      <c r="H591" s="3"/>
      <c r="I591" s="3"/>
      <c r="J591" s="3"/>
      <c r="K591" s="3"/>
      <c r="L591" s="331"/>
      <c r="M591" s="331"/>
      <c r="N591" s="323"/>
      <c r="O591" s="331"/>
      <c r="P591" s="3"/>
      <c r="Q591" s="270"/>
      <c r="R591" s="3"/>
      <c r="S591" s="3"/>
      <c r="T591" s="3"/>
      <c r="U591" s="3"/>
      <c r="V591" s="3"/>
      <c r="W591" s="3"/>
      <c r="X591" s="3"/>
    </row>
    <row r="592" spans="1:24" ht="15.75" customHeight="1" x14ac:dyDescent="0.2">
      <c r="A592" s="27"/>
      <c r="B592" s="27"/>
      <c r="C592" s="27"/>
      <c r="D592" s="27"/>
      <c r="E592" s="3"/>
      <c r="F592" s="3"/>
      <c r="G592" s="3"/>
      <c r="H592" s="3"/>
      <c r="I592" s="3"/>
      <c r="J592" s="3"/>
      <c r="K592" s="3"/>
      <c r="L592" s="331"/>
      <c r="M592" s="331"/>
      <c r="N592" s="323"/>
      <c r="O592" s="331"/>
      <c r="P592" s="3"/>
      <c r="Q592" s="270"/>
      <c r="R592" s="3"/>
      <c r="S592" s="3"/>
      <c r="T592" s="3"/>
      <c r="U592" s="3"/>
      <c r="V592" s="3"/>
      <c r="W592" s="3"/>
      <c r="X592" s="3"/>
    </row>
    <row r="593" spans="1:24" ht="15.75" customHeight="1" x14ac:dyDescent="0.2">
      <c r="A593" s="27"/>
      <c r="B593" s="27"/>
      <c r="C593" s="27"/>
      <c r="D593" s="27"/>
      <c r="E593" s="3"/>
      <c r="F593" s="3"/>
      <c r="G593" s="3"/>
      <c r="H593" s="3"/>
      <c r="I593" s="3"/>
      <c r="J593" s="3"/>
      <c r="K593" s="3"/>
      <c r="L593" s="331"/>
      <c r="M593" s="331"/>
      <c r="N593" s="323"/>
      <c r="O593" s="331"/>
      <c r="P593" s="3"/>
      <c r="Q593" s="270"/>
      <c r="R593" s="3"/>
      <c r="S593" s="3"/>
      <c r="T593" s="3"/>
      <c r="U593" s="3"/>
      <c r="V593" s="3"/>
      <c r="W593" s="3"/>
      <c r="X593" s="3"/>
    </row>
    <row r="594" spans="1:24" ht="15.75" customHeight="1" x14ac:dyDescent="0.2">
      <c r="A594" s="27"/>
      <c r="B594" s="27"/>
      <c r="C594" s="27"/>
      <c r="D594" s="27"/>
      <c r="E594" s="3"/>
      <c r="F594" s="3"/>
      <c r="G594" s="3"/>
      <c r="H594" s="3"/>
      <c r="I594" s="3"/>
      <c r="J594" s="3"/>
      <c r="K594" s="3"/>
      <c r="L594" s="331"/>
      <c r="M594" s="331"/>
      <c r="N594" s="323"/>
      <c r="O594" s="331"/>
      <c r="P594" s="3"/>
      <c r="Q594" s="270"/>
      <c r="R594" s="3"/>
      <c r="S594" s="3"/>
      <c r="T594" s="3"/>
      <c r="U594" s="3"/>
      <c r="V594" s="3"/>
      <c r="W594" s="3"/>
      <c r="X594" s="3"/>
    </row>
    <row r="595" spans="1:24" ht="15.75" customHeight="1" x14ac:dyDescent="0.2">
      <c r="A595" s="27"/>
      <c r="B595" s="27"/>
      <c r="C595" s="27"/>
      <c r="D595" s="27"/>
      <c r="E595" s="3"/>
      <c r="F595" s="3"/>
      <c r="G595" s="3"/>
      <c r="H595" s="3"/>
      <c r="I595" s="3"/>
      <c r="J595" s="3"/>
      <c r="K595" s="3"/>
      <c r="L595" s="331"/>
      <c r="M595" s="331"/>
      <c r="N595" s="323"/>
      <c r="O595" s="331"/>
      <c r="P595" s="3"/>
      <c r="Q595" s="270"/>
      <c r="R595" s="3"/>
      <c r="S595" s="3"/>
      <c r="T595" s="3"/>
      <c r="U595" s="3"/>
      <c r="V595" s="3"/>
      <c r="W595" s="3"/>
      <c r="X595" s="3"/>
    </row>
    <row r="596" spans="1:24" ht="15.75" customHeight="1" x14ac:dyDescent="0.2">
      <c r="A596" s="27"/>
      <c r="B596" s="27"/>
      <c r="C596" s="27"/>
      <c r="D596" s="27"/>
      <c r="E596" s="3"/>
      <c r="F596" s="3"/>
      <c r="G596" s="3"/>
      <c r="H596" s="3"/>
      <c r="I596" s="3"/>
      <c r="J596" s="3"/>
      <c r="K596" s="3"/>
      <c r="L596" s="331"/>
      <c r="M596" s="331"/>
      <c r="N596" s="323"/>
      <c r="O596" s="331"/>
      <c r="P596" s="3"/>
      <c r="Q596" s="270"/>
      <c r="R596" s="3"/>
      <c r="S596" s="3"/>
      <c r="T596" s="3"/>
      <c r="U596" s="3"/>
      <c r="V596" s="3"/>
      <c r="W596" s="3"/>
      <c r="X596" s="3"/>
    </row>
    <row r="597" spans="1:24" ht="15.75" customHeight="1" x14ac:dyDescent="0.2">
      <c r="A597" s="27"/>
      <c r="B597" s="27"/>
      <c r="C597" s="27"/>
      <c r="D597" s="27"/>
      <c r="E597" s="3"/>
      <c r="F597" s="3"/>
      <c r="G597" s="3"/>
      <c r="H597" s="3"/>
      <c r="I597" s="3"/>
      <c r="J597" s="3"/>
      <c r="K597" s="3"/>
      <c r="L597" s="331"/>
      <c r="M597" s="331"/>
      <c r="N597" s="323"/>
      <c r="O597" s="331"/>
      <c r="P597" s="3"/>
      <c r="Q597" s="270"/>
      <c r="R597" s="3"/>
      <c r="S597" s="3"/>
      <c r="T597" s="3"/>
      <c r="U597" s="3"/>
      <c r="V597" s="3"/>
      <c r="W597" s="3"/>
      <c r="X597" s="3"/>
    </row>
    <row r="598" spans="1:24" ht="15.75" customHeight="1" x14ac:dyDescent="0.2">
      <c r="A598" s="27"/>
      <c r="B598" s="27"/>
      <c r="C598" s="27"/>
      <c r="D598" s="27"/>
      <c r="E598" s="3"/>
      <c r="F598" s="3"/>
      <c r="G598" s="3"/>
      <c r="H598" s="3"/>
      <c r="I598" s="3"/>
      <c r="J598" s="3"/>
      <c r="K598" s="3"/>
      <c r="L598" s="331"/>
      <c r="M598" s="331"/>
      <c r="N598" s="323"/>
      <c r="O598" s="331"/>
      <c r="P598" s="3"/>
      <c r="Q598" s="270"/>
      <c r="R598" s="3"/>
      <c r="S598" s="3"/>
      <c r="T598" s="3"/>
      <c r="U598" s="3"/>
      <c r="V598" s="3"/>
      <c r="W598" s="3"/>
      <c r="X598" s="3"/>
    </row>
    <row r="599" spans="1:24" ht="15.75" customHeight="1" x14ac:dyDescent="0.2">
      <c r="A599" s="27"/>
      <c r="B599" s="27"/>
      <c r="C599" s="27"/>
      <c r="D599" s="27"/>
      <c r="E599" s="3"/>
      <c r="F599" s="3"/>
      <c r="G599" s="3"/>
      <c r="H599" s="3"/>
      <c r="I599" s="3"/>
      <c r="J599" s="3"/>
      <c r="K599" s="3"/>
      <c r="L599" s="331"/>
      <c r="M599" s="331"/>
      <c r="N599" s="323"/>
      <c r="O599" s="331"/>
      <c r="P599" s="3"/>
      <c r="Q599" s="270"/>
      <c r="R599" s="3"/>
      <c r="S599" s="3"/>
      <c r="T599" s="3"/>
      <c r="U599" s="3"/>
      <c r="V599" s="3"/>
      <c r="W599" s="3"/>
      <c r="X599" s="3"/>
    </row>
    <row r="600" spans="1:24" ht="15.75" customHeight="1" x14ac:dyDescent="0.2">
      <c r="A600" s="27"/>
      <c r="B600" s="27"/>
      <c r="C600" s="27"/>
      <c r="D600" s="27"/>
      <c r="E600" s="3"/>
      <c r="F600" s="3"/>
      <c r="G600" s="3"/>
      <c r="H600" s="3"/>
      <c r="I600" s="3"/>
      <c r="J600" s="3"/>
      <c r="K600" s="3"/>
      <c r="L600" s="331"/>
      <c r="M600" s="331"/>
      <c r="N600" s="323"/>
      <c r="O600" s="331"/>
      <c r="P600" s="3"/>
      <c r="Q600" s="270"/>
      <c r="R600" s="3"/>
      <c r="S600" s="3"/>
      <c r="T600" s="3"/>
      <c r="U600" s="3"/>
      <c r="V600" s="3"/>
      <c r="W600" s="3"/>
      <c r="X600" s="3"/>
    </row>
    <row r="601" spans="1:24" ht="15.75" customHeight="1" x14ac:dyDescent="0.2">
      <c r="A601" s="27"/>
      <c r="B601" s="27"/>
      <c r="C601" s="27"/>
      <c r="D601" s="27"/>
      <c r="E601" s="3"/>
      <c r="F601" s="3"/>
      <c r="G601" s="3"/>
      <c r="H601" s="3"/>
      <c r="I601" s="3"/>
      <c r="J601" s="3"/>
      <c r="K601" s="3"/>
      <c r="L601" s="331"/>
      <c r="M601" s="331"/>
      <c r="N601" s="323"/>
      <c r="O601" s="331"/>
      <c r="P601" s="3"/>
      <c r="Q601" s="270"/>
      <c r="R601" s="3"/>
      <c r="S601" s="3"/>
      <c r="T601" s="3"/>
      <c r="U601" s="3"/>
      <c r="V601" s="3"/>
      <c r="W601" s="3"/>
      <c r="X601" s="3"/>
    </row>
    <row r="602" spans="1:24" ht="15.75" customHeight="1" x14ac:dyDescent="0.2">
      <c r="A602" s="27"/>
      <c r="B602" s="27"/>
      <c r="C602" s="27"/>
      <c r="D602" s="27"/>
      <c r="E602" s="3"/>
      <c r="F602" s="3"/>
      <c r="G602" s="3"/>
      <c r="H602" s="3"/>
      <c r="I602" s="3"/>
      <c r="J602" s="3"/>
      <c r="K602" s="3"/>
      <c r="L602" s="331"/>
      <c r="M602" s="331"/>
      <c r="N602" s="323"/>
      <c r="O602" s="331"/>
      <c r="P602" s="3"/>
      <c r="Q602" s="270"/>
      <c r="R602" s="3"/>
      <c r="S602" s="3"/>
      <c r="T602" s="3"/>
      <c r="U602" s="3"/>
      <c r="V602" s="3"/>
      <c r="W602" s="3"/>
      <c r="X602" s="3"/>
    </row>
    <row r="603" spans="1:24" ht="15.75" customHeight="1" x14ac:dyDescent="0.2">
      <c r="A603" s="27"/>
      <c r="B603" s="27"/>
      <c r="C603" s="27"/>
      <c r="D603" s="27"/>
      <c r="E603" s="3"/>
      <c r="F603" s="3"/>
      <c r="G603" s="3"/>
      <c r="H603" s="3"/>
      <c r="I603" s="3"/>
      <c r="J603" s="3"/>
      <c r="K603" s="3"/>
      <c r="L603" s="331"/>
      <c r="M603" s="331"/>
      <c r="N603" s="323"/>
      <c r="O603" s="331"/>
      <c r="P603" s="3"/>
      <c r="Q603" s="270"/>
      <c r="R603" s="3"/>
      <c r="S603" s="3"/>
      <c r="T603" s="3"/>
      <c r="U603" s="3"/>
      <c r="V603" s="3"/>
      <c r="W603" s="3"/>
      <c r="X603" s="3"/>
    </row>
    <row r="604" spans="1:24" ht="15.75" customHeight="1" x14ac:dyDescent="0.2">
      <c r="A604" s="27"/>
      <c r="B604" s="27"/>
      <c r="C604" s="27"/>
      <c r="D604" s="27"/>
      <c r="E604" s="3"/>
      <c r="F604" s="3"/>
      <c r="G604" s="3"/>
      <c r="H604" s="3"/>
      <c r="I604" s="3"/>
      <c r="J604" s="3"/>
      <c r="K604" s="3"/>
      <c r="L604" s="331"/>
      <c r="M604" s="331"/>
      <c r="N604" s="323"/>
      <c r="O604" s="331"/>
      <c r="P604" s="3"/>
      <c r="Q604" s="270"/>
      <c r="R604" s="3"/>
      <c r="S604" s="3"/>
      <c r="T604" s="3"/>
      <c r="U604" s="3"/>
      <c r="V604" s="3"/>
      <c r="W604" s="3"/>
      <c r="X604" s="3"/>
    </row>
    <row r="605" spans="1:24" ht="15.75" customHeight="1" x14ac:dyDescent="0.2">
      <c r="A605" s="27"/>
      <c r="B605" s="27"/>
      <c r="C605" s="27"/>
      <c r="D605" s="27"/>
      <c r="E605" s="3"/>
      <c r="F605" s="3"/>
      <c r="G605" s="3"/>
      <c r="H605" s="3"/>
      <c r="I605" s="3"/>
      <c r="J605" s="3"/>
      <c r="K605" s="3"/>
      <c r="L605" s="331"/>
      <c r="M605" s="331"/>
      <c r="N605" s="323"/>
      <c r="O605" s="331"/>
      <c r="P605" s="3"/>
      <c r="Q605" s="270"/>
      <c r="R605" s="3"/>
      <c r="S605" s="3"/>
      <c r="T605" s="3"/>
      <c r="U605" s="3"/>
      <c r="V605" s="3"/>
      <c r="W605" s="3"/>
      <c r="X605" s="3"/>
    </row>
    <row r="606" spans="1:24" ht="15.75" customHeight="1" x14ac:dyDescent="0.2">
      <c r="A606" s="27"/>
      <c r="B606" s="27"/>
      <c r="C606" s="27"/>
      <c r="D606" s="27"/>
      <c r="E606" s="3"/>
      <c r="F606" s="3"/>
      <c r="G606" s="3"/>
      <c r="H606" s="3"/>
      <c r="I606" s="3"/>
      <c r="J606" s="3"/>
      <c r="K606" s="3"/>
      <c r="L606" s="331"/>
      <c r="M606" s="331"/>
      <c r="N606" s="323"/>
      <c r="O606" s="331"/>
      <c r="P606" s="3"/>
      <c r="Q606" s="270"/>
      <c r="R606" s="3"/>
      <c r="S606" s="3"/>
      <c r="T606" s="3"/>
      <c r="U606" s="3"/>
      <c r="V606" s="3"/>
      <c r="W606" s="3"/>
      <c r="X606" s="3"/>
    </row>
    <row r="607" spans="1:24" ht="15.75" customHeight="1" x14ac:dyDescent="0.2">
      <c r="A607" s="27"/>
      <c r="B607" s="27"/>
      <c r="C607" s="27"/>
      <c r="D607" s="27"/>
      <c r="E607" s="3"/>
      <c r="F607" s="3"/>
      <c r="G607" s="3"/>
      <c r="H607" s="3"/>
      <c r="I607" s="3"/>
      <c r="J607" s="3"/>
      <c r="K607" s="3"/>
      <c r="L607" s="331"/>
      <c r="M607" s="331"/>
      <c r="N607" s="323"/>
      <c r="O607" s="331"/>
      <c r="P607" s="3"/>
      <c r="Q607" s="270"/>
      <c r="R607" s="3"/>
      <c r="S607" s="3"/>
      <c r="T607" s="3"/>
      <c r="U607" s="3"/>
      <c r="V607" s="3"/>
      <c r="W607" s="3"/>
      <c r="X607" s="3"/>
    </row>
    <row r="608" spans="1:24" ht="15.75" customHeight="1" x14ac:dyDescent="0.2">
      <c r="A608" s="27"/>
      <c r="B608" s="27"/>
      <c r="C608" s="27"/>
      <c r="D608" s="27"/>
      <c r="E608" s="3"/>
      <c r="F608" s="3"/>
      <c r="G608" s="3"/>
      <c r="H608" s="3"/>
      <c r="I608" s="3"/>
      <c r="J608" s="3"/>
      <c r="K608" s="3"/>
      <c r="L608" s="331"/>
      <c r="M608" s="331"/>
      <c r="N608" s="323"/>
      <c r="O608" s="331"/>
      <c r="P608" s="3"/>
      <c r="Q608" s="270"/>
      <c r="R608" s="3"/>
      <c r="S608" s="3"/>
      <c r="T608" s="3"/>
      <c r="U608" s="3"/>
      <c r="V608" s="3"/>
      <c r="W608" s="3"/>
      <c r="X608" s="3"/>
    </row>
    <row r="609" spans="1:24" ht="15.75" customHeight="1" x14ac:dyDescent="0.2">
      <c r="A609" s="27"/>
      <c r="B609" s="27"/>
      <c r="C609" s="27"/>
      <c r="D609" s="27"/>
      <c r="E609" s="3"/>
      <c r="F609" s="3"/>
      <c r="G609" s="3"/>
      <c r="H609" s="3"/>
      <c r="I609" s="3"/>
      <c r="J609" s="3"/>
      <c r="K609" s="3"/>
      <c r="L609" s="331"/>
      <c r="M609" s="331"/>
      <c r="N609" s="323"/>
      <c r="O609" s="331"/>
      <c r="P609" s="3"/>
      <c r="Q609" s="270"/>
      <c r="R609" s="3"/>
      <c r="S609" s="3"/>
      <c r="T609" s="3"/>
      <c r="U609" s="3"/>
      <c r="V609" s="3"/>
      <c r="W609" s="3"/>
      <c r="X609" s="3"/>
    </row>
    <row r="610" spans="1:24" ht="15.75" customHeight="1" x14ac:dyDescent="0.2">
      <c r="A610" s="27"/>
      <c r="B610" s="27"/>
      <c r="C610" s="27"/>
      <c r="D610" s="27"/>
      <c r="E610" s="3"/>
      <c r="F610" s="3"/>
      <c r="G610" s="3"/>
      <c r="H610" s="3"/>
      <c r="I610" s="3"/>
      <c r="J610" s="3"/>
      <c r="K610" s="3"/>
      <c r="L610" s="331"/>
      <c r="M610" s="331"/>
      <c r="N610" s="323"/>
      <c r="O610" s="331"/>
      <c r="P610" s="3"/>
      <c r="Q610" s="270"/>
      <c r="R610" s="3"/>
      <c r="S610" s="3"/>
      <c r="T610" s="3"/>
      <c r="U610" s="3"/>
      <c r="V610" s="3"/>
      <c r="W610" s="3"/>
      <c r="X610" s="3"/>
    </row>
    <row r="611" spans="1:24" ht="15.75" customHeight="1" x14ac:dyDescent="0.2">
      <c r="A611" s="27"/>
      <c r="B611" s="27"/>
      <c r="C611" s="27"/>
      <c r="D611" s="27"/>
      <c r="E611" s="3"/>
      <c r="F611" s="3"/>
      <c r="G611" s="3"/>
      <c r="H611" s="3"/>
      <c r="I611" s="3"/>
      <c r="J611" s="3"/>
      <c r="K611" s="3"/>
      <c r="L611" s="331"/>
      <c r="M611" s="331"/>
      <c r="N611" s="323"/>
      <c r="O611" s="331"/>
      <c r="P611" s="3"/>
      <c r="Q611" s="270"/>
      <c r="R611" s="3"/>
      <c r="S611" s="3"/>
      <c r="T611" s="3"/>
      <c r="U611" s="3"/>
      <c r="V611" s="3"/>
      <c r="W611" s="3"/>
      <c r="X611" s="3"/>
    </row>
    <row r="612" spans="1:24" ht="15.75" customHeight="1" x14ac:dyDescent="0.2">
      <c r="A612" s="27"/>
      <c r="B612" s="27"/>
      <c r="C612" s="27"/>
      <c r="D612" s="27"/>
      <c r="E612" s="3"/>
      <c r="F612" s="3"/>
      <c r="G612" s="3"/>
      <c r="H612" s="3"/>
      <c r="I612" s="3"/>
      <c r="J612" s="3"/>
      <c r="K612" s="3"/>
      <c r="L612" s="331"/>
      <c r="M612" s="331"/>
      <c r="N612" s="323"/>
      <c r="O612" s="331"/>
      <c r="P612" s="3"/>
      <c r="Q612" s="270"/>
      <c r="R612" s="3"/>
      <c r="S612" s="3"/>
      <c r="T612" s="3"/>
      <c r="U612" s="3"/>
      <c r="V612" s="3"/>
      <c r="W612" s="3"/>
      <c r="X612" s="3"/>
    </row>
    <row r="613" spans="1:24" ht="15.75" customHeight="1" x14ac:dyDescent="0.2">
      <c r="A613" s="27"/>
      <c r="B613" s="27"/>
      <c r="C613" s="27"/>
      <c r="D613" s="27"/>
      <c r="E613" s="3"/>
      <c r="F613" s="3"/>
      <c r="G613" s="3"/>
      <c r="H613" s="3"/>
      <c r="I613" s="3"/>
      <c r="J613" s="3"/>
      <c r="K613" s="3"/>
      <c r="L613" s="331"/>
      <c r="M613" s="331"/>
      <c r="N613" s="323"/>
      <c r="O613" s="331"/>
      <c r="P613" s="3"/>
      <c r="Q613" s="270"/>
      <c r="R613" s="3"/>
      <c r="S613" s="3"/>
      <c r="T613" s="3"/>
      <c r="U613" s="3"/>
      <c r="V613" s="3"/>
      <c r="W613" s="3"/>
      <c r="X613" s="3"/>
    </row>
    <row r="614" spans="1:24" ht="15.75" customHeight="1" x14ac:dyDescent="0.2">
      <c r="A614" s="27"/>
      <c r="B614" s="27"/>
      <c r="C614" s="27"/>
      <c r="D614" s="27"/>
      <c r="E614" s="3"/>
      <c r="F614" s="3"/>
      <c r="G614" s="3"/>
      <c r="H614" s="3"/>
      <c r="I614" s="3"/>
      <c r="J614" s="3"/>
      <c r="K614" s="3"/>
      <c r="L614" s="331"/>
      <c r="M614" s="331"/>
      <c r="N614" s="323"/>
      <c r="O614" s="331"/>
      <c r="P614" s="3"/>
      <c r="Q614" s="270"/>
      <c r="R614" s="3"/>
      <c r="S614" s="3"/>
      <c r="T614" s="3"/>
      <c r="U614" s="3"/>
      <c r="V614" s="3"/>
      <c r="W614" s="3"/>
      <c r="X614" s="3"/>
    </row>
    <row r="615" spans="1:24" ht="15.75" customHeight="1" x14ac:dyDescent="0.2">
      <c r="A615" s="27"/>
      <c r="B615" s="27"/>
      <c r="C615" s="27"/>
      <c r="D615" s="27"/>
      <c r="E615" s="3"/>
      <c r="F615" s="3"/>
      <c r="G615" s="3"/>
      <c r="H615" s="3"/>
      <c r="I615" s="3"/>
      <c r="J615" s="3"/>
      <c r="K615" s="3"/>
      <c r="L615" s="331"/>
      <c r="M615" s="331"/>
      <c r="N615" s="323"/>
      <c r="O615" s="331"/>
      <c r="P615" s="3"/>
      <c r="Q615" s="270"/>
      <c r="R615" s="3"/>
      <c r="S615" s="3"/>
      <c r="T615" s="3"/>
      <c r="U615" s="3"/>
      <c r="V615" s="3"/>
      <c r="W615" s="3"/>
      <c r="X615" s="3"/>
    </row>
    <row r="616" spans="1:24" ht="15.75" customHeight="1" x14ac:dyDescent="0.2">
      <c r="A616" s="27"/>
      <c r="B616" s="27"/>
      <c r="C616" s="27"/>
      <c r="D616" s="27"/>
      <c r="E616" s="3"/>
      <c r="F616" s="3"/>
      <c r="G616" s="3"/>
      <c r="H616" s="3"/>
      <c r="I616" s="3"/>
      <c r="J616" s="3"/>
      <c r="K616" s="3"/>
      <c r="L616" s="331"/>
      <c r="M616" s="331"/>
      <c r="N616" s="323"/>
      <c r="O616" s="331"/>
      <c r="P616" s="3"/>
      <c r="Q616" s="270"/>
      <c r="R616" s="3"/>
      <c r="S616" s="3"/>
      <c r="T616" s="3"/>
      <c r="U616" s="3"/>
      <c r="V616" s="3"/>
      <c r="W616" s="3"/>
      <c r="X616" s="3"/>
    </row>
    <row r="617" spans="1:24" ht="15.75" customHeight="1" x14ac:dyDescent="0.2">
      <c r="A617" s="27"/>
      <c r="B617" s="27"/>
      <c r="C617" s="27"/>
      <c r="D617" s="27"/>
      <c r="E617" s="3"/>
      <c r="F617" s="3"/>
      <c r="G617" s="3"/>
      <c r="H617" s="3"/>
      <c r="I617" s="3"/>
      <c r="J617" s="3"/>
      <c r="K617" s="3"/>
      <c r="L617" s="331"/>
      <c r="M617" s="331"/>
      <c r="N617" s="323"/>
      <c r="O617" s="331"/>
      <c r="P617" s="3"/>
      <c r="Q617" s="270"/>
      <c r="R617" s="3"/>
      <c r="S617" s="3"/>
      <c r="T617" s="3"/>
      <c r="U617" s="3"/>
      <c r="V617" s="3"/>
      <c r="W617" s="3"/>
      <c r="X617" s="3"/>
    </row>
    <row r="618" spans="1:24" ht="15.75" customHeight="1" x14ac:dyDescent="0.2">
      <c r="A618" s="27"/>
      <c r="B618" s="27"/>
      <c r="C618" s="27"/>
      <c r="D618" s="27"/>
      <c r="E618" s="3"/>
      <c r="F618" s="3"/>
      <c r="G618" s="3"/>
      <c r="H618" s="3"/>
      <c r="I618" s="3"/>
      <c r="J618" s="3"/>
      <c r="K618" s="3"/>
      <c r="L618" s="331"/>
      <c r="M618" s="331"/>
      <c r="N618" s="323"/>
      <c r="O618" s="331"/>
      <c r="P618" s="3"/>
      <c r="Q618" s="270"/>
      <c r="R618" s="3"/>
      <c r="S618" s="3"/>
      <c r="T618" s="3"/>
      <c r="U618" s="3"/>
      <c r="V618" s="3"/>
      <c r="W618" s="3"/>
      <c r="X618" s="3"/>
    </row>
    <row r="619" spans="1:24" ht="15.75" customHeight="1" x14ac:dyDescent="0.2">
      <c r="A619" s="27"/>
      <c r="B619" s="27"/>
      <c r="C619" s="27"/>
      <c r="D619" s="27"/>
      <c r="E619" s="3"/>
      <c r="F619" s="3"/>
      <c r="G619" s="3"/>
      <c r="H619" s="3"/>
      <c r="I619" s="3"/>
      <c r="J619" s="3"/>
      <c r="K619" s="3"/>
      <c r="L619" s="331"/>
      <c r="M619" s="331"/>
      <c r="N619" s="323"/>
      <c r="O619" s="331"/>
      <c r="P619" s="3"/>
      <c r="Q619" s="270"/>
      <c r="R619" s="3"/>
      <c r="S619" s="3"/>
      <c r="T619" s="3"/>
      <c r="U619" s="3"/>
      <c r="V619" s="3"/>
      <c r="W619" s="3"/>
      <c r="X619" s="3"/>
    </row>
    <row r="620" spans="1:24" ht="15.75" customHeight="1" x14ac:dyDescent="0.2">
      <c r="A620" s="27"/>
      <c r="B620" s="27"/>
      <c r="C620" s="27"/>
      <c r="D620" s="27"/>
      <c r="E620" s="3"/>
      <c r="F620" s="3"/>
      <c r="G620" s="3"/>
      <c r="H620" s="3"/>
      <c r="I620" s="3"/>
      <c r="J620" s="3"/>
      <c r="K620" s="3"/>
      <c r="L620" s="331"/>
      <c r="M620" s="331"/>
      <c r="N620" s="323"/>
      <c r="O620" s="331"/>
      <c r="P620" s="3"/>
      <c r="Q620" s="270"/>
      <c r="R620" s="3"/>
      <c r="S620" s="3"/>
      <c r="T620" s="3"/>
      <c r="U620" s="3"/>
      <c r="V620" s="3"/>
      <c r="W620" s="3"/>
      <c r="X620" s="3"/>
    </row>
    <row r="621" spans="1:24" ht="15.75" customHeight="1" x14ac:dyDescent="0.2">
      <c r="A621" s="27"/>
      <c r="B621" s="27"/>
      <c r="C621" s="27"/>
      <c r="D621" s="27"/>
      <c r="E621" s="3"/>
      <c r="F621" s="3"/>
      <c r="G621" s="3"/>
      <c r="H621" s="3"/>
      <c r="I621" s="3"/>
      <c r="J621" s="3"/>
      <c r="K621" s="3"/>
      <c r="L621" s="331"/>
      <c r="M621" s="331"/>
      <c r="N621" s="323"/>
      <c r="O621" s="331"/>
      <c r="P621" s="3"/>
      <c r="Q621" s="270"/>
      <c r="R621" s="3"/>
      <c r="S621" s="3"/>
      <c r="T621" s="3"/>
      <c r="U621" s="3"/>
      <c r="V621" s="3"/>
      <c r="W621" s="3"/>
      <c r="X621" s="3"/>
    </row>
    <row r="622" spans="1:24" ht="15.75" customHeight="1" x14ac:dyDescent="0.2">
      <c r="A622" s="27"/>
      <c r="B622" s="27"/>
      <c r="C622" s="27"/>
      <c r="D622" s="27"/>
      <c r="E622" s="3"/>
      <c r="F622" s="3"/>
      <c r="G622" s="3"/>
      <c r="H622" s="3"/>
      <c r="I622" s="3"/>
      <c r="J622" s="3"/>
      <c r="K622" s="3"/>
      <c r="L622" s="331"/>
      <c r="M622" s="331"/>
      <c r="N622" s="323"/>
      <c r="O622" s="331"/>
      <c r="P622" s="3"/>
      <c r="Q622" s="270"/>
      <c r="R622" s="3"/>
      <c r="S622" s="3"/>
      <c r="T622" s="3"/>
      <c r="U622" s="3"/>
      <c r="V622" s="3"/>
      <c r="W622" s="3"/>
      <c r="X622" s="3"/>
    </row>
    <row r="623" spans="1:24" ht="15.75" customHeight="1" x14ac:dyDescent="0.2">
      <c r="A623" s="27"/>
      <c r="B623" s="27"/>
      <c r="C623" s="27"/>
      <c r="D623" s="27"/>
      <c r="E623" s="3"/>
      <c r="F623" s="3"/>
      <c r="G623" s="3"/>
      <c r="H623" s="3"/>
      <c r="I623" s="3"/>
      <c r="J623" s="3"/>
      <c r="K623" s="3"/>
      <c r="L623" s="331"/>
      <c r="M623" s="331"/>
      <c r="N623" s="323"/>
      <c r="O623" s="331"/>
      <c r="P623" s="3"/>
      <c r="Q623" s="270"/>
      <c r="R623" s="3"/>
      <c r="S623" s="3"/>
      <c r="T623" s="3"/>
      <c r="U623" s="3"/>
      <c r="V623" s="3"/>
      <c r="W623" s="3"/>
      <c r="X623" s="3"/>
    </row>
    <row r="624" spans="1:24" ht="15.75" customHeight="1" x14ac:dyDescent="0.2">
      <c r="A624" s="27"/>
      <c r="B624" s="27"/>
      <c r="C624" s="27"/>
      <c r="D624" s="27"/>
      <c r="E624" s="3"/>
      <c r="F624" s="3"/>
      <c r="G624" s="3"/>
      <c r="H624" s="3"/>
      <c r="I624" s="3"/>
      <c r="J624" s="3"/>
      <c r="K624" s="3"/>
      <c r="L624" s="331"/>
      <c r="M624" s="331"/>
      <c r="N624" s="323"/>
      <c r="O624" s="331"/>
      <c r="P624" s="3"/>
      <c r="Q624" s="270"/>
      <c r="R624" s="3"/>
      <c r="S624" s="3"/>
      <c r="T624" s="3"/>
      <c r="U624" s="3"/>
      <c r="V624" s="3"/>
      <c r="W624" s="3"/>
      <c r="X624" s="3"/>
    </row>
    <row r="625" spans="1:24" ht="15.75" customHeight="1" x14ac:dyDescent="0.2">
      <c r="A625" s="27"/>
      <c r="B625" s="27"/>
      <c r="C625" s="27"/>
      <c r="D625" s="27"/>
      <c r="E625" s="3"/>
      <c r="F625" s="3"/>
      <c r="G625" s="3"/>
      <c r="H625" s="3"/>
      <c r="I625" s="3"/>
      <c r="J625" s="3"/>
      <c r="K625" s="3"/>
      <c r="L625" s="331"/>
      <c r="M625" s="331"/>
      <c r="N625" s="323"/>
      <c r="O625" s="331"/>
      <c r="P625" s="3"/>
      <c r="Q625" s="270"/>
      <c r="R625" s="3"/>
      <c r="S625" s="3"/>
      <c r="T625" s="3"/>
      <c r="U625" s="3"/>
      <c r="V625" s="3"/>
      <c r="W625" s="3"/>
      <c r="X625" s="3"/>
    </row>
    <row r="626" spans="1:24" ht="15.75" customHeight="1" x14ac:dyDescent="0.2">
      <c r="A626" s="27"/>
      <c r="B626" s="27"/>
      <c r="C626" s="27"/>
      <c r="D626" s="27"/>
      <c r="E626" s="3"/>
      <c r="F626" s="3"/>
      <c r="G626" s="3"/>
      <c r="H626" s="3"/>
      <c r="I626" s="3"/>
      <c r="J626" s="3"/>
      <c r="K626" s="3"/>
      <c r="L626" s="331"/>
      <c r="M626" s="331"/>
      <c r="N626" s="323"/>
      <c r="O626" s="331"/>
      <c r="P626" s="3"/>
      <c r="Q626" s="270"/>
      <c r="R626" s="3"/>
      <c r="S626" s="3"/>
      <c r="T626" s="3"/>
      <c r="U626" s="3"/>
      <c r="V626" s="3"/>
      <c r="W626" s="3"/>
      <c r="X626" s="3"/>
    </row>
    <row r="627" spans="1:24" ht="15.75" customHeight="1" x14ac:dyDescent="0.2">
      <c r="A627" s="27"/>
      <c r="B627" s="27"/>
      <c r="C627" s="27"/>
      <c r="D627" s="27"/>
      <c r="E627" s="3"/>
      <c r="F627" s="3"/>
      <c r="G627" s="3"/>
      <c r="H627" s="3"/>
      <c r="I627" s="3"/>
      <c r="J627" s="3"/>
      <c r="K627" s="3"/>
      <c r="L627" s="331"/>
      <c r="M627" s="331"/>
      <c r="N627" s="323"/>
      <c r="O627" s="331"/>
      <c r="P627" s="3"/>
      <c r="Q627" s="270"/>
      <c r="R627" s="3"/>
      <c r="S627" s="3"/>
      <c r="T627" s="3"/>
      <c r="U627" s="3"/>
      <c r="V627" s="3"/>
      <c r="W627" s="3"/>
      <c r="X627" s="3"/>
    </row>
    <row r="628" spans="1:24" ht="15.75" customHeight="1" x14ac:dyDescent="0.2">
      <c r="A628" s="27"/>
      <c r="B628" s="27"/>
      <c r="C628" s="27"/>
      <c r="D628" s="27"/>
      <c r="E628" s="3"/>
      <c r="F628" s="3"/>
      <c r="G628" s="3"/>
      <c r="H628" s="3"/>
      <c r="I628" s="3"/>
      <c r="J628" s="3"/>
      <c r="K628" s="3"/>
      <c r="L628" s="331"/>
      <c r="M628" s="331"/>
      <c r="N628" s="323"/>
      <c r="O628" s="331"/>
      <c r="P628" s="3"/>
      <c r="Q628" s="270"/>
      <c r="R628" s="3"/>
      <c r="S628" s="3"/>
      <c r="T628" s="3"/>
      <c r="U628" s="3"/>
      <c r="V628" s="3"/>
      <c r="W628" s="3"/>
      <c r="X628" s="3"/>
    </row>
    <row r="629" spans="1:24" ht="15.75" customHeight="1" x14ac:dyDescent="0.2">
      <c r="A629" s="27"/>
      <c r="B629" s="27"/>
      <c r="C629" s="27"/>
      <c r="D629" s="27"/>
      <c r="E629" s="3"/>
      <c r="F629" s="3"/>
      <c r="G629" s="3"/>
      <c r="H629" s="3"/>
      <c r="I629" s="3"/>
      <c r="J629" s="3"/>
      <c r="K629" s="3"/>
      <c r="L629" s="331"/>
      <c r="M629" s="331"/>
      <c r="N629" s="323"/>
      <c r="O629" s="331"/>
      <c r="P629" s="3"/>
      <c r="Q629" s="270"/>
      <c r="R629" s="3"/>
      <c r="S629" s="3"/>
      <c r="T629" s="3"/>
      <c r="U629" s="3"/>
      <c r="V629" s="3"/>
      <c r="W629" s="3"/>
      <c r="X629" s="3"/>
    </row>
    <row r="630" spans="1:24" ht="15.75" customHeight="1" x14ac:dyDescent="0.2">
      <c r="A630" s="27"/>
      <c r="B630" s="27"/>
      <c r="C630" s="27"/>
      <c r="D630" s="27"/>
      <c r="E630" s="3"/>
      <c r="F630" s="3"/>
      <c r="G630" s="3"/>
      <c r="H630" s="3"/>
      <c r="I630" s="3"/>
      <c r="J630" s="3"/>
      <c r="K630" s="3"/>
      <c r="L630" s="331"/>
      <c r="M630" s="331"/>
      <c r="N630" s="323"/>
      <c r="O630" s="331"/>
      <c r="P630" s="3"/>
      <c r="Q630" s="270"/>
      <c r="R630" s="3"/>
      <c r="S630" s="3"/>
      <c r="T630" s="3"/>
      <c r="U630" s="3"/>
      <c r="V630" s="3"/>
      <c r="W630" s="3"/>
      <c r="X630" s="3"/>
    </row>
    <row r="631" spans="1:24" ht="15.75" customHeight="1" x14ac:dyDescent="0.2">
      <c r="A631" s="27"/>
      <c r="B631" s="27"/>
      <c r="C631" s="27"/>
      <c r="D631" s="27"/>
      <c r="E631" s="3"/>
      <c r="F631" s="3"/>
      <c r="G631" s="3"/>
      <c r="H631" s="3"/>
      <c r="I631" s="3"/>
      <c r="J631" s="3"/>
      <c r="K631" s="3"/>
      <c r="L631" s="331"/>
      <c r="M631" s="331"/>
      <c r="N631" s="323"/>
      <c r="O631" s="331"/>
      <c r="P631" s="3"/>
      <c r="Q631" s="270"/>
      <c r="R631" s="3"/>
      <c r="S631" s="3"/>
      <c r="T631" s="3"/>
      <c r="U631" s="3"/>
      <c r="V631" s="3"/>
      <c r="W631" s="3"/>
      <c r="X631" s="3"/>
    </row>
    <row r="632" spans="1:24" ht="15.75" customHeight="1" x14ac:dyDescent="0.2">
      <c r="A632" s="27"/>
      <c r="B632" s="27"/>
      <c r="C632" s="27"/>
      <c r="D632" s="27"/>
      <c r="E632" s="3"/>
      <c r="F632" s="3"/>
      <c r="G632" s="3"/>
      <c r="H632" s="3"/>
      <c r="I632" s="3"/>
      <c r="J632" s="3"/>
      <c r="K632" s="3"/>
      <c r="L632" s="331"/>
      <c r="M632" s="331"/>
      <c r="N632" s="323"/>
      <c r="O632" s="331"/>
      <c r="P632" s="3"/>
      <c r="Q632" s="270"/>
      <c r="R632" s="3"/>
      <c r="S632" s="3"/>
      <c r="T632" s="3"/>
      <c r="U632" s="3"/>
      <c r="V632" s="3"/>
      <c r="W632" s="3"/>
      <c r="X632" s="3"/>
    </row>
    <row r="633" spans="1:24" ht="15.75" customHeight="1" x14ac:dyDescent="0.2">
      <c r="A633" s="27"/>
      <c r="B633" s="27"/>
      <c r="C633" s="27"/>
      <c r="D633" s="27"/>
      <c r="E633" s="3"/>
      <c r="F633" s="3"/>
      <c r="G633" s="3"/>
      <c r="H633" s="3"/>
      <c r="I633" s="3"/>
      <c r="J633" s="3"/>
      <c r="K633" s="3"/>
      <c r="L633" s="331"/>
      <c r="M633" s="331"/>
      <c r="N633" s="323"/>
      <c r="O633" s="331"/>
      <c r="P633" s="3"/>
      <c r="Q633" s="270"/>
      <c r="R633" s="3"/>
      <c r="S633" s="3"/>
      <c r="T633" s="3"/>
      <c r="U633" s="3"/>
      <c r="V633" s="3"/>
      <c r="W633" s="3"/>
      <c r="X633" s="3"/>
    </row>
    <row r="634" spans="1:24" ht="15.75" customHeight="1" x14ac:dyDescent="0.2">
      <c r="A634" s="27"/>
      <c r="B634" s="27"/>
      <c r="C634" s="27"/>
      <c r="D634" s="27"/>
      <c r="E634" s="3"/>
      <c r="F634" s="3"/>
      <c r="G634" s="3"/>
      <c r="H634" s="3"/>
      <c r="I634" s="3"/>
      <c r="J634" s="3"/>
      <c r="K634" s="3"/>
      <c r="L634" s="331"/>
      <c r="M634" s="331"/>
      <c r="N634" s="323"/>
      <c r="O634" s="331"/>
      <c r="P634" s="3"/>
      <c r="Q634" s="270"/>
      <c r="R634" s="3"/>
      <c r="S634" s="3"/>
      <c r="T634" s="3"/>
      <c r="U634" s="3"/>
      <c r="V634" s="3"/>
      <c r="W634" s="3"/>
      <c r="X634" s="3"/>
    </row>
    <row r="635" spans="1:24" ht="15.75" customHeight="1" x14ac:dyDescent="0.2">
      <c r="A635" s="27"/>
      <c r="B635" s="27"/>
      <c r="C635" s="27"/>
      <c r="D635" s="27"/>
      <c r="E635" s="3"/>
      <c r="F635" s="3"/>
      <c r="G635" s="3"/>
      <c r="H635" s="3"/>
      <c r="I635" s="3"/>
      <c r="J635" s="3"/>
      <c r="K635" s="3"/>
      <c r="L635" s="331"/>
      <c r="M635" s="331"/>
      <c r="N635" s="323"/>
      <c r="O635" s="331"/>
      <c r="P635" s="3"/>
      <c r="Q635" s="270"/>
      <c r="R635" s="3"/>
      <c r="S635" s="3"/>
      <c r="T635" s="3"/>
      <c r="U635" s="3"/>
      <c r="V635" s="3"/>
      <c r="W635" s="3"/>
      <c r="X635" s="3"/>
    </row>
    <row r="636" spans="1:24" ht="15.75" customHeight="1" x14ac:dyDescent="0.2">
      <c r="A636" s="27"/>
      <c r="B636" s="27"/>
      <c r="C636" s="27"/>
      <c r="D636" s="27"/>
      <c r="E636" s="3"/>
      <c r="F636" s="3"/>
      <c r="G636" s="3"/>
      <c r="H636" s="3"/>
      <c r="I636" s="3"/>
      <c r="J636" s="3"/>
      <c r="K636" s="3"/>
      <c r="L636" s="331"/>
      <c r="M636" s="331"/>
      <c r="N636" s="323"/>
      <c r="O636" s="331"/>
      <c r="P636" s="3"/>
      <c r="Q636" s="270"/>
      <c r="R636" s="3"/>
      <c r="S636" s="3"/>
      <c r="T636" s="3"/>
      <c r="U636" s="3"/>
      <c r="V636" s="3"/>
      <c r="W636" s="3"/>
      <c r="X636" s="3"/>
    </row>
    <row r="637" spans="1:24" ht="15.75" customHeight="1" x14ac:dyDescent="0.2">
      <c r="A637" s="27"/>
      <c r="B637" s="27"/>
      <c r="C637" s="27"/>
      <c r="D637" s="27"/>
      <c r="E637" s="3"/>
      <c r="F637" s="3"/>
      <c r="G637" s="3"/>
      <c r="H637" s="3"/>
      <c r="I637" s="3"/>
      <c r="J637" s="3"/>
      <c r="K637" s="3"/>
      <c r="L637" s="331"/>
      <c r="M637" s="331"/>
      <c r="N637" s="323"/>
      <c r="O637" s="331"/>
      <c r="P637" s="3"/>
      <c r="Q637" s="270"/>
      <c r="R637" s="3"/>
      <c r="S637" s="3"/>
      <c r="T637" s="3"/>
      <c r="U637" s="3"/>
      <c r="V637" s="3"/>
      <c r="W637" s="3"/>
      <c r="X637" s="3"/>
    </row>
    <row r="638" spans="1:24" ht="15.75" customHeight="1" x14ac:dyDescent="0.2">
      <c r="A638" s="27"/>
      <c r="B638" s="27"/>
      <c r="C638" s="27"/>
      <c r="D638" s="27"/>
      <c r="E638" s="3"/>
      <c r="F638" s="3"/>
      <c r="G638" s="3"/>
      <c r="H638" s="3"/>
      <c r="I638" s="3"/>
      <c r="J638" s="3"/>
      <c r="K638" s="3"/>
      <c r="L638" s="331"/>
      <c r="M638" s="331"/>
      <c r="N638" s="323"/>
      <c r="O638" s="331"/>
      <c r="P638" s="3"/>
      <c r="Q638" s="270"/>
      <c r="R638" s="3"/>
      <c r="S638" s="3"/>
      <c r="T638" s="3"/>
      <c r="U638" s="3"/>
      <c r="V638" s="3"/>
      <c r="W638" s="3"/>
      <c r="X638" s="3"/>
    </row>
    <row r="639" spans="1:24" ht="15.75" customHeight="1" x14ac:dyDescent="0.2">
      <c r="A639" s="27"/>
      <c r="B639" s="27"/>
      <c r="C639" s="27"/>
      <c r="D639" s="27"/>
      <c r="E639" s="3"/>
      <c r="F639" s="3"/>
      <c r="G639" s="3"/>
      <c r="H639" s="3"/>
      <c r="I639" s="3"/>
      <c r="J639" s="3"/>
      <c r="K639" s="3"/>
      <c r="L639" s="331"/>
      <c r="M639" s="331"/>
      <c r="N639" s="323"/>
      <c r="O639" s="331"/>
      <c r="P639" s="3"/>
      <c r="Q639" s="270"/>
      <c r="R639" s="3"/>
      <c r="S639" s="3"/>
      <c r="T639" s="3"/>
      <c r="U639" s="3"/>
      <c r="V639" s="3"/>
      <c r="W639" s="3"/>
      <c r="X639" s="3"/>
    </row>
    <row r="640" spans="1:24" ht="15.75" customHeight="1" x14ac:dyDescent="0.2">
      <c r="A640" s="27"/>
      <c r="B640" s="27"/>
      <c r="C640" s="27"/>
      <c r="D640" s="27"/>
      <c r="E640" s="3"/>
      <c r="F640" s="3"/>
      <c r="G640" s="3"/>
      <c r="H640" s="3"/>
      <c r="I640" s="3"/>
      <c r="J640" s="3"/>
      <c r="K640" s="3"/>
      <c r="L640" s="331"/>
      <c r="M640" s="331"/>
      <c r="N640" s="323"/>
      <c r="O640" s="331"/>
      <c r="P640" s="3"/>
      <c r="Q640" s="270"/>
      <c r="R640" s="3"/>
      <c r="S640" s="3"/>
      <c r="T640" s="3"/>
      <c r="U640" s="3"/>
      <c r="V640" s="3"/>
      <c r="W640" s="3"/>
      <c r="X640" s="3"/>
    </row>
    <row r="641" spans="1:24" ht="15.75" customHeight="1" x14ac:dyDescent="0.2">
      <c r="A641" s="27"/>
      <c r="B641" s="27"/>
      <c r="C641" s="27"/>
      <c r="D641" s="27"/>
      <c r="E641" s="3"/>
      <c r="F641" s="3"/>
      <c r="G641" s="3"/>
      <c r="H641" s="3"/>
      <c r="I641" s="3"/>
      <c r="J641" s="3"/>
      <c r="K641" s="3"/>
      <c r="L641" s="331"/>
      <c r="M641" s="331"/>
      <c r="N641" s="323"/>
      <c r="O641" s="331"/>
      <c r="P641" s="3"/>
      <c r="Q641" s="270"/>
      <c r="R641" s="3"/>
      <c r="S641" s="3"/>
      <c r="T641" s="3"/>
      <c r="U641" s="3"/>
      <c r="V641" s="3"/>
      <c r="W641" s="3"/>
      <c r="X641" s="3"/>
    </row>
    <row r="642" spans="1:24" ht="15.75" customHeight="1" x14ac:dyDescent="0.2">
      <c r="A642" s="27"/>
      <c r="B642" s="27"/>
      <c r="C642" s="27"/>
      <c r="D642" s="27"/>
      <c r="E642" s="3"/>
      <c r="F642" s="3"/>
      <c r="G642" s="3"/>
      <c r="H642" s="3"/>
      <c r="I642" s="3"/>
      <c r="J642" s="3"/>
      <c r="K642" s="3"/>
      <c r="L642" s="331"/>
      <c r="M642" s="331"/>
      <c r="N642" s="323"/>
      <c r="O642" s="331"/>
      <c r="P642" s="3"/>
      <c r="Q642" s="270"/>
      <c r="R642" s="3"/>
      <c r="S642" s="3"/>
      <c r="T642" s="3"/>
      <c r="U642" s="3"/>
      <c r="V642" s="3"/>
      <c r="W642" s="3"/>
      <c r="X642" s="3"/>
    </row>
    <row r="643" spans="1:24" ht="15.75" customHeight="1" x14ac:dyDescent="0.2">
      <c r="A643" s="27"/>
      <c r="B643" s="27"/>
      <c r="C643" s="27"/>
      <c r="D643" s="27"/>
      <c r="E643" s="3"/>
      <c r="F643" s="3"/>
      <c r="G643" s="3"/>
      <c r="H643" s="3"/>
      <c r="I643" s="3"/>
      <c r="J643" s="3"/>
      <c r="K643" s="3"/>
      <c r="L643" s="331"/>
      <c r="M643" s="331"/>
      <c r="N643" s="323"/>
      <c r="O643" s="331"/>
      <c r="P643" s="3"/>
      <c r="Q643" s="270"/>
      <c r="R643" s="3"/>
      <c r="S643" s="3"/>
      <c r="T643" s="3"/>
      <c r="U643" s="3"/>
      <c r="V643" s="3"/>
      <c r="W643" s="3"/>
      <c r="X643" s="3"/>
    </row>
    <row r="644" spans="1:24" ht="15.75" customHeight="1" x14ac:dyDescent="0.2">
      <c r="A644" s="27"/>
      <c r="B644" s="27"/>
      <c r="C644" s="27"/>
      <c r="D644" s="27"/>
      <c r="E644" s="3"/>
      <c r="F644" s="3"/>
      <c r="G644" s="3"/>
      <c r="H644" s="3"/>
      <c r="I644" s="3"/>
      <c r="J644" s="3"/>
      <c r="K644" s="3"/>
      <c r="L644" s="331"/>
      <c r="M644" s="331"/>
      <c r="N644" s="323"/>
      <c r="O644" s="331"/>
      <c r="P644" s="3"/>
      <c r="Q644" s="270"/>
      <c r="R644" s="3"/>
      <c r="S644" s="3"/>
      <c r="T644" s="3"/>
      <c r="U644" s="3"/>
      <c r="V644" s="3"/>
      <c r="W644" s="3"/>
      <c r="X644" s="3"/>
    </row>
    <row r="645" spans="1:24" ht="15.75" customHeight="1" x14ac:dyDescent="0.2">
      <c r="A645" s="27"/>
      <c r="B645" s="27"/>
      <c r="C645" s="27"/>
      <c r="D645" s="27"/>
      <c r="E645" s="3"/>
      <c r="F645" s="3"/>
      <c r="G645" s="3"/>
      <c r="H645" s="3"/>
      <c r="I645" s="3"/>
      <c r="J645" s="3"/>
      <c r="K645" s="3"/>
      <c r="L645" s="331"/>
      <c r="M645" s="331"/>
      <c r="N645" s="323"/>
      <c r="O645" s="331"/>
      <c r="P645" s="3"/>
      <c r="Q645" s="270"/>
      <c r="R645" s="3"/>
      <c r="S645" s="3"/>
      <c r="T645" s="3"/>
      <c r="U645" s="3"/>
      <c r="V645" s="3"/>
      <c r="W645" s="3"/>
      <c r="X645" s="3"/>
    </row>
    <row r="646" spans="1:24" ht="15.75" customHeight="1" x14ac:dyDescent="0.2">
      <c r="A646" s="27"/>
      <c r="B646" s="27"/>
      <c r="C646" s="27"/>
      <c r="D646" s="27"/>
      <c r="E646" s="3"/>
      <c r="F646" s="3"/>
      <c r="G646" s="3"/>
      <c r="H646" s="3"/>
      <c r="I646" s="3"/>
      <c r="J646" s="3"/>
      <c r="K646" s="3"/>
      <c r="L646" s="331"/>
      <c r="M646" s="331"/>
      <c r="N646" s="323"/>
      <c r="O646" s="331"/>
      <c r="P646" s="3"/>
      <c r="Q646" s="270"/>
      <c r="R646" s="3"/>
      <c r="S646" s="3"/>
      <c r="T646" s="3"/>
      <c r="U646" s="3"/>
      <c r="V646" s="3"/>
      <c r="W646" s="3"/>
      <c r="X646" s="3"/>
    </row>
    <row r="647" spans="1:24" ht="15.75" customHeight="1" x14ac:dyDescent="0.2">
      <c r="A647" s="27"/>
      <c r="B647" s="27"/>
      <c r="C647" s="27"/>
      <c r="D647" s="27"/>
      <c r="E647" s="3"/>
      <c r="F647" s="3"/>
      <c r="G647" s="3"/>
      <c r="H647" s="3"/>
      <c r="I647" s="3"/>
      <c r="J647" s="3"/>
      <c r="K647" s="3"/>
      <c r="L647" s="331"/>
      <c r="M647" s="331"/>
      <c r="N647" s="323"/>
      <c r="O647" s="331"/>
      <c r="P647" s="3"/>
      <c r="Q647" s="270"/>
      <c r="R647" s="3"/>
      <c r="S647" s="3"/>
      <c r="T647" s="3"/>
      <c r="U647" s="3"/>
      <c r="V647" s="3"/>
      <c r="W647" s="3"/>
      <c r="X647" s="3"/>
    </row>
    <row r="648" spans="1:24" ht="15.75" customHeight="1" x14ac:dyDescent="0.2">
      <c r="A648" s="27"/>
      <c r="B648" s="27"/>
      <c r="C648" s="27"/>
      <c r="D648" s="27"/>
      <c r="E648" s="3"/>
      <c r="F648" s="3"/>
      <c r="G648" s="3"/>
      <c r="H648" s="3"/>
      <c r="I648" s="3"/>
      <c r="J648" s="3"/>
      <c r="K648" s="3"/>
      <c r="L648" s="331"/>
      <c r="M648" s="331"/>
      <c r="N648" s="323"/>
      <c r="O648" s="331"/>
      <c r="P648" s="3"/>
      <c r="Q648" s="270"/>
      <c r="R648" s="3"/>
      <c r="S648" s="3"/>
      <c r="T648" s="3"/>
      <c r="U648" s="3"/>
      <c r="V648" s="3"/>
      <c r="W648" s="3"/>
      <c r="X648" s="3"/>
    </row>
    <row r="649" spans="1:24" ht="15.75" customHeight="1" x14ac:dyDescent="0.2">
      <c r="A649" s="27"/>
      <c r="B649" s="27"/>
      <c r="C649" s="27"/>
      <c r="D649" s="27"/>
      <c r="E649" s="3"/>
      <c r="F649" s="3"/>
      <c r="G649" s="3"/>
      <c r="H649" s="3"/>
      <c r="I649" s="3"/>
      <c r="J649" s="3"/>
      <c r="K649" s="3"/>
      <c r="L649" s="331"/>
      <c r="M649" s="331"/>
      <c r="N649" s="323"/>
      <c r="O649" s="331"/>
      <c r="P649" s="3"/>
      <c r="Q649" s="270"/>
      <c r="R649" s="3"/>
      <c r="S649" s="3"/>
      <c r="T649" s="3"/>
      <c r="U649" s="3"/>
      <c r="V649" s="3"/>
      <c r="W649" s="3"/>
      <c r="X649" s="3"/>
    </row>
    <row r="650" spans="1:24" ht="15.75" customHeight="1" x14ac:dyDescent="0.2">
      <c r="A650" s="27"/>
      <c r="B650" s="27"/>
      <c r="C650" s="27"/>
      <c r="D650" s="27"/>
      <c r="E650" s="3"/>
      <c r="F650" s="3"/>
      <c r="G650" s="3"/>
      <c r="H650" s="3"/>
      <c r="I650" s="3"/>
      <c r="J650" s="3"/>
      <c r="K650" s="3"/>
      <c r="L650" s="331"/>
      <c r="M650" s="331"/>
      <c r="N650" s="323"/>
      <c r="O650" s="331"/>
      <c r="P650" s="3"/>
      <c r="Q650" s="270"/>
      <c r="R650" s="3"/>
      <c r="S650" s="3"/>
      <c r="T650" s="3"/>
      <c r="U650" s="3"/>
      <c r="V650" s="3"/>
      <c r="W650" s="3"/>
      <c r="X650" s="3"/>
    </row>
    <row r="651" spans="1:24" ht="15.75" customHeight="1" x14ac:dyDescent="0.2">
      <c r="A651" s="27"/>
      <c r="B651" s="27"/>
      <c r="C651" s="27"/>
      <c r="D651" s="27"/>
      <c r="E651" s="3"/>
      <c r="F651" s="3"/>
      <c r="G651" s="3"/>
      <c r="H651" s="3"/>
      <c r="I651" s="3"/>
      <c r="J651" s="3"/>
      <c r="K651" s="3"/>
      <c r="L651" s="331"/>
      <c r="M651" s="331"/>
      <c r="N651" s="323"/>
      <c r="O651" s="331"/>
      <c r="P651" s="3"/>
      <c r="Q651" s="270"/>
      <c r="R651" s="3"/>
      <c r="S651" s="3"/>
      <c r="T651" s="3"/>
      <c r="U651" s="3"/>
      <c r="V651" s="3"/>
      <c r="W651" s="3"/>
      <c r="X651" s="3"/>
    </row>
    <row r="652" spans="1:24" ht="15.75" customHeight="1" x14ac:dyDescent="0.2">
      <c r="A652" s="27"/>
      <c r="B652" s="27"/>
      <c r="C652" s="27"/>
      <c r="D652" s="27"/>
      <c r="E652" s="3"/>
      <c r="F652" s="3"/>
      <c r="G652" s="3"/>
      <c r="H652" s="3"/>
      <c r="I652" s="3"/>
      <c r="J652" s="3"/>
      <c r="K652" s="3"/>
      <c r="L652" s="331"/>
      <c r="M652" s="331"/>
      <c r="N652" s="323"/>
      <c r="O652" s="331"/>
      <c r="P652" s="3"/>
      <c r="Q652" s="270"/>
      <c r="R652" s="3"/>
      <c r="S652" s="3"/>
      <c r="T652" s="3"/>
      <c r="U652" s="3"/>
      <c r="V652" s="3"/>
      <c r="W652" s="3"/>
      <c r="X652" s="3"/>
    </row>
    <row r="653" spans="1:24" ht="15.75" customHeight="1" x14ac:dyDescent="0.2">
      <c r="A653" s="27"/>
      <c r="B653" s="27"/>
      <c r="C653" s="27"/>
      <c r="D653" s="27"/>
      <c r="E653" s="3"/>
      <c r="F653" s="3"/>
      <c r="G653" s="3"/>
      <c r="H653" s="3"/>
      <c r="I653" s="3"/>
      <c r="J653" s="3"/>
      <c r="K653" s="3"/>
      <c r="L653" s="331"/>
      <c r="M653" s="331"/>
      <c r="N653" s="323"/>
      <c r="O653" s="331"/>
      <c r="P653" s="3"/>
      <c r="Q653" s="270"/>
      <c r="R653" s="3"/>
      <c r="S653" s="3"/>
      <c r="T653" s="3"/>
      <c r="U653" s="3"/>
      <c r="V653" s="3"/>
      <c r="W653" s="3"/>
      <c r="X653" s="3"/>
    </row>
    <row r="654" spans="1:24" ht="15.75" customHeight="1" x14ac:dyDescent="0.2">
      <c r="A654" s="27"/>
      <c r="B654" s="27"/>
      <c r="C654" s="27"/>
      <c r="D654" s="27"/>
      <c r="E654" s="3"/>
      <c r="F654" s="3"/>
      <c r="G654" s="3"/>
      <c r="H654" s="3"/>
      <c r="I654" s="3"/>
      <c r="J654" s="3"/>
      <c r="K654" s="3"/>
      <c r="L654" s="331"/>
      <c r="M654" s="331"/>
      <c r="N654" s="323"/>
      <c r="O654" s="331"/>
      <c r="P654" s="3"/>
      <c r="Q654" s="270"/>
      <c r="R654" s="3"/>
      <c r="S654" s="3"/>
      <c r="T654" s="3"/>
      <c r="U654" s="3"/>
      <c r="V654" s="3"/>
      <c r="W654" s="3"/>
      <c r="X654" s="3"/>
    </row>
    <row r="655" spans="1:24" ht="15.75" customHeight="1" x14ac:dyDescent="0.2">
      <c r="A655" s="27"/>
      <c r="B655" s="27"/>
      <c r="C655" s="27"/>
      <c r="D655" s="27"/>
      <c r="E655" s="3"/>
      <c r="F655" s="3"/>
      <c r="G655" s="3"/>
      <c r="H655" s="3"/>
      <c r="I655" s="3"/>
      <c r="J655" s="3"/>
      <c r="K655" s="3"/>
      <c r="L655" s="331"/>
      <c r="M655" s="331"/>
      <c r="N655" s="323"/>
      <c r="O655" s="331"/>
      <c r="P655" s="3"/>
      <c r="Q655" s="270"/>
      <c r="R655" s="3"/>
      <c r="S655" s="3"/>
      <c r="T655" s="3"/>
      <c r="U655" s="3"/>
      <c r="V655" s="3"/>
      <c r="W655" s="3"/>
      <c r="X655" s="3"/>
    </row>
    <row r="656" spans="1:24" ht="15.75" customHeight="1" x14ac:dyDescent="0.2">
      <c r="A656" s="27"/>
      <c r="B656" s="27"/>
      <c r="C656" s="27"/>
      <c r="D656" s="27"/>
      <c r="E656" s="3"/>
      <c r="F656" s="3"/>
      <c r="G656" s="3"/>
      <c r="H656" s="3"/>
      <c r="I656" s="3"/>
      <c r="J656" s="3"/>
      <c r="K656" s="3"/>
      <c r="L656" s="331"/>
      <c r="M656" s="331"/>
      <c r="N656" s="323"/>
      <c r="O656" s="331"/>
      <c r="P656" s="3"/>
      <c r="Q656" s="270"/>
      <c r="R656" s="3"/>
      <c r="S656" s="3"/>
      <c r="T656" s="3"/>
      <c r="U656" s="3"/>
      <c r="V656" s="3"/>
      <c r="W656" s="3"/>
      <c r="X656" s="3"/>
    </row>
    <row r="657" spans="1:24" ht="15.75" customHeight="1" x14ac:dyDescent="0.2">
      <c r="A657" s="27"/>
      <c r="B657" s="27"/>
      <c r="C657" s="27"/>
      <c r="D657" s="27"/>
      <c r="E657" s="3"/>
      <c r="F657" s="3"/>
      <c r="G657" s="3"/>
      <c r="H657" s="3"/>
      <c r="I657" s="3"/>
      <c r="J657" s="3"/>
      <c r="K657" s="3"/>
      <c r="L657" s="331"/>
      <c r="M657" s="331"/>
      <c r="N657" s="323"/>
      <c r="O657" s="331"/>
      <c r="P657" s="3"/>
      <c r="Q657" s="270"/>
      <c r="R657" s="3"/>
      <c r="S657" s="3"/>
      <c r="T657" s="3"/>
      <c r="U657" s="3"/>
      <c r="V657" s="3"/>
      <c r="W657" s="3"/>
      <c r="X657" s="3"/>
    </row>
    <row r="658" spans="1:24" ht="15.75" customHeight="1" x14ac:dyDescent="0.2">
      <c r="A658" s="27"/>
      <c r="B658" s="27"/>
      <c r="C658" s="27"/>
      <c r="D658" s="27"/>
      <c r="E658" s="3"/>
      <c r="F658" s="3"/>
      <c r="G658" s="3"/>
      <c r="H658" s="3"/>
      <c r="I658" s="3"/>
      <c r="J658" s="3"/>
      <c r="K658" s="3"/>
      <c r="L658" s="331"/>
      <c r="M658" s="331"/>
      <c r="N658" s="323"/>
      <c r="O658" s="331"/>
      <c r="P658" s="3"/>
      <c r="Q658" s="270"/>
      <c r="R658" s="3"/>
      <c r="S658" s="3"/>
      <c r="T658" s="3"/>
      <c r="U658" s="3"/>
      <c r="V658" s="3"/>
      <c r="W658" s="3"/>
      <c r="X658" s="3"/>
    </row>
    <row r="659" spans="1:24" ht="15.75" customHeight="1" x14ac:dyDescent="0.2">
      <c r="A659" s="27"/>
      <c r="B659" s="27"/>
      <c r="C659" s="27"/>
      <c r="D659" s="27"/>
      <c r="E659" s="3"/>
      <c r="F659" s="3"/>
      <c r="G659" s="3"/>
      <c r="H659" s="3"/>
      <c r="I659" s="3"/>
      <c r="J659" s="3"/>
      <c r="K659" s="3"/>
      <c r="L659" s="331"/>
      <c r="M659" s="331"/>
      <c r="N659" s="323"/>
      <c r="O659" s="331"/>
      <c r="P659" s="3"/>
      <c r="Q659" s="270"/>
      <c r="R659" s="3"/>
      <c r="S659" s="3"/>
      <c r="T659" s="3"/>
      <c r="U659" s="3"/>
      <c r="V659" s="3"/>
      <c r="W659" s="3"/>
      <c r="X659" s="3"/>
    </row>
    <row r="660" spans="1:24" ht="15.75" customHeight="1" x14ac:dyDescent="0.2">
      <c r="A660" s="27"/>
      <c r="B660" s="27"/>
      <c r="C660" s="27"/>
      <c r="D660" s="27"/>
      <c r="E660" s="3"/>
      <c r="F660" s="3"/>
      <c r="G660" s="3"/>
      <c r="H660" s="3"/>
      <c r="I660" s="3"/>
      <c r="J660" s="3"/>
      <c r="K660" s="3"/>
      <c r="L660" s="331"/>
      <c r="M660" s="331"/>
      <c r="N660" s="323"/>
      <c r="O660" s="331"/>
      <c r="P660" s="3"/>
      <c r="Q660" s="270"/>
      <c r="R660" s="3"/>
      <c r="S660" s="3"/>
      <c r="T660" s="3"/>
      <c r="U660" s="3"/>
      <c r="V660" s="3"/>
      <c r="W660" s="3"/>
      <c r="X660" s="3"/>
    </row>
    <row r="661" spans="1:24" ht="15.75" customHeight="1" x14ac:dyDescent="0.2">
      <c r="A661" s="27"/>
      <c r="B661" s="27"/>
      <c r="C661" s="27"/>
      <c r="D661" s="27"/>
      <c r="E661" s="3"/>
      <c r="F661" s="3"/>
      <c r="G661" s="3"/>
      <c r="H661" s="3"/>
      <c r="I661" s="3"/>
      <c r="J661" s="3"/>
      <c r="K661" s="3"/>
      <c r="L661" s="331"/>
      <c r="M661" s="331"/>
      <c r="N661" s="323"/>
      <c r="O661" s="331"/>
      <c r="P661" s="3"/>
      <c r="Q661" s="270"/>
      <c r="R661" s="3"/>
      <c r="S661" s="3"/>
      <c r="T661" s="3"/>
      <c r="U661" s="3"/>
      <c r="V661" s="3"/>
      <c r="W661" s="3"/>
      <c r="X661" s="3"/>
    </row>
    <row r="662" spans="1:24" ht="15.75" customHeight="1" x14ac:dyDescent="0.2">
      <c r="A662" s="27"/>
      <c r="B662" s="27"/>
      <c r="C662" s="27"/>
      <c r="D662" s="27"/>
      <c r="E662" s="3"/>
      <c r="F662" s="3"/>
      <c r="G662" s="3"/>
      <c r="H662" s="3"/>
      <c r="I662" s="3"/>
      <c r="J662" s="3"/>
      <c r="K662" s="3"/>
      <c r="L662" s="331"/>
      <c r="M662" s="331"/>
      <c r="N662" s="323"/>
      <c r="O662" s="331"/>
      <c r="P662" s="3"/>
      <c r="Q662" s="270"/>
      <c r="R662" s="3"/>
      <c r="S662" s="3"/>
      <c r="T662" s="3"/>
      <c r="U662" s="3"/>
      <c r="V662" s="3"/>
      <c r="W662" s="3"/>
      <c r="X662" s="3"/>
    </row>
    <row r="663" spans="1:24" ht="15.75" customHeight="1" x14ac:dyDescent="0.2">
      <c r="A663" s="27"/>
      <c r="B663" s="27"/>
      <c r="C663" s="27"/>
      <c r="D663" s="27"/>
      <c r="E663" s="3"/>
      <c r="F663" s="3"/>
      <c r="G663" s="3"/>
      <c r="H663" s="3"/>
      <c r="I663" s="3"/>
      <c r="J663" s="3"/>
      <c r="K663" s="3"/>
      <c r="L663" s="331"/>
      <c r="M663" s="331"/>
      <c r="N663" s="323"/>
      <c r="O663" s="331"/>
      <c r="P663" s="3"/>
      <c r="Q663" s="270"/>
      <c r="R663" s="3"/>
      <c r="S663" s="3"/>
      <c r="T663" s="3"/>
      <c r="U663" s="3"/>
      <c r="V663" s="3"/>
      <c r="W663" s="3"/>
      <c r="X663" s="3"/>
    </row>
    <row r="664" spans="1:24" ht="15.75" customHeight="1" x14ac:dyDescent="0.2">
      <c r="A664" s="27"/>
      <c r="B664" s="27"/>
      <c r="C664" s="27"/>
      <c r="D664" s="27"/>
      <c r="E664" s="3"/>
      <c r="F664" s="3"/>
      <c r="G664" s="3"/>
      <c r="H664" s="3"/>
      <c r="I664" s="3"/>
      <c r="J664" s="3"/>
      <c r="K664" s="3"/>
      <c r="L664" s="331"/>
      <c r="M664" s="331"/>
      <c r="N664" s="323"/>
      <c r="O664" s="331"/>
      <c r="P664" s="3"/>
      <c r="Q664" s="270"/>
      <c r="R664" s="3"/>
      <c r="S664" s="3"/>
      <c r="T664" s="3"/>
      <c r="U664" s="3"/>
      <c r="V664" s="3"/>
      <c r="W664" s="3"/>
      <c r="X664" s="3"/>
    </row>
    <row r="665" spans="1:24" ht="15.75" customHeight="1" x14ac:dyDescent="0.2">
      <c r="A665" s="27"/>
      <c r="B665" s="27"/>
      <c r="C665" s="27"/>
      <c r="D665" s="27"/>
      <c r="E665" s="3"/>
      <c r="F665" s="3"/>
      <c r="G665" s="3"/>
      <c r="H665" s="3"/>
      <c r="I665" s="3"/>
      <c r="J665" s="3"/>
      <c r="K665" s="3"/>
      <c r="L665" s="331"/>
      <c r="M665" s="331"/>
      <c r="N665" s="323"/>
      <c r="O665" s="331"/>
      <c r="P665" s="3"/>
      <c r="Q665" s="270"/>
      <c r="R665" s="3"/>
      <c r="S665" s="3"/>
      <c r="T665" s="3"/>
      <c r="U665" s="3"/>
      <c r="V665" s="3"/>
      <c r="W665" s="3"/>
      <c r="X665" s="3"/>
    </row>
    <row r="666" spans="1:24" ht="15.75" customHeight="1" x14ac:dyDescent="0.2">
      <c r="A666" s="27"/>
      <c r="B666" s="27"/>
      <c r="C666" s="27"/>
      <c r="D666" s="27"/>
      <c r="E666" s="3"/>
      <c r="F666" s="3"/>
      <c r="G666" s="3"/>
      <c r="H666" s="3"/>
      <c r="I666" s="3"/>
      <c r="J666" s="3"/>
      <c r="K666" s="3"/>
      <c r="L666" s="331"/>
      <c r="M666" s="331"/>
      <c r="N666" s="323"/>
      <c r="O666" s="331"/>
      <c r="P666" s="3"/>
      <c r="Q666" s="270"/>
      <c r="R666" s="3"/>
      <c r="S666" s="3"/>
      <c r="T666" s="3"/>
      <c r="U666" s="3"/>
      <c r="V666" s="3"/>
      <c r="W666" s="3"/>
      <c r="X666" s="3"/>
    </row>
    <row r="667" spans="1:24" ht="15.75" customHeight="1" x14ac:dyDescent="0.2">
      <c r="A667" s="27"/>
      <c r="B667" s="27"/>
      <c r="C667" s="27"/>
      <c r="D667" s="27"/>
      <c r="E667" s="3"/>
      <c r="F667" s="3"/>
      <c r="G667" s="3"/>
      <c r="H667" s="3"/>
      <c r="I667" s="3"/>
      <c r="J667" s="3"/>
      <c r="K667" s="3"/>
      <c r="L667" s="331"/>
      <c r="M667" s="331"/>
      <c r="N667" s="323"/>
      <c r="O667" s="331"/>
      <c r="P667" s="3"/>
      <c r="Q667" s="270"/>
      <c r="R667" s="3"/>
      <c r="S667" s="3"/>
      <c r="T667" s="3"/>
      <c r="U667" s="3"/>
      <c r="V667" s="3"/>
      <c r="W667" s="3"/>
      <c r="X667" s="3"/>
    </row>
    <row r="668" spans="1:24" ht="15.75" customHeight="1" x14ac:dyDescent="0.2">
      <c r="A668" s="27"/>
      <c r="B668" s="27"/>
      <c r="C668" s="27"/>
      <c r="D668" s="27"/>
      <c r="E668" s="3"/>
      <c r="F668" s="3"/>
      <c r="G668" s="3"/>
      <c r="H668" s="3"/>
      <c r="I668" s="3"/>
      <c r="J668" s="3"/>
      <c r="K668" s="3"/>
      <c r="L668" s="331"/>
      <c r="M668" s="331"/>
      <c r="N668" s="323"/>
      <c r="O668" s="331"/>
      <c r="P668" s="3"/>
      <c r="Q668" s="270"/>
      <c r="R668" s="3"/>
      <c r="S668" s="3"/>
      <c r="T668" s="3"/>
      <c r="U668" s="3"/>
      <c r="V668" s="3"/>
      <c r="W668" s="3"/>
      <c r="X668" s="3"/>
    </row>
    <row r="669" spans="1:24" ht="15.75" customHeight="1" x14ac:dyDescent="0.2">
      <c r="A669" s="27"/>
      <c r="B669" s="27"/>
      <c r="C669" s="27"/>
      <c r="D669" s="27"/>
      <c r="E669" s="3"/>
      <c r="F669" s="3"/>
      <c r="G669" s="3"/>
      <c r="H669" s="3"/>
      <c r="I669" s="3"/>
      <c r="J669" s="3"/>
      <c r="K669" s="3"/>
      <c r="L669" s="331"/>
      <c r="M669" s="331"/>
      <c r="N669" s="323"/>
      <c r="O669" s="331"/>
      <c r="P669" s="3"/>
      <c r="Q669" s="270"/>
      <c r="R669" s="3"/>
      <c r="S669" s="3"/>
      <c r="T669" s="3"/>
      <c r="U669" s="3"/>
      <c r="V669" s="3"/>
      <c r="W669" s="3"/>
      <c r="X669" s="3"/>
    </row>
    <row r="670" spans="1:24" ht="15.75" customHeight="1" x14ac:dyDescent="0.2">
      <c r="A670" s="27"/>
      <c r="B670" s="27"/>
      <c r="C670" s="27"/>
      <c r="D670" s="27"/>
      <c r="E670" s="3"/>
      <c r="F670" s="3"/>
      <c r="G670" s="3"/>
      <c r="H670" s="3"/>
      <c r="I670" s="3"/>
      <c r="J670" s="3"/>
      <c r="K670" s="3"/>
      <c r="L670" s="331"/>
      <c r="M670" s="331"/>
      <c r="N670" s="323"/>
      <c r="O670" s="331"/>
      <c r="P670" s="3"/>
      <c r="Q670" s="270"/>
      <c r="R670" s="3"/>
      <c r="S670" s="3"/>
      <c r="T670" s="3"/>
      <c r="U670" s="3"/>
      <c r="V670" s="3"/>
      <c r="W670" s="3"/>
      <c r="X670" s="3"/>
    </row>
    <row r="671" spans="1:24" ht="15.75" customHeight="1" x14ac:dyDescent="0.2">
      <c r="A671" s="27"/>
      <c r="B671" s="27"/>
      <c r="C671" s="27"/>
      <c r="D671" s="27"/>
      <c r="E671" s="3"/>
      <c r="F671" s="3"/>
      <c r="G671" s="3"/>
      <c r="H671" s="3"/>
      <c r="I671" s="3"/>
      <c r="J671" s="3"/>
      <c r="K671" s="3"/>
      <c r="L671" s="331"/>
      <c r="M671" s="331"/>
      <c r="N671" s="323"/>
      <c r="O671" s="331"/>
      <c r="P671" s="3"/>
      <c r="Q671" s="270"/>
      <c r="R671" s="3"/>
      <c r="S671" s="3"/>
      <c r="T671" s="3"/>
      <c r="U671" s="3"/>
      <c r="V671" s="3"/>
      <c r="W671" s="3"/>
      <c r="X671" s="3"/>
    </row>
    <row r="672" spans="1:24" ht="15.75" customHeight="1" x14ac:dyDescent="0.2">
      <c r="A672" s="27"/>
      <c r="B672" s="27"/>
      <c r="C672" s="27"/>
      <c r="D672" s="27"/>
      <c r="E672" s="3"/>
      <c r="F672" s="3"/>
      <c r="G672" s="3"/>
      <c r="H672" s="3"/>
      <c r="I672" s="3"/>
      <c r="J672" s="3"/>
      <c r="K672" s="3"/>
      <c r="L672" s="331"/>
      <c r="M672" s="331"/>
      <c r="N672" s="323"/>
      <c r="O672" s="331"/>
      <c r="P672" s="3"/>
      <c r="Q672" s="270"/>
      <c r="R672" s="3"/>
      <c r="S672" s="3"/>
      <c r="T672" s="3"/>
      <c r="U672" s="3"/>
      <c r="V672" s="3"/>
      <c r="W672" s="3"/>
      <c r="X672" s="3"/>
    </row>
    <row r="673" spans="1:24" ht="15.75" customHeight="1" x14ac:dyDescent="0.2">
      <c r="A673" s="27"/>
      <c r="B673" s="27"/>
      <c r="C673" s="27"/>
      <c r="D673" s="27"/>
      <c r="E673" s="3"/>
      <c r="F673" s="3"/>
      <c r="G673" s="3"/>
      <c r="H673" s="3"/>
      <c r="I673" s="3"/>
      <c r="J673" s="3"/>
      <c r="K673" s="3"/>
      <c r="L673" s="331"/>
      <c r="M673" s="331"/>
      <c r="N673" s="323"/>
      <c r="O673" s="331"/>
      <c r="P673" s="3"/>
      <c r="Q673" s="270"/>
      <c r="R673" s="3"/>
      <c r="S673" s="3"/>
      <c r="T673" s="3"/>
      <c r="U673" s="3"/>
      <c r="V673" s="3"/>
      <c r="W673" s="3"/>
      <c r="X673" s="3"/>
    </row>
    <row r="674" spans="1:24" ht="15.75" customHeight="1" x14ac:dyDescent="0.2">
      <c r="A674" s="27"/>
      <c r="B674" s="27"/>
      <c r="C674" s="27"/>
      <c r="D674" s="27"/>
      <c r="E674" s="3"/>
      <c r="F674" s="3"/>
      <c r="G674" s="3"/>
      <c r="H674" s="3"/>
      <c r="I674" s="3"/>
      <c r="J674" s="3"/>
      <c r="K674" s="3"/>
      <c r="L674" s="331"/>
      <c r="M674" s="331"/>
      <c r="N674" s="323"/>
      <c r="O674" s="331"/>
      <c r="P674" s="3"/>
      <c r="Q674" s="270"/>
      <c r="R674" s="3"/>
      <c r="S674" s="3"/>
      <c r="T674" s="3"/>
      <c r="U674" s="3"/>
      <c r="V674" s="3"/>
      <c r="W674" s="3"/>
      <c r="X674" s="3"/>
    </row>
    <row r="675" spans="1:24" ht="15.75" customHeight="1" x14ac:dyDescent="0.2">
      <c r="A675" s="27"/>
      <c r="B675" s="27"/>
      <c r="C675" s="27"/>
      <c r="D675" s="27"/>
      <c r="E675" s="3"/>
      <c r="F675" s="3"/>
      <c r="G675" s="3"/>
      <c r="H675" s="3"/>
      <c r="I675" s="3"/>
      <c r="J675" s="3"/>
      <c r="K675" s="3"/>
      <c r="L675" s="331"/>
      <c r="M675" s="331"/>
      <c r="N675" s="323"/>
      <c r="O675" s="331"/>
      <c r="P675" s="3"/>
      <c r="Q675" s="270"/>
      <c r="R675" s="3"/>
      <c r="S675" s="3"/>
      <c r="T675" s="3"/>
      <c r="U675" s="3"/>
      <c r="V675" s="3"/>
      <c r="W675" s="3"/>
      <c r="X675" s="3"/>
    </row>
    <row r="676" spans="1:24" ht="15.75" customHeight="1" x14ac:dyDescent="0.2">
      <c r="A676" s="27"/>
      <c r="B676" s="27"/>
      <c r="C676" s="27"/>
      <c r="D676" s="27"/>
      <c r="E676" s="3"/>
      <c r="F676" s="3"/>
      <c r="G676" s="3"/>
      <c r="H676" s="3"/>
      <c r="I676" s="3"/>
      <c r="J676" s="3"/>
      <c r="K676" s="3"/>
      <c r="L676" s="331"/>
      <c r="M676" s="331"/>
      <c r="N676" s="323"/>
      <c r="O676" s="331"/>
      <c r="P676" s="3"/>
      <c r="Q676" s="270"/>
      <c r="R676" s="3"/>
      <c r="S676" s="3"/>
      <c r="T676" s="3"/>
      <c r="U676" s="3"/>
      <c r="V676" s="3"/>
      <c r="W676" s="3"/>
      <c r="X676" s="3"/>
    </row>
    <row r="677" spans="1:24" ht="15.75" customHeight="1" x14ac:dyDescent="0.2">
      <c r="A677" s="27"/>
      <c r="B677" s="27"/>
      <c r="C677" s="27"/>
      <c r="D677" s="27"/>
      <c r="E677" s="3"/>
      <c r="F677" s="3"/>
      <c r="G677" s="3"/>
      <c r="H677" s="3"/>
      <c r="I677" s="3"/>
      <c r="J677" s="3"/>
      <c r="K677" s="3"/>
      <c r="L677" s="331"/>
      <c r="M677" s="331"/>
      <c r="N677" s="323"/>
      <c r="O677" s="331"/>
      <c r="P677" s="3"/>
      <c r="Q677" s="270"/>
      <c r="R677" s="3"/>
      <c r="S677" s="3"/>
      <c r="T677" s="3"/>
      <c r="U677" s="3"/>
      <c r="V677" s="3"/>
      <c r="W677" s="3"/>
      <c r="X677" s="3"/>
    </row>
    <row r="678" spans="1:24" ht="15.75" customHeight="1" x14ac:dyDescent="0.2">
      <c r="A678" s="27"/>
      <c r="B678" s="27"/>
      <c r="C678" s="27"/>
      <c r="D678" s="27"/>
      <c r="E678" s="3"/>
      <c r="F678" s="3"/>
      <c r="G678" s="3"/>
      <c r="H678" s="3"/>
      <c r="I678" s="3"/>
      <c r="J678" s="3"/>
      <c r="K678" s="3"/>
      <c r="L678" s="331"/>
      <c r="M678" s="331"/>
      <c r="N678" s="323"/>
      <c r="O678" s="331"/>
      <c r="P678" s="3"/>
      <c r="Q678" s="270"/>
      <c r="R678" s="3"/>
      <c r="S678" s="3"/>
      <c r="T678" s="3"/>
      <c r="U678" s="3"/>
      <c r="V678" s="3"/>
      <c r="W678" s="3"/>
      <c r="X678" s="3"/>
    </row>
    <row r="679" spans="1:24" ht="15.75" customHeight="1" x14ac:dyDescent="0.2">
      <c r="A679" s="27"/>
      <c r="B679" s="27"/>
      <c r="C679" s="27"/>
      <c r="D679" s="27"/>
      <c r="E679" s="3"/>
      <c r="F679" s="3"/>
      <c r="G679" s="3"/>
      <c r="H679" s="3"/>
      <c r="I679" s="3"/>
      <c r="J679" s="3"/>
      <c r="K679" s="3"/>
      <c r="L679" s="331"/>
      <c r="M679" s="331"/>
      <c r="N679" s="323"/>
      <c r="O679" s="331"/>
      <c r="P679" s="3"/>
      <c r="Q679" s="270"/>
      <c r="R679" s="3"/>
      <c r="S679" s="3"/>
      <c r="T679" s="3"/>
      <c r="U679" s="3"/>
      <c r="V679" s="3"/>
      <c r="W679" s="3"/>
      <c r="X679" s="3"/>
    </row>
    <row r="680" spans="1:24" ht="15.75" customHeight="1" x14ac:dyDescent="0.2">
      <c r="A680" s="27"/>
      <c r="B680" s="27"/>
      <c r="C680" s="27"/>
      <c r="D680" s="27"/>
      <c r="E680" s="3"/>
      <c r="F680" s="3"/>
      <c r="G680" s="3"/>
      <c r="H680" s="3"/>
      <c r="I680" s="3"/>
      <c r="J680" s="3"/>
      <c r="K680" s="3"/>
      <c r="L680" s="331"/>
      <c r="M680" s="331"/>
      <c r="N680" s="323"/>
      <c r="O680" s="331"/>
      <c r="P680" s="3"/>
      <c r="Q680" s="270"/>
      <c r="R680" s="3"/>
      <c r="S680" s="3"/>
      <c r="T680" s="3"/>
      <c r="U680" s="3"/>
      <c r="V680" s="3"/>
      <c r="W680" s="3"/>
      <c r="X680" s="3"/>
    </row>
    <row r="681" spans="1:24" ht="15.75" customHeight="1" x14ac:dyDescent="0.2">
      <c r="A681" s="27"/>
      <c r="B681" s="27"/>
      <c r="C681" s="27"/>
      <c r="D681" s="27"/>
      <c r="E681" s="3"/>
      <c r="F681" s="3"/>
      <c r="G681" s="3"/>
      <c r="H681" s="3"/>
      <c r="I681" s="3"/>
      <c r="J681" s="3"/>
      <c r="K681" s="3"/>
      <c r="L681" s="331"/>
      <c r="M681" s="331"/>
      <c r="N681" s="323"/>
      <c r="O681" s="331"/>
      <c r="P681" s="3"/>
      <c r="Q681" s="270"/>
      <c r="R681" s="3"/>
      <c r="S681" s="3"/>
      <c r="T681" s="3"/>
      <c r="U681" s="3"/>
      <c r="V681" s="3"/>
      <c r="W681" s="3"/>
      <c r="X681" s="3"/>
    </row>
    <row r="682" spans="1:24" ht="15.75" customHeight="1" x14ac:dyDescent="0.2">
      <c r="A682" s="27"/>
      <c r="B682" s="27"/>
      <c r="C682" s="27"/>
      <c r="D682" s="27"/>
      <c r="E682" s="3"/>
      <c r="F682" s="3"/>
      <c r="G682" s="3"/>
      <c r="H682" s="3"/>
      <c r="I682" s="3"/>
      <c r="J682" s="3"/>
      <c r="K682" s="3"/>
      <c r="L682" s="331"/>
      <c r="M682" s="331"/>
      <c r="N682" s="323"/>
      <c r="O682" s="331"/>
      <c r="P682" s="3"/>
      <c r="Q682" s="270"/>
      <c r="R682" s="3"/>
      <c r="S682" s="3"/>
      <c r="T682" s="3"/>
      <c r="U682" s="3"/>
      <c r="V682" s="3"/>
      <c r="W682" s="3"/>
      <c r="X682" s="3"/>
    </row>
    <row r="683" spans="1:24" ht="15.75" customHeight="1" x14ac:dyDescent="0.2">
      <c r="A683" s="27"/>
      <c r="B683" s="27"/>
      <c r="C683" s="27"/>
      <c r="D683" s="27"/>
      <c r="E683" s="3"/>
      <c r="F683" s="3"/>
      <c r="G683" s="3"/>
      <c r="H683" s="3"/>
      <c r="I683" s="3"/>
      <c r="J683" s="3"/>
      <c r="K683" s="3"/>
      <c r="L683" s="331"/>
      <c r="M683" s="331"/>
      <c r="N683" s="323"/>
      <c r="O683" s="331"/>
      <c r="P683" s="3"/>
      <c r="Q683" s="270"/>
      <c r="R683" s="3"/>
      <c r="S683" s="3"/>
      <c r="T683" s="3"/>
      <c r="U683" s="3"/>
      <c r="V683" s="3"/>
      <c r="W683" s="3"/>
      <c r="X683" s="3"/>
    </row>
    <row r="684" spans="1:24" ht="15.75" customHeight="1" x14ac:dyDescent="0.2">
      <c r="A684" s="27"/>
      <c r="B684" s="27"/>
      <c r="C684" s="27"/>
      <c r="D684" s="27"/>
      <c r="E684" s="3"/>
      <c r="F684" s="3"/>
      <c r="G684" s="3"/>
      <c r="H684" s="3"/>
      <c r="I684" s="3"/>
      <c r="J684" s="3"/>
      <c r="K684" s="3"/>
      <c r="L684" s="331"/>
      <c r="M684" s="331"/>
      <c r="N684" s="323"/>
      <c r="O684" s="331"/>
      <c r="P684" s="3"/>
      <c r="Q684" s="270"/>
      <c r="R684" s="3"/>
      <c r="S684" s="3"/>
      <c r="T684" s="3"/>
      <c r="U684" s="3"/>
      <c r="V684" s="3"/>
      <c r="W684" s="3"/>
      <c r="X684" s="3"/>
    </row>
    <row r="685" spans="1:24" ht="15.75" customHeight="1" x14ac:dyDescent="0.2">
      <c r="A685" s="27"/>
      <c r="B685" s="27"/>
      <c r="C685" s="27"/>
      <c r="D685" s="27"/>
      <c r="E685" s="3"/>
      <c r="F685" s="3"/>
      <c r="G685" s="3"/>
      <c r="H685" s="3"/>
      <c r="I685" s="3"/>
      <c r="J685" s="3"/>
      <c r="K685" s="3"/>
      <c r="L685" s="331"/>
      <c r="M685" s="331"/>
      <c r="N685" s="323"/>
      <c r="O685" s="331"/>
      <c r="P685" s="3"/>
      <c r="Q685" s="270"/>
      <c r="R685" s="3"/>
      <c r="S685" s="3"/>
      <c r="T685" s="3"/>
      <c r="U685" s="3"/>
      <c r="V685" s="3"/>
      <c r="W685" s="3"/>
      <c r="X685" s="3"/>
    </row>
    <row r="686" spans="1:24" ht="15.75" customHeight="1" x14ac:dyDescent="0.2">
      <c r="A686" s="27"/>
      <c r="B686" s="27"/>
      <c r="C686" s="27"/>
      <c r="D686" s="27"/>
      <c r="E686" s="3"/>
      <c r="F686" s="3"/>
      <c r="G686" s="3"/>
      <c r="H686" s="3"/>
      <c r="I686" s="3"/>
      <c r="J686" s="3"/>
      <c r="K686" s="3"/>
      <c r="L686" s="331"/>
      <c r="M686" s="331"/>
      <c r="N686" s="323"/>
      <c r="O686" s="331"/>
      <c r="P686" s="3"/>
      <c r="Q686" s="270"/>
      <c r="R686" s="3"/>
      <c r="S686" s="3"/>
      <c r="T686" s="3"/>
      <c r="U686" s="3"/>
      <c r="V686" s="3"/>
      <c r="W686" s="3"/>
      <c r="X686" s="3"/>
    </row>
    <row r="687" spans="1:24" ht="15.75" customHeight="1" x14ac:dyDescent="0.2">
      <c r="A687" s="27"/>
      <c r="B687" s="27"/>
      <c r="C687" s="27"/>
      <c r="D687" s="27"/>
      <c r="E687" s="3"/>
      <c r="F687" s="3"/>
      <c r="G687" s="3"/>
      <c r="H687" s="3"/>
      <c r="I687" s="3"/>
      <c r="J687" s="3"/>
      <c r="K687" s="3"/>
      <c r="L687" s="331"/>
      <c r="M687" s="331"/>
      <c r="N687" s="323"/>
      <c r="O687" s="331"/>
      <c r="P687" s="3"/>
      <c r="Q687" s="270"/>
      <c r="R687" s="3"/>
      <c r="S687" s="3"/>
      <c r="T687" s="3"/>
      <c r="U687" s="3"/>
      <c r="V687" s="3"/>
      <c r="W687" s="3"/>
      <c r="X687" s="3"/>
    </row>
    <row r="688" spans="1:24" ht="15.75" customHeight="1" x14ac:dyDescent="0.2">
      <c r="A688" s="27"/>
      <c r="B688" s="27"/>
      <c r="C688" s="27"/>
      <c r="D688" s="27"/>
      <c r="E688" s="3"/>
      <c r="F688" s="3"/>
      <c r="G688" s="3"/>
      <c r="H688" s="3"/>
      <c r="I688" s="3"/>
      <c r="J688" s="3"/>
      <c r="K688" s="3"/>
      <c r="L688" s="331"/>
      <c r="M688" s="331"/>
      <c r="N688" s="323"/>
      <c r="O688" s="331"/>
      <c r="P688" s="3"/>
      <c r="Q688" s="270"/>
      <c r="R688" s="3"/>
      <c r="S688" s="3"/>
      <c r="T688" s="3"/>
      <c r="U688" s="3"/>
      <c r="V688" s="3"/>
      <c r="W688" s="3"/>
      <c r="X688" s="3"/>
    </row>
    <row r="689" spans="1:24" ht="15.75" customHeight="1" x14ac:dyDescent="0.2">
      <c r="A689" s="27"/>
      <c r="B689" s="27"/>
      <c r="C689" s="27"/>
      <c r="D689" s="27"/>
      <c r="E689" s="3"/>
      <c r="F689" s="3"/>
      <c r="G689" s="3"/>
      <c r="H689" s="3"/>
      <c r="I689" s="3"/>
      <c r="J689" s="3"/>
      <c r="K689" s="3"/>
      <c r="L689" s="331"/>
      <c r="M689" s="331"/>
      <c r="N689" s="323"/>
      <c r="O689" s="331"/>
      <c r="P689" s="3"/>
      <c r="Q689" s="270"/>
      <c r="R689" s="3"/>
      <c r="S689" s="3"/>
      <c r="T689" s="3"/>
      <c r="U689" s="3"/>
      <c r="V689" s="3"/>
      <c r="W689" s="3"/>
      <c r="X689" s="3"/>
    </row>
    <row r="690" spans="1:24" ht="15.75" customHeight="1" x14ac:dyDescent="0.2">
      <c r="A690" s="27"/>
      <c r="B690" s="27"/>
      <c r="C690" s="27"/>
      <c r="D690" s="27"/>
      <c r="E690" s="3"/>
      <c r="F690" s="3"/>
      <c r="G690" s="3"/>
      <c r="H690" s="3"/>
      <c r="I690" s="3"/>
      <c r="J690" s="3"/>
      <c r="K690" s="3"/>
      <c r="L690" s="331"/>
      <c r="M690" s="331"/>
      <c r="N690" s="323"/>
      <c r="O690" s="331"/>
      <c r="P690" s="3"/>
      <c r="Q690" s="270"/>
      <c r="R690" s="3"/>
      <c r="S690" s="3"/>
      <c r="T690" s="3"/>
      <c r="U690" s="3"/>
      <c r="V690" s="3"/>
      <c r="W690" s="3"/>
      <c r="X690" s="3"/>
    </row>
    <row r="691" spans="1:24" ht="15.75" customHeight="1" x14ac:dyDescent="0.2">
      <c r="A691" s="27"/>
      <c r="B691" s="27"/>
      <c r="C691" s="27"/>
      <c r="D691" s="27"/>
      <c r="E691" s="3"/>
      <c r="F691" s="3"/>
      <c r="G691" s="3"/>
      <c r="H691" s="3"/>
      <c r="I691" s="3"/>
      <c r="J691" s="3"/>
      <c r="K691" s="3"/>
      <c r="L691" s="331"/>
      <c r="M691" s="331"/>
      <c r="N691" s="323"/>
      <c r="O691" s="331"/>
      <c r="P691" s="3"/>
      <c r="Q691" s="270"/>
      <c r="R691" s="3"/>
      <c r="S691" s="3"/>
      <c r="T691" s="3"/>
      <c r="U691" s="3"/>
      <c r="V691" s="3"/>
      <c r="W691" s="3"/>
      <c r="X691" s="3"/>
    </row>
    <row r="692" spans="1:24" ht="15.75" customHeight="1" x14ac:dyDescent="0.2">
      <c r="A692" s="27"/>
      <c r="B692" s="27"/>
      <c r="C692" s="27"/>
      <c r="D692" s="27"/>
      <c r="E692" s="3"/>
      <c r="F692" s="3"/>
      <c r="G692" s="3"/>
      <c r="H692" s="3"/>
      <c r="I692" s="3"/>
      <c r="J692" s="3"/>
      <c r="K692" s="3"/>
      <c r="L692" s="331"/>
      <c r="M692" s="331"/>
      <c r="N692" s="323"/>
      <c r="O692" s="331"/>
      <c r="P692" s="3"/>
      <c r="Q692" s="270"/>
      <c r="R692" s="3"/>
      <c r="S692" s="3"/>
      <c r="T692" s="3"/>
      <c r="U692" s="3"/>
      <c r="V692" s="3"/>
      <c r="W692" s="3"/>
      <c r="X692" s="3"/>
    </row>
    <row r="693" spans="1:24" ht="15.75" customHeight="1" x14ac:dyDescent="0.2">
      <c r="A693" s="27"/>
      <c r="B693" s="27"/>
      <c r="C693" s="27"/>
      <c r="D693" s="27"/>
      <c r="E693" s="3"/>
      <c r="F693" s="3"/>
      <c r="G693" s="3"/>
      <c r="H693" s="3"/>
      <c r="I693" s="3"/>
      <c r="J693" s="3"/>
      <c r="K693" s="3"/>
      <c r="L693" s="331"/>
      <c r="M693" s="331"/>
      <c r="N693" s="323"/>
      <c r="O693" s="331"/>
      <c r="P693" s="3"/>
      <c r="Q693" s="270"/>
      <c r="R693" s="3"/>
      <c r="S693" s="3"/>
      <c r="T693" s="3"/>
      <c r="U693" s="3"/>
      <c r="V693" s="3"/>
      <c r="W693" s="3"/>
      <c r="X693" s="3"/>
    </row>
    <row r="694" spans="1:24" ht="15.75" customHeight="1" x14ac:dyDescent="0.2">
      <c r="A694" s="27"/>
      <c r="B694" s="27"/>
      <c r="C694" s="27"/>
      <c r="D694" s="27"/>
      <c r="E694" s="3"/>
      <c r="F694" s="3"/>
      <c r="G694" s="3"/>
      <c r="H694" s="3"/>
      <c r="I694" s="3"/>
      <c r="J694" s="3"/>
      <c r="K694" s="3"/>
      <c r="L694" s="331"/>
      <c r="M694" s="331"/>
      <c r="N694" s="323"/>
      <c r="O694" s="331"/>
      <c r="P694" s="3"/>
      <c r="Q694" s="270"/>
      <c r="R694" s="3"/>
      <c r="S694" s="3"/>
      <c r="T694" s="3"/>
      <c r="U694" s="3"/>
      <c r="V694" s="3"/>
      <c r="W694" s="3"/>
      <c r="X694" s="3"/>
    </row>
    <row r="695" spans="1:24" ht="15.75" customHeight="1" x14ac:dyDescent="0.2">
      <c r="A695" s="27"/>
      <c r="B695" s="27"/>
      <c r="C695" s="27"/>
      <c r="D695" s="27"/>
      <c r="E695" s="3"/>
      <c r="F695" s="3"/>
      <c r="G695" s="3"/>
      <c r="H695" s="3"/>
      <c r="I695" s="3"/>
      <c r="J695" s="3"/>
      <c r="K695" s="3"/>
      <c r="L695" s="331"/>
      <c r="M695" s="331"/>
      <c r="N695" s="323"/>
      <c r="O695" s="331"/>
      <c r="P695" s="3"/>
      <c r="Q695" s="270"/>
      <c r="R695" s="3"/>
      <c r="S695" s="3"/>
      <c r="T695" s="3"/>
      <c r="U695" s="3"/>
      <c r="V695" s="3"/>
      <c r="W695" s="3"/>
      <c r="X695" s="3"/>
    </row>
    <row r="696" spans="1:24" ht="15.75" customHeight="1" x14ac:dyDescent="0.2">
      <c r="A696" s="27"/>
      <c r="B696" s="27"/>
      <c r="C696" s="27"/>
      <c r="D696" s="27"/>
      <c r="E696" s="3"/>
      <c r="F696" s="3"/>
      <c r="G696" s="3"/>
      <c r="H696" s="3"/>
      <c r="I696" s="3"/>
      <c r="J696" s="3"/>
      <c r="K696" s="3"/>
      <c r="L696" s="331"/>
      <c r="M696" s="331"/>
      <c r="N696" s="323"/>
      <c r="O696" s="331"/>
      <c r="P696" s="3"/>
      <c r="Q696" s="270"/>
      <c r="R696" s="3"/>
      <c r="S696" s="3"/>
      <c r="T696" s="3"/>
      <c r="U696" s="3"/>
      <c r="V696" s="3"/>
      <c r="W696" s="3"/>
      <c r="X696" s="3"/>
    </row>
    <row r="697" spans="1:24" ht="15.75" customHeight="1" x14ac:dyDescent="0.2">
      <c r="A697" s="27"/>
      <c r="B697" s="27"/>
      <c r="C697" s="27"/>
      <c r="D697" s="27"/>
      <c r="E697" s="3"/>
      <c r="F697" s="3"/>
      <c r="G697" s="3"/>
      <c r="H697" s="3"/>
      <c r="I697" s="3"/>
      <c r="J697" s="3"/>
      <c r="K697" s="3"/>
      <c r="L697" s="331"/>
      <c r="M697" s="331"/>
      <c r="N697" s="323"/>
      <c r="O697" s="331"/>
      <c r="P697" s="3"/>
      <c r="Q697" s="270"/>
      <c r="R697" s="3"/>
      <c r="S697" s="3"/>
      <c r="T697" s="3"/>
      <c r="U697" s="3"/>
      <c r="V697" s="3"/>
      <c r="W697" s="3"/>
      <c r="X697" s="3"/>
    </row>
    <row r="698" spans="1:24" ht="15.75" customHeight="1" x14ac:dyDescent="0.2">
      <c r="A698" s="27"/>
      <c r="B698" s="27"/>
      <c r="C698" s="27"/>
      <c r="D698" s="27"/>
      <c r="E698" s="3"/>
      <c r="F698" s="3"/>
      <c r="G698" s="3"/>
      <c r="H698" s="3"/>
      <c r="I698" s="3"/>
      <c r="J698" s="3"/>
      <c r="K698" s="3"/>
      <c r="L698" s="331"/>
      <c r="M698" s="331"/>
      <c r="N698" s="323"/>
      <c r="O698" s="331"/>
      <c r="P698" s="3"/>
      <c r="Q698" s="270"/>
      <c r="R698" s="3"/>
      <c r="S698" s="3"/>
      <c r="T698" s="3"/>
      <c r="U698" s="3"/>
      <c r="V698" s="3"/>
      <c r="W698" s="3"/>
      <c r="X698" s="3"/>
    </row>
    <row r="699" spans="1:24" ht="15.75" customHeight="1" x14ac:dyDescent="0.2">
      <c r="A699" s="27"/>
      <c r="B699" s="27"/>
      <c r="C699" s="27"/>
      <c r="D699" s="27"/>
      <c r="E699" s="3"/>
      <c r="F699" s="3"/>
      <c r="G699" s="3"/>
      <c r="H699" s="3"/>
      <c r="I699" s="3"/>
      <c r="J699" s="3"/>
      <c r="K699" s="3"/>
      <c r="L699" s="331"/>
      <c r="M699" s="331"/>
      <c r="N699" s="323"/>
      <c r="O699" s="331"/>
      <c r="P699" s="3"/>
      <c r="Q699" s="270"/>
      <c r="R699" s="3"/>
      <c r="S699" s="3"/>
      <c r="T699" s="3"/>
      <c r="U699" s="3"/>
      <c r="V699" s="3"/>
      <c r="W699" s="3"/>
      <c r="X699" s="3"/>
    </row>
    <row r="700" spans="1:24" ht="15.75" customHeight="1" x14ac:dyDescent="0.2">
      <c r="A700" s="27"/>
      <c r="B700" s="27"/>
      <c r="C700" s="27"/>
      <c r="D700" s="27"/>
      <c r="E700" s="3"/>
      <c r="F700" s="3"/>
      <c r="G700" s="3"/>
      <c r="H700" s="3"/>
      <c r="I700" s="3"/>
      <c r="J700" s="3"/>
      <c r="K700" s="3"/>
      <c r="L700" s="331"/>
      <c r="M700" s="331"/>
      <c r="N700" s="323"/>
      <c r="O700" s="331"/>
      <c r="P700" s="3"/>
      <c r="Q700" s="270"/>
      <c r="R700" s="3"/>
      <c r="S700" s="3"/>
      <c r="T700" s="3"/>
      <c r="U700" s="3"/>
      <c r="V700" s="3"/>
      <c r="W700" s="3"/>
      <c r="X700" s="3"/>
    </row>
    <row r="701" spans="1:24" ht="15.75" customHeight="1" x14ac:dyDescent="0.2">
      <c r="A701" s="27"/>
      <c r="B701" s="27"/>
      <c r="C701" s="27"/>
      <c r="D701" s="27"/>
      <c r="E701" s="3"/>
      <c r="F701" s="3"/>
      <c r="G701" s="3"/>
      <c r="H701" s="3"/>
      <c r="I701" s="3"/>
      <c r="J701" s="3"/>
      <c r="K701" s="3"/>
      <c r="L701" s="331"/>
      <c r="M701" s="331"/>
      <c r="N701" s="323"/>
      <c r="O701" s="331"/>
      <c r="P701" s="3"/>
      <c r="Q701" s="270"/>
      <c r="R701" s="3"/>
      <c r="S701" s="3"/>
      <c r="T701" s="3"/>
      <c r="U701" s="3"/>
      <c r="V701" s="3"/>
      <c r="W701" s="3"/>
      <c r="X701" s="3"/>
    </row>
    <row r="702" spans="1:24" ht="15.75" customHeight="1" x14ac:dyDescent="0.2">
      <c r="A702" s="27"/>
      <c r="B702" s="27"/>
      <c r="C702" s="27"/>
      <c r="D702" s="27"/>
      <c r="E702" s="3"/>
      <c r="F702" s="3"/>
      <c r="G702" s="3"/>
      <c r="H702" s="3"/>
      <c r="I702" s="3"/>
      <c r="J702" s="3"/>
      <c r="K702" s="3"/>
      <c r="L702" s="331"/>
      <c r="M702" s="331"/>
      <c r="N702" s="323"/>
      <c r="O702" s="331"/>
      <c r="P702" s="3"/>
      <c r="Q702" s="270"/>
      <c r="R702" s="3"/>
      <c r="S702" s="3"/>
      <c r="T702" s="3"/>
      <c r="U702" s="3"/>
      <c r="V702" s="3"/>
      <c r="W702" s="3"/>
      <c r="X702" s="3"/>
    </row>
    <row r="703" spans="1:24" ht="15.75" customHeight="1" x14ac:dyDescent="0.2">
      <c r="A703" s="27"/>
      <c r="B703" s="27"/>
      <c r="C703" s="27"/>
      <c r="D703" s="27"/>
      <c r="E703" s="3"/>
      <c r="F703" s="3"/>
      <c r="G703" s="3"/>
      <c r="H703" s="3"/>
      <c r="I703" s="3"/>
      <c r="J703" s="3"/>
      <c r="K703" s="3"/>
      <c r="L703" s="331"/>
      <c r="M703" s="331"/>
      <c r="N703" s="323"/>
      <c r="O703" s="331"/>
      <c r="P703" s="3"/>
      <c r="Q703" s="270"/>
      <c r="R703" s="3"/>
      <c r="S703" s="3"/>
      <c r="T703" s="3"/>
      <c r="U703" s="3"/>
      <c r="V703" s="3"/>
      <c r="W703" s="3"/>
      <c r="X703" s="3"/>
    </row>
    <row r="704" spans="1:24" ht="15.75" customHeight="1" x14ac:dyDescent="0.2">
      <c r="A704" s="27"/>
      <c r="B704" s="27"/>
      <c r="C704" s="27"/>
      <c r="D704" s="27"/>
      <c r="E704" s="3"/>
      <c r="F704" s="3"/>
      <c r="G704" s="3"/>
      <c r="H704" s="3"/>
      <c r="I704" s="3"/>
      <c r="J704" s="3"/>
      <c r="K704" s="3"/>
      <c r="L704" s="331"/>
      <c r="M704" s="331"/>
      <c r="N704" s="323"/>
      <c r="O704" s="331"/>
      <c r="P704" s="3"/>
      <c r="Q704" s="270"/>
      <c r="R704" s="3"/>
      <c r="S704" s="3"/>
      <c r="T704" s="3"/>
      <c r="U704" s="3"/>
      <c r="V704" s="3"/>
      <c r="W704" s="3"/>
      <c r="X704" s="3"/>
    </row>
    <row r="705" spans="1:24" ht="15.75" customHeight="1" x14ac:dyDescent="0.2">
      <c r="A705" s="27"/>
      <c r="B705" s="27"/>
      <c r="C705" s="27"/>
      <c r="D705" s="27"/>
      <c r="E705" s="3"/>
      <c r="F705" s="3"/>
      <c r="G705" s="3"/>
      <c r="H705" s="3"/>
      <c r="I705" s="3"/>
      <c r="J705" s="3"/>
      <c r="K705" s="3"/>
      <c r="L705" s="331"/>
      <c r="M705" s="331"/>
      <c r="N705" s="323"/>
      <c r="O705" s="331"/>
      <c r="P705" s="3"/>
      <c r="Q705" s="270"/>
      <c r="R705" s="3"/>
      <c r="S705" s="3"/>
      <c r="T705" s="3"/>
      <c r="U705" s="3"/>
      <c r="V705" s="3"/>
      <c r="W705" s="3"/>
      <c r="X705" s="3"/>
    </row>
    <row r="706" spans="1:24" ht="15.75" customHeight="1" x14ac:dyDescent="0.2">
      <c r="A706" s="27"/>
      <c r="B706" s="27"/>
      <c r="C706" s="27"/>
      <c r="D706" s="27"/>
      <c r="E706" s="3"/>
      <c r="F706" s="3"/>
      <c r="G706" s="3"/>
      <c r="H706" s="3"/>
      <c r="I706" s="3"/>
      <c r="J706" s="3"/>
      <c r="K706" s="3"/>
      <c r="L706" s="331"/>
      <c r="M706" s="331"/>
      <c r="N706" s="323"/>
      <c r="O706" s="331"/>
      <c r="P706" s="3"/>
      <c r="Q706" s="270"/>
      <c r="R706" s="3"/>
      <c r="S706" s="3"/>
      <c r="T706" s="3"/>
      <c r="U706" s="3"/>
      <c r="V706" s="3"/>
      <c r="W706" s="3"/>
      <c r="X706" s="3"/>
    </row>
    <row r="707" spans="1:24" ht="15.75" customHeight="1" x14ac:dyDescent="0.2">
      <c r="A707" s="27"/>
      <c r="B707" s="27"/>
      <c r="C707" s="27"/>
      <c r="D707" s="27"/>
      <c r="E707" s="3"/>
      <c r="F707" s="3"/>
      <c r="G707" s="3"/>
      <c r="H707" s="3"/>
      <c r="I707" s="3"/>
      <c r="J707" s="3"/>
      <c r="K707" s="3"/>
      <c r="L707" s="331"/>
      <c r="M707" s="331"/>
      <c r="N707" s="323"/>
      <c r="O707" s="331"/>
      <c r="P707" s="3"/>
      <c r="Q707" s="270"/>
      <c r="R707" s="3"/>
      <c r="S707" s="3"/>
      <c r="T707" s="3"/>
      <c r="U707" s="3"/>
      <c r="V707" s="3"/>
      <c r="W707" s="3"/>
      <c r="X707" s="3"/>
    </row>
    <row r="708" spans="1:24" ht="15.75" customHeight="1" x14ac:dyDescent="0.2">
      <c r="A708" s="27"/>
      <c r="B708" s="27"/>
      <c r="C708" s="27"/>
      <c r="D708" s="27"/>
      <c r="E708" s="3"/>
      <c r="F708" s="3"/>
      <c r="G708" s="3"/>
      <c r="H708" s="3"/>
      <c r="I708" s="3"/>
      <c r="J708" s="3"/>
      <c r="K708" s="3"/>
      <c r="L708" s="331"/>
      <c r="M708" s="331"/>
      <c r="N708" s="323"/>
      <c r="O708" s="331"/>
      <c r="P708" s="3"/>
      <c r="Q708" s="270"/>
      <c r="R708" s="3"/>
      <c r="S708" s="3"/>
      <c r="T708" s="3"/>
      <c r="U708" s="3"/>
      <c r="V708" s="3"/>
      <c r="W708" s="3"/>
      <c r="X708" s="3"/>
    </row>
    <row r="709" spans="1:24" ht="15.75" customHeight="1" x14ac:dyDescent="0.2">
      <c r="A709" s="27"/>
      <c r="B709" s="27"/>
      <c r="C709" s="27"/>
      <c r="D709" s="27"/>
      <c r="E709" s="3"/>
      <c r="F709" s="3"/>
      <c r="G709" s="3"/>
      <c r="H709" s="3"/>
      <c r="I709" s="3"/>
      <c r="J709" s="3"/>
      <c r="K709" s="3"/>
      <c r="L709" s="331"/>
      <c r="M709" s="331"/>
      <c r="N709" s="323"/>
      <c r="O709" s="331"/>
      <c r="P709" s="3"/>
      <c r="Q709" s="270"/>
      <c r="R709" s="3"/>
      <c r="S709" s="3"/>
      <c r="T709" s="3"/>
      <c r="U709" s="3"/>
      <c r="V709" s="3"/>
      <c r="W709" s="3"/>
      <c r="X709" s="3"/>
    </row>
    <row r="710" spans="1:24" ht="15.75" customHeight="1" x14ac:dyDescent="0.2">
      <c r="A710" s="27"/>
      <c r="B710" s="27"/>
      <c r="C710" s="27"/>
      <c r="D710" s="27"/>
      <c r="E710" s="3"/>
      <c r="F710" s="3"/>
      <c r="G710" s="3"/>
      <c r="H710" s="3"/>
      <c r="I710" s="3"/>
      <c r="J710" s="3"/>
      <c r="K710" s="3"/>
      <c r="L710" s="331"/>
      <c r="M710" s="331"/>
      <c r="N710" s="323"/>
      <c r="O710" s="331"/>
      <c r="P710" s="3"/>
      <c r="Q710" s="270"/>
      <c r="R710" s="3"/>
      <c r="S710" s="3"/>
      <c r="T710" s="3"/>
      <c r="U710" s="3"/>
      <c r="V710" s="3"/>
      <c r="W710" s="3"/>
      <c r="X710" s="3"/>
    </row>
    <row r="711" spans="1:24" ht="15.75" customHeight="1" x14ac:dyDescent="0.2">
      <c r="A711" s="27"/>
      <c r="B711" s="27"/>
      <c r="C711" s="27"/>
      <c r="D711" s="27"/>
      <c r="E711" s="3"/>
      <c r="F711" s="3"/>
      <c r="G711" s="3"/>
      <c r="H711" s="3"/>
      <c r="I711" s="3"/>
      <c r="J711" s="3"/>
      <c r="K711" s="3"/>
      <c r="L711" s="331"/>
      <c r="M711" s="331"/>
      <c r="N711" s="323"/>
      <c r="O711" s="331"/>
      <c r="P711" s="3"/>
      <c r="Q711" s="270"/>
      <c r="R711" s="3"/>
      <c r="S711" s="3"/>
      <c r="T711" s="3"/>
      <c r="U711" s="3"/>
      <c r="V711" s="3"/>
      <c r="W711" s="3"/>
      <c r="X711" s="3"/>
    </row>
    <row r="712" spans="1:24" ht="15.75" customHeight="1" x14ac:dyDescent="0.2">
      <c r="A712" s="27"/>
      <c r="B712" s="27"/>
      <c r="C712" s="27"/>
      <c r="D712" s="27"/>
      <c r="E712" s="3"/>
      <c r="F712" s="3"/>
      <c r="G712" s="3"/>
      <c r="H712" s="3"/>
      <c r="I712" s="3"/>
      <c r="J712" s="3"/>
      <c r="K712" s="3"/>
      <c r="L712" s="331"/>
      <c r="M712" s="331"/>
      <c r="N712" s="323"/>
      <c r="O712" s="331"/>
      <c r="P712" s="3"/>
      <c r="Q712" s="270"/>
      <c r="R712" s="3"/>
      <c r="S712" s="3"/>
      <c r="T712" s="3"/>
      <c r="U712" s="3"/>
      <c r="V712" s="3"/>
      <c r="W712" s="3"/>
      <c r="X712" s="3"/>
    </row>
    <row r="713" spans="1:24" ht="15.75" customHeight="1" x14ac:dyDescent="0.2">
      <c r="A713" s="27"/>
      <c r="B713" s="27"/>
      <c r="C713" s="27"/>
      <c r="D713" s="27"/>
      <c r="E713" s="3"/>
      <c r="F713" s="3"/>
      <c r="G713" s="3"/>
      <c r="H713" s="3"/>
      <c r="I713" s="3"/>
      <c r="J713" s="3"/>
      <c r="K713" s="3"/>
      <c r="L713" s="331"/>
      <c r="M713" s="331"/>
      <c r="N713" s="323"/>
      <c r="O713" s="331"/>
      <c r="P713" s="3"/>
      <c r="Q713" s="270"/>
      <c r="R713" s="3"/>
      <c r="S713" s="3"/>
      <c r="T713" s="3"/>
      <c r="U713" s="3"/>
      <c r="V713" s="3"/>
      <c r="W713" s="3"/>
      <c r="X713" s="3"/>
    </row>
    <row r="714" spans="1:24" ht="15.75" customHeight="1" x14ac:dyDescent="0.2">
      <c r="A714" s="27"/>
      <c r="B714" s="27"/>
      <c r="C714" s="27"/>
      <c r="D714" s="27"/>
      <c r="E714" s="3"/>
      <c r="F714" s="3"/>
      <c r="G714" s="3"/>
      <c r="H714" s="3"/>
      <c r="I714" s="3"/>
      <c r="J714" s="3"/>
      <c r="K714" s="3"/>
      <c r="L714" s="331"/>
      <c r="M714" s="331"/>
      <c r="N714" s="323"/>
      <c r="O714" s="331"/>
      <c r="P714" s="3"/>
      <c r="Q714" s="270"/>
      <c r="R714" s="3"/>
      <c r="S714" s="3"/>
      <c r="T714" s="3"/>
      <c r="U714" s="3"/>
      <c r="V714" s="3"/>
      <c r="W714" s="3"/>
      <c r="X714" s="3"/>
    </row>
    <row r="715" spans="1:24" ht="15.75" customHeight="1" x14ac:dyDescent="0.2">
      <c r="A715" s="27"/>
      <c r="B715" s="27"/>
      <c r="C715" s="27"/>
      <c r="D715" s="27"/>
      <c r="E715" s="3"/>
      <c r="F715" s="3"/>
      <c r="G715" s="3"/>
      <c r="H715" s="3"/>
      <c r="I715" s="3"/>
      <c r="J715" s="3"/>
      <c r="K715" s="3"/>
      <c r="L715" s="331"/>
      <c r="M715" s="331"/>
      <c r="N715" s="323"/>
      <c r="O715" s="331"/>
      <c r="P715" s="3"/>
      <c r="Q715" s="270"/>
      <c r="R715" s="3"/>
      <c r="S715" s="3"/>
      <c r="T715" s="3"/>
      <c r="U715" s="3"/>
      <c r="V715" s="3"/>
      <c r="W715" s="3"/>
      <c r="X715" s="3"/>
    </row>
    <row r="716" spans="1:24" ht="15.75" customHeight="1" x14ac:dyDescent="0.2">
      <c r="A716" s="27"/>
      <c r="B716" s="27"/>
      <c r="C716" s="27"/>
      <c r="D716" s="27"/>
      <c r="E716" s="3"/>
      <c r="F716" s="3"/>
      <c r="G716" s="3"/>
      <c r="H716" s="3"/>
      <c r="I716" s="3"/>
      <c r="J716" s="3"/>
      <c r="K716" s="3"/>
      <c r="L716" s="331"/>
      <c r="M716" s="331"/>
      <c r="N716" s="323"/>
      <c r="O716" s="331"/>
      <c r="P716" s="3"/>
      <c r="Q716" s="270"/>
      <c r="R716" s="3"/>
      <c r="S716" s="3"/>
      <c r="T716" s="3"/>
      <c r="U716" s="3"/>
      <c r="V716" s="3"/>
      <c r="W716" s="3"/>
      <c r="X716" s="3"/>
    </row>
    <row r="717" spans="1:24" ht="15.75" customHeight="1" x14ac:dyDescent="0.2">
      <c r="A717" s="27"/>
      <c r="B717" s="27"/>
      <c r="C717" s="27"/>
      <c r="D717" s="27"/>
      <c r="E717" s="3"/>
      <c r="F717" s="3"/>
      <c r="G717" s="3"/>
      <c r="H717" s="3"/>
      <c r="I717" s="3"/>
      <c r="J717" s="3"/>
      <c r="K717" s="3"/>
      <c r="L717" s="331"/>
      <c r="M717" s="331"/>
      <c r="N717" s="323"/>
      <c r="O717" s="331"/>
      <c r="P717" s="3"/>
      <c r="Q717" s="270"/>
      <c r="R717" s="3"/>
      <c r="S717" s="3"/>
      <c r="T717" s="3"/>
      <c r="U717" s="3"/>
      <c r="V717" s="3"/>
      <c r="W717" s="3"/>
      <c r="X717" s="3"/>
    </row>
    <row r="718" spans="1:24" ht="15.75" customHeight="1" x14ac:dyDescent="0.2">
      <c r="A718" s="27"/>
      <c r="B718" s="27"/>
      <c r="C718" s="27"/>
      <c r="D718" s="27"/>
      <c r="E718" s="3"/>
      <c r="F718" s="3"/>
      <c r="G718" s="3"/>
      <c r="H718" s="3"/>
      <c r="I718" s="3"/>
      <c r="J718" s="3"/>
      <c r="K718" s="3"/>
      <c r="L718" s="331"/>
      <c r="M718" s="331"/>
      <c r="N718" s="323"/>
      <c r="O718" s="331"/>
      <c r="P718" s="3"/>
      <c r="Q718" s="270"/>
      <c r="R718" s="3"/>
      <c r="S718" s="3"/>
      <c r="T718" s="3"/>
      <c r="U718" s="3"/>
      <c r="V718" s="3"/>
      <c r="W718" s="3"/>
      <c r="X718" s="3"/>
    </row>
    <row r="719" spans="1:24" ht="15.75" customHeight="1" x14ac:dyDescent="0.2">
      <c r="A719" s="27"/>
      <c r="B719" s="27"/>
      <c r="C719" s="27"/>
      <c r="D719" s="27"/>
      <c r="E719" s="3"/>
      <c r="F719" s="3"/>
      <c r="G719" s="3"/>
      <c r="H719" s="3"/>
      <c r="I719" s="3"/>
      <c r="J719" s="3"/>
      <c r="K719" s="3"/>
      <c r="L719" s="331"/>
      <c r="M719" s="331"/>
      <c r="N719" s="323"/>
      <c r="O719" s="331"/>
      <c r="P719" s="3"/>
      <c r="Q719" s="270"/>
      <c r="R719" s="3"/>
      <c r="S719" s="3"/>
      <c r="T719" s="3"/>
      <c r="U719" s="3"/>
      <c r="V719" s="3"/>
      <c r="W719" s="3"/>
      <c r="X719" s="3"/>
    </row>
    <row r="720" spans="1:24" ht="15.75" customHeight="1" x14ac:dyDescent="0.2">
      <c r="A720" s="27"/>
      <c r="B720" s="27"/>
      <c r="C720" s="27"/>
      <c r="D720" s="27"/>
      <c r="E720" s="3"/>
      <c r="F720" s="3"/>
      <c r="G720" s="3"/>
      <c r="H720" s="3"/>
      <c r="I720" s="3"/>
      <c r="J720" s="3"/>
      <c r="K720" s="3"/>
      <c r="L720" s="331"/>
      <c r="M720" s="331"/>
      <c r="N720" s="323"/>
      <c r="O720" s="331"/>
      <c r="P720" s="3"/>
      <c r="Q720" s="270"/>
      <c r="R720" s="3"/>
      <c r="S720" s="3"/>
      <c r="T720" s="3"/>
      <c r="U720" s="3"/>
      <c r="V720" s="3"/>
      <c r="W720" s="3"/>
      <c r="X720" s="3"/>
    </row>
    <row r="721" spans="1:24" ht="15.75" customHeight="1" x14ac:dyDescent="0.2">
      <c r="A721" s="27"/>
      <c r="B721" s="27"/>
      <c r="C721" s="27"/>
      <c r="D721" s="27"/>
      <c r="E721" s="3"/>
      <c r="F721" s="3"/>
      <c r="G721" s="3"/>
      <c r="H721" s="3"/>
      <c r="I721" s="3"/>
      <c r="J721" s="3"/>
      <c r="K721" s="3"/>
      <c r="L721" s="331"/>
      <c r="M721" s="331"/>
      <c r="N721" s="323"/>
      <c r="O721" s="331"/>
      <c r="P721" s="3"/>
      <c r="Q721" s="270"/>
      <c r="R721" s="3"/>
      <c r="S721" s="3"/>
      <c r="T721" s="3"/>
      <c r="U721" s="3"/>
      <c r="V721" s="3"/>
      <c r="W721" s="3"/>
      <c r="X721" s="3"/>
    </row>
    <row r="722" spans="1:24" ht="15.75" customHeight="1" x14ac:dyDescent="0.2">
      <c r="A722" s="27"/>
      <c r="B722" s="27"/>
      <c r="C722" s="27"/>
      <c r="D722" s="27"/>
      <c r="E722" s="3"/>
      <c r="F722" s="3"/>
      <c r="G722" s="3"/>
      <c r="H722" s="3"/>
      <c r="I722" s="3"/>
      <c r="J722" s="3"/>
      <c r="K722" s="3"/>
      <c r="L722" s="331"/>
      <c r="M722" s="331"/>
      <c r="N722" s="323"/>
      <c r="O722" s="331"/>
      <c r="P722" s="3"/>
      <c r="Q722" s="270"/>
      <c r="R722" s="3"/>
      <c r="S722" s="3"/>
      <c r="T722" s="3"/>
      <c r="U722" s="3"/>
      <c r="V722" s="3"/>
      <c r="W722" s="3"/>
      <c r="X722" s="3"/>
    </row>
    <row r="723" spans="1:24" ht="15.75" customHeight="1" x14ac:dyDescent="0.2">
      <c r="A723" s="27"/>
      <c r="B723" s="27"/>
      <c r="C723" s="27"/>
      <c r="D723" s="27"/>
      <c r="E723" s="3"/>
      <c r="F723" s="3"/>
      <c r="G723" s="3"/>
      <c r="H723" s="3"/>
      <c r="I723" s="3"/>
      <c r="J723" s="3"/>
      <c r="K723" s="3"/>
      <c r="L723" s="331"/>
      <c r="M723" s="331"/>
      <c r="N723" s="323"/>
      <c r="O723" s="331"/>
      <c r="P723" s="3"/>
      <c r="Q723" s="270"/>
      <c r="R723" s="3"/>
      <c r="S723" s="3"/>
      <c r="T723" s="3"/>
      <c r="U723" s="3"/>
      <c r="V723" s="3"/>
      <c r="W723" s="3"/>
      <c r="X723" s="3"/>
    </row>
    <row r="724" spans="1:24" ht="15.75" customHeight="1" x14ac:dyDescent="0.2">
      <c r="A724" s="27"/>
      <c r="B724" s="27"/>
      <c r="C724" s="27"/>
      <c r="D724" s="27"/>
      <c r="E724" s="3"/>
      <c r="F724" s="3"/>
      <c r="G724" s="3"/>
      <c r="H724" s="3"/>
      <c r="I724" s="3"/>
      <c r="J724" s="3"/>
      <c r="K724" s="3"/>
      <c r="L724" s="331"/>
      <c r="M724" s="331"/>
      <c r="N724" s="323"/>
      <c r="O724" s="331"/>
      <c r="P724" s="3"/>
      <c r="Q724" s="270"/>
      <c r="R724" s="3"/>
      <c r="S724" s="3"/>
      <c r="T724" s="3"/>
      <c r="U724" s="3"/>
      <c r="V724" s="3"/>
      <c r="W724" s="3"/>
      <c r="X724" s="3"/>
    </row>
    <row r="725" spans="1:24" ht="15.75" customHeight="1" x14ac:dyDescent="0.2">
      <c r="A725" s="27"/>
      <c r="B725" s="27"/>
      <c r="C725" s="27"/>
      <c r="D725" s="27"/>
      <c r="E725" s="3"/>
      <c r="F725" s="3"/>
      <c r="G725" s="3"/>
      <c r="H725" s="3"/>
      <c r="I725" s="3"/>
      <c r="J725" s="3"/>
      <c r="K725" s="3"/>
      <c r="L725" s="331"/>
      <c r="M725" s="331"/>
      <c r="N725" s="323"/>
      <c r="O725" s="331"/>
      <c r="P725" s="3"/>
      <c r="Q725" s="270"/>
      <c r="R725" s="3"/>
      <c r="S725" s="3"/>
      <c r="T725" s="3"/>
      <c r="U725" s="3"/>
      <c r="V725" s="3"/>
      <c r="W725" s="3"/>
      <c r="X725" s="3"/>
    </row>
    <row r="726" spans="1:24" ht="15.75" customHeight="1" x14ac:dyDescent="0.2">
      <c r="A726" s="27"/>
      <c r="B726" s="27"/>
      <c r="C726" s="27"/>
      <c r="D726" s="27"/>
      <c r="E726" s="3"/>
      <c r="F726" s="3"/>
      <c r="G726" s="3"/>
      <c r="H726" s="3"/>
      <c r="I726" s="3"/>
      <c r="J726" s="3"/>
      <c r="K726" s="3"/>
      <c r="L726" s="331"/>
      <c r="M726" s="331"/>
      <c r="N726" s="323"/>
      <c r="O726" s="331"/>
      <c r="P726" s="3"/>
      <c r="Q726" s="270"/>
      <c r="R726" s="3"/>
      <c r="S726" s="3"/>
      <c r="T726" s="3"/>
      <c r="U726" s="3"/>
      <c r="V726" s="3"/>
      <c r="W726" s="3"/>
      <c r="X726" s="3"/>
    </row>
    <row r="727" spans="1:24" ht="15.75" customHeight="1" x14ac:dyDescent="0.2">
      <c r="A727" s="27"/>
      <c r="B727" s="27"/>
      <c r="C727" s="27"/>
      <c r="D727" s="27"/>
      <c r="E727" s="3"/>
      <c r="F727" s="3"/>
      <c r="G727" s="3"/>
      <c r="H727" s="3"/>
      <c r="I727" s="3"/>
      <c r="J727" s="3"/>
      <c r="K727" s="3"/>
      <c r="L727" s="331"/>
      <c r="M727" s="331"/>
      <c r="N727" s="323"/>
      <c r="O727" s="331"/>
      <c r="P727" s="3"/>
      <c r="Q727" s="270"/>
      <c r="R727" s="3"/>
      <c r="S727" s="3"/>
      <c r="T727" s="3"/>
      <c r="U727" s="3"/>
      <c r="V727" s="3"/>
      <c r="W727" s="3"/>
      <c r="X727" s="3"/>
    </row>
    <row r="728" spans="1:24" ht="15.75" customHeight="1" x14ac:dyDescent="0.2">
      <c r="A728" s="27"/>
      <c r="B728" s="27"/>
      <c r="C728" s="27"/>
      <c r="D728" s="27"/>
      <c r="E728" s="3"/>
      <c r="F728" s="3"/>
      <c r="G728" s="3"/>
      <c r="H728" s="3"/>
      <c r="I728" s="3"/>
      <c r="J728" s="3"/>
      <c r="K728" s="3"/>
      <c r="L728" s="331"/>
      <c r="M728" s="331"/>
      <c r="N728" s="323"/>
      <c r="O728" s="331"/>
      <c r="P728" s="3"/>
      <c r="Q728" s="270"/>
      <c r="R728" s="3"/>
      <c r="S728" s="3"/>
      <c r="T728" s="3"/>
      <c r="U728" s="3"/>
      <c r="V728" s="3"/>
      <c r="W728" s="3"/>
      <c r="X728" s="3"/>
    </row>
    <row r="729" spans="1:24" ht="15.75" customHeight="1" x14ac:dyDescent="0.2">
      <c r="A729" s="27"/>
      <c r="B729" s="27"/>
      <c r="C729" s="27"/>
      <c r="D729" s="27"/>
      <c r="E729" s="3"/>
      <c r="F729" s="3"/>
      <c r="G729" s="3"/>
      <c r="H729" s="3"/>
      <c r="I729" s="3"/>
      <c r="J729" s="3"/>
      <c r="K729" s="3"/>
      <c r="L729" s="331"/>
      <c r="M729" s="331"/>
      <c r="N729" s="323"/>
      <c r="O729" s="331"/>
      <c r="P729" s="3"/>
      <c r="Q729" s="270"/>
      <c r="R729" s="3"/>
      <c r="S729" s="3"/>
      <c r="T729" s="3"/>
      <c r="U729" s="3"/>
      <c r="V729" s="3"/>
      <c r="W729" s="3"/>
      <c r="X729" s="3"/>
    </row>
    <row r="730" spans="1:24" ht="15.75" customHeight="1" x14ac:dyDescent="0.2">
      <c r="A730" s="27"/>
      <c r="B730" s="27"/>
      <c r="C730" s="27"/>
      <c r="D730" s="27"/>
      <c r="E730" s="3"/>
      <c r="F730" s="3"/>
      <c r="G730" s="3"/>
      <c r="H730" s="3"/>
      <c r="I730" s="3"/>
      <c r="J730" s="3"/>
      <c r="K730" s="3"/>
      <c r="L730" s="331"/>
      <c r="M730" s="331"/>
      <c r="N730" s="323"/>
      <c r="O730" s="331"/>
      <c r="P730" s="3"/>
      <c r="Q730" s="270"/>
      <c r="R730" s="3"/>
      <c r="S730" s="3"/>
      <c r="T730" s="3"/>
      <c r="U730" s="3"/>
      <c r="V730" s="3"/>
      <c r="W730" s="3"/>
      <c r="X730" s="3"/>
    </row>
    <row r="731" spans="1:24" ht="15.75" customHeight="1" x14ac:dyDescent="0.2">
      <c r="A731" s="27"/>
      <c r="B731" s="27"/>
      <c r="C731" s="27"/>
      <c r="D731" s="27"/>
      <c r="E731" s="3"/>
      <c r="F731" s="3"/>
      <c r="G731" s="3"/>
      <c r="H731" s="3"/>
      <c r="I731" s="3"/>
      <c r="J731" s="3"/>
      <c r="K731" s="3"/>
      <c r="L731" s="331"/>
      <c r="M731" s="331"/>
      <c r="N731" s="323"/>
      <c r="O731" s="331"/>
      <c r="P731" s="3"/>
      <c r="Q731" s="270"/>
      <c r="R731" s="3"/>
      <c r="S731" s="3"/>
      <c r="T731" s="3"/>
      <c r="U731" s="3"/>
      <c r="V731" s="3"/>
      <c r="W731" s="3"/>
      <c r="X731" s="3"/>
    </row>
    <row r="732" spans="1:24" ht="15.75" customHeight="1" x14ac:dyDescent="0.2">
      <c r="A732" s="27"/>
      <c r="B732" s="27"/>
      <c r="C732" s="27"/>
      <c r="D732" s="27"/>
      <c r="E732" s="3"/>
      <c r="F732" s="3"/>
      <c r="G732" s="3"/>
      <c r="H732" s="3"/>
      <c r="I732" s="3"/>
      <c r="J732" s="3"/>
      <c r="K732" s="3"/>
      <c r="L732" s="331"/>
      <c r="M732" s="331"/>
      <c r="N732" s="323"/>
      <c r="O732" s="331"/>
      <c r="P732" s="3"/>
      <c r="Q732" s="270"/>
      <c r="R732" s="3"/>
      <c r="S732" s="3"/>
      <c r="T732" s="3"/>
      <c r="U732" s="3"/>
      <c r="V732" s="3"/>
      <c r="W732" s="3"/>
      <c r="X732" s="3"/>
    </row>
    <row r="733" spans="1:24" ht="15.75" customHeight="1" x14ac:dyDescent="0.2">
      <c r="A733" s="27"/>
      <c r="B733" s="27"/>
      <c r="C733" s="27"/>
      <c r="D733" s="27"/>
      <c r="E733" s="3"/>
      <c r="F733" s="3"/>
      <c r="G733" s="3"/>
      <c r="H733" s="3"/>
      <c r="I733" s="3"/>
      <c r="J733" s="3"/>
      <c r="K733" s="3"/>
      <c r="L733" s="331"/>
      <c r="M733" s="331"/>
      <c r="N733" s="323"/>
      <c r="O733" s="331"/>
      <c r="P733" s="3"/>
      <c r="Q733" s="270"/>
      <c r="R733" s="3"/>
      <c r="S733" s="3"/>
      <c r="T733" s="3"/>
      <c r="U733" s="3"/>
      <c r="V733" s="3"/>
      <c r="W733" s="3"/>
      <c r="X733" s="3"/>
    </row>
    <row r="734" spans="1:24" ht="15.75" customHeight="1" x14ac:dyDescent="0.2">
      <c r="A734" s="27"/>
      <c r="B734" s="27"/>
      <c r="C734" s="27"/>
      <c r="D734" s="27"/>
      <c r="E734" s="3"/>
      <c r="F734" s="3"/>
      <c r="G734" s="3"/>
      <c r="H734" s="3"/>
      <c r="I734" s="3"/>
      <c r="J734" s="3"/>
      <c r="K734" s="3"/>
      <c r="L734" s="331"/>
      <c r="M734" s="331"/>
      <c r="N734" s="323"/>
      <c r="O734" s="331"/>
      <c r="P734" s="3"/>
      <c r="Q734" s="270"/>
      <c r="R734" s="3"/>
      <c r="S734" s="3"/>
      <c r="T734" s="3"/>
      <c r="U734" s="3"/>
      <c r="V734" s="3"/>
      <c r="W734" s="3"/>
      <c r="X734" s="3"/>
    </row>
    <row r="735" spans="1:24" ht="15.75" customHeight="1" x14ac:dyDescent="0.2">
      <c r="A735" s="27"/>
      <c r="B735" s="27"/>
      <c r="C735" s="27"/>
      <c r="D735" s="27"/>
      <c r="E735" s="3"/>
      <c r="F735" s="3"/>
      <c r="G735" s="3"/>
      <c r="H735" s="3"/>
      <c r="I735" s="3"/>
      <c r="J735" s="3"/>
      <c r="K735" s="3"/>
      <c r="L735" s="331"/>
      <c r="M735" s="331"/>
      <c r="N735" s="323"/>
      <c r="O735" s="331"/>
      <c r="P735" s="3"/>
      <c r="Q735" s="270"/>
      <c r="R735" s="3"/>
      <c r="S735" s="3"/>
      <c r="T735" s="3"/>
      <c r="U735" s="3"/>
      <c r="V735" s="3"/>
      <c r="W735" s="3"/>
      <c r="X735" s="3"/>
    </row>
    <row r="736" spans="1:24" ht="15.75" customHeight="1" x14ac:dyDescent="0.2">
      <c r="A736" s="27"/>
      <c r="B736" s="27"/>
      <c r="C736" s="27"/>
      <c r="D736" s="27"/>
      <c r="E736" s="3"/>
      <c r="F736" s="3"/>
      <c r="G736" s="3"/>
      <c r="H736" s="3"/>
      <c r="I736" s="3"/>
      <c r="J736" s="3"/>
      <c r="K736" s="3"/>
      <c r="L736" s="331"/>
      <c r="M736" s="331"/>
      <c r="N736" s="323"/>
      <c r="O736" s="331"/>
      <c r="P736" s="3"/>
      <c r="Q736" s="270"/>
      <c r="R736" s="3"/>
      <c r="S736" s="3"/>
      <c r="T736" s="3"/>
      <c r="U736" s="3"/>
      <c r="V736" s="3"/>
      <c r="W736" s="3"/>
      <c r="X736" s="3"/>
    </row>
    <row r="737" spans="1:24" ht="15.75" customHeight="1" x14ac:dyDescent="0.2">
      <c r="A737" s="27"/>
      <c r="B737" s="27"/>
      <c r="C737" s="27"/>
      <c r="D737" s="27"/>
      <c r="E737" s="3"/>
      <c r="F737" s="3"/>
      <c r="G737" s="3"/>
      <c r="H737" s="3"/>
      <c r="I737" s="3"/>
      <c r="J737" s="3"/>
      <c r="K737" s="3"/>
      <c r="L737" s="331"/>
      <c r="M737" s="331"/>
      <c r="N737" s="323"/>
      <c r="O737" s="331"/>
      <c r="P737" s="3"/>
      <c r="Q737" s="270"/>
      <c r="R737" s="3"/>
      <c r="S737" s="3"/>
      <c r="T737" s="3"/>
      <c r="U737" s="3"/>
      <c r="V737" s="3"/>
      <c r="W737" s="3"/>
      <c r="X737" s="3"/>
    </row>
    <row r="738" spans="1:24" ht="15.75" customHeight="1" x14ac:dyDescent="0.2">
      <c r="A738" s="27"/>
      <c r="B738" s="27"/>
      <c r="C738" s="27"/>
      <c r="D738" s="27"/>
      <c r="E738" s="3"/>
      <c r="F738" s="3"/>
      <c r="G738" s="3"/>
      <c r="H738" s="3"/>
      <c r="I738" s="3"/>
      <c r="J738" s="3"/>
      <c r="K738" s="3"/>
      <c r="L738" s="331"/>
      <c r="M738" s="331"/>
      <c r="N738" s="323"/>
      <c r="O738" s="331"/>
      <c r="P738" s="3"/>
      <c r="Q738" s="270"/>
      <c r="R738" s="3"/>
      <c r="S738" s="3"/>
      <c r="T738" s="3"/>
      <c r="U738" s="3"/>
      <c r="V738" s="3"/>
      <c r="W738" s="3"/>
      <c r="X738" s="3"/>
    </row>
    <row r="739" spans="1:24" ht="15.75" customHeight="1" x14ac:dyDescent="0.2">
      <c r="A739" s="27"/>
      <c r="B739" s="27"/>
      <c r="C739" s="27"/>
      <c r="D739" s="27"/>
      <c r="E739" s="3"/>
      <c r="F739" s="3"/>
      <c r="G739" s="3"/>
      <c r="H739" s="3"/>
      <c r="I739" s="3"/>
      <c r="J739" s="3"/>
      <c r="K739" s="3"/>
      <c r="L739" s="331"/>
      <c r="M739" s="331"/>
      <c r="N739" s="323"/>
      <c r="O739" s="331"/>
      <c r="P739" s="3"/>
      <c r="Q739" s="270"/>
      <c r="R739" s="3"/>
      <c r="S739" s="3"/>
      <c r="T739" s="3"/>
      <c r="U739" s="3"/>
      <c r="V739" s="3"/>
      <c r="W739" s="3"/>
      <c r="X739" s="3"/>
    </row>
    <row r="740" spans="1:24" ht="15.75" customHeight="1" x14ac:dyDescent="0.2">
      <c r="A740" s="27"/>
      <c r="B740" s="27"/>
      <c r="C740" s="27"/>
      <c r="D740" s="27"/>
      <c r="E740" s="3"/>
      <c r="F740" s="3"/>
      <c r="G740" s="3"/>
      <c r="H740" s="3"/>
      <c r="I740" s="3"/>
      <c r="J740" s="3"/>
      <c r="K740" s="3"/>
      <c r="L740" s="331"/>
      <c r="M740" s="331"/>
      <c r="N740" s="323"/>
      <c r="O740" s="331"/>
      <c r="P740" s="3"/>
      <c r="Q740" s="270"/>
      <c r="R740" s="3"/>
      <c r="S740" s="3"/>
      <c r="T740" s="3"/>
      <c r="U740" s="3"/>
      <c r="V740" s="3"/>
      <c r="W740" s="3"/>
      <c r="X740" s="3"/>
    </row>
    <row r="741" spans="1:24" ht="15.75" customHeight="1" x14ac:dyDescent="0.2">
      <c r="A741" s="27"/>
      <c r="B741" s="27"/>
      <c r="C741" s="27"/>
      <c r="D741" s="27"/>
      <c r="E741" s="3"/>
      <c r="F741" s="3"/>
      <c r="G741" s="3"/>
      <c r="H741" s="3"/>
      <c r="I741" s="3"/>
      <c r="J741" s="3"/>
      <c r="K741" s="3"/>
      <c r="L741" s="331"/>
      <c r="M741" s="331"/>
      <c r="N741" s="323"/>
      <c r="O741" s="331"/>
      <c r="P741" s="3"/>
      <c r="Q741" s="270"/>
      <c r="R741" s="3"/>
      <c r="S741" s="3"/>
      <c r="T741" s="3"/>
      <c r="U741" s="3"/>
      <c r="V741" s="3"/>
      <c r="W741" s="3"/>
      <c r="X741" s="3"/>
    </row>
    <row r="742" spans="1:24" ht="15.75" customHeight="1" x14ac:dyDescent="0.2">
      <c r="A742" s="27"/>
      <c r="B742" s="27"/>
      <c r="C742" s="27"/>
      <c r="D742" s="27"/>
      <c r="E742" s="3"/>
      <c r="F742" s="3"/>
      <c r="G742" s="3"/>
      <c r="H742" s="3"/>
      <c r="I742" s="3"/>
      <c r="J742" s="3"/>
      <c r="K742" s="3"/>
      <c r="L742" s="331"/>
      <c r="M742" s="331"/>
      <c r="N742" s="323"/>
      <c r="O742" s="331"/>
      <c r="P742" s="3"/>
      <c r="Q742" s="270"/>
      <c r="R742" s="3"/>
      <c r="S742" s="3"/>
      <c r="T742" s="3"/>
      <c r="U742" s="3"/>
      <c r="V742" s="3"/>
      <c r="W742" s="3"/>
      <c r="X742" s="3"/>
    </row>
    <row r="743" spans="1:24" ht="15.75" customHeight="1" x14ac:dyDescent="0.2">
      <c r="A743" s="27"/>
      <c r="B743" s="27"/>
      <c r="C743" s="27"/>
      <c r="D743" s="27"/>
      <c r="E743" s="3"/>
      <c r="F743" s="3"/>
      <c r="G743" s="3"/>
      <c r="H743" s="3"/>
      <c r="I743" s="3"/>
      <c r="J743" s="3"/>
      <c r="K743" s="3"/>
      <c r="L743" s="331"/>
      <c r="M743" s="331"/>
      <c r="N743" s="323"/>
      <c r="O743" s="331"/>
      <c r="P743" s="3"/>
      <c r="Q743" s="270"/>
      <c r="R743" s="3"/>
      <c r="S743" s="3"/>
      <c r="T743" s="3"/>
      <c r="U743" s="3"/>
      <c r="V743" s="3"/>
      <c r="W743" s="3"/>
      <c r="X743" s="3"/>
    </row>
    <row r="744" spans="1:24" ht="15.75" customHeight="1" x14ac:dyDescent="0.2">
      <c r="A744" s="27"/>
      <c r="B744" s="27"/>
      <c r="C744" s="27"/>
      <c r="D744" s="27"/>
      <c r="E744" s="3"/>
      <c r="F744" s="3"/>
      <c r="G744" s="3"/>
      <c r="H744" s="3"/>
      <c r="I744" s="3"/>
      <c r="J744" s="3"/>
      <c r="K744" s="3"/>
      <c r="L744" s="331"/>
      <c r="M744" s="331"/>
      <c r="N744" s="323"/>
      <c r="O744" s="331"/>
      <c r="P744" s="3"/>
      <c r="Q744" s="270"/>
      <c r="R744" s="3"/>
      <c r="S744" s="3"/>
      <c r="T744" s="3"/>
      <c r="U744" s="3"/>
      <c r="V744" s="3"/>
      <c r="W744" s="3"/>
      <c r="X744" s="3"/>
    </row>
    <row r="745" spans="1:24" ht="15.75" customHeight="1" x14ac:dyDescent="0.2">
      <c r="A745" s="27"/>
      <c r="B745" s="27"/>
      <c r="C745" s="27"/>
      <c r="D745" s="27"/>
      <c r="E745" s="3"/>
      <c r="F745" s="3"/>
      <c r="G745" s="3"/>
      <c r="H745" s="3"/>
      <c r="I745" s="3"/>
      <c r="J745" s="3"/>
      <c r="K745" s="3"/>
      <c r="L745" s="331"/>
      <c r="M745" s="331"/>
      <c r="N745" s="323"/>
      <c r="O745" s="331"/>
      <c r="P745" s="3"/>
      <c r="Q745" s="270"/>
      <c r="R745" s="3"/>
      <c r="S745" s="3"/>
      <c r="T745" s="3"/>
      <c r="U745" s="3"/>
      <c r="V745" s="3"/>
      <c r="W745" s="3"/>
      <c r="X745" s="3"/>
    </row>
    <row r="746" spans="1:24" ht="15.75" customHeight="1" x14ac:dyDescent="0.2">
      <c r="A746" s="27"/>
      <c r="B746" s="27"/>
      <c r="C746" s="27"/>
      <c r="D746" s="27"/>
      <c r="E746" s="3"/>
      <c r="F746" s="3"/>
      <c r="G746" s="3"/>
      <c r="H746" s="3"/>
      <c r="I746" s="3"/>
      <c r="J746" s="3"/>
      <c r="K746" s="3"/>
      <c r="L746" s="331"/>
      <c r="M746" s="331"/>
      <c r="N746" s="323"/>
      <c r="O746" s="331"/>
      <c r="P746" s="3"/>
      <c r="Q746" s="270"/>
      <c r="R746" s="3"/>
      <c r="S746" s="3"/>
      <c r="T746" s="3"/>
      <c r="U746" s="3"/>
      <c r="V746" s="3"/>
      <c r="W746" s="3"/>
      <c r="X746" s="3"/>
    </row>
    <row r="747" spans="1:24" ht="15.75" customHeight="1" x14ac:dyDescent="0.2">
      <c r="A747" s="27"/>
      <c r="B747" s="27"/>
      <c r="C747" s="27"/>
      <c r="D747" s="27"/>
      <c r="E747" s="3"/>
      <c r="F747" s="3"/>
      <c r="G747" s="3"/>
      <c r="H747" s="3"/>
      <c r="I747" s="3"/>
      <c r="J747" s="3"/>
      <c r="K747" s="3"/>
      <c r="L747" s="331"/>
      <c r="M747" s="331"/>
      <c r="N747" s="323"/>
      <c r="O747" s="331"/>
      <c r="P747" s="3"/>
      <c r="Q747" s="270"/>
      <c r="R747" s="3"/>
      <c r="S747" s="3"/>
      <c r="T747" s="3"/>
      <c r="U747" s="3"/>
      <c r="V747" s="3"/>
      <c r="W747" s="3"/>
      <c r="X747" s="3"/>
    </row>
    <row r="748" spans="1:24" ht="15.75" customHeight="1" x14ac:dyDescent="0.2">
      <c r="A748" s="27"/>
      <c r="B748" s="27"/>
      <c r="C748" s="27"/>
      <c r="D748" s="27"/>
      <c r="E748" s="3"/>
      <c r="F748" s="3"/>
      <c r="G748" s="3"/>
      <c r="H748" s="3"/>
      <c r="I748" s="3"/>
      <c r="J748" s="3"/>
      <c r="K748" s="3"/>
      <c r="L748" s="331"/>
      <c r="M748" s="331"/>
      <c r="N748" s="323"/>
      <c r="O748" s="331"/>
      <c r="P748" s="3"/>
      <c r="Q748" s="270"/>
      <c r="R748" s="3"/>
      <c r="S748" s="3"/>
      <c r="T748" s="3"/>
      <c r="U748" s="3"/>
      <c r="V748" s="3"/>
      <c r="W748" s="3"/>
      <c r="X748" s="3"/>
    </row>
    <row r="749" spans="1:24" ht="15.75" customHeight="1" x14ac:dyDescent="0.2">
      <c r="A749" s="27"/>
      <c r="B749" s="27"/>
      <c r="C749" s="27"/>
      <c r="D749" s="27"/>
      <c r="E749" s="3"/>
      <c r="F749" s="3"/>
      <c r="G749" s="3"/>
      <c r="H749" s="3"/>
      <c r="I749" s="3"/>
      <c r="J749" s="3"/>
      <c r="K749" s="3"/>
      <c r="L749" s="331"/>
      <c r="M749" s="331"/>
      <c r="N749" s="323"/>
      <c r="O749" s="331"/>
      <c r="P749" s="3"/>
      <c r="Q749" s="270"/>
      <c r="R749" s="3"/>
      <c r="S749" s="3"/>
      <c r="T749" s="3"/>
      <c r="U749" s="3"/>
      <c r="V749" s="3"/>
      <c r="W749" s="3"/>
      <c r="X749" s="3"/>
    </row>
    <row r="750" spans="1:24" ht="15.75" customHeight="1" x14ac:dyDescent="0.2">
      <c r="A750" s="27"/>
      <c r="B750" s="27"/>
      <c r="C750" s="27"/>
      <c r="D750" s="27"/>
      <c r="E750" s="3"/>
      <c r="F750" s="3"/>
      <c r="G750" s="3"/>
      <c r="H750" s="3"/>
      <c r="I750" s="3"/>
      <c r="J750" s="3"/>
      <c r="K750" s="3"/>
      <c r="L750" s="331"/>
      <c r="M750" s="331"/>
      <c r="N750" s="323"/>
      <c r="O750" s="331"/>
      <c r="P750" s="3"/>
      <c r="Q750" s="270"/>
      <c r="R750" s="3"/>
      <c r="S750" s="3"/>
      <c r="T750" s="3"/>
      <c r="U750" s="3"/>
      <c r="V750" s="3"/>
      <c r="W750" s="3"/>
      <c r="X750" s="3"/>
    </row>
    <row r="751" spans="1:24" ht="15.75" customHeight="1" x14ac:dyDescent="0.2">
      <c r="A751" s="27"/>
      <c r="B751" s="27"/>
      <c r="C751" s="27"/>
      <c r="D751" s="27"/>
      <c r="E751" s="3"/>
      <c r="F751" s="3"/>
      <c r="G751" s="3"/>
      <c r="H751" s="3"/>
      <c r="I751" s="3"/>
      <c r="J751" s="3"/>
      <c r="K751" s="3"/>
      <c r="L751" s="331"/>
      <c r="M751" s="331"/>
      <c r="N751" s="323"/>
      <c r="O751" s="331"/>
      <c r="P751" s="3"/>
      <c r="Q751" s="270"/>
      <c r="R751" s="3"/>
      <c r="S751" s="3"/>
      <c r="T751" s="3"/>
      <c r="U751" s="3"/>
      <c r="V751" s="3"/>
      <c r="W751" s="3"/>
      <c r="X751" s="3"/>
    </row>
    <row r="752" spans="1:24" ht="15.75" customHeight="1" x14ac:dyDescent="0.2">
      <c r="A752" s="27"/>
      <c r="B752" s="27"/>
      <c r="C752" s="27"/>
      <c r="D752" s="27"/>
      <c r="E752" s="3"/>
      <c r="F752" s="3"/>
      <c r="G752" s="3"/>
      <c r="H752" s="3"/>
      <c r="I752" s="3"/>
      <c r="J752" s="3"/>
      <c r="K752" s="3"/>
      <c r="L752" s="331"/>
      <c r="M752" s="331"/>
      <c r="N752" s="323"/>
      <c r="O752" s="331"/>
      <c r="P752" s="3"/>
      <c r="Q752" s="270"/>
      <c r="R752" s="3"/>
      <c r="S752" s="3"/>
      <c r="T752" s="3"/>
      <c r="U752" s="3"/>
      <c r="V752" s="3"/>
      <c r="W752" s="3"/>
      <c r="X752" s="3"/>
    </row>
    <row r="753" spans="1:24" ht="15.75" customHeight="1" x14ac:dyDescent="0.2">
      <c r="A753" s="27"/>
      <c r="B753" s="27"/>
      <c r="C753" s="27"/>
      <c r="D753" s="27"/>
      <c r="E753" s="3"/>
      <c r="F753" s="3"/>
      <c r="G753" s="3"/>
      <c r="H753" s="3"/>
      <c r="I753" s="3"/>
      <c r="J753" s="3"/>
      <c r="K753" s="3"/>
      <c r="L753" s="331"/>
      <c r="M753" s="331"/>
      <c r="N753" s="323"/>
      <c r="O753" s="331"/>
      <c r="P753" s="3"/>
      <c r="Q753" s="270"/>
      <c r="R753" s="3"/>
      <c r="S753" s="3"/>
      <c r="T753" s="3"/>
      <c r="U753" s="3"/>
      <c r="V753" s="3"/>
      <c r="W753" s="3"/>
      <c r="X753" s="3"/>
    </row>
    <row r="754" spans="1:24" ht="15.75" customHeight="1" x14ac:dyDescent="0.2">
      <c r="A754" s="27"/>
      <c r="B754" s="27"/>
      <c r="C754" s="27"/>
      <c r="D754" s="27"/>
      <c r="E754" s="3"/>
      <c r="F754" s="3"/>
      <c r="G754" s="3"/>
      <c r="H754" s="3"/>
      <c r="I754" s="3"/>
      <c r="J754" s="3"/>
      <c r="K754" s="3"/>
      <c r="L754" s="331"/>
      <c r="M754" s="331"/>
      <c r="N754" s="323"/>
      <c r="O754" s="331"/>
      <c r="P754" s="3"/>
      <c r="Q754" s="270"/>
      <c r="R754" s="3"/>
      <c r="S754" s="3"/>
      <c r="T754" s="3"/>
      <c r="U754" s="3"/>
      <c r="V754" s="3"/>
      <c r="W754" s="3"/>
      <c r="X754" s="3"/>
    </row>
    <row r="755" spans="1:24" ht="15.75" customHeight="1" x14ac:dyDescent="0.2">
      <c r="A755" s="27"/>
      <c r="B755" s="27"/>
      <c r="C755" s="27"/>
      <c r="D755" s="27"/>
      <c r="E755" s="3"/>
      <c r="F755" s="3"/>
      <c r="G755" s="3"/>
      <c r="H755" s="3"/>
      <c r="I755" s="3"/>
      <c r="J755" s="3"/>
      <c r="K755" s="3"/>
      <c r="L755" s="331"/>
      <c r="M755" s="331"/>
      <c r="N755" s="323"/>
      <c r="O755" s="331"/>
      <c r="P755" s="3"/>
      <c r="Q755" s="270"/>
      <c r="R755" s="3"/>
      <c r="S755" s="3"/>
      <c r="T755" s="3"/>
      <c r="U755" s="3"/>
      <c r="V755" s="3"/>
      <c r="W755" s="3"/>
      <c r="X755" s="3"/>
    </row>
    <row r="756" spans="1:24" ht="15.75" customHeight="1" x14ac:dyDescent="0.2">
      <c r="A756" s="27"/>
      <c r="B756" s="27"/>
      <c r="C756" s="27"/>
      <c r="D756" s="27"/>
      <c r="E756" s="3"/>
      <c r="F756" s="3"/>
      <c r="G756" s="3"/>
      <c r="H756" s="3"/>
      <c r="I756" s="3"/>
      <c r="J756" s="3"/>
      <c r="K756" s="3"/>
      <c r="L756" s="331"/>
      <c r="M756" s="331"/>
      <c r="N756" s="323"/>
      <c r="O756" s="331"/>
      <c r="P756" s="3"/>
      <c r="Q756" s="270"/>
      <c r="R756" s="3"/>
      <c r="S756" s="3"/>
      <c r="T756" s="3"/>
      <c r="U756" s="3"/>
      <c r="V756" s="3"/>
      <c r="W756" s="3"/>
      <c r="X756" s="3"/>
    </row>
    <row r="757" spans="1:24" ht="15.75" customHeight="1" x14ac:dyDescent="0.2">
      <c r="A757" s="27"/>
      <c r="B757" s="27"/>
      <c r="C757" s="27"/>
      <c r="D757" s="27"/>
      <c r="E757" s="3"/>
      <c r="F757" s="3"/>
      <c r="G757" s="3"/>
      <c r="H757" s="3"/>
      <c r="I757" s="3"/>
      <c r="J757" s="3"/>
      <c r="K757" s="3"/>
      <c r="L757" s="331"/>
      <c r="M757" s="331"/>
      <c r="N757" s="323"/>
      <c r="O757" s="331"/>
      <c r="P757" s="3"/>
      <c r="Q757" s="270"/>
      <c r="R757" s="3"/>
      <c r="S757" s="3"/>
      <c r="T757" s="3"/>
      <c r="U757" s="3"/>
      <c r="V757" s="3"/>
      <c r="W757" s="3"/>
      <c r="X757" s="3"/>
    </row>
    <row r="758" spans="1:24" ht="15.75" customHeight="1" x14ac:dyDescent="0.2">
      <c r="A758" s="27"/>
      <c r="B758" s="27"/>
      <c r="C758" s="27"/>
      <c r="D758" s="27"/>
      <c r="E758" s="3"/>
      <c r="F758" s="3"/>
      <c r="G758" s="3"/>
      <c r="H758" s="3"/>
      <c r="I758" s="3"/>
      <c r="J758" s="3"/>
      <c r="K758" s="3"/>
      <c r="L758" s="331"/>
      <c r="M758" s="331"/>
      <c r="N758" s="323"/>
      <c r="O758" s="331"/>
      <c r="P758" s="3"/>
      <c r="Q758" s="270"/>
      <c r="R758" s="3"/>
      <c r="S758" s="3"/>
      <c r="T758" s="3"/>
      <c r="U758" s="3"/>
      <c r="V758" s="3"/>
      <c r="W758" s="3"/>
      <c r="X758" s="3"/>
    </row>
    <row r="759" spans="1:24" ht="15.75" customHeight="1" x14ac:dyDescent="0.2">
      <c r="A759" s="27"/>
      <c r="B759" s="27"/>
      <c r="C759" s="27"/>
      <c r="D759" s="27"/>
      <c r="E759" s="3"/>
      <c r="F759" s="3"/>
      <c r="G759" s="3"/>
      <c r="H759" s="3"/>
      <c r="I759" s="3"/>
      <c r="J759" s="3"/>
      <c r="K759" s="3"/>
      <c r="L759" s="331"/>
      <c r="M759" s="331"/>
      <c r="N759" s="323"/>
      <c r="O759" s="331"/>
      <c r="P759" s="3"/>
      <c r="Q759" s="270"/>
      <c r="R759" s="3"/>
      <c r="S759" s="3"/>
      <c r="T759" s="3"/>
      <c r="U759" s="3"/>
      <c r="V759" s="3"/>
      <c r="W759" s="3"/>
      <c r="X759" s="3"/>
    </row>
    <row r="760" spans="1:24" ht="15.75" customHeight="1" x14ac:dyDescent="0.2">
      <c r="A760" s="27"/>
      <c r="B760" s="27"/>
      <c r="C760" s="27"/>
      <c r="D760" s="27"/>
      <c r="E760" s="3"/>
      <c r="F760" s="3"/>
      <c r="G760" s="3"/>
      <c r="H760" s="3"/>
      <c r="I760" s="3"/>
      <c r="J760" s="3"/>
      <c r="K760" s="3"/>
      <c r="L760" s="331"/>
      <c r="M760" s="331"/>
      <c r="N760" s="323"/>
      <c r="O760" s="331"/>
      <c r="P760" s="3"/>
      <c r="Q760" s="270"/>
      <c r="R760" s="3"/>
      <c r="S760" s="3"/>
      <c r="T760" s="3"/>
      <c r="U760" s="3"/>
      <c r="V760" s="3"/>
      <c r="W760" s="3"/>
      <c r="X760" s="3"/>
    </row>
    <row r="761" spans="1:24" ht="15.75" customHeight="1" x14ac:dyDescent="0.2">
      <c r="A761" s="27"/>
      <c r="B761" s="27"/>
      <c r="C761" s="27"/>
      <c r="D761" s="27"/>
      <c r="E761" s="3"/>
      <c r="F761" s="3"/>
      <c r="G761" s="3"/>
      <c r="H761" s="3"/>
      <c r="I761" s="3"/>
      <c r="J761" s="3"/>
      <c r="K761" s="3"/>
      <c r="L761" s="331"/>
      <c r="M761" s="331"/>
      <c r="N761" s="323"/>
      <c r="O761" s="331"/>
      <c r="P761" s="3"/>
      <c r="Q761" s="270"/>
      <c r="R761" s="3"/>
      <c r="S761" s="3"/>
      <c r="T761" s="3"/>
      <c r="U761" s="3"/>
      <c r="V761" s="3"/>
      <c r="W761" s="3"/>
      <c r="X761" s="3"/>
    </row>
    <row r="762" spans="1:24" ht="15.75" customHeight="1" x14ac:dyDescent="0.2">
      <c r="A762" s="27"/>
      <c r="B762" s="27"/>
      <c r="C762" s="27"/>
      <c r="D762" s="27"/>
      <c r="E762" s="3"/>
      <c r="F762" s="3"/>
      <c r="G762" s="3"/>
      <c r="H762" s="3"/>
      <c r="I762" s="3"/>
      <c r="J762" s="3"/>
      <c r="K762" s="3"/>
      <c r="L762" s="331"/>
      <c r="M762" s="331"/>
      <c r="N762" s="323"/>
      <c r="O762" s="331"/>
      <c r="P762" s="3"/>
      <c r="Q762" s="270"/>
      <c r="R762" s="3"/>
      <c r="S762" s="3"/>
      <c r="T762" s="3"/>
      <c r="U762" s="3"/>
      <c r="V762" s="3"/>
      <c r="W762" s="3"/>
      <c r="X762" s="3"/>
    </row>
    <row r="763" spans="1:24" ht="15.75" customHeight="1" x14ac:dyDescent="0.2">
      <c r="A763" s="27"/>
      <c r="B763" s="27"/>
      <c r="C763" s="27"/>
      <c r="D763" s="27"/>
      <c r="E763" s="3"/>
      <c r="F763" s="3"/>
      <c r="G763" s="3"/>
      <c r="H763" s="3"/>
      <c r="I763" s="3"/>
      <c r="J763" s="3"/>
      <c r="K763" s="3"/>
      <c r="L763" s="331"/>
      <c r="M763" s="331"/>
      <c r="N763" s="323"/>
      <c r="O763" s="331"/>
      <c r="P763" s="3"/>
      <c r="Q763" s="270"/>
      <c r="R763" s="3"/>
      <c r="S763" s="3"/>
      <c r="T763" s="3"/>
      <c r="U763" s="3"/>
      <c r="V763" s="3"/>
      <c r="W763" s="3"/>
      <c r="X763" s="3"/>
    </row>
    <row r="764" spans="1:24" ht="15.75" customHeight="1" x14ac:dyDescent="0.2">
      <c r="A764" s="27"/>
      <c r="B764" s="27"/>
      <c r="C764" s="27"/>
      <c r="D764" s="27"/>
      <c r="E764" s="3"/>
      <c r="F764" s="3"/>
      <c r="G764" s="3"/>
      <c r="H764" s="3"/>
      <c r="I764" s="3"/>
      <c r="J764" s="3"/>
      <c r="K764" s="3"/>
      <c r="L764" s="331"/>
      <c r="M764" s="331"/>
      <c r="N764" s="323"/>
      <c r="O764" s="331"/>
      <c r="P764" s="3"/>
      <c r="Q764" s="270"/>
      <c r="R764" s="3"/>
      <c r="S764" s="3"/>
      <c r="T764" s="3"/>
      <c r="U764" s="3"/>
      <c r="V764" s="3"/>
      <c r="W764" s="3"/>
      <c r="X764" s="3"/>
    </row>
    <row r="765" spans="1:24" ht="15.75" customHeight="1" x14ac:dyDescent="0.2">
      <c r="A765" s="27"/>
      <c r="B765" s="27"/>
      <c r="C765" s="27"/>
      <c r="D765" s="27"/>
      <c r="E765" s="3"/>
      <c r="F765" s="3"/>
      <c r="G765" s="3"/>
      <c r="H765" s="3"/>
      <c r="I765" s="3"/>
      <c r="J765" s="3"/>
      <c r="K765" s="3"/>
      <c r="L765" s="331"/>
      <c r="M765" s="331"/>
      <c r="N765" s="323"/>
      <c r="O765" s="331"/>
      <c r="P765" s="3"/>
      <c r="Q765" s="270"/>
      <c r="R765" s="3"/>
      <c r="S765" s="3"/>
      <c r="T765" s="3"/>
      <c r="U765" s="3"/>
      <c r="V765" s="3"/>
      <c r="W765" s="3"/>
      <c r="X765" s="3"/>
    </row>
    <row r="766" spans="1:24" ht="15.75" customHeight="1" x14ac:dyDescent="0.2">
      <c r="A766" s="27"/>
      <c r="B766" s="27"/>
      <c r="C766" s="27"/>
      <c r="D766" s="27"/>
      <c r="E766" s="3"/>
      <c r="F766" s="3"/>
      <c r="G766" s="3"/>
      <c r="H766" s="3"/>
      <c r="I766" s="3"/>
      <c r="J766" s="3"/>
      <c r="K766" s="3"/>
      <c r="L766" s="331"/>
      <c r="M766" s="331"/>
      <c r="N766" s="323"/>
      <c r="O766" s="331"/>
      <c r="P766" s="3"/>
      <c r="Q766" s="270"/>
      <c r="R766" s="3"/>
      <c r="S766" s="3"/>
      <c r="T766" s="3"/>
      <c r="U766" s="3"/>
      <c r="V766" s="3"/>
      <c r="W766" s="3"/>
      <c r="X766" s="3"/>
    </row>
    <row r="767" spans="1:24" ht="15.75" customHeight="1" x14ac:dyDescent="0.2">
      <c r="A767" s="27"/>
      <c r="B767" s="27"/>
      <c r="C767" s="27"/>
      <c r="D767" s="27"/>
      <c r="E767" s="3"/>
      <c r="F767" s="3"/>
      <c r="G767" s="3"/>
      <c r="H767" s="3"/>
      <c r="I767" s="3"/>
      <c r="J767" s="3"/>
      <c r="K767" s="3"/>
      <c r="L767" s="331"/>
      <c r="M767" s="331"/>
      <c r="N767" s="323"/>
      <c r="O767" s="331"/>
      <c r="P767" s="3"/>
      <c r="Q767" s="270"/>
      <c r="R767" s="3"/>
      <c r="S767" s="3"/>
      <c r="T767" s="3"/>
      <c r="U767" s="3"/>
      <c r="V767" s="3"/>
      <c r="W767" s="3"/>
      <c r="X767" s="3"/>
    </row>
    <row r="768" spans="1:24" ht="15.75" customHeight="1" x14ac:dyDescent="0.2">
      <c r="A768" s="27"/>
      <c r="B768" s="27"/>
      <c r="C768" s="27"/>
      <c r="D768" s="27"/>
      <c r="E768" s="3"/>
      <c r="F768" s="3"/>
      <c r="G768" s="3"/>
      <c r="H768" s="3"/>
      <c r="I768" s="3"/>
      <c r="J768" s="3"/>
      <c r="K768" s="3"/>
      <c r="L768" s="331"/>
      <c r="M768" s="331"/>
      <c r="N768" s="323"/>
      <c r="O768" s="331"/>
      <c r="P768" s="3"/>
      <c r="Q768" s="270"/>
      <c r="R768" s="3"/>
      <c r="S768" s="3"/>
      <c r="T768" s="3"/>
      <c r="U768" s="3"/>
      <c r="V768" s="3"/>
      <c r="W768" s="3"/>
      <c r="X768" s="3"/>
    </row>
    <row r="769" spans="1:24" ht="15.75" customHeight="1" x14ac:dyDescent="0.2">
      <c r="A769" s="27"/>
      <c r="B769" s="27"/>
      <c r="C769" s="27"/>
      <c r="D769" s="27"/>
      <c r="E769" s="3"/>
      <c r="F769" s="3"/>
      <c r="G769" s="3"/>
      <c r="H769" s="3"/>
      <c r="I769" s="3"/>
      <c r="J769" s="3"/>
      <c r="K769" s="3"/>
      <c r="L769" s="331"/>
      <c r="M769" s="331"/>
      <c r="N769" s="323"/>
      <c r="O769" s="331"/>
      <c r="P769" s="3"/>
      <c r="Q769" s="270"/>
      <c r="R769" s="3"/>
      <c r="S769" s="3"/>
      <c r="T769" s="3"/>
      <c r="U769" s="3"/>
      <c r="V769" s="3"/>
      <c r="W769" s="3"/>
      <c r="X769" s="3"/>
    </row>
    <row r="770" spans="1:24" ht="15.75" customHeight="1" x14ac:dyDescent="0.2">
      <c r="A770" s="27"/>
      <c r="B770" s="27"/>
      <c r="C770" s="27"/>
      <c r="D770" s="27"/>
      <c r="E770" s="3"/>
      <c r="F770" s="3"/>
      <c r="G770" s="3"/>
      <c r="H770" s="3"/>
      <c r="I770" s="3"/>
      <c r="J770" s="3"/>
      <c r="K770" s="3"/>
      <c r="L770" s="331"/>
      <c r="M770" s="331"/>
      <c r="N770" s="323"/>
      <c r="O770" s="331"/>
      <c r="P770" s="3"/>
      <c r="Q770" s="270"/>
      <c r="R770" s="3"/>
      <c r="S770" s="3"/>
      <c r="T770" s="3"/>
      <c r="U770" s="3"/>
      <c r="V770" s="3"/>
      <c r="W770" s="3"/>
      <c r="X770" s="3"/>
    </row>
    <row r="771" spans="1:24" ht="15.75" customHeight="1" x14ac:dyDescent="0.2">
      <c r="A771" s="27"/>
      <c r="B771" s="27"/>
      <c r="C771" s="27"/>
      <c r="D771" s="27"/>
      <c r="E771" s="3"/>
      <c r="F771" s="3"/>
      <c r="G771" s="3"/>
      <c r="H771" s="3"/>
      <c r="I771" s="3"/>
      <c r="J771" s="3"/>
      <c r="K771" s="3"/>
      <c r="L771" s="331"/>
      <c r="M771" s="331"/>
      <c r="N771" s="323"/>
      <c r="O771" s="331"/>
      <c r="P771" s="3"/>
      <c r="Q771" s="270"/>
      <c r="R771" s="3"/>
      <c r="S771" s="3"/>
      <c r="T771" s="3"/>
      <c r="U771" s="3"/>
      <c r="V771" s="3"/>
      <c r="W771" s="3"/>
      <c r="X771" s="3"/>
    </row>
    <row r="772" spans="1:24" ht="15.75" customHeight="1" x14ac:dyDescent="0.2">
      <c r="A772" s="27"/>
      <c r="B772" s="27"/>
      <c r="C772" s="27"/>
      <c r="D772" s="27"/>
      <c r="E772" s="3"/>
      <c r="F772" s="3"/>
      <c r="G772" s="3"/>
      <c r="H772" s="3"/>
      <c r="I772" s="3"/>
      <c r="J772" s="3"/>
      <c r="K772" s="3"/>
      <c r="L772" s="331"/>
      <c r="M772" s="331"/>
      <c r="N772" s="323"/>
      <c r="O772" s="331"/>
      <c r="P772" s="3"/>
      <c r="Q772" s="270"/>
      <c r="R772" s="3"/>
      <c r="S772" s="3"/>
      <c r="T772" s="3"/>
      <c r="U772" s="3"/>
      <c r="V772" s="3"/>
      <c r="W772" s="3"/>
      <c r="X772" s="3"/>
    </row>
    <row r="773" spans="1:24" ht="15.75" customHeight="1" x14ac:dyDescent="0.2">
      <c r="A773" s="27"/>
      <c r="B773" s="27"/>
      <c r="C773" s="27"/>
      <c r="D773" s="27"/>
      <c r="E773" s="3"/>
      <c r="F773" s="3"/>
      <c r="G773" s="3"/>
      <c r="H773" s="3"/>
      <c r="I773" s="3"/>
      <c r="J773" s="3"/>
      <c r="K773" s="3"/>
      <c r="L773" s="331"/>
      <c r="M773" s="331"/>
      <c r="N773" s="323"/>
      <c r="O773" s="331"/>
      <c r="P773" s="3"/>
      <c r="Q773" s="270"/>
      <c r="R773" s="3"/>
      <c r="S773" s="3"/>
      <c r="T773" s="3"/>
      <c r="U773" s="3"/>
      <c r="V773" s="3"/>
      <c r="W773" s="3"/>
      <c r="X773" s="3"/>
    </row>
    <row r="774" spans="1:24" ht="15.75" customHeight="1" x14ac:dyDescent="0.2">
      <c r="A774" s="27"/>
      <c r="B774" s="27"/>
      <c r="C774" s="27"/>
      <c r="D774" s="27"/>
      <c r="E774" s="3"/>
      <c r="F774" s="3"/>
      <c r="G774" s="3"/>
      <c r="H774" s="3"/>
      <c r="I774" s="3"/>
      <c r="J774" s="3"/>
      <c r="K774" s="3"/>
      <c r="L774" s="331"/>
      <c r="M774" s="331"/>
      <c r="N774" s="323"/>
      <c r="O774" s="331"/>
      <c r="P774" s="3"/>
      <c r="Q774" s="270"/>
      <c r="R774" s="3"/>
      <c r="S774" s="3"/>
      <c r="T774" s="3"/>
      <c r="U774" s="3"/>
      <c r="V774" s="3"/>
      <c r="W774" s="3"/>
      <c r="X774" s="3"/>
    </row>
    <row r="775" spans="1:24" ht="15.75" customHeight="1" x14ac:dyDescent="0.2">
      <c r="A775" s="27"/>
      <c r="B775" s="27"/>
      <c r="C775" s="27"/>
      <c r="D775" s="27"/>
      <c r="E775" s="3"/>
      <c r="F775" s="3"/>
      <c r="G775" s="3"/>
      <c r="H775" s="3"/>
      <c r="I775" s="3"/>
      <c r="J775" s="3"/>
      <c r="K775" s="3"/>
      <c r="L775" s="331"/>
      <c r="M775" s="331"/>
      <c r="N775" s="323"/>
      <c r="O775" s="331"/>
      <c r="P775" s="3"/>
      <c r="Q775" s="270"/>
      <c r="R775" s="3"/>
      <c r="S775" s="3"/>
      <c r="T775" s="3"/>
      <c r="U775" s="3"/>
      <c r="V775" s="3"/>
      <c r="W775" s="3"/>
      <c r="X775" s="3"/>
    </row>
    <row r="776" spans="1:24" ht="15.75" customHeight="1" x14ac:dyDescent="0.2">
      <c r="A776" s="27"/>
      <c r="B776" s="27"/>
      <c r="C776" s="27"/>
      <c r="D776" s="27"/>
      <c r="E776" s="3"/>
      <c r="F776" s="3"/>
      <c r="G776" s="3"/>
      <c r="H776" s="3"/>
      <c r="I776" s="3"/>
      <c r="J776" s="3"/>
      <c r="K776" s="3"/>
      <c r="L776" s="331"/>
      <c r="M776" s="331"/>
      <c r="N776" s="323"/>
      <c r="O776" s="331"/>
      <c r="P776" s="3"/>
      <c r="Q776" s="270"/>
      <c r="R776" s="3"/>
      <c r="S776" s="3"/>
      <c r="T776" s="3"/>
      <c r="U776" s="3"/>
      <c r="V776" s="3"/>
      <c r="W776" s="3"/>
      <c r="X776" s="3"/>
    </row>
    <row r="777" spans="1:24" ht="15.75" customHeight="1" x14ac:dyDescent="0.2">
      <c r="A777" s="27"/>
      <c r="B777" s="27"/>
      <c r="C777" s="27"/>
      <c r="D777" s="27"/>
      <c r="E777" s="3"/>
      <c r="F777" s="3"/>
      <c r="G777" s="3"/>
      <c r="H777" s="3"/>
      <c r="I777" s="3"/>
      <c r="J777" s="3"/>
      <c r="K777" s="3"/>
      <c r="L777" s="331"/>
      <c r="M777" s="331"/>
      <c r="N777" s="323"/>
      <c r="O777" s="331"/>
      <c r="P777" s="3"/>
      <c r="Q777" s="270"/>
      <c r="R777" s="3"/>
      <c r="S777" s="3"/>
      <c r="T777" s="3"/>
      <c r="U777" s="3"/>
      <c r="V777" s="3"/>
      <c r="W777" s="3"/>
      <c r="X777" s="3"/>
    </row>
    <row r="778" spans="1:24" ht="15.75" customHeight="1" x14ac:dyDescent="0.2">
      <c r="A778" s="27"/>
      <c r="B778" s="27"/>
      <c r="C778" s="27"/>
      <c r="D778" s="27"/>
      <c r="E778" s="3"/>
      <c r="F778" s="3"/>
      <c r="G778" s="3"/>
      <c r="H778" s="3"/>
      <c r="I778" s="3"/>
      <c r="J778" s="3"/>
      <c r="K778" s="3"/>
      <c r="L778" s="331"/>
      <c r="M778" s="331"/>
      <c r="N778" s="323"/>
      <c r="O778" s="331"/>
      <c r="P778" s="3"/>
      <c r="Q778" s="270"/>
      <c r="R778" s="3"/>
      <c r="S778" s="3"/>
      <c r="T778" s="3"/>
      <c r="U778" s="3"/>
      <c r="V778" s="3"/>
      <c r="W778" s="3"/>
      <c r="X778" s="3"/>
    </row>
    <row r="779" spans="1:24" ht="15.75" customHeight="1" x14ac:dyDescent="0.2">
      <c r="A779" s="27"/>
      <c r="B779" s="27"/>
      <c r="C779" s="27"/>
      <c r="D779" s="27"/>
      <c r="E779" s="3"/>
      <c r="F779" s="3"/>
      <c r="G779" s="3"/>
      <c r="H779" s="3"/>
      <c r="I779" s="3"/>
      <c r="J779" s="3"/>
      <c r="K779" s="3"/>
      <c r="L779" s="331"/>
      <c r="M779" s="331"/>
      <c r="N779" s="323"/>
      <c r="O779" s="331"/>
      <c r="P779" s="3"/>
      <c r="Q779" s="270"/>
      <c r="R779" s="3"/>
      <c r="S779" s="3"/>
      <c r="T779" s="3"/>
      <c r="U779" s="3"/>
      <c r="V779" s="3"/>
      <c r="W779" s="3"/>
      <c r="X779" s="3"/>
    </row>
    <row r="780" spans="1:24" ht="15.75" customHeight="1" x14ac:dyDescent="0.2">
      <c r="A780" s="27"/>
      <c r="B780" s="27"/>
      <c r="C780" s="27"/>
      <c r="D780" s="27"/>
      <c r="E780" s="3"/>
      <c r="F780" s="3"/>
      <c r="G780" s="3"/>
      <c r="H780" s="3"/>
      <c r="I780" s="3"/>
      <c r="J780" s="3"/>
      <c r="K780" s="3"/>
      <c r="L780" s="331"/>
      <c r="M780" s="331"/>
      <c r="N780" s="323"/>
      <c r="O780" s="331"/>
      <c r="P780" s="3"/>
      <c r="Q780" s="270"/>
      <c r="R780" s="3"/>
      <c r="S780" s="3"/>
      <c r="T780" s="3"/>
      <c r="U780" s="3"/>
      <c r="V780" s="3"/>
      <c r="W780" s="3"/>
      <c r="X780" s="3"/>
    </row>
    <row r="781" spans="1:24" ht="15.75" customHeight="1" x14ac:dyDescent="0.2">
      <c r="A781" s="27"/>
      <c r="B781" s="27"/>
      <c r="C781" s="27"/>
      <c r="D781" s="27"/>
      <c r="E781" s="3"/>
      <c r="F781" s="3"/>
      <c r="G781" s="3"/>
      <c r="H781" s="3"/>
      <c r="I781" s="3"/>
      <c r="J781" s="3"/>
      <c r="K781" s="3"/>
      <c r="L781" s="331"/>
      <c r="M781" s="331"/>
      <c r="N781" s="323"/>
      <c r="O781" s="331"/>
      <c r="P781" s="3"/>
      <c r="Q781" s="270"/>
      <c r="R781" s="3"/>
      <c r="S781" s="3"/>
      <c r="T781" s="3"/>
      <c r="U781" s="3"/>
      <c r="V781" s="3"/>
      <c r="W781" s="3"/>
      <c r="X781" s="3"/>
    </row>
    <row r="782" spans="1:24" ht="15.75" customHeight="1" x14ac:dyDescent="0.2">
      <c r="A782" s="27"/>
      <c r="B782" s="27"/>
      <c r="C782" s="27"/>
      <c r="D782" s="27"/>
      <c r="E782" s="3"/>
      <c r="F782" s="3"/>
      <c r="G782" s="3"/>
      <c r="H782" s="3"/>
      <c r="I782" s="3"/>
      <c r="J782" s="3"/>
      <c r="K782" s="3"/>
      <c r="L782" s="331"/>
      <c r="M782" s="331"/>
      <c r="N782" s="323"/>
      <c r="O782" s="331"/>
      <c r="P782" s="3"/>
      <c r="Q782" s="270"/>
      <c r="R782" s="3"/>
      <c r="S782" s="3"/>
      <c r="T782" s="3"/>
      <c r="U782" s="3"/>
      <c r="V782" s="3"/>
      <c r="W782" s="3"/>
      <c r="X782" s="3"/>
    </row>
    <row r="783" spans="1:24" ht="15.75" customHeight="1" x14ac:dyDescent="0.2">
      <c r="A783" s="27"/>
      <c r="B783" s="27"/>
      <c r="C783" s="27"/>
      <c r="D783" s="27"/>
      <c r="E783" s="3"/>
      <c r="F783" s="3"/>
      <c r="G783" s="3"/>
      <c r="H783" s="3"/>
      <c r="I783" s="3"/>
      <c r="J783" s="3"/>
      <c r="K783" s="3"/>
      <c r="L783" s="331"/>
      <c r="M783" s="331"/>
      <c r="N783" s="323"/>
      <c r="O783" s="331"/>
      <c r="P783" s="3"/>
      <c r="Q783" s="270"/>
      <c r="R783" s="3"/>
      <c r="S783" s="3"/>
      <c r="T783" s="3"/>
      <c r="U783" s="3"/>
      <c r="V783" s="3"/>
      <c r="W783" s="3"/>
      <c r="X783" s="3"/>
    </row>
    <row r="784" spans="1:24" ht="15.75" customHeight="1" x14ac:dyDescent="0.2">
      <c r="A784" s="27"/>
      <c r="B784" s="27"/>
      <c r="C784" s="27"/>
      <c r="D784" s="27"/>
      <c r="E784" s="3"/>
      <c r="F784" s="3"/>
      <c r="G784" s="3"/>
      <c r="H784" s="3"/>
      <c r="I784" s="3"/>
      <c r="J784" s="3"/>
      <c r="K784" s="3"/>
      <c r="L784" s="331"/>
      <c r="M784" s="331"/>
      <c r="N784" s="323"/>
      <c r="O784" s="331"/>
      <c r="P784" s="3"/>
      <c r="Q784" s="270"/>
      <c r="R784" s="3"/>
      <c r="S784" s="3"/>
      <c r="T784" s="3"/>
      <c r="U784" s="3"/>
      <c r="V784" s="3"/>
      <c r="W784" s="3"/>
      <c r="X784" s="3"/>
    </row>
    <row r="785" spans="1:24" ht="15.75" customHeight="1" x14ac:dyDescent="0.2">
      <c r="A785" s="27"/>
      <c r="B785" s="27"/>
      <c r="C785" s="27"/>
      <c r="D785" s="27"/>
      <c r="E785" s="3"/>
      <c r="F785" s="3"/>
      <c r="G785" s="3"/>
      <c r="H785" s="3"/>
      <c r="I785" s="3"/>
      <c r="J785" s="3"/>
      <c r="K785" s="3"/>
      <c r="L785" s="331"/>
      <c r="M785" s="331"/>
      <c r="N785" s="323"/>
      <c r="O785" s="331"/>
      <c r="P785" s="3"/>
      <c r="Q785" s="270"/>
      <c r="R785" s="3"/>
      <c r="S785" s="3"/>
      <c r="T785" s="3"/>
      <c r="U785" s="3"/>
      <c r="V785" s="3"/>
      <c r="W785" s="3"/>
      <c r="X785" s="3"/>
    </row>
    <row r="786" spans="1:24" ht="15.75" customHeight="1" x14ac:dyDescent="0.2">
      <c r="A786" s="27"/>
      <c r="B786" s="27"/>
      <c r="C786" s="27"/>
      <c r="D786" s="27"/>
      <c r="E786" s="3"/>
      <c r="F786" s="3"/>
      <c r="G786" s="3"/>
      <c r="H786" s="3"/>
      <c r="I786" s="3"/>
      <c r="J786" s="3"/>
      <c r="K786" s="3"/>
      <c r="L786" s="331"/>
      <c r="M786" s="331"/>
      <c r="N786" s="323"/>
      <c r="O786" s="331"/>
      <c r="P786" s="3"/>
      <c r="Q786" s="270"/>
      <c r="R786" s="3"/>
      <c r="S786" s="3"/>
      <c r="T786" s="3"/>
      <c r="U786" s="3"/>
      <c r="V786" s="3"/>
      <c r="W786" s="3"/>
      <c r="X786" s="3"/>
    </row>
    <row r="787" spans="1:24" ht="15.75" customHeight="1" x14ac:dyDescent="0.2">
      <c r="A787" s="27"/>
      <c r="B787" s="27"/>
      <c r="C787" s="27"/>
      <c r="D787" s="27"/>
      <c r="E787" s="3"/>
      <c r="F787" s="3"/>
      <c r="G787" s="3"/>
      <c r="H787" s="3"/>
      <c r="I787" s="3"/>
      <c r="J787" s="3"/>
      <c r="K787" s="3"/>
      <c r="L787" s="331"/>
      <c r="M787" s="331"/>
      <c r="N787" s="323"/>
      <c r="O787" s="331"/>
      <c r="P787" s="3"/>
      <c r="Q787" s="270"/>
      <c r="R787" s="3"/>
      <c r="S787" s="3"/>
      <c r="T787" s="3"/>
      <c r="U787" s="3"/>
      <c r="V787" s="3"/>
      <c r="W787" s="3"/>
      <c r="X787" s="3"/>
    </row>
    <row r="788" spans="1:24" ht="15.75" customHeight="1" x14ac:dyDescent="0.2">
      <c r="A788" s="27"/>
      <c r="B788" s="27"/>
      <c r="C788" s="27"/>
      <c r="D788" s="27"/>
      <c r="E788" s="3"/>
      <c r="F788" s="3"/>
      <c r="G788" s="3"/>
      <c r="H788" s="3"/>
      <c r="I788" s="3"/>
      <c r="J788" s="3"/>
      <c r="K788" s="3"/>
      <c r="L788" s="331"/>
      <c r="M788" s="331"/>
      <c r="N788" s="323"/>
      <c r="O788" s="331"/>
      <c r="P788" s="3"/>
      <c r="Q788" s="270"/>
      <c r="R788" s="3"/>
      <c r="S788" s="3"/>
      <c r="T788" s="3"/>
      <c r="U788" s="3"/>
      <c r="V788" s="3"/>
      <c r="W788" s="3"/>
      <c r="X788" s="3"/>
    </row>
    <row r="789" spans="1:24" ht="15.75" customHeight="1" x14ac:dyDescent="0.2">
      <c r="A789" s="27"/>
      <c r="B789" s="27"/>
      <c r="C789" s="27"/>
      <c r="D789" s="27"/>
      <c r="E789" s="3"/>
      <c r="F789" s="3"/>
      <c r="G789" s="3"/>
      <c r="H789" s="3"/>
      <c r="I789" s="3"/>
      <c r="J789" s="3"/>
      <c r="K789" s="3"/>
      <c r="L789" s="331"/>
      <c r="M789" s="331"/>
      <c r="N789" s="323"/>
      <c r="O789" s="331"/>
      <c r="P789" s="3"/>
      <c r="Q789" s="270"/>
      <c r="R789" s="3"/>
      <c r="S789" s="3"/>
      <c r="T789" s="3"/>
      <c r="U789" s="3"/>
      <c r="V789" s="3"/>
      <c r="W789" s="3"/>
      <c r="X789" s="3"/>
    </row>
    <row r="790" spans="1:24" ht="15.75" customHeight="1" x14ac:dyDescent="0.2">
      <c r="A790" s="27"/>
      <c r="B790" s="27"/>
      <c r="C790" s="27"/>
      <c r="D790" s="27"/>
      <c r="E790" s="3"/>
      <c r="F790" s="3"/>
      <c r="G790" s="3"/>
      <c r="H790" s="3"/>
      <c r="I790" s="3"/>
      <c r="J790" s="3"/>
      <c r="K790" s="3"/>
      <c r="L790" s="331"/>
      <c r="M790" s="331"/>
      <c r="N790" s="323"/>
      <c r="O790" s="331"/>
      <c r="P790" s="3"/>
      <c r="Q790" s="270"/>
      <c r="R790" s="3"/>
      <c r="S790" s="3"/>
      <c r="T790" s="3"/>
      <c r="U790" s="3"/>
      <c r="V790" s="3"/>
      <c r="W790" s="3"/>
      <c r="X790" s="3"/>
    </row>
    <row r="791" spans="1:24" ht="15.75" customHeight="1" x14ac:dyDescent="0.2">
      <c r="A791" s="27"/>
      <c r="B791" s="27"/>
      <c r="C791" s="27"/>
      <c r="D791" s="27"/>
      <c r="E791" s="3"/>
      <c r="F791" s="3"/>
      <c r="G791" s="3"/>
      <c r="H791" s="3"/>
      <c r="I791" s="3"/>
      <c r="J791" s="3"/>
      <c r="K791" s="3"/>
      <c r="L791" s="331"/>
      <c r="M791" s="331"/>
      <c r="N791" s="323"/>
      <c r="O791" s="331"/>
      <c r="P791" s="3"/>
      <c r="Q791" s="270"/>
      <c r="R791" s="3"/>
      <c r="S791" s="3"/>
      <c r="T791" s="3"/>
      <c r="U791" s="3"/>
      <c r="V791" s="3"/>
      <c r="W791" s="3"/>
      <c r="X791" s="3"/>
    </row>
    <row r="792" spans="1:24" ht="15.75" customHeight="1" x14ac:dyDescent="0.2">
      <c r="A792" s="27"/>
      <c r="B792" s="27"/>
      <c r="C792" s="27"/>
      <c r="D792" s="27"/>
      <c r="E792" s="3"/>
      <c r="F792" s="3"/>
      <c r="G792" s="3"/>
      <c r="H792" s="3"/>
      <c r="I792" s="3"/>
      <c r="J792" s="3"/>
      <c r="K792" s="3"/>
      <c r="L792" s="331"/>
      <c r="M792" s="331"/>
      <c r="N792" s="323"/>
      <c r="O792" s="331"/>
      <c r="P792" s="3"/>
      <c r="Q792" s="270"/>
      <c r="R792" s="3"/>
      <c r="S792" s="3"/>
      <c r="T792" s="3"/>
      <c r="U792" s="3"/>
      <c r="V792" s="3"/>
      <c r="W792" s="3"/>
      <c r="X792" s="3"/>
    </row>
    <row r="793" spans="1:24" ht="15.75" customHeight="1" x14ac:dyDescent="0.2">
      <c r="A793" s="27"/>
      <c r="B793" s="27"/>
      <c r="C793" s="27"/>
      <c r="D793" s="27"/>
      <c r="E793" s="3"/>
      <c r="F793" s="3"/>
      <c r="G793" s="3"/>
      <c r="H793" s="3"/>
      <c r="I793" s="3"/>
      <c r="J793" s="3"/>
      <c r="K793" s="3"/>
      <c r="L793" s="331"/>
      <c r="M793" s="331"/>
      <c r="N793" s="323"/>
      <c r="O793" s="331"/>
      <c r="P793" s="3"/>
      <c r="Q793" s="270"/>
      <c r="R793" s="3"/>
      <c r="S793" s="3"/>
      <c r="T793" s="3"/>
      <c r="U793" s="3"/>
      <c r="V793" s="3"/>
      <c r="W793" s="3"/>
      <c r="X793" s="3"/>
    </row>
    <row r="794" spans="1:24" ht="15.75" customHeight="1" x14ac:dyDescent="0.2">
      <c r="A794" s="27"/>
      <c r="B794" s="27"/>
      <c r="C794" s="27"/>
      <c r="D794" s="27"/>
      <c r="E794" s="3"/>
      <c r="F794" s="3"/>
      <c r="G794" s="3"/>
      <c r="H794" s="3"/>
      <c r="I794" s="3"/>
      <c r="J794" s="3"/>
      <c r="K794" s="3"/>
      <c r="L794" s="331"/>
      <c r="M794" s="331"/>
      <c r="N794" s="323"/>
      <c r="O794" s="331"/>
      <c r="P794" s="3"/>
      <c r="Q794" s="270"/>
      <c r="R794" s="3"/>
      <c r="S794" s="3"/>
      <c r="T794" s="3"/>
      <c r="U794" s="3"/>
      <c r="V794" s="3"/>
      <c r="W794" s="3"/>
      <c r="X794" s="3"/>
    </row>
    <row r="795" spans="1:24" ht="15.75" customHeight="1" x14ac:dyDescent="0.2">
      <c r="A795" s="27"/>
      <c r="B795" s="27"/>
      <c r="C795" s="27"/>
      <c r="D795" s="27"/>
      <c r="E795" s="3"/>
      <c r="F795" s="3"/>
      <c r="G795" s="3"/>
      <c r="H795" s="3"/>
      <c r="I795" s="3"/>
      <c r="J795" s="3"/>
      <c r="K795" s="3"/>
      <c r="L795" s="331"/>
      <c r="M795" s="331"/>
      <c r="N795" s="323"/>
      <c r="O795" s="331"/>
      <c r="P795" s="3"/>
      <c r="Q795" s="270"/>
      <c r="R795" s="3"/>
      <c r="S795" s="3"/>
      <c r="T795" s="3"/>
      <c r="U795" s="3"/>
      <c r="V795" s="3"/>
      <c r="W795" s="3"/>
      <c r="X795" s="3"/>
    </row>
    <row r="796" spans="1:24" ht="15.75" customHeight="1" x14ac:dyDescent="0.2">
      <c r="A796" s="27"/>
      <c r="B796" s="27"/>
      <c r="C796" s="27"/>
      <c r="D796" s="27"/>
      <c r="E796" s="3"/>
      <c r="F796" s="3"/>
      <c r="G796" s="3"/>
      <c r="H796" s="3"/>
      <c r="I796" s="3"/>
      <c r="J796" s="3"/>
      <c r="K796" s="3"/>
      <c r="L796" s="331"/>
      <c r="M796" s="331"/>
      <c r="N796" s="323"/>
      <c r="O796" s="331"/>
      <c r="P796" s="3"/>
      <c r="Q796" s="270"/>
      <c r="R796" s="3"/>
      <c r="S796" s="3"/>
      <c r="T796" s="3"/>
      <c r="U796" s="3"/>
      <c r="V796" s="3"/>
      <c r="W796" s="3"/>
      <c r="X796" s="3"/>
    </row>
    <row r="797" spans="1:24" ht="15.75" customHeight="1" x14ac:dyDescent="0.2">
      <c r="A797" s="27"/>
      <c r="B797" s="27"/>
      <c r="C797" s="27"/>
      <c r="D797" s="27"/>
      <c r="E797" s="3"/>
      <c r="F797" s="3"/>
      <c r="G797" s="3"/>
      <c r="H797" s="3"/>
      <c r="I797" s="3"/>
      <c r="J797" s="3"/>
      <c r="K797" s="3"/>
      <c r="L797" s="331"/>
      <c r="M797" s="331"/>
      <c r="N797" s="323"/>
      <c r="O797" s="331"/>
      <c r="P797" s="3"/>
      <c r="Q797" s="270"/>
      <c r="R797" s="3"/>
      <c r="S797" s="3"/>
      <c r="T797" s="3"/>
      <c r="U797" s="3"/>
      <c r="V797" s="3"/>
      <c r="W797" s="3"/>
      <c r="X797" s="3"/>
    </row>
    <row r="798" spans="1:24" ht="15.75" customHeight="1" x14ac:dyDescent="0.2">
      <c r="A798" s="27"/>
      <c r="B798" s="27"/>
      <c r="C798" s="27"/>
      <c r="D798" s="27"/>
      <c r="E798" s="3"/>
      <c r="F798" s="3"/>
      <c r="G798" s="3"/>
      <c r="H798" s="3"/>
      <c r="I798" s="3"/>
      <c r="J798" s="3"/>
      <c r="K798" s="3"/>
      <c r="L798" s="331"/>
      <c r="M798" s="331"/>
      <c r="N798" s="323"/>
      <c r="O798" s="331"/>
      <c r="P798" s="3"/>
      <c r="Q798" s="270"/>
      <c r="R798" s="3"/>
      <c r="S798" s="3"/>
      <c r="T798" s="3"/>
      <c r="U798" s="3"/>
      <c r="V798" s="3"/>
      <c r="W798" s="3"/>
      <c r="X798" s="3"/>
    </row>
    <row r="799" spans="1:24" ht="15.75" customHeight="1" x14ac:dyDescent="0.2">
      <c r="A799" s="27"/>
      <c r="B799" s="27"/>
      <c r="C799" s="27"/>
      <c r="D799" s="27"/>
      <c r="E799" s="3"/>
      <c r="F799" s="3"/>
      <c r="G799" s="3"/>
      <c r="H799" s="3"/>
      <c r="I799" s="3"/>
      <c r="J799" s="3"/>
      <c r="K799" s="3"/>
      <c r="L799" s="331"/>
      <c r="M799" s="331"/>
      <c r="N799" s="323"/>
      <c r="O799" s="331"/>
      <c r="P799" s="3"/>
      <c r="Q799" s="270"/>
      <c r="R799" s="3"/>
      <c r="S799" s="3"/>
      <c r="T799" s="3"/>
      <c r="U799" s="3"/>
      <c r="V799" s="3"/>
      <c r="W799" s="3"/>
      <c r="X799" s="3"/>
    </row>
    <row r="800" spans="1:24" ht="15.75" customHeight="1" x14ac:dyDescent="0.2">
      <c r="A800" s="27"/>
      <c r="B800" s="27"/>
      <c r="C800" s="27"/>
      <c r="D800" s="27"/>
      <c r="E800" s="3"/>
      <c r="F800" s="3"/>
      <c r="G800" s="3"/>
      <c r="H800" s="3"/>
      <c r="I800" s="3"/>
      <c r="J800" s="3"/>
      <c r="K800" s="3"/>
      <c r="L800" s="331"/>
      <c r="M800" s="331"/>
      <c r="N800" s="323"/>
      <c r="O800" s="331"/>
      <c r="P800" s="3"/>
      <c r="Q800" s="270"/>
      <c r="R800" s="3"/>
      <c r="S800" s="3"/>
      <c r="T800" s="3"/>
      <c r="U800" s="3"/>
      <c r="V800" s="3"/>
      <c r="W800" s="3"/>
      <c r="X800" s="3"/>
    </row>
    <row r="801" spans="1:24" ht="15.75" customHeight="1" x14ac:dyDescent="0.2">
      <c r="A801" s="27"/>
      <c r="B801" s="27"/>
      <c r="C801" s="27"/>
      <c r="D801" s="27"/>
      <c r="E801" s="3"/>
      <c r="F801" s="3"/>
      <c r="G801" s="3"/>
      <c r="H801" s="3"/>
      <c r="I801" s="3"/>
      <c r="J801" s="3"/>
      <c r="K801" s="3"/>
      <c r="L801" s="331"/>
      <c r="M801" s="331"/>
      <c r="N801" s="323"/>
      <c r="O801" s="331"/>
      <c r="P801" s="3"/>
      <c r="Q801" s="270"/>
      <c r="R801" s="3"/>
      <c r="S801" s="3"/>
      <c r="T801" s="3"/>
      <c r="U801" s="3"/>
      <c r="V801" s="3"/>
      <c r="W801" s="3"/>
      <c r="X801" s="3"/>
    </row>
    <row r="802" spans="1:24" ht="15.75" customHeight="1" x14ac:dyDescent="0.2">
      <c r="A802" s="27"/>
      <c r="B802" s="27"/>
      <c r="C802" s="27"/>
      <c r="D802" s="27"/>
      <c r="E802" s="3"/>
      <c r="F802" s="3"/>
      <c r="G802" s="3"/>
      <c r="H802" s="3"/>
      <c r="I802" s="3"/>
      <c r="J802" s="3"/>
      <c r="K802" s="3"/>
      <c r="L802" s="331"/>
      <c r="M802" s="331"/>
      <c r="N802" s="323"/>
      <c r="O802" s="331"/>
      <c r="P802" s="3"/>
      <c r="Q802" s="270"/>
      <c r="R802" s="3"/>
      <c r="S802" s="3"/>
      <c r="T802" s="3"/>
      <c r="U802" s="3"/>
      <c r="V802" s="3"/>
      <c r="W802" s="3"/>
      <c r="X802" s="3"/>
    </row>
    <row r="803" spans="1:24" ht="15.75" customHeight="1" x14ac:dyDescent="0.2">
      <c r="A803" s="27"/>
      <c r="B803" s="27"/>
      <c r="C803" s="27"/>
      <c r="D803" s="27"/>
      <c r="E803" s="3"/>
      <c r="F803" s="3"/>
      <c r="G803" s="3"/>
      <c r="H803" s="3"/>
      <c r="I803" s="3"/>
      <c r="J803" s="3"/>
      <c r="K803" s="3"/>
      <c r="L803" s="331"/>
      <c r="M803" s="331"/>
      <c r="N803" s="323"/>
      <c r="O803" s="331"/>
      <c r="P803" s="3"/>
      <c r="Q803" s="270"/>
      <c r="R803" s="3"/>
      <c r="S803" s="3"/>
      <c r="T803" s="3"/>
      <c r="U803" s="3"/>
      <c r="V803" s="3"/>
      <c r="W803" s="3"/>
      <c r="X803" s="3"/>
    </row>
    <row r="804" spans="1:24" ht="15.75" customHeight="1" x14ac:dyDescent="0.2">
      <c r="A804" s="27"/>
      <c r="B804" s="27"/>
      <c r="C804" s="27"/>
      <c r="D804" s="27"/>
      <c r="E804" s="3"/>
      <c r="F804" s="3"/>
      <c r="G804" s="3"/>
      <c r="H804" s="3"/>
      <c r="I804" s="3"/>
      <c r="J804" s="3"/>
      <c r="K804" s="3"/>
      <c r="L804" s="331"/>
      <c r="M804" s="331"/>
      <c r="N804" s="323"/>
      <c r="O804" s="331"/>
      <c r="P804" s="3"/>
      <c r="Q804" s="270"/>
      <c r="R804" s="3"/>
      <c r="S804" s="3"/>
      <c r="T804" s="3"/>
      <c r="U804" s="3"/>
      <c r="V804" s="3"/>
      <c r="W804" s="3"/>
      <c r="X804" s="3"/>
    </row>
    <row r="805" spans="1:24" ht="15.75" customHeight="1" x14ac:dyDescent="0.2">
      <c r="A805" s="27"/>
      <c r="B805" s="27"/>
      <c r="C805" s="27"/>
      <c r="D805" s="27"/>
      <c r="E805" s="3"/>
      <c r="F805" s="3"/>
      <c r="G805" s="3"/>
      <c r="H805" s="3"/>
      <c r="I805" s="3"/>
      <c r="J805" s="3"/>
      <c r="K805" s="3"/>
      <c r="L805" s="331"/>
      <c r="M805" s="331"/>
      <c r="N805" s="323"/>
      <c r="O805" s="331"/>
      <c r="P805" s="3"/>
      <c r="Q805" s="270"/>
      <c r="R805" s="3"/>
      <c r="S805" s="3"/>
      <c r="T805" s="3"/>
      <c r="U805" s="3"/>
      <c r="V805" s="3"/>
      <c r="W805" s="3"/>
      <c r="X805" s="3"/>
    </row>
    <row r="806" spans="1:24" ht="15.75" customHeight="1" x14ac:dyDescent="0.2">
      <c r="A806" s="27"/>
      <c r="B806" s="27"/>
      <c r="C806" s="27"/>
      <c r="D806" s="27"/>
      <c r="E806" s="3"/>
      <c r="F806" s="3"/>
      <c r="G806" s="3"/>
      <c r="H806" s="3"/>
      <c r="I806" s="3"/>
      <c r="J806" s="3"/>
      <c r="K806" s="3"/>
      <c r="L806" s="331"/>
      <c r="M806" s="331"/>
      <c r="N806" s="323"/>
      <c r="O806" s="331"/>
      <c r="P806" s="3"/>
      <c r="Q806" s="270"/>
      <c r="R806" s="3"/>
      <c r="S806" s="3"/>
      <c r="T806" s="3"/>
      <c r="U806" s="3"/>
      <c r="V806" s="3"/>
      <c r="W806" s="3"/>
      <c r="X806" s="3"/>
    </row>
    <row r="807" spans="1:24" ht="15.75" customHeight="1" x14ac:dyDescent="0.2">
      <c r="A807" s="27"/>
      <c r="B807" s="27"/>
      <c r="C807" s="27"/>
      <c r="D807" s="27"/>
      <c r="E807" s="3"/>
      <c r="F807" s="3"/>
      <c r="G807" s="3"/>
      <c r="H807" s="3"/>
      <c r="I807" s="3"/>
      <c r="J807" s="3"/>
      <c r="K807" s="3"/>
      <c r="L807" s="331"/>
      <c r="M807" s="331"/>
      <c r="N807" s="323"/>
      <c r="O807" s="331"/>
      <c r="P807" s="3"/>
      <c r="Q807" s="270"/>
      <c r="R807" s="3"/>
      <c r="S807" s="3"/>
      <c r="T807" s="3"/>
      <c r="U807" s="3"/>
      <c r="V807" s="3"/>
      <c r="W807" s="3"/>
      <c r="X807" s="3"/>
    </row>
    <row r="808" spans="1:24" ht="15.75" customHeight="1" x14ac:dyDescent="0.2">
      <c r="A808" s="27"/>
      <c r="B808" s="27"/>
      <c r="C808" s="27"/>
      <c r="D808" s="27"/>
      <c r="E808" s="3"/>
      <c r="F808" s="3"/>
      <c r="G808" s="3"/>
      <c r="H808" s="3"/>
      <c r="I808" s="3"/>
      <c r="J808" s="3"/>
      <c r="K808" s="3"/>
      <c r="L808" s="331"/>
      <c r="M808" s="331"/>
      <c r="N808" s="323"/>
      <c r="O808" s="331"/>
      <c r="P808" s="3"/>
      <c r="Q808" s="270"/>
      <c r="R808" s="3"/>
      <c r="S808" s="3"/>
      <c r="T808" s="3"/>
      <c r="U808" s="3"/>
      <c r="V808" s="3"/>
      <c r="W808" s="3"/>
      <c r="X808" s="3"/>
    </row>
    <row r="809" spans="1:24" ht="15.75" customHeight="1" x14ac:dyDescent="0.2">
      <c r="A809" s="27"/>
      <c r="B809" s="27"/>
      <c r="C809" s="27"/>
      <c r="D809" s="27"/>
      <c r="E809" s="3"/>
      <c r="F809" s="3"/>
      <c r="G809" s="3"/>
      <c r="H809" s="3"/>
      <c r="I809" s="3"/>
      <c r="J809" s="3"/>
      <c r="K809" s="3"/>
      <c r="L809" s="331"/>
      <c r="M809" s="331"/>
      <c r="N809" s="323"/>
      <c r="O809" s="331"/>
      <c r="P809" s="3"/>
      <c r="Q809" s="270"/>
      <c r="R809" s="3"/>
      <c r="S809" s="3"/>
      <c r="T809" s="3"/>
      <c r="U809" s="3"/>
      <c r="V809" s="3"/>
      <c r="W809" s="3"/>
      <c r="X809" s="3"/>
    </row>
    <row r="810" spans="1:24" ht="15.75" customHeight="1" x14ac:dyDescent="0.2">
      <c r="A810" s="27"/>
      <c r="B810" s="27"/>
      <c r="C810" s="27"/>
      <c r="D810" s="27"/>
      <c r="E810" s="3"/>
      <c r="F810" s="3"/>
      <c r="G810" s="3"/>
      <c r="H810" s="3"/>
      <c r="I810" s="3"/>
      <c r="J810" s="3"/>
      <c r="K810" s="3"/>
      <c r="L810" s="331"/>
      <c r="M810" s="331"/>
      <c r="N810" s="323"/>
      <c r="O810" s="331"/>
      <c r="P810" s="3"/>
      <c r="Q810" s="270"/>
      <c r="R810" s="3"/>
      <c r="S810" s="3"/>
      <c r="T810" s="3"/>
      <c r="U810" s="3"/>
      <c r="V810" s="3"/>
      <c r="W810" s="3"/>
      <c r="X810" s="3"/>
    </row>
    <row r="811" spans="1:24" ht="15.75" customHeight="1" x14ac:dyDescent="0.2">
      <c r="A811" s="27"/>
      <c r="B811" s="27"/>
      <c r="C811" s="27"/>
      <c r="D811" s="27"/>
      <c r="E811" s="3"/>
      <c r="F811" s="3"/>
      <c r="G811" s="3"/>
      <c r="H811" s="3"/>
      <c r="I811" s="3"/>
      <c r="J811" s="3"/>
      <c r="K811" s="3"/>
      <c r="L811" s="331"/>
      <c r="M811" s="331"/>
      <c r="N811" s="323"/>
      <c r="O811" s="331"/>
      <c r="P811" s="3"/>
      <c r="Q811" s="270"/>
      <c r="R811" s="3"/>
      <c r="S811" s="3"/>
      <c r="T811" s="3"/>
      <c r="U811" s="3"/>
      <c r="V811" s="3"/>
      <c r="W811" s="3"/>
      <c r="X811" s="3"/>
    </row>
    <row r="812" spans="1:24" ht="15.75" customHeight="1" x14ac:dyDescent="0.2">
      <c r="A812" s="27"/>
      <c r="B812" s="27"/>
      <c r="C812" s="27"/>
      <c r="D812" s="27"/>
      <c r="E812" s="3"/>
      <c r="F812" s="3"/>
      <c r="G812" s="3"/>
      <c r="H812" s="3"/>
      <c r="I812" s="3"/>
      <c r="J812" s="3"/>
      <c r="K812" s="3"/>
      <c r="L812" s="331"/>
      <c r="M812" s="331"/>
      <c r="N812" s="323"/>
      <c r="O812" s="331"/>
      <c r="P812" s="3"/>
      <c r="Q812" s="270"/>
      <c r="R812" s="3"/>
      <c r="S812" s="3"/>
      <c r="T812" s="3"/>
      <c r="U812" s="3"/>
      <c r="V812" s="3"/>
      <c r="W812" s="3"/>
      <c r="X812" s="3"/>
    </row>
    <row r="813" spans="1:24" ht="15.75" customHeight="1" x14ac:dyDescent="0.2">
      <c r="A813" s="27"/>
      <c r="B813" s="27"/>
      <c r="C813" s="27"/>
      <c r="D813" s="27"/>
      <c r="E813" s="3"/>
      <c r="F813" s="3"/>
      <c r="G813" s="3"/>
      <c r="H813" s="3"/>
      <c r="I813" s="3"/>
      <c r="J813" s="3"/>
      <c r="K813" s="3"/>
      <c r="L813" s="331"/>
      <c r="M813" s="331"/>
      <c r="N813" s="323"/>
      <c r="O813" s="331"/>
      <c r="P813" s="3"/>
      <c r="Q813" s="270"/>
      <c r="R813" s="3"/>
      <c r="S813" s="3"/>
      <c r="T813" s="3"/>
      <c r="U813" s="3"/>
      <c r="V813" s="3"/>
      <c r="W813" s="3"/>
      <c r="X813" s="3"/>
    </row>
    <row r="814" spans="1:24" ht="15.75" customHeight="1" x14ac:dyDescent="0.2">
      <c r="A814" s="27"/>
      <c r="B814" s="27"/>
      <c r="C814" s="27"/>
      <c r="D814" s="27"/>
      <c r="E814" s="3"/>
      <c r="F814" s="3"/>
      <c r="G814" s="3"/>
      <c r="H814" s="3"/>
      <c r="I814" s="3"/>
      <c r="J814" s="3"/>
      <c r="K814" s="3"/>
      <c r="L814" s="331"/>
      <c r="M814" s="331"/>
      <c r="N814" s="323"/>
      <c r="O814" s="331"/>
      <c r="P814" s="3"/>
      <c r="Q814" s="270"/>
      <c r="R814" s="3"/>
      <c r="S814" s="3"/>
      <c r="T814" s="3"/>
      <c r="U814" s="3"/>
      <c r="V814" s="3"/>
      <c r="W814" s="3"/>
      <c r="X814" s="3"/>
    </row>
    <row r="815" spans="1:24" ht="15.75" customHeight="1" x14ac:dyDescent="0.2">
      <c r="A815" s="27"/>
      <c r="B815" s="27"/>
      <c r="C815" s="27"/>
      <c r="D815" s="27"/>
      <c r="E815" s="3"/>
      <c r="F815" s="3"/>
      <c r="G815" s="3"/>
      <c r="H815" s="3"/>
      <c r="I815" s="3"/>
      <c r="J815" s="3"/>
      <c r="K815" s="3"/>
      <c r="L815" s="331"/>
      <c r="M815" s="331"/>
      <c r="N815" s="323"/>
      <c r="O815" s="331"/>
      <c r="P815" s="3"/>
      <c r="Q815" s="270"/>
      <c r="R815" s="3"/>
      <c r="S815" s="3"/>
      <c r="T815" s="3"/>
      <c r="U815" s="3"/>
      <c r="V815" s="3"/>
      <c r="W815" s="3"/>
      <c r="X815" s="3"/>
    </row>
    <row r="816" spans="1:24" ht="15.75" customHeight="1" x14ac:dyDescent="0.2">
      <c r="A816" s="27"/>
      <c r="B816" s="27"/>
      <c r="C816" s="27"/>
      <c r="D816" s="27"/>
      <c r="E816" s="3"/>
      <c r="F816" s="3"/>
      <c r="G816" s="3"/>
      <c r="H816" s="3"/>
      <c r="I816" s="3"/>
      <c r="J816" s="3"/>
      <c r="K816" s="3"/>
      <c r="L816" s="331"/>
      <c r="M816" s="331"/>
      <c r="N816" s="323"/>
      <c r="O816" s="331"/>
      <c r="P816" s="3"/>
      <c r="Q816" s="270"/>
      <c r="R816" s="3"/>
      <c r="S816" s="3"/>
      <c r="T816" s="3"/>
      <c r="U816" s="3"/>
      <c r="V816" s="3"/>
      <c r="W816" s="3"/>
      <c r="X816" s="3"/>
    </row>
    <row r="817" spans="1:24" ht="15.75" customHeight="1" x14ac:dyDescent="0.2">
      <c r="A817" s="27"/>
      <c r="B817" s="27"/>
      <c r="C817" s="27"/>
      <c r="D817" s="27"/>
      <c r="E817" s="3"/>
      <c r="F817" s="3"/>
      <c r="G817" s="3"/>
      <c r="H817" s="3"/>
      <c r="I817" s="3"/>
      <c r="J817" s="3"/>
      <c r="K817" s="3"/>
      <c r="L817" s="331"/>
      <c r="M817" s="331"/>
      <c r="N817" s="323"/>
      <c r="O817" s="331"/>
      <c r="P817" s="3"/>
      <c r="Q817" s="270"/>
      <c r="R817" s="3"/>
      <c r="S817" s="3"/>
      <c r="T817" s="3"/>
      <c r="U817" s="3"/>
      <c r="V817" s="3"/>
      <c r="W817" s="3"/>
      <c r="X817" s="3"/>
    </row>
    <row r="818" spans="1:24" ht="15.75" customHeight="1" x14ac:dyDescent="0.2">
      <c r="A818" s="27"/>
      <c r="B818" s="27"/>
      <c r="C818" s="27"/>
      <c r="D818" s="27"/>
      <c r="E818" s="3"/>
      <c r="F818" s="3"/>
      <c r="G818" s="3"/>
      <c r="H818" s="3"/>
      <c r="I818" s="3"/>
      <c r="J818" s="3"/>
      <c r="K818" s="3"/>
      <c r="L818" s="331"/>
      <c r="M818" s="331"/>
      <c r="N818" s="323"/>
      <c r="O818" s="331"/>
      <c r="P818" s="3"/>
      <c r="Q818" s="270"/>
      <c r="R818" s="3"/>
      <c r="S818" s="3"/>
      <c r="T818" s="3"/>
      <c r="U818" s="3"/>
      <c r="V818" s="3"/>
      <c r="W818" s="3"/>
      <c r="X818" s="3"/>
    </row>
    <row r="819" spans="1:24" ht="15.75" customHeight="1" x14ac:dyDescent="0.2">
      <c r="A819" s="27"/>
      <c r="B819" s="27"/>
      <c r="C819" s="27"/>
      <c r="D819" s="27"/>
      <c r="E819" s="3"/>
      <c r="F819" s="3"/>
      <c r="G819" s="3"/>
      <c r="H819" s="3"/>
      <c r="I819" s="3"/>
      <c r="J819" s="3"/>
      <c r="K819" s="3"/>
      <c r="L819" s="331"/>
      <c r="M819" s="331"/>
      <c r="N819" s="323"/>
      <c r="O819" s="331"/>
      <c r="P819" s="3"/>
      <c r="Q819" s="270"/>
      <c r="R819" s="3"/>
      <c r="S819" s="3"/>
      <c r="T819" s="3"/>
      <c r="U819" s="3"/>
      <c r="V819" s="3"/>
      <c r="W819" s="3"/>
      <c r="X819" s="3"/>
    </row>
    <row r="820" spans="1:24" ht="15.75" customHeight="1" x14ac:dyDescent="0.2">
      <c r="A820" s="27"/>
      <c r="B820" s="27"/>
      <c r="C820" s="27"/>
      <c r="D820" s="27"/>
      <c r="E820" s="3"/>
      <c r="F820" s="3"/>
      <c r="G820" s="3"/>
      <c r="H820" s="3"/>
      <c r="I820" s="3"/>
      <c r="J820" s="3"/>
      <c r="K820" s="3"/>
      <c r="L820" s="331"/>
      <c r="M820" s="331"/>
      <c r="N820" s="323"/>
      <c r="O820" s="331"/>
      <c r="P820" s="3"/>
      <c r="Q820" s="270"/>
      <c r="R820" s="3"/>
      <c r="S820" s="3"/>
      <c r="T820" s="3"/>
      <c r="U820" s="3"/>
      <c r="V820" s="3"/>
      <c r="W820" s="3"/>
      <c r="X820" s="3"/>
    </row>
    <row r="821" spans="1:24" ht="15.75" customHeight="1" x14ac:dyDescent="0.2">
      <c r="A821" s="27"/>
      <c r="B821" s="27"/>
      <c r="C821" s="27"/>
      <c r="D821" s="27"/>
      <c r="E821" s="3"/>
      <c r="F821" s="3"/>
      <c r="G821" s="3"/>
      <c r="H821" s="3"/>
      <c r="I821" s="3"/>
      <c r="J821" s="3"/>
      <c r="K821" s="3"/>
      <c r="L821" s="331"/>
      <c r="M821" s="331"/>
      <c r="N821" s="323"/>
      <c r="O821" s="331"/>
      <c r="P821" s="3"/>
      <c r="Q821" s="270"/>
      <c r="R821" s="3"/>
      <c r="S821" s="3"/>
      <c r="T821" s="3"/>
      <c r="U821" s="3"/>
      <c r="V821" s="3"/>
      <c r="W821" s="3"/>
      <c r="X821" s="3"/>
    </row>
    <row r="822" spans="1:24" ht="15.75" customHeight="1" x14ac:dyDescent="0.2">
      <c r="A822" s="27"/>
      <c r="B822" s="27"/>
      <c r="C822" s="27"/>
      <c r="D822" s="27"/>
      <c r="E822" s="3"/>
      <c r="F822" s="3"/>
      <c r="G822" s="3"/>
      <c r="H822" s="3"/>
      <c r="I822" s="3"/>
      <c r="J822" s="3"/>
      <c r="K822" s="3"/>
      <c r="L822" s="331"/>
      <c r="M822" s="331"/>
      <c r="N822" s="323"/>
      <c r="O822" s="331"/>
      <c r="P822" s="3"/>
      <c r="Q822" s="270"/>
      <c r="R822" s="3"/>
      <c r="S822" s="3"/>
      <c r="T822" s="3"/>
      <c r="U822" s="3"/>
      <c r="V822" s="3"/>
      <c r="W822" s="3"/>
      <c r="X822" s="3"/>
    </row>
    <row r="823" spans="1:24" ht="15.75" customHeight="1" x14ac:dyDescent="0.2">
      <c r="A823" s="27"/>
      <c r="B823" s="27"/>
      <c r="C823" s="27"/>
      <c r="D823" s="27"/>
      <c r="E823" s="3"/>
      <c r="F823" s="3"/>
      <c r="G823" s="3"/>
      <c r="H823" s="3"/>
      <c r="I823" s="3"/>
      <c r="J823" s="3"/>
      <c r="K823" s="3"/>
      <c r="L823" s="331"/>
      <c r="M823" s="331"/>
      <c r="N823" s="323"/>
      <c r="O823" s="331"/>
      <c r="P823" s="3"/>
      <c r="Q823" s="270"/>
      <c r="R823" s="3"/>
      <c r="S823" s="3"/>
      <c r="T823" s="3"/>
      <c r="U823" s="3"/>
      <c r="V823" s="3"/>
      <c r="W823" s="3"/>
      <c r="X823" s="3"/>
    </row>
    <row r="824" spans="1:24" ht="15.75" customHeight="1" x14ac:dyDescent="0.2">
      <c r="A824" s="27"/>
      <c r="B824" s="27"/>
      <c r="C824" s="27"/>
      <c r="D824" s="27"/>
      <c r="E824" s="3"/>
      <c r="F824" s="3"/>
      <c r="G824" s="3"/>
      <c r="H824" s="3"/>
      <c r="I824" s="3"/>
      <c r="J824" s="3"/>
      <c r="K824" s="3"/>
      <c r="L824" s="331"/>
      <c r="M824" s="331"/>
      <c r="N824" s="323"/>
      <c r="O824" s="331"/>
      <c r="P824" s="3"/>
      <c r="Q824" s="270"/>
      <c r="R824" s="3"/>
      <c r="S824" s="3"/>
      <c r="T824" s="3"/>
      <c r="U824" s="3"/>
      <c r="V824" s="3"/>
      <c r="W824" s="3"/>
      <c r="X824" s="3"/>
    </row>
    <row r="825" spans="1:24" ht="15.75" customHeight="1" x14ac:dyDescent="0.2">
      <c r="A825" s="27"/>
      <c r="B825" s="27"/>
      <c r="C825" s="27"/>
      <c r="D825" s="27"/>
      <c r="E825" s="3"/>
      <c r="F825" s="3"/>
      <c r="G825" s="3"/>
      <c r="H825" s="3"/>
      <c r="I825" s="3"/>
      <c r="J825" s="3"/>
      <c r="K825" s="3"/>
      <c r="L825" s="331"/>
      <c r="M825" s="331"/>
      <c r="N825" s="323"/>
      <c r="O825" s="331"/>
      <c r="P825" s="3"/>
      <c r="Q825" s="270"/>
      <c r="R825" s="3"/>
      <c r="S825" s="3"/>
      <c r="T825" s="3"/>
      <c r="U825" s="3"/>
      <c r="V825" s="3"/>
      <c r="W825" s="3"/>
      <c r="X825" s="3"/>
    </row>
    <row r="826" spans="1:24" ht="15.75" customHeight="1" x14ac:dyDescent="0.2">
      <c r="A826" s="27"/>
      <c r="B826" s="27"/>
      <c r="C826" s="27"/>
      <c r="D826" s="27"/>
      <c r="E826" s="3"/>
      <c r="F826" s="3"/>
      <c r="G826" s="3"/>
      <c r="H826" s="3"/>
      <c r="I826" s="3"/>
      <c r="J826" s="3"/>
      <c r="K826" s="3"/>
      <c r="L826" s="331"/>
      <c r="M826" s="331"/>
      <c r="N826" s="323"/>
      <c r="O826" s="331"/>
      <c r="P826" s="3"/>
      <c r="Q826" s="270"/>
      <c r="R826" s="3"/>
      <c r="S826" s="3"/>
      <c r="T826" s="3"/>
      <c r="U826" s="3"/>
      <c r="V826" s="3"/>
      <c r="W826" s="3"/>
      <c r="X826" s="3"/>
    </row>
    <row r="827" spans="1:24" ht="15.75" customHeight="1" x14ac:dyDescent="0.2">
      <c r="A827" s="27"/>
      <c r="B827" s="27"/>
      <c r="C827" s="27"/>
      <c r="D827" s="27"/>
      <c r="E827" s="3"/>
      <c r="F827" s="3"/>
      <c r="G827" s="3"/>
      <c r="H827" s="3"/>
      <c r="I827" s="3"/>
      <c r="J827" s="3"/>
      <c r="K827" s="3"/>
      <c r="L827" s="331"/>
      <c r="M827" s="331"/>
      <c r="N827" s="323"/>
      <c r="O827" s="331"/>
      <c r="P827" s="3"/>
      <c r="Q827" s="270"/>
      <c r="R827" s="3"/>
      <c r="S827" s="3"/>
      <c r="T827" s="3"/>
      <c r="U827" s="3"/>
      <c r="V827" s="3"/>
      <c r="W827" s="3"/>
      <c r="X827" s="3"/>
    </row>
    <row r="828" spans="1:24" ht="15.75" customHeight="1" x14ac:dyDescent="0.2">
      <c r="A828" s="27"/>
      <c r="B828" s="27"/>
      <c r="C828" s="27"/>
      <c r="D828" s="27"/>
      <c r="E828" s="3"/>
      <c r="F828" s="3"/>
      <c r="G828" s="3"/>
      <c r="H828" s="3"/>
      <c r="I828" s="3"/>
      <c r="J828" s="3"/>
      <c r="K828" s="3"/>
      <c r="L828" s="331"/>
      <c r="M828" s="331"/>
      <c r="N828" s="323"/>
      <c r="O828" s="331"/>
      <c r="P828" s="3"/>
      <c r="Q828" s="270"/>
      <c r="R828" s="3"/>
      <c r="S828" s="3"/>
      <c r="T828" s="3"/>
      <c r="U828" s="3"/>
      <c r="V828" s="3"/>
      <c r="W828" s="3"/>
      <c r="X828" s="3"/>
    </row>
    <row r="829" spans="1:24" ht="15.75" customHeight="1" x14ac:dyDescent="0.2">
      <c r="A829" s="27"/>
      <c r="B829" s="27"/>
      <c r="C829" s="27"/>
      <c r="D829" s="27"/>
      <c r="E829" s="3"/>
      <c r="F829" s="3"/>
      <c r="G829" s="3"/>
      <c r="H829" s="3"/>
      <c r="I829" s="3"/>
      <c r="J829" s="3"/>
      <c r="K829" s="3"/>
      <c r="L829" s="331"/>
      <c r="M829" s="331"/>
      <c r="N829" s="323"/>
      <c r="O829" s="331"/>
      <c r="P829" s="3"/>
      <c r="Q829" s="270"/>
      <c r="R829" s="3"/>
      <c r="S829" s="3"/>
      <c r="T829" s="3"/>
      <c r="U829" s="3"/>
      <c r="V829" s="3"/>
      <c r="W829" s="3"/>
      <c r="X829" s="3"/>
    </row>
    <row r="830" spans="1:24" ht="15.75" customHeight="1" x14ac:dyDescent="0.2">
      <c r="A830" s="27"/>
      <c r="B830" s="27"/>
      <c r="C830" s="27"/>
      <c r="D830" s="27"/>
      <c r="E830" s="3"/>
      <c r="F830" s="3"/>
      <c r="G830" s="3"/>
      <c r="H830" s="3"/>
      <c r="I830" s="3"/>
      <c r="J830" s="3"/>
      <c r="K830" s="3"/>
      <c r="L830" s="331"/>
      <c r="M830" s="331"/>
      <c r="N830" s="323"/>
      <c r="O830" s="331"/>
      <c r="P830" s="3"/>
      <c r="Q830" s="270"/>
      <c r="R830" s="3"/>
      <c r="S830" s="3"/>
      <c r="T830" s="3"/>
      <c r="U830" s="3"/>
      <c r="V830" s="3"/>
      <c r="W830" s="3"/>
      <c r="X830" s="3"/>
    </row>
    <row r="831" spans="1:24" ht="15.75" customHeight="1" x14ac:dyDescent="0.2">
      <c r="A831" s="27"/>
      <c r="B831" s="27"/>
      <c r="C831" s="27"/>
      <c r="D831" s="27"/>
      <c r="E831" s="3"/>
      <c r="F831" s="3"/>
      <c r="G831" s="3"/>
      <c r="H831" s="3"/>
      <c r="I831" s="3"/>
      <c r="J831" s="3"/>
      <c r="K831" s="3"/>
      <c r="L831" s="331"/>
      <c r="M831" s="331"/>
      <c r="N831" s="323"/>
      <c r="O831" s="331"/>
      <c r="P831" s="3"/>
      <c r="Q831" s="270"/>
      <c r="R831" s="3"/>
      <c r="S831" s="3"/>
      <c r="T831" s="3"/>
      <c r="U831" s="3"/>
      <c r="V831" s="3"/>
      <c r="W831" s="3"/>
      <c r="X831" s="3"/>
    </row>
    <row r="832" spans="1:24" ht="15.75" customHeight="1" x14ac:dyDescent="0.2">
      <c r="A832" s="27"/>
      <c r="B832" s="27"/>
      <c r="C832" s="27"/>
      <c r="D832" s="27"/>
      <c r="E832" s="3"/>
      <c r="F832" s="3"/>
      <c r="G832" s="3"/>
      <c r="H832" s="3"/>
      <c r="I832" s="3"/>
      <c r="J832" s="3"/>
      <c r="K832" s="3"/>
      <c r="L832" s="331"/>
      <c r="M832" s="331"/>
      <c r="N832" s="323"/>
      <c r="O832" s="331"/>
      <c r="P832" s="3"/>
      <c r="Q832" s="270"/>
      <c r="R832" s="3"/>
      <c r="S832" s="3"/>
      <c r="T832" s="3"/>
      <c r="U832" s="3"/>
      <c r="V832" s="3"/>
      <c r="W832" s="3"/>
      <c r="X832" s="3"/>
    </row>
    <row r="833" spans="1:24" ht="15.75" customHeight="1" x14ac:dyDescent="0.2">
      <c r="A833" s="27"/>
      <c r="B833" s="27"/>
      <c r="C833" s="27"/>
      <c r="D833" s="27"/>
      <c r="E833" s="3"/>
      <c r="F833" s="3"/>
      <c r="G833" s="3"/>
      <c r="H833" s="3"/>
      <c r="I833" s="3"/>
      <c r="J833" s="3"/>
      <c r="K833" s="3"/>
      <c r="L833" s="331"/>
      <c r="M833" s="331"/>
      <c r="N833" s="323"/>
      <c r="O833" s="331"/>
      <c r="P833" s="3"/>
      <c r="Q833" s="270"/>
      <c r="R833" s="3"/>
      <c r="S833" s="3"/>
      <c r="T833" s="3"/>
      <c r="U833" s="3"/>
      <c r="V833" s="3"/>
      <c r="W833" s="3"/>
      <c r="X833" s="3"/>
    </row>
    <row r="834" spans="1:24" ht="15.75" customHeight="1" x14ac:dyDescent="0.2">
      <c r="A834" s="27"/>
      <c r="B834" s="27"/>
      <c r="C834" s="27"/>
      <c r="D834" s="27"/>
      <c r="E834" s="3"/>
      <c r="F834" s="3"/>
      <c r="G834" s="3"/>
      <c r="H834" s="3"/>
      <c r="I834" s="3"/>
      <c r="J834" s="3"/>
      <c r="K834" s="3"/>
      <c r="L834" s="331"/>
      <c r="M834" s="331"/>
      <c r="N834" s="323"/>
      <c r="O834" s="331"/>
      <c r="P834" s="3"/>
      <c r="Q834" s="270"/>
      <c r="R834" s="3"/>
      <c r="S834" s="3"/>
      <c r="T834" s="3"/>
      <c r="U834" s="3"/>
      <c r="V834" s="3"/>
      <c r="W834" s="3"/>
      <c r="X834" s="3"/>
    </row>
    <row r="835" spans="1:24" ht="15.75" customHeight="1" x14ac:dyDescent="0.2">
      <c r="A835" s="27"/>
      <c r="B835" s="27"/>
      <c r="C835" s="27"/>
      <c r="D835" s="27"/>
      <c r="E835" s="3"/>
      <c r="F835" s="3"/>
      <c r="G835" s="3"/>
      <c r="H835" s="3"/>
      <c r="I835" s="3"/>
      <c r="J835" s="3"/>
      <c r="K835" s="3"/>
      <c r="L835" s="331"/>
      <c r="M835" s="331"/>
      <c r="N835" s="323"/>
      <c r="O835" s="331"/>
      <c r="P835" s="3"/>
      <c r="Q835" s="270"/>
      <c r="R835" s="3"/>
      <c r="S835" s="3"/>
      <c r="T835" s="3"/>
      <c r="U835" s="3"/>
      <c r="V835" s="3"/>
      <c r="W835" s="3"/>
      <c r="X835" s="3"/>
    </row>
    <row r="836" spans="1:24" ht="15.75" customHeight="1" x14ac:dyDescent="0.2">
      <c r="A836" s="27"/>
      <c r="B836" s="27"/>
      <c r="C836" s="27"/>
      <c r="D836" s="27"/>
      <c r="E836" s="3"/>
      <c r="F836" s="3"/>
      <c r="G836" s="3"/>
      <c r="H836" s="3"/>
      <c r="I836" s="3"/>
      <c r="J836" s="3"/>
      <c r="K836" s="3"/>
      <c r="L836" s="331"/>
      <c r="M836" s="331"/>
      <c r="N836" s="323"/>
      <c r="O836" s="331"/>
      <c r="P836" s="3"/>
      <c r="Q836" s="270"/>
      <c r="R836" s="3"/>
      <c r="S836" s="3"/>
      <c r="T836" s="3"/>
      <c r="U836" s="3"/>
      <c r="V836" s="3"/>
      <c r="W836" s="3"/>
      <c r="X836" s="3"/>
    </row>
    <row r="837" spans="1:24" ht="15.75" customHeight="1" x14ac:dyDescent="0.2">
      <c r="A837" s="27"/>
      <c r="B837" s="27"/>
      <c r="C837" s="27"/>
      <c r="D837" s="27"/>
      <c r="E837" s="3"/>
      <c r="F837" s="3"/>
      <c r="G837" s="3"/>
      <c r="H837" s="3"/>
      <c r="I837" s="3"/>
      <c r="J837" s="3"/>
      <c r="K837" s="3"/>
      <c r="L837" s="331"/>
      <c r="M837" s="331"/>
      <c r="N837" s="323"/>
      <c r="O837" s="331"/>
      <c r="P837" s="3"/>
      <c r="Q837" s="270"/>
      <c r="R837" s="3"/>
      <c r="S837" s="3"/>
      <c r="T837" s="3"/>
      <c r="U837" s="3"/>
      <c r="V837" s="3"/>
      <c r="W837" s="3"/>
      <c r="X837" s="3"/>
    </row>
    <row r="838" spans="1:24" ht="15.75" customHeight="1" x14ac:dyDescent="0.2">
      <c r="A838" s="27"/>
      <c r="B838" s="27"/>
      <c r="C838" s="27"/>
      <c r="D838" s="27"/>
      <c r="E838" s="3"/>
      <c r="F838" s="3"/>
      <c r="G838" s="3"/>
      <c r="H838" s="3"/>
      <c r="I838" s="3"/>
      <c r="J838" s="3"/>
      <c r="K838" s="3"/>
      <c r="L838" s="331"/>
      <c r="M838" s="331"/>
      <c r="N838" s="323"/>
      <c r="O838" s="331"/>
      <c r="P838" s="3"/>
      <c r="Q838" s="270"/>
      <c r="R838" s="3"/>
      <c r="S838" s="3"/>
      <c r="T838" s="3"/>
      <c r="U838" s="3"/>
      <c r="V838" s="3"/>
      <c r="W838" s="3"/>
      <c r="X838" s="3"/>
    </row>
    <row r="839" spans="1:24" ht="15.75" customHeight="1" x14ac:dyDescent="0.2">
      <c r="A839" s="27"/>
      <c r="B839" s="27"/>
      <c r="C839" s="27"/>
      <c r="D839" s="27"/>
      <c r="E839" s="3"/>
      <c r="F839" s="3"/>
      <c r="G839" s="3"/>
      <c r="H839" s="3"/>
      <c r="I839" s="3"/>
      <c r="J839" s="3"/>
      <c r="K839" s="3"/>
      <c r="L839" s="331"/>
      <c r="M839" s="331"/>
      <c r="N839" s="323"/>
      <c r="O839" s="331"/>
      <c r="P839" s="3"/>
      <c r="Q839" s="270"/>
      <c r="R839" s="3"/>
      <c r="S839" s="3"/>
      <c r="T839" s="3"/>
      <c r="U839" s="3"/>
      <c r="V839" s="3"/>
      <c r="W839" s="3"/>
      <c r="X839" s="3"/>
    </row>
    <row r="840" spans="1:24" ht="15.75" customHeight="1" x14ac:dyDescent="0.2">
      <c r="A840" s="27"/>
      <c r="B840" s="27"/>
      <c r="C840" s="27"/>
      <c r="D840" s="27"/>
      <c r="E840" s="3"/>
      <c r="F840" s="3"/>
      <c r="G840" s="3"/>
      <c r="H840" s="3"/>
      <c r="I840" s="3"/>
      <c r="J840" s="3"/>
      <c r="K840" s="3"/>
      <c r="L840" s="331"/>
      <c r="M840" s="331"/>
      <c r="N840" s="323"/>
      <c r="O840" s="331"/>
      <c r="P840" s="3"/>
      <c r="Q840" s="270"/>
      <c r="R840" s="3"/>
      <c r="S840" s="3"/>
      <c r="T840" s="3"/>
      <c r="U840" s="3"/>
      <c r="V840" s="3"/>
      <c r="W840" s="3"/>
      <c r="X840" s="3"/>
    </row>
    <row r="841" spans="1:24" ht="15.75" customHeight="1" x14ac:dyDescent="0.2">
      <c r="A841" s="27"/>
      <c r="B841" s="27"/>
      <c r="C841" s="27"/>
      <c r="D841" s="27"/>
      <c r="E841" s="3"/>
      <c r="F841" s="3"/>
      <c r="G841" s="3"/>
      <c r="H841" s="3"/>
      <c r="I841" s="3"/>
      <c r="J841" s="3"/>
      <c r="K841" s="3"/>
      <c r="L841" s="331"/>
      <c r="M841" s="331"/>
      <c r="N841" s="323"/>
      <c r="O841" s="331"/>
      <c r="P841" s="3"/>
      <c r="Q841" s="270"/>
      <c r="R841" s="3"/>
      <c r="S841" s="3"/>
      <c r="T841" s="3"/>
      <c r="U841" s="3"/>
      <c r="V841" s="3"/>
      <c r="W841" s="3"/>
      <c r="X841" s="3"/>
    </row>
    <row r="842" spans="1:24" ht="15.75" customHeight="1" x14ac:dyDescent="0.2">
      <c r="A842" s="27"/>
      <c r="B842" s="27"/>
      <c r="C842" s="27"/>
      <c r="D842" s="27"/>
      <c r="E842" s="3"/>
      <c r="F842" s="3"/>
      <c r="G842" s="3"/>
      <c r="H842" s="3"/>
      <c r="I842" s="3"/>
      <c r="J842" s="3"/>
      <c r="K842" s="3"/>
      <c r="L842" s="331"/>
      <c r="M842" s="331"/>
      <c r="N842" s="323"/>
      <c r="O842" s="331"/>
      <c r="P842" s="3"/>
      <c r="Q842" s="270"/>
      <c r="R842" s="3"/>
      <c r="S842" s="3"/>
      <c r="T842" s="3"/>
      <c r="U842" s="3"/>
      <c r="V842" s="3"/>
      <c r="W842" s="3"/>
      <c r="X842" s="3"/>
    </row>
    <row r="843" spans="1:24" ht="15.75" customHeight="1" x14ac:dyDescent="0.2">
      <c r="A843" s="27"/>
      <c r="B843" s="27"/>
      <c r="C843" s="27"/>
      <c r="D843" s="27"/>
      <c r="E843" s="3"/>
      <c r="F843" s="3"/>
      <c r="G843" s="3"/>
      <c r="H843" s="3"/>
      <c r="I843" s="3"/>
      <c r="J843" s="3"/>
      <c r="K843" s="3"/>
      <c r="L843" s="331"/>
      <c r="M843" s="331"/>
      <c r="N843" s="323"/>
      <c r="O843" s="331"/>
      <c r="P843" s="3"/>
      <c r="Q843" s="270"/>
      <c r="R843" s="3"/>
      <c r="S843" s="3"/>
      <c r="T843" s="3"/>
      <c r="U843" s="3"/>
      <c r="V843" s="3"/>
      <c r="W843" s="3"/>
      <c r="X843" s="3"/>
    </row>
    <row r="844" spans="1:24" ht="15.75" customHeight="1" x14ac:dyDescent="0.2">
      <c r="A844" s="27"/>
      <c r="B844" s="27"/>
      <c r="C844" s="27"/>
      <c r="D844" s="27"/>
      <c r="E844" s="3"/>
      <c r="F844" s="3"/>
      <c r="G844" s="3"/>
      <c r="H844" s="3"/>
      <c r="I844" s="3"/>
      <c r="J844" s="3"/>
      <c r="K844" s="3"/>
      <c r="L844" s="331"/>
      <c r="M844" s="331"/>
      <c r="N844" s="323"/>
      <c r="O844" s="331"/>
      <c r="P844" s="3"/>
      <c r="Q844" s="270"/>
      <c r="R844" s="3"/>
      <c r="S844" s="3"/>
      <c r="T844" s="3"/>
      <c r="U844" s="3"/>
      <c r="V844" s="3"/>
      <c r="W844" s="3"/>
      <c r="X844" s="3"/>
    </row>
    <row r="845" spans="1:24" ht="15.75" customHeight="1" x14ac:dyDescent="0.2">
      <c r="A845" s="27"/>
      <c r="B845" s="27"/>
      <c r="C845" s="27"/>
      <c r="D845" s="27"/>
      <c r="E845" s="3"/>
      <c r="F845" s="3"/>
      <c r="G845" s="3"/>
      <c r="H845" s="3"/>
      <c r="I845" s="3"/>
      <c r="J845" s="3"/>
      <c r="K845" s="3"/>
      <c r="L845" s="331"/>
      <c r="M845" s="331"/>
      <c r="N845" s="323"/>
      <c r="O845" s="331"/>
      <c r="P845" s="3"/>
      <c r="Q845" s="270"/>
      <c r="R845" s="3"/>
      <c r="S845" s="3"/>
      <c r="T845" s="3"/>
      <c r="U845" s="3"/>
      <c r="V845" s="3"/>
      <c r="W845" s="3"/>
      <c r="X845" s="3"/>
    </row>
    <row r="846" spans="1:24" ht="15.75" customHeight="1" x14ac:dyDescent="0.2">
      <c r="A846" s="27"/>
      <c r="B846" s="27"/>
      <c r="C846" s="27"/>
      <c r="D846" s="27"/>
      <c r="E846" s="3"/>
      <c r="F846" s="3"/>
      <c r="G846" s="3"/>
      <c r="H846" s="3"/>
      <c r="I846" s="3"/>
      <c r="J846" s="3"/>
      <c r="K846" s="3"/>
      <c r="L846" s="331"/>
      <c r="M846" s="331"/>
      <c r="N846" s="323"/>
      <c r="O846" s="331"/>
      <c r="P846" s="3"/>
      <c r="Q846" s="270"/>
      <c r="R846" s="3"/>
      <c r="S846" s="3"/>
      <c r="T846" s="3"/>
      <c r="U846" s="3"/>
      <c r="V846" s="3"/>
      <c r="W846" s="3"/>
      <c r="X846" s="3"/>
    </row>
    <row r="847" spans="1:24" ht="15.75" customHeight="1" x14ac:dyDescent="0.2">
      <c r="A847" s="27"/>
      <c r="B847" s="27"/>
      <c r="C847" s="27"/>
      <c r="D847" s="27"/>
      <c r="E847" s="3"/>
      <c r="F847" s="3"/>
      <c r="G847" s="3"/>
      <c r="H847" s="3"/>
      <c r="I847" s="3"/>
      <c r="J847" s="3"/>
      <c r="K847" s="3"/>
      <c r="L847" s="331"/>
      <c r="M847" s="331"/>
      <c r="N847" s="323"/>
      <c r="O847" s="331"/>
      <c r="P847" s="3"/>
      <c r="Q847" s="270"/>
      <c r="R847" s="3"/>
      <c r="S847" s="3"/>
      <c r="T847" s="3"/>
      <c r="U847" s="3"/>
      <c r="V847" s="3"/>
      <c r="W847" s="3"/>
      <c r="X847" s="3"/>
    </row>
    <row r="848" spans="1:24" ht="15.75" customHeight="1" x14ac:dyDescent="0.2">
      <c r="A848" s="27"/>
      <c r="B848" s="27"/>
      <c r="C848" s="27"/>
      <c r="D848" s="27"/>
      <c r="E848" s="3"/>
      <c r="F848" s="3"/>
      <c r="G848" s="3"/>
      <c r="H848" s="3"/>
      <c r="I848" s="3"/>
      <c r="J848" s="3"/>
      <c r="K848" s="3"/>
      <c r="L848" s="331"/>
      <c r="M848" s="331"/>
      <c r="N848" s="323"/>
      <c r="O848" s="331"/>
      <c r="P848" s="3"/>
      <c r="Q848" s="270"/>
      <c r="R848" s="3"/>
      <c r="S848" s="3"/>
      <c r="T848" s="3"/>
      <c r="U848" s="3"/>
      <c r="V848" s="3"/>
      <c r="W848" s="3"/>
      <c r="X848" s="3"/>
    </row>
    <row r="849" spans="1:24" ht="15.75" customHeight="1" x14ac:dyDescent="0.2">
      <c r="A849" s="27"/>
      <c r="B849" s="27"/>
      <c r="C849" s="27"/>
      <c r="D849" s="27"/>
      <c r="E849" s="3"/>
      <c r="F849" s="3"/>
      <c r="G849" s="3"/>
      <c r="H849" s="3"/>
      <c r="I849" s="3"/>
      <c r="J849" s="3"/>
      <c r="K849" s="3"/>
      <c r="L849" s="331"/>
      <c r="M849" s="331"/>
      <c r="N849" s="323"/>
      <c r="O849" s="331"/>
      <c r="P849" s="3"/>
      <c r="Q849" s="270"/>
      <c r="R849" s="3"/>
      <c r="S849" s="3"/>
      <c r="T849" s="3"/>
      <c r="U849" s="3"/>
      <c r="V849" s="3"/>
      <c r="W849" s="3"/>
      <c r="X849" s="3"/>
    </row>
    <row r="850" spans="1:24" ht="15.75" customHeight="1" x14ac:dyDescent="0.2">
      <c r="A850" s="27"/>
      <c r="B850" s="27"/>
      <c r="C850" s="27"/>
      <c r="D850" s="27"/>
      <c r="E850" s="3"/>
      <c r="F850" s="3"/>
      <c r="G850" s="3"/>
      <c r="H850" s="3"/>
      <c r="I850" s="3"/>
      <c r="J850" s="3"/>
      <c r="K850" s="3"/>
      <c r="L850" s="331"/>
      <c r="M850" s="331"/>
      <c r="N850" s="323"/>
      <c r="O850" s="331"/>
      <c r="P850" s="3"/>
      <c r="Q850" s="270"/>
      <c r="R850" s="3"/>
      <c r="S850" s="3"/>
      <c r="T850" s="3"/>
      <c r="U850" s="3"/>
      <c r="V850" s="3"/>
      <c r="W850" s="3"/>
      <c r="X850" s="3"/>
    </row>
    <row r="851" spans="1:24" ht="15.75" customHeight="1" x14ac:dyDescent="0.2">
      <c r="A851" s="27"/>
      <c r="B851" s="27"/>
      <c r="C851" s="27"/>
      <c r="D851" s="27"/>
      <c r="E851" s="3"/>
      <c r="F851" s="3"/>
      <c r="G851" s="3"/>
      <c r="H851" s="3"/>
      <c r="I851" s="3"/>
      <c r="J851" s="3"/>
      <c r="K851" s="3"/>
      <c r="L851" s="331"/>
      <c r="M851" s="331"/>
      <c r="N851" s="323"/>
      <c r="O851" s="331"/>
      <c r="P851" s="3"/>
      <c r="Q851" s="270"/>
      <c r="R851" s="3"/>
      <c r="S851" s="3"/>
      <c r="T851" s="3"/>
      <c r="U851" s="3"/>
      <c r="V851" s="3"/>
      <c r="W851" s="3"/>
      <c r="X851" s="3"/>
    </row>
    <row r="852" spans="1:24" ht="15.75" customHeight="1" x14ac:dyDescent="0.2">
      <c r="A852" s="27"/>
      <c r="B852" s="27"/>
      <c r="C852" s="27"/>
      <c r="D852" s="27"/>
      <c r="E852" s="3"/>
      <c r="F852" s="3"/>
      <c r="G852" s="3"/>
      <c r="H852" s="3"/>
      <c r="I852" s="3"/>
      <c r="J852" s="3"/>
      <c r="K852" s="3"/>
      <c r="L852" s="331"/>
      <c r="M852" s="331"/>
      <c r="N852" s="323"/>
      <c r="O852" s="331"/>
      <c r="P852" s="3"/>
      <c r="Q852" s="270"/>
      <c r="R852" s="3"/>
      <c r="S852" s="3"/>
      <c r="T852" s="3"/>
      <c r="U852" s="3"/>
      <c r="V852" s="3"/>
      <c r="W852" s="3"/>
      <c r="X852" s="3"/>
    </row>
    <row r="853" spans="1:24" ht="15.75" customHeight="1" x14ac:dyDescent="0.2">
      <c r="A853" s="27"/>
      <c r="B853" s="27"/>
      <c r="C853" s="27"/>
      <c r="D853" s="27"/>
      <c r="E853" s="3"/>
      <c r="F853" s="3"/>
      <c r="G853" s="3"/>
      <c r="H853" s="3"/>
      <c r="I853" s="3"/>
      <c r="J853" s="3"/>
      <c r="K853" s="3"/>
      <c r="L853" s="331"/>
      <c r="M853" s="331"/>
      <c r="N853" s="323"/>
      <c r="O853" s="331"/>
      <c r="P853" s="3"/>
      <c r="Q853" s="270"/>
      <c r="R853" s="3"/>
      <c r="S853" s="3"/>
      <c r="T853" s="3"/>
      <c r="U853" s="3"/>
      <c r="V853" s="3"/>
      <c r="W853" s="3"/>
      <c r="X853" s="3"/>
    </row>
    <row r="854" spans="1:24" ht="15.75" customHeight="1" x14ac:dyDescent="0.2">
      <c r="A854" s="27"/>
      <c r="B854" s="27"/>
      <c r="C854" s="27"/>
      <c r="D854" s="27"/>
      <c r="E854" s="3"/>
      <c r="F854" s="3"/>
      <c r="G854" s="3"/>
      <c r="H854" s="3"/>
      <c r="I854" s="3"/>
      <c r="J854" s="3"/>
      <c r="K854" s="3"/>
      <c r="L854" s="331"/>
      <c r="M854" s="331"/>
      <c r="N854" s="323"/>
      <c r="O854" s="331"/>
      <c r="P854" s="3"/>
      <c r="Q854" s="270"/>
      <c r="R854" s="3"/>
      <c r="S854" s="3"/>
      <c r="T854" s="3"/>
      <c r="U854" s="3"/>
      <c r="V854" s="3"/>
      <c r="W854" s="3"/>
      <c r="X854" s="3"/>
    </row>
    <row r="855" spans="1:24" ht="15.75" customHeight="1" x14ac:dyDescent="0.2">
      <c r="A855" s="27"/>
      <c r="B855" s="27"/>
      <c r="C855" s="27"/>
      <c r="D855" s="27"/>
      <c r="E855" s="3"/>
      <c r="F855" s="3"/>
      <c r="G855" s="3"/>
      <c r="H855" s="3"/>
      <c r="I855" s="3"/>
      <c r="J855" s="3"/>
      <c r="K855" s="3"/>
      <c r="L855" s="331"/>
      <c r="M855" s="331"/>
      <c r="N855" s="323"/>
      <c r="O855" s="331"/>
      <c r="P855" s="3"/>
      <c r="Q855" s="270"/>
      <c r="R855" s="3"/>
      <c r="S855" s="3"/>
      <c r="T855" s="3"/>
      <c r="U855" s="3"/>
      <c r="V855" s="3"/>
      <c r="W855" s="3"/>
      <c r="X855" s="3"/>
    </row>
    <row r="856" spans="1:24" ht="15.75" customHeight="1" x14ac:dyDescent="0.2">
      <c r="A856" s="27"/>
      <c r="B856" s="27"/>
      <c r="C856" s="27"/>
      <c r="D856" s="27"/>
      <c r="E856" s="3"/>
      <c r="F856" s="3"/>
      <c r="G856" s="3"/>
      <c r="H856" s="3"/>
      <c r="I856" s="3"/>
      <c r="J856" s="3"/>
      <c r="K856" s="3"/>
      <c r="L856" s="331"/>
      <c r="M856" s="331"/>
      <c r="N856" s="323"/>
      <c r="O856" s="331"/>
      <c r="P856" s="3"/>
      <c r="Q856" s="270"/>
      <c r="R856" s="3"/>
      <c r="S856" s="3"/>
      <c r="T856" s="3"/>
      <c r="U856" s="3"/>
      <c r="V856" s="3"/>
      <c r="W856" s="3"/>
      <c r="X856" s="3"/>
    </row>
    <row r="857" spans="1:24" ht="15.75" customHeight="1" x14ac:dyDescent="0.2">
      <c r="A857" s="27"/>
      <c r="B857" s="27"/>
      <c r="C857" s="27"/>
      <c r="D857" s="27"/>
      <c r="E857" s="3"/>
      <c r="F857" s="3"/>
      <c r="G857" s="3"/>
      <c r="H857" s="3"/>
      <c r="I857" s="3"/>
      <c r="J857" s="3"/>
      <c r="K857" s="3"/>
      <c r="L857" s="331"/>
      <c r="M857" s="331"/>
      <c r="N857" s="323"/>
      <c r="O857" s="331"/>
      <c r="P857" s="3"/>
      <c r="Q857" s="270"/>
      <c r="R857" s="3"/>
      <c r="S857" s="3"/>
      <c r="T857" s="3"/>
      <c r="U857" s="3"/>
      <c r="V857" s="3"/>
      <c r="W857" s="3"/>
      <c r="X857" s="3"/>
    </row>
    <row r="858" spans="1:24" ht="15.75" customHeight="1" x14ac:dyDescent="0.2">
      <c r="A858" s="27"/>
      <c r="B858" s="27"/>
      <c r="C858" s="27"/>
      <c r="D858" s="27"/>
      <c r="E858" s="3"/>
      <c r="F858" s="3"/>
      <c r="G858" s="3"/>
      <c r="H858" s="3"/>
      <c r="I858" s="3"/>
      <c r="J858" s="3"/>
      <c r="K858" s="3"/>
      <c r="L858" s="331"/>
      <c r="M858" s="331"/>
      <c r="N858" s="323"/>
      <c r="O858" s="331"/>
      <c r="P858" s="3"/>
      <c r="Q858" s="270"/>
      <c r="R858" s="3"/>
      <c r="S858" s="3"/>
      <c r="T858" s="3"/>
      <c r="U858" s="3"/>
      <c r="V858" s="3"/>
      <c r="W858" s="3"/>
      <c r="X858" s="3"/>
    </row>
    <row r="859" spans="1:24" ht="15.75" customHeight="1" x14ac:dyDescent="0.2">
      <c r="A859" s="27"/>
      <c r="B859" s="27"/>
      <c r="C859" s="27"/>
      <c r="D859" s="27"/>
      <c r="E859" s="3"/>
      <c r="F859" s="3"/>
      <c r="G859" s="3"/>
      <c r="H859" s="3"/>
      <c r="I859" s="3"/>
      <c r="J859" s="3"/>
      <c r="K859" s="3"/>
      <c r="L859" s="331"/>
      <c r="M859" s="331"/>
      <c r="N859" s="323"/>
      <c r="O859" s="331"/>
      <c r="P859" s="3"/>
      <c r="Q859" s="270"/>
      <c r="R859" s="3"/>
      <c r="S859" s="3"/>
      <c r="T859" s="3"/>
      <c r="U859" s="3"/>
      <c r="V859" s="3"/>
      <c r="W859" s="3"/>
      <c r="X859" s="3"/>
    </row>
    <row r="860" spans="1:24" ht="15.75" customHeight="1" x14ac:dyDescent="0.2">
      <c r="A860" s="27"/>
      <c r="B860" s="27"/>
      <c r="C860" s="27"/>
      <c r="D860" s="27"/>
      <c r="E860" s="3"/>
      <c r="F860" s="3"/>
      <c r="G860" s="3"/>
      <c r="H860" s="3"/>
      <c r="I860" s="3"/>
      <c r="J860" s="3"/>
      <c r="K860" s="3"/>
      <c r="L860" s="331"/>
      <c r="M860" s="331"/>
      <c r="N860" s="323"/>
      <c r="O860" s="331"/>
      <c r="P860" s="3"/>
      <c r="Q860" s="270"/>
      <c r="R860" s="3"/>
      <c r="S860" s="3"/>
      <c r="T860" s="3"/>
      <c r="U860" s="3"/>
      <c r="V860" s="3"/>
      <c r="W860" s="3"/>
      <c r="X860" s="3"/>
    </row>
    <row r="861" spans="1:24" ht="15.75" customHeight="1" x14ac:dyDescent="0.2">
      <c r="A861" s="27"/>
      <c r="B861" s="27"/>
      <c r="C861" s="27"/>
      <c r="D861" s="27"/>
      <c r="E861" s="3"/>
      <c r="F861" s="3"/>
      <c r="G861" s="3"/>
      <c r="H861" s="3"/>
      <c r="I861" s="3"/>
      <c r="J861" s="3"/>
      <c r="K861" s="3"/>
      <c r="L861" s="331"/>
      <c r="M861" s="331"/>
      <c r="N861" s="323"/>
      <c r="O861" s="331"/>
      <c r="P861" s="3"/>
      <c r="Q861" s="270"/>
      <c r="R861" s="3"/>
      <c r="S861" s="3"/>
      <c r="T861" s="3"/>
      <c r="U861" s="3"/>
      <c r="V861" s="3"/>
      <c r="W861" s="3"/>
      <c r="X861" s="3"/>
    </row>
    <row r="862" spans="1:24" ht="15.75" customHeight="1" x14ac:dyDescent="0.2">
      <c r="A862" s="27"/>
      <c r="B862" s="27"/>
      <c r="C862" s="27"/>
      <c r="D862" s="27"/>
      <c r="E862" s="3"/>
      <c r="F862" s="3"/>
      <c r="G862" s="3"/>
      <c r="H862" s="3"/>
      <c r="I862" s="3"/>
      <c r="J862" s="3"/>
      <c r="K862" s="3"/>
      <c r="L862" s="331"/>
      <c r="M862" s="331"/>
      <c r="N862" s="323"/>
      <c r="O862" s="331"/>
      <c r="P862" s="3"/>
      <c r="Q862" s="270"/>
      <c r="R862" s="3"/>
      <c r="S862" s="3"/>
      <c r="T862" s="3"/>
      <c r="U862" s="3"/>
      <c r="V862" s="3"/>
      <c r="W862" s="3"/>
      <c r="X862" s="3"/>
    </row>
    <row r="863" spans="1:24" ht="15.75" customHeight="1" x14ac:dyDescent="0.2">
      <c r="A863" s="27"/>
      <c r="B863" s="27"/>
      <c r="C863" s="27"/>
      <c r="D863" s="27"/>
      <c r="E863" s="3"/>
      <c r="F863" s="3"/>
      <c r="G863" s="3"/>
      <c r="H863" s="3"/>
      <c r="I863" s="3"/>
      <c r="J863" s="3"/>
      <c r="K863" s="3"/>
      <c r="L863" s="331"/>
      <c r="M863" s="331"/>
      <c r="N863" s="323"/>
      <c r="O863" s="331"/>
      <c r="P863" s="3"/>
      <c r="Q863" s="270"/>
      <c r="R863" s="3"/>
      <c r="S863" s="3"/>
      <c r="T863" s="3"/>
      <c r="U863" s="3"/>
      <c r="V863" s="3"/>
      <c r="W863" s="3"/>
      <c r="X863" s="3"/>
    </row>
    <row r="864" spans="1:24" ht="15.75" customHeight="1" x14ac:dyDescent="0.2">
      <c r="A864" s="27"/>
      <c r="B864" s="27"/>
      <c r="C864" s="27"/>
      <c r="D864" s="27"/>
      <c r="E864" s="3"/>
      <c r="F864" s="3"/>
      <c r="G864" s="3"/>
      <c r="H864" s="3"/>
      <c r="I864" s="3"/>
      <c r="J864" s="3"/>
      <c r="K864" s="3"/>
      <c r="L864" s="331"/>
      <c r="M864" s="331"/>
      <c r="N864" s="323"/>
      <c r="O864" s="331"/>
      <c r="P864" s="3"/>
      <c r="Q864" s="270"/>
      <c r="R864" s="3"/>
      <c r="S864" s="3"/>
      <c r="T864" s="3"/>
      <c r="U864" s="3"/>
      <c r="V864" s="3"/>
      <c r="W864" s="3"/>
      <c r="X864" s="3"/>
    </row>
    <row r="865" spans="1:24" ht="15.75" customHeight="1" x14ac:dyDescent="0.2">
      <c r="A865" s="27"/>
      <c r="B865" s="27"/>
      <c r="C865" s="27"/>
      <c r="D865" s="27"/>
      <c r="E865" s="3"/>
      <c r="F865" s="3"/>
      <c r="G865" s="3"/>
      <c r="H865" s="3"/>
      <c r="I865" s="3"/>
      <c r="J865" s="3"/>
      <c r="K865" s="3"/>
      <c r="L865" s="331"/>
      <c r="M865" s="331"/>
      <c r="N865" s="323"/>
      <c r="O865" s="331"/>
      <c r="P865" s="3"/>
      <c r="Q865" s="270"/>
      <c r="R865" s="3"/>
      <c r="S865" s="3"/>
      <c r="T865" s="3"/>
      <c r="U865" s="3"/>
      <c r="V865" s="3"/>
      <c r="W865" s="3"/>
      <c r="X865" s="3"/>
    </row>
    <row r="866" spans="1:24" ht="15.75" customHeight="1" x14ac:dyDescent="0.2">
      <c r="A866" s="27"/>
      <c r="B866" s="27"/>
      <c r="C866" s="27"/>
      <c r="D866" s="27"/>
      <c r="E866" s="3"/>
      <c r="F866" s="3"/>
      <c r="G866" s="3"/>
      <c r="H866" s="3"/>
      <c r="I866" s="3"/>
      <c r="J866" s="3"/>
      <c r="K866" s="3"/>
      <c r="L866" s="331"/>
      <c r="M866" s="331"/>
      <c r="N866" s="323"/>
      <c r="O866" s="331"/>
      <c r="P866" s="3"/>
      <c r="Q866" s="270"/>
      <c r="R866" s="3"/>
      <c r="S866" s="3"/>
      <c r="T866" s="3"/>
      <c r="U866" s="3"/>
      <c r="V866" s="3"/>
      <c r="W866" s="3"/>
      <c r="X866" s="3"/>
    </row>
    <row r="867" spans="1:24" ht="15.75" customHeight="1" x14ac:dyDescent="0.2">
      <c r="A867" s="27"/>
      <c r="B867" s="27"/>
      <c r="C867" s="27"/>
      <c r="D867" s="27"/>
      <c r="E867" s="3"/>
      <c r="F867" s="3"/>
      <c r="G867" s="3"/>
      <c r="H867" s="3"/>
      <c r="I867" s="3"/>
      <c r="J867" s="3"/>
      <c r="K867" s="3"/>
      <c r="L867" s="331"/>
      <c r="M867" s="331"/>
      <c r="N867" s="323"/>
      <c r="O867" s="331"/>
      <c r="P867" s="3"/>
      <c r="Q867" s="270"/>
      <c r="R867" s="3"/>
      <c r="S867" s="3"/>
      <c r="T867" s="3"/>
      <c r="U867" s="3"/>
      <c r="V867" s="3"/>
      <c r="W867" s="3"/>
      <c r="X867" s="3"/>
    </row>
    <row r="868" spans="1:24" ht="15.75" customHeight="1" x14ac:dyDescent="0.2">
      <c r="A868" s="27"/>
      <c r="B868" s="27"/>
      <c r="C868" s="27"/>
      <c r="D868" s="27"/>
      <c r="E868" s="3"/>
      <c r="F868" s="3"/>
      <c r="G868" s="3"/>
      <c r="H868" s="3"/>
      <c r="I868" s="3"/>
      <c r="J868" s="3"/>
      <c r="K868" s="3"/>
      <c r="L868" s="331"/>
      <c r="M868" s="331"/>
      <c r="N868" s="323"/>
      <c r="O868" s="331"/>
      <c r="P868" s="3"/>
      <c r="Q868" s="270"/>
      <c r="R868" s="3"/>
      <c r="S868" s="3"/>
      <c r="T868" s="3"/>
      <c r="U868" s="3"/>
      <c r="V868" s="3"/>
      <c r="W868" s="3"/>
      <c r="X868" s="3"/>
    </row>
    <row r="869" spans="1:24" ht="15.75" customHeight="1" x14ac:dyDescent="0.2">
      <c r="A869" s="27"/>
      <c r="B869" s="27"/>
      <c r="C869" s="27"/>
      <c r="D869" s="27"/>
      <c r="E869" s="3"/>
      <c r="F869" s="3"/>
      <c r="G869" s="3"/>
      <c r="H869" s="3"/>
      <c r="I869" s="3"/>
      <c r="J869" s="3"/>
      <c r="K869" s="3"/>
      <c r="L869" s="331"/>
      <c r="M869" s="331"/>
      <c r="N869" s="323"/>
      <c r="O869" s="331"/>
      <c r="P869" s="3"/>
      <c r="Q869" s="270"/>
      <c r="R869" s="3"/>
      <c r="S869" s="3"/>
      <c r="T869" s="3"/>
      <c r="U869" s="3"/>
      <c r="V869" s="3"/>
      <c r="W869" s="3"/>
      <c r="X869" s="3"/>
    </row>
    <row r="870" spans="1:24" ht="15.75" customHeight="1" x14ac:dyDescent="0.2">
      <c r="A870" s="27"/>
      <c r="B870" s="27"/>
      <c r="C870" s="27"/>
      <c r="D870" s="27"/>
      <c r="E870" s="3"/>
      <c r="F870" s="3"/>
      <c r="G870" s="3"/>
      <c r="H870" s="3"/>
      <c r="I870" s="3"/>
      <c r="J870" s="3"/>
      <c r="K870" s="3"/>
      <c r="L870" s="331"/>
      <c r="M870" s="331"/>
      <c r="N870" s="323"/>
      <c r="O870" s="331"/>
      <c r="P870" s="3"/>
      <c r="Q870" s="270"/>
      <c r="R870" s="3"/>
      <c r="S870" s="3"/>
      <c r="T870" s="3"/>
      <c r="U870" s="3"/>
      <c r="V870" s="3"/>
      <c r="W870" s="3"/>
      <c r="X870" s="3"/>
    </row>
    <row r="871" spans="1:24" ht="15.75" customHeight="1" x14ac:dyDescent="0.2">
      <c r="A871" s="27"/>
      <c r="B871" s="27"/>
      <c r="C871" s="27"/>
      <c r="D871" s="27"/>
      <c r="E871" s="3"/>
      <c r="F871" s="3"/>
      <c r="G871" s="3"/>
      <c r="H871" s="3"/>
      <c r="I871" s="3"/>
      <c r="J871" s="3"/>
      <c r="K871" s="3"/>
      <c r="L871" s="331"/>
      <c r="M871" s="331"/>
      <c r="N871" s="323"/>
      <c r="O871" s="331"/>
      <c r="P871" s="3"/>
      <c r="Q871" s="270"/>
      <c r="R871" s="3"/>
      <c r="S871" s="3"/>
      <c r="T871" s="3"/>
      <c r="U871" s="3"/>
      <c r="V871" s="3"/>
      <c r="W871" s="3"/>
      <c r="X871" s="3"/>
    </row>
    <row r="872" spans="1:24" ht="15.75" customHeight="1" x14ac:dyDescent="0.2">
      <c r="A872" s="27"/>
      <c r="B872" s="27"/>
      <c r="C872" s="27"/>
      <c r="D872" s="27"/>
      <c r="E872" s="3"/>
      <c r="F872" s="3"/>
      <c r="G872" s="3"/>
      <c r="H872" s="3"/>
      <c r="I872" s="3"/>
      <c r="J872" s="3"/>
      <c r="K872" s="3"/>
      <c r="L872" s="331"/>
      <c r="M872" s="331"/>
      <c r="N872" s="323"/>
      <c r="O872" s="331"/>
      <c r="P872" s="3"/>
      <c r="Q872" s="270"/>
      <c r="R872" s="3"/>
      <c r="S872" s="3"/>
      <c r="T872" s="3"/>
      <c r="U872" s="3"/>
      <c r="V872" s="3"/>
      <c r="W872" s="3"/>
      <c r="X872" s="3"/>
    </row>
    <row r="873" spans="1:24" ht="15.75" customHeight="1" x14ac:dyDescent="0.2">
      <c r="A873" s="27"/>
      <c r="B873" s="27"/>
      <c r="C873" s="27"/>
      <c r="D873" s="27"/>
      <c r="E873" s="3"/>
      <c r="F873" s="3"/>
      <c r="G873" s="3"/>
      <c r="H873" s="3"/>
      <c r="I873" s="3"/>
      <c r="J873" s="3"/>
      <c r="K873" s="3"/>
      <c r="L873" s="331"/>
      <c r="M873" s="331"/>
      <c r="N873" s="323"/>
      <c r="O873" s="331"/>
      <c r="P873" s="3"/>
      <c r="Q873" s="270"/>
      <c r="R873" s="3"/>
      <c r="S873" s="3"/>
      <c r="T873" s="3"/>
      <c r="U873" s="3"/>
      <c r="V873" s="3"/>
      <c r="W873" s="3"/>
      <c r="X873" s="3"/>
    </row>
    <row r="874" spans="1:24" ht="15.75" customHeight="1" x14ac:dyDescent="0.2">
      <c r="A874" s="27"/>
      <c r="B874" s="27"/>
      <c r="C874" s="27"/>
      <c r="D874" s="27"/>
      <c r="E874" s="3"/>
      <c r="F874" s="3"/>
      <c r="G874" s="3"/>
      <c r="H874" s="3"/>
      <c r="I874" s="3"/>
      <c r="J874" s="3"/>
      <c r="K874" s="3"/>
      <c r="L874" s="331"/>
      <c r="M874" s="331"/>
      <c r="N874" s="323"/>
      <c r="O874" s="331"/>
      <c r="P874" s="3"/>
      <c r="Q874" s="270"/>
      <c r="R874" s="3"/>
      <c r="S874" s="3"/>
      <c r="T874" s="3"/>
      <c r="U874" s="3"/>
      <c r="V874" s="3"/>
      <c r="W874" s="3"/>
      <c r="X874" s="3"/>
    </row>
    <row r="875" spans="1:24" ht="15.75" customHeight="1" x14ac:dyDescent="0.2">
      <c r="A875" s="27"/>
      <c r="B875" s="27"/>
      <c r="C875" s="27"/>
      <c r="D875" s="27"/>
      <c r="E875" s="3"/>
      <c r="F875" s="3"/>
      <c r="G875" s="3"/>
      <c r="H875" s="3"/>
      <c r="I875" s="3"/>
      <c r="J875" s="3"/>
      <c r="K875" s="3"/>
      <c r="L875" s="331"/>
      <c r="M875" s="331"/>
      <c r="N875" s="323"/>
      <c r="O875" s="331"/>
      <c r="P875" s="3"/>
      <c r="Q875" s="270"/>
      <c r="R875" s="3"/>
      <c r="S875" s="3"/>
      <c r="T875" s="3"/>
      <c r="U875" s="3"/>
      <c r="V875" s="3"/>
      <c r="W875" s="3"/>
      <c r="X875" s="3"/>
    </row>
    <row r="876" spans="1:24" ht="15.75" customHeight="1" x14ac:dyDescent="0.2">
      <c r="A876" s="27"/>
      <c r="B876" s="27"/>
      <c r="C876" s="27"/>
      <c r="D876" s="27"/>
      <c r="E876" s="3"/>
      <c r="F876" s="3"/>
      <c r="G876" s="3"/>
      <c r="H876" s="3"/>
      <c r="I876" s="3"/>
      <c r="J876" s="3"/>
      <c r="K876" s="3"/>
      <c r="L876" s="331"/>
      <c r="M876" s="331"/>
      <c r="N876" s="323"/>
      <c r="O876" s="331"/>
      <c r="P876" s="3"/>
      <c r="Q876" s="270"/>
      <c r="R876" s="3"/>
      <c r="S876" s="3"/>
      <c r="T876" s="3"/>
      <c r="U876" s="3"/>
      <c r="V876" s="3"/>
      <c r="W876" s="3"/>
      <c r="X876" s="3"/>
    </row>
    <row r="877" spans="1:24" ht="15.75" customHeight="1" x14ac:dyDescent="0.2">
      <c r="A877" s="27"/>
      <c r="B877" s="27"/>
      <c r="C877" s="27"/>
      <c r="D877" s="27"/>
      <c r="E877" s="3"/>
      <c r="F877" s="3"/>
      <c r="G877" s="3"/>
      <c r="H877" s="3"/>
      <c r="I877" s="3"/>
      <c r="J877" s="3"/>
      <c r="K877" s="3"/>
      <c r="L877" s="331"/>
      <c r="M877" s="331"/>
      <c r="N877" s="323"/>
      <c r="O877" s="331"/>
      <c r="P877" s="3"/>
      <c r="Q877" s="270"/>
      <c r="R877" s="3"/>
      <c r="S877" s="3"/>
      <c r="T877" s="3"/>
      <c r="U877" s="3"/>
      <c r="V877" s="3"/>
      <c r="W877" s="3"/>
      <c r="X877" s="3"/>
    </row>
    <row r="878" spans="1:24" ht="15.75" customHeight="1" x14ac:dyDescent="0.2">
      <c r="A878" s="27"/>
      <c r="B878" s="27"/>
      <c r="C878" s="27"/>
      <c r="D878" s="27"/>
      <c r="E878" s="3"/>
      <c r="F878" s="3"/>
      <c r="G878" s="3"/>
      <c r="H878" s="3"/>
      <c r="I878" s="3"/>
      <c r="J878" s="3"/>
      <c r="K878" s="3"/>
      <c r="L878" s="331"/>
      <c r="M878" s="331"/>
      <c r="N878" s="323"/>
      <c r="O878" s="331"/>
      <c r="P878" s="3"/>
      <c r="Q878" s="270"/>
      <c r="R878" s="3"/>
      <c r="S878" s="3"/>
      <c r="T878" s="3"/>
      <c r="U878" s="3"/>
      <c r="V878" s="3"/>
      <c r="W878" s="3"/>
      <c r="X878" s="3"/>
    </row>
    <row r="879" spans="1:24" ht="15.75" customHeight="1" x14ac:dyDescent="0.2">
      <c r="A879" s="27"/>
      <c r="B879" s="27"/>
      <c r="C879" s="27"/>
      <c r="D879" s="27"/>
      <c r="E879" s="3"/>
      <c r="F879" s="3"/>
      <c r="G879" s="3"/>
      <c r="H879" s="3"/>
      <c r="I879" s="3"/>
      <c r="J879" s="3"/>
      <c r="K879" s="3"/>
      <c r="L879" s="331"/>
      <c r="M879" s="331"/>
      <c r="N879" s="323"/>
      <c r="O879" s="331"/>
      <c r="P879" s="3"/>
      <c r="Q879" s="270"/>
      <c r="R879" s="3"/>
      <c r="S879" s="3"/>
      <c r="T879" s="3"/>
      <c r="U879" s="3"/>
      <c r="V879" s="3"/>
      <c r="W879" s="3"/>
      <c r="X879" s="3"/>
    </row>
    <row r="880" spans="1:24" ht="15.75" customHeight="1" x14ac:dyDescent="0.2">
      <c r="A880" s="27"/>
      <c r="B880" s="27"/>
      <c r="C880" s="27"/>
      <c r="D880" s="27"/>
      <c r="E880" s="3"/>
      <c r="F880" s="3"/>
      <c r="G880" s="3"/>
      <c r="H880" s="3"/>
      <c r="I880" s="3"/>
      <c r="J880" s="3"/>
      <c r="K880" s="3"/>
      <c r="L880" s="331"/>
      <c r="M880" s="331"/>
      <c r="N880" s="323"/>
      <c r="O880" s="331"/>
      <c r="P880" s="3"/>
      <c r="Q880" s="270"/>
      <c r="R880" s="3"/>
      <c r="S880" s="3"/>
      <c r="T880" s="3"/>
      <c r="U880" s="3"/>
      <c r="V880" s="3"/>
      <c r="W880" s="3"/>
      <c r="X880" s="3"/>
    </row>
    <row r="881" spans="1:24" ht="15.75" customHeight="1" x14ac:dyDescent="0.2">
      <c r="A881" s="27"/>
      <c r="B881" s="27"/>
      <c r="C881" s="27"/>
      <c r="D881" s="27"/>
      <c r="E881" s="3"/>
      <c r="F881" s="3"/>
      <c r="G881" s="3"/>
      <c r="H881" s="3"/>
      <c r="I881" s="3"/>
      <c r="J881" s="3"/>
      <c r="K881" s="3"/>
      <c r="L881" s="331"/>
      <c r="M881" s="331"/>
      <c r="N881" s="323"/>
      <c r="O881" s="331"/>
      <c r="P881" s="3"/>
      <c r="Q881" s="270"/>
      <c r="R881" s="3"/>
      <c r="S881" s="3"/>
      <c r="T881" s="3"/>
      <c r="U881" s="3"/>
      <c r="V881" s="3"/>
      <c r="W881" s="3"/>
      <c r="X881" s="3"/>
    </row>
    <row r="882" spans="1:24" ht="15.75" customHeight="1" x14ac:dyDescent="0.2">
      <c r="A882" s="27"/>
      <c r="B882" s="27"/>
      <c r="C882" s="27"/>
      <c r="D882" s="27"/>
      <c r="E882" s="3"/>
      <c r="F882" s="3"/>
      <c r="G882" s="3"/>
      <c r="H882" s="3"/>
      <c r="I882" s="3"/>
      <c r="J882" s="3"/>
      <c r="K882" s="3"/>
      <c r="L882" s="331"/>
      <c r="M882" s="331"/>
      <c r="N882" s="323"/>
      <c r="O882" s="331"/>
      <c r="P882" s="3"/>
      <c r="Q882" s="270"/>
      <c r="R882" s="3"/>
      <c r="S882" s="3"/>
      <c r="T882" s="3"/>
      <c r="U882" s="3"/>
      <c r="V882" s="3"/>
      <c r="W882" s="3"/>
      <c r="X882" s="3"/>
    </row>
    <row r="883" spans="1:24" ht="15.75" customHeight="1" x14ac:dyDescent="0.2">
      <c r="A883" s="27"/>
      <c r="B883" s="27"/>
      <c r="C883" s="27"/>
      <c r="D883" s="27"/>
      <c r="E883" s="3"/>
      <c r="F883" s="3"/>
      <c r="G883" s="3"/>
      <c r="H883" s="3"/>
      <c r="I883" s="3"/>
      <c r="J883" s="3"/>
      <c r="K883" s="3"/>
      <c r="L883" s="331"/>
      <c r="M883" s="331"/>
      <c r="N883" s="323"/>
      <c r="O883" s="331"/>
      <c r="P883" s="3"/>
      <c r="Q883" s="270"/>
      <c r="R883" s="3"/>
      <c r="S883" s="3"/>
      <c r="T883" s="3"/>
      <c r="U883" s="3"/>
      <c r="V883" s="3"/>
      <c r="W883" s="3"/>
      <c r="X883" s="3"/>
    </row>
    <row r="884" spans="1:24" ht="15.75" customHeight="1" x14ac:dyDescent="0.2">
      <c r="A884" s="27"/>
      <c r="B884" s="27"/>
      <c r="C884" s="27"/>
      <c r="D884" s="27"/>
      <c r="E884" s="3"/>
      <c r="F884" s="3"/>
      <c r="G884" s="3"/>
      <c r="H884" s="3"/>
      <c r="I884" s="3"/>
      <c r="J884" s="3"/>
      <c r="K884" s="3"/>
      <c r="L884" s="331"/>
      <c r="M884" s="331"/>
      <c r="N884" s="323"/>
      <c r="O884" s="331"/>
      <c r="P884" s="3"/>
      <c r="Q884" s="270"/>
      <c r="R884" s="3"/>
      <c r="S884" s="3"/>
      <c r="T884" s="3"/>
      <c r="U884" s="3"/>
      <c r="V884" s="3"/>
      <c r="W884" s="3"/>
      <c r="X884" s="3"/>
    </row>
    <row r="885" spans="1:24" ht="15.75" customHeight="1" x14ac:dyDescent="0.2">
      <c r="A885" s="27"/>
      <c r="B885" s="27"/>
      <c r="C885" s="27"/>
      <c r="D885" s="27"/>
      <c r="E885" s="3"/>
      <c r="F885" s="3"/>
      <c r="G885" s="3"/>
      <c r="H885" s="3"/>
      <c r="I885" s="3"/>
      <c r="J885" s="3"/>
      <c r="K885" s="3"/>
      <c r="L885" s="331"/>
      <c r="M885" s="331"/>
      <c r="N885" s="323"/>
      <c r="O885" s="331"/>
      <c r="P885" s="3"/>
      <c r="Q885" s="270"/>
      <c r="R885" s="3"/>
      <c r="S885" s="3"/>
      <c r="T885" s="3"/>
      <c r="U885" s="3"/>
      <c r="V885" s="3"/>
      <c r="W885" s="3"/>
      <c r="X885" s="3"/>
    </row>
    <row r="886" spans="1:24" ht="15.75" customHeight="1" x14ac:dyDescent="0.2">
      <c r="A886" s="27"/>
      <c r="B886" s="27"/>
      <c r="C886" s="27"/>
      <c r="D886" s="27"/>
      <c r="E886" s="3"/>
      <c r="F886" s="3"/>
      <c r="G886" s="3"/>
      <c r="H886" s="3"/>
      <c r="I886" s="3"/>
      <c r="J886" s="3"/>
      <c r="K886" s="3"/>
      <c r="L886" s="331"/>
      <c r="M886" s="331"/>
      <c r="N886" s="323"/>
      <c r="O886" s="331"/>
      <c r="P886" s="3"/>
      <c r="Q886" s="270"/>
      <c r="R886" s="3"/>
      <c r="S886" s="3"/>
      <c r="T886" s="3"/>
      <c r="U886" s="3"/>
      <c r="V886" s="3"/>
      <c r="W886" s="3"/>
      <c r="X886" s="3"/>
    </row>
    <row r="887" spans="1:24" ht="15.75" customHeight="1" x14ac:dyDescent="0.2">
      <c r="A887" s="27"/>
      <c r="B887" s="27"/>
      <c r="C887" s="27"/>
      <c r="D887" s="27"/>
      <c r="E887" s="3"/>
      <c r="F887" s="3"/>
      <c r="G887" s="3"/>
      <c r="H887" s="3"/>
      <c r="I887" s="3"/>
      <c r="J887" s="3"/>
      <c r="K887" s="3"/>
      <c r="L887" s="331"/>
      <c r="M887" s="331"/>
      <c r="N887" s="323"/>
      <c r="O887" s="331"/>
      <c r="P887" s="3"/>
      <c r="Q887" s="270"/>
      <c r="R887" s="3"/>
      <c r="S887" s="3"/>
      <c r="T887" s="3"/>
      <c r="U887" s="3"/>
      <c r="V887" s="3"/>
      <c r="W887" s="3"/>
      <c r="X887" s="3"/>
    </row>
    <row r="888" spans="1:24" ht="15.75" customHeight="1" x14ac:dyDescent="0.2">
      <c r="A888" s="27"/>
      <c r="B888" s="27"/>
      <c r="C888" s="27"/>
      <c r="D888" s="27"/>
      <c r="E888" s="3"/>
      <c r="F888" s="3"/>
      <c r="G888" s="3"/>
      <c r="H888" s="3"/>
      <c r="I888" s="3"/>
      <c r="J888" s="3"/>
      <c r="K888" s="3"/>
      <c r="L888" s="331"/>
      <c r="M888" s="331"/>
      <c r="N888" s="323"/>
      <c r="O888" s="331"/>
      <c r="P888" s="3"/>
      <c r="Q888" s="270"/>
      <c r="R888" s="3"/>
      <c r="S888" s="3"/>
      <c r="T888" s="3"/>
      <c r="U888" s="3"/>
      <c r="V888" s="3"/>
      <c r="W888" s="3"/>
      <c r="X888" s="3"/>
    </row>
    <row r="889" spans="1:24" ht="15.75" customHeight="1" x14ac:dyDescent="0.2">
      <c r="A889" s="27"/>
      <c r="B889" s="27"/>
      <c r="C889" s="27"/>
      <c r="D889" s="27"/>
      <c r="E889" s="3"/>
      <c r="F889" s="3"/>
      <c r="G889" s="3"/>
      <c r="H889" s="3"/>
      <c r="I889" s="3"/>
      <c r="J889" s="3"/>
      <c r="K889" s="3"/>
      <c r="L889" s="331"/>
      <c r="M889" s="331"/>
      <c r="N889" s="323"/>
      <c r="O889" s="331"/>
      <c r="P889" s="3"/>
      <c r="Q889" s="270"/>
      <c r="R889" s="3"/>
      <c r="S889" s="3"/>
      <c r="T889" s="3"/>
      <c r="U889" s="3"/>
      <c r="V889" s="3"/>
      <c r="W889" s="3"/>
      <c r="X889" s="3"/>
    </row>
    <row r="890" spans="1:24" ht="15.75" customHeight="1" x14ac:dyDescent="0.2">
      <c r="A890" s="27"/>
      <c r="B890" s="27"/>
      <c r="C890" s="27"/>
      <c r="D890" s="27"/>
      <c r="E890" s="3"/>
      <c r="F890" s="3"/>
      <c r="G890" s="3"/>
      <c r="H890" s="3"/>
      <c r="I890" s="3"/>
      <c r="J890" s="3"/>
      <c r="K890" s="3"/>
      <c r="L890" s="331"/>
      <c r="M890" s="331"/>
      <c r="N890" s="323"/>
      <c r="O890" s="331"/>
      <c r="P890" s="3"/>
      <c r="Q890" s="270"/>
      <c r="R890" s="3"/>
      <c r="S890" s="3"/>
      <c r="T890" s="3"/>
      <c r="U890" s="3"/>
      <c r="V890" s="3"/>
      <c r="W890" s="3"/>
      <c r="X890" s="3"/>
    </row>
    <row r="891" spans="1:24" ht="15.75" customHeight="1" x14ac:dyDescent="0.2">
      <c r="A891" s="27"/>
      <c r="B891" s="27"/>
      <c r="C891" s="27"/>
      <c r="D891" s="27"/>
      <c r="E891" s="3"/>
      <c r="F891" s="3"/>
      <c r="G891" s="3"/>
      <c r="H891" s="3"/>
      <c r="I891" s="3"/>
      <c r="J891" s="3"/>
      <c r="K891" s="3"/>
      <c r="L891" s="331"/>
      <c r="M891" s="331"/>
      <c r="N891" s="323"/>
      <c r="O891" s="331"/>
      <c r="P891" s="3"/>
      <c r="Q891" s="270"/>
      <c r="R891" s="3"/>
      <c r="S891" s="3"/>
      <c r="T891" s="3"/>
      <c r="U891" s="3"/>
      <c r="V891" s="3"/>
      <c r="W891" s="3"/>
      <c r="X891" s="3"/>
    </row>
    <row r="892" spans="1:24" ht="15.75" customHeight="1" x14ac:dyDescent="0.2">
      <c r="A892" s="27"/>
      <c r="B892" s="27"/>
      <c r="C892" s="27"/>
      <c r="D892" s="27"/>
      <c r="E892" s="3"/>
      <c r="F892" s="3"/>
      <c r="G892" s="3"/>
      <c r="H892" s="3"/>
      <c r="I892" s="3"/>
      <c r="J892" s="3"/>
      <c r="K892" s="3"/>
      <c r="L892" s="331"/>
      <c r="M892" s="331"/>
      <c r="N892" s="323"/>
      <c r="O892" s="331"/>
      <c r="P892" s="3"/>
      <c r="Q892" s="270"/>
      <c r="R892" s="3"/>
      <c r="S892" s="3"/>
      <c r="T892" s="3"/>
      <c r="U892" s="3"/>
      <c r="V892" s="3"/>
      <c r="W892" s="3"/>
      <c r="X892" s="3"/>
    </row>
    <row r="893" spans="1:24" ht="15.75" customHeight="1" x14ac:dyDescent="0.2">
      <c r="A893" s="27"/>
      <c r="B893" s="27"/>
      <c r="C893" s="27"/>
      <c r="D893" s="27"/>
      <c r="E893" s="3"/>
      <c r="F893" s="3"/>
      <c r="G893" s="3"/>
      <c r="H893" s="3"/>
      <c r="I893" s="3"/>
      <c r="J893" s="3"/>
      <c r="K893" s="3"/>
      <c r="L893" s="331"/>
      <c r="M893" s="331"/>
      <c r="N893" s="323"/>
      <c r="O893" s="331"/>
      <c r="P893" s="3"/>
      <c r="Q893" s="270"/>
      <c r="R893" s="3"/>
      <c r="S893" s="3"/>
      <c r="T893" s="3"/>
      <c r="U893" s="3"/>
      <c r="V893" s="3"/>
      <c r="W893" s="3"/>
      <c r="X893" s="3"/>
    </row>
    <row r="894" spans="1:24" ht="15.75" customHeight="1" x14ac:dyDescent="0.2">
      <c r="A894" s="27"/>
      <c r="B894" s="27"/>
      <c r="C894" s="27"/>
      <c r="D894" s="27"/>
      <c r="E894" s="3"/>
      <c r="F894" s="3"/>
      <c r="G894" s="3"/>
      <c r="H894" s="3"/>
      <c r="I894" s="3"/>
      <c r="J894" s="3"/>
      <c r="K894" s="3"/>
      <c r="L894" s="331"/>
      <c r="M894" s="331"/>
      <c r="N894" s="323"/>
      <c r="O894" s="331"/>
      <c r="P894" s="3"/>
      <c r="Q894" s="270"/>
      <c r="R894" s="3"/>
      <c r="S894" s="3"/>
      <c r="T894" s="3"/>
      <c r="U894" s="3"/>
      <c r="V894" s="3"/>
      <c r="W894" s="3"/>
      <c r="X894" s="3"/>
    </row>
    <row r="895" spans="1:24" ht="15.75" customHeight="1" x14ac:dyDescent="0.2">
      <c r="A895" s="27"/>
      <c r="B895" s="27"/>
      <c r="C895" s="27"/>
      <c r="D895" s="27"/>
      <c r="E895" s="3"/>
      <c r="F895" s="3"/>
      <c r="G895" s="3"/>
      <c r="H895" s="3"/>
      <c r="I895" s="3"/>
      <c r="J895" s="3"/>
      <c r="K895" s="3"/>
      <c r="L895" s="331"/>
      <c r="M895" s="331"/>
      <c r="N895" s="323"/>
      <c r="O895" s="331"/>
      <c r="P895" s="3"/>
      <c r="Q895" s="270"/>
      <c r="R895" s="3"/>
      <c r="S895" s="3"/>
      <c r="T895" s="3"/>
      <c r="U895" s="3"/>
      <c r="V895" s="3"/>
      <c r="W895" s="3"/>
      <c r="X895" s="3"/>
    </row>
    <row r="896" spans="1:24" ht="15.75" customHeight="1" x14ac:dyDescent="0.2">
      <c r="A896" s="27"/>
      <c r="B896" s="27"/>
      <c r="C896" s="27"/>
      <c r="D896" s="27"/>
      <c r="E896" s="3"/>
      <c r="F896" s="3"/>
      <c r="G896" s="3"/>
      <c r="H896" s="3"/>
      <c r="I896" s="3"/>
      <c r="J896" s="3"/>
      <c r="K896" s="3"/>
      <c r="L896" s="331"/>
      <c r="M896" s="331"/>
      <c r="N896" s="323"/>
      <c r="O896" s="331"/>
      <c r="P896" s="3"/>
      <c r="Q896" s="270"/>
      <c r="R896" s="3"/>
      <c r="S896" s="3"/>
      <c r="T896" s="3"/>
      <c r="U896" s="3"/>
      <c r="V896" s="3"/>
      <c r="W896" s="3"/>
      <c r="X896" s="3"/>
    </row>
    <row r="897" spans="1:24" ht="15.75" customHeight="1" x14ac:dyDescent="0.2">
      <c r="A897" s="27"/>
      <c r="B897" s="27"/>
      <c r="C897" s="27"/>
      <c r="D897" s="27"/>
      <c r="E897" s="3"/>
      <c r="F897" s="3"/>
      <c r="G897" s="3"/>
      <c r="H897" s="3"/>
      <c r="I897" s="3"/>
      <c r="J897" s="3"/>
      <c r="K897" s="3"/>
      <c r="L897" s="331"/>
      <c r="M897" s="331"/>
      <c r="N897" s="323"/>
      <c r="O897" s="331"/>
      <c r="P897" s="3"/>
      <c r="Q897" s="270"/>
      <c r="R897" s="3"/>
      <c r="S897" s="3"/>
      <c r="T897" s="3"/>
      <c r="U897" s="3"/>
      <c r="V897" s="3"/>
      <c r="W897" s="3"/>
      <c r="X897" s="3"/>
    </row>
    <row r="898" spans="1:24" ht="15.75" customHeight="1" x14ac:dyDescent="0.2">
      <c r="A898" s="27"/>
      <c r="B898" s="27"/>
      <c r="C898" s="27"/>
      <c r="D898" s="27"/>
      <c r="E898" s="3"/>
      <c r="F898" s="3"/>
      <c r="G898" s="3"/>
      <c r="H898" s="3"/>
      <c r="I898" s="3"/>
      <c r="J898" s="3"/>
      <c r="K898" s="3"/>
      <c r="L898" s="331"/>
      <c r="M898" s="331"/>
      <c r="N898" s="323"/>
      <c r="O898" s="331"/>
      <c r="P898" s="3"/>
      <c r="Q898" s="270"/>
      <c r="R898" s="3"/>
      <c r="S898" s="3"/>
      <c r="T898" s="3"/>
      <c r="U898" s="3"/>
      <c r="V898" s="3"/>
      <c r="W898" s="3"/>
      <c r="X898" s="3"/>
    </row>
    <row r="899" spans="1:24" ht="15.75" customHeight="1" x14ac:dyDescent="0.2">
      <c r="A899" s="27"/>
      <c r="B899" s="27"/>
      <c r="C899" s="27"/>
      <c r="D899" s="27"/>
      <c r="E899" s="3"/>
      <c r="F899" s="3"/>
      <c r="G899" s="3"/>
      <c r="H899" s="3"/>
      <c r="I899" s="3"/>
      <c r="J899" s="3"/>
      <c r="K899" s="3"/>
      <c r="L899" s="331"/>
      <c r="M899" s="331"/>
      <c r="N899" s="323"/>
      <c r="O899" s="331"/>
      <c r="P899" s="3"/>
      <c r="Q899" s="270"/>
      <c r="R899" s="3"/>
      <c r="S899" s="3"/>
      <c r="T899" s="3"/>
      <c r="U899" s="3"/>
      <c r="V899" s="3"/>
      <c r="W899" s="3"/>
      <c r="X899" s="3"/>
    </row>
    <row r="900" spans="1:24" ht="15.75" customHeight="1" x14ac:dyDescent="0.2">
      <c r="A900" s="27"/>
      <c r="B900" s="27"/>
      <c r="C900" s="27"/>
      <c r="D900" s="27"/>
      <c r="E900" s="3"/>
      <c r="F900" s="3"/>
      <c r="G900" s="3"/>
      <c r="H900" s="3"/>
      <c r="I900" s="3"/>
      <c r="J900" s="3"/>
      <c r="K900" s="3"/>
      <c r="L900" s="331"/>
      <c r="M900" s="331"/>
      <c r="N900" s="323"/>
      <c r="O900" s="331"/>
      <c r="P900" s="3"/>
      <c r="Q900" s="270"/>
      <c r="R900" s="3"/>
      <c r="S900" s="3"/>
      <c r="T900" s="3"/>
      <c r="U900" s="3"/>
      <c r="V900" s="3"/>
      <c r="W900" s="3"/>
      <c r="X900" s="3"/>
    </row>
    <row r="901" spans="1:24" ht="15.75" customHeight="1" x14ac:dyDescent="0.2">
      <c r="A901" s="27"/>
      <c r="B901" s="27"/>
      <c r="C901" s="27"/>
      <c r="D901" s="27"/>
      <c r="E901" s="3"/>
      <c r="F901" s="3"/>
      <c r="G901" s="3"/>
      <c r="H901" s="3"/>
      <c r="I901" s="3"/>
      <c r="J901" s="3"/>
      <c r="K901" s="3"/>
      <c r="L901" s="331"/>
      <c r="M901" s="331"/>
      <c r="N901" s="323"/>
      <c r="O901" s="331"/>
      <c r="P901" s="3"/>
      <c r="Q901" s="270"/>
      <c r="R901" s="3"/>
      <c r="S901" s="3"/>
      <c r="T901" s="3"/>
      <c r="U901" s="3"/>
      <c r="V901" s="3"/>
      <c r="W901" s="3"/>
      <c r="X901" s="3"/>
    </row>
    <row r="902" spans="1:24" ht="15.75" customHeight="1" x14ac:dyDescent="0.2">
      <c r="A902" s="27"/>
      <c r="B902" s="27"/>
      <c r="C902" s="27"/>
      <c r="D902" s="27"/>
      <c r="E902" s="3"/>
      <c r="F902" s="3"/>
      <c r="G902" s="3"/>
      <c r="H902" s="3"/>
      <c r="I902" s="3"/>
      <c r="J902" s="3"/>
      <c r="K902" s="3"/>
      <c r="L902" s="331"/>
      <c r="M902" s="331"/>
      <c r="N902" s="323"/>
      <c r="O902" s="331"/>
      <c r="P902" s="3"/>
      <c r="Q902" s="270"/>
      <c r="R902" s="3"/>
      <c r="S902" s="3"/>
      <c r="T902" s="3"/>
      <c r="U902" s="3"/>
      <c r="V902" s="3"/>
      <c r="W902" s="3"/>
      <c r="X902" s="3"/>
    </row>
    <row r="903" spans="1:24" ht="15.75" customHeight="1" x14ac:dyDescent="0.2">
      <c r="A903" s="27"/>
      <c r="B903" s="27"/>
      <c r="C903" s="27"/>
      <c r="D903" s="27"/>
      <c r="E903" s="3"/>
      <c r="F903" s="3"/>
      <c r="G903" s="3"/>
      <c r="H903" s="3"/>
      <c r="I903" s="3"/>
      <c r="J903" s="3"/>
      <c r="K903" s="3"/>
      <c r="L903" s="331"/>
      <c r="M903" s="331"/>
      <c r="N903" s="323"/>
      <c r="O903" s="331"/>
      <c r="P903" s="3"/>
      <c r="Q903" s="270"/>
      <c r="R903" s="3"/>
      <c r="S903" s="3"/>
      <c r="T903" s="3"/>
      <c r="U903" s="3"/>
      <c r="V903" s="3"/>
      <c r="W903" s="3"/>
      <c r="X903" s="3"/>
    </row>
    <row r="904" spans="1:24" ht="15.75" customHeight="1" x14ac:dyDescent="0.2">
      <c r="A904" s="27"/>
      <c r="B904" s="27"/>
      <c r="C904" s="27"/>
      <c r="D904" s="27"/>
      <c r="E904" s="3"/>
      <c r="F904" s="3"/>
      <c r="G904" s="3"/>
      <c r="H904" s="3"/>
      <c r="I904" s="3"/>
      <c r="J904" s="3"/>
      <c r="K904" s="3"/>
      <c r="L904" s="331"/>
      <c r="M904" s="331"/>
      <c r="N904" s="323"/>
      <c r="O904" s="331"/>
      <c r="P904" s="3"/>
      <c r="Q904" s="270"/>
      <c r="R904" s="3"/>
      <c r="S904" s="3"/>
      <c r="T904" s="3"/>
      <c r="U904" s="3"/>
      <c r="V904" s="3"/>
      <c r="W904" s="3"/>
      <c r="X904" s="3"/>
    </row>
    <row r="905" spans="1:24" ht="15.75" customHeight="1" x14ac:dyDescent="0.2">
      <c r="A905" s="27"/>
      <c r="B905" s="27"/>
      <c r="C905" s="27"/>
      <c r="D905" s="27"/>
      <c r="E905" s="3"/>
      <c r="F905" s="3"/>
      <c r="G905" s="3"/>
      <c r="H905" s="3"/>
      <c r="I905" s="3"/>
      <c r="J905" s="3"/>
      <c r="K905" s="3"/>
      <c r="L905" s="331"/>
      <c r="M905" s="331"/>
      <c r="N905" s="323"/>
      <c r="O905" s="331"/>
      <c r="P905" s="3"/>
      <c r="Q905" s="270"/>
      <c r="R905" s="3"/>
      <c r="S905" s="3"/>
      <c r="T905" s="3"/>
      <c r="U905" s="3"/>
      <c r="V905" s="3"/>
      <c r="W905" s="3"/>
      <c r="X905" s="3"/>
    </row>
    <row r="906" spans="1:24" ht="15.75" customHeight="1" x14ac:dyDescent="0.2">
      <c r="A906" s="27"/>
      <c r="B906" s="27"/>
      <c r="C906" s="27"/>
      <c r="D906" s="27"/>
      <c r="E906" s="3"/>
      <c r="F906" s="3"/>
      <c r="G906" s="3"/>
      <c r="H906" s="3"/>
      <c r="I906" s="3"/>
      <c r="J906" s="3"/>
      <c r="K906" s="3"/>
      <c r="L906" s="331"/>
      <c r="M906" s="331"/>
      <c r="N906" s="323"/>
      <c r="O906" s="331"/>
      <c r="P906" s="3"/>
      <c r="Q906" s="270"/>
      <c r="R906" s="3"/>
      <c r="S906" s="3"/>
      <c r="T906" s="3"/>
      <c r="U906" s="3"/>
      <c r="V906" s="3"/>
      <c r="W906" s="3"/>
      <c r="X906" s="3"/>
    </row>
    <row r="907" spans="1:24" ht="15.75" customHeight="1" x14ac:dyDescent="0.2">
      <c r="A907" s="27"/>
      <c r="B907" s="27"/>
      <c r="C907" s="27"/>
      <c r="D907" s="27"/>
      <c r="E907" s="3"/>
      <c r="F907" s="3"/>
      <c r="G907" s="3"/>
      <c r="H907" s="3"/>
      <c r="I907" s="3"/>
      <c r="J907" s="3"/>
      <c r="K907" s="3"/>
      <c r="L907" s="331"/>
      <c r="M907" s="331"/>
      <c r="N907" s="323"/>
      <c r="O907" s="331"/>
      <c r="P907" s="3"/>
      <c r="Q907" s="270"/>
      <c r="R907" s="3"/>
      <c r="S907" s="3"/>
      <c r="T907" s="3"/>
      <c r="U907" s="3"/>
      <c r="V907" s="3"/>
      <c r="W907" s="3"/>
      <c r="X907" s="3"/>
    </row>
    <row r="908" spans="1:24" ht="15.75" customHeight="1" x14ac:dyDescent="0.2">
      <c r="A908" s="27"/>
      <c r="B908" s="27"/>
      <c r="C908" s="27"/>
      <c r="D908" s="27"/>
      <c r="E908" s="3"/>
      <c r="F908" s="3"/>
      <c r="G908" s="3"/>
      <c r="H908" s="3"/>
      <c r="I908" s="3"/>
      <c r="J908" s="3"/>
      <c r="K908" s="3"/>
      <c r="L908" s="331"/>
      <c r="M908" s="331"/>
      <c r="N908" s="323"/>
      <c r="O908" s="331"/>
      <c r="P908" s="3"/>
      <c r="Q908" s="270"/>
      <c r="R908" s="3"/>
      <c r="S908" s="3"/>
      <c r="T908" s="3"/>
      <c r="U908" s="3"/>
      <c r="V908" s="3"/>
      <c r="W908" s="3"/>
      <c r="X908" s="3"/>
    </row>
    <row r="909" spans="1:24" ht="15.75" customHeight="1" x14ac:dyDescent="0.2">
      <c r="A909" s="27"/>
      <c r="B909" s="27"/>
      <c r="C909" s="27"/>
      <c r="D909" s="27"/>
      <c r="E909" s="3"/>
      <c r="F909" s="3"/>
      <c r="G909" s="3"/>
      <c r="H909" s="3"/>
      <c r="I909" s="3"/>
      <c r="J909" s="3"/>
      <c r="K909" s="3"/>
      <c r="L909" s="331"/>
      <c r="M909" s="331"/>
      <c r="N909" s="323"/>
      <c r="O909" s="331"/>
      <c r="P909" s="3"/>
      <c r="Q909" s="270"/>
      <c r="R909" s="3"/>
      <c r="S909" s="3"/>
      <c r="T909" s="3"/>
      <c r="U909" s="3"/>
      <c r="V909" s="3"/>
      <c r="W909" s="3"/>
      <c r="X909" s="3"/>
    </row>
    <row r="910" spans="1:24" ht="15.75" customHeight="1" x14ac:dyDescent="0.2">
      <c r="A910" s="27"/>
      <c r="B910" s="27"/>
      <c r="C910" s="27"/>
      <c r="D910" s="27"/>
      <c r="E910" s="3"/>
      <c r="F910" s="3"/>
      <c r="G910" s="3"/>
      <c r="H910" s="3"/>
      <c r="I910" s="3"/>
      <c r="J910" s="3"/>
      <c r="K910" s="3"/>
      <c r="L910" s="331"/>
      <c r="M910" s="331"/>
      <c r="N910" s="323"/>
      <c r="O910" s="331"/>
      <c r="P910" s="3"/>
      <c r="Q910" s="270"/>
      <c r="R910" s="3"/>
      <c r="S910" s="3"/>
      <c r="T910" s="3"/>
      <c r="U910" s="3"/>
      <c r="V910" s="3"/>
      <c r="W910" s="3"/>
      <c r="X910" s="3"/>
    </row>
    <row r="911" spans="1:24" ht="15.75" customHeight="1" x14ac:dyDescent="0.2">
      <c r="A911" s="27"/>
      <c r="B911" s="27"/>
      <c r="C911" s="27"/>
      <c r="D911" s="27"/>
      <c r="E911" s="3"/>
      <c r="F911" s="3"/>
      <c r="G911" s="3"/>
      <c r="H911" s="3"/>
      <c r="I911" s="3"/>
      <c r="J911" s="3"/>
      <c r="K911" s="3"/>
      <c r="L911" s="331"/>
      <c r="M911" s="331"/>
      <c r="N911" s="323"/>
      <c r="O911" s="331"/>
      <c r="P911" s="3"/>
      <c r="Q911" s="270"/>
      <c r="R911" s="3"/>
      <c r="S911" s="3"/>
      <c r="T911" s="3"/>
      <c r="U911" s="3"/>
      <c r="V911" s="3"/>
      <c r="W911" s="3"/>
      <c r="X911" s="3"/>
    </row>
    <row r="912" spans="1:24" ht="15.75" customHeight="1" x14ac:dyDescent="0.2">
      <c r="A912" s="27"/>
      <c r="B912" s="27"/>
      <c r="C912" s="27"/>
      <c r="D912" s="27"/>
      <c r="E912" s="3"/>
      <c r="F912" s="3"/>
      <c r="G912" s="3"/>
      <c r="H912" s="3"/>
      <c r="I912" s="3"/>
      <c r="J912" s="3"/>
      <c r="K912" s="3"/>
      <c r="L912" s="331"/>
      <c r="M912" s="331"/>
      <c r="N912" s="323"/>
      <c r="O912" s="331"/>
      <c r="P912" s="3"/>
      <c r="Q912" s="270"/>
      <c r="R912" s="3"/>
      <c r="S912" s="3"/>
      <c r="T912" s="3"/>
      <c r="U912" s="3"/>
      <c r="V912" s="3"/>
      <c r="W912" s="3"/>
      <c r="X912" s="3"/>
    </row>
    <row r="913" spans="1:24" ht="15.75" customHeight="1" x14ac:dyDescent="0.2">
      <c r="A913" s="27"/>
      <c r="B913" s="27"/>
      <c r="C913" s="27"/>
      <c r="D913" s="27"/>
      <c r="E913" s="3"/>
      <c r="F913" s="3"/>
      <c r="G913" s="3"/>
      <c r="H913" s="3"/>
      <c r="I913" s="3"/>
      <c r="J913" s="3"/>
      <c r="K913" s="3"/>
      <c r="L913" s="331"/>
      <c r="M913" s="331"/>
      <c r="N913" s="323"/>
      <c r="O913" s="331"/>
      <c r="P913" s="3"/>
      <c r="Q913" s="270"/>
      <c r="R913" s="3"/>
      <c r="S913" s="3"/>
      <c r="T913" s="3"/>
      <c r="U913" s="3"/>
      <c r="V913" s="3"/>
      <c r="W913" s="3"/>
      <c r="X913" s="3"/>
    </row>
    <row r="914" spans="1:24" ht="15.75" customHeight="1" x14ac:dyDescent="0.2">
      <c r="A914" s="27"/>
      <c r="B914" s="27"/>
      <c r="C914" s="27"/>
      <c r="D914" s="27"/>
      <c r="E914" s="3"/>
      <c r="F914" s="3"/>
      <c r="G914" s="3"/>
      <c r="H914" s="3"/>
      <c r="I914" s="3"/>
      <c r="J914" s="3"/>
      <c r="K914" s="3"/>
      <c r="L914" s="331"/>
      <c r="M914" s="331"/>
      <c r="N914" s="323"/>
      <c r="O914" s="331"/>
      <c r="P914" s="3"/>
      <c r="Q914" s="270"/>
      <c r="R914" s="3"/>
      <c r="S914" s="3"/>
      <c r="T914" s="3"/>
      <c r="U914" s="3"/>
      <c r="V914" s="3"/>
      <c r="W914" s="3"/>
      <c r="X914" s="3"/>
    </row>
    <row r="915" spans="1:24" ht="15.75" customHeight="1" x14ac:dyDescent="0.2">
      <c r="A915" s="27"/>
      <c r="B915" s="27"/>
      <c r="C915" s="27"/>
      <c r="D915" s="27"/>
      <c r="E915" s="3"/>
      <c r="F915" s="3"/>
      <c r="G915" s="3"/>
      <c r="H915" s="3"/>
      <c r="I915" s="3"/>
      <c r="J915" s="3"/>
      <c r="K915" s="3"/>
      <c r="L915" s="331"/>
      <c r="M915" s="331"/>
      <c r="N915" s="323"/>
      <c r="O915" s="331"/>
      <c r="P915" s="3"/>
      <c r="Q915" s="270"/>
      <c r="R915" s="3"/>
      <c r="S915" s="3"/>
      <c r="T915" s="3"/>
      <c r="U915" s="3"/>
      <c r="V915" s="3"/>
      <c r="W915" s="3"/>
      <c r="X915" s="3"/>
    </row>
    <row r="916" spans="1:24" ht="15.75" customHeight="1" x14ac:dyDescent="0.2">
      <c r="A916" s="27"/>
      <c r="B916" s="27"/>
      <c r="C916" s="27"/>
      <c r="D916" s="27"/>
      <c r="E916" s="3"/>
      <c r="F916" s="3"/>
      <c r="G916" s="3"/>
      <c r="H916" s="3"/>
      <c r="I916" s="3"/>
      <c r="J916" s="3"/>
      <c r="K916" s="3"/>
      <c r="L916" s="331"/>
      <c r="M916" s="331"/>
      <c r="N916" s="323"/>
      <c r="O916" s="331"/>
      <c r="P916" s="3"/>
      <c r="Q916" s="270"/>
      <c r="R916" s="3"/>
      <c r="S916" s="3"/>
      <c r="T916" s="3"/>
      <c r="U916" s="3"/>
      <c r="V916" s="3"/>
      <c r="W916" s="3"/>
      <c r="X916" s="3"/>
    </row>
    <row r="917" spans="1:24" ht="15.75" customHeight="1" x14ac:dyDescent="0.2">
      <c r="A917" s="27"/>
      <c r="B917" s="27"/>
      <c r="C917" s="27"/>
      <c r="D917" s="27"/>
      <c r="E917" s="3"/>
      <c r="F917" s="3"/>
      <c r="G917" s="3"/>
      <c r="H917" s="3"/>
      <c r="I917" s="3"/>
      <c r="J917" s="3"/>
      <c r="K917" s="3"/>
      <c r="L917" s="331"/>
      <c r="M917" s="331"/>
      <c r="N917" s="323"/>
      <c r="O917" s="331"/>
      <c r="P917" s="3"/>
      <c r="Q917" s="270"/>
      <c r="R917" s="3"/>
      <c r="S917" s="3"/>
      <c r="T917" s="3"/>
      <c r="U917" s="3"/>
      <c r="V917" s="3"/>
      <c r="W917" s="3"/>
      <c r="X917" s="3"/>
    </row>
    <row r="918" spans="1:24" ht="15.75" customHeight="1" x14ac:dyDescent="0.2">
      <c r="A918" s="27"/>
      <c r="B918" s="27"/>
      <c r="C918" s="27"/>
      <c r="D918" s="27"/>
      <c r="E918" s="3"/>
      <c r="F918" s="3"/>
      <c r="G918" s="3"/>
      <c r="H918" s="3"/>
      <c r="I918" s="3"/>
      <c r="J918" s="3"/>
      <c r="K918" s="3"/>
      <c r="L918" s="331"/>
      <c r="M918" s="331"/>
      <c r="N918" s="323"/>
      <c r="O918" s="331"/>
      <c r="P918" s="3"/>
      <c r="Q918" s="270"/>
      <c r="R918" s="3"/>
      <c r="S918" s="3"/>
      <c r="T918" s="3"/>
      <c r="U918" s="3"/>
      <c r="V918" s="3"/>
      <c r="W918" s="3"/>
      <c r="X918" s="3"/>
    </row>
    <row r="919" spans="1:24" ht="15.75" customHeight="1" x14ac:dyDescent="0.2">
      <c r="A919" s="27"/>
      <c r="B919" s="27"/>
      <c r="C919" s="27"/>
      <c r="D919" s="27"/>
      <c r="E919" s="3"/>
      <c r="F919" s="3"/>
      <c r="G919" s="3"/>
      <c r="H919" s="3"/>
      <c r="I919" s="3"/>
      <c r="J919" s="3"/>
      <c r="K919" s="3"/>
      <c r="L919" s="331"/>
      <c r="M919" s="331"/>
      <c r="N919" s="323"/>
      <c r="O919" s="331"/>
      <c r="P919" s="3"/>
      <c r="Q919" s="270"/>
      <c r="R919" s="3"/>
      <c r="S919" s="3"/>
      <c r="T919" s="3"/>
      <c r="U919" s="3"/>
      <c r="V919" s="3"/>
      <c r="W919" s="3"/>
      <c r="X919" s="3"/>
    </row>
    <row r="920" spans="1:24" ht="15.75" customHeight="1" x14ac:dyDescent="0.2">
      <c r="A920" s="27"/>
      <c r="B920" s="27"/>
      <c r="C920" s="27"/>
      <c r="D920" s="27"/>
      <c r="E920" s="3"/>
      <c r="F920" s="3"/>
      <c r="G920" s="3"/>
      <c r="H920" s="3"/>
      <c r="I920" s="3"/>
      <c r="J920" s="3"/>
      <c r="K920" s="3"/>
      <c r="L920" s="331"/>
      <c r="M920" s="331"/>
      <c r="N920" s="323"/>
      <c r="O920" s="331"/>
      <c r="P920" s="3"/>
      <c r="Q920" s="270"/>
      <c r="R920" s="3"/>
      <c r="S920" s="3"/>
      <c r="T920" s="3"/>
      <c r="U920" s="3"/>
      <c r="V920" s="3"/>
      <c r="W920" s="3"/>
      <c r="X920" s="3"/>
    </row>
    <row r="921" spans="1:24" ht="15.75" customHeight="1" x14ac:dyDescent="0.2">
      <c r="A921" s="27"/>
      <c r="B921" s="27"/>
      <c r="C921" s="27"/>
      <c r="D921" s="27"/>
      <c r="E921" s="3"/>
      <c r="F921" s="3"/>
      <c r="G921" s="3"/>
      <c r="H921" s="3"/>
      <c r="I921" s="3"/>
      <c r="J921" s="3"/>
      <c r="K921" s="3"/>
      <c r="L921" s="331"/>
      <c r="M921" s="331"/>
      <c r="N921" s="323"/>
      <c r="O921" s="331"/>
      <c r="P921" s="3"/>
      <c r="Q921" s="270"/>
      <c r="R921" s="3"/>
      <c r="S921" s="3"/>
      <c r="T921" s="3"/>
      <c r="U921" s="3"/>
      <c r="V921" s="3"/>
      <c r="W921" s="3"/>
      <c r="X921" s="3"/>
    </row>
    <row r="922" spans="1:24" ht="15.75" customHeight="1" x14ac:dyDescent="0.2">
      <c r="A922" s="27"/>
      <c r="B922" s="27"/>
      <c r="C922" s="27"/>
      <c r="D922" s="27"/>
      <c r="E922" s="3"/>
      <c r="F922" s="3"/>
      <c r="G922" s="3"/>
      <c r="H922" s="3"/>
      <c r="I922" s="3"/>
      <c r="J922" s="3"/>
      <c r="K922" s="3"/>
      <c r="L922" s="331"/>
      <c r="M922" s="331"/>
      <c r="N922" s="323"/>
      <c r="O922" s="331"/>
      <c r="P922" s="3"/>
      <c r="Q922" s="270"/>
      <c r="R922" s="3"/>
      <c r="S922" s="3"/>
      <c r="T922" s="3"/>
      <c r="U922" s="3"/>
      <c r="V922" s="3"/>
      <c r="W922" s="3"/>
      <c r="X922" s="3"/>
    </row>
    <row r="923" spans="1:24" ht="15.75" customHeight="1" x14ac:dyDescent="0.2">
      <c r="A923" s="27"/>
      <c r="B923" s="27"/>
      <c r="C923" s="27"/>
      <c r="D923" s="27"/>
      <c r="E923" s="3"/>
      <c r="F923" s="3"/>
      <c r="G923" s="3"/>
      <c r="H923" s="3"/>
      <c r="I923" s="3"/>
      <c r="J923" s="3"/>
      <c r="K923" s="3"/>
      <c r="L923" s="331"/>
      <c r="M923" s="331"/>
      <c r="N923" s="323"/>
      <c r="O923" s="331"/>
      <c r="P923" s="3"/>
      <c r="Q923" s="270"/>
      <c r="R923" s="3"/>
      <c r="S923" s="3"/>
      <c r="T923" s="3"/>
      <c r="U923" s="3"/>
      <c r="V923" s="3"/>
      <c r="W923" s="3"/>
      <c r="X923" s="3"/>
    </row>
    <row r="924" spans="1:24" ht="15.75" customHeight="1" x14ac:dyDescent="0.2">
      <c r="A924" s="27"/>
      <c r="B924" s="27"/>
      <c r="C924" s="27"/>
      <c r="D924" s="27"/>
      <c r="E924" s="3"/>
      <c r="F924" s="3"/>
      <c r="G924" s="3"/>
      <c r="H924" s="3"/>
      <c r="I924" s="3"/>
      <c r="J924" s="3"/>
      <c r="K924" s="3"/>
      <c r="L924" s="331"/>
      <c r="M924" s="331"/>
      <c r="N924" s="323"/>
      <c r="O924" s="331"/>
      <c r="P924" s="3"/>
      <c r="Q924" s="270"/>
      <c r="R924" s="3"/>
      <c r="S924" s="3"/>
      <c r="T924" s="3"/>
      <c r="U924" s="3"/>
      <c r="V924" s="3"/>
      <c r="W924" s="3"/>
      <c r="X924" s="3"/>
    </row>
    <row r="925" spans="1:24" ht="15.75" customHeight="1" x14ac:dyDescent="0.2">
      <c r="A925" s="27"/>
      <c r="B925" s="27"/>
      <c r="C925" s="27"/>
      <c r="D925" s="27"/>
      <c r="E925" s="3"/>
      <c r="F925" s="3"/>
      <c r="G925" s="3"/>
      <c r="H925" s="3"/>
      <c r="I925" s="3"/>
      <c r="J925" s="3"/>
      <c r="K925" s="3"/>
      <c r="L925" s="331"/>
      <c r="M925" s="331"/>
      <c r="N925" s="323"/>
      <c r="O925" s="331"/>
      <c r="P925" s="3"/>
      <c r="Q925" s="270"/>
      <c r="R925" s="3"/>
      <c r="S925" s="3"/>
      <c r="T925" s="3"/>
      <c r="U925" s="3"/>
      <c r="V925" s="3"/>
      <c r="W925" s="3"/>
      <c r="X925" s="3"/>
    </row>
    <row r="926" spans="1:24" ht="15.75" customHeight="1" x14ac:dyDescent="0.2">
      <c r="A926" s="27"/>
      <c r="B926" s="27"/>
      <c r="C926" s="27"/>
      <c r="D926" s="27"/>
      <c r="E926" s="3"/>
      <c r="F926" s="3"/>
      <c r="G926" s="3"/>
      <c r="H926" s="3"/>
      <c r="I926" s="3"/>
      <c r="J926" s="3"/>
      <c r="K926" s="3"/>
      <c r="L926" s="331"/>
      <c r="M926" s="331"/>
      <c r="N926" s="323"/>
      <c r="O926" s="331"/>
      <c r="P926" s="3"/>
      <c r="Q926" s="270"/>
      <c r="R926" s="3"/>
      <c r="S926" s="3"/>
      <c r="T926" s="3"/>
      <c r="U926" s="3"/>
      <c r="V926" s="3"/>
      <c r="W926" s="3"/>
      <c r="X926" s="3"/>
    </row>
    <row r="927" spans="1:24" ht="15.75" customHeight="1" x14ac:dyDescent="0.2">
      <c r="A927" s="27"/>
      <c r="B927" s="27"/>
      <c r="C927" s="27"/>
      <c r="D927" s="27"/>
      <c r="E927" s="3"/>
      <c r="F927" s="3"/>
      <c r="G927" s="3"/>
      <c r="H927" s="3"/>
      <c r="I927" s="3"/>
      <c r="J927" s="3"/>
      <c r="K927" s="3"/>
      <c r="L927" s="331"/>
      <c r="M927" s="331"/>
      <c r="N927" s="323"/>
      <c r="O927" s="331"/>
      <c r="P927" s="3"/>
      <c r="Q927" s="270"/>
      <c r="R927" s="3"/>
      <c r="S927" s="3"/>
      <c r="T927" s="3"/>
      <c r="U927" s="3"/>
      <c r="V927" s="3"/>
      <c r="W927" s="3"/>
      <c r="X927" s="3"/>
    </row>
    <row r="928" spans="1:24" ht="15.75" customHeight="1" x14ac:dyDescent="0.2">
      <c r="A928" s="27"/>
      <c r="B928" s="27"/>
      <c r="C928" s="27"/>
      <c r="D928" s="27"/>
      <c r="E928" s="3"/>
      <c r="F928" s="3"/>
      <c r="G928" s="3"/>
      <c r="H928" s="3"/>
      <c r="I928" s="3"/>
      <c r="J928" s="3"/>
      <c r="K928" s="3"/>
      <c r="L928" s="331"/>
      <c r="M928" s="331"/>
      <c r="N928" s="323"/>
      <c r="O928" s="331"/>
      <c r="P928" s="3"/>
      <c r="Q928" s="270"/>
      <c r="R928" s="3"/>
      <c r="S928" s="3"/>
      <c r="T928" s="3"/>
      <c r="U928" s="3"/>
      <c r="V928" s="3"/>
      <c r="W928" s="3"/>
      <c r="X928" s="3"/>
    </row>
    <row r="929" spans="1:24" ht="15.75" customHeight="1" x14ac:dyDescent="0.2">
      <c r="A929" s="27"/>
      <c r="B929" s="27"/>
      <c r="C929" s="27"/>
      <c r="D929" s="27"/>
      <c r="E929" s="3"/>
      <c r="F929" s="3"/>
      <c r="G929" s="3"/>
      <c r="H929" s="3"/>
      <c r="I929" s="3"/>
      <c r="J929" s="3"/>
      <c r="K929" s="3"/>
      <c r="L929" s="331"/>
      <c r="M929" s="331"/>
      <c r="N929" s="323"/>
      <c r="O929" s="331"/>
      <c r="P929" s="3"/>
      <c r="Q929" s="270"/>
      <c r="R929" s="3"/>
      <c r="S929" s="3"/>
      <c r="T929" s="3"/>
      <c r="U929" s="3"/>
      <c r="V929" s="3"/>
      <c r="W929" s="3"/>
      <c r="X929" s="3"/>
    </row>
    <row r="930" spans="1:24" ht="15.75" customHeight="1" x14ac:dyDescent="0.2">
      <c r="A930" s="27"/>
      <c r="B930" s="27"/>
      <c r="C930" s="27"/>
      <c r="D930" s="27"/>
      <c r="E930" s="3"/>
      <c r="F930" s="3"/>
      <c r="G930" s="3"/>
      <c r="H930" s="3"/>
      <c r="I930" s="3"/>
      <c r="J930" s="3"/>
      <c r="K930" s="3"/>
      <c r="L930" s="331"/>
      <c r="M930" s="331"/>
      <c r="N930" s="323"/>
      <c r="O930" s="331"/>
      <c r="P930" s="3"/>
      <c r="Q930" s="270"/>
      <c r="R930" s="3"/>
      <c r="S930" s="3"/>
      <c r="T930" s="3"/>
      <c r="U930" s="3"/>
      <c r="V930" s="3"/>
      <c r="W930" s="3"/>
      <c r="X930" s="3"/>
    </row>
    <row r="931" spans="1:24" ht="15.75" customHeight="1" x14ac:dyDescent="0.2">
      <c r="A931" s="27"/>
      <c r="B931" s="27"/>
      <c r="C931" s="27"/>
      <c r="D931" s="27"/>
      <c r="E931" s="3"/>
      <c r="F931" s="3"/>
      <c r="G931" s="3"/>
      <c r="H931" s="3"/>
      <c r="I931" s="3"/>
      <c r="J931" s="3"/>
      <c r="K931" s="3"/>
      <c r="L931" s="331"/>
      <c r="M931" s="331"/>
      <c r="N931" s="323"/>
      <c r="O931" s="331"/>
      <c r="P931" s="3"/>
      <c r="Q931" s="270"/>
      <c r="R931" s="3"/>
      <c r="S931" s="3"/>
      <c r="T931" s="3"/>
      <c r="U931" s="3"/>
      <c r="V931" s="3"/>
      <c r="W931" s="3"/>
      <c r="X931" s="3"/>
    </row>
    <row r="932" spans="1:24" ht="15.75" customHeight="1" x14ac:dyDescent="0.2">
      <c r="A932" s="27"/>
      <c r="B932" s="27"/>
      <c r="C932" s="27"/>
      <c r="D932" s="27"/>
      <c r="E932" s="3"/>
      <c r="F932" s="3"/>
      <c r="G932" s="3"/>
      <c r="H932" s="3"/>
      <c r="I932" s="3"/>
      <c r="J932" s="3"/>
      <c r="K932" s="3"/>
      <c r="L932" s="331"/>
      <c r="M932" s="331"/>
      <c r="N932" s="323"/>
      <c r="O932" s="331"/>
      <c r="P932" s="3"/>
      <c r="Q932" s="270"/>
      <c r="R932" s="3"/>
      <c r="S932" s="3"/>
      <c r="T932" s="3"/>
      <c r="U932" s="3"/>
      <c r="V932" s="3"/>
      <c r="W932" s="3"/>
      <c r="X932" s="3"/>
    </row>
    <row r="933" spans="1:24" ht="15.75" customHeight="1" x14ac:dyDescent="0.2">
      <c r="A933" s="27"/>
      <c r="B933" s="27"/>
      <c r="C933" s="27"/>
      <c r="D933" s="27"/>
      <c r="E933" s="3"/>
      <c r="F933" s="3"/>
      <c r="G933" s="3"/>
      <c r="H933" s="3"/>
      <c r="I933" s="3"/>
      <c r="J933" s="3"/>
      <c r="K933" s="3"/>
      <c r="L933" s="331"/>
      <c r="M933" s="331"/>
      <c r="N933" s="323"/>
      <c r="O933" s="331"/>
      <c r="P933" s="3"/>
      <c r="Q933" s="270"/>
      <c r="R933" s="3"/>
      <c r="S933" s="3"/>
      <c r="T933" s="3"/>
      <c r="U933" s="3"/>
      <c r="V933" s="3"/>
      <c r="W933" s="3"/>
      <c r="X933" s="3"/>
    </row>
    <row r="934" spans="1:24" ht="15.75" customHeight="1" x14ac:dyDescent="0.2">
      <c r="A934" s="27"/>
      <c r="B934" s="27"/>
      <c r="C934" s="27"/>
      <c r="D934" s="27"/>
      <c r="E934" s="3"/>
      <c r="F934" s="3"/>
      <c r="G934" s="3"/>
      <c r="H934" s="3"/>
      <c r="I934" s="3"/>
      <c r="J934" s="3"/>
      <c r="K934" s="3"/>
      <c r="L934" s="331"/>
      <c r="M934" s="331"/>
      <c r="N934" s="323"/>
      <c r="O934" s="331"/>
      <c r="P934" s="3"/>
      <c r="Q934" s="270"/>
      <c r="R934" s="3"/>
      <c r="S934" s="3"/>
      <c r="T934" s="3"/>
      <c r="U934" s="3"/>
      <c r="V934" s="3"/>
      <c r="W934" s="3"/>
      <c r="X934" s="3"/>
    </row>
    <row r="935" spans="1:24" ht="15.75" customHeight="1" x14ac:dyDescent="0.2">
      <c r="A935" s="27"/>
      <c r="B935" s="27"/>
      <c r="C935" s="27"/>
      <c r="D935" s="27"/>
      <c r="E935" s="3"/>
      <c r="F935" s="3"/>
      <c r="G935" s="3"/>
      <c r="H935" s="3"/>
      <c r="I935" s="3"/>
      <c r="J935" s="3"/>
      <c r="K935" s="3"/>
      <c r="L935" s="331"/>
      <c r="M935" s="331"/>
      <c r="N935" s="323"/>
      <c r="O935" s="331"/>
      <c r="P935" s="3"/>
      <c r="Q935" s="270"/>
      <c r="R935" s="3"/>
      <c r="S935" s="3"/>
      <c r="T935" s="3"/>
      <c r="U935" s="3"/>
      <c r="V935" s="3"/>
      <c r="W935" s="3"/>
      <c r="X935" s="3"/>
    </row>
    <row r="936" spans="1:24" ht="15.75" customHeight="1" x14ac:dyDescent="0.2">
      <c r="A936" s="27"/>
      <c r="B936" s="27"/>
      <c r="C936" s="27"/>
      <c r="D936" s="27"/>
      <c r="E936" s="3"/>
      <c r="F936" s="3"/>
      <c r="G936" s="3"/>
      <c r="H936" s="3"/>
      <c r="I936" s="3"/>
      <c r="J936" s="3"/>
      <c r="K936" s="3"/>
      <c r="L936" s="331"/>
      <c r="M936" s="331"/>
      <c r="N936" s="323"/>
      <c r="O936" s="331"/>
      <c r="P936" s="3"/>
      <c r="Q936" s="270"/>
      <c r="R936" s="3"/>
      <c r="S936" s="3"/>
      <c r="T936" s="3"/>
      <c r="U936" s="3"/>
      <c r="V936" s="3"/>
      <c r="W936" s="3"/>
      <c r="X936" s="3"/>
    </row>
    <row r="937" spans="1:24" ht="15.75" customHeight="1" x14ac:dyDescent="0.2">
      <c r="A937" s="27"/>
      <c r="B937" s="27"/>
      <c r="C937" s="27"/>
      <c r="D937" s="27"/>
      <c r="E937" s="3"/>
      <c r="F937" s="3"/>
      <c r="G937" s="3"/>
      <c r="H937" s="3"/>
      <c r="I937" s="3"/>
      <c r="J937" s="3"/>
      <c r="K937" s="3"/>
      <c r="L937" s="331"/>
      <c r="M937" s="331"/>
      <c r="N937" s="323"/>
      <c r="O937" s="331"/>
      <c r="P937" s="3"/>
      <c r="Q937" s="270"/>
      <c r="R937" s="3"/>
      <c r="S937" s="3"/>
      <c r="T937" s="3"/>
      <c r="U937" s="3"/>
      <c r="V937" s="3"/>
      <c r="W937" s="3"/>
      <c r="X937" s="3"/>
    </row>
    <row r="938" spans="1:24" ht="15.75" customHeight="1" x14ac:dyDescent="0.2">
      <c r="A938" s="27"/>
      <c r="B938" s="27"/>
      <c r="C938" s="27"/>
      <c r="D938" s="27"/>
      <c r="E938" s="3"/>
      <c r="F938" s="3"/>
      <c r="G938" s="3"/>
      <c r="H938" s="3"/>
      <c r="I938" s="3"/>
      <c r="J938" s="3"/>
      <c r="K938" s="3"/>
      <c r="L938" s="331"/>
      <c r="M938" s="331"/>
      <c r="N938" s="323"/>
      <c r="O938" s="331"/>
      <c r="P938" s="3"/>
      <c r="Q938" s="270"/>
      <c r="R938" s="3"/>
      <c r="S938" s="3"/>
      <c r="T938" s="3"/>
      <c r="U938" s="3"/>
      <c r="V938" s="3"/>
      <c r="W938" s="3"/>
      <c r="X938" s="3"/>
    </row>
    <row r="939" spans="1:24" ht="15.75" customHeight="1" x14ac:dyDescent="0.2">
      <c r="A939" s="27"/>
      <c r="B939" s="27"/>
      <c r="C939" s="27"/>
      <c r="D939" s="27"/>
      <c r="E939" s="3"/>
      <c r="F939" s="3"/>
      <c r="G939" s="3"/>
      <c r="H939" s="3"/>
      <c r="I939" s="3"/>
      <c r="J939" s="3"/>
      <c r="K939" s="3"/>
      <c r="L939" s="331"/>
      <c r="M939" s="331"/>
      <c r="N939" s="323"/>
      <c r="O939" s="331"/>
      <c r="P939" s="3"/>
      <c r="Q939" s="270"/>
      <c r="R939" s="3"/>
      <c r="S939" s="3"/>
      <c r="T939" s="3"/>
      <c r="U939" s="3"/>
      <c r="V939" s="3"/>
      <c r="W939" s="3"/>
      <c r="X939" s="3"/>
    </row>
    <row r="940" spans="1:24" ht="15.75" customHeight="1" x14ac:dyDescent="0.2">
      <c r="A940" s="27"/>
      <c r="B940" s="27"/>
      <c r="C940" s="27"/>
      <c r="D940" s="27"/>
      <c r="E940" s="3"/>
      <c r="F940" s="3"/>
      <c r="G940" s="3"/>
      <c r="H940" s="3"/>
      <c r="I940" s="3"/>
      <c r="J940" s="3"/>
      <c r="K940" s="3"/>
      <c r="L940" s="331"/>
      <c r="M940" s="331"/>
      <c r="N940" s="323"/>
      <c r="O940" s="331"/>
      <c r="P940" s="3"/>
      <c r="Q940" s="270"/>
      <c r="R940" s="3"/>
      <c r="S940" s="3"/>
      <c r="T940" s="3"/>
      <c r="U940" s="3"/>
      <c r="V940" s="3"/>
      <c r="W940" s="3"/>
      <c r="X940" s="3"/>
    </row>
  </sheetData>
  <autoFilter ref="A1:R1" xr:uid="{00000000-0009-0000-0000-000011000000}"/>
  <conditionalFormatting sqref="D1">
    <cfRule type="cellIs" dxfId="32" priority="1" operator="equal">
      <formula>0</formula>
    </cfRule>
  </conditionalFormatting>
  <conditionalFormatting sqref="F1:G1">
    <cfRule type="cellIs" dxfId="31" priority="2" operator="equal">
      <formula>0</formula>
    </cfRule>
  </conditionalFormatting>
  <conditionalFormatting sqref="H33:I33">
    <cfRule type="notContainsBlanks" dxfId="30" priority="7">
      <formula>LEN(TRIM(I33))&gt;0</formula>
    </cfRule>
  </conditionalFormatting>
  <conditionalFormatting sqref="J1">
    <cfRule type="cellIs" dxfId="29" priority="3" operator="equal">
      <formula>0</formula>
    </cfRule>
  </conditionalFormatting>
  <conditionalFormatting sqref="L1:M1">
    <cfRule type="cellIs" dxfId="28" priority="4" operator="equal">
      <formula>0</formula>
    </cfRule>
  </conditionalFormatting>
  <conditionalFormatting sqref="N1:N940">
    <cfRule type="cellIs" dxfId="27" priority="5" operator="equal">
      <formula>0</formula>
    </cfRule>
  </conditionalFormatting>
  <conditionalFormatting sqref="O1">
    <cfRule type="cellIs" dxfId="26" priority="6" operator="equal">
      <formula>0</formula>
    </cfRule>
  </conditionalFormatting>
  <dataValidations count="1">
    <dataValidation type="list" allowBlank="1" showErrorMessage="1" sqref="R2:R60" xr:uid="{00000000-0002-0000-1100-000000000000}">
      <formula1>"National SOE,Provincial SOE,Municipal SOE,Publicly traded private corporation,Private company,Hybrid,Unknown"</formula1>
    </dataValidation>
  </dataValidations>
  <hyperlinks>
    <hyperlink ref="E2" r:id="rId1" xr:uid="{00000000-0004-0000-1100-000000000000}"/>
    <hyperlink ref="F2" r:id="rId2" xr:uid="{00000000-0004-0000-1100-000001000000}"/>
    <hyperlink ref="E4" r:id="rId3" xr:uid="{00000000-0004-0000-1100-000002000000}"/>
    <hyperlink ref="F4" r:id="rId4" xr:uid="{00000000-0004-0000-1100-000003000000}"/>
    <hyperlink ref="E14" r:id="rId5" xr:uid="{00000000-0004-0000-1100-000004000000}"/>
    <hyperlink ref="F14" r:id="rId6" xr:uid="{00000000-0004-0000-1100-000005000000}"/>
    <hyperlink ref="E15" r:id="rId7" xr:uid="{00000000-0004-0000-1100-000006000000}"/>
    <hyperlink ref="F15" r:id="rId8" xr:uid="{00000000-0004-0000-1100-000007000000}"/>
    <hyperlink ref="E32" r:id="rId9" xr:uid="{00000000-0004-0000-1100-000008000000}"/>
    <hyperlink ref="F32" r:id="rId10" xr:uid="{00000000-0004-0000-1100-000009000000}"/>
    <hyperlink ref="E33" r:id="rId11" xr:uid="{00000000-0004-0000-1100-00000A000000}"/>
    <hyperlink ref="F33" r:id="rId12" xr:uid="{00000000-0004-0000-1100-00000B000000}"/>
    <hyperlink ref="E44" r:id="rId13" xr:uid="{00000000-0004-0000-1100-00000C000000}"/>
    <hyperlink ref="F44" r:id="rId14" xr:uid="{00000000-0004-0000-1100-00000D000000}"/>
    <hyperlink ref="E45" r:id="rId15" xr:uid="{00000000-0004-0000-1100-00000E000000}"/>
    <hyperlink ref="F45" r:id="rId16" xr:uid="{00000000-0004-0000-1100-00000F000000}"/>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1000"/>
  <sheetViews>
    <sheetView zoomScale="154" zoomScaleNormal="154" zoomScalePageLayoutView="154" workbookViewId="0">
      <pane ySplit="1" topLeftCell="A2" activePane="bottomLeft" state="frozen"/>
      <selection pane="bottomLeft" activeCell="A38" sqref="A38:XFD38"/>
    </sheetView>
  </sheetViews>
  <sheetFormatPr baseColWidth="10" defaultColWidth="11.1640625" defaultRowHeight="15" customHeight="1" x14ac:dyDescent="0.2"/>
  <cols>
    <col min="1" max="1" width="7.6640625" customWidth="1"/>
    <col min="2" max="2" width="7.83203125" customWidth="1"/>
    <col min="3" max="3" width="13.5" customWidth="1"/>
    <col min="4" max="4" width="31.6640625" customWidth="1"/>
    <col min="5" max="5" width="25" customWidth="1"/>
    <col min="6" max="6" width="20.1640625" customWidth="1"/>
    <col min="7" max="8" width="25.83203125" customWidth="1"/>
    <col min="9" max="9" width="18.5" customWidth="1"/>
    <col min="10" max="10" width="19.5" customWidth="1"/>
    <col min="11" max="11" width="29.6640625" customWidth="1"/>
    <col min="12" max="12" width="31.83203125" customWidth="1"/>
    <col min="13" max="13" width="25.83203125" customWidth="1"/>
    <col min="14" max="14" width="24" customWidth="1"/>
    <col min="15" max="15" width="16.6640625" customWidth="1"/>
    <col min="16" max="16" width="33.33203125" customWidth="1"/>
    <col min="17" max="17" width="255.6640625" customWidth="1"/>
    <col min="18" max="25" width="10.83203125" customWidth="1"/>
  </cols>
  <sheetData>
    <row r="1" spans="1:25" ht="18" customHeight="1" x14ac:dyDescent="0.2">
      <c r="A1" s="332" t="s">
        <v>59</v>
      </c>
      <c r="B1" s="332" t="s">
        <v>60</v>
      </c>
      <c r="C1" s="332" t="s">
        <v>0</v>
      </c>
      <c r="D1" s="333" t="s">
        <v>126</v>
      </c>
      <c r="E1" s="332" t="s">
        <v>127</v>
      </c>
      <c r="F1" s="333" t="s">
        <v>128</v>
      </c>
      <c r="G1" s="334" t="s">
        <v>61</v>
      </c>
      <c r="H1" s="333" t="s">
        <v>62</v>
      </c>
      <c r="I1" s="335" t="s">
        <v>1192</v>
      </c>
      <c r="J1" s="335" t="s">
        <v>1246</v>
      </c>
      <c r="K1" s="336" t="s">
        <v>129</v>
      </c>
      <c r="L1" s="337" t="s">
        <v>65</v>
      </c>
      <c r="M1" s="333" t="s">
        <v>68</v>
      </c>
      <c r="N1" s="333" t="s">
        <v>75</v>
      </c>
      <c r="O1" s="333" t="s">
        <v>1051</v>
      </c>
      <c r="P1" s="333" t="s">
        <v>1247</v>
      </c>
      <c r="Q1" s="338" t="s">
        <v>77</v>
      </c>
      <c r="R1" s="339"/>
      <c r="S1" s="339"/>
      <c r="T1" s="339"/>
      <c r="U1" s="339"/>
      <c r="V1" s="339"/>
      <c r="W1" s="339"/>
      <c r="X1" s="339"/>
      <c r="Y1" s="339"/>
    </row>
    <row r="2" spans="1:25" s="465" customFormat="1" ht="17.25" customHeight="1" x14ac:dyDescent="0.2">
      <c r="A2" s="466" t="s">
        <v>78</v>
      </c>
      <c r="B2" s="466">
        <v>2019</v>
      </c>
      <c r="C2" s="466" t="s">
        <v>41</v>
      </c>
      <c r="D2" s="467" t="s">
        <v>1248</v>
      </c>
      <c r="E2" s="467" t="s">
        <v>1249</v>
      </c>
      <c r="F2" s="467"/>
      <c r="G2" s="467"/>
      <c r="H2" s="467"/>
      <c r="I2" s="468">
        <v>370000</v>
      </c>
      <c r="J2" s="469">
        <f>I2/'Total Revenue (Millions)'!F67*100</f>
        <v>22.509327682883725</v>
      </c>
      <c r="K2" s="470"/>
      <c r="L2" s="471"/>
      <c r="M2" s="471"/>
      <c r="N2" s="471"/>
      <c r="O2" s="467"/>
      <c r="P2" s="467"/>
      <c r="Q2" s="472" t="s">
        <v>1250</v>
      </c>
      <c r="R2" s="462"/>
      <c r="S2" s="462"/>
      <c r="T2" s="462"/>
      <c r="U2" s="462"/>
      <c r="V2" s="462"/>
      <c r="W2" s="462"/>
      <c r="X2" s="462"/>
      <c r="Y2" s="462"/>
    </row>
    <row r="3" spans="1:25" ht="15.75" customHeight="1" x14ac:dyDescent="0.2">
      <c r="A3" s="16" t="s">
        <v>78</v>
      </c>
      <c r="B3" s="16">
        <v>2019</v>
      </c>
      <c r="C3" s="16" t="s">
        <v>41</v>
      </c>
      <c r="D3" s="66" t="s">
        <v>976</v>
      </c>
      <c r="E3" s="66" t="s">
        <v>1251</v>
      </c>
      <c r="F3" s="66"/>
      <c r="G3" s="66"/>
      <c r="H3" s="66"/>
      <c r="I3" s="340">
        <v>229330</v>
      </c>
      <c r="J3" s="233">
        <f>I3/'Total Revenue (Millions)'!F67*100</f>
        <v>13.951524641934391</v>
      </c>
      <c r="K3" s="266"/>
      <c r="L3" s="233"/>
      <c r="M3" s="233"/>
      <c r="N3" s="233"/>
      <c r="O3" s="66"/>
      <c r="P3" s="66"/>
      <c r="Q3" s="66" t="s">
        <v>1252</v>
      </c>
      <c r="S3" s="261"/>
      <c r="T3" s="261"/>
      <c r="U3" s="261"/>
      <c r="V3" s="261"/>
      <c r="W3" s="261"/>
      <c r="X3" s="261"/>
      <c r="Y3" s="261"/>
    </row>
    <row r="4" spans="1:25" ht="15.75" customHeight="1" x14ac:dyDescent="0.2">
      <c r="A4" s="16" t="s">
        <v>78</v>
      </c>
      <c r="B4" s="16">
        <v>2019</v>
      </c>
      <c r="C4" s="16" t="s">
        <v>41</v>
      </c>
      <c r="D4" s="66" t="s">
        <v>1253</v>
      </c>
      <c r="E4" s="66" t="s">
        <v>1254</v>
      </c>
      <c r="F4" s="66"/>
      <c r="G4" s="66"/>
      <c r="H4" s="66"/>
      <c r="I4" s="340">
        <v>218000</v>
      </c>
      <c r="J4" s="233">
        <f>I4/'Total Revenue (Millions)'!F67*100</f>
        <v>13.262252526672032</v>
      </c>
      <c r="K4" s="266"/>
      <c r="L4" s="233"/>
      <c r="M4" s="233"/>
      <c r="N4" s="233"/>
      <c r="O4" s="66"/>
      <c r="P4" s="66"/>
      <c r="Q4" s="68" t="s">
        <v>1250</v>
      </c>
      <c r="R4" s="261"/>
      <c r="S4" s="261"/>
      <c r="T4" s="261"/>
      <c r="U4" s="261"/>
      <c r="V4" s="261"/>
      <c r="W4" s="261"/>
      <c r="X4" s="261"/>
      <c r="Y4" s="261"/>
    </row>
    <row r="5" spans="1:25" ht="18" customHeight="1" x14ac:dyDescent="0.2">
      <c r="A5" s="16" t="s">
        <v>78</v>
      </c>
      <c r="B5" s="16">
        <v>2019</v>
      </c>
      <c r="C5" s="16" t="s">
        <v>41</v>
      </c>
      <c r="D5" s="66" t="s">
        <v>1255</v>
      </c>
      <c r="E5" s="66" t="s">
        <v>1256</v>
      </c>
      <c r="F5" s="66"/>
      <c r="G5" s="66"/>
      <c r="H5" s="66"/>
      <c r="I5" s="340">
        <v>207003</v>
      </c>
      <c r="J5" s="233">
        <f>I5/'Total Revenue (Millions)'!F67*100</f>
        <v>12.593238806324269</v>
      </c>
      <c r="K5" s="266"/>
      <c r="L5" s="233"/>
      <c r="M5" s="233"/>
      <c r="N5" s="233"/>
      <c r="O5" s="66"/>
      <c r="P5" s="66"/>
      <c r="Q5" s="66" t="s">
        <v>1257</v>
      </c>
      <c r="S5" s="261"/>
      <c r="T5" s="261"/>
      <c r="U5" s="261"/>
      <c r="V5" s="261"/>
      <c r="W5" s="261"/>
      <c r="X5" s="261"/>
      <c r="Y5" s="261"/>
    </row>
    <row r="6" spans="1:25" ht="15.75" customHeight="1" x14ac:dyDescent="0.2">
      <c r="A6" s="16" t="s">
        <v>78</v>
      </c>
      <c r="B6" s="16">
        <v>2019</v>
      </c>
      <c r="C6" s="16" t="s">
        <v>41</v>
      </c>
      <c r="D6" s="66" t="s">
        <v>1258</v>
      </c>
      <c r="E6" s="66" t="s">
        <v>1259</v>
      </c>
      <c r="F6" s="66"/>
      <c r="G6" s="66"/>
      <c r="H6" s="66"/>
      <c r="I6" s="340">
        <v>169500</v>
      </c>
      <c r="J6" s="233">
        <f>I6/'Total Revenue (Millions)'!F67*100</f>
        <v>10.311705519591328</v>
      </c>
      <c r="K6" s="266"/>
      <c r="L6" s="233"/>
      <c r="M6" s="233"/>
      <c r="N6" s="233"/>
      <c r="O6" s="66"/>
      <c r="P6" s="66"/>
      <c r="Q6" s="66" t="s">
        <v>1252</v>
      </c>
      <c r="R6" s="261"/>
      <c r="S6" s="261"/>
      <c r="T6" s="261"/>
      <c r="U6" s="261"/>
      <c r="V6" s="261"/>
      <c r="W6" s="261"/>
      <c r="X6" s="261"/>
      <c r="Y6" s="261"/>
    </row>
    <row r="7" spans="1:25" ht="15.75" customHeight="1" x14ac:dyDescent="0.2">
      <c r="A7" s="16" t="s">
        <v>78</v>
      </c>
      <c r="B7" s="16">
        <v>2019</v>
      </c>
      <c r="C7" s="16" t="s">
        <v>41</v>
      </c>
      <c r="D7" s="66" t="s">
        <v>1260</v>
      </c>
      <c r="E7" s="66" t="s">
        <v>1261</v>
      </c>
      <c r="F7" s="66"/>
      <c r="G7" s="66"/>
      <c r="H7" s="66"/>
      <c r="I7" s="340">
        <v>167600</v>
      </c>
      <c r="J7" s="233">
        <f>I7/'Total Revenue (Millions)'!F67*100</f>
        <v>10.196117080138682</v>
      </c>
      <c r="K7" s="266"/>
      <c r="L7" s="233"/>
      <c r="M7" s="233"/>
      <c r="N7" s="233"/>
      <c r="O7" s="66"/>
      <c r="P7" s="66"/>
      <c r="Q7" s="66" t="s">
        <v>1262</v>
      </c>
      <c r="S7" s="261"/>
      <c r="T7" s="261"/>
      <c r="U7" s="261"/>
      <c r="V7" s="261"/>
      <c r="W7" s="261"/>
      <c r="X7" s="261"/>
      <c r="Y7" s="261"/>
    </row>
    <row r="8" spans="1:25" ht="15.75" customHeight="1" x14ac:dyDescent="0.2">
      <c r="A8" s="16" t="s">
        <v>78</v>
      </c>
      <c r="B8" s="16">
        <v>2019</v>
      </c>
      <c r="C8" s="16" t="s">
        <v>41</v>
      </c>
      <c r="D8" s="66" t="s">
        <v>1263</v>
      </c>
      <c r="E8" s="66" t="s">
        <v>1264</v>
      </c>
      <c r="F8" s="66"/>
      <c r="G8" s="66"/>
      <c r="H8" s="66"/>
      <c r="I8" s="340">
        <v>150000</v>
      </c>
      <c r="J8" s="233">
        <f>I8/'Total Revenue (Millions)'!F67*100</f>
        <v>9.1254031146825909</v>
      </c>
      <c r="K8" s="266"/>
      <c r="L8" s="233"/>
      <c r="M8" s="233"/>
      <c r="N8" s="233"/>
      <c r="O8" s="66"/>
      <c r="P8" s="66"/>
      <c r="Q8" s="68" t="s">
        <v>1265</v>
      </c>
      <c r="S8" s="261"/>
      <c r="T8" s="261"/>
      <c r="U8" s="261"/>
      <c r="V8" s="261"/>
      <c r="W8" s="261"/>
      <c r="X8" s="261"/>
      <c r="Y8" s="261"/>
    </row>
    <row r="9" spans="1:25" ht="15.75" customHeight="1" x14ac:dyDescent="0.2">
      <c r="A9" s="16" t="s">
        <v>78</v>
      </c>
      <c r="B9" s="16">
        <v>2019</v>
      </c>
      <c r="C9" s="16" t="s">
        <v>41</v>
      </c>
      <c r="D9" s="66" t="s">
        <v>973</v>
      </c>
      <c r="E9" s="66" t="s">
        <v>1266</v>
      </c>
      <c r="F9" s="66"/>
      <c r="G9" s="66"/>
      <c r="H9" s="66"/>
      <c r="I9" s="340">
        <v>132330</v>
      </c>
      <c r="J9" s="233">
        <f>I9/'Total Revenue (Millions)'!F67*100</f>
        <v>8.0504306277729825</v>
      </c>
      <c r="K9" s="266"/>
      <c r="L9" s="233"/>
      <c r="M9" s="233"/>
      <c r="N9" s="233"/>
      <c r="O9" s="66"/>
      <c r="P9" s="66"/>
      <c r="Q9" s="66" t="s">
        <v>1262</v>
      </c>
      <c r="S9" s="261"/>
      <c r="T9" s="261"/>
      <c r="U9" s="261"/>
      <c r="V9" s="261"/>
      <c r="W9" s="261"/>
      <c r="X9" s="261"/>
      <c r="Y9" s="261"/>
    </row>
    <row r="10" spans="1:25" ht="15.75" customHeight="1" x14ac:dyDescent="0.2">
      <c r="A10" s="16" t="s">
        <v>78</v>
      </c>
      <c r="B10" s="16">
        <v>2019</v>
      </c>
      <c r="C10" s="16" t="s">
        <v>41</v>
      </c>
      <c r="D10" s="66" t="s">
        <v>1267</v>
      </c>
      <c r="E10" s="66" t="s">
        <v>1268</v>
      </c>
      <c r="F10" s="66"/>
      <c r="G10" s="66"/>
      <c r="H10" s="66"/>
      <c r="I10" s="66"/>
      <c r="J10" s="232"/>
      <c r="K10" s="266"/>
      <c r="L10" s="233"/>
      <c r="M10" s="233"/>
      <c r="N10" s="233"/>
      <c r="O10" s="66"/>
      <c r="P10" s="66"/>
      <c r="Q10" s="66"/>
      <c r="S10" s="261"/>
      <c r="T10" s="261"/>
      <c r="U10" s="261"/>
      <c r="V10" s="261"/>
      <c r="W10" s="261"/>
      <c r="X10" s="261"/>
      <c r="Y10" s="261"/>
    </row>
    <row r="11" spans="1:25" ht="15.75" customHeight="1" x14ac:dyDescent="0.2">
      <c r="A11" s="16" t="s">
        <v>78</v>
      </c>
      <c r="B11" s="16">
        <v>2019</v>
      </c>
      <c r="C11" s="16" t="s">
        <v>41</v>
      </c>
      <c r="D11" s="66" t="s">
        <v>979</v>
      </c>
      <c r="E11" s="66" t="s">
        <v>1269</v>
      </c>
      <c r="F11" s="66"/>
      <c r="G11" s="66"/>
      <c r="H11" s="66"/>
      <c r="I11" s="66"/>
      <c r="J11" s="232"/>
      <c r="K11" s="266"/>
      <c r="L11" s="233"/>
      <c r="M11" s="233"/>
      <c r="N11" s="233"/>
      <c r="O11" s="66"/>
      <c r="P11" s="66"/>
      <c r="Q11" s="66"/>
      <c r="S11" s="261"/>
      <c r="T11" s="261"/>
      <c r="U11" s="261"/>
      <c r="V11" s="261"/>
      <c r="W11" s="261"/>
      <c r="X11" s="261"/>
      <c r="Y11" s="261"/>
    </row>
    <row r="12" spans="1:25" ht="18" customHeight="1" x14ac:dyDescent="0.2">
      <c r="A12" s="16" t="s">
        <v>78</v>
      </c>
      <c r="B12" s="16">
        <v>2019</v>
      </c>
      <c r="C12" s="16" t="s">
        <v>41</v>
      </c>
      <c r="D12" s="66" t="s">
        <v>979</v>
      </c>
      <c r="E12" s="66" t="s">
        <v>1270</v>
      </c>
      <c r="F12" s="66"/>
      <c r="G12" s="66"/>
      <c r="H12" s="66"/>
      <c r="I12" s="66"/>
      <c r="J12" s="232"/>
      <c r="K12" s="266"/>
      <c r="L12" s="233"/>
      <c r="M12" s="233"/>
      <c r="N12" s="233"/>
      <c r="O12" s="66"/>
      <c r="P12" s="66"/>
      <c r="Q12" s="66"/>
      <c r="S12" s="339"/>
      <c r="T12" s="339"/>
      <c r="U12" s="339"/>
      <c r="V12" s="339"/>
      <c r="W12" s="339"/>
      <c r="X12" s="339"/>
      <c r="Y12" s="339"/>
    </row>
    <row r="13" spans="1:25" ht="18" customHeight="1" x14ac:dyDescent="0.2">
      <c r="A13" s="16" t="s">
        <v>78</v>
      </c>
      <c r="B13" s="16">
        <v>2019</v>
      </c>
      <c r="C13" s="16" t="s">
        <v>41</v>
      </c>
      <c r="D13" s="66" t="s">
        <v>1223</v>
      </c>
      <c r="E13" s="66" t="s">
        <v>1223</v>
      </c>
      <c r="F13" s="66"/>
      <c r="G13" s="66"/>
      <c r="H13" s="66"/>
      <c r="I13" s="66"/>
      <c r="J13" s="232"/>
      <c r="K13" s="266"/>
      <c r="L13" s="233"/>
      <c r="M13" s="233"/>
      <c r="N13" s="233"/>
      <c r="O13" s="66"/>
      <c r="P13" s="66"/>
      <c r="Q13" s="66"/>
      <c r="R13" s="339"/>
      <c r="S13" s="339"/>
      <c r="T13" s="339"/>
      <c r="U13" s="339"/>
      <c r="V13" s="339"/>
      <c r="W13" s="339"/>
      <c r="X13" s="339"/>
      <c r="Y13" s="339"/>
    </row>
    <row r="14" spans="1:25" s="465" customFormat="1" ht="18" customHeight="1" x14ac:dyDescent="0.2">
      <c r="A14" s="466" t="s">
        <v>78</v>
      </c>
      <c r="B14" s="466">
        <v>2020</v>
      </c>
      <c r="C14" s="466" t="s">
        <v>41</v>
      </c>
      <c r="D14" s="467" t="s">
        <v>1248</v>
      </c>
      <c r="E14" s="467" t="s">
        <v>1249</v>
      </c>
      <c r="F14" s="467"/>
      <c r="G14" s="467"/>
      <c r="H14" s="467"/>
      <c r="I14" s="468">
        <v>490000</v>
      </c>
      <c r="J14" s="469">
        <f>I14/'Total Revenue (Millions)'!F68*100</f>
        <v>27.836290797208648</v>
      </c>
      <c r="K14" s="470"/>
      <c r="L14" s="469"/>
      <c r="M14" s="469"/>
      <c r="N14" s="469"/>
      <c r="O14" s="467"/>
      <c r="P14" s="467"/>
      <c r="Q14" s="472" t="s">
        <v>1271</v>
      </c>
      <c r="R14" s="473"/>
      <c r="S14" s="473"/>
      <c r="T14" s="473"/>
      <c r="U14" s="473"/>
      <c r="V14" s="473"/>
      <c r="W14" s="473"/>
      <c r="X14" s="473"/>
      <c r="Y14" s="473"/>
    </row>
    <row r="15" spans="1:25" ht="18" customHeight="1" x14ac:dyDescent="0.2">
      <c r="A15" s="16" t="s">
        <v>78</v>
      </c>
      <c r="B15" s="16">
        <v>2020</v>
      </c>
      <c r="C15" s="16" t="s">
        <v>41</v>
      </c>
      <c r="D15" s="66" t="s">
        <v>1253</v>
      </c>
      <c r="E15" s="66" t="s">
        <v>1254</v>
      </c>
      <c r="F15" s="66"/>
      <c r="G15" s="66"/>
      <c r="H15" s="66"/>
      <c r="I15" s="340">
        <v>320000</v>
      </c>
      <c r="J15" s="233">
        <f>I15/'Total Revenue (Millions)'!F68*100</f>
        <v>18.178802153279115</v>
      </c>
      <c r="K15" s="266"/>
      <c r="L15" s="233"/>
      <c r="M15" s="233"/>
      <c r="N15" s="233"/>
      <c r="O15" s="66"/>
      <c r="P15" s="66"/>
      <c r="Q15" s="68" t="s">
        <v>1272</v>
      </c>
      <c r="R15" s="339"/>
      <c r="S15" s="339"/>
      <c r="T15" s="339"/>
      <c r="U15" s="339"/>
      <c r="V15" s="339"/>
      <c r="W15" s="339"/>
      <c r="X15" s="339"/>
      <c r="Y15" s="339"/>
    </row>
    <row r="16" spans="1:25" ht="18" customHeight="1" x14ac:dyDescent="0.2">
      <c r="A16" s="16" t="s">
        <v>78</v>
      </c>
      <c r="B16" s="16">
        <v>2020</v>
      </c>
      <c r="C16" s="16" t="s">
        <v>41</v>
      </c>
      <c r="D16" s="66" t="s">
        <v>976</v>
      </c>
      <c r="E16" s="66" t="s">
        <v>1251</v>
      </c>
      <c r="F16" s="66"/>
      <c r="G16" s="66"/>
      <c r="H16" s="66"/>
      <c r="I16" s="340">
        <v>241670</v>
      </c>
      <c r="J16" s="233">
        <f>I16/'Total Revenue (Millions)'!F68*100</f>
        <v>13.728972238696763</v>
      </c>
      <c r="K16" s="266"/>
      <c r="L16" s="233"/>
      <c r="M16" s="233"/>
      <c r="N16" s="233"/>
      <c r="O16" s="66"/>
      <c r="P16" s="66"/>
      <c r="Q16" s="66" t="s">
        <v>1252</v>
      </c>
      <c r="S16" s="339"/>
      <c r="T16" s="339"/>
      <c r="U16" s="339"/>
      <c r="V16" s="339"/>
      <c r="W16" s="339"/>
      <c r="X16" s="339"/>
      <c r="Y16" s="339"/>
    </row>
    <row r="17" spans="1:25" ht="18" customHeight="1" x14ac:dyDescent="0.2">
      <c r="A17" s="16" t="s">
        <v>78</v>
      </c>
      <c r="B17" s="16">
        <v>2020</v>
      </c>
      <c r="C17" s="16" t="s">
        <v>41</v>
      </c>
      <c r="D17" s="66" t="s">
        <v>1255</v>
      </c>
      <c r="E17" s="66" t="s">
        <v>1256</v>
      </c>
      <c r="F17" s="66"/>
      <c r="G17" s="66"/>
      <c r="H17" s="66"/>
      <c r="I17" s="340">
        <v>232282</v>
      </c>
      <c r="J17" s="233">
        <f>I17/'Total Revenue (Millions)'!F68*100</f>
        <v>13.195651630524935</v>
      </c>
      <c r="K17" s="266"/>
      <c r="L17" s="233"/>
      <c r="M17" s="233"/>
      <c r="N17" s="233"/>
      <c r="O17" s="66"/>
      <c r="P17" s="66"/>
      <c r="Q17" s="66" t="s">
        <v>1273</v>
      </c>
      <c r="S17" s="339"/>
      <c r="T17" s="339"/>
      <c r="U17" s="339"/>
      <c r="V17" s="339"/>
      <c r="W17" s="339"/>
      <c r="X17" s="339"/>
      <c r="Y17" s="339"/>
    </row>
    <row r="18" spans="1:25" ht="18" customHeight="1" x14ac:dyDescent="0.2">
      <c r="A18" s="16" t="s">
        <v>78</v>
      </c>
      <c r="B18" s="16">
        <v>2020</v>
      </c>
      <c r="C18" s="16" t="s">
        <v>41</v>
      </c>
      <c r="D18" s="66" t="s">
        <v>1258</v>
      </c>
      <c r="E18" s="66" t="s">
        <v>1259</v>
      </c>
      <c r="F18" s="66"/>
      <c r="G18" s="66"/>
      <c r="H18" s="66"/>
      <c r="I18" s="340">
        <v>171670</v>
      </c>
      <c r="J18" s="233">
        <f>I18/'Total Revenue (Millions)'!F68*100</f>
        <v>9.7523592676669537</v>
      </c>
      <c r="K18" s="266"/>
      <c r="L18" s="233"/>
      <c r="M18" s="233"/>
      <c r="N18" s="233"/>
      <c r="O18" s="66"/>
      <c r="P18" s="66"/>
      <c r="Q18" s="66" t="s">
        <v>1252</v>
      </c>
      <c r="R18" s="339"/>
      <c r="S18" s="339"/>
      <c r="T18" s="339"/>
      <c r="U18" s="339"/>
      <c r="V18" s="339"/>
      <c r="W18" s="339"/>
      <c r="X18" s="339"/>
      <c r="Y18" s="339"/>
    </row>
    <row r="19" spans="1:25" ht="18" customHeight="1" x14ac:dyDescent="0.2">
      <c r="A19" s="16" t="s">
        <v>78</v>
      </c>
      <c r="B19" s="16">
        <v>2020</v>
      </c>
      <c r="C19" s="16" t="s">
        <v>41</v>
      </c>
      <c r="D19" s="66" t="s">
        <v>1260</v>
      </c>
      <c r="E19" s="66" t="s">
        <v>1261</v>
      </c>
      <c r="F19" s="66"/>
      <c r="G19" s="66"/>
      <c r="H19" s="66"/>
      <c r="I19" s="340">
        <v>151170</v>
      </c>
      <c r="J19" s="233">
        <f>I19/'Total Revenue (Millions)'!F68*100</f>
        <v>8.5877797547225114</v>
      </c>
      <c r="K19" s="266"/>
      <c r="L19" s="233"/>
      <c r="M19" s="233"/>
      <c r="N19" s="233"/>
      <c r="O19" s="66"/>
      <c r="P19" s="66"/>
      <c r="Q19" s="66" t="s">
        <v>1252</v>
      </c>
      <c r="S19" s="339"/>
      <c r="T19" s="339"/>
      <c r="U19" s="339"/>
      <c r="V19" s="339"/>
      <c r="W19" s="339"/>
      <c r="X19" s="339"/>
      <c r="Y19" s="339"/>
    </row>
    <row r="20" spans="1:25" ht="18" customHeight="1" x14ac:dyDescent="0.2">
      <c r="A20" s="16" t="s">
        <v>78</v>
      </c>
      <c r="B20" s="16">
        <v>2020</v>
      </c>
      <c r="C20" s="16" t="s">
        <v>41</v>
      </c>
      <c r="D20" s="66" t="s">
        <v>973</v>
      </c>
      <c r="E20" s="66" t="s">
        <v>1266</v>
      </c>
      <c r="F20" s="66"/>
      <c r="G20" s="66"/>
      <c r="H20" s="66"/>
      <c r="I20" s="340">
        <v>80830</v>
      </c>
      <c r="J20" s="233">
        <f>I20/'Total Revenue (Millions)'!F68*100</f>
        <v>4.591851806404847</v>
      </c>
      <c r="K20" s="266"/>
      <c r="L20" s="233"/>
      <c r="M20" s="233"/>
      <c r="N20" s="233"/>
      <c r="O20" s="66"/>
      <c r="P20" s="66"/>
      <c r="Q20" s="66" t="s">
        <v>1252</v>
      </c>
      <c r="S20" s="339"/>
      <c r="T20" s="339"/>
      <c r="U20" s="339"/>
      <c r="V20" s="339"/>
      <c r="W20" s="339"/>
      <c r="X20" s="339"/>
      <c r="Y20" s="339"/>
    </row>
    <row r="21" spans="1:25" ht="18" customHeight="1" x14ac:dyDescent="0.2">
      <c r="A21" s="16" t="s">
        <v>78</v>
      </c>
      <c r="B21" s="16">
        <v>2020</v>
      </c>
      <c r="C21" s="16" t="s">
        <v>41</v>
      </c>
      <c r="D21" s="66" t="s">
        <v>1263</v>
      </c>
      <c r="E21" s="66" t="s">
        <v>1264</v>
      </c>
      <c r="F21" s="66"/>
      <c r="G21" s="66"/>
      <c r="H21" s="66"/>
      <c r="I21" s="340">
        <v>72670</v>
      </c>
      <c r="J21" s="233">
        <f>I21/'Total Revenue (Millions)'!F68*100</f>
        <v>4.1282923514962286</v>
      </c>
      <c r="K21" s="266"/>
      <c r="L21" s="233"/>
      <c r="M21" s="233"/>
      <c r="N21" s="233"/>
      <c r="O21" s="66"/>
      <c r="P21" s="66"/>
      <c r="Q21" s="66" t="s">
        <v>1252</v>
      </c>
      <c r="S21" s="339"/>
      <c r="T21" s="339"/>
      <c r="U21" s="339"/>
      <c r="V21" s="339"/>
      <c r="W21" s="339"/>
      <c r="X21" s="339"/>
      <c r="Y21" s="339"/>
    </row>
    <row r="22" spans="1:25" ht="18" customHeight="1" x14ac:dyDescent="0.2">
      <c r="A22" s="16" t="s">
        <v>78</v>
      </c>
      <c r="B22" s="16">
        <v>2020</v>
      </c>
      <c r="C22" s="16" t="s">
        <v>41</v>
      </c>
      <c r="D22" s="66" t="s">
        <v>1267</v>
      </c>
      <c r="E22" s="66" t="s">
        <v>1268</v>
      </c>
      <c r="F22" s="66"/>
      <c r="G22" s="66"/>
      <c r="H22" s="66"/>
      <c r="I22" s="66"/>
      <c r="J22" s="232"/>
      <c r="K22" s="266"/>
      <c r="L22" s="233"/>
      <c r="M22" s="233"/>
      <c r="N22" s="233"/>
      <c r="O22" s="66"/>
      <c r="P22" s="66"/>
      <c r="Q22" s="66"/>
      <c r="S22" s="339"/>
      <c r="T22" s="339"/>
      <c r="U22" s="339"/>
      <c r="V22" s="339"/>
      <c r="W22" s="339"/>
      <c r="X22" s="339"/>
      <c r="Y22" s="339"/>
    </row>
    <row r="23" spans="1:25" ht="18" customHeight="1" x14ac:dyDescent="0.2">
      <c r="A23" s="16" t="s">
        <v>78</v>
      </c>
      <c r="B23" s="16">
        <v>2020</v>
      </c>
      <c r="C23" s="16" t="s">
        <v>41</v>
      </c>
      <c r="D23" s="66" t="s">
        <v>979</v>
      </c>
      <c r="E23" s="66" t="s">
        <v>1269</v>
      </c>
      <c r="F23" s="66"/>
      <c r="G23" s="66"/>
      <c r="H23" s="66"/>
      <c r="I23" s="66"/>
      <c r="J23" s="232"/>
      <c r="K23" s="266"/>
      <c r="L23" s="233"/>
      <c r="M23" s="233"/>
      <c r="N23" s="233"/>
      <c r="O23" s="66"/>
      <c r="P23" s="66"/>
      <c r="Q23" s="66"/>
      <c r="S23" s="339"/>
      <c r="T23" s="339"/>
      <c r="U23" s="339"/>
      <c r="V23" s="339"/>
      <c r="W23" s="339"/>
      <c r="X23" s="339"/>
      <c r="Y23" s="339"/>
    </row>
    <row r="24" spans="1:25" ht="18" customHeight="1" x14ac:dyDescent="0.2">
      <c r="A24" s="16" t="s">
        <v>78</v>
      </c>
      <c r="B24" s="16">
        <v>2020</v>
      </c>
      <c r="C24" s="16" t="s">
        <v>41</v>
      </c>
      <c r="D24" s="66" t="s">
        <v>979</v>
      </c>
      <c r="E24" s="66" t="s">
        <v>1270</v>
      </c>
      <c r="F24" s="66"/>
      <c r="G24" s="66"/>
      <c r="H24" s="66"/>
      <c r="I24" s="66"/>
      <c r="J24" s="232"/>
      <c r="K24" s="266"/>
      <c r="L24" s="233"/>
      <c r="M24" s="233"/>
      <c r="N24" s="233"/>
      <c r="O24" s="66"/>
      <c r="P24" s="66"/>
      <c r="Q24" s="66"/>
      <c r="S24" s="339"/>
      <c r="T24" s="339"/>
      <c r="U24" s="339"/>
      <c r="V24" s="339"/>
      <c r="W24" s="339"/>
      <c r="X24" s="339"/>
      <c r="Y24" s="339"/>
    </row>
    <row r="25" spans="1:25" ht="18" customHeight="1" x14ac:dyDescent="0.2">
      <c r="A25" s="16" t="s">
        <v>78</v>
      </c>
      <c r="B25" s="16">
        <v>2020</v>
      </c>
      <c r="C25" s="16" t="s">
        <v>41</v>
      </c>
      <c r="D25" s="66" t="s">
        <v>1223</v>
      </c>
      <c r="E25" s="66" t="s">
        <v>1223</v>
      </c>
      <c r="F25" s="66"/>
      <c r="G25" s="66"/>
      <c r="H25" s="66"/>
      <c r="I25" s="66"/>
      <c r="J25" s="232"/>
      <c r="K25" s="266"/>
      <c r="L25" s="233"/>
      <c r="M25" s="233"/>
      <c r="N25" s="233"/>
      <c r="O25" s="66"/>
      <c r="P25" s="66"/>
      <c r="Q25" s="66"/>
      <c r="R25" s="339"/>
      <c r="S25" s="339"/>
      <c r="T25" s="339"/>
      <c r="U25" s="339"/>
      <c r="V25" s="339"/>
      <c r="W25" s="339"/>
      <c r="X25" s="339"/>
      <c r="Y25" s="339"/>
    </row>
    <row r="26" spans="1:25" s="465" customFormat="1" ht="18" customHeight="1" x14ac:dyDescent="0.2">
      <c r="A26" s="466" t="s">
        <v>78</v>
      </c>
      <c r="B26" s="466">
        <v>2021</v>
      </c>
      <c r="C26" s="466" t="s">
        <v>41</v>
      </c>
      <c r="D26" s="467" t="s">
        <v>1248</v>
      </c>
      <c r="E26" s="467" t="s">
        <v>1249</v>
      </c>
      <c r="F26" s="467"/>
      <c r="G26" s="467"/>
      <c r="H26" s="467"/>
      <c r="I26" s="468">
        <v>530000</v>
      </c>
      <c r="J26" s="469">
        <f>I26/'Total Revenue (Millions)'!$F$69*100</f>
        <v>29.581786103593181</v>
      </c>
      <c r="K26" s="470"/>
      <c r="L26" s="469"/>
      <c r="M26" s="469"/>
      <c r="N26" s="469"/>
      <c r="O26" s="467"/>
      <c r="P26" s="467"/>
      <c r="Q26" s="467" t="s">
        <v>1274</v>
      </c>
      <c r="R26" s="473"/>
      <c r="S26" s="473"/>
      <c r="T26" s="473"/>
      <c r="U26" s="473"/>
      <c r="V26" s="473"/>
      <c r="W26" s="473"/>
      <c r="X26" s="473"/>
      <c r="Y26" s="473"/>
    </row>
    <row r="27" spans="1:25" ht="18" customHeight="1" x14ac:dyDescent="0.2">
      <c r="A27" s="16" t="s">
        <v>78</v>
      </c>
      <c r="B27" s="16">
        <v>2021</v>
      </c>
      <c r="C27" s="16" t="s">
        <v>41</v>
      </c>
      <c r="D27" s="66" t="s">
        <v>1253</v>
      </c>
      <c r="E27" s="66" t="s">
        <v>1254</v>
      </c>
      <c r="F27" s="66"/>
      <c r="G27" s="66"/>
      <c r="H27" s="66"/>
      <c r="I27" s="340">
        <v>300000</v>
      </c>
      <c r="J27" s="233">
        <f>I27/'Total Revenue (Millions)'!F69*100</f>
        <v>16.744407228448971</v>
      </c>
      <c r="K27" s="266"/>
      <c r="L27" s="233"/>
      <c r="M27" s="233"/>
      <c r="N27" s="233"/>
      <c r="O27" s="66"/>
      <c r="P27" s="66"/>
      <c r="Q27" s="66" t="s">
        <v>1274</v>
      </c>
      <c r="R27" s="339"/>
      <c r="S27" s="339"/>
      <c r="T27" s="339"/>
      <c r="U27" s="339"/>
      <c r="V27" s="339"/>
      <c r="W27" s="339"/>
      <c r="X27" s="339"/>
      <c r="Y27" s="339"/>
    </row>
    <row r="28" spans="1:25" ht="18" customHeight="1" x14ac:dyDescent="0.2">
      <c r="A28" s="16" t="s">
        <v>78</v>
      </c>
      <c r="B28" s="16">
        <v>2021</v>
      </c>
      <c r="C28" s="16" t="s">
        <v>41</v>
      </c>
      <c r="D28" s="66" t="s">
        <v>976</v>
      </c>
      <c r="E28" s="66" t="s">
        <v>1251</v>
      </c>
      <c r="F28" s="66"/>
      <c r="G28" s="66"/>
      <c r="H28" s="66"/>
      <c r="I28" s="340">
        <v>260000</v>
      </c>
      <c r="J28" s="233">
        <f>I28/'Total Revenue (Millions)'!$F$69*100</f>
        <v>14.51181959798911</v>
      </c>
      <c r="K28" s="266"/>
      <c r="L28" s="233"/>
      <c r="M28" s="233"/>
      <c r="N28" s="233"/>
      <c r="O28" s="66"/>
      <c r="P28" s="66"/>
      <c r="Q28" s="66" t="s">
        <v>1274</v>
      </c>
      <c r="S28" s="339"/>
      <c r="T28" s="339"/>
      <c r="U28" s="339"/>
      <c r="V28" s="339"/>
      <c r="W28" s="339"/>
      <c r="X28" s="339"/>
      <c r="Y28" s="339"/>
    </row>
    <row r="29" spans="1:25" ht="18" customHeight="1" x14ac:dyDescent="0.2">
      <c r="A29" s="16" t="s">
        <v>78</v>
      </c>
      <c r="B29" s="16">
        <v>2021</v>
      </c>
      <c r="C29" s="16" t="s">
        <v>41</v>
      </c>
      <c r="D29" s="66" t="s">
        <v>1255</v>
      </c>
      <c r="E29" s="66" t="s">
        <v>1256</v>
      </c>
      <c r="F29" s="66"/>
      <c r="G29" s="66"/>
      <c r="H29" s="66"/>
      <c r="I29" s="340">
        <v>200643</v>
      </c>
      <c r="J29" s="233">
        <f>I29/'Total Revenue (Millions)'!$F$69*100</f>
        <v>11.198826998458957</v>
      </c>
      <c r="K29" s="266"/>
      <c r="L29" s="233"/>
      <c r="M29" s="233"/>
      <c r="N29" s="233"/>
      <c r="O29" s="66"/>
      <c r="P29" s="66"/>
      <c r="Q29" s="66" t="s">
        <v>1275</v>
      </c>
      <c r="S29" s="339"/>
      <c r="T29" s="339"/>
      <c r="U29" s="339"/>
      <c r="V29" s="339"/>
      <c r="W29" s="339"/>
      <c r="X29" s="339"/>
      <c r="Y29" s="339"/>
    </row>
    <row r="30" spans="1:25" ht="18" customHeight="1" x14ac:dyDescent="0.2">
      <c r="A30" s="16" t="s">
        <v>78</v>
      </c>
      <c r="B30" s="16">
        <v>2021</v>
      </c>
      <c r="C30" s="16" t="s">
        <v>41</v>
      </c>
      <c r="D30" s="66" t="s">
        <v>1258</v>
      </c>
      <c r="E30" s="66" t="s">
        <v>1259</v>
      </c>
      <c r="F30" s="66"/>
      <c r="G30" s="66"/>
      <c r="H30" s="66"/>
      <c r="I30" s="340">
        <v>125000</v>
      </c>
      <c r="J30" s="233">
        <f>I30/'Total Revenue (Millions)'!$F$69*100</f>
        <v>6.9768363451870705</v>
      </c>
      <c r="K30" s="266"/>
      <c r="L30" s="233"/>
      <c r="M30" s="233"/>
      <c r="N30" s="233"/>
      <c r="O30" s="66"/>
      <c r="P30" s="66"/>
      <c r="Q30" s="66" t="s">
        <v>1274</v>
      </c>
      <c r="R30" s="339"/>
      <c r="S30" s="339"/>
      <c r="T30" s="339"/>
      <c r="U30" s="339"/>
      <c r="V30" s="339"/>
      <c r="W30" s="339"/>
      <c r="X30" s="339"/>
      <c r="Y30" s="339"/>
    </row>
    <row r="31" spans="1:25" ht="18" customHeight="1" x14ac:dyDescent="0.2">
      <c r="A31" s="16" t="s">
        <v>78</v>
      </c>
      <c r="B31" s="16">
        <v>2021</v>
      </c>
      <c r="C31" s="16" t="s">
        <v>41</v>
      </c>
      <c r="D31" s="66" t="s">
        <v>1260</v>
      </c>
      <c r="E31" s="66" t="s">
        <v>1261</v>
      </c>
      <c r="F31" s="66"/>
      <c r="G31" s="66"/>
      <c r="H31" s="66"/>
      <c r="I31" s="340">
        <v>105000</v>
      </c>
      <c r="J31" s="233">
        <f>I31/'Total Revenue (Millions)'!$F$69*100</f>
        <v>5.8605425299571401</v>
      </c>
      <c r="K31" s="266"/>
      <c r="L31" s="233"/>
      <c r="M31" s="233"/>
      <c r="N31" s="233"/>
      <c r="O31" s="66"/>
      <c r="P31" s="66"/>
      <c r="Q31" s="66" t="s">
        <v>1274</v>
      </c>
      <c r="S31" s="339"/>
      <c r="T31" s="339"/>
      <c r="U31" s="339"/>
      <c r="V31" s="339"/>
      <c r="W31" s="339"/>
      <c r="X31" s="339"/>
      <c r="Y31" s="339"/>
    </row>
    <row r="32" spans="1:25" ht="18" customHeight="1" x14ac:dyDescent="0.2">
      <c r="A32" s="16" t="s">
        <v>78</v>
      </c>
      <c r="B32" s="16">
        <v>2021</v>
      </c>
      <c r="C32" s="16" t="s">
        <v>41</v>
      </c>
      <c r="D32" s="66" t="s">
        <v>1263</v>
      </c>
      <c r="E32" s="66" t="s">
        <v>1264</v>
      </c>
      <c r="F32" s="66"/>
      <c r="G32" s="66"/>
      <c r="H32" s="66"/>
      <c r="I32" s="340">
        <v>87000</v>
      </c>
      <c r="J32" s="233">
        <f>I32/'Total Revenue (Millions)'!$F$69*100</f>
        <v>4.8558780962502022</v>
      </c>
      <c r="K32" s="266"/>
      <c r="L32" s="233"/>
      <c r="M32" s="233"/>
      <c r="N32" s="233"/>
      <c r="O32" s="66"/>
      <c r="P32" s="66"/>
      <c r="Q32" s="66" t="s">
        <v>1274</v>
      </c>
      <c r="S32" s="339"/>
      <c r="T32" s="339"/>
      <c r="U32" s="339"/>
      <c r="V32" s="339"/>
      <c r="W32" s="339"/>
      <c r="X32" s="339"/>
      <c r="Y32" s="339"/>
    </row>
    <row r="33" spans="1:25" ht="18" customHeight="1" x14ac:dyDescent="0.2">
      <c r="A33" s="16" t="s">
        <v>78</v>
      </c>
      <c r="B33" s="16">
        <v>2021</v>
      </c>
      <c r="C33" s="16" t="s">
        <v>41</v>
      </c>
      <c r="D33" s="66" t="s">
        <v>973</v>
      </c>
      <c r="E33" s="66" t="s">
        <v>1266</v>
      </c>
      <c r="F33" s="66"/>
      <c r="G33" s="66"/>
      <c r="H33" s="66"/>
      <c r="I33" s="340">
        <v>81000</v>
      </c>
      <c r="J33" s="233">
        <f>I33/'Total Revenue (Millions)'!$F$69*100</f>
        <v>4.520989951681222</v>
      </c>
      <c r="K33" s="266"/>
      <c r="L33" s="233"/>
      <c r="M33" s="233"/>
      <c r="N33" s="233"/>
      <c r="O33" s="66"/>
      <c r="P33" s="66"/>
      <c r="Q33" s="66" t="s">
        <v>1274</v>
      </c>
      <c r="S33" s="339"/>
      <c r="T33" s="339"/>
      <c r="U33" s="339"/>
      <c r="V33" s="339"/>
      <c r="W33" s="339"/>
      <c r="X33" s="339"/>
      <c r="Y33" s="339"/>
    </row>
    <row r="34" spans="1:25" ht="18" customHeight="1" x14ac:dyDescent="0.2">
      <c r="A34" s="16" t="s">
        <v>78</v>
      </c>
      <c r="B34" s="16">
        <v>2021</v>
      </c>
      <c r="C34" s="16" t="s">
        <v>41</v>
      </c>
      <c r="D34" s="66" t="s">
        <v>1267</v>
      </c>
      <c r="E34" s="66" t="s">
        <v>1268</v>
      </c>
      <c r="F34" s="66"/>
      <c r="G34" s="66"/>
      <c r="H34" s="66"/>
      <c r="I34" s="340">
        <v>48000</v>
      </c>
      <c r="J34" s="233">
        <f>I34/'Total Revenue (Millions)'!$F$69*100</f>
        <v>2.6791051565518353</v>
      </c>
      <c r="K34" s="266"/>
      <c r="L34" s="233"/>
      <c r="M34" s="233"/>
      <c r="N34" s="233"/>
      <c r="O34" s="66"/>
      <c r="P34" s="66"/>
      <c r="Q34" s="66" t="s">
        <v>1274</v>
      </c>
      <c r="S34" s="339"/>
      <c r="T34" s="339"/>
      <c r="U34" s="339"/>
      <c r="V34" s="339"/>
      <c r="W34" s="339"/>
      <c r="X34" s="339"/>
      <c r="Y34" s="339"/>
    </row>
    <row r="35" spans="1:25" ht="18" customHeight="1" x14ac:dyDescent="0.2">
      <c r="A35" s="16" t="s">
        <v>78</v>
      </c>
      <c r="B35" s="16">
        <v>2021</v>
      </c>
      <c r="C35" s="16" t="s">
        <v>41</v>
      </c>
      <c r="D35" s="66" t="s">
        <v>979</v>
      </c>
      <c r="E35" s="66" t="s">
        <v>1269</v>
      </c>
      <c r="F35" s="66"/>
      <c r="G35" s="66"/>
      <c r="H35" s="66"/>
      <c r="I35" s="340">
        <v>30000</v>
      </c>
      <c r="J35" s="233">
        <f>I35/'Total Revenue (Millions)'!$F$69*100</f>
        <v>1.674440722844897</v>
      </c>
      <c r="K35" s="266"/>
      <c r="L35" s="233"/>
      <c r="M35" s="233"/>
      <c r="N35" s="233"/>
      <c r="O35" s="66"/>
      <c r="P35" s="66"/>
      <c r="Q35" s="66"/>
      <c r="S35" s="339"/>
      <c r="T35" s="339"/>
      <c r="U35" s="339"/>
      <c r="V35" s="339"/>
      <c r="W35" s="339"/>
      <c r="X35" s="339"/>
      <c r="Y35" s="339"/>
    </row>
    <row r="36" spans="1:25" ht="18" customHeight="1" x14ac:dyDescent="0.2">
      <c r="A36" s="16" t="s">
        <v>78</v>
      </c>
      <c r="B36" s="16">
        <v>2021</v>
      </c>
      <c r="C36" s="16" t="s">
        <v>41</v>
      </c>
      <c r="D36" s="66" t="s">
        <v>979</v>
      </c>
      <c r="E36" s="66" t="s">
        <v>1270</v>
      </c>
      <c r="F36" s="66"/>
      <c r="G36" s="66"/>
      <c r="H36" s="66"/>
      <c r="I36" s="340">
        <v>25000</v>
      </c>
      <c r="J36" s="233">
        <f>I36/'Total Revenue (Millions)'!$F$69*100</f>
        <v>1.3953672690374141</v>
      </c>
      <c r="K36" s="266"/>
      <c r="L36" s="233"/>
      <c r="M36" s="233"/>
      <c r="N36" s="233"/>
      <c r="O36" s="66"/>
      <c r="P36" s="66"/>
      <c r="Q36" s="66"/>
      <c r="S36" s="339"/>
      <c r="T36" s="339"/>
      <c r="U36" s="339"/>
      <c r="V36" s="339"/>
      <c r="W36" s="339"/>
      <c r="X36" s="339"/>
      <c r="Y36" s="339"/>
    </row>
    <row r="37" spans="1:25" ht="18" customHeight="1" x14ac:dyDescent="0.2">
      <c r="A37" s="16" t="s">
        <v>78</v>
      </c>
      <c r="B37" s="16">
        <v>2021</v>
      </c>
      <c r="C37" s="16" t="s">
        <v>41</v>
      </c>
      <c r="D37" s="66" t="s">
        <v>1223</v>
      </c>
      <c r="E37" s="66" t="s">
        <v>1223</v>
      </c>
      <c r="F37" s="66"/>
      <c r="G37" s="66"/>
      <c r="H37" s="66"/>
      <c r="I37" s="66"/>
      <c r="J37" s="232"/>
      <c r="K37" s="266"/>
      <c r="L37" s="233"/>
      <c r="M37" s="233"/>
      <c r="N37" s="233"/>
      <c r="O37" s="66"/>
      <c r="P37" s="66"/>
      <c r="Q37" s="66"/>
      <c r="R37" s="339"/>
      <c r="S37" s="339"/>
      <c r="T37" s="339"/>
      <c r="U37" s="339"/>
      <c r="V37" s="339"/>
      <c r="W37" s="339"/>
      <c r="X37" s="339"/>
      <c r="Y37" s="339"/>
    </row>
    <row r="38" spans="1:25" s="465" customFormat="1" ht="18" customHeight="1" x14ac:dyDescent="0.2">
      <c r="A38" s="466" t="s">
        <v>78</v>
      </c>
      <c r="B38" s="466">
        <v>2022</v>
      </c>
      <c r="C38" s="466" t="s">
        <v>41</v>
      </c>
      <c r="D38" s="467" t="s">
        <v>1255</v>
      </c>
      <c r="E38" s="467" t="s">
        <v>1256</v>
      </c>
      <c r="F38" s="467"/>
      <c r="G38" s="467"/>
      <c r="H38" s="467"/>
      <c r="I38" s="474">
        <v>202010</v>
      </c>
      <c r="J38" s="467"/>
      <c r="K38" s="470"/>
      <c r="L38" s="469"/>
      <c r="M38" s="469"/>
      <c r="N38" s="469"/>
      <c r="O38" s="467"/>
      <c r="P38" s="467"/>
      <c r="Q38" s="467" t="s">
        <v>1276</v>
      </c>
      <c r="S38" s="473"/>
      <c r="T38" s="473"/>
      <c r="U38" s="473"/>
      <c r="V38" s="473"/>
      <c r="W38" s="473"/>
      <c r="X38" s="473"/>
      <c r="Y38" s="473"/>
    </row>
    <row r="39" spans="1:25" ht="18" customHeight="1" x14ac:dyDescent="0.2">
      <c r="A39" s="16" t="s">
        <v>78</v>
      </c>
      <c r="B39" s="16">
        <v>2022</v>
      </c>
      <c r="C39" s="16" t="s">
        <v>41</v>
      </c>
      <c r="D39" s="66" t="s">
        <v>976</v>
      </c>
      <c r="E39" s="66" t="s">
        <v>1251</v>
      </c>
      <c r="F39" s="66"/>
      <c r="G39" s="66"/>
      <c r="H39" s="341"/>
      <c r="I39" s="340">
        <v>168491</v>
      </c>
      <c r="J39" s="233"/>
      <c r="K39" s="266"/>
      <c r="L39" s="233"/>
      <c r="M39" s="233"/>
      <c r="N39" s="233"/>
      <c r="O39" s="66"/>
      <c r="P39" s="66"/>
      <c r="Q39" s="66" t="s">
        <v>1276</v>
      </c>
      <c r="S39" s="339"/>
      <c r="T39" s="339"/>
      <c r="U39" s="339"/>
      <c r="V39" s="339"/>
      <c r="W39" s="339"/>
      <c r="X39" s="339"/>
      <c r="Y39" s="339"/>
    </row>
    <row r="40" spans="1:25" ht="18" customHeight="1" x14ac:dyDescent="0.2">
      <c r="A40" s="16" t="s">
        <v>78</v>
      </c>
      <c r="B40" s="16">
        <v>2022</v>
      </c>
      <c r="C40" s="16" t="s">
        <v>41</v>
      </c>
      <c r="D40" s="66" t="s">
        <v>1248</v>
      </c>
      <c r="E40" s="66" t="s">
        <v>1249</v>
      </c>
      <c r="F40" s="66"/>
      <c r="G40" s="66"/>
      <c r="H40" s="341"/>
      <c r="I40" s="340">
        <v>135548</v>
      </c>
      <c r="J40" s="233"/>
      <c r="K40" s="266"/>
      <c r="L40" s="233"/>
      <c r="M40" s="233"/>
      <c r="N40" s="233"/>
      <c r="O40" s="66"/>
      <c r="P40" s="66"/>
      <c r="Q40" s="66" t="s">
        <v>1276</v>
      </c>
      <c r="R40" s="339"/>
      <c r="S40" s="339"/>
      <c r="T40" s="339"/>
      <c r="U40" s="339"/>
      <c r="V40" s="339"/>
      <c r="W40" s="339"/>
      <c r="X40" s="339"/>
      <c r="Y40" s="339"/>
    </row>
    <row r="41" spans="1:25" ht="18" customHeight="1" x14ac:dyDescent="0.2">
      <c r="A41" s="16" t="s">
        <v>78</v>
      </c>
      <c r="B41" s="16">
        <v>2022</v>
      </c>
      <c r="C41" s="16" t="s">
        <v>41</v>
      </c>
      <c r="D41" s="66" t="s">
        <v>979</v>
      </c>
      <c r="E41" s="66" t="s">
        <v>1269</v>
      </c>
      <c r="F41" s="66"/>
      <c r="G41" s="66"/>
      <c r="H41" s="341"/>
      <c r="I41" s="340">
        <v>132020</v>
      </c>
      <c r="J41" s="233"/>
      <c r="K41" s="266"/>
      <c r="L41" s="233"/>
      <c r="M41" s="233"/>
      <c r="N41" s="233"/>
      <c r="O41" s="66"/>
      <c r="P41" s="66"/>
      <c r="Q41" s="66" t="s">
        <v>1277</v>
      </c>
      <c r="S41" s="339"/>
      <c r="T41" s="339"/>
      <c r="U41" s="339"/>
      <c r="V41" s="339"/>
      <c r="W41" s="339"/>
      <c r="X41" s="339"/>
      <c r="Y41" s="339"/>
    </row>
    <row r="42" spans="1:25" ht="18" customHeight="1" x14ac:dyDescent="0.2">
      <c r="A42" s="16" t="s">
        <v>78</v>
      </c>
      <c r="B42" s="16">
        <v>2022</v>
      </c>
      <c r="C42" s="16" t="s">
        <v>41</v>
      </c>
      <c r="D42" s="66" t="s">
        <v>1263</v>
      </c>
      <c r="E42" s="66" t="s">
        <v>1264</v>
      </c>
      <c r="F42" s="66"/>
      <c r="G42" s="66"/>
      <c r="H42" s="341"/>
      <c r="I42" s="340">
        <v>131549</v>
      </c>
      <c r="J42" s="233"/>
      <c r="K42" s="266"/>
      <c r="L42" s="233"/>
      <c r="M42" s="233"/>
      <c r="N42" s="233"/>
      <c r="O42" s="66"/>
      <c r="P42" s="66"/>
      <c r="Q42" s="66" t="s">
        <v>1276</v>
      </c>
      <c r="S42" s="339"/>
      <c r="T42" s="339"/>
      <c r="U42" s="339"/>
      <c r="V42" s="339"/>
      <c r="W42" s="339"/>
      <c r="X42" s="339"/>
      <c r="Y42" s="339"/>
    </row>
    <row r="43" spans="1:25" ht="18" customHeight="1" x14ac:dyDescent="0.2">
      <c r="A43" s="16" t="s">
        <v>78</v>
      </c>
      <c r="B43" s="16">
        <v>2022</v>
      </c>
      <c r="C43" s="16" t="s">
        <v>41</v>
      </c>
      <c r="D43" s="66" t="s">
        <v>1258</v>
      </c>
      <c r="E43" s="66" t="s">
        <v>1259</v>
      </c>
      <c r="F43" s="66"/>
      <c r="G43" s="66"/>
      <c r="H43" s="341"/>
      <c r="I43" s="340">
        <v>88043</v>
      </c>
      <c r="J43" s="233"/>
      <c r="K43" s="266"/>
      <c r="L43" s="233"/>
      <c r="M43" s="233"/>
      <c r="N43" s="233"/>
      <c r="O43" s="66"/>
      <c r="P43" s="66"/>
      <c r="Q43" s="66" t="s">
        <v>1276</v>
      </c>
      <c r="R43" s="339"/>
      <c r="S43" s="339"/>
      <c r="T43" s="339"/>
      <c r="U43" s="339"/>
      <c r="V43" s="339"/>
      <c r="W43" s="339"/>
      <c r="X43" s="339"/>
      <c r="Y43" s="339"/>
    </row>
    <row r="44" spans="1:25" ht="18" customHeight="1" x14ac:dyDescent="0.2">
      <c r="A44" s="16" t="s">
        <v>78</v>
      </c>
      <c r="B44" s="16">
        <v>2022</v>
      </c>
      <c r="C44" s="16" t="s">
        <v>41</v>
      </c>
      <c r="D44" s="66" t="s">
        <v>1253</v>
      </c>
      <c r="E44" s="66" t="s">
        <v>1254</v>
      </c>
      <c r="F44" s="66"/>
      <c r="G44" s="66"/>
      <c r="H44" s="341"/>
      <c r="I44" s="340">
        <v>77932</v>
      </c>
      <c r="J44" s="233"/>
      <c r="K44" s="266"/>
      <c r="L44" s="233"/>
      <c r="M44" s="233"/>
      <c r="N44" s="233"/>
      <c r="O44" s="66"/>
      <c r="P44" s="66"/>
      <c r="Q44" s="66" t="s">
        <v>1276</v>
      </c>
      <c r="R44" s="339"/>
      <c r="S44" s="339"/>
      <c r="T44" s="339"/>
      <c r="U44" s="339"/>
      <c r="V44" s="339"/>
      <c r="W44" s="339"/>
      <c r="X44" s="339"/>
      <c r="Y44" s="339"/>
    </row>
    <row r="45" spans="1:25" ht="18" customHeight="1" x14ac:dyDescent="0.2">
      <c r="A45" s="16" t="s">
        <v>78</v>
      </c>
      <c r="B45" s="16">
        <v>2022</v>
      </c>
      <c r="C45" s="16" t="s">
        <v>41</v>
      </c>
      <c r="D45" s="66" t="s">
        <v>1260</v>
      </c>
      <c r="E45" s="66" t="s">
        <v>1261</v>
      </c>
      <c r="F45" s="66"/>
      <c r="G45" s="66"/>
      <c r="H45" s="341"/>
      <c r="I45" s="340">
        <v>73687</v>
      </c>
      <c r="J45" s="233"/>
      <c r="K45" s="266"/>
      <c r="L45" s="233"/>
      <c r="M45" s="233"/>
      <c r="N45" s="233"/>
      <c r="O45" s="66"/>
      <c r="P45" s="66"/>
      <c r="Q45" s="66" t="s">
        <v>1276</v>
      </c>
      <c r="S45" s="339"/>
      <c r="T45" s="339"/>
      <c r="U45" s="339"/>
      <c r="V45" s="339"/>
      <c r="W45" s="339"/>
      <c r="X45" s="339"/>
      <c r="Y45" s="339"/>
    </row>
    <row r="46" spans="1:25" ht="18" customHeight="1" x14ac:dyDescent="0.2">
      <c r="A46" s="16" t="s">
        <v>78</v>
      </c>
      <c r="B46" s="16">
        <v>2022</v>
      </c>
      <c r="C46" s="16" t="s">
        <v>41</v>
      </c>
      <c r="D46" s="66" t="s">
        <v>973</v>
      </c>
      <c r="E46" s="66" t="s">
        <v>1266</v>
      </c>
      <c r="F46" s="66"/>
      <c r="G46" s="66"/>
      <c r="H46" s="341"/>
      <c r="I46" s="340">
        <v>69359</v>
      </c>
      <c r="J46" s="233"/>
      <c r="K46" s="266"/>
      <c r="L46" s="233"/>
      <c r="M46" s="233"/>
      <c r="N46" s="233"/>
      <c r="O46" s="66"/>
      <c r="P46" s="66"/>
      <c r="Q46" s="66" t="s">
        <v>1276</v>
      </c>
      <c r="S46" s="339"/>
      <c r="T46" s="339"/>
      <c r="U46" s="339"/>
      <c r="V46" s="339"/>
      <c r="W46" s="339"/>
      <c r="X46" s="339"/>
      <c r="Y46" s="339"/>
    </row>
    <row r="47" spans="1:25" ht="18" customHeight="1" x14ac:dyDescent="0.2">
      <c r="A47" s="16" t="s">
        <v>78</v>
      </c>
      <c r="B47" s="16">
        <v>2022</v>
      </c>
      <c r="C47" s="16" t="s">
        <v>41</v>
      </c>
      <c r="D47" s="66" t="s">
        <v>1267</v>
      </c>
      <c r="E47" s="66" t="s">
        <v>1268</v>
      </c>
      <c r="F47" s="66"/>
      <c r="G47" s="66"/>
      <c r="H47" s="341"/>
      <c r="I47" s="340">
        <v>52592</v>
      </c>
      <c r="J47" s="233"/>
      <c r="K47" s="266"/>
      <c r="L47" s="233"/>
      <c r="M47" s="233"/>
      <c r="N47" s="233"/>
      <c r="O47" s="66"/>
      <c r="P47" s="66"/>
      <c r="Q47" s="66" t="s">
        <v>1276</v>
      </c>
      <c r="S47" s="339"/>
      <c r="T47" s="339"/>
      <c r="U47" s="339"/>
      <c r="V47" s="339"/>
      <c r="W47" s="339"/>
      <c r="X47" s="339"/>
      <c r="Y47" s="339"/>
    </row>
    <row r="48" spans="1:25" ht="18" customHeight="1" x14ac:dyDescent="0.2">
      <c r="A48" s="16" t="s">
        <v>78</v>
      </c>
      <c r="B48" s="16">
        <v>2022</v>
      </c>
      <c r="C48" s="16" t="s">
        <v>41</v>
      </c>
      <c r="D48" s="66" t="s">
        <v>101</v>
      </c>
      <c r="E48" s="66" t="s">
        <v>1278</v>
      </c>
      <c r="F48" s="66"/>
      <c r="G48" s="66"/>
      <c r="H48" s="341"/>
      <c r="I48" s="340">
        <v>30972</v>
      </c>
      <c r="J48" s="233"/>
      <c r="K48" s="266"/>
      <c r="L48" s="233"/>
      <c r="M48" s="233"/>
      <c r="N48" s="233"/>
      <c r="O48" s="66"/>
      <c r="P48" s="66"/>
      <c r="Q48" s="66" t="s">
        <v>1276</v>
      </c>
      <c r="R48" s="261"/>
      <c r="S48" s="261"/>
      <c r="T48" s="261"/>
      <c r="U48" s="261"/>
      <c r="V48" s="261"/>
      <c r="W48" s="261"/>
      <c r="X48" s="261"/>
      <c r="Y48" s="261"/>
    </row>
    <row r="49" spans="1:25" ht="15.75" customHeight="1" x14ac:dyDescent="0.2">
      <c r="A49" s="16" t="s">
        <v>78</v>
      </c>
      <c r="B49" s="16">
        <v>2022</v>
      </c>
      <c r="C49" s="16" t="s">
        <v>41</v>
      </c>
      <c r="D49" s="66" t="s">
        <v>979</v>
      </c>
      <c r="E49" s="66" t="s">
        <v>1270</v>
      </c>
      <c r="F49" s="66"/>
      <c r="G49" s="66"/>
      <c r="H49" s="341"/>
      <c r="I49" s="340">
        <v>21240</v>
      </c>
      <c r="J49" s="232"/>
      <c r="K49" s="266"/>
      <c r="L49" s="232"/>
      <c r="M49" s="232"/>
      <c r="N49" s="232"/>
      <c r="O49" s="66"/>
      <c r="P49" s="66"/>
      <c r="Q49" s="66" t="s">
        <v>1276</v>
      </c>
      <c r="S49" s="339"/>
      <c r="T49" s="339"/>
      <c r="U49" s="339"/>
      <c r="V49" s="339"/>
      <c r="W49" s="339"/>
      <c r="X49" s="339"/>
      <c r="Y49" s="339"/>
    </row>
    <row r="50" spans="1:25" ht="15.75" customHeight="1" x14ac:dyDescent="0.2">
      <c r="A50" s="16"/>
      <c r="B50" s="16"/>
      <c r="C50" s="16"/>
      <c r="D50" s="16"/>
      <c r="E50" s="66"/>
      <c r="F50" s="66"/>
      <c r="G50" s="66"/>
      <c r="H50" s="66"/>
      <c r="I50" s="66"/>
      <c r="J50" s="232"/>
      <c r="K50" s="266"/>
      <c r="L50" s="232"/>
      <c r="M50" s="232"/>
      <c r="N50" s="232"/>
      <c r="O50" s="66"/>
      <c r="P50" s="66"/>
      <c r="Q50" s="68"/>
      <c r="R50" s="261"/>
      <c r="S50" s="261"/>
      <c r="T50" s="261"/>
      <c r="U50" s="261"/>
      <c r="V50" s="261"/>
      <c r="W50" s="261"/>
      <c r="X50" s="261"/>
      <c r="Y50" s="261"/>
    </row>
    <row r="51" spans="1:25" ht="15.75" customHeight="1" x14ac:dyDescent="0.2">
      <c r="A51" s="16"/>
      <c r="B51" s="16"/>
      <c r="C51" s="16"/>
      <c r="D51" s="16"/>
      <c r="E51" s="66"/>
      <c r="F51" s="66"/>
      <c r="G51" s="66"/>
      <c r="H51" s="66"/>
      <c r="I51" s="66"/>
      <c r="J51" s="232"/>
      <c r="K51" s="266"/>
      <c r="L51" s="232"/>
      <c r="M51" s="232"/>
      <c r="N51" s="232"/>
      <c r="O51" s="66"/>
      <c r="P51" s="66"/>
      <c r="Q51" s="68"/>
      <c r="R51" s="261"/>
      <c r="S51" s="261"/>
      <c r="T51" s="261"/>
      <c r="U51" s="261"/>
      <c r="V51" s="261"/>
      <c r="W51" s="261"/>
      <c r="X51" s="261"/>
      <c r="Y51" s="261"/>
    </row>
    <row r="52" spans="1:25" ht="15.75" customHeight="1" x14ac:dyDescent="0.2">
      <c r="A52" s="16"/>
      <c r="B52" s="16"/>
      <c r="C52" s="16"/>
      <c r="D52" s="16"/>
      <c r="E52" s="66"/>
      <c r="F52" s="66"/>
      <c r="G52" s="66"/>
      <c r="H52" s="66"/>
      <c r="I52" s="66"/>
      <c r="J52" s="232"/>
      <c r="K52" s="266"/>
      <c r="L52" s="232"/>
      <c r="M52" s="232"/>
      <c r="N52" s="232"/>
      <c r="O52" s="66"/>
      <c r="P52" s="66"/>
      <c r="Q52" s="68"/>
      <c r="R52" s="261"/>
      <c r="S52" s="261"/>
      <c r="T52" s="261"/>
      <c r="U52" s="261"/>
      <c r="V52" s="261"/>
      <c r="W52" s="261"/>
      <c r="X52" s="261"/>
      <c r="Y52" s="261"/>
    </row>
    <row r="53" spans="1:25" ht="15.75" customHeight="1" x14ac:dyDescent="0.2">
      <c r="A53" s="16"/>
      <c r="B53" s="16"/>
      <c r="C53" s="16"/>
      <c r="D53" s="16"/>
      <c r="E53" s="66"/>
      <c r="F53" s="66"/>
      <c r="G53" s="66"/>
      <c r="H53" s="66"/>
      <c r="I53" s="66"/>
      <c r="J53" s="232"/>
      <c r="K53" s="266"/>
      <c r="L53" s="232"/>
      <c r="M53" s="232"/>
      <c r="N53" s="232"/>
      <c r="O53" s="66"/>
      <c r="P53" s="66"/>
      <c r="Q53" s="68"/>
      <c r="R53" s="261"/>
      <c r="S53" s="261"/>
      <c r="T53" s="261"/>
      <c r="U53" s="261"/>
      <c r="V53" s="261"/>
      <c r="W53" s="261"/>
      <c r="X53" s="261"/>
      <c r="Y53" s="261"/>
    </row>
    <row r="54" spans="1:25" ht="15.75" customHeight="1" x14ac:dyDescent="0.2">
      <c r="A54" s="16"/>
      <c r="B54" s="16"/>
      <c r="C54" s="16"/>
      <c r="D54" s="16"/>
      <c r="E54" s="66"/>
      <c r="F54" s="66"/>
      <c r="G54" s="66"/>
      <c r="H54" s="66"/>
      <c r="I54" s="66"/>
      <c r="J54" s="232"/>
      <c r="K54" s="266"/>
      <c r="L54" s="232"/>
      <c r="M54" s="232"/>
      <c r="N54" s="232"/>
      <c r="O54" s="66"/>
      <c r="P54" s="66"/>
      <c r="Q54" s="68"/>
      <c r="R54" s="261"/>
      <c r="S54" s="261"/>
      <c r="T54" s="261"/>
      <c r="U54" s="261"/>
      <c r="V54" s="261"/>
      <c r="W54" s="261"/>
      <c r="X54" s="261"/>
      <c r="Y54" s="261"/>
    </row>
    <row r="55" spans="1:25" ht="15.75" customHeight="1" x14ac:dyDescent="0.2">
      <c r="A55" s="16"/>
      <c r="B55" s="16"/>
      <c r="C55" s="16"/>
      <c r="D55" s="16"/>
      <c r="E55" s="66"/>
      <c r="F55" s="66"/>
      <c r="G55" s="66"/>
      <c r="H55" s="66"/>
      <c r="I55" s="66"/>
      <c r="J55" s="232"/>
      <c r="K55" s="266"/>
      <c r="L55" s="232"/>
      <c r="M55" s="232"/>
      <c r="N55" s="232"/>
      <c r="O55" s="66"/>
      <c r="P55" s="66"/>
      <c r="Q55" s="68"/>
      <c r="R55" s="261"/>
      <c r="S55" s="261"/>
      <c r="T55" s="261"/>
      <c r="U55" s="261"/>
      <c r="V55" s="261"/>
      <c r="W55" s="261"/>
      <c r="X55" s="261"/>
      <c r="Y55" s="261"/>
    </row>
    <row r="56" spans="1:25" ht="15.75" customHeight="1" x14ac:dyDescent="0.2">
      <c r="A56" s="16"/>
      <c r="B56" s="16"/>
      <c r="C56" s="16"/>
      <c r="D56" s="16"/>
      <c r="E56" s="66"/>
      <c r="F56" s="66"/>
      <c r="G56" s="66"/>
      <c r="H56" s="66"/>
      <c r="I56" s="66"/>
      <c r="J56" s="232"/>
      <c r="K56" s="266"/>
      <c r="L56" s="232"/>
      <c r="M56" s="232"/>
      <c r="N56" s="232"/>
      <c r="O56" s="66"/>
      <c r="P56" s="66"/>
      <c r="Q56" s="68"/>
      <c r="R56" s="261"/>
      <c r="S56" s="261"/>
      <c r="T56" s="261"/>
      <c r="U56" s="261"/>
      <c r="V56" s="261"/>
      <c r="W56" s="261"/>
      <c r="X56" s="261"/>
      <c r="Y56" s="261"/>
    </row>
    <row r="57" spans="1:25" ht="15.75" customHeight="1" x14ac:dyDescent="0.2">
      <c r="A57" s="16"/>
      <c r="B57" s="16"/>
      <c r="C57" s="16"/>
      <c r="D57" s="16"/>
      <c r="E57" s="66"/>
      <c r="F57" s="66"/>
      <c r="G57" s="66"/>
      <c r="H57" s="66"/>
      <c r="I57" s="66"/>
      <c r="J57" s="232"/>
      <c r="K57" s="266"/>
      <c r="L57" s="232"/>
      <c r="M57" s="232"/>
      <c r="N57" s="232"/>
      <c r="O57" s="66"/>
      <c r="P57" s="66"/>
      <c r="Q57" s="68"/>
      <c r="R57" s="261"/>
      <c r="S57" s="261"/>
      <c r="T57" s="261"/>
      <c r="U57" s="261"/>
      <c r="V57" s="261"/>
      <c r="W57" s="261"/>
      <c r="X57" s="261"/>
      <c r="Y57" s="261"/>
    </row>
    <row r="58" spans="1:25" ht="15.75" customHeight="1" x14ac:dyDescent="0.2">
      <c r="A58" s="16"/>
      <c r="B58" s="16"/>
      <c r="C58" s="16"/>
      <c r="D58" s="16"/>
      <c r="E58" s="66"/>
      <c r="F58" s="66"/>
      <c r="G58" s="66"/>
      <c r="H58" s="66"/>
      <c r="I58" s="66"/>
      <c r="J58" s="232"/>
      <c r="K58" s="266"/>
      <c r="L58" s="232"/>
      <c r="M58" s="232"/>
      <c r="N58" s="232"/>
      <c r="O58" s="66"/>
      <c r="P58" s="66"/>
      <c r="Q58" s="68"/>
      <c r="R58" s="261"/>
      <c r="S58" s="261"/>
      <c r="T58" s="261"/>
      <c r="U58" s="261"/>
      <c r="V58" s="261"/>
      <c r="W58" s="261"/>
      <c r="X58" s="261"/>
      <c r="Y58" s="261"/>
    </row>
    <row r="59" spans="1:25" ht="15.75" customHeight="1" x14ac:dyDescent="0.2">
      <c r="A59" s="16"/>
      <c r="B59" s="16"/>
      <c r="C59" s="16"/>
      <c r="D59" s="16"/>
      <c r="E59" s="66"/>
      <c r="F59" s="66"/>
      <c r="G59" s="66"/>
      <c r="H59" s="66"/>
      <c r="I59" s="66"/>
      <c r="J59" s="232"/>
      <c r="K59" s="266"/>
      <c r="L59" s="232"/>
      <c r="M59" s="232"/>
      <c r="N59" s="232"/>
      <c r="O59" s="66"/>
      <c r="P59" s="66"/>
      <c r="Q59" s="68"/>
      <c r="R59" s="261"/>
      <c r="S59" s="261"/>
      <c r="T59" s="261"/>
      <c r="U59" s="261"/>
      <c r="V59" s="261"/>
      <c r="W59" s="261"/>
      <c r="X59" s="261"/>
      <c r="Y59" s="261"/>
    </row>
    <row r="60" spans="1:25" ht="15.75" customHeight="1" x14ac:dyDescent="0.2">
      <c r="A60" s="16"/>
      <c r="B60" s="16"/>
      <c r="C60" s="16"/>
      <c r="D60" s="16"/>
      <c r="E60" s="66"/>
      <c r="F60" s="66"/>
      <c r="G60" s="66"/>
      <c r="H60" s="66"/>
      <c r="I60" s="66"/>
      <c r="J60" s="232"/>
      <c r="K60" s="266"/>
      <c r="L60" s="232"/>
      <c r="M60" s="232"/>
      <c r="N60" s="232"/>
      <c r="O60" s="66"/>
      <c r="P60" s="66"/>
      <c r="Q60" s="68"/>
      <c r="R60" s="261"/>
      <c r="S60" s="261"/>
      <c r="T60" s="261"/>
      <c r="U60" s="261"/>
      <c r="V60" s="261"/>
      <c r="W60" s="261"/>
      <c r="X60" s="261"/>
      <c r="Y60" s="261"/>
    </row>
    <row r="61" spans="1:25" ht="15.75" customHeight="1" x14ac:dyDescent="0.2">
      <c r="A61" s="16"/>
      <c r="B61" s="16"/>
      <c r="C61" s="16"/>
      <c r="D61" s="16"/>
      <c r="E61" s="66"/>
      <c r="F61" s="66"/>
      <c r="G61" s="66"/>
      <c r="H61" s="66"/>
      <c r="I61" s="66"/>
      <c r="J61" s="232"/>
      <c r="K61" s="266"/>
      <c r="L61" s="232"/>
      <c r="M61" s="232"/>
      <c r="N61" s="232"/>
      <c r="O61" s="66"/>
      <c r="P61" s="66"/>
      <c r="Q61" s="68"/>
      <c r="R61" s="261"/>
      <c r="S61" s="261"/>
      <c r="T61" s="261"/>
      <c r="U61" s="261"/>
      <c r="V61" s="261"/>
      <c r="W61" s="261"/>
      <c r="X61" s="261"/>
      <c r="Y61" s="261"/>
    </row>
    <row r="62" spans="1:25" ht="15.75" customHeight="1" x14ac:dyDescent="0.2">
      <c r="A62" s="16"/>
      <c r="B62" s="16"/>
      <c r="C62" s="16"/>
      <c r="D62" s="16"/>
      <c r="E62" s="66"/>
      <c r="F62" s="66"/>
      <c r="G62" s="66"/>
      <c r="H62" s="66"/>
      <c r="I62" s="66"/>
      <c r="J62" s="232"/>
      <c r="K62" s="266"/>
      <c r="L62" s="232"/>
      <c r="M62" s="232"/>
      <c r="N62" s="232"/>
      <c r="O62" s="66"/>
      <c r="P62" s="66"/>
      <c r="Q62" s="68"/>
      <c r="R62" s="261"/>
      <c r="S62" s="261"/>
      <c r="T62" s="261"/>
      <c r="U62" s="261"/>
      <c r="V62" s="261"/>
      <c r="W62" s="261"/>
      <c r="X62" s="261"/>
      <c r="Y62" s="261"/>
    </row>
    <row r="63" spans="1:25" ht="15.75" customHeight="1" x14ac:dyDescent="0.2">
      <c r="A63" s="16"/>
      <c r="B63" s="16"/>
      <c r="C63" s="16"/>
      <c r="D63" s="16"/>
      <c r="E63" s="66"/>
      <c r="F63" s="66"/>
      <c r="G63" s="66"/>
      <c r="H63" s="66"/>
      <c r="I63" s="66"/>
      <c r="J63" s="232"/>
      <c r="K63" s="266"/>
      <c r="L63" s="232"/>
      <c r="M63" s="232"/>
      <c r="N63" s="232"/>
      <c r="O63" s="66"/>
      <c r="P63" s="66"/>
      <c r="Q63" s="68"/>
      <c r="R63" s="261"/>
      <c r="S63" s="261"/>
      <c r="T63" s="261"/>
      <c r="U63" s="261"/>
      <c r="V63" s="261"/>
      <c r="W63" s="261"/>
      <c r="X63" s="261"/>
      <c r="Y63" s="261"/>
    </row>
    <row r="64" spans="1:25" ht="15.75" customHeight="1" x14ac:dyDescent="0.2">
      <c r="A64" s="16"/>
      <c r="B64" s="16"/>
      <c r="C64" s="16"/>
      <c r="D64" s="16"/>
      <c r="E64" s="66"/>
      <c r="F64" s="66"/>
      <c r="G64" s="66"/>
      <c r="H64" s="66"/>
      <c r="I64" s="66"/>
      <c r="J64" s="232"/>
      <c r="K64" s="266"/>
      <c r="L64" s="232"/>
      <c r="M64" s="232"/>
      <c r="N64" s="232"/>
      <c r="O64" s="66"/>
      <c r="P64" s="66"/>
      <c r="Q64" s="68"/>
      <c r="R64" s="261"/>
      <c r="S64" s="261"/>
      <c r="T64" s="261"/>
      <c r="U64" s="261"/>
      <c r="V64" s="261"/>
      <c r="W64" s="261"/>
      <c r="X64" s="261"/>
      <c r="Y64" s="261"/>
    </row>
    <row r="65" spans="1:25" ht="15.75" customHeight="1" x14ac:dyDescent="0.2">
      <c r="A65" s="16"/>
      <c r="B65" s="16"/>
      <c r="C65" s="16"/>
      <c r="D65" s="16"/>
      <c r="E65" s="66"/>
      <c r="F65" s="66"/>
      <c r="G65" s="66"/>
      <c r="H65" s="66"/>
      <c r="I65" s="66"/>
      <c r="J65" s="232"/>
      <c r="K65" s="266"/>
      <c r="L65" s="232"/>
      <c r="M65" s="232"/>
      <c r="N65" s="232"/>
      <c r="O65" s="66"/>
      <c r="P65" s="66"/>
      <c r="Q65" s="68"/>
      <c r="R65" s="261"/>
      <c r="S65" s="261"/>
      <c r="T65" s="261"/>
      <c r="U65" s="261"/>
      <c r="V65" s="261"/>
      <c r="W65" s="261"/>
      <c r="X65" s="261"/>
      <c r="Y65" s="261"/>
    </row>
    <row r="66" spans="1:25" ht="15.75" customHeight="1" x14ac:dyDescent="0.2">
      <c r="A66" s="16"/>
      <c r="B66" s="16"/>
      <c r="C66" s="16"/>
      <c r="D66" s="16"/>
      <c r="E66" s="66"/>
      <c r="F66" s="66"/>
      <c r="G66" s="66"/>
      <c r="H66" s="66"/>
      <c r="I66" s="66"/>
      <c r="J66" s="232"/>
      <c r="K66" s="266"/>
      <c r="L66" s="232"/>
      <c r="M66" s="232"/>
      <c r="N66" s="232"/>
      <c r="O66" s="66"/>
      <c r="P66" s="66"/>
      <c r="Q66" s="68"/>
      <c r="R66" s="261"/>
      <c r="S66" s="261"/>
      <c r="T66" s="261"/>
      <c r="U66" s="261"/>
      <c r="V66" s="261"/>
      <c r="W66" s="261"/>
      <c r="X66" s="261"/>
      <c r="Y66" s="261"/>
    </row>
    <row r="67" spans="1:25" ht="15.75" customHeight="1" x14ac:dyDescent="0.2">
      <c r="A67" s="16"/>
      <c r="B67" s="16"/>
      <c r="C67" s="16"/>
      <c r="D67" s="16"/>
      <c r="E67" s="66"/>
      <c r="F67" s="66"/>
      <c r="G67" s="66"/>
      <c r="H67" s="66"/>
      <c r="I67" s="66"/>
      <c r="J67" s="232"/>
      <c r="K67" s="266"/>
      <c r="L67" s="232"/>
      <c r="M67" s="232"/>
      <c r="N67" s="232"/>
      <c r="O67" s="66"/>
      <c r="P67" s="66"/>
      <c r="Q67" s="68"/>
      <c r="R67" s="261"/>
      <c r="S67" s="261"/>
      <c r="T67" s="261"/>
      <c r="U67" s="261"/>
      <c r="V67" s="261"/>
      <c r="W67" s="261"/>
      <c r="X67" s="261"/>
      <c r="Y67" s="261"/>
    </row>
    <row r="68" spans="1:25" ht="15.75" customHeight="1" x14ac:dyDescent="0.2">
      <c r="A68" s="16"/>
      <c r="B68" s="16"/>
      <c r="C68" s="16"/>
      <c r="D68" s="16"/>
      <c r="E68" s="66"/>
      <c r="F68" s="66"/>
      <c r="G68" s="66"/>
      <c r="H68" s="66"/>
      <c r="I68" s="66"/>
      <c r="J68" s="232"/>
      <c r="K68" s="266"/>
      <c r="L68" s="232"/>
      <c r="M68" s="232"/>
      <c r="N68" s="232"/>
      <c r="O68" s="66"/>
      <c r="P68" s="66"/>
      <c r="Q68" s="68"/>
      <c r="R68" s="261"/>
      <c r="S68" s="261"/>
      <c r="T68" s="261"/>
      <c r="U68" s="261"/>
      <c r="V68" s="261"/>
      <c r="W68" s="261"/>
      <c r="X68" s="261"/>
      <c r="Y68" s="261"/>
    </row>
    <row r="69" spans="1:25" ht="15.75" customHeight="1" x14ac:dyDescent="0.2">
      <c r="A69" s="16"/>
      <c r="B69" s="16"/>
      <c r="C69" s="16"/>
      <c r="D69" s="16"/>
      <c r="E69" s="66"/>
      <c r="F69" s="66"/>
      <c r="G69" s="66"/>
      <c r="H69" s="66"/>
      <c r="I69" s="66"/>
      <c r="J69" s="232"/>
      <c r="K69" s="266"/>
      <c r="L69" s="232"/>
      <c r="M69" s="232"/>
      <c r="N69" s="232"/>
      <c r="O69" s="66"/>
      <c r="P69" s="66"/>
      <c r="Q69" s="68"/>
      <c r="R69" s="261"/>
      <c r="S69" s="261"/>
      <c r="T69" s="261"/>
      <c r="U69" s="261"/>
      <c r="V69" s="261"/>
      <c r="W69" s="261"/>
      <c r="X69" s="261"/>
      <c r="Y69" s="261"/>
    </row>
    <row r="70" spans="1:25" ht="15.75" customHeight="1" x14ac:dyDescent="0.2">
      <c r="A70" s="16"/>
      <c r="B70" s="16"/>
      <c r="C70" s="16"/>
      <c r="D70" s="16"/>
      <c r="E70" s="66"/>
      <c r="F70" s="66"/>
      <c r="G70" s="66"/>
      <c r="H70" s="66"/>
      <c r="I70" s="66"/>
      <c r="J70" s="232"/>
      <c r="K70" s="266"/>
      <c r="L70" s="232"/>
      <c r="M70" s="232"/>
      <c r="N70" s="232"/>
      <c r="O70" s="66"/>
      <c r="P70" s="66"/>
      <c r="Q70" s="68"/>
      <c r="R70" s="261"/>
      <c r="S70" s="261"/>
      <c r="T70" s="261"/>
      <c r="U70" s="261"/>
      <c r="V70" s="261"/>
      <c r="W70" s="261"/>
      <c r="X70" s="261"/>
      <c r="Y70" s="261"/>
    </row>
    <row r="71" spans="1:25" ht="15.75" customHeight="1" x14ac:dyDescent="0.2">
      <c r="A71" s="16"/>
      <c r="B71" s="16"/>
      <c r="C71" s="16"/>
      <c r="D71" s="16"/>
      <c r="E71" s="66"/>
      <c r="F71" s="66"/>
      <c r="G71" s="66"/>
      <c r="H71" s="66"/>
      <c r="I71" s="66"/>
      <c r="J71" s="232"/>
      <c r="K71" s="266"/>
      <c r="L71" s="232"/>
      <c r="M71" s="232"/>
      <c r="N71" s="232"/>
      <c r="O71" s="66"/>
      <c r="P71" s="66"/>
      <c r="Q71" s="68"/>
      <c r="R71" s="261"/>
      <c r="S71" s="261"/>
      <c r="T71" s="261"/>
      <c r="U71" s="261"/>
      <c r="V71" s="261"/>
      <c r="W71" s="261"/>
      <c r="X71" s="261"/>
      <c r="Y71" s="261"/>
    </row>
    <row r="72" spans="1:25" ht="15.75" customHeight="1" x14ac:dyDescent="0.2">
      <c r="A72" s="16"/>
      <c r="B72" s="16"/>
      <c r="C72" s="16"/>
      <c r="D72" s="16"/>
      <c r="E72" s="66"/>
      <c r="F72" s="66"/>
      <c r="G72" s="66"/>
      <c r="H72" s="66"/>
      <c r="I72" s="66"/>
      <c r="J72" s="232"/>
      <c r="K72" s="266"/>
      <c r="L72" s="232"/>
      <c r="M72" s="232"/>
      <c r="N72" s="232"/>
      <c r="O72" s="66"/>
      <c r="P72" s="66"/>
      <c r="Q72" s="68"/>
      <c r="R72" s="261"/>
      <c r="S72" s="261"/>
      <c r="T72" s="261"/>
      <c r="U72" s="261"/>
      <c r="V72" s="261"/>
      <c r="W72" s="261"/>
      <c r="X72" s="261"/>
      <c r="Y72" s="261"/>
    </row>
    <row r="73" spans="1:25" ht="15.75" customHeight="1" x14ac:dyDescent="0.2">
      <c r="A73" s="16"/>
      <c r="B73" s="16"/>
      <c r="C73" s="16"/>
      <c r="D73" s="16"/>
      <c r="E73" s="66"/>
      <c r="F73" s="66"/>
      <c r="G73" s="66"/>
      <c r="H73" s="66"/>
      <c r="I73" s="66"/>
      <c r="J73" s="232"/>
      <c r="K73" s="266"/>
      <c r="L73" s="232"/>
      <c r="M73" s="232"/>
      <c r="N73" s="232"/>
      <c r="O73" s="66"/>
      <c r="P73" s="66"/>
      <c r="Q73" s="68"/>
      <c r="R73" s="261"/>
      <c r="S73" s="261"/>
      <c r="T73" s="261"/>
      <c r="U73" s="261"/>
      <c r="V73" s="261"/>
      <c r="W73" s="261"/>
      <c r="X73" s="261"/>
      <c r="Y73" s="261"/>
    </row>
    <row r="74" spans="1:25" ht="15.75" customHeight="1" x14ac:dyDescent="0.2">
      <c r="A74" s="16"/>
      <c r="B74" s="16"/>
      <c r="C74" s="16"/>
      <c r="D74" s="16"/>
      <c r="E74" s="66"/>
      <c r="F74" s="66"/>
      <c r="G74" s="66"/>
      <c r="H74" s="66"/>
      <c r="I74" s="66"/>
      <c r="J74" s="232"/>
      <c r="K74" s="266"/>
      <c r="L74" s="232"/>
      <c r="M74" s="232"/>
      <c r="N74" s="232"/>
      <c r="O74" s="66"/>
      <c r="P74" s="66"/>
      <c r="Q74" s="68"/>
      <c r="R74" s="261"/>
      <c r="S74" s="261"/>
      <c r="T74" s="261"/>
      <c r="U74" s="261"/>
      <c r="V74" s="261"/>
      <c r="W74" s="261"/>
      <c r="X74" s="261"/>
      <c r="Y74" s="261"/>
    </row>
    <row r="75" spans="1:25" ht="15.75" customHeight="1" x14ac:dyDescent="0.2">
      <c r="A75" s="16"/>
      <c r="B75" s="16"/>
      <c r="C75" s="16"/>
      <c r="D75" s="16"/>
      <c r="E75" s="66"/>
      <c r="F75" s="66"/>
      <c r="G75" s="66"/>
      <c r="H75" s="66"/>
      <c r="I75" s="66"/>
      <c r="J75" s="232"/>
      <c r="K75" s="266"/>
      <c r="L75" s="232"/>
      <c r="M75" s="232"/>
      <c r="N75" s="232"/>
      <c r="O75" s="66"/>
      <c r="P75" s="66"/>
      <c r="Q75" s="68"/>
      <c r="R75" s="261"/>
      <c r="S75" s="261"/>
      <c r="T75" s="261"/>
      <c r="U75" s="261"/>
      <c r="V75" s="261"/>
      <c r="W75" s="261"/>
      <c r="X75" s="261"/>
      <c r="Y75" s="261"/>
    </row>
    <row r="76" spans="1:25" ht="15.75" customHeight="1" x14ac:dyDescent="0.2">
      <c r="A76" s="16"/>
      <c r="B76" s="16"/>
      <c r="C76" s="16"/>
      <c r="D76" s="16"/>
      <c r="E76" s="66"/>
      <c r="F76" s="66"/>
      <c r="G76" s="66"/>
      <c r="H76" s="66"/>
      <c r="I76" s="66"/>
      <c r="J76" s="232"/>
      <c r="K76" s="266"/>
      <c r="L76" s="232"/>
      <c r="M76" s="232"/>
      <c r="N76" s="232"/>
      <c r="O76" s="66"/>
      <c r="P76" s="66"/>
      <c r="Q76" s="68"/>
      <c r="R76" s="261"/>
      <c r="S76" s="261"/>
      <c r="T76" s="261"/>
      <c r="U76" s="261"/>
      <c r="V76" s="261"/>
      <c r="W76" s="261"/>
      <c r="X76" s="261"/>
      <c r="Y76" s="261"/>
    </row>
    <row r="77" spans="1:25" ht="15.75" customHeight="1" x14ac:dyDescent="0.2">
      <c r="A77" s="16"/>
      <c r="B77" s="16"/>
      <c r="C77" s="16"/>
      <c r="D77" s="16"/>
      <c r="E77" s="66"/>
      <c r="F77" s="66"/>
      <c r="G77" s="66"/>
      <c r="H77" s="66"/>
      <c r="I77" s="66"/>
      <c r="J77" s="232"/>
      <c r="K77" s="266"/>
      <c r="L77" s="232"/>
      <c r="M77" s="232"/>
      <c r="N77" s="232"/>
      <c r="O77" s="66"/>
      <c r="P77" s="66"/>
      <c r="Q77" s="68"/>
      <c r="R77" s="261"/>
      <c r="S77" s="261"/>
      <c r="T77" s="261"/>
      <c r="U77" s="261"/>
      <c r="V77" s="261"/>
      <c r="W77" s="261"/>
      <c r="X77" s="261"/>
      <c r="Y77" s="261"/>
    </row>
    <row r="78" spans="1:25" ht="15.75" customHeight="1" x14ac:dyDescent="0.2">
      <c r="A78" s="16"/>
      <c r="B78" s="16"/>
      <c r="C78" s="16"/>
      <c r="D78" s="16"/>
      <c r="E78" s="66"/>
      <c r="F78" s="66"/>
      <c r="G78" s="66"/>
      <c r="H78" s="66"/>
      <c r="I78" s="66"/>
      <c r="J78" s="232"/>
      <c r="K78" s="266"/>
      <c r="L78" s="232"/>
      <c r="M78" s="232"/>
      <c r="N78" s="232"/>
      <c r="O78" s="66"/>
      <c r="P78" s="66"/>
      <c r="Q78" s="68"/>
      <c r="R78" s="261"/>
      <c r="S78" s="261"/>
      <c r="T78" s="261"/>
      <c r="U78" s="261"/>
      <c r="V78" s="261"/>
      <c r="W78" s="261"/>
      <c r="X78" s="261"/>
      <c r="Y78" s="261"/>
    </row>
    <row r="79" spans="1:25" ht="15.75" customHeight="1" x14ac:dyDescent="0.2">
      <c r="A79" s="16"/>
      <c r="B79" s="16"/>
      <c r="C79" s="16"/>
      <c r="D79" s="16"/>
      <c r="E79" s="66"/>
      <c r="F79" s="66"/>
      <c r="G79" s="66"/>
      <c r="H79" s="66"/>
      <c r="I79" s="66"/>
      <c r="J79" s="232"/>
      <c r="K79" s="266"/>
      <c r="L79" s="232"/>
      <c r="M79" s="232"/>
      <c r="N79" s="232"/>
      <c r="O79" s="66"/>
      <c r="P79" s="66"/>
      <c r="Q79" s="68"/>
      <c r="R79" s="261"/>
      <c r="S79" s="261"/>
      <c r="T79" s="261"/>
      <c r="U79" s="261"/>
      <c r="V79" s="261"/>
      <c r="W79" s="261"/>
      <c r="X79" s="261"/>
      <c r="Y79" s="261"/>
    </row>
    <row r="80" spans="1:25" ht="15.75" customHeight="1" x14ac:dyDescent="0.2">
      <c r="A80" s="16"/>
      <c r="B80" s="16"/>
      <c r="C80" s="16"/>
      <c r="D80" s="16"/>
      <c r="E80" s="66"/>
      <c r="F80" s="66"/>
      <c r="G80" s="66"/>
      <c r="H80" s="66"/>
      <c r="I80" s="66"/>
      <c r="J80" s="232"/>
      <c r="K80" s="266"/>
      <c r="L80" s="232"/>
      <c r="M80" s="232"/>
      <c r="N80" s="232"/>
      <c r="O80" s="66"/>
      <c r="P80" s="66"/>
      <c r="Q80" s="68"/>
      <c r="R80" s="261"/>
      <c r="S80" s="261"/>
      <c r="T80" s="261"/>
      <c r="U80" s="261"/>
      <c r="V80" s="261"/>
      <c r="W80" s="261"/>
      <c r="X80" s="261"/>
      <c r="Y80" s="261"/>
    </row>
    <row r="81" spans="1:25" ht="15.75" customHeight="1" x14ac:dyDescent="0.2">
      <c r="A81" s="16"/>
      <c r="B81" s="16"/>
      <c r="C81" s="16"/>
      <c r="D81" s="16"/>
      <c r="E81" s="66"/>
      <c r="F81" s="66"/>
      <c r="G81" s="66"/>
      <c r="H81" s="66"/>
      <c r="I81" s="66"/>
      <c r="J81" s="232"/>
      <c r="K81" s="266"/>
      <c r="L81" s="232"/>
      <c r="M81" s="232"/>
      <c r="N81" s="232"/>
      <c r="O81" s="66"/>
      <c r="P81" s="66"/>
      <c r="Q81" s="68"/>
      <c r="R81" s="261"/>
      <c r="S81" s="261"/>
      <c r="T81" s="261"/>
      <c r="U81" s="261"/>
      <c r="V81" s="261"/>
      <c r="W81" s="261"/>
      <c r="X81" s="261"/>
      <c r="Y81" s="261"/>
    </row>
    <row r="82" spans="1:25" ht="15.75" customHeight="1" x14ac:dyDescent="0.2">
      <c r="A82" s="16"/>
      <c r="B82" s="16"/>
      <c r="C82" s="16"/>
      <c r="D82" s="16"/>
      <c r="E82" s="66"/>
      <c r="F82" s="66"/>
      <c r="G82" s="66"/>
      <c r="H82" s="66"/>
      <c r="I82" s="66"/>
      <c r="J82" s="232"/>
      <c r="K82" s="266"/>
      <c r="L82" s="232"/>
      <c r="M82" s="232"/>
      <c r="N82" s="232"/>
      <c r="O82" s="66"/>
      <c r="P82" s="66"/>
      <c r="Q82" s="68"/>
      <c r="R82" s="261"/>
      <c r="S82" s="261"/>
      <c r="T82" s="261"/>
      <c r="U82" s="261"/>
      <c r="V82" s="261"/>
      <c r="W82" s="261"/>
      <c r="X82" s="261"/>
      <c r="Y82" s="261"/>
    </row>
    <row r="83" spans="1:25" ht="15.75" customHeight="1" x14ac:dyDescent="0.2">
      <c r="A83" s="16"/>
      <c r="B83" s="16"/>
      <c r="C83" s="16"/>
      <c r="D83" s="16"/>
      <c r="E83" s="66"/>
      <c r="F83" s="66"/>
      <c r="G83" s="66"/>
      <c r="H83" s="66"/>
      <c r="I83" s="66"/>
      <c r="J83" s="232"/>
      <c r="K83" s="266"/>
      <c r="L83" s="232"/>
      <c r="M83" s="232"/>
      <c r="N83" s="232"/>
      <c r="O83" s="66"/>
      <c r="P83" s="66"/>
      <c r="Q83" s="68"/>
      <c r="R83" s="261"/>
      <c r="S83" s="261"/>
      <c r="T83" s="261"/>
      <c r="U83" s="261"/>
      <c r="V83" s="261"/>
      <c r="W83" s="261"/>
      <c r="X83" s="261"/>
      <c r="Y83" s="261"/>
    </row>
    <row r="84" spans="1:25" ht="15.75" customHeight="1" x14ac:dyDescent="0.2">
      <c r="A84" s="16"/>
      <c r="B84" s="16"/>
      <c r="C84" s="16"/>
      <c r="D84" s="16"/>
      <c r="E84" s="66"/>
      <c r="F84" s="66"/>
      <c r="G84" s="66"/>
      <c r="H84" s="66"/>
      <c r="I84" s="66"/>
      <c r="J84" s="232"/>
      <c r="K84" s="266"/>
      <c r="L84" s="232"/>
      <c r="M84" s="232"/>
      <c r="N84" s="232"/>
      <c r="O84" s="66"/>
      <c r="P84" s="66"/>
      <c r="Q84" s="68"/>
      <c r="R84" s="261"/>
      <c r="S84" s="261"/>
      <c r="T84" s="261"/>
      <c r="U84" s="261"/>
      <c r="V84" s="261"/>
      <c r="W84" s="261"/>
      <c r="X84" s="261"/>
      <c r="Y84" s="261"/>
    </row>
    <row r="85" spans="1:25" ht="15.75" customHeight="1" x14ac:dyDescent="0.2">
      <c r="A85" s="16"/>
      <c r="B85" s="16"/>
      <c r="C85" s="16"/>
      <c r="D85" s="16"/>
      <c r="E85" s="66"/>
      <c r="F85" s="66"/>
      <c r="G85" s="66"/>
      <c r="H85" s="66"/>
      <c r="I85" s="66"/>
      <c r="J85" s="232"/>
      <c r="K85" s="266"/>
      <c r="L85" s="232"/>
      <c r="M85" s="232"/>
      <c r="N85" s="232"/>
      <c r="O85" s="66"/>
      <c r="P85" s="66"/>
      <c r="Q85" s="68"/>
      <c r="R85" s="261"/>
      <c r="S85" s="261"/>
      <c r="T85" s="261"/>
      <c r="U85" s="261"/>
      <c r="V85" s="261"/>
      <c r="W85" s="261"/>
      <c r="X85" s="261"/>
      <c r="Y85" s="261"/>
    </row>
    <row r="86" spans="1:25" ht="15.75" customHeight="1" x14ac:dyDescent="0.2">
      <c r="A86" s="16"/>
      <c r="B86" s="16"/>
      <c r="C86" s="16"/>
      <c r="D86" s="16"/>
      <c r="E86" s="66"/>
      <c r="F86" s="66"/>
      <c r="G86" s="66"/>
      <c r="H86" s="66"/>
      <c r="I86" s="66"/>
      <c r="J86" s="232"/>
      <c r="K86" s="266"/>
      <c r="L86" s="232"/>
      <c r="M86" s="232"/>
      <c r="N86" s="232"/>
      <c r="O86" s="66"/>
      <c r="P86" s="66"/>
      <c r="Q86" s="68"/>
      <c r="R86" s="261"/>
      <c r="S86" s="261"/>
      <c r="T86" s="261"/>
      <c r="U86" s="261"/>
      <c r="V86" s="261"/>
      <c r="W86" s="261"/>
      <c r="X86" s="261"/>
      <c r="Y86" s="261"/>
    </row>
    <row r="87" spans="1:25" ht="15.75" customHeight="1" x14ac:dyDescent="0.2">
      <c r="A87" s="16"/>
      <c r="B87" s="16"/>
      <c r="C87" s="16"/>
      <c r="D87" s="16"/>
      <c r="E87" s="66"/>
      <c r="F87" s="66"/>
      <c r="G87" s="66"/>
      <c r="H87" s="66"/>
      <c r="I87" s="66"/>
      <c r="J87" s="232"/>
      <c r="K87" s="266"/>
      <c r="L87" s="232"/>
      <c r="M87" s="232"/>
      <c r="N87" s="232"/>
      <c r="O87" s="66"/>
      <c r="P87" s="66"/>
      <c r="Q87" s="68"/>
      <c r="R87" s="261"/>
      <c r="S87" s="261"/>
      <c r="T87" s="261"/>
      <c r="U87" s="261"/>
      <c r="V87" s="261"/>
      <c r="W87" s="261"/>
      <c r="X87" s="261"/>
      <c r="Y87" s="261"/>
    </row>
    <row r="88" spans="1:25" ht="15.75" customHeight="1" x14ac:dyDescent="0.2">
      <c r="A88" s="16"/>
      <c r="B88" s="16"/>
      <c r="C88" s="16"/>
      <c r="D88" s="16"/>
      <c r="E88" s="66"/>
      <c r="F88" s="66"/>
      <c r="G88" s="66"/>
      <c r="H88" s="66"/>
      <c r="I88" s="66"/>
      <c r="J88" s="232"/>
      <c r="K88" s="266"/>
      <c r="L88" s="232"/>
      <c r="M88" s="232"/>
      <c r="N88" s="232"/>
      <c r="O88" s="66"/>
      <c r="P88" s="66"/>
      <c r="Q88" s="68"/>
      <c r="R88" s="261"/>
      <c r="S88" s="261"/>
      <c r="T88" s="261"/>
      <c r="U88" s="261"/>
      <c r="V88" s="261"/>
      <c r="W88" s="261"/>
      <c r="X88" s="261"/>
      <c r="Y88" s="261"/>
    </row>
    <row r="89" spans="1:25" ht="15.75" customHeight="1" x14ac:dyDescent="0.2">
      <c r="A89" s="16"/>
      <c r="B89" s="16"/>
      <c r="C89" s="16"/>
      <c r="D89" s="16"/>
      <c r="E89" s="66"/>
      <c r="F89" s="66"/>
      <c r="G89" s="66"/>
      <c r="H89" s="66"/>
      <c r="I89" s="66"/>
      <c r="J89" s="232"/>
      <c r="K89" s="266"/>
      <c r="L89" s="232"/>
      <c r="M89" s="232"/>
      <c r="N89" s="232"/>
      <c r="O89" s="66"/>
      <c r="P89" s="66"/>
      <c r="Q89" s="68"/>
      <c r="R89" s="261"/>
      <c r="S89" s="261"/>
      <c r="T89" s="261"/>
      <c r="U89" s="261"/>
      <c r="V89" s="261"/>
      <c r="W89" s="261"/>
      <c r="X89" s="261"/>
      <c r="Y89" s="261"/>
    </row>
    <row r="90" spans="1:25" ht="15.75" customHeight="1" x14ac:dyDescent="0.2">
      <c r="A90" s="16"/>
      <c r="B90" s="16"/>
      <c r="C90" s="16"/>
      <c r="D90" s="16"/>
      <c r="E90" s="66"/>
      <c r="F90" s="66"/>
      <c r="G90" s="66"/>
      <c r="H90" s="66"/>
      <c r="I90" s="66"/>
      <c r="J90" s="232"/>
      <c r="K90" s="266"/>
      <c r="L90" s="232"/>
      <c r="M90" s="232"/>
      <c r="N90" s="232"/>
      <c r="O90" s="66"/>
      <c r="P90" s="66"/>
      <c r="Q90" s="68"/>
      <c r="R90" s="261"/>
      <c r="S90" s="261"/>
      <c r="T90" s="261"/>
      <c r="U90" s="261"/>
      <c r="V90" s="261"/>
      <c r="W90" s="261"/>
      <c r="X90" s="261"/>
      <c r="Y90" s="261"/>
    </row>
    <row r="91" spans="1:25" ht="15.75" customHeight="1" x14ac:dyDescent="0.2">
      <c r="A91" s="16"/>
      <c r="B91" s="16"/>
      <c r="C91" s="16"/>
      <c r="D91" s="16"/>
      <c r="E91" s="66"/>
      <c r="F91" s="66"/>
      <c r="G91" s="66"/>
      <c r="H91" s="66"/>
      <c r="I91" s="66"/>
      <c r="J91" s="232"/>
      <c r="K91" s="266"/>
      <c r="L91" s="232"/>
      <c r="M91" s="232"/>
      <c r="N91" s="232"/>
      <c r="O91" s="66"/>
      <c r="P91" s="66"/>
      <c r="Q91" s="68"/>
      <c r="R91" s="261"/>
      <c r="S91" s="261"/>
      <c r="T91" s="261"/>
      <c r="U91" s="261"/>
      <c r="V91" s="261"/>
      <c r="W91" s="261"/>
      <c r="X91" s="261"/>
      <c r="Y91" s="261"/>
    </row>
    <row r="92" spans="1:25" ht="15.75" customHeight="1" x14ac:dyDescent="0.2">
      <c r="A92" s="16"/>
      <c r="B92" s="16"/>
      <c r="C92" s="16"/>
      <c r="D92" s="16"/>
      <c r="E92" s="66"/>
      <c r="F92" s="66"/>
      <c r="G92" s="66"/>
      <c r="H92" s="66"/>
      <c r="I92" s="66"/>
      <c r="J92" s="232"/>
      <c r="K92" s="266"/>
      <c r="L92" s="232"/>
      <c r="M92" s="232"/>
      <c r="N92" s="232"/>
      <c r="O92" s="66"/>
      <c r="P92" s="66"/>
      <c r="Q92" s="68"/>
      <c r="R92" s="261"/>
      <c r="S92" s="261"/>
      <c r="T92" s="261"/>
      <c r="U92" s="261"/>
      <c r="V92" s="261"/>
      <c r="W92" s="261"/>
      <c r="X92" s="261"/>
      <c r="Y92" s="261"/>
    </row>
    <row r="93" spans="1:25" ht="15.75" customHeight="1" x14ac:dyDescent="0.2">
      <c r="A93" s="16"/>
      <c r="B93" s="16"/>
      <c r="C93" s="16"/>
      <c r="D93" s="16"/>
      <c r="E93" s="66"/>
      <c r="F93" s="66"/>
      <c r="G93" s="66"/>
      <c r="H93" s="66"/>
      <c r="I93" s="66"/>
      <c r="J93" s="232"/>
      <c r="K93" s="266"/>
      <c r="L93" s="232"/>
      <c r="M93" s="232"/>
      <c r="N93" s="232"/>
      <c r="O93" s="66"/>
      <c r="P93" s="66"/>
      <c r="Q93" s="68"/>
      <c r="R93" s="261"/>
      <c r="S93" s="261"/>
      <c r="T93" s="261"/>
      <c r="U93" s="261"/>
      <c r="V93" s="261"/>
      <c r="W93" s="261"/>
      <c r="X93" s="261"/>
      <c r="Y93" s="261"/>
    </row>
    <row r="94" spans="1:25" ht="15.75" customHeight="1" x14ac:dyDescent="0.2">
      <c r="A94" s="16"/>
      <c r="B94" s="16"/>
      <c r="C94" s="16"/>
      <c r="D94" s="16"/>
      <c r="E94" s="66"/>
      <c r="F94" s="66"/>
      <c r="G94" s="66"/>
      <c r="H94" s="66"/>
      <c r="I94" s="66"/>
      <c r="J94" s="232"/>
      <c r="K94" s="266"/>
      <c r="L94" s="232"/>
      <c r="M94" s="232"/>
      <c r="N94" s="232"/>
      <c r="O94" s="66"/>
      <c r="P94" s="66"/>
      <c r="Q94" s="68"/>
      <c r="R94" s="261"/>
      <c r="S94" s="261"/>
      <c r="T94" s="261"/>
      <c r="U94" s="261"/>
      <c r="V94" s="261"/>
      <c r="W94" s="261"/>
      <c r="X94" s="261"/>
      <c r="Y94" s="261"/>
    </row>
    <row r="95" spans="1:25" ht="15.75" customHeight="1" x14ac:dyDescent="0.2">
      <c r="A95" s="16"/>
      <c r="B95" s="16"/>
      <c r="C95" s="16"/>
      <c r="D95" s="16"/>
      <c r="E95" s="66"/>
      <c r="F95" s="66"/>
      <c r="G95" s="66"/>
      <c r="H95" s="66"/>
      <c r="I95" s="66"/>
      <c r="J95" s="232"/>
      <c r="K95" s="266"/>
      <c r="L95" s="232"/>
      <c r="M95" s="232"/>
      <c r="N95" s="232"/>
      <c r="O95" s="66"/>
      <c r="P95" s="66"/>
      <c r="Q95" s="68"/>
      <c r="R95" s="261"/>
      <c r="S95" s="261"/>
      <c r="T95" s="261"/>
      <c r="U95" s="261"/>
      <c r="V95" s="261"/>
      <c r="W95" s="261"/>
      <c r="X95" s="261"/>
      <c r="Y95" s="261"/>
    </row>
    <row r="96" spans="1:25" ht="15.75" customHeight="1" x14ac:dyDescent="0.2">
      <c r="A96" s="16"/>
      <c r="B96" s="16"/>
      <c r="C96" s="16"/>
      <c r="D96" s="16"/>
      <c r="E96" s="66"/>
      <c r="F96" s="66"/>
      <c r="G96" s="66"/>
      <c r="H96" s="66"/>
      <c r="I96" s="66"/>
      <c r="J96" s="232"/>
      <c r="K96" s="266"/>
      <c r="L96" s="232"/>
      <c r="M96" s="232"/>
      <c r="N96" s="232"/>
      <c r="O96" s="66"/>
      <c r="P96" s="66"/>
      <c r="Q96" s="68"/>
      <c r="R96" s="261"/>
      <c r="S96" s="261"/>
      <c r="T96" s="261"/>
      <c r="U96" s="261"/>
      <c r="V96" s="261"/>
      <c r="W96" s="261"/>
      <c r="X96" s="261"/>
      <c r="Y96" s="261"/>
    </row>
    <row r="97" spans="1:25" ht="15.75" customHeight="1" x14ac:dyDescent="0.2">
      <c r="A97" s="16"/>
      <c r="B97" s="16"/>
      <c r="C97" s="16"/>
      <c r="D97" s="16"/>
      <c r="E97" s="66"/>
      <c r="F97" s="66"/>
      <c r="G97" s="66"/>
      <c r="H97" s="66"/>
      <c r="I97" s="66"/>
      <c r="J97" s="232"/>
      <c r="K97" s="266"/>
      <c r="L97" s="232"/>
      <c r="M97" s="232"/>
      <c r="N97" s="232"/>
      <c r="O97" s="66"/>
      <c r="P97" s="66"/>
      <c r="Q97" s="68"/>
      <c r="R97" s="261"/>
      <c r="S97" s="261"/>
      <c r="T97" s="261"/>
      <c r="U97" s="261"/>
      <c r="V97" s="261"/>
      <c r="W97" s="261"/>
      <c r="X97" s="261"/>
      <c r="Y97" s="261"/>
    </row>
    <row r="98" spans="1:25" ht="15.75" customHeight="1" x14ac:dyDescent="0.2">
      <c r="A98" s="16"/>
      <c r="B98" s="16"/>
      <c r="C98" s="16"/>
      <c r="D98" s="16"/>
      <c r="E98" s="66"/>
      <c r="F98" s="66"/>
      <c r="G98" s="66"/>
      <c r="H98" s="66"/>
      <c r="I98" s="66"/>
      <c r="J98" s="232"/>
      <c r="K98" s="266"/>
      <c r="L98" s="232"/>
      <c r="M98" s="232"/>
      <c r="N98" s="232"/>
      <c r="O98" s="66"/>
      <c r="P98" s="66"/>
      <c r="Q98" s="68"/>
      <c r="R98" s="261"/>
      <c r="S98" s="261"/>
      <c r="T98" s="261"/>
      <c r="U98" s="261"/>
      <c r="V98" s="261"/>
      <c r="W98" s="261"/>
      <c r="X98" s="261"/>
      <c r="Y98" s="261"/>
    </row>
    <row r="99" spans="1:25" ht="15.75" customHeight="1" x14ac:dyDescent="0.2">
      <c r="A99" s="16"/>
      <c r="B99" s="16"/>
      <c r="C99" s="16"/>
      <c r="D99" s="16"/>
      <c r="E99" s="66"/>
      <c r="F99" s="66"/>
      <c r="G99" s="66"/>
      <c r="H99" s="66"/>
      <c r="I99" s="66"/>
      <c r="J99" s="232"/>
      <c r="K99" s="266"/>
      <c r="L99" s="232"/>
      <c r="M99" s="232"/>
      <c r="N99" s="232"/>
      <c r="O99" s="66"/>
      <c r="P99" s="66"/>
      <c r="Q99" s="68"/>
      <c r="R99" s="261"/>
      <c r="S99" s="261"/>
      <c r="T99" s="261"/>
      <c r="U99" s="261"/>
      <c r="V99" s="261"/>
      <c r="W99" s="261"/>
      <c r="X99" s="261"/>
      <c r="Y99" s="261"/>
    </row>
    <row r="100" spans="1:25" ht="15.75" customHeight="1" x14ac:dyDescent="0.2">
      <c r="A100" s="16"/>
      <c r="B100" s="16"/>
      <c r="C100" s="16"/>
      <c r="D100" s="16"/>
      <c r="E100" s="66"/>
      <c r="F100" s="66"/>
      <c r="G100" s="66"/>
      <c r="H100" s="66"/>
      <c r="I100" s="66"/>
      <c r="J100" s="232"/>
      <c r="K100" s="266"/>
      <c r="L100" s="232"/>
      <c r="M100" s="232"/>
      <c r="N100" s="232"/>
      <c r="O100" s="66"/>
      <c r="P100" s="66"/>
      <c r="Q100" s="68"/>
      <c r="R100" s="261"/>
      <c r="S100" s="261"/>
      <c r="T100" s="261"/>
      <c r="U100" s="261"/>
      <c r="V100" s="261"/>
      <c r="W100" s="261"/>
      <c r="X100" s="261"/>
      <c r="Y100" s="261"/>
    </row>
    <row r="101" spans="1:25" ht="15.75" customHeight="1" x14ac:dyDescent="0.2">
      <c r="A101" s="16"/>
      <c r="B101" s="16"/>
      <c r="C101" s="16"/>
      <c r="D101" s="16"/>
      <c r="E101" s="66"/>
      <c r="F101" s="66"/>
      <c r="G101" s="66"/>
      <c r="H101" s="66"/>
      <c r="I101" s="66"/>
      <c r="J101" s="232"/>
      <c r="K101" s="266"/>
      <c r="L101" s="232"/>
      <c r="M101" s="232"/>
      <c r="N101" s="232"/>
      <c r="O101" s="66"/>
      <c r="P101" s="66"/>
      <c r="Q101" s="68"/>
      <c r="R101" s="261"/>
      <c r="S101" s="261"/>
      <c r="T101" s="261"/>
      <c r="U101" s="261"/>
      <c r="V101" s="261"/>
      <c r="W101" s="261"/>
      <c r="X101" s="261"/>
      <c r="Y101" s="261"/>
    </row>
    <row r="102" spans="1:25" ht="15.75" customHeight="1" x14ac:dyDescent="0.2">
      <c r="A102" s="16"/>
      <c r="B102" s="16"/>
      <c r="C102" s="16"/>
      <c r="D102" s="16"/>
      <c r="E102" s="66"/>
      <c r="F102" s="66"/>
      <c r="G102" s="66"/>
      <c r="H102" s="66"/>
      <c r="I102" s="66"/>
      <c r="J102" s="232"/>
      <c r="K102" s="266"/>
      <c r="L102" s="232"/>
      <c r="M102" s="232"/>
      <c r="N102" s="232"/>
      <c r="O102" s="66"/>
      <c r="P102" s="66"/>
      <c r="Q102" s="68"/>
      <c r="R102" s="261"/>
      <c r="S102" s="261"/>
      <c r="T102" s="261"/>
      <c r="U102" s="261"/>
      <c r="V102" s="261"/>
      <c r="W102" s="261"/>
      <c r="X102" s="261"/>
      <c r="Y102" s="261"/>
    </row>
    <row r="103" spans="1:25" ht="15.75" customHeight="1" x14ac:dyDescent="0.2">
      <c r="A103" s="16"/>
      <c r="B103" s="16"/>
      <c r="C103" s="16"/>
      <c r="D103" s="16"/>
      <c r="E103" s="66"/>
      <c r="F103" s="66"/>
      <c r="G103" s="66"/>
      <c r="H103" s="66"/>
      <c r="I103" s="66"/>
      <c r="J103" s="232"/>
      <c r="K103" s="266"/>
      <c r="L103" s="232"/>
      <c r="M103" s="232"/>
      <c r="N103" s="232"/>
      <c r="O103" s="66"/>
      <c r="P103" s="66"/>
      <c r="Q103" s="68"/>
      <c r="R103" s="261"/>
      <c r="S103" s="261"/>
      <c r="T103" s="261"/>
      <c r="U103" s="261"/>
      <c r="V103" s="261"/>
      <c r="W103" s="261"/>
      <c r="X103" s="261"/>
      <c r="Y103" s="261"/>
    </row>
    <row r="104" spans="1:25" ht="15.75" customHeight="1" x14ac:dyDescent="0.2">
      <c r="A104" s="16"/>
      <c r="B104" s="16"/>
      <c r="C104" s="16"/>
      <c r="D104" s="16"/>
      <c r="E104" s="66"/>
      <c r="F104" s="66"/>
      <c r="G104" s="66"/>
      <c r="H104" s="66"/>
      <c r="I104" s="66"/>
      <c r="J104" s="232"/>
      <c r="K104" s="266"/>
      <c r="L104" s="232"/>
      <c r="M104" s="232"/>
      <c r="N104" s="232"/>
      <c r="O104" s="66"/>
      <c r="P104" s="66"/>
      <c r="Q104" s="68"/>
      <c r="R104" s="261"/>
      <c r="S104" s="261"/>
      <c r="T104" s="261"/>
      <c r="U104" s="261"/>
      <c r="V104" s="261"/>
      <c r="W104" s="261"/>
      <c r="X104" s="261"/>
      <c r="Y104" s="261"/>
    </row>
    <row r="105" spans="1:25" ht="15.75" customHeight="1" x14ac:dyDescent="0.2">
      <c r="A105" s="16"/>
      <c r="B105" s="16"/>
      <c r="C105" s="16"/>
      <c r="D105" s="16"/>
      <c r="E105" s="66"/>
      <c r="F105" s="66"/>
      <c r="G105" s="66"/>
      <c r="H105" s="66"/>
      <c r="I105" s="66"/>
      <c r="J105" s="232"/>
      <c r="K105" s="266"/>
      <c r="L105" s="232"/>
      <c r="M105" s="232"/>
      <c r="N105" s="232"/>
      <c r="O105" s="66"/>
      <c r="P105" s="66"/>
      <c r="Q105" s="68"/>
      <c r="R105" s="261"/>
      <c r="S105" s="261"/>
      <c r="T105" s="261"/>
      <c r="U105" s="261"/>
      <c r="V105" s="261"/>
      <c r="W105" s="261"/>
      <c r="X105" s="261"/>
      <c r="Y105" s="261"/>
    </row>
    <row r="106" spans="1:25" ht="15.75" customHeight="1" x14ac:dyDescent="0.2">
      <c r="A106" s="16"/>
      <c r="B106" s="16"/>
      <c r="C106" s="16"/>
      <c r="D106" s="16"/>
      <c r="E106" s="66"/>
      <c r="F106" s="66"/>
      <c r="G106" s="66"/>
      <c r="H106" s="66"/>
      <c r="I106" s="66"/>
      <c r="J106" s="232"/>
      <c r="K106" s="266"/>
      <c r="L106" s="232"/>
      <c r="M106" s="232"/>
      <c r="N106" s="232"/>
      <c r="O106" s="66"/>
      <c r="P106" s="66"/>
      <c r="Q106" s="68"/>
      <c r="R106" s="261"/>
      <c r="S106" s="261"/>
      <c r="T106" s="261"/>
      <c r="U106" s="261"/>
      <c r="V106" s="261"/>
      <c r="W106" s="261"/>
      <c r="X106" s="261"/>
      <c r="Y106" s="261"/>
    </row>
    <row r="107" spans="1:25" ht="15.75" customHeight="1" x14ac:dyDescent="0.2">
      <c r="A107" s="16"/>
      <c r="B107" s="16"/>
      <c r="C107" s="16"/>
      <c r="D107" s="16"/>
      <c r="E107" s="66"/>
      <c r="F107" s="66"/>
      <c r="G107" s="66"/>
      <c r="H107" s="66"/>
      <c r="I107" s="66"/>
      <c r="J107" s="232"/>
      <c r="K107" s="266"/>
      <c r="L107" s="232"/>
      <c r="M107" s="232"/>
      <c r="N107" s="232"/>
      <c r="O107" s="66"/>
      <c r="P107" s="66"/>
      <c r="Q107" s="68"/>
      <c r="R107" s="261"/>
      <c r="S107" s="261"/>
      <c r="T107" s="261"/>
      <c r="U107" s="261"/>
      <c r="V107" s="261"/>
      <c r="W107" s="261"/>
      <c r="X107" s="261"/>
      <c r="Y107" s="261"/>
    </row>
    <row r="108" spans="1:25" ht="15.75" customHeight="1" x14ac:dyDescent="0.2">
      <c r="A108" s="16"/>
      <c r="B108" s="16"/>
      <c r="C108" s="16"/>
      <c r="D108" s="16"/>
      <c r="E108" s="66"/>
      <c r="F108" s="66"/>
      <c r="G108" s="66"/>
      <c r="H108" s="66"/>
      <c r="I108" s="66"/>
      <c r="J108" s="232"/>
      <c r="K108" s="266"/>
      <c r="L108" s="232"/>
      <c r="M108" s="232"/>
      <c r="N108" s="232"/>
      <c r="O108" s="66"/>
      <c r="P108" s="66"/>
      <c r="Q108" s="68"/>
      <c r="R108" s="261"/>
      <c r="S108" s="261"/>
      <c r="T108" s="261"/>
      <c r="U108" s="261"/>
      <c r="V108" s="261"/>
      <c r="W108" s="261"/>
      <c r="X108" s="261"/>
      <c r="Y108" s="261"/>
    </row>
    <row r="109" spans="1:25" ht="15.75" customHeight="1" x14ac:dyDescent="0.2">
      <c r="A109" s="16"/>
      <c r="B109" s="16"/>
      <c r="C109" s="16"/>
      <c r="D109" s="16"/>
      <c r="E109" s="66"/>
      <c r="F109" s="66"/>
      <c r="G109" s="66"/>
      <c r="H109" s="66"/>
      <c r="I109" s="66"/>
      <c r="J109" s="232"/>
      <c r="K109" s="266"/>
      <c r="L109" s="232"/>
      <c r="M109" s="232"/>
      <c r="N109" s="232"/>
      <c r="O109" s="66"/>
      <c r="P109" s="66"/>
      <c r="Q109" s="68"/>
      <c r="R109" s="261"/>
      <c r="S109" s="261"/>
      <c r="T109" s="261"/>
      <c r="U109" s="261"/>
      <c r="V109" s="261"/>
      <c r="W109" s="261"/>
      <c r="X109" s="261"/>
      <c r="Y109" s="261"/>
    </row>
    <row r="110" spans="1:25" ht="15.75" customHeight="1" x14ac:dyDescent="0.2">
      <c r="A110" s="16"/>
      <c r="B110" s="16"/>
      <c r="C110" s="16"/>
      <c r="D110" s="16"/>
      <c r="E110" s="66"/>
      <c r="F110" s="66"/>
      <c r="G110" s="66"/>
      <c r="H110" s="66"/>
      <c r="I110" s="66"/>
      <c r="J110" s="232"/>
      <c r="K110" s="266"/>
      <c r="L110" s="232"/>
      <c r="M110" s="232"/>
      <c r="N110" s="232"/>
      <c r="O110" s="66"/>
      <c r="P110" s="66"/>
      <c r="Q110" s="68"/>
      <c r="R110" s="261"/>
      <c r="S110" s="261"/>
      <c r="T110" s="261"/>
      <c r="U110" s="261"/>
      <c r="V110" s="261"/>
      <c r="W110" s="261"/>
      <c r="X110" s="261"/>
      <c r="Y110" s="261"/>
    </row>
    <row r="111" spans="1:25" ht="15.75" customHeight="1" x14ac:dyDescent="0.2">
      <c r="A111" s="16"/>
      <c r="B111" s="16"/>
      <c r="C111" s="16"/>
      <c r="D111" s="16"/>
      <c r="E111" s="66"/>
      <c r="F111" s="66"/>
      <c r="G111" s="66"/>
      <c r="H111" s="66"/>
      <c r="I111" s="66"/>
      <c r="J111" s="232"/>
      <c r="K111" s="266"/>
      <c r="L111" s="232"/>
      <c r="M111" s="232"/>
      <c r="N111" s="232"/>
      <c r="O111" s="66"/>
      <c r="P111" s="66"/>
      <c r="Q111" s="68"/>
      <c r="R111" s="261"/>
      <c r="S111" s="261"/>
      <c r="T111" s="261"/>
      <c r="U111" s="261"/>
      <c r="V111" s="261"/>
      <c r="W111" s="261"/>
      <c r="X111" s="261"/>
      <c r="Y111" s="261"/>
    </row>
    <row r="112" spans="1:25" ht="15.75" customHeight="1" x14ac:dyDescent="0.2">
      <c r="A112" s="16"/>
      <c r="B112" s="16"/>
      <c r="C112" s="16"/>
      <c r="D112" s="16"/>
      <c r="E112" s="66"/>
      <c r="F112" s="66"/>
      <c r="G112" s="66"/>
      <c r="H112" s="66"/>
      <c r="I112" s="66"/>
      <c r="J112" s="232"/>
      <c r="K112" s="266"/>
      <c r="L112" s="232"/>
      <c r="M112" s="232"/>
      <c r="N112" s="232"/>
      <c r="O112" s="66"/>
      <c r="P112" s="66"/>
      <c r="Q112" s="68"/>
      <c r="R112" s="261"/>
      <c r="S112" s="261"/>
      <c r="T112" s="261"/>
      <c r="U112" s="261"/>
      <c r="V112" s="261"/>
      <c r="W112" s="261"/>
      <c r="X112" s="261"/>
      <c r="Y112" s="261"/>
    </row>
    <row r="113" spans="1:25" ht="15.75" customHeight="1" x14ac:dyDescent="0.2">
      <c r="A113" s="16"/>
      <c r="B113" s="16"/>
      <c r="C113" s="16"/>
      <c r="D113" s="16"/>
      <c r="E113" s="66"/>
      <c r="F113" s="66"/>
      <c r="G113" s="66"/>
      <c r="H113" s="66"/>
      <c r="I113" s="66"/>
      <c r="J113" s="232"/>
      <c r="K113" s="266"/>
      <c r="L113" s="232"/>
      <c r="M113" s="232"/>
      <c r="N113" s="232"/>
      <c r="O113" s="66"/>
      <c r="P113" s="66"/>
      <c r="Q113" s="68"/>
      <c r="R113" s="261"/>
      <c r="S113" s="261"/>
      <c r="T113" s="261"/>
      <c r="U113" s="261"/>
      <c r="V113" s="261"/>
      <c r="W113" s="261"/>
      <c r="X113" s="261"/>
      <c r="Y113" s="261"/>
    </row>
    <row r="114" spans="1:25" ht="15.75" customHeight="1" x14ac:dyDescent="0.2">
      <c r="A114" s="16"/>
      <c r="B114" s="16"/>
      <c r="C114" s="16"/>
      <c r="D114" s="16"/>
      <c r="E114" s="66"/>
      <c r="F114" s="66"/>
      <c r="G114" s="66"/>
      <c r="H114" s="66"/>
      <c r="I114" s="66"/>
      <c r="J114" s="232"/>
      <c r="K114" s="266"/>
      <c r="L114" s="232"/>
      <c r="M114" s="232"/>
      <c r="N114" s="232"/>
      <c r="O114" s="66"/>
      <c r="P114" s="66"/>
      <c r="Q114" s="68"/>
      <c r="R114" s="261"/>
      <c r="S114" s="261"/>
      <c r="T114" s="261"/>
      <c r="U114" s="261"/>
      <c r="V114" s="261"/>
      <c r="W114" s="261"/>
      <c r="X114" s="261"/>
      <c r="Y114" s="261"/>
    </row>
    <row r="115" spans="1:25" ht="15.75" customHeight="1" x14ac:dyDescent="0.2">
      <c r="A115" s="16"/>
      <c r="B115" s="16"/>
      <c r="C115" s="16"/>
      <c r="D115" s="16"/>
      <c r="E115" s="66"/>
      <c r="F115" s="66"/>
      <c r="G115" s="66"/>
      <c r="H115" s="66"/>
      <c r="I115" s="66"/>
      <c r="J115" s="232"/>
      <c r="K115" s="266"/>
      <c r="L115" s="232"/>
      <c r="M115" s="232"/>
      <c r="N115" s="232"/>
      <c r="O115" s="66"/>
      <c r="P115" s="66"/>
      <c r="Q115" s="68"/>
      <c r="R115" s="261"/>
      <c r="S115" s="261"/>
      <c r="T115" s="261"/>
      <c r="U115" s="261"/>
      <c r="V115" s="261"/>
      <c r="W115" s="261"/>
      <c r="X115" s="261"/>
      <c r="Y115" s="261"/>
    </row>
    <row r="116" spans="1:25" ht="15.75" customHeight="1" x14ac:dyDescent="0.2">
      <c r="A116" s="16"/>
      <c r="B116" s="16"/>
      <c r="C116" s="16"/>
      <c r="D116" s="16"/>
      <c r="E116" s="66"/>
      <c r="F116" s="66"/>
      <c r="G116" s="66"/>
      <c r="H116" s="66"/>
      <c r="I116" s="66"/>
      <c r="J116" s="232"/>
      <c r="K116" s="266"/>
      <c r="L116" s="232"/>
      <c r="M116" s="232"/>
      <c r="N116" s="232"/>
      <c r="O116" s="66"/>
      <c r="P116" s="66"/>
      <c r="Q116" s="68"/>
      <c r="R116" s="261"/>
      <c r="S116" s="261"/>
      <c r="T116" s="261"/>
      <c r="U116" s="261"/>
      <c r="V116" s="261"/>
      <c r="W116" s="261"/>
      <c r="X116" s="261"/>
      <c r="Y116" s="261"/>
    </row>
    <row r="117" spans="1:25" ht="15.75" customHeight="1" x14ac:dyDescent="0.2">
      <c r="A117" s="16"/>
      <c r="B117" s="16"/>
      <c r="C117" s="16"/>
      <c r="D117" s="16"/>
      <c r="E117" s="66"/>
      <c r="F117" s="66"/>
      <c r="G117" s="66"/>
      <c r="H117" s="66"/>
      <c r="I117" s="66"/>
      <c r="J117" s="232"/>
      <c r="K117" s="266"/>
      <c r="L117" s="232"/>
      <c r="M117" s="232"/>
      <c r="N117" s="232"/>
      <c r="O117" s="66"/>
      <c r="P117" s="66"/>
      <c r="Q117" s="68"/>
      <c r="R117" s="261"/>
      <c r="S117" s="261"/>
      <c r="T117" s="261"/>
      <c r="U117" s="261"/>
      <c r="V117" s="261"/>
      <c r="W117" s="261"/>
      <c r="X117" s="261"/>
      <c r="Y117" s="261"/>
    </row>
    <row r="118" spans="1:25" ht="15.75" customHeight="1" x14ac:dyDescent="0.2">
      <c r="A118" s="16"/>
      <c r="B118" s="16"/>
      <c r="C118" s="16"/>
      <c r="D118" s="16"/>
      <c r="E118" s="66"/>
      <c r="F118" s="66"/>
      <c r="G118" s="66"/>
      <c r="H118" s="66"/>
      <c r="I118" s="66"/>
      <c r="J118" s="232"/>
      <c r="K118" s="266"/>
      <c r="L118" s="232"/>
      <c r="M118" s="232"/>
      <c r="N118" s="232"/>
      <c r="O118" s="66"/>
      <c r="P118" s="66"/>
      <c r="Q118" s="68"/>
      <c r="R118" s="261"/>
      <c r="S118" s="261"/>
      <c r="T118" s="261"/>
      <c r="U118" s="261"/>
      <c r="V118" s="261"/>
      <c r="W118" s="261"/>
      <c r="X118" s="261"/>
      <c r="Y118" s="261"/>
    </row>
    <row r="119" spans="1:25" ht="15.75" customHeight="1" x14ac:dyDescent="0.2">
      <c r="A119" s="16"/>
      <c r="B119" s="16"/>
      <c r="C119" s="16"/>
      <c r="D119" s="16"/>
      <c r="E119" s="66"/>
      <c r="F119" s="66"/>
      <c r="G119" s="66"/>
      <c r="H119" s="66"/>
      <c r="I119" s="66"/>
      <c r="J119" s="232"/>
      <c r="K119" s="266"/>
      <c r="L119" s="232"/>
      <c r="M119" s="232"/>
      <c r="N119" s="232"/>
      <c r="O119" s="66"/>
      <c r="P119" s="66"/>
      <c r="Q119" s="68"/>
      <c r="R119" s="261"/>
      <c r="S119" s="261"/>
      <c r="T119" s="261"/>
      <c r="U119" s="261"/>
      <c r="V119" s="261"/>
      <c r="W119" s="261"/>
      <c r="X119" s="261"/>
      <c r="Y119" s="261"/>
    </row>
    <row r="120" spans="1:25" ht="15.75" customHeight="1" x14ac:dyDescent="0.2">
      <c r="A120" s="16"/>
      <c r="B120" s="16"/>
      <c r="C120" s="16"/>
      <c r="D120" s="16"/>
      <c r="E120" s="66"/>
      <c r="F120" s="66"/>
      <c r="G120" s="66"/>
      <c r="H120" s="66"/>
      <c r="I120" s="66"/>
      <c r="J120" s="232"/>
      <c r="K120" s="266"/>
      <c r="L120" s="232"/>
      <c r="M120" s="232"/>
      <c r="N120" s="232"/>
      <c r="O120" s="66"/>
      <c r="P120" s="66"/>
      <c r="Q120" s="68"/>
      <c r="R120" s="261"/>
      <c r="S120" s="261"/>
      <c r="T120" s="261"/>
      <c r="U120" s="261"/>
      <c r="V120" s="261"/>
      <c r="W120" s="261"/>
      <c r="X120" s="261"/>
      <c r="Y120" s="261"/>
    </row>
    <row r="121" spans="1:25" ht="15.75" customHeight="1" x14ac:dyDescent="0.2">
      <c r="A121" s="16"/>
      <c r="B121" s="16"/>
      <c r="C121" s="16"/>
      <c r="D121" s="16"/>
      <c r="E121" s="66"/>
      <c r="F121" s="66"/>
      <c r="G121" s="66"/>
      <c r="H121" s="66"/>
      <c r="I121" s="66"/>
      <c r="J121" s="232"/>
      <c r="K121" s="266"/>
      <c r="L121" s="232"/>
      <c r="M121" s="232"/>
      <c r="N121" s="232"/>
      <c r="O121" s="66"/>
      <c r="P121" s="66"/>
      <c r="Q121" s="68"/>
      <c r="R121" s="261"/>
      <c r="S121" s="261"/>
      <c r="T121" s="261"/>
      <c r="U121" s="261"/>
      <c r="V121" s="261"/>
      <c r="W121" s="261"/>
      <c r="X121" s="261"/>
      <c r="Y121" s="261"/>
    </row>
    <row r="122" spans="1:25" ht="15.75" customHeight="1" x14ac:dyDescent="0.2">
      <c r="A122" s="16"/>
      <c r="B122" s="16"/>
      <c r="C122" s="16"/>
      <c r="D122" s="16"/>
      <c r="E122" s="66"/>
      <c r="F122" s="66"/>
      <c r="G122" s="66"/>
      <c r="H122" s="66"/>
      <c r="I122" s="66"/>
      <c r="J122" s="232"/>
      <c r="K122" s="266"/>
      <c r="L122" s="232"/>
      <c r="M122" s="232"/>
      <c r="N122" s="232"/>
      <c r="O122" s="66"/>
      <c r="P122" s="66"/>
      <c r="Q122" s="68"/>
      <c r="R122" s="261"/>
      <c r="S122" s="261"/>
      <c r="T122" s="261"/>
      <c r="U122" s="261"/>
      <c r="V122" s="261"/>
      <c r="W122" s="261"/>
      <c r="X122" s="261"/>
      <c r="Y122" s="261"/>
    </row>
    <row r="123" spans="1:25" ht="15.75" customHeight="1" x14ac:dyDescent="0.2">
      <c r="A123" s="16"/>
      <c r="B123" s="16"/>
      <c r="C123" s="16"/>
      <c r="D123" s="16"/>
      <c r="E123" s="66"/>
      <c r="F123" s="66"/>
      <c r="G123" s="66"/>
      <c r="H123" s="66"/>
      <c r="I123" s="66"/>
      <c r="J123" s="232"/>
      <c r="K123" s="266"/>
      <c r="L123" s="232"/>
      <c r="M123" s="232"/>
      <c r="N123" s="232"/>
      <c r="O123" s="66"/>
      <c r="P123" s="66"/>
      <c r="Q123" s="68"/>
      <c r="R123" s="261"/>
      <c r="S123" s="261"/>
      <c r="T123" s="261"/>
      <c r="U123" s="261"/>
      <c r="V123" s="261"/>
      <c r="W123" s="261"/>
      <c r="X123" s="261"/>
      <c r="Y123" s="261"/>
    </row>
    <row r="124" spans="1:25" ht="15.75" customHeight="1" x14ac:dyDescent="0.2">
      <c r="A124" s="16"/>
      <c r="B124" s="16"/>
      <c r="C124" s="16"/>
      <c r="D124" s="16"/>
      <c r="E124" s="66"/>
      <c r="F124" s="66"/>
      <c r="G124" s="66"/>
      <c r="H124" s="66"/>
      <c r="I124" s="66"/>
      <c r="J124" s="232"/>
      <c r="K124" s="266"/>
      <c r="L124" s="232"/>
      <c r="M124" s="232"/>
      <c r="N124" s="232"/>
      <c r="O124" s="66"/>
      <c r="P124" s="66"/>
      <c r="Q124" s="68"/>
      <c r="R124" s="261"/>
      <c r="S124" s="261"/>
      <c r="T124" s="261"/>
      <c r="U124" s="261"/>
      <c r="V124" s="261"/>
      <c r="W124" s="261"/>
      <c r="X124" s="261"/>
      <c r="Y124" s="261"/>
    </row>
    <row r="125" spans="1:25" ht="15.75" customHeight="1" x14ac:dyDescent="0.2">
      <c r="A125" s="16"/>
      <c r="B125" s="16"/>
      <c r="C125" s="16"/>
      <c r="D125" s="16"/>
      <c r="E125" s="66"/>
      <c r="F125" s="66"/>
      <c r="G125" s="66"/>
      <c r="H125" s="66"/>
      <c r="I125" s="66"/>
      <c r="J125" s="232"/>
      <c r="K125" s="266"/>
      <c r="L125" s="232"/>
      <c r="M125" s="232"/>
      <c r="N125" s="232"/>
      <c r="O125" s="66"/>
      <c r="P125" s="66"/>
      <c r="Q125" s="68"/>
      <c r="R125" s="261"/>
      <c r="S125" s="261"/>
      <c r="T125" s="261"/>
      <c r="U125" s="261"/>
      <c r="V125" s="261"/>
      <c r="W125" s="261"/>
      <c r="X125" s="261"/>
      <c r="Y125" s="261"/>
    </row>
    <row r="126" spans="1:25" ht="15.75" customHeight="1" x14ac:dyDescent="0.2">
      <c r="A126" s="16"/>
      <c r="B126" s="16"/>
      <c r="C126" s="16"/>
      <c r="D126" s="16"/>
      <c r="E126" s="66"/>
      <c r="F126" s="66"/>
      <c r="G126" s="66"/>
      <c r="H126" s="66"/>
      <c r="I126" s="66"/>
      <c r="J126" s="232"/>
      <c r="K126" s="266"/>
      <c r="L126" s="232"/>
      <c r="M126" s="232"/>
      <c r="N126" s="232"/>
      <c r="O126" s="66"/>
      <c r="P126" s="66"/>
      <c r="Q126" s="68"/>
      <c r="R126" s="261"/>
      <c r="S126" s="261"/>
      <c r="T126" s="261"/>
      <c r="U126" s="261"/>
      <c r="V126" s="261"/>
      <c r="W126" s="261"/>
      <c r="X126" s="261"/>
      <c r="Y126" s="261"/>
    </row>
    <row r="127" spans="1:25" ht="15.75" customHeight="1" x14ac:dyDescent="0.2">
      <c r="A127" s="16"/>
      <c r="B127" s="16"/>
      <c r="C127" s="16"/>
      <c r="D127" s="16"/>
      <c r="E127" s="66"/>
      <c r="F127" s="66"/>
      <c r="G127" s="66"/>
      <c r="H127" s="66"/>
      <c r="I127" s="66"/>
      <c r="J127" s="232"/>
      <c r="K127" s="266"/>
      <c r="L127" s="232"/>
      <c r="M127" s="232"/>
      <c r="N127" s="232"/>
      <c r="O127" s="66"/>
      <c r="P127" s="66"/>
      <c r="Q127" s="68"/>
      <c r="R127" s="261"/>
      <c r="S127" s="261"/>
      <c r="T127" s="261"/>
      <c r="U127" s="261"/>
      <c r="V127" s="261"/>
      <c r="W127" s="261"/>
      <c r="X127" s="261"/>
      <c r="Y127" s="261"/>
    </row>
    <row r="128" spans="1:25" ht="15.75" customHeight="1" x14ac:dyDescent="0.2">
      <c r="A128" s="16"/>
      <c r="B128" s="16"/>
      <c r="C128" s="16"/>
      <c r="D128" s="16"/>
      <c r="E128" s="66"/>
      <c r="F128" s="66"/>
      <c r="G128" s="66"/>
      <c r="H128" s="66"/>
      <c r="I128" s="66"/>
      <c r="J128" s="232"/>
      <c r="K128" s="266"/>
      <c r="L128" s="232"/>
      <c r="M128" s="232"/>
      <c r="N128" s="232"/>
      <c r="O128" s="66"/>
      <c r="P128" s="66"/>
      <c r="Q128" s="68"/>
      <c r="R128" s="261"/>
      <c r="S128" s="261"/>
      <c r="T128" s="261"/>
      <c r="U128" s="261"/>
      <c r="V128" s="261"/>
      <c r="W128" s="261"/>
      <c r="X128" s="261"/>
      <c r="Y128" s="261"/>
    </row>
    <row r="129" spans="1:25" ht="15.75" customHeight="1" x14ac:dyDescent="0.2">
      <c r="A129" s="16"/>
      <c r="B129" s="16"/>
      <c r="C129" s="16"/>
      <c r="D129" s="16"/>
      <c r="E129" s="66"/>
      <c r="F129" s="66"/>
      <c r="G129" s="66"/>
      <c r="H129" s="66"/>
      <c r="I129" s="66"/>
      <c r="J129" s="232"/>
      <c r="K129" s="266"/>
      <c r="L129" s="232"/>
      <c r="M129" s="232"/>
      <c r="N129" s="232"/>
      <c r="O129" s="66"/>
      <c r="P129" s="66"/>
      <c r="Q129" s="68"/>
      <c r="R129" s="261"/>
      <c r="S129" s="261"/>
      <c r="T129" s="261"/>
      <c r="U129" s="261"/>
      <c r="V129" s="261"/>
      <c r="W129" s="261"/>
      <c r="X129" s="261"/>
      <c r="Y129" s="261"/>
    </row>
    <row r="130" spans="1:25" ht="15.75" customHeight="1" x14ac:dyDescent="0.2">
      <c r="A130" s="16"/>
      <c r="B130" s="16"/>
      <c r="C130" s="16"/>
      <c r="D130" s="16"/>
      <c r="E130" s="66"/>
      <c r="F130" s="66"/>
      <c r="G130" s="66"/>
      <c r="H130" s="66"/>
      <c r="I130" s="66"/>
      <c r="J130" s="232"/>
      <c r="K130" s="266"/>
      <c r="L130" s="232"/>
      <c r="M130" s="232"/>
      <c r="N130" s="232"/>
      <c r="O130" s="66"/>
      <c r="P130" s="66"/>
      <c r="Q130" s="68"/>
      <c r="R130" s="261"/>
      <c r="S130" s="261"/>
      <c r="T130" s="261"/>
      <c r="U130" s="261"/>
      <c r="V130" s="261"/>
      <c r="W130" s="261"/>
      <c r="X130" s="261"/>
      <c r="Y130" s="261"/>
    </row>
    <row r="131" spans="1:25" ht="15.75" customHeight="1" x14ac:dyDescent="0.2">
      <c r="A131" s="16"/>
      <c r="B131" s="16"/>
      <c r="C131" s="16"/>
      <c r="D131" s="16"/>
      <c r="E131" s="66"/>
      <c r="F131" s="66"/>
      <c r="G131" s="66"/>
      <c r="H131" s="66"/>
      <c r="I131" s="66"/>
      <c r="J131" s="232"/>
      <c r="K131" s="266"/>
      <c r="L131" s="232"/>
      <c r="M131" s="232"/>
      <c r="N131" s="232"/>
      <c r="O131" s="66"/>
      <c r="P131" s="66"/>
      <c r="Q131" s="68"/>
      <c r="R131" s="261"/>
      <c r="S131" s="261"/>
      <c r="T131" s="261"/>
      <c r="U131" s="261"/>
      <c r="V131" s="261"/>
      <c r="W131" s="261"/>
      <c r="X131" s="261"/>
      <c r="Y131" s="261"/>
    </row>
    <row r="132" spans="1:25" ht="15.75" customHeight="1" x14ac:dyDescent="0.2">
      <c r="A132" s="16"/>
      <c r="B132" s="16"/>
      <c r="C132" s="16"/>
      <c r="D132" s="16"/>
      <c r="E132" s="66"/>
      <c r="F132" s="66"/>
      <c r="G132" s="66"/>
      <c r="H132" s="66"/>
      <c r="I132" s="66"/>
      <c r="J132" s="232"/>
      <c r="K132" s="266"/>
      <c r="L132" s="232"/>
      <c r="M132" s="232"/>
      <c r="N132" s="232"/>
      <c r="O132" s="66"/>
      <c r="P132" s="66"/>
      <c r="Q132" s="68"/>
      <c r="R132" s="261"/>
      <c r="S132" s="261"/>
      <c r="T132" s="261"/>
      <c r="U132" s="261"/>
      <c r="V132" s="261"/>
      <c r="W132" s="261"/>
      <c r="X132" s="261"/>
      <c r="Y132" s="261"/>
    </row>
    <row r="133" spans="1:25" ht="15.75" customHeight="1" x14ac:dyDescent="0.2">
      <c r="A133" s="16"/>
      <c r="B133" s="16"/>
      <c r="C133" s="16"/>
      <c r="D133" s="16"/>
      <c r="E133" s="66"/>
      <c r="F133" s="66"/>
      <c r="G133" s="66"/>
      <c r="H133" s="66"/>
      <c r="I133" s="66"/>
      <c r="J133" s="232"/>
      <c r="K133" s="266"/>
      <c r="L133" s="232"/>
      <c r="M133" s="232"/>
      <c r="N133" s="232"/>
      <c r="O133" s="66"/>
      <c r="P133" s="66"/>
      <c r="Q133" s="68"/>
      <c r="R133" s="261"/>
      <c r="S133" s="261"/>
      <c r="T133" s="261"/>
      <c r="U133" s="261"/>
      <c r="V133" s="261"/>
      <c r="W133" s="261"/>
      <c r="X133" s="261"/>
      <c r="Y133" s="261"/>
    </row>
    <row r="134" spans="1:25" ht="15.75" customHeight="1" x14ac:dyDescent="0.2">
      <c r="A134" s="16"/>
      <c r="B134" s="16"/>
      <c r="C134" s="16"/>
      <c r="D134" s="16"/>
      <c r="E134" s="66"/>
      <c r="F134" s="66"/>
      <c r="G134" s="66"/>
      <c r="H134" s="66"/>
      <c r="I134" s="66"/>
      <c r="J134" s="232"/>
      <c r="K134" s="266"/>
      <c r="L134" s="232"/>
      <c r="M134" s="232"/>
      <c r="N134" s="232"/>
      <c r="O134" s="66"/>
      <c r="P134" s="66"/>
      <c r="Q134" s="68"/>
      <c r="R134" s="261"/>
      <c r="S134" s="261"/>
      <c r="T134" s="261"/>
      <c r="U134" s="261"/>
      <c r="V134" s="261"/>
      <c r="W134" s="261"/>
      <c r="X134" s="261"/>
      <c r="Y134" s="261"/>
    </row>
    <row r="135" spans="1:25" ht="15.75" customHeight="1" x14ac:dyDescent="0.2">
      <c r="A135" s="16"/>
      <c r="B135" s="16"/>
      <c r="C135" s="16"/>
      <c r="D135" s="16"/>
      <c r="E135" s="66"/>
      <c r="F135" s="66"/>
      <c r="G135" s="66"/>
      <c r="H135" s="66"/>
      <c r="I135" s="66"/>
      <c r="J135" s="232"/>
      <c r="K135" s="266"/>
      <c r="L135" s="232"/>
      <c r="M135" s="232"/>
      <c r="N135" s="232"/>
      <c r="O135" s="66"/>
      <c r="P135" s="66"/>
      <c r="Q135" s="68"/>
      <c r="R135" s="261"/>
      <c r="S135" s="261"/>
      <c r="T135" s="261"/>
      <c r="U135" s="261"/>
      <c r="V135" s="261"/>
      <c r="W135" s="261"/>
      <c r="X135" s="261"/>
      <c r="Y135" s="261"/>
    </row>
    <row r="136" spans="1:25" ht="15.75" customHeight="1" x14ac:dyDescent="0.2">
      <c r="A136" s="16"/>
      <c r="B136" s="16"/>
      <c r="C136" s="16"/>
      <c r="D136" s="16"/>
      <c r="E136" s="66"/>
      <c r="F136" s="66"/>
      <c r="G136" s="66"/>
      <c r="H136" s="66"/>
      <c r="I136" s="66"/>
      <c r="J136" s="232"/>
      <c r="K136" s="266"/>
      <c r="L136" s="232"/>
      <c r="M136" s="232"/>
      <c r="N136" s="232"/>
      <c r="O136" s="66"/>
      <c r="P136" s="66"/>
      <c r="Q136" s="68"/>
      <c r="R136" s="261"/>
      <c r="S136" s="261"/>
      <c r="T136" s="261"/>
      <c r="U136" s="261"/>
      <c r="V136" s="261"/>
      <c r="W136" s="261"/>
      <c r="X136" s="261"/>
      <c r="Y136" s="261"/>
    </row>
    <row r="137" spans="1:25" ht="15.75" customHeight="1" x14ac:dyDescent="0.2">
      <c r="A137" s="16"/>
      <c r="B137" s="16"/>
      <c r="C137" s="16"/>
      <c r="D137" s="16"/>
      <c r="E137" s="66"/>
      <c r="F137" s="66"/>
      <c r="G137" s="66"/>
      <c r="H137" s="66"/>
      <c r="I137" s="66"/>
      <c r="J137" s="232"/>
      <c r="K137" s="266"/>
      <c r="L137" s="232"/>
      <c r="M137" s="232"/>
      <c r="N137" s="232"/>
      <c r="O137" s="66"/>
      <c r="P137" s="66"/>
      <c r="Q137" s="68"/>
      <c r="R137" s="261"/>
      <c r="S137" s="261"/>
      <c r="T137" s="261"/>
      <c r="U137" s="261"/>
      <c r="V137" s="261"/>
      <c r="W137" s="261"/>
      <c r="X137" s="261"/>
      <c r="Y137" s="261"/>
    </row>
    <row r="138" spans="1:25" ht="15.75" customHeight="1" x14ac:dyDescent="0.2">
      <c r="A138" s="16"/>
      <c r="B138" s="16"/>
      <c r="C138" s="16"/>
      <c r="D138" s="16"/>
      <c r="E138" s="66"/>
      <c r="F138" s="66"/>
      <c r="G138" s="66"/>
      <c r="H138" s="66"/>
      <c r="I138" s="66"/>
      <c r="J138" s="232"/>
      <c r="K138" s="266"/>
      <c r="L138" s="232"/>
      <c r="M138" s="232"/>
      <c r="N138" s="232"/>
      <c r="O138" s="66"/>
      <c r="P138" s="66"/>
      <c r="Q138" s="68"/>
      <c r="R138" s="261"/>
      <c r="S138" s="261"/>
      <c r="T138" s="261"/>
      <c r="U138" s="261"/>
      <c r="V138" s="261"/>
      <c r="W138" s="261"/>
      <c r="X138" s="261"/>
      <c r="Y138" s="261"/>
    </row>
    <row r="139" spans="1:25" ht="15.75" customHeight="1" x14ac:dyDescent="0.2">
      <c r="A139" s="16"/>
      <c r="B139" s="16"/>
      <c r="C139" s="16"/>
      <c r="D139" s="16"/>
      <c r="E139" s="66"/>
      <c r="F139" s="66"/>
      <c r="G139" s="66"/>
      <c r="H139" s="66"/>
      <c r="I139" s="66"/>
      <c r="J139" s="232"/>
      <c r="K139" s="266"/>
      <c r="L139" s="232"/>
      <c r="M139" s="232"/>
      <c r="N139" s="232"/>
      <c r="O139" s="66"/>
      <c r="P139" s="66"/>
      <c r="Q139" s="68"/>
      <c r="R139" s="261"/>
      <c r="S139" s="261"/>
      <c r="T139" s="261"/>
      <c r="U139" s="261"/>
      <c r="V139" s="261"/>
      <c r="W139" s="261"/>
      <c r="X139" s="261"/>
      <c r="Y139" s="261"/>
    </row>
    <row r="140" spans="1:25" ht="15.75" customHeight="1" x14ac:dyDescent="0.2">
      <c r="A140" s="16"/>
      <c r="B140" s="16"/>
      <c r="C140" s="16"/>
      <c r="D140" s="16"/>
      <c r="E140" s="66"/>
      <c r="F140" s="66"/>
      <c r="G140" s="66"/>
      <c r="H140" s="66"/>
      <c r="I140" s="66"/>
      <c r="J140" s="232"/>
      <c r="K140" s="266"/>
      <c r="L140" s="232"/>
      <c r="M140" s="232"/>
      <c r="N140" s="232"/>
      <c r="O140" s="66"/>
      <c r="P140" s="66"/>
      <c r="Q140" s="68"/>
      <c r="R140" s="261"/>
      <c r="S140" s="261"/>
      <c r="T140" s="261"/>
      <c r="U140" s="261"/>
      <c r="V140" s="261"/>
      <c r="W140" s="261"/>
      <c r="X140" s="261"/>
      <c r="Y140" s="261"/>
    </row>
    <row r="141" spans="1:25" ht="15.75" customHeight="1" x14ac:dyDescent="0.2">
      <c r="A141" s="16"/>
      <c r="B141" s="16"/>
      <c r="C141" s="16"/>
      <c r="D141" s="16"/>
      <c r="E141" s="66"/>
      <c r="F141" s="66"/>
      <c r="G141" s="66"/>
      <c r="H141" s="66"/>
      <c r="I141" s="66"/>
      <c r="J141" s="232"/>
      <c r="K141" s="266"/>
      <c r="L141" s="232"/>
      <c r="M141" s="232"/>
      <c r="N141" s="232"/>
      <c r="O141" s="66"/>
      <c r="P141" s="66"/>
      <c r="Q141" s="68"/>
      <c r="R141" s="261"/>
      <c r="S141" s="261"/>
      <c r="T141" s="261"/>
      <c r="U141" s="261"/>
      <c r="V141" s="261"/>
      <c r="W141" s="261"/>
      <c r="X141" s="261"/>
      <c r="Y141" s="261"/>
    </row>
    <row r="142" spans="1:25" ht="15.75" customHeight="1" x14ac:dyDescent="0.2">
      <c r="A142" s="16"/>
      <c r="B142" s="16"/>
      <c r="C142" s="16"/>
      <c r="D142" s="16"/>
      <c r="E142" s="66"/>
      <c r="F142" s="66"/>
      <c r="G142" s="66"/>
      <c r="H142" s="66"/>
      <c r="I142" s="66"/>
      <c r="J142" s="232"/>
      <c r="K142" s="266"/>
      <c r="L142" s="232"/>
      <c r="M142" s="232"/>
      <c r="N142" s="232"/>
      <c r="O142" s="66"/>
      <c r="P142" s="66"/>
      <c r="Q142" s="68"/>
      <c r="R142" s="261"/>
      <c r="S142" s="261"/>
      <c r="T142" s="261"/>
      <c r="U142" s="261"/>
      <c r="V142" s="261"/>
      <c r="W142" s="261"/>
      <c r="X142" s="261"/>
      <c r="Y142" s="261"/>
    </row>
    <row r="143" spans="1:25" ht="15.75" customHeight="1" x14ac:dyDescent="0.2">
      <c r="A143" s="16"/>
      <c r="B143" s="16"/>
      <c r="C143" s="16"/>
      <c r="D143" s="16"/>
      <c r="E143" s="66"/>
      <c r="F143" s="66"/>
      <c r="G143" s="66"/>
      <c r="H143" s="66"/>
      <c r="I143" s="66"/>
      <c r="J143" s="232"/>
      <c r="K143" s="266"/>
      <c r="L143" s="232"/>
      <c r="M143" s="232"/>
      <c r="N143" s="232"/>
      <c r="O143" s="66"/>
      <c r="P143" s="66"/>
      <c r="Q143" s="68"/>
      <c r="R143" s="261"/>
      <c r="S143" s="261"/>
      <c r="T143" s="261"/>
      <c r="U143" s="261"/>
      <c r="V143" s="261"/>
      <c r="W143" s="261"/>
      <c r="X143" s="261"/>
      <c r="Y143" s="261"/>
    </row>
    <row r="144" spans="1:25" ht="15.75" customHeight="1" x14ac:dyDescent="0.2">
      <c r="A144" s="16"/>
      <c r="B144" s="16"/>
      <c r="C144" s="16"/>
      <c r="D144" s="16"/>
      <c r="E144" s="66"/>
      <c r="F144" s="66"/>
      <c r="G144" s="66"/>
      <c r="H144" s="66"/>
      <c r="I144" s="66"/>
      <c r="J144" s="232"/>
      <c r="K144" s="266"/>
      <c r="L144" s="232"/>
      <c r="M144" s="232"/>
      <c r="N144" s="232"/>
      <c r="O144" s="66"/>
      <c r="P144" s="66"/>
      <c r="Q144" s="68"/>
      <c r="R144" s="261"/>
      <c r="S144" s="261"/>
      <c r="T144" s="261"/>
      <c r="U144" s="261"/>
      <c r="V144" s="261"/>
      <c r="W144" s="261"/>
      <c r="X144" s="261"/>
      <c r="Y144" s="261"/>
    </row>
    <row r="145" spans="1:25" ht="15.75" customHeight="1" x14ac:dyDescent="0.2">
      <c r="A145" s="16"/>
      <c r="B145" s="16"/>
      <c r="C145" s="16"/>
      <c r="D145" s="16"/>
      <c r="E145" s="66"/>
      <c r="F145" s="66"/>
      <c r="G145" s="66"/>
      <c r="H145" s="66"/>
      <c r="I145" s="66"/>
      <c r="J145" s="232"/>
      <c r="K145" s="266"/>
      <c r="L145" s="232"/>
      <c r="M145" s="232"/>
      <c r="N145" s="232"/>
      <c r="O145" s="66"/>
      <c r="P145" s="66"/>
      <c r="Q145" s="68"/>
      <c r="R145" s="261"/>
      <c r="S145" s="261"/>
      <c r="T145" s="261"/>
      <c r="U145" s="261"/>
      <c r="V145" s="261"/>
      <c r="W145" s="261"/>
      <c r="X145" s="261"/>
      <c r="Y145" s="261"/>
    </row>
    <row r="146" spans="1:25" ht="15.75" customHeight="1" x14ac:dyDescent="0.2">
      <c r="A146" s="16"/>
      <c r="B146" s="16"/>
      <c r="C146" s="16"/>
      <c r="D146" s="16"/>
      <c r="E146" s="66"/>
      <c r="F146" s="66"/>
      <c r="G146" s="66"/>
      <c r="H146" s="66"/>
      <c r="I146" s="66"/>
      <c r="J146" s="232"/>
      <c r="K146" s="266"/>
      <c r="L146" s="232"/>
      <c r="M146" s="232"/>
      <c r="N146" s="232"/>
      <c r="O146" s="66"/>
      <c r="P146" s="66"/>
      <c r="Q146" s="68"/>
      <c r="R146" s="261"/>
      <c r="S146" s="261"/>
      <c r="T146" s="261"/>
      <c r="U146" s="261"/>
      <c r="V146" s="261"/>
      <c r="W146" s="261"/>
      <c r="X146" s="261"/>
      <c r="Y146" s="261"/>
    </row>
    <row r="147" spans="1:25" ht="15.75" customHeight="1" x14ac:dyDescent="0.2">
      <c r="A147" s="16"/>
      <c r="B147" s="16"/>
      <c r="C147" s="16"/>
      <c r="D147" s="16"/>
      <c r="E147" s="66"/>
      <c r="F147" s="66"/>
      <c r="G147" s="66"/>
      <c r="H147" s="66"/>
      <c r="I147" s="66"/>
      <c r="J147" s="232"/>
      <c r="K147" s="266"/>
      <c r="L147" s="232"/>
      <c r="M147" s="232"/>
      <c r="N147" s="232"/>
      <c r="O147" s="66"/>
      <c r="P147" s="66"/>
      <c r="Q147" s="68"/>
      <c r="R147" s="261"/>
      <c r="S147" s="261"/>
      <c r="T147" s="261"/>
      <c r="U147" s="261"/>
      <c r="V147" s="261"/>
      <c r="W147" s="261"/>
      <c r="X147" s="261"/>
      <c r="Y147" s="261"/>
    </row>
    <row r="148" spans="1:25" ht="15.75" customHeight="1" x14ac:dyDescent="0.2">
      <c r="A148" s="16"/>
      <c r="B148" s="16"/>
      <c r="C148" s="16"/>
      <c r="D148" s="16"/>
      <c r="E148" s="66"/>
      <c r="F148" s="66"/>
      <c r="G148" s="66"/>
      <c r="H148" s="66"/>
      <c r="I148" s="66"/>
      <c r="J148" s="232"/>
      <c r="K148" s="266"/>
      <c r="L148" s="232"/>
      <c r="M148" s="232"/>
      <c r="N148" s="232"/>
      <c r="O148" s="66"/>
      <c r="P148" s="66"/>
      <c r="Q148" s="68"/>
      <c r="R148" s="261"/>
      <c r="S148" s="261"/>
      <c r="T148" s="261"/>
      <c r="U148" s="261"/>
      <c r="V148" s="261"/>
      <c r="W148" s="261"/>
      <c r="X148" s="261"/>
      <c r="Y148" s="261"/>
    </row>
    <row r="149" spans="1:25" ht="15.75" customHeight="1" x14ac:dyDescent="0.2">
      <c r="A149" s="16"/>
      <c r="B149" s="16"/>
      <c r="C149" s="16"/>
      <c r="D149" s="16"/>
      <c r="E149" s="66"/>
      <c r="F149" s="66"/>
      <c r="G149" s="66"/>
      <c r="H149" s="66"/>
      <c r="I149" s="66"/>
      <c r="J149" s="232"/>
      <c r="K149" s="266"/>
      <c r="L149" s="232"/>
      <c r="M149" s="232"/>
      <c r="N149" s="232"/>
      <c r="O149" s="66"/>
      <c r="P149" s="66"/>
      <c r="Q149" s="68"/>
      <c r="R149" s="261"/>
      <c r="S149" s="261"/>
      <c r="T149" s="261"/>
      <c r="U149" s="261"/>
      <c r="V149" s="261"/>
      <c r="W149" s="261"/>
      <c r="X149" s="261"/>
      <c r="Y149" s="261"/>
    </row>
    <row r="150" spans="1:25" ht="15.75" customHeight="1" x14ac:dyDescent="0.2">
      <c r="A150" s="16"/>
      <c r="B150" s="16"/>
      <c r="C150" s="16"/>
      <c r="D150" s="16"/>
      <c r="E150" s="66"/>
      <c r="F150" s="66"/>
      <c r="G150" s="66"/>
      <c r="H150" s="66"/>
      <c r="I150" s="66"/>
      <c r="J150" s="232"/>
      <c r="K150" s="266"/>
      <c r="L150" s="232"/>
      <c r="M150" s="232"/>
      <c r="N150" s="232"/>
      <c r="O150" s="66"/>
      <c r="P150" s="66"/>
      <c r="Q150" s="68"/>
      <c r="R150" s="261"/>
      <c r="S150" s="261"/>
      <c r="T150" s="261"/>
      <c r="U150" s="261"/>
      <c r="V150" s="261"/>
      <c r="W150" s="261"/>
      <c r="X150" s="261"/>
      <c r="Y150" s="261"/>
    </row>
    <row r="151" spans="1:25" ht="15.75" customHeight="1" x14ac:dyDescent="0.2">
      <c r="A151" s="16"/>
      <c r="B151" s="16"/>
      <c r="C151" s="16"/>
      <c r="D151" s="16"/>
      <c r="E151" s="66"/>
      <c r="F151" s="66"/>
      <c r="G151" s="66"/>
      <c r="H151" s="66"/>
      <c r="I151" s="66"/>
      <c r="J151" s="232"/>
      <c r="K151" s="266"/>
      <c r="L151" s="232"/>
      <c r="M151" s="232"/>
      <c r="N151" s="232"/>
      <c r="O151" s="66"/>
      <c r="P151" s="66"/>
      <c r="Q151" s="68"/>
      <c r="R151" s="261"/>
      <c r="S151" s="261"/>
      <c r="T151" s="261"/>
      <c r="U151" s="261"/>
      <c r="V151" s="261"/>
      <c r="W151" s="261"/>
      <c r="X151" s="261"/>
      <c r="Y151" s="261"/>
    </row>
    <row r="152" spans="1:25" ht="15.75" customHeight="1" x14ac:dyDescent="0.2">
      <c r="A152" s="16"/>
      <c r="B152" s="16"/>
      <c r="C152" s="16"/>
      <c r="D152" s="16"/>
      <c r="E152" s="66"/>
      <c r="F152" s="66"/>
      <c r="G152" s="66"/>
      <c r="H152" s="66"/>
      <c r="I152" s="66"/>
      <c r="J152" s="232"/>
      <c r="K152" s="266"/>
      <c r="L152" s="232"/>
      <c r="M152" s="232"/>
      <c r="N152" s="232"/>
      <c r="O152" s="66"/>
      <c r="P152" s="66"/>
      <c r="Q152" s="68"/>
      <c r="R152" s="261"/>
      <c r="S152" s="261"/>
      <c r="T152" s="261"/>
      <c r="U152" s="261"/>
      <c r="V152" s="261"/>
      <c r="W152" s="261"/>
      <c r="X152" s="261"/>
      <c r="Y152" s="261"/>
    </row>
    <row r="153" spans="1:25" ht="15.75" customHeight="1" x14ac:dyDescent="0.2">
      <c r="A153" s="16"/>
      <c r="B153" s="16"/>
      <c r="C153" s="16"/>
      <c r="D153" s="16"/>
      <c r="E153" s="66"/>
      <c r="F153" s="66"/>
      <c r="G153" s="66"/>
      <c r="H153" s="66"/>
      <c r="I153" s="66"/>
      <c r="J153" s="232"/>
      <c r="K153" s="266"/>
      <c r="L153" s="232"/>
      <c r="M153" s="232"/>
      <c r="N153" s="232"/>
      <c r="O153" s="66"/>
      <c r="P153" s="66"/>
      <c r="Q153" s="68"/>
      <c r="R153" s="261"/>
      <c r="S153" s="261"/>
      <c r="T153" s="261"/>
      <c r="U153" s="261"/>
      <c r="V153" s="261"/>
      <c r="W153" s="261"/>
      <c r="X153" s="261"/>
      <c r="Y153" s="261"/>
    </row>
    <row r="154" spans="1:25" ht="15.75" customHeight="1" x14ac:dyDescent="0.2">
      <c r="A154" s="16"/>
      <c r="B154" s="16"/>
      <c r="C154" s="16"/>
      <c r="D154" s="16"/>
      <c r="E154" s="66"/>
      <c r="F154" s="66"/>
      <c r="G154" s="66"/>
      <c r="H154" s="66"/>
      <c r="I154" s="66"/>
      <c r="J154" s="232"/>
      <c r="K154" s="266"/>
      <c r="L154" s="232"/>
      <c r="M154" s="232"/>
      <c r="N154" s="232"/>
      <c r="O154" s="66"/>
      <c r="P154" s="66"/>
      <c r="Q154" s="68"/>
      <c r="R154" s="261"/>
      <c r="S154" s="261"/>
      <c r="T154" s="261"/>
      <c r="U154" s="261"/>
      <c r="V154" s="261"/>
      <c r="W154" s="261"/>
      <c r="X154" s="261"/>
      <c r="Y154" s="261"/>
    </row>
    <row r="155" spans="1:25" ht="15.75" customHeight="1" x14ac:dyDescent="0.2">
      <c r="A155" s="16"/>
      <c r="B155" s="16"/>
      <c r="C155" s="16"/>
      <c r="D155" s="16"/>
      <c r="E155" s="66"/>
      <c r="F155" s="66"/>
      <c r="G155" s="66"/>
      <c r="H155" s="66"/>
      <c r="I155" s="66"/>
      <c r="J155" s="232"/>
      <c r="K155" s="266"/>
      <c r="L155" s="232"/>
      <c r="M155" s="232"/>
      <c r="N155" s="232"/>
      <c r="O155" s="66"/>
      <c r="P155" s="66"/>
      <c r="Q155" s="68"/>
      <c r="R155" s="261"/>
      <c r="S155" s="261"/>
      <c r="T155" s="261"/>
      <c r="U155" s="261"/>
      <c r="V155" s="261"/>
      <c r="W155" s="261"/>
      <c r="X155" s="261"/>
      <c r="Y155" s="261"/>
    </row>
    <row r="156" spans="1:25" ht="15.75" customHeight="1" x14ac:dyDescent="0.2">
      <c r="A156" s="16"/>
      <c r="B156" s="16"/>
      <c r="C156" s="16"/>
      <c r="D156" s="16"/>
      <c r="E156" s="66"/>
      <c r="F156" s="66"/>
      <c r="G156" s="66"/>
      <c r="H156" s="66"/>
      <c r="I156" s="66"/>
      <c r="J156" s="232"/>
      <c r="K156" s="266"/>
      <c r="L156" s="232"/>
      <c r="M156" s="232"/>
      <c r="N156" s="232"/>
      <c r="O156" s="66"/>
      <c r="P156" s="66"/>
      <c r="Q156" s="68"/>
      <c r="R156" s="261"/>
      <c r="S156" s="261"/>
      <c r="T156" s="261"/>
      <c r="U156" s="261"/>
      <c r="V156" s="261"/>
      <c r="W156" s="261"/>
      <c r="X156" s="261"/>
      <c r="Y156" s="261"/>
    </row>
    <row r="157" spans="1:25" ht="15.75" customHeight="1" x14ac:dyDescent="0.2">
      <c r="A157" s="16"/>
      <c r="B157" s="16"/>
      <c r="C157" s="16"/>
      <c r="D157" s="16"/>
      <c r="E157" s="66"/>
      <c r="F157" s="66"/>
      <c r="G157" s="66"/>
      <c r="H157" s="66"/>
      <c r="I157" s="66"/>
      <c r="J157" s="232"/>
      <c r="K157" s="266"/>
      <c r="L157" s="232"/>
      <c r="M157" s="232"/>
      <c r="N157" s="232"/>
      <c r="O157" s="66"/>
      <c r="P157" s="66"/>
      <c r="Q157" s="68"/>
      <c r="R157" s="261"/>
      <c r="S157" s="261"/>
      <c r="T157" s="261"/>
      <c r="U157" s="261"/>
      <c r="V157" s="261"/>
      <c r="W157" s="261"/>
      <c r="X157" s="261"/>
      <c r="Y157" s="261"/>
    </row>
    <row r="158" spans="1:25" ht="15.75" customHeight="1" x14ac:dyDescent="0.2">
      <c r="A158" s="16"/>
      <c r="B158" s="16"/>
      <c r="C158" s="16"/>
      <c r="D158" s="16"/>
      <c r="E158" s="66"/>
      <c r="F158" s="66"/>
      <c r="G158" s="66"/>
      <c r="H158" s="66"/>
      <c r="I158" s="66"/>
      <c r="J158" s="232"/>
      <c r="K158" s="266"/>
      <c r="L158" s="232"/>
      <c r="M158" s="232"/>
      <c r="N158" s="232"/>
      <c r="O158" s="66"/>
      <c r="P158" s="66"/>
      <c r="Q158" s="68"/>
      <c r="R158" s="261"/>
      <c r="S158" s="261"/>
      <c r="T158" s="261"/>
      <c r="U158" s="261"/>
      <c r="V158" s="261"/>
      <c r="W158" s="261"/>
      <c r="X158" s="261"/>
      <c r="Y158" s="261"/>
    </row>
    <row r="159" spans="1:25" ht="15.75" customHeight="1" x14ac:dyDescent="0.2">
      <c r="A159" s="16"/>
      <c r="B159" s="16"/>
      <c r="C159" s="16"/>
      <c r="D159" s="16"/>
      <c r="E159" s="66"/>
      <c r="F159" s="66"/>
      <c r="G159" s="66"/>
      <c r="H159" s="66"/>
      <c r="I159" s="66"/>
      <c r="J159" s="232"/>
      <c r="K159" s="266"/>
      <c r="L159" s="232"/>
      <c r="M159" s="232"/>
      <c r="N159" s="232"/>
      <c r="O159" s="66"/>
      <c r="P159" s="66"/>
      <c r="Q159" s="68"/>
      <c r="R159" s="261"/>
      <c r="S159" s="261"/>
      <c r="T159" s="261"/>
      <c r="U159" s="261"/>
      <c r="V159" s="261"/>
      <c r="W159" s="261"/>
      <c r="X159" s="261"/>
      <c r="Y159" s="261"/>
    </row>
    <row r="160" spans="1:25" ht="15.75" customHeight="1" x14ac:dyDescent="0.2">
      <c r="A160" s="16"/>
      <c r="B160" s="16"/>
      <c r="C160" s="16"/>
      <c r="D160" s="16"/>
      <c r="E160" s="66"/>
      <c r="F160" s="66"/>
      <c r="G160" s="66"/>
      <c r="H160" s="66"/>
      <c r="I160" s="66"/>
      <c r="J160" s="232"/>
      <c r="K160" s="266"/>
      <c r="L160" s="232"/>
      <c r="M160" s="232"/>
      <c r="N160" s="232"/>
      <c r="O160" s="66"/>
      <c r="P160" s="66"/>
      <c r="Q160" s="68"/>
      <c r="R160" s="261"/>
      <c r="S160" s="261"/>
      <c r="T160" s="261"/>
      <c r="U160" s="261"/>
      <c r="V160" s="261"/>
      <c r="W160" s="261"/>
      <c r="X160" s="261"/>
      <c r="Y160" s="261"/>
    </row>
    <row r="161" spans="1:25" ht="15.75" customHeight="1" x14ac:dyDescent="0.2">
      <c r="A161" s="16"/>
      <c r="B161" s="16"/>
      <c r="C161" s="16"/>
      <c r="D161" s="16"/>
      <c r="E161" s="66"/>
      <c r="F161" s="66"/>
      <c r="G161" s="66"/>
      <c r="H161" s="66"/>
      <c r="I161" s="66"/>
      <c r="J161" s="232"/>
      <c r="K161" s="266"/>
      <c r="L161" s="232"/>
      <c r="M161" s="232"/>
      <c r="N161" s="232"/>
      <c r="O161" s="66"/>
      <c r="P161" s="66"/>
      <c r="Q161" s="68"/>
      <c r="R161" s="261"/>
      <c r="S161" s="261"/>
      <c r="T161" s="261"/>
      <c r="U161" s="261"/>
      <c r="V161" s="261"/>
      <c r="W161" s="261"/>
      <c r="X161" s="261"/>
      <c r="Y161" s="261"/>
    </row>
    <row r="162" spans="1:25" ht="15.75" customHeight="1" x14ac:dyDescent="0.2">
      <c r="A162" s="16"/>
      <c r="B162" s="16"/>
      <c r="C162" s="16"/>
      <c r="D162" s="16"/>
      <c r="E162" s="66"/>
      <c r="F162" s="66"/>
      <c r="G162" s="66"/>
      <c r="H162" s="66"/>
      <c r="I162" s="66"/>
      <c r="J162" s="232"/>
      <c r="K162" s="266"/>
      <c r="L162" s="232"/>
      <c r="M162" s="232"/>
      <c r="N162" s="232"/>
      <c r="O162" s="66"/>
      <c r="P162" s="66"/>
      <c r="Q162" s="68"/>
      <c r="R162" s="261"/>
      <c r="S162" s="261"/>
      <c r="T162" s="261"/>
      <c r="U162" s="261"/>
      <c r="V162" s="261"/>
      <c r="W162" s="261"/>
      <c r="X162" s="261"/>
      <c r="Y162" s="261"/>
    </row>
    <row r="163" spans="1:25" ht="15.75" customHeight="1" x14ac:dyDescent="0.2">
      <c r="A163" s="16"/>
      <c r="B163" s="16"/>
      <c r="C163" s="16"/>
      <c r="D163" s="16"/>
      <c r="E163" s="66"/>
      <c r="F163" s="66"/>
      <c r="G163" s="66"/>
      <c r="H163" s="66"/>
      <c r="I163" s="66"/>
      <c r="J163" s="232"/>
      <c r="K163" s="266"/>
      <c r="L163" s="232"/>
      <c r="M163" s="232"/>
      <c r="N163" s="232"/>
      <c r="O163" s="66"/>
      <c r="P163" s="66"/>
      <c r="Q163" s="68"/>
      <c r="R163" s="261"/>
      <c r="S163" s="261"/>
      <c r="T163" s="261"/>
      <c r="U163" s="261"/>
      <c r="V163" s="261"/>
      <c r="W163" s="261"/>
      <c r="X163" s="261"/>
      <c r="Y163" s="261"/>
    </row>
    <row r="164" spans="1:25" ht="15.75" customHeight="1" x14ac:dyDescent="0.2">
      <c r="A164" s="16"/>
      <c r="B164" s="16"/>
      <c r="C164" s="16"/>
      <c r="D164" s="16"/>
      <c r="E164" s="66"/>
      <c r="F164" s="66"/>
      <c r="G164" s="66"/>
      <c r="H164" s="66"/>
      <c r="I164" s="66"/>
      <c r="J164" s="232"/>
      <c r="K164" s="266"/>
      <c r="L164" s="232"/>
      <c r="M164" s="232"/>
      <c r="N164" s="232"/>
      <c r="O164" s="66"/>
      <c r="P164" s="66"/>
      <c r="Q164" s="68"/>
      <c r="R164" s="261"/>
      <c r="S164" s="261"/>
      <c r="T164" s="261"/>
      <c r="U164" s="261"/>
      <c r="V164" s="261"/>
      <c r="W164" s="261"/>
      <c r="X164" s="261"/>
      <c r="Y164" s="261"/>
    </row>
    <row r="165" spans="1:25" ht="15.75" customHeight="1" x14ac:dyDescent="0.2">
      <c r="A165" s="16"/>
      <c r="B165" s="16"/>
      <c r="C165" s="16"/>
      <c r="D165" s="16"/>
      <c r="E165" s="66"/>
      <c r="F165" s="66"/>
      <c r="G165" s="66"/>
      <c r="H165" s="66"/>
      <c r="I165" s="66"/>
      <c r="J165" s="232"/>
      <c r="K165" s="266"/>
      <c r="L165" s="232"/>
      <c r="M165" s="232"/>
      <c r="N165" s="232"/>
      <c r="O165" s="66"/>
      <c r="P165" s="66"/>
      <c r="Q165" s="68"/>
      <c r="R165" s="261"/>
      <c r="S165" s="261"/>
      <c r="T165" s="261"/>
      <c r="U165" s="261"/>
      <c r="V165" s="261"/>
      <c r="W165" s="261"/>
      <c r="X165" s="261"/>
      <c r="Y165" s="261"/>
    </row>
    <row r="166" spans="1:25" ht="15.75" customHeight="1" x14ac:dyDescent="0.2">
      <c r="A166" s="16"/>
      <c r="B166" s="16"/>
      <c r="C166" s="16"/>
      <c r="D166" s="16"/>
      <c r="E166" s="66"/>
      <c r="F166" s="66"/>
      <c r="G166" s="66"/>
      <c r="H166" s="66"/>
      <c r="I166" s="66"/>
      <c r="J166" s="232"/>
      <c r="K166" s="266"/>
      <c r="L166" s="232"/>
      <c r="M166" s="232"/>
      <c r="N166" s="232"/>
      <c r="O166" s="66"/>
      <c r="P166" s="66"/>
      <c r="Q166" s="68"/>
      <c r="R166" s="261"/>
      <c r="S166" s="261"/>
      <c r="T166" s="261"/>
      <c r="U166" s="261"/>
      <c r="V166" s="261"/>
      <c r="W166" s="261"/>
      <c r="X166" s="261"/>
      <c r="Y166" s="261"/>
    </row>
    <row r="167" spans="1:25" ht="15.75" customHeight="1" x14ac:dyDescent="0.2">
      <c r="A167" s="16"/>
      <c r="B167" s="16"/>
      <c r="C167" s="16"/>
      <c r="D167" s="16"/>
      <c r="E167" s="66"/>
      <c r="F167" s="66"/>
      <c r="G167" s="66"/>
      <c r="H167" s="66"/>
      <c r="I167" s="66"/>
      <c r="J167" s="232"/>
      <c r="K167" s="266"/>
      <c r="L167" s="232"/>
      <c r="M167" s="232"/>
      <c r="N167" s="232"/>
      <c r="O167" s="66"/>
      <c r="P167" s="66"/>
      <c r="Q167" s="68"/>
      <c r="R167" s="261"/>
      <c r="S167" s="261"/>
      <c r="T167" s="261"/>
      <c r="U167" s="261"/>
      <c r="V167" s="261"/>
      <c r="W167" s="261"/>
      <c r="X167" s="261"/>
      <c r="Y167" s="261"/>
    </row>
    <row r="168" spans="1:25" ht="15.75" customHeight="1" x14ac:dyDescent="0.2">
      <c r="A168" s="16"/>
      <c r="B168" s="16"/>
      <c r="C168" s="16"/>
      <c r="D168" s="16"/>
      <c r="E168" s="66"/>
      <c r="F168" s="66"/>
      <c r="G168" s="66"/>
      <c r="H168" s="66"/>
      <c r="I168" s="66"/>
      <c r="J168" s="232"/>
      <c r="K168" s="266"/>
      <c r="L168" s="232"/>
      <c r="M168" s="232"/>
      <c r="N168" s="232"/>
      <c r="O168" s="66"/>
      <c r="P168" s="66"/>
      <c r="Q168" s="68"/>
      <c r="R168" s="261"/>
      <c r="S168" s="261"/>
      <c r="T168" s="261"/>
      <c r="U168" s="261"/>
      <c r="V168" s="261"/>
      <c r="W168" s="261"/>
      <c r="X168" s="261"/>
      <c r="Y168" s="261"/>
    </row>
    <row r="169" spans="1:25" ht="15.75" customHeight="1" x14ac:dyDescent="0.2">
      <c r="A169" s="16"/>
      <c r="B169" s="16"/>
      <c r="C169" s="16"/>
      <c r="D169" s="16"/>
      <c r="E169" s="66"/>
      <c r="F169" s="66"/>
      <c r="G169" s="66"/>
      <c r="H169" s="66"/>
      <c r="I169" s="66"/>
      <c r="J169" s="232"/>
      <c r="K169" s="266"/>
      <c r="L169" s="232"/>
      <c r="M169" s="232"/>
      <c r="N169" s="232"/>
      <c r="O169" s="66"/>
      <c r="P169" s="66"/>
      <c r="Q169" s="68"/>
      <c r="R169" s="261"/>
      <c r="S169" s="261"/>
      <c r="T169" s="261"/>
      <c r="U169" s="261"/>
      <c r="V169" s="261"/>
      <c r="W169" s="261"/>
      <c r="X169" s="261"/>
      <c r="Y169" s="261"/>
    </row>
    <row r="170" spans="1:25" ht="15.75" customHeight="1" x14ac:dyDescent="0.2">
      <c r="A170" s="16"/>
      <c r="B170" s="16"/>
      <c r="C170" s="16"/>
      <c r="D170" s="16"/>
      <c r="E170" s="66"/>
      <c r="F170" s="66"/>
      <c r="G170" s="66"/>
      <c r="H170" s="66"/>
      <c r="I170" s="66"/>
      <c r="J170" s="232"/>
      <c r="K170" s="266"/>
      <c r="L170" s="232"/>
      <c r="M170" s="232"/>
      <c r="N170" s="232"/>
      <c r="O170" s="66"/>
      <c r="P170" s="66"/>
      <c r="Q170" s="68"/>
      <c r="R170" s="261"/>
      <c r="S170" s="261"/>
      <c r="T170" s="261"/>
      <c r="U170" s="261"/>
      <c r="V170" s="261"/>
      <c r="W170" s="261"/>
      <c r="X170" s="261"/>
      <c r="Y170" s="261"/>
    </row>
    <row r="171" spans="1:25" ht="15.75" customHeight="1" x14ac:dyDescent="0.2">
      <c r="A171" s="16"/>
      <c r="B171" s="16"/>
      <c r="C171" s="16"/>
      <c r="D171" s="16"/>
      <c r="E171" s="66"/>
      <c r="F171" s="66"/>
      <c r="G171" s="66"/>
      <c r="H171" s="66"/>
      <c r="I171" s="66"/>
      <c r="J171" s="232"/>
      <c r="K171" s="266"/>
      <c r="L171" s="232"/>
      <c r="M171" s="232"/>
      <c r="N171" s="232"/>
      <c r="O171" s="66"/>
      <c r="P171" s="66"/>
      <c r="Q171" s="68"/>
      <c r="R171" s="261"/>
      <c r="S171" s="261"/>
      <c r="T171" s="261"/>
      <c r="U171" s="261"/>
      <c r="V171" s="261"/>
      <c r="W171" s="261"/>
      <c r="X171" s="261"/>
      <c r="Y171" s="261"/>
    </row>
    <row r="172" spans="1:25" ht="15.75" customHeight="1" x14ac:dyDescent="0.2">
      <c r="A172" s="16"/>
      <c r="B172" s="16"/>
      <c r="C172" s="16"/>
      <c r="D172" s="16"/>
      <c r="E172" s="66"/>
      <c r="F172" s="66"/>
      <c r="G172" s="66"/>
      <c r="H172" s="66"/>
      <c r="I172" s="66"/>
      <c r="J172" s="232"/>
      <c r="K172" s="266"/>
      <c r="L172" s="232"/>
      <c r="M172" s="232"/>
      <c r="N172" s="232"/>
      <c r="O172" s="66"/>
      <c r="P172" s="66"/>
      <c r="Q172" s="68"/>
      <c r="R172" s="261"/>
      <c r="S172" s="261"/>
      <c r="T172" s="261"/>
      <c r="U172" s="261"/>
      <c r="V172" s="261"/>
      <c r="W172" s="261"/>
      <c r="X172" s="261"/>
      <c r="Y172" s="261"/>
    </row>
    <row r="173" spans="1:25" ht="15.75" customHeight="1" x14ac:dyDescent="0.2">
      <c r="A173" s="16"/>
      <c r="B173" s="16"/>
      <c r="C173" s="16"/>
      <c r="D173" s="16"/>
      <c r="E173" s="66"/>
      <c r="F173" s="66"/>
      <c r="G173" s="66"/>
      <c r="H173" s="66"/>
      <c r="I173" s="66"/>
      <c r="J173" s="232"/>
      <c r="K173" s="266"/>
      <c r="L173" s="232"/>
      <c r="M173" s="232"/>
      <c r="N173" s="232"/>
      <c r="O173" s="66"/>
      <c r="P173" s="66"/>
      <c r="Q173" s="68"/>
      <c r="R173" s="261"/>
      <c r="S173" s="261"/>
      <c r="T173" s="261"/>
      <c r="U173" s="261"/>
      <c r="V173" s="261"/>
      <c r="W173" s="261"/>
      <c r="X173" s="261"/>
      <c r="Y173" s="261"/>
    </row>
    <row r="174" spans="1:25" ht="15.75" customHeight="1" x14ac:dyDescent="0.2">
      <c r="A174" s="16"/>
      <c r="B174" s="16"/>
      <c r="C174" s="16"/>
      <c r="D174" s="16"/>
      <c r="E174" s="66"/>
      <c r="F174" s="66"/>
      <c r="G174" s="66"/>
      <c r="H174" s="66"/>
      <c r="I174" s="66"/>
      <c r="J174" s="232"/>
      <c r="K174" s="266"/>
      <c r="L174" s="232"/>
      <c r="M174" s="232"/>
      <c r="N174" s="232"/>
      <c r="O174" s="66"/>
      <c r="P174" s="66"/>
      <c r="Q174" s="68"/>
      <c r="R174" s="261"/>
      <c r="S174" s="261"/>
      <c r="T174" s="261"/>
      <c r="U174" s="261"/>
      <c r="V174" s="261"/>
      <c r="W174" s="261"/>
      <c r="X174" s="261"/>
      <c r="Y174" s="261"/>
    </row>
    <row r="175" spans="1:25" ht="15.75" customHeight="1" x14ac:dyDescent="0.2">
      <c r="A175" s="16"/>
      <c r="B175" s="16"/>
      <c r="C175" s="16"/>
      <c r="D175" s="16"/>
      <c r="E175" s="66"/>
      <c r="F175" s="66"/>
      <c r="G175" s="66"/>
      <c r="H175" s="66"/>
      <c r="I175" s="66"/>
      <c r="J175" s="232"/>
      <c r="K175" s="266"/>
      <c r="L175" s="232"/>
      <c r="M175" s="232"/>
      <c r="N175" s="232"/>
      <c r="O175" s="66"/>
      <c r="P175" s="66"/>
      <c r="Q175" s="68"/>
      <c r="R175" s="261"/>
      <c r="S175" s="261"/>
      <c r="T175" s="261"/>
      <c r="U175" s="261"/>
      <c r="V175" s="261"/>
      <c r="W175" s="261"/>
      <c r="X175" s="261"/>
      <c r="Y175" s="261"/>
    </row>
    <row r="176" spans="1:25" ht="15.75" customHeight="1" x14ac:dyDescent="0.2">
      <c r="A176" s="16"/>
      <c r="B176" s="16"/>
      <c r="C176" s="16"/>
      <c r="D176" s="16"/>
      <c r="E176" s="66"/>
      <c r="F176" s="66"/>
      <c r="G176" s="66"/>
      <c r="H176" s="66"/>
      <c r="I176" s="66"/>
      <c r="J176" s="232"/>
      <c r="K176" s="266"/>
      <c r="L176" s="232"/>
      <c r="M176" s="232"/>
      <c r="N176" s="232"/>
      <c r="O176" s="66"/>
      <c r="P176" s="66"/>
      <c r="Q176" s="68"/>
      <c r="R176" s="261"/>
      <c r="S176" s="261"/>
      <c r="T176" s="261"/>
      <c r="U176" s="261"/>
      <c r="V176" s="261"/>
      <c r="W176" s="261"/>
      <c r="X176" s="261"/>
      <c r="Y176" s="261"/>
    </row>
    <row r="177" spans="1:25" ht="15.75" customHeight="1" x14ac:dyDescent="0.2">
      <c r="A177" s="16"/>
      <c r="B177" s="16"/>
      <c r="C177" s="16"/>
      <c r="D177" s="16"/>
      <c r="E177" s="66"/>
      <c r="F177" s="66"/>
      <c r="G177" s="66"/>
      <c r="H177" s="66"/>
      <c r="I177" s="66"/>
      <c r="J177" s="232"/>
      <c r="K177" s="266"/>
      <c r="L177" s="232"/>
      <c r="M177" s="232"/>
      <c r="N177" s="232"/>
      <c r="O177" s="66"/>
      <c r="P177" s="66"/>
      <c r="Q177" s="68"/>
      <c r="R177" s="261"/>
      <c r="S177" s="261"/>
      <c r="T177" s="261"/>
      <c r="U177" s="261"/>
      <c r="V177" s="261"/>
      <c r="W177" s="261"/>
      <c r="X177" s="261"/>
      <c r="Y177" s="261"/>
    </row>
    <row r="178" spans="1:25" ht="15.75" customHeight="1" x14ac:dyDescent="0.2">
      <c r="A178" s="16"/>
      <c r="B178" s="16"/>
      <c r="C178" s="16"/>
      <c r="D178" s="16"/>
      <c r="E178" s="66"/>
      <c r="F178" s="66"/>
      <c r="G178" s="66"/>
      <c r="H178" s="66"/>
      <c r="I178" s="66"/>
      <c r="J178" s="232"/>
      <c r="K178" s="266"/>
      <c r="L178" s="232"/>
      <c r="M178" s="232"/>
      <c r="N178" s="232"/>
      <c r="O178" s="66"/>
      <c r="P178" s="66"/>
      <c r="Q178" s="68"/>
      <c r="R178" s="261"/>
      <c r="S178" s="261"/>
      <c r="T178" s="261"/>
      <c r="U178" s="261"/>
      <c r="V178" s="261"/>
      <c r="W178" s="261"/>
      <c r="X178" s="261"/>
      <c r="Y178" s="261"/>
    </row>
    <row r="179" spans="1:25" ht="15.75" customHeight="1" x14ac:dyDescent="0.2">
      <c r="A179" s="16"/>
      <c r="B179" s="16"/>
      <c r="C179" s="16"/>
      <c r="D179" s="16"/>
      <c r="E179" s="66"/>
      <c r="F179" s="66"/>
      <c r="G179" s="66"/>
      <c r="H179" s="66"/>
      <c r="I179" s="66"/>
      <c r="J179" s="232"/>
      <c r="K179" s="266"/>
      <c r="L179" s="232"/>
      <c r="M179" s="232"/>
      <c r="N179" s="232"/>
      <c r="O179" s="66"/>
      <c r="P179" s="66"/>
      <c r="Q179" s="68"/>
      <c r="R179" s="261"/>
      <c r="S179" s="261"/>
      <c r="T179" s="261"/>
      <c r="U179" s="261"/>
      <c r="V179" s="261"/>
      <c r="W179" s="261"/>
      <c r="X179" s="261"/>
      <c r="Y179" s="261"/>
    </row>
    <row r="180" spans="1:25" ht="15.75" customHeight="1" x14ac:dyDescent="0.2">
      <c r="A180" s="16"/>
      <c r="B180" s="16"/>
      <c r="C180" s="16"/>
      <c r="D180" s="16"/>
      <c r="E180" s="66"/>
      <c r="F180" s="66"/>
      <c r="G180" s="66"/>
      <c r="H180" s="66"/>
      <c r="I180" s="66"/>
      <c r="J180" s="232"/>
      <c r="K180" s="266"/>
      <c r="L180" s="232"/>
      <c r="M180" s="232"/>
      <c r="N180" s="232"/>
      <c r="O180" s="66"/>
      <c r="P180" s="66"/>
      <c r="Q180" s="68"/>
      <c r="R180" s="261"/>
      <c r="S180" s="261"/>
      <c r="T180" s="261"/>
      <c r="U180" s="261"/>
      <c r="V180" s="261"/>
      <c r="W180" s="261"/>
      <c r="X180" s="261"/>
      <c r="Y180" s="261"/>
    </row>
    <row r="181" spans="1:25" ht="15.75" customHeight="1" x14ac:dyDescent="0.2">
      <c r="A181" s="16"/>
      <c r="B181" s="16"/>
      <c r="C181" s="16"/>
      <c r="D181" s="16"/>
      <c r="E181" s="66"/>
      <c r="F181" s="66"/>
      <c r="G181" s="66"/>
      <c r="H181" s="66"/>
      <c r="I181" s="66"/>
      <c r="J181" s="232"/>
      <c r="K181" s="266"/>
      <c r="L181" s="232"/>
      <c r="M181" s="232"/>
      <c r="N181" s="232"/>
      <c r="O181" s="66"/>
      <c r="P181" s="66"/>
      <c r="Q181" s="68"/>
      <c r="R181" s="261"/>
      <c r="S181" s="261"/>
      <c r="T181" s="261"/>
      <c r="U181" s="261"/>
      <c r="V181" s="261"/>
      <c r="W181" s="261"/>
      <c r="X181" s="261"/>
      <c r="Y181" s="261"/>
    </row>
    <row r="182" spans="1:25" ht="15.75" customHeight="1" x14ac:dyDescent="0.2">
      <c r="A182" s="16"/>
      <c r="B182" s="16"/>
      <c r="C182" s="16"/>
      <c r="D182" s="16"/>
      <c r="E182" s="66"/>
      <c r="F182" s="66"/>
      <c r="G182" s="66"/>
      <c r="H182" s="66"/>
      <c r="I182" s="66"/>
      <c r="J182" s="232"/>
      <c r="K182" s="266"/>
      <c r="L182" s="232"/>
      <c r="M182" s="232"/>
      <c r="N182" s="232"/>
      <c r="O182" s="66"/>
      <c r="P182" s="66"/>
      <c r="Q182" s="68"/>
      <c r="R182" s="261"/>
      <c r="S182" s="261"/>
      <c r="T182" s="261"/>
      <c r="U182" s="261"/>
      <c r="V182" s="261"/>
      <c r="W182" s="261"/>
      <c r="X182" s="261"/>
      <c r="Y182" s="261"/>
    </row>
    <row r="183" spans="1:25" ht="15.75" customHeight="1" x14ac:dyDescent="0.2">
      <c r="A183" s="16"/>
      <c r="B183" s="16"/>
      <c r="C183" s="16"/>
      <c r="D183" s="16"/>
      <c r="E183" s="66"/>
      <c r="F183" s="66"/>
      <c r="G183" s="66"/>
      <c r="H183" s="66"/>
      <c r="I183" s="66"/>
      <c r="J183" s="232"/>
      <c r="K183" s="266"/>
      <c r="L183" s="232"/>
      <c r="M183" s="232"/>
      <c r="N183" s="232"/>
      <c r="O183" s="66"/>
      <c r="P183" s="66"/>
      <c r="Q183" s="68"/>
      <c r="R183" s="261"/>
      <c r="S183" s="261"/>
      <c r="T183" s="261"/>
      <c r="U183" s="261"/>
      <c r="V183" s="261"/>
      <c r="W183" s="261"/>
      <c r="X183" s="261"/>
      <c r="Y183" s="261"/>
    </row>
    <row r="184" spans="1:25" ht="15.75" customHeight="1" x14ac:dyDescent="0.2">
      <c r="A184" s="16"/>
      <c r="B184" s="16"/>
      <c r="C184" s="16"/>
      <c r="D184" s="16"/>
      <c r="E184" s="66"/>
      <c r="F184" s="66"/>
      <c r="G184" s="66"/>
      <c r="H184" s="66"/>
      <c r="I184" s="66"/>
      <c r="J184" s="232"/>
      <c r="K184" s="266"/>
      <c r="L184" s="232"/>
      <c r="M184" s="232"/>
      <c r="N184" s="232"/>
      <c r="O184" s="66"/>
      <c r="P184" s="66"/>
      <c r="Q184" s="68"/>
      <c r="R184" s="261"/>
      <c r="S184" s="261"/>
      <c r="T184" s="261"/>
      <c r="U184" s="261"/>
      <c r="V184" s="261"/>
      <c r="W184" s="261"/>
      <c r="X184" s="261"/>
      <c r="Y184" s="261"/>
    </row>
    <row r="185" spans="1:25" ht="15.75" customHeight="1" x14ac:dyDescent="0.2">
      <c r="A185" s="16"/>
      <c r="B185" s="16"/>
      <c r="C185" s="16"/>
      <c r="D185" s="16"/>
      <c r="E185" s="66"/>
      <c r="F185" s="66"/>
      <c r="G185" s="66"/>
      <c r="H185" s="66"/>
      <c r="I185" s="66"/>
      <c r="J185" s="232"/>
      <c r="K185" s="266"/>
      <c r="L185" s="232"/>
      <c r="M185" s="232"/>
      <c r="N185" s="232"/>
      <c r="O185" s="66"/>
      <c r="P185" s="66"/>
      <c r="Q185" s="68"/>
      <c r="R185" s="261"/>
      <c r="S185" s="261"/>
      <c r="T185" s="261"/>
      <c r="U185" s="261"/>
      <c r="V185" s="261"/>
      <c r="W185" s="261"/>
      <c r="X185" s="261"/>
      <c r="Y185" s="261"/>
    </row>
    <row r="186" spans="1:25" ht="15.75" customHeight="1" x14ac:dyDescent="0.2">
      <c r="A186" s="16"/>
      <c r="B186" s="16"/>
      <c r="C186" s="16"/>
      <c r="D186" s="16"/>
      <c r="E186" s="66"/>
      <c r="F186" s="66"/>
      <c r="G186" s="66"/>
      <c r="H186" s="66"/>
      <c r="I186" s="66"/>
      <c r="J186" s="232"/>
      <c r="K186" s="266"/>
      <c r="L186" s="232"/>
      <c r="M186" s="232"/>
      <c r="N186" s="232"/>
      <c r="O186" s="66"/>
      <c r="P186" s="66"/>
      <c r="Q186" s="68"/>
      <c r="R186" s="261"/>
      <c r="S186" s="261"/>
      <c r="T186" s="261"/>
      <c r="U186" s="261"/>
      <c r="V186" s="261"/>
      <c r="W186" s="261"/>
      <c r="X186" s="261"/>
      <c r="Y186" s="261"/>
    </row>
    <row r="187" spans="1:25" ht="15.75" customHeight="1" x14ac:dyDescent="0.2">
      <c r="A187" s="16"/>
      <c r="B187" s="16"/>
      <c r="C187" s="16"/>
      <c r="D187" s="16"/>
      <c r="E187" s="66"/>
      <c r="F187" s="66"/>
      <c r="G187" s="66"/>
      <c r="H187" s="66"/>
      <c r="I187" s="66"/>
      <c r="J187" s="232"/>
      <c r="K187" s="266"/>
      <c r="L187" s="232"/>
      <c r="M187" s="232"/>
      <c r="N187" s="232"/>
      <c r="O187" s="66"/>
      <c r="P187" s="66"/>
      <c r="Q187" s="68"/>
      <c r="R187" s="261"/>
      <c r="S187" s="261"/>
      <c r="T187" s="261"/>
      <c r="U187" s="261"/>
      <c r="V187" s="261"/>
      <c r="W187" s="261"/>
      <c r="X187" s="261"/>
      <c r="Y187" s="261"/>
    </row>
    <row r="188" spans="1:25" ht="15.75" customHeight="1" x14ac:dyDescent="0.2">
      <c r="A188" s="16"/>
      <c r="B188" s="16"/>
      <c r="C188" s="16"/>
      <c r="D188" s="16"/>
      <c r="E188" s="66"/>
      <c r="F188" s="66"/>
      <c r="G188" s="66"/>
      <c r="H188" s="66"/>
      <c r="I188" s="66"/>
      <c r="J188" s="232"/>
      <c r="K188" s="266"/>
      <c r="L188" s="232"/>
      <c r="M188" s="232"/>
      <c r="N188" s="232"/>
      <c r="O188" s="66"/>
      <c r="P188" s="66"/>
      <c r="Q188" s="68"/>
      <c r="R188" s="261"/>
      <c r="S188" s="261"/>
      <c r="T188" s="261"/>
      <c r="U188" s="261"/>
      <c r="V188" s="261"/>
      <c r="W188" s="261"/>
      <c r="X188" s="261"/>
      <c r="Y188" s="261"/>
    </row>
    <row r="189" spans="1:25" ht="15.75" customHeight="1" x14ac:dyDescent="0.2">
      <c r="A189" s="16"/>
      <c r="B189" s="16"/>
      <c r="C189" s="16"/>
      <c r="D189" s="16"/>
      <c r="E189" s="66"/>
      <c r="F189" s="66"/>
      <c r="G189" s="66"/>
      <c r="H189" s="66"/>
      <c r="I189" s="66"/>
      <c r="J189" s="232"/>
      <c r="K189" s="266"/>
      <c r="L189" s="232"/>
      <c r="M189" s="232"/>
      <c r="N189" s="232"/>
      <c r="O189" s="66"/>
      <c r="P189" s="66"/>
      <c r="Q189" s="68"/>
      <c r="R189" s="261"/>
      <c r="S189" s="261"/>
      <c r="T189" s="261"/>
      <c r="U189" s="261"/>
      <c r="V189" s="261"/>
      <c r="W189" s="261"/>
      <c r="X189" s="261"/>
      <c r="Y189" s="261"/>
    </row>
    <row r="190" spans="1:25" ht="15.75" customHeight="1" x14ac:dyDescent="0.2">
      <c r="A190" s="16"/>
      <c r="B190" s="16"/>
      <c r="C190" s="16"/>
      <c r="D190" s="16"/>
      <c r="E190" s="66"/>
      <c r="F190" s="66"/>
      <c r="G190" s="66"/>
      <c r="H190" s="66"/>
      <c r="I190" s="66"/>
      <c r="J190" s="232"/>
      <c r="K190" s="266"/>
      <c r="L190" s="232"/>
      <c r="M190" s="232"/>
      <c r="N190" s="232"/>
      <c r="O190" s="66"/>
      <c r="P190" s="66"/>
      <c r="Q190" s="68"/>
      <c r="R190" s="261"/>
      <c r="S190" s="261"/>
      <c r="T190" s="261"/>
      <c r="U190" s="261"/>
      <c r="V190" s="261"/>
      <c r="W190" s="261"/>
      <c r="X190" s="261"/>
      <c r="Y190" s="261"/>
    </row>
    <row r="191" spans="1:25" ht="15.75" customHeight="1" x14ac:dyDescent="0.2">
      <c r="A191" s="16"/>
      <c r="B191" s="16"/>
      <c r="C191" s="16"/>
      <c r="D191" s="16"/>
      <c r="E191" s="66"/>
      <c r="F191" s="66"/>
      <c r="G191" s="66"/>
      <c r="H191" s="66"/>
      <c r="I191" s="66"/>
      <c r="J191" s="232"/>
      <c r="K191" s="266"/>
      <c r="L191" s="232"/>
      <c r="M191" s="232"/>
      <c r="N191" s="232"/>
      <c r="O191" s="66"/>
      <c r="P191" s="66"/>
      <c r="Q191" s="68"/>
      <c r="R191" s="261"/>
      <c r="S191" s="261"/>
      <c r="T191" s="261"/>
      <c r="U191" s="261"/>
      <c r="V191" s="261"/>
      <c r="W191" s="261"/>
      <c r="X191" s="261"/>
      <c r="Y191" s="261"/>
    </row>
    <row r="192" spans="1:25" ht="15.75" customHeight="1" x14ac:dyDescent="0.2">
      <c r="A192" s="16"/>
      <c r="B192" s="16"/>
      <c r="C192" s="16"/>
      <c r="D192" s="16"/>
      <c r="E192" s="66"/>
      <c r="F192" s="66"/>
      <c r="G192" s="66"/>
      <c r="H192" s="66"/>
      <c r="I192" s="66"/>
      <c r="J192" s="232"/>
      <c r="K192" s="266"/>
      <c r="L192" s="232"/>
      <c r="M192" s="232"/>
      <c r="N192" s="232"/>
      <c r="O192" s="66"/>
      <c r="P192" s="66"/>
      <c r="Q192" s="68"/>
      <c r="R192" s="261"/>
      <c r="S192" s="261"/>
      <c r="T192" s="261"/>
      <c r="U192" s="261"/>
      <c r="V192" s="261"/>
      <c r="W192" s="261"/>
      <c r="X192" s="261"/>
      <c r="Y192" s="261"/>
    </row>
    <row r="193" spans="1:25" ht="15.75" customHeight="1" x14ac:dyDescent="0.2">
      <c r="A193" s="16"/>
      <c r="B193" s="16"/>
      <c r="C193" s="16"/>
      <c r="D193" s="16"/>
      <c r="E193" s="66"/>
      <c r="F193" s="66"/>
      <c r="G193" s="66"/>
      <c r="H193" s="66"/>
      <c r="I193" s="66"/>
      <c r="J193" s="232"/>
      <c r="K193" s="266"/>
      <c r="L193" s="232"/>
      <c r="M193" s="232"/>
      <c r="N193" s="232"/>
      <c r="O193" s="66"/>
      <c r="P193" s="66"/>
      <c r="Q193" s="68"/>
      <c r="R193" s="261"/>
      <c r="S193" s="261"/>
      <c r="T193" s="261"/>
      <c r="U193" s="261"/>
      <c r="V193" s="261"/>
      <c r="W193" s="261"/>
      <c r="X193" s="261"/>
      <c r="Y193" s="261"/>
    </row>
    <row r="194" spans="1:25" ht="15.75" customHeight="1" x14ac:dyDescent="0.2">
      <c r="A194" s="16"/>
      <c r="B194" s="16"/>
      <c r="C194" s="16"/>
      <c r="D194" s="16"/>
      <c r="E194" s="66"/>
      <c r="F194" s="66"/>
      <c r="G194" s="66"/>
      <c r="H194" s="66"/>
      <c r="I194" s="66"/>
      <c r="J194" s="232"/>
      <c r="K194" s="266"/>
      <c r="L194" s="232"/>
      <c r="M194" s="232"/>
      <c r="N194" s="232"/>
      <c r="O194" s="66"/>
      <c r="P194" s="66"/>
      <c r="Q194" s="68"/>
      <c r="R194" s="261"/>
      <c r="S194" s="261"/>
      <c r="T194" s="261"/>
      <c r="U194" s="261"/>
      <c r="V194" s="261"/>
      <c r="W194" s="261"/>
      <c r="X194" s="261"/>
      <c r="Y194" s="261"/>
    </row>
    <row r="195" spans="1:25" ht="15.75" customHeight="1" x14ac:dyDescent="0.2">
      <c r="A195" s="16"/>
      <c r="B195" s="16"/>
      <c r="C195" s="16"/>
      <c r="D195" s="16"/>
      <c r="E195" s="66"/>
      <c r="F195" s="66"/>
      <c r="G195" s="66"/>
      <c r="H195" s="66"/>
      <c r="I195" s="66"/>
      <c r="J195" s="232"/>
      <c r="K195" s="266"/>
      <c r="L195" s="232"/>
      <c r="M195" s="232"/>
      <c r="N195" s="232"/>
      <c r="O195" s="66"/>
      <c r="P195" s="66"/>
      <c r="Q195" s="68"/>
      <c r="R195" s="261"/>
      <c r="S195" s="261"/>
      <c r="T195" s="261"/>
      <c r="U195" s="261"/>
      <c r="V195" s="261"/>
      <c r="W195" s="261"/>
      <c r="X195" s="261"/>
      <c r="Y195" s="261"/>
    </row>
    <row r="196" spans="1:25" ht="15.75" customHeight="1" x14ac:dyDescent="0.2">
      <c r="A196" s="16"/>
      <c r="B196" s="16"/>
      <c r="C196" s="16"/>
      <c r="D196" s="16"/>
      <c r="E196" s="66"/>
      <c r="F196" s="66"/>
      <c r="G196" s="66"/>
      <c r="H196" s="66"/>
      <c r="I196" s="66"/>
      <c r="J196" s="232"/>
      <c r="K196" s="266"/>
      <c r="L196" s="232"/>
      <c r="M196" s="232"/>
      <c r="N196" s="232"/>
      <c r="O196" s="66"/>
      <c r="P196" s="66"/>
      <c r="Q196" s="68"/>
      <c r="R196" s="261"/>
      <c r="S196" s="261"/>
      <c r="T196" s="261"/>
      <c r="U196" s="261"/>
      <c r="V196" s="261"/>
      <c r="W196" s="261"/>
      <c r="X196" s="261"/>
      <c r="Y196" s="261"/>
    </row>
    <row r="197" spans="1:25" ht="15.75" customHeight="1" x14ac:dyDescent="0.2">
      <c r="A197" s="16"/>
      <c r="B197" s="16"/>
      <c r="C197" s="16"/>
      <c r="D197" s="16"/>
      <c r="E197" s="66"/>
      <c r="F197" s="66"/>
      <c r="G197" s="66"/>
      <c r="H197" s="66"/>
      <c r="I197" s="66"/>
      <c r="J197" s="232"/>
      <c r="K197" s="266"/>
      <c r="L197" s="232"/>
      <c r="M197" s="232"/>
      <c r="N197" s="232"/>
      <c r="O197" s="66"/>
      <c r="P197" s="66"/>
      <c r="Q197" s="68"/>
      <c r="R197" s="261"/>
      <c r="S197" s="261"/>
      <c r="T197" s="261"/>
      <c r="U197" s="261"/>
      <c r="V197" s="261"/>
      <c r="W197" s="261"/>
      <c r="X197" s="261"/>
      <c r="Y197" s="261"/>
    </row>
    <row r="198" spans="1:25" ht="15.75" customHeight="1" x14ac:dyDescent="0.2">
      <c r="A198" s="16"/>
      <c r="B198" s="16"/>
      <c r="C198" s="16"/>
      <c r="D198" s="16"/>
      <c r="E198" s="66"/>
      <c r="F198" s="66"/>
      <c r="G198" s="66"/>
      <c r="H198" s="66"/>
      <c r="I198" s="66"/>
      <c r="J198" s="232"/>
      <c r="K198" s="266"/>
      <c r="L198" s="232"/>
      <c r="M198" s="232"/>
      <c r="N198" s="232"/>
      <c r="O198" s="66"/>
      <c r="P198" s="66"/>
      <c r="Q198" s="68"/>
      <c r="R198" s="261"/>
      <c r="S198" s="261"/>
      <c r="T198" s="261"/>
      <c r="U198" s="261"/>
      <c r="V198" s="261"/>
      <c r="W198" s="261"/>
      <c r="X198" s="261"/>
      <c r="Y198" s="261"/>
    </row>
    <row r="199" spans="1:25" ht="15.75" customHeight="1" x14ac:dyDescent="0.2">
      <c r="A199" s="16"/>
      <c r="B199" s="16"/>
      <c r="C199" s="16"/>
      <c r="D199" s="16"/>
      <c r="E199" s="66"/>
      <c r="F199" s="66"/>
      <c r="G199" s="66"/>
      <c r="H199" s="66"/>
      <c r="I199" s="66"/>
      <c r="J199" s="232"/>
      <c r="K199" s="266"/>
      <c r="L199" s="232"/>
      <c r="M199" s="232"/>
      <c r="N199" s="232"/>
      <c r="O199" s="66"/>
      <c r="P199" s="66"/>
      <c r="Q199" s="68"/>
      <c r="R199" s="261"/>
      <c r="S199" s="261"/>
      <c r="T199" s="261"/>
      <c r="U199" s="261"/>
      <c r="V199" s="261"/>
      <c r="W199" s="261"/>
      <c r="X199" s="261"/>
      <c r="Y199" s="261"/>
    </row>
    <row r="200" spans="1:25" ht="15.75" customHeight="1" x14ac:dyDescent="0.2">
      <c r="A200" s="16"/>
      <c r="B200" s="16"/>
      <c r="C200" s="16"/>
      <c r="D200" s="16"/>
      <c r="E200" s="66"/>
      <c r="F200" s="66"/>
      <c r="G200" s="66"/>
      <c r="H200" s="66"/>
      <c r="I200" s="66"/>
      <c r="J200" s="232"/>
      <c r="K200" s="266"/>
      <c r="L200" s="232"/>
      <c r="M200" s="232"/>
      <c r="N200" s="232"/>
      <c r="O200" s="66"/>
      <c r="P200" s="66"/>
      <c r="Q200" s="68"/>
      <c r="R200" s="261"/>
      <c r="S200" s="261"/>
      <c r="T200" s="261"/>
      <c r="U200" s="261"/>
      <c r="V200" s="261"/>
      <c r="W200" s="261"/>
      <c r="X200" s="261"/>
      <c r="Y200" s="261"/>
    </row>
    <row r="201" spans="1:25" ht="15.75" customHeight="1" x14ac:dyDescent="0.2">
      <c r="A201" s="16"/>
      <c r="B201" s="16"/>
      <c r="C201" s="16"/>
      <c r="D201" s="16"/>
      <c r="E201" s="66"/>
      <c r="F201" s="66"/>
      <c r="G201" s="66"/>
      <c r="H201" s="66"/>
      <c r="I201" s="66"/>
      <c r="J201" s="232"/>
      <c r="K201" s="266"/>
      <c r="L201" s="232"/>
      <c r="M201" s="232"/>
      <c r="N201" s="232"/>
      <c r="O201" s="66"/>
      <c r="P201" s="66"/>
      <c r="Q201" s="68"/>
      <c r="R201" s="261"/>
      <c r="S201" s="261"/>
      <c r="T201" s="261"/>
      <c r="U201" s="261"/>
      <c r="V201" s="261"/>
      <c r="W201" s="261"/>
      <c r="X201" s="261"/>
      <c r="Y201" s="261"/>
    </row>
    <row r="202" spans="1:25" ht="15.75" customHeight="1" x14ac:dyDescent="0.2">
      <c r="A202" s="16"/>
      <c r="B202" s="16"/>
      <c r="C202" s="16"/>
      <c r="D202" s="16"/>
      <c r="E202" s="66"/>
      <c r="F202" s="66"/>
      <c r="G202" s="66"/>
      <c r="H202" s="66"/>
      <c r="I202" s="66"/>
      <c r="J202" s="232"/>
      <c r="K202" s="266"/>
      <c r="L202" s="232"/>
      <c r="M202" s="232"/>
      <c r="N202" s="232"/>
      <c r="O202" s="66"/>
      <c r="P202" s="66"/>
      <c r="Q202" s="68"/>
      <c r="R202" s="261"/>
      <c r="S202" s="261"/>
      <c r="T202" s="261"/>
      <c r="U202" s="261"/>
      <c r="V202" s="261"/>
      <c r="W202" s="261"/>
      <c r="X202" s="261"/>
      <c r="Y202" s="261"/>
    </row>
    <row r="203" spans="1:25" ht="15.75" customHeight="1" x14ac:dyDescent="0.2">
      <c r="A203" s="16"/>
      <c r="B203" s="16"/>
      <c r="C203" s="16"/>
      <c r="D203" s="16"/>
      <c r="E203" s="66"/>
      <c r="F203" s="66"/>
      <c r="G203" s="66"/>
      <c r="H203" s="66"/>
      <c r="I203" s="66"/>
      <c r="J203" s="232"/>
      <c r="K203" s="266"/>
      <c r="L203" s="232"/>
      <c r="M203" s="232"/>
      <c r="N203" s="232"/>
      <c r="O203" s="66"/>
      <c r="P203" s="66"/>
      <c r="Q203" s="68"/>
      <c r="R203" s="261"/>
      <c r="S203" s="261"/>
      <c r="T203" s="261"/>
      <c r="U203" s="261"/>
      <c r="V203" s="261"/>
      <c r="W203" s="261"/>
      <c r="X203" s="261"/>
      <c r="Y203" s="261"/>
    </row>
    <row r="204" spans="1:25" ht="15.75" customHeight="1" x14ac:dyDescent="0.2">
      <c r="A204" s="16"/>
      <c r="B204" s="16"/>
      <c r="C204" s="16"/>
      <c r="D204" s="16"/>
      <c r="E204" s="66"/>
      <c r="F204" s="66"/>
      <c r="G204" s="66"/>
      <c r="H204" s="66"/>
      <c r="I204" s="66"/>
      <c r="J204" s="232"/>
      <c r="K204" s="266"/>
      <c r="L204" s="232"/>
      <c r="M204" s="232"/>
      <c r="N204" s="232"/>
      <c r="O204" s="66"/>
      <c r="P204" s="66"/>
      <c r="Q204" s="68"/>
      <c r="R204" s="261"/>
      <c r="S204" s="261"/>
      <c r="T204" s="261"/>
      <c r="U204" s="261"/>
      <c r="V204" s="261"/>
      <c r="W204" s="261"/>
      <c r="X204" s="261"/>
      <c r="Y204" s="261"/>
    </row>
    <row r="205" spans="1:25" ht="15.75" customHeight="1" x14ac:dyDescent="0.2">
      <c r="A205" s="16"/>
      <c r="B205" s="16"/>
      <c r="C205" s="16"/>
      <c r="D205" s="16"/>
      <c r="E205" s="66"/>
      <c r="F205" s="66"/>
      <c r="G205" s="66"/>
      <c r="H205" s="66"/>
      <c r="I205" s="66"/>
      <c r="J205" s="232"/>
      <c r="K205" s="266"/>
      <c r="L205" s="232"/>
      <c r="M205" s="232"/>
      <c r="N205" s="232"/>
      <c r="O205" s="66"/>
      <c r="P205" s="66"/>
      <c r="Q205" s="68"/>
      <c r="R205" s="261"/>
      <c r="S205" s="261"/>
      <c r="T205" s="261"/>
      <c r="U205" s="261"/>
      <c r="V205" s="261"/>
      <c r="W205" s="261"/>
      <c r="X205" s="261"/>
      <c r="Y205" s="261"/>
    </row>
    <row r="206" spans="1:25" ht="15.75" customHeight="1" x14ac:dyDescent="0.2">
      <c r="A206" s="16"/>
      <c r="B206" s="16"/>
      <c r="C206" s="16"/>
      <c r="D206" s="16"/>
      <c r="E206" s="66"/>
      <c r="F206" s="66"/>
      <c r="G206" s="66"/>
      <c r="H206" s="66"/>
      <c r="I206" s="66"/>
      <c r="J206" s="232"/>
      <c r="K206" s="266"/>
      <c r="L206" s="232"/>
      <c r="M206" s="232"/>
      <c r="N206" s="232"/>
      <c r="O206" s="66"/>
      <c r="P206" s="66"/>
      <c r="Q206" s="68"/>
      <c r="R206" s="261"/>
      <c r="S206" s="261"/>
      <c r="T206" s="261"/>
      <c r="U206" s="261"/>
      <c r="V206" s="261"/>
      <c r="W206" s="261"/>
      <c r="X206" s="261"/>
      <c r="Y206" s="261"/>
    </row>
    <row r="207" spans="1:25" ht="15.75" customHeight="1" x14ac:dyDescent="0.2">
      <c r="A207" s="16"/>
      <c r="B207" s="16"/>
      <c r="C207" s="16"/>
      <c r="D207" s="16"/>
      <c r="E207" s="66"/>
      <c r="F207" s="66"/>
      <c r="G207" s="66"/>
      <c r="H207" s="66"/>
      <c r="I207" s="66"/>
      <c r="J207" s="232"/>
      <c r="K207" s="266"/>
      <c r="L207" s="232"/>
      <c r="M207" s="232"/>
      <c r="N207" s="232"/>
      <c r="O207" s="66"/>
      <c r="P207" s="66"/>
      <c r="Q207" s="68"/>
      <c r="R207" s="261"/>
      <c r="S207" s="261"/>
      <c r="T207" s="261"/>
      <c r="U207" s="261"/>
      <c r="V207" s="261"/>
      <c r="W207" s="261"/>
      <c r="X207" s="261"/>
      <c r="Y207" s="261"/>
    </row>
    <row r="208" spans="1:25" ht="15.75" customHeight="1" x14ac:dyDescent="0.2">
      <c r="A208" s="16"/>
      <c r="B208" s="16"/>
      <c r="C208" s="16"/>
      <c r="D208" s="16"/>
      <c r="E208" s="66"/>
      <c r="F208" s="66"/>
      <c r="G208" s="66"/>
      <c r="H208" s="66"/>
      <c r="I208" s="66"/>
      <c r="J208" s="232"/>
      <c r="K208" s="266"/>
      <c r="L208" s="232"/>
      <c r="M208" s="232"/>
      <c r="N208" s="232"/>
      <c r="O208" s="66"/>
      <c r="P208" s="66"/>
      <c r="Q208" s="68"/>
      <c r="R208" s="261"/>
      <c r="S208" s="261"/>
      <c r="T208" s="261"/>
      <c r="U208" s="261"/>
      <c r="V208" s="261"/>
      <c r="W208" s="261"/>
      <c r="X208" s="261"/>
      <c r="Y208" s="261"/>
    </row>
    <row r="209" spans="1:25" ht="15.75" customHeight="1" x14ac:dyDescent="0.2">
      <c r="A209" s="16"/>
      <c r="B209" s="16"/>
      <c r="C209" s="16"/>
      <c r="D209" s="16"/>
      <c r="E209" s="66"/>
      <c r="F209" s="66"/>
      <c r="G209" s="66"/>
      <c r="H209" s="66"/>
      <c r="I209" s="66"/>
      <c r="J209" s="232"/>
      <c r="K209" s="266"/>
      <c r="L209" s="232"/>
      <c r="M209" s="232"/>
      <c r="N209" s="232"/>
      <c r="O209" s="66"/>
      <c r="P209" s="66"/>
      <c r="Q209" s="68"/>
      <c r="R209" s="261"/>
      <c r="S209" s="261"/>
      <c r="T209" s="261"/>
      <c r="U209" s="261"/>
      <c r="V209" s="261"/>
      <c r="W209" s="261"/>
      <c r="X209" s="261"/>
      <c r="Y209" s="261"/>
    </row>
    <row r="210" spans="1:25" ht="15.75" customHeight="1" x14ac:dyDescent="0.2">
      <c r="A210" s="16"/>
      <c r="B210" s="16"/>
      <c r="C210" s="16"/>
      <c r="D210" s="16"/>
      <c r="E210" s="66"/>
      <c r="F210" s="66"/>
      <c r="G210" s="66"/>
      <c r="H210" s="66"/>
      <c r="I210" s="66"/>
      <c r="J210" s="232"/>
      <c r="K210" s="266"/>
      <c r="L210" s="232"/>
      <c r="M210" s="232"/>
      <c r="N210" s="232"/>
      <c r="O210" s="66"/>
      <c r="P210" s="66"/>
      <c r="Q210" s="68"/>
      <c r="R210" s="261"/>
      <c r="S210" s="261"/>
      <c r="T210" s="261"/>
      <c r="U210" s="261"/>
      <c r="V210" s="261"/>
      <c r="W210" s="261"/>
      <c r="X210" s="261"/>
      <c r="Y210" s="261"/>
    </row>
    <row r="211" spans="1:25" ht="15.75" customHeight="1" x14ac:dyDescent="0.2">
      <c r="A211" s="16"/>
      <c r="B211" s="16"/>
      <c r="C211" s="16"/>
      <c r="D211" s="16"/>
      <c r="E211" s="66"/>
      <c r="F211" s="66"/>
      <c r="G211" s="66"/>
      <c r="H211" s="66"/>
      <c r="I211" s="66"/>
      <c r="J211" s="232"/>
      <c r="K211" s="266"/>
      <c r="L211" s="232"/>
      <c r="M211" s="232"/>
      <c r="N211" s="232"/>
      <c r="O211" s="66"/>
      <c r="P211" s="66"/>
      <c r="Q211" s="68"/>
      <c r="R211" s="261"/>
      <c r="S211" s="261"/>
      <c r="T211" s="261"/>
      <c r="U211" s="261"/>
      <c r="V211" s="261"/>
      <c r="W211" s="261"/>
      <c r="X211" s="261"/>
      <c r="Y211" s="261"/>
    </row>
    <row r="212" spans="1:25" ht="15.75" customHeight="1" x14ac:dyDescent="0.2">
      <c r="A212" s="16"/>
      <c r="B212" s="16"/>
      <c r="C212" s="16"/>
      <c r="D212" s="16"/>
      <c r="E212" s="66"/>
      <c r="F212" s="66"/>
      <c r="G212" s="66"/>
      <c r="H212" s="66"/>
      <c r="I212" s="66"/>
      <c r="J212" s="232"/>
      <c r="K212" s="266"/>
      <c r="L212" s="232"/>
      <c r="M212" s="232"/>
      <c r="N212" s="232"/>
      <c r="O212" s="66"/>
      <c r="P212" s="66"/>
      <c r="Q212" s="68"/>
      <c r="R212" s="261"/>
      <c r="S212" s="261"/>
      <c r="T212" s="261"/>
      <c r="U212" s="261"/>
      <c r="V212" s="261"/>
      <c r="W212" s="261"/>
      <c r="X212" s="261"/>
      <c r="Y212" s="261"/>
    </row>
    <row r="213" spans="1:25" ht="15.75" customHeight="1" x14ac:dyDescent="0.2">
      <c r="A213" s="16"/>
      <c r="B213" s="16"/>
      <c r="C213" s="16"/>
      <c r="D213" s="16"/>
      <c r="E213" s="66"/>
      <c r="F213" s="66"/>
      <c r="G213" s="66"/>
      <c r="H213" s="66"/>
      <c r="I213" s="66"/>
      <c r="J213" s="232"/>
      <c r="K213" s="266"/>
      <c r="L213" s="232"/>
      <c r="M213" s="232"/>
      <c r="N213" s="232"/>
      <c r="O213" s="66"/>
      <c r="P213" s="66"/>
      <c r="Q213" s="68"/>
      <c r="R213" s="261"/>
      <c r="S213" s="261"/>
      <c r="T213" s="261"/>
      <c r="U213" s="261"/>
      <c r="V213" s="261"/>
      <c r="W213" s="261"/>
      <c r="X213" s="261"/>
      <c r="Y213" s="261"/>
    </row>
    <row r="214" spans="1:25" ht="15.75" customHeight="1" x14ac:dyDescent="0.2">
      <c r="A214" s="16"/>
      <c r="B214" s="16"/>
      <c r="C214" s="16"/>
      <c r="D214" s="16"/>
      <c r="E214" s="66"/>
      <c r="F214" s="66"/>
      <c r="G214" s="66"/>
      <c r="H214" s="66"/>
      <c r="I214" s="66"/>
      <c r="J214" s="232"/>
      <c r="K214" s="266"/>
      <c r="L214" s="232"/>
      <c r="M214" s="232"/>
      <c r="N214" s="232"/>
      <c r="O214" s="66"/>
      <c r="P214" s="66"/>
      <c r="Q214" s="68"/>
      <c r="R214" s="261"/>
      <c r="S214" s="261"/>
      <c r="T214" s="261"/>
      <c r="U214" s="261"/>
      <c r="V214" s="261"/>
      <c r="W214" s="261"/>
      <c r="X214" s="261"/>
      <c r="Y214" s="261"/>
    </row>
    <row r="215" spans="1:25" ht="15.75" customHeight="1" x14ac:dyDescent="0.2">
      <c r="A215" s="16"/>
      <c r="B215" s="16"/>
      <c r="C215" s="16"/>
      <c r="D215" s="16"/>
      <c r="E215" s="66"/>
      <c r="F215" s="66"/>
      <c r="G215" s="66"/>
      <c r="H215" s="66"/>
      <c r="I215" s="66"/>
      <c r="J215" s="232"/>
      <c r="K215" s="266"/>
      <c r="L215" s="232"/>
      <c r="M215" s="232"/>
      <c r="N215" s="232"/>
      <c r="O215" s="66"/>
      <c r="P215" s="66"/>
      <c r="Q215" s="68"/>
      <c r="R215" s="261"/>
      <c r="S215" s="261"/>
      <c r="T215" s="261"/>
      <c r="U215" s="261"/>
      <c r="V215" s="261"/>
      <c r="W215" s="261"/>
      <c r="X215" s="261"/>
      <c r="Y215" s="261"/>
    </row>
    <row r="216" spans="1:25" ht="15.75" customHeight="1" x14ac:dyDescent="0.2">
      <c r="A216" s="16"/>
      <c r="B216" s="16"/>
      <c r="C216" s="16"/>
      <c r="D216" s="16"/>
      <c r="E216" s="66"/>
      <c r="F216" s="66"/>
      <c r="G216" s="66"/>
      <c r="H216" s="66"/>
      <c r="I216" s="66"/>
      <c r="J216" s="232"/>
      <c r="K216" s="266"/>
      <c r="L216" s="232"/>
      <c r="M216" s="232"/>
      <c r="N216" s="232"/>
      <c r="O216" s="66"/>
      <c r="P216" s="66"/>
      <c r="Q216" s="68"/>
      <c r="R216" s="261"/>
      <c r="S216" s="261"/>
      <c r="T216" s="261"/>
      <c r="U216" s="261"/>
      <c r="V216" s="261"/>
      <c r="W216" s="261"/>
      <c r="X216" s="261"/>
      <c r="Y216" s="261"/>
    </row>
    <row r="217" spans="1:25" ht="15.75" customHeight="1" x14ac:dyDescent="0.2">
      <c r="A217" s="16"/>
      <c r="B217" s="16"/>
      <c r="C217" s="16"/>
      <c r="D217" s="16"/>
      <c r="E217" s="66"/>
      <c r="F217" s="66"/>
      <c r="G217" s="66"/>
      <c r="H217" s="66"/>
      <c r="I217" s="66"/>
      <c r="J217" s="232"/>
      <c r="K217" s="266"/>
      <c r="L217" s="232"/>
      <c r="M217" s="232"/>
      <c r="N217" s="232"/>
      <c r="O217" s="66"/>
      <c r="P217" s="66"/>
      <c r="Q217" s="68"/>
      <c r="R217" s="261"/>
      <c r="S217" s="261"/>
      <c r="T217" s="261"/>
      <c r="U217" s="261"/>
      <c r="V217" s="261"/>
      <c r="W217" s="261"/>
      <c r="X217" s="261"/>
      <c r="Y217" s="261"/>
    </row>
    <row r="218" spans="1:25" ht="15.75" customHeight="1" x14ac:dyDescent="0.2">
      <c r="A218" s="16"/>
      <c r="B218" s="16"/>
      <c r="C218" s="16"/>
      <c r="D218" s="16"/>
      <c r="E218" s="66"/>
      <c r="F218" s="66"/>
      <c r="G218" s="66"/>
      <c r="H218" s="66"/>
      <c r="I218" s="66"/>
      <c r="J218" s="232"/>
      <c r="K218" s="266"/>
      <c r="L218" s="232"/>
      <c r="M218" s="232"/>
      <c r="N218" s="232"/>
      <c r="O218" s="66"/>
      <c r="P218" s="66"/>
      <c r="Q218" s="68"/>
      <c r="R218" s="261"/>
      <c r="S218" s="261"/>
      <c r="T218" s="261"/>
      <c r="U218" s="261"/>
      <c r="V218" s="261"/>
      <c r="W218" s="261"/>
      <c r="X218" s="261"/>
      <c r="Y218" s="261"/>
    </row>
    <row r="219" spans="1:25" ht="15.75" customHeight="1" x14ac:dyDescent="0.2">
      <c r="A219" s="16"/>
      <c r="B219" s="16"/>
      <c r="C219" s="16"/>
      <c r="D219" s="16"/>
      <c r="E219" s="66"/>
      <c r="F219" s="66"/>
      <c r="G219" s="66"/>
      <c r="H219" s="66"/>
      <c r="I219" s="66"/>
      <c r="J219" s="232"/>
      <c r="K219" s="266"/>
      <c r="L219" s="232"/>
      <c r="M219" s="232"/>
      <c r="N219" s="232"/>
      <c r="O219" s="66"/>
      <c r="P219" s="66"/>
      <c r="Q219" s="68"/>
      <c r="R219" s="261"/>
      <c r="S219" s="261"/>
      <c r="T219" s="261"/>
      <c r="U219" s="261"/>
      <c r="V219" s="261"/>
      <c r="W219" s="261"/>
      <c r="X219" s="261"/>
      <c r="Y219" s="261"/>
    </row>
    <row r="220" spans="1:25" ht="15.75" customHeight="1" x14ac:dyDescent="0.2">
      <c r="A220" s="16"/>
      <c r="B220" s="16"/>
      <c r="C220" s="16"/>
      <c r="D220" s="16"/>
      <c r="E220" s="66"/>
      <c r="F220" s="66"/>
      <c r="G220" s="66"/>
      <c r="H220" s="66"/>
      <c r="I220" s="66"/>
      <c r="J220" s="232"/>
      <c r="K220" s="266"/>
      <c r="L220" s="232"/>
      <c r="M220" s="232"/>
      <c r="N220" s="232"/>
      <c r="O220" s="66"/>
      <c r="P220" s="66"/>
      <c r="Q220" s="68"/>
      <c r="R220" s="261"/>
      <c r="S220" s="261"/>
      <c r="T220" s="261"/>
      <c r="U220" s="261"/>
      <c r="V220" s="261"/>
      <c r="W220" s="261"/>
      <c r="X220" s="261"/>
      <c r="Y220" s="261"/>
    </row>
    <row r="221" spans="1:25" ht="15.75" customHeight="1" x14ac:dyDescent="0.2">
      <c r="A221" s="16"/>
      <c r="B221" s="16"/>
      <c r="C221" s="16"/>
      <c r="D221" s="16"/>
      <c r="E221" s="66"/>
      <c r="F221" s="66"/>
      <c r="G221" s="66"/>
      <c r="H221" s="66"/>
      <c r="I221" s="66"/>
      <c r="J221" s="232"/>
      <c r="K221" s="266"/>
      <c r="L221" s="232"/>
      <c r="M221" s="232"/>
      <c r="N221" s="232"/>
      <c r="O221" s="66"/>
      <c r="P221" s="66"/>
      <c r="Q221" s="68"/>
      <c r="R221" s="261"/>
      <c r="S221" s="261"/>
      <c r="T221" s="261"/>
      <c r="U221" s="261"/>
      <c r="V221" s="261"/>
      <c r="W221" s="261"/>
      <c r="X221" s="261"/>
      <c r="Y221" s="261"/>
    </row>
    <row r="222" spans="1:25" ht="15.75" customHeight="1" x14ac:dyDescent="0.2">
      <c r="A222" s="16"/>
      <c r="B222" s="16"/>
      <c r="C222" s="16"/>
      <c r="D222" s="16"/>
      <c r="E222" s="66"/>
      <c r="F222" s="66"/>
      <c r="G222" s="66"/>
      <c r="H222" s="66"/>
      <c r="I222" s="66"/>
      <c r="J222" s="232"/>
      <c r="K222" s="266"/>
      <c r="L222" s="232"/>
      <c r="M222" s="232"/>
      <c r="N222" s="232"/>
      <c r="O222" s="66"/>
      <c r="P222" s="66"/>
      <c r="Q222" s="68"/>
      <c r="R222" s="261"/>
      <c r="S222" s="261"/>
      <c r="T222" s="261"/>
      <c r="U222" s="261"/>
      <c r="V222" s="261"/>
      <c r="W222" s="261"/>
      <c r="X222" s="261"/>
      <c r="Y222" s="261"/>
    </row>
    <row r="223" spans="1:25" ht="15.75" customHeight="1" x14ac:dyDescent="0.2">
      <c r="A223" s="16"/>
      <c r="B223" s="16"/>
      <c r="C223" s="16"/>
      <c r="D223" s="16"/>
      <c r="E223" s="66"/>
      <c r="F223" s="66"/>
      <c r="G223" s="66"/>
      <c r="H223" s="66"/>
      <c r="I223" s="66"/>
      <c r="J223" s="232"/>
      <c r="K223" s="266"/>
      <c r="L223" s="232"/>
      <c r="M223" s="232"/>
      <c r="N223" s="232"/>
      <c r="O223" s="66"/>
      <c r="P223" s="66"/>
      <c r="Q223" s="68"/>
      <c r="R223" s="261"/>
      <c r="S223" s="261"/>
      <c r="T223" s="261"/>
      <c r="U223" s="261"/>
      <c r="V223" s="261"/>
      <c r="W223" s="261"/>
      <c r="X223" s="261"/>
      <c r="Y223" s="261"/>
    </row>
    <row r="224" spans="1:25" ht="15.75" customHeight="1" x14ac:dyDescent="0.2">
      <c r="A224" s="16"/>
      <c r="B224" s="16"/>
      <c r="C224" s="16"/>
      <c r="D224" s="16"/>
      <c r="E224" s="66"/>
      <c r="F224" s="66"/>
      <c r="G224" s="66"/>
      <c r="H224" s="66"/>
      <c r="I224" s="66"/>
      <c r="J224" s="232"/>
      <c r="K224" s="266"/>
      <c r="L224" s="232"/>
      <c r="M224" s="232"/>
      <c r="N224" s="232"/>
      <c r="O224" s="66"/>
      <c r="P224" s="66"/>
      <c r="Q224" s="68"/>
      <c r="R224" s="261"/>
      <c r="S224" s="261"/>
      <c r="T224" s="261"/>
      <c r="U224" s="261"/>
      <c r="V224" s="261"/>
      <c r="W224" s="261"/>
      <c r="X224" s="261"/>
      <c r="Y224" s="261"/>
    </row>
    <row r="225" spans="1:25" ht="15.75" customHeight="1" x14ac:dyDescent="0.2">
      <c r="A225" s="16"/>
      <c r="B225" s="16"/>
      <c r="C225" s="16"/>
      <c r="D225" s="16"/>
      <c r="E225" s="66"/>
      <c r="F225" s="66"/>
      <c r="G225" s="66"/>
      <c r="H225" s="66"/>
      <c r="I225" s="66"/>
      <c r="J225" s="232"/>
      <c r="K225" s="266"/>
      <c r="L225" s="232"/>
      <c r="M225" s="232"/>
      <c r="N225" s="232"/>
      <c r="O225" s="66"/>
      <c r="P225" s="66"/>
      <c r="Q225" s="68"/>
      <c r="R225" s="261"/>
      <c r="S225" s="261"/>
      <c r="T225" s="261"/>
      <c r="U225" s="261"/>
      <c r="V225" s="261"/>
      <c r="W225" s="261"/>
      <c r="X225" s="261"/>
      <c r="Y225" s="261"/>
    </row>
    <row r="226" spans="1:25" ht="15.75" customHeight="1" x14ac:dyDescent="0.2">
      <c r="A226" s="16"/>
      <c r="B226" s="16"/>
      <c r="C226" s="16"/>
      <c r="D226" s="16"/>
      <c r="E226" s="66"/>
      <c r="F226" s="66"/>
      <c r="G226" s="66"/>
      <c r="H226" s="66"/>
      <c r="I226" s="66"/>
      <c r="J226" s="232"/>
      <c r="K226" s="266"/>
      <c r="L226" s="232"/>
      <c r="M226" s="232"/>
      <c r="N226" s="232"/>
      <c r="O226" s="66"/>
      <c r="P226" s="66"/>
      <c r="Q226" s="68"/>
      <c r="R226" s="261"/>
      <c r="S226" s="261"/>
      <c r="T226" s="261"/>
      <c r="U226" s="261"/>
      <c r="V226" s="261"/>
      <c r="W226" s="261"/>
      <c r="X226" s="261"/>
      <c r="Y226" s="261"/>
    </row>
    <row r="227" spans="1:25" ht="15.75" customHeight="1" x14ac:dyDescent="0.2">
      <c r="A227" s="16"/>
      <c r="B227" s="16"/>
      <c r="C227" s="16"/>
      <c r="D227" s="16"/>
      <c r="E227" s="66"/>
      <c r="F227" s="66"/>
      <c r="G227" s="66"/>
      <c r="H227" s="66"/>
      <c r="I227" s="66"/>
      <c r="J227" s="232"/>
      <c r="K227" s="266"/>
      <c r="L227" s="232"/>
      <c r="M227" s="232"/>
      <c r="N227" s="232"/>
      <c r="O227" s="66"/>
      <c r="P227" s="66"/>
      <c r="Q227" s="68"/>
      <c r="R227" s="261"/>
      <c r="S227" s="261"/>
      <c r="T227" s="261"/>
      <c r="U227" s="261"/>
      <c r="V227" s="261"/>
      <c r="W227" s="261"/>
      <c r="X227" s="261"/>
      <c r="Y227" s="261"/>
    </row>
    <row r="228" spans="1:25" ht="15.75" customHeight="1" x14ac:dyDescent="0.2">
      <c r="A228" s="16"/>
      <c r="B228" s="16"/>
      <c r="C228" s="16"/>
      <c r="D228" s="16"/>
      <c r="E228" s="66"/>
      <c r="F228" s="66"/>
      <c r="G228" s="66"/>
      <c r="H228" s="66"/>
      <c r="I228" s="66"/>
      <c r="J228" s="232"/>
      <c r="K228" s="266"/>
      <c r="L228" s="232"/>
      <c r="M228" s="232"/>
      <c r="N228" s="232"/>
      <c r="O228" s="66"/>
      <c r="P228" s="66"/>
      <c r="Q228" s="68"/>
      <c r="R228" s="261"/>
      <c r="S228" s="261"/>
      <c r="T228" s="261"/>
      <c r="U228" s="261"/>
      <c r="V228" s="261"/>
      <c r="W228" s="261"/>
      <c r="X228" s="261"/>
      <c r="Y228" s="261"/>
    </row>
    <row r="229" spans="1:25" ht="15.75" customHeight="1" x14ac:dyDescent="0.2">
      <c r="A229" s="16"/>
      <c r="B229" s="16"/>
      <c r="C229" s="16"/>
      <c r="D229" s="16"/>
      <c r="E229" s="66"/>
      <c r="F229" s="66"/>
      <c r="G229" s="66"/>
      <c r="H229" s="66"/>
      <c r="I229" s="66"/>
      <c r="J229" s="232"/>
      <c r="K229" s="266"/>
      <c r="L229" s="232"/>
      <c r="M229" s="232"/>
      <c r="N229" s="232"/>
      <c r="O229" s="66"/>
      <c r="P229" s="66"/>
      <c r="Q229" s="68"/>
      <c r="R229" s="261"/>
      <c r="S229" s="261"/>
      <c r="T229" s="261"/>
      <c r="U229" s="261"/>
      <c r="V229" s="261"/>
      <c r="W229" s="261"/>
      <c r="X229" s="261"/>
      <c r="Y229" s="261"/>
    </row>
    <row r="230" spans="1:25" ht="15.75" customHeight="1" x14ac:dyDescent="0.2">
      <c r="A230" s="16"/>
      <c r="B230" s="16"/>
      <c r="C230" s="16"/>
      <c r="D230" s="16"/>
      <c r="E230" s="66"/>
      <c r="F230" s="66"/>
      <c r="G230" s="66"/>
      <c r="H230" s="66"/>
      <c r="I230" s="66"/>
      <c r="J230" s="232"/>
      <c r="K230" s="266"/>
      <c r="L230" s="232"/>
      <c r="M230" s="232"/>
      <c r="N230" s="232"/>
      <c r="O230" s="66"/>
      <c r="P230" s="66"/>
      <c r="Q230" s="68"/>
      <c r="R230" s="261"/>
      <c r="S230" s="261"/>
      <c r="T230" s="261"/>
      <c r="U230" s="261"/>
      <c r="V230" s="261"/>
      <c r="W230" s="261"/>
      <c r="X230" s="261"/>
      <c r="Y230" s="261"/>
    </row>
    <row r="231" spans="1:25" ht="15.75" customHeight="1" x14ac:dyDescent="0.2">
      <c r="A231" s="16"/>
      <c r="B231" s="16"/>
      <c r="C231" s="16"/>
      <c r="D231" s="16"/>
      <c r="E231" s="66"/>
      <c r="F231" s="66"/>
      <c r="G231" s="66"/>
      <c r="H231" s="66"/>
      <c r="I231" s="66"/>
      <c r="J231" s="232"/>
      <c r="K231" s="266"/>
      <c r="L231" s="232"/>
      <c r="M231" s="232"/>
      <c r="N231" s="232"/>
      <c r="O231" s="66"/>
      <c r="P231" s="66"/>
      <c r="Q231" s="68"/>
      <c r="R231" s="261"/>
      <c r="S231" s="261"/>
      <c r="T231" s="261"/>
      <c r="U231" s="261"/>
      <c r="V231" s="261"/>
      <c r="W231" s="261"/>
      <c r="X231" s="261"/>
      <c r="Y231" s="261"/>
    </row>
    <row r="232" spans="1:25" ht="15.75" customHeight="1" x14ac:dyDescent="0.2">
      <c r="A232" s="16"/>
      <c r="B232" s="16"/>
      <c r="C232" s="16"/>
      <c r="D232" s="16"/>
      <c r="E232" s="66"/>
      <c r="F232" s="66"/>
      <c r="G232" s="66"/>
      <c r="H232" s="66"/>
      <c r="I232" s="66"/>
      <c r="J232" s="232"/>
      <c r="K232" s="266"/>
      <c r="L232" s="232"/>
      <c r="M232" s="232"/>
      <c r="N232" s="232"/>
      <c r="O232" s="66"/>
      <c r="P232" s="66"/>
      <c r="Q232" s="68"/>
      <c r="R232" s="261"/>
      <c r="S232" s="261"/>
      <c r="T232" s="261"/>
      <c r="U232" s="261"/>
      <c r="V232" s="261"/>
      <c r="W232" s="261"/>
      <c r="X232" s="261"/>
      <c r="Y232" s="261"/>
    </row>
    <row r="233" spans="1:25" ht="15.75" customHeight="1" x14ac:dyDescent="0.2">
      <c r="A233" s="16"/>
      <c r="B233" s="16"/>
      <c r="C233" s="16"/>
      <c r="D233" s="16"/>
      <c r="E233" s="66"/>
      <c r="F233" s="66"/>
      <c r="G233" s="66"/>
      <c r="H233" s="66"/>
      <c r="I233" s="66"/>
      <c r="J233" s="232"/>
      <c r="K233" s="266"/>
      <c r="L233" s="232"/>
      <c r="M233" s="232"/>
      <c r="N233" s="232"/>
      <c r="O233" s="66"/>
      <c r="P233" s="66"/>
      <c r="Q233" s="68"/>
      <c r="R233" s="261"/>
      <c r="S233" s="261"/>
      <c r="T233" s="261"/>
      <c r="U233" s="261"/>
      <c r="V233" s="261"/>
      <c r="W233" s="261"/>
      <c r="X233" s="261"/>
      <c r="Y233" s="261"/>
    </row>
    <row r="234" spans="1:25" ht="15.75" customHeight="1" x14ac:dyDescent="0.2">
      <c r="A234" s="16"/>
      <c r="B234" s="16"/>
      <c r="C234" s="16"/>
      <c r="D234" s="16"/>
      <c r="E234" s="66"/>
      <c r="F234" s="66"/>
      <c r="G234" s="66"/>
      <c r="H234" s="66"/>
      <c r="I234" s="66"/>
      <c r="J234" s="232"/>
      <c r="K234" s="266"/>
      <c r="L234" s="232"/>
      <c r="M234" s="232"/>
      <c r="N234" s="232"/>
      <c r="O234" s="66"/>
      <c r="P234" s="66"/>
      <c r="Q234" s="68"/>
      <c r="R234" s="261"/>
      <c r="S234" s="261"/>
      <c r="T234" s="261"/>
      <c r="U234" s="261"/>
      <c r="V234" s="261"/>
      <c r="W234" s="261"/>
      <c r="X234" s="261"/>
      <c r="Y234" s="261"/>
    </row>
    <row r="235" spans="1:25" ht="15.75" customHeight="1" x14ac:dyDescent="0.2">
      <c r="A235" s="16"/>
      <c r="B235" s="16"/>
      <c r="C235" s="16"/>
      <c r="D235" s="16"/>
      <c r="E235" s="66"/>
      <c r="F235" s="66"/>
      <c r="G235" s="66"/>
      <c r="H235" s="66"/>
      <c r="I235" s="66"/>
      <c r="J235" s="232"/>
      <c r="K235" s="266"/>
      <c r="L235" s="232"/>
      <c r="M235" s="232"/>
      <c r="N235" s="232"/>
      <c r="O235" s="66"/>
      <c r="P235" s="66"/>
      <c r="Q235" s="68"/>
      <c r="R235" s="261"/>
      <c r="S235" s="261"/>
      <c r="T235" s="261"/>
      <c r="U235" s="261"/>
      <c r="V235" s="261"/>
      <c r="W235" s="261"/>
      <c r="X235" s="261"/>
      <c r="Y235" s="261"/>
    </row>
    <row r="236" spans="1:25" ht="15.75" customHeight="1" x14ac:dyDescent="0.2">
      <c r="A236" s="16"/>
      <c r="B236" s="16"/>
      <c r="C236" s="16"/>
      <c r="D236" s="16"/>
      <c r="E236" s="66"/>
      <c r="F236" s="66"/>
      <c r="G236" s="66"/>
      <c r="H236" s="66"/>
      <c r="I236" s="66"/>
      <c r="J236" s="232"/>
      <c r="K236" s="266"/>
      <c r="L236" s="232"/>
      <c r="M236" s="232"/>
      <c r="N236" s="232"/>
      <c r="O236" s="66"/>
      <c r="P236" s="66"/>
      <c r="Q236" s="68"/>
      <c r="R236" s="261"/>
      <c r="S236" s="261"/>
      <c r="T236" s="261"/>
      <c r="U236" s="261"/>
      <c r="V236" s="261"/>
      <c r="W236" s="261"/>
      <c r="X236" s="261"/>
      <c r="Y236" s="261"/>
    </row>
    <row r="237" spans="1:25" ht="15.75" customHeight="1" x14ac:dyDescent="0.2">
      <c r="A237" s="16"/>
      <c r="B237" s="16"/>
      <c r="C237" s="16"/>
      <c r="D237" s="16"/>
      <c r="E237" s="66"/>
      <c r="F237" s="66"/>
      <c r="G237" s="66"/>
      <c r="H237" s="66"/>
      <c r="I237" s="66"/>
      <c r="J237" s="232"/>
      <c r="K237" s="266"/>
      <c r="L237" s="232"/>
      <c r="M237" s="232"/>
      <c r="N237" s="232"/>
      <c r="O237" s="66"/>
      <c r="P237" s="66"/>
      <c r="Q237" s="68"/>
      <c r="R237" s="261"/>
      <c r="S237" s="261"/>
      <c r="T237" s="261"/>
      <c r="U237" s="261"/>
      <c r="V237" s="261"/>
      <c r="W237" s="261"/>
      <c r="X237" s="261"/>
      <c r="Y237" s="261"/>
    </row>
    <row r="238" spans="1:25" ht="15.75" customHeight="1" x14ac:dyDescent="0.2">
      <c r="A238" s="16"/>
      <c r="B238" s="16"/>
      <c r="C238" s="16"/>
      <c r="D238" s="16"/>
      <c r="E238" s="66"/>
      <c r="F238" s="66"/>
      <c r="G238" s="66"/>
      <c r="H238" s="66"/>
      <c r="I238" s="66"/>
      <c r="J238" s="232"/>
      <c r="K238" s="266"/>
      <c r="L238" s="232"/>
      <c r="M238" s="232"/>
      <c r="N238" s="232"/>
      <c r="O238" s="66"/>
      <c r="P238" s="66"/>
      <c r="Q238" s="68"/>
      <c r="R238" s="261"/>
      <c r="S238" s="261"/>
      <c r="T238" s="261"/>
      <c r="U238" s="261"/>
      <c r="V238" s="261"/>
      <c r="W238" s="261"/>
      <c r="X238" s="261"/>
      <c r="Y238" s="261"/>
    </row>
    <row r="239" spans="1:25" ht="15.75" customHeight="1" x14ac:dyDescent="0.2">
      <c r="A239" s="16"/>
      <c r="B239" s="16"/>
      <c r="C239" s="16"/>
      <c r="D239" s="16"/>
      <c r="E239" s="66"/>
      <c r="F239" s="66"/>
      <c r="G239" s="66"/>
      <c r="H239" s="66"/>
      <c r="I239" s="66"/>
      <c r="J239" s="232"/>
      <c r="K239" s="266"/>
      <c r="L239" s="232"/>
      <c r="M239" s="232"/>
      <c r="N239" s="232"/>
      <c r="O239" s="66"/>
      <c r="P239" s="66"/>
      <c r="Q239" s="68"/>
      <c r="R239" s="261"/>
      <c r="S239" s="261"/>
      <c r="T239" s="261"/>
      <c r="U239" s="261"/>
      <c r="V239" s="261"/>
      <c r="W239" s="261"/>
      <c r="X239" s="261"/>
      <c r="Y239" s="261"/>
    </row>
    <row r="240" spans="1:25" ht="15.75" customHeight="1" x14ac:dyDescent="0.2">
      <c r="A240" s="16"/>
      <c r="B240" s="16"/>
      <c r="C240" s="16"/>
      <c r="D240" s="16"/>
      <c r="E240" s="66"/>
      <c r="F240" s="66"/>
      <c r="G240" s="66"/>
      <c r="H240" s="66"/>
      <c r="I240" s="66"/>
      <c r="J240" s="232"/>
      <c r="K240" s="266"/>
      <c r="L240" s="232"/>
      <c r="M240" s="232"/>
      <c r="N240" s="232"/>
      <c r="O240" s="66"/>
      <c r="P240" s="66"/>
      <c r="Q240" s="68"/>
      <c r="R240" s="261"/>
      <c r="S240" s="261"/>
      <c r="T240" s="261"/>
      <c r="U240" s="261"/>
      <c r="V240" s="261"/>
      <c r="W240" s="261"/>
      <c r="X240" s="261"/>
      <c r="Y240" s="261"/>
    </row>
    <row r="241" spans="1:25" ht="15.75" customHeight="1" x14ac:dyDescent="0.2">
      <c r="A241" s="16"/>
      <c r="B241" s="16"/>
      <c r="C241" s="16"/>
      <c r="D241" s="16"/>
      <c r="E241" s="66"/>
      <c r="F241" s="66"/>
      <c r="G241" s="66"/>
      <c r="H241" s="66"/>
      <c r="I241" s="66"/>
      <c r="J241" s="232"/>
      <c r="K241" s="266"/>
      <c r="L241" s="232"/>
      <c r="M241" s="232"/>
      <c r="N241" s="232"/>
      <c r="O241" s="66"/>
      <c r="P241" s="66"/>
      <c r="Q241" s="68"/>
      <c r="R241" s="261"/>
      <c r="S241" s="261"/>
      <c r="T241" s="261"/>
      <c r="U241" s="261"/>
      <c r="V241" s="261"/>
      <c r="W241" s="261"/>
      <c r="X241" s="261"/>
      <c r="Y241" s="261"/>
    </row>
    <row r="242" spans="1:25" ht="15.75" customHeight="1" x14ac:dyDescent="0.2">
      <c r="A242" s="16"/>
      <c r="B242" s="16"/>
      <c r="C242" s="16"/>
      <c r="D242" s="16"/>
      <c r="E242" s="66"/>
      <c r="F242" s="66"/>
      <c r="G242" s="66"/>
      <c r="H242" s="66"/>
      <c r="I242" s="66"/>
      <c r="J242" s="232"/>
      <c r="K242" s="266"/>
      <c r="L242" s="232"/>
      <c r="M242" s="232"/>
      <c r="N242" s="232"/>
      <c r="O242" s="66"/>
      <c r="P242" s="66"/>
      <c r="Q242" s="68"/>
      <c r="R242" s="261"/>
      <c r="S242" s="261"/>
      <c r="T242" s="261"/>
      <c r="U242" s="261"/>
      <c r="V242" s="261"/>
      <c r="W242" s="261"/>
      <c r="X242" s="261"/>
      <c r="Y242" s="261"/>
    </row>
    <row r="243" spans="1:25" ht="15.75" customHeight="1" x14ac:dyDescent="0.2">
      <c r="A243" s="16"/>
      <c r="B243" s="16"/>
      <c r="C243" s="16"/>
      <c r="D243" s="16"/>
      <c r="E243" s="66"/>
      <c r="F243" s="66"/>
      <c r="G243" s="66"/>
      <c r="H243" s="66"/>
      <c r="I243" s="66"/>
      <c r="J243" s="232"/>
      <c r="K243" s="266"/>
      <c r="L243" s="232"/>
      <c r="M243" s="232"/>
      <c r="N243" s="232"/>
      <c r="O243" s="66"/>
      <c r="P243" s="66"/>
      <c r="Q243" s="68"/>
      <c r="R243" s="261"/>
      <c r="S243" s="261"/>
      <c r="T243" s="261"/>
      <c r="U243" s="261"/>
      <c r="V243" s="261"/>
      <c r="W243" s="261"/>
      <c r="X243" s="261"/>
      <c r="Y243" s="261"/>
    </row>
    <row r="244" spans="1:25" ht="15.75" customHeight="1" x14ac:dyDescent="0.2">
      <c r="A244" s="16"/>
      <c r="B244" s="16"/>
      <c r="C244" s="16"/>
      <c r="D244" s="16"/>
      <c r="E244" s="66"/>
      <c r="F244" s="66"/>
      <c r="G244" s="66"/>
      <c r="H244" s="66"/>
      <c r="I244" s="66"/>
      <c r="J244" s="232"/>
      <c r="K244" s="266"/>
      <c r="L244" s="232"/>
      <c r="M244" s="232"/>
      <c r="N244" s="232"/>
      <c r="O244" s="66"/>
      <c r="P244" s="66"/>
      <c r="Q244" s="68"/>
      <c r="R244" s="261"/>
      <c r="S244" s="261"/>
      <c r="T244" s="261"/>
      <c r="U244" s="261"/>
      <c r="V244" s="261"/>
      <c r="W244" s="261"/>
      <c r="X244" s="261"/>
      <c r="Y244" s="261"/>
    </row>
    <row r="245" spans="1:25" ht="15.75" customHeight="1" x14ac:dyDescent="0.2">
      <c r="A245" s="16"/>
      <c r="B245" s="16"/>
      <c r="C245" s="16"/>
      <c r="D245" s="16"/>
      <c r="E245" s="66"/>
      <c r="F245" s="66"/>
      <c r="G245" s="66"/>
      <c r="H245" s="66"/>
      <c r="I245" s="66"/>
      <c r="J245" s="232"/>
      <c r="K245" s="266"/>
      <c r="L245" s="232"/>
      <c r="M245" s="232"/>
      <c r="N245" s="232"/>
      <c r="O245" s="66"/>
      <c r="P245" s="66"/>
      <c r="Q245" s="68"/>
      <c r="R245" s="261"/>
      <c r="S245" s="261"/>
      <c r="T245" s="261"/>
      <c r="U245" s="261"/>
      <c r="V245" s="261"/>
      <c r="W245" s="261"/>
      <c r="X245" s="261"/>
      <c r="Y245" s="261"/>
    </row>
    <row r="246" spans="1:25" ht="15.75" customHeight="1" x14ac:dyDescent="0.2">
      <c r="A246" s="16"/>
      <c r="B246" s="16"/>
      <c r="C246" s="16"/>
      <c r="D246" s="16"/>
      <c r="E246" s="66"/>
      <c r="F246" s="66"/>
      <c r="G246" s="66"/>
      <c r="H246" s="66"/>
      <c r="I246" s="66"/>
      <c r="J246" s="232"/>
      <c r="K246" s="266"/>
      <c r="L246" s="232"/>
      <c r="M246" s="232"/>
      <c r="N246" s="232"/>
      <c r="O246" s="66"/>
      <c r="P246" s="66"/>
      <c r="Q246" s="68"/>
      <c r="R246" s="261"/>
      <c r="S246" s="261"/>
      <c r="T246" s="261"/>
      <c r="U246" s="261"/>
      <c r="V246" s="261"/>
      <c r="W246" s="261"/>
      <c r="X246" s="261"/>
      <c r="Y246" s="261"/>
    </row>
    <row r="247" spans="1:25" ht="15.75" customHeight="1" x14ac:dyDescent="0.2">
      <c r="A247" s="16"/>
      <c r="B247" s="16"/>
      <c r="C247" s="16"/>
      <c r="D247" s="16"/>
      <c r="E247" s="66"/>
      <c r="F247" s="66"/>
      <c r="G247" s="66"/>
      <c r="H247" s="66"/>
      <c r="I247" s="66"/>
      <c r="J247" s="232"/>
      <c r="K247" s="266"/>
      <c r="L247" s="232"/>
      <c r="M247" s="232"/>
      <c r="N247" s="232"/>
      <c r="O247" s="66"/>
      <c r="P247" s="66"/>
      <c r="Q247" s="68"/>
      <c r="R247" s="261"/>
      <c r="S247" s="261"/>
      <c r="T247" s="261"/>
      <c r="U247" s="261"/>
      <c r="V247" s="261"/>
      <c r="W247" s="261"/>
      <c r="X247" s="261"/>
      <c r="Y247" s="261"/>
    </row>
    <row r="248" spans="1:25" ht="15.75" customHeight="1" x14ac:dyDescent="0.2">
      <c r="A248" s="16"/>
      <c r="B248" s="16"/>
      <c r="C248" s="16"/>
      <c r="D248" s="16"/>
      <c r="E248" s="66"/>
      <c r="F248" s="66"/>
      <c r="G248" s="66"/>
      <c r="H248" s="66"/>
      <c r="I248" s="66"/>
      <c r="J248" s="232"/>
      <c r="K248" s="266"/>
      <c r="L248" s="232"/>
      <c r="M248" s="232"/>
      <c r="N248" s="232"/>
      <c r="O248" s="66"/>
      <c r="P248" s="66"/>
      <c r="Q248" s="68"/>
      <c r="R248" s="261"/>
      <c r="S248" s="261"/>
      <c r="T248" s="261"/>
      <c r="U248" s="261"/>
      <c r="V248" s="261"/>
      <c r="W248" s="261"/>
      <c r="X248" s="261"/>
      <c r="Y248" s="261"/>
    </row>
    <row r="249" spans="1:25" ht="15.75" customHeight="1" x14ac:dyDescent="0.2">
      <c r="A249" s="16"/>
      <c r="B249" s="16"/>
      <c r="C249" s="16"/>
      <c r="D249" s="16"/>
      <c r="E249" s="66"/>
      <c r="F249" s="66"/>
      <c r="G249" s="66"/>
      <c r="H249" s="66"/>
      <c r="I249" s="66"/>
      <c r="J249" s="232"/>
      <c r="K249" s="266"/>
      <c r="L249" s="232"/>
      <c r="M249" s="232"/>
      <c r="N249" s="232"/>
      <c r="O249" s="66"/>
      <c r="P249" s="66"/>
      <c r="Q249" s="68"/>
      <c r="R249" s="261"/>
      <c r="S249" s="261"/>
      <c r="T249" s="261"/>
      <c r="U249" s="261"/>
      <c r="V249" s="261"/>
      <c r="W249" s="261"/>
      <c r="X249" s="261"/>
      <c r="Y249" s="261"/>
    </row>
    <row r="250" spans="1:25" ht="15.75" customHeight="1" x14ac:dyDescent="0.2">
      <c r="A250" s="16"/>
      <c r="B250" s="16"/>
      <c r="C250" s="16"/>
      <c r="D250" s="16"/>
      <c r="E250" s="66"/>
      <c r="F250" s="66"/>
      <c r="G250" s="66"/>
      <c r="H250" s="66"/>
      <c r="I250" s="66"/>
      <c r="J250" s="232"/>
      <c r="K250" s="266"/>
      <c r="L250" s="232"/>
      <c r="M250" s="232"/>
      <c r="N250" s="232"/>
      <c r="O250" s="66"/>
      <c r="P250" s="66"/>
      <c r="Q250" s="68"/>
      <c r="R250" s="261"/>
      <c r="S250" s="261"/>
      <c r="T250" s="261"/>
      <c r="U250" s="261"/>
      <c r="V250" s="261"/>
      <c r="W250" s="261"/>
      <c r="X250" s="261"/>
      <c r="Y250" s="261"/>
    </row>
    <row r="251" spans="1:25" ht="15.75" customHeight="1" x14ac:dyDescent="0.2">
      <c r="A251" s="16"/>
      <c r="B251" s="16"/>
      <c r="C251" s="16"/>
      <c r="D251" s="16"/>
      <c r="E251" s="66"/>
      <c r="F251" s="66"/>
      <c r="G251" s="66"/>
      <c r="H251" s="66"/>
      <c r="I251" s="66"/>
      <c r="J251" s="232"/>
      <c r="K251" s="266"/>
      <c r="L251" s="232"/>
      <c r="M251" s="232"/>
      <c r="N251" s="232"/>
      <c r="O251" s="66"/>
      <c r="P251" s="66"/>
      <c r="Q251" s="68"/>
      <c r="R251" s="261"/>
      <c r="S251" s="261"/>
      <c r="T251" s="261"/>
      <c r="U251" s="261"/>
      <c r="V251" s="261"/>
      <c r="W251" s="261"/>
      <c r="X251" s="261"/>
      <c r="Y251" s="261"/>
    </row>
    <row r="252" spans="1:25" ht="15.75" customHeight="1" x14ac:dyDescent="0.2">
      <c r="A252" s="16"/>
      <c r="B252" s="16"/>
      <c r="C252" s="16"/>
      <c r="D252" s="16"/>
      <c r="E252" s="66"/>
      <c r="F252" s="66"/>
      <c r="G252" s="66"/>
      <c r="H252" s="66"/>
      <c r="I252" s="66"/>
      <c r="J252" s="232"/>
      <c r="K252" s="266"/>
      <c r="L252" s="232"/>
      <c r="M252" s="232"/>
      <c r="N252" s="232"/>
      <c r="O252" s="66"/>
      <c r="P252" s="66"/>
      <c r="Q252" s="68"/>
      <c r="R252" s="261"/>
      <c r="S252" s="261"/>
      <c r="T252" s="261"/>
      <c r="U252" s="261"/>
      <c r="V252" s="261"/>
      <c r="W252" s="261"/>
      <c r="X252" s="261"/>
      <c r="Y252" s="261"/>
    </row>
    <row r="253" spans="1:25" ht="15.75" customHeight="1" x14ac:dyDescent="0.2">
      <c r="A253" s="16"/>
      <c r="B253" s="16"/>
      <c r="C253" s="16"/>
      <c r="D253" s="16"/>
      <c r="E253" s="66"/>
      <c r="F253" s="66"/>
      <c r="G253" s="66"/>
      <c r="H253" s="66"/>
      <c r="I253" s="66"/>
      <c r="J253" s="232"/>
      <c r="K253" s="266"/>
      <c r="L253" s="232"/>
      <c r="M253" s="232"/>
      <c r="N253" s="232"/>
      <c r="O253" s="66"/>
      <c r="P253" s="66"/>
      <c r="Q253" s="68"/>
      <c r="R253" s="261"/>
      <c r="S253" s="261"/>
      <c r="T253" s="261"/>
      <c r="U253" s="261"/>
      <c r="V253" s="261"/>
      <c r="W253" s="261"/>
      <c r="X253" s="261"/>
      <c r="Y253" s="261"/>
    </row>
    <row r="254" spans="1:25" ht="15.75" customHeight="1" x14ac:dyDescent="0.2">
      <c r="A254" s="16"/>
      <c r="B254" s="16"/>
      <c r="C254" s="16"/>
      <c r="D254" s="16"/>
      <c r="E254" s="66"/>
      <c r="F254" s="66"/>
      <c r="G254" s="66"/>
      <c r="H254" s="66"/>
      <c r="I254" s="66"/>
      <c r="J254" s="232"/>
      <c r="K254" s="266"/>
      <c r="L254" s="232"/>
      <c r="M254" s="232"/>
      <c r="N254" s="232"/>
      <c r="O254" s="66"/>
      <c r="P254" s="66"/>
      <c r="Q254" s="68"/>
      <c r="R254" s="261"/>
      <c r="S254" s="261"/>
      <c r="T254" s="261"/>
      <c r="U254" s="261"/>
      <c r="V254" s="261"/>
      <c r="W254" s="261"/>
      <c r="X254" s="261"/>
      <c r="Y254" s="261"/>
    </row>
    <row r="255" spans="1:25" ht="15.75" customHeight="1" x14ac:dyDescent="0.2">
      <c r="A255" s="16"/>
      <c r="B255" s="16"/>
      <c r="C255" s="16"/>
      <c r="D255" s="16"/>
      <c r="E255" s="66"/>
      <c r="F255" s="66"/>
      <c r="G255" s="66"/>
      <c r="H255" s="66"/>
      <c r="I255" s="66"/>
      <c r="J255" s="232"/>
      <c r="K255" s="266"/>
      <c r="L255" s="232"/>
      <c r="M255" s="232"/>
      <c r="N255" s="232"/>
      <c r="O255" s="66"/>
      <c r="P255" s="66"/>
      <c r="Q255" s="68"/>
      <c r="R255" s="261"/>
      <c r="S255" s="261"/>
      <c r="T255" s="261"/>
      <c r="U255" s="261"/>
      <c r="V255" s="261"/>
      <c r="W255" s="261"/>
      <c r="X255" s="261"/>
      <c r="Y255" s="261"/>
    </row>
    <row r="256" spans="1:25" ht="15.75" customHeight="1" x14ac:dyDescent="0.2">
      <c r="A256" s="16"/>
      <c r="B256" s="16"/>
      <c r="C256" s="16"/>
      <c r="D256" s="16"/>
      <c r="E256" s="66"/>
      <c r="F256" s="66"/>
      <c r="G256" s="66"/>
      <c r="H256" s="66"/>
      <c r="I256" s="66"/>
      <c r="J256" s="232"/>
      <c r="K256" s="266"/>
      <c r="L256" s="232"/>
      <c r="M256" s="232"/>
      <c r="N256" s="232"/>
      <c r="O256" s="66"/>
      <c r="P256" s="66"/>
      <c r="Q256" s="68"/>
      <c r="R256" s="261"/>
      <c r="S256" s="261"/>
      <c r="T256" s="261"/>
      <c r="U256" s="261"/>
      <c r="V256" s="261"/>
      <c r="W256" s="261"/>
      <c r="X256" s="261"/>
      <c r="Y256" s="261"/>
    </row>
    <row r="257" spans="1:25" ht="15.75" customHeight="1" x14ac:dyDescent="0.2">
      <c r="A257" s="16"/>
      <c r="B257" s="16"/>
      <c r="C257" s="16"/>
      <c r="D257" s="16"/>
      <c r="E257" s="66"/>
      <c r="F257" s="66"/>
      <c r="G257" s="66"/>
      <c r="H257" s="66"/>
      <c r="I257" s="66"/>
      <c r="J257" s="232"/>
      <c r="K257" s="266"/>
      <c r="L257" s="232"/>
      <c r="M257" s="232"/>
      <c r="N257" s="232"/>
      <c r="O257" s="66"/>
      <c r="P257" s="66"/>
      <c r="Q257" s="68"/>
      <c r="R257" s="261"/>
      <c r="S257" s="261"/>
      <c r="T257" s="261"/>
      <c r="U257" s="261"/>
      <c r="V257" s="261"/>
      <c r="W257" s="261"/>
      <c r="X257" s="261"/>
      <c r="Y257" s="261"/>
    </row>
    <row r="258" spans="1:25" ht="15.75" customHeight="1" x14ac:dyDescent="0.2">
      <c r="A258" s="16"/>
      <c r="B258" s="16"/>
      <c r="C258" s="16"/>
      <c r="D258" s="16"/>
      <c r="E258" s="66"/>
      <c r="F258" s="66"/>
      <c r="G258" s="66"/>
      <c r="H258" s="66"/>
      <c r="I258" s="66"/>
      <c r="J258" s="232"/>
      <c r="K258" s="266"/>
      <c r="L258" s="232"/>
      <c r="M258" s="232"/>
      <c r="N258" s="232"/>
      <c r="O258" s="66"/>
      <c r="P258" s="66"/>
      <c r="Q258" s="68"/>
      <c r="R258" s="261"/>
      <c r="S258" s="261"/>
      <c r="T258" s="261"/>
      <c r="U258" s="261"/>
      <c r="V258" s="261"/>
      <c r="W258" s="261"/>
      <c r="X258" s="261"/>
      <c r="Y258" s="261"/>
    </row>
    <row r="259" spans="1:25" ht="15.75" customHeight="1" x14ac:dyDescent="0.2">
      <c r="A259" s="16"/>
      <c r="B259" s="16"/>
      <c r="C259" s="16"/>
      <c r="D259" s="16"/>
      <c r="E259" s="66"/>
      <c r="F259" s="66"/>
      <c r="G259" s="66"/>
      <c r="H259" s="66"/>
      <c r="I259" s="66"/>
      <c r="J259" s="232"/>
      <c r="K259" s="266"/>
      <c r="L259" s="232"/>
      <c r="M259" s="232"/>
      <c r="N259" s="232"/>
      <c r="O259" s="66"/>
      <c r="P259" s="66"/>
      <c r="Q259" s="68"/>
      <c r="R259" s="261"/>
      <c r="S259" s="261"/>
      <c r="T259" s="261"/>
      <c r="U259" s="261"/>
      <c r="V259" s="261"/>
      <c r="W259" s="261"/>
      <c r="X259" s="261"/>
      <c r="Y259" s="261"/>
    </row>
    <row r="260" spans="1:25" ht="15.75" customHeight="1" x14ac:dyDescent="0.2">
      <c r="A260" s="16"/>
      <c r="B260" s="16"/>
      <c r="C260" s="16"/>
      <c r="D260" s="16"/>
      <c r="E260" s="66"/>
      <c r="F260" s="66"/>
      <c r="G260" s="66"/>
      <c r="H260" s="66"/>
      <c r="I260" s="66"/>
      <c r="J260" s="232"/>
      <c r="K260" s="266"/>
      <c r="L260" s="232"/>
      <c r="M260" s="232"/>
      <c r="N260" s="232"/>
      <c r="O260" s="66"/>
      <c r="P260" s="66"/>
      <c r="Q260" s="68"/>
      <c r="R260" s="261"/>
      <c r="S260" s="261"/>
      <c r="T260" s="261"/>
      <c r="U260" s="261"/>
      <c r="V260" s="261"/>
      <c r="W260" s="261"/>
      <c r="X260" s="261"/>
      <c r="Y260" s="261"/>
    </row>
    <row r="261" spans="1:25" ht="15.75" customHeight="1" x14ac:dyDescent="0.2">
      <c r="A261" s="16"/>
      <c r="B261" s="16"/>
      <c r="C261" s="16"/>
      <c r="D261" s="16"/>
      <c r="E261" s="66"/>
      <c r="F261" s="66"/>
      <c r="G261" s="66"/>
      <c r="H261" s="66"/>
      <c r="I261" s="66"/>
      <c r="J261" s="232"/>
      <c r="K261" s="266"/>
      <c r="L261" s="232"/>
      <c r="M261" s="232"/>
      <c r="N261" s="232"/>
      <c r="O261" s="66"/>
      <c r="P261" s="66"/>
      <c r="Q261" s="68"/>
      <c r="R261" s="261"/>
      <c r="S261" s="261"/>
      <c r="T261" s="261"/>
      <c r="U261" s="261"/>
      <c r="V261" s="261"/>
      <c r="W261" s="261"/>
      <c r="X261" s="261"/>
      <c r="Y261" s="261"/>
    </row>
    <row r="262" spans="1:25" ht="15.75" customHeight="1" x14ac:dyDescent="0.2">
      <c r="A262" s="16"/>
      <c r="B262" s="16"/>
      <c r="C262" s="16"/>
      <c r="D262" s="16"/>
      <c r="E262" s="66"/>
      <c r="F262" s="66"/>
      <c r="G262" s="66"/>
      <c r="H262" s="66"/>
      <c r="I262" s="66"/>
      <c r="J262" s="232"/>
      <c r="K262" s="266"/>
      <c r="L262" s="232"/>
      <c r="M262" s="232"/>
      <c r="N262" s="232"/>
      <c r="O262" s="66"/>
      <c r="P262" s="66"/>
      <c r="Q262" s="68"/>
      <c r="R262" s="261"/>
      <c r="S262" s="261"/>
      <c r="T262" s="261"/>
      <c r="U262" s="261"/>
      <c r="V262" s="261"/>
      <c r="W262" s="261"/>
      <c r="X262" s="261"/>
      <c r="Y262" s="261"/>
    </row>
    <row r="263" spans="1:25" ht="15.75" customHeight="1" x14ac:dyDescent="0.2">
      <c r="A263" s="16"/>
      <c r="B263" s="16"/>
      <c r="C263" s="16"/>
      <c r="D263" s="16"/>
      <c r="E263" s="66"/>
      <c r="F263" s="66"/>
      <c r="G263" s="66"/>
      <c r="H263" s="66"/>
      <c r="I263" s="66"/>
      <c r="J263" s="232"/>
      <c r="K263" s="266"/>
      <c r="L263" s="232"/>
      <c r="M263" s="232"/>
      <c r="N263" s="232"/>
      <c r="O263" s="66"/>
      <c r="P263" s="66"/>
      <c r="Q263" s="68"/>
      <c r="R263" s="261"/>
      <c r="S263" s="261"/>
      <c r="T263" s="261"/>
      <c r="U263" s="261"/>
      <c r="V263" s="261"/>
      <c r="W263" s="261"/>
      <c r="X263" s="261"/>
      <c r="Y263" s="261"/>
    </row>
    <row r="264" spans="1:25" ht="15.75" customHeight="1" x14ac:dyDescent="0.2">
      <c r="A264" s="16"/>
      <c r="B264" s="16"/>
      <c r="C264" s="16"/>
      <c r="D264" s="16"/>
      <c r="E264" s="66"/>
      <c r="F264" s="66"/>
      <c r="G264" s="66"/>
      <c r="H264" s="66"/>
      <c r="I264" s="66"/>
      <c r="J264" s="232"/>
      <c r="K264" s="266"/>
      <c r="L264" s="232"/>
      <c r="M264" s="232"/>
      <c r="N264" s="232"/>
      <c r="O264" s="66"/>
      <c r="P264" s="66"/>
      <c r="Q264" s="68"/>
      <c r="R264" s="261"/>
      <c r="S264" s="261"/>
      <c r="T264" s="261"/>
      <c r="U264" s="261"/>
      <c r="V264" s="261"/>
      <c r="W264" s="261"/>
      <c r="X264" s="261"/>
      <c r="Y264" s="261"/>
    </row>
    <row r="265" spans="1:25" ht="15.75" customHeight="1" x14ac:dyDescent="0.2">
      <c r="A265" s="16"/>
      <c r="B265" s="16"/>
      <c r="C265" s="16"/>
      <c r="D265" s="16"/>
      <c r="E265" s="66"/>
      <c r="F265" s="66"/>
      <c r="G265" s="66"/>
      <c r="H265" s="66"/>
      <c r="I265" s="66"/>
      <c r="J265" s="232"/>
      <c r="K265" s="266"/>
      <c r="L265" s="232"/>
      <c r="M265" s="232"/>
      <c r="N265" s="232"/>
      <c r="O265" s="66"/>
      <c r="P265" s="66"/>
      <c r="Q265" s="68"/>
      <c r="R265" s="261"/>
      <c r="S265" s="261"/>
      <c r="T265" s="261"/>
      <c r="U265" s="261"/>
      <c r="V265" s="261"/>
      <c r="W265" s="261"/>
      <c r="X265" s="261"/>
      <c r="Y265" s="261"/>
    </row>
    <row r="266" spans="1:25" ht="15.75" customHeight="1" x14ac:dyDescent="0.2">
      <c r="A266" s="16"/>
      <c r="B266" s="16"/>
      <c r="C266" s="16"/>
      <c r="D266" s="16"/>
      <c r="E266" s="66"/>
      <c r="F266" s="66"/>
      <c r="G266" s="66"/>
      <c r="H266" s="66"/>
      <c r="I266" s="66"/>
      <c r="J266" s="232"/>
      <c r="K266" s="266"/>
      <c r="L266" s="232"/>
      <c r="M266" s="232"/>
      <c r="N266" s="232"/>
      <c r="O266" s="66"/>
      <c r="P266" s="66"/>
      <c r="Q266" s="68"/>
      <c r="R266" s="261"/>
      <c r="S266" s="261"/>
      <c r="T266" s="261"/>
      <c r="U266" s="261"/>
      <c r="V266" s="261"/>
      <c r="W266" s="261"/>
      <c r="X266" s="261"/>
      <c r="Y266" s="261"/>
    </row>
    <row r="267" spans="1:25" ht="15.75" customHeight="1" x14ac:dyDescent="0.2">
      <c r="A267" s="16"/>
      <c r="B267" s="16"/>
      <c r="C267" s="16"/>
      <c r="D267" s="16"/>
      <c r="E267" s="66"/>
      <c r="F267" s="66"/>
      <c r="G267" s="66"/>
      <c r="H267" s="66"/>
      <c r="I267" s="66"/>
      <c r="J267" s="232"/>
      <c r="K267" s="266"/>
      <c r="L267" s="232"/>
      <c r="M267" s="232"/>
      <c r="N267" s="232"/>
      <c r="O267" s="66"/>
      <c r="P267" s="66"/>
      <c r="Q267" s="68"/>
      <c r="R267" s="261"/>
      <c r="S267" s="261"/>
      <c r="T267" s="261"/>
      <c r="U267" s="261"/>
      <c r="V267" s="261"/>
      <c r="W267" s="261"/>
      <c r="X267" s="261"/>
      <c r="Y267" s="261"/>
    </row>
    <row r="268" spans="1:25" ht="15.75" customHeight="1" x14ac:dyDescent="0.2">
      <c r="A268" s="16"/>
      <c r="B268" s="16"/>
      <c r="C268" s="16"/>
      <c r="D268" s="16"/>
      <c r="E268" s="66"/>
      <c r="F268" s="66"/>
      <c r="G268" s="66"/>
      <c r="H268" s="66"/>
      <c r="I268" s="66"/>
      <c r="J268" s="232"/>
      <c r="K268" s="266"/>
      <c r="L268" s="232"/>
      <c r="M268" s="232"/>
      <c r="N268" s="232"/>
      <c r="O268" s="66"/>
      <c r="P268" s="66"/>
      <c r="Q268" s="68"/>
      <c r="R268" s="261"/>
      <c r="S268" s="261"/>
      <c r="T268" s="261"/>
      <c r="U268" s="261"/>
      <c r="V268" s="261"/>
      <c r="W268" s="261"/>
      <c r="X268" s="261"/>
      <c r="Y268" s="261"/>
    </row>
    <row r="269" spans="1:25" ht="15.75" customHeight="1" x14ac:dyDescent="0.2">
      <c r="A269" s="16"/>
      <c r="B269" s="16"/>
      <c r="C269" s="16"/>
      <c r="D269" s="16"/>
      <c r="E269" s="66"/>
      <c r="F269" s="66"/>
      <c r="G269" s="66"/>
      <c r="H269" s="66"/>
      <c r="I269" s="66"/>
      <c r="J269" s="232"/>
      <c r="K269" s="266"/>
      <c r="L269" s="232"/>
      <c r="M269" s="232"/>
      <c r="N269" s="232"/>
      <c r="O269" s="66"/>
      <c r="P269" s="66"/>
      <c r="Q269" s="68"/>
      <c r="R269" s="261"/>
      <c r="S269" s="261"/>
      <c r="T269" s="261"/>
      <c r="U269" s="261"/>
      <c r="V269" s="261"/>
      <c r="W269" s="261"/>
      <c r="X269" s="261"/>
      <c r="Y269" s="261"/>
    </row>
    <row r="270" spans="1:25" ht="15.75" customHeight="1" x14ac:dyDescent="0.2">
      <c r="A270" s="16"/>
      <c r="B270" s="16"/>
      <c r="C270" s="16"/>
      <c r="D270" s="16"/>
      <c r="E270" s="66"/>
      <c r="F270" s="66"/>
      <c r="G270" s="66"/>
      <c r="H270" s="66"/>
      <c r="I270" s="66"/>
      <c r="J270" s="232"/>
      <c r="K270" s="266"/>
      <c r="L270" s="232"/>
      <c r="M270" s="232"/>
      <c r="N270" s="232"/>
      <c r="O270" s="66"/>
      <c r="P270" s="66"/>
      <c r="Q270" s="68"/>
      <c r="R270" s="261"/>
      <c r="S270" s="261"/>
      <c r="T270" s="261"/>
      <c r="U270" s="261"/>
      <c r="V270" s="261"/>
      <c r="W270" s="261"/>
      <c r="X270" s="261"/>
      <c r="Y270" s="261"/>
    </row>
    <row r="271" spans="1:25" ht="15.75" customHeight="1" x14ac:dyDescent="0.2">
      <c r="A271" s="16"/>
      <c r="B271" s="16"/>
      <c r="C271" s="16"/>
      <c r="D271" s="16"/>
      <c r="E271" s="66"/>
      <c r="F271" s="66"/>
      <c r="G271" s="66"/>
      <c r="H271" s="66"/>
      <c r="I271" s="66"/>
      <c r="J271" s="232"/>
      <c r="K271" s="266"/>
      <c r="L271" s="232"/>
      <c r="M271" s="232"/>
      <c r="N271" s="232"/>
      <c r="O271" s="66"/>
      <c r="P271" s="66"/>
      <c r="Q271" s="68"/>
      <c r="R271" s="261"/>
      <c r="S271" s="261"/>
      <c r="T271" s="261"/>
      <c r="U271" s="261"/>
      <c r="V271" s="261"/>
      <c r="W271" s="261"/>
      <c r="X271" s="261"/>
      <c r="Y271" s="261"/>
    </row>
    <row r="272" spans="1:25" ht="15.75" customHeight="1" x14ac:dyDescent="0.2">
      <c r="A272" s="16"/>
      <c r="B272" s="16"/>
      <c r="C272" s="16"/>
      <c r="D272" s="16"/>
      <c r="E272" s="66"/>
      <c r="F272" s="66"/>
      <c r="G272" s="66"/>
      <c r="H272" s="66"/>
      <c r="I272" s="66"/>
      <c r="J272" s="232"/>
      <c r="K272" s="266"/>
      <c r="L272" s="232"/>
      <c r="M272" s="232"/>
      <c r="N272" s="232"/>
      <c r="O272" s="66"/>
      <c r="P272" s="66"/>
      <c r="Q272" s="68"/>
      <c r="R272" s="261"/>
      <c r="S272" s="261"/>
      <c r="T272" s="261"/>
      <c r="U272" s="261"/>
      <c r="V272" s="261"/>
      <c r="W272" s="261"/>
      <c r="X272" s="261"/>
      <c r="Y272" s="261"/>
    </row>
    <row r="273" spans="1:25" ht="15.75" customHeight="1" x14ac:dyDescent="0.2">
      <c r="A273" s="16"/>
      <c r="B273" s="16"/>
      <c r="C273" s="16"/>
      <c r="D273" s="16"/>
      <c r="E273" s="66"/>
      <c r="F273" s="66"/>
      <c r="G273" s="66"/>
      <c r="H273" s="66"/>
      <c r="I273" s="66"/>
      <c r="J273" s="232"/>
      <c r="K273" s="266"/>
      <c r="L273" s="232"/>
      <c r="M273" s="232"/>
      <c r="N273" s="232"/>
      <c r="O273" s="66"/>
      <c r="P273" s="66"/>
      <c r="Q273" s="68"/>
      <c r="R273" s="261"/>
      <c r="S273" s="261"/>
      <c r="T273" s="261"/>
      <c r="U273" s="261"/>
      <c r="V273" s="261"/>
      <c r="W273" s="261"/>
      <c r="X273" s="261"/>
      <c r="Y273" s="261"/>
    </row>
    <row r="274" spans="1:25" ht="15.75" customHeight="1" x14ac:dyDescent="0.2">
      <c r="A274" s="16"/>
      <c r="B274" s="16"/>
      <c r="C274" s="16"/>
      <c r="D274" s="16"/>
      <c r="E274" s="66"/>
      <c r="F274" s="66"/>
      <c r="G274" s="66"/>
      <c r="H274" s="66"/>
      <c r="I274" s="66"/>
      <c r="J274" s="232"/>
      <c r="K274" s="266"/>
      <c r="L274" s="232"/>
      <c r="M274" s="232"/>
      <c r="N274" s="232"/>
      <c r="O274" s="66"/>
      <c r="P274" s="66"/>
      <c r="Q274" s="68"/>
      <c r="R274" s="261"/>
      <c r="S274" s="261"/>
      <c r="T274" s="261"/>
      <c r="U274" s="261"/>
      <c r="V274" s="261"/>
      <c r="W274" s="261"/>
      <c r="X274" s="261"/>
      <c r="Y274" s="261"/>
    </row>
    <row r="275" spans="1:25" ht="15.75" customHeight="1" x14ac:dyDescent="0.2">
      <c r="A275" s="16"/>
      <c r="B275" s="16"/>
      <c r="C275" s="16"/>
      <c r="D275" s="16"/>
      <c r="E275" s="66"/>
      <c r="F275" s="66"/>
      <c r="G275" s="66"/>
      <c r="H275" s="66"/>
      <c r="I275" s="66"/>
      <c r="J275" s="232"/>
      <c r="K275" s="266"/>
      <c r="L275" s="232"/>
      <c r="M275" s="232"/>
      <c r="N275" s="232"/>
      <c r="O275" s="66"/>
      <c r="P275" s="66"/>
      <c r="Q275" s="68"/>
      <c r="R275" s="261"/>
      <c r="S275" s="261"/>
      <c r="T275" s="261"/>
      <c r="U275" s="261"/>
      <c r="V275" s="261"/>
      <c r="W275" s="261"/>
      <c r="X275" s="261"/>
      <c r="Y275" s="261"/>
    </row>
    <row r="276" spans="1:25" ht="15.75" customHeight="1" x14ac:dyDescent="0.2">
      <c r="A276" s="16"/>
      <c r="B276" s="16"/>
      <c r="C276" s="16"/>
      <c r="D276" s="16"/>
      <c r="E276" s="66"/>
      <c r="F276" s="66"/>
      <c r="G276" s="66"/>
      <c r="H276" s="66"/>
      <c r="I276" s="66"/>
      <c r="J276" s="232"/>
      <c r="K276" s="266"/>
      <c r="L276" s="232"/>
      <c r="M276" s="232"/>
      <c r="N276" s="232"/>
      <c r="O276" s="66"/>
      <c r="P276" s="66"/>
      <c r="Q276" s="68"/>
      <c r="R276" s="261"/>
      <c r="S276" s="261"/>
      <c r="T276" s="261"/>
      <c r="U276" s="261"/>
      <c r="V276" s="261"/>
      <c r="W276" s="261"/>
      <c r="X276" s="261"/>
      <c r="Y276" s="261"/>
    </row>
    <row r="277" spans="1:25" ht="15.75" customHeight="1" x14ac:dyDescent="0.2">
      <c r="A277" s="16"/>
      <c r="B277" s="16"/>
      <c r="C277" s="16"/>
      <c r="D277" s="16"/>
      <c r="E277" s="66"/>
      <c r="F277" s="66"/>
      <c r="G277" s="66"/>
      <c r="H277" s="66"/>
      <c r="I277" s="66"/>
      <c r="J277" s="232"/>
      <c r="K277" s="266"/>
      <c r="L277" s="232"/>
      <c r="M277" s="232"/>
      <c r="N277" s="232"/>
      <c r="O277" s="66"/>
      <c r="P277" s="66"/>
      <c r="Q277" s="68"/>
      <c r="R277" s="261"/>
      <c r="S277" s="261"/>
      <c r="T277" s="261"/>
      <c r="U277" s="261"/>
      <c r="V277" s="261"/>
      <c r="W277" s="261"/>
      <c r="X277" s="261"/>
      <c r="Y277" s="261"/>
    </row>
    <row r="278" spans="1:25" ht="15.75" customHeight="1" x14ac:dyDescent="0.2">
      <c r="A278" s="16"/>
      <c r="B278" s="16"/>
      <c r="C278" s="16"/>
      <c r="D278" s="16"/>
      <c r="E278" s="66"/>
      <c r="F278" s="66"/>
      <c r="G278" s="66"/>
      <c r="H278" s="66"/>
      <c r="I278" s="66"/>
      <c r="J278" s="232"/>
      <c r="K278" s="266"/>
      <c r="L278" s="232"/>
      <c r="M278" s="232"/>
      <c r="N278" s="232"/>
      <c r="O278" s="66"/>
      <c r="P278" s="66"/>
      <c r="Q278" s="68"/>
      <c r="R278" s="261"/>
      <c r="S278" s="261"/>
      <c r="T278" s="261"/>
      <c r="U278" s="261"/>
      <c r="V278" s="261"/>
      <c r="W278" s="261"/>
      <c r="X278" s="261"/>
      <c r="Y278" s="261"/>
    </row>
    <row r="279" spans="1:25" ht="15.75" customHeight="1" x14ac:dyDescent="0.2">
      <c r="A279" s="16"/>
      <c r="B279" s="16"/>
      <c r="C279" s="16"/>
      <c r="D279" s="16"/>
      <c r="E279" s="66"/>
      <c r="F279" s="66"/>
      <c r="G279" s="66"/>
      <c r="H279" s="66"/>
      <c r="I279" s="66"/>
      <c r="J279" s="232"/>
      <c r="K279" s="266"/>
      <c r="L279" s="232"/>
      <c r="M279" s="232"/>
      <c r="N279" s="232"/>
      <c r="O279" s="66"/>
      <c r="P279" s="66"/>
      <c r="Q279" s="68"/>
      <c r="R279" s="261"/>
      <c r="S279" s="261"/>
      <c r="T279" s="261"/>
      <c r="U279" s="261"/>
      <c r="V279" s="261"/>
      <c r="W279" s="261"/>
      <c r="X279" s="261"/>
      <c r="Y279" s="261"/>
    </row>
    <row r="280" spans="1:25" ht="15.75" customHeight="1" x14ac:dyDescent="0.2">
      <c r="A280" s="16"/>
      <c r="B280" s="16"/>
      <c r="C280" s="16"/>
      <c r="D280" s="16"/>
      <c r="E280" s="66"/>
      <c r="F280" s="66"/>
      <c r="G280" s="66"/>
      <c r="H280" s="66"/>
      <c r="I280" s="66"/>
      <c r="J280" s="232"/>
      <c r="K280" s="266"/>
      <c r="L280" s="232"/>
      <c r="M280" s="232"/>
      <c r="N280" s="232"/>
      <c r="O280" s="66"/>
      <c r="P280" s="66"/>
      <c r="Q280" s="68"/>
      <c r="R280" s="261"/>
      <c r="S280" s="261"/>
      <c r="T280" s="261"/>
      <c r="U280" s="261"/>
      <c r="V280" s="261"/>
      <c r="W280" s="261"/>
      <c r="X280" s="261"/>
      <c r="Y280" s="261"/>
    </row>
    <row r="281" spans="1:25" ht="15.75" customHeight="1" x14ac:dyDescent="0.2">
      <c r="A281" s="16"/>
      <c r="B281" s="16"/>
      <c r="C281" s="16"/>
      <c r="D281" s="16"/>
      <c r="E281" s="66"/>
      <c r="F281" s="66"/>
      <c r="G281" s="66"/>
      <c r="H281" s="66"/>
      <c r="I281" s="66"/>
      <c r="J281" s="232"/>
      <c r="K281" s="266"/>
      <c r="L281" s="232"/>
      <c r="M281" s="232"/>
      <c r="N281" s="232"/>
      <c r="O281" s="66"/>
      <c r="P281" s="66"/>
      <c r="Q281" s="68"/>
      <c r="R281" s="261"/>
      <c r="S281" s="261"/>
      <c r="T281" s="261"/>
      <c r="U281" s="261"/>
      <c r="V281" s="261"/>
      <c r="W281" s="261"/>
      <c r="X281" s="261"/>
      <c r="Y281" s="261"/>
    </row>
    <row r="282" spans="1:25" ht="15.75" customHeight="1" x14ac:dyDescent="0.2">
      <c r="A282" s="16"/>
      <c r="B282" s="16"/>
      <c r="C282" s="16"/>
      <c r="D282" s="16"/>
      <c r="E282" s="66"/>
      <c r="F282" s="66"/>
      <c r="G282" s="66"/>
      <c r="H282" s="66"/>
      <c r="I282" s="66"/>
      <c r="J282" s="232"/>
      <c r="K282" s="266"/>
      <c r="L282" s="232"/>
      <c r="M282" s="232"/>
      <c r="N282" s="232"/>
      <c r="O282" s="66"/>
      <c r="P282" s="66"/>
      <c r="Q282" s="68"/>
      <c r="R282" s="261"/>
      <c r="S282" s="261"/>
      <c r="T282" s="261"/>
      <c r="U282" s="261"/>
      <c r="V282" s="261"/>
      <c r="W282" s="261"/>
      <c r="X282" s="261"/>
      <c r="Y282" s="261"/>
    </row>
    <row r="283" spans="1:25" ht="15.75" customHeight="1" x14ac:dyDescent="0.2">
      <c r="A283" s="16"/>
      <c r="B283" s="16"/>
      <c r="C283" s="16"/>
      <c r="D283" s="16"/>
      <c r="E283" s="66"/>
      <c r="F283" s="66"/>
      <c r="G283" s="66"/>
      <c r="H283" s="66"/>
      <c r="I283" s="66"/>
      <c r="J283" s="232"/>
      <c r="K283" s="266"/>
      <c r="L283" s="232"/>
      <c r="M283" s="232"/>
      <c r="N283" s="232"/>
      <c r="O283" s="66"/>
      <c r="P283" s="66"/>
      <c r="Q283" s="68"/>
      <c r="R283" s="261"/>
      <c r="S283" s="261"/>
      <c r="T283" s="261"/>
      <c r="U283" s="261"/>
      <c r="V283" s="261"/>
      <c r="W283" s="261"/>
      <c r="X283" s="261"/>
      <c r="Y283" s="261"/>
    </row>
    <row r="284" spans="1:25" ht="15.75" customHeight="1" x14ac:dyDescent="0.2">
      <c r="A284" s="16"/>
      <c r="B284" s="16"/>
      <c r="C284" s="16"/>
      <c r="D284" s="16"/>
      <c r="E284" s="66"/>
      <c r="F284" s="66"/>
      <c r="G284" s="66"/>
      <c r="H284" s="66"/>
      <c r="I284" s="66"/>
      <c r="J284" s="232"/>
      <c r="K284" s="266"/>
      <c r="L284" s="232"/>
      <c r="M284" s="232"/>
      <c r="N284" s="232"/>
      <c r="O284" s="66"/>
      <c r="P284" s="66"/>
      <c r="Q284" s="68"/>
      <c r="R284" s="261"/>
      <c r="S284" s="261"/>
      <c r="T284" s="261"/>
      <c r="U284" s="261"/>
      <c r="V284" s="261"/>
      <c r="W284" s="261"/>
      <c r="X284" s="261"/>
      <c r="Y284" s="261"/>
    </row>
    <row r="285" spans="1:25" ht="15.75" customHeight="1" x14ac:dyDescent="0.2">
      <c r="A285" s="16"/>
      <c r="B285" s="16"/>
      <c r="C285" s="16"/>
      <c r="D285" s="16"/>
      <c r="E285" s="66"/>
      <c r="F285" s="66"/>
      <c r="G285" s="66"/>
      <c r="H285" s="66"/>
      <c r="I285" s="66"/>
      <c r="J285" s="232"/>
      <c r="K285" s="266"/>
      <c r="L285" s="232"/>
      <c r="M285" s="232"/>
      <c r="N285" s="232"/>
      <c r="O285" s="66"/>
      <c r="P285" s="66"/>
      <c r="Q285" s="68"/>
      <c r="R285" s="261"/>
      <c r="S285" s="261"/>
      <c r="T285" s="261"/>
      <c r="U285" s="261"/>
      <c r="V285" s="261"/>
      <c r="W285" s="261"/>
      <c r="X285" s="261"/>
      <c r="Y285" s="261"/>
    </row>
    <row r="286" spans="1:25" ht="15.75" customHeight="1" x14ac:dyDescent="0.2">
      <c r="A286" s="16"/>
      <c r="B286" s="16"/>
      <c r="C286" s="16"/>
      <c r="D286" s="16"/>
      <c r="E286" s="66"/>
      <c r="F286" s="66"/>
      <c r="G286" s="66"/>
      <c r="H286" s="66"/>
      <c r="I286" s="66"/>
      <c r="J286" s="232"/>
      <c r="K286" s="266"/>
      <c r="L286" s="232"/>
      <c r="M286" s="232"/>
      <c r="N286" s="232"/>
      <c r="O286" s="66"/>
      <c r="P286" s="66"/>
      <c r="Q286" s="68"/>
      <c r="R286" s="261"/>
      <c r="S286" s="261"/>
      <c r="T286" s="261"/>
      <c r="U286" s="261"/>
      <c r="V286" s="261"/>
      <c r="W286" s="261"/>
      <c r="X286" s="261"/>
      <c r="Y286" s="261"/>
    </row>
    <row r="287" spans="1:25" ht="15.75" customHeight="1" x14ac:dyDescent="0.2">
      <c r="A287" s="16"/>
      <c r="B287" s="16"/>
      <c r="C287" s="16"/>
      <c r="D287" s="16"/>
      <c r="E287" s="66"/>
      <c r="F287" s="66"/>
      <c r="G287" s="66"/>
      <c r="H287" s="66"/>
      <c r="I287" s="66"/>
      <c r="J287" s="232"/>
      <c r="K287" s="266"/>
      <c r="L287" s="232"/>
      <c r="M287" s="232"/>
      <c r="N287" s="232"/>
      <c r="O287" s="66"/>
      <c r="P287" s="66"/>
      <c r="Q287" s="68"/>
      <c r="R287" s="261"/>
      <c r="S287" s="261"/>
      <c r="T287" s="261"/>
      <c r="U287" s="261"/>
      <c r="V287" s="261"/>
      <c r="W287" s="261"/>
      <c r="X287" s="261"/>
      <c r="Y287" s="261"/>
    </row>
    <row r="288" spans="1:25" ht="15.75" customHeight="1" x14ac:dyDescent="0.2">
      <c r="A288" s="16"/>
      <c r="B288" s="16"/>
      <c r="C288" s="16"/>
      <c r="D288" s="16"/>
      <c r="E288" s="66"/>
      <c r="F288" s="66"/>
      <c r="G288" s="66"/>
      <c r="H288" s="66"/>
      <c r="I288" s="66"/>
      <c r="J288" s="232"/>
      <c r="K288" s="266"/>
      <c r="L288" s="232"/>
      <c r="M288" s="232"/>
      <c r="N288" s="232"/>
      <c r="O288" s="66"/>
      <c r="P288" s="66"/>
      <c r="Q288" s="68"/>
      <c r="R288" s="261"/>
      <c r="S288" s="261"/>
      <c r="T288" s="261"/>
      <c r="U288" s="261"/>
      <c r="V288" s="261"/>
      <c r="W288" s="261"/>
      <c r="X288" s="261"/>
      <c r="Y288" s="261"/>
    </row>
    <row r="289" spans="1:25" ht="15.75" customHeight="1" x14ac:dyDescent="0.2">
      <c r="A289" s="16"/>
      <c r="B289" s="16"/>
      <c r="C289" s="16"/>
      <c r="D289" s="16"/>
      <c r="E289" s="66"/>
      <c r="F289" s="66"/>
      <c r="G289" s="66"/>
      <c r="H289" s="66"/>
      <c r="I289" s="66"/>
      <c r="J289" s="232"/>
      <c r="K289" s="266"/>
      <c r="L289" s="232"/>
      <c r="M289" s="232"/>
      <c r="N289" s="232"/>
      <c r="O289" s="66"/>
      <c r="P289" s="66"/>
      <c r="Q289" s="68"/>
      <c r="R289" s="261"/>
      <c r="S289" s="261"/>
      <c r="T289" s="261"/>
      <c r="U289" s="261"/>
      <c r="V289" s="261"/>
      <c r="W289" s="261"/>
      <c r="X289" s="261"/>
      <c r="Y289" s="261"/>
    </row>
    <row r="290" spans="1:25" ht="15.75" customHeight="1" x14ac:dyDescent="0.2">
      <c r="A290" s="16"/>
      <c r="B290" s="16"/>
      <c r="C290" s="16"/>
      <c r="D290" s="16"/>
      <c r="E290" s="66"/>
      <c r="F290" s="66"/>
      <c r="G290" s="66"/>
      <c r="H290" s="66"/>
      <c r="I290" s="66"/>
      <c r="J290" s="232"/>
      <c r="K290" s="266"/>
      <c r="L290" s="232"/>
      <c r="M290" s="232"/>
      <c r="N290" s="232"/>
      <c r="O290" s="66"/>
      <c r="P290" s="66"/>
      <c r="Q290" s="68"/>
      <c r="R290" s="261"/>
      <c r="S290" s="261"/>
      <c r="T290" s="261"/>
      <c r="U290" s="261"/>
      <c r="V290" s="261"/>
      <c r="W290" s="261"/>
      <c r="X290" s="261"/>
      <c r="Y290" s="261"/>
    </row>
    <row r="291" spans="1:25" ht="15.75" customHeight="1" x14ac:dyDescent="0.2">
      <c r="A291" s="16"/>
      <c r="B291" s="16"/>
      <c r="C291" s="16"/>
      <c r="D291" s="16"/>
      <c r="E291" s="66"/>
      <c r="F291" s="66"/>
      <c r="G291" s="66"/>
      <c r="H291" s="66"/>
      <c r="I291" s="66"/>
      <c r="J291" s="232"/>
      <c r="K291" s="266"/>
      <c r="L291" s="232"/>
      <c r="M291" s="232"/>
      <c r="N291" s="232"/>
      <c r="O291" s="66"/>
      <c r="P291" s="66"/>
      <c r="Q291" s="68"/>
      <c r="R291" s="261"/>
      <c r="S291" s="261"/>
      <c r="T291" s="261"/>
      <c r="U291" s="261"/>
      <c r="V291" s="261"/>
      <c r="W291" s="261"/>
      <c r="X291" s="261"/>
      <c r="Y291" s="261"/>
    </row>
    <row r="292" spans="1:25" ht="15.75" customHeight="1" x14ac:dyDescent="0.2">
      <c r="A292" s="16"/>
      <c r="B292" s="16"/>
      <c r="C292" s="16"/>
      <c r="D292" s="16"/>
      <c r="E292" s="66"/>
      <c r="F292" s="66"/>
      <c r="G292" s="66"/>
      <c r="H292" s="66"/>
      <c r="I292" s="66"/>
      <c r="J292" s="232"/>
      <c r="K292" s="266"/>
      <c r="L292" s="232"/>
      <c r="M292" s="232"/>
      <c r="N292" s="232"/>
      <c r="O292" s="66"/>
      <c r="P292" s="66"/>
      <c r="Q292" s="68"/>
      <c r="R292" s="261"/>
      <c r="S292" s="261"/>
      <c r="T292" s="261"/>
      <c r="U292" s="261"/>
      <c r="V292" s="261"/>
      <c r="W292" s="261"/>
      <c r="X292" s="261"/>
      <c r="Y292" s="261"/>
    </row>
    <row r="293" spans="1:25" ht="15.75" customHeight="1" x14ac:dyDescent="0.2">
      <c r="A293" s="16"/>
      <c r="B293" s="16"/>
      <c r="C293" s="16"/>
      <c r="D293" s="16"/>
      <c r="E293" s="66"/>
      <c r="F293" s="66"/>
      <c r="G293" s="66"/>
      <c r="H293" s="66"/>
      <c r="I293" s="66"/>
      <c r="J293" s="232"/>
      <c r="K293" s="266"/>
      <c r="L293" s="232"/>
      <c r="M293" s="232"/>
      <c r="N293" s="232"/>
      <c r="O293" s="66"/>
      <c r="P293" s="66"/>
      <c r="Q293" s="68"/>
      <c r="R293" s="261"/>
      <c r="S293" s="261"/>
      <c r="T293" s="261"/>
      <c r="U293" s="261"/>
      <c r="V293" s="261"/>
      <c r="W293" s="261"/>
      <c r="X293" s="261"/>
      <c r="Y293" s="261"/>
    </row>
    <row r="294" spans="1:25" ht="15.75" customHeight="1" x14ac:dyDescent="0.2">
      <c r="A294" s="16"/>
      <c r="B294" s="16"/>
      <c r="C294" s="16"/>
      <c r="D294" s="16"/>
      <c r="E294" s="66"/>
      <c r="F294" s="66"/>
      <c r="G294" s="66"/>
      <c r="H294" s="66"/>
      <c r="I294" s="66"/>
      <c r="J294" s="232"/>
      <c r="K294" s="266"/>
      <c r="L294" s="232"/>
      <c r="M294" s="232"/>
      <c r="N294" s="232"/>
      <c r="O294" s="66"/>
      <c r="P294" s="66"/>
      <c r="Q294" s="68"/>
      <c r="R294" s="261"/>
      <c r="S294" s="261"/>
      <c r="T294" s="261"/>
      <c r="U294" s="261"/>
      <c r="V294" s="261"/>
      <c r="W294" s="261"/>
      <c r="X294" s="261"/>
      <c r="Y294" s="261"/>
    </row>
    <row r="295" spans="1:25" ht="15.75" customHeight="1" x14ac:dyDescent="0.2">
      <c r="A295" s="16"/>
      <c r="B295" s="16"/>
      <c r="C295" s="16"/>
      <c r="D295" s="16"/>
      <c r="E295" s="66"/>
      <c r="F295" s="66"/>
      <c r="G295" s="66"/>
      <c r="H295" s="66"/>
      <c r="I295" s="66"/>
      <c r="J295" s="232"/>
      <c r="K295" s="266"/>
      <c r="L295" s="232"/>
      <c r="M295" s="232"/>
      <c r="N295" s="232"/>
      <c r="O295" s="66"/>
      <c r="P295" s="66"/>
      <c r="Q295" s="68"/>
      <c r="R295" s="261"/>
      <c r="S295" s="261"/>
      <c r="T295" s="261"/>
      <c r="U295" s="261"/>
      <c r="V295" s="261"/>
      <c r="W295" s="261"/>
      <c r="X295" s="261"/>
      <c r="Y295" s="261"/>
    </row>
    <row r="296" spans="1:25" ht="15.75" customHeight="1" x14ac:dyDescent="0.2">
      <c r="A296" s="16"/>
      <c r="B296" s="16"/>
      <c r="C296" s="16"/>
      <c r="D296" s="16"/>
      <c r="E296" s="66"/>
      <c r="F296" s="66"/>
      <c r="G296" s="66"/>
      <c r="H296" s="66"/>
      <c r="I296" s="66"/>
      <c r="J296" s="232"/>
      <c r="K296" s="266"/>
      <c r="L296" s="232"/>
      <c r="M296" s="232"/>
      <c r="N296" s="232"/>
      <c r="O296" s="66"/>
      <c r="P296" s="66"/>
      <c r="Q296" s="68"/>
      <c r="R296" s="261"/>
      <c r="S296" s="261"/>
      <c r="T296" s="261"/>
      <c r="U296" s="261"/>
      <c r="V296" s="261"/>
      <c r="W296" s="261"/>
      <c r="X296" s="261"/>
      <c r="Y296" s="261"/>
    </row>
    <row r="297" spans="1:25" ht="15.75" customHeight="1" x14ac:dyDescent="0.2">
      <c r="A297" s="16"/>
      <c r="B297" s="16"/>
      <c r="C297" s="16"/>
      <c r="D297" s="16"/>
      <c r="E297" s="66"/>
      <c r="F297" s="66"/>
      <c r="G297" s="66"/>
      <c r="H297" s="66"/>
      <c r="I297" s="66"/>
      <c r="J297" s="232"/>
      <c r="K297" s="266"/>
      <c r="L297" s="232"/>
      <c r="M297" s="232"/>
      <c r="N297" s="232"/>
      <c r="O297" s="66"/>
      <c r="P297" s="66"/>
      <c r="Q297" s="68"/>
      <c r="R297" s="261"/>
      <c r="S297" s="261"/>
      <c r="T297" s="261"/>
      <c r="U297" s="261"/>
      <c r="V297" s="261"/>
      <c r="W297" s="261"/>
      <c r="X297" s="261"/>
      <c r="Y297" s="261"/>
    </row>
    <row r="298" spans="1:25" ht="15.75" customHeight="1" x14ac:dyDescent="0.2">
      <c r="A298" s="16"/>
      <c r="B298" s="16"/>
      <c r="C298" s="16"/>
      <c r="D298" s="16"/>
      <c r="E298" s="66"/>
      <c r="F298" s="66"/>
      <c r="G298" s="66"/>
      <c r="H298" s="66"/>
      <c r="I298" s="66"/>
      <c r="J298" s="232"/>
      <c r="K298" s="266"/>
      <c r="L298" s="232"/>
      <c r="M298" s="232"/>
      <c r="N298" s="232"/>
      <c r="O298" s="66"/>
      <c r="P298" s="66"/>
      <c r="Q298" s="68"/>
      <c r="R298" s="261"/>
      <c r="S298" s="261"/>
      <c r="T298" s="261"/>
      <c r="U298" s="261"/>
      <c r="V298" s="261"/>
      <c r="W298" s="261"/>
      <c r="X298" s="261"/>
      <c r="Y298" s="261"/>
    </row>
    <row r="299" spans="1:25" ht="15.75" customHeight="1" x14ac:dyDescent="0.2">
      <c r="A299" s="16"/>
      <c r="B299" s="16"/>
      <c r="C299" s="16"/>
      <c r="D299" s="16"/>
      <c r="E299" s="66"/>
      <c r="F299" s="66"/>
      <c r="G299" s="66"/>
      <c r="H299" s="66"/>
      <c r="I299" s="66"/>
      <c r="J299" s="232"/>
      <c r="K299" s="266"/>
      <c r="L299" s="232"/>
      <c r="M299" s="232"/>
      <c r="N299" s="232"/>
      <c r="O299" s="66"/>
      <c r="P299" s="66"/>
      <c r="Q299" s="68"/>
      <c r="R299" s="261"/>
      <c r="S299" s="261"/>
      <c r="T299" s="261"/>
      <c r="U299" s="261"/>
      <c r="V299" s="261"/>
      <c r="W299" s="261"/>
      <c r="X299" s="261"/>
      <c r="Y299" s="261"/>
    </row>
    <row r="300" spans="1:25" ht="15.75" customHeight="1" x14ac:dyDescent="0.2">
      <c r="A300" s="16"/>
      <c r="B300" s="16"/>
      <c r="C300" s="16"/>
      <c r="D300" s="16"/>
      <c r="E300" s="66"/>
      <c r="F300" s="66"/>
      <c r="G300" s="66"/>
      <c r="H300" s="66"/>
      <c r="I300" s="66"/>
      <c r="J300" s="232"/>
      <c r="K300" s="266"/>
      <c r="L300" s="232"/>
      <c r="M300" s="232"/>
      <c r="N300" s="232"/>
      <c r="O300" s="66"/>
      <c r="P300" s="66"/>
      <c r="Q300" s="68"/>
      <c r="R300" s="261"/>
      <c r="S300" s="261"/>
      <c r="T300" s="261"/>
      <c r="U300" s="261"/>
      <c r="V300" s="261"/>
      <c r="W300" s="261"/>
      <c r="X300" s="261"/>
      <c r="Y300" s="261"/>
    </row>
    <row r="301" spans="1:25" ht="15.75" customHeight="1" x14ac:dyDescent="0.2">
      <c r="A301" s="16"/>
      <c r="B301" s="16"/>
      <c r="C301" s="16"/>
      <c r="D301" s="16"/>
      <c r="E301" s="66"/>
      <c r="F301" s="66"/>
      <c r="G301" s="66"/>
      <c r="H301" s="66"/>
      <c r="I301" s="66"/>
      <c r="J301" s="232"/>
      <c r="K301" s="266"/>
      <c r="L301" s="232"/>
      <c r="M301" s="232"/>
      <c r="N301" s="232"/>
      <c r="O301" s="66"/>
      <c r="P301" s="66"/>
      <c r="Q301" s="68"/>
      <c r="R301" s="261"/>
      <c r="S301" s="261"/>
      <c r="T301" s="261"/>
      <c r="U301" s="261"/>
      <c r="V301" s="261"/>
      <c r="W301" s="261"/>
      <c r="X301" s="261"/>
      <c r="Y301" s="261"/>
    </row>
    <row r="302" spans="1:25" ht="15.75" customHeight="1" x14ac:dyDescent="0.2">
      <c r="A302" s="16"/>
      <c r="B302" s="16"/>
      <c r="C302" s="16"/>
      <c r="D302" s="16"/>
      <c r="E302" s="66"/>
      <c r="F302" s="66"/>
      <c r="G302" s="66"/>
      <c r="H302" s="66"/>
      <c r="I302" s="66"/>
      <c r="J302" s="232"/>
      <c r="K302" s="266"/>
      <c r="L302" s="232"/>
      <c r="M302" s="232"/>
      <c r="N302" s="232"/>
      <c r="O302" s="66"/>
      <c r="P302" s="66"/>
      <c r="Q302" s="68"/>
      <c r="R302" s="261"/>
      <c r="S302" s="261"/>
      <c r="T302" s="261"/>
      <c r="U302" s="261"/>
      <c r="V302" s="261"/>
      <c r="W302" s="261"/>
      <c r="X302" s="261"/>
      <c r="Y302" s="261"/>
    </row>
    <row r="303" spans="1:25" ht="15.75" customHeight="1" x14ac:dyDescent="0.2">
      <c r="A303" s="16"/>
      <c r="B303" s="16"/>
      <c r="C303" s="16"/>
      <c r="D303" s="16"/>
      <c r="E303" s="66"/>
      <c r="F303" s="66"/>
      <c r="G303" s="66"/>
      <c r="H303" s="66"/>
      <c r="I303" s="66"/>
      <c r="J303" s="232"/>
      <c r="K303" s="266"/>
      <c r="L303" s="232"/>
      <c r="M303" s="232"/>
      <c r="N303" s="232"/>
      <c r="O303" s="66"/>
      <c r="P303" s="66"/>
      <c r="Q303" s="68"/>
      <c r="R303" s="261"/>
      <c r="S303" s="261"/>
      <c r="T303" s="261"/>
      <c r="U303" s="261"/>
      <c r="V303" s="261"/>
      <c r="W303" s="261"/>
      <c r="X303" s="261"/>
      <c r="Y303" s="261"/>
    </row>
    <row r="304" spans="1:25" ht="15.75" customHeight="1" x14ac:dyDescent="0.2">
      <c r="A304" s="16"/>
      <c r="B304" s="16"/>
      <c r="C304" s="16"/>
      <c r="D304" s="16"/>
      <c r="E304" s="66"/>
      <c r="F304" s="66"/>
      <c r="G304" s="66"/>
      <c r="H304" s="66"/>
      <c r="I304" s="66"/>
      <c r="J304" s="232"/>
      <c r="K304" s="266"/>
      <c r="L304" s="232"/>
      <c r="M304" s="232"/>
      <c r="N304" s="232"/>
      <c r="O304" s="66"/>
      <c r="P304" s="66"/>
      <c r="Q304" s="68"/>
      <c r="R304" s="261"/>
      <c r="S304" s="261"/>
      <c r="T304" s="261"/>
      <c r="U304" s="261"/>
      <c r="V304" s="261"/>
      <c r="W304" s="261"/>
      <c r="X304" s="261"/>
      <c r="Y304" s="261"/>
    </row>
    <row r="305" spans="1:25" ht="15.75" customHeight="1" x14ac:dyDescent="0.2">
      <c r="A305" s="16"/>
      <c r="B305" s="16"/>
      <c r="C305" s="16"/>
      <c r="D305" s="16"/>
      <c r="E305" s="66"/>
      <c r="F305" s="66"/>
      <c r="G305" s="66"/>
      <c r="H305" s="66"/>
      <c r="I305" s="66"/>
      <c r="J305" s="232"/>
      <c r="K305" s="266"/>
      <c r="L305" s="232"/>
      <c r="M305" s="232"/>
      <c r="N305" s="232"/>
      <c r="O305" s="66"/>
      <c r="P305" s="66"/>
      <c r="Q305" s="68"/>
      <c r="R305" s="261"/>
      <c r="S305" s="261"/>
      <c r="T305" s="261"/>
      <c r="U305" s="261"/>
      <c r="V305" s="261"/>
      <c r="W305" s="261"/>
      <c r="X305" s="261"/>
      <c r="Y305" s="261"/>
    </row>
    <row r="306" spans="1:25" ht="15.75" customHeight="1" x14ac:dyDescent="0.2">
      <c r="A306" s="16"/>
      <c r="B306" s="16"/>
      <c r="C306" s="16"/>
      <c r="D306" s="16"/>
      <c r="E306" s="66"/>
      <c r="F306" s="66"/>
      <c r="G306" s="66"/>
      <c r="H306" s="66"/>
      <c r="I306" s="66"/>
      <c r="J306" s="232"/>
      <c r="K306" s="266"/>
      <c r="L306" s="232"/>
      <c r="M306" s="232"/>
      <c r="N306" s="232"/>
      <c r="O306" s="66"/>
      <c r="P306" s="66"/>
      <c r="Q306" s="68"/>
      <c r="R306" s="261"/>
      <c r="S306" s="261"/>
      <c r="T306" s="261"/>
      <c r="U306" s="261"/>
      <c r="V306" s="261"/>
      <c r="W306" s="261"/>
      <c r="X306" s="261"/>
      <c r="Y306" s="261"/>
    </row>
    <row r="307" spans="1:25" ht="15.75" customHeight="1" x14ac:dyDescent="0.2">
      <c r="A307" s="16"/>
      <c r="B307" s="16"/>
      <c r="C307" s="16"/>
      <c r="D307" s="16"/>
      <c r="E307" s="66"/>
      <c r="F307" s="66"/>
      <c r="G307" s="66"/>
      <c r="H307" s="66"/>
      <c r="I307" s="66"/>
      <c r="J307" s="232"/>
      <c r="K307" s="266"/>
      <c r="L307" s="232"/>
      <c r="M307" s="232"/>
      <c r="N307" s="232"/>
      <c r="O307" s="66"/>
      <c r="P307" s="66"/>
      <c r="Q307" s="68"/>
      <c r="R307" s="261"/>
      <c r="S307" s="261"/>
      <c r="T307" s="261"/>
      <c r="U307" s="261"/>
      <c r="V307" s="261"/>
      <c r="W307" s="261"/>
      <c r="X307" s="261"/>
      <c r="Y307" s="261"/>
    </row>
    <row r="308" spans="1:25" ht="15.75" customHeight="1" x14ac:dyDescent="0.2">
      <c r="A308" s="16"/>
      <c r="B308" s="16"/>
      <c r="C308" s="16"/>
      <c r="D308" s="16"/>
      <c r="E308" s="66"/>
      <c r="F308" s="66"/>
      <c r="G308" s="66"/>
      <c r="H308" s="66"/>
      <c r="I308" s="66"/>
      <c r="J308" s="232"/>
      <c r="K308" s="266"/>
      <c r="L308" s="232"/>
      <c r="M308" s="232"/>
      <c r="N308" s="232"/>
      <c r="O308" s="66"/>
      <c r="P308" s="66"/>
      <c r="Q308" s="68"/>
      <c r="R308" s="261"/>
      <c r="S308" s="261"/>
      <c r="T308" s="261"/>
      <c r="U308" s="261"/>
      <c r="V308" s="261"/>
      <c r="W308" s="261"/>
      <c r="X308" s="261"/>
      <c r="Y308" s="261"/>
    </row>
    <row r="309" spans="1:25" ht="15.75" customHeight="1" x14ac:dyDescent="0.2">
      <c r="A309" s="16"/>
      <c r="B309" s="16"/>
      <c r="C309" s="16"/>
      <c r="D309" s="16"/>
      <c r="E309" s="66"/>
      <c r="F309" s="66"/>
      <c r="G309" s="66"/>
      <c r="H309" s="66"/>
      <c r="I309" s="66"/>
      <c r="J309" s="232"/>
      <c r="K309" s="266"/>
      <c r="L309" s="232"/>
      <c r="M309" s="232"/>
      <c r="N309" s="232"/>
      <c r="O309" s="66"/>
      <c r="P309" s="66"/>
      <c r="Q309" s="68"/>
      <c r="R309" s="261"/>
      <c r="S309" s="261"/>
      <c r="T309" s="261"/>
      <c r="U309" s="261"/>
      <c r="V309" s="261"/>
      <c r="W309" s="261"/>
      <c r="X309" s="261"/>
      <c r="Y309" s="261"/>
    </row>
    <row r="310" spans="1:25" ht="15.75" customHeight="1" x14ac:dyDescent="0.2">
      <c r="A310" s="16"/>
      <c r="B310" s="16"/>
      <c r="C310" s="16"/>
      <c r="D310" s="16"/>
      <c r="E310" s="66"/>
      <c r="F310" s="66"/>
      <c r="G310" s="66"/>
      <c r="H310" s="66"/>
      <c r="I310" s="66"/>
      <c r="J310" s="232"/>
      <c r="K310" s="266"/>
      <c r="L310" s="232"/>
      <c r="M310" s="232"/>
      <c r="N310" s="232"/>
      <c r="O310" s="66"/>
      <c r="P310" s="66"/>
      <c r="Q310" s="68"/>
      <c r="R310" s="261"/>
      <c r="S310" s="261"/>
      <c r="T310" s="261"/>
      <c r="U310" s="261"/>
      <c r="V310" s="261"/>
      <c r="W310" s="261"/>
      <c r="X310" s="261"/>
      <c r="Y310" s="261"/>
    </row>
    <row r="311" spans="1:25" ht="15.75" customHeight="1" x14ac:dyDescent="0.2">
      <c r="A311" s="16"/>
      <c r="B311" s="16"/>
      <c r="C311" s="16"/>
      <c r="D311" s="16"/>
      <c r="E311" s="66"/>
      <c r="F311" s="66"/>
      <c r="G311" s="66"/>
      <c r="H311" s="66"/>
      <c r="I311" s="66"/>
      <c r="J311" s="232"/>
      <c r="K311" s="266"/>
      <c r="L311" s="232"/>
      <c r="M311" s="232"/>
      <c r="N311" s="232"/>
      <c r="O311" s="66"/>
      <c r="P311" s="66"/>
      <c r="Q311" s="68"/>
      <c r="R311" s="261"/>
      <c r="S311" s="261"/>
      <c r="T311" s="261"/>
      <c r="U311" s="261"/>
      <c r="V311" s="261"/>
      <c r="W311" s="261"/>
      <c r="X311" s="261"/>
      <c r="Y311" s="261"/>
    </row>
    <row r="312" spans="1:25" ht="15.75" customHeight="1" x14ac:dyDescent="0.2">
      <c r="A312" s="16"/>
      <c r="B312" s="16"/>
      <c r="C312" s="16"/>
      <c r="D312" s="16"/>
      <c r="E312" s="66"/>
      <c r="F312" s="66"/>
      <c r="G312" s="66"/>
      <c r="H312" s="66"/>
      <c r="I312" s="66"/>
      <c r="J312" s="232"/>
      <c r="K312" s="266"/>
      <c r="L312" s="232"/>
      <c r="M312" s="232"/>
      <c r="N312" s="232"/>
      <c r="O312" s="66"/>
      <c r="P312" s="66"/>
      <c r="Q312" s="68"/>
      <c r="R312" s="261"/>
      <c r="S312" s="261"/>
      <c r="T312" s="261"/>
      <c r="U312" s="261"/>
      <c r="V312" s="261"/>
      <c r="W312" s="261"/>
      <c r="X312" s="261"/>
      <c r="Y312" s="261"/>
    </row>
    <row r="313" spans="1:25" ht="15.75" customHeight="1" x14ac:dyDescent="0.2">
      <c r="A313" s="16"/>
      <c r="B313" s="16"/>
      <c r="C313" s="16"/>
      <c r="D313" s="16"/>
      <c r="E313" s="66"/>
      <c r="F313" s="66"/>
      <c r="G313" s="66"/>
      <c r="H313" s="66"/>
      <c r="I313" s="66"/>
      <c r="J313" s="232"/>
      <c r="K313" s="266"/>
      <c r="L313" s="232"/>
      <c r="M313" s="232"/>
      <c r="N313" s="232"/>
      <c r="O313" s="66"/>
      <c r="P313" s="66"/>
      <c r="Q313" s="68"/>
      <c r="R313" s="261"/>
      <c r="S313" s="261"/>
      <c r="T313" s="261"/>
      <c r="U313" s="261"/>
      <c r="V313" s="261"/>
      <c r="W313" s="261"/>
      <c r="X313" s="261"/>
      <c r="Y313" s="261"/>
    </row>
    <row r="314" spans="1:25" ht="15.75" customHeight="1" x14ac:dyDescent="0.2">
      <c r="A314" s="16"/>
      <c r="B314" s="16"/>
      <c r="C314" s="16"/>
      <c r="D314" s="16"/>
      <c r="E314" s="66"/>
      <c r="F314" s="66"/>
      <c r="G314" s="66"/>
      <c r="H314" s="66"/>
      <c r="I314" s="66"/>
      <c r="J314" s="232"/>
      <c r="K314" s="266"/>
      <c r="L314" s="232"/>
      <c r="M314" s="232"/>
      <c r="N314" s="232"/>
      <c r="O314" s="66"/>
      <c r="P314" s="66"/>
      <c r="Q314" s="68"/>
      <c r="R314" s="261"/>
      <c r="S314" s="261"/>
      <c r="T314" s="261"/>
      <c r="U314" s="261"/>
      <c r="V314" s="261"/>
      <c r="W314" s="261"/>
      <c r="X314" s="261"/>
      <c r="Y314" s="261"/>
    </row>
    <row r="315" spans="1:25" ht="15.75" customHeight="1" x14ac:dyDescent="0.2">
      <c r="A315" s="16"/>
      <c r="B315" s="16"/>
      <c r="C315" s="16"/>
      <c r="D315" s="16"/>
      <c r="E315" s="66"/>
      <c r="F315" s="66"/>
      <c r="G315" s="66"/>
      <c r="H315" s="66"/>
      <c r="I315" s="66"/>
      <c r="J315" s="232"/>
      <c r="K315" s="266"/>
      <c r="L315" s="232"/>
      <c r="M315" s="232"/>
      <c r="N315" s="232"/>
      <c r="O315" s="66"/>
      <c r="P315" s="66"/>
      <c r="Q315" s="68"/>
      <c r="R315" s="261"/>
      <c r="S315" s="261"/>
      <c r="T315" s="261"/>
      <c r="U315" s="261"/>
      <c r="V315" s="261"/>
      <c r="W315" s="261"/>
      <c r="X315" s="261"/>
      <c r="Y315" s="261"/>
    </row>
    <row r="316" spans="1:25" ht="15.75" customHeight="1" x14ac:dyDescent="0.2">
      <c r="A316" s="16"/>
      <c r="B316" s="16"/>
      <c r="C316" s="16"/>
      <c r="D316" s="16"/>
      <c r="E316" s="66"/>
      <c r="F316" s="66"/>
      <c r="G316" s="66"/>
      <c r="H316" s="66"/>
      <c r="I316" s="66"/>
      <c r="J316" s="232"/>
      <c r="K316" s="266"/>
      <c r="L316" s="232"/>
      <c r="M316" s="232"/>
      <c r="N316" s="232"/>
      <c r="O316" s="66"/>
      <c r="P316" s="66"/>
      <c r="Q316" s="68"/>
      <c r="R316" s="261"/>
      <c r="S316" s="261"/>
      <c r="T316" s="261"/>
      <c r="U316" s="261"/>
      <c r="V316" s="261"/>
      <c r="W316" s="261"/>
      <c r="X316" s="261"/>
      <c r="Y316" s="261"/>
    </row>
    <row r="317" spans="1:25" ht="15.75" customHeight="1" x14ac:dyDescent="0.2">
      <c r="A317" s="16"/>
      <c r="B317" s="16"/>
      <c r="C317" s="16"/>
      <c r="D317" s="16"/>
      <c r="E317" s="66"/>
      <c r="F317" s="66"/>
      <c r="G317" s="66"/>
      <c r="H317" s="66"/>
      <c r="I317" s="66"/>
      <c r="J317" s="232"/>
      <c r="K317" s="266"/>
      <c r="L317" s="232"/>
      <c r="M317" s="232"/>
      <c r="N317" s="232"/>
      <c r="O317" s="66"/>
      <c r="P317" s="66"/>
      <c r="Q317" s="68"/>
      <c r="R317" s="261"/>
      <c r="S317" s="261"/>
      <c r="T317" s="261"/>
      <c r="U317" s="261"/>
      <c r="V317" s="261"/>
      <c r="W317" s="261"/>
      <c r="X317" s="261"/>
      <c r="Y317" s="261"/>
    </row>
    <row r="318" spans="1:25" ht="15.75" customHeight="1" x14ac:dyDescent="0.2">
      <c r="A318" s="16"/>
      <c r="B318" s="16"/>
      <c r="C318" s="16"/>
      <c r="D318" s="16"/>
      <c r="E318" s="66"/>
      <c r="F318" s="66"/>
      <c r="G318" s="66"/>
      <c r="H318" s="66"/>
      <c r="I318" s="66"/>
      <c r="J318" s="232"/>
      <c r="K318" s="266"/>
      <c r="L318" s="232"/>
      <c r="M318" s="232"/>
      <c r="N318" s="232"/>
      <c r="O318" s="66"/>
      <c r="P318" s="66"/>
      <c r="Q318" s="68"/>
      <c r="R318" s="261"/>
      <c r="S318" s="261"/>
      <c r="T318" s="261"/>
      <c r="U318" s="261"/>
      <c r="V318" s="261"/>
      <c r="W318" s="261"/>
      <c r="X318" s="261"/>
      <c r="Y318" s="261"/>
    </row>
    <row r="319" spans="1:25" ht="15.75" customHeight="1" x14ac:dyDescent="0.2">
      <c r="A319" s="16"/>
      <c r="B319" s="16"/>
      <c r="C319" s="16"/>
      <c r="D319" s="16"/>
      <c r="E319" s="66"/>
      <c r="F319" s="66"/>
      <c r="G319" s="66"/>
      <c r="H319" s="66"/>
      <c r="I319" s="66"/>
      <c r="J319" s="232"/>
      <c r="K319" s="266"/>
      <c r="L319" s="232"/>
      <c r="M319" s="232"/>
      <c r="N319" s="232"/>
      <c r="O319" s="66"/>
      <c r="P319" s="66"/>
      <c r="Q319" s="68"/>
      <c r="R319" s="261"/>
      <c r="S319" s="261"/>
      <c r="T319" s="261"/>
      <c r="U319" s="261"/>
      <c r="V319" s="261"/>
      <c r="W319" s="261"/>
      <c r="X319" s="261"/>
      <c r="Y319" s="261"/>
    </row>
    <row r="320" spans="1:25" ht="15.75" customHeight="1" x14ac:dyDescent="0.2">
      <c r="A320" s="16"/>
      <c r="B320" s="16"/>
      <c r="C320" s="16"/>
      <c r="D320" s="16"/>
      <c r="E320" s="66"/>
      <c r="F320" s="66"/>
      <c r="G320" s="66"/>
      <c r="H320" s="66"/>
      <c r="I320" s="66"/>
      <c r="J320" s="232"/>
      <c r="K320" s="266"/>
      <c r="L320" s="232"/>
      <c r="M320" s="232"/>
      <c r="N320" s="232"/>
      <c r="O320" s="66"/>
      <c r="P320" s="66"/>
      <c r="Q320" s="68"/>
      <c r="R320" s="261"/>
      <c r="S320" s="261"/>
      <c r="T320" s="261"/>
      <c r="U320" s="261"/>
      <c r="V320" s="261"/>
      <c r="W320" s="261"/>
      <c r="X320" s="261"/>
      <c r="Y320" s="261"/>
    </row>
    <row r="321" spans="1:25" ht="15.75" customHeight="1" x14ac:dyDescent="0.2">
      <c r="A321" s="16"/>
      <c r="B321" s="16"/>
      <c r="C321" s="16"/>
      <c r="D321" s="16"/>
      <c r="E321" s="66"/>
      <c r="F321" s="66"/>
      <c r="G321" s="66"/>
      <c r="H321" s="66"/>
      <c r="I321" s="66"/>
      <c r="J321" s="232"/>
      <c r="K321" s="266"/>
      <c r="L321" s="232"/>
      <c r="M321" s="232"/>
      <c r="N321" s="232"/>
      <c r="O321" s="66"/>
      <c r="P321" s="66"/>
      <c r="Q321" s="68"/>
      <c r="R321" s="261"/>
      <c r="S321" s="261"/>
      <c r="T321" s="261"/>
      <c r="U321" s="261"/>
      <c r="V321" s="261"/>
      <c r="W321" s="261"/>
      <c r="X321" s="261"/>
      <c r="Y321" s="261"/>
    </row>
    <row r="322" spans="1:25" ht="15.75" customHeight="1" x14ac:dyDescent="0.2">
      <c r="A322" s="16"/>
      <c r="B322" s="16"/>
      <c r="C322" s="16"/>
      <c r="D322" s="16"/>
      <c r="E322" s="66"/>
      <c r="F322" s="66"/>
      <c r="G322" s="66"/>
      <c r="H322" s="66"/>
      <c r="I322" s="66"/>
      <c r="J322" s="232"/>
      <c r="K322" s="266"/>
      <c r="L322" s="232"/>
      <c r="M322" s="232"/>
      <c r="N322" s="232"/>
      <c r="O322" s="66"/>
      <c r="P322" s="66"/>
      <c r="Q322" s="68"/>
      <c r="R322" s="261"/>
      <c r="S322" s="261"/>
      <c r="T322" s="261"/>
      <c r="U322" s="261"/>
      <c r="V322" s="261"/>
      <c r="W322" s="261"/>
      <c r="X322" s="261"/>
      <c r="Y322" s="261"/>
    </row>
    <row r="323" spans="1:25" ht="15.75" customHeight="1" x14ac:dyDescent="0.2">
      <c r="A323" s="16"/>
      <c r="B323" s="16"/>
      <c r="C323" s="16"/>
      <c r="D323" s="16"/>
      <c r="E323" s="66"/>
      <c r="F323" s="66"/>
      <c r="G323" s="66"/>
      <c r="H323" s="66"/>
      <c r="I323" s="66"/>
      <c r="J323" s="232"/>
      <c r="K323" s="266"/>
      <c r="L323" s="232"/>
      <c r="M323" s="232"/>
      <c r="N323" s="232"/>
      <c r="O323" s="66"/>
      <c r="P323" s="66"/>
      <c r="Q323" s="68"/>
      <c r="R323" s="261"/>
      <c r="S323" s="261"/>
      <c r="T323" s="261"/>
      <c r="U323" s="261"/>
      <c r="V323" s="261"/>
      <c r="W323" s="261"/>
      <c r="X323" s="261"/>
      <c r="Y323" s="261"/>
    </row>
    <row r="324" spans="1:25" ht="15.75" customHeight="1" x14ac:dyDescent="0.2">
      <c r="A324" s="16"/>
      <c r="B324" s="16"/>
      <c r="C324" s="16"/>
      <c r="D324" s="16"/>
      <c r="E324" s="66"/>
      <c r="F324" s="66"/>
      <c r="G324" s="66"/>
      <c r="H324" s="66"/>
      <c r="I324" s="66"/>
      <c r="J324" s="232"/>
      <c r="K324" s="266"/>
      <c r="L324" s="232"/>
      <c r="M324" s="232"/>
      <c r="N324" s="232"/>
      <c r="O324" s="66"/>
      <c r="P324" s="66"/>
      <c r="Q324" s="68"/>
      <c r="R324" s="261"/>
      <c r="S324" s="261"/>
      <c r="T324" s="261"/>
      <c r="U324" s="261"/>
      <c r="V324" s="261"/>
      <c r="W324" s="261"/>
      <c r="X324" s="261"/>
      <c r="Y324" s="261"/>
    </row>
    <row r="325" spans="1:25" ht="15.75" customHeight="1" x14ac:dyDescent="0.2">
      <c r="A325" s="16"/>
      <c r="B325" s="16"/>
      <c r="C325" s="16"/>
      <c r="D325" s="16"/>
      <c r="E325" s="66"/>
      <c r="F325" s="66"/>
      <c r="G325" s="66"/>
      <c r="H325" s="66"/>
      <c r="I325" s="66"/>
      <c r="J325" s="232"/>
      <c r="K325" s="266"/>
      <c r="L325" s="232"/>
      <c r="M325" s="232"/>
      <c r="N325" s="232"/>
      <c r="O325" s="66"/>
      <c r="P325" s="66"/>
      <c r="Q325" s="68"/>
      <c r="R325" s="261"/>
      <c r="S325" s="261"/>
      <c r="T325" s="261"/>
      <c r="U325" s="261"/>
      <c r="V325" s="261"/>
      <c r="W325" s="261"/>
      <c r="X325" s="261"/>
      <c r="Y325" s="261"/>
    </row>
    <row r="326" spans="1:25" ht="15.75" customHeight="1" x14ac:dyDescent="0.2">
      <c r="A326" s="16"/>
      <c r="B326" s="16"/>
      <c r="C326" s="16"/>
      <c r="D326" s="16"/>
      <c r="E326" s="66"/>
      <c r="F326" s="66"/>
      <c r="G326" s="66"/>
      <c r="H326" s="66"/>
      <c r="I326" s="66"/>
      <c r="J326" s="232"/>
      <c r="K326" s="266"/>
      <c r="L326" s="232"/>
      <c r="M326" s="232"/>
      <c r="N326" s="232"/>
      <c r="O326" s="66"/>
      <c r="P326" s="66"/>
      <c r="Q326" s="68"/>
      <c r="R326" s="261"/>
      <c r="S326" s="261"/>
      <c r="T326" s="261"/>
      <c r="U326" s="261"/>
      <c r="V326" s="261"/>
      <c r="W326" s="261"/>
      <c r="X326" s="261"/>
      <c r="Y326" s="261"/>
    </row>
    <row r="327" spans="1:25" ht="15.75" customHeight="1" x14ac:dyDescent="0.2">
      <c r="A327" s="16"/>
      <c r="B327" s="16"/>
      <c r="C327" s="16"/>
      <c r="D327" s="16"/>
      <c r="E327" s="66"/>
      <c r="F327" s="66"/>
      <c r="G327" s="66"/>
      <c r="H327" s="66"/>
      <c r="I327" s="66"/>
      <c r="J327" s="232"/>
      <c r="K327" s="266"/>
      <c r="L327" s="232"/>
      <c r="M327" s="232"/>
      <c r="N327" s="232"/>
      <c r="O327" s="66"/>
      <c r="P327" s="66"/>
      <c r="Q327" s="68"/>
      <c r="R327" s="261"/>
      <c r="S327" s="261"/>
      <c r="T327" s="261"/>
      <c r="U327" s="261"/>
      <c r="V327" s="261"/>
      <c r="W327" s="261"/>
      <c r="X327" s="261"/>
      <c r="Y327" s="261"/>
    </row>
    <row r="328" spans="1:25" ht="15.75" customHeight="1" x14ac:dyDescent="0.2">
      <c r="A328" s="16"/>
      <c r="B328" s="16"/>
      <c r="C328" s="16"/>
      <c r="D328" s="16"/>
      <c r="E328" s="66"/>
      <c r="F328" s="66"/>
      <c r="G328" s="66"/>
      <c r="H328" s="66"/>
      <c r="I328" s="66"/>
      <c r="J328" s="232"/>
      <c r="K328" s="266"/>
      <c r="L328" s="232"/>
      <c r="M328" s="232"/>
      <c r="N328" s="232"/>
      <c r="O328" s="66"/>
      <c r="P328" s="66"/>
      <c r="Q328" s="68"/>
      <c r="R328" s="261"/>
      <c r="S328" s="261"/>
      <c r="T328" s="261"/>
      <c r="U328" s="261"/>
      <c r="V328" s="261"/>
      <c r="W328" s="261"/>
      <c r="X328" s="261"/>
      <c r="Y328" s="261"/>
    </row>
    <row r="329" spans="1:25" ht="15.75" customHeight="1" x14ac:dyDescent="0.2">
      <c r="A329" s="16"/>
      <c r="B329" s="16"/>
      <c r="C329" s="16"/>
      <c r="D329" s="16"/>
      <c r="E329" s="66"/>
      <c r="F329" s="66"/>
      <c r="G329" s="66"/>
      <c r="H329" s="66"/>
      <c r="I329" s="66"/>
      <c r="J329" s="232"/>
      <c r="K329" s="266"/>
      <c r="L329" s="232"/>
      <c r="M329" s="232"/>
      <c r="N329" s="232"/>
      <c r="O329" s="66"/>
      <c r="P329" s="66"/>
      <c r="Q329" s="68"/>
      <c r="R329" s="261"/>
      <c r="S329" s="261"/>
      <c r="T329" s="261"/>
      <c r="U329" s="261"/>
      <c r="V329" s="261"/>
      <c r="W329" s="261"/>
      <c r="X329" s="261"/>
      <c r="Y329" s="261"/>
    </row>
    <row r="330" spans="1:25" ht="15.75" customHeight="1" x14ac:dyDescent="0.2">
      <c r="A330" s="16"/>
      <c r="B330" s="16"/>
      <c r="C330" s="16"/>
      <c r="D330" s="16"/>
      <c r="E330" s="66"/>
      <c r="F330" s="66"/>
      <c r="G330" s="66"/>
      <c r="H330" s="66"/>
      <c r="I330" s="66"/>
      <c r="J330" s="232"/>
      <c r="K330" s="266"/>
      <c r="L330" s="232"/>
      <c r="M330" s="232"/>
      <c r="N330" s="232"/>
      <c r="O330" s="66"/>
      <c r="P330" s="66"/>
      <c r="Q330" s="68"/>
      <c r="R330" s="261"/>
      <c r="S330" s="261"/>
      <c r="T330" s="261"/>
      <c r="U330" s="261"/>
      <c r="V330" s="261"/>
      <c r="W330" s="261"/>
      <c r="X330" s="261"/>
      <c r="Y330" s="261"/>
    </row>
    <row r="331" spans="1:25" ht="15.75" customHeight="1" x14ac:dyDescent="0.2">
      <c r="A331" s="16"/>
      <c r="B331" s="16"/>
      <c r="C331" s="16"/>
      <c r="D331" s="16"/>
      <c r="E331" s="66"/>
      <c r="F331" s="66"/>
      <c r="G331" s="66"/>
      <c r="H331" s="66"/>
      <c r="I331" s="66"/>
      <c r="J331" s="232"/>
      <c r="K331" s="266"/>
      <c r="L331" s="232"/>
      <c r="M331" s="232"/>
      <c r="N331" s="232"/>
      <c r="O331" s="66"/>
      <c r="P331" s="66"/>
      <c r="Q331" s="68"/>
      <c r="R331" s="261"/>
      <c r="S331" s="261"/>
      <c r="T331" s="261"/>
      <c r="U331" s="261"/>
      <c r="V331" s="261"/>
      <c r="W331" s="261"/>
      <c r="X331" s="261"/>
      <c r="Y331" s="261"/>
    </row>
    <row r="332" spans="1:25" ht="15.75" customHeight="1" x14ac:dyDescent="0.2">
      <c r="A332" s="16"/>
      <c r="B332" s="16"/>
      <c r="C332" s="16"/>
      <c r="D332" s="16"/>
      <c r="E332" s="66"/>
      <c r="F332" s="66"/>
      <c r="G332" s="66"/>
      <c r="H332" s="66"/>
      <c r="I332" s="66"/>
      <c r="J332" s="232"/>
      <c r="K332" s="266"/>
      <c r="L332" s="232"/>
      <c r="M332" s="232"/>
      <c r="N332" s="232"/>
      <c r="O332" s="66"/>
      <c r="P332" s="66"/>
      <c r="Q332" s="68"/>
      <c r="R332" s="261"/>
      <c r="S332" s="261"/>
      <c r="T332" s="261"/>
      <c r="U332" s="261"/>
      <c r="V332" s="261"/>
      <c r="W332" s="261"/>
      <c r="X332" s="261"/>
      <c r="Y332" s="261"/>
    </row>
    <row r="333" spans="1:25" ht="15.75" customHeight="1" x14ac:dyDescent="0.2">
      <c r="A333" s="16"/>
      <c r="B333" s="16"/>
      <c r="C333" s="16"/>
      <c r="D333" s="16"/>
      <c r="E333" s="66"/>
      <c r="F333" s="66"/>
      <c r="G333" s="66"/>
      <c r="H333" s="66"/>
      <c r="I333" s="66"/>
      <c r="J333" s="232"/>
      <c r="K333" s="266"/>
      <c r="L333" s="232"/>
      <c r="M333" s="232"/>
      <c r="N333" s="232"/>
      <c r="O333" s="66"/>
      <c r="P333" s="66"/>
      <c r="Q333" s="68"/>
      <c r="R333" s="261"/>
      <c r="S333" s="261"/>
      <c r="T333" s="261"/>
      <c r="U333" s="261"/>
      <c r="V333" s="261"/>
      <c r="W333" s="261"/>
      <c r="X333" s="261"/>
      <c r="Y333" s="261"/>
    </row>
    <row r="334" spans="1:25" ht="15.75" customHeight="1" x14ac:dyDescent="0.2">
      <c r="A334" s="16"/>
      <c r="B334" s="16"/>
      <c r="C334" s="16"/>
      <c r="D334" s="16"/>
      <c r="E334" s="66"/>
      <c r="F334" s="66"/>
      <c r="G334" s="66"/>
      <c r="H334" s="66"/>
      <c r="I334" s="66"/>
      <c r="J334" s="232"/>
      <c r="K334" s="266"/>
      <c r="L334" s="232"/>
      <c r="M334" s="232"/>
      <c r="N334" s="232"/>
      <c r="O334" s="66"/>
      <c r="P334" s="66"/>
      <c r="Q334" s="68"/>
      <c r="R334" s="261"/>
      <c r="S334" s="261"/>
      <c r="T334" s="261"/>
      <c r="U334" s="261"/>
      <c r="V334" s="261"/>
      <c r="W334" s="261"/>
      <c r="X334" s="261"/>
      <c r="Y334" s="261"/>
    </row>
    <row r="335" spans="1:25" ht="15.75" customHeight="1" x14ac:dyDescent="0.2">
      <c r="A335" s="16"/>
      <c r="B335" s="16"/>
      <c r="C335" s="16"/>
      <c r="D335" s="16"/>
      <c r="E335" s="66"/>
      <c r="F335" s="66"/>
      <c r="G335" s="66"/>
      <c r="H335" s="66"/>
      <c r="I335" s="66"/>
      <c r="J335" s="232"/>
      <c r="K335" s="266"/>
      <c r="L335" s="232"/>
      <c r="M335" s="232"/>
      <c r="N335" s="232"/>
      <c r="O335" s="66"/>
      <c r="P335" s="66"/>
      <c r="Q335" s="68"/>
      <c r="R335" s="261"/>
      <c r="S335" s="261"/>
      <c r="T335" s="261"/>
      <c r="U335" s="261"/>
      <c r="V335" s="261"/>
      <c r="W335" s="261"/>
      <c r="X335" s="261"/>
      <c r="Y335" s="261"/>
    </row>
    <row r="336" spans="1:25" ht="15.75" customHeight="1" x14ac:dyDescent="0.2">
      <c r="A336" s="16"/>
      <c r="B336" s="16"/>
      <c r="C336" s="16"/>
      <c r="D336" s="16"/>
      <c r="E336" s="66"/>
      <c r="F336" s="66"/>
      <c r="G336" s="66"/>
      <c r="H336" s="66"/>
      <c r="I336" s="66"/>
      <c r="J336" s="232"/>
      <c r="K336" s="266"/>
      <c r="L336" s="232"/>
      <c r="M336" s="232"/>
      <c r="N336" s="232"/>
      <c r="O336" s="66"/>
      <c r="P336" s="66"/>
      <c r="Q336" s="68"/>
      <c r="R336" s="261"/>
      <c r="S336" s="261"/>
      <c r="T336" s="261"/>
      <c r="U336" s="261"/>
      <c r="V336" s="261"/>
      <c r="W336" s="261"/>
      <c r="X336" s="261"/>
      <c r="Y336" s="261"/>
    </row>
    <row r="337" spans="1:25" ht="15.75" customHeight="1" x14ac:dyDescent="0.2">
      <c r="A337" s="16"/>
      <c r="B337" s="16"/>
      <c r="C337" s="16"/>
      <c r="D337" s="16"/>
      <c r="E337" s="66"/>
      <c r="F337" s="66"/>
      <c r="G337" s="66"/>
      <c r="H337" s="66"/>
      <c r="I337" s="66"/>
      <c r="J337" s="232"/>
      <c r="K337" s="266"/>
      <c r="L337" s="232"/>
      <c r="M337" s="232"/>
      <c r="N337" s="232"/>
      <c r="O337" s="66"/>
      <c r="P337" s="66"/>
      <c r="Q337" s="68"/>
      <c r="R337" s="261"/>
      <c r="S337" s="261"/>
      <c r="T337" s="261"/>
      <c r="U337" s="261"/>
      <c r="V337" s="261"/>
      <c r="W337" s="261"/>
      <c r="X337" s="261"/>
      <c r="Y337" s="261"/>
    </row>
    <row r="338" spans="1:25" ht="15.75" customHeight="1" x14ac:dyDescent="0.2">
      <c r="A338" s="16"/>
      <c r="B338" s="16"/>
      <c r="C338" s="16"/>
      <c r="D338" s="16"/>
      <c r="E338" s="66"/>
      <c r="F338" s="66"/>
      <c r="G338" s="66"/>
      <c r="H338" s="66"/>
      <c r="I338" s="66"/>
      <c r="J338" s="232"/>
      <c r="K338" s="266"/>
      <c r="L338" s="232"/>
      <c r="M338" s="232"/>
      <c r="N338" s="232"/>
      <c r="O338" s="66"/>
      <c r="P338" s="66"/>
      <c r="Q338" s="68"/>
      <c r="R338" s="261"/>
      <c r="S338" s="261"/>
      <c r="T338" s="261"/>
      <c r="U338" s="261"/>
      <c r="V338" s="261"/>
      <c r="W338" s="261"/>
      <c r="X338" s="261"/>
      <c r="Y338" s="261"/>
    </row>
    <row r="339" spans="1:25" ht="15.75" customHeight="1" x14ac:dyDescent="0.2">
      <c r="A339" s="16"/>
      <c r="B339" s="16"/>
      <c r="C339" s="16"/>
      <c r="D339" s="16"/>
      <c r="E339" s="66"/>
      <c r="F339" s="66"/>
      <c r="G339" s="66"/>
      <c r="H339" s="66"/>
      <c r="I339" s="66"/>
      <c r="J339" s="232"/>
      <c r="K339" s="266"/>
      <c r="L339" s="232"/>
      <c r="M339" s="232"/>
      <c r="N339" s="232"/>
      <c r="O339" s="66"/>
      <c r="P339" s="66"/>
      <c r="Q339" s="68"/>
      <c r="R339" s="261"/>
      <c r="S339" s="261"/>
      <c r="T339" s="261"/>
      <c r="U339" s="261"/>
      <c r="V339" s="261"/>
      <c r="W339" s="261"/>
      <c r="X339" s="261"/>
      <c r="Y339" s="261"/>
    </row>
    <row r="340" spans="1:25" ht="15.75" customHeight="1" x14ac:dyDescent="0.2">
      <c r="A340" s="16"/>
      <c r="B340" s="16"/>
      <c r="C340" s="16"/>
      <c r="D340" s="16"/>
      <c r="E340" s="66"/>
      <c r="F340" s="66"/>
      <c r="G340" s="66"/>
      <c r="H340" s="66"/>
      <c r="I340" s="66"/>
      <c r="J340" s="232"/>
      <c r="K340" s="266"/>
      <c r="L340" s="232"/>
      <c r="M340" s="232"/>
      <c r="N340" s="232"/>
      <c r="O340" s="66"/>
      <c r="P340" s="66"/>
      <c r="Q340" s="68"/>
      <c r="R340" s="261"/>
      <c r="S340" s="261"/>
      <c r="T340" s="261"/>
      <c r="U340" s="261"/>
      <c r="V340" s="261"/>
      <c r="W340" s="261"/>
      <c r="X340" s="261"/>
      <c r="Y340" s="261"/>
    </row>
    <row r="341" spans="1:25" ht="15.75" customHeight="1" x14ac:dyDescent="0.2">
      <c r="A341" s="16"/>
      <c r="B341" s="16"/>
      <c r="C341" s="16"/>
      <c r="D341" s="16"/>
      <c r="E341" s="66"/>
      <c r="F341" s="66"/>
      <c r="G341" s="66"/>
      <c r="H341" s="66"/>
      <c r="I341" s="66"/>
      <c r="J341" s="232"/>
      <c r="K341" s="266"/>
      <c r="L341" s="232"/>
      <c r="M341" s="232"/>
      <c r="N341" s="232"/>
      <c r="O341" s="66"/>
      <c r="P341" s="66"/>
      <c r="Q341" s="68"/>
      <c r="R341" s="261"/>
      <c r="S341" s="261"/>
      <c r="T341" s="261"/>
      <c r="U341" s="261"/>
      <c r="V341" s="261"/>
      <c r="W341" s="261"/>
      <c r="X341" s="261"/>
      <c r="Y341" s="261"/>
    </row>
    <row r="342" spans="1:25" ht="15.75" customHeight="1" x14ac:dyDescent="0.2">
      <c r="A342" s="16"/>
      <c r="B342" s="16"/>
      <c r="C342" s="16"/>
      <c r="D342" s="16"/>
      <c r="E342" s="66"/>
      <c r="F342" s="66"/>
      <c r="G342" s="66"/>
      <c r="H342" s="66"/>
      <c r="I342" s="66"/>
      <c r="J342" s="232"/>
      <c r="K342" s="266"/>
      <c r="L342" s="232"/>
      <c r="M342" s="232"/>
      <c r="N342" s="232"/>
      <c r="O342" s="66"/>
      <c r="P342" s="66"/>
      <c r="Q342" s="68"/>
      <c r="R342" s="261"/>
      <c r="S342" s="261"/>
      <c r="T342" s="261"/>
      <c r="U342" s="261"/>
      <c r="V342" s="261"/>
      <c r="W342" s="261"/>
      <c r="X342" s="261"/>
      <c r="Y342" s="261"/>
    </row>
    <row r="343" spans="1:25" ht="15.75" customHeight="1" x14ac:dyDescent="0.2">
      <c r="A343" s="16"/>
      <c r="B343" s="16"/>
      <c r="C343" s="16"/>
      <c r="D343" s="16"/>
      <c r="E343" s="66"/>
      <c r="F343" s="66"/>
      <c r="G343" s="66"/>
      <c r="H343" s="66"/>
      <c r="I343" s="66"/>
      <c r="J343" s="232"/>
      <c r="K343" s="266"/>
      <c r="L343" s="232"/>
      <c r="M343" s="232"/>
      <c r="N343" s="232"/>
      <c r="O343" s="66"/>
      <c r="P343" s="66"/>
      <c r="Q343" s="68"/>
      <c r="R343" s="261"/>
      <c r="S343" s="261"/>
      <c r="T343" s="261"/>
      <c r="U343" s="261"/>
      <c r="V343" s="261"/>
      <c r="W343" s="261"/>
      <c r="X343" s="261"/>
      <c r="Y343" s="261"/>
    </row>
    <row r="344" spans="1:25" ht="15.75" customHeight="1" x14ac:dyDescent="0.2">
      <c r="A344" s="16"/>
      <c r="B344" s="16"/>
      <c r="C344" s="16"/>
      <c r="D344" s="16"/>
      <c r="E344" s="66"/>
      <c r="F344" s="66"/>
      <c r="G344" s="66"/>
      <c r="H344" s="66"/>
      <c r="I344" s="66"/>
      <c r="J344" s="232"/>
      <c r="K344" s="266"/>
      <c r="L344" s="232"/>
      <c r="M344" s="232"/>
      <c r="N344" s="232"/>
      <c r="O344" s="66"/>
      <c r="P344" s="66"/>
      <c r="Q344" s="68"/>
      <c r="R344" s="261"/>
      <c r="S344" s="261"/>
      <c r="T344" s="261"/>
      <c r="U344" s="261"/>
      <c r="V344" s="261"/>
      <c r="W344" s="261"/>
      <c r="X344" s="261"/>
      <c r="Y344" s="261"/>
    </row>
    <row r="345" spans="1:25" ht="15.75" customHeight="1" x14ac:dyDescent="0.2">
      <c r="A345" s="16"/>
      <c r="B345" s="16"/>
      <c r="C345" s="16"/>
      <c r="D345" s="16"/>
      <c r="E345" s="66"/>
      <c r="F345" s="66"/>
      <c r="G345" s="66"/>
      <c r="H345" s="66"/>
      <c r="I345" s="66"/>
      <c r="J345" s="232"/>
      <c r="K345" s="266"/>
      <c r="L345" s="232"/>
      <c r="M345" s="232"/>
      <c r="N345" s="232"/>
      <c r="O345" s="66"/>
      <c r="P345" s="66"/>
      <c r="Q345" s="68"/>
      <c r="R345" s="261"/>
      <c r="S345" s="261"/>
      <c r="T345" s="261"/>
      <c r="U345" s="261"/>
      <c r="V345" s="261"/>
      <c r="W345" s="261"/>
      <c r="X345" s="261"/>
      <c r="Y345" s="261"/>
    </row>
    <row r="346" spans="1:25" ht="15.75" customHeight="1" x14ac:dyDescent="0.2">
      <c r="A346" s="16"/>
      <c r="B346" s="16"/>
      <c r="C346" s="16"/>
      <c r="D346" s="16"/>
      <c r="E346" s="66"/>
      <c r="F346" s="66"/>
      <c r="G346" s="66"/>
      <c r="H346" s="66"/>
      <c r="I346" s="66"/>
      <c r="J346" s="232"/>
      <c r="K346" s="266"/>
      <c r="L346" s="232"/>
      <c r="M346" s="232"/>
      <c r="N346" s="232"/>
      <c r="O346" s="66"/>
      <c r="P346" s="66"/>
      <c r="Q346" s="68"/>
      <c r="R346" s="261"/>
      <c r="S346" s="261"/>
      <c r="T346" s="261"/>
      <c r="U346" s="261"/>
      <c r="V346" s="261"/>
      <c r="W346" s="261"/>
      <c r="X346" s="261"/>
      <c r="Y346" s="261"/>
    </row>
    <row r="347" spans="1:25" ht="15.75" customHeight="1" x14ac:dyDescent="0.2">
      <c r="A347" s="16"/>
      <c r="B347" s="16"/>
      <c r="C347" s="16"/>
      <c r="D347" s="16"/>
      <c r="E347" s="66"/>
      <c r="F347" s="66"/>
      <c r="G347" s="66"/>
      <c r="H347" s="66"/>
      <c r="I347" s="66"/>
      <c r="J347" s="232"/>
      <c r="K347" s="266"/>
      <c r="L347" s="232"/>
      <c r="M347" s="232"/>
      <c r="N347" s="232"/>
      <c r="O347" s="66"/>
      <c r="P347" s="66"/>
      <c r="Q347" s="68"/>
      <c r="R347" s="261"/>
      <c r="S347" s="261"/>
      <c r="T347" s="261"/>
      <c r="U347" s="261"/>
      <c r="V347" s="261"/>
      <c r="W347" s="261"/>
      <c r="X347" s="261"/>
      <c r="Y347" s="261"/>
    </row>
    <row r="348" spans="1:25" ht="15.75" customHeight="1" x14ac:dyDescent="0.2">
      <c r="A348" s="16"/>
      <c r="B348" s="16"/>
      <c r="C348" s="16"/>
      <c r="D348" s="16"/>
      <c r="E348" s="66"/>
      <c r="F348" s="66"/>
      <c r="G348" s="66"/>
      <c r="H348" s="66"/>
      <c r="I348" s="66"/>
      <c r="J348" s="232"/>
      <c r="K348" s="266"/>
      <c r="L348" s="232"/>
      <c r="M348" s="232"/>
      <c r="N348" s="232"/>
      <c r="O348" s="66"/>
      <c r="P348" s="66"/>
      <c r="Q348" s="68"/>
      <c r="R348" s="261"/>
      <c r="S348" s="261"/>
      <c r="T348" s="261"/>
      <c r="U348" s="261"/>
      <c r="V348" s="261"/>
      <c r="W348" s="261"/>
      <c r="X348" s="261"/>
      <c r="Y348" s="261"/>
    </row>
    <row r="349" spans="1:25" ht="15.75" customHeight="1" x14ac:dyDescent="0.2">
      <c r="A349" s="16"/>
      <c r="B349" s="16"/>
      <c r="C349" s="16"/>
      <c r="D349" s="16"/>
      <c r="E349" s="66"/>
      <c r="F349" s="66"/>
      <c r="G349" s="66"/>
      <c r="H349" s="66"/>
      <c r="I349" s="66"/>
      <c r="J349" s="232"/>
      <c r="K349" s="266"/>
      <c r="L349" s="232"/>
      <c r="M349" s="232"/>
      <c r="N349" s="232"/>
      <c r="O349" s="66"/>
      <c r="P349" s="66"/>
      <c r="Q349" s="68"/>
      <c r="R349" s="261"/>
      <c r="S349" s="261"/>
      <c r="T349" s="261"/>
      <c r="U349" s="261"/>
      <c r="V349" s="261"/>
      <c r="W349" s="261"/>
      <c r="X349" s="261"/>
      <c r="Y349" s="261"/>
    </row>
    <row r="350" spans="1:25" ht="15.75" customHeight="1" x14ac:dyDescent="0.2">
      <c r="A350" s="16"/>
      <c r="B350" s="16"/>
      <c r="C350" s="16"/>
      <c r="D350" s="16"/>
      <c r="E350" s="66"/>
      <c r="F350" s="66"/>
      <c r="G350" s="66"/>
      <c r="H350" s="66"/>
      <c r="I350" s="66"/>
      <c r="J350" s="232"/>
      <c r="K350" s="266"/>
      <c r="L350" s="232"/>
      <c r="M350" s="232"/>
      <c r="N350" s="232"/>
      <c r="O350" s="66"/>
      <c r="P350" s="66"/>
      <c r="Q350" s="68"/>
      <c r="R350" s="261"/>
      <c r="S350" s="261"/>
      <c r="T350" s="261"/>
      <c r="U350" s="261"/>
      <c r="V350" s="261"/>
      <c r="W350" s="261"/>
      <c r="X350" s="261"/>
      <c r="Y350" s="261"/>
    </row>
    <row r="351" spans="1:25" ht="15.75" customHeight="1" x14ac:dyDescent="0.2">
      <c r="A351" s="16"/>
      <c r="B351" s="16"/>
      <c r="C351" s="16"/>
      <c r="D351" s="16"/>
      <c r="E351" s="66"/>
      <c r="F351" s="66"/>
      <c r="G351" s="66"/>
      <c r="H351" s="66"/>
      <c r="I351" s="66"/>
      <c r="J351" s="232"/>
      <c r="K351" s="266"/>
      <c r="L351" s="232"/>
      <c r="M351" s="232"/>
      <c r="N351" s="232"/>
      <c r="O351" s="66"/>
      <c r="P351" s="66"/>
      <c r="Q351" s="68"/>
      <c r="R351" s="261"/>
      <c r="S351" s="261"/>
      <c r="T351" s="261"/>
      <c r="U351" s="261"/>
      <c r="V351" s="261"/>
      <c r="W351" s="261"/>
      <c r="X351" s="261"/>
      <c r="Y351" s="261"/>
    </row>
    <row r="352" spans="1:25" ht="15.75" customHeight="1" x14ac:dyDescent="0.2">
      <c r="A352" s="16"/>
      <c r="B352" s="16"/>
      <c r="C352" s="16"/>
      <c r="D352" s="16"/>
      <c r="E352" s="66"/>
      <c r="F352" s="66"/>
      <c r="G352" s="66"/>
      <c r="H352" s="66"/>
      <c r="I352" s="66"/>
      <c r="J352" s="232"/>
      <c r="K352" s="266"/>
      <c r="L352" s="232"/>
      <c r="M352" s="232"/>
      <c r="N352" s="232"/>
      <c r="O352" s="66"/>
      <c r="P352" s="66"/>
      <c r="Q352" s="68"/>
      <c r="R352" s="261"/>
      <c r="S352" s="261"/>
      <c r="T352" s="261"/>
      <c r="U352" s="261"/>
      <c r="V352" s="261"/>
      <c r="W352" s="261"/>
      <c r="X352" s="261"/>
      <c r="Y352" s="261"/>
    </row>
    <row r="353" spans="1:25" ht="15.75" customHeight="1" x14ac:dyDescent="0.2">
      <c r="A353" s="16"/>
      <c r="B353" s="16"/>
      <c r="C353" s="16"/>
      <c r="D353" s="16"/>
      <c r="E353" s="66"/>
      <c r="F353" s="66"/>
      <c r="G353" s="66"/>
      <c r="H353" s="66"/>
      <c r="I353" s="66"/>
      <c r="J353" s="232"/>
      <c r="K353" s="266"/>
      <c r="L353" s="232"/>
      <c r="M353" s="232"/>
      <c r="N353" s="232"/>
      <c r="O353" s="66"/>
      <c r="P353" s="66"/>
      <c r="Q353" s="68"/>
      <c r="R353" s="261"/>
      <c r="S353" s="261"/>
      <c r="T353" s="261"/>
      <c r="U353" s="261"/>
      <c r="V353" s="261"/>
      <c r="W353" s="261"/>
      <c r="X353" s="261"/>
      <c r="Y353" s="261"/>
    </row>
    <row r="354" spans="1:25" ht="15.75" customHeight="1" x14ac:dyDescent="0.2">
      <c r="A354" s="16"/>
      <c r="B354" s="16"/>
      <c r="C354" s="16"/>
      <c r="D354" s="16"/>
      <c r="E354" s="66"/>
      <c r="F354" s="66"/>
      <c r="G354" s="66"/>
      <c r="H354" s="66"/>
      <c r="I354" s="66"/>
      <c r="J354" s="232"/>
      <c r="K354" s="266"/>
      <c r="L354" s="232"/>
      <c r="M354" s="232"/>
      <c r="N354" s="232"/>
      <c r="O354" s="66"/>
      <c r="P354" s="66"/>
      <c r="Q354" s="68"/>
      <c r="R354" s="261"/>
      <c r="S354" s="261"/>
      <c r="T354" s="261"/>
      <c r="U354" s="261"/>
      <c r="V354" s="261"/>
      <c r="W354" s="261"/>
      <c r="X354" s="261"/>
      <c r="Y354" s="261"/>
    </row>
    <row r="355" spans="1:25" ht="15.75" customHeight="1" x14ac:dyDescent="0.2">
      <c r="A355" s="16"/>
      <c r="B355" s="16"/>
      <c r="C355" s="16"/>
      <c r="D355" s="16"/>
      <c r="E355" s="66"/>
      <c r="F355" s="66"/>
      <c r="G355" s="66"/>
      <c r="H355" s="66"/>
      <c r="I355" s="66"/>
      <c r="J355" s="232"/>
      <c r="K355" s="266"/>
      <c r="L355" s="232"/>
      <c r="M355" s="232"/>
      <c r="N355" s="232"/>
      <c r="O355" s="66"/>
      <c r="P355" s="66"/>
      <c r="Q355" s="68"/>
      <c r="R355" s="261"/>
      <c r="S355" s="261"/>
      <c r="T355" s="261"/>
      <c r="U355" s="261"/>
      <c r="V355" s="261"/>
      <c r="W355" s="261"/>
      <c r="X355" s="261"/>
      <c r="Y355" s="261"/>
    </row>
    <row r="356" spans="1:25" ht="15.75" customHeight="1" x14ac:dyDescent="0.2">
      <c r="A356" s="16"/>
      <c r="B356" s="16"/>
      <c r="C356" s="16"/>
      <c r="D356" s="16"/>
      <c r="E356" s="66"/>
      <c r="F356" s="66"/>
      <c r="G356" s="66"/>
      <c r="H356" s="66"/>
      <c r="I356" s="66"/>
      <c r="J356" s="232"/>
      <c r="K356" s="266"/>
      <c r="L356" s="232"/>
      <c r="M356" s="232"/>
      <c r="N356" s="232"/>
      <c r="O356" s="66"/>
      <c r="P356" s="66"/>
      <c r="Q356" s="68"/>
      <c r="R356" s="261"/>
      <c r="S356" s="261"/>
      <c r="T356" s="261"/>
      <c r="U356" s="261"/>
      <c r="V356" s="261"/>
      <c r="W356" s="261"/>
      <c r="X356" s="261"/>
      <c r="Y356" s="261"/>
    </row>
    <row r="357" spans="1:25" ht="15.75" customHeight="1" x14ac:dyDescent="0.2">
      <c r="A357" s="16"/>
      <c r="B357" s="16"/>
      <c r="C357" s="16"/>
      <c r="D357" s="16"/>
      <c r="E357" s="66"/>
      <c r="F357" s="66"/>
      <c r="G357" s="66"/>
      <c r="H357" s="66"/>
      <c r="I357" s="66"/>
      <c r="J357" s="232"/>
      <c r="K357" s="266"/>
      <c r="L357" s="232"/>
      <c r="M357" s="232"/>
      <c r="N357" s="232"/>
      <c r="O357" s="66"/>
      <c r="P357" s="66"/>
      <c r="Q357" s="68"/>
      <c r="R357" s="261"/>
      <c r="S357" s="261"/>
      <c r="T357" s="261"/>
      <c r="U357" s="261"/>
      <c r="V357" s="261"/>
      <c r="W357" s="261"/>
      <c r="X357" s="261"/>
      <c r="Y357" s="261"/>
    </row>
    <row r="358" spans="1:25" ht="15.75" customHeight="1" x14ac:dyDescent="0.2">
      <c r="A358" s="16"/>
      <c r="B358" s="16"/>
      <c r="C358" s="16"/>
      <c r="D358" s="16"/>
      <c r="E358" s="66"/>
      <c r="F358" s="66"/>
      <c r="G358" s="66"/>
      <c r="H358" s="66"/>
      <c r="I358" s="66"/>
      <c r="J358" s="232"/>
      <c r="K358" s="266"/>
      <c r="L358" s="232"/>
      <c r="M358" s="232"/>
      <c r="N358" s="232"/>
      <c r="O358" s="66"/>
      <c r="P358" s="66"/>
      <c r="Q358" s="68"/>
      <c r="R358" s="261"/>
      <c r="S358" s="261"/>
      <c r="T358" s="261"/>
      <c r="U358" s="261"/>
      <c r="V358" s="261"/>
      <c r="W358" s="261"/>
      <c r="X358" s="261"/>
      <c r="Y358" s="261"/>
    </row>
    <row r="359" spans="1:25" ht="15.75" customHeight="1" x14ac:dyDescent="0.2">
      <c r="A359" s="16"/>
      <c r="B359" s="16"/>
      <c r="C359" s="16"/>
      <c r="D359" s="16"/>
      <c r="E359" s="66"/>
      <c r="F359" s="66"/>
      <c r="G359" s="66"/>
      <c r="H359" s="66"/>
      <c r="I359" s="66"/>
      <c r="J359" s="232"/>
      <c r="K359" s="266"/>
      <c r="L359" s="232"/>
      <c r="M359" s="232"/>
      <c r="N359" s="232"/>
      <c r="O359" s="66"/>
      <c r="P359" s="66"/>
      <c r="Q359" s="68"/>
      <c r="R359" s="261"/>
      <c r="S359" s="261"/>
      <c r="T359" s="261"/>
      <c r="U359" s="261"/>
      <c r="V359" s="261"/>
      <c r="W359" s="261"/>
      <c r="X359" s="261"/>
      <c r="Y359" s="261"/>
    </row>
    <row r="360" spans="1:25" ht="15.75" customHeight="1" x14ac:dyDescent="0.2">
      <c r="A360" s="16"/>
      <c r="B360" s="16"/>
      <c r="C360" s="16"/>
      <c r="D360" s="16"/>
      <c r="E360" s="66"/>
      <c r="F360" s="66"/>
      <c r="G360" s="66"/>
      <c r="H360" s="66"/>
      <c r="I360" s="66"/>
      <c r="J360" s="232"/>
      <c r="K360" s="266"/>
      <c r="L360" s="232"/>
      <c r="M360" s="232"/>
      <c r="N360" s="232"/>
      <c r="O360" s="66"/>
      <c r="P360" s="66"/>
      <c r="Q360" s="68"/>
      <c r="R360" s="261"/>
      <c r="S360" s="261"/>
      <c r="T360" s="261"/>
      <c r="U360" s="261"/>
      <c r="V360" s="261"/>
      <c r="W360" s="261"/>
      <c r="X360" s="261"/>
      <c r="Y360" s="261"/>
    </row>
    <row r="361" spans="1:25" ht="15.75" customHeight="1" x14ac:dyDescent="0.2">
      <c r="A361" s="16"/>
      <c r="B361" s="16"/>
      <c r="C361" s="16"/>
      <c r="D361" s="16"/>
      <c r="E361" s="66"/>
      <c r="F361" s="66"/>
      <c r="G361" s="66"/>
      <c r="H361" s="66"/>
      <c r="I361" s="66"/>
      <c r="J361" s="232"/>
      <c r="K361" s="266"/>
      <c r="L361" s="232"/>
      <c r="M361" s="232"/>
      <c r="N361" s="232"/>
      <c r="O361" s="66"/>
      <c r="P361" s="66"/>
      <c r="Q361" s="68"/>
      <c r="R361" s="261"/>
      <c r="S361" s="261"/>
      <c r="T361" s="261"/>
      <c r="U361" s="261"/>
      <c r="V361" s="261"/>
      <c r="W361" s="261"/>
      <c r="X361" s="261"/>
      <c r="Y361" s="261"/>
    </row>
    <row r="362" spans="1:25" ht="15.75" customHeight="1" x14ac:dyDescent="0.2">
      <c r="A362" s="16"/>
      <c r="B362" s="16"/>
      <c r="C362" s="16"/>
      <c r="D362" s="16"/>
      <c r="E362" s="66"/>
      <c r="F362" s="66"/>
      <c r="G362" s="66"/>
      <c r="H362" s="66"/>
      <c r="I362" s="66"/>
      <c r="J362" s="232"/>
      <c r="K362" s="266"/>
      <c r="L362" s="232"/>
      <c r="M362" s="232"/>
      <c r="N362" s="232"/>
      <c r="O362" s="66"/>
      <c r="P362" s="66"/>
      <c r="Q362" s="68"/>
      <c r="R362" s="261"/>
      <c r="S362" s="261"/>
      <c r="T362" s="261"/>
      <c r="U362" s="261"/>
      <c r="V362" s="261"/>
      <c r="W362" s="261"/>
      <c r="X362" s="261"/>
      <c r="Y362" s="261"/>
    </row>
    <row r="363" spans="1:25" ht="15.75" customHeight="1" x14ac:dyDescent="0.2">
      <c r="A363" s="16"/>
      <c r="B363" s="16"/>
      <c r="C363" s="16"/>
      <c r="D363" s="16"/>
      <c r="E363" s="66"/>
      <c r="F363" s="66"/>
      <c r="G363" s="66"/>
      <c r="H363" s="66"/>
      <c r="I363" s="66"/>
      <c r="J363" s="232"/>
      <c r="K363" s="266"/>
      <c r="L363" s="232"/>
      <c r="M363" s="232"/>
      <c r="N363" s="232"/>
      <c r="O363" s="66"/>
      <c r="P363" s="66"/>
      <c r="Q363" s="68"/>
      <c r="R363" s="261"/>
      <c r="S363" s="261"/>
      <c r="T363" s="261"/>
      <c r="U363" s="261"/>
      <c r="V363" s="261"/>
      <c r="W363" s="261"/>
      <c r="X363" s="261"/>
      <c r="Y363" s="261"/>
    </row>
    <row r="364" spans="1:25" ht="15.75" customHeight="1" x14ac:dyDescent="0.2">
      <c r="A364" s="16"/>
      <c r="B364" s="16"/>
      <c r="C364" s="16"/>
      <c r="D364" s="16"/>
      <c r="E364" s="66"/>
      <c r="F364" s="66"/>
      <c r="G364" s="66"/>
      <c r="H364" s="66"/>
      <c r="I364" s="66"/>
      <c r="J364" s="232"/>
      <c r="K364" s="266"/>
      <c r="L364" s="232"/>
      <c r="M364" s="232"/>
      <c r="N364" s="232"/>
      <c r="O364" s="66"/>
      <c r="P364" s="66"/>
      <c r="Q364" s="68"/>
      <c r="R364" s="261"/>
      <c r="S364" s="261"/>
      <c r="T364" s="261"/>
      <c r="U364" s="261"/>
      <c r="V364" s="261"/>
      <c r="W364" s="261"/>
      <c r="X364" s="261"/>
      <c r="Y364" s="261"/>
    </row>
    <row r="365" spans="1:25" ht="15.75" customHeight="1" x14ac:dyDescent="0.2">
      <c r="A365" s="16"/>
      <c r="B365" s="16"/>
      <c r="C365" s="16"/>
      <c r="D365" s="16"/>
      <c r="E365" s="66"/>
      <c r="F365" s="66"/>
      <c r="G365" s="66"/>
      <c r="H365" s="66"/>
      <c r="I365" s="66"/>
      <c r="J365" s="232"/>
      <c r="K365" s="266"/>
      <c r="L365" s="232"/>
      <c r="M365" s="232"/>
      <c r="N365" s="232"/>
      <c r="O365" s="66"/>
      <c r="P365" s="66"/>
      <c r="Q365" s="68"/>
      <c r="R365" s="261"/>
      <c r="S365" s="261"/>
      <c r="T365" s="261"/>
      <c r="U365" s="261"/>
      <c r="V365" s="261"/>
      <c r="W365" s="261"/>
      <c r="X365" s="261"/>
      <c r="Y365" s="261"/>
    </row>
    <row r="366" spans="1:25" ht="15.75" customHeight="1" x14ac:dyDescent="0.2">
      <c r="A366" s="16"/>
      <c r="B366" s="16"/>
      <c r="C366" s="16"/>
      <c r="D366" s="16"/>
      <c r="E366" s="66"/>
      <c r="F366" s="66"/>
      <c r="G366" s="66"/>
      <c r="H366" s="66"/>
      <c r="I366" s="66"/>
      <c r="J366" s="232"/>
      <c r="K366" s="266"/>
      <c r="L366" s="232"/>
      <c r="M366" s="232"/>
      <c r="N366" s="232"/>
      <c r="O366" s="66"/>
      <c r="P366" s="66"/>
      <c r="Q366" s="68"/>
      <c r="R366" s="261"/>
      <c r="S366" s="261"/>
      <c r="T366" s="261"/>
      <c r="U366" s="261"/>
      <c r="V366" s="261"/>
      <c r="W366" s="261"/>
      <c r="X366" s="261"/>
      <c r="Y366" s="261"/>
    </row>
    <row r="367" spans="1:25" ht="15.75" customHeight="1" x14ac:dyDescent="0.2">
      <c r="A367" s="16"/>
      <c r="B367" s="16"/>
      <c r="C367" s="16"/>
      <c r="D367" s="16"/>
      <c r="E367" s="66"/>
      <c r="F367" s="66"/>
      <c r="G367" s="66"/>
      <c r="H367" s="66"/>
      <c r="I367" s="66"/>
      <c r="J367" s="232"/>
      <c r="K367" s="266"/>
      <c r="L367" s="232"/>
      <c r="M367" s="232"/>
      <c r="N367" s="232"/>
      <c r="O367" s="66"/>
      <c r="P367" s="66"/>
      <c r="Q367" s="68"/>
      <c r="R367" s="261"/>
      <c r="S367" s="261"/>
      <c r="T367" s="261"/>
      <c r="U367" s="261"/>
      <c r="V367" s="261"/>
      <c r="W367" s="261"/>
      <c r="X367" s="261"/>
      <c r="Y367" s="261"/>
    </row>
    <row r="368" spans="1:25" ht="15.75" customHeight="1" x14ac:dyDescent="0.2">
      <c r="A368" s="16"/>
      <c r="B368" s="16"/>
      <c r="C368" s="16"/>
      <c r="D368" s="16"/>
      <c r="E368" s="66"/>
      <c r="F368" s="66"/>
      <c r="G368" s="66"/>
      <c r="H368" s="66"/>
      <c r="I368" s="66"/>
      <c r="J368" s="232"/>
      <c r="K368" s="266"/>
      <c r="L368" s="232"/>
      <c r="M368" s="232"/>
      <c r="N368" s="232"/>
      <c r="O368" s="66"/>
      <c r="P368" s="66"/>
      <c r="Q368" s="68"/>
      <c r="R368" s="261"/>
      <c r="S368" s="261"/>
      <c r="T368" s="261"/>
      <c r="U368" s="261"/>
      <c r="V368" s="261"/>
      <c r="W368" s="261"/>
      <c r="X368" s="261"/>
      <c r="Y368" s="261"/>
    </row>
    <row r="369" spans="1:25" ht="15.75" customHeight="1" x14ac:dyDescent="0.2">
      <c r="A369" s="16"/>
      <c r="B369" s="16"/>
      <c r="C369" s="16"/>
      <c r="D369" s="16"/>
      <c r="E369" s="66"/>
      <c r="F369" s="66"/>
      <c r="G369" s="66"/>
      <c r="H369" s="66"/>
      <c r="I369" s="66"/>
      <c r="J369" s="232"/>
      <c r="K369" s="266"/>
      <c r="L369" s="232"/>
      <c r="M369" s="232"/>
      <c r="N369" s="232"/>
      <c r="O369" s="66"/>
      <c r="P369" s="66"/>
      <c r="Q369" s="68"/>
      <c r="R369" s="261"/>
      <c r="S369" s="261"/>
      <c r="T369" s="261"/>
      <c r="U369" s="261"/>
      <c r="V369" s="261"/>
      <c r="W369" s="261"/>
      <c r="X369" s="261"/>
      <c r="Y369" s="261"/>
    </row>
    <row r="370" spans="1:25" ht="15.75" customHeight="1" x14ac:dyDescent="0.2">
      <c r="A370" s="16"/>
      <c r="B370" s="16"/>
      <c r="C370" s="16"/>
      <c r="D370" s="16"/>
      <c r="E370" s="66"/>
      <c r="F370" s="66"/>
      <c r="G370" s="66"/>
      <c r="H370" s="66"/>
      <c r="I370" s="66"/>
      <c r="J370" s="232"/>
      <c r="K370" s="266"/>
      <c r="L370" s="232"/>
      <c r="M370" s="232"/>
      <c r="N370" s="232"/>
      <c r="O370" s="66"/>
      <c r="P370" s="66"/>
      <c r="Q370" s="68"/>
      <c r="R370" s="261"/>
      <c r="S370" s="261"/>
      <c r="T370" s="261"/>
      <c r="U370" s="261"/>
      <c r="V370" s="261"/>
      <c r="W370" s="261"/>
      <c r="X370" s="261"/>
      <c r="Y370" s="261"/>
    </row>
    <row r="371" spans="1:25" ht="15.75" customHeight="1" x14ac:dyDescent="0.2">
      <c r="A371" s="16"/>
      <c r="B371" s="16"/>
      <c r="C371" s="16"/>
      <c r="D371" s="16"/>
      <c r="E371" s="66"/>
      <c r="F371" s="66"/>
      <c r="G371" s="66"/>
      <c r="H371" s="66"/>
      <c r="I371" s="66"/>
      <c r="J371" s="232"/>
      <c r="K371" s="266"/>
      <c r="L371" s="232"/>
      <c r="M371" s="232"/>
      <c r="N371" s="232"/>
      <c r="O371" s="66"/>
      <c r="P371" s="66"/>
      <c r="Q371" s="68"/>
      <c r="R371" s="261"/>
      <c r="S371" s="261"/>
      <c r="T371" s="261"/>
      <c r="U371" s="261"/>
      <c r="V371" s="261"/>
      <c r="W371" s="261"/>
      <c r="X371" s="261"/>
      <c r="Y371" s="261"/>
    </row>
    <row r="372" spans="1:25" ht="15.75" customHeight="1" x14ac:dyDescent="0.2">
      <c r="A372" s="16"/>
      <c r="B372" s="16"/>
      <c r="C372" s="16"/>
      <c r="D372" s="16"/>
      <c r="E372" s="66"/>
      <c r="F372" s="66"/>
      <c r="G372" s="66"/>
      <c r="H372" s="66"/>
      <c r="I372" s="66"/>
      <c r="J372" s="232"/>
      <c r="K372" s="266"/>
      <c r="L372" s="232"/>
      <c r="M372" s="232"/>
      <c r="N372" s="232"/>
      <c r="O372" s="66"/>
      <c r="P372" s="66"/>
      <c r="Q372" s="68"/>
      <c r="R372" s="261"/>
      <c r="S372" s="261"/>
      <c r="T372" s="261"/>
      <c r="U372" s="261"/>
      <c r="V372" s="261"/>
      <c r="W372" s="261"/>
      <c r="X372" s="261"/>
      <c r="Y372" s="261"/>
    </row>
    <row r="373" spans="1:25" ht="15.75" customHeight="1" x14ac:dyDescent="0.2">
      <c r="A373" s="16"/>
      <c r="B373" s="16"/>
      <c r="C373" s="16"/>
      <c r="D373" s="16"/>
      <c r="E373" s="66"/>
      <c r="F373" s="66"/>
      <c r="G373" s="66"/>
      <c r="H373" s="66"/>
      <c r="I373" s="66"/>
      <c r="J373" s="232"/>
      <c r="K373" s="266"/>
      <c r="L373" s="232"/>
      <c r="M373" s="232"/>
      <c r="N373" s="232"/>
      <c r="O373" s="66"/>
      <c r="P373" s="66"/>
      <c r="Q373" s="68"/>
      <c r="R373" s="261"/>
      <c r="S373" s="261"/>
      <c r="T373" s="261"/>
      <c r="U373" s="261"/>
      <c r="V373" s="261"/>
      <c r="W373" s="261"/>
      <c r="X373" s="261"/>
      <c r="Y373" s="261"/>
    </row>
    <row r="374" spans="1:25" ht="15.75" customHeight="1" x14ac:dyDescent="0.2">
      <c r="A374" s="16"/>
      <c r="B374" s="16"/>
      <c r="C374" s="16"/>
      <c r="D374" s="16"/>
      <c r="E374" s="66"/>
      <c r="F374" s="66"/>
      <c r="G374" s="66"/>
      <c r="H374" s="66"/>
      <c r="I374" s="66"/>
      <c r="J374" s="232"/>
      <c r="K374" s="266"/>
      <c r="L374" s="232"/>
      <c r="M374" s="232"/>
      <c r="N374" s="232"/>
      <c r="O374" s="66"/>
      <c r="P374" s="66"/>
      <c r="Q374" s="68"/>
      <c r="R374" s="261"/>
      <c r="S374" s="261"/>
      <c r="T374" s="261"/>
      <c r="U374" s="261"/>
      <c r="V374" s="261"/>
      <c r="W374" s="261"/>
      <c r="X374" s="261"/>
      <c r="Y374" s="261"/>
    </row>
    <row r="375" spans="1:25" ht="15.75" customHeight="1" x14ac:dyDescent="0.2">
      <c r="A375" s="16"/>
      <c r="B375" s="16"/>
      <c r="C375" s="16"/>
      <c r="D375" s="16"/>
      <c r="E375" s="66"/>
      <c r="F375" s="66"/>
      <c r="G375" s="66"/>
      <c r="H375" s="66"/>
      <c r="I375" s="66"/>
      <c r="J375" s="232"/>
      <c r="K375" s="266"/>
      <c r="L375" s="232"/>
      <c r="M375" s="232"/>
      <c r="N375" s="232"/>
      <c r="O375" s="66"/>
      <c r="P375" s="66"/>
      <c r="Q375" s="68"/>
      <c r="R375" s="261"/>
      <c r="S375" s="261"/>
      <c r="T375" s="261"/>
      <c r="U375" s="261"/>
      <c r="V375" s="261"/>
      <c r="W375" s="261"/>
      <c r="X375" s="261"/>
      <c r="Y375" s="261"/>
    </row>
    <row r="376" spans="1:25" ht="15.75" customHeight="1" x14ac:dyDescent="0.2">
      <c r="A376" s="16"/>
      <c r="B376" s="16"/>
      <c r="C376" s="16"/>
      <c r="D376" s="16"/>
      <c r="E376" s="66"/>
      <c r="F376" s="66"/>
      <c r="G376" s="66"/>
      <c r="H376" s="66"/>
      <c r="I376" s="66"/>
      <c r="J376" s="232"/>
      <c r="K376" s="266"/>
      <c r="L376" s="232"/>
      <c r="M376" s="232"/>
      <c r="N376" s="232"/>
      <c r="O376" s="66"/>
      <c r="P376" s="66"/>
      <c r="Q376" s="68"/>
      <c r="R376" s="261"/>
      <c r="S376" s="261"/>
      <c r="T376" s="261"/>
      <c r="U376" s="261"/>
      <c r="V376" s="261"/>
      <c r="W376" s="261"/>
      <c r="X376" s="261"/>
      <c r="Y376" s="261"/>
    </row>
    <row r="377" spans="1:25" ht="15.75" customHeight="1" x14ac:dyDescent="0.2">
      <c r="A377" s="16"/>
      <c r="B377" s="16"/>
      <c r="C377" s="16"/>
      <c r="D377" s="16"/>
      <c r="E377" s="66"/>
      <c r="F377" s="66"/>
      <c r="G377" s="66"/>
      <c r="H377" s="66"/>
      <c r="I377" s="66"/>
      <c r="J377" s="232"/>
      <c r="K377" s="266"/>
      <c r="L377" s="232"/>
      <c r="M377" s="232"/>
      <c r="N377" s="232"/>
      <c r="O377" s="66"/>
      <c r="P377" s="66"/>
      <c r="Q377" s="68"/>
      <c r="R377" s="261"/>
      <c r="S377" s="261"/>
      <c r="T377" s="261"/>
      <c r="U377" s="261"/>
      <c r="V377" s="261"/>
      <c r="W377" s="261"/>
      <c r="X377" s="261"/>
      <c r="Y377" s="261"/>
    </row>
    <row r="378" spans="1:25" ht="15.75" customHeight="1" x14ac:dyDescent="0.2">
      <c r="A378" s="16"/>
      <c r="B378" s="16"/>
      <c r="C378" s="16"/>
      <c r="D378" s="16"/>
      <c r="E378" s="66"/>
      <c r="F378" s="66"/>
      <c r="G378" s="66"/>
      <c r="H378" s="66"/>
      <c r="I378" s="66"/>
      <c r="J378" s="232"/>
      <c r="K378" s="266"/>
      <c r="L378" s="232"/>
      <c r="M378" s="232"/>
      <c r="N378" s="232"/>
      <c r="O378" s="66"/>
      <c r="P378" s="66"/>
      <c r="Q378" s="68"/>
      <c r="R378" s="261"/>
      <c r="S378" s="261"/>
      <c r="T378" s="261"/>
      <c r="U378" s="261"/>
      <c r="V378" s="261"/>
      <c r="W378" s="261"/>
      <c r="X378" s="261"/>
      <c r="Y378" s="261"/>
    </row>
    <row r="379" spans="1:25" ht="15.75" customHeight="1" x14ac:dyDescent="0.2">
      <c r="A379" s="16"/>
      <c r="B379" s="16"/>
      <c r="C379" s="16"/>
      <c r="D379" s="16"/>
      <c r="E379" s="66"/>
      <c r="F379" s="66"/>
      <c r="G379" s="66"/>
      <c r="H379" s="66"/>
      <c r="I379" s="66"/>
      <c r="J379" s="232"/>
      <c r="K379" s="266"/>
      <c r="L379" s="232"/>
      <c r="M379" s="232"/>
      <c r="N379" s="232"/>
      <c r="O379" s="66"/>
      <c r="P379" s="66"/>
      <c r="Q379" s="68"/>
      <c r="R379" s="261"/>
      <c r="S379" s="261"/>
      <c r="T379" s="261"/>
      <c r="U379" s="261"/>
      <c r="V379" s="261"/>
      <c r="W379" s="261"/>
      <c r="X379" s="261"/>
      <c r="Y379" s="261"/>
    </row>
    <row r="380" spans="1:25" ht="15.75" customHeight="1" x14ac:dyDescent="0.2">
      <c r="A380" s="16"/>
      <c r="B380" s="16"/>
      <c r="C380" s="16"/>
      <c r="D380" s="16"/>
      <c r="E380" s="66"/>
      <c r="F380" s="66"/>
      <c r="G380" s="66"/>
      <c r="H380" s="66"/>
      <c r="I380" s="66"/>
      <c r="J380" s="232"/>
      <c r="K380" s="266"/>
      <c r="L380" s="232"/>
      <c r="M380" s="232"/>
      <c r="N380" s="232"/>
      <c r="O380" s="66"/>
      <c r="P380" s="66"/>
      <c r="Q380" s="68"/>
      <c r="R380" s="261"/>
      <c r="S380" s="261"/>
      <c r="T380" s="261"/>
      <c r="U380" s="261"/>
      <c r="V380" s="261"/>
      <c r="W380" s="261"/>
      <c r="X380" s="261"/>
      <c r="Y380" s="261"/>
    </row>
    <row r="381" spans="1:25" ht="15.75" customHeight="1" x14ac:dyDescent="0.2">
      <c r="A381" s="16"/>
      <c r="B381" s="16"/>
      <c r="C381" s="16"/>
      <c r="D381" s="16"/>
      <c r="E381" s="66"/>
      <c r="F381" s="66"/>
      <c r="G381" s="66"/>
      <c r="H381" s="66"/>
      <c r="I381" s="66"/>
      <c r="J381" s="232"/>
      <c r="K381" s="266"/>
      <c r="L381" s="232"/>
      <c r="M381" s="232"/>
      <c r="N381" s="232"/>
      <c r="O381" s="66"/>
      <c r="P381" s="66"/>
      <c r="Q381" s="68"/>
      <c r="R381" s="261"/>
      <c r="S381" s="261"/>
      <c r="T381" s="261"/>
      <c r="U381" s="261"/>
      <c r="V381" s="261"/>
      <c r="W381" s="261"/>
      <c r="X381" s="261"/>
      <c r="Y381" s="261"/>
    </row>
    <row r="382" spans="1:25" ht="15.75" customHeight="1" x14ac:dyDescent="0.2">
      <c r="A382" s="16"/>
      <c r="B382" s="16"/>
      <c r="C382" s="16"/>
      <c r="D382" s="16"/>
      <c r="E382" s="66"/>
      <c r="F382" s="66"/>
      <c r="G382" s="66"/>
      <c r="H382" s="66"/>
      <c r="I382" s="66"/>
      <c r="J382" s="232"/>
      <c r="K382" s="266"/>
      <c r="L382" s="232"/>
      <c r="M382" s="232"/>
      <c r="N382" s="232"/>
      <c r="O382" s="66"/>
      <c r="P382" s="66"/>
      <c r="Q382" s="68"/>
      <c r="R382" s="261"/>
      <c r="S382" s="261"/>
      <c r="T382" s="261"/>
      <c r="U382" s="261"/>
      <c r="V382" s="261"/>
      <c r="W382" s="261"/>
      <c r="X382" s="261"/>
      <c r="Y382" s="261"/>
    </row>
    <row r="383" spans="1:25" ht="15.75" customHeight="1" x14ac:dyDescent="0.2">
      <c r="A383" s="16"/>
      <c r="B383" s="16"/>
      <c r="C383" s="16"/>
      <c r="D383" s="16"/>
      <c r="E383" s="66"/>
      <c r="F383" s="66"/>
      <c r="G383" s="66"/>
      <c r="H383" s="66"/>
      <c r="I383" s="66"/>
      <c r="J383" s="232"/>
      <c r="K383" s="266"/>
      <c r="L383" s="232"/>
      <c r="M383" s="232"/>
      <c r="N383" s="232"/>
      <c r="O383" s="66"/>
      <c r="P383" s="66"/>
      <c r="Q383" s="68"/>
      <c r="R383" s="261"/>
      <c r="S383" s="261"/>
      <c r="T383" s="261"/>
      <c r="U383" s="261"/>
      <c r="V383" s="261"/>
      <c r="W383" s="261"/>
      <c r="X383" s="261"/>
      <c r="Y383" s="261"/>
    </row>
    <row r="384" spans="1:25" ht="15.75" customHeight="1" x14ac:dyDescent="0.2">
      <c r="A384" s="16"/>
      <c r="B384" s="16"/>
      <c r="C384" s="16"/>
      <c r="D384" s="16"/>
      <c r="E384" s="66"/>
      <c r="F384" s="66"/>
      <c r="G384" s="66"/>
      <c r="H384" s="66"/>
      <c r="I384" s="66"/>
      <c r="J384" s="232"/>
      <c r="K384" s="266"/>
      <c r="L384" s="232"/>
      <c r="M384" s="232"/>
      <c r="N384" s="232"/>
      <c r="O384" s="66"/>
      <c r="P384" s="66"/>
      <c r="Q384" s="68"/>
      <c r="R384" s="261"/>
      <c r="S384" s="261"/>
      <c r="T384" s="261"/>
      <c r="U384" s="261"/>
      <c r="V384" s="261"/>
      <c r="W384" s="261"/>
      <c r="X384" s="261"/>
      <c r="Y384" s="261"/>
    </row>
    <row r="385" spans="1:25" ht="15.75" customHeight="1" x14ac:dyDescent="0.2">
      <c r="A385" s="16"/>
      <c r="B385" s="16"/>
      <c r="C385" s="16"/>
      <c r="D385" s="16"/>
      <c r="E385" s="66"/>
      <c r="F385" s="66"/>
      <c r="G385" s="66"/>
      <c r="H385" s="66"/>
      <c r="I385" s="66"/>
      <c r="J385" s="232"/>
      <c r="K385" s="266"/>
      <c r="L385" s="232"/>
      <c r="M385" s="232"/>
      <c r="N385" s="232"/>
      <c r="O385" s="66"/>
      <c r="P385" s="66"/>
      <c r="Q385" s="68"/>
      <c r="R385" s="261"/>
      <c r="S385" s="261"/>
      <c r="T385" s="261"/>
      <c r="U385" s="261"/>
      <c r="V385" s="261"/>
      <c r="W385" s="261"/>
      <c r="X385" s="261"/>
      <c r="Y385" s="261"/>
    </row>
    <row r="386" spans="1:25" ht="15.75" customHeight="1" x14ac:dyDescent="0.2">
      <c r="A386" s="16"/>
      <c r="B386" s="16"/>
      <c r="C386" s="16"/>
      <c r="D386" s="16"/>
      <c r="E386" s="66"/>
      <c r="F386" s="66"/>
      <c r="G386" s="66"/>
      <c r="H386" s="66"/>
      <c r="I386" s="66"/>
      <c r="J386" s="232"/>
      <c r="K386" s="266"/>
      <c r="L386" s="232"/>
      <c r="M386" s="232"/>
      <c r="N386" s="232"/>
      <c r="O386" s="66"/>
      <c r="P386" s="66"/>
      <c r="Q386" s="68"/>
      <c r="R386" s="261"/>
      <c r="S386" s="261"/>
      <c r="T386" s="261"/>
      <c r="U386" s="261"/>
      <c r="V386" s="261"/>
      <c r="W386" s="261"/>
      <c r="X386" s="261"/>
      <c r="Y386" s="261"/>
    </row>
    <row r="387" spans="1:25" ht="15.75" customHeight="1" x14ac:dyDescent="0.2">
      <c r="A387" s="16"/>
      <c r="B387" s="16"/>
      <c r="C387" s="16"/>
      <c r="D387" s="16"/>
      <c r="E387" s="66"/>
      <c r="F387" s="66"/>
      <c r="G387" s="66"/>
      <c r="H387" s="66"/>
      <c r="I387" s="66"/>
      <c r="J387" s="232"/>
      <c r="K387" s="266"/>
      <c r="L387" s="232"/>
      <c r="M387" s="232"/>
      <c r="N387" s="232"/>
      <c r="O387" s="66"/>
      <c r="P387" s="66"/>
      <c r="Q387" s="68"/>
      <c r="R387" s="261"/>
      <c r="S387" s="261"/>
      <c r="T387" s="261"/>
      <c r="U387" s="261"/>
      <c r="V387" s="261"/>
      <c r="W387" s="261"/>
      <c r="X387" s="261"/>
      <c r="Y387" s="261"/>
    </row>
    <row r="388" spans="1:25" ht="15.75" customHeight="1" x14ac:dyDescent="0.2">
      <c r="A388" s="16"/>
      <c r="B388" s="16"/>
      <c r="C388" s="16"/>
      <c r="D388" s="16"/>
      <c r="E388" s="66"/>
      <c r="F388" s="66"/>
      <c r="G388" s="66"/>
      <c r="H388" s="66"/>
      <c r="I388" s="66"/>
      <c r="J388" s="232"/>
      <c r="K388" s="266"/>
      <c r="L388" s="232"/>
      <c r="M388" s="232"/>
      <c r="N388" s="232"/>
      <c r="O388" s="66"/>
      <c r="P388" s="66"/>
      <c r="Q388" s="68"/>
      <c r="R388" s="261"/>
      <c r="S388" s="261"/>
      <c r="T388" s="261"/>
      <c r="U388" s="261"/>
      <c r="V388" s="261"/>
      <c r="W388" s="261"/>
      <c r="X388" s="261"/>
      <c r="Y388" s="261"/>
    </row>
    <row r="389" spans="1:25" ht="15.75" customHeight="1" x14ac:dyDescent="0.2">
      <c r="A389" s="16"/>
      <c r="B389" s="16"/>
      <c r="C389" s="16"/>
      <c r="D389" s="16"/>
      <c r="E389" s="66"/>
      <c r="F389" s="66"/>
      <c r="G389" s="66"/>
      <c r="H389" s="66"/>
      <c r="I389" s="66"/>
      <c r="J389" s="232"/>
      <c r="K389" s="266"/>
      <c r="L389" s="232"/>
      <c r="M389" s="232"/>
      <c r="N389" s="232"/>
      <c r="O389" s="66"/>
      <c r="P389" s="66"/>
      <c r="Q389" s="68"/>
      <c r="R389" s="261"/>
      <c r="S389" s="261"/>
      <c r="T389" s="261"/>
      <c r="U389" s="261"/>
      <c r="V389" s="261"/>
      <c r="W389" s="261"/>
      <c r="X389" s="261"/>
      <c r="Y389" s="261"/>
    </row>
    <row r="390" spans="1:25" ht="15.75" customHeight="1" x14ac:dyDescent="0.2">
      <c r="A390" s="16"/>
      <c r="B390" s="16"/>
      <c r="C390" s="16"/>
      <c r="D390" s="16"/>
      <c r="E390" s="66"/>
      <c r="F390" s="66"/>
      <c r="G390" s="66"/>
      <c r="H390" s="66"/>
      <c r="I390" s="66"/>
      <c r="J390" s="232"/>
      <c r="K390" s="266"/>
      <c r="L390" s="232"/>
      <c r="M390" s="232"/>
      <c r="N390" s="232"/>
      <c r="O390" s="66"/>
      <c r="P390" s="66"/>
      <c r="Q390" s="68"/>
      <c r="R390" s="261"/>
      <c r="S390" s="261"/>
      <c r="T390" s="261"/>
      <c r="U390" s="261"/>
      <c r="V390" s="261"/>
      <c r="W390" s="261"/>
      <c r="X390" s="261"/>
      <c r="Y390" s="261"/>
    </row>
    <row r="391" spans="1:25" ht="15.75" customHeight="1" x14ac:dyDescent="0.2">
      <c r="A391" s="16"/>
      <c r="B391" s="16"/>
      <c r="C391" s="16"/>
      <c r="D391" s="16"/>
      <c r="E391" s="66"/>
      <c r="F391" s="66"/>
      <c r="G391" s="66"/>
      <c r="H391" s="66"/>
      <c r="I391" s="66"/>
      <c r="J391" s="232"/>
      <c r="K391" s="266"/>
      <c r="L391" s="232"/>
      <c r="M391" s="232"/>
      <c r="N391" s="232"/>
      <c r="O391" s="66"/>
      <c r="P391" s="66"/>
      <c r="Q391" s="68"/>
      <c r="R391" s="261"/>
      <c r="S391" s="261"/>
      <c r="T391" s="261"/>
      <c r="U391" s="261"/>
      <c r="V391" s="261"/>
      <c r="W391" s="261"/>
      <c r="X391" s="261"/>
      <c r="Y391" s="261"/>
    </row>
    <row r="392" spans="1:25" ht="15.75" customHeight="1" x14ac:dyDescent="0.2">
      <c r="A392" s="16"/>
      <c r="B392" s="16"/>
      <c r="C392" s="16"/>
      <c r="D392" s="16"/>
      <c r="E392" s="66"/>
      <c r="F392" s="66"/>
      <c r="G392" s="66"/>
      <c r="H392" s="66"/>
      <c r="I392" s="66"/>
      <c r="J392" s="232"/>
      <c r="K392" s="266"/>
      <c r="L392" s="232"/>
      <c r="M392" s="232"/>
      <c r="N392" s="232"/>
      <c r="O392" s="66"/>
      <c r="P392" s="66"/>
      <c r="Q392" s="68"/>
      <c r="R392" s="261"/>
      <c r="S392" s="261"/>
      <c r="T392" s="261"/>
      <c r="U392" s="261"/>
      <c r="V392" s="261"/>
      <c r="W392" s="261"/>
      <c r="X392" s="261"/>
      <c r="Y392" s="261"/>
    </row>
    <row r="393" spans="1:25" ht="15.75" customHeight="1" x14ac:dyDescent="0.2">
      <c r="A393" s="16"/>
      <c r="B393" s="16"/>
      <c r="C393" s="16"/>
      <c r="D393" s="16"/>
      <c r="E393" s="66"/>
      <c r="F393" s="66"/>
      <c r="G393" s="66"/>
      <c r="H393" s="66"/>
      <c r="I393" s="66"/>
      <c r="J393" s="232"/>
      <c r="K393" s="266"/>
      <c r="L393" s="232"/>
      <c r="M393" s="232"/>
      <c r="N393" s="232"/>
      <c r="O393" s="66"/>
      <c r="P393" s="66"/>
      <c r="Q393" s="68"/>
      <c r="R393" s="261"/>
      <c r="S393" s="261"/>
      <c r="T393" s="261"/>
      <c r="U393" s="261"/>
      <c r="V393" s="261"/>
      <c r="W393" s="261"/>
      <c r="X393" s="261"/>
      <c r="Y393" s="261"/>
    </row>
    <row r="394" spans="1:25" ht="15.75" customHeight="1" x14ac:dyDescent="0.2">
      <c r="A394" s="16"/>
      <c r="B394" s="16"/>
      <c r="C394" s="16"/>
      <c r="D394" s="16"/>
      <c r="E394" s="66"/>
      <c r="F394" s="66"/>
      <c r="G394" s="66"/>
      <c r="H394" s="66"/>
      <c r="I394" s="66"/>
      <c r="J394" s="232"/>
      <c r="K394" s="266"/>
      <c r="L394" s="232"/>
      <c r="M394" s="232"/>
      <c r="N394" s="232"/>
      <c r="O394" s="66"/>
      <c r="P394" s="66"/>
      <c r="Q394" s="68"/>
      <c r="R394" s="261"/>
      <c r="S394" s="261"/>
      <c r="T394" s="261"/>
      <c r="U394" s="261"/>
      <c r="V394" s="261"/>
      <c r="W394" s="261"/>
      <c r="X394" s="261"/>
      <c r="Y394" s="261"/>
    </row>
    <row r="395" spans="1:25" ht="15.75" customHeight="1" x14ac:dyDescent="0.2">
      <c r="A395" s="16"/>
      <c r="B395" s="16"/>
      <c r="C395" s="16"/>
      <c r="D395" s="16"/>
      <c r="E395" s="66"/>
      <c r="F395" s="66"/>
      <c r="G395" s="66"/>
      <c r="H395" s="66"/>
      <c r="I395" s="66"/>
      <c r="J395" s="232"/>
      <c r="K395" s="266"/>
      <c r="L395" s="232"/>
      <c r="M395" s="232"/>
      <c r="N395" s="232"/>
      <c r="O395" s="66"/>
      <c r="P395" s="66"/>
      <c r="Q395" s="68"/>
      <c r="R395" s="261"/>
      <c r="S395" s="261"/>
      <c r="T395" s="261"/>
      <c r="U395" s="261"/>
      <c r="V395" s="261"/>
      <c r="W395" s="261"/>
      <c r="X395" s="261"/>
      <c r="Y395" s="261"/>
    </row>
    <row r="396" spans="1:25" ht="15.75" customHeight="1" x14ac:dyDescent="0.2">
      <c r="A396" s="16"/>
      <c r="B396" s="16"/>
      <c r="C396" s="16"/>
      <c r="D396" s="16"/>
      <c r="E396" s="66"/>
      <c r="F396" s="66"/>
      <c r="G396" s="66"/>
      <c r="H396" s="66"/>
      <c r="I396" s="66"/>
      <c r="J396" s="232"/>
      <c r="K396" s="266"/>
      <c r="L396" s="232"/>
      <c r="M396" s="232"/>
      <c r="N396" s="232"/>
      <c r="O396" s="66"/>
      <c r="P396" s="66"/>
      <c r="Q396" s="68"/>
      <c r="R396" s="261"/>
      <c r="S396" s="261"/>
      <c r="T396" s="261"/>
      <c r="U396" s="261"/>
      <c r="V396" s="261"/>
      <c r="W396" s="261"/>
      <c r="X396" s="261"/>
      <c r="Y396" s="261"/>
    </row>
    <row r="397" spans="1:25" ht="15.75" customHeight="1" x14ac:dyDescent="0.2">
      <c r="A397" s="16"/>
      <c r="B397" s="16"/>
      <c r="C397" s="16"/>
      <c r="D397" s="16"/>
      <c r="E397" s="66"/>
      <c r="F397" s="66"/>
      <c r="G397" s="66"/>
      <c r="H397" s="66"/>
      <c r="I397" s="66"/>
      <c r="J397" s="232"/>
      <c r="K397" s="266"/>
      <c r="L397" s="232"/>
      <c r="M397" s="232"/>
      <c r="N397" s="232"/>
      <c r="O397" s="66"/>
      <c r="P397" s="66"/>
      <c r="Q397" s="68"/>
      <c r="R397" s="261"/>
      <c r="S397" s="261"/>
      <c r="T397" s="261"/>
      <c r="U397" s="261"/>
      <c r="V397" s="261"/>
      <c r="W397" s="261"/>
      <c r="X397" s="261"/>
      <c r="Y397" s="261"/>
    </row>
    <row r="398" spans="1:25" ht="15.75" customHeight="1" x14ac:dyDescent="0.2">
      <c r="A398" s="16"/>
      <c r="B398" s="16"/>
      <c r="C398" s="16"/>
      <c r="D398" s="16"/>
      <c r="E398" s="66"/>
      <c r="F398" s="66"/>
      <c r="G398" s="66"/>
      <c r="H398" s="66"/>
      <c r="I398" s="66"/>
      <c r="J398" s="232"/>
      <c r="K398" s="266"/>
      <c r="L398" s="232"/>
      <c r="M398" s="232"/>
      <c r="N398" s="232"/>
      <c r="O398" s="66"/>
      <c r="P398" s="66"/>
      <c r="Q398" s="68"/>
      <c r="R398" s="261"/>
      <c r="S398" s="261"/>
      <c r="T398" s="261"/>
      <c r="U398" s="261"/>
      <c r="V398" s="261"/>
      <c r="W398" s="261"/>
      <c r="X398" s="261"/>
      <c r="Y398" s="261"/>
    </row>
    <row r="399" spans="1:25" ht="15.75" customHeight="1" x14ac:dyDescent="0.2">
      <c r="A399" s="16"/>
      <c r="B399" s="16"/>
      <c r="C399" s="16"/>
      <c r="D399" s="16"/>
      <c r="E399" s="66"/>
      <c r="F399" s="66"/>
      <c r="G399" s="66"/>
      <c r="H399" s="66"/>
      <c r="I399" s="66"/>
      <c r="J399" s="232"/>
      <c r="K399" s="266"/>
      <c r="L399" s="232"/>
      <c r="M399" s="232"/>
      <c r="N399" s="232"/>
      <c r="O399" s="66"/>
      <c r="P399" s="66"/>
      <c r="Q399" s="68"/>
      <c r="R399" s="261"/>
      <c r="S399" s="261"/>
      <c r="T399" s="261"/>
      <c r="U399" s="261"/>
      <c r="V399" s="261"/>
      <c r="W399" s="261"/>
      <c r="X399" s="261"/>
      <c r="Y399" s="261"/>
    </row>
    <row r="400" spans="1:25" ht="15.75" customHeight="1" x14ac:dyDescent="0.2">
      <c r="A400" s="16"/>
      <c r="B400" s="16"/>
      <c r="C400" s="16"/>
      <c r="D400" s="16"/>
      <c r="E400" s="66"/>
      <c r="F400" s="66"/>
      <c r="G400" s="66"/>
      <c r="H400" s="66"/>
      <c r="I400" s="66"/>
      <c r="J400" s="232"/>
      <c r="K400" s="266"/>
      <c r="L400" s="232"/>
      <c r="M400" s="232"/>
      <c r="N400" s="232"/>
      <c r="O400" s="66"/>
      <c r="P400" s="66"/>
      <c r="Q400" s="68"/>
      <c r="R400" s="261"/>
      <c r="S400" s="261"/>
      <c r="T400" s="261"/>
      <c r="U400" s="261"/>
      <c r="V400" s="261"/>
      <c r="W400" s="261"/>
      <c r="X400" s="261"/>
      <c r="Y400" s="261"/>
    </row>
    <row r="401" spans="1:25" ht="15.75" customHeight="1" x14ac:dyDescent="0.2">
      <c r="A401" s="16"/>
      <c r="B401" s="16"/>
      <c r="C401" s="16"/>
      <c r="D401" s="16"/>
      <c r="E401" s="66"/>
      <c r="F401" s="66"/>
      <c r="G401" s="66"/>
      <c r="H401" s="66"/>
      <c r="I401" s="66"/>
      <c r="J401" s="232"/>
      <c r="K401" s="266"/>
      <c r="L401" s="232"/>
      <c r="M401" s="232"/>
      <c r="N401" s="232"/>
      <c r="O401" s="66"/>
      <c r="P401" s="66"/>
      <c r="Q401" s="68"/>
      <c r="R401" s="261"/>
      <c r="S401" s="261"/>
      <c r="T401" s="261"/>
      <c r="U401" s="261"/>
      <c r="V401" s="261"/>
      <c r="W401" s="261"/>
      <c r="X401" s="261"/>
      <c r="Y401" s="261"/>
    </row>
    <row r="402" spans="1:25" ht="15.75" customHeight="1" x14ac:dyDescent="0.2">
      <c r="A402" s="16"/>
      <c r="B402" s="16"/>
      <c r="C402" s="16"/>
      <c r="D402" s="16"/>
      <c r="E402" s="66"/>
      <c r="F402" s="66"/>
      <c r="G402" s="66"/>
      <c r="H402" s="66"/>
      <c r="I402" s="66"/>
      <c r="J402" s="232"/>
      <c r="K402" s="266"/>
      <c r="L402" s="232"/>
      <c r="M402" s="232"/>
      <c r="N402" s="232"/>
      <c r="O402" s="66"/>
      <c r="P402" s="66"/>
      <c r="Q402" s="68"/>
      <c r="R402" s="261"/>
      <c r="S402" s="261"/>
      <c r="T402" s="261"/>
      <c r="U402" s="261"/>
      <c r="V402" s="261"/>
      <c r="W402" s="261"/>
      <c r="X402" s="261"/>
      <c r="Y402" s="261"/>
    </row>
    <row r="403" spans="1:25" ht="15.75" customHeight="1" x14ac:dyDescent="0.2">
      <c r="A403" s="16"/>
      <c r="B403" s="16"/>
      <c r="C403" s="16"/>
      <c r="D403" s="16"/>
      <c r="E403" s="66"/>
      <c r="F403" s="66"/>
      <c r="G403" s="66"/>
      <c r="H403" s="66"/>
      <c r="I403" s="66"/>
      <c r="J403" s="232"/>
      <c r="K403" s="266"/>
      <c r="L403" s="232"/>
      <c r="M403" s="232"/>
      <c r="N403" s="232"/>
      <c r="O403" s="66"/>
      <c r="P403" s="66"/>
      <c r="Q403" s="68"/>
      <c r="R403" s="261"/>
      <c r="S403" s="261"/>
      <c r="T403" s="261"/>
      <c r="U403" s="261"/>
      <c r="V403" s="261"/>
      <c r="W403" s="261"/>
      <c r="X403" s="261"/>
      <c r="Y403" s="261"/>
    </row>
    <row r="404" spans="1:25" ht="15.75" customHeight="1" x14ac:dyDescent="0.2">
      <c r="A404" s="16"/>
      <c r="B404" s="16"/>
      <c r="C404" s="16"/>
      <c r="D404" s="16"/>
      <c r="E404" s="66"/>
      <c r="F404" s="66"/>
      <c r="G404" s="66"/>
      <c r="H404" s="66"/>
      <c r="I404" s="66"/>
      <c r="J404" s="232"/>
      <c r="K404" s="266"/>
      <c r="L404" s="232"/>
      <c r="M404" s="232"/>
      <c r="N404" s="232"/>
      <c r="O404" s="66"/>
      <c r="P404" s="66"/>
      <c r="Q404" s="68"/>
      <c r="R404" s="261"/>
      <c r="S404" s="261"/>
      <c r="T404" s="261"/>
      <c r="U404" s="261"/>
      <c r="V404" s="261"/>
      <c r="W404" s="261"/>
      <c r="X404" s="261"/>
      <c r="Y404" s="261"/>
    </row>
    <row r="405" spans="1:25" ht="15.75" customHeight="1" x14ac:dyDescent="0.2">
      <c r="A405" s="16"/>
      <c r="B405" s="16"/>
      <c r="C405" s="16"/>
      <c r="D405" s="16"/>
      <c r="E405" s="66"/>
      <c r="F405" s="66"/>
      <c r="G405" s="66"/>
      <c r="H405" s="66"/>
      <c r="I405" s="66"/>
      <c r="J405" s="232"/>
      <c r="K405" s="266"/>
      <c r="L405" s="232"/>
      <c r="M405" s="232"/>
      <c r="N405" s="232"/>
      <c r="O405" s="66"/>
      <c r="P405" s="66"/>
      <c r="Q405" s="68"/>
      <c r="R405" s="261"/>
      <c r="S405" s="261"/>
      <c r="T405" s="261"/>
      <c r="U405" s="261"/>
      <c r="V405" s="261"/>
      <c r="W405" s="261"/>
      <c r="X405" s="261"/>
      <c r="Y405" s="261"/>
    </row>
    <row r="406" spans="1:25" ht="15.75" customHeight="1" x14ac:dyDescent="0.2">
      <c r="A406" s="16"/>
      <c r="B406" s="16"/>
      <c r="C406" s="16"/>
      <c r="D406" s="16"/>
      <c r="E406" s="66"/>
      <c r="F406" s="66"/>
      <c r="G406" s="66"/>
      <c r="H406" s="66"/>
      <c r="I406" s="66"/>
      <c r="J406" s="232"/>
      <c r="K406" s="266"/>
      <c r="L406" s="232"/>
      <c r="M406" s="232"/>
      <c r="N406" s="232"/>
      <c r="O406" s="66"/>
      <c r="P406" s="66"/>
      <c r="Q406" s="68"/>
      <c r="R406" s="261"/>
      <c r="S406" s="261"/>
      <c r="T406" s="261"/>
      <c r="U406" s="261"/>
      <c r="V406" s="261"/>
      <c r="W406" s="261"/>
      <c r="X406" s="261"/>
      <c r="Y406" s="261"/>
    </row>
    <row r="407" spans="1:25" ht="15.75" customHeight="1" x14ac:dyDescent="0.2">
      <c r="A407" s="16"/>
      <c r="B407" s="16"/>
      <c r="C407" s="16"/>
      <c r="D407" s="16"/>
      <c r="E407" s="66"/>
      <c r="F407" s="66"/>
      <c r="G407" s="66"/>
      <c r="H407" s="66"/>
      <c r="I407" s="66"/>
      <c r="J407" s="232"/>
      <c r="K407" s="266"/>
      <c r="L407" s="232"/>
      <c r="M407" s="232"/>
      <c r="N407" s="232"/>
      <c r="O407" s="66"/>
      <c r="P407" s="66"/>
      <c r="Q407" s="68"/>
      <c r="R407" s="261"/>
      <c r="S407" s="261"/>
      <c r="T407" s="261"/>
      <c r="U407" s="261"/>
      <c r="V407" s="261"/>
      <c r="W407" s="261"/>
      <c r="X407" s="261"/>
      <c r="Y407" s="261"/>
    </row>
    <row r="408" spans="1:25" ht="15.75" customHeight="1" x14ac:dyDescent="0.2">
      <c r="A408" s="16"/>
      <c r="B408" s="16"/>
      <c r="C408" s="16"/>
      <c r="D408" s="16"/>
      <c r="E408" s="66"/>
      <c r="F408" s="66"/>
      <c r="G408" s="66"/>
      <c r="H408" s="66"/>
      <c r="I408" s="66"/>
      <c r="J408" s="232"/>
      <c r="K408" s="266"/>
      <c r="L408" s="232"/>
      <c r="M408" s="232"/>
      <c r="N408" s="232"/>
      <c r="O408" s="66"/>
      <c r="P408" s="66"/>
      <c r="Q408" s="68"/>
      <c r="R408" s="261"/>
      <c r="S408" s="261"/>
      <c r="T408" s="261"/>
      <c r="U408" s="261"/>
      <c r="V408" s="261"/>
      <c r="W408" s="261"/>
      <c r="X408" s="261"/>
      <c r="Y408" s="261"/>
    </row>
    <row r="409" spans="1:25" ht="15.75" customHeight="1" x14ac:dyDescent="0.2">
      <c r="A409" s="16"/>
      <c r="B409" s="16"/>
      <c r="C409" s="16"/>
      <c r="D409" s="16"/>
      <c r="E409" s="66"/>
      <c r="F409" s="66"/>
      <c r="G409" s="66"/>
      <c r="H409" s="66"/>
      <c r="I409" s="66"/>
      <c r="J409" s="232"/>
      <c r="K409" s="266"/>
      <c r="L409" s="232"/>
      <c r="M409" s="232"/>
      <c r="N409" s="232"/>
      <c r="O409" s="66"/>
      <c r="P409" s="66"/>
      <c r="Q409" s="68"/>
      <c r="R409" s="261"/>
      <c r="S409" s="261"/>
      <c r="T409" s="261"/>
      <c r="U409" s="261"/>
      <c r="V409" s="261"/>
      <c r="W409" s="261"/>
      <c r="X409" s="261"/>
      <c r="Y409" s="261"/>
    </row>
    <row r="410" spans="1:25" ht="15.75" customHeight="1" x14ac:dyDescent="0.2">
      <c r="A410" s="16"/>
      <c r="B410" s="16"/>
      <c r="C410" s="16"/>
      <c r="D410" s="16"/>
      <c r="E410" s="66"/>
      <c r="F410" s="66"/>
      <c r="G410" s="66"/>
      <c r="H410" s="66"/>
      <c r="I410" s="66"/>
      <c r="J410" s="232"/>
      <c r="K410" s="266"/>
      <c r="L410" s="232"/>
      <c r="M410" s="232"/>
      <c r="N410" s="232"/>
      <c r="O410" s="66"/>
      <c r="P410" s="66"/>
      <c r="Q410" s="68"/>
      <c r="R410" s="261"/>
      <c r="S410" s="261"/>
      <c r="T410" s="261"/>
      <c r="U410" s="261"/>
      <c r="V410" s="261"/>
      <c r="W410" s="261"/>
      <c r="X410" s="261"/>
      <c r="Y410" s="261"/>
    </row>
    <row r="411" spans="1:25" ht="15.75" customHeight="1" x14ac:dyDescent="0.2">
      <c r="A411" s="16"/>
      <c r="B411" s="16"/>
      <c r="C411" s="16"/>
      <c r="D411" s="16"/>
      <c r="E411" s="66"/>
      <c r="F411" s="66"/>
      <c r="G411" s="66"/>
      <c r="H411" s="66"/>
      <c r="I411" s="66"/>
      <c r="J411" s="232"/>
      <c r="K411" s="266"/>
      <c r="L411" s="232"/>
      <c r="M411" s="232"/>
      <c r="N411" s="232"/>
      <c r="O411" s="66"/>
      <c r="P411" s="66"/>
      <c r="Q411" s="68"/>
      <c r="R411" s="261"/>
      <c r="S411" s="261"/>
      <c r="T411" s="261"/>
      <c r="U411" s="261"/>
      <c r="V411" s="261"/>
      <c r="W411" s="261"/>
      <c r="X411" s="261"/>
      <c r="Y411" s="261"/>
    </row>
    <row r="412" spans="1:25" ht="15.75" customHeight="1" x14ac:dyDescent="0.2">
      <c r="A412" s="16"/>
      <c r="B412" s="16"/>
      <c r="C412" s="16"/>
      <c r="D412" s="16"/>
      <c r="E412" s="66"/>
      <c r="F412" s="66"/>
      <c r="G412" s="66"/>
      <c r="H412" s="66"/>
      <c r="I412" s="66"/>
      <c r="J412" s="232"/>
      <c r="K412" s="266"/>
      <c r="L412" s="232"/>
      <c r="M412" s="232"/>
      <c r="N412" s="232"/>
      <c r="O412" s="66"/>
      <c r="P412" s="66"/>
      <c r="Q412" s="68"/>
      <c r="R412" s="261"/>
      <c r="S412" s="261"/>
      <c r="T412" s="261"/>
      <c r="U412" s="261"/>
      <c r="V412" s="261"/>
      <c r="W412" s="261"/>
      <c r="X412" s="261"/>
      <c r="Y412" s="261"/>
    </row>
    <row r="413" spans="1:25" ht="15.75" customHeight="1" x14ac:dyDescent="0.2">
      <c r="A413" s="16"/>
      <c r="B413" s="16"/>
      <c r="C413" s="16"/>
      <c r="D413" s="16"/>
      <c r="E413" s="66"/>
      <c r="F413" s="66"/>
      <c r="G413" s="66"/>
      <c r="H413" s="66"/>
      <c r="I413" s="66"/>
      <c r="J413" s="232"/>
      <c r="K413" s="266"/>
      <c r="L413" s="232"/>
      <c r="M413" s="232"/>
      <c r="N413" s="232"/>
      <c r="O413" s="66"/>
      <c r="P413" s="66"/>
      <c r="Q413" s="68"/>
      <c r="R413" s="261"/>
      <c r="S413" s="261"/>
      <c r="T413" s="261"/>
      <c r="U413" s="261"/>
      <c r="V413" s="261"/>
      <c r="W413" s="261"/>
      <c r="X413" s="261"/>
      <c r="Y413" s="261"/>
    </row>
    <row r="414" spans="1:25" ht="15.75" customHeight="1" x14ac:dyDescent="0.2">
      <c r="A414" s="16"/>
      <c r="B414" s="16"/>
      <c r="C414" s="16"/>
      <c r="D414" s="16"/>
      <c r="E414" s="66"/>
      <c r="F414" s="66"/>
      <c r="G414" s="66"/>
      <c r="H414" s="66"/>
      <c r="I414" s="66"/>
      <c r="J414" s="232"/>
      <c r="K414" s="266"/>
      <c r="L414" s="232"/>
      <c r="M414" s="232"/>
      <c r="N414" s="232"/>
      <c r="O414" s="66"/>
      <c r="P414" s="66"/>
      <c r="Q414" s="68"/>
      <c r="R414" s="261"/>
      <c r="S414" s="261"/>
      <c r="T414" s="261"/>
      <c r="U414" s="261"/>
      <c r="V414" s="261"/>
      <c r="W414" s="261"/>
      <c r="X414" s="261"/>
      <c r="Y414" s="261"/>
    </row>
    <row r="415" spans="1:25" ht="15.75" customHeight="1" x14ac:dyDescent="0.2">
      <c r="A415" s="16"/>
      <c r="B415" s="16"/>
      <c r="C415" s="16"/>
      <c r="D415" s="16"/>
      <c r="E415" s="66"/>
      <c r="F415" s="66"/>
      <c r="G415" s="66"/>
      <c r="H415" s="66"/>
      <c r="I415" s="66"/>
      <c r="J415" s="232"/>
      <c r="K415" s="266"/>
      <c r="L415" s="232"/>
      <c r="M415" s="232"/>
      <c r="N415" s="232"/>
      <c r="O415" s="66"/>
      <c r="P415" s="66"/>
      <c r="Q415" s="68"/>
      <c r="R415" s="261"/>
      <c r="S415" s="261"/>
      <c r="T415" s="261"/>
      <c r="U415" s="261"/>
      <c r="V415" s="261"/>
      <c r="W415" s="261"/>
      <c r="X415" s="261"/>
      <c r="Y415" s="261"/>
    </row>
    <row r="416" spans="1:25" ht="15.75" customHeight="1" x14ac:dyDescent="0.2">
      <c r="A416" s="16"/>
      <c r="B416" s="16"/>
      <c r="C416" s="16"/>
      <c r="D416" s="16"/>
      <c r="E416" s="66"/>
      <c r="F416" s="66"/>
      <c r="G416" s="66"/>
      <c r="H416" s="66"/>
      <c r="I416" s="66"/>
      <c r="J416" s="232"/>
      <c r="K416" s="266"/>
      <c r="L416" s="232"/>
      <c r="M416" s="232"/>
      <c r="N416" s="232"/>
      <c r="O416" s="66"/>
      <c r="P416" s="66"/>
      <c r="Q416" s="68"/>
      <c r="R416" s="261"/>
      <c r="S416" s="261"/>
      <c r="T416" s="261"/>
      <c r="U416" s="261"/>
      <c r="V416" s="261"/>
      <c r="W416" s="261"/>
      <c r="X416" s="261"/>
      <c r="Y416" s="261"/>
    </row>
    <row r="417" spans="1:25" ht="15.75" customHeight="1" x14ac:dyDescent="0.2">
      <c r="A417" s="16"/>
      <c r="B417" s="16"/>
      <c r="C417" s="16"/>
      <c r="D417" s="16"/>
      <c r="E417" s="66"/>
      <c r="F417" s="66"/>
      <c r="G417" s="66"/>
      <c r="H417" s="66"/>
      <c r="I417" s="66"/>
      <c r="J417" s="232"/>
      <c r="K417" s="266"/>
      <c r="L417" s="232"/>
      <c r="M417" s="232"/>
      <c r="N417" s="232"/>
      <c r="O417" s="66"/>
      <c r="P417" s="66"/>
      <c r="Q417" s="68"/>
      <c r="R417" s="261"/>
      <c r="S417" s="261"/>
      <c r="T417" s="261"/>
      <c r="U417" s="261"/>
      <c r="V417" s="261"/>
      <c r="W417" s="261"/>
      <c r="X417" s="261"/>
      <c r="Y417" s="261"/>
    </row>
    <row r="418" spans="1:25" ht="15.75" customHeight="1" x14ac:dyDescent="0.2">
      <c r="A418" s="16"/>
      <c r="B418" s="16"/>
      <c r="C418" s="16"/>
      <c r="D418" s="16"/>
      <c r="E418" s="66"/>
      <c r="F418" s="66"/>
      <c r="G418" s="66"/>
      <c r="H418" s="66"/>
      <c r="I418" s="66"/>
      <c r="J418" s="232"/>
      <c r="K418" s="266"/>
      <c r="L418" s="232"/>
      <c r="M418" s="232"/>
      <c r="N418" s="232"/>
      <c r="O418" s="66"/>
      <c r="P418" s="66"/>
      <c r="Q418" s="68"/>
      <c r="R418" s="261"/>
      <c r="S418" s="261"/>
      <c r="T418" s="261"/>
      <c r="U418" s="261"/>
      <c r="V418" s="261"/>
      <c r="W418" s="261"/>
      <c r="X418" s="261"/>
      <c r="Y418" s="261"/>
    </row>
    <row r="419" spans="1:25" ht="15.75" customHeight="1" x14ac:dyDescent="0.2">
      <c r="A419" s="16"/>
      <c r="B419" s="16"/>
      <c r="C419" s="16"/>
      <c r="D419" s="16"/>
      <c r="E419" s="66"/>
      <c r="F419" s="66"/>
      <c r="G419" s="66"/>
      <c r="H419" s="66"/>
      <c r="I419" s="66"/>
      <c r="J419" s="232"/>
      <c r="K419" s="266"/>
      <c r="L419" s="232"/>
      <c r="M419" s="232"/>
      <c r="N419" s="232"/>
      <c r="O419" s="66"/>
      <c r="P419" s="66"/>
      <c r="Q419" s="68"/>
      <c r="R419" s="261"/>
      <c r="S419" s="261"/>
      <c r="T419" s="261"/>
      <c r="U419" s="261"/>
      <c r="V419" s="261"/>
      <c r="W419" s="261"/>
      <c r="X419" s="261"/>
      <c r="Y419" s="261"/>
    </row>
    <row r="420" spans="1:25" ht="15.75" customHeight="1" x14ac:dyDescent="0.2">
      <c r="A420" s="16"/>
      <c r="B420" s="16"/>
      <c r="C420" s="16"/>
      <c r="D420" s="16"/>
      <c r="E420" s="66"/>
      <c r="F420" s="66"/>
      <c r="G420" s="66"/>
      <c r="H420" s="66"/>
      <c r="I420" s="66"/>
      <c r="J420" s="232"/>
      <c r="K420" s="266"/>
      <c r="L420" s="232"/>
      <c r="M420" s="232"/>
      <c r="N420" s="232"/>
      <c r="O420" s="66"/>
      <c r="P420" s="66"/>
      <c r="Q420" s="68"/>
      <c r="R420" s="261"/>
      <c r="S420" s="261"/>
      <c r="T420" s="261"/>
      <c r="U420" s="261"/>
      <c r="V420" s="261"/>
      <c r="W420" s="261"/>
      <c r="X420" s="261"/>
      <c r="Y420" s="261"/>
    </row>
    <row r="421" spans="1:25" ht="15.75" customHeight="1" x14ac:dyDescent="0.2">
      <c r="A421" s="16"/>
      <c r="B421" s="16"/>
      <c r="C421" s="16"/>
      <c r="D421" s="16"/>
      <c r="E421" s="66"/>
      <c r="F421" s="66"/>
      <c r="G421" s="66"/>
      <c r="H421" s="66"/>
      <c r="I421" s="66"/>
      <c r="J421" s="232"/>
      <c r="K421" s="266"/>
      <c r="L421" s="232"/>
      <c r="M421" s="232"/>
      <c r="N421" s="232"/>
      <c r="O421" s="66"/>
      <c r="P421" s="66"/>
      <c r="Q421" s="68"/>
      <c r="R421" s="261"/>
      <c r="S421" s="261"/>
      <c r="T421" s="261"/>
      <c r="U421" s="261"/>
      <c r="V421" s="261"/>
      <c r="W421" s="261"/>
      <c r="X421" s="261"/>
      <c r="Y421" s="261"/>
    </row>
    <row r="422" spans="1:25" ht="15.75" customHeight="1" x14ac:dyDescent="0.2">
      <c r="A422" s="16"/>
      <c r="B422" s="16"/>
      <c r="C422" s="16"/>
      <c r="D422" s="16"/>
      <c r="E422" s="66"/>
      <c r="F422" s="66"/>
      <c r="G422" s="66"/>
      <c r="H422" s="66"/>
      <c r="I422" s="66"/>
      <c r="J422" s="232"/>
      <c r="K422" s="266"/>
      <c r="L422" s="232"/>
      <c r="M422" s="232"/>
      <c r="N422" s="232"/>
      <c r="O422" s="66"/>
      <c r="P422" s="66"/>
      <c r="Q422" s="68"/>
      <c r="R422" s="261"/>
      <c r="S422" s="261"/>
      <c r="T422" s="261"/>
      <c r="U422" s="261"/>
      <c r="V422" s="261"/>
      <c r="W422" s="261"/>
      <c r="X422" s="261"/>
      <c r="Y422" s="261"/>
    </row>
    <row r="423" spans="1:25" ht="15.75" customHeight="1" x14ac:dyDescent="0.2">
      <c r="A423" s="16"/>
      <c r="B423" s="16"/>
      <c r="C423" s="16"/>
      <c r="D423" s="16"/>
      <c r="E423" s="66"/>
      <c r="F423" s="66"/>
      <c r="G423" s="66"/>
      <c r="H423" s="66"/>
      <c r="I423" s="66"/>
      <c r="J423" s="232"/>
      <c r="K423" s="266"/>
      <c r="L423" s="232"/>
      <c r="M423" s="232"/>
      <c r="N423" s="232"/>
      <c r="O423" s="66"/>
      <c r="P423" s="66"/>
      <c r="Q423" s="68"/>
      <c r="R423" s="261"/>
      <c r="S423" s="261"/>
      <c r="T423" s="261"/>
      <c r="U423" s="261"/>
      <c r="V423" s="261"/>
      <c r="W423" s="261"/>
      <c r="X423" s="261"/>
      <c r="Y423" s="261"/>
    </row>
    <row r="424" spans="1:25" ht="15.75" customHeight="1" x14ac:dyDescent="0.2">
      <c r="A424" s="16"/>
      <c r="B424" s="16"/>
      <c r="C424" s="16"/>
      <c r="D424" s="16"/>
      <c r="E424" s="66"/>
      <c r="F424" s="66"/>
      <c r="G424" s="66"/>
      <c r="H424" s="66"/>
      <c r="I424" s="66"/>
      <c r="J424" s="232"/>
      <c r="K424" s="266"/>
      <c r="L424" s="232"/>
      <c r="M424" s="232"/>
      <c r="N424" s="232"/>
      <c r="O424" s="66"/>
      <c r="P424" s="66"/>
      <c r="Q424" s="68"/>
      <c r="R424" s="261"/>
      <c r="S424" s="261"/>
      <c r="T424" s="261"/>
      <c r="U424" s="261"/>
      <c r="V424" s="261"/>
      <c r="W424" s="261"/>
      <c r="X424" s="261"/>
      <c r="Y424" s="261"/>
    </row>
    <row r="425" spans="1:25" ht="15.75" customHeight="1" x14ac:dyDescent="0.2">
      <c r="A425" s="16"/>
      <c r="B425" s="16"/>
      <c r="C425" s="16"/>
      <c r="D425" s="16"/>
      <c r="E425" s="66"/>
      <c r="F425" s="66"/>
      <c r="G425" s="66"/>
      <c r="H425" s="66"/>
      <c r="I425" s="66"/>
      <c r="J425" s="232"/>
      <c r="K425" s="266"/>
      <c r="L425" s="232"/>
      <c r="M425" s="232"/>
      <c r="N425" s="232"/>
      <c r="O425" s="66"/>
      <c r="P425" s="66"/>
      <c r="Q425" s="68"/>
      <c r="R425" s="261"/>
      <c r="S425" s="261"/>
      <c r="T425" s="261"/>
      <c r="U425" s="261"/>
      <c r="V425" s="261"/>
      <c r="W425" s="261"/>
      <c r="X425" s="261"/>
      <c r="Y425" s="261"/>
    </row>
    <row r="426" spans="1:25" ht="15.75" customHeight="1" x14ac:dyDescent="0.2">
      <c r="A426" s="16"/>
      <c r="B426" s="16"/>
      <c r="C426" s="16"/>
      <c r="D426" s="16"/>
      <c r="E426" s="66"/>
      <c r="F426" s="66"/>
      <c r="G426" s="66"/>
      <c r="H426" s="66"/>
      <c r="I426" s="66"/>
      <c r="J426" s="232"/>
      <c r="K426" s="266"/>
      <c r="L426" s="232"/>
      <c r="M426" s="232"/>
      <c r="N426" s="232"/>
      <c r="O426" s="66"/>
      <c r="P426" s="66"/>
      <c r="Q426" s="68"/>
      <c r="R426" s="261"/>
      <c r="S426" s="261"/>
      <c r="T426" s="261"/>
      <c r="U426" s="261"/>
      <c r="V426" s="261"/>
      <c r="W426" s="261"/>
      <c r="X426" s="261"/>
      <c r="Y426" s="261"/>
    </row>
    <row r="427" spans="1:25" ht="15.75" customHeight="1" x14ac:dyDescent="0.2">
      <c r="A427" s="16"/>
      <c r="B427" s="16"/>
      <c r="C427" s="16"/>
      <c r="D427" s="16"/>
      <c r="E427" s="66"/>
      <c r="F427" s="66"/>
      <c r="G427" s="66"/>
      <c r="H427" s="66"/>
      <c r="I427" s="66"/>
      <c r="J427" s="232"/>
      <c r="K427" s="266"/>
      <c r="L427" s="232"/>
      <c r="M427" s="232"/>
      <c r="N427" s="232"/>
      <c r="O427" s="66"/>
      <c r="P427" s="66"/>
      <c r="Q427" s="68"/>
      <c r="R427" s="261"/>
      <c r="S427" s="261"/>
      <c r="T427" s="261"/>
      <c r="U427" s="261"/>
      <c r="V427" s="261"/>
      <c r="W427" s="261"/>
      <c r="X427" s="261"/>
      <c r="Y427" s="261"/>
    </row>
    <row r="428" spans="1:25" ht="15.75" customHeight="1" x14ac:dyDescent="0.2">
      <c r="A428" s="16"/>
      <c r="B428" s="16"/>
      <c r="C428" s="16"/>
      <c r="D428" s="16"/>
      <c r="E428" s="66"/>
      <c r="F428" s="66"/>
      <c r="G428" s="66"/>
      <c r="H428" s="66"/>
      <c r="I428" s="66"/>
      <c r="J428" s="232"/>
      <c r="K428" s="266"/>
      <c r="L428" s="232"/>
      <c r="M428" s="232"/>
      <c r="N428" s="232"/>
      <c r="O428" s="66"/>
      <c r="P428" s="66"/>
      <c r="Q428" s="68"/>
      <c r="R428" s="261"/>
      <c r="S428" s="261"/>
      <c r="T428" s="261"/>
      <c r="U428" s="261"/>
      <c r="V428" s="261"/>
      <c r="W428" s="261"/>
      <c r="X428" s="261"/>
      <c r="Y428" s="261"/>
    </row>
    <row r="429" spans="1:25" ht="15.75" customHeight="1" x14ac:dyDescent="0.2">
      <c r="A429" s="16"/>
      <c r="B429" s="16"/>
      <c r="C429" s="16"/>
      <c r="D429" s="16"/>
      <c r="E429" s="66"/>
      <c r="F429" s="66"/>
      <c r="G429" s="66"/>
      <c r="H429" s="66"/>
      <c r="I429" s="66"/>
      <c r="J429" s="232"/>
      <c r="K429" s="266"/>
      <c r="L429" s="232"/>
      <c r="M429" s="232"/>
      <c r="N429" s="232"/>
      <c r="O429" s="66"/>
      <c r="P429" s="66"/>
      <c r="Q429" s="68"/>
      <c r="R429" s="261"/>
      <c r="S429" s="261"/>
      <c r="T429" s="261"/>
      <c r="U429" s="261"/>
      <c r="V429" s="261"/>
      <c r="W429" s="261"/>
      <c r="X429" s="261"/>
      <c r="Y429" s="261"/>
    </row>
    <row r="430" spans="1:25" ht="15.75" customHeight="1" x14ac:dyDescent="0.2">
      <c r="A430" s="16"/>
      <c r="B430" s="16"/>
      <c r="C430" s="16"/>
      <c r="D430" s="16"/>
      <c r="E430" s="66"/>
      <c r="F430" s="66"/>
      <c r="G430" s="66"/>
      <c r="H430" s="66"/>
      <c r="I430" s="66"/>
      <c r="J430" s="232"/>
      <c r="K430" s="266"/>
      <c r="L430" s="232"/>
      <c r="M430" s="232"/>
      <c r="N430" s="232"/>
      <c r="O430" s="66"/>
      <c r="P430" s="66"/>
      <c r="Q430" s="68"/>
      <c r="R430" s="261"/>
      <c r="S430" s="261"/>
      <c r="T430" s="261"/>
      <c r="U430" s="261"/>
      <c r="V430" s="261"/>
      <c r="W430" s="261"/>
      <c r="X430" s="261"/>
      <c r="Y430" s="261"/>
    </row>
    <row r="431" spans="1:25" ht="15.75" customHeight="1" x14ac:dyDescent="0.2">
      <c r="A431" s="16"/>
      <c r="B431" s="16"/>
      <c r="C431" s="16"/>
      <c r="D431" s="16"/>
      <c r="E431" s="66"/>
      <c r="F431" s="66"/>
      <c r="G431" s="66"/>
      <c r="H431" s="66"/>
      <c r="I431" s="66"/>
      <c r="J431" s="232"/>
      <c r="K431" s="266"/>
      <c r="L431" s="232"/>
      <c r="M431" s="232"/>
      <c r="N431" s="232"/>
      <c r="O431" s="66"/>
      <c r="P431" s="66"/>
      <c r="Q431" s="68"/>
      <c r="R431" s="261"/>
      <c r="S431" s="261"/>
      <c r="T431" s="261"/>
      <c r="U431" s="261"/>
      <c r="V431" s="261"/>
      <c r="W431" s="261"/>
      <c r="X431" s="261"/>
      <c r="Y431" s="261"/>
    </row>
    <row r="432" spans="1:25" ht="15.75" customHeight="1" x14ac:dyDescent="0.2">
      <c r="A432" s="16"/>
      <c r="B432" s="16"/>
      <c r="C432" s="16"/>
      <c r="D432" s="16"/>
      <c r="E432" s="66"/>
      <c r="F432" s="66"/>
      <c r="G432" s="66"/>
      <c r="H432" s="66"/>
      <c r="I432" s="66"/>
      <c r="J432" s="232"/>
      <c r="K432" s="266"/>
      <c r="L432" s="232"/>
      <c r="M432" s="232"/>
      <c r="N432" s="232"/>
      <c r="O432" s="66"/>
      <c r="P432" s="66"/>
      <c r="Q432" s="68"/>
      <c r="R432" s="261"/>
      <c r="S432" s="261"/>
      <c r="T432" s="261"/>
      <c r="U432" s="261"/>
      <c r="V432" s="261"/>
      <c r="W432" s="261"/>
      <c r="X432" s="261"/>
      <c r="Y432" s="261"/>
    </row>
    <row r="433" spans="1:25" ht="15.75" customHeight="1" x14ac:dyDescent="0.2">
      <c r="A433" s="16"/>
      <c r="B433" s="16"/>
      <c r="C433" s="16"/>
      <c r="D433" s="16"/>
      <c r="E433" s="66"/>
      <c r="F433" s="66"/>
      <c r="G433" s="66"/>
      <c r="H433" s="66"/>
      <c r="I433" s="66"/>
      <c r="J433" s="232"/>
      <c r="K433" s="266"/>
      <c r="L433" s="232"/>
      <c r="M433" s="232"/>
      <c r="N433" s="232"/>
      <c r="O433" s="66"/>
      <c r="P433" s="66"/>
      <c r="Q433" s="68"/>
      <c r="R433" s="261"/>
      <c r="S433" s="261"/>
      <c r="T433" s="261"/>
      <c r="U433" s="261"/>
      <c r="V433" s="261"/>
      <c r="W433" s="261"/>
      <c r="X433" s="261"/>
      <c r="Y433" s="261"/>
    </row>
    <row r="434" spans="1:25" ht="15.75" customHeight="1" x14ac:dyDescent="0.2">
      <c r="A434" s="16"/>
      <c r="B434" s="16"/>
      <c r="C434" s="16"/>
      <c r="D434" s="16"/>
      <c r="E434" s="66"/>
      <c r="F434" s="66"/>
      <c r="G434" s="66"/>
      <c r="H434" s="66"/>
      <c r="I434" s="66"/>
      <c r="J434" s="232"/>
      <c r="K434" s="266"/>
      <c r="L434" s="232"/>
      <c r="M434" s="232"/>
      <c r="N434" s="232"/>
      <c r="O434" s="66"/>
      <c r="P434" s="66"/>
      <c r="Q434" s="68"/>
      <c r="R434" s="261"/>
      <c r="S434" s="261"/>
      <c r="T434" s="261"/>
      <c r="U434" s="261"/>
      <c r="V434" s="261"/>
      <c r="W434" s="261"/>
      <c r="X434" s="261"/>
      <c r="Y434" s="261"/>
    </row>
    <row r="435" spans="1:25" ht="15.75" customHeight="1" x14ac:dyDescent="0.2">
      <c r="A435" s="16"/>
      <c r="B435" s="16"/>
      <c r="C435" s="16"/>
      <c r="D435" s="16"/>
      <c r="E435" s="66"/>
      <c r="F435" s="66"/>
      <c r="G435" s="66"/>
      <c r="H435" s="66"/>
      <c r="I435" s="66"/>
      <c r="J435" s="232"/>
      <c r="K435" s="266"/>
      <c r="L435" s="232"/>
      <c r="M435" s="232"/>
      <c r="N435" s="232"/>
      <c r="O435" s="66"/>
      <c r="P435" s="66"/>
      <c r="Q435" s="68"/>
      <c r="R435" s="261"/>
      <c r="S435" s="261"/>
      <c r="T435" s="261"/>
      <c r="U435" s="261"/>
      <c r="V435" s="261"/>
      <c r="W435" s="261"/>
      <c r="X435" s="261"/>
      <c r="Y435" s="261"/>
    </row>
    <row r="436" spans="1:25" ht="15.75" customHeight="1" x14ac:dyDescent="0.2">
      <c r="A436" s="16"/>
      <c r="B436" s="16"/>
      <c r="C436" s="16"/>
      <c r="D436" s="16"/>
      <c r="E436" s="66"/>
      <c r="F436" s="66"/>
      <c r="G436" s="66"/>
      <c r="H436" s="66"/>
      <c r="I436" s="66"/>
      <c r="J436" s="232"/>
      <c r="K436" s="266"/>
      <c r="L436" s="232"/>
      <c r="M436" s="232"/>
      <c r="N436" s="232"/>
      <c r="O436" s="66"/>
      <c r="P436" s="66"/>
      <c r="Q436" s="68"/>
      <c r="R436" s="261"/>
      <c r="S436" s="261"/>
      <c r="T436" s="261"/>
      <c r="U436" s="261"/>
      <c r="V436" s="261"/>
      <c r="W436" s="261"/>
      <c r="X436" s="261"/>
      <c r="Y436" s="261"/>
    </row>
    <row r="437" spans="1:25" ht="15.75" customHeight="1" x14ac:dyDescent="0.2">
      <c r="A437" s="16"/>
      <c r="B437" s="16"/>
      <c r="C437" s="16"/>
      <c r="D437" s="16"/>
      <c r="E437" s="66"/>
      <c r="F437" s="66"/>
      <c r="G437" s="66"/>
      <c r="H437" s="66"/>
      <c r="I437" s="66"/>
      <c r="J437" s="232"/>
      <c r="K437" s="266"/>
      <c r="L437" s="232"/>
      <c r="M437" s="232"/>
      <c r="N437" s="232"/>
      <c r="O437" s="66"/>
      <c r="P437" s="66"/>
      <c r="Q437" s="68"/>
      <c r="R437" s="261"/>
      <c r="S437" s="261"/>
      <c r="T437" s="261"/>
      <c r="U437" s="261"/>
      <c r="V437" s="261"/>
      <c r="W437" s="261"/>
      <c r="X437" s="261"/>
      <c r="Y437" s="261"/>
    </row>
    <row r="438" spans="1:25" ht="15.75" customHeight="1" x14ac:dyDescent="0.2">
      <c r="A438" s="16"/>
      <c r="B438" s="16"/>
      <c r="C438" s="16"/>
      <c r="D438" s="16"/>
      <c r="E438" s="66"/>
      <c r="F438" s="66"/>
      <c r="G438" s="66"/>
      <c r="H438" s="66"/>
      <c r="I438" s="66"/>
      <c r="J438" s="232"/>
      <c r="K438" s="266"/>
      <c r="L438" s="232"/>
      <c r="M438" s="232"/>
      <c r="N438" s="232"/>
      <c r="O438" s="66"/>
      <c r="P438" s="66"/>
      <c r="Q438" s="68"/>
      <c r="R438" s="261"/>
      <c r="S438" s="261"/>
      <c r="T438" s="261"/>
      <c r="U438" s="261"/>
      <c r="V438" s="261"/>
      <c r="W438" s="261"/>
      <c r="X438" s="261"/>
      <c r="Y438" s="261"/>
    </row>
    <row r="439" spans="1:25" ht="15.75" customHeight="1" x14ac:dyDescent="0.2">
      <c r="A439" s="16"/>
      <c r="B439" s="16"/>
      <c r="C439" s="16"/>
      <c r="D439" s="16"/>
      <c r="E439" s="66"/>
      <c r="F439" s="66"/>
      <c r="G439" s="66"/>
      <c r="H439" s="66"/>
      <c r="I439" s="66"/>
      <c r="J439" s="232"/>
      <c r="K439" s="266"/>
      <c r="L439" s="232"/>
      <c r="M439" s="232"/>
      <c r="N439" s="232"/>
      <c r="O439" s="66"/>
      <c r="P439" s="66"/>
      <c r="Q439" s="68"/>
      <c r="R439" s="261"/>
      <c r="S439" s="261"/>
      <c r="T439" s="261"/>
      <c r="U439" s="261"/>
      <c r="V439" s="261"/>
      <c r="W439" s="261"/>
      <c r="X439" s="261"/>
      <c r="Y439" s="261"/>
    </row>
    <row r="440" spans="1:25" ht="15.75" customHeight="1" x14ac:dyDescent="0.2">
      <c r="A440" s="16"/>
      <c r="B440" s="16"/>
      <c r="C440" s="16"/>
      <c r="D440" s="16"/>
      <c r="E440" s="66"/>
      <c r="F440" s="66"/>
      <c r="G440" s="66"/>
      <c r="H440" s="66"/>
      <c r="I440" s="66"/>
      <c r="J440" s="232"/>
      <c r="K440" s="266"/>
      <c r="L440" s="232"/>
      <c r="M440" s="232"/>
      <c r="N440" s="232"/>
      <c r="O440" s="66"/>
      <c r="P440" s="66"/>
      <c r="Q440" s="68"/>
      <c r="R440" s="261"/>
      <c r="S440" s="261"/>
      <c r="T440" s="261"/>
      <c r="U440" s="261"/>
      <c r="V440" s="261"/>
      <c r="W440" s="261"/>
      <c r="X440" s="261"/>
      <c r="Y440" s="261"/>
    </row>
    <row r="441" spans="1:25" ht="15.75" customHeight="1" x14ac:dyDescent="0.2">
      <c r="A441" s="16"/>
      <c r="B441" s="16"/>
      <c r="C441" s="16"/>
      <c r="D441" s="16"/>
      <c r="E441" s="66"/>
      <c r="F441" s="66"/>
      <c r="G441" s="66"/>
      <c r="H441" s="66"/>
      <c r="I441" s="66"/>
      <c r="J441" s="232"/>
      <c r="K441" s="266"/>
      <c r="L441" s="232"/>
      <c r="M441" s="232"/>
      <c r="N441" s="232"/>
      <c r="O441" s="66"/>
      <c r="P441" s="66"/>
      <c r="Q441" s="68"/>
      <c r="R441" s="261"/>
      <c r="S441" s="261"/>
      <c r="T441" s="261"/>
      <c r="U441" s="261"/>
      <c r="V441" s="261"/>
      <c r="W441" s="261"/>
      <c r="X441" s="261"/>
      <c r="Y441" s="261"/>
    </row>
    <row r="442" spans="1:25" ht="15.75" customHeight="1" x14ac:dyDescent="0.2">
      <c r="A442" s="16"/>
      <c r="B442" s="16"/>
      <c r="C442" s="16"/>
      <c r="D442" s="16"/>
      <c r="E442" s="66"/>
      <c r="F442" s="66"/>
      <c r="G442" s="66"/>
      <c r="H442" s="66"/>
      <c r="I442" s="66"/>
      <c r="J442" s="232"/>
      <c r="K442" s="266"/>
      <c r="L442" s="232"/>
      <c r="M442" s="232"/>
      <c r="N442" s="232"/>
      <c r="O442" s="66"/>
      <c r="P442" s="66"/>
      <c r="Q442" s="68"/>
      <c r="R442" s="261"/>
      <c r="S442" s="261"/>
      <c r="T442" s="261"/>
      <c r="U442" s="261"/>
      <c r="V442" s="261"/>
      <c r="W442" s="261"/>
      <c r="X442" s="261"/>
      <c r="Y442" s="261"/>
    </row>
    <row r="443" spans="1:25" ht="15.75" customHeight="1" x14ac:dyDescent="0.2">
      <c r="A443" s="16"/>
      <c r="B443" s="16"/>
      <c r="C443" s="16"/>
      <c r="D443" s="16"/>
      <c r="E443" s="66"/>
      <c r="F443" s="66"/>
      <c r="G443" s="66"/>
      <c r="H443" s="66"/>
      <c r="I443" s="66"/>
      <c r="J443" s="232"/>
      <c r="K443" s="266"/>
      <c r="L443" s="232"/>
      <c r="M443" s="232"/>
      <c r="N443" s="232"/>
      <c r="O443" s="66"/>
      <c r="P443" s="66"/>
      <c r="Q443" s="68"/>
      <c r="R443" s="261"/>
      <c r="S443" s="261"/>
      <c r="T443" s="261"/>
      <c r="U443" s="261"/>
      <c r="V443" s="261"/>
      <c r="W443" s="261"/>
      <c r="X443" s="261"/>
      <c r="Y443" s="261"/>
    </row>
    <row r="444" spans="1:25" ht="15.75" customHeight="1" x14ac:dyDescent="0.2">
      <c r="A444" s="16"/>
      <c r="B444" s="16"/>
      <c r="C444" s="16"/>
      <c r="D444" s="16"/>
      <c r="E444" s="66"/>
      <c r="F444" s="66"/>
      <c r="G444" s="66"/>
      <c r="H444" s="66"/>
      <c r="I444" s="66"/>
      <c r="J444" s="232"/>
      <c r="K444" s="266"/>
      <c r="L444" s="232"/>
      <c r="M444" s="232"/>
      <c r="N444" s="232"/>
      <c r="O444" s="66"/>
      <c r="P444" s="66"/>
      <c r="Q444" s="68"/>
      <c r="R444" s="261"/>
      <c r="S444" s="261"/>
      <c r="T444" s="261"/>
      <c r="U444" s="261"/>
      <c r="V444" s="261"/>
      <c r="W444" s="261"/>
      <c r="X444" s="261"/>
      <c r="Y444" s="261"/>
    </row>
    <row r="445" spans="1:25" ht="15.75" customHeight="1" x14ac:dyDescent="0.2">
      <c r="A445" s="16"/>
      <c r="B445" s="16"/>
      <c r="C445" s="16"/>
      <c r="D445" s="16"/>
      <c r="E445" s="66"/>
      <c r="F445" s="66"/>
      <c r="G445" s="66"/>
      <c r="H445" s="66"/>
      <c r="I445" s="66"/>
      <c r="J445" s="232"/>
      <c r="K445" s="266"/>
      <c r="L445" s="232"/>
      <c r="M445" s="232"/>
      <c r="N445" s="232"/>
      <c r="O445" s="66"/>
      <c r="P445" s="66"/>
      <c r="Q445" s="68"/>
      <c r="R445" s="261"/>
      <c r="S445" s="261"/>
      <c r="T445" s="261"/>
      <c r="U445" s="261"/>
      <c r="V445" s="261"/>
      <c r="W445" s="261"/>
      <c r="X445" s="261"/>
      <c r="Y445" s="261"/>
    </row>
    <row r="446" spans="1:25" ht="15.75" customHeight="1" x14ac:dyDescent="0.2">
      <c r="A446" s="16"/>
      <c r="B446" s="16"/>
      <c r="C446" s="16"/>
      <c r="D446" s="16"/>
      <c r="E446" s="66"/>
      <c r="F446" s="66"/>
      <c r="G446" s="66"/>
      <c r="H446" s="66"/>
      <c r="I446" s="66"/>
      <c r="J446" s="232"/>
      <c r="K446" s="266"/>
      <c r="L446" s="232"/>
      <c r="M446" s="232"/>
      <c r="N446" s="232"/>
      <c r="O446" s="66"/>
      <c r="P446" s="66"/>
      <c r="Q446" s="68"/>
      <c r="R446" s="261"/>
      <c r="S446" s="261"/>
      <c r="T446" s="261"/>
      <c r="U446" s="261"/>
      <c r="V446" s="261"/>
      <c r="W446" s="261"/>
      <c r="X446" s="261"/>
      <c r="Y446" s="261"/>
    </row>
    <row r="447" spans="1:25" ht="15.75" customHeight="1" x14ac:dyDescent="0.2">
      <c r="A447" s="16"/>
      <c r="B447" s="16"/>
      <c r="C447" s="16"/>
      <c r="D447" s="16"/>
      <c r="E447" s="66"/>
      <c r="F447" s="66"/>
      <c r="G447" s="66"/>
      <c r="H447" s="66"/>
      <c r="I447" s="66"/>
      <c r="J447" s="232"/>
      <c r="K447" s="266"/>
      <c r="L447" s="232"/>
      <c r="M447" s="232"/>
      <c r="N447" s="232"/>
      <c r="O447" s="66"/>
      <c r="P447" s="66"/>
      <c r="Q447" s="68"/>
      <c r="R447" s="261"/>
      <c r="S447" s="261"/>
      <c r="T447" s="261"/>
      <c r="U447" s="261"/>
      <c r="V447" s="261"/>
      <c r="W447" s="261"/>
      <c r="X447" s="261"/>
      <c r="Y447" s="261"/>
    </row>
    <row r="448" spans="1:25" ht="15.75" customHeight="1" x14ac:dyDescent="0.2">
      <c r="A448" s="16"/>
      <c r="B448" s="16"/>
      <c r="C448" s="16"/>
      <c r="D448" s="16"/>
      <c r="E448" s="66"/>
      <c r="F448" s="66"/>
      <c r="G448" s="66"/>
      <c r="H448" s="66"/>
      <c r="I448" s="66"/>
      <c r="J448" s="232"/>
      <c r="K448" s="266"/>
      <c r="L448" s="232"/>
      <c r="M448" s="232"/>
      <c r="N448" s="232"/>
      <c r="O448" s="66"/>
      <c r="P448" s="66"/>
      <c r="Q448" s="68"/>
      <c r="R448" s="261"/>
      <c r="S448" s="261"/>
      <c r="T448" s="261"/>
      <c r="U448" s="261"/>
      <c r="V448" s="261"/>
      <c r="W448" s="261"/>
      <c r="X448" s="261"/>
      <c r="Y448" s="261"/>
    </row>
    <row r="449" spans="1:25" ht="15.75" customHeight="1" x14ac:dyDescent="0.2">
      <c r="A449" s="16"/>
      <c r="B449" s="16"/>
      <c r="C449" s="16"/>
      <c r="D449" s="16"/>
      <c r="E449" s="66"/>
      <c r="F449" s="66"/>
      <c r="G449" s="66"/>
      <c r="H449" s="66"/>
      <c r="I449" s="66"/>
      <c r="J449" s="232"/>
      <c r="K449" s="266"/>
      <c r="L449" s="232"/>
      <c r="M449" s="232"/>
      <c r="N449" s="232"/>
      <c r="O449" s="66"/>
      <c r="P449" s="66"/>
      <c r="Q449" s="68"/>
      <c r="R449" s="261"/>
      <c r="S449" s="261"/>
      <c r="T449" s="261"/>
      <c r="U449" s="261"/>
      <c r="V449" s="261"/>
      <c r="W449" s="261"/>
      <c r="X449" s="261"/>
      <c r="Y449" s="261"/>
    </row>
    <row r="450" spans="1:25" ht="15.75" customHeight="1" x14ac:dyDescent="0.2">
      <c r="A450" s="16"/>
      <c r="B450" s="16"/>
      <c r="C450" s="16"/>
      <c r="D450" s="16"/>
      <c r="E450" s="66"/>
      <c r="F450" s="66"/>
      <c r="G450" s="66"/>
      <c r="H450" s="66"/>
      <c r="I450" s="66"/>
      <c r="J450" s="232"/>
      <c r="K450" s="266"/>
      <c r="L450" s="232"/>
      <c r="M450" s="232"/>
      <c r="N450" s="232"/>
      <c r="O450" s="66"/>
      <c r="P450" s="66"/>
      <c r="Q450" s="68"/>
      <c r="R450" s="261"/>
      <c r="S450" s="261"/>
      <c r="T450" s="261"/>
      <c r="U450" s="261"/>
      <c r="V450" s="261"/>
      <c r="W450" s="261"/>
      <c r="X450" s="261"/>
      <c r="Y450" s="261"/>
    </row>
    <row r="451" spans="1:25" ht="15.75" customHeight="1" x14ac:dyDescent="0.2">
      <c r="A451" s="16"/>
      <c r="B451" s="16"/>
      <c r="C451" s="16"/>
      <c r="D451" s="16"/>
      <c r="E451" s="66"/>
      <c r="F451" s="66"/>
      <c r="G451" s="66"/>
      <c r="H451" s="66"/>
      <c r="I451" s="66"/>
      <c r="J451" s="232"/>
      <c r="K451" s="266"/>
      <c r="L451" s="232"/>
      <c r="M451" s="232"/>
      <c r="N451" s="232"/>
      <c r="O451" s="66"/>
      <c r="P451" s="66"/>
      <c r="Q451" s="68"/>
      <c r="R451" s="261"/>
      <c r="S451" s="261"/>
      <c r="T451" s="261"/>
      <c r="U451" s="261"/>
      <c r="V451" s="261"/>
      <c r="W451" s="261"/>
      <c r="X451" s="261"/>
      <c r="Y451" s="261"/>
    </row>
    <row r="452" spans="1:25" ht="15.75" customHeight="1" x14ac:dyDescent="0.2">
      <c r="A452" s="16"/>
      <c r="B452" s="16"/>
      <c r="C452" s="16"/>
      <c r="D452" s="16"/>
      <c r="E452" s="66"/>
      <c r="F452" s="66"/>
      <c r="G452" s="66"/>
      <c r="H452" s="66"/>
      <c r="I452" s="66"/>
      <c r="J452" s="232"/>
      <c r="K452" s="266"/>
      <c r="L452" s="232"/>
      <c r="M452" s="232"/>
      <c r="N452" s="232"/>
      <c r="O452" s="66"/>
      <c r="P452" s="66"/>
      <c r="Q452" s="68"/>
      <c r="R452" s="261"/>
      <c r="S452" s="261"/>
      <c r="T452" s="261"/>
      <c r="U452" s="261"/>
      <c r="V452" s="261"/>
      <c r="W452" s="261"/>
      <c r="X452" s="261"/>
      <c r="Y452" s="261"/>
    </row>
    <row r="453" spans="1:25" ht="15.75" customHeight="1" x14ac:dyDescent="0.2">
      <c r="A453" s="16"/>
      <c r="B453" s="16"/>
      <c r="C453" s="16"/>
      <c r="D453" s="16"/>
      <c r="E453" s="66"/>
      <c r="F453" s="66"/>
      <c r="G453" s="66"/>
      <c r="H453" s="66"/>
      <c r="I453" s="66"/>
      <c r="J453" s="232"/>
      <c r="K453" s="266"/>
      <c r="L453" s="232"/>
      <c r="M453" s="232"/>
      <c r="N453" s="232"/>
      <c r="O453" s="66"/>
      <c r="P453" s="66"/>
      <c r="Q453" s="68"/>
      <c r="R453" s="261"/>
      <c r="S453" s="261"/>
      <c r="T453" s="261"/>
      <c r="U453" s="261"/>
      <c r="V453" s="261"/>
      <c r="W453" s="261"/>
      <c r="X453" s="261"/>
      <c r="Y453" s="261"/>
    </row>
    <row r="454" spans="1:25" ht="15.75" customHeight="1" x14ac:dyDescent="0.2">
      <c r="A454" s="16"/>
      <c r="B454" s="16"/>
      <c r="C454" s="16"/>
      <c r="D454" s="16"/>
      <c r="E454" s="66"/>
      <c r="F454" s="66"/>
      <c r="G454" s="66"/>
      <c r="H454" s="66"/>
      <c r="I454" s="66"/>
      <c r="J454" s="232"/>
      <c r="K454" s="266"/>
      <c r="L454" s="232"/>
      <c r="M454" s="232"/>
      <c r="N454" s="232"/>
      <c r="O454" s="66"/>
      <c r="P454" s="66"/>
      <c r="Q454" s="68"/>
      <c r="R454" s="261"/>
      <c r="S454" s="261"/>
      <c r="T454" s="261"/>
      <c r="U454" s="261"/>
      <c r="V454" s="261"/>
      <c r="W454" s="261"/>
      <c r="X454" s="261"/>
      <c r="Y454" s="261"/>
    </row>
    <row r="455" spans="1:25" ht="15.75" customHeight="1" x14ac:dyDescent="0.2">
      <c r="A455" s="16"/>
      <c r="B455" s="16"/>
      <c r="C455" s="16"/>
      <c r="D455" s="16"/>
      <c r="E455" s="66"/>
      <c r="F455" s="66"/>
      <c r="G455" s="66"/>
      <c r="H455" s="66"/>
      <c r="I455" s="66"/>
      <c r="J455" s="232"/>
      <c r="K455" s="266"/>
      <c r="L455" s="232"/>
      <c r="M455" s="232"/>
      <c r="N455" s="232"/>
      <c r="O455" s="66"/>
      <c r="P455" s="66"/>
      <c r="Q455" s="68"/>
      <c r="R455" s="261"/>
      <c r="S455" s="261"/>
      <c r="T455" s="261"/>
      <c r="U455" s="261"/>
      <c r="V455" s="261"/>
      <c r="W455" s="261"/>
      <c r="X455" s="261"/>
      <c r="Y455" s="261"/>
    </row>
    <row r="456" spans="1:25" ht="15.75" customHeight="1" x14ac:dyDescent="0.2">
      <c r="A456" s="16"/>
      <c r="B456" s="16"/>
      <c r="C456" s="16"/>
      <c r="D456" s="16"/>
      <c r="E456" s="66"/>
      <c r="F456" s="66"/>
      <c r="G456" s="66"/>
      <c r="H456" s="66"/>
      <c r="I456" s="66"/>
      <c r="J456" s="232"/>
      <c r="K456" s="266"/>
      <c r="L456" s="232"/>
      <c r="M456" s="232"/>
      <c r="N456" s="232"/>
      <c r="O456" s="66"/>
      <c r="P456" s="66"/>
      <c r="Q456" s="68"/>
      <c r="R456" s="261"/>
      <c r="S456" s="261"/>
      <c r="T456" s="261"/>
      <c r="U456" s="261"/>
      <c r="V456" s="261"/>
      <c r="W456" s="261"/>
      <c r="X456" s="261"/>
      <c r="Y456" s="261"/>
    </row>
    <row r="457" spans="1:25" ht="15.75" customHeight="1" x14ac:dyDescent="0.2">
      <c r="A457" s="16"/>
      <c r="B457" s="16"/>
      <c r="C457" s="16"/>
      <c r="D457" s="16"/>
      <c r="E457" s="66"/>
      <c r="F457" s="66"/>
      <c r="G457" s="66"/>
      <c r="H457" s="66"/>
      <c r="I457" s="66"/>
      <c r="J457" s="232"/>
      <c r="K457" s="266"/>
      <c r="L457" s="232"/>
      <c r="M457" s="232"/>
      <c r="N457" s="232"/>
      <c r="O457" s="66"/>
      <c r="P457" s="66"/>
      <c r="Q457" s="68"/>
      <c r="R457" s="261"/>
      <c r="S457" s="261"/>
      <c r="T457" s="261"/>
      <c r="U457" s="261"/>
      <c r="V457" s="261"/>
      <c r="W457" s="261"/>
      <c r="X457" s="261"/>
      <c r="Y457" s="261"/>
    </row>
    <row r="458" spans="1:25" ht="15.75" customHeight="1" x14ac:dyDescent="0.2">
      <c r="A458" s="16"/>
      <c r="B458" s="16"/>
      <c r="C458" s="16"/>
      <c r="D458" s="16"/>
      <c r="E458" s="66"/>
      <c r="F458" s="66"/>
      <c r="G458" s="66"/>
      <c r="H458" s="66"/>
      <c r="I458" s="66"/>
      <c r="J458" s="232"/>
      <c r="K458" s="266"/>
      <c r="L458" s="232"/>
      <c r="M458" s="232"/>
      <c r="N458" s="232"/>
      <c r="O458" s="66"/>
      <c r="P458" s="66"/>
      <c r="Q458" s="68"/>
      <c r="R458" s="261"/>
      <c r="S458" s="261"/>
      <c r="T458" s="261"/>
      <c r="U458" s="261"/>
      <c r="V458" s="261"/>
      <c r="W458" s="261"/>
      <c r="X458" s="261"/>
      <c r="Y458" s="261"/>
    </row>
    <row r="459" spans="1:25" ht="15.75" customHeight="1" x14ac:dyDescent="0.2">
      <c r="A459" s="16"/>
      <c r="B459" s="16"/>
      <c r="C459" s="16"/>
      <c r="D459" s="16"/>
      <c r="E459" s="66"/>
      <c r="F459" s="66"/>
      <c r="G459" s="66"/>
      <c r="H459" s="66"/>
      <c r="I459" s="66"/>
      <c r="J459" s="232"/>
      <c r="K459" s="266"/>
      <c r="L459" s="232"/>
      <c r="M459" s="232"/>
      <c r="N459" s="232"/>
      <c r="O459" s="66"/>
      <c r="P459" s="66"/>
      <c r="Q459" s="68"/>
      <c r="R459" s="261"/>
      <c r="S459" s="261"/>
      <c r="T459" s="261"/>
      <c r="U459" s="261"/>
      <c r="V459" s="261"/>
      <c r="W459" s="261"/>
      <c r="X459" s="261"/>
      <c r="Y459" s="261"/>
    </row>
    <row r="460" spans="1:25" ht="15.75" customHeight="1" x14ac:dyDescent="0.2">
      <c r="A460" s="16"/>
      <c r="B460" s="16"/>
      <c r="C460" s="16"/>
      <c r="D460" s="16"/>
      <c r="E460" s="66"/>
      <c r="F460" s="66"/>
      <c r="G460" s="66"/>
      <c r="H460" s="66"/>
      <c r="I460" s="66"/>
      <c r="J460" s="232"/>
      <c r="K460" s="266"/>
      <c r="L460" s="232"/>
      <c r="M460" s="232"/>
      <c r="N460" s="232"/>
      <c r="O460" s="66"/>
      <c r="P460" s="66"/>
      <c r="Q460" s="68"/>
      <c r="R460" s="261"/>
      <c r="S460" s="261"/>
      <c r="T460" s="261"/>
      <c r="U460" s="261"/>
      <c r="V460" s="261"/>
      <c r="W460" s="261"/>
      <c r="X460" s="261"/>
      <c r="Y460" s="261"/>
    </row>
    <row r="461" spans="1:25" ht="15.75" customHeight="1" x14ac:dyDescent="0.2">
      <c r="A461" s="16"/>
      <c r="B461" s="16"/>
      <c r="C461" s="16"/>
      <c r="D461" s="16"/>
      <c r="E461" s="66"/>
      <c r="F461" s="66"/>
      <c r="G461" s="66"/>
      <c r="H461" s="66"/>
      <c r="I461" s="66"/>
      <c r="J461" s="232"/>
      <c r="K461" s="266"/>
      <c r="L461" s="232"/>
      <c r="M461" s="232"/>
      <c r="N461" s="232"/>
      <c r="O461" s="66"/>
      <c r="P461" s="66"/>
      <c r="Q461" s="68"/>
      <c r="R461" s="261"/>
      <c r="S461" s="261"/>
      <c r="T461" s="261"/>
      <c r="U461" s="261"/>
      <c r="V461" s="261"/>
      <c r="W461" s="261"/>
      <c r="X461" s="261"/>
      <c r="Y461" s="261"/>
    </row>
    <row r="462" spans="1:25" ht="15.75" customHeight="1" x14ac:dyDescent="0.2">
      <c r="A462" s="16"/>
      <c r="B462" s="16"/>
      <c r="C462" s="16"/>
      <c r="D462" s="16"/>
      <c r="E462" s="66"/>
      <c r="F462" s="66"/>
      <c r="G462" s="66"/>
      <c r="H462" s="66"/>
      <c r="I462" s="66"/>
      <c r="J462" s="232"/>
      <c r="K462" s="266"/>
      <c r="L462" s="232"/>
      <c r="M462" s="232"/>
      <c r="N462" s="232"/>
      <c r="O462" s="66"/>
      <c r="P462" s="66"/>
      <c r="Q462" s="68"/>
      <c r="R462" s="261"/>
      <c r="S462" s="261"/>
      <c r="T462" s="261"/>
      <c r="U462" s="261"/>
      <c r="V462" s="261"/>
      <c r="W462" s="261"/>
      <c r="X462" s="261"/>
      <c r="Y462" s="261"/>
    </row>
    <row r="463" spans="1:25" ht="15.75" customHeight="1" x14ac:dyDescent="0.2">
      <c r="A463" s="16"/>
      <c r="B463" s="16"/>
      <c r="C463" s="16"/>
      <c r="D463" s="16"/>
      <c r="E463" s="66"/>
      <c r="F463" s="66"/>
      <c r="G463" s="66"/>
      <c r="H463" s="66"/>
      <c r="I463" s="66"/>
      <c r="J463" s="232"/>
      <c r="K463" s="266"/>
      <c r="L463" s="232"/>
      <c r="M463" s="232"/>
      <c r="N463" s="232"/>
      <c r="O463" s="66"/>
      <c r="P463" s="66"/>
      <c r="Q463" s="68"/>
      <c r="R463" s="261"/>
      <c r="S463" s="261"/>
      <c r="T463" s="261"/>
      <c r="U463" s="261"/>
      <c r="V463" s="261"/>
      <c r="W463" s="261"/>
      <c r="X463" s="261"/>
      <c r="Y463" s="261"/>
    </row>
    <row r="464" spans="1:25" ht="15.75" customHeight="1" x14ac:dyDescent="0.2">
      <c r="A464" s="16"/>
      <c r="B464" s="16"/>
      <c r="C464" s="16"/>
      <c r="D464" s="16"/>
      <c r="E464" s="66"/>
      <c r="F464" s="66"/>
      <c r="G464" s="66"/>
      <c r="H464" s="66"/>
      <c r="I464" s="66"/>
      <c r="J464" s="232"/>
      <c r="K464" s="266"/>
      <c r="L464" s="232"/>
      <c r="M464" s="232"/>
      <c r="N464" s="232"/>
      <c r="O464" s="66"/>
      <c r="P464" s="66"/>
      <c r="Q464" s="68"/>
      <c r="R464" s="261"/>
      <c r="S464" s="261"/>
      <c r="T464" s="261"/>
      <c r="U464" s="261"/>
      <c r="V464" s="261"/>
      <c r="W464" s="261"/>
      <c r="X464" s="261"/>
      <c r="Y464" s="261"/>
    </row>
    <row r="465" spans="1:25" ht="15.75" customHeight="1" x14ac:dyDescent="0.2">
      <c r="A465" s="16"/>
      <c r="B465" s="16"/>
      <c r="C465" s="16"/>
      <c r="D465" s="16"/>
      <c r="E465" s="66"/>
      <c r="F465" s="66"/>
      <c r="G465" s="66"/>
      <c r="H465" s="66"/>
      <c r="I465" s="66"/>
      <c r="J465" s="232"/>
      <c r="K465" s="266"/>
      <c r="L465" s="232"/>
      <c r="M465" s="232"/>
      <c r="N465" s="232"/>
      <c r="O465" s="66"/>
      <c r="P465" s="66"/>
      <c r="Q465" s="68"/>
      <c r="R465" s="261"/>
      <c r="S465" s="261"/>
      <c r="T465" s="261"/>
      <c r="U465" s="261"/>
      <c r="V465" s="261"/>
      <c r="W465" s="261"/>
      <c r="X465" s="261"/>
      <c r="Y465" s="261"/>
    </row>
    <row r="466" spans="1:25" ht="15.75" customHeight="1" x14ac:dyDescent="0.2">
      <c r="A466" s="16"/>
      <c r="B466" s="16"/>
      <c r="C466" s="16"/>
      <c r="D466" s="16"/>
      <c r="E466" s="66"/>
      <c r="F466" s="66"/>
      <c r="G466" s="66"/>
      <c r="H466" s="66"/>
      <c r="I466" s="66"/>
      <c r="J466" s="232"/>
      <c r="K466" s="266"/>
      <c r="L466" s="232"/>
      <c r="M466" s="232"/>
      <c r="N466" s="232"/>
      <c r="O466" s="66"/>
      <c r="P466" s="66"/>
      <c r="Q466" s="68"/>
      <c r="R466" s="261"/>
      <c r="S466" s="261"/>
      <c r="T466" s="261"/>
      <c r="U466" s="261"/>
      <c r="V466" s="261"/>
      <c r="W466" s="261"/>
      <c r="X466" s="261"/>
      <c r="Y466" s="261"/>
    </row>
    <row r="467" spans="1:25" ht="15.75" customHeight="1" x14ac:dyDescent="0.2">
      <c r="A467" s="16"/>
      <c r="B467" s="16"/>
      <c r="C467" s="16"/>
      <c r="D467" s="16"/>
      <c r="E467" s="66"/>
      <c r="F467" s="66"/>
      <c r="G467" s="66"/>
      <c r="H467" s="66"/>
      <c r="I467" s="66"/>
      <c r="J467" s="232"/>
      <c r="K467" s="266"/>
      <c r="L467" s="232"/>
      <c r="M467" s="232"/>
      <c r="N467" s="232"/>
      <c r="O467" s="66"/>
      <c r="P467" s="66"/>
      <c r="Q467" s="68"/>
      <c r="R467" s="261"/>
      <c r="S467" s="261"/>
      <c r="T467" s="261"/>
      <c r="U467" s="261"/>
      <c r="V467" s="261"/>
      <c r="W467" s="261"/>
      <c r="X467" s="261"/>
      <c r="Y467" s="261"/>
    </row>
    <row r="468" spans="1:25" ht="15.75" customHeight="1" x14ac:dyDescent="0.2">
      <c r="A468" s="16"/>
      <c r="B468" s="16"/>
      <c r="C468" s="16"/>
      <c r="D468" s="16"/>
      <c r="E468" s="66"/>
      <c r="F468" s="66"/>
      <c r="G468" s="66"/>
      <c r="H468" s="66"/>
      <c r="I468" s="66"/>
      <c r="J468" s="232"/>
      <c r="K468" s="266"/>
      <c r="L468" s="232"/>
      <c r="M468" s="232"/>
      <c r="N468" s="232"/>
      <c r="O468" s="66"/>
      <c r="P468" s="66"/>
      <c r="Q468" s="68"/>
      <c r="R468" s="261"/>
      <c r="S468" s="261"/>
      <c r="T468" s="261"/>
      <c r="U468" s="261"/>
      <c r="V468" s="261"/>
      <c r="W468" s="261"/>
      <c r="X468" s="261"/>
      <c r="Y468" s="261"/>
    </row>
    <row r="469" spans="1:25" ht="15.75" customHeight="1" x14ac:dyDescent="0.2">
      <c r="A469" s="16"/>
      <c r="B469" s="16"/>
      <c r="C469" s="16"/>
      <c r="D469" s="16"/>
      <c r="E469" s="66"/>
      <c r="F469" s="66"/>
      <c r="G469" s="66"/>
      <c r="H469" s="66"/>
      <c r="I469" s="66"/>
      <c r="J469" s="232"/>
      <c r="K469" s="266"/>
      <c r="L469" s="232"/>
      <c r="M469" s="232"/>
      <c r="N469" s="232"/>
      <c r="O469" s="66"/>
      <c r="P469" s="66"/>
      <c r="Q469" s="68"/>
      <c r="R469" s="261"/>
      <c r="S469" s="261"/>
      <c r="T469" s="261"/>
      <c r="U469" s="261"/>
      <c r="V469" s="261"/>
      <c r="W469" s="261"/>
      <c r="X469" s="261"/>
      <c r="Y469" s="261"/>
    </row>
    <row r="470" spans="1:25" ht="15.75" customHeight="1" x14ac:dyDescent="0.2">
      <c r="A470" s="16"/>
      <c r="B470" s="16"/>
      <c r="C470" s="16"/>
      <c r="D470" s="16"/>
      <c r="E470" s="66"/>
      <c r="F470" s="66"/>
      <c r="G470" s="66"/>
      <c r="H470" s="66"/>
      <c r="I470" s="66"/>
      <c r="J470" s="232"/>
      <c r="K470" s="266"/>
      <c r="L470" s="232"/>
      <c r="M470" s="232"/>
      <c r="N470" s="232"/>
      <c r="O470" s="66"/>
      <c r="P470" s="66"/>
      <c r="Q470" s="68"/>
      <c r="R470" s="261"/>
      <c r="S470" s="261"/>
      <c r="T470" s="261"/>
      <c r="U470" s="261"/>
      <c r="V470" s="261"/>
      <c r="W470" s="261"/>
      <c r="X470" s="261"/>
      <c r="Y470" s="261"/>
    </row>
    <row r="471" spans="1:25" ht="15.75" customHeight="1" x14ac:dyDescent="0.2">
      <c r="A471" s="16"/>
      <c r="B471" s="16"/>
      <c r="C471" s="16"/>
      <c r="D471" s="16"/>
      <c r="E471" s="66"/>
      <c r="F471" s="66"/>
      <c r="G471" s="66"/>
      <c r="H471" s="66"/>
      <c r="I471" s="66"/>
      <c r="J471" s="232"/>
      <c r="K471" s="266"/>
      <c r="L471" s="232"/>
      <c r="M471" s="232"/>
      <c r="N471" s="232"/>
      <c r="O471" s="66"/>
      <c r="P471" s="66"/>
      <c r="Q471" s="68"/>
      <c r="R471" s="261"/>
      <c r="S471" s="261"/>
      <c r="T471" s="261"/>
      <c r="U471" s="261"/>
      <c r="V471" s="261"/>
      <c r="W471" s="261"/>
      <c r="X471" s="261"/>
      <c r="Y471" s="261"/>
    </row>
    <row r="472" spans="1:25" ht="15.75" customHeight="1" x14ac:dyDescent="0.2">
      <c r="A472" s="16"/>
      <c r="B472" s="16"/>
      <c r="C472" s="16"/>
      <c r="D472" s="16"/>
      <c r="E472" s="66"/>
      <c r="F472" s="66"/>
      <c r="G472" s="66"/>
      <c r="H472" s="66"/>
      <c r="I472" s="66"/>
      <c r="J472" s="232"/>
      <c r="K472" s="266"/>
      <c r="L472" s="232"/>
      <c r="M472" s="232"/>
      <c r="N472" s="232"/>
      <c r="O472" s="66"/>
      <c r="P472" s="66"/>
      <c r="Q472" s="68"/>
      <c r="R472" s="261"/>
      <c r="S472" s="261"/>
      <c r="T472" s="261"/>
      <c r="U472" s="261"/>
      <c r="V472" s="261"/>
      <c r="W472" s="261"/>
      <c r="X472" s="261"/>
      <c r="Y472" s="261"/>
    </row>
    <row r="473" spans="1:25" ht="15.75" customHeight="1" x14ac:dyDescent="0.2">
      <c r="A473" s="16"/>
      <c r="B473" s="16"/>
      <c r="C473" s="16"/>
      <c r="D473" s="16"/>
      <c r="E473" s="66"/>
      <c r="F473" s="66"/>
      <c r="G473" s="66"/>
      <c r="H473" s="66"/>
      <c r="I473" s="66"/>
      <c r="J473" s="232"/>
      <c r="K473" s="266"/>
      <c r="L473" s="232"/>
      <c r="M473" s="232"/>
      <c r="N473" s="232"/>
      <c r="O473" s="66"/>
      <c r="P473" s="66"/>
      <c r="Q473" s="68"/>
      <c r="R473" s="261"/>
      <c r="S473" s="261"/>
      <c r="T473" s="261"/>
      <c r="U473" s="261"/>
      <c r="V473" s="261"/>
      <c r="W473" s="261"/>
      <c r="X473" s="261"/>
      <c r="Y473" s="261"/>
    </row>
    <row r="474" spans="1:25" ht="15.75" customHeight="1" x14ac:dyDescent="0.2">
      <c r="A474" s="16"/>
      <c r="B474" s="16"/>
      <c r="C474" s="16"/>
      <c r="D474" s="16"/>
      <c r="E474" s="66"/>
      <c r="F474" s="66"/>
      <c r="G474" s="66"/>
      <c r="H474" s="66"/>
      <c r="I474" s="66"/>
      <c r="J474" s="232"/>
      <c r="K474" s="266"/>
      <c r="L474" s="232"/>
      <c r="M474" s="232"/>
      <c r="N474" s="232"/>
      <c r="O474" s="66"/>
      <c r="P474" s="66"/>
      <c r="Q474" s="68"/>
      <c r="R474" s="261"/>
      <c r="S474" s="261"/>
      <c r="T474" s="261"/>
      <c r="U474" s="261"/>
      <c r="V474" s="261"/>
      <c r="W474" s="261"/>
      <c r="X474" s="261"/>
      <c r="Y474" s="261"/>
    </row>
    <row r="475" spans="1:25" ht="15.75" customHeight="1" x14ac:dyDescent="0.2">
      <c r="A475" s="16"/>
      <c r="B475" s="16"/>
      <c r="C475" s="16"/>
      <c r="D475" s="16"/>
      <c r="E475" s="66"/>
      <c r="F475" s="66"/>
      <c r="G475" s="66"/>
      <c r="H475" s="66"/>
      <c r="I475" s="66"/>
      <c r="J475" s="232"/>
      <c r="K475" s="266"/>
      <c r="L475" s="232"/>
      <c r="M475" s="232"/>
      <c r="N475" s="232"/>
      <c r="O475" s="66"/>
      <c r="P475" s="66"/>
      <c r="Q475" s="68"/>
      <c r="R475" s="261"/>
      <c r="S475" s="261"/>
      <c r="T475" s="261"/>
      <c r="U475" s="261"/>
      <c r="V475" s="261"/>
      <c r="W475" s="261"/>
      <c r="X475" s="261"/>
      <c r="Y475" s="261"/>
    </row>
    <row r="476" spans="1:25" ht="15.75" customHeight="1" x14ac:dyDescent="0.2">
      <c r="A476" s="16"/>
      <c r="B476" s="16"/>
      <c r="C476" s="16"/>
      <c r="D476" s="16"/>
      <c r="E476" s="66"/>
      <c r="F476" s="66"/>
      <c r="G476" s="66"/>
      <c r="H476" s="66"/>
      <c r="I476" s="66"/>
      <c r="J476" s="232"/>
      <c r="K476" s="266"/>
      <c r="L476" s="232"/>
      <c r="M476" s="232"/>
      <c r="N476" s="232"/>
      <c r="O476" s="66"/>
      <c r="P476" s="66"/>
      <c r="Q476" s="68"/>
      <c r="R476" s="261"/>
      <c r="S476" s="261"/>
      <c r="T476" s="261"/>
      <c r="U476" s="261"/>
      <c r="V476" s="261"/>
      <c r="W476" s="261"/>
      <c r="X476" s="261"/>
      <c r="Y476" s="261"/>
    </row>
    <row r="477" spans="1:25" ht="15.75" customHeight="1" x14ac:dyDescent="0.2">
      <c r="A477" s="16"/>
      <c r="B477" s="16"/>
      <c r="C477" s="16"/>
      <c r="D477" s="16"/>
      <c r="E477" s="66"/>
      <c r="F477" s="66"/>
      <c r="G477" s="66"/>
      <c r="H477" s="66"/>
      <c r="I477" s="66"/>
      <c r="J477" s="232"/>
      <c r="K477" s="266"/>
      <c r="L477" s="232"/>
      <c r="M477" s="232"/>
      <c r="N477" s="232"/>
      <c r="O477" s="66"/>
      <c r="P477" s="66"/>
      <c r="Q477" s="68"/>
      <c r="R477" s="261"/>
      <c r="S477" s="261"/>
      <c r="T477" s="261"/>
      <c r="U477" s="261"/>
      <c r="V477" s="261"/>
      <c r="W477" s="261"/>
      <c r="X477" s="261"/>
      <c r="Y477" s="261"/>
    </row>
    <row r="478" spans="1:25" ht="15.75" customHeight="1" x14ac:dyDescent="0.2">
      <c r="A478" s="16"/>
      <c r="B478" s="16"/>
      <c r="C478" s="16"/>
      <c r="D478" s="16"/>
      <c r="E478" s="66"/>
      <c r="F478" s="66"/>
      <c r="G478" s="66"/>
      <c r="H478" s="66"/>
      <c r="I478" s="66"/>
      <c r="J478" s="232"/>
      <c r="K478" s="266"/>
      <c r="L478" s="232"/>
      <c r="M478" s="232"/>
      <c r="N478" s="232"/>
      <c r="O478" s="66"/>
      <c r="P478" s="66"/>
      <c r="Q478" s="68"/>
      <c r="R478" s="261"/>
      <c r="S478" s="261"/>
      <c r="T478" s="261"/>
      <c r="U478" s="261"/>
      <c r="V478" s="261"/>
      <c r="W478" s="261"/>
      <c r="X478" s="261"/>
      <c r="Y478" s="261"/>
    </row>
    <row r="479" spans="1:25" ht="15.75" customHeight="1" x14ac:dyDescent="0.2">
      <c r="A479" s="16"/>
      <c r="B479" s="16"/>
      <c r="C479" s="16"/>
      <c r="D479" s="16"/>
      <c r="E479" s="66"/>
      <c r="F479" s="66"/>
      <c r="G479" s="66"/>
      <c r="H479" s="66"/>
      <c r="I479" s="66"/>
      <c r="J479" s="232"/>
      <c r="K479" s="266"/>
      <c r="L479" s="232"/>
      <c r="M479" s="232"/>
      <c r="N479" s="232"/>
      <c r="O479" s="66"/>
      <c r="P479" s="66"/>
      <c r="Q479" s="68"/>
      <c r="R479" s="261"/>
      <c r="S479" s="261"/>
      <c r="T479" s="261"/>
      <c r="U479" s="261"/>
      <c r="V479" s="261"/>
      <c r="W479" s="261"/>
      <c r="X479" s="261"/>
      <c r="Y479" s="261"/>
    </row>
    <row r="480" spans="1:25" ht="15.75" customHeight="1" x14ac:dyDescent="0.2">
      <c r="A480" s="16"/>
      <c r="B480" s="16"/>
      <c r="C480" s="16"/>
      <c r="D480" s="16"/>
      <c r="E480" s="66"/>
      <c r="F480" s="66"/>
      <c r="G480" s="66"/>
      <c r="H480" s="66"/>
      <c r="I480" s="66"/>
      <c r="J480" s="232"/>
      <c r="K480" s="266"/>
      <c r="L480" s="232"/>
      <c r="M480" s="232"/>
      <c r="N480" s="232"/>
      <c r="O480" s="66"/>
      <c r="P480" s="66"/>
      <c r="Q480" s="68"/>
      <c r="R480" s="261"/>
      <c r="S480" s="261"/>
      <c r="T480" s="261"/>
      <c r="U480" s="261"/>
      <c r="V480" s="261"/>
      <c r="W480" s="261"/>
      <c r="X480" s="261"/>
      <c r="Y480" s="261"/>
    </row>
    <row r="481" spans="1:25" ht="15.75" customHeight="1" x14ac:dyDescent="0.2">
      <c r="A481" s="16"/>
      <c r="B481" s="16"/>
      <c r="C481" s="16"/>
      <c r="D481" s="16"/>
      <c r="E481" s="66"/>
      <c r="F481" s="66"/>
      <c r="G481" s="66"/>
      <c r="H481" s="66"/>
      <c r="I481" s="66"/>
      <c r="J481" s="232"/>
      <c r="K481" s="266"/>
      <c r="L481" s="232"/>
      <c r="M481" s="232"/>
      <c r="N481" s="232"/>
      <c r="O481" s="66"/>
      <c r="P481" s="66"/>
      <c r="Q481" s="68"/>
      <c r="R481" s="261"/>
      <c r="S481" s="261"/>
      <c r="T481" s="261"/>
      <c r="U481" s="261"/>
      <c r="V481" s="261"/>
      <c r="W481" s="261"/>
      <c r="X481" s="261"/>
      <c r="Y481" s="261"/>
    </row>
    <row r="482" spans="1:25" ht="15.75" customHeight="1" x14ac:dyDescent="0.2">
      <c r="A482" s="16"/>
      <c r="B482" s="16"/>
      <c r="C482" s="16"/>
      <c r="D482" s="16"/>
      <c r="E482" s="66"/>
      <c r="F482" s="66"/>
      <c r="G482" s="66"/>
      <c r="H482" s="66"/>
      <c r="I482" s="66"/>
      <c r="J482" s="232"/>
      <c r="K482" s="266"/>
      <c r="L482" s="232"/>
      <c r="M482" s="232"/>
      <c r="N482" s="232"/>
      <c r="O482" s="66"/>
      <c r="P482" s="66"/>
      <c r="Q482" s="68"/>
      <c r="R482" s="261"/>
      <c r="S482" s="261"/>
      <c r="T482" s="261"/>
      <c r="U482" s="261"/>
      <c r="V482" s="261"/>
      <c r="W482" s="261"/>
      <c r="X482" s="261"/>
      <c r="Y482" s="261"/>
    </row>
    <row r="483" spans="1:25" ht="15.75" customHeight="1" x14ac:dyDescent="0.2">
      <c r="A483" s="16"/>
      <c r="B483" s="16"/>
      <c r="C483" s="16"/>
      <c r="D483" s="16"/>
      <c r="E483" s="66"/>
      <c r="F483" s="66"/>
      <c r="G483" s="66"/>
      <c r="H483" s="66"/>
      <c r="I483" s="66"/>
      <c r="J483" s="232"/>
      <c r="K483" s="266"/>
      <c r="L483" s="232"/>
      <c r="M483" s="232"/>
      <c r="N483" s="232"/>
      <c r="O483" s="66"/>
      <c r="P483" s="66"/>
      <c r="Q483" s="68"/>
      <c r="R483" s="261"/>
      <c r="S483" s="261"/>
      <c r="T483" s="261"/>
      <c r="U483" s="261"/>
      <c r="V483" s="261"/>
      <c r="W483" s="261"/>
      <c r="X483" s="261"/>
      <c r="Y483" s="261"/>
    </row>
    <row r="484" spans="1:25" ht="15.75" customHeight="1" x14ac:dyDescent="0.2">
      <c r="A484" s="16"/>
      <c r="B484" s="16"/>
      <c r="C484" s="16"/>
      <c r="D484" s="16"/>
      <c r="E484" s="66"/>
      <c r="F484" s="66"/>
      <c r="G484" s="66"/>
      <c r="H484" s="66"/>
      <c r="I484" s="66"/>
      <c r="J484" s="232"/>
      <c r="K484" s="266"/>
      <c r="L484" s="232"/>
      <c r="M484" s="232"/>
      <c r="N484" s="232"/>
      <c r="O484" s="66"/>
      <c r="P484" s="66"/>
      <c r="Q484" s="68"/>
      <c r="R484" s="261"/>
      <c r="S484" s="261"/>
      <c r="T484" s="261"/>
      <c r="U484" s="261"/>
      <c r="V484" s="261"/>
      <c r="W484" s="261"/>
      <c r="X484" s="261"/>
      <c r="Y484" s="261"/>
    </row>
    <row r="485" spans="1:25" ht="15.75" customHeight="1" x14ac:dyDescent="0.2">
      <c r="A485" s="16"/>
      <c r="B485" s="16"/>
      <c r="C485" s="16"/>
      <c r="D485" s="16"/>
      <c r="E485" s="66"/>
      <c r="F485" s="66"/>
      <c r="G485" s="66"/>
      <c r="H485" s="66"/>
      <c r="I485" s="66"/>
      <c r="J485" s="232"/>
      <c r="K485" s="266"/>
      <c r="L485" s="232"/>
      <c r="M485" s="232"/>
      <c r="N485" s="232"/>
      <c r="O485" s="66"/>
      <c r="P485" s="66"/>
      <c r="Q485" s="68"/>
      <c r="R485" s="261"/>
      <c r="S485" s="261"/>
      <c r="T485" s="261"/>
      <c r="U485" s="261"/>
      <c r="V485" s="261"/>
      <c r="W485" s="261"/>
      <c r="X485" s="261"/>
      <c r="Y485" s="261"/>
    </row>
    <row r="486" spans="1:25" ht="15.75" customHeight="1" x14ac:dyDescent="0.2">
      <c r="A486" s="16"/>
      <c r="B486" s="16"/>
      <c r="C486" s="16"/>
      <c r="D486" s="16"/>
      <c r="E486" s="66"/>
      <c r="F486" s="66"/>
      <c r="G486" s="66"/>
      <c r="H486" s="66"/>
      <c r="I486" s="66"/>
      <c r="J486" s="232"/>
      <c r="K486" s="266"/>
      <c r="L486" s="232"/>
      <c r="M486" s="232"/>
      <c r="N486" s="232"/>
      <c r="O486" s="66"/>
      <c r="P486" s="66"/>
      <c r="Q486" s="68"/>
      <c r="R486" s="261"/>
      <c r="S486" s="261"/>
      <c r="T486" s="261"/>
      <c r="U486" s="261"/>
      <c r="V486" s="261"/>
      <c r="W486" s="261"/>
      <c r="X486" s="261"/>
      <c r="Y486" s="261"/>
    </row>
    <row r="487" spans="1:25" ht="15.75" customHeight="1" x14ac:dyDescent="0.2">
      <c r="A487" s="16"/>
      <c r="B487" s="16"/>
      <c r="C487" s="16"/>
      <c r="D487" s="16"/>
      <c r="E487" s="66"/>
      <c r="F487" s="66"/>
      <c r="G487" s="66"/>
      <c r="H487" s="66"/>
      <c r="I487" s="66"/>
      <c r="J487" s="232"/>
      <c r="K487" s="266"/>
      <c r="L487" s="232"/>
      <c r="M487" s="232"/>
      <c r="N487" s="232"/>
      <c r="O487" s="66"/>
      <c r="P487" s="66"/>
      <c r="Q487" s="68"/>
      <c r="R487" s="261"/>
      <c r="S487" s="261"/>
      <c r="T487" s="261"/>
      <c r="U487" s="261"/>
      <c r="V487" s="261"/>
      <c r="W487" s="261"/>
      <c r="X487" s="261"/>
      <c r="Y487" s="261"/>
    </row>
    <row r="488" spans="1:25" ht="15.75" customHeight="1" x14ac:dyDescent="0.2">
      <c r="A488" s="16"/>
      <c r="B488" s="16"/>
      <c r="C488" s="16"/>
      <c r="D488" s="16"/>
      <c r="E488" s="66"/>
      <c r="F488" s="66"/>
      <c r="G488" s="66"/>
      <c r="H488" s="66"/>
      <c r="I488" s="66"/>
      <c r="J488" s="232"/>
      <c r="K488" s="266"/>
      <c r="L488" s="232"/>
      <c r="M488" s="232"/>
      <c r="N488" s="232"/>
      <c r="O488" s="66"/>
      <c r="P488" s="66"/>
      <c r="Q488" s="68"/>
      <c r="R488" s="261"/>
      <c r="S488" s="261"/>
      <c r="T488" s="261"/>
      <c r="U488" s="261"/>
      <c r="V488" s="261"/>
      <c r="W488" s="261"/>
      <c r="X488" s="261"/>
      <c r="Y488" s="261"/>
    </row>
    <row r="489" spans="1:25" ht="15.75" customHeight="1" x14ac:dyDescent="0.2">
      <c r="A489" s="16"/>
      <c r="B489" s="16"/>
      <c r="C489" s="16"/>
      <c r="D489" s="16"/>
      <c r="E489" s="66"/>
      <c r="F489" s="66"/>
      <c r="G489" s="66"/>
      <c r="H489" s="66"/>
      <c r="I489" s="66"/>
      <c r="J489" s="232"/>
      <c r="K489" s="266"/>
      <c r="L489" s="232"/>
      <c r="M489" s="232"/>
      <c r="N489" s="232"/>
      <c r="O489" s="66"/>
      <c r="P489" s="66"/>
      <c r="Q489" s="68"/>
      <c r="R489" s="261"/>
      <c r="S489" s="261"/>
      <c r="T489" s="261"/>
      <c r="U489" s="261"/>
      <c r="V489" s="261"/>
      <c r="W489" s="261"/>
      <c r="X489" s="261"/>
      <c r="Y489" s="261"/>
    </row>
    <row r="490" spans="1:25" ht="15.75" customHeight="1" x14ac:dyDescent="0.2">
      <c r="A490" s="16"/>
      <c r="B490" s="16"/>
      <c r="C490" s="16"/>
      <c r="D490" s="16"/>
      <c r="E490" s="66"/>
      <c r="F490" s="66"/>
      <c r="G490" s="66"/>
      <c r="H490" s="66"/>
      <c r="I490" s="66"/>
      <c r="J490" s="232"/>
      <c r="K490" s="266"/>
      <c r="L490" s="232"/>
      <c r="M490" s="232"/>
      <c r="N490" s="232"/>
      <c r="O490" s="66"/>
      <c r="P490" s="66"/>
      <c r="Q490" s="68"/>
      <c r="R490" s="261"/>
      <c r="S490" s="261"/>
      <c r="T490" s="261"/>
      <c r="U490" s="261"/>
      <c r="V490" s="261"/>
      <c r="W490" s="261"/>
      <c r="X490" s="261"/>
      <c r="Y490" s="261"/>
    </row>
    <row r="491" spans="1:25" ht="15.75" customHeight="1" x14ac:dyDescent="0.2">
      <c r="A491" s="16"/>
      <c r="B491" s="16"/>
      <c r="C491" s="16"/>
      <c r="D491" s="16"/>
      <c r="E491" s="66"/>
      <c r="F491" s="66"/>
      <c r="G491" s="66"/>
      <c r="H491" s="66"/>
      <c r="I491" s="66"/>
      <c r="J491" s="232"/>
      <c r="K491" s="266"/>
      <c r="L491" s="232"/>
      <c r="M491" s="232"/>
      <c r="N491" s="232"/>
      <c r="O491" s="66"/>
      <c r="P491" s="66"/>
      <c r="Q491" s="68"/>
      <c r="R491" s="261"/>
      <c r="S491" s="261"/>
      <c r="T491" s="261"/>
      <c r="U491" s="261"/>
      <c r="V491" s="261"/>
      <c r="W491" s="261"/>
      <c r="X491" s="261"/>
      <c r="Y491" s="261"/>
    </row>
    <row r="492" spans="1:25" ht="15.75" customHeight="1" x14ac:dyDescent="0.2">
      <c r="A492" s="16"/>
      <c r="B492" s="16"/>
      <c r="C492" s="16"/>
      <c r="D492" s="16"/>
      <c r="E492" s="66"/>
      <c r="F492" s="66"/>
      <c r="G492" s="66"/>
      <c r="H492" s="66"/>
      <c r="I492" s="66"/>
      <c r="J492" s="232"/>
      <c r="K492" s="266"/>
      <c r="L492" s="232"/>
      <c r="M492" s="232"/>
      <c r="N492" s="232"/>
      <c r="O492" s="66"/>
      <c r="P492" s="66"/>
      <c r="Q492" s="68"/>
      <c r="R492" s="261"/>
      <c r="S492" s="261"/>
      <c r="T492" s="261"/>
      <c r="U492" s="261"/>
      <c r="V492" s="261"/>
      <c r="W492" s="261"/>
      <c r="X492" s="261"/>
      <c r="Y492" s="261"/>
    </row>
    <row r="493" spans="1:25" ht="15.75" customHeight="1" x14ac:dyDescent="0.2">
      <c r="A493" s="16"/>
      <c r="B493" s="16"/>
      <c r="C493" s="16"/>
      <c r="D493" s="16"/>
      <c r="E493" s="66"/>
      <c r="F493" s="66"/>
      <c r="G493" s="66"/>
      <c r="H493" s="66"/>
      <c r="I493" s="66"/>
      <c r="J493" s="232"/>
      <c r="K493" s="266"/>
      <c r="L493" s="232"/>
      <c r="M493" s="232"/>
      <c r="N493" s="232"/>
      <c r="O493" s="66"/>
      <c r="P493" s="66"/>
      <c r="Q493" s="68"/>
      <c r="R493" s="261"/>
      <c r="S493" s="261"/>
      <c r="T493" s="261"/>
      <c r="U493" s="261"/>
      <c r="V493" s="261"/>
      <c r="W493" s="261"/>
      <c r="X493" s="261"/>
      <c r="Y493" s="261"/>
    </row>
    <row r="494" spans="1:25" ht="15.75" customHeight="1" x14ac:dyDescent="0.2">
      <c r="A494" s="16"/>
      <c r="B494" s="16"/>
      <c r="C494" s="16"/>
      <c r="D494" s="16"/>
      <c r="E494" s="66"/>
      <c r="F494" s="66"/>
      <c r="G494" s="66"/>
      <c r="H494" s="66"/>
      <c r="I494" s="66"/>
      <c r="J494" s="232"/>
      <c r="K494" s="266"/>
      <c r="L494" s="232"/>
      <c r="M494" s="232"/>
      <c r="N494" s="232"/>
      <c r="O494" s="66"/>
      <c r="P494" s="66"/>
      <c r="Q494" s="68"/>
      <c r="R494" s="261"/>
      <c r="S494" s="261"/>
      <c r="T494" s="261"/>
      <c r="U494" s="261"/>
      <c r="V494" s="261"/>
      <c r="W494" s="261"/>
      <c r="X494" s="261"/>
      <c r="Y494" s="261"/>
    </row>
    <row r="495" spans="1:25" ht="15.75" customHeight="1" x14ac:dyDescent="0.2">
      <c r="A495" s="16"/>
      <c r="B495" s="16"/>
      <c r="C495" s="16"/>
      <c r="D495" s="16"/>
      <c r="E495" s="66"/>
      <c r="F495" s="66"/>
      <c r="G495" s="66"/>
      <c r="H495" s="66"/>
      <c r="I495" s="66"/>
      <c r="J495" s="232"/>
      <c r="K495" s="266"/>
      <c r="L495" s="232"/>
      <c r="M495" s="232"/>
      <c r="N495" s="232"/>
      <c r="O495" s="66"/>
      <c r="P495" s="66"/>
      <c r="Q495" s="68"/>
      <c r="R495" s="261"/>
      <c r="S495" s="261"/>
      <c r="T495" s="261"/>
      <c r="U495" s="261"/>
      <c r="V495" s="261"/>
      <c r="W495" s="261"/>
      <c r="X495" s="261"/>
      <c r="Y495" s="261"/>
    </row>
    <row r="496" spans="1:25" ht="15.75" customHeight="1" x14ac:dyDescent="0.2">
      <c r="A496" s="16"/>
      <c r="B496" s="16"/>
      <c r="C496" s="16"/>
      <c r="D496" s="16"/>
      <c r="E496" s="66"/>
      <c r="F496" s="66"/>
      <c r="G496" s="66"/>
      <c r="H496" s="66"/>
      <c r="I496" s="66"/>
      <c r="J496" s="232"/>
      <c r="K496" s="266"/>
      <c r="L496" s="232"/>
      <c r="M496" s="232"/>
      <c r="N496" s="232"/>
      <c r="O496" s="66"/>
      <c r="P496" s="66"/>
      <c r="Q496" s="68"/>
      <c r="R496" s="261"/>
      <c r="S496" s="261"/>
      <c r="T496" s="261"/>
      <c r="U496" s="261"/>
      <c r="V496" s="261"/>
      <c r="W496" s="261"/>
      <c r="X496" s="261"/>
      <c r="Y496" s="261"/>
    </row>
    <row r="497" spans="1:25" ht="15.75" customHeight="1" x14ac:dyDescent="0.2">
      <c r="A497" s="16"/>
      <c r="B497" s="16"/>
      <c r="C497" s="16"/>
      <c r="D497" s="16"/>
      <c r="E497" s="66"/>
      <c r="F497" s="66"/>
      <c r="G497" s="66"/>
      <c r="H497" s="66"/>
      <c r="I497" s="66"/>
      <c r="J497" s="232"/>
      <c r="K497" s="266"/>
      <c r="L497" s="232"/>
      <c r="M497" s="232"/>
      <c r="N497" s="232"/>
      <c r="O497" s="66"/>
      <c r="P497" s="66"/>
      <c r="Q497" s="68"/>
      <c r="R497" s="261"/>
      <c r="S497" s="261"/>
      <c r="T497" s="261"/>
      <c r="U497" s="261"/>
      <c r="V497" s="261"/>
      <c r="W497" s="261"/>
      <c r="X497" s="261"/>
      <c r="Y497" s="261"/>
    </row>
    <row r="498" spans="1:25" ht="15.75" customHeight="1" x14ac:dyDescent="0.2">
      <c r="A498" s="16"/>
      <c r="B498" s="16"/>
      <c r="C498" s="16"/>
      <c r="D498" s="16"/>
      <c r="E498" s="66"/>
      <c r="F498" s="66"/>
      <c r="G498" s="66"/>
      <c r="H498" s="66"/>
      <c r="I498" s="66"/>
      <c r="J498" s="232"/>
      <c r="K498" s="266"/>
      <c r="L498" s="232"/>
      <c r="M498" s="232"/>
      <c r="N498" s="232"/>
      <c r="O498" s="66"/>
      <c r="P498" s="66"/>
      <c r="Q498" s="68"/>
      <c r="R498" s="261"/>
      <c r="S498" s="261"/>
      <c r="T498" s="261"/>
      <c r="U498" s="261"/>
      <c r="V498" s="261"/>
      <c r="W498" s="261"/>
      <c r="X498" s="261"/>
      <c r="Y498" s="261"/>
    </row>
    <row r="499" spans="1:25" ht="15.75" customHeight="1" x14ac:dyDescent="0.2">
      <c r="A499" s="16"/>
      <c r="B499" s="16"/>
      <c r="C499" s="16"/>
      <c r="D499" s="16"/>
      <c r="E499" s="66"/>
      <c r="F499" s="66"/>
      <c r="G499" s="66"/>
      <c r="H499" s="66"/>
      <c r="I499" s="66"/>
      <c r="J499" s="232"/>
      <c r="K499" s="266"/>
      <c r="L499" s="232"/>
      <c r="M499" s="232"/>
      <c r="N499" s="232"/>
      <c r="O499" s="66"/>
      <c r="P499" s="66"/>
      <c r="Q499" s="68"/>
      <c r="R499" s="261"/>
      <c r="S499" s="261"/>
      <c r="T499" s="261"/>
      <c r="U499" s="261"/>
      <c r="V499" s="261"/>
      <c r="W499" s="261"/>
      <c r="X499" s="261"/>
      <c r="Y499" s="261"/>
    </row>
    <row r="500" spans="1:25" ht="15.75" customHeight="1" x14ac:dyDescent="0.2">
      <c r="A500" s="16"/>
      <c r="B500" s="16"/>
      <c r="C500" s="16"/>
      <c r="D500" s="16"/>
      <c r="E500" s="66"/>
      <c r="F500" s="66"/>
      <c r="G500" s="66"/>
      <c r="H500" s="66"/>
      <c r="I500" s="66"/>
      <c r="J500" s="232"/>
      <c r="K500" s="266"/>
      <c r="L500" s="232"/>
      <c r="M500" s="232"/>
      <c r="N500" s="232"/>
      <c r="O500" s="66"/>
      <c r="P500" s="66"/>
      <c r="Q500" s="68"/>
      <c r="R500" s="261"/>
      <c r="S500" s="261"/>
      <c r="T500" s="261"/>
      <c r="U500" s="261"/>
      <c r="V500" s="261"/>
      <c r="W500" s="261"/>
      <c r="X500" s="261"/>
      <c r="Y500" s="261"/>
    </row>
    <row r="501" spans="1:25" ht="15.75" customHeight="1" x14ac:dyDescent="0.2">
      <c r="A501" s="16"/>
      <c r="B501" s="16"/>
      <c r="C501" s="16"/>
      <c r="D501" s="16"/>
      <c r="E501" s="66"/>
      <c r="F501" s="66"/>
      <c r="G501" s="66"/>
      <c r="H501" s="66"/>
      <c r="I501" s="66"/>
      <c r="J501" s="232"/>
      <c r="K501" s="266"/>
      <c r="L501" s="232"/>
      <c r="M501" s="232"/>
      <c r="N501" s="232"/>
      <c r="O501" s="66"/>
      <c r="P501" s="66"/>
      <c r="Q501" s="68"/>
      <c r="R501" s="261"/>
      <c r="S501" s="261"/>
      <c r="T501" s="261"/>
      <c r="U501" s="261"/>
      <c r="V501" s="261"/>
      <c r="W501" s="261"/>
      <c r="X501" s="261"/>
      <c r="Y501" s="261"/>
    </row>
    <row r="502" spans="1:25" ht="15.75" customHeight="1" x14ac:dyDescent="0.2">
      <c r="A502" s="16"/>
      <c r="B502" s="16"/>
      <c r="C502" s="16"/>
      <c r="D502" s="16"/>
      <c r="E502" s="66"/>
      <c r="F502" s="66"/>
      <c r="G502" s="66"/>
      <c r="H502" s="66"/>
      <c r="I502" s="66"/>
      <c r="J502" s="232"/>
      <c r="K502" s="266"/>
      <c r="L502" s="232"/>
      <c r="M502" s="232"/>
      <c r="N502" s="232"/>
      <c r="O502" s="66"/>
      <c r="P502" s="66"/>
      <c r="Q502" s="68"/>
      <c r="R502" s="261"/>
      <c r="S502" s="261"/>
      <c r="T502" s="261"/>
      <c r="U502" s="261"/>
      <c r="V502" s="261"/>
      <c r="W502" s="261"/>
      <c r="X502" s="261"/>
      <c r="Y502" s="261"/>
    </row>
    <row r="503" spans="1:25" ht="15.75" customHeight="1" x14ac:dyDescent="0.2">
      <c r="A503" s="16"/>
      <c r="B503" s="16"/>
      <c r="C503" s="16"/>
      <c r="D503" s="16"/>
      <c r="E503" s="66"/>
      <c r="F503" s="66"/>
      <c r="G503" s="66"/>
      <c r="H503" s="66"/>
      <c r="I503" s="66"/>
      <c r="J503" s="232"/>
      <c r="K503" s="266"/>
      <c r="L503" s="232"/>
      <c r="M503" s="232"/>
      <c r="N503" s="232"/>
      <c r="O503" s="66"/>
      <c r="P503" s="66"/>
      <c r="Q503" s="68"/>
      <c r="R503" s="261"/>
      <c r="S503" s="261"/>
      <c r="T503" s="261"/>
      <c r="U503" s="261"/>
      <c r="V503" s="261"/>
      <c r="W503" s="261"/>
      <c r="X503" s="261"/>
      <c r="Y503" s="261"/>
    </row>
    <row r="504" spans="1:25" ht="15.75" customHeight="1" x14ac:dyDescent="0.2">
      <c r="A504" s="16"/>
      <c r="B504" s="16"/>
      <c r="C504" s="16"/>
      <c r="D504" s="16"/>
      <c r="E504" s="66"/>
      <c r="F504" s="66"/>
      <c r="G504" s="66"/>
      <c r="H504" s="66"/>
      <c r="I504" s="66"/>
      <c r="J504" s="232"/>
      <c r="K504" s="266"/>
      <c r="L504" s="232"/>
      <c r="M504" s="232"/>
      <c r="N504" s="232"/>
      <c r="O504" s="66"/>
      <c r="P504" s="66"/>
      <c r="Q504" s="68"/>
      <c r="R504" s="261"/>
      <c r="S504" s="261"/>
      <c r="T504" s="261"/>
      <c r="U504" s="261"/>
      <c r="V504" s="261"/>
      <c r="W504" s="261"/>
      <c r="X504" s="261"/>
      <c r="Y504" s="261"/>
    </row>
    <row r="505" spans="1:25" ht="15.75" customHeight="1" x14ac:dyDescent="0.2">
      <c r="A505" s="16"/>
      <c r="B505" s="16"/>
      <c r="C505" s="16"/>
      <c r="D505" s="16"/>
      <c r="E505" s="66"/>
      <c r="F505" s="66"/>
      <c r="G505" s="66"/>
      <c r="H505" s="66"/>
      <c r="I505" s="66"/>
      <c r="J505" s="232"/>
      <c r="K505" s="266"/>
      <c r="L505" s="232"/>
      <c r="M505" s="232"/>
      <c r="N505" s="232"/>
      <c r="O505" s="66"/>
      <c r="P505" s="66"/>
      <c r="Q505" s="68"/>
      <c r="R505" s="261"/>
      <c r="S505" s="261"/>
      <c r="T505" s="261"/>
      <c r="U505" s="261"/>
      <c r="V505" s="261"/>
      <c r="W505" s="261"/>
      <c r="X505" s="261"/>
      <c r="Y505" s="261"/>
    </row>
    <row r="506" spans="1:25" ht="15.75" customHeight="1" x14ac:dyDescent="0.2">
      <c r="A506" s="16"/>
      <c r="B506" s="16"/>
      <c r="C506" s="16"/>
      <c r="D506" s="16"/>
      <c r="E506" s="66"/>
      <c r="F506" s="66"/>
      <c r="G506" s="66"/>
      <c r="H506" s="66"/>
      <c r="I506" s="66"/>
      <c r="J506" s="232"/>
      <c r="K506" s="266"/>
      <c r="L506" s="232"/>
      <c r="M506" s="232"/>
      <c r="N506" s="232"/>
      <c r="O506" s="66"/>
      <c r="P506" s="66"/>
      <c r="Q506" s="68"/>
      <c r="R506" s="261"/>
      <c r="S506" s="261"/>
      <c r="T506" s="261"/>
      <c r="U506" s="261"/>
      <c r="V506" s="261"/>
      <c r="W506" s="261"/>
      <c r="X506" s="261"/>
      <c r="Y506" s="261"/>
    </row>
    <row r="507" spans="1:25" ht="15.75" customHeight="1" x14ac:dyDescent="0.2">
      <c r="A507" s="16"/>
      <c r="B507" s="16"/>
      <c r="C507" s="16"/>
      <c r="D507" s="16"/>
      <c r="E507" s="66"/>
      <c r="F507" s="66"/>
      <c r="G507" s="66"/>
      <c r="H507" s="66"/>
      <c r="I507" s="66"/>
      <c r="J507" s="232"/>
      <c r="K507" s="266"/>
      <c r="L507" s="232"/>
      <c r="M507" s="232"/>
      <c r="N507" s="232"/>
      <c r="O507" s="66"/>
      <c r="P507" s="66"/>
      <c r="Q507" s="68"/>
      <c r="R507" s="261"/>
      <c r="S507" s="261"/>
      <c r="T507" s="261"/>
      <c r="U507" s="261"/>
      <c r="V507" s="261"/>
      <c r="W507" s="261"/>
      <c r="X507" s="261"/>
      <c r="Y507" s="261"/>
    </row>
    <row r="508" spans="1:25" ht="15.75" customHeight="1" x14ac:dyDescent="0.2">
      <c r="A508" s="16"/>
      <c r="B508" s="16"/>
      <c r="C508" s="16"/>
      <c r="D508" s="16"/>
      <c r="E508" s="66"/>
      <c r="F508" s="66"/>
      <c r="G508" s="66"/>
      <c r="H508" s="66"/>
      <c r="I508" s="66"/>
      <c r="J508" s="232"/>
      <c r="K508" s="266"/>
      <c r="L508" s="232"/>
      <c r="M508" s="232"/>
      <c r="N508" s="232"/>
      <c r="O508" s="66"/>
      <c r="P508" s="66"/>
      <c r="Q508" s="68"/>
      <c r="R508" s="261"/>
      <c r="S508" s="261"/>
      <c r="T508" s="261"/>
      <c r="U508" s="261"/>
      <c r="V508" s="261"/>
      <c r="W508" s="261"/>
      <c r="X508" s="261"/>
      <c r="Y508" s="261"/>
    </row>
    <row r="509" spans="1:25" ht="15.75" customHeight="1" x14ac:dyDescent="0.2">
      <c r="A509" s="16"/>
      <c r="B509" s="16"/>
      <c r="C509" s="16"/>
      <c r="D509" s="16"/>
      <c r="E509" s="66"/>
      <c r="F509" s="66"/>
      <c r="G509" s="66"/>
      <c r="H509" s="66"/>
      <c r="I509" s="66"/>
      <c r="J509" s="232"/>
      <c r="K509" s="266"/>
      <c r="L509" s="232"/>
      <c r="M509" s="232"/>
      <c r="N509" s="232"/>
      <c r="O509" s="66"/>
      <c r="P509" s="66"/>
      <c r="Q509" s="68"/>
      <c r="R509" s="261"/>
      <c r="S509" s="261"/>
      <c r="T509" s="261"/>
      <c r="U509" s="261"/>
      <c r="V509" s="261"/>
      <c r="W509" s="261"/>
      <c r="X509" s="261"/>
      <c r="Y509" s="261"/>
    </row>
    <row r="510" spans="1:25" ht="15.75" customHeight="1" x14ac:dyDescent="0.2">
      <c r="A510" s="16"/>
      <c r="B510" s="16"/>
      <c r="C510" s="16"/>
      <c r="D510" s="16"/>
      <c r="E510" s="66"/>
      <c r="F510" s="66"/>
      <c r="G510" s="66"/>
      <c r="H510" s="66"/>
      <c r="I510" s="66"/>
      <c r="J510" s="232"/>
      <c r="K510" s="266"/>
      <c r="L510" s="232"/>
      <c r="M510" s="232"/>
      <c r="N510" s="232"/>
      <c r="O510" s="66"/>
      <c r="P510" s="66"/>
      <c r="Q510" s="68"/>
      <c r="R510" s="261"/>
      <c r="S510" s="261"/>
      <c r="T510" s="261"/>
      <c r="U510" s="261"/>
      <c r="V510" s="261"/>
      <c r="W510" s="261"/>
      <c r="X510" s="261"/>
      <c r="Y510" s="261"/>
    </row>
    <row r="511" spans="1:25" ht="15.75" customHeight="1" x14ac:dyDescent="0.2">
      <c r="A511" s="16"/>
      <c r="B511" s="16"/>
      <c r="C511" s="16"/>
      <c r="D511" s="16"/>
      <c r="E511" s="66"/>
      <c r="F511" s="66"/>
      <c r="G511" s="66"/>
      <c r="H511" s="66"/>
      <c r="I511" s="66"/>
      <c r="J511" s="232"/>
      <c r="K511" s="266"/>
      <c r="L511" s="232"/>
      <c r="M511" s="232"/>
      <c r="N511" s="232"/>
      <c r="O511" s="66"/>
      <c r="P511" s="66"/>
      <c r="Q511" s="68"/>
      <c r="R511" s="261"/>
      <c r="S511" s="261"/>
      <c r="T511" s="261"/>
      <c r="U511" s="261"/>
      <c r="V511" s="261"/>
      <c r="W511" s="261"/>
      <c r="X511" s="261"/>
      <c r="Y511" s="261"/>
    </row>
    <row r="512" spans="1:25" ht="15.75" customHeight="1" x14ac:dyDescent="0.2">
      <c r="A512" s="16"/>
      <c r="B512" s="16"/>
      <c r="C512" s="16"/>
      <c r="D512" s="16"/>
      <c r="E512" s="66"/>
      <c r="F512" s="66"/>
      <c r="G512" s="66"/>
      <c r="H512" s="66"/>
      <c r="I512" s="66"/>
      <c r="J512" s="232"/>
      <c r="K512" s="266"/>
      <c r="L512" s="232"/>
      <c r="M512" s="232"/>
      <c r="N512" s="232"/>
      <c r="O512" s="66"/>
      <c r="P512" s="66"/>
      <c r="Q512" s="68"/>
      <c r="R512" s="261"/>
      <c r="S512" s="261"/>
      <c r="T512" s="261"/>
      <c r="U512" s="261"/>
      <c r="V512" s="261"/>
      <c r="W512" s="261"/>
      <c r="X512" s="261"/>
      <c r="Y512" s="261"/>
    </row>
    <row r="513" spans="1:25" ht="15.75" customHeight="1" x14ac:dyDescent="0.2">
      <c r="A513" s="16"/>
      <c r="B513" s="16"/>
      <c r="C513" s="16"/>
      <c r="D513" s="16"/>
      <c r="E513" s="66"/>
      <c r="F513" s="66"/>
      <c r="G513" s="66"/>
      <c r="H513" s="66"/>
      <c r="I513" s="66"/>
      <c r="J513" s="232"/>
      <c r="K513" s="266"/>
      <c r="L513" s="232"/>
      <c r="M513" s="232"/>
      <c r="N513" s="232"/>
      <c r="O513" s="66"/>
      <c r="P513" s="66"/>
      <c r="Q513" s="68"/>
      <c r="R513" s="261"/>
      <c r="S513" s="261"/>
      <c r="T513" s="261"/>
      <c r="U513" s="261"/>
      <c r="V513" s="261"/>
      <c r="W513" s="261"/>
      <c r="X513" s="261"/>
      <c r="Y513" s="261"/>
    </row>
    <row r="514" spans="1:25" ht="15.75" customHeight="1" x14ac:dyDescent="0.2">
      <c r="A514" s="16"/>
      <c r="B514" s="16"/>
      <c r="C514" s="16"/>
      <c r="D514" s="16"/>
      <c r="E514" s="66"/>
      <c r="F514" s="66"/>
      <c r="G514" s="66"/>
      <c r="H514" s="66"/>
      <c r="I514" s="66"/>
      <c r="J514" s="232"/>
      <c r="K514" s="266"/>
      <c r="L514" s="232"/>
      <c r="M514" s="232"/>
      <c r="N514" s="232"/>
      <c r="O514" s="66"/>
      <c r="P514" s="66"/>
      <c r="Q514" s="68"/>
      <c r="R514" s="261"/>
      <c r="S514" s="261"/>
      <c r="T514" s="261"/>
      <c r="U514" s="261"/>
      <c r="V514" s="261"/>
      <c r="W514" s="261"/>
      <c r="X514" s="261"/>
      <c r="Y514" s="261"/>
    </row>
    <row r="515" spans="1:25" ht="15.75" customHeight="1" x14ac:dyDescent="0.2">
      <c r="A515" s="16"/>
      <c r="B515" s="16"/>
      <c r="C515" s="16"/>
      <c r="D515" s="16"/>
      <c r="E515" s="66"/>
      <c r="F515" s="66"/>
      <c r="G515" s="66"/>
      <c r="H515" s="66"/>
      <c r="I515" s="66"/>
      <c r="J515" s="232"/>
      <c r="K515" s="266"/>
      <c r="L515" s="232"/>
      <c r="M515" s="232"/>
      <c r="N515" s="232"/>
      <c r="O515" s="66"/>
      <c r="P515" s="66"/>
      <c r="Q515" s="68"/>
      <c r="R515" s="261"/>
      <c r="S515" s="261"/>
      <c r="T515" s="261"/>
      <c r="U515" s="261"/>
      <c r="V515" s="261"/>
      <c r="W515" s="261"/>
      <c r="X515" s="261"/>
      <c r="Y515" s="261"/>
    </row>
    <row r="516" spans="1:25" ht="15.75" customHeight="1" x14ac:dyDescent="0.2">
      <c r="A516" s="16"/>
      <c r="B516" s="16"/>
      <c r="C516" s="16"/>
      <c r="D516" s="16"/>
      <c r="E516" s="66"/>
      <c r="F516" s="66"/>
      <c r="G516" s="66"/>
      <c r="H516" s="66"/>
      <c r="I516" s="66"/>
      <c r="J516" s="232"/>
      <c r="K516" s="266"/>
      <c r="L516" s="232"/>
      <c r="M516" s="232"/>
      <c r="N516" s="232"/>
      <c r="O516" s="66"/>
      <c r="P516" s="66"/>
      <c r="Q516" s="68"/>
      <c r="R516" s="261"/>
      <c r="S516" s="261"/>
      <c r="T516" s="261"/>
      <c r="U516" s="261"/>
      <c r="V516" s="261"/>
      <c r="W516" s="261"/>
      <c r="X516" s="261"/>
      <c r="Y516" s="261"/>
    </row>
    <row r="517" spans="1:25" ht="15.75" customHeight="1" x14ac:dyDescent="0.2">
      <c r="A517" s="16"/>
      <c r="B517" s="16"/>
      <c r="C517" s="16"/>
      <c r="D517" s="16"/>
      <c r="E517" s="66"/>
      <c r="F517" s="66"/>
      <c r="G517" s="66"/>
      <c r="H517" s="66"/>
      <c r="I517" s="66"/>
      <c r="J517" s="232"/>
      <c r="K517" s="266"/>
      <c r="L517" s="232"/>
      <c r="M517" s="232"/>
      <c r="N517" s="232"/>
      <c r="O517" s="66"/>
      <c r="P517" s="66"/>
      <c r="Q517" s="68"/>
      <c r="R517" s="261"/>
      <c r="S517" s="261"/>
      <c r="T517" s="261"/>
      <c r="U517" s="261"/>
      <c r="V517" s="261"/>
      <c r="W517" s="261"/>
      <c r="X517" s="261"/>
      <c r="Y517" s="261"/>
    </row>
    <row r="518" spans="1:25" ht="15.75" customHeight="1" x14ac:dyDescent="0.2">
      <c r="A518" s="16"/>
      <c r="B518" s="16"/>
      <c r="C518" s="16"/>
      <c r="D518" s="16"/>
      <c r="E518" s="66"/>
      <c r="F518" s="66"/>
      <c r="G518" s="66"/>
      <c r="H518" s="66"/>
      <c r="I518" s="66"/>
      <c r="J518" s="232"/>
      <c r="K518" s="266"/>
      <c r="L518" s="232"/>
      <c r="M518" s="232"/>
      <c r="N518" s="232"/>
      <c r="O518" s="66"/>
      <c r="P518" s="66"/>
      <c r="Q518" s="68"/>
      <c r="R518" s="261"/>
      <c r="S518" s="261"/>
      <c r="T518" s="261"/>
      <c r="U518" s="261"/>
      <c r="V518" s="261"/>
      <c r="W518" s="261"/>
      <c r="X518" s="261"/>
      <c r="Y518" s="261"/>
    </row>
    <row r="519" spans="1:25" ht="15.75" customHeight="1" x14ac:dyDescent="0.2">
      <c r="A519" s="16"/>
      <c r="B519" s="16"/>
      <c r="C519" s="16"/>
      <c r="D519" s="16"/>
      <c r="E519" s="66"/>
      <c r="F519" s="66"/>
      <c r="G519" s="66"/>
      <c r="H519" s="66"/>
      <c r="I519" s="66"/>
      <c r="J519" s="232"/>
      <c r="K519" s="266"/>
      <c r="L519" s="232"/>
      <c r="M519" s="232"/>
      <c r="N519" s="232"/>
      <c r="O519" s="66"/>
      <c r="P519" s="66"/>
      <c r="Q519" s="68"/>
      <c r="R519" s="261"/>
      <c r="S519" s="261"/>
      <c r="T519" s="261"/>
      <c r="U519" s="261"/>
      <c r="V519" s="261"/>
      <c r="W519" s="261"/>
      <c r="X519" s="261"/>
      <c r="Y519" s="261"/>
    </row>
    <row r="520" spans="1:25" ht="15.75" customHeight="1" x14ac:dyDescent="0.2">
      <c r="A520" s="16"/>
      <c r="B520" s="16"/>
      <c r="C520" s="16"/>
      <c r="D520" s="16"/>
      <c r="E520" s="66"/>
      <c r="F520" s="66"/>
      <c r="G520" s="66"/>
      <c r="H520" s="66"/>
      <c r="I520" s="66"/>
      <c r="J520" s="232"/>
      <c r="K520" s="266"/>
      <c r="L520" s="232"/>
      <c r="M520" s="232"/>
      <c r="N520" s="232"/>
      <c r="O520" s="66"/>
      <c r="P520" s="66"/>
      <c r="Q520" s="68"/>
      <c r="R520" s="261"/>
      <c r="S520" s="261"/>
      <c r="T520" s="261"/>
      <c r="U520" s="261"/>
      <c r="V520" s="261"/>
      <c r="W520" s="261"/>
      <c r="X520" s="261"/>
      <c r="Y520" s="261"/>
    </row>
    <row r="521" spans="1:25" ht="15.75" customHeight="1" x14ac:dyDescent="0.2">
      <c r="A521" s="16"/>
      <c r="B521" s="16"/>
      <c r="C521" s="16"/>
      <c r="D521" s="16"/>
      <c r="E521" s="66"/>
      <c r="F521" s="66"/>
      <c r="G521" s="66"/>
      <c r="H521" s="66"/>
      <c r="I521" s="66"/>
      <c r="J521" s="232"/>
      <c r="K521" s="266"/>
      <c r="L521" s="232"/>
      <c r="M521" s="232"/>
      <c r="N521" s="232"/>
      <c r="O521" s="66"/>
      <c r="P521" s="66"/>
      <c r="Q521" s="68"/>
      <c r="R521" s="261"/>
      <c r="S521" s="261"/>
      <c r="T521" s="261"/>
      <c r="U521" s="261"/>
      <c r="V521" s="261"/>
      <c r="W521" s="261"/>
      <c r="X521" s="261"/>
      <c r="Y521" s="261"/>
    </row>
    <row r="522" spans="1:25" ht="15.75" customHeight="1" x14ac:dyDescent="0.2">
      <c r="A522" s="16"/>
      <c r="B522" s="16"/>
      <c r="C522" s="16"/>
      <c r="D522" s="16"/>
      <c r="E522" s="66"/>
      <c r="F522" s="66"/>
      <c r="G522" s="66"/>
      <c r="H522" s="66"/>
      <c r="I522" s="66"/>
      <c r="J522" s="232"/>
      <c r="K522" s="266"/>
      <c r="L522" s="232"/>
      <c r="M522" s="232"/>
      <c r="N522" s="232"/>
      <c r="O522" s="66"/>
      <c r="P522" s="66"/>
      <c r="Q522" s="68"/>
      <c r="R522" s="261"/>
      <c r="S522" s="261"/>
      <c r="T522" s="261"/>
      <c r="U522" s="261"/>
      <c r="V522" s="261"/>
      <c r="W522" s="261"/>
      <c r="X522" s="261"/>
      <c r="Y522" s="261"/>
    </row>
    <row r="523" spans="1:25" ht="15.75" customHeight="1" x14ac:dyDescent="0.2">
      <c r="A523" s="16"/>
      <c r="B523" s="16"/>
      <c r="C523" s="16"/>
      <c r="D523" s="16"/>
      <c r="E523" s="66"/>
      <c r="F523" s="66"/>
      <c r="G523" s="66"/>
      <c r="H523" s="66"/>
      <c r="I523" s="66"/>
      <c r="J523" s="232"/>
      <c r="K523" s="266"/>
      <c r="L523" s="232"/>
      <c r="M523" s="232"/>
      <c r="N523" s="232"/>
      <c r="O523" s="66"/>
      <c r="P523" s="66"/>
      <c r="Q523" s="68"/>
      <c r="R523" s="261"/>
      <c r="S523" s="261"/>
      <c r="T523" s="261"/>
      <c r="U523" s="261"/>
      <c r="V523" s="261"/>
      <c r="W523" s="261"/>
      <c r="X523" s="261"/>
      <c r="Y523" s="261"/>
    </row>
    <row r="524" spans="1:25" ht="15.75" customHeight="1" x14ac:dyDescent="0.2">
      <c r="A524" s="16"/>
      <c r="B524" s="16"/>
      <c r="C524" s="16"/>
      <c r="D524" s="16"/>
      <c r="E524" s="66"/>
      <c r="F524" s="66"/>
      <c r="G524" s="66"/>
      <c r="H524" s="66"/>
      <c r="I524" s="66"/>
      <c r="J524" s="232"/>
      <c r="K524" s="266"/>
      <c r="L524" s="232"/>
      <c r="M524" s="232"/>
      <c r="N524" s="232"/>
      <c r="O524" s="66"/>
      <c r="P524" s="66"/>
      <c r="Q524" s="68"/>
      <c r="R524" s="261"/>
      <c r="S524" s="261"/>
      <c r="T524" s="261"/>
      <c r="U524" s="261"/>
      <c r="V524" s="261"/>
      <c r="W524" s="261"/>
      <c r="X524" s="261"/>
      <c r="Y524" s="261"/>
    </row>
    <row r="525" spans="1:25" ht="15.75" customHeight="1" x14ac:dyDescent="0.2">
      <c r="A525" s="16"/>
      <c r="B525" s="16"/>
      <c r="C525" s="16"/>
      <c r="D525" s="16"/>
      <c r="E525" s="66"/>
      <c r="F525" s="66"/>
      <c r="G525" s="66"/>
      <c r="H525" s="66"/>
      <c r="I525" s="66"/>
      <c r="J525" s="232"/>
      <c r="K525" s="266"/>
      <c r="L525" s="232"/>
      <c r="M525" s="232"/>
      <c r="N525" s="232"/>
      <c r="O525" s="66"/>
      <c r="P525" s="66"/>
      <c r="Q525" s="68"/>
      <c r="R525" s="261"/>
      <c r="S525" s="261"/>
      <c r="T525" s="261"/>
      <c r="U525" s="261"/>
      <c r="V525" s="261"/>
      <c r="W525" s="261"/>
      <c r="X525" s="261"/>
      <c r="Y525" s="261"/>
    </row>
    <row r="526" spans="1:25" ht="15.75" customHeight="1" x14ac:dyDescent="0.2">
      <c r="A526" s="16"/>
      <c r="B526" s="16"/>
      <c r="C526" s="16"/>
      <c r="D526" s="16"/>
      <c r="E526" s="66"/>
      <c r="F526" s="66"/>
      <c r="G526" s="66"/>
      <c r="H526" s="66"/>
      <c r="I526" s="66"/>
      <c r="J526" s="232"/>
      <c r="K526" s="266"/>
      <c r="L526" s="232"/>
      <c r="M526" s="232"/>
      <c r="N526" s="232"/>
      <c r="O526" s="66"/>
      <c r="P526" s="66"/>
      <c r="Q526" s="68"/>
      <c r="R526" s="261"/>
      <c r="S526" s="261"/>
      <c r="T526" s="261"/>
      <c r="U526" s="261"/>
      <c r="V526" s="261"/>
      <c r="W526" s="261"/>
      <c r="X526" s="261"/>
      <c r="Y526" s="261"/>
    </row>
    <row r="527" spans="1:25" ht="15.75" customHeight="1" x14ac:dyDescent="0.2">
      <c r="A527" s="16"/>
      <c r="B527" s="16"/>
      <c r="C527" s="16"/>
      <c r="D527" s="16"/>
      <c r="E527" s="66"/>
      <c r="F527" s="66"/>
      <c r="G527" s="66"/>
      <c r="H527" s="66"/>
      <c r="I527" s="66"/>
      <c r="J527" s="232"/>
      <c r="K527" s="266"/>
      <c r="L527" s="232"/>
      <c r="M527" s="232"/>
      <c r="N527" s="232"/>
      <c r="O527" s="66"/>
      <c r="P527" s="66"/>
      <c r="Q527" s="68"/>
      <c r="R527" s="261"/>
      <c r="S527" s="261"/>
      <c r="T527" s="261"/>
      <c r="U527" s="261"/>
      <c r="V527" s="261"/>
      <c r="W527" s="261"/>
      <c r="X527" s="261"/>
      <c r="Y527" s="261"/>
    </row>
    <row r="528" spans="1:25" ht="15.75" customHeight="1" x14ac:dyDescent="0.2">
      <c r="A528" s="16"/>
      <c r="B528" s="16"/>
      <c r="C528" s="16"/>
      <c r="D528" s="16"/>
      <c r="E528" s="66"/>
      <c r="F528" s="66"/>
      <c r="G528" s="66"/>
      <c r="H528" s="66"/>
      <c r="I528" s="66"/>
      <c r="J528" s="232"/>
      <c r="K528" s="266"/>
      <c r="L528" s="232"/>
      <c r="M528" s="232"/>
      <c r="N528" s="232"/>
      <c r="O528" s="66"/>
      <c r="P528" s="66"/>
      <c r="Q528" s="68"/>
      <c r="R528" s="261"/>
      <c r="S528" s="261"/>
      <c r="T528" s="261"/>
      <c r="U528" s="261"/>
      <c r="V528" s="261"/>
      <c r="W528" s="261"/>
      <c r="X528" s="261"/>
      <c r="Y528" s="261"/>
    </row>
    <row r="529" spans="1:25" ht="15.75" customHeight="1" x14ac:dyDescent="0.2">
      <c r="A529" s="16"/>
      <c r="B529" s="16"/>
      <c r="C529" s="16"/>
      <c r="D529" s="16"/>
      <c r="E529" s="66"/>
      <c r="F529" s="66"/>
      <c r="G529" s="66"/>
      <c r="H529" s="66"/>
      <c r="I529" s="66"/>
      <c r="J529" s="232"/>
      <c r="K529" s="266"/>
      <c r="L529" s="232"/>
      <c r="M529" s="232"/>
      <c r="N529" s="232"/>
      <c r="O529" s="66"/>
      <c r="P529" s="66"/>
      <c r="Q529" s="68"/>
      <c r="R529" s="261"/>
      <c r="S529" s="261"/>
      <c r="T529" s="261"/>
      <c r="U529" s="261"/>
      <c r="V529" s="261"/>
      <c r="W529" s="261"/>
      <c r="X529" s="261"/>
      <c r="Y529" s="261"/>
    </row>
    <row r="530" spans="1:25" ht="15.75" customHeight="1" x14ac:dyDescent="0.2">
      <c r="A530" s="16"/>
      <c r="B530" s="16"/>
      <c r="C530" s="16"/>
      <c r="D530" s="16"/>
      <c r="E530" s="66"/>
      <c r="F530" s="66"/>
      <c r="G530" s="66"/>
      <c r="H530" s="66"/>
      <c r="I530" s="66"/>
      <c r="J530" s="232"/>
      <c r="K530" s="266"/>
      <c r="L530" s="232"/>
      <c r="M530" s="232"/>
      <c r="N530" s="232"/>
      <c r="O530" s="66"/>
      <c r="P530" s="66"/>
      <c r="Q530" s="68"/>
      <c r="R530" s="261"/>
      <c r="S530" s="261"/>
      <c r="T530" s="261"/>
      <c r="U530" s="261"/>
      <c r="V530" s="261"/>
      <c r="W530" s="261"/>
      <c r="X530" s="261"/>
      <c r="Y530" s="261"/>
    </row>
    <row r="531" spans="1:25" ht="15.75" customHeight="1" x14ac:dyDescent="0.2">
      <c r="A531" s="16"/>
      <c r="B531" s="16"/>
      <c r="C531" s="16"/>
      <c r="D531" s="16"/>
      <c r="E531" s="66"/>
      <c r="F531" s="66"/>
      <c r="G531" s="66"/>
      <c r="H531" s="66"/>
      <c r="I531" s="66"/>
      <c r="J531" s="232"/>
      <c r="K531" s="266"/>
      <c r="L531" s="232"/>
      <c r="M531" s="232"/>
      <c r="N531" s="232"/>
      <c r="O531" s="66"/>
      <c r="P531" s="66"/>
      <c r="Q531" s="68"/>
      <c r="R531" s="261"/>
      <c r="S531" s="261"/>
      <c r="T531" s="261"/>
      <c r="U531" s="261"/>
      <c r="V531" s="261"/>
      <c r="W531" s="261"/>
      <c r="X531" s="261"/>
      <c r="Y531" s="261"/>
    </row>
    <row r="532" spans="1:25" ht="15.75" customHeight="1" x14ac:dyDescent="0.2">
      <c r="A532" s="16"/>
      <c r="B532" s="16"/>
      <c r="C532" s="16"/>
      <c r="D532" s="16"/>
      <c r="E532" s="66"/>
      <c r="F532" s="66"/>
      <c r="G532" s="66"/>
      <c r="H532" s="66"/>
      <c r="I532" s="66"/>
      <c r="J532" s="232"/>
      <c r="K532" s="266"/>
      <c r="L532" s="232"/>
      <c r="M532" s="232"/>
      <c r="N532" s="232"/>
      <c r="O532" s="66"/>
      <c r="P532" s="66"/>
      <c r="Q532" s="68"/>
      <c r="R532" s="261"/>
      <c r="S532" s="261"/>
      <c r="T532" s="261"/>
      <c r="U532" s="261"/>
      <c r="V532" s="261"/>
      <c r="W532" s="261"/>
      <c r="X532" s="261"/>
      <c r="Y532" s="261"/>
    </row>
    <row r="533" spans="1:25" ht="15.75" customHeight="1" x14ac:dyDescent="0.2">
      <c r="A533" s="16"/>
      <c r="B533" s="16"/>
      <c r="C533" s="16"/>
      <c r="D533" s="16"/>
      <c r="E533" s="66"/>
      <c r="F533" s="66"/>
      <c r="G533" s="66"/>
      <c r="H533" s="66"/>
      <c r="I533" s="66"/>
      <c r="J533" s="232"/>
      <c r="K533" s="266"/>
      <c r="L533" s="232"/>
      <c r="M533" s="232"/>
      <c r="N533" s="232"/>
      <c r="O533" s="66"/>
      <c r="P533" s="66"/>
      <c r="Q533" s="68"/>
      <c r="R533" s="261"/>
      <c r="S533" s="261"/>
      <c r="T533" s="261"/>
      <c r="U533" s="261"/>
      <c r="V533" s="261"/>
      <c r="W533" s="261"/>
      <c r="X533" s="261"/>
      <c r="Y533" s="261"/>
    </row>
    <row r="534" spans="1:25" ht="15.75" customHeight="1" x14ac:dyDescent="0.2">
      <c r="A534" s="16"/>
      <c r="B534" s="16"/>
      <c r="C534" s="16"/>
      <c r="D534" s="16"/>
      <c r="E534" s="66"/>
      <c r="F534" s="66"/>
      <c r="G534" s="66"/>
      <c r="H534" s="66"/>
      <c r="I534" s="66"/>
      <c r="J534" s="232"/>
      <c r="K534" s="266"/>
      <c r="L534" s="232"/>
      <c r="M534" s="232"/>
      <c r="N534" s="232"/>
      <c r="O534" s="66"/>
      <c r="P534" s="66"/>
      <c r="Q534" s="68"/>
      <c r="R534" s="261"/>
      <c r="S534" s="261"/>
      <c r="T534" s="261"/>
      <c r="U534" s="261"/>
      <c r="V534" s="261"/>
      <c r="W534" s="261"/>
      <c r="X534" s="261"/>
      <c r="Y534" s="261"/>
    </row>
    <row r="535" spans="1:25" ht="15.75" customHeight="1" x14ac:dyDescent="0.2">
      <c r="A535" s="16"/>
      <c r="B535" s="16"/>
      <c r="C535" s="16"/>
      <c r="D535" s="16"/>
      <c r="E535" s="66"/>
      <c r="F535" s="66"/>
      <c r="G535" s="66"/>
      <c r="H535" s="66"/>
      <c r="I535" s="66"/>
      <c r="J535" s="232"/>
      <c r="K535" s="266"/>
      <c r="L535" s="232"/>
      <c r="M535" s="232"/>
      <c r="N535" s="232"/>
      <c r="O535" s="66"/>
      <c r="P535" s="66"/>
      <c r="Q535" s="68"/>
      <c r="R535" s="261"/>
      <c r="S535" s="261"/>
      <c r="T535" s="261"/>
      <c r="U535" s="261"/>
      <c r="V535" s="261"/>
      <c r="W535" s="261"/>
      <c r="X535" s="261"/>
      <c r="Y535" s="261"/>
    </row>
    <row r="536" spans="1:25" ht="15.75" customHeight="1" x14ac:dyDescent="0.2">
      <c r="A536" s="16"/>
      <c r="B536" s="16"/>
      <c r="C536" s="16"/>
      <c r="D536" s="16"/>
      <c r="E536" s="66"/>
      <c r="F536" s="66"/>
      <c r="G536" s="66"/>
      <c r="H536" s="66"/>
      <c r="I536" s="66"/>
      <c r="J536" s="232"/>
      <c r="K536" s="266"/>
      <c r="L536" s="232"/>
      <c r="M536" s="232"/>
      <c r="N536" s="232"/>
      <c r="O536" s="66"/>
      <c r="P536" s="66"/>
      <c r="Q536" s="68"/>
      <c r="R536" s="261"/>
      <c r="S536" s="261"/>
      <c r="T536" s="261"/>
      <c r="U536" s="261"/>
      <c r="V536" s="261"/>
      <c r="W536" s="261"/>
      <c r="X536" s="261"/>
      <c r="Y536" s="261"/>
    </row>
    <row r="537" spans="1:25" ht="15.75" customHeight="1" x14ac:dyDescent="0.2">
      <c r="A537" s="16"/>
      <c r="B537" s="16"/>
      <c r="C537" s="16"/>
      <c r="D537" s="16"/>
      <c r="E537" s="66"/>
      <c r="F537" s="66"/>
      <c r="G537" s="66"/>
      <c r="H537" s="66"/>
      <c r="I537" s="66"/>
      <c r="J537" s="232"/>
      <c r="K537" s="266"/>
      <c r="L537" s="232"/>
      <c r="M537" s="232"/>
      <c r="N537" s="232"/>
      <c r="O537" s="66"/>
      <c r="P537" s="66"/>
      <c r="Q537" s="68"/>
      <c r="R537" s="261"/>
      <c r="S537" s="261"/>
      <c r="T537" s="261"/>
      <c r="U537" s="261"/>
      <c r="V537" s="261"/>
      <c r="W537" s="261"/>
      <c r="X537" s="261"/>
      <c r="Y537" s="261"/>
    </row>
    <row r="538" spans="1:25" ht="15.75" customHeight="1" x14ac:dyDescent="0.2">
      <c r="A538" s="16"/>
      <c r="B538" s="16"/>
      <c r="C538" s="16"/>
      <c r="D538" s="16"/>
      <c r="E538" s="66"/>
      <c r="F538" s="66"/>
      <c r="G538" s="66"/>
      <c r="H538" s="66"/>
      <c r="I538" s="66"/>
      <c r="J538" s="232"/>
      <c r="K538" s="266"/>
      <c r="L538" s="232"/>
      <c r="M538" s="232"/>
      <c r="N538" s="232"/>
      <c r="O538" s="66"/>
      <c r="P538" s="66"/>
      <c r="Q538" s="68"/>
      <c r="R538" s="261"/>
      <c r="S538" s="261"/>
      <c r="T538" s="261"/>
      <c r="U538" s="261"/>
      <c r="V538" s="261"/>
      <c r="W538" s="261"/>
      <c r="X538" s="261"/>
      <c r="Y538" s="261"/>
    </row>
    <row r="539" spans="1:25" ht="15.75" customHeight="1" x14ac:dyDescent="0.2">
      <c r="A539" s="16"/>
      <c r="B539" s="16"/>
      <c r="C539" s="16"/>
      <c r="D539" s="16"/>
      <c r="E539" s="66"/>
      <c r="F539" s="66"/>
      <c r="G539" s="66"/>
      <c r="H539" s="66"/>
      <c r="I539" s="66"/>
      <c r="J539" s="232"/>
      <c r="K539" s="266"/>
      <c r="L539" s="232"/>
      <c r="M539" s="232"/>
      <c r="N539" s="232"/>
      <c r="O539" s="66"/>
      <c r="P539" s="66"/>
      <c r="Q539" s="68"/>
      <c r="R539" s="261"/>
      <c r="S539" s="261"/>
      <c r="T539" s="261"/>
      <c r="U539" s="261"/>
      <c r="V539" s="261"/>
      <c r="W539" s="261"/>
      <c r="X539" s="261"/>
      <c r="Y539" s="261"/>
    </row>
    <row r="540" spans="1:25" ht="15.75" customHeight="1" x14ac:dyDescent="0.2">
      <c r="A540" s="16"/>
      <c r="B540" s="16"/>
      <c r="C540" s="16"/>
      <c r="D540" s="16"/>
      <c r="E540" s="66"/>
      <c r="F540" s="66"/>
      <c r="G540" s="66"/>
      <c r="H540" s="66"/>
      <c r="I540" s="66"/>
      <c r="J540" s="232"/>
      <c r="K540" s="266"/>
      <c r="L540" s="232"/>
      <c r="M540" s="232"/>
      <c r="N540" s="232"/>
      <c r="O540" s="66"/>
      <c r="P540" s="66"/>
      <c r="Q540" s="68"/>
      <c r="R540" s="261"/>
      <c r="S540" s="261"/>
      <c r="T540" s="261"/>
      <c r="U540" s="261"/>
      <c r="V540" s="261"/>
      <c r="W540" s="261"/>
      <c r="X540" s="261"/>
      <c r="Y540" s="261"/>
    </row>
    <row r="541" spans="1:25" ht="15.75" customHeight="1" x14ac:dyDescent="0.2">
      <c r="A541" s="16"/>
      <c r="B541" s="16"/>
      <c r="C541" s="16"/>
      <c r="D541" s="16"/>
      <c r="E541" s="66"/>
      <c r="F541" s="66"/>
      <c r="G541" s="66"/>
      <c r="H541" s="66"/>
      <c r="I541" s="66"/>
      <c r="J541" s="232"/>
      <c r="K541" s="266"/>
      <c r="L541" s="232"/>
      <c r="M541" s="232"/>
      <c r="N541" s="232"/>
      <c r="O541" s="66"/>
      <c r="P541" s="66"/>
      <c r="Q541" s="68"/>
      <c r="R541" s="261"/>
      <c r="S541" s="261"/>
      <c r="T541" s="261"/>
      <c r="U541" s="261"/>
      <c r="V541" s="261"/>
      <c r="W541" s="261"/>
      <c r="X541" s="261"/>
      <c r="Y541" s="261"/>
    </row>
    <row r="542" spans="1:25" ht="15.75" customHeight="1" x14ac:dyDescent="0.2">
      <c r="A542" s="16"/>
      <c r="B542" s="16"/>
      <c r="C542" s="16"/>
      <c r="D542" s="16"/>
      <c r="E542" s="66"/>
      <c r="F542" s="66"/>
      <c r="G542" s="66"/>
      <c r="H542" s="66"/>
      <c r="I542" s="66"/>
      <c r="J542" s="232"/>
      <c r="K542" s="266"/>
      <c r="L542" s="232"/>
      <c r="M542" s="232"/>
      <c r="N542" s="232"/>
      <c r="O542" s="66"/>
      <c r="P542" s="66"/>
      <c r="Q542" s="68"/>
      <c r="R542" s="261"/>
      <c r="S542" s="261"/>
      <c r="T542" s="261"/>
      <c r="U542" s="261"/>
      <c r="V542" s="261"/>
      <c r="W542" s="261"/>
      <c r="X542" s="261"/>
      <c r="Y542" s="261"/>
    </row>
    <row r="543" spans="1:25" ht="15.75" customHeight="1" x14ac:dyDescent="0.2">
      <c r="A543" s="16"/>
      <c r="B543" s="16"/>
      <c r="C543" s="16"/>
      <c r="D543" s="16"/>
      <c r="E543" s="66"/>
      <c r="F543" s="66"/>
      <c r="G543" s="66"/>
      <c r="H543" s="66"/>
      <c r="I543" s="66"/>
      <c r="J543" s="232"/>
      <c r="K543" s="266"/>
      <c r="L543" s="232"/>
      <c r="M543" s="232"/>
      <c r="N543" s="232"/>
      <c r="O543" s="66"/>
      <c r="P543" s="66"/>
      <c r="Q543" s="68"/>
      <c r="R543" s="261"/>
      <c r="S543" s="261"/>
      <c r="T543" s="261"/>
      <c r="U543" s="261"/>
      <c r="V543" s="261"/>
      <c r="W543" s="261"/>
      <c r="X543" s="261"/>
      <c r="Y543" s="261"/>
    </row>
    <row r="544" spans="1:25" ht="15.75" customHeight="1" x14ac:dyDescent="0.2">
      <c r="A544" s="16"/>
      <c r="B544" s="16"/>
      <c r="C544" s="16"/>
      <c r="D544" s="16"/>
      <c r="E544" s="66"/>
      <c r="F544" s="66"/>
      <c r="G544" s="66"/>
      <c r="H544" s="66"/>
      <c r="I544" s="66"/>
      <c r="J544" s="232"/>
      <c r="K544" s="266"/>
      <c r="L544" s="232"/>
      <c r="M544" s="232"/>
      <c r="N544" s="232"/>
      <c r="O544" s="66"/>
      <c r="P544" s="66"/>
      <c r="Q544" s="68"/>
      <c r="R544" s="261"/>
      <c r="S544" s="261"/>
      <c r="T544" s="261"/>
      <c r="U544" s="261"/>
      <c r="V544" s="261"/>
      <c r="W544" s="261"/>
      <c r="X544" s="261"/>
      <c r="Y544" s="261"/>
    </row>
    <row r="545" spans="1:25" ht="15.75" customHeight="1" x14ac:dyDescent="0.2">
      <c r="A545" s="16"/>
      <c r="B545" s="16"/>
      <c r="C545" s="16"/>
      <c r="D545" s="16"/>
      <c r="E545" s="66"/>
      <c r="F545" s="66"/>
      <c r="G545" s="66"/>
      <c r="H545" s="66"/>
      <c r="I545" s="66"/>
      <c r="J545" s="232"/>
      <c r="K545" s="266"/>
      <c r="L545" s="232"/>
      <c r="M545" s="232"/>
      <c r="N545" s="232"/>
      <c r="O545" s="66"/>
      <c r="P545" s="66"/>
      <c r="Q545" s="68"/>
      <c r="R545" s="261"/>
      <c r="S545" s="261"/>
      <c r="T545" s="261"/>
      <c r="U545" s="261"/>
      <c r="V545" s="261"/>
      <c r="W545" s="261"/>
      <c r="X545" s="261"/>
      <c r="Y545" s="261"/>
    </row>
    <row r="546" spans="1:25" ht="15.75" customHeight="1" x14ac:dyDescent="0.2">
      <c r="A546" s="16"/>
      <c r="B546" s="16"/>
      <c r="C546" s="16"/>
      <c r="D546" s="16"/>
      <c r="E546" s="66"/>
      <c r="F546" s="66"/>
      <c r="G546" s="66"/>
      <c r="H546" s="66"/>
      <c r="I546" s="66"/>
      <c r="J546" s="232"/>
      <c r="K546" s="266"/>
      <c r="L546" s="232"/>
      <c r="M546" s="232"/>
      <c r="N546" s="232"/>
      <c r="O546" s="66"/>
      <c r="P546" s="66"/>
      <c r="Q546" s="68"/>
      <c r="R546" s="261"/>
      <c r="S546" s="261"/>
      <c r="T546" s="261"/>
      <c r="U546" s="261"/>
      <c r="V546" s="261"/>
      <c r="W546" s="261"/>
      <c r="X546" s="261"/>
      <c r="Y546" s="261"/>
    </row>
    <row r="547" spans="1:25" ht="15.75" customHeight="1" x14ac:dyDescent="0.2">
      <c r="A547" s="16"/>
      <c r="B547" s="16"/>
      <c r="C547" s="16"/>
      <c r="D547" s="16"/>
      <c r="E547" s="66"/>
      <c r="F547" s="66"/>
      <c r="G547" s="66"/>
      <c r="H547" s="66"/>
      <c r="I547" s="66"/>
      <c r="J547" s="232"/>
      <c r="K547" s="266"/>
      <c r="L547" s="232"/>
      <c r="M547" s="232"/>
      <c r="N547" s="232"/>
      <c r="O547" s="66"/>
      <c r="P547" s="66"/>
      <c r="Q547" s="68"/>
      <c r="R547" s="261"/>
      <c r="S547" s="261"/>
      <c r="T547" s="261"/>
      <c r="U547" s="261"/>
      <c r="V547" s="261"/>
      <c r="W547" s="261"/>
      <c r="X547" s="261"/>
      <c r="Y547" s="261"/>
    </row>
    <row r="548" spans="1:25" ht="15.75" customHeight="1" x14ac:dyDescent="0.2">
      <c r="A548" s="16"/>
      <c r="B548" s="16"/>
      <c r="C548" s="16"/>
      <c r="D548" s="16"/>
      <c r="E548" s="66"/>
      <c r="F548" s="66"/>
      <c r="G548" s="66"/>
      <c r="H548" s="66"/>
      <c r="I548" s="66"/>
      <c r="J548" s="232"/>
      <c r="K548" s="266"/>
      <c r="L548" s="232"/>
      <c r="M548" s="232"/>
      <c r="N548" s="232"/>
      <c r="O548" s="66"/>
      <c r="P548" s="66"/>
      <c r="Q548" s="68"/>
      <c r="R548" s="261"/>
      <c r="S548" s="261"/>
      <c r="T548" s="261"/>
      <c r="U548" s="261"/>
      <c r="V548" s="261"/>
      <c r="W548" s="261"/>
      <c r="X548" s="261"/>
      <c r="Y548" s="261"/>
    </row>
    <row r="549" spans="1:25" ht="15.75" customHeight="1" x14ac:dyDescent="0.2">
      <c r="A549" s="16"/>
      <c r="B549" s="16"/>
      <c r="C549" s="16"/>
      <c r="D549" s="16"/>
      <c r="E549" s="66"/>
      <c r="F549" s="66"/>
      <c r="G549" s="66"/>
      <c r="H549" s="66"/>
      <c r="I549" s="66"/>
      <c r="J549" s="232"/>
      <c r="K549" s="266"/>
      <c r="L549" s="232"/>
      <c r="M549" s="232"/>
      <c r="N549" s="232"/>
      <c r="O549" s="66"/>
      <c r="P549" s="66"/>
      <c r="Q549" s="68"/>
      <c r="R549" s="261"/>
      <c r="S549" s="261"/>
      <c r="T549" s="261"/>
      <c r="U549" s="261"/>
      <c r="V549" s="261"/>
      <c r="W549" s="261"/>
      <c r="X549" s="261"/>
      <c r="Y549" s="261"/>
    </row>
    <row r="550" spans="1:25" ht="15.75" customHeight="1" x14ac:dyDescent="0.2">
      <c r="A550" s="16"/>
      <c r="B550" s="16"/>
      <c r="C550" s="16"/>
      <c r="D550" s="16"/>
      <c r="E550" s="66"/>
      <c r="F550" s="66"/>
      <c r="G550" s="66"/>
      <c r="H550" s="66"/>
      <c r="I550" s="66"/>
      <c r="J550" s="232"/>
      <c r="K550" s="266"/>
      <c r="L550" s="232"/>
      <c r="M550" s="232"/>
      <c r="N550" s="232"/>
      <c r="O550" s="66"/>
      <c r="P550" s="66"/>
      <c r="Q550" s="68"/>
      <c r="R550" s="261"/>
      <c r="S550" s="261"/>
      <c r="T550" s="261"/>
      <c r="U550" s="261"/>
      <c r="V550" s="261"/>
      <c r="W550" s="261"/>
      <c r="X550" s="261"/>
      <c r="Y550" s="261"/>
    </row>
    <row r="551" spans="1:25" ht="15.75" customHeight="1" x14ac:dyDescent="0.2">
      <c r="A551" s="16"/>
      <c r="B551" s="16"/>
      <c r="C551" s="16"/>
      <c r="D551" s="16"/>
      <c r="E551" s="66"/>
      <c r="F551" s="66"/>
      <c r="G551" s="66"/>
      <c r="H551" s="66"/>
      <c r="I551" s="66"/>
      <c r="J551" s="232"/>
      <c r="K551" s="266"/>
      <c r="L551" s="232"/>
      <c r="M551" s="232"/>
      <c r="N551" s="232"/>
      <c r="O551" s="66"/>
      <c r="P551" s="66"/>
      <c r="Q551" s="68"/>
      <c r="R551" s="261"/>
      <c r="S551" s="261"/>
      <c r="T551" s="261"/>
      <c r="U551" s="261"/>
      <c r="V551" s="261"/>
      <c r="W551" s="261"/>
      <c r="X551" s="261"/>
      <c r="Y551" s="261"/>
    </row>
    <row r="552" spans="1:25" ht="15.75" customHeight="1" x14ac:dyDescent="0.2">
      <c r="A552" s="16"/>
      <c r="B552" s="16"/>
      <c r="C552" s="16"/>
      <c r="D552" s="16"/>
      <c r="E552" s="66"/>
      <c r="F552" s="66"/>
      <c r="G552" s="66"/>
      <c r="H552" s="66"/>
      <c r="I552" s="66"/>
      <c r="J552" s="232"/>
      <c r="K552" s="266"/>
      <c r="L552" s="232"/>
      <c r="M552" s="232"/>
      <c r="N552" s="232"/>
      <c r="O552" s="66"/>
      <c r="P552" s="66"/>
      <c r="Q552" s="68"/>
      <c r="R552" s="261"/>
      <c r="S552" s="261"/>
      <c r="T552" s="261"/>
      <c r="U552" s="261"/>
      <c r="V552" s="261"/>
      <c r="W552" s="261"/>
      <c r="X552" s="261"/>
      <c r="Y552" s="261"/>
    </row>
    <row r="553" spans="1:25" ht="15.75" customHeight="1" x14ac:dyDescent="0.2">
      <c r="A553" s="16"/>
      <c r="B553" s="16"/>
      <c r="C553" s="16"/>
      <c r="D553" s="16"/>
      <c r="E553" s="66"/>
      <c r="F553" s="66"/>
      <c r="G553" s="66"/>
      <c r="H553" s="66"/>
      <c r="I553" s="66"/>
      <c r="J553" s="232"/>
      <c r="K553" s="266"/>
      <c r="L553" s="232"/>
      <c r="M553" s="232"/>
      <c r="N553" s="232"/>
      <c r="O553" s="66"/>
      <c r="P553" s="66"/>
      <c r="Q553" s="68"/>
      <c r="R553" s="261"/>
      <c r="S553" s="261"/>
      <c r="T553" s="261"/>
      <c r="U553" s="261"/>
      <c r="V553" s="261"/>
      <c r="W553" s="261"/>
      <c r="X553" s="261"/>
      <c r="Y553" s="261"/>
    </row>
    <row r="554" spans="1:25" ht="15.75" customHeight="1" x14ac:dyDescent="0.2">
      <c r="A554" s="16"/>
      <c r="B554" s="16"/>
      <c r="C554" s="16"/>
      <c r="D554" s="16"/>
      <c r="E554" s="66"/>
      <c r="F554" s="66"/>
      <c r="G554" s="66"/>
      <c r="H554" s="66"/>
      <c r="I554" s="66"/>
      <c r="J554" s="232"/>
      <c r="K554" s="266"/>
      <c r="L554" s="232"/>
      <c r="M554" s="232"/>
      <c r="N554" s="232"/>
      <c r="O554" s="66"/>
      <c r="P554" s="66"/>
      <c r="Q554" s="68"/>
      <c r="R554" s="261"/>
      <c r="S554" s="261"/>
      <c r="T554" s="261"/>
      <c r="U554" s="261"/>
      <c r="V554" s="261"/>
      <c r="W554" s="261"/>
      <c r="X554" s="261"/>
      <c r="Y554" s="261"/>
    </row>
    <row r="555" spans="1:25" ht="15.75" customHeight="1" x14ac:dyDescent="0.2">
      <c r="A555" s="16"/>
      <c r="B555" s="16"/>
      <c r="C555" s="16"/>
      <c r="D555" s="16"/>
      <c r="E555" s="66"/>
      <c r="F555" s="66"/>
      <c r="G555" s="66"/>
      <c r="H555" s="66"/>
      <c r="I555" s="66"/>
      <c r="J555" s="232"/>
      <c r="K555" s="266"/>
      <c r="L555" s="232"/>
      <c r="M555" s="232"/>
      <c r="N555" s="232"/>
      <c r="O555" s="66"/>
      <c r="P555" s="66"/>
      <c r="Q555" s="68"/>
      <c r="R555" s="261"/>
      <c r="S555" s="261"/>
      <c r="T555" s="261"/>
      <c r="U555" s="261"/>
      <c r="V555" s="261"/>
      <c r="W555" s="261"/>
      <c r="X555" s="261"/>
      <c r="Y555" s="261"/>
    </row>
    <row r="556" spans="1:25" ht="15.75" customHeight="1" x14ac:dyDescent="0.2">
      <c r="A556" s="16"/>
      <c r="B556" s="16"/>
      <c r="C556" s="16"/>
      <c r="D556" s="16"/>
      <c r="E556" s="66"/>
      <c r="F556" s="66"/>
      <c r="G556" s="66"/>
      <c r="H556" s="66"/>
      <c r="I556" s="66"/>
      <c r="J556" s="232"/>
      <c r="K556" s="266"/>
      <c r="L556" s="232"/>
      <c r="M556" s="232"/>
      <c r="N556" s="232"/>
      <c r="O556" s="66"/>
      <c r="P556" s="66"/>
      <c r="Q556" s="68"/>
      <c r="R556" s="261"/>
      <c r="S556" s="261"/>
      <c r="T556" s="261"/>
      <c r="U556" s="261"/>
      <c r="V556" s="261"/>
      <c r="W556" s="261"/>
      <c r="X556" s="261"/>
      <c r="Y556" s="261"/>
    </row>
    <row r="557" spans="1:25" ht="15.75" customHeight="1" x14ac:dyDescent="0.2">
      <c r="A557" s="16"/>
      <c r="B557" s="16"/>
      <c r="C557" s="16"/>
      <c r="D557" s="16"/>
      <c r="E557" s="66"/>
      <c r="F557" s="66"/>
      <c r="G557" s="66"/>
      <c r="H557" s="66"/>
      <c r="I557" s="66"/>
      <c r="J557" s="232"/>
      <c r="K557" s="266"/>
      <c r="L557" s="232"/>
      <c r="M557" s="232"/>
      <c r="N557" s="232"/>
      <c r="O557" s="66"/>
      <c r="P557" s="66"/>
      <c r="Q557" s="68"/>
      <c r="R557" s="261"/>
      <c r="S557" s="261"/>
      <c r="T557" s="261"/>
      <c r="U557" s="261"/>
      <c r="V557" s="261"/>
      <c r="W557" s="261"/>
      <c r="X557" s="261"/>
      <c r="Y557" s="261"/>
    </row>
    <row r="558" spans="1:25" ht="15.75" customHeight="1" x14ac:dyDescent="0.2">
      <c r="A558" s="16"/>
      <c r="B558" s="16"/>
      <c r="C558" s="16"/>
      <c r="D558" s="16"/>
      <c r="E558" s="66"/>
      <c r="F558" s="66"/>
      <c r="G558" s="66"/>
      <c r="H558" s="66"/>
      <c r="I558" s="66"/>
      <c r="J558" s="232"/>
      <c r="K558" s="266"/>
      <c r="L558" s="232"/>
      <c r="M558" s="232"/>
      <c r="N558" s="232"/>
      <c r="O558" s="66"/>
      <c r="P558" s="66"/>
      <c r="Q558" s="68"/>
      <c r="R558" s="261"/>
      <c r="S558" s="261"/>
      <c r="T558" s="261"/>
      <c r="U558" s="261"/>
      <c r="V558" s="261"/>
      <c r="W558" s="261"/>
      <c r="X558" s="261"/>
      <c r="Y558" s="261"/>
    </row>
    <row r="559" spans="1:25" ht="15.75" customHeight="1" x14ac:dyDescent="0.2">
      <c r="A559" s="16"/>
      <c r="B559" s="16"/>
      <c r="C559" s="16"/>
      <c r="D559" s="16"/>
      <c r="E559" s="66"/>
      <c r="F559" s="66"/>
      <c r="G559" s="66"/>
      <c r="H559" s="66"/>
      <c r="I559" s="66"/>
      <c r="J559" s="232"/>
      <c r="K559" s="266"/>
      <c r="L559" s="232"/>
      <c r="M559" s="232"/>
      <c r="N559" s="232"/>
      <c r="O559" s="66"/>
      <c r="P559" s="66"/>
      <c r="Q559" s="68"/>
      <c r="R559" s="261"/>
      <c r="S559" s="261"/>
      <c r="T559" s="261"/>
      <c r="U559" s="261"/>
      <c r="V559" s="261"/>
      <c r="W559" s="261"/>
      <c r="X559" s="261"/>
      <c r="Y559" s="261"/>
    </row>
    <row r="560" spans="1:25" ht="15.75" customHeight="1" x14ac:dyDescent="0.2">
      <c r="A560" s="16"/>
      <c r="B560" s="16"/>
      <c r="C560" s="16"/>
      <c r="D560" s="16"/>
      <c r="E560" s="66"/>
      <c r="F560" s="66"/>
      <c r="G560" s="66"/>
      <c r="H560" s="66"/>
      <c r="I560" s="66"/>
      <c r="J560" s="232"/>
      <c r="K560" s="266"/>
      <c r="L560" s="232"/>
      <c r="M560" s="232"/>
      <c r="N560" s="232"/>
      <c r="O560" s="66"/>
      <c r="P560" s="66"/>
      <c r="Q560" s="68"/>
      <c r="R560" s="261"/>
      <c r="S560" s="261"/>
      <c r="T560" s="261"/>
      <c r="U560" s="261"/>
      <c r="V560" s="261"/>
      <c r="W560" s="261"/>
      <c r="X560" s="261"/>
      <c r="Y560" s="261"/>
    </row>
    <row r="561" spans="1:25" ht="15.75" customHeight="1" x14ac:dyDescent="0.2">
      <c r="A561" s="16"/>
      <c r="B561" s="16"/>
      <c r="C561" s="16"/>
      <c r="D561" s="16"/>
      <c r="E561" s="66"/>
      <c r="F561" s="66"/>
      <c r="G561" s="66"/>
      <c r="H561" s="66"/>
      <c r="I561" s="66"/>
      <c r="J561" s="232"/>
      <c r="K561" s="266"/>
      <c r="L561" s="232"/>
      <c r="M561" s="232"/>
      <c r="N561" s="232"/>
      <c r="O561" s="66"/>
      <c r="P561" s="66"/>
      <c r="Q561" s="68"/>
      <c r="R561" s="261"/>
      <c r="S561" s="261"/>
      <c r="T561" s="261"/>
      <c r="U561" s="261"/>
      <c r="V561" s="261"/>
      <c r="W561" s="261"/>
      <c r="X561" s="261"/>
      <c r="Y561" s="261"/>
    </row>
    <row r="562" spans="1:25" ht="15.75" customHeight="1" x14ac:dyDescent="0.2">
      <c r="A562" s="16"/>
      <c r="B562" s="16"/>
      <c r="C562" s="16"/>
      <c r="D562" s="16"/>
      <c r="E562" s="66"/>
      <c r="F562" s="66"/>
      <c r="G562" s="66"/>
      <c r="H562" s="66"/>
      <c r="I562" s="66"/>
      <c r="J562" s="232"/>
      <c r="K562" s="266"/>
      <c r="L562" s="232"/>
      <c r="M562" s="232"/>
      <c r="N562" s="232"/>
      <c r="O562" s="66"/>
      <c r="P562" s="66"/>
      <c r="Q562" s="68"/>
      <c r="R562" s="261"/>
      <c r="S562" s="261"/>
      <c r="T562" s="261"/>
      <c r="U562" s="261"/>
      <c r="V562" s="261"/>
      <c r="W562" s="261"/>
      <c r="X562" s="261"/>
      <c r="Y562" s="261"/>
    </row>
    <row r="563" spans="1:25" ht="15.75" customHeight="1" x14ac:dyDescent="0.2">
      <c r="A563" s="16"/>
      <c r="B563" s="16"/>
      <c r="C563" s="16"/>
      <c r="D563" s="16"/>
      <c r="E563" s="66"/>
      <c r="F563" s="66"/>
      <c r="G563" s="66"/>
      <c r="H563" s="66"/>
      <c r="I563" s="66"/>
      <c r="J563" s="232"/>
      <c r="K563" s="266"/>
      <c r="L563" s="232"/>
      <c r="M563" s="232"/>
      <c r="N563" s="232"/>
      <c r="O563" s="66"/>
      <c r="P563" s="66"/>
      <c r="Q563" s="68"/>
      <c r="R563" s="261"/>
      <c r="S563" s="261"/>
      <c r="T563" s="261"/>
      <c r="U563" s="261"/>
      <c r="V563" s="261"/>
      <c r="W563" s="261"/>
      <c r="X563" s="261"/>
      <c r="Y563" s="261"/>
    </row>
    <row r="564" spans="1:25" ht="15.75" customHeight="1" x14ac:dyDescent="0.2">
      <c r="A564" s="16"/>
      <c r="B564" s="16"/>
      <c r="C564" s="16"/>
      <c r="D564" s="16"/>
      <c r="E564" s="66"/>
      <c r="F564" s="66"/>
      <c r="G564" s="66"/>
      <c r="H564" s="66"/>
      <c r="I564" s="66"/>
      <c r="J564" s="232"/>
      <c r="K564" s="266"/>
      <c r="L564" s="232"/>
      <c r="M564" s="232"/>
      <c r="N564" s="232"/>
      <c r="O564" s="66"/>
      <c r="P564" s="66"/>
      <c r="Q564" s="68"/>
      <c r="R564" s="261"/>
      <c r="S564" s="261"/>
      <c r="T564" s="261"/>
      <c r="U564" s="261"/>
      <c r="V564" s="261"/>
      <c r="W564" s="261"/>
      <c r="X564" s="261"/>
      <c r="Y564" s="261"/>
    </row>
    <row r="565" spans="1:25" ht="15.75" customHeight="1" x14ac:dyDescent="0.2">
      <c r="A565" s="16"/>
      <c r="B565" s="16"/>
      <c r="C565" s="16"/>
      <c r="D565" s="16"/>
      <c r="E565" s="66"/>
      <c r="F565" s="66"/>
      <c r="G565" s="66"/>
      <c r="H565" s="66"/>
      <c r="I565" s="66"/>
      <c r="J565" s="232"/>
      <c r="K565" s="266"/>
      <c r="L565" s="232"/>
      <c r="M565" s="232"/>
      <c r="N565" s="232"/>
      <c r="O565" s="66"/>
      <c r="P565" s="66"/>
      <c r="Q565" s="68"/>
      <c r="R565" s="261"/>
      <c r="S565" s="261"/>
      <c r="T565" s="261"/>
      <c r="U565" s="261"/>
      <c r="V565" s="261"/>
      <c r="W565" s="261"/>
      <c r="X565" s="261"/>
      <c r="Y565" s="261"/>
    </row>
    <row r="566" spans="1:25" ht="15.75" customHeight="1" x14ac:dyDescent="0.2">
      <c r="A566" s="16"/>
      <c r="B566" s="16"/>
      <c r="C566" s="16"/>
      <c r="D566" s="16"/>
      <c r="E566" s="66"/>
      <c r="F566" s="66"/>
      <c r="G566" s="66"/>
      <c r="H566" s="66"/>
      <c r="I566" s="66"/>
      <c r="J566" s="232"/>
      <c r="K566" s="266"/>
      <c r="L566" s="232"/>
      <c r="M566" s="232"/>
      <c r="N566" s="232"/>
      <c r="O566" s="66"/>
      <c r="P566" s="66"/>
      <c r="Q566" s="68"/>
      <c r="R566" s="261"/>
      <c r="S566" s="261"/>
      <c r="T566" s="261"/>
      <c r="U566" s="261"/>
      <c r="V566" s="261"/>
      <c r="W566" s="261"/>
      <c r="X566" s="261"/>
      <c r="Y566" s="261"/>
    </row>
    <row r="567" spans="1:25" ht="15.75" customHeight="1" x14ac:dyDescent="0.2">
      <c r="A567" s="16"/>
      <c r="B567" s="16"/>
      <c r="C567" s="16"/>
      <c r="D567" s="16"/>
      <c r="E567" s="66"/>
      <c r="F567" s="66"/>
      <c r="G567" s="66"/>
      <c r="H567" s="66"/>
      <c r="I567" s="66"/>
      <c r="J567" s="232"/>
      <c r="K567" s="266"/>
      <c r="L567" s="232"/>
      <c r="M567" s="232"/>
      <c r="N567" s="232"/>
      <c r="O567" s="66"/>
      <c r="P567" s="66"/>
      <c r="Q567" s="68"/>
      <c r="R567" s="261"/>
      <c r="S567" s="261"/>
      <c r="T567" s="261"/>
      <c r="U567" s="261"/>
      <c r="V567" s="261"/>
      <c r="W567" s="261"/>
      <c r="X567" s="261"/>
      <c r="Y567" s="261"/>
    </row>
    <row r="568" spans="1:25" ht="15.75" customHeight="1" x14ac:dyDescent="0.2">
      <c r="A568" s="16"/>
      <c r="B568" s="16"/>
      <c r="C568" s="16"/>
      <c r="D568" s="16"/>
      <c r="E568" s="66"/>
      <c r="F568" s="66"/>
      <c r="G568" s="66"/>
      <c r="H568" s="66"/>
      <c r="I568" s="66"/>
      <c r="J568" s="232"/>
      <c r="K568" s="266"/>
      <c r="L568" s="232"/>
      <c r="M568" s="232"/>
      <c r="N568" s="232"/>
      <c r="O568" s="66"/>
      <c r="P568" s="66"/>
      <c r="Q568" s="68"/>
      <c r="R568" s="261"/>
      <c r="S568" s="261"/>
      <c r="T568" s="261"/>
      <c r="U568" s="261"/>
      <c r="V568" s="261"/>
      <c r="W568" s="261"/>
      <c r="X568" s="261"/>
      <c r="Y568" s="261"/>
    </row>
    <row r="569" spans="1:25" ht="15.75" customHeight="1" x14ac:dyDescent="0.2">
      <c r="A569" s="16"/>
      <c r="B569" s="16"/>
      <c r="C569" s="16"/>
      <c r="D569" s="16"/>
      <c r="E569" s="66"/>
      <c r="F569" s="66"/>
      <c r="G569" s="66"/>
      <c r="H569" s="66"/>
      <c r="I569" s="66"/>
      <c r="J569" s="232"/>
      <c r="K569" s="266"/>
      <c r="L569" s="232"/>
      <c r="M569" s="232"/>
      <c r="N569" s="232"/>
      <c r="O569" s="66"/>
      <c r="P569" s="66"/>
      <c r="Q569" s="68"/>
      <c r="R569" s="261"/>
      <c r="S569" s="261"/>
      <c r="T569" s="261"/>
      <c r="U569" s="261"/>
      <c r="V569" s="261"/>
      <c r="W569" s="261"/>
      <c r="X569" s="261"/>
      <c r="Y569" s="261"/>
    </row>
    <row r="570" spans="1:25" ht="15.75" customHeight="1" x14ac:dyDescent="0.2">
      <c r="A570" s="16"/>
      <c r="B570" s="16"/>
      <c r="C570" s="16"/>
      <c r="D570" s="16"/>
      <c r="E570" s="66"/>
      <c r="F570" s="66"/>
      <c r="G570" s="66"/>
      <c r="H570" s="66"/>
      <c r="I570" s="66"/>
      <c r="J570" s="232"/>
      <c r="K570" s="266"/>
      <c r="L570" s="232"/>
      <c r="M570" s="232"/>
      <c r="N570" s="232"/>
      <c r="O570" s="66"/>
      <c r="P570" s="66"/>
      <c r="Q570" s="68"/>
      <c r="R570" s="261"/>
      <c r="S570" s="261"/>
      <c r="T570" s="261"/>
      <c r="U570" s="261"/>
      <c r="V570" s="261"/>
      <c r="W570" s="261"/>
      <c r="X570" s="261"/>
      <c r="Y570" s="261"/>
    </row>
    <row r="571" spans="1:25" ht="15.75" customHeight="1" x14ac:dyDescent="0.2">
      <c r="A571" s="16"/>
      <c r="B571" s="16"/>
      <c r="C571" s="16"/>
      <c r="D571" s="16"/>
      <c r="E571" s="66"/>
      <c r="F571" s="66"/>
      <c r="G571" s="66"/>
      <c r="H571" s="66"/>
      <c r="I571" s="66"/>
      <c r="J571" s="232"/>
      <c r="K571" s="266"/>
      <c r="L571" s="232"/>
      <c r="M571" s="232"/>
      <c r="N571" s="232"/>
      <c r="O571" s="66"/>
      <c r="P571" s="66"/>
      <c r="Q571" s="68"/>
      <c r="R571" s="261"/>
      <c r="S571" s="261"/>
      <c r="T571" s="261"/>
      <c r="U571" s="261"/>
      <c r="V571" s="261"/>
      <c r="W571" s="261"/>
      <c r="X571" s="261"/>
      <c r="Y571" s="261"/>
    </row>
    <row r="572" spans="1:25" ht="15.75" customHeight="1" x14ac:dyDescent="0.2">
      <c r="A572" s="16"/>
      <c r="B572" s="16"/>
      <c r="C572" s="16"/>
      <c r="D572" s="16"/>
      <c r="E572" s="66"/>
      <c r="F572" s="66"/>
      <c r="G572" s="66"/>
      <c r="H572" s="66"/>
      <c r="I572" s="66"/>
      <c r="J572" s="232"/>
      <c r="K572" s="266"/>
      <c r="L572" s="232"/>
      <c r="M572" s="232"/>
      <c r="N572" s="232"/>
      <c r="O572" s="66"/>
      <c r="P572" s="66"/>
      <c r="Q572" s="68"/>
      <c r="R572" s="261"/>
      <c r="S572" s="261"/>
      <c r="T572" s="261"/>
      <c r="U572" s="261"/>
      <c r="V572" s="261"/>
      <c r="W572" s="261"/>
      <c r="X572" s="261"/>
      <c r="Y572" s="261"/>
    </row>
    <row r="573" spans="1:25" ht="15.75" customHeight="1" x14ac:dyDescent="0.2">
      <c r="A573" s="16"/>
      <c r="B573" s="16"/>
      <c r="C573" s="16"/>
      <c r="D573" s="16"/>
      <c r="E573" s="66"/>
      <c r="F573" s="66"/>
      <c r="G573" s="66"/>
      <c r="H573" s="66"/>
      <c r="I573" s="66"/>
      <c r="J573" s="232"/>
      <c r="K573" s="266"/>
      <c r="L573" s="232"/>
      <c r="M573" s="232"/>
      <c r="N573" s="232"/>
      <c r="O573" s="66"/>
      <c r="P573" s="66"/>
      <c r="Q573" s="68"/>
      <c r="R573" s="261"/>
      <c r="S573" s="261"/>
      <c r="T573" s="261"/>
      <c r="U573" s="261"/>
      <c r="V573" s="261"/>
      <c r="W573" s="261"/>
      <c r="X573" s="261"/>
      <c r="Y573" s="261"/>
    </row>
    <row r="574" spans="1:25" ht="15.75" customHeight="1" x14ac:dyDescent="0.2">
      <c r="A574" s="16"/>
      <c r="B574" s="16"/>
      <c r="C574" s="16"/>
      <c r="D574" s="16"/>
      <c r="E574" s="66"/>
      <c r="F574" s="66"/>
      <c r="G574" s="66"/>
      <c r="H574" s="66"/>
      <c r="I574" s="66"/>
      <c r="J574" s="232"/>
      <c r="K574" s="266"/>
      <c r="L574" s="232"/>
      <c r="M574" s="232"/>
      <c r="N574" s="232"/>
      <c r="O574" s="66"/>
      <c r="P574" s="66"/>
      <c r="Q574" s="68"/>
      <c r="R574" s="261"/>
      <c r="S574" s="261"/>
      <c r="T574" s="261"/>
      <c r="U574" s="261"/>
      <c r="V574" s="261"/>
      <c r="W574" s="261"/>
      <c r="X574" s="261"/>
      <c r="Y574" s="261"/>
    </row>
    <row r="575" spans="1:25" ht="15.75" customHeight="1" x14ac:dyDescent="0.2">
      <c r="A575" s="16"/>
      <c r="B575" s="16"/>
      <c r="C575" s="16"/>
      <c r="D575" s="16"/>
      <c r="E575" s="66"/>
      <c r="F575" s="66"/>
      <c r="G575" s="66"/>
      <c r="H575" s="66"/>
      <c r="I575" s="66"/>
      <c r="J575" s="232"/>
      <c r="K575" s="266"/>
      <c r="L575" s="232"/>
      <c r="M575" s="232"/>
      <c r="N575" s="232"/>
      <c r="O575" s="66"/>
      <c r="P575" s="66"/>
      <c r="Q575" s="68"/>
      <c r="R575" s="261"/>
      <c r="S575" s="261"/>
      <c r="T575" s="261"/>
      <c r="U575" s="261"/>
      <c r="V575" s="261"/>
      <c r="W575" s="261"/>
      <c r="X575" s="261"/>
      <c r="Y575" s="261"/>
    </row>
    <row r="576" spans="1:25" ht="15.75" customHeight="1" x14ac:dyDescent="0.2">
      <c r="A576" s="16"/>
      <c r="B576" s="16"/>
      <c r="C576" s="16"/>
      <c r="D576" s="16"/>
      <c r="E576" s="66"/>
      <c r="F576" s="66"/>
      <c r="G576" s="66"/>
      <c r="H576" s="66"/>
      <c r="I576" s="66"/>
      <c r="J576" s="232"/>
      <c r="K576" s="266"/>
      <c r="L576" s="232"/>
      <c r="M576" s="232"/>
      <c r="N576" s="232"/>
      <c r="O576" s="66"/>
      <c r="P576" s="66"/>
      <c r="Q576" s="68"/>
      <c r="R576" s="261"/>
      <c r="S576" s="261"/>
      <c r="T576" s="261"/>
      <c r="U576" s="261"/>
      <c r="V576" s="261"/>
      <c r="W576" s="261"/>
      <c r="X576" s="261"/>
      <c r="Y576" s="261"/>
    </row>
    <row r="577" spans="1:25" ht="15.75" customHeight="1" x14ac:dyDescent="0.2">
      <c r="A577" s="16"/>
      <c r="B577" s="16"/>
      <c r="C577" s="16"/>
      <c r="D577" s="16"/>
      <c r="E577" s="66"/>
      <c r="F577" s="66"/>
      <c r="G577" s="66"/>
      <c r="H577" s="66"/>
      <c r="I577" s="66"/>
      <c r="J577" s="232"/>
      <c r="K577" s="266"/>
      <c r="L577" s="232"/>
      <c r="M577" s="232"/>
      <c r="N577" s="232"/>
      <c r="O577" s="66"/>
      <c r="P577" s="66"/>
      <c r="Q577" s="68"/>
      <c r="R577" s="261"/>
      <c r="S577" s="261"/>
      <c r="T577" s="261"/>
      <c r="U577" s="261"/>
      <c r="V577" s="261"/>
      <c r="W577" s="261"/>
      <c r="X577" s="261"/>
      <c r="Y577" s="261"/>
    </row>
    <row r="578" spans="1:25" ht="15.75" customHeight="1" x14ac:dyDescent="0.2">
      <c r="A578" s="16"/>
      <c r="B578" s="16"/>
      <c r="C578" s="16"/>
      <c r="D578" s="16"/>
      <c r="E578" s="66"/>
      <c r="F578" s="66"/>
      <c r="G578" s="66"/>
      <c r="H578" s="66"/>
      <c r="I578" s="66"/>
      <c r="J578" s="232"/>
      <c r="K578" s="266"/>
      <c r="L578" s="232"/>
      <c r="M578" s="232"/>
      <c r="N578" s="232"/>
      <c r="O578" s="66"/>
      <c r="P578" s="66"/>
      <c r="Q578" s="68"/>
      <c r="R578" s="261"/>
      <c r="S578" s="261"/>
      <c r="T578" s="261"/>
      <c r="U578" s="261"/>
      <c r="V578" s="261"/>
      <c r="W578" s="261"/>
      <c r="X578" s="261"/>
      <c r="Y578" s="261"/>
    </row>
    <row r="579" spans="1:25" ht="15.75" customHeight="1" x14ac:dyDescent="0.2">
      <c r="A579" s="16"/>
      <c r="B579" s="16"/>
      <c r="C579" s="16"/>
      <c r="D579" s="16"/>
      <c r="E579" s="66"/>
      <c r="F579" s="66"/>
      <c r="G579" s="66"/>
      <c r="H579" s="66"/>
      <c r="I579" s="66"/>
      <c r="J579" s="232"/>
      <c r="K579" s="266"/>
      <c r="L579" s="232"/>
      <c r="M579" s="232"/>
      <c r="N579" s="232"/>
      <c r="O579" s="66"/>
      <c r="P579" s="66"/>
      <c r="Q579" s="68"/>
      <c r="R579" s="261"/>
      <c r="S579" s="261"/>
      <c r="T579" s="261"/>
      <c r="U579" s="261"/>
      <c r="V579" s="261"/>
      <c r="W579" s="261"/>
      <c r="X579" s="261"/>
      <c r="Y579" s="261"/>
    </row>
    <row r="580" spans="1:25" ht="15.75" customHeight="1" x14ac:dyDescent="0.2">
      <c r="A580" s="16"/>
      <c r="B580" s="16"/>
      <c r="C580" s="16"/>
      <c r="D580" s="16"/>
      <c r="E580" s="66"/>
      <c r="F580" s="66"/>
      <c r="G580" s="66"/>
      <c r="H580" s="66"/>
      <c r="I580" s="66"/>
      <c r="J580" s="232"/>
      <c r="K580" s="266"/>
      <c r="L580" s="232"/>
      <c r="M580" s="232"/>
      <c r="N580" s="232"/>
      <c r="O580" s="66"/>
      <c r="P580" s="66"/>
      <c r="Q580" s="68"/>
      <c r="R580" s="261"/>
      <c r="S580" s="261"/>
      <c r="T580" s="261"/>
      <c r="U580" s="261"/>
      <c r="V580" s="261"/>
      <c r="W580" s="261"/>
      <c r="X580" s="261"/>
      <c r="Y580" s="261"/>
    </row>
    <row r="581" spans="1:25" ht="15.75" customHeight="1" x14ac:dyDescent="0.2">
      <c r="A581" s="16"/>
      <c r="B581" s="16"/>
      <c r="C581" s="16"/>
      <c r="D581" s="16"/>
      <c r="E581" s="66"/>
      <c r="F581" s="66"/>
      <c r="G581" s="66"/>
      <c r="H581" s="66"/>
      <c r="I581" s="66"/>
      <c r="J581" s="232"/>
      <c r="K581" s="266"/>
      <c r="L581" s="232"/>
      <c r="M581" s="232"/>
      <c r="N581" s="232"/>
      <c r="O581" s="66"/>
      <c r="P581" s="66"/>
      <c r="Q581" s="68"/>
      <c r="R581" s="261"/>
      <c r="S581" s="261"/>
      <c r="T581" s="261"/>
      <c r="U581" s="261"/>
      <c r="V581" s="261"/>
      <c r="W581" s="261"/>
      <c r="X581" s="261"/>
      <c r="Y581" s="261"/>
    </row>
    <row r="582" spans="1:25" ht="15.75" customHeight="1" x14ac:dyDescent="0.2">
      <c r="A582" s="16"/>
      <c r="B582" s="16"/>
      <c r="C582" s="16"/>
      <c r="D582" s="16"/>
      <c r="E582" s="66"/>
      <c r="F582" s="66"/>
      <c r="G582" s="66"/>
      <c r="H582" s="66"/>
      <c r="I582" s="66"/>
      <c r="J582" s="232"/>
      <c r="K582" s="266"/>
      <c r="L582" s="232"/>
      <c r="M582" s="232"/>
      <c r="N582" s="232"/>
      <c r="O582" s="66"/>
      <c r="P582" s="66"/>
      <c r="Q582" s="68"/>
      <c r="R582" s="261"/>
      <c r="S582" s="261"/>
      <c r="T582" s="261"/>
      <c r="U582" s="261"/>
      <c r="V582" s="261"/>
      <c r="W582" s="261"/>
      <c r="X582" s="261"/>
      <c r="Y582" s="261"/>
    </row>
    <row r="583" spans="1:25" ht="15.75" customHeight="1" x14ac:dyDescent="0.2">
      <c r="A583" s="16"/>
      <c r="B583" s="16"/>
      <c r="C583" s="16"/>
      <c r="D583" s="16"/>
      <c r="E583" s="66"/>
      <c r="F583" s="66"/>
      <c r="G583" s="66"/>
      <c r="H583" s="66"/>
      <c r="I583" s="66"/>
      <c r="J583" s="232"/>
      <c r="K583" s="266"/>
      <c r="L583" s="232"/>
      <c r="M583" s="232"/>
      <c r="N583" s="232"/>
      <c r="O583" s="66"/>
      <c r="P583" s="66"/>
      <c r="Q583" s="68"/>
      <c r="R583" s="261"/>
      <c r="S583" s="261"/>
      <c r="T583" s="261"/>
      <c r="U583" s="261"/>
      <c r="V583" s="261"/>
      <c r="W583" s="261"/>
      <c r="X583" s="261"/>
      <c r="Y583" s="261"/>
    </row>
    <row r="584" spans="1:25" ht="15.75" customHeight="1" x14ac:dyDescent="0.2">
      <c r="A584" s="16"/>
      <c r="B584" s="16"/>
      <c r="C584" s="16"/>
      <c r="D584" s="16"/>
      <c r="E584" s="66"/>
      <c r="F584" s="66"/>
      <c r="G584" s="66"/>
      <c r="H584" s="66"/>
      <c r="I584" s="66"/>
      <c r="J584" s="232"/>
      <c r="K584" s="266"/>
      <c r="L584" s="232"/>
      <c r="M584" s="232"/>
      <c r="N584" s="232"/>
      <c r="O584" s="66"/>
      <c r="P584" s="66"/>
      <c r="Q584" s="68"/>
      <c r="R584" s="261"/>
      <c r="S584" s="261"/>
      <c r="T584" s="261"/>
      <c r="U584" s="261"/>
      <c r="V584" s="261"/>
      <c r="W584" s="261"/>
      <c r="X584" s="261"/>
      <c r="Y584" s="261"/>
    </row>
    <row r="585" spans="1:25" ht="15.75" customHeight="1" x14ac:dyDescent="0.2">
      <c r="A585" s="16"/>
      <c r="B585" s="16"/>
      <c r="C585" s="16"/>
      <c r="D585" s="16"/>
      <c r="E585" s="66"/>
      <c r="F585" s="66"/>
      <c r="G585" s="66"/>
      <c r="H585" s="66"/>
      <c r="I585" s="66"/>
      <c r="J585" s="232"/>
      <c r="K585" s="266"/>
      <c r="L585" s="232"/>
      <c r="M585" s="232"/>
      <c r="N585" s="232"/>
      <c r="O585" s="66"/>
      <c r="P585" s="66"/>
      <c r="Q585" s="68"/>
      <c r="R585" s="261"/>
      <c r="S585" s="261"/>
      <c r="T585" s="261"/>
      <c r="U585" s="261"/>
      <c r="V585" s="261"/>
      <c r="W585" s="261"/>
      <c r="X585" s="261"/>
      <c r="Y585" s="261"/>
    </row>
    <row r="586" spans="1:25" ht="15.75" customHeight="1" x14ac:dyDescent="0.2">
      <c r="A586" s="16"/>
      <c r="B586" s="16"/>
      <c r="C586" s="16"/>
      <c r="D586" s="16"/>
      <c r="E586" s="66"/>
      <c r="F586" s="66"/>
      <c r="G586" s="66"/>
      <c r="H586" s="66"/>
      <c r="I586" s="66"/>
      <c r="J586" s="232"/>
      <c r="K586" s="266"/>
      <c r="L586" s="232"/>
      <c r="M586" s="232"/>
      <c r="N586" s="232"/>
      <c r="O586" s="66"/>
      <c r="P586" s="66"/>
      <c r="Q586" s="68"/>
      <c r="R586" s="261"/>
      <c r="S586" s="261"/>
      <c r="T586" s="261"/>
      <c r="U586" s="261"/>
      <c r="V586" s="261"/>
      <c r="W586" s="261"/>
      <c r="X586" s="261"/>
      <c r="Y586" s="261"/>
    </row>
    <row r="587" spans="1:25" ht="15.75" customHeight="1" x14ac:dyDescent="0.2">
      <c r="A587" s="16"/>
      <c r="B587" s="16"/>
      <c r="C587" s="16"/>
      <c r="D587" s="16"/>
      <c r="E587" s="66"/>
      <c r="F587" s="66"/>
      <c r="G587" s="66"/>
      <c r="H587" s="66"/>
      <c r="I587" s="66"/>
      <c r="J587" s="232"/>
      <c r="K587" s="266"/>
      <c r="L587" s="232"/>
      <c r="M587" s="232"/>
      <c r="N587" s="232"/>
      <c r="O587" s="66"/>
      <c r="P587" s="66"/>
      <c r="Q587" s="68"/>
      <c r="R587" s="261"/>
      <c r="S587" s="261"/>
      <c r="T587" s="261"/>
      <c r="U587" s="261"/>
      <c r="V587" s="261"/>
      <c r="W587" s="261"/>
      <c r="X587" s="261"/>
      <c r="Y587" s="261"/>
    </row>
    <row r="588" spans="1:25" ht="15.75" customHeight="1" x14ac:dyDescent="0.2">
      <c r="A588" s="16"/>
      <c r="B588" s="16"/>
      <c r="C588" s="16"/>
      <c r="D588" s="16"/>
      <c r="E588" s="66"/>
      <c r="F588" s="66"/>
      <c r="G588" s="66"/>
      <c r="H588" s="66"/>
      <c r="I588" s="66"/>
      <c r="J588" s="232"/>
      <c r="K588" s="266"/>
      <c r="L588" s="232"/>
      <c r="M588" s="232"/>
      <c r="N588" s="232"/>
      <c r="O588" s="66"/>
      <c r="P588" s="66"/>
      <c r="Q588" s="68"/>
      <c r="R588" s="261"/>
      <c r="S588" s="261"/>
      <c r="T588" s="261"/>
      <c r="U588" s="261"/>
      <c r="V588" s="261"/>
      <c r="W588" s="261"/>
      <c r="X588" s="261"/>
      <c r="Y588" s="261"/>
    </row>
    <row r="589" spans="1:25" ht="15.75" customHeight="1" x14ac:dyDescent="0.2">
      <c r="A589" s="16"/>
      <c r="B589" s="16"/>
      <c r="C589" s="16"/>
      <c r="D589" s="16"/>
      <c r="E589" s="66"/>
      <c r="F589" s="66"/>
      <c r="G589" s="66"/>
      <c r="H589" s="66"/>
      <c r="I589" s="66"/>
      <c r="J589" s="232"/>
      <c r="K589" s="266"/>
      <c r="L589" s="232"/>
      <c r="M589" s="232"/>
      <c r="N589" s="232"/>
      <c r="O589" s="66"/>
      <c r="P589" s="66"/>
      <c r="Q589" s="68"/>
      <c r="R589" s="261"/>
      <c r="S589" s="261"/>
      <c r="T589" s="261"/>
      <c r="U589" s="261"/>
      <c r="V589" s="261"/>
      <c r="W589" s="261"/>
      <c r="X589" s="261"/>
      <c r="Y589" s="261"/>
    </row>
    <row r="590" spans="1:25" ht="15.75" customHeight="1" x14ac:dyDescent="0.2">
      <c r="A590" s="16"/>
      <c r="B590" s="16"/>
      <c r="C590" s="16"/>
      <c r="D590" s="16"/>
      <c r="E590" s="66"/>
      <c r="F590" s="66"/>
      <c r="G590" s="66"/>
      <c r="H590" s="66"/>
      <c r="I590" s="66"/>
      <c r="J590" s="232"/>
      <c r="K590" s="266"/>
      <c r="L590" s="232"/>
      <c r="M590" s="232"/>
      <c r="N590" s="232"/>
      <c r="O590" s="66"/>
      <c r="P590" s="66"/>
      <c r="Q590" s="68"/>
      <c r="R590" s="261"/>
      <c r="S590" s="261"/>
      <c r="T590" s="261"/>
      <c r="U590" s="261"/>
      <c r="V590" s="261"/>
      <c r="W590" s="261"/>
      <c r="X590" s="261"/>
      <c r="Y590" s="261"/>
    </row>
    <row r="591" spans="1:25" ht="15.75" customHeight="1" x14ac:dyDescent="0.2">
      <c r="A591" s="16"/>
      <c r="B591" s="16"/>
      <c r="C591" s="16"/>
      <c r="D591" s="16"/>
      <c r="E591" s="66"/>
      <c r="F591" s="66"/>
      <c r="G591" s="66"/>
      <c r="H591" s="66"/>
      <c r="I591" s="66"/>
      <c r="J591" s="232"/>
      <c r="K591" s="266"/>
      <c r="L591" s="232"/>
      <c r="M591" s="232"/>
      <c r="N591" s="232"/>
      <c r="O591" s="66"/>
      <c r="P591" s="66"/>
      <c r="Q591" s="68"/>
      <c r="R591" s="261"/>
      <c r="S591" s="261"/>
      <c r="T591" s="261"/>
      <c r="U591" s="261"/>
      <c r="V591" s="261"/>
      <c r="W591" s="261"/>
      <c r="X591" s="261"/>
      <c r="Y591" s="261"/>
    </row>
    <row r="592" spans="1:25" ht="15.75" customHeight="1" x14ac:dyDescent="0.2">
      <c r="A592" s="16"/>
      <c r="B592" s="16"/>
      <c r="C592" s="16"/>
      <c r="D592" s="16"/>
      <c r="E592" s="66"/>
      <c r="F592" s="66"/>
      <c r="G592" s="66"/>
      <c r="H592" s="66"/>
      <c r="I592" s="66"/>
      <c r="J592" s="232"/>
      <c r="K592" s="266"/>
      <c r="L592" s="232"/>
      <c r="M592" s="232"/>
      <c r="N592" s="232"/>
      <c r="O592" s="66"/>
      <c r="P592" s="66"/>
      <c r="Q592" s="68"/>
      <c r="R592" s="261"/>
      <c r="S592" s="261"/>
      <c r="T592" s="261"/>
      <c r="U592" s="261"/>
      <c r="V592" s="261"/>
      <c r="W592" s="261"/>
      <c r="X592" s="261"/>
      <c r="Y592" s="261"/>
    </row>
    <row r="593" spans="1:25" ht="15.75" customHeight="1" x14ac:dyDescent="0.2">
      <c r="A593" s="16"/>
      <c r="B593" s="16"/>
      <c r="C593" s="16"/>
      <c r="D593" s="16"/>
      <c r="E593" s="66"/>
      <c r="F593" s="66"/>
      <c r="G593" s="66"/>
      <c r="H593" s="66"/>
      <c r="I593" s="66"/>
      <c r="J593" s="232"/>
      <c r="K593" s="266"/>
      <c r="L593" s="232"/>
      <c r="M593" s="232"/>
      <c r="N593" s="232"/>
      <c r="O593" s="66"/>
      <c r="P593" s="66"/>
      <c r="Q593" s="68"/>
      <c r="R593" s="261"/>
      <c r="S593" s="261"/>
      <c r="T593" s="261"/>
      <c r="U593" s="261"/>
      <c r="V593" s="261"/>
      <c r="W593" s="261"/>
      <c r="X593" s="261"/>
      <c r="Y593" s="261"/>
    </row>
    <row r="594" spans="1:25" ht="15.75" customHeight="1" x14ac:dyDescent="0.2">
      <c r="A594" s="16"/>
      <c r="B594" s="16"/>
      <c r="C594" s="16"/>
      <c r="D594" s="16"/>
      <c r="E594" s="66"/>
      <c r="F594" s="66"/>
      <c r="G594" s="66"/>
      <c r="H594" s="66"/>
      <c r="I594" s="66"/>
      <c r="J594" s="232"/>
      <c r="K594" s="266"/>
      <c r="L594" s="232"/>
      <c r="M594" s="232"/>
      <c r="N594" s="232"/>
      <c r="O594" s="66"/>
      <c r="P594" s="66"/>
      <c r="Q594" s="68"/>
      <c r="R594" s="261"/>
      <c r="S594" s="261"/>
      <c r="T594" s="261"/>
      <c r="U594" s="261"/>
      <c r="V594" s="261"/>
      <c r="W594" s="261"/>
      <c r="X594" s="261"/>
      <c r="Y594" s="261"/>
    </row>
    <row r="595" spans="1:25" ht="15.75" customHeight="1" x14ac:dyDescent="0.2">
      <c r="A595" s="16"/>
      <c r="B595" s="16"/>
      <c r="C595" s="16"/>
      <c r="D595" s="16"/>
      <c r="E595" s="66"/>
      <c r="F595" s="66"/>
      <c r="G595" s="66"/>
      <c r="H595" s="66"/>
      <c r="I595" s="66"/>
      <c r="J595" s="232"/>
      <c r="K595" s="266"/>
      <c r="L595" s="232"/>
      <c r="M595" s="232"/>
      <c r="N595" s="232"/>
      <c r="O595" s="66"/>
      <c r="P595" s="66"/>
      <c r="Q595" s="68"/>
      <c r="R595" s="261"/>
      <c r="S595" s="261"/>
      <c r="T595" s="261"/>
      <c r="U595" s="261"/>
      <c r="V595" s="261"/>
      <c r="W595" s="261"/>
      <c r="X595" s="261"/>
      <c r="Y595" s="261"/>
    </row>
    <row r="596" spans="1:25" ht="15.75" customHeight="1" x14ac:dyDescent="0.2">
      <c r="A596" s="16"/>
      <c r="B596" s="16"/>
      <c r="C596" s="16"/>
      <c r="D596" s="16"/>
      <c r="E596" s="66"/>
      <c r="F596" s="66"/>
      <c r="G596" s="66"/>
      <c r="H596" s="66"/>
      <c r="I596" s="66"/>
      <c r="J596" s="232"/>
      <c r="K596" s="266"/>
      <c r="L596" s="232"/>
      <c r="M596" s="232"/>
      <c r="N596" s="232"/>
      <c r="O596" s="66"/>
      <c r="P596" s="66"/>
      <c r="Q596" s="68"/>
      <c r="R596" s="261"/>
      <c r="S596" s="261"/>
      <c r="T596" s="261"/>
      <c r="U596" s="261"/>
      <c r="V596" s="261"/>
      <c r="W596" s="261"/>
      <c r="X596" s="261"/>
      <c r="Y596" s="261"/>
    </row>
    <row r="597" spans="1:25" ht="15.75" customHeight="1" x14ac:dyDescent="0.2">
      <c r="A597" s="16"/>
      <c r="B597" s="16"/>
      <c r="C597" s="16"/>
      <c r="D597" s="16"/>
      <c r="E597" s="66"/>
      <c r="F597" s="66"/>
      <c r="G597" s="66"/>
      <c r="H597" s="66"/>
      <c r="I597" s="66"/>
      <c r="J597" s="232"/>
      <c r="K597" s="266"/>
      <c r="L597" s="232"/>
      <c r="M597" s="232"/>
      <c r="N597" s="232"/>
      <c r="O597" s="66"/>
      <c r="P597" s="66"/>
      <c r="Q597" s="68"/>
      <c r="R597" s="261"/>
      <c r="S597" s="261"/>
      <c r="T597" s="261"/>
      <c r="U597" s="261"/>
      <c r="V597" s="261"/>
      <c r="W597" s="261"/>
      <c r="X597" s="261"/>
      <c r="Y597" s="261"/>
    </row>
    <row r="598" spans="1:25" ht="15.75" customHeight="1" x14ac:dyDescent="0.2">
      <c r="A598" s="16"/>
      <c r="B598" s="16"/>
      <c r="C598" s="16"/>
      <c r="D598" s="16"/>
      <c r="E598" s="66"/>
      <c r="F598" s="66"/>
      <c r="G598" s="66"/>
      <c r="H598" s="66"/>
      <c r="I598" s="66"/>
      <c r="J598" s="232"/>
      <c r="K598" s="266"/>
      <c r="L598" s="232"/>
      <c r="M598" s="232"/>
      <c r="N598" s="232"/>
      <c r="O598" s="66"/>
      <c r="P598" s="66"/>
      <c r="Q598" s="68"/>
      <c r="R598" s="261"/>
      <c r="S598" s="261"/>
      <c r="T598" s="261"/>
      <c r="U598" s="261"/>
      <c r="V598" s="261"/>
      <c r="W598" s="261"/>
      <c r="X598" s="261"/>
      <c r="Y598" s="261"/>
    </row>
    <row r="599" spans="1:25" ht="15.75" customHeight="1" x14ac:dyDescent="0.2">
      <c r="A599" s="16"/>
      <c r="B599" s="16"/>
      <c r="C599" s="16"/>
      <c r="D599" s="16"/>
      <c r="E599" s="66"/>
      <c r="F599" s="66"/>
      <c r="G599" s="66"/>
      <c r="H599" s="66"/>
      <c r="I599" s="66"/>
      <c r="J599" s="232"/>
      <c r="K599" s="266"/>
      <c r="L599" s="232"/>
      <c r="M599" s="232"/>
      <c r="N599" s="232"/>
      <c r="O599" s="66"/>
      <c r="P599" s="66"/>
      <c r="Q599" s="68"/>
      <c r="R599" s="261"/>
      <c r="S599" s="261"/>
      <c r="T599" s="261"/>
      <c r="U599" s="261"/>
      <c r="V599" s="261"/>
      <c r="W599" s="261"/>
      <c r="X599" s="261"/>
      <c r="Y599" s="261"/>
    </row>
    <row r="600" spans="1:25" ht="15.75" customHeight="1" x14ac:dyDescent="0.2">
      <c r="A600" s="16"/>
      <c r="B600" s="16"/>
      <c r="C600" s="16"/>
      <c r="D600" s="16"/>
      <c r="E600" s="66"/>
      <c r="F600" s="66"/>
      <c r="G600" s="66"/>
      <c r="H600" s="66"/>
      <c r="I600" s="66"/>
      <c r="J600" s="232"/>
      <c r="K600" s="266"/>
      <c r="L600" s="232"/>
      <c r="M600" s="232"/>
      <c r="N600" s="232"/>
      <c r="O600" s="66"/>
      <c r="P600" s="66"/>
      <c r="Q600" s="68"/>
      <c r="R600" s="261"/>
      <c r="S600" s="261"/>
      <c r="T600" s="261"/>
      <c r="U600" s="261"/>
      <c r="V600" s="261"/>
      <c r="W600" s="261"/>
      <c r="X600" s="261"/>
      <c r="Y600" s="261"/>
    </row>
    <row r="601" spans="1:25" ht="15.75" customHeight="1" x14ac:dyDescent="0.2">
      <c r="A601" s="16"/>
      <c r="B601" s="16"/>
      <c r="C601" s="16"/>
      <c r="D601" s="16"/>
      <c r="E601" s="66"/>
      <c r="F601" s="66"/>
      <c r="G601" s="66"/>
      <c r="H601" s="66"/>
      <c r="I601" s="66"/>
      <c r="J601" s="232"/>
      <c r="K601" s="266"/>
      <c r="L601" s="232"/>
      <c r="M601" s="232"/>
      <c r="N601" s="232"/>
      <c r="O601" s="66"/>
      <c r="P601" s="66"/>
      <c r="Q601" s="68"/>
      <c r="R601" s="261"/>
      <c r="S601" s="261"/>
      <c r="T601" s="261"/>
      <c r="U601" s="261"/>
      <c r="V601" s="261"/>
      <c r="W601" s="261"/>
      <c r="X601" s="261"/>
      <c r="Y601" s="261"/>
    </row>
    <row r="602" spans="1:25" ht="15.75" customHeight="1" x14ac:dyDescent="0.2">
      <c r="A602" s="16"/>
      <c r="B602" s="16"/>
      <c r="C602" s="16"/>
      <c r="D602" s="16"/>
      <c r="E602" s="66"/>
      <c r="F602" s="66"/>
      <c r="G602" s="66"/>
      <c r="H602" s="66"/>
      <c r="I602" s="66"/>
      <c r="J602" s="232"/>
      <c r="K602" s="266"/>
      <c r="L602" s="232"/>
      <c r="M602" s="232"/>
      <c r="N602" s="232"/>
      <c r="O602" s="66"/>
      <c r="P602" s="66"/>
      <c r="Q602" s="68"/>
      <c r="R602" s="261"/>
      <c r="S602" s="261"/>
      <c r="T602" s="261"/>
      <c r="U602" s="261"/>
      <c r="V602" s="261"/>
      <c r="W602" s="261"/>
      <c r="X602" s="261"/>
      <c r="Y602" s="261"/>
    </row>
    <row r="603" spans="1:25" ht="15.75" customHeight="1" x14ac:dyDescent="0.2">
      <c r="A603" s="16"/>
      <c r="B603" s="16"/>
      <c r="C603" s="16"/>
      <c r="D603" s="16"/>
      <c r="E603" s="66"/>
      <c r="F603" s="66"/>
      <c r="G603" s="66"/>
      <c r="H603" s="66"/>
      <c r="I603" s="66"/>
      <c r="J603" s="232"/>
      <c r="K603" s="266"/>
      <c r="L603" s="232"/>
      <c r="M603" s="232"/>
      <c r="N603" s="232"/>
      <c r="O603" s="66"/>
      <c r="P603" s="66"/>
      <c r="Q603" s="68"/>
      <c r="R603" s="261"/>
      <c r="S603" s="261"/>
      <c r="T603" s="261"/>
      <c r="U603" s="261"/>
      <c r="V603" s="261"/>
      <c r="W603" s="261"/>
      <c r="X603" s="261"/>
      <c r="Y603" s="261"/>
    </row>
    <row r="604" spans="1:25" ht="15.75" customHeight="1" x14ac:dyDescent="0.2">
      <c r="A604" s="16"/>
      <c r="B604" s="16"/>
      <c r="C604" s="16"/>
      <c r="D604" s="16"/>
      <c r="E604" s="66"/>
      <c r="F604" s="66"/>
      <c r="G604" s="66"/>
      <c r="H604" s="66"/>
      <c r="I604" s="66"/>
      <c r="J604" s="232"/>
      <c r="K604" s="266"/>
      <c r="L604" s="232"/>
      <c r="M604" s="232"/>
      <c r="N604" s="232"/>
      <c r="O604" s="66"/>
      <c r="P604" s="66"/>
      <c r="Q604" s="68"/>
      <c r="R604" s="261"/>
      <c r="S604" s="261"/>
      <c r="T604" s="261"/>
      <c r="U604" s="261"/>
      <c r="V604" s="261"/>
      <c r="W604" s="261"/>
      <c r="X604" s="261"/>
      <c r="Y604" s="261"/>
    </row>
    <row r="605" spans="1:25" ht="15.75" customHeight="1" x14ac:dyDescent="0.2">
      <c r="A605" s="16"/>
      <c r="B605" s="16"/>
      <c r="C605" s="16"/>
      <c r="D605" s="16"/>
      <c r="E605" s="66"/>
      <c r="F605" s="66"/>
      <c r="G605" s="66"/>
      <c r="H605" s="66"/>
      <c r="I605" s="66"/>
      <c r="J605" s="232"/>
      <c r="K605" s="266"/>
      <c r="L605" s="232"/>
      <c r="M605" s="232"/>
      <c r="N605" s="232"/>
      <c r="O605" s="66"/>
      <c r="P605" s="66"/>
      <c r="Q605" s="68"/>
      <c r="R605" s="261"/>
      <c r="S605" s="261"/>
      <c r="T605" s="261"/>
      <c r="U605" s="261"/>
      <c r="V605" s="261"/>
      <c r="W605" s="261"/>
      <c r="X605" s="261"/>
      <c r="Y605" s="261"/>
    </row>
    <row r="606" spans="1:25" ht="15.75" customHeight="1" x14ac:dyDescent="0.2">
      <c r="A606" s="16"/>
      <c r="B606" s="16"/>
      <c r="C606" s="16"/>
      <c r="D606" s="16"/>
      <c r="E606" s="66"/>
      <c r="F606" s="66"/>
      <c r="G606" s="66"/>
      <c r="H606" s="66"/>
      <c r="I606" s="66"/>
      <c r="J606" s="232"/>
      <c r="K606" s="266"/>
      <c r="L606" s="232"/>
      <c r="M606" s="232"/>
      <c r="N606" s="232"/>
      <c r="O606" s="66"/>
      <c r="P606" s="66"/>
      <c r="Q606" s="68"/>
      <c r="R606" s="261"/>
      <c r="S606" s="261"/>
      <c r="T606" s="261"/>
      <c r="U606" s="261"/>
      <c r="V606" s="261"/>
      <c r="W606" s="261"/>
      <c r="X606" s="261"/>
      <c r="Y606" s="261"/>
    </row>
    <row r="607" spans="1:25" ht="15.75" customHeight="1" x14ac:dyDescent="0.2">
      <c r="A607" s="16"/>
      <c r="B607" s="16"/>
      <c r="C607" s="16"/>
      <c r="D607" s="16"/>
      <c r="E607" s="66"/>
      <c r="F607" s="66"/>
      <c r="G607" s="66"/>
      <c r="H607" s="66"/>
      <c r="I607" s="66"/>
      <c r="J607" s="232"/>
      <c r="K607" s="266"/>
      <c r="L607" s="232"/>
      <c r="M607" s="232"/>
      <c r="N607" s="232"/>
      <c r="O607" s="66"/>
      <c r="P607" s="66"/>
      <c r="Q607" s="68"/>
      <c r="R607" s="261"/>
      <c r="S607" s="261"/>
      <c r="T607" s="261"/>
      <c r="U607" s="261"/>
      <c r="V607" s="261"/>
      <c r="W607" s="261"/>
      <c r="X607" s="261"/>
      <c r="Y607" s="261"/>
    </row>
    <row r="608" spans="1:25" ht="15.75" customHeight="1" x14ac:dyDescent="0.2">
      <c r="A608" s="16"/>
      <c r="B608" s="16"/>
      <c r="C608" s="16"/>
      <c r="D608" s="16"/>
      <c r="E608" s="66"/>
      <c r="F608" s="66"/>
      <c r="G608" s="66"/>
      <c r="H608" s="66"/>
      <c r="I608" s="66"/>
      <c r="J608" s="232"/>
      <c r="K608" s="266"/>
      <c r="L608" s="232"/>
      <c r="M608" s="232"/>
      <c r="N608" s="232"/>
      <c r="O608" s="66"/>
      <c r="P608" s="66"/>
      <c r="Q608" s="68"/>
      <c r="R608" s="261"/>
      <c r="S608" s="261"/>
      <c r="T608" s="261"/>
      <c r="U608" s="261"/>
      <c r="V608" s="261"/>
      <c r="W608" s="261"/>
      <c r="X608" s="261"/>
      <c r="Y608" s="261"/>
    </row>
    <row r="609" spans="1:25" ht="15.75" customHeight="1" x14ac:dyDescent="0.2">
      <c r="A609" s="16"/>
      <c r="B609" s="16"/>
      <c r="C609" s="16"/>
      <c r="D609" s="16"/>
      <c r="E609" s="66"/>
      <c r="F609" s="66"/>
      <c r="G609" s="66"/>
      <c r="H609" s="66"/>
      <c r="I609" s="66"/>
      <c r="J609" s="232"/>
      <c r="K609" s="266"/>
      <c r="L609" s="232"/>
      <c r="M609" s="232"/>
      <c r="N609" s="232"/>
      <c r="O609" s="66"/>
      <c r="P609" s="66"/>
      <c r="Q609" s="68"/>
      <c r="R609" s="261"/>
      <c r="S609" s="261"/>
      <c r="T609" s="261"/>
      <c r="U609" s="261"/>
      <c r="V609" s="261"/>
      <c r="W609" s="261"/>
      <c r="X609" s="261"/>
      <c r="Y609" s="261"/>
    </row>
    <row r="610" spans="1:25" ht="15.75" customHeight="1" x14ac:dyDescent="0.2">
      <c r="A610" s="16"/>
      <c r="B610" s="16"/>
      <c r="C610" s="16"/>
      <c r="D610" s="16"/>
      <c r="E610" s="66"/>
      <c r="F610" s="66"/>
      <c r="G610" s="66"/>
      <c r="H610" s="66"/>
      <c r="I610" s="66"/>
      <c r="J610" s="232"/>
      <c r="K610" s="266"/>
      <c r="L610" s="232"/>
      <c r="M610" s="232"/>
      <c r="N610" s="232"/>
      <c r="O610" s="66"/>
      <c r="P610" s="66"/>
      <c r="Q610" s="68"/>
      <c r="R610" s="261"/>
      <c r="S610" s="261"/>
      <c r="T610" s="261"/>
      <c r="U610" s="261"/>
      <c r="V610" s="261"/>
      <c r="W610" s="261"/>
      <c r="X610" s="261"/>
      <c r="Y610" s="261"/>
    </row>
    <row r="611" spans="1:25" ht="15.75" customHeight="1" x14ac:dyDescent="0.2">
      <c r="A611" s="16"/>
      <c r="B611" s="16"/>
      <c r="C611" s="16"/>
      <c r="D611" s="16"/>
      <c r="E611" s="66"/>
      <c r="F611" s="66"/>
      <c r="G611" s="66"/>
      <c r="H611" s="66"/>
      <c r="I611" s="66"/>
      <c r="J611" s="232"/>
      <c r="K611" s="266"/>
      <c r="L611" s="232"/>
      <c r="M611" s="232"/>
      <c r="N611" s="232"/>
      <c r="O611" s="66"/>
      <c r="P611" s="66"/>
      <c r="Q611" s="68"/>
      <c r="R611" s="261"/>
      <c r="S611" s="261"/>
      <c r="T611" s="261"/>
      <c r="U611" s="261"/>
      <c r="V611" s="261"/>
      <c r="W611" s="261"/>
      <c r="X611" s="261"/>
      <c r="Y611" s="261"/>
    </row>
    <row r="612" spans="1:25" ht="15.75" customHeight="1" x14ac:dyDescent="0.2">
      <c r="A612" s="16"/>
      <c r="B612" s="16"/>
      <c r="C612" s="16"/>
      <c r="D612" s="16"/>
      <c r="E612" s="66"/>
      <c r="F612" s="66"/>
      <c r="G612" s="66"/>
      <c r="H612" s="66"/>
      <c r="I612" s="66"/>
      <c r="J612" s="232"/>
      <c r="K612" s="266"/>
      <c r="L612" s="232"/>
      <c r="M612" s="232"/>
      <c r="N612" s="232"/>
      <c r="O612" s="66"/>
      <c r="P612" s="66"/>
      <c r="Q612" s="68"/>
      <c r="R612" s="261"/>
      <c r="S612" s="261"/>
      <c r="T612" s="261"/>
      <c r="U612" s="261"/>
      <c r="V612" s="261"/>
      <c r="W612" s="261"/>
      <c r="X612" s="261"/>
      <c r="Y612" s="261"/>
    </row>
    <row r="613" spans="1:25" ht="15.75" customHeight="1" x14ac:dyDescent="0.2">
      <c r="A613" s="16"/>
      <c r="B613" s="16"/>
      <c r="C613" s="16"/>
      <c r="D613" s="16"/>
      <c r="E613" s="66"/>
      <c r="F613" s="66"/>
      <c r="G613" s="66"/>
      <c r="H613" s="66"/>
      <c r="I613" s="66"/>
      <c r="J613" s="232"/>
      <c r="K613" s="266"/>
      <c r="L613" s="232"/>
      <c r="M613" s="232"/>
      <c r="N613" s="232"/>
      <c r="O613" s="66"/>
      <c r="P613" s="66"/>
      <c r="Q613" s="68"/>
      <c r="R613" s="261"/>
      <c r="S613" s="261"/>
      <c r="T613" s="261"/>
      <c r="U613" s="261"/>
      <c r="V613" s="261"/>
      <c r="W613" s="261"/>
      <c r="X613" s="261"/>
      <c r="Y613" s="261"/>
    </row>
    <row r="614" spans="1:25" ht="15.75" customHeight="1" x14ac:dyDescent="0.2">
      <c r="A614" s="16"/>
      <c r="B614" s="16"/>
      <c r="C614" s="16"/>
      <c r="D614" s="16"/>
      <c r="E614" s="66"/>
      <c r="F614" s="66"/>
      <c r="G614" s="66"/>
      <c r="H614" s="66"/>
      <c r="I614" s="66"/>
      <c r="J614" s="232"/>
      <c r="K614" s="266"/>
      <c r="L614" s="232"/>
      <c r="M614" s="232"/>
      <c r="N614" s="232"/>
      <c r="O614" s="66"/>
      <c r="P614" s="66"/>
      <c r="Q614" s="68"/>
      <c r="R614" s="261"/>
      <c r="S614" s="261"/>
      <c r="T614" s="261"/>
      <c r="U614" s="261"/>
      <c r="V614" s="261"/>
      <c r="W614" s="261"/>
      <c r="X614" s="261"/>
      <c r="Y614" s="261"/>
    </row>
    <row r="615" spans="1:25" ht="15.75" customHeight="1" x14ac:dyDescent="0.2">
      <c r="A615" s="16"/>
      <c r="B615" s="16"/>
      <c r="C615" s="16"/>
      <c r="D615" s="16"/>
      <c r="E615" s="66"/>
      <c r="F615" s="66"/>
      <c r="G615" s="66"/>
      <c r="H615" s="66"/>
      <c r="I615" s="66"/>
      <c r="J615" s="232"/>
      <c r="K615" s="266"/>
      <c r="L615" s="232"/>
      <c r="M615" s="232"/>
      <c r="N615" s="232"/>
      <c r="O615" s="66"/>
      <c r="P615" s="66"/>
      <c r="Q615" s="68"/>
      <c r="R615" s="261"/>
      <c r="S615" s="261"/>
      <c r="T615" s="261"/>
      <c r="U615" s="261"/>
      <c r="V615" s="261"/>
      <c r="W615" s="261"/>
      <c r="X615" s="261"/>
      <c r="Y615" s="261"/>
    </row>
    <row r="616" spans="1:25" ht="15.75" customHeight="1" x14ac:dyDescent="0.2">
      <c r="A616" s="16"/>
      <c r="B616" s="16"/>
      <c r="C616" s="16"/>
      <c r="D616" s="16"/>
      <c r="E616" s="66"/>
      <c r="F616" s="66"/>
      <c r="G616" s="66"/>
      <c r="H616" s="66"/>
      <c r="I616" s="66"/>
      <c r="J616" s="232"/>
      <c r="K616" s="266"/>
      <c r="L616" s="232"/>
      <c r="M616" s="232"/>
      <c r="N616" s="232"/>
      <c r="O616" s="66"/>
      <c r="P616" s="66"/>
      <c r="Q616" s="68"/>
      <c r="R616" s="261"/>
      <c r="S616" s="261"/>
      <c r="T616" s="261"/>
      <c r="U616" s="261"/>
      <c r="V616" s="261"/>
      <c r="W616" s="261"/>
      <c r="X616" s="261"/>
      <c r="Y616" s="261"/>
    </row>
    <row r="617" spans="1:25" ht="15.75" customHeight="1" x14ac:dyDescent="0.2">
      <c r="A617" s="16"/>
      <c r="B617" s="16"/>
      <c r="C617" s="16"/>
      <c r="D617" s="16"/>
      <c r="E617" s="66"/>
      <c r="F617" s="66"/>
      <c r="G617" s="66"/>
      <c r="H617" s="66"/>
      <c r="I617" s="66"/>
      <c r="J617" s="232"/>
      <c r="K617" s="266"/>
      <c r="L617" s="232"/>
      <c r="M617" s="232"/>
      <c r="N617" s="232"/>
      <c r="O617" s="66"/>
      <c r="P617" s="66"/>
      <c r="Q617" s="68"/>
      <c r="R617" s="261"/>
      <c r="S617" s="261"/>
      <c r="T617" s="261"/>
      <c r="U617" s="261"/>
      <c r="V617" s="261"/>
      <c r="W617" s="261"/>
      <c r="X617" s="261"/>
      <c r="Y617" s="261"/>
    </row>
    <row r="618" spans="1:25" ht="15.75" customHeight="1" x14ac:dyDescent="0.2">
      <c r="A618" s="16"/>
      <c r="B618" s="16"/>
      <c r="C618" s="16"/>
      <c r="D618" s="16"/>
      <c r="E618" s="66"/>
      <c r="F618" s="66"/>
      <c r="G618" s="66"/>
      <c r="H618" s="66"/>
      <c r="I618" s="66"/>
      <c r="J618" s="232"/>
      <c r="K618" s="266"/>
      <c r="L618" s="232"/>
      <c r="M618" s="232"/>
      <c r="N618" s="232"/>
      <c r="O618" s="66"/>
      <c r="P618" s="66"/>
      <c r="Q618" s="68"/>
      <c r="R618" s="261"/>
      <c r="S618" s="261"/>
      <c r="T618" s="261"/>
      <c r="U618" s="261"/>
      <c r="V618" s="261"/>
      <c r="W618" s="261"/>
      <c r="X618" s="261"/>
      <c r="Y618" s="261"/>
    </row>
    <row r="619" spans="1:25" ht="15.75" customHeight="1" x14ac:dyDescent="0.2">
      <c r="A619" s="16"/>
      <c r="B619" s="16"/>
      <c r="C619" s="16"/>
      <c r="D619" s="16"/>
      <c r="E619" s="66"/>
      <c r="F619" s="66"/>
      <c r="G619" s="66"/>
      <c r="H619" s="66"/>
      <c r="I619" s="66"/>
      <c r="J619" s="232"/>
      <c r="K619" s="266"/>
      <c r="L619" s="232"/>
      <c r="M619" s="232"/>
      <c r="N619" s="232"/>
      <c r="O619" s="66"/>
      <c r="P619" s="66"/>
      <c r="Q619" s="68"/>
      <c r="R619" s="261"/>
      <c r="S619" s="261"/>
      <c r="T619" s="261"/>
      <c r="U619" s="261"/>
      <c r="V619" s="261"/>
      <c r="W619" s="261"/>
      <c r="X619" s="261"/>
      <c r="Y619" s="261"/>
    </row>
    <row r="620" spans="1:25" ht="15.75" customHeight="1" x14ac:dyDescent="0.2">
      <c r="A620" s="16"/>
      <c r="B620" s="16"/>
      <c r="C620" s="16"/>
      <c r="D620" s="16"/>
      <c r="E620" s="66"/>
      <c r="F620" s="66"/>
      <c r="G620" s="66"/>
      <c r="H620" s="66"/>
      <c r="I620" s="66"/>
      <c r="J620" s="232"/>
      <c r="K620" s="266"/>
      <c r="L620" s="232"/>
      <c r="M620" s="232"/>
      <c r="N620" s="232"/>
      <c r="O620" s="66"/>
      <c r="P620" s="66"/>
      <c r="Q620" s="68"/>
      <c r="R620" s="261"/>
      <c r="S620" s="261"/>
      <c r="T620" s="261"/>
      <c r="U620" s="261"/>
      <c r="V620" s="261"/>
      <c r="W620" s="261"/>
      <c r="X620" s="261"/>
      <c r="Y620" s="261"/>
    </row>
    <row r="621" spans="1:25" ht="15.75" customHeight="1" x14ac:dyDescent="0.2">
      <c r="A621" s="16"/>
      <c r="B621" s="16"/>
      <c r="C621" s="16"/>
      <c r="D621" s="16"/>
      <c r="E621" s="66"/>
      <c r="F621" s="66"/>
      <c r="G621" s="66"/>
      <c r="H621" s="66"/>
      <c r="I621" s="66"/>
      <c r="J621" s="232"/>
      <c r="K621" s="266"/>
      <c r="L621" s="232"/>
      <c r="M621" s="232"/>
      <c r="N621" s="232"/>
      <c r="O621" s="66"/>
      <c r="P621" s="66"/>
      <c r="Q621" s="68"/>
      <c r="R621" s="261"/>
      <c r="S621" s="261"/>
      <c r="T621" s="261"/>
      <c r="U621" s="261"/>
      <c r="V621" s="261"/>
      <c r="W621" s="261"/>
      <c r="X621" s="261"/>
      <c r="Y621" s="261"/>
    </row>
    <row r="622" spans="1:25" ht="15.75" customHeight="1" x14ac:dyDescent="0.2">
      <c r="A622" s="16"/>
      <c r="B622" s="16"/>
      <c r="C622" s="16"/>
      <c r="D622" s="16"/>
      <c r="E622" s="66"/>
      <c r="F622" s="66"/>
      <c r="G622" s="66"/>
      <c r="H622" s="66"/>
      <c r="I622" s="66"/>
      <c r="J622" s="232"/>
      <c r="K622" s="266"/>
      <c r="L622" s="232"/>
      <c r="M622" s="232"/>
      <c r="N622" s="232"/>
      <c r="O622" s="66"/>
      <c r="P622" s="66"/>
      <c r="Q622" s="68"/>
      <c r="R622" s="261"/>
      <c r="S622" s="261"/>
      <c r="T622" s="261"/>
      <c r="U622" s="261"/>
      <c r="V622" s="261"/>
      <c r="W622" s="261"/>
      <c r="X622" s="261"/>
      <c r="Y622" s="261"/>
    </row>
    <row r="623" spans="1:25" ht="15.75" customHeight="1" x14ac:dyDescent="0.2">
      <c r="A623" s="16"/>
      <c r="B623" s="16"/>
      <c r="C623" s="16"/>
      <c r="D623" s="16"/>
      <c r="E623" s="66"/>
      <c r="F623" s="66"/>
      <c r="G623" s="66"/>
      <c r="H623" s="66"/>
      <c r="I623" s="66"/>
      <c r="J623" s="232"/>
      <c r="K623" s="266"/>
      <c r="L623" s="232"/>
      <c r="M623" s="232"/>
      <c r="N623" s="232"/>
      <c r="O623" s="66"/>
      <c r="P623" s="66"/>
      <c r="Q623" s="68"/>
      <c r="R623" s="261"/>
      <c r="S623" s="261"/>
      <c r="T623" s="261"/>
      <c r="U623" s="261"/>
      <c r="V623" s="261"/>
      <c r="W623" s="261"/>
      <c r="X623" s="261"/>
      <c r="Y623" s="261"/>
    </row>
    <row r="624" spans="1:25" ht="15.75" customHeight="1" x14ac:dyDescent="0.2">
      <c r="A624" s="16"/>
      <c r="B624" s="16"/>
      <c r="C624" s="16"/>
      <c r="D624" s="16"/>
      <c r="E624" s="66"/>
      <c r="F624" s="66"/>
      <c r="G624" s="66"/>
      <c r="H624" s="66"/>
      <c r="I624" s="66"/>
      <c r="J624" s="232"/>
      <c r="K624" s="266"/>
      <c r="L624" s="232"/>
      <c r="M624" s="232"/>
      <c r="N624" s="232"/>
      <c r="O624" s="66"/>
      <c r="P624" s="66"/>
      <c r="Q624" s="68"/>
      <c r="R624" s="261"/>
      <c r="S624" s="261"/>
      <c r="T624" s="261"/>
      <c r="U624" s="261"/>
      <c r="V624" s="261"/>
      <c r="W624" s="261"/>
      <c r="X624" s="261"/>
      <c r="Y624" s="261"/>
    </row>
    <row r="625" spans="1:25" ht="15.75" customHeight="1" x14ac:dyDescent="0.2">
      <c r="A625" s="16"/>
      <c r="B625" s="16"/>
      <c r="C625" s="16"/>
      <c r="D625" s="16"/>
      <c r="E625" s="66"/>
      <c r="F625" s="66"/>
      <c r="G625" s="66"/>
      <c r="H625" s="66"/>
      <c r="I625" s="66"/>
      <c r="J625" s="232"/>
      <c r="K625" s="266"/>
      <c r="L625" s="232"/>
      <c r="M625" s="232"/>
      <c r="N625" s="232"/>
      <c r="O625" s="66"/>
      <c r="P625" s="66"/>
      <c r="Q625" s="68"/>
      <c r="R625" s="261"/>
      <c r="S625" s="261"/>
      <c r="T625" s="261"/>
      <c r="U625" s="261"/>
      <c r="V625" s="261"/>
      <c r="W625" s="261"/>
      <c r="X625" s="261"/>
      <c r="Y625" s="261"/>
    </row>
    <row r="626" spans="1:25" ht="15.75" customHeight="1" x14ac:dyDescent="0.2">
      <c r="A626" s="16"/>
      <c r="B626" s="16"/>
      <c r="C626" s="16"/>
      <c r="D626" s="16"/>
      <c r="E626" s="66"/>
      <c r="F626" s="66"/>
      <c r="G626" s="66"/>
      <c r="H626" s="66"/>
      <c r="I626" s="66"/>
      <c r="J626" s="232"/>
      <c r="K626" s="266"/>
      <c r="L626" s="232"/>
      <c r="M626" s="232"/>
      <c r="N626" s="232"/>
      <c r="O626" s="66"/>
      <c r="P626" s="66"/>
      <c r="Q626" s="68"/>
      <c r="R626" s="261"/>
      <c r="S626" s="261"/>
      <c r="T626" s="261"/>
      <c r="U626" s="261"/>
      <c r="V626" s="261"/>
      <c r="W626" s="261"/>
      <c r="X626" s="261"/>
      <c r="Y626" s="261"/>
    </row>
    <row r="627" spans="1:25" ht="15.75" customHeight="1" x14ac:dyDescent="0.2">
      <c r="A627" s="16"/>
      <c r="B627" s="16"/>
      <c r="C627" s="16"/>
      <c r="D627" s="16"/>
      <c r="E627" s="66"/>
      <c r="F627" s="66"/>
      <c r="G627" s="66"/>
      <c r="H627" s="66"/>
      <c r="I627" s="66"/>
      <c r="J627" s="232"/>
      <c r="K627" s="266"/>
      <c r="L627" s="232"/>
      <c r="M627" s="232"/>
      <c r="N627" s="232"/>
      <c r="O627" s="66"/>
      <c r="P627" s="66"/>
      <c r="Q627" s="68"/>
      <c r="R627" s="261"/>
      <c r="S627" s="261"/>
      <c r="T627" s="261"/>
      <c r="U627" s="261"/>
      <c r="V627" s="261"/>
      <c r="W627" s="261"/>
      <c r="X627" s="261"/>
      <c r="Y627" s="261"/>
    </row>
    <row r="628" spans="1:25" ht="15.75" customHeight="1" x14ac:dyDescent="0.2">
      <c r="A628" s="16"/>
      <c r="B628" s="16"/>
      <c r="C628" s="16"/>
      <c r="D628" s="16"/>
      <c r="E628" s="66"/>
      <c r="F628" s="66"/>
      <c r="G628" s="66"/>
      <c r="H628" s="66"/>
      <c r="I628" s="66"/>
      <c r="J628" s="232"/>
      <c r="K628" s="266"/>
      <c r="L628" s="232"/>
      <c r="M628" s="232"/>
      <c r="N628" s="232"/>
      <c r="O628" s="66"/>
      <c r="P628" s="66"/>
      <c r="Q628" s="68"/>
      <c r="R628" s="261"/>
      <c r="S628" s="261"/>
      <c r="T628" s="261"/>
      <c r="U628" s="261"/>
      <c r="V628" s="261"/>
      <c r="W628" s="261"/>
      <c r="X628" s="261"/>
      <c r="Y628" s="261"/>
    </row>
    <row r="629" spans="1:25" ht="15.75" customHeight="1" x14ac:dyDescent="0.2">
      <c r="A629" s="16"/>
      <c r="B629" s="16"/>
      <c r="C629" s="16"/>
      <c r="D629" s="16"/>
      <c r="E629" s="66"/>
      <c r="F629" s="66"/>
      <c r="G629" s="66"/>
      <c r="H629" s="66"/>
      <c r="I629" s="66"/>
      <c r="J629" s="232"/>
      <c r="K629" s="266"/>
      <c r="L629" s="232"/>
      <c r="M629" s="232"/>
      <c r="N629" s="232"/>
      <c r="O629" s="66"/>
      <c r="P629" s="66"/>
      <c r="Q629" s="68"/>
      <c r="R629" s="261"/>
      <c r="S629" s="261"/>
      <c r="T629" s="261"/>
      <c r="U629" s="261"/>
      <c r="V629" s="261"/>
      <c r="W629" s="261"/>
      <c r="X629" s="261"/>
      <c r="Y629" s="261"/>
    </row>
    <row r="630" spans="1:25" ht="15.75" customHeight="1" x14ac:dyDescent="0.2">
      <c r="A630" s="16"/>
      <c r="B630" s="16"/>
      <c r="C630" s="16"/>
      <c r="D630" s="16"/>
      <c r="E630" s="66"/>
      <c r="F630" s="66"/>
      <c r="G630" s="66"/>
      <c r="H630" s="66"/>
      <c r="I630" s="66"/>
      <c r="J630" s="232"/>
      <c r="K630" s="266"/>
      <c r="L630" s="232"/>
      <c r="M630" s="232"/>
      <c r="N630" s="232"/>
      <c r="O630" s="66"/>
      <c r="P630" s="66"/>
      <c r="Q630" s="68"/>
      <c r="R630" s="261"/>
      <c r="S630" s="261"/>
      <c r="T630" s="261"/>
      <c r="U630" s="261"/>
      <c r="V630" s="261"/>
      <c r="W630" s="261"/>
      <c r="X630" s="261"/>
      <c r="Y630" s="261"/>
    </row>
    <row r="631" spans="1:25" ht="15.75" customHeight="1" x14ac:dyDescent="0.2">
      <c r="A631" s="16"/>
      <c r="B631" s="16"/>
      <c r="C631" s="16"/>
      <c r="D631" s="16"/>
      <c r="E631" s="66"/>
      <c r="F631" s="66"/>
      <c r="G631" s="66"/>
      <c r="H631" s="66"/>
      <c r="I631" s="66"/>
      <c r="J631" s="232"/>
      <c r="K631" s="266"/>
      <c r="L631" s="232"/>
      <c r="M631" s="232"/>
      <c r="N631" s="232"/>
      <c r="O631" s="66"/>
      <c r="P631" s="66"/>
      <c r="Q631" s="68"/>
      <c r="R631" s="261"/>
      <c r="S631" s="261"/>
      <c r="T631" s="261"/>
      <c r="U631" s="261"/>
      <c r="V631" s="261"/>
      <c r="W631" s="261"/>
      <c r="X631" s="261"/>
      <c r="Y631" s="261"/>
    </row>
    <row r="632" spans="1:25" ht="15.75" customHeight="1" x14ac:dyDescent="0.2">
      <c r="A632" s="16"/>
      <c r="B632" s="16"/>
      <c r="C632" s="16"/>
      <c r="D632" s="16"/>
      <c r="E632" s="66"/>
      <c r="F632" s="66"/>
      <c r="G632" s="66"/>
      <c r="H632" s="66"/>
      <c r="I632" s="66"/>
      <c r="J632" s="232"/>
      <c r="K632" s="266"/>
      <c r="L632" s="232"/>
      <c r="M632" s="232"/>
      <c r="N632" s="232"/>
      <c r="O632" s="66"/>
      <c r="P632" s="66"/>
      <c r="Q632" s="68"/>
      <c r="R632" s="261"/>
      <c r="S632" s="261"/>
      <c r="T632" s="261"/>
      <c r="U632" s="261"/>
      <c r="V632" s="261"/>
      <c r="W632" s="261"/>
      <c r="X632" s="261"/>
      <c r="Y632" s="261"/>
    </row>
    <row r="633" spans="1:25" ht="15.75" customHeight="1" x14ac:dyDescent="0.2">
      <c r="A633" s="16"/>
      <c r="B633" s="16"/>
      <c r="C633" s="16"/>
      <c r="D633" s="16"/>
      <c r="E633" s="66"/>
      <c r="F633" s="66"/>
      <c r="G633" s="66"/>
      <c r="H633" s="66"/>
      <c r="I633" s="66"/>
      <c r="J633" s="232"/>
      <c r="K633" s="266"/>
      <c r="L633" s="232"/>
      <c r="M633" s="232"/>
      <c r="N633" s="232"/>
      <c r="O633" s="66"/>
      <c r="P633" s="66"/>
      <c r="Q633" s="68"/>
      <c r="R633" s="261"/>
      <c r="S633" s="261"/>
      <c r="T633" s="261"/>
      <c r="U633" s="261"/>
      <c r="V633" s="261"/>
      <c r="W633" s="261"/>
      <c r="X633" s="261"/>
      <c r="Y633" s="261"/>
    </row>
    <row r="634" spans="1:25" ht="15.75" customHeight="1" x14ac:dyDescent="0.2">
      <c r="A634" s="16"/>
      <c r="B634" s="16"/>
      <c r="C634" s="16"/>
      <c r="D634" s="16"/>
      <c r="E634" s="66"/>
      <c r="F634" s="66"/>
      <c r="G634" s="66"/>
      <c r="H634" s="66"/>
      <c r="I634" s="66"/>
      <c r="J634" s="232"/>
      <c r="K634" s="266"/>
      <c r="L634" s="232"/>
      <c r="M634" s="232"/>
      <c r="N634" s="232"/>
      <c r="O634" s="66"/>
      <c r="P634" s="66"/>
      <c r="Q634" s="68"/>
      <c r="R634" s="261"/>
      <c r="S634" s="261"/>
      <c r="T634" s="261"/>
      <c r="U634" s="261"/>
      <c r="V634" s="261"/>
      <c r="W634" s="261"/>
      <c r="X634" s="261"/>
      <c r="Y634" s="261"/>
    </row>
    <row r="635" spans="1:25" ht="15.75" customHeight="1" x14ac:dyDescent="0.2">
      <c r="A635" s="16"/>
      <c r="B635" s="16"/>
      <c r="C635" s="16"/>
      <c r="D635" s="16"/>
      <c r="E635" s="66"/>
      <c r="F635" s="66"/>
      <c r="G635" s="66"/>
      <c r="H635" s="66"/>
      <c r="I635" s="66"/>
      <c r="J635" s="232"/>
      <c r="K635" s="266"/>
      <c r="L635" s="232"/>
      <c r="M635" s="232"/>
      <c r="N635" s="232"/>
      <c r="O635" s="66"/>
      <c r="P635" s="66"/>
      <c r="Q635" s="68"/>
      <c r="R635" s="261"/>
      <c r="S635" s="261"/>
      <c r="T635" s="261"/>
      <c r="U635" s="261"/>
      <c r="V635" s="261"/>
      <c r="W635" s="261"/>
      <c r="X635" s="261"/>
      <c r="Y635" s="261"/>
    </row>
    <row r="636" spans="1:25" ht="15.75" customHeight="1" x14ac:dyDescent="0.2">
      <c r="A636" s="16"/>
      <c r="B636" s="16"/>
      <c r="C636" s="16"/>
      <c r="D636" s="16"/>
      <c r="E636" s="66"/>
      <c r="F636" s="66"/>
      <c r="G636" s="66"/>
      <c r="H636" s="66"/>
      <c r="I636" s="66"/>
      <c r="J636" s="232"/>
      <c r="K636" s="266"/>
      <c r="L636" s="232"/>
      <c r="M636" s="232"/>
      <c r="N636" s="232"/>
      <c r="O636" s="66"/>
      <c r="P636" s="66"/>
      <c r="Q636" s="68"/>
      <c r="R636" s="261"/>
      <c r="S636" s="261"/>
      <c r="T636" s="261"/>
      <c r="U636" s="261"/>
      <c r="V636" s="261"/>
      <c r="W636" s="261"/>
      <c r="X636" s="261"/>
      <c r="Y636" s="261"/>
    </row>
    <row r="637" spans="1:25" ht="15.75" customHeight="1" x14ac:dyDescent="0.2">
      <c r="A637" s="16"/>
      <c r="B637" s="16"/>
      <c r="C637" s="16"/>
      <c r="D637" s="16"/>
      <c r="E637" s="66"/>
      <c r="F637" s="66"/>
      <c r="G637" s="66"/>
      <c r="H637" s="66"/>
      <c r="I637" s="66"/>
      <c r="J637" s="232"/>
      <c r="K637" s="266"/>
      <c r="L637" s="232"/>
      <c r="M637" s="232"/>
      <c r="N637" s="232"/>
      <c r="O637" s="66"/>
      <c r="P637" s="66"/>
      <c r="Q637" s="68"/>
      <c r="R637" s="261"/>
      <c r="S637" s="261"/>
      <c r="T637" s="261"/>
      <c r="U637" s="261"/>
      <c r="V637" s="261"/>
      <c r="W637" s="261"/>
      <c r="X637" s="261"/>
      <c r="Y637" s="261"/>
    </row>
    <row r="638" spans="1:25" ht="15.75" customHeight="1" x14ac:dyDescent="0.2">
      <c r="A638" s="16"/>
      <c r="B638" s="16"/>
      <c r="C638" s="16"/>
      <c r="D638" s="16"/>
      <c r="E638" s="66"/>
      <c r="F638" s="66"/>
      <c r="G638" s="66"/>
      <c r="H638" s="66"/>
      <c r="I638" s="66"/>
      <c r="J638" s="232"/>
      <c r="K638" s="266"/>
      <c r="L638" s="232"/>
      <c r="M638" s="232"/>
      <c r="N638" s="232"/>
      <c r="O638" s="66"/>
      <c r="P638" s="66"/>
      <c r="Q638" s="68"/>
      <c r="R638" s="261"/>
      <c r="S638" s="261"/>
      <c r="T638" s="261"/>
      <c r="U638" s="261"/>
      <c r="V638" s="261"/>
      <c r="W638" s="261"/>
      <c r="X638" s="261"/>
      <c r="Y638" s="261"/>
    </row>
    <row r="639" spans="1:25" ht="15.75" customHeight="1" x14ac:dyDescent="0.2">
      <c r="A639" s="16"/>
      <c r="B639" s="16"/>
      <c r="C639" s="16"/>
      <c r="D639" s="16"/>
      <c r="E639" s="66"/>
      <c r="F639" s="66"/>
      <c r="G639" s="66"/>
      <c r="H639" s="66"/>
      <c r="I639" s="66"/>
      <c r="J639" s="232"/>
      <c r="K639" s="266"/>
      <c r="L639" s="232"/>
      <c r="M639" s="232"/>
      <c r="N639" s="232"/>
      <c r="O639" s="66"/>
      <c r="P639" s="66"/>
      <c r="Q639" s="68"/>
      <c r="R639" s="261"/>
      <c r="S639" s="261"/>
      <c r="T639" s="261"/>
      <c r="U639" s="261"/>
      <c r="V639" s="261"/>
      <c r="W639" s="261"/>
      <c r="X639" s="261"/>
      <c r="Y639" s="261"/>
    </row>
    <row r="640" spans="1:25" ht="15.75" customHeight="1" x14ac:dyDescent="0.2">
      <c r="A640" s="16"/>
      <c r="B640" s="16"/>
      <c r="C640" s="16"/>
      <c r="D640" s="16"/>
      <c r="E640" s="66"/>
      <c r="F640" s="66"/>
      <c r="G640" s="66"/>
      <c r="H640" s="66"/>
      <c r="I640" s="66"/>
      <c r="J640" s="232"/>
      <c r="K640" s="266"/>
      <c r="L640" s="232"/>
      <c r="M640" s="232"/>
      <c r="N640" s="232"/>
      <c r="O640" s="66"/>
      <c r="P640" s="66"/>
      <c r="Q640" s="68"/>
      <c r="R640" s="261"/>
      <c r="S640" s="261"/>
      <c r="T640" s="261"/>
      <c r="U640" s="261"/>
      <c r="V640" s="261"/>
      <c r="W640" s="261"/>
      <c r="X640" s="261"/>
      <c r="Y640" s="261"/>
    </row>
    <row r="641" spans="1:25" ht="15.75" customHeight="1" x14ac:dyDescent="0.2">
      <c r="A641" s="16"/>
      <c r="B641" s="16"/>
      <c r="C641" s="16"/>
      <c r="D641" s="16"/>
      <c r="E641" s="66"/>
      <c r="F641" s="66"/>
      <c r="G641" s="66"/>
      <c r="H641" s="66"/>
      <c r="I641" s="66"/>
      <c r="J641" s="232"/>
      <c r="K641" s="266"/>
      <c r="L641" s="232"/>
      <c r="M641" s="232"/>
      <c r="N641" s="232"/>
      <c r="O641" s="66"/>
      <c r="P641" s="66"/>
      <c r="Q641" s="68"/>
      <c r="R641" s="261"/>
      <c r="S641" s="261"/>
      <c r="T641" s="261"/>
      <c r="U641" s="261"/>
      <c r="V641" s="261"/>
      <c r="W641" s="261"/>
      <c r="X641" s="261"/>
      <c r="Y641" s="261"/>
    </row>
    <row r="642" spans="1:25" ht="15.75" customHeight="1" x14ac:dyDescent="0.2">
      <c r="A642" s="16"/>
      <c r="B642" s="16"/>
      <c r="C642" s="16"/>
      <c r="D642" s="16"/>
      <c r="E642" s="66"/>
      <c r="F642" s="66"/>
      <c r="G642" s="66"/>
      <c r="H642" s="66"/>
      <c r="I642" s="66"/>
      <c r="J642" s="232"/>
      <c r="K642" s="266"/>
      <c r="L642" s="232"/>
      <c r="M642" s="232"/>
      <c r="N642" s="232"/>
      <c r="O642" s="66"/>
      <c r="P642" s="66"/>
      <c r="Q642" s="68"/>
      <c r="R642" s="261"/>
      <c r="S642" s="261"/>
      <c r="T642" s="261"/>
      <c r="U642" s="261"/>
      <c r="V642" s="261"/>
      <c r="W642" s="261"/>
      <c r="X642" s="261"/>
      <c r="Y642" s="261"/>
    </row>
    <row r="643" spans="1:25" ht="15.75" customHeight="1" x14ac:dyDescent="0.2">
      <c r="A643" s="16"/>
      <c r="B643" s="16"/>
      <c r="C643" s="16"/>
      <c r="D643" s="16"/>
      <c r="E643" s="66"/>
      <c r="F643" s="66"/>
      <c r="G643" s="66"/>
      <c r="H643" s="66"/>
      <c r="I643" s="66"/>
      <c r="J643" s="232"/>
      <c r="K643" s="266"/>
      <c r="L643" s="232"/>
      <c r="M643" s="232"/>
      <c r="N643" s="232"/>
      <c r="O643" s="66"/>
      <c r="P643" s="66"/>
      <c r="Q643" s="68"/>
      <c r="R643" s="261"/>
      <c r="S643" s="261"/>
      <c r="T643" s="261"/>
      <c r="U643" s="261"/>
      <c r="V643" s="261"/>
      <c r="W643" s="261"/>
      <c r="X643" s="261"/>
      <c r="Y643" s="261"/>
    </row>
    <row r="644" spans="1:25" ht="15.75" customHeight="1" x14ac:dyDescent="0.2">
      <c r="A644" s="16"/>
      <c r="B644" s="16"/>
      <c r="C644" s="16"/>
      <c r="D644" s="16"/>
      <c r="E644" s="66"/>
      <c r="F644" s="66"/>
      <c r="G644" s="66"/>
      <c r="H644" s="66"/>
      <c r="I644" s="66"/>
      <c r="J644" s="232"/>
      <c r="K644" s="266"/>
      <c r="L644" s="232"/>
      <c r="M644" s="232"/>
      <c r="N644" s="232"/>
      <c r="O644" s="66"/>
      <c r="P644" s="66"/>
      <c r="Q644" s="68"/>
      <c r="R644" s="261"/>
      <c r="S644" s="261"/>
      <c r="T644" s="261"/>
      <c r="U644" s="261"/>
      <c r="V644" s="261"/>
      <c r="W644" s="261"/>
      <c r="X644" s="261"/>
      <c r="Y644" s="261"/>
    </row>
    <row r="645" spans="1:25" ht="15.75" customHeight="1" x14ac:dyDescent="0.2">
      <c r="A645" s="16"/>
      <c r="B645" s="16"/>
      <c r="C645" s="16"/>
      <c r="D645" s="16"/>
      <c r="E645" s="66"/>
      <c r="F645" s="66"/>
      <c r="G645" s="66"/>
      <c r="H645" s="66"/>
      <c r="I645" s="66"/>
      <c r="J645" s="232"/>
      <c r="K645" s="266"/>
      <c r="L645" s="232"/>
      <c r="M645" s="232"/>
      <c r="N645" s="232"/>
      <c r="O645" s="66"/>
      <c r="P645" s="66"/>
      <c r="Q645" s="68"/>
      <c r="R645" s="261"/>
      <c r="S645" s="261"/>
      <c r="T645" s="261"/>
      <c r="U645" s="261"/>
      <c r="V645" s="261"/>
      <c r="W645" s="261"/>
      <c r="X645" s="261"/>
      <c r="Y645" s="261"/>
    </row>
    <row r="646" spans="1:25" ht="15.75" customHeight="1" x14ac:dyDescent="0.2">
      <c r="A646" s="16"/>
      <c r="B646" s="16"/>
      <c r="C646" s="16"/>
      <c r="D646" s="16"/>
      <c r="E646" s="66"/>
      <c r="F646" s="66"/>
      <c r="G646" s="66"/>
      <c r="H646" s="66"/>
      <c r="I646" s="66"/>
      <c r="J646" s="232"/>
      <c r="K646" s="266"/>
      <c r="L646" s="232"/>
      <c r="M646" s="232"/>
      <c r="N646" s="232"/>
      <c r="O646" s="66"/>
      <c r="P646" s="66"/>
      <c r="Q646" s="68"/>
      <c r="R646" s="261"/>
      <c r="S646" s="261"/>
      <c r="T646" s="261"/>
      <c r="U646" s="261"/>
      <c r="V646" s="261"/>
      <c r="W646" s="261"/>
      <c r="X646" s="261"/>
      <c r="Y646" s="261"/>
    </row>
    <row r="647" spans="1:25" ht="15.75" customHeight="1" x14ac:dyDescent="0.2">
      <c r="A647" s="16"/>
      <c r="B647" s="16"/>
      <c r="C647" s="16"/>
      <c r="D647" s="16"/>
      <c r="E647" s="66"/>
      <c r="F647" s="66"/>
      <c r="G647" s="66"/>
      <c r="H647" s="66"/>
      <c r="I647" s="66"/>
      <c r="J647" s="232"/>
      <c r="K647" s="266"/>
      <c r="L647" s="232"/>
      <c r="M647" s="232"/>
      <c r="N647" s="232"/>
      <c r="O647" s="66"/>
      <c r="P647" s="66"/>
      <c r="Q647" s="68"/>
      <c r="R647" s="261"/>
      <c r="S647" s="261"/>
      <c r="T647" s="261"/>
      <c r="U647" s="261"/>
      <c r="V647" s="261"/>
      <c r="W647" s="261"/>
      <c r="X647" s="261"/>
      <c r="Y647" s="261"/>
    </row>
    <row r="648" spans="1:25" ht="15.75" customHeight="1" x14ac:dyDescent="0.2">
      <c r="A648" s="16"/>
      <c r="B648" s="16"/>
      <c r="C648" s="16"/>
      <c r="D648" s="16"/>
      <c r="E648" s="66"/>
      <c r="F648" s="66"/>
      <c r="G648" s="66"/>
      <c r="H648" s="66"/>
      <c r="I648" s="66"/>
      <c r="J648" s="232"/>
      <c r="K648" s="266"/>
      <c r="L648" s="232"/>
      <c r="M648" s="232"/>
      <c r="N648" s="232"/>
      <c r="O648" s="66"/>
      <c r="P648" s="66"/>
      <c r="Q648" s="68"/>
      <c r="R648" s="261"/>
      <c r="S648" s="261"/>
      <c r="T648" s="261"/>
      <c r="U648" s="261"/>
      <c r="V648" s="261"/>
      <c r="W648" s="261"/>
      <c r="X648" s="261"/>
      <c r="Y648" s="261"/>
    </row>
    <row r="649" spans="1:25" ht="15.75" customHeight="1" x14ac:dyDescent="0.2">
      <c r="A649" s="16"/>
      <c r="B649" s="16"/>
      <c r="C649" s="16"/>
      <c r="D649" s="16"/>
      <c r="E649" s="66"/>
      <c r="F649" s="66"/>
      <c r="G649" s="66"/>
      <c r="H649" s="66"/>
      <c r="I649" s="66"/>
      <c r="J649" s="232"/>
      <c r="K649" s="266"/>
      <c r="L649" s="232"/>
      <c r="M649" s="232"/>
      <c r="N649" s="232"/>
      <c r="O649" s="66"/>
      <c r="P649" s="66"/>
      <c r="Q649" s="68"/>
      <c r="R649" s="261"/>
      <c r="S649" s="261"/>
      <c r="T649" s="261"/>
      <c r="U649" s="261"/>
      <c r="V649" s="261"/>
      <c r="W649" s="261"/>
      <c r="X649" s="261"/>
      <c r="Y649" s="261"/>
    </row>
    <row r="650" spans="1:25" ht="15.75" customHeight="1" x14ac:dyDescent="0.2">
      <c r="A650" s="16"/>
      <c r="B650" s="16"/>
      <c r="C650" s="16"/>
      <c r="D650" s="16"/>
      <c r="E650" s="66"/>
      <c r="F650" s="66"/>
      <c r="G650" s="66"/>
      <c r="H650" s="66"/>
      <c r="I650" s="66"/>
      <c r="J650" s="232"/>
      <c r="K650" s="266"/>
      <c r="L650" s="232"/>
      <c r="M650" s="232"/>
      <c r="N650" s="232"/>
      <c r="O650" s="66"/>
      <c r="P650" s="66"/>
      <c r="Q650" s="68"/>
      <c r="R650" s="261"/>
      <c r="S650" s="261"/>
      <c r="T650" s="261"/>
      <c r="U650" s="261"/>
      <c r="V650" s="261"/>
      <c r="W650" s="261"/>
      <c r="X650" s="261"/>
      <c r="Y650" s="261"/>
    </row>
    <row r="651" spans="1:25" ht="15.75" customHeight="1" x14ac:dyDescent="0.2">
      <c r="A651" s="16"/>
      <c r="B651" s="16"/>
      <c r="C651" s="16"/>
      <c r="D651" s="16"/>
      <c r="E651" s="66"/>
      <c r="F651" s="66"/>
      <c r="G651" s="66"/>
      <c r="H651" s="66"/>
      <c r="I651" s="66"/>
      <c r="J651" s="232"/>
      <c r="K651" s="266"/>
      <c r="L651" s="232"/>
      <c r="M651" s="232"/>
      <c r="N651" s="232"/>
      <c r="O651" s="66"/>
      <c r="P651" s="66"/>
      <c r="Q651" s="68"/>
      <c r="R651" s="261"/>
      <c r="S651" s="261"/>
      <c r="T651" s="261"/>
      <c r="U651" s="261"/>
      <c r="V651" s="261"/>
      <c r="W651" s="261"/>
      <c r="X651" s="261"/>
      <c r="Y651" s="261"/>
    </row>
    <row r="652" spans="1:25" ht="15.75" customHeight="1" x14ac:dyDescent="0.2">
      <c r="A652" s="16"/>
      <c r="B652" s="16"/>
      <c r="C652" s="16"/>
      <c r="D652" s="16"/>
      <c r="E652" s="66"/>
      <c r="F652" s="66"/>
      <c r="G652" s="66"/>
      <c r="H652" s="66"/>
      <c r="I652" s="66"/>
      <c r="J652" s="232"/>
      <c r="K652" s="266"/>
      <c r="L652" s="232"/>
      <c r="M652" s="232"/>
      <c r="N652" s="232"/>
      <c r="O652" s="66"/>
      <c r="P652" s="66"/>
      <c r="Q652" s="68"/>
      <c r="R652" s="261"/>
      <c r="S652" s="261"/>
      <c r="T652" s="261"/>
      <c r="U652" s="261"/>
      <c r="V652" s="261"/>
      <c r="W652" s="261"/>
      <c r="X652" s="261"/>
      <c r="Y652" s="261"/>
    </row>
    <row r="653" spans="1:25" ht="15.75" customHeight="1" x14ac:dyDescent="0.2">
      <c r="A653" s="16"/>
      <c r="B653" s="16"/>
      <c r="C653" s="16"/>
      <c r="D653" s="16"/>
      <c r="E653" s="66"/>
      <c r="F653" s="66"/>
      <c r="G653" s="66"/>
      <c r="H653" s="66"/>
      <c r="I653" s="66"/>
      <c r="J653" s="232"/>
      <c r="K653" s="266"/>
      <c r="L653" s="232"/>
      <c r="M653" s="232"/>
      <c r="N653" s="232"/>
      <c r="O653" s="66"/>
      <c r="P653" s="66"/>
      <c r="Q653" s="68"/>
      <c r="R653" s="261"/>
      <c r="S653" s="261"/>
      <c r="T653" s="261"/>
      <c r="U653" s="261"/>
      <c r="V653" s="261"/>
      <c r="W653" s="261"/>
      <c r="X653" s="261"/>
      <c r="Y653" s="261"/>
    </row>
    <row r="654" spans="1:25" ht="15.75" customHeight="1" x14ac:dyDescent="0.2">
      <c r="A654" s="16"/>
      <c r="B654" s="16"/>
      <c r="C654" s="16"/>
      <c r="D654" s="16"/>
      <c r="E654" s="66"/>
      <c r="F654" s="66"/>
      <c r="G654" s="66"/>
      <c r="H654" s="66"/>
      <c r="I654" s="66"/>
      <c r="J654" s="232"/>
      <c r="K654" s="266"/>
      <c r="L654" s="232"/>
      <c r="M654" s="232"/>
      <c r="N654" s="232"/>
      <c r="O654" s="66"/>
      <c r="P654" s="66"/>
      <c r="Q654" s="68"/>
      <c r="R654" s="261"/>
      <c r="S654" s="261"/>
      <c r="T654" s="261"/>
      <c r="U654" s="261"/>
      <c r="V654" s="261"/>
      <c r="W654" s="261"/>
      <c r="X654" s="261"/>
      <c r="Y654" s="261"/>
    </row>
    <row r="655" spans="1:25" ht="15.75" customHeight="1" x14ac:dyDescent="0.2">
      <c r="A655" s="16"/>
      <c r="B655" s="16"/>
      <c r="C655" s="16"/>
      <c r="D655" s="16"/>
      <c r="E655" s="66"/>
      <c r="F655" s="66"/>
      <c r="G655" s="66"/>
      <c r="H655" s="66"/>
      <c r="I655" s="66"/>
      <c r="J655" s="232"/>
      <c r="K655" s="266"/>
      <c r="L655" s="232"/>
      <c r="M655" s="232"/>
      <c r="N655" s="232"/>
      <c r="O655" s="66"/>
      <c r="P655" s="66"/>
      <c r="Q655" s="68"/>
      <c r="R655" s="261"/>
      <c r="S655" s="261"/>
      <c r="T655" s="261"/>
      <c r="U655" s="261"/>
      <c r="V655" s="261"/>
      <c r="W655" s="261"/>
      <c r="X655" s="261"/>
      <c r="Y655" s="261"/>
    </row>
    <row r="656" spans="1:25" ht="15.75" customHeight="1" x14ac:dyDescent="0.2">
      <c r="A656" s="16"/>
      <c r="B656" s="16"/>
      <c r="C656" s="16"/>
      <c r="D656" s="16"/>
      <c r="E656" s="66"/>
      <c r="F656" s="66"/>
      <c r="G656" s="66"/>
      <c r="H656" s="66"/>
      <c r="I656" s="66"/>
      <c r="J656" s="232"/>
      <c r="K656" s="266"/>
      <c r="L656" s="232"/>
      <c r="M656" s="232"/>
      <c r="N656" s="232"/>
      <c r="O656" s="66"/>
      <c r="P656" s="66"/>
      <c r="Q656" s="68"/>
      <c r="R656" s="261"/>
      <c r="S656" s="261"/>
      <c r="T656" s="261"/>
      <c r="U656" s="261"/>
      <c r="V656" s="261"/>
      <c r="W656" s="261"/>
      <c r="X656" s="261"/>
      <c r="Y656" s="261"/>
    </row>
    <row r="657" spans="1:25" ht="15.75" customHeight="1" x14ac:dyDescent="0.2">
      <c r="A657" s="16"/>
      <c r="B657" s="16"/>
      <c r="C657" s="16"/>
      <c r="D657" s="16"/>
      <c r="E657" s="66"/>
      <c r="F657" s="66"/>
      <c r="G657" s="66"/>
      <c r="H657" s="66"/>
      <c r="I657" s="66"/>
      <c r="J657" s="232"/>
      <c r="K657" s="266"/>
      <c r="L657" s="232"/>
      <c r="M657" s="232"/>
      <c r="N657" s="232"/>
      <c r="O657" s="66"/>
      <c r="P657" s="66"/>
      <c r="Q657" s="68"/>
      <c r="R657" s="261"/>
      <c r="S657" s="261"/>
      <c r="T657" s="261"/>
      <c r="U657" s="261"/>
      <c r="V657" s="261"/>
      <c r="W657" s="261"/>
      <c r="X657" s="261"/>
      <c r="Y657" s="261"/>
    </row>
    <row r="658" spans="1:25" ht="15.75" customHeight="1" x14ac:dyDescent="0.2">
      <c r="A658" s="16"/>
      <c r="B658" s="16"/>
      <c r="C658" s="16"/>
      <c r="D658" s="16"/>
      <c r="E658" s="66"/>
      <c r="F658" s="66"/>
      <c r="G658" s="66"/>
      <c r="H658" s="66"/>
      <c r="I658" s="66"/>
      <c r="J658" s="232"/>
      <c r="K658" s="266"/>
      <c r="L658" s="232"/>
      <c r="M658" s="232"/>
      <c r="N658" s="232"/>
      <c r="O658" s="66"/>
      <c r="P658" s="66"/>
      <c r="Q658" s="68"/>
      <c r="R658" s="261"/>
      <c r="S658" s="261"/>
      <c r="T658" s="261"/>
      <c r="U658" s="261"/>
      <c r="V658" s="261"/>
      <c r="W658" s="261"/>
      <c r="X658" s="261"/>
      <c r="Y658" s="261"/>
    </row>
    <row r="659" spans="1:25" ht="15.75" customHeight="1" x14ac:dyDescent="0.2">
      <c r="A659" s="16"/>
      <c r="B659" s="16"/>
      <c r="C659" s="16"/>
      <c r="D659" s="16"/>
      <c r="E659" s="66"/>
      <c r="F659" s="66"/>
      <c r="G659" s="66"/>
      <c r="H659" s="66"/>
      <c r="I659" s="66"/>
      <c r="J659" s="232"/>
      <c r="K659" s="266"/>
      <c r="L659" s="232"/>
      <c r="M659" s="232"/>
      <c r="N659" s="232"/>
      <c r="O659" s="66"/>
      <c r="P659" s="66"/>
      <c r="Q659" s="68"/>
      <c r="R659" s="261"/>
      <c r="S659" s="261"/>
      <c r="T659" s="261"/>
      <c r="U659" s="261"/>
      <c r="V659" s="261"/>
      <c r="W659" s="261"/>
      <c r="X659" s="261"/>
      <c r="Y659" s="261"/>
    </row>
    <row r="660" spans="1:25" ht="15.75" customHeight="1" x14ac:dyDescent="0.2">
      <c r="A660" s="16"/>
      <c r="B660" s="16"/>
      <c r="C660" s="16"/>
      <c r="D660" s="16"/>
      <c r="E660" s="66"/>
      <c r="F660" s="66"/>
      <c r="G660" s="66"/>
      <c r="H660" s="66"/>
      <c r="I660" s="66"/>
      <c r="J660" s="232"/>
      <c r="K660" s="266"/>
      <c r="L660" s="232"/>
      <c r="M660" s="232"/>
      <c r="N660" s="232"/>
      <c r="O660" s="66"/>
      <c r="P660" s="66"/>
      <c r="Q660" s="68"/>
      <c r="R660" s="261"/>
      <c r="S660" s="261"/>
      <c r="T660" s="261"/>
      <c r="U660" s="261"/>
      <c r="V660" s="261"/>
      <c r="W660" s="261"/>
      <c r="X660" s="261"/>
      <c r="Y660" s="261"/>
    </row>
    <row r="661" spans="1:25" ht="15.75" customHeight="1" x14ac:dyDescent="0.2">
      <c r="A661" s="16"/>
      <c r="B661" s="16"/>
      <c r="C661" s="16"/>
      <c r="D661" s="16"/>
      <c r="E661" s="66"/>
      <c r="F661" s="66"/>
      <c r="G661" s="66"/>
      <c r="H661" s="66"/>
      <c r="I661" s="66"/>
      <c r="J661" s="232"/>
      <c r="K661" s="266"/>
      <c r="L661" s="232"/>
      <c r="M661" s="232"/>
      <c r="N661" s="232"/>
      <c r="O661" s="66"/>
      <c r="P661" s="66"/>
      <c r="Q661" s="68"/>
      <c r="R661" s="261"/>
      <c r="S661" s="261"/>
      <c r="T661" s="261"/>
      <c r="U661" s="261"/>
      <c r="V661" s="261"/>
      <c r="W661" s="261"/>
      <c r="X661" s="261"/>
      <c r="Y661" s="261"/>
    </row>
    <row r="662" spans="1:25" ht="15.75" customHeight="1" x14ac:dyDescent="0.2">
      <c r="A662" s="16"/>
      <c r="B662" s="16"/>
      <c r="C662" s="16"/>
      <c r="D662" s="16"/>
      <c r="E662" s="66"/>
      <c r="F662" s="66"/>
      <c r="G662" s="66"/>
      <c r="H662" s="66"/>
      <c r="I662" s="66"/>
      <c r="J662" s="232"/>
      <c r="K662" s="266"/>
      <c r="L662" s="232"/>
      <c r="M662" s="232"/>
      <c r="N662" s="232"/>
      <c r="O662" s="66"/>
      <c r="P662" s="66"/>
      <c r="Q662" s="68"/>
      <c r="R662" s="261"/>
      <c r="S662" s="261"/>
      <c r="T662" s="261"/>
      <c r="U662" s="261"/>
      <c r="V662" s="261"/>
      <c r="W662" s="261"/>
      <c r="X662" s="261"/>
      <c r="Y662" s="261"/>
    </row>
    <row r="663" spans="1:25" ht="15.75" customHeight="1" x14ac:dyDescent="0.2">
      <c r="A663" s="16"/>
      <c r="B663" s="16"/>
      <c r="C663" s="16"/>
      <c r="D663" s="16"/>
      <c r="E663" s="66"/>
      <c r="F663" s="66"/>
      <c r="G663" s="66"/>
      <c r="H663" s="66"/>
      <c r="I663" s="66"/>
      <c r="J663" s="232"/>
      <c r="K663" s="266"/>
      <c r="L663" s="232"/>
      <c r="M663" s="232"/>
      <c r="N663" s="232"/>
      <c r="O663" s="66"/>
      <c r="P663" s="66"/>
      <c r="Q663" s="68"/>
      <c r="R663" s="261"/>
      <c r="S663" s="261"/>
      <c r="T663" s="261"/>
      <c r="U663" s="261"/>
      <c r="V663" s="261"/>
      <c r="W663" s="261"/>
      <c r="X663" s="261"/>
      <c r="Y663" s="261"/>
    </row>
    <row r="664" spans="1:25" ht="15.75" customHeight="1" x14ac:dyDescent="0.2">
      <c r="A664" s="16"/>
      <c r="B664" s="16"/>
      <c r="C664" s="16"/>
      <c r="D664" s="16"/>
      <c r="E664" s="66"/>
      <c r="F664" s="66"/>
      <c r="G664" s="66"/>
      <c r="H664" s="66"/>
      <c r="I664" s="66"/>
      <c r="J664" s="232"/>
      <c r="K664" s="266"/>
      <c r="L664" s="232"/>
      <c r="M664" s="232"/>
      <c r="N664" s="232"/>
      <c r="O664" s="66"/>
      <c r="P664" s="66"/>
      <c r="Q664" s="68"/>
      <c r="R664" s="261"/>
      <c r="S664" s="261"/>
      <c r="T664" s="261"/>
      <c r="U664" s="261"/>
      <c r="V664" s="261"/>
      <c r="W664" s="261"/>
      <c r="X664" s="261"/>
      <c r="Y664" s="261"/>
    </row>
    <row r="665" spans="1:25" ht="15.75" customHeight="1" x14ac:dyDescent="0.2">
      <c r="A665" s="16"/>
      <c r="B665" s="16"/>
      <c r="C665" s="16"/>
      <c r="D665" s="16"/>
      <c r="E665" s="66"/>
      <c r="F665" s="66"/>
      <c r="G665" s="66"/>
      <c r="H665" s="66"/>
      <c r="I665" s="66"/>
      <c r="J665" s="232"/>
      <c r="K665" s="266"/>
      <c r="L665" s="232"/>
      <c r="M665" s="232"/>
      <c r="N665" s="232"/>
      <c r="O665" s="66"/>
      <c r="P665" s="66"/>
      <c r="Q665" s="68"/>
      <c r="R665" s="261"/>
      <c r="S665" s="261"/>
      <c r="T665" s="261"/>
      <c r="U665" s="261"/>
      <c r="V665" s="261"/>
      <c r="W665" s="261"/>
      <c r="X665" s="261"/>
      <c r="Y665" s="261"/>
    </row>
    <row r="666" spans="1:25" ht="15.75" customHeight="1" x14ac:dyDescent="0.2">
      <c r="A666" s="16"/>
      <c r="B666" s="16"/>
      <c r="C666" s="16"/>
      <c r="D666" s="16"/>
      <c r="E666" s="66"/>
      <c r="F666" s="66"/>
      <c r="G666" s="66"/>
      <c r="H666" s="66"/>
      <c r="I666" s="66"/>
      <c r="J666" s="232"/>
      <c r="K666" s="266"/>
      <c r="L666" s="232"/>
      <c r="M666" s="232"/>
      <c r="N666" s="232"/>
      <c r="O666" s="66"/>
      <c r="P666" s="66"/>
      <c r="Q666" s="68"/>
      <c r="R666" s="261"/>
      <c r="S666" s="261"/>
      <c r="T666" s="261"/>
      <c r="U666" s="261"/>
      <c r="V666" s="261"/>
      <c r="W666" s="261"/>
      <c r="X666" s="261"/>
      <c r="Y666" s="261"/>
    </row>
    <row r="667" spans="1:25" ht="15.75" customHeight="1" x14ac:dyDescent="0.2">
      <c r="A667" s="16"/>
      <c r="B667" s="16"/>
      <c r="C667" s="16"/>
      <c r="D667" s="16"/>
      <c r="E667" s="66"/>
      <c r="F667" s="66"/>
      <c r="G667" s="66"/>
      <c r="H667" s="66"/>
      <c r="I667" s="66"/>
      <c r="J667" s="232"/>
      <c r="K667" s="266"/>
      <c r="L667" s="232"/>
      <c r="M667" s="232"/>
      <c r="N667" s="232"/>
      <c r="O667" s="66"/>
      <c r="P667" s="66"/>
      <c r="Q667" s="68"/>
      <c r="R667" s="261"/>
      <c r="S667" s="261"/>
      <c r="T667" s="261"/>
      <c r="U667" s="261"/>
      <c r="V667" s="261"/>
      <c r="W667" s="261"/>
      <c r="X667" s="261"/>
      <c r="Y667" s="261"/>
    </row>
    <row r="668" spans="1:25" ht="15.75" customHeight="1" x14ac:dyDescent="0.2">
      <c r="A668" s="16"/>
      <c r="B668" s="16"/>
      <c r="C668" s="16"/>
      <c r="D668" s="16"/>
      <c r="E668" s="66"/>
      <c r="F668" s="66"/>
      <c r="G668" s="66"/>
      <c r="H668" s="66"/>
      <c r="I668" s="66"/>
      <c r="J668" s="232"/>
      <c r="K668" s="266"/>
      <c r="L668" s="232"/>
      <c r="M668" s="232"/>
      <c r="N668" s="232"/>
      <c r="O668" s="66"/>
      <c r="P668" s="66"/>
      <c r="Q668" s="68"/>
      <c r="R668" s="261"/>
      <c r="S668" s="261"/>
      <c r="T668" s="261"/>
      <c r="U668" s="261"/>
      <c r="V668" s="261"/>
      <c r="W668" s="261"/>
      <c r="X668" s="261"/>
      <c r="Y668" s="261"/>
    </row>
    <row r="669" spans="1:25" ht="15.75" customHeight="1" x14ac:dyDescent="0.2">
      <c r="A669" s="16"/>
      <c r="B669" s="16"/>
      <c r="C669" s="16"/>
      <c r="D669" s="16"/>
      <c r="E669" s="66"/>
      <c r="F669" s="66"/>
      <c r="G669" s="66"/>
      <c r="H669" s="66"/>
      <c r="I669" s="66"/>
      <c r="J669" s="232"/>
      <c r="K669" s="266"/>
      <c r="L669" s="232"/>
      <c r="M669" s="232"/>
      <c r="N669" s="232"/>
      <c r="O669" s="66"/>
      <c r="P669" s="66"/>
      <c r="Q669" s="68"/>
      <c r="R669" s="261"/>
      <c r="S669" s="261"/>
      <c r="T669" s="261"/>
      <c r="U669" s="261"/>
      <c r="V669" s="261"/>
      <c r="W669" s="261"/>
      <c r="X669" s="261"/>
      <c r="Y669" s="261"/>
    </row>
    <row r="670" spans="1:25" ht="15.75" customHeight="1" x14ac:dyDescent="0.2">
      <c r="A670" s="16"/>
      <c r="B670" s="16"/>
      <c r="C670" s="16"/>
      <c r="D670" s="16"/>
      <c r="E670" s="66"/>
      <c r="F670" s="66"/>
      <c r="G670" s="66"/>
      <c r="H670" s="66"/>
      <c r="I670" s="66"/>
      <c r="J670" s="232"/>
      <c r="K670" s="266"/>
      <c r="L670" s="232"/>
      <c r="M670" s="232"/>
      <c r="N670" s="232"/>
      <c r="O670" s="66"/>
      <c r="P670" s="66"/>
      <c r="Q670" s="68"/>
      <c r="R670" s="261"/>
      <c r="S670" s="261"/>
      <c r="T670" s="261"/>
      <c r="U670" s="261"/>
      <c r="V670" s="261"/>
      <c r="W670" s="261"/>
      <c r="X670" s="261"/>
      <c r="Y670" s="261"/>
    </row>
    <row r="671" spans="1:25" ht="15.75" customHeight="1" x14ac:dyDescent="0.2">
      <c r="A671" s="16"/>
      <c r="B671" s="16"/>
      <c r="C671" s="16"/>
      <c r="D671" s="16"/>
      <c r="E671" s="66"/>
      <c r="F671" s="66"/>
      <c r="G671" s="66"/>
      <c r="H671" s="66"/>
      <c r="I671" s="66"/>
      <c r="J671" s="232"/>
      <c r="K671" s="266"/>
      <c r="L671" s="232"/>
      <c r="M671" s="232"/>
      <c r="N671" s="232"/>
      <c r="O671" s="66"/>
      <c r="P671" s="66"/>
      <c r="Q671" s="68"/>
      <c r="R671" s="261"/>
      <c r="S671" s="261"/>
      <c r="T671" s="261"/>
      <c r="U671" s="261"/>
      <c r="V671" s="261"/>
      <c r="W671" s="261"/>
      <c r="X671" s="261"/>
      <c r="Y671" s="261"/>
    </row>
    <row r="672" spans="1:25" ht="15.75" customHeight="1" x14ac:dyDescent="0.2">
      <c r="A672" s="16"/>
      <c r="B672" s="16"/>
      <c r="C672" s="16"/>
      <c r="D672" s="16"/>
      <c r="E672" s="66"/>
      <c r="F672" s="66"/>
      <c r="G672" s="66"/>
      <c r="H672" s="66"/>
      <c r="I672" s="66"/>
      <c r="J672" s="232"/>
      <c r="K672" s="266"/>
      <c r="L672" s="232"/>
      <c r="M672" s="232"/>
      <c r="N672" s="232"/>
      <c r="O672" s="66"/>
      <c r="P672" s="66"/>
      <c r="Q672" s="68"/>
      <c r="R672" s="261"/>
      <c r="S672" s="261"/>
      <c r="T672" s="261"/>
      <c r="U672" s="261"/>
      <c r="V672" s="261"/>
      <c r="W672" s="261"/>
      <c r="X672" s="261"/>
      <c r="Y672" s="261"/>
    </row>
    <row r="673" spans="1:25" ht="15.75" customHeight="1" x14ac:dyDescent="0.2">
      <c r="A673" s="16"/>
      <c r="B673" s="16"/>
      <c r="C673" s="16"/>
      <c r="D673" s="16"/>
      <c r="E673" s="66"/>
      <c r="F673" s="66"/>
      <c r="G673" s="66"/>
      <c r="H673" s="66"/>
      <c r="I673" s="66"/>
      <c r="J673" s="232"/>
      <c r="K673" s="266"/>
      <c r="L673" s="232"/>
      <c r="M673" s="232"/>
      <c r="N673" s="232"/>
      <c r="O673" s="66"/>
      <c r="P673" s="66"/>
      <c r="Q673" s="68"/>
      <c r="R673" s="261"/>
      <c r="S673" s="261"/>
      <c r="T673" s="261"/>
      <c r="U673" s="261"/>
      <c r="V673" s="261"/>
      <c r="W673" s="261"/>
      <c r="X673" s="261"/>
      <c r="Y673" s="261"/>
    </row>
    <row r="674" spans="1:25" ht="15.75" customHeight="1" x14ac:dyDescent="0.2">
      <c r="A674" s="16"/>
      <c r="B674" s="16"/>
      <c r="C674" s="16"/>
      <c r="D674" s="16"/>
      <c r="E674" s="66"/>
      <c r="F674" s="66"/>
      <c r="G674" s="66"/>
      <c r="H674" s="66"/>
      <c r="I674" s="66"/>
      <c r="J674" s="232"/>
      <c r="K674" s="266"/>
      <c r="L674" s="232"/>
      <c r="M674" s="232"/>
      <c r="N674" s="232"/>
      <c r="O674" s="66"/>
      <c r="P674" s="66"/>
      <c r="Q674" s="68"/>
      <c r="R674" s="261"/>
      <c r="S674" s="261"/>
      <c r="T674" s="261"/>
      <c r="U674" s="261"/>
      <c r="V674" s="261"/>
      <c r="W674" s="261"/>
      <c r="X674" s="261"/>
      <c r="Y674" s="261"/>
    </row>
    <row r="675" spans="1:25" ht="15.75" customHeight="1" x14ac:dyDescent="0.2">
      <c r="A675" s="16"/>
      <c r="B675" s="16"/>
      <c r="C675" s="16"/>
      <c r="D675" s="16"/>
      <c r="E675" s="66"/>
      <c r="F675" s="66"/>
      <c r="G675" s="66"/>
      <c r="H675" s="66"/>
      <c r="I675" s="66"/>
      <c r="J675" s="232"/>
      <c r="K675" s="266"/>
      <c r="L675" s="232"/>
      <c r="M675" s="232"/>
      <c r="N675" s="232"/>
      <c r="O675" s="66"/>
      <c r="P675" s="66"/>
      <c r="Q675" s="68"/>
      <c r="R675" s="261"/>
      <c r="S675" s="261"/>
      <c r="T675" s="261"/>
      <c r="U675" s="261"/>
      <c r="V675" s="261"/>
      <c r="W675" s="261"/>
      <c r="X675" s="261"/>
      <c r="Y675" s="261"/>
    </row>
    <row r="676" spans="1:25" ht="15.75" customHeight="1" x14ac:dyDescent="0.2">
      <c r="A676" s="16"/>
      <c r="B676" s="16"/>
      <c r="C676" s="16"/>
      <c r="D676" s="16"/>
      <c r="E676" s="66"/>
      <c r="F676" s="66"/>
      <c r="G676" s="66"/>
      <c r="H676" s="66"/>
      <c r="I676" s="66"/>
      <c r="J676" s="232"/>
      <c r="K676" s="266"/>
      <c r="L676" s="232"/>
      <c r="M676" s="232"/>
      <c r="N676" s="232"/>
      <c r="O676" s="66"/>
      <c r="P676" s="66"/>
      <c r="Q676" s="68"/>
      <c r="R676" s="261"/>
      <c r="S676" s="261"/>
      <c r="T676" s="261"/>
      <c r="U676" s="261"/>
      <c r="V676" s="261"/>
      <c r="W676" s="261"/>
      <c r="X676" s="261"/>
      <c r="Y676" s="261"/>
    </row>
    <row r="677" spans="1:25" ht="15.75" customHeight="1" x14ac:dyDescent="0.2">
      <c r="A677" s="16"/>
      <c r="B677" s="16"/>
      <c r="C677" s="16"/>
      <c r="D677" s="16"/>
      <c r="E677" s="66"/>
      <c r="F677" s="66"/>
      <c r="G677" s="66"/>
      <c r="H677" s="66"/>
      <c r="I677" s="66"/>
      <c r="J677" s="232"/>
      <c r="K677" s="266"/>
      <c r="L677" s="232"/>
      <c r="M677" s="232"/>
      <c r="N677" s="232"/>
      <c r="O677" s="66"/>
      <c r="P677" s="66"/>
      <c r="Q677" s="68"/>
      <c r="R677" s="261"/>
      <c r="S677" s="261"/>
      <c r="T677" s="261"/>
      <c r="U677" s="261"/>
      <c r="V677" s="261"/>
      <c r="W677" s="261"/>
      <c r="X677" s="261"/>
      <c r="Y677" s="261"/>
    </row>
    <row r="678" spans="1:25" ht="15.75" customHeight="1" x14ac:dyDescent="0.2">
      <c r="A678" s="16"/>
      <c r="B678" s="16"/>
      <c r="C678" s="16"/>
      <c r="D678" s="16"/>
      <c r="E678" s="66"/>
      <c r="F678" s="66"/>
      <c r="G678" s="66"/>
      <c r="H678" s="66"/>
      <c r="I678" s="66"/>
      <c r="J678" s="232"/>
      <c r="K678" s="266"/>
      <c r="L678" s="232"/>
      <c r="M678" s="232"/>
      <c r="N678" s="232"/>
      <c r="O678" s="66"/>
      <c r="P678" s="66"/>
      <c r="Q678" s="68"/>
      <c r="R678" s="261"/>
      <c r="S678" s="261"/>
      <c r="T678" s="261"/>
      <c r="U678" s="261"/>
      <c r="V678" s="261"/>
      <c r="W678" s="261"/>
      <c r="X678" s="261"/>
      <c r="Y678" s="261"/>
    </row>
    <row r="679" spans="1:25" ht="15.75" customHeight="1" x14ac:dyDescent="0.2">
      <c r="A679" s="16"/>
      <c r="B679" s="16"/>
      <c r="C679" s="16"/>
      <c r="D679" s="16"/>
      <c r="E679" s="66"/>
      <c r="F679" s="66"/>
      <c r="G679" s="66"/>
      <c r="H679" s="66"/>
      <c r="I679" s="66"/>
      <c r="J679" s="232"/>
      <c r="K679" s="266"/>
      <c r="L679" s="232"/>
      <c r="M679" s="232"/>
      <c r="N679" s="232"/>
      <c r="O679" s="66"/>
      <c r="P679" s="66"/>
      <c r="Q679" s="68"/>
      <c r="R679" s="261"/>
      <c r="S679" s="261"/>
      <c r="T679" s="261"/>
      <c r="U679" s="261"/>
      <c r="V679" s="261"/>
      <c r="W679" s="261"/>
      <c r="X679" s="261"/>
      <c r="Y679" s="261"/>
    </row>
    <row r="680" spans="1:25" ht="15.75" customHeight="1" x14ac:dyDescent="0.2">
      <c r="A680" s="16"/>
      <c r="B680" s="16"/>
      <c r="C680" s="16"/>
      <c r="D680" s="16"/>
      <c r="E680" s="66"/>
      <c r="F680" s="66"/>
      <c r="G680" s="66"/>
      <c r="H680" s="66"/>
      <c r="I680" s="66"/>
      <c r="J680" s="232"/>
      <c r="K680" s="266"/>
      <c r="L680" s="232"/>
      <c r="M680" s="232"/>
      <c r="N680" s="232"/>
      <c r="O680" s="66"/>
      <c r="P680" s="66"/>
      <c r="Q680" s="68"/>
      <c r="R680" s="261"/>
      <c r="S680" s="261"/>
      <c r="T680" s="261"/>
      <c r="U680" s="261"/>
      <c r="V680" s="261"/>
      <c r="W680" s="261"/>
      <c r="X680" s="261"/>
      <c r="Y680" s="261"/>
    </row>
    <row r="681" spans="1:25" ht="15.75" customHeight="1" x14ac:dyDescent="0.2">
      <c r="A681" s="16"/>
      <c r="B681" s="16"/>
      <c r="C681" s="16"/>
      <c r="D681" s="16"/>
      <c r="E681" s="66"/>
      <c r="F681" s="66"/>
      <c r="G681" s="66"/>
      <c r="H681" s="66"/>
      <c r="I681" s="66"/>
      <c r="J681" s="232"/>
      <c r="K681" s="266"/>
      <c r="L681" s="232"/>
      <c r="M681" s="232"/>
      <c r="N681" s="232"/>
      <c r="O681" s="66"/>
      <c r="P681" s="66"/>
      <c r="Q681" s="68"/>
      <c r="R681" s="261"/>
      <c r="S681" s="261"/>
      <c r="T681" s="261"/>
      <c r="U681" s="261"/>
      <c r="V681" s="261"/>
      <c r="W681" s="261"/>
      <c r="X681" s="261"/>
      <c r="Y681" s="261"/>
    </row>
    <row r="682" spans="1:25" ht="15.75" customHeight="1" x14ac:dyDescent="0.2">
      <c r="A682" s="16"/>
      <c r="B682" s="16"/>
      <c r="C682" s="16"/>
      <c r="D682" s="16"/>
      <c r="E682" s="66"/>
      <c r="F682" s="66"/>
      <c r="G682" s="66"/>
      <c r="H682" s="66"/>
      <c r="I682" s="66"/>
      <c r="J682" s="232"/>
      <c r="K682" s="266"/>
      <c r="L682" s="232"/>
      <c r="M682" s="232"/>
      <c r="N682" s="232"/>
      <c r="O682" s="66"/>
      <c r="P682" s="66"/>
      <c r="Q682" s="68"/>
      <c r="R682" s="261"/>
      <c r="S682" s="261"/>
      <c r="T682" s="261"/>
      <c r="U682" s="261"/>
      <c r="V682" s="261"/>
      <c r="W682" s="261"/>
      <c r="X682" s="261"/>
      <c r="Y682" s="261"/>
    </row>
    <row r="683" spans="1:25" ht="15.75" customHeight="1" x14ac:dyDescent="0.2">
      <c r="A683" s="16"/>
      <c r="B683" s="16"/>
      <c r="C683" s="16"/>
      <c r="D683" s="16"/>
      <c r="E683" s="66"/>
      <c r="F683" s="66"/>
      <c r="G683" s="66"/>
      <c r="H683" s="66"/>
      <c r="I683" s="66"/>
      <c r="J683" s="232"/>
      <c r="K683" s="266"/>
      <c r="L683" s="232"/>
      <c r="M683" s="232"/>
      <c r="N683" s="232"/>
      <c r="O683" s="66"/>
      <c r="P683" s="66"/>
      <c r="Q683" s="68"/>
      <c r="R683" s="261"/>
      <c r="S683" s="261"/>
      <c r="T683" s="261"/>
      <c r="U683" s="261"/>
      <c r="V683" s="261"/>
      <c r="W683" s="261"/>
      <c r="X683" s="261"/>
      <c r="Y683" s="261"/>
    </row>
    <row r="684" spans="1:25" ht="15.75" customHeight="1" x14ac:dyDescent="0.2">
      <c r="A684" s="16"/>
      <c r="B684" s="16"/>
      <c r="C684" s="16"/>
      <c r="D684" s="16"/>
      <c r="E684" s="66"/>
      <c r="F684" s="66"/>
      <c r="G684" s="66"/>
      <c r="H684" s="66"/>
      <c r="I684" s="66"/>
      <c r="J684" s="232"/>
      <c r="K684" s="266"/>
      <c r="L684" s="232"/>
      <c r="M684" s="232"/>
      <c r="N684" s="232"/>
      <c r="O684" s="66"/>
      <c r="P684" s="66"/>
      <c r="Q684" s="68"/>
      <c r="R684" s="261"/>
      <c r="S684" s="261"/>
      <c r="T684" s="261"/>
      <c r="U684" s="261"/>
      <c r="V684" s="261"/>
      <c r="W684" s="261"/>
      <c r="X684" s="261"/>
      <c r="Y684" s="261"/>
    </row>
    <row r="685" spans="1:25" ht="15.75" customHeight="1" x14ac:dyDescent="0.2">
      <c r="A685" s="16"/>
      <c r="B685" s="16"/>
      <c r="C685" s="16"/>
      <c r="D685" s="16"/>
      <c r="E685" s="66"/>
      <c r="F685" s="66"/>
      <c r="G685" s="66"/>
      <c r="H685" s="66"/>
      <c r="I685" s="66"/>
      <c r="J685" s="232"/>
      <c r="K685" s="266"/>
      <c r="L685" s="232"/>
      <c r="M685" s="232"/>
      <c r="N685" s="232"/>
      <c r="O685" s="66"/>
      <c r="P685" s="66"/>
      <c r="Q685" s="68"/>
      <c r="R685" s="261"/>
      <c r="S685" s="261"/>
      <c r="T685" s="261"/>
      <c r="U685" s="261"/>
      <c r="V685" s="261"/>
      <c r="W685" s="261"/>
      <c r="X685" s="261"/>
      <c r="Y685" s="261"/>
    </row>
    <row r="686" spans="1:25" ht="15.75" customHeight="1" x14ac:dyDescent="0.2">
      <c r="A686" s="16"/>
      <c r="B686" s="16"/>
      <c r="C686" s="16"/>
      <c r="D686" s="16"/>
      <c r="E686" s="66"/>
      <c r="F686" s="66"/>
      <c r="G686" s="66"/>
      <c r="H686" s="66"/>
      <c r="I686" s="66"/>
      <c r="J686" s="232"/>
      <c r="K686" s="266"/>
      <c r="L686" s="232"/>
      <c r="M686" s="232"/>
      <c r="N686" s="232"/>
      <c r="O686" s="66"/>
      <c r="P686" s="66"/>
      <c r="Q686" s="68"/>
      <c r="R686" s="261"/>
      <c r="S686" s="261"/>
      <c r="T686" s="261"/>
      <c r="U686" s="261"/>
      <c r="V686" s="261"/>
      <c r="W686" s="261"/>
      <c r="X686" s="261"/>
      <c r="Y686" s="261"/>
    </row>
    <row r="687" spans="1:25" ht="15.75" customHeight="1" x14ac:dyDescent="0.2">
      <c r="A687" s="16"/>
      <c r="B687" s="16"/>
      <c r="C687" s="16"/>
      <c r="D687" s="16"/>
      <c r="E687" s="66"/>
      <c r="F687" s="66"/>
      <c r="G687" s="66"/>
      <c r="H687" s="66"/>
      <c r="I687" s="66"/>
      <c r="J687" s="232"/>
      <c r="K687" s="266"/>
      <c r="L687" s="232"/>
      <c r="M687" s="232"/>
      <c r="N687" s="232"/>
      <c r="O687" s="66"/>
      <c r="P687" s="66"/>
      <c r="Q687" s="68"/>
      <c r="R687" s="261"/>
      <c r="S687" s="261"/>
      <c r="T687" s="261"/>
      <c r="U687" s="261"/>
      <c r="V687" s="261"/>
      <c r="W687" s="261"/>
      <c r="X687" s="261"/>
      <c r="Y687" s="261"/>
    </row>
    <row r="688" spans="1:25" ht="15.75" customHeight="1" x14ac:dyDescent="0.2">
      <c r="A688" s="16"/>
      <c r="B688" s="16"/>
      <c r="C688" s="16"/>
      <c r="D688" s="16"/>
      <c r="E688" s="66"/>
      <c r="F688" s="66"/>
      <c r="G688" s="66"/>
      <c r="H688" s="66"/>
      <c r="I688" s="66"/>
      <c r="J688" s="232"/>
      <c r="K688" s="266"/>
      <c r="L688" s="232"/>
      <c r="M688" s="232"/>
      <c r="N688" s="232"/>
      <c r="O688" s="66"/>
      <c r="P688" s="66"/>
      <c r="Q688" s="68"/>
      <c r="R688" s="261"/>
      <c r="S688" s="261"/>
      <c r="T688" s="261"/>
      <c r="U688" s="261"/>
      <c r="V688" s="261"/>
      <c r="W688" s="261"/>
      <c r="X688" s="261"/>
      <c r="Y688" s="261"/>
    </row>
    <row r="689" spans="1:25" ht="15.75" customHeight="1" x14ac:dyDescent="0.2">
      <c r="A689" s="16"/>
      <c r="B689" s="16"/>
      <c r="C689" s="16"/>
      <c r="D689" s="16"/>
      <c r="E689" s="66"/>
      <c r="F689" s="66"/>
      <c r="G689" s="66"/>
      <c r="H689" s="66"/>
      <c r="I689" s="66"/>
      <c r="J689" s="232"/>
      <c r="K689" s="266"/>
      <c r="L689" s="232"/>
      <c r="M689" s="232"/>
      <c r="N689" s="232"/>
      <c r="O689" s="66"/>
      <c r="P689" s="66"/>
      <c r="Q689" s="68"/>
      <c r="R689" s="261"/>
      <c r="S689" s="261"/>
      <c r="T689" s="261"/>
      <c r="U689" s="261"/>
      <c r="V689" s="261"/>
      <c r="W689" s="261"/>
      <c r="X689" s="261"/>
      <c r="Y689" s="261"/>
    </row>
    <row r="690" spans="1:25" ht="15.75" customHeight="1" x14ac:dyDescent="0.2">
      <c r="A690" s="16"/>
      <c r="B690" s="16"/>
      <c r="C690" s="16"/>
      <c r="D690" s="16"/>
      <c r="E690" s="66"/>
      <c r="F690" s="66"/>
      <c r="G690" s="66"/>
      <c r="H690" s="66"/>
      <c r="I690" s="66"/>
      <c r="J690" s="232"/>
      <c r="K690" s="266"/>
      <c r="L690" s="232"/>
      <c r="M690" s="232"/>
      <c r="N690" s="232"/>
      <c r="O690" s="66"/>
      <c r="P690" s="66"/>
      <c r="Q690" s="68"/>
      <c r="R690" s="261"/>
      <c r="S690" s="261"/>
      <c r="T690" s="261"/>
      <c r="U690" s="261"/>
      <c r="V690" s="261"/>
      <c r="W690" s="261"/>
      <c r="X690" s="261"/>
      <c r="Y690" s="261"/>
    </row>
    <row r="691" spans="1:25" ht="15.75" customHeight="1" x14ac:dyDescent="0.2">
      <c r="A691" s="16"/>
      <c r="B691" s="16"/>
      <c r="C691" s="16"/>
      <c r="D691" s="16"/>
      <c r="E691" s="66"/>
      <c r="F691" s="66"/>
      <c r="G691" s="66"/>
      <c r="H691" s="66"/>
      <c r="I691" s="66"/>
      <c r="J691" s="232"/>
      <c r="K691" s="266"/>
      <c r="L691" s="232"/>
      <c r="M691" s="232"/>
      <c r="N691" s="232"/>
      <c r="O691" s="66"/>
      <c r="P691" s="66"/>
      <c r="Q691" s="68"/>
      <c r="R691" s="261"/>
      <c r="S691" s="261"/>
      <c r="T691" s="261"/>
      <c r="U691" s="261"/>
      <c r="V691" s="261"/>
      <c r="W691" s="261"/>
      <c r="X691" s="261"/>
      <c r="Y691" s="261"/>
    </row>
    <row r="692" spans="1:25" ht="15.75" customHeight="1" x14ac:dyDescent="0.2">
      <c r="A692" s="16"/>
      <c r="B692" s="16"/>
      <c r="C692" s="16"/>
      <c r="D692" s="16"/>
      <c r="E692" s="66"/>
      <c r="F692" s="66"/>
      <c r="G692" s="66"/>
      <c r="H692" s="66"/>
      <c r="I692" s="66"/>
      <c r="J692" s="232"/>
      <c r="K692" s="266"/>
      <c r="L692" s="232"/>
      <c r="M692" s="232"/>
      <c r="N692" s="232"/>
      <c r="O692" s="66"/>
      <c r="P692" s="66"/>
      <c r="Q692" s="68"/>
      <c r="R692" s="261"/>
      <c r="S692" s="261"/>
      <c r="T692" s="261"/>
      <c r="U692" s="261"/>
      <c r="V692" s="261"/>
      <c r="W692" s="261"/>
      <c r="X692" s="261"/>
      <c r="Y692" s="261"/>
    </row>
    <row r="693" spans="1:25" ht="15.75" customHeight="1" x14ac:dyDescent="0.2">
      <c r="A693" s="16"/>
      <c r="B693" s="16"/>
      <c r="C693" s="16"/>
      <c r="D693" s="16"/>
      <c r="E693" s="66"/>
      <c r="F693" s="66"/>
      <c r="G693" s="66"/>
      <c r="H693" s="66"/>
      <c r="I693" s="66"/>
      <c r="J693" s="232"/>
      <c r="K693" s="266"/>
      <c r="L693" s="232"/>
      <c r="M693" s="232"/>
      <c r="N693" s="232"/>
      <c r="O693" s="66"/>
      <c r="P693" s="66"/>
      <c r="Q693" s="68"/>
      <c r="R693" s="261"/>
      <c r="S693" s="261"/>
      <c r="T693" s="261"/>
      <c r="U693" s="261"/>
      <c r="V693" s="261"/>
      <c r="W693" s="261"/>
      <c r="X693" s="261"/>
      <c r="Y693" s="261"/>
    </row>
    <row r="694" spans="1:25" ht="15.75" customHeight="1" x14ac:dyDescent="0.2">
      <c r="A694" s="16"/>
      <c r="B694" s="16"/>
      <c r="C694" s="16"/>
      <c r="D694" s="16"/>
      <c r="E694" s="66"/>
      <c r="F694" s="66"/>
      <c r="G694" s="66"/>
      <c r="H694" s="66"/>
      <c r="I694" s="66"/>
      <c r="J694" s="232"/>
      <c r="K694" s="266"/>
      <c r="L694" s="232"/>
      <c r="M694" s="232"/>
      <c r="N694" s="232"/>
      <c r="O694" s="66"/>
      <c r="P694" s="66"/>
      <c r="Q694" s="68"/>
      <c r="R694" s="261"/>
      <c r="S694" s="261"/>
      <c r="T694" s="261"/>
      <c r="U694" s="261"/>
      <c r="V694" s="261"/>
      <c r="W694" s="261"/>
      <c r="X694" s="261"/>
      <c r="Y694" s="261"/>
    </row>
    <row r="695" spans="1:25" ht="15.75" customHeight="1" x14ac:dyDescent="0.2">
      <c r="A695" s="16"/>
      <c r="B695" s="16"/>
      <c r="C695" s="16"/>
      <c r="D695" s="16"/>
      <c r="E695" s="66"/>
      <c r="F695" s="66"/>
      <c r="G695" s="66"/>
      <c r="H695" s="66"/>
      <c r="I695" s="66"/>
      <c r="J695" s="232"/>
      <c r="K695" s="266"/>
      <c r="L695" s="232"/>
      <c r="M695" s="232"/>
      <c r="N695" s="232"/>
      <c r="O695" s="66"/>
      <c r="P695" s="66"/>
      <c r="Q695" s="68"/>
      <c r="R695" s="261"/>
      <c r="S695" s="261"/>
      <c r="T695" s="261"/>
      <c r="U695" s="261"/>
      <c r="V695" s="261"/>
      <c r="W695" s="261"/>
      <c r="X695" s="261"/>
      <c r="Y695" s="261"/>
    </row>
    <row r="696" spans="1:25" ht="15.75" customHeight="1" x14ac:dyDescent="0.2">
      <c r="A696" s="16"/>
      <c r="B696" s="16"/>
      <c r="C696" s="16"/>
      <c r="D696" s="16"/>
      <c r="E696" s="66"/>
      <c r="F696" s="66"/>
      <c r="G696" s="66"/>
      <c r="H696" s="66"/>
      <c r="I696" s="66"/>
      <c r="J696" s="232"/>
      <c r="K696" s="266"/>
      <c r="L696" s="232"/>
      <c r="M696" s="232"/>
      <c r="N696" s="232"/>
      <c r="O696" s="66"/>
      <c r="P696" s="66"/>
      <c r="Q696" s="68"/>
      <c r="R696" s="261"/>
      <c r="S696" s="261"/>
      <c r="T696" s="261"/>
      <c r="U696" s="261"/>
      <c r="V696" s="261"/>
      <c r="W696" s="261"/>
      <c r="X696" s="261"/>
      <c r="Y696" s="261"/>
    </row>
    <row r="697" spans="1:25" ht="15.75" customHeight="1" x14ac:dyDescent="0.2">
      <c r="A697" s="16"/>
      <c r="B697" s="16"/>
      <c r="C697" s="16"/>
      <c r="D697" s="16"/>
      <c r="E697" s="66"/>
      <c r="F697" s="66"/>
      <c r="G697" s="66"/>
      <c r="H697" s="66"/>
      <c r="I697" s="66"/>
      <c r="J697" s="232"/>
      <c r="K697" s="266"/>
      <c r="L697" s="232"/>
      <c r="M697" s="232"/>
      <c r="N697" s="232"/>
      <c r="O697" s="66"/>
      <c r="P697" s="66"/>
      <c r="Q697" s="68"/>
      <c r="R697" s="261"/>
      <c r="S697" s="261"/>
      <c r="T697" s="261"/>
      <c r="U697" s="261"/>
      <c r="V697" s="261"/>
      <c r="W697" s="261"/>
      <c r="X697" s="261"/>
      <c r="Y697" s="261"/>
    </row>
    <row r="698" spans="1:25" ht="15.75" customHeight="1" x14ac:dyDescent="0.2">
      <c r="A698" s="16"/>
      <c r="B698" s="16"/>
      <c r="C698" s="16"/>
      <c r="D698" s="16"/>
      <c r="E698" s="66"/>
      <c r="F698" s="66"/>
      <c r="G698" s="66"/>
      <c r="H698" s="66"/>
      <c r="I698" s="66"/>
      <c r="J698" s="232"/>
      <c r="K698" s="266"/>
      <c r="L698" s="232"/>
      <c r="M698" s="232"/>
      <c r="N698" s="232"/>
      <c r="O698" s="66"/>
      <c r="P698" s="66"/>
      <c r="Q698" s="68"/>
      <c r="R698" s="261"/>
      <c r="S698" s="261"/>
      <c r="T698" s="261"/>
      <c r="U698" s="261"/>
      <c r="V698" s="261"/>
      <c r="W698" s="261"/>
      <c r="X698" s="261"/>
      <c r="Y698" s="261"/>
    </row>
    <row r="699" spans="1:25" ht="15.75" customHeight="1" x14ac:dyDescent="0.2">
      <c r="A699" s="16"/>
      <c r="B699" s="16"/>
      <c r="C699" s="16"/>
      <c r="D699" s="16"/>
      <c r="E699" s="66"/>
      <c r="F699" s="66"/>
      <c r="G699" s="66"/>
      <c r="H699" s="66"/>
      <c r="I699" s="66"/>
      <c r="J699" s="232"/>
      <c r="K699" s="266"/>
      <c r="L699" s="232"/>
      <c r="M699" s="232"/>
      <c r="N699" s="232"/>
      <c r="O699" s="66"/>
      <c r="P699" s="66"/>
      <c r="Q699" s="68"/>
      <c r="R699" s="261"/>
      <c r="S699" s="261"/>
      <c r="T699" s="261"/>
      <c r="U699" s="261"/>
      <c r="V699" s="261"/>
      <c r="W699" s="261"/>
      <c r="X699" s="261"/>
      <c r="Y699" s="261"/>
    </row>
    <row r="700" spans="1:25" ht="15.75" customHeight="1" x14ac:dyDescent="0.2">
      <c r="A700" s="16"/>
      <c r="B700" s="16"/>
      <c r="C700" s="16"/>
      <c r="D700" s="16"/>
      <c r="E700" s="66"/>
      <c r="F700" s="66"/>
      <c r="G700" s="66"/>
      <c r="H700" s="66"/>
      <c r="I700" s="66"/>
      <c r="J700" s="232"/>
      <c r="K700" s="266"/>
      <c r="L700" s="232"/>
      <c r="M700" s="232"/>
      <c r="N700" s="232"/>
      <c r="O700" s="66"/>
      <c r="P700" s="66"/>
      <c r="Q700" s="68"/>
      <c r="R700" s="261"/>
      <c r="S700" s="261"/>
      <c r="T700" s="261"/>
      <c r="U700" s="261"/>
      <c r="V700" s="261"/>
      <c r="W700" s="261"/>
      <c r="X700" s="261"/>
      <c r="Y700" s="261"/>
    </row>
    <row r="701" spans="1:25" ht="15.75" customHeight="1" x14ac:dyDescent="0.2">
      <c r="A701" s="16"/>
      <c r="B701" s="16"/>
      <c r="C701" s="16"/>
      <c r="D701" s="16"/>
      <c r="E701" s="66"/>
      <c r="F701" s="66"/>
      <c r="G701" s="66"/>
      <c r="H701" s="66"/>
      <c r="I701" s="66"/>
      <c r="J701" s="232"/>
      <c r="K701" s="266"/>
      <c r="L701" s="232"/>
      <c r="M701" s="232"/>
      <c r="N701" s="232"/>
      <c r="O701" s="66"/>
      <c r="P701" s="66"/>
      <c r="Q701" s="68"/>
      <c r="R701" s="261"/>
      <c r="S701" s="261"/>
      <c r="T701" s="261"/>
      <c r="U701" s="261"/>
      <c r="V701" s="261"/>
      <c r="W701" s="261"/>
      <c r="X701" s="261"/>
      <c r="Y701" s="261"/>
    </row>
    <row r="702" spans="1:25" ht="15.75" customHeight="1" x14ac:dyDescent="0.2">
      <c r="A702" s="16"/>
      <c r="B702" s="16"/>
      <c r="C702" s="16"/>
      <c r="D702" s="16"/>
      <c r="E702" s="66"/>
      <c r="F702" s="66"/>
      <c r="G702" s="66"/>
      <c r="H702" s="66"/>
      <c r="I702" s="66"/>
      <c r="J702" s="232"/>
      <c r="K702" s="266"/>
      <c r="L702" s="232"/>
      <c r="M702" s="232"/>
      <c r="N702" s="232"/>
      <c r="O702" s="66"/>
      <c r="P702" s="66"/>
      <c r="Q702" s="68"/>
      <c r="R702" s="261"/>
      <c r="S702" s="261"/>
      <c r="T702" s="261"/>
      <c r="U702" s="261"/>
      <c r="V702" s="261"/>
      <c r="W702" s="261"/>
      <c r="X702" s="261"/>
      <c r="Y702" s="261"/>
    </row>
    <row r="703" spans="1:25" ht="15.75" customHeight="1" x14ac:dyDescent="0.2">
      <c r="A703" s="16"/>
      <c r="B703" s="16"/>
      <c r="C703" s="16"/>
      <c r="D703" s="16"/>
      <c r="E703" s="66"/>
      <c r="F703" s="66"/>
      <c r="G703" s="66"/>
      <c r="H703" s="66"/>
      <c r="I703" s="66"/>
      <c r="J703" s="232"/>
      <c r="K703" s="266"/>
      <c r="L703" s="232"/>
      <c r="M703" s="232"/>
      <c r="N703" s="232"/>
      <c r="O703" s="66"/>
      <c r="P703" s="66"/>
      <c r="Q703" s="68"/>
      <c r="R703" s="261"/>
      <c r="S703" s="261"/>
      <c r="T703" s="261"/>
      <c r="U703" s="261"/>
      <c r="V703" s="261"/>
      <c r="W703" s="261"/>
      <c r="X703" s="261"/>
      <c r="Y703" s="261"/>
    </row>
    <row r="704" spans="1:25" ht="15.75" customHeight="1" x14ac:dyDescent="0.2">
      <c r="A704" s="16"/>
      <c r="B704" s="16"/>
      <c r="C704" s="16"/>
      <c r="D704" s="16"/>
      <c r="E704" s="66"/>
      <c r="F704" s="66"/>
      <c r="G704" s="66"/>
      <c r="H704" s="66"/>
      <c r="I704" s="66"/>
      <c r="J704" s="232"/>
      <c r="K704" s="266"/>
      <c r="L704" s="232"/>
      <c r="M704" s="232"/>
      <c r="N704" s="232"/>
      <c r="O704" s="66"/>
      <c r="P704" s="66"/>
      <c r="Q704" s="68"/>
      <c r="R704" s="261"/>
      <c r="S704" s="261"/>
      <c r="T704" s="261"/>
      <c r="U704" s="261"/>
      <c r="V704" s="261"/>
      <c r="W704" s="261"/>
      <c r="X704" s="261"/>
      <c r="Y704" s="261"/>
    </row>
    <row r="705" spans="1:25" ht="15.75" customHeight="1" x14ac:dyDescent="0.2">
      <c r="A705" s="16"/>
      <c r="B705" s="16"/>
      <c r="C705" s="16"/>
      <c r="D705" s="16"/>
      <c r="E705" s="66"/>
      <c r="F705" s="66"/>
      <c r="G705" s="66"/>
      <c r="H705" s="66"/>
      <c r="I705" s="66"/>
      <c r="J705" s="232"/>
      <c r="K705" s="266"/>
      <c r="L705" s="232"/>
      <c r="M705" s="232"/>
      <c r="N705" s="232"/>
      <c r="O705" s="66"/>
      <c r="P705" s="66"/>
      <c r="Q705" s="68"/>
      <c r="R705" s="261"/>
      <c r="S705" s="261"/>
      <c r="T705" s="261"/>
      <c r="U705" s="261"/>
      <c r="V705" s="261"/>
      <c r="W705" s="261"/>
      <c r="X705" s="261"/>
      <c r="Y705" s="261"/>
    </row>
    <row r="706" spans="1:25" ht="15.75" customHeight="1" x14ac:dyDescent="0.2">
      <c r="A706" s="16"/>
      <c r="B706" s="16"/>
      <c r="C706" s="16"/>
      <c r="D706" s="16"/>
      <c r="E706" s="66"/>
      <c r="F706" s="66"/>
      <c r="G706" s="66"/>
      <c r="H706" s="66"/>
      <c r="I706" s="66"/>
      <c r="J706" s="232"/>
      <c r="K706" s="266"/>
      <c r="L706" s="232"/>
      <c r="M706" s="232"/>
      <c r="N706" s="232"/>
      <c r="O706" s="66"/>
      <c r="P706" s="66"/>
      <c r="Q706" s="68"/>
      <c r="R706" s="261"/>
      <c r="S706" s="261"/>
      <c r="T706" s="261"/>
      <c r="U706" s="261"/>
      <c r="V706" s="261"/>
      <c r="W706" s="261"/>
      <c r="X706" s="261"/>
      <c r="Y706" s="261"/>
    </row>
    <row r="707" spans="1:25" ht="15.75" customHeight="1" x14ac:dyDescent="0.2">
      <c r="A707" s="16"/>
      <c r="B707" s="16"/>
      <c r="C707" s="16"/>
      <c r="D707" s="16"/>
      <c r="E707" s="66"/>
      <c r="F707" s="66"/>
      <c r="G707" s="66"/>
      <c r="H707" s="66"/>
      <c r="I707" s="66"/>
      <c r="J707" s="232"/>
      <c r="K707" s="266"/>
      <c r="L707" s="232"/>
      <c r="M707" s="232"/>
      <c r="N707" s="232"/>
      <c r="O707" s="66"/>
      <c r="P707" s="66"/>
      <c r="Q707" s="68"/>
      <c r="R707" s="261"/>
      <c r="S707" s="261"/>
      <c r="T707" s="261"/>
      <c r="U707" s="261"/>
      <c r="V707" s="261"/>
      <c r="W707" s="261"/>
      <c r="X707" s="261"/>
      <c r="Y707" s="261"/>
    </row>
    <row r="708" spans="1:25" ht="15.75" customHeight="1" x14ac:dyDescent="0.2">
      <c r="A708" s="16"/>
      <c r="B708" s="16"/>
      <c r="C708" s="16"/>
      <c r="D708" s="16"/>
      <c r="E708" s="66"/>
      <c r="F708" s="66"/>
      <c r="G708" s="66"/>
      <c r="H708" s="66"/>
      <c r="I708" s="66"/>
      <c r="J708" s="232"/>
      <c r="K708" s="266"/>
      <c r="L708" s="232"/>
      <c r="M708" s="232"/>
      <c r="N708" s="232"/>
      <c r="O708" s="66"/>
      <c r="P708" s="66"/>
      <c r="Q708" s="68"/>
      <c r="R708" s="261"/>
      <c r="S708" s="261"/>
      <c r="T708" s="261"/>
      <c r="U708" s="261"/>
      <c r="V708" s="261"/>
      <c r="W708" s="261"/>
      <c r="X708" s="261"/>
      <c r="Y708" s="261"/>
    </row>
    <row r="709" spans="1:25" ht="15.75" customHeight="1" x14ac:dyDescent="0.2">
      <c r="A709" s="16"/>
      <c r="B709" s="16"/>
      <c r="C709" s="16"/>
      <c r="D709" s="16"/>
      <c r="E709" s="66"/>
      <c r="F709" s="66"/>
      <c r="G709" s="66"/>
      <c r="H709" s="66"/>
      <c r="I709" s="66"/>
      <c r="J709" s="232"/>
      <c r="K709" s="266"/>
      <c r="L709" s="232"/>
      <c r="M709" s="232"/>
      <c r="N709" s="232"/>
      <c r="O709" s="66"/>
      <c r="P709" s="66"/>
      <c r="Q709" s="68"/>
      <c r="R709" s="261"/>
      <c r="S709" s="261"/>
      <c r="T709" s="261"/>
      <c r="U709" s="261"/>
      <c r="V709" s="261"/>
      <c r="W709" s="261"/>
      <c r="X709" s="261"/>
      <c r="Y709" s="261"/>
    </row>
    <row r="710" spans="1:25" ht="15.75" customHeight="1" x14ac:dyDescent="0.2">
      <c r="A710" s="16"/>
      <c r="B710" s="16"/>
      <c r="C710" s="16"/>
      <c r="D710" s="16"/>
      <c r="E710" s="66"/>
      <c r="F710" s="66"/>
      <c r="G710" s="66"/>
      <c r="H710" s="66"/>
      <c r="I710" s="66"/>
      <c r="J710" s="232"/>
      <c r="K710" s="266"/>
      <c r="L710" s="232"/>
      <c r="M710" s="232"/>
      <c r="N710" s="232"/>
      <c r="O710" s="66"/>
      <c r="P710" s="66"/>
      <c r="Q710" s="68"/>
      <c r="R710" s="261"/>
      <c r="S710" s="261"/>
      <c r="T710" s="261"/>
      <c r="U710" s="261"/>
      <c r="V710" s="261"/>
      <c r="W710" s="261"/>
      <c r="X710" s="261"/>
      <c r="Y710" s="261"/>
    </row>
    <row r="711" spans="1:25" ht="15.75" customHeight="1" x14ac:dyDescent="0.2">
      <c r="A711" s="16"/>
      <c r="B711" s="16"/>
      <c r="C711" s="16"/>
      <c r="D711" s="16"/>
      <c r="E711" s="66"/>
      <c r="F711" s="66"/>
      <c r="G711" s="66"/>
      <c r="H711" s="66"/>
      <c r="I711" s="66"/>
      <c r="J711" s="232"/>
      <c r="K711" s="266"/>
      <c r="L711" s="232"/>
      <c r="M711" s="232"/>
      <c r="N711" s="232"/>
      <c r="O711" s="66"/>
      <c r="P711" s="66"/>
      <c r="Q711" s="68"/>
      <c r="R711" s="261"/>
      <c r="S711" s="261"/>
      <c r="T711" s="261"/>
      <c r="U711" s="261"/>
      <c r="V711" s="261"/>
      <c r="W711" s="261"/>
      <c r="X711" s="261"/>
      <c r="Y711" s="261"/>
    </row>
    <row r="712" spans="1:25" ht="15.75" customHeight="1" x14ac:dyDescent="0.2">
      <c r="A712" s="16"/>
      <c r="B712" s="16"/>
      <c r="C712" s="16"/>
      <c r="D712" s="16"/>
      <c r="E712" s="66"/>
      <c r="F712" s="66"/>
      <c r="G712" s="66"/>
      <c r="H712" s="66"/>
      <c r="I712" s="66"/>
      <c r="J712" s="232"/>
      <c r="K712" s="266"/>
      <c r="L712" s="232"/>
      <c r="M712" s="232"/>
      <c r="N712" s="232"/>
      <c r="O712" s="66"/>
      <c r="P712" s="66"/>
      <c r="Q712" s="68"/>
      <c r="R712" s="261"/>
      <c r="S712" s="261"/>
      <c r="T712" s="261"/>
      <c r="U712" s="261"/>
      <c r="V712" s="261"/>
      <c r="W712" s="261"/>
      <c r="X712" s="261"/>
      <c r="Y712" s="261"/>
    </row>
    <row r="713" spans="1:25" ht="15.75" customHeight="1" x14ac:dyDescent="0.2">
      <c r="A713" s="16"/>
      <c r="B713" s="16"/>
      <c r="C713" s="16"/>
      <c r="D713" s="16"/>
      <c r="E713" s="66"/>
      <c r="F713" s="66"/>
      <c r="G713" s="66"/>
      <c r="H713" s="66"/>
      <c r="I713" s="66"/>
      <c r="J713" s="232"/>
      <c r="K713" s="266"/>
      <c r="L713" s="232"/>
      <c r="M713" s="232"/>
      <c r="N713" s="232"/>
      <c r="O713" s="66"/>
      <c r="P713" s="66"/>
      <c r="Q713" s="68"/>
      <c r="R713" s="261"/>
      <c r="S713" s="261"/>
      <c r="T713" s="261"/>
      <c r="U713" s="261"/>
      <c r="V713" s="261"/>
      <c r="W713" s="261"/>
      <c r="X713" s="261"/>
      <c r="Y713" s="261"/>
    </row>
    <row r="714" spans="1:25" ht="15.75" customHeight="1" x14ac:dyDescent="0.2">
      <c r="A714" s="16"/>
      <c r="B714" s="16"/>
      <c r="C714" s="16"/>
      <c r="D714" s="16"/>
      <c r="E714" s="66"/>
      <c r="F714" s="66"/>
      <c r="G714" s="66"/>
      <c r="H714" s="66"/>
      <c r="I714" s="66"/>
      <c r="J714" s="232"/>
      <c r="K714" s="266"/>
      <c r="L714" s="232"/>
      <c r="M714" s="232"/>
      <c r="N714" s="232"/>
      <c r="O714" s="66"/>
      <c r="P714" s="66"/>
      <c r="Q714" s="68"/>
      <c r="R714" s="261"/>
      <c r="S714" s="261"/>
      <c r="T714" s="261"/>
      <c r="U714" s="261"/>
      <c r="V714" s="261"/>
      <c r="W714" s="261"/>
      <c r="X714" s="261"/>
      <c r="Y714" s="261"/>
    </row>
    <row r="715" spans="1:25" ht="15.75" customHeight="1" x14ac:dyDescent="0.2">
      <c r="A715" s="16"/>
      <c r="B715" s="16"/>
      <c r="C715" s="16"/>
      <c r="D715" s="16"/>
      <c r="E715" s="66"/>
      <c r="F715" s="66"/>
      <c r="G715" s="66"/>
      <c r="H715" s="66"/>
      <c r="I715" s="66"/>
      <c r="J715" s="232"/>
      <c r="K715" s="266"/>
      <c r="L715" s="232"/>
      <c r="M715" s="232"/>
      <c r="N715" s="232"/>
      <c r="O715" s="66"/>
      <c r="P715" s="66"/>
      <c r="Q715" s="68"/>
      <c r="R715" s="261"/>
      <c r="S715" s="261"/>
      <c r="T715" s="261"/>
      <c r="U715" s="261"/>
      <c r="V715" s="261"/>
      <c r="W715" s="261"/>
      <c r="X715" s="261"/>
      <c r="Y715" s="261"/>
    </row>
    <row r="716" spans="1:25" ht="15.75" customHeight="1" x14ac:dyDescent="0.2">
      <c r="A716" s="16"/>
      <c r="B716" s="16"/>
      <c r="C716" s="16"/>
      <c r="D716" s="16"/>
      <c r="E716" s="66"/>
      <c r="F716" s="66"/>
      <c r="G716" s="66"/>
      <c r="H716" s="66"/>
      <c r="I716" s="66"/>
      <c r="J716" s="232"/>
      <c r="K716" s="266"/>
      <c r="L716" s="232"/>
      <c r="M716" s="232"/>
      <c r="N716" s="232"/>
      <c r="O716" s="66"/>
      <c r="P716" s="66"/>
      <c r="Q716" s="68"/>
      <c r="R716" s="261"/>
      <c r="S716" s="261"/>
      <c r="T716" s="261"/>
      <c r="U716" s="261"/>
      <c r="V716" s="261"/>
      <c r="W716" s="261"/>
      <c r="X716" s="261"/>
      <c r="Y716" s="261"/>
    </row>
    <row r="717" spans="1:25" ht="15.75" customHeight="1" x14ac:dyDescent="0.2">
      <c r="A717" s="16"/>
      <c r="B717" s="16"/>
      <c r="C717" s="16"/>
      <c r="D717" s="16"/>
      <c r="E717" s="66"/>
      <c r="F717" s="66"/>
      <c r="G717" s="66"/>
      <c r="H717" s="66"/>
      <c r="I717" s="66"/>
      <c r="J717" s="232"/>
      <c r="K717" s="266"/>
      <c r="L717" s="232"/>
      <c r="M717" s="232"/>
      <c r="N717" s="232"/>
      <c r="O717" s="66"/>
      <c r="P717" s="66"/>
      <c r="Q717" s="68"/>
      <c r="R717" s="261"/>
      <c r="S717" s="261"/>
      <c r="T717" s="261"/>
      <c r="U717" s="261"/>
      <c r="V717" s="261"/>
      <c r="W717" s="261"/>
      <c r="X717" s="261"/>
      <c r="Y717" s="261"/>
    </row>
    <row r="718" spans="1:25" ht="15.75" customHeight="1" x14ac:dyDescent="0.2">
      <c r="A718" s="16"/>
      <c r="B718" s="16"/>
      <c r="C718" s="16"/>
      <c r="D718" s="16"/>
      <c r="E718" s="66"/>
      <c r="F718" s="66"/>
      <c r="G718" s="66"/>
      <c r="H718" s="66"/>
      <c r="I718" s="66"/>
      <c r="J718" s="232"/>
      <c r="K718" s="266"/>
      <c r="L718" s="232"/>
      <c r="M718" s="232"/>
      <c r="N718" s="232"/>
      <c r="O718" s="66"/>
      <c r="P718" s="66"/>
      <c r="Q718" s="68"/>
      <c r="R718" s="261"/>
      <c r="S718" s="261"/>
      <c r="T718" s="261"/>
      <c r="U718" s="261"/>
      <c r="V718" s="261"/>
      <c r="W718" s="261"/>
      <c r="X718" s="261"/>
      <c r="Y718" s="261"/>
    </row>
    <row r="719" spans="1:25" ht="15.75" customHeight="1" x14ac:dyDescent="0.2">
      <c r="A719" s="16"/>
      <c r="B719" s="16"/>
      <c r="C719" s="16"/>
      <c r="D719" s="16"/>
      <c r="E719" s="66"/>
      <c r="F719" s="66"/>
      <c r="G719" s="66"/>
      <c r="H719" s="66"/>
      <c r="I719" s="66"/>
      <c r="J719" s="232"/>
      <c r="K719" s="266"/>
      <c r="L719" s="232"/>
      <c r="M719" s="232"/>
      <c r="N719" s="232"/>
      <c r="O719" s="66"/>
      <c r="P719" s="66"/>
      <c r="Q719" s="68"/>
      <c r="R719" s="261"/>
      <c r="S719" s="261"/>
      <c r="T719" s="261"/>
      <c r="U719" s="261"/>
      <c r="V719" s="261"/>
      <c r="W719" s="261"/>
      <c r="X719" s="261"/>
      <c r="Y719" s="261"/>
    </row>
    <row r="720" spans="1:25" ht="15.75" customHeight="1" x14ac:dyDescent="0.2">
      <c r="A720" s="16"/>
      <c r="B720" s="16"/>
      <c r="C720" s="16"/>
      <c r="D720" s="16"/>
      <c r="E720" s="66"/>
      <c r="F720" s="66"/>
      <c r="G720" s="66"/>
      <c r="H720" s="66"/>
      <c r="I720" s="66"/>
      <c r="J720" s="232"/>
      <c r="K720" s="266"/>
      <c r="L720" s="232"/>
      <c r="M720" s="232"/>
      <c r="N720" s="232"/>
      <c r="O720" s="66"/>
      <c r="P720" s="66"/>
      <c r="Q720" s="68"/>
      <c r="R720" s="261"/>
      <c r="S720" s="261"/>
      <c r="T720" s="261"/>
      <c r="U720" s="261"/>
      <c r="V720" s="261"/>
      <c r="W720" s="261"/>
      <c r="X720" s="261"/>
      <c r="Y720" s="261"/>
    </row>
    <row r="721" spans="1:25" ht="15.75" customHeight="1" x14ac:dyDescent="0.2">
      <c r="A721" s="16"/>
      <c r="B721" s="16"/>
      <c r="C721" s="16"/>
      <c r="D721" s="16"/>
      <c r="E721" s="66"/>
      <c r="F721" s="66"/>
      <c r="G721" s="66"/>
      <c r="H721" s="66"/>
      <c r="I721" s="66"/>
      <c r="J721" s="232"/>
      <c r="K721" s="266"/>
      <c r="L721" s="232"/>
      <c r="M721" s="232"/>
      <c r="N721" s="232"/>
      <c r="O721" s="66"/>
      <c r="P721" s="66"/>
      <c r="Q721" s="68"/>
      <c r="R721" s="261"/>
      <c r="S721" s="261"/>
      <c r="T721" s="261"/>
      <c r="U721" s="261"/>
      <c r="V721" s="261"/>
      <c r="W721" s="261"/>
      <c r="X721" s="261"/>
      <c r="Y721" s="261"/>
    </row>
    <row r="722" spans="1:25" ht="15.75" customHeight="1" x14ac:dyDescent="0.2">
      <c r="A722" s="16"/>
      <c r="B722" s="16"/>
      <c r="C722" s="16"/>
      <c r="D722" s="16"/>
      <c r="E722" s="66"/>
      <c r="F722" s="66"/>
      <c r="G722" s="66"/>
      <c r="H722" s="66"/>
      <c r="I722" s="66"/>
      <c r="J722" s="232"/>
      <c r="K722" s="266"/>
      <c r="L722" s="232"/>
      <c r="M722" s="232"/>
      <c r="N722" s="232"/>
      <c r="O722" s="66"/>
      <c r="P722" s="66"/>
      <c r="Q722" s="68"/>
      <c r="R722" s="261"/>
      <c r="S722" s="261"/>
      <c r="T722" s="261"/>
      <c r="U722" s="261"/>
      <c r="V722" s="261"/>
      <c r="W722" s="261"/>
      <c r="X722" s="261"/>
      <c r="Y722" s="261"/>
    </row>
    <row r="723" spans="1:25" ht="15.75" customHeight="1" x14ac:dyDescent="0.2">
      <c r="A723" s="16"/>
      <c r="B723" s="16"/>
      <c r="C723" s="16"/>
      <c r="D723" s="16"/>
      <c r="E723" s="66"/>
      <c r="F723" s="66"/>
      <c r="G723" s="66"/>
      <c r="H723" s="66"/>
      <c r="I723" s="66"/>
      <c r="J723" s="232"/>
      <c r="K723" s="266"/>
      <c r="L723" s="232"/>
      <c r="M723" s="232"/>
      <c r="N723" s="232"/>
      <c r="O723" s="66"/>
      <c r="P723" s="66"/>
      <c r="Q723" s="68"/>
      <c r="R723" s="261"/>
      <c r="S723" s="261"/>
      <c r="T723" s="261"/>
      <c r="U723" s="261"/>
      <c r="V723" s="261"/>
      <c r="W723" s="261"/>
      <c r="X723" s="261"/>
      <c r="Y723" s="261"/>
    </row>
    <row r="724" spans="1:25" ht="15.75" customHeight="1" x14ac:dyDescent="0.2">
      <c r="A724" s="16"/>
      <c r="B724" s="16"/>
      <c r="C724" s="16"/>
      <c r="D724" s="16"/>
      <c r="E724" s="66"/>
      <c r="F724" s="66"/>
      <c r="G724" s="66"/>
      <c r="H724" s="66"/>
      <c r="I724" s="66"/>
      <c r="J724" s="232"/>
      <c r="K724" s="266"/>
      <c r="L724" s="232"/>
      <c r="M724" s="232"/>
      <c r="N724" s="232"/>
      <c r="O724" s="66"/>
      <c r="P724" s="66"/>
      <c r="Q724" s="68"/>
      <c r="R724" s="261"/>
      <c r="S724" s="261"/>
      <c r="T724" s="261"/>
      <c r="U724" s="261"/>
      <c r="V724" s="261"/>
      <c r="W724" s="261"/>
      <c r="X724" s="261"/>
      <c r="Y724" s="261"/>
    </row>
    <row r="725" spans="1:25" ht="15.75" customHeight="1" x14ac:dyDescent="0.2">
      <c r="A725" s="16"/>
      <c r="B725" s="16"/>
      <c r="C725" s="16"/>
      <c r="D725" s="16"/>
      <c r="E725" s="66"/>
      <c r="F725" s="66"/>
      <c r="G725" s="66"/>
      <c r="H725" s="66"/>
      <c r="I725" s="66"/>
      <c r="J725" s="232"/>
      <c r="K725" s="266"/>
      <c r="L725" s="232"/>
      <c r="M725" s="232"/>
      <c r="N725" s="232"/>
      <c r="O725" s="66"/>
      <c r="P725" s="66"/>
      <c r="Q725" s="68"/>
      <c r="R725" s="261"/>
      <c r="S725" s="261"/>
      <c r="T725" s="261"/>
      <c r="U725" s="261"/>
      <c r="V725" s="261"/>
      <c r="W725" s="261"/>
      <c r="X725" s="261"/>
      <c r="Y725" s="261"/>
    </row>
    <row r="726" spans="1:25" ht="15.75" customHeight="1" x14ac:dyDescent="0.2">
      <c r="A726" s="16"/>
      <c r="B726" s="16"/>
      <c r="C726" s="16"/>
      <c r="D726" s="16"/>
      <c r="E726" s="66"/>
      <c r="F726" s="66"/>
      <c r="G726" s="66"/>
      <c r="H726" s="66"/>
      <c r="I726" s="66"/>
      <c r="J726" s="232"/>
      <c r="K726" s="266"/>
      <c r="L726" s="232"/>
      <c r="M726" s="232"/>
      <c r="N726" s="232"/>
      <c r="O726" s="66"/>
      <c r="P726" s="66"/>
      <c r="Q726" s="68"/>
      <c r="R726" s="261"/>
      <c r="S726" s="261"/>
      <c r="T726" s="261"/>
      <c r="U726" s="261"/>
      <c r="V726" s="261"/>
      <c r="W726" s="261"/>
      <c r="X726" s="261"/>
      <c r="Y726" s="261"/>
    </row>
    <row r="727" spans="1:25" ht="15.75" customHeight="1" x14ac:dyDescent="0.2">
      <c r="A727" s="16"/>
      <c r="B727" s="16"/>
      <c r="C727" s="16"/>
      <c r="D727" s="16"/>
      <c r="E727" s="66"/>
      <c r="F727" s="66"/>
      <c r="G727" s="66"/>
      <c r="H727" s="66"/>
      <c r="I727" s="66"/>
      <c r="J727" s="232"/>
      <c r="K727" s="266"/>
      <c r="L727" s="232"/>
      <c r="M727" s="232"/>
      <c r="N727" s="232"/>
      <c r="O727" s="66"/>
      <c r="P727" s="66"/>
      <c r="Q727" s="68"/>
      <c r="R727" s="261"/>
      <c r="S727" s="261"/>
      <c r="T727" s="261"/>
      <c r="U727" s="261"/>
      <c r="V727" s="261"/>
      <c r="W727" s="261"/>
      <c r="X727" s="261"/>
      <c r="Y727" s="261"/>
    </row>
    <row r="728" spans="1:25" ht="15.75" customHeight="1" x14ac:dyDescent="0.2">
      <c r="A728" s="16"/>
      <c r="B728" s="16"/>
      <c r="C728" s="16"/>
      <c r="D728" s="16"/>
      <c r="E728" s="66"/>
      <c r="F728" s="66"/>
      <c r="G728" s="66"/>
      <c r="H728" s="66"/>
      <c r="I728" s="66"/>
      <c r="J728" s="232"/>
      <c r="K728" s="266"/>
      <c r="L728" s="232"/>
      <c r="M728" s="232"/>
      <c r="N728" s="232"/>
      <c r="O728" s="66"/>
      <c r="P728" s="66"/>
      <c r="Q728" s="68"/>
      <c r="R728" s="261"/>
      <c r="S728" s="261"/>
      <c r="T728" s="261"/>
      <c r="U728" s="261"/>
      <c r="V728" s="261"/>
      <c r="W728" s="261"/>
      <c r="X728" s="261"/>
      <c r="Y728" s="261"/>
    </row>
    <row r="729" spans="1:25" ht="15.75" customHeight="1" x14ac:dyDescent="0.2">
      <c r="A729" s="16"/>
      <c r="B729" s="16"/>
      <c r="C729" s="16"/>
      <c r="D729" s="16"/>
      <c r="E729" s="66"/>
      <c r="F729" s="66"/>
      <c r="G729" s="66"/>
      <c r="H729" s="66"/>
      <c r="I729" s="66"/>
      <c r="J729" s="232"/>
      <c r="K729" s="266"/>
      <c r="L729" s="232"/>
      <c r="M729" s="232"/>
      <c r="N729" s="232"/>
      <c r="O729" s="66"/>
      <c r="P729" s="66"/>
      <c r="Q729" s="68"/>
      <c r="R729" s="261"/>
      <c r="S729" s="261"/>
      <c r="T729" s="261"/>
      <c r="U729" s="261"/>
      <c r="V729" s="261"/>
      <c r="W729" s="261"/>
      <c r="X729" s="261"/>
      <c r="Y729" s="261"/>
    </row>
    <row r="730" spans="1:25" ht="15.75" customHeight="1" x14ac:dyDescent="0.2">
      <c r="A730" s="16"/>
      <c r="B730" s="16"/>
      <c r="C730" s="16"/>
      <c r="D730" s="16"/>
      <c r="E730" s="66"/>
      <c r="F730" s="66"/>
      <c r="G730" s="66"/>
      <c r="H730" s="66"/>
      <c r="I730" s="66"/>
      <c r="J730" s="232"/>
      <c r="K730" s="266"/>
      <c r="L730" s="232"/>
      <c r="M730" s="232"/>
      <c r="N730" s="232"/>
      <c r="O730" s="66"/>
      <c r="P730" s="66"/>
      <c r="Q730" s="68"/>
      <c r="R730" s="261"/>
      <c r="S730" s="261"/>
      <c r="T730" s="261"/>
      <c r="U730" s="261"/>
      <c r="V730" s="261"/>
      <c r="W730" s="261"/>
      <c r="X730" s="261"/>
      <c r="Y730" s="261"/>
    </row>
    <row r="731" spans="1:25" ht="15.75" customHeight="1" x14ac:dyDescent="0.2">
      <c r="A731" s="16"/>
      <c r="B731" s="16"/>
      <c r="C731" s="16"/>
      <c r="D731" s="16"/>
      <c r="E731" s="66"/>
      <c r="F731" s="66"/>
      <c r="G731" s="66"/>
      <c r="H731" s="66"/>
      <c r="I731" s="66"/>
      <c r="J731" s="232"/>
      <c r="K731" s="266"/>
      <c r="L731" s="232"/>
      <c r="M731" s="232"/>
      <c r="N731" s="232"/>
      <c r="O731" s="66"/>
      <c r="P731" s="66"/>
      <c r="Q731" s="68"/>
      <c r="R731" s="261"/>
      <c r="S731" s="261"/>
      <c r="T731" s="261"/>
      <c r="U731" s="261"/>
      <c r="V731" s="261"/>
      <c r="W731" s="261"/>
      <c r="X731" s="261"/>
      <c r="Y731" s="261"/>
    </row>
    <row r="732" spans="1:25" ht="15.75" customHeight="1" x14ac:dyDescent="0.2">
      <c r="A732" s="16"/>
      <c r="B732" s="16"/>
      <c r="C732" s="16"/>
      <c r="D732" s="16"/>
      <c r="E732" s="66"/>
      <c r="F732" s="66"/>
      <c r="G732" s="66"/>
      <c r="H732" s="66"/>
      <c r="I732" s="66"/>
      <c r="J732" s="232"/>
      <c r="K732" s="266"/>
      <c r="L732" s="232"/>
      <c r="M732" s="232"/>
      <c r="N732" s="232"/>
      <c r="O732" s="66"/>
      <c r="P732" s="66"/>
      <c r="Q732" s="68"/>
      <c r="R732" s="261"/>
      <c r="S732" s="261"/>
      <c r="T732" s="261"/>
      <c r="U732" s="261"/>
      <c r="V732" s="261"/>
      <c r="W732" s="261"/>
      <c r="X732" s="261"/>
      <c r="Y732" s="261"/>
    </row>
    <row r="733" spans="1:25" ht="15.75" customHeight="1" x14ac:dyDescent="0.2">
      <c r="A733" s="16"/>
      <c r="B733" s="16"/>
      <c r="C733" s="16"/>
      <c r="D733" s="16"/>
      <c r="E733" s="66"/>
      <c r="F733" s="66"/>
      <c r="G733" s="66"/>
      <c r="H733" s="66"/>
      <c r="I733" s="66"/>
      <c r="J733" s="232"/>
      <c r="K733" s="266"/>
      <c r="L733" s="232"/>
      <c r="M733" s="232"/>
      <c r="N733" s="232"/>
      <c r="O733" s="66"/>
      <c r="P733" s="66"/>
      <c r="Q733" s="68"/>
      <c r="R733" s="261"/>
      <c r="S733" s="261"/>
      <c r="T733" s="261"/>
      <c r="U733" s="261"/>
      <c r="V733" s="261"/>
      <c r="W733" s="261"/>
      <c r="X733" s="261"/>
      <c r="Y733" s="261"/>
    </row>
    <row r="734" spans="1:25" ht="15.75" customHeight="1" x14ac:dyDescent="0.2">
      <c r="A734" s="16"/>
      <c r="B734" s="16"/>
      <c r="C734" s="16"/>
      <c r="D734" s="16"/>
      <c r="E734" s="66"/>
      <c r="F734" s="66"/>
      <c r="G734" s="66"/>
      <c r="H734" s="66"/>
      <c r="I734" s="66"/>
      <c r="J734" s="232"/>
      <c r="K734" s="266"/>
      <c r="L734" s="232"/>
      <c r="M734" s="232"/>
      <c r="N734" s="232"/>
      <c r="O734" s="66"/>
      <c r="P734" s="66"/>
      <c r="Q734" s="68"/>
      <c r="R734" s="261"/>
      <c r="S734" s="261"/>
      <c r="T734" s="261"/>
      <c r="U734" s="261"/>
      <c r="V734" s="261"/>
      <c r="W734" s="261"/>
      <c r="X734" s="261"/>
      <c r="Y734" s="261"/>
    </row>
    <row r="735" spans="1:25" ht="15.75" customHeight="1" x14ac:dyDescent="0.2">
      <c r="A735" s="16"/>
      <c r="B735" s="16"/>
      <c r="C735" s="16"/>
      <c r="D735" s="16"/>
      <c r="E735" s="66"/>
      <c r="F735" s="66"/>
      <c r="G735" s="66"/>
      <c r="H735" s="66"/>
      <c r="I735" s="66"/>
      <c r="J735" s="232"/>
      <c r="K735" s="266"/>
      <c r="L735" s="232"/>
      <c r="M735" s="232"/>
      <c r="N735" s="232"/>
      <c r="O735" s="66"/>
      <c r="P735" s="66"/>
      <c r="Q735" s="68"/>
      <c r="R735" s="261"/>
      <c r="S735" s="261"/>
      <c r="T735" s="261"/>
      <c r="U735" s="261"/>
      <c r="V735" s="261"/>
      <c r="W735" s="261"/>
      <c r="X735" s="261"/>
      <c r="Y735" s="261"/>
    </row>
    <row r="736" spans="1:25" ht="15.75" customHeight="1" x14ac:dyDescent="0.2">
      <c r="A736" s="16"/>
      <c r="B736" s="16"/>
      <c r="C736" s="16"/>
      <c r="D736" s="16"/>
      <c r="E736" s="66"/>
      <c r="F736" s="66"/>
      <c r="G736" s="66"/>
      <c r="H736" s="66"/>
      <c r="I736" s="66"/>
      <c r="J736" s="232"/>
      <c r="K736" s="266"/>
      <c r="L736" s="232"/>
      <c r="M736" s="232"/>
      <c r="N736" s="232"/>
      <c r="O736" s="66"/>
      <c r="P736" s="66"/>
      <c r="Q736" s="68"/>
      <c r="R736" s="261"/>
      <c r="S736" s="261"/>
      <c r="T736" s="261"/>
      <c r="U736" s="261"/>
      <c r="V736" s="261"/>
      <c r="W736" s="261"/>
      <c r="X736" s="261"/>
      <c r="Y736" s="261"/>
    </row>
    <row r="737" spans="1:25" ht="15.75" customHeight="1" x14ac:dyDescent="0.2">
      <c r="A737" s="16"/>
      <c r="B737" s="16"/>
      <c r="C737" s="16"/>
      <c r="D737" s="16"/>
      <c r="E737" s="66"/>
      <c r="F737" s="66"/>
      <c r="G737" s="66"/>
      <c r="H737" s="66"/>
      <c r="I737" s="66"/>
      <c r="J737" s="232"/>
      <c r="K737" s="266"/>
      <c r="L737" s="232"/>
      <c r="M737" s="232"/>
      <c r="N737" s="232"/>
      <c r="O737" s="66"/>
      <c r="P737" s="66"/>
      <c r="Q737" s="68"/>
      <c r="R737" s="261"/>
      <c r="S737" s="261"/>
      <c r="T737" s="261"/>
      <c r="U737" s="261"/>
      <c r="V737" s="261"/>
      <c r="W737" s="261"/>
      <c r="X737" s="261"/>
      <c r="Y737" s="261"/>
    </row>
    <row r="738" spans="1:25" ht="15.75" customHeight="1" x14ac:dyDescent="0.2">
      <c r="A738" s="16"/>
      <c r="B738" s="16"/>
      <c r="C738" s="16"/>
      <c r="D738" s="16"/>
      <c r="E738" s="66"/>
      <c r="F738" s="66"/>
      <c r="G738" s="66"/>
      <c r="H738" s="66"/>
      <c r="I738" s="66"/>
      <c r="J738" s="232"/>
      <c r="K738" s="266"/>
      <c r="L738" s="232"/>
      <c r="M738" s="232"/>
      <c r="N738" s="232"/>
      <c r="O738" s="66"/>
      <c r="P738" s="66"/>
      <c r="Q738" s="68"/>
      <c r="R738" s="261"/>
      <c r="S738" s="261"/>
      <c r="T738" s="261"/>
      <c r="U738" s="261"/>
      <c r="V738" s="261"/>
      <c r="W738" s="261"/>
      <c r="X738" s="261"/>
      <c r="Y738" s="261"/>
    </row>
    <row r="739" spans="1:25" ht="15.75" customHeight="1" x14ac:dyDescent="0.2">
      <c r="A739" s="16"/>
      <c r="B739" s="16"/>
      <c r="C739" s="16"/>
      <c r="D739" s="16"/>
      <c r="E739" s="66"/>
      <c r="F739" s="66"/>
      <c r="G739" s="66"/>
      <c r="H739" s="66"/>
      <c r="I739" s="66"/>
      <c r="J739" s="232"/>
      <c r="K739" s="266"/>
      <c r="L739" s="232"/>
      <c r="M739" s="232"/>
      <c r="N739" s="232"/>
      <c r="O739" s="66"/>
      <c r="P739" s="66"/>
      <c r="Q739" s="68"/>
      <c r="R739" s="261"/>
      <c r="S739" s="261"/>
      <c r="T739" s="261"/>
      <c r="U739" s="261"/>
      <c r="V739" s="261"/>
      <c r="W739" s="261"/>
      <c r="X739" s="261"/>
      <c r="Y739" s="261"/>
    </row>
    <row r="740" spans="1:25" ht="15.75" customHeight="1" x14ac:dyDescent="0.2">
      <c r="A740" s="16"/>
      <c r="B740" s="16"/>
      <c r="C740" s="16"/>
      <c r="D740" s="16"/>
      <c r="E740" s="66"/>
      <c r="F740" s="66"/>
      <c r="G740" s="66"/>
      <c r="H740" s="66"/>
      <c r="I740" s="66"/>
      <c r="J740" s="232"/>
      <c r="K740" s="266"/>
      <c r="L740" s="232"/>
      <c r="M740" s="232"/>
      <c r="N740" s="232"/>
      <c r="O740" s="66"/>
      <c r="P740" s="66"/>
      <c r="Q740" s="68"/>
      <c r="R740" s="261"/>
      <c r="S740" s="261"/>
      <c r="T740" s="261"/>
      <c r="U740" s="261"/>
      <c r="V740" s="261"/>
      <c r="W740" s="261"/>
      <c r="X740" s="261"/>
      <c r="Y740" s="261"/>
    </row>
    <row r="741" spans="1:25" ht="15.75" customHeight="1" x14ac:dyDescent="0.2">
      <c r="A741" s="16"/>
      <c r="B741" s="16"/>
      <c r="C741" s="16"/>
      <c r="D741" s="16"/>
      <c r="E741" s="66"/>
      <c r="F741" s="66"/>
      <c r="G741" s="66"/>
      <c r="H741" s="66"/>
      <c r="I741" s="66"/>
      <c r="J741" s="232"/>
      <c r="K741" s="266"/>
      <c r="L741" s="232"/>
      <c r="M741" s="232"/>
      <c r="N741" s="232"/>
      <c r="O741" s="66"/>
      <c r="P741" s="66"/>
      <c r="Q741" s="68"/>
      <c r="R741" s="261"/>
      <c r="S741" s="261"/>
      <c r="T741" s="261"/>
      <c r="U741" s="261"/>
      <c r="V741" s="261"/>
      <c r="W741" s="261"/>
      <c r="X741" s="261"/>
      <c r="Y741" s="261"/>
    </row>
    <row r="742" spans="1:25" ht="15.75" customHeight="1" x14ac:dyDescent="0.2">
      <c r="A742" s="16"/>
      <c r="B742" s="16"/>
      <c r="C742" s="16"/>
      <c r="D742" s="16"/>
      <c r="E742" s="66"/>
      <c r="F742" s="66"/>
      <c r="G742" s="66"/>
      <c r="H742" s="66"/>
      <c r="I742" s="66"/>
      <c r="J742" s="232"/>
      <c r="K742" s="266"/>
      <c r="L742" s="232"/>
      <c r="M742" s="232"/>
      <c r="N742" s="232"/>
      <c r="O742" s="66"/>
      <c r="P742" s="66"/>
      <c r="Q742" s="68"/>
      <c r="R742" s="261"/>
      <c r="S742" s="261"/>
      <c r="T742" s="261"/>
      <c r="U742" s="261"/>
      <c r="V742" s="261"/>
      <c r="W742" s="261"/>
      <c r="X742" s="261"/>
      <c r="Y742" s="261"/>
    </row>
    <row r="743" spans="1:25" ht="15.75" customHeight="1" x14ac:dyDescent="0.2">
      <c r="A743" s="16"/>
      <c r="B743" s="16"/>
      <c r="C743" s="16"/>
      <c r="D743" s="16"/>
      <c r="E743" s="66"/>
      <c r="F743" s="66"/>
      <c r="G743" s="66"/>
      <c r="H743" s="66"/>
      <c r="I743" s="66"/>
      <c r="J743" s="232"/>
      <c r="K743" s="266"/>
      <c r="L743" s="232"/>
      <c r="M743" s="232"/>
      <c r="N743" s="232"/>
      <c r="O743" s="66"/>
      <c r="P743" s="66"/>
      <c r="Q743" s="68"/>
      <c r="R743" s="261"/>
      <c r="S743" s="261"/>
      <c r="T743" s="261"/>
      <c r="U743" s="261"/>
      <c r="V743" s="261"/>
      <c r="W743" s="261"/>
      <c r="X743" s="261"/>
      <c r="Y743" s="261"/>
    </row>
    <row r="744" spans="1:25" ht="15.75" customHeight="1" x14ac:dyDescent="0.2">
      <c r="A744" s="16"/>
      <c r="B744" s="16"/>
      <c r="C744" s="16"/>
      <c r="D744" s="16"/>
      <c r="E744" s="66"/>
      <c r="F744" s="66"/>
      <c r="G744" s="66"/>
      <c r="H744" s="66"/>
      <c r="I744" s="66"/>
      <c r="J744" s="232"/>
      <c r="K744" s="266"/>
      <c r="L744" s="232"/>
      <c r="M744" s="232"/>
      <c r="N744" s="232"/>
      <c r="O744" s="66"/>
      <c r="P744" s="66"/>
      <c r="Q744" s="68"/>
      <c r="R744" s="261"/>
      <c r="S744" s="261"/>
      <c r="T744" s="261"/>
      <c r="U744" s="261"/>
      <c r="V744" s="261"/>
      <c r="W744" s="261"/>
      <c r="X744" s="261"/>
      <c r="Y744" s="261"/>
    </row>
    <row r="745" spans="1:25" ht="15.75" customHeight="1" x14ac:dyDescent="0.2">
      <c r="A745" s="16"/>
      <c r="B745" s="16"/>
      <c r="C745" s="16"/>
      <c r="D745" s="16"/>
      <c r="E745" s="66"/>
      <c r="F745" s="66"/>
      <c r="G745" s="66"/>
      <c r="H745" s="66"/>
      <c r="I745" s="66"/>
      <c r="J745" s="232"/>
      <c r="K745" s="266"/>
      <c r="L745" s="232"/>
      <c r="M745" s="232"/>
      <c r="N745" s="232"/>
      <c r="O745" s="66"/>
      <c r="P745" s="66"/>
      <c r="Q745" s="68"/>
      <c r="R745" s="261"/>
      <c r="S745" s="261"/>
      <c r="T745" s="261"/>
      <c r="U745" s="261"/>
      <c r="V745" s="261"/>
      <c r="W745" s="261"/>
      <c r="X745" s="261"/>
      <c r="Y745" s="261"/>
    </row>
    <row r="746" spans="1:25" ht="15.75" customHeight="1" x14ac:dyDescent="0.2">
      <c r="A746" s="16"/>
      <c r="B746" s="16"/>
      <c r="C746" s="16"/>
      <c r="D746" s="16"/>
      <c r="E746" s="66"/>
      <c r="F746" s="66"/>
      <c r="G746" s="66"/>
      <c r="H746" s="66"/>
      <c r="I746" s="66"/>
      <c r="J746" s="232"/>
      <c r="K746" s="266"/>
      <c r="L746" s="232"/>
      <c r="M746" s="232"/>
      <c r="N746" s="232"/>
      <c r="O746" s="66"/>
      <c r="P746" s="66"/>
      <c r="Q746" s="68"/>
      <c r="R746" s="261"/>
      <c r="S746" s="261"/>
      <c r="T746" s="261"/>
      <c r="U746" s="261"/>
      <c r="V746" s="261"/>
      <c r="W746" s="261"/>
      <c r="X746" s="261"/>
      <c r="Y746" s="261"/>
    </row>
    <row r="747" spans="1:25" ht="15.75" customHeight="1" x14ac:dyDescent="0.2">
      <c r="A747" s="16"/>
      <c r="B747" s="16"/>
      <c r="C747" s="16"/>
      <c r="D747" s="16"/>
      <c r="E747" s="66"/>
      <c r="F747" s="66"/>
      <c r="G747" s="66"/>
      <c r="H747" s="66"/>
      <c r="I747" s="66"/>
      <c r="J747" s="232"/>
      <c r="K747" s="266"/>
      <c r="L747" s="232"/>
      <c r="M747" s="232"/>
      <c r="N747" s="232"/>
      <c r="O747" s="66"/>
      <c r="P747" s="66"/>
      <c r="Q747" s="68"/>
      <c r="R747" s="261"/>
      <c r="S747" s="261"/>
      <c r="T747" s="261"/>
      <c r="U747" s="261"/>
      <c r="V747" s="261"/>
      <c r="W747" s="261"/>
      <c r="X747" s="261"/>
      <c r="Y747" s="261"/>
    </row>
    <row r="748" spans="1:25" ht="15.75" customHeight="1" x14ac:dyDescent="0.2">
      <c r="A748" s="16"/>
      <c r="B748" s="16"/>
      <c r="C748" s="16"/>
      <c r="D748" s="16"/>
      <c r="E748" s="66"/>
      <c r="F748" s="66"/>
      <c r="G748" s="66"/>
      <c r="H748" s="66"/>
      <c r="I748" s="66"/>
      <c r="J748" s="232"/>
      <c r="K748" s="266"/>
      <c r="L748" s="232"/>
      <c r="M748" s="232"/>
      <c r="N748" s="232"/>
      <c r="O748" s="66"/>
      <c r="P748" s="66"/>
      <c r="Q748" s="68"/>
      <c r="R748" s="261"/>
      <c r="S748" s="261"/>
      <c r="T748" s="261"/>
      <c r="U748" s="261"/>
      <c r="V748" s="261"/>
      <c r="W748" s="261"/>
      <c r="X748" s="261"/>
      <c r="Y748" s="261"/>
    </row>
    <row r="749" spans="1:25" ht="15.75" customHeight="1" x14ac:dyDescent="0.2">
      <c r="A749" s="16"/>
      <c r="B749" s="16"/>
      <c r="C749" s="16"/>
      <c r="D749" s="16"/>
      <c r="E749" s="66"/>
      <c r="F749" s="66"/>
      <c r="G749" s="66"/>
      <c r="H749" s="66"/>
      <c r="I749" s="66"/>
      <c r="J749" s="232"/>
      <c r="K749" s="266"/>
      <c r="L749" s="232"/>
      <c r="M749" s="232"/>
      <c r="N749" s="232"/>
      <c r="O749" s="66"/>
      <c r="P749" s="66"/>
      <c r="Q749" s="68"/>
      <c r="R749" s="261"/>
      <c r="S749" s="261"/>
      <c r="T749" s="261"/>
      <c r="U749" s="261"/>
      <c r="V749" s="261"/>
      <c r="W749" s="261"/>
      <c r="X749" s="261"/>
      <c r="Y749" s="261"/>
    </row>
    <row r="750" spans="1:25" ht="15.75" customHeight="1" x14ac:dyDescent="0.2">
      <c r="A750" s="16"/>
      <c r="B750" s="16"/>
      <c r="C750" s="16"/>
      <c r="D750" s="16"/>
      <c r="E750" s="66"/>
      <c r="F750" s="66"/>
      <c r="G750" s="66"/>
      <c r="H750" s="66"/>
      <c r="I750" s="66"/>
      <c r="J750" s="232"/>
      <c r="K750" s="266"/>
      <c r="L750" s="232"/>
      <c r="M750" s="232"/>
      <c r="N750" s="232"/>
      <c r="O750" s="66"/>
      <c r="P750" s="66"/>
      <c r="Q750" s="68"/>
      <c r="R750" s="261"/>
      <c r="S750" s="261"/>
      <c r="T750" s="261"/>
      <c r="U750" s="261"/>
      <c r="V750" s="261"/>
      <c r="W750" s="261"/>
      <c r="X750" s="261"/>
      <c r="Y750" s="261"/>
    </row>
    <row r="751" spans="1:25" ht="15.75" customHeight="1" x14ac:dyDescent="0.2">
      <c r="A751" s="16"/>
      <c r="B751" s="16"/>
      <c r="C751" s="16"/>
      <c r="D751" s="16"/>
      <c r="E751" s="66"/>
      <c r="F751" s="66"/>
      <c r="G751" s="66"/>
      <c r="H751" s="66"/>
      <c r="I751" s="66"/>
      <c r="J751" s="232"/>
      <c r="K751" s="266"/>
      <c r="L751" s="232"/>
      <c r="M751" s="232"/>
      <c r="N751" s="232"/>
      <c r="O751" s="66"/>
      <c r="P751" s="66"/>
      <c r="Q751" s="68"/>
      <c r="R751" s="261"/>
      <c r="S751" s="261"/>
      <c r="T751" s="261"/>
      <c r="U751" s="261"/>
      <c r="V751" s="261"/>
      <c r="W751" s="261"/>
      <c r="X751" s="261"/>
      <c r="Y751" s="261"/>
    </row>
    <row r="752" spans="1:25" ht="15.75" customHeight="1" x14ac:dyDescent="0.2">
      <c r="A752" s="16"/>
      <c r="B752" s="16"/>
      <c r="C752" s="16"/>
      <c r="D752" s="16"/>
      <c r="E752" s="66"/>
      <c r="F752" s="66"/>
      <c r="G752" s="66"/>
      <c r="H752" s="66"/>
      <c r="I752" s="66"/>
      <c r="J752" s="232"/>
      <c r="K752" s="266"/>
      <c r="L752" s="232"/>
      <c r="M752" s="232"/>
      <c r="N752" s="232"/>
      <c r="O752" s="66"/>
      <c r="P752" s="66"/>
      <c r="Q752" s="68"/>
      <c r="R752" s="261"/>
      <c r="S752" s="261"/>
      <c r="T752" s="261"/>
      <c r="U752" s="261"/>
      <c r="V752" s="261"/>
      <c r="W752" s="261"/>
      <c r="X752" s="261"/>
      <c r="Y752" s="261"/>
    </row>
    <row r="753" spans="1:25" ht="15.75" customHeight="1" x14ac:dyDescent="0.2">
      <c r="A753" s="16"/>
      <c r="B753" s="16"/>
      <c r="C753" s="16"/>
      <c r="D753" s="16"/>
      <c r="E753" s="66"/>
      <c r="F753" s="66"/>
      <c r="G753" s="66"/>
      <c r="H753" s="66"/>
      <c r="I753" s="66"/>
      <c r="J753" s="232"/>
      <c r="K753" s="266"/>
      <c r="L753" s="232"/>
      <c r="M753" s="232"/>
      <c r="N753" s="232"/>
      <c r="O753" s="66"/>
      <c r="P753" s="66"/>
      <c r="Q753" s="68"/>
      <c r="R753" s="261"/>
      <c r="S753" s="261"/>
      <c r="T753" s="261"/>
      <c r="U753" s="261"/>
      <c r="V753" s="261"/>
      <c r="W753" s="261"/>
      <c r="X753" s="261"/>
      <c r="Y753" s="261"/>
    </row>
    <row r="754" spans="1:25" ht="15.75" customHeight="1" x14ac:dyDescent="0.2">
      <c r="A754" s="16"/>
      <c r="B754" s="16"/>
      <c r="C754" s="16"/>
      <c r="D754" s="16"/>
      <c r="E754" s="66"/>
      <c r="F754" s="66"/>
      <c r="G754" s="66"/>
      <c r="H754" s="66"/>
      <c r="I754" s="66"/>
      <c r="J754" s="232"/>
      <c r="K754" s="266"/>
      <c r="L754" s="232"/>
      <c r="M754" s="232"/>
      <c r="N754" s="232"/>
      <c r="O754" s="66"/>
      <c r="P754" s="66"/>
      <c r="Q754" s="68"/>
      <c r="R754" s="261"/>
      <c r="S754" s="261"/>
      <c r="T754" s="261"/>
      <c r="U754" s="261"/>
      <c r="V754" s="261"/>
      <c r="W754" s="261"/>
      <c r="X754" s="261"/>
      <c r="Y754" s="261"/>
    </row>
    <row r="755" spans="1:25" ht="15.75" customHeight="1" x14ac:dyDescent="0.2">
      <c r="A755" s="16"/>
      <c r="B755" s="16"/>
      <c r="C755" s="16"/>
      <c r="D755" s="16"/>
      <c r="E755" s="66"/>
      <c r="F755" s="66"/>
      <c r="G755" s="66"/>
      <c r="H755" s="66"/>
      <c r="I755" s="66"/>
      <c r="J755" s="232"/>
      <c r="K755" s="266"/>
      <c r="L755" s="232"/>
      <c r="M755" s="232"/>
      <c r="N755" s="232"/>
      <c r="O755" s="66"/>
      <c r="P755" s="66"/>
      <c r="Q755" s="68"/>
      <c r="R755" s="261"/>
      <c r="S755" s="261"/>
      <c r="T755" s="261"/>
      <c r="U755" s="261"/>
      <c r="V755" s="261"/>
      <c r="W755" s="261"/>
      <c r="X755" s="261"/>
      <c r="Y755" s="261"/>
    </row>
    <row r="756" spans="1:25" ht="15.75" customHeight="1" x14ac:dyDescent="0.2">
      <c r="A756" s="16"/>
      <c r="B756" s="16"/>
      <c r="C756" s="16"/>
      <c r="D756" s="16"/>
      <c r="E756" s="66"/>
      <c r="F756" s="66"/>
      <c r="G756" s="66"/>
      <c r="H756" s="66"/>
      <c r="I756" s="66"/>
      <c r="J756" s="232"/>
      <c r="K756" s="266"/>
      <c r="L756" s="232"/>
      <c r="M756" s="232"/>
      <c r="N756" s="232"/>
      <c r="O756" s="66"/>
      <c r="P756" s="66"/>
      <c r="Q756" s="68"/>
      <c r="R756" s="261"/>
      <c r="S756" s="261"/>
      <c r="T756" s="261"/>
      <c r="U756" s="261"/>
      <c r="V756" s="261"/>
      <c r="W756" s="261"/>
      <c r="X756" s="261"/>
      <c r="Y756" s="261"/>
    </row>
    <row r="757" spans="1:25" ht="15.75" customHeight="1" x14ac:dyDescent="0.2">
      <c r="A757" s="16"/>
      <c r="B757" s="16"/>
      <c r="C757" s="16"/>
      <c r="D757" s="16"/>
      <c r="E757" s="66"/>
      <c r="F757" s="66"/>
      <c r="G757" s="66"/>
      <c r="H757" s="66"/>
      <c r="I757" s="66"/>
      <c r="J757" s="232"/>
      <c r="K757" s="266"/>
      <c r="L757" s="232"/>
      <c r="M757" s="232"/>
      <c r="N757" s="232"/>
      <c r="O757" s="66"/>
      <c r="P757" s="66"/>
      <c r="Q757" s="68"/>
      <c r="R757" s="261"/>
      <c r="S757" s="261"/>
      <c r="T757" s="261"/>
      <c r="U757" s="261"/>
      <c r="V757" s="261"/>
      <c r="W757" s="261"/>
      <c r="X757" s="261"/>
      <c r="Y757" s="261"/>
    </row>
    <row r="758" spans="1:25" ht="15.75" customHeight="1" x14ac:dyDescent="0.2">
      <c r="A758" s="16"/>
      <c r="B758" s="16"/>
      <c r="C758" s="16"/>
      <c r="D758" s="16"/>
      <c r="E758" s="66"/>
      <c r="F758" s="66"/>
      <c r="G758" s="66"/>
      <c r="H758" s="66"/>
      <c r="I758" s="66"/>
      <c r="J758" s="232"/>
      <c r="K758" s="266"/>
      <c r="L758" s="232"/>
      <c r="M758" s="232"/>
      <c r="N758" s="232"/>
      <c r="O758" s="66"/>
      <c r="P758" s="66"/>
      <c r="Q758" s="68"/>
      <c r="R758" s="261"/>
      <c r="S758" s="261"/>
      <c r="T758" s="261"/>
      <c r="U758" s="261"/>
      <c r="V758" s="261"/>
      <c r="W758" s="261"/>
      <c r="X758" s="261"/>
      <c r="Y758" s="261"/>
    </row>
    <row r="759" spans="1:25" ht="15.75" customHeight="1" x14ac:dyDescent="0.2">
      <c r="A759" s="16"/>
      <c r="B759" s="16"/>
      <c r="C759" s="16"/>
      <c r="D759" s="16"/>
      <c r="E759" s="66"/>
      <c r="F759" s="66"/>
      <c r="G759" s="66"/>
      <c r="H759" s="66"/>
      <c r="I759" s="66"/>
      <c r="J759" s="232"/>
      <c r="K759" s="266"/>
      <c r="L759" s="232"/>
      <c r="M759" s="232"/>
      <c r="N759" s="232"/>
      <c r="O759" s="66"/>
      <c r="P759" s="66"/>
      <c r="Q759" s="68"/>
      <c r="R759" s="261"/>
      <c r="S759" s="261"/>
      <c r="T759" s="261"/>
      <c r="U759" s="261"/>
      <c r="V759" s="261"/>
      <c r="W759" s="261"/>
      <c r="X759" s="261"/>
      <c r="Y759" s="261"/>
    </row>
    <row r="760" spans="1:25" ht="15.75" customHeight="1" x14ac:dyDescent="0.2">
      <c r="A760" s="16"/>
      <c r="B760" s="16"/>
      <c r="C760" s="16"/>
      <c r="D760" s="16"/>
      <c r="E760" s="66"/>
      <c r="F760" s="66"/>
      <c r="G760" s="66"/>
      <c r="H760" s="66"/>
      <c r="I760" s="66"/>
      <c r="J760" s="232"/>
      <c r="K760" s="266"/>
      <c r="L760" s="232"/>
      <c r="M760" s="232"/>
      <c r="N760" s="232"/>
      <c r="O760" s="66"/>
      <c r="P760" s="66"/>
      <c r="Q760" s="68"/>
      <c r="R760" s="261"/>
      <c r="S760" s="261"/>
      <c r="T760" s="261"/>
      <c r="U760" s="261"/>
      <c r="V760" s="261"/>
      <c r="W760" s="261"/>
      <c r="X760" s="261"/>
      <c r="Y760" s="261"/>
    </row>
    <row r="761" spans="1:25" ht="15.75" customHeight="1" x14ac:dyDescent="0.2">
      <c r="A761" s="16"/>
      <c r="B761" s="16"/>
      <c r="C761" s="16"/>
      <c r="D761" s="16"/>
      <c r="E761" s="66"/>
      <c r="F761" s="66"/>
      <c r="G761" s="66"/>
      <c r="H761" s="66"/>
      <c r="I761" s="66"/>
      <c r="J761" s="232"/>
      <c r="K761" s="266"/>
      <c r="L761" s="232"/>
      <c r="M761" s="232"/>
      <c r="N761" s="232"/>
      <c r="O761" s="66"/>
      <c r="P761" s="66"/>
      <c r="Q761" s="68"/>
      <c r="R761" s="261"/>
      <c r="S761" s="261"/>
      <c r="T761" s="261"/>
      <c r="U761" s="261"/>
      <c r="V761" s="261"/>
      <c r="W761" s="261"/>
      <c r="X761" s="261"/>
      <c r="Y761" s="261"/>
    </row>
    <row r="762" spans="1:25" ht="15.75" customHeight="1" x14ac:dyDescent="0.2">
      <c r="A762" s="16"/>
      <c r="B762" s="16"/>
      <c r="C762" s="16"/>
      <c r="D762" s="16"/>
      <c r="E762" s="66"/>
      <c r="F762" s="66"/>
      <c r="G762" s="66"/>
      <c r="H762" s="66"/>
      <c r="I762" s="66"/>
      <c r="J762" s="232"/>
      <c r="K762" s="266"/>
      <c r="L762" s="232"/>
      <c r="M762" s="232"/>
      <c r="N762" s="232"/>
      <c r="O762" s="66"/>
      <c r="P762" s="66"/>
      <c r="Q762" s="68"/>
      <c r="R762" s="261"/>
      <c r="S762" s="261"/>
      <c r="T762" s="261"/>
      <c r="U762" s="261"/>
      <c r="V762" s="261"/>
      <c r="W762" s="261"/>
      <c r="X762" s="261"/>
      <c r="Y762" s="261"/>
    </row>
    <row r="763" spans="1:25" ht="15.75" customHeight="1" x14ac:dyDescent="0.2">
      <c r="A763" s="16"/>
      <c r="B763" s="16"/>
      <c r="C763" s="16"/>
      <c r="D763" s="16"/>
      <c r="E763" s="66"/>
      <c r="F763" s="66"/>
      <c r="G763" s="66"/>
      <c r="H763" s="66"/>
      <c r="I763" s="66"/>
      <c r="J763" s="232"/>
      <c r="K763" s="266"/>
      <c r="L763" s="232"/>
      <c r="M763" s="232"/>
      <c r="N763" s="232"/>
      <c r="O763" s="66"/>
      <c r="P763" s="66"/>
      <c r="Q763" s="68"/>
      <c r="R763" s="261"/>
      <c r="S763" s="261"/>
      <c r="T763" s="261"/>
      <c r="U763" s="261"/>
      <c r="V763" s="261"/>
      <c r="W763" s="261"/>
      <c r="X763" s="261"/>
      <c r="Y763" s="261"/>
    </row>
    <row r="764" spans="1:25" ht="15.75" customHeight="1" x14ac:dyDescent="0.2">
      <c r="A764" s="16"/>
      <c r="B764" s="16"/>
      <c r="C764" s="16"/>
      <c r="D764" s="16"/>
      <c r="E764" s="66"/>
      <c r="F764" s="66"/>
      <c r="G764" s="66"/>
      <c r="H764" s="66"/>
      <c r="I764" s="66"/>
      <c r="J764" s="232"/>
      <c r="K764" s="266"/>
      <c r="L764" s="232"/>
      <c r="M764" s="232"/>
      <c r="N764" s="232"/>
      <c r="O764" s="66"/>
      <c r="P764" s="66"/>
      <c r="Q764" s="68"/>
      <c r="R764" s="261"/>
      <c r="S764" s="261"/>
      <c r="T764" s="261"/>
      <c r="U764" s="261"/>
      <c r="V764" s="261"/>
      <c r="W764" s="261"/>
      <c r="X764" s="261"/>
      <c r="Y764" s="261"/>
    </row>
    <row r="765" spans="1:25" ht="15.75" customHeight="1" x14ac:dyDescent="0.2">
      <c r="A765" s="16"/>
      <c r="B765" s="16"/>
      <c r="C765" s="16"/>
      <c r="D765" s="16"/>
      <c r="E765" s="66"/>
      <c r="F765" s="66"/>
      <c r="G765" s="66"/>
      <c r="H765" s="66"/>
      <c r="I765" s="66"/>
      <c r="J765" s="232"/>
      <c r="K765" s="266"/>
      <c r="L765" s="232"/>
      <c r="M765" s="232"/>
      <c r="N765" s="232"/>
      <c r="O765" s="66"/>
      <c r="P765" s="66"/>
      <c r="Q765" s="68"/>
      <c r="R765" s="261"/>
      <c r="S765" s="261"/>
      <c r="T765" s="261"/>
      <c r="U765" s="261"/>
      <c r="V765" s="261"/>
      <c r="W765" s="261"/>
      <c r="X765" s="261"/>
      <c r="Y765" s="261"/>
    </row>
    <row r="766" spans="1:25" ht="15.75" customHeight="1" x14ac:dyDescent="0.2">
      <c r="A766" s="16"/>
      <c r="B766" s="16"/>
      <c r="C766" s="16"/>
      <c r="D766" s="16"/>
      <c r="E766" s="66"/>
      <c r="F766" s="66"/>
      <c r="G766" s="66"/>
      <c r="H766" s="66"/>
      <c r="I766" s="66"/>
      <c r="J766" s="232"/>
      <c r="K766" s="266"/>
      <c r="L766" s="232"/>
      <c r="M766" s="232"/>
      <c r="N766" s="232"/>
      <c r="O766" s="66"/>
      <c r="P766" s="66"/>
      <c r="Q766" s="68"/>
      <c r="R766" s="261"/>
      <c r="S766" s="261"/>
      <c r="T766" s="261"/>
      <c r="U766" s="261"/>
      <c r="V766" s="261"/>
      <c r="W766" s="261"/>
      <c r="X766" s="261"/>
      <c r="Y766" s="261"/>
    </row>
    <row r="767" spans="1:25" ht="15.75" customHeight="1" x14ac:dyDescent="0.2">
      <c r="A767" s="16"/>
      <c r="B767" s="16"/>
      <c r="C767" s="16"/>
      <c r="D767" s="16"/>
      <c r="E767" s="66"/>
      <c r="F767" s="66"/>
      <c r="G767" s="66"/>
      <c r="H767" s="66"/>
      <c r="I767" s="66"/>
      <c r="J767" s="232"/>
      <c r="K767" s="266"/>
      <c r="L767" s="232"/>
      <c r="M767" s="232"/>
      <c r="N767" s="232"/>
      <c r="O767" s="66"/>
      <c r="P767" s="66"/>
      <c r="Q767" s="68"/>
      <c r="R767" s="261"/>
      <c r="S767" s="261"/>
      <c r="T767" s="261"/>
      <c r="U767" s="261"/>
      <c r="V767" s="261"/>
      <c r="W767" s="261"/>
      <c r="X767" s="261"/>
      <c r="Y767" s="261"/>
    </row>
    <row r="768" spans="1:25" ht="15.75" customHeight="1" x14ac:dyDescent="0.2">
      <c r="A768" s="16"/>
      <c r="B768" s="16"/>
      <c r="C768" s="16"/>
      <c r="D768" s="16"/>
      <c r="E768" s="66"/>
      <c r="F768" s="66"/>
      <c r="G768" s="66"/>
      <c r="H768" s="66"/>
      <c r="I768" s="66"/>
      <c r="J768" s="232"/>
      <c r="K768" s="266"/>
      <c r="L768" s="232"/>
      <c r="M768" s="232"/>
      <c r="N768" s="232"/>
      <c r="O768" s="66"/>
      <c r="P768" s="66"/>
      <c r="Q768" s="68"/>
      <c r="R768" s="261"/>
      <c r="S768" s="261"/>
      <c r="T768" s="261"/>
      <c r="U768" s="261"/>
      <c r="V768" s="261"/>
      <c r="W768" s="261"/>
      <c r="X768" s="261"/>
      <c r="Y768" s="261"/>
    </row>
    <row r="769" spans="1:25" ht="15.75" customHeight="1" x14ac:dyDescent="0.2">
      <c r="A769" s="16"/>
      <c r="B769" s="16"/>
      <c r="C769" s="16"/>
      <c r="D769" s="16"/>
      <c r="E769" s="66"/>
      <c r="F769" s="66"/>
      <c r="G769" s="66"/>
      <c r="H769" s="66"/>
      <c r="I769" s="66"/>
      <c r="J769" s="232"/>
      <c r="K769" s="266"/>
      <c r="L769" s="232"/>
      <c r="M769" s="232"/>
      <c r="N769" s="232"/>
      <c r="O769" s="66"/>
      <c r="P769" s="66"/>
      <c r="Q769" s="68"/>
      <c r="R769" s="261"/>
      <c r="S769" s="261"/>
      <c r="T769" s="261"/>
      <c r="U769" s="261"/>
      <c r="V769" s="261"/>
      <c r="W769" s="261"/>
      <c r="X769" s="261"/>
      <c r="Y769" s="261"/>
    </row>
    <row r="770" spans="1:25" ht="15.75" customHeight="1" x14ac:dyDescent="0.2">
      <c r="A770" s="16"/>
      <c r="B770" s="16"/>
      <c r="C770" s="16"/>
      <c r="D770" s="16"/>
      <c r="E770" s="66"/>
      <c r="F770" s="66"/>
      <c r="G770" s="66"/>
      <c r="H770" s="66"/>
      <c r="I770" s="66"/>
      <c r="J770" s="232"/>
      <c r="K770" s="266"/>
      <c r="L770" s="232"/>
      <c r="M770" s="232"/>
      <c r="N770" s="232"/>
      <c r="O770" s="66"/>
      <c r="P770" s="66"/>
      <c r="Q770" s="68"/>
      <c r="R770" s="261"/>
      <c r="S770" s="261"/>
      <c r="T770" s="261"/>
      <c r="U770" s="261"/>
      <c r="V770" s="261"/>
      <c r="W770" s="261"/>
      <c r="X770" s="261"/>
      <c r="Y770" s="261"/>
    </row>
    <row r="771" spans="1:25" ht="15.75" customHeight="1" x14ac:dyDescent="0.2">
      <c r="A771" s="16"/>
      <c r="B771" s="16"/>
      <c r="C771" s="16"/>
      <c r="D771" s="16"/>
      <c r="E771" s="66"/>
      <c r="F771" s="66"/>
      <c r="G771" s="66"/>
      <c r="H771" s="66"/>
      <c r="I771" s="66"/>
      <c r="J771" s="232"/>
      <c r="K771" s="266"/>
      <c r="L771" s="232"/>
      <c r="M771" s="232"/>
      <c r="N771" s="232"/>
      <c r="O771" s="66"/>
      <c r="P771" s="66"/>
      <c r="Q771" s="68"/>
      <c r="R771" s="261"/>
      <c r="S771" s="261"/>
      <c r="T771" s="261"/>
      <c r="U771" s="261"/>
      <c r="V771" s="261"/>
      <c r="W771" s="261"/>
      <c r="X771" s="261"/>
      <c r="Y771" s="261"/>
    </row>
    <row r="772" spans="1:25" ht="15.75" customHeight="1" x14ac:dyDescent="0.2">
      <c r="A772" s="16"/>
      <c r="B772" s="16"/>
      <c r="C772" s="16"/>
      <c r="D772" s="16"/>
      <c r="E772" s="66"/>
      <c r="F772" s="66"/>
      <c r="G772" s="66"/>
      <c r="H772" s="66"/>
      <c r="I772" s="66"/>
      <c r="J772" s="232"/>
      <c r="K772" s="266"/>
      <c r="L772" s="232"/>
      <c r="M772" s="232"/>
      <c r="N772" s="232"/>
      <c r="O772" s="66"/>
      <c r="P772" s="66"/>
      <c r="Q772" s="68"/>
      <c r="R772" s="261"/>
      <c r="S772" s="261"/>
      <c r="T772" s="261"/>
      <c r="U772" s="261"/>
      <c r="V772" s="261"/>
      <c r="W772" s="261"/>
      <c r="X772" s="261"/>
      <c r="Y772" s="261"/>
    </row>
    <row r="773" spans="1:25" ht="15.75" customHeight="1" x14ac:dyDescent="0.2">
      <c r="A773" s="16"/>
      <c r="B773" s="16"/>
      <c r="C773" s="16"/>
      <c r="D773" s="16"/>
      <c r="E773" s="66"/>
      <c r="F773" s="66"/>
      <c r="G773" s="66"/>
      <c r="H773" s="66"/>
      <c r="I773" s="66"/>
      <c r="J773" s="232"/>
      <c r="K773" s="266"/>
      <c r="L773" s="232"/>
      <c r="M773" s="232"/>
      <c r="N773" s="232"/>
      <c r="O773" s="66"/>
      <c r="P773" s="66"/>
      <c r="Q773" s="68"/>
      <c r="R773" s="261"/>
      <c r="S773" s="261"/>
      <c r="T773" s="261"/>
      <c r="U773" s="261"/>
      <c r="V773" s="261"/>
      <c r="W773" s="261"/>
      <c r="X773" s="261"/>
      <c r="Y773" s="261"/>
    </row>
    <row r="774" spans="1:25" ht="15.75" customHeight="1" x14ac:dyDescent="0.2">
      <c r="A774" s="16"/>
      <c r="B774" s="16"/>
      <c r="C774" s="16"/>
      <c r="D774" s="16"/>
      <c r="E774" s="66"/>
      <c r="F774" s="66"/>
      <c r="G774" s="66"/>
      <c r="H774" s="66"/>
      <c r="I774" s="66"/>
      <c r="J774" s="232"/>
      <c r="K774" s="266"/>
      <c r="L774" s="232"/>
      <c r="M774" s="232"/>
      <c r="N774" s="232"/>
      <c r="O774" s="66"/>
      <c r="P774" s="66"/>
      <c r="Q774" s="68"/>
      <c r="R774" s="261"/>
      <c r="S774" s="261"/>
      <c r="T774" s="261"/>
      <c r="U774" s="261"/>
      <c r="V774" s="261"/>
      <c r="W774" s="261"/>
      <c r="X774" s="261"/>
      <c r="Y774" s="261"/>
    </row>
    <row r="775" spans="1:25" ht="15.75" customHeight="1" x14ac:dyDescent="0.2">
      <c r="A775" s="16"/>
      <c r="B775" s="16"/>
      <c r="C775" s="16"/>
      <c r="D775" s="16"/>
      <c r="E775" s="66"/>
      <c r="F775" s="66"/>
      <c r="G775" s="66"/>
      <c r="H775" s="66"/>
      <c r="I775" s="66"/>
      <c r="J775" s="232"/>
      <c r="K775" s="266"/>
      <c r="L775" s="232"/>
      <c r="M775" s="232"/>
      <c r="N775" s="232"/>
      <c r="O775" s="66"/>
      <c r="P775" s="66"/>
      <c r="Q775" s="68"/>
      <c r="R775" s="261"/>
      <c r="S775" s="261"/>
      <c r="T775" s="261"/>
      <c r="U775" s="261"/>
      <c r="V775" s="261"/>
      <c r="W775" s="261"/>
      <c r="X775" s="261"/>
      <c r="Y775" s="261"/>
    </row>
    <row r="776" spans="1:25" ht="15.75" customHeight="1" x14ac:dyDescent="0.2">
      <c r="A776" s="16"/>
      <c r="B776" s="16"/>
      <c r="C776" s="16"/>
      <c r="D776" s="16"/>
      <c r="E776" s="66"/>
      <c r="F776" s="66"/>
      <c r="G776" s="66"/>
      <c r="H776" s="66"/>
      <c r="I776" s="66"/>
      <c r="J776" s="232"/>
      <c r="K776" s="266"/>
      <c r="L776" s="232"/>
      <c r="M776" s="232"/>
      <c r="N776" s="232"/>
      <c r="O776" s="66"/>
      <c r="P776" s="66"/>
      <c r="Q776" s="68"/>
      <c r="R776" s="261"/>
      <c r="S776" s="261"/>
      <c r="T776" s="261"/>
      <c r="U776" s="261"/>
      <c r="V776" s="261"/>
      <c r="W776" s="261"/>
      <c r="X776" s="261"/>
      <c r="Y776" s="261"/>
    </row>
    <row r="777" spans="1:25" ht="15.75" customHeight="1" x14ac:dyDescent="0.2">
      <c r="A777" s="16"/>
      <c r="B777" s="16"/>
      <c r="C777" s="16"/>
      <c r="D777" s="16"/>
      <c r="E777" s="66"/>
      <c r="F777" s="66"/>
      <c r="G777" s="66"/>
      <c r="H777" s="66"/>
      <c r="I777" s="66"/>
      <c r="J777" s="232"/>
      <c r="K777" s="266"/>
      <c r="L777" s="232"/>
      <c r="M777" s="232"/>
      <c r="N777" s="232"/>
      <c r="O777" s="66"/>
      <c r="P777" s="66"/>
      <c r="Q777" s="68"/>
      <c r="R777" s="261"/>
      <c r="S777" s="261"/>
      <c r="T777" s="261"/>
      <c r="U777" s="261"/>
      <c r="V777" s="261"/>
      <c r="W777" s="261"/>
      <c r="X777" s="261"/>
      <c r="Y777" s="261"/>
    </row>
    <row r="778" spans="1:25" ht="15.75" customHeight="1" x14ac:dyDescent="0.2">
      <c r="A778" s="16"/>
      <c r="B778" s="16"/>
      <c r="C778" s="16"/>
      <c r="D778" s="16"/>
      <c r="E778" s="66"/>
      <c r="F778" s="66"/>
      <c r="G778" s="66"/>
      <c r="H778" s="66"/>
      <c r="I778" s="66"/>
      <c r="J778" s="232"/>
      <c r="K778" s="266"/>
      <c r="L778" s="232"/>
      <c r="M778" s="232"/>
      <c r="N778" s="232"/>
      <c r="O778" s="66"/>
      <c r="P778" s="66"/>
      <c r="Q778" s="68"/>
      <c r="R778" s="261"/>
      <c r="S778" s="261"/>
      <c r="T778" s="261"/>
      <c r="U778" s="261"/>
      <c r="V778" s="261"/>
      <c r="W778" s="261"/>
      <c r="X778" s="261"/>
      <c r="Y778" s="261"/>
    </row>
    <row r="779" spans="1:25" ht="15.75" customHeight="1" x14ac:dyDescent="0.2">
      <c r="A779" s="16"/>
      <c r="B779" s="16"/>
      <c r="C779" s="16"/>
      <c r="D779" s="16"/>
      <c r="E779" s="66"/>
      <c r="F779" s="66"/>
      <c r="G779" s="66"/>
      <c r="H779" s="66"/>
      <c r="I779" s="66"/>
      <c r="J779" s="232"/>
      <c r="K779" s="266"/>
      <c r="L779" s="232"/>
      <c r="M779" s="232"/>
      <c r="N779" s="232"/>
      <c r="O779" s="66"/>
      <c r="P779" s="66"/>
      <c r="Q779" s="68"/>
      <c r="R779" s="261"/>
      <c r="S779" s="261"/>
      <c r="T779" s="261"/>
      <c r="U779" s="261"/>
      <c r="V779" s="261"/>
      <c r="W779" s="261"/>
      <c r="X779" s="261"/>
      <c r="Y779" s="261"/>
    </row>
    <row r="780" spans="1:25" ht="15.75" customHeight="1" x14ac:dyDescent="0.2">
      <c r="A780" s="16"/>
      <c r="B780" s="16"/>
      <c r="C780" s="16"/>
      <c r="D780" s="16"/>
      <c r="E780" s="66"/>
      <c r="F780" s="66"/>
      <c r="G780" s="66"/>
      <c r="H780" s="66"/>
      <c r="I780" s="66"/>
      <c r="J780" s="232"/>
      <c r="K780" s="266"/>
      <c r="L780" s="232"/>
      <c r="M780" s="232"/>
      <c r="N780" s="232"/>
      <c r="O780" s="66"/>
      <c r="P780" s="66"/>
      <c r="Q780" s="68"/>
      <c r="R780" s="261"/>
      <c r="S780" s="261"/>
      <c r="T780" s="261"/>
      <c r="U780" s="261"/>
      <c r="V780" s="261"/>
      <c r="W780" s="261"/>
      <c r="X780" s="261"/>
      <c r="Y780" s="261"/>
    </row>
    <row r="781" spans="1:25" ht="15.75" customHeight="1" x14ac:dyDescent="0.2">
      <c r="A781" s="16"/>
      <c r="B781" s="16"/>
      <c r="C781" s="16"/>
      <c r="D781" s="16"/>
      <c r="E781" s="66"/>
      <c r="F781" s="66"/>
      <c r="G781" s="66"/>
      <c r="H781" s="66"/>
      <c r="I781" s="66"/>
      <c r="J781" s="232"/>
      <c r="K781" s="266"/>
      <c r="L781" s="232"/>
      <c r="M781" s="232"/>
      <c r="N781" s="232"/>
      <c r="O781" s="66"/>
      <c r="P781" s="66"/>
      <c r="Q781" s="68"/>
      <c r="R781" s="261"/>
      <c r="S781" s="261"/>
      <c r="T781" s="261"/>
      <c r="U781" s="261"/>
      <c r="V781" s="261"/>
      <c r="W781" s="261"/>
      <c r="X781" s="261"/>
      <c r="Y781" s="261"/>
    </row>
    <row r="782" spans="1:25" ht="15.75" customHeight="1" x14ac:dyDescent="0.2">
      <c r="A782" s="16"/>
      <c r="B782" s="16"/>
      <c r="C782" s="16"/>
      <c r="D782" s="16"/>
      <c r="E782" s="66"/>
      <c r="F782" s="66"/>
      <c r="G782" s="66"/>
      <c r="H782" s="66"/>
      <c r="I782" s="66"/>
      <c r="J782" s="232"/>
      <c r="K782" s="266"/>
      <c r="L782" s="232"/>
      <c r="M782" s="232"/>
      <c r="N782" s="232"/>
      <c r="O782" s="66"/>
      <c r="P782" s="66"/>
      <c r="Q782" s="68"/>
      <c r="R782" s="261"/>
      <c r="S782" s="261"/>
      <c r="T782" s="261"/>
      <c r="U782" s="261"/>
      <c r="V782" s="261"/>
      <c r="W782" s="261"/>
      <c r="X782" s="261"/>
      <c r="Y782" s="261"/>
    </row>
    <row r="783" spans="1:25" ht="15.75" customHeight="1" x14ac:dyDescent="0.2">
      <c r="A783" s="16"/>
      <c r="B783" s="16"/>
      <c r="C783" s="16"/>
      <c r="D783" s="16"/>
      <c r="E783" s="66"/>
      <c r="F783" s="66"/>
      <c r="G783" s="66"/>
      <c r="H783" s="66"/>
      <c r="I783" s="66"/>
      <c r="J783" s="232"/>
      <c r="K783" s="266"/>
      <c r="L783" s="232"/>
      <c r="M783" s="232"/>
      <c r="N783" s="232"/>
      <c r="O783" s="66"/>
      <c r="P783" s="66"/>
      <c r="Q783" s="68"/>
      <c r="R783" s="261"/>
      <c r="S783" s="261"/>
      <c r="T783" s="261"/>
      <c r="U783" s="261"/>
      <c r="V783" s="261"/>
      <c r="W783" s="261"/>
      <c r="X783" s="261"/>
      <c r="Y783" s="261"/>
    </row>
    <row r="784" spans="1:25" ht="15.75" customHeight="1" x14ac:dyDescent="0.2">
      <c r="A784" s="16"/>
      <c r="B784" s="16"/>
      <c r="C784" s="16"/>
      <c r="D784" s="16"/>
      <c r="E784" s="66"/>
      <c r="F784" s="66"/>
      <c r="G784" s="66"/>
      <c r="H784" s="66"/>
      <c r="I784" s="66"/>
      <c r="J784" s="232"/>
      <c r="K784" s="266"/>
      <c r="L784" s="232"/>
      <c r="M784" s="232"/>
      <c r="N784" s="232"/>
      <c r="O784" s="66"/>
      <c r="P784" s="66"/>
      <c r="Q784" s="68"/>
      <c r="R784" s="261"/>
      <c r="S784" s="261"/>
      <c r="T784" s="261"/>
      <c r="U784" s="261"/>
      <c r="V784" s="261"/>
      <c r="W784" s="261"/>
      <c r="X784" s="261"/>
      <c r="Y784" s="261"/>
    </row>
    <row r="785" spans="1:25" ht="15.75" customHeight="1" x14ac:dyDescent="0.2">
      <c r="A785" s="16"/>
      <c r="B785" s="16"/>
      <c r="C785" s="16"/>
      <c r="D785" s="16"/>
      <c r="E785" s="66"/>
      <c r="F785" s="66"/>
      <c r="G785" s="66"/>
      <c r="H785" s="66"/>
      <c r="I785" s="66"/>
      <c r="J785" s="232"/>
      <c r="K785" s="266"/>
      <c r="L785" s="232"/>
      <c r="M785" s="232"/>
      <c r="N785" s="232"/>
      <c r="O785" s="66"/>
      <c r="P785" s="66"/>
      <c r="Q785" s="68"/>
      <c r="R785" s="261"/>
      <c r="S785" s="261"/>
      <c r="T785" s="261"/>
      <c r="U785" s="261"/>
      <c r="V785" s="261"/>
      <c r="W785" s="261"/>
      <c r="X785" s="261"/>
      <c r="Y785" s="261"/>
    </row>
    <row r="786" spans="1:25" ht="15.75" customHeight="1" x14ac:dyDescent="0.2">
      <c r="A786" s="16"/>
      <c r="B786" s="16"/>
      <c r="C786" s="16"/>
      <c r="D786" s="16"/>
      <c r="E786" s="66"/>
      <c r="F786" s="66"/>
      <c r="G786" s="66"/>
      <c r="H786" s="66"/>
      <c r="I786" s="66"/>
      <c r="J786" s="232"/>
      <c r="K786" s="266"/>
      <c r="L786" s="232"/>
      <c r="M786" s="232"/>
      <c r="N786" s="232"/>
      <c r="O786" s="66"/>
      <c r="P786" s="66"/>
      <c r="Q786" s="68"/>
      <c r="R786" s="261"/>
      <c r="S786" s="261"/>
      <c r="T786" s="261"/>
      <c r="U786" s="261"/>
      <c r="V786" s="261"/>
      <c r="W786" s="261"/>
      <c r="X786" s="261"/>
      <c r="Y786" s="261"/>
    </row>
    <row r="787" spans="1:25" ht="15.75" customHeight="1" x14ac:dyDescent="0.2">
      <c r="A787" s="16"/>
      <c r="B787" s="16"/>
      <c r="C787" s="16"/>
      <c r="D787" s="16"/>
      <c r="E787" s="66"/>
      <c r="F787" s="66"/>
      <c r="G787" s="66"/>
      <c r="H787" s="66"/>
      <c r="I787" s="66"/>
      <c r="J787" s="232"/>
      <c r="K787" s="266"/>
      <c r="L787" s="232"/>
      <c r="M787" s="232"/>
      <c r="N787" s="232"/>
      <c r="O787" s="66"/>
      <c r="P787" s="66"/>
      <c r="Q787" s="68"/>
      <c r="R787" s="261"/>
      <c r="S787" s="261"/>
      <c r="T787" s="261"/>
      <c r="U787" s="261"/>
      <c r="V787" s="261"/>
      <c r="W787" s="261"/>
      <c r="X787" s="261"/>
      <c r="Y787" s="261"/>
    </row>
    <row r="788" spans="1:25" ht="15.75" customHeight="1" x14ac:dyDescent="0.2">
      <c r="A788" s="16"/>
      <c r="B788" s="16"/>
      <c r="C788" s="16"/>
      <c r="D788" s="16"/>
      <c r="E788" s="66"/>
      <c r="F788" s="66"/>
      <c r="G788" s="66"/>
      <c r="H788" s="66"/>
      <c r="I788" s="66"/>
      <c r="J788" s="232"/>
      <c r="K788" s="266"/>
      <c r="L788" s="232"/>
      <c r="M788" s="232"/>
      <c r="N788" s="232"/>
      <c r="O788" s="66"/>
      <c r="P788" s="66"/>
      <c r="Q788" s="68"/>
      <c r="R788" s="261"/>
      <c r="S788" s="261"/>
      <c r="T788" s="261"/>
      <c r="U788" s="261"/>
      <c r="V788" s="261"/>
      <c r="W788" s="261"/>
      <c r="X788" s="261"/>
      <c r="Y788" s="261"/>
    </row>
    <row r="789" spans="1:25" ht="15.75" customHeight="1" x14ac:dyDescent="0.2">
      <c r="A789" s="16"/>
      <c r="B789" s="16"/>
      <c r="C789" s="16"/>
      <c r="D789" s="16"/>
      <c r="E789" s="66"/>
      <c r="F789" s="66"/>
      <c r="G789" s="66"/>
      <c r="H789" s="66"/>
      <c r="I789" s="66"/>
      <c r="J789" s="232"/>
      <c r="K789" s="266"/>
      <c r="L789" s="232"/>
      <c r="M789" s="232"/>
      <c r="N789" s="232"/>
      <c r="O789" s="66"/>
      <c r="P789" s="66"/>
      <c r="Q789" s="68"/>
      <c r="R789" s="261"/>
      <c r="S789" s="261"/>
      <c r="T789" s="261"/>
      <c r="U789" s="261"/>
      <c r="V789" s="261"/>
      <c r="W789" s="261"/>
      <c r="X789" s="261"/>
      <c r="Y789" s="261"/>
    </row>
    <row r="790" spans="1:25" ht="15.75" customHeight="1" x14ac:dyDescent="0.2">
      <c r="A790" s="16"/>
      <c r="B790" s="16"/>
      <c r="C790" s="16"/>
      <c r="D790" s="16"/>
      <c r="E790" s="66"/>
      <c r="F790" s="66"/>
      <c r="G790" s="66"/>
      <c r="H790" s="66"/>
      <c r="I790" s="66"/>
      <c r="J790" s="232"/>
      <c r="K790" s="266"/>
      <c r="L790" s="232"/>
      <c r="M790" s="232"/>
      <c r="N790" s="232"/>
      <c r="O790" s="66"/>
      <c r="P790" s="66"/>
      <c r="Q790" s="68"/>
      <c r="R790" s="261"/>
      <c r="S790" s="261"/>
      <c r="T790" s="261"/>
      <c r="U790" s="261"/>
      <c r="V790" s="261"/>
      <c r="W790" s="261"/>
      <c r="X790" s="261"/>
      <c r="Y790" s="261"/>
    </row>
    <row r="791" spans="1:25" ht="15.75" customHeight="1" x14ac:dyDescent="0.2">
      <c r="A791" s="16"/>
      <c r="B791" s="16"/>
      <c r="C791" s="16"/>
      <c r="D791" s="16"/>
      <c r="E791" s="66"/>
      <c r="F791" s="66"/>
      <c r="G791" s="66"/>
      <c r="H791" s="66"/>
      <c r="I791" s="66"/>
      <c r="J791" s="232"/>
      <c r="K791" s="266"/>
      <c r="L791" s="232"/>
      <c r="M791" s="232"/>
      <c r="N791" s="232"/>
      <c r="O791" s="66"/>
      <c r="P791" s="66"/>
      <c r="Q791" s="68"/>
      <c r="R791" s="261"/>
      <c r="S791" s="261"/>
      <c r="T791" s="261"/>
      <c r="U791" s="261"/>
      <c r="V791" s="261"/>
      <c r="W791" s="261"/>
      <c r="X791" s="261"/>
      <c r="Y791" s="261"/>
    </row>
    <row r="792" spans="1:25" ht="15.75" customHeight="1" x14ac:dyDescent="0.2">
      <c r="A792" s="16"/>
      <c r="B792" s="16"/>
      <c r="C792" s="16"/>
      <c r="D792" s="16"/>
      <c r="E792" s="66"/>
      <c r="F792" s="66"/>
      <c r="G792" s="66"/>
      <c r="H792" s="66"/>
      <c r="I792" s="66"/>
      <c r="J792" s="232"/>
      <c r="K792" s="266"/>
      <c r="L792" s="232"/>
      <c r="M792" s="232"/>
      <c r="N792" s="232"/>
      <c r="O792" s="66"/>
      <c r="P792" s="66"/>
      <c r="Q792" s="68"/>
      <c r="R792" s="261"/>
      <c r="S792" s="261"/>
      <c r="T792" s="261"/>
      <c r="U792" s="261"/>
      <c r="V792" s="261"/>
      <c r="W792" s="261"/>
      <c r="X792" s="261"/>
      <c r="Y792" s="261"/>
    </row>
    <row r="793" spans="1:25" ht="15.75" customHeight="1" x14ac:dyDescent="0.2">
      <c r="A793" s="16"/>
      <c r="B793" s="16"/>
      <c r="C793" s="16"/>
      <c r="D793" s="16"/>
      <c r="E793" s="66"/>
      <c r="F793" s="66"/>
      <c r="G793" s="66"/>
      <c r="H793" s="66"/>
      <c r="I793" s="66"/>
      <c r="J793" s="232"/>
      <c r="K793" s="266"/>
      <c r="L793" s="232"/>
      <c r="M793" s="232"/>
      <c r="N793" s="232"/>
      <c r="O793" s="66"/>
      <c r="P793" s="66"/>
      <c r="Q793" s="68"/>
      <c r="R793" s="261"/>
      <c r="S793" s="261"/>
      <c r="T793" s="261"/>
      <c r="U793" s="261"/>
      <c r="V793" s="261"/>
      <c r="W793" s="261"/>
      <c r="X793" s="261"/>
      <c r="Y793" s="261"/>
    </row>
    <row r="794" spans="1:25" ht="15.75" customHeight="1" x14ac:dyDescent="0.2">
      <c r="A794" s="16"/>
      <c r="B794" s="16"/>
      <c r="C794" s="16"/>
      <c r="D794" s="16"/>
      <c r="E794" s="66"/>
      <c r="F794" s="66"/>
      <c r="G794" s="66"/>
      <c r="H794" s="66"/>
      <c r="I794" s="66"/>
      <c r="J794" s="232"/>
      <c r="K794" s="266"/>
      <c r="L794" s="232"/>
      <c r="M794" s="232"/>
      <c r="N794" s="232"/>
      <c r="O794" s="66"/>
      <c r="P794" s="66"/>
      <c r="Q794" s="68"/>
      <c r="R794" s="261"/>
      <c r="S794" s="261"/>
      <c r="T794" s="261"/>
      <c r="U794" s="261"/>
      <c r="V794" s="261"/>
      <c r="W794" s="261"/>
      <c r="X794" s="261"/>
      <c r="Y794" s="261"/>
    </row>
    <row r="795" spans="1:25" ht="15.75" customHeight="1" x14ac:dyDescent="0.2">
      <c r="A795" s="16"/>
      <c r="B795" s="16"/>
      <c r="C795" s="16"/>
      <c r="D795" s="16"/>
      <c r="E795" s="66"/>
      <c r="F795" s="66"/>
      <c r="G795" s="66"/>
      <c r="H795" s="66"/>
      <c r="I795" s="66"/>
      <c r="J795" s="232"/>
      <c r="K795" s="266"/>
      <c r="L795" s="232"/>
      <c r="M795" s="232"/>
      <c r="N795" s="232"/>
      <c r="O795" s="66"/>
      <c r="P795" s="66"/>
      <c r="Q795" s="68"/>
      <c r="R795" s="261"/>
      <c r="S795" s="261"/>
      <c r="T795" s="261"/>
      <c r="U795" s="261"/>
      <c r="V795" s="261"/>
      <c r="W795" s="261"/>
      <c r="X795" s="261"/>
      <c r="Y795" s="261"/>
    </row>
    <row r="796" spans="1:25" ht="15.75" customHeight="1" x14ac:dyDescent="0.2">
      <c r="A796" s="16"/>
      <c r="B796" s="16"/>
      <c r="C796" s="16"/>
      <c r="D796" s="16"/>
      <c r="E796" s="66"/>
      <c r="F796" s="66"/>
      <c r="G796" s="66"/>
      <c r="H796" s="66"/>
      <c r="I796" s="66"/>
      <c r="J796" s="232"/>
      <c r="K796" s="266"/>
      <c r="L796" s="232"/>
      <c r="M796" s="232"/>
      <c r="N796" s="232"/>
      <c r="O796" s="66"/>
      <c r="P796" s="66"/>
      <c r="Q796" s="68"/>
      <c r="R796" s="261"/>
      <c r="S796" s="261"/>
      <c r="T796" s="261"/>
      <c r="U796" s="261"/>
      <c r="V796" s="261"/>
      <c r="W796" s="261"/>
      <c r="X796" s="261"/>
      <c r="Y796" s="261"/>
    </row>
    <row r="797" spans="1:25" ht="15.75" customHeight="1" x14ac:dyDescent="0.2">
      <c r="A797" s="16"/>
      <c r="B797" s="16"/>
      <c r="C797" s="16"/>
      <c r="D797" s="16"/>
      <c r="E797" s="66"/>
      <c r="F797" s="66"/>
      <c r="G797" s="66"/>
      <c r="H797" s="66"/>
      <c r="I797" s="66"/>
      <c r="J797" s="232"/>
      <c r="K797" s="266"/>
      <c r="L797" s="232"/>
      <c r="M797" s="232"/>
      <c r="N797" s="232"/>
      <c r="O797" s="66"/>
      <c r="P797" s="66"/>
      <c r="Q797" s="68"/>
      <c r="R797" s="261"/>
      <c r="S797" s="261"/>
      <c r="T797" s="261"/>
      <c r="U797" s="261"/>
      <c r="V797" s="261"/>
      <c r="W797" s="261"/>
      <c r="X797" s="261"/>
      <c r="Y797" s="261"/>
    </row>
    <row r="798" spans="1:25" ht="15.75" customHeight="1" x14ac:dyDescent="0.2">
      <c r="A798" s="16"/>
      <c r="B798" s="16"/>
      <c r="C798" s="16"/>
      <c r="D798" s="16"/>
      <c r="E798" s="66"/>
      <c r="F798" s="66"/>
      <c r="G798" s="66"/>
      <c r="H798" s="66"/>
      <c r="I798" s="66"/>
      <c r="J798" s="232"/>
      <c r="K798" s="266"/>
      <c r="L798" s="232"/>
      <c r="M798" s="232"/>
      <c r="N798" s="232"/>
      <c r="O798" s="66"/>
      <c r="P798" s="66"/>
      <c r="Q798" s="68"/>
      <c r="R798" s="261"/>
      <c r="S798" s="261"/>
      <c r="T798" s="261"/>
      <c r="U798" s="261"/>
      <c r="V798" s="261"/>
      <c r="W798" s="261"/>
      <c r="X798" s="261"/>
      <c r="Y798" s="261"/>
    </row>
    <row r="799" spans="1:25" ht="15.75" customHeight="1" x14ac:dyDescent="0.2">
      <c r="A799" s="16"/>
      <c r="B799" s="16"/>
      <c r="C799" s="16"/>
      <c r="D799" s="16"/>
      <c r="E799" s="66"/>
      <c r="F799" s="66"/>
      <c r="G799" s="66"/>
      <c r="H799" s="66"/>
      <c r="I799" s="66"/>
      <c r="J799" s="232"/>
      <c r="K799" s="266"/>
      <c r="L799" s="232"/>
      <c r="M799" s="232"/>
      <c r="N799" s="232"/>
      <c r="O799" s="66"/>
      <c r="P799" s="66"/>
      <c r="Q799" s="68"/>
      <c r="R799" s="261"/>
      <c r="S799" s="261"/>
      <c r="T799" s="261"/>
      <c r="U799" s="261"/>
      <c r="V799" s="261"/>
      <c r="W799" s="261"/>
      <c r="X799" s="261"/>
      <c r="Y799" s="261"/>
    </row>
    <row r="800" spans="1:25" ht="15.75" customHeight="1" x14ac:dyDescent="0.2">
      <c r="A800" s="16"/>
      <c r="B800" s="16"/>
      <c r="C800" s="16"/>
      <c r="D800" s="16"/>
      <c r="E800" s="66"/>
      <c r="F800" s="66"/>
      <c r="G800" s="66"/>
      <c r="H800" s="66"/>
      <c r="I800" s="66"/>
      <c r="J800" s="232"/>
      <c r="K800" s="266"/>
      <c r="L800" s="232"/>
      <c r="M800" s="232"/>
      <c r="N800" s="232"/>
      <c r="O800" s="66"/>
      <c r="P800" s="66"/>
      <c r="Q800" s="68"/>
      <c r="R800" s="261"/>
      <c r="S800" s="261"/>
      <c r="T800" s="261"/>
      <c r="U800" s="261"/>
      <c r="V800" s="261"/>
      <c r="W800" s="261"/>
      <c r="X800" s="261"/>
      <c r="Y800" s="261"/>
    </row>
    <row r="801" spans="1:25" ht="15.75" customHeight="1" x14ac:dyDescent="0.2">
      <c r="A801" s="16"/>
      <c r="B801" s="16"/>
      <c r="C801" s="16"/>
      <c r="D801" s="16"/>
      <c r="E801" s="66"/>
      <c r="F801" s="66"/>
      <c r="G801" s="66"/>
      <c r="H801" s="66"/>
      <c r="I801" s="66"/>
      <c r="J801" s="232"/>
      <c r="K801" s="266"/>
      <c r="L801" s="232"/>
      <c r="M801" s="232"/>
      <c r="N801" s="232"/>
      <c r="O801" s="66"/>
      <c r="P801" s="66"/>
      <c r="Q801" s="68"/>
      <c r="R801" s="261"/>
      <c r="S801" s="261"/>
      <c r="T801" s="261"/>
      <c r="U801" s="261"/>
      <c r="V801" s="261"/>
      <c r="W801" s="261"/>
      <c r="X801" s="261"/>
      <c r="Y801" s="261"/>
    </row>
    <row r="802" spans="1:25" ht="15.75" customHeight="1" x14ac:dyDescent="0.2">
      <c r="A802" s="16"/>
      <c r="B802" s="16"/>
      <c r="C802" s="16"/>
      <c r="D802" s="16"/>
      <c r="E802" s="66"/>
      <c r="F802" s="66"/>
      <c r="G802" s="66"/>
      <c r="H802" s="66"/>
      <c r="I802" s="66"/>
      <c r="J802" s="232"/>
      <c r="K802" s="266"/>
      <c r="L802" s="232"/>
      <c r="M802" s="232"/>
      <c r="N802" s="232"/>
      <c r="O802" s="66"/>
      <c r="P802" s="66"/>
      <c r="Q802" s="68"/>
      <c r="R802" s="261"/>
      <c r="S802" s="261"/>
      <c r="T802" s="261"/>
      <c r="U802" s="261"/>
      <c r="V802" s="261"/>
      <c r="W802" s="261"/>
      <c r="X802" s="261"/>
      <c r="Y802" s="261"/>
    </row>
    <row r="803" spans="1:25" ht="15.75" customHeight="1" x14ac:dyDescent="0.2">
      <c r="A803" s="16"/>
      <c r="B803" s="16"/>
      <c r="C803" s="16"/>
      <c r="D803" s="16"/>
      <c r="E803" s="66"/>
      <c r="F803" s="66"/>
      <c r="G803" s="66"/>
      <c r="H803" s="66"/>
      <c r="I803" s="66"/>
      <c r="J803" s="232"/>
      <c r="K803" s="266"/>
      <c r="L803" s="232"/>
      <c r="M803" s="232"/>
      <c r="N803" s="232"/>
      <c r="O803" s="66"/>
      <c r="P803" s="66"/>
      <c r="Q803" s="68"/>
      <c r="R803" s="261"/>
      <c r="S803" s="261"/>
      <c r="T803" s="261"/>
      <c r="U803" s="261"/>
      <c r="V803" s="261"/>
      <c r="W803" s="261"/>
      <c r="X803" s="261"/>
      <c r="Y803" s="261"/>
    </row>
    <row r="804" spans="1:25" ht="15.75" customHeight="1" x14ac:dyDescent="0.2">
      <c r="A804" s="16"/>
      <c r="B804" s="16"/>
      <c r="C804" s="16"/>
      <c r="D804" s="16"/>
      <c r="E804" s="66"/>
      <c r="F804" s="66"/>
      <c r="G804" s="66"/>
      <c r="H804" s="66"/>
      <c r="I804" s="66"/>
      <c r="J804" s="232"/>
      <c r="K804" s="266"/>
      <c r="L804" s="232"/>
      <c r="M804" s="232"/>
      <c r="N804" s="232"/>
      <c r="O804" s="66"/>
      <c r="P804" s="66"/>
      <c r="Q804" s="68"/>
      <c r="R804" s="261"/>
      <c r="S804" s="261"/>
      <c r="T804" s="261"/>
      <c r="U804" s="261"/>
      <c r="V804" s="261"/>
      <c r="W804" s="261"/>
      <c r="X804" s="261"/>
      <c r="Y804" s="261"/>
    </row>
    <row r="805" spans="1:25" ht="15.75" customHeight="1" x14ac:dyDescent="0.2">
      <c r="A805" s="16"/>
      <c r="B805" s="16"/>
      <c r="C805" s="16"/>
      <c r="D805" s="16"/>
      <c r="E805" s="66"/>
      <c r="F805" s="66"/>
      <c r="G805" s="66"/>
      <c r="H805" s="66"/>
      <c r="I805" s="66"/>
      <c r="J805" s="232"/>
      <c r="K805" s="266"/>
      <c r="L805" s="232"/>
      <c r="M805" s="232"/>
      <c r="N805" s="232"/>
      <c r="O805" s="66"/>
      <c r="P805" s="66"/>
      <c r="Q805" s="68"/>
      <c r="R805" s="261"/>
      <c r="S805" s="261"/>
      <c r="T805" s="261"/>
      <c r="U805" s="261"/>
      <c r="V805" s="261"/>
      <c r="W805" s="261"/>
      <c r="X805" s="261"/>
      <c r="Y805" s="261"/>
    </row>
    <row r="806" spans="1:25" ht="15.75" customHeight="1" x14ac:dyDescent="0.2">
      <c r="A806" s="16"/>
      <c r="B806" s="16"/>
      <c r="C806" s="16"/>
      <c r="D806" s="16"/>
      <c r="E806" s="66"/>
      <c r="F806" s="66"/>
      <c r="G806" s="66"/>
      <c r="H806" s="66"/>
      <c r="I806" s="66"/>
      <c r="J806" s="232"/>
      <c r="K806" s="266"/>
      <c r="L806" s="232"/>
      <c r="M806" s="232"/>
      <c r="N806" s="232"/>
      <c r="O806" s="66"/>
      <c r="P806" s="66"/>
      <c r="Q806" s="68"/>
      <c r="R806" s="261"/>
      <c r="S806" s="261"/>
      <c r="T806" s="261"/>
      <c r="U806" s="261"/>
      <c r="V806" s="261"/>
      <c r="W806" s="261"/>
      <c r="X806" s="261"/>
      <c r="Y806" s="261"/>
    </row>
    <row r="807" spans="1:25" ht="15.75" customHeight="1" x14ac:dyDescent="0.2">
      <c r="A807" s="16"/>
      <c r="B807" s="16"/>
      <c r="C807" s="16"/>
      <c r="D807" s="16"/>
      <c r="E807" s="66"/>
      <c r="F807" s="66"/>
      <c r="G807" s="66"/>
      <c r="H807" s="66"/>
      <c r="I807" s="66"/>
      <c r="J807" s="232"/>
      <c r="K807" s="266"/>
      <c r="L807" s="232"/>
      <c r="M807" s="232"/>
      <c r="N807" s="232"/>
      <c r="O807" s="66"/>
      <c r="P807" s="66"/>
      <c r="Q807" s="68"/>
      <c r="R807" s="261"/>
      <c r="S807" s="261"/>
      <c r="T807" s="261"/>
      <c r="U807" s="261"/>
      <c r="V807" s="261"/>
      <c r="W807" s="261"/>
      <c r="X807" s="261"/>
      <c r="Y807" s="261"/>
    </row>
    <row r="808" spans="1:25" ht="15.75" customHeight="1" x14ac:dyDescent="0.2">
      <c r="A808" s="16"/>
      <c r="B808" s="16"/>
      <c r="C808" s="16"/>
      <c r="D808" s="16"/>
      <c r="E808" s="66"/>
      <c r="F808" s="66"/>
      <c r="G808" s="66"/>
      <c r="H808" s="66"/>
      <c r="I808" s="66"/>
      <c r="J808" s="232"/>
      <c r="K808" s="266"/>
      <c r="L808" s="232"/>
      <c r="M808" s="232"/>
      <c r="N808" s="232"/>
      <c r="O808" s="66"/>
      <c r="P808" s="66"/>
      <c r="Q808" s="68"/>
      <c r="R808" s="261"/>
      <c r="S808" s="261"/>
      <c r="T808" s="261"/>
      <c r="U808" s="261"/>
      <c r="V808" s="261"/>
      <c r="W808" s="261"/>
      <c r="X808" s="261"/>
      <c r="Y808" s="261"/>
    </row>
    <row r="809" spans="1:25" ht="15.75" customHeight="1" x14ac:dyDescent="0.2">
      <c r="A809" s="16"/>
      <c r="B809" s="16"/>
      <c r="C809" s="16"/>
      <c r="D809" s="16"/>
      <c r="E809" s="66"/>
      <c r="F809" s="66"/>
      <c r="G809" s="66"/>
      <c r="H809" s="66"/>
      <c r="I809" s="66"/>
      <c r="J809" s="232"/>
      <c r="K809" s="266"/>
      <c r="L809" s="232"/>
      <c r="M809" s="232"/>
      <c r="N809" s="232"/>
      <c r="O809" s="66"/>
      <c r="P809" s="66"/>
      <c r="Q809" s="68"/>
      <c r="R809" s="261"/>
      <c r="S809" s="261"/>
      <c r="T809" s="261"/>
      <c r="U809" s="261"/>
      <c r="V809" s="261"/>
      <c r="W809" s="261"/>
      <c r="X809" s="261"/>
      <c r="Y809" s="261"/>
    </row>
    <row r="810" spans="1:25" ht="15.75" customHeight="1" x14ac:dyDescent="0.2">
      <c r="A810" s="16"/>
      <c r="B810" s="16"/>
      <c r="C810" s="16"/>
      <c r="D810" s="16"/>
      <c r="E810" s="66"/>
      <c r="F810" s="66"/>
      <c r="G810" s="66"/>
      <c r="H810" s="66"/>
      <c r="I810" s="66"/>
      <c r="J810" s="232"/>
      <c r="K810" s="266"/>
      <c r="L810" s="232"/>
      <c r="M810" s="232"/>
      <c r="N810" s="232"/>
      <c r="O810" s="66"/>
      <c r="P810" s="66"/>
      <c r="Q810" s="68"/>
      <c r="R810" s="261"/>
      <c r="S810" s="261"/>
      <c r="T810" s="261"/>
      <c r="U810" s="261"/>
      <c r="V810" s="261"/>
      <c r="W810" s="261"/>
      <c r="X810" s="261"/>
      <c r="Y810" s="261"/>
    </row>
    <row r="811" spans="1:25" ht="15.75" customHeight="1" x14ac:dyDescent="0.2">
      <c r="A811" s="16"/>
      <c r="B811" s="16"/>
      <c r="C811" s="16"/>
      <c r="D811" s="16"/>
      <c r="E811" s="66"/>
      <c r="F811" s="66"/>
      <c r="G811" s="66"/>
      <c r="H811" s="66"/>
      <c r="I811" s="66"/>
      <c r="J811" s="232"/>
      <c r="K811" s="266"/>
      <c r="L811" s="232"/>
      <c r="M811" s="232"/>
      <c r="N811" s="232"/>
      <c r="O811" s="66"/>
      <c r="P811" s="66"/>
      <c r="Q811" s="68"/>
      <c r="R811" s="261"/>
      <c r="S811" s="261"/>
      <c r="T811" s="261"/>
      <c r="U811" s="261"/>
      <c r="V811" s="261"/>
      <c r="W811" s="261"/>
      <c r="X811" s="261"/>
      <c r="Y811" s="261"/>
    </row>
    <row r="812" spans="1:25" ht="15.75" customHeight="1" x14ac:dyDescent="0.2">
      <c r="A812" s="16"/>
      <c r="B812" s="16"/>
      <c r="C812" s="16"/>
      <c r="D812" s="16"/>
      <c r="E812" s="66"/>
      <c r="F812" s="66"/>
      <c r="G812" s="66"/>
      <c r="H812" s="66"/>
      <c r="I812" s="66"/>
      <c r="J812" s="232"/>
      <c r="K812" s="266"/>
      <c r="L812" s="232"/>
      <c r="M812" s="232"/>
      <c r="N812" s="232"/>
      <c r="O812" s="66"/>
      <c r="P812" s="66"/>
      <c r="Q812" s="68"/>
      <c r="R812" s="261"/>
      <c r="S812" s="261"/>
      <c r="T812" s="261"/>
      <c r="U812" s="261"/>
      <c r="V812" s="261"/>
      <c r="W812" s="261"/>
      <c r="X812" s="261"/>
      <c r="Y812" s="261"/>
    </row>
    <row r="813" spans="1:25" ht="15.75" customHeight="1" x14ac:dyDescent="0.2">
      <c r="A813" s="16"/>
      <c r="B813" s="16"/>
      <c r="C813" s="16"/>
      <c r="D813" s="16"/>
      <c r="E813" s="66"/>
      <c r="F813" s="66"/>
      <c r="G813" s="66"/>
      <c r="H813" s="66"/>
      <c r="I813" s="66"/>
      <c r="J813" s="232"/>
      <c r="K813" s="266"/>
      <c r="L813" s="232"/>
      <c r="M813" s="232"/>
      <c r="N813" s="232"/>
      <c r="O813" s="66"/>
      <c r="P813" s="66"/>
      <c r="Q813" s="68"/>
      <c r="R813" s="261"/>
      <c r="S813" s="261"/>
      <c r="T813" s="261"/>
      <c r="U813" s="261"/>
      <c r="V813" s="261"/>
      <c r="W813" s="261"/>
      <c r="X813" s="261"/>
      <c r="Y813" s="261"/>
    </row>
    <row r="814" spans="1:25" ht="15.75" customHeight="1" x14ac:dyDescent="0.2">
      <c r="A814" s="16"/>
      <c r="B814" s="16"/>
      <c r="C814" s="16"/>
      <c r="D814" s="16"/>
      <c r="E814" s="66"/>
      <c r="F814" s="66"/>
      <c r="G814" s="66"/>
      <c r="H814" s="66"/>
      <c r="I814" s="66"/>
      <c r="J814" s="232"/>
      <c r="K814" s="266"/>
      <c r="L814" s="232"/>
      <c r="M814" s="232"/>
      <c r="N814" s="232"/>
      <c r="O814" s="66"/>
      <c r="P814" s="66"/>
      <c r="Q814" s="68"/>
      <c r="R814" s="261"/>
      <c r="S814" s="261"/>
      <c r="T814" s="261"/>
      <c r="U814" s="261"/>
      <c r="V814" s="261"/>
      <c r="W814" s="261"/>
      <c r="X814" s="261"/>
      <c r="Y814" s="261"/>
    </row>
    <row r="815" spans="1:25" ht="15.75" customHeight="1" x14ac:dyDescent="0.2">
      <c r="A815" s="16"/>
      <c r="B815" s="16"/>
      <c r="C815" s="16"/>
      <c r="D815" s="16"/>
      <c r="E815" s="66"/>
      <c r="F815" s="66"/>
      <c r="G815" s="66"/>
      <c r="H815" s="66"/>
      <c r="I815" s="66"/>
      <c r="J815" s="232"/>
      <c r="K815" s="266"/>
      <c r="L815" s="232"/>
      <c r="M815" s="232"/>
      <c r="N815" s="232"/>
      <c r="O815" s="66"/>
      <c r="P815" s="66"/>
      <c r="Q815" s="68"/>
      <c r="R815" s="261"/>
      <c r="S815" s="261"/>
      <c r="T815" s="261"/>
      <c r="U815" s="261"/>
      <c r="V815" s="261"/>
      <c r="W815" s="261"/>
      <c r="X815" s="261"/>
      <c r="Y815" s="261"/>
    </row>
    <row r="816" spans="1:25" ht="15.75" customHeight="1" x14ac:dyDescent="0.2">
      <c r="A816" s="16"/>
      <c r="B816" s="16"/>
      <c r="C816" s="16"/>
      <c r="D816" s="16"/>
      <c r="E816" s="66"/>
      <c r="F816" s="66"/>
      <c r="G816" s="66"/>
      <c r="H816" s="66"/>
      <c r="I816" s="66"/>
      <c r="J816" s="232"/>
      <c r="K816" s="266"/>
      <c r="L816" s="232"/>
      <c r="M816" s="232"/>
      <c r="N816" s="232"/>
      <c r="O816" s="66"/>
      <c r="P816" s="66"/>
      <c r="Q816" s="68"/>
      <c r="R816" s="261"/>
      <c r="S816" s="261"/>
      <c r="T816" s="261"/>
      <c r="U816" s="261"/>
      <c r="V816" s="261"/>
      <c r="W816" s="261"/>
      <c r="X816" s="261"/>
      <c r="Y816" s="261"/>
    </row>
    <row r="817" spans="1:25" ht="15.75" customHeight="1" x14ac:dyDescent="0.2">
      <c r="A817" s="16"/>
      <c r="B817" s="16"/>
      <c r="C817" s="16"/>
      <c r="D817" s="16"/>
      <c r="E817" s="66"/>
      <c r="F817" s="66"/>
      <c r="G817" s="66"/>
      <c r="H817" s="66"/>
      <c r="I817" s="66"/>
      <c r="J817" s="232"/>
      <c r="K817" s="266"/>
      <c r="L817" s="232"/>
      <c r="M817" s="232"/>
      <c r="N817" s="232"/>
      <c r="O817" s="66"/>
      <c r="P817" s="66"/>
      <c r="Q817" s="68"/>
      <c r="R817" s="261"/>
      <c r="S817" s="261"/>
      <c r="T817" s="261"/>
      <c r="U817" s="261"/>
      <c r="V817" s="261"/>
      <c r="W817" s="261"/>
      <c r="X817" s="261"/>
      <c r="Y817" s="261"/>
    </row>
    <row r="818" spans="1:25" ht="15.75" customHeight="1" x14ac:dyDescent="0.2">
      <c r="A818" s="16"/>
      <c r="B818" s="16"/>
      <c r="C818" s="16"/>
      <c r="D818" s="16"/>
      <c r="E818" s="66"/>
      <c r="F818" s="66"/>
      <c r="G818" s="66"/>
      <c r="H818" s="66"/>
      <c r="I818" s="66"/>
      <c r="J818" s="232"/>
      <c r="K818" s="266"/>
      <c r="L818" s="232"/>
      <c r="M818" s="232"/>
      <c r="N818" s="232"/>
      <c r="O818" s="66"/>
      <c r="P818" s="66"/>
      <c r="Q818" s="68"/>
      <c r="R818" s="261"/>
      <c r="S818" s="261"/>
      <c r="T818" s="261"/>
      <c r="U818" s="261"/>
      <c r="V818" s="261"/>
      <c r="W818" s="261"/>
      <c r="X818" s="261"/>
      <c r="Y818" s="261"/>
    </row>
    <row r="819" spans="1:25" ht="15.75" customHeight="1" x14ac:dyDescent="0.2">
      <c r="A819" s="16"/>
      <c r="B819" s="16"/>
      <c r="C819" s="16"/>
      <c r="D819" s="16"/>
      <c r="E819" s="66"/>
      <c r="F819" s="66"/>
      <c r="G819" s="66"/>
      <c r="H819" s="66"/>
      <c r="I819" s="66"/>
      <c r="J819" s="232"/>
      <c r="K819" s="266"/>
      <c r="L819" s="232"/>
      <c r="M819" s="232"/>
      <c r="N819" s="232"/>
      <c r="O819" s="66"/>
      <c r="P819" s="66"/>
      <c r="Q819" s="68"/>
      <c r="R819" s="261"/>
      <c r="S819" s="261"/>
      <c r="T819" s="261"/>
      <c r="U819" s="261"/>
      <c r="V819" s="261"/>
      <c r="W819" s="261"/>
      <c r="X819" s="261"/>
      <c r="Y819" s="261"/>
    </row>
    <row r="820" spans="1:25" ht="15.75" customHeight="1" x14ac:dyDescent="0.2">
      <c r="A820" s="16"/>
      <c r="B820" s="16"/>
      <c r="C820" s="16"/>
      <c r="D820" s="16"/>
      <c r="E820" s="66"/>
      <c r="F820" s="66"/>
      <c r="G820" s="66"/>
      <c r="H820" s="66"/>
      <c r="I820" s="66"/>
      <c r="J820" s="232"/>
      <c r="K820" s="266"/>
      <c r="L820" s="232"/>
      <c r="M820" s="232"/>
      <c r="N820" s="232"/>
      <c r="O820" s="66"/>
      <c r="P820" s="66"/>
      <c r="Q820" s="68"/>
      <c r="R820" s="261"/>
      <c r="S820" s="261"/>
      <c r="T820" s="261"/>
      <c r="U820" s="261"/>
      <c r="V820" s="261"/>
      <c r="W820" s="261"/>
      <c r="X820" s="261"/>
      <c r="Y820" s="261"/>
    </row>
    <row r="821" spans="1:25" ht="15.75" customHeight="1" x14ac:dyDescent="0.2">
      <c r="A821" s="16"/>
      <c r="B821" s="16"/>
      <c r="C821" s="16"/>
      <c r="D821" s="16"/>
      <c r="E821" s="66"/>
      <c r="F821" s="66"/>
      <c r="G821" s="66"/>
      <c r="H821" s="66"/>
      <c r="I821" s="66"/>
      <c r="J821" s="232"/>
      <c r="K821" s="266"/>
      <c r="L821" s="232"/>
      <c r="M821" s="232"/>
      <c r="N821" s="232"/>
      <c r="O821" s="66"/>
      <c r="P821" s="66"/>
      <c r="Q821" s="68"/>
      <c r="R821" s="261"/>
      <c r="S821" s="261"/>
      <c r="T821" s="261"/>
      <c r="U821" s="261"/>
      <c r="V821" s="261"/>
      <c r="W821" s="261"/>
      <c r="X821" s="261"/>
      <c r="Y821" s="261"/>
    </row>
    <row r="822" spans="1:25" ht="15.75" customHeight="1" x14ac:dyDescent="0.2">
      <c r="A822" s="16"/>
      <c r="B822" s="16"/>
      <c r="C822" s="16"/>
      <c r="D822" s="16"/>
      <c r="E822" s="66"/>
      <c r="F822" s="66"/>
      <c r="G822" s="66"/>
      <c r="H822" s="66"/>
      <c r="I822" s="66"/>
      <c r="J822" s="232"/>
      <c r="K822" s="266"/>
      <c r="L822" s="232"/>
      <c r="M822" s="232"/>
      <c r="N822" s="232"/>
      <c r="O822" s="66"/>
      <c r="P822" s="66"/>
      <c r="Q822" s="68"/>
      <c r="R822" s="261"/>
      <c r="S822" s="261"/>
      <c r="T822" s="261"/>
      <c r="U822" s="261"/>
      <c r="V822" s="261"/>
      <c r="W822" s="261"/>
      <c r="X822" s="261"/>
      <c r="Y822" s="261"/>
    </row>
    <row r="823" spans="1:25" ht="15.75" customHeight="1" x14ac:dyDescent="0.2">
      <c r="A823" s="16"/>
      <c r="B823" s="16"/>
      <c r="C823" s="16"/>
      <c r="D823" s="16"/>
      <c r="E823" s="66"/>
      <c r="F823" s="66"/>
      <c r="G823" s="66"/>
      <c r="H823" s="66"/>
      <c r="I823" s="66"/>
      <c r="J823" s="232"/>
      <c r="K823" s="266"/>
      <c r="L823" s="232"/>
      <c r="M823" s="232"/>
      <c r="N823" s="232"/>
      <c r="O823" s="66"/>
      <c r="P823" s="66"/>
      <c r="Q823" s="68"/>
      <c r="R823" s="261"/>
      <c r="S823" s="261"/>
      <c r="T823" s="261"/>
      <c r="U823" s="261"/>
      <c r="V823" s="261"/>
      <c r="W823" s="261"/>
      <c r="X823" s="261"/>
      <c r="Y823" s="261"/>
    </row>
    <row r="824" spans="1:25" ht="15.75" customHeight="1" x14ac:dyDescent="0.2">
      <c r="A824" s="16"/>
      <c r="B824" s="16"/>
      <c r="C824" s="16"/>
      <c r="D824" s="16"/>
      <c r="E824" s="66"/>
      <c r="F824" s="66"/>
      <c r="G824" s="66"/>
      <c r="H824" s="66"/>
      <c r="I824" s="66"/>
      <c r="J824" s="232"/>
      <c r="K824" s="266"/>
      <c r="L824" s="232"/>
      <c r="M824" s="232"/>
      <c r="N824" s="232"/>
      <c r="O824" s="66"/>
      <c r="P824" s="66"/>
      <c r="Q824" s="68"/>
      <c r="R824" s="261"/>
      <c r="S824" s="261"/>
      <c r="T824" s="261"/>
      <c r="U824" s="261"/>
      <c r="V824" s="261"/>
      <c r="W824" s="261"/>
      <c r="X824" s="261"/>
      <c r="Y824" s="261"/>
    </row>
    <row r="825" spans="1:25" ht="15.75" customHeight="1" x14ac:dyDescent="0.2">
      <c r="A825" s="16"/>
      <c r="B825" s="16"/>
      <c r="C825" s="16"/>
      <c r="D825" s="16"/>
      <c r="E825" s="66"/>
      <c r="F825" s="66"/>
      <c r="G825" s="66"/>
      <c r="H825" s="66"/>
      <c r="I825" s="66"/>
      <c r="J825" s="232"/>
      <c r="K825" s="266"/>
      <c r="L825" s="232"/>
      <c r="M825" s="232"/>
      <c r="N825" s="232"/>
      <c r="O825" s="66"/>
      <c r="P825" s="66"/>
      <c r="Q825" s="68"/>
      <c r="R825" s="261"/>
      <c r="S825" s="261"/>
      <c r="T825" s="261"/>
      <c r="U825" s="261"/>
      <c r="V825" s="261"/>
      <c r="W825" s="261"/>
      <c r="X825" s="261"/>
      <c r="Y825" s="261"/>
    </row>
    <row r="826" spans="1:25" ht="15.75" customHeight="1" x14ac:dyDescent="0.2">
      <c r="A826" s="16"/>
      <c r="B826" s="16"/>
      <c r="C826" s="16"/>
      <c r="D826" s="16"/>
      <c r="E826" s="66"/>
      <c r="F826" s="66"/>
      <c r="G826" s="66"/>
      <c r="H826" s="66"/>
      <c r="I826" s="66"/>
      <c r="J826" s="232"/>
      <c r="K826" s="266"/>
      <c r="L826" s="232"/>
      <c r="M826" s="232"/>
      <c r="N826" s="232"/>
      <c r="O826" s="66"/>
      <c r="P826" s="66"/>
      <c r="Q826" s="68"/>
      <c r="R826" s="261"/>
      <c r="S826" s="261"/>
      <c r="T826" s="261"/>
      <c r="U826" s="261"/>
      <c r="V826" s="261"/>
      <c r="W826" s="261"/>
      <c r="X826" s="261"/>
      <c r="Y826" s="261"/>
    </row>
    <row r="827" spans="1:25" ht="15.75" customHeight="1" x14ac:dyDescent="0.2">
      <c r="A827" s="16"/>
      <c r="B827" s="16"/>
      <c r="C827" s="16"/>
      <c r="D827" s="16"/>
      <c r="E827" s="66"/>
      <c r="F827" s="66"/>
      <c r="G827" s="66"/>
      <c r="H827" s="66"/>
      <c r="I827" s="66"/>
      <c r="J827" s="232"/>
      <c r="K827" s="266"/>
      <c r="L827" s="232"/>
      <c r="M827" s="232"/>
      <c r="N827" s="232"/>
      <c r="O827" s="66"/>
      <c r="P827" s="66"/>
      <c r="Q827" s="68"/>
      <c r="R827" s="261"/>
      <c r="S827" s="261"/>
      <c r="T827" s="261"/>
      <c r="U827" s="261"/>
      <c r="V827" s="261"/>
      <c r="W827" s="261"/>
      <c r="X827" s="261"/>
      <c r="Y827" s="261"/>
    </row>
    <row r="828" spans="1:25" ht="15.75" customHeight="1" x14ac:dyDescent="0.2">
      <c r="A828" s="16"/>
      <c r="B828" s="16"/>
      <c r="C828" s="16"/>
      <c r="D828" s="16"/>
      <c r="E828" s="66"/>
      <c r="F828" s="66"/>
      <c r="G828" s="66"/>
      <c r="H828" s="66"/>
      <c r="I828" s="66"/>
      <c r="J828" s="232"/>
      <c r="K828" s="266"/>
      <c r="L828" s="232"/>
      <c r="M828" s="232"/>
      <c r="N828" s="232"/>
      <c r="O828" s="66"/>
      <c r="P828" s="66"/>
      <c r="Q828" s="68"/>
      <c r="R828" s="261"/>
      <c r="S828" s="261"/>
      <c r="T828" s="261"/>
      <c r="U828" s="261"/>
      <c r="V828" s="261"/>
      <c r="W828" s="261"/>
      <c r="X828" s="261"/>
      <c r="Y828" s="261"/>
    </row>
    <row r="829" spans="1:25" ht="15.75" customHeight="1" x14ac:dyDescent="0.2">
      <c r="A829" s="16"/>
      <c r="B829" s="16"/>
      <c r="C829" s="16"/>
      <c r="D829" s="16"/>
      <c r="E829" s="66"/>
      <c r="F829" s="66"/>
      <c r="G829" s="66"/>
      <c r="H829" s="66"/>
      <c r="I829" s="66"/>
      <c r="J829" s="232"/>
      <c r="K829" s="266"/>
      <c r="L829" s="232"/>
      <c r="M829" s="232"/>
      <c r="N829" s="232"/>
      <c r="O829" s="66"/>
      <c r="P829" s="66"/>
      <c r="Q829" s="68"/>
      <c r="R829" s="261"/>
      <c r="S829" s="261"/>
      <c r="T829" s="261"/>
      <c r="U829" s="261"/>
      <c r="V829" s="261"/>
      <c r="W829" s="261"/>
      <c r="X829" s="261"/>
      <c r="Y829" s="261"/>
    </row>
    <row r="830" spans="1:25" ht="15.75" customHeight="1" x14ac:dyDescent="0.2">
      <c r="A830" s="16"/>
      <c r="B830" s="16"/>
      <c r="C830" s="16"/>
      <c r="D830" s="16"/>
      <c r="E830" s="66"/>
      <c r="F830" s="66"/>
      <c r="G830" s="66"/>
      <c r="H830" s="66"/>
      <c r="I830" s="66"/>
      <c r="J830" s="232"/>
      <c r="K830" s="266"/>
      <c r="L830" s="232"/>
      <c r="M830" s="232"/>
      <c r="N830" s="232"/>
      <c r="O830" s="66"/>
      <c r="P830" s="66"/>
      <c r="Q830" s="68"/>
      <c r="R830" s="261"/>
      <c r="S830" s="261"/>
      <c r="T830" s="261"/>
      <c r="U830" s="261"/>
      <c r="V830" s="261"/>
      <c r="W830" s="261"/>
      <c r="X830" s="261"/>
      <c r="Y830" s="261"/>
    </row>
    <row r="831" spans="1:25" ht="15.75" customHeight="1" x14ac:dyDescent="0.2">
      <c r="A831" s="16"/>
      <c r="B831" s="16"/>
      <c r="C831" s="16"/>
      <c r="D831" s="16"/>
      <c r="E831" s="66"/>
      <c r="F831" s="66"/>
      <c r="G831" s="66"/>
      <c r="H831" s="66"/>
      <c r="I831" s="66"/>
      <c r="J831" s="232"/>
      <c r="K831" s="266"/>
      <c r="L831" s="232"/>
      <c r="M831" s="232"/>
      <c r="N831" s="232"/>
      <c r="O831" s="66"/>
      <c r="P831" s="66"/>
      <c r="Q831" s="68"/>
      <c r="R831" s="261"/>
      <c r="S831" s="261"/>
      <c r="T831" s="261"/>
      <c r="U831" s="261"/>
      <c r="V831" s="261"/>
      <c r="W831" s="261"/>
      <c r="X831" s="261"/>
      <c r="Y831" s="261"/>
    </row>
    <row r="832" spans="1:25" ht="15.75" customHeight="1" x14ac:dyDescent="0.2">
      <c r="A832" s="16"/>
      <c r="B832" s="16"/>
      <c r="C832" s="16"/>
      <c r="D832" s="16"/>
      <c r="E832" s="66"/>
      <c r="F832" s="66"/>
      <c r="G832" s="66"/>
      <c r="H832" s="66"/>
      <c r="I832" s="66"/>
      <c r="J832" s="232"/>
      <c r="K832" s="266"/>
      <c r="L832" s="232"/>
      <c r="M832" s="232"/>
      <c r="N832" s="232"/>
      <c r="O832" s="66"/>
      <c r="P832" s="66"/>
      <c r="Q832" s="68"/>
      <c r="R832" s="261"/>
      <c r="S832" s="261"/>
      <c r="T832" s="261"/>
      <c r="U832" s="261"/>
      <c r="V832" s="261"/>
      <c r="W832" s="261"/>
      <c r="X832" s="261"/>
      <c r="Y832" s="261"/>
    </row>
    <row r="833" spans="1:25" ht="15.75" customHeight="1" x14ac:dyDescent="0.2">
      <c r="A833" s="16"/>
      <c r="B833" s="16"/>
      <c r="C833" s="16"/>
      <c r="D833" s="16"/>
      <c r="E833" s="66"/>
      <c r="F833" s="66"/>
      <c r="G833" s="66"/>
      <c r="H833" s="66"/>
      <c r="I833" s="66"/>
      <c r="J833" s="232"/>
      <c r="K833" s="266"/>
      <c r="L833" s="232"/>
      <c r="M833" s="232"/>
      <c r="N833" s="232"/>
      <c r="O833" s="66"/>
      <c r="P833" s="66"/>
      <c r="Q833" s="68"/>
      <c r="R833" s="261"/>
      <c r="S833" s="261"/>
      <c r="T833" s="261"/>
      <c r="U833" s="261"/>
      <c r="V833" s="261"/>
      <c r="W833" s="261"/>
      <c r="X833" s="261"/>
      <c r="Y833" s="261"/>
    </row>
    <row r="834" spans="1:25" ht="15.75" customHeight="1" x14ac:dyDescent="0.2">
      <c r="A834" s="16"/>
      <c r="B834" s="16"/>
      <c r="C834" s="16"/>
      <c r="D834" s="16"/>
      <c r="E834" s="66"/>
      <c r="F834" s="66"/>
      <c r="G834" s="66"/>
      <c r="H834" s="66"/>
      <c r="I834" s="66"/>
      <c r="J834" s="232"/>
      <c r="K834" s="266"/>
      <c r="L834" s="232"/>
      <c r="M834" s="232"/>
      <c r="N834" s="232"/>
      <c r="O834" s="66"/>
      <c r="P834" s="66"/>
      <c r="Q834" s="68"/>
      <c r="R834" s="261"/>
      <c r="S834" s="261"/>
      <c r="T834" s="261"/>
      <c r="U834" s="261"/>
      <c r="V834" s="261"/>
      <c r="W834" s="261"/>
      <c r="X834" s="261"/>
      <c r="Y834" s="261"/>
    </row>
    <row r="835" spans="1:25" ht="15.75" customHeight="1" x14ac:dyDescent="0.2">
      <c r="A835" s="16"/>
      <c r="B835" s="16"/>
      <c r="C835" s="16"/>
      <c r="D835" s="16"/>
      <c r="E835" s="66"/>
      <c r="F835" s="66"/>
      <c r="G835" s="66"/>
      <c r="H835" s="66"/>
      <c r="I835" s="66"/>
      <c r="J835" s="232"/>
      <c r="K835" s="266"/>
      <c r="L835" s="232"/>
      <c r="M835" s="232"/>
      <c r="N835" s="232"/>
      <c r="O835" s="66"/>
      <c r="P835" s="66"/>
      <c r="Q835" s="68"/>
      <c r="R835" s="261"/>
      <c r="S835" s="261"/>
      <c r="T835" s="261"/>
      <c r="U835" s="261"/>
      <c r="V835" s="261"/>
      <c r="W835" s="261"/>
      <c r="X835" s="261"/>
      <c r="Y835" s="261"/>
    </row>
    <row r="836" spans="1:25" ht="15.75" customHeight="1" x14ac:dyDescent="0.2">
      <c r="A836" s="16"/>
      <c r="B836" s="16"/>
      <c r="C836" s="16"/>
      <c r="D836" s="16"/>
      <c r="E836" s="66"/>
      <c r="F836" s="66"/>
      <c r="G836" s="66"/>
      <c r="H836" s="66"/>
      <c r="I836" s="66"/>
      <c r="J836" s="232"/>
      <c r="K836" s="266"/>
      <c r="L836" s="232"/>
      <c r="M836" s="232"/>
      <c r="N836" s="232"/>
      <c r="O836" s="66"/>
      <c r="P836" s="66"/>
      <c r="Q836" s="68"/>
      <c r="R836" s="261"/>
      <c r="S836" s="261"/>
      <c r="T836" s="261"/>
      <c r="U836" s="261"/>
      <c r="V836" s="261"/>
      <c r="W836" s="261"/>
      <c r="X836" s="261"/>
      <c r="Y836" s="261"/>
    </row>
    <row r="837" spans="1:25" ht="15.75" customHeight="1" x14ac:dyDescent="0.2">
      <c r="A837" s="16"/>
      <c r="B837" s="16"/>
      <c r="C837" s="16"/>
      <c r="D837" s="16"/>
      <c r="E837" s="66"/>
      <c r="F837" s="66"/>
      <c r="G837" s="66"/>
      <c r="H837" s="66"/>
      <c r="I837" s="66"/>
      <c r="J837" s="232"/>
      <c r="K837" s="266"/>
      <c r="L837" s="232"/>
      <c r="M837" s="232"/>
      <c r="N837" s="232"/>
      <c r="O837" s="66"/>
      <c r="P837" s="66"/>
      <c r="Q837" s="68"/>
      <c r="R837" s="261"/>
      <c r="S837" s="261"/>
      <c r="T837" s="261"/>
      <c r="U837" s="261"/>
      <c r="V837" s="261"/>
      <c r="W837" s="261"/>
      <c r="X837" s="261"/>
      <c r="Y837" s="261"/>
    </row>
    <row r="838" spans="1:25" ht="15.75" customHeight="1" x14ac:dyDescent="0.2">
      <c r="A838" s="16"/>
      <c r="B838" s="16"/>
      <c r="C838" s="16"/>
      <c r="D838" s="16"/>
      <c r="E838" s="66"/>
      <c r="F838" s="66"/>
      <c r="G838" s="66"/>
      <c r="H838" s="66"/>
      <c r="I838" s="66"/>
      <c r="J838" s="232"/>
      <c r="K838" s="266"/>
      <c r="L838" s="232"/>
      <c r="M838" s="232"/>
      <c r="N838" s="232"/>
      <c r="O838" s="66"/>
      <c r="P838" s="66"/>
      <c r="Q838" s="68"/>
      <c r="R838" s="261"/>
      <c r="S838" s="261"/>
      <c r="T838" s="261"/>
      <c r="U838" s="261"/>
      <c r="V838" s="261"/>
      <c r="W838" s="261"/>
      <c r="X838" s="261"/>
      <c r="Y838" s="261"/>
    </row>
    <row r="839" spans="1:25" ht="15.75" customHeight="1" x14ac:dyDescent="0.2">
      <c r="A839" s="16"/>
      <c r="B839" s="16"/>
      <c r="C839" s="16"/>
      <c r="D839" s="16"/>
      <c r="E839" s="66"/>
      <c r="F839" s="66"/>
      <c r="G839" s="66"/>
      <c r="H839" s="66"/>
      <c r="I839" s="66"/>
      <c r="J839" s="232"/>
      <c r="K839" s="266"/>
      <c r="L839" s="232"/>
      <c r="M839" s="232"/>
      <c r="N839" s="232"/>
      <c r="O839" s="66"/>
      <c r="P839" s="66"/>
      <c r="Q839" s="68"/>
      <c r="R839" s="261"/>
      <c r="S839" s="261"/>
      <c r="T839" s="261"/>
      <c r="U839" s="261"/>
      <c r="V839" s="261"/>
      <c r="W839" s="261"/>
      <c r="X839" s="261"/>
      <c r="Y839" s="261"/>
    </row>
    <row r="840" spans="1:25" ht="15.75" customHeight="1" x14ac:dyDescent="0.2">
      <c r="A840" s="16"/>
      <c r="B840" s="16"/>
      <c r="C840" s="16"/>
      <c r="D840" s="16"/>
      <c r="E840" s="66"/>
      <c r="F840" s="66"/>
      <c r="G840" s="66"/>
      <c r="H840" s="66"/>
      <c r="I840" s="66"/>
      <c r="J840" s="232"/>
      <c r="K840" s="266"/>
      <c r="L840" s="232"/>
      <c r="M840" s="232"/>
      <c r="N840" s="232"/>
      <c r="O840" s="66"/>
      <c r="P840" s="66"/>
      <c r="Q840" s="68"/>
      <c r="R840" s="261"/>
      <c r="S840" s="261"/>
      <c r="T840" s="261"/>
      <c r="U840" s="261"/>
      <c r="V840" s="261"/>
      <c r="W840" s="261"/>
      <c r="X840" s="261"/>
      <c r="Y840" s="261"/>
    </row>
    <row r="841" spans="1:25" ht="15.75" customHeight="1" x14ac:dyDescent="0.2">
      <c r="A841" s="16"/>
      <c r="B841" s="16"/>
      <c r="C841" s="16"/>
      <c r="D841" s="16"/>
      <c r="E841" s="66"/>
      <c r="F841" s="66"/>
      <c r="G841" s="66"/>
      <c r="H841" s="66"/>
      <c r="I841" s="66"/>
      <c r="J841" s="232"/>
      <c r="K841" s="266"/>
      <c r="L841" s="232"/>
      <c r="M841" s="232"/>
      <c r="N841" s="232"/>
      <c r="O841" s="66"/>
      <c r="P841" s="66"/>
      <c r="Q841" s="68"/>
      <c r="R841" s="261"/>
      <c r="S841" s="261"/>
      <c r="T841" s="261"/>
      <c r="U841" s="261"/>
      <c r="V841" s="261"/>
      <c r="W841" s="261"/>
      <c r="X841" s="261"/>
      <c r="Y841" s="261"/>
    </row>
    <row r="842" spans="1:25" ht="15.75" customHeight="1" x14ac:dyDescent="0.2">
      <c r="A842" s="16"/>
      <c r="B842" s="16"/>
      <c r="C842" s="16"/>
      <c r="D842" s="16"/>
      <c r="E842" s="66"/>
      <c r="F842" s="66"/>
      <c r="G842" s="66"/>
      <c r="H842" s="66"/>
      <c r="I842" s="66"/>
      <c r="J842" s="232"/>
      <c r="K842" s="266"/>
      <c r="L842" s="232"/>
      <c r="M842" s="232"/>
      <c r="N842" s="232"/>
      <c r="O842" s="66"/>
      <c r="P842" s="66"/>
      <c r="Q842" s="68"/>
      <c r="R842" s="261"/>
      <c r="S842" s="261"/>
      <c r="T842" s="261"/>
      <c r="U842" s="261"/>
      <c r="V842" s="261"/>
      <c r="W842" s="261"/>
      <c r="X842" s="261"/>
      <c r="Y842" s="261"/>
    </row>
    <row r="843" spans="1:25" ht="15.75" customHeight="1" x14ac:dyDescent="0.2">
      <c r="A843" s="16"/>
      <c r="B843" s="16"/>
      <c r="C843" s="16"/>
      <c r="D843" s="16"/>
      <c r="E843" s="66"/>
      <c r="F843" s="66"/>
      <c r="G843" s="66"/>
      <c r="H843" s="66"/>
      <c r="I843" s="66"/>
      <c r="J843" s="232"/>
      <c r="K843" s="266"/>
      <c r="L843" s="232"/>
      <c r="M843" s="232"/>
      <c r="N843" s="232"/>
      <c r="O843" s="66"/>
      <c r="P843" s="66"/>
      <c r="Q843" s="68"/>
      <c r="R843" s="261"/>
      <c r="S843" s="261"/>
      <c r="T843" s="261"/>
      <c r="U843" s="261"/>
      <c r="V843" s="261"/>
      <c r="W843" s="261"/>
      <c r="X843" s="261"/>
      <c r="Y843" s="261"/>
    </row>
    <row r="844" spans="1:25" ht="15.75" customHeight="1" x14ac:dyDescent="0.2">
      <c r="A844" s="16"/>
      <c r="B844" s="16"/>
      <c r="C844" s="16"/>
      <c r="D844" s="16"/>
      <c r="E844" s="66"/>
      <c r="F844" s="66"/>
      <c r="G844" s="66"/>
      <c r="H844" s="66"/>
      <c r="I844" s="66"/>
      <c r="J844" s="232"/>
      <c r="K844" s="266"/>
      <c r="L844" s="232"/>
      <c r="M844" s="232"/>
      <c r="N844" s="232"/>
      <c r="O844" s="66"/>
      <c r="P844" s="66"/>
      <c r="Q844" s="68"/>
      <c r="R844" s="261"/>
      <c r="S844" s="261"/>
      <c r="T844" s="261"/>
      <c r="U844" s="261"/>
      <c r="V844" s="261"/>
      <c r="W844" s="261"/>
      <c r="X844" s="261"/>
      <c r="Y844" s="261"/>
    </row>
    <row r="845" spans="1:25" ht="15.75" customHeight="1" x14ac:dyDescent="0.2">
      <c r="A845" s="16"/>
      <c r="B845" s="16"/>
      <c r="C845" s="16"/>
      <c r="D845" s="16"/>
      <c r="E845" s="66"/>
      <c r="F845" s="66"/>
      <c r="G845" s="66"/>
      <c r="H845" s="66"/>
      <c r="I845" s="66"/>
      <c r="J845" s="232"/>
      <c r="K845" s="266"/>
      <c r="L845" s="232"/>
      <c r="M845" s="232"/>
      <c r="N845" s="232"/>
      <c r="O845" s="66"/>
      <c r="P845" s="66"/>
      <c r="Q845" s="68"/>
      <c r="R845" s="261"/>
      <c r="S845" s="261"/>
      <c r="T845" s="261"/>
      <c r="U845" s="261"/>
      <c r="V845" s="261"/>
      <c r="W845" s="261"/>
      <c r="X845" s="261"/>
      <c r="Y845" s="261"/>
    </row>
    <row r="846" spans="1:25" ht="15.75" customHeight="1" x14ac:dyDescent="0.2">
      <c r="A846" s="16"/>
      <c r="B846" s="16"/>
      <c r="C846" s="16"/>
      <c r="D846" s="16"/>
      <c r="E846" s="66"/>
      <c r="F846" s="66"/>
      <c r="G846" s="66"/>
      <c r="H846" s="66"/>
      <c r="I846" s="66"/>
      <c r="J846" s="232"/>
      <c r="K846" s="266"/>
      <c r="L846" s="232"/>
      <c r="M846" s="232"/>
      <c r="N846" s="232"/>
      <c r="O846" s="66"/>
      <c r="P846" s="66"/>
      <c r="Q846" s="68"/>
      <c r="R846" s="261"/>
      <c r="S846" s="261"/>
      <c r="T846" s="261"/>
      <c r="U846" s="261"/>
      <c r="V846" s="261"/>
      <c r="W846" s="261"/>
      <c r="X846" s="261"/>
      <c r="Y846" s="261"/>
    </row>
    <row r="847" spans="1:25" ht="15.75" customHeight="1" x14ac:dyDescent="0.2">
      <c r="A847" s="16"/>
      <c r="B847" s="16"/>
      <c r="C847" s="16"/>
      <c r="D847" s="16"/>
      <c r="E847" s="66"/>
      <c r="F847" s="66"/>
      <c r="G847" s="66"/>
      <c r="H847" s="66"/>
      <c r="I847" s="66"/>
      <c r="J847" s="232"/>
      <c r="K847" s="266"/>
      <c r="L847" s="232"/>
      <c r="M847" s="232"/>
      <c r="N847" s="232"/>
      <c r="O847" s="66"/>
      <c r="P847" s="66"/>
      <c r="Q847" s="68"/>
      <c r="R847" s="261"/>
      <c r="S847" s="261"/>
      <c r="T847" s="261"/>
      <c r="U847" s="261"/>
      <c r="V847" s="261"/>
      <c r="W847" s="261"/>
      <c r="X847" s="261"/>
      <c r="Y847" s="261"/>
    </row>
    <row r="848" spans="1:25" ht="15.75" customHeight="1" x14ac:dyDescent="0.2">
      <c r="A848" s="16"/>
      <c r="B848" s="16"/>
      <c r="C848" s="16"/>
      <c r="D848" s="16"/>
      <c r="E848" s="66"/>
      <c r="F848" s="66"/>
      <c r="G848" s="66"/>
      <c r="H848" s="66"/>
      <c r="I848" s="66"/>
      <c r="J848" s="232"/>
      <c r="K848" s="266"/>
      <c r="L848" s="232"/>
      <c r="M848" s="232"/>
      <c r="N848" s="232"/>
      <c r="O848" s="66"/>
      <c r="P848" s="66"/>
      <c r="Q848" s="68"/>
      <c r="R848" s="261"/>
      <c r="S848" s="261"/>
      <c r="T848" s="261"/>
      <c r="U848" s="261"/>
      <c r="V848" s="261"/>
      <c r="W848" s="261"/>
      <c r="X848" s="261"/>
      <c r="Y848" s="261"/>
    </row>
    <row r="849" spans="1:25" ht="15.75" customHeight="1" x14ac:dyDescent="0.2">
      <c r="A849" s="16"/>
      <c r="B849" s="16"/>
      <c r="C849" s="16"/>
      <c r="D849" s="16"/>
      <c r="E849" s="66"/>
      <c r="F849" s="66"/>
      <c r="G849" s="66"/>
      <c r="H849" s="66"/>
      <c r="I849" s="66"/>
      <c r="J849" s="232"/>
      <c r="K849" s="266"/>
      <c r="L849" s="232"/>
      <c r="M849" s="232"/>
      <c r="N849" s="232"/>
      <c r="O849" s="66"/>
      <c r="P849" s="66"/>
      <c r="Q849" s="68"/>
      <c r="R849" s="261"/>
      <c r="S849" s="261"/>
      <c r="T849" s="261"/>
      <c r="U849" s="261"/>
      <c r="V849" s="261"/>
      <c r="W849" s="261"/>
      <c r="X849" s="261"/>
      <c r="Y849" s="261"/>
    </row>
    <row r="850" spans="1:25" ht="15.75" customHeight="1" x14ac:dyDescent="0.2">
      <c r="A850" s="16"/>
      <c r="B850" s="16"/>
      <c r="C850" s="16"/>
      <c r="D850" s="16"/>
      <c r="E850" s="66"/>
      <c r="F850" s="66"/>
      <c r="G850" s="66"/>
      <c r="H850" s="66"/>
      <c r="I850" s="66"/>
      <c r="J850" s="232"/>
      <c r="K850" s="266"/>
      <c r="L850" s="232"/>
      <c r="M850" s="232"/>
      <c r="N850" s="232"/>
      <c r="O850" s="66"/>
      <c r="P850" s="66"/>
      <c r="Q850" s="68"/>
      <c r="R850" s="261"/>
      <c r="S850" s="261"/>
      <c r="T850" s="261"/>
      <c r="U850" s="261"/>
      <c r="V850" s="261"/>
      <c r="W850" s="261"/>
      <c r="X850" s="261"/>
      <c r="Y850" s="261"/>
    </row>
    <row r="851" spans="1:25" ht="15.75" customHeight="1" x14ac:dyDescent="0.2">
      <c r="A851" s="16"/>
      <c r="B851" s="16"/>
      <c r="C851" s="16"/>
      <c r="D851" s="16"/>
      <c r="E851" s="66"/>
      <c r="F851" s="66"/>
      <c r="G851" s="66"/>
      <c r="H851" s="66"/>
      <c r="I851" s="66"/>
      <c r="J851" s="232"/>
      <c r="K851" s="266"/>
      <c r="L851" s="232"/>
      <c r="M851" s="232"/>
      <c r="N851" s="232"/>
      <c r="O851" s="66"/>
      <c r="P851" s="66"/>
      <c r="Q851" s="68"/>
      <c r="R851" s="261"/>
      <c r="S851" s="261"/>
      <c r="T851" s="261"/>
      <c r="U851" s="261"/>
      <c r="V851" s="261"/>
      <c r="W851" s="261"/>
      <c r="X851" s="261"/>
      <c r="Y851" s="261"/>
    </row>
    <row r="852" spans="1:25" ht="15.75" customHeight="1" x14ac:dyDescent="0.2">
      <c r="A852" s="16"/>
      <c r="B852" s="16"/>
      <c r="C852" s="16"/>
      <c r="D852" s="16"/>
      <c r="E852" s="66"/>
      <c r="F852" s="66"/>
      <c r="G852" s="66"/>
      <c r="H852" s="66"/>
      <c r="I852" s="66"/>
      <c r="J852" s="232"/>
      <c r="K852" s="266"/>
      <c r="L852" s="232"/>
      <c r="M852" s="232"/>
      <c r="N852" s="232"/>
      <c r="O852" s="66"/>
      <c r="P852" s="66"/>
      <c r="Q852" s="68"/>
      <c r="R852" s="261"/>
      <c r="S852" s="261"/>
      <c r="T852" s="261"/>
      <c r="U852" s="261"/>
      <c r="V852" s="261"/>
      <c r="W852" s="261"/>
      <c r="X852" s="261"/>
      <c r="Y852" s="261"/>
    </row>
    <row r="853" spans="1:25" ht="15.75" customHeight="1" x14ac:dyDescent="0.2">
      <c r="A853" s="16"/>
      <c r="B853" s="16"/>
      <c r="C853" s="16"/>
      <c r="D853" s="16"/>
      <c r="E853" s="66"/>
      <c r="F853" s="66"/>
      <c r="G853" s="66"/>
      <c r="H853" s="66"/>
      <c r="I853" s="66"/>
      <c r="J853" s="232"/>
      <c r="K853" s="266"/>
      <c r="L853" s="232"/>
      <c r="M853" s="232"/>
      <c r="N853" s="232"/>
      <c r="O853" s="66"/>
      <c r="P853" s="66"/>
      <c r="Q853" s="68"/>
      <c r="R853" s="261"/>
      <c r="S853" s="261"/>
      <c r="T853" s="261"/>
      <c r="U853" s="261"/>
      <c r="V853" s="261"/>
      <c r="W853" s="261"/>
      <c r="X853" s="261"/>
      <c r="Y853" s="261"/>
    </row>
    <row r="854" spans="1:25" ht="15.75" customHeight="1" x14ac:dyDescent="0.2">
      <c r="A854" s="16"/>
      <c r="B854" s="16"/>
      <c r="C854" s="16"/>
      <c r="D854" s="16"/>
      <c r="E854" s="66"/>
      <c r="F854" s="66"/>
      <c r="G854" s="66"/>
      <c r="H854" s="66"/>
      <c r="I854" s="66"/>
      <c r="J854" s="232"/>
      <c r="K854" s="266"/>
      <c r="L854" s="232"/>
      <c r="M854" s="232"/>
      <c r="N854" s="232"/>
      <c r="O854" s="66"/>
      <c r="P854" s="66"/>
      <c r="Q854" s="68"/>
      <c r="R854" s="261"/>
      <c r="S854" s="261"/>
      <c r="T854" s="261"/>
      <c r="U854" s="261"/>
      <c r="V854" s="261"/>
      <c r="W854" s="261"/>
      <c r="X854" s="261"/>
      <c r="Y854" s="261"/>
    </row>
    <row r="855" spans="1:25" ht="15.75" customHeight="1" x14ac:dyDescent="0.2">
      <c r="A855" s="16"/>
      <c r="B855" s="16"/>
      <c r="C855" s="16"/>
      <c r="D855" s="16"/>
      <c r="E855" s="66"/>
      <c r="F855" s="66"/>
      <c r="G855" s="66"/>
      <c r="H855" s="66"/>
      <c r="I855" s="66"/>
      <c r="J855" s="232"/>
      <c r="K855" s="266"/>
      <c r="L855" s="232"/>
      <c r="M855" s="232"/>
      <c r="N855" s="232"/>
      <c r="O855" s="66"/>
      <c r="P855" s="66"/>
      <c r="Q855" s="68"/>
      <c r="R855" s="261"/>
      <c r="S855" s="261"/>
      <c r="T855" s="261"/>
      <c r="U855" s="261"/>
      <c r="V855" s="261"/>
      <c r="W855" s="261"/>
      <c r="X855" s="261"/>
      <c r="Y855" s="261"/>
    </row>
    <row r="856" spans="1:25" ht="15.75" customHeight="1" x14ac:dyDescent="0.2">
      <c r="A856" s="16"/>
      <c r="B856" s="16"/>
      <c r="C856" s="16"/>
      <c r="D856" s="16"/>
      <c r="E856" s="66"/>
      <c r="F856" s="66"/>
      <c r="G856" s="66"/>
      <c r="H856" s="66"/>
      <c r="I856" s="66"/>
      <c r="J856" s="232"/>
      <c r="K856" s="266"/>
      <c r="L856" s="232"/>
      <c r="M856" s="232"/>
      <c r="N856" s="232"/>
      <c r="O856" s="66"/>
      <c r="P856" s="66"/>
      <c r="Q856" s="68"/>
      <c r="R856" s="261"/>
      <c r="S856" s="261"/>
      <c r="T856" s="261"/>
      <c r="U856" s="261"/>
      <c r="V856" s="261"/>
      <c r="W856" s="261"/>
      <c r="X856" s="261"/>
      <c r="Y856" s="261"/>
    </row>
    <row r="857" spans="1:25" ht="15.75" customHeight="1" x14ac:dyDescent="0.2">
      <c r="A857" s="16"/>
      <c r="B857" s="16"/>
      <c r="C857" s="16"/>
      <c r="D857" s="16"/>
      <c r="E857" s="66"/>
      <c r="F857" s="66"/>
      <c r="G857" s="66"/>
      <c r="H857" s="66"/>
      <c r="I857" s="66"/>
      <c r="J857" s="232"/>
      <c r="K857" s="266"/>
      <c r="L857" s="232"/>
      <c r="M857" s="232"/>
      <c r="N857" s="232"/>
      <c r="O857" s="66"/>
      <c r="P857" s="66"/>
      <c r="Q857" s="68"/>
      <c r="R857" s="261"/>
      <c r="S857" s="261"/>
      <c r="T857" s="261"/>
      <c r="U857" s="261"/>
      <c r="V857" s="261"/>
      <c r="W857" s="261"/>
      <c r="X857" s="261"/>
      <c r="Y857" s="261"/>
    </row>
    <row r="858" spans="1:25" ht="15.75" customHeight="1" x14ac:dyDescent="0.2">
      <c r="A858" s="16"/>
      <c r="B858" s="16"/>
      <c r="C858" s="16"/>
      <c r="D858" s="16"/>
      <c r="E858" s="66"/>
      <c r="F858" s="66"/>
      <c r="G858" s="66"/>
      <c r="H858" s="66"/>
      <c r="I858" s="66"/>
      <c r="J858" s="232"/>
      <c r="K858" s="266"/>
      <c r="L858" s="232"/>
      <c r="M858" s="232"/>
      <c r="N858" s="232"/>
      <c r="O858" s="66"/>
      <c r="P858" s="66"/>
      <c r="Q858" s="68"/>
      <c r="R858" s="261"/>
      <c r="S858" s="261"/>
      <c r="T858" s="261"/>
      <c r="U858" s="261"/>
      <c r="V858" s="261"/>
      <c r="W858" s="261"/>
      <c r="X858" s="261"/>
      <c r="Y858" s="261"/>
    </row>
    <row r="859" spans="1:25" ht="15.75" customHeight="1" x14ac:dyDescent="0.2">
      <c r="A859" s="16"/>
      <c r="B859" s="16"/>
      <c r="C859" s="16"/>
      <c r="D859" s="16"/>
      <c r="E859" s="66"/>
      <c r="F859" s="66"/>
      <c r="G859" s="66"/>
      <c r="H859" s="66"/>
      <c r="I859" s="66"/>
      <c r="J859" s="232"/>
      <c r="K859" s="266"/>
      <c r="L859" s="232"/>
      <c r="M859" s="232"/>
      <c r="N859" s="232"/>
      <c r="O859" s="66"/>
      <c r="P859" s="66"/>
      <c r="Q859" s="68"/>
      <c r="R859" s="261"/>
      <c r="S859" s="261"/>
      <c r="T859" s="261"/>
      <c r="U859" s="261"/>
      <c r="V859" s="261"/>
      <c r="W859" s="261"/>
      <c r="X859" s="261"/>
      <c r="Y859" s="261"/>
    </row>
    <row r="860" spans="1:25" ht="15.75" customHeight="1" x14ac:dyDescent="0.2">
      <c r="A860" s="16"/>
      <c r="B860" s="16"/>
      <c r="C860" s="16"/>
      <c r="D860" s="16"/>
      <c r="E860" s="66"/>
      <c r="F860" s="66"/>
      <c r="G860" s="66"/>
      <c r="H860" s="66"/>
      <c r="I860" s="66"/>
      <c r="J860" s="232"/>
      <c r="K860" s="266"/>
      <c r="L860" s="232"/>
      <c r="M860" s="232"/>
      <c r="N860" s="232"/>
      <c r="O860" s="66"/>
      <c r="P860" s="66"/>
      <c r="Q860" s="68"/>
      <c r="R860" s="261"/>
      <c r="S860" s="261"/>
      <c r="T860" s="261"/>
      <c r="U860" s="261"/>
      <c r="V860" s="261"/>
      <c r="W860" s="261"/>
      <c r="X860" s="261"/>
      <c r="Y860" s="261"/>
    </row>
    <row r="861" spans="1:25" ht="15.75" customHeight="1" x14ac:dyDescent="0.2">
      <c r="A861" s="16"/>
      <c r="B861" s="16"/>
      <c r="C861" s="16"/>
      <c r="D861" s="16"/>
      <c r="E861" s="66"/>
      <c r="F861" s="66"/>
      <c r="G861" s="66"/>
      <c r="H861" s="66"/>
      <c r="I861" s="66"/>
      <c r="J861" s="232"/>
      <c r="K861" s="266"/>
      <c r="L861" s="232"/>
      <c r="M861" s="232"/>
      <c r="N861" s="232"/>
      <c r="O861" s="66"/>
      <c r="P861" s="66"/>
      <c r="Q861" s="68"/>
      <c r="R861" s="261"/>
      <c r="S861" s="261"/>
      <c r="T861" s="261"/>
      <c r="U861" s="261"/>
      <c r="V861" s="261"/>
      <c r="W861" s="261"/>
      <c r="X861" s="261"/>
      <c r="Y861" s="261"/>
    </row>
    <row r="862" spans="1:25" ht="15.75" customHeight="1" x14ac:dyDescent="0.2">
      <c r="A862" s="16"/>
      <c r="B862" s="16"/>
      <c r="C862" s="16"/>
      <c r="D862" s="16"/>
      <c r="E862" s="66"/>
      <c r="F862" s="66"/>
      <c r="G862" s="66"/>
      <c r="H862" s="66"/>
      <c r="I862" s="66"/>
      <c r="J862" s="232"/>
      <c r="K862" s="266"/>
      <c r="L862" s="232"/>
      <c r="M862" s="232"/>
      <c r="N862" s="232"/>
      <c r="O862" s="66"/>
      <c r="P862" s="66"/>
      <c r="Q862" s="68"/>
      <c r="R862" s="261"/>
      <c r="S862" s="261"/>
      <c r="T862" s="261"/>
      <c r="U862" s="261"/>
      <c r="V862" s="261"/>
      <c r="W862" s="261"/>
      <c r="X862" s="261"/>
      <c r="Y862" s="261"/>
    </row>
    <row r="863" spans="1:25" ht="15.75" customHeight="1" x14ac:dyDescent="0.2">
      <c r="A863" s="16"/>
      <c r="B863" s="16"/>
      <c r="C863" s="16"/>
      <c r="D863" s="16"/>
      <c r="E863" s="66"/>
      <c r="F863" s="66"/>
      <c r="G863" s="66"/>
      <c r="H863" s="66"/>
      <c r="I863" s="66"/>
      <c r="J863" s="232"/>
      <c r="K863" s="266"/>
      <c r="L863" s="232"/>
      <c r="M863" s="232"/>
      <c r="N863" s="232"/>
      <c r="O863" s="66"/>
      <c r="P863" s="66"/>
      <c r="Q863" s="68"/>
      <c r="R863" s="261"/>
      <c r="S863" s="261"/>
      <c r="T863" s="261"/>
      <c r="U863" s="261"/>
      <c r="V863" s="261"/>
      <c r="W863" s="261"/>
      <c r="X863" s="261"/>
      <c r="Y863" s="261"/>
    </row>
    <row r="864" spans="1:25" ht="15.75" customHeight="1" x14ac:dyDescent="0.2">
      <c r="A864" s="16"/>
      <c r="B864" s="16"/>
      <c r="C864" s="16"/>
      <c r="D864" s="16"/>
      <c r="E864" s="66"/>
      <c r="F864" s="66"/>
      <c r="G864" s="66"/>
      <c r="H864" s="66"/>
      <c r="I864" s="66"/>
      <c r="J864" s="232"/>
      <c r="K864" s="266"/>
      <c r="L864" s="232"/>
      <c r="M864" s="232"/>
      <c r="N864" s="232"/>
      <c r="O864" s="66"/>
      <c r="P864" s="66"/>
      <c r="Q864" s="68"/>
      <c r="R864" s="261"/>
      <c r="S864" s="261"/>
      <c r="T864" s="261"/>
      <c r="U864" s="261"/>
      <c r="V864" s="261"/>
      <c r="W864" s="261"/>
      <c r="X864" s="261"/>
      <c r="Y864" s="261"/>
    </row>
    <row r="865" spans="1:25" ht="15.75" customHeight="1" x14ac:dyDescent="0.2">
      <c r="A865" s="16"/>
      <c r="B865" s="16"/>
      <c r="C865" s="16"/>
      <c r="D865" s="16"/>
      <c r="E865" s="66"/>
      <c r="F865" s="66"/>
      <c r="G865" s="66"/>
      <c r="H865" s="66"/>
      <c r="I865" s="66"/>
      <c r="J865" s="232"/>
      <c r="K865" s="266"/>
      <c r="L865" s="232"/>
      <c r="M865" s="232"/>
      <c r="N865" s="232"/>
      <c r="O865" s="66"/>
      <c r="P865" s="66"/>
      <c r="Q865" s="68"/>
      <c r="R865" s="261"/>
      <c r="S865" s="261"/>
      <c r="T865" s="261"/>
      <c r="U865" s="261"/>
      <c r="V865" s="261"/>
      <c r="W865" s="261"/>
      <c r="X865" s="261"/>
      <c r="Y865" s="261"/>
    </row>
    <row r="866" spans="1:25" ht="15.75" customHeight="1" x14ac:dyDescent="0.2">
      <c r="A866" s="16"/>
      <c r="B866" s="16"/>
      <c r="C866" s="16"/>
      <c r="D866" s="16"/>
      <c r="E866" s="66"/>
      <c r="F866" s="66"/>
      <c r="G866" s="66"/>
      <c r="H866" s="66"/>
      <c r="I866" s="66"/>
      <c r="J866" s="232"/>
      <c r="K866" s="266"/>
      <c r="L866" s="232"/>
      <c r="M866" s="232"/>
      <c r="N866" s="232"/>
      <c r="O866" s="66"/>
      <c r="P866" s="66"/>
      <c r="Q866" s="68"/>
      <c r="R866" s="261"/>
      <c r="S866" s="261"/>
      <c r="T866" s="261"/>
      <c r="U866" s="261"/>
      <c r="V866" s="261"/>
      <c r="W866" s="261"/>
      <c r="X866" s="261"/>
      <c r="Y866" s="261"/>
    </row>
    <row r="867" spans="1:25" ht="15.75" customHeight="1" x14ac:dyDescent="0.2">
      <c r="A867" s="16"/>
      <c r="B867" s="16"/>
      <c r="C867" s="16"/>
      <c r="D867" s="16"/>
      <c r="E867" s="66"/>
      <c r="F867" s="66"/>
      <c r="G867" s="66"/>
      <c r="H867" s="66"/>
      <c r="I867" s="66"/>
      <c r="J867" s="232"/>
      <c r="K867" s="266"/>
      <c r="L867" s="232"/>
      <c r="M867" s="232"/>
      <c r="N867" s="232"/>
      <c r="O867" s="66"/>
      <c r="P867" s="66"/>
      <c r="Q867" s="68"/>
      <c r="R867" s="261"/>
      <c r="S867" s="261"/>
      <c r="T867" s="261"/>
      <c r="U867" s="261"/>
      <c r="V867" s="261"/>
      <c r="W867" s="261"/>
      <c r="X867" s="261"/>
      <c r="Y867" s="261"/>
    </row>
    <row r="868" spans="1:25" ht="15.75" customHeight="1" x14ac:dyDescent="0.2">
      <c r="A868" s="16"/>
      <c r="B868" s="16"/>
      <c r="C868" s="16"/>
      <c r="D868" s="16"/>
      <c r="E868" s="66"/>
      <c r="F868" s="66"/>
      <c r="G868" s="66"/>
      <c r="H868" s="66"/>
      <c r="I868" s="66"/>
      <c r="J868" s="232"/>
      <c r="K868" s="266"/>
      <c r="L868" s="232"/>
      <c r="M868" s="232"/>
      <c r="N868" s="232"/>
      <c r="O868" s="66"/>
      <c r="P868" s="66"/>
      <c r="Q868" s="68"/>
      <c r="R868" s="261"/>
      <c r="S868" s="261"/>
      <c r="T868" s="261"/>
      <c r="U868" s="261"/>
      <c r="V868" s="261"/>
      <c r="W868" s="261"/>
      <c r="X868" s="261"/>
      <c r="Y868" s="261"/>
    </row>
    <row r="869" spans="1:25" ht="15.75" customHeight="1" x14ac:dyDescent="0.2">
      <c r="A869" s="16"/>
      <c r="B869" s="16"/>
      <c r="C869" s="16"/>
      <c r="D869" s="16"/>
      <c r="E869" s="66"/>
      <c r="F869" s="66"/>
      <c r="G869" s="66"/>
      <c r="H869" s="66"/>
      <c r="I869" s="66"/>
      <c r="J869" s="232"/>
      <c r="K869" s="266"/>
      <c r="L869" s="232"/>
      <c r="M869" s="232"/>
      <c r="N869" s="232"/>
      <c r="O869" s="66"/>
      <c r="P869" s="66"/>
      <c r="Q869" s="68"/>
      <c r="R869" s="261"/>
      <c r="S869" s="261"/>
      <c r="T869" s="261"/>
      <c r="U869" s="261"/>
      <c r="V869" s="261"/>
      <c r="W869" s="261"/>
      <c r="X869" s="261"/>
      <c r="Y869" s="261"/>
    </row>
    <row r="870" spans="1:25" ht="15.75" customHeight="1" x14ac:dyDescent="0.2">
      <c r="A870" s="16"/>
      <c r="B870" s="16"/>
      <c r="C870" s="16"/>
      <c r="D870" s="16"/>
      <c r="E870" s="66"/>
      <c r="F870" s="66"/>
      <c r="G870" s="66"/>
      <c r="H870" s="66"/>
      <c r="I870" s="66"/>
      <c r="J870" s="232"/>
      <c r="K870" s="266"/>
      <c r="L870" s="232"/>
      <c r="M870" s="232"/>
      <c r="N870" s="232"/>
      <c r="O870" s="66"/>
      <c r="P870" s="66"/>
      <c r="Q870" s="68"/>
      <c r="R870" s="261"/>
      <c r="S870" s="261"/>
      <c r="T870" s="261"/>
      <c r="U870" s="261"/>
      <c r="V870" s="261"/>
      <c r="W870" s="261"/>
      <c r="X870" s="261"/>
      <c r="Y870" s="261"/>
    </row>
    <row r="871" spans="1:25" ht="15.75" customHeight="1" x14ac:dyDescent="0.2">
      <c r="A871" s="16"/>
      <c r="B871" s="16"/>
      <c r="C871" s="16"/>
      <c r="D871" s="16"/>
      <c r="E871" s="66"/>
      <c r="F871" s="66"/>
      <c r="G871" s="66"/>
      <c r="H871" s="66"/>
      <c r="I871" s="66"/>
      <c r="J871" s="232"/>
      <c r="K871" s="266"/>
      <c r="L871" s="232"/>
      <c r="M871" s="232"/>
      <c r="N871" s="232"/>
      <c r="O871" s="66"/>
      <c r="P871" s="66"/>
      <c r="Q871" s="68"/>
      <c r="R871" s="261"/>
      <c r="S871" s="261"/>
      <c r="T871" s="261"/>
      <c r="U871" s="261"/>
      <c r="V871" s="261"/>
      <c r="W871" s="261"/>
      <c r="X871" s="261"/>
      <c r="Y871" s="261"/>
    </row>
    <row r="872" spans="1:25" ht="15.75" customHeight="1" x14ac:dyDescent="0.2">
      <c r="A872" s="16"/>
      <c r="B872" s="16"/>
      <c r="C872" s="16"/>
      <c r="D872" s="16"/>
      <c r="E872" s="66"/>
      <c r="F872" s="66"/>
      <c r="G872" s="66"/>
      <c r="H872" s="66"/>
      <c r="I872" s="66"/>
      <c r="J872" s="232"/>
      <c r="K872" s="266"/>
      <c r="L872" s="232"/>
      <c r="M872" s="232"/>
      <c r="N872" s="232"/>
      <c r="O872" s="66"/>
      <c r="P872" s="66"/>
      <c r="Q872" s="68"/>
      <c r="R872" s="261"/>
      <c r="S872" s="261"/>
      <c r="T872" s="261"/>
      <c r="U872" s="261"/>
      <c r="V872" s="261"/>
      <c r="W872" s="261"/>
      <c r="X872" s="261"/>
      <c r="Y872" s="261"/>
    </row>
    <row r="873" spans="1:25" ht="15.75" customHeight="1" x14ac:dyDescent="0.2">
      <c r="A873" s="16"/>
      <c r="B873" s="16"/>
      <c r="C873" s="16"/>
      <c r="D873" s="16"/>
      <c r="E873" s="66"/>
      <c r="F873" s="66"/>
      <c r="G873" s="66"/>
      <c r="H873" s="66"/>
      <c r="I873" s="66"/>
      <c r="J873" s="232"/>
      <c r="K873" s="266"/>
      <c r="L873" s="232"/>
      <c r="M873" s="232"/>
      <c r="N873" s="232"/>
      <c r="O873" s="66"/>
      <c r="P873" s="66"/>
      <c r="Q873" s="68"/>
      <c r="R873" s="261"/>
      <c r="S873" s="261"/>
      <c r="T873" s="261"/>
      <c r="U873" s="261"/>
      <c r="V873" s="261"/>
      <c r="W873" s="261"/>
      <c r="X873" s="261"/>
      <c r="Y873" s="261"/>
    </row>
    <row r="874" spans="1:25" ht="15.75" customHeight="1" x14ac:dyDescent="0.2">
      <c r="A874" s="16"/>
      <c r="B874" s="16"/>
      <c r="C874" s="16"/>
      <c r="D874" s="16"/>
      <c r="E874" s="66"/>
      <c r="F874" s="66"/>
      <c r="G874" s="66"/>
      <c r="H874" s="66"/>
      <c r="I874" s="66"/>
      <c r="J874" s="232"/>
      <c r="K874" s="266"/>
      <c r="L874" s="232"/>
      <c r="M874" s="232"/>
      <c r="N874" s="232"/>
      <c r="O874" s="66"/>
      <c r="P874" s="66"/>
      <c r="Q874" s="68"/>
      <c r="R874" s="261"/>
      <c r="S874" s="261"/>
      <c r="T874" s="261"/>
      <c r="U874" s="261"/>
      <c r="V874" s="261"/>
      <c r="W874" s="261"/>
      <c r="X874" s="261"/>
      <c r="Y874" s="261"/>
    </row>
    <row r="875" spans="1:25" ht="15.75" customHeight="1" x14ac:dyDescent="0.2">
      <c r="A875" s="16"/>
      <c r="B875" s="16"/>
      <c r="C875" s="16"/>
      <c r="D875" s="16"/>
      <c r="E875" s="66"/>
      <c r="F875" s="66"/>
      <c r="G875" s="66"/>
      <c r="H875" s="66"/>
      <c r="I875" s="66"/>
      <c r="J875" s="232"/>
      <c r="K875" s="266"/>
      <c r="L875" s="232"/>
      <c r="M875" s="232"/>
      <c r="N875" s="232"/>
      <c r="O875" s="66"/>
      <c r="P875" s="66"/>
      <c r="Q875" s="68"/>
      <c r="R875" s="261"/>
      <c r="S875" s="261"/>
      <c r="T875" s="261"/>
      <c r="U875" s="261"/>
      <c r="V875" s="261"/>
      <c r="W875" s="261"/>
      <c r="X875" s="261"/>
      <c r="Y875" s="261"/>
    </row>
    <row r="876" spans="1:25" ht="15.75" customHeight="1" x14ac:dyDescent="0.2">
      <c r="A876" s="16"/>
      <c r="B876" s="16"/>
      <c r="C876" s="16"/>
      <c r="D876" s="16"/>
      <c r="E876" s="66"/>
      <c r="F876" s="66"/>
      <c r="G876" s="66"/>
      <c r="H876" s="66"/>
      <c r="I876" s="66"/>
      <c r="J876" s="232"/>
      <c r="K876" s="266"/>
      <c r="L876" s="232"/>
      <c r="M876" s="232"/>
      <c r="N876" s="232"/>
      <c r="O876" s="66"/>
      <c r="P876" s="66"/>
      <c r="Q876" s="68"/>
      <c r="R876" s="261"/>
      <c r="S876" s="261"/>
      <c r="T876" s="261"/>
      <c r="U876" s="261"/>
      <c r="V876" s="261"/>
      <c r="W876" s="261"/>
      <c r="X876" s="261"/>
      <c r="Y876" s="261"/>
    </row>
    <row r="877" spans="1:25" ht="15.75" customHeight="1" x14ac:dyDescent="0.2">
      <c r="A877" s="16"/>
      <c r="B877" s="16"/>
      <c r="C877" s="16"/>
      <c r="D877" s="16"/>
      <c r="E877" s="66"/>
      <c r="F877" s="66"/>
      <c r="G877" s="66"/>
      <c r="H877" s="66"/>
      <c r="I877" s="66"/>
      <c r="J877" s="232"/>
      <c r="K877" s="266"/>
      <c r="L877" s="232"/>
      <c r="M877" s="232"/>
      <c r="N877" s="232"/>
      <c r="O877" s="66"/>
      <c r="P877" s="66"/>
      <c r="Q877" s="68"/>
      <c r="R877" s="261"/>
      <c r="S877" s="261"/>
      <c r="T877" s="261"/>
      <c r="U877" s="261"/>
      <c r="V877" s="261"/>
      <c r="W877" s="261"/>
      <c r="X877" s="261"/>
      <c r="Y877" s="261"/>
    </row>
    <row r="878" spans="1:25" ht="15.75" customHeight="1" x14ac:dyDescent="0.2">
      <c r="A878" s="16"/>
      <c r="B878" s="16"/>
      <c r="C878" s="16"/>
      <c r="D878" s="16"/>
      <c r="E878" s="66"/>
      <c r="F878" s="66"/>
      <c r="G878" s="66"/>
      <c r="H878" s="66"/>
      <c r="I878" s="66"/>
      <c r="J878" s="232"/>
      <c r="K878" s="266"/>
      <c r="L878" s="232"/>
      <c r="M878" s="232"/>
      <c r="N878" s="232"/>
      <c r="O878" s="66"/>
      <c r="P878" s="66"/>
      <c r="Q878" s="68"/>
      <c r="R878" s="261"/>
      <c r="S878" s="261"/>
      <c r="T878" s="261"/>
      <c r="U878" s="261"/>
      <c r="V878" s="261"/>
      <c r="W878" s="261"/>
      <c r="X878" s="261"/>
      <c r="Y878" s="261"/>
    </row>
    <row r="879" spans="1:25" ht="15.75" customHeight="1" x14ac:dyDescent="0.2">
      <c r="A879" s="16"/>
      <c r="B879" s="16"/>
      <c r="C879" s="16"/>
      <c r="D879" s="16"/>
      <c r="E879" s="66"/>
      <c r="F879" s="66"/>
      <c r="G879" s="66"/>
      <c r="H879" s="66"/>
      <c r="I879" s="66"/>
      <c r="J879" s="232"/>
      <c r="K879" s="266"/>
      <c r="L879" s="232"/>
      <c r="M879" s="232"/>
      <c r="N879" s="232"/>
      <c r="O879" s="66"/>
      <c r="P879" s="66"/>
      <c r="Q879" s="68"/>
      <c r="R879" s="261"/>
      <c r="S879" s="261"/>
      <c r="T879" s="261"/>
      <c r="U879" s="261"/>
      <c r="V879" s="261"/>
      <c r="W879" s="261"/>
      <c r="X879" s="261"/>
      <c r="Y879" s="261"/>
    </row>
    <row r="880" spans="1:25" ht="15.75" customHeight="1" x14ac:dyDescent="0.2">
      <c r="A880" s="16"/>
      <c r="B880" s="16"/>
      <c r="C880" s="16"/>
      <c r="D880" s="16"/>
      <c r="E880" s="66"/>
      <c r="F880" s="66"/>
      <c r="G880" s="66"/>
      <c r="H880" s="66"/>
      <c r="I880" s="66"/>
      <c r="J880" s="232"/>
      <c r="K880" s="266"/>
      <c r="L880" s="232"/>
      <c r="M880" s="232"/>
      <c r="N880" s="232"/>
      <c r="O880" s="66"/>
      <c r="P880" s="66"/>
      <c r="Q880" s="68"/>
      <c r="R880" s="261"/>
      <c r="S880" s="261"/>
      <c r="T880" s="261"/>
      <c r="U880" s="261"/>
      <c r="V880" s="261"/>
      <c r="W880" s="261"/>
      <c r="X880" s="261"/>
      <c r="Y880" s="261"/>
    </row>
    <row r="881" spans="1:25" ht="15.75" customHeight="1" x14ac:dyDescent="0.2">
      <c r="A881" s="16"/>
      <c r="B881" s="16"/>
      <c r="C881" s="16"/>
      <c r="D881" s="16"/>
      <c r="E881" s="66"/>
      <c r="F881" s="66"/>
      <c r="G881" s="66"/>
      <c r="H881" s="66"/>
      <c r="I881" s="66"/>
      <c r="J881" s="232"/>
      <c r="K881" s="266"/>
      <c r="L881" s="232"/>
      <c r="M881" s="232"/>
      <c r="N881" s="232"/>
      <c r="O881" s="66"/>
      <c r="P881" s="66"/>
      <c r="Q881" s="68"/>
      <c r="R881" s="261"/>
      <c r="S881" s="261"/>
      <c r="T881" s="261"/>
      <c r="U881" s="261"/>
      <c r="V881" s="261"/>
      <c r="W881" s="261"/>
      <c r="X881" s="261"/>
      <c r="Y881" s="261"/>
    </row>
    <row r="882" spans="1:25" ht="15.75" customHeight="1" x14ac:dyDescent="0.2">
      <c r="A882" s="16"/>
      <c r="B882" s="16"/>
      <c r="C882" s="16"/>
      <c r="D882" s="16"/>
      <c r="E882" s="66"/>
      <c r="F882" s="66"/>
      <c r="G882" s="66"/>
      <c r="H882" s="66"/>
      <c r="I882" s="66"/>
      <c r="J882" s="232"/>
      <c r="K882" s="266"/>
      <c r="L882" s="232"/>
      <c r="M882" s="232"/>
      <c r="N882" s="232"/>
      <c r="O882" s="66"/>
      <c r="P882" s="66"/>
      <c r="Q882" s="68"/>
      <c r="R882" s="261"/>
      <c r="S882" s="261"/>
      <c r="T882" s="261"/>
      <c r="U882" s="261"/>
      <c r="V882" s="261"/>
      <c r="W882" s="261"/>
      <c r="X882" s="261"/>
      <c r="Y882" s="261"/>
    </row>
    <row r="883" spans="1:25" ht="15.75" customHeight="1" x14ac:dyDescent="0.2">
      <c r="A883" s="16"/>
      <c r="B883" s="16"/>
      <c r="C883" s="16"/>
      <c r="D883" s="16"/>
      <c r="E883" s="66"/>
      <c r="F883" s="66"/>
      <c r="G883" s="66"/>
      <c r="H883" s="66"/>
      <c r="I883" s="66"/>
      <c r="J883" s="232"/>
      <c r="K883" s="266"/>
      <c r="L883" s="232"/>
      <c r="M883" s="232"/>
      <c r="N883" s="232"/>
      <c r="O883" s="66"/>
      <c r="P883" s="66"/>
      <c r="Q883" s="68"/>
      <c r="R883" s="261"/>
      <c r="S883" s="261"/>
      <c r="T883" s="261"/>
      <c r="U883" s="261"/>
      <c r="V883" s="261"/>
      <c r="W883" s="261"/>
      <c r="X883" s="261"/>
      <c r="Y883" s="261"/>
    </row>
    <row r="884" spans="1:25" ht="15.75" customHeight="1" x14ac:dyDescent="0.2">
      <c r="A884" s="16"/>
      <c r="B884" s="16"/>
      <c r="C884" s="16"/>
      <c r="D884" s="16"/>
      <c r="E884" s="66"/>
      <c r="F884" s="66"/>
      <c r="G884" s="66"/>
      <c r="H884" s="66"/>
      <c r="I884" s="66"/>
      <c r="J884" s="232"/>
      <c r="K884" s="266"/>
      <c r="L884" s="232"/>
      <c r="M884" s="232"/>
      <c r="N884" s="232"/>
      <c r="O884" s="66"/>
      <c r="P884" s="66"/>
      <c r="Q884" s="68"/>
      <c r="R884" s="261"/>
      <c r="S884" s="261"/>
      <c r="T884" s="261"/>
      <c r="U884" s="261"/>
      <c r="V884" s="261"/>
      <c r="W884" s="261"/>
      <c r="X884" s="261"/>
      <c r="Y884" s="261"/>
    </row>
    <row r="885" spans="1:25" ht="15.75" customHeight="1" x14ac:dyDescent="0.2">
      <c r="A885" s="16"/>
      <c r="B885" s="16"/>
      <c r="C885" s="16"/>
      <c r="D885" s="16"/>
      <c r="E885" s="66"/>
      <c r="F885" s="66"/>
      <c r="G885" s="66"/>
      <c r="H885" s="66"/>
      <c r="I885" s="66"/>
      <c r="J885" s="232"/>
      <c r="K885" s="266"/>
      <c r="L885" s="232"/>
      <c r="M885" s="232"/>
      <c r="N885" s="232"/>
      <c r="O885" s="66"/>
      <c r="P885" s="66"/>
      <c r="Q885" s="68"/>
      <c r="R885" s="261"/>
      <c r="S885" s="261"/>
      <c r="T885" s="261"/>
      <c r="U885" s="261"/>
      <c r="V885" s="261"/>
      <c r="W885" s="261"/>
      <c r="X885" s="261"/>
      <c r="Y885" s="261"/>
    </row>
    <row r="886" spans="1:25" ht="15.75" customHeight="1" x14ac:dyDescent="0.2">
      <c r="A886" s="16"/>
      <c r="B886" s="16"/>
      <c r="C886" s="16"/>
      <c r="D886" s="16"/>
      <c r="E886" s="66"/>
      <c r="F886" s="66"/>
      <c r="G886" s="66"/>
      <c r="H886" s="66"/>
      <c r="I886" s="66"/>
      <c r="J886" s="232"/>
      <c r="K886" s="266"/>
      <c r="L886" s="232"/>
      <c r="M886" s="232"/>
      <c r="N886" s="232"/>
      <c r="O886" s="66"/>
      <c r="P886" s="66"/>
      <c r="Q886" s="68"/>
      <c r="R886" s="261"/>
      <c r="S886" s="261"/>
      <c r="T886" s="261"/>
      <c r="U886" s="261"/>
      <c r="V886" s="261"/>
      <c r="W886" s="261"/>
      <c r="X886" s="261"/>
      <c r="Y886" s="261"/>
    </row>
    <row r="887" spans="1:25" ht="15.75" customHeight="1" x14ac:dyDescent="0.2">
      <c r="A887" s="16"/>
      <c r="B887" s="16"/>
      <c r="C887" s="16"/>
      <c r="D887" s="16"/>
      <c r="E887" s="66"/>
      <c r="F887" s="66"/>
      <c r="G887" s="66"/>
      <c r="H887" s="66"/>
      <c r="I887" s="66"/>
      <c r="J887" s="232"/>
      <c r="K887" s="266"/>
      <c r="L887" s="232"/>
      <c r="M887" s="232"/>
      <c r="N887" s="232"/>
      <c r="O887" s="66"/>
      <c r="P887" s="66"/>
      <c r="Q887" s="68"/>
      <c r="R887" s="261"/>
      <c r="S887" s="261"/>
      <c r="T887" s="261"/>
      <c r="U887" s="261"/>
      <c r="V887" s="261"/>
      <c r="W887" s="261"/>
      <c r="X887" s="261"/>
      <c r="Y887" s="261"/>
    </row>
    <row r="888" spans="1:25" ht="15.75" customHeight="1" x14ac:dyDescent="0.2">
      <c r="A888" s="16"/>
      <c r="B888" s="16"/>
      <c r="C888" s="16"/>
      <c r="D888" s="16"/>
      <c r="E888" s="66"/>
      <c r="F888" s="66"/>
      <c r="G888" s="66"/>
      <c r="H888" s="66"/>
      <c r="I888" s="66"/>
      <c r="J888" s="232"/>
      <c r="K888" s="266"/>
      <c r="L888" s="232"/>
      <c r="M888" s="232"/>
      <c r="N888" s="232"/>
      <c r="O888" s="66"/>
      <c r="P888" s="66"/>
      <c r="Q888" s="68"/>
      <c r="R888" s="261"/>
      <c r="S888" s="261"/>
      <c r="T888" s="261"/>
      <c r="U888" s="261"/>
      <c r="V888" s="261"/>
      <c r="W888" s="261"/>
      <c r="X888" s="261"/>
      <c r="Y888" s="261"/>
    </row>
    <row r="889" spans="1:25" ht="15.75" customHeight="1" x14ac:dyDescent="0.2">
      <c r="A889" s="16"/>
      <c r="B889" s="16"/>
      <c r="C889" s="16"/>
      <c r="D889" s="16"/>
      <c r="E889" s="66"/>
      <c r="F889" s="66"/>
      <c r="G889" s="66"/>
      <c r="H889" s="66"/>
      <c r="I889" s="66"/>
      <c r="J889" s="232"/>
      <c r="K889" s="266"/>
      <c r="L889" s="232"/>
      <c r="M889" s="232"/>
      <c r="N889" s="232"/>
      <c r="O889" s="66"/>
      <c r="P889" s="66"/>
      <c r="Q889" s="68"/>
      <c r="R889" s="261"/>
      <c r="S889" s="261"/>
      <c r="T889" s="261"/>
      <c r="U889" s="261"/>
      <c r="V889" s="261"/>
      <c r="W889" s="261"/>
      <c r="X889" s="261"/>
      <c r="Y889" s="261"/>
    </row>
    <row r="890" spans="1:25" ht="15.75" customHeight="1" x14ac:dyDescent="0.2">
      <c r="A890" s="16"/>
      <c r="B890" s="16"/>
      <c r="C890" s="16"/>
      <c r="D890" s="16"/>
      <c r="E890" s="66"/>
      <c r="F890" s="66"/>
      <c r="G890" s="66"/>
      <c r="H890" s="66"/>
      <c r="I890" s="66"/>
      <c r="J890" s="232"/>
      <c r="K890" s="266"/>
      <c r="L890" s="232"/>
      <c r="M890" s="232"/>
      <c r="N890" s="232"/>
      <c r="O890" s="66"/>
      <c r="P890" s="66"/>
      <c r="Q890" s="68"/>
      <c r="R890" s="261"/>
      <c r="S890" s="261"/>
      <c r="T890" s="261"/>
      <c r="U890" s="261"/>
      <c r="V890" s="261"/>
      <c r="W890" s="261"/>
      <c r="X890" s="261"/>
      <c r="Y890" s="261"/>
    </row>
    <row r="891" spans="1:25" ht="15.75" customHeight="1" x14ac:dyDescent="0.2">
      <c r="A891" s="16"/>
      <c r="B891" s="16"/>
      <c r="C891" s="16"/>
      <c r="D891" s="16"/>
      <c r="E891" s="66"/>
      <c r="F891" s="66"/>
      <c r="G891" s="66"/>
      <c r="H891" s="66"/>
      <c r="I891" s="66"/>
      <c r="J891" s="232"/>
      <c r="K891" s="266"/>
      <c r="L891" s="232"/>
      <c r="M891" s="232"/>
      <c r="N891" s="232"/>
      <c r="O891" s="66"/>
      <c r="P891" s="66"/>
      <c r="Q891" s="68"/>
      <c r="R891" s="261"/>
      <c r="S891" s="261"/>
      <c r="T891" s="261"/>
      <c r="U891" s="261"/>
      <c r="V891" s="261"/>
      <c r="W891" s="261"/>
      <c r="X891" s="261"/>
      <c r="Y891" s="261"/>
    </row>
    <row r="892" spans="1:25" ht="15.75" customHeight="1" x14ac:dyDescent="0.2">
      <c r="A892" s="16"/>
      <c r="B892" s="16"/>
      <c r="C892" s="16"/>
      <c r="D892" s="16"/>
      <c r="E892" s="66"/>
      <c r="F892" s="66"/>
      <c r="G892" s="66"/>
      <c r="H892" s="66"/>
      <c r="I892" s="66"/>
      <c r="J892" s="232"/>
      <c r="K892" s="266"/>
      <c r="L892" s="232"/>
      <c r="M892" s="232"/>
      <c r="N892" s="232"/>
      <c r="O892" s="66"/>
      <c r="P892" s="66"/>
      <c r="Q892" s="68"/>
      <c r="R892" s="261"/>
      <c r="S892" s="261"/>
      <c r="T892" s="261"/>
      <c r="U892" s="261"/>
      <c r="V892" s="261"/>
      <c r="W892" s="261"/>
      <c r="X892" s="261"/>
      <c r="Y892" s="261"/>
    </row>
    <row r="893" spans="1:25" ht="15.75" customHeight="1" x14ac:dyDescent="0.2">
      <c r="A893" s="16"/>
      <c r="B893" s="16"/>
      <c r="C893" s="16"/>
      <c r="D893" s="16"/>
      <c r="E893" s="66"/>
      <c r="F893" s="66"/>
      <c r="G893" s="66"/>
      <c r="H893" s="66"/>
      <c r="I893" s="66"/>
      <c r="J893" s="232"/>
      <c r="K893" s="266"/>
      <c r="L893" s="232"/>
      <c r="M893" s="232"/>
      <c r="N893" s="232"/>
      <c r="O893" s="66"/>
      <c r="P893" s="66"/>
      <c r="Q893" s="68"/>
      <c r="R893" s="261"/>
      <c r="S893" s="261"/>
      <c r="T893" s="261"/>
      <c r="U893" s="261"/>
      <c r="V893" s="261"/>
      <c r="W893" s="261"/>
      <c r="X893" s="261"/>
      <c r="Y893" s="261"/>
    </row>
    <row r="894" spans="1:25" ht="15.75" customHeight="1" x14ac:dyDescent="0.2">
      <c r="A894" s="16"/>
      <c r="B894" s="16"/>
      <c r="C894" s="16"/>
      <c r="D894" s="16"/>
      <c r="E894" s="66"/>
      <c r="F894" s="66"/>
      <c r="G894" s="66"/>
      <c r="H894" s="66"/>
      <c r="I894" s="66"/>
      <c r="J894" s="232"/>
      <c r="K894" s="266"/>
      <c r="L894" s="232"/>
      <c r="M894" s="232"/>
      <c r="N894" s="232"/>
      <c r="O894" s="66"/>
      <c r="P894" s="66"/>
      <c r="Q894" s="68"/>
      <c r="R894" s="261"/>
      <c r="S894" s="261"/>
      <c r="T894" s="261"/>
      <c r="U894" s="261"/>
      <c r="V894" s="261"/>
      <c r="W894" s="261"/>
      <c r="X894" s="261"/>
      <c r="Y894" s="261"/>
    </row>
    <row r="895" spans="1:25" ht="15.75" customHeight="1" x14ac:dyDescent="0.2">
      <c r="A895" s="16"/>
      <c r="B895" s="16"/>
      <c r="C895" s="16"/>
      <c r="D895" s="16"/>
      <c r="E895" s="66"/>
      <c r="F895" s="66"/>
      <c r="G895" s="66"/>
      <c r="H895" s="66"/>
      <c r="I895" s="66"/>
      <c r="J895" s="232"/>
      <c r="K895" s="266"/>
      <c r="L895" s="232"/>
      <c r="M895" s="232"/>
      <c r="N895" s="232"/>
      <c r="O895" s="66"/>
      <c r="P895" s="66"/>
      <c r="Q895" s="68"/>
      <c r="R895" s="261"/>
      <c r="S895" s="261"/>
      <c r="T895" s="261"/>
      <c r="U895" s="261"/>
      <c r="V895" s="261"/>
      <c r="W895" s="261"/>
      <c r="X895" s="261"/>
      <c r="Y895" s="261"/>
    </row>
    <row r="896" spans="1:25" ht="15.75" customHeight="1" x14ac:dyDescent="0.2">
      <c r="A896" s="16"/>
      <c r="B896" s="16"/>
      <c r="C896" s="16"/>
      <c r="D896" s="16"/>
      <c r="E896" s="66"/>
      <c r="F896" s="66"/>
      <c r="G896" s="66"/>
      <c r="H896" s="66"/>
      <c r="I896" s="66"/>
      <c r="J896" s="232"/>
      <c r="K896" s="266"/>
      <c r="L896" s="232"/>
      <c r="M896" s="232"/>
      <c r="N896" s="232"/>
      <c r="O896" s="66"/>
      <c r="P896" s="66"/>
      <c r="Q896" s="68"/>
      <c r="R896" s="261"/>
      <c r="S896" s="261"/>
      <c r="T896" s="261"/>
      <c r="U896" s="261"/>
      <c r="V896" s="261"/>
      <c r="W896" s="261"/>
      <c r="X896" s="261"/>
      <c r="Y896" s="261"/>
    </row>
    <row r="897" spans="1:25" ht="15.75" customHeight="1" x14ac:dyDescent="0.2">
      <c r="A897" s="16"/>
      <c r="B897" s="16"/>
      <c r="C897" s="16"/>
      <c r="D897" s="16"/>
      <c r="E897" s="66"/>
      <c r="F897" s="66"/>
      <c r="G897" s="66"/>
      <c r="H897" s="66"/>
      <c r="I897" s="66"/>
      <c r="J897" s="232"/>
      <c r="K897" s="266"/>
      <c r="L897" s="232"/>
      <c r="M897" s="232"/>
      <c r="N897" s="232"/>
      <c r="O897" s="66"/>
      <c r="P897" s="66"/>
      <c r="Q897" s="68"/>
      <c r="R897" s="261"/>
      <c r="S897" s="261"/>
      <c r="T897" s="261"/>
      <c r="U897" s="261"/>
      <c r="V897" s="261"/>
      <c r="W897" s="261"/>
      <c r="X897" s="261"/>
      <c r="Y897" s="261"/>
    </row>
    <row r="898" spans="1:25" ht="15.75" customHeight="1" x14ac:dyDescent="0.2">
      <c r="A898" s="16"/>
      <c r="B898" s="16"/>
      <c r="C898" s="16"/>
      <c r="D898" s="16"/>
      <c r="E898" s="66"/>
      <c r="F898" s="66"/>
      <c r="G898" s="66"/>
      <c r="H898" s="66"/>
      <c r="I898" s="66"/>
      <c r="J898" s="232"/>
      <c r="K898" s="266"/>
      <c r="L898" s="232"/>
      <c r="M898" s="232"/>
      <c r="N898" s="232"/>
      <c r="O898" s="66"/>
      <c r="P898" s="66"/>
      <c r="Q898" s="68"/>
      <c r="R898" s="261"/>
      <c r="S898" s="261"/>
      <c r="T898" s="261"/>
      <c r="U898" s="261"/>
      <c r="V898" s="261"/>
      <c r="W898" s="261"/>
      <c r="X898" s="261"/>
      <c r="Y898" s="261"/>
    </row>
    <row r="899" spans="1:25" ht="15.75" customHeight="1" x14ac:dyDescent="0.2">
      <c r="A899" s="16"/>
      <c r="B899" s="16"/>
      <c r="C899" s="16"/>
      <c r="D899" s="16"/>
      <c r="E899" s="66"/>
      <c r="F899" s="66"/>
      <c r="G899" s="66"/>
      <c r="H899" s="66"/>
      <c r="I899" s="66"/>
      <c r="J899" s="232"/>
      <c r="K899" s="266"/>
      <c r="L899" s="232"/>
      <c r="M899" s="232"/>
      <c r="N899" s="232"/>
      <c r="O899" s="66"/>
      <c r="P899" s="66"/>
      <c r="Q899" s="68"/>
      <c r="R899" s="261"/>
      <c r="S899" s="261"/>
      <c r="T899" s="261"/>
      <c r="U899" s="261"/>
      <c r="V899" s="261"/>
      <c r="W899" s="261"/>
      <c r="X899" s="261"/>
      <c r="Y899" s="261"/>
    </row>
    <row r="900" spans="1:25" ht="15.75" customHeight="1" x14ac:dyDescent="0.2">
      <c r="A900" s="16"/>
      <c r="B900" s="16"/>
      <c r="C900" s="16"/>
      <c r="D900" s="16"/>
      <c r="E900" s="66"/>
      <c r="F900" s="66"/>
      <c r="G900" s="66"/>
      <c r="H900" s="66"/>
      <c r="I900" s="66"/>
      <c r="J900" s="232"/>
      <c r="K900" s="266"/>
      <c r="L900" s="232"/>
      <c r="M900" s="232"/>
      <c r="N900" s="232"/>
      <c r="O900" s="66"/>
      <c r="P900" s="66"/>
      <c r="Q900" s="68"/>
      <c r="R900" s="261"/>
      <c r="S900" s="261"/>
      <c r="T900" s="261"/>
      <c r="U900" s="261"/>
      <c r="V900" s="261"/>
      <c r="W900" s="261"/>
      <c r="X900" s="261"/>
      <c r="Y900" s="261"/>
    </row>
    <row r="901" spans="1:25" ht="15.75" customHeight="1" x14ac:dyDescent="0.2">
      <c r="A901" s="16"/>
      <c r="B901" s="16"/>
      <c r="C901" s="16"/>
      <c r="D901" s="16"/>
      <c r="E901" s="66"/>
      <c r="F901" s="66"/>
      <c r="G901" s="66"/>
      <c r="H901" s="66"/>
      <c r="I901" s="66"/>
      <c r="J901" s="232"/>
      <c r="K901" s="266"/>
      <c r="L901" s="232"/>
      <c r="M901" s="232"/>
      <c r="N901" s="232"/>
      <c r="O901" s="66"/>
      <c r="P901" s="66"/>
      <c r="Q901" s="68"/>
      <c r="R901" s="261"/>
      <c r="S901" s="261"/>
      <c r="T901" s="261"/>
      <c r="U901" s="261"/>
      <c r="V901" s="261"/>
      <c r="W901" s="261"/>
      <c r="X901" s="261"/>
      <c r="Y901" s="261"/>
    </row>
    <row r="902" spans="1:25" ht="15.75" customHeight="1" x14ac:dyDescent="0.2">
      <c r="A902" s="16"/>
      <c r="B902" s="16"/>
      <c r="C902" s="16"/>
      <c r="D902" s="16"/>
      <c r="E902" s="66"/>
      <c r="F902" s="66"/>
      <c r="G902" s="66"/>
      <c r="H902" s="66"/>
      <c r="I902" s="66"/>
      <c r="J902" s="232"/>
      <c r="K902" s="266"/>
      <c r="L902" s="232"/>
      <c r="M902" s="232"/>
      <c r="N902" s="232"/>
      <c r="O902" s="66"/>
      <c r="P902" s="66"/>
      <c r="Q902" s="68"/>
      <c r="R902" s="261"/>
      <c r="S902" s="261"/>
      <c r="T902" s="261"/>
      <c r="U902" s="261"/>
      <c r="V902" s="261"/>
      <c r="W902" s="261"/>
      <c r="X902" s="261"/>
      <c r="Y902" s="261"/>
    </row>
    <row r="903" spans="1:25" ht="15.75" customHeight="1" x14ac:dyDescent="0.2">
      <c r="A903" s="16"/>
      <c r="B903" s="16"/>
      <c r="C903" s="16"/>
      <c r="D903" s="16"/>
      <c r="E903" s="66"/>
      <c r="F903" s="66"/>
      <c r="G903" s="66"/>
      <c r="H903" s="66"/>
      <c r="I903" s="66"/>
      <c r="J903" s="232"/>
      <c r="K903" s="266"/>
      <c r="L903" s="232"/>
      <c r="M903" s="232"/>
      <c r="N903" s="232"/>
      <c r="O903" s="66"/>
      <c r="P903" s="66"/>
      <c r="Q903" s="68"/>
      <c r="R903" s="261"/>
      <c r="S903" s="261"/>
      <c r="T903" s="261"/>
      <c r="U903" s="261"/>
      <c r="V903" s="261"/>
      <c r="W903" s="261"/>
      <c r="X903" s="261"/>
      <c r="Y903" s="261"/>
    </row>
    <row r="904" spans="1:25" ht="15.75" customHeight="1" x14ac:dyDescent="0.2">
      <c r="A904" s="16"/>
      <c r="B904" s="16"/>
      <c r="C904" s="16"/>
      <c r="D904" s="16"/>
      <c r="E904" s="66"/>
      <c r="F904" s="66"/>
      <c r="G904" s="66"/>
      <c r="H904" s="66"/>
      <c r="I904" s="66"/>
      <c r="J904" s="232"/>
      <c r="K904" s="266"/>
      <c r="L904" s="232"/>
      <c r="M904" s="232"/>
      <c r="N904" s="232"/>
      <c r="O904" s="66"/>
      <c r="P904" s="66"/>
      <c r="Q904" s="68"/>
      <c r="R904" s="261"/>
      <c r="S904" s="261"/>
      <c r="T904" s="261"/>
      <c r="U904" s="261"/>
      <c r="V904" s="261"/>
      <c r="W904" s="261"/>
      <c r="X904" s="261"/>
      <c r="Y904" s="261"/>
    </row>
    <row r="905" spans="1:25" ht="15.75" customHeight="1" x14ac:dyDescent="0.2">
      <c r="A905" s="16"/>
      <c r="B905" s="16"/>
      <c r="C905" s="16"/>
      <c r="D905" s="16"/>
      <c r="E905" s="66"/>
      <c r="F905" s="66"/>
      <c r="G905" s="66"/>
      <c r="H905" s="66"/>
      <c r="I905" s="66"/>
      <c r="J905" s="232"/>
      <c r="K905" s="266"/>
      <c r="L905" s="232"/>
      <c r="M905" s="232"/>
      <c r="N905" s="232"/>
      <c r="O905" s="66"/>
      <c r="P905" s="66"/>
      <c r="Q905" s="68"/>
      <c r="R905" s="261"/>
      <c r="S905" s="261"/>
      <c r="T905" s="261"/>
      <c r="U905" s="261"/>
      <c r="V905" s="261"/>
      <c r="W905" s="261"/>
      <c r="X905" s="261"/>
      <c r="Y905" s="261"/>
    </row>
    <row r="906" spans="1:25" ht="15.75" customHeight="1" x14ac:dyDescent="0.2">
      <c r="A906" s="16"/>
      <c r="B906" s="16"/>
      <c r="C906" s="16"/>
      <c r="D906" s="16"/>
      <c r="E906" s="66"/>
      <c r="F906" s="66"/>
      <c r="G906" s="66"/>
      <c r="H906" s="66"/>
      <c r="I906" s="66"/>
      <c r="J906" s="232"/>
      <c r="K906" s="266"/>
      <c r="L906" s="232"/>
      <c r="M906" s="232"/>
      <c r="N906" s="232"/>
      <c r="O906" s="66"/>
      <c r="P906" s="66"/>
      <c r="Q906" s="68"/>
      <c r="R906" s="261"/>
      <c r="S906" s="261"/>
      <c r="T906" s="261"/>
      <c r="U906" s="261"/>
      <c r="V906" s="261"/>
      <c r="W906" s="261"/>
      <c r="X906" s="261"/>
      <c r="Y906" s="261"/>
    </row>
    <row r="907" spans="1:25" ht="15.75" customHeight="1" x14ac:dyDescent="0.2">
      <c r="A907" s="16"/>
      <c r="B907" s="16"/>
      <c r="C907" s="16"/>
      <c r="D907" s="16"/>
      <c r="E907" s="66"/>
      <c r="F907" s="66"/>
      <c r="G907" s="66"/>
      <c r="H907" s="66"/>
      <c r="I907" s="66"/>
      <c r="J907" s="232"/>
      <c r="K907" s="266"/>
      <c r="L907" s="232"/>
      <c r="M907" s="232"/>
      <c r="N907" s="232"/>
      <c r="O907" s="66"/>
      <c r="P907" s="66"/>
      <c r="Q907" s="68"/>
      <c r="R907" s="261"/>
      <c r="S907" s="261"/>
      <c r="T907" s="261"/>
      <c r="U907" s="261"/>
      <c r="V907" s="261"/>
      <c r="W907" s="261"/>
      <c r="X907" s="261"/>
      <c r="Y907" s="261"/>
    </row>
    <row r="908" spans="1:25" ht="15.75" customHeight="1" x14ac:dyDescent="0.2">
      <c r="A908" s="16"/>
      <c r="B908" s="16"/>
      <c r="C908" s="16"/>
      <c r="D908" s="16"/>
      <c r="E908" s="66"/>
      <c r="F908" s="66"/>
      <c r="G908" s="66"/>
      <c r="H908" s="66"/>
      <c r="I908" s="66"/>
      <c r="J908" s="232"/>
      <c r="K908" s="266"/>
      <c r="L908" s="232"/>
      <c r="M908" s="232"/>
      <c r="N908" s="232"/>
      <c r="O908" s="66"/>
      <c r="P908" s="66"/>
      <c r="Q908" s="68"/>
      <c r="R908" s="261"/>
      <c r="S908" s="261"/>
      <c r="T908" s="261"/>
      <c r="U908" s="261"/>
      <c r="V908" s="261"/>
      <c r="W908" s="261"/>
      <c r="X908" s="261"/>
      <c r="Y908" s="261"/>
    </row>
    <row r="909" spans="1:25" ht="15.75" customHeight="1" x14ac:dyDescent="0.2">
      <c r="A909" s="16"/>
      <c r="B909" s="16"/>
      <c r="C909" s="16"/>
      <c r="D909" s="16"/>
      <c r="E909" s="66"/>
      <c r="F909" s="66"/>
      <c r="G909" s="66"/>
      <c r="H909" s="66"/>
      <c r="I909" s="66"/>
      <c r="J909" s="232"/>
      <c r="K909" s="266"/>
      <c r="L909" s="232"/>
      <c r="M909" s="232"/>
      <c r="N909" s="232"/>
      <c r="O909" s="66"/>
      <c r="P909" s="66"/>
      <c r="Q909" s="68"/>
      <c r="R909" s="261"/>
      <c r="S909" s="261"/>
      <c r="T909" s="261"/>
      <c r="U909" s="261"/>
      <c r="V909" s="261"/>
      <c r="W909" s="261"/>
      <c r="X909" s="261"/>
      <c r="Y909" s="261"/>
    </row>
    <row r="910" spans="1:25" ht="15.75" customHeight="1" x14ac:dyDescent="0.2">
      <c r="A910" s="16"/>
      <c r="B910" s="16"/>
      <c r="C910" s="16"/>
      <c r="D910" s="16"/>
      <c r="E910" s="66"/>
      <c r="F910" s="66"/>
      <c r="G910" s="66"/>
      <c r="H910" s="66"/>
      <c r="I910" s="66"/>
      <c r="J910" s="232"/>
      <c r="K910" s="266"/>
      <c r="L910" s="232"/>
      <c r="M910" s="232"/>
      <c r="N910" s="232"/>
      <c r="O910" s="66"/>
      <c r="P910" s="66"/>
      <c r="Q910" s="68"/>
      <c r="R910" s="261"/>
      <c r="S910" s="261"/>
      <c r="T910" s="261"/>
      <c r="U910" s="261"/>
      <c r="V910" s="261"/>
      <c r="W910" s="261"/>
      <c r="X910" s="261"/>
      <c r="Y910" s="261"/>
    </row>
    <row r="911" spans="1:25" ht="15.75" customHeight="1" x14ac:dyDescent="0.2">
      <c r="A911" s="16"/>
      <c r="B911" s="16"/>
      <c r="C911" s="16"/>
      <c r="D911" s="16"/>
      <c r="E911" s="66"/>
      <c r="F911" s="66"/>
      <c r="G911" s="66"/>
      <c r="H911" s="66"/>
      <c r="I911" s="66"/>
      <c r="J911" s="232"/>
      <c r="K911" s="266"/>
      <c r="L911" s="232"/>
      <c r="M911" s="232"/>
      <c r="N911" s="232"/>
      <c r="O911" s="66"/>
      <c r="P911" s="66"/>
      <c r="Q911" s="68"/>
      <c r="R911" s="261"/>
      <c r="S911" s="261"/>
      <c r="T911" s="261"/>
      <c r="U911" s="261"/>
      <c r="V911" s="261"/>
      <c r="W911" s="261"/>
      <c r="X911" s="261"/>
      <c r="Y911" s="261"/>
    </row>
    <row r="912" spans="1:25" ht="15.75" customHeight="1" x14ac:dyDescent="0.2">
      <c r="A912" s="16"/>
      <c r="B912" s="16"/>
      <c r="C912" s="16"/>
      <c r="D912" s="16"/>
      <c r="E912" s="66"/>
      <c r="F912" s="66"/>
      <c r="G912" s="66"/>
      <c r="H912" s="66"/>
      <c r="I912" s="66"/>
      <c r="J912" s="232"/>
      <c r="K912" s="266"/>
      <c r="L912" s="232"/>
      <c r="M912" s="232"/>
      <c r="N912" s="232"/>
      <c r="O912" s="66"/>
      <c r="P912" s="66"/>
      <c r="Q912" s="68"/>
      <c r="R912" s="261"/>
      <c r="S912" s="261"/>
      <c r="T912" s="261"/>
      <c r="U912" s="261"/>
      <c r="V912" s="261"/>
      <c r="W912" s="261"/>
      <c r="X912" s="261"/>
      <c r="Y912" s="261"/>
    </row>
    <row r="913" spans="1:25" ht="15.75" customHeight="1" x14ac:dyDescent="0.2">
      <c r="A913" s="16"/>
      <c r="B913" s="16"/>
      <c r="C913" s="16"/>
      <c r="D913" s="16"/>
      <c r="E913" s="66"/>
      <c r="F913" s="66"/>
      <c r="G913" s="66"/>
      <c r="H913" s="66"/>
      <c r="I913" s="66"/>
      <c r="J913" s="232"/>
      <c r="K913" s="266"/>
      <c r="L913" s="232"/>
      <c r="M913" s="232"/>
      <c r="N913" s="232"/>
      <c r="O913" s="66"/>
      <c r="P913" s="66"/>
      <c r="Q913" s="68"/>
      <c r="R913" s="261"/>
      <c r="S913" s="261"/>
      <c r="T913" s="261"/>
      <c r="U913" s="261"/>
      <c r="V913" s="261"/>
      <c r="W913" s="261"/>
      <c r="X913" s="261"/>
      <c r="Y913" s="261"/>
    </row>
    <row r="914" spans="1:25" ht="15.75" customHeight="1" x14ac:dyDescent="0.2">
      <c r="A914" s="16"/>
      <c r="B914" s="16"/>
      <c r="C914" s="16"/>
      <c r="D914" s="16"/>
      <c r="E914" s="66"/>
      <c r="F914" s="66"/>
      <c r="G914" s="66"/>
      <c r="H914" s="66"/>
      <c r="I914" s="66"/>
      <c r="J914" s="232"/>
      <c r="K914" s="266"/>
      <c r="L914" s="232"/>
      <c r="M914" s="232"/>
      <c r="N914" s="232"/>
      <c r="O914" s="66"/>
      <c r="P914" s="66"/>
      <c r="Q914" s="68"/>
      <c r="R914" s="261"/>
      <c r="S914" s="261"/>
      <c r="T914" s="261"/>
      <c r="U914" s="261"/>
      <c r="V914" s="261"/>
      <c r="W914" s="261"/>
      <c r="X914" s="261"/>
      <c r="Y914" s="261"/>
    </row>
    <row r="915" spans="1:25" ht="15.75" customHeight="1" x14ac:dyDescent="0.2">
      <c r="A915" s="16"/>
      <c r="B915" s="16"/>
      <c r="C915" s="16"/>
      <c r="D915" s="16"/>
      <c r="E915" s="66"/>
      <c r="F915" s="66"/>
      <c r="G915" s="66"/>
      <c r="H915" s="66"/>
      <c r="I915" s="66"/>
      <c r="J915" s="232"/>
      <c r="K915" s="266"/>
      <c r="L915" s="232"/>
      <c r="M915" s="232"/>
      <c r="N915" s="232"/>
      <c r="O915" s="66"/>
      <c r="P915" s="66"/>
      <c r="Q915" s="68"/>
      <c r="R915" s="261"/>
      <c r="S915" s="261"/>
      <c r="T915" s="261"/>
      <c r="U915" s="261"/>
      <c r="V915" s="261"/>
      <c r="W915" s="261"/>
      <c r="X915" s="261"/>
      <c r="Y915" s="261"/>
    </row>
    <row r="916" spans="1:25" ht="15.75" customHeight="1" x14ac:dyDescent="0.2">
      <c r="A916" s="16"/>
      <c r="B916" s="16"/>
      <c r="C916" s="16"/>
      <c r="D916" s="16"/>
      <c r="E916" s="66"/>
      <c r="F916" s="66"/>
      <c r="G916" s="66"/>
      <c r="H916" s="66"/>
      <c r="I916" s="66"/>
      <c r="J916" s="232"/>
      <c r="K916" s="266"/>
      <c r="L916" s="232"/>
      <c r="M916" s="232"/>
      <c r="N916" s="232"/>
      <c r="O916" s="66"/>
      <c r="P916" s="66"/>
      <c r="Q916" s="68"/>
      <c r="R916" s="261"/>
      <c r="S916" s="261"/>
      <c r="T916" s="261"/>
      <c r="U916" s="261"/>
      <c r="V916" s="261"/>
      <c r="W916" s="261"/>
      <c r="X916" s="261"/>
      <c r="Y916" s="261"/>
    </row>
    <row r="917" spans="1:25" ht="15.75" customHeight="1" x14ac:dyDescent="0.2">
      <c r="A917" s="16"/>
      <c r="B917" s="16"/>
      <c r="C917" s="16"/>
      <c r="D917" s="16"/>
      <c r="E917" s="66"/>
      <c r="F917" s="66"/>
      <c r="G917" s="66"/>
      <c r="H917" s="66"/>
      <c r="I917" s="66"/>
      <c r="J917" s="232"/>
      <c r="K917" s="266"/>
      <c r="L917" s="232"/>
      <c r="M917" s="232"/>
      <c r="N917" s="232"/>
      <c r="O917" s="66"/>
      <c r="P917" s="66"/>
      <c r="Q917" s="68"/>
      <c r="R917" s="261"/>
      <c r="S917" s="261"/>
      <c r="T917" s="261"/>
      <c r="U917" s="261"/>
      <c r="V917" s="261"/>
      <c r="W917" s="261"/>
      <c r="X917" s="261"/>
      <c r="Y917" s="261"/>
    </row>
    <row r="918" spans="1:25" ht="15.75" customHeight="1" x14ac:dyDescent="0.2">
      <c r="A918" s="16"/>
      <c r="B918" s="16"/>
      <c r="C918" s="16"/>
      <c r="D918" s="16"/>
      <c r="E918" s="66"/>
      <c r="F918" s="66"/>
      <c r="G918" s="66"/>
      <c r="H918" s="66"/>
      <c r="I918" s="66"/>
      <c r="J918" s="232"/>
      <c r="K918" s="266"/>
      <c r="L918" s="232"/>
      <c r="M918" s="232"/>
      <c r="N918" s="232"/>
      <c r="O918" s="66"/>
      <c r="P918" s="66"/>
      <c r="Q918" s="68"/>
      <c r="R918" s="261"/>
      <c r="S918" s="261"/>
      <c r="T918" s="261"/>
      <c r="U918" s="261"/>
      <c r="V918" s="261"/>
      <c r="W918" s="261"/>
      <c r="X918" s="261"/>
      <c r="Y918" s="261"/>
    </row>
    <row r="919" spans="1:25" ht="15.75" customHeight="1" x14ac:dyDescent="0.2">
      <c r="A919" s="16"/>
      <c r="B919" s="16"/>
      <c r="C919" s="16"/>
      <c r="D919" s="16"/>
      <c r="E919" s="66"/>
      <c r="F919" s="66"/>
      <c r="G919" s="66"/>
      <c r="H919" s="66"/>
      <c r="I919" s="66"/>
      <c r="J919" s="232"/>
      <c r="K919" s="266"/>
      <c r="L919" s="232"/>
      <c r="M919" s="232"/>
      <c r="N919" s="232"/>
      <c r="O919" s="66"/>
      <c r="P919" s="66"/>
      <c r="Q919" s="68"/>
      <c r="R919" s="261"/>
      <c r="S919" s="261"/>
      <c r="T919" s="261"/>
      <c r="U919" s="261"/>
      <c r="V919" s="261"/>
      <c r="W919" s="261"/>
      <c r="X919" s="261"/>
      <c r="Y919" s="261"/>
    </row>
    <row r="920" spans="1:25" ht="15.75" customHeight="1" x14ac:dyDescent="0.2">
      <c r="A920" s="16"/>
      <c r="B920" s="16"/>
      <c r="C920" s="16"/>
      <c r="D920" s="16"/>
      <c r="E920" s="66"/>
      <c r="F920" s="66"/>
      <c r="G920" s="66"/>
      <c r="H920" s="66"/>
      <c r="I920" s="66"/>
      <c r="J920" s="232"/>
      <c r="K920" s="266"/>
      <c r="L920" s="232"/>
      <c r="M920" s="232"/>
      <c r="N920" s="232"/>
      <c r="O920" s="66"/>
      <c r="P920" s="66"/>
      <c r="Q920" s="68"/>
      <c r="R920" s="261"/>
      <c r="S920" s="261"/>
      <c r="T920" s="261"/>
      <c r="U920" s="261"/>
      <c r="V920" s="261"/>
      <c r="W920" s="261"/>
      <c r="X920" s="261"/>
      <c r="Y920" s="261"/>
    </row>
    <row r="921" spans="1:25" ht="15.75" customHeight="1" x14ac:dyDescent="0.2">
      <c r="A921" s="16"/>
      <c r="B921" s="16"/>
      <c r="C921" s="16"/>
      <c r="D921" s="16"/>
      <c r="E921" s="66"/>
      <c r="F921" s="66"/>
      <c r="G921" s="66"/>
      <c r="H921" s="66"/>
      <c r="I921" s="66"/>
      <c r="J921" s="232"/>
      <c r="K921" s="266"/>
      <c r="L921" s="232"/>
      <c r="M921" s="232"/>
      <c r="N921" s="232"/>
      <c r="O921" s="66"/>
      <c r="P921" s="66"/>
      <c r="Q921" s="68"/>
      <c r="R921" s="261"/>
      <c r="S921" s="261"/>
      <c r="T921" s="261"/>
      <c r="U921" s="261"/>
      <c r="V921" s="261"/>
      <c r="W921" s="261"/>
      <c r="X921" s="261"/>
      <c r="Y921" s="261"/>
    </row>
    <row r="922" spans="1:25" ht="15.75" customHeight="1" x14ac:dyDescent="0.2">
      <c r="A922" s="16"/>
      <c r="B922" s="16"/>
      <c r="C922" s="16"/>
      <c r="D922" s="16"/>
      <c r="E922" s="66"/>
      <c r="F922" s="66"/>
      <c r="G922" s="66"/>
      <c r="H922" s="66"/>
      <c r="I922" s="66"/>
      <c r="J922" s="232"/>
      <c r="K922" s="266"/>
      <c r="L922" s="232"/>
      <c r="M922" s="232"/>
      <c r="N922" s="232"/>
      <c r="O922" s="66"/>
      <c r="P922" s="66"/>
      <c r="Q922" s="68"/>
      <c r="R922" s="261"/>
      <c r="S922" s="261"/>
      <c r="T922" s="261"/>
      <c r="U922" s="261"/>
      <c r="V922" s="261"/>
      <c r="W922" s="261"/>
      <c r="X922" s="261"/>
      <c r="Y922" s="261"/>
    </row>
    <row r="923" spans="1:25" ht="15.75" customHeight="1" x14ac:dyDescent="0.2">
      <c r="A923" s="16"/>
      <c r="B923" s="16"/>
      <c r="C923" s="16"/>
      <c r="D923" s="16"/>
      <c r="E923" s="66"/>
      <c r="F923" s="66"/>
      <c r="G923" s="66"/>
      <c r="H923" s="66"/>
      <c r="I923" s="66"/>
      <c r="J923" s="232"/>
      <c r="K923" s="266"/>
      <c r="L923" s="232"/>
      <c r="M923" s="232"/>
      <c r="N923" s="232"/>
      <c r="O923" s="66"/>
      <c r="P923" s="66"/>
      <c r="Q923" s="68"/>
      <c r="R923" s="261"/>
      <c r="S923" s="261"/>
      <c r="T923" s="261"/>
      <c r="U923" s="261"/>
      <c r="V923" s="261"/>
      <c r="W923" s="261"/>
      <c r="X923" s="261"/>
      <c r="Y923" s="261"/>
    </row>
    <row r="924" spans="1:25" ht="15.75" customHeight="1" x14ac:dyDescent="0.2">
      <c r="A924" s="16"/>
      <c r="B924" s="16"/>
      <c r="C924" s="16"/>
      <c r="D924" s="16"/>
      <c r="E924" s="66"/>
      <c r="F924" s="66"/>
      <c r="G924" s="66"/>
      <c r="H924" s="66"/>
      <c r="I924" s="66"/>
      <c r="J924" s="232"/>
      <c r="K924" s="266"/>
      <c r="L924" s="232"/>
      <c r="M924" s="232"/>
      <c r="N924" s="232"/>
      <c r="O924" s="66"/>
      <c r="P924" s="66"/>
      <c r="Q924" s="68"/>
      <c r="R924" s="261"/>
      <c r="S924" s="261"/>
      <c r="T924" s="261"/>
      <c r="U924" s="261"/>
      <c r="V924" s="261"/>
      <c r="W924" s="261"/>
      <c r="X924" s="261"/>
      <c r="Y924" s="261"/>
    </row>
    <row r="925" spans="1:25" ht="15.75" customHeight="1" x14ac:dyDescent="0.2">
      <c r="A925" s="16"/>
      <c r="B925" s="16"/>
      <c r="C925" s="16"/>
      <c r="D925" s="16"/>
      <c r="E925" s="66"/>
      <c r="F925" s="66"/>
      <c r="G925" s="66"/>
      <c r="H925" s="66"/>
      <c r="I925" s="66"/>
      <c r="J925" s="232"/>
      <c r="K925" s="266"/>
      <c r="L925" s="232"/>
      <c r="M925" s="232"/>
      <c r="N925" s="232"/>
      <c r="O925" s="66"/>
      <c r="P925" s="66"/>
      <c r="Q925" s="68"/>
      <c r="R925" s="261"/>
      <c r="S925" s="261"/>
      <c r="T925" s="261"/>
      <c r="U925" s="261"/>
      <c r="V925" s="261"/>
      <c r="W925" s="261"/>
      <c r="X925" s="261"/>
      <c r="Y925" s="261"/>
    </row>
    <row r="926" spans="1:25" ht="15.75" customHeight="1" x14ac:dyDescent="0.2">
      <c r="A926" s="16"/>
      <c r="B926" s="16"/>
      <c r="C926" s="16"/>
      <c r="D926" s="16"/>
      <c r="E926" s="66"/>
      <c r="F926" s="66"/>
      <c r="G926" s="66"/>
      <c r="H926" s="66"/>
      <c r="I926" s="66"/>
      <c r="J926" s="232"/>
      <c r="K926" s="266"/>
      <c r="L926" s="232"/>
      <c r="M926" s="232"/>
      <c r="N926" s="232"/>
      <c r="O926" s="66"/>
      <c r="P926" s="66"/>
      <c r="Q926" s="68"/>
      <c r="R926" s="261"/>
      <c r="S926" s="261"/>
      <c r="T926" s="261"/>
      <c r="U926" s="261"/>
      <c r="V926" s="261"/>
      <c r="W926" s="261"/>
      <c r="X926" s="261"/>
      <c r="Y926" s="261"/>
    </row>
    <row r="927" spans="1:25" ht="15.75" customHeight="1" x14ac:dyDescent="0.2">
      <c r="A927" s="16"/>
      <c r="B927" s="16"/>
      <c r="C927" s="16"/>
      <c r="D927" s="16"/>
      <c r="E927" s="66"/>
      <c r="F927" s="66"/>
      <c r="G927" s="66"/>
      <c r="H927" s="66"/>
      <c r="I927" s="66"/>
      <c r="J927" s="232"/>
      <c r="K927" s="266"/>
      <c r="L927" s="232"/>
      <c r="M927" s="232"/>
      <c r="N927" s="232"/>
      <c r="O927" s="66"/>
      <c r="P927" s="66"/>
      <c r="Q927" s="68"/>
      <c r="R927" s="261"/>
      <c r="S927" s="261"/>
      <c r="T927" s="261"/>
      <c r="U927" s="261"/>
      <c r="V927" s="261"/>
      <c r="W927" s="261"/>
      <c r="X927" s="261"/>
      <c r="Y927" s="261"/>
    </row>
    <row r="928" spans="1:25" ht="15.75" customHeight="1" x14ac:dyDescent="0.2">
      <c r="A928" s="16"/>
      <c r="B928" s="16"/>
      <c r="C928" s="16"/>
      <c r="D928" s="16"/>
      <c r="E928" s="66"/>
      <c r="F928" s="66"/>
      <c r="G928" s="66"/>
      <c r="H928" s="66"/>
      <c r="I928" s="66"/>
      <c r="J928" s="232"/>
      <c r="K928" s="266"/>
      <c r="L928" s="232"/>
      <c r="M928" s="232"/>
      <c r="N928" s="232"/>
      <c r="O928" s="66"/>
      <c r="P928" s="66"/>
      <c r="Q928" s="68"/>
      <c r="R928" s="261"/>
      <c r="S928" s="261"/>
      <c r="T928" s="261"/>
      <c r="U928" s="261"/>
      <c r="V928" s="261"/>
      <c r="W928" s="261"/>
      <c r="X928" s="261"/>
      <c r="Y928" s="261"/>
    </row>
    <row r="929" spans="1:25" ht="15.75" customHeight="1" x14ac:dyDescent="0.2">
      <c r="A929" s="16"/>
      <c r="B929" s="16"/>
      <c r="C929" s="16"/>
      <c r="D929" s="16"/>
      <c r="E929" s="66"/>
      <c r="F929" s="66"/>
      <c r="G929" s="66"/>
      <c r="H929" s="66"/>
      <c r="I929" s="66"/>
      <c r="J929" s="232"/>
      <c r="K929" s="266"/>
      <c r="L929" s="232"/>
      <c r="M929" s="232"/>
      <c r="N929" s="232"/>
      <c r="O929" s="66"/>
      <c r="P929" s="66"/>
      <c r="Q929" s="68"/>
      <c r="R929" s="261"/>
      <c r="S929" s="261"/>
      <c r="T929" s="261"/>
      <c r="U929" s="261"/>
      <c r="V929" s="261"/>
      <c r="W929" s="261"/>
      <c r="X929" s="261"/>
      <c r="Y929" s="261"/>
    </row>
    <row r="930" spans="1:25" ht="15.75" customHeight="1" x14ac:dyDescent="0.2">
      <c r="A930" s="16"/>
      <c r="B930" s="16"/>
      <c r="C930" s="16"/>
      <c r="D930" s="16"/>
      <c r="E930" s="66"/>
      <c r="F930" s="66"/>
      <c r="G930" s="66"/>
      <c r="H930" s="66"/>
      <c r="I930" s="66"/>
      <c r="J930" s="232"/>
      <c r="K930" s="266"/>
      <c r="L930" s="232"/>
      <c r="M930" s="232"/>
      <c r="N930" s="232"/>
      <c r="O930" s="66"/>
      <c r="P930" s="66"/>
      <c r="Q930" s="68"/>
      <c r="R930" s="261"/>
      <c r="S930" s="261"/>
      <c r="T930" s="261"/>
      <c r="U930" s="261"/>
      <c r="V930" s="261"/>
      <c r="W930" s="261"/>
      <c r="X930" s="261"/>
      <c r="Y930" s="261"/>
    </row>
    <row r="931" spans="1:25" ht="15.75" customHeight="1" x14ac:dyDescent="0.2">
      <c r="A931" s="16"/>
      <c r="B931" s="16"/>
      <c r="C931" s="16"/>
      <c r="D931" s="16"/>
      <c r="E931" s="66"/>
      <c r="F931" s="66"/>
      <c r="G931" s="66"/>
      <c r="H931" s="66"/>
      <c r="I931" s="66"/>
      <c r="J931" s="232"/>
      <c r="K931" s="266"/>
      <c r="L931" s="232"/>
      <c r="M931" s="232"/>
      <c r="N931" s="232"/>
      <c r="O931" s="66"/>
      <c r="P931" s="66"/>
      <c r="Q931" s="68"/>
      <c r="R931" s="261"/>
      <c r="S931" s="261"/>
      <c r="T931" s="261"/>
      <c r="U931" s="261"/>
      <c r="V931" s="261"/>
      <c r="W931" s="261"/>
      <c r="X931" s="261"/>
      <c r="Y931" s="261"/>
    </row>
    <row r="932" spans="1:25" ht="15.75" customHeight="1" x14ac:dyDescent="0.2">
      <c r="A932" s="16"/>
      <c r="B932" s="16"/>
      <c r="C932" s="16"/>
      <c r="D932" s="16"/>
      <c r="E932" s="66"/>
      <c r="F932" s="66"/>
      <c r="G932" s="66"/>
      <c r="H932" s="66"/>
      <c r="I932" s="66"/>
      <c r="J932" s="232"/>
      <c r="K932" s="266"/>
      <c r="L932" s="232"/>
      <c r="M932" s="232"/>
      <c r="N932" s="232"/>
      <c r="O932" s="66"/>
      <c r="P932" s="66"/>
      <c r="Q932" s="68"/>
      <c r="R932" s="261"/>
      <c r="S932" s="261"/>
      <c r="T932" s="261"/>
      <c r="U932" s="261"/>
      <c r="V932" s="261"/>
      <c r="W932" s="261"/>
      <c r="X932" s="261"/>
      <c r="Y932" s="261"/>
    </row>
    <row r="933" spans="1:25" ht="15.75" customHeight="1" x14ac:dyDescent="0.2">
      <c r="A933" s="16"/>
      <c r="B933" s="16"/>
      <c r="C933" s="16"/>
      <c r="D933" s="16"/>
      <c r="E933" s="66"/>
      <c r="F933" s="66"/>
      <c r="G933" s="66"/>
      <c r="H933" s="66"/>
      <c r="I933" s="66"/>
      <c r="J933" s="232"/>
      <c r="K933" s="266"/>
      <c r="L933" s="232"/>
      <c r="M933" s="232"/>
      <c r="N933" s="232"/>
      <c r="O933" s="66"/>
      <c r="P933" s="66"/>
      <c r="Q933" s="68"/>
      <c r="R933" s="261"/>
      <c r="S933" s="261"/>
      <c r="T933" s="261"/>
      <c r="U933" s="261"/>
      <c r="V933" s="261"/>
      <c r="W933" s="261"/>
      <c r="X933" s="261"/>
      <c r="Y933" s="261"/>
    </row>
    <row r="934" spans="1:25" ht="15.75" customHeight="1" x14ac:dyDescent="0.2">
      <c r="A934" s="16"/>
      <c r="B934" s="16"/>
      <c r="C934" s="16"/>
      <c r="D934" s="16"/>
      <c r="E934" s="66"/>
      <c r="F934" s="66"/>
      <c r="G934" s="66"/>
      <c r="H934" s="66"/>
      <c r="I934" s="66"/>
      <c r="J934" s="232"/>
      <c r="K934" s="266"/>
      <c r="L934" s="232"/>
      <c r="M934" s="232"/>
      <c r="N934" s="232"/>
      <c r="O934" s="66"/>
      <c r="P934" s="66"/>
      <c r="Q934" s="68"/>
      <c r="R934" s="261"/>
      <c r="S934" s="261"/>
      <c r="T934" s="261"/>
      <c r="U934" s="261"/>
      <c r="V934" s="261"/>
      <c r="W934" s="261"/>
      <c r="X934" s="261"/>
      <c r="Y934" s="261"/>
    </row>
    <row r="935" spans="1:25" ht="15.75" customHeight="1" x14ac:dyDescent="0.2">
      <c r="A935" s="16"/>
      <c r="B935" s="16"/>
      <c r="C935" s="16"/>
      <c r="D935" s="16"/>
      <c r="E935" s="66"/>
      <c r="F935" s="66"/>
      <c r="G935" s="66"/>
      <c r="H935" s="66"/>
      <c r="I935" s="66"/>
      <c r="J935" s="232"/>
      <c r="K935" s="266"/>
      <c r="L935" s="232"/>
      <c r="M935" s="232"/>
      <c r="N935" s="232"/>
      <c r="O935" s="66"/>
      <c r="P935" s="66"/>
      <c r="Q935" s="68"/>
      <c r="R935" s="261"/>
      <c r="S935" s="261"/>
      <c r="T935" s="261"/>
      <c r="U935" s="261"/>
      <c r="V935" s="261"/>
      <c r="W935" s="261"/>
      <c r="X935" s="261"/>
      <c r="Y935" s="261"/>
    </row>
    <row r="936" spans="1:25" ht="15.75" customHeight="1" x14ac:dyDescent="0.2">
      <c r="A936" s="16"/>
      <c r="B936" s="16"/>
      <c r="C936" s="16"/>
      <c r="D936" s="16"/>
      <c r="E936" s="66"/>
      <c r="F936" s="66"/>
      <c r="G936" s="66"/>
      <c r="H936" s="66"/>
      <c r="I936" s="66"/>
      <c r="J936" s="232"/>
      <c r="K936" s="266"/>
      <c r="L936" s="232"/>
      <c r="M936" s="232"/>
      <c r="N936" s="232"/>
      <c r="O936" s="66"/>
      <c r="P936" s="66"/>
      <c r="Q936" s="68"/>
      <c r="R936" s="261"/>
      <c r="S936" s="261"/>
      <c r="T936" s="261"/>
      <c r="U936" s="261"/>
      <c r="V936" s="261"/>
      <c r="W936" s="261"/>
      <c r="X936" s="261"/>
      <c r="Y936" s="261"/>
    </row>
    <row r="937" spans="1:25" ht="15.75" customHeight="1" x14ac:dyDescent="0.2">
      <c r="A937" s="16"/>
      <c r="B937" s="16"/>
      <c r="C937" s="16"/>
      <c r="D937" s="16"/>
      <c r="E937" s="66"/>
      <c r="F937" s="66"/>
      <c r="G937" s="66"/>
      <c r="H937" s="66"/>
      <c r="I937" s="66"/>
      <c r="J937" s="232"/>
      <c r="K937" s="266"/>
      <c r="L937" s="232"/>
      <c r="M937" s="232"/>
      <c r="N937" s="232"/>
      <c r="O937" s="66"/>
      <c r="P937" s="66"/>
      <c r="Q937" s="68"/>
      <c r="R937" s="261"/>
      <c r="S937" s="261"/>
      <c r="T937" s="261"/>
      <c r="U937" s="261"/>
      <c r="V937" s="261"/>
      <c r="W937" s="261"/>
      <c r="X937" s="261"/>
      <c r="Y937" s="261"/>
    </row>
    <row r="938" spans="1:25" ht="15.75" customHeight="1" x14ac:dyDescent="0.2">
      <c r="A938" s="16"/>
      <c r="B938" s="16"/>
      <c r="C938" s="16"/>
      <c r="D938" s="16"/>
      <c r="E938" s="66"/>
      <c r="F938" s="66"/>
      <c r="G938" s="66"/>
      <c r="H938" s="66"/>
      <c r="I938" s="66"/>
      <c r="J938" s="232"/>
      <c r="K938" s="266"/>
      <c r="L938" s="232"/>
      <c r="M938" s="232"/>
      <c r="N938" s="232"/>
      <c r="O938" s="66"/>
      <c r="P938" s="66"/>
      <c r="Q938" s="68"/>
      <c r="R938" s="261"/>
      <c r="S938" s="261"/>
      <c r="T938" s="261"/>
      <c r="U938" s="261"/>
      <c r="V938" s="261"/>
      <c r="W938" s="261"/>
      <c r="X938" s="261"/>
      <c r="Y938" s="261"/>
    </row>
    <row r="939" spans="1:25" ht="15.75" customHeight="1" x14ac:dyDescent="0.2">
      <c r="A939" s="16"/>
      <c r="B939" s="16"/>
      <c r="C939" s="16"/>
      <c r="D939" s="16"/>
      <c r="E939" s="66"/>
      <c r="F939" s="66"/>
      <c r="G939" s="66"/>
      <c r="H939" s="66"/>
      <c r="I939" s="66"/>
      <c r="J939" s="232"/>
      <c r="K939" s="266"/>
      <c r="L939" s="232"/>
      <c r="M939" s="232"/>
      <c r="N939" s="232"/>
      <c r="O939" s="66"/>
      <c r="P939" s="66"/>
      <c r="Q939" s="68"/>
      <c r="R939" s="261"/>
      <c r="S939" s="261"/>
      <c r="T939" s="261"/>
      <c r="U939" s="261"/>
      <c r="V939" s="261"/>
      <c r="W939" s="261"/>
      <c r="X939" s="261"/>
      <c r="Y939" s="261"/>
    </row>
    <row r="940" spans="1:25" ht="15.75" customHeight="1" x14ac:dyDescent="0.2">
      <c r="A940" s="16"/>
      <c r="B940" s="16"/>
      <c r="C940" s="16"/>
      <c r="D940" s="16"/>
      <c r="E940" s="66"/>
      <c r="F940" s="66"/>
      <c r="G940" s="66"/>
      <c r="H940" s="66"/>
      <c r="I940" s="66"/>
      <c r="J940" s="232"/>
      <c r="K940" s="266"/>
      <c r="L940" s="232"/>
      <c r="M940" s="232"/>
      <c r="N940" s="232"/>
      <c r="O940" s="66"/>
      <c r="P940" s="66"/>
      <c r="Q940" s="68"/>
      <c r="R940" s="261"/>
      <c r="S940" s="261"/>
      <c r="T940" s="261"/>
      <c r="U940" s="261"/>
      <c r="V940" s="261"/>
      <c r="W940" s="261"/>
      <c r="X940" s="261"/>
      <c r="Y940" s="261"/>
    </row>
    <row r="941" spans="1:25" ht="15.75" customHeight="1" x14ac:dyDescent="0.2">
      <c r="A941" s="16"/>
      <c r="B941" s="16"/>
      <c r="C941" s="16"/>
      <c r="D941" s="16"/>
      <c r="E941" s="66"/>
      <c r="F941" s="66"/>
      <c r="G941" s="66"/>
      <c r="H941" s="66"/>
      <c r="I941" s="66"/>
      <c r="J941" s="232"/>
      <c r="K941" s="266"/>
      <c r="L941" s="232"/>
      <c r="M941" s="232"/>
      <c r="N941" s="232"/>
      <c r="O941" s="66"/>
      <c r="P941" s="66"/>
      <c r="Q941" s="68"/>
      <c r="R941" s="261"/>
      <c r="S941" s="261"/>
      <c r="T941" s="261"/>
      <c r="U941" s="261"/>
      <c r="V941" s="261"/>
      <c r="W941" s="261"/>
      <c r="X941" s="261"/>
      <c r="Y941" s="261"/>
    </row>
    <row r="942" spans="1:25" ht="15.75" customHeight="1" x14ac:dyDescent="0.2">
      <c r="A942" s="16"/>
      <c r="B942" s="16"/>
      <c r="C942" s="16"/>
      <c r="D942" s="16"/>
      <c r="E942" s="66"/>
      <c r="F942" s="66"/>
      <c r="G942" s="66"/>
      <c r="H942" s="66"/>
      <c r="I942" s="66"/>
      <c r="J942" s="232"/>
      <c r="K942" s="266"/>
      <c r="L942" s="232"/>
      <c r="M942" s="232"/>
      <c r="N942" s="232"/>
      <c r="O942" s="66"/>
      <c r="P942" s="66"/>
      <c r="Q942" s="68"/>
      <c r="R942" s="261"/>
      <c r="S942" s="261"/>
      <c r="T942" s="261"/>
      <c r="U942" s="261"/>
      <c r="V942" s="261"/>
      <c r="W942" s="261"/>
      <c r="X942" s="261"/>
      <c r="Y942" s="261"/>
    </row>
    <row r="943" spans="1:25" ht="15.75" customHeight="1" x14ac:dyDescent="0.2">
      <c r="A943" s="16"/>
      <c r="B943" s="16"/>
      <c r="C943" s="16"/>
      <c r="D943" s="16"/>
      <c r="E943" s="66"/>
      <c r="F943" s="66"/>
      <c r="G943" s="66"/>
      <c r="H943" s="66"/>
      <c r="I943" s="66"/>
      <c r="J943" s="232"/>
      <c r="K943" s="266"/>
      <c r="L943" s="232"/>
      <c r="M943" s="232"/>
      <c r="N943" s="232"/>
      <c r="O943" s="66"/>
      <c r="P943" s="66"/>
      <c r="Q943" s="68"/>
      <c r="R943" s="261"/>
      <c r="S943" s="261"/>
      <c r="T943" s="261"/>
      <c r="U943" s="261"/>
      <c r="V943" s="261"/>
      <c r="W943" s="261"/>
      <c r="X943" s="261"/>
      <c r="Y943" s="261"/>
    </row>
    <row r="944" spans="1:25" ht="15.75" customHeight="1" x14ac:dyDescent="0.2">
      <c r="A944" s="16"/>
      <c r="B944" s="16"/>
      <c r="C944" s="16"/>
      <c r="D944" s="16"/>
      <c r="E944" s="66"/>
      <c r="F944" s="66"/>
      <c r="G944" s="66"/>
      <c r="H944" s="66"/>
      <c r="I944" s="66"/>
      <c r="J944" s="232"/>
      <c r="K944" s="266"/>
      <c r="L944" s="232"/>
      <c r="M944" s="232"/>
      <c r="N944" s="232"/>
      <c r="O944" s="66"/>
      <c r="P944" s="66"/>
      <c r="Q944" s="68"/>
      <c r="R944" s="261"/>
      <c r="S944" s="261"/>
      <c r="T944" s="261"/>
      <c r="U944" s="261"/>
      <c r="V944" s="261"/>
      <c r="W944" s="261"/>
      <c r="X944" s="261"/>
      <c r="Y944" s="261"/>
    </row>
    <row r="945" spans="1:25" ht="15.75" customHeight="1" x14ac:dyDescent="0.2">
      <c r="A945" s="16"/>
      <c r="B945" s="16"/>
      <c r="C945" s="16"/>
      <c r="D945" s="16"/>
      <c r="E945" s="66"/>
      <c r="F945" s="66"/>
      <c r="G945" s="66"/>
      <c r="H945" s="66"/>
      <c r="I945" s="66"/>
      <c r="J945" s="232"/>
      <c r="K945" s="266"/>
      <c r="L945" s="232"/>
      <c r="M945" s="232"/>
      <c r="N945" s="232"/>
      <c r="O945" s="66"/>
      <c r="P945" s="66"/>
      <c r="Q945" s="68"/>
      <c r="R945" s="261"/>
      <c r="S945" s="261"/>
      <c r="T945" s="261"/>
      <c r="U945" s="261"/>
      <c r="V945" s="261"/>
      <c r="W945" s="261"/>
      <c r="X945" s="261"/>
      <c r="Y945" s="261"/>
    </row>
    <row r="946" spans="1:25" ht="15.75" customHeight="1" x14ac:dyDescent="0.2">
      <c r="A946" s="16"/>
      <c r="B946" s="16"/>
      <c r="C946" s="16"/>
      <c r="D946" s="16"/>
      <c r="E946" s="66"/>
      <c r="F946" s="66"/>
      <c r="G946" s="66"/>
      <c r="H946" s="66"/>
      <c r="I946" s="66"/>
      <c r="J946" s="232"/>
      <c r="K946" s="266"/>
      <c r="L946" s="232"/>
      <c r="M946" s="232"/>
      <c r="N946" s="232"/>
      <c r="O946" s="66"/>
      <c r="P946" s="66"/>
      <c r="Q946" s="68"/>
      <c r="R946" s="261"/>
      <c r="S946" s="261"/>
      <c r="T946" s="261"/>
      <c r="U946" s="261"/>
      <c r="V946" s="261"/>
      <c r="W946" s="261"/>
      <c r="X946" s="261"/>
      <c r="Y946" s="261"/>
    </row>
    <row r="947" spans="1:25" ht="15.75" customHeight="1" x14ac:dyDescent="0.2">
      <c r="A947" s="16"/>
      <c r="B947" s="16"/>
      <c r="C947" s="16"/>
      <c r="D947" s="16"/>
      <c r="E947" s="66"/>
      <c r="F947" s="66"/>
      <c r="G947" s="66"/>
      <c r="H947" s="66"/>
      <c r="I947" s="66"/>
      <c r="J947" s="232"/>
      <c r="K947" s="266"/>
      <c r="L947" s="232"/>
      <c r="M947" s="232"/>
      <c r="N947" s="232"/>
      <c r="O947" s="66"/>
      <c r="P947" s="66"/>
      <c r="Q947" s="68"/>
      <c r="R947" s="261"/>
      <c r="S947" s="261"/>
      <c r="T947" s="261"/>
      <c r="U947" s="261"/>
      <c r="V947" s="261"/>
      <c r="W947" s="261"/>
      <c r="X947" s="261"/>
      <c r="Y947" s="261"/>
    </row>
    <row r="948" spans="1:25" ht="15.75" customHeight="1" x14ac:dyDescent="0.2">
      <c r="A948" s="16"/>
      <c r="B948" s="16"/>
      <c r="C948" s="16"/>
      <c r="D948" s="16"/>
      <c r="E948" s="66"/>
      <c r="F948" s="66"/>
      <c r="G948" s="66"/>
      <c r="H948" s="66"/>
      <c r="I948" s="66"/>
      <c r="J948" s="232"/>
      <c r="K948" s="266"/>
      <c r="L948" s="232"/>
      <c r="M948" s="232"/>
      <c r="N948" s="232"/>
      <c r="O948" s="66"/>
      <c r="P948" s="66"/>
      <c r="Q948" s="68"/>
      <c r="R948" s="261"/>
      <c r="S948" s="261"/>
      <c r="T948" s="261"/>
      <c r="U948" s="261"/>
      <c r="V948" s="261"/>
      <c r="W948" s="261"/>
      <c r="X948" s="261"/>
      <c r="Y948" s="261"/>
    </row>
    <row r="949" spans="1:25" ht="15.75" customHeight="1" x14ac:dyDescent="0.2">
      <c r="A949" s="16"/>
      <c r="B949" s="16"/>
      <c r="C949" s="16"/>
      <c r="D949" s="16"/>
      <c r="E949" s="66"/>
      <c r="F949" s="66"/>
      <c r="G949" s="66"/>
      <c r="H949" s="66"/>
      <c r="I949" s="66"/>
      <c r="J949" s="232"/>
      <c r="K949" s="266"/>
      <c r="L949" s="232"/>
      <c r="M949" s="232"/>
      <c r="N949" s="232"/>
      <c r="O949" s="66"/>
      <c r="P949" s="66"/>
      <c r="Q949" s="68"/>
      <c r="R949" s="261"/>
      <c r="S949" s="261"/>
      <c r="T949" s="261"/>
      <c r="U949" s="261"/>
      <c r="V949" s="261"/>
      <c r="W949" s="261"/>
      <c r="X949" s="261"/>
      <c r="Y949" s="261"/>
    </row>
    <row r="950" spans="1:25" ht="15.75" customHeight="1" x14ac:dyDescent="0.2">
      <c r="A950" s="16"/>
      <c r="B950" s="16"/>
      <c r="C950" s="16"/>
      <c r="D950" s="16"/>
      <c r="E950" s="66"/>
      <c r="F950" s="66"/>
      <c r="G950" s="66"/>
      <c r="H950" s="66"/>
      <c r="I950" s="66"/>
      <c r="J950" s="232"/>
      <c r="K950" s="266"/>
      <c r="L950" s="232"/>
      <c r="M950" s="232"/>
      <c r="N950" s="232"/>
      <c r="O950" s="66"/>
      <c r="P950" s="66"/>
      <c r="Q950" s="68"/>
      <c r="R950" s="261"/>
      <c r="S950" s="261"/>
      <c r="T950" s="261"/>
      <c r="U950" s="261"/>
      <c r="V950" s="261"/>
      <c r="W950" s="261"/>
      <c r="X950" s="261"/>
      <c r="Y950" s="261"/>
    </row>
    <row r="951" spans="1:25" ht="15.75" customHeight="1" x14ac:dyDescent="0.2">
      <c r="A951" s="16"/>
      <c r="B951" s="16"/>
      <c r="C951" s="16"/>
      <c r="D951" s="16"/>
      <c r="E951" s="66"/>
      <c r="F951" s="66"/>
      <c r="G951" s="66"/>
      <c r="H951" s="66"/>
      <c r="I951" s="66"/>
      <c r="J951" s="232"/>
      <c r="K951" s="266"/>
      <c r="L951" s="232"/>
      <c r="M951" s="232"/>
      <c r="N951" s="232"/>
      <c r="O951" s="66"/>
      <c r="P951" s="66"/>
      <c r="Q951" s="68"/>
      <c r="R951" s="261"/>
      <c r="S951" s="261"/>
      <c r="T951" s="261"/>
      <c r="U951" s="261"/>
      <c r="V951" s="261"/>
      <c r="W951" s="261"/>
      <c r="X951" s="261"/>
      <c r="Y951" s="261"/>
    </row>
    <row r="952" spans="1:25" ht="15.75" customHeight="1" x14ac:dyDescent="0.2">
      <c r="A952" s="16"/>
      <c r="B952" s="16"/>
      <c r="C952" s="16"/>
      <c r="D952" s="16"/>
      <c r="E952" s="66"/>
      <c r="F952" s="66"/>
      <c r="G952" s="66"/>
      <c r="H952" s="66"/>
      <c r="I952" s="66"/>
      <c r="J952" s="232"/>
      <c r="K952" s="266"/>
      <c r="L952" s="232"/>
      <c r="M952" s="232"/>
      <c r="N952" s="232"/>
      <c r="O952" s="66"/>
      <c r="P952" s="66"/>
      <c r="Q952" s="68"/>
      <c r="R952" s="261"/>
      <c r="S952" s="261"/>
      <c r="T952" s="261"/>
      <c r="U952" s="261"/>
      <c r="V952" s="261"/>
      <c r="W952" s="261"/>
      <c r="X952" s="261"/>
      <c r="Y952" s="261"/>
    </row>
    <row r="953" spans="1:25" ht="15.75" customHeight="1" x14ac:dyDescent="0.2">
      <c r="A953" s="16"/>
      <c r="B953" s="16"/>
      <c r="C953" s="16"/>
      <c r="D953" s="16"/>
      <c r="E953" s="66"/>
      <c r="F953" s="66"/>
      <c r="G953" s="66"/>
      <c r="H953" s="66"/>
      <c r="I953" s="66"/>
      <c r="J953" s="232"/>
      <c r="K953" s="266"/>
      <c r="L953" s="232"/>
      <c r="M953" s="232"/>
      <c r="N953" s="232"/>
      <c r="O953" s="66"/>
      <c r="P953" s="66"/>
      <c r="Q953" s="68"/>
      <c r="R953" s="261"/>
      <c r="S953" s="261"/>
      <c r="T953" s="261"/>
      <c r="U953" s="261"/>
      <c r="V953" s="261"/>
      <c r="W953" s="261"/>
      <c r="X953" s="261"/>
      <c r="Y953" s="261"/>
    </row>
    <row r="954" spans="1:25" ht="15.75" customHeight="1" x14ac:dyDescent="0.2">
      <c r="A954" s="16"/>
      <c r="B954" s="16"/>
      <c r="C954" s="16"/>
      <c r="D954" s="16"/>
      <c r="E954" s="66"/>
      <c r="F954" s="66"/>
      <c r="G954" s="66"/>
      <c r="H954" s="66"/>
      <c r="I954" s="66"/>
      <c r="J954" s="232"/>
      <c r="K954" s="266"/>
      <c r="L954" s="232"/>
      <c r="M954" s="232"/>
      <c r="N954" s="232"/>
      <c r="O954" s="66"/>
      <c r="P954" s="66"/>
      <c r="Q954" s="68"/>
      <c r="R954" s="261"/>
      <c r="S954" s="261"/>
      <c r="T954" s="261"/>
      <c r="U954" s="261"/>
      <c r="V954" s="261"/>
      <c r="W954" s="261"/>
      <c r="X954" s="261"/>
      <c r="Y954" s="261"/>
    </row>
    <row r="955" spans="1:25" ht="15.75" customHeight="1" x14ac:dyDescent="0.2">
      <c r="A955" s="16"/>
      <c r="B955" s="16"/>
      <c r="C955" s="16"/>
      <c r="D955" s="16"/>
      <c r="E955" s="66"/>
      <c r="F955" s="66"/>
      <c r="G955" s="66"/>
      <c r="H955" s="66"/>
      <c r="I955" s="66"/>
      <c r="J955" s="232"/>
      <c r="K955" s="266"/>
      <c r="L955" s="232"/>
      <c r="M955" s="232"/>
      <c r="N955" s="232"/>
      <c r="O955" s="66"/>
      <c r="P955" s="66"/>
      <c r="Q955" s="68"/>
      <c r="R955" s="261"/>
      <c r="S955" s="261"/>
      <c r="T955" s="261"/>
      <c r="U955" s="261"/>
      <c r="V955" s="261"/>
      <c r="W955" s="261"/>
      <c r="X955" s="261"/>
      <c r="Y955" s="261"/>
    </row>
    <row r="956" spans="1:25" ht="15.75" customHeight="1" x14ac:dyDescent="0.2">
      <c r="A956" s="16"/>
      <c r="B956" s="16"/>
      <c r="C956" s="16"/>
      <c r="D956" s="16"/>
      <c r="E956" s="66"/>
      <c r="F956" s="66"/>
      <c r="G956" s="66"/>
      <c r="H956" s="66"/>
      <c r="I956" s="66"/>
      <c r="J956" s="232"/>
      <c r="K956" s="266"/>
      <c r="L956" s="232"/>
      <c r="M956" s="232"/>
      <c r="N956" s="232"/>
      <c r="O956" s="66"/>
      <c r="P956" s="66"/>
      <c r="Q956" s="68"/>
      <c r="R956" s="261"/>
      <c r="S956" s="261"/>
      <c r="T956" s="261"/>
      <c r="U956" s="261"/>
      <c r="V956" s="261"/>
      <c r="W956" s="261"/>
      <c r="X956" s="261"/>
      <c r="Y956" s="261"/>
    </row>
    <row r="957" spans="1:25" ht="15.75" customHeight="1" x14ac:dyDescent="0.2">
      <c r="A957" s="16"/>
      <c r="B957" s="16"/>
      <c r="C957" s="16"/>
      <c r="D957" s="16"/>
      <c r="E957" s="66"/>
      <c r="F957" s="66"/>
      <c r="G957" s="66"/>
      <c r="H957" s="66"/>
      <c r="I957" s="66"/>
      <c r="J957" s="232"/>
      <c r="K957" s="266"/>
      <c r="L957" s="232"/>
      <c r="M957" s="232"/>
      <c r="N957" s="232"/>
      <c r="O957" s="66"/>
      <c r="P957" s="66"/>
      <c r="Q957" s="68"/>
      <c r="R957" s="261"/>
      <c r="S957" s="261"/>
      <c r="T957" s="261"/>
      <c r="U957" s="261"/>
      <c r="V957" s="261"/>
      <c r="W957" s="261"/>
      <c r="X957" s="261"/>
      <c r="Y957" s="261"/>
    </row>
    <row r="958" spans="1:25" ht="15.75" customHeight="1" x14ac:dyDescent="0.2">
      <c r="A958" s="16"/>
      <c r="B958" s="16"/>
      <c r="C958" s="16"/>
      <c r="D958" s="16"/>
      <c r="E958" s="66"/>
      <c r="F958" s="66"/>
      <c r="G958" s="66"/>
      <c r="H958" s="66"/>
      <c r="I958" s="66"/>
      <c r="J958" s="232"/>
      <c r="K958" s="266"/>
      <c r="L958" s="232"/>
      <c r="M958" s="232"/>
      <c r="N958" s="232"/>
      <c r="O958" s="66"/>
      <c r="P958" s="66"/>
      <c r="Q958" s="68"/>
      <c r="R958" s="261"/>
      <c r="S958" s="261"/>
      <c r="T958" s="261"/>
      <c r="U958" s="261"/>
      <c r="V958" s="261"/>
      <c r="W958" s="261"/>
      <c r="X958" s="261"/>
      <c r="Y958" s="261"/>
    </row>
    <row r="959" spans="1:25" ht="15.75" customHeight="1" x14ac:dyDescent="0.2">
      <c r="A959" s="16"/>
      <c r="B959" s="16"/>
      <c r="C959" s="16"/>
      <c r="D959" s="16"/>
      <c r="E959" s="66"/>
      <c r="F959" s="66"/>
      <c r="G959" s="66"/>
      <c r="H959" s="66"/>
      <c r="I959" s="66"/>
      <c r="J959" s="232"/>
      <c r="K959" s="266"/>
      <c r="L959" s="232"/>
      <c r="M959" s="232"/>
      <c r="N959" s="232"/>
      <c r="O959" s="66"/>
      <c r="P959" s="66"/>
      <c r="Q959" s="68"/>
      <c r="R959" s="261"/>
      <c r="S959" s="261"/>
      <c r="T959" s="261"/>
      <c r="U959" s="261"/>
      <c r="V959" s="261"/>
      <c r="W959" s="261"/>
      <c r="X959" s="261"/>
      <c r="Y959" s="261"/>
    </row>
    <row r="960" spans="1:25" ht="15.75" customHeight="1" x14ac:dyDescent="0.2">
      <c r="A960" s="16"/>
      <c r="B960" s="16"/>
      <c r="C960" s="16"/>
      <c r="D960" s="16"/>
      <c r="E960" s="66"/>
      <c r="F960" s="66"/>
      <c r="G960" s="66"/>
      <c r="H960" s="66"/>
      <c r="I960" s="66"/>
      <c r="J960" s="232"/>
      <c r="K960" s="266"/>
      <c r="L960" s="232"/>
      <c r="M960" s="232"/>
      <c r="N960" s="232"/>
      <c r="O960" s="66"/>
      <c r="P960" s="66"/>
      <c r="Q960" s="68"/>
      <c r="R960" s="261"/>
      <c r="S960" s="261"/>
      <c r="T960" s="261"/>
      <c r="U960" s="261"/>
      <c r="V960" s="261"/>
      <c r="W960" s="261"/>
      <c r="X960" s="261"/>
      <c r="Y960" s="261"/>
    </row>
    <row r="961" spans="1:25" ht="15.75" customHeight="1" x14ac:dyDescent="0.2">
      <c r="A961" s="16"/>
      <c r="B961" s="16"/>
      <c r="C961" s="16"/>
      <c r="D961" s="16"/>
      <c r="E961" s="66"/>
      <c r="F961" s="66"/>
      <c r="G961" s="66"/>
      <c r="H961" s="66"/>
      <c r="I961" s="66"/>
      <c r="J961" s="232"/>
      <c r="K961" s="266"/>
      <c r="L961" s="232"/>
      <c r="M961" s="232"/>
      <c r="N961" s="232"/>
      <c r="O961" s="66"/>
      <c r="P961" s="66"/>
      <c r="Q961" s="68"/>
      <c r="R961" s="261"/>
      <c r="S961" s="261"/>
      <c r="T961" s="261"/>
      <c r="U961" s="261"/>
      <c r="V961" s="261"/>
      <c r="W961" s="261"/>
      <c r="X961" s="261"/>
      <c r="Y961" s="261"/>
    </row>
    <row r="962" spans="1:25" ht="15.75" customHeight="1" x14ac:dyDescent="0.2">
      <c r="A962" s="16"/>
      <c r="B962" s="16"/>
      <c r="C962" s="16"/>
      <c r="D962" s="16"/>
      <c r="E962" s="66"/>
      <c r="F962" s="66"/>
      <c r="G962" s="66"/>
      <c r="H962" s="66"/>
      <c r="I962" s="66"/>
      <c r="J962" s="232"/>
      <c r="K962" s="266"/>
      <c r="L962" s="232"/>
      <c r="M962" s="232"/>
      <c r="N962" s="232"/>
      <c r="O962" s="66"/>
      <c r="P962" s="66"/>
      <c r="Q962" s="68"/>
      <c r="R962" s="261"/>
      <c r="S962" s="261"/>
      <c r="T962" s="261"/>
      <c r="U962" s="261"/>
      <c r="V962" s="261"/>
      <c r="W962" s="261"/>
      <c r="X962" s="261"/>
      <c r="Y962" s="261"/>
    </row>
    <row r="963" spans="1:25" ht="15.75" customHeight="1" x14ac:dyDescent="0.2">
      <c r="A963" s="16"/>
      <c r="B963" s="16"/>
      <c r="C963" s="16"/>
      <c r="D963" s="16"/>
      <c r="E963" s="66"/>
      <c r="F963" s="66"/>
      <c r="G963" s="66"/>
      <c r="H963" s="66"/>
      <c r="I963" s="66"/>
      <c r="J963" s="232"/>
      <c r="K963" s="266"/>
      <c r="L963" s="232"/>
      <c r="M963" s="232"/>
      <c r="N963" s="232"/>
      <c r="O963" s="66"/>
      <c r="P963" s="66"/>
      <c r="Q963" s="68"/>
      <c r="R963" s="261"/>
      <c r="S963" s="261"/>
      <c r="T963" s="261"/>
      <c r="U963" s="261"/>
      <c r="V963" s="261"/>
      <c r="W963" s="261"/>
      <c r="X963" s="261"/>
      <c r="Y963" s="261"/>
    </row>
    <row r="964" spans="1:25" ht="15.75" customHeight="1" x14ac:dyDescent="0.2">
      <c r="A964" s="16"/>
      <c r="B964" s="16"/>
      <c r="C964" s="16"/>
      <c r="D964" s="16"/>
      <c r="E964" s="66"/>
      <c r="F964" s="66"/>
      <c r="G964" s="66"/>
      <c r="H964" s="66"/>
      <c r="I964" s="66"/>
      <c r="J964" s="232"/>
      <c r="K964" s="266"/>
      <c r="L964" s="232"/>
      <c r="M964" s="232"/>
      <c r="N964" s="232"/>
      <c r="O964" s="66"/>
      <c r="P964" s="66"/>
      <c r="Q964" s="68"/>
      <c r="R964" s="261"/>
      <c r="S964" s="261"/>
      <c r="T964" s="261"/>
      <c r="U964" s="261"/>
      <c r="V964" s="261"/>
      <c r="W964" s="261"/>
      <c r="X964" s="261"/>
      <c r="Y964" s="261"/>
    </row>
    <row r="965" spans="1:25" ht="15.75" customHeight="1" x14ac:dyDescent="0.2">
      <c r="A965" s="16"/>
      <c r="B965" s="16"/>
      <c r="C965" s="16"/>
      <c r="D965" s="16"/>
      <c r="E965" s="66"/>
      <c r="F965" s="66"/>
      <c r="G965" s="66"/>
      <c r="H965" s="66"/>
      <c r="I965" s="66"/>
      <c r="J965" s="232"/>
      <c r="K965" s="266"/>
      <c r="L965" s="232"/>
      <c r="M965" s="232"/>
      <c r="N965" s="232"/>
      <c r="O965" s="66"/>
      <c r="P965" s="66"/>
      <c r="Q965" s="68"/>
      <c r="R965" s="261"/>
      <c r="S965" s="261"/>
      <c r="T965" s="261"/>
      <c r="U965" s="261"/>
      <c r="V965" s="261"/>
      <c r="W965" s="261"/>
      <c r="X965" s="261"/>
      <c r="Y965" s="261"/>
    </row>
    <row r="966" spans="1:25" ht="15.75" customHeight="1" x14ac:dyDescent="0.2">
      <c r="A966" s="16"/>
      <c r="B966" s="16"/>
      <c r="C966" s="16"/>
      <c r="D966" s="16"/>
      <c r="E966" s="66"/>
      <c r="F966" s="66"/>
      <c r="G966" s="66"/>
      <c r="H966" s="66"/>
      <c r="I966" s="66"/>
      <c r="J966" s="232"/>
      <c r="K966" s="266"/>
      <c r="L966" s="232"/>
      <c r="M966" s="232"/>
      <c r="N966" s="232"/>
      <c r="O966" s="66"/>
      <c r="P966" s="66"/>
      <c r="Q966" s="68"/>
      <c r="R966" s="261"/>
      <c r="S966" s="261"/>
      <c r="T966" s="261"/>
      <c r="U966" s="261"/>
      <c r="V966" s="261"/>
      <c r="W966" s="261"/>
      <c r="X966" s="261"/>
      <c r="Y966" s="261"/>
    </row>
    <row r="967" spans="1:25" ht="15.75" customHeight="1" x14ac:dyDescent="0.2">
      <c r="A967" s="16"/>
      <c r="B967" s="16"/>
      <c r="C967" s="16"/>
      <c r="D967" s="16"/>
      <c r="E967" s="66"/>
      <c r="F967" s="66"/>
      <c r="G967" s="66"/>
      <c r="H967" s="66"/>
      <c r="I967" s="66"/>
      <c r="J967" s="232"/>
      <c r="K967" s="266"/>
      <c r="L967" s="232"/>
      <c r="M967" s="232"/>
      <c r="N967" s="232"/>
      <c r="O967" s="66"/>
      <c r="P967" s="66"/>
      <c r="Q967" s="68"/>
      <c r="R967" s="261"/>
      <c r="S967" s="261"/>
      <c r="T967" s="261"/>
      <c r="U967" s="261"/>
      <c r="V967" s="261"/>
      <c r="W967" s="261"/>
      <c r="X967" s="261"/>
      <c r="Y967" s="261"/>
    </row>
    <row r="968" spans="1:25" ht="15.75" customHeight="1" x14ac:dyDescent="0.2">
      <c r="A968" s="16"/>
      <c r="B968" s="16"/>
      <c r="C968" s="16"/>
      <c r="D968" s="16"/>
      <c r="E968" s="66"/>
      <c r="F968" s="66"/>
      <c r="G968" s="66"/>
      <c r="H968" s="66"/>
      <c r="I968" s="66"/>
      <c r="J968" s="232"/>
      <c r="K968" s="266"/>
      <c r="L968" s="232"/>
      <c r="M968" s="232"/>
      <c r="N968" s="232"/>
      <c r="O968" s="66"/>
      <c r="P968" s="66"/>
      <c r="Q968" s="68"/>
      <c r="R968" s="261"/>
      <c r="S968" s="261"/>
      <c r="T968" s="261"/>
      <c r="U968" s="261"/>
      <c r="V968" s="261"/>
      <c r="W968" s="261"/>
      <c r="X968" s="261"/>
      <c r="Y968" s="261"/>
    </row>
    <row r="969" spans="1:25" ht="15.75" customHeight="1" x14ac:dyDescent="0.2">
      <c r="A969" s="16"/>
      <c r="B969" s="16"/>
      <c r="C969" s="16"/>
      <c r="D969" s="16"/>
      <c r="E969" s="66"/>
      <c r="F969" s="66"/>
      <c r="G969" s="66"/>
      <c r="H969" s="66"/>
      <c r="I969" s="66"/>
      <c r="J969" s="232"/>
      <c r="K969" s="266"/>
      <c r="L969" s="232"/>
      <c r="M969" s="232"/>
      <c r="N969" s="232"/>
      <c r="O969" s="66"/>
      <c r="P969" s="66"/>
      <c r="Q969" s="68"/>
      <c r="R969" s="261"/>
      <c r="S969" s="261"/>
      <c r="T969" s="261"/>
      <c r="U969" s="261"/>
      <c r="V969" s="261"/>
      <c r="W969" s="261"/>
      <c r="X969" s="261"/>
      <c r="Y969" s="261"/>
    </row>
    <row r="970" spans="1:25" ht="15.75" customHeight="1" x14ac:dyDescent="0.2">
      <c r="A970" s="16"/>
      <c r="B970" s="16"/>
      <c r="C970" s="16"/>
      <c r="D970" s="16"/>
      <c r="E970" s="66"/>
      <c r="F970" s="66"/>
      <c r="G970" s="66"/>
      <c r="H970" s="66"/>
      <c r="I970" s="66"/>
      <c r="J970" s="232"/>
      <c r="K970" s="266"/>
      <c r="L970" s="232"/>
      <c r="M970" s="232"/>
      <c r="N970" s="232"/>
      <c r="O970" s="66"/>
      <c r="P970" s="66"/>
      <c r="Q970" s="68"/>
      <c r="R970" s="261"/>
      <c r="S970" s="261"/>
      <c r="T970" s="261"/>
      <c r="U970" s="261"/>
      <c r="V970" s="261"/>
      <c r="W970" s="261"/>
      <c r="X970" s="261"/>
      <c r="Y970" s="261"/>
    </row>
    <row r="971" spans="1:25" ht="15.75" customHeight="1" x14ac:dyDescent="0.2">
      <c r="A971" s="16"/>
      <c r="B971" s="16"/>
      <c r="C971" s="16"/>
      <c r="D971" s="16"/>
      <c r="E971" s="66"/>
      <c r="F971" s="66"/>
      <c r="G971" s="66"/>
      <c r="H971" s="66"/>
      <c r="I971" s="66"/>
      <c r="J971" s="232"/>
      <c r="K971" s="266"/>
      <c r="L971" s="232"/>
      <c r="M971" s="232"/>
      <c r="N971" s="232"/>
      <c r="O971" s="66"/>
      <c r="P971" s="66"/>
      <c r="Q971" s="68"/>
      <c r="R971" s="261"/>
      <c r="S971" s="261"/>
      <c r="T971" s="261"/>
      <c r="U971" s="261"/>
      <c r="V971" s="261"/>
      <c r="W971" s="261"/>
      <c r="X971" s="261"/>
      <c r="Y971" s="261"/>
    </row>
    <row r="972" spans="1:25" ht="15.75" customHeight="1" x14ac:dyDescent="0.2">
      <c r="A972" s="16"/>
      <c r="B972" s="16"/>
      <c r="C972" s="16"/>
      <c r="D972" s="16"/>
      <c r="E972" s="66"/>
      <c r="F972" s="66"/>
      <c r="G972" s="66"/>
      <c r="H972" s="66"/>
      <c r="I972" s="66"/>
      <c r="J972" s="232"/>
      <c r="K972" s="266"/>
      <c r="L972" s="232"/>
      <c r="M972" s="232"/>
      <c r="N972" s="232"/>
      <c r="O972" s="66"/>
      <c r="P972" s="66"/>
      <c r="Q972" s="68"/>
      <c r="R972" s="261"/>
      <c r="S972" s="261"/>
      <c r="T972" s="261"/>
      <c r="U972" s="261"/>
      <c r="V972" s="261"/>
      <c r="W972" s="261"/>
      <c r="X972" s="261"/>
      <c r="Y972" s="261"/>
    </row>
    <row r="973" spans="1:25" ht="15.75" customHeight="1" x14ac:dyDescent="0.2">
      <c r="A973" s="16"/>
      <c r="B973" s="16"/>
      <c r="C973" s="16"/>
      <c r="D973" s="16"/>
      <c r="E973" s="66"/>
      <c r="F973" s="66"/>
      <c r="G973" s="66"/>
      <c r="H973" s="66"/>
      <c r="I973" s="66"/>
      <c r="J973" s="232"/>
      <c r="K973" s="266"/>
      <c r="L973" s="232"/>
      <c r="M973" s="232"/>
      <c r="N973" s="232"/>
      <c r="O973" s="66"/>
      <c r="P973" s="66"/>
      <c r="Q973" s="68"/>
      <c r="R973" s="261"/>
      <c r="S973" s="261"/>
      <c r="T973" s="261"/>
      <c r="U973" s="261"/>
      <c r="V973" s="261"/>
      <c r="W973" s="261"/>
      <c r="X973" s="261"/>
      <c r="Y973" s="261"/>
    </row>
    <row r="974" spans="1:25" ht="15.75" customHeight="1" x14ac:dyDescent="0.2">
      <c r="A974" s="16"/>
      <c r="B974" s="16"/>
      <c r="C974" s="16"/>
      <c r="D974" s="16"/>
      <c r="E974" s="66"/>
      <c r="F974" s="66"/>
      <c r="G974" s="66"/>
      <c r="H974" s="66"/>
      <c r="I974" s="66"/>
      <c r="J974" s="232"/>
      <c r="K974" s="266"/>
      <c r="L974" s="232"/>
      <c r="M974" s="232"/>
      <c r="N974" s="232"/>
      <c r="O974" s="66"/>
      <c r="P974" s="66"/>
      <c r="Q974" s="68"/>
      <c r="R974" s="261"/>
      <c r="S974" s="261"/>
      <c r="T974" s="261"/>
      <c r="U974" s="261"/>
      <c r="V974" s="261"/>
      <c r="W974" s="261"/>
      <c r="X974" s="261"/>
      <c r="Y974" s="261"/>
    </row>
    <row r="975" spans="1:25" ht="15.75" customHeight="1" x14ac:dyDescent="0.2">
      <c r="A975" s="16"/>
      <c r="B975" s="16"/>
      <c r="C975" s="16"/>
      <c r="D975" s="16"/>
      <c r="E975" s="66"/>
      <c r="F975" s="66"/>
      <c r="G975" s="66"/>
      <c r="H975" s="66"/>
      <c r="I975" s="66"/>
      <c r="J975" s="232"/>
      <c r="K975" s="266"/>
      <c r="L975" s="232"/>
      <c r="M975" s="232"/>
      <c r="N975" s="232"/>
      <c r="O975" s="66"/>
      <c r="P975" s="66"/>
      <c r="Q975" s="68"/>
      <c r="R975" s="261"/>
      <c r="S975" s="261"/>
      <c r="T975" s="261"/>
      <c r="U975" s="261"/>
      <c r="V975" s="261"/>
      <c r="W975" s="261"/>
      <c r="X975" s="261"/>
      <c r="Y975" s="261"/>
    </row>
    <row r="976" spans="1:25" ht="15.75" customHeight="1" x14ac:dyDescent="0.2">
      <c r="A976" s="16"/>
      <c r="B976" s="16"/>
      <c r="C976" s="16"/>
      <c r="D976" s="16"/>
      <c r="E976" s="66"/>
      <c r="F976" s="66"/>
      <c r="G976" s="66"/>
      <c r="H976" s="66"/>
      <c r="I976" s="66"/>
      <c r="J976" s="232"/>
      <c r="K976" s="266"/>
      <c r="L976" s="232"/>
      <c r="M976" s="232"/>
      <c r="N976" s="232"/>
      <c r="O976" s="66"/>
      <c r="P976" s="66"/>
      <c r="Q976" s="68"/>
      <c r="R976" s="261"/>
      <c r="S976" s="261"/>
      <c r="T976" s="261"/>
      <c r="U976" s="261"/>
      <c r="V976" s="261"/>
      <c r="W976" s="261"/>
      <c r="X976" s="261"/>
      <c r="Y976" s="261"/>
    </row>
    <row r="977" spans="1:25" ht="15.75" customHeight="1" x14ac:dyDescent="0.2">
      <c r="A977" s="16"/>
      <c r="B977" s="16"/>
      <c r="C977" s="16"/>
      <c r="D977" s="16"/>
      <c r="E977" s="66"/>
      <c r="F977" s="66"/>
      <c r="G977" s="66"/>
      <c r="H977" s="66"/>
      <c r="I977" s="66"/>
      <c r="J977" s="232"/>
      <c r="K977" s="266"/>
      <c r="L977" s="232"/>
      <c r="M977" s="232"/>
      <c r="N977" s="232"/>
      <c r="O977" s="66"/>
      <c r="P977" s="66"/>
      <c r="Q977" s="68"/>
      <c r="R977" s="261"/>
      <c r="S977" s="261"/>
      <c r="T977" s="261"/>
      <c r="U977" s="261"/>
      <c r="V977" s="261"/>
      <c r="W977" s="261"/>
      <c r="X977" s="261"/>
      <c r="Y977" s="261"/>
    </row>
    <row r="978" spans="1:25" ht="15.75" customHeight="1" x14ac:dyDescent="0.2">
      <c r="A978" s="16"/>
      <c r="B978" s="16"/>
      <c r="C978" s="16"/>
      <c r="D978" s="16"/>
      <c r="E978" s="66"/>
      <c r="F978" s="66"/>
      <c r="G978" s="66"/>
      <c r="H978" s="66"/>
      <c r="I978" s="66"/>
      <c r="J978" s="232"/>
      <c r="K978" s="266"/>
      <c r="L978" s="232"/>
      <c r="M978" s="232"/>
      <c r="N978" s="232"/>
      <c r="O978" s="66"/>
      <c r="P978" s="66"/>
      <c r="Q978" s="68"/>
      <c r="R978" s="261"/>
      <c r="S978" s="261"/>
      <c r="T978" s="261"/>
      <c r="U978" s="261"/>
      <c r="V978" s="261"/>
      <c r="W978" s="261"/>
      <c r="X978" s="261"/>
      <c r="Y978" s="261"/>
    </row>
    <row r="979" spans="1:25" ht="15.75" customHeight="1" x14ac:dyDescent="0.2">
      <c r="A979" s="16"/>
      <c r="B979" s="16"/>
      <c r="C979" s="16"/>
      <c r="D979" s="16"/>
      <c r="E979" s="66"/>
      <c r="F979" s="66"/>
      <c r="G979" s="66"/>
      <c r="H979" s="66"/>
      <c r="I979" s="66"/>
      <c r="J979" s="232"/>
      <c r="K979" s="266"/>
      <c r="L979" s="232"/>
      <c r="M979" s="232"/>
      <c r="N979" s="232"/>
      <c r="O979" s="66"/>
      <c r="P979" s="66"/>
      <c r="Q979" s="68"/>
      <c r="R979" s="261"/>
      <c r="S979" s="261"/>
      <c r="T979" s="261"/>
      <c r="U979" s="261"/>
      <c r="V979" s="261"/>
      <c r="W979" s="261"/>
      <c r="X979" s="261"/>
      <c r="Y979" s="261"/>
    </row>
    <row r="980" spans="1:25" ht="15.75" customHeight="1" x14ac:dyDescent="0.2">
      <c r="A980" s="16"/>
      <c r="B980" s="16"/>
      <c r="C980" s="16"/>
      <c r="D980" s="16"/>
      <c r="E980" s="66"/>
      <c r="F980" s="66"/>
      <c r="G980" s="66"/>
      <c r="H980" s="66"/>
      <c r="I980" s="66"/>
      <c r="J980" s="232"/>
      <c r="K980" s="266"/>
      <c r="L980" s="232"/>
      <c r="M980" s="232"/>
      <c r="N980" s="232"/>
      <c r="O980" s="66"/>
      <c r="P980" s="66"/>
      <c r="Q980" s="68"/>
      <c r="R980" s="261"/>
      <c r="S980" s="261"/>
      <c r="T980" s="261"/>
      <c r="U980" s="261"/>
      <c r="V980" s="261"/>
      <c r="W980" s="261"/>
      <c r="X980" s="261"/>
      <c r="Y980" s="261"/>
    </row>
    <row r="981" spans="1:25" ht="15.75" customHeight="1" x14ac:dyDescent="0.2">
      <c r="A981" s="16"/>
      <c r="B981" s="16"/>
      <c r="C981" s="16"/>
      <c r="D981" s="16"/>
      <c r="E981" s="66"/>
      <c r="F981" s="66"/>
      <c r="G981" s="66"/>
      <c r="H981" s="66"/>
      <c r="I981" s="66"/>
      <c r="J981" s="232"/>
      <c r="K981" s="266"/>
      <c r="L981" s="232"/>
      <c r="M981" s="232"/>
      <c r="N981" s="232"/>
      <c r="O981" s="66"/>
      <c r="P981" s="66"/>
      <c r="Q981" s="68"/>
      <c r="R981" s="261"/>
      <c r="S981" s="261"/>
      <c r="T981" s="261"/>
      <c r="U981" s="261"/>
      <c r="V981" s="261"/>
      <c r="W981" s="261"/>
      <c r="X981" s="261"/>
      <c r="Y981" s="261"/>
    </row>
    <row r="982" spans="1:25" ht="15.75" customHeight="1" x14ac:dyDescent="0.2">
      <c r="A982" s="16"/>
      <c r="B982" s="16"/>
      <c r="C982" s="16"/>
      <c r="D982" s="16"/>
      <c r="E982" s="66"/>
      <c r="F982" s="66"/>
      <c r="G982" s="66"/>
      <c r="H982" s="66"/>
      <c r="I982" s="66"/>
      <c r="J982" s="232"/>
      <c r="K982" s="266"/>
      <c r="L982" s="232"/>
      <c r="M982" s="232"/>
      <c r="N982" s="232"/>
      <c r="O982" s="66"/>
      <c r="P982" s="66"/>
      <c r="Q982" s="68"/>
      <c r="R982" s="261"/>
      <c r="S982" s="261"/>
      <c r="T982" s="261"/>
      <c r="U982" s="261"/>
      <c r="V982" s="261"/>
      <c r="W982" s="261"/>
      <c r="X982" s="261"/>
      <c r="Y982" s="261"/>
    </row>
    <row r="983" spans="1:25" ht="15.75" customHeight="1" x14ac:dyDescent="0.2">
      <c r="A983" s="16"/>
      <c r="B983" s="16"/>
      <c r="C983" s="16"/>
      <c r="D983" s="16"/>
      <c r="E983" s="66"/>
      <c r="F983" s="66"/>
      <c r="G983" s="66"/>
      <c r="H983" s="66"/>
      <c r="I983" s="66"/>
      <c r="J983" s="232"/>
      <c r="K983" s="266"/>
      <c r="L983" s="232"/>
      <c r="M983" s="232"/>
      <c r="N983" s="232"/>
      <c r="O983" s="66"/>
      <c r="P983" s="66"/>
      <c r="Q983" s="68"/>
      <c r="R983" s="261"/>
      <c r="S983" s="261"/>
      <c r="T983" s="261"/>
      <c r="U983" s="261"/>
      <c r="V983" s="261"/>
      <c r="W983" s="261"/>
      <c r="X983" s="261"/>
      <c r="Y983" s="261"/>
    </row>
    <row r="984" spans="1:25" ht="15.75" customHeight="1" x14ac:dyDescent="0.2">
      <c r="A984" s="16"/>
      <c r="B984" s="16"/>
      <c r="C984" s="16"/>
      <c r="D984" s="16"/>
      <c r="E984" s="66"/>
      <c r="F984" s="66"/>
      <c r="G984" s="66"/>
      <c r="H984" s="66"/>
      <c r="I984" s="66"/>
      <c r="J984" s="232"/>
      <c r="K984" s="266"/>
      <c r="L984" s="232"/>
      <c r="M984" s="232"/>
      <c r="N984" s="232"/>
      <c r="O984" s="66"/>
      <c r="P984" s="66"/>
      <c r="Q984" s="68"/>
      <c r="R984" s="261"/>
      <c r="S984" s="261"/>
      <c r="T984" s="261"/>
      <c r="U984" s="261"/>
      <c r="V984" s="261"/>
      <c r="W984" s="261"/>
      <c r="X984" s="261"/>
      <c r="Y984" s="261"/>
    </row>
    <row r="985" spans="1:25" ht="15.75" customHeight="1" x14ac:dyDescent="0.2">
      <c r="A985" s="16"/>
      <c r="B985" s="16"/>
      <c r="C985" s="16"/>
      <c r="D985" s="16"/>
      <c r="E985" s="66"/>
      <c r="F985" s="66"/>
      <c r="G985" s="66"/>
      <c r="H985" s="66"/>
      <c r="I985" s="66"/>
      <c r="J985" s="232"/>
      <c r="K985" s="266"/>
      <c r="L985" s="232"/>
      <c r="M985" s="232"/>
      <c r="N985" s="232"/>
      <c r="O985" s="66"/>
      <c r="P985" s="66"/>
      <c r="Q985" s="68"/>
      <c r="R985" s="261"/>
      <c r="S985" s="261"/>
      <c r="T985" s="261"/>
      <c r="U985" s="261"/>
      <c r="V985" s="261"/>
      <c r="W985" s="261"/>
      <c r="X985" s="261"/>
      <c r="Y985" s="261"/>
    </row>
    <row r="986" spans="1:25" ht="15.75" customHeight="1" x14ac:dyDescent="0.2">
      <c r="A986" s="16"/>
      <c r="B986" s="16"/>
      <c r="C986" s="16"/>
      <c r="D986" s="16"/>
      <c r="E986" s="66"/>
      <c r="F986" s="66"/>
      <c r="G986" s="66"/>
      <c r="H986" s="66"/>
      <c r="I986" s="66"/>
      <c r="J986" s="232"/>
      <c r="K986" s="266"/>
      <c r="L986" s="232"/>
      <c r="M986" s="232"/>
      <c r="N986" s="232"/>
      <c r="O986" s="66"/>
      <c r="P986" s="66"/>
      <c r="Q986" s="68"/>
      <c r="R986" s="261"/>
      <c r="S986" s="261"/>
      <c r="T986" s="261"/>
      <c r="U986" s="261"/>
      <c r="V986" s="261"/>
      <c r="W986" s="261"/>
      <c r="X986" s="261"/>
      <c r="Y986" s="261"/>
    </row>
    <row r="987" spans="1:25" ht="15.75" customHeight="1" x14ac:dyDescent="0.2">
      <c r="A987" s="16"/>
      <c r="B987" s="16"/>
      <c r="C987" s="16"/>
      <c r="D987" s="16"/>
      <c r="E987" s="66"/>
      <c r="F987" s="66"/>
      <c r="G987" s="66"/>
      <c r="H987" s="66"/>
      <c r="I987" s="66"/>
      <c r="J987" s="232"/>
      <c r="K987" s="266"/>
      <c r="L987" s="232"/>
      <c r="M987" s="232"/>
      <c r="N987" s="232"/>
      <c r="O987" s="66"/>
      <c r="P987" s="66"/>
      <c r="Q987" s="68"/>
      <c r="R987" s="261"/>
      <c r="S987" s="261"/>
      <c r="T987" s="261"/>
      <c r="U987" s="261"/>
      <c r="V987" s="261"/>
      <c r="W987" s="261"/>
      <c r="X987" s="261"/>
      <c r="Y987" s="261"/>
    </row>
    <row r="988" spans="1:25" ht="15.75" customHeight="1" x14ac:dyDescent="0.2">
      <c r="A988" s="16"/>
      <c r="B988" s="16"/>
      <c r="C988" s="16"/>
      <c r="D988" s="16"/>
      <c r="E988" s="66"/>
      <c r="F988" s="66"/>
      <c r="G988" s="66"/>
      <c r="H988" s="66"/>
      <c r="I988" s="66"/>
      <c r="J988" s="232"/>
      <c r="K988" s="266"/>
      <c r="L988" s="232"/>
      <c r="M988" s="232"/>
      <c r="N988" s="232"/>
      <c r="O988" s="66"/>
      <c r="P988" s="66"/>
      <c r="Q988" s="68"/>
      <c r="R988" s="261"/>
      <c r="S988" s="261"/>
      <c r="T988" s="261"/>
      <c r="U988" s="261"/>
      <c r="V988" s="261"/>
      <c r="W988" s="261"/>
      <c r="X988" s="261"/>
      <c r="Y988" s="261"/>
    </row>
    <row r="989" spans="1:25" ht="15.75" customHeight="1" x14ac:dyDescent="0.2">
      <c r="A989" s="16"/>
      <c r="B989" s="16"/>
      <c r="C989" s="16"/>
      <c r="D989" s="16"/>
      <c r="E989" s="66"/>
      <c r="F989" s="66"/>
      <c r="G989" s="66"/>
      <c r="H989" s="66"/>
      <c r="I989" s="66"/>
      <c r="J989" s="232"/>
      <c r="K989" s="266"/>
      <c r="L989" s="232"/>
      <c r="M989" s="232"/>
      <c r="N989" s="232"/>
      <c r="O989" s="66"/>
      <c r="P989" s="66"/>
      <c r="Q989" s="68"/>
      <c r="R989" s="261"/>
      <c r="S989" s="261"/>
      <c r="T989" s="261"/>
      <c r="U989" s="261"/>
      <c r="V989" s="261"/>
      <c r="W989" s="261"/>
      <c r="X989" s="261"/>
      <c r="Y989" s="261"/>
    </row>
    <row r="990" spans="1:25" ht="15.75" customHeight="1" x14ac:dyDescent="0.2">
      <c r="A990" s="16"/>
      <c r="B990" s="16"/>
      <c r="C990" s="16"/>
      <c r="D990" s="16"/>
      <c r="E990" s="66"/>
      <c r="F990" s="66"/>
      <c r="G990" s="66"/>
      <c r="H990" s="66"/>
      <c r="I990" s="66"/>
      <c r="J990" s="232"/>
      <c r="K990" s="266"/>
      <c r="L990" s="232"/>
      <c r="M990" s="232"/>
      <c r="N990" s="232"/>
      <c r="O990" s="66"/>
      <c r="P990" s="66"/>
      <c r="Q990" s="68"/>
      <c r="R990" s="261"/>
      <c r="S990" s="261"/>
      <c r="T990" s="261"/>
      <c r="U990" s="261"/>
      <c r="V990" s="261"/>
      <c r="W990" s="261"/>
      <c r="X990" s="261"/>
      <c r="Y990" s="261"/>
    </row>
    <row r="991" spans="1:25" ht="15.75" customHeight="1" x14ac:dyDescent="0.2">
      <c r="A991" s="16"/>
      <c r="B991" s="16"/>
      <c r="C991" s="16"/>
      <c r="D991" s="16"/>
      <c r="E991" s="66"/>
      <c r="F991" s="66"/>
      <c r="G991" s="66"/>
      <c r="H991" s="66"/>
      <c r="I991" s="66"/>
      <c r="J991" s="232"/>
      <c r="K991" s="266"/>
      <c r="L991" s="232"/>
      <c r="M991" s="232"/>
      <c r="N991" s="232"/>
      <c r="O991" s="66"/>
      <c r="P991" s="66"/>
      <c r="Q991" s="68"/>
      <c r="R991" s="261"/>
      <c r="S991" s="261"/>
      <c r="T991" s="261"/>
      <c r="U991" s="261"/>
      <c r="V991" s="261"/>
      <c r="W991" s="261"/>
      <c r="X991" s="261"/>
      <c r="Y991" s="261"/>
    </row>
    <row r="992" spans="1:25" ht="15.75" customHeight="1" x14ac:dyDescent="0.2">
      <c r="A992" s="16"/>
      <c r="B992" s="16"/>
      <c r="C992" s="16"/>
      <c r="D992" s="16"/>
      <c r="E992" s="66"/>
      <c r="F992" s="66"/>
      <c r="G992" s="66"/>
      <c r="H992" s="66"/>
      <c r="I992" s="66"/>
      <c r="J992" s="232"/>
      <c r="K992" s="266"/>
      <c r="L992" s="232"/>
      <c r="M992" s="232"/>
      <c r="N992" s="232"/>
      <c r="O992" s="66"/>
      <c r="P992" s="66"/>
      <c r="Q992" s="68"/>
      <c r="R992" s="261"/>
      <c r="S992" s="261"/>
      <c r="T992" s="261"/>
      <c r="U992" s="261"/>
      <c r="V992" s="261"/>
      <c r="W992" s="261"/>
      <c r="X992" s="261"/>
      <c r="Y992" s="261"/>
    </row>
    <row r="993" spans="1:25" ht="15.75" customHeight="1" x14ac:dyDescent="0.2">
      <c r="A993" s="16"/>
      <c r="B993" s="16"/>
      <c r="C993" s="16"/>
      <c r="D993" s="16"/>
      <c r="E993" s="66"/>
      <c r="F993" s="66"/>
      <c r="G993" s="66"/>
      <c r="H993" s="66"/>
      <c r="I993" s="66"/>
      <c r="J993" s="232"/>
      <c r="K993" s="266"/>
      <c r="L993" s="232"/>
      <c r="M993" s="232"/>
      <c r="N993" s="232"/>
      <c r="O993" s="66"/>
      <c r="P993" s="66"/>
      <c r="Q993" s="68"/>
      <c r="R993" s="261"/>
      <c r="S993" s="261"/>
      <c r="T993" s="261"/>
      <c r="U993" s="261"/>
      <c r="V993" s="261"/>
      <c r="W993" s="261"/>
      <c r="X993" s="261"/>
      <c r="Y993" s="261"/>
    </row>
    <row r="994" spans="1:25" ht="15.75" customHeight="1" x14ac:dyDescent="0.2">
      <c r="A994" s="16"/>
      <c r="B994" s="16"/>
      <c r="C994" s="16"/>
      <c r="D994" s="16"/>
      <c r="E994" s="66"/>
      <c r="F994" s="66"/>
      <c r="G994" s="66"/>
      <c r="H994" s="66"/>
      <c r="I994" s="66"/>
      <c r="J994" s="232"/>
      <c r="K994" s="266"/>
      <c r="L994" s="232"/>
      <c r="M994" s="232"/>
      <c r="N994" s="232"/>
      <c r="O994" s="66"/>
      <c r="P994" s="66"/>
      <c r="Q994" s="68"/>
      <c r="R994" s="261"/>
      <c r="S994" s="261"/>
      <c r="T994" s="261"/>
      <c r="U994" s="261"/>
      <c r="V994" s="261"/>
      <c r="W994" s="261"/>
      <c r="X994" s="261"/>
      <c r="Y994" s="261"/>
    </row>
    <row r="995" spans="1:25" ht="15.75" customHeight="1" x14ac:dyDescent="0.2">
      <c r="A995" s="16"/>
      <c r="B995" s="16"/>
      <c r="C995" s="16"/>
      <c r="D995" s="16"/>
      <c r="E995" s="66"/>
      <c r="F995" s="66"/>
      <c r="G995" s="66"/>
      <c r="H995" s="66"/>
      <c r="I995" s="66"/>
      <c r="J995" s="232"/>
      <c r="K995" s="266"/>
      <c r="L995" s="232"/>
      <c r="M995" s="232"/>
      <c r="N995" s="232"/>
      <c r="O995" s="66"/>
      <c r="P995" s="66"/>
      <c r="Q995" s="68"/>
      <c r="R995" s="261"/>
      <c r="S995" s="261"/>
      <c r="T995" s="261"/>
      <c r="U995" s="261"/>
      <c r="V995" s="261"/>
      <c r="W995" s="261"/>
      <c r="X995" s="261"/>
      <c r="Y995" s="261"/>
    </row>
    <row r="996" spans="1:25" ht="15.75" customHeight="1" x14ac:dyDescent="0.2">
      <c r="A996" s="16"/>
      <c r="B996" s="16"/>
      <c r="C996" s="16"/>
      <c r="D996" s="16"/>
      <c r="E996" s="66"/>
      <c r="F996" s="66"/>
      <c r="G996" s="66"/>
      <c r="H996" s="66"/>
      <c r="I996" s="66"/>
      <c r="J996" s="232"/>
      <c r="K996" s="266"/>
      <c r="L996" s="232"/>
      <c r="M996" s="232"/>
      <c r="N996" s="232"/>
      <c r="O996" s="66"/>
      <c r="P996" s="66"/>
      <c r="Q996" s="68"/>
      <c r="R996" s="261"/>
      <c r="S996" s="261"/>
      <c r="T996" s="261"/>
      <c r="U996" s="261"/>
      <c r="V996" s="261"/>
      <c r="W996" s="261"/>
      <c r="X996" s="261"/>
      <c r="Y996" s="261"/>
    </row>
    <row r="997" spans="1:25" ht="15.75" customHeight="1" x14ac:dyDescent="0.2">
      <c r="A997" s="16"/>
      <c r="B997" s="16"/>
      <c r="C997" s="16"/>
      <c r="D997" s="16"/>
      <c r="E997" s="66"/>
      <c r="F997" s="66"/>
      <c r="G997" s="66"/>
      <c r="H997" s="66"/>
      <c r="I997" s="66"/>
      <c r="J997" s="232"/>
      <c r="K997" s="266"/>
      <c r="L997" s="232"/>
      <c r="M997" s="232"/>
      <c r="N997" s="232"/>
      <c r="O997" s="66"/>
      <c r="P997" s="66"/>
      <c r="Q997" s="68"/>
      <c r="R997" s="261"/>
      <c r="S997" s="261"/>
      <c r="T997" s="261"/>
      <c r="U997" s="261"/>
      <c r="V997" s="261"/>
      <c r="W997" s="261"/>
      <c r="X997" s="261"/>
      <c r="Y997" s="261"/>
    </row>
    <row r="998" spans="1:25" ht="15.75" customHeight="1" x14ac:dyDescent="0.2">
      <c r="A998" s="16"/>
      <c r="B998" s="16"/>
      <c r="C998" s="16"/>
      <c r="D998" s="16"/>
      <c r="E998" s="66"/>
      <c r="F998" s="66"/>
      <c r="G998" s="66"/>
      <c r="H998" s="66"/>
      <c r="I998" s="66"/>
      <c r="J998" s="232"/>
      <c r="K998" s="266"/>
      <c r="L998" s="232"/>
      <c r="M998" s="232"/>
      <c r="N998" s="232"/>
      <c r="O998" s="66"/>
      <c r="P998" s="66"/>
      <c r="Q998" s="68"/>
      <c r="R998" s="261"/>
      <c r="S998" s="261"/>
      <c r="T998" s="261"/>
      <c r="U998" s="261"/>
      <c r="V998" s="261"/>
      <c r="W998" s="261"/>
      <c r="X998" s="261"/>
      <c r="Y998" s="261"/>
    </row>
    <row r="999" spans="1:25" ht="15.75" customHeight="1" x14ac:dyDescent="0.2">
      <c r="A999" s="16"/>
      <c r="B999" s="16"/>
      <c r="C999" s="16"/>
      <c r="D999" s="16"/>
      <c r="E999" s="66"/>
      <c r="F999" s="66"/>
      <c r="G999" s="66"/>
      <c r="H999" s="66"/>
      <c r="I999" s="66"/>
      <c r="J999" s="232"/>
      <c r="K999" s="266"/>
      <c r="L999" s="232"/>
      <c r="M999" s="232"/>
      <c r="N999" s="232"/>
      <c r="O999" s="66"/>
      <c r="P999" s="66"/>
      <c r="Q999" s="68"/>
      <c r="R999" s="261"/>
      <c r="S999" s="261"/>
      <c r="T999" s="261"/>
      <c r="U999" s="261"/>
      <c r="V999" s="261"/>
      <c r="W999" s="261"/>
      <c r="X999" s="261"/>
      <c r="Y999" s="261"/>
    </row>
    <row r="1000" spans="1:25" ht="15.75" customHeight="1" x14ac:dyDescent="0.2">
      <c r="A1000" s="16"/>
      <c r="B1000" s="16"/>
      <c r="C1000" s="16"/>
      <c r="D1000" s="16"/>
      <c r="E1000" s="66"/>
      <c r="F1000" s="66"/>
      <c r="G1000" s="66"/>
      <c r="H1000" s="66"/>
      <c r="I1000" s="66"/>
      <c r="J1000" s="232"/>
      <c r="K1000" s="266"/>
      <c r="L1000" s="232"/>
      <c r="M1000" s="232"/>
      <c r="N1000" s="232"/>
      <c r="O1000" s="66"/>
      <c r="P1000" s="66"/>
      <c r="Q1000" s="68"/>
      <c r="R1000" s="261"/>
      <c r="S1000" s="261"/>
      <c r="T1000" s="261"/>
      <c r="U1000" s="261"/>
      <c r="V1000" s="261"/>
      <c r="W1000" s="261"/>
      <c r="X1000" s="261"/>
      <c r="Y1000" s="261"/>
    </row>
  </sheetData>
  <conditionalFormatting sqref="D1">
    <cfRule type="cellIs" dxfId="25" priority="1" operator="equal">
      <formula>0</formula>
    </cfRule>
  </conditionalFormatting>
  <conditionalFormatting sqref="D3:D13">
    <cfRule type="cellIs" dxfId="24" priority="3" operator="equal">
      <formula>0</formula>
    </cfRule>
  </conditionalFormatting>
  <conditionalFormatting sqref="D15:D25">
    <cfRule type="cellIs" dxfId="23" priority="4" operator="equal">
      <formula>0</formula>
    </cfRule>
  </conditionalFormatting>
  <conditionalFormatting sqref="D27:D37">
    <cfRule type="cellIs" dxfId="22" priority="5" operator="equal">
      <formula>0</formula>
    </cfRule>
  </conditionalFormatting>
  <conditionalFormatting sqref="D39:D48">
    <cfRule type="cellIs" dxfId="21" priority="6" operator="equal">
      <formula>0</formula>
    </cfRule>
  </conditionalFormatting>
  <conditionalFormatting sqref="F39:F48">
    <cfRule type="cellIs" dxfId="20" priority="8" operator="equal">
      <formula>0</formula>
    </cfRule>
  </conditionalFormatting>
  <conditionalFormatting sqref="F12:J13 I14 F15:I25 J22:J25 I26 F27:I37 J37">
    <cfRule type="cellIs" dxfId="19" priority="9" operator="equal">
      <formula>0</formula>
    </cfRule>
  </conditionalFormatting>
  <conditionalFormatting sqref="F1:N1">
    <cfRule type="cellIs" dxfId="18" priority="7" operator="equal">
      <formula>0</formula>
    </cfRule>
  </conditionalFormatting>
  <conditionalFormatting sqref="K12:N38 I38 H39:N48">
    <cfRule type="cellIs" dxfId="17" priority="2" operator="equal">
      <formula>0</formula>
    </cfRule>
  </conditionalFormatting>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899"/>
  <sheetViews>
    <sheetView zoomScale="166" zoomScaleNormal="166" zoomScalePageLayoutView="166" workbookViewId="0">
      <pane ySplit="1" topLeftCell="A60" activePane="bottomLeft" state="frozen"/>
      <selection pane="bottomLeft" activeCell="F75" sqref="F75"/>
    </sheetView>
  </sheetViews>
  <sheetFormatPr baseColWidth="10" defaultColWidth="11.1640625" defaultRowHeight="15" customHeight="1" x14ac:dyDescent="0.2"/>
  <cols>
    <col min="1" max="1" width="8.33203125" customWidth="1"/>
    <col min="2" max="2" width="7.5" customWidth="1"/>
    <col min="3" max="3" width="28" customWidth="1"/>
    <col min="4" max="4" width="26.5" customWidth="1"/>
    <col min="5" max="5" width="24.6640625" customWidth="1"/>
    <col min="6" max="6" width="27.83203125" customWidth="1"/>
    <col min="7" max="7" width="23" customWidth="1"/>
    <col min="8" max="8" width="33.83203125" customWidth="1"/>
    <col min="9" max="9" width="26.83203125" customWidth="1"/>
    <col min="10" max="10" width="27.1640625" customWidth="1"/>
    <col min="11" max="11" width="23.83203125" customWidth="1"/>
    <col min="12" max="12" width="28.83203125" customWidth="1"/>
    <col min="13" max="13" width="27.5" customWidth="1"/>
    <col min="14" max="14" width="33.83203125" customWidth="1"/>
    <col min="15" max="15" width="35.5" customWidth="1"/>
    <col min="16" max="16" width="38.33203125" customWidth="1"/>
    <col min="17" max="17" width="28.5" customWidth="1"/>
    <col min="18" max="18" width="28.83203125" customWidth="1"/>
    <col min="19" max="19" width="27.5" customWidth="1"/>
    <col min="20" max="20" width="255.6640625" customWidth="1"/>
    <col min="21" max="29" width="9" customWidth="1"/>
  </cols>
  <sheetData>
    <row r="1" spans="1:29" s="435" customFormat="1" ht="18" customHeight="1" x14ac:dyDescent="0.2">
      <c r="A1" s="9" t="s">
        <v>59</v>
      </c>
      <c r="B1" s="9" t="s">
        <v>60</v>
      </c>
      <c r="C1" s="9" t="s">
        <v>0</v>
      </c>
      <c r="D1" s="10" t="s">
        <v>61</v>
      </c>
      <c r="E1" s="11" t="s">
        <v>62</v>
      </c>
      <c r="F1" s="440" t="s">
        <v>63</v>
      </c>
      <c r="G1" s="12" t="s">
        <v>64</v>
      </c>
      <c r="H1" s="13" t="s">
        <v>65</v>
      </c>
      <c r="I1" s="13" t="s">
        <v>66</v>
      </c>
      <c r="J1" s="13" t="s">
        <v>67</v>
      </c>
      <c r="K1" s="13" t="s">
        <v>68</v>
      </c>
      <c r="L1" s="13" t="s">
        <v>69</v>
      </c>
      <c r="M1" s="13" t="s">
        <v>70</v>
      </c>
      <c r="N1" s="13" t="s">
        <v>71</v>
      </c>
      <c r="O1" s="13" t="s">
        <v>72</v>
      </c>
      <c r="P1" s="13" t="s">
        <v>73</v>
      </c>
      <c r="Q1" s="13" t="s">
        <v>74</v>
      </c>
      <c r="R1" s="13" t="s">
        <v>75</v>
      </c>
      <c r="S1" s="13" t="s">
        <v>76</v>
      </c>
      <c r="T1" s="9" t="s">
        <v>77</v>
      </c>
      <c r="U1" s="13"/>
      <c r="V1" s="13"/>
      <c r="W1" s="13"/>
      <c r="X1" s="13"/>
      <c r="Y1" s="13"/>
      <c r="Z1" s="13"/>
      <c r="AA1" s="13"/>
      <c r="AB1" s="13"/>
      <c r="AC1" s="14"/>
    </row>
    <row r="2" spans="1:29" ht="18" customHeight="1" x14ac:dyDescent="0.2">
      <c r="A2" s="15" t="s">
        <v>78</v>
      </c>
      <c r="B2" s="16">
        <v>2015</v>
      </c>
      <c r="C2" s="15" t="s">
        <v>3</v>
      </c>
      <c r="D2" s="21">
        <f>Wireline!G2+Wireline!G3+Wireline!G4</f>
        <v>228242</v>
      </c>
      <c r="E2" s="21"/>
      <c r="F2" s="8"/>
      <c r="G2" s="18"/>
      <c r="H2" s="8"/>
      <c r="I2" s="20"/>
      <c r="J2" s="20"/>
      <c r="K2" s="20"/>
      <c r="L2" s="20"/>
      <c r="M2" s="20"/>
      <c r="N2" s="8"/>
      <c r="O2" s="8"/>
      <c r="P2" s="8"/>
      <c r="Q2" s="8"/>
      <c r="R2" s="8"/>
      <c r="S2" s="8"/>
      <c r="T2" s="19"/>
      <c r="U2" s="8"/>
      <c r="V2" s="8"/>
      <c r="W2" s="8"/>
      <c r="X2" s="8"/>
      <c r="Y2" s="8"/>
      <c r="Z2" s="8"/>
      <c r="AA2" s="8"/>
      <c r="AB2" s="8"/>
      <c r="AC2" s="8"/>
    </row>
    <row r="3" spans="1:29" ht="18" customHeight="1" x14ac:dyDescent="0.2">
      <c r="A3" s="15" t="s">
        <v>78</v>
      </c>
      <c r="B3" s="16">
        <v>2016</v>
      </c>
      <c r="C3" s="15" t="s">
        <v>3</v>
      </c>
      <c r="D3" s="21">
        <f>SUM(Wireline!G5:G7)</f>
        <v>229768</v>
      </c>
      <c r="E3" s="21"/>
      <c r="F3" s="8"/>
      <c r="G3" s="18"/>
      <c r="H3" s="8"/>
      <c r="I3" s="20"/>
      <c r="J3" s="20"/>
      <c r="K3" s="20"/>
      <c r="L3" s="20"/>
      <c r="M3" s="20"/>
      <c r="N3" s="8"/>
      <c r="O3" s="8"/>
      <c r="P3" s="8"/>
      <c r="Q3" s="8"/>
      <c r="R3" s="8"/>
      <c r="S3" s="8"/>
      <c r="T3" s="19"/>
      <c r="U3" s="8"/>
      <c r="V3" s="8"/>
      <c r="W3" s="8"/>
      <c r="X3" s="8"/>
      <c r="Y3" s="8"/>
      <c r="Z3" s="8"/>
      <c r="AA3" s="8"/>
      <c r="AB3" s="8"/>
      <c r="AC3" s="8"/>
    </row>
    <row r="4" spans="1:29" ht="18" customHeight="1" x14ac:dyDescent="0.2">
      <c r="A4" s="15" t="s">
        <v>78</v>
      </c>
      <c r="B4" s="16">
        <v>2017</v>
      </c>
      <c r="C4" s="15" t="s">
        <v>3</v>
      </c>
      <c r="D4" s="21">
        <f>SUM(Wireline!G8:G10)</f>
        <v>243105</v>
      </c>
      <c r="E4" s="21"/>
      <c r="F4" s="8"/>
      <c r="G4" s="18"/>
      <c r="H4" s="8"/>
      <c r="I4" s="20"/>
      <c r="J4" s="20"/>
      <c r="K4" s="20"/>
      <c r="L4" s="20"/>
      <c r="M4" s="20"/>
      <c r="N4" s="8"/>
      <c r="O4" s="8"/>
      <c r="P4" s="8"/>
      <c r="Q4" s="8"/>
      <c r="R4" s="8"/>
      <c r="S4" s="8"/>
      <c r="T4" s="19"/>
      <c r="U4" s="8"/>
      <c r="V4" s="8"/>
      <c r="W4" s="8"/>
      <c r="X4" s="8"/>
      <c r="Y4" s="8"/>
      <c r="Z4" s="8"/>
      <c r="AA4" s="8"/>
      <c r="AB4" s="8"/>
      <c r="AC4" s="8"/>
    </row>
    <row r="5" spans="1:29" ht="18" customHeight="1" x14ac:dyDescent="0.2">
      <c r="A5" s="15" t="s">
        <v>78</v>
      </c>
      <c r="B5" s="16">
        <v>2018</v>
      </c>
      <c r="C5" s="15" t="s">
        <v>3</v>
      </c>
      <c r="D5" s="21">
        <f>SUM(Wireline!G11:G13)</f>
        <v>278014</v>
      </c>
      <c r="E5" s="21"/>
      <c r="F5" s="8"/>
      <c r="G5" s="18"/>
      <c r="H5" s="8"/>
      <c r="I5" s="20"/>
      <c r="J5" s="20"/>
      <c r="K5" s="20"/>
      <c r="L5" s="20"/>
      <c r="M5" s="20"/>
      <c r="N5" s="8"/>
      <c r="O5" s="8"/>
      <c r="P5" s="8"/>
      <c r="Q5" s="8"/>
      <c r="R5" s="8"/>
      <c r="S5" s="8"/>
      <c r="T5" s="19"/>
      <c r="U5" s="8"/>
      <c r="V5" s="8"/>
      <c r="W5" s="8"/>
      <c r="X5" s="8"/>
      <c r="Y5" s="8"/>
      <c r="Z5" s="8"/>
      <c r="AA5" s="8"/>
      <c r="AB5" s="8"/>
      <c r="AC5" s="8"/>
    </row>
    <row r="6" spans="1:29" ht="18" customHeight="1" x14ac:dyDescent="0.2">
      <c r="A6" s="15" t="s">
        <v>78</v>
      </c>
      <c r="B6" s="16">
        <v>2019</v>
      </c>
      <c r="C6" s="15" t="s">
        <v>3</v>
      </c>
      <c r="D6" s="21">
        <f>SUM(Wireline!G14:G16)</f>
        <v>270842</v>
      </c>
      <c r="E6" s="21">
        <f>SUM(Wireline!H14:H16)</f>
        <v>39195.658465991321</v>
      </c>
      <c r="F6" s="8"/>
      <c r="G6" s="18"/>
      <c r="H6" s="8"/>
      <c r="I6" s="20"/>
      <c r="J6" s="20"/>
      <c r="K6" s="20"/>
      <c r="L6" s="20"/>
      <c r="M6" s="20"/>
      <c r="N6" s="8"/>
      <c r="O6" s="8"/>
      <c r="P6" s="8"/>
      <c r="Q6" s="8"/>
      <c r="R6" s="8"/>
      <c r="S6" s="8"/>
      <c r="T6" s="19"/>
      <c r="U6" s="8"/>
      <c r="V6" s="8"/>
      <c r="W6" s="8"/>
      <c r="X6" s="8"/>
      <c r="Y6" s="8"/>
      <c r="Z6" s="8"/>
      <c r="AA6" s="8"/>
      <c r="AB6" s="8"/>
      <c r="AC6" s="8"/>
    </row>
    <row r="7" spans="1:29" ht="18" customHeight="1" x14ac:dyDescent="0.2">
      <c r="A7" s="15" t="s">
        <v>78</v>
      </c>
      <c r="B7" s="16">
        <v>2020</v>
      </c>
      <c r="C7" s="15" t="s">
        <v>3</v>
      </c>
      <c r="D7" s="21">
        <f>SUM(Wireline!G17:G19)</f>
        <v>288627</v>
      </c>
      <c r="E7" s="21">
        <f>SUM(Wireline!H17:H19)</f>
        <v>41830</v>
      </c>
      <c r="F7" s="8"/>
      <c r="G7" s="18"/>
      <c r="H7" s="8"/>
      <c r="I7" s="20"/>
      <c r="J7" s="20"/>
      <c r="K7" s="20"/>
      <c r="L7" s="20"/>
      <c r="M7" s="20"/>
      <c r="N7" s="8"/>
      <c r="O7" s="8"/>
      <c r="P7" s="8"/>
      <c r="Q7" s="8"/>
      <c r="R7" s="8"/>
      <c r="S7" s="8"/>
      <c r="T7" s="19"/>
      <c r="U7" s="8"/>
      <c r="V7" s="8"/>
      <c r="W7" s="8"/>
      <c r="X7" s="8"/>
      <c r="Y7" s="8"/>
      <c r="Z7" s="8"/>
      <c r="AA7" s="8"/>
      <c r="AB7" s="8"/>
      <c r="AC7" s="8"/>
    </row>
    <row r="8" spans="1:29" ht="18" customHeight="1" x14ac:dyDescent="0.2">
      <c r="A8" s="15" t="s">
        <v>78</v>
      </c>
      <c r="B8" s="16">
        <v>2021</v>
      </c>
      <c r="C8" s="15" t="s">
        <v>3</v>
      </c>
      <c r="D8" s="21">
        <f>SUM(Wireline!G20:G22)</f>
        <v>352765</v>
      </c>
      <c r="E8" s="21">
        <f>SUM(Wireline!H20:H22)</f>
        <v>54675.294482331061</v>
      </c>
      <c r="F8" s="8"/>
      <c r="G8" s="18"/>
      <c r="H8" s="8"/>
      <c r="I8" s="20"/>
      <c r="J8" s="20"/>
      <c r="K8" s="20"/>
      <c r="L8" s="20"/>
      <c r="M8" s="20"/>
      <c r="N8" s="8"/>
      <c r="O8" s="8"/>
      <c r="P8" s="8"/>
      <c r="Q8" s="8"/>
      <c r="R8" s="8"/>
      <c r="S8" s="8"/>
      <c r="T8" s="22"/>
      <c r="U8" s="8"/>
      <c r="V8" s="8"/>
      <c r="W8" s="8"/>
      <c r="X8" s="8"/>
      <c r="Y8" s="8"/>
      <c r="Z8" s="8"/>
      <c r="AA8" s="8"/>
      <c r="AB8" s="8"/>
      <c r="AC8" s="8"/>
    </row>
    <row r="9" spans="1:29" ht="18" customHeight="1" x14ac:dyDescent="0.2">
      <c r="A9" s="15" t="s">
        <v>78</v>
      </c>
      <c r="B9" s="16">
        <v>2022</v>
      </c>
      <c r="C9" s="15" t="s">
        <v>3</v>
      </c>
      <c r="D9" s="21">
        <f>SUM(Wireline!G23:G25)</f>
        <v>409698</v>
      </c>
      <c r="E9" s="21"/>
      <c r="F9" s="8"/>
      <c r="G9" s="18"/>
      <c r="H9" s="8"/>
      <c r="I9" s="20"/>
      <c r="J9" s="20"/>
      <c r="K9" s="20"/>
      <c r="L9" s="20"/>
      <c r="M9" s="20"/>
      <c r="N9" s="8"/>
      <c r="O9" s="8"/>
      <c r="P9" s="8"/>
      <c r="Q9" s="8"/>
      <c r="R9" s="8"/>
      <c r="S9" s="8"/>
      <c r="T9" s="22"/>
      <c r="U9" s="8"/>
      <c r="V9" s="8"/>
      <c r="W9" s="8"/>
      <c r="X9" s="8"/>
      <c r="Y9" s="8"/>
      <c r="Z9" s="8"/>
      <c r="AA9" s="8"/>
      <c r="AB9" s="8"/>
      <c r="AC9" s="8"/>
    </row>
    <row r="10" spans="1:29" ht="18" customHeight="1" x14ac:dyDescent="0.2">
      <c r="A10" s="15" t="s">
        <v>78</v>
      </c>
      <c r="B10" s="16">
        <v>2015</v>
      </c>
      <c r="C10" s="15" t="s">
        <v>6</v>
      </c>
      <c r="D10" s="21">
        <f>SUM(Wireless!G2:G4)</f>
        <v>733861.32519999996</v>
      </c>
      <c r="E10" s="21"/>
      <c r="F10" s="8"/>
      <c r="G10" s="18"/>
      <c r="H10" s="8"/>
      <c r="I10" s="8"/>
      <c r="J10" s="8"/>
      <c r="K10" s="8"/>
      <c r="L10" s="8"/>
      <c r="M10" s="8"/>
      <c r="N10" s="8"/>
      <c r="O10" s="8"/>
      <c r="P10" s="8"/>
      <c r="Q10" s="8"/>
      <c r="R10" s="8"/>
      <c r="S10" s="8"/>
      <c r="T10" s="22"/>
      <c r="U10" s="8"/>
      <c r="V10" s="8"/>
      <c r="W10" s="8"/>
      <c r="X10" s="8"/>
      <c r="Y10" s="8"/>
      <c r="Z10" s="8"/>
      <c r="AA10" s="8"/>
      <c r="AB10" s="8"/>
      <c r="AC10" s="8"/>
    </row>
    <row r="11" spans="1:29" ht="18" customHeight="1" x14ac:dyDescent="0.2">
      <c r="A11" s="15" t="s">
        <v>78</v>
      </c>
      <c r="B11" s="16">
        <v>2016</v>
      </c>
      <c r="C11" s="15" t="s">
        <v>6</v>
      </c>
      <c r="D11" s="21">
        <f>SUM(Wireless!G5:G7)</f>
        <v>788393.08959999995</v>
      </c>
      <c r="E11" s="21"/>
      <c r="F11" s="8"/>
      <c r="G11" s="18"/>
      <c r="H11" s="8"/>
      <c r="I11" s="8"/>
      <c r="J11" s="8"/>
      <c r="K11" s="8"/>
      <c r="L11" s="8"/>
      <c r="M11" s="8"/>
      <c r="N11" s="8"/>
      <c r="O11" s="8"/>
      <c r="P11" s="8"/>
      <c r="Q11" s="8"/>
      <c r="R11" s="8"/>
      <c r="S11" s="8"/>
      <c r="T11" s="22"/>
      <c r="U11" s="8"/>
      <c r="V11" s="8"/>
      <c r="W11" s="8"/>
      <c r="X11" s="8"/>
      <c r="Y11" s="8"/>
      <c r="Z11" s="8"/>
      <c r="AA11" s="8"/>
      <c r="AB11" s="8"/>
      <c r="AC11" s="8"/>
    </row>
    <row r="12" spans="1:29" ht="18" customHeight="1" x14ac:dyDescent="0.2">
      <c r="A12" s="15" t="s">
        <v>78</v>
      </c>
      <c r="B12" s="16">
        <v>2017</v>
      </c>
      <c r="C12" s="15" t="s">
        <v>6</v>
      </c>
      <c r="D12" s="21">
        <f>SUM(Wireless!G8:G10)</f>
        <v>845935.88800000004</v>
      </c>
      <c r="E12" s="21"/>
      <c r="F12" s="8"/>
      <c r="G12" s="18"/>
      <c r="H12" s="8"/>
      <c r="I12" s="8"/>
      <c r="J12" s="8"/>
      <c r="K12" s="8"/>
      <c r="L12" s="8"/>
      <c r="M12" s="8"/>
      <c r="N12" s="8"/>
      <c r="O12" s="8"/>
      <c r="P12" s="8"/>
      <c r="Q12" s="8"/>
      <c r="R12" s="8"/>
      <c r="S12" s="8"/>
      <c r="T12" s="22"/>
      <c r="U12" s="8"/>
      <c r="V12" s="8"/>
      <c r="W12" s="8"/>
      <c r="X12" s="8"/>
      <c r="Y12" s="8"/>
      <c r="Z12" s="8"/>
      <c r="AA12" s="8"/>
      <c r="AB12" s="8"/>
      <c r="AC12" s="8"/>
    </row>
    <row r="13" spans="1:29" ht="18" customHeight="1" x14ac:dyDescent="0.2">
      <c r="A13" s="15" t="s">
        <v>78</v>
      </c>
      <c r="B13" s="16">
        <v>2018</v>
      </c>
      <c r="C13" s="15" t="s">
        <v>6</v>
      </c>
      <c r="D13" s="21">
        <f>SUM(Wireless!G11:G13)</f>
        <v>837535.74239999999</v>
      </c>
      <c r="E13" s="21"/>
      <c r="F13" s="8"/>
      <c r="G13" s="18"/>
      <c r="H13" s="8"/>
      <c r="I13" s="8"/>
      <c r="J13" s="8"/>
      <c r="K13" s="8"/>
      <c r="L13" s="8"/>
      <c r="M13" s="8"/>
      <c r="N13" s="8"/>
      <c r="O13" s="8"/>
      <c r="P13" s="8"/>
      <c r="Q13" s="8"/>
      <c r="R13" s="8"/>
      <c r="S13" s="8"/>
      <c r="T13" s="22"/>
      <c r="U13" s="8"/>
      <c r="V13" s="8"/>
      <c r="W13" s="8"/>
      <c r="X13" s="8"/>
      <c r="Y13" s="8"/>
      <c r="Z13" s="8"/>
      <c r="AA13" s="8"/>
      <c r="AB13" s="8"/>
      <c r="AC13" s="8"/>
    </row>
    <row r="14" spans="1:29" ht="18" customHeight="1" x14ac:dyDescent="0.2">
      <c r="A14" s="15" t="s">
        <v>78</v>
      </c>
      <c r="B14" s="16">
        <v>2019</v>
      </c>
      <c r="C14" s="15" t="s">
        <v>6</v>
      </c>
      <c r="D14" s="21">
        <f>SUM(Wireless!G14:G16)</f>
        <v>806648.11396226403</v>
      </c>
      <c r="E14" s="21">
        <f>SUM(Wireless!H14:H16)</f>
        <v>116736.34066024082</v>
      </c>
      <c r="F14" s="8"/>
      <c r="G14" s="18"/>
      <c r="H14" s="8"/>
      <c r="I14" s="8"/>
      <c r="J14" s="8"/>
      <c r="K14" s="8"/>
      <c r="L14" s="8"/>
      <c r="M14" s="8"/>
      <c r="N14" s="8"/>
      <c r="O14" s="8"/>
      <c r="P14" s="8"/>
      <c r="Q14" s="8"/>
      <c r="R14" s="8"/>
      <c r="S14" s="8"/>
      <c r="T14" s="22"/>
      <c r="U14" s="8"/>
      <c r="V14" s="8"/>
      <c r="W14" s="8"/>
      <c r="X14" s="8"/>
      <c r="Y14" s="8"/>
      <c r="Z14" s="8"/>
      <c r="AA14" s="8"/>
      <c r="AB14" s="8"/>
      <c r="AC14" s="8"/>
    </row>
    <row r="15" spans="1:29" ht="18" customHeight="1" x14ac:dyDescent="0.2">
      <c r="A15" s="15" t="s">
        <v>78</v>
      </c>
      <c r="B15" s="16">
        <v>2020</v>
      </c>
      <c r="C15" s="15" t="s">
        <v>6</v>
      </c>
      <c r="D15" s="21">
        <f>SUM(Wireless!G17:G20)</f>
        <v>959415.71720000007</v>
      </c>
      <c r="E15" s="21">
        <f>SUM(Wireless!H17:H20)</f>
        <v>139045.75611594203</v>
      </c>
      <c r="F15" s="8"/>
      <c r="G15" s="18"/>
      <c r="H15" s="8"/>
      <c r="I15" s="8"/>
      <c r="J15" s="8"/>
      <c r="K15" s="8"/>
      <c r="L15" s="8"/>
      <c r="M15" s="8"/>
      <c r="N15" s="8"/>
      <c r="O15" s="8"/>
      <c r="P15" s="8"/>
      <c r="Q15" s="8"/>
      <c r="R15" s="8"/>
      <c r="S15" s="8"/>
      <c r="T15" s="22"/>
      <c r="U15" s="8"/>
      <c r="V15" s="8"/>
      <c r="W15" s="8"/>
      <c r="X15" s="8"/>
      <c r="Y15" s="8"/>
      <c r="Z15" s="8"/>
      <c r="AA15" s="8"/>
      <c r="AB15" s="8"/>
      <c r="AC15" s="8"/>
    </row>
    <row r="16" spans="1:29" ht="18" customHeight="1" x14ac:dyDescent="0.2">
      <c r="A16" s="15" t="s">
        <v>78</v>
      </c>
      <c r="B16" s="16">
        <v>2021</v>
      </c>
      <c r="C16" s="15" t="s">
        <v>6</v>
      </c>
      <c r="D16" s="21">
        <f>SUM(Wireless!G21:G25)</f>
        <v>848379</v>
      </c>
      <c r="E16" s="21">
        <f>SUM(Wireless!H21:H25)</f>
        <v>131490.85554866708</v>
      </c>
      <c r="F16" s="8"/>
      <c r="G16" s="18"/>
      <c r="H16" s="8"/>
      <c r="I16" s="8"/>
      <c r="J16" s="8"/>
      <c r="K16" s="8"/>
      <c r="L16" s="8"/>
      <c r="M16" s="8"/>
      <c r="N16" s="8"/>
      <c r="O16" s="8"/>
      <c r="P16" s="8"/>
      <c r="Q16" s="8"/>
      <c r="R16" s="8"/>
      <c r="S16" s="8"/>
      <c r="T16" s="22"/>
      <c r="U16" s="8"/>
      <c r="V16" s="8"/>
      <c r="W16" s="8"/>
      <c r="X16" s="8"/>
      <c r="Y16" s="8"/>
      <c r="Z16" s="8"/>
      <c r="AA16" s="8"/>
      <c r="AB16" s="8"/>
      <c r="AC16" s="8"/>
    </row>
    <row r="17" spans="1:29" ht="18" customHeight="1" x14ac:dyDescent="0.2">
      <c r="A17" s="15" t="s">
        <v>78</v>
      </c>
      <c r="B17" s="16">
        <v>2022</v>
      </c>
      <c r="C17" s="15" t="s">
        <v>6</v>
      </c>
      <c r="D17" s="21">
        <f>SUM(Wireless!G26:G30)</f>
        <v>870234.8</v>
      </c>
      <c r="E17" s="21"/>
      <c r="F17" s="8"/>
      <c r="G17" s="18"/>
      <c r="H17" s="8"/>
      <c r="I17" s="20"/>
      <c r="J17" s="20"/>
      <c r="K17" s="20"/>
      <c r="L17" s="20"/>
      <c r="M17" s="20"/>
      <c r="N17" s="8"/>
      <c r="O17" s="8"/>
      <c r="P17" s="8"/>
      <c r="Q17" s="8"/>
      <c r="R17" s="8"/>
      <c r="S17" s="8"/>
      <c r="T17" s="22"/>
      <c r="U17" s="8"/>
      <c r="V17" s="8"/>
      <c r="W17" s="8"/>
      <c r="X17" s="8"/>
      <c r="Y17" s="8"/>
      <c r="Z17" s="8"/>
      <c r="AA17" s="8"/>
      <c r="AB17" s="8"/>
      <c r="AC17" s="8"/>
    </row>
    <row r="18" spans="1:29" ht="18" customHeight="1" x14ac:dyDescent="0.2">
      <c r="A18" s="15" t="s">
        <v>78</v>
      </c>
      <c r="B18" s="16">
        <v>2015</v>
      </c>
      <c r="C18" s="15" t="s">
        <v>8</v>
      </c>
      <c r="D18" s="21">
        <f>SUM(ISP!G2:G4)</f>
        <v>137526.18156437561</v>
      </c>
      <c r="E18" s="21"/>
      <c r="F18" s="8"/>
      <c r="G18" s="18"/>
      <c r="H18" s="8"/>
      <c r="I18" s="8"/>
      <c r="J18" s="8"/>
      <c r="K18" s="8"/>
      <c r="L18" s="8"/>
      <c r="M18" s="8"/>
      <c r="N18" s="8"/>
      <c r="O18" s="8"/>
      <c r="P18" s="8"/>
      <c r="Q18" s="8"/>
      <c r="R18" s="8"/>
      <c r="S18" s="8"/>
      <c r="T18" s="22"/>
      <c r="U18" s="8"/>
      <c r="V18" s="8"/>
      <c r="W18" s="8"/>
      <c r="X18" s="8"/>
      <c r="Y18" s="8"/>
      <c r="Z18" s="8"/>
      <c r="AA18" s="8"/>
      <c r="AB18" s="8"/>
      <c r="AC18" s="8"/>
    </row>
    <row r="19" spans="1:29" ht="18" customHeight="1" x14ac:dyDescent="0.2">
      <c r="A19" s="15" t="s">
        <v>78</v>
      </c>
      <c r="B19" s="16">
        <v>2016</v>
      </c>
      <c r="C19" s="15" t="s">
        <v>8</v>
      </c>
      <c r="D19" s="21">
        <f>SUM(ISP!G5:G7)</f>
        <v>146983.9008</v>
      </c>
      <c r="E19" s="21"/>
      <c r="F19" s="8"/>
      <c r="G19" s="18"/>
      <c r="H19" s="8"/>
      <c r="I19" s="8"/>
      <c r="J19" s="8"/>
      <c r="K19" s="8"/>
      <c r="L19" s="8"/>
      <c r="M19" s="8"/>
      <c r="N19" s="8"/>
      <c r="O19" s="8"/>
      <c r="P19" s="8"/>
      <c r="Q19" s="8"/>
      <c r="R19" s="8"/>
      <c r="S19" s="8"/>
      <c r="T19" s="22"/>
      <c r="U19" s="8"/>
      <c r="V19" s="8"/>
      <c r="W19" s="8"/>
      <c r="X19" s="8"/>
      <c r="Y19" s="8"/>
      <c r="Z19" s="8"/>
      <c r="AA19" s="8"/>
      <c r="AB19" s="8"/>
      <c r="AC19" s="8"/>
    </row>
    <row r="20" spans="1:29" ht="18" customHeight="1" x14ac:dyDescent="0.2">
      <c r="A20" s="15" t="s">
        <v>78</v>
      </c>
      <c r="B20" s="16">
        <v>2017</v>
      </c>
      <c r="C20" s="15" t="s">
        <v>8</v>
      </c>
      <c r="D20" s="21">
        <f>SUM(ISP!G8:G10)</f>
        <v>159000.06839999999</v>
      </c>
      <c r="E20" s="21"/>
      <c r="F20" s="8"/>
      <c r="G20" s="18"/>
      <c r="H20" s="8"/>
      <c r="I20" s="8"/>
      <c r="J20" s="8"/>
      <c r="K20" s="8"/>
      <c r="L20" s="8"/>
      <c r="M20" s="8"/>
      <c r="N20" s="8"/>
      <c r="O20" s="8"/>
      <c r="P20" s="8"/>
      <c r="Q20" s="8"/>
      <c r="R20" s="8"/>
      <c r="S20" s="8"/>
      <c r="T20" s="22"/>
      <c r="U20" s="8"/>
      <c r="V20" s="8"/>
      <c r="W20" s="8"/>
      <c r="X20" s="8"/>
      <c r="Y20" s="8"/>
      <c r="Z20" s="8"/>
      <c r="AA20" s="8"/>
      <c r="AB20" s="8"/>
      <c r="AC20" s="8"/>
    </row>
    <row r="21" spans="1:29" ht="18" customHeight="1" x14ac:dyDescent="0.2">
      <c r="A21" s="15" t="s">
        <v>78</v>
      </c>
      <c r="B21" s="16">
        <v>2018</v>
      </c>
      <c r="C21" s="15" t="s">
        <v>8</v>
      </c>
      <c r="D21" s="21">
        <f>SUM(ISP!G11:G13)</f>
        <v>171833.44080000001</v>
      </c>
      <c r="E21" s="21"/>
      <c r="F21" s="8"/>
      <c r="G21" s="18"/>
      <c r="H21" s="8"/>
      <c r="I21" s="8"/>
      <c r="J21" s="8"/>
      <c r="K21" s="8"/>
      <c r="L21" s="8"/>
      <c r="M21" s="8"/>
      <c r="N21" s="8"/>
      <c r="O21" s="8"/>
      <c r="P21" s="8"/>
      <c r="Q21" s="8"/>
      <c r="R21" s="8"/>
      <c r="S21" s="8"/>
      <c r="T21" s="22"/>
      <c r="U21" s="8"/>
      <c r="V21" s="8"/>
      <c r="W21" s="8"/>
      <c r="X21" s="8"/>
      <c r="Y21" s="8"/>
      <c r="Z21" s="8"/>
      <c r="AA21" s="8"/>
      <c r="AB21" s="8"/>
      <c r="AC21" s="8"/>
    </row>
    <row r="22" spans="1:29" ht="18" customHeight="1" x14ac:dyDescent="0.2">
      <c r="A22" s="15" t="s">
        <v>78</v>
      </c>
      <c r="B22" s="16">
        <v>2019</v>
      </c>
      <c r="C22" s="15" t="s">
        <v>8</v>
      </c>
      <c r="D22" s="21">
        <f>SUM(ISP!G14:G17)</f>
        <v>190508.37209302327</v>
      </c>
      <c r="E22" s="21">
        <f>SUM(ISP!H14:H17)</f>
        <v>27569.952546023625</v>
      </c>
      <c r="F22" s="8"/>
      <c r="G22" s="18"/>
      <c r="H22" s="8"/>
      <c r="I22" s="8"/>
      <c r="J22" s="8"/>
      <c r="K22" s="8"/>
      <c r="L22" s="8"/>
      <c r="M22" s="8"/>
      <c r="N22" s="8"/>
      <c r="O22" s="8"/>
      <c r="P22" s="8"/>
      <c r="Q22" s="8"/>
      <c r="R22" s="8"/>
      <c r="S22" s="8"/>
      <c r="T22" s="22"/>
      <c r="U22" s="8"/>
      <c r="V22" s="8"/>
      <c r="W22" s="8"/>
      <c r="X22" s="8"/>
      <c r="Y22" s="8"/>
      <c r="Z22" s="8"/>
      <c r="AA22" s="8"/>
      <c r="AB22" s="8"/>
      <c r="AC22" s="8"/>
    </row>
    <row r="23" spans="1:29" ht="18" customHeight="1" x14ac:dyDescent="0.2">
      <c r="A23" s="15" t="s">
        <v>78</v>
      </c>
      <c r="B23" s="16">
        <v>2020</v>
      </c>
      <c r="C23" s="15" t="s">
        <v>8</v>
      </c>
      <c r="D23" s="21">
        <f>SUM(ISP!G18:G21)</f>
        <v>219194.8</v>
      </c>
      <c r="E23" s="21">
        <f>SUM(ISP!H18:H21)</f>
        <v>31767.362318840576</v>
      </c>
      <c r="F23" s="8"/>
      <c r="G23" s="18"/>
      <c r="H23" s="8"/>
      <c r="I23" s="8"/>
      <c r="J23" s="8"/>
      <c r="K23" s="8"/>
      <c r="L23" s="8"/>
      <c r="M23" s="8"/>
      <c r="N23" s="8"/>
      <c r="O23" s="8"/>
      <c r="P23" s="8"/>
      <c r="Q23" s="8"/>
      <c r="R23" s="8"/>
      <c r="S23" s="8"/>
      <c r="T23" s="22"/>
      <c r="U23" s="8"/>
      <c r="V23" s="8"/>
      <c r="W23" s="8"/>
      <c r="X23" s="8"/>
      <c r="Y23" s="8"/>
      <c r="Z23" s="8"/>
      <c r="AA23" s="8"/>
      <c r="AB23" s="8"/>
      <c r="AC23" s="8"/>
    </row>
    <row r="24" spans="1:29" ht="18" customHeight="1" x14ac:dyDescent="0.2">
      <c r="A24" s="15" t="s">
        <v>78</v>
      </c>
      <c r="B24" s="16">
        <v>2021</v>
      </c>
      <c r="C24" s="15" t="s">
        <v>8</v>
      </c>
      <c r="D24" s="21">
        <f>SUM(ISP!G22:G26)</f>
        <v>238075</v>
      </c>
      <c r="E24" s="21">
        <f>SUM(ISP!H22:H26)</f>
        <v>36899.411035337878</v>
      </c>
      <c r="F24" s="8"/>
      <c r="G24" s="18"/>
      <c r="H24" s="8"/>
      <c r="I24" s="20"/>
      <c r="J24" s="20"/>
      <c r="K24" s="20"/>
      <c r="L24" s="20"/>
      <c r="M24" s="20"/>
      <c r="N24" s="8"/>
      <c r="O24" s="8"/>
      <c r="P24" s="8"/>
      <c r="Q24" s="8"/>
      <c r="R24" s="8"/>
      <c r="S24" s="8"/>
      <c r="T24" s="22"/>
      <c r="U24" s="8"/>
      <c r="V24" s="8"/>
      <c r="W24" s="8"/>
      <c r="X24" s="8"/>
      <c r="Y24" s="8"/>
      <c r="Z24" s="8"/>
      <c r="AA24" s="8"/>
      <c r="AB24" s="8"/>
      <c r="AC24" s="8"/>
    </row>
    <row r="25" spans="1:29" ht="18" customHeight="1" x14ac:dyDescent="0.2">
      <c r="A25" s="15" t="s">
        <v>78</v>
      </c>
      <c r="B25" s="16">
        <v>2022</v>
      </c>
      <c r="C25" s="15" t="s">
        <v>8</v>
      </c>
      <c r="D25" s="21">
        <f>SUM(ISP!G27:G31)</f>
        <v>278297.39999999997</v>
      </c>
      <c r="E25" s="21"/>
      <c r="F25" s="8"/>
      <c r="G25" s="18"/>
      <c r="H25" s="8"/>
      <c r="I25" s="20"/>
      <c r="J25" s="20"/>
      <c r="K25" s="20"/>
      <c r="L25" s="20"/>
      <c r="M25" s="20"/>
      <c r="N25" s="8"/>
      <c r="O25" s="8"/>
      <c r="P25" s="8"/>
      <c r="Q25" s="8"/>
      <c r="R25" s="8"/>
      <c r="S25" s="8"/>
      <c r="T25" s="22"/>
      <c r="U25" s="8"/>
      <c r="V25" s="8"/>
      <c r="W25" s="8"/>
      <c r="X25" s="8"/>
      <c r="Y25" s="8"/>
      <c r="Z25" s="8"/>
      <c r="AA25" s="8"/>
      <c r="AB25" s="8"/>
      <c r="AC25" s="8"/>
    </row>
    <row r="26" spans="1:29" ht="16" x14ac:dyDescent="0.2">
      <c r="A26" s="15" t="s">
        <v>78</v>
      </c>
      <c r="B26" s="23">
        <v>2019</v>
      </c>
      <c r="C26" s="15" t="s">
        <v>79</v>
      </c>
      <c r="D26" s="21">
        <f>29400+63723</f>
        <v>93123</v>
      </c>
      <c r="E26" s="21">
        <f>SUM('Multichannel Video Distribution'!H4:H5)</f>
        <v>2538.4949348769896</v>
      </c>
      <c r="F26" s="8"/>
      <c r="G26" s="18"/>
      <c r="H26" s="8"/>
      <c r="I26" s="8"/>
      <c r="J26" s="8"/>
      <c r="K26" s="8"/>
      <c r="L26" s="8"/>
      <c r="M26" s="8"/>
      <c r="N26" s="8"/>
      <c r="O26" s="8"/>
      <c r="P26" s="8"/>
      <c r="Q26" s="8"/>
      <c r="R26" s="8"/>
      <c r="S26" s="8"/>
      <c r="T26" s="8" t="s">
        <v>80</v>
      </c>
      <c r="U26" s="8"/>
      <c r="V26" s="8"/>
      <c r="W26" s="8"/>
      <c r="X26" s="8"/>
      <c r="Y26" s="8"/>
      <c r="Z26" s="8"/>
      <c r="AA26" s="8"/>
      <c r="AB26" s="8"/>
      <c r="AC26" s="8"/>
    </row>
    <row r="27" spans="1:29" ht="18" customHeight="1" x14ac:dyDescent="0.2">
      <c r="A27" s="15" t="s">
        <v>78</v>
      </c>
      <c r="B27" s="23">
        <v>2020</v>
      </c>
      <c r="C27" s="15" t="s">
        <v>79</v>
      </c>
      <c r="D27" s="21">
        <f>33500+52061</f>
        <v>85561</v>
      </c>
      <c r="E27" s="21">
        <f>SUM('Multichannel Video Distribution'!H8:H9)</f>
        <v>2648.9855072463765</v>
      </c>
      <c r="F27" s="8"/>
      <c r="G27" s="18"/>
      <c r="H27" s="8"/>
      <c r="I27" s="8"/>
      <c r="J27" s="8"/>
      <c r="K27" s="8"/>
      <c r="L27" s="8"/>
      <c r="M27" s="8"/>
      <c r="N27" s="8"/>
      <c r="O27" s="8"/>
      <c r="P27" s="8"/>
      <c r="Q27" s="8"/>
      <c r="R27" s="8"/>
      <c r="S27" s="8"/>
      <c r="T27" s="8" t="s">
        <v>81</v>
      </c>
      <c r="U27" s="8"/>
      <c r="V27" s="8"/>
      <c r="W27" s="8"/>
      <c r="X27" s="8"/>
      <c r="Y27" s="8"/>
      <c r="Z27" s="8"/>
      <c r="AA27" s="8"/>
      <c r="AB27" s="8"/>
      <c r="AC27" s="8"/>
    </row>
    <row r="28" spans="1:29" ht="18" customHeight="1" x14ac:dyDescent="0.2">
      <c r="A28" s="15" t="s">
        <v>78</v>
      </c>
      <c r="B28" s="23">
        <v>2021</v>
      </c>
      <c r="C28" s="15" t="s">
        <v>79</v>
      </c>
      <c r="D28" s="21">
        <f>349*107+48760</f>
        <v>86103</v>
      </c>
      <c r="E28" s="21">
        <f>SUM('Multichannel Video Distribution'!H12:H13)</f>
        <v>2861.5933044017361</v>
      </c>
      <c r="F28" s="8"/>
      <c r="G28" s="18"/>
      <c r="H28" s="8"/>
      <c r="I28" s="8"/>
      <c r="J28" s="8"/>
      <c r="K28" s="8"/>
      <c r="L28" s="8"/>
      <c r="M28" s="8"/>
      <c r="N28" s="8"/>
      <c r="O28" s="8"/>
      <c r="P28" s="8"/>
      <c r="Q28" s="8"/>
      <c r="R28" s="8"/>
      <c r="S28" s="8"/>
      <c r="T28" s="8" t="s">
        <v>82</v>
      </c>
      <c r="U28" s="8"/>
      <c r="V28" s="8"/>
      <c r="W28" s="8"/>
      <c r="X28" s="8"/>
      <c r="Y28" s="8"/>
      <c r="Z28" s="8"/>
      <c r="AA28" s="8"/>
      <c r="AB28" s="8"/>
      <c r="AC28" s="8"/>
    </row>
    <row r="29" spans="1:29" ht="18" customHeight="1" x14ac:dyDescent="0.2">
      <c r="A29" s="15" t="s">
        <v>78</v>
      </c>
      <c r="B29" s="23">
        <v>2022</v>
      </c>
      <c r="C29" s="15" t="s">
        <v>79</v>
      </c>
      <c r="D29" s="21">
        <f>380*107.5+45174</f>
        <v>86024</v>
      </c>
      <c r="E29" s="21"/>
      <c r="F29" s="8"/>
      <c r="G29" s="18"/>
      <c r="H29" s="8"/>
      <c r="I29" s="8"/>
      <c r="J29" s="8"/>
      <c r="K29" s="8"/>
      <c r="L29" s="8"/>
      <c r="M29" s="8"/>
      <c r="N29" s="8"/>
      <c r="O29" s="8"/>
      <c r="P29" s="8"/>
      <c r="Q29" s="8"/>
      <c r="R29" s="8"/>
      <c r="S29" s="8"/>
      <c r="T29" s="8" t="s">
        <v>83</v>
      </c>
      <c r="U29" s="8"/>
      <c r="V29" s="8"/>
      <c r="W29" s="8"/>
      <c r="X29" s="8"/>
      <c r="Y29" s="8"/>
      <c r="Z29" s="8"/>
      <c r="AA29" s="8"/>
      <c r="AB29" s="8"/>
      <c r="AC29" s="8"/>
    </row>
    <row r="30" spans="1:29" ht="18" customHeight="1" x14ac:dyDescent="0.2">
      <c r="A30" s="33" t="s">
        <v>78</v>
      </c>
      <c r="B30" s="34">
        <v>2019</v>
      </c>
      <c r="C30" s="33" t="s">
        <v>36</v>
      </c>
      <c r="D30" s="436">
        <v>56863.1</v>
      </c>
      <c r="E30" s="436">
        <v>8229.1299999999992</v>
      </c>
      <c r="F30" s="35"/>
      <c r="G30" s="24"/>
      <c r="H30" s="35"/>
      <c r="I30" s="35"/>
      <c r="J30" s="35"/>
      <c r="K30" s="35"/>
      <c r="L30" s="35"/>
      <c r="M30" s="35"/>
      <c r="N30" s="35"/>
      <c r="O30" s="35"/>
      <c r="P30" s="35"/>
      <c r="Q30" s="35"/>
      <c r="R30" s="35"/>
      <c r="S30" s="35"/>
      <c r="T30" s="36" t="s">
        <v>1574</v>
      </c>
      <c r="U30" s="35"/>
      <c r="V30" s="35"/>
      <c r="W30" s="35"/>
      <c r="X30" s="35"/>
      <c r="Y30" s="35"/>
      <c r="Z30" s="35"/>
      <c r="AA30" s="35"/>
      <c r="AB30" s="35"/>
      <c r="AC30" s="35"/>
    </row>
    <row r="31" spans="1:29" ht="18" customHeight="1" x14ac:dyDescent="0.2">
      <c r="A31" s="33" t="s">
        <v>78</v>
      </c>
      <c r="B31" s="34">
        <v>2020</v>
      </c>
      <c r="C31" s="33" t="s">
        <v>36</v>
      </c>
      <c r="D31" s="436">
        <v>53989.7</v>
      </c>
      <c r="E31" s="436">
        <v>7824.56</v>
      </c>
      <c r="F31" s="35"/>
      <c r="G31" s="24"/>
      <c r="H31" s="35"/>
      <c r="I31" s="35"/>
      <c r="J31" s="35"/>
      <c r="K31" s="35"/>
      <c r="L31" s="35"/>
      <c r="M31" s="35"/>
      <c r="N31" s="35"/>
      <c r="O31" s="35"/>
      <c r="P31" s="35"/>
      <c r="Q31" s="35"/>
      <c r="R31" s="35"/>
      <c r="S31" s="35"/>
      <c r="T31" s="36" t="s">
        <v>1574</v>
      </c>
      <c r="U31" s="35"/>
      <c r="V31" s="35"/>
      <c r="W31" s="35"/>
      <c r="X31" s="35"/>
      <c r="Y31" s="35"/>
      <c r="Z31" s="35"/>
      <c r="AA31" s="35"/>
      <c r="AB31" s="35"/>
      <c r="AC31" s="35"/>
    </row>
    <row r="32" spans="1:29" ht="18" customHeight="1" x14ac:dyDescent="0.2">
      <c r="A32" s="33" t="s">
        <v>78</v>
      </c>
      <c r="B32" s="34">
        <v>2021</v>
      </c>
      <c r="C32" s="33" t="s">
        <v>36</v>
      </c>
      <c r="D32" s="436">
        <v>52892.9</v>
      </c>
      <c r="E32" s="436">
        <v>8197.8700000000008</v>
      </c>
      <c r="F32" s="35"/>
      <c r="G32" s="24"/>
      <c r="H32" s="35"/>
      <c r="I32" s="35"/>
      <c r="J32" s="35"/>
      <c r="K32" s="35"/>
      <c r="L32" s="35"/>
      <c r="M32" s="35"/>
      <c r="N32" s="35"/>
      <c r="O32" s="35"/>
      <c r="P32" s="35"/>
      <c r="Q32" s="35"/>
      <c r="R32" s="35"/>
      <c r="S32" s="35"/>
      <c r="T32" s="36" t="s">
        <v>1574</v>
      </c>
      <c r="U32" s="35"/>
      <c r="V32" s="35"/>
      <c r="W32" s="35"/>
      <c r="X32" s="35"/>
      <c r="Y32" s="35"/>
      <c r="Z32" s="35"/>
      <c r="AA32" s="35"/>
      <c r="AB32" s="35"/>
      <c r="AC32" s="35"/>
    </row>
    <row r="33" spans="1:29" ht="18" customHeight="1" x14ac:dyDescent="0.2">
      <c r="A33" s="33" t="s">
        <v>78</v>
      </c>
      <c r="B33" s="34">
        <v>2019</v>
      </c>
      <c r="C33" s="33" t="s">
        <v>31</v>
      </c>
      <c r="D33" s="436">
        <v>58473.8</v>
      </c>
      <c r="E33" s="436">
        <v>8462.19</v>
      </c>
      <c r="F33" s="35"/>
      <c r="G33" s="147">
        <v>16830</v>
      </c>
      <c r="H33" s="24"/>
      <c r="I33" s="35"/>
      <c r="J33" s="35"/>
      <c r="K33" s="24"/>
      <c r="L33" s="35"/>
      <c r="M33" s="35"/>
      <c r="N33" s="35"/>
      <c r="O33" s="35"/>
      <c r="P33" s="35"/>
      <c r="Q33" s="35"/>
      <c r="R33" s="35"/>
      <c r="S33" s="35"/>
      <c r="T33" s="36" t="s">
        <v>1575</v>
      </c>
      <c r="U33" s="35"/>
      <c r="V33" s="35"/>
      <c r="W33" s="35"/>
      <c r="X33" s="35"/>
      <c r="Y33" s="35"/>
      <c r="Z33" s="35"/>
      <c r="AA33" s="35"/>
      <c r="AB33" s="35"/>
      <c r="AC33" s="35"/>
    </row>
    <row r="34" spans="1:29" ht="18" customHeight="1" x14ac:dyDescent="0.2">
      <c r="A34" s="33" t="s">
        <v>78</v>
      </c>
      <c r="B34" s="34">
        <v>2020</v>
      </c>
      <c r="C34" s="33" t="s">
        <v>31</v>
      </c>
      <c r="D34" s="436">
        <v>50563.199999999997</v>
      </c>
      <c r="E34" s="436">
        <v>7327.99</v>
      </c>
      <c r="F34" s="35"/>
      <c r="G34" s="147">
        <v>16570</v>
      </c>
      <c r="H34" s="24"/>
      <c r="I34" s="35"/>
      <c r="J34" s="35"/>
      <c r="K34" s="24"/>
      <c r="L34" s="35"/>
      <c r="M34" s="35"/>
      <c r="N34" s="35"/>
      <c r="O34" s="35"/>
      <c r="P34" s="35"/>
      <c r="Q34" s="35"/>
      <c r="R34" s="35"/>
      <c r="S34" s="35"/>
      <c r="T34" s="36" t="s">
        <v>98</v>
      </c>
      <c r="U34" s="35"/>
      <c r="V34" s="35"/>
      <c r="W34" s="35"/>
      <c r="X34" s="35"/>
      <c r="Y34" s="35"/>
      <c r="Z34" s="35"/>
      <c r="AA34" s="35"/>
      <c r="AB34" s="35"/>
      <c r="AC34" s="35"/>
    </row>
    <row r="35" spans="1:29" ht="18" customHeight="1" x14ac:dyDescent="0.2">
      <c r="A35" s="33" t="s">
        <v>78</v>
      </c>
      <c r="B35" s="34">
        <v>2021</v>
      </c>
      <c r="C35" s="33" t="s">
        <v>31</v>
      </c>
      <c r="D35" s="436">
        <v>46728.6</v>
      </c>
      <c r="E35" s="436">
        <v>7242.48</v>
      </c>
      <c r="F35" s="35"/>
      <c r="G35" s="147">
        <v>16390</v>
      </c>
      <c r="H35" s="24"/>
      <c r="I35" s="35"/>
      <c r="J35" s="35"/>
      <c r="K35" s="24"/>
      <c r="L35" s="35"/>
      <c r="M35" s="35"/>
      <c r="N35" s="35"/>
      <c r="O35" s="35"/>
      <c r="P35" s="35"/>
      <c r="Q35" s="35"/>
      <c r="R35" s="35"/>
      <c r="S35" s="35"/>
      <c r="T35" s="36" t="s">
        <v>1576</v>
      </c>
      <c r="U35" s="35"/>
      <c r="V35" s="35"/>
      <c r="W35" s="35"/>
      <c r="X35" s="35"/>
      <c r="Y35" s="35"/>
      <c r="Z35" s="35"/>
      <c r="AA35" s="35"/>
      <c r="AB35" s="35"/>
      <c r="AC35" s="35"/>
    </row>
    <row r="36" spans="1:29" ht="18" customHeight="1" x14ac:dyDescent="0.2">
      <c r="A36" s="33" t="s">
        <v>78</v>
      </c>
      <c r="B36" s="34">
        <v>2019</v>
      </c>
      <c r="C36" s="33" t="s">
        <v>35</v>
      </c>
      <c r="D36" s="436">
        <v>120855.2</v>
      </c>
      <c r="E36" s="436">
        <v>17489.849999999999</v>
      </c>
      <c r="F36" s="35"/>
      <c r="G36" s="24">
        <v>747</v>
      </c>
      <c r="H36" s="24"/>
      <c r="I36" s="35"/>
      <c r="J36" s="35"/>
      <c r="K36" s="24"/>
      <c r="L36" s="35"/>
      <c r="M36" s="35"/>
      <c r="N36" s="35"/>
      <c r="O36" s="35"/>
      <c r="P36" s="35"/>
      <c r="Q36" s="35"/>
      <c r="R36" s="35"/>
      <c r="S36" s="35"/>
      <c r="T36" s="35" t="s">
        <v>1577</v>
      </c>
      <c r="U36" s="35"/>
      <c r="V36" s="35"/>
      <c r="W36" s="35"/>
      <c r="X36" s="35"/>
      <c r="Y36" s="35"/>
      <c r="Z36" s="35"/>
      <c r="AA36" s="35"/>
      <c r="AB36" s="35"/>
      <c r="AC36" s="35"/>
    </row>
    <row r="37" spans="1:29" ht="18" customHeight="1" x14ac:dyDescent="0.2">
      <c r="A37" s="33" t="s">
        <v>78</v>
      </c>
      <c r="B37" s="34">
        <v>2020</v>
      </c>
      <c r="C37" s="33" t="s">
        <v>35</v>
      </c>
      <c r="D37" s="436">
        <v>104388.7</v>
      </c>
      <c r="E37" s="436">
        <v>15128.79</v>
      </c>
      <c r="F37" s="35"/>
      <c r="G37" s="24">
        <v>715</v>
      </c>
      <c r="H37" s="24"/>
      <c r="I37" s="35"/>
      <c r="J37" s="35"/>
      <c r="K37" s="24"/>
      <c r="L37" s="35"/>
      <c r="M37" s="35"/>
      <c r="N37" s="35"/>
      <c r="O37" s="35"/>
      <c r="P37" s="35"/>
      <c r="Q37" s="35"/>
      <c r="R37" s="35"/>
      <c r="S37" s="35"/>
      <c r="T37" s="39" t="s">
        <v>99</v>
      </c>
      <c r="U37" s="35"/>
      <c r="V37" s="35"/>
      <c r="W37" s="35"/>
      <c r="X37" s="35"/>
      <c r="Y37" s="35"/>
      <c r="Z37" s="35"/>
      <c r="AA37" s="35"/>
      <c r="AB37" s="35"/>
      <c r="AC37" s="35"/>
    </row>
    <row r="38" spans="1:29" ht="18" customHeight="1" x14ac:dyDescent="0.2">
      <c r="A38" s="33" t="s">
        <v>78</v>
      </c>
      <c r="B38" s="34">
        <v>2021</v>
      </c>
      <c r="C38" s="33" t="s">
        <v>35</v>
      </c>
      <c r="D38" s="436">
        <v>105808.9</v>
      </c>
      <c r="E38" s="436">
        <v>16399.400000000001</v>
      </c>
      <c r="F38" s="35"/>
      <c r="G38" s="24">
        <v>685</v>
      </c>
      <c r="H38" s="24"/>
      <c r="I38" s="35"/>
      <c r="J38" s="35"/>
      <c r="K38" s="24"/>
      <c r="L38" s="35"/>
      <c r="M38" s="35"/>
      <c r="N38" s="35"/>
      <c r="O38" s="35"/>
      <c r="P38" s="35"/>
      <c r="Q38" s="35"/>
      <c r="R38" s="35"/>
      <c r="S38" s="35"/>
      <c r="T38" s="39" t="s">
        <v>1577</v>
      </c>
      <c r="U38" s="35"/>
      <c r="V38" s="35"/>
      <c r="W38" s="35"/>
      <c r="X38" s="35"/>
      <c r="Y38" s="35"/>
      <c r="Z38" s="35"/>
      <c r="AA38" s="35"/>
      <c r="AB38" s="35"/>
      <c r="AC38" s="35"/>
    </row>
    <row r="39" spans="1:29" ht="18" customHeight="1" x14ac:dyDescent="0.2">
      <c r="A39" s="33" t="s">
        <v>78</v>
      </c>
      <c r="B39" s="34">
        <v>2019</v>
      </c>
      <c r="C39" s="33" t="s">
        <v>1578</v>
      </c>
      <c r="D39" s="436">
        <v>549528.1</v>
      </c>
      <c r="E39" s="436">
        <v>79526.5</v>
      </c>
      <c r="F39" s="35"/>
      <c r="G39" s="24"/>
      <c r="H39" s="35"/>
      <c r="I39" s="35"/>
      <c r="J39" s="35"/>
      <c r="K39" s="24"/>
      <c r="L39" s="35"/>
      <c r="M39" s="35"/>
      <c r="N39" s="35"/>
      <c r="O39" s="35"/>
      <c r="P39" s="35"/>
      <c r="Q39" s="35"/>
      <c r="R39" s="35"/>
      <c r="S39" s="35"/>
      <c r="T39" s="441" t="s">
        <v>1579</v>
      </c>
      <c r="U39" s="35"/>
      <c r="V39" s="35"/>
      <c r="W39" s="35"/>
      <c r="X39" s="35"/>
      <c r="Y39" s="35"/>
      <c r="Z39" s="35"/>
      <c r="AA39" s="35"/>
      <c r="AB39" s="35"/>
      <c r="AC39" s="35"/>
    </row>
    <row r="40" spans="1:29" ht="18" customHeight="1" x14ac:dyDescent="0.2">
      <c r="A40" s="33" t="s">
        <v>78</v>
      </c>
      <c r="B40" s="34">
        <v>2020</v>
      </c>
      <c r="C40" s="33" t="s">
        <v>1578</v>
      </c>
      <c r="D40" s="436">
        <v>538941.80000000005</v>
      </c>
      <c r="E40" s="436">
        <v>78107.5</v>
      </c>
      <c r="F40" s="35"/>
      <c r="G40" s="24"/>
      <c r="H40" s="35"/>
      <c r="I40" s="35"/>
      <c r="J40" s="35"/>
      <c r="K40" s="24"/>
      <c r="L40" s="35"/>
      <c r="M40" s="35"/>
      <c r="N40" s="35"/>
      <c r="O40" s="35"/>
      <c r="P40" s="35"/>
      <c r="Q40" s="35"/>
      <c r="R40" s="35"/>
      <c r="S40" s="35"/>
      <c r="T40" s="441" t="s">
        <v>1579</v>
      </c>
      <c r="U40" s="35"/>
      <c r="V40" s="35"/>
      <c r="W40" s="35"/>
      <c r="X40" s="35"/>
      <c r="Y40" s="35"/>
      <c r="Z40" s="35"/>
      <c r="AA40" s="35"/>
      <c r="AB40" s="35"/>
      <c r="AC40" s="35"/>
    </row>
    <row r="41" spans="1:29" ht="18" customHeight="1" x14ac:dyDescent="0.2">
      <c r="A41" s="33" t="s">
        <v>78</v>
      </c>
      <c r="B41" s="34">
        <v>2021</v>
      </c>
      <c r="C41" s="33" t="s">
        <v>1578</v>
      </c>
      <c r="D41" s="436">
        <v>681497</v>
      </c>
      <c r="E41" s="436">
        <v>105625.7</v>
      </c>
      <c r="F41" s="35"/>
      <c r="G41" s="24"/>
      <c r="H41" s="35"/>
      <c r="I41" s="35"/>
      <c r="J41" s="35"/>
      <c r="K41" s="24"/>
      <c r="L41" s="35"/>
      <c r="M41" s="35"/>
      <c r="N41" s="35"/>
      <c r="O41" s="35"/>
      <c r="P41" s="35"/>
      <c r="Q41" s="35"/>
      <c r="R41" s="35"/>
      <c r="S41" s="35"/>
      <c r="T41" s="441" t="s">
        <v>1579</v>
      </c>
      <c r="U41" s="35"/>
      <c r="V41" s="35"/>
      <c r="W41" s="35"/>
      <c r="X41" s="35"/>
      <c r="Y41" s="35"/>
      <c r="Z41" s="35"/>
      <c r="AA41" s="35"/>
      <c r="AB41" s="35"/>
      <c r="AC41" s="35"/>
    </row>
    <row r="42" spans="1:29" ht="18" customHeight="1" x14ac:dyDescent="0.2">
      <c r="A42" s="15" t="s">
        <v>78</v>
      </c>
      <c r="B42" s="16">
        <v>2019</v>
      </c>
      <c r="C42" s="15" t="s">
        <v>1582</v>
      </c>
      <c r="D42" s="21">
        <v>31105</v>
      </c>
      <c r="E42" s="21">
        <v>4372.8999999999996</v>
      </c>
      <c r="F42" s="26"/>
      <c r="G42" s="18"/>
      <c r="H42" s="8"/>
      <c r="I42" s="8"/>
      <c r="J42" s="8"/>
      <c r="K42" s="8"/>
      <c r="L42" s="8"/>
      <c r="M42" s="8"/>
      <c r="N42" s="8"/>
      <c r="O42" s="8"/>
      <c r="P42" s="8"/>
      <c r="Q42" s="8"/>
      <c r="R42" s="8"/>
      <c r="S42" s="8"/>
      <c r="T42" s="22" t="s">
        <v>84</v>
      </c>
      <c r="U42" s="8"/>
      <c r="V42" s="8"/>
      <c r="W42" s="8"/>
      <c r="X42" s="8"/>
      <c r="Y42" s="8"/>
      <c r="Z42" s="8"/>
      <c r="AA42" s="8"/>
      <c r="AB42" s="8"/>
      <c r="AC42" s="8"/>
    </row>
    <row r="43" spans="1:29" ht="18" customHeight="1" x14ac:dyDescent="0.2">
      <c r="A43" s="15" t="s">
        <v>78</v>
      </c>
      <c r="B43" s="16">
        <v>2020</v>
      </c>
      <c r="C43" s="15" t="s">
        <v>1582</v>
      </c>
      <c r="D43" s="21">
        <v>9981</v>
      </c>
      <c r="E43" s="21">
        <v>1405.2</v>
      </c>
      <c r="F43" s="26"/>
      <c r="G43" s="18"/>
      <c r="H43" s="8"/>
      <c r="I43" s="8"/>
      <c r="J43" s="8"/>
      <c r="K43" s="8"/>
      <c r="L43" s="8"/>
      <c r="M43" s="8"/>
      <c r="N43" s="8"/>
      <c r="O43" s="8"/>
      <c r="P43" s="8"/>
      <c r="Q43" s="8"/>
      <c r="R43" s="8"/>
      <c r="S43" s="8"/>
      <c r="T43" s="22" t="s">
        <v>84</v>
      </c>
      <c r="U43" s="8"/>
      <c r="V43" s="8"/>
      <c r="W43" s="8"/>
      <c r="X43" s="8"/>
      <c r="Y43" s="8"/>
      <c r="Z43" s="8"/>
      <c r="AA43" s="8"/>
      <c r="AB43" s="8"/>
      <c r="AC43" s="8"/>
    </row>
    <row r="44" spans="1:29" ht="18" customHeight="1" x14ac:dyDescent="0.2">
      <c r="A44" s="15" t="s">
        <v>78</v>
      </c>
      <c r="B44" s="16">
        <v>2021</v>
      </c>
      <c r="C44" s="15" t="s">
        <v>1582</v>
      </c>
      <c r="D44" s="21">
        <v>22946</v>
      </c>
      <c r="E44" s="21">
        <v>3489.8</v>
      </c>
      <c r="F44" s="26"/>
      <c r="G44" s="18"/>
      <c r="H44" s="8"/>
      <c r="I44" s="8"/>
      <c r="J44" s="8"/>
      <c r="K44" s="8"/>
      <c r="L44" s="8"/>
      <c r="M44" s="8"/>
      <c r="N44" s="8"/>
      <c r="O44" s="8"/>
      <c r="P44" s="8"/>
      <c r="Q44" s="8"/>
      <c r="R44" s="8"/>
      <c r="S44" s="8"/>
      <c r="T44" s="22" t="s">
        <v>84</v>
      </c>
      <c r="U44" s="8"/>
      <c r="V44" s="8"/>
      <c r="W44" s="8"/>
      <c r="X44" s="8"/>
      <c r="Y44" s="8"/>
      <c r="Z44" s="8"/>
      <c r="AA44" s="8"/>
      <c r="AB44" s="8"/>
      <c r="AC44" s="8"/>
    </row>
    <row r="45" spans="1:29" ht="18" customHeight="1" x14ac:dyDescent="0.2">
      <c r="A45" s="15" t="s">
        <v>78</v>
      </c>
      <c r="B45" s="16">
        <v>2019</v>
      </c>
      <c r="C45" s="15" t="s">
        <v>1583</v>
      </c>
      <c r="D45" s="21">
        <v>175256</v>
      </c>
      <c r="E45" s="21">
        <v>2144.1</v>
      </c>
      <c r="F45" s="26"/>
      <c r="G45" s="18"/>
      <c r="H45" s="8"/>
      <c r="I45" s="8"/>
      <c r="J45" s="8"/>
      <c r="K45" s="8"/>
      <c r="L45" s="8"/>
      <c r="M45" s="8"/>
      <c r="N45" s="8"/>
      <c r="O45" s="8"/>
      <c r="P45" s="8"/>
      <c r="Q45" s="8"/>
      <c r="R45" s="8"/>
      <c r="S45" s="8"/>
      <c r="T45" s="22" t="s">
        <v>84</v>
      </c>
      <c r="U45" s="8"/>
      <c r="V45" s="8"/>
      <c r="W45" s="8"/>
      <c r="X45" s="8"/>
      <c r="Y45" s="8"/>
      <c r="Z45" s="8"/>
      <c r="AA45" s="8"/>
      <c r="AB45" s="8"/>
      <c r="AC45" s="8"/>
    </row>
    <row r="46" spans="1:29" ht="18" customHeight="1" x14ac:dyDescent="0.2">
      <c r="A46" s="15" t="s">
        <v>78</v>
      </c>
      <c r="B46" s="16">
        <v>2020</v>
      </c>
      <c r="C46" s="15" t="s">
        <v>1583</v>
      </c>
      <c r="D46" s="21">
        <v>56235</v>
      </c>
      <c r="E46" s="21">
        <v>896.4</v>
      </c>
      <c r="F46" s="8"/>
      <c r="G46" s="18"/>
      <c r="H46" s="8"/>
      <c r="I46" s="8"/>
      <c r="J46" s="8"/>
      <c r="K46" s="8"/>
      <c r="L46" s="8"/>
      <c r="M46" s="8"/>
      <c r="N46" s="8"/>
      <c r="O46" s="8"/>
      <c r="P46" s="8"/>
      <c r="Q46" s="8"/>
      <c r="R46" s="8"/>
      <c r="S46" s="8"/>
      <c r="T46" s="22" t="s">
        <v>84</v>
      </c>
      <c r="U46" s="8"/>
      <c r="V46" s="8"/>
      <c r="W46" s="8"/>
      <c r="X46" s="8"/>
      <c r="Y46" s="8"/>
      <c r="Z46" s="8"/>
      <c r="AA46" s="8"/>
      <c r="AB46" s="8"/>
      <c r="AC46" s="8"/>
    </row>
    <row r="47" spans="1:29" ht="18" customHeight="1" x14ac:dyDescent="0.2">
      <c r="A47" s="15" t="s">
        <v>78</v>
      </c>
      <c r="B47" s="16">
        <v>2021</v>
      </c>
      <c r="C47" s="15" t="s">
        <v>1583</v>
      </c>
      <c r="D47" s="21">
        <v>129287</v>
      </c>
      <c r="E47" s="21">
        <v>1821.7</v>
      </c>
      <c r="F47" s="8"/>
      <c r="G47" s="18"/>
      <c r="H47" s="8"/>
      <c r="I47" s="8"/>
      <c r="J47" s="8"/>
      <c r="K47" s="8"/>
      <c r="L47" s="8"/>
      <c r="M47" s="8"/>
      <c r="N47" s="8"/>
      <c r="O47" s="8"/>
      <c r="P47" s="8"/>
      <c r="Q47" s="8"/>
      <c r="R47" s="8"/>
      <c r="S47" s="8"/>
      <c r="T47" s="22" t="s">
        <v>84</v>
      </c>
      <c r="U47" s="8"/>
      <c r="V47" s="8"/>
      <c r="W47" s="8"/>
      <c r="X47" s="8"/>
      <c r="Y47" s="8"/>
      <c r="Z47" s="8"/>
      <c r="AA47" s="8"/>
      <c r="AB47" s="8"/>
      <c r="AC47" s="8"/>
    </row>
    <row r="48" spans="1:29" ht="18" customHeight="1" x14ac:dyDescent="0.2">
      <c r="A48" s="34" t="s">
        <v>78</v>
      </c>
      <c r="B48" s="34">
        <v>2019</v>
      </c>
      <c r="C48" s="34" t="s">
        <v>23</v>
      </c>
      <c r="D48" s="437">
        <v>70271.64</v>
      </c>
      <c r="E48" s="437">
        <v>10169.6</v>
      </c>
      <c r="F48" s="34"/>
      <c r="G48" s="37"/>
      <c r="H48" s="34"/>
      <c r="I48" s="34"/>
      <c r="J48" s="34"/>
      <c r="K48" s="37"/>
      <c r="L48" s="34"/>
      <c r="M48" s="34"/>
      <c r="N48" s="34"/>
      <c r="O48" s="34"/>
      <c r="P48" s="34"/>
      <c r="Q48" s="34"/>
      <c r="R48" s="34"/>
      <c r="S48" s="37"/>
      <c r="T48" s="3" t="s">
        <v>92</v>
      </c>
      <c r="U48" s="34"/>
      <c r="V48" s="34"/>
      <c r="W48" s="34"/>
      <c r="X48" s="34"/>
      <c r="Y48" s="34"/>
      <c r="Z48" s="34"/>
      <c r="AA48" s="34"/>
      <c r="AB48" s="34"/>
      <c r="AC48" s="34"/>
    </row>
    <row r="49" spans="1:29" ht="18" customHeight="1" x14ac:dyDescent="0.2">
      <c r="A49" s="34" t="s">
        <v>78</v>
      </c>
      <c r="B49" s="34">
        <v>2020</v>
      </c>
      <c r="C49" s="34" t="s">
        <v>23</v>
      </c>
      <c r="D49" s="437">
        <v>22548.21</v>
      </c>
      <c r="E49" s="437">
        <v>3267.9</v>
      </c>
      <c r="F49" s="34"/>
      <c r="G49" s="37"/>
      <c r="H49" s="34"/>
      <c r="I49" s="34"/>
      <c r="J49" s="34"/>
      <c r="K49" s="37"/>
      <c r="L49" s="34"/>
      <c r="M49" s="34"/>
      <c r="N49" s="34"/>
      <c r="O49" s="34"/>
      <c r="P49" s="34"/>
      <c r="Q49" s="34"/>
      <c r="R49" s="34"/>
      <c r="S49" s="37"/>
      <c r="T49" s="3" t="s">
        <v>92</v>
      </c>
      <c r="U49" s="34"/>
      <c r="V49" s="34"/>
      <c r="W49" s="34"/>
      <c r="X49" s="34"/>
      <c r="Y49" s="34"/>
      <c r="Z49" s="34"/>
      <c r="AA49" s="34"/>
      <c r="AB49" s="34"/>
      <c r="AC49" s="34"/>
    </row>
    <row r="50" spans="1:29" ht="18" customHeight="1" x14ac:dyDescent="0.2">
      <c r="A50" s="34" t="s">
        <v>78</v>
      </c>
      <c r="B50" s="34">
        <v>2021</v>
      </c>
      <c r="C50" s="34" t="s">
        <v>23</v>
      </c>
      <c r="D50" s="437">
        <v>52363.13</v>
      </c>
      <c r="E50" s="437">
        <v>8115.8</v>
      </c>
      <c r="F50" s="34"/>
      <c r="G50" s="37"/>
      <c r="H50" s="34"/>
      <c r="I50" s="34"/>
      <c r="J50" s="34"/>
      <c r="K50" s="37"/>
      <c r="L50" s="34"/>
      <c r="M50" s="34"/>
      <c r="N50" s="34"/>
      <c r="O50" s="34"/>
      <c r="P50" s="34"/>
      <c r="Q50" s="34"/>
      <c r="R50" s="34"/>
      <c r="S50" s="37"/>
      <c r="T50" s="3" t="s">
        <v>93</v>
      </c>
      <c r="U50" s="34"/>
      <c r="V50" s="34"/>
      <c r="W50" s="34"/>
      <c r="X50" s="34"/>
      <c r="Y50" s="34"/>
      <c r="Z50" s="34"/>
      <c r="AA50" s="34"/>
      <c r="AB50" s="34"/>
      <c r="AC50" s="34"/>
    </row>
    <row r="51" spans="1:29" ht="18" customHeight="1" x14ac:dyDescent="0.2">
      <c r="A51" s="27" t="s">
        <v>78</v>
      </c>
      <c r="B51" s="16">
        <v>2019</v>
      </c>
      <c r="C51" s="27" t="s">
        <v>15</v>
      </c>
      <c r="D51" s="28">
        <v>87458</v>
      </c>
      <c r="E51" s="28">
        <f>D51/6.91</f>
        <v>12656.729377713458</v>
      </c>
      <c r="F51" s="3"/>
      <c r="G51" s="30"/>
      <c r="H51" s="3"/>
      <c r="I51" s="3"/>
      <c r="J51" s="25"/>
      <c r="K51" s="25"/>
      <c r="L51" s="25"/>
      <c r="M51" s="25"/>
      <c r="N51" s="25"/>
      <c r="O51" s="3"/>
      <c r="P51" s="3"/>
      <c r="Q51" s="3"/>
      <c r="R51" s="3"/>
      <c r="S51" s="3"/>
      <c r="T51" s="3"/>
      <c r="U51" s="3" t="s">
        <v>85</v>
      </c>
      <c r="V51" s="3"/>
      <c r="W51" s="3"/>
      <c r="X51" s="3"/>
      <c r="Y51" s="3"/>
      <c r="Z51" s="3"/>
      <c r="AA51" s="3"/>
      <c r="AB51" s="3"/>
      <c r="AC51" s="3"/>
    </row>
    <row r="52" spans="1:29" ht="18" customHeight="1" x14ac:dyDescent="0.2">
      <c r="A52" s="27" t="s">
        <v>78</v>
      </c>
      <c r="B52" s="16">
        <v>2020</v>
      </c>
      <c r="C52" s="27" t="s">
        <v>15</v>
      </c>
      <c r="D52" s="28">
        <v>89280</v>
      </c>
      <c r="E52" s="28">
        <f>D52/6.9</f>
        <v>12939.130434782608</v>
      </c>
      <c r="F52" s="3"/>
      <c r="G52" s="30"/>
      <c r="H52" s="3"/>
      <c r="I52" s="3"/>
      <c r="J52" s="25"/>
      <c r="K52" s="25"/>
      <c r="L52" s="25"/>
      <c r="M52" s="25"/>
      <c r="N52" s="25"/>
      <c r="O52" s="3"/>
      <c r="P52" s="3"/>
      <c r="Q52" s="3"/>
      <c r="R52" s="3"/>
      <c r="S52" s="3"/>
      <c r="T52" s="3"/>
      <c r="U52" s="3" t="s">
        <v>86</v>
      </c>
      <c r="V52" s="3"/>
      <c r="W52" s="3"/>
      <c r="X52" s="3"/>
      <c r="Y52" s="3"/>
      <c r="Z52" s="3"/>
      <c r="AA52" s="3"/>
      <c r="AB52" s="3"/>
      <c r="AC52" s="3"/>
    </row>
    <row r="53" spans="1:29" ht="18" customHeight="1" x14ac:dyDescent="0.2">
      <c r="A53" s="27" t="s">
        <v>78</v>
      </c>
      <c r="B53" s="16">
        <v>2021</v>
      </c>
      <c r="C53" s="27" t="s">
        <v>15</v>
      </c>
      <c r="D53" s="28">
        <v>89632</v>
      </c>
      <c r="E53" s="28">
        <f>D53/6.452</f>
        <v>13892.126472411655</v>
      </c>
      <c r="F53" s="3"/>
      <c r="G53" s="30"/>
      <c r="H53" s="3"/>
      <c r="I53" s="3"/>
      <c r="J53" s="3"/>
      <c r="K53" s="3"/>
      <c r="L53" s="3"/>
      <c r="M53" s="3"/>
      <c r="N53" s="3"/>
      <c r="O53" s="3"/>
      <c r="P53" s="3"/>
      <c r="Q53" s="3"/>
      <c r="R53" s="3"/>
      <c r="S53" s="3"/>
      <c r="T53" s="3"/>
      <c r="U53" s="3" t="s">
        <v>87</v>
      </c>
      <c r="V53" s="3"/>
      <c r="W53" s="3"/>
      <c r="X53" s="3"/>
      <c r="Y53" s="3"/>
      <c r="Z53" s="3"/>
      <c r="AA53" s="3"/>
      <c r="AB53" s="3"/>
      <c r="AC53" s="3"/>
    </row>
    <row r="54" spans="1:29" ht="18" customHeight="1" x14ac:dyDescent="0.2">
      <c r="A54" s="27" t="s">
        <v>78</v>
      </c>
      <c r="B54" s="16">
        <v>2022</v>
      </c>
      <c r="C54" s="27" t="s">
        <v>15</v>
      </c>
      <c r="D54" s="28">
        <v>88934</v>
      </c>
      <c r="E54" s="28"/>
      <c r="F54" s="3"/>
      <c r="G54" s="30"/>
      <c r="H54" s="3"/>
      <c r="I54" s="3"/>
      <c r="J54" s="25"/>
      <c r="K54" s="25"/>
      <c r="L54" s="25"/>
      <c r="M54" s="25"/>
      <c r="N54" s="25"/>
      <c r="O54" s="3"/>
      <c r="P54" s="3"/>
      <c r="Q54" s="3"/>
      <c r="R54" s="3"/>
      <c r="S54" s="3"/>
      <c r="T54" s="3"/>
      <c r="U54" s="3" t="s">
        <v>88</v>
      </c>
      <c r="V54" s="3"/>
      <c r="W54" s="3"/>
      <c r="X54" s="3"/>
      <c r="Y54" s="3"/>
      <c r="Z54" s="3"/>
      <c r="AA54" s="3"/>
      <c r="AB54" s="3"/>
      <c r="AC54" s="3"/>
    </row>
    <row r="55" spans="1:29" ht="18" customHeight="1" x14ac:dyDescent="0.2">
      <c r="A55" s="27" t="s">
        <v>78</v>
      </c>
      <c r="B55" s="16">
        <v>2019</v>
      </c>
      <c r="C55" s="27" t="s">
        <v>17</v>
      </c>
      <c r="D55" s="28"/>
      <c r="E55" s="21"/>
      <c r="F55" s="439">
        <f>SUM('Online Video Services'!N13:N23)</f>
        <v>1805420</v>
      </c>
      <c r="G55" s="18"/>
      <c r="H55" s="8"/>
      <c r="I55" s="8"/>
      <c r="J55" s="8"/>
      <c r="K55" s="8"/>
      <c r="L55" s="8"/>
      <c r="M55" s="8"/>
      <c r="N55" s="8"/>
      <c r="O55" s="8"/>
      <c r="P55" s="8"/>
      <c r="Q55" s="8"/>
      <c r="R55" s="8"/>
      <c r="S55" s="8"/>
      <c r="T55" s="31" t="s">
        <v>89</v>
      </c>
      <c r="U55" s="8"/>
      <c r="V55" s="8"/>
      <c r="W55" s="8"/>
      <c r="X55" s="8"/>
      <c r="Y55" s="8"/>
      <c r="Z55" s="8"/>
      <c r="AA55" s="8"/>
      <c r="AB55" s="8"/>
      <c r="AC55" s="8"/>
    </row>
    <row r="56" spans="1:29" ht="18" customHeight="1" x14ac:dyDescent="0.2">
      <c r="A56" s="27" t="s">
        <v>78</v>
      </c>
      <c r="B56" s="16">
        <v>2020</v>
      </c>
      <c r="C56" s="27" t="s">
        <v>17</v>
      </c>
      <c r="D56" s="28"/>
      <c r="E56" s="21"/>
      <c r="F56" s="439">
        <f>SUM('Online Video Services'!N24:N34)</f>
        <v>1930710</v>
      </c>
      <c r="G56" s="18"/>
      <c r="H56" s="8"/>
      <c r="I56" s="8"/>
      <c r="J56" s="8"/>
      <c r="K56" s="8"/>
      <c r="L56" s="8"/>
      <c r="M56" s="8"/>
      <c r="N56" s="8"/>
      <c r="O56" s="8"/>
      <c r="P56" s="8"/>
      <c r="Q56" s="8"/>
      <c r="R56" s="8"/>
      <c r="S56" s="8"/>
      <c r="T56" s="31" t="s">
        <v>90</v>
      </c>
      <c r="U56" s="8"/>
      <c r="V56" s="8"/>
      <c r="W56" s="8"/>
      <c r="X56" s="8"/>
      <c r="Y56" s="8"/>
      <c r="Z56" s="8"/>
      <c r="AA56" s="8"/>
      <c r="AB56" s="8"/>
      <c r="AC56" s="8"/>
    </row>
    <row r="57" spans="1:29" ht="18" customHeight="1" x14ac:dyDescent="0.2">
      <c r="A57" s="27" t="s">
        <v>78</v>
      </c>
      <c r="B57" s="16">
        <v>2021</v>
      </c>
      <c r="C57" s="27" t="s">
        <v>17</v>
      </c>
      <c r="D57" s="21"/>
      <c r="E57" s="21"/>
      <c r="F57" s="439">
        <f>SUM('Online Video Services'!N35:N45)</f>
        <v>1747400</v>
      </c>
      <c r="G57" s="18"/>
      <c r="H57" s="8"/>
      <c r="I57" s="20"/>
      <c r="J57" s="20"/>
      <c r="K57" s="20"/>
      <c r="L57" s="20"/>
      <c r="M57" s="20"/>
      <c r="N57" s="8"/>
      <c r="O57" s="8"/>
      <c r="P57" s="8"/>
      <c r="Q57" s="8"/>
      <c r="R57" s="8"/>
      <c r="S57" s="8"/>
      <c r="T57" s="32"/>
      <c r="U57" s="8"/>
      <c r="V57" s="8"/>
      <c r="W57" s="8"/>
      <c r="X57" s="8"/>
      <c r="Y57" s="8"/>
      <c r="Z57" s="8"/>
      <c r="AA57" s="8"/>
      <c r="AB57" s="8"/>
      <c r="AC57" s="8"/>
    </row>
    <row r="58" spans="1:29" ht="18" customHeight="1" x14ac:dyDescent="0.2">
      <c r="A58" s="33" t="s">
        <v>78</v>
      </c>
      <c r="B58" s="34">
        <v>2019</v>
      </c>
      <c r="C58" s="33" t="s">
        <v>29</v>
      </c>
      <c r="D58" s="436">
        <v>395096</v>
      </c>
      <c r="E58" s="436">
        <v>57177.4</v>
      </c>
      <c r="F58" s="35"/>
      <c r="G58" s="24"/>
      <c r="H58" s="35"/>
      <c r="I58" s="35"/>
      <c r="J58" s="35"/>
      <c r="K58" s="35"/>
      <c r="L58" s="35"/>
      <c r="M58" s="35"/>
      <c r="N58" s="35">
        <v>66400</v>
      </c>
      <c r="O58" s="35">
        <v>1344</v>
      </c>
      <c r="P58" s="35">
        <v>7379</v>
      </c>
      <c r="Q58" s="35"/>
      <c r="R58" s="35"/>
      <c r="S58" s="35"/>
      <c r="T58" s="36" t="s">
        <v>91</v>
      </c>
      <c r="U58" s="35"/>
      <c r="V58" s="35"/>
      <c r="W58" s="35"/>
      <c r="X58" s="35"/>
      <c r="Y58" s="35"/>
      <c r="Z58" s="35"/>
      <c r="AA58" s="35"/>
      <c r="AB58" s="35"/>
      <c r="AC58" s="35"/>
    </row>
    <row r="59" spans="1:29" ht="18" customHeight="1" x14ac:dyDescent="0.2">
      <c r="A59" s="33" t="s">
        <v>78</v>
      </c>
      <c r="B59" s="34">
        <v>2020</v>
      </c>
      <c r="C59" s="33" t="s">
        <v>29</v>
      </c>
      <c r="D59" s="436">
        <v>348962</v>
      </c>
      <c r="E59" s="436">
        <v>50574.2</v>
      </c>
      <c r="F59" s="35"/>
      <c r="G59" s="24"/>
      <c r="H59" s="35"/>
      <c r="I59" s="35"/>
      <c r="J59" s="35"/>
      <c r="K59" s="35"/>
      <c r="L59" s="35"/>
      <c r="M59" s="35"/>
      <c r="N59" s="35">
        <v>71700</v>
      </c>
      <c r="O59" s="35">
        <v>1178</v>
      </c>
      <c r="P59" s="35">
        <v>2213</v>
      </c>
      <c r="Q59" s="35"/>
      <c r="R59" s="35"/>
      <c r="S59" s="35"/>
      <c r="T59" s="36" t="s">
        <v>91</v>
      </c>
      <c r="U59" s="35"/>
      <c r="V59" s="35"/>
      <c r="W59" s="35"/>
      <c r="X59" s="35"/>
      <c r="Y59" s="35"/>
      <c r="Z59" s="35"/>
      <c r="AA59" s="35"/>
      <c r="AB59" s="35"/>
      <c r="AC59" s="35"/>
    </row>
    <row r="60" spans="1:29" ht="18" customHeight="1" x14ac:dyDescent="0.2">
      <c r="A60" s="33" t="s">
        <v>78</v>
      </c>
      <c r="B60" s="34">
        <v>2021</v>
      </c>
      <c r="C60" s="33" t="s">
        <v>29</v>
      </c>
      <c r="D60" s="436">
        <v>378756</v>
      </c>
      <c r="E60" s="436">
        <v>58703.7</v>
      </c>
      <c r="F60" s="35"/>
      <c r="G60" s="24"/>
      <c r="H60" s="35"/>
      <c r="I60" s="35"/>
      <c r="J60" s="35"/>
      <c r="K60" s="35"/>
      <c r="L60" s="35"/>
      <c r="M60" s="35"/>
      <c r="N60" s="35">
        <v>79068</v>
      </c>
      <c r="O60" s="35">
        <v>1278</v>
      </c>
      <c r="P60" s="35">
        <v>4793</v>
      </c>
      <c r="Q60" s="35"/>
      <c r="R60" s="35"/>
      <c r="S60" s="35"/>
      <c r="T60" s="36" t="s">
        <v>91</v>
      </c>
      <c r="U60" s="35"/>
      <c r="V60" s="35"/>
      <c r="W60" s="35"/>
      <c r="X60" s="35"/>
      <c r="Y60" s="35"/>
      <c r="Z60" s="35"/>
      <c r="AA60" s="35"/>
      <c r="AB60" s="35"/>
      <c r="AC60" s="35"/>
    </row>
    <row r="61" spans="1:29" ht="18" customHeight="1" x14ac:dyDescent="0.2">
      <c r="A61" s="15" t="s">
        <v>78</v>
      </c>
      <c r="B61" s="16">
        <v>2019</v>
      </c>
      <c r="C61" s="15" t="s">
        <v>25</v>
      </c>
      <c r="D61" s="21">
        <v>230880</v>
      </c>
      <c r="E61" s="21">
        <v>33412.400000000001</v>
      </c>
      <c r="F61" s="8"/>
      <c r="G61" s="18"/>
      <c r="H61" s="8"/>
      <c r="I61" s="8"/>
      <c r="J61" s="8"/>
      <c r="K61" s="8"/>
      <c r="L61" s="8"/>
      <c r="M61" s="8"/>
      <c r="N61" s="8"/>
      <c r="O61" s="8"/>
      <c r="P61" s="8"/>
      <c r="Q61" s="8"/>
      <c r="R61" s="8"/>
      <c r="S61" s="8"/>
      <c r="T61" s="38" t="s">
        <v>94</v>
      </c>
      <c r="U61" s="8"/>
      <c r="V61" s="8"/>
      <c r="W61" s="8"/>
      <c r="X61" s="8"/>
      <c r="Y61" s="8"/>
      <c r="Z61" s="8"/>
      <c r="AA61" s="8"/>
      <c r="AB61" s="8"/>
      <c r="AC61" s="8"/>
    </row>
    <row r="62" spans="1:29" ht="18" customHeight="1" x14ac:dyDescent="0.2">
      <c r="A62" s="15" t="s">
        <v>78</v>
      </c>
      <c r="B62" s="16">
        <v>2020</v>
      </c>
      <c r="C62" s="15" t="s">
        <v>25</v>
      </c>
      <c r="D62" s="21">
        <v>278690</v>
      </c>
      <c r="E62" s="21">
        <v>40389.9</v>
      </c>
      <c r="F62" s="8"/>
      <c r="G62" s="18"/>
      <c r="H62" s="8"/>
      <c r="I62" s="8"/>
      <c r="J62" s="8"/>
      <c r="K62" s="8"/>
      <c r="L62" s="8"/>
      <c r="M62" s="8"/>
      <c r="N62" s="8"/>
      <c r="O62" s="8"/>
      <c r="P62" s="8"/>
      <c r="Q62" s="8"/>
      <c r="R62" s="8"/>
      <c r="S62" s="8"/>
      <c r="T62" s="38" t="s">
        <v>95</v>
      </c>
      <c r="U62" s="8"/>
      <c r="V62" s="8"/>
      <c r="W62" s="8"/>
      <c r="X62" s="8"/>
      <c r="Y62" s="8"/>
      <c r="Z62" s="8"/>
      <c r="AA62" s="8"/>
      <c r="AB62" s="8"/>
      <c r="AC62" s="8"/>
    </row>
    <row r="63" spans="1:29" ht="18" customHeight="1" x14ac:dyDescent="0.2">
      <c r="A63" s="15" t="s">
        <v>96</v>
      </c>
      <c r="B63" s="16">
        <v>2021</v>
      </c>
      <c r="C63" s="15" t="s">
        <v>25</v>
      </c>
      <c r="D63" s="21">
        <v>297990.8</v>
      </c>
      <c r="E63" s="21">
        <v>46185.8</v>
      </c>
      <c r="F63" s="8"/>
      <c r="G63" s="18"/>
      <c r="H63" s="8"/>
      <c r="I63" s="20"/>
      <c r="J63" s="20"/>
      <c r="K63" s="20"/>
      <c r="L63" s="20"/>
      <c r="M63" s="20"/>
      <c r="N63" s="8"/>
      <c r="O63" s="8"/>
      <c r="P63" s="8"/>
      <c r="Q63" s="8"/>
      <c r="R63" s="8"/>
      <c r="S63" s="8"/>
      <c r="T63" s="22" t="s">
        <v>97</v>
      </c>
      <c r="U63" s="8"/>
      <c r="V63" s="8"/>
      <c r="W63" s="8"/>
      <c r="X63" s="8"/>
      <c r="Y63" s="8"/>
      <c r="Z63" s="8"/>
      <c r="AA63" s="8"/>
      <c r="AB63" s="8"/>
      <c r="AC63" s="8"/>
    </row>
    <row r="64" spans="1:29" ht="18" customHeight="1" x14ac:dyDescent="0.2">
      <c r="A64" s="15" t="s">
        <v>78</v>
      </c>
      <c r="B64" s="16">
        <v>2019</v>
      </c>
      <c r="C64" s="15" t="s">
        <v>33</v>
      </c>
      <c r="D64" s="28"/>
      <c r="E64" s="21"/>
      <c r="F64" s="330">
        <f>SUM('Online News Media'!G2:G11)</f>
        <v>932344</v>
      </c>
      <c r="G64" s="18"/>
      <c r="H64" s="8"/>
      <c r="I64" s="8"/>
      <c r="J64" s="8"/>
      <c r="K64" s="8"/>
      <c r="L64" s="8"/>
      <c r="M64" s="8"/>
      <c r="N64" s="8"/>
      <c r="O64" s="8"/>
      <c r="P64" s="8"/>
      <c r="Q64" s="8"/>
      <c r="R64" s="8"/>
      <c r="S64" s="8"/>
      <c r="T64" s="38"/>
      <c r="U64" s="8"/>
      <c r="V64" s="8"/>
      <c r="W64" s="8"/>
      <c r="X64" s="8"/>
      <c r="Y64" s="8"/>
      <c r="Z64" s="8"/>
      <c r="AA64" s="8"/>
      <c r="AB64" s="8"/>
      <c r="AC64" s="8"/>
    </row>
    <row r="65" spans="1:29" ht="18" customHeight="1" x14ac:dyDescent="0.2">
      <c r="A65" s="15" t="s">
        <v>78</v>
      </c>
      <c r="B65" s="16">
        <v>2020</v>
      </c>
      <c r="C65" s="15" t="s">
        <v>33</v>
      </c>
      <c r="D65" s="28"/>
      <c r="E65" s="21"/>
      <c r="F65" s="330">
        <v>950910</v>
      </c>
      <c r="G65" s="18"/>
      <c r="H65" s="8"/>
      <c r="I65" s="8"/>
      <c r="J65" s="8"/>
      <c r="K65" s="8"/>
      <c r="L65" s="8"/>
      <c r="M65" s="8"/>
      <c r="N65" s="8"/>
      <c r="O65" s="8"/>
      <c r="P65" s="8"/>
      <c r="Q65" s="8"/>
      <c r="R65" s="8"/>
      <c r="S65" s="8"/>
      <c r="T65" s="38"/>
      <c r="U65" s="8"/>
      <c r="V65" s="8"/>
      <c r="W65" s="8"/>
      <c r="X65" s="8"/>
      <c r="Y65" s="8"/>
      <c r="Z65" s="8"/>
      <c r="AA65" s="8"/>
      <c r="AB65" s="8"/>
      <c r="AC65" s="8"/>
    </row>
    <row r="66" spans="1:29" ht="18" customHeight="1" x14ac:dyDescent="0.2">
      <c r="A66" s="15" t="s">
        <v>78</v>
      </c>
      <c r="B66" s="16">
        <v>2021</v>
      </c>
      <c r="C66" s="15" t="s">
        <v>33</v>
      </c>
      <c r="D66" s="28"/>
      <c r="E66" s="21"/>
      <c r="F66" s="330">
        <v>966760</v>
      </c>
      <c r="G66" s="18"/>
      <c r="H66" s="8"/>
      <c r="I66" s="8"/>
      <c r="J66" s="8"/>
      <c r="K66" s="8"/>
      <c r="L66" s="8"/>
      <c r="M66" s="8"/>
      <c r="N66" s="8"/>
      <c r="O66" s="8"/>
      <c r="P66" s="8"/>
      <c r="Q66" s="8"/>
      <c r="R66" s="8"/>
      <c r="S66" s="8"/>
      <c r="T66" s="38"/>
      <c r="U66" s="8"/>
      <c r="V66" s="8"/>
      <c r="W66" s="8"/>
      <c r="X66" s="8"/>
      <c r="Y66" s="8"/>
      <c r="Z66" s="8"/>
      <c r="AA66" s="8"/>
      <c r="AB66" s="8"/>
      <c r="AC66" s="8"/>
    </row>
    <row r="67" spans="1:29" ht="18" customHeight="1" x14ac:dyDescent="0.2">
      <c r="A67" s="15" t="s">
        <v>78</v>
      </c>
      <c r="B67" s="16">
        <v>2019</v>
      </c>
      <c r="C67" s="15" t="s">
        <v>41</v>
      </c>
      <c r="D67" s="21"/>
      <c r="E67" s="21"/>
      <c r="F67" s="330">
        <f>SUM('App Distribution'!I2:I9)</f>
        <v>1643763</v>
      </c>
      <c r="G67" s="18"/>
      <c r="H67" s="8"/>
      <c r="I67" s="8"/>
      <c r="J67" s="8"/>
      <c r="K67" s="8"/>
      <c r="L67" s="8"/>
      <c r="M67" s="8"/>
      <c r="N67" s="8"/>
      <c r="O67" s="8"/>
      <c r="P67" s="8"/>
      <c r="Q67" s="8"/>
      <c r="R67" s="8"/>
      <c r="S67" s="8"/>
      <c r="T67" s="22"/>
      <c r="U67" s="8"/>
      <c r="V67" s="8"/>
      <c r="W67" s="8"/>
      <c r="X67" s="8"/>
      <c r="Y67" s="8"/>
      <c r="Z67" s="8"/>
      <c r="AA67" s="8"/>
      <c r="AB67" s="8"/>
      <c r="AC67" s="8"/>
    </row>
    <row r="68" spans="1:29" ht="18" customHeight="1" x14ac:dyDescent="0.2">
      <c r="A68" s="15" t="s">
        <v>78</v>
      </c>
      <c r="B68" s="16">
        <v>2020</v>
      </c>
      <c r="C68" s="15" t="s">
        <v>41</v>
      </c>
      <c r="D68" s="21"/>
      <c r="E68" s="21"/>
      <c r="F68" s="330">
        <f>SUM('App Distribution'!I14:I21)</f>
        <v>1760292</v>
      </c>
      <c r="G68" s="18"/>
      <c r="H68" s="8"/>
      <c r="I68" s="8"/>
      <c r="J68" s="8"/>
      <c r="K68" s="8"/>
      <c r="L68" s="8"/>
      <c r="M68" s="8"/>
      <c r="N68" s="8"/>
      <c r="O68" s="8"/>
      <c r="P68" s="8"/>
      <c r="Q68" s="8"/>
      <c r="R68" s="8"/>
      <c r="S68" s="8"/>
      <c r="T68" s="22"/>
      <c r="U68" s="8"/>
      <c r="V68" s="8"/>
      <c r="W68" s="8"/>
      <c r="X68" s="8"/>
      <c r="Y68" s="8"/>
      <c r="Z68" s="8"/>
      <c r="AA68" s="8"/>
      <c r="AB68" s="8"/>
      <c r="AC68" s="8"/>
    </row>
    <row r="69" spans="1:29" ht="18" customHeight="1" x14ac:dyDescent="0.2">
      <c r="A69" s="15" t="s">
        <v>78</v>
      </c>
      <c r="B69" s="16">
        <v>2021</v>
      </c>
      <c r="C69" s="15" t="s">
        <v>41</v>
      </c>
      <c r="D69" s="21"/>
      <c r="E69" s="21"/>
      <c r="F69" s="330">
        <f>SUM('App Distribution'!I26:I36)</f>
        <v>1791643</v>
      </c>
      <c r="G69" s="18"/>
      <c r="H69" s="8"/>
      <c r="I69" s="8"/>
      <c r="J69" s="8"/>
      <c r="K69" s="8"/>
      <c r="L69" s="8"/>
      <c r="M69" s="8"/>
      <c r="N69" s="8"/>
      <c r="O69" s="8"/>
      <c r="P69" s="8"/>
      <c r="Q69" s="8"/>
      <c r="R69" s="8"/>
      <c r="S69" s="8"/>
      <c r="T69" s="22"/>
      <c r="U69" s="8"/>
      <c r="V69" s="8"/>
      <c r="W69" s="8"/>
      <c r="X69" s="8"/>
      <c r="Y69" s="8"/>
      <c r="Z69" s="8"/>
      <c r="AA69" s="8"/>
      <c r="AB69" s="8"/>
      <c r="AC69" s="8"/>
    </row>
    <row r="70" spans="1:29" ht="18" customHeight="1" x14ac:dyDescent="0.2">
      <c r="A70" s="15" t="s">
        <v>78</v>
      </c>
      <c r="B70" s="16">
        <v>2019</v>
      </c>
      <c r="C70" s="15" t="s">
        <v>38</v>
      </c>
      <c r="D70" s="436">
        <v>646430</v>
      </c>
      <c r="E70" s="21">
        <v>93550</v>
      </c>
      <c r="F70" s="8"/>
      <c r="G70" s="18"/>
      <c r="H70" s="8"/>
      <c r="I70" s="8"/>
      <c r="J70" s="8"/>
      <c r="K70" s="8"/>
      <c r="L70" s="8"/>
      <c r="M70" s="8"/>
      <c r="N70" s="8"/>
      <c r="O70" s="8"/>
      <c r="P70" s="8"/>
      <c r="Q70" s="8"/>
      <c r="R70" s="8"/>
      <c r="S70" s="8"/>
      <c r="T70" s="41" t="s">
        <v>100</v>
      </c>
      <c r="U70" s="8"/>
      <c r="V70" s="8"/>
      <c r="W70" s="8"/>
      <c r="X70" s="8"/>
      <c r="Y70" s="8"/>
      <c r="Z70" s="8"/>
      <c r="AA70" s="8"/>
      <c r="AB70" s="8"/>
      <c r="AC70" s="8"/>
    </row>
    <row r="71" spans="1:29" ht="18" customHeight="1" x14ac:dyDescent="0.2">
      <c r="A71" s="15" t="s">
        <v>78</v>
      </c>
      <c r="B71" s="16">
        <v>2020</v>
      </c>
      <c r="C71" s="15" t="s">
        <v>38</v>
      </c>
      <c r="D71" s="436">
        <v>766590</v>
      </c>
      <c r="E71" s="21">
        <f>D71/6.9</f>
        <v>111100</v>
      </c>
      <c r="F71" s="8"/>
      <c r="G71" s="18"/>
      <c r="H71" s="8"/>
      <c r="I71" s="8"/>
      <c r="J71" s="8"/>
      <c r="K71" s="8"/>
      <c r="L71" s="8"/>
      <c r="M71" s="8"/>
      <c r="N71" s="8"/>
      <c r="O71" s="8"/>
      <c r="P71" s="8"/>
      <c r="Q71" s="8"/>
      <c r="R71" s="8"/>
      <c r="S71" s="8"/>
      <c r="T71" s="41" t="s">
        <v>100</v>
      </c>
      <c r="U71" s="8"/>
      <c r="V71" s="8"/>
      <c r="W71" s="8"/>
      <c r="X71" s="8"/>
      <c r="Y71" s="8"/>
      <c r="Z71" s="8"/>
      <c r="AA71" s="8"/>
      <c r="AB71" s="8"/>
      <c r="AC71" s="8"/>
    </row>
    <row r="72" spans="1:29" ht="18" customHeight="1" x14ac:dyDescent="0.2">
      <c r="A72" s="15" t="s">
        <v>78</v>
      </c>
      <c r="B72" s="16">
        <v>2021</v>
      </c>
      <c r="C72" s="15" t="s">
        <v>38</v>
      </c>
      <c r="D72" s="436">
        <v>942120</v>
      </c>
      <c r="E72" s="21">
        <v>146020</v>
      </c>
      <c r="F72" s="8"/>
      <c r="G72" s="18"/>
      <c r="H72" s="8"/>
      <c r="I72" s="20"/>
      <c r="J72" s="20"/>
      <c r="K72" s="20"/>
      <c r="L72" s="20"/>
      <c r="M72" s="20"/>
      <c r="N72" s="8"/>
      <c r="O72" s="8"/>
      <c r="P72" s="8"/>
      <c r="Q72" s="8"/>
      <c r="R72" s="8"/>
      <c r="S72" s="8"/>
      <c r="T72" s="41" t="s">
        <v>100</v>
      </c>
      <c r="U72" s="8"/>
      <c r="V72" s="8"/>
      <c r="W72" s="8"/>
      <c r="X72" s="8"/>
      <c r="Y72" s="8"/>
      <c r="Z72" s="8"/>
      <c r="AA72" s="8"/>
      <c r="AB72" s="8"/>
      <c r="AC72" s="8"/>
    </row>
    <row r="73" spans="1:29" ht="18" customHeight="1" x14ac:dyDescent="0.2">
      <c r="A73" s="15" t="s">
        <v>78</v>
      </c>
      <c r="B73" s="16">
        <v>2022</v>
      </c>
      <c r="C73" s="15" t="s">
        <v>38</v>
      </c>
      <c r="D73" s="436">
        <v>1006540</v>
      </c>
      <c r="E73" s="21">
        <f>D73/6.74</f>
        <v>149338.27893175074</v>
      </c>
      <c r="F73" s="31"/>
      <c r="G73" s="18"/>
      <c r="H73" s="8"/>
      <c r="I73" s="20"/>
      <c r="J73" s="20"/>
      <c r="K73" s="20"/>
      <c r="L73" s="20"/>
      <c r="M73" s="20"/>
      <c r="N73" s="8"/>
      <c r="O73" s="8"/>
      <c r="P73" s="8"/>
      <c r="Q73" s="8"/>
      <c r="R73" s="8"/>
      <c r="S73" s="8"/>
      <c r="T73" s="41" t="s">
        <v>100</v>
      </c>
      <c r="U73" s="8"/>
      <c r="V73" s="8"/>
      <c r="W73" s="8"/>
      <c r="X73" s="8"/>
      <c r="Y73" s="8"/>
      <c r="Z73" s="8"/>
      <c r="AA73" s="8"/>
      <c r="AB73" s="8"/>
      <c r="AC73" s="8"/>
    </row>
    <row r="74" spans="1:29" ht="18" customHeight="1" x14ac:dyDescent="0.2">
      <c r="A74" s="27" t="s">
        <v>78</v>
      </c>
      <c r="B74" s="42">
        <v>2019</v>
      </c>
      <c r="C74" s="27" t="s">
        <v>49</v>
      </c>
      <c r="D74" s="28"/>
      <c r="E74" s="28"/>
      <c r="F74" s="438">
        <f>SUM('Social Media Platforms'!I2:I17)</f>
        <v>4013476</v>
      </c>
      <c r="G74" s="30"/>
      <c r="H74" s="20"/>
      <c r="I74" s="20"/>
      <c r="J74" s="20"/>
      <c r="K74" s="20"/>
      <c r="L74" s="20"/>
      <c r="M74" s="3"/>
      <c r="N74" s="3"/>
      <c r="O74" s="3"/>
      <c r="P74" s="3"/>
      <c r="Q74" s="3"/>
      <c r="R74" s="3"/>
      <c r="S74" s="43"/>
      <c r="T74" s="3"/>
      <c r="U74" s="3"/>
      <c r="V74" s="3"/>
      <c r="W74" s="3"/>
      <c r="X74" s="3"/>
      <c r="Y74" s="3"/>
      <c r="Z74" s="3"/>
      <c r="AA74" s="3"/>
      <c r="AB74" s="8"/>
      <c r="AC74" s="8"/>
    </row>
    <row r="75" spans="1:29" ht="18" customHeight="1" x14ac:dyDescent="0.2">
      <c r="A75" s="27" t="s">
        <v>78</v>
      </c>
      <c r="B75" s="42">
        <v>2020</v>
      </c>
      <c r="C75" s="27" t="s">
        <v>49</v>
      </c>
      <c r="D75" s="28"/>
      <c r="E75" s="28"/>
      <c r="F75" s="438">
        <f>SUM('Social Media Platforms'!I18:I33)</f>
        <v>4175149</v>
      </c>
      <c r="G75" s="30"/>
      <c r="H75" s="20"/>
      <c r="I75" s="20"/>
      <c r="J75" s="20"/>
      <c r="K75" s="20"/>
      <c r="L75" s="20"/>
      <c r="M75" s="3"/>
      <c r="N75" s="3"/>
      <c r="O75" s="3"/>
      <c r="P75" s="3"/>
      <c r="Q75" s="3"/>
      <c r="R75" s="3"/>
      <c r="S75" s="43"/>
      <c r="T75" s="3"/>
      <c r="U75" s="3"/>
      <c r="V75" s="3"/>
      <c r="W75" s="3"/>
      <c r="X75" s="3"/>
      <c r="Y75" s="3"/>
      <c r="Z75" s="3"/>
      <c r="AA75" s="3"/>
      <c r="AB75" s="8"/>
      <c r="AC75" s="8"/>
    </row>
    <row r="76" spans="1:29" ht="18" customHeight="1" x14ac:dyDescent="0.2">
      <c r="A76" s="27" t="s">
        <v>78</v>
      </c>
      <c r="B76" s="42">
        <v>2021</v>
      </c>
      <c r="C76" s="27" t="s">
        <v>49</v>
      </c>
      <c r="D76" s="28"/>
      <c r="E76" s="28"/>
      <c r="F76" s="438">
        <f>SUM('Social Media Platforms'!I34:I48)</f>
        <v>4692910</v>
      </c>
      <c r="G76" s="30"/>
      <c r="H76" s="20"/>
      <c r="I76" s="20"/>
      <c r="J76" s="20"/>
      <c r="K76" s="20"/>
      <c r="L76" s="20"/>
      <c r="M76" s="3"/>
      <c r="N76" s="3"/>
      <c r="O76" s="3"/>
      <c r="P76" s="3"/>
      <c r="Q76" s="3"/>
      <c r="R76" s="3"/>
      <c r="S76" s="43"/>
      <c r="T76" s="3"/>
      <c r="U76" s="3"/>
      <c r="V76" s="3"/>
      <c r="W76" s="3"/>
      <c r="X76" s="3"/>
      <c r="Y76" s="3"/>
      <c r="Z76" s="3"/>
      <c r="AA76" s="3"/>
      <c r="AB76" s="8"/>
      <c r="AC76" s="8"/>
    </row>
    <row r="77" spans="1:29" ht="16" x14ac:dyDescent="0.2">
      <c r="A77" s="8"/>
      <c r="B77" s="8"/>
      <c r="C77" s="8"/>
      <c r="D77" s="18"/>
      <c r="E77" s="21"/>
      <c r="F77" s="8"/>
      <c r="G77" s="18"/>
      <c r="H77" s="8"/>
      <c r="I77" s="8"/>
      <c r="J77" s="8"/>
      <c r="K77" s="8"/>
      <c r="L77" s="8"/>
      <c r="M77" s="8"/>
      <c r="N77" s="8"/>
      <c r="O77" s="8"/>
      <c r="P77" s="8"/>
      <c r="Q77" s="8"/>
      <c r="R77" s="8"/>
      <c r="S77" s="8"/>
      <c r="T77" s="8"/>
      <c r="U77" s="8"/>
      <c r="V77" s="8"/>
      <c r="W77" s="8"/>
      <c r="X77" s="8"/>
      <c r="Y77" s="8"/>
      <c r="Z77" s="8"/>
      <c r="AA77" s="8"/>
      <c r="AB77" s="8"/>
      <c r="AC77" s="8"/>
    </row>
    <row r="78" spans="1:29" ht="16" x14ac:dyDescent="0.2">
      <c r="A78" s="8"/>
      <c r="B78" s="8"/>
      <c r="C78" s="8"/>
      <c r="D78" s="18"/>
      <c r="E78" s="21"/>
      <c r="F78" s="8"/>
      <c r="G78" s="18"/>
      <c r="H78" s="8"/>
      <c r="I78" s="8"/>
      <c r="J78" s="8"/>
      <c r="K78" s="8"/>
      <c r="L78" s="8"/>
      <c r="M78" s="8"/>
      <c r="N78" s="8"/>
      <c r="O78" s="8"/>
      <c r="P78" s="8"/>
      <c r="Q78" s="8"/>
      <c r="R78" s="8"/>
      <c r="S78" s="8"/>
      <c r="T78" s="8"/>
      <c r="U78" s="8"/>
      <c r="V78" s="8"/>
      <c r="W78" s="8"/>
      <c r="X78" s="8"/>
      <c r="Y78" s="8"/>
      <c r="Z78" s="8"/>
      <c r="AA78" s="8"/>
      <c r="AB78" s="8"/>
      <c r="AC78" s="8"/>
    </row>
    <row r="79" spans="1:29" ht="16" x14ac:dyDescent="0.2">
      <c r="A79" s="8"/>
      <c r="B79" s="8"/>
      <c r="C79" s="8"/>
      <c r="D79" s="18"/>
      <c r="E79" s="21"/>
      <c r="F79" s="8"/>
      <c r="G79" s="18"/>
      <c r="H79" s="8"/>
      <c r="I79" s="8"/>
      <c r="J79" s="8"/>
      <c r="K79" s="8"/>
      <c r="L79" s="8"/>
      <c r="M79" s="8"/>
      <c r="N79" s="8"/>
      <c r="O79" s="8"/>
      <c r="P79" s="8"/>
      <c r="Q79" s="8"/>
      <c r="R79" s="8"/>
      <c r="S79" s="8"/>
      <c r="T79" s="8"/>
      <c r="U79" s="8"/>
      <c r="V79" s="8"/>
      <c r="W79" s="8"/>
      <c r="X79" s="8"/>
      <c r="Y79" s="8"/>
      <c r="Z79" s="8"/>
      <c r="AA79" s="8"/>
      <c r="AB79" s="8"/>
      <c r="AC79" s="8"/>
    </row>
    <row r="80" spans="1:29" ht="16" x14ac:dyDescent="0.2">
      <c r="A80" s="8"/>
      <c r="B80" s="8"/>
      <c r="C80" s="8"/>
      <c r="D80" s="18"/>
      <c r="E80" s="21"/>
      <c r="F80" s="8"/>
      <c r="G80" s="18"/>
      <c r="H80" s="8"/>
      <c r="I80" s="8"/>
      <c r="J80" s="8"/>
      <c r="K80" s="8"/>
      <c r="L80" s="8"/>
      <c r="M80" s="8"/>
      <c r="N80" s="8"/>
      <c r="O80" s="8"/>
      <c r="P80" s="8"/>
      <c r="Q80" s="8"/>
      <c r="R80" s="8"/>
      <c r="S80" s="8"/>
      <c r="T80" s="8"/>
      <c r="U80" s="8"/>
      <c r="V80" s="8"/>
      <c r="W80" s="8"/>
      <c r="X80" s="8"/>
      <c r="Y80" s="8"/>
      <c r="Z80" s="8"/>
      <c r="AA80" s="8"/>
      <c r="AB80" s="8"/>
      <c r="AC80" s="8"/>
    </row>
    <row r="81" spans="1:29" ht="16" x14ac:dyDescent="0.2">
      <c r="A81" s="8"/>
      <c r="B81" s="8"/>
      <c r="C81" s="8"/>
      <c r="D81" s="18"/>
      <c r="E81" s="21"/>
      <c r="F81" s="8"/>
      <c r="G81" s="18"/>
      <c r="H81" s="8"/>
      <c r="I81" s="8"/>
      <c r="J81" s="8"/>
      <c r="K81" s="8"/>
      <c r="L81" s="8"/>
      <c r="M81" s="8"/>
      <c r="N81" s="8"/>
      <c r="O81" s="8"/>
      <c r="P81" s="8"/>
      <c r="Q81" s="8"/>
      <c r="R81" s="8"/>
      <c r="S81" s="8"/>
      <c r="T81" s="8"/>
      <c r="U81" s="8"/>
      <c r="V81" s="8"/>
      <c r="W81" s="8"/>
      <c r="X81" s="8"/>
      <c r="Y81" s="8"/>
      <c r="Z81" s="8"/>
      <c r="AA81" s="8"/>
      <c r="AB81" s="8"/>
      <c r="AC81" s="8"/>
    </row>
    <row r="82" spans="1:29" ht="16" x14ac:dyDescent="0.2">
      <c r="A82" s="8"/>
      <c r="B82" s="8"/>
      <c r="C82" s="8"/>
      <c r="D82" s="18"/>
      <c r="E82" s="21"/>
      <c r="F82" s="8"/>
      <c r="G82" s="18"/>
      <c r="H82" s="8"/>
      <c r="I82" s="8"/>
      <c r="J82" s="8"/>
      <c r="K82" s="8"/>
      <c r="L82" s="8"/>
      <c r="M82" s="8"/>
      <c r="N82" s="8"/>
      <c r="O82" s="8"/>
      <c r="P82" s="8"/>
      <c r="Q82" s="8"/>
      <c r="R82" s="8"/>
      <c r="S82" s="8"/>
      <c r="T82" s="8"/>
      <c r="U82" s="8"/>
      <c r="V82" s="8"/>
      <c r="W82" s="8"/>
      <c r="X82" s="8"/>
      <c r="Y82" s="8"/>
      <c r="Z82" s="8"/>
      <c r="AA82" s="8"/>
      <c r="AB82" s="8"/>
      <c r="AC82" s="8"/>
    </row>
    <row r="83" spans="1:29" ht="18" customHeight="1" x14ac:dyDescent="0.2">
      <c r="A83" s="8"/>
      <c r="B83" s="16"/>
      <c r="C83" s="15"/>
      <c r="D83" s="17"/>
      <c r="E83" s="17"/>
      <c r="F83" s="8"/>
      <c r="G83" s="18"/>
      <c r="H83" s="8"/>
      <c r="I83" s="8"/>
      <c r="J83" s="8"/>
      <c r="K83" s="8"/>
      <c r="L83" s="8"/>
      <c r="M83" s="8"/>
      <c r="N83" s="8"/>
      <c r="O83" s="8"/>
      <c r="P83" s="8"/>
      <c r="Q83" s="8"/>
      <c r="R83" s="8"/>
      <c r="S83" s="8"/>
      <c r="T83" s="22"/>
      <c r="U83" s="8"/>
      <c r="V83" s="8"/>
      <c r="W83" s="8"/>
      <c r="X83" s="8"/>
      <c r="Y83" s="8"/>
      <c r="Z83" s="8"/>
      <c r="AA83" s="8"/>
      <c r="AB83" s="8"/>
      <c r="AC83" s="8"/>
    </row>
    <row r="84" spans="1:29" ht="18" customHeight="1" x14ac:dyDescent="0.2">
      <c r="A84" s="8"/>
      <c r="B84" s="16"/>
      <c r="C84" s="15"/>
      <c r="D84" s="17"/>
      <c r="E84" s="17"/>
      <c r="F84" s="8"/>
      <c r="G84" s="18"/>
      <c r="H84" s="8"/>
      <c r="I84" s="8"/>
      <c r="J84" s="8"/>
      <c r="K84" s="8"/>
      <c r="L84" s="8"/>
      <c r="M84" s="8"/>
      <c r="N84" s="8"/>
      <c r="O84" s="8"/>
      <c r="P84" s="8"/>
      <c r="Q84" s="8"/>
      <c r="R84" s="8"/>
      <c r="S84" s="8"/>
      <c r="T84" s="22"/>
      <c r="U84" s="8"/>
      <c r="V84" s="8"/>
      <c r="W84" s="8"/>
      <c r="X84" s="8"/>
      <c r="Y84" s="8"/>
      <c r="Z84" s="8"/>
      <c r="AA84" s="8"/>
      <c r="AB84" s="8"/>
      <c r="AC84" s="8"/>
    </row>
    <row r="85" spans="1:29" ht="18" customHeight="1" x14ac:dyDescent="0.2">
      <c r="A85" s="8"/>
      <c r="B85" s="16"/>
      <c r="C85" s="15"/>
      <c r="D85" s="17"/>
      <c r="E85" s="17"/>
      <c r="F85" s="8"/>
      <c r="G85" s="18"/>
      <c r="H85" s="8"/>
      <c r="I85" s="8"/>
      <c r="J85" s="8"/>
      <c r="K85" s="8"/>
      <c r="L85" s="8"/>
      <c r="M85" s="8"/>
      <c r="N85" s="8"/>
      <c r="O85" s="8"/>
      <c r="P85" s="8"/>
      <c r="Q85" s="8"/>
      <c r="R85" s="8"/>
      <c r="S85" s="8"/>
      <c r="T85" s="22"/>
      <c r="U85" s="8"/>
      <c r="V85" s="8"/>
      <c r="W85" s="8"/>
      <c r="X85" s="8"/>
      <c r="Y85" s="8"/>
      <c r="Z85" s="8"/>
      <c r="AA85" s="8"/>
      <c r="AB85" s="8"/>
      <c r="AC85" s="8"/>
    </row>
    <row r="86" spans="1:29" ht="18" customHeight="1" x14ac:dyDescent="0.2">
      <c r="A86" s="8"/>
      <c r="B86" s="16"/>
      <c r="C86" s="15"/>
      <c r="D86" s="17"/>
      <c r="E86" s="17"/>
      <c r="F86" s="8"/>
      <c r="G86" s="18"/>
      <c r="H86" s="8"/>
      <c r="I86" s="8"/>
      <c r="J86" s="8"/>
      <c r="K86" s="8"/>
      <c r="L86" s="8"/>
      <c r="M86" s="8"/>
      <c r="N86" s="8"/>
      <c r="O86" s="8"/>
      <c r="P86" s="8"/>
      <c r="Q86" s="8"/>
      <c r="R86" s="8"/>
      <c r="S86" s="8"/>
      <c r="T86" s="22"/>
      <c r="U86" s="8"/>
      <c r="V86" s="8"/>
      <c r="W86" s="8"/>
      <c r="X86" s="8"/>
      <c r="Y86" s="8"/>
      <c r="Z86" s="8"/>
      <c r="AA86" s="8"/>
      <c r="AB86" s="8"/>
      <c r="AC86" s="8"/>
    </row>
    <row r="87" spans="1:29" ht="18" customHeight="1" x14ac:dyDescent="0.2">
      <c r="A87" s="8"/>
      <c r="B87" s="16"/>
      <c r="C87" s="15"/>
      <c r="D87" s="17"/>
      <c r="E87" s="17"/>
      <c r="F87" s="8"/>
      <c r="G87" s="18"/>
      <c r="H87" s="8"/>
      <c r="I87" s="8"/>
      <c r="J87" s="8"/>
      <c r="K87" s="8"/>
      <c r="L87" s="8"/>
      <c r="M87" s="8"/>
      <c r="N87" s="8"/>
      <c r="O87" s="8"/>
      <c r="P87" s="8"/>
      <c r="Q87" s="8"/>
      <c r="R87" s="8"/>
      <c r="S87" s="8"/>
      <c r="T87" s="22"/>
      <c r="U87" s="8"/>
      <c r="V87" s="8"/>
      <c r="W87" s="8"/>
      <c r="X87" s="8"/>
      <c r="Y87" s="8"/>
      <c r="Z87" s="8"/>
      <c r="AA87" s="8"/>
      <c r="AB87" s="8"/>
      <c r="AC87" s="8"/>
    </row>
    <row r="88" spans="1:29" ht="18" customHeight="1" x14ac:dyDescent="0.2">
      <c r="A88" s="8"/>
      <c r="B88" s="16"/>
      <c r="C88" s="15"/>
      <c r="D88" s="17"/>
      <c r="E88" s="17"/>
      <c r="F88" s="8"/>
      <c r="G88" s="18"/>
      <c r="H88" s="8"/>
      <c r="I88" s="8"/>
      <c r="J88" s="8"/>
      <c r="K88" s="8"/>
      <c r="L88" s="8"/>
      <c r="M88" s="8"/>
      <c r="N88" s="8"/>
      <c r="O88" s="8"/>
      <c r="P88" s="8"/>
      <c r="Q88" s="8"/>
      <c r="R88" s="8"/>
      <c r="S88" s="8"/>
      <c r="T88" s="22"/>
      <c r="U88" s="8"/>
      <c r="V88" s="8"/>
      <c r="W88" s="8"/>
      <c r="X88" s="8"/>
      <c r="Y88" s="8"/>
      <c r="Z88" s="8"/>
      <c r="AA88" s="8"/>
      <c r="AB88" s="8"/>
      <c r="AC88" s="8"/>
    </row>
    <row r="89" spans="1:29" ht="18" customHeight="1" x14ac:dyDescent="0.2">
      <c r="A89" s="8"/>
      <c r="B89" s="16"/>
      <c r="C89" s="15"/>
      <c r="D89" s="17"/>
      <c r="E89" s="17"/>
      <c r="F89" s="8"/>
      <c r="G89" s="18"/>
      <c r="H89" s="8"/>
      <c r="I89" s="8"/>
      <c r="J89" s="8"/>
      <c r="K89" s="8"/>
      <c r="L89" s="8"/>
      <c r="M89" s="8"/>
      <c r="N89" s="8"/>
      <c r="O89" s="8"/>
      <c r="P89" s="8"/>
      <c r="Q89" s="8"/>
      <c r="R89" s="8"/>
      <c r="S89" s="8"/>
      <c r="T89" s="22"/>
      <c r="U89" s="8"/>
      <c r="V89" s="8"/>
      <c r="W89" s="8"/>
      <c r="X89" s="8"/>
      <c r="Y89" s="8"/>
      <c r="Z89" s="8"/>
      <c r="AA89" s="8"/>
      <c r="AB89" s="8"/>
      <c r="AC89" s="8"/>
    </row>
    <row r="90" spans="1:29" ht="18" customHeight="1" x14ac:dyDescent="0.2">
      <c r="A90" s="8"/>
      <c r="B90" s="16"/>
      <c r="C90" s="15"/>
      <c r="D90" s="17"/>
      <c r="E90" s="17"/>
      <c r="F90" s="8"/>
      <c r="G90" s="18"/>
      <c r="H90" s="8"/>
      <c r="I90" s="8"/>
      <c r="J90" s="8"/>
      <c r="K90" s="8"/>
      <c r="L90" s="8"/>
      <c r="M90" s="8"/>
      <c r="N90" s="8"/>
      <c r="O90" s="8"/>
      <c r="P90" s="8"/>
      <c r="Q90" s="8"/>
      <c r="R90" s="8"/>
      <c r="S90" s="8"/>
      <c r="T90" s="22"/>
      <c r="U90" s="8"/>
      <c r="V90" s="8"/>
      <c r="W90" s="8"/>
      <c r="X90" s="8"/>
      <c r="Y90" s="8"/>
      <c r="Z90" s="8"/>
      <c r="AA90" s="8"/>
      <c r="AB90" s="8"/>
      <c r="AC90" s="8"/>
    </row>
    <row r="91" spans="1:29" ht="18" customHeight="1" x14ac:dyDescent="0.2">
      <c r="A91" s="8"/>
      <c r="B91" s="16"/>
      <c r="C91" s="15"/>
      <c r="D91" s="17"/>
      <c r="E91" s="17"/>
      <c r="F91" s="8"/>
      <c r="G91" s="18"/>
      <c r="H91" s="8"/>
      <c r="I91" s="8"/>
      <c r="J91" s="8"/>
      <c r="K91" s="8"/>
      <c r="L91" s="8"/>
      <c r="M91" s="8"/>
      <c r="N91" s="8"/>
      <c r="O91" s="8"/>
      <c r="P91" s="8"/>
      <c r="Q91" s="8"/>
      <c r="R91" s="8"/>
      <c r="S91" s="8"/>
      <c r="T91" s="22"/>
      <c r="U91" s="8"/>
      <c r="V91" s="8"/>
      <c r="W91" s="8"/>
      <c r="X91" s="8"/>
      <c r="Y91" s="8"/>
      <c r="Z91" s="8"/>
      <c r="AA91" s="8"/>
      <c r="AB91" s="8"/>
      <c r="AC91" s="8"/>
    </row>
    <row r="92" spans="1:29" ht="18" customHeight="1" x14ac:dyDescent="0.2">
      <c r="A92" s="8"/>
      <c r="B92" s="16"/>
      <c r="C92" s="15"/>
      <c r="D92" s="17"/>
      <c r="E92" s="17"/>
      <c r="F92" s="8"/>
      <c r="G92" s="18"/>
      <c r="H92" s="8"/>
      <c r="I92" s="8"/>
      <c r="J92" s="8"/>
      <c r="K92" s="8"/>
      <c r="L92" s="8"/>
      <c r="M92" s="8"/>
      <c r="N92" s="8"/>
      <c r="O92" s="8"/>
      <c r="P92" s="8"/>
      <c r="Q92" s="8"/>
      <c r="R92" s="8"/>
      <c r="S92" s="8"/>
      <c r="T92" s="22"/>
      <c r="U92" s="8"/>
      <c r="V92" s="8"/>
      <c r="W92" s="8"/>
      <c r="X92" s="8"/>
      <c r="Y92" s="8"/>
      <c r="Z92" s="8"/>
      <c r="AA92" s="8"/>
      <c r="AB92" s="8"/>
      <c r="AC92" s="8"/>
    </row>
    <row r="93" spans="1:29" ht="18" customHeight="1" x14ac:dyDescent="0.2">
      <c r="A93" s="8"/>
      <c r="B93" s="16"/>
      <c r="C93" s="15"/>
      <c r="D93" s="17"/>
      <c r="E93" s="17"/>
      <c r="F93" s="8"/>
      <c r="G93" s="18"/>
      <c r="H93" s="8"/>
      <c r="I93" s="8"/>
      <c r="J93" s="8"/>
      <c r="K93" s="8"/>
      <c r="L93" s="8"/>
      <c r="M93" s="8"/>
      <c r="N93" s="8"/>
      <c r="O93" s="8"/>
      <c r="P93" s="8"/>
      <c r="Q93" s="8"/>
      <c r="R93" s="8"/>
      <c r="S93" s="8"/>
      <c r="T93" s="22"/>
      <c r="U93" s="8"/>
      <c r="V93" s="8"/>
      <c r="W93" s="8"/>
      <c r="X93" s="8"/>
      <c r="Y93" s="8"/>
      <c r="Z93" s="8"/>
      <c r="AA93" s="8"/>
      <c r="AB93" s="8"/>
      <c r="AC93" s="8"/>
    </row>
    <row r="94" spans="1:29" ht="18" customHeight="1" x14ac:dyDescent="0.2">
      <c r="A94" s="8"/>
      <c r="B94" s="16"/>
      <c r="C94" s="15"/>
      <c r="D94" s="17"/>
      <c r="E94" s="17"/>
      <c r="F94" s="8"/>
      <c r="G94" s="18"/>
      <c r="H94" s="8"/>
      <c r="I94" s="8"/>
      <c r="J94" s="8"/>
      <c r="K94" s="8"/>
      <c r="L94" s="8"/>
      <c r="M94" s="8"/>
      <c r="N94" s="8"/>
      <c r="O94" s="8"/>
      <c r="P94" s="8"/>
      <c r="Q94" s="8"/>
      <c r="R94" s="8"/>
      <c r="S94" s="8"/>
      <c r="T94" s="22"/>
      <c r="U94" s="8"/>
      <c r="V94" s="8"/>
      <c r="W94" s="8"/>
      <c r="X94" s="8"/>
      <c r="Y94" s="8"/>
      <c r="Z94" s="8"/>
      <c r="AA94" s="8"/>
      <c r="AB94" s="8"/>
      <c r="AC94" s="8"/>
    </row>
    <row r="95" spans="1:29" ht="18" customHeight="1" x14ac:dyDescent="0.2">
      <c r="A95" s="8"/>
      <c r="B95" s="16"/>
      <c r="C95" s="15"/>
      <c r="D95" s="17"/>
      <c r="E95" s="17"/>
      <c r="F95" s="8"/>
      <c r="G95" s="18"/>
      <c r="H95" s="8"/>
      <c r="I95" s="8"/>
      <c r="J95" s="8"/>
      <c r="K95" s="8"/>
      <c r="L95" s="8"/>
      <c r="M95" s="8"/>
      <c r="N95" s="8"/>
      <c r="O95" s="8"/>
      <c r="P95" s="8"/>
      <c r="Q95" s="8"/>
      <c r="R95" s="8"/>
      <c r="S95" s="8"/>
      <c r="T95" s="22"/>
      <c r="U95" s="8"/>
      <c r="V95" s="8"/>
      <c r="W95" s="8"/>
      <c r="X95" s="8"/>
      <c r="Y95" s="8"/>
      <c r="Z95" s="8"/>
      <c r="AA95" s="8"/>
      <c r="AB95" s="8"/>
      <c r="AC95" s="8"/>
    </row>
    <row r="96" spans="1:29" ht="18" customHeight="1" x14ac:dyDescent="0.2">
      <c r="A96" s="8"/>
      <c r="B96" s="16"/>
      <c r="C96" s="15"/>
      <c r="D96" s="17"/>
      <c r="E96" s="17"/>
      <c r="F96" s="8"/>
      <c r="G96" s="18"/>
      <c r="H96" s="8"/>
      <c r="I96" s="8"/>
      <c r="J96" s="8"/>
      <c r="K96" s="8"/>
      <c r="L96" s="8"/>
      <c r="M96" s="8"/>
      <c r="N96" s="8"/>
      <c r="O96" s="8"/>
      <c r="P96" s="8"/>
      <c r="Q96" s="8"/>
      <c r="R96" s="8"/>
      <c r="S96" s="8"/>
      <c r="T96" s="22"/>
      <c r="U96" s="8"/>
      <c r="V96" s="8"/>
      <c r="W96" s="8"/>
      <c r="X96" s="8"/>
      <c r="Y96" s="8"/>
      <c r="Z96" s="8"/>
      <c r="AA96" s="8"/>
      <c r="AB96" s="8"/>
      <c r="AC96" s="8"/>
    </row>
    <row r="97" spans="1:29" ht="18" customHeight="1" x14ac:dyDescent="0.2">
      <c r="A97" s="8"/>
      <c r="B97" s="16"/>
      <c r="C97" s="15"/>
      <c r="D97" s="17"/>
      <c r="E97" s="17"/>
      <c r="F97" s="8"/>
      <c r="G97" s="18"/>
      <c r="H97" s="8"/>
      <c r="I97" s="8"/>
      <c r="J97" s="8"/>
      <c r="K97" s="8"/>
      <c r="L97" s="8"/>
      <c r="M97" s="8"/>
      <c r="N97" s="8"/>
      <c r="O97" s="8"/>
      <c r="P97" s="8"/>
      <c r="Q97" s="8"/>
      <c r="R97" s="8"/>
      <c r="S97" s="8"/>
      <c r="T97" s="22"/>
      <c r="U97" s="8"/>
      <c r="V97" s="8"/>
      <c r="W97" s="8"/>
      <c r="X97" s="8"/>
      <c r="Y97" s="8"/>
      <c r="Z97" s="8"/>
      <c r="AA97" s="8"/>
      <c r="AB97" s="8"/>
      <c r="AC97" s="8"/>
    </row>
    <row r="98" spans="1:29" ht="18" customHeight="1" x14ac:dyDescent="0.2">
      <c r="A98" s="8"/>
      <c r="B98" s="16"/>
      <c r="C98" s="15"/>
      <c r="D98" s="17"/>
      <c r="E98" s="17"/>
      <c r="F98" s="8"/>
      <c r="G98" s="18"/>
      <c r="H98" s="8"/>
      <c r="I98" s="8"/>
      <c r="J98" s="8"/>
      <c r="K98" s="8"/>
      <c r="L98" s="8"/>
      <c r="M98" s="8"/>
      <c r="N98" s="8"/>
      <c r="O98" s="8"/>
      <c r="P98" s="8"/>
      <c r="Q98" s="8"/>
      <c r="R98" s="8"/>
      <c r="S98" s="8"/>
      <c r="T98" s="22"/>
      <c r="U98" s="8"/>
      <c r="V98" s="8"/>
      <c r="W98" s="8"/>
      <c r="X98" s="8"/>
      <c r="Y98" s="8"/>
      <c r="Z98" s="8"/>
      <c r="AA98" s="8"/>
      <c r="AB98" s="8"/>
      <c r="AC98" s="8"/>
    </row>
    <row r="99" spans="1:29" ht="18" customHeight="1" x14ac:dyDescent="0.2">
      <c r="A99" s="8"/>
      <c r="B99" s="16"/>
      <c r="C99" s="15"/>
      <c r="D99" s="17"/>
      <c r="E99" s="17"/>
      <c r="F99" s="8"/>
      <c r="G99" s="18"/>
      <c r="H99" s="8"/>
      <c r="I99" s="8"/>
      <c r="J99" s="8"/>
      <c r="K99" s="8"/>
      <c r="L99" s="8"/>
      <c r="M99" s="8"/>
      <c r="N99" s="8"/>
      <c r="O99" s="8"/>
      <c r="P99" s="8"/>
      <c r="Q99" s="8"/>
      <c r="R99" s="8"/>
      <c r="S99" s="8"/>
      <c r="T99" s="22"/>
      <c r="U99" s="8"/>
      <c r="V99" s="8"/>
      <c r="W99" s="8"/>
      <c r="X99" s="8"/>
      <c r="Y99" s="8"/>
      <c r="Z99" s="8"/>
      <c r="AA99" s="8"/>
      <c r="AB99" s="8"/>
      <c r="AC99" s="8"/>
    </row>
    <row r="100" spans="1:29" ht="18" customHeight="1" x14ac:dyDescent="0.2">
      <c r="A100" s="8"/>
      <c r="B100" s="16"/>
      <c r="C100" s="15"/>
      <c r="D100" s="17"/>
      <c r="E100" s="17"/>
      <c r="F100" s="8"/>
      <c r="G100" s="18"/>
      <c r="H100" s="8"/>
      <c r="I100" s="8"/>
      <c r="J100" s="8"/>
      <c r="K100" s="8"/>
      <c r="L100" s="8"/>
      <c r="M100" s="8"/>
      <c r="N100" s="8"/>
      <c r="O100" s="8"/>
      <c r="P100" s="8"/>
      <c r="Q100" s="8"/>
      <c r="R100" s="8"/>
      <c r="S100" s="8"/>
      <c r="T100" s="22"/>
      <c r="U100" s="8"/>
      <c r="V100" s="8"/>
      <c r="W100" s="8"/>
      <c r="X100" s="8"/>
      <c r="Y100" s="8"/>
      <c r="Z100" s="8"/>
      <c r="AA100" s="8"/>
      <c r="AB100" s="8"/>
      <c r="AC100" s="8"/>
    </row>
    <row r="101" spans="1:29" ht="18" customHeight="1" x14ac:dyDescent="0.2">
      <c r="A101" s="8"/>
      <c r="B101" s="16"/>
      <c r="C101" s="15"/>
      <c r="D101" s="17"/>
      <c r="E101" s="17"/>
      <c r="F101" s="8"/>
      <c r="G101" s="18"/>
      <c r="H101" s="8"/>
      <c r="I101" s="8"/>
      <c r="J101" s="8"/>
      <c r="K101" s="8"/>
      <c r="L101" s="8"/>
      <c r="M101" s="8"/>
      <c r="N101" s="8"/>
      <c r="O101" s="8"/>
      <c r="P101" s="8"/>
      <c r="Q101" s="8"/>
      <c r="R101" s="8"/>
      <c r="S101" s="8"/>
      <c r="T101" s="22"/>
      <c r="U101" s="8"/>
      <c r="V101" s="8"/>
      <c r="W101" s="8"/>
      <c r="X101" s="8"/>
      <c r="Y101" s="8"/>
      <c r="Z101" s="8"/>
      <c r="AA101" s="8"/>
      <c r="AB101" s="8"/>
      <c r="AC101" s="8"/>
    </row>
    <row r="102" spans="1:29" ht="18" customHeight="1" x14ac:dyDescent="0.2">
      <c r="A102" s="8"/>
      <c r="B102" s="16"/>
      <c r="C102" s="15"/>
      <c r="D102" s="17"/>
      <c r="E102" s="17"/>
      <c r="F102" s="8"/>
      <c r="G102" s="18"/>
      <c r="H102" s="8"/>
      <c r="I102" s="8"/>
      <c r="J102" s="8"/>
      <c r="K102" s="8"/>
      <c r="L102" s="8"/>
      <c r="M102" s="8"/>
      <c r="N102" s="8"/>
      <c r="O102" s="8"/>
      <c r="P102" s="8"/>
      <c r="Q102" s="8"/>
      <c r="R102" s="8"/>
      <c r="S102" s="8"/>
      <c r="T102" s="22"/>
      <c r="U102" s="8"/>
      <c r="V102" s="8"/>
      <c r="W102" s="8"/>
      <c r="X102" s="8"/>
      <c r="Y102" s="8"/>
      <c r="Z102" s="8"/>
      <c r="AA102" s="8"/>
      <c r="AB102" s="8"/>
      <c r="AC102" s="8"/>
    </row>
    <row r="103" spans="1:29" ht="18" customHeight="1" x14ac:dyDescent="0.2">
      <c r="A103" s="8"/>
      <c r="B103" s="16"/>
      <c r="C103" s="15"/>
      <c r="D103" s="17"/>
      <c r="E103" s="17"/>
      <c r="F103" s="8"/>
      <c r="G103" s="18"/>
      <c r="H103" s="8"/>
      <c r="I103" s="8"/>
      <c r="J103" s="8"/>
      <c r="K103" s="8"/>
      <c r="L103" s="8"/>
      <c r="M103" s="8"/>
      <c r="N103" s="8"/>
      <c r="O103" s="8"/>
      <c r="P103" s="8"/>
      <c r="Q103" s="8"/>
      <c r="R103" s="8"/>
      <c r="S103" s="8"/>
      <c r="T103" s="22"/>
      <c r="U103" s="8"/>
      <c r="V103" s="8"/>
      <c r="W103" s="8"/>
      <c r="X103" s="8"/>
      <c r="Y103" s="8"/>
      <c r="Z103" s="8"/>
      <c r="AA103" s="8"/>
      <c r="AB103" s="8"/>
      <c r="AC103" s="8"/>
    </row>
    <row r="104" spans="1:29" ht="18" customHeight="1" x14ac:dyDescent="0.2">
      <c r="A104" s="8"/>
      <c r="B104" s="16"/>
      <c r="C104" s="15"/>
      <c r="D104" s="17"/>
      <c r="E104" s="17"/>
      <c r="F104" s="8"/>
      <c r="G104" s="18"/>
      <c r="H104" s="8"/>
      <c r="I104" s="8"/>
      <c r="J104" s="8"/>
      <c r="K104" s="8"/>
      <c r="L104" s="8"/>
      <c r="M104" s="8"/>
      <c r="N104" s="8"/>
      <c r="O104" s="8"/>
      <c r="P104" s="8"/>
      <c r="Q104" s="8"/>
      <c r="R104" s="8"/>
      <c r="S104" s="8"/>
      <c r="T104" s="22"/>
      <c r="U104" s="8"/>
      <c r="V104" s="8"/>
      <c r="W104" s="8"/>
      <c r="X104" s="8"/>
      <c r="Y104" s="8"/>
      <c r="Z104" s="8"/>
      <c r="AA104" s="8"/>
      <c r="AB104" s="8"/>
      <c r="AC104" s="8"/>
    </row>
    <row r="105" spans="1:29" ht="18" customHeight="1" x14ac:dyDescent="0.2">
      <c r="A105" s="8"/>
      <c r="B105" s="16"/>
      <c r="C105" s="15"/>
      <c r="D105" s="17"/>
      <c r="E105" s="17"/>
      <c r="F105" s="8"/>
      <c r="G105" s="18"/>
      <c r="H105" s="8"/>
      <c r="I105" s="8"/>
      <c r="J105" s="8"/>
      <c r="K105" s="8"/>
      <c r="L105" s="8"/>
      <c r="M105" s="8"/>
      <c r="N105" s="8"/>
      <c r="O105" s="8"/>
      <c r="P105" s="8"/>
      <c r="Q105" s="8"/>
      <c r="R105" s="8"/>
      <c r="S105" s="8"/>
      <c r="T105" s="22"/>
      <c r="U105" s="8"/>
      <c r="V105" s="8"/>
      <c r="W105" s="8"/>
      <c r="X105" s="8"/>
      <c r="Y105" s="8"/>
      <c r="Z105" s="8"/>
      <c r="AA105" s="8"/>
      <c r="AB105" s="8"/>
      <c r="AC105" s="8"/>
    </row>
    <row r="106" spans="1:29" ht="18" customHeight="1" x14ac:dyDescent="0.2">
      <c r="A106" s="8"/>
      <c r="B106" s="16"/>
      <c r="C106" s="15"/>
      <c r="D106" s="17"/>
      <c r="E106" s="17"/>
      <c r="F106" s="8"/>
      <c r="G106" s="18"/>
      <c r="H106" s="8"/>
      <c r="I106" s="8"/>
      <c r="J106" s="8"/>
      <c r="K106" s="8"/>
      <c r="L106" s="8"/>
      <c r="M106" s="8"/>
      <c r="N106" s="8"/>
      <c r="O106" s="8"/>
      <c r="P106" s="8"/>
      <c r="Q106" s="8"/>
      <c r="R106" s="8"/>
      <c r="S106" s="8"/>
      <c r="T106" s="22"/>
      <c r="U106" s="8"/>
      <c r="V106" s="8"/>
      <c r="W106" s="8"/>
      <c r="X106" s="8"/>
      <c r="Y106" s="8"/>
      <c r="Z106" s="8"/>
      <c r="AA106" s="8"/>
      <c r="AB106" s="8"/>
      <c r="AC106" s="8"/>
    </row>
    <row r="107" spans="1:29" ht="18" customHeight="1" x14ac:dyDescent="0.2">
      <c r="A107" s="8"/>
      <c r="B107" s="16"/>
      <c r="C107" s="15"/>
      <c r="D107" s="17"/>
      <c r="E107" s="17"/>
      <c r="F107" s="8"/>
      <c r="G107" s="18"/>
      <c r="H107" s="8"/>
      <c r="I107" s="8"/>
      <c r="J107" s="8"/>
      <c r="K107" s="8"/>
      <c r="L107" s="8"/>
      <c r="M107" s="8"/>
      <c r="N107" s="8"/>
      <c r="O107" s="8"/>
      <c r="P107" s="8"/>
      <c r="Q107" s="8"/>
      <c r="R107" s="8"/>
      <c r="S107" s="8"/>
      <c r="T107" s="22"/>
      <c r="U107" s="8"/>
      <c r="V107" s="8"/>
      <c r="W107" s="8"/>
      <c r="X107" s="8"/>
      <c r="Y107" s="8"/>
      <c r="Z107" s="8"/>
      <c r="AA107" s="8"/>
      <c r="AB107" s="8"/>
      <c r="AC107" s="8"/>
    </row>
    <row r="108" spans="1:29" ht="18" customHeight="1" x14ac:dyDescent="0.2">
      <c r="A108" s="8"/>
      <c r="B108" s="16"/>
      <c r="C108" s="15"/>
      <c r="D108" s="17"/>
      <c r="E108" s="17"/>
      <c r="F108" s="8"/>
      <c r="G108" s="18"/>
      <c r="H108" s="8"/>
      <c r="I108" s="8"/>
      <c r="J108" s="8"/>
      <c r="K108" s="8"/>
      <c r="L108" s="8"/>
      <c r="M108" s="8"/>
      <c r="N108" s="8"/>
      <c r="O108" s="8"/>
      <c r="P108" s="8"/>
      <c r="Q108" s="8"/>
      <c r="R108" s="8"/>
      <c r="S108" s="8"/>
      <c r="T108" s="22"/>
      <c r="U108" s="8"/>
      <c r="V108" s="8"/>
      <c r="W108" s="8"/>
      <c r="X108" s="8"/>
      <c r="Y108" s="8"/>
      <c r="Z108" s="8"/>
      <c r="AA108" s="8"/>
      <c r="AB108" s="8"/>
      <c r="AC108" s="8"/>
    </row>
    <row r="109" spans="1:29" ht="18" customHeight="1" x14ac:dyDescent="0.2">
      <c r="A109" s="8"/>
      <c r="B109" s="16"/>
      <c r="C109" s="15"/>
      <c r="D109" s="17"/>
      <c r="E109" s="17"/>
      <c r="F109" s="8"/>
      <c r="G109" s="18"/>
      <c r="H109" s="8"/>
      <c r="I109" s="8"/>
      <c r="J109" s="8"/>
      <c r="K109" s="8"/>
      <c r="L109" s="8"/>
      <c r="M109" s="8"/>
      <c r="N109" s="8"/>
      <c r="O109" s="8"/>
      <c r="P109" s="8"/>
      <c r="Q109" s="8"/>
      <c r="R109" s="8"/>
      <c r="S109" s="8"/>
      <c r="T109" s="22"/>
      <c r="U109" s="8"/>
      <c r="V109" s="8"/>
      <c r="W109" s="8"/>
      <c r="X109" s="8"/>
      <c r="Y109" s="8"/>
      <c r="Z109" s="8"/>
      <c r="AA109" s="8"/>
      <c r="AB109" s="8"/>
      <c r="AC109" s="8"/>
    </row>
    <row r="110" spans="1:29" ht="18" customHeight="1" x14ac:dyDescent="0.2">
      <c r="A110" s="8"/>
      <c r="B110" s="16"/>
      <c r="C110" s="15"/>
      <c r="D110" s="17"/>
      <c r="E110" s="17"/>
      <c r="F110" s="8"/>
      <c r="G110" s="18"/>
      <c r="H110" s="8"/>
      <c r="I110" s="8"/>
      <c r="J110" s="8"/>
      <c r="K110" s="8"/>
      <c r="L110" s="8"/>
      <c r="M110" s="8"/>
      <c r="N110" s="8"/>
      <c r="O110" s="8"/>
      <c r="P110" s="8"/>
      <c r="Q110" s="8"/>
      <c r="R110" s="8"/>
      <c r="S110" s="8"/>
      <c r="T110" s="22"/>
      <c r="U110" s="8"/>
      <c r="V110" s="8"/>
      <c r="W110" s="8"/>
      <c r="X110" s="8"/>
      <c r="Y110" s="8"/>
      <c r="Z110" s="8"/>
      <c r="AA110" s="8"/>
      <c r="AB110" s="8"/>
      <c r="AC110" s="8"/>
    </row>
    <row r="111" spans="1:29" ht="18" customHeight="1" x14ac:dyDescent="0.2">
      <c r="A111" s="8"/>
      <c r="B111" s="16"/>
      <c r="C111" s="15"/>
      <c r="D111" s="17"/>
      <c r="E111" s="17"/>
      <c r="F111" s="8"/>
      <c r="G111" s="18"/>
      <c r="H111" s="8"/>
      <c r="I111" s="8"/>
      <c r="J111" s="8"/>
      <c r="K111" s="8"/>
      <c r="L111" s="8"/>
      <c r="M111" s="8"/>
      <c r="N111" s="8"/>
      <c r="O111" s="8"/>
      <c r="P111" s="8"/>
      <c r="Q111" s="8"/>
      <c r="R111" s="8"/>
      <c r="S111" s="8"/>
      <c r="T111" s="22"/>
      <c r="U111" s="8"/>
      <c r="V111" s="8"/>
      <c r="W111" s="8"/>
      <c r="X111" s="8"/>
      <c r="Y111" s="8"/>
      <c r="Z111" s="8"/>
      <c r="AA111" s="8"/>
      <c r="AB111" s="8"/>
      <c r="AC111" s="8"/>
    </row>
    <row r="112" spans="1:29" ht="18" customHeight="1" x14ac:dyDescent="0.2">
      <c r="A112" s="8"/>
      <c r="B112" s="16"/>
      <c r="C112" s="15"/>
      <c r="D112" s="17"/>
      <c r="E112" s="17"/>
      <c r="F112" s="8"/>
      <c r="G112" s="18"/>
      <c r="H112" s="8"/>
      <c r="I112" s="8"/>
      <c r="J112" s="8"/>
      <c r="K112" s="8"/>
      <c r="L112" s="8"/>
      <c r="M112" s="8"/>
      <c r="N112" s="8"/>
      <c r="O112" s="8"/>
      <c r="P112" s="8"/>
      <c r="Q112" s="8"/>
      <c r="R112" s="8"/>
      <c r="S112" s="8"/>
      <c r="T112" s="22"/>
      <c r="U112" s="8"/>
      <c r="V112" s="8"/>
      <c r="W112" s="8"/>
      <c r="X112" s="8"/>
      <c r="Y112" s="8"/>
      <c r="Z112" s="8"/>
      <c r="AA112" s="8"/>
      <c r="AB112" s="8"/>
      <c r="AC112" s="8"/>
    </row>
    <row r="113" spans="1:29" ht="18" customHeight="1" x14ac:dyDescent="0.2">
      <c r="A113" s="8"/>
      <c r="B113" s="16"/>
      <c r="C113" s="15"/>
      <c r="D113" s="17"/>
      <c r="E113" s="17"/>
      <c r="F113" s="8"/>
      <c r="G113" s="18"/>
      <c r="H113" s="8"/>
      <c r="I113" s="8"/>
      <c r="J113" s="8"/>
      <c r="K113" s="8"/>
      <c r="L113" s="8"/>
      <c r="M113" s="8"/>
      <c r="N113" s="8"/>
      <c r="O113" s="8"/>
      <c r="P113" s="8"/>
      <c r="Q113" s="8"/>
      <c r="R113" s="8"/>
      <c r="S113" s="8"/>
      <c r="T113" s="22"/>
      <c r="U113" s="8"/>
      <c r="V113" s="8"/>
      <c r="W113" s="8"/>
      <c r="X113" s="8"/>
      <c r="Y113" s="8"/>
      <c r="Z113" s="8"/>
      <c r="AA113" s="8"/>
      <c r="AB113" s="8"/>
      <c r="AC113" s="8"/>
    </row>
    <row r="114" spans="1:29" ht="18" customHeight="1" x14ac:dyDescent="0.2">
      <c r="A114" s="8"/>
      <c r="B114" s="16"/>
      <c r="C114" s="15"/>
      <c r="D114" s="17"/>
      <c r="E114" s="17"/>
      <c r="F114" s="8"/>
      <c r="G114" s="18"/>
      <c r="H114" s="8"/>
      <c r="I114" s="8"/>
      <c r="J114" s="8"/>
      <c r="K114" s="8"/>
      <c r="L114" s="8"/>
      <c r="M114" s="8"/>
      <c r="N114" s="8"/>
      <c r="O114" s="8"/>
      <c r="P114" s="8"/>
      <c r="Q114" s="8"/>
      <c r="R114" s="8"/>
      <c r="S114" s="8"/>
      <c r="T114" s="22"/>
      <c r="U114" s="8"/>
      <c r="V114" s="8"/>
      <c r="W114" s="8"/>
      <c r="X114" s="8"/>
      <c r="Y114" s="8"/>
      <c r="Z114" s="8"/>
      <c r="AA114" s="8"/>
      <c r="AB114" s="8"/>
      <c r="AC114" s="8"/>
    </row>
    <row r="115" spans="1:29" ht="18" customHeight="1" x14ac:dyDescent="0.2">
      <c r="A115" s="8"/>
      <c r="B115" s="16"/>
      <c r="C115" s="15"/>
      <c r="D115" s="17"/>
      <c r="E115" s="17"/>
      <c r="F115" s="8"/>
      <c r="G115" s="18"/>
      <c r="H115" s="8"/>
      <c r="I115" s="8"/>
      <c r="J115" s="8"/>
      <c r="K115" s="8"/>
      <c r="L115" s="8"/>
      <c r="M115" s="8"/>
      <c r="N115" s="8"/>
      <c r="O115" s="8"/>
      <c r="P115" s="8"/>
      <c r="Q115" s="8"/>
      <c r="R115" s="8"/>
      <c r="S115" s="8"/>
      <c r="T115" s="22"/>
      <c r="U115" s="8"/>
      <c r="V115" s="8"/>
      <c r="W115" s="8"/>
      <c r="X115" s="8"/>
      <c r="Y115" s="8"/>
      <c r="Z115" s="8"/>
      <c r="AA115" s="8"/>
      <c r="AB115" s="8"/>
      <c r="AC115" s="8"/>
    </row>
    <row r="116" spans="1:29" ht="18" customHeight="1" x14ac:dyDescent="0.2">
      <c r="A116" s="8"/>
      <c r="B116" s="16"/>
      <c r="C116" s="15"/>
      <c r="D116" s="17"/>
      <c r="E116" s="17"/>
      <c r="F116" s="8"/>
      <c r="G116" s="18"/>
      <c r="H116" s="8"/>
      <c r="I116" s="8"/>
      <c r="J116" s="8"/>
      <c r="K116" s="8"/>
      <c r="L116" s="8"/>
      <c r="M116" s="8"/>
      <c r="N116" s="8"/>
      <c r="O116" s="8"/>
      <c r="P116" s="8"/>
      <c r="Q116" s="8"/>
      <c r="R116" s="8"/>
      <c r="S116" s="8"/>
      <c r="T116" s="22"/>
      <c r="U116" s="8"/>
      <c r="V116" s="8"/>
      <c r="W116" s="8"/>
      <c r="X116" s="8"/>
      <c r="Y116" s="8"/>
      <c r="Z116" s="8"/>
      <c r="AA116" s="8"/>
      <c r="AB116" s="8"/>
      <c r="AC116" s="8"/>
    </row>
    <row r="117" spans="1:29" ht="18" customHeight="1" x14ac:dyDescent="0.2">
      <c r="A117" s="8"/>
      <c r="B117" s="16"/>
      <c r="C117" s="15"/>
      <c r="D117" s="17"/>
      <c r="E117" s="17"/>
      <c r="F117" s="8"/>
      <c r="G117" s="18"/>
      <c r="H117" s="8"/>
      <c r="I117" s="8"/>
      <c r="J117" s="8"/>
      <c r="K117" s="8"/>
      <c r="L117" s="8"/>
      <c r="M117" s="8"/>
      <c r="N117" s="8"/>
      <c r="O117" s="8"/>
      <c r="P117" s="8"/>
      <c r="Q117" s="8"/>
      <c r="R117" s="8"/>
      <c r="S117" s="8"/>
      <c r="T117" s="22"/>
      <c r="U117" s="8"/>
      <c r="V117" s="8"/>
      <c r="W117" s="8"/>
      <c r="X117" s="8"/>
      <c r="Y117" s="8"/>
      <c r="Z117" s="8"/>
      <c r="AA117" s="8"/>
      <c r="AB117" s="8"/>
      <c r="AC117" s="8"/>
    </row>
    <row r="118" spans="1:29" ht="18" customHeight="1" x14ac:dyDescent="0.2">
      <c r="A118" s="8"/>
      <c r="B118" s="16"/>
      <c r="C118" s="15"/>
      <c r="D118" s="17"/>
      <c r="E118" s="17"/>
      <c r="F118" s="8"/>
      <c r="G118" s="18"/>
      <c r="H118" s="8"/>
      <c r="I118" s="8"/>
      <c r="J118" s="8"/>
      <c r="K118" s="8"/>
      <c r="L118" s="8"/>
      <c r="M118" s="8"/>
      <c r="N118" s="8"/>
      <c r="O118" s="8"/>
      <c r="P118" s="8"/>
      <c r="Q118" s="8"/>
      <c r="R118" s="8"/>
      <c r="S118" s="8"/>
      <c r="T118" s="22"/>
      <c r="U118" s="8"/>
      <c r="V118" s="8"/>
      <c r="W118" s="8"/>
      <c r="X118" s="8"/>
      <c r="Y118" s="8"/>
      <c r="Z118" s="8"/>
      <c r="AA118" s="8"/>
      <c r="AB118" s="8"/>
      <c r="AC118" s="8"/>
    </row>
    <row r="119" spans="1:29" ht="18" customHeight="1" x14ac:dyDescent="0.2">
      <c r="A119" s="8"/>
      <c r="B119" s="16"/>
      <c r="C119" s="15"/>
      <c r="D119" s="17"/>
      <c r="E119" s="17"/>
      <c r="F119" s="8"/>
      <c r="G119" s="18"/>
      <c r="H119" s="8"/>
      <c r="I119" s="8"/>
      <c r="J119" s="8"/>
      <c r="K119" s="8"/>
      <c r="L119" s="8"/>
      <c r="M119" s="8"/>
      <c r="N119" s="8"/>
      <c r="O119" s="8"/>
      <c r="P119" s="8"/>
      <c r="Q119" s="8"/>
      <c r="R119" s="8"/>
      <c r="S119" s="8"/>
      <c r="T119" s="22"/>
      <c r="U119" s="8"/>
      <c r="V119" s="8"/>
      <c r="W119" s="8"/>
      <c r="X119" s="8"/>
      <c r="Y119" s="8"/>
      <c r="Z119" s="8"/>
      <c r="AA119" s="8"/>
      <c r="AB119" s="8"/>
      <c r="AC119" s="8"/>
    </row>
    <row r="120" spans="1:29" ht="18" customHeight="1" x14ac:dyDescent="0.2">
      <c r="A120" s="8"/>
      <c r="B120" s="16"/>
      <c r="C120" s="15"/>
      <c r="D120" s="17"/>
      <c r="E120" s="17"/>
      <c r="F120" s="8"/>
      <c r="G120" s="18"/>
      <c r="H120" s="8"/>
      <c r="I120" s="8"/>
      <c r="J120" s="8"/>
      <c r="K120" s="8"/>
      <c r="L120" s="8"/>
      <c r="M120" s="8"/>
      <c r="N120" s="8"/>
      <c r="O120" s="8"/>
      <c r="P120" s="8"/>
      <c r="Q120" s="8"/>
      <c r="R120" s="8"/>
      <c r="S120" s="8"/>
      <c r="T120" s="22"/>
      <c r="U120" s="8"/>
      <c r="V120" s="8"/>
      <c r="W120" s="8"/>
      <c r="X120" s="8"/>
      <c r="Y120" s="8"/>
      <c r="Z120" s="8"/>
      <c r="AA120" s="8"/>
      <c r="AB120" s="8"/>
      <c r="AC120" s="8"/>
    </row>
    <row r="121" spans="1:29" ht="18" customHeight="1" x14ac:dyDescent="0.2">
      <c r="A121" s="8"/>
      <c r="B121" s="16"/>
      <c r="C121" s="15"/>
      <c r="D121" s="17"/>
      <c r="E121" s="17"/>
      <c r="F121" s="8"/>
      <c r="G121" s="18"/>
      <c r="H121" s="8"/>
      <c r="I121" s="8"/>
      <c r="J121" s="8"/>
      <c r="K121" s="8"/>
      <c r="L121" s="8"/>
      <c r="M121" s="8"/>
      <c r="N121" s="8"/>
      <c r="O121" s="8"/>
      <c r="P121" s="8"/>
      <c r="Q121" s="8"/>
      <c r="R121" s="8"/>
      <c r="S121" s="8"/>
      <c r="T121" s="22"/>
      <c r="U121" s="8"/>
      <c r="V121" s="8"/>
      <c r="W121" s="8"/>
      <c r="X121" s="8"/>
      <c r="Y121" s="8"/>
      <c r="Z121" s="8"/>
      <c r="AA121" s="8"/>
      <c r="AB121" s="8"/>
      <c r="AC121" s="8"/>
    </row>
    <row r="122" spans="1:29" ht="18" customHeight="1" x14ac:dyDescent="0.2">
      <c r="A122" s="8"/>
      <c r="B122" s="16"/>
      <c r="C122" s="15"/>
      <c r="D122" s="17"/>
      <c r="E122" s="17"/>
      <c r="F122" s="8"/>
      <c r="G122" s="18"/>
      <c r="H122" s="8"/>
      <c r="I122" s="8"/>
      <c r="J122" s="8"/>
      <c r="K122" s="8"/>
      <c r="L122" s="8"/>
      <c r="M122" s="8"/>
      <c r="N122" s="8"/>
      <c r="O122" s="8"/>
      <c r="P122" s="8"/>
      <c r="Q122" s="8"/>
      <c r="R122" s="8"/>
      <c r="S122" s="8"/>
      <c r="T122" s="22"/>
      <c r="U122" s="8"/>
      <c r="V122" s="8"/>
      <c r="W122" s="8"/>
      <c r="X122" s="8"/>
      <c r="Y122" s="8"/>
      <c r="Z122" s="8"/>
      <c r="AA122" s="8"/>
      <c r="AB122" s="8"/>
      <c r="AC122" s="8"/>
    </row>
    <row r="123" spans="1:29" ht="18" customHeight="1" x14ac:dyDescent="0.2">
      <c r="A123" s="8"/>
      <c r="B123" s="16"/>
      <c r="C123" s="15"/>
      <c r="D123" s="17"/>
      <c r="E123" s="17"/>
      <c r="F123" s="8"/>
      <c r="G123" s="18"/>
      <c r="H123" s="8"/>
      <c r="I123" s="8"/>
      <c r="J123" s="8"/>
      <c r="K123" s="8"/>
      <c r="L123" s="8"/>
      <c r="M123" s="8"/>
      <c r="N123" s="8"/>
      <c r="O123" s="8"/>
      <c r="P123" s="8"/>
      <c r="Q123" s="8"/>
      <c r="R123" s="8"/>
      <c r="S123" s="8"/>
      <c r="T123" s="22"/>
      <c r="U123" s="8"/>
      <c r="V123" s="8"/>
      <c r="W123" s="8"/>
      <c r="X123" s="8"/>
      <c r="Y123" s="8"/>
      <c r="Z123" s="8"/>
      <c r="AA123" s="8"/>
      <c r="AB123" s="8"/>
      <c r="AC123" s="8"/>
    </row>
    <row r="124" spans="1:29" ht="18" customHeight="1" x14ac:dyDescent="0.2">
      <c r="A124" s="8"/>
      <c r="B124" s="16"/>
      <c r="C124" s="15"/>
      <c r="D124" s="17"/>
      <c r="E124" s="17"/>
      <c r="F124" s="8"/>
      <c r="G124" s="18"/>
      <c r="H124" s="8"/>
      <c r="I124" s="8"/>
      <c r="J124" s="8"/>
      <c r="K124" s="8"/>
      <c r="L124" s="8"/>
      <c r="M124" s="8"/>
      <c r="N124" s="8"/>
      <c r="O124" s="8"/>
      <c r="P124" s="8"/>
      <c r="Q124" s="8"/>
      <c r="R124" s="8"/>
      <c r="S124" s="8"/>
      <c r="T124" s="22"/>
      <c r="U124" s="8"/>
      <c r="V124" s="8"/>
      <c r="W124" s="8"/>
      <c r="X124" s="8"/>
      <c r="Y124" s="8"/>
      <c r="Z124" s="8"/>
      <c r="AA124" s="8"/>
      <c r="AB124" s="8"/>
      <c r="AC124" s="8"/>
    </row>
    <row r="125" spans="1:29" ht="18" customHeight="1" x14ac:dyDescent="0.2">
      <c r="A125" s="8"/>
      <c r="B125" s="16"/>
      <c r="C125" s="15"/>
      <c r="D125" s="17"/>
      <c r="E125" s="17"/>
      <c r="F125" s="8"/>
      <c r="G125" s="18"/>
      <c r="H125" s="8"/>
      <c r="I125" s="8"/>
      <c r="J125" s="8"/>
      <c r="K125" s="8"/>
      <c r="L125" s="8"/>
      <c r="M125" s="8"/>
      <c r="N125" s="8"/>
      <c r="O125" s="8"/>
      <c r="P125" s="8"/>
      <c r="Q125" s="8"/>
      <c r="R125" s="8"/>
      <c r="S125" s="8"/>
      <c r="T125" s="22"/>
      <c r="U125" s="8"/>
      <c r="V125" s="8"/>
      <c r="W125" s="8"/>
      <c r="X125" s="8"/>
      <c r="Y125" s="8"/>
      <c r="Z125" s="8"/>
      <c r="AA125" s="8"/>
      <c r="AB125" s="8"/>
      <c r="AC125" s="8"/>
    </row>
    <row r="126" spans="1:29" ht="18" customHeight="1" x14ac:dyDescent="0.2">
      <c r="A126" s="8"/>
      <c r="B126" s="16"/>
      <c r="C126" s="15"/>
      <c r="D126" s="17"/>
      <c r="E126" s="17"/>
      <c r="F126" s="8"/>
      <c r="G126" s="18"/>
      <c r="H126" s="8"/>
      <c r="I126" s="8"/>
      <c r="J126" s="8"/>
      <c r="K126" s="8"/>
      <c r="L126" s="8"/>
      <c r="M126" s="8"/>
      <c r="N126" s="8"/>
      <c r="O126" s="8"/>
      <c r="P126" s="8"/>
      <c r="Q126" s="8"/>
      <c r="R126" s="8"/>
      <c r="S126" s="8"/>
      <c r="T126" s="22"/>
      <c r="U126" s="8"/>
      <c r="V126" s="8"/>
      <c r="W126" s="8"/>
      <c r="X126" s="8"/>
      <c r="Y126" s="8"/>
      <c r="Z126" s="8"/>
      <c r="AA126" s="8"/>
      <c r="AB126" s="8"/>
      <c r="AC126" s="8"/>
    </row>
    <row r="127" spans="1:29" ht="18" customHeight="1" x14ac:dyDescent="0.2">
      <c r="A127" s="8"/>
      <c r="B127" s="16"/>
      <c r="C127" s="15"/>
      <c r="D127" s="17"/>
      <c r="E127" s="17"/>
      <c r="F127" s="8"/>
      <c r="G127" s="18"/>
      <c r="H127" s="8"/>
      <c r="I127" s="8"/>
      <c r="J127" s="8"/>
      <c r="K127" s="8"/>
      <c r="L127" s="8"/>
      <c r="M127" s="8"/>
      <c r="N127" s="8"/>
      <c r="O127" s="8"/>
      <c r="P127" s="8"/>
      <c r="Q127" s="8"/>
      <c r="R127" s="8"/>
      <c r="S127" s="8"/>
      <c r="T127" s="22"/>
      <c r="U127" s="8"/>
      <c r="V127" s="8"/>
      <c r="W127" s="8"/>
      <c r="X127" s="8"/>
      <c r="Y127" s="8"/>
      <c r="Z127" s="8"/>
      <c r="AA127" s="8"/>
      <c r="AB127" s="8"/>
      <c r="AC127" s="8"/>
    </row>
    <row r="128" spans="1:29" ht="18" customHeight="1" x14ac:dyDescent="0.2">
      <c r="A128" s="8"/>
      <c r="B128" s="16"/>
      <c r="C128" s="15"/>
      <c r="D128" s="17"/>
      <c r="E128" s="17"/>
      <c r="F128" s="8"/>
      <c r="G128" s="18"/>
      <c r="H128" s="8"/>
      <c r="I128" s="8"/>
      <c r="J128" s="8"/>
      <c r="K128" s="8"/>
      <c r="L128" s="8"/>
      <c r="M128" s="8"/>
      <c r="N128" s="8"/>
      <c r="O128" s="8"/>
      <c r="P128" s="8"/>
      <c r="Q128" s="8"/>
      <c r="R128" s="8"/>
      <c r="S128" s="8"/>
      <c r="T128" s="22"/>
      <c r="U128" s="8"/>
      <c r="V128" s="8"/>
      <c r="W128" s="8"/>
      <c r="X128" s="8"/>
      <c r="Y128" s="8"/>
      <c r="Z128" s="8"/>
      <c r="AA128" s="8"/>
      <c r="AB128" s="8"/>
      <c r="AC128" s="8"/>
    </row>
    <row r="129" spans="1:29" ht="18" customHeight="1" x14ac:dyDescent="0.2">
      <c r="A129" s="8"/>
      <c r="B129" s="16"/>
      <c r="C129" s="15"/>
      <c r="D129" s="17"/>
      <c r="E129" s="17"/>
      <c r="F129" s="8"/>
      <c r="G129" s="18"/>
      <c r="H129" s="8"/>
      <c r="I129" s="8"/>
      <c r="J129" s="8"/>
      <c r="K129" s="8"/>
      <c r="L129" s="8"/>
      <c r="M129" s="8"/>
      <c r="N129" s="8"/>
      <c r="O129" s="8"/>
      <c r="P129" s="8"/>
      <c r="Q129" s="8"/>
      <c r="R129" s="8"/>
      <c r="S129" s="8"/>
      <c r="T129" s="22"/>
      <c r="U129" s="8"/>
      <c r="V129" s="8"/>
      <c r="W129" s="8"/>
      <c r="X129" s="8"/>
      <c r="Y129" s="8"/>
      <c r="Z129" s="8"/>
      <c r="AA129" s="8"/>
      <c r="AB129" s="8"/>
      <c r="AC129" s="8"/>
    </row>
    <row r="130" spans="1:29" ht="18" customHeight="1" x14ac:dyDescent="0.2">
      <c r="A130" s="8"/>
      <c r="B130" s="16"/>
      <c r="C130" s="15"/>
      <c r="D130" s="17"/>
      <c r="E130" s="17"/>
      <c r="F130" s="8"/>
      <c r="G130" s="18"/>
      <c r="H130" s="8"/>
      <c r="I130" s="8"/>
      <c r="J130" s="8"/>
      <c r="K130" s="8"/>
      <c r="L130" s="8"/>
      <c r="M130" s="8"/>
      <c r="N130" s="8"/>
      <c r="O130" s="8"/>
      <c r="P130" s="8"/>
      <c r="Q130" s="8"/>
      <c r="R130" s="8"/>
      <c r="S130" s="8"/>
      <c r="T130" s="22"/>
      <c r="U130" s="8"/>
      <c r="V130" s="8"/>
      <c r="W130" s="8"/>
      <c r="X130" s="8"/>
      <c r="Y130" s="8"/>
      <c r="Z130" s="8"/>
      <c r="AA130" s="8"/>
      <c r="AB130" s="8"/>
      <c r="AC130" s="8"/>
    </row>
    <row r="131" spans="1:29" ht="18" customHeight="1" x14ac:dyDescent="0.2">
      <c r="A131" s="8"/>
      <c r="B131" s="16"/>
      <c r="C131" s="15"/>
      <c r="D131" s="17"/>
      <c r="E131" s="17"/>
      <c r="F131" s="8"/>
      <c r="G131" s="18"/>
      <c r="H131" s="8"/>
      <c r="I131" s="8"/>
      <c r="J131" s="8"/>
      <c r="K131" s="8"/>
      <c r="L131" s="8"/>
      <c r="M131" s="8"/>
      <c r="N131" s="8"/>
      <c r="O131" s="8"/>
      <c r="P131" s="8"/>
      <c r="Q131" s="8"/>
      <c r="R131" s="8"/>
      <c r="S131" s="8"/>
      <c r="T131" s="22"/>
      <c r="U131" s="8"/>
      <c r="V131" s="8"/>
      <c r="W131" s="8"/>
      <c r="X131" s="8"/>
      <c r="Y131" s="8"/>
      <c r="Z131" s="8"/>
      <c r="AA131" s="8"/>
      <c r="AB131" s="8"/>
      <c r="AC131" s="8"/>
    </row>
    <row r="132" spans="1:29" ht="18" customHeight="1" x14ac:dyDescent="0.2">
      <c r="A132" s="8"/>
      <c r="B132" s="16"/>
      <c r="C132" s="15"/>
      <c r="D132" s="17"/>
      <c r="E132" s="17"/>
      <c r="F132" s="8"/>
      <c r="G132" s="18"/>
      <c r="H132" s="8"/>
      <c r="I132" s="8"/>
      <c r="J132" s="8"/>
      <c r="K132" s="8"/>
      <c r="L132" s="8"/>
      <c r="M132" s="8"/>
      <c r="N132" s="8"/>
      <c r="O132" s="8"/>
      <c r="P132" s="8"/>
      <c r="Q132" s="8"/>
      <c r="R132" s="8"/>
      <c r="S132" s="8"/>
      <c r="T132" s="22"/>
      <c r="U132" s="8"/>
      <c r="V132" s="8"/>
      <c r="W132" s="8"/>
      <c r="X132" s="8"/>
      <c r="Y132" s="8"/>
      <c r="Z132" s="8"/>
      <c r="AA132" s="8"/>
      <c r="AB132" s="8"/>
      <c r="AC132" s="8"/>
    </row>
    <row r="133" spans="1:29" ht="18" customHeight="1" x14ac:dyDescent="0.2">
      <c r="A133" s="8"/>
      <c r="B133" s="16"/>
      <c r="C133" s="15"/>
      <c r="D133" s="17"/>
      <c r="E133" s="17"/>
      <c r="F133" s="8"/>
      <c r="G133" s="18"/>
      <c r="H133" s="8"/>
      <c r="I133" s="8"/>
      <c r="J133" s="8"/>
      <c r="K133" s="8"/>
      <c r="L133" s="8"/>
      <c r="M133" s="8"/>
      <c r="N133" s="8"/>
      <c r="O133" s="8"/>
      <c r="P133" s="8"/>
      <c r="Q133" s="8"/>
      <c r="R133" s="8"/>
      <c r="S133" s="8"/>
      <c r="T133" s="22"/>
      <c r="U133" s="8"/>
      <c r="V133" s="8"/>
      <c r="W133" s="8"/>
      <c r="X133" s="8"/>
      <c r="Y133" s="8"/>
      <c r="Z133" s="8"/>
      <c r="AA133" s="8"/>
      <c r="AB133" s="8"/>
      <c r="AC133" s="8"/>
    </row>
    <row r="134" spans="1:29" ht="18" customHeight="1" x14ac:dyDescent="0.2">
      <c r="A134" s="8"/>
      <c r="B134" s="16"/>
      <c r="C134" s="15"/>
      <c r="D134" s="17"/>
      <c r="E134" s="17"/>
      <c r="F134" s="8"/>
      <c r="G134" s="18"/>
      <c r="H134" s="8"/>
      <c r="I134" s="8"/>
      <c r="J134" s="8"/>
      <c r="K134" s="8"/>
      <c r="L134" s="8"/>
      <c r="M134" s="8"/>
      <c r="N134" s="8"/>
      <c r="O134" s="8"/>
      <c r="P134" s="8"/>
      <c r="Q134" s="8"/>
      <c r="R134" s="8"/>
      <c r="S134" s="8"/>
      <c r="T134" s="22"/>
      <c r="U134" s="8"/>
      <c r="V134" s="8"/>
      <c r="W134" s="8"/>
      <c r="X134" s="8"/>
      <c r="Y134" s="8"/>
      <c r="Z134" s="8"/>
      <c r="AA134" s="8"/>
      <c r="AB134" s="8"/>
      <c r="AC134" s="8"/>
    </row>
    <row r="135" spans="1:29" ht="18" customHeight="1" x14ac:dyDescent="0.2">
      <c r="A135" s="8"/>
      <c r="B135" s="16"/>
      <c r="C135" s="15"/>
      <c r="D135" s="17"/>
      <c r="E135" s="17"/>
      <c r="F135" s="8"/>
      <c r="G135" s="18"/>
      <c r="H135" s="8"/>
      <c r="I135" s="8"/>
      <c r="J135" s="8"/>
      <c r="K135" s="8"/>
      <c r="L135" s="8"/>
      <c r="M135" s="8"/>
      <c r="N135" s="8"/>
      <c r="O135" s="8"/>
      <c r="P135" s="8"/>
      <c r="Q135" s="8"/>
      <c r="R135" s="8"/>
      <c r="S135" s="8"/>
      <c r="T135" s="22"/>
      <c r="U135" s="8"/>
      <c r="V135" s="8"/>
      <c r="W135" s="8"/>
      <c r="X135" s="8"/>
      <c r="Y135" s="8"/>
      <c r="Z135" s="8"/>
      <c r="AA135" s="8"/>
      <c r="AB135" s="8"/>
      <c r="AC135" s="8"/>
    </row>
    <row r="136" spans="1:29" ht="18" customHeight="1" x14ac:dyDescent="0.2">
      <c r="A136" s="8"/>
      <c r="B136" s="16"/>
      <c r="C136" s="15"/>
      <c r="D136" s="17"/>
      <c r="E136" s="17"/>
      <c r="F136" s="8"/>
      <c r="G136" s="18"/>
      <c r="H136" s="8"/>
      <c r="I136" s="8"/>
      <c r="J136" s="8"/>
      <c r="K136" s="8"/>
      <c r="L136" s="8"/>
      <c r="M136" s="8"/>
      <c r="N136" s="8"/>
      <c r="O136" s="8"/>
      <c r="P136" s="8"/>
      <c r="Q136" s="8"/>
      <c r="R136" s="8"/>
      <c r="S136" s="8"/>
      <c r="T136" s="22"/>
      <c r="U136" s="8"/>
      <c r="V136" s="8"/>
      <c r="W136" s="8"/>
      <c r="X136" s="8"/>
      <c r="Y136" s="8"/>
      <c r="Z136" s="8"/>
      <c r="AA136" s="8"/>
      <c r="AB136" s="8"/>
      <c r="AC136" s="8"/>
    </row>
    <row r="137" spans="1:29" ht="18" customHeight="1" x14ac:dyDescent="0.2">
      <c r="A137" s="8"/>
      <c r="B137" s="16"/>
      <c r="C137" s="15"/>
      <c r="D137" s="17"/>
      <c r="E137" s="17"/>
      <c r="F137" s="8"/>
      <c r="G137" s="18"/>
      <c r="H137" s="8"/>
      <c r="I137" s="8"/>
      <c r="J137" s="8"/>
      <c r="K137" s="8"/>
      <c r="L137" s="8"/>
      <c r="M137" s="8"/>
      <c r="N137" s="8"/>
      <c r="O137" s="8"/>
      <c r="P137" s="8"/>
      <c r="Q137" s="8"/>
      <c r="R137" s="8"/>
      <c r="S137" s="8"/>
      <c r="T137" s="22"/>
      <c r="U137" s="8"/>
      <c r="V137" s="8"/>
      <c r="W137" s="8"/>
      <c r="X137" s="8"/>
      <c r="Y137" s="8"/>
      <c r="Z137" s="8"/>
      <c r="AA137" s="8"/>
      <c r="AB137" s="8"/>
      <c r="AC137" s="8"/>
    </row>
    <row r="138" spans="1:29" ht="18" customHeight="1" x14ac:dyDescent="0.2">
      <c r="A138" s="8"/>
      <c r="B138" s="16"/>
      <c r="C138" s="15"/>
      <c r="D138" s="17"/>
      <c r="E138" s="17"/>
      <c r="F138" s="8"/>
      <c r="G138" s="18"/>
      <c r="H138" s="8"/>
      <c r="I138" s="8"/>
      <c r="J138" s="8"/>
      <c r="K138" s="8"/>
      <c r="L138" s="8"/>
      <c r="M138" s="8"/>
      <c r="N138" s="8"/>
      <c r="O138" s="8"/>
      <c r="P138" s="8"/>
      <c r="Q138" s="8"/>
      <c r="R138" s="8"/>
      <c r="S138" s="8"/>
      <c r="T138" s="22"/>
      <c r="U138" s="8"/>
      <c r="V138" s="8"/>
      <c r="W138" s="8"/>
      <c r="X138" s="8"/>
      <c r="Y138" s="8"/>
      <c r="Z138" s="8"/>
      <c r="AA138" s="8"/>
      <c r="AB138" s="8"/>
      <c r="AC138" s="8"/>
    </row>
    <row r="139" spans="1:29" ht="18" customHeight="1" x14ac:dyDescent="0.2">
      <c r="A139" s="8"/>
      <c r="B139" s="16"/>
      <c r="C139" s="15"/>
      <c r="D139" s="17"/>
      <c r="E139" s="17"/>
      <c r="F139" s="8"/>
      <c r="G139" s="18"/>
      <c r="H139" s="8"/>
      <c r="I139" s="8"/>
      <c r="J139" s="8"/>
      <c r="K139" s="8"/>
      <c r="L139" s="8"/>
      <c r="M139" s="8"/>
      <c r="N139" s="8"/>
      <c r="O139" s="8"/>
      <c r="P139" s="8"/>
      <c r="Q139" s="8"/>
      <c r="R139" s="8"/>
      <c r="S139" s="8"/>
      <c r="T139" s="22"/>
      <c r="U139" s="8"/>
      <c r="V139" s="8"/>
      <c r="W139" s="8"/>
      <c r="X139" s="8"/>
      <c r="Y139" s="8"/>
      <c r="Z139" s="8"/>
      <c r="AA139" s="8"/>
      <c r="AB139" s="8"/>
      <c r="AC139" s="8"/>
    </row>
    <row r="140" spans="1:29" ht="18" customHeight="1" x14ac:dyDescent="0.2">
      <c r="A140" s="8"/>
      <c r="B140" s="16"/>
      <c r="C140" s="15"/>
      <c r="D140" s="17"/>
      <c r="E140" s="17"/>
      <c r="F140" s="8"/>
      <c r="G140" s="18"/>
      <c r="H140" s="8"/>
      <c r="I140" s="8"/>
      <c r="J140" s="8"/>
      <c r="K140" s="8"/>
      <c r="L140" s="8"/>
      <c r="M140" s="8"/>
      <c r="N140" s="8"/>
      <c r="O140" s="8"/>
      <c r="P140" s="8"/>
      <c r="Q140" s="8"/>
      <c r="R140" s="8"/>
      <c r="S140" s="8"/>
      <c r="T140" s="22"/>
      <c r="U140" s="8"/>
      <c r="V140" s="8"/>
      <c r="W140" s="8"/>
      <c r="X140" s="8"/>
      <c r="Y140" s="8"/>
      <c r="Z140" s="8"/>
      <c r="AA140" s="8"/>
      <c r="AB140" s="8"/>
      <c r="AC140" s="8"/>
    </row>
    <row r="141" spans="1:29" ht="18" customHeight="1" x14ac:dyDescent="0.2">
      <c r="A141" s="8"/>
      <c r="B141" s="16"/>
      <c r="C141" s="15"/>
      <c r="D141" s="17"/>
      <c r="E141" s="17"/>
      <c r="F141" s="8"/>
      <c r="G141" s="18"/>
      <c r="H141" s="8"/>
      <c r="I141" s="8"/>
      <c r="J141" s="8"/>
      <c r="K141" s="8"/>
      <c r="L141" s="8"/>
      <c r="M141" s="8"/>
      <c r="N141" s="8"/>
      <c r="O141" s="8"/>
      <c r="P141" s="8"/>
      <c r="Q141" s="8"/>
      <c r="R141" s="8"/>
      <c r="S141" s="8"/>
      <c r="T141" s="22"/>
      <c r="U141" s="8"/>
      <c r="V141" s="8"/>
      <c r="W141" s="8"/>
      <c r="X141" s="8"/>
      <c r="Y141" s="8"/>
      <c r="Z141" s="8"/>
      <c r="AA141" s="8"/>
      <c r="AB141" s="8"/>
      <c r="AC141" s="8"/>
    </row>
    <row r="142" spans="1:29" ht="18" customHeight="1" x14ac:dyDescent="0.2">
      <c r="A142" s="8"/>
      <c r="B142" s="16"/>
      <c r="C142" s="15"/>
      <c r="D142" s="17"/>
      <c r="E142" s="17"/>
      <c r="F142" s="8"/>
      <c r="G142" s="18"/>
      <c r="H142" s="8"/>
      <c r="I142" s="8"/>
      <c r="J142" s="8"/>
      <c r="K142" s="8"/>
      <c r="L142" s="8"/>
      <c r="M142" s="8"/>
      <c r="N142" s="8"/>
      <c r="O142" s="8"/>
      <c r="P142" s="8"/>
      <c r="Q142" s="8"/>
      <c r="R142" s="8"/>
      <c r="S142" s="8"/>
      <c r="T142" s="22"/>
      <c r="U142" s="8"/>
      <c r="V142" s="8"/>
      <c r="W142" s="8"/>
      <c r="X142" s="8"/>
      <c r="Y142" s="8"/>
      <c r="Z142" s="8"/>
      <c r="AA142" s="8"/>
      <c r="AB142" s="8"/>
      <c r="AC142" s="8"/>
    </row>
    <row r="143" spans="1:29" ht="18" customHeight="1" x14ac:dyDescent="0.2">
      <c r="A143" s="8"/>
      <c r="B143" s="16"/>
      <c r="C143" s="15"/>
      <c r="D143" s="17"/>
      <c r="E143" s="17"/>
      <c r="F143" s="8"/>
      <c r="G143" s="18"/>
      <c r="H143" s="8"/>
      <c r="I143" s="8"/>
      <c r="J143" s="8"/>
      <c r="K143" s="8"/>
      <c r="L143" s="8"/>
      <c r="M143" s="8"/>
      <c r="N143" s="8"/>
      <c r="O143" s="8"/>
      <c r="P143" s="8"/>
      <c r="Q143" s="8"/>
      <c r="R143" s="8"/>
      <c r="S143" s="8"/>
      <c r="T143" s="22"/>
      <c r="U143" s="8"/>
      <c r="V143" s="8"/>
      <c r="W143" s="8"/>
      <c r="X143" s="8"/>
      <c r="Y143" s="8"/>
      <c r="Z143" s="8"/>
      <c r="AA143" s="8"/>
      <c r="AB143" s="8"/>
      <c r="AC143" s="8"/>
    </row>
    <row r="144" spans="1:29" ht="18" customHeight="1" x14ac:dyDescent="0.2">
      <c r="A144" s="8"/>
      <c r="B144" s="16"/>
      <c r="C144" s="15"/>
      <c r="D144" s="17"/>
      <c r="E144" s="17"/>
      <c r="F144" s="8"/>
      <c r="G144" s="18"/>
      <c r="H144" s="8"/>
      <c r="I144" s="8"/>
      <c r="J144" s="8"/>
      <c r="K144" s="8"/>
      <c r="L144" s="8"/>
      <c r="M144" s="8"/>
      <c r="N144" s="8"/>
      <c r="O144" s="8"/>
      <c r="P144" s="8"/>
      <c r="Q144" s="8"/>
      <c r="R144" s="8"/>
      <c r="S144" s="8"/>
      <c r="T144" s="22"/>
      <c r="U144" s="8"/>
      <c r="V144" s="8"/>
      <c r="W144" s="8"/>
      <c r="X144" s="8"/>
      <c r="Y144" s="8"/>
      <c r="Z144" s="8"/>
      <c r="AA144" s="8"/>
      <c r="AB144" s="8"/>
      <c r="AC144" s="8"/>
    </row>
    <row r="145" spans="1:29" ht="18" customHeight="1" x14ac:dyDescent="0.2">
      <c r="A145" s="8"/>
      <c r="B145" s="16"/>
      <c r="C145" s="15"/>
      <c r="D145" s="17"/>
      <c r="E145" s="17"/>
      <c r="F145" s="8"/>
      <c r="G145" s="18"/>
      <c r="H145" s="8"/>
      <c r="I145" s="8"/>
      <c r="J145" s="8"/>
      <c r="K145" s="8"/>
      <c r="L145" s="8"/>
      <c r="M145" s="8"/>
      <c r="N145" s="8"/>
      <c r="O145" s="8"/>
      <c r="P145" s="8"/>
      <c r="Q145" s="8"/>
      <c r="R145" s="8"/>
      <c r="S145" s="8"/>
      <c r="T145" s="22"/>
      <c r="U145" s="8"/>
      <c r="V145" s="8"/>
      <c r="W145" s="8"/>
      <c r="X145" s="8"/>
      <c r="Y145" s="8"/>
      <c r="Z145" s="8"/>
      <c r="AA145" s="8"/>
      <c r="AB145" s="8"/>
      <c r="AC145" s="8"/>
    </row>
    <row r="146" spans="1:29" ht="18" customHeight="1" x14ac:dyDescent="0.2">
      <c r="A146" s="8"/>
      <c r="B146" s="16"/>
      <c r="C146" s="15"/>
      <c r="D146" s="17"/>
      <c r="E146" s="17"/>
      <c r="F146" s="8"/>
      <c r="G146" s="18"/>
      <c r="H146" s="8"/>
      <c r="I146" s="8"/>
      <c r="J146" s="8"/>
      <c r="K146" s="8"/>
      <c r="L146" s="8"/>
      <c r="M146" s="8"/>
      <c r="N146" s="8"/>
      <c r="O146" s="8"/>
      <c r="P146" s="8"/>
      <c r="Q146" s="8"/>
      <c r="R146" s="8"/>
      <c r="S146" s="8"/>
      <c r="T146" s="22"/>
      <c r="U146" s="8"/>
      <c r="V146" s="8"/>
      <c r="W146" s="8"/>
      <c r="X146" s="8"/>
      <c r="Y146" s="8"/>
      <c r="Z146" s="8"/>
      <c r="AA146" s="8"/>
      <c r="AB146" s="8"/>
      <c r="AC146" s="8"/>
    </row>
    <row r="147" spans="1:29" ht="18" customHeight="1" x14ac:dyDescent="0.2">
      <c r="A147" s="8"/>
      <c r="B147" s="16"/>
      <c r="C147" s="15"/>
      <c r="D147" s="17"/>
      <c r="E147" s="17"/>
      <c r="F147" s="8"/>
      <c r="G147" s="18"/>
      <c r="H147" s="8"/>
      <c r="I147" s="8"/>
      <c r="J147" s="8"/>
      <c r="K147" s="8"/>
      <c r="L147" s="8"/>
      <c r="M147" s="8"/>
      <c r="N147" s="8"/>
      <c r="O147" s="8"/>
      <c r="P147" s="8"/>
      <c r="Q147" s="8"/>
      <c r="R147" s="8"/>
      <c r="S147" s="8"/>
      <c r="T147" s="22"/>
      <c r="U147" s="8"/>
      <c r="V147" s="8"/>
      <c r="W147" s="8"/>
      <c r="X147" s="8"/>
      <c r="Y147" s="8"/>
      <c r="Z147" s="8"/>
      <c r="AA147" s="8"/>
      <c r="AB147" s="8"/>
      <c r="AC147" s="8"/>
    </row>
    <row r="148" spans="1:29" ht="18" customHeight="1" x14ac:dyDescent="0.2">
      <c r="A148" s="8"/>
      <c r="B148" s="16"/>
      <c r="C148" s="15"/>
      <c r="D148" s="17"/>
      <c r="E148" s="17"/>
      <c r="F148" s="8"/>
      <c r="G148" s="18"/>
      <c r="H148" s="8"/>
      <c r="I148" s="8"/>
      <c r="J148" s="8"/>
      <c r="K148" s="8"/>
      <c r="L148" s="8"/>
      <c r="M148" s="8"/>
      <c r="N148" s="8"/>
      <c r="O148" s="8"/>
      <c r="P148" s="8"/>
      <c r="Q148" s="8"/>
      <c r="R148" s="8"/>
      <c r="S148" s="8"/>
      <c r="T148" s="22"/>
      <c r="U148" s="8"/>
      <c r="V148" s="8"/>
      <c r="W148" s="8"/>
      <c r="X148" s="8"/>
      <c r="Y148" s="8"/>
      <c r="Z148" s="8"/>
      <c r="AA148" s="8"/>
      <c r="AB148" s="8"/>
      <c r="AC148" s="8"/>
    </row>
    <row r="149" spans="1:29" ht="18" customHeight="1" x14ac:dyDescent="0.2">
      <c r="A149" s="8"/>
      <c r="B149" s="16"/>
      <c r="C149" s="15"/>
      <c r="D149" s="17"/>
      <c r="E149" s="17"/>
      <c r="F149" s="8"/>
      <c r="G149" s="18"/>
      <c r="H149" s="8"/>
      <c r="I149" s="8"/>
      <c r="J149" s="8"/>
      <c r="K149" s="8"/>
      <c r="L149" s="8"/>
      <c r="M149" s="8"/>
      <c r="N149" s="8"/>
      <c r="O149" s="8"/>
      <c r="P149" s="8"/>
      <c r="Q149" s="8"/>
      <c r="R149" s="8"/>
      <c r="S149" s="8"/>
      <c r="T149" s="22"/>
      <c r="U149" s="8"/>
      <c r="V149" s="8"/>
      <c r="W149" s="8"/>
      <c r="X149" s="8"/>
      <c r="Y149" s="8"/>
      <c r="Z149" s="8"/>
      <c r="AA149" s="8"/>
      <c r="AB149" s="8"/>
      <c r="AC149" s="8"/>
    </row>
    <row r="150" spans="1:29" ht="18" customHeight="1" x14ac:dyDescent="0.2">
      <c r="A150" s="8"/>
      <c r="B150" s="16"/>
      <c r="C150" s="15"/>
      <c r="D150" s="17"/>
      <c r="E150" s="17"/>
      <c r="F150" s="8"/>
      <c r="G150" s="18"/>
      <c r="H150" s="8"/>
      <c r="I150" s="8"/>
      <c r="J150" s="8"/>
      <c r="K150" s="8"/>
      <c r="L150" s="8"/>
      <c r="M150" s="8"/>
      <c r="N150" s="8"/>
      <c r="O150" s="8"/>
      <c r="P150" s="8"/>
      <c r="Q150" s="8"/>
      <c r="R150" s="8"/>
      <c r="S150" s="8"/>
      <c r="T150" s="22"/>
      <c r="U150" s="8"/>
      <c r="V150" s="8"/>
      <c r="W150" s="8"/>
      <c r="X150" s="8"/>
      <c r="Y150" s="8"/>
      <c r="Z150" s="8"/>
      <c r="AA150" s="8"/>
      <c r="AB150" s="8"/>
      <c r="AC150" s="8"/>
    </row>
    <row r="151" spans="1:29" ht="18" customHeight="1" x14ac:dyDescent="0.2">
      <c r="A151" s="8"/>
      <c r="B151" s="16"/>
      <c r="C151" s="15"/>
      <c r="D151" s="17"/>
      <c r="E151" s="17"/>
      <c r="F151" s="8"/>
      <c r="G151" s="18"/>
      <c r="H151" s="8"/>
      <c r="I151" s="8"/>
      <c r="J151" s="8"/>
      <c r="K151" s="8"/>
      <c r="L151" s="8"/>
      <c r="M151" s="8"/>
      <c r="N151" s="8"/>
      <c r="O151" s="8"/>
      <c r="P151" s="8"/>
      <c r="Q151" s="8"/>
      <c r="R151" s="8"/>
      <c r="S151" s="8"/>
      <c r="T151" s="22"/>
      <c r="U151" s="8"/>
      <c r="V151" s="8"/>
      <c r="W151" s="8"/>
      <c r="X151" s="8"/>
      <c r="Y151" s="8"/>
      <c r="Z151" s="8"/>
      <c r="AA151" s="8"/>
      <c r="AB151" s="8"/>
      <c r="AC151" s="8"/>
    </row>
    <row r="152" spans="1:29" ht="18" customHeight="1" x14ac:dyDescent="0.2">
      <c r="A152" s="8"/>
      <c r="B152" s="16"/>
      <c r="C152" s="15"/>
      <c r="D152" s="17"/>
      <c r="E152" s="17"/>
      <c r="F152" s="8"/>
      <c r="G152" s="18"/>
      <c r="H152" s="8"/>
      <c r="I152" s="8"/>
      <c r="J152" s="8"/>
      <c r="K152" s="8"/>
      <c r="L152" s="8"/>
      <c r="M152" s="8"/>
      <c r="N152" s="8"/>
      <c r="O152" s="8"/>
      <c r="P152" s="8"/>
      <c r="Q152" s="8"/>
      <c r="R152" s="8"/>
      <c r="S152" s="8"/>
      <c r="T152" s="22"/>
      <c r="U152" s="8"/>
      <c r="V152" s="8"/>
      <c r="W152" s="8"/>
      <c r="X152" s="8"/>
      <c r="Y152" s="8"/>
      <c r="Z152" s="8"/>
      <c r="AA152" s="8"/>
      <c r="AB152" s="8"/>
      <c r="AC152" s="8"/>
    </row>
    <row r="153" spans="1:29" ht="18" customHeight="1" x14ac:dyDescent="0.2">
      <c r="A153" s="8"/>
      <c r="B153" s="16"/>
      <c r="C153" s="15"/>
      <c r="D153" s="17"/>
      <c r="E153" s="17"/>
      <c r="F153" s="8"/>
      <c r="G153" s="18"/>
      <c r="H153" s="8"/>
      <c r="I153" s="8"/>
      <c r="J153" s="8"/>
      <c r="K153" s="8"/>
      <c r="L153" s="8"/>
      <c r="M153" s="8"/>
      <c r="N153" s="8"/>
      <c r="O153" s="8"/>
      <c r="P153" s="8"/>
      <c r="Q153" s="8"/>
      <c r="R153" s="8"/>
      <c r="S153" s="8"/>
      <c r="T153" s="22"/>
      <c r="U153" s="8"/>
      <c r="V153" s="8"/>
      <c r="W153" s="8"/>
      <c r="X153" s="8"/>
      <c r="Y153" s="8"/>
      <c r="Z153" s="8"/>
      <c r="AA153" s="8"/>
      <c r="AB153" s="8"/>
      <c r="AC153" s="8"/>
    </row>
    <row r="154" spans="1:29" ht="18" customHeight="1" x14ac:dyDescent="0.2">
      <c r="A154" s="8"/>
      <c r="B154" s="16"/>
      <c r="C154" s="15"/>
      <c r="D154" s="17"/>
      <c r="E154" s="17"/>
      <c r="F154" s="8"/>
      <c r="G154" s="18"/>
      <c r="H154" s="8"/>
      <c r="I154" s="8"/>
      <c r="J154" s="8"/>
      <c r="K154" s="8"/>
      <c r="L154" s="8"/>
      <c r="M154" s="8"/>
      <c r="N154" s="8"/>
      <c r="O154" s="8"/>
      <c r="P154" s="8"/>
      <c r="Q154" s="8"/>
      <c r="R154" s="8"/>
      <c r="S154" s="8"/>
      <c r="T154" s="22"/>
      <c r="U154" s="8"/>
      <c r="V154" s="8"/>
      <c r="W154" s="8"/>
      <c r="X154" s="8"/>
      <c r="Y154" s="8"/>
      <c r="Z154" s="8"/>
      <c r="AA154" s="8"/>
      <c r="AB154" s="8"/>
      <c r="AC154" s="8"/>
    </row>
    <row r="155" spans="1:29" ht="18" customHeight="1" x14ac:dyDescent="0.2">
      <c r="A155" s="8"/>
      <c r="B155" s="16"/>
      <c r="C155" s="15"/>
      <c r="D155" s="17"/>
      <c r="E155" s="17"/>
      <c r="F155" s="8"/>
      <c r="G155" s="18"/>
      <c r="H155" s="8"/>
      <c r="I155" s="8"/>
      <c r="J155" s="8"/>
      <c r="K155" s="8"/>
      <c r="L155" s="8"/>
      <c r="M155" s="8"/>
      <c r="N155" s="8"/>
      <c r="O155" s="8"/>
      <c r="P155" s="8"/>
      <c r="Q155" s="8"/>
      <c r="R155" s="8"/>
      <c r="S155" s="8"/>
      <c r="T155" s="22"/>
      <c r="U155" s="8"/>
      <c r="V155" s="8"/>
      <c r="W155" s="8"/>
      <c r="X155" s="8"/>
      <c r="Y155" s="8"/>
      <c r="Z155" s="8"/>
      <c r="AA155" s="8"/>
      <c r="AB155" s="8"/>
      <c r="AC155" s="8"/>
    </row>
    <row r="156" spans="1:29" ht="18" customHeight="1" x14ac:dyDescent="0.2">
      <c r="A156" s="8"/>
      <c r="B156" s="16"/>
      <c r="C156" s="15"/>
      <c r="D156" s="17"/>
      <c r="E156" s="17"/>
      <c r="F156" s="8"/>
      <c r="G156" s="18"/>
      <c r="H156" s="8"/>
      <c r="I156" s="8"/>
      <c r="J156" s="8"/>
      <c r="K156" s="8"/>
      <c r="L156" s="8"/>
      <c r="M156" s="8"/>
      <c r="N156" s="8"/>
      <c r="O156" s="8"/>
      <c r="P156" s="8"/>
      <c r="Q156" s="8"/>
      <c r="R156" s="8"/>
      <c r="S156" s="8"/>
      <c r="T156" s="22"/>
      <c r="U156" s="8"/>
      <c r="V156" s="8"/>
      <c r="W156" s="8"/>
      <c r="X156" s="8"/>
      <c r="Y156" s="8"/>
      <c r="Z156" s="8"/>
      <c r="AA156" s="8"/>
      <c r="AB156" s="8"/>
      <c r="AC156" s="8"/>
    </row>
    <row r="157" spans="1:29" ht="18" customHeight="1" x14ac:dyDescent="0.2">
      <c r="A157" s="8"/>
      <c r="B157" s="16"/>
      <c r="C157" s="15"/>
      <c r="D157" s="17"/>
      <c r="E157" s="17"/>
      <c r="F157" s="8"/>
      <c r="G157" s="18"/>
      <c r="H157" s="8"/>
      <c r="I157" s="8"/>
      <c r="J157" s="8"/>
      <c r="K157" s="8"/>
      <c r="L157" s="8"/>
      <c r="M157" s="8"/>
      <c r="N157" s="8"/>
      <c r="O157" s="8"/>
      <c r="P157" s="8"/>
      <c r="Q157" s="8"/>
      <c r="R157" s="8"/>
      <c r="S157" s="8"/>
      <c r="T157" s="22"/>
      <c r="U157" s="8"/>
      <c r="V157" s="8"/>
      <c r="W157" s="8"/>
      <c r="X157" s="8"/>
      <c r="Y157" s="8"/>
      <c r="Z157" s="8"/>
      <c r="AA157" s="8"/>
      <c r="AB157" s="8"/>
      <c r="AC157" s="8"/>
    </row>
    <row r="158" spans="1:29" ht="18" customHeight="1" x14ac:dyDescent="0.2">
      <c r="A158" s="8"/>
      <c r="B158" s="16"/>
      <c r="C158" s="15"/>
      <c r="D158" s="17"/>
      <c r="E158" s="17"/>
      <c r="F158" s="8"/>
      <c r="G158" s="18"/>
      <c r="H158" s="8"/>
      <c r="I158" s="8"/>
      <c r="J158" s="8"/>
      <c r="K158" s="8"/>
      <c r="L158" s="8"/>
      <c r="M158" s="8"/>
      <c r="N158" s="8"/>
      <c r="O158" s="8"/>
      <c r="P158" s="8"/>
      <c r="Q158" s="8"/>
      <c r="R158" s="8"/>
      <c r="S158" s="8"/>
      <c r="T158" s="22"/>
      <c r="U158" s="8"/>
      <c r="V158" s="8"/>
      <c r="W158" s="8"/>
      <c r="X158" s="8"/>
      <c r="Y158" s="8"/>
      <c r="Z158" s="8"/>
      <c r="AA158" s="8"/>
      <c r="AB158" s="8"/>
      <c r="AC158" s="8"/>
    </row>
    <row r="159" spans="1:29" ht="18" customHeight="1" x14ac:dyDescent="0.2">
      <c r="A159" s="8"/>
      <c r="B159" s="16"/>
      <c r="C159" s="15"/>
      <c r="D159" s="17"/>
      <c r="E159" s="17"/>
      <c r="F159" s="8"/>
      <c r="G159" s="18"/>
      <c r="H159" s="8"/>
      <c r="I159" s="8"/>
      <c r="J159" s="8"/>
      <c r="K159" s="8"/>
      <c r="L159" s="8"/>
      <c r="M159" s="8"/>
      <c r="N159" s="8"/>
      <c r="O159" s="8"/>
      <c r="P159" s="8"/>
      <c r="Q159" s="8"/>
      <c r="R159" s="8"/>
      <c r="S159" s="8"/>
      <c r="T159" s="22"/>
      <c r="U159" s="8"/>
      <c r="V159" s="8"/>
      <c r="W159" s="8"/>
      <c r="X159" s="8"/>
      <c r="Y159" s="8"/>
      <c r="Z159" s="8"/>
      <c r="AA159" s="8"/>
      <c r="AB159" s="8"/>
      <c r="AC159" s="8"/>
    </row>
    <row r="160" spans="1:29" ht="18" customHeight="1" x14ac:dyDescent="0.2">
      <c r="A160" s="8"/>
      <c r="B160" s="16"/>
      <c r="C160" s="15"/>
      <c r="D160" s="17"/>
      <c r="E160" s="17"/>
      <c r="F160" s="8"/>
      <c r="G160" s="18"/>
      <c r="H160" s="8"/>
      <c r="I160" s="8"/>
      <c r="J160" s="8"/>
      <c r="K160" s="8"/>
      <c r="L160" s="8"/>
      <c r="M160" s="8"/>
      <c r="N160" s="8"/>
      <c r="O160" s="8"/>
      <c r="P160" s="8"/>
      <c r="Q160" s="8"/>
      <c r="R160" s="8"/>
      <c r="S160" s="8"/>
      <c r="T160" s="22"/>
      <c r="U160" s="8"/>
      <c r="V160" s="8"/>
      <c r="W160" s="8"/>
      <c r="X160" s="8"/>
      <c r="Y160" s="8"/>
      <c r="Z160" s="8"/>
      <c r="AA160" s="8"/>
      <c r="AB160" s="8"/>
      <c r="AC160" s="8"/>
    </row>
    <row r="161" spans="1:29" ht="18" customHeight="1" x14ac:dyDescent="0.2">
      <c r="A161" s="8"/>
      <c r="B161" s="16"/>
      <c r="C161" s="15"/>
      <c r="D161" s="17"/>
      <c r="E161" s="17"/>
      <c r="F161" s="8"/>
      <c r="G161" s="18"/>
      <c r="H161" s="8"/>
      <c r="I161" s="8"/>
      <c r="J161" s="8"/>
      <c r="K161" s="8"/>
      <c r="L161" s="8"/>
      <c r="M161" s="8"/>
      <c r="N161" s="8"/>
      <c r="O161" s="8"/>
      <c r="P161" s="8"/>
      <c r="Q161" s="8"/>
      <c r="R161" s="8"/>
      <c r="S161" s="8"/>
      <c r="T161" s="22"/>
      <c r="U161" s="8"/>
      <c r="V161" s="8"/>
      <c r="W161" s="8"/>
      <c r="X161" s="8"/>
      <c r="Y161" s="8"/>
      <c r="Z161" s="8"/>
      <c r="AA161" s="8"/>
      <c r="AB161" s="8"/>
      <c r="AC161" s="8"/>
    </row>
    <row r="162" spans="1:29" ht="18" customHeight="1" x14ac:dyDescent="0.2">
      <c r="A162" s="8"/>
      <c r="B162" s="16"/>
      <c r="C162" s="15"/>
      <c r="D162" s="17"/>
      <c r="E162" s="17"/>
      <c r="F162" s="8"/>
      <c r="G162" s="18"/>
      <c r="H162" s="8"/>
      <c r="I162" s="8"/>
      <c r="J162" s="8"/>
      <c r="K162" s="8"/>
      <c r="L162" s="8"/>
      <c r="M162" s="8"/>
      <c r="N162" s="8"/>
      <c r="O162" s="8"/>
      <c r="P162" s="8"/>
      <c r="Q162" s="8"/>
      <c r="R162" s="8"/>
      <c r="S162" s="8"/>
      <c r="T162" s="22"/>
      <c r="U162" s="8"/>
      <c r="V162" s="8"/>
      <c r="W162" s="8"/>
      <c r="X162" s="8"/>
      <c r="Y162" s="8"/>
      <c r="Z162" s="8"/>
      <c r="AA162" s="8"/>
      <c r="AB162" s="8"/>
      <c r="AC162" s="8"/>
    </row>
    <row r="163" spans="1:29" ht="18" customHeight="1" x14ac:dyDescent="0.2">
      <c r="A163" s="8"/>
      <c r="B163" s="16"/>
      <c r="C163" s="15"/>
      <c r="D163" s="17"/>
      <c r="E163" s="17"/>
      <c r="F163" s="8"/>
      <c r="G163" s="18"/>
      <c r="H163" s="8"/>
      <c r="I163" s="8"/>
      <c r="J163" s="8"/>
      <c r="K163" s="8"/>
      <c r="L163" s="8"/>
      <c r="M163" s="8"/>
      <c r="N163" s="8"/>
      <c r="O163" s="8"/>
      <c r="P163" s="8"/>
      <c r="Q163" s="8"/>
      <c r="R163" s="8"/>
      <c r="S163" s="8"/>
      <c r="T163" s="22"/>
      <c r="U163" s="8"/>
      <c r="V163" s="8"/>
      <c r="W163" s="8"/>
      <c r="X163" s="8"/>
      <c r="Y163" s="8"/>
      <c r="Z163" s="8"/>
      <c r="AA163" s="8"/>
      <c r="AB163" s="8"/>
      <c r="AC163" s="8"/>
    </row>
    <row r="164" spans="1:29" ht="18" customHeight="1" x14ac:dyDescent="0.2">
      <c r="A164" s="8"/>
      <c r="B164" s="16"/>
      <c r="C164" s="15"/>
      <c r="D164" s="17"/>
      <c r="E164" s="17"/>
      <c r="F164" s="8"/>
      <c r="G164" s="18"/>
      <c r="H164" s="8"/>
      <c r="I164" s="8"/>
      <c r="J164" s="8"/>
      <c r="K164" s="8"/>
      <c r="L164" s="8"/>
      <c r="M164" s="8"/>
      <c r="N164" s="8"/>
      <c r="O164" s="8"/>
      <c r="P164" s="8"/>
      <c r="Q164" s="8"/>
      <c r="R164" s="8"/>
      <c r="S164" s="8"/>
      <c r="T164" s="22"/>
      <c r="U164" s="8"/>
      <c r="V164" s="8"/>
      <c r="W164" s="8"/>
      <c r="X164" s="8"/>
      <c r="Y164" s="8"/>
      <c r="Z164" s="8"/>
      <c r="AA164" s="8"/>
      <c r="AB164" s="8"/>
      <c r="AC164" s="8"/>
    </row>
    <row r="165" spans="1:29" ht="18" customHeight="1" x14ac:dyDescent="0.2">
      <c r="A165" s="8"/>
      <c r="B165" s="16"/>
      <c r="C165" s="15"/>
      <c r="D165" s="17"/>
      <c r="E165" s="17"/>
      <c r="F165" s="8"/>
      <c r="G165" s="18"/>
      <c r="H165" s="8"/>
      <c r="I165" s="8"/>
      <c r="J165" s="8"/>
      <c r="K165" s="8"/>
      <c r="L165" s="8"/>
      <c r="M165" s="8"/>
      <c r="N165" s="8"/>
      <c r="O165" s="8"/>
      <c r="P165" s="8"/>
      <c r="Q165" s="8"/>
      <c r="R165" s="8"/>
      <c r="S165" s="8"/>
      <c r="T165" s="22"/>
      <c r="U165" s="8"/>
      <c r="V165" s="8"/>
      <c r="W165" s="8"/>
      <c r="X165" s="8"/>
      <c r="Y165" s="8"/>
      <c r="Z165" s="8"/>
      <c r="AA165" s="8"/>
      <c r="AB165" s="8"/>
      <c r="AC165" s="8"/>
    </row>
    <row r="166" spans="1:29" ht="18" customHeight="1" x14ac:dyDescent="0.2">
      <c r="A166" s="8"/>
      <c r="B166" s="16"/>
      <c r="C166" s="15"/>
      <c r="D166" s="17"/>
      <c r="E166" s="17"/>
      <c r="F166" s="8"/>
      <c r="G166" s="18"/>
      <c r="H166" s="8"/>
      <c r="I166" s="8"/>
      <c r="J166" s="8"/>
      <c r="K166" s="8"/>
      <c r="L166" s="8"/>
      <c r="M166" s="8"/>
      <c r="N166" s="8"/>
      <c r="O166" s="8"/>
      <c r="P166" s="8"/>
      <c r="Q166" s="8"/>
      <c r="R166" s="8"/>
      <c r="S166" s="8"/>
      <c r="T166" s="22"/>
      <c r="U166" s="8"/>
      <c r="V166" s="8"/>
      <c r="W166" s="8"/>
      <c r="X166" s="8"/>
      <c r="Y166" s="8"/>
      <c r="Z166" s="8"/>
      <c r="AA166" s="8"/>
      <c r="AB166" s="8"/>
      <c r="AC166" s="8"/>
    </row>
    <row r="167" spans="1:29" ht="18" customHeight="1" x14ac:dyDescent="0.2">
      <c r="A167" s="8"/>
      <c r="B167" s="16"/>
      <c r="C167" s="15"/>
      <c r="D167" s="17"/>
      <c r="E167" s="17"/>
      <c r="F167" s="8"/>
      <c r="G167" s="18"/>
      <c r="H167" s="8"/>
      <c r="I167" s="8"/>
      <c r="J167" s="8"/>
      <c r="K167" s="8"/>
      <c r="L167" s="8"/>
      <c r="M167" s="8"/>
      <c r="N167" s="8"/>
      <c r="O167" s="8"/>
      <c r="P167" s="8"/>
      <c r="Q167" s="8"/>
      <c r="R167" s="8"/>
      <c r="S167" s="8"/>
      <c r="T167" s="22"/>
      <c r="U167" s="8"/>
      <c r="V167" s="8"/>
      <c r="W167" s="8"/>
      <c r="X167" s="8"/>
      <c r="Y167" s="8"/>
      <c r="Z167" s="8"/>
      <c r="AA167" s="8"/>
      <c r="AB167" s="8"/>
      <c r="AC167" s="8"/>
    </row>
    <row r="168" spans="1:29" ht="18" customHeight="1" x14ac:dyDescent="0.2">
      <c r="A168" s="8"/>
      <c r="B168" s="16"/>
      <c r="C168" s="15"/>
      <c r="D168" s="17"/>
      <c r="E168" s="17"/>
      <c r="F168" s="8"/>
      <c r="G168" s="18"/>
      <c r="H168" s="8"/>
      <c r="I168" s="8"/>
      <c r="J168" s="8"/>
      <c r="K168" s="8"/>
      <c r="L168" s="8"/>
      <c r="M168" s="8"/>
      <c r="N168" s="8"/>
      <c r="O168" s="8"/>
      <c r="P168" s="8"/>
      <c r="Q168" s="8"/>
      <c r="R168" s="8"/>
      <c r="S168" s="8"/>
      <c r="T168" s="22"/>
      <c r="U168" s="8"/>
      <c r="V168" s="8"/>
      <c r="W168" s="8"/>
      <c r="X168" s="8"/>
      <c r="Y168" s="8"/>
      <c r="Z168" s="8"/>
      <c r="AA168" s="8"/>
      <c r="AB168" s="8"/>
      <c r="AC168" s="8"/>
    </row>
    <row r="169" spans="1:29" ht="18" customHeight="1" x14ac:dyDescent="0.2">
      <c r="A169" s="8"/>
      <c r="B169" s="16"/>
      <c r="C169" s="15"/>
      <c r="D169" s="17"/>
      <c r="E169" s="17"/>
      <c r="F169" s="8"/>
      <c r="G169" s="18"/>
      <c r="H169" s="8"/>
      <c r="I169" s="8"/>
      <c r="J169" s="8"/>
      <c r="K169" s="8"/>
      <c r="L169" s="8"/>
      <c r="M169" s="8"/>
      <c r="N169" s="8"/>
      <c r="O169" s="8"/>
      <c r="P169" s="8"/>
      <c r="Q169" s="8"/>
      <c r="R169" s="8"/>
      <c r="S169" s="8"/>
      <c r="T169" s="22"/>
      <c r="U169" s="8"/>
      <c r="V169" s="8"/>
      <c r="W169" s="8"/>
      <c r="X169" s="8"/>
      <c r="Y169" s="8"/>
      <c r="Z169" s="8"/>
      <c r="AA169" s="8"/>
      <c r="AB169" s="8"/>
      <c r="AC169" s="8"/>
    </row>
    <row r="170" spans="1:29" ht="18" customHeight="1" x14ac:dyDescent="0.2">
      <c r="A170" s="8"/>
      <c r="B170" s="16"/>
      <c r="C170" s="15"/>
      <c r="D170" s="17"/>
      <c r="E170" s="17"/>
      <c r="F170" s="8"/>
      <c r="G170" s="18"/>
      <c r="H170" s="8"/>
      <c r="I170" s="8"/>
      <c r="J170" s="8"/>
      <c r="K170" s="8"/>
      <c r="L170" s="8"/>
      <c r="M170" s="8"/>
      <c r="N170" s="8"/>
      <c r="O170" s="8"/>
      <c r="P170" s="8"/>
      <c r="Q170" s="8"/>
      <c r="R170" s="8"/>
      <c r="S170" s="8"/>
      <c r="T170" s="22"/>
      <c r="U170" s="8"/>
      <c r="V170" s="8"/>
      <c r="W170" s="8"/>
      <c r="X170" s="8"/>
      <c r="Y170" s="8"/>
      <c r="Z170" s="8"/>
      <c r="AA170" s="8"/>
      <c r="AB170" s="8"/>
      <c r="AC170" s="8"/>
    </row>
    <row r="171" spans="1:29" ht="18" customHeight="1" x14ac:dyDescent="0.2">
      <c r="A171" s="8"/>
      <c r="B171" s="16"/>
      <c r="C171" s="15"/>
      <c r="D171" s="17"/>
      <c r="E171" s="17"/>
      <c r="F171" s="8"/>
      <c r="G171" s="18"/>
      <c r="H171" s="8"/>
      <c r="I171" s="8"/>
      <c r="J171" s="8"/>
      <c r="K171" s="8"/>
      <c r="L171" s="8"/>
      <c r="M171" s="8"/>
      <c r="N171" s="8"/>
      <c r="O171" s="8"/>
      <c r="P171" s="8"/>
      <c r="Q171" s="8"/>
      <c r="R171" s="8"/>
      <c r="S171" s="8"/>
      <c r="T171" s="22"/>
      <c r="U171" s="8"/>
      <c r="V171" s="8"/>
      <c r="W171" s="8"/>
      <c r="X171" s="8"/>
      <c r="Y171" s="8"/>
      <c r="Z171" s="8"/>
      <c r="AA171" s="8"/>
      <c r="AB171" s="8"/>
      <c r="AC171" s="8"/>
    </row>
    <row r="172" spans="1:29" ht="18" customHeight="1" x14ac:dyDescent="0.2">
      <c r="A172" s="8"/>
      <c r="B172" s="16"/>
      <c r="C172" s="15"/>
      <c r="D172" s="17"/>
      <c r="E172" s="17"/>
      <c r="F172" s="8"/>
      <c r="G172" s="18"/>
      <c r="H172" s="8"/>
      <c r="I172" s="8"/>
      <c r="J172" s="8"/>
      <c r="K172" s="8"/>
      <c r="L172" s="8"/>
      <c r="M172" s="8"/>
      <c r="N172" s="8"/>
      <c r="O172" s="8"/>
      <c r="P172" s="8"/>
      <c r="Q172" s="8"/>
      <c r="R172" s="8"/>
      <c r="S172" s="8"/>
      <c r="T172" s="22"/>
      <c r="U172" s="8"/>
      <c r="V172" s="8"/>
      <c r="W172" s="8"/>
      <c r="X172" s="8"/>
      <c r="Y172" s="8"/>
      <c r="Z172" s="8"/>
      <c r="AA172" s="8"/>
      <c r="AB172" s="8"/>
      <c r="AC172" s="8"/>
    </row>
    <row r="173" spans="1:29" ht="18" customHeight="1" x14ac:dyDescent="0.2">
      <c r="A173" s="8"/>
      <c r="B173" s="16"/>
      <c r="C173" s="15"/>
      <c r="D173" s="17"/>
      <c r="E173" s="17"/>
      <c r="F173" s="8"/>
      <c r="G173" s="18"/>
      <c r="H173" s="8"/>
      <c r="I173" s="8"/>
      <c r="J173" s="8"/>
      <c r="K173" s="8"/>
      <c r="L173" s="8"/>
      <c r="M173" s="8"/>
      <c r="N173" s="8"/>
      <c r="O173" s="8"/>
      <c r="P173" s="8"/>
      <c r="Q173" s="8"/>
      <c r="R173" s="8"/>
      <c r="S173" s="8"/>
      <c r="T173" s="22"/>
      <c r="U173" s="8"/>
      <c r="V173" s="8"/>
      <c r="W173" s="8"/>
      <c r="X173" s="8"/>
      <c r="Y173" s="8"/>
      <c r="Z173" s="8"/>
      <c r="AA173" s="8"/>
      <c r="AB173" s="8"/>
      <c r="AC173" s="8"/>
    </row>
    <row r="174" spans="1:29" ht="18" customHeight="1" x14ac:dyDescent="0.2">
      <c r="A174" s="8"/>
      <c r="B174" s="16"/>
      <c r="C174" s="15"/>
      <c r="D174" s="17"/>
      <c r="E174" s="17"/>
      <c r="F174" s="8"/>
      <c r="G174" s="18"/>
      <c r="H174" s="8"/>
      <c r="I174" s="8"/>
      <c r="J174" s="8"/>
      <c r="K174" s="8"/>
      <c r="L174" s="8"/>
      <c r="M174" s="8"/>
      <c r="N174" s="8"/>
      <c r="O174" s="8"/>
      <c r="P174" s="8"/>
      <c r="Q174" s="8"/>
      <c r="R174" s="8"/>
      <c r="S174" s="8"/>
      <c r="T174" s="22"/>
      <c r="U174" s="8"/>
      <c r="V174" s="8"/>
      <c r="W174" s="8"/>
      <c r="X174" s="8"/>
      <c r="Y174" s="8"/>
      <c r="Z174" s="8"/>
      <c r="AA174" s="8"/>
      <c r="AB174" s="8"/>
      <c r="AC174" s="8"/>
    </row>
    <row r="175" spans="1:29" ht="18" customHeight="1" x14ac:dyDescent="0.2">
      <c r="A175" s="8"/>
      <c r="B175" s="16"/>
      <c r="C175" s="15"/>
      <c r="D175" s="17"/>
      <c r="E175" s="17"/>
      <c r="F175" s="8"/>
      <c r="G175" s="18"/>
      <c r="H175" s="8"/>
      <c r="I175" s="8"/>
      <c r="J175" s="8"/>
      <c r="K175" s="8"/>
      <c r="L175" s="8"/>
      <c r="M175" s="8"/>
      <c r="N175" s="8"/>
      <c r="O175" s="8"/>
      <c r="P175" s="8"/>
      <c r="Q175" s="8"/>
      <c r="R175" s="8"/>
      <c r="S175" s="8"/>
      <c r="T175" s="22"/>
      <c r="U175" s="8"/>
      <c r="V175" s="8"/>
      <c r="W175" s="8"/>
      <c r="X175" s="8"/>
      <c r="Y175" s="8"/>
      <c r="Z175" s="8"/>
      <c r="AA175" s="8"/>
      <c r="AB175" s="8"/>
      <c r="AC175" s="8"/>
    </row>
    <row r="176" spans="1:29" ht="18" customHeight="1" x14ac:dyDescent="0.2">
      <c r="A176" s="8"/>
      <c r="B176" s="16"/>
      <c r="C176" s="15"/>
      <c r="D176" s="17"/>
      <c r="E176" s="17"/>
      <c r="F176" s="8"/>
      <c r="G176" s="18"/>
      <c r="H176" s="8"/>
      <c r="I176" s="8"/>
      <c r="J176" s="8"/>
      <c r="K176" s="8"/>
      <c r="L176" s="8"/>
      <c r="M176" s="8"/>
      <c r="N176" s="8"/>
      <c r="O176" s="8"/>
      <c r="P176" s="8"/>
      <c r="Q176" s="8"/>
      <c r="R176" s="8"/>
      <c r="S176" s="8"/>
      <c r="T176" s="22"/>
      <c r="U176" s="8"/>
      <c r="V176" s="8"/>
      <c r="W176" s="8"/>
      <c r="X176" s="8"/>
      <c r="Y176" s="8"/>
      <c r="Z176" s="8"/>
      <c r="AA176" s="8"/>
      <c r="AB176" s="8"/>
      <c r="AC176" s="8"/>
    </row>
    <row r="177" spans="1:29" ht="18" customHeight="1" x14ac:dyDescent="0.2">
      <c r="A177" s="8"/>
      <c r="B177" s="16"/>
      <c r="C177" s="15"/>
      <c r="D177" s="17"/>
      <c r="E177" s="17"/>
      <c r="F177" s="8"/>
      <c r="G177" s="18"/>
      <c r="H177" s="8"/>
      <c r="I177" s="8"/>
      <c r="J177" s="8"/>
      <c r="K177" s="8"/>
      <c r="L177" s="8"/>
      <c r="M177" s="8"/>
      <c r="N177" s="8"/>
      <c r="O177" s="8"/>
      <c r="P177" s="8"/>
      <c r="Q177" s="8"/>
      <c r="R177" s="8"/>
      <c r="S177" s="8"/>
      <c r="T177" s="22"/>
      <c r="U177" s="8"/>
      <c r="V177" s="8"/>
      <c r="W177" s="8"/>
      <c r="X177" s="8"/>
      <c r="Y177" s="8"/>
      <c r="Z177" s="8"/>
      <c r="AA177" s="8"/>
      <c r="AB177" s="8"/>
      <c r="AC177" s="8"/>
    </row>
    <row r="178" spans="1:29" ht="18" customHeight="1" x14ac:dyDescent="0.2">
      <c r="A178" s="8"/>
      <c r="B178" s="16"/>
      <c r="C178" s="15"/>
      <c r="D178" s="17"/>
      <c r="E178" s="17"/>
      <c r="F178" s="8"/>
      <c r="G178" s="18"/>
      <c r="H178" s="8"/>
      <c r="I178" s="8"/>
      <c r="J178" s="8"/>
      <c r="K178" s="8"/>
      <c r="L178" s="8"/>
      <c r="M178" s="8"/>
      <c r="N178" s="8"/>
      <c r="O178" s="8"/>
      <c r="P178" s="8"/>
      <c r="Q178" s="8"/>
      <c r="R178" s="8"/>
      <c r="S178" s="8"/>
      <c r="T178" s="22"/>
      <c r="U178" s="8"/>
      <c r="V178" s="8"/>
      <c r="W178" s="8"/>
      <c r="X178" s="8"/>
      <c r="Y178" s="8"/>
      <c r="Z178" s="8"/>
      <c r="AA178" s="8"/>
      <c r="AB178" s="8"/>
      <c r="AC178" s="8"/>
    </row>
    <row r="179" spans="1:29" ht="18" customHeight="1" x14ac:dyDescent="0.2">
      <c r="A179" s="8"/>
      <c r="B179" s="16"/>
      <c r="C179" s="15"/>
      <c r="D179" s="17"/>
      <c r="E179" s="17"/>
      <c r="F179" s="8"/>
      <c r="G179" s="18"/>
      <c r="H179" s="8"/>
      <c r="I179" s="8"/>
      <c r="J179" s="8"/>
      <c r="K179" s="8"/>
      <c r="L179" s="8"/>
      <c r="M179" s="8"/>
      <c r="N179" s="8"/>
      <c r="O179" s="8"/>
      <c r="P179" s="8"/>
      <c r="Q179" s="8"/>
      <c r="R179" s="8"/>
      <c r="S179" s="8"/>
      <c r="T179" s="22"/>
      <c r="U179" s="8"/>
      <c r="V179" s="8"/>
      <c r="W179" s="8"/>
      <c r="X179" s="8"/>
      <c r="Y179" s="8"/>
      <c r="Z179" s="8"/>
      <c r="AA179" s="8"/>
      <c r="AB179" s="8"/>
      <c r="AC179" s="8"/>
    </row>
    <row r="180" spans="1:29" ht="18" customHeight="1" x14ac:dyDescent="0.2">
      <c r="A180" s="8"/>
      <c r="B180" s="16"/>
      <c r="C180" s="15"/>
      <c r="D180" s="17"/>
      <c r="E180" s="17"/>
      <c r="F180" s="8"/>
      <c r="G180" s="18"/>
      <c r="H180" s="8"/>
      <c r="I180" s="8"/>
      <c r="J180" s="8"/>
      <c r="K180" s="8"/>
      <c r="L180" s="8"/>
      <c r="M180" s="8"/>
      <c r="N180" s="8"/>
      <c r="O180" s="8"/>
      <c r="P180" s="8"/>
      <c r="Q180" s="8"/>
      <c r="R180" s="8"/>
      <c r="S180" s="8"/>
      <c r="T180" s="22"/>
      <c r="U180" s="8"/>
      <c r="V180" s="8"/>
      <c r="W180" s="8"/>
      <c r="X180" s="8"/>
      <c r="Y180" s="8"/>
      <c r="Z180" s="8"/>
      <c r="AA180" s="8"/>
      <c r="AB180" s="8"/>
      <c r="AC180" s="8"/>
    </row>
    <row r="181" spans="1:29" ht="18" customHeight="1" x14ac:dyDescent="0.2">
      <c r="A181" s="8"/>
      <c r="B181" s="16"/>
      <c r="C181" s="15"/>
      <c r="D181" s="17"/>
      <c r="E181" s="17"/>
      <c r="F181" s="8"/>
      <c r="G181" s="18"/>
      <c r="H181" s="8"/>
      <c r="I181" s="8"/>
      <c r="J181" s="8"/>
      <c r="K181" s="8"/>
      <c r="L181" s="8"/>
      <c r="M181" s="8"/>
      <c r="N181" s="8"/>
      <c r="O181" s="8"/>
      <c r="P181" s="8"/>
      <c r="Q181" s="8"/>
      <c r="R181" s="8"/>
      <c r="S181" s="8"/>
      <c r="T181" s="22"/>
      <c r="U181" s="8"/>
      <c r="V181" s="8"/>
      <c r="W181" s="8"/>
      <c r="X181" s="8"/>
      <c r="Y181" s="8"/>
      <c r="Z181" s="8"/>
      <c r="AA181" s="8"/>
      <c r="AB181" s="8"/>
      <c r="AC181" s="8"/>
    </row>
    <row r="182" spans="1:29" ht="18" customHeight="1" x14ac:dyDescent="0.2">
      <c r="A182" s="8"/>
      <c r="B182" s="16"/>
      <c r="C182" s="15"/>
      <c r="D182" s="17"/>
      <c r="E182" s="17"/>
      <c r="F182" s="8"/>
      <c r="G182" s="18"/>
      <c r="H182" s="8"/>
      <c r="I182" s="8"/>
      <c r="J182" s="8"/>
      <c r="K182" s="8"/>
      <c r="L182" s="8"/>
      <c r="M182" s="8"/>
      <c r="N182" s="8"/>
      <c r="O182" s="8"/>
      <c r="P182" s="8"/>
      <c r="Q182" s="8"/>
      <c r="R182" s="8"/>
      <c r="S182" s="8"/>
      <c r="T182" s="22"/>
      <c r="U182" s="8"/>
      <c r="V182" s="8"/>
      <c r="W182" s="8"/>
      <c r="X182" s="8"/>
      <c r="Y182" s="8"/>
      <c r="Z182" s="8"/>
      <c r="AA182" s="8"/>
      <c r="AB182" s="8"/>
      <c r="AC182" s="8"/>
    </row>
    <row r="183" spans="1:29" ht="18" customHeight="1" x14ac:dyDescent="0.2">
      <c r="A183" s="8"/>
      <c r="B183" s="16"/>
      <c r="C183" s="15"/>
      <c r="D183" s="17"/>
      <c r="E183" s="17"/>
      <c r="F183" s="8"/>
      <c r="G183" s="18"/>
      <c r="H183" s="8"/>
      <c r="I183" s="8"/>
      <c r="J183" s="8"/>
      <c r="K183" s="8"/>
      <c r="L183" s="8"/>
      <c r="M183" s="8"/>
      <c r="N183" s="8"/>
      <c r="O183" s="8"/>
      <c r="P183" s="8"/>
      <c r="Q183" s="8"/>
      <c r="R183" s="8"/>
      <c r="S183" s="8"/>
      <c r="T183" s="22"/>
      <c r="U183" s="8"/>
      <c r="V183" s="8"/>
      <c r="W183" s="8"/>
      <c r="X183" s="8"/>
      <c r="Y183" s="8"/>
      <c r="Z183" s="8"/>
      <c r="AA183" s="8"/>
      <c r="AB183" s="8"/>
      <c r="AC183" s="8"/>
    </row>
    <row r="184" spans="1:29" ht="18" customHeight="1" x14ac:dyDescent="0.2">
      <c r="A184" s="8"/>
      <c r="B184" s="16"/>
      <c r="C184" s="15"/>
      <c r="D184" s="17"/>
      <c r="E184" s="17"/>
      <c r="F184" s="8"/>
      <c r="G184" s="18"/>
      <c r="H184" s="8"/>
      <c r="I184" s="8"/>
      <c r="J184" s="8"/>
      <c r="K184" s="8"/>
      <c r="L184" s="8"/>
      <c r="M184" s="8"/>
      <c r="N184" s="8"/>
      <c r="O184" s="8"/>
      <c r="P184" s="8"/>
      <c r="Q184" s="8"/>
      <c r="R184" s="8"/>
      <c r="S184" s="8"/>
      <c r="T184" s="22"/>
      <c r="U184" s="8"/>
      <c r="V184" s="8"/>
      <c r="W184" s="8"/>
      <c r="X184" s="8"/>
      <c r="Y184" s="8"/>
      <c r="Z184" s="8"/>
      <c r="AA184" s="8"/>
      <c r="AB184" s="8"/>
      <c r="AC184" s="8"/>
    </row>
    <row r="185" spans="1:29" ht="18" customHeight="1" x14ac:dyDescent="0.2">
      <c r="A185" s="8"/>
      <c r="B185" s="16"/>
      <c r="C185" s="15"/>
      <c r="D185" s="17"/>
      <c r="E185" s="17"/>
      <c r="F185" s="8"/>
      <c r="G185" s="18"/>
      <c r="H185" s="8"/>
      <c r="I185" s="8"/>
      <c r="J185" s="8"/>
      <c r="K185" s="8"/>
      <c r="L185" s="8"/>
      <c r="M185" s="8"/>
      <c r="N185" s="8"/>
      <c r="O185" s="8"/>
      <c r="P185" s="8"/>
      <c r="Q185" s="8"/>
      <c r="R185" s="8"/>
      <c r="S185" s="8"/>
      <c r="T185" s="22"/>
      <c r="U185" s="8"/>
      <c r="V185" s="8"/>
      <c r="W185" s="8"/>
      <c r="X185" s="8"/>
      <c r="Y185" s="8"/>
      <c r="Z185" s="8"/>
      <c r="AA185" s="8"/>
      <c r="AB185" s="8"/>
      <c r="AC185" s="8"/>
    </row>
    <row r="186" spans="1:29" ht="18" customHeight="1" x14ac:dyDescent="0.2">
      <c r="A186" s="8"/>
      <c r="B186" s="16"/>
      <c r="C186" s="15"/>
      <c r="D186" s="17"/>
      <c r="E186" s="17"/>
      <c r="F186" s="8"/>
      <c r="G186" s="18"/>
      <c r="H186" s="8"/>
      <c r="I186" s="8"/>
      <c r="J186" s="8"/>
      <c r="K186" s="8"/>
      <c r="L186" s="8"/>
      <c r="M186" s="8"/>
      <c r="N186" s="8"/>
      <c r="O186" s="8"/>
      <c r="P186" s="8"/>
      <c r="Q186" s="8"/>
      <c r="R186" s="8"/>
      <c r="S186" s="8"/>
      <c r="T186" s="22"/>
      <c r="U186" s="8"/>
      <c r="V186" s="8"/>
      <c r="W186" s="8"/>
      <c r="X186" s="8"/>
      <c r="Y186" s="8"/>
      <c r="Z186" s="8"/>
      <c r="AA186" s="8"/>
      <c r="AB186" s="8"/>
      <c r="AC186" s="8"/>
    </row>
    <row r="187" spans="1:29" ht="18" customHeight="1" x14ac:dyDescent="0.2">
      <c r="A187" s="8"/>
      <c r="B187" s="16"/>
      <c r="C187" s="15"/>
      <c r="D187" s="17"/>
      <c r="E187" s="17"/>
      <c r="F187" s="8"/>
      <c r="G187" s="18"/>
      <c r="H187" s="8"/>
      <c r="I187" s="8"/>
      <c r="J187" s="8"/>
      <c r="K187" s="8"/>
      <c r="L187" s="8"/>
      <c r="M187" s="8"/>
      <c r="N187" s="8"/>
      <c r="O187" s="8"/>
      <c r="P187" s="8"/>
      <c r="Q187" s="8"/>
      <c r="R187" s="8"/>
      <c r="S187" s="8"/>
      <c r="T187" s="22"/>
      <c r="U187" s="8"/>
      <c r="V187" s="8"/>
      <c r="W187" s="8"/>
      <c r="X187" s="8"/>
      <c r="Y187" s="8"/>
      <c r="Z187" s="8"/>
      <c r="AA187" s="8"/>
      <c r="AB187" s="8"/>
      <c r="AC187" s="8"/>
    </row>
    <row r="188" spans="1:29" ht="18" customHeight="1" x14ac:dyDescent="0.2">
      <c r="A188" s="8"/>
      <c r="B188" s="16"/>
      <c r="C188" s="15"/>
      <c r="D188" s="17"/>
      <c r="E188" s="17"/>
      <c r="F188" s="8"/>
      <c r="G188" s="18"/>
      <c r="H188" s="8"/>
      <c r="I188" s="8"/>
      <c r="J188" s="8"/>
      <c r="K188" s="8"/>
      <c r="L188" s="8"/>
      <c r="M188" s="8"/>
      <c r="N188" s="8"/>
      <c r="O188" s="8"/>
      <c r="P188" s="8"/>
      <c r="Q188" s="8"/>
      <c r="R188" s="8"/>
      <c r="S188" s="8"/>
      <c r="T188" s="22"/>
      <c r="U188" s="8"/>
      <c r="V188" s="8"/>
      <c r="W188" s="8"/>
      <c r="X188" s="8"/>
      <c r="Y188" s="8"/>
      <c r="Z188" s="8"/>
      <c r="AA188" s="8"/>
      <c r="AB188" s="8"/>
      <c r="AC188" s="8"/>
    </row>
    <row r="189" spans="1:29" ht="18" customHeight="1" x14ac:dyDescent="0.2">
      <c r="A189" s="8"/>
      <c r="B189" s="16"/>
      <c r="C189" s="15"/>
      <c r="D189" s="17"/>
      <c r="E189" s="17"/>
      <c r="F189" s="8"/>
      <c r="G189" s="18"/>
      <c r="H189" s="8"/>
      <c r="I189" s="8"/>
      <c r="J189" s="8"/>
      <c r="K189" s="8"/>
      <c r="L189" s="8"/>
      <c r="M189" s="8"/>
      <c r="N189" s="8"/>
      <c r="O189" s="8"/>
      <c r="P189" s="8"/>
      <c r="Q189" s="8"/>
      <c r="R189" s="8"/>
      <c r="S189" s="8"/>
      <c r="T189" s="22"/>
      <c r="U189" s="8"/>
      <c r="V189" s="8"/>
      <c r="W189" s="8"/>
      <c r="X189" s="8"/>
      <c r="Y189" s="8"/>
      <c r="Z189" s="8"/>
      <c r="AA189" s="8"/>
      <c r="AB189" s="8"/>
      <c r="AC189" s="8"/>
    </row>
    <row r="190" spans="1:29" ht="18" customHeight="1" x14ac:dyDescent="0.2">
      <c r="A190" s="8"/>
      <c r="B190" s="16"/>
      <c r="C190" s="15"/>
      <c r="D190" s="17"/>
      <c r="E190" s="17"/>
      <c r="F190" s="8"/>
      <c r="G190" s="18"/>
      <c r="H190" s="8"/>
      <c r="I190" s="8"/>
      <c r="J190" s="8"/>
      <c r="K190" s="8"/>
      <c r="L190" s="8"/>
      <c r="M190" s="8"/>
      <c r="N190" s="8"/>
      <c r="O190" s="8"/>
      <c r="P190" s="8"/>
      <c r="Q190" s="8"/>
      <c r="R190" s="8"/>
      <c r="S190" s="8"/>
      <c r="T190" s="22"/>
      <c r="U190" s="8"/>
      <c r="V190" s="8"/>
      <c r="W190" s="8"/>
      <c r="X190" s="8"/>
      <c r="Y190" s="8"/>
      <c r="Z190" s="8"/>
      <c r="AA190" s="8"/>
      <c r="AB190" s="8"/>
      <c r="AC190" s="8"/>
    </row>
    <row r="191" spans="1:29" ht="18" customHeight="1" x14ac:dyDescent="0.2">
      <c r="A191" s="8"/>
      <c r="B191" s="16"/>
      <c r="C191" s="15"/>
      <c r="D191" s="17"/>
      <c r="E191" s="17"/>
      <c r="F191" s="8"/>
      <c r="G191" s="18"/>
      <c r="H191" s="8"/>
      <c r="I191" s="8"/>
      <c r="J191" s="8"/>
      <c r="K191" s="8"/>
      <c r="L191" s="8"/>
      <c r="M191" s="8"/>
      <c r="N191" s="8"/>
      <c r="O191" s="8"/>
      <c r="P191" s="8"/>
      <c r="Q191" s="8"/>
      <c r="R191" s="8"/>
      <c r="S191" s="8"/>
      <c r="T191" s="22"/>
      <c r="U191" s="8"/>
      <c r="V191" s="8"/>
      <c r="W191" s="8"/>
      <c r="X191" s="8"/>
      <c r="Y191" s="8"/>
      <c r="Z191" s="8"/>
      <c r="AA191" s="8"/>
      <c r="AB191" s="8"/>
      <c r="AC191" s="8"/>
    </row>
    <row r="192" spans="1:29" ht="18" customHeight="1" x14ac:dyDescent="0.2">
      <c r="A192" s="8"/>
      <c r="B192" s="16"/>
      <c r="C192" s="15"/>
      <c r="D192" s="17"/>
      <c r="E192" s="17"/>
      <c r="F192" s="8"/>
      <c r="G192" s="18"/>
      <c r="H192" s="8"/>
      <c r="I192" s="8"/>
      <c r="J192" s="8"/>
      <c r="K192" s="8"/>
      <c r="L192" s="8"/>
      <c r="M192" s="8"/>
      <c r="N192" s="8"/>
      <c r="O192" s="8"/>
      <c r="P192" s="8"/>
      <c r="Q192" s="8"/>
      <c r="R192" s="8"/>
      <c r="S192" s="8"/>
      <c r="T192" s="22"/>
      <c r="U192" s="8"/>
      <c r="V192" s="8"/>
      <c r="W192" s="8"/>
      <c r="X192" s="8"/>
      <c r="Y192" s="8"/>
      <c r="Z192" s="8"/>
      <c r="AA192" s="8"/>
      <c r="AB192" s="8"/>
      <c r="AC192" s="8"/>
    </row>
    <row r="193" spans="1:29" ht="18" customHeight="1" x14ac:dyDescent="0.2">
      <c r="A193" s="8"/>
      <c r="B193" s="16"/>
      <c r="C193" s="15"/>
      <c r="D193" s="17"/>
      <c r="E193" s="17"/>
      <c r="F193" s="8"/>
      <c r="G193" s="18"/>
      <c r="H193" s="8"/>
      <c r="I193" s="8"/>
      <c r="J193" s="8"/>
      <c r="K193" s="8"/>
      <c r="L193" s="8"/>
      <c r="M193" s="8"/>
      <c r="N193" s="8"/>
      <c r="O193" s="8"/>
      <c r="P193" s="8"/>
      <c r="Q193" s="8"/>
      <c r="R193" s="8"/>
      <c r="S193" s="8"/>
      <c r="T193" s="22"/>
      <c r="U193" s="8"/>
      <c r="V193" s="8"/>
      <c r="W193" s="8"/>
      <c r="X193" s="8"/>
      <c r="Y193" s="8"/>
      <c r="Z193" s="8"/>
      <c r="AA193" s="8"/>
      <c r="AB193" s="8"/>
      <c r="AC193" s="8"/>
    </row>
    <row r="194" spans="1:29" ht="18" customHeight="1" x14ac:dyDescent="0.2">
      <c r="A194" s="8"/>
      <c r="B194" s="16"/>
      <c r="C194" s="15"/>
      <c r="D194" s="17"/>
      <c r="E194" s="17"/>
      <c r="F194" s="8"/>
      <c r="G194" s="18"/>
      <c r="H194" s="8"/>
      <c r="I194" s="8"/>
      <c r="J194" s="8"/>
      <c r="K194" s="8"/>
      <c r="L194" s="8"/>
      <c r="M194" s="8"/>
      <c r="N194" s="8"/>
      <c r="O194" s="8"/>
      <c r="P194" s="8"/>
      <c r="Q194" s="8"/>
      <c r="R194" s="8"/>
      <c r="S194" s="8"/>
      <c r="T194" s="22"/>
      <c r="U194" s="8"/>
      <c r="V194" s="8"/>
      <c r="W194" s="8"/>
      <c r="X194" s="8"/>
      <c r="Y194" s="8"/>
      <c r="Z194" s="8"/>
      <c r="AA194" s="8"/>
      <c r="AB194" s="8"/>
      <c r="AC194" s="8"/>
    </row>
    <row r="195" spans="1:29" ht="18" customHeight="1" x14ac:dyDescent="0.2">
      <c r="A195" s="8"/>
      <c r="B195" s="16"/>
      <c r="C195" s="15"/>
      <c r="D195" s="17"/>
      <c r="E195" s="17"/>
      <c r="F195" s="8"/>
      <c r="G195" s="18"/>
      <c r="H195" s="8"/>
      <c r="I195" s="8"/>
      <c r="J195" s="8"/>
      <c r="K195" s="8"/>
      <c r="L195" s="8"/>
      <c r="M195" s="8"/>
      <c r="N195" s="8"/>
      <c r="O195" s="8"/>
      <c r="P195" s="8"/>
      <c r="Q195" s="8"/>
      <c r="R195" s="8"/>
      <c r="S195" s="8"/>
      <c r="T195" s="22"/>
      <c r="U195" s="8"/>
      <c r="V195" s="8"/>
      <c r="W195" s="8"/>
      <c r="X195" s="8"/>
      <c r="Y195" s="8"/>
      <c r="Z195" s="8"/>
      <c r="AA195" s="8"/>
      <c r="AB195" s="8"/>
      <c r="AC195" s="8"/>
    </row>
    <row r="196" spans="1:29" ht="18" customHeight="1" x14ac:dyDescent="0.2">
      <c r="A196" s="8"/>
      <c r="B196" s="16"/>
      <c r="C196" s="15"/>
      <c r="D196" s="17"/>
      <c r="E196" s="17"/>
      <c r="F196" s="8"/>
      <c r="G196" s="18"/>
      <c r="H196" s="8"/>
      <c r="I196" s="8"/>
      <c r="J196" s="8"/>
      <c r="K196" s="8"/>
      <c r="L196" s="8"/>
      <c r="M196" s="8"/>
      <c r="N196" s="8"/>
      <c r="O196" s="8"/>
      <c r="P196" s="8"/>
      <c r="Q196" s="8"/>
      <c r="R196" s="8"/>
      <c r="S196" s="8"/>
      <c r="T196" s="22"/>
      <c r="U196" s="8"/>
      <c r="V196" s="8"/>
      <c r="W196" s="8"/>
      <c r="X196" s="8"/>
      <c r="Y196" s="8"/>
      <c r="Z196" s="8"/>
      <c r="AA196" s="8"/>
      <c r="AB196" s="8"/>
      <c r="AC196" s="8"/>
    </row>
    <row r="197" spans="1:29" ht="18" customHeight="1" x14ac:dyDescent="0.2">
      <c r="A197" s="8"/>
      <c r="B197" s="16"/>
      <c r="C197" s="15"/>
      <c r="D197" s="17"/>
      <c r="E197" s="17"/>
      <c r="F197" s="8"/>
      <c r="G197" s="18"/>
      <c r="H197" s="8"/>
      <c r="I197" s="8"/>
      <c r="J197" s="8"/>
      <c r="K197" s="8"/>
      <c r="L197" s="8"/>
      <c r="M197" s="8"/>
      <c r="N197" s="8"/>
      <c r="O197" s="8"/>
      <c r="P197" s="8"/>
      <c r="Q197" s="8"/>
      <c r="R197" s="8"/>
      <c r="S197" s="8"/>
      <c r="T197" s="22"/>
      <c r="U197" s="8"/>
      <c r="V197" s="8"/>
      <c r="W197" s="8"/>
      <c r="X197" s="8"/>
      <c r="Y197" s="8"/>
      <c r="Z197" s="8"/>
      <c r="AA197" s="8"/>
      <c r="AB197" s="8"/>
      <c r="AC197" s="8"/>
    </row>
    <row r="198" spans="1:29" ht="18" customHeight="1" x14ac:dyDescent="0.2">
      <c r="A198" s="8"/>
      <c r="B198" s="16"/>
      <c r="C198" s="15"/>
      <c r="D198" s="17"/>
      <c r="E198" s="17"/>
      <c r="F198" s="8"/>
      <c r="G198" s="18"/>
      <c r="H198" s="8"/>
      <c r="I198" s="8"/>
      <c r="J198" s="8"/>
      <c r="K198" s="8"/>
      <c r="L198" s="8"/>
      <c r="M198" s="8"/>
      <c r="N198" s="8"/>
      <c r="O198" s="8"/>
      <c r="P198" s="8"/>
      <c r="Q198" s="8"/>
      <c r="R198" s="8"/>
      <c r="S198" s="8"/>
      <c r="T198" s="22"/>
      <c r="U198" s="8"/>
      <c r="V198" s="8"/>
      <c r="W198" s="8"/>
      <c r="X198" s="8"/>
      <c r="Y198" s="8"/>
      <c r="Z198" s="8"/>
      <c r="AA198" s="8"/>
      <c r="AB198" s="8"/>
      <c r="AC198" s="8"/>
    </row>
    <row r="199" spans="1:29" ht="18" customHeight="1" x14ac:dyDescent="0.2">
      <c r="A199" s="8"/>
      <c r="B199" s="16"/>
      <c r="C199" s="15"/>
      <c r="D199" s="17"/>
      <c r="E199" s="17"/>
      <c r="F199" s="8"/>
      <c r="G199" s="18"/>
      <c r="H199" s="8"/>
      <c r="I199" s="8"/>
      <c r="J199" s="8"/>
      <c r="K199" s="8"/>
      <c r="L199" s="8"/>
      <c r="M199" s="8"/>
      <c r="N199" s="8"/>
      <c r="O199" s="8"/>
      <c r="P199" s="8"/>
      <c r="Q199" s="8"/>
      <c r="R199" s="8"/>
      <c r="S199" s="8"/>
      <c r="T199" s="22"/>
      <c r="U199" s="8"/>
      <c r="V199" s="8"/>
      <c r="W199" s="8"/>
      <c r="X199" s="8"/>
      <c r="Y199" s="8"/>
      <c r="Z199" s="8"/>
      <c r="AA199" s="8"/>
      <c r="AB199" s="8"/>
      <c r="AC199" s="8"/>
    </row>
    <row r="200" spans="1:29" ht="18" customHeight="1" x14ac:dyDescent="0.2">
      <c r="A200" s="8"/>
      <c r="B200" s="16"/>
      <c r="C200" s="15"/>
      <c r="D200" s="17"/>
      <c r="E200" s="17"/>
      <c r="F200" s="8"/>
      <c r="G200" s="18"/>
      <c r="H200" s="8"/>
      <c r="I200" s="8"/>
      <c r="J200" s="8"/>
      <c r="K200" s="8"/>
      <c r="L200" s="8"/>
      <c r="M200" s="8"/>
      <c r="N200" s="8"/>
      <c r="O200" s="8"/>
      <c r="P200" s="8"/>
      <c r="Q200" s="8"/>
      <c r="R200" s="8"/>
      <c r="S200" s="8"/>
      <c r="T200" s="22"/>
      <c r="U200" s="8"/>
      <c r="V200" s="8"/>
      <c r="W200" s="8"/>
      <c r="X200" s="8"/>
      <c r="Y200" s="8"/>
      <c r="Z200" s="8"/>
      <c r="AA200" s="8"/>
      <c r="AB200" s="8"/>
      <c r="AC200" s="8"/>
    </row>
    <row r="201" spans="1:29" ht="18" customHeight="1" x14ac:dyDescent="0.2">
      <c r="A201" s="8"/>
      <c r="B201" s="16"/>
      <c r="C201" s="15"/>
      <c r="D201" s="17"/>
      <c r="E201" s="17"/>
      <c r="F201" s="8"/>
      <c r="G201" s="18"/>
      <c r="H201" s="8"/>
      <c r="I201" s="8"/>
      <c r="J201" s="8"/>
      <c r="K201" s="8"/>
      <c r="L201" s="8"/>
      <c r="M201" s="8"/>
      <c r="N201" s="8"/>
      <c r="O201" s="8"/>
      <c r="P201" s="8"/>
      <c r="Q201" s="8"/>
      <c r="R201" s="8"/>
      <c r="S201" s="8"/>
      <c r="T201" s="22"/>
      <c r="U201" s="8"/>
      <c r="V201" s="8"/>
      <c r="W201" s="8"/>
      <c r="X201" s="8"/>
      <c r="Y201" s="8"/>
      <c r="Z201" s="8"/>
      <c r="AA201" s="8"/>
      <c r="AB201" s="8"/>
      <c r="AC201" s="8"/>
    </row>
    <row r="202" spans="1:29" ht="18" customHeight="1" x14ac:dyDescent="0.2">
      <c r="A202" s="8"/>
      <c r="B202" s="16"/>
      <c r="C202" s="15"/>
      <c r="D202" s="17"/>
      <c r="E202" s="17"/>
      <c r="F202" s="8"/>
      <c r="G202" s="18"/>
      <c r="H202" s="8"/>
      <c r="I202" s="8"/>
      <c r="J202" s="8"/>
      <c r="K202" s="8"/>
      <c r="L202" s="8"/>
      <c r="M202" s="8"/>
      <c r="N202" s="8"/>
      <c r="O202" s="8"/>
      <c r="P202" s="8"/>
      <c r="Q202" s="8"/>
      <c r="R202" s="8"/>
      <c r="S202" s="8"/>
      <c r="T202" s="22"/>
      <c r="U202" s="8"/>
      <c r="V202" s="8"/>
      <c r="W202" s="8"/>
      <c r="X202" s="8"/>
      <c r="Y202" s="8"/>
      <c r="Z202" s="8"/>
      <c r="AA202" s="8"/>
      <c r="AB202" s="8"/>
      <c r="AC202" s="8"/>
    </row>
    <row r="203" spans="1:29" ht="18" customHeight="1" x14ac:dyDescent="0.2">
      <c r="A203" s="8"/>
      <c r="B203" s="16"/>
      <c r="C203" s="15"/>
      <c r="D203" s="17"/>
      <c r="E203" s="17"/>
      <c r="F203" s="8"/>
      <c r="G203" s="18"/>
      <c r="H203" s="8"/>
      <c r="I203" s="8"/>
      <c r="J203" s="8"/>
      <c r="K203" s="8"/>
      <c r="L203" s="8"/>
      <c r="M203" s="8"/>
      <c r="N203" s="8"/>
      <c r="O203" s="8"/>
      <c r="P203" s="8"/>
      <c r="Q203" s="8"/>
      <c r="R203" s="8"/>
      <c r="S203" s="8"/>
      <c r="T203" s="22"/>
      <c r="U203" s="8"/>
      <c r="V203" s="8"/>
      <c r="W203" s="8"/>
      <c r="X203" s="8"/>
      <c r="Y203" s="8"/>
      <c r="Z203" s="8"/>
      <c r="AA203" s="8"/>
      <c r="AB203" s="8"/>
      <c r="AC203" s="8"/>
    </row>
    <row r="204" spans="1:29" ht="18" customHeight="1" x14ac:dyDescent="0.2">
      <c r="A204" s="8"/>
      <c r="B204" s="16"/>
      <c r="C204" s="15"/>
      <c r="D204" s="17"/>
      <c r="E204" s="17"/>
      <c r="F204" s="8"/>
      <c r="G204" s="18"/>
      <c r="H204" s="8"/>
      <c r="I204" s="8"/>
      <c r="J204" s="8"/>
      <c r="K204" s="8"/>
      <c r="L204" s="8"/>
      <c r="M204" s="8"/>
      <c r="N204" s="8"/>
      <c r="O204" s="8"/>
      <c r="P204" s="8"/>
      <c r="Q204" s="8"/>
      <c r="R204" s="8"/>
      <c r="S204" s="8"/>
      <c r="T204" s="22"/>
      <c r="U204" s="8"/>
      <c r="V204" s="8"/>
      <c r="W204" s="8"/>
      <c r="X204" s="8"/>
      <c r="Y204" s="8"/>
      <c r="Z204" s="8"/>
      <c r="AA204" s="8"/>
      <c r="AB204" s="8"/>
      <c r="AC204" s="8"/>
    </row>
    <row r="205" spans="1:29" ht="18" customHeight="1" x14ac:dyDescent="0.2">
      <c r="A205" s="8"/>
      <c r="B205" s="16"/>
      <c r="C205" s="15"/>
      <c r="D205" s="17"/>
      <c r="E205" s="17"/>
      <c r="F205" s="8"/>
      <c r="G205" s="18"/>
      <c r="H205" s="8"/>
      <c r="I205" s="8"/>
      <c r="J205" s="8"/>
      <c r="K205" s="8"/>
      <c r="L205" s="8"/>
      <c r="M205" s="8"/>
      <c r="N205" s="8"/>
      <c r="O205" s="8"/>
      <c r="P205" s="8"/>
      <c r="Q205" s="8"/>
      <c r="R205" s="8"/>
      <c r="S205" s="8"/>
      <c r="T205" s="22"/>
      <c r="U205" s="8"/>
      <c r="V205" s="8"/>
      <c r="W205" s="8"/>
      <c r="X205" s="8"/>
      <c r="Y205" s="8"/>
      <c r="Z205" s="8"/>
      <c r="AA205" s="8"/>
      <c r="AB205" s="8"/>
      <c r="AC205" s="8"/>
    </row>
    <row r="206" spans="1:29" ht="18" customHeight="1" x14ac:dyDescent="0.2">
      <c r="A206" s="8"/>
      <c r="B206" s="16"/>
      <c r="C206" s="15"/>
      <c r="D206" s="17"/>
      <c r="E206" s="17"/>
      <c r="F206" s="8"/>
      <c r="G206" s="18"/>
      <c r="H206" s="8"/>
      <c r="I206" s="8"/>
      <c r="J206" s="8"/>
      <c r="K206" s="8"/>
      <c r="L206" s="8"/>
      <c r="M206" s="8"/>
      <c r="N206" s="8"/>
      <c r="O206" s="8"/>
      <c r="P206" s="8"/>
      <c r="Q206" s="8"/>
      <c r="R206" s="8"/>
      <c r="S206" s="8"/>
      <c r="T206" s="22"/>
      <c r="U206" s="8"/>
      <c r="V206" s="8"/>
      <c r="W206" s="8"/>
      <c r="X206" s="8"/>
      <c r="Y206" s="8"/>
      <c r="Z206" s="8"/>
      <c r="AA206" s="8"/>
      <c r="AB206" s="8"/>
      <c r="AC206" s="8"/>
    </row>
    <row r="207" spans="1:29" ht="18" customHeight="1" x14ac:dyDescent="0.2">
      <c r="A207" s="8"/>
      <c r="B207" s="16"/>
      <c r="C207" s="15"/>
      <c r="D207" s="17"/>
      <c r="E207" s="17"/>
      <c r="F207" s="8"/>
      <c r="G207" s="18"/>
      <c r="H207" s="8"/>
      <c r="I207" s="8"/>
      <c r="J207" s="8"/>
      <c r="K207" s="8"/>
      <c r="L207" s="8"/>
      <c r="M207" s="8"/>
      <c r="N207" s="8"/>
      <c r="O207" s="8"/>
      <c r="P207" s="8"/>
      <c r="Q207" s="8"/>
      <c r="R207" s="8"/>
      <c r="S207" s="8"/>
      <c r="T207" s="22"/>
      <c r="U207" s="8"/>
      <c r="V207" s="8"/>
      <c r="W207" s="8"/>
      <c r="X207" s="8"/>
      <c r="Y207" s="8"/>
      <c r="Z207" s="8"/>
      <c r="AA207" s="8"/>
      <c r="AB207" s="8"/>
      <c r="AC207" s="8"/>
    </row>
    <row r="208" spans="1:29" ht="18" customHeight="1" x14ac:dyDescent="0.2">
      <c r="A208" s="8"/>
      <c r="B208" s="16"/>
      <c r="C208" s="15"/>
      <c r="D208" s="17"/>
      <c r="E208" s="17"/>
      <c r="F208" s="8"/>
      <c r="G208" s="18"/>
      <c r="H208" s="8"/>
      <c r="I208" s="8"/>
      <c r="J208" s="8"/>
      <c r="K208" s="8"/>
      <c r="L208" s="8"/>
      <c r="M208" s="8"/>
      <c r="N208" s="8"/>
      <c r="O208" s="8"/>
      <c r="P208" s="8"/>
      <c r="Q208" s="8"/>
      <c r="R208" s="8"/>
      <c r="S208" s="8"/>
      <c r="T208" s="22"/>
      <c r="U208" s="8"/>
      <c r="V208" s="8"/>
      <c r="W208" s="8"/>
      <c r="X208" s="8"/>
      <c r="Y208" s="8"/>
      <c r="Z208" s="8"/>
      <c r="AA208" s="8"/>
      <c r="AB208" s="8"/>
      <c r="AC208" s="8"/>
    </row>
    <row r="209" spans="1:29" ht="18" customHeight="1" x14ac:dyDescent="0.2">
      <c r="A209" s="8"/>
      <c r="B209" s="16"/>
      <c r="C209" s="15"/>
      <c r="D209" s="17"/>
      <c r="E209" s="17"/>
      <c r="F209" s="8"/>
      <c r="G209" s="18"/>
      <c r="H209" s="8"/>
      <c r="I209" s="8"/>
      <c r="J209" s="8"/>
      <c r="K209" s="8"/>
      <c r="L209" s="8"/>
      <c r="M209" s="8"/>
      <c r="N209" s="8"/>
      <c r="O209" s="8"/>
      <c r="P209" s="8"/>
      <c r="Q209" s="8"/>
      <c r="R209" s="8"/>
      <c r="S209" s="8"/>
      <c r="T209" s="22"/>
      <c r="U209" s="8"/>
      <c r="V209" s="8"/>
      <c r="W209" s="8"/>
      <c r="X209" s="8"/>
      <c r="Y209" s="8"/>
      <c r="Z209" s="8"/>
      <c r="AA209" s="8"/>
      <c r="AB209" s="8"/>
      <c r="AC209" s="8"/>
    </row>
    <row r="210" spans="1:29" ht="18" customHeight="1" x14ac:dyDescent="0.2">
      <c r="A210" s="8"/>
      <c r="B210" s="16"/>
      <c r="C210" s="15"/>
      <c r="D210" s="17"/>
      <c r="E210" s="17"/>
      <c r="F210" s="8"/>
      <c r="G210" s="18"/>
      <c r="H210" s="8"/>
      <c r="I210" s="8"/>
      <c r="J210" s="8"/>
      <c r="K210" s="8"/>
      <c r="L210" s="8"/>
      <c r="M210" s="8"/>
      <c r="N210" s="8"/>
      <c r="O210" s="8"/>
      <c r="P210" s="8"/>
      <c r="Q210" s="8"/>
      <c r="R210" s="8"/>
      <c r="S210" s="8"/>
      <c r="T210" s="22"/>
      <c r="U210" s="8"/>
      <c r="V210" s="8"/>
      <c r="W210" s="8"/>
      <c r="X210" s="8"/>
      <c r="Y210" s="8"/>
      <c r="Z210" s="8"/>
      <c r="AA210" s="8"/>
      <c r="AB210" s="8"/>
      <c r="AC210" s="8"/>
    </row>
    <row r="211" spans="1:29" ht="18" customHeight="1" x14ac:dyDescent="0.2">
      <c r="A211" s="8"/>
      <c r="B211" s="16"/>
      <c r="C211" s="15"/>
      <c r="D211" s="17"/>
      <c r="E211" s="17"/>
      <c r="F211" s="8"/>
      <c r="G211" s="18"/>
      <c r="H211" s="8"/>
      <c r="I211" s="8"/>
      <c r="J211" s="8"/>
      <c r="K211" s="8"/>
      <c r="L211" s="8"/>
      <c r="M211" s="8"/>
      <c r="N211" s="8"/>
      <c r="O211" s="8"/>
      <c r="P211" s="8"/>
      <c r="Q211" s="8"/>
      <c r="R211" s="8"/>
      <c r="S211" s="8"/>
      <c r="T211" s="22"/>
      <c r="U211" s="8"/>
      <c r="V211" s="8"/>
      <c r="W211" s="8"/>
      <c r="X211" s="8"/>
      <c r="Y211" s="8"/>
      <c r="Z211" s="8"/>
      <c r="AA211" s="8"/>
      <c r="AB211" s="8"/>
      <c r="AC211" s="8"/>
    </row>
    <row r="212" spans="1:29" ht="18" customHeight="1" x14ac:dyDescent="0.2">
      <c r="A212" s="8"/>
      <c r="B212" s="16"/>
      <c r="C212" s="15"/>
      <c r="D212" s="17"/>
      <c r="E212" s="17"/>
      <c r="F212" s="8"/>
      <c r="G212" s="18"/>
      <c r="H212" s="8"/>
      <c r="I212" s="8"/>
      <c r="J212" s="8"/>
      <c r="K212" s="8"/>
      <c r="L212" s="8"/>
      <c r="M212" s="8"/>
      <c r="N212" s="8"/>
      <c r="O212" s="8"/>
      <c r="P212" s="8"/>
      <c r="Q212" s="8"/>
      <c r="R212" s="8"/>
      <c r="S212" s="8"/>
      <c r="T212" s="22"/>
      <c r="U212" s="8"/>
      <c r="V212" s="8"/>
      <c r="W212" s="8"/>
      <c r="X212" s="8"/>
      <c r="Y212" s="8"/>
      <c r="Z212" s="8"/>
      <c r="AA212" s="8"/>
      <c r="AB212" s="8"/>
      <c r="AC212" s="8"/>
    </row>
    <row r="213" spans="1:29" ht="18" customHeight="1" x14ac:dyDescent="0.2">
      <c r="A213" s="8"/>
      <c r="B213" s="16"/>
      <c r="C213" s="15"/>
      <c r="D213" s="17"/>
      <c r="E213" s="17"/>
      <c r="F213" s="8"/>
      <c r="G213" s="18"/>
      <c r="H213" s="8"/>
      <c r="I213" s="8"/>
      <c r="J213" s="8"/>
      <c r="K213" s="8"/>
      <c r="L213" s="8"/>
      <c r="M213" s="8"/>
      <c r="N213" s="8"/>
      <c r="O213" s="8"/>
      <c r="P213" s="8"/>
      <c r="Q213" s="8"/>
      <c r="R213" s="8"/>
      <c r="S213" s="8"/>
      <c r="T213" s="22"/>
      <c r="U213" s="8"/>
      <c r="V213" s="8"/>
      <c r="W213" s="8"/>
      <c r="X213" s="8"/>
      <c r="Y213" s="8"/>
      <c r="Z213" s="8"/>
      <c r="AA213" s="8"/>
      <c r="AB213" s="8"/>
      <c r="AC213" s="8"/>
    </row>
    <row r="214" spans="1:29" ht="18" customHeight="1" x14ac:dyDescent="0.2">
      <c r="A214" s="8"/>
      <c r="B214" s="16"/>
      <c r="C214" s="15"/>
      <c r="D214" s="17"/>
      <c r="E214" s="17"/>
      <c r="F214" s="8"/>
      <c r="G214" s="18"/>
      <c r="H214" s="8"/>
      <c r="I214" s="8"/>
      <c r="J214" s="8"/>
      <c r="K214" s="8"/>
      <c r="L214" s="8"/>
      <c r="M214" s="8"/>
      <c r="N214" s="8"/>
      <c r="O214" s="8"/>
      <c r="P214" s="8"/>
      <c r="Q214" s="8"/>
      <c r="R214" s="8"/>
      <c r="S214" s="8"/>
      <c r="T214" s="22"/>
      <c r="U214" s="8"/>
      <c r="V214" s="8"/>
      <c r="W214" s="8"/>
      <c r="X214" s="8"/>
      <c r="Y214" s="8"/>
      <c r="Z214" s="8"/>
      <c r="AA214" s="8"/>
      <c r="AB214" s="8"/>
      <c r="AC214" s="8"/>
    </row>
    <row r="215" spans="1:29" ht="18" customHeight="1" x14ac:dyDescent="0.2">
      <c r="A215" s="8"/>
      <c r="B215" s="16"/>
      <c r="C215" s="15"/>
      <c r="D215" s="17"/>
      <c r="E215" s="17"/>
      <c r="F215" s="8"/>
      <c r="G215" s="18"/>
      <c r="H215" s="8"/>
      <c r="I215" s="8"/>
      <c r="J215" s="8"/>
      <c r="K215" s="8"/>
      <c r="L215" s="8"/>
      <c r="M215" s="8"/>
      <c r="N215" s="8"/>
      <c r="O215" s="8"/>
      <c r="P215" s="8"/>
      <c r="Q215" s="8"/>
      <c r="R215" s="8"/>
      <c r="S215" s="8"/>
      <c r="T215" s="22"/>
      <c r="U215" s="8"/>
      <c r="V215" s="8"/>
      <c r="W215" s="8"/>
      <c r="X215" s="8"/>
      <c r="Y215" s="8"/>
      <c r="Z215" s="8"/>
      <c r="AA215" s="8"/>
      <c r="AB215" s="8"/>
      <c r="AC215" s="8"/>
    </row>
    <row r="216" spans="1:29" ht="18" customHeight="1" x14ac:dyDescent="0.2">
      <c r="A216" s="8"/>
      <c r="B216" s="16"/>
      <c r="C216" s="15"/>
      <c r="D216" s="17"/>
      <c r="E216" s="17"/>
      <c r="F216" s="8"/>
      <c r="G216" s="18"/>
      <c r="H216" s="8"/>
      <c r="I216" s="8"/>
      <c r="J216" s="8"/>
      <c r="K216" s="8"/>
      <c r="L216" s="8"/>
      <c r="M216" s="8"/>
      <c r="N216" s="8"/>
      <c r="O216" s="8"/>
      <c r="P216" s="8"/>
      <c r="Q216" s="8"/>
      <c r="R216" s="8"/>
      <c r="S216" s="8"/>
      <c r="T216" s="22"/>
      <c r="U216" s="8"/>
      <c r="V216" s="8"/>
      <c r="W216" s="8"/>
      <c r="X216" s="8"/>
      <c r="Y216" s="8"/>
      <c r="Z216" s="8"/>
      <c r="AA216" s="8"/>
      <c r="AB216" s="8"/>
      <c r="AC216" s="8"/>
    </row>
    <row r="217" spans="1:29" ht="18" customHeight="1" x14ac:dyDescent="0.2">
      <c r="A217" s="8"/>
      <c r="B217" s="16"/>
      <c r="C217" s="15"/>
      <c r="D217" s="17"/>
      <c r="E217" s="17"/>
      <c r="F217" s="8"/>
      <c r="G217" s="18"/>
      <c r="H217" s="8"/>
      <c r="I217" s="8"/>
      <c r="J217" s="8"/>
      <c r="K217" s="8"/>
      <c r="L217" s="8"/>
      <c r="M217" s="8"/>
      <c r="N217" s="8"/>
      <c r="O217" s="8"/>
      <c r="P217" s="8"/>
      <c r="Q217" s="8"/>
      <c r="R217" s="8"/>
      <c r="S217" s="8"/>
      <c r="T217" s="22"/>
      <c r="U217" s="8"/>
      <c r="V217" s="8"/>
      <c r="W217" s="8"/>
      <c r="X217" s="8"/>
      <c r="Y217" s="8"/>
      <c r="Z217" s="8"/>
      <c r="AA217" s="8"/>
      <c r="AB217" s="8"/>
      <c r="AC217" s="8"/>
    </row>
    <row r="218" spans="1:29" ht="18" customHeight="1" x14ac:dyDescent="0.2">
      <c r="A218" s="8"/>
      <c r="B218" s="16"/>
      <c r="C218" s="15"/>
      <c r="D218" s="17"/>
      <c r="E218" s="17"/>
      <c r="F218" s="8"/>
      <c r="G218" s="18"/>
      <c r="H218" s="8"/>
      <c r="I218" s="8"/>
      <c r="J218" s="8"/>
      <c r="K218" s="8"/>
      <c r="L218" s="8"/>
      <c r="M218" s="8"/>
      <c r="N218" s="8"/>
      <c r="O218" s="8"/>
      <c r="P218" s="8"/>
      <c r="Q218" s="8"/>
      <c r="R218" s="8"/>
      <c r="S218" s="8"/>
      <c r="T218" s="22"/>
      <c r="U218" s="8"/>
      <c r="V218" s="8"/>
      <c r="W218" s="8"/>
      <c r="X218" s="8"/>
      <c r="Y218" s="8"/>
      <c r="Z218" s="8"/>
      <c r="AA218" s="8"/>
      <c r="AB218" s="8"/>
      <c r="AC218" s="8"/>
    </row>
    <row r="219" spans="1:29" ht="18" customHeight="1" x14ac:dyDescent="0.2">
      <c r="A219" s="8"/>
      <c r="B219" s="16"/>
      <c r="C219" s="15"/>
      <c r="D219" s="17"/>
      <c r="E219" s="17"/>
      <c r="F219" s="8"/>
      <c r="G219" s="18"/>
      <c r="H219" s="8"/>
      <c r="I219" s="8"/>
      <c r="J219" s="8"/>
      <c r="K219" s="8"/>
      <c r="L219" s="8"/>
      <c r="M219" s="8"/>
      <c r="N219" s="8"/>
      <c r="O219" s="8"/>
      <c r="P219" s="8"/>
      <c r="Q219" s="8"/>
      <c r="R219" s="8"/>
      <c r="S219" s="8"/>
      <c r="T219" s="22"/>
      <c r="U219" s="8"/>
      <c r="V219" s="8"/>
      <c r="W219" s="8"/>
      <c r="X219" s="8"/>
      <c r="Y219" s="8"/>
      <c r="Z219" s="8"/>
      <c r="AA219" s="8"/>
      <c r="AB219" s="8"/>
      <c r="AC219" s="8"/>
    </row>
    <row r="220" spans="1:29" ht="18" customHeight="1" x14ac:dyDescent="0.2">
      <c r="A220" s="8"/>
      <c r="B220" s="16"/>
      <c r="C220" s="15"/>
      <c r="D220" s="17"/>
      <c r="E220" s="17"/>
      <c r="F220" s="8"/>
      <c r="G220" s="18"/>
      <c r="H220" s="8"/>
      <c r="I220" s="8"/>
      <c r="J220" s="8"/>
      <c r="K220" s="8"/>
      <c r="L220" s="8"/>
      <c r="M220" s="8"/>
      <c r="N220" s="8"/>
      <c r="O220" s="8"/>
      <c r="P220" s="8"/>
      <c r="Q220" s="8"/>
      <c r="R220" s="8"/>
      <c r="S220" s="8"/>
      <c r="T220" s="22"/>
      <c r="U220" s="8"/>
      <c r="V220" s="8"/>
      <c r="W220" s="8"/>
      <c r="X220" s="8"/>
      <c r="Y220" s="8"/>
      <c r="Z220" s="8"/>
      <c r="AA220" s="8"/>
      <c r="AB220" s="8"/>
      <c r="AC220" s="8"/>
    </row>
    <row r="221" spans="1:29" ht="18" customHeight="1" x14ac:dyDescent="0.2">
      <c r="A221" s="8"/>
      <c r="B221" s="16"/>
      <c r="C221" s="15"/>
      <c r="D221" s="17"/>
      <c r="E221" s="17"/>
      <c r="F221" s="8"/>
      <c r="G221" s="18"/>
      <c r="H221" s="8"/>
      <c r="I221" s="8"/>
      <c r="J221" s="8"/>
      <c r="K221" s="8"/>
      <c r="L221" s="8"/>
      <c r="M221" s="8"/>
      <c r="N221" s="8"/>
      <c r="O221" s="8"/>
      <c r="P221" s="8"/>
      <c r="Q221" s="8"/>
      <c r="R221" s="8"/>
      <c r="S221" s="8"/>
      <c r="T221" s="22"/>
      <c r="U221" s="8"/>
      <c r="V221" s="8"/>
      <c r="W221" s="8"/>
      <c r="X221" s="8"/>
      <c r="Y221" s="8"/>
      <c r="Z221" s="8"/>
      <c r="AA221" s="8"/>
      <c r="AB221" s="8"/>
      <c r="AC221" s="8"/>
    </row>
    <row r="222" spans="1:29" ht="18" customHeight="1" x14ac:dyDescent="0.2">
      <c r="A222" s="8"/>
      <c r="B222" s="16"/>
      <c r="C222" s="15"/>
      <c r="D222" s="17"/>
      <c r="E222" s="17"/>
      <c r="F222" s="8"/>
      <c r="G222" s="18"/>
      <c r="H222" s="8"/>
      <c r="I222" s="8"/>
      <c r="J222" s="8"/>
      <c r="K222" s="8"/>
      <c r="L222" s="8"/>
      <c r="M222" s="8"/>
      <c r="N222" s="8"/>
      <c r="O222" s="8"/>
      <c r="P222" s="8"/>
      <c r="Q222" s="8"/>
      <c r="R222" s="8"/>
      <c r="S222" s="8"/>
      <c r="T222" s="22"/>
      <c r="U222" s="8"/>
      <c r="V222" s="8"/>
      <c r="W222" s="8"/>
      <c r="X222" s="8"/>
      <c r="Y222" s="8"/>
      <c r="Z222" s="8"/>
      <c r="AA222" s="8"/>
      <c r="AB222" s="8"/>
      <c r="AC222" s="8"/>
    </row>
    <row r="223" spans="1:29" ht="18" customHeight="1" x14ac:dyDescent="0.2">
      <c r="A223" s="8"/>
      <c r="B223" s="16"/>
      <c r="C223" s="15"/>
      <c r="D223" s="17"/>
      <c r="E223" s="17"/>
      <c r="F223" s="8"/>
      <c r="G223" s="18"/>
      <c r="H223" s="8"/>
      <c r="I223" s="8"/>
      <c r="J223" s="8"/>
      <c r="K223" s="8"/>
      <c r="L223" s="8"/>
      <c r="M223" s="8"/>
      <c r="N223" s="8"/>
      <c r="O223" s="8"/>
      <c r="P223" s="8"/>
      <c r="Q223" s="8"/>
      <c r="R223" s="8"/>
      <c r="S223" s="8"/>
      <c r="T223" s="22"/>
      <c r="U223" s="8"/>
      <c r="V223" s="8"/>
      <c r="W223" s="8"/>
      <c r="X223" s="8"/>
      <c r="Y223" s="8"/>
      <c r="Z223" s="8"/>
      <c r="AA223" s="8"/>
      <c r="AB223" s="8"/>
      <c r="AC223" s="8"/>
    </row>
    <row r="224" spans="1:29" ht="18" customHeight="1" x14ac:dyDescent="0.2">
      <c r="A224" s="8"/>
      <c r="B224" s="16"/>
      <c r="C224" s="15"/>
      <c r="D224" s="17"/>
      <c r="E224" s="17"/>
      <c r="F224" s="8"/>
      <c r="G224" s="18"/>
      <c r="H224" s="8"/>
      <c r="I224" s="8"/>
      <c r="J224" s="8"/>
      <c r="K224" s="8"/>
      <c r="L224" s="8"/>
      <c r="M224" s="8"/>
      <c r="N224" s="8"/>
      <c r="O224" s="8"/>
      <c r="P224" s="8"/>
      <c r="Q224" s="8"/>
      <c r="R224" s="8"/>
      <c r="S224" s="8"/>
      <c r="T224" s="22"/>
      <c r="U224" s="8"/>
      <c r="V224" s="8"/>
      <c r="W224" s="8"/>
      <c r="X224" s="8"/>
      <c r="Y224" s="8"/>
      <c r="Z224" s="8"/>
      <c r="AA224" s="8"/>
      <c r="AB224" s="8"/>
      <c r="AC224" s="8"/>
    </row>
    <row r="225" spans="1:29" ht="18" customHeight="1" x14ac:dyDescent="0.2">
      <c r="A225" s="8"/>
      <c r="B225" s="16"/>
      <c r="C225" s="15"/>
      <c r="D225" s="17"/>
      <c r="E225" s="17"/>
      <c r="F225" s="8"/>
      <c r="G225" s="18"/>
      <c r="H225" s="8"/>
      <c r="I225" s="8"/>
      <c r="J225" s="8"/>
      <c r="K225" s="8"/>
      <c r="L225" s="8"/>
      <c r="M225" s="8"/>
      <c r="N225" s="8"/>
      <c r="O225" s="8"/>
      <c r="P225" s="8"/>
      <c r="Q225" s="8"/>
      <c r="R225" s="8"/>
      <c r="S225" s="8"/>
      <c r="T225" s="22"/>
      <c r="U225" s="8"/>
      <c r="V225" s="8"/>
      <c r="W225" s="8"/>
      <c r="X225" s="8"/>
      <c r="Y225" s="8"/>
      <c r="Z225" s="8"/>
      <c r="AA225" s="8"/>
      <c r="AB225" s="8"/>
      <c r="AC225" s="8"/>
    </row>
    <row r="226" spans="1:29" ht="18" customHeight="1" x14ac:dyDescent="0.2">
      <c r="A226" s="8"/>
      <c r="B226" s="16"/>
      <c r="C226" s="15"/>
      <c r="D226" s="17"/>
      <c r="E226" s="17"/>
      <c r="F226" s="8"/>
      <c r="G226" s="18"/>
      <c r="H226" s="8"/>
      <c r="I226" s="8"/>
      <c r="J226" s="8"/>
      <c r="K226" s="8"/>
      <c r="L226" s="8"/>
      <c r="M226" s="8"/>
      <c r="N226" s="8"/>
      <c r="O226" s="8"/>
      <c r="P226" s="8"/>
      <c r="Q226" s="8"/>
      <c r="R226" s="8"/>
      <c r="S226" s="8"/>
      <c r="T226" s="22"/>
      <c r="U226" s="8"/>
      <c r="V226" s="8"/>
      <c r="W226" s="8"/>
      <c r="X226" s="8"/>
      <c r="Y226" s="8"/>
      <c r="Z226" s="8"/>
      <c r="AA226" s="8"/>
      <c r="AB226" s="8"/>
      <c r="AC226" s="8"/>
    </row>
    <row r="227" spans="1:29" ht="18" customHeight="1" x14ac:dyDescent="0.2">
      <c r="A227" s="8"/>
      <c r="B227" s="16"/>
      <c r="C227" s="15"/>
      <c r="D227" s="17"/>
      <c r="E227" s="17"/>
      <c r="F227" s="8"/>
      <c r="G227" s="18"/>
      <c r="H227" s="8"/>
      <c r="I227" s="8"/>
      <c r="J227" s="8"/>
      <c r="K227" s="8"/>
      <c r="L227" s="8"/>
      <c r="M227" s="8"/>
      <c r="N227" s="8"/>
      <c r="O227" s="8"/>
      <c r="P227" s="8"/>
      <c r="Q227" s="8"/>
      <c r="R227" s="8"/>
      <c r="S227" s="8"/>
      <c r="T227" s="22"/>
      <c r="U227" s="8"/>
      <c r="V227" s="8"/>
      <c r="W227" s="8"/>
      <c r="X227" s="8"/>
      <c r="Y227" s="8"/>
      <c r="Z227" s="8"/>
      <c r="AA227" s="8"/>
      <c r="AB227" s="8"/>
      <c r="AC227" s="8"/>
    </row>
    <row r="228" spans="1:29" ht="18" customHeight="1" x14ac:dyDescent="0.2">
      <c r="A228" s="8"/>
      <c r="B228" s="16"/>
      <c r="C228" s="15"/>
      <c r="D228" s="17"/>
      <c r="E228" s="17"/>
      <c r="F228" s="8"/>
      <c r="G228" s="18"/>
      <c r="H228" s="8"/>
      <c r="I228" s="8"/>
      <c r="J228" s="8"/>
      <c r="K228" s="8"/>
      <c r="L228" s="8"/>
      <c r="M228" s="8"/>
      <c r="N228" s="8"/>
      <c r="O228" s="8"/>
      <c r="P228" s="8"/>
      <c r="Q228" s="8"/>
      <c r="R228" s="8"/>
      <c r="S228" s="8"/>
      <c r="T228" s="22"/>
      <c r="U228" s="8"/>
      <c r="V228" s="8"/>
      <c r="W228" s="8"/>
      <c r="X228" s="8"/>
      <c r="Y228" s="8"/>
      <c r="Z228" s="8"/>
      <c r="AA228" s="8"/>
      <c r="AB228" s="8"/>
      <c r="AC228" s="8"/>
    </row>
    <row r="229" spans="1:29" ht="18" customHeight="1" x14ac:dyDescent="0.2">
      <c r="A229" s="8"/>
      <c r="B229" s="16"/>
      <c r="C229" s="15"/>
      <c r="D229" s="17"/>
      <c r="E229" s="17"/>
      <c r="F229" s="8"/>
      <c r="G229" s="18"/>
      <c r="H229" s="8"/>
      <c r="I229" s="8"/>
      <c r="J229" s="8"/>
      <c r="K229" s="8"/>
      <c r="L229" s="8"/>
      <c r="M229" s="8"/>
      <c r="N229" s="8"/>
      <c r="O229" s="8"/>
      <c r="P229" s="8"/>
      <c r="Q229" s="8"/>
      <c r="R229" s="8"/>
      <c r="S229" s="8"/>
      <c r="T229" s="22"/>
      <c r="U229" s="8"/>
      <c r="V229" s="8"/>
      <c r="W229" s="8"/>
      <c r="X229" s="8"/>
      <c r="Y229" s="8"/>
      <c r="Z229" s="8"/>
      <c r="AA229" s="8"/>
      <c r="AB229" s="8"/>
      <c r="AC229" s="8"/>
    </row>
    <row r="230" spans="1:29" ht="18" customHeight="1" x14ac:dyDescent="0.2">
      <c r="A230" s="8"/>
      <c r="B230" s="16"/>
      <c r="C230" s="15"/>
      <c r="D230" s="17"/>
      <c r="E230" s="17"/>
      <c r="F230" s="8"/>
      <c r="G230" s="18"/>
      <c r="H230" s="8"/>
      <c r="I230" s="8"/>
      <c r="J230" s="8"/>
      <c r="K230" s="8"/>
      <c r="L230" s="8"/>
      <c r="M230" s="8"/>
      <c r="N230" s="8"/>
      <c r="O230" s="8"/>
      <c r="P230" s="8"/>
      <c r="Q230" s="8"/>
      <c r="R230" s="8"/>
      <c r="S230" s="8"/>
      <c r="T230" s="22"/>
      <c r="U230" s="8"/>
      <c r="V230" s="8"/>
      <c r="W230" s="8"/>
      <c r="X230" s="8"/>
      <c r="Y230" s="8"/>
      <c r="Z230" s="8"/>
      <c r="AA230" s="8"/>
      <c r="AB230" s="8"/>
      <c r="AC230" s="8"/>
    </row>
    <row r="231" spans="1:29" ht="18" customHeight="1" x14ac:dyDescent="0.2">
      <c r="A231" s="8"/>
      <c r="B231" s="16"/>
      <c r="C231" s="15"/>
      <c r="D231" s="17"/>
      <c r="E231" s="17"/>
      <c r="F231" s="8"/>
      <c r="G231" s="18"/>
      <c r="H231" s="8"/>
      <c r="I231" s="8"/>
      <c r="J231" s="8"/>
      <c r="K231" s="8"/>
      <c r="L231" s="8"/>
      <c r="M231" s="8"/>
      <c r="N231" s="8"/>
      <c r="O231" s="8"/>
      <c r="P231" s="8"/>
      <c r="Q231" s="8"/>
      <c r="R231" s="8"/>
      <c r="S231" s="8"/>
      <c r="T231" s="22"/>
      <c r="U231" s="8"/>
      <c r="V231" s="8"/>
      <c r="W231" s="8"/>
      <c r="X231" s="8"/>
      <c r="Y231" s="8"/>
      <c r="Z231" s="8"/>
      <c r="AA231" s="8"/>
      <c r="AB231" s="8"/>
      <c r="AC231" s="8"/>
    </row>
    <row r="232" spans="1:29" ht="18" customHeight="1" x14ac:dyDescent="0.2">
      <c r="A232" s="8"/>
      <c r="B232" s="16"/>
      <c r="C232" s="15"/>
      <c r="D232" s="17"/>
      <c r="E232" s="17"/>
      <c r="F232" s="8"/>
      <c r="G232" s="18"/>
      <c r="H232" s="8"/>
      <c r="I232" s="8"/>
      <c r="J232" s="8"/>
      <c r="K232" s="8"/>
      <c r="L232" s="8"/>
      <c r="M232" s="8"/>
      <c r="N232" s="8"/>
      <c r="O232" s="8"/>
      <c r="P232" s="8"/>
      <c r="Q232" s="8"/>
      <c r="R232" s="8"/>
      <c r="S232" s="8"/>
      <c r="T232" s="22"/>
      <c r="U232" s="8"/>
      <c r="V232" s="8"/>
      <c r="W232" s="8"/>
      <c r="X232" s="8"/>
      <c r="Y232" s="8"/>
      <c r="Z232" s="8"/>
      <c r="AA232" s="8"/>
      <c r="AB232" s="8"/>
      <c r="AC232" s="8"/>
    </row>
    <row r="233" spans="1:29" ht="18" customHeight="1" x14ac:dyDescent="0.2">
      <c r="A233" s="8"/>
      <c r="B233" s="16"/>
      <c r="C233" s="15"/>
      <c r="D233" s="17"/>
      <c r="E233" s="17"/>
      <c r="F233" s="8"/>
      <c r="G233" s="18"/>
      <c r="H233" s="8"/>
      <c r="I233" s="8"/>
      <c r="J233" s="8"/>
      <c r="K233" s="8"/>
      <c r="L233" s="8"/>
      <c r="M233" s="8"/>
      <c r="N233" s="8"/>
      <c r="O233" s="8"/>
      <c r="P233" s="8"/>
      <c r="Q233" s="8"/>
      <c r="R233" s="8"/>
      <c r="S233" s="8"/>
      <c r="T233" s="22"/>
      <c r="U233" s="8"/>
      <c r="V233" s="8"/>
      <c r="W233" s="8"/>
      <c r="X233" s="8"/>
      <c r="Y233" s="8"/>
      <c r="Z233" s="8"/>
      <c r="AA233" s="8"/>
      <c r="AB233" s="8"/>
      <c r="AC233" s="8"/>
    </row>
    <row r="234" spans="1:29" ht="18" customHeight="1" x14ac:dyDescent="0.2">
      <c r="A234" s="8"/>
      <c r="B234" s="16"/>
      <c r="C234" s="15"/>
      <c r="D234" s="17"/>
      <c r="E234" s="17"/>
      <c r="F234" s="8"/>
      <c r="G234" s="18"/>
      <c r="H234" s="8"/>
      <c r="I234" s="8"/>
      <c r="J234" s="8"/>
      <c r="K234" s="8"/>
      <c r="L234" s="8"/>
      <c r="M234" s="8"/>
      <c r="N234" s="8"/>
      <c r="O234" s="8"/>
      <c r="P234" s="8"/>
      <c r="Q234" s="8"/>
      <c r="R234" s="8"/>
      <c r="S234" s="8"/>
      <c r="T234" s="22"/>
      <c r="U234" s="8"/>
      <c r="V234" s="8"/>
      <c r="W234" s="8"/>
      <c r="X234" s="8"/>
      <c r="Y234" s="8"/>
      <c r="Z234" s="8"/>
      <c r="AA234" s="8"/>
      <c r="AB234" s="8"/>
      <c r="AC234" s="8"/>
    </row>
    <row r="235" spans="1:29" ht="18" customHeight="1" x14ac:dyDescent="0.2">
      <c r="A235" s="8"/>
      <c r="B235" s="16"/>
      <c r="C235" s="15"/>
      <c r="D235" s="17"/>
      <c r="E235" s="17"/>
      <c r="F235" s="8"/>
      <c r="G235" s="18"/>
      <c r="H235" s="8"/>
      <c r="I235" s="8"/>
      <c r="J235" s="8"/>
      <c r="K235" s="8"/>
      <c r="L235" s="8"/>
      <c r="M235" s="8"/>
      <c r="N235" s="8"/>
      <c r="O235" s="8"/>
      <c r="P235" s="8"/>
      <c r="Q235" s="8"/>
      <c r="R235" s="8"/>
      <c r="S235" s="8"/>
      <c r="T235" s="22"/>
      <c r="U235" s="8"/>
      <c r="V235" s="8"/>
      <c r="W235" s="8"/>
      <c r="X235" s="8"/>
      <c r="Y235" s="8"/>
      <c r="Z235" s="8"/>
      <c r="AA235" s="8"/>
      <c r="AB235" s="8"/>
      <c r="AC235" s="8"/>
    </row>
    <row r="236" spans="1:29" ht="18" customHeight="1" x14ac:dyDescent="0.2">
      <c r="A236" s="8"/>
      <c r="B236" s="16"/>
      <c r="C236" s="15"/>
      <c r="D236" s="17"/>
      <c r="E236" s="17"/>
      <c r="F236" s="8"/>
      <c r="G236" s="18"/>
      <c r="H236" s="8"/>
      <c r="I236" s="8"/>
      <c r="J236" s="8"/>
      <c r="K236" s="8"/>
      <c r="L236" s="8"/>
      <c r="M236" s="8"/>
      <c r="N236" s="8"/>
      <c r="O236" s="8"/>
      <c r="P236" s="8"/>
      <c r="Q236" s="8"/>
      <c r="R236" s="8"/>
      <c r="S236" s="8"/>
      <c r="T236" s="22"/>
      <c r="U236" s="8"/>
      <c r="V236" s="8"/>
      <c r="W236" s="8"/>
      <c r="X236" s="8"/>
      <c r="Y236" s="8"/>
      <c r="Z236" s="8"/>
      <c r="AA236" s="8"/>
      <c r="AB236" s="8"/>
      <c r="AC236" s="8"/>
    </row>
    <row r="237" spans="1:29" ht="18" customHeight="1" x14ac:dyDescent="0.2">
      <c r="A237" s="8"/>
      <c r="B237" s="16"/>
      <c r="C237" s="15"/>
      <c r="D237" s="17"/>
      <c r="E237" s="17"/>
      <c r="F237" s="8"/>
      <c r="G237" s="18"/>
      <c r="H237" s="8"/>
      <c r="I237" s="8"/>
      <c r="J237" s="8"/>
      <c r="K237" s="8"/>
      <c r="L237" s="8"/>
      <c r="M237" s="8"/>
      <c r="N237" s="8"/>
      <c r="O237" s="8"/>
      <c r="P237" s="8"/>
      <c r="Q237" s="8"/>
      <c r="R237" s="8"/>
      <c r="S237" s="8"/>
      <c r="T237" s="22"/>
      <c r="U237" s="8"/>
      <c r="V237" s="8"/>
      <c r="W237" s="8"/>
      <c r="X237" s="8"/>
      <c r="Y237" s="8"/>
      <c r="Z237" s="8"/>
      <c r="AA237" s="8"/>
      <c r="AB237" s="8"/>
      <c r="AC237" s="8"/>
    </row>
    <row r="238" spans="1:29" ht="18" customHeight="1" x14ac:dyDescent="0.2">
      <c r="A238" s="8"/>
      <c r="B238" s="16"/>
      <c r="C238" s="15"/>
      <c r="D238" s="17"/>
      <c r="E238" s="17"/>
      <c r="F238" s="8"/>
      <c r="G238" s="18"/>
      <c r="H238" s="8"/>
      <c r="I238" s="8"/>
      <c r="J238" s="8"/>
      <c r="K238" s="8"/>
      <c r="L238" s="8"/>
      <c r="M238" s="8"/>
      <c r="N238" s="8"/>
      <c r="O238" s="8"/>
      <c r="P238" s="8"/>
      <c r="Q238" s="8"/>
      <c r="R238" s="8"/>
      <c r="S238" s="8"/>
      <c r="T238" s="22"/>
      <c r="U238" s="8"/>
      <c r="V238" s="8"/>
      <c r="W238" s="8"/>
      <c r="X238" s="8"/>
      <c r="Y238" s="8"/>
      <c r="Z238" s="8"/>
      <c r="AA238" s="8"/>
      <c r="AB238" s="8"/>
      <c r="AC238" s="8"/>
    </row>
    <row r="239" spans="1:29" ht="18" customHeight="1" x14ac:dyDescent="0.2">
      <c r="A239" s="8"/>
      <c r="B239" s="16"/>
      <c r="C239" s="15"/>
      <c r="D239" s="17"/>
      <c r="E239" s="17"/>
      <c r="F239" s="8"/>
      <c r="G239" s="18"/>
      <c r="H239" s="8"/>
      <c r="I239" s="8"/>
      <c r="J239" s="8"/>
      <c r="K239" s="8"/>
      <c r="L239" s="8"/>
      <c r="M239" s="8"/>
      <c r="N239" s="8"/>
      <c r="O239" s="8"/>
      <c r="P239" s="8"/>
      <c r="Q239" s="8"/>
      <c r="R239" s="8"/>
      <c r="S239" s="8"/>
      <c r="T239" s="22"/>
      <c r="U239" s="8"/>
      <c r="V239" s="8"/>
      <c r="W239" s="8"/>
      <c r="X239" s="8"/>
      <c r="Y239" s="8"/>
      <c r="Z239" s="8"/>
      <c r="AA239" s="8"/>
      <c r="AB239" s="8"/>
      <c r="AC239" s="8"/>
    </row>
    <row r="240" spans="1:29" ht="18" customHeight="1" x14ac:dyDescent="0.2">
      <c r="A240" s="8"/>
      <c r="B240" s="16"/>
      <c r="C240" s="15"/>
      <c r="D240" s="17"/>
      <c r="E240" s="17"/>
      <c r="F240" s="8"/>
      <c r="G240" s="18"/>
      <c r="H240" s="8"/>
      <c r="I240" s="8"/>
      <c r="J240" s="8"/>
      <c r="K240" s="8"/>
      <c r="L240" s="8"/>
      <c r="M240" s="8"/>
      <c r="N240" s="8"/>
      <c r="O240" s="8"/>
      <c r="P240" s="8"/>
      <c r="Q240" s="8"/>
      <c r="R240" s="8"/>
      <c r="S240" s="8"/>
      <c r="T240" s="22"/>
      <c r="U240" s="8"/>
      <c r="V240" s="8"/>
      <c r="W240" s="8"/>
      <c r="X240" s="8"/>
      <c r="Y240" s="8"/>
      <c r="Z240" s="8"/>
      <c r="AA240" s="8"/>
      <c r="AB240" s="8"/>
      <c r="AC240" s="8"/>
    </row>
    <row r="241" spans="1:29" ht="18" customHeight="1" x14ac:dyDescent="0.2">
      <c r="A241" s="8"/>
      <c r="B241" s="16"/>
      <c r="C241" s="15"/>
      <c r="D241" s="17"/>
      <c r="E241" s="17"/>
      <c r="F241" s="8"/>
      <c r="G241" s="18"/>
      <c r="H241" s="8"/>
      <c r="I241" s="8"/>
      <c r="J241" s="8"/>
      <c r="K241" s="8"/>
      <c r="L241" s="8"/>
      <c r="M241" s="8"/>
      <c r="N241" s="8"/>
      <c r="O241" s="8"/>
      <c r="P241" s="8"/>
      <c r="Q241" s="8"/>
      <c r="R241" s="8"/>
      <c r="S241" s="8"/>
      <c r="T241" s="22"/>
      <c r="U241" s="8"/>
      <c r="V241" s="8"/>
      <c r="W241" s="8"/>
      <c r="X241" s="8"/>
      <c r="Y241" s="8"/>
      <c r="Z241" s="8"/>
      <c r="AA241" s="8"/>
      <c r="AB241" s="8"/>
      <c r="AC241" s="8"/>
    </row>
    <row r="242" spans="1:29" ht="18" customHeight="1" x14ac:dyDescent="0.2">
      <c r="A242" s="8"/>
      <c r="B242" s="16"/>
      <c r="C242" s="15"/>
      <c r="D242" s="17"/>
      <c r="E242" s="17"/>
      <c r="F242" s="8"/>
      <c r="G242" s="18"/>
      <c r="H242" s="8"/>
      <c r="I242" s="8"/>
      <c r="J242" s="8"/>
      <c r="K242" s="8"/>
      <c r="L242" s="8"/>
      <c r="M242" s="8"/>
      <c r="N242" s="8"/>
      <c r="O242" s="8"/>
      <c r="P242" s="8"/>
      <c r="Q242" s="8"/>
      <c r="R242" s="8"/>
      <c r="S242" s="8"/>
      <c r="T242" s="22"/>
      <c r="U242" s="8"/>
      <c r="V242" s="8"/>
      <c r="W242" s="8"/>
      <c r="X242" s="8"/>
      <c r="Y242" s="8"/>
      <c r="Z242" s="8"/>
      <c r="AA242" s="8"/>
      <c r="AB242" s="8"/>
      <c r="AC242" s="8"/>
    </row>
    <row r="243" spans="1:29" ht="18" customHeight="1" x14ac:dyDescent="0.2">
      <c r="A243" s="8"/>
      <c r="B243" s="16"/>
      <c r="C243" s="15"/>
      <c r="D243" s="17"/>
      <c r="E243" s="17"/>
      <c r="F243" s="8"/>
      <c r="G243" s="18"/>
      <c r="H243" s="8"/>
      <c r="I243" s="8"/>
      <c r="J243" s="8"/>
      <c r="K243" s="8"/>
      <c r="L243" s="8"/>
      <c r="M243" s="8"/>
      <c r="N243" s="8"/>
      <c r="O243" s="8"/>
      <c r="P243" s="8"/>
      <c r="Q243" s="8"/>
      <c r="R243" s="8"/>
      <c r="S243" s="8"/>
      <c r="T243" s="22"/>
      <c r="U243" s="8"/>
      <c r="V243" s="8"/>
      <c r="W243" s="8"/>
      <c r="X243" s="8"/>
      <c r="Y243" s="8"/>
      <c r="Z243" s="8"/>
      <c r="AA243" s="8"/>
      <c r="AB243" s="8"/>
      <c r="AC243" s="8"/>
    </row>
    <row r="244" spans="1:29" ht="18" customHeight="1" x14ac:dyDescent="0.2">
      <c r="A244" s="8"/>
      <c r="B244" s="16"/>
      <c r="C244" s="15"/>
      <c r="D244" s="17"/>
      <c r="E244" s="17"/>
      <c r="F244" s="8"/>
      <c r="G244" s="18"/>
      <c r="H244" s="8"/>
      <c r="I244" s="8"/>
      <c r="J244" s="8"/>
      <c r="K244" s="8"/>
      <c r="L244" s="8"/>
      <c r="M244" s="8"/>
      <c r="N244" s="8"/>
      <c r="O244" s="8"/>
      <c r="P244" s="8"/>
      <c r="Q244" s="8"/>
      <c r="R244" s="8"/>
      <c r="S244" s="8"/>
      <c r="T244" s="22"/>
      <c r="U244" s="8"/>
      <c r="V244" s="8"/>
      <c r="W244" s="8"/>
      <c r="X244" s="8"/>
      <c r="Y244" s="8"/>
      <c r="Z244" s="8"/>
      <c r="AA244" s="8"/>
      <c r="AB244" s="8"/>
      <c r="AC244" s="8"/>
    </row>
    <row r="245" spans="1:29" ht="18" customHeight="1" x14ac:dyDescent="0.2">
      <c r="A245" s="8"/>
      <c r="B245" s="16"/>
      <c r="C245" s="15"/>
      <c r="D245" s="17"/>
      <c r="E245" s="17"/>
      <c r="F245" s="8"/>
      <c r="G245" s="18"/>
      <c r="H245" s="8"/>
      <c r="I245" s="8"/>
      <c r="J245" s="8"/>
      <c r="K245" s="8"/>
      <c r="L245" s="8"/>
      <c r="M245" s="8"/>
      <c r="N245" s="8"/>
      <c r="O245" s="8"/>
      <c r="P245" s="8"/>
      <c r="Q245" s="8"/>
      <c r="R245" s="8"/>
      <c r="S245" s="8"/>
      <c r="T245" s="22"/>
      <c r="U245" s="8"/>
      <c r="V245" s="8"/>
      <c r="W245" s="8"/>
      <c r="X245" s="8"/>
      <c r="Y245" s="8"/>
      <c r="Z245" s="8"/>
      <c r="AA245" s="8"/>
      <c r="AB245" s="8"/>
      <c r="AC245" s="8"/>
    </row>
    <row r="246" spans="1:29" ht="18" customHeight="1" x14ac:dyDescent="0.2">
      <c r="A246" s="8"/>
      <c r="B246" s="16"/>
      <c r="C246" s="15"/>
      <c r="D246" s="17"/>
      <c r="E246" s="17"/>
      <c r="F246" s="8"/>
      <c r="G246" s="18"/>
      <c r="H246" s="8"/>
      <c r="I246" s="8"/>
      <c r="J246" s="8"/>
      <c r="K246" s="8"/>
      <c r="L246" s="8"/>
      <c r="M246" s="8"/>
      <c r="N246" s="8"/>
      <c r="O246" s="8"/>
      <c r="P246" s="8"/>
      <c r="Q246" s="8"/>
      <c r="R246" s="8"/>
      <c r="S246" s="8"/>
      <c r="T246" s="22"/>
      <c r="U246" s="8"/>
      <c r="V246" s="8"/>
      <c r="W246" s="8"/>
      <c r="X246" s="8"/>
      <c r="Y246" s="8"/>
      <c r="Z246" s="8"/>
      <c r="AA246" s="8"/>
      <c r="AB246" s="8"/>
      <c r="AC246" s="8"/>
    </row>
    <row r="247" spans="1:29" ht="18" customHeight="1" x14ac:dyDescent="0.2">
      <c r="A247" s="8"/>
      <c r="B247" s="16"/>
      <c r="C247" s="15"/>
      <c r="D247" s="17"/>
      <c r="E247" s="17"/>
      <c r="F247" s="8"/>
      <c r="G247" s="18"/>
      <c r="H247" s="8"/>
      <c r="I247" s="8"/>
      <c r="J247" s="8"/>
      <c r="K247" s="8"/>
      <c r="L247" s="8"/>
      <c r="M247" s="8"/>
      <c r="N247" s="8"/>
      <c r="O247" s="8"/>
      <c r="P247" s="8"/>
      <c r="Q247" s="8"/>
      <c r="R247" s="8"/>
      <c r="S247" s="8"/>
      <c r="T247" s="22"/>
      <c r="U247" s="8"/>
      <c r="V247" s="8"/>
      <c r="W247" s="8"/>
      <c r="X247" s="8"/>
      <c r="Y247" s="8"/>
      <c r="Z247" s="8"/>
      <c r="AA247" s="8"/>
      <c r="AB247" s="8"/>
      <c r="AC247" s="8"/>
    </row>
    <row r="248" spans="1:29" ht="18" customHeight="1" x14ac:dyDescent="0.2">
      <c r="A248" s="8"/>
      <c r="B248" s="16"/>
      <c r="C248" s="15"/>
      <c r="D248" s="17"/>
      <c r="E248" s="17"/>
      <c r="F248" s="8"/>
      <c r="G248" s="18"/>
      <c r="H248" s="8"/>
      <c r="I248" s="8"/>
      <c r="J248" s="8"/>
      <c r="K248" s="8"/>
      <c r="L248" s="8"/>
      <c r="M248" s="8"/>
      <c r="N248" s="8"/>
      <c r="O248" s="8"/>
      <c r="P248" s="8"/>
      <c r="Q248" s="8"/>
      <c r="R248" s="8"/>
      <c r="S248" s="8"/>
      <c r="T248" s="22"/>
      <c r="U248" s="8"/>
      <c r="V248" s="8"/>
      <c r="W248" s="8"/>
      <c r="X248" s="8"/>
      <c r="Y248" s="8"/>
      <c r="Z248" s="8"/>
      <c r="AA248" s="8"/>
      <c r="AB248" s="8"/>
      <c r="AC248" s="8"/>
    </row>
    <row r="249" spans="1:29" ht="18" customHeight="1" x14ac:dyDescent="0.2">
      <c r="A249" s="8"/>
      <c r="B249" s="16"/>
      <c r="C249" s="15"/>
      <c r="D249" s="17"/>
      <c r="E249" s="17"/>
      <c r="F249" s="8"/>
      <c r="G249" s="18"/>
      <c r="H249" s="8"/>
      <c r="I249" s="8"/>
      <c r="J249" s="8"/>
      <c r="K249" s="8"/>
      <c r="L249" s="8"/>
      <c r="M249" s="8"/>
      <c r="N249" s="8"/>
      <c r="O249" s="8"/>
      <c r="P249" s="8"/>
      <c r="Q249" s="8"/>
      <c r="R249" s="8"/>
      <c r="S249" s="8"/>
      <c r="T249" s="22"/>
      <c r="U249" s="8"/>
      <c r="V249" s="8"/>
      <c r="W249" s="8"/>
      <c r="X249" s="8"/>
      <c r="Y249" s="8"/>
      <c r="Z249" s="8"/>
      <c r="AA249" s="8"/>
      <c r="AB249" s="8"/>
      <c r="AC249" s="8"/>
    </row>
    <row r="250" spans="1:29" ht="18" customHeight="1" x14ac:dyDescent="0.2">
      <c r="A250" s="8"/>
      <c r="B250" s="16"/>
      <c r="C250" s="15"/>
      <c r="D250" s="17"/>
      <c r="E250" s="17"/>
      <c r="F250" s="8"/>
      <c r="G250" s="18"/>
      <c r="H250" s="8"/>
      <c r="I250" s="8"/>
      <c r="J250" s="8"/>
      <c r="K250" s="8"/>
      <c r="L250" s="8"/>
      <c r="M250" s="8"/>
      <c r="N250" s="8"/>
      <c r="O250" s="8"/>
      <c r="P250" s="8"/>
      <c r="Q250" s="8"/>
      <c r="R250" s="8"/>
      <c r="S250" s="8"/>
      <c r="T250" s="22"/>
      <c r="U250" s="8"/>
      <c r="V250" s="8"/>
      <c r="W250" s="8"/>
      <c r="X250" s="8"/>
      <c r="Y250" s="8"/>
      <c r="Z250" s="8"/>
      <c r="AA250" s="8"/>
      <c r="AB250" s="8"/>
      <c r="AC250" s="8"/>
    </row>
    <row r="251" spans="1:29" ht="18" customHeight="1" x14ac:dyDescent="0.2">
      <c r="A251" s="8"/>
      <c r="B251" s="16"/>
      <c r="C251" s="15"/>
      <c r="D251" s="17"/>
      <c r="E251" s="17"/>
      <c r="F251" s="8"/>
      <c r="G251" s="18"/>
      <c r="H251" s="8"/>
      <c r="I251" s="8"/>
      <c r="J251" s="8"/>
      <c r="K251" s="8"/>
      <c r="L251" s="8"/>
      <c r="M251" s="8"/>
      <c r="N251" s="8"/>
      <c r="O251" s="8"/>
      <c r="P251" s="8"/>
      <c r="Q251" s="8"/>
      <c r="R251" s="8"/>
      <c r="S251" s="8"/>
      <c r="T251" s="22"/>
      <c r="U251" s="8"/>
      <c r="V251" s="8"/>
      <c r="W251" s="8"/>
      <c r="X251" s="8"/>
      <c r="Y251" s="8"/>
      <c r="Z251" s="8"/>
      <c r="AA251" s="8"/>
      <c r="AB251" s="8"/>
      <c r="AC251" s="8"/>
    </row>
    <row r="252" spans="1:29" ht="18" customHeight="1" x14ac:dyDescent="0.2">
      <c r="A252" s="8"/>
      <c r="B252" s="16"/>
      <c r="C252" s="15"/>
      <c r="D252" s="17"/>
      <c r="E252" s="17"/>
      <c r="F252" s="8"/>
      <c r="G252" s="18"/>
      <c r="H252" s="8"/>
      <c r="I252" s="8"/>
      <c r="J252" s="8"/>
      <c r="K252" s="8"/>
      <c r="L252" s="8"/>
      <c r="M252" s="8"/>
      <c r="N252" s="8"/>
      <c r="O252" s="8"/>
      <c r="P252" s="8"/>
      <c r="Q252" s="8"/>
      <c r="R252" s="8"/>
      <c r="S252" s="8"/>
      <c r="T252" s="22"/>
      <c r="U252" s="8"/>
      <c r="V252" s="8"/>
      <c r="W252" s="8"/>
      <c r="X252" s="8"/>
      <c r="Y252" s="8"/>
      <c r="Z252" s="8"/>
      <c r="AA252" s="8"/>
      <c r="AB252" s="8"/>
      <c r="AC252" s="8"/>
    </row>
    <row r="253" spans="1:29" ht="18" customHeight="1" x14ac:dyDescent="0.2">
      <c r="A253" s="8"/>
      <c r="B253" s="16"/>
      <c r="C253" s="15"/>
      <c r="D253" s="17"/>
      <c r="E253" s="17"/>
      <c r="F253" s="8"/>
      <c r="G253" s="18"/>
      <c r="H253" s="8"/>
      <c r="I253" s="8"/>
      <c r="J253" s="8"/>
      <c r="K253" s="8"/>
      <c r="L253" s="8"/>
      <c r="M253" s="8"/>
      <c r="N253" s="8"/>
      <c r="O253" s="8"/>
      <c r="P253" s="8"/>
      <c r="Q253" s="8"/>
      <c r="R253" s="8"/>
      <c r="S253" s="8"/>
      <c r="T253" s="22"/>
      <c r="U253" s="8"/>
      <c r="V253" s="8"/>
      <c r="W253" s="8"/>
      <c r="X253" s="8"/>
      <c r="Y253" s="8"/>
      <c r="Z253" s="8"/>
      <c r="AA253" s="8"/>
      <c r="AB253" s="8"/>
      <c r="AC253" s="8"/>
    </row>
    <row r="254" spans="1:29" ht="18" customHeight="1" x14ac:dyDescent="0.2">
      <c r="A254" s="8"/>
      <c r="B254" s="16"/>
      <c r="C254" s="15"/>
      <c r="D254" s="17"/>
      <c r="E254" s="17"/>
      <c r="F254" s="8"/>
      <c r="G254" s="18"/>
      <c r="H254" s="8"/>
      <c r="I254" s="8"/>
      <c r="J254" s="8"/>
      <c r="K254" s="8"/>
      <c r="L254" s="8"/>
      <c r="M254" s="8"/>
      <c r="N254" s="8"/>
      <c r="O254" s="8"/>
      <c r="P254" s="8"/>
      <c r="Q254" s="8"/>
      <c r="R254" s="8"/>
      <c r="S254" s="8"/>
      <c r="T254" s="22"/>
      <c r="U254" s="8"/>
      <c r="V254" s="8"/>
      <c r="W254" s="8"/>
      <c r="X254" s="8"/>
      <c r="Y254" s="8"/>
      <c r="Z254" s="8"/>
      <c r="AA254" s="8"/>
      <c r="AB254" s="8"/>
      <c r="AC254" s="8"/>
    </row>
    <row r="255" spans="1:29" ht="18" customHeight="1" x14ac:dyDescent="0.2">
      <c r="A255" s="8"/>
      <c r="B255" s="16"/>
      <c r="C255" s="15"/>
      <c r="D255" s="17"/>
      <c r="E255" s="17"/>
      <c r="F255" s="8"/>
      <c r="G255" s="18"/>
      <c r="H255" s="8"/>
      <c r="I255" s="8"/>
      <c r="J255" s="8"/>
      <c r="K255" s="8"/>
      <c r="L255" s="8"/>
      <c r="M255" s="8"/>
      <c r="N255" s="8"/>
      <c r="O255" s="8"/>
      <c r="P255" s="8"/>
      <c r="Q255" s="8"/>
      <c r="R255" s="8"/>
      <c r="S255" s="8"/>
      <c r="T255" s="22"/>
      <c r="U255" s="8"/>
      <c r="V255" s="8"/>
      <c r="W255" s="8"/>
      <c r="X255" s="8"/>
      <c r="Y255" s="8"/>
      <c r="Z255" s="8"/>
      <c r="AA255" s="8"/>
      <c r="AB255" s="8"/>
      <c r="AC255" s="8"/>
    </row>
    <row r="256" spans="1:29" ht="18" customHeight="1" x14ac:dyDescent="0.2">
      <c r="A256" s="8"/>
      <c r="B256" s="16"/>
      <c r="C256" s="15"/>
      <c r="D256" s="17"/>
      <c r="E256" s="17"/>
      <c r="F256" s="8"/>
      <c r="G256" s="18"/>
      <c r="H256" s="8"/>
      <c r="I256" s="8"/>
      <c r="J256" s="8"/>
      <c r="K256" s="8"/>
      <c r="L256" s="8"/>
      <c r="M256" s="8"/>
      <c r="N256" s="8"/>
      <c r="O256" s="8"/>
      <c r="P256" s="8"/>
      <c r="Q256" s="8"/>
      <c r="R256" s="8"/>
      <c r="S256" s="8"/>
      <c r="T256" s="22"/>
      <c r="U256" s="8"/>
      <c r="V256" s="8"/>
      <c r="W256" s="8"/>
      <c r="X256" s="8"/>
      <c r="Y256" s="8"/>
      <c r="Z256" s="8"/>
      <c r="AA256" s="8"/>
      <c r="AB256" s="8"/>
      <c r="AC256" s="8"/>
    </row>
    <row r="257" spans="1:29" ht="18" customHeight="1" x14ac:dyDescent="0.2">
      <c r="A257" s="8"/>
      <c r="B257" s="16"/>
      <c r="C257" s="15"/>
      <c r="D257" s="17"/>
      <c r="E257" s="17"/>
      <c r="F257" s="8"/>
      <c r="G257" s="18"/>
      <c r="H257" s="8"/>
      <c r="I257" s="8"/>
      <c r="J257" s="8"/>
      <c r="K257" s="8"/>
      <c r="L257" s="8"/>
      <c r="M257" s="8"/>
      <c r="N257" s="8"/>
      <c r="O257" s="8"/>
      <c r="P257" s="8"/>
      <c r="Q257" s="8"/>
      <c r="R257" s="8"/>
      <c r="S257" s="8"/>
      <c r="T257" s="22"/>
      <c r="U257" s="8"/>
      <c r="V257" s="8"/>
      <c r="W257" s="8"/>
      <c r="X257" s="8"/>
      <c r="Y257" s="8"/>
      <c r="Z257" s="8"/>
      <c r="AA257" s="8"/>
      <c r="AB257" s="8"/>
      <c r="AC257" s="8"/>
    </row>
    <row r="258" spans="1:29" ht="18" customHeight="1" x14ac:dyDescent="0.2">
      <c r="A258" s="8"/>
      <c r="B258" s="16"/>
      <c r="C258" s="15"/>
      <c r="D258" s="17"/>
      <c r="E258" s="17"/>
      <c r="F258" s="8"/>
      <c r="G258" s="18"/>
      <c r="H258" s="8"/>
      <c r="I258" s="8"/>
      <c r="J258" s="8"/>
      <c r="K258" s="8"/>
      <c r="L258" s="8"/>
      <c r="M258" s="8"/>
      <c r="N258" s="8"/>
      <c r="O258" s="8"/>
      <c r="P258" s="8"/>
      <c r="Q258" s="8"/>
      <c r="R258" s="8"/>
      <c r="S258" s="8"/>
      <c r="T258" s="22"/>
      <c r="U258" s="8"/>
      <c r="V258" s="8"/>
      <c r="W258" s="8"/>
      <c r="X258" s="8"/>
      <c r="Y258" s="8"/>
      <c r="Z258" s="8"/>
      <c r="AA258" s="8"/>
      <c r="AB258" s="8"/>
      <c r="AC258" s="8"/>
    </row>
    <row r="259" spans="1:29" ht="18" customHeight="1" x14ac:dyDescent="0.2">
      <c r="A259" s="8"/>
      <c r="B259" s="16"/>
      <c r="C259" s="15"/>
      <c r="D259" s="17"/>
      <c r="E259" s="17"/>
      <c r="F259" s="8"/>
      <c r="G259" s="18"/>
      <c r="H259" s="8"/>
      <c r="I259" s="8"/>
      <c r="J259" s="8"/>
      <c r="K259" s="8"/>
      <c r="L259" s="8"/>
      <c r="M259" s="8"/>
      <c r="N259" s="8"/>
      <c r="O259" s="8"/>
      <c r="P259" s="8"/>
      <c r="Q259" s="8"/>
      <c r="R259" s="8"/>
      <c r="S259" s="8"/>
      <c r="T259" s="22"/>
      <c r="U259" s="8"/>
      <c r="V259" s="8"/>
      <c r="W259" s="8"/>
      <c r="X259" s="8"/>
      <c r="Y259" s="8"/>
      <c r="Z259" s="8"/>
      <c r="AA259" s="8"/>
      <c r="AB259" s="8"/>
      <c r="AC259" s="8"/>
    </row>
    <row r="260" spans="1:29" ht="18" customHeight="1" x14ac:dyDescent="0.2">
      <c r="A260" s="8"/>
      <c r="B260" s="16"/>
      <c r="C260" s="15"/>
      <c r="D260" s="17"/>
      <c r="E260" s="17"/>
      <c r="F260" s="8"/>
      <c r="G260" s="18"/>
      <c r="H260" s="8"/>
      <c r="I260" s="8"/>
      <c r="J260" s="8"/>
      <c r="K260" s="8"/>
      <c r="L260" s="8"/>
      <c r="M260" s="8"/>
      <c r="N260" s="8"/>
      <c r="O260" s="8"/>
      <c r="P260" s="8"/>
      <c r="Q260" s="8"/>
      <c r="R260" s="8"/>
      <c r="S260" s="8"/>
      <c r="T260" s="22"/>
      <c r="U260" s="8"/>
      <c r="V260" s="8"/>
      <c r="W260" s="8"/>
      <c r="X260" s="8"/>
      <c r="Y260" s="8"/>
      <c r="Z260" s="8"/>
      <c r="AA260" s="8"/>
      <c r="AB260" s="8"/>
      <c r="AC260" s="8"/>
    </row>
    <row r="261" spans="1:29" ht="18" customHeight="1" x14ac:dyDescent="0.2">
      <c r="A261" s="8"/>
      <c r="B261" s="16"/>
      <c r="C261" s="15"/>
      <c r="D261" s="17"/>
      <c r="E261" s="17"/>
      <c r="F261" s="8"/>
      <c r="G261" s="18"/>
      <c r="H261" s="8"/>
      <c r="I261" s="8"/>
      <c r="J261" s="8"/>
      <c r="K261" s="8"/>
      <c r="L261" s="8"/>
      <c r="M261" s="8"/>
      <c r="N261" s="8"/>
      <c r="O261" s="8"/>
      <c r="P261" s="8"/>
      <c r="Q261" s="8"/>
      <c r="R261" s="8"/>
      <c r="S261" s="8"/>
      <c r="T261" s="22"/>
      <c r="U261" s="8"/>
      <c r="V261" s="8"/>
      <c r="W261" s="8"/>
      <c r="X261" s="8"/>
      <c r="Y261" s="8"/>
      <c r="Z261" s="8"/>
      <c r="AA261" s="8"/>
      <c r="AB261" s="8"/>
      <c r="AC261" s="8"/>
    </row>
    <row r="262" spans="1:29" ht="18" customHeight="1" x14ac:dyDescent="0.2">
      <c r="A262" s="8"/>
      <c r="B262" s="16"/>
      <c r="C262" s="15"/>
      <c r="D262" s="17"/>
      <c r="E262" s="17"/>
      <c r="F262" s="8"/>
      <c r="G262" s="18"/>
      <c r="H262" s="8"/>
      <c r="I262" s="8"/>
      <c r="J262" s="8"/>
      <c r="K262" s="8"/>
      <c r="L262" s="8"/>
      <c r="M262" s="8"/>
      <c r="N262" s="8"/>
      <c r="O262" s="8"/>
      <c r="P262" s="8"/>
      <c r="Q262" s="8"/>
      <c r="R262" s="8"/>
      <c r="S262" s="8"/>
      <c r="T262" s="22"/>
      <c r="U262" s="8"/>
      <c r="V262" s="8"/>
      <c r="W262" s="8"/>
      <c r="X262" s="8"/>
      <c r="Y262" s="8"/>
      <c r="Z262" s="8"/>
      <c r="AA262" s="8"/>
      <c r="AB262" s="8"/>
      <c r="AC262" s="8"/>
    </row>
    <row r="263" spans="1:29" ht="18" customHeight="1" x14ac:dyDescent="0.2">
      <c r="A263" s="8"/>
      <c r="B263" s="16"/>
      <c r="C263" s="15"/>
      <c r="D263" s="17"/>
      <c r="E263" s="17"/>
      <c r="F263" s="8"/>
      <c r="G263" s="18"/>
      <c r="H263" s="8"/>
      <c r="I263" s="8"/>
      <c r="J263" s="8"/>
      <c r="K263" s="8"/>
      <c r="L263" s="8"/>
      <c r="M263" s="8"/>
      <c r="N263" s="8"/>
      <c r="O263" s="8"/>
      <c r="P263" s="8"/>
      <c r="Q263" s="8"/>
      <c r="R263" s="8"/>
      <c r="S263" s="8"/>
      <c r="T263" s="22"/>
      <c r="U263" s="8"/>
      <c r="V263" s="8"/>
      <c r="W263" s="8"/>
      <c r="X263" s="8"/>
      <c r="Y263" s="8"/>
      <c r="Z263" s="8"/>
      <c r="AA263" s="8"/>
      <c r="AB263" s="8"/>
      <c r="AC263" s="8"/>
    </row>
    <row r="264" spans="1:29" ht="18" customHeight="1" x14ac:dyDescent="0.2">
      <c r="A264" s="8"/>
      <c r="B264" s="16"/>
      <c r="C264" s="15"/>
      <c r="D264" s="17"/>
      <c r="E264" s="17"/>
      <c r="F264" s="8"/>
      <c r="G264" s="18"/>
      <c r="H264" s="8"/>
      <c r="I264" s="8"/>
      <c r="J264" s="8"/>
      <c r="K264" s="8"/>
      <c r="L264" s="8"/>
      <c r="M264" s="8"/>
      <c r="N264" s="8"/>
      <c r="O264" s="8"/>
      <c r="P264" s="8"/>
      <c r="Q264" s="8"/>
      <c r="R264" s="8"/>
      <c r="S264" s="8"/>
      <c r="T264" s="22"/>
      <c r="U264" s="8"/>
      <c r="V264" s="8"/>
      <c r="W264" s="8"/>
      <c r="X264" s="8"/>
      <c r="Y264" s="8"/>
      <c r="Z264" s="8"/>
      <c r="AA264" s="8"/>
      <c r="AB264" s="8"/>
      <c r="AC264" s="8"/>
    </row>
    <row r="265" spans="1:29" ht="18" customHeight="1" x14ac:dyDescent="0.2">
      <c r="A265" s="8"/>
      <c r="B265" s="16"/>
      <c r="C265" s="15"/>
      <c r="D265" s="17"/>
      <c r="E265" s="17"/>
      <c r="F265" s="8"/>
      <c r="G265" s="18"/>
      <c r="H265" s="8"/>
      <c r="I265" s="8"/>
      <c r="J265" s="8"/>
      <c r="K265" s="8"/>
      <c r="L265" s="8"/>
      <c r="M265" s="8"/>
      <c r="N265" s="8"/>
      <c r="O265" s="8"/>
      <c r="P265" s="8"/>
      <c r="Q265" s="8"/>
      <c r="R265" s="8"/>
      <c r="S265" s="8"/>
      <c r="T265" s="22"/>
      <c r="U265" s="8"/>
      <c r="V265" s="8"/>
      <c r="W265" s="8"/>
      <c r="X265" s="8"/>
      <c r="Y265" s="8"/>
      <c r="Z265" s="8"/>
      <c r="AA265" s="8"/>
      <c r="AB265" s="8"/>
      <c r="AC265" s="8"/>
    </row>
    <row r="266" spans="1:29" ht="18" customHeight="1" x14ac:dyDescent="0.2">
      <c r="A266" s="8"/>
      <c r="B266" s="16"/>
      <c r="C266" s="15"/>
      <c r="D266" s="17"/>
      <c r="E266" s="17"/>
      <c r="F266" s="8"/>
      <c r="G266" s="18"/>
      <c r="H266" s="8"/>
      <c r="I266" s="8"/>
      <c r="J266" s="8"/>
      <c r="K266" s="8"/>
      <c r="L266" s="8"/>
      <c r="M266" s="8"/>
      <c r="N266" s="8"/>
      <c r="O266" s="8"/>
      <c r="P266" s="8"/>
      <c r="Q266" s="8"/>
      <c r="R266" s="8"/>
      <c r="S266" s="8"/>
      <c r="T266" s="22"/>
      <c r="U266" s="8"/>
      <c r="V266" s="8"/>
      <c r="W266" s="8"/>
      <c r="X266" s="8"/>
      <c r="Y266" s="8"/>
      <c r="Z266" s="8"/>
      <c r="AA266" s="8"/>
      <c r="AB266" s="8"/>
      <c r="AC266" s="8"/>
    </row>
    <row r="267" spans="1:29" ht="18" customHeight="1" x14ac:dyDescent="0.2">
      <c r="A267" s="8"/>
      <c r="B267" s="16"/>
      <c r="C267" s="15"/>
      <c r="D267" s="17"/>
      <c r="E267" s="17"/>
      <c r="F267" s="8"/>
      <c r="G267" s="18"/>
      <c r="H267" s="8"/>
      <c r="I267" s="8"/>
      <c r="J267" s="8"/>
      <c r="K267" s="8"/>
      <c r="L267" s="8"/>
      <c r="M267" s="8"/>
      <c r="N267" s="8"/>
      <c r="O267" s="8"/>
      <c r="P267" s="8"/>
      <c r="Q267" s="8"/>
      <c r="R267" s="8"/>
      <c r="S267" s="8"/>
      <c r="T267" s="22"/>
      <c r="U267" s="8"/>
      <c r="V267" s="8"/>
      <c r="W267" s="8"/>
      <c r="X267" s="8"/>
      <c r="Y267" s="8"/>
      <c r="Z267" s="8"/>
      <c r="AA267" s="8"/>
      <c r="AB267" s="8"/>
      <c r="AC267" s="8"/>
    </row>
    <row r="268" spans="1:29" ht="18" customHeight="1" x14ac:dyDescent="0.2">
      <c r="A268" s="8"/>
      <c r="B268" s="16"/>
      <c r="C268" s="15"/>
      <c r="D268" s="17"/>
      <c r="E268" s="17"/>
      <c r="F268" s="8"/>
      <c r="G268" s="18"/>
      <c r="H268" s="8"/>
      <c r="I268" s="8"/>
      <c r="J268" s="8"/>
      <c r="K268" s="8"/>
      <c r="L268" s="8"/>
      <c r="M268" s="8"/>
      <c r="N268" s="8"/>
      <c r="O268" s="8"/>
      <c r="P268" s="8"/>
      <c r="Q268" s="8"/>
      <c r="R268" s="8"/>
      <c r="S268" s="8"/>
      <c r="T268" s="22"/>
      <c r="U268" s="8"/>
      <c r="V268" s="8"/>
      <c r="W268" s="8"/>
      <c r="X268" s="8"/>
      <c r="Y268" s="8"/>
      <c r="Z268" s="8"/>
      <c r="AA268" s="8"/>
      <c r="AB268" s="8"/>
      <c r="AC268" s="8"/>
    </row>
    <row r="269" spans="1:29" ht="18" customHeight="1" x14ac:dyDescent="0.2">
      <c r="A269" s="8"/>
      <c r="B269" s="16"/>
      <c r="C269" s="15"/>
      <c r="D269" s="17"/>
      <c r="E269" s="17"/>
      <c r="F269" s="8"/>
      <c r="G269" s="18"/>
      <c r="H269" s="8"/>
      <c r="I269" s="8"/>
      <c r="J269" s="8"/>
      <c r="K269" s="8"/>
      <c r="L269" s="8"/>
      <c r="M269" s="8"/>
      <c r="N269" s="8"/>
      <c r="O269" s="8"/>
      <c r="P269" s="8"/>
      <c r="Q269" s="8"/>
      <c r="R269" s="8"/>
      <c r="S269" s="8"/>
      <c r="T269" s="22"/>
      <c r="U269" s="8"/>
      <c r="V269" s="8"/>
      <c r="W269" s="8"/>
      <c r="X269" s="8"/>
      <c r="Y269" s="8"/>
      <c r="Z269" s="8"/>
      <c r="AA269" s="8"/>
      <c r="AB269" s="8"/>
      <c r="AC269" s="8"/>
    </row>
    <row r="270" spans="1:29" ht="18" customHeight="1" x14ac:dyDescent="0.2">
      <c r="A270" s="8"/>
      <c r="B270" s="16"/>
      <c r="C270" s="15"/>
      <c r="D270" s="17"/>
      <c r="E270" s="17"/>
      <c r="F270" s="8"/>
      <c r="G270" s="18"/>
      <c r="H270" s="8"/>
      <c r="I270" s="8"/>
      <c r="J270" s="8"/>
      <c r="K270" s="8"/>
      <c r="L270" s="8"/>
      <c r="M270" s="8"/>
      <c r="N270" s="8"/>
      <c r="O270" s="8"/>
      <c r="P270" s="8"/>
      <c r="Q270" s="8"/>
      <c r="R270" s="8"/>
      <c r="S270" s="8"/>
      <c r="T270" s="22"/>
      <c r="U270" s="8"/>
      <c r="V270" s="8"/>
      <c r="W270" s="8"/>
      <c r="X270" s="8"/>
      <c r="Y270" s="8"/>
      <c r="Z270" s="8"/>
      <c r="AA270" s="8"/>
      <c r="AB270" s="8"/>
      <c r="AC270" s="8"/>
    </row>
    <row r="271" spans="1:29" ht="18" customHeight="1" x14ac:dyDescent="0.2">
      <c r="A271" s="8"/>
      <c r="B271" s="16"/>
      <c r="C271" s="15"/>
      <c r="D271" s="17"/>
      <c r="E271" s="17"/>
      <c r="F271" s="8"/>
      <c r="G271" s="18"/>
      <c r="H271" s="8"/>
      <c r="I271" s="8"/>
      <c r="J271" s="8"/>
      <c r="K271" s="8"/>
      <c r="L271" s="8"/>
      <c r="M271" s="8"/>
      <c r="N271" s="8"/>
      <c r="O271" s="8"/>
      <c r="P271" s="8"/>
      <c r="Q271" s="8"/>
      <c r="R271" s="8"/>
      <c r="S271" s="8"/>
      <c r="T271" s="22"/>
      <c r="U271" s="8"/>
      <c r="V271" s="8"/>
      <c r="W271" s="8"/>
      <c r="X271" s="8"/>
      <c r="Y271" s="8"/>
      <c r="Z271" s="8"/>
      <c r="AA271" s="8"/>
      <c r="AB271" s="8"/>
      <c r="AC271" s="8"/>
    </row>
    <row r="272" spans="1:29" ht="18" customHeight="1" x14ac:dyDescent="0.2">
      <c r="A272" s="8"/>
      <c r="B272" s="16"/>
      <c r="C272" s="15"/>
      <c r="D272" s="17"/>
      <c r="E272" s="17"/>
      <c r="F272" s="8"/>
      <c r="G272" s="18"/>
      <c r="H272" s="8"/>
      <c r="I272" s="8"/>
      <c r="J272" s="8"/>
      <c r="K272" s="8"/>
      <c r="L272" s="8"/>
      <c r="M272" s="8"/>
      <c r="N272" s="8"/>
      <c r="O272" s="8"/>
      <c r="P272" s="8"/>
      <c r="Q272" s="8"/>
      <c r="R272" s="8"/>
      <c r="S272" s="8"/>
      <c r="T272" s="22"/>
      <c r="U272" s="8"/>
      <c r="V272" s="8"/>
      <c r="W272" s="8"/>
      <c r="X272" s="8"/>
      <c r="Y272" s="8"/>
      <c r="Z272" s="8"/>
      <c r="AA272" s="8"/>
      <c r="AB272" s="8"/>
      <c r="AC272" s="8"/>
    </row>
    <row r="273" spans="1:29" ht="18" customHeight="1" x14ac:dyDescent="0.2">
      <c r="A273" s="8"/>
      <c r="B273" s="16"/>
      <c r="C273" s="15"/>
      <c r="D273" s="17"/>
      <c r="E273" s="17"/>
      <c r="F273" s="8"/>
      <c r="G273" s="18"/>
      <c r="H273" s="8"/>
      <c r="I273" s="8"/>
      <c r="J273" s="8"/>
      <c r="K273" s="8"/>
      <c r="L273" s="8"/>
      <c r="M273" s="8"/>
      <c r="N273" s="8"/>
      <c r="O273" s="8"/>
      <c r="P273" s="8"/>
      <c r="Q273" s="8"/>
      <c r="R273" s="8"/>
      <c r="S273" s="8"/>
      <c r="T273" s="22"/>
      <c r="U273" s="8"/>
      <c r="V273" s="8"/>
      <c r="W273" s="8"/>
      <c r="X273" s="8"/>
      <c r="Y273" s="8"/>
      <c r="Z273" s="8"/>
      <c r="AA273" s="8"/>
      <c r="AB273" s="8"/>
      <c r="AC273" s="8"/>
    </row>
    <row r="274" spans="1:29" ht="18" customHeight="1" x14ac:dyDescent="0.2">
      <c r="A274" s="8"/>
      <c r="B274" s="16"/>
      <c r="C274" s="15"/>
      <c r="D274" s="17"/>
      <c r="E274" s="17"/>
      <c r="F274" s="8"/>
      <c r="G274" s="18"/>
      <c r="H274" s="8"/>
      <c r="I274" s="8"/>
      <c r="J274" s="8"/>
      <c r="K274" s="8"/>
      <c r="L274" s="8"/>
      <c r="M274" s="8"/>
      <c r="N274" s="8"/>
      <c r="O274" s="8"/>
      <c r="P274" s="8"/>
      <c r="Q274" s="8"/>
      <c r="R274" s="8"/>
      <c r="S274" s="8"/>
      <c r="T274" s="22"/>
      <c r="U274" s="8"/>
      <c r="V274" s="8"/>
      <c r="W274" s="8"/>
      <c r="X274" s="8"/>
      <c r="Y274" s="8"/>
      <c r="Z274" s="8"/>
      <c r="AA274" s="8"/>
      <c r="AB274" s="8"/>
      <c r="AC274" s="8"/>
    </row>
    <row r="275" spans="1:29" ht="18" customHeight="1" x14ac:dyDescent="0.2">
      <c r="A275" s="8"/>
      <c r="B275" s="16"/>
      <c r="C275" s="15"/>
      <c r="D275" s="17"/>
      <c r="E275" s="17"/>
      <c r="F275" s="8"/>
      <c r="G275" s="18"/>
      <c r="H275" s="8"/>
      <c r="I275" s="8"/>
      <c r="J275" s="8"/>
      <c r="K275" s="8"/>
      <c r="L275" s="8"/>
      <c r="M275" s="8"/>
      <c r="N275" s="8"/>
      <c r="O275" s="8"/>
      <c r="P275" s="8"/>
      <c r="Q275" s="8"/>
      <c r="R275" s="8"/>
      <c r="S275" s="8"/>
      <c r="T275" s="22"/>
      <c r="U275" s="8"/>
      <c r="V275" s="8"/>
      <c r="W275" s="8"/>
      <c r="X275" s="8"/>
      <c r="Y275" s="8"/>
      <c r="Z275" s="8"/>
      <c r="AA275" s="8"/>
      <c r="AB275" s="8"/>
      <c r="AC275" s="8"/>
    </row>
    <row r="276" spans="1:29" ht="18" customHeight="1" x14ac:dyDescent="0.2">
      <c r="A276" s="8"/>
      <c r="B276" s="16"/>
      <c r="C276" s="15"/>
      <c r="D276" s="17"/>
      <c r="E276" s="17"/>
      <c r="F276" s="8"/>
      <c r="G276" s="18"/>
      <c r="H276" s="8"/>
      <c r="I276" s="8"/>
      <c r="J276" s="8"/>
      <c r="K276" s="8"/>
      <c r="L276" s="8"/>
      <c r="M276" s="8"/>
      <c r="N276" s="8"/>
      <c r="O276" s="8"/>
      <c r="P276" s="8"/>
      <c r="Q276" s="8"/>
      <c r="R276" s="8"/>
      <c r="S276" s="8"/>
      <c r="T276" s="22"/>
      <c r="U276" s="8"/>
      <c r="V276" s="8"/>
      <c r="W276" s="8"/>
      <c r="X276" s="8"/>
      <c r="Y276" s="8"/>
      <c r="Z276" s="8"/>
      <c r="AA276" s="8"/>
      <c r="AB276" s="8"/>
      <c r="AC276" s="8"/>
    </row>
    <row r="277" spans="1:29" ht="18" customHeight="1" x14ac:dyDescent="0.2">
      <c r="A277" s="8"/>
      <c r="B277" s="16"/>
      <c r="C277" s="15"/>
      <c r="D277" s="17"/>
      <c r="E277" s="17"/>
      <c r="F277" s="8"/>
      <c r="G277" s="18"/>
      <c r="H277" s="8"/>
      <c r="I277" s="8"/>
      <c r="J277" s="8"/>
      <c r="K277" s="8"/>
      <c r="L277" s="8"/>
      <c r="M277" s="8"/>
      <c r="N277" s="8"/>
      <c r="O277" s="8"/>
      <c r="P277" s="8"/>
      <c r="Q277" s="8"/>
      <c r="R277" s="8"/>
      <c r="S277" s="8"/>
      <c r="T277" s="22"/>
      <c r="U277" s="8"/>
      <c r="V277" s="8"/>
      <c r="W277" s="8"/>
      <c r="X277" s="8"/>
      <c r="Y277" s="8"/>
      <c r="Z277" s="8"/>
      <c r="AA277" s="8"/>
      <c r="AB277" s="8"/>
      <c r="AC277" s="8"/>
    </row>
    <row r="278" spans="1:29" ht="18" customHeight="1" x14ac:dyDescent="0.2">
      <c r="A278" s="8"/>
      <c r="B278" s="16"/>
      <c r="C278" s="15"/>
      <c r="D278" s="17"/>
      <c r="E278" s="17"/>
      <c r="F278" s="8"/>
      <c r="G278" s="18"/>
      <c r="H278" s="8"/>
      <c r="I278" s="8"/>
      <c r="J278" s="8"/>
      <c r="K278" s="8"/>
      <c r="L278" s="8"/>
      <c r="M278" s="8"/>
      <c r="N278" s="8"/>
      <c r="O278" s="8"/>
      <c r="P278" s="8"/>
      <c r="Q278" s="8"/>
      <c r="R278" s="8"/>
      <c r="S278" s="8"/>
      <c r="T278" s="22"/>
      <c r="U278" s="8"/>
      <c r="V278" s="8"/>
      <c r="W278" s="8"/>
      <c r="X278" s="8"/>
      <c r="Y278" s="8"/>
      <c r="Z278" s="8"/>
      <c r="AA278" s="8"/>
      <c r="AB278" s="8"/>
      <c r="AC278" s="8"/>
    </row>
    <row r="279" spans="1:29" ht="18" customHeight="1" x14ac:dyDescent="0.2">
      <c r="A279" s="8"/>
      <c r="B279" s="16"/>
      <c r="C279" s="15"/>
      <c r="D279" s="17"/>
      <c r="E279" s="17"/>
      <c r="F279" s="8"/>
      <c r="G279" s="18"/>
      <c r="H279" s="8"/>
      <c r="I279" s="8"/>
      <c r="J279" s="8"/>
      <c r="K279" s="8"/>
      <c r="L279" s="8"/>
      <c r="M279" s="8"/>
      <c r="N279" s="8"/>
      <c r="O279" s="8"/>
      <c r="P279" s="8"/>
      <c r="Q279" s="8"/>
      <c r="R279" s="8"/>
      <c r="S279" s="8"/>
      <c r="T279" s="22"/>
      <c r="U279" s="8"/>
      <c r="V279" s="8"/>
      <c r="W279" s="8"/>
      <c r="X279" s="8"/>
      <c r="Y279" s="8"/>
      <c r="Z279" s="8"/>
      <c r="AA279" s="8"/>
      <c r="AB279" s="8"/>
      <c r="AC279" s="8"/>
    </row>
    <row r="280" spans="1:29" ht="18" customHeight="1" x14ac:dyDescent="0.2">
      <c r="A280" s="8"/>
      <c r="B280" s="16"/>
      <c r="C280" s="15"/>
      <c r="D280" s="17"/>
      <c r="E280" s="17"/>
      <c r="F280" s="8"/>
      <c r="G280" s="18"/>
      <c r="H280" s="8"/>
      <c r="I280" s="8"/>
      <c r="J280" s="8"/>
      <c r="K280" s="8"/>
      <c r="L280" s="8"/>
      <c r="M280" s="8"/>
      <c r="N280" s="8"/>
      <c r="O280" s="8"/>
      <c r="P280" s="8"/>
      <c r="Q280" s="8"/>
      <c r="R280" s="8"/>
      <c r="S280" s="8"/>
      <c r="T280" s="22"/>
      <c r="U280" s="8"/>
      <c r="V280" s="8"/>
      <c r="W280" s="8"/>
      <c r="X280" s="8"/>
      <c r="Y280" s="8"/>
      <c r="Z280" s="8"/>
      <c r="AA280" s="8"/>
      <c r="AB280" s="8"/>
      <c r="AC280" s="8"/>
    </row>
    <row r="281" spans="1:29" ht="18" customHeight="1" x14ac:dyDescent="0.2">
      <c r="A281" s="8"/>
      <c r="B281" s="16"/>
      <c r="C281" s="15"/>
      <c r="D281" s="17"/>
      <c r="E281" s="17"/>
      <c r="F281" s="8"/>
      <c r="G281" s="18"/>
      <c r="H281" s="8"/>
      <c r="I281" s="8"/>
      <c r="J281" s="8"/>
      <c r="K281" s="8"/>
      <c r="L281" s="8"/>
      <c r="M281" s="8"/>
      <c r="N281" s="8"/>
      <c r="O281" s="8"/>
      <c r="P281" s="8"/>
      <c r="Q281" s="8"/>
      <c r="R281" s="8"/>
      <c r="S281" s="8"/>
      <c r="T281" s="22"/>
      <c r="U281" s="8"/>
      <c r="V281" s="8"/>
      <c r="W281" s="8"/>
      <c r="X281" s="8"/>
      <c r="Y281" s="8"/>
      <c r="Z281" s="8"/>
      <c r="AA281" s="8"/>
      <c r="AB281" s="8"/>
      <c r="AC281" s="8"/>
    </row>
    <row r="282" spans="1:29" ht="18" customHeight="1" x14ac:dyDescent="0.2">
      <c r="A282" s="8"/>
      <c r="B282" s="16"/>
      <c r="C282" s="15"/>
      <c r="D282" s="17"/>
      <c r="E282" s="17"/>
      <c r="F282" s="8"/>
      <c r="G282" s="18"/>
      <c r="H282" s="8"/>
      <c r="I282" s="8"/>
      <c r="J282" s="8"/>
      <c r="K282" s="8"/>
      <c r="L282" s="8"/>
      <c r="M282" s="8"/>
      <c r="N282" s="8"/>
      <c r="O282" s="8"/>
      <c r="P282" s="8"/>
      <c r="Q282" s="8"/>
      <c r="R282" s="8"/>
      <c r="S282" s="8"/>
      <c r="T282" s="22"/>
      <c r="U282" s="8"/>
      <c r="V282" s="8"/>
      <c r="W282" s="8"/>
      <c r="X282" s="8"/>
      <c r="Y282" s="8"/>
      <c r="Z282" s="8"/>
      <c r="AA282" s="8"/>
      <c r="AB282" s="8"/>
      <c r="AC282" s="8"/>
    </row>
    <row r="283" spans="1:29" ht="18" customHeight="1" x14ac:dyDescent="0.2">
      <c r="A283" s="8"/>
      <c r="B283" s="16"/>
      <c r="C283" s="15"/>
      <c r="D283" s="17"/>
      <c r="E283" s="17"/>
      <c r="F283" s="8"/>
      <c r="G283" s="18"/>
      <c r="H283" s="8"/>
      <c r="I283" s="8"/>
      <c r="J283" s="8"/>
      <c r="K283" s="8"/>
      <c r="L283" s="8"/>
      <c r="M283" s="8"/>
      <c r="N283" s="8"/>
      <c r="O283" s="8"/>
      <c r="P283" s="8"/>
      <c r="Q283" s="8"/>
      <c r="R283" s="8"/>
      <c r="S283" s="8"/>
      <c r="T283" s="22"/>
      <c r="U283" s="8"/>
      <c r="V283" s="8"/>
      <c r="W283" s="8"/>
      <c r="X283" s="8"/>
      <c r="Y283" s="8"/>
      <c r="Z283" s="8"/>
      <c r="AA283" s="8"/>
      <c r="AB283" s="8"/>
      <c r="AC283" s="8"/>
    </row>
    <row r="284" spans="1:29" ht="18" customHeight="1" x14ac:dyDescent="0.2">
      <c r="A284" s="8"/>
      <c r="B284" s="16"/>
      <c r="C284" s="15"/>
      <c r="D284" s="17"/>
      <c r="E284" s="17"/>
      <c r="F284" s="8"/>
      <c r="G284" s="18"/>
      <c r="H284" s="8"/>
      <c r="I284" s="8"/>
      <c r="J284" s="8"/>
      <c r="K284" s="8"/>
      <c r="L284" s="8"/>
      <c r="M284" s="8"/>
      <c r="N284" s="8"/>
      <c r="O284" s="8"/>
      <c r="P284" s="8"/>
      <c r="Q284" s="8"/>
      <c r="R284" s="8"/>
      <c r="S284" s="8"/>
      <c r="T284" s="22"/>
      <c r="U284" s="8"/>
      <c r="V284" s="8"/>
      <c r="W284" s="8"/>
      <c r="X284" s="8"/>
      <c r="Y284" s="8"/>
      <c r="Z284" s="8"/>
      <c r="AA284" s="8"/>
      <c r="AB284" s="8"/>
      <c r="AC284" s="8"/>
    </row>
    <row r="285" spans="1:29" ht="18" customHeight="1" x14ac:dyDescent="0.2">
      <c r="A285" s="8"/>
      <c r="B285" s="16"/>
      <c r="C285" s="15"/>
      <c r="D285" s="17"/>
      <c r="E285" s="17"/>
      <c r="F285" s="8"/>
      <c r="G285" s="18"/>
      <c r="H285" s="8"/>
      <c r="I285" s="8"/>
      <c r="J285" s="8"/>
      <c r="K285" s="8"/>
      <c r="L285" s="8"/>
      <c r="M285" s="8"/>
      <c r="N285" s="8"/>
      <c r="O285" s="8"/>
      <c r="P285" s="8"/>
      <c r="Q285" s="8"/>
      <c r="R285" s="8"/>
      <c r="S285" s="8"/>
      <c r="T285" s="22"/>
      <c r="U285" s="8"/>
      <c r="V285" s="8"/>
      <c r="W285" s="8"/>
      <c r="X285" s="8"/>
      <c r="Y285" s="8"/>
      <c r="Z285" s="8"/>
      <c r="AA285" s="8"/>
      <c r="AB285" s="8"/>
      <c r="AC285" s="8"/>
    </row>
    <row r="286" spans="1:29" ht="18" customHeight="1" x14ac:dyDescent="0.2">
      <c r="A286" s="8"/>
      <c r="B286" s="16"/>
      <c r="C286" s="15"/>
      <c r="D286" s="17"/>
      <c r="E286" s="17"/>
      <c r="F286" s="8"/>
      <c r="G286" s="18"/>
      <c r="H286" s="8"/>
      <c r="I286" s="8"/>
      <c r="J286" s="8"/>
      <c r="K286" s="8"/>
      <c r="L286" s="8"/>
      <c r="M286" s="8"/>
      <c r="N286" s="8"/>
      <c r="O286" s="8"/>
      <c r="P286" s="8"/>
      <c r="Q286" s="8"/>
      <c r="R286" s="8"/>
      <c r="S286" s="8"/>
      <c r="T286" s="22"/>
      <c r="U286" s="8"/>
      <c r="V286" s="8"/>
      <c r="W286" s="8"/>
      <c r="X286" s="8"/>
      <c r="Y286" s="8"/>
      <c r="Z286" s="8"/>
      <c r="AA286" s="8"/>
      <c r="AB286" s="8"/>
      <c r="AC286" s="8"/>
    </row>
    <row r="287" spans="1:29" ht="18" customHeight="1" x14ac:dyDescent="0.2">
      <c r="A287" s="8"/>
      <c r="B287" s="16"/>
      <c r="C287" s="15"/>
      <c r="D287" s="17"/>
      <c r="E287" s="17"/>
      <c r="F287" s="8"/>
      <c r="G287" s="18"/>
      <c r="H287" s="8"/>
      <c r="I287" s="8"/>
      <c r="J287" s="8"/>
      <c r="K287" s="8"/>
      <c r="L287" s="8"/>
      <c r="M287" s="8"/>
      <c r="N287" s="8"/>
      <c r="O287" s="8"/>
      <c r="P287" s="8"/>
      <c r="Q287" s="8"/>
      <c r="R287" s="8"/>
      <c r="S287" s="8"/>
      <c r="T287" s="22"/>
      <c r="U287" s="8"/>
      <c r="V287" s="8"/>
      <c r="W287" s="8"/>
      <c r="X287" s="8"/>
      <c r="Y287" s="8"/>
      <c r="Z287" s="8"/>
      <c r="AA287" s="8"/>
      <c r="AB287" s="8"/>
      <c r="AC287" s="8"/>
    </row>
    <row r="288" spans="1:29" ht="18" customHeight="1" x14ac:dyDescent="0.2">
      <c r="A288" s="8"/>
      <c r="B288" s="16"/>
      <c r="C288" s="15"/>
      <c r="D288" s="17"/>
      <c r="E288" s="17"/>
      <c r="F288" s="8"/>
      <c r="G288" s="18"/>
      <c r="H288" s="8"/>
      <c r="I288" s="8"/>
      <c r="J288" s="8"/>
      <c r="K288" s="8"/>
      <c r="L288" s="8"/>
      <c r="M288" s="8"/>
      <c r="N288" s="8"/>
      <c r="O288" s="8"/>
      <c r="P288" s="8"/>
      <c r="Q288" s="8"/>
      <c r="R288" s="8"/>
      <c r="S288" s="8"/>
      <c r="T288" s="22"/>
      <c r="U288" s="8"/>
      <c r="V288" s="8"/>
      <c r="W288" s="8"/>
      <c r="X288" s="8"/>
      <c r="Y288" s="8"/>
      <c r="Z288" s="8"/>
      <c r="AA288" s="8"/>
      <c r="AB288" s="8"/>
      <c r="AC288" s="8"/>
    </row>
    <row r="289" spans="1:29" ht="18" customHeight="1" x14ac:dyDescent="0.2">
      <c r="A289" s="8"/>
      <c r="B289" s="16"/>
      <c r="C289" s="15"/>
      <c r="D289" s="17"/>
      <c r="E289" s="17"/>
      <c r="F289" s="8"/>
      <c r="G289" s="18"/>
      <c r="H289" s="8"/>
      <c r="I289" s="8"/>
      <c r="J289" s="8"/>
      <c r="K289" s="8"/>
      <c r="L289" s="8"/>
      <c r="M289" s="8"/>
      <c r="N289" s="8"/>
      <c r="O289" s="8"/>
      <c r="P289" s="8"/>
      <c r="Q289" s="8"/>
      <c r="R289" s="8"/>
      <c r="S289" s="8"/>
      <c r="T289" s="22"/>
      <c r="U289" s="8"/>
      <c r="V289" s="8"/>
      <c r="W289" s="8"/>
      <c r="X289" s="8"/>
      <c r="Y289" s="8"/>
      <c r="Z289" s="8"/>
      <c r="AA289" s="8"/>
      <c r="AB289" s="8"/>
      <c r="AC289" s="8"/>
    </row>
    <row r="290" spans="1:29" ht="18" customHeight="1" x14ac:dyDescent="0.2">
      <c r="A290" s="8"/>
      <c r="B290" s="16"/>
      <c r="C290" s="15"/>
      <c r="D290" s="17"/>
      <c r="E290" s="17"/>
      <c r="F290" s="8"/>
      <c r="G290" s="18"/>
      <c r="H290" s="8"/>
      <c r="I290" s="8"/>
      <c r="J290" s="8"/>
      <c r="K290" s="8"/>
      <c r="L290" s="8"/>
      <c r="M290" s="8"/>
      <c r="N290" s="8"/>
      <c r="O290" s="8"/>
      <c r="P290" s="8"/>
      <c r="Q290" s="8"/>
      <c r="R290" s="8"/>
      <c r="S290" s="8"/>
      <c r="T290" s="22"/>
      <c r="U290" s="8"/>
      <c r="V290" s="8"/>
      <c r="W290" s="8"/>
      <c r="X290" s="8"/>
      <c r="Y290" s="8"/>
      <c r="Z290" s="8"/>
      <c r="AA290" s="8"/>
      <c r="AB290" s="8"/>
      <c r="AC290" s="8"/>
    </row>
    <row r="291" spans="1:29" ht="18" customHeight="1" x14ac:dyDescent="0.2">
      <c r="A291" s="8"/>
      <c r="B291" s="16"/>
      <c r="C291" s="15"/>
      <c r="D291" s="17"/>
      <c r="E291" s="17"/>
      <c r="F291" s="8"/>
      <c r="G291" s="18"/>
      <c r="H291" s="8"/>
      <c r="I291" s="8"/>
      <c r="J291" s="8"/>
      <c r="K291" s="8"/>
      <c r="L291" s="8"/>
      <c r="M291" s="8"/>
      <c r="N291" s="8"/>
      <c r="O291" s="8"/>
      <c r="P291" s="8"/>
      <c r="Q291" s="8"/>
      <c r="R291" s="8"/>
      <c r="S291" s="8"/>
      <c r="T291" s="22"/>
      <c r="U291" s="8"/>
      <c r="V291" s="8"/>
      <c r="W291" s="8"/>
      <c r="X291" s="8"/>
      <c r="Y291" s="8"/>
      <c r="Z291" s="8"/>
      <c r="AA291" s="8"/>
      <c r="AB291" s="8"/>
      <c r="AC291" s="8"/>
    </row>
    <row r="292" spans="1:29" ht="18" customHeight="1" x14ac:dyDescent="0.2">
      <c r="A292" s="8"/>
      <c r="B292" s="16"/>
      <c r="C292" s="15"/>
      <c r="D292" s="17"/>
      <c r="E292" s="17"/>
      <c r="F292" s="8"/>
      <c r="G292" s="18"/>
      <c r="H292" s="8"/>
      <c r="I292" s="8"/>
      <c r="J292" s="8"/>
      <c r="K292" s="8"/>
      <c r="L292" s="8"/>
      <c r="M292" s="8"/>
      <c r="N292" s="8"/>
      <c r="O292" s="8"/>
      <c r="P292" s="8"/>
      <c r="Q292" s="8"/>
      <c r="R292" s="8"/>
      <c r="S292" s="8"/>
      <c r="T292" s="22"/>
      <c r="U292" s="8"/>
      <c r="V292" s="8"/>
      <c r="W292" s="8"/>
      <c r="X292" s="8"/>
      <c r="Y292" s="8"/>
      <c r="Z292" s="8"/>
      <c r="AA292" s="8"/>
      <c r="AB292" s="8"/>
      <c r="AC292" s="8"/>
    </row>
    <row r="293" spans="1:29" ht="18" customHeight="1" x14ac:dyDescent="0.2">
      <c r="A293" s="8"/>
      <c r="B293" s="16"/>
      <c r="C293" s="15"/>
      <c r="D293" s="17"/>
      <c r="E293" s="17"/>
      <c r="F293" s="8"/>
      <c r="G293" s="18"/>
      <c r="H293" s="8"/>
      <c r="I293" s="8"/>
      <c r="J293" s="8"/>
      <c r="K293" s="8"/>
      <c r="L293" s="8"/>
      <c r="M293" s="8"/>
      <c r="N293" s="8"/>
      <c r="O293" s="8"/>
      <c r="P293" s="8"/>
      <c r="Q293" s="8"/>
      <c r="R293" s="8"/>
      <c r="S293" s="8"/>
      <c r="T293" s="22"/>
      <c r="U293" s="8"/>
      <c r="V293" s="8"/>
      <c r="W293" s="8"/>
      <c r="X293" s="8"/>
      <c r="Y293" s="8"/>
      <c r="Z293" s="8"/>
      <c r="AA293" s="8"/>
      <c r="AB293" s="8"/>
      <c r="AC293" s="8"/>
    </row>
    <row r="294" spans="1:29" ht="18" customHeight="1" x14ac:dyDescent="0.2">
      <c r="A294" s="8"/>
      <c r="B294" s="16"/>
      <c r="C294" s="15"/>
      <c r="D294" s="17"/>
      <c r="E294" s="17"/>
      <c r="F294" s="8"/>
      <c r="G294" s="18"/>
      <c r="H294" s="8"/>
      <c r="I294" s="8"/>
      <c r="J294" s="8"/>
      <c r="K294" s="8"/>
      <c r="L294" s="8"/>
      <c r="M294" s="8"/>
      <c r="N294" s="8"/>
      <c r="O294" s="8"/>
      <c r="P294" s="8"/>
      <c r="Q294" s="8"/>
      <c r="R294" s="8"/>
      <c r="S294" s="8"/>
      <c r="T294" s="22"/>
      <c r="U294" s="8"/>
      <c r="V294" s="8"/>
      <c r="W294" s="8"/>
      <c r="X294" s="8"/>
      <c r="Y294" s="8"/>
      <c r="Z294" s="8"/>
      <c r="AA294" s="8"/>
      <c r="AB294" s="8"/>
      <c r="AC294" s="8"/>
    </row>
    <row r="295" spans="1:29" ht="18" customHeight="1" x14ac:dyDescent="0.2">
      <c r="A295" s="8"/>
      <c r="B295" s="16"/>
      <c r="C295" s="15"/>
      <c r="D295" s="17"/>
      <c r="E295" s="17"/>
      <c r="F295" s="8"/>
      <c r="G295" s="18"/>
      <c r="H295" s="8"/>
      <c r="I295" s="8"/>
      <c r="J295" s="8"/>
      <c r="K295" s="8"/>
      <c r="L295" s="8"/>
      <c r="M295" s="8"/>
      <c r="N295" s="8"/>
      <c r="O295" s="8"/>
      <c r="P295" s="8"/>
      <c r="Q295" s="8"/>
      <c r="R295" s="8"/>
      <c r="S295" s="8"/>
      <c r="T295" s="22"/>
      <c r="U295" s="8"/>
      <c r="V295" s="8"/>
      <c r="W295" s="8"/>
      <c r="X295" s="8"/>
      <c r="Y295" s="8"/>
      <c r="Z295" s="8"/>
      <c r="AA295" s="8"/>
      <c r="AB295" s="8"/>
      <c r="AC295" s="8"/>
    </row>
    <row r="296" spans="1:29" ht="18" customHeight="1" x14ac:dyDescent="0.2">
      <c r="A296" s="8"/>
      <c r="B296" s="16"/>
      <c r="C296" s="15"/>
      <c r="D296" s="17"/>
      <c r="E296" s="17"/>
      <c r="F296" s="8"/>
      <c r="G296" s="18"/>
      <c r="H296" s="8"/>
      <c r="I296" s="8"/>
      <c r="J296" s="8"/>
      <c r="K296" s="8"/>
      <c r="L296" s="8"/>
      <c r="M296" s="8"/>
      <c r="N296" s="8"/>
      <c r="O296" s="8"/>
      <c r="P296" s="8"/>
      <c r="Q296" s="8"/>
      <c r="R296" s="8"/>
      <c r="S296" s="8"/>
      <c r="T296" s="22"/>
      <c r="U296" s="8"/>
      <c r="V296" s="8"/>
      <c r="W296" s="8"/>
      <c r="X296" s="8"/>
      <c r="Y296" s="8"/>
      <c r="Z296" s="8"/>
      <c r="AA296" s="8"/>
      <c r="AB296" s="8"/>
      <c r="AC296" s="8"/>
    </row>
    <row r="297" spans="1:29" ht="18" customHeight="1" x14ac:dyDescent="0.2">
      <c r="A297" s="8"/>
      <c r="B297" s="16"/>
      <c r="C297" s="15"/>
      <c r="D297" s="17"/>
      <c r="E297" s="17"/>
      <c r="F297" s="8"/>
      <c r="G297" s="18"/>
      <c r="H297" s="8"/>
      <c r="I297" s="8"/>
      <c r="J297" s="8"/>
      <c r="K297" s="8"/>
      <c r="L297" s="8"/>
      <c r="M297" s="8"/>
      <c r="N297" s="8"/>
      <c r="O297" s="8"/>
      <c r="P297" s="8"/>
      <c r="Q297" s="8"/>
      <c r="R297" s="8"/>
      <c r="S297" s="8"/>
      <c r="T297" s="22"/>
      <c r="U297" s="8"/>
      <c r="V297" s="8"/>
      <c r="W297" s="8"/>
      <c r="X297" s="8"/>
      <c r="Y297" s="8"/>
      <c r="Z297" s="8"/>
      <c r="AA297" s="8"/>
      <c r="AB297" s="8"/>
      <c r="AC297" s="8"/>
    </row>
    <row r="298" spans="1:29" ht="18" customHeight="1" x14ac:dyDescent="0.2">
      <c r="A298" s="8"/>
      <c r="B298" s="16"/>
      <c r="C298" s="15"/>
      <c r="D298" s="17"/>
      <c r="E298" s="17"/>
      <c r="F298" s="8"/>
      <c r="G298" s="18"/>
      <c r="H298" s="8"/>
      <c r="I298" s="8"/>
      <c r="J298" s="8"/>
      <c r="K298" s="8"/>
      <c r="L298" s="8"/>
      <c r="M298" s="8"/>
      <c r="N298" s="8"/>
      <c r="O298" s="8"/>
      <c r="P298" s="8"/>
      <c r="Q298" s="8"/>
      <c r="R298" s="8"/>
      <c r="S298" s="8"/>
      <c r="T298" s="22"/>
      <c r="U298" s="8"/>
      <c r="V298" s="8"/>
      <c r="W298" s="8"/>
      <c r="X298" s="8"/>
      <c r="Y298" s="8"/>
      <c r="Z298" s="8"/>
      <c r="AA298" s="8"/>
      <c r="AB298" s="8"/>
      <c r="AC298" s="8"/>
    </row>
    <row r="299" spans="1:29" ht="18" customHeight="1" x14ac:dyDescent="0.2">
      <c r="A299" s="8"/>
      <c r="B299" s="16"/>
      <c r="C299" s="15"/>
      <c r="D299" s="17"/>
      <c r="E299" s="17"/>
      <c r="F299" s="8"/>
      <c r="G299" s="18"/>
      <c r="H299" s="8"/>
      <c r="I299" s="8"/>
      <c r="J299" s="8"/>
      <c r="K299" s="8"/>
      <c r="L299" s="8"/>
      <c r="M299" s="8"/>
      <c r="N299" s="8"/>
      <c r="O299" s="8"/>
      <c r="P299" s="8"/>
      <c r="Q299" s="8"/>
      <c r="R299" s="8"/>
      <c r="S299" s="8"/>
      <c r="T299" s="22"/>
      <c r="U299" s="8"/>
      <c r="V299" s="8"/>
      <c r="W299" s="8"/>
      <c r="X299" s="8"/>
      <c r="Y299" s="8"/>
      <c r="Z299" s="8"/>
      <c r="AA299" s="8"/>
      <c r="AB299" s="8"/>
      <c r="AC299" s="8"/>
    </row>
    <row r="300" spans="1:29" ht="18" customHeight="1" x14ac:dyDescent="0.2">
      <c r="A300" s="8"/>
      <c r="B300" s="16"/>
      <c r="C300" s="15"/>
      <c r="D300" s="17"/>
      <c r="E300" s="17"/>
      <c r="F300" s="8"/>
      <c r="G300" s="18"/>
      <c r="H300" s="8"/>
      <c r="I300" s="8"/>
      <c r="J300" s="8"/>
      <c r="K300" s="8"/>
      <c r="L300" s="8"/>
      <c r="M300" s="8"/>
      <c r="N300" s="8"/>
      <c r="O300" s="8"/>
      <c r="P300" s="8"/>
      <c r="Q300" s="8"/>
      <c r="R300" s="8"/>
      <c r="S300" s="8"/>
      <c r="T300" s="22"/>
      <c r="U300" s="8"/>
      <c r="V300" s="8"/>
      <c r="W300" s="8"/>
      <c r="X300" s="8"/>
      <c r="Y300" s="8"/>
      <c r="Z300" s="8"/>
      <c r="AA300" s="8"/>
      <c r="AB300" s="8"/>
      <c r="AC300" s="8"/>
    </row>
    <row r="301" spans="1:29" ht="18" customHeight="1" x14ac:dyDescent="0.2">
      <c r="A301" s="8"/>
      <c r="B301" s="16"/>
      <c r="C301" s="15"/>
      <c r="D301" s="17"/>
      <c r="E301" s="17"/>
      <c r="F301" s="8"/>
      <c r="G301" s="18"/>
      <c r="H301" s="8"/>
      <c r="I301" s="8"/>
      <c r="J301" s="8"/>
      <c r="K301" s="8"/>
      <c r="L301" s="8"/>
      <c r="M301" s="8"/>
      <c r="N301" s="8"/>
      <c r="O301" s="8"/>
      <c r="P301" s="8"/>
      <c r="Q301" s="8"/>
      <c r="R301" s="8"/>
      <c r="S301" s="8"/>
      <c r="T301" s="22"/>
      <c r="U301" s="8"/>
      <c r="V301" s="8"/>
      <c r="W301" s="8"/>
      <c r="X301" s="8"/>
      <c r="Y301" s="8"/>
      <c r="Z301" s="8"/>
      <c r="AA301" s="8"/>
      <c r="AB301" s="8"/>
      <c r="AC301" s="8"/>
    </row>
    <row r="302" spans="1:29" ht="18" customHeight="1" x14ac:dyDescent="0.2">
      <c r="A302" s="8"/>
      <c r="B302" s="16"/>
      <c r="C302" s="15"/>
      <c r="D302" s="17"/>
      <c r="E302" s="17"/>
      <c r="F302" s="8"/>
      <c r="G302" s="18"/>
      <c r="H302" s="8"/>
      <c r="I302" s="8"/>
      <c r="J302" s="8"/>
      <c r="K302" s="8"/>
      <c r="L302" s="8"/>
      <c r="M302" s="8"/>
      <c r="N302" s="8"/>
      <c r="O302" s="8"/>
      <c r="P302" s="8"/>
      <c r="Q302" s="8"/>
      <c r="R302" s="8"/>
      <c r="S302" s="8"/>
      <c r="T302" s="22"/>
      <c r="U302" s="8"/>
      <c r="V302" s="8"/>
      <c r="W302" s="8"/>
      <c r="X302" s="8"/>
      <c r="Y302" s="8"/>
      <c r="Z302" s="8"/>
      <c r="AA302" s="8"/>
      <c r="AB302" s="8"/>
      <c r="AC302" s="8"/>
    </row>
    <row r="303" spans="1:29" ht="18" customHeight="1" x14ac:dyDescent="0.2">
      <c r="A303" s="8"/>
      <c r="B303" s="16"/>
      <c r="C303" s="15"/>
      <c r="D303" s="17"/>
      <c r="E303" s="17"/>
      <c r="F303" s="8"/>
      <c r="G303" s="18"/>
      <c r="H303" s="8"/>
      <c r="I303" s="8"/>
      <c r="J303" s="8"/>
      <c r="K303" s="8"/>
      <c r="L303" s="8"/>
      <c r="M303" s="8"/>
      <c r="N303" s="8"/>
      <c r="O303" s="8"/>
      <c r="P303" s="8"/>
      <c r="Q303" s="8"/>
      <c r="R303" s="8"/>
      <c r="S303" s="8"/>
      <c r="T303" s="22"/>
      <c r="U303" s="8"/>
      <c r="V303" s="8"/>
      <c r="W303" s="8"/>
      <c r="X303" s="8"/>
      <c r="Y303" s="8"/>
      <c r="Z303" s="8"/>
      <c r="AA303" s="8"/>
      <c r="AB303" s="8"/>
      <c r="AC303" s="8"/>
    </row>
    <row r="304" spans="1:29" ht="18" customHeight="1" x14ac:dyDescent="0.2">
      <c r="A304" s="8"/>
      <c r="B304" s="16"/>
      <c r="C304" s="15"/>
      <c r="D304" s="17"/>
      <c r="E304" s="17"/>
      <c r="F304" s="8"/>
      <c r="G304" s="18"/>
      <c r="H304" s="8"/>
      <c r="I304" s="8"/>
      <c r="J304" s="8"/>
      <c r="K304" s="8"/>
      <c r="L304" s="8"/>
      <c r="M304" s="8"/>
      <c r="N304" s="8"/>
      <c r="O304" s="8"/>
      <c r="P304" s="8"/>
      <c r="Q304" s="8"/>
      <c r="R304" s="8"/>
      <c r="S304" s="8"/>
      <c r="T304" s="22"/>
      <c r="U304" s="8"/>
      <c r="V304" s="8"/>
      <c r="W304" s="8"/>
      <c r="X304" s="8"/>
      <c r="Y304" s="8"/>
      <c r="Z304" s="8"/>
      <c r="AA304" s="8"/>
      <c r="AB304" s="8"/>
      <c r="AC304" s="8"/>
    </row>
    <row r="305" spans="1:29" ht="18" customHeight="1" x14ac:dyDescent="0.2">
      <c r="A305" s="8"/>
      <c r="B305" s="16"/>
      <c r="C305" s="15"/>
      <c r="D305" s="17"/>
      <c r="E305" s="17"/>
      <c r="F305" s="8"/>
      <c r="G305" s="18"/>
      <c r="H305" s="8"/>
      <c r="I305" s="8"/>
      <c r="J305" s="8"/>
      <c r="K305" s="8"/>
      <c r="L305" s="8"/>
      <c r="M305" s="8"/>
      <c r="N305" s="8"/>
      <c r="O305" s="8"/>
      <c r="P305" s="8"/>
      <c r="Q305" s="8"/>
      <c r="R305" s="8"/>
      <c r="S305" s="8"/>
      <c r="T305" s="22"/>
      <c r="U305" s="8"/>
      <c r="V305" s="8"/>
      <c r="W305" s="8"/>
      <c r="X305" s="8"/>
      <c r="Y305" s="8"/>
      <c r="Z305" s="8"/>
      <c r="AA305" s="8"/>
      <c r="AB305" s="8"/>
      <c r="AC305" s="8"/>
    </row>
    <row r="306" spans="1:29" ht="18" customHeight="1" x14ac:dyDescent="0.2">
      <c r="A306" s="8"/>
      <c r="B306" s="16"/>
      <c r="C306" s="15"/>
      <c r="D306" s="17"/>
      <c r="E306" s="17"/>
      <c r="F306" s="8"/>
      <c r="G306" s="18"/>
      <c r="H306" s="8"/>
      <c r="I306" s="8"/>
      <c r="J306" s="8"/>
      <c r="K306" s="8"/>
      <c r="L306" s="8"/>
      <c r="M306" s="8"/>
      <c r="N306" s="8"/>
      <c r="O306" s="8"/>
      <c r="P306" s="8"/>
      <c r="Q306" s="8"/>
      <c r="R306" s="8"/>
      <c r="S306" s="8"/>
      <c r="T306" s="22"/>
      <c r="U306" s="8"/>
      <c r="V306" s="8"/>
      <c r="W306" s="8"/>
      <c r="X306" s="8"/>
      <c r="Y306" s="8"/>
      <c r="Z306" s="8"/>
      <c r="AA306" s="8"/>
      <c r="AB306" s="8"/>
      <c r="AC306" s="8"/>
    </row>
    <row r="307" spans="1:29" ht="18" customHeight="1" x14ac:dyDescent="0.2">
      <c r="A307" s="8"/>
      <c r="B307" s="16"/>
      <c r="C307" s="15"/>
      <c r="D307" s="17"/>
      <c r="E307" s="17"/>
      <c r="F307" s="8"/>
      <c r="G307" s="18"/>
      <c r="H307" s="8"/>
      <c r="I307" s="8"/>
      <c r="J307" s="8"/>
      <c r="K307" s="8"/>
      <c r="L307" s="8"/>
      <c r="M307" s="8"/>
      <c r="N307" s="8"/>
      <c r="O307" s="8"/>
      <c r="P307" s="8"/>
      <c r="Q307" s="8"/>
      <c r="R307" s="8"/>
      <c r="S307" s="8"/>
      <c r="T307" s="22"/>
      <c r="U307" s="8"/>
      <c r="V307" s="8"/>
      <c r="W307" s="8"/>
      <c r="X307" s="8"/>
      <c r="Y307" s="8"/>
      <c r="Z307" s="8"/>
      <c r="AA307" s="8"/>
      <c r="AB307" s="8"/>
      <c r="AC307" s="8"/>
    </row>
    <row r="308" spans="1:29" ht="18" customHeight="1" x14ac:dyDescent="0.2">
      <c r="A308" s="8"/>
      <c r="B308" s="16"/>
      <c r="C308" s="15"/>
      <c r="D308" s="17"/>
      <c r="E308" s="17"/>
      <c r="F308" s="8"/>
      <c r="G308" s="18"/>
      <c r="H308" s="8"/>
      <c r="I308" s="8"/>
      <c r="J308" s="8"/>
      <c r="K308" s="8"/>
      <c r="L308" s="8"/>
      <c r="M308" s="8"/>
      <c r="N308" s="8"/>
      <c r="O308" s="8"/>
      <c r="P308" s="8"/>
      <c r="Q308" s="8"/>
      <c r="R308" s="8"/>
      <c r="S308" s="8"/>
      <c r="T308" s="22"/>
      <c r="U308" s="8"/>
      <c r="V308" s="8"/>
      <c r="W308" s="8"/>
      <c r="X308" s="8"/>
      <c r="Y308" s="8"/>
      <c r="Z308" s="8"/>
      <c r="AA308" s="8"/>
      <c r="AB308" s="8"/>
      <c r="AC308" s="8"/>
    </row>
    <row r="309" spans="1:29" ht="18" customHeight="1" x14ac:dyDescent="0.2">
      <c r="A309" s="8"/>
      <c r="B309" s="16"/>
      <c r="C309" s="15"/>
      <c r="D309" s="17"/>
      <c r="E309" s="17"/>
      <c r="F309" s="8"/>
      <c r="G309" s="18"/>
      <c r="H309" s="8"/>
      <c r="I309" s="8"/>
      <c r="J309" s="8"/>
      <c r="K309" s="8"/>
      <c r="L309" s="8"/>
      <c r="M309" s="8"/>
      <c r="N309" s="8"/>
      <c r="O309" s="8"/>
      <c r="P309" s="8"/>
      <c r="Q309" s="8"/>
      <c r="R309" s="8"/>
      <c r="S309" s="8"/>
      <c r="T309" s="22"/>
      <c r="U309" s="8"/>
      <c r="V309" s="8"/>
      <c r="W309" s="8"/>
      <c r="X309" s="8"/>
      <c r="Y309" s="8"/>
      <c r="Z309" s="8"/>
      <c r="AA309" s="8"/>
      <c r="AB309" s="8"/>
      <c r="AC309" s="8"/>
    </row>
    <row r="310" spans="1:29" ht="18" customHeight="1" x14ac:dyDescent="0.2">
      <c r="A310" s="8"/>
      <c r="B310" s="16"/>
      <c r="C310" s="15"/>
      <c r="D310" s="17"/>
      <c r="E310" s="17"/>
      <c r="F310" s="8"/>
      <c r="G310" s="18"/>
      <c r="H310" s="8"/>
      <c r="I310" s="8"/>
      <c r="J310" s="8"/>
      <c r="K310" s="8"/>
      <c r="L310" s="8"/>
      <c r="M310" s="8"/>
      <c r="N310" s="8"/>
      <c r="O310" s="8"/>
      <c r="P310" s="8"/>
      <c r="Q310" s="8"/>
      <c r="R310" s="8"/>
      <c r="S310" s="8"/>
      <c r="T310" s="22"/>
      <c r="U310" s="8"/>
      <c r="V310" s="8"/>
      <c r="W310" s="8"/>
      <c r="X310" s="8"/>
      <c r="Y310" s="8"/>
      <c r="Z310" s="8"/>
      <c r="AA310" s="8"/>
      <c r="AB310" s="8"/>
      <c r="AC310" s="8"/>
    </row>
    <row r="311" spans="1:29" ht="18" customHeight="1" x14ac:dyDescent="0.2">
      <c r="A311" s="8"/>
      <c r="B311" s="16"/>
      <c r="C311" s="15"/>
      <c r="D311" s="17"/>
      <c r="E311" s="17"/>
      <c r="F311" s="8"/>
      <c r="G311" s="18"/>
      <c r="H311" s="8"/>
      <c r="I311" s="8"/>
      <c r="J311" s="8"/>
      <c r="K311" s="8"/>
      <c r="L311" s="8"/>
      <c r="M311" s="8"/>
      <c r="N311" s="8"/>
      <c r="O311" s="8"/>
      <c r="P311" s="8"/>
      <c r="Q311" s="8"/>
      <c r="R311" s="8"/>
      <c r="S311" s="8"/>
      <c r="T311" s="22"/>
      <c r="U311" s="8"/>
      <c r="V311" s="8"/>
      <c r="W311" s="8"/>
      <c r="X311" s="8"/>
      <c r="Y311" s="8"/>
      <c r="Z311" s="8"/>
      <c r="AA311" s="8"/>
      <c r="AB311" s="8"/>
      <c r="AC311" s="8"/>
    </row>
    <row r="312" spans="1:29" ht="18" customHeight="1" x14ac:dyDescent="0.2">
      <c r="A312" s="8"/>
      <c r="B312" s="16"/>
      <c r="C312" s="15"/>
      <c r="D312" s="17"/>
      <c r="E312" s="17"/>
      <c r="F312" s="8"/>
      <c r="G312" s="18"/>
      <c r="H312" s="8"/>
      <c r="I312" s="8"/>
      <c r="J312" s="8"/>
      <c r="K312" s="8"/>
      <c r="L312" s="8"/>
      <c r="M312" s="8"/>
      <c r="N312" s="8"/>
      <c r="O312" s="8"/>
      <c r="P312" s="8"/>
      <c r="Q312" s="8"/>
      <c r="R312" s="8"/>
      <c r="S312" s="8"/>
      <c r="T312" s="22"/>
      <c r="U312" s="8"/>
      <c r="V312" s="8"/>
      <c r="W312" s="8"/>
      <c r="X312" s="8"/>
      <c r="Y312" s="8"/>
      <c r="Z312" s="8"/>
      <c r="AA312" s="8"/>
      <c r="AB312" s="8"/>
      <c r="AC312" s="8"/>
    </row>
    <row r="313" spans="1:29" ht="18" customHeight="1" x14ac:dyDescent="0.2">
      <c r="A313" s="8"/>
      <c r="B313" s="16"/>
      <c r="C313" s="15"/>
      <c r="D313" s="17"/>
      <c r="E313" s="17"/>
      <c r="F313" s="8"/>
      <c r="G313" s="18"/>
      <c r="H313" s="8"/>
      <c r="I313" s="8"/>
      <c r="J313" s="8"/>
      <c r="K313" s="8"/>
      <c r="L313" s="8"/>
      <c r="M313" s="8"/>
      <c r="N313" s="8"/>
      <c r="O313" s="8"/>
      <c r="P313" s="8"/>
      <c r="Q313" s="8"/>
      <c r="R313" s="8"/>
      <c r="S313" s="8"/>
      <c r="T313" s="22"/>
      <c r="U313" s="8"/>
      <c r="V313" s="8"/>
      <c r="W313" s="8"/>
      <c r="X313" s="8"/>
      <c r="Y313" s="8"/>
      <c r="Z313" s="8"/>
      <c r="AA313" s="8"/>
      <c r="AB313" s="8"/>
      <c r="AC313" s="8"/>
    </row>
    <row r="314" spans="1:29" ht="18" customHeight="1" x14ac:dyDescent="0.2">
      <c r="A314" s="8"/>
      <c r="B314" s="16"/>
      <c r="C314" s="15"/>
      <c r="D314" s="17"/>
      <c r="E314" s="17"/>
      <c r="F314" s="8"/>
      <c r="G314" s="18"/>
      <c r="H314" s="8"/>
      <c r="I314" s="8"/>
      <c r="J314" s="8"/>
      <c r="K314" s="8"/>
      <c r="L314" s="8"/>
      <c r="M314" s="8"/>
      <c r="N314" s="8"/>
      <c r="O314" s="8"/>
      <c r="P314" s="8"/>
      <c r="Q314" s="8"/>
      <c r="R314" s="8"/>
      <c r="S314" s="8"/>
      <c r="T314" s="22"/>
      <c r="U314" s="8"/>
      <c r="V314" s="8"/>
      <c r="W314" s="8"/>
      <c r="X314" s="8"/>
      <c r="Y314" s="8"/>
      <c r="Z314" s="8"/>
      <c r="AA314" s="8"/>
      <c r="AB314" s="8"/>
      <c r="AC314" s="8"/>
    </row>
    <row r="315" spans="1:29" ht="18" customHeight="1" x14ac:dyDescent="0.2">
      <c r="A315" s="8"/>
      <c r="B315" s="16"/>
      <c r="C315" s="15"/>
      <c r="D315" s="17"/>
      <c r="E315" s="17"/>
      <c r="F315" s="8"/>
      <c r="G315" s="18"/>
      <c r="H315" s="8"/>
      <c r="I315" s="8"/>
      <c r="J315" s="8"/>
      <c r="K315" s="8"/>
      <c r="L315" s="8"/>
      <c r="M315" s="8"/>
      <c r="N315" s="8"/>
      <c r="O315" s="8"/>
      <c r="P315" s="8"/>
      <c r="Q315" s="8"/>
      <c r="R315" s="8"/>
      <c r="S315" s="8"/>
      <c r="T315" s="22"/>
      <c r="U315" s="8"/>
      <c r="V315" s="8"/>
      <c r="W315" s="8"/>
      <c r="X315" s="8"/>
      <c r="Y315" s="8"/>
      <c r="Z315" s="8"/>
      <c r="AA315" s="8"/>
      <c r="AB315" s="8"/>
      <c r="AC315" s="8"/>
    </row>
    <row r="316" spans="1:29" ht="18" customHeight="1" x14ac:dyDescent="0.2">
      <c r="A316" s="8"/>
      <c r="B316" s="16"/>
      <c r="C316" s="15"/>
      <c r="D316" s="17"/>
      <c r="E316" s="17"/>
      <c r="F316" s="8"/>
      <c r="G316" s="18"/>
      <c r="H316" s="8"/>
      <c r="I316" s="8"/>
      <c r="J316" s="8"/>
      <c r="K316" s="8"/>
      <c r="L316" s="8"/>
      <c r="M316" s="8"/>
      <c r="N316" s="8"/>
      <c r="O316" s="8"/>
      <c r="P316" s="8"/>
      <c r="Q316" s="8"/>
      <c r="R316" s="8"/>
      <c r="S316" s="8"/>
      <c r="T316" s="22"/>
      <c r="U316" s="8"/>
      <c r="V316" s="8"/>
      <c r="W316" s="8"/>
      <c r="X316" s="8"/>
      <c r="Y316" s="8"/>
      <c r="Z316" s="8"/>
      <c r="AA316" s="8"/>
      <c r="AB316" s="8"/>
      <c r="AC316" s="8"/>
    </row>
    <row r="317" spans="1:29" ht="18" customHeight="1" x14ac:dyDescent="0.2">
      <c r="A317" s="8"/>
      <c r="B317" s="16"/>
      <c r="C317" s="15"/>
      <c r="D317" s="17"/>
      <c r="E317" s="17"/>
      <c r="F317" s="8"/>
      <c r="G317" s="18"/>
      <c r="H317" s="8"/>
      <c r="I317" s="8"/>
      <c r="J317" s="8"/>
      <c r="K317" s="8"/>
      <c r="L317" s="8"/>
      <c r="M317" s="8"/>
      <c r="N317" s="8"/>
      <c r="O317" s="8"/>
      <c r="P317" s="8"/>
      <c r="Q317" s="8"/>
      <c r="R317" s="8"/>
      <c r="S317" s="8"/>
      <c r="T317" s="22"/>
      <c r="U317" s="8"/>
      <c r="V317" s="8"/>
      <c r="W317" s="8"/>
      <c r="X317" s="8"/>
      <c r="Y317" s="8"/>
      <c r="Z317" s="8"/>
      <c r="AA317" s="8"/>
      <c r="AB317" s="8"/>
      <c r="AC317" s="8"/>
    </row>
    <row r="318" spans="1:29" ht="18" customHeight="1" x14ac:dyDescent="0.2">
      <c r="A318" s="8"/>
      <c r="B318" s="16"/>
      <c r="C318" s="15"/>
      <c r="D318" s="17"/>
      <c r="E318" s="17"/>
      <c r="F318" s="8"/>
      <c r="G318" s="18"/>
      <c r="H318" s="8"/>
      <c r="I318" s="8"/>
      <c r="J318" s="8"/>
      <c r="K318" s="8"/>
      <c r="L318" s="8"/>
      <c r="M318" s="8"/>
      <c r="N318" s="8"/>
      <c r="O318" s="8"/>
      <c r="P318" s="8"/>
      <c r="Q318" s="8"/>
      <c r="R318" s="8"/>
      <c r="S318" s="8"/>
      <c r="T318" s="22"/>
      <c r="U318" s="8"/>
      <c r="V318" s="8"/>
      <c r="W318" s="8"/>
      <c r="X318" s="8"/>
      <c r="Y318" s="8"/>
      <c r="Z318" s="8"/>
      <c r="AA318" s="8"/>
      <c r="AB318" s="8"/>
      <c r="AC318" s="8"/>
    </row>
    <row r="319" spans="1:29" ht="18" customHeight="1" x14ac:dyDescent="0.2">
      <c r="A319" s="8"/>
      <c r="B319" s="16"/>
      <c r="C319" s="15"/>
      <c r="D319" s="17"/>
      <c r="E319" s="17"/>
      <c r="F319" s="8"/>
      <c r="G319" s="18"/>
      <c r="H319" s="8"/>
      <c r="I319" s="8"/>
      <c r="J319" s="8"/>
      <c r="K319" s="8"/>
      <c r="L319" s="8"/>
      <c r="M319" s="8"/>
      <c r="N319" s="8"/>
      <c r="O319" s="8"/>
      <c r="P319" s="8"/>
      <c r="Q319" s="8"/>
      <c r="R319" s="8"/>
      <c r="S319" s="8"/>
      <c r="T319" s="22"/>
      <c r="U319" s="8"/>
      <c r="V319" s="8"/>
      <c r="W319" s="8"/>
      <c r="X319" s="8"/>
      <c r="Y319" s="8"/>
      <c r="Z319" s="8"/>
      <c r="AA319" s="8"/>
      <c r="AB319" s="8"/>
      <c r="AC319" s="8"/>
    </row>
    <row r="320" spans="1:29" ht="18" customHeight="1" x14ac:dyDescent="0.2">
      <c r="A320" s="8"/>
      <c r="B320" s="16"/>
      <c r="C320" s="15"/>
      <c r="D320" s="17"/>
      <c r="E320" s="17"/>
      <c r="F320" s="8"/>
      <c r="G320" s="18"/>
      <c r="H320" s="8"/>
      <c r="I320" s="8"/>
      <c r="J320" s="8"/>
      <c r="K320" s="8"/>
      <c r="L320" s="8"/>
      <c r="M320" s="8"/>
      <c r="N320" s="8"/>
      <c r="O320" s="8"/>
      <c r="P320" s="8"/>
      <c r="Q320" s="8"/>
      <c r="R320" s="8"/>
      <c r="S320" s="8"/>
      <c r="T320" s="22"/>
      <c r="U320" s="8"/>
      <c r="V320" s="8"/>
      <c r="W320" s="8"/>
      <c r="X320" s="8"/>
      <c r="Y320" s="8"/>
      <c r="Z320" s="8"/>
      <c r="AA320" s="8"/>
      <c r="AB320" s="8"/>
      <c r="AC320" s="8"/>
    </row>
    <row r="321" spans="1:29" ht="18" customHeight="1" x14ac:dyDescent="0.2">
      <c r="A321" s="8"/>
      <c r="B321" s="16"/>
      <c r="C321" s="15"/>
      <c r="D321" s="17"/>
      <c r="E321" s="17"/>
      <c r="F321" s="8"/>
      <c r="G321" s="18"/>
      <c r="H321" s="8"/>
      <c r="I321" s="8"/>
      <c r="J321" s="8"/>
      <c r="K321" s="8"/>
      <c r="L321" s="8"/>
      <c r="M321" s="8"/>
      <c r="N321" s="8"/>
      <c r="O321" s="8"/>
      <c r="P321" s="8"/>
      <c r="Q321" s="8"/>
      <c r="R321" s="8"/>
      <c r="S321" s="8"/>
      <c r="T321" s="22"/>
      <c r="U321" s="8"/>
      <c r="V321" s="8"/>
      <c r="W321" s="8"/>
      <c r="X321" s="8"/>
      <c r="Y321" s="8"/>
      <c r="Z321" s="8"/>
      <c r="AA321" s="8"/>
      <c r="AB321" s="8"/>
      <c r="AC321" s="8"/>
    </row>
    <row r="322" spans="1:29" ht="18" customHeight="1" x14ac:dyDescent="0.2">
      <c r="A322" s="8"/>
      <c r="B322" s="16"/>
      <c r="C322" s="15"/>
      <c r="D322" s="17"/>
      <c r="E322" s="17"/>
      <c r="F322" s="8"/>
      <c r="G322" s="18"/>
      <c r="H322" s="8"/>
      <c r="I322" s="8"/>
      <c r="J322" s="8"/>
      <c r="K322" s="8"/>
      <c r="L322" s="8"/>
      <c r="M322" s="8"/>
      <c r="N322" s="8"/>
      <c r="O322" s="8"/>
      <c r="P322" s="8"/>
      <c r="Q322" s="8"/>
      <c r="R322" s="8"/>
      <c r="S322" s="8"/>
      <c r="T322" s="22"/>
      <c r="U322" s="8"/>
      <c r="V322" s="8"/>
      <c r="W322" s="8"/>
      <c r="X322" s="8"/>
      <c r="Y322" s="8"/>
      <c r="Z322" s="8"/>
      <c r="AA322" s="8"/>
      <c r="AB322" s="8"/>
      <c r="AC322" s="8"/>
    </row>
    <row r="323" spans="1:29" ht="18" customHeight="1" x14ac:dyDescent="0.2">
      <c r="A323" s="8"/>
      <c r="B323" s="16"/>
      <c r="C323" s="15"/>
      <c r="D323" s="17"/>
      <c r="E323" s="17"/>
      <c r="F323" s="8"/>
      <c r="G323" s="18"/>
      <c r="H323" s="8"/>
      <c r="I323" s="8"/>
      <c r="J323" s="8"/>
      <c r="K323" s="8"/>
      <c r="L323" s="8"/>
      <c r="M323" s="8"/>
      <c r="N323" s="8"/>
      <c r="O323" s="8"/>
      <c r="P323" s="8"/>
      <c r="Q323" s="8"/>
      <c r="R323" s="8"/>
      <c r="S323" s="8"/>
      <c r="T323" s="22"/>
      <c r="U323" s="8"/>
      <c r="V323" s="8"/>
      <c r="W323" s="8"/>
      <c r="X323" s="8"/>
      <c r="Y323" s="8"/>
      <c r="Z323" s="8"/>
      <c r="AA323" s="8"/>
      <c r="AB323" s="8"/>
      <c r="AC323" s="8"/>
    </row>
    <row r="324" spans="1:29" ht="18" customHeight="1" x14ac:dyDescent="0.2">
      <c r="A324" s="8"/>
      <c r="B324" s="16"/>
      <c r="C324" s="15"/>
      <c r="D324" s="17"/>
      <c r="E324" s="17"/>
      <c r="F324" s="8"/>
      <c r="G324" s="18"/>
      <c r="H324" s="8"/>
      <c r="I324" s="8"/>
      <c r="J324" s="8"/>
      <c r="K324" s="8"/>
      <c r="L324" s="8"/>
      <c r="M324" s="8"/>
      <c r="N324" s="8"/>
      <c r="O324" s="8"/>
      <c r="P324" s="8"/>
      <c r="Q324" s="8"/>
      <c r="R324" s="8"/>
      <c r="S324" s="8"/>
      <c r="T324" s="22"/>
      <c r="U324" s="8"/>
      <c r="V324" s="8"/>
      <c r="W324" s="8"/>
      <c r="X324" s="8"/>
      <c r="Y324" s="8"/>
      <c r="Z324" s="8"/>
      <c r="AA324" s="8"/>
      <c r="AB324" s="8"/>
      <c r="AC324" s="8"/>
    </row>
    <row r="325" spans="1:29" ht="18" customHeight="1" x14ac:dyDescent="0.2">
      <c r="A325" s="8"/>
      <c r="B325" s="16"/>
      <c r="C325" s="15"/>
      <c r="D325" s="17"/>
      <c r="E325" s="17"/>
      <c r="F325" s="8"/>
      <c r="G325" s="18"/>
      <c r="H325" s="8"/>
      <c r="I325" s="8"/>
      <c r="J325" s="8"/>
      <c r="K325" s="8"/>
      <c r="L325" s="8"/>
      <c r="M325" s="8"/>
      <c r="N325" s="8"/>
      <c r="O325" s="8"/>
      <c r="P325" s="8"/>
      <c r="Q325" s="8"/>
      <c r="R325" s="8"/>
      <c r="S325" s="8"/>
      <c r="T325" s="22"/>
      <c r="U325" s="8"/>
      <c r="V325" s="8"/>
      <c r="W325" s="8"/>
      <c r="X325" s="8"/>
      <c r="Y325" s="8"/>
      <c r="Z325" s="8"/>
      <c r="AA325" s="8"/>
      <c r="AB325" s="8"/>
      <c r="AC325" s="8"/>
    </row>
    <row r="326" spans="1:29" ht="18" customHeight="1" x14ac:dyDescent="0.2">
      <c r="A326" s="8"/>
      <c r="B326" s="16"/>
      <c r="C326" s="15"/>
      <c r="D326" s="17"/>
      <c r="E326" s="17"/>
      <c r="F326" s="8"/>
      <c r="G326" s="18"/>
      <c r="H326" s="8"/>
      <c r="I326" s="8"/>
      <c r="J326" s="8"/>
      <c r="K326" s="8"/>
      <c r="L326" s="8"/>
      <c r="M326" s="8"/>
      <c r="N326" s="8"/>
      <c r="O326" s="8"/>
      <c r="P326" s="8"/>
      <c r="Q326" s="8"/>
      <c r="R326" s="8"/>
      <c r="S326" s="8"/>
      <c r="T326" s="22"/>
      <c r="U326" s="8"/>
      <c r="V326" s="8"/>
      <c r="W326" s="8"/>
      <c r="X326" s="8"/>
      <c r="Y326" s="8"/>
      <c r="Z326" s="8"/>
      <c r="AA326" s="8"/>
      <c r="AB326" s="8"/>
      <c r="AC326" s="8"/>
    </row>
    <row r="327" spans="1:29" ht="18" customHeight="1" x14ac:dyDescent="0.2">
      <c r="A327" s="8"/>
      <c r="B327" s="16"/>
      <c r="C327" s="15"/>
      <c r="D327" s="17"/>
      <c r="E327" s="17"/>
      <c r="F327" s="8"/>
      <c r="G327" s="18"/>
      <c r="H327" s="8"/>
      <c r="I327" s="8"/>
      <c r="J327" s="8"/>
      <c r="K327" s="8"/>
      <c r="L327" s="8"/>
      <c r="M327" s="8"/>
      <c r="N327" s="8"/>
      <c r="O327" s="8"/>
      <c r="P327" s="8"/>
      <c r="Q327" s="8"/>
      <c r="R327" s="8"/>
      <c r="S327" s="8"/>
      <c r="T327" s="22"/>
      <c r="U327" s="8"/>
      <c r="V327" s="8"/>
      <c r="W327" s="8"/>
      <c r="X327" s="8"/>
      <c r="Y327" s="8"/>
      <c r="Z327" s="8"/>
      <c r="AA327" s="8"/>
      <c r="AB327" s="8"/>
      <c r="AC327" s="8"/>
    </row>
    <row r="328" spans="1:29" ht="18" customHeight="1" x14ac:dyDescent="0.2">
      <c r="A328" s="8"/>
      <c r="B328" s="16"/>
      <c r="C328" s="15"/>
      <c r="D328" s="17"/>
      <c r="E328" s="17"/>
      <c r="F328" s="8"/>
      <c r="G328" s="18"/>
      <c r="H328" s="8"/>
      <c r="I328" s="8"/>
      <c r="J328" s="8"/>
      <c r="K328" s="8"/>
      <c r="L328" s="8"/>
      <c r="M328" s="8"/>
      <c r="N328" s="8"/>
      <c r="O328" s="8"/>
      <c r="P328" s="8"/>
      <c r="Q328" s="8"/>
      <c r="R328" s="8"/>
      <c r="S328" s="8"/>
      <c r="T328" s="22"/>
      <c r="U328" s="8"/>
      <c r="V328" s="8"/>
      <c r="W328" s="8"/>
      <c r="X328" s="8"/>
      <c r="Y328" s="8"/>
      <c r="Z328" s="8"/>
      <c r="AA328" s="8"/>
      <c r="AB328" s="8"/>
      <c r="AC328" s="8"/>
    </row>
    <row r="329" spans="1:29" ht="18" customHeight="1" x14ac:dyDescent="0.2">
      <c r="A329" s="8"/>
      <c r="B329" s="16"/>
      <c r="C329" s="15"/>
      <c r="D329" s="17"/>
      <c r="E329" s="17"/>
      <c r="F329" s="8"/>
      <c r="G329" s="18"/>
      <c r="H329" s="8"/>
      <c r="I329" s="8"/>
      <c r="J329" s="8"/>
      <c r="K329" s="8"/>
      <c r="L329" s="8"/>
      <c r="M329" s="8"/>
      <c r="N329" s="8"/>
      <c r="O329" s="8"/>
      <c r="P329" s="8"/>
      <c r="Q329" s="8"/>
      <c r="R329" s="8"/>
      <c r="S329" s="8"/>
      <c r="T329" s="22"/>
      <c r="U329" s="8"/>
      <c r="V329" s="8"/>
      <c r="W329" s="8"/>
      <c r="X329" s="8"/>
      <c r="Y329" s="8"/>
      <c r="Z329" s="8"/>
      <c r="AA329" s="8"/>
      <c r="AB329" s="8"/>
      <c r="AC329" s="8"/>
    </row>
    <row r="330" spans="1:29" ht="18" customHeight="1" x14ac:dyDescent="0.2">
      <c r="A330" s="8"/>
      <c r="B330" s="16"/>
      <c r="C330" s="15"/>
      <c r="D330" s="17"/>
      <c r="E330" s="17"/>
      <c r="F330" s="8"/>
      <c r="G330" s="18"/>
      <c r="H330" s="8"/>
      <c r="I330" s="8"/>
      <c r="J330" s="8"/>
      <c r="K330" s="8"/>
      <c r="L330" s="8"/>
      <c r="M330" s="8"/>
      <c r="N330" s="8"/>
      <c r="O330" s="8"/>
      <c r="P330" s="8"/>
      <c r="Q330" s="8"/>
      <c r="R330" s="8"/>
      <c r="S330" s="8"/>
      <c r="T330" s="22"/>
      <c r="U330" s="8"/>
      <c r="V330" s="8"/>
      <c r="W330" s="8"/>
      <c r="X330" s="8"/>
      <c r="Y330" s="8"/>
      <c r="Z330" s="8"/>
      <c r="AA330" s="8"/>
      <c r="AB330" s="8"/>
      <c r="AC330" s="8"/>
    </row>
    <row r="331" spans="1:29" ht="18" customHeight="1" x14ac:dyDescent="0.2">
      <c r="A331" s="8"/>
      <c r="B331" s="16"/>
      <c r="C331" s="15"/>
      <c r="D331" s="17"/>
      <c r="E331" s="17"/>
      <c r="F331" s="8"/>
      <c r="G331" s="18"/>
      <c r="H331" s="8"/>
      <c r="I331" s="8"/>
      <c r="J331" s="8"/>
      <c r="K331" s="8"/>
      <c r="L331" s="8"/>
      <c r="M331" s="8"/>
      <c r="N331" s="8"/>
      <c r="O331" s="8"/>
      <c r="P331" s="8"/>
      <c r="Q331" s="8"/>
      <c r="R331" s="8"/>
      <c r="S331" s="8"/>
      <c r="T331" s="22"/>
      <c r="U331" s="8"/>
      <c r="V331" s="8"/>
      <c r="W331" s="8"/>
      <c r="X331" s="8"/>
      <c r="Y331" s="8"/>
      <c r="Z331" s="8"/>
      <c r="AA331" s="8"/>
      <c r="AB331" s="8"/>
      <c r="AC331" s="8"/>
    </row>
    <row r="332" spans="1:29" ht="18" customHeight="1" x14ac:dyDescent="0.2">
      <c r="A332" s="8"/>
      <c r="B332" s="16"/>
      <c r="C332" s="15"/>
      <c r="D332" s="17"/>
      <c r="E332" s="17"/>
      <c r="F332" s="8"/>
      <c r="G332" s="18"/>
      <c r="H332" s="8"/>
      <c r="I332" s="8"/>
      <c r="J332" s="8"/>
      <c r="K332" s="8"/>
      <c r="L332" s="8"/>
      <c r="M332" s="8"/>
      <c r="N332" s="8"/>
      <c r="O332" s="8"/>
      <c r="P332" s="8"/>
      <c r="Q332" s="8"/>
      <c r="R332" s="8"/>
      <c r="S332" s="8"/>
      <c r="T332" s="22"/>
      <c r="U332" s="8"/>
      <c r="V332" s="8"/>
      <c r="W332" s="8"/>
      <c r="X332" s="8"/>
      <c r="Y332" s="8"/>
      <c r="Z332" s="8"/>
      <c r="AA332" s="8"/>
      <c r="AB332" s="8"/>
      <c r="AC332" s="8"/>
    </row>
    <row r="333" spans="1:29" ht="18" customHeight="1" x14ac:dyDescent="0.2">
      <c r="A333" s="8"/>
      <c r="B333" s="16"/>
      <c r="C333" s="15"/>
      <c r="D333" s="17"/>
      <c r="E333" s="17"/>
      <c r="F333" s="8"/>
      <c r="G333" s="18"/>
      <c r="H333" s="8"/>
      <c r="I333" s="8"/>
      <c r="J333" s="8"/>
      <c r="K333" s="8"/>
      <c r="L333" s="8"/>
      <c r="M333" s="8"/>
      <c r="N333" s="8"/>
      <c r="O333" s="8"/>
      <c r="P333" s="8"/>
      <c r="Q333" s="8"/>
      <c r="R333" s="8"/>
      <c r="S333" s="8"/>
      <c r="T333" s="22"/>
      <c r="U333" s="8"/>
      <c r="V333" s="8"/>
      <c r="W333" s="8"/>
      <c r="X333" s="8"/>
      <c r="Y333" s="8"/>
      <c r="Z333" s="8"/>
      <c r="AA333" s="8"/>
      <c r="AB333" s="8"/>
      <c r="AC333" s="8"/>
    </row>
    <row r="334" spans="1:29" ht="18" customHeight="1" x14ac:dyDescent="0.2">
      <c r="A334" s="8"/>
      <c r="B334" s="16"/>
      <c r="C334" s="15"/>
      <c r="D334" s="17"/>
      <c r="E334" s="17"/>
      <c r="F334" s="8"/>
      <c r="G334" s="18"/>
      <c r="H334" s="8"/>
      <c r="I334" s="8"/>
      <c r="J334" s="8"/>
      <c r="K334" s="8"/>
      <c r="L334" s="8"/>
      <c r="M334" s="8"/>
      <c r="N334" s="8"/>
      <c r="O334" s="8"/>
      <c r="P334" s="8"/>
      <c r="Q334" s="8"/>
      <c r="R334" s="8"/>
      <c r="S334" s="8"/>
      <c r="T334" s="22"/>
      <c r="U334" s="8"/>
      <c r="V334" s="8"/>
      <c r="W334" s="8"/>
      <c r="X334" s="8"/>
      <c r="Y334" s="8"/>
      <c r="Z334" s="8"/>
      <c r="AA334" s="8"/>
      <c r="AB334" s="8"/>
      <c r="AC334" s="8"/>
    </row>
    <row r="335" spans="1:29" ht="18" customHeight="1" x14ac:dyDescent="0.2">
      <c r="A335" s="8"/>
      <c r="B335" s="16"/>
      <c r="C335" s="15"/>
      <c r="D335" s="17"/>
      <c r="E335" s="17"/>
      <c r="F335" s="8"/>
      <c r="G335" s="18"/>
      <c r="H335" s="8"/>
      <c r="I335" s="8"/>
      <c r="J335" s="8"/>
      <c r="K335" s="8"/>
      <c r="L335" s="8"/>
      <c r="M335" s="8"/>
      <c r="N335" s="8"/>
      <c r="O335" s="8"/>
      <c r="P335" s="8"/>
      <c r="Q335" s="8"/>
      <c r="R335" s="8"/>
      <c r="S335" s="8"/>
      <c r="T335" s="22"/>
      <c r="U335" s="8"/>
      <c r="V335" s="8"/>
      <c r="W335" s="8"/>
      <c r="X335" s="8"/>
      <c r="Y335" s="8"/>
      <c r="Z335" s="8"/>
      <c r="AA335" s="8"/>
      <c r="AB335" s="8"/>
      <c r="AC335" s="8"/>
    </row>
    <row r="336" spans="1:29" ht="18" customHeight="1" x14ac:dyDescent="0.2">
      <c r="A336" s="8"/>
      <c r="B336" s="16"/>
      <c r="C336" s="15"/>
      <c r="D336" s="17"/>
      <c r="E336" s="17"/>
      <c r="F336" s="8"/>
      <c r="G336" s="18"/>
      <c r="H336" s="8"/>
      <c r="I336" s="8"/>
      <c r="J336" s="8"/>
      <c r="K336" s="8"/>
      <c r="L336" s="8"/>
      <c r="M336" s="8"/>
      <c r="N336" s="8"/>
      <c r="O336" s="8"/>
      <c r="P336" s="8"/>
      <c r="Q336" s="8"/>
      <c r="R336" s="8"/>
      <c r="S336" s="8"/>
      <c r="T336" s="22"/>
      <c r="U336" s="8"/>
      <c r="V336" s="8"/>
      <c r="W336" s="8"/>
      <c r="X336" s="8"/>
      <c r="Y336" s="8"/>
      <c r="Z336" s="8"/>
      <c r="AA336" s="8"/>
      <c r="AB336" s="8"/>
      <c r="AC336" s="8"/>
    </row>
    <row r="337" spans="1:29" ht="18" customHeight="1" x14ac:dyDescent="0.2">
      <c r="A337" s="8"/>
      <c r="B337" s="16"/>
      <c r="C337" s="15"/>
      <c r="D337" s="17"/>
      <c r="E337" s="17"/>
      <c r="F337" s="8"/>
      <c r="G337" s="18"/>
      <c r="H337" s="8"/>
      <c r="I337" s="8"/>
      <c r="J337" s="8"/>
      <c r="K337" s="8"/>
      <c r="L337" s="8"/>
      <c r="M337" s="8"/>
      <c r="N337" s="8"/>
      <c r="O337" s="8"/>
      <c r="P337" s="8"/>
      <c r="Q337" s="8"/>
      <c r="R337" s="8"/>
      <c r="S337" s="8"/>
      <c r="T337" s="22"/>
      <c r="U337" s="8"/>
      <c r="V337" s="8"/>
      <c r="W337" s="8"/>
      <c r="X337" s="8"/>
      <c r="Y337" s="8"/>
      <c r="Z337" s="8"/>
      <c r="AA337" s="8"/>
      <c r="AB337" s="8"/>
      <c r="AC337" s="8"/>
    </row>
    <row r="338" spans="1:29" ht="18" customHeight="1" x14ac:dyDescent="0.2">
      <c r="A338" s="8"/>
      <c r="B338" s="16"/>
      <c r="C338" s="15"/>
      <c r="D338" s="17"/>
      <c r="E338" s="17"/>
      <c r="F338" s="8"/>
      <c r="G338" s="18"/>
      <c r="H338" s="8"/>
      <c r="I338" s="8"/>
      <c r="J338" s="8"/>
      <c r="K338" s="8"/>
      <c r="L338" s="8"/>
      <c r="M338" s="8"/>
      <c r="N338" s="8"/>
      <c r="O338" s="8"/>
      <c r="P338" s="8"/>
      <c r="Q338" s="8"/>
      <c r="R338" s="8"/>
      <c r="S338" s="8"/>
      <c r="T338" s="22"/>
      <c r="U338" s="8"/>
      <c r="V338" s="8"/>
      <c r="W338" s="8"/>
      <c r="X338" s="8"/>
      <c r="Y338" s="8"/>
      <c r="Z338" s="8"/>
      <c r="AA338" s="8"/>
      <c r="AB338" s="8"/>
      <c r="AC338" s="8"/>
    </row>
    <row r="339" spans="1:29" ht="18" customHeight="1" x14ac:dyDescent="0.2">
      <c r="A339" s="8"/>
      <c r="B339" s="16"/>
      <c r="C339" s="15"/>
      <c r="D339" s="17"/>
      <c r="E339" s="17"/>
      <c r="F339" s="8"/>
      <c r="G339" s="18"/>
      <c r="H339" s="8"/>
      <c r="I339" s="8"/>
      <c r="J339" s="8"/>
      <c r="K339" s="8"/>
      <c r="L339" s="8"/>
      <c r="M339" s="8"/>
      <c r="N339" s="8"/>
      <c r="O339" s="8"/>
      <c r="P339" s="8"/>
      <c r="Q339" s="8"/>
      <c r="R339" s="8"/>
      <c r="S339" s="8"/>
      <c r="T339" s="22"/>
      <c r="U339" s="8"/>
      <c r="V339" s="8"/>
      <c r="W339" s="8"/>
      <c r="X339" s="8"/>
      <c r="Y339" s="8"/>
      <c r="Z339" s="8"/>
      <c r="AA339" s="8"/>
      <c r="AB339" s="8"/>
      <c r="AC339" s="8"/>
    </row>
    <row r="340" spans="1:29" ht="18" customHeight="1" x14ac:dyDescent="0.2">
      <c r="A340" s="8"/>
      <c r="B340" s="16"/>
      <c r="C340" s="15"/>
      <c r="D340" s="17"/>
      <c r="E340" s="17"/>
      <c r="F340" s="8"/>
      <c r="G340" s="18"/>
      <c r="H340" s="8"/>
      <c r="I340" s="8"/>
      <c r="J340" s="8"/>
      <c r="K340" s="8"/>
      <c r="L340" s="8"/>
      <c r="M340" s="8"/>
      <c r="N340" s="8"/>
      <c r="O340" s="8"/>
      <c r="P340" s="8"/>
      <c r="Q340" s="8"/>
      <c r="R340" s="8"/>
      <c r="S340" s="8"/>
      <c r="T340" s="22"/>
      <c r="U340" s="8"/>
      <c r="V340" s="8"/>
      <c r="W340" s="8"/>
      <c r="X340" s="8"/>
      <c r="Y340" s="8"/>
      <c r="Z340" s="8"/>
      <c r="AA340" s="8"/>
      <c r="AB340" s="8"/>
      <c r="AC340" s="8"/>
    </row>
    <row r="341" spans="1:29" ht="18" customHeight="1" x14ac:dyDescent="0.2">
      <c r="A341" s="8"/>
      <c r="B341" s="16"/>
      <c r="C341" s="15"/>
      <c r="D341" s="17"/>
      <c r="E341" s="17"/>
      <c r="F341" s="8"/>
      <c r="G341" s="18"/>
      <c r="H341" s="8"/>
      <c r="I341" s="8"/>
      <c r="J341" s="8"/>
      <c r="K341" s="8"/>
      <c r="L341" s="8"/>
      <c r="M341" s="8"/>
      <c r="N341" s="8"/>
      <c r="O341" s="8"/>
      <c r="P341" s="8"/>
      <c r="Q341" s="8"/>
      <c r="R341" s="8"/>
      <c r="S341" s="8"/>
      <c r="T341" s="22"/>
      <c r="U341" s="8"/>
      <c r="V341" s="8"/>
      <c r="W341" s="8"/>
      <c r="X341" s="8"/>
      <c r="Y341" s="8"/>
      <c r="Z341" s="8"/>
      <c r="AA341" s="8"/>
      <c r="AB341" s="8"/>
      <c r="AC341" s="8"/>
    </row>
    <row r="342" spans="1:29" ht="18" customHeight="1" x14ac:dyDescent="0.2">
      <c r="A342" s="8"/>
      <c r="B342" s="16"/>
      <c r="C342" s="15"/>
      <c r="D342" s="17"/>
      <c r="E342" s="17"/>
      <c r="F342" s="8"/>
      <c r="G342" s="18"/>
      <c r="H342" s="8"/>
      <c r="I342" s="8"/>
      <c r="J342" s="8"/>
      <c r="K342" s="8"/>
      <c r="L342" s="8"/>
      <c r="M342" s="8"/>
      <c r="N342" s="8"/>
      <c r="O342" s="8"/>
      <c r="P342" s="8"/>
      <c r="Q342" s="8"/>
      <c r="R342" s="8"/>
      <c r="S342" s="8"/>
      <c r="T342" s="22"/>
      <c r="U342" s="8"/>
      <c r="V342" s="8"/>
      <c r="W342" s="8"/>
      <c r="X342" s="8"/>
      <c r="Y342" s="8"/>
      <c r="Z342" s="8"/>
      <c r="AA342" s="8"/>
      <c r="AB342" s="8"/>
      <c r="AC342" s="8"/>
    </row>
    <row r="343" spans="1:29" ht="18" customHeight="1" x14ac:dyDescent="0.2">
      <c r="A343" s="8"/>
      <c r="B343" s="16"/>
      <c r="C343" s="15"/>
      <c r="D343" s="17"/>
      <c r="E343" s="17"/>
      <c r="F343" s="8"/>
      <c r="G343" s="18"/>
      <c r="H343" s="8"/>
      <c r="I343" s="8"/>
      <c r="J343" s="8"/>
      <c r="K343" s="8"/>
      <c r="L343" s="8"/>
      <c r="M343" s="8"/>
      <c r="N343" s="8"/>
      <c r="O343" s="8"/>
      <c r="P343" s="8"/>
      <c r="Q343" s="8"/>
      <c r="R343" s="8"/>
      <c r="S343" s="8"/>
      <c r="T343" s="22"/>
      <c r="U343" s="8"/>
      <c r="V343" s="8"/>
      <c r="W343" s="8"/>
      <c r="X343" s="8"/>
      <c r="Y343" s="8"/>
      <c r="Z343" s="8"/>
      <c r="AA343" s="8"/>
      <c r="AB343" s="8"/>
      <c r="AC343" s="8"/>
    </row>
    <row r="344" spans="1:29" ht="18" customHeight="1" x14ac:dyDescent="0.2">
      <c r="A344" s="8"/>
      <c r="B344" s="16"/>
      <c r="C344" s="15"/>
      <c r="D344" s="17"/>
      <c r="E344" s="17"/>
      <c r="F344" s="8"/>
      <c r="G344" s="18"/>
      <c r="H344" s="8"/>
      <c r="I344" s="8"/>
      <c r="J344" s="8"/>
      <c r="K344" s="8"/>
      <c r="L344" s="8"/>
      <c r="M344" s="8"/>
      <c r="N344" s="8"/>
      <c r="O344" s="8"/>
      <c r="P344" s="8"/>
      <c r="Q344" s="8"/>
      <c r="R344" s="8"/>
      <c r="S344" s="8"/>
      <c r="T344" s="22"/>
      <c r="U344" s="8"/>
      <c r="V344" s="8"/>
      <c r="W344" s="8"/>
      <c r="X344" s="8"/>
      <c r="Y344" s="8"/>
      <c r="Z344" s="8"/>
      <c r="AA344" s="8"/>
      <c r="AB344" s="8"/>
      <c r="AC344" s="8"/>
    </row>
    <row r="345" spans="1:29" ht="18" customHeight="1" x14ac:dyDescent="0.2">
      <c r="A345" s="8"/>
      <c r="B345" s="16"/>
      <c r="C345" s="15"/>
      <c r="D345" s="17"/>
      <c r="E345" s="17"/>
      <c r="F345" s="8"/>
      <c r="G345" s="18"/>
      <c r="H345" s="8"/>
      <c r="I345" s="8"/>
      <c r="J345" s="8"/>
      <c r="K345" s="8"/>
      <c r="L345" s="8"/>
      <c r="M345" s="8"/>
      <c r="N345" s="8"/>
      <c r="O345" s="8"/>
      <c r="P345" s="8"/>
      <c r="Q345" s="8"/>
      <c r="R345" s="8"/>
      <c r="S345" s="8"/>
      <c r="T345" s="22"/>
      <c r="U345" s="8"/>
      <c r="V345" s="8"/>
      <c r="W345" s="8"/>
      <c r="X345" s="8"/>
      <c r="Y345" s="8"/>
      <c r="Z345" s="8"/>
      <c r="AA345" s="8"/>
      <c r="AB345" s="8"/>
      <c r="AC345" s="8"/>
    </row>
    <row r="346" spans="1:29" ht="18" customHeight="1" x14ac:dyDescent="0.2">
      <c r="A346" s="8"/>
      <c r="B346" s="16"/>
      <c r="C346" s="15"/>
      <c r="D346" s="17"/>
      <c r="E346" s="17"/>
      <c r="F346" s="8"/>
      <c r="G346" s="18"/>
      <c r="H346" s="8"/>
      <c r="I346" s="8"/>
      <c r="J346" s="8"/>
      <c r="K346" s="8"/>
      <c r="L346" s="8"/>
      <c r="M346" s="8"/>
      <c r="N346" s="8"/>
      <c r="O346" s="8"/>
      <c r="P346" s="8"/>
      <c r="Q346" s="8"/>
      <c r="R346" s="8"/>
      <c r="S346" s="8"/>
      <c r="T346" s="22"/>
      <c r="U346" s="8"/>
      <c r="V346" s="8"/>
      <c r="W346" s="8"/>
      <c r="X346" s="8"/>
      <c r="Y346" s="8"/>
      <c r="Z346" s="8"/>
      <c r="AA346" s="8"/>
      <c r="AB346" s="8"/>
      <c r="AC346" s="8"/>
    </row>
    <row r="347" spans="1:29" ht="18" customHeight="1" x14ac:dyDescent="0.2">
      <c r="A347" s="8"/>
      <c r="B347" s="16"/>
      <c r="C347" s="15"/>
      <c r="D347" s="17"/>
      <c r="E347" s="17"/>
      <c r="F347" s="8"/>
      <c r="G347" s="18"/>
      <c r="H347" s="8"/>
      <c r="I347" s="8"/>
      <c r="J347" s="8"/>
      <c r="K347" s="8"/>
      <c r="L347" s="8"/>
      <c r="M347" s="8"/>
      <c r="N347" s="8"/>
      <c r="O347" s="8"/>
      <c r="P347" s="8"/>
      <c r="Q347" s="8"/>
      <c r="R347" s="8"/>
      <c r="S347" s="8"/>
      <c r="T347" s="22"/>
      <c r="U347" s="8"/>
      <c r="V347" s="8"/>
      <c r="W347" s="8"/>
      <c r="X347" s="8"/>
      <c r="Y347" s="8"/>
      <c r="Z347" s="8"/>
      <c r="AA347" s="8"/>
      <c r="AB347" s="8"/>
      <c r="AC347" s="8"/>
    </row>
    <row r="348" spans="1:29" ht="18" customHeight="1" x14ac:dyDescent="0.2">
      <c r="A348" s="8"/>
      <c r="B348" s="16"/>
      <c r="C348" s="15"/>
      <c r="D348" s="17"/>
      <c r="E348" s="17"/>
      <c r="F348" s="8"/>
      <c r="G348" s="18"/>
      <c r="H348" s="8"/>
      <c r="I348" s="8"/>
      <c r="J348" s="8"/>
      <c r="K348" s="8"/>
      <c r="L348" s="8"/>
      <c r="M348" s="8"/>
      <c r="N348" s="8"/>
      <c r="O348" s="8"/>
      <c r="P348" s="8"/>
      <c r="Q348" s="8"/>
      <c r="R348" s="8"/>
      <c r="S348" s="8"/>
      <c r="T348" s="22"/>
      <c r="U348" s="8"/>
      <c r="V348" s="8"/>
      <c r="W348" s="8"/>
      <c r="X348" s="8"/>
      <c r="Y348" s="8"/>
      <c r="Z348" s="8"/>
      <c r="AA348" s="8"/>
      <c r="AB348" s="8"/>
      <c r="AC348" s="8"/>
    </row>
    <row r="349" spans="1:29" ht="18" customHeight="1" x14ac:dyDescent="0.2">
      <c r="A349" s="8"/>
      <c r="B349" s="16"/>
      <c r="C349" s="15"/>
      <c r="D349" s="17"/>
      <c r="E349" s="17"/>
      <c r="F349" s="8"/>
      <c r="G349" s="18"/>
      <c r="H349" s="8"/>
      <c r="I349" s="8"/>
      <c r="J349" s="8"/>
      <c r="K349" s="8"/>
      <c r="L349" s="8"/>
      <c r="M349" s="8"/>
      <c r="N349" s="8"/>
      <c r="O349" s="8"/>
      <c r="P349" s="8"/>
      <c r="Q349" s="8"/>
      <c r="R349" s="8"/>
      <c r="S349" s="8"/>
      <c r="T349" s="22"/>
      <c r="U349" s="8"/>
      <c r="V349" s="8"/>
      <c r="W349" s="8"/>
      <c r="X349" s="8"/>
      <c r="Y349" s="8"/>
      <c r="Z349" s="8"/>
      <c r="AA349" s="8"/>
      <c r="AB349" s="8"/>
      <c r="AC349" s="8"/>
    </row>
    <row r="350" spans="1:29" ht="18" customHeight="1" x14ac:dyDescent="0.2">
      <c r="A350" s="8"/>
      <c r="B350" s="16"/>
      <c r="C350" s="15"/>
      <c r="D350" s="17"/>
      <c r="E350" s="17"/>
      <c r="F350" s="8"/>
      <c r="G350" s="18"/>
      <c r="H350" s="8"/>
      <c r="I350" s="8"/>
      <c r="J350" s="8"/>
      <c r="K350" s="8"/>
      <c r="L350" s="8"/>
      <c r="M350" s="8"/>
      <c r="N350" s="8"/>
      <c r="O350" s="8"/>
      <c r="P350" s="8"/>
      <c r="Q350" s="8"/>
      <c r="R350" s="8"/>
      <c r="S350" s="8"/>
      <c r="T350" s="22"/>
      <c r="U350" s="8"/>
      <c r="V350" s="8"/>
      <c r="W350" s="8"/>
      <c r="X350" s="8"/>
      <c r="Y350" s="8"/>
      <c r="Z350" s="8"/>
      <c r="AA350" s="8"/>
      <c r="AB350" s="8"/>
      <c r="AC350" s="8"/>
    </row>
    <row r="351" spans="1:29" ht="18" customHeight="1" x14ac:dyDescent="0.2">
      <c r="A351" s="8"/>
      <c r="B351" s="16"/>
      <c r="C351" s="15"/>
      <c r="D351" s="17"/>
      <c r="E351" s="17"/>
      <c r="F351" s="8"/>
      <c r="G351" s="18"/>
      <c r="H351" s="8"/>
      <c r="I351" s="8"/>
      <c r="J351" s="8"/>
      <c r="K351" s="8"/>
      <c r="L351" s="8"/>
      <c r="M351" s="8"/>
      <c r="N351" s="8"/>
      <c r="O351" s="8"/>
      <c r="P351" s="8"/>
      <c r="Q351" s="8"/>
      <c r="R351" s="8"/>
      <c r="S351" s="8"/>
      <c r="T351" s="22"/>
      <c r="U351" s="8"/>
      <c r="V351" s="8"/>
      <c r="W351" s="8"/>
      <c r="X351" s="8"/>
      <c r="Y351" s="8"/>
      <c r="Z351" s="8"/>
      <c r="AA351" s="8"/>
      <c r="AB351" s="8"/>
      <c r="AC351" s="8"/>
    </row>
    <row r="352" spans="1:29" ht="18" customHeight="1" x14ac:dyDescent="0.2">
      <c r="A352" s="8"/>
      <c r="B352" s="16"/>
      <c r="C352" s="15"/>
      <c r="D352" s="17"/>
      <c r="E352" s="17"/>
      <c r="F352" s="8"/>
      <c r="G352" s="18"/>
      <c r="H352" s="8"/>
      <c r="I352" s="8"/>
      <c r="J352" s="8"/>
      <c r="K352" s="8"/>
      <c r="L352" s="8"/>
      <c r="M352" s="8"/>
      <c r="N352" s="8"/>
      <c r="O352" s="8"/>
      <c r="P352" s="8"/>
      <c r="Q352" s="8"/>
      <c r="R352" s="8"/>
      <c r="S352" s="8"/>
      <c r="T352" s="22"/>
      <c r="U352" s="8"/>
      <c r="V352" s="8"/>
      <c r="W352" s="8"/>
      <c r="X352" s="8"/>
      <c r="Y352" s="8"/>
      <c r="Z352" s="8"/>
      <c r="AA352" s="8"/>
      <c r="AB352" s="8"/>
      <c r="AC352" s="8"/>
    </row>
    <row r="353" spans="1:29" ht="18" customHeight="1" x14ac:dyDescent="0.2">
      <c r="A353" s="8"/>
      <c r="B353" s="16"/>
      <c r="C353" s="15"/>
      <c r="D353" s="17"/>
      <c r="E353" s="17"/>
      <c r="F353" s="8"/>
      <c r="G353" s="18"/>
      <c r="H353" s="8"/>
      <c r="I353" s="8"/>
      <c r="J353" s="8"/>
      <c r="K353" s="8"/>
      <c r="L353" s="8"/>
      <c r="M353" s="8"/>
      <c r="N353" s="8"/>
      <c r="O353" s="8"/>
      <c r="P353" s="8"/>
      <c r="Q353" s="8"/>
      <c r="R353" s="8"/>
      <c r="S353" s="8"/>
      <c r="T353" s="22"/>
      <c r="U353" s="8"/>
      <c r="V353" s="8"/>
      <c r="W353" s="8"/>
      <c r="X353" s="8"/>
      <c r="Y353" s="8"/>
      <c r="Z353" s="8"/>
      <c r="AA353" s="8"/>
      <c r="AB353" s="8"/>
      <c r="AC353" s="8"/>
    </row>
    <row r="354" spans="1:29" ht="18" customHeight="1" x14ac:dyDescent="0.2">
      <c r="A354" s="8"/>
      <c r="B354" s="16"/>
      <c r="C354" s="15"/>
      <c r="D354" s="17"/>
      <c r="E354" s="17"/>
      <c r="F354" s="8"/>
      <c r="G354" s="18"/>
      <c r="H354" s="8"/>
      <c r="I354" s="8"/>
      <c r="J354" s="8"/>
      <c r="K354" s="8"/>
      <c r="L354" s="8"/>
      <c r="M354" s="8"/>
      <c r="N354" s="8"/>
      <c r="O354" s="8"/>
      <c r="P354" s="8"/>
      <c r="Q354" s="8"/>
      <c r="R354" s="8"/>
      <c r="S354" s="8"/>
      <c r="T354" s="22"/>
      <c r="U354" s="8"/>
      <c r="V354" s="8"/>
      <c r="W354" s="8"/>
      <c r="X354" s="8"/>
      <c r="Y354" s="8"/>
      <c r="Z354" s="8"/>
      <c r="AA354" s="8"/>
      <c r="AB354" s="8"/>
      <c r="AC354" s="8"/>
    </row>
    <row r="355" spans="1:29" ht="18" customHeight="1" x14ac:dyDescent="0.2">
      <c r="A355" s="8"/>
      <c r="B355" s="16"/>
      <c r="C355" s="15"/>
      <c r="D355" s="17"/>
      <c r="E355" s="17"/>
      <c r="F355" s="8"/>
      <c r="G355" s="18"/>
      <c r="H355" s="8"/>
      <c r="I355" s="8"/>
      <c r="J355" s="8"/>
      <c r="K355" s="8"/>
      <c r="L355" s="8"/>
      <c r="M355" s="8"/>
      <c r="N355" s="8"/>
      <c r="O355" s="8"/>
      <c r="P355" s="8"/>
      <c r="Q355" s="8"/>
      <c r="R355" s="8"/>
      <c r="S355" s="8"/>
      <c r="T355" s="22"/>
      <c r="U355" s="8"/>
      <c r="V355" s="8"/>
      <c r="W355" s="8"/>
      <c r="X355" s="8"/>
      <c r="Y355" s="8"/>
      <c r="Z355" s="8"/>
      <c r="AA355" s="8"/>
      <c r="AB355" s="8"/>
      <c r="AC355" s="8"/>
    </row>
    <row r="356" spans="1:29" ht="18" customHeight="1" x14ac:dyDescent="0.2">
      <c r="A356" s="8"/>
      <c r="B356" s="16"/>
      <c r="C356" s="15"/>
      <c r="D356" s="17"/>
      <c r="E356" s="17"/>
      <c r="F356" s="8"/>
      <c r="G356" s="18"/>
      <c r="H356" s="8"/>
      <c r="I356" s="8"/>
      <c r="J356" s="8"/>
      <c r="K356" s="8"/>
      <c r="L356" s="8"/>
      <c r="M356" s="8"/>
      <c r="N356" s="8"/>
      <c r="O356" s="8"/>
      <c r="P356" s="8"/>
      <c r="Q356" s="8"/>
      <c r="R356" s="8"/>
      <c r="S356" s="8"/>
      <c r="T356" s="22"/>
      <c r="U356" s="8"/>
      <c r="V356" s="8"/>
      <c r="W356" s="8"/>
      <c r="X356" s="8"/>
      <c r="Y356" s="8"/>
      <c r="Z356" s="8"/>
      <c r="AA356" s="8"/>
      <c r="AB356" s="8"/>
      <c r="AC356" s="8"/>
    </row>
    <row r="357" spans="1:29" ht="18" customHeight="1" x14ac:dyDescent="0.2">
      <c r="A357" s="8"/>
      <c r="B357" s="16"/>
      <c r="C357" s="15"/>
      <c r="D357" s="17"/>
      <c r="E357" s="17"/>
      <c r="F357" s="8"/>
      <c r="G357" s="18"/>
      <c r="H357" s="8"/>
      <c r="I357" s="8"/>
      <c r="J357" s="8"/>
      <c r="K357" s="8"/>
      <c r="L357" s="8"/>
      <c r="M357" s="8"/>
      <c r="N357" s="8"/>
      <c r="O357" s="8"/>
      <c r="P357" s="8"/>
      <c r="Q357" s="8"/>
      <c r="R357" s="8"/>
      <c r="S357" s="8"/>
      <c r="T357" s="22"/>
      <c r="U357" s="8"/>
      <c r="V357" s="8"/>
      <c r="W357" s="8"/>
      <c r="X357" s="8"/>
      <c r="Y357" s="8"/>
      <c r="Z357" s="8"/>
      <c r="AA357" s="8"/>
      <c r="AB357" s="8"/>
      <c r="AC357" s="8"/>
    </row>
    <row r="358" spans="1:29" ht="18" customHeight="1" x14ac:dyDescent="0.2">
      <c r="A358" s="8"/>
      <c r="B358" s="16"/>
      <c r="C358" s="15"/>
      <c r="D358" s="17"/>
      <c r="E358" s="17"/>
      <c r="F358" s="8"/>
      <c r="G358" s="18"/>
      <c r="H358" s="8"/>
      <c r="I358" s="8"/>
      <c r="J358" s="8"/>
      <c r="K358" s="8"/>
      <c r="L358" s="8"/>
      <c r="M358" s="8"/>
      <c r="N358" s="8"/>
      <c r="O358" s="8"/>
      <c r="P358" s="8"/>
      <c r="Q358" s="8"/>
      <c r="R358" s="8"/>
      <c r="S358" s="8"/>
      <c r="T358" s="22"/>
      <c r="U358" s="8"/>
      <c r="V358" s="8"/>
      <c r="W358" s="8"/>
      <c r="X358" s="8"/>
      <c r="Y358" s="8"/>
      <c r="Z358" s="8"/>
      <c r="AA358" s="8"/>
      <c r="AB358" s="8"/>
      <c r="AC358" s="8"/>
    </row>
    <row r="359" spans="1:29" ht="18" customHeight="1" x14ac:dyDescent="0.2">
      <c r="A359" s="8"/>
      <c r="B359" s="16"/>
      <c r="C359" s="15"/>
      <c r="D359" s="17"/>
      <c r="E359" s="17"/>
      <c r="F359" s="8"/>
      <c r="G359" s="18"/>
      <c r="H359" s="8"/>
      <c r="I359" s="8"/>
      <c r="J359" s="8"/>
      <c r="K359" s="8"/>
      <c r="L359" s="8"/>
      <c r="M359" s="8"/>
      <c r="N359" s="8"/>
      <c r="O359" s="8"/>
      <c r="P359" s="8"/>
      <c r="Q359" s="8"/>
      <c r="R359" s="8"/>
      <c r="S359" s="8"/>
      <c r="T359" s="22"/>
      <c r="U359" s="8"/>
      <c r="V359" s="8"/>
      <c r="W359" s="8"/>
      <c r="X359" s="8"/>
      <c r="Y359" s="8"/>
      <c r="Z359" s="8"/>
      <c r="AA359" s="8"/>
      <c r="AB359" s="8"/>
      <c r="AC359" s="8"/>
    </row>
    <row r="360" spans="1:29" ht="18" customHeight="1" x14ac:dyDescent="0.2">
      <c r="A360" s="8"/>
      <c r="B360" s="16"/>
      <c r="C360" s="15"/>
      <c r="D360" s="17"/>
      <c r="E360" s="17"/>
      <c r="F360" s="8"/>
      <c r="G360" s="18"/>
      <c r="H360" s="8"/>
      <c r="I360" s="8"/>
      <c r="J360" s="8"/>
      <c r="K360" s="8"/>
      <c r="L360" s="8"/>
      <c r="M360" s="8"/>
      <c r="N360" s="8"/>
      <c r="O360" s="8"/>
      <c r="P360" s="8"/>
      <c r="Q360" s="8"/>
      <c r="R360" s="8"/>
      <c r="S360" s="8"/>
      <c r="T360" s="22"/>
      <c r="U360" s="8"/>
      <c r="V360" s="8"/>
      <c r="W360" s="8"/>
      <c r="X360" s="8"/>
      <c r="Y360" s="8"/>
      <c r="Z360" s="8"/>
      <c r="AA360" s="8"/>
      <c r="AB360" s="8"/>
      <c r="AC360" s="8"/>
    </row>
    <row r="361" spans="1:29" ht="18" customHeight="1" x14ac:dyDescent="0.2">
      <c r="A361" s="8"/>
      <c r="B361" s="16"/>
      <c r="C361" s="15"/>
      <c r="D361" s="17"/>
      <c r="E361" s="17"/>
      <c r="F361" s="8"/>
      <c r="G361" s="18"/>
      <c r="H361" s="8"/>
      <c r="I361" s="8"/>
      <c r="J361" s="8"/>
      <c r="K361" s="8"/>
      <c r="L361" s="8"/>
      <c r="M361" s="8"/>
      <c r="N361" s="8"/>
      <c r="O361" s="8"/>
      <c r="P361" s="8"/>
      <c r="Q361" s="8"/>
      <c r="R361" s="8"/>
      <c r="S361" s="8"/>
      <c r="T361" s="22"/>
      <c r="U361" s="8"/>
      <c r="V361" s="8"/>
      <c r="W361" s="8"/>
      <c r="X361" s="8"/>
      <c r="Y361" s="8"/>
      <c r="Z361" s="8"/>
      <c r="AA361" s="8"/>
      <c r="AB361" s="8"/>
      <c r="AC361" s="8"/>
    </row>
    <row r="362" spans="1:29" ht="18" customHeight="1" x14ac:dyDescent="0.2">
      <c r="A362" s="8"/>
      <c r="B362" s="16"/>
      <c r="C362" s="15"/>
      <c r="D362" s="17"/>
      <c r="E362" s="17"/>
      <c r="F362" s="8"/>
      <c r="G362" s="18"/>
      <c r="H362" s="8"/>
      <c r="I362" s="8"/>
      <c r="J362" s="8"/>
      <c r="K362" s="8"/>
      <c r="L362" s="8"/>
      <c r="M362" s="8"/>
      <c r="N362" s="8"/>
      <c r="O362" s="8"/>
      <c r="P362" s="8"/>
      <c r="Q362" s="8"/>
      <c r="R362" s="8"/>
      <c r="S362" s="8"/>
      <c r="T362" s="22"/>
      <c r="U362" s="8"/>
      <c r="V362" s="8"/>
      <c r="W362" s="8"/>
      <c r="X362" s="8"/>
      <c r="Y362" s="8"/>
      <c r="Z362" s="8"/>
      <c r="AA362" s="8"/>
      <c r="AB362" s="8"/>
      <c r="AC362" s="8"/>
    </row>
    <row r="363" spans="1:29" ht="18" customHeight="1" x14ac:dyDescent="0.2">
      <c r="A363" s="8"/>
      <c r="B363" s="16"/>
      <c r="C363" s="15"/>
      <c r="D363" s="17"/>
      <c r="E363" s="17"/>
      <c r="F363" s="8"/>
      <c r="G363" s="18"/>
      <c r="H363" s="8"/>
      <c r="I363" s="8"/>
      <c r="J363" s="8"/>
      <c r="K363" s="8"/>
      <c r="L363" s="8"/>
      <c r="M363" s="8"/>
      <c r="N363" s="8"/>
      <c r="O363" s="8"/>
      <c r="P363" s="8"/>
      <c r="Q363" s="8"/>
      <c r="R363" s="8"/>
      <c r="S363" s="8"/>
      <c r="T363" s="22"/>
      <c r="U363" s="8"/>
      <c r="V363" s="8"/>
      <c r="W363" s="8"/>
      <c r="X363" s="8"/>
      <c r="Y363" s="8"/>
      <c r="Z363" s="8"/>
      <c r="AA363" s="8"/>
      <c r="AB363" s="8"/>
      <c r="AC363" s="8"/>
    </row>
    <row r="364" spans="1:29" ht="18" customHeight="1" x14ac:dyDescent="0.2">
      <c r="A364" s="8"/>
      <c r="B364" s="16"/>
      <c r="C364" s="15"/>
      <c r="D364" s="17"/>
      <c r="E364" s="17"/>
      <c r="F364" s="8"/>
      <c r="G364" s="18"/>
      <c r="H364" s="8"/>
      <c r="I364" s="8"/>
      <c r="J364" s="8"/>
      <c r="K364" s="8"/>
      <c r="L364" s="8"/>
      <c r="M364" s="8"/>
      <c r="N364" s="8"/>
      <c r="O364" s="8"/>
      <c r="P364" s="8"/>
      <c r="Q364" s="8"/>
      <c r="R364" s="8"/>
      <c r="S364" s="8"/>
      <c r="T364" s="22"/>
      <c r="U364" s="8"/>
      <c r="V364" s="8"/>
      <c r="W364" s="8"/>
      <c r="X364" s="8"/>
      <c r="Y364" s="8"/>
      <c r="Z364" s="8"/>
      <c r="AA364" s="8"/>
      <c r="AB364" s="8"/>
      <c r="AC364" s="8"/>
    </row>
    <row r="365" spans="1:29" ht="18" customHeight="1" x14ac:dyDescent="0.2">
      <c r="A365" s="8"/>
      <c r="B365" s="16"/>
      <c r="C365" s="15"/>
      <c r="D365" s="17"/>
      <c r="E365" s="17"/>
      <c r="F365" s="8"/>
      <c r="G365" s="18"/>
      <c r="H365" s="8"/>
      <c r="I365" s="8"/>
      <c r="J365" s="8"/>
      <c r="K365" s="8"/>
      <c r="L365" s="8"/>
      <c r="M365" s="8"/>
      <c r="N365" s="8"/>
      <c r="O365" s="8"/>
      <c r="P365" s="8"/>
      <c r="Q365" s="8"/>
      <c r="R365" s="8"/>
      <c r="S365" s="8"/>
      <c r="T365" s="22"/>
      <c r="U365" s="8"/>
      <c r="V365" s="8"/>
      <c r="W365" s="8"/>
      <c r="X365" s="8"/>
      <c r="Y365" s="8"/>
      <c r="Z365" s="8"/>
      <c r="AA365" s="8"/>
      <c r="AB365" s="8"/>
      <c r="AC365" s="8"/>
    </row>
    <row r="366" spans="1:29" ht="18" customHeight="1" x14ac:dyDescent="0.2">
      <c r="A366" s="8"/>
      <c r="B366" s="16"/>
      <c r="C366" s="15"/>
      <c r="D366" s="17"/>
      <c r="E366" s="17"/>
      <c r="F366" s="8"/>
      <c r="G366" s="18"/>
      <c r="H366" s="8"/>
      <c r="I366" s="8"/>
      <c r="J366" s="8"/>
      <c r="K366" s="8"/>
      <c r="L366" s="8"/>
      <c r="M366" s="8"/>
      <c r="N366" s="8"/>
      <c r="O366" s="8"/>
      <c r="P366" s="8"/>
      <c r="Q366" s="8"/>
      <c r="R366" s="8"/>
      <c r="S366" s="8"/>
      <c r="T366" s="22"/>
      <c r="U366" s="8"/>
      <c r="V366" s="8"/>
      <c r="W366" s="8"/>
      <c r="X366" s="8"/>
      <c r="Y366" s="8"/>
      <c r="Z366" s="8"/>
      <c r="AA366" s="8"/>
      <c r="AB366" s="8"/>
      <c r="AC366" s="8"/>
    </row>
    <row r="367" spans="1:29" ht="18" customHeight="1" x14ac:dyDescent="0.2">
      <c r="A367" s="8"/>
      <c r="B367" s="16"/>
      <c r="C367" s="15"/>
      <c r="D367" s="17"/>
      <c r="E367" s="17"/>
      <c r="F367" s="8"/>
      <c r="G367" s="18"/>
      <c r="H367" s="8"/>
      <c r="I367" s="8"/>
      <c r="J367" s="8"/>
      <c r="K367" s="8"/>
      <c r="L367" s="8"/>
      <c r="M367" s="8"/>
      <c r="N367" s="8"/>
      <c r="O367" s="8"/>
      <c r="P367" s="8"/>
      <c r="Q367" s="8"/>
      <c r="R367" s="8"/>
      <c r="S367" s="8"/>
      <c r="T367" s="22"/>
      <c r="U367" s="8"/>
      <c r="V367" s="8"/>
      <c r="W367" s="8"/>
      <c r="X367" s="8"/>
      <c r="Y367" s="8"/>
      <c r="Z367" s="8"/>
      <c r="AA367" s="8"/>
      <c r="AB367" s="8"/>
      <c r="AC367" s="8"/>
    </row>
    <row r="368" spans="1:29" ht="18" customHeight="1" x14ac:dyDescent="0.2">
      <c r="A368" s="8"/>
      <c r="B368" s="16"/>
      <c r="C368" s="15"/>
      <c r="D368" s="17"/>
      <c r="E368" s="17"/>
      <c r="F368" s="8"/>
      <c r="G368" s="18"/>
      <c r="H368" s="8"/>
      <c r="I368" s="8"/>
      <c r="J368" s="8"/>
      <c r="K368" s="8"/>
      <c r="L368" s="8"/>
      <c r="M368" s="8"/>
      <c r="N368" s="8"/>
      <c r="O368" s="8"/>
      <c r="P368" s="8"/>
      <c r="Q368" s="8"/>
      <c r="R368" s="8"/>
      <c r="S368" s="8"/>
      <c r="T368" s="22"/>
      <c r="U368" s="8"/>
      <c r="V368" s="8"/>
      <c r="W368" s="8"/>
      <c r="X368" s="8"/>
      <c r="Y368" s="8"/>
      <c r="Z368" s="8"/>
      <c r="AA368" s="8"/>
      <c r="AB368" s="8"/>
      <c r="AC368" s="8"/>
    </row>
    <row r="369" spans="1:29" ht="18" customHeight="1" x14ac:dyDescent="0.2">
      <c r="A369" s="8"/>
      <c r="B369" s="16"/>
      <c r="C369" s="15"/>
      <c r="D369" s="17"/>
      <c r="E369" s="17"/>
      <c r="F369" s="8"/>
      <c r="G369" s="18"/>
      <c r="H369" s="8"/>
      <c r="I369" s="8"/>
      <c r="J369" s="8"/>
      <c r="K369" s="8"/>
      <c r="L369" s="8"/>
      <c r="M369" s="8"/>
      <c r="N369" s="8"/>
      <c r="O369" s="8"/>
      <c r="P369" s="8"/>
      <c r="Q369" s="8"/>
      <c r="R369" s="8"/>
      <c r="S369" s="8"/>
      <c r="T369" s="22"/>
      <c r="U369" s="8"/>
      <c r="V369" s="8"/>
      <c r="W369" s="8"/>
      <c r="X369" s="8"/>
      <c r="Y369" s="8"/>
      <c r="Z369" s="8"/>
      <c r="AA369" s="8"/>
      <c r="AB369" s="8"/>
      <c r="AC369" s="8"/>
    </row>
    <row r="370" spans="1:29" ht="18" customHeight="1" x14ac:dyDescent="0.2">
      <c r="A370" s="8"/>
      <c r="B370" s="16"/>
      <c r="C370" s="15"/>
      <c r="D370" s="17"/>
      <c r="E370" s="17"/>
      <c r="F370" s="8"/>
      <c r="G370" s="18"/>
      <c r="H370" s="8"/>
      <c r="I370" s="8"/>
      <c r="J370" s="8"/>
      <c r="K370" s="8"/>
      <c r="L370" s="8"/>
      <c r="M370" s="8"/>
      <c r="N370" s="8"/>
      <c r="O370" s="8"/>
      <c r="P370" s="8"/>
      <c r="Q370" s="8"/>
      <c r="R370" s="8"/>
      <c r="S370" s="8"/>
      <c r="T370" s="22"/>
      <c r="U370" s="8"/>
      <c r="V370" s="8"/>
      <c r="W370" s="8"/>
      <c r="X370" s="8"/>
      <c r="Y370" s="8"/>
      <c r="Z370" s="8"/>
      <c r="AA370" s="8"/>
      <c r="AB370" s="8"/>
      <c r="AC370" s="8"/>
    </row>
    <row r="371" spans="1:29" ht="18" customHeight="1" x14ac:dyDescent="0.2">
      <c r="A371" s="8"/>
      <c r="B371" s="16"/>
      <c r="C371" s="15"/>
      <c r="D371" s="17"/>
      <c r="E371" s="17"/>
      <c r="F371" s="8"/>
      <c r="G371" s="18"/>
      <c r="H371" s="8"/>
      <c r="I371" s="8"/>
      <c r="J371" s="8"/>
      <c r="K371" s="8"/>
      <c r="L371" s="8"/>
      <c r="M371" s="8"/>
      <c r="N371" s="8"/>
      <c r="O371" s="8"/>
      <c r="P371" s="8"/>
      <c r="Q371" s="8"/>
      <c r="R371" s="8"/>
      <c r="S371" s="8"/>
      <c r="T371" s="22"/>
      <c r="U371" s="8"/>
      <c r="V371" s="8"/>
      <c r="W371" s="8"/>
      <c r="X371" s="8"/>
      <c r="Y371" s="8"/>
      <c r="Z371" s="8"/>
      <c r="AA371" s="8"/>
      <c r="AB371" s="8"/>
      <c r="AC371" s="8"/>
    </row>
    <row r="372" spans="1:29" ht="18" customHeight="1" x14ac:dyDescent="0.2">
      <c r="A372" s="8"/>
      <c r="B372" s="16"/>
      <c r="C372" s="15"/>
      <c r="D372" s="17"/>
      <c r="E372" s="17"/>
      <c r="F372" s="8"/>
      <c r="G372" s="18"/>
      <c r="H372" s="8"/>
      <c r="I372" s="8"/>
      <c r="J372" s="8"/>
      <c r="K372" s="8"/>
      <c r="L372" s="8"/>
      <c r="M372" s="8"/>
      <c r="N372" s="8"/>
      <c r="O372" s="8"/>
      <c r="P372" s="8"/>
      <c r="Q372" s="8"/>
      <c r="R372" s="8"/>
      <c r="S372" s="8"/>
      <c r="T372" s="22"/>
      <c r="U372" s="8"/>
      <c r="V372" s="8"/>
      <c r="W372" s="8"/>
      <c r="X372" s="8"/>
      <c r="Y372" s="8"/>
      <c r="Z372" s="8"/>
      <c r="AA372" s="8"/>
      <c r="AB372" s="8"/>
      <c r="AC372" s="8"/>
    </row>
    <row r="373" spans="1:29" ht="18" customHeight="1" x14ac:dyDescent="0.2">
      <c r="A373" s="8"/>
      <c r="B373" s="16"/>
      <c r="C373" s="15"/>
      <c r="D373" s="17"/>
      <c r="E373" s="17"/>
      <c r="F373" s="8"/>
      <c r="G373" s="18"/>
      <c r="H373" s="8"/>
      <c r="I373" s="8"/>
      <c r="J373" s="8"/>
      <c r="K373" s="8"/>
      <c r="L373" s="8"/>
      <c r="M373" s="8"/>
      <c r="N373" s="8"/>
      <c r="O373" s="8"/>
      <c r="P373" s="8"/>
      <c r="Q373" s="8"/>
      <c r="R373" s="8"/>
      <c r="S373" s="8"/>
      <c r="T373" s="22"/>
      <c r="U373" s="8"/>
      <c r="V373" s="8"/>
      <c r="W373" s="8"/>
      <c r="X373" s="8"/>
      <c r="Y373" s="8"/>
      <c r="Z373" s="8"/>
      <c r="AA373" s="8"/>
      <c r="AB373" s="8"/>
      <c r="AC373" s="8"/>
    </row>
    <row r="374" spans="1:29" ht="18" customHeight="1" x14ac:dyDescent="0.2">
      <c r="A374" s="8"/>
      <c r="B374" s="16"/>
      <c r="C374" s="15"/>
      <c r="D374" s="17"/>
      <c r="E374" s="17"/>
      <c r="F374" s="8"/>
      <c r="G374" s="18"/>
      <c r="H374" s="8"/>
      <c r="I374" s="8"/>
      <c r="J374" s="8"/>
      <c r="K374" s="8"/>
      <c r="L374" s="8"/>
      <c r="M374" s="8"/>
      <c r="N374" s="8"/>
      <c r="O374" s="8"/>
      <c r="P374" s="8"/>
      <c r="Q374" s="8"/>
      <c r="R374" s="8"/>
      <c r="S374" s="8"/>
      <c r="T374" s="22"/>
      <c r="U374" s="8"/>
      <c r="V374" s="8"/>
      <c r="W374" s="8"/>
      <c r="X374" s="8"/>
      <c r="Y374" s="8"/>
      <c r="Z374" s="8"/>
      <c r="AA374" s="8"/>
      <c r="AB374" s="8"/>
      <c r="AC374" s="8"/>
    </row>
    <row r="375" spans="1:29" ht="18" customHeight="1" x14ac:dyDescent="0.2">
      <c r="A375" s="8"/>
      <c r="B375" s="16"/>
      <c r="C375" s="15"/>
      <c r="D375" s="17"/>
      <c r="E375" s="17"/>
      <c r="F375" s="8"/>
      <c r="G375" s="18"/>
      <c r="H375" s="8"/>
      <c r="I375" s="8"/>
      <c r="J375" s="8"/>
      <c r="K375" s="8"/>
      <c r="L375" s="8"/>
      <c r="M375" s="8"/>
      <c r="N375" s="8"/>
      <c r="O375" s="8"/>
      <c r="P375" s="8"/>
      <c r="Q375" s="8"/>
      <c r="R375" s="8"/>
      <c r="S375" s="8"/>
      <c r="T375" s="22"/>
      <c r="U375" s="8"/>
      <c r="V375" s="8"/>
      <c r="W375" s="8"/>
      <c r="X375" s="8"/>
      <c r="Y375" s="8"/>
      <c r="Z375" s="8"/>
      <c r="AA375" s="8"/>
      <c r="AB375" s="8"/>
      <c r="AC375" s="8"/>
    </row>
    <row r="376" spans="1:29" ht="18" customHeight="1" x14ac:dyDescent="0.2">
      <c r="A376" s="8"/>
      <c r="B376" s="16"/>
      <c r="C376" s="15"/>
      <c r="D376" s="17"/>
      <c r="E376" s="17"/>
      <c r="F376" s="8"/>
      <c r="G376" s="18"/>
      <c r="H376" s="8"/>
      <c r="I376" s="8"/>
      <c r="J376" s="8"/>
      <c r="K376" s="8"/>
      <c r="L376" s="8"/>
      <c r="M376" s="8"/>
      <c r="N376" s="8"/>
      <c r="O376" s="8"/>
      <c r="P376" s="8"/>
      <c r="Q376" s="8"/>
      <c r="R376" s="8"/>
      <c r="S376" s="8"/>
      <c r="T376" s="22"/>
      <c r="U376" s="8"/>
      <c r="V376" s="8"/>
      <c r="W376" s="8"/>
      <c r="X376" s="8"/>
      <c r="Y376" s="8"/>
      <c r="Z376" s="8"/>
      <c r="AA376" s="8"/>
      <c r="AB376" s="8"/>
      <c r="AC376" s="8"/>
    </row>
    <row r="377" spans="1:29" ht="18" customHeight="1" x14ac:dyDescent="0.2">
      <c r="A377" s="8"/>
      <c r="B377" s="16"/>
      <c r="C377" s="15"/>
      <c r="D377" s="17"/>
      <c r="E377" s="17"/>
      <c r="F377" s="8"/>
      <c r="G377" s="18"/>
      <c r="H377" s="8"/>
      <c r="I377" s="8"/>
      <c r="J377" s="8"/>
      <c r="K377" s="8"/>
      <c r="L377" s="8"/>
      <c r="M377" s="8"/>
      <c r="N377" s="8"/>
      <c r="O377" s="8"/>
      <c r="P377" s="8"/>
      <c r="Q377" s="8"/>
      <c r="R377" s="8"/>
      <c r="S377" s="8"/>
      <c r="T377" s="22"/>
      <c r="U377" s="8"/>
      <c r="V377" s="8"/>
      <c r="W377" s="8"/>
      <c r="X377" s="8"/>
      <c r="Y377" s="8"/>
      <c r="Z377" s="8"/>
      <c r="AA377" s="8"/>
      <c r="AB377" s="8"/>
      <c r="AC377" s="8"/>
    </row>
    <row r="378" spans="1:29" ht="18" customHeight="1" x14ac:dyDescent="0.2">
      <c r="A378" s="8"/>
      <c r="B378" s="16"/>
      <c r="C378" s="15"/>
      <c r="D378" s="17"/>
      <c r="E378" s="17"/>
      <c r="F378" s="8"/>
      <c r="G378" s="18"/>
      <c r="H378" s="8"/>
      <c r="I378" s="8"/>
      <c r="J378" s="8"/>
      <c r="K378" s="8"/>
      <c r="L378" s="8"/>
      <c r="M378" s="8"/>
      <c r="N378" s="8"/>
      <c r="O378" s="8"/>
      <c r="P378" s="8"/>
      <c r="Q378" s="8"/>
      <c r="R378" s="8"/>
      <c r="S378" s="8"/>
      <c r="T378" s="22"/>
      <c r="U378" s="8"/>
      <c r="V378" s="8"/>
      <c r="W378" s="8"/>
      <c r="X378" s="8"/>
      <c r="Y378" s="8"/>
      <c r="Z378" s="8"/>
      <c r="AA378" s="8"/>
      <c r="AB378" s="8"/>
      <c r="AC378" s="8"/>
    </row>
    <row r="379" spans="1:29" ht="18" customHeight="1" x14ac:dyDescent="0.2">
      <c r="A379" s="8"/>
      <c r="B379" s="16"/>
      <c r="C379" s="15"/>
      <c r="D379" s="17"/>
      <c r="E379" s="17"/>
      <c r="F379" s="8"/>
      <c r="G379" s="18"/>
      <c r="H379" s="8"/>
      <c r="I379" s="8"/>
      <c r="J379" s="8"/>
      <c r="K379" s="8"/>
      <c r="L379" s="8"/>
      <c r="M379" s="8"/>
      <c r="N379" s="8"/>
      <c r="O379" s="8"/>
      <c r="P379" s="8"/>
      <c r="Q379" s="8"/>
      <c r="R379" s="8"/>
      <c r="S379" s="8"/>
      <c r="T379" s="22"/>
      <c r="U379" s="8"/>
      <c r="V379" s="8"/>
      <c r="W379" s="8"/>
      <c r="X379" s="8"/>
      <c r="Y379" s="8"/>
      <c r="Z379" s="8"/>
      <c r="AA379" s="8"/>
      <c r="AB379" s="8"/>
      <c r="AC379" s="8"/>
    </row>
    <row r="380" spans="1:29" ht="18" customHeight="1" x14ac:dyDescent="0.2">
      <c r="A380" s="8"/>
      <c r="B380" s="16"/>
      <c r="C380" s="15"/>
      <c r="D380" s="17"/>
      <c r="E380" s="17"/>
      <c r="F380" s="8"/>
      <c r="G380" s="18"/>
      <c r="H380" s="8"/>
      <c r="I380" s="8"/>
      <c r="J380" s="8"/>
      <c r="K380" s="8"/>
      <c r="L380" s="8"/>
      <c r="M380" s="8"/>
      <c r="N380" s="8"/>
      <c r="O380" s="8"/>
      <c r="P380" s="8"/>
      <c r="Q380" s="8"/>
      <c r="R380" s="8"/>
      <c r="S380" s="8"/>
      <c r="T380" s="22"/>
      <c r="U380" s="8"/>
      <c r="V380" s="8"/>
      <c r="W380" s="8"/>
      <c r="X380" s="8"/>
      <c r="Y380" s="8"/>
      <c r="Z380" s="8"/>
      <c r="AA380" s="8"/>
      <c r="AB380" s="8"/>
      <c r="AC380" s="8"/>
    </row>
    <row r="381" spans="1:29" ht="18" customHeight="1" x14ac:dyDescent="0.2">
      <c r="A381" s="8"/>
      <c r="B381" s="16"/>
      <c r="C381" s="15"/>
      <c r="D381" s="17"/>
      <c r="E381" s="17"/>
      <c r="F381" s="8"/>
      <c r="G381" s="18"/>
      <c r="H381" s="8"/>
      <c r="I381" s="8"/>
      <c r="J381" s="8"/>
      <c r="K381" s="8"/>
      <c r="L381" s="8"/>
      <c r="M381" s="8"/>
      <c r="N381" s="8"/>
      <c r="O381" s="8"/>
      <c r="P381" s="8"/>
      <c r="Q381" s="8"/>
      <c r="R381" s="8"/>
      <c r="S381" s="8"/>
      <c r="T381" s="22"/>
      <c r="U381" s="8"/>
      <c r="V381" s="8"/>
      <c r="W381" s="8"/>
      <c r="X381" s="8"/>
      <c r="Y381" s="8"/>
      <c r="Z381" s="8"/>
      <c r="AA381" s="8"/>
      <c r="AB381" s="8"/>
      <c r="AC381" s="8"/>
    </row>
    <row r="382" spans="1:29" ht="18" customHeight="1" x14ac:dyDescent="0.2">
      <c r="A382" s="8"/>
      <c r="B382" s="16"/>
      <c r="C382" s="15"/>
      <c r="D382" s="17"/>
      <c r="E382" s="17"/>
      <c r="F382" s="8"/>
      <c r="G382" s="18"/>
      <c r="H382" s="8"/>
      <c r="I382" s="8"/>
      <c r="J382" s="8"/>
      <c r="K382" s="8"/>
      <c r="L382" s="8"/>
      <c r="M382" s="8"/>
      <c r="N382" s="8"/>
      <c r="O382" s="8"/>
      <c r="P382" s="8"/>
      <c r="Q382" s="8"/>
      <c r="R382" s="8"/>
      <c r="S382" s="8"/>
      <c r="T382" s="22"/>
      <c r="U382" s="8"/>
      <c r="V382" s="8"/>
      <c r="W382" s="8"/>
      <c r="X382" s="8"/>
      <c r="Y382" s="8"/>
      <c r="Z382" s="8"/>
      <c r="AA382" s="8"/>
      <c r="AB382" s="8"/>
      <c r="AC382" s="8"/>
    </row>
    <row r="383" spans="1:29" ht="18" customHeight="1" x14ac:dyDescent="0.2">
      <c r="A383" s="8"/>
      <c r="B383" s="16"/>
      <c r="C383" s="15"/>
      <c r="D383" s="17"/>
      <c r="E383" s="17"/>
      <c r="F383" s="8"/>
      <c r="G383" s="18"/>
      <c r="H383" s="8"/>
      <c r="I383" s="8"/>
      <c r="J383" s="8"/>
      <c r="K383" s="8"/>
      <c r="L383" s="8"/>
      <c r="M383" s="8"/>
      <c r="N383" s="8"/>
      <c r="O383" s="8"/>
      <c r="P383" s="8"/>
      <c r="Q383" s="8"/>
      <c r="R383" s="8"/>
      <c r="S383" s="8"/>
      <c r="T383" s="22"/>
      <c r="U383" s="8"/>
      <c r="V383" s="8"/>
      <c r="W383" s="8"/>
      <c r="X383" s="8"/>
      <c r="Y383" s="8"/>
      <c r="Z383" s="8"/>
      <c r="AA383" s="8"/>
      <c r="AB383" s="8"/>
      <c r="AC383" s="8"/>
    </row>
    <row r="384" spans="1:29" ht="18" customHeight="1" x14ac:dyDescent="0.2">
      <c r="A384" s="8"/>
      <c r="B384" s="16"/>
      <c r="C384" s="15"/>
      <c r="D384" s="17"/>
      <c r="E384" s="17"/>
      <c r="F384" s="8"/>
      <c r="G384" s="18"/>
      <c r="H384" s="8"/>
      <c r="I384" s="8"/>
      <c r="J384" s="8"/>
      <c r="K384" s="8"/>
      <c r="L384" s="8"/>
      <c r="M384" s="8"/>
      <c r="N384" s="8"/>
      <c r="O384" s="8"/>
      <c r="P384" s="8"/>
      <c r="Q384" s="8"/>
      <c r="R384" s="8"/>
      <c r="S384" s="8"/>
      <c r="T384" s="22"/>
      <c r="U384" s="8"/>
      <c r="V384" s="8"/>
      <c r="W384" s="8"/>
      <c r="X384" s="8"/>
      <c r="Y384" s="8"/>
      <c r="Z384" s="8"/>
      <c r="AA384" s="8"/>
      <c r="AB384" s="8"/>
      <c r="AC384" s="8"/>
    </row>
    <row r="385" spans="1:29" ht="18" customHeight="1" x14ac:dyDescent="0.2">
      <c r="A385" s="8"/>
      <c r="B385" s="16"/>
      <c r="C385" s="15"/>
      <c r="D385" s="17"/>
      <c r="E385" s="17"/>
      <c r="F385" s="8"/>
      <c r="G385" s="18"/>
      <c r="H385" s="8"/>
      <c r="I385" s="8"/>
      <c r="J385" s="8"/>
      <c r="K385" s="8"/>
      <c r="L385" s="8"/>
      <c r="M385" s="8"/>
      <c r="N385" s="8"/>
      <c r="O385" s="8"/>
      <c r="P385" s="8"/>
      <c r="Q385" s="8"/>
      <c r="R385" s="8"/>
      <c r="S385" s="8"/>
      <c r="T385" s="22"/>
      <c r="U385" s="8"/>
      <c r="V385" s="8"/>
      <c r="W385" s="8"/>
      <c r="X385" s="8"/>
      <c r="Y385" s="8"/>
      <c r="Z385" s="8"/>
      <c r="AA385" s="8"/>
      <c r="AB385" s="8"/>
      <c r="AC385" s="8"/>
    </row>
    <row r="386" spans="1:29" ht="18" customHeight="1" x14ac:dyDescent="0.2">
      <c r="A386" s="8"/>
      <c r="B386" s="16"/>
      <c r="C386" s="15"/>
      <c r="D386" s="17"/>
      <c r="E386" s="17"/>
      <c r="F386" s="8"/>
      <c r="G386" s="18"/>
      <c r="H386" s="8"/>
      <c r="I386" s="8"/>
      <c r="J386" s="8"/>
      <c r="K386" s="8"/>
      <c r="L386" s="8"/>
      <c r="M386" s="8"/>
      <c r="N386" s="8"/>
      <c r="O386" s="8"/>
      <c r="P386" s="8"/>
      <c r="Q386" s="8"/>
      <c r="R386" s="8"/>
      <c r="S386" s="8"/>
      <c r="T386" s="22"/>
      <c r="U386" s="8"/>
      <c r="V386" s="8"/>
      <c r="W386" s="8"/>
      <c r="X386" s="8"/>
      <c r="Y386" s="8"/>
      <c r="Z386" s="8"/>
      <c r="AA386" s="8"/>
      <c r="AB386" s="8"/>
      <c r="AC386" s="8"/>
    </row>
    <row r="387" spans="1:29" ht="18" customHeight="1" x14ac:dyDescent="0.2">
      <c r="A387" s="8"/>
      <c r="B387" s="16"/>
      <c r="C387" s="15"/>
      <c r="D387" s="17"/>
      <c r="E387" s="17"/>
      <c r="F387" s="8"/>
      <c r="G387" s="18"/>
      <c r="H387" s="8"/>
      <c r="I387" s="8"/>
      <c r="J387" s="8"/>
      <c r="K387" s="8"/>
      <c r="L387" s="8"/>
      <c r="M387" s="8"/>
      <c r="N387" s="8"/>
      <c r="O387" s="8"/>
      <c r="P387" s="8"/>
      <c r="Q387" s="8"/>
      <c r="R387" s="8"/>
      <c r="S387" s="8"/>
      <c r="T387" s="22"/>
      <c r="U387" s="8"/>
      <c r="V387" s="8"/>
      <c r="W387" s="8"/>
      <c r="X387" s="8"/>
      <c r="Y387" s="8"/>
      <c r="Z387" s="8"/>
      <c r="AA387" s="8"/>
      <c r="AB387" s="8"/>
      <c r="AC387" s="8"/>
    </row>
    <row r="388" spans="1:29" ht="18" customHeight="1" x14ac:dyDescent="0.2">
      <c r="A388" s="8"/>
      <c r="B388" s="16"/>
      <c r="C388" s="15"/>
      <c r="D388" s="17"/>
      <c r="E388" s="17"/>
      <c r="F388" s="8"/>
      <c r="G388" s="18"/>
      <c r="H388" s="8"/>
      <c r="I388" s="8"/>
      <c r="J388" s="8"/>
      <c r="K388" s="8"/>
      <c r="L388" s="8"/>
      <c r="M388" s="8"/>
      <c r="N388" s="8"/>
      <c r="O388" s="8"/>
      <c r="P388" s="8"/>
      <c r="Q388" s="8"/>
      <c r="R388" s="8"/>
      <c r="S388" s="8"/>
      <c r="T388" s="22"/>
      <c r="U388" s="8"/>
      <c r="V388" s="8"/>
      <c r="W388" s="8"/>
      <c r="X388" s="8"/>
      <c r="Y388" s="8"/>
      <c r="Z388" s="8"/>
      <c r="AA388" s="8"/>
      <c r="AB388" s="8"/>
      <c r="AC388" s="8"/>
    </row>
    <row r="389" spans="1:29" ht="18" customHeight="1" x14ac:dyDescent="0.2">
      <c r="A389" s="8"/>
      <c r="B389" s="16"/>
      <c r="C389" s="15"/>
      <c r="D389" s="17"/>
      <c r="E389" s="17"/>
      <c r="F389" s="8"/>
      <c r="G389" s="18"/>
      <c r="H389" s="8"/>
      <c r="I389" s="8"/>
      <c r="J389" s="8"/>
      <c r="K389" s="8"/>
      <c r="L389" s="8"/>
      <c r="M389" s="8"/>
      <c r="N389" s="8"/>
      <c r="O389" s="8"/>
      <c r="P389" s="8"/>
      <c r="Q389" s="8"/>
      <c r="R389" s="8"/>
      <c r="S389" s="8"/>
      <c r="T389" s="22"/>
      <c r="U389" s="8"/>
      <c r="V389" s="8"/>
      <c r="W389" s="8"/>
      <c r="X389" s="8"/>
      <c r="Y389" s="8"/>
      <c r="Z389" s="8"/>
      <c r="AA389" s="8"/>
      <c r="AB389" s="8"/>
      <c r="AC389" s="8"/>
    </row>
    <row r="390" spans="1:29" ht="18" customHeight="1" x14ac:dyDescent="0.2">
      <c r="A390" s="8"/>
      <c r="B390" s="16"/>
      <c r="C390" s="15"/>
      <c r="D390" s="17"/>
      <c r="E390" s="17"/>
      <c r="F390" s="8"/>
      <c r="G390" s="18"/>
      <c r="H390" s="8"/>
      <c r="I390" s="8"/>
      <c r="J390" s="8"/>
      <c r="K390" s="8"/>
      <c r="L390" s="8"/>
      <c r="M390" s="8"/>
      <c r="N390" s="8"/>
      <c r="O390" s="8"/>
      <c r="P390" s="8"/>
      <c r="Q390" s="8"/>
      <c r="R390" s="8"/>
      <c r="S390" s="8"/>
      <c r="T390" s="22"/>
      <c r="U390" s="8"/>
      <c r="V390" s="8"/>
      <c r="W390" s="8"/>
      <c r="X390" s="8"/>
      <c r="Y390" s="8"/>
      <c r="Z390" s="8"/>
      <c r="AA390" s="8"/>
      <c r="AB390" s="8"/>
      <c r="AC390" s="8"/>
    </row>
    <row r="391" spans="1:29" ht="18" customHeight="1" x14ac:dyDescent="0.2">
      <c r="A391" s="8"/>
      <c r="B391" s="16"/>
      <c r="C391" s="15"/>
      <c r="D391" s="17"/>
      <c r="E391" s="17"/>
      <c r="F391" s="8"/>
      <c r="G391" s="18"/>
      <c r="H391" s="8"/>
      <c r="I391" s="8"/>
      <c r="J391" s="8"/>
      <c r="K391" s="8"/>
      <c r="L391" s="8"/>
      <c r="M391" s="8"/>
      <c r="N391" s="8"/>
      <c r="O391" s="8"/>
      <c r="P391" s="8"/>
      <c r="Q391" s="8"/>
      <c r="R391" s="8"/>
      <c r="S391" s="8"/>
      <c r="T391" s="22"/>
      <c r="U391" s="8"/>
      <c r="V391" s="8"/>
      <c r="W391" s="8"/>
      <c r="X391" s="8"/>
      <c r="Y391" s="8"/>
      <c r="Z391" s="8"/>
      <c r="AA391" s="8"/>
      <c r="AB391" s="8"/>
      <c r="AC391" s="8"/>
    </row>
    <row r="392" spans="1:29" ht="18" customHeight="1" x14ac:dyDescent="0.2">
      <c r="A392" s="8"/>
      <c r="B392" s="16"/>
      <c r="C392" s="15"/>
      <c r="D392" s="17"/>
      <c r="E392" s="17"/>
      <c r="F392" s="8"/>
      <c r="G392" s="18"/>
      <c r="H392" s="8"/>
      <c r="I392" s="8"/>
      <c r="J392" s="8"/>
      <c r="K392" s="8"/>
      <c r="L392" s="8"/>
      <c r="M392" s="8"/>
      <c r="N392" s="8"/>
      <c r="O392" s="8"/>
      <c r="P392" s="8"/>
      <c r="Q392" s="8"/>
      <c r="R392" s="8"/>
      <c r="S392" s="8"/>
      <c r="T392" s="22"/>
      <c r="U392" s="8"/>
      <c r="V392" s="8"/>
      <c r="W392" s="8"/>
      <c r="X392" s="8"/>
      <c r="Y392" s="8"/>
      <c r="Z392" s="8"/>
      <c r="AA392" s="8"/>
      <c r="AB392" s="8"/>
      <c r="AC392" s="8"/>
    </row>
    <row r="393" spans="1:29" ht="18" customHeight="1" x14ac:dyDescent="0.2">
      <c r="A393" s="8"/>
      <c r="B393" s="16"/>
      <c r="C393" s="15"/>
      <c r="D393" s="17"/>
      <c r="E393" s="17"/>
      <c r="F393" s="8"/>
      <c r="G393" s="18"/>
      <c r="H393" s="8"/>
      <c r="I393" s="8"/>
      <c r="J393" s="8"/>
      <c r="K393" s="8"/>
      <c r="L393" s="8"/>
      <c r="M393" s="8"/>
      <c r="N393" s="8"/>
      <c r="O393" s="8"/>
      <c r="P393" s="8"/>
      <c r="Q393" s="8"/>
      <c r="R393" s="8"/>
      <c r="S393" s="8"/>
      <c r="T393" s="22"/>
      <c r="U393" s="8"/>
      <c r="V393" s="8"/>
      <c r="W393" s="8"/>
      <c r="X393" s="8"/>
      <c r="Y393" s="8"/>
      <c r="Z393" s="8"/>
      <c r="AA393" s="8"/>
      <c r="AB393" s="8"/>
      <c r="AC393" s="8"/>
    </row>
    <row r="394" spans="1:29" ht="18" customHeight="1" x14ac:dyDescent="0.2">
      <c r="A394" s="8"/>
      <c r="B394" s="16"/>
      <c r="C394" s="15"/>
      <c r="D394" s="17"/>
      <c r="E394" s="17"/>
      <c r="F394" s="8"/>
      <c r="G394" s="18"/>
      <c r="H394" s="8"/>
      <c r="I394" s="8"/>
      <c r="J394" s="8"/>
      <c r="K394" s="8"/>
      <c r="L394" s="8"/>
      <c r="M394" s="8"/>
      <c r="N394" s="8"/>
      <c r="O394" s="8"/>
      <c r="P394" s="8"/>
      <c r="Q394" s="8"/>
      <c r="R394" s="8"/>
      <c r="S394" s="8"/>
      <c r="T394" s="22"/>
      <c r="U394" s="8"/>
      <c r="V394" s="8"/>
      <c r="W394" s="8"/>
      <c r="X394" s="8"/>
      <c r="Y394" s="8"/>
      <c r="Z394" s="8"/>
      <c r="AA394" s="8"/>
      <c r="AB394" s="8"/>
      <c r="AC394" s="8"/>
    </row>
    <row r="395" spans="1:29" ht="18" customHeight="1" x14ac:dyDescent="0.2">
      <c r="A395" s="8"/>
      <c r="B395" s="16"/>
      <c r="C395" s="15"/>
      <c r="D395" s="17"/>
      <c r="E395" s="17"/>
      <c r="F395" s="8"/>
      <c r="G395" s="18"/>
      <c r="H395" s="8"/>
      <c r="I395" s="8"/>
      <c r="J395" s="8"/>
      <c r="K395" s="8"/>
      <c r="L395" s="8"/>
      <c r="M395" s="8"/>
      <c r="N395" s="8"/>
      <c r="O395" s="8"/>
      <c r="P395" s="8"/>
      <c r="Q395" s="8"/>
      <c r="R395" s="8"/>
      <c r="S395" s="8"/>
      <c r="T395" s="22"/>
      <c r="U395" s="8"/>
      <c r="V395" s="8"/>
      <c r="W395" s="8"/>
      <c r="X395" s="8"/>
      <c r="Y395" s="8"/>
      <c r="Z395" s="8"/>
      <c r="AA395" s="8"/>
      <c r="AB395" s="8"/>
      <c r="AC395" s="8"/>
    </row>
    <row r="396" spans="1:29" ht="18" customHeight="1" x14ac:dyDescent="0.2">
      <c r="A396" s="8"/>
      <c r="B396" s="16"/>
      <c r="C396" s="15"/>
      <c r="D396" s="17"/>
      <c r="E396" s="17"/>
      <c r="F396" s="8"/>
      <c r="G396" s="18"/>
      <c r="H396" s="8"/>
      <c r="I396" s="8"/>
      <c r="J396" s="8"/>
      <c r="K396" s="8"/>
      <c r="L396" s="8"/>
      <c r="M396" s="8"/>
      <c r="N396" s="8"/>
      <c r="O396" s="8"/>
      <c r="P396" s="8"/>
      <c r="Q396" s="8"/>
      <c r="R396" s="8"/>
      <c r="S396" s="8"/>
      <c r="T396" s="22"/>
      <c r="U396" s="8"/>
      <c r="V396" s="8"/>
      <c r="W396" s="8"/>
      <c r="X396" s="8"/>
      <c r="Y396" s="8"/>
      <c r="Z396" s="8"/>
      <c r="AA396" s="8"/>
      <c r="AB396" s="8"/>
      <c r="AC396" s="8"/>
    </row>
    <row r="397" spans="1:29" ht="18" customHeight="1" x14ac:dyDescent="0.2">
      <c r="A397" s="8"/>
      <c r="B397" s="16"/>
      <c r="C397" s="15"/>
      <c r="D397" s="17"/>
      <c r="E397" s="17"/>
      <c r="F397" s="8"/>
      <c r="G397" s="18"/>
      <c r="H397" s="8"/>
      <c r="I397" s="8"/>
      <c r="J397" s="8"/>
      <c r="K397" s="8"/>
      <c r="L397" s="8"/>
      <c r="M397" s="8"/>
      <c r="N397" s="8"/>
      <c r="O397" s="8"/>
      <c r="P397" s="8"/>
      <c r="Q397" s="8"/>
      <c r="R397" s="8"/>
      <c r="S397" s="8"/>
      <c r="T397" s="22"/>
      <c r="U397" s="8"/>
      <c r="V397" s="8"/>
      <c r="W397" s="8"/>
      <c r="X397" s="8"/>
      <c r="Y397" s="8"/>
      <c r="Z397" s="8"/>
      <c r="AA397" s="8"/>
      <c r="AB397" s="8"/>
      <c r="AC397" s="8"/>
    </row>
    <row r="398" spans="1:29" ht="18" customHeight="1" x14ac:dyDescent="0.2">
      <c r="A398" s="8"/>
      <c r="B398" s="16"/>
      <c r="C398" s="15"/>
      <c r="D398" s="17"/>
      <c r="E398" s="17"/>
      <c r="F398" s="8"/>
      <c r="G398" s="18"/>
      <c r="H398" s="8"/>
      <c r="I398" s="8"/>
      <c r="J398" s="8"/>
      <c r="K398" s="8"/>
      <c r="L398" s="8"/>
      <c r="M398" s="8"/>
      <c r="N398" s="8"/>
      <c r="O398" s="8"/>
      <c r="P398" s="8"/>
      <c r="Q398" s="8"/>
      <c r="R398" s="8"/>
      <c r="S398" s="8"/>
      <c r="T398" s="22"/>
      <c r="U398" s="8"/>
      <c r="V398" s="8"/>
      <c r="W398" s="8"/>
      <c r="X398" s="8"/>
      <c r="Y398" s="8"/>
      <c r="Z398" s="8"/>
      <c r="AA398" s="8"/>
      <c r="AB398" s="8"/>
      <c r="AC398" s="8"/>
    </row>
    <row r="399" spans="1:29" ht="18" customHeight="1" x14ac:dyDescent="0.2">
      <c r="A399" s="8"/>
      <c r="B399" s="16"/>
      <c r="C399" s="15"/>
      <c r="D399" s="17"/>
      <c r="E399" s="17"/>
      <c r="F399" s="8"/>
      <c r="G399" s="18"/>
      <c r="H399" s="8"/>
      <c r="I399" s="8"/>
      <c r="J399" s="8"/>
      <c r="K399" s="8"/>
      <c r="L399" s="8"/>
      <c r="M399" s="8"/>
      <c r="N399" s="8"/>
      <c r="O399" s="8"/>
      <c r="P399" s="8"/>
      <c r="Q399" s="8"/>
      <c r="R399" s="8"/>
      <c r="S399" s="8"/>
      <c r="T399" s="22"/>
      <c r="U399" s="8"/>
      <c r="V399" s="8"/>
      <c r="W399" s="8"/>
      <c r="X399" s="8"/>
      <c r="Y399" s="8"/>
      <c r="Z399" s="8"/>
      <c r="AA399" s="8"/>
      <c r="AB399" s="8"/>
      <c r="AC399" s="8"/>
    </row>
    <row r="400" spans="1:29" ht="18" customHeight="1" x14ac:dyDescent="0.2">
      <c r="A400" s="8"/>
      <c r="B400" s="16"/>
      <c r="C400" s="15"/>
      <c r="D400" s="17"/>
      <c r="E400" s="17"/>
      <c r="F400" s="8"/>
      <c r="G400" s="18"/>
      <c r="H400" s="8"/>
      <c r="I400" s="8"/>
      <c r="J400" s="8"/>
      <c r="K400" s="8"/>
      <c r="L400" s="8"/>
      <c r="M400" s="8"/>
      <c r="N400" s="8"/>
      <c r="O400" s="8"/>
      <c r="P400" s="8"/>
      <c r="Q400" s="8"/>
      <c r="R400" s="8"/>
      <c r="S400" s="8"/>
      <c r="T400" s="22"/>
      <c r="U400" s="8"/>
      <c r="V400" s="8"/>
      <c r="W400" s="8"/>
      <c r="X400" s="8"/>
      <c r="Y400" s="8"/>
      <c r="Z400" s="8"/>
      <c r="AA400" s="8"/>
      <c r="AB400" s="8"/>
      <c r="AC400" s="8"/>
    </row>
    <row r="401" spans="1:29" ht="18" customHeight="1" x14ac:dyDescent="0.2">
      <c r="A401" s="8"/>
      <c r="B401" s="16"/>
      <c r="C401" s="15"/>
      <c r="D401" s="17"/>
      <c r="E401" s="17"/>
      <c r="F401" s="8"/>
      <c r="G401" s="18"/>
      <c r="H401" s="8"/>
      <c r="I401" s="8"/>
      <c r="J401" s="8"/>
      <c r="K401" s="8"/>
      <c r="L401" s="8"/>
      <c r="M401" s="8"/>
      <c r="N401" s="8"/>
      <c r="O401" s="8"/>
      <c r="P401" s="8"/>
      <c r="Q401" s="8"/>
      <c r="R401" s="8"/>
      <c r="S401" s="8"/>
      <c r="T401" s="22"/>
      <c r="U401" s="8"/>
      <c r="V401" s="8"/>
      <c r="W401" s="8"/>
      <c r="X401" s="8"/>
      <c r="Y401" s="8"/>
      <c r="Z401" s="8"/>
      <c r="AA401" s="8"/>
      <c r="AB401" s="8"/>
      <c r="AC401" s="8"/>
    </row>
    <row r="402" spans="1:29" ht="18" customHeight="1" x14ac:dyDescent="0.2">
      <c r="A402" s="8"/>
      <c r="B402" s="16"/>
      <c r="C402" s="15"/>
      <c r="D402" s="17"/>
      <c r="E402" s="17"/>
      <c r="F402" s="8"/>
      <c r="G402" s="18"/>
      <c r="H402" s="8"/>
      <c r="I402" s="8"/>
      <c r="J402" s="8"/>
      <c r="K402" s="8"/>
      <c r="L402" s="8"/>
      <c r="M402" s="8"/>
      <c r="N402" s="8"/>
      <c r="O402" s="8"/>
      <c r="P402" s="8"/>
      <c r="Q402" s="8"/>
      <c r="R402" s="8"/>
      <c r="S402" s="8"/>
      <c r="T402" s="22"/>
      <c r="U402" s="8"/>
      <c r="V402" s="8"/>
      <c r="W402" s="8"/>
      <c r="X402" s="8"/>
      <c r="Y402" s="8"/>
      <c r="Z402" s="8"/>
      <c r="AA402" s="8"/>
      <c r="AB402" s="8"/>
      <c r="AC402" s="8"/>
    </row>
    <row r="403" spans="1:29" ht="18" customHeight="1" x14ac:dyDescent="0.2">
      <c r="A403" s="8"/>
      <c r="B403" s="16"/>
      <c r="C403" s="15"/>
      <c r="D403" s="17"/>
      <c r="E403" s="17"/>
      <c r="F403" s="8"/>
      <c r="G403" s="18"/>
      <c r="H403" s="8"/>
      <c r="I403" s="8"/>
      <c r="J403" s="8"/>
      <c r="K403" s="8"/>
      <c r="L403" s="8"/>
      <c r="M403" s="8"/>
      <c r="N403" s="8"/>
      <c r="O403" s="8"/>
      <c r="P403" s="8"/>
      <c r="Q403" s="8"/>
      <c r="R403" s="8"/>
      <c r="S403" s="8"/>
      <c r="T403" s="22"/>
      <c r="U403" s="8"/>
      <c r="V403" s="8"/>
      <c r="W403" s="8"/>
      <c r="X403" s="8"/>
      <c r="Y403" s="8"/>
      <c r="Z403" s="8"/>
      <c r="AA403" s="8"/>
      <c r="AB403" s="8"/>
      <c r="AC403" s="8"/>
    </row>
    <row r="404" spans="1:29" ht="18" customHeight="1" x14ac:dyDescent="0.2">
      <c r="A404" s="8"/>
      <c r="B404" s="16"/>
      <c r="C404" s="15"/>
      <c r="D404" s="17"/>
      <c r="E404" s="17"/>
      <c r="F404" s="8"/>
      <c r="G404" s="18"/>
      <c r="H404" s="8"/>
      <c r="I404" s="8"/>
      <c r="J404" s="8"/>
      <c r="K404" s="8"/>
      <c r="L404" s="8"/>
      <c r="M404" s="8"/>
      <c r="N404" s="8"/>
      <c r="O404" s="8"/>
      <c r="P404" s="8"/>
      <c r="Q404" s="8"/>
      <c r="R404" s="8"/>
      <c r="S404" s="8"/>
      <c r="T404" s="22"/>
      <c r="U404" s="8"/>
      <c r="V404" s="8"/>
      <c r="W404" s="8"/>
      <c r="X404" s="8"/>
      <c r="Y404" s="8"/>
      <c r="Z404" s="8"/>
      <c r="AA404" s="8"/>
      <c r="AB404" s="8"/>
      <c r="AC404" s="8"/>
    </row>
    <row r="405" spans="1:29" ht="18" customHeight="1" x14ac:dyDescent="0.2">
      <c r="A405" s="8"/>
      <c r="B405" s="16"/>
      <c r="C405" s="15"/>
      <c r="D405" s="17"/>
      <c r="E405" s="17"/>
      <c r="F405" s="8"/>
      <c r="G405" s="18"/>
      <c r="H405" s="8"/>
      <c r="I405" s="8"/>
      <c r="J405" s="8"/>
      <c r="K405" s="8"/>
      <c r="L405" s="8"/>
      <c r="M405" s="8"/>
      <c r="N405" s="8"/>
      <c r="O405" s="8"/>
      <c r="P405" s="8"/>
      <c r="Q405" s="8"/>
      <c r="R405" s="8"/>
      <c r="S405" s="8"/>
      <c r="T405" s="22"/>
      <c r="U405" s="8"/>
      <c r="V405" s="8"/>
      <c r="W405" s="8"/>
      <c r="X405" s="8"/>
      <c r="Y405" s="8"/>
      <c r="Z405" s="8"/>
      <c r="AA405" s="8"/>
      <c r="AB405" s="8"/>
      <c r="AC405" s="8"/>
    </row>
    <row r="406" spans="1:29" ht="18" customHeight="1" x14ac:dyDescent="0.2">
      <c r="A406" s="8"/>
      <c r="B406" s="16"/>
      <c r="C406" s="15"/>
      <c r="D406" s="17"/>
      <c r="E406" s="17"/>
      <c r="F406" s="8"/>
      <c r="G406" s="18"/>
      <c r="H406" s="8"/>
      <c r="I406" s="8"/>
      <c r="J406" s="8"/>
      <c r="K406" s="8"/>
      <c r="L406" s="8"/>
      <c r="M406" s="8"/>
      <c r="N406" s="8"/>
      <c r="O406" s="8"/>
      <c r="P406" s="8"/>
      <c r="Q406" s="8"/>
      <c r="R406" s="8"/>
      <c r="S406" s="8"/>
      <c r="T406" s="22"/>
      <c r="U406" s="8"/>
      <c r="V406" s="8"/>
      <c r="W406" s="8"/>
      <c r="X406" s="8"/>
      <c r="Y406" s="8"/>
      <c r="Z406" s="8"/>
      <c r="AA406" s="8"/>
      <c r="AB406" s="8"/>
      <c r="AC406" s="8"/>
    </row>
    <row r="407" spans="1:29" ht="18" customHeight="1" x14ac:dyDescent="0.2">
      <c r="A407" s="8"/>
      <c r="B407" s="16"/>
      <c r="C407" s="15"/>
      <c r="D407" s="17"/>
      <c r="E407" s="17"/>
      <c r="F407" s="8"/>
      <c r="G407" s="18"/>
      <c r="H407" s="8"/>
      <c r="I407" s="8"/>
      <c r="J407" s="8"/>
      <c r="K407" s="8"/>
      <c r="L407" s="8"/>
      <c r="M407" s="8"/>
      <c r="N407" s="8"/>
      <c r="O407" s="8"/>
      <c r="P407" s="8"/>
      <c r="Q407" s="8"/>
      <c r="R407" s="8"/>
      <c r="S407" s="8"/>
      <c r="T407" s="22"/>
      <c r="U407" s="8"/>
      <c r="V407" s="8"/>
      <c r="W407" s="8"/>
      <c r="X407" s="8"/>
      <c r="Y407" s="8"/>
      <c r="Z407" s="8"/>
      <c r="AA407" s="8"/>
      <c r="AB407" s="8"/>
      <c r="AC407" s="8"/>
    </row>
    <row r="408" spans="1:29" ht="18" customHeight="1" x14ac:dyDescent="0.2">
      <c r="A408" s="8"/>
      <c r="B408" s="16"/>
      <c r="C408" s="15"/>
      <c r="D408" s="17"/>
      <c r="E408" s="17"/>
      <c r="F408" s="8"/>
      <c r="G408" s="18"/>
      <c r="H408" s="8"/>
      <c r="I408" s="8"/>
      <c r="J408" s="8"/>
      <c r="K408" s="8"/>
      <c r="L408" s="8"/>
      <c r="M408" s="8"/>
      <c r="N408" s="8"/>
      <c r="O408" s="8"/>
      <c r="P408" s="8"/>
      <c r="Q408" s="8"/>
      <c r="R408" s="8"/>
      <c r="S408" s="8"/>
      <c r="T408" s="22"/>
      <c r="U408" s="8"/>
      <c r="V408" s="8"/>
      <c r="W408" s="8"/>
      <c r="X408" s="8"/>
      <c r="Y408" s="8"/>
      <c r="Z408" s="8"/>
      <c r="AA408" s="8"/>
      <c r="AB408" s="8"/>
      <c r="AC408" s="8"/>
    </row>
    <row r="409" spans="1:29" ht="18" customHeight="1" x14ac:dyDescent="0.2">
      <c r="A409" s="8"/>
      <c r="B409" s="16"/>
      <c r="C409" s="15"/>
      <c r="D409" s="17"/>
      <c r="E409" s="17"/>
      <c r="F409" s="8"/>
      <c r="G409" s="18"/>
      <c r="H409" s="8"/>
      <c r="I409" s="8"/>
      <c r="J409" s="8"/>
      <c r="K409" s="8"/>
      <c r="L409" s="8"/>
      <c r="M409" s="8"/>
      <c r="N409" s="8"/>
      <c r="O409" s="8"/>
      <c r="P409" s="8"/>
      <c r="Q409" s="8"/>
      <c r="R409" s="8"/>
      <c r="S409" s="8"/>
      <c r="T409" s="22"/>
      <c r="U409" s="8"/>
      <c r="V409" s="8"/>
      <c r="W409" s="8"/>
      <c r="X409" s="8"/>
      <c r="Y409" s="8"/>
      <c r="Z409" s="8"/>
      <c r="AA409" s="8"/>
      <c r="AB409" s="8"/>
      <c r="AC409" s="8"/>
    </row>
    <row r="410" spans="1:29" ht="18" customHeight="1" x14ac:dyDescent="0.2">
      <c r="A410" s="8"/>
      <c r="B410" s="16"/>
      <c r="C410" s="15"/>
      <c r="D410" s="17"/>
      <c r="E410" s="17"/>
      <c r="F410" s="8"/>
      <c r="G410" s="18"/>
      <c r="H410" s="8"/>
      <c r="I410" s="8"/>
      <c r="J410" s="8"/>
      <c r="K410" s="8"/>
      <c r="L410" s="8"/>
      <c r="M410" s="8"/>
      <c r="N410" s="8"/>
      <c r="O410" s="8"/>
      <c r="P410" s="8"/>
      <c r="Q410" s="8"/>
      <c r="R410" s="8"/>
      <c r="S410" s="8"/>
      <c r="T410" s="22"/>
      <c r="U410" s="8"/>
      <c r="V410" s="8"/>
      <c r="W410" s="8"/>
      <c r="X410" s="8"/>
      <c r="Y410" s="8"/>
      <c r="Z410" s="8"/>
      <c r="AA410" s="8"/>
      <c r="AB410" s="8"/>
      <c r="AC410" s="8"/>
    </row>
    <row r="411" spans="1:29" ht="18" customHeight="1" x14ac:dyDescent="0.2">
      <c r="A411" s="8"/>
      <c r="B411" s="16"/>
      <c r="C411" s="15"/>
      <c r="D411" s="17"/>
      <c r="E411" s="17"/>
      <c r="F411" s="8"/>
      <c r="G411" s="18"/>
      <c r="H411" s="8"/>
      <c r="I411" s="8"/>
      <c r="J411" s="8"/>
      <c r="K411" s="8"/>
      <c r="L411" s="8"/>
      <c r="M411" s="8"/>
      <c r="N411" s="8"/>
      <c r="O411" s="8"/>
      <c r="P411" s="8"/>
      <c r="Q411" s="8"/>
      <c r="R411" s="8"/>
      <c r="S411" s="8"/>
      <c r="T411" s="22"/>
      <c r="U411" s="8"/>
      <c r="V411" s="8"/>
      <c r="W411" s="8"/>
      <c r="X411" s="8"/>
      <c r="Y411" s="8"/>
      <c r="Z411" s="8"/>
      <c r="AA411" s="8"/>
      <c r="AB411" s="8"/>
      <c r="AC411" s="8"/>
    </row>
    <row r="412" spans="1:29" ht="18" customHeight="1" x14ac:dyDescent="0.2">
      <c r="A412" s="8"/>
      <c r="B412" s="16"/>
      <c r="C412" s="15"/>
      <c r="D412" s="17"/>
      <c r="E412" s="17"/>
      <c r="F412" s="8"/>
      <c r="G412" s="18"/>
      <c r="H412" s="8"/>
      <c r="I412" s="8"/>
      <c r="J412" s="8"/>
      <c r="K412" s="8"/>
      <c r="L412" s="8"/>
      <c r="M412" s="8"/>
      <c r="N412" s="8"/>
      <c r="O412" s="8"/>
      <c r="P412" s="8"/>
      <c r="Q412" s="8"/>
      <c r="R412" s="8"/>
      <c r="S412" s="8"/>
      <c r="T412" s="22"/>
      <c r="U412" s="8"/>
      <c r="V412" s="8"/>
      <c r="W412" s="8"/>
      <c r="X412" s="8"/>
      <c r="Y412" s="8"/>
      <c r="Z412" s="8"/>
      <c r="AA412" s="8"/>
      <c r="AB412" s="8"/>
      <c r="AC412" s="8"/>
    </row>
    <row r="413" spans="1:29" ht="18" customHeight="1" x14ac:dyDescent="0.2">
      <c r="A413" s="8"/>
      <c r="B413" s="16"/>
      <c r="C413" s="15"/>
      <c r="D413" s="17"/>
      <c r="E413" s="17"/>
      <c r="F413" s="8"/>
      <c r="G413" s="18"/>
      <c r="H413" s="8"/>
      <c r="I413" s="8"/>
      <c r="J413" s="8"/>
      <c r="K413" s="8"/>
      <c r="L413" s="8"/>
      <c r="M413" s="8"/>
      <c r="N413" s="8"/>
      <c r="O413" s="8"/>
      <c r="P413" s="8"/>
      <c r="Q413" s="8"/>
      <c r="R413" s="8"/>
      <c r="S413" s="8"/>
      <c r="T413" s="22"/>
      <c r="U413" s="8"/>
      <c r="V413" s="8"/>
      <c r="W413" s="8"/>
      <c r="X413" s="8"/>
      <c r="Y413" s="8"/>
      <c r="Z413" s="8"/>
      <c r="AA413" s="8"/>
      <c r="AB413" s="8"/>
      <c r="AC413" s="8"/>
    </row>
    <row r="414" spans="1:29" ht="18" customHeight="1" x14ac:dyDescent="0.2">
      <c r="A414" s="8"/>
      <c r="B414" s="16"/>
      <c r="C414" s="15"/>
      <c r="D414" s="17"/>
      <c r="E414" s="17"/>
      <c r="F414" s="8"/>
      <c r="G414" s="18"/>
      <c r="H414" s="8"/>
      <c r="I414" s="8"/>
      <c r="J414" s="8"/>
      <c r="K414" s="8"/>
      <c r="L414" s="8"/>
      <c r="M414" s="8"/>
      <c r="N414" s="8"/>
      <c r="O414" s="8"/>
      <c r="P414" s="8"/>
      <c r="Q414" s="8"/>
      <c r="R414" s="8"/>
      <c r="S414" s="8"/>
      <c r="T414" s="22"/>
      <c r="U414" s="8"/>
      <c r="V414" s="8"/>
      <c r="W414" s="8"/>
      <c r="X414" s="8"/>
      <c r="Y414" s="8"/>
      <c r="Z414" s="8"/>
      <c r="AA414" s="8"/>
      <c r="AB414" s="8"/>
      <c r="AC414" s="8"/>
    </row>
    <row r="415" spans="1:29" ht="18" customHeight="1" x14ac:dyDescent="0.2">
      <c r="A415" s="8"/>
      <c r="B415" s="16"/>
      <c r="C415" s="15"/>
      <c r="D415" s="17"/>
      <c r="E415" s="17"/>
      <c r="F415" s="8"/>
      <c r="G415" s="18"/>
      <c r="H415" s="8"/>
      <c r="I415" s="8"/>
      <c r="J415" s="8"/>
      <c r="K415" s="8"/>
      <c r="L415" s="8"/>
      <c r="M415" s="8"/>
      <c r="N415" s="8"/>
      <c r="O415" s="8"/>
      <c r="P415" s="8"/>
      <c r="Q415" s="8"/>
      <c r="R415" s="8"/>
      <c r="S415" s="8"/>
      <c r="T415" s="22"/>
      <c r="U415" s="8"/>
      <c r="V415" s="8"/>
      <c r="W415" s="8"/>
      <c r="X415" s="8"/>
      <c r="Y415" s="8"/>
      <c r="Z415" s="8"/>
      <c r="AA415" s="8"/>
      <c r="AB415" s="8"/>
      <c r="AC415" s="8"/>
    </row>
    <row r="416" spans="1:29" ht="18" customHeight="1" x14ac:dyDescent="0.2">
      <c r="A416" s="8"/>
      <c r="B416" s="16"/>
      <c r="C416" s="15"/>
      <c r="D416" s="17"/>
      <c r="E416" s="17"/>
      <c r="F416" s="8"/>
      <c r="G416" s="18"/>
      <c r="H416" s="8"/>
      <c r="I416" s="8"/>
      <c r="J416" s="8"/>
      <c r="K416" s="8"/>
      <c r="L416" s="8"/>
      <c r="M416" s="8"/>
      <c r="N416" s="8"/>
      <c r="O416" s="8"/>
      <c r="P416" s="8"/>
      <c r="Q416" s="8"/>
      <c r="R416" s="8"/>
      <c r="S416" s="8"/>
      <c r="T416" s="22"/>
      <c r="U416" s="8"/>
      <c r="V416" s="8"/>
      <c r="W416" s="8"/>
      <c r="X416" s="8"/>
      <c r="Y416" s="8"/>
      <c r="Z416" s="8"/>
      <c r="AA416" s="8"/>
      <c r="AB416" s="8"/>
      <c r="AC416" s="8"/>
    </row>
    <row r="417" spans="1:29" ht="18" customHeight="1" x14ac:dyDescent="0.2">
      <c r="A417" s="8"/>
      <c r="B417" s="16"/>
      <c r="C417" s="15"/>
      <c r="D417" s="17"/>
      <c r="E417" s="17"/>
      <c r="F417" s="8"/>
      <c r="G417" s="18"/>
      <c r="H417" s="8"/>
      <c r="I417" s="8"/>
      <c r="J417" s="8"/>
      <c r="K417" s="8"/>
      <c r="L417" s="8"/>
      <c r="M417" s="8"/>
      <c r="N417" s="8"/>
      <c r="O417" s="8"/>
      <c r="P417" s="8"/>
      <c r="Q417" s="8"/>
      <c r="R417" s="8"/>
      <c r="S417" s="8"/>
      <c r="T417" s="22"/>
      <c r="U417" s="8"/>
      <c r="V417" s="8"/>
      <c r="W417" s="8"/>
      <c r="X417" s="8"/>
      <c r="Y417" s="8"/>
      <c r="Z417" s="8"/>
      <c r="AA417" s="8"/>
      <c r="AB417" s="8"/>
      <c r="AC417" s="8"/>
    </row>
    <row r="418" spans="1:29" ht="18" customHeight="1" x14ac:dyDescent="0.2">
      <c r="A418" s="8"/>
      <c r="B418" s="16"/>
      <c r="C418" s="15"/>
      <c r="D418" s="17"/>
      <c r="E418" s="17"/>
      <c r="F418" s="8"/>
      <c r="G418" s="18"/>
      <c r="H418" s="8"/>
      <c r="I418" s="8"/>
      <c r="J418" s="8"/>
      <c r="K418" s="8"/>
      <c r="L418" s="8"/>
      <c r="M418" s="8"/>
      <c r="N418" s="8"/>
      <c r="O418" s="8"/>
      <c r="P418" s="8"/>
      <c r="Q418" s="8"/>
      <c r="R418" s="8"/>
      <c r="S418" s="8"/>
      <c r="T418" s="22"/>
      <c r="U418" s="8"/>
      <c r="V418" s="8"/>
      <c r="W418" s="8"/>
      <c r="X418" s="8"/>
      <c r="Y418" s="8"/>
      <c r="Z418" s="8"/>
      <c r="AA418" s="8"/>
      <c r="AB418" s="8"/>
      <c r="AC418" s="8"/>
    </row>
    <row r="419" spans="1:29" ht="18" customHeight="1" x14ac:dyDescent="0.2">
      <c r="A419" s="8"/>
      <c r="B419" s="16"/>
      <c r="C419" s="15"/>
      <c r="D419" s="17"/>
      <c r="E419" s="17"/>
      <c r="F419" s="8"/>
      <c r="G419" s="18"/>
      <c r="H419" s="8"/>
      <c r="I419" s="8"/>
      <c r="J419" s="8"/>
      <c r="K419" s="8"/>
      <c r="L419" s="8"/>
      <c r="M419" s="8"/>
      <c r="N419" s="8"/>
      <c r="O419" s="8"/>
      <c r="P419" s="8"/>
      <c r="Q419" s="8"/>
      <c r="R419" s="8"/>
      <c r="S419" s="8"/>
      <c r="T419" s="22"/>
      <c r="U419" s="8"/>
      <c r="V419" s="8"/>
      <c r="W419" s="8"/>
      <c r="X419" s="8"/>
      <c r="Y419" s="8"/>
      <c r="Z419" s="8"/>
      <c r="AA419" s="8"/>
      <c r="AB419" s="8"/>
      <c r="AC419" s="8"/>
    </row>
    <row r="420" spans="1:29" ht="18" customHeight="1" x14ac:dyDescent="0.2">
      <c r="A420" s="8"/>
      <c r="B420" s="16"/>
      <c r="C420" s="15"/>
      <c r="D420" s="17"/>
      <c r="E420" s="17"/>
      <c r="F420" s="8"/>
      <c r="G420" s="18"/>
      <c r="H420" s="8"/>
      <c r="I420" s="8"/>
      <c r="J420" s="8"/>
      <c r="K420" s="8"/>
      <c r="L420" s="8"/>
      <c r="M420" s="8"/>
      <c r="N420" s="8"/>
      <c r="O420" s="8"/>
      <c r="P420" s="8"/>
      <c r="Q420" s="8"/>
      <c r="R420" s="8"/>
      <c r="S420" s="8"/>
      <c r="T420" s="22"/>
      <c r="U420" s="8"/>
      <c r="V420" s="8"/>
      <c r="W420" s="8"/>
      <c r="X420" s="8"/>
      <c r="Y420" s="8"/>
      <c r="Z420" s="8"/>
      <c r="AA420" s="8"/>
      <c r="AB420" s="8"/>
      <c r="AC420" s="8"/>
    </row>
    <row r="421" spans="1:29" ht="18" customHeight="1" x14ac:dyDescent="0.2">
      <c r="A421" s="8"/>
      <c r="B421" s="16"/>
      <c r="C421" s="15"/>
      <c r="D421" s="17"/>
      <c r="E421" s="17"/>
      <c r="F421" s="8"/>
      <c r="G421" s="18"/>
      <c r="H421" s="8"/>
      <c r="I421" s="8"/>
      <c r="J421" s="8"/>
      <c r="K421" s="8"/>
      <c r="L421" s="8"/>
      <c r="M421" s="8"/>
      <c r="N421" s="8"/>
      <c r="O421" s="8"/>
      <c r="P421" s="8"/>
      <c r="Q421" s="8"/>
      <c r="R421" s="8"/>
      <c r="S421" s="8"/>
      <c r="T421" s="22"/>
      <c r="U421" s="8"/>
      <c r="V421" s="8"/>
      <c r="W421" s="8"/>
      <c r="X421" s="8"/>
      <c r="Y421" s="8"/>
      <c r="Z421" s="8"/>
      <c r="AA421" s="8"/>
      <c r="AB421" s="8"/>
      <c r="AC421" s="8"/>
    </row>
    <row r="422" spans="1:29" ht="18" customHeight="1" x14ac:dyDescent="0.2">
      <c r="A422" s="8"/>
      <c r="B422" s="16"/>
      <c r="C422" s="15"/>
      <c r="D422" s="17"/>
      <c r="E422" s="17"/>
      <c r="F422" s="8"/>
      <c r="G422" s="18"/>
      <c r="H422" s="8"/>
      <c r="I422" s="8"/>
      <c r="J422" s="8"/>
      <c r="K422" s="8"/>
      <c r="L422" s="8"/>
      <c r="M422" s="8"/>
      <c r="N422" s="8"/>
      <c r="O422" s="8"/>
      <c r="P422" s="8"/>
      <c r="Q422" s="8"/>
      <c r="R422" s="8"/>
      <c r="S422" s="8"/>
      <c r="T422" s="22"/>
      <c r="U422" s="8"/>
      <c r="V422" s="8"/>
      <c r="W422" s="8"/>
      <c r="X422" s="8"/>
      <c r="Y422" s="8"/>
      <c r="Z422" s="8"/>
      <c r="AA422" s="8"/>
      <c r="AB422" s="8"/>
      <c r="AC422" s="8"/>
    </row>
    <row r="423" spans="1:29" ht="18" customHeight="1" x14ac:dyDescent="0.2">
      <c r="A423" s="8"/>
      <c r="B423" s="16"/>
      <c r="C423" s="15"/>
      <c r="D423" s="17"/>
      <c r="E423" s="17"/>
      <c r="F423" s="8"/>
      <c r="G423" s="18"/>
      <c r="H423" s="8"/>
      <c r="I423" s="8"/>
      <c r="J423" s="8"/>
      <c r="K423" s="8"/>
      <c r="L423" s="8"/>
      <c r="M423" s="8"/>
      <c r="N423" s="8"/>
      <c r="O423" s="8"/>
      <c r="P423" s="8"/>
      <c r="Q423" s="8"/>
      <c r="R423" s="8"/>
      <c r="S423" s="8"/>
      <c r="T423" s="22"/>
      <c r="U423" s="8"/>
      <c r="V423" s="8"/>
      <c r="W423" s="8"/>
      <c r="X423" s="8"/>
      <c r="Y423" s="8"/>
      <c r="Z423" s="8"/>
      <c r="AA423" s="8"/>
      <c r="AB423" s="8"/>
      <c r="AC423" s="8"/>
    </row>
    <row r="424" spans="1:29" ht="18" customHeight="1" x14ac:dyDescent="0.2">
      <c r="A424" s="8"/>
      <c r="B424" s="16"/>
      <c r="C424" s="15"/>
      <c r="D424" s="17"/>
      <c r="E424" s="17"/>
      <c r="F424" s="8"/>
      <c r="G424" s="18"/>
      <c r="H424" s="8"/>
      <c r="I424" s="8"/>
      <c r="J424" s="8"/>
      <c r="K424" s="8"/>
      <c r="L424" s="8"/>
      <c r="M424" s="8"/>
      <c r="N424" s="8"/>
      <c r="O424" s="8"/>
      <c r="P424" s="8"/>
      <c r="Q424" s="8"/>
      <c r="R424" s="8"/>
      <c r="S424" s="8"/>
      <c r="T424" s="22"/>
      <c r="U424" s="8"/>
      <c r="V424" s="8"/>
      <c r="W424" s="8"/>
      <c r="X424" s="8"/>
      <c r="Y424" s="8"/>
      <c r="Z424" s="8"/>
      <c r="AA424" s="8"/>
      <c r="AB424" s="8"/>
      <c r="AC424" s="8"/>
    </row>
    <row r="425" spans="1:29" ht="18" customHeight="1" x14ac:dyDescent="0.2">
      <c r="A425" s="8"/>
      <c r="B425" s="16"/>
      <c r="C425" s="15"/>
      <c r="D425" s="17"/>
      <c r="E425" s="17"/>
      <c r="F425" s="8"/>
      <c r="G425" s="18"/>
      <c r="H425" s="8"/>
      <c r="I425" s="8"/>
      <c r="J425" s="8"/>
      <c r="K425" s="8"/>
      <c r="L425" s="8"/>
      <c r="M425" s="8"/>
      <c r="N425" s="8"/>
      <c r="O425" s="8"/>
      <c r="P425" s="8"/>
      <c r="Q425" s="8"/>
      <c r="R425" s="8"/>
      <c r="S425" s="8"/>
      <c r="T425" s="22"/>
      <c r="U425" s="8"/>
      <c r="V425" s="8"/>
      <c r="W425" s="8"/>
      <c r="X425" s="8"/>
      <c r="Y425" s="8"/>
      <c r="Z425" s="8"/>
      <c r="AA425" s="8"/>
      <c r="AB425" s="8"/>
      <c r="AC425" s="8"/>
    </row>
    <row r="426" spans="1:29" ht="18" customHeight="1" x14ac:dyDescent="0.2">
      <c r="A426" s="8"/>
      <c r="B426" s="16"/>
      <c r="C426" s="15"/>
      <c r="D426" s="17"/>
      <c r="E426" s="17"/>
      <c r="F426" s="8"/>
      <c r="G426" s="18"/>
      <c r="H426" s="8"/>
      <c r="I426" s="8"/>
      <c r="J426" s="8"/>
      <c r="K426" s="8"/>
      <c r="L426" s="8"/>
      <c r="M426" s="8"/>
      <c r="N426" s="8"/>
      <c r="O426" s="8"/>
      <c r="P426" s="8"/>
      <c r="Q426" s="8"/>
      <c r="R426" s="8"/>
      <c r="S426" s="8"/>
      <c r="T426" s="22"/>
      <c r="U426" s="8"/>
      <c r="V426" s="8"/>
      <c r="W426" s="8"/>
      <c r="X426" s="8"/>
      <c r="Y426" s="8"/>
      <c r="Z426" s="8"/>
      <c r="AA426" s="8"/>
      <c r="AB426" s="8"/>
      <c r="AC426" s="8"/>
    </row>
    <row r="427" spans="1:29" ht="18" customHeight="1" x14ac:dyDescent="0.2">
      <c r="A427" s="8"/>
      <c r="B427" s="16"/>
      <c r="C427" s="15"/>
      <c r="D427" s="17"/>
      <c r="E427" s="17"/>
      <c r="F427" s="8"/>
      <c r="G427" s="18"/>
      <c r="H427" s="8"/>
      <c r="I427" s="8"/>
      <c r="J427" s="8"/>
      <c r="K427" s="8"/>
      <c r="L427" s="8"/>
      <c r="M427" s="8"/>
      <c r="N427" s="8"/>
      <c r="O427" s="8"/>
      <c r="P427" s="8"/>
      <c r="Q427" s="8"/>
      <c r="R427" s="8"/>
      <c r="S427" s="8"/>
      <c r="T427" s="22"/>
      <c r="U427" s="8"/>
      <c r="V427" s="8"/>
      <c r="W427" s="8"/>
      <c r="X427" s="8"/>
      <c r="Y427" s="8"/>
      <c r="Z427" s="8"/>
      <c r="AA427" s="8"/>
      <c r="AB427" s="8"/>
      <c r="AC427" s="8"/>
    </row>
    <row r="428" spans="1:29" ht="18" customHeight="1" x14ac:dyDescent="0.2">
      <c r="A428" s="8"/>
      <c r="B428" s="16"/>
      <c r="C428" s="15"/>
      <c r="D428" s="17"/>
      <c r="E428" s="17"/>
      <c r="F428" s="8"/>
      <c r="G428" s="18"/>
      <c r="H428" s="8"/>
      <c r="I428" s="8"/>
      <c r="J428" s="8"/>
      <c r="K428" s="8"/>
      <c r="L428" s="8"/>
      <c r="M428" s="8"/>
      <c r="N428" s="8"/>
      <c r="O428" s="8"/>
      <c r="P428" s="8"/>
      <c r="Q428" s="8"/>
      <c r="R428" s="8"/>
      <c r="S428" s="8"/>
      <c r="T428" s="22"/>
      <c r="U428" s="8"/>
      <c r="V428" s="8"/>
      <c r="W428" s="8"/>
      <c r="X428" s="8"/>
      <c r="Y428" s="8"/>
      <c r="Z428" s="8"/>
      <c r="AA428" s="8"/>
      <c r="AB428" s="8"/>
      <c r="AC428" s="8"/>
    </row>
    <row r="429" spans="1:29" ht="18" customHeight="1" x14ac:dyDescent="0.2">
      <c r="A429" s="8"/>
      <c r="B429" s="16"/>
      <c r="C429" s="15"/>
      <c r="D429" s="17"/>
      <c r="E429" s="17"/>
      <c r="F429" s="8"/>
      <c r="G429" s="18"/>
      <c r="H429" s="8"/>
      <c r="I429" s="8"/>
      <c r="J429" s="8"/>
      <c r="K429" s="8"/>
      <c r="L429" s="8"/>
      <c r="M429" s="8"/>
      <c r="N429" s="8"/>
      <c r="O429" s="8"/>
      <c r="P429" s="8"/>
      <c r="Q429" s="8"/>
      <c r="R429" s="8"/>
      <c r="S429" s="8"/>
      <c r="T429" s="22"/>
      <c r="U429" s="8"/>
      <c r="V429" s="8"/>
      <c r="W429" s="8"/>
      <c r="X429" s="8"/>
      <c r="Y429" s="8"/>
      <c r="Z429" s="8"/>
      <c r="AA429" s="8"/>
      <c r="AB429" s="8"/>
      <c r="AC429" s="8"/>
    </row>
    <row r="430" spans="1:29" ht="18" customHeight="1" x14ac:dyDescent="0.2">
      <c r="A430" s="8"/>
      <c r="B430" s="16"/>
      <c r="C430" s="15"/>
      <c r="D430" s="17"/>
      <c r="E430" s="17"/>
      <c r="F430" s="8"/>
      <c r="G430" s="18"/>
      <c r="H430" s="8"/>
      <c r="I430" s="8"/>
      <c r="J430" s="8"/>
      <c r="K430" s="8"/>
      <c r="L430" s="8"/>
      <c r="M430" s="8"/>
      <c r="N430" s="8"/>
      <c r="O430" s="8"/>
      <c r="P430" s="8"/>
      <c r="Q430" s="8"/>
      <c r="R430" s="8"/>
      <c r="S430" s="8"/>
      <c r="T430" s="22"/>
      <c r="U430" s="8"/>
      <c r="V430" s="8"/>
      <c r="W430" s="8"/>
      <c r="X430" s="8"/>
      <c r="Y430" s="8"/>
      <c r="Z430" s="8"/>
      <c r="AA430" s="8"/>
      <c r="AB430" s="8"/>
      <c r="AC430" s="8"/>
    </row>
    <row r="431" spans="1:29" ht="18" customHeight="1" x14ac:dyDescent="0.2">
      <c r="A431" s="8"/>
      <c r="B431" s="16"/>
      <c r="C431" s="15"/>
      <c r="D431" s="17"/>
      <c r="E431" s="17"/>
      <c r="F431" s="8"/>
      <c r="G431" s="18"/>
      <c r="H431" s="8"/>
      <c r="I431" s="8"/>
      <c r="J431" s="8"/>
      <c r="K431" s="8"/>
      <c r="L431" s="8"/>
      <c r="M431" s="8"/>
      <c r="N431" s="8"/>
      <c r="O431" s="8"/>
      <c r="P431" s="8"/>
      <c r="Q431" s="8"/>
      <c r="R431" s="8"/>
      <c r="S431" s="8"/>
      <c r="T431" s="22"/>
      <c r="U431" s="8"/>
      <c r="V431" s="8"/>
      <c r="W431" s="8"/>
      <c r="X431" s="8"/>
      <c r="Y431" s="8"/>
      <c r="Z431" s="8"/>
      <c r="AA431" s="8"/>
      <c r="AB431" s="8"/>
      <c r="AC431" s="8"/>
    </row>
    <row r="432" spans="1:29" ht="18" customHeight="1" x14ac:dyDescent="0.2">
      <c r="A432" s="8"/>
      <c r="B432" s="16"/>
      <c r="C432" s="15"/>
      <c r="D432" s="17"/>
      <c r="E432" s="17"/>
      <c r="F432" s="8"/>
      <c r="G432" s="18"/>
      <c r="H432" s="8"/>
      <c r="I432" s="8"/>
      <c r="J432" s="8"/>
      <c r="K432" s="8"/>
      <c r="L432" s="8"/>
      <c r="M432" s="8"/>
      <c r="N432" s="8"/>
      <c r="O432" s="8"/>
      <c r="P432" s="8"/>
      <c r="Q432" s="8"/>
      <c r="R432" s="8"/>
      <c r="S432" s="8"/>
      <c r="T432" s="22"/>
      <c r="U432" s="8"/>
      <c r="V432" s="8"/>
      <c r="W432" s="8"/>
      <c r="X432" s="8"/>
      <c r="Y432" s="8"/>
      <c r="Z432" s="8"/>
      <c r="AA432" s="8"/>
      <c r="AB432" s="8"/>
      <c r="AC432" s="8"/>
    </row>
    <row r="433" spans="1:29" ht="18" customHeight="1" x14ac:dyDescent="0.2">
      <c r="A433" s="8"/>
      <c r="B433" s="16"/>
      <c r="C433" s="15"/>
      <c r="D433" s="17"/>
      <c r="E433" s="17"/>
      <c r="F433" s="8"/>
      <c r="G433" s="18"/>
      <c r="H433" s="8"/>
      <c r="I433" s="8"/>
      <c r="J433" s="8"/>
      <c r="K433" s="8"/>
      <c r="L433" s="8"/>
      <c r="M433" s="8"/>
      <c r="N433" s="8"/>
      <c r="O433" s="8"/>
      <c r="P433" s="8"/>
      <c r="Q433" s="8"/>
      <c r="R433" s="8"/>
      <c r="S433" s="8"/>
      <c r="T433" s="22"/>
      <c r="U433" s="8"/>
      <c r="V433" s="8"/>
      <c r="W433" s="8"/>
      <c r="X433" s="8"/>
      <c r="Y433" s="8"/>
      <c r="Z433" s="8"/>
      <c r="AA433" s="8"/>
      <c r="AB433" s="8"/>
      <c r="AC433" s="8"/>
    </row>
    <row r="434" spans="1:29" ht="18" customHeight="1" x14ac:dyDescent="0.2">
      <c r="A434" s="8"/>
      <c r="B434" s="16"/>
      <c r="C434" s="15"/>
      <c r="D434" s="17"/>
      <c r="E434" s="17"/>
      <c r="F434" s="8"/>
      <c r="G434" s="18"/>
      <c r="H434" s="8"/>
      <c r="I434" s="8"/>
      <c r="J434" s="8"/>
      <c r="K434" s="8"/>
      <c r="L434" s="8"/>
      <c r="M434" s="8"/>
      <c r="N434" s="8"/>
      <c r="O434" s="8"/>
      <c r="P434" s="8"/>
      <c r="Q434" s="8"/>
      <c r="R434" s="8"/>
      <c r="S434" s="8"/>
      <c r="T434" s="22"/>
      <c r="U434" s="8"/>
      <c r="V434" s="8"/>
      <c r="W434" s="8"/>
      <c r="X434" s="8"/>
      <c r="Y434" s="8"/>
      <c r="Z434" s="8"/>
      <c r="AA434" s="8"/>
      <c r="AB434" s="8"/>
      <c r="AC434" s="8"/>
    </row>
    <row r="435" spans="1:29" ht="18" customHeight="1" x14ac:dyDescent="0.2">
      <c r="A435" s="8"/>
      <c r="B435" s="16"/>
      <c r="C435" s="15"/>
      <c r="D435" s="17"/>
      <c r="E435" s="17"/>
      <c r="F435" s="8"/>
      <c r="G435" s="18"/>
      <c r="H435" s="8"/>
      <c r="I435" s="8"/>
      <c r="J435" s="8"/>
      <c r="K435" s="8"/>
      <c r="L435" s="8"/>
      <c r="M435" s="8"/>
      <c r="N435" s="8"/>
      <c r="O435" s="8"/>
      <c r="P435" s="8"/>
      <c r="Q435" s="8"/>
      <c r="R435" s="8"/>
      <c r="S435" s="8"/>
      <c r="T435" s="22"/>
      <c r="U435" s="8"/>
      <c r="V435" s="8"/>
      <c r="W435" s="8"/>
      <c r="X435" s="8"/>
      <c r="Y435" s="8"/>
      <c r="Z435" s="8"/>
      <c r="AA435" s="8"/>
      <c r="AB435" s="8"/>
      <c r="AC435" s="8"/>
    </row>
    <row r="436" spans="1:29" ht="18" customHeight="1" x14ac:dyDescent="0.2">
      <c r="A436" s="8"/>
      <c r="B436" s="16"/>
      <c r="C436" s="15"/>
      <c r="D436" s="17"/>
      <c r="E436" s="17"/>
      <c r="F436" s="8"/>
      <c r="G436" s="18"/>
      <c r="H436" s="8"/>
      <c r="I436" s="8"/>
      <c r="J436" s="8"/>
      <c r="K436" s="8"/>
      <c r="L436" s="8"/>
      <c r="M436" s="8"/>
      <c r="N436" s="8"/>
      <c r="O436" s="8"/>
      <c r="P436" s="8"/>
      <c r="Q436" s="8"/>
      <c r="R436" s="8"/>
      <c r="S436" s="8"/>
      <c r="T436" s="22"/>
      <c r="U436" s="8"/>
      <c r="V436" s="8"/>
      <c r="W436" s="8"/>
      <c r="X436" s="8"/>
      <c r="Y436" s="8"/>
      <c r="Z436" s="8"/>
      <c r="AA436" s="8"/>
      <c r="AB436" s="8"/>
      <c r="AC436" s="8"/>
    </row>
    <row r="437" spans="1:29" ht="18" customHeight="1" x14ac:dyDescent="0.2">
      <c r="A437" s="8"/>
      <c r="B437" s="16"/>
      <c r="C437" s="15"/>
      <c r="D437" s="17"/>
      <c r="E437" s="17"/>
      <c r="F437" s="8"/>
      <c r="G437" s="18"/>
      <c r="H437" s="8"/>
      <c r="I437" s="8"/>
      <c r="J437" s="8"/>
      <c r="K437" s="8"/>
      <c r="L437" s="8"/>
      <c r="M437" s="8"/>
      <c r="N437" s="8"/>
      <c r="O437" s="8"/>
      <c r="P437" s="8"/>
      <c r="Q437" s="8"/>
      <c r="R437" s="8"/>
      <c r="S437" s="8"/>
      <c r="T437" s="22"/>
      <c r="U437" s="8"/>
      <c r="V437" s="8"/>
      <c r="W437" s="8"/>
      <c r="X437" s="8"/>
      <c r="Y437" s="8"/>
      <c r="Z437" s="8"/>
      <c r="AA437" s="8"/>
      <c r="AB437" s="8"/>
      <c r="AC437" s="8"/>
    </row>
    <row r="438" spans="1:29" ht="18" customHeight="1" x14ac:dyDescent="0.2">
      <c r="A438" s="8"/>
      <c r="B438" s="16"/>
      <c r="C438" s="15"/>
      <c r="D438" s="17"/>
      <c r="E438" s="17"/>
      <c r="F438" s="8"/>
      <c r="G438" s="18"/>
      <c r="H438" s="8"/>
      <c r="I438" s="8"/>
      <c r="J438" s="8"/>
      <c r="K438" s="8"/>
      <c r="L438" s="8"/>
      <c r="M438" s="8"/>
      <c r="N438" s="8"/>
      <c r="O438" s="8"/>
      <c r="P438" s="8"/>
      <c r="Q438" s="8"/>
      <c r="R438" s="8"/>
      <c r="S438" s="8"/>
      <c r="T438" s="22"/>
      <c r="U438" s="8"/>
      <c r="V438" s="8"/>
      <c r="W438" s="8"/>
      <c r="X438" s="8"/>
      <c r="Y438" s="8"/>
      <c r="Z438" s="8"/>
      <c r="AA438" s="8"/>
      <c r="AB438" s="8"/>
      <c r="AC438" s="8"/>
    </row>
    <row r="439" spans="1:29" ht="18" customHeight="1" x14ac:dyDescent="0.2">
      <c r="A439" s="8"/>
      <c r="B439" s="16"/>
      <c r="C439" s="15"/>
      <c r="D439" s="17"/>
      <c r="E439" s="17"/>
      <c r="F439" s="8"/>
      <c r="G439" s="18"/>
      <c r="H439" s="8"/>
      <c r="I439" s="8"/>
      <c r="J439" s="8"/>
      <c r="K439" s="8"/>
      <c r="L439" s="8"/>
      <c r="M439" s="8"/>
      <c r="N439" s="8"/>
      <c r="O439" s="8"/>
      <c r="P439" s="8"/>
      <c r="Q439" s="8"/>
      <c r="R439" s="8"/>
      <c r="S439" s="8"/>
      <c r="T439" s="22"/>
      <c r="U439" s="8"/>
      <c r="V439" s="8"/>
      <c r="W439" s="8"/>
      <c r="X439" s="8"/>
      <c r="Y439" s="8"/>
      <c r="Z439" s="8"/>
      <c r="AA439" s="8"/>
      <c r="AB439" s="8"/>
      <c r="AC439" s="8"/>
    </row>
    <row r="440" spans="1:29" ht="18" customHeight="1" x14ac:dyDescent="0.2">
      <c r="A440" s="8"/>
      <c r="B440" s="16"/>
      <c r="C440" s="15"/>
      <c r="D440" s="17"/>
      <c r="E440" s="17"/>
      <c r="F440" s="8"/>
      <c r="G440" s="18"/>
      <c r="H440" s="8"/>
      <c r="I440" s="8"/>
      <c r="J440" s="8"/>
      <c r="K440" s="8"/>
      <c r="L440" s="8"/>
      <c r="M440" s="8"/>
      <c r="N440" s="8"/>
      <c r="O440" s="8"/>
      <c r="P440" s="8"/>
      <c r="Q440" s="8"/>
      <c r="R440" s="8"/>
      <c r="S440" s="8"/>
      <c r="T440" s="22"/>
      <c r="U440" s="8"/>
      <c r="V440" s="8"/>
      <c r="W440" s="8"/>
      <c r="X440" s="8"/>
      <c r="Y440" s="8"/>
      <c r="Z440" s="8"/>
      <c r="AA440" s="8"/>
      <c r="AB440" s="8"/>
      <c r="AC440" s="8"/>
    </row>
    <row r="441" spans="1:29" ht="18" customHeight="1" x14ac:dyDescent="0.2">
      <c r="A441" s="8"/>
      <c r="B441" s="16"/>
      <c r="C441" s="15"/>
      <c r="D441" s="17"/>
      <c r="E441" s="17"/>
      <c r="F441" s="8"/>
      <c r="G441" s="18"/>
      <c r="H441" s="8"/>
      <c r="I441" s="8"/>
      <c r="J441" s="8"/>
      <c r="K441" s="8"/>
      <c r="L441" s="8"/>
      <c r="M441" s="8"/>
      <c r="N441" s="8"/>
      <c r="O441" s="8"/>
      <c r="P441" s="8"/>
      <c r="Q441" s="8"/>
      <c r="R441" s="8"/>
      <c r="S441" s="8"/>
      <c r="T441" s="22"/>
      <c r="U441" s="8"/>
      <c r="V441" s="8"/>
      <c r="W441" s="8"/>
      <c r="X441" s="8"/>
      <c r="Y441" s="8"/>
      <c r="Z441" s="8"/>
      <c r="AA441" s="8"/>
      <c r="AB441" s="8"/>
      <c r="AC441" s="8"/>
    </row>
    <row r="442" spans="1:29" ht="18" customHeight="1" x14ac:dyDescent="0.2">
      <c r="A442" s="8"/>
      <c r="B442" s="16"/>
      <c r="C442" s="15"/>
      <c r="D442" s="17"/>
      <c r="E442" s="17"/>
      <c r="F442" s="8"/>
      <c r="G442" s="18"/>
      <c r="H442" s="8"/>
      <c r="I442" s="8"/>
      <c r="J442" s="8"/>
      <c r="K442" s="8"/>
      <c r="L442" s="8"/>
      <c r="M442" s="8"/>
      <c r="N442" s="8"/>
      <c r="O442" s="8"/>
      <c r="P442" s="8"/>
      <c r="Q442" s="8"/>
      <c r="R442" s="8"/>
      <c r="S442" s="8"/>
      <c r="T442" s="22"/>
      <c r="U442" s="8"/>
      <c r="V442" s="8"/>
      <c r="W442" s="8"/>
      <c r="X442" s="8"/>
      <c r="Y442" s="8"/>
      <c r="Z442" s="8"/>
      <c r="AA442" s="8"/>
      <c r="AB442" s="8"/>
      <c r="AC442" s="8"/>
    </row>
    <row r="443" spans="1:29" ht="18" customHeight="1" x14ac:dyDescent="0.2">
      <c r="A443" s="8"/>
      <c r="B443" s="16"/>
      <c r="C443" s="15"/>
      <c r="D443" s="17"/>
      <c r="E443" s="17"/>
      <c r="F443" s="8"/>
      <c r="G443" s="18"/>
      <c r="H443" s="8"/>
      <c r="I443" s="8"/>
      <c r="J443" s="8"/>
      <c r="K443" s="8"/>
      <c r="L443" s="8"/>
      <c r="M443" s="8"/>
      <c r="N443" s="8"/>
      <c r="O443" s="8"/>
      <c r="P443" s="8"/>
      <c r="Q443" s="8"/>
      <c r="R443" s="8"/>
      <c r="S443" s="8"/>
      <c r="T443" s="22"/>
      <c r="U443" s="8"/>
      <c r="V443" s="8"/>
      <c r="W443" s="8"/>
      <c r="X443" s="8"/>
      <c r="Y443" s="8"/>
      <c r="Z443" s="8"/>
      <c r="AA443" s="8"/>
      <c r="AB443" s="8"/>
      <c r="AC443" s="8"/>
    </row>
    <row r="444" spans="1:29" ht="18" customHeight="1" x14ac:dyDescent="0.2">
      <c r="A444" s="8"/>
      <c r="B444" s="16"/>
      <c r="C444" s="15"/>
      <c r="D444" s="17"/>
      <c r="E444" s="17"/>
      <c r="F444" s="8"/>
      <c r="G444" s="18"/>
      <c r="H444" s="8"/>
      <c r="I444" s="8"/>
      <c r="J444" s="8"/>
      <c r="K444" s="8"/>
      <c r="L444" s="8"/>
      <c r="M444" s="8"/>
      <c r="N444" s="8"/>
      <c r="O444" s="8"/>
      <c r="P444" s="8"/>
      <c r="Q444" s="8"/>
      <c r="R444" s="8"/>
      <c r="S444" s="8"/>
      <c r="T444" s="22"/>
      <c r="U444" s="8"/>
      <c r="V444" s="8"/>
      <c r="W444" s="8"/>
      <c r="X444" s="8"/>
      <c r="Y444" s="8"/>
      <c r="Z444" s="8"/>
      <c r="AA444" s="8"/>
      <c r="AB444" s="8"/>
      <c r="AC444" s="8"/>
    </row>
    <row r="445" spans="1:29" ht="18" customHeight="1" x14ac:dyDescent="0.2">
      <c r="A445" s="8"/>
      <c r="B445" s="16"/>
      <c r="C445" s="15"/>
      <c r="D445" s="17"/>
      <c r="E445" s="17"/>
      <c r="F445" s="8"/>
      <c r="G445" s="18"/>
      <c r="H445" s="8"/>
      <c r="I445" s="8"/>
      <c r="J445" s="8"/>
      <c r="K445" s="8"/>
      <c r="L445" s="8"/>
      <c r="M445" s="8"/>
      <c r="N445" s="8"/>
      <c r="O445" s="8"/>
      <c r="P445" s="8"/>
      <c r="Q445" s="8"/>
      <c r="R445" s="8"/>
      <c r="S445" s="8"/>
      <c r="T445" s="22"/>
      <c r="U445" s="8"/>
      <c r="V445" s="8"/>
      <c r="W445" s="8"/>
      <c r="X445" s="8"/>
      <c r="Y445" s="8"/>
      <c r="Z445" s="8"/>
      <c r="AA445" s="8"/>
      <c r="AB445" s="8"/>
      <c r="AC445" s="8"/>
    </row>
    <row r="446" spans="1:29" ht="18" customHeight="1" x14ac:dyDescent="0.2">
      <c r="A446" s="8"/>
      <c r="B446" s="16"/>
      <c r="C446" s="15"/>
      <c r="D446" s="17"/>
      <c r="E446" s="17"/>
      <c r="F446" s="8"/>
      <c r="G446" s="18"/>
      <c r="H446" s="8"/>
      <c r="I446" s="8"/>
      <c r="J446" s="8"/>
      <c r="K446" s="8"/>
      <c r="L446" s="8"/>
      <c r="M446" s="8"/>
      <c r="N446" s="8"/>
      <c r="O446" s="8"/>
      <c r="P446" s="8"/>
      <c r="Q446" s="8"/>
      <c r="R446" s="8"/>
      <c r="S446" s="8"/>
      <c r="T446" s="22"/>
      <c r="U446" s="8"/>
      <c r="V446" s="8"/>
      <c r="W446" s="8"/>
      <c r="X446" s="8"/>
      <c r="Y446" s="8"/>
      <c r="Z446" s="8"/>
      <c r="AA446" s="8"/>
      <c r="AB446" s="8"/>
      <c r="AC446" s="8"/>
    </row>
    <row r="447" spans="1:29" ht="18" customHeight="1" x14ac:dyDescent="0.2">
      <c r="A447" s="8"/>
      <c r="B447" s="16"/>
      <c r="C447" s="15"/>
      <c r="D447" s="17"/>
      <c r="E447" s="17"/>
      <c r="F447" s="8"/>
      <c r="G447" s="18"/>
      <c r="H447" s="8"/>
      <c r="I447" s="8"/>
      <c r="J447" s="8"/>
      <c r="K447" s="8"/>
      <c r="L447" s="8"/>
      <c r="M447" s="8"/>
      <c r="N447" s="8"/>
      <c r="O447" s="8"/>
      <c r="P447" s="8"/>
      <c r="Q447" s="8"/>
      <c r="R447" s="8"/>
      <c r="S447" s="8"/>
      <c r="T447" s="22"/>
      <c r="U447" s="8"/>
      <c r="V447" s="8"/>
      <c r="W447" s="8"/>
      <c r="X447" s="8"/>
      <c r="Y447" s="8"/>
      <c r="Z447" s="8"/>
      <c r="AA447" s="8"/>
      <c r="AB447" s="8"/>
      <c r="AC447" s="8"/>
    </row>
    <row r="448" spans="1:29" ht="18" customHeight="1" x14ac:dyDescent="0.2">
      <c r="A448" s="8"/>
      <c r="B448" s="16"/>
      <c r="C448" s="15"/>
      <c r="D448" s="17"/>
      <c r="E448" s="17"/>
      <c r="F448" s="8"/>
      <c r="G448" s="18"/>
      <c r="H448" s="8"/>
      <c r="I448" s="8"/>
      <c r="J448" s="8"/>
      <c r="K448" s="8"/>
      <c r="L448" s="8"/>
      <c r="M448" s="8"/>
      <c r="N448" s="8"/>
      <c r="O448" s="8"/>
      <c r="P448" s="8"/>
      <c r="Q448" s="8"/>
      <c r="R448" s="8"/>
      <c r="S448" s="8"/>
      <c r="T448" s="22"/>
      <c r="U448" s="8"/>
      <c r="V448" s="8"/>
      <c r="W448" s="8"/>
      <c r="X448" s="8"/>
      <c r="Y448" s="8"/>
      <c r="Z448" s="8"/>
      <c r="AA448" s="8"/>
      <c r="AB448" s="8"/>
      <c r="AC448" s="8"/>
    </row>
    <row r="449" spans="1:29" ht="18" customHeight="1" x14ac:dyDescent="0.2">
      <c r="A449" s="8"/>
      <c r="B449" s="16"/>
      <c r="C449" s="15"/>
      <c r="D449" s="17"/>
      <c r="E449" s="17"/>
      <c r="F449" s="8"/>
      <c r="G449" s="18"/>
      <c r="H449" s="8"/>
      <c r="I449" s="8"/>
      <c r="J449" s="8"/>
      <c r="K449" s="8"/>
      <c r="L449" s="8"/>
      <c r="M449" s="8"/>
      <c r="N449" s="8"/>
      <c r="O449" s="8"/>
      <c r="P449" s="8"/>
      <c r="Q449" s="8"/>
      <c r="R449" s="8"/>
      <c r="S449" s="8"/>
      <c r="T449" s="22"/>
      <c r="U449" s="8"/>
      <c r="V449" s="8"/>
      <c r="W449" s="8"/>
      <c r="X449" s="8"/>
      <c r="Y449" s="8"/>
      <c r="Z449" s="8"/>
      <c r="AA449" s="8"/>
      <c r="AB449" s="8"/>
      <c r="AC449" s="8"/>
    </row>
    <row r="450" spans="1:29" ht="18" customHeight="1" x14ac:dyDescent="0.2">
      <c r="A450" s="8"/>
      <c r="B450" s="16"/>
      <c r="C450" s="15"/>
      <c r="D450" s="17"/>
      <c r="E450" s="17"/>
      <c r="F450" s="8"/>
      <c r="G450" s="18"/>
      <c r="H450" s="8"/>
      <c r="I450" s="8"/>
      <c r="J450" s="8"/>
      <c r="K450" s="8"/>
      <c r="L450" s="8"/>
      <c r="M450" s="8"/>
      <c r="N450" s="8"/>
      <c r="O450" s="8"/>
      <c r="P450" s="8"/>
      <c r="Q450" s="8"/>
      <c r="R450" s="8"/>
      <c r="S450" s="8"/>
      <c r="T450" s="22"/>
      <c r="U450" s="8"/>
      <c r="V450" s="8"/>
      <c r="W450" s="8"/>
      <c r="X450" s="8"/>
      <c r="Y450" s="8"/>
      <c r="Z450" s="8"/>
      <c r="AA450" s="8"/>
      <c r="AB450" s="8"/>
      <c r="AC450" s="8"/>
    </row>
    <row r="451" spans="1:29" ht="18" customHeight="1" x14ac:dyDescent="0.2">
      <c r="A451" s="8"/>
      <c r="B451" s="16"/>
      <c r="C451" s="15"/>
      <c r="D451" s="17"/>
      <c r="E451" s="17"/>
      <c r="F451" s="8"/>
      <c r="G451" s="18"/>
      <c r="H451" s="8"/>
      <c r="I451" s="8"/>
      <c r="J451" s="8"/>
      <c r="K451" s="8"/>
      <c r="L451" s="8"/>
      <c r="M451" s="8"/>
      <c r="N451" s="8"/>
      <c r="O451" s="8"/>
      <c r="P451" s="8"/>
      <c r="Q451" s="8"/>
      <c r="R451" s="8"/>
      <c r="S451" s="8"/>
      <c r="T451" s="22"/>
      <c r="U451" s="8"/>
      <c r="V451" s="8"/>
      <c r="W451" s="8"/>
      <c r="X451" s="8"/>
      <c r="Y451" s="8"/>
      <c r="Z451" s="8"/>
      <c r="AA451" s="8"/>
      <c r="AB451" s="8"/>
      <c r="AC451" s="8"/>
    </row>
    <row r="452" spans="1:29" ht="18" customHeight="1" x14ac:dyDescent="0.2">
      <c r="A452" s="8"/>
      <c r="B452" s="16"/>
      <c r="C452" s="15"/>
      <c r="D452" s="17"/>
      <c r="E452" s="17"/>
      <c r="F452" s="8"/>
      <c r="G452" s="18"/>
      <c r="H452" s="8"/>
      <c r="I452" s="8"/>
      <c r="J452" s="8"/>
      <c r="K452" s="8"/>
      <c r="L452" s="8"/>
      <c r="M452" s="8"/>
      <c r="N452" s="8"/>
      <c r="O452" s="8"/>
      <c r="P452" s="8"/>
      <c r="Q452" s="8"/>
      <c r="R452" s="8"/>
      <c r="S452" s="8"/>
      <c r="T452" s="22"/>
      <c r="U452" s="8"/>
      <c r="V452" s="8"/>
      <c r="W452" s="8"/>
      <c r="X452" s="8"/>
      <c r="Y452" s="8"/>
      <c r="Z452" s="8"/>
      <c r="AA452" s="8"/>
      <c r="AB452" s="8"/>
      <c r="AC452" s="8"/>
    </row>
    <row r="453" spans="1:29" ht="18" customHeight="1" x14ac:dyDescent="0.2">
      <c r="A453" s="8"/>
      <c r="B453" s="16"/>
      <c r="C453" s="15"/>
      <c r="D453" s="17"/>
      <c r="E453" s="17"/>
      <c r="F453" s="8"/>
      <c r="G453" s="18"/>
      <c r="H453" s="8"/>
      <c r="I453" s="8"/>
      <c r="J453" s="8"/>
      <c r="K453" s="8"/>
      <c r="L453" s="8"/>
      <c r="M453" s="8"/>
      <c r="N453" s="8"/>
      <c r="O453" s="8"/>
      <c r="P453" s="8"/>
      <c r="Q453" s="8"/>
      <c r="R453" s="8"/>
      <c r="S453" s="8"/>
      <c r="T453" s="22"/>
      <c r="U453" s="8"/>
      <c r="V453" s="8"/>
      <c r="W453" s="8"/>
      <c r="X453" s="8"/>
      <c r="Y453" s="8"/>
      <c r="Z453" s="8"/>
      <c r="AA453" s="8"/>
      <c r="AB453" s="8"/>
      <c r="AC453" s="8"/>
    </row>
    <row r="454" spans="1:29" ht="18" customHeight="1" x14ac:dyDescent="0.2">
      <c r="A454" s="8"/>
      <c r="B454" s="16"/>
      <c r="C454" s="15"/>
      <c r="D454" s="17"/>
      <c r="E454" s="17"/>
      <c r="F454" s="8"/>
      <c r="G454" s="18"/>
      <c r="H454" s="8"/>
      <c r="I454" s="8"/>
      <c r="J454" s="8"/>
      <c r="K454" s="8"/>
      <c r="L454" s="8"/>
      <c r="M454" s="8"/>
      <c r="N454" s="8"/>
      <c r="O454" s="8"/>
      <c r="P454" s="8"/>
      <c r="Q454" s="8"/>
      <c r="R454" s="8"/>
      <c r="S454" s="8"/>
      <c r="T454" s="22"/>
      <c r="U454" s="8"/>
      <c r="V454" s="8"/>
      <c r="W454" s="8"/>
      <c r="X454" s="8"/>
      <c r="Y454" s="8"/>
      <c r="Z454" s="8"/>
      <c r="AA454" s="8"/>
      <c r="AB454" s="8"/>
      <c r="AC454" s="8"/>
    </row>
    <row r="455" spans="1:29" ht="18" customHeight="1" x14ac:dyDescent="0.2">
      <c r="A455" s="8"/>
      <c r="B455" s="16"/>
      <c r="C455" s="15"/>
      <c r="D455" s="17"/>
      <c r="E455" s="17"/>
      <c r="F455" s="8"/>
      <c r="G455" s="18"/>
      <c r="H455" s="8"/>
      <c r="I455" s="8"/>
      <c r="J455" s="8"/>
      <c r="K455" s="8"/>
      <c r="L455" s="8"/>
      <c r="M455" s="8"/>
      <c r="N455" s="8"/>
      <c r="O455" s="8"/>
      <c r="P455" s="8"/>
      <c r="Q455" s="8"/>
      <c r="R455" s="8"/>
      <c r="S455" s="8"/>
      <c r="T455" s="22"/>
      <c r="U455" s="8"/>
      <c r="V455" s="8"/>
      <c r="W455" s="8"/>
      <c r="X455" s="8"/>
      <c r="Y455" s="8"/>
      <c r="Z455" s="8"/>
      <c r="AA455" s="8"/>
      <c r="AB455" s="8"/>
      <c r="AC455" s="8"/>
    </row>
    <row r="456" spans="1:29" ht="18" customHeight="1" x14ac:dyDescent="0.2">
      <c r="A456" s="8"/>
      <c r="B456" s="16"/>
      <c r="C456" s="15"/>
      <c r="D456" s="17"/>
      <c r="E456" s="17"/>
      <c r="F456" s="8"/>
      <c r="G456" s="18"/>
      <c r="H456" s="8"/>
      <c r="I456" s="8"/>
      <c r="J456" s="8"/>
      <c r="K456" s="8"/>
      <c r="L456" s="8"/>
      <c r="M456" s="8"/>
      <c r="N456" s="8"/>
      <c r="O456" s="8"/>
      <c r="P456" s="8"/>
      <c r="Q456" s="8"/>
      <c r="R456" s="8"/>
      <c r="S456" s="8"/>
      <c r="T456" s="22"/>
      <c r="U456" s="8"/>
      <c r="V456" s="8"/>
      <c r="W456" s="8"/>
      <c r="X456" s="8"/>
      <c r="Y456" s="8"/>
      <c r="Z456" s="8"/>
      <c r="AA456" s="8"/>
      <c r="AB456" s="8"/>
      <c r="AC456" s="8"/>
    </row>
    <row r="457" spans="1:29" ht="18" customHeight="1" x14ac:dyDescent="0.2">
      <c r="A457" s="8"/>
      <c r="B457" s="16"/>
      <c r="C457" s="15"/>
      <c r="D457" s="17"/>
      <c r="E457" s="17"/>
      <c r="F457" s="8"/>
      <c r="G457" s="18"/>
      <c r="H457" s="8"/>
      <c r="I457" s="8"/>
      <c r="J457" s="8"/>
      <c r="K457" s="8"/>
      <c r="L457" s="8"/>
      <c r="M457" s="8"/>
      <c r="N457" s="8"/>
      <c r="O457" s="8"/>
      <c r="P457" s="8"/>
      <c r="Q457" s="8"/>
      <c r="R457" s="8"/>
      <c r="S457" s="8"/>
      <c r="T457" s="22"/>
      <c r="U457" s="8"/>
      <c r="V457" s="8"/>
      <c r="W457" s="8"/>
      <c r="X457" s="8"/>
      <c r="Y457" s="8"/>
      <c r="Z457" s="8"/>
      <c r="AA457" s="8"/>
      <c r="AB457" s="8"/>
      <c r="AC457" s="8"/>
    </row>
    <row r="458" spans="1:29" ht="18" customHeight="1" x14ac:dyDescent="0.2">
      <c r="A458" s="8"/>
      <c r="B458" s="16"/>
      <c r="C458" s="15"/>
      <c r="D458" s="17"/>
      <c r="E458" s="17"/>
      <c r="F458" s="8"/>
      <c r="G458" s="18"/>
      <c r="H458" s="8"/>
      <c r="I458" s="8"/>
      <c r="J458" s="8"/>
      <c r="K458" s="8"/>
      <c r="L458" s="8"/>
      <c r="M458" s="8"/>
      <c r="N458" s="8"/>
      <c r="O458" s="8"/>
      <c r="P458" s="8"/>
      <c r="Q458" s="8"/>
      <c r="R458" s="8"/>
      <c r="S458" s="8"/>
      <c r="T458" s="22"/>
      <c r="U458" s="8"/>
      <c r="V458" s="8"/>
      <c r="W458" s="8"/>
      <c r="X458" s="8"/>
      <c r="Y458" s="8"/>
      <c r="Z458" s="8"/>
      <c r="AA458" s="8"/>
      <c r="AB458" s="8"/>
      <c r="AC458" s="8"/>
    </row>
    <row r="459" spans="1:29" ht="18" customHeight="1" x14ac:dyDescent="0.2">
      <c r="A459" s="8"/>
      <c r="B459" s="16"/>
      <c r="C459" s="15"/>
      <c r="D459" s="17"/>
      <c r="E459" s="17"/>
      <c r="F459" s="8"/>
      <c r="G459" s="18"/>
      <c r="H459" s="8"/>
      <c r="I459" s="8"/>
      <c r="J459" s="8"/>
      <c r="K459" s="8"/>
      <c r="L459" s="8"/>
      <c r="M459" s="8"/>
      <c r="N459" s="8"/>
      <c r="O459" s="8"/>
      <c r="P459" s="8"/>
      <c r="Q459" s="8"/>
      <c r="R459" s="8"/>
      <c r="S459" s="8"/>
      <c r="T459" s="22"/>
      <c r="U459" s="8"/>
      <c r="V459" s="8"/>
      <c r="W459" s="8"/>
      <c r="X459" s="8"/>
      <c r="Y459" s="8"/>
      <c r="Z459" s="8"/>
      <c r="AA459" s="8"/>
      <c r="AB459" s="8"/>
      <c r="AC459" s="8"/>
    </row>
    <row r="460" spans="1:29" ht="18" customHeight="1" x14ac:dyDescent="0.2">
      <c r="A460" s="8"/>
      <c r="B460" s="16"/>
      <c r="C460" s="15"/>
      <c r="D460" s="17"/>
      <c r="E460" s="17"/>
      <c r="F460" s="8"/>
      <c r="G460" s="18"/>
      <c r="H460" s="8"/>
      <c r="I460" s="8"/>
      <c r="J460" s="8"/>
      <c r="K460" s="8"/>
      <c r="L460" s="8"/>
      <c r="M460" s="8"/>
      <c r="N460" s="8"/>
      <c r="O460" s="8"/>
      <c r="P460" s="8"/>
      <c r="Q460" s="8"/>
      <c r="R460" s="8"/>
      <c r="S460" s="8"/>
      <c r="T460" s="22"/>
      <c r="U460" s="8"/>
      <c r="V460" s="8"/>
      <c r="W460" s="8"/>
      <c r="X460" s="8"/>
      <c r="Y460" s="8"/>
      <c r="Z460" s="8"/>
      <c r="AA460" s="8"/>
      <c r="AB460" s="8"/>
      <c r="AC460" s="8"/>
    </row>
    <row r="461" spans="1:29" ht="18" customHeight="1" x14ac:dyDescent="0.2">
      <c r="A461" s="8"/>
      <c r="B461" s="16"/>
      <c r="C461" s="15"/>
      <c r="D461" s="17"/>
      <c r="E461" s="17"/>
      <c r="F461" s="8"/>
      <c r="G461" s="18"/>
      <c r="H461" s="8"/>
      <c r="I461" s="8"/>
      <c r="J461" s="8"/>
      <c r="K461" s="8"/>
      <c r="L461" s="8"/>
      <c r="M461" s="8"/>
      <c r="N461" s="8"/>
      <c r="O461" s="8"/>
      <c r="P461" s="8"/>
      <c r="Q461" s="8"/>
      <c r="R461" s="8"/>
      <c r="S461" s="8"/>
      <c r="T461" s="22"/>
      <c r="U461" s="8"/>
      <c r="V461" s="8"/>
      <c r="W461" s="8"/>
      <c r="X461" s="8"/>
      <c r="Y461" s="8"/>
      <c r="Z461" s="8"/>
      <c r="AA461" s="8"/>
      <c r="AB461" s="8"/>
      <c r="AC461" s="8"/>
    </row>
    <row r="462" spans="1:29" ht="18" customHeight="1" x14ac:dyDescent="0.2">
      <c r="A462" s="8"/>
      <c r="B462" s="16"/>
      <c r="C462" s="15"/>
      <c r="D462" s="17"/>
      <c r="E462" s="17"/>
      <c r="F462" s="8"/>
      <c r="G462" s="18"/>
      <c r="H462" s="8"/>
      <c r="I462" s="8"/>
      <c r="J462" s="8"/>
      <c r="K462" s="8"/>
      <c r="L462" s="8"/>
      <c r="M462" s="8"/>
      <c r="N462" s="8"/>
      <c r="O462" s="8"/>
      <c r="P462" s="8"/>
      <c r="Q462" s="8"/>
      <c r="R462" s="8"/>
      <c r="S462" s="8"/>
      <c r="T462" s="22"/>
      <c r="U462" s="8"/>
      <c r="V462" s="8"/>
      <c r="W462" s="8"/>
      <c r="X462" s="8"/>
      <c r="Y462" s="8"/>
      <c r="Z462" s="8"/>
      <c r="AA462" s="8"/>
      <c r="AB462" s="8"/>
      <c r="AC462" s="8"/>
    </row>
    <row r="463" spans="1:29" ht="18" customHeight="1" x14ac:dyDescent="0.2">
      <c r="A463" s="8"/>
      <c r="B463" s="16"/>
      <c r="C463" s="15"/>
      <c r="D463" s="17"/>
      <c r="E463" s="17"/>
      <c r="F463" s="8"/>
      <c r="G463" s="18"/>
      <c r="H463" s="8"/>
      <c r="I463" s="8"/>
      <c r="J463" s="8"/>
      <c r="K463" s="8"/>
      <c r="L463" s="8"/>
      <c r="M463" s="8"/>
      <c r="N463" s="8"/>
      <c r="O463" s="8"/>
      <c r="P463" s="8"/>
      <c r="Q463" s="8"/>
      <c r="R463" s="8"/>
      <c r="S463" s="8"/>
      <c r="T463" s="22"/>
      <c r="U463" s="8"/>
      <c r="V463" s="8"/>
      <c r="W463" s="8"/>
      <c r="X463" s="8"/>
      <c r="Y463" s="8"/>
      <c r="Z463" s="8"/>
      <c r="AA463" s="8"/>
      <c r="AB463" s="8"/>
      <c r="AC463" s="8"/>
    </row>
    <row r="464" spans="1:29" ht="18" customHeight="1" x14ac:dyDescent="0.2">
      <c r="A464" s="8"/>
      <c r="B464" s="16"/>
      <c r="C464" s="15"/>
      <c r="D464" s="17"/>
      <c r="E464" s="17"/>
      <c r="F464" s="8"/>
      <c r="G464" s="18"/>
      <c r="H464" s="8"/>
      <c r="I464" s="8"/>
      <c r="J464" s="8"/>
      <c r="K464" s="8"/>
      <c r="L464" s="8"/>
      <c r="M464" s="8"/>
      <c r="N464" s="8"/>
      <c r="O464" s="8"/>
      <c r="P464" s="8"/>
      <c r="Q464" s="8"/>
      <c r="R464" s="8"/>
      <c r="S464" s="8"/>
      <c r="T464" s="22"/>
      <c r="U464" s="8"/>
      <c r="V464" s="8"/>
      <c r="W464" s="8"/>
      <c r="X464" s="8"/>
      <c r="Y464" s="8"/>
      <c r="Z464" s="8"/>
      <c r="AA464" s="8"/>
      <c r="AB464" s="8"/>
      <c r="AC464" s="8"/>
    </row>
    <row r="465" spans="1:29" ht="18" customHeight="1" x14ac:dyDescent="0.2">
      <c r="A465" s="8"/>
      <c r="B465" s="16"/>
      <c r="C465" s="15"/>
      <c r="D465" s="17"/>
      <c r="E465" s="17"/>
      <c r="F465" s="8"/>
      <c r="G465" s="18"/>
      <c r="H465" s="8"/>
      <c r="I465" s="8"/>
      <c r="J465" s="8"/>
      <c r="K465" s="8"/>
      <c r="L465" s="8"/>
      <c r="M465" s="8"/>
      <c r="N465" s="8"/>
      <c r="O465" s="8"/>
      <c r="P465" s="8"/>
      <c r="Q465" s="8"/>
      <c r="R465" s="8"/>
      <c r="S465" s="8"/>
      <c r="T465" s="22"/>
      <c r="U465" s="8"/>
      <c r="V465" s="8"/>
      <c r="W465" s="8"/>
      <c r="X465" s="8"/>
      <c r="Y465" s="8"/>
      <c r="Z465" s="8"/>
      <c r="AA465" s="8"/>
      <c r="AB465" s="8"/>
      <c r="AC465" s="8"/>
    </row>
    <row r="466" spans="1:29" ht="18" customHeight="1" x14ac:dyDescent="0.2">
      <c r="A466" s="8"/>
      <c r="B466" s="16"/>
      <c r="C466" s="15"/>
      <c r="D466" s="17"/>
      <c r="E466" s="17"/>
      <c r="F466" s="8"/>
      <c r="G466" s="18"/>
      <c r="H466" s="8"/>
      <c r="I466" s="8"/>
      <c r="J466" s="8"/>
      <c r="K466" s="8"/>
      <c r="L466" s="8"/>
      <c r="M466" s="8"/>
      <c r="N466" s="8"/>
      <c r="O466" s="8"/>
      <c r="P466" s="8"/>
      <c r="Q466" s="8"/>
      <c r="R466" s="8"/>
      <c r="S466" s="8"/>
      <c r="T466" s="22"/>
      <c r="U466" s="8"/>
      <c r="V466" s="8"/>
      <c r="W466" s="8"/>
      <c r="X466" s="8"/>
      <c r="Y466" s="8"/>
      <c r="Z466" s="8"/>
      <c r="AA466" s="8"/>
      <c r="AB466" s="8"/>
      <c r="AC466" s="8"/>
    </row>
    <row r="467" spans="1:29" ht="18" customHeight="1" x14ac:dyDescent="0.2">
      <c r="A467" s="8"/>
      <c r="B467" s="16"/>
      <c r="C467" s="15"/>
      <c r="D467" s="17"/>
      <c r="E467" s="17"/>
      <c r="F467" s="8"/>
      <c r="G467" s="18"/>
      <c r="H467" s="8"/>
      <c r="I467" s="8"/>
      <c r="J467" s="8"/>
      <c r="K467" s="8"/>
      <c r="L467" s="8"/>
      <c r="M467" s="8"/>
      <c r="N467" s="8"/>
      <c r="O467" s="8"/>
      <c r="P467" s="8"/>
      <c r="Q467" s="8"/>
      <c r="R467" s="8"/>
      <c r="S467" s="8"/>
      <c r="T467" s="22"/>
      <c r="U467" s="8"/>
      <c r="V467" s="8"/>
      <c r="W467" s="8"/>
      <c r="X467" s="8"/>
      <c r="Y467" s="8"/>
      <c r="Z467" s="8"/>
      <c r="AA467" s="8"/>
      <c r="AB467" s="8"/>
      <c r="AC467" s="8"/>
    </row>
    <row r="468" spans="1:29" ht="18" customHeight="1" x14ac:dyDescent="0.2">
      <c r="A468" s="8"/>
      <c r="B468" s="16"/>
      <c r="C468" s="15"/>
      <c r="D468" s="17"/>
      <c r="E468" s="17"/>
      <c r="F468" s="8"/>
      <c r="G468" s="18"/>
      <c r="H468" s="8"/>
      <c r="I468" s="8"/>
      <c r="J468" s="8"/>
      <c r="K468" s="8"/>
      <c r="L468" s="8"/>
      <c r="M468" s="8"/>
      <c r="N468" s="8"/>
      <c r="O468" s="8"/>
      <c r="P468" s="8"/>
      <c r="Q468" s="8"/>
      <c r="R468" s="8"/>
      <c r="S468" s="8"/>
      <c r="T468" s="22"/>
      <c r="U468" s="8"/>
      <c r="V468" s="8"/>
      <c r="W468" s="8"/>
      <c r="X468" s="8"/>
      <c r="Y468" s="8"/>
      <c r="Z468" s="8"/>
      <c r="AA468" s="8"/>
      <c r="AB468" s="8"/>
      <c r="AC468" s="8"/>
    </row>
    <row r="469" spans="1:29" ht="18" customHeight="1" x14ac:dyDescent="0.2">
      <c r="A469" s="8"/>
      <c r="B469" s="16"/>
      <c r="C469" s="15"/>
      <c r="D469" s="17"/>
      <c r="E469" s="17"/>
      <c r="F469" s="8"/>
      <c r="G469" s="18"/>
      <c r="H469" s="8"/>
      <c r="I469" s="8"/>
      <c r="J469" s="8"/>
      <c r="K469" s="8"/>
      <c r="L469" s="8"/>
      <c r="M469" s="8"/>
      <c r="N469" s="8"/>
      <c r="O469" s="8"/>
      <c r="P469" s="8"/>
      <c r="Q469" s="8"/>
      <c r="R469" s="8"/>
      <c r="S469" s="8"/>
      <c r="T469" s="22"/>
      <c r="U469" s="8"/>
      <c r="V469" s="8"/>
      <c r="W469" s="8"/>
      <c r="X469" s="8"/>
      <c r="Y469" s="8"/>
      <c r="Z469" s="8"/>
      <c r="AA469" s="8"/>
      <c r="AB469" s="8"/>
      <c r="AC469" s="8"/>
    </row>
    <row r="470" spans="1:29" ht="18" customHeight="1" x14ac:dyDescent="0.2">
      <c r="A470" s="8"/>
      <c r="B470" s="16"/>
      <c r="C470" s="15"/>
      <c r="D470" s="17"/>
      <c r="E470" s="17"/>
      <c r="F470" s="8"/>
      <c r="G470" s="18"/>
      <c r="H470" s="8"/>
      <c r="I470" s="8"/>
      <c r="J470" s="8"/>
      <c r="K470" s="8"/>
      <c r="L470" s="8"/>
      <c r="M470" s="8"/>
      <c r="N470" s="8"/>
      <c r="O470" s="8"/>
      <c r="P470" s="8"/>
      <c r="Q470" s="8"/>
      <c r="R470" s="8"/>
      <c r="S470" s="8"/>
      <c r="T470" s="22"/>
      <c r="U470" s="8"/>
      <c r="V470" s="8"/>
      <c r="W470" s="8"/>
      <c r="X470" s="8"/>
      <c r="Y470" s="8"/>
      <c r="Z470" s="8"/>
      <c r="AA470" s="8"/>
      <c r="AB470" s="8"/>
      <c r="AC470" s="8"/>
    </row>
    <row r="471" spans="1:29" ht="18" customHeight="1" x14ac:dyDescent="0.2">
      <c r="A471" s="8"/>
      <c r="B471" s="16"/>
      <c r="C471" s="15"/>
      <c r="D471" s="17"/>
      <c r="E471" s="17"/>
      <c r="F471" s="8"/>
      <c r="G471" s="18"/>
      <c r="H471" s="8"/>
      <c r="I471" s="8"/>
      <c r="J471" s="8"/>
      <c r="K471" s="8"/>
      <c r="L471" s="8"/>
      <c r="M471" s="8"/>
      <c r="N471" s="8"/>
      <c r="O471" s="8"/>
      <c r="P471" s="8"/>
      <c r="Q471" s="8"/>
      <c r="R471" s="8"/>
      <c r="S471" s="8"/>
      <c r="T471" s="22"/>
      <c r="U471" s="8"/>
      <c r="V471" s="8"/>
      <c r="W471" s="8"/>
      <c r="X471" s="8"/>
      <c r="Y471" s="8"/>
      <c r="Z471" s="8"/>
      <c r="AA471" s="8"/>
      <c r="AB471" s="8"/>
      <c r="AC471" s="8"/>
    </row>
    <row r="472" spans="1:29" ht="18" customHeight="1" x14ac:dyDescent="0.2">
      <c r="A472" s="8"/>
      <c r="B472" s="16"/>
      <c r="C472" s="15"/>
      <c r="D472" s="17"/>
      <c r="E472" s="17"/>
      <c r="F472" s="8"/>
      <c r="G472" s="18"/>
      <c r="H472" s="8"/>
      <c r="I472" s="8"/>
      <c r="J472" s="8"/>
      <c r="K472" s="8"/>
      <c r="L472" s="8"/>
      <c r="M472" s="8"/>
      <c r="N472" s="8"/>
      <c r="O472" s="8"/>
      <c r="P472" s="8"/>
      <c r="Q472" s="8"/>
      <c r="R472" s="8"/>
      <c r="S472" s="8"/>
      <c r="T472" s="22"/>
      <c r="U472" s="8"/>
      <c r="V472" s="8"/>
      <c r="W472" s="8"/>
      <c r="X472" s="8"/>
      <c r="Y472" s="8"/>
      <c r="Z472" s="8"/>
      <c r="AA472" s="8"/>
      <c r="AB472" s="8"/>
      <c r="AC472" s="8"/>
    </row>
    <row r="473" spans="1:29" ht="18" customHeight="1" x14ac:dyDescent="0.2">
      <c r="A473" s="8"/>
      <c r="B473" s="16"/>
      <c r="C473" s="15"/>
      <c r="D473" s="17"/>
      <c r="E473" s="17"/>
      <c r="F473" s="8"/>
      <c r="G473" s="18"/>
      <c r="H473" s="8"/>
      <c r="I473" s="8"/>
      <c r="J473" s="8"/>
      <c r="K473" s="8"/>
      <c r="L473" s="8"/>
      <c r="M473" s="8"/>
      <c r="N473" s="8"/>
      <c r="O473" s="8"/>
      <c r="P473" s="8"/>
      <c r="Q473" s="8"/>
      <c r="R473" s="8"/>
      <c r="S473" s="8"/>
      <c r="T473" s="22"/>
      <c r="U473" s="8"/>
      <c r="V473" s="8"/>
      <c r="W473" s="8"/>
      <c r="X473" s="8"/>
      <c r="Y473" s="8"/>
      <c r="Z473" s="8"/>
      <c r="AA473" s="8"/>
      <c r="AB473" s="8"/>
      <c r="AC473" s="8"/>
    </row>
    <row r="474" spans="1:29" ht="18" customHeight="1" x14ac:dyDescent="0.2">
      <c r="A474" s="8"/>
      <c r="B474" s="16"/>
      <c r="C474" s="15"/>
      <c r="D474" s="17"/>
      <c r="E474" s="17"/>
      <c r="F474" s="8"/>
      <c r="G474" s="18"/>
      <c r="H474" s="8"/>
      <c r="I474" s="8"/>
      <c r="J474" s="8"/>
      <c r="K474" s="8"/>
      <c r="L474" s="8"/>
      <c r="M474" s="8"/>
      <c r="N474" s="8"/>
      <c r="O474" s="8"/>
      <c r="P474" s="8"/>
      <c r="Q474" s="8"/>
      <c r="R474" s="8"/>
      <c r="S474" s="8"/>
      <c r="T474" s="22"/>
      <c r="U474" s="8"/>
      <c r="V474" s="8"/>
      <c r="W474" s="8"/>
      <c r="X474" s="8"/>
      <c r="Y474" s="8"/>
      <c r="Z474" s="8"/>
      <c r="AA474" s="8"/>
      <c r="AB474" s="8"/>
      <c r="AC474" s="8"/>
    </row>
    <row r="475" spans="1:29" ht="18" customHeight="1" x14ac:dyDescent="0.2">
      <c r="A475" s="8"/>
      <c r="B475" s="16"/>
      <c r="C475" s="15"/>
      <c r="D475" s="17"/>
      <c r="E475" s="17"/>
      <c r="F475" s="8"/>
      <c r="G475" s="18"/>
      <c r="H475" s="8"/>
      <c r="I475" s="8"/>
      <c r="J475" s="8"/>
      <c r="K475" s="8"/>
      <c r="L475" s="8"/>
      <c r="M475" s="8"/>
      <c r="N475" s="8"/>
      <c r="O475" s="8"/>
      <c r="P475" s="8"/>
      <c r="Q475" s="8"/>
      <c r="R475" s="8"/>
      <c r="S475" s="8"/>
      <c r="T475" s="22"/>
      <c r="U475" s="8"/>
      <c r="V475" s="8"/>
      <c r="W475" s="8"/>
      <c r="X475" s="8"/>
      <c r="Y475" s="8"/>
      <c r="Z475" s="8"/>
      <c r="AA475" s="8"/>
      <c r="AB475" s="8"/>
      <c r="AC475" s="8"/>
    </row>
    <row r="476" spans="1:29" ht="18" customHeight="1" x14ac:dyDescent="0.2">
      <c r="A476" s="8"/>
      <c r="B476" s="16"/>
      <c r="C476" s="15"/>
      <c r="D476" s="17"/>
      <c r="E476" s="17"/>
      <c r="F476" s="8"/>
      <c r="G476" s="18"/>
      <c r="H476" s="8"/>
      <c r="I476" s="8"/>
      <c r="J476" s="8"/>
      <c r="K476" s="8"/>
      <c r="L476" s="8"/>
      <c r="M476" s="8"/>
      <c r="N476" s="8"/>
      <c r="O476" s="8"/>
      <c r="P476" s="8"/>
      <c r="Q476" s="8"/>
      <c r="R476" s="8"/>
      <c r="S476" s="8"/>
      <c r="T476" s="22"/>
      <c r="U476" s="8"/>
      <c r="V476" s="8"/>
      <c r="W476" s="8"/>
      <c r="X476" s="8"/>
      <c r="Y476" s="8"/>
      <c r="Z476" s="8"/>
      <c r="AA476" s="8"/>
      <c r="AB476" s="8"/>
      <c r="AC476" s="8"/>
    </row>
    <row r="477" spans="1:29" ht="18" customHeight="1" x14ac:dyDescent="0.2">
      <c r="A477" s="8"/>
      <c r="B477" s="16"/>
      <c r="C477" s="15"/>
      <c r="D477" s="17"/>
      <c r="E477" s="17"/>
      <c r="F477" s="8"/>
      <c r="G477" s="18"/>
      <c r="H477" s="8"/>
      <c r="I477" s="8"/>
      <c r="J477" s="8"/>
      <c r="K477" s="8"/>
      <c r="L477" s="8"/>
      <c r="M477" s="8"/>
      <c r="N477" s="8"/>
      <c r="O477" s="8"/>
      <c r="P477" s="8"/>
      <c r="Q477" s="8"/>
      <c r="R477" s="8"/>
      <c r="S477" s="8"/>
      <c r="T477" s="22"/>
      <c r="U477" s="8"/>
      <c r="V477" s="8"/>
      <c r="W477" s="8"/>
      <c r="X477" s="8"/>
      <c r="Y477" s="8"/>
      <c r="Z477" s="8"/>
      <c r="AA477" s="8"/>
      <c r="AB477" s="8"/>
      <c r="AC477" s="8"/>
    </row>
    <row r="478" spans="1:29" ht="18" customHeight="1" x14ac:dyDescent="0.2">
      <c r="A478" s="8"/>
      <c r="B478" s="16"/>
      <c r="C478" s="15"/>
      <c r="D478" s="17"/>
      <c r="E478" s="17"/>
      <c r="F478" s="8"/>
      <c r="G478" s="18"/>
      <c r="H478" s="8"/>
      <c r="I478" s="8"/>
      <c r="J478" s="8"/>
      <c r="K478" s="8"/>
      <c r="L478" s="8"/>
      <c r="M478" s="8"/>
      <c r="N478" s="8"/>
      <c r="O478" s="8"/>
      <c r="P478" s="8"/>
      <c r="Q478" s="8"/>
      <c r="R478" s="8"/>
      <c r="S478" s="8"/>
      <c r="T478" s="22"/>
      <c r="U478" s="8"/>
      <c r="V478" s="8"/>
      <c r="W478" s="8"/>
      <c r="X478" s="8"/>
      <c r="Y478" s="8"/>
      <c r="Z478" s="8"/>
      <c r="AA478" s="8"/>
      <c r="AB478" s="8"/>
      <c r="AC478" s="8"/>
    </row>
    <row r="479" spans="1:29" ht="18" customHeight="1" x14ac:dyDescent="0.2">
      <c r="A479" s="8"/>
      <c r="B479" s="16"/>
      <c r="C479" s="15"/>
      <c r="D479" s="17"/>
      <c r="E479" s="17"/>
      <c r="F479" s="8"/>
      <c r="G479" s="18"/>
      <c r="H479" s="8"/>
      <c r="I479" s="8"/>
      <c r="J479" s="8"/>
      <c r="K479" s="8"/>
      <c r="L479" s="8"/>
      <c r="M479" s="8"/>
      <c r="N479" s="8"/>
      <c r="O479" s="8"/>
      <c r="P479" s="8"/>
      <c r="Q479" s="8"/>
      <c r="R479" s="8"/>
      <c r="S479" s="8"/>
      <c r="T479" s="22"/>
      <c r="U479" s="8"/>
      <c r="V479" s="8"/>
      <c r="W479" s="8"/>
      <c r="X479" s="8"/>
      <c r="Y479" s="8"/>
      <c r="Z479" s="8"/>
      <c r="AA479" s="8"/>
      <c r="AB479" s="8"/>
      <c r="AC479" s="8"/>
    </row>
    <row r="480" spans="1:29" ht="18" customHeight="1" x14ac:dyDescent="0.2">
      <c r="A480" s="8"/>
      <c r="B480" s="16"/>
      <c r="C480" s="15"/>
      <c r="D480" s="17"/>
      <c r="E480" s="17"/>
      <c r="F480" s="8"/>
      <c r="G480" s="18"/>
      <c r="H480" s="8"/>
      <c r="I480" s="8"/>
      <c r="J480" s="8"/>
      <c r="K480" s="8"/>
      <c r="L480" s="8"/>
      <c r="M480" s="8"/>
      <c r="N480" s="8"/>
      <c r="O480" s="8"/>
      <c r="P480" s="8"/>
      <c r="Q480" s="8"/>
      <c r="R480" s="8"/>
      <c r="S480" s="8"/>
      <c r="T480" s="22"/>
      <c r="U480" s="8"/>
      <c r="V480" s="8"/>
      <c r="W480" s="8"/>
      <c r="X480" s="8"/>
      <c r="Y480" s="8"/>
      <c r="Z480" s="8"/>
      <c r="AA480" s="8"/>
      <c r="AB480" s="8"/>
      <c r="AC480" s="8"/>
    </row>
    <row r="481" spans="1:29" ht="18" customHeight="1" x14ac:dyDescent="0.2">
      <c r="A481" s="8"/>
      <c r="B481" s="16"/>
      <c r="C481" s="15"/>
      <c r="D481" s="17"/>
      <c r="E481" s="17"/>
      <c r="F481" s="8"/>
      <c r="G481" s="18"/>
      <c r="H481" s="8"/>
      <c r="I481" s="8"/>
      <c r="J481" s="8"/>
      <c r="K481" s="8"/>
      <c r="L481" s="8"/>
      <c r="M481" s="8"/>
      <c r="N481" s="8"/>
      <c r="O481" s="8"/>
      <c r="P481" s="8"/>
      <c r="Q481" s="8"/>
      <c r="R481" s="8"/>
      <c r="S481" s="8"/>
      <c r="T481" s="22"/>
      <c r="U481" s="8"/>
      <c r="V481" s="8"/>
      <c r="W481" s="8"/>
      <c r="X481" s="8"/>
      <c r="Y481" s="8"/>
      <c r="Z481" s="8"/>
      <c r="AA481" s="8"/>
      <c r="AB481" s="8"/>
      <c r="AC481" s="8"/>
    </row>
    <row r="482" spans="1:29" ht="18" customHeight="1" x14ac:dyDescent="0.2">
      <c r="A482" s="8"/>
      <c r="B482" s="16"/>
      <c r="C482" s="15"/>
      <c r="D482" s="17"/>
      <c r="E482" s="17"/>
      <c r="F482" s="8"/>
      <c r="G482" s="18"/>
      <c r="H482" s="8"/>
      <c r="I482" s="8"/>
      <c r="J482" s="8"/>
      <c r="K482" s="8"/>
      <c r="L482" s="8"/>
      <c r="M482" s="8"/>
      <c r="N482" s="8"/>
      <c r="O482" s="8"/>
      <c r="P482" s="8"/>
      <c r="Q482" s="8"/>
      <c r="R482" s="8"/>
      <c r="S482" s="8"/>
      <c r="T482" s="22"/>
      <c r="U482" s="8"/>
      <c r="V482" s="8"/>
      <c r="W482" s="8"/>
      <c r="X482" s="8"/>
      <c r="Y482" s="8"/>
      <c r="Z482" s="8"/>
      <c r="AA482" s="8"/>
      <c r="AB482" s="8"/>
      <c r="AC482" s="8"/>
    </row>
    <row r="483" spans="1:29" ht="18" customHeight="1" x14ac:dyDescent="0.2">
      <c r="A483" s="8"/>
      <c r="B483" s="16"/>
      <c r="C483" s="15"/>
      <c r="D483" s="17"/>
      <c r="E483" s="17"/>
      <c r="F483" s="8"/>
      <c r="G483" s="18"/>
      <c r="H483" s="8"/>
      <c r="I483" s="8"/>
      <c r="J483" s="8"/>
      <c r="K483" s="8"/>
      <c r="L483" s="8"/>
      <c r="M483" s="8"/>
      <c r="N483" s="8"/>
      <c r="O483" s="8"/>
      <c r="P483" s="8"/>
      <c r="Q483" s="8"/>
      <c r="R483" s="8"/>
      <c r="S483" s="8"/>
      <c r="T483" s="22"/>
      <c r="U483" s="8"/>
      <c r="V483" s="8"/>
      <c r="W483" s="8"/>
      <c r="X483" s="8"/>
      <c r="Y483" s="8"/>
      <c r="Z483" s="8"/>
      <c r="AA483" s="8"/>
      <c r="AB483" s="8"/>
      <c r="AC483" s="8"/>
    </row>
    <row r="484" spans="1:29" ht="18" customHeight="1" x14ac:dyDescent="0.2">
      <c r="A484" s="8"/>
      <c r="B484" s="16"/>
      <c r="C484" s="15"/>
      <c r="D484" s="17"/>
      <c r="E484" s="17"/>
      <c r="F484" s="8"/>
      <c r="G484" s="18"/>
      <c r="H484" s="8"/>
      <c r="I484" s="8"/>
      <c r="J484" s="8"/>
      <c r="K484" s="8"/>
      <c r="L484" s="8"/>
      <c r="M484" s="8"/>
      <c r="N484" s="8"/>
      <c r="O484" s="8"/>
      <c r="P484" s="8"/>
      <c r="Q484" s="8"/>
      <c r="R484" s="8"/>
      <c r="S484" s="8"/>
      <c r="T484" s="22"/>
      <c r="U484" s="8"/>
      <c r="V484" s="8"/>
      <c r="W484" s="8"/>
      <c r="X484" s="8"/>
      <c r="Y484" s="8"/>
      <c r="Z484" s="8"/>
      <c r="AA484" s="8"/>
      <c r="AB484" s="8"/>
      <c r="AC484" s="8"/>
    </row>
    <row r="485" spans="1:29" ht="18" customHeight="1" x14ac:dyDescent="0.2">
      <c r="A485" s="8"/>
      <c r="B485" s="16"/>
      <c r="C485" s="15"/>
      <c r="D485" s="17"/>
      <c r="E485" s="17"/>
      <c r="F485" s="8"/>
      <c r="G485" s="18"/>
      <c r="H485" s="8"/>
      <c r="I485" s="8"/>
      <c r="J485" s="8"/>
      <c r="K485" s="8"/>
      <c r="L485" s="8"/>
      <c r="M485" s="8"/>
      <c r="N485" s="8"/>
      <c r="O485" s="8"/>
      <c r="P485" s="8"/>
      <c r="Q485" s="8"/>
      <c r="R485" s="8"/>
      <c r="S485" s="8"/>
      <c r="T485" s="22"/>
      <c r="U485" s="8"/>
      <c r="V485" s="8"/>
      <c r="W485" s="8"/>
      <c r="X485" s="8"/>
      <c r="Y485" s="8"/>
      <c r="Z485" s="8"/>
      <c r="AA485" s="8"/>
      <c r="AB485" s="8"/>
      <c r="AC485" s="8"/>
    </row>
    <row r="486" spans="1:29" ht="18" customHeight="1" x14ac:dyDescent="0.2">
      <c r="A486" s="8"/>
      <c r="B486" s="16"/>
      <c r="C486" s="15"/>
      <c r="D486" s="17"/>
      <c r="E486" s="17"/>
      <c r="F486" s="8"/>
      <c r="G486" s="18"/>
      <c r="H486" s="8"/>
      <c r="I486" s="8"/>
      <c r="J486" s="8"/>
      <c r="K486" s="8"/>
      <c r="L486" s="8"/>
      <c r="M486" s="8"/>
      <c r="N486" s="8"/>
      <c r="O486" s="8"/>
      <c r="P486" s="8"/>
      <c r="Q486" s="8"/>
      <c r="R486" s="8"/>
      <c r="S486" s="8"/>
      <c r="T486" s="22"/>
      <c r="U486" s="8"/>
      <c r="V486" s="8"/>
      <c r="W486" s="8"/>
      <c r="X486" s="8"/>
      <c r="Y486" s="8"/>
      <c r="Z486" s="8"/>
      <c r="AA486" s="8"/>
      <c r="AB486" s="8"/>
      <c r="AC486" s="8"/>
    </row>
    <row r="487" spans="1:29" ht="18" customHeight="1" x14ac:dyDescent="0.2">
      <c r="A487" s="8"/>
      <c r="B487" s="16"/>
      <c r="C487" s="15"/>
      <c r="D487" s="17"/>
      <c r="E487" s="17"/>
      <c r="F487" s="8"/>
      <c r="G487" s="18"/>
      <c r="H487" s="8"/>
      <c r="I487" s="8"/>
      <c r="J487" s="8"/>
      <c r="K487" s="8"/>
      <c r="L487" s="8"/>
      <c r="M487" s="8"/>
      <c r="N487" s="8"/>
      <c r="O487" s="8"/>
      <c r="P487" s="8"/>
      <c r="Q487" s="8"/>
      <c r="R487" s="8"/>
      <c r="S487" s="8"/>
      <c r="T487" s="22"/>
      <c r="U487" s="8"/>
      <c r="V487" s="8"/>
      <c r="W487" s="8"/>
      <c r="X487" s="8"/>
      <c r="Y487" s="8"/>
      <c r="Z487" s="8"/>
      <c r="AA487" s="8"/>
      <c r="AB487" s="8"/>
      <c r="AC487" s="8"/>
    </row>
    <row r="488" spans="1:29" ht="18" customHeight="1" x14ac:dyDescent="0.2">
      <c r="A488" s="8"/>
      <c r="B488" s="16"/>
      <c r="C488" s="15"/>
      <c r="D488" s="17"/>
      <c r="E488" s="17"/>
      <c r="F488" s="8"/>
      <c r="G488" s="18"/>
      <c r="H488" s="8"/>
      <c r="I488" s="8"/>
      <c r="J488" s="8"/>
      <c r="K488" s="8"/>
      <c r="L488" s="8"/>
      <c r="M488" s="8"/>
      <c r="N488" s="8"/>
      <c r="O488" s="8"/>
      <c r="P488" s="8"/>
      <c r="Q488" s="8"/>
      <c r="R488" s="8"/>
      <c r="S488" s="8"/>
      <c r="T488" s="22"/>
      <c r="U488" s="8"/>
      <c r="V488" s="8"/>
      <c r="W488" s="8"/>
      <c r="X488" s="8"/>
      <c r="Y488" s="8"/>
      <c r="Z488" s="8"/>
      <c r="AA488" s="8"/>
      <c r="AB488" s="8"/>
      <c r="AC488" s="8"/>
    </row>
    <row r="489" spans="1:29" ht="18" customHeight="1" x14ac:dyDescent="0.2">
      <c r="A489" s="8"/>
      <c r="B489" s="16"/>
      <c r="C489" s="15"/>
      <c r="D489" s="17"/>
      <c r="E489" s="17"/>
      <c r="F489" s="8"/>
      <c r="G489" s="18"/>
      <c r="H489" s="8"/>
      <c r="I489" s="8"/>
      <c r="J489" s="8"/>
      <c r="K489" s="8"/>
      <c r="L489" s="8"/>
      <c r="M489" s="8"/>
      <c r="N489" s="8"/>
      <c r="O489" s="8"/>
      <c r="P489" s="8"/>
      <c r="Q489" s="8"/>
      <c r="R489" s="8"/>
      <c r="S489" s="8"/>
      <c r="T489" s="22"/>
      <c r="U489" s="8"/>
      <c r="V489" s="8"/>
      <c r="W489" s="8"/>
      <c r="X489" s="8"/>
      <c r="Y489" s="8"/>
      <c r="Z489" s="8"/>
      <c r="AA489" s="8"/>
      <c r="AB489" s="8"/>
      <c r="AC489" s="8"/>
    </row>
    <row r="490" spans="1:29" ht="18" customHeight="1" x14ac:dyDescent="0.2">
      <c r="A490" s="8"/>
      <c r="B490" s="16"/>
      <c r="C490" s="15"/>
      <c r="D490" s="17"/>
      <c r="E490" s="17"/>
      <c r="F490" s="8"/>
      <c r="G490" s="18"/>
      <c r="H490" s="8"/>
      <c r="I490" s="8"/>
      <c r="J490" s="8"/>
      <c r="K490" s="8"/>
      <c r="L490" s="8"/>
      <c r="M490" s="8"/>
      <c r="N490" s="8"/>
      <c r="O490" s="8"/>
      <c r="P490" s="8"/>
      <c r="Q490" s="8"/>
      <c r="R490" s="8"/>
      <c r="S490" s="8"/>
      <c r="T490" s="22"/>
      <c r="U490" s="8"/>
      <c r="V490" s="8"/>
      <c r="W490" s="8"/>
      <c r="X490" s="8"/>
      <c r="Y490" s="8"/>
      <c r="Z490" s="8"/>
      <c r="AA490" s="8"/>
      <c r="AB490" s="8"/>
      <c r="AC490" s="8"/>
    </row>
    <row r="491" spans="1:29" ht="18" customHeight="1" x14ac:dyDescent="0.2">
      <c r="A491" s="8"/>
      <c r="B491" s="16"/>
      <c r="C491" s="15"/>
      <c r="D491" s="17"/>
      <c r="E491" s="17"/>
      <c r="F491" s="8"/>
      <c r="G491" s="18"/>
      <c r="H491" s="8"/>
      <c r="I491" s="8"/>
      <c r="J491" s="8"/>
      <c r="K491" s="8"/>
      <c r="L491" s="8"/>
      <c r="M491" s="8"/>
      <c r="N491" s="8"/>
      <c r="O491" s="8"/>
      <c r="P491" s="8"/>
      <c r="Q491" s="8"/>
      <c r="R491" s="8"/>
      <c r="S491" s="8"/>
      <c r="T491" s="22"/>
      <c r="U491" s="8"/>
      <c r="V491" s="8"/>
      <c r="W491" s="8"/>
      <c r="X491" s="8"/>
      <c r="Y491" s="8"/>
      <c r="Z491" s="8"/>
      <c r="AA491" s="8"/>
      <c r="AB491" s="8"/>
      <c r="AC491" s="8"/>
    </row>
    <row r="492" spans="1:29" ht="18" customHeight="1" x14ac:dyDescent="0.2">
      <c r="A492" s="8"/>
      <c r="B492" s="16"/>
      <c r="C492" s="15"/>
      <c r="D492" s="17"/>
      <c r="E492" s="17"/>
      <c r="F492" s="8"/>
      <c r="G492" s="18"/>
      <c r="H492" s="8"/>
      <c r="I492" s="8"/>
      <c r="J492" s="8"/>
      <c r="K492" s="8"/>
      <c r="L492" s="8"/>
      <c r="M492" s="8"/>
      <c r="N492" s="8"/>
      <c r="O492" s="8"/>
      <c r="P492" s="8"/>
      <c r="Q492" s="8"/>
      <c r="R492" s="8"/>
      <c r="S492" s="8"/>
      <c r="T492" s="22"/>
      <c r="U492" s="8"/>
      <c r="V492" s="8"/>
      <c r="W492" s="8"/>
      <c r="X492" s="8"/>
      <c r="Y492" s="8"/>
      <c r="Z492" s="8"/>
      <c r="AA492" s="8"/>
      <c r="AB492" s="8"/>
      <c r="AC492" s="8"/>
    </row>
    <row r="493" spans="1:29" ht="18" customHeight="1" x14ac:dyDescent="0.2">
      <c r="A493" s="8"/>
      <c r="B493" s="16"/>
      <c r="C493" s="15"/>
      <c r="D493" s="17"/>
      <c r="E493" s="17"/>
      <c r="F493" s="8"/>
      <c r="G493" s="18"/>
      <c r="H493" s="8"/>
      <c r="I493" s="8"/>
      <c r="J493" s="8"/>
      <c r="K493" s="8"/>
      <c r="L493" s="8"/>
      <c r="M493" s="8"/>
      <c r="N493" s="8"/>
      <c r="O493" s="8"/>
      <c r="P493" s="8"/>
      <c r="Q493" s="8"/>
      <c r="R493" s="8"/>
      <c r="S493" s="8"/>
      <c r="T493" s="22"/>
      <c r="U493" s="8"/>
      <c r="V493" s="8"/>
      <c r="W493" s="8"/>
      <c r="X493" s="8"/>
      <c r="Y493" s="8"/>
      <c r="Z493" s="8"/>
      <c r="AA493" s="8"/>
      <c r="AB493" s="8"/>
      <c r="AC493" s="8"/>
    </row>
    <row r="494" spans="1:29" ht="18" customHeight="1" x14ac:dyDescent="0.2">
      <c r="A494" s="8"/>
      <c r="B494" s="16"/>
      <c r="C494" s="15"/>
      <c r="D494" s="17"/>
      <c r="E494" s="17"/>
      <c r="F494" s="8"/>
      <c r="G494" s="18"/>
      <c r="H494" s="8"/>
      <c r="I494" s="8"/>
      <c r="J494" s="8"/>
      <c r="K494" s="8"/>
      <c r="L494" s="8"/>
      <c r="M494" s="8"/>
      <c r="N494" s="8"/>
      <c r="O494" s="8"/>
      <c r="P494" s="8"/>
      <c r="Q494" s="8"/>
      <c r="R494" s="8"/>
      <c r="S494" s="8"/>
      <c r="T494" s="22"/>
      <c r="U494" s="8"/>
      <c r="V494" s="8"/>
      <c r="W494" s="8"/>
      <c r="X494" s="8"/>
      <c r="Y494" s="8"/>
      <c r="Z494" s="8"/>
      <c r="AA494" s="8"/>
      <c r="AB494" s="8"/>
      <c r="AC494" s="8"/>
    </row>
    <row r="495" spans="1:29" ht="18" customHeight="1" x14ac:dyDescent="0.2">
      <c r="A495" s="8"/>
      <c r="B495" s="16"/>
      <c r="C495" s="15"/>
      <c r="D495" s="17"/>
      <c r="E495" s="17"/>
      <c r="F495" s="8"/>
      <c r="G495" s="18"/>
      <c r="H495" s="8"/>
      <c r="I495" s="8"/>
      <c r="J495" s="8"/>
      <c r="K495" s="8"/>
      <c r="L495" s="8"/>
      <c r="M495" s="8"/>
      <c r="N495" s="8"/>
      <c r="O495" s="8"/>
      <c r="P495" s="8"/>
      <c r="Q495" s="8"/>
      <c r="R495" s="8"/>
      <c r="S495" s="8"/>
      <c r="T495" s="22"/>
      <c r="U495" s="8"/>
      <c r="V495" s="8"/>
      <c r="W495" s="8"/>
      <c r="X495" s="8"/>
      <c r="Y495" s="8"/>
      <c r="Z495" s="8"/>
      <c r="AA495" s="8"/>
      <c r="AB495" s="8"/>
      <c r="AC495" s="8"/>
    </row>
    <row r="496" spans="1:29" ht="18" customHeight="1" x14ac:dyDescent="0.2">
      <c r="A496" s="8"/>
      <c r="B496" s="16"/>
      <c r="C496" s="15"/>
      <c r="D496" s="17"/>
      <c r="E496" s="17"/>
      <c r="F496" s="8"/>
      <c r="G496" s="18"/>
      <c r="H496" s="8"/>
      <c r="I496" s="8"/>
      <c r="J496" s="8"/>
      <c r="K496" s="8"/>
      <c r="L496" s="8"/>
      <c r="M496" s="8"/>
      <c r="N496" s="8"/>
      <c r="O496" s="8"/>
      <c r="P496" s="8"/>
      <c r="Q496" s="8"/>
      <c r="R496" s="8"/>
      <c r="S496" s="8"/>
      <c r="T496" s="22"/>
      <c r="U496" s="8"/>
      <c r="V496" s="8"/>
      <c r="W496" s="8"/>
      <c r="X496" s="8"/>
      <c r="Y496" s="8"/>
      <c r="Z496" s="8"/>
      <c r="AA496" s="8"/>
      <c r="AB496" s="8"/>
      <c r="AC496" s="8"/>
    </row>
    <row r="497" spans="1:29" ht="18" customHeight="1" x14ac:dyDescent="0.2">
      <c r="A497" s="8"/>
      <c r="B497" s="16"/>
      <c r="C497" s="15"/>
      <c r="D497" s="17"/>
      <c r="E497" s="17"/>
      <c r="F497" s="8"/>
      <c r="G497" s="18"/>
      <c r="H497" s="8"/>
      <c r="I497" s="8"/>
      <c r="J497" s="8"/>
      <c r="K497" s="8"/>
      <c r="L497" s="8"/>
      <c r="M497" s="8"/>
      <c r="N497" s="8"/>
      <c r="O497" s="8"/>
      <c r="P497" s="8"/>
      <c r="Q497" s="8"/>
      <c r="R497" s="8"/>
      <c r="S497" s="8"/>
      <c r="T497" s="22"/>
      <c r="U497" s="8"/>
      <c r="V497" s="8"/>
      <c r="W497" s="8"/>
      <c r="X497" s="8"/>
      <c r="Y497" s="8"/>
      <c r="Z497" s="8"/>
      <c r="AA497" s="8"/>
      <c r="AB497" s="8"/>
      <c r="AC497" s="8"/>
    </row>
    <row r="498" spans="1:29" ht="18" customHeight="1" x14ac:dyDescent="0.2">
      <c r="A498" s="8"/>
      <c r="B498" s="16"/>
      <c r="C498" s="15"/>
      <c r="D498" s="17"/>
      <c r="E498" s="17"/>
      <c r="F498" s="8"/>
      <c r="G498" s="18"/>
      <c r="H498" s="8"/>
      <c r="I498" s="8"/>
      <c r="J498" s="8"/>
      <c r="K498" s="8"/>
      <c r="L498" s="8"/>
      <c r="M498" s="8"/>
      <c r="N498" s="8"/>
      <c r="O498" s="8"/>
      <c r="P498" s="8"/>
      <c r="Q498" s="8"/>
      <c r="R498" s="8"/>
      <c r="S498" s="8"/>
      <c r="T498" s="22"/>
      <c r="U498" s="8"/>
      <c r="V498" s="8"/>
      <c r="W498" s="8"/>
      <c r="X498" s="8"/>
      <c r="Y498" s="8"/>
      <c r="Z498" s="8"/>
      <c r="AA498" s="8"/>
      <c r="AB498" s="8"/>
      <c r="AC498" s="8"/>
    </row>
    <row r="499" spans="1:29" ht="18" customHeight="1" x14ac:dyDescent="0.2">
      <c r="A499" s="8"/>
      <c r="B499" s="16"/>
      <c r="C499" s="15"/>
      <c r="D499" s="17"/>
      <c r="E499" s="17"/>
      <c r="F499" s="8"/>
      <c r="G499" s="18"/>
      <c r="H499" s="8"/>
      <c r="I499" s="8"/>
      <c r="J499" s="8"/>
      <c r="K499" s="8"/>
      <c r="L499" s="8"/>
      <c r="M499" s="8"/>
      <c r="N499" s="8"/>
      <c r="O499" s="8"/>
      <c r="P499" s="8"/>
      <c r="Q499" s="8"/>
      <c r="R499" s="8"/>
      <c r="S499" s="8"/>
      <c r="T499" s="22"/>
      <c r="U499" s="8"/>
      <c r="V499" s="8"/>
      <c r="W499" s="8"/>
      <c r="X499" s="8"/>
      <c r="Y499" s="8"/>
      <c r="Z499" s="8"/>
      <c r="AA499" s="8"/>
      <c r="AB499" s="8"/>
      <c r="AC499" s="8"/>
    </row>
    <row r="500" spans="1:29" ht="18" customHeight="1" x14ac:dyDescent="0.2">
      <c r="A500" s="8"/>
      <c r="B500" s="16"/>
      <c r="C500" s="15"/>
      <c r="D500" s="17"/>
      <c r="E500" s="17"/>
      <c r="F500" s="8"/>
      <c r="G500" s="18"/>
      <c r="H500" s="8"/>
      <c r="I500" s="8"/>
      <c r="J500" s="8"/>
      <c r="K500" s="8"/>
      <c r="L500" s="8"/>
      <c r="M500" s="8"/>
      <c r="N500" s="8"/>
      <c r="O500" s="8"/>
      <c r="P500" s="8"/>
      <c r="Q500" s="8"/>
      <c r="R500" s="8"/>
      <c r="S500" s="8"/>
      <c r="T500" s="22"/>
      <c r="U500" s="8"/>
      <c r="V500" s="8"/>
      <c r="W500" s="8"/>
      <c r="X500" s="8"/>
      <c r="Y500" s="8"/>
      <c r="Z500" s="8"/>
      <c r="AA500" s="8"/>
      <c r="AB500" s="8"/>
      <c r="AC500" s="8"/>
    </row>
    <row r="501" spans="1:29" ht="18" customHeight="1" x14ac:dyDescent="0.2">
      <c r="A501" s="8"/>
      <c r="B501" s="16"/>
      <c r="C501" s="15"/>
      <c r="D501" s="17"/>
      <c r="E501" s="17"/>
      <c r="F501" s="8"/>
      <c r="G501" s="18"/>
      <c r="H501" s="8"/>
      <c r="I501" s="8"/>
      <c r="J501" s="8"/>
      <c r="K501" s="8"/>
      <c r="L501" s="8"/>
      <c r="M501" s="8"/>
      <c r="N501" s="8"/>
      <c r="O501" s="8"/>
      <c r="P501" s="8"/>
      <c r="Q501" s="8"/>
      <c r="R501" s="8"/>
      <c r="S501" s="8"/>
      <c r="T501" s="22"/>
      <c r="U501" s="8"/>
      <c r="V501" s="8"/>
      <c r="W501" s="8"/>
      <c r="X501" s="8"/>
      <c r="Y501" s="8"/>
      <c r="Z501" s="8"/>
      <c r="AA501" s="8"/>
      <c r="AB501" s="8"/>
      <c r="AC501" s="8"/>
    </row>
    <row r="502" spans="1:29" ht="18" customHeight="1" x14ac:dyDescent="0.2">
      <c r="A502" s="8"/>
      <c r="B502" s="16"/>
      <c r="C502" s="15"/>
      <c r="D502" s="17"/>
      <c r="E502" s="17"/>
      <c r="F502" s="8"/>
      <c r="G502" s="18"/>
      <c r="H502" s="8"/>
      <c r="I502" s="8"/>
      <c r="J502" s="8"/>
      <c r="K502" s="8"/>
      <c r="L502" s="8"/>
      <c r="M502" s="8"/>
      <c r="N502" s="8"/>
      <c r="O502" s="8"/>
      <c r="P502" s="8"/>
      <c r="Q502" s="8"/>
      <c r="R502" s="8"/>
      <c r="S502" s="8"/>
      <c r="T502" s="22"/>
      <c r="U502" s="8"/>
      <c r="V502" s="8"/>
      <c r="W502" s="8"/>
      <c r="X502" s="8"/>
      <c r="Y502" s="8"/>
      <c r="Z502" s="8"/>
      <c r="AA502" s="8"/>
      <c r="AB502" s="8"/>
      <c r="AC502" s="8"/>
    </row>
    <row r="503" spans="1:29" ht="18" customHeight="1" x14ac:dyDescent="0.2">
      <c r="A503" s="8"/>
      <c r="B503" s="16"/>
      <c r="C503" s="15"/>
      <c r="D503" s="17"/>
      <c r="E503" s="17"/>
      <c r="F503" s="8"/>
      <c r="G503" s="18"/>
      <c r="H503" s="8"/>
      <c r="I503" s="8"/>
      <c r="J503" s="8"/>
      <c r="K503" s="8"/>
      <c r="L503" s="8"/>
      <c r="M503" s="8"/>
      <c r="N503" s="8"/>
      <c r="O503" s="8"/>
      <c r="P503" s="8"/>
      <c r="Q503" s="8"/>
      <c r="R503" s="8"/>
      <c r="S503" s="8"/>
      <c r="T503" s="22"/>
      <c r="U503" s="8"/>
      <c r="V503" s="8"/>
      <c r="W503" s="8"/>
      <c r="X503" s="8"/>
      <c r="Y503" s="8"/>
      <c r="Z503" s="8"/>
      <c r="AA503" s="8"/>
      <c r="AB503" s="8"/>
      <c r="AC503" s="8"/>
    </row>
    <row r="504" spans="1:29" ht="18" customHeight="1" x14ac:dyDescent="0.2">
      <c r="A504" s="8"/>
      <c r="B504" s="16"/>
      <c r="C504" s="15"/>
      <c r="D504" s="17"/>
      <c r="E504" s="17"/>
      <c r="F504" s="8"/>
      <c r="G504" s="18"/>
      <c r="H504" s="8"/>
      <c r="I504" s="8"/>
      <c r="J504" s="8"/>
      <c r="K504" s="8"/>
      <c r="L504" s="8"/>
      <c r="M504" s="8"/>
      <c r="N504" s="8"/>
      <c r="O504" s="8"/>
      <c r="P504" s="8"/>
      <c r="Q504" s="8"/>
      <c r="R504" s="8"/>
      <c r="S504" s="8"/>
      <c r="T504" s="22"/>
      <c r="U504" s="8"/>
      <c r="V504" s="8"/>
      <c r="W504" s="8"/>
      <c r="X504" s="8"/>
      <c r="Y504" s="8"/>
      <c r="Z504" s="8"/>
      <c r="AA504" s="8"/>
      <c r="AB504" s="8"/>
      <c r="AC504" s="8"/>
    </row>
    <row r="505" spans="1:29" ht="18" customHeight="1" x14ac:dyDescent="0.2">
      <c r="A505" s="8"/>
      <c r="B505" s="16"/>
      <c r="C505" s="15"/>
      <c r="D505" s="17"/>
      <c r="E505" s="17"/>
      <c r="F505" s="8"/>
      <c r="G505" s="18"/>
      <c r="H505" s="8"/>
      <c r="I505" s="8"/>
      <c r="J505" s="8"/>
      <c r="K505" s="8"/>
      <c r="L505" s="8"/>
      <c r="M505" s="8"/>
      <c r="N505" s="8"/>
      <c r="O505" s="8"/>
      <c r="P505" s="8"/>
      <c r="Q505" s="8"/>
      <c r="R505" s="8"/>
      <c r="S505" s="8"/>
      <c r="T505" s="22"/>
      <c r="U505" s="8"/>
      <c r="V505" s="8"/>
      <c r="W505" s="8"/>
      <c r="X505" s="8"/>
      <c r="Y505" s="8"/>
      <c r="Z505" s="8"/>
      <c r="AA505" s="8"/>
      <c r="AB505" s="8"/>
      <c r="AC505" s="8"/>
    </row>
    <row r="506" spans="1:29" ht="18" customHeight="1" x14ac:dyDescent="0.2">
      <c r="A506" s="8"/>
      <c r="B506" s="16"/>
      <c r="C506" s="15"/>
      <c r="D506" s="17"/>
      <c r="E506" s="17"/>
      <c r="F506" s="8"/>
      <c r="G506" s="18"/>
      <c r="H506" s="8"/>
      <c r="I506" s="8"/>
      <c r="J506" s="8"/>
      <c r="K506" s="8"/>
      <c r="L506" s="8"/>
      <c r="M506" s="8"/>
      <c r="N506" s="8"/>
      <c r="O506" s="8"/>
      <c r="P506" s="8"/>
      <c r="Q506" s="8"/>
      <c r="R506" s="8"/>
      <c r="S506" s="8"/>
      <c r="T506" s="22"/>
      <c r="U506" s="8"/>
      <c r="V506" s="8"/>
      <c r="W506" s="8"/>
      <c r="X506" s="8"/>
      <c r="Y506" s="8"/>
      <c r="Z506" s="8"/>
      <c r="AA506" s="8"/>
      <c r="AB506" s="8"/>
      <c r="AC506" s="8"/>
    </row>
    <row r="507" spans="1:29" ht="18" customHeight="1" x14ac:dyDescent="0.2">
      <c r="A507" s="8"/>
      <c r="B507" s="16"/>
      <c r="C507" s="15"/>
      <c r="D507" s="17"/>
      <c r="E507" s="17"/>
      <c r="F507" s="8"/>
      <c r="G507" s="18"/>
      <c r="H507" s="8"/>
      <c r="I507" s="8"/>
      <c r="J507" s="8"/>
      <c r="K507" s="8"/>
      <c r="L507" s="8"/>
      <c r="M507" s="8"/>
      <c r="N507" s="8"/>
      <c r="O507" s="8"/>
      <c r="P507" s="8"/>
      <c r="Q507" s="8"/>
      <c r="R507" s="8"/>
      <c r="S507" s="8"/>
      <c r="T507" s="22"/>
      <c r="U507" s="8"/>
      <c r="V507" s="8"/>
      <c r="W507" s="8"/>
      <c r="X507" s="8"/>
      <c r="Y507" s="8"/>
      <c r="Z507" s="8"/>
      <c r="AA507" s="8"/>
      <c r="AB507" s="8"/>
      <c r="AC507" s="8"/>
    </row>
    <row r="508" spans="1:29" ht="18" customHeight="1" x14ac:dyDescent="0.2">
      <c r="A508" s="8"/>
      <c r="B508" s="16"/>
      <c r="C508" s="15"/>
      <c r="D508" s="17"/>
      <c r="E508" s="17"/>
      <c r="F508" s="8"/>
      <c r="G508" s="18"/>
      <c r="H508" s="8"/>
      <c r="I508" s="8"/>
      <c r="J508" s="8"/>
      <c r="K508" s="8"/>
      <c r="L508" s="8"/>
      <c r="M508" s="8"/>
      <c r="N508" s="8"/>
      <c r="O508" s="8"/>
      <c r="P508" s="8"/>
      <c r="Q508" s="8"/>
      <c r="R508" s="8"/>
      <c r="S508" s="8"/>
      <c r="T508" s="22"/>
      <c r="U508" s="8"/>
      <c r="V508" s="8"/>
      <c r="W508" s="8"/>
      <c r="X508" s="8"/>
      <c r="Y508" s="8"/>
      <c r="Z508" s="8"/>
      <c r="AA508" s="8"/>
      <c r="AB508" s="8"/>
      <c r="AC508" s="8"/>
    </row>
    <row r="509" spans="1:29" ht="18" customHeight="1" x14ac:dyDescent="0.2">
      <c r="A509" s="8"/>
      <c r="B509" s="16"/>
      <c r="C509" s="15"/>
      <c r="D509" s="17"/>
      <c r="E509" s="17"/>
      <c r="F509" s="8"/>
      <c r="G509" s="18"/>
      <c r="H509" s="8"/>
      <c r="I509" s="8"/>
      <c r="J509" s="8"/>
      <c r="K509" s="8"/>
      <c r="L509" s="8"/>
      <c r="M509" s="8"/>
      <c r="N509" s="8"/>
      <c r="O509" s="8"/>
      <c r="P509" s="8"/>
      <c r="Q509" s="8"/>
      <c r="R509" s="8"/>
      <c r="S509" s="8"/>
      <c r="T509" s="22"/>
      <c r="U509" s="8"/>
      <c r="V509" s="8"/>
      <c r="W509" s="8"/>
      <c r="X509" s="8"/>
      <c r="Y509" s="8"/>
      <c r="Z509" s="8"/>
      <c r="AA509" s="8"/>
      <c r="AB509" s="8"/>
      <c r="AC509" s="8"/>
    </row>
    <row r="510" spans="1:29" ht="18" customHeight="1" x14ac:dyDescent="0.2">
      <c r="A510" s="8"/>
      <c r="B510" s="16"/>
      <c r="C510" s="15"/>
      <c r="D510" s="17"/>
      <c r="E510" s="17"/>
      <c r="F510" s="8"/>
      <c r="G510" s="18"/>
      <c r="H510" s="8"/>
      <c r="I510" s="8"/>
      <c r="J510" s="8"/>
      <c r="K510" s="8"/>
      <c r="L510" s="8"/>
      <c r="M510" s="8"/>
      <c r="N510" s="8"/>
      <c r="O510" s="8"/>
      <c r="P510" s="8"/>
      <c r="Q510" s="8"/>
      <c r="R510" s="8"/>
      <c r="S510" s="8"/>
      <c r="T510" s="22"/>
      <c r="U510" s="8"/>
      <c r="V510" s="8"/>
      <c r="W510" s="8"/>
      <c r="X510" s="8"/>
      <c r="Y510" s="8"/>
      <c r="Z510" s="8"/>
      <c r="AA510" s="8"/>
      <c r="AB510" s="8"/>
      <c r="AC510" s="8"/>
    </row>
    <row r="511" spans="1:29" ht="18" customHeight="1" x14ac:dyDescent="0.2">
      <c r="A511" s="8"/>
      <c r="B511" s="16"/>
      <c r="C511" s="15"/>
      <c r="D511" s="17"/>
      <c r="E511" s="17"/>
      <c r="F511" s="8"/>
      <c r="G511" s="18"/>
      <c r="H511" s="8"/>
      <c r="I511" s="8"/>
      <c r="J511" s="8"/>
      <c r="K511" s="8"/>
      <c r="L511" s="8"/>
      <c r="M511" s="8"/>
      <c r="N511" s="8"/>
      <c r="O511" s="8"/>
      <c r="P511" s="8"/>
      <c r="Q511" s="8"/>
      <c r="R511" s="8"/>
      <c r="S511" s="8"/>
      <c r="T511" s="22"/>
      <c r="U511" s="8"/>
      <c r="V511" s="8"/>
      <c r="W511" s="8"/>
      <c r="X511" s="8"/>
      <c r="Y511" s="8"/>
      <c r="Z511" s="8"/>
      <c r="AA511" s="8"/>
      <c r="AB511" s="8"/>
      <c r="AC511" s="8"/>
    </row>
    <row r="512" spans="1:29" ht="18" customHeight="1" x14ac:dyDescent="0.2">
      <c r="A512" s="8"/>
      <c r="B512" s="16"/>
      <c r="C512" s="15"/>
      <c r="D512" s="17"/>
      <c r="E512" s="17"/>
      <c r="F512" s="8"/>
      <c r="G512" s="18"/>
      <c r="H512" s="8"/>
      <c r="I512" s="8"/>
      <c r="J512" s="8"/>
      <c r="K512" s="8"/>
      <c r="L512" s="8"/>
      <c r="M512" s="8"/>
      <c r="N512" s="8"/>
      <c r="O512" s="8"/>
      <c r="P512" s="8"/>
      <c r="Q512" s="8"/>
      <c r="R512" s="8"/>
      <c r="S512" s="8"/>
      <c r="T512" s="22"/>
      <c r="U512" s="8"/>
      <c r="V512" s="8"/>
      <c r="W512" s="8"/>
      <c r="X512" s="8"/>
      <c r="Y512" s="8"/>
      <c r="Z512" s="8"/>
      <c r="AA512" s="8"/>
      <c r="AB512" s="8"/>
      <c r="AC512" s="8"/>
    </row>
    <row r="513" spans="1:29" ht="18" customHeight="1" x14ac:dyDescent="0.2">
      <c r="A513" s="8"/>
      <c r="B513" s="16"/>
      <c r="C513" s="15"/>
      <c r="D513" s="17"/>
      <c r="E513" s="17"/>
      <c r="F513" s="8"/>
      <c r="G513" s="18"/>
      <c r="H513" s="8"/>
      <c r="I513" s="8"/>
      <c r="J513" s="8"/>
      <c r="K513" s="8"/>
      <c r="L513" s="8"/>
      <c r="M513" s="8"/>
      <c r="N513" s="8"/>
      <c r="O513" s="8"/>
      <c r="P513" s="8"/>
      <c r="Q513" s="8"/>
      <c r="R513" s="8"/>
      <c r="S513" s="8"/>
      <c r="T513" s="22"/>
      <c r="U513" s="8"/>
      <c r="V513" s="8"/>
      <c r="W513" s="8"/>
      <c r="X513" s="8"/>
      <c r="Y513" s="8"/>
      <c r="Z513" s="8"/>
      <c r="AA513" s="8"/>
      <c r="AB513" s="8"/>
      <c r="AC513" s="8"/>
    </row>
    <row r="514" spans="1:29" ht="18" customHeight="1" x14ac:dyDescent="0.2">
      <c r="A514" s="8"/>
      <c r="B514" s="16"/>
      <c r="C514" s="15"/>
      <c r="D514" s="17"/>
      <c r="E514" s="17"/>
      <c r="F514" s="8"/>
      <c r="G514" s="18"/>
      <c r="H514" s="8"/>
      <c r="I514" s="8"/>
      <c r="J514" s="8"/>
      <c r="K514" s="8"/>
      <c r="L514" s="8"/>
      <c r="M514" s="8"/>
      <c r="N514" s="8"/>
      <c r="O514" s="8"/>
      <c r="P514" s="8"/>
      <c r="Q514" s="8"/>
      <c r="R514" s="8"/>
      <c r="S514" s="8"/>
      <c r="T514" s="22"/>
      <c r="U514" s="8"/>
      <c r="V514" s="8"/>
      <c r="W514" s="8"/>
      <c r="X514" s="8"/>
      <c r="Y514" s="8"/>
      <c r="Z514" s="8"/>
      <c r="AA514" s="8"/>
      <c r="AB514" s="8"/>
      <c r="AC514" s="8"/>
    </row>
    <row r="515" spans="1:29" ht="18" customHeight="1" x14ac:dyDescent="0.2">
      <c r="A515" s="8"/>
      <c r="B515" s="16"/>
      <c r="C515" s="15"/>
      <c r="D515" s="17"/>
      <c r="E515" s="17"/>
      <c r="F515" s="8"/>
      <c r="G515" s="18"/>
      <c r="H515" s="8"/>
      <c r="I515" s="8"/>
      <c r="J515" s="8"/>
      <c r="K515" s="8"/>
      <c r="L515" s="8"/>
      <c r="M515" s="8"/>
      <c r="N515" s="8"/>
      <c r="O515" s="8"/>
      <c r="P515" s="8"/>
      <c r="Q515" s="8"/>
      <c r="R515" s="8"/>
      <c r="S515" s="8"/>
      <c r="T515" s="22"/>
      <c r="U515" s="8"/>
      <c r="V515" s="8"/>
      <c r="W515" s="8"/>
      <c r="X515" s="8"/>
      <c r="Y515" s="8"/>
      <c r="Z515" s="8"/>
      <c r="AA515" s="8"/>
      <c r="AB515" s="8"/>
      <c r="AC515" s="8"/>
    </row>
    <row r="516" spans="1:29" ht="18" customHeight="1" x14ac:dyDescent="0.2">
      <c r="A516" s="8"/>
      <c r="B516" s="16"/>
      <c r="C516" s="15"/>
      <c r="D516" s="17"/>
      <c r="E516" s="17"/>
      <c r="F516" s="8"/>
      <c r="G516" s="18"/>
      <c r="H516" s="8"/>
      <c r="I516" s="8"/>
      <c r="J516" s="8"/>
      <c r="K516" s="8"/>
      <c r="L516" s="8"/>
      <c r="M516" s="8"/>
      <c r="N516" s="8"/>
      <c r="O516" s="8"/>
      <c r="P516" s="8"/>
      <c r="Q516" s="8"/>
      <c r="R516" s="8"/>
      <c r="S516" s="8"/>
      <c r="T516" s="22"/>
      <c r="U516" s="8"/>
      <c r="V516" s="8"/>
      <c r="W516" s="8"/>
      <c r="X516" s="8"/>
      <c r="Y516" s="8"/>
      <c r="Z516" s="8"/>
      <c r="AA516" s="8"/>
      <c r="AB516" s="8"/>
      <c r="AC516" s="8"/>
    </row>
    <row r="517" spans="1:29" ht="18" customHeight="1" x14ac:dyDescent="0.2">
      <c r="A517" s="8"/>
      <c r="B517" s="16"/>
      <c r="C517" s="15"/>
      <c r="D517" s="17"/>
      <c r="E517" s="17"/>
      <c r="F517" s="8"/>
      <c r="G517" s="18"/>
      <c r="H517" s="8"/>
      <c r="I517" s="8"/>
      <c r="J517" s="8"/>
      <c r="K517" s="8"/>
      <c r="L517" s="8"/>
      <c r="M517" s="8"/>
      <c r="N517" s="8"/>
      <c r="O517" s="8"/>
      <c r="P517" s="8"/>
      <c r="Q517" s="8"/>
      <c r="R517" s="8"/>
      <c r="S517" s="8"/>
      <c r="T517" s="22"/>
      <c r="U517" s="8"/>
      <c r="V517" s="8"/>
      <c r="W517" s="8"/>
      <c r="X517" s="8"/>
      <c r="Y517" s="8"/>
      <c r="Z517" s="8"/>
      <c r="AA517" s="8"/>
      <c r="AB517" s="8"/>
      <c r="AC517" s="8"/>
    </row>
    <row r="518" spans="1:29" ht="18" customHeight="1" x14ac:dyDescent="0.2">
      <c r="A518" s="8"/>
      <c r="B518" s="16"/>
      <c r="C518" s="15"/>
      <c r="D518" s="17"/>
      <c r="E518" s="17"/>
      <c r="F518" s="8"/>
      <c r="G518" s="18"/>
      <c r="H518" s="8"/>
      <c r="I518" s="8"/>
      <c r="J518" s="8"/>
      <c r="K518" s="8"/>
      <c r="L518" s="8"/>
      <c r="M518" s="8"/>
      <c r="N518" s="8"/>
      <c r="O518" s="8"/>
      <c r="P518" s="8"/>
      <c r="Q518" s="8"/>
      <c r="R518" s="8"/>
      <c r="S518" s="8"/>
      <c r="T518" s="22"/>
      <c r="U518" s="8"/>
      <c r="V518" s="8"/>
      <c r="W518" s="8"/>
      <c r="X518" s="8"/>
      <c r="Y518" s="8"/>
      <c r="Z518" s="8"/>
      <c r="AA518" s="8"/>
      <c r="AB518" s="8"/>
      <c r="AC518" s="8"/>
    </row>
    <row r="519" spans="1:29" ht="18" customHeight="1" x14ac:dyDescent="0.2">
      <c r="A519" s="8"/>
      <c r="B519" s="16"/>
      <c r="C519" s="15"/>
      <c r="D519" s="17"/>
      <c r="E519" s="17"/>
      <c r="F519" s="8"/>
      <c r="G519" s="18"/>
      <c r="H519" s="8"/>
      <c r="I519" s="8"/>
      <c r="J519" s="8"/>
      <c r="K519" s="8"/>
      <c r="L519" s="8"/>
      <c r="M519" s="8"/>
      <c r="N519" s="8"/>
      <c r="O519" s="8"/>
      <c r="P519" s="8"/>
      <c r="Q519" s="8"/>
      <c r="R519" s="8"/>
      <c r="S519" s="8"/>
      <c r="T519" s="22"/>
      <c r="U519" s="8"/>
      <c r="V519" s="8"/>
      <c r="W519" s="8"/>
      <c r="X519" s="8"/>
      <c r="Y519" s="8"/>
      <c r="Z519" s="8"/>
      <c r="AA519" s="8"/>
      <c r="AB519" s="8"/>
      <c r="AC519" s="8"/>
    </row>
    <row r="520" spans="1:29" ht="18" customHeight="1" x14ac:dyDescent="0.2">
      <c r="A520" s="8"/>
      <c r="B520" s="16"/>
      <c r="C520" s="15"/>
      <c r="D520" s="17"/>
      <c r="E520" s="17"/>
      <c r="F520" s="8"/>
      <c r="G520" s="18"/>
      <c r="H520" s="8"/>
      <c r="I520" s="8"/>
      <c r="J520" s="8"/>
      <c r="K520" s="8"/>
      <c r="L520" s="8"/>
      <c r="M520" s="8"/>
      <c r="N520" s="8"/>
      <c r="O520" s="8"/>
      <c r="P520" s="8"/>
      <c r="Q520" s="8"/>
      <c r="R520" s="8"/>
      <c r="S520" s="8"/>
      <c r="T520" s="22"/>
      <c r="U520" s="8"/>
      <c r="V520" s="8"/>
      <c r="W520" s="8"/>
      <c r="X520" s="8"/>
      <c r="Y520" s="8"/>
      <c r="Z520" s="8"/>
      <c r="AA520" s="8"/>
      <c r="AB520" s="8"/>
      <c r="AC520" s="8"/>
    </row>
    <row r="521" spans="1:29" ht="18" customHeight="1" x14ac:dyDescent="0.2">
      <c r="A521" s="8"/>
      <c r="B521" s="16"/>
      <c r="C521" s="15"/>
      <c r="D521" s="17"/>
      <c r="E521" s="17"/>
      <c r="F521" s="8"/>
      <c r="G521" s="18"/>
      <c r="H521" s="8"/>
      <c r="I521" s="8"/>
      <c r="J521" s="8"/>
      <c r="K521" s="8"/>
      <c r="L521" s="8"/>
      <c r="M521" s="8"/>
      <c r="N521" s="8"/>
      <c r="O521" s="8"/>
      <c r="P521" s="8"/>
      <c r="Q521" s="8"/>
      <c r="R521" s="8"/>
      <c r="S521" s="8"/>
      <c r="T521" s="22"/>
      <c r="U521" s="8"/>
      <c r="V521" s="8"/>
      <c r="W521" s="8"/>
      <c r="X521" s="8"/>
      <c r="Y521" s="8"/>
      <c r="Z521" s="8"/>
      <c r="AA521" s="8"/>
      <c r="AB521" s="8"/>
      <c r="AC521" s="8"/>
    </row>
    <row r="522" spans="1:29" ht="18" customHeight="1" x14ac:dyDescent="0.2">
      <c r="A522" s="8"/>
      <c r="B522" s="16"/>
      <c r="C522" s="15"/>
      <c r="D522" s="17"/>
      <c r="E522" s="17"/>
      <c r="F522" s="8"/>
      <c r="G522" s="18"/>
      <c r="H522" s="8"/>
      <c r="I522" s="8"/>
      <c r="J522" s="8"/>
      <c r="K522" s="8"/>
      <c r="L522" s="8"/>
      <c r="M522" s="8"/>
      <c r="N522" s="8"/>
      <c r="O522" s="8"/>
      <c r="P522" s="8"/>
      <c r="Q522" s="8"/>
      <c r="R522" s="8"/>
      <c r="S522" s="8"/>
      <c r="T522" s="22"/>
      <c r="U522" s="8"/>
      <c r="V522" s="8"/>
      <c r="W522" s="8"/>
      <c r="X522" s="8"/>
      <c r="Y522" s="8"/>
      <c r="Z522" s="8"/>
      <c r="AA522" s="8"/>
      <c r="AB522" s="8"/>
      <c r="AC522" s="8"/>
    </row>
    <row r="523" spans="1:29" ht="18" customHeight="1" x14ac:dyDescent="0.2">
      <c r="A523" s="8"/>
      <c r="B523" s="16"/>
      <c r="C523" s="15"/>
      <c r="D523" s="17"/>
      <c r="E523" s="17"/>
      <c r="F523" s="8"/>
      <c r="G523" s="18"/>
      <c r="H523" s="8"/>
      <c r="I523" s="8"/>
      <c r="J523" s="8"/>
      <c r="K523" s="8"/>
      <c r="L523" s="8"/>
      <c r="M523" s="8"/>
      <c r="N523" s="8"/>
      <c r="O523" s="8"/>
      <c r="P523" s="8"/>
      <c r="Q523" s="8"/>
      <c r="R523" s="8"/>
      <c r="S523" s="8"/>
      <c r="T523" s="22"/>
      <c r="U523" s="8"/>
      <c r="V523" s="8"/>
      <c r="W523" s="8"/>
      <c r="X523" s="8"/>
      <c r="Y523" s="8"/>
      <c r="Z523" s="8"/>
      <c r="AA523" s="8"/>
      <c r="AB523" s="8"/>
      <c r="AC523" s="8"/>
    </row>
    <row r="524" spans="1:29" ht="18" customHeight="1" x14ac:dyDescent="0.2">
      <c r="A524" s="8"/>
      <c r="B524" s="16"/>
      <c r="C524" s="15"/>
      <c r="D524" s="17"/>
      <c r="E524" s="17"/>
      <c r="F524" s="8"/>
      <c r="G524" s="18"/>
      <c r="H524" s="8"/>
      <c r="I524" s="8"/>
      <c r="J524" s="8"/>
      <c r="K524" s="8"/>
      <c r="L524" s="8"/>
      <c r="M524" s="8"/>
      <c r="N524" s="8"/>
      <c r="O524" s="8"/>
      <c r="P524" s="8"/>
      <c r="Q524" s="8"/>
      <c r="R524" s="8"/>
      <c r="S524" s="8"/>
      <c r="T524" s="22"/>
      <c r="U524" s="8"/>
      <c r="V524" s="8"/>
      <c r="W524" s="8"/>
      <c r="X524" s="8"/>
      <c r="Y524" s="8"/>
      <c r="Z524" s="8"/>
      <c r="AA524" s="8"/>
      <c r="AB524" s="8"/>
      <c r="AC524" s="8"/>
    </row>
    <row r="525" spans="1:29" ht="18" customHeight="1" x14ac:dyDescent="0.2">
      <c r="A525" s="8"/>
      <c r="B525" s="16"/>
      <c r="C525" s="15"/>
      <c r="D525" s="17"/>
      <c r="E525" s="17"/>
      <c r="F525" s="8"/>
      <c r="G525" s="18"/>
      <c r="H525" s="8"/>
      <c r="I525" s="8"/>
      <c r="J525" s="8"/>
      <c r="K525" s="8"/>
      <c r="L525" s="8"/>
      <c r="M525" s="8"/>
      <c r="N525" s="8"/>
      <c r="O525" s="8"/>
      <c r="P525" s="8"/>
      <c r="Q525" s="8"/>
      <c r="R525" s="8"/>
      <c r="S525" s="8"/>
      <c r="T525" s="22"/>
      <c r="U525" s="8"/>
      <c r="V525" s="8"/>
      <c r="W525" s="8"/>
      <c r="X525" s="8"/>
      <c r="Y525" s="8"/>
      <c r="Z525" s="8"/>
      <c r="AA525" s="8"/>
      <c r="AB525" s="8"/>
      <c r="AC525" s="8"/>
    </row>
    <row r="526" spans="1:29" ht="18" customHeight="1" x14ac:dyDescent="0.2">
      <c r="A526" s="8"/>
      <c r="B526" s="16"/>
      <c r="C526" s="15"/>
      <c r="D526" s="17"/>
      <c r="E526" s="17"/>
      <c r="F526" s="8"/>
      <c r="G526" s="18"/>
      <c r="H526" s="8"/>
      <c r="I526" s="8"/>
      <c r="J526" s="8"/>
      <c r="K526" s="8"/>
      <c r="L526" s="8"/>
      <c r="M526" s="8"/>
      <c r="N526" s="8"/>
      <c r="O526" s="8"/>
      <c r="P526" s="8"/>
      <c r="Q526" s="8"/>
      <c r="R526" s="8"/>
      <c r="S526" s="8"/>
      <c r="T526" s="22"/>
      <c r="U526" s="8"/>
      <c r="V526" s="8"/>
      <c r="W526" s="8"/>
      <c r="X526" s="8"/>
      <c r="Y526" s="8"/>
      <c r="Z526" s="8"/>
      <c r="AA526" s="8"/>
      <c r="AB526" s="8"/>
      <c r="AC526" s="8"/>
    </row>
    <row r="527" spans="1:29" ht="18" customHeight="1" x14ac:dyDescent="0.2">
      <c r="A527" s="8"/>
      <c r="B527" s="16"/>
      <c r="C527" s="15"/>
      <c r="D527" s="17"/>
      <c r="E527" s="17"/>
      <c r="F527" s="8"/>
      <c r="G527" s="18"/>
      <c r="H527" s="8"/>
      <c r="I527" s="8"/>
      <c r="J527" s="8"/>
      <c r="K527" s="8"/>
      <c r="L527" s="8"/>
      <c r="M527" s="8"/>
      <c r="N527" s="8"/>
      <c r="O527" s="8"/>
      <c r="P527" s="8"/>
      <c r="Q527" s="8"/>
      <c r="R527" s="8"/>
      <c r="S527" s="8"/>
      <c r="T527" s="22"/>
      <c r="U527" s="8"/>
      <c r="V527" s="8"/>
      <c r="W527" s="8"/>
      <c r="X527" s="8"/>
      <c r="Y527" s="8"/>
      <c r="Z527" s="8"/>
      <c r="AA527" s="8"/>
      <c r="AB527" s="8"/>
      <c r="AC527" s="8"/>
    </row>
    <row r="528" spans="1:29" ht="18" customHeight="1" x14ac:dyDescent="0.2">
      <c r="A528" s="8"/>
      <c r="B528" s="16"/>
      <c r="C528" s="15"/>
      <c r="D528" s="17"/>
      <c r="E528" s="17"/>
      <c r="F528" s="8"/>
      <c r="G528" s="18"/>
      <c r="H528" s="8"/>
      <c r="I528" s="8"/>
      <c r="J528" s="8"/>
      <c r="K528" s="8"/>
      <c r="L528" s="8"/>
      <c r="M528" s="8"/>
      <c r="N528" s="8"/>
      <c r="O528" s="8"/>
      <c r="P528" s="8"/>
      <c r="Q528" s="8"/>
      <c r="R528" s="8"/>
      <c r="S528" s="8"/>
      <c r="T528" s="22"/>
      <c r="U528" s="8"/>
      <c r="V528" s="8"/>
      <c r="W528" s="8"/>
      <c r="X528" s="8"/>
      <c r="Y528" s="8"/>
      <c r="Z528" s="8"/>
      <c r="AA528" s="8"/>
      <c r="AB528" s="8"/>
      <c r="AC528" s="8"/>
    </row>
    <row r="529" spans="1:29" ht="18" customHeight="1" x14ac:dyDescent="0.2">
      <c r="A529" s="8"/>
      <c r="B529" s="16"/>
      <c r="C529" s="15"/>
      <c r="D529" s="17"/>
      <c r="E529" s="17"/>
      <c r="F529" s="8"/>
      <c r="G529" s="18"/>
      <c r="H529" s="8"/>
      <c r="I529" s="8"/>
      <c r="J529" s="8"/>
      <c r="K529" s="8"/>
      <c r="L529" s="8"/>
      <c r="M529" s="8"/>
      <c r="N529" s="8"/>
      <c r="O529" s="8"/>
      <c r="P529" s="8"/>
      <c r="Q529" s="8"/>
      <c r="R529" s="8"/>
      <c r="S529" s="8"/>
      <c r="T529" s="22"/>
      <c r="U529" s="8"/>
      <c r="V529" s="8"/>
      <c r="W529" s="8"/>
      <c r="X529" s="8"/>
      <c r="Y529" s="8"/>
      <c r="Z529" s="8"/>
      <c r="AA529" s="8"/>
      <c r="AB529" s="8"/>
      <c r="AC529" s="8"/>
    </row>
    <row r="530" spans="1:29" ht="18" customHeight="1" x14ac:dyDescent="0.2">
      <c r="A530" s="8"/>
      <c r="B530" s="16"/>
      <c r="C530" s="15"/>
      <c r="D530" s="17"/>
      <c r="E530" s="17"/>
      <c r="F530" s="8"/>
      <c r="G530" s="18"/>
      <c r="H530" s="8"/>
      <c r="I530" s="8"/>
      <c r="J530" s="8"/>
      <c r="K530" s="8"/>
      <c r="L530" s="8"/>
      <c r="M530" s="8"/>
      <c r="N530" s="8"/>
      <c r="O530" s="8"/>
      <c r="P530" s="8"/>
      <c r="Q530" s="8"/>
      <c r="R530" s="8"/>
      <c r="S530" s="8"/>
      <c r="T530" s="22"/>
      <c r="U530" s="8"/>
      <c r="V530" s="8"/>
      <c r="W530" s="8"/>
      <c r="X530" s="8"/>
      <c r="Y530" s="8"/>
      <c r="Z530" s="8"/>
      <c r="AA530" s="8"/>
      <c r="AB530" s="8"/>
      <c r="AC530" s="8"/>
    </row>
    <row r="531" spans="1:29" ht="18" customHeight="1" x14ac:dyDescent="0.2">
      <c r="A531" s="8"/>
      <c r="B531" s="16"/>
      <c r="C531" s="15"/>
      <c r="D531" s="17"/>
      <c r="E531" s="17"/>
      <c r="F531" s="8"/>
      <c r="G531" s="18"/>
      <c r="H531" s="8"/>
      <c r="I531" s="8"/>
      <c r="J531" s="8"/>
      <c r="K531" s="8"/>
      <c r="L531" s="8"/>
      <c r="M531" s="8"/>
      <c r="N531" s="8"/>
      <c r="O531" s="8"/>
      <c r="P531" s="8"/>
      <c r="Q531" s="8"/>
      <c r="R531" s="8"/>
      <c r="S531" s="8"/>
      <c r="T531" s="22"/>
      <c r="U531" s="8"/>
      <c r="V531" s="8"/>
      <c r="W531" s="8"/>
      <c r="X531" s="8"/>
      <c r="Y531" s="8"/>
      <c r="Z531" s="8"/>
      <c r="AA531" s="8"/>
      <c r="AB531" s="8"/>
      <c r="AC531" s="8"/>
    </row>
    <row r="532" spans="1:29" ht="18" customHeight="1" x14ac:dyDescent="0.2">
      <c r="A532" s="8"/>
      <c r="B532" s="16"/>
      <c r="C532" s="15"/>
      <c r="D532" s="17"/>
      <c r="E532" s="17"/>
      <c r="F532" s="8"/>
      <c r="G532" s="18"/>
      <c r="H532" s="8"/>
      <c r="I532" s="8"/>
      <c r="J532" s="8"/>
      <c r="K532" s="8"/>
      <c r="L532" s="8"/>
      <c r="M532" s="8"/>
      <c r="N532" s="8"/>
      <c r="O532" s="8"/>
      <c r="P532" s="8"/>
      <c r="Q532" s="8"/>
      <c r="R532" s="8"/>
      <c r="S532" s="8"/>
      <c r="T532" s="22"/>
      <c r="U532" s="8"/>
      <c r="V532" s="8"/>
      <c r="W532" s="8"/>
      <c r="X532" s="8"/>
      <c r="Y532" s="8"/>
      <c r="Z532" s="8"/>
      <c r="AA532" s="8"/>
      <c r="AB532" s="8"/>
      <c r="AC532" s="8"/>
    </row>
    <row r="533" spans="1:29" ht="18" customHeight="1" x14ac:dyDescent="0.2">
      <c r="A533" s="8"/>
      <c r="B533" s="16"/>
      <c r="C533" s="15"/>
      <c r="D533" s="17"/>
      <c r="E533" s="17"/>
      <c r="F533" s="8"/>
      <c r="G533" s="18"/>
      <c r="H533" s="8"/>
      <c r="I533" s="8"/>
      <c r="J533" s="8"/>
      <c r="K533" s="8"/>
      <c r="L533" s="8"/>
      <c r="M533" s="8"/>
      <c r="N533" s="8"/>
      <c r="O533" s="8"/>
      <c r="P533" s="8"/>
      <c r="Q533" s="8"/>
      <c r="R533" s="8"/>
      <c r="S533" s="8"/>
      <c r="T533" s="22"/>
      <c r="U533" s="8"/>
      <c r="V533" s="8"/>
      <c r="W533" s="8"/>
      <c r="X533" s="8"/>
      <c r="Y533" s="8"/>
      <c r="Z533" s="8"/>
      <c r="AA533" s="8"/>
      <c r="AB533" s="8"/>
      <c r="AC533" s="8"/>
    </row>
    <row r="534" spans="1:29" ht="18" customHeight="1" x14ac:dyDescent="0.2">
      <c r="A534" s="8"/>
      <c r="B534" s="16"/>
      <c r="C534" s="15"/>
      <c r="D534" s="17"/>
      <c r="E534" s="17"/>
      <c r="F534" s="8"/>
      <c r="G534" s="18"/>
      <c r="H534" s="8"/>
      <c r="I534" s="8"/>
      <c r="J534" s="8"/>
      <c r="K534" s="8"/>
      <c r="L534" s="8"/>
      <c r="M534" s="8"/>
      <c r="N534" s="8"/>
      <c r="O534" s="8"/>
      <c r="P534" s="8"/>
      <c r="Q534" s="8"/>
      <c r="R534" s="8"/>
      <c r="S534" s="8"/>
      <c r="T534" s="22"/>
      <c r="U534" s="8"/>
      <c r="V534" s="8"/>
      <c r="W534" s="8"/>
      <c r="X534" s="8"/>
      <c r="Y534" s="8"/>
      <c r="Z534" s="8"/>
      <c r="AA534" s="8"/>
      <c r="AB534" s="8"/>
      <c r="AC534" s="8"/>
    </row>
    <row r="535" spans="1:29" ht="18" customHeight="1" x14ac:dyDescent="0.2">
      <c r="A535" s="8"/>
      <c r="B535" s="16"/>
      <c r="C535" s="15"/>
      <c r="D535" s="17"/>
      <c r="E535" s="17"/>
      <c r="F535" s="8"/>
      <c r="G535" s="18"/>
      <c r="H535" s="8"/>
      <c r="I535" s="8"/>
      <c r="J535" s="8"/>
      <c r="K535" s="8"/>
      <c r="L535" s="8"/>
      <c r="M535" s="8"/>
      <c r="N535" s="8"/>
      <c r="O535" s="8"/>
      <c r="P535" s="8"/>
      <c r="Q535" s="8"/>
      <c r="R535" s="8"/>
      <c r="S535" s="8"/>
      <c r="T535" s="22"/>
      <c r="U535" s="8"/>
      <c r="V535" s="8"/>
      <c r="W535" s="8"/>
      <c r="X535" s="8"/>
      <c r="Y535" s="8"/>
      <c r="Z535" s="8"/>
      <c r="AA535" s="8"/>
      <c r="AB535" s="8"/>
      <c r="AC535" s="8"/>
    </row>
    <row r="536" spans="1:29" ht="18" customHeight="1" x14ac:dyDescent="0.2">
      <c r="A536" s="8"/>
      <c r="B536" s="16"/>
      <c r="C536" s="15"/>
      <c r="D536" s="17"/>
      <c r="E536" s="17"/>
      <c r="F536" s="8"/>
      <c r="G536" s="18"/>
      <c r="H536" s="8"/>
      <c r="I536" s="8"/>
      <c r="J536" s="8"/>
      <c r="K536" s="8"/>
      <c r="L536" s="8"/>
      <c r="M536" s="8"/>
      <c r="N536" s="8"/>
      <c r="O536" s="8"/>
      <c r="P536" s="8"/>
      <c r="Q536" s="8"/>
      <c r="R536" s="8"/>
      <c r="S536" s="8"/>
      <c r="T536" s="22"/>
      <c r="U536" s="8"/>
      <c r="V536" s="8"/>
      <c r="W536" s="8"/>
      <c r="X536" s="8"/>
      <c r="Y536" s="8"/>
      <c r="Z536" s="8"/>
      <c r="AA536" s="8"/>
      <c r="AB536" s="8"/>
      <c r="AC536" s="8"/>
    </row>
    <row r="537" spans="1:29" ht="18" customHeight="1" x14ac:dyDescent="0.2">
      <c r="A537" s="8"/>
      <c r="B537" s="16"/>
      <c r="C537" s="15"/>
      <c r="D537" s="17"/>
      <c r="E537" s="17"/>
      <c r="F537" s="8"/>
      <c r="G537" s="18"/>
      <c r="H537" s="8"/>
      <c r="I537" s="8"/>
      <c r="J537" s="8"/>
      <c r="K537" s="8"/>
      <c r="L537" s="8"/>
      <c r="M537" s="8"/>
      <c r="N537" s="8"/>
      <c r="O537" s="8"/>
      <c r="P537" s="8"/>
      <c r="Q537" s="8"/>
      <c r="R537" s="8"/>
      <c r="S537" s="8"/>
      <c r="T537" s="22"/>
      <c r="U537" s="8"/>
      <c r="V537" s="8"/>
      <c r="W537" s="8"/>
      <c r="X537" s="8"/>
      <c r="Y537" s="8"/>
      <c r="Z537" s="8"/>
      <c r="AA537" s="8"/>
      <c r="AB537" s="8"/>
      <c r="AC537" s="8"/>
    </row>
    <row r="538" spans="1:29" ht="18" customHeight="1" x14ac:dyDescent="0.2">
      <c r="A538" s="8"/>
      <c r="B538" s="16"/>
      <c r="C538" s="15"/>
      <c r="D538" s="17"/>
      <c r="E538" s="17"/>
      <c r="F538" s="8"/>
      <c r="G538" s="18"/>
      <c r="H538" s="8"/>
      <c r="I538" s="8"/>
      <c r="J538" s="8"/>
      <c r="K538" s="8"/>
      <c r="L538" s="8"/>
      <c r="M538" s="8"/>
      <c r="N538" s="8"/>
      <c r="O538" s="8"/>
      <c r="P538" s="8"/>
      <c r="Q538" s="8"/>
      <c r="R538" s="8"/>
      <c r="S538" s="8"/>
      <c r="T538" s="22"/>
      <c r="U538" s="8"/>
      <c r="V538" s="8"/>
      <c r="W538" s="8"/>
      <c r="X538" s="8"/>
      <c r="Y538" s="8"/>
      <c r="Z538" s="8"/>
      <c r="AA538" s="8"/>
      <c r="AB538" s="8"/>
      <c r="AC538" s="8"/>
    </row>
    <row r="539" spans="1:29" ht="18" customHeight="1" x14ac:dyDescent="0.2">
      <c r="A539" s="8"/>
      <c r="B539" s="16"/>
      <c r="C539" s="15"/>
      <c r="D539" s="17"/>
      <c r="E539" s="17"/>
      <c r="F539" s="8"/>
      <c r="G539" s="18"/>
      <c r="H539" s="8"/>
      <c r="I539" s="8"/>
      <c r="J539" s="8"/>
      <c r="K539" s="8"/>
      <c r="L539" s="8"/>
      <c r="M539" s="8"/>
      <c r="N539" s="8"/>
      <c r="O539" s="8"/>
      <c r="P539" s="8"/>
      <c r="Q539" s="8"/>
      <c r="R539" s="8"/>
      <c r="S539" s="8"/>
      <c r="T539" s="22"/>
      <c r="U539" s="8"/>
      <c r="V539" s="8"/>
      <c r="W539" s="8"/>
      <c r="X539" s="8"/>
      <c r="Y539" s="8"/>
      <c r="Z539" s="8"/>
      <c r="AA539" s="8"/>
      <c r="AB539" s="8"/>
      <c r="AC539" s="8"/>
    </row>
    <row r="540" spans="1:29" ht="18" customHeight="1" x14ac:dyDescent="0.2">
      <c r="A540" s="8"/>
      <c r="B540" s="16"/>
      <c r="C540" s="15"/>
      <c r="D540" s="17"/>
      <c r="E540" s="17"/>
      <c r="F540" s="8"/>
      <c r="G540" s="18"/>
      <c r="H540" s="8"/>
      <c r="I540" s="8"/>
      <c r="J540" s="8"/>
      <c r="K540" s="8"/>
      <c r="L540" s="8"/>
      <c r="M540" s="8"/>
      <c r="N540" s="8"/>
      <c r="O540" s="8"/>
      <c r="P540" s="8"/>
      <c r="Q540" s="8"/>
      <c r="R540" s="8"/>
      <c r="S540" s="8"/>
      <c r="T540" s="22"/>
      <c r="U540" s="8"/>
      <c r="V540" s="8"/>
      <c r="W540" s="8"/>
      <c r="X540" s="8"/>
      <c r="Y540" s="8"/>
      <c r="Z540" s="8"/>
      <c r="AA540" s="8"/>
      <c r="AB540" s="8"/>
      <c r="AC540" s="8"/>
    </row>
    <row r="541" spans="1:29" ht="18" customHeight="1" x14ac:dyDescent="0.2">
      <c r="A541" s="8"/>
      <c r="B541" s="16"/>
      <c r="C541" s="15"/>
      <c r="D541" s="17"/>
      <c r="E541" s="17"/>
      <c r="F541" s="8"/>
      <c r="G541" s="18"/>
      <c r="H541" s="8"/>
      <c r="I541" s="8"/>
      <c r="J541" s="8"/>
      <c r="K541" s="8"/>
      <c r="L541" s="8"/>
      <c r="M541" s="8"/>
      <c r="N541" s="8"/>
      <c r="O541" s="8"/>
      <c r="P541" s="8"/>
      <c r="Q541" s="8"/>
      <c r="R541" s="8"/>
      <c r="S541" s="8"/>
      <c r="T541" s="22"/>
      <c r="U541" s="8"/>
      <c r="V541" s="8"/>
      <c r="W541" s="8"/>
      <c r="X541" s="8"/>
      <c r="Y541" s="8"/>
      <c r="Z541" s="8"/>
      <c r="AA541" s="8"/>
      <c r="AB541" s="8"/>
      <c r="AC541" s="8"/>
    </row>
    <row r="542" spans="1:29" ht="18" customHeight="1" x14ac:dyDescent="0.2">
      <c r="A542" s="8"/>
      <c r="B542" s="16"/>
      <c r="C542" s="15"/>
      <c r="D542" s="17"/>
      <c r="E542" s="17"/>
      <c r="F542" s="8"/>
      <c r="G542" s="18"/>
      <c r="H542" s="8"/>
      <c r="I542" s="8"/>
      <c r="J542" s="8"/>
      <c r="K542" s="8"/>
      <c r="L542" s="8"/>
      <c r="M542" s="8"/>
      <c r="N542" s="8"/>
      <c r="O542" s="8"/>
      <c r="P542" s="8"/>
      <c r="Q542" s="8"/>
      <c r="R542" s="8"/>
      <c r="S542" s="8"/>
      <c r="T542" s="22"/>
      <c r="U542" s="8"/>
      <c r="V542" s="8"/>
      <c r="W542" s="8"/>
      <c r="X542" s="8"/>
      <c r="Y542" s="8"/>
      <c r="Z542" s="8"/>
      <c r="AA542" s="8"/>
      <c r="AB542" s="8"/>
      <c r="AC542" s="8"/>
    </row>
    <row r="543" spans="1:29" ht="18" customHeight="1" x14ac:dyDescent="0.2">
      <c r="A543" s="8"/>
      <c r="B543" s="16"/>
      <c r="C543" s="15"/>
      <c r="D543" s="17"/>
      <c r="E543" s="17"/>
      <c r="F543" s="8"/>
      <c r="G543" s="18"/>
      <c r="H543" s="8"/>
      <c r="I543" s="8"/>
      <c r="J543" s="8"/>
      <c r="K543" s="8"/>
      <c r="L543" s="8"/>
      <c r="M543" s="8"/>
      <c r="N543" s="8"/>
      <c r="O543" s="8"/>
      <c r="P543" s="8"/>
      <c r="Q543" s="8"/>
      <c r="R543" s="8"/>
      <c r="S543" s="8"/>
      <c r="T543" s="22"/>
      <c r="U543" s="8"/>
      <c r="V543" s="8"/>
      <c r="W543" s="8"/>
      <c r="X543" s="8"/>
      <c r="Y543" s="8"/>
      <c r="Z543" s="8"/>
      <c r="AA543" s="8"/>
      <c r="AB543" s="8"/>
      <c r="AC543" s="8"/>
    </row>
    <row r="544" spans="1:29" ht="18" customHeight="1" x14ac:dyDescent="0.2">
      <c r="A544" s="8"/>
      <c r="B544" s="16"/>
      <c r="C544" s="15"/>
      <c r="D544" s="17"/>
      <c r="E544" s="17"/>
      <c r="F544" s="8"/>
      <c r="G544" s="18"/>
      <c r="H544" s="8"/>
      <c r="I544" s="8"/>
      <c r="J544" s="8"/>
      <c r="K544" s="8"/>
      <c r="L544" s="8"/>
      <c r="M544" s="8"/>
      <c r="N544" s="8"/>
      <c r="O544" s="8"/>
      <c r="P544" s="8"/>
      <c r="Q544" s="8"/>
      <c r="R544" s="8"/>
      <c r="S544" s="8"/>
      <c r="T544" s="22"/>
      <c r="U544" s="8"/>
      <c r="V544" s="8"/>
      <c r="W544" s="8"/>
      <c r="X544" s="8"/>
      <c r="Y544" s="8"/>
      <c r="Z544" s="8"/>
      <c r="AA544" s="8"/>
      <c r="AB544" s="8"/>
      <c r="AC544" s="8"/>
    </row>
    <row r="545" spans="1:29" ht="18" customHeight="1" x14ac:dyDescent="0.2">
      <c r="A545" s="8"/>
      <c r="B545" s="16"/>
      <c r="C545" s="15"/>
      <c r="D545" s="17"/>
      <c r="E545" s="17"/>
      <c r="F545" s="8"/>
      <c r="G545" s="18"/>
      <c r="H545" s="8"/>
      <c r="I545" s="8"/>
      <c r="J545" s="8"/>
      <c r="K545" s="8"/>
      <c r="L545" s="8"/>
      <c r="M545" s="8"/>
      <c r="N545" s="8"/>
      <c r="O545" s="8"/>
      <c r="P545" s="8"/>
      <c r="Q545" s="8"/>
      <c r="R545" s="8"/>
      <c r="S545" s="8"/>
      <c r="T545" s="22"/>
      <c r="U545" s="8"/>
      <c r="V545" s="8"/>
      <c r="W545" s="8"/>
      <c r="X545" s="8"/>
      <c r="Y545" s="8"/>
      <c r="Z545" s="8"/>
      <c r="AA545" s="8"/>
      <c r="AB545" s="8"/>
      <c r="AC545" s="8"/>
    </row>
    <row r="546" spans="1:29" ht="18" customHeight="1" x14ac:dyDescent="0.2">
      <c r="A546" s="8"/>
      <c r="B546" s="16"/>
      <c r="C546" s="15"/>
      <c r="D546" s="17"/>
      <c r="E546" s="17"/>
      <c r="F546" s="8"/>
      <c r="G546" s="18"/>
      <c r="H546" s="8"/>
      <c r="I546" s="8"/>
      <c r="J546" s="8"/>
      <c r="K546" s="8"/>
      <c r="L546" s="8"/>
      <c r="M546" s="8"/>
      <c r="N546" s="8"/>
      <c r="O546" s="8"/>
      <c r="P546" s="8"/>
      <c r="Q546" s="8"/>
      <c r="R546" s="8"/>
      <c r="S546" s="8"/>
      <c r="T546" s="22"/>
      <c r="U546" s="8"/>
      <c r="V546" s="8"/>
      <c r="W546" s="8"/>
      <c r="X546" s="8"/>
      <c r="Y546" s="8"/>
      <c r="Z546" s="8"/>
      <c r="AA546" s="8"/>
      <c r="AB546" s="8"/>
      <c r="AC546" s="8"/>
    </row>
    <row r="547" spans="1:29" ht="18" customHeight="1" x14ac:dyDescent="0.2">
      <c r="A547" s="8"/>
      <c r="B547" s="16"/>
      <c r="C547" s="15"/>
      <c r="D547" s="17"/>
      <c r="E547" s="17"/>
      <c r="F547" s="8"/>
      <c r="G547" s="18"/>
      <c r="H547" s="8"/>
      <c r="I547" s="8"/>
      <c r="J547" s="8"/>
      <c r="K547" s="8"/>
      <c r="L547" s="8"/>
      <c r="M547" s="8"/>
      <c r="N547" s="8"/>
      <c r="O547" s="8"/>
      <c r="P547" s="8"/>
      <c r="Q547" s="8"/>
      <c r="R547" s="8"/>
      <c r="S547" s="8"/>
      <c r="T547" s="22"/>
      <c r="U547" s="8"/>
      <c r="V547" s="8"/>
      <c r="W547" s="8"/>
      <c r="X547" s="8"/>
      <c r="Y547" s="8"/>
      <c r="Z547" s="8"/>
      <c r="AA547" s="8"/>
      <c r="AB547" s="8"/>
      <c r="AC547" s="8"/>
    </row>
    <row r="548" spans="1:29" ht="18" customHeight="1" x14ac:dyDescent="0.2">
      <c r="A548" s="8"/>
      <c r="B548" s="16"/>
      <c r="C548" s="15"/>
      <c r="D548" s="17"/>
      <c r="E548" s="17"/>
      <c r="F548" s="8"/>
      <c r="G548" s="18"/>
      <c r="H548" s="8"/>
      <c r="I548" s="8"/>
      <c r="J548" s="8"/>
      <c r="K548" s="8"/>
      <c r="L548" s="8"/>
      <c r="M548" s="8"/>
      <c r="N548" s="8"/>
      <c r="O548" s="8"/>
      <c r="P548" s="8"/>
      <c r="Q548" s="8"/>
      <c r="R548" s="8"/>
      <c r="S548" s="8"/>
      <c r="T548" s="22"/>
      <c r="U548" s="8"/>
      <c r="V548" s="8"/>
      <c r="W548" s="8"/>
      <c r="X548" s="8"/>
      <c r="Y548" s="8"/>
      <c r="Z548" s="8"/>
      <c r="AA548" s="8"/>
      <c r="AB548" s="8"/>
      <c r="AC548" s="8"/>
    </row>
    <row r="549" spans="1:29" ht="18" customHeight="1" x14ac:dyDescent="0.2">
      <c r="A549" s="8"/>
      <c r="B549" s="16"/>
      <c r="C549" s="15"/>
      <c r="D549" s="17"/>
      <c r="E549" s="17"/>
      <c r="F549" s="8"/>
      <c r="G549" s="18"/>
      <c r="H549" s="8"/>
      <c r="I549" s="8"/>
      <c r="J549" s="8"/>
      <c r="K549" s="8"/>
      <c r="L549" s="8"/>
      <c r="M549" s="8"/>
      <c r="N549" s="8"/>
      <c r="O549" s="8"/>
      <c r="P549" s="8"/>
      <c r="Q549" s="8"/>
      <c r="R549" s="8"/>
      <c r="S549" s="8"/>
      <c r="T549" s="22"/>
      <c r="U549" s="8"/>
      <c r="V549" s="8"/>
      <c r="W549" s="8"/>
      <c r="X549" s="8"/>
      <c r="Y549" s="8"/>
      <c r="Z549" s="8"/>
      <c r="AA549" s="8"/>
      <c r="AB549" s="8"/>
      <c r="AC549" s="8"/>
    </row>
    <row r="550" spans="1:29" ht="18" customHeight="1" x14ac:dyDescent="0.2">
      <c r="A550" s="8"/>
      <c r="B550" s="16"/>
      <c r="C550" s="15"/>
      <c r="D550" s="17"/>
      <c r="E550" s="17"/>
      <c r="F550" s="8"/>
      <c r="G550" s="18"/>
      <c r="H550" s="8"/>
      <c r="I550" s="8"/>
      <c r="J550" s="8"/>
      <c r="K550" s="8"/>
      <c r="L550" s="8"/>
      <c r="M550" s="8"/>
      <c r="N550" s="8"/>
      <c r="O550" s="8"/>
      <c r="P550" s="8"/>
      <c r="Q550" s="8"/>
      <c r="R550" s="8"/>
      <c r="S550" s="8"/>
      <c r="T550" s="22"/>
      <c r="U550" s="8"/>
      <c r="V550" s="8"/>
      <c r="W550" s="8"/>
      <c r="X550" s="8"/>
      <c r="Y550" s="8"/>
      <c r="Z550" s="8"/>
      <c r="AA550" s="8"/>
      <c r="AB550" s="8"/>
      <c r="AC550" s="8"/>
    </row>
    <row r="551" spans="1:29" ht="18" customHeight="1" x14ac:dyDescent="0.2">
      <c r="A551" s="8"/>
      <c r="B551" s="16"/>
      <c r="C551" s="15"/>
      <c r="D551" s="17"/>
      <c r="E551" s="17"/>
      <c r="F551" s="8"/>
      <c r="G551" s="18"/>
      <c r="H551" s="8"/>
      <c r="I551" s="8"/>
      <c r="J551" s="8"/>
      <c r="K551" s="8"/>
      <c r="L551" s="8"/>
      <c r="M551" s="8"/>
      <c r="N551" s="8"/>
      <c r="O551" s="8"/>
      <c r="P551" s="8"/>
      <c r="Q551" s="8"/>
      <c r="R551" s="8"/>
      <c r="S551" s="8"/>
      <c r="T551" s="22"/>
      <c r="U551" s="8"/>
      <c r="V551" s="8"/>
      <c r="W551" s="8"/>
      <c r="X551" s="8"/>
      <c r="Y551" s="8"/>
      <c r="Z551" s="8"/>
      <c r="AA551" s="8"/>
      <c r="AB551" s="8"/>
      <c r="AC551" s="8"/>
    </row>
    <row r="552" spans="1:29" ht="18" customHeight="1" x14ac:dyDescent="0.2">
      <c r="A552" s="8"/>
      <c r="B552" s="16"/>
      <c r="C552" s="15"/>
      <c r="D552" s="17"/>
      <c r="E552" s="17"/>
      <c r="F552" s="8"/>
      <c r="G552" s="18"/>
      <c r="H552" s="8"/>
      <c r="I552" s="8"/>
      <c r="J552" s="8"/>
      <c r="K552" s="8"/>
      <c r="L552" s="8"/>
      <c r="M552" s="8"/>
      <c r="N552" s="8"/>
      <c r="O552" s="8"/>
      <c r="P552" s="8"/>
      <c r="Q552" s="8"/>
      <c r="R552" s="8"/>
      <c r="S552" s="8"/>
      <c r="T552" s="22"/>
      <c r="U552" s="8"/>
      <c r="V552" s="8"/>
      <c r="W552" s="8"/>
      <c r="X552" s="8"/>
      <c r="Y552" s="8"/>
      <c r="Z552" s="8"/>
      <c r="AA552" s="8"/>
      <c r="AB552" s="8"/>
      <c r="AC552" s="8"/>
    </row>
    <row r="553" spans="1:29" ht="18" customHeight="1" x14ac:dyDescent="0.2">
      <c r="A553" s="8"/>
      <c r="B553" s="16"/>
      <c r="C553" s="15"/>
      <c r="D553" s="17"/>
      <c r="E553" s="17"/>
      <c r="F553" s="8"/>
      <c r="G553" s="18"/>
      <c r="H553" s="8"/>
      <c r="I553" s="8"/>
      <c r="J553" s="8"/>
      <c r="K553" s="8"/>
      <c r="L553" s="8"/>
      <c r="M553" s="8"/>
      <c r="N553" s="8"/>
      <c r="O553" s="8"/>
      <c r="P553" s="8"/>
      <c r="Q553" s="8"/>
      <c r="R553" s="8"/>
      <c r="S553" s="8"/>
      <c r="T553" s="22"/>
      <c r="U553" s="8"/>
      <c r="V553" s="8"/>
      <c r="W553" s="8"/>
      <c r="X553" s="8"/>
      <c r="Y553" s="8"/>
      <c r="Z553" s="8"/>
      <c r="AA553" s="8"/>
      <c r="AB553" s="8"/>
      <c r="AC553" s="8"/>
    </row>
    <row r="554" spans="1:29" ht="18" customHeight="1" x14ac:dyDescent="0.2">
      <c r="A554" s="8"/>
      <c r="B554" s="16"/>
      <c r="C554" s="15"/>
      <c r="D554" s="17"/>
      <c r="E554" s="17"/>
      <c r="F554" s="8"/>
      <c r="G554" s="18"/>
      <c r="H554" s="8"/>
      <c r="I554" s="8"/>
      <c r="J554" s="8"/>
      <c r="K554" s="8"/>
      <c r="L554" s="8"/>
      <c r="M554" s="8"/>
      <c r="N554" s="8"/>
      <c r="O554" s="8"/>
      <c r="P554" s="8"/>
      <c r="Q554" s="8"/>
      <c r="R554" s="8"/>
      <c r="S554" s="8"/>
      <c r="T554" s="22"/>
      <c r="U554" s="8"/>
      <c r="V554" s="8"/>
      <c r="W554" s="8"/>
      <c r="X554" s="8"/>
      <c r="Y554" s="8"/>
      <c r="Z554" s="8"/>
      <c r="AA554" s="8"/>
      <c r="AB554" s="8"/>
      <c r="AC554" s="8"/>
    </row>
    <row r="555" spans="1:29" ht="18" customHeight="1" x14ac:dyDescent="0.2">
      <c r="A555" s="8"/>
      <c r="B555" s="16"/>
      <c r="C555" s="15"/>
      <c r="D555" s="17"/>
      <c r="E555" s="17"/>
      <c r="F555" s="8"/>
      <c r="G555" s="18"/>
      <c r="H555" s="8"/>
      <c r="I555" s="8"/>
      <c r="J555" s="8"/>
      <c r="K555" s="8"/>
      <c r="L555" s="8"/>
      <c r="M555" s="8"/>
      <c r="N555" s="8"/>
      <c r="O555" s="8"/>
      <c r="P555" s="8"/>
      <c r="Q555" s="8"/>
      <c r="R555" s="8"/>
      <c r="S555" s="8"/>
      <c r="T555" s="22"/>
      <c r="U555" s="8"/>
      <c r="V555" s="8"/>
      <c r="W555" s="8"/>
      <c r="X555" s="8"/>
      <c r="Y555" s="8"/>
      <c r="Z555" s="8"/>
      <c r="AA555" s="8"/>
      <c r="AB555" s="8"/>
      <c r="AC555" s="8"/>
    </row>
    <row r="556" spans="1:29" ht="18" customHeight="1" x14ac:dyDescent="0.2">
      <c r="A556" s="8"/>
      <c r="B556" s="16"/>
      <c r="C556" s="15"/>
      <c r="D556" s="17"/>
      <c r="E556" s="17"/>
      <c r="F556" s="8"/>
      <c r="G556" s="18"/>
      <c r="H556" s="8"/>
      <c r="I556" s="8"/>
      <c r="J556" s="8"/>
      <c r="K556" s="8"/>
      <c r="L556" s="8"/>
      <c r="M556" s="8"/>
      <c r="N556" s="8"/>
      <c r="O556" s="8"/>
      <c r="P556" s="8"/>
      <c r="Q556" s="8"/>
      <c r="R556" s="8"/>
      <c r="S556" s="8"/>
      <c r="T556" s="22"/>
      <c r="U556" s="8"/>
      <c r="V556" s="8"/>
      <c r="W556" s="8"/>
      <c r="X556" s="8"/>
      <c r="Y556" s="8"/>
      <c r="Z556" s="8"/>
      <c r="AA556" s="8"/>
      <c r="AB556" s="8"/>
      <c r="AC556" s="8"/>
    </row>
    <row r="557" spans="1:29" ht="18" customHeight="1" x14ac:dyDescent="0.2">
      <c r="A557" s="8"/>
      <c r="B557" s="16"/>
      <c r="C557" s="15"/>
      <c r="D557" s="17"/>
      <c r="E557" s="17"/>
      <c r="F557" s="8"/>
      <c r="G557" s="18"/>
      <c r="H557" s="8"/>
      <c r="I557" s="8"/>
      <c r="J557" s="8"/>
      <c r="K557" s="8"/>
      <c r="L557" s="8"/>
      <c r="M557" s="8"/>
      <c r="N557" s="8"/>
      <c r="O557" s="8"/>
      <c r="P557" s="8"/>
      <c r="Q557" s="8"/>
      <c r="R557" s="8"/>
      <c r="S557" s="8"/>
      <c r="T557" s="22"/>
      <c r="U557" s="8"/>
      <c r="V557" s="8"/>
      <c r="W557" s="8"/>
      <c r="X557" s="8"/>
      <c r="Y557" s="8"/>
      <c r="Z557" s="8"/>
      <c r="AA557" s="8"/>
      <c r="AB557" s="8"/>
      <c r="AC557" s="8"/>
    </row>
    <row r="558" spans="1:29" ht="18" customHeight="1" x14ac:dyDescent="0.2">
      <c r="A558" s="8"/>
      <c r="B558" s="16"/>
      <c r="C558" s="15"/>
      <c r="D558" s="17"/>
      <c r="E558" s="17"/>
      <c r="F558" s="8"/>
      <c r="G558" s="18"/>
      <c r="H558" s="8"/>
      <c r="I558" s="8"/>
      <c r="J558" s="8"/>
      <c r="K558" s="8"/>
      <c r="L558" s="8"/>
      <c r="M558" s="8"/>
      <c r="N558" s="8"/>
      <c r="O558" s="8"/>
      <c r="P558" s="8"/>
      <c r="Q558" s="8"/>
      <c r="R558" s="8"/>
      <c r="S558" s="8"/>
      <c r="T558" s="22"/>
      <c r="U558" s="8"/>
      <c r="V558" s="8"/>
      <c r="W558" s="8"/>
      <c r="X558" s="8"/>
      <c r="Y558" s="8"/>
      <c r="Z558" s="8"/>
      <c r="AA558" s="8"/>
      <c r="AB558" s="8"/>
      <c r="AC558" s="8"/>
    </row>
    <row r="559" spans="1:29" ht="18" customHeight="1" x14ac:dyDescent="0.2">
      <c r="A559" s="8"/>
      <c r="B559" s="16"/>
      <c r="C559" s="15"/>
      <c r="D559" s="17"/>
      <c r="E559" s="17"/>
      <c r="F559" s="8"/>
      <c r="G559" s="18"/>
      <c r="H559" s="8"/>
      <c r="I559" s="8"/>
      <c r="J559" s="8"/>
      <c r="K559" s="8"/>
      <c r="L559" s="8"/>
      <c r="M559" s="8"/>
      <c r="N559" s="8"/>
      <c r="O559" s="8"/>
      <c r="P559" s="8"/>
      <c r="Q559" s="8"/>
      <c r="R559" s="8"/>
      <c r="S559" s="8"/>
      <c r="T559" s="22"/>
      <c r="U559" s="8"/>
      <c r="V559" s="8"/>
      <c r="W559" s="8"/>
      <c r="X559" s="8"/>
      <c r="Y559" s="8"/>
      <c r="Z559" s="8"/>
      <c r="AA559" s="8"/>
      <c r="AB559" s="8"/>
      <c r="AC559" s="8"/>
    </row>
    <row r="560" spans="1:29" ht="18" customHeight="1" x14ac:dyDescent="0.2">
      <c r="A560" s="8"/>
      <c r="B560" s="16"/>
      <c r="C560" s="15"/>
      <c r="D560" s="17"/>
      <c r="E560" s="17"/>
      <c r="F560" s="8"/>
      <c r="G560" s="18"/>
      <c r="H560" s="8"/>
      <c r="I560" s="8"/>
      <c r="J560" s="8"/>
      <c r="K560" s="8"/>
      <c r="L560" s="8"/>
      <c r="M560" s="8"/>
      <c r="N560" s="8"/>
      <c r="O560" s="8"/>
      <c r="P560" s="8"/>
      <c r="Q560" s="8"/>
      <c r="R560" s="8"/>
      <c r="S560" s="8"/>
      <c r="T560" s="22"/>
      <c r="U560" s="8"/>
      <c r="V560" s="8"/>
      <c r="W560" s="8"/>
      <c r="X560" s="8"/>
      <c r="Y560" s="8"/>
      <c r="Z560" s="8"/>
      <c r="AA560" s="8"/>
      <c r="AB560" s="8"/>
      <c r="AC560" s="8"/>
    </row>
    <row r="561" spans="1:29" ht="18" customHeight="1" x14ac:dyDescent="0.2">
      <c r="A561" s="8"/>
      <c r="B561" s="16"/>
      <c r="C561" s="15"/>
      <c r="D561" s="17"/>
      <c r="E561" s="17"/>
      <c r="F561" s="8"/>
      <c r="G561" s="18"/>
      <c r="H561" s="8"/>
      <c r="I561" s="8"/>
      <c r="J561" s="8"/>
      <c r="K561" s="8"/>
      <c r="L561" s="8"/>
      <c r="M561" s="8"/>
      <c r="N561" s="8"/>
      <c r="O561" s="8"/>
      <c r="P561" s="8"/>
      <c r="Q561" s="8"/>
      <c r="R561" s="8"/>
      <c r="S561" s="8"/>
      <c r="T561" s="22"/>
      <c r="U561" s="8"/>
      <c r="V561" s="8"/>
      <c r="W561" s="8"/>
      <c r="X561" s="8"/>
      <c r="Y561" s="8"/>
      <c r="Z561" s="8"/>
      <c r="AA561" s="8"/>
      <c r="AB561" s="8"/>
      <c r="AC561" s="8"/>
    </row>
    <row r="562" spans="1:29" ht="18" customHeight="1" x14ac:dyDescent="0.2">
      <c r="A562" s="8"/>
      <c r="B562" s="16"/>
      <c r="C562" s="15"/>
      <c r="D562" s="17"/>
      <c r="E562" s="17"/>
      <c r="F562" s="8"/>
      <c r="G562" s="18"/>
      <c r="H562" s="8"/>
      <c r="I562" s="8"/>
      <c r="J562" s="8"/>
      <c r="K562" s="8"/>
      <c r="L562" s="8"/>
      <c r="M562" s="8"/>
      <c r="N562" s="8"/>
      <c r="O562" s="8"/>
      <c r="P562" s="8"/>
      <c r="Q562" s="8"/>
      <c r="R562" s="8"/>
      <c r="S562" s="8"/>
      <c r="T562" s="22"/>
      <c r="U562" s="8"/>
      <c r="V562" s="8"/>
      <c r="W562" s="8"/>
      <c r="X562" s="8"/>
      <c r="Y562" s="8"/>
      <c r="Z562" s="8"/>
      <c r="AA562" s="8"/>
      <c r="AB562" s="8"/>
      <c r="AC562" s="8"/>
    </row>
    <row r="563" spans="1:29" ht="18" customHeight="1" x14ac:dyDescent="0.2">
      <c r="A563" s="8"/>
      <c r="B563" s="16"/>
      <c r="C563" s="15"/>
      <c r="D563" s="17"/>
      <c r="E563" s="17"/>
      <c r="F563" s="8"/>
      <c r="G563" s="18"/>
      <c r="H563" s="8"/>
      <c r="I563" s="8"/>
      <c r="J563" s="8"/>
      <c r="K563" s="8"/>
      <c r="L563" s="8"/>
      <c r="M563" s="8"/>
      <c r="N563" s="8"/>
      <c r="O563" s="8"/>
      <c r="P563" s="8"/>
      <c r="Q563" s="8"/>
      <c r="R563" s="8"/>
      <c r="S563" s="8"/>
      <c r="T563" s="22"/>
      <c r="U563" s="8"/>
      <c r="V563" s="8"/>
      <c r="W563" s="8"/>
      <c r="X563" s="8"/>
      <c r="Y563" s="8"/>
      <c r="Z563" s="8"/>
      <c r="AA563" s="8"/>
      <c r="AB563" s="8"/>
      <c r="AC563" s="8"/>
    </row>
    <row r="564" spans="1:29" ht="18" customHeight="1" x14ac:dyDescent="0.2">
      <c r="A564" s="8"/>
      <c r="B564" s="16"/>
      <c r="C564" s="15"/>
      <c r="D564" s="17"/>
      <c r="E564" s="17"/>
      <c r="F564" s="8"/>
      <c r="G564" s="18"/>
      <c r="H564" s="8"/>
      <c r="I564" s="8"/>
      <c r="J564" s="8"/>
      <c r="K564" s="8"/>
      <c r="L564" s="8"/>
      <c r="M564" s="8"/>
      <c r="N564" s="8"/>
      <c r="O564" s="8"/>
      <c r="P564" s="8"/>
      <c r="Q564" s="8"/>
      <c r="R564" s="8"/>
      <c r="S564" s="8"/>
      <c r="T564" s="22"/>
      <c r="U564" s="8"/>
      <c r="V564" s="8"/>
      <c r="W564" s="8"/>
      <c r="X564" s="8"/>
      <c r="Y564" s="8"/>
      <c r="Z564" s="8"/>
      <c r="AA564" s="8"/>
      <c r="AB564" s="8"/>
      <c r="AC564" s="8"/>
    </row>
    <row r="565" spans="1:29" ht="18" customHeight="1" x14ac:dyDescent="0.2">
      <c r="A565" s="8"/>
      <c r="B565" s="16"/>
      <c r="C565" s="15"/>
      <c r="D565" s="17"/>
      <c r="E565" s="17"/>
      <c r="F565" s="8"/>
      <c r="G565" s="18"/>
      <c r="H565" s="8"/>
      <c r="I565" s="8"/>
      <c r="J565" s="8"/>
      <c r="K565" s="8"/>
      <c r="L565" s="8"/>
      <c r="M565" s="8"/>
      <c r="N565" s="8"/>
      <c r="O565" s="8"/>
      <c r="P565" s="8"/>
      <c r="Q565" s="8"/>
      <c r="R565" s="8"/>
      <c r="S565" s="8"/>
      <c r="T565" s="22"/>
      <c r="U565" s="8"/>
      <c r="V565" s="8"/>
      <c r="W565" s="8"/>
      <c r="X565" s="8"/>
      <c r="Y565" s="8"/>
      <c r="Z565" s="8"/>
      <c r="AA565" s="8"/>
      <c r="AB565" s="8"/>
      <c r="AC565" s="8"/>
    </row>
    <row r="566" spans="1:29" ht="18" customHeight="1" x14ac:dyDescent="0.2">
      <c r="A566" s="8"/>
      <c r="B566" s="16"/>
      <c r="C566" s="15"/>
      <c r="D566" s="17"/>
      <c r="E566" s="17"/>
      <c r="F566" s="8"/>
      <c r="G566" s="18"/>
      <c r="H566" s="8"/>
      <c r="I566" s="8"/>
      <c r="J566" s="8"/>
      <c r="K566" s="8"/>
      <c r="L566" s="8"/>
      <c r="M566" s="8"/>
      <c r="N566" s="8"/>
      <c r="O566" s="8"/>
      <c r="P566" s="8"/>
      <c r="Q566" s="8"/>
      <c r="R566" s="8"/>
      <c r="S566" s="8"/>
      <c r="T566" s="22"/>
      <c r="U566" s="8"/>
      <c r="V566" s="8"/>
      <c r="W566" s="8"/>
      <c r="X566" s="8"/>
      <c r="Y566" s="8"/>
      <c r="Z566" s="8"/>
      <c r="AA566" s="8"/>
      <c r="AB566" s="8"/>
      <c r="AC566" s="8"/>
    </row>
    <row r="567" spans="1:29" ht="18" customHeight="1" x14ac:dyDescent="0.2">
      <c r="A567" s="8"/>
      <c r="B567" s="16"/>
      <c r="C567" s="15"/>
      <c r="D567" s="17"/>
      <c r="E567" s="17"/>
      <c r="F567" s="8"/>
      <c r="G567" s="18"/>
      <c r="H567" s="8"/>
      <c r="I567" s="8"/>
      <c r="J567" s="8"/>
      <c r="K567" s="8"/>
      <c r="L567" s="8"/>
      <c r="M567" s="8"/>
      <c r="N567" s="8"/>
      <c r="O567" s="8"/>
      <c r="P567" s="8"/>
      <c r="Q567" s="8"/>
      <c r="R567" s="8"/>
      <c r="S567" s="8"/>
      <c r="T567" s="22"/>
      <c r="U567" s="8"/>
      <c r="V567" s="8"/>
      <c r="W567" s="8"/>
      <c r="X567" s="8"/>
      <c r="Y567" s="8"/>
      <c r="Z567" s="8"/>
      <c r="AA567" s="8"/>
      <c r="AB567" s="8"/>
      <c r="AC567" s="8"/>
    </row>
    <row r="568" spans="1:29" ht="18" customHeight="1" x14ac:dyDescent="0.2">
      <c r="A568" s="8"/>
      <c r="B568" s="16"/>
      <c r="C568" s="15"/>
      <c r="D568" s="17"/>
      <c r="E568" s="17"/>
      <c r="F568" s="8"/>
      <c r="G568" s="18"/>
      <c r="H568" s="8"/>
      <c r="I568" s="8"/>
      <c r="J568" s="8"/>
      <c r="K568" s="8"/>
      <c r="L568" s="8"/>
      <c r="M568" s="8"/>
      <c r="N568" s="8"/>
      <c r="O568" s="8"/>
      <c r="P568" s="8"/>
      <c r="Q568" s="8"/>
      <c r="R568" s="8"/>
      <c r="S568" s="8"/>
      <c r="T568" s="22"/>
      <c r="U568" s="8"/>
      <c r="V568" s="8"/>
      <c r="W568" s="8"/>
      <c r="X568" s="8"/>
      <c r="Y568" s="8"/>
      <c r="Z568" s="8"/>
      <c r="AA568" s="8"/>
      <c r="AB568" s="8"/>
      <c r="AC568" s="8"/>
    </row>
    <row r="569" spans="1:29" ht="18" customHeight="1" x14ac:dyDescent="0.2">
      <c r="A569" s="8"/>
      <c r="B569" s="16"/>
      <c r="C569" s="15"/>
      <c r="D569" s="17"/>
      <c r="E569" s="17"/>
      <c r="F569" s="8"/>
      <c r="G569" s="18"/>
      <c r="H569" s="8"/>
      <c r="I569" s="8"/>
      <c r="J569" s="8"/>
      <c r="K569" s="8"/>
      <c r="L569" s="8"/>
      <c r="M569" s="8"/>
      <c r="N569" s="8"/>
      <c r="O569" s="8"/>
      <c r="P569" s="8"/>
      <c r="Q569" s="8"/>
      <c r="R569" s="8"/>
      <c r="S569" s="8"/>
      <c r="T569" s="22"/>
      <c r="U569" s="8"/>
      <c r="V569" s="8"/>
      <c r="W569" s="8"/>
      <c r="X569" s="8"/>
      <c r="Y569" s="8"/>
      <c r="Z569" s="8"/>
      <c r="AA569" s="8"/>
      <c r="AB569" s="8"/>
      <c r="AC569" s="8"/>
    </row>
    <row r="570" spans="1:29" ht="18" customHeight="1" x14ac:dyDescent="0.2">
      <c r="A570" s="8"/>
      <c r="B570" s="16"/>
      <c r="C570" s="15"/>
      <c r="D570" s="17"/>
      <c r="E570" s="17"/>
      <c r="F570" s="8"/>
      <c r="G570" s="18"/>
      <c r="H570" s="8"/>
      <c r="I570" s="8"/>
      <c r="J570" s="8"/>
      <c r="K570" s="8"/>
      <c r="L570" s="8"/>
      <c r="M570" s="8"/>
      <c r="N570" s="8"/>
      <c r="O570" s="8"/>
      <c r="P570" s="8"/>
      <c r="Q570" s="8"/>
      <c r="R570" s="8"/>
      <c r="S570" s="8"/>
      <c r="T570" s="22"/>
      <c r="U570" s="8"/>
      <c r="V570" s="8"/>
      <c r="W570" s="8"/>
      <c r="X570" s="8"/>
      <c r="Y570" s="8"/>
      <c r="Z570" s="8"/>
      <c r="AA570" s="8"/>
      <c r="AB570" s="8"/>
      <c r="AC570" s="8"/>
    </row>
    <row r="571" spans="1:29" ht="18" customHeight="1" x14ac:dyDescent="0.2">
      <c r="A571" s="8"/>
      <c r="B571" s="16"/>
      <c r="C571" s="15"/>
      <c r="D571" s="17"/>
      <c r="E571" s="17"/>
      <c r="F571" s="8"/>
      <c r="G571" s="18"/>
      <c r="H571" s="8"/>
      <c r="I571" s="8"/>
      <c r="J571" s="8"/>
      <c r="K571" s="8"/>
      <c r="L571" s="8"/>
      <c r="M571" s="8"/>
      <c r="N571" s="8"/>
      <c r="O571" s="8"/>
      <c r="P571" s="8"/>
      <c r="Q571" s="8"/>
      <c r="R571" s="8"/>
      <c r="S571" s="8"/>
      <c r="T571" s="22"/>
      <c r="U571" s="8"/>
      <c r="V571" s="8"/>
      <c r="W571" s="8"/>
      <c r="X571" s="8"/>
      <c r="Y571" s="8"/>
      <c r="Z571" s="8"/>
      <c r="AA571" s="8"/>
      <c r="AB571" s="8"/>
      <c r="AC571" s="8"/>
    </row>
    <row r="572" spans="1:29" ht="18" customHeight="1" x14ac:dyDescent="0.2">
      <c r="A572" s="8"/>
      <c r="B572" s="16"/>
      <c r="C572" s="15"/>
      <c r="D572" s="17"/>
      <c r="E572" s="17"/>
      <c r="F572" s="8"/>
      <c r="G572" s="18"/>
      <c r="H572" s="8"/>
      <c r="I572" s="8"/>
      <c r="J572" s="8"/>
      <c r="K572" s="8"/>
      <c r="L572" s="8"/>
      <c r="M572" s="8"/>
      <c r="N572" s="8"/>
      <c r="O572" s="8"/>
      <c r="P572" s="8"/>
      <c r="Q572" s="8"/>
      <c r="R572" s="8"/>
      <c r="S572" s="8"/>
      <c r="T572" s="22"/>
      <c r="U572" s="8"/>
      <c r="V572" s="8"/>
      <c r="W572" s="8"/>
      <c r="X572" s="8"/>
      <c r="Y572" s="8"/>
      <c r="Z572" s="8"/>
      <c r="AA572" s="8"/>
      <c r="AB572" s="8"/>
      <c r="AC572" s="8"/>
    </row>
    <row r="573" spans="1:29" ht="18" customHeight="1" x14ac:dyDescent="0.2">
      <c r="A573" s="8"/>
      <c r="B573" s="16"/>
      <c r="C573" s="15"/>
      <c r="D573" s="17"/>
      <c r="E573" s="17"/>
      <c r="F573" s="8"/>
      <c r="G573" s="18"/>
      <c r="H573" s="8"/>
      <c r="I573" s="8"/>
      <c r="J573" s="8"/>
      <c r="K573" s="8"/>
      <c r="L573" s="8"/>
      <c r="M573" s="8"/>
      <c r="N573" s="8"/>
      <c r="O573" s="8"/>
      <c r="P573" s="8"/>
      <c r="Q573" s="8"/>
      <c r="R573" s="8"/>
      <c r="S573" s="8"/>
      <c r="T573" s="22"/>
      <c r="U573" s="8"/>
      <c r="V573" s="8"/>
      <c r="W573" s="8"/>
      <c r="X573" s="8"/>
      <c r="Y573" s="8"/>
      <c r="Z573" s="8"/>
      <c r="AA573" s="8"/>
      <c r="AB573" s="8"/>
      <c r="AC573" s="8"/>
    </row>
    <row r="574" spans="1:29" ht="18" customHeight="1" x14ac:dyDescent="0.2">
      <c r="A574" s="8"/>
      <c r="B574" s="16"/>
      <c r="C574" s="15"/>
      <c r="D574" s="17"/>
      <c r="E574" s="17"/>
      <c r="F574" s="8"/>
      <c r="G574" s="18"/>
      <c r="H574" s="8"/>
      <c r="I574" s="8"/>
      <c r="J574" s="8"/>
      <c r="K574" s="8"/>
      <c r="L574" s="8"/>
      <c r="M574" s="8"/>
      <c r="N574" s="8"/>
      <c r="O574" s="8"/>
      <c r="P574" s="8"/>
      <c r="Q574" s="8"/>
      <c r="R574" s="8"/>
      <c r="S574" s="8"/>
      <c r="T574" s="22"/>
      <c r="U574" s="8"/>
      <c r="V574" s="8"/>
      <c r="W574" s="8"/>
      <c r="X574" s="8"/>
      <c r="Y574" s="8"/>
      <c r="Z574" s="8"/>
      <c r="AA574" s="8"/>
      <c r="AB574" s="8"/>
      <c r="AC574" s="8"/>
    </row>
    <row r="575" spans="1:29" ht="18" customHeight="1" x14ac:dyDescent="0.2">
      <c r="A575" s="8"/>
      <c r="B575" s="16"/>
      <c r="C575" s="15"/>
      <c r="D575" s="17"/>
      <c r="E575" s="17"/>
      <c r="F575" s="8"/>
      <c r="G575" s="18"/>
      <c r="H575" s="8"/>
      <c r="I575" s="8"/>
      <c r="J575" s="8"/>
      <c r="K575" s="8"/>
      <c r="L575" s="8"/>
      <c r="M575" s="8"/>
      <c r="N575" s="8"/>
      <c r="O575" s="8"/>
      <c r="P575" s="8"/>
      <c r="Q575" s="8"/>
      <c r="R575" s="8"/>
      <c r="S575" s="8"/>
      <c r="T575" s="22"/>
      <c r="U575" s="8"/>
      <c r="V575" s="8"/>
      <c r="W575" s="8"/>
      <c r="X575" s="8"/>
      <c r="Y575" s="8"/>
      <c r="Z575" s="8"/>
      <c r="AA575" s="8"/>
      <c r="AB575" s="8"/>
      <c r="AC575" s="8"/>
    </row>
    <row r="576" spans="1:29" ht="18" customHeight="1" x14ac:dyDescent="0.2">
      <c r="A576" s="8"/>
      <c r="B576" s="16"/>
      <c r="C576" s="15"/>
      <c r="D576" s="17"/>
      <c r="E576" s="17"/>
      <c r="F576" s="8"/>
      <c r="G576" s="18"/>
      <c r="H576" s="8"/>
      <c r="I576" s="8"/>
      <c r="J576" s="8"/>
      <c r="K576" s="8"/>
      <c r="L576" s="8"/>
      <c r="M576" s="8"/>
      <c r="N576" s="8"/>
      <c r="O576" s="8"/>
      <c r="P576" s="8"/>
      <c r="Q576" s="8"/>
      <c r="R576" s="8"/>
      <c r="S576" s="8"/>
      <c r="T576" s="22"/>
      <c r="U576" s="8"/>
      <c r="V576" s="8"/>
      <c r="W576" s="8"/>
      <c r="X576" s="8"/>
      <c r="Y576" s="8"/>
      <c r="Z576" s="8"/>
      <c r="AA576" s="8"/>
      <c r="AB576" s="8"/>
      <c r="AC576" s="8"/>
    </row>
    <row r="577" spans="1:29" ht="18" customHeight="1" x14ac:dyDescent="0.2">
      <c r="A577" s="8"/>
      <c r="B577" s="16"/>
      <c r="C577" s="15"/>
      <c r="D577" s="17"/>
      <c r="E577" s="17"/>
      <c r="F577" s="8"/>
      <c r="G577" s="18"/>
      <c r="H577" s="8"/>
      <c r="I577" s="8"/>
      <c r="J577" s="8"/>
      <c r="K577" s="8"/>
      <c r="L577" s="8"/>
      <c r="M577" s="8"/>
      <c r="N577" s="8"/>
      <c r="O577" s="8"/>
      <c r="P577" s="8"/>
      <c r="Q577" s="8"/>
      <c r="R577" s="8"/>
      <c r="S577" s="8"/>
      <c r="T577" s="22"/>
      <c r="U577" s="8"/>
      <c r="V577" s="8"/>
      <c r="W577" s="8"/>
      <c r="X577" s="8"/>
      <c r="Y577" s="8"/>
      <c r="Z577" s="8"/>
      <c r="AA577" s="8"/>
      <c r="AB577" s="8"/>
      <c r="AC577" s="8"/>
    </row>
    <row r="578" spans="1:29" ht="18" customHeight="1" x14ac:dyDescent="0.2">
      <c r="A578" s="8"/>
      <c r="B578" s="16"/>
      <c r="C578" s="15"/>
      <c r="D578" s="17"/>
      <c r="E578" s="17"/>
      <c r="F578" s="8"/>
      <c r="G578" s="18"/>
      <c r="H578" s="8"/>
      <c r="I578" s="8"/>
      <c r="J578" s="8"/>
      <c r="K578" s="8"/>
      <c r="L578" s="8"/>
      <c r="M578" s="8"/>
      <c r="N578" s="8"/>
      <c r="O578" s="8"/>
      <c r="P578" s="8"/>
      <c r="Q578" s="8"/>
      <c r="R578" s="8"/>
      <c r="S578" s="8"/>
      <c r="T578" s="22"/>
      <c r="U578" s="8"/>
      <c r="V578" s="8"/>
      <c r="W578" s="8"/>
      <c r="X578" s="8"/>
      <c r="Y578" s="8"/>
      <c r="Z578" s="8"/>
      <c r="AA578" s="8"/>
      <c r="AB578" s="8"/>
      <c r="AC578" s="8"/>
    </row>
    <row r="579" spans="1:29" ht="18" customHeight="1" x14ac:dyDescent="0.2">
      <c r="A579" s="8"/>
      <c r="B579" s="16"/>
      <c r="C579" s="15"/>
      <c r="D579" s="17"/>
      <c r="E579" s="17"/>
      <c r="F579" s="8"/>
      <c r="G579" s="18"/>
      <c r="H579" s="8"/>
      <c r="I579" s="8"/>
      <c r="J579" s="8"/>
      <c r="K579" s="8"/>
      <c r="L579" s="8"/>
      <c r="M579" s="8"/>
      <c r="N579" s="8"/>
      <c r="O579" s="8"/>
      <c r="P579" s="8"/>
      <c r="Q579" s="8"/>
      <c r="R579" s="8"/>
      <c r="S579" s="8"/>
      <c r="T579" s="22"/>
      <c r="U579" s="8"/>
      <c r="V579" s="8"/>
      <c r="W579" s="8"/>
      <c r="X579" s="8"/>
      <c r="Y579" s="8"/>
      <c r="Z579" s="8"/>
      <c r="AA579" s="8"/>
      <c r="AB579" s="8"/>
      <c r="AC579" s="8"/>
    </row>
    <row r="580" spans="1:29" ht="18" customHeight="1" x14ac:dyDescent="0.2">
      <c r="A580" s="8"/>
      <c r="B580" s="16"/>
      <c r="C580" s="15"/>
      <c r="D580" s="17"/>
      <c r="E580" s="17"/>
      <c r="F580" s="8"/>
      <c r="G580" s="18"/>
      <c r="H580" s="8"/>
      <c r="I580" s="8"/>
      <c r="J580" s="8"/>
      <c r="K580" s="8"/>
      <c r="L580" s="8"/>
      <c r="M580" s="8"/>
      <c r="N580" s="8"/>
      <c r="O580" s="8"/>
      <c r="P580" s="8"/>
      <c r="Q580" s="8"/>
      <c r="R580" s="8"/>
      <c r="S580" s="8"/>
      <c r="T580" s="22"/>
      <c r="U580" s="8"/>
      <c r="V580" s="8"/>
      <c r="W580" s="8"/>
      <c r="X580" s="8"/>
      <c r="Y580" s="8"/>
      <c r="Z580" s="8"/>
      <c r="AA580" s="8"/>
      <c r="AB580" s="8"/>
      <c r="AC580" s="8"/>
    </row>
    <row r="581" spans="1:29" ht="18" customHeight="1" x14ac:dyDescent="0.2">
      <c r="A581" s="8"/>
      <c r="B581" s="16"/>
      <c r="C581" s="15"/>
      <c r="D581" s="17"/>
      <c r="E581" s="17"/>
      <c r="F581" s="8"/>
      <c r="G581" s="18"/>
      <c r="H581" s="8"/>
      <c r="I581" s="8"/>
      <c r="J581" s="8"/>
      <c r="K581" s="8"/>
      <c r="L581" s="8"/>
      <c r="M581" s="8"/>
      <c r="N581" s="8"/>
      <c r="O581" s="8"/>
      <c r="P581" s="8"/>
      <c r="Q581" s="8"/>
      <c r="R581" s="8"/>
      <c r="S581" s="8"/>
      <c r="T581" s="22"/>
      <c r="U581" s="8"/>
      <c r="V581" s="8"/>
      <c r="W581" s="8"/>
      <c r="X581" s="8"/>
      <c r="Y581" s="8"/>
      <c r="Z581" s="8"/>
      <c r="AA581" s="8"/>
      <c r="AB581" s="8"/>
      <c r="AC581" s="8"/>
    </row>
    <row r="582" spans="1:29" ht="18" customHeight="1" x14ac:dyDescent="0.2">
      <c r="A582" s="8"/>
      <c r="B582" s="16"/>
      <c r="C582" s="15"/>
      <c r="D582" s="17"/>
      <c r="E582" s="17"/>
      <c r="F582" s="8"/>
      <c r="G582" s="18"/>
      <c r="H582" s="8"/>
      <c r="I582" s="8"/>
      <c r="J582" s="8"/>
      <c r="K582" s="8"/>
      <c r="L582" s="8"/>
      <c r="M582" s="8"/>
      <c r="N582" s="8"/>
      <c r="O582" s="8"/>
      <c r="P582" s="8"/>
      <c r="Q582" s="8"/>
      <c r="R582" s="8"/>
      <c r="S582" s="8"/>
      <c r="T582" s="22"/>
      <c r="U582" s="8"/>
      <c r="V582" s="8"/>
      <c r="W582" s="8"/>
      <c r="X582" s="8"/>
      <c r="Y582" s="8"/>
      <c r="Z582" s="8"/>
      <c r="AA582" s="8"/>
      <c r="AB582" s="8"/>
      <c r="AC582" s="8"/>
    </row>
    <row r="583" spans="1:29" ht="18" customHeight="1" x14ac:dyDescent="0.2">
      <c r="A583" s="8"/>
      <c r="B583" s="16"/>
      <c r="C583" s="15"/>
      <c r="D583" s="17"/>
      <c r="E583" s="17"/>
      <c r="F583" s="8"/>
      <c r="G583" s="18"/>
      <c r="H583" s="8"/>
      <c r="I583" s="8"/>
      <c r="J583" s="8"/>
      <c r="K583" s="8"/>
      <c r="L583" s="8"/>
      <c r="M583" s="8"/>
      <c r="N583" s="8"/>
      <c r="O583" s="8"/>
      <c r="P583" s="8"/>
      <c r="Q583" s="8"/>
      <c r="R583" s="8"/>
      <c r="S583" s="8"/>
      <c r="T583" s="22"/>
      <c r="U583" s="8"/>
      <c r="V583" s="8"/>
      <c r="W583" s="8"/>
      <c r="X583" s="8"/>
      <c r="Y583" s="8"/>
      <c r="Z583" s="8"/>
      <c r="AA583" s="8"/>
      <c r="AB583" s="8"/>
      <c r="AC583" s="8"/>
    </row>
    <row r="584" spans="1:29" ht="18" customHeight="1" x14ac:dyDescent="0.2">
      <c r="A584" s="8"/>
      <c r="B584" s="16"/>
      <c r="C584" s="15"/>
      <c r="D584" s="17"/>
      <c r="E584" s="17"/>
      <c r="F584" s="8"/>
      <c r="G584" s="18"/>
      <c r="H584" s="8"/>
      <c r="I584" s="8"/>
      <c r="J584" s="8"/>
      <c r="K584" s="8"/>
      <c r="L584" s="8"/>
      <c r="M584" s="8"/>
      <c r="N584" s="8"/>
      <c r="O584" s="8"/>
      <c r="P584" s="8"/>
      <c r="Q584" s="8"/>
      <c r="R584" s="8"/>
      <c r="S584" s="8"/>
      <c r="T584" s="22"/>
      <c r="U584" s="8"/>
      <c r="V584" s="8"/>
      <c r="W584" s="8"/>
      <c r="X584" s="8"/>
      <c r="Y584" s="8"/>
      <c r="Z584" s="8"/>
      <c r="AA584" s="8"/>
      <c r="AB584" s="8"/>
      <c r="AC584" s="8"/>
    </row>
    <row r="585" spans="1:29" ht="18" customHeight="1" x14ac:dyDescent="0.2">
      <c r="A585" s="8"/>
      <c r="B585" s="16"/>
      <c r="C585" s="15"/>
      <c r="D585" s="17"/>
      <c r="E585" s="17"/>
      <c r="F585" s="8"/>
      <c r="G585" s="18"/>
      <c r="H585" s="8"/>
      <c r="I585" s="8"/>
      <c r="J585" s="8"/>
      <c r="K585" s="8"/>
      <c r="L585" s="8"/>
      <c r="M585" s="8"/>
      <c r="N585" s="8"/>
      <c r="O585" s="8"/>
      <c r="P585" s="8"/>
      <c r="Q585" s="8"/>
      <c r="R585" s="8"/>
      <c r="S585" s="8"/>
      <c r="T585" s="22"/>
      <c r="U585" s="8"/>
      <c r="V585" s="8"/>
      <c r="W585" s="8"/>
      <c r="X585" s="8"/>
      <c r="Y585" s="8"/>
      <c r="Z585" s="8"/>
      <c r="AA585" s="8"/>
      <c r="AB585" s="8"/>
      <c r="AC585" s="8"/>
    </row>
    <row r="586" spans="1:29" ht="18" customHeight="1" x14ac:dyDescent="0.2">
      <c r="A586" s="8"/>
      <c r="B586" s="16"/>
      <c r="C586" s="15"/>
      <c r="D586" s="17"/>
      <c r="E586" s="17"/>
      <c r="F586" s="8"/>
      <c r="G586" s="18"/>
      <c r="H586" s="8"/>
      <c r="I586" s="8"/>
      <c r="J586" s="8"/>
      <c r="K586" s="8"/>
      <c r="L586" s="8"/>
      <c r="M586" s="8"/>
      <c r="N586" s="8"/>
      <c r="O586" s="8"/>
      <c r="P586" s="8"/>
      <c r="Q586" s="8"/>
      <c r="R586" s="8"/>
      <c r="S586" s="8"/>
      <c r="T586" s="22"/>
      <c r="U586" s="8"/>
      <c r="V586" s="8"/>
      <c r="W586" s="8"/>
      <c r="X586" s="8"/>
      <c r="Y586" s="8"/>
      <c r="Z586" s="8"/>
      <c r="AA586" s="8"/>
      <c r="AB586" s="8"/>
      <c r="AC586" s="8"/>
    </row>
    <row r="587" spans="1:29" ht="18" customHeight="1" x14ac:dyDescent="0.2">
      <c r="A587" s="8"/>
      <c r="B587" s="16"/>
      <c r="C587" s="15"/>
      <c r="D587" s="17"/>
      <c r="E587" s="17"/>
      <c r="F587" s="8"/>
      <c r="G587" s="18"/>
      <c r="H587" s="8"/>
      <c r="I587" s="8"/>
      <c r="J587" s="8"/>
      <c r="K587" s="8"/>
      <c r="L587" s="8"/>
      <c r="M587" s="8"/>
      <c r="N587" s="8"/>
      <c r="O587" s="8"/>
      <c r="P587" s="8"/>
      <c r="Q587" s="8"/>
      <c r="R587" s="8"/>
      <c r="S587" s="8"/>
      <c r="T587" s="22"/>
      <c r="U587" s="8"/>
      <c r="V587" s="8"/>
      <c r="W587" s="8"/>
      <c r="X587" s="8"/>
      <c r="Y587" s="8"/>
      <c r="Z587" s="8"/>
      <c r="AA587" s="8"/>
      <c r="AB587" s="8"/>
      <c r="AC587" s="8"/>
    </row>
    <row r="588" spans="1:29" ht="18" customHeight="1" x14ac:dyDescent="0.2">
      <c r="A588" s="8"/>
      <c r="B588" s="16"/>
      <c r="C588" s="15"/>
      <c r="D588" s="17"/>
      <c r="E588" s="17"/>
      <c r="F588" s="8"/>
      <c r="G588" s="18"/>
      <c r="H588" s="8"/>
      <c r="I588" s="8"/>
      <c r="J588" s="8"/>
      <c r="K588" s="8"/>
      <c r="L588" s="8"/>
      <c r="M588" s="8"/>
      <c r="N588" s="8"/>
      <c r="O588" s="8"/>
      <c r="P588" s="8"/>
      <c r="Q588" s="8"/>
      <c r="R588" s="8"/>
      <c r="S588" s="8"/>
      <c r="T588" s="22"/>
      <c r="U588" s="8"/>
      <c r="V588" s="8"/>
      <c r="W588" s="8"/>
      <c r="X588" s="8"/>
      <c r="Y588" s="8"/>
      <c r="Z588" s="8"/>
      <c r="AA588" s="8"/>
      <c r="AB588" s="8"/>
      <c r="AC588" s="8"/>
    </row>
    <row r="589" spans="1:29" ht="18" customHeight="1" x14ac:dyDescent="0.2">
      <c r="A589" s="8"/>
      <c r="B589" s="16"/>
      <c r="C589" s="15"/>
      <c r="D589" s="17"/>
      <c r="E589" s="17"/>
      <c r="F589" s="8"/>
      <c r="G589" s="18"/>
      <c r="H589" s="8"/>
      <c r="I589" s="8"/>
      <c r="J589" s="8"/>
      <c r="K589" s="8"/>
      <c r="L589" s="8"/>
      <c r="M589" s="8"/>
      <c r="N589" s="8"/>
      <c r="O589" s="8"/>
      <c r="P589" s="8"/>
      <c r="Q589" s="8"/>
      <c r="R589" s="8"/>
      <c r="S589" s="8"/>
      <c r="T589" s="22"/>
      <c r="U589" s="8"/>
      <c r="V589" s="8"/>
      <c r="W589" s="8"/>
      <c r="X589" s="8"/>
      <c r="Y589" s="8"/>
      <c r="Z589" s="8"/>
      <c r="AA589" s="8"/>
      <c r="AB589" s="8"/>
      <c r="AC589" s="8"/>
    </row>
    <row r="590" spans="1:29" ht="18" customHeight="1" x14ac:dyDescent="0.2">
      <c r="A590" s="8"/>
      <c r="B590" s="16"/>
      <c r="C590" s="15"/>
      <c r="D590" s="17"/>
      <c r="E590" s="17"/>
      <c r="F590" s="8"/>
      <c r="G590" s="18"/>
      <c r="H590" s="8"/>
      <c r="I590" s="8"/>
      <c r="J590" s="8"/>
      <c r="K590" s="8"/>
      <c r="L590" s="8"/>
      <c r="M590" s="8"/>
      <c r="N590" s="8"/>
      <c r="O590" s="8"/>
      <c r="P590" s="8"/>
      <c r="Q590" s="8"/>
      <c r="R590" s="8"/>
      <c r="S590" s="8"/>
      <c r="T590" s="22"/>
      <c r="U590" s="8"/>
      <c r="V590" s="8"/>
      <c r="W590" s="8"/>
      <c r="X590" s="8"/>
      <c r="Y590" s="8"/>
      <c r="Z590" s="8"/>
      <c r="AA590" s="8"/>
      <c r="AB590" s="8"/>
      <c r="AC590" s="8"/>
    </row>
    <row r="591" spans="1:29" ht="18" customHeight="1" x14ac:dyDescent="0.2">
      <c r="A591" s="8"/>
      <c r="B591" s="16"/>
      <c r="C591" s="15"/>
      <c r="D591" s="17"/>
      <c r="E591" s="17"/>
      <c r="F591" s="8"/>
      <c r="G591" s="18"/>
      <c r="H591" s="8"/>
      <c r="I591" s="8"/>
      <c r="J591" s="8"/>
      <c r="K591" s="8"/>
      <c r="L591" s="8"/>
      <c r="M591" s="8"/>
      <c r="N591" s="8"/>
      <c r="O591" s="8"/>
      <c r="P591" s="8"/>
      <c r="Q591" s="8"/>
      <c r="R591" s="8"/>
      <c r="S591" s="8"/>
      <c r="T591" s="22"/>
      <c r="U591" s="8"/>
      <c r="V591" s="8"/>
      <c r="W591" s="8"/>
      <c r="X591" s="8"/>
      <c r="Y591" s="8"/>
      <c r="Z591" s="8"/>
      <c r="AA591" s="8"/>
      <c r="AB591" s="8"/>
      <c r="AC591" s="8"/>
    </row>
    <row r="592" spans="1:29" ht="18" customHeight="1" x14ac:dyDescent="0.2">
      <c r="A592" s="8"/>
      <c r="B592" s="16"/>
      <c r="C592" s="15"/>
      <c r="D592" s="17"/>
      <c r="E592" s="17"/>
      <c r="F592" s="8"/>
      <c r="G592" s="18"/>
      <c r="H592" s="8"/>
      <c r="I592" s="8"/>
      <c r="J592" s="8"/>
      <c r="K592" s="8"/>
      <c r="L592" s="8"/>
      <c r="M592" s="8"/>
      <c r="N592" s="8"/>
      <c r="O592" s="8"/>
      <c r="P592" s="8"/>
      <c r="Q592" s="8"/>
      <c r="R592" s="8"/>
      <c r="S592" s="8"/>
      <c r="T592" s="22"/>
      <c r="U592" s="8"/>
      <c r="V592" s="8"/>
      <c r="W592" s="8"/>
      <c r="X592" s="8"/>
      <c r="Y592" s="8"/>
      <c r="Z592" s="8"/>
      <c r="AA592" s="8"/>
      <c r="AB592" s="8"/>
      <c r="AC592" s="8"/>
    </row>
    <row r="593" spans="1:29" ht="18" customHeight="1" x14ac:dyDescent="0.2">
      <c r="A593" s="8"/>
      <c r="B593" s="16"/>
      <c r="C593" s="15"/>
      <c r="D593" s="17"/>
      <c r="E593" s="17"/>
      <c r="F593" s="8"/>
      <c r="G593" s="18"/>
      <c r="H593" s="8"/>
      <c r="I593" s="8"/>
      <c r="J593" s="8"/>
      <c r="K593" s="8"/>
      <c r="L593" s="8"/>
      <c r="M593" s="8"/>
      <c r="N593" s="8"/>
      <c r="O593" s="8"/>
      <c r="P593" s="8"/>
      <c r="Q593" s="8"/>
      <c r="R593" s="8"/>
      <c r="S593" s="8"/>
      <c r="T593" s="22"/>
      <c r="U593" s="8"/>
      <c r="V593" s="8"/>
      <c r="W593" s="8"/>
      <c r="X593" s="8"/>
      <c r="Y593" s="8"/>
      <c r="Z593" s="8"/>
      <c r="AA593" s="8"/>
      <c r="AB593" s="8"/>
      <c r="AC593" s="8"/>
    </row>
    <row r="594" spans="1:29" ht="18" customHeight="1" x14ac:dyDescent="0.2">
      <c r="A594" s="8"/>
      <c r="B594" s="16"/>
      <c r="C594" s="15"/>
      <c r="D594" s="17"/>
      <c r="E594" s="17"/>
      <c r="F594" s="8"/>
      <c r="G594" s="18"/>
      <c r="H594" s="8"/>
      <c r="I594" s="8"/>
      <c r="J594" s="8"/>
      <c r="K594" s="8"/>
      <c r="L594" s="8"/>
      <c r="M594" s="8"/>
      <c r="N594" s="8"/>
      <c r="O594" s="8"/>
      <c r="P594" s="8"/>
      <c r="Q594" s="8"/>
      <c r="R594" s="8"/>
      <c r="S594" s="8"/>
      <c r="T594" s="22"/>
      <c r="U594" s="8"/>
      <c r="V594" s="8"/>
      <c r="W594" s="8"/>
      <c r="X594" s="8"/>
      <c r="Y594" s="8"/>
      <c r="Z594" s="8"/>
      <c r="AA594" s="8"/>
      <c r="AB594" s="8"/>
      <c r="AC594" s="8"/>
    </row>
    <row r="595" spans="1:29" ht="18" customHeight="1" x14ac:dyDescent="0.2">
      <c r="A595" s="8"/>
      <c r="B595" s="16"/>
      <c r="C595" s="15"/>
      <c r="D595" s="17"/>
      <c r="E595" s="17"/>
      <c r="F595" s="8"/>
      <c r="G595" s="18"/>
      <c r="H595" s="8"/>
      <c r="I595" s="8"/>
      <c r="J595" s="8"/>
      <c r="K595" s="8"/>
      <c r="L595" s="8"/>
      <c r="M595" s="8"/>
      <c r="N595" s="8"/>
      <c r="O595" s="8"/>
      <c r="P595" s="8"/>
      <c r="Q595" s="8"/>
      <c r="R595" s="8"/>
      <c r="S595" s="8"/>
      <c r="T595" s="22"/>
      <c r="U595" s="8"/>
      <c r="V595" s="8"/>
      <c r="W595" s="8"/>
      <c r="X595" s="8"/>
      <c r="Y595" s="8"/>
      <c r="Z595" s="8"/>
      <c r="AA595" s="8"/>
      <c r="AB595" s="8"/>
      <c r="AC595" s="8"/>
    </row>
    <row r="596" spans="1:29" ht="18" customHeight="1" x14ac:dyDescent="0.2">
      <c r="A596" s="8"/>
      <c r="B596" s="16"/>
      <c r="C596" s="15"/>
      <c r="D596" s="17"/>
      <c r="E596" s="17"/>
      <c r="F596" s="8"/>
      <c r="G596" s="18"/>
      <c r="H596" s="8"/>
      <c r="I596" s="8"/>
      <c r="J596" s="8"/>
      <c r="K596" s="8"/>
      <c r="L596" s="8"/>
      <c r="M596" s="8"/>
      <c r="N596" s="8"/>
      <c r="O596" s="8"/>
      <c r="P596" s="8"/>
      <c r="Q596" s="8"/>
      <c r="R596" s="8"/>
      <c r="S596" s="8"/>
      <c r="T596" s="22"/>
      <c r="U596" s="8"/>
      <c r="V596" s="8"/>
      <c r="W596" s="8"/>
      <c r="X596" s="8"/>
      <c r="Y596" s="8"/>
      <c r="Z596" s="8"/>
      <c r="AA596" s="8"/>
      <c r="AB596" s="8"/>
      <c r="AC596" s="8"/>
    </row>
    <row r="597" spans="1:29" ht="18" customHeight="1" x14ac:dyDescent="0.2">
      <c r="A597" s="8"/>
      <c r="B597" s="16"/>
      <c r="C597" s="15"/>
      <c r="D597" s="17"/>
      <c r="E597" s="17"/>
      <c r="F597" s="8"/>
      <c r="G597" s="18"/>
      <c r="H597" s="8"/>
      <c r="I597" s="8"/>
      <c r="J597" s="8"/>
      <c r="K597" s="8"/>
      <c r="L597" s="8"/>
      <c r="M597" s="8"/>
      <c r="N597" s="8"/>
      <c r="O597" s="8"/>
      <c r="P597" s="8"/>
      <c r="Q597" s="8"/>
      <c r="R597" s="8"/>
      <c r="S597" s="8"/>
      <c r="T597" s="22"/>
      <c r="U597" s="8"/>
      <c r="V597" s="8"/>
      <c r="W597" s="8"/>
      <c r="X597" s="8"/>
      <c r="Y597" s="8"/>
      <c r="Z597" s="8"/>
      <c r="AA597" s="8"/>
      <c r="AB597" s="8"/>
      <c r="AC597" s="8"/>
    </row>
    <row r="598" spans="1:29" ht="18" customHeight="1" x14ac:dyDescent="0.2">
      <c r="A598" s="8"/>
      <c r="B598" s="16"/>
      <c r="C598" s="15"/>
      <c r="D598" s="17"/>
      <c r="E598" s="17"/>
      <c r="F598" s="8"/>
      <c r="G598" s="18"/>
      <c r="H598" s="8"/>
      <c r="I598" s="8"/>
      <c r="J598" s="8"/>
      <c r="K598" s="8"/>
      <c r="L598" s="8"/>
      <c r="M598" s="8"/>
      <c r="N598" s="8"/>
      <c r="O598" s="8"/>
      <c r="P598" s="8"/>
      <c r="Q598" s="8"/>
      <c r="R598" s="8"/>
      <c r="S598" s="8"/>
      <c r="T598" s="22"/>
      <c r="U598" s="8"/>
      <c r="V598" s="8"/>
      <c r="W598" s="8"/>
      <c r="X598" s="8"/>
      <c r="Y598" s="8"/>
      <c r="Z598" s="8"/>
      <c r="AA598" s="8"/>
      <c r="AB598" s="8"/>
      <c r="AC598" s="8"/>
    </row>
    <row r="599" spans="1:29" ht="18" customHeight="1" x14ac:dyDescent="0.2">
      <c r="A599" s="8"/>
      <c r="B599" s="16"/>
      <c r="C599" s="15"/>
      <c r="D599" s="17"/>
      <c r="E599" s="17"/>
      <c r="F599" s="8"/>
      <c r="G599" s="18"/>
      <c r="H599" s="8"/>
      <c r="I599" s="8"/>
      <c r="J599" s="8"/>
      <c r="K599" s="8"/>
      <c r="L599" s="8"/>
      <c r="M599" s="8"/>
      <c r="N599" s="8"/>
      <c r="O599" s="8"/>
      <c r="P599" s="8"/>
      <c r="Q599" s="8"/>
      <c r="R599" s="8"/>
      <c r="S599" s="8"/>
      <c r="T599" s="22"/>
      <c r="U599" s="8"/>
      <c r="V599" s="8"/>
      <c r="W599" s="8"/>
      <c r="X599" s="8"/>
      <c r="Y599" s="8"/>
      <c r="Z599" s="8"/>
      <c r="AA599" s="8"/>
      <c r="AB599" s="8"/>
      <c r="AC599" s="8"/>
    </row>
    <row r="600" spans="1:29" ht="18" customHeight="1" x14ac:dyDescent="0.2">
      <c r="A600" s="8"/>
      <c r="B600" s="16"/>
      <c r="C600" s="15"/>
      <c r="D600" s="17"/>
      <c r="E600" s="17"/>
      <c r="F600" s="8"/>
      <c r="G600" s="18"/>
      <c r="H600" s="8"/>
      <c r="I600" s="8"/>
      <c r="J600" s="8"/>
      <c r="K600" s="8"/>
      <c r="L600" s="8"/>
      <c r="M600" s="8"/>
      <c r="N600" s="8"/>
      <c r="O600" s="8"/>
      <c r="P600" s="8"/>
      <c r="Q600" s="8"/>
      <c r="R600" s="8"/>
      <c r="S600" s="8"/>
      <c r="T600" s="22"/>
      <c r="U600" s="8"/>
      <c r="V600" s="8"/>
      <c r="W600" s="8"/>
      <c r="X600" s="8"/>
      <c r="Y600" s="8"/>
      <c r="Z600" s="8"/>
      <c r="AA600" s="8"/>
      <c r="AB600" s="8"/>
      <c r="AC600" s="8"/>
    </row>
    <row r="601" spans="1:29" ht="18" customHeight="1" x14ac:dyDescent="0.2">
      <c r="A601" s="8"/>
      <c r="B601" s="16"/>
      <c r="C601" s="15"/>
      <c r="D601" s="17"/>
      <c r="E601" s="17"/>
      <c r="F601" s="8"/>
      <c r="G601" s="18"/>
      <c r="H601" s="8"/>
      <c r="I601" s="8"/>
      <c r="J601" s="8"/>
      <c r="K601" s="8"/>
      <c r="L601" s="8"/>
      <c r="M601" s="8"/>
      <c r="N601" s="8"/>
      <c r="O601" s="8"/>
      <c r="P601" s="8"/>
      <c r="Q601" s="8"/>
      <c r="R601" s="8"/>
      <c r="S601" s="8"/>
      <c r="T601" s="22"/>
      <c r="U601" s="8"/>
      <c r="V601" s="8"/>
      <c r="W601" s="8"/>
      <c r="X601" s="8"/>
      <c r="Y601" s="8"/>
      <c r="Z601" s="8"/>
      <c r="AA601" s="8"/>
      <c r="AB601" s="8"/>
      <c r="AC601" s="8"/>
    </row>
    <row r="602" spans="1:29" ht="18" customHeight="1" x14ac:dyDescent="0.2">
      <c r="A602" s="8"/>
      <c r="B602" s="16"/>
      <c r="C602" s="15"/>
      <c r="D602" s="17"/>
      <c r="E602" s="17"/>
      <c r="F602" s="8"/>
      <c r="G602" s="18"/>
      <c r="H602" s="8"/>
      <c r="I602" s="8"/>
      <c r="J602" s="8"/>
      <c r="K602" s="8"/>
      <c r="L602" s="8"/>
      <c r="M602" s="8"/>
      <c r="N602" s="8"/>
      <c r="O602" s="8"/>
      <c r="P602" s="8"/>
      <c r="Q602" s="8"/>
      <c r="R602" s="8"/>
      <c r="S602" s="8"/>
      <c r="T602" s="22"/>
      <c r="U602" s="8"/>
      <c r="V602" s="8"/>
      <c r="W602" s="8"/>
      <c r="X602" s="8"/>
      <c r="Y602" s="8"/>
      <c r="Z602" s="8"/>
      <c r="AA602" s="8"/>
      <c r="AB602" s="8"/>
      <c r="AC602" s="8"/>
    </row>
    <row r="603" spans="1:29" ht="18" customHeight="1" x14ac:dyDescent="0.2">
      <c r="A603" s="8"/>
      <c r="B603" s="16"/>
      <c r="C603" s="15"/>
      <c r="D603" s="17"/>
      <c r="E603" s="17"/>
      <c r="F603" s="8"/>
      <c r="G603" s="18"/>
      <c r="H603" s="8"/>
      <c r="I603" s="8"/>
      <c r="J603" s="8"/>
      <c r="K603" s="8"/>
      <c r="L603" s="8"/>
      <c r="M603" s="8"/>
      <c r="N603" s="8"/>
      <c r="O603" s="8"/>
      <c r="P603" s="8"/>
      <c r="Q603" s="8"/>
      <c r="R603" s="8"/>
      <c r="S603" s="8"/>
      <c r="T603" s="22"/>
      <c r="U603" s="8"/>
      <c r="V603" s="8"/>
      <c r="W603" s="8"/>
      <c r="X603" s="8"/>
      <c r="Y603" s="8"/>
      <c r="Z603" s="8"/>
      <c r="AA603" s="8"/>
      <c r="AB603" s="8"/>
      <c r="AC603" s="8"/>
    </row>
    <row r="604" spans="1:29" ht="18" customHeight="1" x14ac:dyDescent="0.2">
      <c r="A604" s="8"/>
      <c r="B604" s="16"/>
      <c r="C604" s="15"/>
      <c r="D604" s="17"/>
      <c r="E604" s="17"/>
      <c r="F604" s="8"/>
      <c r="G604" s="18"/>
      <c r="H604" s="8"/>
      <c r="I604" s="8"/>
      <c r="J604" s="8"/>
      <c r="K604" s="8"/>
      <c r="L604" s="8"/>
      <c r="M604" s="8"/>
      <c r="N604" s="8"/>
      <c r="O604" s="8"/>
      <c r="P604" s="8"/>
      <c r="Q604" s="8"/>
      <c r="R604" s="8"/>
      <c r="S604" s="8"/>
      <c r="T604" s="22"/>
      <c r="U604" s="8"/>
      <c r="V604" s="8"/>
      <c r="W604" s="8"/>
      <c r="X604" s="8"/>
      <c r="Y604" s="8"/>
      <c r="Z604" s="8"/>
      <c r="AA604" s="8"/>
      <c r="AB604" s="8"/>
      <c r="AC604" s="8"/>
    </row>
    <row r="605" spans="1:29" ht="18" customHeight="1" x14ac:dyDescent="0.2">
      <c r="A605" s="8"/>
      <c r="B605" s="16"/>
      <c r="C605" s="15"/>
      <c r="D605" s="17"/>
      <c r="E605" s="17"/>
      <c r="F605" s="8"/>
      <c r="G605" s="18"/>
      <c r="H605" s="8"/>
      <c r="I605" s="8"/>
      <c r="J605" s="8"/>
      <c r="K605" s="8"/>
      <c r="L605" s="8"/>
      <c r="M605" s="8"/>
      <c r="N605" s="8"/>
      <c r="O605" s="8"/>
      <c r="P605" s="8"/>
      <c r="Q605" s="8"/>
      <c r="R605" s="8"/>
      <c r="S605" s="8"/>
      <c r="T605" s="22"/>
      <c r="U605" s="8"/>
      <c r="V605" s="8"/>
      <c r="W605" s="8"/>
      <c r="X605" s="8"/>
      <c r="Y605" s="8"/>
      <c r="Z605" s="8"/>
      <c r="AA605" s="8"/>
      <c r="AB605" s="8"/>
      <c r="AC605" s="8"/>
    </row>
    <row r="606" spans="1:29" ht="18" customHeight="1" x14ac:dyDescent="0.2">
      <c r="A606" s="8"/>
      <c r="B606" s="16"/>
      <c r="C606" s="15"/>
      <c r="D606" s="17"/>
      <c r="E606" s="17"/>
      <c r="F606" s="8"/>
      <c r="G606" s="18"/>
      <c r="H606" s="8"/>
      <c r="I606" s="8"/>
      <c r="J606" s="8"/>
      <c r="K606" s="8"/>
      <c r="L606" s="8"/>
      <c r="M606" s="8"/>
      <c r="N606" s="8"/>
      <c r="O606" s="8"/>
      <c r="P606" s="8"/>
      <c r="Q606" s="8"/>
      <c r="R606" s="8"/>
      <c r="S606" s="8"/>
      <c r="T606" s="22"/>
      <c r="U606" s="8"/>
      <c r="V606" s="8"/>
      <c r="W606" s="8"/>
      <c r="X606" s="8"/>
      <c r="Y606" s="8"/>
      <c r="Z606" s="8"/>
      <c r="AA606" s="8"/>
      <c r="AB606" s="8"/>
      <c r="AC606" s="8"/>
    </row>
    <row r="607" spans="1:29" ht="18" customHeight="1" x14ac:dyDescent="0.2">
      <c r="A607" s="8"/>
      <c r="B607" s="16"/>
      <c r="C607" s="15"/>
      <c r="D607" s="17"/>
      <c r="E607" s="17"/>
      <c r="F607" s="8"/>
      <c r="G607" s="18"/>
      <c r="H607" s="8"/>
      <c r="I607" s="8"/>
      <c r="J607" s="8"/>
      <c r="K607" s="8"/>
      <c r="L607" s="8"/>
      <c r="M607" s="8"/>
      <c r="N607" s="8"/>
      <c r="O607" s="8"/>
      <c r="P607" s="8"/>
      <c r="Q607" s="8"/>
      <c r="R607" s="8"/>
      <c r="S607" s="8"/>
      <c r="T607" s="22"/>
      <c r="U607" s="8"/>
      <c r="V607" s="8"/>
      <c r="W607" s="8"/>
      <c r="X607" s="8"/>
      <c r="Y607" s="8"/>
      <c r="Z607" s="8"/>
      <c r="AA607" s="8"/>
      <c r="AB607" s="8"/>
      <c r="AC607" s="8"/>
    </row>
    <row r="608" spans="1:29" ht="18" customHeight="1" x14ac:dyDescent="0.2">
      <c r="A608" s="8"/>
      <c r="B608" s="16"/>
      <c r="C608" s="15"/>
      <c r="D608" s="17"/>
      <c r="E608" s="17"/>
      <c r="F608" s="8"/>
      <c r="G608" s="18"/>
      <c r="H608" s="8"/>
      <c r="I608" s="8"/>
      <c r="J608" s="8"/>
      <c r="K608" s="8"/>
      <c r="L608" s="8"/>
      <c r="M608" s="8"/>
      <c r="N608" s="8"/>
      <c r="O608" s="8"/>
      <c r="P608" s="8"/>
      <c r="Q608" s="8"/>
      <c r="R608" s="8"/>
      <c r="S608" s="8"/>
      <c r="T608" s="22"/>
      <c r="U608" s="8"/>
      <c r="V608" s="8"/>
      <c r="W608" s="8"/>
      <c r="X608" s="8"/>
      <c r="Y608" s="8"/>
      <c r="Z608" s="8"/>
      <c r="AA608" s="8"/>
      <c r="AB608" s="8"/>
      <c r="AC608" s="8"/>
    </row>
    <row r="609" spans="1:29" ht="18" customHeight="1" x14ac:dyDescent="0.2">
      <c r="A609" s="8"/>
      <c r="B609" s="16"/>
      <c r="C609" s="15"/>
      <c r="D609" s="17"/>
      <c r="E609" s="17"/>
      <c r="F609" s="8"/>
      <c r="G609" s="18"/>
      <c r="H609" s="8"/>
      <c r="I609" s="8"/>
      <c r="J609" s="8"/>
      <c r="K609" s="8"/>
      <c r="L609" s="8"/>
      <c r="M609" s="8"/>
      <c r="N609" s="8"/>
      <c r="O609" s="8"/>
      <c r="P609" s="8"/>
      <c r="Q609" s="8"/>
      <c r="R609" s="8"/>
      <c r="S609" s="8"/>
      <c r="T609" s="22"/>
      <c r="U609" s="8"/>
      <c r="V609" s="8"/>
      <c r="W609" s="8"/>
      <c r="X609" s="8"/>
      <c r="Y609" s="8"/>
      <c r="Z609" s="8"/>
      <c r="AA609" s="8"/>
      <c r="AB609" s="8"/>
      <c r="AC609" s="8"/>
    </row>
    <row r="610" spans="1:29" ht="18" customHeight="1" x14ac:dyDescent="0.2">
      <c r="A610" s="8"/>
      <c r="B610" s="16"/>
      <c r="C610" s="15"/>
      <c r="D610" s="17"/>
      <c r="E610" s="17"/>
      <c r="F610" s="8"/>
      <c r="G610" s="18"/>
      <c r="H610" s="8"/>
      <c r="I610" s="8"/>
      <c r="J610" s="8"/>
      <c r="K610" s="8"/>
      <c r="L610" s="8"/>
      <c r="M610" s="8"/>
      <c r="N610" s="8"/>
      <c r="O610" s="8"/>
      <c r="P610" s="8"/>
      <c r="Q610" s="8"/>
      <c r="R610" s="8"/>
      <c r="S610" s="8"/>
      <c r="T610" s="22"/>
      <c r="U610" s="8"/>
      <c r="V610" s="8"/>
      <c r="W610" s="8"/>
      <c r="X610" s="8"/>
      <c r="Y610" s="8"/>
      <c r="Z610" s="8"/>
      <c r="AA610" s="8"/>
      <c r="AB610" s="8"/>
      <c r="AC610" s="8"/>
    </row>
    <row r="611" spans="1:29" ht="18" customHeight="1" x14ac:dyDescent="0.2">
      <c r="A611" s="8"/>
      <c r="B611" s="16"/>
      <c r="C611" s="15"/>
      <c r="D611" s="17"/>
      <c r="E611" s="17"/>
      <c r="F611" s="8"/>
      <c r="G611" s="18"/>
      <c r="H611" s="8"/>
      <c r="I611" s="8"/>
      <c r="J611" s="8"/>
      <c r="K611" s="8"/>
      <c r="L611" s="8"/>
      <c r="M611" s="8"/>
      <c r="N611" s="8"/>
      <c r="O611" s="8"/>
      <c r="P611" s="8"/>
      <c r="Q611" s="8"/>
      <c r="R611" s="8"/>
      <c r="S611" s="8"/>
      <c r="T611" s="22"/>
      <c r="U611" s="8"/>
      <c r="V611" s="8"/>
      <c r="W611" s="8"/>
      <c r="X611" s="8"/>
      <c r="Y611" s="8"/>
      <c r="Z611" s="8"/>
      <c r="AA611" s="8"/>
      <c r="AB611" s="8"/>
      <c r="AC611" s="8"/>
    </row>
    <row r="612" spans="1:29" ht="18" customHeight="1" x14ac:dyDescent="0.2">
      <c r="A612" s="8"/>
      <c r="B612" s="16"/>
      <c r="C612" s="15"/>
      <c r="D612" s="17"/>
      <c r="E612" s="17"/>
      <c r="F612" s="8"/>
      <c r="G612" s="18"/>
      <c r="H612" s="8"/>
      <c r="I612" s="8"/>
      <c r="J612" s="8"/>
      <c r="K612" s="8"/>
      <c r="L612" s="8"/>
      <c r="M612" s="8"/>
      <c r="N612" s="8"/>
      <c r="O612" s="8"/>
      <c r="P612" s="8"/>
      <c r="Q612" s="8"/>
      <c r="R612" s="8"/>
      <c r="S612" s="8"/>
      <c r="T612" s="22"/>
      <c r="U612" s="8"/>
      <c r="V612" s="8"/>
      <c r="W612" s="8"/>
      <c r="X612" s="8"/>
      <c r="Y612" s="8"/>
      <c r="Z612" s="8"/>
      <c r="AA612" s="8"/>
      <c r="AB612" s="8"/>
      <c r="AC612" s="8"/>
    </row>
    <row r="613" spans="1:29" ht="18" customHeight="1" x14ac:dyDescent="0.2">
      <c r="A613" s="8"/>
      <c r="B613" s="16"/>
      <c r="C613" s="15"/>
      <c r="D613" s="17"/>
      <c r="E613" s="17"/>
      <c r="F613" s="8"/>
      <c r="G613" s="18"/>
      <c r="H613" s="8"/>
      <c r="I613" s="8"/>
      <c r="J613" s="8"/>
      <c r="K613" s="8"/>
      <c r="L613" s="8"/>
      <c r="M613" s="8"/>
      <c r="N613" s="8"/>
      <c r="O613" s="8"/>
      <c r="P613" s="8"/>
      <c r="Q613" s="8"/>
      <c r="R613" s="8"/>
      <c r="S613" s="8"/>
      <c r="T613" s="22"/>
      <c r="U613" s="8"/>
      <c r="V613" s="8"/>
      <c r="W613" s="8"/>
      <c r="X613" s="8"/>
      <c r="Y613" s="8"/>
      <c r="Z613" s="8"/>
      <c r="AA613" s="8"/>
      <c r="AB613" s="8"/>
      <c r="AC613" s="8"/>
    </row>
    <row r="614" spans="1:29" ht="18" customHeight="1" x14ac:dyDescent="0.2">
      <c r="A614" s="8"/>
      <c r="B614" s="16"/>
      <c r="C614" s="15"/>
      <c r="D614" s="17"/>
      <c r="E614" s="17"/>
      <c r="F614" s="8"/>
      <c r="G614" s="18"/>
      <c r="H614" s="8"/>
      <c r="I614" s="8"/>
      <c r="J614" s="8"/>
      <c r="K614" s="8"/>
      <c r="L614" s="8"/>
      <c r="M614" s="8"/>
      <c r="N614" s="8"/>
      <c r="O614" s="8"/>
      <c r="P614" s="8"/>
      <c r="Q614" s="8"/>
      <c r="R614" s="8"/>
      <c r="S614" s="8"/>
      <c r="T614" s="22"/>
      <c r="U614" s="8"/>
      <c r="V614" s="8"/>
      <c r="W614" s="8"/>
      <c r="X614" s="8"/>
      <c r="Y614" s="8"/>
      <c r="Z614" s="8"/>
      <c r="AA614" s="8"/>
      <c r="AB614" s="8"/>
      <c r="AC614" s="8"/>
    </row>
    <row r="615" spans="1:29" ht="18" customHeight="1" x14ac:dyDescent="0.2">
      <c r="A615" s="8"/>
      <c r="B615" s="16"/>
      <c r="C615" s="15"/>
      <c r="D615" s="17"/>
      <c r="E615" s="17"/>
      <c r="F615" s="8"/>
      <c r="G615" s="18"/>
      <c r="H615" s="8"/>
      <c r="I615" s="8"/>
      <c r="J615" s="8"/>
      <c r="K615" s="8"/>
      <c r="L615" s="8"/>
      <c r="M615" s="8"/>
      <c r="N615" s="8"/>
      <c r="O615" s="8"/>
      <c r="P615" s="8"/>
      <c r="Q615" s="8"/>
      <c r="R615" s="8"/>
      <c r="S615" s="8"/>
      <c r="T615" s="22"/>
      <c r="U615" s="8"/>
      <c r="V615" s="8"/>
      <c r="W615" s="8"/>
      <c r="X615" s="8"/>
      <c r="Y615" s="8"/>
      <c r="Z615" s="8"/>
      <c r="AA615" s="8"/>
      <c r="AB615" s="8"/>
      <c r="AC615" s="8"/>
    </row>
    <row r="616" spans="1:29" ht="18" customHeight="1" x14ac:dyDescent="0.2">
      <c r="A616" s="8"/>
      <c r="B616" s="16"/>
      <c r="C616" s="15"/>
      <c r="D616" s="17"/>
      <c r="E616" s="17"/>
      <c r="F616" s="8"/>
      <c r="G616" s="18"/>
      <c r="H616" s="8"/>
      <c r="I616" s="8"/>
      <c r="J616" s="8"/>
      <c r="K616" s="8"/>
      <c r="L616" s="8"/>
      <c r="M616" s="8"/>
      <c r="N616" s="8"/>
      <c r="O616" s="8"/>
      <c r="P616" s="8"/>
      <c r="Q616" s="8"/>
      <c r="R616" s="8"/>
      <c r="S616" s="8"/>
      <c r="T616" s="22"/>
      <c r="U616" s="8"/>
      <c r="V616" s="8"/>
      <c r="W616" s="8"/>
      <c r="X616" s="8"/>
      <c r="Y616" s="8"/>
      <c r="Z616" s="8"/>
      <c r="AA616" s="8"/>
      <c r="AB616" s="8"/>
      <c r="AC616" s="8"/>
    </row>
    <row r="617" spans="1:29" ht="18" customHeight="1" x14ac:dyDescent="0.2">
      <c r="A617" s="8"/>
      <c r="B617" s="16"/>
      <c r="C617" s="15"/>
      <c r="D617" s="17"/>
      <c r="E617" s="17"/>
      <c r="F617" s="8"/>
      <c r="G617" s="18"/>
      <c r="H617" s="8"/>
      <c r="I617" s="8"/>
      <c r="J617" s="8"/>
      <c r="K617" s="8"/>
      <c r="L617" s="8"/>
      <c r="M617" s="8"/>
      <c r="N617" s="8"/>
      <c r="O617" s="8"/>
      <c r="P617" s="8"/>
      <c r="Q617" s="8"/>
      <c r="R617" s="8"/>
      <c r="S617" s="8"/>
      <c r="T617" s="22"/>
      <c r="U617" s="8"/>
      <c r="V617" s="8"/>
      <c r="W617" s="8"/>
      <c r="X617" s="8"/>
      <c r="Y617" s="8"/>
      <c r="Z617" s="8"/>
      <c r="AA617" s="8"/>
      <c r="AB617" s="8"/>
      <c r="AC617" s="8"/>
    </row>
    <row r="618" spans="1:29" ht="18" customHeight="1" x14ac:dyDescent="0.2">
      <c r="A618" s="8"/>
      <c r="B618" s="16"/>
      <c r="C618" s="15"/>
      <c r="D618" s="17"/>
      <c r="E618" s="17"/>
      <c r="F618" s="8"/>
      <c r="G618" s="18"/>
      <c r="H618" s="8"/>
      <c r="I618" s="8"/>
      <c r="J618" s="8"/>
      <c r="K618" s="8"/>
      <c r="L618" s="8"/>
      <c r="M618" s="8"/>
      <c r="N618" s="8"/>
      <c r="O618" s="8"/>
      <c r="P618" s="8"/>
      <c r="Q618" s="8"/>
      <c r="R618" s="8"/>
      <c r="S618" s="8"/>
      <c r="T618" s="22"/>
      <c r="U618" s="8"/>
      <c r="V618" s="8"/>
      <c r="W618" s="8"/>
      <c r="X618" s="8"/>
      <c r="Y618" s="8"/>
      <c r="Z618" s="8"/>
      <c r="AA618" s="8"/>
      <c r="AB618" s="8"/>
      <c r="AC618" s="8"/>
    </row>
    <row r="619" spans="1:29" ht="18" customHeight="1" x14ac:dyDescent="0.2">
      <c r="A619" s="8"/>
      <c r="B619" s="16"/>
      <c r="C619" s="15"/>
      <c r="D619" s="17"/>
      <c r="E619" s="17"/>
      <c r="F619" s="8"/>
      <c r="G619" s="18"/>
      <c r="H619" s="8"/>
      <c r="I619" s="8"/>
      <c r="J619" s="8"/>
      <c r="K619" s="8"/>
      <c r="L619" s="8"/>
      <c r="M619" s="8"/>
      <c r="N619" s="8"/>
      <c r="O619" s="8"/>
      <c r="P619" s="8"/>
      <c r="Q619" s="8"/>
      <c r="R619" s="8"/>
      <c r="S619" s="8"/>
      <c r="T619" s="22"/>
      <c r="U619" s="8"/>
      <c r="V619" s="8"/>
      <c r="W619" s="8"/>
      <c r="X619" s="8"/>
      <c r="Y619" s="8"/>
      <c r="Z619" s="8"/>
      <c r="AA619" s="8"/>
      <c r="AB619" s="8"/>
      <c r="AC619" s="8"/>
    </row>
    <row r="620" spans="1:29" ht="18" customHeight="1" x14ac:dyDescent="0.2">
      <c r="A620" s="8"/>
      <c r="B620" s="16"/>
      <c r="C620" s="15"/>
      <c r="D620" s="17"/>
      <c r="E620" s="17"/>
      <c r="F620" s="8"/>
      <c r="G620" s="18"/>
      <c r="H620" s="8"/>
      <c r="I620" s="8"/>
      <c r="J620" s="8"/>
      <c r="K620" s="8"/>
      <c r="L620" s="8"/>
      <c r="M620" s="8"/>
      <c r="N620" s="8"/>
      <c r="O620" s="8"/>
      <c r="P620" s="8"/>
      <c r="Q620" s="8"/>
      <c r="R620" s="8"/>
      <c r="S620" s="8"/>
      <c r="T620" s="22"/>
      <c r="U620" s="8"/>
      <c r="V620" s="8"/>
      <c r="W620" s="8"/>
      <c r="X620" s="8"/>
      <c r="Y620" s="8"/>
      <c r="Z620" s="8"/>
      <c r="AA620" s="8"/>
      <c r="AB620" s="8"/>
      <c r="AC620" s="8"/>
    </row>
    <row r="621" spans="1:29" ht="18" customHeight="1" x14ac:dyDescent="0.2">
      <c r="A621" s="8"/>
      <c r="B621" s="16"/>
      <c r="C621" s="15"/>
      <c r="D621" s="17"/>
      <c r="E621" s="17"/>
      <c r="F621" s="8"/>
      <c r="G621" s="18"/>
      <c r="H621" s="8"/>
      <c r="I621" s="8"/>
      <c r="J621" s="8"/>
      <c r="K621" s="8"/>
      <c r="L621" s="8"/>
      <c r="M621" s="8"/>
      <c r="N621" s="8"/>
      <c r="O621" s="8"/>
      <c r="P621" s="8"/>
      <c r="Q621" s="8"/>
      <c r="R621" s="8"/>
      <c r="S621" s="8"/>
      <c r="T621" s="22"/>
      <c r="U621" s="8"/>
      <c r="V621" s="8"/>
      <c r="W621" s="8"/>
      <c r="X621" s="8"/>
      <c r="Y621" s="8"/>
      <c r="Z621" s="8"/>
      <c r="AA621" s="8"/>
      <c r="AB621" s="8"/>
      <c r="AC621" s="8"/>
    </row>
    <row r="622" spans="1:29" ht="18" customHeight="1" x14ac:dyDescent="0.2">
      <c r="A622" s="8"/>
      <c r="B622" s="16"/>
      <c r="C622" s="15"/>
      <c r="D622" s="17"/>
      <c r="E622" s="17"/>
      <c r="F622" s="8"/>
      <c r="G622" s="18"/>
      <c r="H622" s="8"/>
      <c r="I622" s="8"/>
      <c r="J622" s="8"/>
      <c r="K622" s="8"/>
      <c r="L622" s="8"/>
      <c r="M622" s="8"/>
      <c r="N622" s="8"/>
      <c r="O622" s="8"/>
      <c r="P622" s="8"/>
      <c r="Q622" s="8"/>
      <c r="R622" s="8"/>
      <c r="S622" s="8"/>
      <c r="T622" s="22"/>
      <c r="U622" s="8"/>
      <c r="V622" s="8"/>
      <c r="W622" s="8"/>
      <c r="X622" s="8"/>
      <c r="Y622" s="8"/>
      <c r="Z622" s="8"/>
      <c r="AA622" s="8"/>
      <c r="AB622" s="8"/>
      <c r="AC622" s="8"/>
    </row>
    <row r="623" spans="1:29" ht="18" customHeight="1" x14ac:dyDescent="0.2">
      <c r="A623" s="8"/>
      <c r="B623" s="16"/>
      <c r="C623" s="15"/>
      <c r="D623" s="17"/>
      <c r="E623" s="17"/>
      <c r="F623" s="8"/>
      <c r="G623" s="18"/>
      <c r="H623" s="8"/>
      <c r="I623" s="8"/>
      <c r="J623" s="8"/>
      <c r="K623" s="8"/>
      <c r="L623" s="8"/>
      <c r="M623" s="8"/>
      <c r="N623" s="8"/>
      <c r="O623" s="8"/>
      <c r="P623" s="8"/>
      <c r="Q623" s="8"/>
      <c r="R623" s="8"/>
      <c r="S623" s="8"/>
      <c r="T623" s="22"/>
      <c r="U623" s="8"/>
      <c r="V623" s="8"/>
      <c r="W623" s="8"/>
      <c r="X623" s="8"/>
      <c r="Y623" s="8"/>
      <c r="Z623" s="8"/>
      <c r="AA623" s="8"/>
      <c r="AB623" s="8"/>
      <c r="AC623" s="8"/>
    </row>
    <row r="624" spans="1:29" ht="18" customHeight="1" x14ac:dyDescent="0.2">
      <c r="A624" s="8"/>
      <c r="B624" s="16"/>
      <c r="C624" s="15"/>
      <c r="D624" s="17"/>
      <c r="E624" s="17"/>
      <c r="F624" s="8"/>
      <c r="G624" s="18"/>
      <c r="H624" s="8"/>
      <c r="I624" s="8"/>
      <c r="J624" s="8"/>
      <c r="K624" s="8"/>
      <c r="L624" s="8"/>
      <c r="M624" s="8"/>
      <c r="N624" s="8"/>
      <c r="O624" s="8"/>
      <c r="P624" s="8"/>
      <c r="Q624" s="8"/>
      <c r="R624" s="8"/>
      <c r="S624" s="8"/>
      <c r="T624" s="22"/>
      <c r="U624" s="8"/>
      <c r="V624" s="8"/>
      <c r="W624" s="8"/>
      <c r="X624" s="8"/>
      <c r="Y624" s="8"/>
      <c r="Z624" s="8"/>
      <c r="AA624" s="8"/>
      <c r="AB624" s="8"/>
      <c r="AC624" s="8"/>
    </row>
    <row r="625" spans="1:29" ht="18" customHeight="1" x14ac:dyDescent="0.2">
      <c r="A625" s="8"/>
      <c r="B625" s="16"/>
      <c r="C625" s="15"/>
      <c r="D625" s="17"/>
      <c r="E625" s="17"/>
      <c r="F625" s="8"/>
      <c r="G625" s="18"/>
      <c r="H625" s="8"/>
      <c r="I625" s="8"/>
      <c r="J625" s="8"/>
      <c r="K625" s="8"/>
      <c r="L625" s="8"/>
      <c r="M625" s="8"/>
      <c r="N625" s="8"/>
      <c r="O625" s="8"/>
      <c r="P625" s="8"/>
      <c r="Q625" s="8"/>
      <c r="R625" s="8"/>
      <c r="S625" s="8"/>
      <c r="T625" s="22"/>
      <c r="U625" s="8"/>
      <c r="V625" s="8"/>
      <c r="W625" s="8"/>
      <c r="X625" s="8"/>
      <c r="Y625" s="8"/>
      <c r="Z625" s="8"/>
      <c r="AA625" s="8"/>
      <c r="AB625" s="8"/>
      <c r="AC625" s="8"/>
    </row>
    <row r="626" spans="1:29" ht="18" customHeight="1" x14ac:dyDescent="0.2">
      <c r="A626" s="8"/>
      <c r="B626" s="16"/>
      <c r="C626" s="15"/>
      <c r="D626" s="17"/>
      <c r="E626" s="17"/>
      <c r="F626" s="8"/>
      <c r="G626" s="18"/>
      <c r="H626" s="8"/>
      <c r="I626" s="8"/>
      <c r="J626" s="8"/>
      <c r="K626" s="8"/>
      <c r="L626" s="8"/>
      <c r="M626" s="8"/>
      <c r="N626" s="8"/>
      <c r="O626" s="8"/>
      <c r="P626" s="8"/>
      <c r="Q626" s="8"/>
      <c r="R626" s="8"/>
      <c r="S626" s="8"/>
      <c r="T626" s="22"/>
      <c r="U626" s="8"/>
      <c r="V626" s="8"/>
      <c r="W626" s="8"/>
      <c r="X626" s="8"/>
      <c r="Y626" s="8"/>
      <c r="Z626" s="8"/>
      <c r="AA626" s="8"/>
      <c r="AB626" s="8"/>
      <c r="AC626" s="8"/>
    </row>
    <row r="627" spans="1:29" ht="18" customHeight="1" x14ac:dyDescent="0.2">
      <c r="A627" s="8"/>
      <c r="B627" s="16"/>
      <c r="C627" s="15"/>
      <c r="D627" s="17"/>
      <c r="E627" s="17"/>
      <c r="F627" s="8"/>
      <c r="G627" s="18"/>
      <c r="H627" s="8"/>
      <c r="I627" s="8"/>
      <c r="J627" s="8"/>
      <c r="K627" s="8"/>
      <c r="L627" s="8"/>
      <c r="M627" s="8"/>
      <c r="N627" s="8"/>
      <c r="O627" s="8"/>
      <c r="P627" s="8"/>
      <c r="Q627" s="8"/>
      <c r="R627" s="8"/>
      <c r="S627" s="8"/>
      <c r="T627" s="22"/>
      <c r="U627" s="8"/>
      <c r="V627" s="8"/>
      <c r="W627" s="8"/>
      <c r="X627" s="8"/>
      <c r="Y627" s="8"/>
      <c r="Z627" s="8"/>
      <c r="AA627" s="8"/>
      <c r="AB627" s="8"/>
      <c r="AC627" s="8"/>
    </row>
    <row r="628" spans="1:29" ht="18" customHeight="1" x14ac:dyDescent="0.2">
      <c r="A628" s="8"/>
      <c r="B628" s="16"/>
      <c r="C628" s="15"/>
      <c r="D628" s="17"/>
      <c r="E628" s="17"/>
      <c r="F628" s="8"/>
      <c r="G628" s="18"/>
      <c r="H628" s="8"/>
      <c r="I628" s="8"/>
      <c r="J628" s="8"/>
      <c r="K628" s="8"/>
      <c r="L628" s="8"/>
      <c r="M628" s="8"/>
      <c r="N628" s="8"/>
      <c r="O628" s="8"/>
      <c r="P628" s="8"/>
      <c r="Q628" s="8"/>
      <c r="R628" s="8"/>
      <c r="S628" s="8"/>
      <c r="T628" s="22"/>
      <c r="U628" s="8"/>
      <c r="V628" s="8"/>
      <c r="W628" s="8"/>
      <c r="X628" s="8"/>
      <c r="Y628" s="8"/>
      <c r="Z628" s="8"/>
      <c r="AA628" s="8"/>
      <c r="AB628" s="8"/>
      <c r="AC628" s="8"/>
    </row>
    <row r="629" spans="1:29" ht="18" customHeight="1" x14ac:dyDescent="0.2">
      <c r="A629" s="8"/>
      <c r="B629" s="16"/>
      <c r="C629" s="15"/>
      <c r="D629" s="17"/>
      <c r="E629" s="17"/>
      <c r="F629" s="8"/>
      <c r="G629" s="18"/>
      <c r="H629" s="8"/>
      <c r="I629" s="8"/>
      <c r="J629" s="8"/>
      <c r="K629" s="8"/>
      <c r="L629" s="8"/>
      <c r="M629" s="8"/>
      <c r="N629" s="8"/>
      <c r="O629" s="8"/>
      <c r="P629" s="8"/>
      <c r="Q629" s="8"/>
      <c r="R629" s="8"/>
      <c r="S629" s="8"/>
      <c r="T629" s="22"/>
      <c r="U629" s="8"/>
      <c r="V629" s="8"/>
      <c r="W629" s="8"/>
      <c r="X629" s="8"/>
      <c r="Y629" s="8"/>
      <c r="Z629" s="8"/>
      <c r="AA629" s="8"/>
      <c r="AB629" s="8"/>
      <c r="AC629" s="8"/>
    </row>
    <row r="630" spans="1:29" ht="18" customHeight="1" x14ac:dyDescent="0.2">
      <c r="A630" s="8"/>
      <c r="B630" s="16"/>
      <c r="C630" s="15"/>
      <c r="D630" s="17"/>
      <c r="E630" s="17"/>
      <c r="F630" s="8"/>
      <c r="G630" s="18"/>
      <c r="H630" s="8"/>
      <c r="I630" s="8"/>
      <c r="J630" s="8"/>
      <c r="K630" s="8"/>
      <c r="L630" s="8"/>
      <c r="M630" s="8"/>
      <c r="N630" s="8"/>
      <c r="O630" s="8"/>
      <c r="P630" s="8"/>
      <c r="Q630" s="8"/>
      <c r="R630" s="8"/>
      <c r="S630" s="8"/>
      <c r="T630" s="22"/>
      <c r="U630" s="8"/>
      <c r="V630" s="8"/>
      <c r="W630" s="8"/>
      <c r="X630" s="8"/>
      <c r="Y630" s="8"/>
      <c r="Z630" s="8"/>
      <c r="AA630" s="8"/>
      <c r="AB630" s="8"/>
      <c r="AC630" s="8"/>
    </row>
    <row r="631" spans="1:29" ht="18" customHeight="1" x14ac:dyDescent="0.2">
      <c r="A631" s="8"/>
      <c r="B631" s="16"/>
      <c r="C631" s="15"/>
      <c r="D631" s="17"/>
      <c r="E631" s="17"/>
      <c r="F631" s="8"/>
      <c r="G631" s="18"/>
      <c r="H631" s="8"/>
      <c r="I631" s="8"/>
      <c r="J631" s="8"/>
      <c r="K631" s="8"/>
      <c r="L631" s="8"/>
      <c r="M631" s="8"/>
      <c r="N631" s="8"/>
      <c r="O631" s="8"/>
      <c r="P631" s="8"/>
      <c r="Q631" s="8"/>
      <c r="R631" s="8"/>
      <c r="S631" s="8"/>
      <c r="T631" s="22"/>
      <c r="U631" s="8"/>
      <c r="V631" s="8"/>
      <c r="W631" s="8"/>
      <c r="X631" s="8"/>
      <c r="Y631" s="8"/>
      <c r="Z631" s="8"/>
      <c r="AA631" s="8"/>
      <c r="AB631" s="8"/>
      <c r="AC631" s="8"/>
    </row>
    <row r="632" spans="1:29" ht="18" customHeight="1" x14ac:dyDescent="0.2">
      <c r="A632" s="8"/>
      <c r="B632" s="16"/>
      <c r="C632" s="15"/>
      <c r="D632" s="17"/>
      <c r="E632" s="17"/>
      <c r="F632" s="8"/>
      <c r="G632" s="18"/>
      <c r="H632" s="8"/>
      <c r="I632" s="8"/>
      <c r="J632" s="8"/>
      <c r="K632" s="8"/>
      <c r="L632" s="8"/>
      <c r="M632" s="8"/>
      <c r="N632" s="8"/>
      <c r="O632" s="8"/>
      <c r="P632" s="8"/>
      <c r="Q632" s="8"/>
      <c r="R632" s="8"/>
      <c r="S632" s="8"/>
      <c r="T632" s="22"/>
      <c r="U632" s="8"/>
      <c r="V632" s="8"/>
      <c r="W632" s="8"/>
      <c r="X632" s="8"/>
      <c r="Y632" s="8"/>
      <c r="Z632" s="8"/>
      <c r="AA632" s="8"/>
      <c r="AB632" s="8"/>
      <c r="AC632" s="8"/>
    </row>
    <row r="633" spans="1:29" ht="18" customHeight="1" x14ac:dyDescent="0.2">
      <c r="A633" s="8"/>
      <c r="B633" s="16"/>
      <c r="C633" s="15"/>
      <c r="D633" s="17"/>
      <c r="E633" s="17"/>
      <c r="F633" s="8"/>
      <c r="G633" s="18"/>
      <c r="H633" s="8"/>
      <c r="I633" s="8"/>
      <c r="J633" s="8"/>
      <c r="K633" s="8"/>
      <c r="L633" s="8"/>
      <c r="M633" s="8"/>
      <c r="N633" s="8"/>
      <c r="O633" s="8"/>
      <c r="P633" s="8"/>
      <c r="Q633" s="8"/>
      <c r="R633" s="8"/>
      <c r="S633" s="8"/>
      <c r="T633" s="22"/>
      <c r="U633" s="8"/>
      <c r="V633" s="8"/>
      <c r="W633" s="8"/>
      <c r="X633" s="8"/>
      <c r="Y633" s="8"/>
      <c r="Z633" s="8"/>
      <c r="AA633" s="8"/>
      <c r="AB633" s="8"/>
      <c r="AC633" s="8"/>
    </row>
    <row r="634" spans="1:29" ht="18" customHeight="1" x14ac:dyDescent="0.2">
      <c r="A634" s="8"/>
      <c r="B634" s="16"/>
      <c r="C634" s="15"/>
      <c r="D634" s="17"/>
      <c r="E634" s="17"/>
      <c r="F634" s="8"/>
      <c r="G634" s="18"/>
      <c r="H634" s="8"/>
      <c r="I634" s="8"/>
      <c r="J634" s="8"/>
      <c r="K634" s="8"/>
      <c r="L634" s="8"/>
      <c r="M634" s="8"/>
      <c r="N634" s="8"/>
      <c r="O634" s="8"/>
      <c r="P634" s="8"/>
      <c r="Q634" s="8"/>
      <c r="R634" s="8"/>
      <c r="S634" s="8"/>
      <c r="T634" s="22"/>
      <c r="U634" s="8"/>
      <c r="V634" s="8"/>
      <c r="W634" s="8"/>
      <c r="X634" s="8"/>
      <c r="Y634" s="8"/>
      <c r="Z634" s="8"/>
      <c r="AA634" s="8"/>
      <c r="AB634" s="8"/>
      <c r="AC634" s="8"/>
    </row>
    <row r="635" spans="1:29" ht="18" customHeight="1" x14ac:dyDescent="0.2">
      <c r="A635" s="8"/>
      <c r="B635" s="16"/>
      <c r="C635" s="15"/>
      <c r="D635" s="17"/>
      <c r="E635" s="17"/>
      <c r="F635" s="8"/>
      <c r="G635" s="18"/>
      <c r="H635" s="8"/>
      <c r="I635" s="8"/>
      <c r="J635" s="8"/>
      <c r="K635" s="8"/>
      <c r="L635" s="8"/>
      <c r="M635" s="8"/>
      <c r="N635" s="8"/>
      <c r="O635" s="8"/>
      <c r="P635" s="8"/>
      <c r="Q635" s="8"/>
      <c r="R635" s="8"/>
      <c r="S635" s="8"/>
      <c r="T635" s="22"/>
      <c r="U635" s="8"/>
      <c r="V635" s="8"/>
      <c r="W635" s="8"/>
      <c r="X635" s="8"/>
      <c r="Y635" s="8"/>
      <c r="Z635" s="8"/>
      <c r="AA635" s="8"/>
      <c r="AB635" s="8"/>
      <c r="AC635" s="8"/>
    </row>
    <row r="636" spans="1:29" ht="18" customHeight="1" x14ac:dyDescent="0.2">
      <c r="A636" s="8"/>
      <c r="B636" s="16"/>
      <c r="C636" s="15"/>
      <c r="D636" s="17"/>
      <c r="E636" s="17"/>
      <c r="F636" s="8"/>
      <c r="G636" s="18"/>
      <c r="H636" s="8"/>
      <c r="I636" s="8"/>
      <c r="J636" s="8"/>
      <c r="K636" s="8"/>
      <c r="L636" s="8"/>
      <c r="M636" s="8"/>
      <c r="N636" s="8"/>
      <c r="O636" s="8"/>
      <c r="P636" s="8"/>
      <c r="Q636" s="8"/>
      <c r="R636" s="8"/>
      <c r="S636" s="8"/>
      <c r="T636" s="22"/>
      <c r="U636" s="8"/>
      <c r="V636" s="8"/>
      <c r="W636" s="8"/>
      <c r="X636" s="8"/>
      <c r="Y636" s="8"/>
      <c r="Z636" s="8"/>
      <c r="AA636" s="8"/>
      <c r="AB636" s="8"/>
      <c r="AC636" s="8"/>
    </row>
    <row r="637" spans="1:29" ht="18" customHeight="1" x14ac:dyDescent="0.2">
      <c r="A637" s="8"/>
      <c r="B637" s="16"/>
      <c r="C637" s="15"/>
      <c r="D637" s="17"/>
      <c r="E637" s="17"/>
      <c r="F637" s="8"/>
      <c r="G637" s="18"/>
      <c r="H637" s="8"/>
      <c r="I637" s="8"/>
      <c r="J637" s="8"/>
      <c r="K637" s="8"/>
      <c r="L637" s="8"/>
      <c r="M637" s="8"/>
      <c r="N637" s="8"/>
      <c r="O637" s="8"/>
      <c r="P637" s="8"/>
      <c r="Q637" s="8"/>
      <c r="R637" s="8"/>
      <c r="S637" s="8"/>
      <c r="T637" s="22"/>
      <c r="U637" s="8"/>
      <c r="V637" s="8"/>
      <c r="W637" s="8"/>
      <c r="X637" s="8"/>
      <c r="Y637" s="8"/>
      <c r="Z637" s="8"/>
      <c r="AA637" s="8"/>
      <c r="AB637" s="8"/>
      <c r="AC637" s="8"/>
    </row>
    <row r="638" spans="1:29" ht="18" customHeight="1" x14ac:dyDescent="0.2">
      <c r="A638" s="8"/>
      <c r="B638" s="16"/>
      <c r="C638" s="15"/>
      <c r="D638" s="17"/>
      <c r="E638" s="17"/>
      <c r="F638" s="8"/>
      <c r="G638" s="18"/>
      <c r="H638" s="8"/>
      <c r="I638" s="8"/>
      <c r="J638" s="8"/>
      <c r="K638" s="8"/>
      <c r="L638" s="8"/>
      <c r="M638" s="8"/>
      <c r="N638" s="8"/>
      <c r="O638" s="8"/>
      <c r="P638" s="8"/>
      <c r="Q638" s="8"/>
      <c r="R638" s="8"/>
      <c r="S638" s="8"/>
      <c r="T638" s="22"/>
      <c r="U638" s="8"/>
      <c r="V638" s="8"/>
      <c r="W638" s="8"/>
      <c r="X638" s="8"/>
      <c r="Y638" s="8"/>
      <c r="Z638" s="8"/>
      <c r="AA638" s="8"/>
      <c r="AB638" s="8"/>
      <c r="AC638" s="8"/>
    </row>
    <row r="639" spans="1:29" ht="18" customHeight="1" x14ac:dyDescent="0.2">
      <c r="A639" s="8"/>
      <c r="B639" s="16"/>
      <c r="C639" s="15"/>
      <c r="D639" s="17"/>
      <c r="E639" s="17"/>
      <c r="F639" s="8"/>
      <c r="G639" s="18"/>
      <c r="H639" s="8"/>
      <c r="I639" s="8"/>
      <c r="J639" s="8"/>
      <c r="K639" s="8"/>
      <c r="L639" s="8"/>
      <c r="M639" s="8"/>
      <c r="N639" s="8"/>
      <c r="O639" s="8"/>
      <c r="P639" s="8"/>
      <c r="Q639" s="8"/>
      <c r="R639" s="8"/>
      <c r="S639" s="8"/>
      <c r="T639" s="22"/>
      <c r="U639" s="8"/>
      <c r="V639" s="8"/>
      <c r="W639" s="8"/>
      <c r="X639" s="8"/>
      <c r="Y639" s="8"/>
      <c r="Z639" s="8"/>
      <c r="AA639" s="8"/>
      <c r="AB639" s="8"/>
      <c r="AC639" s="8"/>
    </row>
    <row r="640" spans="1:29" ht="18" customHeight="1" x14ac:dyDescent="0.2">
      <c r="A640" s="8"/>
      <c r="B640" s="16"/>
      <c r="C640" s="15"/>
      <c r="D640" s="17"/>
      <c r="E640" s="17"/>
      <c r="F640" s="8"/>
      <c r="G640" s="18"/>
      <c r="H640" s="8"/>
      <c r="I640" s="8"/>
      <c r="J640" s="8"/>
      <c r="K640" s="8"/>
      <c r="L640" s="8"/>
      <c r="M640" s="8"/>
      <c r="N640" s="8"/>
      <c r="O640" s="8"/>
      <c r="P640" s="8"/>
      <c r="Q640" s="8"/>
      <c r="R640" s="8"/>
      <c r="S640" s="8"/>
      <c r="T640" s="22"/>
      <c r="U640" s="8"/>
      <c r="V640" s="8"/>
      <c r="W640" s="8"/>
      <c r="X640" s="8"/>
      <c r="Y640" s="8"/>
      <c r="Z640" s="8"/>
      <c r="AA640" s="8"/>
      <c r="AB640" s="8"/>
      <c r="AC640" s="8"/>
    </row>
    <row r="641" spans="1:29" ht="18" customHeight="1" x14ac:dyDescent="0.2">
      <c r="A641" s="8"/>
      <c r="B641" s="16"/>
      <c r="C641" s="15"/>
      <c r="D641" s="17"/>
      <c r="E641" s="17"/>
      <c r="F641" s="8"/>
      <c r="G641" s="18"/>
      <c r="H641" s="8"/>
      <c r="I641" s="8"/>
      <c r="J641" s="8"/>
      <c r="K641" s="8"/>
      <c r="L641" s="8"/>
      <c r="M641" s="8"/>
      <c r="N641" s="8"/>
      <c r="O641" s="8"/>
      <c r="P641" s="8"/>
      <c r="Q641" s="8"/>
      <c r="R641" s="8"/>
      <c r="S641" s="8"/>
      <c r="T641" s="22"/>
      <c r="U641" s="8"/>
      <c r="V641" s="8"/>
      <c r="W641" s="8"/>
      <c r="X641" s="8"/>
      <c r="Y641" s="8"/>
      <c r="Z641" s="8"/>
      <c r="AA641" s="8"/>
      <c r="AB641" s="8"/>
      <c r="AC641" s="8"/>
    </row>
    <row r="642" spans="1:29" ht="18" customHeight="1" x14ac:dyDescent="0.2">
      <c r="A642" s="8"/>
      <c r="B642" s="16"/>
      <c r="C642" s="15"/>
      <c r="D642" s="17"/>
      <c r="E642" s="17"/>
      <c r="F642" s="8"/>
      <c r="G642" s="18"/>
      <c r="H642" s="8"/>
      <c r="I642" s="8"/>
      <c r="J642" s="8"/>
      <c r="K642" s="8"/>
      <c r="L642" s="8"/>
      <c r="M642" s="8"/>
      <c r="N642" s="8"/>
      <c r="O642" s="8"/>
      <c r="P642" s="8"/>
      <c r="Q642" s="8"/>
      <c r="R642" s="8"/>
      <c r="S642" s="8"/>
      <c r="T642" s="22"/>
      <c r="U642" s="8"/>
      <c r="V642" s="8"/>
      <c r="W642" s="8"/>
      <c r="X642" s="8"/>
      <c r="Y642" s="8"/>
      <c r="Z642" s="8"/>
      <c r="AA642" s="8"/>
      <c r="AB642" s="8"/>
      <c r="AC642" s="8"/>
    </row>
    <row r="643" spans="1:29" ht="18" customHeight="1" x14ac:dyDescent="0.2">
      <c r="A643" s="8"/>
      <c r="B643" s="16"/>
      <c r="C643" s="15"/>
      <c r="D643" s="17"/>
      <c r="E643" s="17"/>
      <c r="F643" s="8"/>
      <c r="G643" s="18"/>
      <c r="H643" s="8"/>
      <c r="I643" s="8"/>
      <c r="J643" s="8"/>
      <c r="K643" s="8"/>
      <c r="L643" s="8"/>
      <c r="M643" s="8"/>
      <c r="N643" s="8"/>
      <c r="O643" s="8"/>
      <c r="P643" s="8"/>
      <c r="Q643" s="8"/>
      <c r="R643" s="8"/>
      <c r="S643" s="8"/>
      <c r="T643" s="22"/>
      <c r="U643" s="8"/>
      <c r="V643" s="8"/>
      <c r="W643" s="8"/>
      <c r="X643" s="8"/>
      <c r="Y643" s="8"/>
      <c r="Z643" s="8"/>
      <c r="AA643" s="8"/>
      <c r="AB643" s="8"/>
      <c r="AC643" s="8"/>
    </row>
    <row r="644" spans="1:29" ht="18" customHeight="1" x14ac:dyDescent="0.2">
      <c r="A644" s="8"/>
      <c r="B644" s="16"/>
      <c r="C644" s="15"/>
      <c r="D644" s="17"/>
      <c r="E644" s="17"/>
      <c r="F644" s="8"/>
      <c r="G644" s="18"/>
      <c r="H644" s="8"/>
      <c r="I644" s="8"/>
      <c r="J644" s="8"/>
      <c r="K644" s="8"/>
      <c r="L644" s="8"/>
      <c r="M644" s="8"/>
      <c r="N644" s="8"/>
      <c r="O644" s="8"/>
      <c r="P644" s="8"/>
      <c r="Q644" s="8"/>
      <c r="R644" s="8"/>
      <c r="S644" s="8"/>
      <c r="T644" s="22"/>
      <c r="U644" s="8"/>
      <c r="V644" s="8"/>
      <c r="W644" s="8"/>
      <c r="X644" s="8"/>
      <c r="Y644" s="8"/>
      <c r="Z644" s="8"/>
      <c r="AA644" s="8"/>
      <c r="AB644" s="8"/>
      <c r="AC644" s="8"/>
    </row>
    <row r="645" spans="1:29" ht="18" customHeight="1" x14ac:dyDescent="0.2">
      <c r="A645" s="8"/>
      <c r="B645" s="16"/>
      <c r="C645" s="15"/>
      <c r="D645" s="17"/>
      <c r="E645" s="17"/>
      <c r="F645" s="8"/>
      <c r="G645" s="18"/>
      <c r="H645" s="8"/>
      <c r="I645" s="8"/>
      <c r="J645" s="8"/>
      <c r="K645" s="8"/>
      <c r="L645" s="8"/>
      <c r="M645" s="8"/>
      <c r="N645" s="8"/>
      <c r="O645" s="8"/>
      <c r="P645" s="8"/>
      <c r="Q645" s="8"/>
      <c r="R645" s="8"/>
      <c r="S645" s="8"/>
      <c r="T645" s="22"/>
      <c r="U645" s="8"/>
      <c r="V645" s="8"/>
      <c r="W645" s="8"/>
      <c r="X645" s="8"/>
      <c r="Y645" s="8"/>
      <c r="Z645" s="8"/>
      <c r="AA645" s="8"/>
      <c r="AB645" s="8"/>
      <c r="AC645" s="8"/>
    </row>
    <row r="646" spans="1:29" ht="18" customHeight="1" x14ac:dyDescent="0.2">
      <c r="A646" s="8"/>
      <c r="B646" s="16"/>
      <c r="C646" s="15"/>
      <c r="D646" s="17"/>
      <c r="E646" s="17"/>
      <c r="F646" s="8"/>
      <c r="G646" s="18"/>
      <c r="H646" s="8"/>
      <c r="I646" s="8"/>
      <c r="J646" s="8"/>
      <c r="K646" s="8"/>
      <c r="L646" s="8"/>
      <c r="M646" s="8"/>
      <c r="N646" s="8"/>
      <c r="O646" s="8"/>
      <c r="P646" s="8"/>
      <c r="Q646" s="8"/>
      <c r="R646" s="8"/>
      <c r="S646" s="8"/>
      <c r="T646" s="22"/>
      <c r="U646" s="8"/>
      <c r="V646" s="8"/>
      <c r="W646" s="8"/>
      <c r="X646" s="8"/>
      <c r="Y646" s="8"/>
      <c r="Z646" s="8"/>
      <c r="AA646" s="8"/>
      <c r="AB646" s="8"/>
      <c r="AC646" s="8"/>
    </row>
    <row r="647" spans="1:29" ht="18" customHeight="1" x14ac:dyDescent="0.2">
      <c r="A647" s="8"/>
      <c r="B647" s="16"/>
      <c r="C647" s="15"/>
      <c r="D647" s="17"/>
      <c r="E647" s="17"/>
      <c r="F647" s="8"/>
      <c r="G647" s="18"/>
      <c r="H647" s="8"/>
      <c r="I647" s="8"/>
      <c r="J647" s="8"/>
      <c r="K647" s="8"/>
      <c r="L647" s="8"/>
      <c r="M647" s="8"/>
      <c r="N647" s="8"/>
      <c r="O647" s="8"/>
      <c r="P647" s="8"/>
      <c r="Q647" s="8"/>
      <c r="R647" s="8"/>
      <c r="S647" s="8"/>
      <c r="T647" s="22"/>
      <c r="U647" s="8"/>
      <c r="V647" s="8"/>
      <c r="W647" s="8"/>
      <c r="X647" s="8"/>
      <c r="Y647" s="8"/>
      <c r="Z647" s="8"/>
      <c r="AA647" s="8"/>
      <c r="AB647" s="8"/>
      <c r="AC647" s="8"/>
    </row>
    <row r="648" spans="1:29" ht="18" customHeight="1" x14ac:dyDescent="0.2">
      <c r="A648" s="8"/>
      <c r="B648" s="16"/>
      <c r="C648" s="15"/>
      <c r="D648" s="17"/>
      <c r="E648" s="17"/>
      <c r="F648" s="8"/>
      <c r="G648" s="18"/>
      <c r="H648" s="8"/>
      <c r="I648" s="8"/>
      <c r="J648" s="8"/>
      <c r="K648" s="8"/>
      <c r="L648" s="8"/>
      <c r="M648" s="8"/>
      <c r="N648" s="8"/>
      <c r="O648" s="8"/>
      <c r="P648" s="8"/>
      <c r="Q648" s="8"/>
      <c r="R648" s="8"/>
      <c r="S648" s="8"/>
      <c r="T648" s="22"/>
      <c r="U648" s="8"/>
      <c r="V648" s="8"/>
      <c r="W648" s="8"/>
      <c r="X648" s="8"/>
      <c r="Y648" s="8"/>
      <c r="Z648" s="8"/>
      <c r="AA648" s="8"/>
      <c r="AB648" s="8"/>
      <c r="AC648" s="8"/>
    </row>
    <row r="649" spans="1:29" ht="18" customHeight="1" x14ac:dyDescent="0.2">
      <c r="A649" s="8"/>
      <c r="B649" s="16"/>
      <c r="C649" s="15"/>
      <c r="D649" s="17"/>
      <c r="E649" s="17"/>
      <c r="F649" s="8"/>
      <c r="G649" s="18"/>
      <c r="H649" s="8"/>
      <c r="I649" s="8"/>
      <c r="J649" s="8"/>
      <c r="K649" s="8"/>
      <c r="L649" s="8"/>
      <c r="M649" s="8"/>
      <c r="N649" s="8"/>
      <c r="O649" s="8"/>
      <c r="P649" s="8"/>
      <c r="Q649" s="8"/>
      <c r="R649" s="8"/>
      <c r="S649" s="8"/>
      <c r="T649" s="22"/>
      <c r="U649" s="8"/>
      <c r="V649" s="8"/>
      <c r="W649" s="8"/>
      <c r="X649" s="8"/>
      <c r="Y649" s="8"/>
      <c r="Z649" s="8"/>
      <c r="AA649" s="8"/>
      <c r="AB649" s="8"/>
      <c r="AC649" s="8"/>
    </row>
    <row r="650" spans="1:29" ht="18" customHeight="1" x14ac:dyDescent="0.2">
      <c r="A650" s="8"/>
      <c r="B650" s="16"/>
      <c r="C650" s="15"/>
      <c r="D650" s="17"/>
      <c r="E650" s="17"/>
      <c r="F650" s="8"/>
      <c r="G650" s="18"/>
      <c r="H650" s="8"/>
      <c r="I650" s="8"/>
      <c r="J650" s="8"/>
      <c r="K650" s="8"/>
      <c r="L650" s="8"/>
      <c r="M650" s="8"/>
      <c r="N650" s="8"/>
      <c r="O650" s="8"/>
      <c r="P650" s="8"/>
      <c r="Q650" s="8"/>
      <c r="R650" s="8"/>
      <c r="S650" s="8"/>
      <c r="T650" s="22"/>
      <c r="U650" s="8"/>
      <c r="V650" s="8"/>
      <c r="W650" s="8"/>
      <c r="X650" s="8"/>
      <c r="Y650" s="8"/>
      <c r="Z650" s="8"/>
      <c r="AA650" s="8"/>
      <c r="AB650" s="8"/>
      <c r="AC650" s="8"/>
    </row>
    <row r="651" spans="1:29" ht="18" customHeight="1" x14ac:dyDescent="0.2">
      <c r="A651" s="8"/>
      <c r="B651" s="16"/>
      <c r="C651" s="15"/>
      <c r="D651" s="17"/>
      <c r="E651" s="17"/>
      <c r="F651" s="8"/>
      <c r="G651" s="18"/>
      <c r="H651" s="8"/>
      <c r="I651" s="8"/>
      <c r="J651" s="8"/>
      <c r="K651" s="8"/>
      <c r="L651" s="8"/>
      <c r="M651" s="8"/>
      <c r="N651" s="8"/>
      <c r="O651" s="8"/>
      <c r="P651" s="8"/>
      <c r="Q651" s="8"/>
      <c r="R651" s="8"/>
      <c r="S651" s="8"/>
      <c r="T651" s="22"/>
      <c r="U651" s="8"/>
      <c r="V651" s="8"/>
      <c r="W651" s="8"/>
      <c r="X651" s="8"/>
      <c r="Y651" s="8"/>
      <c r="Z651" s="8"/>
      <c r="AA651" s="8"/>
      <c r="AB651" s="8"/>
      <c r="AC651" s="8"/>
    </row>
    <row r="652" spans="1:29" ht="18" customHeight="1" x14ac:dyDescent="0.2">
      <c r="A652" s="8"/>
      <c r="B652" s="16"/>
      <c r="C652" s="15"/>
      <c r="D652" s="17"/>
      <c r="E652" s="17"/>
      <c r="F652" s="8"/>
      <c r="G652" s="18"/>
      <c r="H652" s="8"/>
      <c r="I652" s="8"/>
      <c r="J652" s="8"/>
      <c r="K652" s="8"/>
      <c r="L652" s="8"/>
      <c r="M652" s="8"/>
      <c r="N652" s="8"/>
      <c r="O652" s="8"/>
      <c r="P652" s="8"/>
      <c r="Q652" s="8"/>
      <c r="R652" s="8"/>
      <c r="S652" s="8"/>
      <c r="T652" s="22"/>
      <c r="U652" s="8"/>
      <c r="V652" s="8"/>
      <c r="W652" s="8"/>
      <c r="X652" s="8"/>
      <c r="Y652" s="8"/>
      <c r="Z652" s="8"/>
      <c r="AA652" s="8"/>
      <c r="AB652" s="8"/>
      <c r="AC652" s="8"/>
    </row>
    <row r="653" spans="1:29" ht="18" customHeight="1" x14ac:dyDescent="0.2">
      <c r="A653" s="8"/>
      <c r="B653" s="16"/>
      <c r="C653" s="15"/>
      <c r="D653" s="17"/>
      <c r="E653" s="17"/>
      <c r="F653" s="8"/>
      <c r="G653" s="18"/>
      <c r="H653" s="8"/>
      <c r="I653" s="8"/>
      <c r="J653" s="8"/>
      <c r="K653" s="8"/>
      <c r="L653" s="8"/>
      <c r="M653" s="8"/>
      <c r="N653" s="8"/>
      <c r="O653" s="8"/>
      <c r="P653" s="8"/>
      <c r="Q653" s="8"/>
      <c r="R653" s="8"/>
      <c r="S653" s="8"/>
      <c r="T653" s="22"/>
      <c r="U653" s="8"/>
      <c r="V653" s="8"/>
      <c r="W653" s="8"/>
      <c r="X653" s="8"/>
      <c r="Y653" s="8"/>
      <c r="Z653" s="8"/>
      <c r="AA653" s="8"/>
      <c r="AB653" s="8"/>
      <c r="AC653" s="8"/>
    </row>
    <row r="654" spans="1:29" ht="18" customHeight="1" x14ac:dyDescent="0.2">
      <c r="A654" s="8"/>
      <c r="B654" s="16"/>
      <c r="C654" s="15"/>
      <c r="D654" s="17"/>
      <c r="E654" s="17"/>
      <c r="F654" s="8"/>
      <c r="G654" s="18"/>
      <c r="H654" s="8"/>
      <c r="I654" s="8"/>
      <c r="J654" s="8"/>
      <c r="K654" s="8"/>
      <c r="L654" s="8"/>
      <c r="M654" s="8"/>
      <c r="N654" s="8"/>
      <c r="O654" s="8"/>
      <c r="P654" s="8"/>
      <c r="Q654" s="8"/>
      <c r="R654" s="8"/>
      <c r="S654" s="8"/>
      <c r="T654" s="22"/>
      <c r="U654" s="8"/>
      <c r="V654" s="8"/>
      <c r="W654" s="8"/>
      <c r="X654" s="8"/>
      <c r="Y654" s="8"/>
      <c r="Z654" s="8"/>
      <c r="AA654" s="8"/>
      <c r="AB654" s="8"/>
      <c r="AC654" s="8"/>
    </row>
    <row r="655" spans="1:29" ht="18" customHeight="1" x14ac:dyDescent="0.2">
      <c r="A655" s="8"/>
      <c r="B655" s="16"/>
      <c r="C655" s="15"/>
      <c r="D655" s="17"/>
      <c r="E655" s="17"/>
      <c r="F655" s="8"/>
      <c r="G655" s="18"/>
      <c r="H655" s="8"/>
      <c r="I655" s="8"/>
      <c r="J655" s="8"/>
      <c r="K655" s="8"/>
      <c r="L655" s="8"/>
      <c r="M655" s="8"/>
      <c r="N655" s="8"/>
      <c r="O655" s="8"/>
      <c r="P655" s="8"/>
      <c r="Q655" s="8"/>
      <c r="R655" s="8"/>
      <c r="S655" s="8"/>
      <c r="T655" s="22"/>
      <c r="U655" s="8"/>
      <c r="V655" s="8"/>
      <c r="W655" s="8"/>
      <c r="X655" s="8"/>
      <c r="Y655" s="8"/>
      <c r="Z655" s="8"/>
      <c r="AA655" s="8"/>
      <c r="AB655" s="8"/>
      <c r="AC655" s="8"/>
    </row>
    <row r="656" spans="1:29" ht="18" customHeight="1" x14ac:dyDescent="0.2">
      <c r="A656" s="8"/>
      <c r="B656" s="16"/>
      <c r="C656" s="15"/>
      <c r="D656" s="17"/>
      <c r="E656" s="17"/>
      <c r="F656" s="8"/>
      <c r="G656" s="18"/>
      <c r="H656" s="8"/>
      <c r="I656" s="8"/>
      <c r="J656" s="8"/>
      <c r="K656" s="8"/>
      <c r="L656" s="8"/>
      <c r="M656" s="8"/>
      <c r="N656" s="8"/>
      <c r="O656" s="8"/>
      <c r="P656" s="8"/>
      <c r="Q656" s="8"/>
      <c r="R656" s="8"/>
      <c r="S656" s="8"/>
      <c r="T656" s="22"/>
      <c r="U656" s="8"/>
      <c r="V656" s="8"/>
      <c r="W656" s="8"/>
      <c r="X656" s="8"/>
      <c r="Y656" s="8"/>
      <c r="Z656" s="8"/>
      <c r="AA656" s="8"/>
      <c r="AB656" s="8"/>
      <c r="AC656" s="8"/>
    </row>
    <row r="657" spans="1:29" ht="18" customHeight="1" x14ac:dyDescent="0.2">
      <c r="A657" s="8"/>
      <c r="B657" s="16"/>
      <c r="C657" s="15"/>
      <c r="D657" s="17"/>
      <c r="E657" s="17"/>
      <c r="F657" s="8"/>
      <c r="G657" s="18"/>
      <c r="H657" s="8"/>
      <c r="I657" s="8"/>
      <c r="J657" s="8"/>
      <c r="K657" s="8"/>
      <c r="L657" s="8"/>
      <c r="M657" s="8"/>
      <c r="N657" s="8"/>
      <c r="O657" s="8"/>
      <c r="P657" s="8"/>
      <c r="Q657" s="8"/>
      <c r="R657" s="8"/>
      <c r="S657" s="8"/>
      <c r="T657" s="22"/>
      <c r="U657" s="8"/>
      <c r="V657" s="8"/>
      <c r="W657" s="8"/>
      <c r="X657" s="8"/>
      <c r="Y657" s="8"/>
      <c r="Z657" s="8"/>
      <c r="AA657" s="8"/>
      <c r="AB657" s="8"/>
      <c r="AC657" s="8"/>
    </row>
    <row r="658" spans="1:29" ht="18" customHeight="1" x14ac:dyDescent="0.2">
      <c r="A658" s="8"/>
      <c r="B658" s="16"/>
      <c r="C658" s="15"/>
      <c r="D658" s="17"/>
      <c r="E658" s="17"/>
      <c r="F658" s="8"/>
      <c r="G658" s="18"/>
      <c r="H658" s="8"/>
      <c r="I658" s="8"/>
      <c r="J658" s="8"/>
      <c r="K658" s="8"/>
      <c r="L658" s="8"/>
      <c r="M658" s="8"/>
      <c r="N658" s="8"/>
      <c r="O658" s="8"/>
      <c r="P658" s="8"/>
      <c r="Q658" s="8"/>
      <c r="R658" s="8"/>
      <c r="S658" s="8"/>
      <c r="T658" s="22"/>
      <c r="U658" s="8"/>
      <c r="V658" s="8"/>
      <c r="W658" s="8"/>
      <c r="X658" s="8"/>
      <c r="Y658" s="8"/>
      <c r="Z658" s="8"/>
      <c r="AA658" s="8"/>
      <c r="AB658" s="8"/>
      <c r="AC658" s="8"/>
    </row>
    <row r="659" spans="1:29" ht="18" customHeight="1" x14ac:dyDescent="0.2">
      <c r="A659" s="8"/>
      <c r="B659" s="16"/>
      <c r="C659" s="15"/>
      <c r="D659" s="17"/>
      <c r="E659" s="17"/>
      <c r="F659" s="8"/>
      <c r="G659" s="18"/>
      <c r="H659" s="8"/>
      <c r="I659" s="8"/>
      <c r="J659" s="8"/>
      <c r="K659" s="8"/>
      <c r="L659" s="8"/>
      <c r="M659" s="8"/>
      <c r="N659" s="8"/>
      <c r="O659" s="8"/>
      <c r="P659" s="8"/>
      <c r="Q659" s="8"/>
      <c r="R659" s="8"/>
      <c r="S659" s="8"/>
      <c r="T659" s="22"/>
      <c r="U659" s="8"/>
      <c r="V659" s="8"/>
      <c r="W659" s="8"/>
      <c r="X659" s="8"/>
      <c r="Y659" s="8"/>
      <c r="Z659" s="8"/>
      <c r="AA659" s="8"/>
      <c r="AB659" s="8"/>
      <c r="AC659" s="8"/>
    </row>
    <row r="660" spans="1:29" ht="18" customHeight="1" x14ac:dyDescent="0.2">
      <c r="A660" s="8"/>
      <c r="B660" s="16"/>
      <c r="C660" s="15"/>
      <c r="D660" s="17"/>
      <c r="E660" s="17"/>
      <c r="F660" s="8"/>
      <c r="G660" s="18"/>
      <c r="H660" s="8"/>
      <c r="I660" s="8"/>
      <c r="J660" s="8"/>
      <c r="K660" s="8"/>
      <c r="L660" s="8"/>
      <c r="M660" s="8"/>
      <c r="N660" s="8"/>
      <c r="O660" s="8"/>
      <c r="P660" s="8"/>
      <c r="Q660" s="8"/>
      <c r="R660" s="8"/>
      <c r="S660" s="8"/>
      <c r="T660" s="22"/>
      <c r="U660" s="8"/>
      <c r="V660" s="8"/>
      <c r="W660" s="8"/>
      <c r="X660" s="8"/>
      <c r="Y660" s="8"/>
      <c r="Z660" s="8"/>
      <c r="AA660" s="8"/>
      <c r="AB660" s="8"/>
      <c r="AC660" s="8"/>
    </row>
    <row r="661" spans="1:29" ht="18" customHeight="1" x14ac:dyDescent="0.2">
      <c r="A661" s="8"/>
      <c r="B661" s="16"/>
      <c r="C661" s="15"/>
      <c r="D661" s="17"/>
      <c r="E661" s="17"/>
      <c r="F661" s="8"/>
      <c r="G661" s="18"/>
      <c r="H661" s="8"/>
      <c r="I661" s="8"/>
      <c r="J661" s="8"/>
      <c r="K661" s="8"/>
      <c r="L661" s="8"/>
      <c r="M661" s="8"/>
      <c r="N661" s="8"/>
      <c r="O661" s="8"/>
      <c r="P661" s="8"/>
      <c r="Q661" s="8"/>
      <c r="R661" s="8"/>
      <c r="S661" s="8"/>
      <c r="T661" s="22"/>
      <c r="U661" s="8"/>
      <c r="V661" s="8"/>
      <c r="W661" s="8"/>
      <c r="X661" s="8"/>
      <c r="Y661" s="8"/>
      <c r="Z661" s="8"/>
      <c r="AA661" s="8"/>
      <c r="AB661" s="8"/>
      <c r="AC661" s="8"/>
    </row>
    <row r="662" spans="1:29" ht="18" customHeight="1" x14ac:dyDescent="0.2">
      <c r="A662" s="8"/>
      <c r="B662" s="16"/>
      <c r="C662" s="15"/>
      <c r="D662" s="17"/>
      <c r="E662" s="17"/>
      <c r="F662" s="8"/>
      <c r="G662" s="18"/>
      <c r="H662" s="8"/>
      <c r="I662" s="8"/>
      <c r="J662" s="8"/>
      <c r="K662" s="8"/>
      <c r="L662" s="8"/>
      <c r="M662" s="8"/>
      <c r="N662" s="8"/>
      <c r="O662" s="8"/>
      <c r="P662" s="8"/>
      <c r="Q662" s="8"/>
      <c r="R662" s="8"/>
      <c r="S662" s="8"/>
      <c r="T662" s="22"/>
      <c r="U662" s="8"/>
      <c r="V662" s="8"/>
      <c r="W662" s="8"/>
      <c r="X662" s="8"/>
      <c r="Y662" s="8"/>
      <c r="Z662" s="8"/>
      <c r="AA662" s="8"/>
      <c r="AB662" s="8"/>
      <c r="AC662" s="8"/>
    </row>
    <row r="663" spans="1:29" ht="18" customHeight="1" x14ac:dyDescent="0.2">
      <c r="A663" s="8"/>
      <c r="B663" s="16"/>
      <c r="C663" s="15"/>
      <c r="D663" s="17"/>
      <c r="E663" s="17"/>
      <c r="F663" s="8"/>
      <c r="G663" s="18"/>
      <c r="H663" s="8"/>
      <c r="I663" s="8"/>
      <c r="J663" s="8"/>
      <c r="K663" s="8"/>
      <c r="L663" s="8"/>
      <c r="M663" s="8"/>
      <c r="N663" s="8"/>
      <c r="O663" s="8"/>
      <c r="P663" s="8"/>
      <c r="Q663" s="8"/>
      <c r="R663" s="8"/>
      <c r="S663" s="8"/>
      <c r="T663" s="22"/>
      <c r="U663" s="8"/>
      <c r="V663" s="8"/>
      <c r="W663" s="8"/>
      <c r="X663" s="8"/>
      <c r="Y663" s="8"/>
      <c r="Z663" s="8"/>
      <c r="AA663" s="8"/>
      <c r="AB663" s="8"/>
      <c r="AC663" s="8"/>
    </row>
    <row r="664" spans="1:29" ht="18" customHeight="1" x14ac:dyDescent="0.2">
      <c r="A664" s="8"/>
      <c r="B664" s="16"/>
      <c r="C664" s="15"/>
      <c r="D664" s="17"/>
      <c r="E664" s="17"/>
      <c r="F664" s="8"/>
      <c r="G664" s="18"/>
      <c r="H664" s="8"/>
      <c r="I664" s="8"/>
      <c r="J664" s="8"/>
      <c r="K664" s="8"/>
      <c r="L664" s="8"/>
      <c r="M664" s="8"/>
      <c r="N664" s="8"/>
      <c r="O664" s="8"/>
      <c r="P664" s="8"/>
      <c r="Q664" s="8"/>
      <c r="R664" s="8"/>
      <c r="S664" s="8"/>
      <c r="T664" s="22"/>
      <c r="U664" s="8"/>
      <c r="V664" s="8"/>
      <c r="W664" s="8"/>
      <c r="X664" s="8"/>
      <c r="Y664" s="8"/>
      <c r="Z664" s="8"/>
      <c r="AA664" s="8"/>
      <c r="AB664" s="8"/>
      <c r="AC664" s="8"/>
    </row>
    <row r="665" spans="1:29" ht="18" customHeight="1" x14ac:dyDescent="0.2">
      <c r="A665" s="8"/>
      <c r="B665" s="16"/>
      <c r="C665" s="15"/>
      <c r="D665" s="17"/>
      <c r="E665" s="17"/>
      <c r="F665" s="8"/>
      <c r="G665" s="18"/>
      <c r="H665" s="8"/>
      <c r="I665" s="8"/>
      <c r="J665" s="8"/>
      <c r="K665" s="8"/>
      <c r="L665" s="8"/>
      <c r="M665" s="8"/>
      <c r="N665" s="8"/>
      <c r="O665" s="8"/>
      <c r="P665" s="8"/>
      <c r="Q665" s="8"/>
      <c r="R665" s="8"/>
      <c r="S665" s="8"/>
      <c r="T665" s="22"/>
      <c r="U665" s="8"/>
      <c r="V665" s="8"/>
      <c r="W665" s="8"/>
      <c r="X665" s="8"/>
      <c r="Y665" s="8"/>
      <c r="Z665" s="8"/>
      <c r="AA665" s="8"/>
      <c r="AB665" s="8"/>
      <c r="AC665" s="8"/>
    </row>
    <row r="666" spans="1:29" ht="18" customHeight="1" x14ac:dyDescent="0.2">
      <c r="A666" s="8"/>
      <c r="B666" s="16"/>
      <c r="C666" s="15"/>
      <c r="D666" s="17"/>
      <c r="E666" s="17"/>
      <c r="F666" s="8"/>
      <c r="G666" s="18"/>
      <c r="H666" s="8"/>
      <c r="I666" s="8"/>
      <c r="J666" s="8"/>
      <c r="K666" s="8"/>
      <c r="L666" s="8"/>
      <c r="M666" s="8"/>
      <c r="N666" s="8"/>
      <c r="O666" s="8"/>
      <c r="P666" s="8"/>
      <c r="Q666" s="8"/>
      <c r="R666" s="8"/>
      <c r="S666" s="8"/>
      <c r="T666" s="22"/>
      <c r="U666" s="8"/>
      <c r="V666" s="8"/>
      <c r="W666" s="8"/>
      <c r="X666" s="8"/>
      <c r="Y666" s="8"/>
      <c r="Z666" s="8"/>
      <c r="AA666" s="8"/>
      <c r="AB666" s="8"/>
      <c r="AC666" s="8"/>
    </row>
    <row r="667" spans="1:29" ht="18" customHeight="1" x14ac:dyDescent="0.2">
      <c r="A667" s="8"/>
      <c r="B667" s="16"/>
      <c r="C667" s="15"/>
      <c r="D667" s="17"/>
      <c r="E667" s="17"/>
      <c r="F667" s="8"/>
      <c r="G667" s="18"/>
      <c r="H667" s="8"/>
      <c r="I667" s="8"/>
      <c r="J667" s="8"/>
      <c r="K667" s="8"/>
      <c r="L667" s="8"/>
      <c r="M667" s="8"/>
      <c r="N667" s="8"/>
      <c r="O667" s="8"/>
      <c r="P667" s="8"/>
      <c r="Q667" s="8"/>
      <c r="R667" s="8"/>
      <c r="S667" s="8"/>
      <c r="T667" s="22"/>
      <c r="U667" s="8"/>
      <c r="V667" s="8"/>
      <c r="W667" s="8"/>
      <c r="X667" s="8"/>
      <c r="Y667" s="8"/>
      <c r="Z667" s="8"/>
      <c r="AA667" s="8"/>
      <c r="AB667" s="8"/>
      <c r="AC667" s="8"/>
    </row>
    <row r="668" spans="1:29" ht="18" customHeight="1" x14ac:dyDescent="0.2">
      <c r="A668" s="8"/>
      <c r="B668" s="16"/>
      <c r="C668" s="15"/>
      <c r="D668" s="17"/>
      <c r="E668" s="17"/>
      <c r="F668" s="8"/>
      <c r="G668" s="18"/>
      <c r="H668" s="8"/>
      <c r="I668" s="8"/>
      <c r="J668" s="8"/>
      <c r="K668" s="8"/>
      <c r="L668" s="8"/>
      <c r="M668" s="8"/>
      <c r="N668" s="8"/>
      <c r="O668" s="8"/>
      <c r="P668" s="8"/>
      <c r="Q668" s="8"/>
      <c r="R668" s="8"/>
      <c r="S668" s="8"/>
      <c r="T668" s="22"/>
      <c r="U668" s="8"/>
      <c r="V668" s="8"/>
      <c r="W668" s="8"/>
      <c r="X668" s="8"/>
      <c r="Y668" s="8"/>
      <c r="Z668" s="8"/>
      <c r="AA668" s="8"/>
      <c r="AB668" s="8"/>
      <c r="AC668" s="8"/>
    </row>
    <row r="669" spans="1:29" ht="18" customHeight="1" x14ac:dyDescent="0.2">
      <c r="A669" s="8"/>
      <c r="B669" s="16"/>
      <c r="C669" s="15"/>
      <c r="D669" s="17"/>
      <c r="E669" s="17"/>
      <c r="F669" s="8"/>
      <c r="G669" s="18"/>
      <c r="H669" s="8"/>
      <c r="I669" s="8"/>
      <c r="J669" s="8"/>
      <c r="K669" s="8"/>
      <c r="L669" s="8"/>
      <c r="M669" s="8"/>
      <c r="N669" s="8"/>
      <c r="O669" s="8"/>
      <c r="P669" s="8"/>
      <c r="Q669" s="8"/>
      <c r="R669" s="8"/>
      <c r="S669" s="8"/>
      <c r="T669" s="22"/>
      <c r="U669" s="8"/>
      <c r="V669" s="8"/>
      <c r="W669" s="8"/>
      <c r="X669" s="8"/>
      <c r="Y669" s="8"/>
      <c r="Z669" s="8"/>
      <c r="AA669" s="8"/>
      <c r="AB669" s="8"/>
      <c r="AC669" s="8"/>
    </row>
    <row r="670" spans="1:29" ht="18" customHeight="1" x14ac:dyDescent="0.2">
      <c r="A670" s="8"/>
      <c r="B670" s="16"/>
      <c r="C670" s="15"/>
      <c r="D670" s="17"/>
      <c r="E670" s="17"/>
      <c r="F670" s="8"/>
      <c r="G670" s="18"/>
      <c r="H670" s="8"/>
      <c r="I670" s="8"/>
      <c r="J670" s="8"/>
      <c r="K670" s="8"/>
      <c r="L670" s="8"/>
      <c r="M670" s="8"/>
      <c r="N670" s="8"/>
      <c r="O670" s="8"/>
      <c r="P670" s="8"/>
      <c r="Q670" s="8"/>
      <c r="R670" s="8"/>
      <c r="S670" s="8"/>
      <c r="T670" s="22"/>
      <c r="U670" s="8"/>
      <c r="V670" s="8"/>
      <c r="W670" s="8"/>
      <c r="X670" s="8"/>
      <c r="Y670" s="8"/>
      <c r="Z670" s="8"/>
      <c r="AA670" s="8"/>
      <c r="AB670" s="8"/>
      <c r="AC670" s="8"/>
    </row>
    <row r="671" spans="1:29" ht="18" customHeight="1" x14ac:dyDescent="0.2">
      <c r="A671" s="8"/>
      <c r="B671" s="16"/>
      <c r="C671" s="15"/>
      <c r="D671" s="17"/>
      <c r="E671" s="17"/>
      <c r="F671" s="8"/>
      <c r="G671" s="18"/>
      <c r="H671" s="8"/>
      <c r="I671" s="8"/>
      <c r="J671" s="8"/>
      <c r="K671" s="8"/>
      <c r="L671" s="8"/>
      <c r="M671" s="8"/>
      <c r="N671" s="8"/>
      <c r="O671" s="8"/>
      <c r="P671" s="8"/>
      <c r="Q671" s="8"/>
      <c r="R671" s="8"/>
      <c r="S671" s="8"/>
      <c r="T671" s="22"/>
      <c r="U671" s="8"/>
      <c r="V671" s="8"/>
      <c r="W671" s="8"/>
      <c r="X671" s="8"/>
      <c r="Y671" s="8"/>
      <c r="Z671" s="8"/>
      <c r="AA671" s="8"/>
      <c r="AB671" s="8"/>
      <c r="AC671" s="8"/>
    </row>
    <row r="672" spans="1:29" ht="18" customHeight="1" x14ac:dyDescent="0.2">
      <c r="A672" s="8"/>
      <c r="B672" s="16"/>
      <c r="C672" s="15"/>
      <c r="D672" s="17"/>
      <c r="E672" s="17"/>
      <c r="F672" s="8"/>
      <c r="G672" s="18"/>
      <c r="H672" s="8"/>
      <c r="I672" s="8"/>
      <c r="J672" s="8"/>
      <c r="K672" s="8"/>
      <c r="L672" s="8"/>
      <c r="M672" s="8"/>
      <c r="N672" s="8"/>
      <c r="O672" s="8"/>
      <c r="P672" s="8"/>
      <c r="Q672" s="8"/>
      <c r="R672" s="8"/>
      <c r="S672" s="8"/>
      <c r="T672" s="22"/>
      <c r="U672" s="8"/>
      <c r="V672" s="8"/>
      <c r="W672" s="8"/>
      <c r="X672" s="8"/>
      <c r="Y672" s="8"/>
      <c r="Z672" s="8"/>
      <c r="AA672" s="8"/>
      <c r="AB672" s="8"/>
      <c r="AC672" s="8"/>
    </row>
    <row r="673" spans="1:29" ht="18" customHeight="1" x14ac:dyDescent="0.2">
      <c r="A673" s="8"/>
      <c r="B673" s="16"/>
      <c r="C673" s="15"/>
      <c r="D673" s="17"/>
      <c r="E673" s="17"/>
      <c r="F673" s="8"/>
      <c r="G673" s="18"/>
      <c r="H673" s="8"/>
      <c r="I673" s="8"/>
      <c r="J673" s="8"/>
      <c r="K673" s="8"/>
      <c r="L673" s="8"/>
      <c r="M673" s="8"/>
      <c r="N673" s="8"/>
      <c r="O673" s="8"/>
      <c r="P673" s="8"/>
      <c r="Q673" s="8"/>
      <c r="R673" s="8"/>
      <c r="S673" s="8"/>
      <c r="T673" s="22"/>
      <c r="U673" s="8"/>
      <c r="V673" s="8"/>
      <c r="W673" s="8"/>
      <c r="X673" s="8"/>
      <c r="Y673" s="8"/>
      <c r="Z673" s="8"/>
      <c r="AA673" s="8"/>
      <c r="AB673" s="8"/>
      <c r="AC673" s="8"/>
    </row>
    <row r="674" spans="1:29" ht="18" customHeight="1" x14ac:dyDescent="0.2">
      <c r="A674" s="8"/>
      <c r="B674" s="16"/>
      <c r="C674" s="15"/>
      <c r="D674" s="17"/>
      <c r="E674" s="17"/>
      <c r="F674" s="8"/>
      <c r="G674" s="18"/>
      <c r="H674" s="8"/>
      <c r="I674" s="8"/>
      <c r="J674" s="8"/>
      <c r="K674" s="8"/>
      <c r="L674" s="8"/>
      <c r="M674" s="8"/>
      <c r="N674" s="8"/>
      <c r="O674" s="8"/>
      <c r="P674" s="8"/>
      <c r="Q674" s="8"/>
      <c r="R674" s="8"/>
      <c r="S674" s="8"/>
      <c r="T674" s="22"/>
      <c r="U674" s="8"/>
      <c r="V674" s="8"/>
      <c r="W674" s="8"/>
      <c r="X674" s="8"/>
      <c r="Y674" s="8"/>
      <c r="Z674" s="8"/>
      <c r="AA674" s="8"/>
      <c r="AB674" s="8"/>
      <c r="AC674" s="8"/>
    </row>
    <row r="675" spans="1:29" ht="18" customHeight="1" x14ac:dyDescent="0.2">
      <c r="A675" s="8"/>
      <c r="B675" s="16"/>
      <c r="C675" s="15"/>
      <c r="D675" s="17"/>
      <c r="E675" s="17"/>
      <c r="F675" s="8"/>
      <c r="G675" s="18"/>
      <c r="H675" s="8"/>
      <c r="I675" s="8"/>
      <c r="J675" s="8"/>
      <c r="K675" s="8"/>
      <c r="L675" s="8"/>
      <c r="M675" s="8"/>
      <c r="N675" s="8"/>
      <c r="O675" s="8"/>
      <c r="P675" s="8"/>
      <c r="Q675" s="8"/>
      <c r="R675" s="8"/>
      <c r="S675" s="8"/>
      <c r="T675" s="22"/>
      <c r="U675" s="8"/>
      <c r="V675" s="8"/>
      <c r="W675" s="8"/>
      <c r="X675" s="8"/>
      <c r="Y675" s="8"/>
      <c r="Z675" s="8"/>
      <c r="AA675" s="8"/>
      <c r="AB675" s="8"/>
      <c r="AC675" s="8"/>
    </row>
    <row r="676" spans="1:29" ht="18" customHeight="1" x14ac:dyDescent="0.2">
      <c r="A676" s="8"/>
      <c r="B676" s="16"/>
      <c r="C676" s="15"/>
      <c r="D676" s="17"/>
      <c r="E676" s="17"/>
      <c r="F676" s="8"/>
      <c r="G676" s="18"/>
      <c r="H676" s="8"/>
      <c r="I676" s="8"/>
      <c r="J676" s="8"/>
      <c r="K676" s="8"/>
      <c r="L676" s="8"/>
      <c r="M676" s="8"/>
      <c r="N676" s="8"/>
      <c r="O676" s="8"/>
      <c r="P676" s="8"/>
      <c r="Q676" s="8"/>
      <c r="R676" s="8"/>
      <c r="S676" s="8"/>
      <c r="T676" s="22"/>
      <c r="U676" s="8"/>
      <c r="V676" s="8"/>
      <c r="W676" s="8"/>
      <c r="X676" s="8"/>
      <c r="Y676" s="8"/>
      <c r="Z676" s="8"/>
      <c r="AA676" s="8"/>
      <c r="AB676" s="8"/>
      <c r="AC676" s="8"/>
    </row>
    <row r="677" spans="1:29" ht="18" customHeight="1" x14ac:dyDescent="0.2">
      <c r="A677" s="8"/>
      <c r="B677" s="16"/>
      <c r="C677" s="15"/>
      <c r="D677" s="17"/>
      <c r="E677" s="17"/>
      <c r="F677" s="8"/>
      <c r="G677" s="18"/>
      <c r="H677" s="8"/>
      <c r="I677" s="8"/>
      <c r="J677" s="8"/>
      <c r="K677" s="8"/>
      <c r="L677" s="8"/>
      <c r="M677" s="8"/>
      <c r="N677" s="8"/>
      <c r="O677" s="8"/>
      <c r="P677" s="8"/>
      <c r="Q677" s="8"/>
      <c r="R677" s="8"/>
      <c r="S677" s="8"/>
      <c r="T677" s="22"/>
      <c r="U677" s="8"/>
      <c r="V677" s="8"/>
      <c r="W677" s="8"/>
      <c r="X677" s="8"/>
      <c r="Y677" s="8"/>
      <c r="Z677" s="8"/>
      <c r="AA677" s="8"/>
      <c r="AB677" s="8"/>
      <c r="AC677" s="8"/>
    </row>
    <row r="678" spans="1:29" ht="18" customHeight="1" x14ac:dyDescent="0.2">
      <c r="A678" s="8"/>
      <c r="B678" s="16"/>
      <c r="C678" s="15"/>
      <c r="D678" s="17"/>
      <c r="E678" s="17"/>
      <c r="F678" s="8"/>
      <c r="G678" s="18"/>
      <c r="H678" s="8"/>
      <c r="I678" s="8"/>
      <c r="J678" s="8"/>
      <c r="K678" s="8"/>
      <c r="L678" s="8"/>
      <c r="M678" s="8"/>
      <c r="N678" s="8"/>
      <c r="O678" s="8"/>
      <c r="P678" s="8"/>
      <c r="Q678" s="8"/>
      <c r="R678" s="8"/>
      <c r="S678" s="8"/>
      <c r="T678" s="22"/>
      <c r="U678" s="8"/>
      <c r="V678" s="8"/>
      <c r="W678" s="8"/>
      <c r="X678" s="8"/>
      <c r="Y678" s="8"/>
      <c r="Z678" s="8"/>
      <c r="AA678" s="8"/>
      <c r="AB678" s="8"/>
      <c r="AC678" s="8"/>
    </row>
    <row r="679" spans="1:29" ht="18" customHeight="1" x14ac:dyDescent="0.2">
      <c r="A679" s="8"/>
      <c r="B679" s="16"/>
      <c r="C679" s="15"/>
      <c r="D679" s="17"/>
      <c r="E679" s="17"/>
      <c r="F679" s="8"/>
      <c r="G679" s="18"/>
      <c r="H679" s="8"/>
      <c r="I679" s="8"/>
      <c r="J679" s="8"/>
      <c r="K679" s="8"/>
      <c r="L679" s="8"/>
      <c r="M679" s="8"/>
      <c r="N679" s="8"/>
      <c r="O679" s="8"/>
      <c r="P679" s="8"/>
      <c r="Q679" s="8"/>
      <c r="R679" s="8"/>
      <c r="S679" s="8"/>
      <c r="T679" s="22"/>
      <c r="U679" s="8"/>
      <c r="V679" s="8"/>
      <c r="W679" s="8"/>
      <c r="X679" s="8"/>
      <c r="Y679" s="8"/>
      <c r="Z679" s="8"/>
      <c r="AA679" s="8"/>
      <c r="AB679" s="8"/>
      <c r="AC679" s="8"/>
    </row>
    <row r="680" spans="1:29" ht="18" customHeight="1" x14ac:dyDescent="0.2">
      <c r="A680" s="8"/>
      <c r="B680" s="16"/>
      <c r="C680" s="15"/>
      <c r="D680" s="17"/>
      <c r="E680" s="17"/>
      <c r="F680" s="8"/>
      <c r="G680" s="18"/>
      <c r="H680" s="8"/>
      <c r="I680" s="8"/>
      <c r="J680" s="8"/>
      <c r="K680" s="8"/>
      <c r="L680" s="8"/>
      <c r="M680" s="8"/>
      <c r="N680" s="8"/>
      <c r="O680" s="8"/>
      <c r="P680" s="8"/>
      <c r="Q680" s="8"/>
      <c r="R680" s="8"/>
      <c r="S680" s="8"/>
      <c r="T680" s="22"/>
      <c r="U680" s="8"/>
      <c r="V680" s="8"/>
      <c r="W680" s="8"/>
      <c r="X680" s="8"/>
      <c r="Y680" s="8"/>
      <c r="Z680" s="8"/>
      <c r="AA680" s="8"/>
      <c r="AB680" s="8"/>
      <c r="AC680" s="8"/>
    </row>
    <row r="681" spans="1:29" ht="18" customHeight="1" x14ac:dyDescent="0.2">
      <c r="A681" s="8"/>
      <c r="B681" s="16"/>
      <c r="C681" s="15"/>
      <c r="D681" s="17"/>
      <c r="E681" s="17"/>
      <c r="F681" s="8"/>
      <c r="G681" s="18"/>
      <c r="H681" s="8"/>
      <c r="I681" s="8"/>
      <c r="J681" s="8"/>
      <c r="K681" s="8"/>
      <c r="L681" s="8"/>
      <c r="M681" s="8"/>
      <c r="N681" s="8"/>
      <c r="O681" s="8"/>
      <c r="P681" s="8"/>
      <c r="Q681" s="8"/>
      <c r="R681" s="8"/>
      <c r="S681" s="8"/>
      <c r="T681" s="22"/>
      <c r="U681" s="8"/>
      <c r="V681" s="8"/>
      <c r="W681" s="8"/>
      <c r="X681" s="8"/>
      <c r="Y681" s="8"/>
      <c r="Z681" s="8"/>
      <c r="AA681" s="8"/>
      <c r="AB681" s="8"/>
      <c r="AC681" s="8"/>
    </row>
    <row r="682" spans="1:29" ht="18" customHeight="1" x14ac:dyDescent="0.2">
      <c r="A682" s="8"/>
      <c r="B682" s="16"/>
      <c r="C682" s="15"/>
      <c r="D682" s="17"/>
      <c r="E682" s="17"/>
      <c r="F682" s="8"/>
      <c r="G682" s="18"/>
      <c r="H682" s="8"/>
      <c r="I682" s="8"/>
      <c r="J682" s="8"/>
      <c r="K682" s="8"/>
      <c r="L682" s="8"/>
      <c r="M682" s="8"/>
      <c r="N682" s="8"/>
      <c r="O682" s="8"/>
      <c r="P682" s="8"/>
      <c r="Q682" s="8"/>
      <c r="R682" s="8"/>
      <c r="S682" s="8"/>
      <c r="T682" s="22"/>
      <c r="U682" s="8"/>
      <c r="V682" s="8"/>
      <c r="W682" s="8"/>
      <c r="X682" s="8"/>
      <c r="Y682" s="8"/>
      <c r="Z682" s="8"/>
      <c r="AA682" s="8"/>
      <c r="AB682" s="8"/>
      <c r="AC682" s="8"/>
    </row>
    <row r="683" spans="1:29" ht="18" customHeight="1" x14ac:dyDescent="0.2">
      <c r="A683" s="8"/>
      <c r="B683" s="16"/>
      <c r="C683" s="15"/>
      <c r="D683" s="17"/>
      <c r="E683" s="17"/>
      <c r="F683" s="8"/>
      <c r="G683" s="18"/>
      <c r="H683" s="8"/>
      <c r="I683" s="8"/>
      <c r="J683" s="8"/>
      <c r="K683" s="8"/>
      <c r="L683" s="8"/>
      <c r="M683" s="8"/>
      <c r="N683" s="8"/>
      <c r="O683" s="8"/>
      <c r="P683" s="8"/>
      <c r="Q683" s="8"/>
      <c r="R683" s="8"/>
      <c r="S683" s="8"/>
      <c r="T683" s="22"/>
      <c r="U683" s="8"/>
      <c r="V683" s="8"/>
      <c r="W683" s="8"/>
      <c r="X683" s="8"/>
      <c r="Y683" s="8"/>
      <c r="Z683" s="8"/>
      <c r="AA683" s="8"/>
      <c r="AB683" s="8"/>
      <c r="AC683" s="8"/>
    </row>
    <row r="684" spans="1:29" ht="18" customHeight="1" x14ac:dyDescent="0.2">
      <c r="A684" s="8"/>
      <c r="B684" s="16"/>
      <c r="C684" s="15"/>
      <c r="D684" s="17"/>
      <c r="E684" s="17"/>
      <c r="F684" s="8"/>
      <c r="G684" s="18"/>
      <c r="H684" s="8"/>
      <c r="I684" s="8"/>
      <c r="J684" s="8"/>
      <c r="K684" s="8"/>
      <c r="L684" s="8"/>
      <c r="M684" s="8"/>
      <c r="N684" s="8"/>
      <c r="O684" s="8"/>
      <c r="P684" s="8"/>
      <c r="Q684" s="8"/>
      <c r="R684" s="8"/>
      <c r="S684" s="8"/>
      <c r="T684" s="22"/>
      <c r="U684" s="8"/>
      <c r="V684" s="8"/>
      <c r="W684" s="8"/>
      <c r="X684" s="8"/>
      <c r="Y684" s="8"/>
      <c r="Z684" s="8"/>
      <c r="AA684" s="8"/>
      <c r="AB684" s="8"/>
      <c r="AC684" s="8"/>
    </row>
    <row r="685" spans="1:29" ht="18" customHeight="1" x14ac:dyDescent="0.2">
      <c r="A685" s="8"/>
      <c r="B685" s="16"/>
      <c r="C685" s="15"/>
      <c r="D685" s="17"/>
      <c r="E685" s="17"/>
      <c r="F685" s="8"/>
      <c r="G685" s="18"/>
      <c r="H685" s="8"/>
      <c r="I685" s="8"/>
      <c r="J685" s="8"/>
      <c r="K685" s="8"/>
      <c r="L685" s="8"/>
      <c r="M685" s="8"/>
      <c r="N685" s="8"/>
      <c r="O685" s="8"/>
      <c r="P685" s="8"/>
      <c r="Q685" s="8"/>
      <c r="R685" s="8"/>
      <c r="S685" s="8"/>
      <c r="T685" s="22"/>
      <c r="U685" s="8"/>
      <c r="V685" s="8"/>
      <c r="W685" s="8"/>
      <c r="X685" s="8"/>
      <c r="Y685" s="8"/>
      <c r="Z685" s="8"/>
      <c r="AA685" s="8"/>
      <c r="AB685" s="8"/>
      <c r="AC685" s="8"/>
    </row>
    <row r="686" spans="1:29" ht="18" customHeight="1" x14ac:dyDescent="0.2">
      <c r="A686" s="8"/>
      <c r="B686" s="16"/>
      <c r="C686" s="15"/>
      <c r="D686" s="17"/>
      <c r="E686" s="17"/>
      <c r="F686" s="8"/>
      <c r="G686" s="18"/>
      <c r="H686" s="8"/>
      <c r="I686" s="8"/>
      <c r="J686" s="8"/>
      <c r="K686" s="8"/>
      <c r="L686" s="8"/>
      <c r="M686" s="8"/>
      <c r="N686" s="8"/>
      <c r="O686" s="8"/>
      <c r="P686" s="8"/>
      <c r="Q686" s="8"/>
      <c r="R686" s="8"/>
      <c r="S686" s="8"/>
      <c r="T686" s="22"/>
      <c r="U686" s="8"/>
      <c r="V686" s="8"/>
      <c r="W686" s="8"/>
      <c r="X686" s="8"/>
      <c r="Y686" s="8"/>
      <c r="Z686" s="8"/>
      <c r="AA686" s="8"/>
      <c r="AB686" s="8"/>
      <c r="AC686" s="8"/>
    </row>
    <row r="687" spans="1:29" ht="18" customHeight="1" x14ac:dyDescent="0.2">
      <c r="A687" s="8"/>
      <c r="B687" s="16"/>
      <c r="C687" s="15"/>
      <c r="D687" s="17"/>
      <c r="E687" s="17"/>
      <c r="F687" s="8"/>
      <c r="G687" s="18"/>
      <c r="H687" s="8"/>
      <c r="I687" s="8"/>
      <c r="J687" s="8"/>
      <c r="K687" s="8"/>
      <c r="L687" s="8"/>
      <c r="M687" s="8"/>
      <c r="N687" s="8"/>
      <c r="O687" s="8"/>
      <c r="P687" s="8"/>
      <c r="Q687" s="8"/>
      <c r="R687" s="8"/>
      <c r="S687" s="8"/>
      <c r="T687" s="22"/>
      <c r="U687" s="8"/>
      <c r="V687" s="8"/>
      <c r="W687" s="8"/>
      <c r="X687" s="8"/>
      <c r="Y687" s="8"/>
      <c r="Z687" s="8"/>
      <c r="AA687" s="8"/>
      <c r="AB687" s="8"/>
      <c r="AC687" s="8"/>
    </row>
    <row r="688" spans="1:29" ht="18" customHeight="1" x14ac:dyDescent="0.2">
      <c r="A688" s="8"/>
      <c r="B688" s="16"/>
      <c r="C688" s="15"/>
      <c r="D688" s="17"/>
      <c r="E688" s="17"/>
      <c r="F688" s="8"/>
      <c r="G688" s="18"/>
      <c r="H688" s="8"/>
      <c r="I688" s="8"/>
      <c r="J688" s="8"/>
      <c r="K688" s="8"/>
      <c r="L688" s="8"/>
      <c r="M688" s="8"/>
      <c r="N688" s="8"/>
      <c r="O688" s="8"/>
      <c r="P688" s="8"/>
      <c r="Q688" s="8"/>
      <c r="R688" s="8"/>
      <c r="S688" s="8"/>
      <c r="T688" s="22"/>
      <c r="U688" s="8"/>
      <c r="V688" s="8"/>
      <c r="W688" s="8"/>
      <c r="X688" s="8"/>
      <c r="Y688" s="8"/>
      <c r="Z688" s="8"/>
      <c r="AA688" s="8"/>
      <c r="AB688" s="8"/>
      <c r="AC688" s="8"/>
    </row>
    <row r="689" spans="1:29" ht="18" customHeight="1" x14ac:dyDescent="0.2">
      <c r="A689" s="8"/>
      <c r="B689" s="16"/>
      <c r="C689" s="15"/>
      <c r="D689" s="17"/>
      <c r="E689" s="17"/>
      <c r="F689" s="8"/>
      <c r="G689" s="18"/>
      <c r="H689" s="8"/>
      <c r="I689" s="8"/>
      <c r="J689" s="8"/>
      <c r="K689" s="8"/>
      <c r="L689" s="8"/>
      <c r="M689" s="8"/>
      <c r="N689" s="8"/>
      <c r="O689" s="8"/>
      <c r="P689" s="8"/>
      <c r="Q689" s="8"/>
      <c r="R689" s="8"/>
      <c r="S689" s="8"/>
      <c r="T689" s="22"/>
      <c r="U689" s="8"/>
      <c r="V689" s="8"/>
      <c r="W689" s="8"/>
      <c r="X689" s="8"/>
      <c r="Y689" s="8"/>
      <c r="Z689" s="8"/>
      <c r="AA689" s="8"/>
      <c r="AB689" s="8"/>
      <c r="AC689" s="8"/>
    </row>
    <row r="690" spans="1:29" ht="18" customHeight="1" x14ac:dyDescent="0.2">
      <c r="A690" s="8"/>
      <c r="B690" s="16"/>
      <c r="C690" s="15"/>
      <c r="D690" s="17"/>
      <c r="E690" s="17"/>
      <c r="F690" s="8"/>
      <c r="G690" s="18"/>
      <c r="H690" s="8"/>
      <c r="I690" s="8"/>
      <c r="J690" s="8"/>
      <c r="K690" s="8"/>
      <c r="L690" s="8"/>
      <c r="M690" s="8"/>
      <c r="N690" s="8"/>
      <c r="O690" s="8"/>
      <c r="P690" s="8"/>
      <c r="Q690" s="8"/>
      <c r="R690" s="8"/>
      <c r="S690" s="8"/>
      <c r="T690" s="22"/>
      <c r="U690" s="8"/>
      <c r="V690" s="8"/>
      <c r="W690" s="8"/>
      <c r="X690" s="8"/>
      <c r="Y690" s="8"/>
      <c r="Z690" s="8"/>
      <c r="AA690" s="8"/>
      <c r="AB690" s="8"/>
      <c r="AC690" s="8"/>
    </row>
    <row r="691" spans="1:29" ht="18" customHeight="1" x14ac:dyDescent="0.2">
      <c r="A691" s="8"/>
      <c r="B691" s="16"/>
      <c r="C691" s="15"/>
      <c r="D691" s="17"/>
      <c r="E691" s="17"/>
      <c r="F691" s="8"/>
      <c r="G691" s="18"/>
      <c r="H691" s="8"/>
      <c r="I691" s="8"/>
      <c r="J691" s="8"/>
      <c r="K691" s="8"/>
      <c r="L691" s="8"/>
      <c r="M691" s="8"/>
      <c r="N691" s="8"/>
      <c r="O691" s="8"/>
      <c r="P691" s="8"/>
      <c r="Q691" s="8"/>
      <c r="R691" s="8"/>
      <c r="S691" s="8"/>
      <c r="T691" s="22"/>
      <c r="U691" s="8"/>
      <c r="V691" s="8"/>
      <c r="W691" s="8"/>
      <c r="X691" s="8"/>
      <c r="Y691" s="8"/>
      <c r="Z691" s="8"/>
      <c r="AA691" s="8"/>
      <c r="AB691" s="8"/>
      <c r="AC691" s="8"/>
    </row>
    <row r="692" spans="1:29" ht="18" customHeight="1" x14ac:dyDescent="0.2">
      <c r="A692" s="8"/>
      <c r="B692" s="16"/>
      <c r="C692" s="15"/>
      <c r="D692" s="17"/>
      <c r="E692" s="17"/>
      <c r="F692" s="8"/>
      <c r="G692" s="18"/>
      <c r="H692" s="8"/>
      <c r="I692" s="8"/>
      <c r="J692" s="8"/>
      <c r="K692" s="8"/>
      <c r="L692" s="8"/>
      <c r="M692" s="8"/>
      <c r="N692" s="8"/>
      <c r="O692" s="8"/>
      <c r="P692" s="8"/>
      <c r="Q692" s="8"/>
      <c r="R692" s="8"/>
      <c r="S692" s="8"/>
      <c r="T692" s="22"/>
      <c r="U692" s="8"/>
      <c r="V692" s="8"/>
      <c r="W692" s="8"/>
      <c r="X692" s="8"/>
      <c r="Y692" s="8"/>
      <c r="Z692" s="8"/>
      <c r="AA692" s="8"/>
      <c r="AB692" s="8"/>
      <c r="AC692" s="8"/>
    </row>
    <row r="693" spans="1:29" ht="18" customHeight="1" x14ac:dyDescent="0.2">
      <c r="A693" s="8"/>
      <c r="B693" s="16"/>
      <c r="C693" s="15"/>
      <c r="D693" s="17"/>
      <c r="E693" s="17"/>
      <c r="F693" s="8"/>
      <c r="G693" s="18"/>
      <c r="H693" s="8"/>
      <c r="I693" s="8"/>
      <c r="J693" s="8"/>
      <c r="K693" s="8"/>
      <c r="L693" s="8"/>
      <c r="M693" s="8"/>
      <c r="N693" s="8"/>
      <c r="O693" s="8"/>
      <c r="P693" s="8"/>
      <c r="Q693" s="8"/>
      <c r="R693" s="8"/>
      <c r="S693" s="8"/>
      <c r="T693" s="22"/>
      <c r="U693" s="8"/>
      <c r="V693" s="8"/>
      <c r="W693" s="8"/>
      <c r="X693" s="8"/>
      <c r="Y693" s="8"/>
      <c r="Z693" s="8"/>
      <c r="AA693" s="8"/>
      <c r="AB693" s="8"/>
      <c r="AC693" s="8"/>
    </row>
    <row r="694" spans="1:29" ht="18" customHeight="1" x14ac:dyDescent="0.2">
      <c r="A694" s="8"/>
      <c r="B694" s="16"/>
      <c r="C694" s="15"/>
      <c r="D694" s="17"/>
      <c r="E694" s="17"/>
      <c r="F694" s="8"/>
      <c r="G694" s="18"/>
      <c r="H694" s="8"/>
      <c r="I694" s="8"/>
      <c r="J694" s="8"/>
      <c r="K694" s="8"/>
      <c r="L694" s="8"/>
      <c r="M694" s="8"/>
      <c r="N694" s="8"/>
      <c r="O694" s="8"/>
      <c r="P694" s="8"/>
      <c r="Q694" s="8"/>
      <c r="R694" s="8"/>
      <c r="S694" s="8"/>
      <c r="T694" s="22"/>
      <c r="U694" s="8"/>
      <c r="V694" s="8"/>
      <c r="W694" s="8"/>
      <c r="X694" s="8"/>
      <c r="Y694" s="8"/>
      <c r="Z694" s="8"/>
      <c r="AA694" s="8"/>
      <c r="AB694" s="8"/>
      <c r="AC694" s="8"/>
    </row>
    <row r="695" spans="1:29" ht="18" customHeight="1" x14ac:dyDescent="0.2">
      <c r="A695" s="8"/>
      <c r="B695" s="16"/>
      <c r="C695" s="15"/>
      <c r="D695" s="17"/>
      <c r="E695" s="17"/>
      <c r="F695" s="8"/>
      <c r="G695" s="18"/>
      <c r="H695" s="8"/>
      <c r="I695" s="8"/>
      <c r="J695" s="8"/>
      <c r="K695" s="8"/>
      <c r="L695" s="8"/>
      <c r="M695" s="8"/>
      <c r="N695" s="8"/>
      <c r="O695" s="8"/>
      <c r="P695" s="8"/>
      <c r="Q695" s="8"/>
      <c r="R695" s="8"/>
      <c r="S695" s="8"/>
      <c r="T695" s="22"/>
      <c r="U695" s="8"/>
      <c r="V695" s="8"/>
      <c r="W695" s="8"/>
      <c r="X695" s="8"/>
      <c r="Y695" s="8"/>
      <c r="Z695" s="8"/>
      <c r="AA695" s="8"/>
      <c r="AB695" s="8"/>
      <c r="AC695" s="8"/>
    </row>
    <row r="696" spans="1:29" ht="18" customHeight="1" x14ac:dyDescent="0.2">
      <c r="A696" s="8"/>
      <c r="B696" s="16"/>
      <c r="C696" s="15"/>
      <c r="D696" s="17"/>
      <c r="E696" s="17"/>
      <c r="F696" s="8"/>
      <c r="G696" s="18"/>
      <c r="H696" s="8"/>
      <c r="I696" s="8"/>
      <c r="J696" s="8"/>
      <c r="K696" s="8"/>
      <c r="L696" s="8"/>
      <c r="M696" s="8"/>
      <c r="N696" s="8"/>
      <c r="O696" s="8"/>
      <c r="P696" s="8"/>
      <c r="Q696" s="8"/>
      <c r="R696" s="8"/>
      <c r="S696" s="8"/>
      <c r="T696" s="22"/>
      <c r="U696" s="8"/>
      <c r="V696" s="8"/>
      <c r="W696" s="8"/>
      <c r="X696" s="8"/>
      <c r="Y696" s="8"/>
      <c r="Z696" s="8"/>
      <c r="AA696" s="8"/>
      <c r="AB696" s="8"/>
      <c r="AC696" s="8"/>
    </row>
    <row r="697" spans="1:29" ht="18" customHeight="1" x14ac:dyDescent="0.2">
      <c r="A697" s="8"/>
      <c r="B697" s="16"/>
      <c r="C697" s="15"/>
      <c r="D697" s="17"/>
      <c r="E697" s="17"/>
      <c r="F697" s="8"/>
      <c r="G697" s="18"/>
      <c r="H697" s="8"/>
      <c r="I697" s="8"/>
      <c r="J697" s="8"/>
      <c r="K697" s="8"/>
      <c r="L697" s="8"/>
      <c r="M697" s="8"/>
      <c r="N697" s="8"/>
      <c r="O697" s="8"/>
      <c r="P697" s="8"/>
      <c r="Q697" s="8"/>
      <c r="R697" s="8"/>
      <c r="S697" s="8"/>
      <c r="T697" s="22"/>
      <c r="U697" s="8"/>
      <c r="V697" s="8"/>
      <c r="W697" s="8"/>
      <c r="X697" s="8"/>
      <c r="Y697" s="8"/>
      <c r="Z697" s="8"/>
      <c r="AA697" s="8"/>
      <c r="AB697" s="8"/>
      <c r="AC697" s="8"/>
    </row>
    <row r="698" spans="1:29" ht="18" customHeight="1" x14ac:dyDescent="0.2">
      <c r="A698" s="8"/>
      <c r="B698" s="16"/>
      <c r="C698" s="15"/>
      <c r="D698" s="17"/>
      <c r="E698" s="17"/>
      <c r="F698" s="8"/>
      <c r="G698" s="18"/>
      <c r="H698" s="8"/>
      <c r="I698" s="8"/>
      <c r="J698" s="8"/>
      <c r="K698" s="8"/>
      <c r="L698" s="8"/>
      <c r="M698" s="8"/>
      <c r="N698" s="8"/>
      <c r="O698" s="8"/>
      <c r="P698" s="8"/>
      <c r="Q698" s="8"/>
      <c r="R698" s="8"/>
      <c r="S698" s="8"/>
      <c r="T698" s="22"/>
      <c r="U698" s="8"/>
      <c r="V698" s="8"/>
      <c r="W698" s="8"/>
      <c r="X698" s="8"/>
      <c r="Y698" s="8"/>
      <c r="Z698" s="8"/>
      <c r="AA698" s="8"/>
      <c r="AB698" s="8"/>
      <c r="AC698" s="8"/>
    </row>
    <row r="699" spans="1:29" ht="18" customHeight="1" x14ac:dyDescent="0.2">
      <c r="A699" s="8"/>
      <c r="B699" s="16"/>
      <c r="C699" s="15"/>
      <c r="D699" s="17"/>
      <c r="E699" s="17"/>
      <c r="F699" s="8"/>
      <c r="G699" s="18"/>
      <c r="H699" s="8"/>
      <c r="I699" s="8"/>
      <c r="J699" s="8"/>
      <c r="K699" s="8"/>
      <c r="L699" s="8"/>
      <c r="M699" s="8"/>
      <c r="N699" s="8"/>
      <c r="O699" s="8"/>
      <c r="P699" s="8"/>
      <c r="Q699" s="8"/>
      <c r="R699" s="8"/>
      <c r="S699" s="8"/>
      <c r="T699" s="22"/>
      <c r="U699" s="8"/>
      <c r="V699" s="8"/>
      <c r="W699" s="8"/>
      <c r="X699" s="8"/>
      <c r="Y699" s="8"/>
      <c r="Z699" s="8"/>
      <c r="AA699" s="8"/>
      <c r="AB699" s="8"/>
      <c r="AC699" s="8"/>
    </row>
    <row r="700" spans="1:29" ht="18" customHeight="1" x14ac:dyDescent="0.2">
      <c r="A700" s="8"/>
      <c r="B700" s="16"/>
      <c r="C700" s="15"/>
      <c r="D700" s="17"/>
      <c r="E700" s="17"/>
      <c r="F700" s="8"/>
      <c r="G700" s="18"/>
      <c r="H700" s="8"/>
      <c r="I700" s="8"/>
      <c r="J700" s="8"/>
      <c r="K700" s="8"/>
      <c r="L700" s="8"/>
      <c r="M700" s="8"/>
      <c r="N700" s="8"/>
      <c r="O700" s="8"/>
      <c r="P700" s="8"/>
      <c r="Q700" s="8"/>
      <c r="R700" s="8"/>
      <c r="S700" s="8"/>
      <c r="T700" s="22"/>
      <c r="U700" s="8"/>
      <c r="V700" s="8"/>
      <c r="W700" s="8"/>
      <c r="X700" s="8"/>
      <c r="Y700" s="8"/>
      <c r="Z700" s="8"/>
      <c r="AA700" s="8"/>
      <c r="AB700" s="8"/>
      <c r="AC700" s="8"/>
    </row>
    <row r="701" spans="1:29" ht="18" customHeight="1" x14ac:dyDescent="0.2">
      <c r="A701" s="8"/>
      <c r="B701" s="16"/>
      <c r="C701" s="15"/>
      <c r="D701" s="17"/>
      <c r="E701" s="17"/>
      <c r="F701" s="8"/>
      <c r="G701" s="18"/>
      <c r="H701" s="8"/>
      <c r="I701" s="8"/>
      <c r="J701" s="8"/>
      <c r="K701" s="8"/>
      <c r="L701" s="8"/>
      <c r="M701" s="8"/>
      <c r="N701" s="8"/>
      <c r="O701" s="8"/>
      <c r="P701" s="8"/>
      <c r="Q701" s="8"/>
      <c r="R701" s="8"/>
      <c r="S701" s="8"/>
      <c r="T701" s="22"/>
      <c r="U701" s="8"/>
      <c r="V701" s="8"/>
      <c r="W701" s="8"/>
      <c r="X701" s="8"/>
      <c r="Y701" s="8"/>
      <c r="Z701" s="8"/>
      <c r="AA701" s="8"/>
      <c r="AB701" s="8"/>
      <c r="AC701" s="8"/>
    </row>
    <row r="702" spans="1:29" ht="18" customHeight="1" x14ac:dyDescent="0.2">
      <c r="A702" s="8"/>
      <c r="B702" s="16"/>
      <c r="C702" s="15"/>
      <c r="D702" s="17"/>
      <c r="E702" s="17"/>
      <c r="F702" s="8"/>
      <c r="G702" s="18"/>
      <c r="H702" s="8"/>
      <c r="I702" s="8"/>
      <c r="J702" s="8"/>
      <c r="K702" s="8"/>
      <c r="L702" s="8"/>
      <c r="M702" s="8"/>
      <c r="N702" s="8"/>
      <c r="O702" s="8"/>
      <c r="P702" s="8"/>
      <c r="Q702" s="8"/>
      <c r="R702" s="8"/>
      <c r="S702" s="8"/>
      <c r="T702" s="22"/>
      <c r="U702" s="8"/>
      <c r="V702" s="8"/>
      <c r="W702" s="8"/>
      <c r="X702" s="8"/>
      <c r="Y702" s="8"/>
      <c r="Z702" s="8"/>
      <c r="AA702" s="8"/>
      <c r="AB702" s="8"/>
      <c r="AC702" s="8"/>
    </row>
    <row r="703" spans="1:29" ht="18" customHeight="1" x14ac:dyDescent="0.2">
      <c r="A703" s="8"/>
      <c r="B703" s="16"/>
      <c r="C703" s="15"/>
      <c r="D703" s="17"/>
      <c r="E703" s="17"/>
      <c r="F703" s="8"/>
      <c r="G703" s="18"/>
      <c r="H703" s="8"/>
      <c r="I703" s="8"/>
      <c r="J703" s="8"/>
      <c r="K703" s="8"/>
      <c r="L703" s="8"/>
      <c r="M703" s="8"/>
      <c r="N703" s="8"/>
      <c r="O703" s="8"/>
      <c r="P703" s="8"/>
      <c r="Q703" s="8"/>
      <c r="R703" s="8"/>
      <c r="S703" s="8"/>
      <c r="T703" s="22"/>
      <c r="U703" s="8"/>
      <c r="V703" s="8"/>
      <c r="W703" s="8"/>
      <c r="X703" s="8"/>
      <c r="Y703" s="8"/>
      <c r="Z703" s="8"/>
      <c r="AA703" s="8"/>
      <c r="AB703" s="8"/>
      <c r="AC703" s="8"/>
    </row>
    <row r="704" spans="1:29" ht="18" customHeight="1" x14ac:dyDescent="0.2">
      <c r="A704" s="8"/>
      <c r="B704" s="16"/>
      <c r="C704" s="15"/>
      <c r="D704" s="17"/>
      <c r="E704" s="17"/>
      <c r="F704" s="8"/>
      <c r="G704" s="18"/>
      <c r="H704" s="8"/>
      <c r="I704" s="8"/>
      <c r="J704" s="8"/>
      <c r="K704" s="8"/>
      <c r="L704" s="8"/>
      <c r="M704" s="8"/>
      <c r="N704" s="8"/>
      <c r="O704" s="8"/>
      <c r="P704" s="8"/>
      <c r="Q704" s="8"/>
      <c r="R704" s="8"/>
      <c r="S704" s="8"/>
      <c r="T704" s="22"/>
      <c r="U704" s="8"/>
      <c r="V704" s="8"/>
      <c r="W704" s="8"/>
      <c r="X704" s="8"/>
      <c r="Y704" s="8"/>
      <c r="Z704" s="8"/>
      <c r="AA704" s="8"/>
      <c r="AB704" s="8"/>
      <c r="AC704" s="8"/>
    </row>
    <row r="705" spans="1:29" ht="18" customHeight="1" x14ac:dyDescent="0.2">
      <c r="A705" s="8"/>
      <c r="B705" s="16"/>
      <c r="C705" s="15"/>
      <c r="D705" s="17"/>
      <c r="E705" s="17"/>
      <c r="F705" s="8"/>
      <c r="G705" s="18"/>
      <c r="H705" s="8"/>
      <c r="I705" s="8"/>
      <c r="J705" s="8"/>
      <c r="K705" s="8"/>
      <c r="L705" s="8"/>
      <c r="M705" s="8"/>
      <c r="N705" s="8"/>
      <c r="O705" s="8"/>
      <c r="P705" s="8"/>
      <c r="Q705" s="8"/>
      <c r="R705" s="8"/>
      <c r="S705" s="8"/>
      <c r="T705" s="22"/>
      <c r="U705" s="8"/>
      <c r="V705" s="8"/>
      <c r="W705" s="8"/>
      <c r="X705" s="8"/>
      <c r="Y705" s="8"/>
      <c r="Z705" s="8"/>
      <c r="AA705" s="8"/>
      <c r="AB705" s="8"/>
      <c r="AC705" s="8"/>
    </row>
    <row r="706" spans="1:29" ht="18" customHeight="1" x14ac:dyDescent="0.2">
      <c r="A706" s="8"/>
      <c r="B706" s="16"/>
      <c r="C706" s="15"/>
      <c r="D706" s="17"/>
      <c r="E706" s="17"/>
      <c r="F706" s="8"/>
      <c r="G706" s="18"/>
      <c r="H706" s="8"/>
      <c r="I706" s="8"/>
      <c r="J706" s="8"/>
      <c r="K706" s="8"/>
      <c r="L706" s="8"/>
      <c r="M706" s="8"/>
      <c r="N706" s="8"/>
      <c r="O706" s="8"/>
      <c r="P706" s="8"/>
      <c r="Q706" s="8"/>
      <c r="R706" s="8"/>
      <c r="S706" s="8"/>
      <c r="T706" s="22"/>
      <c r="U706" s="8"/>
      <c r="V706" s="8"/>
      <c r="W706" s="8"/>
      <c r="X706" s="8"/>
      <c r="Y706" s="8"/>
      <c r="Z706" s="8"/>
      <c r="AA706" s="8"/>
      <c r="AB706" s="8"/>
      <c r="AC706" s="8"/>
    </row>
    <row r="707" spans="1:29" ht="18" customHeight="1" x14ac:dyDescent="0.2">
      <c r="A707" s="8"/>
      <c r="B707" s="16"/>
      <c r="C707" s="15"/>
      <c r="D707" s="17"/>
      <c r="E707" s="17"/>
      <c r="F707" s="8"/>
      <c r="G707" s="18"/>
      <c r="H707" s="8"/>
      <c r="I707" s="8"/>
      <c r="J707" s="8"/>
      <c r="K707" s="8"/>
      <c r="L707" s="8"/>
      <c r="M707" s="8"/>
      <c r="N707" s="8"/>
      <c r="O707" s="8"/>
      <c r="P707" s="8"/>
      <c r="Q707" s="8"/>
      <c r="R707" s="8"/>
      <c r="S707" s="8"/>
      <c r="T707" s="22"/>
      <c r="U707" s="8"/>
      <c r="V707" s="8"/>
      <c r="W707" s="8"/>
      <c r="X707" s="8"/>
      <c r="Y707" s="8"/>
      <c r="Z707" s="8"/>
      <c r="AA707" s="8"/>
      <c r="AB707" s="8"/>
      <c r="AC707" s="8"/>
    </row>
    <row r="708" spans="1:29" ht="18" customHeight="1" x14ac:dyDescent="0.2">
      <c r="A708" s="8"/>
      <c r="B708" s="16"/>
      <c r="C708" s="15"/>
      <c r="D708" s="17"/>
      <c r="E708" s="17"/>
      <c r="F708" s="8"/>
      <c r="G708" s="18"/>
      <c r="H708" s="8"/>
      <c r="I708" s="8"/>
      <c r="J708" s="8"/>
      <c r="K708" s="8"/>
      <c r="L708" s="8"/>
      <c r="M708" s="8"/>
      <c r="N708" s="8"/>
      <c r="O708" s="8"/>
      <c r="P708" s="8"/>
      <c r="Q708" s="8"/>
      <c r="R708" s="8"/>
      <c r="S708" s="8"/>
      <c r="T708" s="22"/>
      <c r="U708" s="8"/>
      <c r="V708" s="8"/>
      <c r="W708" s="8"/>
      <c r="X708" s="8"/>
      <c r="Y708" s="8"/>
      <c r="Z708" s="8"/>
      <c r="AA708" s="8"/>
      <c r="AB708" s="8"/>
      <c r="AC708" s="8"/>
    </row>
    <row r="709" spans="1:29" ht="18" customHeight="1" x14ac:dyDescent="0.2">
      <c r="A709" s="8"/>
      <c r="B709" s="16"/>
      <c r="C709" s="15"/>
      <c r="D709" s="17"/>
      <c r="E709" s="17"/>
      <c r="F709" s="8"/>
      <c r="G709" s="18"/>
      <c r="H709" s="8"/>
      <c r="I709" s="8"/>
      <c r="J709" s="8"/>
      <c r="K709" s="8"/>
      <c r="L709" s="8"/>
      <c r="M709" s="8"/>
      <c r="N709" s="8"/>
      <c r="O709" s="8"/>
      <c r="P709" s="8"/>
      <c r="Q709" s="8"/>
      <c r="R709" s="8"/>
      <c r="S709" s="8"/>
      <c r="T709" s="22"/>
      <c r="U709" s="8"/>
      <c r="V709" s="8"/>
      <c r="W709" s="8"/>
      <c r="X709" s="8"/>
      <c r="Y709" s="8"/>
      <c r="Z709" s="8"/>
      <c r="AA709" s="8"/>
      <c r="AB709" s="8"/>
      <c r="AC709" s="8"/>
    </row>
    <row r="710" spans="1:29" ht="18" customHeight="1" x14ac:dyDescent="0.2">
      <c r="A710" s="8"/>
      <c r="B710" s="16"/>
      <c r="C710" s="15"/>
      <c r="D710" s="17"/>
      <c r="E710" s="17"/>
      <c r="F710" s="8"/>
      <c r="G710" s="18"/>
      <c r="H710" s="8"/>
      <c r="I710" s="8"/>
      <c r="J710" s="8"/>
      <c r="K710" s="8"/>
      <c r="L710" s="8"/>
      <c r="M710" s="8"/>
      <c r="N710" s="8"/>
      <c r="O710" s="8"/>
      <c r="P710" s="8"/>
      <c r="Q710" s="8"/>
      <c r="R710" s="8"/>
      <c r="S710" s="8"/>
      <c r="T710" s="22"/>
      <c r="U710" s="8"/>
      <c r="V710" s="8"/>
      <c r="W710" s="8"/>
      <c r="X710" s="8"/>
      <c r="Y710" s="8"/>
      <c r="Z710" s="8"/>
      <c r="AA710" s="8"/>
      <c r="AB710" s="8"/>
      <c r="AC710" s="8"/>
    </row>
    <row r="711" spans="1:29" ht="18" customHeight="1" x14ac:dyDescent="0.2">
      <c r="A711" s="8"/>
      <c r="B711" s="16"/>
      <c r="C711" s="15"/>
      <c r="D711" s="17"/>
      <c r="E711" s="17"/>
      <c r="F711" s="8"/>
      <c r="G711" s="18"/>
      <c r="H711" s="8"/>
      <c r="I711" s="8"/>
      <c r="J711" s="8"/>
      <c r="K711" s="8"/>
      <c r="L711" s="8"/>
      <c r="M711" s="8"/>
      <c r="N711" s="8"/>
      <c r="O711" s="8"/>
      <c r="P711" s="8"/>
      <c r="Q711" s="8"/>
      <c r="R711" s="8"/>
      <c r="S711" s="8"/>
      <c r="T711" s="22"/>
      <c r="U711" s="8"/>
      <c r="V711" s="8"/>
      <c r="W711" s="8"/>
      <c r="X711" s="8"/>
      <c r="Y711" s="8"/>
      <c r="Z711" s="8"/>
      <c r="AA711" s="8"/>
      <c r="AB711" s="8"/>
      <c r="AC711" s="8"/>
    </row>
    <row r="712" spans="1:29" ht="18" customHeight="1" x14ac:dyDescent="0.2">
      <c r="A712" s="8"/>
      <c r="B712" s="16"/>
      <c r="C712" s="15"/>
      <c r="D712" s="17"/>
      <c r="E712" s="17"/>
      <c r="F712" s="8"/>
      <c r="G712" s="18"/>
      <c r="H712" s="8"/>
      <c r="I712" s="8"/>
      <c r="J712" s="8"/>
      <c r="K712" s="8"/>
      <c r="L712" s="8"/>
      <c r="M712" s="8"/>
      <c r="N712" s="8"/>
      <c r="O712" s="8"/>
      <c r="P712" s="8"/>
      <c r="Q712" s="8"/>
      <c r="R712" s="8"/>
      <c r="S712" s="8"/>
      <c r="T712" s="22"/>
      <c r="U712" s="8"/>
      <c r="V712" s="8"/>
      <c r="W712" s="8"/>
      <c r="X712" s="8"/>
      <c r="Y712" s="8"/>
      <c r="Z712" s="8"/>
      <c r="AA712" s="8"/>
      <c r="AB712" s="8"/>
      <c r="AC712" s="8"/>
    </row>
    <row r="713" spans="1:29" ht="18" customHeight="1" x14ac:dyDescent="0.2">
      <c r="A713" s="8"/>
      <c r="B713" s="16"/>
      <c r="C713" s="15"/>
      <c r="D713" s="17"/>
      <c r="E713" s="17"/>
      <c r="F713" s="8"/>
      <c r="G713" s="18"/>
      <c r="H713" s="8"/>
      <c r="I713" s="8"/>
      <c r="J713" s="8"/>
      <c r="K713" s="8"/>
      <c r="L713" s="8"/>
      <c r="M713" s="8"/>
      <c r="N713" s="8"/>
      <c r="O713" s="8"/>
      <c r="P713" s="8"/>
      <c r="Q713" s="8"/>
      <c r="R713" s="8"/>
      <c r="S713" s="8"/>
      <c r="T713" s="22"/>
      <c r="U713" s="8"/>
      <c r="V713" s="8"/>
      <c r="W713" s="8"/>
      <c r="X713" s="8"/>
      <c r="Y713" s="8"/>
      <c r="Z713" s="8"/>
      <c r="AA713" s="8"/>
      <c r="AB713" s="8"/>
      <c r="AC713" s="8"/>
    </row>
    <row r="714" spans="1:29" ht="18" customHeight="1" x14ac:dyDescent="0.2">
      <c r="A714" s="8"/>
      <c r="B714" s="16"/>
      <c r="C714" s="15"/>
      <c r="D714" s="17"/>
      <c r="E714" s="17"/>
      <c r="F714" s="8"/>
      <c r="G714" s="18"/>
      <c r="H714" s="8"/>
      <c r="I714" s="8"/>
      <c r="J714" s="8"/>
      <c r="K714" s="8"/>
      <c r="L714" s="8"/>
      <c r="M714" s="8"/>
      <c r="N714" s="8"/>
      <c r="O714" s="8"/>
      <c r="P714" s="8"/>
      <c r="Q714" s="8"/>
      <c r="R714" s="8"/>
      <c r="S714" s="8"/>
      <c r="T714" s="22"/>
      <c r="U714" s="8"/>
      <c r="V714" s="8"/>
      <c r="W714" s="8"/>
      <c r="X714" s="8"/>
      <c r="Y714" s="8"/>
      <c r="Z714" s="8"/>
      <c r="AA714" s="8"/>
      <c r="AB714" s="8"/>
      <c r="AC714" s="8"/>
    </row>
    <row r="715" spans="1:29" ht="18" customHeight="1" x14ac:dyDescent="0.2">
      <c r="A715" s="8"/>
      <c r="B715" s="16"/>
      <c r="C715" s="15"/>
      <c r="D715" s="17"/>
      <c r="E715" s="17"/>
      <c r="F715" s="8"/>
      <c r="G715" s="18"/>
      <c r="H715" s="8"/>
      <c r="I715" s="8"/>
      <c r="J715" s="8"/>
      <c r="K715" s="8"/>
      <c r="L715" s="8"/>
      <c r="M715" s="8"/>
      <c r="N715" s="8"/>
      <c r="O715" s="8"/>
      <c r="P715" s="8"/>
      <c r="Q715" s="8"/>
      <c r="R715" s="8"/>
      <c r="S715" s="8"/>
      <c r="T715" s="22"/>
      <c r="U715" s="8"/>
      <c r="V715" s="8"/>
      <c r="W715" s="8"/>
      <c r="X715" s="8"/>
      <c r="Y715" s="8"/>
      <c r="Z715" s="8"/>
      <c r="AA715" s="8"/>
      <c r="AB715" s="8"/>
      <c r="AC715" s="8"/>
    </row>
    <row r="716" spans="1:29" ht="18" customHeight="1" x14ac:dyDescent="0.2">
      <c r="A716" s="8"/>
      <c r="B716" s="16"/>
      <c r="C716" s="15"/>
      <c r="D716" s="17"/>
      <c r="E716" s="17"/>
      <c r="F716" s="8"/>
      <c r="G716" s="18"/>
      <c r="H716" s="8"/>
      <c r="I716" s="8"/>
      <c r="J716" s="8"/>
      <c r="K716" s="8"/>
      <c r="L716" s="8"/>
      <c r="M716" s="8"/>
      <c r="N716" s="8"/>
      <c r="O716" s="8"/>
      <c r="P716" s="8"/>
      <c r="Q716" s="8"/>
      <c r="R716" s="8"/>
      <c r="S716" s="8"/>
      <c r="T716" s="22"/>
      <c r="U716" s="8"/>
      <c r="V716" s="8"/>
      <c r="W716" s="8"/>
      <c r="X716" s="8"/>
      <c r="Y716" s="8"/>
      <c r="Z716" s="8"/>
      <c r="AA716" s="8"/>
      <c r="AB716" s="8"/>
      <c r="AC716" s="8"/>
    </row>
    <row r="717" spans="1:29" ht="18" customHeight="1" x14ac:dyDescent="0.2">
      <c r="A717" s="8"/>
      <c r="B717" s="16"/>
      <c r="C717" s="15"/>
      <c r="D717" s="17"/>
      <c r="E717" s="17"/>
      <c r="F717" s="8"/>
      <c r="G717" s="18"/>
      <c r="H717" s="8"/>
      <c r="I717" s="8"/>
      <c r="J717" s="8"/>
      <c r="K717" s="8"/>
      <c r="L717" s="8"/>
      <c r="M717" s="8"/>
      <c r="N717" s="8"/>
      <c r="O717" s="8"/>
      <c r="P717" s="8"/>
      <c r="Q717" s="8"/>
      <c r="R717" s="8"/>
      <c r="S717" s="8"/>
      <c r="T717" s="22"/>
      <c r="U717" s="8"/>
      <c r="V717" s="8"/>
      <c r="W717" s="8"/>
      <c r="X717" s="8"/>
      <c r="Y717" s="8"/>
      <c r="Z717" s="8"/>
      <c r="AA717" s="8"/>
      <c r="AB717" s="8"/>
      <c r="AC717" s="8"/>
    </row>
    <row r="718" spans="1:29" ht="18" customHeight="1" x14ac:dyDescent="0.2">
      <c r="A718" s="8"/>
      <c r="B718" s="16"/>
      <c r="C718" s="15"/>
      <c r="D718" s="17"/>
      <c r="E718" s="17"/>
      <c r="F718" s="8"/>
      <c r="G718" s="18"/>
      <c r="H718" s="8"/>
      <c r="I718" s="8"/>
      <c r="J718" s="8"/>
      <c r="K718" s="8"/>
      <c r="L718" s="8"/>
      <c r="M718" s="8"/>
      <c r="N718" s="8"/>
      <c r="O718" s="8"/>
      <c r="P718" s="8"/>
      <c r="Q718" s="8"/>
      <c r="R718" s="8"/>
      <c r="S718" s="8"/>
      <c r="T718" s="22"/>
      <c r="U718" s="8"/>
      <c r="V718" s="8"/>
      <c r="W718" s="8"/>
      <c r="X718" s="8"/>
      <c r="Y718" s="8"/>
      <c r="Z718" s="8"/>
      <c r="AA718" s="8"/>
      <c r="AB718" s="8"/>
      <c r="AC718" s="8"/>
    </row>
    <row r="719" spans="1:29" ht="18" customHeight="1" x14ac:dyDescent="0.2">
      <c r="A719" s="8"/>
      <c r="B719" s="16"/>
      <c r="C719" s="15"/>
      <c r="D719" s="17"/>
      <c r="E719" s="17"/>
      <c r="F719" s="8"/>
      <c r="G719" s="18"/>
      <c r="H719" s="8"/>
      <c r="I719" s="8"/>
      <c r="J719" s="8"/>
      <c r="K719" s="8"/>
      <c r="L719" s="8"/>
      <c r="M719" s="8"/>
      <c r="N719" s="8"/>
      <c r="O719" s="8"/>
      <c r="P719" s="8"/>
      <c r="Q719" s="8"/>
      <c r="R719" s="8"/>
      <c r="S719" s="8"/>
      <c r="T719" s="22"/>
      <c r="U719" s="8"/>
      <c r="V719" s="8"/>
      <c r="W719" s="8"/>
      <c r="X719" s="8"/>
      <c r="Y719" s="8"/>
      <c r="Z719" s="8"/>
      <c r="AA719" s="8"/>
      <c r="AB719" s="8"/>
      <c r="AC719" s="8"/>
    </row>
    <row r="720" spans="1:29" ht="18" customHeight="1" x14ac:dyDescent="0.2">
      <c r="A720" s="8"/>
      <c r="B720" s="16"/>
      <c r="C720" s="15"/>
      <c r="D720" s="17"/>
      <c r="E720" s="17"/>
      <c r="F720" s="8"/>
      <c r="G720" s="18"/>
      <c r="H720" s="8"/>
      <c r="I720" s="8"/>
      <c r="J720" s="8"/>
      <c r="K720" s="8"/>
      <c r="L720" s="8"/>
      <c r="M720" s="8"/>
      <c r="N720" s="8"/>
      <c r="O720" s="8"/>
      <c r="P720" s="8"/>
      <c r="Q720" s="8"/>
      <c r="R720" s="8"/>
      <c r="S720" s="8"/>
      <c r="T720" s="22"/>
      <c r="U720" s="8"/>
      <c r="V720" s="8"/>
      <c r="W720" s="8"/>
      <c r="X720" s="8"/>
      <c r="Y720" s="8"/>
      <c r="Z720" s="8"/>
      <c r="AA720" s="8"/>
      <c r="AB720" s="8"/>
      <c r="AC720" s="8"/>
    </row>
    <row r="721" spans="1:29" ht="18" customHeight="1" x14ac:dyDescent="0.2">
      <c r="A721" s="8"/>
      <c r="B721" s="16"/>
      <c r="C721" s="15"/>
      <c r="D721" s="17"/>
      <c r="E721" s="17"/>
      <c r="F721" s="8"/>
      <c r="G721" s="18"/>
      <c r="H721" s="8"/>
      <c r="I721" s="8"/>
      <c r="J721" s="8"/>
      <c r="K721" s="8"/>
      <c r="L721" s="8"/>
      <c r="M721" s="8"/>
      <c r="N721" s="8"/>
      <c r="O721" s="8"/>
      <c r="P721" s="8"/>
      <c r="Q721" s="8"/>
      <c r="R721" s="8"/>
      <c r="S721" s="8"/>
      <c r="T721" s="22"/>
      <c r="U721" s="8"/>
      <c r="V721" s="8"/>
      <c r="W721" s="8"/>
      <c r="X721" s="8"/>
      <c r="Y721" s="8"/>
      <c r="Z721" s="8"/>
      <c r="AA721" s="8"/>
      <c r="AB721" s="8"/>
      <c r="AC721" s="8"/>
    </row>
    <row r="722" spans="1:29" ht="18" customHeight="1" x14ac:dyDescent="0.2">
      <c r="A722" s="8"/>
      <c r="B722" s="16"/>
      <c r="C722" s="15"/>
      <c r="D722" s="17"/>
      <c r="E722" s="17"/>
      <c r="F722" s="8"/>
      <c r="G722" s="18"/>
      <c r="H722" s="8"/>
      <c r="I722" s="8"/>
      <c r="J722" s="8"/>
      <c r="K722" s="8"/>
      <c r="L722" s="8"/>
      <c r="M722" s="8"/>
      <c r="N722" s="8"/>
      <c r="O722" s="8"/>
      <c r="P722" s="8"/>
      <c r="Q722" s="8"/>
      <c r="R722" s="8"/>
      <c r="S722" s="8"/>
      <c r="T722" s="22"/>
      <c r="U722" s="8"/>
      <c r="V722" s="8"/>
      <c r="W722" s="8"/>
      <c r="X722" s="8"/>
      <c r="Y722" s="8"/>
      <c r="Z722" s="8"/>
      <c r="AA722" s="8"/>
      <c r="AB722" s="8"/>
      <c r="AC722" s="8"/>
    </row>
    <row r="723" spans="1:29" ht="18" customHeight="1" x14ac:dyDescent="0.2">
      <c r="A723" s="8"/>
      <c r="B723" s="16"/>
      <c r="C723" s="15"/>
      <c r="D723" s="17"/>
      <c r="E723" s="17"/>
      <c r="F723" s="8"/>
      <c r="G723" s="18"/>
      <c r="H723" s="8"/>
      <c r="I723" s="8"/>
      <c r="J723" s="8"/>
      <c r="K723" s="8"/>
      <c r="L723" s="8"/>
      <c r="M723" s="8"/>
      <c r="N723" s="8"/>
      <c r="O723" s="8"/>
      <c r="P723" s="8"/>
      <c r="Q723" s="8"/>
      <c r="R723" s="8"/>
      <c r="S723" s="8"/>
      <c r="T723" s="22"/>
      <c r="U723" s="8"/>
      <c r="V723" s="8"/>
      <c r="W723" s="8"/>
      <c r="X723" s="8"/>
      <c r="Y723" s="8"/>
      <c r="Z723" s="8"/>
      <c r="AA723" s="8"/>
      <c r="AB723" s="8"/>
      <c r="AC723" s="8"/>
    </row>
    <row r="724" spans="1:29" ht="18" customHeight="1" x14ac:dyDescent="0.2">
      <c r="A724" s="8"/>
      <c r="B724" s="16"/>
      <c r="C724" s="15"/>
      <c r="D724" s="17"/>
      <c r="E724" s="17"/>
      <c r="F724" s="8"/>
      <c r="G724" s="18"/>
      <c r="H724" s="8"/>
      <c r="I724" s="8"/>
      <c r="J724" s="8"/>
      <c r="K724" s="8"/>
      <c r="L724" s="8"/>
      <c r="M724" s="8"/>
      <c r="N724" s="8"/>
      <c r="O724" s="8"/>
      <c r="P724" s="8"/>
      <c r="Q724" s="8"/>
      <c r="R724" s="8"/>
      <c r="S724" s="8"/>
      <c r="T724" s="22"/>
      <c r="U724" s="8"/>
      <c r="V724" s="8"/>
      <c r="W724" s="8"/>
      <c r="X724" s="8"/>
      <c r="Y724" s="8"/>
      <c r="Z724" s="8"/>
      <c r="AA724" s="8"/>
      <c r="AB724" s="8"/>
      <c r="AC724" s="8"/>
    </row>
    <row r="725" spans="1:29" ht="18" customHeight="1" x14ac:dyDescent="0.2">
      <c r="A725" s="8"/>
      <c r="B725" s="16"/>
      <c r="C725" s="15"/>
      <c r="D725" s="17"/>
      <c r="E725" s="17"/>
      <c r="F725" s="8"/>
      <c r="G725" s="18"/>
      <c r="H725" s="8"/>
      <c r="I725" s="8"/>
      <c r="J725" s="8"/>
      <c r="K725" s="8"/>
      <c r="L725" s="8"/>
      <c r="M725" s="8"/>
      <c r="N725" s="8"/>
      <c r="O725" s="8"/>
      <c r="P725" s="8"/>
      <c r="Q725" s="8"/>
      <c r="R725" s="8"/>
      <c r="S725" s="8"/>
      <c r="T725" s="22"/>
      <c r="U725" s="8"/>
      <c r="V725" s="8"/>
      <c r="W725" s="8"/>
      <c r="X725" s="8"/>
      <c r="Y725" s="8"/>
      <c r="Z725" s="8"/>
      <c r="AA725" s="8"/>
      <c r="AB725" s="8"/>
      <c r="AC725" s="8"/>
    </row>
    <row r="726" spans="1:29" ht="18" customHeight="1" x14ac:dyDescent="0.2">
      <c r="A726" s="8"/>
      <c r="B726" s="16"/>
      <c r="C726" s="15"/>
      <c r="D726" s="17"/>
      <c r="E726" s="17"/>
      <c r="F726" s="8"/>
      <c r="G726" s="18"/>
      <c r="H726" s="8"/>
      <c r="I726" s="8"/>
      <c r="J726" s="8"/>
      <c r="K726" s="8"/>
      <c r="L726" s="8"/>
      <c r="M726" s="8"/>
      <c r="N726" s="8"/>
      <c r="O726" s="8"/>
      <c r="P726" s="8"/>
      <c r="Q726" s="8"/>
      <c r="R726" s="8"/>
      <c r="S726" s="8"/>
      <c r="T726" s="22"/>
      <c r="U726" s="8"/>
      <c r="V726" s="8"/>
      <c r="W726" s="8"/>
      <c r="X726" s="8"/>
      <c r="Y726" s="8"/>
      <c r="Z726" s="8"/>
      <c r="AA726" s="8"/>
      <c r="AB726" s="8"/>
      <c r="AC726" s="8"/>
    </row>
    <row r="727" spans="1:29" ht="18" customHeight="1" x14ac:dyDescent="0.2">
      <c r="A727" s="8"/>
      <c r="B727" s="16"/>
      <c r="C727" s="15"/>
      <c r="D727" s="17"/>
      <c r="E727" s="17"/>
      <c r="F727" s="8"/>
      <c r="G727" s="18"/>
      <c r="H727" s="8"/>
      <c r="I727" s="8"/>
      <c r="J727" s="8"/>
      <c r="K727" s="8"/>
      <c r="L727" s="8"/>
      <c r="M727" s="8"/>
      <c r="N727" s="8"/>
      <c r="O727" s="8"/>
      <c r="P727" s="8"/>
      <c r="Q727" s="8"/>
      <c r="R727" s="8"/>
      <c r="S727" s="8"/>
      <c r="T727" s="22"/>
      <c r="U727" s="8"/>
      <c r="V727" s="8"/>
      <c r="W727" s="8"/>
      <c r="X727" s="8"/>
      <c r="Y727" s="8"/>
      <c r="Z727" s="8"/>
      <c r="AA727" s="8"/>
      <c r="AB727" s="8"/>
      <c r="AC727" s="8"/>
    </row>
    <row r="728" spans="1:29" ht="18" customHeight="1" x14ac:dyDescent="0.2">
      <c r="A728" s="8"/>
      <c r="B728" s="16"/>
      <c r="C728" s="15"/>
      <c r="D728" s="17"/>
      <c r="E728" s="17"/>
      <c r="F728" s="8"/>
      <c r="G728" s="18"/>
      <c r="H728" s="8"/>
      <c r="I728" s="8"/>
      <c r="J728" s="8"/>
      <c r="K728" s="8"/>
      <c r="L728" s="8"/>
      <c r="M728" s="8"/>
      <c r="N728" s="8"/>
      <c r="O728" s="8"/>
      <c r="P728" s="8"/>
      <c r="Q728" s="8"/>
      <c r="R728" s="8"/>
      <c r="S728" s="8"/>
      <c r="T728" s="22"/>
      <c r="U728" s="8"/>
      <c r="V728" s="8"/>
      <c r="W728" s="8"/>
      <c r="X728" s="8"/>
      <c r="Y728" s="8"/>
      <c r="Z728" s="8"/>
      <c r="AA728" s="8"/>
      <c r="AB728" s="8"/>
      <c r="AC728" s="8"/>
    </row>
    <row r="729" spans="1:29" ht="18" customHeight="1" x14ac:dyDescent="0.2">
      <c r="A729" s="8"/>
      <c r="B729" s="16"/>
      <c r="C729" s="15"/>
      <c r="D729" s="17"/>
      <c r="E729" s="17"/>
      <c r="F729" s="8"/>
      <c r="G729" s="18"/>
      <c r="H729" s="8"/>
      <c r="I729" s="8"/>
      <c r="J729" s="8"/>
      <c r="K729" s="8"/>
      <c r="L729" s="8"/>
      <c r="M729" s="8"/>
      <c r="N729" s="8"/>
      <c r="O729" s="8"/>
      <c r="P729" s="8"/>
      <c r="Q729" s="8"/>
      <c r="R729" s="8"/>
      <c r="S729" s="8"/>
      <c r="T729" s="22"/>
      <c r="U729" s="8"/>
      <c r="V729" s="8"/>
      <c r="W729" s="8"/>
      <c r="X729" s="8"/>
      <c r="Y729" s="8"/>
      <c r="Z729" s="8"/>
      <c r="AA729" s="8"/>
      <c r="AB729" s="8"/>
      <c r="AC729" s="8"/>
    </row>
    <row r="730" spans="1:29" ht="18" customHeight="1" x14ac:dyDescent="0.2">
      <c r="A730" s="8"/>
      <c r="B730" s="16"/>
      <c r="C730" s="15"/>
      <c r="D730" s="17"/>
      <c r="E730" s="17"/>
      <c r="F730" s="8"/>
      <c r="G730" s="18"/>
      <c r="H730" s="8"/>
      <c r="I730" s="8"/>
      <c r="J730" s="8"/>
      <c r="K730" s="8"/>
      <c r="L730" s="8"/>
      <c r="M730" s="8"/>
      <c r="N730" s="8"/>
      <c r="O730" s="8"/>
      <c r="P730" s="8"/>
      <c r="Q730" s="8"/>
      <c r="R730" s="8"/>
      <c r="S730" s="8"/>
      <c r="T730" s="22"/>
      <c r="U730" s="8"/>
      <c r="V730" s="8"/>
      <c r="W730" s="8"/>
      <c r="X730" s="8"/>
      <c r="Y730" s="8"/>
      <c r="Z730" s="8"/>
      <c r="AA730" s="8"/>
      <c r="AB730" s="8"/>
      <c r="AC730" s="8"/>
    </row>
    <row r="731" spans="1:29" ht="18" customHeight="1" x14ac:dyDescent="0.2">
      <c r="A731" s="8"/>
      <c r="B731" s="16"/>
      <c r="C731" s="15"/>
      <c r="D731" s="17"/>
      <c r="E731" s="17"/>
      <c r="F731" s="8"/>
      <c r="G731" s="18"/>
      <c r="H731" s="8"/>
      <c r="I731" s="8"/>
      <c r="J731" s="8"/>
      <c r="K731" s="8"/>
      <c r="L731" s="8"/>
      <c r="M731" s="8"/>
      <c r="N731" s="8"/>
      <c r="O731" s="8"/>
      <c r="P731" s="8"/>
      <c r="Q731" s="8"/>
      <c r="R731" s="8"/>
      <c r="S731" s="8"/>
      <c r="T731" s="22"/>
      <c r="U731" s="8"/>
      <c r="V731" s="8"/>
      <c r="W731" s="8"/>
      <c r="X731" s="8"/>
      <c r="Y731" s="8"/>
      <c r="Z731" s="8"/>
      <c r="AA731" s="8"/>
      <c r="AB731" s="8"/>
      <c r="AC731" s="8"/>
    </row>
    <row r="732" spans="1:29" ht="18" customHeight="1" x14ac:dyDescent="0.2">
      <c r="A732" s="8"/>
      <c r="B732" s="16"/>
      <c r="C732" s="15"/>
      <c r="D732" s="17"/>
      <c r="E732" s="17"/>
      <c r="F732" s="8"/>
      <c r="G732" s="18"/>
      <c r="H732" s="8"/>
      <c r="I732" s="8"/>
      <c r="J732" s="8"/>
      <c r="K732" s="8"/>
      <c r="L732" s="8"/>
      <c r="M732" s="8"/>
      <c r="N732" s="8"/>
      <c r="O732" s="8"/>
      <c r="P732" s="8"/>
      <c r="Q732" s="8"/>
      <c r="R732" s="8"/>
      <c r="S732" s="8"/>
      <c r="T732" s="22"/>
      <c r="U732" s="8"/>
      <c r="V732" s="8"/>
      <c r="W732" s="8"/>
      <c r="X732" s="8"/>
      <c r="Y732" s="8"/>
      <c r="Z732" s="8"/>
      <c r="AA732" s="8"/>
      <c r="AB732" s="8"/>
      <c r="AC732" s="8"/>
    </row>
    <row r="733" spans="1:29" ht="18" customHeight="1" x14ac:dyDescent="0.2">
      <c r="A733" s="8"/>
      <c r="B733" s="16"/>
      <c r="C733" s="15"/>
      <c r="D733" s="17"/>
      <c r="E733" s="17"/>
      <c r="F733" s="8"/>
      <c r="G733" s="18"/>
      <c r="H733" s="8"/>
      <c r="I733" s="8"/>
      <c r="J733" s="8"/>
      <c r="K733" s="8"/>
      <c r="L733" s="8"/>
      <c r="M733" s="8"/>
      <c r="N733" s="8"/>
      <c r="O733" s="8"/>
      <c r="P733" s="8"/>
      <c r="Q733" s="8"/>
      <c r="R733" s="8"/>
      <c r="S733" s="8"/>
      <c r="T733" s="22"/>
      <c r="U733" s="8"/>
      <c r="V733" s="8"/>
      <c r="W733" s="8"/>
      <c r="X733" s="8"/>
      <c r="Y733" s="8"/>
      <c r="Z733" s="8"/>
      <c r="AA733" s="8"/>
      <c r="AB733" s="8"/>
      <c r="AC733" s="8"/>
    </row>
    <row r="734" spans="1:29" ht="18" customHeight="1" x14ac:dyDescent="0.2">
      <c r="A734" s="8"/>
      <c r="B734" s="16"/>
      <c r="C734" s="15"/>
      <c r="D734" s="17"/>
      <c r="E734" s="17"/>
      <c r="F734" s="8"/>
      <c r="G734" s="18"/>
      <c r="H734" s="8"/>
      <c r="I734" s="8"/>
      <c r="J734" s="8"/>
      <c r="K734" s="8"/>
      <c r="L734" s="8"/>
      <c r="M734" s="8"/>
      <c r="N734" s="8"/>
      <c r="O734" s="8"/>
      <c r="P734" s="8"/>
      <c r="Q734" s="8"/>
      <c r="R734" s="8"/>
      <c r="S734" s="8"/>
      <c r="T734" s="22"/>
      <c r="U734" s="8"/>
      <c r="V734" s="8"/>
      <c r="W734" s="8"/>
      <c r="X734" s="8"/>
      <c r="Y734" s="8"/>
      <c r="Z734" s="8"/>
      <c r="AA734" s="8"/>
      <c r="AB734" s="8"/>
      <c r="AC734" s="8"/>
    </row>
    <row r="735" spans="1:29" ht="18" customHeight="1" x14ac:dyDescent="0.2">
      <c r="A735" s="8"/>
      <c r="B735" s="16"/>
      <c r="C735" s="15"/>
      <c r="D735" s="17"/>
      <c r="E735" s="17"/>
      <c r="F735" s="8"/>
      <c r="G735" s="18"/>
      <c r="H735" s="8"/>
      <c r="I735" s="8"/>
      <c r="J735" s="8"/>
      <c r="K735" s="8"/>
      <c r="L735" s="8"/>
      <c r="M735" s="8"/>
      <c r="N735" s="8"/>
      <c r="O735" s="8"/>
      <c r="P735" s="8"/>
      <c r="Q735" s="8"/>
      <c r="R735" s="8"/>
      <c r="S735" s="8"/>
      <c r="T735" s="22"/>
      <c r="U735" s="8"/>
      <c r="V735" s="8"/>
      <c r="W735" s="8"/>
      <c r="X735" s="8"/>
      <c r="Y735" s="8"/>
      <c r="Z735" s="8"/>
      <c r="AA735" s="8"/>
      <c r="AB735" s="8"/>
      <c r="AC735" s="8"/>
    </row>
    <row r="736" spans="1:29" ht="18" customHeight="1" x14ac:dyDescent="0.2">
      <c r="A736" s="8"/>
      <c r="B736" s="16"/>
      <c r="C736" s="15"/>
      <c r="D736" s="17"/>
      <c r="E736" s="17"/>
      <c r="F736" s="8"/>
      <c r="G736" s="18"/>
      <c r="H736" s="8"/>
      <c r="I736" s="8"/>
      <c r="J736" s="8"/>
      <c r="K736" s="8"/>
      <c r="L736" s="8"/>
      <c r="M736" s="8"/>
      <c r="N736" s="8"/>
      <c r="O736" s="8"/>
      <c r="P736" s="8"/>
      <c r="Q736" s="8"/>
      <c r="R736" s="8"/>
      <c r="S736" s="8"/>
      <c r="T736" s="22"/>
      <c r="U736" s="8"/>
      <c r="V736" s="8"/>
      <c r="W736" s="8"/>
      <c r="X736" s="8"/>
      <c r="Y736" s="8"/>
      <c r="Z736" s="8"/>
      <c r="AA736" s="8"/>
      <c r="AB736" s="8"/>
      <c r="AC736" s="8"/>
    </row>
    <row r="737" spans="1:29" ht="18" customHeight="1" x14ac:dyDescent="0.2">
      <c r="A737" s="8"/>
      <c r="B737" s="16"/>
      <c r="C737" s="15"/>
      <c r="D737" s="17"/>
      <c r="E737" s="17"/>
      <c r="F737" s="8"/>
      <c r="G737" s="18"/>
      <c r="H737" s="8"/>
      <c r="I737" s="8"/>
      <c r="J737" s="8"/>
      <c r="K737" s="8"/>
      <c r="L737" s="8"/>
      <c r="M737" s="8"/>
      <c r="N737" s="8"/>
      <c r="O737" s="8"/>
      <c r="P737" s="8"/>
      <c r="Q737" s="8"/>
      <c r="R737" s="8"/>
      <c r="S737" s="8"/>
      <c r="T737" s="22"/>
      <c r="U737" s="8"/>
      <c r="V737" s="8"/>
      <c r="W737" s="8"/>
      <c r="X737" s="8"/>
      <c r="Y737" s="8"/>
      <c r="Z737" s="8"/>
      <c r="AA737" s="8"/>
      <c r="AB737" s="8"/>
      <c r="AC737" s="8"/>
    </row>
    <row r="738" spans="1:29" ht="18" customHeight="1" x14ac:dyDescent="0.2">
      <c r="A738" s="8"/>
      <c r="B738" s="16"/>
      <c r="C738" s="15"/>
      <c r="D738" s="17"/>
      <c r="E738" s="17"/>
      <c r="F738" s="8"/>
      <c r="G738" s="18"/>
      <c r="H738" s="8"/>
      <c r="I738" s="8"/>
      <c r="J738" s="8"/>
      <c r="K738" s="8"/>
      <c r="L738" s="8"/>
      <c r="M738" s="8"/>
      <c r="N738" s="8"/>
      <c r="O738" s="8"/>
      <c r="P738" s="8"/>
      <c r="Q738" s="8"/>
      <c r="R738" s="8"/>
      <c r="S738" s="8"/>
      <c r="T738" s="22"/>
      <c r="U738" s="8"/>
      <c r="V738" s="8"/>
      <c r="W738" s="8"/>
      <c r="X738" s="8"/>
      <c r="Y738" s="8"/>
      <c r="Z738" s="8"/>
      <c r="AA738" s="8"/>
      <c r="AB738" s="8"/>
      <c r="AC738" s="8"/>
    </row>
    <row r="739" spans="1:29" ht="18" customHeight="1" x14ac:dyDescent="0.2">
      <c r="A739" s="8"/>
      <c r="B739" s="16"/>
      <c r="C739" s="15"/>
      <c r="D739" s="17"/>
      <c r="E739" s="17"/>
      <c r="F739" s="8"/>
      <c r="G739" s="18"/>
      <c r="H739" s="8"/>
      <c r="I739" s="8"/>
      <c r="J739" s="8"/>
      <c r="K739" s="8"/>
      <c r="L739" s="8"/>
      <c r="M739" s="8"/>
      <c r="N739" s="8"/>
      <c r="O739" s="8"/>
      <c r="P739" s="8"/>
      <c r="Q739" s="8"/>
      <c r="R739" s="8"/>
      <c r="S739" s="8"/>
      <c r="T739" s="22"/>
      <c r="U739" s="8"/>
      <c r="V739" s="8"/>
      <c r="W739" s="8"/>
      <c r="X739" s="8"/>
      <c r="Y739" s="8"/>
      <c r="Z739" s="8"/>
      <c r="AA739" s="8"/>
      <c r="AB739" s="8"/>
      <c r="AC739" s="8"/>
    </row>
    <row r="740" spans="1:29" ht="18" customHeight="1" x14ac:dyDescent="0.2">
      <c r="A740" s="8"/>
      <c r="B740" s="16"/>
      <c r="C740" s="15"/>
      <c r="D740" s="17"/>
      <c r="E740" s="17"/>
      <c r="F740" s="8"/>
      <c r="G740" s="18"/>
      <c r="H740" s="8"/>
      <c r="I740" s="8"/>
      <c r="J740" s="8"/>
      <c r="K740" s="8"/>
      <c r="L740" s="8"/>
      <c r="M740" s="8"/>
      <c r="N740" s="8"/>
      <c r="O740" s="8"/>
      <c r="P740" s="8"/>
      <c r="Q740" s="8"/>
      <c r="R740" s="8"/>
      <c r="S740" s="8"/>
      <c r="T740" s="22"/>
      <c r="U740" s="8"/>
      <c r="V740" s="8"/>
      <c r="W740" s="8"/>
      <c r="X740" s="8"/>
      <c r="Y740" s="8"/>
      <c r="Z740" s="8"/>
      <c r="AA740" s="8"/>
      <c r="AB740" s="8"/>
      <c r="AC740" s="8"/>
    </row>
    <row r="741" spans="1:29" ht="18" customHeight="1" x14ac:dyDescent="0.2">
      <c r="A741" s="8"/>
      <c r="B741" s="16"/>
      <c r="C741" s="15"/>
      <c r="D741" s="17"/>
      <c r="E741" s="17"/>
      <c r="F741" s="8"/>
      <c r="G741" s="18"/>
      <c r="H741" s="8"/>
      <c r="I741" s="8"/>
      <c r="J741" s="8"/>
      <c r="K741" s="8"/>
      <c r="L741" s="8"/>
      <c r="M741" s="8"/>
      <c r="N741" s="8"/>
      <c r="O741" s="8"/>
      <c r="P741" s="8"/>
      <c r="Q741" s="8"/>
      <c r="R741" s="8"/>
      <c r="S741" s="8"/>
      <c r="T741" s="22"/>
      <c r="U741" s="8"/>
      <c r="V741" s="8"/>
      <c r="W741" s="8"/>
      <c r="X741" s="8"/>
      <c r="Y741" s="8"/>
      <c r="Z741" s="8"/>
      <c r="AA741" s="8"/>
      <c r="AB741" s="8"/>
      <c r="AC741" s="8"/>
    </row>
    <row r="742" spans="1:29" ht="18" customHeight="1" x14ac:dyDescent="0.2">
      <c r="A742" s="8"/>
      <c r="B742" s="16"/>
      <c r="C742" s="15"/>
      <c r="D742" s="17"/>
      <c r="E742" s="17"/>
      <c r="F742" s="8"/>
      <c r="G742" s="18"/>
      <c r="H742" s="8"/>
      <c r="I742" s="8"/>
      <c r="J742" s="8"/>
      <c r="K742" s="8"/>
      <c r="L742" s="8"/>
      <c r="M742" s="8"/>
      <c r="N742" s="8"/>
      <c r="O742" s="8"/>
      <c r="P742" s="8"/>
      <c r="Q742" s="8"/>
      <c r="R742" s="8"/>
      <c r="S742" s="8"/>
      <c r="T742" s="22"/>
      <c r="U742" s="8"/>
      <c r="V742" s="8"/>
      <c r="W742" s="8"/>
      <c r="X742" s="8"/>
      <c r="Y742" s="8"/>
      <c r="Z742" s="8"/>
      <c r="AA742" s="8"/>
      <c r="AB742" s="8"/>
      <c r="AC742" s="8"/>
    </row>
    <row r="743" spans="1:29" ht="18" customHeight="1" x14ac:dyDescent="0.2">
      <c r="A743" s="8"/>
      <c r="B743" s="16"/>
      <c r="C743" s="15"/>
      <c r="D743" s="17"/>
      <c r="E743" s="17"/>
      <c r="F743" s="8"/>
      <c r="G743" s="18"/>
      <c r="H743" s="8"/>
      <c r="I743" s="8"/>
      <c r="J743" s="8"/>
      <c r="K743" s="8"/>
      <c r="L743" s="8"/>
      <c r="M743" s="8"/>
      <c r="N743" s="8"/>
      <c r="O743" s="8"/>
      <c r="P743" s="8"/>
      <c r="Q743" s="8"/>
      <c r="R743" s="8"/>
      <c r="S743" s="8"/>
      <c r="T743" s="22"/>
      <c r="U743" s="8"/>
      <c r="V743" s="8"/>
      <c r="W743" s="8"/>
      <c r="X743" s="8"/>
      <c r="Y743" s="8"/>
      <c r="Z743" s="8"/>
      <c r="AA743" s="8"/>
      <c r="AB743" s="8"/>
      <c r="AC743" s="8"/>
    </row>
    <row r="744" spans="1:29" ht="18" customHeight="1" x14ac:dyDescent="0.2">
      <c r="A744" s="8"/>
      <c r="B744" s="16"/>
      <c r="C744" s="15"/>
      <c r="D744" s="17"/>
      <c r="E744" s="17"/>
      <c r="F744" s="8"/>
      <c r="G744" s="18"/>
      <c r="H744" s="8"/>
      <c r="I744" s="8"/>
      <c r="J744" s="8"/>
      <c r="K744" s="8"/>
      <c r="L744" s="8"/>
      <c r="M744" s="8"/>
      <c r="N744" s="8"/>
      <c r="O744" s="8"/>
      <c r="P744" s="8"/>
      <c r="Q744" s="8"/>
      <c r="R744" s="8"/>
      <c r="S744" s="8"/>
      <c r="T744" s="22"/>
      <c r="U744" s="8"/>
      <c r="V744" s="8"/>
      <c r="W744" s="8"/>
      <c r="X744" s="8"/>
      <c r="Y744" s="8"/>
      <c r="Z744" s="8"/>
      <c r="AA744" s="8"/>
      <c r="AB744" s="8"/>
      <c r="AC744" s="8"/>
    </row>
    <row r="745" spans="1:29" ht="18" customHeight="1" x14ac:dyDescent="0.2">
      <c r="A745" s="8"/>
      <c r="B745" s="16"/>
      <c r="C745" s="15"/>
      <c r="D745" s="17"/>
      <c r="E745" s="17"/>
      <c r="F745" s="8"/>
      <c r="G745" s="18"/>
      <c r="H745" s="8"/>
      <c r="I745" s="8"/>
      <c r="J745" s="8"/>
      <c r="K745" s="8"/>
      <c r="L745" s="8"/>
      <c r="M745" s="8"/>
      <c r="N745" s="8"/>
      <c r="O745" s="8"/>
      <c r="P745" s="8"/>
      <c r="Q745" s="8"/>
      <c r="R745" s="8"/>
      <c r="S745" s="8"/>
      <c r="T745" s="22"/>
      <c r="U745" s="8"/>
      <c r="V745" s="8"/>
      <c r="W745" s="8"/>
      <c r="X745" s="8"/>
      <c r="Y745" s="8"/>
      <c r="Z745" s="8"/>
      <c r="AA745" s="8"/>
      <c r="AB745" s="8"/>
      <c r="AC745" s="8"/>
    </row>
    <row r="746" spans="1:29" ht="18" customHeight="1" x14ac:dyDescent="0.2">
      <c r="A746" s="8"/>
      <c r="B746" s="16"/>
      <c r="C746" s="15"/>
      <c r="D746" s="17"/>
      <c r="E746" s="17"/>
      <c r="F746" s="8"/>
      <c r="G746" s="18"/>
      <c r="H746" s="8"/>
      <c r="I746" s="8"/>
      <c r="J746" s="8"/>
      <c r="K746" s="8"/>
      <c r="L746" s="8"/>
      <c r="M746" s="8"/>
      <c r="N746" s="8"/>
      <c r="O746" s="8"/>
      <c r="P746" s="8"/>
      <c r="Q746" s="8"/>
      <c r="R746" s="8"/>
      <c r="S746" s="8"/>
      <c r="T746" s="22"/>
      <c r="U746" s="8"/>
      <c r="V746" s="8"/>
      <c r="W746" s="8"/>
      <c r="X746" s="8"/>
      <c r="Y746" s="8"/>
      <c r="Z746" s="8"/>
      <c r="AA746" s="8"/>
      <c r="AB746" s="8"/>
      <c r="AC746" s="8"/>
    </row>
    <row r="747" spans="1:29" ht="18" customHeight="1" x14ac:dyDescent="0.2">
      <c r="A747" s="8"/>
      <c r="B747" s="16"/>
      <c r="C747" s="15"/>
      <c r="D747" s="17"/>
      <c r="E747" s="17"/>
      <c r="F747" s="8"/>
      <c r="G747" s="18"/>
      <c r="H747" s="8"/>
      <c r="I747" s="8"/>
      <c r="J747" s="8"/>
      <c r="K747" s="8"/>
      <c r="L747" s="8"/>
      <c r="M747" s="8"/>
      <c r="N747" s="8"/>
      <c r="O747" s="8"/>
      <c r="P747" s="8"/>
      <c r="Q747" s="8"/>
      <c r="R747" s="8"/>
      <c r="S747" s="8"/>
      <c r="T747" s="22"/>
      <c r="U747" s="8"/>
      <c r="V747" s="8"/>
      <c r="W747" s="8"/>
      <c r="X747" s="8"/>
      <c r="Y747" s="8"/>
      <c r="Z747" s="8"/>
      <c r="AA747" s="8"/>
      <c r="AB747" s="8"/>
      <c r="AC747" s="8"/>
    </row>
    <row r="748" spans="1:29" ht="18" customHeight="1" x14ac:dyDescent="0.2">
      <c r="A748" s="8"/>
      <c r="B748" s="16"/>
      <c r="C748" s="15"/>
      <c r="D748" s="17"/>
      <c r="E748" s="17"/>
      <c r="F748" s="8"/>
      <c r="G748" s="18"/>
      <c r="H748" s="8"/>
      <c r="I748" s="8"/>
      <c r="J748" s="8"/>
      <c r="K748" s="8"/>
      <c r="L748" s="8"/>
      <c r="M748" s="8"/>
      <c r="N748" s="8"/>
      <c r="O748" s="8"/>
      <c r="P748" s="8"/>
      <c r="Q748" s="8"/>
      <c r="R748" s="8"/>
      <c r="S748" s="8"/>
      <c r="T748" s="22"/>
      <c r="U748" s="8"/>
      <c r="V748" s="8"/>
      <c r="W748" s="8"/>
      <c r="X748" s="8"/>
      <c r="Y748" s="8"/>
      <c r="Z748" s="8"/>
      <c r="AA748" s="8"/>
      <c r="AB748" s="8"/>
      <c r="AC748" s="8"/>
    </row>
    <row r="749" spans="1:29" ht="18" customHeight="1" x14ac:dyDescent="0.2">
      <c r="A749" s="8"/>
      <c r="B749" s="16"/>
      <c r="C749" s="15"/>
      <c r="D749" s="17"/>
      <c r="E749" s="17"/>
      <c r="F749" s="8"/>
      <c r="G749" s="18"/>
      <c r="H749" s="8"/>
      <c r="I749" s="8"/>
      <c r="J749" s="8"/>
      <c r="K749" s="8"/>
      <c r="L749" s="8"/>
      <c r="M749" s="8"/>
      <c r="N749" s="8"/>
      <c r="O749" s="8"/>
      <c r="P749" s="8"/>
      <c r="Q749" s="8"/>
      <c r="R749" s="8"/>
      <c r="S749" s="8"/>
      <c r="T749" s="22"/>
      <c r="U749" s="8"/>
      <c r="V749" s="8"/>
      <c r="W749" s="8"/>
      <c r="X749" s="8"/>
      <c r="Y749" s="8"/>
      <c r="Z749" s="8"/>
      <c r="AA749" s="8"/>
      <c r="AB749" s="8"/>
      <c r="AC749" s="8"/>
    </row>
    <row r="750" spans="1:29" ht="18" customHeight="1" x14ac:dyDescent="0.2">
      <c r="A750" s="8"/>
      <c r="B750" s="16"/>
      <c r="C750" s="15"/>
      <c r="D750" s="17"/>
      <c r="E750" s="17"/>
      <c r="F750" s="8"/>
      <c r="G750" s="18"/>
      <c r="H750" s="8"/>
      <c r="I750" s="8"/>
      <c r="J750" s="8"/>
      <c r="K750" s="8"/>
      <c r="L750" s="8"/>
      <c r="M750" s="8"/>
      <c r="N750" s="8"/>
      <c r="O750" s="8"/>
      <c r="P750" s="8"/>
      <c r="Q750" s="8"/>
      <c r="R750" s="8"/>
      <c r="S750" s="8"/>
      <c r="T750" s="22"/>
      <c r="U750" s="8"/>
      <c r="V750" s="8"/>
      <c r="W750" s="8"/>
      <c r="X750" s="8"/>
      <c r="Y750" s="8"/>
      <c r="Z750" s="8"/>
      <c r="AA750" s="8"/>
      <c r="AB750" s="8"/>
      <c r="AC750" s="8"/>
    </row>
    <row r="751" spans="1:29" ht="18" customHeight="1" x14ac:dyDescent="0.2">
      <c r="A751" s="8"/>
      <c r="B751" s="16"/>
      <c r="C751" s="15"/>
      <c r="D751" s="17"/>
      <c r="E751" s="17"/>
      <c r="F751" s="8"/>
      <c r="G751" s="18"/>
      <c r="H751" s="8"/>
      <c r="I751" s="8"/>
      <c r="J751" s="8"/>
      <c r="K751" s="8"/>
      <c r="L751" s="8"/>
      <c r="M751" s="8"/>
      <c r="N751" s="8"/>
      <c r="O751" s="8"/>
      <c r="P751" s="8"/>
      <c r="Q751" s="8"/>
      <c r="R751" s="8"/>
      <c r="S751" s="8"/>
      <c r="T751" s="22"/>
      <c r="U751" s="8"/>
      <c r="V751" s="8"/>
      <c r="W751" s="8"/>
      <c r="X751" s="8"/>
      <c r="Y751" s="8"/>
      <c r="Z751" s="8"/>
      <c r="AA751" s="8"/>
      <c r="AB751" s="8"/>
      <c r="AC751" s="8"/>
    </row>
    <row r="752" spans="1:29" ht="18" customHeight="1" x14ac:dyDescent="0.2">
      <c r="A752" s="8"/>
      <c r="B752" s="16"/>
      <c r="C752" s="15"/>
      <c r="D752" s="17"/>
      <c r="E752" s="17"/>
      <c r="F752" s="8"/>
      <c r="G752" s="18"/>
      <c r="H752" s="8"/>
      <c r="I752" s="8"/>
      <c r="J752" s="8"/>
      <c r="K752" s="8"/>
      <c r="L752" s="8"/>
      <c r="M752" s="8"/>
      <c r="N752" s="8"/>
      <c r="O752" s="8"/>
      <c r="P752" s="8"/>
      <c r="Q752" s="8"/>
      <c r="R752" s="8"/>
      <c r="S752" s="8"/>
      <c r="T752" s="22"/>
      <c r="U752" s="8"/>
      <c r="V752" s="8"/>
      <c r="W752" s="8"/>
      <c r="X752" s="8"/>
      <c r="Y752" s="8"/>
      <c r="Z752" s="8"/>
      <c r="AA752" s="8"/>
      <c r="AB752" s="8"/>
      <c r="AC752" s="8"/>
    </row>
    <row r="753" spans="1:29" ht="18" customHeight="1" x14ac:dyDescent="0.2">
      <c r="A753" s="8"/>
      <c r="B753" s="16"/>
      <c r="C753" s="15"/>
      <c r="D753" s="17"/>
      <c r="E753" s="17"/>
      <c r="F753" s="8"/>
      <c r="G753" s="18"/>
      <c r="H753" s="8"/>
      <c r="I753" s="8"/>
      <c r="J753" s="8"/>
      <c r="K753" s="8"/>
      <c r="L753" s="8"/>
      <c r="M753" s="8"/>
      <c r="N753" s="8"/>
      <c r="O753" s="8"/>
      <c r="P753" s="8"/>
      <c r="Q753" s="8"/>
      <c r="R753" s="8"/>
      <c r="S753" s="8"/>
      <c r="T753" s="22"/>
      <c r="U753" s="8"/>
      <c r="V753" s="8"/>
      <c r="W753" s="8"/>
      <c r="X753" s="8"/>
      <c r="Y753" s="8"/>
      <c r="Z753" s="8"/>
      <c r="AA753" s="8"/>
      <c r="AB753" s="8"/>
      <c r="AC753" s="8"/>
    </row>
    <row r="754" spans="1:29" ht="18" customHeight="1" x14ac:dyDescent="0.2">
      <c r="A754" s="8"/>
      <c r="B754" s="16"/>
      <c r="C754" s="15"/>
      <c r="D754" s="17"/>
      <c r="E754" s="17"/>
      <c r="F754" s="8"/>
      <c r="G754" s="18"/>
      <c r="H754" s="8"/>
      <c r="I754" s="8"/>
      <c r="J754" s="8"/>
      <c r="K754" s="8"/>
      <c r="L754" s="8"/>
      <c r="M754" s="8"/>
      <c r="N754" s="8"/>
      <c r="O754" s="8"/>
      <c r="P754" s="8"/>
      <c r="Q754" s="8"/>
      <c r="R754" s="8"/>
      <c r="S754" s="8"/>
      <c r="T754" s="22"/>
      <c r="U754" s="8"/>
      <c r="V754" s="8"/>
      <c r="W754" s="8"/>
      <c r="X754" s="8"/>
      <c r="Y754" s="8"/>
      <c r="Z754" s="8"/>
      <c r="AA754" s="8"/>
      <c r="AB754" s="8"/>
      <c r="AC754" s="8"/>
    </row>
    <row r="755" spans="1:29" ht="18" customHeight="1" x14ac:dyDescent="0.2">
      <c r="A755" s="8"/>
      <c r="B755" s="16"/>
      <c r="C755" s="15"/>
      <c r="D755" s="17"/>
      <c r="E755" s="17"/>
      <c r="F755" s="8"/>
      <c r="G755" s="18"/>
      <c r="H755" s="8"/>
      <c r="I755" s="8"/>
      <c r="J755" s="8"/>
      <c r="K755" s="8"/>
      <c r="L755" s="8"/>
      <c r="M755" s="8"/>
      <c r="N755" s="8"/>
      <c r="O755" s="8"/>
      <c r="P755" s="8"/>
      <c r="Q755" s="8"/>
      <c r="R755" s="8"/>
      <c r="S755" s="8"/>
      <c r="T755" s="22"/>
      <c r="U755" s="8"/>
      <c r="V755" s="8"/>
      <c r="W755" s="8"/>
      <c r="X755" s="8"/>
      <c r="Y755" s="8"/>
      <c r="Z755" s="8"/>
      <c r="AA755" s="8"/>
      <c r="AB755" s="8"/>
      <c r="AC755" s="8"/>
    </row>
    <row r="756" spans="1:29" ht="18" customHeight="1" x14ac:dyDescent="0.2">
      <c r="A756" s="8"/>
      <c r="B756" s="16"/>
      <c r="C756" s="15"/>
      <c r="D756" s="17"/>
      <c r="E756" s="17"/>
      <c r="F756" s="8"/>
      <c r="G756" s="18"/>
      <c r="H756" s="8"/>
      <c r="I756" s="8"/>
      <c r="J756" s="8"/>
      <c r="K756" s="8"/>
      <c r="L756" s="8"/>
      <c r="M756" s="8"/>
      <c r="N756" s="8"/>
      <c r="O756" s="8"/>
      <c r="P756" s="8"/>
      <c r="Q756" s="8"/>
      <c r="R756" s="8"/>
      <c r="S756" s="8"/>
      <c r="T756" s="22"/>
      <c r="U756" s="8"/>
      <c r="V756" s="8"/>
      <c r="W756" s="8"/>
      <c r="X756" s="8"/>
      <c r="Y756" s="8"/>
      <c r="Z756" s="8"/>
      <c r="AA756" s="8"/>
      <c r="AB756" s="8"/>
      <c r="AC756" s="8"/>
    </row>
    <row r="757" spans="1:29" ht="18" customHeight="1" x14ac:dyDescent="0.2">
      <c r="A757" s="8"/>
      <c r="B757" s="16"/>
      <c r="C757" s="15"/>
      <c r="D757" s="17"/>
      <c r="E757" s="17"/>
      <c r="F757" s="8"/>
      <c r="G757" s="18"/>
      <c r="H757" s="8"/>
      <c r="I757" s="8"/>
      <c r="J757" s="8"/>
      <c r="K757" s="8"/>
      <c r="L757" s="8"/>
      <c r="M757" s="8"/>
      <c r="N757" s="8"/>
      <c r="O757" s="8"/>
      <c r="P757" s="8"/>
      <c r="Q757" s="8"/>
      <c r="R757" s="8"/>
      <c r="S757" s="8"/>
      <c r="T757" s="22"/>
      <c r="U757" s="8"/>
      <c r="V757" s="8"/>
      <c r="W757" s="8"/>
      <c r="X757" s="8"/>
      <c r="Y757" s="8"/>
      <c r="Z757" s="8"/>
      <c r="AA757" s="8"/>
      <c r="AB757" s="8"/>
      <c r="AC757" s="8"/>
    </row>
    <row r="758" spans="1:29" ht="18" customHeight="1" x14ac:dyDescent="0.2">
      <c r="A758" s="8"/>
      <c r="B758" s="16"/>
      <c r="C758" s="15"/>
      <c r="D758" s="17"/>
      <c r="E758" s="17"/>
      <c r="F758" s="8"/>
      <c r="G758" s="18"/>
      <c r="H758" s="8"/>
      <c r="I758" s="8"/>
      <c r="J758" s="8"/>
      <c r="K758" s="8"/>
      <c r="L758" s="8"/>
      <c r="M758" s="8"/>
      <c r="N758" s="8"/>
      <c r="O758" s="8"/>
      <c r="P758" s="8"/>
      <c r="Q758" s="8"/>
      <c r="R758" s="8"/>
      <c r="S758" s="8"/>
      <c r="T758" s="22"/>
      <c r="U758" s="8"/>
      <c r="V758" s="8"/>
      <c r="W758" s="8"/>
      <c r="X758" s="8"/>
      <c r="Y758" s="8"/>
      <c r="Z758" s="8"/>
      <c r="AA758" s="8"/>
      <c r="AB758" s="8"/>
      <c r="AC758" s="8"/>
    </row>
    <row r="759" spans="1:29" ht="18" customHeight="1" x14ac:dyDescent="0.2">
      <c r="A759" s="8"/>
      <c r="B759" s="16"/>
      <c r="C759" s="15"/>
      <c r="D759" s="17"/>
      <c r="E759" s="17"/>
      <c r="F759" s="8"/>
      <c r="G759" s="18"/>
      <c r="H759" s="8"/>
      <c r="I759" s="8"/>
      <c r="J759" s="8"/>
      <c r="K759" s="8"/>
      <c r="L759" s="8"/>
      <c r="M759" s="8"/>
      <c r="N759" s="8"/>
      <c r="O759" s="8"/>
      <c r="P759" s="8"/>
      <c r="Q759" s="8"/>
      <c r="R759" s="8"/>
      <c r="S759" s="8"/>
      <c r="T759" s="22"/>
      <c r="U759" s="8"/>
      <c r="V759" s="8"/>
      <c r="W759" s="8"/>
      <c r="X759" s="8"/>
      <c r="Y759" s="8"/>
      <c r="Z759" s="8"/>
      <c r="AA759" s="8"/>
      <c r="AB759" s="8"/>
      <c r="AC759" s="8"/>
    </row>
    <row r="760" spans="1:29" ht="18" customHeight="1" x14ac:dyDescent="0.2">
      <c r="A760" s="8"/>
      <c r="B760" s="16"/>
      <c r="C760" s="15"/>
      <c r="D760" s="17"/>
      <c r="E760" s="17"/>
      <c r="F760" s="8"/>
      <c r="G760" s="18"/>
      <c r="H760" s="8"/>
      <c r="I760" s="8"/>
      <c r="J760" s="8"/>
      <c r="K760" s="8"/>
      <c r="L760" s="8"/>
      <c r="M760" s="8"/>
      <c r="N760" s="8"/>
      <c r="O760" s="8"/>
      <c r="P760" s="8"/>
      <c r="Q760" s="8"/>
      <c r="R760" s="8"/>
      <c r="S760" s="8"/>
      <c r="T760" s="22"/>
      <c r="U760" s="8"/>
      <c r="V760" s="8"/>
      <c r="W760" s="8"/>
      <c r="X760" s="8"/>
      <c r="Y760" s="8"/>
      <c r="Z760" s="8"/>
      <c r="AA760" s="8"/>
      <c r="AB760" s="8"/>
      <c r="AC760" s="8"/>
    </row>
    <row r="761" spans="1:29" ht="18" customHeight="1" x14ac:dyDescent="0.2">
      <c r="A761" s="8"/>
      <c r="B761" s="16"/>
      <c r="C761" s="15"/>
      <c r="D761" s="17"/>
      <c r="E761" s="17"/>
      <c r="F761" s="8"/>
      <c r="G761" s="18"/>
      <c r="H761" s="8"/>
      <c r="I761" s="8"/>
      <c r="J761" s="8"/>
      <c r="K761" s="8"/>
      <c r="L761" s="8"/>
      <c r="M761" s="8"/>
      <c r="N761" s="8"/>
      <c r="O761" s="8"/>
      <c r="P761" s="8"/>
      <c r="Q761" s="8"/>
      <c r="R761" s="8"/>
      <c r="S761" s="8"/>
      <c r="T761" s="22"/>
      <c r="U761" s="8"/>
      <c r="V761" s="8"/>
      <c r="W761" s="8"/>
      <c r="X761" s="8"/>
      <c r="Y761" s="8"/>
      <c r="Z761" s="8"/>
      <c r="AA761" s="8"/>
      <c r="AB761" s="8"/>
      <c r="AC761" s="8"/>
    </row>
    <row r="762" spans="1:29" ht="18" customHeight="1" x14ac:dyDescent="0.2">
      <c r="A762" s="8"/>
      <c r="B762" s="16"/>
      <c r="C762" s="15"/>
      <c r="D762" s="17"/>
      <c r="E762" s="17"/>
      <c r="F762" s="8"/>
      <c r="G762" s="18"/>
      <c r="H762" s="8"/>
      <c r="I762" s="8"/>
      <c r="J762" s="8"/>
      <c r="K762" s="8"/>
      <c r="L762" s="8"/>
      <c r="M762" s="8"/>
      <c r="N762" s="8"/>
      <c r="O762" s="8"/>
      <c r="P762" s="8"/>
      <c r="Q762" s="8"/>
      <c r="R762" s="8"/>
      <c r="S762" s="8"/>
      <c r="T762" s="22"/>
      <c r="U762" s="8"/>
      <c r="V762" s="8"/>
      <c r="W762" s="8"/>
      <c r="X762" s="8"/>
      <c r="Y762" s="8"/>
      <c r="Z762" s="8"/>
      <c r="AA762" s="8"/>
      <c r="AB762" s="8"/>
      <c r="AC762" s="8"/>
    </row>
    <row r="763" spans="1:29" ht="18" customHeight="1" x14ac:dyDescent="0.2">
      <c r="A763" s="8"/>
      <c r="B763" s="16"/>
      <c r="C763" s="15"/>
      <c r="D763" s="17"/>
      <c r="E763" s="17"/>
      <c r="F763" s="8"/>
      <c r="G763" s="18"/>
      <c r="H763" s="8"/>
      <c r="I763" s="8"/>
      <c r="J763" s="8"/>
      <c r="K763" s="8"/>
      <c r="L763" s="8"/>
      <c r="M763" s="8"/>
      <c r="N763" s="8"/>
      <c r="O763" s="8"/>
      <c r="P763" s="8"/>
      <c r="Q763" s="8"/>
      <c r="R763" s="8"/>
      <c r="S763" s="8"/>
      <c r="T763" s="22"/>
      <c r="U763" s="8"/>
      <c r="V763" s="8"/>
      <c r="W763" s="8"/>
      <c r="X763" s="8"/>
      <c r="Y763" s="8"/>
      <c r="Z763" s="8"/>
      <c r="AA763" s="8"/>
      <c r="AB763" s="8"/>
      <c r="AC763" s="8"/>
    </row>
    <row r="764" spans="1:29" ht="18" customHeight="1" x14ac:dyDescent="0.2">
      <c r="A764" s="8"/>
      <c r="B764" s="16"/>
      <c r="C764" s="15"/>
      <c r="D764" s="17"/>
      <c r="E764" s="17"/>
      <c r="F764" s="8"/>
      <c r="G764" s="18"/>
      <c r="H764" s="8"/>
      <c r="I764" s="8"/>
      <c r="J764" s="8"/>
      <c r="K764" s="8"/>
      <c r="L764" s="8"/>
      <c r="M764" s="8"/>
      <c r="N764" s="8"/>
      <c r="O764" s="8"/>
      <c r="P764" s="8"/>
      <c r="Q764" s="8"/>
      <c r="R764" s="8"/>
      <c r="S764" s="8"/>
      <c r="T764" s="22"/>
      <c r="U764" s="8"/>
      <c r="V764" s="8"/>
      <c r="W764" s="8"/>
      <c r="X764" s="8"/>
      <c r="Y764" s="8"/>
      <c r="Z764" s="8"/>
      <c r="AA764" s="8"/>
      <c r="AB764" s="8"/>
      <c r="AC764" s="8"/>
    </row>
    <row r="765" spans="1:29" ht="18" customHeight="1" x14ac:dyDescent="0.2">
      <c r="A765" s="8"/>
      <c r="B765" s="16"/>
      <c r="C765" s="15"/>
      <c r="D765" s="17"/>
      <c r="E765" s="17"/>
      <c r="F765" s="8"/>
      <c r="G765" s="18"/>
      <c r="H765" s="8"/>
      <c r="I765" s="8"/>
      <c r="J765" s="8"/>
      <c r="K765" s="8"/>
      <c r="L765" s="8"/>
      <c r="M765" s="8"/>
      <c r="N765" s="8"/>
      <c r="O765" s="8"/>
      <c r="P765" s="8"/>
      <c r="Q765" s="8"/>
      <c r="R765" s="8"/>
      <c r="S765" s="8"/>
      <c r="T765" s="22"/>
      <c r="U765" s="8"/>
      <c r="V765" s="8"/>
      <c r="W765" s="8"/>
      <c r="X765" s="8"/>
      <c r="Y765" s="8"/>
      <c r="Z765" s="8"/>
      <c r="AA765" s="8"/>
      <c r="AB765" s="8"/>
      <c r="AC765" s="8"/>
    </row>
    <row r="766" spans="1:29" ht="18" customHeight="1" x14ac:dyDescent="0.2">
      <c r="A766" s="8"/>
      <c r="B766" s="16"/>
      <c r="C766" s="15"/>
      <c r="D766" s="17"/>
      <c r="E766" s="17"/>
      <c r="F766" s="8"/>
      <c r="G766" s="18"/>
      <c r="H766" s="8"/>
      <c r="I766" s="8"/>
      <c r="J766" s="8"/>
      <c r="K766" s="8"/>
      <c r="L766" s="8"/>
      <c r="M766" s="8"/>
      <c r="N766" s="8"/>
      <c r="O766" s="8"/>
      <c r="P766" s="8"/>
      <c r="Q766" s="8"/>
      <c r="R766" s="8"/>
      <c r="S766" s="8"/>
      <c r="T766" s="22"/>
      <c r="U766" s="8"/>
      <c r="V766" s="8"/>
      <c r="W766" s="8"/>
      <c r="X766" s="8"/>
      <c r="Y766" s="8"/>
      <c r="Z766" s="8"/>
      <c r="AA766" s="8"/>
      <c r="AB766" s="8"/>
      <c r="AC766" s="8"/>
    </row>
    <row r="767" spans="1:29" ht="18" customHeight="1" x14ac:dyDescent="0.2">
      <c r="A767" s="8"/>
      <c r="B767" s="16"/>
      <c r="C767" s="15"/>
      <c r="D767" s="17"/>
      <c r="E767" s="17"/>
      <c r="F767" s="8"/>
      <c r="G767" s="18"/>
      <c r="H767" s="8"/>
      <c r="I767" s="8"/>
      <c r="J767" s="8"/>
      <c r="K767" s="8"/>
      <c r="L767" s="8"/>
      <c r="M767" s="8"/>
      <c r="N767" s="8"/>
      <c r="O767" s="8"/>
      <c r="P767" s="8"/>
      <c r="Q767" s="8"/>
      <c r="R767" s="8"/>
      <c r="S767" s="8"/>
      <c r="T767" s="22"/>
      <c r="U767" s="8"/>
      <c r="V767" s="8"/>
      <c r="W767" s="8"/>
      <c r="X767" s="8"/>
      <c r="Y767" s="8"/>
      <c r="Z767" s="8"/>
      <c r="AA767" s="8"/>
      <c r="AB767" s="8"/>
      <c r="AC767" s="8"/>
    </row>
    <row r="768" spans="1:29" ht="18" customHeight="1" x14ac:dyDescent="0.2">
      <c r="A768" s="8"/>
      <c r="B768" s="16"/>
      <c r="C768" s="15"/>
      <c r="D768" s="17"/>
      <c r="E768" s="17"/>
      <c r="F768" s="8"/>
      <c r="G768" s="18"/>
      <c r="H768" s="8"/>
      <c r="I768" s="8"/>
      <c r="J768" s="8"/>
      <c r="K768" s="8"/>
      <c r="L768" s="8"/>
      <c r="M768" s="8"/>
      <c r="N768" s="8"/>
      <c r="O768" s="8"/>
      <c r="P768" s="8"/>
      <c r="Q768" s="8"/>
      <c r="R768" s="8"/>
      <c r="S768" s="8"/>
      <c r="T768" s="22"/>
      <c r="U768" s="8"/>
      <c r="V768" s="8"/>
      <c r="W768" s="8"/>
      <c r="X768" s="8"/>
      <c r="Y768" s="8"/>
      <c r="Z768" s="8"/>
      <c r="AA768" s="8"/>
      <c r="AB768" s="8"/>
      <c r="AC768" s="8"/>
    </row>
    <row r="769" spans="1:29" ht="18" customHeight="1" x14ac:dyDescent="0.2">
      <c r="A769" s="8"/>
      <c r="B769" s="16"/>
      <c r="C769" s="15"/>
      <c r="D769" s="17"/>
      <c r="E769" s="17"/>
      <c r="F769" s="8"/>
      <c r="G769" s="18"/>
      <c r="H769" s="8"/>
      <c r="I769" s="8"/>
      <c r="J769" s="8"/>
      <c r="K769" s="8"/>
      <c r="L769" s="8"/>
      <c r="M769" s="8"/>
      <c r="N769" s="8"/>
      <c r="O769" s="8"/>
      <c r="P769" s="8"/>
      <c r="Q769" s="8"/>
      <c r="R769" s="8"/>
      <c r="S769" s="8"/>
      <c r="T769" s="22"/>
      <c r="U769" s="8"/>
      <c r="V769" s="8"/>
      <c r="W769" s="8"/>
      <c r="X769" s="8"/>
      <c r="Y769" s="8"/>
      <c r="Z769" s="8"/>
      <c r="AA769" s="8"/>
      <c r="AB769" s="8"/>
      <c r="AC769" s="8"/>
    </row>
    <row r="770" spans="1:29" ht="18" customHeight="1" x14ac:dyDescent="0.2">
      <c r="A770" s="8"/>
      <c r="B770" s="16"/>
      <c r="C770" s="15"/>
      <c r="D770" s="17"/>
      <c r="E770" s="17"/>
      <c r="F770" s="8"/>
      <c r="G770" s="18"/>
      <c r="H770" s="8"/>
      <c r="I770" s="8"/>
      <c r="J770" s="8"/>
      <c r="K770" s="8"/>
      <c r="L770" s="8"/>
      <c r="M770" s="8"/>
      <c r="N770" s="8"/>
      <c r="O770" s="8"/>
      <c r="P770" s="8"/>
      <c r="Q770" s="8"/>
      <c r="R770" s="8"/>
      <c r="S770" s="8"/>
      <c r="T770" s="22"/>
      <c r="U770" s="8"/>
      <c r="V770" s="8"/>
      <c r="W770" s="8"/>
      <c r="X770" s="8"/>
      <c r="Y770" s="8"/>
      <c r="Z770" s="8"/>
      <c r="AA770" s="8"/>
      <c r="AB770" s="8"/>
      <c r="AC770" s="8"/>
    </row>
    <row r="771" spans="1:29" ht="18" customHeight="1" x14ac:dyDescent="0.2">
      <c r="A771" s="8"/>
      <c r="B771" s="16"/>
      <c r="C771" s="15"/>
      <c r="D771" s="17"/>
      <c r="E771" s="17"/>
      <c r="F771" s="8"/>
      <c r="G771" s="18"/>
      <c r="H771" s="8"/>
      <c r="I771" s="8"/>
      <c r="J771" s="8"/>
      <c r="K771" s="8"/>
      <c r="L771" s="8"/>
      <c r="M771" s="8"/>
      <c r="N771" s="8"/>
      <c r="O771" s="8"/>
      <c r="P771" s="8"/>
      <c r="Q771" s="8"/>
      <c r="R771" s="8"/>
      <c r="S771" s="8"/>
      <c r="T771" s="22"/>
      <c r="U771" s="8"/>
      <c r="V771" s="8"/>
      <c r="W771" s="8"/>
      <c r="X771" s="8"/>
      <c r="Y771" s="8"/>
      <c r="Z771" s="8"/>
      <c r="AA771" s="8"/>
      <c r="AB771" s="8"/>
      <c r="AC771" s="8"/>
    </row>
    <row r="772" spans="1:29" ht="18" customHeight="1" x14ac:dyDescent="0.2">
      <c r="A772" s="8"/>
      <c r="B772" s="16"/>
      <c r="C772" s="15"/>
      <c r="D772" s="17"/>
      <c r="E772" s="17"/>
      <c r="F772" s="8"/>
      <c r="G772" s="18"/>
      <c r="H772" s="8"/>
      <c r="I772" s="8"/>
      <c r="J772" s="8"/>
      <c r="K772" s="8"/>
      <c r="L772" s="8"/>
      <c r="M772" s="8"/>
      <c r="N772" s="8"/>
      <c r="O772" s="8"/>
      <c r="P772" s="8"/>
      <c r="Q772" s="8"/>
      <c r="R772" s="8"/>
      <c r="S772" s="8"/>
      <c r="T772" s="22"/>
      <c r="U772" s="8"/>
      <c r="V772" s="8"/>
      <c r="W772" s="8"/>
      <c r="X772" s="8"/>
      <c r="Y772" s="8"/>
      <c r="Z772" s="8"/>
      <c r="AA772" s="8"/>
      <c r="AB772" s="8"/>
      <c r="AC772" s="8"/>
    </row>
    <row r="773" spans="1:29" ht="18" customHeight="1" x14ac:dyDescent="0.2">
      <c r="A773" s="8"/>
      <c r="B773" s="16"/>
      <c r="C773" s="15"/>
      <c r="D773" s="17"/>
      <c r="E773" s="17"/>
      <c r="F773" s="8"/>
      <c r="G773" s="18"/>
      <c r="H773" s="8"/>
      <c r="I773" s="8"/>
      <c r="J773" s="8"/>
      <c r="K773" s="8"/>
      <c r="L773" s="8"/>
      <c r="M773" s="8"/>
      <c r="N773" s="8"/>
      <c r="O773" s="8"/>
      <c r="P773" s="8"/>
      <c r="Q773" s="8"/>
      <c r="R773" s="8"/>
      <c r="S773" s="8"/>
      <c r="T773" s="22"/>
      <c r="U773" s="8"/>
      <c r="V773" s="8"/>
      <c r="W773" s="8"/>
      <c r="X773" s="8"/>
      <c r="Y773" s="8"/>
      <c r="Z773" s="8"/>
      <c r="AA773" s="8"/>
      <c r="AB773" s="8"/>
      <c r="AC773" s="8"/>
    </row>
    <row r="774" spans="1:29" ht="18" customHeight="1" x14ac:dyDescent="0.2">
      <c r="A774" s="8"/>
      <c r="B774" s="16"/>
      <c r="C774" s="15"/>
      <c r="D774" s="17"/>
      <c r="E774" s="17"/>
      <c r="F774" s="8"/>
      <c r="G774" s="18"/>
      <c r="H774" s="8"/>
      <c r="I774" s="8"/>
      <c r="J774" s="8"/>
      <c r="K774" s="8"/>
      <c r="L774" s="8"/>
      <c r="M774" s="8"/>
      <c r="N774" s="8"/>
      <c r="O774" s="8"/>
      <c r="P774" s="8"/>
      <c r="Q774" s="8"/>
      <c r="R774" s="8"/>
      <c r="S774" s="8"/>
      <c r="T774" s="22"/>
      <c r="U774" s="8"/>
      <c r="V774" s="8"/>
      <c r="W774" s="8"/>
      <c r="X774" s="8"/>
      <c r="Y774" s="8"/>
      <c r="Z774" s="8"/>
      <c r="AA774" s="8"/>
      <c r="AB774" s="8"/>
      <c r="AC774" s="8"/>
    </row>
    <row r="775" spans="1:29" ht="18" customHeight="1" x14ac:dyDescent="0.2">
      <c r="A775" s="8"/>
      <c r="B775" s="16"/>
      <c r="C775" s="15"/>
      <c r="D775" s="17"/>
      <c r="E775" s="17"/>
      <c r="F775" s="8"/>
      <c r="G775" s="18"/>
      <c r="H775" s="8"/>
      <c r="I775" s="8"/>
      <c r="J775" s="8"/>
      <c r="K775" s="8"/>
      <c r="L775" s="8"/>
      <c r="M775" s="8"/>
      <c r="N775" s="8"/>
      <c r="O775" s="8"/>
      <c r="P775" s="8"/>
      <c r="Q775" s="8"/>
      <c r="R775" s="8"/>
      <c r="S775" s="8"/>
      <c r="T775" s="22"/>
      <c r="U775" s="8"/>
      <c r="V775" s="8"/>
      <c r="W775" s="8"/>
      <c r="X775" s="8"/>
      <c r="Y775" s="8"/>
      <c r="Z775" s="8"/>
      <c r="AA775" s="8"/>
      <c r="AB775" s="8"/>
      <c r="AC775" s="8"/>
    </row>
    <row r="776" spans="1:29" ht="18" customHeight="1" x14ac:dyDescent="0.2">
      <c r="A776" s="8"/>
      <c r="B776" s="16"/>
      <c r="C776" s="15"/>
      <c r="D776" s="17"/>
      <c r="E776" s="17"/>
      <c r="F776" s="8"/>
      <c r="G776" s="18"/>
      <c r="H776" s="8"/>
      <c r="I776" s="8"/>
      <c r="J776" s="8"/>
      <c r="K776" s="8"/>
      <c r="L776" s="8"/>
      <c r="M776" s="8"/>
      <c r="N776" s="8"/>
      <c r="O776" s="8"/>
      <c r="P776" s="8"/>
      <c r="Q776" s="8"/>
      <c r="R776" s="8"/>
      <c r="S776" s="8"/>
      <c r="T776" s="22"/>
      <c r="U776" s="8"/>
      <c r="V776" s="8"/>
      <c r="W776" s="8"/>
      <c r="X776" s="8"/>
      <c r="Y776" s="8"/>
      <c r="Z776" s="8"/>
      <c r="AA776" s="8"/>
      <c r="AB776" s="8"/>
      <c r="AC776" s="8"/>
    </row>
    <row r="777" spans="1:29" ht="18" customHeight="1" x14ac:dyDescent="0.2">
      <c r="A777" s="8"/>
      <c r="B777" s="16"/>
      <c r="C777" s="15"/>
      <c r="D777" s="17"/>
      <c r="E777" s="17"/>
      <c r="F777" s="8"/>
      <c r="G777" s="18"/>
      <c r="H777" s="8"/>
      <c r="I777" s="8"/>
      <c r="J777" s="8"/>
      <c r="K777" s="8"/>
      <c r="L777" s="8"/>
      <c r="M777" s="8"/>
      <c r="N777" s="8"/>
      <c r="O777" s="8"/>
      <c r="P777" s="8"/>
      <c r="Q777" s="8"/>
      <c r="R777" s="8"/>
      <c r="S777" s="8"/>
      <c r="T777" s="22"/>
      <c r="U777" s="8"/>
      <c r="V777" s="8"/>
      <c r="W777" s="8"/>
      <c r="X777" s="8"/>
      <c r="Y777" s="8"/>
      <c r="Z777" s="8"/>
      <c r="AA777" s="8"/>
      <c r="AB777" s="8"/>
      <c r="AC777" s="8"/>
    </row>
    <row r="778" spans="1:29" ht="18" customHeight="1" x14ac:dyDescent="0.2">
      <c r="A778" s="8"/>
      <c r="B778" s="16"/>
      <c r="C778" s="15"/>
      <c r="D778" s="17"/>
      <c r="E778" s="17"/>
      <c r="F778" s="8"/>
      <c r="G778" s="18"/>
      <c r="H778" s="8"/>
      <c r="I778" s="8"/>
      <c r="J778" s="8"/>
      <c r="K778" s="8"/>
      <c r="L778" s="8"/>
      <c r="M778" s="8"/>
      <c r="N778" s="8"/>
      <c r="O778" s="8"/>
      <c r="P778" s="8"/>
      <c r="Q778" s="8"/>
      <c r="R778" s="8"/>
      <c r="S778" s="8"/>
      <c r="T778" s="22"/>
      <c r="U778" s="8"/>
      <c r="V778" s="8"/>
      <c r="W778" s="8"/>
      <c r="X778" s="8"/>
      <c r="Y778" s="8"/>
      <c r="Z778" s="8"/>
      <c r="AA778" s="8"/>
      <c r="AB778" s="8"/>
      <c r="AC778" s="8"/>
    </row>
    <row r="779" spans="1:29" ht="18" customHeight="1" x14ac:dyDescent="0.2">
      <c r="A779" s="8"/>
      <c r="B779" s="16"/>
      <c r="C779" s="15"/>
      <c r="D779" s="17"/>
      <c r="E779" s="17"/>
      <c r="F779" s="8"/>
      <c r="G779" s="18"/>
      <c r="H779" s="8"/>
      <c r="I779" s="8"/>
      <c r="J779" s="8"/>
      <c r="K779" s="8"/>
      <c r="L779" s="8"/>
      <c r="M779" s="8"/>
      <c r="N779" s="8"/>
      <c r="O779" s="8"/>
      <c r="P779" s="8"/>
      <c r="Q779" s="8"/>
      <c r="R779" s="8"/>
      <c r="S779" s="8"/>
      <c r="T779" s="22"/>
      <c r="U779" s="8"/>
      <c r="V779" s="8"/>
      <c r="W779" s="8"/>
      <c r="X779" s="8"/>
      <c r="Y779" s="8"/>
      <c r="Z779" s="8"/>
      <c r="AA779" s="8"/>
      <c r="AB779" s="8"/>
      <c r="AC779" s="8"/>
    </row>
    <row r="780" spans="1:29" ht="18" customHeight="1" x14ac:dyDescent="0.2">
      <c r="A780" s="8"/>
      <c r="B780" s="16"/>
      <c r="C780" s="15"/>
      <c r="D780" s="17"/>
      <c r="E780" s="17"/>
      <c r="F780" s="8"/>
      <c r="G780" s="18"/>
      <c r="H780" s="8"/>
      <c r="I780" s="8"/>
      <c r="J780" s="8"/>
      <c r="K780" s="8"/>
      <c r="L780" s="8"/>
      <c r="M780" s="8"/>
      <c r="N780" s="8"/>
      <c r="O780" s="8"/>
      <c r="P780" s="8"/>
      <c r="Q780" s="8"/>
      <c r="R780" s="8"/>
      <c r="S780" s="8"/>
      <c r="T780" s="22"/>
      <c r="U780" s="8"/>
      <c r="V780" s="8"/>
      <c r="W780" s="8"/>
      <c r="X780" s="8"/>
      <c r="Y780" s="8"/>
      <c r="Z780" s="8"/>
      <c r="AA780" s="8"/>
      <c r="AB780" s="8"/>
      <c r="AC780" s="8"/>
    </row>
    <row r="781" spans="1:29" ht="18" customHeight="1" x14ac:dyDescent="0.2">
      <c r="A781" s="8"/>
      <c r="B781" s="16"/>
      <c r="C781" s="15"/>
      <c r="D781" s="17"/>
      <c r="E781" s="17"/>
      <c r="F781" s="8"/>
      <c r="G781" s="18"/>
      <c r="H781" s="8"/>
      <c r="I781" s="8"/>
      <c r="J781" s="8"/>
      <c r="K781" s="8"/>
      <c r="L781" s="8"/>
      <c r="M781" s="8"/>
      <c r="N781" s="8"/>
      <c r="O781" s="8"/>
      <c r="P781" s="8"/>
      <c r="Q781" s="8"/>
      <c r="R781" s="8"/>
      <c r="S781" s="8"/>
      <c r="T781" s="22"/>
      <c r="U781" s="8"/>
      <c r="V781" s="8"/>
      <c r="W781" s="8"/>
      <c r="X781" s="8"/>
      <c r="Y781" s="8"/>
      <c r="Z781" s="8"/>
      <c r="AA781" s="8"/>
      <c r="AB781" s="8"/>
      <c r="AC781" s="8"/>
    </row>
    <row r="782" spans="1:29" ht="18" customHeight="1" x14ac:dyDescent="0.2">
      <c r="A782" s="8"/>
      <c r="B782" s="16"/>
      <c r="C782" s="15"/>
      <c r="D782" s="17"/>
      <c r="E782" s="17"/>
      <c r="F782" s="8"/>
      <c r="G782" s="18"/>
      <c r="H782" s="8"/>
      <c r="I782" s="8"/>
      <c r="J782" s="8"/>
      <c r="K782" s="8"/>
      <c r="L782" s="8"/>
      <c r="M782" s="8"/>
      <c r="N782" s="8"/>
      <c r="O782" s="8"/>
      <c r="P782" s="8"/>
      <c r="Q782" s="8"/>
      <c r="R782" s="8"/>
      <c r="S782" s="8"/>
      <c r="T782" s="22"/>
      <c r="U782" s="8"/>
      <c r="V782" s="8"/>
      <c r="W782" s="8"/>
      <c r="X782" s="8"/>
      <c r="Y782" s="8"/>
      <c r="Z782" s="8"/>
      <c r="AA782" s="8"/>
      <c r="AB782" s="8"/>
      <c r="AC782" s="8"/>
    </row>
    <row r="783" spans="1:29" ht="18" customHeight="1" x14ac:dyDescent="0.2">
      <c r="A783" s="8"/>
      <c r="B783" s="16"/>
      <c r="C783" s="15"/>
      <c r="D783" s="17"/>
      <c r="E783" s="17"/>
      <c r="F783" s="8"/>
      <c r="G783" s="18"/>
      <c r="H783" s="8"/>
      <c r="I783" s="8"/>
      <c r="J783" s="8"/>
      <c r="K783" s="8"/>
      <c r="L783" s="8"/>
      <c r="M783" s="8"/>
      <c r="N783" s="8"/>
      <c r="O783" s="8"/>
      <c r="P783" s="8"/>
      <c r="Q783" s="8"/>
      <c r="R783" s="8"/>
      <c r="S783" s="8"/>
      <c r="T783" s="22"/>
      <c r="U783" s="8"/>
      <c r="V783" s="8"/>
      <c r="W783" s="8"/>
      <c r="X783" s="8"/>
      <c r="Y783" s="8"/>
      <c r="Z783" s="8"/>
      <c r="AA783" s="8"/>
      <c r="AB783" s="8"/>
      <c r="AC783" s="8"/>
    </row>
    <row r="784" spans="1:29" ht="18" customHeight="1" x14ac:dyDescent="0.2">
      <c r="A784" s="8"/>
      <c r="B784" s="16"/>
      <c r="C784" s="15"/>
      <c r="D784" s="17"/>
      <c r="E784" s="17"/>
      <c r="F784" s="8"/>
      <c r="G784" s="18"/>
      <c r="H784" s="8"/>
      <c r="I784" s="8"/>
      <c r="J784" s="8"/>
      <c r="K784" s="8"/>
      <c r="L784" s="8"/>
      <c r="M784" s="8"/>
      <c r="N784" s="8"/>
      <c r="O784" s="8"/>
      <c r="P784" s="8"/>
      <c r="Q784" s="8"/>
      <c r="R784" s="8"/>
      <c r="S784" s="8"/>
      <c r="T784" s="22"/>
      <c r="U784" s="8"/>
      <c r="V784" s="8"/>
      <c r="W784" s="8"/>
      <c r="X784" s="8"/>
      <c r="Y784" s="8"/>
      <c r="Z784" s="8"/>
      <c r="AA784" s="8"/>
      <c r="AB784" s="8"/>
      <c r="AC784" s="8"/>
    </row>
    <row r="785" spans="1:29" ht="18" customHeight="1" x14ac:dyDescent="0.2">
      <c r="A785" s="8"/>
      <c r="B785" s="16"/>
      <c r="C785" s="15"/>
      <c r="D785" s="17"/>
      <c r="E785" s="17"/>
      <c r="F785" s="8"/>
      <c r="G785" s="18"/>
      <c r="H785" s="8"/>
      <c r="I785" s="8"/>
      <c r="J785" s="8"/>
      <c r="K785" s="8"/>
      <c r="L785" s="8"/>
      <c r="M785" s="8"/>
      <c r="N785" s="8"/>
      <c r="O785" s="8"/>
      <c r="P785" s="8"/>
      <c r="Q785" s="8"/>
      <c r="R785" s="8"/>
      <c r="S785" s="8"/>
      <c r="T785" s="22"/>
      <c r="U785" s="8"/>
      <c r="V785" s="8"/>
      <c r="W785" s="8"/>
      <c r="X785" s="8"/>
      <c r="Y785" s="8"/>
      <c r="Z785" s="8"/>
      <c r="AA785" s="8"/>
      <c r="AB785" s="8"/>
      <c r="AC785" s="8"/>
    </row>
    <row r="786" spans="1:29" ht="18" customHeight="1" x14ac:dyDescent="0.2">
      <c r="A786" s="8"/>
      <c r="B786" s="16"/>
      <c r="C786" s="15"/>
      <c r="D786" s="17"/>
      <c r="E786" s="17"/>
      <c r="F786" s="8"/>
      <c r="G786" s="18"/>
      <c r="H786" s="8"/>
      <c r="I786" s="8"/>
      <c r="J786" s="8"/>
      <c r="K786" s="8"/>
      <c r="L786" s="8"/>
      <c r="M786" s="8"/>
      <c r="N786" s="8"/>
      <c r="O786" s="8"/>
      <c r="P786" s="8"/>
      <c r="Q786" s="8"/>
      <c r="R786" s="8"/>
      <c r="S786" s="8"/>
      <c r="T786" s="22"/>
      <c r="U786" s="8"/>
      <c r="V786" s="8"/>
      <c r="W786" s="8"/>
      <c r="X786" s="8"/>
      <c r="Y786" s="8"/>
      <c r="Z786" s="8"/>
      <c r="AA786" s="8"/>
      <c r="AB786" s="8"/>
      <c r="AC786" s="8"/>
    </row>
    <row r="787" spans="1:29" ht="18" customHeight="1" x14ac:dyDescent="0.2">
      <c r="A787" s="8"/>
      <c r="B787" s="16"/>
      <c r="C787" s="15"/>
      <c r="D787" s="17"/>
      <c r="E787" s="17"/>
      <c r="F787" s="8"/>
      <c r="G787" s="18"/>
      <c r="H787" s="8"/>
      <c r="I787" s="8"/>
      <c r="J787" s="8"/>
      <c r="K787" s="8"/>
      <c r="L787" s="8"/>
      <c r="M787" s="8"/>
      <c r="N787" s="8"/>
      <c r="O787" s="8"/>
      <c r="P787" s="8"/>
      <c r="Q787" s="8"/>
      <c r="R787" s="8"/>
      <c r="S787" s="8"/>
      <c r="T787" s="22"/>
      <c r="U787" s="8"/>
      <c r="V787" s="8"/>
      <c r="W787" s="8"/>
      <c r="X787" s="8"/>
      <c r="Y787" s="8"/>
      <c r="Z787" s="8"/>
      <c r="AA787" s="8"/>
      <c r="AB787" s="8"/>
      <c r="AC787" s="8"/>
    </row>
    <row r="788" spans="1:29" ht="18" customHeight="1" x14ac:dyDescent="0.2">
      <c r="A788" s="8"/>
      <c r="B788" s="16"/>
      <c r="C788" s="15"/>
      <c r="D788" s="17"/>
      <c r="E788" s="17"/>
      <c r="F788" s="8"/>
      <c r="G788" s="18"/>
      <c r="H788" s="8"/>
      <c r="I788" s="8"/>
      <c r="J788" s="8"/>
      <c r="K788" s="8"/>
      <c r="L788" s="8"/>
      <c r="M788" s="8"/>
      <c r="N788" s="8"/>
      <c r="O788" s="8"/>
      <c r="P788" s="8"/>
      <c r="Q788" s="8"/>
      <c r="R788" s="8"/>
      <c r="S788" s="8"/>
      <c r="T788" s="22"/>
      <c r="U788" s="8"/>
      <c r="V788" s="8"/>
      <c r="W788" s="8"/>
      <c r="X788" s="8"/>
      <c r="Y788" s="8"/>
      <c r="Z788" s="8"/>
      <c r="AA788" s="8"/>
      <c r="AB788" s="8"/>
      <c r="AC788" s="8"/>
    </row>
    <row r="789" spans="1:29" ht="18" customHeight="1" x14ac:dyDescent="0.2">
      <c r="A789" s="8"/>
      <c r="B789" s="16"/>
      <c r="C789" s="15"/>
      <c r="D789" s="17"/>
      <c r="E789" s="17"/>
      <c r="F789" s="8"/>
      <c r="G789" s="18"/>
      <c r="H789" s="8"/>
      <c r="I789" s="8"/>
      <c r="J789" s="8"/>
      <c r="K789" s="8"/>
      <c r="L789" s="8"/>
      <c r="M789" s="8"/>
      <c r="N789" s="8"/>
      <c r="O789" s="8"/>
      <c r="P789" s="8"/>
      <c r="Q789" s="8"/>
      <c r="R789" s="8"/>
      <c r="S789" s="8"/>
      <c r="T789" s="22"/>
      <c r="U789" s="8"/>
      <c r="V789" s="8"/>
      <c r="W789" s="8"/>
      <c r="X789" s="8"/>
      <c r="Y789" s="8"/>
      <c r="Z789" s="8"/>
      <c r="AA789" s="8"/>
      <c r="AB789" s="8"/>
      <c r="AC789" s="8"/>
    </row>
    <row r="790" spans="1:29" ht="18" customHeight="1" x14ac:dyDescent="0.2">
      <c r="A790" s="8"/>
      <c r="B790" s="16"/>
      <c r="C790" s="15"/>
      <c r="D790" s="17"/>
      <c r="E790" s="17"/>
      <c r="F790" s="8"/>
      <c r="G790" s="18"/>
      <c r="H790" s="8"/>
      <c r="I790" s="8"/>
      <c r="J790" s="8"/>
      <c r="K790" s="8"/>
      <c r="L790" s="8"/>
      <c r="M790" s="8"/>
      <c r="N790" s="8"/>
      <c r="O790" s="8"/>
      <c r="P790" s="8"/>
      <c r="Q790" s="8"/>
      <c r="R790" s="8"/>
      <c r="S790" s="8"/>
      <c r="T790" s="22"/>
      <c r="U790" s="8"/>
      <c r="V790" s="8"/>
      <c r="W790" s="8"/>
      <c r="X790" s="8"/>
      <c r="Y790" s="8"/>
      <c r="Z790" s="8"/>
      <c r="AA790" s="8"/>
      <c r="AB790" s="8"/>
      <c r="AC790" s="8"/>
    </row>
    <row r="791" spans="1:29" ht="18" customHeight="1" x14ac:dyDescent="0.2">
      <c r="A791" s="8"/>
      <c r="B791" s="16"/>
      <c r="C791" s="15"/>
      <c r="D791" s="17"/>
      <c r="E791" s="17"/>
      <c r="F791" s="8"/>
      <c r="G791" s="18"/>
      <c r="H791" s="8"/>
      <c r="I791" s="8"/>
      <c r="J791" s="8"/>
      <c r="K791" s="8"/>
      <c r="L791" s="8"/>
      <c r="M791" s="8"/>
      <c r="N791" s="8"/>
      <c r="O791" s="8"/>
      <c r="P791" s="8"/>
      <c r="Q791" s="8"/>
      <c r="R791" s="8"/>
      <c r="S791" s="8"/>
      <c r="T791" s="22"/>
      <c r="U791" s="8"/>
      <c r="V791" s="8"/>
      <c r="W791" s="8"/>
      <c r="X791" s="8"/>
      <c r="Y791" s="8"/>
      <c r="Z791" s="8"/>
      <c r="AA791" s="8"/>
      <c r="AB791" s="8"/>
      <c r="AC791" s="8"/>
    </row>
    <row r="792" spans="1:29" ht="18" customHeight="1" x14ac:dyDescent="0.2">
      <c r="A792" s="8"/>
      <c r="B792" s="16"/>
      <c r="C792" s="15"/>
      <c r="D792" s="17"/>
      <c r="E792" s="17"/>
      <c r="F792" s="8"/>
      <c r="G792" s="18"/>
      <c r="H792" s="8"/>
      <c r="I792" s="8"/>
      <c r="J792" s="8"/>
      <c r="K792" s="8"/>
      <c r="L792" s="8"/>
      <c r="M792" s="8"/>
      <c r="N792" s="8"/>
      <c r="O792" s="8"/>
      <c r="P792" s="8"/>
      <c r="Q792" s="8"/>
      <c r="R792" s="8"/>
      <c r="S792" s="8"/>
      <c r="T792" s="22"/>
      <c r="U792" s="8"/>
      <c r="V792" s="8"/>
      <c r="W792" s="8"/>
      <c r="X792" s="8"/>
      <c r="Y792" s="8"/>
      <c r="Z792" s="8"/>
      <c r="AA792" s="8"/>
      <c r="AB792" s="8"/>
      <c r="AC792" s="8"/>
    </row>
    <row r="793" spans="1:29" ht="18" customHeight="1" x14ac:dyDescent="0.2">
      <c r="A793" s="8"/>
      <c r="B793" s="16"/>
      <c r="C793" s="15"/>
      <c r="D793" s="17"/>
      <c r="E793" s="17"/>
      <c r="F793" s="8"/>
      <c r="G793" s="18"/>
      <c r="H793" s="8"/>
      <c r="I793" s="8"/>
      <c r="J793" s="8"/>
      <c r="K793" s="8"/>
      <c r="L793" s="8"/>
      <c r="M793" s="8"/>
      <c r="N793" s="8"/>
      <c r="O793" s="8"/>
      <c r="P793" s="8"/>
      <c r="Q793" s="8"/>
      <c r="R793" s="8"/>
      <c r="S793" s="8"/>
      <c r="T793" s="22"/>
      <c r="U793" s="8"/>
      <c r="V793" s="8"/>
      <c r="W793" s="8"/>
      <c r="X793" s="8"/>
      <c r="Y793" s="8"/>
      <c r="Z793" s="8"/>
      <c r="AA793" s="8"/>
      <c r="AB793" s="8"/>
      <c r="AC793" s="8"/>
    </row>
    <row r="794" spans="1:29" ht="18" customHeight="1" x14ac:dyDescent="0.2">
      <c r="A794" s="8"/>
      <c r="B794" s="16"/>
      <c r="C794" s="15"/>
      <c r="D794" s="17"/>
      <c r="E794" s="17"/>
      <c r="F794" s="8"/>
      <c r="G794" s="18"/>
      <c r="H794" s="8"/>
      <c r="I794" s="8"/>
      <c r="J794" s="8"/>
      <c r="K794" s="8"/>
      <c r="L794" s="8"/>
      <c r="M794" s="8"/>
      <c r="N794" s="8"/>
      <c r="O794" s="8"/>
      <c r="P794" s="8"/>
      <c r="Q794" s="8"/>
      <c r="R794" s="8"/>
      <c r="S794" s="8"/>
      <c r="T794" s="22"/>
      <c r="U794" s="8"/>
      <c r="V794" s="8"/>
      <c r="W794" s="8"/>
      <c r="X794" s="8"/>
      <c r="Y794" s="8"/>
      <c r="Z794" s="8"/>
      <c r="AA794" s="8"/>
      <c r="AB794" s="8"/>
      <c r="AC794" s="8"/>
    </row>
    <row r="795" spans="1:29" ht="18" customHeight="1" x14ac:dyDescent="0.2">
      <c r="A795" s="8"/>
      <c r="B795" s="16"/>
      <c r="C795" s="15"/>
      <c r="D795" s="17"/>
      <c r="E795" s="17"/>
      <c r="F795" s="8"/>
      <c r="G795" s="18"/>
      <c r="H795" s="8"/>
      <c r="I795" s="8"/>
      <c r="J795" s="8"/>
      <c r="K795" s="8"/>
      <c r="L795" s="8"/>
      <c r="M795" s="8"/>
      <c r="N795" s="8"/>
      <c r="O795" s="8"/>
      <c r="P795" s="8"/>
      <c r="Q795" s="8"/>
      <c r="R795" s="8"/>
      <c r="S795" s="8"/>
      <c r="T795" s="22"/>
      <c r="U795" s="8"/>
      <c r="V795" s="8"/>
      <c r="W795" s="8"/>
      <c r="X795" s="8"/>
      <c r="Y795" s="8"/>
      <c r="Z795" s="8"/>
      <c r="AA795" s="8"/>
      <c r="AB795" s="8"/>
      <c r="AC795" s="8"/>
    </row>
    <row r="796" spans="1:29" ht="18" customHeight="1" x14ac:dyDescent="0.2">
      <c r="A796" s="8"/>
      <c r="B796" s="16"/>
      <c r="C796" s="15"/>
      <c r="D796" s="17"/>
      <c r="E796" s="17"/>
      <c r="F796" s="8"/>
      <c r="G796" s="18"/>
      <c r="H796" s="8"/>
      <c r="I796" s="8"/>
      <c r="J796" s="8"/>
      <c r="K796" s="8"/>
      <c r="L796" s="8"/>
      <c r="M796" s="8"/>
      <c r="N796" s="8"/>
      <c r="O796" s="8"/>
      <c r="P796" s="8"/>
      <c r="Q796" s="8"/>
      <c r="R796" s="8"/>
      <c r="S796" s="8"/>
      <c r="T796" s="22"/>
      <c r="U796" s="8"/>
      <c r="V796" s="8"/>
      <c r="W796" s="8"/>
      <c r="X796" s="8"/>
      <c r="Y796" s="8"/>
      <c r="Z796" s="8"/>
      <c r="AA796" s="8"/>
      <c r="AB796" s="8"/>
      <c r="AC796" s="8"/>
    </row>
    <row r="797" spans="1:29" ht="18" customHeight="1" x14ac:dyDescent="0.2">
      <c r="A797" s="8"/>
      <c r="B797" s="16"/>
      <c r="C797" s="15"/>
      <c r="D797" s="17"/>
      <c r="E797" s="17"/>
      <c r="F797" s="8"/>
      <c r="G797" s="18"/>
      <c r="H797" s="8"/>
      <c r="I797" s="8"/>
      <c r="J797" s="8"/>
      <c r="K797" s="8"/>
      <c r="L797" s="8"/>
      <c r="M797" s="8"/>
      <c r="N797" s="8"/>
      <c r="O797" s="8"/>
      <c r="P797" s="8"/>
      <c r="Q797" s="8"/>
      <c r="R797" s="8"/>
      <c r="S797" s="8"/>
      <c r="T797" s="22"/>
      <c r="U797" s="8"/>
      <c r="V797" s="8"/>
      <c r="W797" s="8"/>
      <c r="X797" s="8"/>
      <c r="Y797" s="8"/>
      <c r="Z797" s="8"/>
      <c r="AA797" s="8"/>
      <c r="AB797" s="8"/>
      <c r="AC797" s="8"/>
    </row>
    <row r="798" spans="1:29" ht="18" customHeight="1" x14ac:dyDescent="0.2">
      <c r="A798" s="8"/>
      <c r="B798" s="16"/>
      <c r="C798" s="15"/>
      <c r="D798" s="17"/>
      <c r="E798" s="17"/>
      <c r="F798" s="8"/>
      <c r="G798" s="18"/>
      <c r="H798" s="8"/>
      <c r="I798" s="8"/>
      <c r="J798" s="8"/>
      <c r="K798" s="8"/>
      <c r="L798" s="8"/>
      <c r="M798" s="8"/>
      <c r="N798" s="8"/>
      <c r="O798" s="8"/>
      <c r="P798" s="8"/>
      <c r="Q798" s="8"/>
      <c r="R798" s="8"/>
      <c r="S798" s="8"/>
      <c r="T798" s="22"/>
      <c r="U798" s="8"/>
      <c r="V798" s="8"/>
      <c r="W798" s="8"/>
      <c r="X798" s="8"/>
      <c r="Y798" s="8"/>
      <c r="Z798" s="8"/>
      <c r="AA798" s="8"/>
      <c r="AB798" s="8"/>
      <c r="AC798" s="8"/>
    </row>
    <row r="799" spans="1:29" ht="18" customHeight="1" x14ac:dyDescent="0.2">
      <c r="A799" s="8"/>
      <c r="B799" s="16"/>
      <c r="C799" s="15"/>
      <c r="D799" s="17"/>
      <c r="E799" s="17"/>
      <c r="F799" s="8"/>
      <c r="G799" s="18"/>
      <c r="H799" s="8"/>
      <c r="I799" s="8"/>
      <c r="J799" s="8"/>
      <c r="K799" s="8"/>
      <c r="L799" s="8"/>
      <c r="M799" s="8"/>
      <c r="N799" s="8"/>
      <c r="O799" s="8"/>
      <c r="P799" s="8"/>
      <c r="Q799" s="8"/>
      <c r="R799" s="8"/>
      <c r="S799" s="8"/>
      <c r="T799" s="22"/>
      <c r="U799" s="8"/>
      <c r="V799" s="8"/>
      <c r="W799" s="8"/>
      <c r="X799" s="8"/>
      <c r="Y799" s="8"/>
      <c r="Z799" s="8"/>
      <c r="AA799" s="8"/>
      <c r="AB799" s="8"/>
      <c r="AC799" s="8"/>
    </row>
    <row r="800" spans="1:29" ht="18" customHeight="1" x14ac:dyDescent="0.2">
      <c r="A800" s="8"/>
      <c r="B800" s="16"/>
      <c r="C800" s="15"/>
      <c r="D800" s="17"/>
      <c r="E800" s="17"/>
      <c r="F800" s="8"/>
      <c r="G800" s="18"/>
      <c r="H800" s="8"/>
      <c r="I800" s="8"/>
      <c r="J800" s="8"/>
      <c r="K800" s="8"/>
      <c r="L800" s="8"/>
      <c r="M800" s="8"/>
      <c r="N800" s="8"/>
      <c r="O800" s="8"/>
      <c r="P800" s="8"/>
      <c r="Q800" s="8"/>
      <c r="R800" s="8"/>
      <c r="S800" s="8"/>
      <c r="T800" s="22"/>
      <c r="U800" s="8"/>
      <c r="V800" s="8"/>
      <c r="W800" s="8"/>
      <c r="X800" s="8"/>
      <c r="Y800" s="8"/>
      <c r="Z800" s="8"/>
      <c r="AA800" s="8"/>
      <c r="AB800" s="8"/>
      <c r="AC800" s="8"/>
    </row>
    <row r="801" spans="1:29" ht="18" customHeight="1" x14ac:dyDescent="0.2">
      <c r="A801" s="8"/>
      <c r="B801" s="16"/>
      <c r="C801" s="15"/>
      <c r="D801" s="17"/>
      <c r="E801" s="17"/>
      <c r="F801" s="8"/>
      <c r="G801" s="18"/>
      <c r="H801" s="8"/>
      <c r="I801" s="8"/>
      <c r="J801" s="8"/>
      <c r="K801" s="8"/>
      <c r="L801" s="8"/>
      <c r="M801" s="8"/>
      <c r="N801" s="8"/>
      <c r="O801" s="8"/>
      <c r="P801" s="8"/>
      <c r="Q801" s="8"/>
      <c r="R801" s="8"/>
      <c r="S801" s="8"/>
      <c r="T801" s="22"/>
      <c r="U801" s="8"/>
      <c r="V801" s="8"/>
      <c r="W801" s="8"/>
      <c r="X801" s="8"/>
      <c r="Y801" s="8"/>
      <c r="Z801" s="8"/>
      <c r="AA801" s="8"/>
      <c r="AB801" s="8"/>
      <c r="AC801" s="8"/>
    </row>
    <row r="802" spans="1:29" ht="18" customHeight="1" x14ac:dyDescent="0.2">
      <c r="A802" s="8"/>
      <c r="B802" s="16"/>
      <c r="C802" s="15"/>
      <c r="D802" s="17"/>
      <c r="E802" s="17"/>
      <c r="F802" s="8"/>
      <c r="G802" s="18"/>
      <c r="H802" s="8"/>
      <c r="I802" s="8"/>
      <c r="J802" s="8"/>
      <c r="K802" s="8"/>
      <c r="L802" s="8"/>
      <c r="M802" s="8"/>
      <c r="N802" s="8"/>
      <c r="O802" s="8"/>
      <c r="P802" s="8"/>
      <c r="Q802" s="8"/>
      <c r="R802" s="8"/>
      <c r="S802" s="8"/>
      <c r="T802" s="22"/>
      <c r="U802" s="8"/>
      <c r="V802" s="8"/>
      <c r="W802" s="8"/>
      <c r="X802" s="8"/>
      <c r="Y802" s="8"/>
      <c r="Z802" s="8"/>
      <c r="AA802" s="8"/>
      <c r="AB802" s="8"/>
      <c r="AC802" s="8"/>
    </row>
    <row r="803" spans="1:29" ht="18" customHeight="1" x14ac:dyDescent="0.2">
      <c r="A803" s="8"/>
      <c r="B803" s="16"/>
      <c r="C803" s="15"/>
      <c r="D803" s="17"/>
      <c r="E803" s="17"/>
      <c r="F803" s="8"/>
      <c r="G803" s="18"/>
      <c r="H803" s="8"/>
      <c r="I803" s="8"/>
      <c r="J803" s="8"/>
      <c r="K803" s="8"/>
      <c r="L803" s="8"/>
      <c r="M803" s="8"/>
      <c r="N803" s="8"/>
      <c r="O803" s="8"/>
      <c r="P803" s="8"/>
      <c r="Q803" s="8"/>
      <c r="R803" s="8"/>
      <c r="S803" s="8"/>
      <c r="T803" s="22"/>
      <c r="U803" s="8"/>
      <c r="V803" s="8"/>
      <c r="W803" s="8"/>
      <c r="X803" s="8"/>
      <c r="Y803" s="8"/>
      <c r="Z803" s="8"/>
      <c r="AA803" s="8"/>
      <c r="AB803" s="8"/>
      <c r="AC803" s="8"/>
    </row>
    <row r="804" spans="1:29" ht="18" customHeight="1" x14ac:dyDescent="0.2">
      <c r="A804" s="8"/>
      <c r="B804" s="16"/>
      <c r="C804" s="15"/>
      <c r="D804" s="17"/>
      <c r="E804" s="17"/>
      <c r="F804" s="8"/>
      <c r="G804" s="18"/>
      <c r="H804" s="8"/>
      <c r="I804" s="8"/>
      <c r="J804" s="8"/>
      <c r="K804" s="8"/>
      <c r="L804" s="8"/>
      <c r="M804" s="8"/>
      <c r="N804" s="8"/>
      <c r="O804" s="8"/>
      <c r="P804" s="8"/>
      <c r="Q804" s="8"/>
      <c r="R804" s="8"/>
      <c r="S804" s="8"/>
      <c r="T804" s="22"/>
      <c r="U804" s="8"/>
      <c r="V804" s="8"/>
      <c r="W804" s="8"/>
      <c r="X804" s="8"/>
      <c r="Y804" s="8"/>
      <c r="Z804" s="8"/>
      <c r="AA804" s="8"/>
      <c r="AB804" s="8"/>
      <c r="AC804" s="8"/>
    </row>
    <row r="805" spans="1:29" ht="18" customHeight="1" x14ac:dyDescent="0.2">
      <c r="A805" s="8"/>
      <c r="B805" s="16"/>
      <c r="C805" s="15"/>
      <c r="D805" s="17"/>
      <c r="E805" s="17"/>
      <c r="F805" s="8"/>
      <c r="G805" s="18"/>
      <c r="H805" s="8"/>
      <c r="I805" s="8"/>
      <c r="J805" s="8"/>
      <c r="K805" s="8"/>
      <c r="L805" s="8"/>
      <c r="M805" s="8"/>
      <c r="N805" s="8"/>
      <c r="O805" s="8"/>
      <c r="P805" s="8"/>
      <c r="Q805" s="8"/>
      <c r="R805" s="8"/>
      <c r="S805" s="8"/>
      <c r="T805" s="22"/>
      <c r="U805" s="8"/>
      <c r="V805" s="8"/>
      <c r="W805" s="8"/>
      <c r="X805" s="8"/>
      <c r="Y805" s="8"/>
      <c r="Z805" s="8"/>
      <c r="AA805" s="8"/>
      <c r="AB805" s="8"/>
      <c r="AC805" s="8"/>
    </row>
    <row r="806" spans="1:29" ht="18" customHeight="1" x14ac:dyDescent="0.2">
      <c r="A806" s="8"/>
      <c r="B806" s="16"/>
      <c r="C806" s="15"/>
      <c r="D806" s="17"/>
      <c r="E806" s="17"/>
      <c r="F806" s="8"/>
      <c r="G806" s="18"/>
      <c r="H806" s="8"/>
      <c r="I806" s="8"/>
      <c r="J806" s="8"/>
      <c r="K806" s="8"/>
      <c r="L806" s="8"/>
      <c r="M806" s="8"/>
      <c r="N806" s="8"/>
      <c r="O806" s="8"/>
      <c r="P806" s="8"/>
      <c r="Q806" s="8"/>
      <c r="R806" s="8"/>
      <c r="S806" s="8"/>
      <c r="T806" s="22"/>
      <c r="U806" s="8"/>
      <c r="V806" s="8"/>
      <c r="W806" s="8"/>
      <c r="X806" s="8"/>
      <c r="Y806" s="8"/>
      <c r="Z806" s="8"/>
      <c r="AA806" s="8"/>
      <c r="AB806" s="8"/>
      <c r="AC806" s="8"/>
    </row>
    <row r="807" spans="1:29" ht="18" customHeight="1" x14ac:dyDescent="0.2">
      <c r="A807" s="8"/>
      <c r="B807" s="16"/>
      <c r="C807" s="15"/>
      <c r="D807" s="17"/>
      <c r="E807" s="17"/>
      <c r="F807" s="8"/>
      <c r="G807" s="18"/>
      <c r="H807" s="8"/>
      <c r="I807" s="8"/>
      <c r="J807" s="8"/>
      <c r="K807" s="8"/>
      <c r="L807" s="8"/>
      <c r="M807" s="8"/>
      <c r="N807" s="8"/>
      <c r="O807" s="8"/>
      <c r="P807" s="8"/>
      <c r="Q807" s="8"/>
      <c r="R807" s="8"/>
      <c r="S807" s="8"/>
      <c r="T807" s="22"/>
      <c r="U807" s="8"/>
      <c r="V807" s="8"/>
      <c r="W807" s="8"/>
      <c r="X807" s="8"/>
      <c r="Y807" s="8"/>
      <c r="Z807" s="8"/>
      <c r="AA807" s="8"/>
      <c r="AB807" s="8"/>
      <c r="AC807" s="8"/>
    </row>
    <row r="808" spans="1:29" ht="18" customHeight="1" x14ac:dyDescent="0.2">
      <c r="A808" s="8"/>
      <c r="B808" s="16"/>
      <c r="C808" s="15"/>
      <c r="D808" s="17"/>
      <c r="E808" s="17"/>
      <c r="F808" s="8"/>
      <c r="G808" s="18"/>
      <c r="H808" s="8"/>
      <c r="I808" s="8"/>
      <c r="J808" s="8"/>
      <c r="K808" s="8"/>
      <c r="L808" s="8"/>
      <c r="M808" s="8"/>
      <c r="N808" s="8"/>
      <c r="O808" s="8"/>
      <c r="P808" s="8"/>
      <c r="Q808" s="8"/>
      <c r="R808" s="8"/>
      <c r="S808" s="8"/>
      <c r="T808" s="22"/>
      <c r="U808" s="8"/>
      <c r="V808" s="8"/>
      <c r="W808" s="8"/>
      <c r="X808" s="8"/>
      <c r="Y808" s="8"/>
      <c r="Z808" s="8"/>
      <c r="AA808" s="8"/>
      <c r="AB808" s="8"/>
      <c r="AC808" s="8"/>
    </row>
    <row r="809" spans="1:29" ht="18" customHeight="1" x14ac:dyDescent="0.2">
      <c r="A809" s="8"/>
      <c r="B809" s="16"/>
      <c r="C809" s="15"/>
      <c r="D809" s="17"/>
      <c r="E809" s="17"/>
      <c r="F809" s="8"/>
      <c r="G809" s="18"/>
      <c r="H809" s="8"/>
      <c r="I809" s="8"/>
      <c r="J809" s="8"/>
      <c r="K809" s="8"/>
      <c r="L809" s="8"/>
      <c r="M809" s="8"/>
      <c r="N809" s="8"/>
      <c r="O809" s="8"/>
      <c r="P809" s="8"/>
      <c r="Q809" s="8"/>
      <c r="R809" s="8"/>
      <c r="S809" s="8"/>
      <c r="T809" s="22"/>
      <c r="U809" s="8"/>
      <c r="V809" s="8"/>
      <c r="W809" s="8"/>
      <c r="X809" s="8"/>
      <c r="Y809" s="8"/>
      <c r="Z809" s="8"/>
      <c r="AA809" s="8"/>
      <c r="AB809" s="8"/>
      <c r="AC809" s="8"/>
    </row>
    <row r="810" spans="1:29" ht="18" customHeight="1" x14ac:dyDescent="0.2">
      <c r="A810" s="8"/>
      <c r="B810" s="16"/>
      <c r="C810" s="15"/>
      <c r="D810" s="17"/>
      <c r="E810" s="17"/>
      <c r="F810" s="8"/>
      <c r="G810" s="18"/>
      <c r="H810" s="8"/>
      <c r="I810" s="8"/>
      <c r="J810" s="8"/>
      <c r="K810" s="8"/>
      <c r="L810" s="8"/>
      <c r="M810" s="8"/>
      <c r="N810" s="8"/>
      <c r="O810" s="8"/>
      <c r="P810" s="8"/>
      <c r="Q810" s="8"/>
      <c r="R810" s="8"/>
      <c r="S810" s="8"/>
      <c r="T810" s="22"/>
      <c r="U810" s="8"/>
      <c r="V810" s="8"/>
      <c r="W810" s="8"/>
      <c r="X810" s="8"/>
      <c r="Y810" s="8"/>
      <c r="Z810" s="8"/>
      <c r="AA810" s="8"/>
      <c r="AB810" s="8"/>
      <c r="AC810" s="8"/>
    </row>
    <row r="811" spans="1:29" ht="18" customHeight="1" x14ac:dyDescent="0.2">
      <c r="A811" s="8"/>
      <c r="B811" s="16"/>
      <c r="C811" s="15"/>
      <c r="D811" s="17"/>
      <c r="E811" s="17"/>
      <c r="F811" s="8"/>
      <c r="G811" s="18"/>
      <c r="H811" s="8"/>
      <c r="I811" s="8"/>
      <c r="J811" s="8"/>
      <c r="K811" s="8"/>
      <c r="L811" s="8"/>
      <c r="M811" s="8"/>
      <c r="N811" s="8"/>
      <c r="O811" s="8"/>
      <c r="P811" s="8"/>
      <c r="Q811" s="8"/>
      <c r="R811" s="8"/>
      <c r="S811" s="8"/>
      <c r="T811" s="22"/>
      <c r="U811" s="8"/>
      <c r="V811" s="8"/>
      <c r="W811" s="8"/>
      <c r="X811" s="8"/>
      <c r="Y811" s="8"/>
      <c r="Z811" s="8"/>
      <c r="AA811" s="8"/>
      <c r="AB811" s="8"/>
      <c r="AC811" s="8"/>
    </row>
    <row r="812" spans="1:29" ht="18" customHeight="1" x14ac:dyDescent="0.2">
      <c r="A812" s="8"/>
      <c r="B812" s="16"/>
      <c r="C812" s="15"/>
      <c r="D812" s="17"/>
      <c r="E812" s="17"/>
      <c r="F812" s="8"/>
      <c r="G812" s="18"/>
      <c r="H812" s="8"/>
      <c r="I812" s="8"/>
      <c r="J812" s="8"/>
      <c r="K812" s="8"/>
      <c r="L812" s="8"/>
      <c r="M812" s="8"/>
      <c r="N812" s="8"/>
      <c r="O812" s="8"/>
      <c r="P812" s="8"/>
      <c r="Q812" s="8"/>
      <c r="R812" s="8"/>
      <c r="S812" s="8"/>
      <c r="T812" s="22"/>
      <c r="U812" s="8"/>
      <c r="V812" s="8"/>
      <c r="W812" s="8"/>
      <c r="X812" s="8"/>
      <c r="Y812" s="8"/>
      <c r="Z812" s="8"/>
      <c r="AA812" s="8"/>
      <c r="AB812" s="8"/>
      <c r="AC812" s="8"/>
    </row>
    <row r="813" spans="1:29" ht="18" customHeight="1" x14ac:dyDescent="0.2">
      <c r="A813" s="8"/>
      <c r="B813" s="16"/>
      <c r="C813" s="15"/>
      <c r="D813" s="17"/>
      <c r="E813" s="17"/>
      <c r="F813" s="8"/>
      <c r="G813" s="18"/>
      <c r="H813" s="8"/>
      <c r="I813" s="8"/>
      <c r="J813" s="8"/>
      <c r="K813" s="8"/>
      <c r="L813" s="8"/>
      <c r="M813" s="8"/>
      <c r="N813" s="8"/>
      <c r="O813" s="8"/>
      <c r="P813" s="8"/>
      <c r="Q813" s="8"/>
      <c r="R813" s="8"/>
      <c r="S813" s="8"/>
      <c r="T813" s="22"/>
      <c r="U813" s="8"/>
      <c r="V813" s="8"/>
      <c r="W813" s="8"/>
      <c r="X813" s="8"/>
      <c r="Y813" s="8"/>
      <c r="Z813" s="8"/>
      <c r="AA813" s="8"/>
      <c r="AB813" s="8"/>
      <c r="AC813" s="8"/>
    </row>
    <row r="814" spans="1:29" ht="18" customHeight="1" x14ac:dyDescent="0.2">
      <c r="A814" s="8"/>
      <c r="B814" s="16"/>
      <c r="C814" s="15"/>
      <c r="D814" s="17"/>
      <c r="E814" s="17"/>
      <c r="F814" s="8"/>
      <c r="G814" s="18"/>
      <c r="H814" s="8"/>
      <c r="I814" s="8"/>
      <c r="J814" s="8"/>
      <c r="K814" s="8"/>
      <c r="L814" s="8"/>
      <c r="M814" s="8"/>
      <c r="N814" s="8"/>
      <c r="O814" s="8"/>
      <c r="P814" s="8"/>
      <c r="Q814" s="8"/>
      <c r="R814" s="8"/>
      <c r="S814" s="8"/>
      <c r="T814" s="22"/>
      <c r="U814" s="8"/>
      <c r="V814" s="8"/>
      <c r="W814" s="8"/>
      <c r="X814" s="8"/>
      <c r="Y814" s="8"/>
      <c r="Z814" s="8"/>
      <c r="AA814" s="8"/>
      <c r="AB814" s="8"/>
      <c r="AC814" s="8"/>
    </row>
    <row r="815" spans="1:29" ht="18" customHeight="1" x14ac:dyDescent="0.2">
      <c r="A815" s="8"/>
      <c r="B815" s="16"/>
      <c r="C815" s="15"/>
      <c r="D815" s="17"/>
      <c r="E815" s="17"/>
      <c r="F815" s="8"/>
      <c r="G815" s="18"/>
      <c r="H815" s="8"/>
      <c r="I815" s="8"/>
      <c r="J815" s="8"/>
      <c r="K815" s="8"/>
      <c r="L815" s="8"/>
      <c r="M815" s="8"/>
      <c r="N815" s="8"/>
      <c r="O815" s="8"/>
      <c r="P815" s="8"/>
      <c r="Q815" s="8"/>
      <c r="R815" s="8"/>
      <c r="S815" s="8"/>
      <c r="T815" s="22"/>
      <c r="U815" s="8"/>
      <c r="V815" s="8"/>
      <c r="W815" s="8"/>
      <c r="X815" s="8"/>
      <c r="Y815" s="8"/>
      <c r="Z815" s="8"/>
      <c r="AA815" s="8"/>
      <c r="AB815" s="8"/>
      <c r="AC815" s="8"/>
    </row>
    <row r="816" spans="1:29" ht="18" customHeight="1" x14ac:dyDescent="0.2">
      <c r="A816" s="8"/>
      <c r="B816" s="16"/>
      <c r="C816" s="15"/>
      <c r="D816" s="17"/>
      <c r="E816" s="17"/>
      <c r="F816" s="8"/>
      <c r="G816" s="18"/>
      <c r="H816" s="8"/>
      <c r="I816" s="8"/>
      <c r="J816" s="8"/>
      <c r="K816" s="8"/>
      <c r="L816" s="8"/>
      <c r="M816" s="8"/>
      <c r="N816" s="8"/>
      <c r="O816" s="8"/>
      <c r="P816" s="8"/>
      <c r="Q816" s="8"/>
      <c r="R816" s="8"/>
      <c r="S816" s="8"/>
      <c r="T816" s="22"/>
      <c r="U816" s="8"/>
      <c r="V816" s="8"/>
      <c r="W816" s="8"/>
      <c r="X816" s="8"/>
      <c r="Y816" s="8"/>
      <c r="Z816" s="8"/>
      <c r="AA816" s="8"/>
      <c r="AB816" s="8"/>
      <c r="AC816" s="8"/>
    </row>
    <row r="817" spans="1:29" ht="18" customHeight="1" x14ac:dyDescent="0.2">
      <c r="A817" s="8"/>
      <c r="B817" s="16"/>
      <c r="C817" s="15"/>
      <c r="D817" s="17"/>
      <c r="E817" s="17"/>
      <c r="F817" s="8"/>
      <c r="G817" s="18"/>
      <c r="H817" s="8"/>
      <c r="I817" s="8"/>
      <c r="J817" s="8"/>
      <c r="K817" s="8"/>
      <c r="L817" s="8"/>
      <c r="M817" s="8"/>
      <c r="N817" s="8"/>
      <c r="O817" s="8"/>
      <c r="P817" s="8"/>
      <c r="Q817" s="8"/>
      <c r="R817" s="8"/>
      <c r="S817" s="8"/>
      <c r="T817" s="22"/>
      <c r="U817" s="8"/>
      <c r="V817" s="8"/>
      <c r="W817" s="8"/>
      <c r="X817" s="8"/>
      <c r="Y817" s="8"/>
      <c r="Z817" s="8"/>
      <c r="AA817" s="8"/>
      <c r="AB817" s="8"/>
      <c r="AC817" s="8"/>
    </row>
    <row r="818" spans="1:29" ht="18" customHeight="1" x14ac:dyDescent="0.2">
      <c r="A818" s="8"/>
      <c r="B818" s="16"/>
      <c r="C818" s="15"/>
      <c r="D818" s="17"/>
      <c r="E818" s="17"/>
      <c r="F818" s="8"/>
      <c r="G818" s="18"/>
      <c r="H818" s="8"/>
      <c r="I818" s="8"/>
      <c r="J818" s="8"/>
      <c r="K818" s="8"/>
      <c r="L818" s="8"/>
      <c r="M818" s="8"/>
      <c r="N818" s="8"/>
      <c r="O818" s="8"/>
      <c r="P818" s="8"/>
      <c r="Q818" s="8"/>
      <c r="R818" s="8"/>
      <c r="S818" s="8"/>
      <c r="T818" s="22"/>
      <c r="U818" s="8"/>
      <c r="V818" s="8"/>
      <c r="W818" s="8"/>
      <c r="X818" s="8"/>
      <c r="Y818" s="8"/>
      <c r="Z818" s="8"/>
      <c r="AA818" s="8"/>
      <c r="AB818" s="8"/>
      <c r="AC818" s="8"/>
    </row>
    <row r="819" spans="1:29" ht="18" customHeight="1" x14ac:dyDescent="0.2">
      <c r="A819" s="8"/>
      <c r="B819" s="16"/>
      <c r="C819" s="15"/>
      <c r="D819" s="17"/>
      <c r="E819" s="17"/>
      <c r="F819" s="8"/>
      <c r="G819" s="18"/>
      <c r="H819" s="8"/>
      <c r="I819" s="8"/>
      <c r="J819" s="8"/>
      <c r="K819" s="8"/>
      <c r="L819" s="8"/>
      <c r="M819" s="8"/>
      <c r="N819" s="8"/>
      <c r="O819" s="8"/>
      <c r="P819" s="8"/>
      <c r="Q819" s="8"/>
      <c r="R819" s="8"/>
      <c r="S819" s="8"/>
      <c r="T819" s="22"/>
      <c r="U819" s="8"/>
      <c r="V819" s="8"/>
      <c r="W819" s="8"/>
      <c r="X819" s="8"/>
      <c r="Y819" s="8"/>
      <c r="Z819" s="8"/>
      <c r="AA819" s="8"/>
      <c r="AB819" s="8"/>
      <c r="AC819" s="8"/>
    </row>
    <row r="820" spans="1:29" ht="18" customHeight="1" x14ac:dyDescent="0.2">
      <c r="A820" s="8"/>
      <c r="B820" s="16"/>
      <c r="C820" s="15"/>
      <c r="D820" s="17"/>
      <c r="E820" s="17"/>
      <c r="F820" s="8"/>
      <c r="G820" s="18"/>
      <c r="H820" s="8"/>
      <c r="I820" s="8"/>
      <c r="J820" s="8"/>
      <c r="K820" s="8"/>
      <c r="L820" s="8"/>
      <c r="M820" s="8"/>
      <c r="N820" s="8"/>
      <c r="O820" s="8"/>
      <c r="P820" s="8"/>
      <c r="Q820" s="8"/>
      <c r="R820" s="8"/>
      <c r="S820" s="8"/>
      <c r="T820" s="22"/>
      <c r="U820" s="8"/>
      <c r="V820" s="8"/>
      <c r="W820" s="8"/>
      <c r="X820" s="8"/>
      <c r="Y820" s="8"/>
      <c r="Z820" s="8"/>
      <c r="AA820" s="8"/>
      <c r="AB820" s="8"/>
      <c r="AC820" s="8"/>
    </row>
    <row r="821" spans="1:29" ht="18" customHeight="1" x14ac:dyDescent="0.2">
      <c r="A821" s="8"/>
      <c r="B821" s="16"/>
      <c r="C821" s="15"/>
      <c r="D821" s="17"/>
      <c r="E821" s="17"/>
      <c r="F821" s="8"/>
      <c r="G821" s="18"/>
      <c r="H821" s="8"/>
      <c r="I821" s="8"/>
      <c r="J821" s="8"/>
      <c r="K821" s="8"/>
      <c r="L821" s="8"/>
      <c r="M821" s="8"/>
      <c r="N821" s="8"/>
      <c r="O821" s="8"/>
      <c r="P821" s="8"/>
      <c r="Q821" s="8"/>
      <c r="R821" s="8"/>
      <c r="S821" s="8"/>
      <c r="T821" s="22"/>
      <c r="U821" s="8"/>
      <c r="V821" s="8"/>
      <c r="W821" s="8"/>
      <c r="X821" s="8"/>
      <c r="Y821" s="8"/>
      <c r="Z821" s="8"/>
      <c r="AA821" s="8"/>
      <c r="AB821" s="8"/>
      <c r="AC821" s="8"/>
    </row>
    <row r="822" spans="1:29" ht="18" customHeight="1" x14ac:dyDescent="0.2">
      <c r="A822" s="8"/>
      <c r="B822" s="16"/>
      <c r="C822" s="15"/>
      <c r="D822" s="17"/>
      <c r="E822" s="17"/>
      <c r="F822" s="8"/>
      <c r="G822" s="18"/>
      <c r="H822" s="8"/>
      <c r="I822" s="8"/>
      <c r="J822" s="8"/>
      <c r="K822" s="8"/>
      <c r="L822" s="8"/>
      <c r="M822" s="8"/>
      <c r="N822" s="8"/>
      <c r="O822" s="8"/>
      <c r="P822" s="8"/>
      <c r="Q822" s="8"/>
      <c r="R822" s="8"/>
      <c r="S822" s="8"/>
      <c r="T822" s="22"/>
      <c r="U822" s="8"/>
      <c r="V822" s="8"/>
      <c r="W822" s="8"/>
      <c r="X822" s="8"/>
      <c r="Y822" s="8"/>
      <c r="Z822" s="8"/>
      <c r="AA822" s="8"/>
      <c r="AB822" s="8"/>
      <c r="AC822" s="8"/>
    </row>
    <row r="823" spans="1:29" ht="18" customHeight="1" x14ac:dyDescent="0.2">
      <c r="A823" s="8"/>
      <c r="B823" s="16"/>
      <c r="C823" s="15"/>
      <c r="D823" s="17"/>
      <c r="E823" s="17"/>
      <c r="F823" s="8"/>
      <c r="G823" s="18"/>
      <c r="H823" s="8"/>
      <c r="I823" s="8"/>
      <c r="J823" s="8"/>
      <c r="K823" s="8"/>
      <c r="L823" s="8"/>
      <c r="M823" s="8"/>
      <c r="N823" s="8"/>
      <c r="O823" s="8"/>
      <c r="P823" s="8"/>
      <c r="Q823" s="8"/>
      <c r="R823" s="8"/>
      <c r="S823" s="8"/>
      <c r="T823" s="22"/>
      <c r="U823" s="8"/>
      <c r="V823" s="8"/>
      <c r="W823" s="8"/>
      <c r="X823" s="8"/>
      <c r="Y823" s="8"/>
      <c r="Z823" s="8"/>
      <c r="AA823" s="8"/>
      <c r="AB823" s="8"/>
      <c r="AC823" s="8"/>
    </row>
    <row r="824" spans="1:29" ht="18" customHeight="1" x14ac:dyDescent="0.2">
      <c r="A824" s="8"/>
      <c r="B824" s="16"/>
      <c r="C824" s="15"/>
      <c r="D824" s="17"/>
      <c r="E824" s="17"/>
      <c r="F824" s="8"/>
      <c r="G824" s="18"/>
      <c r="H824" s="8"/>
      <c r="I824" s="8"/>
      <c r="J824" s="8"/>
      <c r="K824" s="8"/>
      <c r="L824" s="8"/>
      <c r="M824" s="8"/>
      <c r="N824" s="8"/>
      <c r="O824" s="8"/>
      <c r="P824" s="8"/>
      <c r="Q824" s="8"/>
      <c r="R824" s="8"/>
      <c r="S824" s="8"/>
      <c r="T824" s="22"/>
      <c r="U824" s="8"/>
      <c r="V824" s="8"/>
      <c r="W824" s="8"/>
      <c r="X824" s="8"/>
      <c r="Y824" s="8"/>
      <c r="Z824" s="8"/>
      <c r="AA824" s="8"/>
      <c r="AB824" s="8"/>
      <c r="AC824" s="8"/>
    </row>
    <row r="825" spans="1:29" ht="18" customHeight="1" x14ac:dyDescent="0.2">
      <c r="A825" s="8"/>
      <c r="B825" s="16"/>
      <c r="C825" s="15"/>
      <c r="D825" s="17"/>
      <c r="E825" s="17"/>
      <c r="F825" s="8"/>
      <c r="G825" s="18"/>
      <c r="H825" s="8"/>
      <c r="I825" s="8"/>
      <c r="J825" s="8"/>
      <c r="K825" s="8"/>
      <c r="L825" s="8"/>
      <c r="M825" s="8"/>
      <c r="N825" s="8"/>
      <c r="O825" s="8"/>
      <c r="P825" s="8"/>
      <c r="Q825" s="8"/>
      <c r="R825" s="8"/>
      <c r="S825" s="8"/>
      <c r="T825" s="22"/>
      <c r="U825" s="8"/>
      <c r="V825" s="8"/>
      <c r="W825" s="8"/>
      <c r="X825" s="8"/>
      <c r="Y825" s="8"/>
      <c r="Z825" s="8"/>
      <c r="AA825" s="8"/>
      <c r="AB825" s="8"/>
      <c r="AC825" s="8"/>
    </row>
    <row r="826" spans="1:29" ht="18" customHeight="1" x14ac:dyDescent="0.2">
      <c r="A826" s="8"/>
      <c r="B826" s="16"/>
      <c r="C826" s="15"/>
      <c r="D826" s="17"/>
      <c r="E826" s="17"/>
      <c r="F826" s="8"/>
      <c r="G826" s="18"/>
      <c r="H826" s="8"/>
      <c r="I826" s="8"/>
      <c r="J826" s="8"/>
      <c r="K826" s="8"/>
      <c r="L826" s="8"/>
      <c r="M826" s="8"/>
      <c r="N826" s="8"/>
      <c r="O826" s="8"/>
      <c r="P826" s="8"/>
      <c r="Q826" s="8"/>
      <c r="R826" s="8"/>
      <c r="S826" s="8"/>
      <c r="T826" s="22"/>
      <c r="U826" s="8"/>
      <c r="V826" s="8"/>
      <c r="W826" s="8"/>
      <c r="X826" s="8"/>
      <c r="Y826" s="8"/>
      <c r="Z826" s="8"/>
      <c r="AA826" s="8"/>
      <c r="AB826" s="8"/>
      <c r="AC826" s="8"/>
    </row>
    <row r="827" spans="1:29" ht="18" customHeight="1" x14ac:dyDescent="0.2">
      <c r="A827" s="8"/>
      <c r="B827" s="16"/>
      <c r="C827" s="15"/>
      <c r="D827" s="17"/>
      <c r="E827" s="17"/>
      <c r="F827" s="8"/>
      <c r="G827" s="18"/>
      <c r="H827" s="8"/>
      <c r="I827" s="8"/>
      <c r="J827" s="8"/>
      <c r="K827" s="8"/>
      <c r="L827" s="8"/>
      <c r="M827" s="8"/>
      <c r="N827" s="8"/>
      <c r="O827" s="8"/>
      <c r="P827" s="8"/>
      <c r="Q827" s="8"/>
      <c r="R827" s="8"/>
      <c r="S827" s="8"/>
      <c r="T827" s="22"/>
      <c r="U827" s="8"/>
      <c r="V827" s="8"/>
      <c r="W827" s="8"/>
      <c r="X827" s="8"/>
      <c r="Y827" s="8"/>
      <c r="Z827" s="8"/>
      <c r="AA827" s="8"/>
      <c r="AB827" s="8"/>
      <c r="AC827" s="8"/>
    </row>
    <row r="828" spans="1:29" ht="18" customHeight="1" x14ac:dyDescent="0.2">
      <c r="A828" s="8"/>
      <c r="B828" s="16"/>
      <c r="C828" s="15"/>
      <c r="D828" s="17"/>
      <c r="E828" s="17"/>
      <c r="F828" s="8"/>
      <c r="G828" s="18"/>
      <c r="H828" s="8"/>
      <c r="I828" s="8"/>
      <c r="J828" s="8"/>
      <c r="K828" s="8"/>
      <c r="L828" s="8"/>
      <c r="M828" s="8"/>
      <c r="N828" s="8"/>
      <c r="O828" s="8"/>
      <c r="P828" s="8"/>
      <c r="Q828" s="8"/>
      <c r="R828" s="8"/>
      <c r="S828" s="8"/>
      <c r="T828" s="22"/>
      <c r="U828" s="8"/>
      <c r="V828" s="8"/>
      <c r="W828" s="8"/>
      <c r="X828" s="8"/>
      <c r="Y828" s="8"/>
      <c r="Z828" s="8"/>
      <c r="AA828" s="8"/>
      <c r="AB828" s="8"/>
      <c r="AC828" s="8"/>
    </row>
    <row r="829" spans="1:29" ht="18" customHeight="1" x14ac:dyDescent="0.2">
      <c r="A829" s="8"/>
      <c r="B829" s="16"/>
      <c r="C829" s="15"/>
      <c r="D829" s="17"/>
      <c r="E829" s="17"/>
      <c r="F829" s="8"/>
      <c r="G829" s="18"/>
      <c r="H829" s="8"/>
      <c r="I829" s="8"/>
      <c r="J829" s="8"/>
      <c r="K829" s="8"/>
      <c r="L829" s="8"/>
      <c r="M829" s="8"/>
      <c r="N829" s="8"/>
      <c r="O829" s="8"/>
      <c r="P829" s="8"/>
      <c r="Q829" s="8"/>
      <c r="R829" s="8"/>
      <c r="S829" s="8"/>
      <c r="T829" s="22"/>
      <c r="U829" s="8"/>
      <c r="V829" s="8"/>
      <c r="W829" s="8"/>
      <c r="X829" s="8"/>
      <c r="Y829" s="8"/>
      <c r="Z829" s="8"/>
      <c r="AA829" s="8"/>
      <c r="AB829" s="8"/>
      <c r="AC829" s="8"/>
    </row>
    <row r="830" spans="1:29" ht="18" customHeight="1" x14ac:dyDescent="0.2">
      <c r="A830" s="8"/>
      <c r="B830" s="16"/>
      <c r="C830" s="15"/>
      <c r="D830" s="17"/>
      <c r="E830" s="17"/>
      <c r="F830" s="8"/>
      <c r="G830" s="18"/>
      <c r="H830" s="8"/>
      <c r="I830" s="8"/>
      <c r="J830" s="8"/>
      <c r="K830" s="8"/>
      <c r="L830" s="8"/>
      <c r="M830" s="8"/>
      <c r="N830" s="8"/>
      <c r="O830" s="8"/>
      <c r="P830" s="8"/>
      <c r="Q830" s="8"/>
      <c r="R830" s="8"/>
      <c r="S830" s="8"/>
      <c r="T830" s="22"/>
      <c r="U830" s="8"/>
      <c r="V830" s="8"/>
      <c r="W830" s="8"/>
      <c r="X830" s="8"/>
      <c r="Y830" s="8"/>
      <c r="Z830" s="8"/>
      <c r="AA830" s="8"/>
      <c r="AB830" s="8"/>
      <c r="AC830" s="8"/>
    </row>
    <row r="831" spans="1:29" ht="18" customHeight="1" x14ac:dyDescent="0.2">
      <c r="A831" s="8"/>
      <c r="B831" s="16"/>
      <c r="C831" s="15"/>
      <c r="D831" s="17"/>
      <c r="E831" s="17"/>
      <c r="F831" s="8"/>
      <c r="G831" s="18"/>
      <c r="H831" s="8"/>
      <c r="I831" s="8"/>
      <c r="J831" s="8"/>
      <c r="K831" s="8"/>
      <c r="L831" s="8"/>
      <c r="M831" s="8"/>
      <c r="N831" s="8"/>
      <c r="O831" s="8"/>
      <c r="P831" s="8"/>
      <c r="Q831" s="8"/>
      <c r="R831" s="8"/>
      <c r="S831" s="8"/>
      <c r="T831" s="22"/>
      <c r="U831" s="8"/>
      <c r="V831" s="8"/>
      <c r="W831" s="8"/>
      <c r="X831" s="8"/>
      <c r="Y831" s="8"/>
      <c r="Z831" s="8"/>
      <c r="AA831" s="8"/>
      <c r="AB831" s="8"/>
      <c r="AC831" s="8"/>
    </row>
    <row r="832" spans="1:29" ht="18" customHeight="1" x14ac:dyDescent="0.2">
      <c r="A832" s="8"/>
      <c r="B832" s="16"/>
      <c r="C832" s="15"/>
      <c r="D832" s="17"/>
      <c r="E832" s="17"/>
      <c r="F832" s="8"/>
      <c r="G832" s="18"/>
      <c r="H832" s="8"/>
      <c r="I832" s="8"/>
      <c r="J832" s="8"/>
      <c r="K832" s="8"/>
      <c r="L832" s="8"/>
      <c r="M832" s="8"/>
      <c r="N832" s="8"/>
      <c r="O832" s="8"/>
      <c r="P832" s="8"/>
      <c r="Q832" s="8"/>
      <c r="R832" s="8"/>
      <c r="S832" s="8"/>
      <c r="T832" s="22"/>
      <c r="U832" s="8"/>
      <c r="V832" s="8"/>
      <c r="W832" s="8"/>
      <c r="X832" s="8"/>
      <c r="Y832" s="8"/>
      <c r="Z832" s="8"/>
      <c r="AA832" s="8"/>
      <c r="AB832" s="8"/>
      <c r="AC832" s="8"/>
    </row>
    <row r="833" spans="1:29" ht="18" customHeight="1" x14ac:dyDescent="0.2">
      <c r="A833" s="8"/>
      <c r="B833" s="16"/>
      <c r="C833" s="15"/>
      <c r="D833" s="17"/>
      <c r="E833" s="17"/>
      <c r="F833" s="8"/>
      <c r="G833" s="18"/>
      <c r="H833" s="8"/>
      <c r="I833" s="8"/>
      <c r="J833" s="8"/>
      <c r="K833" s="8"/>
      <c r="L833" s="8"/>
      <c r="M833" s="8"/>
      <c r="N833" s="8"/>
      <c r="O833" s="8"/>
      <c r="P833" s="8"/>
      <c r="Q833" s="8"/>
      <c r="R833" s="8"/>
      <c r="S833" s="8"/>
      <c r="T833" s="22"/>
      <c r="U833" s="8"/>
      <c r="V833" s="8"/>
      <c r="W833" s="8"/>
      <c r="X833" s="8"/>
      <c r="Y833" s="8"/>
      <c r="Z833" s="8"/>
      <c r="AA833" s="8"/>
      <c r="AB833" s="8"/>
      <c r="AC833" s="8"/>
    </row>
    <row r="834" spans="1:29" ht="18" customHeight="1" x14ac:dyDescent="0.2">
      <c r="A834" s="8"/>
      <c r="B834" s="16"/>
      <c r="C834" s="15"/>
      <c r="D834" s="17"/>
      <c r="E834" s="17"/>
      <c r="F834" s="8"/>
      <c r="G834" s="18"/>
      <c r="H834" s="8"/>
      <c r="I834" s="8"/>
      <c r="J834" s="8"/>
      <c r="K834" s="8"/>
      <c r="L834" s="8"/>
      <c r="M834" s="8"/>
      <c r="N834" s="8"/>
      <c r="O834" s="8"/>
      <c r="P834" s="8"/>
      <c r="Q834" s="8"/>
      <c r="R834" s="8"/>
      <c r="S834" s="8"/>
      <c r="T834" s="22"/>
      <c r="U834" s="8"/>
      <c r="V834" s="8"/>
      <c r="W834" s="8"/>
      <c r="X834" s="8"/>
      <c r="Y834" s="8"/>
      <c r="Z834" s="8"/>
      <c r="AA834" s="8"/>
      <c r="AB834" s="8"/>
      <c r="AC834" s="8"/>
    </row>
    <row r="835" spans="1:29" ht="18" customHeight="1" x14ac:dyDescent="0.2">
      <c r="A835" s="8"/>
      <c r="B835" s="16"/>
      <c r="C835" s="15"/>
      <c r="D835" s="17"/>
      <c r="E835" s="17"/>
      <c r="F835" s="8"/>
      <c r="G835" s="18"/>
      <c r="H835" s="8"/>
      <c r="I835" s="8"/>
      <c r="J835" s="8"/>
      <c r="K835" s="8"/>
      <c r="L835" s="8"/>
      <c r="M835" s="8"/>
      <c r="N835" s="8"/>
      <c r="O835" s="8"/>
      <c r="P835" s="8"/>
      <c r="Q835" s="8"/>
      <c r="R835" s="8"/>
      <c r="S835" s="8"/>
      <c r="T835" s="22"/>
      <c r="U835" s="8"/>
      <c r="V835" s="8"/>
      <c r="W835" s="8"/>
      <c r="X835" s="8"/>
      <c r="Y835" s="8"/>
      <c r="Z835" s="8"/>
      <c r="AA835" s="8"/>
      <c r="AB835" s="8"/>
      <c r="AC835" s="8"/>
    </row>
    <row r="836" spans="1:29" ht="18" customHeight="1" x14ac:dyDescent="0.2">
      <c r="A836" s="8"/>
      <c r="B836" s="16"/>
      <c r="C836" s="15"/>
      <c r="D836" s="17"/>
      <c r="E836" s="17"/>
      <c r="F836" s="8"/>
      <c r="G836" s="18"/>
      <c r="H836" s="8"/>
      <c r="I836" s="8"/>
      <c r="J836" s="8"/>
      <c r="K836" s="8"/>
      <c r="L836" s="8"/>
      <c r="M836" s="8"/>
      <c r="N836" s="8"/>
      <c r="O836" s="8"/>
      <c r="P836" s="8"/>
      <c r="Q836" s="8"/>
      <c r="R836" s="8"/>
      <c r="S836" s="8"/>
      <c r="T836" s="22"/>
      <c r="U836" s="8"/>
      <c r="V836" s="8"/>
      <c r="W836" s="8"/>
      <c r="X836" s="8"/>
      <c r="Y836" s="8"/>
      <c r="Z836" s="8"/>
      <c r="AA836" s="8"/>
      <c r="AB836" s="8"/>
      <c r="AC836" s="8"/>
    </row>
    <row r="837" spans="1:29" ht="18" customHeight="1" x14ac:dyDescent="0.2">
      <c r="A837" s="8"/>
      <c r="B837" s="16"/>
      <c r="C837" s="15"/>
      <c r="D837" s="17"/>
      <c r="E837" s="17"/>
      <c r="F837" s="8"/>
      <c r="G837" s="18"/>
      <c r="H837" s="8"/>
      <c r="I837" s="8"/>
      <c r="J837" s="8"/>
      <c r="K837" s="8"/>
      <c r="L837" s="8"/>
      <c r="M837" s="8"/>
      <c r="N837" s="8"/>
      <c r="O837" s="8"/>
      <c r="P837" s="8"/>
      <c r="Q837" s="8"/>
      <c r="R837" s="8"/>
      <c r="S837" s="8"/>
      <c r="T837" s="22"/>
      <c r="U837" s="8"/>
      <c r="V837" s="8"/>
      <c r="W837" s="8"/>
      <c r="X837" s="8"/>
      <c r="Y837" s="8"/>
      <c r="Z837" s="8"/>
      <c r="AA837" s="8"/>
      <c r="AB837" s="8"/>
      <c r="AC837" s="8"/>
    </row>
    <row r="838" spans="1:29" ht="18" customHeight="1" x14ac:dyDescent="0.2">
      <c r="A838" s="8"/>
      <c r="B838" s="16"/>
      <c r="C838" s="15"/>
      <c r="D838" s="17"/>
      <c r="E838" s="17"/>
      <c r="F838" s="8"/>
      <c r="G838" s="18"/>
      <c r="H838" s="8"/>
      <c r="I838" s="8"/>
      <c r="J838" s="8"/>
      <c r="K838" s="8"/>
      <c r="L838" s="8"/>
      <c r="M838" s="8"/>
      <c r="N838" s="8"/>
      <c r="O838" s="8"/>
      <c r="P838" s="8"/>
      <c r="Q838" s="8"/>
      <c r="R838" s="8"/>
      <c r="S838" s="8"/>
      <c r="T838" s="22"/>
      <c r="U838" s="8"/>
      <c r="V838" s="8"/>
      <c r="W838" s="8"/>
      <c r="X838" s="8"/>
      <c r="Y838" s="8"/>
      <c r="Z838" s="8"/>
      <c r="AA838" s="8"/>
      <c r="AB838" s="8"/>
      <c r="AC838" s="8"/>
    </row>
    <row r="839" spans="1:29" ht="18" customHeight="1" x14ac:dyDescent="0.2">
      <c r="A839" s="8"/>
      <c r="B839" s="16"/>
      <c r="C839" s="15"/>
      <c r="D839" s="17"/>
      <c r="E839" s="17"/>
      <c r="F839" s="8"/>
      <c r="G839" s="18"/>
      <c r="H839" s="8"/>
      <c r="I839" s="8"/>
      <c r="J839" s="8"/>
      <c r="K839" s="8"/>
      <c r="L839" s="8"/>
      <c r="M839" s="8"/>
      <c r="N839" s="8"/>
      <c r="O839" s="8"/>
      <c r="P839" s="8"/>
      <c r="Q839" s="8"/>
      <c r="R839" s="8"/>
      <c r="S839" s="8"/>
      <c r="T839" s="22"/>
      <c r="U839" s="8"/>
      <c r="V839" s="8"/>
      <c r="W839" s="8"/>
      <c r="X839" s="8"/>
      <c r="Y839" s="8"/>
      <c r="Z839" s="8"/>
      <c r="AA839" s="8"/>
      <c r="AB839" s="8"/>
      <c r="AC839" s="8"/>
    </row>
    <row r="840" spans="1:29" ht="18" customHeight="1" x14ac:dyDescent="0.2">
      <c r="A840" s="8"/>
      <c r="B840" s="16"/>
      <c r="C840" s="15"/>
      <c r="D840" s="17"/>
      <c r="E840" s="17"/>
      <c r="F840" s="8"/>
      <c r="G840" s="18"/>
      <c r="H840" s="8"/>
      <c r="I840" s="8"/>
      <c r="J840" s="8"/>
      <c r="K840" s="8"/>
      <c r="L840" s="8"/>
      <c r="M840" s="8"/>
      <c r="N840" s="8"/>
      <c r="O840" s="8"/>
      <c r="P840" s="8"/>
      <c r="Q840" s="8"/>
      <c r="R840" s="8"/>
      <c r="S840" s="8"/>
      <c r="T840" s="22"/>
      <c r="U840" s="8"/>
      <c r="V840" s="8"/>
      <c r="W840" s="8"/>
      <c r="X840" s="8"/>
      <c r="Y840" s="8"/>
      <c r="Z840" s="8"/>
      <c r="AA840" s="8"/>
      <c r="AB840" s="8"/>
      <c r="AC840" s="8"/>
    </row>
    <row r="841" spans="1:29" ht="18" customHeight="1" x14ac:dyDescent="0.2">
      <c r="A841" s="8"/>
      <c r="B841" s="16"/>
      <c r="C841" s="15"/>
      <c r="D841" s="17"/>
      <c r="E841" s="17"/>
      <c r="F841" s="8"/>
      <c r="G841" s="18"/>
      <c r="H841" s="8"/>
      <c r="I841" s="8"/>
      <c r="J841" s="8"/>
      <c r="K841" s="8"/>
      <c r="L841" s="8"/>
      <c r="M841" s="8"/>
      <c r="N841" s="8"/>
      <c r="O841" s="8"/>
      <c r="P841" s="8"/>
      <c r="Q841" s="8"/>
      <c r="R841" s="8"/>
      <c r="S841" s="8"/>
      <c r="T841" s="22"/>
      <c r="U841" s="8"/>
      <c r="V841" s="8"/>
      <c r="W841" s="8"/>
      <c r="X841" s="8"/>
      <c r="Y841" s="8"/>
      <c r="Z841" s="8"/>
      <c r="AA841" s="8"/>
      <c r="AB841" s="8"/>
      <c r="AC841" s="8"/>
    </row>
    <row r="842" spans="1:29" ht="18" customHeight="1" x14ac:dyDescent="0.2">
      <c r="A842" s="8"/>
      <c r="B842" s="16"/>
      <c r="C842" s="15"/>
      <c r="D842" s="17"/>
      <c r="E842" s="17"/>
      <c r="F842" s="8"/>
      <c r="G842" s="18"/>
      <c r="H842" s="8"/>
      <c r="I842" s="8"/>
      <c r="J842" s="8"/>
      <c r="K842" s="8"/>
      <c r="L842" s="8"/>
      <c r="M842" s="8"/>
      <c r="N842" s="8"/>
      <c r="O842" s="8"/>
      <c r="P842" s="8"/>
      <c r="Q842" s="8"/>
      <c r="R842" s="8"/>
      <c r="S842" s="8"/>
      <c r="T842" s="22"/>
      <c r="U842" s="8"/>
      <c r="V842" s="8"/>
      <c r="W842" s="8"/>
      <c r="X842" s="8"/>
      <c r="Y842" s="8"/>
      <c r="Z842" s="8"/>
      <c r="AA842" s="8"/>
      <c r="AB842" s="8"/>
      <c r="AC842" s="8"/>
    </row>
    <row r="843" spans="1:29" ht="18" customHeight="1" x14ac:dyDescent="0.2">
      <c r="A843" s="8"/>
      <c r="B843" s="16"/>
      <c r="C843" s="15"/>
      <c r="D843" s="17"/>
      <c r="E843" s="17"/>
      <c r="F843" s="8"/>
      <c r="G843" s="18"/>
      <c r="H843" s="8"/>
      <c r="I843" s="8"/>
      <c r="J843" s="8"/>
      <c r="K843" s="8"/>
      <c r="L843" s="8"/>
      <c r="M843" s="8"/>
      <c r="N843" s="8"/>
      <c r="O843" s="8"/>
      <c r="P843" s="8"/>
      <c r="Q843" s="8"/>
      <c r="R843" s="8"/>
      <c r="S843" s="8"/>
      <c r="T843" s="22"/>
      <c r="U843" s="8"/>
      <c r="V843" s="8"/>
      <c r="W843" s="8"/>
      <c r="X843" s="8"/>
      <c r="Y843" s="8"/>
      <c r="Z843" s="8"/>
      <c r="AA843" s="8"/>
      <c r="AB843" s="8"/>
      <c r="AC843" s="8"/>
    </row>
    <row r="844" spans="1:29" ht="18" customHeight="1" x14ac:dyDescent="0.2">
      <c r="A844" s="8"/>
      <c r="B844" s="16"/>
      <c r="C844" s="15"/>
      <c r="D844" s="17"/>
      <c r="E844" s="17"/>
      <c r="F844" s="8"/>
      <c r="G844" s="18"/>
      <c r="H844" s="8"/>
      <c r="I844" s="8"/>
      <c r="J844" s="8"/>
      <c r="K844" s="8"/>
      <c r="L844" s="8"/>
      <c r="M844" s="8"/>
      <c r="N844" s="8"/>
      <c r="O844" s="8"/>
      <c r="P844" s="8"/>
      <c r="Q844" s="8"/>
      <c r="R844" s="8"/>
      <c r="S844" s="8"/>
      <c r="T844" s="22"/>
      <c r="U844" s="8"/>
      <c r="V844" s="8"/>
      <c r="W844" s="8"/>
      <c r="X844" s="8"/>
      <c r="Y844" s="8"/>
      <c r="Z844" s="8"/>
      <c r="AA844" s="8"/>
      <c r="AB844" s="8"/>
      <c r="AC844" s="8"/>
    </row>
    <row r="845" spans="1:29" ht="18" customHeight="1" x14ac:dyDescent="0.2">
      <c r="A845" s="8"/>
      <c r="B845" s="16"/>
      <c r="C845" s="15"/>
      <c r="D845" s="17"/>
      <c r="E845" s="17"/>
      <c r="F845" s="8"/>
      <c r="G845" s="18"/>
      <c r="H845" s="8"/>
      <c r="I845" s="8"/>
      <c r="J845" s="8"/>
      <c r="K845" s="8"/>
      <c r="L845" s="8"/>
      <c r="M845" s="8"/>
      <c r="N845" s="8"/>
      <c r="O845" s="8"/>
      <c r="P845" s="8"/>
      <c r="Q845" s="8"/>
      <c r="R845" s="8"/>
      <c r="S845" s="8"/>
      <c r="T845" s="22"/>
      <c r="U845" s="8"/>
      <c r="V845" s="8"/>
      <c r="W845" s="8"/>
      <c r="X845" s="8"/>
      <c r="Y845" s="8"/>
      <c r="Z845" s="8"/>
      <c r="AA845" s="8"/>
      <c r="AB845" s="8"/>
      <c r="AC845" s="8"/>
    </row>
    <row r="846" spans="1:29" ht="18" customHeight="1" x14ac:dyDescent="0.2">
      <c r="A846" s="8"/>
      <c r="B846" s="16"/>
      <c r="C846" s="15"/>
      <c r="D846" s="17"/>
      <c r="E846" s="17"/>
      <c r="F846" s="8"/>
      <c r="G846" s="18"/>
      <c r="H846" s="8"/>
      <c r="I846" s="8"/>
      <c r="J846" s="8"/>
      <c r="K846" s="8"/>
      <c r="L846" s="8"/>
      <c r="M846" s="8"/>
      <c r="N846" s="8"/>
      <c r="O846" s="8"/>
      <c r="P846" s="8"/>
      <c r="Q846" s="8"/>
      <c r="R846" s="8"/>
      <c r="S846" s="8"/>
      <c r="T846" s="22"/>
      <c r="U846" s="8"/>
      <c r="V846" s="8"/>
      <c r="W846" s="8"/>
      <c r="X846" s="8"/>
      <c r="Y846" s="8"/>
      <c r="Z846" s="8"/>
      <c r="AA846" s="8"/>
      <c r="AB846" s="8"/>
      <c r="AC846" s="8"/>
    </row>
    <row r="847" spans="1:29" ht="18" customHeight="1" x14ac:dyDescent="0.2">
      <c r="A847" s="8"/>
      <c r="B847" s="16"/>
      <c r="C847" s="15"/>
      <c r="D847" s="17"/>
      <c r="E847" s="17"/>
      <c r="F847" s="8"/>
      <c r="G847" s="18"/>
      <c r="H847" s="8"/>
      <c r="I847" s="8"/>
      <c r="J847" s="8"/>
      <c r="K847" s="8"/>
      <c r="L847" s="8"/>
      <c r="M847" s="8"/>
      <c r="N847" s="8"/>
      <c r="O847" s="8"/>
      <c r="P847" s="8"/>
      <c r="Q847" s="8"/>
      <c r="R847" s="8"/>
      <c r="S847" s="8"/>
      <c r="T847" s="22"/>
      <c r="U847" s="8"/>
      <c r="V847" s="8"/>
      <c r="W847" s="8"/>
      <c r="X847" s="8"/>
      <c r="Y847" s="8"/>
      <c r="Z847" s="8"/>
      <c r="AA847" s="8"/>
      <c r="AB847" s="8"/>
      <c r="AC847" s="8"/>
    </row>
    <row r="848" spans="1:29" ht="18" customHeight="1" x14ac:dyDescent="0.2">
      <c r="A848" s="8"/>
      <c r="B848" s="16"/>
      <c r="C848" s="15"/>
      <c r="D848" s="17"/>
      <c r="E848" s="17"/>
      <c r="F848" s="8"/>
      <c r="G848" s="18"/>
      <c r="H848" s="8"/>
      <c r="I848" s="8"/>
      <c r="J848" s="8"/>
      <c r="K848" s="8"/>
      <c r="L848" s="8"/>
      <c r="M848" s="8"/>
      <c r="N848" s="8"/>
      <c r="O848" s="8"/>
      <c r="P848" s="8"/>
      <c r="Q848" s="8"/>
      <c r="R848" s="8"/>
      <c r="S848" s="8"/>
      <c r="T848" s="22"/>
      <c r="U848" s="8"/>
      <c r="V848" s="8"/>
      <c r="W848" s="8"/>
      <c r="X848" s="8"/>
      <c r="Y848" s="8"/>
      <c r="Z848" s="8"/>
      <c r="AA848" s="8"/>
      <c r="AB848" s="8"/>
      <c r="AC848" s="8"/>
    </row>
    <row r="849" spans="1:29" ht="18" customHeight="1" x14ac:dyDescent="0.2">
      <c r="A849" s="8"/>
      <c r="B849" s="16"/>
      <c r="C849" s="15"/>
      <c r="D849" s="17"/>
      <c r="E849" s="17"/>
      <c r="F849" s="8"/>
      <c r="G849" s="18"/>
      <c r="H849" s="8"/>
      <c r="I849" s="8"/>
      <c r="J849" s="8"/>
      <c r="K849" s="8"/>
      <c r="L849" s="8"/>
      <c r="M849" s="8"/>
      <c r="N849" s="8"/>
      <c r="O849" s="8"/>
      <c r="P849" s="8"/>
      <c r="Q849" s="8"/>
      <c r="R849" s="8"/>
      <c r="S849" s="8"/>
      <c r="T849" s="22"/>
      <c r="U849" s="8"/>
      <c r="V849" s="8"/>
      <c r="W849" s="8"/>
      <c r="X849" s="8"/>
      <c r="Y849" s="8"/>
      <c r="Z849" s="8"/>
      <c r="AA849" s="8"/>
      <c r="AB849" s="8"/>
      <c r="AC849" s="8"/>
    </row>
    <row r="850" spans="1:29" ht="18" customHeight="1" x14ac:dyDescent="0.2">
      <c r="A850" s="8"/>
      <c r="B850" s="16"/>
      <c r="C850" s="15"/>
      <c r="D850" s="17"/>
      <c r="E850" s="17"/>
      <c r="F850" s="8"/>
      <c r="G850" s="18"/>
      <c r="H850" s="8"/>
      <c r="I850" s="8"/>
      <c r="J850" s="8"/>
      <c r="K850" s="8"/>
      <c r="L850" s="8"/>
      <c r="M850" s="8"/>
      <c r="N850" s="8"/>
      <c r="O850" s="8"/>
      <c r="P850" s="8"/>
      <c r="Q850" s="8"/>
      <c r="R850" s="8"/>
      <c r="S850" s="8"/>
      <c r="T850" s="22"/>
      <c r="U850" s="8"/>
      <c r="V850" s="8"/>
      <c r="W850" s="8"/>
      <c r="X850" s="8"/>
      <c r="Y850" s="8"/>
      <c r="Z850" s="8"/>
      <c r="AA850" s="8"/>
      <c r="AB850" s="8"/>
      <c r="AC850" s="8"/>
    </row>
    <row r="851" spans="1:29" ht="18" customHeight="1" x14ac:dyDescent="0.2">
      <c r="A851" s="8"/>
      <c r="B851" s="16"/>
      <c r="C851" s="15"/>
      <c r="D851" s="17"/>
      <c r="E851" s="17"/>
      <c r="F851" s="8"/>
      <c r="G851" s="18"/>
      <c r="H851" s="8"/>
      <c r="I851" s="8"/>
      <c r="J851" s="8"/>
      <c r="K851" s="8"/>
      <c r="L851" s="8"/>
      <c r="M851" s="8"/>
      <c r="N851" s="8"/>
      <c r="O851" s="8"/>
      <c r="P851" s="8"/>
      <c r="Q851" s="8"/>
      <c r="R851" s="8"/>
      <c r="S851" s="8"/>
      <c r="T851" s="22"/>
      <c r="U851" s="8"/>
      <c r="V851" s="8"/>
      <c r="W851" s="8"/>
      <c r="X851" s="8"/>
      <c r="Y851" s="8"/>
      <c r="Z851" s="8"/>
      <c r="AA851" s="8"/>
      <c r="AB851" s="8"/>
      <c r="AC851" s="8"/>
    </row>
    <row r="852" spans="1:29" ht="18" customHeight="1" x14ac:dyDescent="0.2">
      <c r="A852" s="8"/>
      <c r="B852" s="16"/>
      <c r="C852" s="15"/>
      <c r="D852" s="17"/>
      <c r="E852" s="17"/>
      <c r="F852" s="8"/>
      <c r="G852" s="18"/>
      <c r="H852" s="8"/>
      <c r="I852" s="8"/>
      <c r="J852" s="8"/>
      <c r="K852" s="8"/>
      <c r="L852" s="8"/>
      <c r="M852" s="8"/>
      <c r="N852" s="8"/>
      <c r="O852" s="8"/>
      <c r="P852" s="8"/>
      <c r="Q852" s="8"/>
      <c r="R852" s="8"/>
      <c r="S852" s="8"/>
      <c r="T852" s="22"/>
      <c r="U852" s="8"/>
      <c r="V852" s="8"/>
      <c r="W852" s="8"/>
      <c r="X852" s="8"/>
      <c r="Y852" s="8"/>
      <c r="Z852" s="8"/>
      <c r="AA852" s="8"/>
      <c r="AB852" s="8"/>
      <c r="AC852" s="8"/>
    </row>
    <row r="853" spans="1:29" ht="18" customHeight="1" x14ac:dyDescent="0.2">
      <c r="A853" s="8"/>
      <c r="B853" s="16"/>
      <c r="C853" s="15"/>
      <c r="D853" s="17"/>
      <c r="E853" s="17"/>
      <c r="F853" s="8"/>
      <c r="G853" s="18"/>
      <c r="H853" s="8"/>
      <c r="I853" s="8"/>
      <c r="J853" s="8"/>
      <c r="K853" s="8"/>
      <c r="L853" s="8"/>
      <c r="M853" s="8"/>
      <c r="N853" s="8"/>
      <c r="O853" s="8"/>
      <c r="P853" s="8"/>
      <c r="Q853" s="8"/>
      <c r="R853" s="8"/>
      <c r="S853" s="8"/>
      <c r="T853" s="22"/>
      <c r="U853" s="8"/>
      <c r="V853" s="8"/>
      <c r="W853" s="8"/>
      <c r="X853" s="8"/>
      <c r="Y853" s="8"/>
      <c r="Z853" s="8"/>
      <c r="AA853" s="8"/>
      <c r="AB853" s="8"/>
      <c r="AC853" s="8"/>
    </row>
    <row r="854" spans="1:29" ht="18" customHeight="1" x14ac:dyDescent="0.2">
      <c r="A854" s="8"/>
      <c r="B854" s="16"/>
      <c r="C854" s="15"/>
      <c r="D854" s="17"/>
      <c r="E854" s="17"/>
      <c r="F854" s="8"/>
      <c r="G854" s="18"/>
      <c r="H854" s="8"/>
      <c r="I854" s="8"/>
      <c r="J854" s="8"/>
      <c r="K854" s="8"/>
      <c r="L854" s="8"/>
      <c r="M854" s="8"/>
      <c r="N854" s="8"/>
      <c r="O854" s="8"/>
      <c r="P854" s="8"/>
      <c r="Q854" s="8"/>
      <c r="R854" s="8"/>
      <c r="S854" s="8"/>
      <c r="T854" s="22"/>
      <c r="U854" s="8"/>
      <c r="V854" s="8"/>
      <c r="W854" s="8"/>
      <c r="X854" s="8"/>
      <c r="Y854" s="8"/>
      <c r="Z854" s="8"/>
      <c r="AA854" s="8"/>
      <c r="AB854" s="8"/>
      <c r="AC854" s="8"/>
    </row>
    <row r="855" spans="1:29" ht="18" customHeight="1" x14ac:dyDescent="0.2">
      <c r="A855" s="8"/>
      <c r="B855" s="16"/>
      <c r="C855" s="15"/>
      <c r="D855" s="17"/>
      <c r="E855" s="17"/>
      <c r="F855" s="8"/>
      <c r="G855" s="18"/>
      <c r="H855" s="8"/>
      <c r="I855" s="8"/>
      <c r="J855" s="8"/>
      <c r="K855" s="8"/>
      <c r="L855" s="8"/>
      <c r="M855" s="8"/>
      <c r="N855" s="8"/>
      <c r="O855" s="8"/>
      <c r="P855" s="8"/>
      <c r="Q855" s="8"/>
      <c r="R855" s="8"/>
      <c r="S855" s="8"/>
      <c r="T855" s="22"/>
      <c r="U855" s="8"/>
      <c r="V855" s="8"/>
      <c r="W855" s="8"/>
      <c r="X855" s="8"/>
      <c r="Y855" s="8"/>
      <c r="Z855" s="8"/>
      <c r="AA855" s="8"/>
      <c r="AB855" s="8"/>
      <c r="AC855" s="8"/>
    </row>
    <row r="856" spans="1:29" ht="18" customHeight="1" x14ac:dyDescent="0.2">
      <c r="A856" s="8"/>
      <c r="B856" s="16"/>
      <c r="C856" s="15"/>
      <c r="D856" s="17"/>
      <c r="E856" s="17"/>
      <c r="F856" s="8"/>
      <c r="G856" s="18"/>
      <c r="H856" s="8"/>
      <c r="I856" s="8"/>
      <c r="J856" s="8"/>
      <c r="K856" s="8"/>
      <c r="L856" s="8"/>
      <c r="M856" s="8"/>
      <c r="N856" s="8"/>
      <c r="O856" s="8"/>
      <c r="P856" s="8"/>
      <c r="Q856" s="8"/>
      <c r="R856" s="8"/>
      <c r="S856" s="8"/>
      <c r="T856" s="22"/>
      <c r="U856" s="8"/>
      <c r="V856" s="8"/>
      <c r="W856" s="8"/>
      <c r="X856" s="8"/>
      <c r="Y856" s="8"/>
      <c r="Z856" s="8"/>
      <c r="AA856" s="8"/>
      <c r="AB856" s="8"/>
      <c r="AC856" s="8"/>
    </row>
    <row r="857" spans="1:29" ht="18" customHeight="1" x14ac:dyDescent="0.2">
      <c r="A857" s="8"/>
      <c r="B857" s="16"/>
      <c r="C857" s="15"/>
      <c r="D857" s="17"/>
      <c r="E857" s="17"/>
      <c r="F857" s="8"/>
      <c r="G857" s="18"/>
      <c r="H857" s="8"/>
      <c r="I857" s="8"/>
      <c r="J857" s="8"/>
      <c r="K857" s="8"/>
      <c r="L857" s="8"/>
      <c r="M857" s="8"/>
      <c r="N857" s="8"/>
      <c r="O857" s="8"/>
      <c r="P857" s="8"/>
      <c r="Q857" s="8"/>
      <c r="R857" s="8"/>
      <c r="S857" s="8"/>
      <c r="T857" s="22"/>
      <c r="U857" s="8"/>
      <c r="V857" s="8"/>
      <c r="W857" s="8"/>
      <c r="X857" s="8"/>
      <c r="Y857" s="8"/>
      <c r="Z857" s="8"/>
      <c r="AA857" s="8"/>
      <c r="AB857" s="8"/>
      <c r="AC857" s="8"/>
    </row>
    <row r="858" spans="1:29" ht="18" customHeight="1" x14ac:dyDescent="0.2">
      <c r="A858" s="8"/>
      <c r="B858" s="16"/>
      <c r="C858" s="15"/>
      <c r="D858" s="17"/>
      <c r="E858" s="17"/>
      <c r="F858" s="8"/>
      <c r="G858" s="18"/>
      <c r="H858" s="8"/>
      <c r="I858" s="8"/>
      <c r="J858" s="8"/>
      <c r="K858" s="8"/>
      <c r="L858" s="8"/>
      <c r="M858" s="8"/>
      <c r="N858" s="8"/>
      <c r="O858" s="8"/>
      <c r="P858" s="8"/>
      <c r="Q858" s="8"/>
      <c r="R858" s="8"/>
      <c r="S858" s="8"/>
      <c r="T858" s="22"/>
      <c r="U858" s="8"/>
      <c r="V858" s="8"/>
      <c r="W858" s="8"/>
      <c r="X858" s="8"/>
      <c r="Y858" s="8"/>
      <c r="Z858" s="8"/>
      <c r="AA858" s="8"/>
      <c r="AB858" s="8"/>
      <c r="AC858" s="8"/>
    </row>
    <row r="859" spans="1:29" ht="18" customHeight="1" x14ac:dyDescent="0.2">
      <c r="A859" s="8"/>
      <c r="B859" s="16"/>
      <c r="C859" s="15"/>
      <c r="D859" s="17"/>
      <c r="E859" s="17"/>
      <c r="F859" s="8"/>
      <c r="G859" s="18"/>
      <c r="H859" s="8"/>
      <c r="I859" s="8"/>
      <c r="J859" s="8"/>
      <c r="K859" s="8"/>
      <c r="L859" s="8"/>
      <c r="M859" s="8"/>
      <c r="N859" s="8"/>
      <c r="O859" s="8"/>
      <c r="P859" s="8"/>
      <c r="Q859" s="8"/>
      <c r="R859" s="8"/>
      <c r="S859" s="8"/>
      <c r="T859" s="22"/>
      <c r="U859" s="8"/>
      <c r="V859" s="8"/>
      <c r="W859" s="8"/>
      <c r="X859" s="8"/>
      <c r="Y859" s="8"/>
      <c r="Z859" s="8"/>
      <c r="AA859" s="8"/>
      <c r="AB859" s="8"/>
      <c r="AC859" s="8"/>
    </row>
    <row r="860" spans="1:29" ht="18" customHeight="1" x14ac:dyDescent="0.2">
      <c r="A860" s="8"/>
      <c r="B860" s="16"/>
      <c r="C860" s="15"/>
      <c r="D860" s="17"/>
      <c r="E860" s="17"/>
      <c r="F860" s="8"/>
      <c r="G860" s="18"/>
      <c r="H860" s="8"/>
      <c r="I860" s="8"/>
      <c r="J860" s="8"/>
      <c r="K860" s="8"/>
      <c r="L860" s="8"/>
      <c r="M860" s="8"/>
      <c r="N860" s="8"/>
      <c r="O860" s="8"/>
      <c r="P860" s="8"/>
      <c r="Q860" s="8"/>
      <c r="R860" s="8"/>
      <c r="S860" s="8"/>
      <c r="T860" s="22"/>
      <c r="U860" s="8"/>
      <c r="V860" s="8"/>
      <c r="W860" s="8"/>
      <c r="X860" s="8"/>
      <c r="Y860" s="8"/>
      <c r="Z860" s="8"/>
      <c r="AA860" s="8"/>
      <c r="AB860" s="8"/>
      <c r="AC860" s="8"/>
    </row>
    <row r="861" spans="1:29" ht="18" customHeight="1" x14ac:dyDescent="0.2">
      <c r="A861" s="8"/>
      <c r="B861" s="16"/>
      <c r="C861" s="15"/>
      <c r="D861" s="17"/>
      <c r="E861" s="17"/>
      <c r="F861" s="8"/>
      <c r="G861" s="18"/>
      <c r="H861" s="8"/>
      <c r="I861" s="8"/>
      <c r="J861" s="8"/>
      <c r="K861" s="8"/>
      <c r="L861" s="8"/>
      <c r="M861" s="8"/>
      <c r="N861" s="8"/>
      <c r="O861" s="8"/>
      <c r="P861" s="8"/>
      <c r="Q861" s="8"/>
      <c r="R861" s="8"/>
      <c r="S861" s="8"/>
      <c r="T861" s="22"/>
      <c r="U861" s="8"/>
      <c r="V861" s="8"/>
      <c r="W861" s="8"/>
      <c r="X861" s="8"/>
      <c r="Y861" s="8"/>
      <c r="Z861" s="8"/>
      <c r="AA861" s="8"/>
      <c r="AB861" s="8"/>
      <c r="AC861" s="8"/>
    </row>
    <row r="862" spans="1:29" ht="18" customHeight="1" x14ac:dyDescent="0.2">
      <c r="A862" s="8"/>
      <c r="B862" s="16"/>
      <c r="C862" s="15"/>
      <c r="D862" s="17"/>
      <c r="E862" s="17"/>
      <c r="F862" s="8"/>
      <c r="G862" s="18"/>
      <c r="H862" s="8"/>
      <c r="I862" s="8"/>
      <c r="J862" s="8"/>
      <c r="K862" s="8"/>
      <c r="L862" s="8"/>
      <c r="M862" s="8"/>
      <c r="N862" s="8"/>
      <c r="O862" s="8"/>
      <c r="P862" s="8"/>
      <c r="Q862" s="8"/>
      <c r="R862" s="8"/>
      <c r="S862" s="8"/>
      <c r="T862" s="22"/>
      <c r="U862" s="8"/>
      <c r="V862" s="8"/>
      <c r="W862" s="8"/>
      <c r="X862" s="8"/>
      <c r="Y862" s="8"/>
      <c r="Z862" s="8"/>
      <c r="AA862" s="8"/>
      <c r="AB862" s="8"/>
      <c r="AC862" s="8"/>
    </row>
    <row r="863" spans="1:29" ht="18" customHeight="1" x14ac:dyDescent="0.2">
      <c r="A863" s="8"/>
      <c r="B863" s="16"/>
      <c r="C863" s="15"/>
      <c r="D863" s="17"/>
      <c r="E863" s="17"/>
      <c r="F863" s="8"/>
      <c r="G863" s="18"/>
      <c r="H863" s="8"/>
      <c r="I863" s="8"/>
      <c r="J863" s="8"/>
      <c r="K863" s="8"/>
      <c r="L863" s="8"/>
      <c r="M863" s="8"/>
      <c r="N863" s="8"/>
      <c r="O863" s="8"/>
      <c r="P863" s="8"/>
      <c r="Q863" s="8"/>
      <c r="R863" s="8"/>
      <c r="S863" s="8"/>
      <c r="T863" s="22"/>
      <c r="U863" s="8"/>
      <c r="V863" s="8"/>
      <c r="W863" s="8"/>
      <c r="X863" s="8"/>
      <c r="Y863" s="8"/>
      <c r="Z863" s="8"/>
      <c r="AA863" s="8"/>
      <c r="AB863" s="8"/>
      <c r="AC863" s="8"/>
    </row>
    <row r="864" spans="1:29" ht="18" customHeight="1" x14ac:dyDescent="0.2">
      <c r="A864" s="8"/>
      <c r="B864" s="16"/>
      <c r="C864" s="15"/>
      <c r="D864" s="17"/>
      <c r="E864" s="17"/>
      <c r="F864" s="8"/>
      <c r="G864" s="18"/>
      <c r="H864" s="8"/>
      <c r="I864" s="8"/>
      <c r="J864" s="8"/>
      <c r="K864" s="8"/>
      <c r="L864" s="8"/>
      <c r="M864" s="8"/>
      <c r="N864" s="8"/>
      <c r="O864" s="8"/>
      <c r="P864" s="8"/>
      <c r="Q864" s="8"/>
      <c r="R864" s="8"/>
      <c r="S864" s="8"/>
      <c r="T864" s="22"/>
      <c r="U864" s="8"/>
      <c r="V864" s="8"/>
      <c r="W864" s="8"/>
      <c r="X864" s="8"/>
      <c r="Y864" s="8"/>
      <c r="Z864" s="8"/>
      <c r="AA864" s="8"/>
      <c r="AB864" s="8"/>
      <c r="AC864" s="8"/>
    </row>
    <row r="865" spans="1:29" ht="18" customHeight="1" x14ac:dyDescent="0.2">
      <c r="A865" s="8"/>
      <c r="B865" s="16"/>
      <c r="C865" s="15"/>
      <c r="D865" s="17"/>
      <c r="E865" s="17"/>
      <c r="F865" s="8"/>
      <c r="G865" s="18"/>
      <c r="H865" s="8"/>
      <c r="I865" s="8"/>
      <c r="J865" s="8"/>
      <c r="K865" s="8"/>
      <c r="L865" s="8"/>
      <c r="M865" s="8"/>
      <c r="N865" s="8"/>
      <c r="O865" s="8"/>
      <c r="P865" s="8"/>
      <c r="Q865" s="8"/>
      <c r="R865" s="8"/>
      <c r="S865" s="8"/>
      <c r="T865" s="22"/>
      <c r="U865" s="8"/>
      <c r="V865" s="8"/>
      <c r="W865" s="8"/>
      <c r="X865" s="8"/>
      <c r="Y865" s="8"/>
      <c r="Z865" s="8"/>
      <c r="AA865" s="8"/>
      <c r="AB865" s="8"/>
      <c r="AC865" s="8"/>
    </row>
    <row r="866" spans="1:29" ht="18" customHeight="1" x14ac:dyDescent="0.2">
      <c r="A866" s="8"/>
      <c r="B866" s="16"/>
      <c r="C866" s="15"/>
      <c r="D866" s="17"/>
      <c r="E866" s="17"/>
      <c r="F866" s="8"/>
      <c r="G866" s="18"/>
      <c r="H866" s="8"/>
      <c r="I866" s="8"/>
      <c r="J866" s="8"/>
      <c r="K866" s="8"/>
      <c r="L866" s="8"/>
      <c r="M866" s="8"/>
      <c r="N866" s="8"/>
      <c r="O866" s="8"/>
      <c r="P866" s="8"/>
      <c r="Q866" s="8"/>
      <c r="R866" s="8"/>
      <c r="S866" s="8"/>
      <c r="T866" s="22"/>
      <c r="U866" s="8"/>
      <c r="V866" s="8"/>
      <c r="W866" s="8"/>
      <c r="X866" s="8"/>
      <c r="Y866" s="8"/>
      <c r="Z866" s="8"/>
      <c r="AA866" s="8"/>
      <c r="AB866" s="8"/>
      <c r="AC866" s="8"/>
    </row>
    <row r="867" spans="1:29" ht="18" customHeight="1" x14ac:dyDescent="0.2">
      <c r="A867" s="8"/>
      <c r="B867" s="16"/>
      <c r="C867" s="15"/>
      <c r="D867" s="17"/>
      <c r="E867" s="17"/>
      <c r="F867" s="8"/>
      <c r="G867" s="18"/>
      <c r="H867" s="8"/>
      <c r="I867" s="8"/>
      <c r="J867" s="8"/>
      <c r="K867" s="8"/>
      <c r="L867" s="8"/>
      <c r="M867" s="8"/>
      <c r="N867" s="8"/>
      <c r="O867" s="8"/>
      <c r="P867" s="8"/>
      <c r="Q867" s="8"/>
      <c r="R867" s="8"/>
      <c r="S867" s="8"/>
      <c r="T867" s="22"/>
      <c r="U867" s="8"/>
      <c r="V867" s="8"/>
      <c r="W867" s="8"/>
      <c r="X867" s="8"/>
      <c r="Y867" s="8"/>
      <c r="Z867" s="8"/>
      <c r="AA867" s="8"/>
      <c r="AB867" s="8"/>
      <c r="AC867" s="8"/>
    </row>
    <row r="868" spans="1:29" ht="18" customHeight="1" x14ac:dyDescent="0.2">
      <c r="A868" s="8"/>
      <c r="B868" s="16"/>
      <c r="C868" s="15"/>
      <c r="D868" s="17"/>
      <c r="E868" s="17"/>
      <c r="F868" s="8"/>
      <c r="G868" s="18"/>
      <c r="H868" s="8"/>
      <c r="I868" s="8"/>
      <c r="J868" s="8"/>
      <c r="K868" s="8"/>
      <c r="L868" s="8"/>
      <c r="M868" s="8"/>
      <c r="N868" s="8"/>
      <c r="O868" s="8"/>
      <c r="P868" s="8"/>
      <c r="Q868" s="8"/>
      <c r="R868" s="8"/>
      <c r="S868" s="8"/>
      <c r="T868" s="22"/>
      <c r="U868" s="8"/>
      <c r="V868" s="8"/>
      <c r="W868" s="8"/>
      <c r="X868" s="8"/>
      <c r="Y868" s="8"/>
      <c r="Z868" s="8"/>
      <c r="AA868" s="8"/>
      <c r="AB868" s="8"/>
      <c r="AC868" s="8"/>
    </row>
    <row r="869" spans="1:29" ht="18" customHeight="1" x14ac:dyDescent="0.2">
      <c r="A869" s="8"/>
      <c r="B869" s="16"/>
      <c r="C869" s="15"/>
      <c r="D869" s="17"/>
      <c r="E869" s="17"/>
      <c r="F869" s="8"/>
      <c r="G869" s="18"/>
      <c r="H869" s="8"/>
      <c r="I869" s="8"/>
      <c r="J869" s="8"/>
      <c r="K869" s="8"/>
      <c r="L869" s="8"/>
      <c r="M869" s="8"/>
      <c r="N869" s="8"/>
      <c r="O869" s="8"/>
      <c r="P869" s="8"/>
      <c r="Q869" s="8"/>
      <c r="R869" s="8"/>
      <c r="S869" s="8"/>
      <c r="T869" s="22"/>
      <c r="U869" s="8"/>
      <c r="V869" s="8"/>
      <c r="W869" s="8"/>
      <c r="X869" s="8"/>
      <c r="Y869" s="8"/>
      <c r="Z869" s="8"/>
      <c r="AA869" s="8"/>
      <c r="AB869" s="8"/>
      <c r="AC869" s="8"/>
    </row>
    <row r="870" spans="1:29" ht="18" customHeight="1" x14ac:dyDescent="0.2">
      <c r="A870" s="8"/>
      <c r="B870" s="16"/>
      <c r="C870" s="15"/>
      <c r="D870" s="17"/>
      <c r="E870" s="17"/>
      <c r="F870" s="8"/>
      <c r="G870" s="18"/>
      <c r="H870" s="8"/>
      <c r="I870" s="8"/>
      <c r="J870" s="8"/>
      <c r="K870" s="8"/>
      <c r="L870" s="8"/>
      <c r="M870" s="8"/>
      <c r="N870" s="8"/>
      <c r="O870" s="8"/>
      <c r="P870" s="8"/>
      <c r="Q870" s="8"/>
      <c r="R870" s="8"/>
      <c r="S870" s="8"/>
      <c r="T870" s="22"/>
      <c r="U870" s="8"/>
      <c r="V870" s="8"/>
      <c r="W870" s="8"/>
      <c r="X870" s="8"/>
      <c r="Y870" s="8"/>
      <c r="Z870" s="8"/>
      <c r="AA870" s="8"/>
      <c r="AB870" s="8"/>
      <c r="AC870" s="8"/>
    </row>
    <row r="871" spans="1:29" ht="18" customHeight="1" x14ac:dyDescent="0.2">
      <c r="A871" s="8"/>
      <c r="B871" s="16"/>
      <c r="C871" s="15"/>
      <c r="D871" s="17"/>
      <c r="E871" s="17"/>
      <c r="F871" s="8"/>
      <c r="G871" s="18"/>
      <c r="H871" s="8"/>
      <c r="I871" s="8"/>
      <c r="J871" s="8"/>
      <c r="K871" s="8"/>
      <c r="L871" s="8"/>
      <c r="M871" s="8"/>
      <c r="N871" s="8"/>
      <c r="O871" s="8"/>
      <c r="P871" s="8"/>
      <c r="Q871" s="8"/>
      <c r="R871" s="8"/>
      <c r="S871" s="8"/>
      <c r="T871" s="22"/>
      <c r="U871" s="8"/>
      <c r="V871" s="8"/>
      <c r="W871" s="8"/>
      <c r="X871" s="8"/>
      <c r="Y871" s="8"/>
      <c r="Z871" s="8"/>
      <c r="AA871" s="8"/>
      <c r="AB871" s="8"/>
      <c r="AC871" s="8"/>
    </row>
    <row r="872" spans="1:29" ht="18" customHeight="1" x14ac:dyDescent="0.2">
      <c r="A872" s="8"/>
      <c r="B872" s="16"/>
      <c r="C872" s="15"/>
      <c r="D872" s="17"/>
      <c r="E872" s="17"/>
      <c r="F872" s="8"/>
      <c r="G872" s="18"/>
      <c r="H872" s="8"/>
      <c r="I872" s="8"/>
      <c r="J872" s="8"/>
      <c r="K872" s="8"/>
      <c r="L872" s="8"/>
      <c r="M872" s="8"/>
      <c r="N872" s="8"/>
      <c r="O872" s="8"/>
      <c r="P872" s="8"/>
      <c r="Q872" s="8"/>
      <c r="R872" s="8"/>
      <c r="S872" s="8"/>
      <c r="T872" s="22"/>
      <c r="U872" s="8"/>
      <c r="V872" s="8"/>
      <c r="W872" s="8"/>
      <c r="X872" s="8"/>
      <c r="Y872" s="8"/>
      <c r="Z872" s="8"/>
      <c r="AA872" s="8"/>
      <c r="AB872" s="8"/>
      <c r="AC872" s="8"/>
    </row>
    <row r="873" spans="1:29" ht="18" customHeight="1" x14ac:dyDescent="0.2">
      <c r="A873" s="8"/>
      <c r="B873" s="16"/>
      <c r="C873" s="15"/>
      <c r="D873" s="17"/>
      <c r="E873" s="17"/>
      <c r="F873" s="8"/>
      <c r="G873" s="18"/>
      <c r="H873" s="8"/>
      <c r="I873" s="8"/>
      <c r="J873" s="8"/>
      <c r="K873" s="8"/>
      <c r="L873" s="8"/>
      <c r="M873" s="8"/>
      <c r="N873" s="8"/>
      <c r="O873" s="8"/>
      <c r="P873" s="8"/>
      <c r="Q873" s="8"/>
      <c r="R873" s="8"/>
      <c r="S873" s="8"/>
      <c r="T873" s="22"/>
      <c r="U873" s="8"/>
      <c r="V873" s="8"/>
      <c r="W873" s="8"/>
      <c r="X873" s="8"/>
      <c r="Y873" s="8"/>
      <c r="Z873" s="8"/>
      <c r="AA873" s="8"/>
      <c r="AB873" s="8"/>
      <c r="AC873" s="8"/>
    </row>
    <row r="874" spans="1:29" ht="18" customHeight="1" x14ac:dyDescent="0.2">
      <c r="A874" s="8"/>
      <c r="B874" s="16"/>
      <c r="C874" s="15"/>
      <c r="D874" s="17"/>
      <c r="E874" s="17"/>
      <c r="F874" s="8"/>
      <c r="G874" s="18"/>
      <c r="H874" s="8"/>
      <c r="I874" s="8"/>
      <c r="J874" s="8"/>
      <c r="K874" s="8"/>
      <c r="L874" s="8"/>
      <c r="M874" s="8"/>
      <c r="N874" s="8"/>
      <c r="O874" s="8"/>
      <c r="P874" s="8"/>
      <c r="Q874" s="8"/>
      <c r="R874" s="8"/>
      <c r="S874" s="8"/>
      <c r="T874" s="22"/>
      <c r="U874" s="8"/>
      <c r="V874" s="8"/>
      <c r="W874" s="8"/>
      <c r="X874" s="8"/>
      <c r="Y874" s="8"/>
      <c r="Z874" s="8"/>
      <c r="AA874" s="8"/>
      <c r="AB874" s="8"/>
      <c r="AC874" s="8"/>
    </row>
    <row r="875" spans="1:29" ht="18" customHeight="1" x14ac:dyDescent="0.2">
      <c r="A875" s="8"/>
      <c r="B875" s="16"/>
      <c r="C875" s="15"/>
      <c r="D875" s="17"/>
      <c r="E875" s="17"/>
      <c r="F875" s="8"/>
      <c r="G875" s="18"/>
      <c r="H875" s="8"/>
      <c r="I875" s="8"/>
      <c r="J875" s="8"/>
      <c r="K875" s="8"/>
      <c r="L875" s="8"/>
      <c r="M875" s="8"/>
      <c r="N875" s="8"/>
      <c r="O875" s="8"/>
      <c r="P875" s="8"/>
      <c r="Q875" s="8"/>
      <c r="R875" s="8"/>
      <c r="S875" s="8"/>
      <c r="T875" s="22"/>
      <c r="U875" s="8"/>
      <c r="V875" s="8"/>
      <c r="W875" s="8"/>
      <c r="X875" s="8"/>
      <c r="Y875" s="8"/>
      <c r="Z875" s="8"/>
      <c r="AA875" s="8"/>
      <c r="AB875" s="8"/>
      <c r="AC875" s="8"/>
    </row>
    <row r="876" spans="1:29" ht="18" customHeight="1" x14ac:dyDescent="0.2">
      <c r="A876" s="8"/>
      <c r="B876" s="16"/>
      <c r="C876" s="15"/>
      <c r="D876" s="17"/>
      <c r="E876" s="17"/>
      <c r="F876" s="8"/>
      <c r="G876" s="18"/>
      <c r="H876" s="8"/>
      <c r="I876" s="8"/>
      <c r="J876" s="8"/>
      <c r="K876" s="8"/>
      <c r="L876" s="8"/>
      <c r="M876" s="8"/>
      <c r="N876" s="8"/>
      <c r="O876" s="8"/>
      <c r="P876" s="8"/>
      <c r="Q876" s="8"/>
      <c r="R876" s="8"/>
      <c r="S876" s="8"/>
      <c r="T876" s="22"/>
      <c r="U876" s="8"/>
      <c r="V876" s="8"/>
      <c r="W876" s="8"/>
      <c r="X876" s="8"/>
      <c r="Y876" s="8"/>
      <c r="Z876" s="8"/>
      <c r="AA876" s="8"/>
      <c r="AB876" s="8"/>
      <c r="AC876" s="8"/>
    </row>
    <row r="877" spans="1:29" ht="18" customHeight="1" x14ac:dyDescent="0.2">
      <c r="A877" s="8"/>
      <c r="B877" s="16"/>
      <c r="C877" s="15"/>
      <c r="D877" s="17"/>
      <c r="E877" s="17"/>
      <c r="F877" s="8"/>
      <c r="G877" s="18"/>
      <c r="H877" s="8"/>
      <c r="I877" s="8"/>
      <c r="J877" s="8"/>
      <c r="K877" s="8"/>
      <c r="L877" s="8"/>
      <c r="M877" s="8"/>
      <c r="N877" s="8"/>
      <c r="O877" s="8"/>
      <c r="P877" s="8"/>
      <c r="Q877" s="8"/>
      <c r="R877" s="8"/>
      <c r="S877" s="8"/>
      <c r="T877" s="22"/>
      <c r="U877" s="8"/>
      <c r="V877" s="8"/>
      <c r="W877" s="8"/>
      <c r="X877" s="8"/>
      <c r="Y877" s="8"/>
      <c r="Z877" s="8"/>
      <c r="AA877" s="8"/>
      <c r="AB877" s="8"/>
      <c r="AC877" s="8"/>
    </row>
    <row r="878" spans="1:29" ht="18" customHeight="1" x14ac:dyDescent="0.2">
      <c r="A878" s="8"/>
      <c r="B878" s="16"/>
      <c r="C878" s="15"/>
      <c r="D878" s="17"/>
      <c r="E878" s="17"/>
      <c r="F878" s="8"/>
      <c r="G878" s="18"/>
      <c r="H878" s="8"/>
      <c r="I878" s="8"/>
      <c r="J878" s="8"/>
      <c r="K878" s="8"/>
      <c r="L878" s="8"/>
      <c r="M878" s="8"/>
      <c r="N878" s="8"/>
      <c r="O878" s="8"/>
      <c r="P878" s="8"/>
      <c r="Q878" s="8"/>
      <c r="R878" s="8"/>
      <c r="S878" s="8"/>
      <c r="T878" s="22"/>
      <c r="U878" s="8"/>
      <c r="V878" s="8"/>
      <c r="W878" s="8"/>
      <c r="X878" s="8"/>
      <c r="Y878" s="8"/>
      <c r="Z878" s="8"/>
      <c r="AA878" s="8"/>
      <c r="AB878" s="8"/>
      <c r="AC878" s="8"/>
    </row>
    <row r="879" spans="1:29" ht="18" customHeight="1" x14ac:dyDescent="0.2">
      <c r="A879" s="8"/>
      <c r="B879" s="16"/>
      <c r="C879" s="15"/>
      <c r="D879" s="17"/>
      <c r="E879" s="17"/>
      <c r="F879" s="8"/>
      <c r="G879" s="18"/>
      <c r="H879" s="8"/>
      <c r="I879" s="8"/>
      <c r="J879" s="8"/>
      <c r="K879" s="8"/>
      <c r="L879" s="8"/>
      <c r="M879" s="8"/>
      <c r="N879" s="8"/>
      <c r="O879" s="8"/>
      <c r="P879" s="8"/>
      <c r="Q879" s="8"/>
      <c r="R879" s="8"/>
      <c r="S879" s="8"/>
      <c r="T879" s="22"/>
      <c r="U879" s="8"/>
      <c r="V879" s="8"/>
      <c r="W879" s="8"/>
      <c r="X879" s="8"/>
      <c r="Y879" s="8"/>
      <c r="Z879" s="8"/>
      <c r="AA879" s="8"/>
      <c r="AB879" s="8"/>
      <c r="AC879" s="8"/>
    </row>
    <row r="880" spans="1:29" ht="18" customHeight="1" x14ac:dyDescent="0.2">
      <c r="A880" s="8"/>
      <c r="B880" s="16"/>
      <c r="C880" s="15"/>
      <c r="D880" s="17"/>
      <c r="E880" s="17"/>
      <c r="F880" s="8"/>
      <c r="G880" s="18"/>
      <c r="H880" s="8"/>
      <c r="I880" s="8"/>
      <c r="J880" s="8"/>
      <c r="K880" s="8"/>
      <c r="L880" s="8"/>
      <c r="M880" s="8"/>
      <c r="N880" s="8"/>
      <c r="O880" s="8"/>
      <c r="P880" s="8"/>
      <c r="Q880" s="8"/>
      <c r="R880" s="8"/>
      <c r="S880" s="8"/>
      <c r="T880" s="22"/>
      <c r="U880" s="8"/>
      <c r="V880" s="8"/>
      <c r="W880" s="8"/>
      <c r="X880" s="8"/>
      <c r="Y880" s="8"/>
      <c r="Z880" s="8"/>
      <c r="AA880" s="8"/>
      <c r="AB880" s="8"/>
      <c r="AC880" s="8"/>
    </row>
    <row r="881" spans="1:29" ht="18" customHeight="1" x14ac:dyDescent="0.2">
      <c r="A881" s="8"/>
      <c r="B881" s="16"/>
      <c r="C881" s="15"/>
      <c r="D881" s="17"/>
      <c r="E881" s="17"/>
      <c r="F881" s="8"/>
      <c r="G881" s="18"/>
      <c r="H881" s="8"/>
      <c r="I881" s="8"/>
      <c r="J881" s="8"/>
      <c r="K881" s="8"/>
      <c r="L881" s="8"/>
      <c r="M881" s="8"/>
      <c r="N881" s="8"/>
      <c r="O881" s="8"/>
      <c r="P881" s="8"/>
      <c r="Q881" s="8"/>
      <c r="R881" s="8"/>
      <c r="S881" s="8"/>
      <c r="T881" s="22"/>
      <c r="U881" s="8"/>
      <c r="V881" s="8"/>
      <c r="W881" s="8"/>
      <c r="X881" s="8"/>
      <c r="Y881" s="8"/>
      <c r="Z881" s="8"/>
      <c r="AA881" s="8"/>
      <c r="AB881" s="8"/>
      <c r="AC881" s="8"/>
    </row>
    <row r="882" spans="1:29" ht="18" customHeight="1" x14ac:dyDescent="0.2">
      <c r="A882" s="8"/>
      <c r="B882" s="16"/>
      <c r="C882" s="15"/>
      <c r="D882" s="17"/>
      <c r="E882" s="17"/>
      <c r="F882" s="8"/>
      <c r="G882" s="18"/>
      <c r="H882" s="8"/>
      <c r="I882" s="8"/>
      <c r="J882" s="8"/>
      <c r="K882" s="8"/>
      <c r="L882" s="8"/>
      <c r="M882" s="8"/>
      <c r="N882" s="8"/>
      <c r="O882" s="8"/>
      <c r="P882" s="8"/>
      <c r="Q882" s="8"/>
      <c r="R882" s="8"/>
      <c r="S882" s="8"/>
      <c r="T882" s="22"/>
      <c r="U882" s="8"/>
      <c r="V882" s="8"/>
      <c r="W882" s="8"/>
      <c r="X882" s="8"/>
      <c r="Y882" s="8"/>
      <c r="Z882" s="8"/>
      <c r="AA882" s="8"/>
      <c r="AB882" s="8"/>
      <c r="AC882" s="8"/>
    </row>
    <row r="883" spans="1:29" ht="18" customHeight="1" x14ac:dyDescent="0.2">
      <c r="A883" s="8"/>
      <c r="B883" s="16"/>
      <c r="C883" s="15"/>
      <c r="D883" s="17"/>
      <c r="E883" s="17"/>
      <c r="F883" s="8"/>
      <c r="G883" s="18"/>
      <c r="H883" s="8"/>
      <c r="I883" s="8"/>
      <c r="J883" s="8"/>
      <c r="K883" s="8"/>
      <c r="L883" s="8"/>
      <c r="M883" s="8"/>
      <c r="N883" s="8"/>
      <c r="O883" s="8"/>
      <c r="P883" s="8"/>
      <c r="Q883" s="8"/>
      <c r="R883" s="8"/>
      <c r="S883" s="8"/>
      <c r="T883" s="22"/>
      <c r="U883" s="8"/>
      <c r="V883" s="8"/>
      <c r="W883" s="8"/>
      <c r="X883" s="8"/>
      <c r="Y883" s="8"/>
      <c r="Z883" s="8"/>
      <c r="AA883" s="8"/>
      <c r="AB883" s="8"/>
      <c r="AC883" s="8"/>
    </row>
    <row r="884" spans="1:29" ht="18" customHeight="1" x14ac:dyDescent="0.2">
      <c r="A884" s="8"/>
      <c r="B884" s="16"/>
      <c r="C884" s="15"/>
      <c r="D884" s="17"/>
      <c r="E884" s="17"/>
      <c r="F884" s="8"/>
      <c r="G884" s="18"/>
      <c r="H884" s="8"/>
      <c r="I884" s="8"/>
      <c r="J884" s="8"/>
      <c r="K884" s="8"/>
      <c r="L884" s="8"/>
      <c r="M884" s="8"/>
      <c r="N884" s="8"/>
      <c r="O884" s="8"/>
      <c r="P884" s="8"/>
      <c r="Q884" s="8"/>
      <c r="R884" s="8"/>
      <c r="S884" s="8"/>
      <c r="T884" s="22"/>
      <c r="U884" s="8"/>
      <c r="V884" s="8"/>
      <c r="W884" s="8"/>
      <c r="X884" s="8"/>
      <c r="Y884" s="8"/>
      <c r="Z884" s="8"/>
      <c r="AA884" s="8"/>
      <c r="AB884" s="8"/>
      <c r="AC884" s="8"/>
    </row>
    <row r="885" spans="1:29" ht="18" customHeight="1" x14ac:dyDescent="0.2">
      <c r="A885" s="8"/>
      <c r="B885" s="16"/>
      <c r="C885" s="15"/>
      <c r="D885" s="17"/>
      <c r="E885" s="17"/>
      <c r="F885" s="8"/>
      <c r="G885" s="18"/>
      <c r="H885" s="8"/>
      <c r="I885" s="8"/>
      <c r="J885" s="8"/>
      <c r="K885" s="8"/>
      <c r="L885" s="8"/>
      <c r="M885" s="8"/>
      <c r="N885" s="8"/>
      <c r="O885" s="8"/>
      <c r="P885" s="8"/>
      <c r="Q885" s="8"/>
      <c r="R885" s="8"/>
      <c r="S885" s="8"/>
      <c r="T885" s="22"/>
      <c r="U885" s="8"/>
      <c r="V885" s="8"/>
      <c r="W885" s="8"/>
      <c r="X885" s="8"/>
      <c r="Y885" s="8"/>
      <c r="Z885" s="8"/>
      <c r="AA885" s="8"/>
      <c r="AB885" s="8"/>
      <c r="AC885" s="8"/>
    </row>
    <row r="886" spans="1:29" ht="18" customHeight="1" x14ac:dyDescent="0.2">
      <c r="A886" s="8"/>
      <c r="B886" s="16"/>
      <c r="C886" s="15"/>
      <c r="D886" s="17"/>
      <c r="E886" s="17"/>
      <c r="F886" s="8"/>
      <c r="G886" s="18"/>
      <c r="H886" s="8"/>
      <c r="I886" s="8"/>
      <c r="J886" s="8"/>
      <c r="K886" s="8"/>
      <c r="L886" s="8"/>
      <c r="M886" s="8"/>
      <c r="N886" s="8"/>
      <c r="O886" s="8"/>
      <c r="P886" s="8"/>
      <c r="Q886" s="8"/>
      <c r="R886" s="8"/>
      <c r="S886" s="8"/>
      <c r="T886" s="22"/>
      <c r="U886" s="8"/>
      <c r="V886" s="8"/>
      <c r="W886" s="8"/>
      <c r="X886" s="8"/>
      <c r="Y886" s="8"/>
      <c r="Z886" s="8"/>
      <c r="AA886" s="8"/>
      <c r="AB886" s="8"/>
      <c r="AC886" s="8"/>
    </row>
    <row r="887" spans="1:29" ht="18" customHeight="1" x14ac:dyDescent="0.2">
      <c r="A887" s="8"/>
      <c r="B887" s="16"/>
      <c r="C887" s="15"/>
      <c r="D887" s="17"/>
      <c r="E887" s="17"/>
      <c r="F887" s="8"/>
      <c r="G887" s="18"/>
      <c r="H887" s="8"/>
      <c r="I887" s="8"/>
      <c r="J887" s="8"/>
      <c r="K887" s="8"/>
      <c r="L887" s="8"/>
      <c r="M887" s="8"/>
      <c r="N887" s="8"/>
      <c r="O887" s="8"/>
      <c r="P887" s="8"/>
      <c r="Q887" s="8"/>
      <c r="R887" s="8"/>
      <c r="S887" s="8"/>
      <c r="T887" s="22"/>
      <c r="U887" s="8"/>
      <c r="V887" s="8"/>
      <c r="W887" s="8"/>
      <c r="X887" s="8"/>
      <c r="Y887" s="8"/>
      <c r="Z887" s="8"/>
      <c r="AA887" s="8"/>
      <c r="AB887" s="8"/>
      <c r="AC887" s="8"/>
    </row>
    <row r="888" spans="1:29" ht="18" customHeight="1" x14ac:dyDescent="0.2">
      <c r="A888" s="8"/>
      <c r="B888" s="16"/>
      <c r="C888" s="15"/>
      <c r="D888" s="17"/>
      <c r="E888" s="17"/>
      <c r="F888" s="8"/>
      <c r="G888" s="18"/>
      <c r="H888" s="8"/>
      <c r="I888" s="8"/>
      <c r="J888" s="8"/>
      <c r="K888" s="8"/>
      <c r="L888" s="8"/>
      <c r="M888" s="8"/>
      <c r="N888" s="8"/>
      <c r="O888" s="8"/>
      <c r="P888" s="8"/>
      <c r="Q888" s="8"/>
      <c r="R888" s="8"/>
      <c r="S888" s="8"/>
      <c r="T888" s="22"/>
      <c r="U888" s="8"/>
      <c r="V888" s="8"/>
      <c r="W888" s="8"/>
      <c r="X888" s="8"/>
      <c r="Y888" s="8"/>
      <c r="Z888" s="8"/>
      <c r="AA888" s="8"/>
      <c r="AB888" s="8"/>
      <c r="AC888" s="8"/>
    </row>
    <row r="889" spans="1:29" ht="18" customHeight="1" x14ac:dyDescent="0.2">
      <c r="A889" s="8"/>
      <c r="B889" s="16"/>
      <c r="C889" s="15"/>
      <c r="D889" s="17"/>
      <c r="E889" s="17"/>
      <c r="F889" s="8"/>
      <c r="G889" s="18"/>
      <c r="H889" s="8"/>
      <c r="I889" s="8"/>
      <c r="J889" s="8"/>
      <c r="K889" s="8"/>
      <c r="L889" s="8"/>
      <c r="M889" s="8"/>
      <c r="N889" s="8"/>
      <c r="O889" s="8"/>
      <c r="P889" s="8"/>
      <c r="Q889" s="8"/>
      <c r="R889" s="8"/>
      <c r="S889" s="8"/>
      <c r="T889" s="22"/>
      <c r="U889" s="8"/>
      <c r="V889" s="8"/>
      <c r="W889" s="8"/>
      <c r="X889" s="8"/>
      <c r="Y889" s="8"/>
      <c r="Z889" s="8"/>
      <c r="AA889" s="8"/>
      <c r="AB889" s="8"/>
      <c r="AC889" s="8"/>
    </row>
    <row r="890" spans="1:29" ht="18" customHeight="1" x14ac:dyDescent="0.2">
      <c r="A890" s="8"/>
      <c r="B890" s="16"/>
      <c r="C890" s="15"/>
      <c r="D890" s="17"/>
      <c r="E890" s="17"/>
      <c r="F890" s="8"/>
      <c r="G890" s="18"/>
      <c r="H890" s="8"/>
      <c r="I890" s="8"/>
      <c r="J890" s="8"/>
      <c r="K890" s="8"/>
      <c r="L890" s="8"/>
      <c r="M890" s="8"/>
      <c r="N890" s="8"/>
      <c r="O890" s="8"/>
      <c r="P890" s="8"/>
      <c r="Q890" s="8"/>
      <c r="R890" s="8"/>
      <c r="S890" s="8"/>
      <c r="T890" s="22"/>
      <c r="U890" s="8"/>
      <c r="V890" s="8"/>
      <c r="W890" s="8"/>
      <c r="X890" s="8"/>
      <c r="Y890" s="8"/>
      <c r="Z890" s="8"/>
      <c r="AA890" s="8"/>
      <c r="AB890" s="8"/>
      <c r="AC890" s="8"/>
    </row>
    <row r="891" spans="1:29" ht="18" customHeight="1" x14ac:dyDescent="0.2">
      <c r="A891" s="8"/>
      <c r="B891" s="16"/>
      <c r="C891" s="15"/>
      <c r="D891" s="17"/>
      <c r="E891" s="17"/>
      <c r="F891" s="8"/>
      <c r="G891" s="18"/>
      <c r="H891" s="8"/>
      <c r="I891" s="8"/>
      <c r="J891" s="8"/>
      <c r="K891" s="8"/>
      <c r="L891" s="8"/>
      <c r="M891" s="8"/>
      <c r="N891" s="8"/>
      <c r="O891" s="8"/>
      <c r="P891" s="8"/>
      <c r="Q891" s="8"/>
      <c r="R891" s="8"/>
      <c r="S891" s="8"/>
      <c r="T891" s="22"/>
      <c r="U891" s="8"/>
      <c r="V891" s="8"/>
      <c r="W891" s="8"/>
      <c r="X891" s="8"/>
      <c r="Y891" s="8"/>
      <c r="Z891" s="8"/>
      <c r="AA891" s="8"/>
      <c r="AB891" s="8"/>
      <c r="AC891" s="8"/>
    </row>
    <row r="892" spans="1:29" ht="18" customHeight="1" x14ac:dyDescent="0.2">
      <c r="A892" s="8"/>
      <c r="B892" s="16"/>
      <c r="C892" s="15"/>
      <c r="D892" s="17"/>
      <c r="E892" s="17"/>
      <c r="F892" s="8"/>
      <c r="G892" s="18"/>
      <c r="H892" s="8"/>
      <c r="I892" s="8"/>
      <c r="J892" s="8"/>
      <c r="K892" s="8"/>
      <c r="L892" s="8"/>
      <c r="M892" s="8"/>
      <c r="N892" s="8"/>
      <c r="O892" s="8"/>
      <c r="P892" s="8"/>
      <c r="Q892" s="8"/>
      <c r="R892" s="8"/>
      <c r="S892" s="8"/>
      <c r="T892" s="22"/>
      <c r="U892" s="8"/>
      <c r="V892" s="8"/>
      <c r="W892" s="8"/>
      <c r="X892" s="8"/>
      <c r="Y892" s="8"/>
      <c r="Z892" s="8"/>
      <c r="AA892" s="8"/>
      <c r="AB892" s="8"/>
      <c r="AC892" s="8"/>
    </row>
    <row r="893" spans="1:29" ht="18" customHeight="1" x14ac:dyDescent="0.2">
      <c r="A893" s="8"/>
      <c r="B893" s="16"/>
      <c r="C893" s="15"/>
      <c r="D893" s="17"/>
      <c r="E893" s="17"/>
      <c r="F893" s="8"/>
      <c r="G893" s="18"/>
      <c r="H893" s="8"/>
      <c r="I893" s="8"/>
      <c r="J893" s="8"/>
      <c r="K893" s="8"/>
      <c r="L893" s="8"/>
      <c r="M893" s="8"/>
      <c r="N893" s="8"/>
      <c r="O893" s="8"/>
      <c r="P893" s="8"/>
      <c r="Q893" s="8"/>
      <c r="R893" s="8"/>
      <c r="S893" s="8"/>
      <c r="T893" s="22"/>
      <c r="U893" s="8"/>
      <c r="V893" s="8"/>
      <c r="W893" s="8"/>
      <c r="X893" s="8"/>
      <c r="Y893" s="8"/>
      <c r="Z893" s="8"/>
      <c r="AA893" s="8"/>
      <c r="AB893" s="8"/>
      <c r="AC893" s="8"/>
    </row>
    <row r="894" spans="1:29" ht="18" customHeight="1" x14ac:dyDescent="0.2">
      <c r="A894" s="8"/>
      <c r="B894" s="16"/>
      <c r="C894" s="15"/>
      <c r="D894" s="17"/>
      <c r="E894" s="17"/>
      <c r="F894" s="8"/>
      <c r="G894" s="18"/>
      <c r="H894" s="8"/>
      <c r="I894" s="8"/>
      <c r="J894" s="8"/>
      <c r="K894" s="8"/>
      <c r="L894" s="8"/>
      <c r="M894" s="8"/>
      <c r="N894" s="8"/>
      <c r="O894" s="8"/>
      <c r="P894" s="8"/>
      <c r="Q894" s="8"/>
      <c r="R894" s="8"/>
      <c r="S894" s="8"/>
      <c r="T894" s="22"/>
      <c r="U894" s="8"/>
      <c r="V894" s="8"/>
      <c r="W894" s="8"/>
      <c r="X894" s="8"/>
      <c r="Y894" s="8"/>
      <c r="Z894" s="8"/>
      <c r="AA894" s="8"/>
      <c r="AB894" s="8"/>
      <c r="AC894" s="8"/>
    </row>
    <row r="895" spans="1:29" ht="18" customHeight="1" x14ac:dyDescent="0.2">
      <c r="A895" s="8"/>
      <c r="B895" s="16"/>
      <c r="C895" s="15"/>
      <c r="D895" s="17"/>
      <c r="E895" s="17"/>
      <c r="F895" s="8"/>
      <c r="G895" s="18"/>
      <c r="H895" s="8"/>
      <c r="I895" s="8"/>
      <c r="J895" s="8"/>
      <c r="K895" s="8"/>
      <c r="L895" s="8"/>
      <c r="M895" s="8"/>
      <c r="N895" s="8"/>
      <c r="O895" s="8"/>
      <c r="P895" s="8"/>
      <c r="Q895" s="8"/>
      <c r="R895" s="8"/>
      <c r="S895" s="8"/>
      <c r="T895" s="22"/>
      <c r="U895" s="8"/>
      <c r="V895" s="8"/>
      <c r="W895" s="8"/>
      <c r="X895" s="8"/>
      <c r="Y895" s="8"/>
      <c r="Z895" s="8"/>
      <c r="AA895" s="8"/>
      <c r="AB895" s="8"/>
      <c r="AC895" s="8"/>
    </row>
    <row r="896" spans="1:29" ht="18" customHeight="1" x14ac:dyDescent="0.2">
      <c r="A896" s="8"/>
      <c r="B896" s="16"/>
      <c r="C896" s="15"/>
      <c r="D896" s="17"/>
      <c r="E896" s="17"/>
      <c r="F896" s="8"/>
      <c r="G896" s="18"/>
      <c r="H896" s="8"/>
      <c r="I896" s="8"/>
      <c r="J896" s="8"/>
      <c r="K896" s="8"/>
      <c r="L896" s="8"/>
      <c r="M896" s="8"/>
      <c r="N896" s="8"/>
      <c r="O896" s="8"/>
      <c r="P896" s="8"/>
      <c r="Q896" s="8"/>
      <c r="R896" s="8"/>
      <c r="S896" s="8"/>
      <c r="T896" s="22"/>
      <c r="U896" s="8"/>
      <c r="V896" s="8"/>
      <c r="W896" s="8"/>
      <c r="X896" s="8"/>
      <c r="Y896" s="8"/>
      <c r="Z896" s="8"/>
      <c r="AA896" s="8"/>
      <c r="AB896" s="8"/>
      <c r="AC896" s="8"/>
    </row>
    <row r="897" spans="1:29" ht="18" customHeight="1" x14ac:dyDescent="0.2">
      <c r="A897" s="8"/>
      <c r="B897" s="16"/>
      <c r="C897" s="15"/>
      <c r="D897" s="17"/>
      <c r="E897" s="17"/>
      <c r="F897" s="8"/>
      <c r="G897" s="18"/>
      <c r="H897" s="8"/>
      <c r="I897" s="8"/>
      <c r="J897" s="8"/>
      <c r="K897" s="8"/>
      <c r="L897" s="8"/>
      <c r="M897" s="8"/>
      <c r="N897" s="8"/>
      <c r="O897" s="8"/>
      <c r="P897" s="8"/>
      <c r="Q897" s="8"/>
      <c r="R897" s="8"/>
      <c r="S897" s="8"/>
      <c r="T897" s="22"/>
      <c r="U897" s="8"/>
      <c r="V897" s="8"/>
      <c r="W897" s="8"/>
      <c r="X897" s="8"/>
      <c r="Y897" s="8"/>
      <c r="Z897" s="8"/>
      <c r="AA897" s="8"/>
      <c r="AB897" s="8"/>
      <c r="AC897" s="8"/>
    </row>
    <row r="898" spans="1:29" ht="18" customHeight="1" x14ac:dyDescent="0.2">
      <c r="A898" s="8"/>
      <c r="B898" s="16"/>
      <c r="C898" s="15"/>
      <c r="D898" s="17"/>
      <c r="E898" s="17"/>
      <c r="F898" s="8"/>
      <c r="G898" s="18"/>
      <c r="H898" s="8"/>
      <c r="I898" s="8"/>
      <c r="J898" s="8"/>
      <c r="K898" s="8"/>
      <c r="L898" s="8"/>
      <c r="M898" s="8"/>
      <c r="N898" s="8"/>
      <c r="O898" s="8"/>
      <c r="P898" s="8"/>
      <c r="Q898" s="8"/>
      <c r="R898" s="8"/>
      <c r="S898" s="8"/>
      <c r="T898" s="22"/>
      <c r="U898" s="8"/>
      <c r="V898" s="8"/>
      <c r="W898" s="8"/>
      <c r="X898" s="8"/>
      <c r="Y898" s="8"/>
      <c r="Z898" s="8"/>
      <c r="AA898" s="8"/>
      <c r="AB898" s="8"/>
      <c r="AC898" s="8"/>
    </row>
    <row r="899" spans="1:29" ht="18" customHeight="1" x14ac:dyDescent="0.2">
      <c r="A899" s="8"/>
      <c r="B899" s="16"/>
      <c r="C899" s="15"/>
      <c r="D899" s="17"/>
      <c r="E899" s="17"/>
      <c r="F899" s="8"/>
      <c r="G899" s="18"/>
      <c r="H899" s="8"/>
      <c r="I899" s="8"/>
      <c r="J899" s="8"/>
      <c r="K899" s="8"/>
      <c r="L899" s="8"/>
      <c r="M899" s="8"/>
      <c r="N899" s="8"/>
      <c r="O899" s="8"/>
      <c r="P899" s="8"/>
      <c r="Q899" s="8"/>
      <c r="R899" s="8"/>
      <c r="S899" s="8"/>
      <c r="T899" s="22"/>
      <c r="U899" s="8"/>
      <c r="V899" s="8"/>
      <c r="W899" s="8"/>
      <c r="X899" s="8"/>
      <c r="Y899" s="8"/>
      <c r="Z899" s="8"/>
      <c r="AA899" s="8"/>
      <c r="AB899" s="8"/>
      <c r="AC899" s="8"/>
    </row>
  </sheetData>
  <conditionalFormatting sqref="A1:K1">
    <cfRule type="cellIs" dxfId="72" priority="1" operator="equal">
      <formula>0</formula>
    </cfRule>
  </conditionalFormatting>
  <conditionalFormatting sqref="M1:AC1">
    <cfRule type="cellIs" dxfId="71" priority="7" operator="equal">
      <formula>0</formula>
    </cfRule>
  </conditionalFormatting>
  <hyperlinks>
    <hyperlink ref="T50" r:id="rId1" xr:uid="{00000000-0004-0000-0100-000000000000}"/>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1003"/>
  <sheetViews>
    <sheetView zoomScale="150" zoomScaleNormal="150" zoomScalePageLayoutView="150" workbookViewId="0">
      <pane ySplit="1" topLeftCell="A2" activePane="bottomLeft" state="frozen"/>
      <selection pane="bottomLeft" activeCell="J16" sqref="J16"/>
    </sheetView>
  </sheetViews>
  <sheetFormatPr baseColWidth="10" defaultColWidth="11.1640625" defaultRowHeight="15" customHeight="1" x14ac:dyDescent="0.2"/>
  <cols>
    <col min="1" max="1" width="7.33203125" customWidth="1"/>
    <col min="2" max="2" width="7" customWidth="1"/>
    <col min="3" max="3" width="15" customWidth="1"/>
    <col min="4" max="4" width="24.6640625" customWidth="1"/>
    <col min="5" max="5" width="23" customWidth="1"/>
    <col min="6" max="6" width="19.33203125" customWidth="1"/>
    <col min="7" max="7" width="25.1640625" customWidth="1"/>
    <col min="8" max="8" width="23.83203125" customWidth="1"/>
    <col min="9" max="9" width="24.33203125" customWidth="1"/>
    <col min="10" max="10" width="255.5" customWidth="1"/>
    <col min="11" max="25" width="10.83203125" customWidth="1"/>
  </cols>
  <sheetData>
    <row r="1" spans="1:25" ht="16.5" customHeight="1" x14ac:dyDescent="0.2">
      <c r="A1" s="9" t="s">
        <v>59</v>
      </c>
      <c r="B1" s="9" t="s">
        <v>60</v>
      </c>
      <c r="C1" s="9" t="s">
        <v>0</v>
      </c>
      <c r="D1" s="13" t="s">
        <v>126</v>
      </c>
      <c r="E1" s="9" t="s">
        <v>127</v>
      </c>
      <c r="F1" s="13" t="s">
        <v>128</v>
      </c>
      <c r="G1" s="46" t="s">
        <v>61</v>
      </c>
      <c r="H1" s="47" t="s">
        <v>62</v>
      </c>
      <c r="I1" s="46" t="s">
        <v>129</v>
      </c>
      <c r="J1" s="342" t="s">
        <v>77</v>
      </c>
      <c r="K1" s="44"/>
      <c r="L1" s="44"/>
      <c r="M1" s="44"/>
      <c r="N1" s="44"/>
      <c r="O1" s="44"/>
      <c r="P1" s="44"/>
      <c r="Q1" s="44"/>
      <c r="R1" s="44"/>
      <c r="S1" s="44"/>
      <c r="T1" s="44"/>
      <c r="U1" s="44"/>
      <c r="V1" s="44"/>
      <c r="W1" s="44"/>
      <c r="X1" s="44"/>
      <c r="Y1" s="44"/>
    </row>
    <row r="2" spans="1:25" s="465" customFormat="1" ht="16.5" customHeight="1" x14ac:dyDescent="0.2">
      <c r="A2" s="466" t="s">
        <v>78</v>
      </c>
      <c r="B2" s="475">
        <v>2019</v>
      </c>
      <c r="C2" s="467" t="s">
        <v>38</v>
      </c>
      <c r="D2" s="467" t="s">
        <v>979</v>
      </c>
      <c r="E2" s="467" t="s">
        <v>103</v>
      </c>
      <c r="F2" s="459"/>
      <c r="G2" s="476">
        <v>244479</v>
      </c>
      <c r="H2" s="476">
        <f t="shared" ref="H2:H13" si="0">G2/6.91</f>
        <v>35380.463096960928</v>
      </c>
      <c r="I2" s="477">
        <f>G2/'Total Revenue (Millions)'!D70*100</f>
        <v>37.81987222127686</v>
      </c>
      <c r="J2" s="455" t="s">
        <v>1279</v>
      </c>
      <c r="K2" s="478"/>
      <c r="L2" s="478"/>
      <c r="M2" s="478"/>
      <c r="N2" s="478"/>
      <c r="O2" s="478"/>
      <c r="P2" s="478"/>
      <c r="Q2" s="478"/>
      <c r="R2" s="478"/>
      <c r="S2" s="478"/>
      <c r="T2" s="478"/>
      <c r="U2" s="478"/>
      <c r="V2" s="478"/>
      <c r="W2" s="478"/>
      <c r="X2" s="478"/>
      <c r="Y2" s="478"/>
    </row>
    <row r="3" spans="1:25" ht="16.5" customHeight="1" x14ac:dyDescent="0.2">
      <c r="A3" s="16" t="s">
        <v>78</v>
      </c>
      <c r="B3" s="23">
        <v>2019</v>
      </c>
      <c r="C3" s="66" t="s">
        <v>38</v>
      </c>
      <c r="D3" s="66" t="s">
        <v>987</v>
      </c>
      <c r="E3" s="552" t="s">
        <v>1280</v>
      </c>
      <c r="F3" s="551"/>
      <c r="G3" s="28">
        <v>72000</v>
      </c>
      <c r="H3" s="28">
        <f t="shared" si="0"/>
        <v>10419.681620839363</v>
      </c>
      <c r="I3" s="343">
        <f>G3/'Total Revenue (Millions)'!D70*100</f>
        <v>11.138096932382471</v>
      </c>
      <c r="J3" s="3" t="s">
        <v>1281</v>
      </c>
      <c r="K3" s="57"/>
      <c r="L3" s="57"/>
      <c r="M3" s="57"/>
      <c r="N3" s="57"/>
      <c r="O3" s="57"/>
      <c r="P3" s="57"/>
      <c r="Q3" s="57"/>
      <c r="R3" s="57"/>
      <c r="S3" s="57"/>
      <c r="T3" s="57"/>
      <c r="U3" s="57"/>
      <c r="V3" s="57"/>
      <c r="W3" s="57"/>
      <c r="X3" s="57"/>
      <c r="Y3" s="57"/>
    </row>
    <row r="4" spans="1:25" ht="16.5" customHeight="1" x14ac:dyDescent="0.2">
      <c r="A4" s="16" t="s">
        <v>78</v>
      </c>
      <c r="B4" s="23">
        <v>2019</v>
      </c>
      <c r="C4" s="66" t="s">
        <v>38</v>
      </c>
      <c r="D4" s="66" t="s">
        <v>973</v>
      </c>
      <c r="E4" s="66" t="s">
        <v>109</v>
      </c>
      <c r="F4" s="85"/>
      <c r="G4" s="28">
        <v>70038</v>
      </c>
      <c r="H4" s="28">
        <f t="shared" si="0"/>
        <v>10135.74529667149</v>
      </c>
      <c r="I4" s="343">
        <f>G4/'Total Revenue (Millions)'!D70*100</f>
        <v>10.834583790975048</v>
      </c>
      <c r="J4" s="3" t="s">
        <v>1282</v>
      </c>
      <c r="K4" s="57"/>
      <c r="L4" s="57"/>
      <c r="M4" s="57"/>
      <c r="N4" s="57"/>
      <c r="O4" s="57"/>
      <c r="P4" s="57"/>
      <c r="Q4" s="57"/>
      <c r="R4" s="57"/>
      <c r="S4" s="57"/>
      <c r="T4" s="57"/>
      <c r="U4" s="57"/>
      <c r="V4" s="57"/>
      <c r="W4" s="57"/>
      <c r="X4" s="57"/>
      <c r="Y4" s="57"/>
    </row>
    <row r="5" spans="1:25" ht="16.5" customHeight="1" x14ac:dyDescent="0.2">
      <c r="A5" s="16" t="s">
        <v>78</v>
      </c>
      <c r="B5" s="23">
        <v>2019</v>
      </c>
      <c r="C5" s="66" t="s">
        <v>38</v>
      </c>
      <c r="D5" s="68" t="s">
        <v>976</v>
      </c>
      <c r="E5" s="68" t="s">
        <v>717</v>
      </c>
      <c r="F5" s="99"/>
      <c r="G5" s="28">
        <v>68377</v>
      </c>
      <c r="H5" s="28">
        <f t="shared" si="0"/>
        <v>9895.369030390737</v>
      </c>
      <c r="I5" s="343">
        <f>G5/'Total Revenue (Millions)'!D70*100</f>
        <v>10.577634082576614</v>
      </c>
      <c r="J5" s="43" t="s">
        <v>1283</v>
      </c>
      <c r="K5" s="57"/>
      <c r="L5" s="57"/>
      <c r="M5" s="57"/>
      <c r="N5" s="57"/>
      <c r="O5" s="57"/>
      <c r="P5" s="57"/>
      <c r="Q5" s="57"/>
      <c r="R5" s="57"/>
      <c r="S5" s="57"/>
      <c r="T5" s="57"/>
      <c r="U5" s="57"/>
      <c r="V5" s="57"/>
      <c r="W5" s="57"/>
      <c r="X5" s="57"/>
      <c r="Y5" s="57"/>
    </row>
    <row r="6" spans="1:25" ht="16.5" customHeight="1" x14ac:dyDescent="0.2">
      <c r="A6" s="16" t="s">
        <v>78</v>
      </c>
      <c r="B6" s="16">
        <v>2019</v>
      </c>
      <c r="C6" s="66" t="s">
        <v>38</v>
      </c>
      <c r="D6" s="66" t="s">
        <v>1284</v>
      </c>
      <c r="E6" s="68" t="s">
        <v>1285</v>
      </c>
      <c r="F6" s="99"/>
      <c r="G6" s="28">
        <v>42680</v>
      </c>
      <c r="H6" s="28">
        <f t="shared" si="0"/>
        <v>6176.5557163531112</v>
      </c>
      <c r="I6" s="343">
        <f>G6/'Total Revenue (Millions)'!D70*100</f>
        <v>6.6024163482511637</v>
      </c>
      <c r="J6" s="3" t="s">
        <v>1286</v>
      </c>
      <c r="K6" s="57"/>
      <c r="L6" s="57"/>
      <c r="M6" s="57"/>
      <c r="N6" s="57"/>
      <c r="O6" s="57"/>
      <c r="P6" s="57"/>
      <c r="Q6" s="57"/>
      <c r="R6" s="57"/>
      <c r="S6" s="57"/>
      <c r="T6" s="57"/>
      <c r="U6" s="57"/>
      <c r="V6" s="57"/>
      <c r="W6" s="57"/>
      <c r="X6" s="57"/>
      <c r="Y6" s="57"/>
    </row>
    <row r="7" spans="1:25" ht="16.5" customHeight="1" x14ac:dyDescent="0.2">
      <c r="A7" s="16" t="s">
        <v>78</v>
      </c>
      <c r="B7" s="23">
        <v>2019</v>
      </c>
      <c r="C7" s="66" t="s">
        <v>38</v>
      </c>
      <c r="D7" s="66" t="s">
        <v>1287</v>
      </c>
      <c r="E7" s="68" t="s">
        <v>110</v>
      </c>
      <c r="F7" s="99"/>
      <c r="G7" s="28">
        <v>26814</v>
      </c>
      <c r="H7" s="28">
        <f t="shared" si="0"/>
        <v>3880.4630969609261</v>
      </c>
      <c r="I7" s="343">
        <f>G7/'Total Revenue (Millions)'!D70*100</f>
        <v>4.148012932568105</v>
      </c>
      <c r="J7" s="3" t="s">
        <v>1288</v>
      </c>
      <c r="K7" s="57"/>
      <c r="L7" s="57"/>
      <c r="M7" s="57"/>
      <c r="N7" s="57"/>
      <c r="O7" s="57"/>
      <c r="P7" s="57"/>
      <c r="Q7" s="57"/>
      <c r="R7" s="57"/>
      <c r="S7" s="57"/>
      <c r="T7" s="57"/>
      <c r="U7" s="57"/>
      <c r="V7" s="57"/>
      <c r="W7" s="57"/>
      <c r="X7" s="57"/>
      <c r="Y7" s="57"/>
    </row>
    <row r="8" spans="1:25" ht="16.5" customHeight="1" x14ac:dyDescent="0.2">
      <c r="A8" s="16" t="s">
        <v>78</v>
      </c>
      <c r="B8" s="23">
        <v>2019</v>
      </c>
      <c r="C8" s="66" t="s">
        <v>38</v>
      </c>
      <c r="D8" s="66" t="s">
        <v>1209</v>
      </c>
      <c r="E8" s="68" t="s">
        <v>117</v>
      </c>
      <c r="F8" s="8"/>
      <c r="G8" s="28">
        <v>10574</v>
      </c>
      <c r="H8" s="28">
        <v>1530.21</v>
      </c>
      <c r="I8" s="343">
        <f>G8/'Total Revenue (Millions)'!D70*100</f>
        <v>1.6357532911529478</v>
      </c>
      <c r="J8" s="3" t="s">
        <v>1294</v>
      </c>
      <c r="K8" s="57"/>
      <c r="L8" s="57"/>
      <c r="M8" s="57"/>
      <c r="N8" s="57"/>
      <c r="O8" s="57"/>
      <c r="P8" s="57"/>
      <c r="Q8" s="57"/>
      <c r="R8" s="57"/>
      <c r="S8" s="57"/>
      <c r="T8" s="57"/>
      <c r="U8" s="57"/>
      <c r="V8" s="57"/>
      <c r="W8" s="57"/>
      <c r="X8" s="57"/>
      <c r="Y8" s="57"/>
    </row>
    <row r="9" spans="1:25" ht="16.5" customHeight="1" x14ac:dyDescent="0.2">
      <c r="A9" s="16" t="s">
        <v>78</v>
      </c>
      <c r="B9" s="23">
        <v>2019</v>
      </c>
      <c r="C9" s="66" t="s">
        <v>38</v>
      </c>
      <c r="D9" s="66" t="s">
        <v>973</v>
      </c>
      <c r="E9" s="68" t="s">
        <v>974</v>
      </c>
      <c r="F9" s="99"/>
      <c r="G9" s="28">
        <v>8271</v>
      </c>
      <c r="H9" s="28">
        <f t="shared" si="0"/>
        <v>1196.9609261939218</v>
      </c>
      <c r="I9" s="343">
        <f>G9/'Total Revenue (Millions)'!D70*100</f>
        <v>1.2794888851074362</v>
      </c>
      <c r="J9" s="3" t="s">
        <v>1289</v>
      </c>
      <c r="K9" s="57"/>
      <c r="L9" s="57"/>
      <c r="M9" s="57"/>
      <c r="N9" s="57"/>
      <c r="O9" s="57"/>
      <c r="P9" s="57"/>
      <c r="Q9" s="57"/>
      <c r="R9" s="57"/>
      <c r="S9" s="57"/>
      <c r="T9" s="57"/>
      <c r="U9" s="57"/>
      <c r="V9" s="57"/>
      <c r="W9" s="57"/>
      <c r="X9" s="57"/>
      <c r="Y9" s="57"/>
    </row>
    <row r="10" spans="1:25" ht="16.5" customHeight="1" x14ac:dyDescent="0.2">
      <c r="A10" s="16" t="s">
        <v>78</v>
      </c>
      <c r="B10" s="23">
        <v>2019</v>
      </c>
      <c r="C10" s="66" t="s">
        <v>38</v>
      </c>
      <c r="D10" s="66" t="s">
        <v>1290</v>
      </c>
      <c r="E10" s="68" t="s">
        <v>114</v>
      </c>
      <c r="F10" s="85"/>
      <c r="G10" s="28">
        <v>7419</v>
      </c>
      <c r="H10" s="28">
        <f t="shared" si="0"/>
        <v>1073.6613603473227</v>
      </c>
      <c r="I10" s="343">
        <f>G10/'Total Revenue (Millions)'!D70*100</f>
        <v>1.147688071407577</v>
      </c>
      <c r="J10" s="3" t="s">
        <v>1291</v>
      </c>
      <c r="K10" s="57"/>
      <c r="L10" s="57"/>
      <c r="M10" s="57"/>
      <c r="N10" s="57"/>
      <c r="O10" s="57"/>
      <c r="P10" s="57"/>
      <c r="Q10" s="57"/>
      <c r="R10" s="57"/>
      <c r="S10" s="57"/>
      <c r="T10" s="57"/>
      <c r="U10" s="57"/>
      <c r="V10" s="57"/>
      <c r="W10" s="57"/>
      <c r="X10" s="57"/>
      <c r="Y10" s="57"/>
    </row>
    <row r="11" spans="1:25" ht="16.5" customHeight="1" x14ac:dyDescent="0.2">
      <c r="A11" s="16" t="s">
        <v>78</v>
      </c>
      <c r="B11" s="23">
        <v>2019</v>
      </c>
      <c r="C11" s="66" t="s">
        <v>38</v>
      </c>
      <c r="D11" s="66" t="s">
        <v>123</v>
      </c>
      <c r="E11" s="68" t="s">
        <v>123</v>
      </c>
      <c r="F11" s="85"/>
      <c r="G11" s="28">
        <v>4937.7</v>
      </c>
      <c r="H11" s="28">
        <v>714.6</v>
      </c>
      <c r="I11" s="343">
        <f>G11/'Total Revenue (Millions)'!D70*100</f>
        <v>0.7638414058753461</v>
      </c>
      <c r="J11" s="453" t="s">
        <v>1584</v>
      </c>
      <c r="K11" s="57"/>
      <c r="L11" s="57" t="s">
        <v>1584</v>
      </c>
      <c r="M11" s="57"/>
      <c r="N11" s="57"/>
      <c r="O11" s="57"/>
      <c r="P11" s="57"/>
      <c r="Q11" s="57"/>
      <c r="R11" s="57"/>
      <c r="S11" s="57"/>
      <c r="T11" s="57"/>
      <c r="U11" s="57"/>
      <c r="V11" s="57"/>
      <c r="W11" s="57"/>
      <c r="X11" s="57"/>
      <c r="Y11" s="57"/>
    </row>
    <row r="12" spans="1:25" ht="16.5" customHeight="1" x14ac:dyDescent="0.2">
      <c r="A12" s="16" t="s">
        <v>78</v>
      </c>
      <c r="B12" s="23">
        <v>2019</v>
      </c>
      <c r="C12" s="66" t="s">
        <v>38</v>
      </c>
      <c r="D12" s="66" t="s">
        <v>982</v>
      </c>
      <c r="E12" s="552" t="s">
        <v>983</v>
      </c>
      <c r="F12" s="551"/>
      <c r="G12" s="28">
        <v>3350</v>
      </c>
      <c r="H12" s="28">
        <f t="shared" si="0"/>
        <v>484.80463096960926</v>
      </c>
      <c r="I12" s="343">
        <f>G12/'Total Revenue (Millions)'!D70*100</f>
        <v>0.51823089893723995</v>
      </c>
      <c r="J12" s="3" t="s">
        <v>1292</v>
      </c>
      <c r="K12" s="57"/>
      <c r="L12" s="57"/>
      <c r="M12" s="57"/>
      <c r="N12" s="57"/>
      <c r="O12" s="57"/>
      <c r="P12" s="57"/>
      <c r="Q12" s="57"/>
      <c r="R12" s="57"/>
      <c r="S12" s="57"/>
      <c r="T12" s="57"/>
      <c r="U12" s="57"/>
      <c r="V12" s="57"/>
      <c r="W12" s="57"/>
      <c r="X12" s="57"/>
      <c r="Y12" s="57"/>
    </row>
    <row r="13" spans="1:25" ht="16.5" customHeight="1" x14ac:dyDescent="0.2">
      <c r="A13" s="16" t="s">
        <v>78</v>
      </c>
      <c r="B13" s="23">
        <v>2019</v>
      </c>
      <c r="C13" s="66" t="s">
        <v>38</v>
      </c>
      <c r="D13" s="66" t="s">
        <v>985</v>
      </c>
      <c r="E13" s="68" t="s">
        <v>115</v>
      </c>
      <c r="F13" s="85"/>
      <c r="G13" s="28">
        <v>817</v>
      </c>
      <c r="H13" s="28">
        <f t="shared" si="0"/>
        <v>118.23444283646889</v>
      </c>
      <c r="I13" s="343">
        <f>G13/'Total Revenue (Millions)'!D70*100</f>
        <v>0.12638646102439552</v>
      </c>
      <c r="J13" s="3" t="s">
        <v>1293</v>
      </c>
      <c r="K13" s="57"/>
      <c r="L13" s="57"/>
      <c r="M13" s="57"/>
      <c r="N13" s="57"/>
      <c r="O13" s="57"/>
      <c r="P13" s="57"/>
      <c r="Q13" s="57"/>
      <c r="R13" s="57"/>
      <c r="S13" s="57"/>
      <c r="T13" s="57"/>
      <c r="U13" s="57"/>
      <c r="V13" s="57"/>
      <c r="W13" s="57"/>
      <c r="X13" s="57"/>
      <c r="Y13" s="57"/>
    </row>
    <row r="14" spans="1:25" ht="16.5" customHeight="1" x14ac:dyDescent="0.2">
      <c r="A14" s="16" t="s">
        <v>78</v>
      </c>
      <c r="B14" s="23">
        <v>2019</v>
      </c>
      <c r="C14" s="66" t="s">
        <v>38</v>
      </c>
      <c r="D14" s="66" t="s">
        <v>1223</v>
      </c>
      <c r="E14" s="68" t="s">
        <v>1223</v>
      </c>
      <c r="F14" s="85"/>
      <c r="G14" s="28">
        <f>'Total Revenue (Millions)'!D70-(SUM(G2:G13))</f>
        <v>86673.300000000047</v>
      </c>
      <c r="H14" s="28">
        <f>G14/6.91</f>
        <v>12543.169319826346</v>
      </c>
      <c r="I14" s="343">
        <f>G14/'Total Revenue (Millions)'!D70*100</f>
        <v>13.407994678464807</v>
      </c>
      <c r="J14" s="3" t="s">
        <v>1295</v>
      </c>
      <c r="K14" s="57"/>
      <c r="L14" s="57"/>
      <c r="M14" s="57"/>
      <c r="N14" s="57"/>
      <c r="O14" s="57"/>
      <c r="P14" s="57"/>
      <c r="Q14" s="57"/>
      <c r="R14" s="57"/>
      <c r="S14" s="57"/>
      <c r="T14" s="57"/>
      <c r="U14" s="57"/>
      <c r="V14" s="57"/>
      <c r="W14" s="57"/>
      <c r="X14" s="57"/>
      <c r="Y14" s="57"/>
    </row>
    <row r="15" spans="1:25" s="465" customFormat="1" ht="16.5" customHeight="1" x14ac:dyDescent="0.2">
      <c r="A15" s="466" t="s">
        <v>78</v>
      </c>
      <c r="B15" s="475">
        <v>2020</v>
      </c>
      <c r="C15" s="467" t="s">
        <v>38</v>
      </c>
      <c r="D15" s="467" t="s">
        <v>979</v>
      </c>
      <c r="E15" s="467" t="s">
        <v>103</v>
      </c>
      <c r="F15" s="459"/>
      <c r="G15" s="476">
        <v>304543</v>
      </c>
      <c r="H15" s="476">
        <f t="shared" ref="H15:H27" si="1">G15/6.9</f>
        <v>44136.666666666664</v>
      </c>
      <c r="I15" s="477">
        <f>G15/'Total Revenue (Millions)'!D71*100</f>
        <v>39.726972697269723</v>
      </c>
      <c r="J15" s="455" t="s">
        <v>1296</v>
      </c>
      <c r="K15" s="478"/>
      <c r="L15" s="478"/>
      <c r="M15" s="478"/>
      <c r="N15" s="478"/>
      <c r="O15" s="478"/>
      <c r="P15" s="478"/>
      <c r="Q15" s="478"/>
      <c r="R15" s="478"/>
      <c r="S15" s="478"/>
      <c r="T15" s="478"/>
      <c r="U15" s="478"/>
      <c r="V15" s="478"/>
      <c r="W15" s="478"/>
      <c r="X15" s="478"/>
      <c r="Y15" s="478"/>
    </row>
    <row r="16" spans="1:25" ht="16.5" customHeight="1" x14ac:dyDescent="0.2">
      <c r="A16" s="16" t="s">
        <v>78</v>
      </c>
      <c r="B16" s="23">
        <v>2020</v>
      </c>
      <c r="C16" s="66" t="s">
        <v>38</v>
      </c>
      <c r="D16" s="66" t="s">
        <v>987</v>
      </c>
      <c r="E16" s="552" t="s">
        <v>1280</v>
      </c>
      <c r="F16" s="551"/>
      <c r="G16" s="28">
        <v>180000</v>
      </c>
      <c r="H16" s="28">
        <f t="shared" si="1"/>
        <v>26086.956521739128</v>
      </c>
      <c r="I16" s="343">
        <f>G16/'Total Revenue (Millions)'!D71*100</f>
        <v>23.480608930458263</v>
      </c>
      <c r="J16" s="344" t="s">
        <v>1297</v>
      </c>
      <c r="K16" s="57"/>
      <c r="L16" s="57"/>
      <c r="M16" s="57"/>
      <c r="N16" s="57"/>
      <c r="O16" s="57"/>
      <c r="P16" s="57"/>
      <c r="Q16" s="57"/>
      <c r="R16" s="57"/>
      <c r="S16" s="57"/>
      <c r="T16" s="57"/>
      <c r="U16" s="57"/>
      <c r="V16" s="57"/>
      <c r="W16" s="57"/>
      <c r="X16" s="57"/>
      <c r="Y16" s="57"/>
    </row>
    <row r="17" spans="1:25" ht="16.5" customHeight="1" x14ac:dyDescent="0.2">
      <c r="A17" s="16" t="s">
        <v>78</v>
      </c>
      <c r="B17" s="23">
        <v>2020</v>
      </c>
      <c r="C17" s="66" t="s">
        <v>38</v>
      </c>
      <c r="D17" s="68" t="s">
        <v>976</v>
      </c>
      <c r="E17" s="68" t="s">
        <v>717</v>
      </c>
      <c r="F17" s="85"/>
      <c r="G17" s="28">
        <v>82271</v>
      </c>
      <c r="H17" s="28">
        <f t="shared" si="1"/>
        <v>11923.333333333332</v>
      </c>
      <c r="I17" s="343">
        <f>G17/'Total Revenue (Millions)'!D71*100</f>
        <v>10.732073207320731</v>
      </c>
      <c r="J17" s="43" t="s">
        <v>1298</v>
      </c>
      <c r="K17" s="57"/>
      <c r="L17" s="57"/>
      <c r="M17" s="57"/>
      <c r="N17" s="57"/>
      <c r="O17" s="57"/>
      <c r="P17" s="57"/>
      <c r="Q17" s="57"/>
      <c r="R17" s="57"/>
      <c r="S17" s="57"/>
      <c r="T17" s="57"/>
      <c r="U17" s="57"/>
      <c r="V17" s="57"/>
      <c r="W17" s="57"/>
      <c r="X17" s="57"/>
      <c r="Y17" s="57"/>
    </row>
    <row r="18" spans="1:25" ht="16.5" customHeight="1" x14ac:dyDescent="0.2">
      <c r="A18" s="16" t="s">
        <v>78</v>
      </c>
      <c r="B18" s="23">
        <v>2020</v>
      </c>
      <c r="C18" s="66" t="s">
        <v>38</v>
      </c>
      <c r="D18" s="66" t="s">
        <v>973</v>
      </c>
      <c r="E18" s="66" t="s">
        <v>109</v>
      </c>
      <c r="F18" s="85"/>
      <c r="G18" s="28">
        <v>72840</v>
      </c>
      <c r="H18" s="28">
        <f t="shared" si="1"/>
        <v>10556.521739130434</v>
      </c>
      <c r="I18" s="343">
        <f>G18/'Total Revenue (Millions)'!D71*100</f>
        <v>9.501819747192112</v>
      </c>
      <c r="J18" s="3" t="s">
        <v>1299</v>
      </c>
      <c r="K18" s="57"/>
      <c r="L18" s="57"/>
      <c r="M18" s="57"/>
      <c r="N18" s="57"/>
      <c r="O18" s="57"/>
      <c r="P18" s="57"/>
      <c r="Q18" s="57"/>
      <c r="R18" s="57"/>
      <c r="S18" s="57"/>
      <c r="T18" s="57"/>
      <c r="U18" s="57"/>
      <c r="V18" s="57"/>
      <c r="W18" s="57"/>
      <c r="X18" s="57"/>
      <c r="Y18" s="57"/>
    </row>
    <row r="19" spans="1:25" ht="16.5" customHeight="1" x14ac:dyDescent="0.2">
      <c r="A19" s="16" t="s">
        <v>78</v>
      </c>
      <c r="B19" s="16">
        <v>2020</v>
      </c>
      <c r="C19" s="66" t="s">
        <v>38</v>
      </c>
      <c r="D19" s="66" t="s">
        <v>1284</v>
      </c>
      <c r="E19" s="68" t="s">
        <v>1285</v>
      </c>
      <c r="F19" s="99"/>
      <c r="G19" s="28">
        <v>53473</v>
      </c>
      <c r="H19" s="28">
        <f t="shared" si="1"/>
        <v>7749.710144927536</v>
      </c>
      <c r="I19" s="343">
        <f>G19/'Total Revenue (Millions)'!D71*100</f>
        <v>6.975436674102192</v>
      </c>
      <c r="J19" s="3" t="s">
        <v>1286</v>
      </c>
      <c r="K19" s="57"/>
      <c r="L19" s="57"/>
      <c r="M19" s="57"/>
      <c r="N19" s="57"/>
      <c r="O19" s="57"/>
      <c r="P19" s="57"/>
      <c r="Q19" s="57"/>
      <c r="R19" s="57"/>
      <c r="S19" s="57"/>
      <c r="T19" s="57"/>
      <c r="U19" s="57"/>
      <c r="V19" s="57"/>
      <c r="W19" s="57"/>
      <c r="X19" s="57"/>
      <c r="Y19" s="57"/>
    </row>
    <row r="20" spans="1:25" ht="16.5" customHeight="1" x14ac:dyDescent="0.2">
      <c r="A20" s="16" t="s">
        <v>78</v>
      </c>
      <c r="B20" s="23">
        <v>2020</v>
      </c>
      <c r="C20" s="66" t="s">
        <v>38</v>
      </c>
      <c r="D20" s="66" t="s">
        <v>1287</v>
      </c>
      <c r="E20" s="66" t="s">
        <v>110</v>
      </c>
      <c r="F20" s="99"/>
      <c r="G20" s="28">
        <v>47954</v>
      </c>
      <c r="H20" s="28">
        <f t="shared" si="1"/>
        <v>6949.855072463768</v>
      </c>
      <c r="I20" s="343">
        <f>G20/'Total Revenue (Millions)'!D71*100</f>
        <v>6.2554951147288635</v>
      </c>
      <c r="J20" s="3" t="s">
        <v>1300</v>
      </c>
      <c r="K20" s="57"/>
      <c r="L20" s="57"/>
      <c r="M20" s="57"/>
      <c r="N20" s="57"/>
      <c r="O20" s="57"/>
      <c r="P20" s="57"/>
      <c r="Q20" s="57"/>
      <c r="R20" s="57"/>
      <c r="S20" s="57"/>
      <c r="T20" s="57"/>
      <c r="U20" s="57"/>
      <c r="V20" s="57"/>
      <c r="W20" s="57"/>
      <c r="X20" s="57"/>
      <c r="Y20" s="57"/>
    </row>
    <row r="21" spans="1:25" ht="16.5" customHeight="1" x14ac:dyDescent="0.2">
      <c r="A21" s="16" t="s">
        <v>78</v>
      </c>
      <c r="B21" s="23">
        <v>2020</v>
      </c>
      <c r="C21" s="66" t="s">
        <v>38</v>
      </c>
      <c r="D21" s="66" t="s">
        <v>1290</v>
      </c>
      <c r="E21" s="68" t="s">
        <v>114</v>
      </c>
      <c r="F21" s="99"/>
      <c r="G21" s="28">
        <v>21855</v>
      </c>
      <c r="H21" s="28">
        <f t="shared" si="1"/>
        <v>3167.391304347826</v>
      </c>
      <c r="I21" s="343">
        <f>G21/'Total Revenue (Millions)'!D71*100</f>
        <v>2.8509372676398073</v>
      </c>
      <c r="J21" s="3" t="s">
        <v>1301</v>
      </c>
      <c r="K21" s="57"/>
      <c r="L21" s="57"/>
      <c r="M21" s="57"/>
      <c r="N21" s="57"/>
      <c r="O21" s="57"/>
      <c r="P21" s="57"/>
      <c r="Q21" s="57"/>
      <c r="R21" s="57"/>
      <c r="S21" s="57"/>
      <c r="T21" s="57"/>
      <c r="U21" s="57"/>
      <c r="V21" s="57"/>
      <c r="W21" s="57"/>
      <c r="X21" s="57"/>
      <c r="Y21" s="57"/>
    </row>
    <row r="22" spans="1:25" ht="16.5" customHeight="1" x14ac:dyDescent="0.2">
      <c r="A22" s="16" t="s">
        <v>78</v>
      </c>
      <c r="B22" s="23">
        <v>2020</v>
      </c>
      <c r="C22" s="66" t="s">
        <v>38</v>
      </c>
      <c r="D22" s="66" t="s">
        <v>123</v>
      </c>
      <c r="E22" s="68" t="s">
        <v>123</v>
      </c>
      <c r="F22" s="99"/>
      <c r="G22" s="28">
        <v>18908</v>
      </c>
      <c r="H22" s="28">
        <f t="shared" si="1"/>
        <v>2740.2898550724635</v>
      </c>
      <c r="I22" s="343">
        <f>G22/'Total Revenue (Millions)'!D71*100</f>
        <v>2.4665075203172493</v>
      </c>
      <c r="J22" s="3" t="s">
        <v>1581</v>
      </c>
      <c r="K22" s="57"/>
      <c r="L22" s="57"/>
      <c r="M22" s="57"/>
      <c r="N22" s="57"/>
      <c r="O22" s="57"/>
      <c r="P22" s="57"/>
      <c r="Q22" s="57"/>
      <c r="R22" s="57"/>
      <c r="S22" s="57"/>
      <c r="T22" s="57"/>
      <c r="U22" s="57"/>
      <c r="V22" s="57"/>
      <c r="W22" s="57"/>
      <c r="X22" s="57"/>
      <c r="Y22" s="57"/>
    </row>
    <row r="23" spans="1:25" ht="16.5" customHeight="1" x14ac:dyDescent="0.2">
      <c r="A23" s="16" t="s">
        <v>78</v>
      </c>
      <c r="B23" s="23">
        <v>2020</v>
      </c>
      <c r="C23" s="66" t="s">
        <v>38</v>
      </c>
      <c r="D23" s="66" t="s">
        <v>1209</v>
      </c>
      <c r="E23" s="68" t="s">
        <v>117</v>
      </c>
      <c r="F23" s="8"/>
      <c r="G23" s="28">
        <v>10254</v>
      </c>
      <c r="H23" s="28">
        <f t="shared" si="1"/>
        <v>1486.086956521739</v>
      </c>
      <c r="I23" s="343">
        <f>G23/'Total Revenue (Millions)'!D71*100</f>
        <v>1.3376120220717724</v>
      </c>
      <c r="J23" s="3" t="s">
        <v>1294</v>
      </c>
      <c r="K23" s="57"/>
      <c r="L23" s="57"/>
      <c r="M23" s="57"/>
      <c r="N23" s="57"/>
      <c r="O23" s="57"/>
      <c r="P23" s="57"/>
      <c r="Q23" s="57"/>
      <c r="R23" s="57"/>
      <c r="S23" s="57"/>
      <c r="T23" s="57"/>
      <c r="U23" s="57"/>
      <c r="V23" s="57"/>
      <c r="W23" s="57"/>
      <c r="X23" s="57"/>
      <c r="Y23" s="57"/>
    </row>
    <row r="24" spans="1:25" ht="16.5" customHeight="1" x14ac:dyDescent="0.2">
      <c r="A24" s="16" t="s">
        <v>78</v>
      </c>
      <c r="B24" s="23">
        <v>2020</v>
      </c>
      <c r="C24" s="66" t="s">
        <v>38</v>
      </c>
      <c r="D24" s="66" t="s">
        <v>973</v>
      </c>
      <c r="E24" s="68" t="s">
        <v>974</v>
      </c>
      <c r="F24" s="99"/>
      <c r="G24" s="28">
        <v>6822</v>
      </c>
      <c r="H24" s="28">
        <f t="shared" si="1"/>
        <v>988.695652173913</v>
      </c>
      <c r="I24" s="343">
        <f>G24/'Total Revenue (Millions)'!D71*100</f>
        <v>0.88991507846436813</v>
      </c>
      <c r="J24" s="3" t="s">
        <v>1302</v>
      </c>
      <c r="K24" s="57"/>
      <c r="L24" s="57"/>
      <c r="M24" s="57"/>
      <c r="N24" s="57"/>
      <c r="O24" s="57"/>
      <c r="P24" s="57"/>
      <c r="Q24" s="57"/>
      <c r="R24" s="57"/>
      <c r="S24" s="57"/>
      <c r="T24" s="57"/>
      <c r="U24" s="57"/>
      <c r="V24" s="57"/>
      <c r="W24" s="57"/>
      <c r="X24" s="57"/>
      <c r="Y24" s="57"/>
    </row>
    <row r="25" spans="1:25" ht="16.5" customHeight="1" x14ac:dyDescent="0.2">
      <c r="A25" s="16" t="s">
        <v>78</v>
      </c>
      <c r="B25" s="23">
        <v>2020</v>
      </c>
      <c r="C25" s="66" t="s">
        <v>38</v>
      </c>
      <c r="D25" s="66" t="s">
        <v>982</v>
      </c>
      <c r="E25" s="552" t="s">
        <v>983</v>
      </c>
      <c r="F25" s="551"/>
      <c r="G25" s="28">
        <v>4140</v>
      </c>
      <c r="H25" s="28">
        <f t="shared" si="1"/>
        <v>600</v>
      </c>
      <c r="I25" s="343">
        <f>G25/'Total Revenue (Millions)'!D71*100</f>
        <v>0.54005400540054005</v>
      </c>
      <c r="J25" s="3" t="s">
        <v>1292</v>
      </c>
      <c r="K25" s="57"/>
      <c r="L25" s="57"/>
      <c r="M25" s="57"/>
      <c r="N25" s="57"/>
      <c r="O25" s="57"/>
      <c r="P25" s="57"/>
      <c r="Q25" s="57"/>
      <c r="R25" s="57"/>
      <c r="S25" s="57"/>
      <c r="T25" s="57"/>
      <c r="U25" s="57"/>
      <c r="V25" s="57"/>
      <c r="W25" s="57"/>
      <c r="X25" s="57"/>
      <c r="Y25" s="57"/>
    </row>
    <row r="26" spans="1:25" ht="16.5" customHeight="1" x14ac:dyDescent="0.2">
      <c r="A26" s="16" t="s">
        <v>78</v>
      </c>
      <c r="B26" s="23">
        <v>2020</v>
      </c>
      <c r="C26" s="66" t="s">
        <v>38</v>
      </c>
      <c r="D26" s="66" t="s">
        <v>985</v>
      </c>
      <c r="E26" s="68" t="s">
        <v>115</v>
      </c>
      <c r="F26" s="99"/>
      <c r="G26" s="28">
        <v>1843</v>
      </c>
      <c r="H26" s="28">
        <f t="shared" si="1"/>
        <v>267.10144927536231</v>
      </c>
      <c r="I26" s="343">
        <f>G26/'Total Revenue (Millions)'!D71*100</f>
        <v>0.24041534588241431</v>
      </c>
      <c r="J26" s="3" t="s">
        <v>1303</v>
      </c>
      <c r="K26" s="57"/>
      <c r="L26" s="57"/>
      <c r="M26" s="57"/>
      <c r="N26" s="57"/>
      <c r="O26" s="57"/>
      <c r="P26" s="57"/>
      <c r="Q26" s="57"/>
      <c r="R26" s="57"/>
      <c r="S26" s="57"/>
      <c r="T26" s="57"/>
      <c r="U26" s="57"/>
      <c r="V26" s="57"/>
      <c r="W26" s="57"/>
      <c r="X26" s="57"/>
      <c r="Y26" s="57"/>
    </row>
    <row r="27" spans="1:25" ht="16.5" customHeight="1" x14ac:dyDescent="0.2">
      <c r="A27" s="16" t="s">
        <v>78</v>
      </c>
      <c r="B27" s="23">
        <v>2020</v>
      </c>
      <c r="C27" s="66" t="s">
        <v>38</v>
      </c>
      <c r="D27" s="66" t="s">
        <v>1223</v>
      </c>
      <c r="E27" s="68" t="s">
        <v>1223</v>
      </c>
      <c r="F27" s="99"/>
      <c r="G27" s="28">
        <f>'Total Revenue (Millions)'!D71-(SUM(G15:G26))</f>
        <v>-38313</v>
      </c>
      <c r="H27" s="28">
        <f t="shared" si="1"/>
        <v>-5552.608695652174</v>
      </c>
      <c r="I27" s="343">
        <f>G27/'Total Revenue (Millions)'!D71*100</f>
        <v>-4.9978476108480416</v>
      </c>
      <c r="J27" s="3" t="s">
        <v>1295</v>
      </c>
      <c r="K27" s="57"/>
      <c r="L27" s="57"/>
      <c r="M27" s="57"/>
      <c r="N27" s="57"/>
      <c r="O27" s="57"/>
      <c r="P27" s="57"/>
      <c r="Q27" s="57"/>
      <c r="R27" s="57"/>
      <c r="S27" s="57"/>
      <c r="T27" s="57"/>
      <c r="U27" s="57"/>
      <c r="V27" s="57"/>
      <c r="W27" s="57"/>
      <c r="X27" s="57"/>
      <c r="Y27" s="57"/>
    </row>
    <row r="28" spans="1:25" s="465" customFormat="1" ht="16.5" customHeight="1" x14ac:dyDescent="0.2">
      <c r="A28" s="466" t="s">
        <v>78</v>
      </c>
      <c r="B28" s="475">
        <v>2021</v>
      </c>
      <c r="C28" s="467" t="s">
        <v>38</v>
      </c>
      <c r="D28" s="467" t="s">
        <v>979</v>
      </c>
      <c r="E28" s="467" t="s">
        <v>103</v>
      </c>
      <c r="F28" s="459"/>
      <c r="G28" s="476">
        <v>315038</v>
      </c>
      <c r="H28" s="476">
        <f t="shared" ref="H28:H40" si="2">G28/6.452</f>
        <v>48827.960322380655</v>
      </c>
      <c r="I28" s="477">
        <f>G28/'Total Revenue (Millions)'!D72*100</f>
        <v>33.439264637201205</v>
      </c>
      <c r="J28" s="455" t="s">
        <v>1304</v>
      </c>
      <c r="K28" s="478"/>
      <c r="L28" s="478"/>
      <c r="M28" s="478"/>
      <c r="N28" s="478"/>
      <c r="O28" s="478"/>
      <c r="P28" s="478"/>
      <c r="Q28" s="478"/>
      <c r="R28" s="478"/>
      <c r="S28" s="478"/>
      <c r="T28" s="478"/>
      <c r="U28" s="478"/>
      <c r="V28" s="478"/>
      <c r="W28" s="478"/>
      <c r="X28" s="478"/>
      <c r="Y28" s="478"/>
    </row>
    <row r="29" spans="1:25" ht="16.5" customHeight="1" x14ac:dyDescent="0.2">
      <c r="A29" s="16" t="s">
        <v>78</v>
      </c>
      <c r="B29" s="23">
        <v>2021</v>
      </c>
      <c r="C29" s="66" t="s">
        <v>38</v>
      </c>
      <c r="D29" s="66" t="s">
        <v>987</v>
      </c>
      <c r="E29" s="552" t="s">
        <v>1280</v>
      </c>
      <c r="F29" s="551"/>
      <c r="G29" s="28">
        <v>233605</v>
      </c>
      <c r="H29" s="28">
        <f t="shared" si="2"/>
        <v>36206.60260384377</v>
      </c>
      <c r="I29" s="343">
        <f>G29/'Total Revenue (Millions)'!D72*100</f>
        <v>24.795673587228801</v>
      </c>
      <c r="J29" s="3" t="s">
        <v>1281</v>
      </c>
      <c r="K29" s="57"/>
      <c r="L29" s="57"/>
      <c r="M29" s="57"/>
      <c r="N29" s="57"/>
      <c r="O29" s="57"/>
      <c r="P29" s="57"/>
      <c r="Q29" s="57"/>
      <c r="R29" s="57"/>
      <c r="S29" s="57"/>
      <c r="T29" s="57"/>
      <c r="U29" s="57"/>
      <c r="V29" s="57"/>
      <c r="W29" s="57"/>
      <c r="X29" s="57"/>
      <c r="Y29" s="57"/>
    </row>
    <row r="30" spans="1:25" ht="16.5" customHeight="1" x14ac:dyDescent="0.2">
      <c r="A30" s="16" t="s">
        <v>78</v>
      </c>
      <c r="B30" s="23">
        <v>2021</v>
      </c>
      <c r="C30" s="66" t="s">
        <v>38</v>
      </c>
      <c r="D30" s="68" t="s">
        <v>976</v>
      </c>
      <c r="E30" s="68" t="s">
        <v>717</v>
      </c>
      <c r="F30" s="99"/>
      <c r="G30" s="28">
        <v>88666</v>
      </c>
      <c r="H30" s="28">
        <f t="shared" si="2"/>
        <v>13742.405455672661</v>
      </c>
      <c r="I30" s="343">
        <f>G30/'Total Revenue (Millions)'!D72*100</f>
        <v>9.4113276440368523</v>
      </c>
      <c r="J30" s="43" t="s">
        <v>1305</v>
      </c>
      <c r="K30" s="57"/>
      <c r="L30" s="57"/>
      <c r="M30" s="57"/>
      <c r="N30" s="57"/>
      <c r="O30" s="57"/>
      <c r="P30" s="57"/>
      <c r="Q30" s="57"/>
      <c r="R30" s="57"/>
      <c r="S30" s="57"/>
      <c r="T30" s="57"/>
      <c r="U30" s="57"/>
      <c r="V30" s="57"/>
      <c r="W30" s="57"/>
      <c r="X30" s="57"/>
      <c r="Y30" s="57"/>
    </row>
    <row r="31" spans="1:25" ht="16.5" customHeight="1" x14ac:dyDescent="0.2">
      <c r="A31" s="16" t="s">
        <v>78</v>
      </c>
      <c r="B31" s="23">
        <v>2021</v>
      </c>
      <c r="C31" s="66" t="s">
        <v>38</v>
      </c>
      <c r="D31" s="66" t="s">
        <v>1287</v>
      </c>
      <c r="E31" s="66" t="s">
        <v>110</v>
      </c>
      <c r="F31" s="99"/>
      <c r="G31" s="28">
        <v>72563</v>
      </c>
      <c r="H31" s="28">
        <f t="shared" si="2"/>
        <v>11246.590204587725</v>
      </c>
      <c r="I31" s="343">
        <f>G31/'Total Revenue (Millions)'!D72*100</f>
        <v>7.7020973973591476</v>
      </c>
      <c r="J31" s="3" t="s">
        <v>1300</v>
      </c>
      <c r="K31" s="57"/>
      <c r="L31" s="57"/>
      <c r="M31" s="57"/>
      <c r="N31" s="57"/>
      <c r="O31" s="57"/>
      <c r="P31" s="57"/>
      <c r="Q31" s="57"/>
      <c r="R31" s="57"/>
      <c r="S31" s="57"/>
      <c r="T31" s="57"/>
      <c r="U31" s="57"/>
      <c r="V31" s="57"/>
      <c r="W31" s="57"/>
      <c r="X31" s="57"/>
      <c r="Y31" s="57"/>
    </row>
    <row r="32" spans="1:25" ht="16.5" customHeight="1" x14ac:dyDescent="0.2">
      <c r="A32" s="16" t="s">
        <v>78</v>
      </c>
      <c r="B32" s="23">
        <v>2021</v>
      </c>
      <c r="C32" s="66" t="s">
        <v>38</v>
      </c>
      <c r="D32" s="66" t="s">
        <v>1284</v>
      </c>
      <c r="E32" s="68" t="s">
        <v>1285</v>
      </c>
      <c r="F32" s="99"/>
      <c r="G32" s="28">
        <v>72118</v>
      </c>
      <c r="H32" s="28">
        <f t="shared" si="2"/>
        <v>11177.619342839429</v>
      </c>
      <c r="I32" s="343">
        <f>G32/'Total Revenue (Millions)'!D72*100</f>
        <v>7.6548634993419098</v>
      </c>
      <c r="J32" s="3" t="s">
        <v>1286</v>
      </c>
      <c r="K32" s="57"/>
      <c r="L32" s="57"/>
      <c r="M32" s="57"/>
      <c r="N32" s="57"/>
      <c r="O32" s="57"/>
      <c r="P32" s="57"/>
      <c r="Q32" s="57"/>
      <c r="R32" s="57"/>
      <c r="S32" s="57"/>
      <c r="T32" s="57"/>
      <c r="U32" s="57"/>
      <c r="V32" s="57"/>
      <c r="W32" s="57"/>
      <c r="X32" s="57"/>
      <c r="Y32" s="57"/>
    </row>
    <row r="33" spans="1:25" ht="16.5" customHeight="1" x14ac:dyDescent="0.2">
      <c r="A33" s="16" t="s">
        <v>78</v>
      </c>
      <c r="B33" s="23">
        <v>2021</v>
      </c>
      <c r="C33" s="66" t="s">
        <v>38</v>
      </c>
      <c r="D33" s="66" t="s">
        <v>973</v>
      </c>
      <c r="E33" s="66" t="s">
        <v>109</v>
      </c>
      <c r="F33" s="99"/>
      <c r="G33" s="28">
        <v>66283</v>
      </c>
      <c r="H33" s="28">
        <f t="shared" si="2"/>
        <v>10273.248605083694</v>
      </c>
      <c r="I33" s="343">
        <f>G33/'Total Revenue (Millions)'!D72*100</f>
        <v>7.0355156455653214</v>
      </c>
      <c r="J33" s="3" t="s">
        <v>1299</v>
      </c>
      <c r="K33" s="57"/>
      <c r="L33" s="57"/>
      <c r="M33" s="57"/>
      <c r="N33" s="57"/>
      <c r="O33" s="57"/>
      <c r="P33" s="57"/>
      <c r="Q33" s="57"/>
      <c r="R33" s="57"/>
      <c r="S33" s="57"/>
      <c r="T33" s="57"/>
      <c r="U33" s="57"/>
      <c r="V33" s="57"/>
      <c r="W33" s="57"/>
      <c r="X33" s="57"/>
      <c r="Y33" s="57"/>
    </row>
    <row r="34" spans="1:25" ht="16.5" customHeight="1" x14ac:dyDescent="0.2">
      <c r="A34" s="16" t="s">
        <v>78</v>
      </c>
      <c r="B34" s="23">
        <v>2021</v>
      </c>
      <c r="C34" s="66" t="s">
        <v>38</v>
      </c>
      <c r="D34" s="66" t="s">
        <v>1290</v>
      </c>
      <c r="E34" s="68" t="s">
        <v>114</v>
      </c>
      <c r="F34" s="99"/>
      <c r="G34" s="28">
        <v>42665</v>
      </c>
      <c r="H34" s="28">
        <f t="shared" si="2"/>
        <v>6612.6782393056419</v>
      </c>
      <c r="I34" s="343">
        <f>G34/'Total Revenue (Millions)'!D72*100</f>
        <v>4.5286163121470731</v>
      </c>
      <c r="J34" s="3" t="s">
        <v>1306</v>
      </c>
      <c r="K34" s="57"/>
      <c r="L34" s="57"/>
      <c r="M34" s="57"/>
      <c r="N34" s="57"/>
      <c r="O34" s="57"/>
      <c r="P34" s="57"/>
      <c r="Q34" s="57"/>
      <c r="R34" s="57"/>
      <c r="S34" s="57"/>
      <c r="T34" s="57"/>
      <c r="U34" s="57"/>
      <c r="V34" s="57"/>
      <c r="W34" s="57"/>
      <c r="X34" s="57"/>
      <c r="Y34" s="57"/>
    </row>
    <row r="35" spans="1:25" ht="16.5" customHeight="1" x14ac:dyDescent="0.2">
      <c r="A35" s="16" t="s">
        <v>78</v>
      </c>
      <c r="B35" s="23">
        <v>2021</v>
      </c>
      <c r="C35" s="66" t="s">
        <v>38</v>
      </c>
      <c r="D35" s="66" t="s">
        <v>123</v>
      </c>
      <c r="E35" s="68" t="s">
        <v>123</v>
      </c>
      <c r="F35" s="99"/>
      <c r="G35" s="28">
        <v>29085</v>
      </c>
      <c r="H35" s="28">
        <f t="shared" si="2"/>
        <v>4507.9045257284561</v>
      </c>
      <c r="I35" s="343">
        <f>G35/'Total Revenue (Millions)'!D72*100</f>
        <v>3.0871863456884476</v>
      </c>
      <c r="J35" s="3" t="s">
        <v>1581</v>
      </c>
      <c r="K35" s="57"/>
      <c r="L35" s="57"/>
      <c r="M35" s="57"/>
      <c r="N35" s="57"/>
      <c r="O35" s="57"/>
      <c r="P35" s="57"/>
      <c r="Q35" s="57"/>
      <c r="R35" s="57"/>
      <c r="S35" s="57"/>
      <c r="T35" s="57"/>
      <c r="U35" s="57"/>
      <c r="V35" s="57"/>
      <c r="W35" s="57"/>
      <c r="X35" s="57"/>
      <c r="Y35" s="57"/>
    </row>
    <row r="36" spans="1:25" ht="16.5" customHeight="1" x14ac:dyDescent="0.2">
      <c r="A36" s="16" t="s">
        <v>78</v>
      </c>
      <c r="B36" s="23">
        <v>2021</v>
      </c>
      <c r="C36" s="66" t="s">
        <v>38</v>
      </c>
      <c r="D36" s="66" t="s">
        <v>1209</v>
      </c>
      <c r="E36" s="68" t="s">
        <v>117</v>
      </c>
      <c r="F36" s="3"/>
      <c r="G36" s="28">
        <v>10534</v>
      </c>
      <c r="H36" s="28">
        <f t="shared" si="2"/>
        <v>1632.6720396776193</v>
      </c>
      <c r="I36" s="343">
        <f>G36/'Total Revenue (Millions)'!D72*100</f>
        <v>1.1181165881204091</v>
      </c>
      <c r="J36" s="3" t="s">
        <v>1294</v>
      </c>
      <c r="K36" s="57"/>
      <c r="L36" s="57"/>
      <c r="M36" s="57"/>
      <c r="N36" s="57"/>
      <c r="O36" s="57"/>
      <c r="P36" s="57"/>
      <c r="Q36" s="57"/>
      <c r="R36" s="57"/>
      <c r="S36" s="57"/>
      <c r="T36" s="57"/>
      <c r="U36" s="57"/>
      <c r="V36" s="57"/>
      <c r="W36" s="57"/>
      <c r="X36" s="57"/>
      <c r="Y36" s="57"/>
    </row>
    <row r="37" spans="1:25" ht="16.5" customHeight="1" x14ac:dyDescent="0.2">
      <c r="A37" s="16" t="s">
        <v>78</v>
      </c>
      <c r="B37" s="23">
        <v>2021</v>
      </c>
      <c r="C37" s="66" t="s">
        <v>38</v>
      </c>
      <c r="D37" s="66" t="s">
        <v>973</v>
      </c>
      <c r="E37" s="68" t="s">
        <v>974</v>
      </c>
      <c r="F37" s="99"/>
      <c r="G37" s="28">
        <v>7067</v>
      </c>
      <c r="H37" s="28">
        <f t="shared" si="2"/>
        <v>1095.3192808431495</v>
      </c>
      <c r="I37" s="343">
        <f>G37/'Total Revenue (Millions)'!D72*100</f>
        <v>0.75011675795015498</v>
      </c>
      <c r="J37" s="3" t="s">
        <v>1302</v>
      </c>
      <c r="K37" s="57"/>
      <c r="L37" s="57"/>
      <c r="M37" s="57"/>
      <c r="N37" s="57"/>
      <c r="O37" s="57"/>
      <c r="P37" s="57"/>
      <c r="Q37" s="57"/>
      <c r="R37" s="57"/>
      <c r="S37" s="57"/>
      <c r="T37" s="57"/>
      <c r="U37" s="57"/>
      <c r="V37" s="57"/>
      <c r="W37" s="57"/>
      <c r="X37" s="57"/>
      <c r="Y37" s="57"/>
    </row>
    <row r="38" spans="1:25" ht="16.5" customHeight="1" x14ac:dyDescent="0.2">
      <c r="A38" s="16" t="s">
        <v>78</v>
      </c>
      <c r="B38" s="23">
        <v>2021</v>
      </c>
      <c r="C38" s="66" t="s">
        <v>38</v>
      </c>
      <c r="D38" s="66" t="s">
        <v>982</v>
      </c>
      <c r="E38" s="552" t="s">
        <v>983</v>
      </c>
      <c r="F38" s="551"/>
      <c r="G38" s="28">
        <v>5450</v>
      </c>
      <c r="H38" s="28">
        <f t="shared" si="2"/>
        <v>844.69931804091755</v>
      </c>
      <c r="I38" s="343">
        <f>G38/'Total Revenue (Millions)'!D72*100</f>
        <v>0.57848257122234958</v>
      </c>
      <c r="J38" s="3" t="s">
        <v>1292</v>
      </c>
      <c r="K38" s="57"/>
      <c r="L38" s="57"/>
      <c r="M38" s="57"/>
      <c r="N38" s="57"/>
      <c r="O38" s="57"/>
      <c r="P38" s="57"/>
      <c r="Q38" s="57"/>
      <c r="R38" s="57"/>
      <c r="S38" s="57"/>
      <c r="T38" s="57"/>
      <c r="U38" s="57"/>
      <c r="V38" s="57"/>
      <c r="W38" s="57"/>
      <c r="X38" s="57"/>
      <c r="Y38" s="57"/>
    </row>
    <row r="39" spans="1:25" ht="16.5" customHeight="1" x14ac:dyDescent="0.2">
      <c r="A39" s="16" t="s">
        <v>78</v>
      </c>
      <c r="B39" s="23">
        <v>2021</v>
      </c>
      <c r="C39" s="66" t="s">
        <v>38</v>
      </c>
      <c r="D39" s="66" t="s">
        <v>985</v>
      </c>
      <c r="E39" s="68" t="s">
        <v>115</v>
      </c>
      <c r="F39" s="99"/>
      <c r="G39" s="28">
        <v>4523</v>
      </c>
      <c r="H39" s="28">
        <f t="shared" si="2"/>
        <v>701.02293862368253</v>
      </c>
      <c r="I39" s="343">
        <f>G39/'Total Revenue (Millions)'!D72*100</f>
        <v>0.48008746231902522</v>
      </c>
      <c r="J39" s="3" t="s">
        <v>1307</v>
      </c>
      <c r="K39" s="57"/>
      <c r="L39" s="57"/>
      <c r="M39" s="57"/>
      <c r="N39" s="57"/>
      <c r="O39" s="57"/>
      <c r="P39" s="57"/>
      <c r="Q39" s="57"/>
      <c r="R39" s="57"/>
      <c r="S39" s="57"/>
      <c r="T39" s="57"/>
      <c r="U39" s="57"/>
      <c r="V39" s="57"/>
      <c r="W39" s="57"/>
      <c r="X39" s="57"/>
      <c r="Y39" s="57"/>
    </row>
    <row r="40" spans="1:25" ht="16.5" customHeight="1" x14ac:dyDescent="0.2">
      <c r="A40" s="16" t="s">
        <v>78</v>
      </c>
      <c r="B40" s="23">
        <v>2021</v>
      </c>
      <c r="C40" s="66" t="s">
        <v>38</v>
      </c>
      <c r="D40" s="66" t="s">
        <v>1223</v>
      </c>
      <c r="E40" s="68" t="s">
        <v>1223</v>
      </c>
      <c r="F40" s="99"/>
      <c r="G40" s="28">
        <f>'Total Revenue (Millions)'!D72-(SUM(G28:G39))</f>
        <v>-5477</v>
      </c>
      <c r="H40" s="28">
        <f t="shared" si="2"/>
        <v>-848.88406695598269</v>
      </c>
      <c r="I40" s="343">
        <f>G40/'Total Revenue (Millions)'!D72*100</f>
        <v>-0.58134844818069886</v>
      </c>
      <c r="J40" s="3" t="s">
        <v>1295</v>
      </c>
      <c r="K40" s="57"/>
      <c r="L40" s="57"/>
      <c r="M40" s="57"/>
      <c r="N40" s="57"/>
      <c r="O40" s="57"/>
      <c r="P40" s="57"/>
      <c r="Q40" s="57"/>
      <c r="R40" s="57"/>
      <c r="S40" s="57"/>
      <c r="T40" s="57"/>
      <c r="U40" s="57"/>
      <c r="V40" s="57"/>
      <c r="W40" s="57"/>
      <c r="X40" s="57"/>
      <c r="Y40" s="57"/>
    </row>
    <row r="41" spans="1:25" s="465" customFormat="1" ht="16.5" customHeight="1" x14ac:dyDescent="0.2">
      <c r="A41" s="466" t="s">
        <v>78</v>
      </c>
      <c r="B41" s="475">
        <v>2022</v>
      </c>
      <c r="C41" s="467" t="s">
        <v>38</v>
      </c>
      <c r="D41" s="467" t="s">
        <v>979</v>
      </c>
      <c r="E41" s="467" t="s">
        <v>103</v>
      </c>
      <c r="F41" s="459"/>
      <c r="G41" s="476">
        <v>304543</v>
      </c>
      <c r="H41" s="476"/>
      <c r="I41" s="477"/>
      <c r="J41" s="455" t="s">
        <v>1308</v>
      </c>
      <c r="K41" s="478"/>
      <c r="L41" s="478"/>
      <c r="M41" s="478"/>
      <c r="N41" s="478"/>
      <c r="O41" s="478"/>
      <c r="P41" s="478"/>
      <c r="Q41" s="478"/>
      <c r="R41" s="478"/>
      <c r="S41" s="478"/>
      <c r="T41" s="478"/>
      <c r="U41" s="478"/>
      <c r="V41" s="478"/>
      <c r="W41" s="478"/>
      <c r="X41" s="478"/>
      <c r="Y41" s="478"/>
    </row>
    <row r="42" spans="1:25" ht="16.5" customHeight="1" x14ac:dyDescent="0.2">
      <c r="A42" s="16" t="s">
        <v>78</v>
      </c>
      <c r="B42" s="16">
        <v>2022</v>
      </c>
      <c r="C42" s="66" t="s">
        <v>38</v>
      </c>
      <c r="D42" s="66" t="s">
        <v>987</v>
      </c>
      <c r="E42" s="552" t="s">
        <v>1280</v>
      </c>
      <c r="F42" s="551"/>
      <c r="G42" s="28">
        <v>260000</v>
      </c>
      <c r="H42" s="345"/>
      <c r="I42" s="343"/>
      <c r="J42" s="3" t="s">
        <v>1309</v>
      </c>
      <c r="K42" s="57"/>
      <c r="L42" s="57"/>
      <c r="M42" s="57"/>
      <c r="N42" s="57"/>
      <c r="O42" s="57"/>
      <c r="P42" s="57"/>
      <c r="Q42" s="57"/>
      <c r="R42" s="57"/>
      <c r="S42" s="57"/>
      <c r="T42" s="57"/>
      <c r="U42" s="57"/>
      <c r="V42" s="57"/>
      <c r="W42" s="57"/>
      <c r="X42" s="57"/>
      <c r="Y42" s="57"/>
    </row>
    <row r="43" spans="1:25" ht="16.5" customHeight="1" x14ac:dyDescent="0.2">
      <c r="A43" s="16" t="s">
        <v>78</v>
      </c>
      <c r="B43" s="16">
        <v>2022</v>
      </c>
      <c r="C43" s="66" t="s">
        <v>38</v>
      </c>
      <c r="D43" s="66" t="s">
        <v>1287</v>
      </c>
      <c r="E43" s="66" t="s">
        <v>110</v>
      </c>
      <c r="F43" s="99"/>
      <c r="G43" s="28">
        <v>102721</v>
      </c>
      <c r="H43" s="345"/>
      <c r="I43" s="343"/>
      <c r="J43" s="3" t="s">
        <v>1300</v>
      </c>
      <c r="K43" s="57"/>
      <c r="L43" s="57"/>
      <c r="M43" s="57"/>
      <c r="N43" s="57"/>
      <c r="O43" s="57"/>
      <c r="P43" s="57"/>
      <c r="Q43" s="57"/>
      <c r="R43" s="57"/>
      <c r="S43" s="57"/>
      <c r="T43" s="57"/>
      <c r="U43" s="57"/>
      <c r="V43" s="57"/>
      <c r="W43" s="57"/>
      <c r="X43" s="57"/>
      <c r="Y43" s="57"/>
    </row>
    <row r="44" spans="1:25" ht="16.5" customHeight="1" x14ac:dyDescent="0.2">
      <c r="A44" s="16" t="s">
        <v>78</v>
      </c>
      <c r="B44" s="16">
        <v>2022</v>
      </c>
      <c r="C44" s="66" t="s">
        <v>38</v>
      </c>
      <c r="D44" s="68" t="s">
        <v>976</v>
      </c>
      <c r="E44" s="68" t="s">
        <v>717</v>
      </c>
      <c r="F44" s="99"/>
      <c r="G44" s="28">
        <v>82797</v>
      </c>
      <c r="H44" s="345"/>
      <c r="I44" s="343"/>
      <c r="J44" s="43" t="s">
        <v>1310</v>
      </c>
      <c r="K44" s="57"/>
      <c r="L44" s="57"/>
      <c r="M44" s="57"/>
      <c r="N44" s="57"/>
      <c r="O44" s="57"/>
      <c r="P44" s="57"/>
      <c r="Q44" s="57"/>
      <c r="R44" s="57"/>
      <c r="S44" s="57"/>
      <c r="T44" s="57"/>
      <c r="U44" s="57"/>
      <c r="V44" s="57"/>
      <c r="W44" s="57"/>
      <c r="X44" s="57"/>
      <c r="Y44" s="57"/>
    </row>
    <row r="45" spans="1:25" ht="16.5" customHeight="1" x14ac:dyDescent="0.2">
      <c r="A45" s="16" t="s">
        <v>78</v>
      </c>
      <c r="B45" s="16">
        <v>2022</v>
      </c>
      <c r="C45" s="66" t="s">
        <v>38</v>
      </c>
      <c r="D45" s="66" t="s">
        <v>1284</v>
      </c>
      <c r="E45" s="68" t="s">
        <v>1285</v>
      </c>
      <c r="F45" s="99"/>
      <c r="G45" s="28">
        <v>81970</v>
      </c>
      <c r="H45" s="345"/>
      <c r="I45" s="343"/>
      <c r="J45" s="3" t="s">
        <v>1311</v>
      </c>
      <c r="K45" s="57"/>
      <c r="L45" s="57"/>
      <c r="M45" s="57"/>
      <c r="N45" s="57"/>
      <c r="O45" s="57"/>
      <c r="P45" s="57"/>
      <c r="Q45" s="57"/>
      <c r="R45" s="57"/>
      <c r="S45" s="57"/>
      <c r="T45" s="57"/>
      <c r="U45" s="57"/>
      <c r="V45" s="57"/>
      <c r="W45" s="57"/>
      <c r="X45" s="57"/>
      <c r="Y45" s="57"/>
    </row>
    <row r="46" spans="1:25" ht="16.5" customHeight="1" x14ac:dyDescent="0.2">
      <c r="A46" s="16" t="s">
        <v>78</v>
      </c>
      <c r="B46" s="16">
        <v>2022</v>
      </c>
      <c r="C46" s="66" t="s">
        <v>38</v>
      </c>
      <c r="D46" s="66" t="s">
        <v>973</v>
      </c>
      <c r="E46" s="66" t="s">
        <v>109</v>
      </c>
      <c r="F46" s="99"/>
      <c r="G46" s="28">
        <v>69522</v>
      </c>
      <c r="H46" s="345"/>
      <c r="I46" s="343"/>
      <c r="J46" s="3" t="s">
        <v>1299</v>
      </c>
      <c r="K46" s="57"/>
      <c r="L46" s="57"/>
      <c r="M46" s="57"/>
      <c r="N46" s="57"/>
      <c r="O46" s="57"/>
      <c r="P46" s="57"/>
      <c r="Q46" s="57"/>
      <c r="R46" s="57"/>
      <c r="S46" s="57"/>
      <c r="T46" s="57"/>
      <c r="U46" s="57"/>
      <c r="V46" s="57"/>
      <c r="W46" s="57"/>
      <c r="X46" s="57"/>
      <c r="Y46" s="57"/>
    </row>
    <row r="47" spans="1:25" ht="16.5" customHeight="1" x14ac:dyDescent="0.2">
      <c r="A47" s="16" t="s">
        <v>78</v>
      </c>
      <c r="B47" s="16">
        <v>2022</v>
      </c>
      <c r="C47" s="66" t="s">
        <v>38</v>
      </c>
      <c r="D47" s="66" t="s">
        <v>1290</v>
      </c>
      <c r="E47" s="68" t="s">
        <v>114</v>
      </c>
      <c r="F47" s="99"/>
      <c r="G47" s="28">
        <v>49042</v>
      </c>
      <c r="H47" s="345"/>
      <c r="I47" s="343"/>
      <c r="J47" s="3" t="s">
        <v>1312</v>
      </c>
      <c r="K47" s="57"/>
      <c r="L47" s="57"/>
      <c r="M47" s="57"/>
      <c r="N47" s="57"/>
      <c r="O47" s="57"/>
      <c r="P47" s="57"/>
      <c r="Q47" s="57"/>
      <c r="R47" s="57"/>
      <c r="S47" s="57"/>
      <c r="T47" s="57"/>
      <c r="U47" s="57"/>
      <c r="V47" s="57"/>
      <c r="W47" s="57"/>
      <c r="X47" s="57"/>
      <c r="Y47" s="57"/>
    </row>
    <row r="48" spans="1:25" ht="16.5" customHeight="1" x14ac:dyDescent="0.2">
      <c r="A48" s="16" t="s">
        <v>78</v>
      </c>
      <c r="B48" s="16">
        <v>2022</v>
      </c>
      <c r="C48" s="66" t="s">
        <v>38</v>
      </c>
      <c r="D48" s="66" t="s">
        <v>973</v>
      </c>
      <c r="E48" s="68" t="s">
        <v>974</v>
      </c>
      <c r="F48" s="99"/>
      <c r="G48" s="28">
        <v>5332</v>
      </c>
      <c r="H48" s="345"/>
      <c r="I48" s="343"/>
      <c r="J48" s="3" t="s">
        <v>1313</v>
      </c>
      <c r="K48" s="57"/>
      <c r="L48" s="57"/>
      <c r="M48" s="57"/>
      <c r="N48" s="57"/>
      <c r="O48" s="57"/>
      <c r="P48" s="57"/>
      <c r="Q48" s="57"/>
      <c r="R48" s="57"/>
      <c r="S48" s="57"/>
      <c r="T48" s="57"/>
      <c r="U48" s="57"/>
      <c r="V48" s="57"/>
      <c r="W48" s="57"/>
      <c r="X48" s="57"/>
      <c r="Y48" s="57"/>
    </row>
    <row r="49" spans="1:25" ht="16.5" customHeight="1" x14ac:dyDescent="0.2">
      <c r="A49" s="16" t="s">
        <v>78</v>
      </c>
      <c r="B49" s="16">
        <v>2022</v>
      </c>
      <c r="C49" s="66" t="s">
        <v>38</v>
      </c>
      <c r="D49" s="66" t="s">
        <v>985</v>
      </c>
      <c r="E49" s="68" t="s">
        <v>115</v>
      </c>
      <c r="F49" s="99"/>
      <c r="G49" s="28">
        <v>5066</v>
      </c>
      <c r="H49" s="345"/>
      <c r="I49" s="343"/>
      <c r="J49" s="3" t="s">
        <v>1314</v>
      </c>
      <c r="K49" s="57"/>
      <c r="L49" s="57"/>
      <c r="M49" s="57"/>
      <c r="N49" s="57"/>
      <c r="O49" s="57"/>
      <c r="P49" s="57"/>
      <c r="Q49" s="57"/>
      <c r="R49" s="57"/>
      <c r="S49" s="57"/>
      <c r="T49" s="57"/>
      <c r="U49" s="57"/>
      <c r="V49" s="57"/>
      <c r="W49" s="57"/>
      <c r="X49" s="57"/>
      <c r="Y49" s="57"/>
    </row>
    <row r="50" spans="1:25" ht="16.5" customHeight="1" x14ac:dyDescent="0.2">
      <c r="A50" s="16" t="s">
        <v>78</v>
      </c>
      <c r="B50" s="16">
        <v>2022</v>
      </c>
      <c r="C50" s="66" t="s">
        <v>38</v>
      </c>
      <c r="D50" s="66" t="s">
        <v>982</v>
      </c>
      <c r="E50" s="552" t="s">
        <v>983</v>
      </c>
      <c r="F50" s="551"/>
      <c r="G50" s="28">
        <v>3994</v>
      </c>
      <c r="H50" s="345"/>
      <c r="I50" s="343"/>
      <c r="J50" s="3" t="s">
        <v>1315</v>
      </c>
      <c r="K50" s="57"/>
      <c r="L50" s="57"/>
      <c r="M50" s="57"/>
      <c r="N50" s="57"/>
      <c r="O50" s="57"/>
      <c r="P50" s="57"/>
      <c r="Q50" s="57"/>
      <c r="R50" s="57"/>
      <c r="S50" s="57"/>
      <c r="T50" s="57"/>
      <c r="U50" s="57"/>
      <c r="V50" s="57"/>
      <c r="W50" s="57"/>
      <c r="X50" s="57"/>
      <c r="Y50" s="57"/>
    </row>
    <row r="51" spans="1:25" ht="16.5" customHeight="1" x14ac:dyDescent="0.2">
      <c r="A51" s="16" t="s">
        <v>78</v>
      </c>
      <c r="B51" s="16">
        <v>2022</v>
      </c>
      <c r="C51" s="66" t="s">
        <v>38</v>
      </c>
      <c r="D51" s="66" t="s">
        <v>1209</v>
      </c>
      <c r="E51" s="68" t="s">
        <v>117</v>
      </c>
      <c r="F51" s="99"/>
      <c r="G51" s="28"/>
      <c r="H51" s="28">
        <v>1596.15</v>
      </c>
      <c r="I51" s="343"/>
      <c r="J51" s="3" t="s">
        <v>1316</v>
      </c>
      <c r="K51" s="57"/>
      <c r="L51" s="57"/>
      <c r="M51" s="57"/>
      <c r="N51" s="57"/>
      <c r="O51" s="57"/>
      <c r="P51" s="57"/>
      <c r="Q51" s="57"/>
      <c r="R51" s="57"/>
      <c r="S51" s="57"/>
      <c r="T51" s="57"/>
      <c r="U51" s="57"/>
      <c r="V51" s="57"/>
      <c r="W51" s="57"/>
      <c r="X51" s="57"/>
      <c r="Y51" s="57"/>
    </row>
    <row r="52" spans="1:25" ht="16.5" customHeight="1" x14ac:dyDescent="0.2">
      <c r="A52" s="16" t="s">
        <v>78</v>
      </c>
      <c r="B52" s="23">
        <v>2022</v>
      </c>
      <c r="C52" s="66" t="s">
        <v>38</v>
      </c>
      <c r="D52" s="66" t="s">
        <v>1223</v>
      </c>
      <c r="E52" s="68" t="s">
        <v>1223</v>
      </c>
      <c r="F52" s="99"/>
      <c r="G52" s="28"/>
      <c r="H52" s="345"/>
      <c r="I52" s="343"/>
      <c r="J52" s="3"/>
      <c r="K52" s="57"/>
      <c r="L52" s="57"/>
      <c r="M52" s="57"/>
      <c r="N52" s="57"/>
      <c r="O52" s="57"/>
      <c r="P52" s="57"/>
      <c r="Q52" s="57"/>
      <c r="R52" s="57"/>
      <c r="S52" s="57"/>
      <c r="T52" s="57"/>
      <c r="U52" s="57"/>
      <c r="V52" s="57"/>
      <c r="W52" s="57"/>
      <c r="X52" s="57"/>
      <c r="Y52" s="57"/>
    </row>
    <row r="53" spans="1:25" ht="16.5" customHeight="1" x14ac:dyDescent="0.2">
      <c r="A53" s="23"/>
      <c r="B53" s="23"/>
      <c r="C53" s="58"/>
      <c r="D53" s="58"/>
      <c r="E53" s="19"/>
      <c r="F53" s="346"/>
      <c r="G53" s="28"/>
      <c r="H53" s="347"/>
      <c r="I53" s="347"/>
      <c r="J53" s="8"/>
      <c r="K53" s="57"/>
      <c r="L53" s="57"/>
      <c r="M53" s="57"/>
      <c r="N53" s="57"/>
      <c r="O53" s="57"/>
      <c r="P53" s="57"/>
      <c r="Q53" s="57"/>
      <c r="R53" s="57"/>
      <c r="S53" s="57"/>
      <c r="T53" s="57"/>
      <c r="U53" s="57"/>
      <c r="V53" s="57"/>
      <c r="W53" s="57"/>
      <c r="X53" s="57"/>
      <c r="Y53" s="57"/>
    </row>
    <row r="54" spans="1:25" ht="16.5" customHeight="1" x14ac:dyDescent="0.2">
      <c r="A54" s="23"/>
      <c r="B54" s="23"/>
      <c r="C54" s="58"/>
      <c r="D54" s="58"/>
      <c r="E54" s="19"/>
      <c r="F54" s="279"/>
      <c r="G54" s="28"/>
      <c r="H54" s="347"/>
      <c r="I54" s="347"/>
      <c r="J54" s="8"/>
      <c r="K54" s="57"/>
      <c r="L54" s="57"/>
      <c r="M54" s="57"/>
      <c r="N54" s="57"/>
      <c r="O54" s="57"/>
      <c r="P54" s="57"/>
      <c r="Q54" s="57"/>
      <c r="R54" s="57"/>
      <c r="S54" s="57"/>
      <c r="T54" s="57"/>
      <c r="U54" s="57"/>
      <c r="V54" s="57"/>
      <c r="W54" s="57"/>
      <c r="X54" s="57"/>
      <c r="Y54" s="57"/>
    </row>
    <row r="55" spans="1:25" ht="16.5" customHeight="1" x14ac:dyDescent="0.2">
      <c r="A55" s="23"/>
      <c r="B55" s="23"/>
      <c r="C55" s="58"/>
      <c r="D55" s="58"/>
      <c r="E55" s="19"/>
      <c r="F55" s="279"/>
      <c r="G55" s="347"/>
      <c r="H55" s="347"/>
      <c r="I55" s="347"/>
      <c r="J55" s="8"/>
      <c r="K55" s="57"/>
      <c r="L55" s="57"/>
      <c r="M55" s="57"/>
      <c r="N55" s="57"/>
      <c r="O55" s="57"/>
      <c r="P55" s="57"/>
      <c r="Q55" s="57"/>
      <c r="R55" s="57"/>
      <c r="S55" s="57"/>
      <c r="T55" s="57"/>
      <c r="U55" s="57"/>
      <c r="V55" s="57"/>
      <c r="W55" s="57"/>
      <c r="X55" s="57"/>
      <c r="Y55" s="57"/>
    </row>
    <row r="56" spans="1:25" ht="16.5" customHeight="1" x14ac:dyDescent="0.2">
      <c r="A56" s="23"/>
      <c r="B56" s="23"/>
      <c r="C56" s="58"/>
      <c r="D56" s="58"/>
      <c r="E56" s="19"/>
      <c r="F56" s="279"/>
      <c r="G56" s="347"/>
      <c r="H56" s="347"/>
      <c r="I56" s="347"/>
      <c r="J56" s="8"/>
      <c r="K56" s="57"/>
      <c r="L56" s="57"/>
      <c r="M56" s="57"/>
      <c r="N56" s="57"/>
      <c r="O56" s="57"/>
      <c r="P56" s="57"/>
      <c r="Q56" s="57"/>
      <c r="R56" s="57"/>
      <c r="S56" s="57"/>
      <c r="T56" s="57"/>
      <c r="U56" s="57"/>
      <c r="V56" s="57"/>
      <c r="W56" s="57"/>
      <c r="X56" s="57"/>
      <c r="Y56" s="57"/>
    </row>
    <row r="57" spans="1:25" ht="16.5" customHeight="1" x14ac:dyDescent="0.2">
      <c r="A57" s="23"/>
      <c r="B57" s="23"/>
      <c r="C57" s="58"/>
      <c r="D57" s="58"/>
      <c r="E57" s="19"/>
      <c r="F57" s="279"/>
      <c r="G57" s="347"/>
      <c r="H57" s="347"/>
      <c r="I57" s="347"/>
      <c r="J57" s="8"/>
      <c r="K57" s="57"/>
      <c r="L57" s="57"/>
      <c r="M57" s="57"/>
      <c r="N57" s="57"/>
      <c r="O57" s="57"/>
      <c r="P57" s="57"/>
      <c r="Q57" s="57"/>
      <c r="R57" s="57"/>
      <c r="S57" s="57"/>
      <c r="T57" s="57"/>
      <c r="U57" s="57"/>
      <c r="V57" s="57"/>
      <c r="W57" s="57"/>
      <c r="X57" s="57"/>
      <c r="Y57" s="57"/>
    </row>
    <row r="58" spans="1:25" ht="16.5" customHeight="1" x14ac:dyDescent="0.2">
      <c r="A58" s="23"/>
      <c r="B58" s="23"/>
      <c r="C58" s="58"/>
      <c r="D58" s="58"/>
      <c r="E58" s="19"/>
      <c r="F58" s="279"/>
      <c r="G58" s="347"/>
      <c r="H58" s="347"/>
      <c r="I58" s="347"/>
      <c r="J58" s="8"/>
      <c r="K58" s="57"/>
      <c r="L58" s="57"/>
      <c r="M58" s="57"/>
      <c r="N58" s="57"/>
      <c r="O58" s="57"/>
      <c r="P58" s="57"/>
      <c r="Q58" s="57"/>
      <c r="R58" s="57"/>
      <c r="S58" s="57"/>
      <c r="T58" s="57"/>
      <c r="U58" s="57"/>
      <c r="V58" s="57"/>
      <c r="W58" s="57"/>
      <c r="X58" s="57"/>
      <c r="Y58" s="57"/>
    </row>
    <row r="59" spans="1:25" ht="16.5" customHeight="1" x14ac:dyDescent="0.2">
      <c r="A59" s="23"/>
      <c r="B59" s="23"/>
      <c r="C59" s="58"/>
      <c r="D59" s="58"/>
      <c r="E59" s="19"/>
      <c r="F59" s="279"/>
      <c r="G59" s="347"/>
      <c r="H59" s="347"/>
      <c r="I59" s="347"/>
      <c r="J59" s="8"/>
      <c r="K59" s="57"/>
      <c r="L59" s="57"/>
      <c r="M59" s="57"/>
      <c r="N59" s="57"/>
      <c r="O59" s="57"/>
      <c r="P59" s="57"/>
      <c r="Q59" s="57"/>
      <c r="R59" s="57"/>
      <c r="S59" s="57"/>
      <c r="T59" s="57"/>
      <c r="U59" s="57"/>
      <c r="V59" s="57"/>
      <c r="W59" s="57"/>
      <c r="X59" s="57"/>
      <c r="Y59" s="57"/>
    </row>
    <row r="60" spans="1:25" ht="16.5" customHeight="1" x14ac:dyDescent="0.2">
      <c r="A60" s="23"/>
      <c r="B60" s="23"/>
      <c r="C60" s="58"/>
      <c r="D60" s="58"/>
      <c r="E60" s="19"/>
      <c r="F60" s="279"/>
      <c r="G60" s="347"/>
      <c r="H60" s="347"/>
      <c r="I60" s="347"/>
      <c r="J60" s="8"/>
      <c r="K60" s="57"/>
      <c r="L60" s="57"/>
      <c r="M60" s="57"/>
      <c r="N60" s="57"/>
      <c r="O60" s="57"/>
      <c r="P60" s="57"/>
      <c r="Q60" s="57"/>
      <c r="R60" s="57"/>
      <c r="S60" s="57"/>
      <c r="T60" s="57"/>
      <c r="U60" s="57"/>
      <c r="V60" s="57"/>
      <c r="W60" s="57"/>
      <c r="X60" s="57"/>
      <c r="Y60" s="57"/>
    </row>
    <row r="61" spans="1:25" ht="16.5" customHeight="1" x14ac:dyDescent="0.2">
      <c r="A61" s="23"/>
      <c r="B61" s="23"/>
      <c r="C61" s="58"/>
      <c r="D61" s="58"/>
      <c r="E61" s="19"/>
      <c r="F61" s="279"/>
      <c r="G61" s="347"/>
      <c r="H61" s="347"/>
      <c r="I61" s="347"/>
      <c r="J61" s="8"/>
      <c r="K61" s="57"/>
      <c r="L61" s="57"/>
      <c r="M61" s="57"/>
      <c r="N61" s="57"/>
      <c r="O61" s="57"/>
      <c r="P61" s="57"/>
      <c r="Q61" s="57"/>
      <c r="R61" s="57"/>
      <c r="S61" s="57"/>
      <c r="T61" s="57"/>
      <c r="U61" s="57"/>
      <c r="V61" s="57"/>
      <c r="W61" s="57"/>
      <c r="X61" s="57"/>
      <c r="Y61" s="57"/>
    </row>
    <row r="62" spans="1:25" ht="16.5" customHeight="1" x14ac:dyDescent="0.2">
      <c r="A62" s="23"/>
      <c r="B62" s="23"/>
      <c r="C62" s="58"/>
      <c r="D62" s="58"/>
      <c r="E62" s="19"/>
      <c r="F62" s="279"/>
      <c r="G62" s="347"/>
      <c r="H62" s="347"/>
      <c r="I62" s="347"/>
      <c r="J62" s="8"/>
      <c r="K62" s="57"/>
      <c r="L62" s="57"/>
      <c r="M62" s="57"/>
      <c r="N62" s="57"/>
      <c r="O62" s="57"/>
      <c r="P62" s="57"/>
      <c r="Q62" s="57"/>
      <c r="R62" s="57"/>
      <c r="S62" s="57"/>
      <c r="T62" s="57"/>
      <c r="U62" s="57"/>
      <c r="V62" s="57"/>
      <c r="W62" s="57"/>
      <c r="X62" s="57"/>
      <c r="Y62" s="57"/>
    </row>
    <row r="63" spans="1:25" ht="16.5" customHeight="1" x14ac:dyDescent="0.2">
      <c r="A63" s="23"/>
      <c r="B63" s="23"/>
      <c r="C63" s="58"/>
      <c r="D63" s="58"/>
      <c r="E63" s="19"/>
      <c r="F63" s="279"/>
      <c r="G63" s="347"/>
      <c r="H63" s="347"/>
      <c r="I63" s="347"/>
      <c r="J63" s="8"/>
      <c r="K63" s="57"/>
      <c r="L63" s="57"/>
      <c r="M63" s="57"/>
      <c r="N63" s="57"/>
      <c r="O63" s="57"/>
      <c r="P63" s="57"/>
      <c r="Q63" s="57"/>
      <c r="R63" s="57"/>
      <c r="S63" s="57"/>
      <c r="T63" s="57"/>
      <c r="U63" s="57"/>
      <c r="V63" s="57"/>
      <c r="W63" s="57"/>
      <c r="X63" s="57"/>
      <c r="Y63" s="57"/>
    </row>
    <row r="64" spans="1:25" ht="16.5" customHeight="1" x14ac:dyDescent="0.2">
      <c r="A64" s="23"/>
      <c r="B64" s="23"/>
      <c r="C64" s="58"/>
      <c r="D64" s="58"/>
      <c r="E64" s="19"/>
      <c r="F64" s="279"/>
      <c r="G64" s="347"/>
      <c r="H64" s="347"/>
      <c r="I64" s="347"/>
      <c r="J64" s="8"/>
      <c r="K64" s="57"/>
      <c r="L64" s="57"/>
      <c r="M64" s="57"/>
      <c r="N64" s="57"/>
      <c r="O64" s="57"/>
      <c r="P64" s="57"/>
      <c r="Q64" s="57"/>
      <c r="R64" s="57"/>
      <c r="S64" s="57"/>
      <c r="T64" s="57"/>
      <c r="U64" s="57"/>
      <c r="V64" s="57"/>
      <c r="W64" s="57"/>
      <c r="X64" s="57"/>
      <c r="Y64" s="57"/>
    </row>
    <row r="65" spans="1:25" ht="16.5" customHeight="1" x14ac:dyDescent="0.2">
      <c r="A65" s="23"/>
      <c r="B65" s="23"/>
      <c r="C65" s="58"/>
      <c r="D65" s="58"/>
      <c r="E65" s="19"/>
      <c r="F65" s="346"/>
      <c r="G65" s="347"/>
      <c r="H65" s="347"/>
      <c r="I65" s="347"/>
      <c r="J65" s="8"/>
      <c r="K65" s="57"/>
      <c r="L65" s="57"/>
      <c r="M65" s="57"/>
      <c r="N65" s="57"/>
      <c r="O65" s="57"/>
      <c r="P65" s="57"/>
      <c r="Q65" s="57"/>
      <c r="R65" s="57"/>
      <c r="S65" s="57"/>
      <c r="T65" s="57"/>
      <c r="U65" s="57"/>
      <c r="V65" s="57"/>
      <c r="W65" s="57"/>
      <c r="X65" s="57"/>
      <c r="Y65" s="57"/>
    </row>
    <row r="66" spans="1:25" ht="16.5" customHeight="1" x14ac:dyDescent="0.2">
      <c r="A66" s="23"/>
      <c r="B66" s="23"/>
      <c r="C66" s="58"/>
      <c r="D66" s="58"/>
      <c r="E66" s="19"/>
      <c r="F66" s="346"/>
      <c r="G66" s="347"/>
      <c r="H66" s="347"/>
      <c r="I66" s="347"/>
      <c r="J66" s="8"/>
      <c r="K66" s="57"/>
      <c r="L66" s="57"/>
      <c r="M66" s="57"/>
      <c r="N66" s="57"/>
      <c r="O66" s="57"/>
      <c r="P66" s="57"/>
      <c r="Q66" s="57"/>
      <c r="R66" s="57"/>
      <c r="S66" s="57"/>
      <c r="T66" s="57"/>
      <c r="U66" s="57"/>
      <c r="V66" s="57"/>
      <c r="W66" s="57"/>
      <c r="X66" s="57"/>
      <c r="Y66" s="57"/>
    </row>
    <row r="67" spans="1:25" ht="16.5" customHeight="1" x14ac:dyDescent="0.2">
      <c r="A67" s="23"/>
      <c r="B67" s="23"/>
      <c r="C67" s="58"/>
      <c r="D67" s="58"/>
      <c r="E67" s="19"/>
      <c r="F67" s="346"/>
      <c r="G67" s="347"/>
      <c r="H67" s="347"/>
      <c r="I67" s="347"/>
      <c r="J67" s="8"/>
      <c r="K67" s="57"/>
      <c r="L67" s="57"/>
      <c r="M67" s="57"/>
      <c r="N67" s="57"/>
      <c r="O67" s="57"/>
      <c r="P67" s="57"/>
      <c r="Q67" s="57"/>
      <c r="R67" s="57"/>
      <c r="S67" s="57"/>
      <c r="T67" s="57"/>
      <c r="U67" s="57"/>
      <c r="V67" s="57"/>
      <c r="W67" s="57"/>
      <c r="X67" s="57"/>
      <c r="Y67" s="57"/>
    </row>
    <row r="68" spans="1:25" ht="16.5" customHeight="1" x14ac:dyDescent="0.2">
      <c r="A68" s="23"/>
      <c r="B68" s="23"/>
      <c r="C68" s="58"/>
      <c r="D68" s="58"/>
      <c r="E68" s="19"/>
      <c r="F68" s="346"/>
      <c r="G68" s="347"/>
      <c r="H68" s="347"/>
      <c r="I68" s="347"/>
      <c r="J68" s="8"/>
      <c r="K68" s="57"/>
      <c r="L68" s="57"/>
      <c r="M68" s="57"/>
      <c r="N68" s="57"/>
      <c r="O68" s="57"/>
      <c r="P68" s="57"/>
      <c r="Q68" s="57"/>
      <c r="R68" s="57"/>
      <c r="S68" s="57"/>
      <c r="T68" s="57"/>
      <c r="U68" s="57"/>
      <c r="V68" s="57"/>
      <c r="W68" s="57"/>
      <c r="X68" s="57"/>
      <c r="Y68" s="57"/>
    </row>
    <row r="69" spans="1:25" ht="16.5" customHeight="1" x14ac:dyDescent="0.2">
      <c r="A69" s="23"/>
      <c r="B69" s="23"/>
      <c r="C69" s="58"/>
      <c r="D69" s="58"/>
      <c r="E69" s="19"/>
      <c r="F69" s="346"/>
      <c r="G69" s="347"/>
      <c r="H69" s="347"/>
      <c r="I69" s="347"/>
      <c r="J69" s="8"/>
      <c r="K69" s="57"/>
      <c r="L69" s="57"/>
      <c r="M69" s="57"/>
      <c r="N69" s="57"/>
      <c r="O69" s="57"/>
      <c r="P69" s="57"/>
      <c r="Q69" s="57"/>
      <c r="R69" s="57"/>
      <c r="S69" s="57"/>
      <c r="T69" s="57"/>
      <c r="U69" s="57"/>
      <c r="V69" s="57"/>
      <c r="W69" s="57"/>
      <c r="X69" s="57"/>
      <c r="Y69" s="57"/>
    </row>
    <row r="70" spans="1:25" ht="16.5" customHeight="1" x14ac:dyDescent="0.2">
      <c r="A70" s="23"/>
      <c r="B70" s="23"/>
      <c r="C70" s="58"/>
      <c r="D70" s="58"/>
      <c r="E70" s="19"/>
      <c r="F70" s="346"/>
      <c r="G70" s="347"/>
      <c r="H70" s="347"/>
      <c r="I70" s="347"/>
      <c r="J70" s="8"/>
      <c r="K70" s="57"/>
      <c r="L70" s="57"/>
      <c r="M70" s="57"/>
      <c r="N70" s="57"/>
      <c r="O70" s="57"/>
      <c r="P70" s="57"/>
      <c r="Q70" s="57"/>
      <c r="R70" s="57"/>
      <c r="S70" s="57"/>
      <c r="T70" s="57"/>
      <c r="U70" s="57"/>
      <c r="V70" s="57"/>
      <c r="W70" s="57"/>
      <c r="X70" s="57"/>
      <c r="Y70" s="57"/>
    </row>
    <row r="71" spans="1:25" ht="16.5" customHeight="1" x14ac:dyDescent="0.2">
      <c r="A71" s="23"/>
      <c r="B71" s="23"/>
      <c r="C71" s="58"/>
      <c r="D71" s="58"/>
      <c r="E71" s="19"/>
      <c r="F71" s="346"/>
      <c r="G71" s="347"/>
      <c r="H71" s="347"/>
      <c r="I71" s="347"/>
      <c r="J71" s="8"/>
      <c r="K71" s="57"/>
      <c r="L71" s="57"/>
      <c r="M71" s="57"/>
      <c r="N71" s="57"/>
      <c r="O71" s="57"/>
      <c r="P71" s="57"/>
      <c r="Q71" s="57"/>
      <c r="R71" s="57"/>
      <c r="S71" s="57"/>
      <c r="T71" s="57"/>
      <c r="U71" s="57"/>
      <c r="V71" s="57"/>
      <c r="W71" s="57"/>
      <c r="X71" s="57"/>
      <c r="Y71" s="57"/>
    </row>
    <row r="72" spans="1:25" ht="16.5" customHeight="1" x14ac:dyDescent="0.2">
      <c r="A72" s="23"/>
      <c r="B72" s="23"/>
      <c r="C72" s="58"/>
      <c r="D72" s="58"/>
      <c r="E72" s="19"/>
      <c r="F72" s="346"/>
      <c r="G72" s="347"/>
      <c r="H72" s="347"/>
      <c r="I72" s="347"/>
      <c r="J72" s="8"/>
      <c r="K72" s="57"/>
      <c r="L72" s="57"/>
      <c r="M72" s="57"/>
      <c r="N72" s="57"/>
      <c r="O72" s="57"/>
      <c r="P72" s="57"/>
      <c r="Q72" s="57"/>
      <c r="R72" s="57"/>
      <c r="S72" s="57"/>
      <c r="T72" s="57"/>
      <c r="U72" s="57"/>
      <c r="V72" s="57"/>
      <c r="W72" s="57"/>
      <c r="X72" s="57"/>
      <c r="Y72" s="57"/>
    </row>
    <row r="73" spans="1:25" ht="16.5" customHeight="1" x14ac:dyDescent="0.2">
      <c r="A73" s="23"/>
      <c r="B73" s="23"/>
      <c r="C73" s="58"/>
      <c r="D73" s="58"/>
      <c r="E73" s="19"/>
      <c r="F73" s="346"/>
      <c r="G73" s="347"/>
      <c r="H73" s="347"/>
      <c r="I73" s="347"/>
      <c r="J73" s="8"/>
      <c r="K73" s="57"/>
      <c r="L73" s="57"/>
      <c r="M73" s="57"/>
      <c r="N73" s="57"/>
      <c r="O73" s="57"/>
      <c r="P73" s="57"/>
      <c r="Q73" s="57"/>
      <c r="R73" s="57"/>
      <c r="S73" s="57"/>
      <c r="T73" s="57"/>
      <c r="U73" s="57"/>
      <c r="V73" s="57"/>
      <c r="W73" s="57"/>
      <c r="X73" s="57"/>
      <c r="Y73" s="57"/>
    </row>
    <row r="74" spans="1:25" ht="16.5" customHeight="1" x14ac:dyDescent="0.2">
      <c r="A74" s="23"/>
      <c r="B74" s="23"/>
      <c r="C74" s="58"/>
      <c r="D74" s="58"/>
      <c r="E74" s="19"/>
      <c r="F74" s="346"/>
      <c r="G74" s="347"/>
      <c r="H74" s="347"/>
      <c r="I74" s="347"/>
      <c r="J74" s="8"/>
      <c r="K74" s="57"/>
      <c r="L74" s="57"/>
      <c r="M74" s="57"/>
      <c r="N74" s="57"/>
      <c r="O74" s="57"/>
      <c r="P74" s="57"/>
      <c r="Q74" s="57"/>
      <c r="R74" s="57"/>
      <c r="S74" s="57"/>
      <c r="T74" s="57"/>
      <c r="U74" s="57"/>
      <c r="V74" s="57"/>
      <c r="W74" s="57"/>
      <c r="X74" s="57"/>
      <c r="Y74" s="57"/>
    </row>
    <row r="75" spans="1:25" ht="16.5" customHeight="1" x14ac:dyDescent="0.2">
      <c r="A75" s="23"/>
      <c r="B75" s="23"/>
      <c r="C75" s="58"/>
      <c r="D75" s="58"/>
      <c r="E75" s="19"/>
      <c r="F75" s="279"/>
      <c r="G75" s="347"/>
      <c r="H75" s="347"/>
      <c r="I75" s="347"/>
      <c r="J75" s="8"/>
      <c r="K75" s="57"/>
      <c r="L75" s="57"/>
      <c r="M75" s="57"/>
      <c r="N75" s="57"/>
      <c r="O75" s="57"/>
      <c r="P75" s="57"/>
      <c r="Q75" s="57"/>
      <c r="R75" s="57"/>
      <c r="S75" s="57"/>
      <c r="T75" s="57"/>
      <c r="U75" s="57"/>
      <c r="V75" s="57"/>
      <c r="W75" s="57"/>
      <c r="X75" s="57"/>
      <c r="Y75" s="57"/>
    </row>
    <row r="76" spans="1:25" ht="16.5" customHeight="1" x14ac:dyDescent="0.2">
      <c r="A76" s="23"/>
      <c r="B76" s="23"/>
      <c r="C76" s="58"/>
      <c r="D76" s="58"/>
      <c r="E76" s="19"/>
      <c r="F76" s="346"/>
      <c r="G76" s="347"/>
      <c r="H76" s="347"/>
      <c r="I76" s="347"/>
      <c r="J76" s="8"/>
      <c r="K76" s="57"/>
      <c r="L76" s="57"/>
      <c r="M76" s="57"/>
      <c r="N76" s="57"/>
      <c r="O76" s="57"/>
      <c r="P76" s="57"/>
      <c r="Q76" s="57"/>
      <c r="R76" s="57"/>
      <c r="S76" s="57"/>
      <c r="T76" s="57"/>
      <c r="U76" s="57"/>
      <c r="V76" s="57"/>
      <c r="W76" s="57"/>
      <c r="X76" s="57"/>
      <c r="Y76" s="57"/>
    </row>
    <row r="77" spans="1:25" ht="16.5" customHeight="1" x14ac:dyDescent="0.2">
      <c r="A77" s="23"/>
      <c r="B77" s="23"/>
      <c r="C77" s="58"/>
      <c r="D77" s="58"/>
      <c r="E77" s="19"/>
      <c r="F77" s="346"/>
      <c r="G77" s="347"/>
      <c r="H77" s="347"/>
      <c r="I77" s="347"/>
      <c r="J77" s="8"/>
      <c r="K77" s="57"/>
      <c r="L77" s="57"/>
      <c r="M77" s="57"/>
      <c r="N77" s="57"/>
      <c r="O77" s="57"/>
      <c r="P77" s="57"/>
      <c r="Q77" s="57"/>
      <c r="R77" s="57"/>
      <c r="S77" s="57"/>
      <c r="T77" s="57"/>
      <c r="U77" s="57"/>
      <c r="V77" s="57"/>
      <c r="W77" s="57"/>
      <c r="X77" s="57"/>
      <c r="Y77" s="57"/>
    </row>
    <row r="78" spans="1:25" ht="16.5" customHeight="1" x14ac:dyDescent="0.2">
      <c r="A78" s="23"/>
      <c r="B78" s="23"/>
      <c r="C78" s="58"/>
      <c r="D78" s="58"/>
      <c r="E78" s="19"/>
      <c r="F78" s="346"/>
      <c r="G78" s="347"/>
      <c r="H78" s="347"/>
      <c r="I78" s="347"/>
      <c r="J78" s="8"/>
      <c r="K78" s="57"/>
      <c r="L78" s="57"/>
      <c r="M78" s="57"/>
      <c r="N78" s="57"/>
      <c r="O78" s="57"/>
      <c r="P78" s="57"/>
      <c r="Q78" s="57"/>
      <c r="R78" s="57"/>
      <c r="S78" s="57"/>
      <c r="T78" s="57"/>
      <c r="U78" s="57"/>
      <c r="V78" s="57"/>
      <c r="W78" s="57"/>
      <c r="X78" s="57"/>
      <c r="Y78" s="57"/>
    </row>
    <row r="79" spans="1:25" ht="16.5" customHeight="1" x14ac:dyDescent="0.2">
      <c r="A79" s="23"/>
      <c r="B79" s="23"/>
      <c r="C79" s="58"/>
      <c r="D79" s="58"/>
      <c r="E79" s="19"/>
      <c r="F79" s="279"/>
      <c r="G79" s="347"/>
      <c r="H79" s="347"/>
      <c r="I79" s="347"/>
      <c r="J79" s="8"/>
      <c r="K79" s="57"/>
      <c r="L79" s="57"/>
      <c r="M79" s="57"/>
      <c r="N79" s="57"/>
      <c r="O79" s="57"/>
      <c r="P79" s="57"/>
      <c r="Q79" s="57"/>
      <c r="R79" s="57"/>
      <c r="S79" s="57"/>
      <c r="T79" s="57"/>
      <c r="U79" s="57"/>
      <c r="V79" s="57"/>
      <c r="W79" s="57"/>
      <c r="X79" s="57"/>
      <c r="Y79" s="57"/>
    </row>
    <row r="80" spans="1:25" ht="16.5" customHeight="1" x14ac:dyDescent="0.2">
      <c r="A80" s="23"/>
      <c r="B80" s="23"/>
      <c r="C80" s="58"/>
      <c r="D80" s="58"/>
      <c r="E80" s="19"/>
      <c r="F80" s="279"/>
      <c r="G80" s="347"/>
      <c r="H80" s="347"/>
      <c r="I80" s="347"/>
      <c r="J80" s="8"/>
      <c r="K80" s="57"/>
      <c r="L80" s="57"/>
      <c r="M80" s="57"/>
      <c r="N80" s="57"/>
      <c r="O80" s="57"/>
      <c r="P80" s="57"/>
      <c r="Q80" s="57"/>
      <c r="R80" s="57"/>
      <c r="S80" s="57"/>
      <c r="T80" s="57"/>
      <c r="U80" s="57"/>
      <c r="V80" s="57"/>
      <c r="W80" s="57"/>
      <c r="X80" s="57"/>
      <c r="Y80" s="57"/>
    </row>
    <row r="81" spans="1:25" ht="16.5" customHeight="1" x14ac:dyDescent="0.2">
      <c r="A81" s="23"/>
      <c r="B81" s="23"/>
      <c r="C81" s="58"/>
      <c r="D81" s="58"/>
      <c r="E81" s="19"/>
      <c r="F81" s="279"/>
      <c r="G81" s="347"/>
      <c r="H81" s="347"/>
      <c r="I81" s="347"/>
      <c r="J81" s="8"/>
      <c r="K81" s="57"/>
      <c r="L81" s="57"/>
      <c r="M81" s="57"/>
      <c r="N81" s="57"/>
      <c r="O81" s="57"/>
      <c r="P81" s="57"/>
      <c r="Q81" s="57"/>
      <c r="R81" s="57"/>
      <c r="S81" s="57"/>
      <c r="T81" s="57"/>
      <c r="U81" s="57"/>
      <c r="V81" s="57"/>
      <c r="W81" s="57"/>
      <c r="X81" s="57"/>
      <c r="Y81" s="57"/>
    </row>
    <row r="82" spans="1:25" ht="16.5" customHeight="1" x14ac:dyDescent="0.2">
      <c r="A82" s="23"/>
      <c r="B82" s="23"/>
      <c r="C82" s="58"/>
      <c r="D82" s="58"/>
      <c r="E82" s="19"/>
      <c r="F82" s="279"/>
      <c r="G82" s="347"/>
      <c r="H82" s="347"/>
      <c r="I82" s="347"/>
      <c r="J82" s="8"/>
      <c r="K82" s="57"/>
      <c r="L82" s="57"/>
      <c r="M82" s="57"/>
      <c r="N82" s="57"/>
      <c r="O82" s="57"/>
      <c r="P82" s="57"/>
      <c r="Q82" s="57"/>
      <c r="R82" s="57"/>
      <c r="S82" s="57"/>
      <c r="T82" s="57"/>
      <c r="U82" s="57"/>
      <c r="V82" s="57"/>
      <c r="W82" s="57"/>
      <c r="X82" s="57"/>
      <c r="Y82" s="57"/>
    </row>
    <row r="83" spans="1:25" ht="16.5" customHeight="1" x14ac:dyDescent="0.2">
      <c r="A83" s="23"/>
      <c r="B83" s="23"/>
      <c r="C83" s="58"/>
      <c r="D83" s="58"/>
      <c r="E83" s="19"/>
      <c r="F83" s="279"/>
      <c r="G83" s="347"/>
      <c r="H83" s="347"/>
      <c r="I83" s="347"/>
      <c r="J83" s="8"/>
      <c r="K83" s="57"/>
      <c r="L83" s="57"/>
      <c r="M83" s="57"/>
      <c r="N83" s="57"/>
      <c r="O83" s="57"/>
      <c r="P83" s="57"/>
      <c r="Q83" s="57"/>
      <c r="R83" s="57"/>
      <c r="S83" s="57"/>
      <c r="T83" s="57"/>
      <c r="U83" s="57"/>
      <c r="V83" s="57"/>
      <c r="W83" s="57"/>
      <c r="X83" s="57"/>
      <c r="Y83" s="57"/>
    </row>
    <row r="84" spans="1:25" ht="16.5" customHeight="1" x14ac:dyDescent="0.2">
      <c r="A84" s="23"/>
      <c r="B84" s="23"/>
      <c r="C84" s="58"/>
      <c r="D84" s="58"/>
      <c r="E84" s="19"/>
      <c r="F84" s="279"/>
      <c r="G84" s="347"/>
      <c r="H84" s="347"/>
      <c r="I84" s="347"/>
      <c r="J84" s="8"/>
      <c r="K84" s="57"/>
      <c r="L84" s="57"/>
      <c r="M84" s="57"/>
      <c r="N84" s="57"/>
      <c r="O84" s="57"/>
      <c r="P84" s="57"/>
      <c r="Q84" s="57"/>
      <c r="R84" s="57"/>
      <c r="S84" s="57"/>
      <c r="T84" s="57"/>
      <c r="U84" s="57"/>
      <c r="V84" s="57"/>
      <c r="W84" s="57"/>
      <c r="X84" s="57"/>
      <c r="Y84" s="57"/>
    </row>
    <row r="85" spans="1:25" ht="16.5" customHeight="1" x14ac:dyDescent="0.2">
      <c r="A85" s="23"/>
      <c r="B85" s="23"/>
      <c r="C85" s="58"/>
      <c r="D85" s="58"/>
      <c r="E85" s="19"/>
      <c r="F85" s="279"/>
      <c r="G85" s="347"/>
      <c r="H85" s="347"/>
      <c r="I85" s="347"/>
      <c r="J85" s="8"/>
      <c r="K85" s="57"/>
      <c r="L85" s="57"/>
      <c r="M85" s="57"/>
      <c r="N85" s="57"/>
      <c r="O85" s="57"/>
      <c r="P85" s="57"/>
      <c r="Q85" s="57"/>
      <c r="R85" s="57"/>
      <c r="S85" s="57"/>
      <c r="T85" s="57"/>
      <c r="U85" s="57"/>
      <c r="V85" s="57"/>
      <c r="W85" s="57"/>
      <c r="X85" s="57"/>
      <c r="Y85" s="57"/>
    </row>
    <row r="86" spans="1:25" ht="16.5" customHeight="1" x14ac:dyDescent="0.2">
      <c r="A86" s="23"/>
      <c r="B86" s="23"/>
      <c r="C86" s="58"/>
      <c r="D86" s="58"/>
      <c r="E86" s="19"/>
      <c r="F86" s="279"/>
      <c r="G86" s="347"/>
      <c r="H86" s="347"/>
      <c r="I86" s="347"/>
      <c r="J86" s="8"/>
      <c r="K86" s="57"/>
      <c r="L86" s="57"/>
      <c r="M86" s="57"/>
      <c r="N86" s="57"/>
      <c r="O86" s="57"/>
      <c r="P86" s="57"/>
      <c r="Q86" s="57"/>
      <c r="R86" s="57"/>
      <c r="S86" s="57"/>
      <c r="T86" s="57"/>
      <c r="U86" s="57"/>
      <c r="V86" s="57"/>
      <c r="W86" s="57"/>
      <c r="X86" s="57"/>
      <c r="Y86" s="57"/>
    </row>
    <row r="87" spans="1:25" ht="16.5" customHeight="1" x14ac:dyDescent="0.2">
      <c r="A87" s="23"/>
      <c r="B87" s="23"/>
      <c r="C87" s="58"/>
      <c r="D87" s="58"/>
      <c r="E87" s="19"/>
      <c r="F87" s="279"/>
      <c r="G87" s="347"/>
      <c r="H87" s="347"/>
      <c r="I87" s="347"/>
      <c r="J87" s="8"/>
      <c r="K87" s="57"/>
      <c r="L87" s="57"/>
      <c r="M87" s="57"/>
      <c r="N87" s="57"/>
      <c r="O87" s="57"/>
      <c r="P87" s="57"/>
      <c r="Q87" s="57"/>
      <c r="R87" s="57"/>
      <c r="S87" s="57"/>
      <c r="T87" s="57"/>
      <c r="U87" s="57"/>
      <c r="V87" s="57"/>
      <c r="W87" s="57"/>
      <c r="X87" s="57"/>
      <c r="Y87" s="57"/>
    </row>
    <row r="88" spans="1:25" ht="16.5" customHeight="1" x14ac:dyDescent="0.2">
      <c r="A88" s="23"/>
      <c r="B88" s="23"/>
      <c r="C88" s="58"/>
      <c r="D88" s="58"/>
      <c r="E88" s="19"/>
      <c r="F88" s="279"/>
      <c r="G88" s="347"/>
      <c r="H88" s="347"/>
      <c r="I88" s="347"/>
      <c r="J88" s="8"/>
      <c r="K88" s="57"/>
      <c r="L88" s="57"/>
      <c r="M88" s="57"/>
      <c r="N88" s="57"/>
      <c r="O88" s="57"/>
      <c r="P88" s="57"/>
      <c r="Q88" s="57"/>
      <c r="R88" s="57"/>
      <c r="S88" s="57"/>
      <c r="T88" s="57"/>
      <c r="U88" s="57"/>
      <c r="V88" s="57"/>
      <c r="W88" s="57"/>
      <c r="X88" s="57"/>
      <c r="Y88" s="57"/>
    </row>
    <row r="89" spans="1:25" ht="16.5" customHeight="1" x14ac:dyDescent="0.2">
      <c r="A89" s="23"/>
      <c r="B89" s="23"/>
      <c r="C89" s="58"/>
      <c r="D89" s="58"/>
      <c r="E89" s="19"/>
      <c r="F89" s="279"/>
      <c r="G89" s="347"/>
      <c r="H89" s="347"/>
      <c r="I89" s="347"/>
      <c r="J89" s="8"/>
      <c r="K89" s="57"/>
      <c r="L89" s="57"/>
      <c r="M89" s="57"/>
      <c r="N89" s="57"/>
      <c r="O89" s="57"/>
      <c r="P89" s="57"/>
      <c r="Q89" s="57"/>
      <c r="R89" s="57"/>
      <c r="S89" s="57"/>
      <c r="T89" s="57"/>
      <c r="U89" s="57"/>
      <c r="V89" s="57"/>
      <c r="W89" s="57"/>
      <c r="X89" s="57"/>
      <c r="Y89" s="57"/>
    </row>
    <row r="90" spans="1:25" ht="16.5" customHeight="1" x14ac:dyDescent="0.2">
      <c r="A90" s="23"/>
      <c r="B90" s="23"/>
      <c r="C90" s="58"/>
      <c r="D90" s="58"/>
      <c r="E90" s="19"/>
      <c r="F90" s="279"/>
      <c r="G90" s="347"/>
      <c r="H90" s="347"/>
      <c r="I90" s="347"/>
      <c r="J90" s="8"/>
      <c r="K90" s="57"/>
      <c r="L90" s="57"/>
      <c r="M90" s="57"/>
      <c r="N90" s="57"/>
      <c r="O90" s="57"/>
      <c r="P90" s="57"/>
      <c r="Q90" s="57"/>
      <c r="R90" s="57"/>
      <c r="S90" s="57"/>
      <c r="T90" s="57"/>
      <c r="U90" s="57"/>
      <c r="V90" s="57"/>
      <c r="W90" s="57"/>
      <c r="X90" s="57"/>
      <c r="Y90" s="57"/>
    </row>
    <row r="91" spans="1:25" ht="16.5" customHeight="1" x14ac:dyDescent="0.2">
      <c r="A91" s="23"/>
      <c r="B91" s="23"/>
      <c r="C91" s="58"/>
      <c r="D91" s="58"/>
      <c r="E91" s="19"/>
      <c r="F91" s="279"/>
      <c r="G91" s="347"/>
      <c r="H91" s="347"/>
      <c r="I91" s="347"/>
      <c r="J91" s="8"/>
      <c r="K91" s="57"/>
      <c r="L91" s="57"/>
      <c r="M91" s="57"/>
      <c r="N91" s="57"/>
      <c r="O91" s="57"/>
      <c r="P91" s="57"/>
      <c r="Q91" s="57"/>
      <c r="R91" s="57"/>
      <c r="S91" s="57"/>
      <c r="T91" s="57"/>
      <c r="U91" s="57"/>
      <c r="V91" s="57"/>
      <c r="W91" s="57"/>
      <c r="X91" s="57"/>
      <c r="Y91" s="57"/>
    </row>
    <row r="92" spans="1:25" ht="16.5" customHeight="1" x14ac:dyDescent="0.2">
      <c r="A92" s="23"/>
      <c r="B92" s="23"/>
      <c r="C92" s="58"/>
      <c r="D92" s="58"/>
      <c r="E92" s="19"/>
      <c r="F92" s="279"/>
      <c r="G92" s="347"/>
      <c r="H92" s="347"/>
      <c r="I92" s="347"/>
      <c r="J92" s="8"/>
      <c r="K92" s="57"/>
      <c r="L92" s="57"/>
      <c r="M92" s="57"/>
      <c r="N92" s="57"/>
      <c r="O92" s="57"/>
      <c r="P92" s="57"/>
      <c r="Q92" s="57"/>
      <c r="R92" s="57"/>
      <c r="S92" s="57"/>
      <c r="T92" s="57"/>
      <c r="U92" s="57"/>
      <c r="V92" s="57"/>
      <c r="W92" s="57"/>
      <c r="X92" s="57"/>
      <c r="Y92" s="57"/>
    </row>
    <row r="93" spans="1:25" ht="16.5" customHeight="1" x14ac:dyDescent="0.2">
      <c r="A93" s="23"/>
      <c r="B93" s="23"/>
      <c r="C93" s="58"/>
      <c r="D93" s="58"/>
      <c r="E93" s="19"/>
      <c r="F93" s="279"/>
      <c r="G93" s="347"/>
      <c r="H93" s="347"/>
      <c r="I93" s="347"/>
      <c r="J93" s="8"/>
      <c r="K93" s="57"/>
      <c r="L93" s="57"/>
      <c r="M93" s="57"/>
      <c r="N93" s="57"/>
      <c r="O93" s="57"/>
      <c r="P93" s="57"/>
      <c r="Q93" s="57"/>
      <c r="R93" s="57"/>
      <c r="S93" s="57"/>
      <c r="T93" s="57"/>
      <c r="U93" s="57"/>
      <c r="V93" s="57"/>
      <c r="W93" s="57"/>
      <c r="X93" s="57"/>
      <c r="Y93" s="57"/>
    </row>
    <row r="94" spans="1:25" ht="16.5" customHeight="1" x14ac:dyDescent="0.2">
      <c r="A94" s="23"/>
      <c r="B94" s="23"/>
      <c r="C94" s="58"/>
      <c r="D94" s="58"/>
      <c r="E94" s="19"/>
      <c r="F94" s="279"/>
      <c r="G94" s="347"/>
      <c r="H94" s="347"/>
      <c r="I94" s="347"/>
      <c r="J94" s="8"/>
      <c r="K94" s="57"/>
      <c r="L94" s="57"/>
      <c r="M94" s="57"/>
      <c r="N94" s="57"/>
      <c r="O94" s="57"/>
      <c r="P94" s="57"/>
      <c r="Q94" s="57"/>
      <c r="R94" s="57"/>
      <c r="S94" s="57"/>
      <c r="T94" s="57"/>
      <c r="U94" s="57"/>
      <c r="V94" s="57"/>
      <c r="W94" s="57"/>
      <c r="X94" s="57"/>
      <c r="Y94" s="57"/>
    </row>
    <row r="95" spans="1:25" ht="16.5" customHeight="1" x14ac:dyDescent="0.2">
      <c r="A95" s="23"/>
      <c r="B95" s="23"/>
      <c r="C95" s="58"/>
      <c r="D95" s="58"/>
      <c r="E95" s="19"/>
      <c r="F95" s="279"/>
      <c r="G95" s="347"/>
      <c r="H95" s="347"/>
      <c r="I95" s="347"/>
      <c r="J95" s="8"/>
      <c r="K95" s="57"/>
      <c r="L95" s="57"/>
      <c r="M95" s="57"/>
      <c r="N95" s="57"/>
      <c r="O95" s="57"/>
      <c r="P95" s="57"/>
      <c r="Q95" s="57"/>
      <c r="R95" s="57"/>
      <c r="S95" s="57"/>
      <c r="T95" s="57"/>
      <c r="U95" s="57"/>
      <c r="V95" s="57"/>
      <c r="W95" s="57"/>
      <c r="X95" s="57"/>
      <c r="Y95" s="57"/>
    </row>
    <row r="96" spans="1:25" ht="16.5" customHeight="1" x14ac:dyDescent="0.2">
      <c r="A96" s="23"/>
      <c r="B96" s="23"/>
      <c r="C96" s="58"/>
      <c r="D96" s="58"/>
      <c r="E96" s="19"/>
      <c r="F96" s="346"/>
      <c r="G96" s="347"/>
      <c r="H96" s="347"/>
      <c r="I96" s="347"/>
      <c r="J96" s="8"/>
      <c r="K96" s="57"/>
      <c r="L96" s="57"/>
      <c r="M96" s="57"/>
      <c r="N96" s="57"/>
      <c r="O96" s="57"/>
      <c r="P96" s="57"/>
      <c r="Q96" s="57"/>
      <c r="R96" s="57"/>
      <c r="S96" s="57"/>
      <c r="T96" s="57"/>
      <c r="U96" s="57"/>
      <c r="V96" s="57"/>
      <c r="W96" s="57"/>
      <c r="X96" s="57"/>
      <c r="Y96" s="57"/>
    </row>
    <row r="97" spans="1:25" ht="16.5" customHeight="1" x14ac:dyDescent="0.2">
      <c r="A97" s="23"/>
      <c r="B97" s="23"/>
      <c r="C97" s="58"/>
      <c r="D97" s="58"/>
      <c r="E97" s="19"/>
      <c r="F97" s="346"/>
      <c r="G97" s="347"/>
      <c r="H97" s="347"/>
      <c r="I97" s="347"/>
      <c r="J97" s="8"/>
      <c r="K97" s="57"/>
      <c r="L97" s="57"/>
      <c r="M97" s="57"/>
      <c r="N97" s="57"/>
      <c r="O97" s="57"/>
      <c r="P97" s="57"/>
      <c r="Q97" s="57"/>
      <c r="R97" s="57"/>
      <c r="S97" s="57"/>
      <c r="T97" s="57"/>
      <c r="U97" s="57"/>
      <c r="V97" s="57"/>
      <c r="W97" s="57"/>
      <c r="X97" s="57"/>
      <c r="Y97" s="57"/>
    </row>
    <row r="98" spans="1:25" ht="16.5" customHeight="1" x14ac:dyDescent="0.2">
      <c r="A98" s="23"/>
      <c r="B98" s="23"/>
      <c r="C98" s="58"/>
      <c r="D98" s="58"/>
      <c r="E98" s="19"/>
      <c r="F98" s="346"/>
      <c r="G98" s="347"/>
      <c r="H98" s="347"/>
      <c r="I98" s="347"/>
      <c r="J98" s="8"/>
      <c r="K98" s="57"/>
      <c r="L98" s="57"/>
      <c r="M98" s="57"/>
      <c r="N98" s="57"/>
      <c r="O98" s="57"/>
      <c r="P98" s="57"/>
      <c r="Q98" s="57"/>
      <c r="R98" s="57"/>
      <c r="S98" s="57"/>
      <c r="T98" s="57"/>
      <c r="U98" s="57"/>
      <c r="V98" s="57"/>
      <c r="W98" s="57"/>
      <c r="X98" s="57"/>
      <c r="Y98" s="57"/>
    </row>
    <row r="99" spans="1:25" ht="16.5" customHeight="1" x14ac:dyDescent="0.2">
      <c r="A99" s="23"/>
      <c r="B99" s="23"/>
      <c r="C99" s="58"/>
      <c r="D99" s="58"/>
      <c r="E99" s="19"/>
      <c r="F99" s="346"/>
      <c r="G99" s="347"/>
      <c r="H99" s="347"/>
      <c r="I99" s="347"/>
      <c r="J99" s="8"/>
      <c r="K99" s="57"/>
      <c r="L99" s="57"/>
      <c r="M99" s="57"/>
      <c r="N99" s="57"/>
      <c r="O99" s="57"/>
      <c r="P99" s="57"/>
      <c r="Q99" s="57"/>
      <c r="R99" s="57"/>
      <c r="S99" s="57"/>
      <c r="T99" s="57"/>
      <c r="U99" s="57"/>
      <c r="V99" s="57"/>
      <c r="W99" s="57"/>
      <c r="X99" s="57"/>
      <c r="Y99" s="57"/>
    </row>
    <row r="100" spans="1:25" ht="16.5" customHeight="1" x14ac:dyDescent="0.2">
      <c r="A100" s="23"/>
      <c r="B100" s="23"/>
      <c r="C100" s="58"/>
      <c r="D100" s="58"/>
      <c r="E100" s="19"/>
      <c r="F100" s="346"/>
      <c r="G100" s="347"/>
      <c r="H100" s="347"/>
      <c r="I100" s="347"/>
      <c r="J100" s="8"/>
      <c r="K100" s="57"/>
      <c r="L100" s="57"/>
      <c r="M100" s="57"/>
      <c r="N100" s="57"/>
      <c r="O100" s="57"/>
      <c r="P100" s="57"/>
      <c r="Q100" s="57"/>
      <c r="R100" s="57"/>
      <c r="S100" s="57"/>
      <c r="T100" s="57"/>
      <c r="U100" s="57"/>
      <c r="V100" s="57"/>
      <c r="W100" s="57"/>
      <c r="X100" s="57"/>
      <c r="Y100" s="57"/>
    </row>
    <row r="101" spans="1:25" ht="16.5" customHeight="1" x14ac:dyDescent="0.2">
      <c r="A101" s="23"/>
      <c r="B101" s="23"/>
      <c r="C101" s="58"/>
      <c r="D101" s="58"/>
      <c r="E101" s="19"/>
      <c r="F101" s="346"/>
      <c r="G101" s="347"/>
      <c r="H101" s="347"/>
      <c r="I101" s="347"/>
      <c r="J101" s="8"/>
      <c r="K101" s="57"/>
      <c r="L101" s="57"/>
      <c r="M101" s="57"/>
      <c r="N101" s="57"/>
      <c r="O101" s="57"/>
      <c r="P101" s="57"/>
      <c r="Q101" s="57"/>
      <c r="R101" s="57"/>
      <c r="S101" s="57"/>
      <c r="T101" s="57"/>
      <c r="U101" s="57"/>
      <c r="V101" s="57"/>
      <c r="W101" s="57"/>
      <c r="X101" s="57"/>
      <c r="Y101" s="57"/>
    </row>
    <row r="102" spans="1:25" ht="16.5" customHeight="1" x14ac:dyDescent="0.2">
      <c r="A102" s="23"/>
      <c r="B102" s="23"/>
      <c r="C102" s="58"/>
      <c r="D102" s="58"/>
      <c r="E102" s="19"/>
      <c r="F102" s="346"/>
      <c r="G102" s="347"/>
      <c r="H102" s="347"/>
      <c r="I102" s="347"/>
      <c r="J102" s="8"/>
      <c r="K102" s="57"/>
      <c r="L102" s="57"/>
      <c r="M102" s="57"/>
      <c r="N102" s="57"/>
      <c r="O102" s="57"/>
      <c r="P102" s="57"/>
      <c r="Q102" s="57"/>
      <c r="R102" s="57"/>
      <c r="S102" s="57"/>
      <c r="T102" s="57"/>
      <c r="U102" s="57"/>
      <c r="V102" s="57"/>
      <c r="W102" s="57"/>
      <c r="X102" s="57"/>
      <c r="Y102" s="57"/>
    </row>
    <row r="103" spans="1:25" ht="16.5" customHeight="1" x14ac:dyDescent="0.2">
      <c r="A103" s="23"/>
      <c r="B103" s="23"/>
      <c r="C103" s="58"/>
      <c r="D103" s="58"/>
      <c r="E103" s="19"/>
      <c r="F103" s="346"/>
      <c r="G103" s="347"/>
      <c r="H103" s="347"/>
      <c r="I103" s="347"/>
      <c r="J103" s="8"/>
      <c r="K103" s="57"/>
      <c r="L103" s="57"/>
      <c r="M103" s="57"/>
      <c r="N103" s="57"/>
      <c r="O103" s="57"/>
      <c r="P103" s="57"/>
      <c r="Q103" s="57"/>
      <c r="R103" s="57"/>
      <c r="S103" s="57"/>
      <c r="T103" s="57"/>
      <c r="U103" s="57"/>
      <c r="V103" s="57"/>
      <c r="W103" s="57"/>
      <c r="X103" s="57"/>
      <c r="Y103" s="57"/>
    </row>
    <row r="104" spans="1:25" ht="16.5" customHeight="1" x14ac:dyDescent="0.2">
      <c r="A104" s="23"/>
      <c r="B104" s="23"/>
      <c r="C104" s="58"/>
      <c r="D104" s="58"/>
      <c r="E104" s="19"/>
      <c r="F104" s="346"/>
      <c r="G104" s="347"/>
      <c r="H104" s="347"/>
      <c r="I104" s="347"/>
      <c r="J104" s="8"/>
      <c r="K104" s="57"/>
      <c r="L104" s="57"/>
      <c r="M104" s="57"/>
      <c r="N104" s="57"/>
      <c r="O104" s="57"/>
      <c r="P104" s="57"/>
      <c r="Q104" s="57"/>
      <c r="R104" s="57"/>
      <c r="S104" s="57"/>
      <c r="T104" s="57"/>
      <c r="U104" s="57"/>
      <c r="V104" s="57"/>
      <c r="W104" s="57"/>
      <c r="X104" s="57"/>
      <c r="Y104" s="57"/>
    </row>
    <row r="105" spans="1:25" ht="16.5" customHeight="1" x14ac:dyDescent="0.2">
      <c r="A105" s="23"/>
      <c r="B105" s="23"/>
      <c r="C105" s="58"/>
      <c r="D105" s="58"/>
      <c r="E105" s="19"/>
      <c r="F105" s="346"/>
      <c r="G105" s="347"/>
      <c r="H105" s="347"/>
      <c r="I105" s="347"/>
      <c r="J105" s="8"/>
      <c r="K105" s="57"/>
      <c r="L105" s="57"/>
      <c r="M105" s="57"/>
      <c r="N105" s="57"/>
      <c r="O105" s="57"/>
      <c r="P105" s="57"/>
      <c r="Q105" s="57"/>
      <c r="R105" s="57"/>
      <c r="S105" s="57"/>
      <c r="T105" s="57"/>
      <c r="U105" s="57"/>
      <c r="V105" s="57"/>
      <c r="W105" s="57"/>
      <c r="X105" s="57"/>
      <c r="Y105" s="57"/>
    </row>
    <row r="106" spans="1:25" ht="16.5" customHeight="1" x14ac:dyDescent="0.2">
      <c r="A106" s="23"/>
      <c r="B106" s="23"/>
      <c r="C106" s="58"/>
      <c r="D106" s="58"/>
      <c r="E106" s="19"/>
      <c r="F106" s="279"/>
      <c r="G106" s="347"/>
      <c r="H106" s="347"/>
      <c r="I106" s="347"/>
      <c r="J106" s="8"/>
      <c r="K106" s="57"/>
      <c r="L106" s="57"/>
      <c r="M106" s="57"/>
      <c r="N106" s="57"/>
      <c r="O106" s="57"/>
      <c r="P106" s="57"/>
      <c r="Q106" s="57"/>
      <c r="R106" s="57"/>
      <c r="S106" s="57"/>
      <c r="T106" s="57"/>
      <c r="U106" s="57"/>
      <c r="V106" s="57"/>
      <c r="W106" s="57"/>
      <c r="X106" s="57"/>
      <c r="Y106" s="57"/>
    </row>
    <row r="107" spans="1:25" ht="16.5" customHeight="1" x14ac:dyDescent="0.2">
      <c r="A107" s="23"/>
      <c r="B107" s="23"/>
      <c r="C107" s="58"/>
      <c r="D107" s="58"/>
      <c r="E107" s="19"/>
      <c r="F107" s="346"/>
      <c r="G107" s="347"/>
      <c r="H107" s="347"/>
      <c r="I107" s="347"/>
      <c r="J107" s="8"/>
      <c r="K107" s="57"/>
      <c r="L107" s="57"/>
      <c r="M107" s="57"/>
      <c r="N107" s="57"/>
      <c r="O107" s="57"/>
      <c r="P107" s="57"/>
      <c r="Q107" s="57"/>
      <c r="R107" s="57"/>
      <c r="S107" s="57"/>
      <c r="T107" s="57"/>
      <c r="U107" s="57"/>
      <c r="V107" s="57"/>
      <c r="W107" s="57"/>
      <c r="X107" s="57"/>
      <c r="Y107" s="57"/>
    </row>
    <row r="108" spans="1:25" ht="16.5" customHeight="1" x14ac:dyDescent="0.2">
      <c r="A108" s="23"/>
      <c r="B108" s="23"/>
      <c r="C108" s="58"/>
      <c r="D108" s="58"/>
      <c r="E108" s="19"/>
      <c r="F108" s="346"/>
      <c r="G108" s="347"/>
      <c r="H108" s="347"/>
      <c r="I108" s="347"/>
      <c r="J108" s="8"/>
      <c r="K108" s="57"/>
      <c r="L108" s="57"/>
      <c r="M108" s="57"/>
      <c r="N108" s="57"/>
      <c r="O108" s="57"/>
      <c r="P108" s="57"/>
      <c r="Q108" s="57"/>
      <c r="R108" s="57"/>
      <c r="S108" s="57"/>
      <c r="T108" s="57"/>
      <c r="U108" s="57"/>
      <c r="V108" s="57"/>
      <c r="W108" s="57"/>
      <c r="X108" s="57"/>
      <c r="Y108" s="57"/>
    </row>
    <row r="109" spans="1:25" ht="16.5" customHeight="1" x14ac:dyDescent="0.2">
      <c r="A109" s="23"/>
      <c r="B109" s="23"/>
      <c r="C109" s="58"/>
      <c r="D109" s="58"/>
      <c r="E109" s="19"/>
      <c r="F109" s="346"/>
      <c r="G109" s="347"/>
      <c r="H109" s="347"/>
      <c r="I109" s="347"/>
      <c r="J109" s="8"/>
      <c r="K109" s="57"/>
      <c r="L109" s="57"/>
      <c r="M109" s="57"/>
      <c r="N109" s="57"/>
      <c r="O109" s="57"/>
      <c r="P109" s="57"/>
      <c r="Q109" s="57"/>
      <c r="R109" s="57"/>
      <c r="S109" s="57"/>
      <c r="T109" s="57"/>
      <c r="U109" s="57"/>
      <c r="V109" s="57"/>
      <c r="W109" s="57"/>
      <c r="X109" s="57"/>
      <c r="Y109" s="57"/>
    </row>
    <row r="110" spans="1:25" ht="16.5" customHeight="1" x14ac:dyDescent="0.2">
      <c r="A110" s="23"/>
      <c r="B110" s="23"/>
      <c r="C110" s="58"/>
      <c r="D110" s="58"/>
      <c r="E110" s="19"/>
      <c r="F110" s="279"/>
      <c r="G110" s="347"/>
      <c r="H110" s="347"/>
      <c r="I110" s="347"/>
      <c r="J110" s="8"/>
      <c r="K110" s="57"/>
      <c r="L110" s="57"/>
      <c r="M110" s="57"/>
      <c r="N110" s="57"/>
      <c r="O110" s="57"/>
      <c r="P110" s="57"/>
      <c r="Q110" s="57"/>
      <c r="R110" s="57"/>
      <c r="S110" s="57"/>
      <c r="T110" s="57"/>
      <c r="U110" s="57"/>
      <c r="V110" s="57"/>
      <c r="W110" s="57"/>
      <c r="X110" s="57"/>
      <c r="Y110" s="57"/>
    </row>
    <row r="111" spans="1:25" ht="16.5" customHeight="1" x14ac:dyDescent="0.2">
      <c r="A111" s="23"/>
      <c r="B111" s="23"/>
      <c r="C111" s="58"/>
      <c r="D111" s="58"/>
      <c r="E111" s="19"/>
      <c r="F111" s="279"/>
      <c r="G111" s="347"/>
      <c r="H111" s="347"/>
      <c r="I111" s="347"/>
      <c r="J111" s="8"/>
      <c r="K111" s="57"/>
      <c r="L111" s="57"/>
      <c r="M111" s="57"/>
      <c r="N111" s="57"/>
      <c r="O111" s="57"/>
      <c r="P111" s="57"/>
      <c r="Q111" s="57"/>
      <c r="R111" s="57"/>
      <c r="S111" s="57"/>
      <c r="T111" s="57"/>
      <c r="U111" s="57"/>
      <c r="V111" s="57"/>
      <c r="W111" s="57"/>
      <c r="X111" s="57"/>
      <c r="Y111" s="57"/>
    </row>
    <row r="112" spans="1:25" ht="16.5" customHeight="1" x14ac:dyDescent="0.2">
      <c r="A112" s="23"/>
      <c r="B112" s="23"/>
      <c r="C112" s="58"/>
      <c r="D112" s="58"/>
      <c r="E112" s="19"/>
      <c r="F112" s="279"/>
      <c r="G112" s="347"/>
      <c r="H112" s="347"/>
      <c r="I112" s="347"/>
      <c r="J112" s="8"/>
      <c r="K112" s="57"/>
      <c r="L112" s="57"/>
      <c r="M112" s="57"/>
      <c r="N112" s="57"/>
      <c r="O112" s="57"/>
      <c r="P112" s="57"/>
      <c r="Q112" s="57"/>
      <c r="R112" s="57"/>
      <c r="S112" s="57"/>
      <c r="T112" s="57"/>
      <c r="U112" s="57"/>
      <c r="V112" s="57"/>
      <c r="W112" s="57"/>
      <c r="X112" s="57"/>
      <c r="Y112" s="57"/>
    </row>
    <row r="113" spans="1:25" ht="16.5" customHeight="1" x14ac:dyDescent="0.2">
      <c r="A113" s="23"/>
      <c r="B113" s="23"/>
      <c r="C113" s="58"/>
      <c r="D113" s="58"/>
      <c r="E113" s="19"/>
      <c r="F113" s="279"/>
      <c r="G113" s="347"/>
      <c r="H113" s="347"/>
      <c r="I113" s="347"/>
      <c r="J113" s="8"/>
      <c r="K113" s="57"/>
      <c r="L113" s="57"/>
      <c r="M113" s="57"/>
      <c r="N113" s="57"/>
      <c r="O113" s="57"/>
      <c r="P113" s="57"/>
      <c r="Q113" s="57"/>
      <c r="R113" s="57"/>
      <c r="S113" s="57"/>
      <c r="T113" s="57"/>
      <c r="U113" s="57"/>
      <c r="V113" s="57"/>
      <c r="W113" s="57"/>
      <c r="X113" s="57"/>
      <c r="Y113" s="57"/>
    </row>
    <row r="114" spans="1:25" ht="16.5" customHeight="1" x14ac:dyDescent="0.2">
      <c r="A114" s="23"/>
      <c r="B114" s="23"/>
      <c r="C114" s="58"/>
      <c r="D114" s="58"/>
      <c r="E114" s="19"/>
      <c r="F114" s="279"/>
      <c r="G114" s="347"/>
      <c r="H114" s="347"/>
      <c r="I114" s="347"/>
      <c r="J114" s="8"/>
      <c r="K114" s="57"/>
      <c r="L114" s="57"/>
      <c r="M114" s="57"/>
      <c r="N114" s="57"/>
      <c r="O114" s="57"/>
      <c r="P114" s="57"/>
      <c r="Q114" s="57"/>
      <c r="R114" s="57"/>
      <c r="S114" s="57"/>
      <c r="T114" s="57"/>
      <c r="U114" s="57"/>
      <c r="V114" s="57"/>
      <c r="W114" s="57"/>
      <c r="X114" s="57"/>
      <c r="Y114" s="57"/>
    </row>
    <row r="115" spans="1:25" ht="16.5" customHeight="1" x14ac:dyDescent="0.2">
      <c r="A115" s="23"/>
      <c r="B115" s="23"/>
      <c r="C115" s="58"/>
      <c r="D115" s="58"/>
      <c r="E115" s="19"/>
      <c r="F115" s="279"/>
      <c r="G115" s="347"/>
      <c r="H115" s="347"/>
      <c r="I115" s="347"/>
      <c r="J115" s="8"/>
      <c r="K115" s="57"/>
      <c r="L115" s="57"/>
      <c r="M115" s="57"/>
      <c r="N115" s="57"/>
      <c r="O115" s="57"/>
      <c r="P115" s="57"/>
      <c r="Q115" s="57"/>
      <c r="R115" s="57"/>
      <c r="S115" s="57"/>
      <c r="T115" s="57"/>
      <c r="U115" s="57"/>
      <c r="V115" s="57"/>
      <c r="W115" s="57"/>
      <c r="X115" s="57"/>
      <c r="Y115" s="57"/>
    </row>
    <row r="116" spans="1:25" ht="16.5" customHeight="1" x14ac:dyDescent="0.2">
      <c r="A116" s="23"/>
      <c r="B116" s="23"/>
      <c r="C116" s="58"/>
      <c r="D116" s="58"/>
      <c r="E116" s="19"/>
      <c r="F116" s="279"/>
      <c r="G116" s="347"/>
      <c r="H116" s="347"/>
      <c r="I116" s="347"/>
      <c r="J116" s="8"/>
      <c r="K116" s="57"/>
      <c r="L116" s="57"/>
      <c r="M116" s="57"/>
      <c r="N116" s="57"/>
      <c r="O116" s="57"/>
      <c r="P116" s="57"/>
      <c r="Q116" s="57"/>
      <c r="R116" s="57"/>
      <c r="S116" s="57"/>
      <c r="T116" s="57"/>
      <c r="U116" s="57"/>
      <c r="V116" s="57"/>
      <c r="W116" s="57"/>
      <c r="X116" s="57"/>
      <c r="Y116" s="57"/>
    </row>
    <row r="117" spans="1:25" ht="16.5" customHeight="1" x14ac:dyDescent="0.2">
      <c r="A117" s="23"/>
      <c r="B117" s="23"/>
      <c r="C117" s="58"/>
      <c r="D117" s="58"/>
      <c r="E117" s="19"/>
      <c r="F117" s="279"/>
      <c r="G117" s="347"/>
      <c r="H117" s="347"/>
      <c r="I117" s="347"/>
      <c r="J117" s="8"/>
      <c r="K117" s="57"/>
      <c r="L117" s="57"/>
      <c r="M117" s="57"/>
      <c r="N117" s="57"/>
      <c r="O117" s="57"/>
      <c r="P117" s="57"/>
      <c r="Q117" s="57"/>
      <c r="R117" s="57"/>
      <c r="S117" s="57"/>
      <c r="T117" s="57"/>
      <c r="U117" s="57"/>
      <c r="V117" s="57"/>
      <c r="W117" s="57"/>
      <c r="X117" s="57"/>
      <c r="Y117" s="57"/>
    </row>
    <row r="118" spans="1:25" ht="16.5" customHeight="1" x14ac:dyDescent="0.2">
      <c r="A118" s="23"/>
      <c r="B118" s="23"/>
      <c r="C118" s="58"/>
      <c r="D118" s="58"/>
      <c r="E118" s="19"/>
      <c r="F118" s="279"/>
      <c r="G118" s="347"/>
      <c r="H118" s="347"/>
      <c r="I118" s="347"/>
      <c r="J118" s="8"/>
      <c r="K118" s="57"/>
      <c r="L118" s="57"/>
      <c r="M118" s="57"/>
      <c r="N118" s="57"/>
      <c r="O118" s="57"/>
      <c r="P118" s="57"/>
      <c r="Q118" s="57"/>
      <c r="R118" s="57"/>
      <c r="S118" s="57"/>
      <c r="T118" s="57"/>
      <c r="U118" s="57"/>
      <c r="V118" s="57"/>
      <c r="W118" s="57"/>
      <c r="X118" s="57"/>
      <c r="Y118" s="57"/>
    </row>
    <row r="119" spans="1:25" ht="16.5" customHeight="1" x14ac:dyDescent="0.2">
      <c r="A119" s="23"/>
      <c r="B119" s="23"/>
      <c r="C119" s="58"/>
      <c r="D119" s="58"/>
      <c r="E119" s="19"/>
      <c r="F119" s="279"/>
      <c r="G119" s="347"/>
      <c r="H119" s="347"/>
      <c r="I119" s="347"/>
      <c r="J119" s="8"/>
      <c r="K119" s="57"/>
      <c r="L119" s="57"/>
      <c r="M119" s="57"/>
      <c r="N119" s="57"/>
      <c r="O119" s="57"/>
      <c r="P119" s="57"/>
      <c r="Q119" s="57"/>
      <c r="R119" s="57"/>
      <c r="S119" s="57"/>
      <c r="T119" s="57"/>
      <c r="U119" s="57"/>
      <c r="V119" s="57"/>
      <c r="W119" s="57"/>
      <c r="X119" s="57"/>
      <c r="Y119" s="57"/>
    </row>
    <row r="120" spans="1:25" ht="16.5" customHeight="1" x14ac:dyDescent="0.2">
      <c r="A120" s="23"/>
      <c r="B120" s="23"/>
      <c r="C120" s="58"/>
      <c r="D120" s="58"/>
      <c r="E120" s="19"/>
      <c r="F120" s="279"/>
      <c r="G120" s="347"/>
      <c r="H120" s="347"/>
      <c r="I120" s="347"/>
      <c r="J120" s="8"/>
      <c r="K120" s="57"/>
      <c r="L120" s="57"/>
      <c r="M120" s="57"/>
      <c r="N120" s="57"/>
      <c r="O120" s="57"/>
      <c r="P120" s="57"/>
      <c r="Q120" s="57"/>
      <c r="R120" s="57"/>
      <c r="S120" s="57"/>
      <c r="T120" s="57"/>
      <c r="U120" s="57"/>
      <c r="V120" s="57"/>
      <c r="W120" s="57"/>
      <c r="X120" s="57"/>
      <c r="Y120" s="57"/>
    </row>
    <row r="121" spans="1:25" ht="16.5" customHeight="1" x14ac:dyDescent="0.2">
      <c r="A121" s="23"/>
      <c r="B121" s="23"/>
      <c r="C121" s="58"/>
      <c r="D121" s="58"/>
      <c r="E121" s="19"/>
      <c r="F121" s="279"/>
      <c r="G121" s="347"/>
      <c r="H121" s="347"/>
      <c r="I121" s="347"/>
      <c r="J121" s="8"/>
      <c r="K121" s="57"/>
      <c r="L121" s="57"/>
      <c r="M121" s="57"/>
      <c r="N121" s="57"/>
      <c r="O121" s="57"/>
      <c r="P121" s="57"/>
      <c r="Q121" s="57"/>
      <c r="R121" s="57"/>
      <c r="S121" s="57"/>
      <c r="T121" s="57"/>
      <c r="U121" s="57"/>
      <c r="V121" s="57"/>
      <c r="W121" s="57"/>
      <c r="X121" s="57"/>
      <c r="Y121" s="57"/>
    </row>
    <row r="122" spans="1:25" ht="16.5" customHeight="1" x14ac:dyDescent="0.2">
      <c r="A122" s="23"/>
      <c r="B122" s="23"/>
      <c r="C122" s="58"/>
      <c r="D122" s="58"/>
      <c r="E122" s="19"/>
      <c r="F122" s="279"/>
      <c r="G122" s="347"/>
      <c r="H122" s="347"/>
      <c r="I122" s="347"/>
      <c r="J122" s="8"/>
      <c r="K122" s="57"/>
      <c r="L122" s="57"/>
      <c r="M122" s="57"/>
      <c r="N122" s="57"/>
      <c r="O122" s="57"/>
      <c r="P122" s="57"/>
      <c r="Q122" s="57"/>
      <c r="R122" s="57"/>
      <c r="S122" s="57"/>
      <c r="T122" s="57"/>
      <c r="U122" s="57"/>
      <c r="V122" s="57"/>
      <c r="W122" s="57"/>
      <c r="X122" s="57"/>
      <c r="Y122" s="57"/>
    </row>
    <row r="123" spans="1:25" ht="16.5" customHeight="1" x14ac:dyDescent="0.2">
      <c r="A123" s="23"/>
      <c r="B123" s="23"/>
      <c r="C123" s="58"/>
      <c r="D123" s="58"/>
      <c r="E123" s="19"/>
      <c r="F123" s="279"/>
      <c r="G123" s="347"/>
      <c r="H123" s="347"/>
      <c r="I123" s="347"/>
      <c r="J123" s="8"/>
      <c r="K123" s="57"/>
      <c r="L123" s="57"/>
      <c r="M123" s="57"/>
      <c r="N123" s="57"/>
      <c r="O123" s="57"/>
      <c r="P123" s="57"/>
      <c r="Q123" s="57"/>
      <c r="R123" s="57"/>
      <c r="S123" s="57"/>
      <c r="T123" s="57"/>
      <c r="U123" s="57"/>
      <c r="V123" s="57"/>
      <c r="W123" s="57"/>
      <c r="X123" s="57"/>
      <c r="Y123" s="57"/>
    </row>
    <row r="124" spans="1:25" ht="16.5" customHeight="1" x14ac:dyDescent="0.2">
      <c r="A124" s="23"/>
      <c r="B124" s="23"/>
      <c r="C124" s="58"/>
      <c r="D124" s="58"/>
      <c r="E124" s="19"/>
      <c r="F124" s="279"/>
      <c r="G124" s="347"/>
      <c r="H124" s="347"/>
      <c r="I124" s="347"/>
      <c r="J124" s="8"/>
      <c r="K124" s="57"/>
      <c r="L124" s="57"/>
      <c r="M124" s="57"/>
      <c r="N124" s="57"/>
      <c r="O124" s="57"/>
      <c r="P124" s="57"/>
      <c r="Q124" s="57"/>
      <c r="R124" s="57"/>
      <c r="S124" s="57"/>
      <c r="T124" s="57"/>
      <c r="U124" s="57"/>
      <c r="V124" s="57"/>
      <c r="W124" s="57"/>
      <c r="X124" s="57"/>
      <c r="Y124" s="57"/>
    </row>
    <row r="125" spans="1:25" ht="16.5" customHeight="1" x14ac:dyDescent="0.2">
      <c r="A125" s="23"/>
      <c r="B125" s="23"/>
      <c r="C125" s="58"/>
      <c r="D125" s="58"/>
      <c r="E125" s="19"/>
      <c r="F125" s="279"/>
      <c r="G125" s="347"/>
      <c r="H125" s="347"/>
      <c r="I125" s="347"/>
      <c r="J125" s="8"/>
      <c r="K125" s="57"/>
      <c r="L125" s="57"/>
      <c r="M125" s="57"/>
      <c r="N125" s="57"/>
      <c r="O125" s="57"/>
      <c r="P125" s="57"/>
      <c r="Q125" s="57"/>
      <c r="R125" s="57"/>
      <c r="S125" s="57"/>
      <c r="T125" s="57"/>
      <c r="U125" s="57"/>
      <c r="V125" s="57"/>
      <c r="W125" s="57"/>
      <c r="X125" s="57"/>
      <c r="Y125" s="57"/>
    </row>
    <row r="126" spans="1:25" ht="16.5" customHeight="1" x14ac:dyDescent="0.2">
      <c r="A126" s="23"/>
      <c r="B126" s="23"/>
      <c r="C126" s="58"/>
      <c r="D126" s="58"/>
      <c r="E126" s="19"/>
      <c r="F126" s="279"/>
      <c r="G126" s="347"/>
      <c r="H126" s="347"/>
      <c r="I126" s="347"/>
      <c r="J126" s="8"/>
      <c r="K126" s="57"/>
      <c r="L126" s="57"/>
      <c r="M126" s="57"/>
      <c r="N126" s="57"/>
      <c r="O126" s="57"/>
      <c r="P126" s="57"/>
      <c r="Q126" s="57"/>
      <c r="R126" s="57"/>
      <c r="S126" s="57"/>
      <c r="T126" s="57"/>
      <c r="U126" s="57"/>
      <c r="V126" s="57"/>
      <c r="W126" s="57"/>
      <c r="X126" s="57"/>
      <c r="Y126" s="57"/>
    </row>
    <row r="127" spans="1:25" ht="16.5" customHeight="1" x14ac:dyDescent="0.2">
      <c r="A127" s="23"/>
      <c r="B127" s="23"/>
      <c r="C127" s="58"/>
      <c r="D127" s="58"/>
      <c r="E127" s="19"/>
      <c r="F127" s="346"/>
      <c r="G127" s="347"/>
      <c r="H127" s="347"/>
      <c r="I127" s="347"/>
      <c r="J127" s="8"/>
      <c r="K127" s="57"/>
      <c r="L127" s="57"/>
      <c r="M127" s="57"/>
      <c r="N127" s="57"/>
      <c r="O127" s="57"/>
      <c r="P127" s="57"/>
      <c r="Q127" s="57"/>
      <c r="R127" s="57"/>
      <c r="S127" s="57"/>
      <c r="T127" s="57"/>
      <c r="U127" s="57"/>
      <c r="V127" s="57"/>
      <c r="W127" s="57"/>
      <c r="X127" s="57"/>
      <c r="Y127" s="57"/>
    </row>
    <row r="128" spans="1:25" ht="16.5" customHeight="1" x14ac:dyDescent="0.2">
      <c r="A128" s="23"/>
      <c r="B128" s="23"/>
      <c r="C128" s="58"/>
      <c r="D128" s="58"/>
      <c r="E128" s="19"/>
      <c r="F128" s="346"/>
      <c r="G128" s="347"/>
      <c r="H128" s="347"/>
      <c r="I128" s="347"/>
      <c r="J128" s="8"/>
      <c r="K128" s="57"/>
      <c r="L128" s="57"/>
      <c r="M128" s="57"/>
      <c r="N128" s="57"/>
      <c r="O128" s="57"/>
      <c r="P128" s="57"/>
      <c r="Q128" s="57"/>
      <c r="R128" s="57"/>
      <c r="S128" s="57"/>
      <c r="T128" s="57"/>
      <c r="U128" s="57"/>
      <c r="V128" s="57"/>
      <c r="W128" s="57"/>
      <c r="X128" s="57"/>
      <c r="Y128" s="57"/>
    </row>
    <row r="129" spans="1:25" ht="16.5" customHeight="1" x14ac:dyDescent="0.2">
      <c r="A129" s="23"/>
      <c r="B129" s="23"/>
      <c r="C129" s="58"/>
      <c r="D129" s="58"/>
      <c r="E129" s="19"/>
      <c r="F129" s="346"/>
      <c r="G129" s="347"/>
      <c r="H129" s="347"/>
      <c r="I129" s="347"/>
      <c r="J129" s="8"/>
      <c r="K129" s="57"/>
      <c r="L129" s="57"/>
      <c r="M129" s="57"/>
      <c r="N129" s="57"/>
      <c r="O129" s="57"/>
      <c r="P129" s="57"/>
      <c r="Q129" s="57"/>
      <c r="R129" s="57"/>
      <c r="S129" s="57"/>
      <c r="T129" s="57"/>
      <c r="U129" s="57"/>
      <c r="V129" s="57"/>
      <c r="W129" s="57"/>
      <c r="X129" s="57"/>
      <c r="Y129" s="57"/>
    </row>
    <row r="130" spans="1:25" ht="16.5" customHeight="1" x14ac:dyDescent="0.2">
      <c r="A130" s="23"/>
      <c r="B130" s="23"/>
      <c r="C130" s="58"/>
      <c r="D130" s="58"/>
      <c r="E130" s="19"/>
      <c r="F130" s="346"/>
      <c r="G130" s="347"/>
      <c r="H130" s="347"/>
      <c r="I130" s="347"/>
      <c r="J130" s="8"/>
      <c r="K130" s="57"/>
      <c r="L130" s="57"/>
      <c r="M130" s="57"/>
      <c r="N130" s="57"/>
      <c r="O130" s="57"/>
      <c r="P130" s="57"/>
      <c r="Q130" s="57"/>
      <c r="R130" s="57"/>
      <c r="S130" s="57"/>
      <c r="T130" s="57"/>
      <c r="U130" s="57"/>
      <c r="V130" s="57"/>
      <c r="W130" s="57"/>
      <c r="X130" s="57"/>
      <c r="Y130" s="57"/>
    </row>
    <row r="131" spans="1:25" ht="16.5" customHeight="1" x14ac:dyDescent="0.2">
      <c r="A131" s="23"/>
      <c r="B131" s="23"/>
      <c r="C131" s="58"/>
      <c r="D131" s="58"/>
      <c r="E131" s="19"/>
      <c r="F131" s="346"/>
      <c r="G131" s="347"/>
      <c r="H131" s="347"/>
      <c r="I131" s="347"/>
      <c r="J131" s="8"/>
      <c r="K131" s="57"/>
      <c r="L131" s="57"/>
      <c r="M131" s="57"/>
      <c r="N131" s="57"/>
      <c r="O131" s="57"/>
      <c r="P131" s="57"/>
      <c r="Q131" s="57"/>
      <c r="R131" s="57"/>
      <c r="S131" s="57"/>
      <c r="T131" s="57"/>
      <c r="U131" s="57"/>
      <c r="V131" s="57"/>
      <c r="W131" s="57"/>
      <c r="X131" s="57"/>
      <c r="Y131" s="57"/>
    </row>
    <row r="132" spans="1:25" ht="16.5" customHeight="1" x14ac:dyDescent="0.2">
      <c r="A132" s="23"/>
      <c r="B132" s="23"/>
      <c r="C132" s="58"/>
      <c r="D132" s="58"/>
      <c r="E132" s="19"/>
      <c r="F132" s="346"/>
      <c r="G132" s="347"/>
      <c r="H132" s="347"/>
      <c r="I132" s="347"/>
      <c r="J132" s="8"/>
      <c r="K132" s="57"/>
      <c r="L132" s="57"/>
      <c r="M132" s="57"/>
      <c r="N132" s="57"/>
      <c r="O132" s="57"/>
      <c r="P132" s="57"/>
      <c r="Q132" s="57"/>
      <c r="R132" s="57"/>
      <c r="S132" s="57"/>
      <c r="T132" s="57"/>
      <c r="U132" s="57"/>
      <c r="V132" s="57"/>
      <c r="W132" s="57"/>
      <c r="X132" s="57"/>
      <c r="Y132" s="57"/>
    </row>
    <row r="133" spans="1:25" ht="16.5" customHeight="1" x14ac:dyDescent="0.2">
      <c r="A133" s="23"/>
      <c r="B133" s="23"/>
      <c r="C133" s="58"/>
      <c r="D133" s="58"/>
      <c r="E133" s="19"/>
      <c r="F133" s="346"/>
      <c r="G133" s="347"/>
      <c r="H133" s="347"/>
      <c r="I133" s="347"/>
      <c r="J133" s="8"/>
      <c r="K133" s="57"/>
      <c r="L133" s="57"/>
      <c r="M133" s="57"/>
      <c r="N133" s="57"/>
      <c r="O133" s="57"/>
      <c r="P133" s="57"/>
      <c r="Q133" s="57"/>
      <c r="R133" s="57"/>
      <c r="S133" s="57"/>
      <c r="T133" s="57"/>
      <c r="U133" s="57"/>
      <c r="V133" s="57"/>
      <c r="W133" s="57"/>
      <c r="X133" s="57"/>
      <c r="Y133" s="57"/>
    </row>
    <row r="134" spans="1:25" ht="16.5" customHeight="1" x14ac:dyDescent="0.2">
      <c r="A134" s="23"/>
      <c r="B134" s="23"/>
      <c r="C134" s="58"/>
      <c r="D134" s="58"/>
      <c r="E134" s="19"/>
      <c r="F134" s="346"/>
      <c r="G134" s="347"/>
      <c r="H134" s="347"/>
      <c r="I134" s="347"/>
      <c r="J134" s="8"/>
      <c r="K134" s="57"/>
      <c r="L134" s="57"/>
      <c r="M134" s="57"/>
      <c r="N134" s="57"/>
      <c r="O134" s="57"/>
      <c r="P134" s="57"/>
      <c r="Q134" s="57"/>
      <c r="R134" s="57"/>
      <c r="S134" s="57"/>
      <c r="T134" s="57"/>
      <c r="U134" s="57"/>
      <c r="V134" s="57"/>
      <c r="W134" s="57"/>
      <c r="X134" s="57"/>
      <c r="Y134" s="57"/>
    </row>
    <row r="135" spans="1:25" ht="16.5" customHeight="1" x14ac:dyDescent="0.2">
      <c r="A135" s="23"/>
      <c r="B135" s="23"/>
      <c r="C135" s="58"/>
      <c r="D135" s="58"/>
      <c r="E135" s="19"/>
      <c r="F135" s="346"/>
      <c r="G135" s="347"/>
      <c r="H135" s="347"/>
      <c r="I135" s="347"/>
      <c r="J135" s="8"/>
      <c r="K135" s="57"/>
      <c r="L135" s="57"/>
      <c r="M135" s="57"/>
      <c r="N135" s="57"/>
      <c r="O135" s="57"/>
      <c r="P135" s="57"/>
      <c r="Q135" s="57"/>
      <c r="R135" s="57"/>
      <c r="S135" s="57"/>
      <c r="T135" s="57"/>
      <c r="U135" s="57"/>
      <c r="V135" s="57"/>
      <c r="W135" s="57"/>
      <c r="X135" s="57"/>
      <c r="Y135" s="57"/>
    </row>
    <row r="136" spans="1:25" ht="16.5" customHeight="1" x14ac:dyDescent="0.2">
      <c r="A136" s="23"/>
      <c r="B136" s="23"/>
      <c r="C136" s="58"/>
      <c r="D136" s="58"/>
      <c r="E136" s="19"/>
      <c r="F136" s="346"/>
      <c r="G136" s="347"/>
      <c r="H136" s="347"/>
      <c r="I136" s="347"/>
      <c r="J136" s="8"/>
      <c r="K136" s="57"/>
      <c r="L136" s="57"/>
      <c r="M136" s="57"/>
      <c r="N136" s="57"/>
      <c r="O136" s="57"/>
      <c r="P136" s="57"/>
      <c r="Q136" s="57"/>
      <c r="R136" s="57"/>
      <c r="S136" s="57"/>
      <c r="T136" s="57"/>
      <c r="U136" s="57"/>
      <c r="V136" s="57"/>
      <c r="W136" s="57"/>
      <c r="X136" s="57"/>
      <c r="Y136" s="57"/>
    </row>
    <row r="137" spans="1:25" ht="16.5" customHeight="1" x14ac:dyDescent="0.2">
      <c r="A137" s="23"/>
      <c r="B137" s="23"/>
      <c r="C137" s="58"/>
      <c r="D137" s="58"/>
      <c r="E137" s="19"/>
      <c r="F137" s="279"/>
      <c r="G137" s="347"/>
      <c r="H137" s="347"/>
      <c r="I137" s="347"/>
      <c r="J137" s="8"/>
      <c r="K137" s="57"/>
      <c r="L137" s="57"/>
      <c r="M137" s="57"/>
      <c r="N137" s="57"/>
      <c r="O137" s="57"/>
      <c r="P137" s="57"/>
      <c r="Q137" s="57"/>
      <c r="R137" s="57"/>
      <c r="S137" s="57"/>
      <c r="T137" s="57"/>
      <c r="U137" s="57"/>
      <c r="V137" s="57"/>
      <c r="W137" s="57"/>
      <c r="X137" s="57"/>
      <c r="Y137" s="57"/>
    </row>
    <row r="138" spans="1:25" ht="16.5" customHeight="1" x14ac:dyDescent="0.2">
      <c r="A138" s="23"/>
      <c r="B138" s="23"/>
      <c r="C138" s="58"/>
      <c r="D138" s="58"/>
      <c r="E138" s="19"/>
      <c r="F138" s="346"/>
      <c r="G138" s="347"/>
      <c r="H138" s="347"/>
      <c r="I138" s="347"/>
      <c r="J138" s="8"/>
      <c r="K138" s="57"/>
      <c r="L138" s="57"/>
      <c r="M138" s="57"/>
      <c r="N138" s="57"/>
      <c r="O138" s="57"/>
      <c r="P138" s="57"/>
      <c r="Q138" s="57"/>
      <c r="R138" s="57"/>
      <c r="S138" s="57"/>
      <c r="T138" s="57"/>
      <c r="U138" s="57"/>
      <c r="V138" s="57"/>
      <c r="W138" s="57"/>
      <c r="X138" s="57"/>
      <c r="Y138" s="57"/>
    </row>
    <row r="139" spans="1:25" ht="16.5" customHeight="1" x14ac:dyDescent="0.2">
      <c r="A139" s="23"/>
      <c r="B139" s="23"/>
      <c r="C139" s="58"/>
      <c r="D139" s="58"/>
      <c r="E139" s="19"/>
      <c r="F139" s="346"/>
      <c r="G139" s="347"/>
      <c r="H139" s="347"/>
      <c r="I139" s="347"/>
      <c r="J139" s="8"/>
      <c r="K139" s="57"/>
      <c r="L139" s="57"/>
      <c r="M139" s="57"/>
      <c r="N139" s="57"/>
      <c r="O139" s="57"/>
      <c r="P139" s="57"/>
      <c r="Q139" s="57"/>
      <c r="R139" s="57"/>
      <c r="S139" s="57"/>
      <c r="T139" s="57"/>
      <c r="U139" s="57"/>
      <c r="V139" s="57"/>
      <c r="W139" s="57"/>
      <c r="X139" s="57"/>
      <c r="Y139" s="57"/>
    </row>
    <row r="140" spans="1:25" ht="16.5" customHeight="1" x14ac:dyDescent="0.2">
      <c r="A140" s="23"/>
      <c r="B140" s="23"/>
      <c r="C140" s="58"/>
      <c r="D140" s="58"/>
      <c r="E140" s="19"/>
      <c r="F140" s="346"/>
      <c r="G140" s="347"/>
      <c r="H140" s="347"/>
      <c r="I140" s="347"/>
      <c r="J140" s="8"/>
      <c r="K140" s="57"/>
      <c r="L140" s="57"/>
      <c r="M140" s="57"/>
      <c r="N140" s="57"/>
      <c r="O140" s="57"/>
      <c r="P140" s="57"/>
      <c r="Q140" s="57"/>
      <c r="R140" s="57"/>
      <c r="S140" s="57"/>
      <c r="T140" s="57"/>
      <c r="U140" s="57"/>
      <c r="V140" s="57"/>
      <c r="W140" s="57"/>
      <c r="X140" s="57"/>
      <c r="Y140" s="57"/>
    </row>
    <row r="141" spans="1:25" ht="16.5" customHeight="1" x14ac:dyDescent="0.2">
      <c r="A141" s="23"/>
      <c r="B141" s="23"/>
      <c r="C141" s="58"/>
      <c r="D141" s="58"/>
      <c r="E141" s="19"/>
      <c r="F141" s="279"/>
      <c r="G141" s="347"/>
      <c r="H141" s="347"/>
      <c r="I141" s="347"/>
      <c r="J141" s="8"/>
      <c r="K141" s="57"/>
      <c r="L141" s="57"/>
      <c r="M141" s="57"/>
      <c r="N141" s="57"/>
      <c r="O141" s="57"/>
      <c r="P141" s="57"/>
      <c r="Q141" s="57"/>
      <c r="R141" s="57"/>
      <c r="S141" s="57"/>
      <c r="T141" s="57"/>
      <c r="U141" s="57"/>
      <c r="V141" s="57"/>
      <c r="W141" s="57"/>
      <c r="X141" s="57"/>
      <c r="Y141" s="57"/>
    </row>
    <row r="142" spans="1:25" ht="16.5" customHeight="1" x14ac:dyDescent="0.2">
      <c r="A142" s="23"/>
      <c r="B142" s="23"/>
      <c r="C142" s="58"/>
      <c r="D142" s="58"/>
      <c r="E142" s="19"/>
      <c r="F142" s="279"/>
      <c r="G142" s="347"/>
      <c r="H142" s="347"/>
      <c r="I142" s="347"/>
      <c r="J142" s="8"/>
      <c r="K142" s="57"/>
      <c r="L142" s="57"/>
      <c r="M142" s="57"/>
      <c r="N142" s="57"/>
      <c r="O142" s="57"/>
      <c r="P142" s="57"/>
      <c r="Q142" s="57"/>
      <c r="R142" s="57"/>
      <c r="S142" s="57"/>
      <c r="T142" s="57"/>
      <c r="U142" s="57"/>
      <c r="V142" s="57"/>
      <c r="W142" s="57"/>
      <c r="X142" s="57"/>
      <c r="Y142" s="57"/>
    </row>
    <row r="143" spans="1:25" ht="16.5" customHeight="1" x14ac:dyDescent="0.2">
      <c r="A143" s="23"/>
      <c r="B143" s="23"/>
      <c r="C143" s="58"/>
      <c r="D143" s="58"/>
      <c r="E143" s="19"/>
      <c r="F143" s="279"/>
      <c r="G143" s="347"/>
      <c r="H143" s="347"/>
      <c r="I143" s="347"/>
      <c r="J143" s="8"/>
      <c r="K143" s="57"/>
      <c r="L143" s="57"/>
      <c r="M143" s="57"/>
      <c r="N143" s="57"/>
      <c r="O143" s="57"/>
      <c r="P143" s="57"/>
      <c r="Q143" s="57"/>
      <c r="R143" s="57"/>
      <c r="S143" s="57"/>
      <c r="T143" s="57"/>
      <c r="U143" s="57"/>
      <c r="V143" s="57"/>
      <c r="W143" s="57"/>
      <c r="X143" s="57"/>
      <c r="Y143" s="57"/>
    </row>
    <row r="144" spans="1:25" ht="16.5" customHeight="1" x14ac:dyDescent="0.2">
      <c r="A144" s="23"/>
      <c r="B144" s="23"/>
      <c r="C144" s="58"/>
      <c r="D144" s="58"/>
      <c r="E144" s="19"/>
      <c r="F144" s="279"/>
      <c r="G144" s="347"/>
      <c r="H144" s="347"/>
      <c r="I144" s="347"/>
      <c r="J144" s="8"/>
      <c r="K144" s="57"/>
      <c r="L144" s="57"/>
      <c r="M144" s="57"/>
      <c r="N144" s="57"/>
      <c r="O144" s="57"/>
      <c r="P144" s="57"/>
      <c r="Q144" s="57"/>
      <c r="R144" s="57"/>
      <c r="S144" s="57"/>
      <c r="T144" s="57"/>
      <c r="U144" s="57"/>
      <c r="V144" s="57"/>
      <c r="W144" s="57"/>
      <c r="X144" s="57"/>
      <c r="Y144" s="57"/>
    </row>
    <row r="145" spans="1:25" ht="16.5" customHeight="1" x14ac:dyDescent="0.2">
      <c r="A145" s="23"/>
      <c r="B145" s="23"/>
      <c r="C145" s="58"/>
      <c r="D145" s="58"/>
      <c r="E145" s="19"/>
      <c r="F145" s="279"/>
      <c r="G145" s="347"/>
      <c r="H145" s="347"/>
      <c r="I145" s="347"/>
      <c r="J145" s="8"/>
      <c r="K145" s="57"/>
      <c r="L145" s="57"/>
      <c r="M145" s="57"/>
      <c r="N145" s="57"/>
      <c r="O145" s="57"/>
      <c r="P145" s="57"/>
      <c r="Q145" s="57"/>
      <c r="R145" s="57"/>
      <c r="S145" s="57"/>
      <c r="T145" s="57"/>
      <c r="U145" s="57"/>
      <c r="V145" s="57"/>
      <c r="W145" s="57"/>
      <c r="X145" s="57"/>
      <c r="Y145" s="57"/>
    </row>
    <row r="146" spans="1:25" ht="16.5" customHeight="1" x14ac:dyDescent="0.2">
      <c r="A146" s="23"/>
      <c r="B146" s="23"/>
      <c r="C146" s="58"/>
      <c r="D146" s="58"/>
      <c r="E146" s="19"/>
      <c r="F146" s="279"/>
      <c r="G146" s="347"/>
      <c r="H146" s="347"/>
      <c r="I146" s="347"/>
      <c r="J146" s="8"/>
      <c r="K146" s="57"/>
      <c r="L146" s="57"/>
      <c r="M146" s="57"/>
      <c r="N146" s="57"/>
      <c r="O146" s="57"/>
      <c r="P146" s="57"/>
      <c r="Q146" s="57"/>
      <c r="R146" s="57"/>
      <c r="S146" s="57"/>
      <c r="T146" s="57"/>
      <c r="U146" s="57"/>
      <c r="V146" s="57"/>
      <c r="W146" s="57"/>
      <c r="X146" s="57"/>
      <c r="Y146" s="57"/>
    </row>
    <row r="147" spans="1:25" ht="16.5" customHeight="1" x14ac:dyDescent="0.2">
      <c r="A147" s="23"/>
      <c r="B147" s="23"/>
      <c r="C147" s="58"/>
      <c r="D147" s="58"/>
      <c r="E147" s="19"/>
      <c r="F147" s="279"/>
      <c r="G147" s="347"/>
      <c r="H147" s="347"/>
      <c r="I147" s="347"/>
      <c r="J147" s="8"/>
      <c r="K147" s="57"/>
      <c r="L147" s="57"/>
      <c r="M147" s="57"/>
      <c r="N147" s="57"/>
      <c r="O147" s="57"/>
      <c r="P147" s="57"/>
      <c r="Q147" s="57"/>
      <c r="R147" s="57"/>
      <c r="S147" s="57"/>
      <c r="T147" s="57"/>
      <c r="U147" s="57"/>
      <c r="V147" s="57"/>
      <c r="W147" s="57"/>
      <c r="X147" s="57"/>
      <c r="Y147" s="57"/>
    </row>
    <row r="148" spans="1:25" ht="16.5" customHeight="1" x14ac:dyDescent="0.2">
      <c r="A148" s="23"/>
      <c r="B148" s="23"/>
      <c r="C148" s="58"/>
      <c r="D148" s="58"/>
      <c r="E148" s="19"/>
      <c r="F148" s="279"/>
      <c r="G148" s="347"/>
      <c r="H148" s="347"/>
      <c r="I148" s="347"/>
      <c r="J148" s="8"/>
      <c r="K148" s="57"/>
      <c r="L148" s="57"/>
      <c r="M148" s="57"/>
      <c r="N148" s="57"/>
      <c r="O148" s="57"/>
      <c r="P148" s="57"/>
      <c r="Q148" s="57"/>
      <c r="R148" s="57"/>
      <c r="S148" s="57"/>
      <c r="T148" s="57"/>
      <c r="U148" s="57"/>
      <c r="V148" s="57"/>
      <c r="W148" s="57"/>
      <c r="X148" s="57"/>
      <c r="Y148" s="57"/>
    </row>
    <row r="149" spans="1:25" ht="16.5" customHeight="1" x14ac:dyDescent="0.2">
      <c r="A149" s="23"/>
      <c r="B149" s="23"/>
      <c r="C149" s="58"/>
      <c r="D149" s="58"/>
      <c r="E149" s="19"/>
      <c r="F149" s="279"/>
      <c r="G149" s="347"/>
      <c r="H149" s="347"/>
      <c r="I149" s="347"/>
      <c r="J149" s="8"/>
      <c r="K149" s="57"/>
      <c r="L149" s="57"/>
      <c r="M149" s="57"/>
      <c r="N149" s="57"/>
      <c r="O149" s="57"/>
      <c r="P149" s="57"/>
      <c r="Q149" s="57"/>
      <c r="R149" s="57"/>
      <c r="S149" s="57"/>
      <c r="T149" s="57"/>
      <c r="U149" s="57"/>
      <c r="V149" s="57"/>
      <c r="W149" s="57"/>
      <c r="X149" s="57"/>
      <c r="Y149" s="57"/>
    </row>
    <row r="150" spans="1:25" ht="16.5" customHeight="1" x14ac:dyDescent="0.2">
      <c r="A150" s="23"/>
      <c r="B150" s="23"/>
      <c r="C150" s="58"/>
      <c r="D150" s="58"/>
      <c r="E150" s="19"/>
      <c r="F150" s="279"/>
      <c r="G150" s="347"/>
      <c r="H150" s="347"/>
      <c r="I150" s="347"/>
      <c r="J150" s="8"/>
      <c r="K150" s="57"/>
      <c r="L150" s="57"/>
      <c r="M150" s="57"/>
      <c r="N150" s="57"/>
      <c r="O150" s="57"/>
      <c r="P150" s="57"/>
      <c r="Q150" s="57"/>
      <c r="R150" s="57"/>
      <c r="S150" s="57"/>
      <c r="T150" s="57"/>
      <c r="U150" s="57"/>
      <c r="V150" s="57"/>
      <c r="W150" s="57"/>
      <c r="X150" s="57"/>
      <c r="Y150" s="57"/>
    </row>
    <row r="151" spans="1:25" ht="16.5" customHeight="1" x14ac:dyDescent="0.2">
      <c r="A151" s="23"/>
      <c r="B151" s="23"/>
      <c r="C151" s="58"/>
      <c r="D151" s="58"/>
      <c r="E151" s="19"/>
      <c r="F151" s="279"/>
      <c r="G151" s="347"/>
      <c r="H151" s="347"/>
      <c r="I151" s="347"/>
      <c r="J151" s="8"/>
      <c r="K151" s="57"/>
      <c r="L151" s="57"/>
      <c r="M151" s="57"/>
      <c r="N151" s="57"/>
      <c r="O151" s="57"/>
      <c r="P151" s="57"/>
      <c r="Q151" s="57"/>
      <c r="R151" s="57"/>
      <c r="S151" s="57"/>
      <c r="T151" s="57"/>
      <c r="U151" s="57"/>
      <c r="V151" s="57"/>
      <c r="W151" s="57"/>
      <c r="X151" s="57"/>
      <c r="Y151" s="57"/>
    </row>
    <row r="152" spans="1:25" ht="16.5" customHeight="1" x14ac:dyDescent="0.2">
      <c r="A152" s="23"/>
      <c r="B152" s="23"/>
      <c r="C152" s="58"/>
      <c r="D152" s="58"/>
      <c r="E152" s="19"/>
      <c r="F152" s="279"/>
      <c r="G152" s="347"/>
      <c r="H152" s="347"/>
      <c r="I152" s="347"/>
      <c r="J152" s="8"/>
      <c r="K152" s="57"/>
      <c r="L152" s="57"/>
      <c r="M152" s="57"/>
      <c r="N152" s="57"/>
      <c r="O152" s="57"/>
      <c r="P152" s="57"/>
      <c r="Q152" s="57"/>
      <c r="R152" s="57"/>
      <c r="S152" s="57"/>
      <c r="T152" s="57"/>
      <c r="U152" s="57"/>
      <c r="V152" s="57"/>
      <c r="W152" s="57"/>
      <c r="X152" s="57"/>
      <c r="Y152" s="57"/>
    </row>
    <row r="153" spans="1:25" ht="16.5" customHeight="1" x14ac:dyDescent="0.2">
      <c r="A153" s="23"/>
      <c r="B153" s="23"/>
      <c r="C153" s="58"/>
      <c r="D153" s="58"/>
      <c r="E153" s="19"/>
      <c r="F153" s="279"/>
      <c r="G153" s="347"/>
      <c r="H153" s="347"/>
      <c r="I153" s="347"/>
      <c r="J153" s="8"/>
      <c r="K153" s="57"/>
      <c r="L153" s="57"/>
      <c r="M153" s="57"/>
      <c r="N153" s="57"/>
      <c r="O153" s="57"/>
      <c r="P153" s="57"/>
      <c r="Q153" s="57"/>
      <c r="R153" s="57"/>
      <c r="S153" s="57"/>
      <c r="T153" s="57"/>
      <c r="U153" s="57"/>
      <c r="V153" s="57"/>
      <c r="W153" s="57"/>
      <c r="X153" s="57"/>
      <c r="Y153" s="57"/>
    </row>
    <row r="154" spans="1:25" ht="16.5" customHeight="1" x14ac:dyDescent="0.2">
      <c r="A154" s="23"/>
      <c r="B154" s="23"/>
      <c r="C154" s="58"/>
      <c r="D154" s="58"/>
      <c r="E154" s="19"/>
      <c r="F154" s="279"/>
      <c r="G154" s="347"/>
      <c r="H154" s="347"/>
      <c r="I154" s="347"/>
      <c r="J154" s="8"/>
      <c r="K154" s="57"/>
      <c r="L154" s="57"/>
      <c r="M154" s="57"/>
      <c r="N154" s="57"/>
      <c r="O154" s="57"/>
      <c r="P154" s="57"/>
      <c r="Q154" s="57"/>
      <c r="R154" s="57"/>
      <c r="S154" s="57"/>
      <c r="T154" s="57"/>
      <c r="U154" s="57"/>
      <c r="V154" s="57"/>
      <c r="W154" s="57"/>
      <c r="X154" s="57"/>
      <c r="Y154" s="57"/>
    </row>
    <row r="155" spans="1:25" ht="16.5" customHeight="1" x14ac:dyDescent="0.2">
      <c r="A155" s="23"/>
      <c r="B155" s="23"/>
      <c r="C155" s="58"/>
      <c r="D155" s="58"/>
      <c r="E155" s="19"/>
      <c r="F155" s="279"/>
      <c r="G155" s="347"/>
      <c r="H155" s="347"/>
      <c r="I155" s="347"/>
      <c r="J155" s="8"/>
      <c r="K155" s="57"/>
      <c r="L155" s="57"/>
      <c r="M155" s="57"/>
      <c r="N155" s="57"/>
      <c r="O155" s="57"/>
      <c r="P155" s="57"/>
      <c r="Q155" s="57"/>
      <c r="R155" s="57"/>
      <c r="S155" s="57"/>
      <c r="T155" s="57"/>
      <c r="U155" s="57"/>
      <c r="V155" s="57"/>
      <c r="W155" s="57"/>
      <c r="X155" s="57"/>
      <c r="Y155" s="57"/>
    </row>
    <row r="156" spans="1:25" ht="16.5" customHeight="1" x14ac:dyDescent="0.2">
      <c r="A156" s="23"/>
      <c r="B156" s="23"/>
      <c r="C156" s="58"/>
      <c r="D156" s="58"/>
      <c r="E156" s="19"/>
      <c r="F156" s="279"/>
      <c r="G156" s="347"/>
      <c r="H156" s="347"/>
      <c r="I156" s="347"/>
      <c r="J156" s="8"/>
      <c r="K156" s="57"/>
      <c r="L156" s="57"/>
      <c r="M156" s="57"/>
      <c r="N156" s="57"/>
      <c r="O156" s="57"/>
      <c r="P156" s="57"/>
      <c r="Q156" s="57"/>
      <c r="R156" s="57"/>
      <c r="S156" s="57"/>
      <c r="T156" s="57"/>
      <c r="U156" s="57"/>
      <c r="V156" s="57"/>
      <c r="W156" s="57"/>
      <c r="X156" s="57"/>
      <c r="Y156" s="57"/>
    </row>
    <row r="157" spans="1:25" ht="16.5" customHeight="1" x14ac:dyDescent="0.2">
      <c r="A157" s="23"/>
      <c r="B157" s="23"/>
      <c r="C157" s="58"/>
      <c r="D157" s="58"/>
      <c r="E157" s="19"/>
      <c r="F157" s="279"/>
      <c r="G157" s="347"/>
      <c r="H157" s="347"/>
      <c r="I157" s="347"/>
      <c r="J157" s="8"/>
      <c r="K157" s="57"/>
      <c r="L157" s="57"/>
      <c r="M157" s="57"/>
      <c r="N157" s="57"/>
      <c r="O157" s="57"/>
      <c r="P157" s="57"/>
      <c r="Q157" s="57"/>
      <c r="R157" s="57"/>
      <c r="S157" s="57"/>
      <c r="T157" s="57"/>
      <c r="U157" s="57"/>
      <c r="V157" s="57"/>
      <c r="W157" s="57"/>
      <c r="X157" s="57"/>
      <c r="Y157" s="57"/>
    </row>
    <row r="158" spans="1:25" ht="16.5" customHeight="1" x14ac:dyDescent="0.2">
      <c r="A158" s="23"/>
      <c r="B158" s="23"/>
      <c r="C158" s="58"/>
      <c r="D158" s="58"/>
      <c r="E158" s="19"/>
      <c r="F158" s="346"/>
      <c r="G158" s="347"/>
      <c r="H158" s="347"/>
      <c r="I158" s="347"/>
      <c r="J158" s="8"/>
      <c r="K158" s="57"/>
      <c r="L158" s="57"/>
      <c r="M158" s="57"/>
      <c r="N158" s="57"/>
      <c r="O158" s="57"/>
      <c r="P158" s="57"/>
      <c r="Q158" s="57"/>
      <c r="R158" s="57"/>
      <c r="S158" s="57"/>
      <c r="T158" s="57"/>
      <c r="U158" s="57"/>
      <c r="V158" s="57"/>
      <c r="W158" s="57"/>
      <c r="X158" s="57"/>
      <c r="Y158" s="57"/>
    </row>
    <row r="159" spans="1:25" ht="16.5" customHeight="1" x14ac:dyDescent="0.2">
      <c r="A159" s="23"/>
      <c r="B159" s="23"/>
      <c r="C159" s="58"/>
      <c r="D159" s="58"/>
      <c r="E159" s="19"/>
      <c r="F159" s="346"/>
      <c r="G159" s="347"/>
      <c r="H159" s="347"/>
      <c r="I159" s="347"/>
      <c r="J159" s="8"/>
      <c r="K159" s="57"/>
      <c r="L159" s="57"/>
      <c r="M159" s="57"/>
      <c r="N159" s="57"/>
      <c r="O159" s="57"/>
      <c r="P159" s="57"/>
      <c r="Q159" s="57"/>
      <c r="R159" s="57"/>
      <c r="S159" s="57"/>
      <c r="T159" s="57"/>
      <c r="U159" s="57"/>
      <c r="V159" s="57"/>
      <c r="W159" s="57"/>
      <c r="X159" s="57"/>
      <c r="Y159" s="57"/>
    </row>
    <row r="160" spans="1:25" ht="16.5" customHeight="1" x14ac:dyDescent="0.2">
      <c r="A160" s="23"/>
      <c r="B160" s="23"/>
      <c r="C160" s="58"/>
      <c r="D160" s="58"/>
      <c r="E160" s="19"/>
      <c r="F160" s="346"/>
      <c r="G160" s="347"/>
      <c r="H160" s="347"/>
      <c r="I160" s="347"/>
      <c r="J160" s="8"/>
      <c r="K160" s="57"/>
      <c r="L160" s="57"/>
      <c r="M160" s="57"/>
      <c r="N160" s="57"/>
      <c r="O160" s="57"/>
      <c r="P160" s="57"/>
      <c r="Q160" s="57"/>
      <c r="R160" s="57"/>
      <c r="S160" s="57"/>
      <c r="T160" s="57"/>
      <c r="U160" s="57"/>
      <c r="V160" s="57"/>
      <c r="W160" s="57"/>
      <c r="X160" s="57"/>
      <c r="Y160" s="57"/>
    </row>
    <row r="161" spans="1:25" ht="16.5" customHeight="1" x14ac:dyDescent="0.2">
      <c r="A161" s="23"/>
      <c r="B161" s="23"/>
      <c r="C161" s="58"/>
      <c r="D161" s="58"/>
      <c r="E161" s="19"/>
      <c r="F161" s="346"/>
      <c r="G161" s="347"/>
      <c r="H161" s="347"/>
      <c r="I161" s="347"/>
      <c r="J161" s="8"/>
      <c r="K161" s="57"/>
      <c r="L161" s="57"/>
      <c r="M161" s="57"/>
      <c r="N161" s="57"/>
      <c r="O161" s="57"/>
      <c r="P161" s="57"/>
      <c r="Q161" s="57"/>
      <c r="R161" s="57"/>
      <c r="S161" s="57"/>
      <c r="T161" s="57"/>
      <c r="U161" s="57"/>
      <c r="V161" s="57"/>
      <c r="W161" s="57"/>
      <c r="X161" s="57"/>
      <c r="Y161" s="57"/>
    </row>
    <row r="162" spans="1:25" ht="16.5" customHeight="1" x14ac:dyDescent="0.2">
      <c r="A162" s="23"/>
      <c r="B162" s="23"/>
      <c r="C162" s="58"/>
      <c r="D162" s="58"/>
      <c r="E162" s="19"/>
      <c r="F162" s="346"/>
      <c r="G162" s="347"/>
      <c r="H162" s="347"/>
      <c r="I162" s="347"/>
      <c r="J162" s="8"/>
      <c r="K162" s="57"/>
      <c r="L162" s="57"/>
      <c r="M162" s="57"/>
      <c r="N162" s="57"/>
      <c r="O162" s="57"/>
      <c r="P162" s="57"/>
      <c r="Q162" s="57"/>
      <c r="R162" s="57"/>
      <c r="S162" s="57"/>
      <c r="T162" s="57"/>
      <c r="U162" s="57"/>
      <c r="V162" s="57"/>
      <c r="W162" s="57"/>
      <c r="X162" s="57"/>
      <c r="Y162" s="57"/>
    </row>
    <row r="163" spans="1:25" ht="16.5" customHeight="1" x14ac:dyDescent="0.2">
      <c r="A163" s="23"/>
      <c r="B163" s="23"/>
      <c r="C163" s="58"/>
      <c r="D163" s="58"/>
      <c r="E163" s="19"/>
      <c r="F163" s="346"/>
      <c r="G163" s="347"/>
      <c r="H163" s="347"/>
      <c r="I163" s="347"/>
      <c r="J163" s="8"/>
      <c r="K163" s="57"/>
      <c r="L163" s="57"/>
      <c r="M163" s="57"/>
      <c r="N163" s="57"/>
      <c r="O163" s="57"/>
      <c r="P163" s="57"/>
      <c r="Q163" s="57"/>
      <c r="R163" s="57"/>
      <c r="S163" s="57"/>
      <c r="T163" s="57"/>
      <c r="U163" s="57"/>
      <c r="V163" s="57"/>
      <c r="W163" s="57"/>
      <c r="X163" s="57"/>
      <c r="Y163" s="57"/>
    </row>
    <row r="164" spans="1:25" ht="16.5" customHeight="1" x14ac:dyDescent="0.2">
      <c r="A164" s="23"/>
      <c r="B164" s="23"/>
      <c r="C164" s="58"/>
      <c r="D164" s="58"/>
      <c r="E164" s="19"/>
      <c r="F164" s="346"/>
      <c r="G164" s="347"/>
      <c r="H164" s="347"/>
      <c r="I164" s="347"/>
      <c r="J164" s="8"/>
      <c r="K164" s="57"/>
      <c r="L164" s="57"/>
      <c r="M164" s="57"/>
      <c r="N164" s="57"/>
      <c r="O164" s="57"/>
      <c r="P164" s="57"/>
      <c r="Q164" s="57"/>
      <c r="R164" s="57"/>
      <c r="S164" s="57"/>
      <c r="T164" s="57"/>
      <c r="U164" s="57"/>
      <c r="V164" s="57"/>
      <c r="W164" s="57"/>
      <c r="X164" s="57"/>
      <c r="Y164" s="57"/>
    </row>
    <row r="165" spans="1:25" ht="16.5" customHeight="1" x14ac:dyDescent="0.2">
      <c r="A165" s="23"/>
      <c r="B165" s="23"/>
      <c r="C165" s="58"/>
      <c r="D165" s="58"/>
      <c r="E165" s="19"/>
      <c r="F165" s="346"/>
      <c r="G165" s="347"/>
      <c r="H165" s="347"/>
      <c r="I165" s="347"/>
      <c r="J165" s="8"/>
      <c r="K165" s="57"/>
      <c r="L165" s="57"/>
      <c r="M165" s="57"/>
      <c r="N165" s="57"/>
      <c r="O165" s="57"/>
      <c r="P165" s="57"/>
      <c r="Q165" s="57"/>
      <c r="R165" s="57"/>
      <c r="S165" s="57"/>
      <c r="T165" s="57"/>
      <c r="U165" s="57"/>
      <c r="V165" s="57"/>
      <c r="W165" s="57"/>
      <c r="X165" s="57"/>
      <c r="Y165" s="57"/>
    </row>
    <row r="166" spans="1:25" ht="16.5" customHeight="1" x14ac:dyDescent="0.2">
      <c r="A166" s="23"/>
      <c r="B166" s="23"/>
      <c r="C166" s="58"/>
      <c r="D166" s="58"/>
      <c r="E166" s="19"/>
      <c r="F166" s="346"/>
      <c r="G166" s="347"/>
      <c r="H166" s="347"/>
      <c r="I166" s="347"/>
      <c r="J166" s="8"/>
      <c r="K166" s="57"/>
      <c r="L166" s="57"/>
      <c r="M166" s="57"/>
      <c r="N166" s="57"/>
      <c r="O166" s="57"/>
      <c r="P166" s="57"/>
      <c r="Q166" s="57"/>
      <c r="R166" s="57"/>
      <c r="S166" s="57"/>
      <c r="T166" s="57"/>
      <c r="U166" s="57"/>
      <c r="V166" s="57"/>
      <c r="W166" s="57"/>
      <c r="X166" s="57"/>
      <c r="Y166" s="57"/>
    </row>
    <row r="167" spans="1:25" ht="16.5" customHeight="1" x14ac:dyDescent="0.2">
      <c r="A167" s="23"/>
      <c r="B167" s="23"/>
      <c r="C167" s="58"/>
      <c r="D167" s="58"/>
      <c r="E167" s="19"/>
      <c r="F167" s="346"/>
      <c r="G167" s="347"/>
      <c r="H167" s="347"/>
      <c r="I167" s="347"/>
      <c r="J167" s="8"/>
      <c r="K167" s="57"/>
      <c r="L167" s="57"/>
      <c r="M167" s="57"/>
      <c r="N167" s="57"/>
      <c r="O167" s="57"/>
      <c r="P167" s="57"/>
      <c r="Q167" s="57"/>
      <c r="R167" s="57"/>
      <c r="S167" s="57"/>
      <c r="T167" s="57"/>
      <c r="U167" s="57"/>
      <c r="V167" s="57"/>
      <c r="W167" s="57"/>
      <c r="X167" s="57"/>
      <c r="Y167" s="57"/>
    </row>
    <row r="168" spans="1:25" ht="16.5" customHeight="1" x14ac:dyDescent="0.2">
      <c r="A168" s="23"/>
      <c r="B168" s="23"/>
      <c r="C168" s="58"/>
      <c r="D168" s="58"/>
      <c r="E168" s="19"/>
      <c r="F168" s="279"/>
      <c r="G168" s="347"/>
      <c r="H168" s="347"/>
      <c r="I168" s="347"/>
      <c r="J168" s="8"/>
      <c r="K168" s="57"/>
      <c r="L168" s="57"/>
      <c r="M168" s="57"/>
      <c r="N168" s="57"/>
      <c r="O168" s="57"/>
      <c r="P168" s="57"/>
      <c r="Q168" s="57"/>
      <c r="R168" s="57"/>
      <c r="S168" s="57"/>
      <c r="T168" s="57"/>
      <c r="U168" s="57"/>
      <c r="V168" s="57"/>
      <c r="W168" s="57"/>
      <c r="X168" s="57"/>
      <c r="Y168" s="57"/>
    </row>
    <row r="169" spans="1:25" ht="16.5" customHeight="1" x14ac:dyDescent="0.2">
      <c r="A169" s="23"/>
      <c r="B169" s="23"/>
      <c r="C169" s="58"/>
      <c r="D169" s="58"/>
      <c r="E169" s="19"/>
      <c r="F169" s="346"/>
      <c r="G169" s="347"/>
      <c r="H169" s="347"/>
      <c r="I169" s="347"/>
      <c r="J169" s="8"/>
      <c r="K169" s="57"/>
      <c r="L169" s="57"/>
      <c r="M169" s="57"/>
      <c r="N169" s="57"/>
      <c r="O169" s="57"/>
      <c r="P169" s="57"/>
      <c r="Q169" s="57"/>
      <c r="R169" s="57"/>
      <c r="S169" s="57"/>
      <c r="T169" s="57"/>
      <c r="U169" s="57"/>
      <c r="V169" s="57"/>
      <c r="W169" s="57"/>
      <c r="X169" s="57"/>
      <c r="Y169" s="57"/>
    </row>
    <row r="170" spans="1:25" ht="16.5" customHeight="1" x14ac:dyDescent="0.2">
      <c r="A170" s="23"/>
      <c r="B170" s="23"/>
      <c r="C170" s="58"/>
      <c r="D170" s="58"/>
      <c r="E170" s="19"/>
      <c r="F170" s="346"/>
      <c r="G170" s="347"/>
      <c r="H170" s="347"/>
      <c r="I170" s="347"/>
      <c r="J170" s="8"/>
      <c r="K170" s="57"/>
      <c r="L170" s="57"/>
      <c r="M170" s="57"/>
      <c r="N170" s="57"/>
      <c r="O170" s="57"/>
      <c r="P170" s="57"/>
      <c r="Q170" s="57"/>
      <c r="R170" s="57"/>
      <c r="S170" s="57"/>
      <c r="T170" s="57"/>
      <c r="U170" s="57"/>
      <c r="V170" s="57"/>
      <c r="W170" s="57"/>
      <c r="X170" s="57"/>
      <c r="Y170" s="57"/>
    </row>
    <row r="171" spans="1:25" ht="16.5" customHeight="1" x14ac:dyDescent="0.2">
      <c r="A171" s="23"/>
      <c r="B171" s="23"/>
      <c r="C171" s="58"/>
      <c r="D171" s="58"/>
      <c r="E171" s="19"/>
      <c r="F171" s="346"/>
      <c r="G171" s="347"/>
      <c r="H171" s="347"/>
      <c r="I171" s="347"/>
      <c r="J171" s="8"/>
      <c r="K171" s="57"/>
      <c r="L171" s="57"/>
      <c r="M171" s="57"/>
      <c r="N171" s="57"/>
      <c r="O171" s="57"/>
      <c r="P171" s="57"/>
      <c r="Q171" s="57"/>
      <c r="R171" s="57"/>
      <c r="S171" s="57"/>
      <c r="T171" s="57"/>
      <c r="U171" s="57"/>
      <c r="V171" s="57"/>
      <c r="W171" s="57"/>
      <c r="X171" s="57"/>
      <c r="Y171" s="57"/>
    </row>
    <row r="172" spans="1:25" ht="16.5" customHeight="1" x14ac:dyDescent="0.2">
      <c r="A172" s="23"/>
      <c r="B172" s="23"/>
      <c r="C172" s="58"/>
      <c r="D172" s="58"/>
      <c r="E172" s="19"/>
      <c r="F172" s="279"/>
      <c r="G172" s="347"/>
      <c r="H172" s="347"/>
      <c r="I172" s="347"/>
      <c r="J172" s="8"/>
      <c r="K172" s="57"/>
      <c r="L172" s="57"/>
      <c r="M172" s="57"/>
      <c r="N172" s="57"/>
      <c r="O172" s="57"/>
      <c r="P172" s="57"/>
      <c r="Q172" s="57"/>
      <c r="R172" s="57"/>
      <c r="S172" s="57"/>
      <c r="T172" s="57"/>
      <c r="U172" s="57"/>
      <c r="V172" s="57"/>
      <c r="W172" s="57"/>
      <c r="X172" s="57"/>
      <c r="Y172" s="57"/>
    </row>
    <row r="173" spans="1:25" ht="16.5" customHeight="1" x14ac:dyDescent="0.2">
      <c r="A173" s="23"/>
      <c r="B173" s="23"/>
      <c r="C173" s="58"/>
      <c r="D173" s="58"/>
      <c r="E173" s="19"/>
      <c r="F173" s="279"/>
      <c r="G173" s="347"/>
      <c r="H173" s="347"/>
      <c r="I173" s="347"/>
      <c r="J173" s="8"/>
      <c r="K173" s="57"/>
      <c r="L173" s="57"/>
      <c r="M173" s="57"/>
      <c r="N173" s="57"/>
      <c r="O173" s="57"/>
      <c r="P173" s="57"/>
      <c r="Q173" s="57"/>
      <c r="R173" s="57"/>
      <c r="S173" s="57"/>
      <c r="T173" s="57"/>
      <c r="U173" s="57"/>
      <c r="V173" s="57"/>
      <c r="W173" s="57"/>
      <c r="X173" s="57"/>
      <c r="Y173" s="57"/>
    </row>
    <row r="174" spans="1:25" ht="16.5" customHeight="1" x14ac:dyDescent="0.2">
      <c r="A174" s="23"/>
      <c r="B174" s="23"/>
      <c r="C174" s="58"/>
      <c r="D174" s="58"/>
      <c r="E174" s="19"/>
      <c r="F174" s="279"/>
      <c r="G174" s="347"/>
      <c r="H174" s="347"/>
      <c r="I174" s="347"/>
      <c r="J174" s="8"/>
      <c r="K174" s="57"/>
      <c r="L174" s="57"/>
      <c r="M174" s="57"/>
      <c r="N174" s="57"/>
      <c r="O174" s="57"/>
      <c r="P174" s="57"/>
      <c r="Q174" s="57"/>
      <c r="R174" s="57"/>
      <c r="S174" s="57"/>
      <c r="T174" s="57"/>
      <c r="U174" s="57"/>
      <c r="V174" s="57"/>
      <c r="W174" s="57"/>
      <c r="X174" s="57"/>
      <c r="Y174" s="57"/>
    </row>
    <row r="175" spans="1:25" ht="16.5" customHeight="1" x14ac:dyDescent="0.2">
      <c r="A175" s="23"/>
      <c r="B175" s="23"/>
      <c r="C175" s="58"/>
      <c r="D175" s="58"/>
      <c r="E175" s="19"/>
      <c r="F175" s="279"/>
      <c r="G175" s="347"/>
      <c r="H175" s="347"/>
      <c r="I175" s="347"/>
      <c r="J175" s="8"/>
      <c r="K175" s="57"/>
      <c r="L175" s="57"/>
      <c r="M175" s="57"/>
      <c r="N175" s="57"/>
      <c r="O175" s="57"/>
      <c r="P175" s="57"/>
      <c r="Q175" s="57"/>
      <c r="R175" s="57"/>
      <c r="S175" s="57"/>
      <c r="T175" s="57"/>
      <c r="U175" s="57"/>
      <c r="V175" s="57"/>
      <c r="W175" s="57"/>
      <c r="X175" s="57"/>
      <c r="Y175" s="57"/>
    </row>
    <row r="176" spans="1:25" ht="16.5" customHeight="1" x14ac:dyDescent="0.2">
      <c r="A176" s="23"/>
      <c r="B176" s="23"/>
      <c r="C176" s="58"/>
      <c r="D176" s="58"/>
      <c r="E176" s="19"/>
      <c r="F176" s="279"/>
      <c r="G176" s="347"/>
      <c r="H176" s="347"/>
      <c r="I176" s="347"/>
      <c r="J176" s="8"/>
      <c r="K176" s="57"/>
      <c r="L176" s="57"/>
      <c r="M176" s="57"/>
      <c r="N176" s="57"/>
      <c r="O176" s="57"/>
      <c r="P176" s="57"/>
      <c r="Q176" s="57"/>
      <c r="R176" s="57"/>
      <c r="S176" s="57"/>
      <c r="T176" s="57"/>
      <c r="U176" s="57"/>
      <c r="V176" s="57"/>
      <c r="W176" s="57"/>
      <c r="X176" s="57"/>
      <c r="Y176" s="57"/>
    </row>
    <row r="177" spans="1:25" ht="16.5" customHeight="1" x14ac:dyDescent="0.2">
      <c r="A177" s="23"/>
      <c r="B177" s="23"/>
      <c r="C177" s="58"/>
      <c r="D177" s="58"/>
      <c r="E177" s="19"/>
      <c r="F177" s="279"/>
      <c r="G177" s="347"/>
      <c r="H177" s="347"/>
      <c r="I177" s="347"/>
      <c r="J177" s="8"/>
      <c r="K177" s="57"/>
      <c r="L177" s="57"/>
      <c r="M177" s="57"/>
      <c r="N177" s="57"/>
      <c r="O177" s="57"/>
      <c r="P177" s="57"/>
      <c r="Q177" s="57"/>
      <c r="R177" s="57"/>
      <c r="S177" s="57"/>
      <c r="T177" s="57"/>
      <c r="U177" s="57"/>
      <c r="V177" s="57"/>
      <c r="W177" s="57"/>
      <c r="X177" s="57"/>
      <c r="Y177" s="57"/>
    </row>
    <row r="178" spans="1:25" ht="16.5" customHeight="1" x14ac:dyDescent="0.2">
      <c r="A178" s="23"/>
      <c r="B178" s="23"/>
      <c r="C178" s="58"/>
      <c r="D178" s="58"/>
      <c r="E178" s="19"/>
      <c r="F178" s="279"/>
      <c r="G178" s="347"/>
      <c r="H178" s="347"/>
      <c r="I178" s="347"/>
      <c r="J178" s="8"/>
      <c r="K178" s="57"/>
      <c r="L178" s="57"/>
      <c r="M178" s="57"/>
      <c r="N178" s="57"/>
      <c r="O178" s="57"/>
      <c r="P178" s="57"/>
      <c r="Q178" s="57"/>
      <c r="R178" s="57"/>
      <c r="S178" s="57"/>
      <c r="T178" s="57"/>
      <c r="U178" s="57"/>
      <c r="V178" s="57"/>
      <c r="W178" s="57"/>
      <c r="X178" s="57"/>
      <c r="Y178" s="57"/>
    </row>
    <row r="179" spans="1:25" ht="16.5" customHeight="1" x14ac:dyDescent="0.2">
      <c r="A179" s="23"/>
      <c r="B179" s="23"/>
      <c r="C179" s="58"/>
      <c r="D179" s="58"/>
      <c r="E179" s="19"/>
      <c r="F179" s="279"/>
      <c r="G179" s="347"/>
      <c r="H179" s="347"/>
      <c r="I179" s="347"/>
      <c r="J179" s="8"/>
      <c r="K179" s="57"/>
      <c r="L179" s="57"/>
      <c r="M179" s="57"/>
      <c r="N179" s="57"/>
      <c r="O179" s="57"/>
      <c r="P179" s="57"/>
      <c r="Q179" s="57"/>
      <c r="R179" s="57"/>
      <c r="S179" s="57"/>
      <c r="T179" s="57"/>
      <c r="U179" s="57"/>
      <c r="V179" s="57"/>
      <c r="W179" s="57"/>
      <c r="X179" s="57"/>
      <c r="Y179" s="57"/>
    </row>
    <row r="180" spans="1:25" ht="16.5" customHeight="1" x14ac:dyDescent="0.2">
      <c r="A180" s="23"/>
      <c r="B180" s="23"/>
      <c r="C180" s="58"/>
      <c r="D180" s="58"/>
      <c r="E180" s="19"/>
      <c r="F180" s="279"/>
      <c r="G180" s="347"/>
      <c r="H180" s="347"/>
      <c r="I180" s="347"/>
      <c r="J180" s="8"/>
      <c r="K180" s="57"/>
      <c r="L180" s="57"/>
      <c r="M180" s="57"/>
      <c r="N180" s="57"/>
      <c r="O180" s="57"/>
      <c r="P180" s="57"/>
      <c r="Q180" s="57"/>
      <c r="R180" s="57"/>
      <c r="S180" s="57"/>
      <c r="T180" s="57"/>
      <c r="U180" s="57"/>
      <c r="V180" s="57"/>
      <c r="W180" s="57"/>
      <c r="X180" s="57"/>
      <c r="Y180" s="57"/>
    </row>
    <row r="181" spans="1:25" ht="16.5" customHeight="1" x14ac:dyDescent="0.2">
      <c r="A181" s="23"/>
      <c r="B181" s="23"/>
      <c r="C181" s="58"/>
      <c r="D181" s="58"/>
      <c r="E181" s="19"/>
      <c r="F181" s="279"/>
      <c r="G181" s="347"/>
      <c r="H181" s="347"/>
      <c r="I181" s="347"/>
      <c r="J181" s="8"/>
      <c r="K181" s="57"/>
      <c r="L181" s="57"/>
      <c r="M181" s="57"/>
      <c r="N181" s="57"/>
      <c r="O181" s="57"/>
      <c r="P181" s="57"/>
      <c r="Q181" s="57"/>
      <c r="R181" s="57"/>
      <c r="S181" s="57"/>
      <c r="T181" s="57"/>
      <c r="U181" s="57"/>
      <c r="V181" s="57"/>
      <c r="W181" s="57"/>
      <c r="X181" s="57"/>
      <c r="Y181" s="57"/>
    </row>
    <row r="182" spans="1:25" ht="16.5" customHeight="1" x14ac:dyDescent="0.2">
      <c r="A182" s="23"/>
      <c r="B182" s="23"/>
      <c r="C182" s="58"/>
      <c r="D182" s="58"/>
      <c r="E182" s="19"/>
      <c r="F182" s="279"/>
      <c r="G182" s="347"/>
      <c r="H182" s="347"/>
      <c r="I182" s="347"/>
      <c r="J182" s="8"/>
      <c r="K182" s="57"/>
      <c r="L182" s="57"/>
      <c r="M182" s="57"/>
      <c r="N182" s="57"/>
      <c r="O182" s="57"/>
      <c r="P182" s="57"/>
      <c r="Q182" s="57"/>
      <c r="R182" s="57"/>
      <c r="S182" s="57"/>
      <c r="T182" s="57"/>
      <c r="U182" s="57"/>
      <c r="V182" s="57"/>
      <c r="W182" s="57"/>
      <c r="X182" s="57"/>
      <c r="Y182" s="57"/>
    </row>
    <row r="183" spans="1:25" ht="16.5" customHeight="1" x14ac:dyDescent="0.2">
      <c r="A183" s="23"/>
      <c r="B183" s="23"/>
      <c r="C183" s="58"/>
      <c r="D183" s="58"/>
      <c r="E183" s="19"/>
      <c r="F183" s="279"/>
      <c r="G183" s="347"/>
      <c r="H183" s="347"/>
      <c r="I183" s="347"/>
      <c r="J183" s="8"/>
      <c r="K183" s="57"/>
      <c r="L183" s="57"/>
      <c r="M183" s="57"/>
      <c r="N183" s="57"/>
      <c r="O183" s="57"/>
      <c r="P183" s="57"/>
      <c r="Q183" s="57"/>
      <c r="R183" s="57"/>
      <c r="S183" s="57"/>
      <c r="T183" s="57"/>
      <c r="U183" s="57"/>
      <c r="V183" s="57"/>
      <c r="W183" s="57"/>
      <c r="X183" s="57"/>
      <c r="Y183" s="57"/>
    </row>
    <row r="184" spans="1:25" ht="16.5" customHeight="1" x14ac:dyDescent="0.2">
      <c r="A184" s="23"/>
      <c r="B184" s="23"/>
      <c r="C184" s="58"/>
      <c r="D184" s="58"/>
      <c r="E184" s="19"/>
      <c r="F184" s="279"/>
      <c r="G184" s="347"/>
      <c r="H184" s="347"/>
      <c r="I184" s="347"/>
      <c r="J184" s="8"/>
      <c r="K184" s="57"/>
      <c r="L184" s="57"/>
      <c r="M184" s="57"/>
      <c r="N184" s="57"/>
      <c r="O184" s="57"/>
      <c r="P184" s="57"/>
      <c r="Q184" s="57"/>
      <c r="R184" s="57"/>
      <c r="S184" s="57"/>
      <c r="T184" s="57"/>
      <c r="U184" s="57"/>
      <c r="V184" s="57"/>
      <c r="W184" s="57"/>
      <c r="X184" s="57"/>
      <c r="Y184" s="57"/>
    </row>
    <row r="185" spans="1:25" ht="16.5" customHeight="1" x14ac:dyDescent="0.2">
      <c r="A185" s="23"/>
      <c r="B185" s="23"/>
      <c r="C185" s="58"/>
      <c r="D185" s="58"/>
      <c r="E185" s="19"/>
      <c r="F185" s="279"/>
      <c r="G185" s="347"/>
      <c r="H185" s="347"/>
      <c r="I185" s="347"/>
      <c r="J185" s="8"/>
      <c r="K185" s="57"/>
      <c r="L185" s="57"/>
      <c r="M185" s="57"/>
      <c r="N185" s="57"/>
      <c r="O185" s="57"/>
      <c r="P185" s="57"/>
      <c r="Q185" s="57"/>
      <c r="R185" s="57"/>
      <c r="S185" s="57"/>
      <c r="T185" s="57"/>
      <c r="U185" s="57"/>
      <c r="V185" s="57"/>
      <c r="W185" s="57"/>
      <c r="X185" s="57"/>
      <c r="Y185" s="57"/>
    </row>
    <row r="186" spans="1:25" ht="16.5" customHeight="1" x14ac:dyDescent="0.2">
      <c r="A186" s="23"/>
      <c r="B186" s="23"/>
      <c r="C186" s="58"/>
      <c r="D186" s="58"/>
      <c r="E186" s="19"/>
      <c r="F186" s="279"/>
      <c r="G186" s="347"/>
      <c r="H186" s="347"/>
      <c r="I186" s="347"/>
      <c r="J186" s="8"/>
      <c r="K186" s="57"/>
      <c r="L186" s="57"/>
      <c r="M186" s="57"/>
      <c r="N186" s="57"/>
      <c r="O186" s="57"/>
      <c r="P186" s="57"/>
      <c r="Q186" s="57"/>
      <c r="R186" s="57"/>
      <c r="S186" s="57"/>
      <c r="T186" s="57"/>
      <c r="U186" s="57"/>
      <c r="V186" s="57"/>
      <c r="W186" s="57"/>
      <c r="X186" s="57"/>
      <c r="Y186" s="57"/>
    </row>
    <row r="187" spans="1:25" ht="16.5" customHeight="1" x14ac:dyDescent="0.2">
      <c r="A187" s="23"/>
      <c r="B187" s="23"/>
      <c r="C187" s="58"/>
      <c r="D187" s="58"/>
      <c r="E187" s="19"/>
      <c r="F187" s="279"/>
      <c r="G187" s="347"/>
      <c r="H187" s="347"/>
      <c r="I187" s="347"/>
      <c r="J187" s="8"/>
      <c r="K187" s="57"/>
      <c r="L187" s="57"/>
      <c r="M187" s="57"/>
      <c r="N187" s="57"/>
      <c r="O187" s="57"/>
      <c r="P187" s="57"/>
      <c r="Q187" s="57"/>
      <c r="R187" s="57"/>
      <c r="S187" s="57"/>
      <c r="T187" s="57"/>
      <c r="U187" s="57"/>
      <c r="V187" s="57"/>
      <c r="W187" s="57"/>
      <c r="X187" s="57"/>
      <c r="Y187" s="57"/>
    </row>
    <row r="188" spans="1:25" ht="16.5" customHeight="1" x14ac:dyDescent="0.2">
      <c r="A188" s="23"/>
      <c r="B188" s="23"/>
      <c r="C188" s="58"/>
      <c r="D188" s="58"/>
      <c r="E188" s="19"/>
      <c r="F188" s="279"/>
      <c r="G188" s="347"/>
      <c r="H188" s="347"/>
      <c r="I188" s="347"/>
      <c r="J188" s="8"/>
      <c r="K188" s="57"/>
      <c r="L188" s="57"/>
      <c r="M188" s="57"/>
      <c r="N188" s="57"/>
      <c r="O188" s="57"/>
      <c r="P188" s="57"/>
      <c r="Q188" s="57"/>
      <c r="R188" s="57"/>
      <c r="S188" s="57"/>
      <c r="T188" s="57"/>
      <c r="U188" s="57"/>
      <c r="V188" s="57"/>
      <c r="W188" s="57"/>
      <c r="X188" s="57"/>
      <c r="Y188" s="57"/>
    </row>
    <row r="189" spans="1:25" ht="16.5" customHeight="1" x14ac:dyDescent="0.2">
      <c r="A189" s="23"/>
      <c r="B189" s="23"/>
      <c r="C189" s="58"/>
      <c r="D189" s="58"/>
      <c r="E189" s="19"/>
      <c r="F189" s="346"/>
      <c r="G189" s="347"/>
      <c r="H189" s="347"/>
      <c r="I189" s="347"/>
      <c r="J189" s="8"/>
      <c r="K189" s="57"/>
      <c r="L189" s="57"/>
      <c r="M189" s="57"/>
      <c r="N189" s="57"/>
      <c r="O189" s="57"/>
      <c r="P189" s="57"/>
      <c r="Q189" s="57"/>
      <c r="R189" s="57"/>
      <c r="S189" s="57"/>
      <c r="T189" s="57"/>
      <c r="U189" s="57"/>
      <c r="V189" s="57"/>
      <c r="W189" s="57"/>
      <c r="X189" s="57"/>
      <c r="Y189" s="57"/>
    </row>
    <row r="190" spans="1:25" ht="16.5" customHeight="1" x14ac:dyDescent="0.2">
      <c r="A190" s="23"/>
      <c r="B190" s="23"/>
      <c r="C190" s="58"/>
      <c r="D190" s="58"/>
      <c r="E190" s="19"/>
      <c r="F190" s="346"/>
      <c r="G190" s="347"/>
      <c r="H190" s="347"/>
      <c r="I190" s="347"/>
      <c r="J190" s="8"/>
      <c r="K190" s="57"/>
      <c r="L190" s="57"/>
      <c r="M190" s="57"/>
      <c r="N190" s="57"/>
      <c r="O190" s="57"/>
      <c r="P190" s="57"/>
      <c r="Q190" s="57"/>
      <c r="R190" s="57"/>
      <c r="S190" s="57"/>
      <c r="T190" s="57"/>
      <c r="U190" s="57"/>
      <c r="V190" s="57"/>
      <c r="W190" s="57"/>
      <c r="X190" s="57"/>
      <c r="Y190" s="57"/>
    </row>
    <row r="191" spans="1:25" ht="16.5" customHeight="1" x14ac:dyDescent="0.2">
      <c r="A191" s="23"/>
      <c r="B191" s="23"/>
      <c r="C191" s="58"/>
      <c r="D191" s="58"/>
      <c r="E191" s="19"/>
      <c r="F191" s="346"/>
      <c r="G191" s="347"/>
      <c r="H191" s="347"/>
      <c r="I191" s="347"/>
      <c r="J191" s="8"/>
      <c r="K191" s="57"/>
      <c r="L191" s="57"/>
      <c r="M191" s="57"/>
      <c r="N191" s="57"/>
      <c r="O191" s="57"/>
      <c r="P191" s="57"/>
      <c r="Q191" s="57"/>
      <c r="R191" s="57"/>
      <c r="S191" s="57"/>
      <c r="T191" s="57"/>
      <c r="U191" s="57"/>
      <c r="V191" s="57"/>
      <c r="W191" s="57"/>
      <c r="X191" s="57"/>
      <c r="Y191" s="57"/>
    </row>
    <row r="192" spans="1:25" ht="16.5" customHeight="1" x14ac:dyDescent="0.2">
      <c r="A192" s="23"/>
      <c r="B192" s="23"/>
      <c r="C192" s="58"/>
      <c r="D192" s="58"/>
      <c r="E192" s="19"/>
      <c r="F192" s="346"/>
      <c r="G192" s="347"/>
      <c r="H192" s="347"/>
      <c r="I192" s="347"/>
      <c r="J192" s="8"/>
      <c r="K192" s="57"/>
      <c r="L192" s="57"/>
      <c r="M192" s="57"/>
      <c r="N192" s="57"/>
      <c r="O192" s="57"/>
      <c r="P192" s="57"/>
      <c r="Q192" s="57"/>
      <c r="R192" s="57"/>
      <c r="S192" s="57"/>
      <c r="T192" s="57"/>
      <c r="U192" s="57"/>
      <c r="V192" s="57"/>
      <c r="W192" s="57"/>
      <c r="X192" s="57"/>
      <c r="Y192" s="57"/>
    </row>
    <row r="193" spans="1:25" ht="16.5" customHeight="1" x14ac:dyDescent="0.2">
      <c r="A193" s="23"/>
      <c r="B193" s="23"/>
      <c r="C193" s="58"/>
      <c r="D193" s="58"/>
      <c r="E193" s="19"/>
      <c r="F193" s="346"/>
      <c r="G193" s="347"/>
      <c r="H193" s="347"/>
      <c r="I193" s="347"/>
      <c r="J193" s="8"/>
      <c r="K193" s="57"/>
      <c r="L193" s="57"/>
      <c r="M193" s="57"/>
      <c r="N193" s="57"/>
      <c r="O193" s="57"/>
      <c r="P193" s="57"/>
      <c r="Q193" s="57"/>
      <c r="R193" s="57"/>
      <c r="S193" s="57"/>
      <c r="T193" s="57"/>
      <c r="U193" s="57"/>
      <c r="V193" s="57"/>
      <c r="W193" s="57"/>
      <c r="X193" s="57"/>
      <c r="Y193" s="57"/>
    </row>
    <row r="194" spans="1:25" ht="16.5" customHeight="1" x14ac:dyDescent="0.2">
      <c r="A194" s="23"/>
      <c r="B194" s="23"/>
      <c r="C194" s="58"/>
      <c r="D194" s="58"/>
      <c r="E194" s="19"/>
      <c r="F194" s="346"/>
      <c r="G194" s="347"/>
      <c r="H194" s="347"/>
      <c r="I194" s="347"/>
      <c r="J194" s="8"/>
      <c r="K194" s="57"/>
      <c r="L194" s="57"/>
      <c r="M194" s="57"/>
      <c r="N194" s="57"/>
      <c r="O194" s="57"/>
      <c r="P194" s="57"/>
      <c r="Q194" s="57"/>
      <c r="R194" s="57"/>
      <c r="S194" s="57"/>
      <c r="T194" s="57"/>
      <c r="U194" s="57"/>
      <c r="V194" s="57"/>
      <c r="W194" s="57"/>
      <c r="X194" s="57"/>
      <c r="Y194" s="57"/>
    </row>
    <row r="195" spans="1:25" ht="16.5" customHeight="1" x14ac:dyDescent="0.2">
      <c r="A195" s="23"/>
      <c r="B195" s="23"/>
      <c r="C195" s="58"/>
      <c r="D195" s="58"/>
      <c r="E195" s="19"/>
      <c r="F195" s="346"/>
      <c r="G195" s="347"/>
      <c r="H195" s="347"/>
      <c r="I195" s="347"/>
      <c r="J195" s="8"/>
      <c r="K195" s="57"/>
      <c r="L195" s="57"/>
      <c r="M195" s="57"/>
      <c r="N195" s="57"/>
      <c r="O195" s="57"/>
      <c r="P195" s="57"/>
      <c r="Q195" s="57"/>
      <c r="R195" s="57"/>
      <c r="S195" s="57"/>
      <c r="T195" s="57"/>
      <c r="U195" s="57"/>
      <c r="V195" s="57"/>
      <c r="W195" s="57"/>
      <c r="X195" s="57"/>
      <c r="Y195" s="57"/>
    </row>
    <row r="196" spans="1:25" ht="16.5" customHeight="1" x14ac:dyDescent="0.2">
      <c r="A196" s="23"/>
      <c r="B196" s="23"/>
      <c r="C196" s="58"/>
      <c r="D196" s="58"/>
      <c r="E196" s="19"/>
      <c r="F196" s="346"/>
      <c r="G196" s="347"/>
      <c r="H196" s="347"/>
      <c r="I196" s="347"/>
      <c r="J196" s="8"/>
      <c r="K196" s="57"/>
      <c r="L196" s="57"/>
      <c r="M196" s="57"/>
      <c r="N196" s="57"/>
      <c r="O196" s="57"/>
      <c r="P196" s="57"/>
      <c r="Q196" s="57"/>
      <c r="R196" s="57"/>
      <c r="S196" s="57"/>
      <c r="T196" s="57"/>
      <c r="U196" s="57"/>
      <c r="V196" s="57"/>
      <c r="W196" s="57"/>
      <c r="X196" s="57"/>
      <c r="Y196" s="57"/>
    </row>
    <row r="197" spans="1:25" ht="16.5" customHeight="1" x14ac:dyDescent="0.2">
      <c r="A197" s="23"/>
      <c r="B197" s="23"/>
      <c r="C197" s="58"/>
      <c r="D197" s="58"/>
      <c r="E197" s="19"/>
      <c r="F197" s="346"/>
      <c r="G197" s="347"/>
      <c r="H197" s="347"/>
      <c r="I197" s="347"/>
      <c r="J197" s="8"/>
      <c r="K197" s="57"/>
      <c r="L197" s="57"/>
      <c r="M197" s="57"/>
      <c r="N197" s="57"/>
      <c r="O197" s="57"/>
      <c r="P197" s="57"/>
      <c r="Q197" s="57"/>
      <c r="R197" s="57"/>
      <c r="S197" s="57"/>
      <c r="T197" s="57"/>
      <c r="U197" s="57"/>
      <c r="V197" s="57"/>
      <c r="W197" s="57"/>
      <c r="X197" s="57"/>
      <c r="Y197" s="57"/>
    </row>
    <row r="198" spans="1:25" ht="16.5" customHeight="1" x14ac:dyDescent="0.2">
      <c r="A198" s="23"/>
      <c r="B198" s="23"/>
      <c r="C198" s="58"/>
      <c r="D198" s="58"/>
      <c r="E198" s="19"/>
      <c r="F198" s="346"/>
      <c r="G198" s="347"/>
      <c r="H198" s="347"/>
      <c r="I198" s="347"/>
      <c r="J198" s="8"/>
      <c r="K198" s="57"/>
      <c r="L198" s="57"/>
      <c r="M198" s="57"/>
      <c r="N198" s="57"/>
      <c r="O198" s="57"/>
      <c r="P198" s="57"/>
      <c r="Q198" s="57"/>
      <c r="R198" s="57"/>
      <c r="S198" s="57"/>
      <c r="T198" s="57"/>
      <c r="U198" s="57"/>
      <c r="V198" s="57"/>
      <c r="W198" s="57"/>
      <c r="X198" s="57"/>
      <c r="Y198" s="57"/>
    </row>
    <row r="199" spans="1:25" ht="16.5" customHeight="1" x14ac:dyDescent="0.2">
      <c r="A199" s="23"/>
      <c r="B199" s="23"/>
      <c r="C199" s="58"/>
      <c r="D199" s="58"/>
      <c r="E199" s="19"/>
      <c r="F199" s="279"/>
      <c r="G199" s="347"/>
      <c r="H199" s="347"/>
      <c r="I199" s="347"/>
      <c r="J199" s="8"/>
      <c r="K199" s="57"/>
      <c r="L199" s="57"/>
      <c r="M199" s="57"/>
      <c r="N199" s="57"/>
      <c r="O199" s="57"/>
      <c r="P199" s="57"/>
      <c r="Q199" s="57"/>
      <c r="R199" s="57"/>
      <c r="S199" s="57"/>
      <c r="T199" s="57"/>
      <c r="U199" s="57"/>
      <c r="V199" s="57"/>
      <c r="W199" s="57"/>
      <c r="X199" s="57"/>
      <c r="Y199" s="57"/>
    </row>
    <row r="200" spans="1:25" ht="16.5" customHeight="1" x14ac:dyDescent="0.2">
      <c r="A200" s="23"/>
      <c r="B200" s="23"/>
      <c r="C200" s="58"/>
      <c r="D200" s="58"/>
      <c r="E200" s="19"/>
      <c r="F200" s="346"/>
      <c r="G200" s="347"/>
      <c r="H200" s="347"/>
      <c r="I200" s="347"/>
      <c r="J200" s="8"/>
      <c r="K200" s="57"/>
      <c r="L200" s="57"/>
      <c r="M200" s="57"/>
      <c r="N200" s="57"/>
      <c r="O200" s="57"/>
      <c r="P200" s="57"/>
      <c r="Q200" s="57"/>
      <c r="R200" s="57"/>
      <c r="S200" s="57"/>
      <c r="T200" s="57"/>
      <c r="U200" s="57"/>
      <c r="V200" s="57"/>
      <c r="W200" s="57"/>
      <c r="X200" s="57"/>
      <c r="Y200" s="57"/>
    </row>
    <row r="201" spans="1:25" ht="16.5" customHeight="1" x14ac:dyDescent="0.2">
      <c r="A201" s="23"/>
      <c r="B201" s="23"/>
      <c r="C201" s="58"/>
      <c r="D201" s="58"/>
      <c r="E201" s="19"/>
      <c r="F201" s="346"/>
      <c r="G201" s="347"/>
      <c r="H201" s="347"/>
      <c r="I201" s="347"/>
      <c r="J201" s="8"/>
      <c r="K201" s="57"/>
      <c r="L201" s="57"/>
      <c r="M201" s="57"/>
      <c r="N201" s="57"/>
      <c r="O201" s="57"/>
      <c r="P201" s="57"/>
      <c r="Q201" s="57"/>
      <c r="R201" s="57"/>
      <c r="S201" s="57"/>
      <c r="T201" s="57"/>
      <c r="U201" s="57"/>
      <c r="V201" s="57"/>
      <c r="W201" s="57"/>
      <c r="X201" s="57"/>
      <c r="Y201" s="57"/>
    </row>
    <row r="202" spans="1:25" ht="16.5" customHeight="1" x14ac:dyDescent="0.2">
      <c r="A202" s="23"/>
      <c r="B202" s="23"/>
      <c r="C202" s="58"/>
      <c r="D202" s="58"/>
      <c r="E202" s="19"/>
      <c r="F202" s="346"/>
      <c r="G202" s="347"/>
      <c r="H202" s="347"/>
      <c r="I202" s="347"/>
      <c r="J202" s="8"/>
      <c r="K202" s="57"/>
      <c r="L202" s="57"/>
      <c r="M202" s="57"/>
      <c r="N202" s="57"/>
      <c r="O202" s="57"/>
      <c r="P202" s="57"/>
      <c r="Q202" s="57"/>
      <c r="R202" s="57"/>
      <c r="S202" s="57"/>
      <c r="T202" s="57"/>
      <c r="U202" s="57"/>
      <c r="V202" s="57"/>
      <c r="W202" s="57"/>
      <c r="X202" s="57"/>
      <c r="Y202" s="57"/>
    </row>
    <row r="203" spans="1:25" ht="16.5" customHeight="1" x14ac:dyDescent="0.2">
      <c r="A203" s="23"/>
      <c r="B203" s="23"/>
      <c r="C203" s="58"/>
      <c r="D203" s="58"/>
      <c r="E203" s="19"/>
      <c r="F203" s="279"/>
      <c r="G203" s="347"/>
      <c r="H203" s="347"/>
      <c r="I203" s="347"/>
      <c r="J203" s="8"/>
      <c r="K203" s="57"/>
      <c r="L203" s="57"/>
      <c r="M203" s="57"/>
      <c r="N203" s="57"/>
      <c r="O203" s="57"/>
      <c r="P203" s="57"/>
      <c r="Q203" s="57"/>
      <c r="R203" s="57"/>
      <c r="S203" s="57"/>
      <c r="T203" s="57"/>
      <c r="U203" s="57"/>
      <c r="V203" s="57"/>
      <c r="W203" s="57"/>
      <c r="X203" s="57"/>
      <c r="Y203" s="57"/>
    </row>
    <row r="204" spans="1:25" ht="16.5" customHeight="1" x14ac:dyDescent="0.2">
      <c r="A204" s="23"/>
      <c r="B204" s="23"/>
      <c r="C204" s="58"/>
      <c r="D204" s="58"/>
      <c r="E204" s="19"/>
      <c r="F204" s="279"/>
      <c r="G204" s="347"/>
      <c r="H204" s="347"/>
      <c r="I204" s="347"/>
      <c r="J204" s="8"/>
      <c r="K204" s="57"/>
      <c r="L204" s="57"/>
      <c r="M204" s="57"/>
      <c r="N204" s="57"/>
      <c r="O204" s="57"/>
      <c r="P204" s="57"/>
      <c r="Q204" s="57"/>
      <c r="R204" s="57"/>
      <c r="S204" s="57"/>
      <c r="T204" s="57"/>
      <c r="U204" s="57"/>
      <c r="V204" s="57"/>
      <c r="W204" s="57"/>
      <c r="X204" s="57"/>
      <c r="Y204" s="57"/>
    </row>
    <row r="205" spans="1:25" ht="16.5" customHeight="1" x14ac:dyDescent="0.2">
      <c r="A205" s="23"/>
      <c r="B205" s="23"/>
      <c r="C205" s="58"/>
      <c r="D205" s="58"/>
      <c r="E205" s="19"/>
      <c r="F205" s="279"/>
      <c r="G205" s="347"/>
      <c r="H205" s="347"/>
      <c r="I205" s="347"/>
      <c r="J205" s="8"/>
      <c r="K205" s="57"/>
      <c r="L205" s="57"/>
      <c r="M205" s="57"/>
      <c r="N205" s="57"/>
      <c r="O205" s="57"/>
      <c r="P205" s="57"/>
      <c r="Q205" s="57"/>
      <c r="R205" s="57"/>
      <c r="S205" s="57"/>
      <c r="T205" s="57"/>
      <c r="U205" s="57"/>
      <c r="V205" s="57"/>
      <c r="W205" s="57"/>
      <c r="X205" s="57"/>
      <c r="Y205" s="57"/>
    </row>
    <row r="206" spans="1:25" ht="16.5" customHeight="1" x14ac:dyDescent="0.2">
      <c r="A206" s="23"/>
      <c r="B206" s="23"/>
      <c r="C206" s="58"/>
      <c r="D206" s="58"/>
      <c r="E206" s="19"/>
      <c r="F206" s="279"/>
      <c r="G206" s="347"/>
      <c r="H206" s="347"/>
      <c r="I206" s="347"/>
      <c r="J206" s="8"/>
      <c r="K206" s="57"/>
      <c r="L206" s="57"/>
      <c r="M206" s="57"/>
      <c r="N206" s="57"/>
      <c r="O206" s="57"/>
      <c r="P206" s="57"/>
      <c r="Q206" s="57"/>
      <c r="R206" s="57"/>
      <c r="S206" s="57"/>
      <c r="T206" s="57"/>
      <c r="U206" s="57"/>
      <c r="V206" s="57"/>
      <c r="W206" s="57"/>
      <c r="X206" s="57"/>
      <c r="Y206" s="57"/>
    </row>
    <row r="207" spans="1:25" ht="16.5" customHeight="1" x14ac:dyDescent="0.2">
      <c r="A207" s="23"/>
      <c r="B207" s="23"/>
      <c r="C207" s="58"/>
      <c r="D207" s="58"/>
      <c r="E207" s="19"/>
      <c r="F207" s="279"/>
      <c r="G207" s="347"/>
      <c r="H207" s="347"/>
      <c r="I207" s="347"/>
      <c r="J207" s="8"/>
      <c r="K207" s="57"/>
      <c r="L207" s="57"/>
      <c r="M207" s="57"/>
      <c r="N207" s="57"/>
      <c r="O207" s="57"/>
      <c r="P207" s="57"/>
      <c r="Q207" s="57"/>
      <c r="R207" s="57"/>
      <c r="S207" s="57"/>
      <c r="T207" s="57"/>
      <c r="U207" s="57"/>
      <c r="V207" s="57"/>
      <c r="W207" s="57"/>
      <c r="X207" s="57"/>
      <c r="Y207" s="57"/>
    </row>
    <row r="208" spans="1:25" ht="16.5" customHeight="1" x14ac:dyDescent="0.2">
      <c r="A208" s="23"/>
      <c r="B208" s="23"/>
      <c r="C208" s="58"/>
      <c r="D208" s="58"/>
      <c r="E208" s="19"/>
      <c r="F208" s="279"/>
      <c r="G208" s="347"/>
      <c r="H208" s="347"/>
      <c r="I208" s="347"/>
      <c r="J208" s="8"/>
      <c r="K208" s="57"/>
      <c r="L208" s="57"/>
      <c r="M208" s="57"/>
      <c r="N208" s="57"/>
      <c r="O208" s="57"/>
      <c r="P208" s="57"/>
      <c r="Q208" s="57"/>
      <c r="R208" s="57"/>
      <c r="S208" s="57"/>
      <c r="T208" s="57"/>
      <c r="U208" s="57"/>
      <c r="V208" s="57"/>
      <c r="W208" s="57"/>
      <c r="X208" s="57"/>
      <c r="Y208" s="57"/>
    </row>
    <row r="209" spans="1:25" ht="16.5" customHeight="1" x14ac:dyDescent="0.2">
      <c r="A209" s="23"/>
      <c r="B209" s="23"/>
      <c r="C209" s="58"/>
      <c r="D209" s="58"/>
      <c r="E209" s="19"/>
      <c r="F209" s="279"/>
      <c r="G209" s="347"/>
      <c r="H209" s="347"/>
      <c r="I209" s="347"/>
      <c r="J209" s="8"/>
      <c r="K209" s="57"/>
      <c r="L209" s="57"/>
      <c r="M209" s="57"/>
      <c r="N209" s="57"/>
      <c r="O209" s="57"/>
      <c r="P209" s="57"/>
      <c r="Q209" s="57"/>
      <c r="R209" s="57"/>
      <c r="S209" s="57"/>
      <c r="T209" s="57"/>
      <c r="U209" s="57"/>
      <c r="V209" s="57"/>
      <c r="W209" s="57"/>
      <c r="X209" s="57"/>
      <c r="Y209" s="57"/>
    </row>
    <row r="210" spans="1:25" ht="16.5" customHeight="1" x14ac:dyDescent="0.2">
      <c r="A210" s="23"/>
      <c r="B210" s="23"/>
      <c r="C210" s="58"/>
      <c r="D210" s="58"/>
      <c r="E210" s="19"/>
      <c r="F210" s="279"/>
      <c r="G210" s="347"/>
      <c r="H210" s="347"/>
      <c r="I210" s="347"/>
      <c r="J210" s="8"/>
      <c r="K210" s="57"/>
      <c r="L210" s="57"/>
      <c r="M210" s="57"/>
      <c r="N210" s="57"/>
      <c r="O210" s="57"/>
      <c r="P210" s="57"/>
      <c r="Q210" s="57"/>
      <c r="R210" s="57"/>
      <c r="S210" s="57"/>
      <c r="T210" s="57"/>
      <c r="U210" s="57"/>
      <c r="V210" s="57"/>
      <c r="W210" s="57"/>
      <c r="X210" s="57"/>
      <c r="Y210" s="57"/>
    </row>
    <row r="211" spans="1:25" ht="16.5" customHeight="1" x14ac:dyDescent="0.2">
      <c r="A211" s="23"/>
      <c r="B211" s="23"/>
      <c r="C211" s="58"/>
      <c r="D211" s="58"/>
      <c r="E211" s="19"/>
      <c r="F211" s="279"/>
      <c r="G211" s="347"/>
      <c r="H211" s="347"/>
      <c r="I211" s="347"/>
      <c r="J211" s="8"/>
      <c r="K211" s="57"/>
      <c r="L211" s="57"/>
      <c r="M211" s="57"/>
      <c r="N211" s="57"/>
      <c r="O211" s="57"/>
      <c r="P211" s="57"/>
      <c r="Q211" s="57"/>
      <c r="R211" s="57"/>
      <c r="S211" s="57"/>
      <c r="T211" s="57"/>
      <c r="U211" s="57"/>
      <c r="V211" s="57"/>
      <c r="W211" s="57"/>
      <c r="X211" s="57"/>
      <c r="Y211" s="57"/>
    </row>
    <row r="212" spans="1:25" ht="16.5" customHeight="1" x14ac:dyDescent="0.2">
      <c r="A212" s="23"/>
      <c r="B212" s="23"/>
      <c r="C212" s="58"/>
      <c r="D212" s="58"/>
      <c r="E212" s="19"/>
      <c r="F212" s="279"/>
      <c r="G212" s="347"/>
      <c r="H212" s="347"/>
      <c r="I212" s="347"/>
      <c r="J212" s="8"/>
      <c r="K212" s="57"/>
      <c r="L212" s="57"/>
      <c r="M212" s="57"/>
      <c r="N212" s="57"/>
      <c r="O212" s="57"/>
      <c r="P212" s="57"/>
      <c r="Q212" s="57"/>
      <c r="R212" s="57"/>
      <c r="S212" s="57"/>
      <c r="T212" s="57"/>
      <c r="U212" s="57"/>
      <c r="V212" s="57"/>
      <c r="W212" s="57"/>
      <c r="X212" s="57"/>
      <c r="Y212" s="57"/>
    </row>
    <row r="213" spans="1:25" ht="16.5" customHeight="1" x14ac:dyDescent="0.2">
      <c r="A213" s="23"/>
      <c r="B213" s="23"/>
      <c r="C213" s="58"/>
      <c r="D213" s="58"/>
      <c r="E213" s="19"/>
      <c r="F213" s="279"/>
      <c r="G213" s="347"/>
      <c r="H213" s="347"/>
      <c r="I213" s="347"/>
      <c r="J213" s="8"/>
      <c r="K213" s="57"/>
      <c r="L213" s="57"/>
      <c r="M213" s="57"/>
      <c r="N213" s="57"/>
      <c r="O213" s="57"/>
      <c r="P213" s="57"/>
      <c r="Q213" s="57"/>
      <c r="R213" s="57"/>
      <c r="S213" s="57"/>
      <c r="T213" s="57"/>
      <c r="U213" s="57"/>
      <c r="V213" s="57"/>
      <c r="W213" s="57"/>
      <c r="X213" s="57"/>
      <c r="Y213" s="57"/>
    </row>
    <row r="214" spans="1:25" ht="16.5" customHeight="1" x14ac:dyDescent="0.2">
      <c r="A214" s="23"/>
      <c r="B214" s="23"/>
      <c r="C214" s="58"/>
      <c r="D214" s="58"/>
      <c r="E214" s="19"/>
      <c r="F214" s="279"/>
      <c r="G214" s="347"/>
      <c r="H214" s="347"/>
      <c r="I214" s="347"/>
      <c r="J214" s="8"/>
      <c r="K214" s="57"/>
      <c r="L214" s="57"/>
      <c r="M214" s="57"/>
      <c r="N214" s="57"/>
      <c r="O214" s="57"/>
      <c r="P214" s="57"/>
      <c r="Q214" s="57"/>
      <c r="R214" s="57"/>
      <c r="S214" s="57"/>
      <c r="T214" s="57"/>
      <c r="U214" s="57"/>
      <c r="V214" s="57"/>
      <c r="W214" s="57"/>
      <c r="X214" s="57"/>
      <c r="Y214" s="57"/>
    </row>
    <row r="215" spans="1:25" ht="16.5" customHeight="1" x14ac:dyDescent="0.2">
      <c r="A215" s="23"/>
      <c r="B215" s="23"/>
      <c r="C215" s="58"/>
      <c r="D215" s="58"/>
      <c r="E215" s="19"/>
      <c r="F215" s="279"/>
      <c r="G215" s="347"/>
      <c r="H215" s="347"/>
      <c r="I215" s="347"/>
      <c r="J215" s="8"/>
      <c r="K215" s="57"/>
      <c r="L215" s="57"/>
      <c r="M215" s="57"/>
      <c r="N215" s="57"/>
      <c r="O215" s="57"/>
      <c r="P215" s="57"/>
      <c r="Q215" s="57"/>
      <c r="R215" s="57"/>
      <c r="S215" s="57"/>
      <c r="T215" s="57"/>
      <c r="U215" s="57"/>
      <c r="V215" s="57"/>
      <c r="W215" s="57"/>
      <c r="X215" s="57"/>
      <c r="Y215" s="57"/>
    </row>
    <row r="216" spans="1:25" ht="16.5" customHeight="1" x14ac:dyDescent="0.2">
      <c r="A216" s="23"/>
      <c r="B216" s="23"/>
      <c r="C216" s="58"/>
      <c r="D216" s="58"/>
      <c r="E216" s="19"/>
      <c r="F216" s="279"/>
      <c r="G216" s="347"/>
      <c r="H216" s="347"/>
      <c r="I216" s="347"/>
      <c r="J216" s="8"/>
      <c r="K216" s="57"/>
      <c r="L216" s="57"/>
      <c r="M216" s="57"/>
      <c r="N216" s="57"/>
      <c r="O216" s="57"/>
      <c r="P216" s="57"/>
      <c r="Q216" s="57"/>
      <c r="R216" s="57"/>
      <c r="S216" s="57"/>
      <c r="T216" s="57"/>
      <c r="U216" s="57"/>
      <c r="V216" s="57"/>
      <c r="W216" s="57"/>
      <c r="X216" s="57"/>
      <c r="Y216" s="57"/>
    </row>
    <row r="217" spans="1:25" ht="16.5" customHeight="1" x14ac:dyDescent="0.2">
      <c r="A217" s="23"/>
      <c r="B217" s="23"/>
      <c r="C217" s="58"/>
      <c r="D217" s="58"/>
      <c r="E217" s="19"/>
      <c r="F217" s="279"/>
      <c r="G217" s="347"/>
      <c r="H217" s="347"/>
      <c r="I217" s="347"/>
      <c r="J217" s="8"/>
      <c r="K217" s="57"/>
      <c r="L217" s="57"/>
      <c r="M217" s="57"/>
      <c r="N217" s="57"/>
      <c r="O217" s="57"/>
      <c r="P217" s="57"/>
      <c r="Q217" s="57"/>
      <c r="R217" s="57"/>
      <c r="S217" s="57"/>
      <c r="T217" s="57"/>
      <c r="U217" s="57"/>
      <c r="V217" s="57"/>
      <c r="W217" s="57"/>
      <c r="X217" s="57"/>
      <c r="Y217" s="57"/>
    </row>
    <row r="218" spans="1:25" ht="16.5" customHeight="1" x14ac:dyDescent="0.2">
      <c r="A218" s="23"/>
      <c r="B218" s="23"/>
      <c r="C218" s="58"/>
      <c r="D218" s="58"/>
      <c r="E218" s="19"/>
      <c r="F218" s="279"/>
      <c r="G218" s="347"/>
      <c r="H218" s="347"/>
      <c r="I218" s="347"/>
      <c r="J218" s="8"/>
      <c r="K218" s="57"/>
      <c r="L218" s="57"/>
      <c r="M218" s="57"/>
      <c r="N218" s="57"/>
      <c r="O218" s="57"/>
      <c r="P218" s="57"/>
      <c r="Q218" s="57"/>
      <c r="R218" s="57"/>
      <c r="S218" s="57"/>
      <c r="T218" s="57"/>
      <c r="U218" s="57"/>
      <c r="V218" s="57"/>
      <c r="W218" s="57"/>
      <c r="X218" s="57"/>
      <c r="Y218" s="57"/>
    </row>
    <row r="219" spans="1:25" ht="16.5" customHeight="1" x14ac:dyDescent="0.2">
      <c r="A219" s="23"/>
      <c r="B219" s="23"/>
      <c r="C219" s="58"/>
      <c r="D219" s="58"/>
      <c r="E219" s="19"/>
      <c r="F219" s="279"/>
      <c r="G219" s="347"/>
      <c r="H219" s="347"/>
      <c r="I219" s="347"/>
      <c r="J219" s="8"/>
      <c r="K219" s="57"/>
      <c r="L219" s="57"/>
      <c r="M219" s="57"/>
      <c r="N219" s="57"/>
      <c r="O219" s="57"/>
      <c r="P219" s="57"/>
      <c r="Q219" s="57"/>
      <c r="R219" s="57"/>
      <c r="S219" s="57"/>
      <c r="T219" s="57"/>
      <c r="U219" s="57"/>
      <c r="V219" s="57"/>
      <c r="W219" s="57"/>
      <c r="X219" s="57"/>
      <c r="Y219" s="57"/>
    </row>
    <row r="220" spans="1:25" ht="16.5" customHeight="1" x14ac:dyDescent="0.2">
      <c r="A220" s="23"/>
      <c r="B220" s="23"/>
      <c r="C220" s="58"/>
      <c r="D220" s="58"/>
      <c r="E220" s="19"/>
      <c r="F220" s="346"/>
      <c r="G220" s="347"/>
      <c r="H220" s="347"/>
      <c r="I220" s="347"/>
      <c r="J220" s="8"/>
      <c r="K220" s="57"/>
      <c r="L220" s="57"/>
      <c r="M220" s="57"/>
      <c r="N220" s="57"/>
      <c r="O220" s="57"/>
      <c r="P220" s="57"/>
      <c r="Q220" s="57"/>
      <c r="R220" s="57"/>
      <c r="S220" s="57"/>
      <c r="T220" s="57"/>
      <c r="U220" s="57"/>
      <c r="V220" s="57"/>
      <c r="W220" s="57"/>
      <c r="X220" s="57"/>
      <c r="Y220" s="57"/>
    </row>
    <row r="221" spans="1:25" ht="16.5" customHeight="1" x14ac:dyDescent="0.2">
      <c r="A221" s="23"/>
      <c r="B221" s="23"/>
      <c r="C221" s="58"/>
      <c r="D221" s="58"/>
      <c r="E221" s="19"/>
      <c r="F221" s="346"/>
      <c r="G221" s="347"/>
      <c r="H221" s="347"/>
      <c r="I221" s="347"/>
      <c r="J221" s="8"/>
      <c r="K221" s="57"/>
      <c r="L221" s="57"/>
      <c r="M221" s="57"/>
      <c r="N221" s="57"/>
      <c r="O221" s="57"/>
      <c r="P221" s="57"/>
      <c r="Q221" s="57"/>
      <c r="R221" s="57"/>
      <c r="S221" s="57"/>
      <c r="T221" s="57"/>
      <c r="U221" s="57"/>
      <c r="V221" s="57"/>
      <c r="W221" s="57"/>
      <c r="X221" s="57"/>
      <c r="Y221" s="57"/>
    </row>
    <row r="222" spans="1:25" ht="16.5" customHeight="1" x14ac:dyDescent="0.2">
      <c r="A222" s="23"/>
      <c r="B222" s="23"/>
      <c r="C222" s="58"/>
      <c r="D222" s="58"/>
      <c r="E222" s="19"/>
      <c r="F222" s="346"/>
      <c r="G222" s="347"/>
      <c r="H222" s="347"/>
      <c r="I222" s="347"/>
      <c r="J222" s="8"/>
      <c r="K222" s="57"/>
      <c r="L222" s="57"/>
      <c r="M222" s="57"/>
      <c r="N222" s="57"/>
      <c r="O222" s="57"/>
      <c r="P222" s="57"/>
      <c r="Q222" s="57"/>
      <c r="R222" s="57"/>
      <c r="S222" s="57"/>
      <c r="T222" s="57"/>
      <c r="U222" s="57"/>
      <c r="V222" s="57"/>
      <c r="W222" s="57"/>
      <c r="X222" s="57"/>
      <c r="Y222" s="57"/>
    </row>
    <row r="223" spans="1:25" ht="16.5" customHeight="1" x14ac:dyDescent="0.2">
      <c r="A223" s="23"/>
      <c r="B223" s="23"/>
      <c r="C223" s="58"/>
      <c r="D223" s="58"/>
      <c r="E223" s="19"/>
      <c r="F223" s="346"/>
      <c r="G223" s="347"/>
      <c r="H223" s="347"/>
      <c r="I223" s="347"/>
      <c r="J223" s="8"/>
      <c r="K223" s="57"/>
      <c r="L223" s="57"/>
      <c r="M223" s="57"/>
      <c r="N223" s="57"/>
      <c r="O223" s="57"/>
      <c r="P223" s="57"/>
      <c r="Q223" s="57"/>
      <c r="R223" s="57"/>
      <c r="S223" s="57"/>
      <c r="T223" s="57"/>
      <c r="U223" s="57"/>
      <c r="V223" s="57"/>
      <c r="W223" s="57"/>
      <c r="X223" s="57"/>
      <c r="Y223" s="57"/>
    </row>
    <row r="224" spans="1:25" ht="16.5" customHeight="1" x14ac:dyDescent="0.2">
      <c r="A224" s="23"/>
      <c r="B224" s="23"/>
      <c r="C224" s="58"/>
      <c r="D224" s="58"/>
      <c r="E224" s="19"/>
      <c r="F224" s="346"/>
      <c r="G224" s="347"/>
      <c r="H224" s="347"/>
      <c r="I224" s="347"/>
      <c r="J224" s="8"/>
      <c r="K224" s="57"/>
      <c r="L224" s="57"/>
      <c r="M224" s="57"/>
      <c r="N224" s="57"/>
      <c r="O224" s="57"/>
      <c r="P224" s="57"/>
      <c r="Q224" s="57"/>
      <c r="R224" s="57"/>
      <c r="S224" s="57"/>
      <c r="T224" s="57"/>
      <c r="U224" s="57"/>
      <c r="V224" s="57"/>
      <c r="W224" s="57"/>
      <c r="X224" s="57"/>
      <c r="Y224" s="57"/>
    </row>
    <row r="225" spans="1:25" ht="16.5" customHeight="1" x14ac:dyDescent="0.2">
      <c r="A225" s="23"/>
      <c r="B225" s="23"/>
      <c r="C225" s="58"/>
      <c r="D225" s="58"/>
      <c r="E225" s="19"/>
      <c r="F225" s="346"/>
      <c r="G225" s="347"/>
      <c r="H225" s="347"/>
      <c r="I225" s="347"/>
      <c r="J225" s="8"/>
      <c r="K225" s="57"/>
      <c r="L225" s="57"/>
      <c r="M225" s="57"/>
      <c r="N225" s="57"/>
      <c r="O225" s="57"/>
      <c r="P225" s="57"/>
      <c r="Q225" s="57"/>
      <c r="R225" s="57"/>
      <c r="S225" s="57"/>
      <c r="T225" s="57"/>
      <c r="U225" s="57"/>
      <c r="V225" s="57"/>
      <c r="W225" s="57"/>
      <c r="X225" s="57"/>
      <c r="Y225" s="57"/>
    </row>
    <row r="226" spans="1:25" ht="16.5" customHeight="1" x14ac:dyDescent="0.2">
      <c r="A226" s="23"/>
      <c r="B226" s="23"/>
      <c r="C226" s="58"/>
      <c r="D226" s="58"/>
      <c r="E226" s="19"/>
      <c r="F226" s="346"/>
      <c r="G226" s="347"/>
      <c r="H226" s="347"/>
      <c r="I226" s="347"/>
      <c r="J226" s="8"/>
      <c r="K226" s="57"/>
      <c r="L226" s="57"/>
      <c r="M226" s="57"/>
      <c r="N226" s="57"/>
      <c r="O226" s="57"/>
      <c r="P226" s="57"/>
      <c r="Q226" s="57"/>
      <c r="R226" s="57"/>
      <c r="S226" s="57"/>
      <c r="T226" s="57"/>
      <c r="U226" s="57"/>
      <c r="V226" s="57"/>
      <c r="W226" s="57"/>
      <c r="X226" s="57"/>
      <c r="Y226" s="57"/>
    </row>
    <row r="227" spans="1:25" ht="16.5" customHeight="1" x14ac:dyDescent="0.2">
      <c r="A227" s="23"/>
      <c r="B227" s="23"/>
      <c r="C227" s="58"/>
      <c r="D227" s="58"/>
      <c r="E227" s="19"/>
      <c r="F227" s="346"/>
      <c r="G227" s="347"/>
      <c r="H227" s="347"/>
      <c r="I227" s="347"/>
      <c r="J227" s="8"/>
      <c r="K227" s="57"/>
      <c r="L227" s="57"/>
      <c r="M227" s="57"/>
      <c r="N227" s="57"/>
      <c r="O227" s="57"/>
      <c r="P227" s="57"/>
      <c r="Q227" s="57"/>
      <c r="R227" s="57"/>
      <c r="S227" s="57"/>
      <c r="T227" s="57"/>
      <c r="U227" s="57"/>
      <c r="V227" s="57"/>
      <c r="W227" s="57"/>
      <c r="X227" s="57"/>
      <c r="Y227" s="57"/>
    </row>
    <row r="228" spans="1:25" ht="16.5" customHeight="1" x14ac:dyDescent="0.2">
      <c r="A228" s="23"/>
      <c r="B228" s="23"/>
      <c r="C228" s="58"/>
      <c r="D228" s="58"/>
      <c r="E228" s="19"/>
      <c r="F228" s="346"/>
      <c r="G228" s="347"/>
      <c r="H228" s="347"/>
      <c r="I228" s="347"/>
      <c r="J228" s="8"/>
      <c r="K228" s="57"/>
      <c r="L228" s="57"/>
      <c r="M228" s="57"/>
      <c r="N228" s="57"/>
      <c r="O228" s="57"/>
      <c r="P228" s="57"/>
      <c r="Q228" s="57"/>
      <c r="R228" s="57"/>
      <c r="S228" s="57"/>
      <c r="T228" s="57"/>
      <c r="U228" s="57"/>
      <c r="V228" s="57"/>
      <c r="W228" s="57"/>
      <c r="X228" s="57"/>
      <c r="Y228" s="57"/>
    </row>
    <row r="229" spans="1:25" ht="16.5" customHeight="1" x14ac:dyDescent="0.2">
      <c r="A229" s="23"/>
      <c r="B229" s="23"/>
      <c r="C229" s="58"/>
      <c r="D229" s="58"/>
      <c r="E229" s="19"/>
      <c r="F229" s="346"/>
      <c r="G229" s="347"/>
      <c r="H229" s="347"/>
      <c r="I229" s="347"/>
      <c r="J229" s="8"/>
      <c r="K229" s="57"/>
      <c r="L229" s="57"/>
      <c r="M229" s="57"/>
      <c r="N229" s="57"/>
      <c r="O229" s="57"/>
      <c r="P229" s="57"/>
      <c r="Q229" s="57"/>
      <c r="R229" s="57"/>
      <c r="S229" s="57"/>
      <c r="T229" s="57"/>
      <c r="U229" s="57"/>
      <c r="V229" s="57"/>
      <c r="W229" s="57"/>
      <c r="X229" s="57"/>
      <c r="Y229" s="57"/>
    </row>
    <row r="230" spans="1:25" ht="16.5" customHeight="1" x14ac:dyDescent="0.2">
      <c r="A230" s="23"/>
      <c r="B230" s="23"/>
      <c r="C230" s="58"/>
      <c r="D230" s="58"/>
      <c r="E230" s="19"/>
      <c r="F230" s="279"/>
      <c r="G230" s="347"/>
      <c r="H230" s="347"/>
      <c r="I230" s="347"/>
      <c r="J230" s="8"/>
      <c r="K230" s="57"/>
      <c r="L230" s="57"/>
      <c r="M230" s="57"/>
      <c r="N230" s="57"/>
      <c r="O230" s="57"/>
      <c r="P230" s="57"/>
      <c r="Q230" s="57"/>
      <c r="R230" s="57"/>
      <c r="S230" s="57"/>
      <c r="T230" s="57"/>
      <c r="U230" s="57"/>
      <c r="V230" s="57"/>
      <c r="W230" s="57"/>
      <c r="X230" s="57"/>
      <c r="Y230" s="57"/>
    </row>
    <row r="231" spans="1:25" ht="16.5" customHeight="1" x14ac:dyDescent="0.2">
      <c r="A231" s="23"/>
      <c r="B231" s="23"/>
      <c r="C231" s="58"/>
      <c r="D231" s="58"/>
      <c r="E231" s="19"/>
      <c r="F231" s="346"/>
      <c r="G231" s="347"/>
      <c r="H231" s="347"/>
      <c r="I231" s="347"/>
      <c r="J231" s="8"/>
      <c r="K231" s="57"/>
      <c r="L231" s="57"/>
      <c r="M231" s="57"/>
      <c r="N231" s="57"/>
      <c r="O231" s="57"/>
      <c r="P231" s="57"/>
      <c r="Q231" s="57"/>
      <c r="R231" s="57"/>
      <c r="S231" s="57"/>
      <c r="T231" s="57"/>
      <c r="U231" s="57"/>
      <c r="V231" s="57"/>
      <c r="W231" s="57"/>
      <c r="X231" s="57"/>
      <c r="Y231" s="57"/>
    </row>
    <row r="232" spans="1:25" ht="16.5" customHeight="1" x14ac:dyDescent="0.2">
      <c r="A232" s="23"/>
      <c r="B232" s="23"/>
      <c r="C232" s="58"/>
      <c r="D232" s="58"/>
      <c r="E232" s="19"/>
      <c r="F232" s="346"/>
      <c r="G232" s="347"/>
      <c r="H232" s="347"/>
      <c r="I232" s="347"/>
      <c r="J232" s="8"/>
      <c r="K232" s="57"/>
      <c r="L232" s="57"/>
      <c r="M232" s="57"/>
      <c r="N232" s="57"/>
      <c r="O232" s="57"/>
      <c r="P232" s="57"/>
      <c r="Q232" s="57"/>
      <c r="R232" s="57"/>
      <c r="S232" s="57"/>
      <c r="T232" s="57"/>
      <c r="U232" s="57"/>
      <c r="V232" s="57"/>
      <c r="W232" s="57"/>
      <c r="X232" s="57"/>
      <c r="Y232" s="57"/>
    </row>
    <row r="233" spans="1:25" ht="16.5" customHeight="1" x14ac:dyDescent="0.2">
      <c r="A233" s="23"/>
      <c r="B233" s="23"/>
      <c r="C233" s="58"/>
      <c r="D233" s="58"/>
      <c r="E233" s="19"/>
      <c r="F233" s="346"/>
      <c r="G233" s="347"/>
      <c r="H233" s="347"/>
      <c r="I233" s="347"/>
      <c r="J233" s="8"/>
      <c r="K233" s="57"/>
      <c r="L233" s="57"/>
      <c r="M233" s="57"/>
      <c r="N233" s="57"/>
      <c r="O233" s="57"/>
      <c r="P233" s="57"/>
      <c r="Q233" s="57"/>
      <c r="R233" s="57"/>
      <c r="S233" s="57"/>
      <c r="T233" s="57"/>
      <c r="U233" s="57"/>
      <c r="V233" s="57"/>
      <c r="W233" s="57"/>
      <c r="X233" s="57"/>
      <c r="Y233" s="57"/>
    </row>
    <row r="234" spans="1:25" ht="16.5" customHeight="1" x14ac:dyDescent="0.2">
      <c r="A234" s="23"/>
      <c r="B234" s="23"/>
      <c r="C234" s="58"/>
      <c r="D234" s="58"/>
      <c r="E234" s="19"/>
      <c r="F234" s="279"/>
      <c r="G234" s="347"/>
      <c r="H234" s="347"/>
      <c r="I234" s="347"/>
      <c r="J234" s="8"/>
      <c r="K234" s="57"/>
      <c r="L234" s="57"/>
      <c r="M234" s="57"/>
      <c r="N234" s="57"/>
      <c r="O234" s="57"/>
      <c r="P234" s="57"/>
      <c r="Q234" s="57"/>
      <c r="R234" s="57"/>
      <c r="S234" s="57"/>
      <c r="T234" s="57"/>
      <c r="U234" s="57"/>
      <c r="V234" s="57"/>
      <c r="W234" s="57"/>
      <c r="X234" s="57"/>
      <c r="Y234" s="57"/>
    </row>
    <row r="235" spans="1:25" ht="16.5" customHeight="1" x14ac:dyDescent="0.2">
      <c r="A235" s="23"/>
      <c r="B235" s="23"/>
      <c r="C235" s="58"/>
      <c r="D235" s="58"/>
      <c r="E235" s="19"/>
      <c r="F235" s="279"/>
      <c r="G235" s="347"/>
      <c r="H235" s="347"/>
      <c r="I235" s="347"/>
      <c r="J235" s="8"/>
      <c r="K235" s="57"/>
      <c r="L235" s="57"/>
      <c r="M235" s="57"/>
      <c r="N235" s="57"/>
      <c r="O235" s="57"/>
      <c r="P235" s="57"/>
      <c r="Q235" s="57"/>
      <c r="R235" s="57"/>
      <c r="S235" s="57"/>
      <c r="T235" s="57"/>
      <c r="U235" s="57"/>
      <c r="V235" s="57"/>
      <c r="W235" s="57"/>
      <c r="X235" s="57"/>
      <c r="Y235" s="57"/>
    </row>
    <row r="236" spans="1:25" ht="16.5" customHeight="1" x14ac:dyDescent="0.2">
      <c r="A236" s="23"/>
      <c r="B236" s="23"/>
      <c r="C236" s="58"/>
      <c r="D236" s="58"/>
      <c r="E236" s="19"/>
      <c r="F236" s="279"/>
      <c r="G236" s="347"/>
      <c r="H236" s="347"/>
      <c r="I236" s="347"/>
      <c r="J236" s="8"/>
      <c r="K236" s="57"/>
      <c r="L236" s="57"/>
      <c r="M236" s="57"/>
      <c r="N236" s="57"/>
      <c r="O236" s="57"/>
      <c r="P236" s="57"/>
      <c r="Q236" s="57"/>
      <c r="R236" s="57"/>
      <c r="S236" s="57"/>
      <c r="T236" s="57"/>
      <c r="U236" s="57"/>
      <c r="V236" s="57"/>
      <c r="W236" s="57"/>
      <c r="X236" s="57"/>
      <c r="Y236" s="57"/>
    </row>
    <row r="237" spans="1:25" ht="16.5" customHeight="1" x14ac:dyDescent="0.2">
      <c r="A237" s="23"/>
      <c r="B237" s="23"/>
      <c r="C237" s="58"/>
      <c r="D237" s="58"/>
      <c r="E237" s="19"/>
      <c r="F237" s="279"/>
      <c r="G237" s="347"/>
      <c r="H237" s="347"/>
      <c r="I237" s="347"/>
      <c r="J237" s="8"/>
      <c r="K237" s="57"/>
      <c r="L237" s="57"/>
      <c r="M237" s="57"/>
      <c r="N237" s="57"/>
      <c r="O237" s="57"/>
      <c r="P237" s="57"/>
      <c r="Q237" s="57"/>
      <c r="R237" s="57"/>
      <c r="S237" s="57"/>
      <c r="T237" s="57"/>
      <c r="U237" s="57"/>
      <c r="V237" s="57"/>
      <c r="W237" s="57"/>
      <c r="X237" s="57"/>
      <c r="Y237" s="57"/>
    </row>
    <row r="238" spans="1:25" ht="16.5" customHeight="1" x14ac:dyDescent="0.2">
      <c r="A238" s="23"/>
      <c r="B238" s="23"/>
      <c r="C238" s="58"/>
      <c r="D238" s="58"/>
      <c r="E238" s="19"/>
      <c r="F238" s="279"/>
      <c r="G238" s="347"/>
      <c r="H238" s="347"/>
      <c r="I238" s="347"/>
      <c r="J238" s="8"/>
      <c r="K238" s="57"/>
      <c r="L238" s="57"/>
      <c r="M238" s="57"/>
      <c r="N238" s="57"/>
      <c r="O238" s="57"/>
      <c r="P238" s="57"/>
      <c r="Q238" s="57"/>
      <c r="R238" s="57"/>
      <c r="S238" s="57"/>
      <c r="T238" s="57"/>
      <c r="U238" s="57"/>
      <c r="V238" s="57"/>
      <c r="W238" s="57"/>
      <c r="X238" s="57"/>
      <c r="Y238" s="57"/>
    </row>
    <row r="239" spans="1:25" ht="16.5" customHeight="1" x14ac:dyDescent="0.2">
      <c r="A239" s="23"/>
      <c r="B239" s="23"/>
      <c r="C239" s="58"/>
      <c r="D239" s="58"/>
      <c r="E239" s="19"/>
      <c r="F239" s="279"/>
      <c r="G239" s="347"/>
      <c r="H239" s="347"/>
      <c r="I239" s="347"/>
      <c r="J239" s="8"/>
      <c r="K239" s="57"/>
      <c r="L239" s="57"/>
      <c r="M239" s="57"/>
      <c r="N239" s="57"/>
      <c r="O239" s="57"/>
      <c r="P239" s="57"/>
      <c r="Q239" s="57"/>
      <c r="R239" s="57"/>
      <c r="S239" s="57"/>
      <c r="T239" s="57"/>
      <c r="U239" s="57"/>
      <c r="V239" s="57"/>
      <c r="W239" s="57"/>
      <c r="X239" s="57"/>
      <c r="Y239" s="57"/>
    </row>
    <row r="240" spans="1:25" ht="16.5" customHeight="1" x14ac:dyDescent="0.2">
      <c r="A240" s="23"/>
      <c r="B240" s="23"/>
      <c r="C240" s="58"/>
      <c r="D240" s="58"/>
      <c r="E240" s="19"/>
      <c r="F240" s="279"/>
      <c r="G240" s="347"/>
      <c r="H240" s="347"/>
      <c r="I240" s="347"/>
      <c r="J240" s="8"/>
      <c r="K240" s="57"/>
      <c r="L240" s="57"/>
      <c r="M240" s="57"/>
      <c r="N240" s="57"/>
      <c r="O240" s="57"/>
      <c r="P240" s="57"/>
      <c r="Q240" s="57"/>
      <c r="R240" s="57"/>
      <c r="S240" s="57"/>
      <c r="T240" s="57"/>
      <c r="U240" s="57"/>
      <c r="V240" s="57"/>
      <c r="W240" s="57"/>
      <c r="X240" s="57"/>
      <c r="Y240" s="57"/>
    </row>
    <row r="241" spans="1:25" ht="16.5" customHeight="1" x14ac:dyDescent="0.2">
      <c r="A241" s="23"/>
      <c r="B241" s="23"/>
      <c r="C241" s="58"/>
      <c r="D241" s="58"/>
      <c r="E241" s="19"/>
      <c r="F241" s="279"/>
      <c r="G241" s="347"/>
      <c r="H241" s="347"/>
      <c r="I241" s="347"/>
      <c r="J241" s="8"/>
      <c r="K241" s="57"/>
      <c r="L241" s="57"/>
      <c r="M241" s="57"/>
      <c r="N241" s="57"/>
      <c r="O241" s="57"/>
      <c r="P241" s="57"/>
      <c r="Q241" s="57"/>
      <c r="R241" s="57"/>
      <c r="S241" s="57"/>
      <c r="T241" s="57"/>
      <c r="U241" s="57"/>
      <c r="V241" s="57"/>
      <c r="W241" s="57"/>
      <c r="X241" s="57"/>
      <c r="Y241" s="57"/>
    </row>
    <row r="242" spans="1:25" ht="16.5" customHeight="1" x14ac:dyDescent="0.2">
      <c r="A242" s="23"/>
      <c r="B242" s="23"/>
      <c r="C242" s="58"/>
      <c r="D242" s="58"/>
      <c r="E242" s="19"/>
      <c r="F242" s="279"/>
      <c r="G242" s="347"/>
      <c r="H242" s="347"/>
      <c r="I242" s="347"/>
      <c r="J242" s="8"/>
      <c r="K242" s="57"/>
      <c r="L242" s="57"/>
      <c r="M242" s="57"/>
      <c r="N242" s="57"/>
      <c r="O242" s="57"/>
      <c r="P242" s="57"/>
      <c r="Q242" s="57"/>
      <c r="R242" s="57"/>
      <c r="S242" s="57"/>
      <c r="T242" s="57"/>
      <c r="U242" s="57"/>
      <c r="V242" s="57"/>
      <c r="W242" s="57"/>
      <c r="X242" s="57"/>
      <c r="Y242" s="57"/>
    </row>
    <row r="243" spans="1:25" ht="16.5" customHeight="1" x14ac:dyDescent="0.2">
      <c r="A243" s="23"/>
      <c r="B243" s="23"/>
      <c r="C243" s="58"/>
      <c r="D243" s="58"/>
      <c r="E243" s="19"/>
      <c r="F243" s="279"/>
      <c r="G243" s="347"/>
      <c r="H243" s="347"/>
      <c r="I243" s="347"/>
      <c r="J243" s="8"/>
      <c r="K243" s="57"/>
      <c r="L243" s="57"/>
      <c r="M243" s="57"/>
      <c r="N243" s="57"/>
      <c r="O243" s="57"/>
      <c r="P243" s="57"/>
      <c r="Q243" s="57"/>
      <c r="R243" s="57"/>
      <c r="S243" s="57"/>
      <c r="T243" s="57"/>
      <c r="U243" s="57"/>
      <c r="V243" s="57"/>
      <c r="W243" s="57"/>
      <c r="X243" s="57"/>
      <c r="Y243" s="57"/>
    </row>
    <row r="244" spans="1:25" ht="16.5" customHeight="1" x14ac:dyDescent="0.2">
      <c r="A244" s="23"/>
      <c r="B244" s="23"/>
      <c r="C244" s="58"/>
      <c r="D244" s="58"/>
      <c r="E244" s="19"/>
      <c r="F244" s="279"/>
      <c r="G244" s="347"/>
      <c r="H244" s="347"/>
      <c r="I244" s="347"/>
      <c r="J244" s="8"/>
      <c r="K244" s="57"/>
      <c r="L244" s="57"/>
      <c r="M244" s="57"/>
      <c r="N244" s="57"/>
      <c r="O244" s="57"/>
      <c r="P244" s="57"/>
      <c r="Q244" s="57"/>
      <c r="R244" s="57"/>
      <c r="S244" s="57"/>
      <c r="T244" s="57"/>
      <c r="U244" s="57"/>
      <c r="V244" s="57"/>
      <c r="W244" s="57"/>
      <c r="X244" s="57"/>
      <c r="Y244" s="57"/>
    </row>
    <row r="245" spans="1:25" ht="16.5" customHeight="1" x14ac:dyDescent="0.2">
      <c r="A245" s="23"/>
      <c r="B245" s="23"/>
      <c r="C245" s="58"/>
      <c r="D245" s="58"/>
      <c r="E245" s="19"/>
      <c r="F245" s="279"/>
      <c r="G245" s="347"/>
      <c r="H245" s="347"/>
      <c r="I245" s="347"/>
      <c r="J245" s="8"/>
      <c r="K245" s="57"/>
      <c r="L245" s="57"/>
      <c r="M245" s="57"/>
      <c r="N245" s="57"/>
      <c r="O245" s="57"/>
      <c r="P245" s="57"/>
      <c r="Q245" s="57"/>
      <c r="R245" s="57"/>
      <c r="S245" s="57"/>
      <c r="T245" s="57"/>
      <c r="U245" s="57"/>
      <c r="V245" s="57"/>
      <c r="W245" s="57"/>
      <c r="X245" s="57"/>
      <c r="Y245" s="57"/>
    </row>
    <row r="246" spans="1:25" ht="16.5" customHeight="1" x14ac:dyDescent="0.2">
      <c r="A246" s="23"/>
      <c r="B246" s="23"/>
      <c r="C246" s="58"/>
      <c r="D246" s="58"/>
      <c r="E246" s="19"/>
      <c r="F246" s="279"/>
      <c r="G246" s="347"/>
      <c r="H246" s="347"/>
      <c r="I246" s="347"/>
      <c r="J246" s="8"/>
      <c r="K246" s="57"/>
      <c r="L246" s="57"/>
      <c r="M246" s="57"/>
      <c r="N246" s="57"/>
      <c r="O246" s="57"/>
      <c r="P246" s="57"/>
      <c r="Q246" s="57"/>
      <c r="R246" s="57"/>
      <c r="S246" s="57"/>
      <c r="T246" s="57"/>
      <c r="U246" s="57"/>
      <c r="V246" s="57"/>
      <c r="W246" s="57"/>
      <c r="X246" s="57"/>
      <c r="Y246" s="57"/>
    </row>
    <row r="247" spans="1:25" ht="16.5" customHeight="1" x14ac:dyDescent="0.2">
      <c r="A247" s="23"/>
      <c r="B247" s="23"/>
      <c r="C247" s="58"/>
      <c r="D247" s="58"/>
      <c r="E247" s="19"/>
      <c r="F247" s="279"/>
      <c r="G247" s="347"/>
      <c r="H247" s="347"/>
      <c r="I247" s="347"/>
      <c r="J247" s="8"/>
      <c r="K247" s="57"/>
      <c r="L247" s="57"/>
      <c r="M247" s="57"/>
      <c r="N247" s="57"/>
      <c r="O247" s="57"/>
      <c r="P247" s="57"/>
      <c r="Q247" s="57"/>
      <c r="R247" s="57"/>
      <c r="S247" s="57"/>
      <c r="T247" s="57"/>
      <c r="U247" s="57"/>
      <c r="V247" s="57"/>
      <c r="W247" s="57"/>
      <c r="X247" s="57"/>
      <c r="Y247" s="57"/>
    </row>
    <row r="248" spans="1:25" ht="16.5" customHeight="1" x14ac:dyDescent="0.2">
      <c r="A248" s="23"/>
      <c r="B248" s="23"/>
      <c r="C248" s="58"/>
      <c r="D248" s="58"/>
      <c r="E248" s="19"/>
      <c r="F248" s="279"/>
      <c r="G248" s="347"/>
      <c r="H248" s="347"/>
      <c r="I248" s="347"/>
      <c r="J248" s="8"/>
      <c r="K248" s="57"/>
      <c r="L248" s="57"/>
      <c r="M248" s="57"/>
      <c r="N248" s="57"/>
      <c r="O248" s="57"/>
      <c r="P248" s="57"/>
      <c r="Q248" s="57"/>
      <c r="R248" s="57"/>
      <c r="S248" s="57"/>
      <c r="T248" s="57"/>
      <c r="U248" s="57"/>
      <c r="V248" s="57"/>
      <c r="W248" s="57"/>
      <c r="X248" s="57"/>
      <c r="Y248" s="57"/>
    </row>
    <row r="249" spans="1:25" ht="16.5" customHeight="1" x14ac:dyDescent="0.2">
      <c r="A249" s="23"/>
      <c r="B249" s="23"/>
      <c r="C249" s="58"/>
      <c r="D249" s="58"/>
      <c r="E249" s="19"/>
      <c r="F249" s="279"/>
      <c r="G249" s="347"/>
      <c r="H249" s="347"/>
      <c r="I249" s="347"/>
      <c r="J249" s="8"/>
      <c r="K249" s="57"/>
      <c r="L249" s="57"/>
      <c r="M249" s="57"/>
      <c r="N249" s="57"/>
      <c r="O249" s="57"/>
      <c r="P249" s="57"/>
      <c r="Q249" s="57"/>
      <c r="R249" s="57"/>
      <c r="S249" s="57"/>
      <c r="T249" s="57"/>
      <c r="U249" s="57"/>
      <c r="V249" s="57"/>
      <c r="W249" s="57"/>
      <c r="X249" s="57"/>
      <c r="Y249" s="57"/>
    </row>
    <row r="250" spans="1:25" ht="16.5" customHeight="1" x14ac:dyDescent="0.2">
      <c r="A250" s="23"/>
      <c r="B250" s="23"/>
      <c r="C250" s="58"/>
      <c r="D250" s="58"/>
      <c r="E250" s="19"/>
      <c r="F250" s="279"/>
      <c r="G250" s="347"/>
      <c r="H250" s="347"/>
      <c r="I250" s="347"/>
      <c r="J250" s="8"/>
      <c r="K250" s="57"/>
      <c r="L250" s="57"/>
      <c r="M250" s="57"/>
      <c r="N250" s="57"/>
      <c r="O250" s="57"/>
      <c r="P250" s="57"/>
      <c r="Q250" s="57"/>
      <c r="R250" s="57"/>
      <c r="S250" s="57"/>
      <c r="T250" s="57"/>
      <c r="U250" s="57"/>
      <c r="V250" s="57"/>
      <c r="W250" s="57"/>
      <c r="X250" s="57"/>
      <c r="Y250" s="57"/>
    </row>
    <row r="251" spans="1:25" ht="16.5" customHeight="1" x14ac:dyDescent="0.2">
      <c r="A251" s="23"/>
      <c r="B251" s="23"/>
      <c r="C251" s="58"/>
      <c r="D251" s="58"/>
      <c r="E251" s="19"/>
      <c r="F251" s="346"/>
      <c r="G251" s="347"/>
      <c r="H251" s="347"/>
      <c r="I251" s="347"/>
      <c r="J251" s="8"/>
      <c r="K251" s="57"/>
      <c r="L251" s="57"/>
      <c r="M251" s="57"/>
      <c r="N251" s="57"/>
      <c r="O251" s="57"/>
      <c r="P251" s="57"/>
      <c r="Q251" s="57"/>
      <c r="R251" s="57"/>
      <c r="S251" s="57"/>
      <c r="T251" s="57"/>
      <c r="U251" s="57"/>
      <c r="V251" s="57"/>
      <c r="W251" s="57"/>
      <c r="X251" s="57"/>
      <c r="Y251" s="57"/>
    </row>
    <row r="252" spans="1:25" ht="16.5" customHeight="1" x14ac:dyDescent="0.2">
      <c r="A252" s="23"/>
      <c r="B252" s="23"/>
      <c r="C252" s="58"/>
      <c r="D252" s="58"/>
      <c r="E252" s="19"/>
      <c r="F252" s="346"/>
      <c r="G252" s="347"/>
      <c r="H252" s="347"/>
      <c r="I252" s="347"/>
      <c r="J252" s="8"/>
      <c r="K252" s="57"/>
      <c r="L252" s="57"/>
      <c r="M252" s="57"/>
      <c r="N252" s="57"/>
      <c r="O252" s="57"/>
      <c r="P252" s="57"/>
      <c r="Q252" s="57"/>
      <c r="R252" s="57"/>
      <c r="S252" s="57"/>
      <c r="T252" s="57"/>
      <c r="U252" s="57"/>
      <c r="V252" s="57"/>
      <c r="W252" s="57"/>
      <c r="X252" s="57"/>
      <c r="Y252" s="57"/>
    </row>
    <row r="253" spans="1:25" ht="16.5" customHeight="1" x14ac:dyDescent="0.2">
      <c r="A253" s="23"/>
      <c r="B253" s="23"/>
      <c r="C253" s="58"/>
      <c r="D253" s="58"/>
      <c r="E253" s="19"/>
      <c r="F253" s="346"/>
      <c r="G253" s="347"/>
      <c r="H253" s="347"/>
      <c r="I253" s="347"/>
      <c r="J253" s="8"/>
      <c r="K253" s="57"/>
      <c r="L253" s="57"/>
      <c r="M253" s="57"/>
      <c r="N253" s="57"/>
      <c r="O253" s="57"/>
      <c r="P253" s="57"/>
      <c r="Q253" s="57"/>
      <c r="R253" s="57"/>
      <c r="S253" s="57"/>
      <c r="T253" s="57"/>
      <c r="U253" s="57"/>
      <c r="V253" s="57"/>
      <c r="W253" s="57"/>
      <c r="X253" s="57"/>
      <c r="Y253" s="57"/>
    </row>
    <row r="254" spans="1:25" ht="16.5" customHeight="1" x14ac:dyDescent="0.2">
      <c r="A254" s="23"/>
      <c r="B254" s="23"/>
      <c r="C254" s="58"/>
      <c r="D254" s="58"/>
      <c r="E254" s="19"/>
      <c r="F254" s="346"/>
      <c r="G254" s="347"/>
      <c r="H254" s="347"/>
      <c r="I254" s="347"/>
      <c r="J254" s="8"/>
      <c r="K254" s="57"/>
      <c r="L254" s="57"/>
      <c r="M254" s="57"/>
      <c r="N254" s="57"/>
      <c r="O254" s="57"/>
      <c r="P254" s="57"/>
      <c r="Q254" s="57"/>
      <c r="R254" s="57"/>
      <c r="S254" s="57"/>
      <c r="T254" s="57"/>
      <c r="U254" s="57"/>
      <c r="V254" s="57"/>
      <c r="W254" s="57"/>
      <c r="X254" s="57"/>
      <c r="Y254" s="57"/>
    </row>
    <row r="255" spans="1:25" ht="16.5" customHeight="1" x14ac:dyDescent="0.2">
      <c r="A255" s="23"/>
      <c r="B255" s="23"/>
      <c r="C255" s="58"/>
      <c r="D255" s="58"/>
      <c r="E255" s="19"/>
      <c r="F255" s="346"/>
      <c r="G255" s="347"/>
      <c r="H255" s="347"/>
      <c r="I255" s="347"/>
      <c r="J255" s="8"/>
      <c r="K255" s="57"/>
      <c r="L255" s="57"/>
      <c r="M255" s="57"/>
      <c r="N255" s="57"/>
      <c r="O255" s="57"/>
      <c r="P255" s="57"/>
      <c r="Q255" s="57"/>
      <c r="R255" s="57"/>
      <c r="S255" s="57"/>
      <c r="T255" s="57"/>
      <c r="U255" s="57"/>
      <c r="V255" s="57"/>
      <c r="W255" s="57"/>
      <c r="X255" s="57"/>
      <c r="Y255" s="57"/>
    </row>
    <row r="256" spans="1:25" ht="16.5" customHeight="1" x14ac:dyDescent="0.2">
      <c r="A256" s="23"/>
      <c r="B256" s="23"/>
      <c r="C256" s="58"/>
      <c r="D256" s="58"/>
      <c r="E256" s="19"/>
      <c r="F256" s="346"/>
      <c r="G256" s="347"/>
      <c r="H256" s="347"/>
      <c r="I256" s="347"/>
      <c r="J256" s="8"/>
      <c r="K256" s="57"/>
      <c r="L256" s="57"/>
      <c r="M256" s="57"/>
      <c r="N256" s="57"/>
      <c r="O256" s="57"/>
      <c r="P256" s="57"/>
      <c r="Q256" s="57"/>
      <c r="R256" s="57"/>
      <c r="S256" s="57"/>
      <c r="T256" s="57"/>
      <c r="U256" s="57"/>
      <c r="V256" s="57"/>
      <c r="W256" s="57"/>
      <c r="X256" s="57"/>
      <c r="Y256" s="57"/>
    </row>
    <row r="257" spans="1:25" ht="16.5" customHeight="1" x14ac:dyDescent="0.2">
      <c r="A257" s="23"/>
      <c r="B257" s="23"/>
      <c r="C257" s="58"/>
      <c r="D257" s="58"/>
      <c r="E257" s="19"/>
      <c r="F257" s="346"/>
      <c r="G257" s="347"/>
      <c r="H257" s="347"/>
      <c r="I257" s="347"/>
      <c r="J257" s="8"/>
      <c r="K257" s="57"/>
      <c r="L257" s="57"/>
      <c r="M257" s="57"/>
      <c r="N257" s="57"/>
      <c r="O257" s="57"/>
      <c r="P257" s="57"/>
      <c r="Q257" s="57"/>
      <c r="R257" s="57"/>
      <c r="S257" s="57"/>
      <c r="T257" s="57"/>
      <c r="U257" s="57"/>
      <c r="V257" s="57"/>
      <c r="W257" s="57"/>
      <c r="X257" s="57"/>
      <c r="Y257" s="57"/>
    </row>
    <row r="258" spans="1:25" ht="16.5" customHeight="1" x14ac:dyDescent="0.2">
      <c r="A258" s="23"/>
      <c r="B258" s="23"/>
      <c r="C258" s="58"/>
      <c r="D258" s="58"/>
      <c r="E258" s="19"/>
      <c r="F258" s="346"/>
      <c r="G258" s="347"/>
      <c r="H258" s="347"/>
      <c r="I258" s="347"/>
      <c r="J258" s="8"/>
      <c r="K258" s="57"/>
      <c r="L258" s="57"/>
      <c r="M258" s="57"/>
      <c r="N258" s="57"/>
      <c r="O258" s="57"/>
      <c r="P258" s="57"/>
      <c r="Q258" s="57"/>
      <c r="R258" s="57"/>
      <c r="S258" s="57"/>
      <c r="T258" s="57"/>
      <c r="U258" s="57"/>
      <c r="V258" s="57"/>
      <c r="W258" s="57"/>
      <c r="X258" s="57"/>
      <c r="Y258" s="57"/>
    </row>
    <row r="259" spans="1:25" ht="16.5" customHeight="1" x14ac:dyDescent="0.2">
      <c r="A259" s="23"/>
      <c r="B259" s="23"/>
      <c r="C259" s="58"/>
      <c r="D259" s="58"/>
      <c r="E259" s="19"/>
      <c r="F259" s="346"/>
      <c r="G259" s="347"/>
      <c r="H259" s="347"/>
      <c r="I259" s="347"/>
      <c r="J259" s="8"/>
      <c r="K259" s="57"/>
      <c r="L259" s="57"/>
      <c r="M259" s="57"/>
      <c r="N259" s="57"/>
      <c r="O259" s="57"/>
      <c r="P259" s="57"/>
      <c r="Q259" s="57"/>
      <c r="R259" s="57"/>
      <c r="S259" s="57"/>
      <c r="T259" s="57"/>
      <c r="U259" s="57"/>
      <c r="V259" s="57"/>
      <c r="W259" s="57"/>
      <c r="X259" s="57"/>
      <c r="Y259" s="57"/>
    </row>
    <row r="260" spans="1:25" ht="16.5" customHeight="1" x14ac:dyDescent="0.2">
      <c r="A260" s="23"/>
      <c r="B260" s="23"/>
      <c r="C260" s="58"/>
      <c r="D260" s="58"/>
      <c r="E260" s="19"/>
      <c r="F260" s="346"/>
      <c r="G260" s="347"/>
      <c r="H260" s="347"/>
      <c r="I260" s="347"/>
      <c r="J260" s="8"/>
      <c r="K260" s="57"/>
      <c r="L260" s="57"/>
      <c r="M260" s="57"/>
      <c r="N260" s="57"/>
      <c r="O260" s="57"/>
      <c r="P260" s="57"/>
      <c r="Q260" s="57"/>
      <c r="R260" s="57"/>
      <c r="S260" s="57"/>
      <c r="T260" s="57"/>
      <c r="U260" s="57"/>
      <c r="V260" s="57"/>
      <c r="W260" s="57"/>
      <c r="X260" s="57"/>
      <c r="Y260" s="57"/>
    </row>
    <row r="261" spans="1:25" ht="16.5" customHeight="1" x14ac:dyDescent="0.2">
      <c r="A261" s="23"/>
      <c r="B261" s="23"/>
      <c r="C261" s="58"/>
      <c r="D261" s="58"/>
      <c r="E261" s="19"/>
      <c r="F261" s="279"/>
      <c r="G261" s="347"/>
      <c r="H261" s="347"/>
      <c r="I261" s="347"/>
      <c r="J261" s="8"/>
      <c r="K261" s="57"/>
      <c r="L261" s="57"/>
      <c r="M261" s="57"/>
      <c r="N261" s="57"/>
      <c r="O261" s="57"/>
      <c r="P261" s="57"/>
      <c r="Q261" s="57"/>
      <c r="R261" s="57"/>
      <c r="S261" s="57"/>
      <c r="T261" s="57"/>
      <c r="U261" s="57"/>
      <c r="V261" s="57"/>
      <c r="W261" s="57"/>
      <c r="X261" s="57"/>
      <c r="Y261" s="57"/>
    </row>
    <row r="262" spans="1:25" ht="16.5" customHeight="1" x14ac:dyDescent="0.2">
      <c r="A262" s="23"/>
      <c r="B262" s="23"/>
      <c r="C262" s="58"/>
      <c r="D262" s="58"/>
      <c r="E262" s="19"/>
      <c r="F262" s="346"/>
      <c r="G262" s="347"/>
      <c r="H262" s="347"/>
      <c r="I262" s="347"/>
      <c r="J262" s="8"/>
      <c r="K262" s="57"/>
      <c r="L262" s="57"/>
      <c r="M262" s="57"/>
      <c r="N262" s="57"/>
      <c r="O262" s="57"/>
      <c r="P262" s="57"/>
      <c r="Q262" s="57"/>
      <c r="R262" s="57"/>
      <c r="S262" s="57"/>
      <c r="T262" s="57"/>
      <c r="U262" s="57"/>
      <c r="V262" s="57"/>
      <c r="W262" s="57"/>
      <c r="X262" s="57"/>
      <c r="Y262" s="57"/>
    </row>
    <row r="263" spans="1:25" ht="16.5" customHeight="1" x14ac:dyDescent="0.2">
      <c r="A263" s="23"/>
      <c r="B263" s="23"/>
      <c r="C263" s="58"/>
      <c r="D263" s="58"/>
      <c r="E263" s="19"/>
      <c r="F263" s="346"/>
      <c r="G263" s="347"/>
      <c r="H263" s="347"/>
      <c r="I263" s="347"/>
      <c r="J263" s="8"/>
      <c r="K263" s="57"/>
      <c r="L263" s="57"/>
      <c r="M263" s="57"/>
      <c r="N263" s="57"/>
      <c r="O263" s="57"/>
      <c r="P263" s="57"/>
      <c r="Q263" s="57"/>
      <c r="R263" s="57"/>
      <c r="S263" s="57"/>
      <c r="T263" s="57"/>
      <c r="U263" s="57"/>
      <c r="V263" s="57"/>
      <c r="W263" s="57"/>
      <c r="X263" s="57"/>
      <c r="Y263" s="57"/>
    </row>
    <row r="264" spans="1:25" ht="16.5" customHeight="1" x14ac:dyDescent="0.2">
      <c r="A264" s="23"/>
      <c r="B264" s="23"/>
      <c r="C264" s="58"/>
      <c r="D264" s="58"/>
      <c r="E264" s="19"/>
      <c r="F264" s="346"/>
      <c r="G264" s="347"/>
      <c r="H264" s="347"/>
      <c r="I264" s="347"/>
      <c r="J264" s="8"/>
      <c r="K264" s="57"/>
      <c r="L264" s="57"/>
      <c r="M264" s="57"/>
      <c r="N264" s="57"/>
      <c r="O264" s="57"/>
      <c r="P264" s="57"/>
      <c r="Q264" s="57"/>
      <c r="R264" s="57"/>
      <c r="S264" s="57"/>
      <c r="T264" s="57"/>
      <c r="U264" s="57"/>
      <c r="V264" s="57"/>
      <c r="W264" s="57"/>
      <c r="X264" s="57"/>
      <c r="Y264" s="57"/>
    </row>
    <row r="265" spans="1:25" ht="16.5" customHeight="1" x14ac:dyDescent="0.2">
      <c r="A265" s="23"/>
      <c r="B265" s="23"/>
      <c r="C265" s="58"/>
      <c r="D265" s="58"/>
      <c r="E265" s="19"/>
      <c r="F265" s="279"/>
      <c r="G265" s="347"/>
      <c r="H265" s="347"/>
      <c r="I265" s="347"/>
      <c r="J265" s="8"/>
      <c r="K265" s="57"/>
      <c r="L265" s="57"/>
      <c r="M265" s="57"/>
      <c r="N265" s="57"/>
      <c r="O265" s="57"/>
      <c r="P265" s="57"/>
      <c r="Q265" s="57"/>
      <c r="R265" s="57"/>
      <c r="S265" s="57"/>
      <c r="T265" s="57"/>
      <c r="U265" s="57"/>
      <c r="V265" s="57"/>
      <c r="W265" s="57"/>
      <c r="X265" s="57"/>
      <c r="Y265" s="57"/>
    </row>
    <row r="266" spans="1:25" ht="16.5" customHeight="1" x14ac:dyDescent="0.2">
      <c r="A266" s="23"/>
      <c r="B266" s="23"/>
      <c r="C266" s="58"/>
      <c r="D266" s="58"/>
      <c r="E266" s="19"/>
      <c r="F266" s="279"/>
      <c r="G266" s="347"/>
      <c r="H266" s="347"/>
      <c r="I266" s="347"/>
      <c r="J266" s="8"/>
      <c r="K266" s="57"/>
      <c r="L266" s="57"/>
      <c r="M266" s="57"/>
      <c r="N266" s="57"/>
      <c r="O266" s="57"/>
      <c r="P266" s="57"/>
      <c r="Q266" s="57"/>
      <c r="R266" s="57"/>
      <c r="S266" s="57"/>
      <c r="T266" s="57"/>
      <c r="U266" s="57"/>
      <c r="V266" s="57"/>
      <c r="W266" s="57"/>
      <c r="X266" s="57"/>
      <c r="Y266" s="57"/>
    </row>
    <row r="267" spans="1:25" ht="16.5" customHeight="1" x14ac:dyDescent="0.2">
      <c r="A267" s="23"/>
      <c r="B267" s="23"/>
      <c r="C267" s="58"/>
      <c r="D267" s="58"/>
      <c r="E267" s="19"/>
      <c r="F267" s="279"/>
      <c r="G267" s="347"/>
      <c r="H267" s="347"/>
      <c r="I267" s="347"/>
      <c r="J267" s="8"/>
      <c r="K267" s="57"/>
      <c r="L267" s="57"/>
      <c r="M267" s="57"/>
      <c r="N267" s="57"/>
      <c r="O267" s="57"/>
      <c r="P267" s="57"/>
      <c r="Q267" s="57"/>
      <c r="R267" s="57"/>
      <c r="S267" s="57"/>
      <c r="T267" s="57"/>
      <c r="U267" s="57"/>
      <c r="V267" s="57"/>
      <c r="W267" s="57"/>
      <c r="X267" s="57"/>
      <c r="Y267" s="57"/>
    </row>
    <row r="268" spans="1:25" ht="16.5" customHeight="1" x14ac:dyDescent="0.2">
      <c r="A268" s="23"/>
      <c r="B268" s="23"/>
      <c r="C268" s="58"/>
      <c r="D268" s="58"/>
      <c r="E268" s="19"/>
      <c r="F268" s="279"/>
      <c r="G268" s="347"/>
      <c r="H268" s="347"/>
      <c r="I268" s="347"/>
      <c r="J268" s="8"/>
      <c r="K268" s="57"/>
      <c r="L268" s="57"/>
      <c r="M268" s="57"/>
      <c r="N268" s="57"/>
      <c r="O268" s="57"/>
      <c r="P268" s="57"/>
      <c r="Q268" s="57"/>
      <c r="R268" s="57"/>
      <c r="S268" s="57"/>
      <c r="T268" s="57"/>
      <c r="U268" s="57"/>
      <c r="V268" s="57"/>
      <c r="W268" s="57"/>
      <c r="X268" s="57"/>
      <c r="Y268" s="57"/>
    </row>
    <row r="269" spans="1:25" ht="16.5" customHeight="1" x14ac:dyDescent="0.2">
      <c r="A269" s="23"/>
      <c r="B269" s="23"/>
      <c r="C269" s="58"/>
      <c r="D269" s="58"/>
      <c r="E269" s="19"/>
      <c r="F269" s="279"/>
      <c r="G269" s="347"/>
      <c r="H269" s="347"/>
      <c r="I269" s="347"/>
      <c r="J269" s="8"/>
      <c r="K269" s="57"/>
      <c r="L269" s="57"/>
      <c r="M269" s="57"/>
      <c r="N269" s="57"/>
      <c r="O269" s="57"/>
      <c r="P269" s="57"/>
      <c r="Q269" s="57"/>
      <c r="R269" s="57"/>
      <c r="S269" s="57"/>
      <c r="T269" s="57"/>
      <c r="U269" s="57"/>
      <c r="V269" s="57"/>
      <c r="W269" s="57"/>
      <c r="X269" s="57"/>
      <c r="Y269" s="57"/>
    </row>
    <row r="270" spans="1:25" ht="16.5" customHeight="1" x14ac:dyDescent="0.2">
      <c r="A270" s="23"/>
      <c r="B270" s="23"/>
      <c r="C270" s="58"/>
      <c r="D270" s="58"/>
      <c r="E270" s="19"/>
      <c r="F270" s="279"/>
      <c r="G270" s="347"/>
      <c r="H270" s="347"/>
      <c r="I270" s="347"/>
      <c r="J270" s="8"/>
      <c r="K270" s="57"/>
      <c r="L270" s="57"/>
      <c r="M270" s="57"/>
      <c r="N270" s="57"/>
      <c r="O270" s="57"/>
      <c r="P270" s="57"/>
      <c r="Q270" s="57"/>
      <c r="R270" s="57"/>
      <c r="S270" s="57"/>
      <c r="T270" s="57"/>
      <c r="U270" s="57"/>
      <c r="V270" s="57"/>
      <c r="W270" s="57"/>
      <c r="X270" s="57"/>
      <c r="Y270" s="57"/>
    </row>
    <row r="271" spans="1:25" ht="16.5" customHeight="1" x14ac:dyDescent="0.2">
      <c r="A271" s="23"/>
      <c r="B271" s="23"/>
      <c r="C271" s="58"/>
      <c r="D271" s="58"/>
      <c r="E271" s="19"/>
      <c r="F271" s="279"/>
      <c r="G271" s="347"/>
      <c r="H271" s="347"/>
      <c r="I271" s="347"/>
      <c r="J271" s="8"/>
      <c r="K271" s="57"/>
      <c r="L271" s="57"/>
      <c r="M271" s="57"/>
      <c r="N271" s="57"/>
      <c r="O271" s="57"/>
      <c r="P271" s="57"/>
      <c r="Q271" s="57"/>
      <c r="R271" s="57"/>
      <c r="S271" s="57"/>
      <c r="T271" s="57"/>
      <c r="U271" s="57"/>
      <c r="V271" s="57"/>
      <c r="W271" s="57"/>
      <c r="X271" s="57"/>
      <c r="Y271" s="57"/>
    </row>
    <row r="272" spans="1:25" ht="16.5" customHeight="1" x14ac:dyDescent="0.2">
      <c r="A272" s="23"/>
      <c r="B272" s="23"/>
      <c r="C272" s="58"/>
      <c r="D272" s="58"/>
      <c r="E272" s="19"/>
      <c r="F272" s="279"/>
      <c r="G272" s="347"/>
      <c r="H272" s="347"/>
      <c r="I272" s="347"/>
      <c r="J272" s="8"/>
      <c r="K272" s="57"/>
      <c r="L272" s="57"/>
      <c r="M272" s="57"/>
      <c r="N272" s="57"/>
      <c r="O272" s="57"/>
      <c r="P272" s="57"/>
      <c r="Q272" s="57"/>
      <c r="R272" s="57"/>
      <c r="S272" s="57"/>
      <c r="T272" s="57"/>
      <c r="U272" s="57"/>
      <c r="V272" s="57"/>
      <c r="W272" s="57"/>
      <c r="X272" s="57"/>
      <c r="Y272" s="57"/>
    </row>
    <row r="273" spans="1:25" ht="16.5" customHeight="1" x14ac:dyDescent="0.2">
      <c r="A273" s="23"/>
      <c r="B273" s="23"/>
      <c r="C273" s="58"/>
      <c r="D273" s="58"/>
      <c r="E273" s="19"/>
      <c r="F273" s="279"/>
      <c r="G273" s="347"/>
      <c r="H273" s="347"/>
      <c r="I273" s="347"/>
      <c r="J273" s="8"/>
      <c r="K273" s="57"/>
      <c r="L273" s="57"/>
      <c r="M273" s="57"/>
      <c r="N273" s="57"/>
      <c r="O273" s="57"/>
      <c r="P273" s="57"/>
      <c r="Q273" s="57"/>
      <c r="R273" s="57"/>
      <c r="S273" s="57"/>
      <c r="T273" s="57"/>
      <c r="U273" s="57"/>
      <c r="V273" s="57"/>
      <c r="W273" s="57"/>
      <c r="X273" s="57"/>
      <c r="Y273" s="57"/>
    </row>
    <row r="274" spans="1:25" ht="16.5" customHeight="1" x14ac:dyDescent="0.2">
      <c r="A274" s="23"/>
      <c r="B274" s="23"/>
      <c r="C274" s="58"/>
      <c r="D274" s="58"/>
      <c r="E274" s="19"/>
      <c r="F274" s="279"/>
      <c r="G274" s="347"/>
      <c r="H274" s="347"/>
      <c r="I274" s="347"/>
      <c r="J274" s="8"/>
      <c r="K274" s="57"/>
      <c r="L274" s="57"/>
      <c r="M274" s="57"/>
      <c r="N274" s="57"/>
      <c r="O274" s="57"/>
      <c r="P274" s="57"/>
      <c r="Q274" s="57"/>
      <c r="R274" s="57"/>
      <c r="S274" s="57"/>
      <c r="T274" s="57"/>
      <c r="U274" s="57"/>
      <c r="V274" s="57"/>
      <c r="W274" s="57"/>
      <c r="X274" s="57"/>
      <c r="Y274" s="57"/>
    </row>
    <row r="275" spans="1:25" ht="16.5" customHeight="1" x14ac:dyDescent="0.2">
      <c r="A275" s="23"/>
      <c r="B275" s="23"/>
      <c r="C275" s="58"/>
      <c r="D275" s="58"/>
      <c r="E275" s="19"/>
      <c r="F275" s="279"/>
      <c r="G275" s="347"/>
      <c r="H275" s="347"/>
      <c r="I275" s="347"/>
      <c r="J275" s="8"/>
      <c r="K275" s="57"/>
      <c r="L275" s="57"/>
      <c r="M275" s="57"/>
      <c r="N275" s="57"/>
      <c r="O275" s="57"/>
      <c r="P275" s="57"/>
      <c r="Q275" s="57"/>
      <c r="R275" s="57"/>
      <c r="S275" s="57"/>
      <c r="T275" s="57"/>
      <c r="U275" s="57"/>
      <c r="V275" s="57"/>
      <c r="W275" s="57"/>
      <c r="X275" s="57"/>
      <c r="Y275" s="57"/>
    </row>
    <row r="276" spans="1:25" ht="16.5" customHeight="1" x14ac:dyDescent="0.2">
      <c r="A276" s="23"/>
      <c r="B276" s="23"/>
      <c r="C276" s="58"/>
      <c r="D276" s="58"/>
      <c r="E276" s="19"/>
      <c r="F276" s="279"/>
      <c r="G276" s="347"/>
      <c r="H276" s="347"/>
      <c r="I276" s="347"/>
      <c r="J276" s="8"/>
      <c r="K276" s="57"/>
      <c r="L276" s="57"/>
      <c r="M276" s="57"/>
      <c r="N276" s="57"/>
      <c r="O276" s="57"/>
      <c r="P276" s="57"/>
      <c r="Q276" s="57"/>
      <c r="R276" s="57"/>
      <c r="S276" s="57"/>
      <c r="T276" s="57"/>
      <c r="U276" s="57"/>
      <c r="V276" s="57"/>
      <c r="W276" s="57"/>
      <c r="X276" s="57"/>
      <c r="Y276" s="57"/>
    </row>
    <row r="277" spans="1:25" ht="16.5" customHeight="1" x14ac:dyDescent="0.2">
      <c r="A277" s="23"/>
      <c r="B277" s="23"/>
      <c r="C277" s="58"/>
      <c r="D277" s="58"/>
      <c r="E277" s="19"/>
      <c r="F277" s="279"/>
      <c r="G277" s="347"/>
      <c r="H277" s="347"/>
      <c r="I277" s="347"/>
      <c r="J277" s="8"/>
      <c r="K277" s="57"/>
      <c r="L277" s="57"/>
      <c r="M277" s="57"/>
      <c r="N277" s="57"/>
      <c r="O277" s="57"/>
      <c r="P277" s="57"/>
      <c r="Q277" s="57"/>
      <c r="R277" s="57"/>
      <c r="S277" s="57"/>
      <c r="T277" s="57"/>
      <c r="U277" s="57"/>
      <c r="V277" s="57"/>
      <c r="W277" s="57"/>
      <c r="X277" s="57"/>
      <c r="Y277" s="57"/>
    </row>
    <row r="278" spans="1:25" ht="16.5" customHeight="1" x14ac:dyDescent="0.2">
      <c r="A278" s="23"/>
      <c r="B278" s="23"/>
      <c r="C278" s="58"/>
      <c r="D278" s="58"/>
      <c r="E278" s="19"/>
      <c r="F278" s="279"/>
      <c r="G278" s="347"/>
      <c r="H278" s="347"/>
      <c r="I278" s="347"/>
      <c r="J278" s="8"/>
      <c r="K278" s="57"/>
      <c r="L278" s="57"/>
      <c r="M278" s="57"/>
      <c r="N278" s="57"/>
      <c r="O278" s="57"/>
      <c r="P278" s="57"/>
      <c r="Q278" s="57"/>
      <c r="R278" s="57"/>
      <c r="S278" s="57"/>
      <c r="T278" s="57"/>
      <c r="U278" s="57"/>
      <c r="V278" s="57"/>
      <c r="W278" s="57"/>
      <c r="X278" s="57"/>
      <c r="Y278" s="57"/>
    </row>
    <row r="279" spans="1:25" ht="16.5" customHeight="1" x14ac:dyDescent="0.2">
      <c r="A279" s="23"/>
      <c r="B279" s="23"/>
      <c r="C279" s="58"/>
      <c r="D279" s="58"/>
      <c r="E279" s="19"/>
      <c r="F279" s="279"/>
      <c r="G279" s="347"/>
      <c r="H279" s="347"/>
      <c r="I279" s="347"/>
      <c r="J279" s="8"/>
      <c r="K279" s="57"/>
      <c r="L279" s="57"/>
      <c r="M279" s="57"/>
      <c r="N279" s="57"/>
      <c r="O279" s="57"/>
      <c r="P279" s="57"/>
      <c r="Q279" s="57"/>
      <c r="R279" s="57"/>
      <c r="S279" s="57"/>
      <c r="T279" s="57"/>
      <c r="U279" s="57"/>
      <c r="V279" s="57"/>
      <c r="W279" s="57"/>
      <c r="X279" s="57"/>
      <c r="Y279" s="57"/>
    </row>
    <row r="280" spans="1:25" ht="16.5" customHeight="1" x14ac:dyDescent="0.2">
      <c r="A280" s="23"/>
      <c r="B280" s="23"/>
      <c r="C280" s="58"/>
      <c r="D280" s="58"/>
      <c r="E280" s="19"/>
      <c r="F280" s="279"/>
      <c r="G280" s="347"/>
      <c r="H280" s="347"/>
      <c r="I280" s="347"/>
      <c r="J280" s="8"/>
      <c r="K280" s="57"/>
      <c r="L280" s="57"/>
      <c r="M280" s="57"/>
      <c r="N280" s="57"/>
      <c r="O280" s="57"/>
      <c r="P280" s="57"/>
      <c r="Q280" s="57"/>
      <c r="R280" s="57"/>
      <c r="S280" s="57"/>
      <c r="T280" s="57"/>
      <c r="U280" s="57"/>
      <c r="V280" s="57"/>
      <c r="W280" s="57"/>
      <c r="X280" s="57"/>
      <c r="Y280" s="57"/>
    </row>
    <row r="281" spans="1:25" ht="16.5" customHeight="1" x14ac:dyDescent="0.2">
      <c r="A281" s="23"/>
      <c r="B281" s="23"/>
      <c r="C281" s="58"/>
      <c r="D281" s="58"/>
      <c r="E281" s="19"/>
      <c r="F281" s="279"/>
      <c r="G281" s="347"/>
      <c r="H281" s="347"/>
      <c r="I281" s="347"/>
      <c r="J281" s="8"/>
      <c r="K281" s="57"/>
      <c r="L281" s="57"/>
      <c r="M281" s="57"/>
      <c r="N281" s="57"/>
      <c r="O281" s="57"/>
      <c r="P281" s="57"/>
      <c r="Q281" s="57"/>
      <c r="R281" s="57"/>
      <c r="S281" s="57"/>
      <c r="T281" s="57"/>
      <c r="U281" s="57"/>
      <c r="V281" s="57"/>
      <c r="W281" s="57"/>
      <c r="X281" s="57"/>
      <c r="Y281" s="57"/>
    </row>
    <row r="282" spans="1:25" ht="16.5" customHeight="1" x14ac:dyDescent="0.2">
      <c r="A282" s="23"/>
      <c r="B282" s="23"/>
      <c r="C282" s="58"/>
      <c r="D282" s="58"/>
      <c r="E282" s="19"/>
      <c r="F282" s="346"/>
      <c r="G282" s="347"/>
      <c r="H282" s="347"/>
      <c r="I282" s="347"/>
      <c r="J282" s="8"/>
      <c r="K282" s="57"/>
      <c r="L282" s="57"/>
      <c r="M282" s="57"/>
      <c r="N282" s="57"/>
      <c r="O282" s="57"/>
      <c r="P282" s="57"/>
      <c r="Q282" s="57"/>
      <c r="R282" s="57"/>
      <c r="S282" s="57"/>
      <c r="T282" s="57"/>
      <c r="U282" s="57"/>
      <c r="V282" s="57"/>
      <c r="W282" s="57"/>
      <c r="X282" s="57"/>
      <c r="Y282" s="57"/>
    </row>
    <row r="283" spans="1:25" ht="16.5" customHeight="1" x14ac:dyDescent="0.2">
      <c r="A283" s="23"/>
      <c r="B283" s="23"/>
      <c r="C283" s="58"/>
      <c r="D283" s="58"/>
      <c r="E283" s="19"/>
      <c r="F283" s="346"/>
      <c r="G283" s="347"/>
      <c r="H283" s="347"/>
      <c r="I283" s="347"/>
      <c r="J283" s="8"/>
      <c r="K283" s="57"/>
      <c r="L283" s="57"/>
      <c r="M283" s="57"/>
      <c r="N283" s="57"/>
      <c r="O283" s="57"/>
      <c r="P283" s="57"/>
      <c r="Q283" s="57"/>
      <c r="R283" s="57"/>
      <c r="S283" s="57"/>
      <c r="T283" s="57"/>
      <c r="U283" s="57"/>
      <c r="V283" s="57"/>
      <c r="W283" s="57"/>
      <c r="X283" s="57"/>
      <c r="Y283" s="57"/>
    </row>
    <row r="284" spans="1:25" ht="16.5" customHeight="1" x14ac:dyDescent="0.2">
      <c r="A284" s="23"/>
      <c r="B284" s="23"/>
      <c r="C284" s="58"/>
      <c r="D284" s="58"/>
      <c r="E284" s="19"/>
      <c r="F284" s="346"/>
      <c r="G284" s="347"/>
      <c r="H284" s="347"/>
      <c r="I284" s="347"/>
      <c r="J284" s="8"/>
      <c r="K284" s="57"/>
      <c r="L284" s="57"/>
      <c r="M284" s="57"/>
      <c r="N284" s="57"/>
      <c r="O284" s="57"/>
      <c r="P284" s="57"/>
      <c r="Q284" s="57"/>
      <c r="R284" s="57"/>
      <c r="S284" s="57"/>
      <c r="T284" s="57"/>
      <c r="U284" s="57"/>
      <c r="V284" s="57"/>
      <c r="W284" s="57"/>
      <c r="X284" s="57"/>
      <c r="Y284" s="57"/>
    </row>
    <row r="285" spans="1:25" ht="16.5" customHeight="1" x14ac:dyDescent="0.2">
      <c r="A285" s="23"/>
      <c r="B285" s="23"/>
      <c r="C285" s="58"/>
      <c r="D285" s="58"/>
      <c r="E285" s="19"/>
      <c r="F285" s="346"/>
      <c r="G285" s="347"/>
      <c r="H285" s="347"/>
      <c r="I285" s="347"/>
      <c r="J285" s="8"/>
      <c r="K285" s="57"/>
      <c r="L285" s="57"/>
      <c r="M285" s="57"/>
      <c r="N285" s="57"/>
      <c r="O285" s="57"/>
      <c r="P285" s="57"/>
      <c r="Q285" s="57"/>
      <c r="R285" s="57"/>
      <c r="S285" s="57"/>
      <c r="T285" s="57"/>
      <c r="U285" s="57"/>
      <c r="V285" s="57"/>
      <c r="W285" s="57"/>
      <c r="X285" s="57"/>
      <c r="Y285" s="57"/>
    </row>
    <row r="286" spans="1:25" ht="16.5" customHeight="1" x14ac:dyDescent="0.2">
      <c r="A286" s="23"/>
      <c r="B286" s="23"/>
      <c r="C286" s="58"/>
      <c r="D286" s="58"/>
      <c r="E286" s="19"/>
      <c r="F286" s="346"/>
      <c r="G286" s="347"/>
      <c r="H286" s="347"/>
      <c r="I286" s="347"/>
      <c r="J286" s="8"/>
      <c r="K286" s="57"/>
      <c r="L286" s="57"/>
      <c r="M286" s="57"/>
      <c r="N286" s="57"/>
      <c r="O286" s="57"/>
      <c r="P286" s="57"/>
      <c r="Q286" s="57"/>
      <c r="R286" s="57"/>
      <c r="S286" s="57"/>
      <c r="T286" s="57"/>
      <c r="U286" s="57"/>
      <c r="V286" s="57"/>
      <c r="W286" s="57"/>
      <c r="X286" s="57"/>
      <c r="Y286" s="57"/>
    </row>
    <row r="287" spans="1:25" ht="16.5" customHeight="1" x14ac:dyDescent="0.2">
      <c r="A287" s="23"/>
      <c r="B287" s="23"/>
      <c r="C287" s="58"/>
      <c r="D287" s="58"/>
      <c r="E287" s="19"/>
      <c r="F287" s="346"/>
      <c r="G287" s="347"/>
      <c r="H287" s="347"/>
      <c r="I287" s="347"/>
      <c r="J287" s="8"/>
      <c r="K287" s="57"/>
      <c r="L287" s="57"/>
      <c r="M287" s="57"/>
      <c r="N287" s="57"/>
      <c r="O287" s="57"/>
      <c r="P287" s="57"/>
      <c r="Q287" s="57"/>
      <c r="R287" s="57"/>
      <c r="S287" s="57"/>
      <c r="T287" s="57"/>
      <c r="U287" s="57"/>
      <c r="V287" s="57"/>
      <c r="W287" s="57"/>
      <c r="X287" s="57"/>
      <c r="Y287" s="57"/>
    </row>
    <row r="288" spans="1:25" ht="16.5" customHeight="1" x14ac:dyDescent="0.2">
      <c r="A288" s="23"/>
      <c r="B288" s="23"/>
      <c r="C288" s="58"/>
      <c r="D288" s="58"/>
      <c r="E288" s="19"/>
      <c r="F288" s="346"/>
      <c r="G288" s="347"/>
      <c r="H288" s="347"/>
      <c r="I288" s="347"/>
      <c r="J288" s="8"/>
      <c r="K288" s="57"/>
      <c r="L288" s="57"/>
      <c r="M288" s="57"/>
      <c r="N288" s="57"/>
      <c r="O288" s="57"/>
      <c r="P288" s="57"/>
      <c r="Q288" s="57"/>
      <c r="R288" s="57"/>
      <c r="S288" s="57"/>
      <c r="T288" s="57"/>
      <c r="U288" s="57"/>
      <c r="V288" s="57"/>
      <c r="W288" s="57"/>
      <c r="X288" s="57"/>
      <c r="Y288" s="57"/>
    </row>
    <row r="289" spans="1:25" ht="16.5" customHeight="1" x14ac:dyDescent="0.2">
      <c r="A289" s="23"/>
      <c r="B289" s="23"/>
      <c r="C289" s="58"/>
      <c r="D289" s="58"/>
      <c r="E289" s="19"/>
      <c r="F289" s="346"/>
      <c r="G289" s="347"/>
      <c r="H289" s="347"/>
      <c r="I289" s="347"/>
      <c r="J289" s="8"/>
      <c r="K289" s="57"/>
      <c r="L289" s="57"/>
      <c r="M289" s="57"/>
      <c r="N289" s="57"/>
      <c r="O289" s="57"/>
      <c r="P289" s="57"/>
      <c r="Q289" s="57"/>
      <c r="R289" s="57"/>
      <c r="S289" s="57"/>
      <c r="T289" s="57"/>
      <c r="U289" s="57"/>
      <c r="V289" s="57"/>
      <c r="W289" s="57"/>
      <c r="X289" s="57"/>
      <c r="Y289" s="57"/>
    </row>
    <row r="290" spans="1:25" ht="16.5" customHeight="1" x14ac:dyDescent="0.2">
      <c r="A290" s="23"/>
      <c r="B290" s="23"/>
      <c r="C290" s="58"/>
      <c r="D290" s="58"/>
      <c r="E290" s="19"/>
      <c r="F290" s="346"/>
      <c r="G290" s="347"/>
      <c r="H290" s="347"/>
      <c r="I290" s="347"/>
      <c r="J290" s="8"/>
      <c r="K290" s="57"/>
      <c r="L290" s="57"/>
      <c r="M290" s="57"/>
      <c r="N290" s="57"/>
      <c r="O290" s="57"/>
      <c r="P290" s="57"/>
      <c r="Q290" s="57"/>
      <c r="R290" s="57"/>
      <c r="S290" s="57"/>
      <c r="T290" s="57"/>
      <c r="U290" s="57"/>
      <c r="V290" s="57"/>
      <c r="W290" s="57"/>
      <c r="X290" s="57"/>
      <c r="Y290" s="57"/>
    </row>
    <row r="291" spans="1:25" ht="16.5" customHeight="1" x14ac:dyDescent="0.2">
      <c r="A291" s="23"/>
      <c r="B291" s="23"/>
      <c r="C291" s="58"/>
      <c r="D291" s="58"/>
      <c r="E291" s="19"/>
      <c r="F291" s="346"/>
      <c r="G291" s="347"/>
      <c r="H291" s="347"/>
      <c r="I291" s="347"/>
      <c r="J291" s="8"/>
      <c r="K291" s="57"/>
      <c r="L291" s="57"/>
      <c r="M291" s="57"/>
      <c r="N291" s="57"/>
      <c r="O291" s="57"/>
      <c r="P291" s="57"/>
      <c r="Q291" s="57"/>
      <c r="R291" s="57"/>
      <c r="S291" s="57"/>
      <c r="T291" s="57"/>
      <c r="U291" s="57"/>
      <c r="V291" s="57"/>
      <c r="W291" s="57"/>
      <c r="X291" s="57"/>
      <c r="Y291" s="57"/>
    </row>
    <row r="292" spans="1:25" ht="16.5" customHeight="1" x14ac:dyDescent="0.2">
      <c r="A292" s="23"/>
      <c r="B292" s="23"/>
      <c r="C292" s="58"/>
      <c r="D292" s="58"/>
      <c r="E292" s="19"/>
      <c r="F292" s="279"/>
      <c r="G292" s="347"/>
      <c r="H292" s="347"/>
      <c r="I292" s="347"/>
      <c r="J292" s="8"/>
      <c r="K292" s="57"/>
      <c r="L292" s="57"/>
      <c r="M292" s="57"/>
      <c r="N292" s="57"/>
      <c r="O292" s="57"/>
      <c r="P292" s="57"/>
      <c r="Q292" s="57"/>
      <c r="R292" s="57"/>
      <c r="S292" s="57"/>
      <c r="T292" s="57"/>
      <c r="U292" s="57"/>
      <c r="V292" s="57"/>
      <c r="W292" s="57"/>
      <c r="X292" s="57"/>
      <c r="Y292" s="57"/>
    </row>
    <row r="293" spans="1:25" ht="16.5" customHeight="1" x14ac:dyDescent="0.2">
      <c r="A293" s="23"/>
      <c r="B293" s="23"/>
      <c r="C293" s="58"/>
      <c r="D293" s="58"/>
      <c r="E293" s="19"/>
      <c r="F293" s="346"/>
      <c r="G293" s="347"/>
      <c r="H293" s="347"/>
      <c r="I293" s="347"/>
      <c r="J293" s="8"/>
      <c r="K293" s="57"/>
      <c r="L293" s="57"/>
      <c r="M293" s="57"/>
      <c r="N293" s="57"/>
      <c r="O293" s="57"/>
      <c r="P293" s="57"/>
      <c r="Q293" s="57"/>
      <c r="R293" s="57"/>
      <c r="S293" s="57"/>
      <c r="T293" s="57"/>
      <c r="U293" s="57"/>
      <c r="V293" s="57"/>
      <c r="W293" s="57"/>
      <c r="X293" s="57"/>
      <c r="Y293" s="57"/>
    </row>
    <row r="294" spans="1:25" ht="16.5" customHeight="1" x14ac:dyDescent="0.2">
      <c r="A294" s="23"/>
      <c r="B294" s="23"/>
      <c r="C294" s="58"/>
      <c r="D294" s="58"/>
      <c r="E294" s="19"/>
      <c r="F294" s="346"/>
      <c r="G294" s="347"/>
      <c r="H294" s="347"/>
      <c r="I294" s="347"/>
      <c r="J294" s="8"/>
      <c r="K294" s="57"/>
      <c r="L294" s="57"/>
      <c r="M294" s="57"/>
      <c r="N294" s="57"/>
      <c r="O294" s="57"/>
      <c r="P294" s="57"/>
      <c r="Q294" s="57"/>
      <c r="R294" s="57"/>
      <c r="S294" s="57"/>
      <c r="T294" s="57"/>
      <c r="U294" s="57"/>
      <c r="V294" s="57"/>
      <c r="W294" s="57"/>
      <c r="X294" s="57"/>
      <c r="Y294" s="57"/>
    </row>
    <row r="295" spans="1:25" ht="16.5" customHeight="1" x14ac:dyDescent="0.2">
      <c r="A295" s="23"/>
      <c r="B295" s="23"/>
      <c r="C295" s="58"/>
      <c r="D295" s="58"/>
      <c r="E295" s="19"/>
      <c r="F295" s="346"/>
      <c r="G295" s="347"/>
      <c r="H295" s="347"/>
      <c r="I295" s="347"/>
      <c r="J295" s="8"/>
      <c r="K295" s="57"/>
      <c r="L295" s="57"/>
      <c r="M295" s="57"/>
      <c r="N295" s="57"/>
      <c r="O295" s="57"/>
      <c r="P295" s="57"/>
      <c r="Q295" s="57"/>
      <c r="R295" s="57"/>
      <c r="S295" s="57"/>
      <c r="T295" s="57"/>
      <c r="U295" s="57"/>
      <c r="V295" s="57"/>
      <c r="W295" s="57"/>
      <c r="X295" s="57"/>
      <c r="Y295" s="57"/>
    </row>
    <row r="296" spans="1:25" ht="16.5" customHeight="1" x14ac:dyDescent="0.2">
      <c r="A296" s="23"/>
      <c r="B296" s="23"/>
      <c r="C296" s="58"/>
      <c r="D296" s="58"/>
      <c r="E296" s="19"/>
      <c r="F296" s="279"/>
      <c r="G296" s="347"/>
      <c r="H296" s="347"/>
      <c r="I296" s="347"/>
      <c r="J296" s="8"/>
      <c r="K296" s="57"/>
      <c r="L296" s="57"/>
      <c r="M296" s="57"/>
      <c r="N296" s="57"/>
      <c r="O296" s="57"/>
      <c r="P296" s="57"/>
      <c r="Q296" s="57"/>
      <c r="R296" s="57"/>
      <c r="S296" s="57"/>
      <c r="T296" s="57"/>
      <c r="U296" s="57"/>
      <c r="V296" s="57"/>
      <c r="W296" s="57"/>
      <c r="X296" s="57"/>
      <c r="Y296" s="57"/>
    </row>
    <row r="297" spans="1:25" ht="16.5" customHeight="1" x14ac:dyDescent="0.2">
      <c r="A297" s="23"/>
      <c r="B297" s="23"/>
      <c r="C297" s="58"/>
      <c r="D297" s="58"/>
      <c r="E297" s="19"/>
      <c r="F297" s="279"/>
      <c r="G297" s="347"/>
      <c r="H297" s="347"/>
      <c r="I297" s="347"/>
      <c r="J297" s="8"/>
      <c r="K297" s="57"/>
      <c r="L297" s="57"/>
      <c r="M297" s="57"/>
      <c r="N297" s="57"/>
      <c r="O297" s="57"/>
      <c r="P297" s="57"/>
      <c r="Q297" s="57"/>
      <c r="R297" s="57"/>
      <c r="S297" s="57"/>
      <c r="T297" s="57"/>
      <c r="U297" s="57"/>
      <c r="V297" s="57"/>
      <c r="W297" s="57"/>
      <c r="X297" s="57"/>
      <c r="Y297" s="57"/>
    </row>
    <row r="298" spans="1:25" ht="16.5" customHeight="1" x14ac:dyDescent="0.2">
      <c r="A298" s="23"/>
      <c r="B298" s="23"/>
      <c r="C298" s="58"/>
      <c r="D298" s="58"/>
      <c r="E298" s="19"/>
      <c r="F298" s="279"/>
      <c r="G298" s="347"/>
      <c r="H298" s="347"/>
      <c r="I298" s="347"/>
      <c r="J298" s="8"/>
      <c r="K298" s="57"/>
      <c r="L298" s="57"/>
      <c r="M298" s="57"/>
      <c r="N298" s="57"/>
      <c r="O298" s="57"/>
      <c r="P298" s="57"/>
      <c r="Q298" s="57"/>
      <c r="R298" s="57"/>
      <c r="S298" s="57"/>
      <c r="T298" s="57"/>
      <c r="U298" s="57"/>
      <c r="V298" s="57"/>
      <c r="W298" s="57"/>
      <c r="X298" s="57"/>
      <c r="Y298" s="57"/>
    </row>
    <row r="299" spans="1:25" ht="16.5" customHeight="1" x14ac:dyDescent="0.2">
      <c r="A299" s="23"/>
      <c r="B299" s="23"/>
      <c r="C299" s="58"/>
      <c r="D299" s="58"/>
      <c r="E299" s="19"/>
      <c r="F299" s="279"/>
      <c r="G299" s="347"/>
      <c r="H299" s="347"/>
      <c r="I299" s="347"/>
      <c r="J299" s="8"/>
      <c r="K299" s="57"/>
      <c r="L299" s="57"/>
      <c r="M299" s="57"/>
      <c r="N299" s="57"/>
      <c r="O299" s="57"/>
      <c r="P299" s="57"/>
      <c r="Q299" s="57"/>
      <c r="R299" s="57"/>
      <c r="S299" s="57"/>
      <c r="T299" s="57"/>
      <c r="U299" s="57"/>
      <c r="V299" s="57"/>
      <c r="W299" s="57"/>
      <c r="X299" s="57"/>
      <c r="Y299" s="57"/>
    </row>
    <row r="300" spans="1:25" ht="16.5" customHeight="1" x14ac:dyDescent="0.2">
      <c r="A300" s="23"/>
      <c r="B300" s="23"/>
      <c r="C300" s="58"/>
      <c r="D300" s="58"/>
      <c r="E300" s="19"/>
      <c r="F300" s="279"/>
      <c r="G300" s="347"/>
      <c r="H300" s="347"/>
      <c r="I300" s="347"/>
      <c r="J300" s="8"/>
      <c r="K300" s="57"/>
      <c r="L300" s="57"/>
      <c r="M300" s="57"/>
      <c r="N300" s="57"/>
      <c r="O300" s="57"/>
      <c r="P300" s="57"/>
      <c r="Q300" s="57"/>
      <c r="R300" s="57"/>
      <c r="S300" s="57"/>
      <c r="T300" s="57"/>
      <c r="U300" s="57"/>
      <c r="V300" s="57"/>
      <c r="W300" s="57"/>
      <c r="X300" s="57"/>
      <c r="Y300" s="57"/>
    </row>
    <row r="301" spans="1:25" ht="16.5" customHeight="1" x14ac:dyDescent="0.2">
      <c r="A301" s="23"/>
      <c r="B301" s="23"/>
      <c r="C301" s="58"/>
      <c r="D301" s="58"/>
      <c r="E301" s="19"/>
      <c r="F301" s="279"/>
      <c r="G301" s="347"/>
      <c r="H301" s="347"/>
      <c r="I301" s="347"/>
      <c r="J301" s="8"/>
      <c r="K301" s="57"/>
      <c r="L301" s="57"/>
      <c r="M301" s="57"/>
      <c r="N301" s="57"/>
      <c r="O301" s="57"/>
      <c r="P301" s="57"/>
      <c r="Q301" s="57"/>
      <c r="R301" s="57"/>
      <c r="S301" s="57"/>
      <c r="T301" s="57"/>
      <c r="U301" s="57"/>
      <c r="V301" s="57"/>
      <c r="W301" s="57"/>
      <c r="X301" s="57"/>
      <c r="Y301" s="57"/>
    </row>
    <row r="302" spans="1:25" ht="16.5" customHeight="1" x14ac:dyDescent="0.2">
      <c r="A302" s="23"/>
      <c r="B302" s="23"/>
      <c r="C302" s="58"/>
      <c r="D302" s="58"/>
      <c r="E302" s="19"/>
      <c r="F302" s="279"/>
      <c r="G302" s="347"/>
      <c r="H302" s="347"/>
      <c r="I302" s="347"/>
      <c r="J302" s="8"/>
      <c r="K302" s="57"/>
      <c r="L302" s="57"/>
      <c r="M302" s="57"/>
      <c r="N302" s="57"/>
      <c r="O302" s="57"/>
      <c r="P302" s="57"/>
      <c r="Q302" s="57"/>
      <c r="R302" s="57"/>
      <c r="S302" s="57"/>
      <c r="T302" s="57"/>
      <c r="U302" s="57"/>
      <c r="V302" s="57"/>
      <c r="W302" s="57"/>
      <c r="X302" s="57"/>
      <c r="Y302" s="57"/>
    </row>
    <row r="303" spans="1:25" ht="16.5" customHeight="1" x14ac:dyDescent="0.2">
      <c r="A303" s="23"/>
      <c r="B303" s="23"/>
      <c r="C303" s="58"/>
      <c r="D303" s="58"/>
      <c r="E303" s="19"/>
      <c r="F303" s="279"/>
      <c r="G303" s="347"/>
      <c r="H303" s="347"/>
      <c r="I303" s="347"/>
      <c r="J303" s="8"/>
      <c r="K303" s="57"/>
      <c r="L303" s="57"/>
      <c r="M303" s="57"/>
      <c r="N303" s="57"/>
      <c r="O303" s="57"/>
      <c r="P303" s="57"/>
      <c r="Q303" s="57"/>
      <c r="R303" s="57"/>
      <c r="S303" s="57"/>
      <c r="T303" s="57"/>
      <c r="U303" s="57"/>
      <c r="V303" s="57"/>
      <c r="W303" s="57"/>
      <c r="X303" s="57"/>
      <c r="Y303" s="57"/>
    </row>
    <row r="304" spans="1:25" ht="16.5" customHeight="1" x14ac:dyDescent="0.2">
      <c r="A304" s="23"/>
      <c r="B304" s="23"/>
      <c r="C304" s="58"/>
      <c r="D304" s="58"/>
      <c r="E304" s="19"/>
      <c r="F304" s="279"/>
      <c r="G304" s="347"/>
      <c r="H304" s="347"/>
      <c r="I304" s="347"/>
      <c r="J304" s="8"/>
      <c r="K304" s="57"/>
      <c r="L304" s="57"/>
      <c r="M304" s="57"/>
      <c r="N304" s="57"/>
      <c r="O304" s="57"/>
      <c r="P304" s="57"/>
      <c r="Q304" s="57"/>
      <c r="R304" s="57"/>
      <c r="S304" s="57"/>
      <c r="T304" s="57"/>
      <c r="U304" s="57"/>
      <c r="V304" s="57"/>
      <c r="W304" s="57"/>
      <c r="X304" s="57"/>
      <c r="Y304" s="57"/>
    </row>
    <row r="305" spans="1:25" ht="16.5" customHeight="1" x14ac:dyDescent="0.2">
      <c r="A305" s="23"/>
      <c r="B305" s="23"/>
      <c r="C305" s="58"/>
      <c r="D305" s="58"/>
      <c r="E305" s="19"/>
      <c r="F305" s="279"/>
      <c r="G305" s="347"/>
      <c r="H305" s="347"/>
      <c r="I305" s="347"/>
      <c r="J305" s="8"/>
      <c r="K305" s="57"/>
      <c r="L305" s="57"/>
      <c r="M305" s="57"/>
      <c r="N305" s="57"/>
      <c r="O305" s="57"/>
      <c r="P305" s="57"/>
      <c r="Q305" s="57"/>
      <c r="R305" s="57"/>
      <c r="S305" s="57"/>
      <c r="T305" s="57"/>
      <c r="U305" s="57"/>
      <c r="V305" s="57"/>
      <c r="W305" s="57"/>
      <c r="X305" s="57"/>
      <c r="Y305" s="57"/>
    </row>
    <row r="306" spans="1:25" ht="16.5" customHeight="1" x14ac:dyDescent="0.2">
      <c r="A306" s="23"/>
      <c r="B306" s="23"/>
      <c r="C306" s="58"/>
      <c r="D306" s="58"/>
      <c r="E306" s="19"/>
      <c r="F306" s="279"/>
      <c r="G306" s="347"/>
      <c r="H306" s="347"/>
      <c r="I306" s="347"/>
      <c r="J306" s="8"/>
      <c r="K306" s="57"/>
      <c r="L306" s="57"/>
      <c r="M306" s="57"/>
      <c r="N306" s="57"/>
      <c r="O306" s="57"/>
      <c r="P306" s="57"/>
      <c r="Q306" s="57"/>
      <c r="R306" s="57"/>
      <c r="S306" s="57"/>
      <c r="T306" s="57"/>
      <c r="U306" s="57"/>
      <c r="V306" s="57"/>
      <c r="W306" s="57"/>
      <c r="X306" s="57"/>
      <c r="Y306" s="57"/>
    </row>
    <row r="307" spans="1:25" ht="16.5" customHeight="1" x14ac:dyDescent="0.2">
      <c r="A307" s="23"/>
      <c r="B307" s="23"/>
      <c r="C307" s="58"/>
      <c r="D307" s="58"/>
      <c r="E307" s="19"/>
      <c r="F307" s="279"/>
      <c r="G307" s="347"/>
      <c r="H307" s="347"/>
      <c r="I307" s="347"/>
      <c r="J307" s="8"/>
      <c r="K307" s="57"/>
      <c r="L307" s="57"/>
      <c r="M307" s="57"/>
      <c r="N307" s="57"/>
      <c r="O307" s="57"/>
      <c r="P307" s="57"/>
      <c r="Q307" s="57"/>
      <c r="R307" s="57"/>
      <c r="S307" s="57"/>
      <c r="T307" s="57"/>
      <c r="U307" s="57"/>
      <c r="V307" s="57"/>
      <c r="W307" s="57"/>
      <c r="X307" s="57"/>
      <c r="Y307" s="57"/>
    </row>
    <row r="308" spans="1:25" ht="16.5" customHeight="1" x14ac:dyDescent="0.2">
      <c r="A308" s="23"/>
      <c r="B308" s="23"/>
      <c r="C308" s="58"/>
      <c r="D308" s="58"/>
      <c r="E308" s="19"/>
      <c r="F308" s="279"/>
      <c r="G308" s="347"/>
      <c r="H308" s="347"/>
      <c r="I308" s="347"/>
      <c r="J308" s="8"/>
      <c r="K308" s="57"/>
      <c r="L308" s="57"/>
      <c r="M308" s="57"/>
      <c r="N308" s="57"/>
      <c r="O308" s="57"/>
      <c r="P308" s="57"/>
      <c r="Q308" s="57"/>
      <c r="R308" s="57"/>
      <c r="S308" s="57"/>
      <c r="T308" s="57"/>
      <c r="U308" s="57"/>
      <c r="V308" s="57"/>
      <c r="W308" s="57"/>
      <c r="X308" s="57"/>
      <c r="Y308" s="57"/>
    </row>
    <row r="309" spans="1:25" ht="16.5" customHeight="1" x14ac:dyDescent="0.2">
      <c r="A309" s="23"/>
      <c r="B309" s="23"/>
      <c r="C309" s="58"/>
      <c r="D309" s="58"/>
      <c r="E309" s="19"/>
      <c r="F309" s="279"/>
      <c r="G309" s="347"/>
      <c r="H309" s="347"/>
      <c r="I309" s="347"/>
      <c r="J309" s="8"/>
      <c r="K309" s="57"/>
      <c r="L309" s="57"/>
      <c r="M309" s="57"/>
      <c r="N309" s="57"/>
      <c r="O309" s="57"/>
      <c r="P309" s="57"/>
      <c r="Q309" s="57"/>
      <c r="R309" s="57"/>
      <c r="S309" s="57"/>
      <c r="T309" s="57"/>
      <c r="U309" s="57"/>
      <c r="V309" s="57"/>
      <c r="W309" s="57"/>
      <c r="X309" s="57"/>
      <c r="Y309" s="57"/>
    </row>
    <row r="310" spans="1:25" ht="16.5" customHeight="1" x14ac:dyDescent="0.2">
      <c r="A310" s="23"/>
      <c r="B310" s="23"/>
      <c r="C310" s="58"/>
      <c r="D310" s="58"/>
      <c r="E310" s="19"/>
      <c r="F310" s="279"/>
      <c r="G310" s="347"/>
      <c r="H310" s="347"/>
      <c r="I310" s="347"/>
      <c r="J310" s="8"/>
      <c r="K310" s="57"/>
      <c r="L310" s="57"/>
      <c r="M310" s="57"/>
      <c r="N310" s="57"/>
      <c r="O310" s="57"/>
      <c r="P310" s="57"/>
      <c r="Q310" s="57"/>
      <c r="R310" s="57"/>
      <c r="S310" s="57"/>
      <c r="T310" s="57"/>
      <c r="U310" s="57"/>
      <c r="V310" s="57"/>
      <c r="W310" s="57"/>
      <c r="X310" s="57"/>
      <c r="Y310" s="57"/>
    </row>
    <row r="311" spans="1:25" ht="16.5" customHeight="1" x14ac:dyDescent="0.2">
      <c r="A311" s="23"/>
      <c r="B311" s="23"/>
      <c r="C311" s="58"/>
      <c r="D311" s="58"/>
      <c r="E311" s="19"/>
      <c r="F311" s="279"/>
      <c r="G311" s="347"/>
      <c r="H311" s="347"/>
      <c r="I311" s="347"/>
      <c r="J311" s="8"/>
      <c r="K311" s="57"/>
      <c r="L311" s="57"/>
      <c r="M311" s="57"/>
      <c r="N311" s="57"/>
      <c r="O311" s="57"/>
      <c r="P311" s="57"/>
      <c r="Q311" s="57"/>
      <c r="R311" s="57"/>
      <c r="S311" s="57"/>
      <c r="T311" s="57"/>
      <c r="U311" s="57"/>
      <c r="V311" s="57"/>
      <c r="W311" s="57"/>
      <c r="X311" s="57"/>
      <c r="Y311" s="57"/>
    </row>
    <row r="312" spans="1:25" ht="16.5" customHeight="1" x14ac:dyDescent="0.2">
      <c r="A312" s="23"/>
      <c r="B312" s="23"/>
      <c r="C312" s="58"/>
      <c r="D312" s="58"/>
      <c r="E312" s="19"/>
      <c r="F312" s="279"/>
      <c r="G312" s="347"/>
      <c r="H312" s="347"/>
      <c r="I312" s="347"/>
      <c r="J312" s="8"/>
      <c r="K312" s="57"/>
      <c r="L312" s="57"/>
      <c r="M312" s="57"/>
      <c r="N312" s="57"/>
      <c r="O312" s="57"/>
      <c r="P312" s="57"/>
      <c r="Q312" s="57"/>
      <c r="R312" s="57"/>
      <c r="S312" s="57"/>
      <c r="T312" s="57"/>
      <c r="U312" s="57"/>
      <c r="V312" s="57"/>
      <c r="W312" s="57"/>
      <c r="X312" s="57"/>
      <c r="Y312" s="57"/>
    </row>
    <row r="313" spans="1:25" ht="16.5" customHeight="1" x14ac:dyDescent="0.2">
      <c r="A313" s="23"/>
      <c r="B313" s="23"/>
      <c r="C313" s="58"/>
      <c r="D313" s="58"/>
      <c r="E313" s="19"/>
      <c r="F313" s="346"/>
      <c r="G313" s="347"/>
      <c r="H313" s="347"/>
      <c r="I313" s="347"/>
      <c r="J313" s="8"/>
      <c r="K313" s="57"/>
      <c r="L313" s="57"/>
      <c r="M313" s="57"/>
      <c r="N313" s="57"/>
      <c r="O313" s="57"/>
      <c r="P313" s="57"/>
      <c r="Q313" s="57"/>
      <c r="R313" s="57"/>
      <c r="S313" s="57"/>
      <c r="T313" s="57"/>
      <c r="U313" s="57"/>
      <c r="V313" s="57"/>
      <c r="W313" s="57"/>
      <c r="X313" s="57"/>
      <c r="Y313" s="57"/>
    </row>
    <row r="314" spans="1:25" ht="16.5" customHeight="1" x14ac:dyDescent="0.2">
      <c r="A314" s="23"/>
      <c r="B314" s="23"/>
      <c r="C314" s="58"/>
      <c r="D314" s="58"/>
      <c r="E314" s="19"/>
      <c r="F314" s="346"/>
      <c r="G314" s="347"/>
      <c r="H314" s="347"/>
      <c r="I314" s="347"/>
      <c r="J314" s="8"/>
      <c r="K314" s="57"/>
      <c r="L314" s="57"/>
      <c r="M314" s="57"/>
      <c r="N314" s="57"/>
      <c r="O314" s="57"/>
      <c r="P314" s="57"/>
      <c r="Q314" s="57"/>
      <c r="R314" s="57"/>
      <c r="S314" s="57"/>
      <c r="T314" s="57"/>
      <c r="U314" s="57"/>
      <c r="V314" s="57"/>
      <c r="W314" s="57"/>
      <c r="X314" s="57"/>
      <c r="Y314" s="57"/>
    </row>
    <row r="315" spans="1:25" ht="16.5" customHeight="1" x14ac:dyDescent="0.2">
      <c r="A315" s="23"/>
      <c r="B315" s="23"/>
      <c r="C315" s="58"/>
      <c r="D315" s="58"/>
      <c r="E315" s="19"/>
      <c r="F315" s="346"/>
      <c r="G315" s="347"/>
      <c r="H315" s="347"/>
      <c r="I315" s="347"/>
      <c r="J315" s="8"/>
      <c r="K315" s="57"/>
      <c r="L315" s="57"/>
      <c r="M315" s="57"/>
      <c r="N315" s="57"/>
      <c r="O315" s="57"/>
      <c r="P315" s="57"/>
      <c r="Q315" s="57"/>
      <c r="R315" s="57"/>
      <c r="S315" s="57"/>
      <c r="T315" s="57"/>
      <c r="U315" s="57"/>
      <c r="V315" s="57"/>
      <c r="W315" s="57"/>
      <c r="X315" s="57"/>
      <c r="Y315" s="57"/>
    </row>
    <row r="316" spans="1:25" ht="16.5" customHeight="1" x14ac:dyDescent="0.2">
      <c r="A316" s="23"/>
      <c r="B316" s="23"/>
      <c r="C316" s="58"/>
      <c r="D316" s="58"/>
      <c r="E316" s="19"/>
      <c r="F316" s="346"/>
      <c r="G316" s="347"/>
      <c r="H316" s="347"/>
      <c r="I316" s="347"/>
      <c r="J316" s="8"/>
      <c r="K316" s="57"/>
      <c r="L316" s="57"/>
      <c r="M316" s="57"/>
      <c r="N316" s="57"/>
      <c r="O316" s="57"/>
      <c r="P316" s="57"/>
      <c r="Q316" s="57"/>
      <c r="R316" s="57"/>
      <c r="S316" s="57"/>
      <c r="T316" s="57"/>
      <c r="U316" s="57"/>
      <c r="V316" s="57"/>
      <c r="W316" s="57"/>
      <c r="X316" s="57"/>
      <c r="Y316" s="57"/>
    </row>
    <row r="317" spans="1:25" ht="16.5" customHeight="1" x14ac:dyDescent="0.2">
      <c r="A317" s="23"/>
      <c r="B317" s="23"/>
      <c r="C317" s="58"/>
      <c r="D317" s="58"/>
      <c r="E317" s="19"/>
      <c r="F317" s="346"/>
      <c r="G317" s="347"/>
      <c r="H317" s="347"/>
      <c r="I317" s="347"/>
      <c r="J317" s="8"/>
      <c r="K317" s="57"/>
      <c r="L317" s="57"/>
      <c r="M317" s="57"/>
      <c r="N317" s="57"/>
      <c r="O317" s="57"/>
      <c r="P317" s="57"/>
      <c r="Q317" s="57"/>
      <c r="R317" s="57"/>
      <c r="S317" s="57"/>
      <c r="T317" s="57"/>
      <c r="U317" s="57"/>
      <c r="V317" s="57"/>
      <c r="W317" s="57"/>
      <c r="X317" s="57"/>
      <c r="Y317" s="57"/>
    </row>
    <row r="318" spans="1:25" ht="16.5" customHeight="1" x14ac:dyDescent="0.2">
      <c r="A318" s="23"/>
      <c r="B318" s="23"/>
      <c r="C318" s="58"/>
      <c r="D318" s="58"/>
      <c r="E318" s="19"/>
      <c r="F318" s="346"/>
      <c r="G318" s="347"/>
      <c r="H318" s="347"/>
      <c r="I318" s="347"/>
      <c r="J318" s="8"/>
      <c r="K318" s="57"/>
      <c r="L318" s="57"/>
      <c r="M318" s="57"/>
      <c r="N318" s="57"/>
      <c r="O318" s="57"/>
      <c r="P318" s="57"/>
      <c r="Q318" s="57"/>
      <c r="R318" s="57"/>
      <c r="S318" s="57"/>
      <c r="T318" s="57"/>
      <c r="U318" s="57"/>
      <c r="V318" s="57"/>
      <c r="W318" s="57"/>
      <c r="X318" s="57"/>
      <c r="Y318" s="57"/>
    </row>
    <row r="319" spans="1:25" ht="16.5" customHeight="1" x14ac:dyDescent="0.2">
      <c r="A319" s="23"/>
      <c r="B319" s="23"/>
      <c r="C319" s="58"/>
      <c r="D319" s="58"/>
      <c r="E319" s="19"/>
      <c r="F319" s="346"/>
      <c r="G319" s="347"/>
      <c r="H319" s="347"/>
      <c r="I319" s="347"/>
      <c r="J319" s="8"/>
      <c r="K319" s="57"/>
      <c r="L319" s="57"/>
      <c r="M319" s="57"/>
      <c r="N319" s="57"/>
      <c r="O319" s="57"/>
      <c r="P319" s="57"/>
      <c r="Q319" s="57"/>
      <c r="R319" s="57"/>
      <c r="S319" s="57"/>
      <c r="T319" s="57"/>
      <c r="U319" s="57"/>
      <c r="V319" s="57"/>
      <c r="W319" s="57"/>
      <c r="X319" s="57"/>
      <c r="Y319" s="57"/>
    </row>
    <row r="320" spans="1:25" ht="16.5" customHeight="1" x14ac:dyDescent="0.2">
      <c r="A320" s="23"/>
      <c r="B320" s="23"/>
      <c r="C320" s="58"/>
      <c r="D320" s="58"/>
      <c r="E320" s="19"/>
      <c r="F320" s="346"/>
      <c r="G320" s="347"/>
      <c r="H320" s="347"/>
      <c r="I320" s="347"/>
      <c r="J320" s="8"/>
      <c r="K320" s="57"/>
      <c r="L320" s="57"/>
      <c r="M320" s="57"/>
      <c r="N320" s="57"/>
      <c r="O320" s="57"/>
      <c r="P320" s="57"/>
      <c r="Q320" s="57"/>
      <c r="R320" s="57"/>
      <c r="S320" s="57"/>
      <c r="T320" s="57"/>
      <c r="U320" s="57"/>
      <c r="V320" s="57"/>
      <c r="W320" s="57"/>
      <c r="X320" s="57"/>
      <c r="Y320" s="57"/>
    </row>
    <row r="321" spans="1:25" ht="16.5" customHeight="1" x14ac:dyDescent="0.2">
      <c r="A321" s="23"/>
      <c r="B321" s="23"/>
      <c r="C321" s="58"/>
      <c r="D321" s="58"/>
      <c r="E321" s="19"/>
      <c r="F321" s="346"/>
      <c r="G321" s="347"/>
      <c r="H321" s="347"/>
      <c r="I321" s="347"/>
      <c r="J321" s="8"/>
      <c r="K321" s="57"/>
      <c r="L321" s="57"/>
      <c r="M321" s="57"/>
      <c r="N321" s="57"/>
      <c r="O321" s="57"/>
      <c r="P321" s="57"/>
      <c r="Q321" s="57"/>
      <c r="R321" s="57"/>
      <c r="S321" s="57"/>
      <c r="T321" s="57"/>
      <c r="U321" s="57"/>
      <c r="V321" s="57"/>
      <c r="W321" s="57"/>
      <c r="X321" s="57"/>
      <c r="Y321" s="57"/>
    </row>
    <row r="322" spans="1:25" ht="16.5" customHeight="1" x14ac:dyDescent="0.2">
      <c r="A322" s="23"/>
      <c r="B322" s="23"/>
      <c r="C322" s="58"/>
      <c r="D322" s="58"/>
      <c r="E322" s="19"/>
      <c r="F322" s="346"/>
      <c r="G322" s="347"/>
      <c r="H322" s="347"/>
      <c r="I322" s="347"/>
      <c r="J322" s="8"/>
      <c r="K322" s="57"/>
      <c r="L322" s="57"/>
      <c r="M322" s="57"/>
      <c r="N322" s="57"/>
      <c r="O322" s="57"/>
      <c r="P322" s="57"/>
      <c r="Q322" s="57"/>
      <c r="R322" s="57"/>
      <c r="S322" s="57"/>
      <c r="T322" s="57"/>
      <c r="U322" s="57"/>
      <c r="V322" s="57"/>
      <c r="W322" s="57"/>
      <c r="X322" s="57"/>
      <c r="Y322" s="57"/>
    </row>
    <row r="323" spans="1:25" ht="16.5" customHeight="1" x14ac:dyDescent="0.2">
      <c r="A323" s="23"/>
      <c r="B323" s="23"/>
      <c r="C323" s="58"/>
      <c r="D323" s="58"/>
      <c r="E323" s="19"/>
      <c r="F323" s="279"/>
      <c r="G323" s="347"/>
      <c r="H323" s="347"/>
      <c r="I323" s="347"/>
      <c r="J323" s="8"/>
      <c r="K323" s="57"/>
      <c r="L323" s="57"/>
      <c r="M323" s="57"/>
      <c r="N323" s="57"/>
      <c r="O323" s="57"/>
      <c r="P323" s="57"/>
      <c r="Q323" s="57"/>
      <c r="R323" s="57"/>
      <c r="S323" s="57"/>
      <c r="T323" s="57"/>
      <c r="U323" s="57"/>
      <c r="V323" s="57"/>
      <c r="W323" s="57"/>
      <c r="X323" s="57"/>
      <c r="Y323" s="57"/>
    </row>
    <row r="324" spans="1:25" ht="16.5" customHeight="1" x14ac:dyDescent="0.2">
      <c r="A324" s="23"/>
      <c r="B324" s="23"/>
      <c r="C324" s="58"/>
      <c r="D324" s="58"/>
      <c r="E324" s="19"/>
      <c r="F324" s="346"/>
      <c r="G324" s="347"/>
      <c r="H324" s="347"/>
      <c r="I324" s="347"/>
      <c r="J324" s="8"/>
      <c r="K324" s="57"/>
      <c r="L324" s="57"/>
      <c r="M324" s="57"/>
      <c r="N324" s="57"/>
      <c r="O324" s="57"/>
      <c r="P324" s="57"/>
      <c r="Q324" s="57"/>
      <c r="R324" s="57"/>
      <c r="S324" s="57"/>
      <c r="T324" s="57"/>
      <c r="U324" s="57"/>
      <c r="V324" s="57"/>
      <c r="W324" s="57"/>
      <c r="X324" s="57"/>
      <c r="Y324" s="57"/>
    </row>
    <row r="325" spans="1:25" ht="16.5" customHeight="1" x14ac:dyDescent="0.2">
      <c r="A325" s="23"/>
      <c r="B325" s="23"/>
      <c r="C325" s="58"/>
      <c r="D325" s="58"/>
      <c r="E325" s="19"/>
      <c r="F325" s="346"/>
      <c r="G325" s="347"/>
      <c r="H325" s="347"/>
      <c r="I325" s="347"/>
      <c r="J325" s="8"/>
      <c r="K325" s="57"/>
      <c r="L325" s="57"/>
      <c r="M325" s="57"/>
      <c r="N325" s="57"/>
      <c r="O325" s="57"/>
      <c r="P325" s="57"/>
      <c r="Q325" s="57"/>
      <c r="R325" s="57"/>
      <c r="S325" s="57"/>
      <c r="T325" s="57"/>
      <c r="U325" s="57"/>
      <c r="V325" s="57"/>
      <c r="W325" s="57"/>
      <c r="X325" s="57"/>
      <c r="Y325" s="57"/>
    </row>
    <row r="326" spans="1:25" ht="16.5" customHeight="1" x14ac:dyDescent="0.2">
      <c r="A326" s="23"/>
      <c r="B326" s="23"/>
      <c r="C326" s="58"/>
      <c r="D326" s="58"/>
      <c r="E326" s="19"/>
      <c r="F326" s="346"/>
      <c r="G326" s="347"/>
      <c r="H326" s="347"/>
      <c r="I326" s="347"/>
      <c r="J326" s="8"/>
      <c r="K326" s="57"/>
      <c r="L326" s="57"/>
      <c r="M326" s="57"/>
      <c r="N326" s="57"/>
      <c r="O326" s="57"/>
      <c r="P326" s="57"/>
      <c r="Q326" s="57"/>
      <c r="R326" s="57"/>
      <c r="S326" s="57"/>
      <c r="T326" s="57"/>
      <c r="U326" s="57"/>
      <c r="V326" s="57"/>
      <c r="W326" s="57"/>
      <c r="X326" s="57"/>
      <c r="Y326" s="57"/>
    </row>
    <row r="327" spans="1:25" ht="16.5" customHeight="1" x14ac:dyDescent="0.2">
      <c r="A327" s="23"/>
      <c r="B327" s="23"/>
      <c r="C327" s="58"/>
      <c r="D327" s="58"/>
      <c r="E327" s="19"/>
      <c r="F327" s="279"/>
      <c r="G327" s="347"/>
      <c r="H327" s="347"/>
      <c r="I327" s="347"/>
      <c r="J327" s="8"/>
      <c r="K327" s="57"/>
      <c r="L327" s="57"/>
      <c r="M327" s="57"/>
      <c r="N327" s="57"/>
      <c r="O327" s="57"/>
      <c r="P327" s="57"/>
      <c r="Q327" s="57"/>
      <c r="R327" s="57"/>
      <c r="S327" s="57"/>
      <c r="T327" s="57"/>
      <c r="U327" s="57"/>
      <c r="V327" s="57"/>
      <c r="W327" s="57"/>
      <c r="X327" s="57"/>
      <c r="Y327" s="57"/>
    </row>
    <row r="328" spans="1:25" ht="16.5" customHeight="1" x14ac:dyDescent="0.2">
      <c r="A328" s="23"/>
      <c r="B328" s="23"/>
      <c r="C328" s="58"/>
      <c r="D328" s="58"/>
      <c r="E328" s="19"/>
      <c r="F328" s="279"/>
      <c r="G328" s="347"/>
      <c r="H328" s="347"/>
      <c r="I328" s="347"/>
      <c r="J328" s="8"/>
      <c r="K328" s="57"/>
      <c r="L328" s="57"/>
      <c r="M328" s="57"/>
      <c r="N328" s="57"/>
      <c r="O328" s="57"/>
      <c r="P328" s="57"/>
      <c r="Q328" s="57"/>
      <c r="R328" s="57"/>
      <c r="S328" s="57"/>
      <c r="T328" s="57"/>
      <c r="U328" s="57"/>
      <c r="V328" s="57"/>
      <c r="W328" s="57"/>
      <c r="X328" s="57"/>
      <c r="Y328" s="57"/>
    </row>
    <row r="329" spans="1:25" ht="16.5" customHeight="1" x14ac:dyDescent="0.2">
      <c r="A329" s="23"/>
      <c r="B329" s="23"/>
      <c r="C329" s="58"/>
      <c r="D329" s="58"/>
      <c r="E329" s="19"/>
      <c r="F329" s="279"/>
      <c r="G329" s="347"/>
      <c r="H329" s="347"/>
      <c r="I329" s="347"/>
      <c r="J329" s="8"/>
      <c r="K329" s="57"/>
      <c r="L329" s="57"/>
      <c r="M329" s="57"/>
      <c r="N329" s="57"/>
      <c r="O329" s="57"/>
      <c r="P329" s="57"/>
      <c r="Q329" s="57"/>
      <c r="R329" s="57"/>
      <c r="S329" s="57"/>
      <c r="T329" s="57"/>
      <c r="U329" s="57"/>
      <c r="V329" s="57"/>
      <c r="W329" s="57"/>
      <c r="X329" s="57"/>
      <c r="Y329" s="57"/>
    </row>
    <row r="330" spans="1:25" ht="16.5" customHeight="1" x14ac:dyDescent="0.2">
      <c r="A330" s="23"/>
      <c r="B330" s="23"/>
      <c r="C330" s="58"/>
      <c r="D330" s="58"/>
      <c r="E330" s="19"/>
      <c r="F330" s="279"/>
      <c r="G330" s="347"/>
      <c r="H330" s="347"/>
      <c r="I330" s="347"/>
      <c r="J330" s="8"/>
      <c r="K330" s="57"/>
      <c r="L330" s="57"/>
      <c r="M330" s="57"/>
      <c r="N330" s="57"/>
      <c r="O330" s="57"/>
      <c r="P330" s="57"/>
      <c r="Q330" s="57"/>
      <c r="R330" s="57"/>
      <c r="S330" s="57"/>
      <c r="T330" s="57"/>
      <c r="U330" s="57"/>
      <c r="V330" s="57"/>
      <c r="W330" s="57"/>
      <c r="X330" s="57"/>
      <c r="Y330" s="57"/>
    </row>
    <row r="331" spans="1:25" ht="16.5" customHeight="1" x14ac:dyDescent="0.2">
      <c r="A331" s="23"/>
      <c r="B331" s="23"/>
      <c r="C331" s="58"/>
      <c r="D331" s="58"/>
      <c r="E331" s="19"/>
      <c r="F331" s="279"/>
      <c r="G331" s="347"/>
      <c r="H331" s="347"/>
      <c r="I331" s="347"/>
      <c r="J331" s="8"/>
      <c r="K331" s="57"/>
      <c r="L331" s="57"/>
      <c r="M331" s="57"/>
      <c r="N331" s="57"/>
      <c r="O331" s="57"/>
      <c r="P331" s="57"/>
      <c r="Q331" s="57"/>
      <c r="R331" s="57"/>
      <c r="S331" s="57"/>
      <c r="T331" s="57"/>
      <c r="U331" s="57"/>
      <c r="V331" s="57"/>
      <c r="W331" s="57"/>
      <c r="X331" s="57"/>
      <c r="Y331" s="57"/>
    </row>
    <row r="332" spans="1:25" ht="16.5" customHeight="1" x14ac:dyDescent="0.2">
      <c r="A332" s="23"/>
      <c r="B332" s="23"/>
      <c r="C332" s="58"/>
      <c r="D332" s="58"/>
      <c r="E332" s="19"/>
      <c r="F332" s="279"/>
      <c r="G332" s="347"/>
      <c r="H332" s="347"/>
      <c r="I332" s="347"/>
      <c r="J332" s="8"/>
      <c r="K332" s="57"/>
      <c r="L332" s="57"/>
      <c r="M332" s="57"/>
      <c r="N332" s="57"/>
      <c r="O332" s="57"/>
      <c r="P332" s="57"/>
      <c r="Q332" s="57"/>
      <c r="R332" s="57"/>
      <c r="S332" s="57"/>
      <c r="T332" s="57"/>
      <c r="U332" s="57"/>
      <c r="V332" s="57"/>
      <c r="W332" s="57"/>
      <c r="X332" s="57"/>
      <c r="Y332" s="57"/>
    </row>
    <row r="333" spans="1:25" ht="16.5" customHeight="1" x14ac:dyDescent="0.2">
      <c r="A333" s="23"/>
      <c r="B333" s="23"/>
      <c r="C333" s="58"/>
      <c r="D333" s="58"/>
      <c r="E333" s="19"/>
      <c r="F333" s="279"/>
      <c r="G333" s="347"/>
      <c r="H333" s="347"/>
      <c r="I333" s="347"/>
      <c r="J333" s="8"/>
      <c r="K333" s="57"/>
      <c r="L333" s="57"/>
      <c r="M333" s="57"/>
      <c r="N333" s="57"/>
      <c r="O333" s="57"/>
      <c r="P333" s="57"/>
      <c r="Q333" s="57"/>
      <c r="R333" s="57"/>
      <c r="S333" s="57"/>
      <c r="T333" s="57"/>
      <c r="U333" s="57"/>
      <c r="V333" s="57"/>
      <c r="W333" s="57"/>
      <c r="X333" s="57"/>
      <c r="Y333" s="57"/>
    </row>
    <row r="334" spans="1:25" ht="16.5" customHeight="1" x14ac:dyDescent="0.2">
      <c r="A334" s="23"/>
      <c r="B334" s="23"/>
      <c r="C334" s="58"/>
      <c r="D334" s="58"/>
      <c r="E334" s="19"/>
      <c r="F334" s="279"/>
      <c r="G334" s="347"/>
      <c r="H334" s="347"/>
      <c r="I334" s="347"/>
      <c r="J334" s="8"/>
      <c r="K334" s="57"/>
      <c r="L334" s="57"/>
      <c r="M334" s="57"/>
      <c r="N334" s="57"/>
      <c r="O334" s="57"/>
      <c r="P334" s="57"/>
      <c r="Q334" s="57"/>
      <c r="R334" s="57"/>
      <c r="S334" s="57"/>
      <c r="T334" s="57"/>
      <c r="U334" s="57"/>
      <c r="V334" s="57"/>
      <c r="W334" s="57"/>
      <c r="X334" s="57"/>
      <c r="Y334" s="57"/>
    </row>
    <row r="335" spans="1:25" ht="16.5" customHeight="1" x14ac:dyDescent="0.2">
      <c r="A335" s="23"/>
      <c r="B335" s="23"/>
      <c r="C335" s="58"/>
      <c r="D335" s="58"/>
      <c r="E335" s="19"/>
      <c r="F335" s="279"/>
      <c r="G335" s="347"/>
      <c r="H335" s="347"/>
      <c r="I335" s="347"/>
      <c r="J335" s="8"/>
      <c r="K335" s="57"/>
      <c r="L335" s="57"/>
      <c r="M335" s="57"/>
      <c r="N335" s="57"/>
      <c r="O335" s="57"/>
      <c r="P335" s="57"/>
      <c r="Q335" s="57"/>
      <c r="R335" s="57"/>
      <c r="S335" s="57"/>
      <c r="T335" s="57"/>
      <c r="U335" s="57"/>
      <c r="V335" s="57"/>
      <c r="W335" s="57"/>
      <c r="X335" s="57"/>
      <c r="Y335" s="57"/>
    </row>
    <row r="336" spans="1:25" ht="16.5" customHeight="1" x14ac:dyDescent="0.2">
      <c r="A336" s="23"/>
      <c r="B336" s="23"/>
      <c r="C336" s="58"/>
      <c r="D336" s="58"/>
      <c r="E336" s="19"/>
      <c r="F336" s="279"/>
      <c r="G336" s="347"/>
      <c r="H336" s="347"/>
      <c r="I336" s="347"/>
      <c r="J336" s="8"/>
      <c r="K336" s="57"/>
      <c r="L336" s="57"/>
      <c r="M336" s="57"/>
      <c r="N336" s="57"/>
      <c r="O336" s="57"/>
      <c r="P336" s="57"/>
      <c r="Q336" s="57"/>
      <c r="R336" s="57"/>
      <c r="S336" s="57"/>
      <c r="T336" s="57"/>
      <c r="U336" s="57"/>
      <c r="V336" s="57"/>
      <c r="W336" s="57"/>
      <c r="X336" s="57"/>
      <c r="Y336" s="57"/>
    </row>
    <row r="337" spans="1:25" ht="16.5" customHeight="1" x14ac:dyDescent="0.2">
      <c r="A337" s="23"/>
      <c r="B337" s="23"/>
      <c r="C337" s="58"/>
      <c r="D337" s="58"/>
      <c r="E337" s="19"/>
      <c r="F337" s="279"/>
      <c r="G337" s="347"/>
      <c r="H337" s="347"/>
      <c r="I337" s="347"/>
      <c r="J337" s="8"/>
      <c r="K337" s="57"/>
      <c r="L337" s="57"/>
      <c r="M337" s="57"/>
      <c r="N337" s="57"/>
      <c r="O337" s="57"/>
      <c r="P337" s="57"/>
      <c r="Q337" s="57"/>
      <c r="R337" s="57"/>
      <c r="S337" s="57"/>
      <c r="T337" s="57"/>
      <c r="U337" s="57"/>
      <c r="V337" s="57"/>
      <c r="W337" s="57"/>
      <c r="X337" s="57"/>
      <c r="Y337" s="57"/>
    </row>
    <row r="338" spans="1:25" ht="16.5" customHeight="1" x14ac:dyDescent="0.2">
      <c r="A338" s="23"/>
      <c r="B338" s="23"/>
      <c r="C338" s="58"/>
      <c r="D338" s="58"/>
      <c r="E338" s="19"/>
      <c r="F338" s="279"/>
      <c r="G338" s="347"/>
      <c r="H338" s="347"/>
      <c r="I338" s="347"/>
      <c r="J338" s="8"/>
      <c r="K338" s="57"/>
      <c r="L338" s="57"/>
      <c r="M338" s="57"/>
      <c r="N338" s="57"/>
      <c r="O338" s="57"/>
      <c r="P338" s="57"/>
      <c r="Q338" s="57"/>
      <c r="R338" s="57"/>
      <c r="S338" s="57"/>
      <c r="T338" s="57"/>
      <c r="U338" s="57"/>
      <c r="V338" s="57"/>
      <c r="W338" s="57"/>
      <c r="X338" s="57"/>
      <c r="Y338" s="57"/>
    </row>
    <row r="339" spans="1:25" ht="16.5" customHeight="1" x14ac:dyDescent="0.2">
      <c r="A339" s="23"/>
      <c r="B339" s="23"/>
      <c r="C339" s="58"/>
      <c r="D339" s="58"/>
      <c r="E339" s="19"/>
      <c r="F339" s="279"/>
      <c r="G339" s="347"/>
      <c r="H339" s="347"/>
      <c r="I339" s="347"/>
      <c r="J339" s="8"/>
      <c r="K339" s="57"/>
      <c r="L339" s="57"/>
      <c r="M339" s="57"/>
      <c r="N339" s="57"/>
      <c r="O339" s="57"/>
      <c r="P339" s="57"/>
      <c r="Q339" s="57"/>
      <c r="R339" s="57"/>
      <c r="S339" s="57"/>
      <c r="T339" s="57"/>
      <c r="U339" s="57"/>
      <c r="V339" s="57"/>
      <c r="W339" s="57"/>
      <c r="X339" s="57"/>
      <c r="Y339" s="57"/>
    </row>
    <row r="340" spans="1:25" ht="16.5" customHeight="1" x14ac:dyDescent="0.2">
      <c r="A340" s="23"/>
      <c r="B340" s="23"/>
      <c r="C340" s="58"/>
      <c r="D340" s="58"/>
      <c r="E340" s="19"/>
      <c r="F340" s="279"/>
      <c r="G340" s="347"/>
      <c r="H340" s="347"/>
      <c r="I340" s="347"/>
      <c r="J340" s="8"/>
      <c r="K340" s="57"/>
      <c r="L340" s="57"/>
      <c r="M340" s="57"/>
      <c r="N340" s="57"/>
      <c r="O340" s="57"/>
      <c r="P340" s="57"/>
      <c r="Q340" s="57"/>
      <c r="R340" s="57"/>
      <c r="S340" s="57"/>
      <c r="T340" s="57"/>
      <c r="U340" s="57"/>
      <c r="V340" s="57"/>
      <c r="W340" s="57"/>
      <c r="X340" s="57"/>
      <c r="Y340" s="57"/>
    </row>
    <row r="341" spans="1:25" ht="16.5" customHeight="1" x14ac:dyDescent="0.2">
      <c r="A341" s="23"/>
      <c r="B341" s="23"/>
      <c r="C341" s="58"/>
      <c r="D341" s="58"/>
      <c r="E341" s="19"/>
      <c r="F341" s="279"/>
      <c r="G341" s="347"/>
      <c r="H341" s="347"/>
      <c r="I341" s="347"/>
      <c r="J341" s="8"/>
      <c r="K341" s="57"/>
      <c r="L341" s="57"/>
      <c r="M341" s="57"/>
      <c r="N341" s="57"/>
      <c r="O341" s="57"/>
      <c r="P341" s="57"/>
      <c r="Q341" s="57"/>
      <c r="R341" s="57"/>
      <c r="S341" s="57"/>
      <c r="T341" s="57"/>
      <c r="U341" s="57"/>
      <c r="V341" s="57"/>
      <c r="W341" s="57"/>
      <c r="X341" s="57"/>
      <c r="Y341" s="57"/>
    </row>
    <row r="342" spans="1:25" ht="16.5" customHeight="1" x14ac:dyDescent="0.2">
      <c r="A342" s="23"/>
      <c r="B342" s="23"/>
      <c r="C342" s="58"/>
      <c r="D342" s="58"/>
      <c r="E342" s="19"/>
      <c r="F342" s="279"/>
      <c r="G342" s="347"/>
      <c r="H342" s="347"/>
      <c r="I342" s="347"/>
      <c r="J342" s="8"/>
      <c r="K342" s="57"/>
      <c r="L342" s="57"/>
      <c r="M342" s="57"/>
      <c r="N342" s="57"/>
      <c r="O342" s="57"/>
      <c r="P342" s="57"/>
      <c r="Q342" s="57"/>
      <c r="R342" s="57"/>
      <c r="S342" s="57"/>
      <c r="T342" s="57"/>
      <c r="U342" s="57"/>
      <c r="V342" s="57"/>
      <c r="W342" s="57"/>
      <c r="X342" s="57"/>
      <c r="Y342" s="57"/>
    </row>
    <row r="343" spans="1:25" ht="16.5" customHeight="1" x14ac:dyDescent="0.2">
      <c r="A343" s="23"/>
      <c r="B343" s="23"/>
      <c r="C343" s="58"/>
      <c r="D343" s="58"/>
      <c r="E343" s="19"/>
      <c r="F343" s="279"/>
      <c r="G343" s="347"/>
      <c r="H343" s="347"/>
      <c r="I343" s="347"/>
      <c r="J343" s="8"/>
      <c r="K343" s="57"/>
      <c r="L343" s="57"/>
      <c r="M343" s="57"/>
      <c r="N343" s="57"/>
      <c r="O343" s="57"/>
      <c r="P343" s="57"/>
      <c r="Q343" s="57"/>
      <c r="R343" s="57"/>
      <c r="S343" s="57"/>
      <c r="T343" s="57"/>
      <c r="U343" s="57"/>
      <c r="V343" s="57"/>
      <c r="W343" s="57"/>
      <c r="X343" s="57"/>
      <c r="Y343" s="57"/>
    </row>
    <row r="344" spans="1:25" ht="16.5" customHeight="1" x14ac:dyDescent="0.2">
      <c r="A344" s="23"/>
      <c r="B344" s="23"/>
      <c r="C344" s="58"/>
      <c r="D344" s="58"/>
      <c r="E344" s="19"/>
      <c r="F344" s="346"/>
      <c r="G344" s="347"/>
      <c r="H344" s="347"/>
      <c r="I344" s="347"/>
      <c r="J344" s="8"/>
      <c r="K344" s="57"/>
      <c r="L344" s="57"/>
      <c r="M344" s="57"/>
      <c r="N344" s="57"/>
      <c r="O344" s="57"/>
      <c r="P344" s="57"/>
      <c r="Q344" s="57"/>
      <c r="R344" s="57"/>
      <c r="S344" s="57"/>
      <c r="T344" s="57"/>
      <c r="U344" s="57"/>
      <c r="V344" s="57"/>
      <c r="W344" s="57"/>
      <c r="X344" s="57"/>
      <c r="Y344" s="57"/>
    </row>
    <row r="345" spans="1:25" ht="16.5" customHeight="1" x14ac:dyDescent="0.2">
      <c r="A345" s="23"/>
      <c r="B345" s="23"/>
      <c r="C345" s="58"/>
      <c r="D345" s="58"/>
      <c r="E345" s="19"/>
      <c r="F345" s="346"/>
      <c r="G345" s="347"/>
      <c r="H345" s="347"/>
      <c r="I345" s="347"/>
      <c r="J345" s="8"/>
      <c r="K345" s="57"/>
      <c r="L345" s="57"/>
      <c r="M345" s="57"/>
      <c r="N345" s="57"/>
      <c r="O345" s="57"/>
      <c r="P345" s="57"/>
      <c r="Q345" s="57"/>
      <c r="R345" s="57"/>
      <c r="S345" s="57"/>
      <c r="T345" s="57"/>
      <c r="U345" s="57"/>
      <c r="V345" s="57"/>
      <c r="W345" s="57"/>
      <c r="X345" s="57"/>
      <c r="Y345" s="57"/>
    </row>
    <row r="346" spans="1:25" ht="16.5" customHeight="1" x14ac:dyDescent="0.2">
      <c r="A346" s="23"/>
      <c r="B346" s="23"/>
      <c r="C346" s="58"/>
      <c r="D346" s="58"/>
      <c r="E346" s="19"/>
      <c r="F346" s="346"/>
      <c r="G346" s="347"/>
      <c r="H346" s="347"/>
      <c r="I346" s="347"/>
      <c r="J346" s="8"/>
      <c r="K346" s="57"/>
      <c r="L346" s="57"/>
      <c r="M346" s="57"/>
      <c r="N346" s="57"/>
      <c r="O346" s="57"/>
      <c r="P346" s="57"/>
      <c r="Q346" s="57"/>
      <c r="R346" s="57"/>
      <c r="S346" s="57"/>
      <c r="T346" s="57"/>
      <c r="U346" s="57"/>
      <c r="V346" s="57"/>
      <c r="W346" s="57"/>
      <c r="X346" s="57"/>
      <c r="Y346" s="57"/>
    </row>
    <row r="347" spans="1:25" ht="16.5" customHeight="1" x14ac:dyDescent="0.2">
      <c r="A347" s="23"/>
      <c r="B347" s="23"/>
      <c r="C347" s="58"/>
      <c r="D347" s="58"/>
      <c r="E347" s="19"/>
      <c r="F347" s="346"/>
      <c r="G347" s="347"/>
      <c r="H347" s="347"/>
      <c r="I347" s="347"/>
      <c r="J347" s="8"/>
      <c r="K347" s="57"/>
      <c r="L347" s="57"/>
      <c r="M347" s="57"/>
      <c r="N347" s="57"/>
      <c r="O347" s="57"/>
      <c r="P347" s="57"/>
      <c r="Q347" s="57"/>
      <c r="R347" s="57"/>
      <c r="S347" s="57"/>
      <c r="T347" s="57"/>
      <c r="U347" s="57"/>
      <c r="V347" s="57"/>
      <c r="W347" s="57"/>
      <c r="X347" s="57"/>
      <c r="Y347" s="57"/>
    </row>
    <row r="348" spans="1:25" ht="16.5" customHeight="1" x14ac:dyDescent="0.2">
      <c r="A348" s="23"/>
      <c r="B348" s="23"/>
      <c r="C348" s="58"/>
      <c r="D348" s="58"/>
      <c r="E348" s="19"/>
      <c r="F348" s="346"/>
      <c r="G348" s="347"/>
      <c r="H348" s="347"/>
      <c r="I348" s="347"/>
      <c r="J348" s="8"/>
      <c r="K348" s="57"/>
      <c r="L348" s="57"/>
      <c r="M348" s="57"/>
      <c r="N348" s="57"/>
      <c r="O348" s="57"/>
      <c r="P348" s="57"/>
      <c r="Q348" s="57"/>
      <c r="R348" s="57"/>
      <c r="S348" s="57"/>
      <c r="T348" s="57"/>
      <c r="U348" s="57"/>
      <c r="V348" s="57"/>
      <c r="W348" s="57"/>
      <c r="X348" s="57"/>
      <c r="Y348" s="57"/>
    </row>
    <row r="349" spans="1:25" ht="16.5" customHeight="1" x14ac:dyDescent="0.2">
      <c r="A349" s="23"/>
      <c r="B349" s="23"/>
      <c r="C349" s="58"/>
      <c r="D349" s="58"/>
      <c r="E349" s="19"/>
      <c r="F349" s="346"/>
      <c r="G349" s="347"/>
      <c r="H349" s="347"/>
      <c r="I349" s="347"/>
      <c r="J349" s="8"/>
      <c r="K349" s="57"/>
      <c r="L349" s="57"/>
      <c r="M349" s="57"/>
      <c r="N349" s="57"/>
      <c r="O349" s="57"/>
      <c r="P349" s="57"/>
      <c r="Q349" s="57"/>
      <c r="R349" s="57"/>
      <c r="S349" s="57"/>
      <c r="T349" s="57"/>
      <c r="U349" s="57"/>
      <c r="V349" s="57"/>
      <c r="W349" s="57"/>
      <c r="X349" s="57"/>
      <c r="Y349" s="57"/>
    </row>
    <row r="350" spans="1:25" ht="16.5" customHeight="1" x14ac:dyDescent="0.2">
      <c r="A350" s="23"/>
      <c r="B350" s="23"/>
      <c r="C350" s="58"/>
      <c r="D350" s="58"/>
      <c r="E350" s="19"/>
      <c r="F350" s="346"/>
      <c r="G350" s="347"/>
      <c r="H350" s="347"/>
      <c r="I350" s="347"/>
      <c r="J350" s="8"/>
      <c r="K350" s="57"/>
      <c r="L350" s="57"/>
      <c r="M350" s="57"/>
      <c r="N350" s="57"/>
      <c r="O350" s="57"/>
      <c r="P350" s="57"/>
      <c r="Q350" s="57"/>
      <c r="R350" s="57"/>
      <c r="S350" s="57"/>
      <c r="T350" s="57"/>
      <c r="U350" s="57"/>
      <c r="V350" s="57"/>
      <c r="W350" s="57"/>
      <c r="X350" s="57"/>
      <c r="Y350" s="57"/>
    </row>
    <row r="351" spans="1:25" ht="16.5" customHeight="1" x14ac:dyDescent="0.2">
      <c r="A351" s="23"/>
      <c r="B351" s="23"/>
      <c r="C351" s="58"/>
      <c r="D351" s="58"/>
      <c r="E351" s="19"/>
      <c r="F351" s="346"/>
      <c r="G351" s="347"/>
      <c r="H351" s="347"/>
      <c r="I351" s="347"/>
      <c r="J351" s="8"/>
      <c r="K351" s="57"/>
      <c r="L351" s="57"/>
      <c r="M351" s="57"/>
      <c r="N351" s="57"/>
      <c r="O351" s="57"/>
      <c r="P351" s="57"/>
      <c r="Q351" s="57"/>
      <c r="R351" s="57"/>
      <c r="S351" s="57"/>
      <c r="T351" s="57"/>
      <c r="U351" s="57"/>
      <c r="V351" s="57"/>
      <c r="W351" s="57"/>
      <c r="X351" s="57"/>
      <c r="Y351" s="57"/>
    </row>
    <row r="352" spans="1:25" ht="16.5" customHeight="1" x14ac:dyDescent="0.2">
      <c r="A352" s="23"/>
      <c r="B352" s="23"/>
      <c r="C352" s="58"/>
      <c r="D352" s="58"/>
      <c r="E352" s="19"/>
      <c r="F352" s="346"/>
      <c r="G352" s="347"/>
      <c r="H352" s="347"/>
      <c r="I352" s="347"/>
      <c r="J352" s="8"/>
      <c r="K352" s="57"/>
      <c r="L352" s="57"/>
      <c r="M352" s="57"/>
      <c r="N352" s="57"/>
      <c r="O352" s="57"/>
      <c r="P352" s="57"/>
      <c r="Q352" s="57"/>
      <c r="R352" s="57"/>
      <c r="S352" s="57"/>
      <c r="T352" s="57"/>
      <c r="U352" s="57"/>
      <c r="V352" s="57"/>
      <c r="W352" s="57"/>
      <c r="X352" s="57"/>
      <c r="Y352" s="57"/>
    </row>
    <row r="353" spans="1:25" ht="16.5" customHeight="1" x14ac:dyDescent="0.2">
      <c r="A353" s="23"/>
      <c r="B353" s="23"/>
      <c r="C353" s="58"/>
      <c r="D353" s="58"/>
      <c r="E353" s="19"/>
      <c r="F353" s="346"/>
      <c r="G353" s="347"/>
      <c r="H353" s="347"/>
      <c r="I353" s="347"/>
      <c r="J353" s="8"/>
      <c r="K353" s="57"/>
      <c r="L353" s="57"/>
      <c r="M353" s="57"/>
      <c r="N353" s="57"/>
      <c r="O353" s="57"/>
      <c r="P353" s="57"/>
      <c r="Q353" s="57"/>
      <c r="R353" s="57"/>
      <c r="S353" s="57"/>
      <c r="T353" s="57"/>
      <c r="U353" s="57"/>
      <c r="V353" s="57"/>
      <c r="W353" s="57"/>
      <c r="X353" s="57"/>
      <c r="Y353" s="57"/>
    </row>
    <row r="354" spans="1:25" ht="16.5" customHeight="1" x14ac:dyDescent="0.2">
      <c r="A354" s="23"/>
      <c r="B354" s="23"/>
      <c r="C354" s="58"/>
      <c r="D354" s="58"/>
      <c r="E354" s="19"/>
      <c r="F354" s="279"/>
      <c r="G354" s="347"/>
      <c r="H354" s="347"/>
      <c r="I354" s="347"/>
      <c r="J354" s="8"/>
      <c r="K354" s="57"/>
      <c r="L354" s="57"/>
      <c r="M354" s="57"/>
      <c r="N354" s="57"/>
      <c r="O354" s="57"/>
      <c r="P354" s="57"/>
      <c r="Q354" s="57"/>
      <c r="R354" s="57"/>
      <c r="S354" s="57"/>
      <c r="T354" s="57"/>
      <c r="U354" s="57"/>
      <c r="V354" s="57"/>
      <c r="W354" s="57"/>
      <c r="X354" s="57"/>
      <c r="Y354" s="57"/>
    </row>
    <row r="355" spans="1:25" ht="16.5" customHeight="1" x14ac:dyDescent="0.2">
      <c r="A355" s="23"/>
      <c r="B355" s="23"/>
      <c r="C355" s="58"/>
      <c r="D355" s="58"/>
      <c r="E355" s="19"/>
      <c r="F355" s="346"/>
      <c r="G355" s="347"/>
      <c r="H355" s="347"/>
      <c r="I355" s="347"/>
      <c r="J355" s="8"/>
      <c r="K355" s="57"/>
      <c r="L355" s="57"/>
      <c r="M355" s="57"/>
      <c r="N355" s="57"/>
      <c r="O355" s="57"/>
      <c r="P355" s="57"/>
      <c r="Q355" s="57"/>
      <c r="R355" s="57"/>
      <c r="S355" s="57"/>
      <c r="T355" s="57"/>
      <c r="U355" s="57"/>
      <c r="V355" s="57"/>
      <c r="W355" s="57"/>
      <c r="X355" s="57"/>
      <c r="Y355" s="57"/>
    </row>
    <row r="356" spans="1:25" ht="16.5" customHeight="1" x14ac:dyDescent="0.2">
      <c r="A356" s="23"/>
      <c r="B356" s="23"/>
      <c r="C356" s="58"/>
      <c r="D356" s="58"/>
      <c r="E356" s="19"/>
      <c r="F356" s="346"/>
      <c r="G356" s="347"/>
      <c r="H356" s="347"/>
      <c r="I356" s="347"/>
      <c r="J356" s="8"/>
      <c r="K356" s="57"/>
      <c r="L356" s="57"/>
      <c r="M356" s="57"/>
      <c r="N356" s="57"/>
      <c r="O356" s="57"/>
      <c r="P356" s="57"/>
      <c r="Q356" s="57"/>
      <c r="R356" s="57"/>
      <c r="S356" s="57"/>
      <c r="T356" s="57"/>
      <c r="U356" s="57"/>
      <c r="V356" s="57"/>
      <c r="W356" s="57"/>
      <c r="X356" s="57"/>
      <c r="Y356" s="57"/>
    </row>
    <row r="357" spans="1:25" ht="16.5" customHeight="1" x14ac:dyDescent="0.2">
      <c r="A357" s="23"/>
      <c r="B357" s="23"/>
      <c r="C357" s="58"/>
      <c r="D357" s="58"/>
      <c r="E357" s="19"/>
      <c r="F357" s="346"/>
      <c r="G357" s="347"/>
      <c r="H357" s="347"/>
      <c r="I357" s="347"/>
      <c r="J357" s="8"/>
      <c r="K357" s="57"/>
      <c r="L357" s="57"/>
      <c r="M357" s="57"/>
      <c r="N357" s="57"/>
      <c r="O357" s="57"/>
      <c r="P357" s="57"/>
      <c r="Q357" s="57"/>
      <c r="R357" s="57"/>
      <c r="S357" s="57"/>
      <c r="T357" s="57"/>
      <c r="U357" s="57"/>
      <c r="V357" s="57"/>
      <c r="W357" s="57"/>
      <c r="X357" s="57"/>
      <c r="Y357" s="57"/>
    </row>
    <row r="358" spans="1:25" ht="16.5" customHeight="1" x14ac:dyDescent="0.2">
      <c r="A358" s="23"/>
      <c r="B358" s="23"/>
      <c r="C358" s="58"/>
      <c r="D358" s="58"/>
      <c r="E358" s="19"/>
      <c r="F358" s="279"/>
      <c r="G358" s="347"/>
      <c r="H358" s="347"/>
      <c r="I358" s="347"/>
      <c r="J358" s="8"/>
      <c r="K358" s="57"/>
      <c r="L358" s="57"/>
      <c r="M358" s="57"/>
      <c r="N358" s="57"/>
      <c r="O358" s="57"/>
      <c r="P358" s="57"/>
      <c r="Q358" s="57"/>
      <c r="R358" s="57"/>
      <c r="S358" s="57"/>
      <c r="T358" s="57"/>
      <c r="U358" s="57"/>
      <c r="V358" s="57"/>
      <c r="W358" s="57"/>
      <c r="X358" s="57"/>
      <c r="Y358" s="57"/>
    </row>
    <row r="359" spans="1:25" ht="16.5" customHeight="1" x14ac:dyDescent="0.2">
      <c r="A359" s="23"/>
      <c r="B359" s="23"/>
      <c r="C359" s="58"/>
      <c r="D359" s="58"/>
      <c r="E359" s="19"/>
      <c r="F359" s="279"/>
      <c r="G359" s="347"/>
      <c r="H359" s="347"/>
      <c r="I359" s="347"/>
      <c r="J359" s="8"/>
      <c r="K359" s="57"/>
      <c r="L359" s="57"/>
      <c r="M359" s="57"/>
      <c r="N359" s="57"/>
      <c r="O359" s="57"/>
      <c r="P359" s="57"/>
      <c r="Q359" s="57"/>
      <c r="R359" s="57"/>
      <c r="S359" s="57"/>
      <c r="T359" s="57"/>
      <c r="U359" s="57"/>
      <c r="V359" s="57"/>
      <c r="W359" s="57"/>
      <c r="X359" s="57"/>
      <c r="Y359" s="57"/>
    </row>
    <row r="360" spans="1:25" ht="16.5" customHeight="1" x14ac:dyDescent="0.2">
      <c r="A360" s="23"/>
      <c r="B360" s="23"/>
      <c r="C360" s="58"/>
      <c r="D360" s="58"/>
      <c r="E360" s="19"/>
      <c r="F360" s="279"/>
      <c r="G360" s="347"/>
      <c r="H360" s="347"/>
      <c r="I360" s="347"/>
      <c r="J360" s="8"/>
      <c r="K360" s="57"/>
      <c r="L360" s="57"/>
      <c r="M360" s="57"/>
      <c r="N360" s="57"/>
      <c r="O360" s="57"/>
      <c r="P360" s="57"/>
      <c r="Q360" s="57"/>
      <c r="R360" s="57"/>
      <c r="S360" s="57"/>
      <c r="T360" s="57"/>
      <c r="U360" s="57"/>
      <c r="V360" s="57"/>
      <c r="W360" s="57"/>
      <c r="X360" s="57"/>
      <c r="Y360" s="57"/>
    </row>
    <row r="361" spans="1:25" ht="16.5" customHeight="1" x14ac:dyDescent="0.2">
      <c r="A361" s="23"/>
      <c r="B361" s="23"/>
      <c r="C361" s="58"/>
      <c r="D361" s="58"/>
      <c r="E361" s="19"/>
      <c r="F361" s="279"/>
      <c r="G361" s="347"/>
      <c r="H361" s="347"/>
      <c r="I361" s="347"/>
      <c r="J361" s="8"/>
      <c r="K361" s="57"/>
      <c r="L361" s="57"/>
      <c r="M361" s="57"/>
      <c r="N361" s="57"/>
      <c r="O361" s="57"/>
      <c r="P361" s="57"/>
      <c r="Q361" s="57"/>
      <c r="R361" s="57"/>
      <c r="S361" s="57"/>
      <c r="T361" s="57"/>
      <c r="U361" s="57"/>
      <c r="V361" s="57"/>
      <c r="W361" s="57"/>
      <c r="X361" s="57"/>
      <c r="Y361" s="57"/>
    </row>
    <row r="362" spans="1:25" ht="16.5" customHeight="1" x14ac:dyDescent="0.2">
      <c r="A362" s="23"/>
      <c r="B362" s="23"/>
      <c r="C362" s="58"/>
      <c r="D362" s="58"/>
      <c r="E362" s="19"/>
      <c r="F362" s="279"/>
      <c r="G362" s="347"/>
      <c r="H362" s="347"/>
      <c r="I362" s="347"/>
      <c r="J362" s="8"/>
      <c r="K362" s="57"/>
      <c r="L362" s="57"/>
      <c r="M362" s="57"/>
      <c r="N362" s="57"/>
      <c r="O362" s="57"/>
      <c r="P362" s="57"/>
      <c r="Q362" s="57"/>
      <c r="R362" s="57"/>
      <c r="S362" s="57"/>
      <c r="T362" s="57"/>
      <c r="U362" s="57"/>
      <c r="V362" s="57"/>
      <c r="W362" s="57"/>
      <c r="X362" s="57"/>
      <c r="Y362" s="57"/>
    </row>
    <row r="363" spans="1:25" ht="16.5" customHeight="1" x14ac:dyDescent="0.2">
      <c r="A363" s="23"/>
      <c r="B363" s="23"/>
      <c r="C363" s="58"/>
      <c r="D363" s="58"/>
      <c r="E363" s="19"/>
      <c r="F363" s="279"/>
      <c r="G363" s="347"/>
      <c r="H363" s="347"/>
      <c r="I363" s="347"/>
      <c r="J363" s="8"/>
      <c r="K363" s="57"/>
      <c r="L363" s="57"/>
      <c r="M363" s="57"/>
      <c r="N363" s="57"/>
      <c r="O363" s="57"/>
      <c r="P363" s="57"/>
      <c r="Q363" s="57"/>
      <c r="R363" s="57"/>
      <c r="S363" s="57"/>
      <c r="T363" s="57"/>
      <c r="U363" s="57"/>
      <c r="V363" s="57"/>
      <c r="W363" s="57"/>
      <c r="X363" s="57"/>
      <c r="Y363" s="57"/>
    </row>
    <row r="364" spans="1:25" ht="16.5" customHeight="1" x14ac:dyDescent="0.2">
      <c r="A364" s="23"/>
      <c r="B364" s="23"/>
      <c r="C364" s="58"/>
      <c r="D364" s="58"/>
      <c r="E364" s="19"/>
      <c r="F364" s="279"/>
      <c r="G364" s="347"/>
      <c r="H364" s="347"/>
      <c r="I364" s="347"/>
      <c r="J364" s="8"/>
      <c r="K364" s="57"/>
      <c r="L364" s="57"/>
      <c r="M364" s="57"/>
      <c r="N364" s="57"/>
      <c r="O364" s="57"/>
      <c r="P364" s="57"/>
      <c r="Q364" s="57"/>
      <c r="R364" s="57"/>
      <c r="S364" s="57"/>
      <c r="T364" s="57"/>
      <c r="U364" s="57"/>
      <c r="V364" s="57"/>
      <c r="W364" s="57"/>
      <c r="X364" s="57"/>
      <c r="Y364" s="57"/>
    </row>
    <row r="365" spans="1:25" ht="16.5" customHeight="1" x14ac:dyDescent="0.2">
      <c r="A365" s="23"/>
      <c r="B365" s="23"/>
      <c r="C365" s="58"/>
      <c r="D365" s="58"/>
      <c r="E365" s="19"/>
      <c r="F365" s="279"/>
      <c r="G365" s="347"/>
      <c r="H365" s="347"/>
      <c r="I365" s="347"/>
      <c r="J365" s="8"/>
      <c r="K365" s="57"/>
      <c r="L365" s="57"/>
      <c r="M365" s="57"/>
      <c r="N365" s="57"/>
      <c r="O365" s="57"/>
      <c r="P365" s="57"/>
      <c r="Q365" s="57"/>
      <c r="R365" s="57"/>
      <c r="S365" s="57"/>
      <c r="T365" s="57"/>
      <c r="U365" s="57"/>
      <c r="V365" s="57"/>
      <c r="W365" s="57"/>
      <c r="X365" s="57"/>
      <c r="Y365" s="57"/>
    </row>
    <row r="366" spans="1:25" ht="16.5" customHeight="1" x14ac:dyDescent="0.2">
      <c r="A366" s="23"/>
      <c r="B366" s="23"/>
      <c r="C366" s="58"/>
      <c r="D366" s="58"/>
      <c r="E366" s="19"/>
      <c r="F366" s="279"/>
      <c r="G366" s="347"/>
      <c r="H366" s="347"/>
      <c r="I366" s="347"/>
      <c r="J366" s="8"/>
      <c r="K366" s="57"/>
      <c r="L366" s="57"/>
      <c r="M366" s="57"/>
      <c r="N366" s="57"/>
      <c r="O366" s="57"/>
      <c r="P366" s="57"/>
      <c r="Q366" s="57"/>
      <c r="R366" s="57"/>
      <c r="S366" s="57"/>
      <c r="T366" s="57"/>
      <c r="U366" s="57"/>
      <c r="V366" s="57"/>
      <c r="W366" s="57"/>
      <c r="X366" s="57"/>
      <c r="Y366" s="57"/>
    </row>
    <row r="367" spans="1:25" ht="16.5" customHeight="1" x14ac:dyDescent="0.2">
      <c r="A367" s="23"/>
      <c r="B367" s="23"/>
      <c r="C367" s="58"/>
      <c r="D367" s="58"/>
      <c r="E367" s="19"/>
      <c r="F367" s="279"/>
      <c r="G367" s="347"/>
      <c r="H367" s="347"/>
      <c r="I367" s="347"/>
      <c r="J367" s="8"/>
      <c r="K367" s="57"/>
      <c r="L367" s="57"/>
      <c r="M367" s="57"/>
      <c r="N367" s="57"/>
      <c r="O367" s="57"/>
      <c r="P367" s="57"/>
      <c r="Q367" s="57"/>
      <c r="R367" s="57"/>
      <c r="S367" s="57"/>
      <c r="T367" s="57"/>
      <c r="U367" s="57"/>
      <c r="V367" s="57"/>
      <c r="W367" s="57"/>
      <c r="X367" s="57"/>
      <c r="Y367" s="57"/>
    </row>
    <row r="368" spans="1:25" ht="16.5" customHeight="1" x14ac:dyDescent="0.2">
      <c r="A368" s="23"/>
      <c r="B368" s="23"/>
      <c r="C368" s="58"/>
      <c r="D368" s="58"/>
      <c r="E368" s="19"/>
      <c r="F368" s="279"/>
      <c r="G368" s="347"/>
      <c r="H368" s="347"/>
      <c r="I368" s="347"/>
      <c r="J368" s="8"/>
      <c r="K368" s="57"/>
      <c r="L368" s="57"/>
      <c r="M368" s="57"/>
      <c r="N368" s="57"/>
      <c r="O368" s="57"/>
      <c r="P368" s="57"/>
      <c r="Q368" s="57"/>
      <c r="R368" s="57"/>
      <c r="S368" s="57"/>
      <c r="T368" s="57"/>
      <c r="U368" s="57"/>
      <c r="V368" s="57"/>
      <c r="W368" s="57"/>
      <c r="X368" s="57"/>
      <c r="Y368" s="57"/>
    </row>
    <row r="369" spans="1:25" ht="16.5" customHeight="1" x14ac:dyDescent="0.2">
      <c r="A369" s="23"/>
      <c r="B369" s="23"/>
      <c r="C369" s="58"/>
      <c r="D369" s="58"/>
      <c r="E369" s="19"/>
      <c r="F369" s="279"/>
      <c r="G369" s="347"/>
      <c r="H369" s="347"/>
      <c r="I369" s="347"/>
      <c r="J369" s="8"/>
      <c r="K369" s="57"/>
      <c r="L369" s="57"/>
      <c r="M369" s="57"/>
      <c r="N369" s="57"/>
      <c r="O369" s="57"/>
      <c r="P369" s="57"/>
      <c r="Q369" s="57"/>
      <c r="R369" s="57"/>
      <c r="S369" s="57"/>
      <c r="T369" s="57"/>
      <c r="U369" s="57"/>
      <c r="V369" s="57"/>
      <c r="W369" s="57"/>
      <c r="X369" s="57"/>
      <c r="Y369" s="57"/>
    </row>
    <row r="370" spans="1:25" ht="16.5" customHeight="1" x14ac:dyDescent="0.2">
      <c r="A370" s="23"/>
      <c r="B370" s="23"/>
      <c r="C370" s="58"/>
      <c r="D370" s="58"/>
      <c r="E370" s="19"/>
      <c r="F370" s="279"/>
      <c r="G370" s="347"/>
      <c r="H370" s="347"/>
      <c r="I370" s="347"/>
      <c r="J370" s="8"/>
      <c r="K370" s="57"/>
      <c r="L370" s="57"/>
      <c r="M370" s="57"/>
      <c r="N370" s="57"/>
      <c r="O370" s="57"/>
      <c r="P370" s="57"/>
      <c r="Q370" s="57"/>
      <c r="R370" s="57"/>
      <c r="S370" s="57"/>
      <c r="T370" s="57"/>
      <c r="U370" s="57"/>
      <c r="V370" s="57"/>
      <c r="W370" s="57"/>
      <c r="X370" s="57"/>
      <c r="Y370" s="57"/>
    </row>
    <row r="371" spans="1:25" ht="16.5" customHeight="1" x14ac:dyDescent="0.2">
      <c r="A371" s="23"/>
      <c r="B371" s="23"/>
      <c r="C371" s="58"/>
      <c r="D371" s="58"/>
      <c r="E371" s="19"/>
      <c r="F371" s="279"/>
      <c r="G371" s="347"/>
      <c r="H371" s="347"/>
      <c r="I371" s="347"/>
      <c r="J371" s="8"/>
      <c r="K371" s="57"/>
      <c r="L371" s="57"/>
      <c r="M371" s="57"/>
      <c r="N371" s="57"/>
      <c r="O371" s="57"/>
      <c r="P371" s="57"/>
      <c r="Q371" s="57"/>
      <c r="R371" s="57"/>
      <c r="S371" s="57"/>
      <c r="T371" s="57"/>
      <c r="U371" s="57"/>
      <c r="V371" s="57"/>
      <c r="W371" s="57"/>
      <c r="X371" s="57"/>
      <c r="Y371" s="57"/>
    </row>
    <row r="372" spans="1:25" ht="16.5" customHeight="1" x14ac:dyDescent="0.2">
      <c r="A372" s="23"/>
      <c r="B372" s="23"/>
      <c r="C372" s="58"/>
      <c r="D372" s="58"/>
      <c r="E372" s="19"/>
      <c r="F372" s="279"/>
      <c r="G372" s="347"/>
      <c r="H372" s="347"/>
      <c r="I372" s="347"/>
      <c r="J372" s="8"/>
      <c r="K372" s="57"/>
      <c r="L372" s="57"/>
      <c r="M372" s="57"/>
      <c r="N372" s="57"/>
      <c r="O372" s="57"/>
      <c r="P372" s="57"/>
      <c r="Q372" s="57"/>
      <c r="R372" s="57"/>
      <c r="S372" s="57"/>
      <c r="T372" s="57"/>
      <c r="U372" s="57"/>
      <c r="V372" s="57"/>
      <c r="W372" s="57"/>
      <c r="X372" s="57"/>
      <c r="Y372" s="57"/>
    </row>
    <row r="373" spans="1:25" ht="16.5" customHeight="1" x14ac:dyDescent="0.2">
      <c r="A373" s="23"/>
      <c r="B373" s="23"/>
      <c r="C373" s="58"/>
      <c r="D373" s="58"/>
      <c r="E373" s="19"/>
      <c r="F373" s="279"/>
      <c r="G373" s="347"/>
      <c r="H373" s="347"/>
      <c r="I373" s="347"/>
      <c r="J373" s="8"/>
      <c r="K373" s="57"/>
      <c r="L373" s="57"/>
      <c r="M373" s="57"/>
      <c r="N373" s="57"/>
      <c r="O373" s="57"/>
      <c r="P373" s="57"/>
      <c r="Q373" s="57"/>
      <c r="R373" s="57"/>
      <c r="S373" s="57"/>
      <c r="T373" s="57"/>
      <c r="U373" s="57"/>
      <c r="V373" s="57"/>
      <c r="W373" s="57"/>
      <c r="X373" s="57"/>
      <c r="Y373" s="57"/>
    </row>
    <row r="374" spans="1:25" ht="16.5" customHeight="1" x14ac:dyDescent="0.2">
      <c r="A374" s="23"/>
      <c r="B374" s="23"/>
      <c r="C374" s="58"/>
      <c r="D374" s="58"/>
      <c r="E374" s="19"/>
      <c r="F374" s="279"/>
      <c r="G374" s="347"/>
      <c r="H374" s="347"/>
      <c r="I374" s="347"/>
      <c r="J374" s="8"/>
      <c r="K374" s="57"/>
      <c r="L374" s="57"/>
      <c r="M374" s="57"/>
      <c r="N374" s="57"/>
      <c r="O374" s="57"/>
      <c r="P374" s="57"/>
      <c r="Q374" s="57"/>
      <c r="R374" s="57"/>
      <c r="S374" s="57"/>
      <c r="T374" s="57"/>
      <c r="U374" s="57"/>
      <c r="V374" s="57"/>
      <c r="W374" s="57"/>
      <c r="X374" s="57"/>
      <c r="Y374" s="57"/>
    </row>
    <row r="375" spans="1:25" ht="16.5" customHeight="1" x14ac:dyDescent="0.2">
      <c r="A375" s="23"/>
      <c r="B375" s="23"/>
      <c r="C375" s="58"/>
      <c r="D375" s="58"/>
      <c r="E375" s="19"/>
      <c r="F375" s="346"/>
      <c r="G375" s="347"/>
      <c r="H375" s="347"/>
      <c r="I375" s="347"/>
      <c r="J375" s="8"/>
      <c r="K375" s="57"/>
      <c r="L375" s="57"/>
      <c r="M375" s="57"/>
      <c r="N375" s="57"/>
      <c r="O375" s="57"/>
      <c r="P375" s="57"/>
      <c r="Q375" s="57"/>
      <c r="R375" s="57"/>
      <c r="S375" s="57"/>
      <c r="T375" s="57"/>
      <c r="U375" s="57"/>
      <c r="V375" s="57"/>
      <c r="W375" s="57"/>
      <c r="X375" s="57"/>
      <c r="Y375" s="57"/>
    </row>
    <row r="376" spans="1:25" ht="16.5" customHeight="1" x14ac:dyDescent="0.2">
      <c r="A376" s="23"/>
      <c r="B376" s="23"/>
      <c r="C376" s="58"/>
      <c r="D376" s="58"/>
      <c r="E376" s="19"/>
      <c r="F376" s="346"/>
      <c r="G376" s="347"/>
      <c r="H376" s="347"/>
      <c r="I376" s="347"/>
      <c r="J376" s="8"/>
      <c r="K376" s="57"/>
      <c r="L376" s="57"/>
      <c r="M376" s="57"/>
      <c r="N376" s="57"/>
      <c r="O376" s="57"/>
      <c r="P376" s="57"/>
      <c r="Q376" s="57"/>
      <c r="R376" s="57"/>
      <c r="S376" s="57"/>
      <c r="T376" s="57"/>
      <c r="U376" s="57"/>
      <c r="V376" s="57"/>
      <c r="W376" s="57"/>
      <c r="X376" s="57"/>
      <c r="Y376" s="57"/>
    </row>
    <row r="377" spans="1:25" ht="16.5" customHeight="1" x14ac:dyDescent="0.2">
      <c r="A377" s="23"/>
      <c r="B377" s="23"/>
      <c r="C377" s="58"/>
      <c r="D377" s="58"/>
      <c r="E377" s="19"/>
      <c r="F377" s="346"/>
      <c r="G377" s="347"/>
      <c r="H377" s="347"/>
      <c r="I377" s="347"/>
      <c r="J377" s="8"/>
      <c r="K377" s="57"/>
      <c r="L377" s="57"/>
      <c r="M377" s="57"/>
      <c r="N377" s="57"/>
      <c r="O377" s="57"/>
      <c r="P377" s="57"/>
      <c r="Q377" s="57"/>
      <c r="R377" s="57"/>
      <c r="S377" s="57"/>
      <c r="T377" s="57"/>
      <c r="U377" s="57"/>
      <c r="V377" s="57"/>
      <c r="W377" s="57"/>
      <c r="X377" s="57"/>
      <c r="Y377" s="57"/>
    </row>
    <row r="378" spans="1:25" ht="16.5" customHeight="1" x14ac:dyDescent="0.2">
      <c r="A378" s="23"/>
      <c r="B378" s="23"/>
      <c r="C378" s="58"/>
      <c r="D378" s="58"/>
      <c r="E378" s="19"/>
      <c r="F378" s="346"/>
      <c r="G378" s="347"/>
      <c r="H378" s="347"/>
      <c r="I378" s="347"/>
      <c r="J378" s="8"/>
      <c r="K378" s="57"/>
      <c r="L378" s="57"/>
      <c r="M378" s="57"/>
      <c r="N378" s="57"/>
      <c r="O378" s="57"/>
      <c r="P378" s="57"/>
      <c r="Q378" s="57"/>
      <c r="R378" s="57"/>
      <c r="S378" s="57"/>
      <c r="T378" s="57"/>
      <c r="U378" s="57"/>
      <c r="V378" s="57"/>
      <c r="W378" s="57"/>
      <c r="X378" s="57"/>
      <c r="Y378" s="57"/>
    </row>
    <row r="379" spans="1:25" ht="16.5" customHeight="1" x14ac:dyDescent="0.2">
      <c r="A379" s="23"/>
      <c r="B379" s="23"/>
      <c r="C379" s="58"/>
      <c r="D379" s="58"/>
      <c r="E379" s="19"/>
      <c r="F379" s="346"/>
      <c r="G379" s="347"/>
      <c r="H379" s="347"/>
      <c r="I379" s="347"/>
      <c r="J379" s="8"/>
      <c r="K379" s="57"/>
      <c r="L379" s="57"/>
      <c r="M379" s="57"/>
      <c r="N379" s="57"/>
      <c r="O379" s="57"/>
      <c r="P379" s="57"/>
      <c r="Q379" s="57"/>
      <c r="R379" s="57"/>
      <c r="S379" s="57"/>
      <c r="T379" s="57"/>
      <c r="U379" s="57"/>
      <c r="V379" s="57"/>
      <c r="W379" s="57"/>
      <c r="X379" s="57"/>
      <c r="Y379" s="57"/>
    </row>
    <row r="380" spans="1:25" ht="16.5" customHeight="1" x14ac:dyDescent="0.2">
      <c r="A380" s="23"/>
      <c r="B380" s="23"/>
      <c r="C380" s="58"/>
      <c r="D380" s="58"/>
      <c r="E380" s="19"/>
      <c r="F380" s="346"/>
      <c r="G380" s="347"/>
      <c r="H380" s="347"/>
      <c r="I380" s="347"/>
      <c r="J380" s="8"/>
      <c r="K380" s="57"/>
      <c r="L380" s="57"/>
      <c r="M380" s="57"/>
      <c r="N380" s="57"/>
      <c r="O380" s="57"/>
      <c r="P380" s="57"/>
      <c r="Q380" s="57"/>
      <c r="R380" s="57"/>
      <c r="S380" s="57"/>
      <c r="T380" s="57"/>
      <c r="U380" s="57"/>
      <c r="V380" s="57"/>
      <c r="W380" s="57"/>
      <c r="X380" s="57"/>
      <c r="Y380" s="57"/>
    </row>
    <row r="381" spans="1:25" ht="16.5" customHeight="1" x14ac:dyDescent="0.2">
      <c r="A381" s="23"/>
      <c r="B381" s="23"/>
      <c r="C381" s="58"/>
      <c r="D381" s="58"/>
      <c r="E381" s="19"/>
      <c r="F381" s="346"/>
      <c r="G381" s="347"/>
      <c r="H381" s="347"/>
      <c r="I381" s="347"/>
      <c r="J381" s="8"/>
      <c r="K381" s="57"/>
      <c r="L381" s="57"/>
      <c r="M381" s="57"/>
      <c r="N381" s="57"/>
      <c r="O381" s="57"/>
      <c r="P381" s="57"/>
      <c r="Q381" s="57"/>
      <c r="R381" s="57"/>
      <c r="S381" s="57"/>
      <c r="T381" s="57"/>
      <c r="U381" s="57"/>
      <c r="V381" s="57"/>
      <c r="W381" s="57"/>
      <c r="X381" s="57"/>
      <c r="Y381" s="57"/>
    </row>
    <row r="382" spans="1:25" ht="16.5" customHeight="1" x14ac:dyDescent="0.2">
      <c r="A382" s="23"/>
      <c r="B382" s="23"/>
      <c r="C382" s="58"/>
      <c r="D382" s="58"/>
      <c r="E382" s="19"/>
      <c r="F382" s="346"/>
      <c r="G382" s="347"/>
      <c r="H382" s="347"/>
      <c r="I382" s="347"/>
      <c r="J382" s="8"/>
      <c r="K382" s="57"/>
      <c r="L382" s="57"/>
      <c r="M382" s="57"/>
      <c r="N382" s="57"/>
      <c r="O382" s="57"/>
      <c r="P382" s="57"/>
      <c r="Q382" s="57"/>
      <c r="R382" s="57"/>
      <c r="S382" s="57"/>
      <c r="T382" s="57"/>
      <c r="U382" s="57"/>
      <c r="V382" s="57"/>
      <c r="W382" s="57"/>
      <c r="X382" s="57"/>
      <c r="Y382" s="57"/>
    </row>
    <row r="383" spans="1:25" ht="16.5" customHeight="1" x14ac:dyDescent="0.2">
      <c r="A383" s="23"/>
      <c r="B383" s="23"/>
      <c r="C383" s="58"/>
      <c r="D383" s="58"/>
      <c r="E383" s="19"/>
      <c r="F383" s="346"/>
      <c r="G383" s="347"/>
      <c r="H383" s="347"/>
      <c r="I383" s="347"/>
      <c r="J383" s="8"/>
      <c r="K383" s="57"/>
      <c r="L383" s="57"/>
      <c r="M383" s="57"/>
      <c r="N383" s="57"/>
      <c r="O383" s="57"/>
      <c r="P383" s="57"/>
      <c r="Q383" s="57"/>
      <c r="R383" s="57"/>
      <c r="S383" s="57"/>
      <c r="T383" s="57"/>
      <c r="U383" s="57"/>
      <c r="V383" s="57"/>
      <c r="W383" s="57"/>
      <c r="X383" s="57"/>
      <c r="Y383" s="57"/>
    </row>
    <row r="384" spans="1:25" ht="16.5" customHeight="1" x14ac:dyDescent="0.2">
      <c r="A384" s="23"/>
      <c r="B384" s="23"/>
      <c r="C384" s="58"/>
      <c r="D384" s="58"/>
      <c r="E384" s="19"/>
      <c r="F384" s="346"/>
      <c r="G384" s="347"/>
      <c r="H384" s="347"/>
      <c r="I384" s="347"/>
      <c r="J384" s="8"/>
      <c r="K384" s="57"/>
      <c r="L384" s="57"/>
      <c r="M384" s="57"/>
      <c r="N384" s="57"/>
      <c r="O384" s="57"/>
      <c r="P384" s="57"/>
      <c r="Q384" s="57"/>
      <c r="R384" s="57"/>
      <c r="S384" s="57"/>
      <c r="T384" s="57"/>
      <c r="U384" s="57"/>
      <c r="V384" s="57"/>
      <c r="W384" s="57"/>
      <c r="X384" s="57"/>
      <c r="Y384" s="57"/>
    </row>
    <row r="385" spans="1:25" ht="16.5" customHeight="1" x14ac:dyDescent="0.2">
      <c r="A385" s="23"/>
      <c r="B385" s="23"/>
      <c r="C385" s="58"/>
      <c r="D385" s="58"/>
      <c r="E385" s="19"/>
      <c r="F385" s="279"/>
      <c r="G385" s="347"/>
      <c r="H385" s="347"/>
      <c r="I385" s="347"/>
      <c r="J385" s="8"/>
      <c r="K385" s="57"/>
      <c r="L385" s="57"/>
      <c r="M385" s="57"/>
      <c r="N385" s="57"/>
      <c r="O385" s="57"/>
      <c r="P385" s="57"/>
      <c r="Q385" s="57"/>
      <c r="R385" s="57"/>
      <c r="S385" s="57"/>
      <c r="T385" s="57"/>
      <c r="U385" s="57"/>
      <c r="V385" s="57"/>
      <c r="W385" s="57"/>
      <c r="X385" s="57"/>
      <c r="Y385" s="57"/>
    </row>
    <row r="386" spans="1:25" ht="16.5" customHeight="1" x14ac:dyDescent="0.2">
      <c r="A386" s="23"/>
      <c r="B386" s="23"/>
      <c r="C386" s="58"/>
      <c r="D386" s="58"/>
      <c r="E386" s="19"/>
      <c r="F386" s="346"/>
      <c r="G386" s="347"/>
      <c r="H386" s="347"/>
      <c r="I386" s="347"/>
      <c r="J386" s="8"/>
      <c r="K386" s="57"/>
      <c r="L386" s="57"/>
      <c r="M386" s="57"/>
      <c r="N386" s="57"/>
      <c r="O386" s="57"/>
      <c r="P386" s="57"/>
      <c r="Q386" s="57"/>
      <c r="R386" s="57"/>
      <c r="S386" s="57"/>
      <c r="T386" s="57"/>
      <c r="U386" s="57"/>
      <c r="V386" s="57"/>
      <c r="W386" s="57"/>
      <c r="X386" s="57"/>
      <c r="Y386" s="57"/>
    </row>
    <row r="387" spans="1:25" ht="16.5" customHeight="1" x14ac:dyDescent="0.2">
      <c r="A387" s="23"/>
      <c r="B387" s="23"/>
      <c r="C387" s="58"/>
      <c r="D387" s="58"/>
      <c r="E387" s="19"/>
      <c r="F387" s="346"/>
      <c r="G387" s="347"/>
      <c r="H387" s="347"/>
      <c r="I387" s="347"/>
      <c r="J387" s="8"/>
      <c r="K387" s="57"/>
      <c r="L387" s="57"/>
      <c r="M387" s="57"/>
      <c r="N387" s="57"/>
      <c r="O387" s="57"/>
      <c r="P387" s="57"/>
      <c r="Q387" s="57"/>
      <c r="R387" s="57"/>
      <c r="S387" s="57"/>
      <c r="T387" s="57"/>
      <c r="U387" s="57"/>
      <c r="V387" s="57"/>
      <c r="W387" s="57"/>
      <c r="X387" s="57"/>
      <c r="Y387" s="57"/>
    </row>
    <row r="388" spans="1:25" ht="16.5" customHeight="1" x14ac:dyDescent="0.2">
      <c r="A388" s="23"/>
      <c r="B388" s="23"/>
      <c r="C388" s="58"/>
      <c r="D388" s="58"/>
      <c r="E388" s="19"/>
      <c r="F388" s="346"/>
      <c r="G388" s="347"/>
      <c r="H388" s="347"/>
      <c r="I388" s="347"/>
      <c r="J388" s="8"/>
      <c r="K388" s="57"/>
      <c r="L388" s="57"/>
      <c r="M388" s="57"/>
      <c r="N388" s="57"/>
      <c r="O388" s="57"/>
      <c r="P388" s="57"/>
      <c r="Q388" s="57"/>
      <c r="R388" s="57"/>
      <c r="S388" s="57"/>
      <c r="T388" s="57"/>
      <c r="U388" s="57"/>
      <c r="V388" s="57"/>
      <c r="W388" s="57"/>
      <c r="X388" s="57"/>
      <c r="Y388" s="57"/>
    </row>
    <row r="389" spans="1:25" ht="16.5" customHeight="1" x14ac:dyDescent="0.2">
      <c r="A389" s="23"/>
      <c r="B389" s="23"/>
      <c r="C389" s="58"/>
      <c r="D389" s="58"/>
      <c r="E389" s="19"/>
      <c r="F389" s="279"/>
      <c r="G389" s="347"/>
      <c r="H389" s="347"/>
      <c r="I389" s="347"/>
      <c r="J389" s="8"/>
      <c r="K389" s="57"/>
      <c r="L389" s="57"/>
      <c r="M389" s="57"/>
      <c r="N389" s="57"/>
      <c r="O389" s="57"/>
      <c r="P389" s="57"/>
      <c r="Q389" s="57"/>
      <c r="R389" s="57"/>
      <c r="S389" s="57"/>
      <c r="T389" s="57"/>
      <c r="U389" s="57"/>
      <c r="V389" s="57"/>
      <c r="W389" s="57"/>
      <c r="X389" s="57"/>
      <c r="Y389" s="57"/>
    </row>
    <row r="390" spans="1:25" ht="16.5" customHeight="1" x14ac:dyDescent="0.2">
      <c r="A390" s="23"/>
      <c r="B390" s="23"/>
      <c r="C390" s="58"/>
      <c r="D390" s="58"/>
      <c r="E390" s="19"/>
      <c r="F390" s="279"/>
      <c r="G390" s="347"/>
      <c r="H390" s="347"/>
      <c r="I390" s="347"/>
      <c r="J390" s="8"/>
      <c r="K390" s="57"/>
      <c r="L390" s="57"/>
      <c r="M390" s="57"/>
      <c r="N390" s="57"/>
      <c r="O390" s="57"/>
      <c r="P390" s="57"/>
      <c r="Q390" s="57"/>
      <c r="R390" s="57"/>
      <c r="S390" s="57"/>
      <c r="T390" s="57"/>
      <c r="U390" s="57"/>
      <c r="V390" s="57"/>
      <c r="W390" s="57"/>
      <c r="X390" s="57"/>
      <c r="Y390" s="57"/>
    </row>
    <row r="391" spans="1:25" ht="16.5" customHeight="1" x14ac:dyDescent="0.2">
      <c r="A391" s="23"/>
      <c r="B391" s="23"/>
      <c r="C391" s="58"/>
      <c r="D391" s="58"/>
      <c r="E391" s="19"/>
      <c r="F391" s="279"/>
      <c r="G391" s="347"/>
      <c r="H391" s="347"/>
      <c r="I391" s="347"/>
      <c r="J391" s="8"/>
      <c r="K391" s="57"/>
      <c r="L391" s="57"/>
      <c r="M391" s="57"/>
      <c r="N391" s="57"/>
      <c r="O391" s="57"/>
      <c r="P391" s="57"/>
      <c r="Q391" s="57"/>
      <c r="R391" s="57"/>
      <c r="S391" s="57"/>
      <c r="T391" s="57"/>
      <c r="U391" s="57"/>
      <c r="V391" s="57"/>
      <c r="W391" s="57"/>
      <c r="X391" s="57"/>
      <c r="Y391" s="57"/>
    </row>
    <row r="392" spans="1:25" ht="16.5" customHeight="1" x14ac:dyDescent="0.2">
      <c r="A392" s="23"/>
      <c r="B392" s="23"/>
      <c r="C392" s="58"/>
      <c r="D392" s="58"/>
      <c r="E392" s="19"/>
      <c r="F392" s="279"/>
      <c r="G392" s="347"/>
      <c r="H392" s="347"/>
      <c r="I392" s="347"/>
      <c r="J392" s="8"/>
      <c r="K392" s="57"/>
      <c r="L392" s="57"/>
      <c r="M392" s="57"/>
      <c r="N392" s="57"/>
      <c r="O392" s="57"/>
      <c r="P392" s="57"/>
      <c r="Q392" s="57"/>
      <c r="R392" s="57"/>
      <c r="S392" s="57"/>
      <c r="T392" s="57"/>
      <c r="U392" s="57"/>
      <c r="V392" s="57"/>
      <c r="W392" s="57"/>
      <c r="X392" s="57"/>
      <c r="Y392" s="57"/>
    </row>
    <row r="393" spans="1:25" ht="16.5" customHeight="1" x14ac:dyDescent="0.2">
      <c r="A393" s="23"/>
      <c r="B393" s="23"/>
      <c r="C393" s="58"/>
      <c r="D393" s="58"/>
      <c r="E393" s="19"/>
      <c r="F393" s="279"/>
      <c r="G393" s="347"/>
      <c r="H393" s="347"/>
      <c r="I393" s="347"/>
      <c r="J393" s="8"/>
      <c r="K393" s="57"/>
      <c r="L393" s="57"/>
      <c r="M393" s="57"/>
      <c r="N393" s="57"/>
      <c r="O393" s="57"/>
      <c r="P393" s="57"/>
      <c r="Q393" s="57"/>
      <c r="R393" s="57"/>
      <c r="S393" s="57"/>
      <c r="T393" s="57"/>
      <c r="U393" s="57"/>
      <c r="V393" s="57"/>
      <c r="W393" s="57"/>
      <c r="X393" s="57"/>
      <c r="Y393" s="57"/>
    </row>
    <row r="394" spans="1:25" ht="16.5" customHeight="1" x14ac:dyDescent="0.2">
      <c r="A394" s="23"/>
      <c r="B394" s="23"/>
      <c r="C394" s="58"/>
      <c r="D394" s="58"/>
      <c r="E394" s="19"/>
      <c r="F394" s="279"/>
      <c r="G394" s="347"/>
      <c r="H394" s="347"/>
      <c r="I394" s="347"/>
      <c r="J394" s="8"/>
      <c r="K394" s="57"/>
      <c r="L394" s="57"/>
      <c r="M394" s="57"/>
      <c r="N394" s="57"/>
      <c r="O394" s="57"/>
      <c r="P394" s="57"/>
      <c r="Q394" s="57"/>
      <c r="R394" s="57"/>
      <c r="S394" s="57"/>
      <c r="T394" s="57"/>
      <c r="U394" s="57"/>
      <c r="V394" s="57"/>
      <c r="W394" s="57"/>
      <c r="X394" s="57"/>
      <c r="Y394" s="57"/>
    </row>
    <row r="395" spans="1:25" ht="16.5" customHeight="1" x14ac:dyDescent="0.2">
      <c r="A395" s="23"/>
      <c r="B395" s="23"/>
      <c r="C395" s="58"/>
      <c r="D395" s="58"/>
      <c r="E395" s="19"/>
      <c r="F395" s="279"/>
      <c r="G395" s="347"/>
      <c r="H395" s="347"/>
      <c r="I395" s="347"/>
      <c r="J395" s="8"/>
      <c r="K395" s="57"/>
      <c r="L395" s="57"/>
      <c r="M395" s="57"/>
      <c r="N395" s="57"/>
      <c r="O395" s="57"/>
      <c r="P395" s="57"/>
      <c r="Q395" s="57"/>
      <c r="R395" s="57"/>
      <c r="S395" s="57"/>
      <c r="T395" s="57"/>
      <c r="U395" s="57"/>
      <c r="V395" s="57"/>
      <c r="W395" s="57"/>
      <c r="X395" s="57"/>
      <c r="Y395" s="57"/>
    </row>
    <row r="396" spans="1:25" ht="16.5" customHeight="1" x14ac:dyDescent="0.2">
      <c r="A396" s="23"/>
      <c r="B396" s="23"/>
      <c r="C396" s="58"/>
      <c r="D396" s="58"/>
      <c r="E396" s="19"/>
      <c r="F396" s="279"/>
      <c r="G396" s="347"/>
      <c r="H396" s="347"/>
      <c r="I396" s="347"/>
      <c r="J396" s="8"/>
      <c r="K396" s="57"/>
      <c r="L396" s="57"/>
      <c r="M396" s="57"/>
      <c r="N396" s="57"/>
      <c r="O396" s="57"/>
      <c r="P396" s="57"/>
      <c r="Q396" s="57"/>
      <c r="R396" s="57"/>
      <c r="S396" s="57"/>
      <c r="T396" s="57"/>
      <c r="U396" s="57"/>
      <c r="V396" s="57"/>
      <c r="W396" s="57"/>
      <c r="X396" s="57"/>
      <c r="Y396" s="57"/>
    </row>
    <row r="397" spans="1:25" ht="16.5" customHeight="1" x14ac:dyDescent="0.2">
      <c r="A397" s="23"/>
      <c r="B397" s="23"/>
      <c r="C397" s="58"/>
      <c r="D397" s="58"/>
      <c r="E397" s="19"/>
      <c r="F397" s="279"/>
      <c r="G397" s="347"/>
      <c r="H397" s="347"/>
      <c r="I397" s="347"/>
      <c r="J397" s="8"/>
      <c r="K397" s="57"/>
      <c r="L397" s="57"/>
      <c r="M397" s="57"/>
      <c r="N397" s="57"/>
      <c r="O397" s="57"/>
      <c r="P397" s="57"/>
      <c r="Q397" s="57"/>
      <c r="R397" s="57"/>
      <c r="S397" s="57"/>
      <c r="T397" s="57"/>
      <c r="U397" s="57"/>
      <c r="V397" s="57"/>
      <c r="W397" s="57"/>
      <c r="X397" s="57"/>
      <c r="Y397" s="57"/>
    </row>
    <row r="398" spans="1:25" ht="16.5" customHeight="1" x14ac:dyDescent="0.2">
      <c r="A398" s="23"/>
      <c r="B398" s="23"/>
      <c r="C398" s="58"/>
      <c r="D398" s="58"/>
      <c r="E398" s="19"/>
      <c r="F398" s="279"/>
      <c r="G398" s="347"/>
      <c r="H398" s="347"/>
      <c r="I398" s="347"/>
      <c r="J398" s="8"/>
      <c r="K398" s="57"/>
      <c r="L398" s="57"/>
      <c r="M398" s="57"/>
      <c r="N398" s="57"/>
      <c r="O398" s="57"/>
      <c r="P398" s="57"/>
      <c r="Q398" s="57"/>
      <c r="R398" s="57"/>
      <c r="S398" s="57"/>
      <c r="T398" s="57"/>
      <c r="U398" s="57"/>
      <c r="V398" s="57"/>
      <c r="W398" s="57"/>
      <c r="X398" s="57"/>
      <c r="Y398" s="57"/>
    </row>
    <row r="399" spans="1:25" ht="16.5" customHeight="1" x14ac:dyDescent="0.2">
      <c r="A399" s="23"/>
      <c r="B399" s="23"/>
      <c r="C399" s="58"/>
      <c r="D399" s="58"/>
      <c r="E399" s="19"/>
      <c r="F399" s="279"/>
      <c r="G399" s="347"/>
      <c r="H399" s="347"/>
      <c r="I399" s="347"/>
      <c r="J399" s="8"/>
      <c r="K399" s="57"/>
      <c r="L399" s="57"/>
      <c r="M399" s="57"/>
      <c r="N399" s="57"/>
      <c r="O399" s="57"/>
      <c r="P399" s="57"/>
      <c r="Q399" s="57"/>
      <c r="R399" s="57"/>
      <c r="S399" s="57"/>
      <c r="T399" s="57"/>
      <c r="U399" s="57"/>
      <c r="V399" s="57"/>
      <c r="W399" s="57"/>
      <c r="X399" s="57"/>
      <c r="Y399" s="57"/>
    </row>
    <row r="400" spans="1:25" ht="16.5" customHeight="1" x14ac:dyDescent="0.2">
      <c r="A400" s="23"/>
      <c r="B400" s="23"/>
      <c r="C400" s="58"/>
      <c r="D400" s="58"/>
      <c r="E400" s="19"/>
      <c r="F400" s="279"/>
      <c r="G400" s="347"/>
      <c r="H400" s="347"/>
      <c r="I400" s="347"/>
      <c r="J400" s="8"/>
      <c r="K400" s="57"/>
      <c r="L400" s="57"/>
      <c r="M400" s="57"/>
      <c r="N400" s="57"/>
      <c r="O400" s="57"/>
      <c r="P400" s="57"/>
      <c r="Q400" s="57"/>
      <c r="R400" s="57"/>
      <c r="S400" s="57"/>
      <c r="T400" s="57"/>
      <c r="U400" s="57"/>
      <c r="V400" s="57"/>
      <c r="W400" s="57"/>
      <c r="X400" s="57"/>
      <c r="Y400" s="57"/>
    </row>
    <row r="401" spans="1:25" ht="16.5" customHeight="1" x14ac:dyDescent="0.2">
      <c r="A401" s="23"/>
      <c r="B401" s="23"/>
      <c r="C401" s="58"/>
      <c r="D401" s="58"/>
      <c r="E401" s="19"/>
      <c r="F401" s="279"/>
      <c r="G401" s="347"/>
      <c r="H401" s="347"/>
      <c r="I401" s="347"/>
      <c r="J401" s="8"/>
      <c r="K401" s="57"/>
      <c r="L401" s="57"/>
      <c r="M401" s="57"/>
      <c r="N401" s="57"/>
      <c r="O401" s="57"/>
      <c r="P401" s="57"/>
      <c r="Q401" s="57"/>
      <c r="R401" s="57"/>
      <c r="S401" s="57"/>
      <c r="T401" s="57"/>
      <c r="U401" s="57"/>
      <c r="V401" s="57"/>
      <c r="W401" s="57"/>
      <c r="X401" s="57"/>
      <c r="Y401" s="57"/>
    </row>
    <row r="402" spans="1:25" ht="16.5" customHeight="1" x14ac:dyDescent="0.2">
      <c r="A402" s="23"/>
      <c r="B402" s="23"/>
      <c r="C402" s="58"/>
      <c r="D402" s="58"/>
      <c r="E402" s="19"/>
      <c r="F402" s="279"/>
      <c r="G402" s="347"/>
      <c r="H402" s="347"/>
      <c r="I402" s="347"/>
      <c r="J402" s="8"/>
      <c r="K402" s="57"/>
      <c r="L402" s="57"/>
      <c r="M402" s="57"/>
      <c r="N402" s="57"/>
      <c r="O402" s="57"/>
      <c r="P402" s="57"/>
      <c r="Q402" s="57"/>
      <c r="R402" s="57"/>
      <c r="S402" s="57"/>
      <c r="T402" s="57"/>
      <c r="U402" s="57"/>
      <c r="V402" s="57"/>
      <c r="W402" s="57"/>
      <c r="X402" s="57"/>
      <c r="Y402" s="57"/>
    </row>
    <row r="403" spans="1:25" ht="16.5" customHeight="1" x14ac:dyDescent="0.2">
      <c r="A403" s="23"/>
      <c r="B403" s="23"/>
      <c r="C403" s="58"/>
      <c r="D403" s="58"/>
      <c r="E403" s="19"/>
      <c r="F403" s="279"/>
      <c r="G403" s="347"/>
      <c r="H403" s="347"/>
      <c r="I403" s="347"/>
      <c r="J403" s="8"/>
      <c r="K403" s="57"/>
      <c r="L403" s="57"/>
      <c r="M403" s="57"/>
      <c r="N403" s="57"/>
      <c r="O403" s="57"/>
      <c r="P403" s="57"/>
      <c r="Q403" s="57"/>
      <c r="R403" s="57"/>
      <c r="S403" s="57"/>
      <c r="T403" s="57"/>
      <c r="U403" s="57"/>
      <c r="V403" s="57"/>
      <c r="W403" s="57"/>
      <c r="X403" s="57"/>
      <c r="Y403" s="57"/>
    </row>
    <row r="404" spans="1:25" ht="16.5" customHeight="1" x14ac:dyDescent="0.2">
      <c r="A404" s="23"/>
      <c r="B404" s="23"/>
      <c r="C404" s="58"/>
      <c r="D404" s="58"/>
      <c r="E404" s="19"/>
      <c r="F404" s="279"/>
      <c r="G404" s="347"/>
      <c r="H404" s="347"/>
      <c r="I404" s="347"/>
      <c r="J404" s="8"/>
      <c r="K404" s="57"/>
      <c r="L404" s="57"/>
      <c r="M404" s="57"/>
      <c r="N404" s="57"/>
      <c r="O404" s="57"/>
      <c r="P404" s="57"/>
      <c r="Q404" s="57"/>
      <c r="R404" s="57"/>
      <c r="S404" s="57"/>
      <c r="T404" s="57"/>
      <c r="U404" s="57"/>
      <c r="V404" s="57"/>
      <c r="W404" s="57"/>
      <c r="X404" s="57"/>
      <c r="Y404" s="57"/>
    </row>
    <row r="405" spans="1:25" ht="16.5" customHeight="1" x14ac:dyDescent="0.2">
      <c r="A405" s="23"/>
      <c r="B405" s="23"/>
      <c r="C405" s="58"/>
      <c r="D405" s="58"/>
      <c r="E405" s="19"/>
      <c r="F405" s="8"/>
      <c r="G405" s="347"/>
      <c r="H405" s="347"/>
      <c r="I405" s="347"/>
      <c r="J405" s="8"/>
      <c r="K405" s="57"/>
      <c r="L405" s="57"/>
      <c r="M405" s="57"/>
      <c r="N405" s="57"/>
      <c r="O405" s="57"/>
      <c r="P405" s="57"/>
      <c r="Q405" s="57"/>
      <c r="R405" s="57"/>
      <c r="S405" s="57"/>
      <c r="T405" s="57"/>
      <c r="U405" s="57"/>
      <c r="V405" s="57"/>
      <c r="W405" s="57"/>
      <c r="X405" s="57"/>
      <c r="Y405" s="57"/>
    </row>
    <row r="406" spans="1:25" ht="16.5" customHeight="1" x14ac:dyDescent="0.2">
      <c r="A406" s="23"/>
      <c r="B406" s="23"/>
      <c r="C406" s="58"/>
      <c r="D406" s="58"/>
      <c r="E406" s="19"/>
      <c r="F406" s="8"/>
      <c r="G406" s="347"/>
      <c r="H406" s="347"/>
      <c r="I406" s="347"/>
      <c r="J406" s="8"/>
      <c r="K406" s="57"/>
      <c r="L406" s="57"/>
      <c r="M406" s="57"/>
      <c r="N406" s="57"/>
      <c r="O406" s="57"/>
      <c r="P406" s="57"/>
      <c r="Q406" s="57"/>
      <c r="R406" s="57"/>
      <c r="S406" s="57"/>
      <c r="T406" s="57"/>
      <c r="U406" s="57"/>
      <c r="V406" s="57"/>
      <c r="W406" s="57"/>
      <c r="X406" s="57"/>
      <c r="Y406" s="57"/>
    </row>
    <row r="407" spans="1:25" ht="16.5" customHeight="1" x14ac:dyDescent="0.2">
      <c r="A407" s="23"/>
      <c r="B407" s="23"/>
      <c r="C407" s="58"/>
      <c r="D407" s="58"/>
      <c r="E407" s="19"/>
      <c r="F407" s="8"/>
      <c r="G407" s="347"/>
      <c r="H407" s="347"/>
      <c r="I407" s="347"/>
      <c r="J407" s="8"/>
      <c r="K407" s="57"/>
      <c r="L407" s="57"/>
      <c r="M407" s="57"/>
      <c r="N407" s="57"/>
      <c r="O407" s="57"/>
      <c r="P407" s="57"/>
      <c r="Q407" s="57"/>
      <c r="R407" s="57"/>
      <c r="S407" s="57"/>
      <c r="T407" s="57"/>
      <c r="U407" s="57"/>
      <c r="V407" s="57"/>
      <c r="W407" s="57"/>
      <c r="X407" s="57"/>
      <c r="Y407" s="57"/>
    </row>
    <row r="408" spans="1:25" ht="16.5" customHeight="1" x14ac:dyDescent="0.2">
      <c r="A408" s="23"/>
      <c r="B408" s="23"/>
      <c r="C408" s="58"/>
      <c r="D408" s="58"/>
      <c r="E408" s="19"/>
      <c r="F408" s="8"/>
      <c r="G408" s="347"/>
      <c r="H408" s="347"/>
      <c r="I408" s="347"/>
      <c r="J408" s="8"/>
      <c r="K408" s="57"/>
      <c r="L408" s="57"/>
      <c r="M408" s="57"/>
      <c r="N408" s="57"/>
      <c r="O408" s="57"/>
      <c r="P408" s="57"/>
      <c r="Q408" s="57"/>
      <c r="R408" s="57"/>
      <c r="S408" s="57"/>
      <c r="T408" s="57"/>
      <c r="U408" s="57"/>
      <c r="V408" s="57"/>
      <c r="W408" s="57"/>
      <c r="X408" s="57"/>
      <c r="Y408" s="57"/>
    </row>
    <row r="409" spans="1:25" ht="16.5" customHeight="1" x14ac:dyDescent="0.2">
      <c r="A409" s="23"/>
      <c r="B409" s="23"/>
      <c r="C409" s="58"/>
      <c r="D409" s="58"/>
      <c r="E409" s="19"/>
      <c r="F409" s="8"/>
      <c r="G409" s="347"/>
      <c r="H409" s="347"/>
      <c r="I409" s="347"/>
      <c r="J409" s="8"/>
      <c r="K409" s="57"/>
      <c r="L409" s="57"/>
      <c r="M409" s="57"/>
      <c r="N409" s="57"/>
      <c r="O409" s="57"/>
      <c r="P409" s="57"/>
      <c r="Q409" s="57"/>
      <c r="R409" s="57"/>
      <c r="S409" s="57"/>
      <c r="T409" s="57"/>
      <c r="U409" s="57"/>
      <c r="V409" s="57"/>
      <c r="W409" s="57"/>
      <c r="X409" s="57"/>
      <c r="Y409" s="57"/>
    </row>
    <row r="410" spans="1:25" ht="16.5" customHeight="1" x14ac:dyDescent="0.2">
      <c r="A410" s="23"/>
      <c r="B410" s="23"/>
      <c r="C410" s="58"/>
      <c r="D410" s="58"/>
      <c r="E410" s="19"/>
      <c r="F410" s="8"/>
      <c r="G410" s="347"/>
      <c r="H410" s="347"/>
      <c r="I410" s="347"/>
      <c r="J410" s="8"/>
      <c r="K410" s="57"/>
      <c r="L410" s="57"/>
      <c r="M410" s="57"/>
      <c r="N410" s="57"/>
      <c r="O410" s="57"/>
      <c r="P410" s="57"/>
      <c r="Q410" s="57"/>
      <c r="R410" s="57"/>
      <c r="S410" s="57"/>
      <c r="T410" s="57"/>
      <c r="U410" s="57"/>
      <c r="V410" s="57"/>
      <c r="W410" s="57"/>
      <c r="X410" s="57"/>
      <c r="Y410" s="57"/>
    </row>
    <row r="411" spans="1:25" ht="16.5" customHeight="1" x14ac:dyDescent="0.2">
      <c r="A411" s="23"/>
      <c r="B411" s="23"/>
      <c r="C411" s="58"/>
      <c r="D411" s="58"/>
      <c r="E411" s="19"/>
      <c r="F411" s="8"/>
      <c r="G411" s="347"/>
      <c r="H411" s="347"/>
      <c r="I411" s="347"/>
      <c r="J411" s="8"/>
      <c r="K411" s="57"/>
      <c r="L411" s="57"/>
      <c r="M411" s="57"/>
      <c r="N411" s="57"/>
      <c r="O411" s="57"/>
      <c r="P411" s="57"/>
      <c r="Q411" s="57"/>
      <c r="R411" s="57"/>
      <c r="S411" s="57"/>
      <c r="T411" s="57"/>
      <c r="U411" s="57"/>
      <c r="V411" s="57"/>
      <c r="W411" s="57"/>
      <c r="X411" s="57"/>
      <c r="Y411" s="57"/>
    </row>
    <row r="412" spans="1:25" ht="16.5" customHeight="1" x14ac:dyDescent="0.2">
      <c r="A412" s="23"/>
      <c r="B412" s="23"/>
      <c r="C412" s="58"/>
      <c r="D412" s="58"/>
      <c r="E412" s="19"/>
      <c r="F412" s="8"/>
      <c r="G412" s="347"/>
      <c r="H412" s="347"/>
      <c r="I412" s="347"/>
      <c r="J412" s="8"/>
      <c r="K412" s="57"/>
      <c r="L412" s="57"/>
      <c r="M412" s="57"/>
      <c r="N412" s="57"/>
      <c r="O412" s="57"/>
      <c r="P412" s="57"/>
      <c r="Q412" s="57"/>
      <c r="R412" s="57"/>
      <c r="S412" s="57"/>
      <c r="T412" s="57"/>
      <c r="U412" s="57"/>
      <c r="V412" s="57"/>
      <c r="W412" s="57"/>
      <c r="X412" s="57"/>
      <c r="Y412" s="57"/>
    </row>
    <row r="413" spans="1:25" ht="16.5" customHeight="1" x14ac:dyDescent="0.2">
      <c r="A413" s="23"/>
      <c r="B413" s="23"/>
      <c r="C413" s="58"/>
      <c r="D413" s="58"/>
      <c r="E413" s="19"/>
      <c r="F413" s="8"/>
      <c r="G413" s="347"/>
      <c r="H413" s="347"/>
      <c r="I413" s="347"/>
      <c r="J413" s="8"/>
      <c r="K413" s="57"/>
      <c r="L413" s="57"/>
      <c r="M413" s="57"/>
      <c r="N413" s="57"/>
      <c r="O413" s="57"/>
      <c r="P413" s="57"/>
      <c r="Q413" s="57"/>
      <c r="R413" s="57"/>
      <c r="S413" s="57"/>
      <c r="T413" s="57"/>
      <c r="U413" s="57"/>
      <c r="V413" s="57"/>
      <c r="W413" s="57"/>
      <c r="X413" s="57"/>
      <c r="Y413" s="57"/>
    </row>
    <row r="414" spans="1:25" ht="16.5" customHeight="1" x14ac:dyDescent="0.2">
      <c r="A414" s="23"/>
      <c r="B414" s="23"/>
      <c r="C414" s="58"/>
      <c r="D414" s="58"/>
      <c r="E414" s="19"/>
      <c r="F414" s="8"/>
      <c r="G414" s="347"/>
      <c r="H414" s="347"/>
      <c r="I414" s="347"/>
      <c r="J414" s="8"/>
      <c r="K414" s="57"/>
      <c r="L414" s="57"/>
      <c r="M414" s="57"/>
      <c r="N414" s="57"/>
      <c r="O414" s="57"/>
      <c r="P414" s="57"/>
      <c r="Q414" s="57"/>
      <c r="R414" s="57"/>
      <c r="S414" s="57"/>
      <c r="T414" s="57"/>
      <c r="U414" s="57"/>
      <c r="V414" s="57"/>
      <c r="W414" s="57"/>
      <c r="X414" s="57"/>
      <c r="Y414" s="57"/>
    </row>
    <row r="415" spans="1:25" ht="16.5" customHeight="1" x14ac:dyDescent="0.2">
      <c r="A415" s="23"/>
      <c r="B415" s="23"/>
      <c r="C415" s="58"/>
      <c r="D415" s="58"/>
      <c r="E415" s="19"/>
      <c r="F415" s="8"/>
      <c r="G415" s="347"/>
      <c r="H415" s="347"/>
      <c r="I415" s="347"/>
      <c r="J415" s="8"/>
      <c r="K415" s="57"/>
      <c r="L415" s="57"/>
      <c r="M415" s="57"/>
      <c r="N415" s="57"/>
      <c r="O415" s="57"/>
      <c r="P415" s="57"/>
      <c r="Q415" s="57"/>
      <c r="R415" s="57"/>
      <c r="S415" s="57"/>
      <c r="T415" s="57"/>
      <c r="U415" s="57"/>
      <c r="V415" s="57"/>
      <c r="W415" s="57"/>
      <c r="X415" s="57"/>
      <c r="Y415" s="57"/>
    </row>
    <row r="416" spans="1:25" ht="16.5" customHeight="1" x14ac:dyDescent="0.2">
      <c r="A416" s="23"/>
      <c r="B416" s="23"/>
      <c r="C416" s="58"/>
      <c r="D416" s="58"/>
      <c r="E416" s="19"/>
      <c r="F416" s="8"/>
      <c r="G416" s="347"/>
      <c r="H416" s="347"/>
      <c r="I416" s="347"/>
      <c r="J416" s="8"/>
      <c r="K416" s="57"/>
      <c r="L416" s="57"/>
      <c r="M416" s="57"/>
      <c r="N416" s="57"/>
      <c r="O416" s="57"/>
      <c r="P416" s="57"/>
      <c r="Q416" s="57"/>
      <c r="R416" s="57"/>
      <c r="S416" s="57"/>
      <c r="T416" s="57"/>
      <c r="U416" s="57"/>
      <c r="V416" s="57"/>
      <c r="W416" s="57"/>
      <c r="X416" s="57"/>
      <c r="Y416" s="57"/>
    </row>
    <row r="417" spans="1:25" ht="16.5" customHeight="1" x14ac:dyDescent="0.2">
      <c r="A417" s="23"/>
      <c r="B417" s="23"/>
      <c r="C417" s="58"/>
      <c r="D417" s="58"/>
      <c r="E417" s="19"/>
      <c r="F417" s="8"/>
      <c r="G417" s="347"/>
      <c r="H417" s="347"/>
      <c r="I417" s="347"/>
      <c r="J417" s="8"/>
      <c r="K417" s="57"/>
      <c r="L417" s="57"/>
      <c r="M417" s="57"/>
      <c r="N417" s="57"/>
      <c r="O417" s="57"/>
      <c r="P417" s="57"/>
      <c r="Q417" s="57"/>
      <c r="R417" s="57"/>
      <c r="S417" s="57"/>
      <c r="T417" s="57"/>
      <c r="U417" s="57"/>
      <c r="V417" s="57"/>
      <c r="W417" s="57"/>
      <c r="X417" s="57"/>
      <c r="Y417" s="57"/>
    </row>
    <row r="418" spans="1:25" ht="16.5" customHeight="1" x14ac:dyDescent="0.2">
      <c r="A418" s="23"/>
      <c r="B418" s="23"/>
      <c r="C418" s="58"/>
      <c r="D418" s="58"/>
      <c r="E418" s="19"/>
      <c r="F418" s="8"/>
      <c r="G418" s="347"/>
      <c r="H418" s="347"/>
      <c r="I418" s="347"/>
      <c r="J418" s="8"/>
      <c r="K418" s="57"/>
      <c r="L418" s="57"/>
      <c r="M418" s="57"/>
      <c r="N418" s="57"/>
      <c r="O418" s="57"/>
      <c r="P418" s="57"/>
      <c r="Q418" s="57"/>
      <c r="R418" s="57"/>
      <c r="S418" s="57"/>
      <c r="T418" s="57"/>
      <c r="U418" s="57"/>
      <c r="V418" s="57"/>
      <c r="W418" s="57"/>
      <c r="X418" s="57"/>
      <c r="Y418" s="57"/>
    </row>
    <row r="419" spans="1:25" ht="16.5" customHeight="1" x14ac:dyDescent="0.2">
      <c r="A419" s="23"/>
      <c r="B419" s="23"/>
      <c r="C419" s="58"/>
      <c r="D419" s="58"/>
      <c r="E419" s="19"/>
      <c r="F419" s="8"/>
      <c r="G419" s="347"/>
      <c r="H419" s="347"/>
      <c r="I419" s="347"/>
      <c r="J419" s="8"/>
      <c r="K419" s="57"/>
      <c r="L419" s="57"/>
      <c r="M419" s="57"/>
      <c r="N419" s="57"/>
      <c r="O419" s="57"/>
      <c r="P419" s="57"/>
      <c r="Q419" s="57"/>
      <c r="R419" s="57"/>
      <c r="S419" s="57"/>
      <c r="T419" s="57"/>
      <c r="U419" s="57"/>
      <c r="V419" s="57"/>
      <c r="W419" s="57"/>
      <c r="X419" s="57"/>
      <c r="Y419" s="57"/>
    </row>
    <row r="420" spans="1:25" ht="16.5" customHeight="1" x14ac:dyDescent="0.2">
      <c r="A420" s="23"/>
      <c r="B420" s="23"/>
      <c r="C420" s="58"/>
      <c r="D420" s="58"/>
      <c r="E420" s="19"/>
      <c r="F420" s="8"/>
      <c r="G420" s="347"/>
      <c r="H420" s="347"/>
      <c r="I420" s="347"/>
      <c r="J420" s="8"/>
      <c r="K420" s="57"/>
      <c r="L420" s="57"/>
      <c r="M420" s="57"/>
      <c r="N420" s="57"/>
      <c r="O420" s="57"/>
      <c r="P420" s="57"/>
      <c r="Q420" s="57"/>
      <c r="R420" s="57"/>
      <c r="S420" s="57"/>
      <c r="T420" s="57"/>
      <c r="U420" s="57"/>
      <c r="V420" s="57"/>
      <c r="W420" s="57"/>
      <c r="X420" s="57"/>
      <c r="Y420" s="57"/>
    </row>
    <row r="421" spans="1:25" ht="16.5" customHeight="1" x14ac:dyDescent="0.2">
      <c r="A421" s="23"/>
      <c r="B421" s="23"/>
      <c r="C421" s="58"/>
      <c r="D421" s="58"/>
      <c r="E421" s="19"/>
      <c r="F421" s="8"/>
      <c r="G421" s="347"/>
      <c r="H421" s="347"/>
      <c r="I421" s="347"/>
      <c r="J421" s="8"/>
      <c r="K421" s="57"/>
      <c r="L421" s="57"/>
      <c r="M421" s="57"/>
      <c r="N421" s="57"/>
      <c r="O421" s="57"/>
      <c r="P421" s="57"/>
      <c r="Q421" s="57"/>
      <c r="R421" s="57"/>
      <c r="S421" s="57"/>
      <c r="T421" s="57"/>
      <c r="U421" s="57"/>
      <c r="V421" s="57"/>
      <c r="W421" s="57"/>
      <c r="X421" s="57"/>
      <c r="Y421" s="57"/>
    </row>
    <row r="422" spans="1:25" ht="16.5" customHeight="1" x14ac:dyDescent="0.2">
      <c r="A422" s="23"/>
      <c r="B422" s="23"/>
      <c r="C422" s="58"/>
      <c r="D422" s="58"/>
      <c r="E422" s="19"/>
      <c r="F422" s="8"/>
      <c r="G422" s="347"/>
      <c r="H422" s="347"/>
      <c r="I422" s="347"/>
      <c r="J422" s="8"/>
      <c r="K422" s="57"/>
      <c r="L422" s="57"/>
      <c r="M422" s="57"/>
      <c r="N422" s="57"/>
      <c r="O422" s="57"/>
      <c r="P422" s="57"/>
      <c r="Q422" s="57"/>
      <c r="R422" s="57"/>
      <c r="S422" s="57"/>
      <c r="T422" s="57"/>
      <c r="U422" s="57"/>
      <c r="V422" s="57"/>
      <c r="W422" s="57"/>
      <c r="X422" s="57"/>
      <c r="Y422" s="57"/>
    </row>
    <row r="423" spans="1:25" ht="16.5" customHeight="1" x14ac:dyDescent="0.2">
      <c r="A423" s="23"/>
      <c r="B423" s="23"/>
      <c r="C423" s="58"/>
      <c r="D423" s="58"/>
      <c r="E423" s="19"/>
      <c r="F423" s="8"/>
      <c r="G423" s="347"/>
      <c r="H423" s="347"/>
      <c r="I423" s="347"/>
      <c r="J423" s="8"/>
      <c r="K423" s="57"/>
      <c r="L423" s="57"/>
      <c r="M423" s="57"/>
      <c r="N423" s="57"/>
      <c r="O423" s="57"/>
      <c r="P423" s="57"/>
      <c r="Q423" s="57"/>
      <c r="R423" s="57"/>
      <c r="S423" s="57"/>
      <c r="T423" s="57"/>
      <c r="U423" s="57"/>
      <c r="V423" s="57"/>
      <c r="W423" s="57"/>
      <c r="X423" s="57"/>
      <c r="Y423" s="57"/>
    </row>
    <row r="424" spans="1:25" ht="16.5" customHeight="1" x14ac:dyDescent="0.2">
      <c r="A424" s="23"/>
      <c r="B424" s="23"/>
      <c r="C424" s="58"/>
      <c r="D424" s="58"/>
      <c r="E424" s="19"/>
      <c r="F424" s="8"/>
      <c r="G424" s="347"/>
      <c r="H424" s="347"/>
      <c r="I424" s="347"/>
      <c r="J424" s="8"/>
      <c r="K424" s="57"/>
      <c r="L424" s="57"/>
      <c r="M424" s="57"/>
      <c r="N424" s="57"/>
      <c r="O424" s="57"/>
      <c r="P424" s="57"/>
      <c r="Q424" s="57"/>
      <c r="R424" s="57"/>
      <c r="S424" s="57"/>
      <c r="T424" s="57"/>
      <c r="U424" s="57"/>
      <c r="V424" s="57"/>
      <c r="W424" s="57"/>
      <c r="X424" s="57"/>
      <c r="Y424" s="57"/>
    </row>
    <row r="425" spans="1:25" ht="16.5" customHeight="1" x14ac:dyDescent="0.2">
      <c r="A425" s="23"/>
      <c r="B425" s="23"/>
      <c r="C425" s="58"/>
      <c r="D425" s="58"/>
      <c r="E425" s="19"/>
      <c r="F425" s="8"/>
      <c r="G425" s="347"/>
      <c r="H425" s="347"/>
      <c r="I425" s="347"/>
      <c r="J425" s="8"/>
      <c r="K425" s="57"/>
      <c r="L425" s="57"/>
      <c r="M425" s="57"/>
      <c r="N425" s="57"/>
      <c r="O425" s="57"/>
      <c r="P425" s="57"/>
      <c r="Q425" s="57"/>
      <c r="R425" s="57"/>
      <c r="S425" s="57"/>
      <c r="T425" s="57"/>
      <c r="U425" s="57"/>
      <c r="V425" s="57"/>
      <c r="W425" s="57"/>
      <c r="X425" s="57"/>
      <c r="Y425" s="57"/>
    </row>
    <row r="426" spans="1:25" ht="16.5" customHeight="1" x14ac:dyDescent="0.2">
      <c r="A426" s="23"/>
      <c r="B426" s="23"/>
      <c r="C426" s="58"/>
      <c r="D426" s="58"/>
      <c r="E426" s="19"/>
      <c r="F426" s="8"/>
      <c r="G426" s="347"/>
      <c r="H426" s="347"/>
      <c r="I426" s="347"/>
      <c r="J426" s="8"/>
      <c r="K426" s="57"/>
      <c r="L426" s="57"/>
      <c r="M426" s="57"/>
      <c r="N426" s="57"/>
      <c r="O426" s="57"/>
      <c r="P426" s="57"/>
      <c r="Q426" s="57"/>
      <c r="R426" s="57"/>
      <c r="S426" s="57"/>
      <c r="T426" s="57"/>
      <c r="U426" s="57"/>
      <c r="V426" s="57"/>
      <c r="W426" s="57"/>
      <c r="X426" s="57"/>
      <c r="Y426" s="57"/>
    </row>
    <row r="427" spans="1:25" ht="16.5" customHeight="1" x14ac:dyDescent="0.2">
      <c r="A427" s="23"/>
      <c r="B427" s="23"/>
      <c r="C427" s="58"/>
      <c r="D427" s="58"/>
      <c r="E427" s="19"/>
      <c r="F427" s="8"/>
      <c r="G427" s="347"/>
      <c r="H427" s="347"/>
      <c r="I427" s="347"/>
      <c r="J427" s="8"/>
      <c r="K427" s="57"/>
      <c r="L427" s="57"/>
      <c r="M427" s="57"/>
      <c r="N427" s="57"/>
      <c r="O427" s="57"/>
      <c r="P427" s="57"/>
      <c r="Q427" s="57"/>
      <c r="R427" s="57"/>
      <c r="S427" s="57"/>
      <c r="T427" s="57"/>
      <c r="U427" s="57"/>
      <c r="V427" s="57"/>
      <c r="W427" s="57"/>
      <c r="X427" s="57"/>
      <c r="Y427" s="57"/>
    </row>
    <row r="428" spans="1:25" ht="16.5" customHeight="1" x14ac:dyDescent="0.2">
      <c r="A428" s="23"/>
      <c r="B428" s="23"/>
      <c r="C428" s="58"/>
      <c r="D428" s="58"/>
      <c r="E428" s="19"/>
      <c r="F428" s="8"/>
      <c r="G428" s="347"/>
      <c r="H428" s="347"/>
      <c r="I428" s="347"/>
      <c r="J428" s="8"/>
      <c r="K428" s="57"/>
      <c r="L428" s="57"/>
      <c r="M428" s="57"/>
      <c r="N428" s="57"/>
      <c r="O428" s="57"/>
      <c r="P428" s="57"/>
      <c r="Q428" s="57"/>
      <c r="R428" s="57"/>
      <c r="S428" s="57"/>
      <c r="T428" s="57"/>
      <c r="U428" s="57"/>
      <c r="V428" s="57"/>
      <c r="W428" s="57"/>
      <c r="X428" s="57"/>
      <c r="Y428" s="57"/>
    </row>
    <row r="429" spans="1:25" ht="16.5" customHeight="1" x14ac:dyDescent="0.2">
      <c r="A429" s="23"/>
      <c r="B429" s="23"/>
      <c r="C429" s="58"/>
      <c r="D429" s="58"/>
      <c r="E429" s="19"/>
      <c r="F429" s="8"/>
      <c r="G429" s="347"/>
      <c r="H429" s="347"/>
      <c r="I429" s="347"/>
      <c r="J429" s="8"/>
      <c r="K429" s="57"/>
      <c r="L429" s="57"/>
      <c r="M429" s="57"/>
      <c r="N429" s="57"/>
      <c r="O429" s="57"/>
      <c r="P429" s="57"/>
      <c r="Q429" s="57"/>
      <c r="R429" s="57"/>
      <c r="S429" s="57"/>
      <c r="T429" s="57"/>
      <c r="U429" s="57"/>
      <c r="V429" s="57"/>
      <c r="W429" s="57"/>
      <c r="X429" s="57"/>
      <c r="Y429" s="57"/>
    </row>
    <row r="430" spans="1:25" ht="16.5" customHeight="1" x14ac:dyDescent="0.2">
      <c r="A430" s="23"/>
      <c r="B430" s="23"/>
      <c r="C430" s="58"/>
      <c r="D430" s="58"/>
      <c r="E430" s="19"/>
      <c r="F430" s="8"/>
      <c r="G430" s="347"/>
      <c r="H430" s="347"/>
      <c r="I430" s="347"/>
      <c r="J430" s="8"/>
      <c r="K430" s="57"/>
      <c r="L430" s="57"/>
      <c r="M430" s="57"/>
      <c r="N430" s="57"/>
      <c r="O430" s="57"/>
      <c r="P430" s="57"/>
      <c r="Q430" s="57"/>
      <c r="R430" s="57"/>
      <c r="S430" s="57"/>
      <c r="T430" s="57"/>
      <c r="U430" s="57"/>
      <c r="V430" s="57"/>
      <c r="W430" s="57"/>
      <c r="X430" s="57"/>
      <c r="Y430" s="57"/>
    </row>
    <row r="431" spans="1:25" ht="16.5" customHeight="1" x14ac:dyDescent="0.2">
      <c r="A431" s="23"/>
      <c r="B431" s="23"/>
      <c r="C431" s="58"/>
      <c r="D431" s="58"/>
      <c r="E431" s="19"/>
      <c r="F431" s="8"/>
      <c r="G431" s="347"/>
      <c r="H431" s="347"/>
      <c r="I431" s="347"/>
      <c r="J431" s="8"/>
      <c r="K431" s="57"/>
      <c r="L431" s="57"/>
      <c r="M431" s="57"/>
      <c r="N431" s="57"/>
      <c r="O431" s="57"/>
      <c r="P431" s="57"/>
      <c r="Q431" s="57"/>
      <c r="R431" s="57"/>
      <c r="S431" s="57"/>
      <c r="T431" s="57"/>
      <c r="U431" s="57"/>
      <c r="V431" s="57"/>
      <c r="W431" s="57"/>
      <c r="X431" s="57"/>
      <c r="Y431" s="57"/>
    </row>
    <row r="432" spans="1:25" ht="16.5" customHeight="1" x14ac:dyDescent="0.2">
      <c r="A432" s="23"/>
      <c r="B432" s="23"/>
      <c r="C432" s="58"/>
      <c r="D432" s="58"/>
      <c r="E432" s="19"/>
      <c r="F432" s="8"/>
      <c r="G432" s="347"/>
      <c r="H432" s="347"/>
      <c r="I432" s="347"/>
      <c r="J432" s="8"/>
      <c r="K432" s="57"/>
      <c r="L432" s="57"/>
      <c r="M432" s="57"/>
      <c r="N432" s="57"/>
      <c r="O432" s="57"/>
      <c r="P432" s="57"/>
      <c r="Q432" s="57"/>
      <c r="R432" s="57"/>
      <c r="S432" s="57"/>
      <c r="T432" s="57"/>
      <c r="U432" s="57"/>
      <c r="V432" s="57"/>
      <c r="W432" s="57"/>
      <c r="X432" s="57"/>
      <c r="Y432" s="57"/>
    </row>
    <row r="433" spans="1:25" ht="16.5" customHeight="1" x14ac:dyDescent="0.2">
      <c r="A433" s="23"/>
      <c r="B433" s="23"/>
      <c r="C433" s="58"/>
      <c r="D433" s="58"/>
      <c r="E433" s="19"/>
      <c r="F433" s="8"/>
      <c r="G433" s="347"/>
      <c r="H433" s="347"/>
      <c r="I433" s="347"/>
      <c r="J433" s="8"/>
      <c r="K433" s="57"/>
      <c r="L433" s="57"/>
      <c r="M433" s="57"/>
      <c r="N433" s="57"/>
      <c r="O433" s="57"/>
      <c r="P433" s="57"/>
      <c r="Q433" s="57"/>
      <c r="R433" s="57"/>
      <c r="S433" s="57"/>
      <c r="T433" s="57"/>
      <c r="U433" s="57"/>
      <c r="V433" s="57"/>
      <c r="W433" s="57"/>
      <c r="X433" s="57"/>
      <c r="Y433" s="57"/>
    </row>
    <row r="434" spans="1:25" ht="16.5" customHeight="1" x14ac:dyDescent="0.2">
      <c r="A434" s="23"/>
      <c r="B434" s="23"/>
      <c r="C434" s="58"/>
      <c r="D434" s="58"/>
      <c r="E434" s="19"/>
      <c r="F434" s="8"/>
      <c r="G434" s="347"/>
      <c r="H434" s="347"/>
      <c r="I434" s="347"/>
      <c r="J434" s="8"/>
      <c r="K434" s="57"/>
      <c r="L434" s="57"/>
      <c r="M434" s="57"/>
      <c r="N434" s="57"/>
      <c r="O434" s="57"/>
      <c r="P434" s="57"/>
      <c r="Q434" s="57"/>
      <c r="R434" s="57"/>
      <c r="S434" s="57"/>
      <c r="T434" s="57"/>
      <c r="U434" s="57"/>
      <c r="V434" s="57"/>
      <c r="W434" s="57"/>
      <c r="X434" s="57"/>
      <c r="Y434" s="57"/>
    </row>
    <row r="435" spans="1:25" ht="16.5" customHeight="1" x14ac:dyDescent="0.2">
      <c r="A435" s="23"/>
      <c r="B435" s="23"/>
      <c r="C435" s="58"/>
      <c r="D435" s="58"/>
      <c r="E435" s="19"/>
      <c r="F435" s="8"/>
      <c r="G435" s="347"/>
      <c r="H435" s="347"/>
      <c r="I435" s="347"/>
      <c r="J435" s="8"/>
      <c r="K435" s="57"/>
      <c r="L435" s="57"/>
      <c r="M435" s="57"/>
      <c r="N435" s="57"/>
      <c r="O435" s="57"/>
      <c r="P435" s="57"/>
      <c r="Q435" s="57"/>
      <c r="R435" s="57"/>
      <c r="S435" s="57"/>
      <c r="T435" s="57"/>
      <c r="U435" s="57"/>
      <c r="V435" s="57"/>
      <c r="W435" s="57"/>
      <c r="X435" s="57"/>
      <c r="Y435" s="57"/>
    </row>
    <row r="436" spans="1:25" ht="16.5" customHeight="1" x14ac:dyDescent="0.2">
      <c r="A436" s="23"/>
      <c r="B436" s="23"/>
      <c r="C436" s="58"/>
      <c r="D436" s="58"/>
      <c r="E436" s="19"/>
      <c r="F436" s="8"/>
      <c r="G436" s="347"/>
      <c r="H436" s="347"/>
      <c r="I436" s="347"/>
      <c r="J436" s="8"/>
      <c r="K436" s="57"/>
      <c r="L436" s="57"/>
      <c r="M436" s="57"/>
      <c r="N436" s="57"/>
      <c r="O436" s="57"/>
      <c r="P436" s="57"/>
      <c r="Q436" s="57"/>
      <c r="R436" s="57"/>
      <c r="S436" s="57"/>
      <c r="T436" s="57"/>
      <c r="U436" s="57"/>
      <c r="V436" s="57"/>
      <c r="W436" s="57"/>
      <c r="X436" s="57"/>
      <c r="Y436" s="57"/>
    </row>
    <row r="437" spans="1:25" ht="16.5" customHeight="1" x14ac:dyDescent="0.2">
      <c r="A437" s="23"/>
      <c r="B437" s="23"/>
      <c r="C437" s="58"/>
      <c r="D437" s="58"/>
      <c r="E437" s="19"/>
      <c r="F437" s="8"/>
      <c r="G437" s="347"/>
      <c r="H437" s="347"/>
      <c r="I437" s="347"/>
      <c r="J437" s="8"/>
      <c r="K437" s="57"/>
      <c r="L437" s="57"/>
      <c r="M437" s="57"/>
      <c r="N437" s="57"/>
      <c r="O437" s="57"/>
      <c r="P437" s="57"/>
      <c r="Q437" s="57"/>
      <c r="R437" s="57"/>
      <c r="S437" s="57"/>
      <c r="T437" s="57"/>
      <c r="U437" s="57"/>
      <c r="V437" s="57"/>
      <c r="W437" s="57"/>
      <c r="X437" s="57"/>
      <c r="Y437" s="57"/>
    </row>
    <row r="438" spans="1:25" ht="16.5" customHeight="1" x14ac:dyDescent="0.2">
      <c r="A438" s="23"/>
      <c r="B438" s="23"/>
      <c r="C438" s="58"/>
      <c r="D438" s="58"/>
      <c r="E438" s="19"/>
      <c r="F438" s="8"/>
      <c r="G438" s="347"/>
      <c r="H438" s="347"/>
      <c r="I438" s="347"/>
      <c r="J438" s="8"/>
      <c r="K438" s="57"/>
      <c r="L438" s="57"/>
      <c r="M438" s="57"/>
      <c r="N438" s="57"/>
      <c r="O438" s="57"/>
      <c r="P438" s="57"/>
      <c r="Q438" s="57"/>
      <c r="R438" s="57"/>
      <c r="S438" s="57"/>
      <c r="T438" s="57"/>
      <c r="U438" s="57"/>
      <c r="V438" s="57"/>
      <c r="W438" s="57"/>
      <c r="X438" s="57"/>
      <c r="Y438" s="57"/>
    </row>
    <row r="439" spans="1:25" ht="16.5" customHeight="1" x14ac:dyDescent="0.2">
      <c r="A439" s="23"/>
      <c r="B439" s="23"/>
      <c r="C439" s="58"/>
      <c r="D439" s="58"/>
      <c r="E439" s="19"/>
      <c r="F439" s="8"/>
      <c r="G439" s="347"/>
      <c r="H439" s="347"/>
      <c r="I439" s="347"/>
      <c r="J439" s="8"/>
      <c r="K439" s="57"/>
      <c r="L439" s="57"/>
      <c r="M439" s="57"/>
      <c r="N439" s="57"/>
      <c r="O439" s="57"/>
      <c r="P439" s="57"/>
      <c r="Q439" s="57"/>
      <c r="R439" s="57"/>
      <c r="S439" s="57"/>
      <c r="T439" s="57"/>
      <c r="U439" s="57"/>
      <c r="V439" s="57"/>
      <c r="W439" s="57"/>
      <c r="X439" s="57"/>
      <c r="Y439" s="57"/>
    </row>
    <row r="440" spans="1:25" ht="16.5" customHeight="1" x14ac:dyDescent="0.2">
      <c r="A440" s="23"/>
      <c r="B440" s="23"/>
      <c r="C440" s="58"/>
      <c r="D440" s="58"/>
      <c r="E440" s="19"/>
      <c r="F440" s="8"/>
      <c r="G440" s="347"/>
      <c r="H440" s="347"/>
      <c r="I440" s="347"/>
      <c r="J440" s="8"/>
      <c r="K440" s="57"/>
      <c r="L440" s="57"/>
      <c r="M440" s="57"/>
      <c r="N440" s="57"/>
      <c r="O440" s="57"/>
      <c r="P440" s="57"/>
      <c r="Q440" s="57"/>
      <c r="R440" s="57"/>
      <c r="S440" s="57"/>
      <c r="T440" s="57"/>
      <c r="U440" s="57"/>
      <c r="V440" s="57"/>
      <c r="W440" s="57"/>
      <c r="X440" s="57"/>
      <c r="Y440" s="57"/>
    </row>
    <row r="441" spans="1:25" ht="16.5" customHeight="1" x14ac:dyDescent="0.2">
      <c r="A441" s="23"/>
      <c r="B441" s="23"/>
      <c r="C441" s="58"/>
      <c r="D441" s="58"/>
      <c r="E441" s="19"/>
      <c r="F441" s="8"/>
      <c r="G441" s="347"/>
      <c r="H441" s="347"/>
      <c r="I441" s="347"/>
      <c r="J441" s="8"/>
      <c r="K441" s="57"/>
      <c r="L441" s="57"/>
      <c r="M441" s="57"/>
      <c r="N441" s="57"/>
      <c r="O441" s="57"/>
      <c r="P441" s="57"/>
      <c r="Q441" s="57"/>
      <c r="R441" s="57"/>
      <c r="S441" s="57"/>
      <c r="T441" s="57"/>
      <c r="U441" s="57"/>
      <c r="V441" s="57"/>
      <c r="W441" s="57"/>
      <c r="X441" s="57"/>
      <c r="Y441" s="57"/>
    </row>
    <row r="442" spans="1:25" ht="16.5" customHeight="1" x14ac:dyDescent="0.2">
      <c r="A442" s="23"/>
      <c r="B442" s="23"/>
      <c r="C442" s="58"/>
      <c r="D442" s="58"/>
      <c r="E442" s="19"/>
      <c r="F442" s="8"/>
      <c r="G442" s="347"/>
      <c r="H442" s="347"/>
      <c r="I442" s="347"/>
      <c r="J442" s="8"/>
      <c r="K442" s="57"/>
      <c r="L442" s="57"/>
      <c r="M442" s="57"/>
      <c r="N442" s="57"/>
      <c r="O442" s="57"/>
      <c r="P442" s="57"/>
      <c r="Q442" s="57"/>
      <c r="R442" s="57"/>
      <c r="S442" s="57"/>
      <c r="T442" s="57"/>
      <c r="U442" s="57"/>
      <c r="V442" s="57"/>
      <c r="W442" s="57"/>
      <c r="X442" s="57"/>
      <c r="Y442" s="57"/>
    </row>
    <row r="443" spans="1:25" ht="16.5" customHeight="1" x14ac:dyDescent="0.2">
      <c r="A443" s="23"/>
      <c r="B443" s="23"/>
      <c r="C443" s="58"/>
      <c r="D443" s="58"/>
      <c r="E443" s="19"/>
      <c r="F443" s="8"/>
      <c r="G443" s="347"/>
      <c r="H443" s="347"/>
      <c r="I443" s="347"/>
      <c r="J443" s="8"/>
      <c r="K443" s="57"/>
      <c r="L443" s="57"/>
      <c r="M443" s="57"/>
      <c r="N443" s="57"/>
      <c r="O443" s="57"/>
      <c r="P443" s="57"/>
      <c r="Q443" s="57"/>
      <c r="R443" s="57"/>
      <c r="S443" s="57"/>
      <c r="T443" s="57"/>
      <c r="U443" s="57"/>
      <c r="V443" s="57"/>
      <c r="W443" s="57"/>
      <c r="X443" s="57"/>
      <c r="Y443" s="57"/>
    </row>
    <row r="444" spans="1:25" ht="16.5" customHeight="1" x14ac:dyDescent="0.2">
      <c r="A444" s="23"/>
      <c r="B444" s="23"/>
      <c r="C444" s="58"/>
      <c r="D444" s="58"/>
      <c r="E444" s="19"/>
      <c r="F444" s="8"/>
      <c r="G444" s="347"/>
      <c r="H444" s="347"/>
      <c r="I444" s="347"/>
      <c r="J444" s="8"/>
      <c r="K444" s="57"/>
      <c r="L444" s="57"/>
      <c r="M444" s="57"/>
      <c r="N444" s="57"/>
      <c r="O444" s="57"/>
      <c r="P444" s="57"/>
      <c r="Q444" s="57"/>
      <c r="R444" s="57"/>
      <c r="S444" s="57"/>
      <c r="T444" s="57"/>
      <c r="U444" s="57"/>
      <c r="V444" s="57"/>
      <c r="W444" s="57"/>
      <c r="X444" s="57"/>
      <c r="Y444" s="57"/>
    </row>
    <row r="445" spans="1:25" ht="16.5" customHeight="1" x14ac:dyDescent="0.2">
      <c r="A445" s="23"/>
      <c r="B445" s="23"/>
      <c r="C445" s="58"/>
      <c r="D445" s="58"/>
      <c r="E445" s="19"/>
      <c r="F445" s="8"/>
      <c r="G445" s="347"/>
      <c r="H445" s="347"/>
      <c r="I445" s="347"/>
      <c r="J445" s="8"/>
      <c r="K445" s="57"/>
      <c r="L445" s="57"/>
      <c r="M445" s="57"/>
      <c r="N445" s="57"/>
      <c r="O445" s="57"/>
      <c r="P445" s="57"/>
      <c r="Q445" s="57"/>
      <c r="R445" s="57"/>
      <c r="S445" s="57"/>
      <c r="T445" s="57"/>
      <c r="U445" s="57"/>
      <c r="V445" s="57"/>
      <c r="W445" s="57"/>
      <c r="X445" s="57"/>
      <c r="Y445" s="57"/>
    </row>
    <row r="446" spans="1:25" ht="16.5" customHeight="1" x14ac:dyDescent="0.2">
      <c r="A446" s="23"/>
      <c r="B446" s="23"/>
      <c r="C446" s="58"/>
      <c r="D446" s="58"/>
      <c r="E446" s="19"/>
      <c r="F446" s="8"/>
      <c r="G446" s="347"/>
      <c r="H446" s="347"/>
      <c r="I446" s="347"/>
      <c r="J446" s="8"/>
      <c r="K446" s="57"/>
      <c r="L446" s="57"/>
      <c r="M446" s="57"/>
      <c r="N446" s="57"/>
      <c r="O446" s="57"/>
      <c r="P446" s="57"/>
      <c r="Q446" s="57"/>
      <c r="R446" s="57"/>
      <c r="S446" s="57"/>
      <c r="T446" s="57"/>
      <c r="U446" s="57"/>
      <c r="V446" s="57"/>
      <c r="W446" s="57"/>
      <c r="X446" s="57"/>
      <c r="Y446" s="57"/>
    </row>
    <row r="447" spans="1:25" ht="16.5" customHeight="1" x14ac:dyDescent="0.2">
      <c r="A447" s="23"/>
      <c r="B447" s="23"/>
      <c r="C447" s="58"/>
      <c r="D447" s="58"/>
      <c r="E447" s="19"/>
      <c r="F447" s="8"/>
      <c r="G447" s="347"/>
      <c r="H447" s="347"/>
      <c r="I447" s="347"/>
      <c r="J447" s="8"/>
      <c r="K447" s="57"/>
      <c r="L447" s="57"/>
      <c r="M447" s="57"/>
      <c r="N447" s="57"/>
      <c r="O447" s="57"/>
      <c r="P447" s="57"/>
      <c r="Q447" s="57"/>
      <c r="R447" s="57"/>
      <c r="S447" s="57"/>
      <c r="T447" s="57"/>
      <c r="U447" s="57"/>
      <c r="V447" s="57"/>
      <c r="W447" s="57"/>
      <c r="X447" s="57"/>
      <c r="Y447" s="57"/>
    </row>
    <row r="448" spans="1:25" ht="16.5" customHeight="1" x14ac:dyDescent="0.2">
      <c r="A448" s="23"/>
      <c r="B448" s="23"/>
      <c r="C448" s="58"/>
      <c r="D448" s="58"/>
      <c r="E448" s="19"/>
      <c r="F448" s="8"/>
      <c r="G448" s="347"/>
      <c r="H448" s="347"/>
      <c r="I448" s="347"/>
      <c r="J448" s="8"/>
      <c r="K448" s="57"/>
      <c r="L448" s="57"/>
      <c r="M448" s="57"/>
      <c r="N448" s="57"/>
      <c r="O448" s="57"/>
      <c r="P448" s="57"/>
      <c r="Q448" s="57"/>
      <c r="R448" s="57"/>
      <c r="S448" s="57"/>
      <c r="T448" s="57"/>
      <c r="U448" s="57"/>
      <c r="V448" s="57"/>
      <c r="W448" s="57"/>
      <c r="X448" s="57"/>
      <c r="Y448" s="57"/>
    </row>
    <row r="449" spans="1:25" ht="16.5" customHeight="1" x14ac:dyDescent="0.2">
      <c r="A449" s="23"/>
      <c r="B449" s="23"/>
      <c r="C449" s="58"/>
      <c r="D449" s="58"/>
      <c r="E449" s="19"/>
      <c r="F449" s="8"/>
      <c r="G449" s="347"/>
      <c r="H449" s="347"/>
      <c r="I449" s="347"/>
      <c r="J449" s="8"/>
      <c r="K449" s="57"/>
      <c r="L449" s="57"/>
      <c r="M449" s="57"/>
      <c r="N449" s="57"/>
      <c r="O449" s="57"/>
      <c r="P449" s="57"/>
      <c r="Q449" s="57"/>
      <c r="R449" s="57"/>
      <c r="S449" s="57"/>
      <c r="T449" s="57"/>
      <c r="U449" s="57"/>
      <c r="V449" s="57"/>
      <c r="W449" s="57"/>
      <c r="X449" s="57"/>
      <c r="Y449" s="57"/>
    </row>
    <row r="450" spans="1:25" ht="16.5" customHeight="1" x14ac:dyDescent="0.2">
      <c r="A450" s="23"/>
      <c r="B450" s="23"/>
      <c r="C450" s="58"/>
      <c r="D450" s="58"/>
      <c r="E450" s="19"/>
      <c r="F450" s="8"/>
      <c r="G450" s="347"/>
      <c r="H450" s="347"/>
      <c r="I450" s="347"/>
      <c r="J450" s="8"/>
      <c r="K450" s="57"/>
      <c r="L450" s="57"/>
      <c r="M450" s="57"/>
      <c r="N450" s="57"/>
      <c r="O450" s="57"/>
      <c r="P450" s="57"/>
      <c r="Q450" s="57"/>
      <c r="R450" s="57"/>
      <c r="S450" s="57"/>
      <c r="T450" s="57"/>
      <c r="U450" s="57"/>
      <c r="V450" s="57"/>
      <c r="W450" s="57"/>
      <c r="X450" s="57"/>
      <c r="Y450" s="57"/>
    </row>
    <row r="451" spans="1:25" ht="16.5" customHeight="1" x14ac:dyDescent="0.2">
      <c r="A451" s="23"/>
      <c r="B451" s="23"/>
      <c r="C451" s="58"/>
      <c r="D451" s="58"/>
      <c r="E451" s="19"/>
      <c r="F451" s="8"/>
      <c r="G451" s="347"/>
      <c r="H451" s="347"/>
      <c r="I451" s="347"/>
      <c r="J451" s="8"/>
      <c r="K451" s="57"/>
      <c r="L451" s="57"/>
      <c r="M451" s="57"/>
      <c r="N451" s="57"/>
      <c r="O451" s="57"/>
      <c r="P451" s="57"/>
      <c r="Q451" s="57"/>
      <c r="R451" s="57"/>
      <c r="S451" s="57"/>
      <c r="T451" s="57"/>
      <c r="U451" s="57"/>
      <c r="V451" s="57"/>
      <c r="W451" s="57"/>
      <c r="X451" s="57"/>
      <c r="Y451" s="57"/>
    </row>
    <row r="452" spans="1:25" ht="16.5" customHeight="1" x14ac:dyDescent="0.2">
      <c r="A452" s="23"/>
      <c r="B452" s="23"/>
      <c r="C452" s="58"/>
      <c r="D452" s="58"/>
      <c r="E452" s="19"/>
      <c r="F452" s="8"/>
      <c r="G452" s="347"/>
      <c r="H452" s="347"/>
      <c r="I452" s="347"/>
      <c r="J452" s="8"/>
      <c r="K452" s="57"/>
      <c r="L452" s="57"/>
      <c r="M452" s="57"/>
      <c r="N452" s="57"/>
      <c r="O452" s="57"/>
      <c r="P452" s="57"/>
      <c r="Q452" s="57"/>
      <c r="R452" s="57"/>
      <c r="S452" s="57"/>
      <c r="T452" s="57"/>
      <c r="U452" s="57"/>
      <c r="V452" s="57"/>
      <c r="W452" s="57"/>
      <c r="X452" s="57"/>
      <c r="Y452" s="57"/>
    </row>
    <row r="453" spans="1:25" ht="16.5" customHeight="1" x14ac:dyDescent="0.2">
      <c r="A453" s="23"/>
      <c r="B453" s="23"/>
      <c r="C453" s="58"/>
      <c r="D453" s="58"/>
      <c r="E453" s="19"/>
      <c r="F453" s="8"/>
      <c r="G453" s="347"/>
      <c r="H453" s="347"/>
      <c r="I453" s="347"/>
      <c r="J453" s="8"/>
      <c r="K453" s="57"/>
      <c r="L453" s="57"/>
      <c r="M453" s="57"/>
      <c r="N453" s="57"/>
      <c r="O453" s="57"/>
      <c r="P453" s="57"/>
      <c r="Q453" s="57"/>
      <c r="R453" s="57"/>
      <c r="S453" s="57"/>
      <c r="T453" s="57"/>
      <c r="U453" s="57"/>
      <c r="V453" s="57"/>
      <c r="W453" s="57"/>
      <c r="X453" s="57"/>
      <c r="Y453" s="57"/>
    </row>
    <row r="454" spans="1:25" ht="16.5" customHeight="1" x14ac:dyDescent="0.2">
      <c r="A454" s="23"/>
      <c r="B454" s="23"/>
      <c r="C454" s="58"/>
      <c r="D454" s="58"/>
      <c r="E454" s="19"/>
      <c r="F454" s="8"/>
      <c r="G454" s="347"/>
      <c r="H454" s="347"/>
      <c r="I454" s="347"/>
      <c r="J454" s="8"/>
      <c r="K454" s="57"/>
      <c r="L454" s="57"/>
      <c r="M454" s="57"/>
      <c r="N454" s="57"/>
      <c r="O454" s="57"/>
      <c r="P454" s="57"/>
      <c r="Q454" s="57"/>
      <c r="R454" s="57"/>
      <c r="S454" s="57"/>
      <c r="T454" s="57"/>
      <c r="U454" s="57"/>
      <c r="V454" s="57"/>
      <c r="W454" s="57"/>
      <c r="X454" s="57"/>
      <c r="Y454" s="57"/>
    </row>
    <row r="455" spans="1:25" ht="16.5" customHeight="1" x14ac:dyDescent="0.2">
      <c r="A455" s="23"/>
      <c r="B455" s="23"/>
      <c r="C455" s="58"/>
      <c r="D455" s="58"/>
      <c r="E455" s="19"/>
      <c r="F455" s="8"/>
      <c r="G455" s="347"/>
      <c r="H455" s="347"/>
      <c r="I455" s="347"/>
      <c r="J455" s="8"/>
      <c r="K455" s="57"/>
      <c r="L455" s="57"/>
      <c r="M455" s="57"/>
      <c r="N455" s="57"/>
      <c r="O455" s="57"/>
      <c r="P455" s="57"/>
      <c r="Q455" s="57"/>
      <c r="R455" s="57"/>
      <c r="S455" s="57"/>
      <c r="T455" s="57"/>
      <c r="U455" s="57"/>
      <c r="V455" s="57"/>
      <c r="W455" s="57"/>
      <c r="X455" s="57"/>
      <c r="Y455" s="57"/>
    </row>
    <row r="456" spans="1:25" ht="16.5" customHeight="1" x14ac:dyDescent="0.2">
      <c r="A456" s="23"/>
      <c r="B456" s="23"/>
      <c r="C456" s="58"/>
      <c r="D456" s="58"/>
      <c r="E456" s="19"/>
      <c r="F456" s="8"/>
      <c r="G456" s="347"/>
      <c r="H456" s="347"/>
      <c r="I456" s="347"/>
      <c r="J456" s="8"/>
      <c r="K456" s="57"/>
      <c r="L456" s="57"/>
      <c r="M456" s="57"/>
      <c r="N456" s="57"/>
      <c r="O456" s="57"/>
      <c r="P456" s="57"/>
      <c r="Q456" s="57"/>
      <c r="R456" s="57"/>
      <c r="S456" s="57"/>
      <c r="T456" s="57"/>
      <c r="U456" s="57"/>
      <c r="V456" s="57"/>
      <c r="W456" s="57"/>
      <c r="X456" s="57"/>
      <c r="Y456" s="57"/>
    </row>
    <row r="457" spans="1:25" ht="16.5" customHeight="1" x14ac:dyDescent="0.2">
      <c r="A457" s="23"/>
      <c r="B457" s="23"/>
      <c r="C457" s="58"/>
      <c r="D457" s="58"/>
      <c r="E457" s="19"/>
      <c r="F457" s="8"/>
      <c r="G457" s="347"/>
      <c r="H457" s="347"/>
      <c r="I457" s="347"/>
      <c r="J457" s="8"/>
      <c r="K457" s="57"/>
      <c r="L457" s="57"/>
      <c r="M457" s="57"/>
      <c r="N457" s="57"/>
      <c r="O457" s="57"/>
      <c r="P457" s="57"/>
      <c r="Q457" s="57"/>
      <c r="R457" s="57"/>
      <c r="S457" s="57"/>
      <c r="T457" s="57"/>
      <c r="U457" s="57"/>
      <c r="V457" s="57"/>
      <c r="W457" s="57"/>
      <c r="X457" s="57"/>
      <c r="Y457" s="57"/>
    </row>
    <row r="458" spans="1:25" ht="16.5" customHeight="1" x14ac:dyDescent="0.2">
      <c r="A458" s="23"/>
      <c r="B458" s="23"/>
      <c r="C458" s="58"/>
      <c r="D458" s="58"/>
      <c r="E458" s="19"/>
      <c r="F458" s="8"/>
      <c r="G458" s="347"/>
      <c r="H458" s="347"/>
      <c r="I458" s="347"/>
      <c r="J458" s="8"/>
      <c r="K458" s="57"/>
      <c r="L458" s="57"/>
      <c r="M458" s="57"/>
      <c r="N458" s="57"/>
      <c r="O458" s="57"/>
      <c r="P458" s="57"/>
      <c r="Q458" s="57"/>
      <c r="R458" s="57"/>
      <c r="S458" s="57"/>
      <c r="T458" s="57"/>
      <c r="U458" s="57"/>
      <c r="V458" s="57"/>
      <c r="W458" s="57"/>
      <c r="X458" s="57"/>
      <c r="Y458" s="57"/>
    </row>
    <row r="459" spans="1:25" ht="16.5" customHeight="1" x14ac:dyDescent="0.2">
      <c r="A459" s="23"/>
      <c r="B459" s="23"/>
      <c r="C459" s="58"/>
      <c r="D459" s="58"/>
      <c r="E459" s="19"/>
      <c r="F459" s="8"/>
      <c r="G459" s="347"/>
      <c r="H459" s="347"/>
      <c r="I459" s="347"/>
      <c r="J459" s="8"/>
      <c r="K459" s="57"/>
      <c r="L459" s="57"/>
      <c r="M459" s="57"/>
      <c r="N459" s="57"/>
      <c r="O459" s="57"/>
      <c r="P459" s="57"/>
      <c r="Q459" s="57"/>
      <c r="R459" s="57"/>
      <c r="S459" s="57"/>
      <c r="T459" s="57"/>
      <c r="U459" s="57"/>
      <c r="V459" s="57"/>
      <c r="W459" s="57"/>
      <c r="X459" s="57"/>
      <c r="Y459" s="57"/>
    </row>
    <row r="460" spans="1:25" ht="16.5" customHeight="1" x14ac:dyDescent="0.2">
      <c r="A460" s="23"/>
      <c r="B460" s="23"/>
      <c r="C460" s="58"/>
      <c r="D460" s="58"/>
      <c r="E460" s="19"/>
      <c r="F460" s="8"/>
      <c r="G460" s="347"/>
      <c r="H460" s="347"/>
      <c r="I460" s="347"/>
      <c r="J460" s="8"/>
      <c r="K460" s="57"/>
      <c r="L460" s="57"/>
      <c r="M460" s="57"/>
      <c r="N460" s="57"/>
      <c r="O460" s="57"/>
      <c r="P460" s="57"/>
      <c r="Q460" s="57"/>
      <c r="R460" s="57"/>
      <c r="S460" s="57"/>
      <c r="T460" s="57"/>
      <c r="U460" s="57"/>
      <c r="V460" s="57"/>
      <c r="W460" s="57"/>
      <c r="X460" s="57"/>
      <c r="Y460" s="57"/>
    </row>
    <row r="461" spans="1:25" ht="16.5" customHeight="1" x14ac:dyDescent="0.2">
      <c r="A461" s="23"/>
      <c r="B461" s="23"/>
      <c r="C461" s="58"/>
      <c r="D461" s="58"/>
      <c r="E461" s="19"/>
      <c r="F461" s="8"/>
      <c r="G461" s="347"/>
      <c r="H461" s="347"/>
      <c r="I461" s="347"/>
      <c r="J461" s="8"/>
      <c r="K461" s="57"/>
      <c r="L461" s="57"/>
      <c r="M461" s="57"/>
      <c r="N461" s="57"/>
      <c r="O461" s="57"/>
      <c r="P461" s="57"/>
      <c r="Q461" s="57"/>
      <c r="R461" s="57"/>
      <c r="S461" s="57"/>
      <c r="T461" s="57"/>
      <c r="U461" s="57"/>
      <c r="V461" s="57"/>
      <c r="W461" s="57"/>
      <c r="X461" s="57"/>
      <c r="Y461" s="57"/>
    </row>
    <row r="462" spans="1:25" ht="16.5" customHeight="1" x14ac:dyDescent="0.2">
      <c r="A462" s="23"/>
      <c r="B462" s="23"/>
      <c r="C462" s="58"/>
      <c r="D462" s="58"/>
      <c r="E462" s="19"/>
      <c r="F462" s="8"/>
      <c r="G462" s="347"/>
      <c r="H462" s="347"/>
      <c r="I462" s="347"/>
      <c r="J462" s="8"/>
      <c r="K462" s="57"/>
      <c r="L462" s="57"/>
      <c r="M462" s="57"/>
      <c r="N462" s="57"/>
      <c r="O462" s="57"/>
      <c r="P462" s="57"/>
      <c r="Q462" s="57"/>
      <c r="R462" s="57"/>
      <c r="S462" s="57"/>
      <c r="T462" s="57"/>
      <c r="U462" s="57"/>
      <c r="V462" s="57"/>
      <c r="W462" s="57"/>
      <c r="X462" s="57"/>
      <c r="Y462" s="57"/>
    </row>
    <row r="463" spans="1:25" ht="16.5" customHeight="1" x14ac:dyDescent="0.2">
      <c r="A463" s="23"/>
      <c r="B463" s="23"/>
      <c r="C463" s="58"/>
      <c r="D463" s="58"/>
      <c r="E463" s="19"/>
      <c r="F463" s="8"/>
      <c r="G463" s="347"/>
      <c r="H463" s="347"/>
      <c r="I463" s="347"/>
      <c r="J463" s="8"/>
      <c r="K463" s="57"/>
      <c r="L463" s="57"/>
      <c r="M463" s="57"/>
      <c r="N463" s="57"/>
      <c r="O463" s="57"/>
      <c r="P463" s="57"/>
      <c r="Q463" s="57"/>
      <c r="R463" s="57"/>
      <c r="S463" s="57"/>
      <c r="T463" s="57"/>
      <c r="U463" s="57"/>
      <c r="V463" s="57"/>
      <c r="W463" s="57"/>
      <c r="X463" s="57"/>
      <c r="Y463" s="57"/>
    </row>
    <row r="464" spans="1:25" ht="16.5" customHeight="1" x14ac:dyDescent="0.2">
      <c r="A464" s="23"/>
      <c r="B464" s="23"/>
      <c r="C464" s="58"/>
      <c r="D464" s="58"/>
      <c r="E464" s="19"/>
      <c r="F464" s="8"/>
      <c r="G464" s="347"/>
      <c r="H464" s="347"/>
      <c r="I464" s="347"/>
      <c r="J464" s="8"/>
      <c r="K464" s="57"/>
      <c r="L464" s="57"/>
      <c r="M464" s="57"/>
      <c r="N464" s="57"/>
      <c r="O464" s="57"/>
      <c r="P464" s="57"/>
      <c r="Q464" s="57"/>
      <c r="R464" s="57"/>
      <c r="S464" s="57"/>
      <c r="T464" s="57"/>
      <c r="U464" s="57"/>
      <c r="V464" s="57"/>
      <c r="W464" s="57"/>
      <c r="X464" s="57"/>
      <c r="Y464" s="57"/>
    </row>
    <row r="465" spans="1:25" ht="16.5" customHeight="1" x14ac:dyDescent="0.2">
      <c r="A465" s="23"/>
      <c r="B465" s="23"/>
      <c r="C465" s="58"/>
      <c r="D465" s="58"/>
      <c r="E465" s="19"/>
      <c r="F465" s="8"/>
      <c r="G465" s="347"/>
      <c r="H465" s="347"/>
      <c r="I465" s="347"/>
      <c r="J465" s="8"/>
      <c r="K465" s="57"/>
      <c r="L465" s="57"/>
      <c r="M465" s="57"/>
      <c r="N465" s="57"/>
      <c r="O465" s="57"/>
      <c r="P465" s="57"/>
      <c r="Q465" s="57"/>
      <c r="R465" s="57"/>
      <c r="S465" s="57"/>
      <c r="T465" s="57"/>
      <c r="U465" s="57"/>
      <c r="V465" s="57"/>
      <c r="W465" s="57"/>
      <c r="X465" s="57"/>
      <c r="Y465" s="57"/>
    </row>
    <row r="466" spans="1:25" ht="16.5" customHeight="1" x14ac:dyDescent="0.2">
      <c r="A466" s="23"/>
      <c r="B466" s="23"/>
      <c r="C466" s="58"/>
      <c r="D466" s="58"/>
      <c r="E466" s="19"/>
      <c r="F466" s="8"/>
      <c r="G466" s="347"/>
      <c r="H466" s="347"/>
      <c r="I466" s="347"/>
      <c r="J466" s="8"/>
      <c r="K466" s="57"/>
      <c r="L466" s="57"/>
      <c r="M466" s="57"/>
      <c r="N466" s="57"/>
      <c r="O466" s="57"/>
      <c r="P466" s="57"/>
      <c r="Q466" s="57"/>
      <c r="R466" s="57"/>
      <c r="S466" s="57"/>
      <c r="T466" s="57"/>
      <c r="U466" s="57"/>
      <c r="V466" s="57"/>
      <c r="W466" s="57"/>
      <c r="X466" s="57"/>
      <c r="Y466" s="57"/>
    </row>
    <row r="467" spans="1:25" ht="16.5" customHeight="1" x14ac:dyDescent="0.2">
      <c r="A467" s="23"/>
      <c r="B467" s="23"/>
      <c r="C467" s="58"/>
      <c r="D467" s="58"/>
      <c r="E467" s="19"/>
      <c r="F467" s="8"/>
      <c r="G467" s="347"/>
      <c r="H467" s="347"/>
      <c r="I467" s="347"/>
      <c r="J467" s="8"/>
      <c r="K467" s="57"/>
      <c r="L467" s="57"/>
      <c r="M467" s="57"/>
      <c r="N467" s="57"/>
      <c r="O467" s="57"/>
      <c r="P467" s="57"/>
      <c r="Q467" s="57"/>
      <c r="R467" s="57"/>
      <c r="S467" s="57"/>
      <c r="T467" s="57"/>
      <c r="U467" s="57"/>
      <c r="V467" s="57"/>
      <c r="W467" s="57"/>
      <c r="X467" s="57"/>
      <c r="Y467" s="57"/>
    </row>
    <row r="468" spans="1:25" ht="16.5" customHeight="1" x14ac:dyDescent="0.2">
      <c r="A468" s="23"/>
      <c r="B468" s="23"/>
      <c r="C468" s="58"/>
      <c r="D468" s="58"/>
      <c r="E468" s="19"/>
      <c r="F468" s="8"/>
      <c r="G468" s="347"/>
      <c r="H468" s="347"/>
      <c r="I468" s="347"/>
      <c r="J468" s="8"/>
      <c r="K468" s="57"/>
      <c r="L468" s="57"/>
      <c r="M468" s="57"/>
      <c r="N468" s="57"/>
      <c r="O468" s="57"/>
      <c r="P468" s="57"/>
      <c r="Q468" s="57"/>
      <c r="R468" s="57"/>
      <c r="S468" s="57"/>
      <c r="T468" s="57"/>
      <c r="U468" s="57"/>
      <c r="V468" s="57"/>
      <c r="W468" s="57"/>
      <c r="X468" s="57"/>
      <c r="Y468" s="57"/>
    </row>
    <row r="469" spans="1:25" ht="16.5" customHeight="1" x14ac:dyDescent="0.2">
      <c r="A469" s="23"/>
      <c r="B469" s="23"/>
      <c r="C469" s="58"/>
      <c r="D469" s="58"/>
      <c r="E469" s="19"/>
      <c r="F469" s="8"/>
      <c r="G469" s="347"/>
      <c r="H469" s="347"/>
      <c r="I469" s="347"/>
      <c r="J469" s="8"/>
      <c r="K469" s="57"/>
      <c r="L469" s="57"/>
      <c r="M469" s="57"/>
      <c r="N469" s="57"/>
      <c r="O469" s="57"/>
      <c r="P469" s="57"/>
      <c r="Q469" s="57"/>
      <c r="R469" s="57"/>
      <c r="S469" s="57"/>
      <c r="T469" s="57"/>
      <c r="U469" s="57"/>
      <c r="V469" s="57"/>
      <c r="W469" s="57"/>
      <c r="X469" s="57"/>
      <c r="Y469" s="57"/>
    </row>
    <row r="470" spans="1:25" ht="16.5" customHeight="1" x14ac:dyDescent="0.2">
      <c r="A470" s="23"/>
      <c r="B470" s="23"/>
      <c r="C470" s="58"/>
      <c r="D470" s="58"/>
      <c r="E470" s="19"/>
      <c r="F470" s="8"/>
      <c r="G470" s="347"/>
      <c r="H470" s="347"/>
      <c r="I470" s="347"/>
      <c r="J470" s="8"/>
      <c r="K470" s="57"/>
      <c r="L470" s="57"/>
      <c r="M470" s="57"/>
      <c r="N470" s="57"/>
      <c r="O470" s="57"/>
      <c r="P470" s="57"/>
      <c r="Q470" s="57"/>
      <c r="R470" s="57"/>
      <c r="S470" s="57"/>
      <c r="T470" s="57"/>
      <c r="U470" s="57"/>
      <c r="V470" s="57"/>
      <c r="W470" s="57"/>
      <c r="X470" s="57"/>
      <c r="Y470" s="57"/>
    </row>
    <row r="471" spans="1:25" ht="16.5" customHeight="1" x14ac:dyDescent="0.2">
      <c r="A471" s="23"/>
      <c r="B471" s="23"/>
      <c r="C471" s="58"/>
      <c r="D471" s="58"/>
      <c r="E471" s="19"/>
      <c r="F471" s="8"/>
      <c r="G471" s="347"/>
      <c r="H471" s="347"/>
      <c r="I471" s="347"/>
      <c r="J471" s="8"/>
      <c r="K471" s="57"/>
      <c r="L471" s="57"/>
      <c r="M471" s="57"/>
      <c r="N471" s="57"/>
      <c r="O471" s="57"/>
      <c r="P471" s="57"/>
      <c r="Q471" s="57"/>
      <c r="R471" s="57"/>
      <c r="S471" s="57"/>
      <c r="T471" s="57"/>
      <c r="U471" s="57"/>
      <c r="V471" s="57"/>
      <c r="W471" s="57"/>
      <c r="X471" s="57"/>
      <c r="Y471" s="57"/>
    </row>
    <row r="472" spans="1:25" ht="16.5" customHeight="1" x14ac:dyDescent="0.2">
      <c r="A472" s="23"/>
      <c r="B472" s="23"/>
      <c r="C472" s="58"/>
      <c r="D472" s="58"/>
      <c r="E472" s="19"/>
      <c r="F472" s="8"/>
      <c r="G472" s="347"/>
      <c r="H472" s="347"/>
      <c r="I472" s="347"/>
      <c r="J472" s="8"/>
      <c r="K472" s="57"/>
      <c r="L472" s="57"/>
      <c r="M472" s="57"/>
      <c r="N472" s="57"/>
      <c r="O472" s="57"/>
      <c r="P472" s="57"/>
      <c r="Q472" s="57"/>
      <c r="R472" s="57"/>
      <c r="S472" s="57"/>
      <c r="T472" s="57"/>
      <c r="U472" s="57"/>
      <c r="V472" s="57"/>
      <c r="W472" s="57"/>
      <c r="X472" s="57"/>
      <c r="Y472" s="57"/>
    </row>
    <row r="473" spans="1:25" ht="16.5" customHeight="1" x14ac:dyDescent="0.2">
      <c r="A473" s="23"/>
      <c r="B473" s="23"/>
      <c r="C473" s="58"/>
      <c r="D473" s="58"/>
      <c r="E473" s="19"/>
      <c r="F473" s="8"/>
      <c r="G473" s="347"/>
      <c r="H473" s="347"/>
      <c r="I473" s="347"/>
      <c r="J473" s="8"/>
      <c r="K473" s="57"/>
      <c r="L473" s="57"/>
      <c r="M473" s="57"/>
      <c r="N473" s="57"/>
      <c r="O473" s="57"/>
      <c r="P473" s="57"/>
      <c r="Q473" s="57"/>
      <c r="R473" s="57"/>
      <c r="S473" s="57"/>
      <c r="T473" s="57"/>
      <c r="U473" s="57"/>
      <c r="V473" s="57"/>
      <c r="W473" s="57"/>
      <c r="X473" s="57"/>
      <c r="Y473" s="57"/>
    </row>
    <row r="474" spans="1:25" ht="16.5" customHeight="1" x14ac:dyDescent="0.2">
      <c r="A474" s="23"/>
      <c r="B474" s="23"/>
      <c r="C474" s="58"/>
      <c r="D474" s="58"/>
      <c r="E474" s="19"/>
      <c r="F474" s="8"/>
      <c r="G474" s="347"/>
      <c r="H474" s="347"/>
      <c r="I474" s="347"/>
      <c r="J474" s="8"/>
      <c r="K474" s="57"/>
      <c r="L474" s="57"/>
      <c r="M474" s="57"/>
      <c r="N474" s="57"/>
      <c r="O474" s="57"/>
      <c r="P474" s="57"/>
      <c r="Q474" s="57"/>
      <c r="R474" s="57"/>
      <c r="S474" s="57"/>
      <c r="T474" s="57"/>
      <c r="U474" s="57"/>
      <c r="V474" s="57"/>
      <c r="W474" s="57"/>
      <c r="X474" s="57"/>
      <c r="Y474" s="57"/>
    </row>
    <row r="475" spans="1:25" ht="16.5" customHeight="1" x14ac:dyDescent="0.2">
      <c r="A475" s="23"/>
      <c r="B475" s="23"/>
      <c r="C475" s="58"/>
      <c r="D475" s="58"/>
      <c r="E475" s="19"/>
      <c r="F475" s="8"/>
      <c r="G475" s="347"/>
      <c r="H475" s="347"/>
      <c r="I475" s="347"/>
      <c r="J475" s="8"/>
      <c r="K475" s="57"/>
      <c r="L475" s="57"/>
      <c r="M475" s="57"/>
      <c r="N475" s="57"/>
      <c r="O475" s="57"/>
      <c r="P475" s="57"/>
      <c r="Q475" s="57"/>
      <c r="R475" s="57"/>
      <c r="S475" s="57"/>
      <c r="T475" s="57"/>
      <c r="U475" s="57"/>
      <c r="V475" s="57"/>
      <c r="W475" s="57"/>
      <c r="X475" s="57"/>
      <c r="Y475" s="57"/>
    </row>
    <row r="476" spans="1:25" ht="16.5" customHeight="1" x14ac:dyDescent="0.2">
      <c r="A476" s="23"/>
      <c r="B476" s="23"/>
      <c r="C476" s="58"/>
      <c r="D476" s="58"/>
      <c r="E476" s="19"/>
      <c r="F476" s="8"/>
      <c r="G476" s="347"/>
      <c r="H476" s="347"/>
      <c r="I476" s="347"/>
      <c r="J476" s="8"/>
      <c r="K476" s="57"/>
      <c r="L476" s="57"/>
      <c r="M476" s="57"/>
      <c r="N476" s="57"/>
      <c r="O476" s="57"/>
      <c r="P476" s="57"/>
      <c r="Q476" s="57"/>
      <c r="R476" s="57"/>
      <c r="S476" s="57"/>
      <c r="T476" s="57"/>
      <c r="U476" s="57"/>
      <c r="V476" s="57"/>
      <c r="W476" s="57"/>
      <c r="X476" s="57"/>
      <c r="Y476" s="57"/>
    </row>
    <row r="477" spans="1:25" ht="16.5" customHeight="1" x14ac:dyDescent="0.2">
      <c r="A477" s="23"/>
      <c r="B477" s="23"/>
      <c r="C477" s="58"/>
      <c r="D477" s="58"/>
      <c r="E477" s="19"/>
      <c r="F477" s="8"/>
      <c r="G477" s="347"/>
      <c r="H477" s="347"/>
      <c r="I477" s="347"/>
      <c r="J477" s="8"/>
      <c r="K477" s="57"/>
      <c r="L477" s="57"/>
      <c r="M477" s="57"/>
      <c r="N477" s="57"/>
      <c r="O477" s="57"/>
      <c r="P477" s="57"/>
      <c r="Q477" s="57"/>
      <c r="R477" s="57"/>
      <c r="S477" s="57"/>
      <c r="T477" s="57"/>
      <c r="U477" s="57"/>
      <c r="V477" s="57"/>
      <c r="W477" s="57"/>
      <c r="X477" s="57"/>
      <c r="Y477" s="57"/>
    </row>
    <row r="478" spans="1:25" ht="16.5" customHeight="1" x14ac:dyDescent="0.2">
      <c r="A478" s="23"/>
      <c r="B478" s="23"/>
      <c r="C478" s="58"/>
      <c r="D478" s="58"/>
      <c r="E478" s="19"/>
      <c r="F478" s="8"/>
      <c r="G478" s="347"/>
      <c r="H478" s="347"/>
      <c r="I478" s="347"/>
      <c r="J478" s="8"/>
      <c r="K478" s="57"/>
      <c r="L478" s="57"/>
      <c r="M478" s="57"/>
      <c r="N478" s="57"/>
      <c r="O478" s="57"/>
      <c r="P478" s="57"/>
      <c r="Q478" s="57"/>
      <c r="R478" s="57"/>
      <c r="S478" s="57"/>
      <c r="T478" s="57"/>
      <c r="U478" s="57"/>
      <c r="V478" s="57"/>
      <c r="W478" s="57"/>
      <c r="X478" s="57"/>
      <c r="Y478" s="57"/>
    </row>
    <row r="479" spans="1:25" ht="16.5" customHeight="1" x14ac:dyDescent="0.2">
      <c r="A479" s="23"/>
      <c r="B479" s="23"/>
      <c r="C479" s="58"/>
      <c r="D479" s="58"/>
      <c r="E479" s="19"/>
      <c r="F479" s="8"/>
      <c r="G479" s="347"/>
      <c r="H479" s="347"/>
      <c r="I479" s="347"/>
      <c r="J479" s="8"/>
      <c r="K479" s="57"/>
      <c r="L479" s="57"/>
      <c r="M479" s="57"/>
      <c r="N479" s="57"/>
      <c r="O479" s="57"/>
      <c r="P479" s="57"/>
      <c r="Q479" s="57"/>
      <c r="R479" s="57"/>
      <c r="S479" s="57"/>
      <c r="T479" s="57"/>
      <c r="U479" s="57"/>
      <c r="V479" s="57"/>
      <c r="W479" s="57"/>
      <c r="X479" s="57"/>
      <c r="Y479" s="57"/>
    </row>
    <row r="480" spans="1:25" ht="16.5" customHeight="1" x14ac:dyDescent="0.2">
      <c r="A480" s="23"/>
      <c r="B480" s="23"/>
      <c r="C480" s="58"/>
      <c r="D480" s="58"/>
      <c r="E480" s="19"/>
      <c r="F480" s="8"/>
      <c r="G480" s="347"/>
      <c r="H480" s="347"/>
      <c r="I480" s="347"/>
      <c r="J480" s="8"/>
      <c r="K480" s="57"/>
      <c r="L480" s="57"/>
      <c r="M480" s="57"/>
      <c r="N480" s="57"/>
      <c r="O480" s="57"/>
      <c r="P480" s="57"/>
      <c r="Q480" s="57"/>
      <c r="R480" s="57"/>
      <c r="S480" s="57"/>
      <c r="T480" s="57"/>
      <c r="U480" s="57"/>
      <c r="V480" s="57"/>
      <c r="W480" s="57"/>
      <c r="X480" s="57"/>
      <c r="Y480" s="57"/>
    </row>
    <row r="481" spans="1:25" ht="16.5" customHeight="1" x14ac:dyDescent="0.2">
      <c r="A481" s="23"/>
      <c r="B481" s="23"/>
      <c r="C481" s="58"/>
      <c r="D481" s="58"/>
      <c r="E481" s="19"/>
      <c r="F481" s="8"/>
      <c r="G481" s="347"/>
      <c r="H481" s="347"/>
      <c r="I481" s="347"/>
      <c r="J481" s="8"/>
      <c r="K481" s="57"/>
      <c r="L481" s="57"/>
      <c r="M481" s="57"/>
      <c r="N481" s="57"/>
      <c r="O481" s="57"/>
      <c r="P481" s="57"/>
      <c r="Q481" s="57"/>
      <c r="R481" s="57"/>
      <c r="S481" s="57"/>
      <c r="T481" s="57"/>
      <c r="U481" s="57"/>
      <c r="V481" s="57"/>
      <c r="W481" s="57"/>
      <c r="X481" s="57"/>
      <c r="Y481" s="57"/>
    </row>
    <row r="482" spans="1:25" ht="16.5" customHeight="1" x14ac:dyDescent="0.2">
      <c r="A482" s="23"/>
      <c r="B482" s="23"/>
      <c r="C482" s="58"/>
      <c r="D482" s="58"/>
      <c r="E482" s="19"/>
      <c r="F482" s="8"/>
      <c r="G482" s="347"/>
      <c r="H482" s="347"/>
      <c r="I482" s="347"/>
      <c r="J482" s="8"/>
      <c r="K482" s="57"/>
      <c r="L482" s="57"/>
      <c r="M482" s="57"/>
      <c r="N482" s="57"/>
      <c r="O482" s="57"/>
      <c r="P482" s="57"/>
      <c r="Q482" s="57"/>
      <c r="R482" s="57"/>
      <c r="S482" s="57"/>
      <c r="T482" s="57"/>
      <c r="U482" s="57"/>
      <c r="V482" s="57"/>
      <c r="W482" s="57"/>
      <c r="X482" s="57"/>
      <c r="Y482" s="57"/>
    </row>
    <row r="483" spans="1:25" ht="16.5" customHeight="1" x14ac:dyDescent="0.2">
      <c r="A483" s="23"/>
      <c r="B483" s="23"/>
      <c r="C483" s="58"/>
      <c r="D483" s="58"/>
      <c r="E483" s="19"/>
      <c r="F483" s="8"/>
      <c r="G483" s="347"/>
      <c r="H483" s="347"/>
      <c r="I483" s="347"/>
      <c r="J483" s="8"/>
      <c r="K483" s="57"/>
      <c r="L483" s="57"/>
      <c r="M483" s="57"/>
      <c r="N483" s="57"/>
      <c r="O483" s="57"/>
      <c r="P483" s="57"/>
      <c r="Q483" s="57"/>
      <c r="R483" s="57"/>
      <c r="S483" s="57"/>
      <c r="T483" s="57"/>
      <c r="U483" s="57"/>
      <c r="V483" s="57"/>
      <c r="W483" s="57"/>
      <c r="X483" s="57"/>
      <c r="Y483" s="57"/>
    </row>
    <row r="484" spans="1:25" ht="16.5" customHeight="1" x14ac:dyDescent="0.2">
      <c r="A484" s="23"/>
      <c r="B484" s="23"/>
      <c r="C484" s="58"/>
      <c r="D484" s="58"/>
      <c r="E484" s="19"/>
      <c r="F484" s="8"/>
      <c r="G484" s="347"/>
      <c r="H484" s="347"/>
      <c r="I484" s="347"/>
      <c r="J484" s="8"/>
      <c r="K484" s="57"/>
      <c r="L484" s="57"/>
      <c r="M484" s="57"/>
      <c r="N484" s="57"/>
      <c r="O484" s="57"/>
      <c r="P484" s="57"/>
      <c r="Q484" s="57"/>
      <c r="R484" s="57"/>
      <c r="S484" s="57"/>
      <c r="T484" s="57"/>
      <c r="U484" s="57"/>
      <c r="V484" s="57"/>
      <c r="W484" s="57"/>
      <c r="X484" s="57"/>
      <c r="Y484" s="57"/>
    </row>
    <row r="485" spans="1:25" ht="16.5" customHeight="1" x14ac:dyDescent="0.2">
      <c r="A485" s="23"/>
      <c r="B485" s="23"/>
      <c r="C485" s="58"/>
      <c r="D485" s="58"/>
      <c r="E485" s="19"/>
      <c r="F485" s="8"/>
      <c r="G485" s="347"/>
      <c r="H485" s="347"/>
      <c r="I485" s="347"/>
      <c r="J485" s="8"/>
      <c r="K485" s="57"/>
      <c r="L485" s="57"/>
      <c r="M485" s="57"/>
      <c r="N485" s="57"/>
      <c r="O485" s="57"/>
      <c r="P485" s="57"/>
      <c r="Q485" s="57"/>
      <c r="R485" s="57"/>
      <c r="S485" s="57"/>
      <c r="T485" s="57"/>
      <c r="U485" s="57"/>
      <c r="V485" s="57"/>
      <c r="W485" s="57"/>
      <c r="X485" s="57"/>
      <c r="Y485" s="57"/>
    </row>
    <row r="486" spans="1:25" ht="16.5" customHeight="1" x14ac:dyDescent="0.2">
      <c r="A486" s="23"/>
      <c r="B486" s="23"/>
      <c r="C486" s="58"/>
      <c r="D486" s="58"/>
      <c r="E486" s="19"/>
      <c r="F486" s="8"/>
      <c r="G486" s="347"/>
      <c r="H486" s="347"/>
      <c r="I486" s="347"/>
      <c r="J486" s="8"/>
      <c r="K486" s="57"/>
      <c r="L486" s="57"/>
      <c r="M486" s="57"/>
      <c r="N486" s="57"/>
      <c r="O486" s="57"/>
      <c r="P486" s="57"/>
      <c r="Q486" s="57"/>
      <c r="R486" s="57"/>
      <c r="S486" s="57"/>
      <c r="T486" s="57"/>
      <c r="U486" s="57"/>
      <c r="V486" s="57"/>
      <c r="W486" s="57"/>
      <c r="X486" s="57"/>
      <c r="Y486" s="57"/>
    </row>
    <row r="487" spans="1:25" ht="16.5" customHeight="1" x14ac:dyDescent="0.2">
      <c r="A487" s="23"/>
      <c r="B487" s="23"/>
      <c r="C487" s="58"/>
      <c r="D487" s="58"/>
      <c r="E487" s="19"/>
      <c r="F487" s="8"/>
      <c r="G487" s="347"/>
      <c r="H487" s="347"/>
      <c r="I487" s="347"/>
      <c r="J487" s="8"/>
      <c r="K487" s="57"/>
      <c r="L487" s="57"/>
      <c r="M487" s="57"/>
      <c r="N487" s="57"/>
      <c r="O487" s="57"/>
      <c r="P487" s="57"/>
      <c r="Q487" s="57"/>
      <c r="R487" s="57"/>
      <c r="S487" s="57"/>
      <c r="T487" s="57"/>
      <c r="U487" s="57"/>
      <c r="V487" s="57"/>
      <c r="W487" s="57"/>
      <c r="X487" s="57"/>
      <c r="Y487" s="57"/>
    </row>
    <row r="488" spans="1:25" ht="16.5" customHeight="1" x14ac:dyDescent="0.2">
      <c r="A488" s="23"/>
      <c r="B488" s="23"/>
      <c r="C488" s="58"/>
      <c r="D488" s="58"/>
      <c r="E488" s="19"/>
      <c r="F488" s="8"/>
      <c r="G488" s="347"/>
      <c r="H488" s="347"/>
      <c r="I488" s="347"/>
      <c r="J488" s="8"/>
      <c r="K488" s="57"/>
      <c r="L488" s="57"/>
      <c r="M488" s="57"/>
      <c r="N488" s="57"/>
      <c r="O488" s="57"/>
      <c r="P488" s="57"/>
      <c r="Q488" s="57"/>
      <c r="R488" s="57"/>
      <c r="S488" s="57"/>
      <c r="T488" s="57"/>
      <c r="U488" s="57"/>
      <c r="V488" s="57"/>
      <c r="W488" s="57"/>
      <c r="X488" s="57"/>
      <c r="Y488" s="57"/>
    </row>
    <row r="489" spans="1:25" ht="16.5" customHeight="1" x14ac:dyDescent="0.2">
      <c r="A489" s="23"/>
      <c r="B489" s="23"/>
      <c r="C489" s="58"/>
      <c r="D489" s="58"/>
      <c r="E489" s="19"/>
      <c r="F489" s="8"/>
      <c r="G489" s="347"/>
      <c r="H489" s="347"/>
      <c r="I489" s="347"/>
      <c r="J489" s="8"/>
      <c r="K489" s="57"/>
      <c r="L489" s="57"/>
      <c r="M489" s="57"/>
      <c r="N489" s="57"/>
      <c r="O489" s="57"/>
      <c r="P489" s="57"/>
      <c r="Q489" s="57"/>
      <c r="R489" s="57"/>
      <c r="S489" s="57"/>
      <c r="T489" s="57"/>
      <c r="U489" s="57"/>
      <c r="V489" s="57"/>
      <c r="W489" s="57"/>
      <c r="X489" s="57"/>
      <c r="Y489" s="57"/>
    </row>
    <row r="490" spans="1:25" ht="16.5" customHeight="1" x14ac:dyDescent="0.2">
      <c r="A490" s="23"/>
      <c r="B490" s="23"/>
      <c r="C490" s="58"/>
      <c r="D490" s="58"/>
      <c r="E490" s="19"/>
      <c r="F490" s="8"/>
      <c r="G490" s="347"/>
      <c r="H490" s="347"/>
      <c r="I490" s="347"/>
      <c r="J490" s="8"/>
      <c r="K490" s="57"/>
      <c r="L490" s="57"/>
      <c r="M490" s="57"/>
      <c r="N490" s="57"/>
      <c r="O490" s="57"/>
      <c r="P490" s="57"/>
      <c r="Q490" s="57"/>
      <c r="R490" s="57"/>
      <c r="S490" s="57"/>
      <c r="T490" s="57"/>
      <c r="U490" s="57"/>
      <c r="V490" s="57"/>
      <c r="W490" s="57"/>
      <c r="X490" s="57"/>
      <c r="Y490" s="57"/>
    </row>
    <row r="491" spans="1:25" ht="16.5" customHeight="1" x14ac:dyDescent="0.2">
      <c r="A491" s="23"/>
      <c r="B491" s="23"/>
      <c r="C491" s="58"/>
      <c r="D491" s="58"/>
      <c r="E491" s="19"/>
      <c r="F491" s="8"/>
      <c r="G491" s="347"/>
      <c r="H491" s="347"/>
      <c r="I491" s="347"/>
      <c r="J491" s="8"/>
      <c r="K491" s="57"/>
      <c r="L491" s="57"/>
      <c r="M491" s="57"/>
      <c r="N491" s="57"/>
      <c r="O491" s="57"/>
      <c r="P491" s="57"/>
      <c r="Q491" s="57"/>
      <c r="R491" s="57"/>
      <c r="S491" s="57"/>
      <c r="T491" s="57"/>
      <c r="U491" s="57"/>
      <c r="V491" s="57"/>
      <c r="W491" s="57"/>
      <c r="X491" s="57"/>
      <c r="Y491" s="57"/>
    </row>
    <row r="492" spans="1:25" ht="16.5" customHeight="1" x14ac:dyDescent="0.2">
      <c r="A492" s="23"/>
      <c r="B492" s="23"/>
      <c r="C492" s="58"/>
      <c r="D492" s="58"/>
      <c r="E492" s="19"/>
      <c r="F492" s="8"/>
      <c r="G492" s="347"/>
      <c r="H492" s="347"/>
      <c r="I492" s="347"/>
      <c r="J492" s="8"/>
      <c r="K492" s="57"/>
      <c r="L492" s="57"/>
      <c r="M492" s="57"/>
      <c r="N492" s="57"/>
      <c r="O492" s="57"/>
      <c r="P492" s="57"/>
      <c r="Q492" s="57"/>
      <c r="R492" s="57"/>
      <c r="S492" s="57"/>
      <c r="T492" s="57"/>
      <c r="U492" s="57"/>
      <c r="V492" s="57"/>
      <c r="W492" s="57"/>
      <c r="X492" s="57"/>
      <c r="Y492" s="57"/>
    </row>
    <row r="493" spans="1:25" ht="16.5" customHeight="1" x14ac:dyDescent="0.2">
      <c r="A493" s="23"/>
      <c r="B493" s="23"/>
      <c r="C493" s="58"/>
      <c r="D493" s="58"/>
      <c r="E493" s="19"/>
      <c r="F493" s="8"/>
      <c r="G493" s="347"/>
      <c r="H493" s="347"/>
      <c r="I493" s="347"/>
      <c r="J493" s="8"/>
      <c r="K493" s="57"/>
      <c r="L493" s="57"/>
      <c r="M493" s="57"/>
      <c r="N493" s="57"/>
      <c r="O493" s="57"/>
      <c r="P493" s="57"/>
      <c r="Q493" s="57"/>
      <c r="R493" s="57"/>
      <c r="S493" s="57"/>
      <c r="T493" s="57"/>
      <c r="U493" s="57"/>
      <c r="V493" s="57"/>
      <c r="W493" s="57"/>
      <c r="X493" s="57"/>
      <c r="Y493" s="57"/>
    </row>
    <row r="494" spans="1:25" ht="16.5" customHeight="1" x14ac:dyDescent="0.2">
      <c r="A494" s="23"/>
      <c r="B494" s="23"/>
      <c r="C494" s="58"/>
      <c r="D494" s="58"/>
      <c r="E494" s="19"/>
      <c r="F494" s="8"/>
      <c r="G494" s="347"/>
      <c r="H494" s="347"/>
      <c r="I494" s="347"/>
      <c r="J494" s="8"/>
      <c r="K494" s="57"/>
      <c r="L494" s="57"/>
      <c r="M494" s="57"/>
      <c r="N494" s="57"/>
      <c r="O494" s="57"/>
      <c r="P494" s="57"/>
      <c r="Q494" s="57"/>
      <c r="R494" s="57"/>
      <c r="S494" s="57"/>
      <c r="T494" s="57"/>
      <c r="U494" s="57"/>
      <c r="V494" s="57"/>
      <c r="W494" s="57"/>
      <c r="X494" s="57"/>
      <c r="Y494" s="57"/>
    </row>
    <row r="495" spans="1:25" ht="16.5" customHeight="1" x14ac:dyDescent="0.2">
      <c r="A495" s="23"/>
      <c r="B495" s="23"/>
      <c r="C495" s="58"/>
      <c r="D495" s="58"/>
      <c r="E495" s="19"/>
      <c r="F495" s="8"/>
      <c r="G495" s="347"/>
      <c r="H495" s="347"/>
      <c r="I495" s="347"/>
      <c r="J495" s="8"/>
      <c r="K495" s="57"/>
      <c r="L495" s="57"/>
      <c r="M495" s="57"/>
      <c r="N495" s="57"/>
      <c r="O495" s="57"/>
      <c r="P495" s="57"/>
      <c r="Q495" s="57"/>
      <c r="R495" s="57"/>
      <c r="S495" s="57"/>
      <c r="T495" s="57"/>
      <c r="U495" s="57"/>
      <c r="V495" s="57"/>
      <c r="W495" s="57"/>
      <c r="X495" s="57"/>
      <c r="Y495" s="57"/>
    </row>
    <row r="496" spans="1:25" ht="16.5" customHeight="1" x14ac:dyDescent="0.2">
      <c r="A496" s="23"/>
      <c r="B496" s="23"/>
      <c r="C496" s="58"/>
      <c r="D496" s="58"/>
      <c r="E496" s="19"/>
      <c r="F496" s="8"/>
      <c r="G496" s="347"/>
      <c r="H496" s="347"/>
      <c r="I496" s="347"/>
      <c r="J496" s="8"/>
      <c r="K496" s="57"/>
      <c r="L496" s="57"/>
      <c r="M496" s="57"/>
      <c r="N496" s="57"/>
      <c r="O496" s="57"/>
      <c r="P496" s="57"/>
      <c r="Q496" s="57"/>
      <c r="R496" s="57"/>
      <c r="S496" s="57"/>
      <c r="T496" s="57"/>
      <c r="U496" s="57"/>
      <c r="V496" s="57"/>
      <c r="W496" s="57"/>
      <c r="X496" s="57"/>
      <c r="Y496" s="57"/>
    </row>
    <row r="497" spans="1:25" ht="16.5" customHeight="1" x14ac:dyDescent="0.2">
      <c r="A497" s="23"/>
      <c r="B497" s="23"/>
      <c r="C497" s="58"/>
      <c r="D497" s="58"/>
      <c r="E497" s="19"/>
      <c r="F497" s="8"/>
      <c r="G497" s="347"/>
      <c r="H497" s="347"/>
      <c r="I497" s="347"/>
      <c r="J497" s="8"/>
      <c r="K497" s="57"/>
      <c r="L497" s="57"/>
      <c r="M497" s="57"/>
      <c r="N497" s="57"/>
      <c r="O497" s="57"/>
      <c r="P497" s="57"/>
      <c r="Q497" s="57"/>
      <c r="R497" s="57"/>
      <c r="S497" s="57"/>
      <c r="T497" s="57"/>
      <c r="U497" s="57"/>
      <c r="V497" s="57"/>
      <c r="W497" s="57"/>
      <c r="X497" s="57"/>
      <c r="Y497" s="57"/>
    </row>
    <row r="498" spans="1:25" ht="16.5" customHeight="1" x14ac:dyDescent="0.2">
      <c r="A498" s="23"/>
      <c r="B498" s="23"/>
      <c r="C498" s="58"/>
      <c r="D498" s="58"/>
      <c r="E498" s="19"/>
      <c r="F498" s="8"/>
      <c r="G498" s="347"/>
      <c r="H498" s="347"/>
      <c r="I498" s="347"/>
      <c r="J498" s="8"/>
      <c r="K498" s="57"/>
      <c r="L498" s="57"/>
      <c r="M498" s="57"/>
      <c r="N498" s="57"/>
      <c r="O498" s="57"/>
      <c r="P498" s="57"/>
      <c r="Q498" s="57"/>
      <c r="R498" s="57"/>
      <c r="S498" s="57"/>
      <c r="T498" s="57"/>
      <c r="U498" s="57"/>
      <c r="V498" s="57"/>
      <c r="W498" s="57"/>
      <c r="X498" s="57"/>
      <c r="Y498" s="57"/>
    </row>
    <row r="499" spans="1:25" ht="16.5" customHeight="1" x14ac:dyDescent="0.2">
      <c r="A499" s="23"/>
      <c r="B499" s="23"/>
      <c r="C499" s="58"/>
      <c r="D499" s="58"/>
      <c r="E499" s="19"/>
      <c r="F499" s="8"/>
      <c r="G499" s="347"/>
      <c r="H499" s="347"/>
      <c r="I499" s="347"/>
      <c r="J499" s="8"/>
      <c r="K499" s="57"/>
      <c r="L499" s="57"/>
      <c r="M499" s="57"/>
      <c r="N499" s="57"/>
      <c r="O499" s="57"/>
      <c r="P499" s="57"/>
      <c r="Q499" s="57"/>
      <c r="R499" s="57"/>
      <c r="S499" s="57"/>
      <c r="T499" s="57"/>
      <c r="U499" s="57"/>
      <c r="V499" s="57"/>
      <c r="W499" s="57"/>
      <c r="X499" s="57"/>
      <c r="Y499" s="57"/>
    </row>
    <row r="500" spans="1:25" ht="16.5" customHeight="1" x14ac:dyDescent="0.2">
      <c r="A500" s="23"/>
      <c r="B500" s="23"/>
      <c r="C500" s="58"/>
      <c r="D500" s="58"/>
      <c r="E500" s="19"/>
      <c r="F500" s="8"/>
      <c r="G500" s="347"/>
      <c r="H500" s="347"/>
      <c r="I500" s="347"/>
      <c r="J500" s="8"/>
      <c r="K500" s="57"/>
      <c r="L500" s="57"/>
      <c r="M500" s="57"/>
      <c r="N500" s="57"/>
      <c r="O500" s="57"/>
      <c r="P500" s="57"/>
      <c r="Q500" s="57"/>
      <c r="R500" s="57"/>
      <c r="S500" s="57"/>
      <c r="T500" s="57"/>
      <c r="U500" s="57"/>
      <c r="V500" s="57"/>
      <c r="W500" s="57"/>
      <c r="X500" s="57"/>
      <c r="Y500" s="57"/>
    </row>
    <row r="501" spans="1:25" ht="16.5" customHeight="1" x14ac:dyDescent="0.2">
      <c r="A501" s="23"/>
      <c r="B501" s="23"/>
      <c r="C501" s="58"/>
      <c r="D501" s="58"/>
      <c r="E501" s="19"/>
      <c r="F501" s="8"/>
      <c r="G501" s="347"/>
      <c r="H501" s="347"/>
      <c r="I501" s="347"/>
      <c r="J501" s="8"/>
      <c r="K501" s="57"/>
      <c r="L501" s="57"/>
      <c r="M501" s="57"/>
      <c r="N501" s="57"/>
      <c r="O501" s="57"/>
      <c r="P501" s="57"/>
      <c r="Q501" s="57"/>
      <c r="R501" s="57"/>
      <c r="S501" s="57"/>
      <c r="T501" s="57"/>
      <c r="U501" s="57"/>
      <c r="V501" s="57"/>
      <c r="W501" s="57"/>
      <c r="X501" s="57"/>
      <c r="Y501" s="57"/>
    </row>
    <row r="502" spans="1:25" ht="16.5" customHeight="1" x14ac:dyDescent="0.2">
      <c r="A502" s="23"/>
      <c r="B502" s="23"/>
      <c r="C502" s="58"/>
      <c r="D502" s="58"/>
      <c r="E502" s="19"/>
      <c r="F502" s="8"/>
      <c r="G502" s="347"/>
      <c r="H502" s="347"/>
      <c r="I502" s="347"/>
      <c r="J502" s="8"/>
      <c r="K502" s="57"/>
      <c r="L502" s="57"/>
      <c r="M502" s="57"/>
      <c r="N502" s="57"/>
      <c r="O502" s="57"/>
      <c r="P502" s="57"/>
      <c r="Q502" s="57"/>
      <c r="R502" s="57"/>
      <c r="S502" s="57"/>
      <c r="T502" s="57"/>
      <c r="U502" s="57"/>
      <c r="V502" s="57"/>
      <c r="W502" s="57"/>
      <c r="X502" s="57"/>
      <c r="Y502" s="57"/>
    </row>
    <row r="503" spans="1:25" ht="16.5" customHeight="1" x14ac:dyDescent="0.2">
      <c r="A503" s="23"/>
      <c r="B503" s="23"/>
      <c r="C503" s="58"/>
      <c r="D503" s="58"/>
      <c r="E503" s="19"/>
      <c r="F503" s="8"/>
      <c r="G503" s="347"/>
      <c r="H503" s="347"/>
      <c r="I503" s="347"/>
      <c r="J503" s="8"/>
      <c r="K503" s="57"/>
      <c r="L503" s="57"/>
      <c r="M503" s="57"/>
      <c r="N503" s="57"/>
      <c r="O503" s="57"/>
      <c r="P503" s="57"/>
      <c r="Q503" s="57"/>
      <c r="R503" s="57"/>
      <c r="S503" s="57"/>
      <c r="T503" s="57"/>
      <c r="U503" s="57"/>
      <c r="V503" s="57"/>
      <c r="W503" s="57"/>
      <c r="X503" s="57"/>
      <c r="Y503" s="57"/>
    </row>
    <row r="504" spans="1:25" ht="16.5" customHeight="1" x14ac:dyDescent="0.2">
      <c r="A504" s="23"/>
      <c r="B504" s="23"/>
      <c r="C504" s="58"/>
      <c r="D504" s="58"/>
      <c r="E504" s="19"/>
      <c r="F504" s="8"/>
      <c r="G504" s="347"/>
      <c r="H504" s="347"/>
      <c r="I504" s="347"/>
      <c r="J504" s="8"/>
      <c r="K504" s="57"/>
      <c r="L504" s="57"/>
      <c r="M504" s="57"/>
      <c r="N504" s="57"/>
      <c r="O504" s="57"/>
      <c r="P504" s="57"/>
      <c r="Q504" s="57"/>
      <c r="R504" s="57"/>
      <c r="S504" s="57"/>
      <c r="T504" s="57"/>
      <c r="U504" s="57"/>
      <c r="V504" s="57"/>
      <c r="W504" s="57"/>
      <c r="X504" s="57"/>
      <c r="Y504" s="57"/>
    </row>
    <row r="505" spans="1:25" ht="16.5" customHeight="1" x14ac:dyDescent="0.2">
      <c r="A505" s="23"/>
      <c r="B505" s="23"/>
      <c r="C505" s="58"/>
      <c r="D505" s="58"/>
      <c r="E505" s="19"/>
      <c r="F505" s="8"/>
      <c r="G505" s="347"/>
      <c r="H505" s="347"/>
      <c r="I505" s="347"/>
      <c r="J505" s="8"/>
      <c r="K505" s="57"/>
      <c r="L505" s="57"/>
      <c r="M505" s="57"/>
      <c r="N505" s="57"/>
      <c r="O505" s="57"/>
      <c r="P505" s="57"/>
      <c r="Q505" s="57"/>
      <c r="R505" s="57"/>
      <c r="S505" s="57"/>
      <c r="T505" s="57"/>
      <c r="U505" s="57"/>
      <c r="V505" s="57"/>
      <c r="W505" s="57"/>
      <c r="X505" s="57"/>
      <c r="Y505" s="57"/>
    </row>
    <row r="506" spans="1:25" ht="16.5" customHeight="1" x14ac:dyDescent="0.2">
      <c r="A506" s="23"/>
      <c r="B506" s="23"/>
      <c r="C506" s="58"/>
      <c r="D506" s="58"/>
      <c r="E506" s="19"/>
      <c r="F506" s="8"/>
      <c r="G506" s="347"/>
      <c r="H506" s="347"/>
      <c r="I506" s="347"/>
      <c r="J506" s="8"/>
      <c r="K506" s="57"/>
      <c r="L506" s="57"/>
      <c r="M506" s="57"/>
      <c r="N506" s="57"/>
      <c r="O506" s="57"/>
      <c r="P506" s="57"/>
      <c r="Q506" s="57"/>
      <c r="R506" s="57"/>
      <c r="S506" s="57"/>
      <c r="T506" s="57"/>
      <c r="U506" s="57"/>
      <c r="V506" s="57"/>
      <c r="W506" s="57"/>
      <c r="X506" s="57"/>
      <c r="Y506" s="57"/>
    </row>
    <row r="507" spans="1:25" ht="16.5" customHeight="1" x14ac:dyDescent="0.2">
      <c r="A507" s="23"/>
      <c r="B507" s="23"/>
      <c r="C507" s="58"/>
      <c r="D507" s="58"/>
      <c r="E507" s="19"/>
      <c r="F507" s="8"/>
      <c r="G507" s="347"/>
      <c r="H507" s="347"/>
      <c r="I507" s="347"/>
      <c r="J507" s="8"/>
      <c r="K507" s="57"/>
      <c r="L507" s="57"/>
      <c r="M507" s="57"/>
      <c r="N507" s="57"/>
      <c r="O507" s="57"/>
      <c r="P507" s="57"/>
      <c r="Q507" s="57"/>
      <c r="R507" s="57"/>
      <c r="S507" s="57"/>
      <c r="T507" s="57"/>
      <c r="U507" s="57"/>
      <c r="V507" s="57"/>
      <c r="W507" s="57"/>
      <c r="X507" s="57"/>
      <c r="Y507" s="57"/>
    </row>
    <row r="508" spans="1:25" ht="16.5" customHeight="1" x14ac:dyDescent="0.2">
      <c r="A508" s="23"/>
      <c r="B508" s="23"/>
      <c r="C508" s="58"/>
      <c r="D508" s="58"/>
      <c r="E508" s="19"/>
      <c r="F508" s="8"/>
      <c r="G508" s="347"/>
      <c r="H508" s="347"/>
      <c r="I508" s="347"/>
      <c r="J508" s="8"/>
      <c r="K508" s="57"/>
      <c r="L508" s="57"/>
      <c r="M508" s="57"/>
      <c r="N508" s="57"/>
      <c r="O508" s="57"/>
      <c r="P508" s="57"/>
      <c r="Q508" s="57"/>
      <c r="R508" s="57"/>
      <c r="S508" s="57"/>
      <c r="T508" s="57"/>
      <c r="U508" s="57"/>
      <c r="V508" s="57"/>
      <c r="W508" s="57"/>
      <c r="X508" s="57"/>
      <c r="Y508" s="57"/>
    </row>
    <row r="509" spans="1:25" ht="16.5" customHeight="1" x14ac:dyDescent="0.2">
      <c r="A509" s="23"/>
      <c r="B509" s="23"/>
      <c r="C509" s="58"/>
      <c r="D509" s="58"/>
      <c r="E509" s="19"/>
      <c r="F509" s="8"/>
      <c r="G509" s="347"/>
      <c r="H509" s="347"/>
      <c r="I509" s="347"/>
      <c r="J509" s="8"/>
      <c r="K509" s="57"/>
      <c r="L509" s="57"/>
      <c r="M509" s="57"/>
      <c r="N509" s="57"/>
      <c r="O509" s="57"/>
      <c r="P509" s="57"/>
      <c r="Q509" s="57"/>
      <c r="R509" s="57"/>
      <c r="S509" s="57"/>
      <c r="T509" s="57"/>
      <c r="U509" s="57"/>
      <c r="V509" s="57"/>
      <c r="W509" s="57"/>
      <c r="X509" s="57"/>
      <c r="Y509" s="57"/>
    </row>
    <row r="510" spans="1:25" ht="16.5" customHeight="1" x14ac:dyDescent="0.2">
      <c r="A510" s="23"/>
      <c r="B510" s="23"/>
      <c r="C510" s="58"/>
      <c r="D510" s="58"/>
      <c r="E510" s="19"/>
      <c r="F510" s="8"/>
      <c r="G510" s="347"/>
      <c r="H510" s="347"/>
      <c r="I510" s="347"/>
      <c r="J510" s="8"/>
      <c r="K510" s="57"/>
      <c r="L510" s="57"/>
      <c r="M510" s="57"/>
      <c r="N510" s="57"/>
      <c r="O510" s="57"/>
      <c r="P510" s="57"/>
      <c r="Q510" s="57"/>
      <c r="R510" s="57"/>
      <c r="S510" s="57"/>
      <c r="T510" s="57"/>
      <c r="U510" s="57"/>
      <c r="V510" s="57"/>
      <c r="W510" s="57"/>
      <c r="X510" s="57"/>
      <c r="Y510" s="57"/>
    </row>
    <row r="511" spans="1:25" ht="16.5" customHeight="1" x14ac:dyDescent="0.2">
      <c r="A511" s="23"/>
      <c r="B511" s="23"/>
      <c r="C511" s="58"/>
      <c r="D511" s="58"/>
      <c r="E511" s="19"/>
      <c r="F511" s="8"/>
      <c r="G511" s="347"/>
      <c r="H511" s="347"/>
      <c r="I511" s="347"/>
      <c r="J511" s="8"/>
      <c r="K511" s="57"/>
      <c r="L511" s="57"/>
      <c r="M511" s="57"/>
      <c r="N511" s="57"/>
      <c r="O511" s="57"/>
      <c r="P511" s="57"/>
      <c r="Q511" s="57"/>
      <c r="R511" s="57"/>
      <c r="S511" s="57"/>
      <c r="T511" s="57"/>
      <c r="U511" s="57"/>
      <c r="V511" s="57"/>
      <c r="W511" s="57"/>
      <c r="X511" s="57"/>
      <c r="Y511" s="57"/>
    </row>
    <row r="512" spans="1:25" ht="16.5" customHeight="1" x14ac:dyDescent="0.2">
      <c r="A512" s="23"/>
      <c r="B512" s="23"/>
      <c r="C512" s="58"/>
      <c r="D512" s="58"/>
      <c r="E512" s="19"/>
      <c r="F512" s="8"/>
      <c r="G512" s="347"/>
      <c r="H512" s="347"/>
      <c r="I512" s="347"/>
      <c r="J512" s="8"/>
      <c r="K512" s="57"/>
      <c r="L512" s="57"/>
      <c r="M512" s="57"/>
      <c r="N512" s="57"/>
      <c r="O512" s="57"/>
      <c r="P512" s="57"/>
      <c r="Q512" s="57"/>
      <c r="R512" s="57"/>
      <c r="S512" s="57"/>
      <c r="T512" s="57"/>
      <c r="U512" s="57"/>
      <c r="V512" s="57"/>
      <c r="W512" s="57"/>
      <c r="X512" s="57"/>
      <c r="Y512" s="57"/>
    </row>
    <row r="513" spans="1:25" ht="16.5" customHeight="1" x14ac:dyDescent="0.2">
      <c r="A513" s="23"/>
      <c r="B513" s="23"/>
      <c r="C513" s="58"/>
      <c r="D513" s="58"/>
      <c r="E513" s="19"/>
      <c r="F513" s="8"/>
      <c r="G513" s="347"/>
      <c r="H513" s="347"/>
      <c r="I513" s="347"/>
      <c r="J513" s="8"/>
      <c r="K513" s="57"/>
      <c r="L513" s="57"/>
      <c r="M513" s="57"/>
      <c r="N513" s="57"/>
      <c r="O513" s="57"/>
      <c r="P513" s="57"/>
      <c r="Q513" s="57"/>
      <c r="R513" s="57"/>
      <c r="S513" s="57"/>
      <c r="T513" s="57"/>
      <c r="U513" s="57"/>
      <c r="V513" s="57"/>
      <c r="W513" s="57"/>
      <c r="X513" s="57"/>
      <c r="Y513" s="57"/>
    </row>
    <row r="514" spans="1:25" ht="16.5" customHeight="1" x14ac:dyDescent="0.2">
      <c r="A514" s="23"/>
      <c r="B514" s="23"/>
      <c r="C514" s="58"/>
      <c r="D514" s="58"/>
      <c r="E514" s="19"/>
      <c r="F514" s="8"/>
      <c r="G514" s="347"/>
      <c r="H514" s="347"/>
      <c r="I514" s="347"/>
      <c r="J514" s="8"/>
      <c r="K514" s="57"/>
      <c r="L514" s="57"/>
      <c r="M514" s="57"/>
      <c r="N514" s="57"/>
      <c r="O514" s="57"/>
      <c r="P514" s="57"/>
      <c r="Q514" s="57"/>
      <c r="R514" s="57"/>
      <c r="S514" s="57"/>
      <c r="T514" s="57"/>
      <c r="U514" s="57"/>
      <c r="V514" s="57"/>
      <c r="W514" s="57"/>
      <c r="X514" s="57"/>
      <c r="Y514" s="57"/>
    </row>
    <row r="515" spans="1:25" ht="16.5" customHeight="1" x14ac:dyDescent="0.2">
      <c r="A515" s="23"/>
      <c r="B515" s="23"/>
      <c r="C515" s="58"/>
      <c r="D515" s="58"/>
      <c r="E515" s="19"/>
      <c r="F515" s="8"/>
      <c r="G515" s="347"/>
      <c r="H515" s="347"/>
      <c r="I515" s="347"/>
      <c r="J515" s="8"/>
      <c r="K515" s="57"/>
      <c r="L515" s="57"/>
      <c r="M515" s="57"/>
      <c r="N515" s="57"/>
      <c r="O515" s="57"/>
      <c r="P515" s="57"/>
      <c r="Q515" s="57"/>
      <c r="R515" s="57"/>
      <c r="S515" s="57"/>
      <c r="T515" s="57"/>
      <c r="U515" s="57"/>
      <c r="V515" s="57"/>
      <c r="W515" s="57"/>
      <c r="X515" s="57"/>
      <c r="Y515" s="57"/>
    </row>
    <row r="516" spans="1:25" ht="16.5" customHeight="1" x14ac:dyDescent="0.2">
      <c r="A516" s="23"/>
      <c r="B516" s="23"/>
      <c r="C516" s="58"/>
      <c r="D516" s="58"/>
      <c r="E516" s="19"/>
      <c r="F516" s="8"/>
      <c r="G516" s="347"/>
      <c r="H516" s="347"/>
      <c r="I516" s="347"/>
      <c r="J516" s="8"/>
      <c r="K516" s="57"/>
      <c r="L516" s="57"/>
      <c r="M516" s="57"/>
      <c r="N516" s="57"/>
      <c r="O516" s="57"/>
      <c r="P516" s="57"/>
      <c r="Q516" s="57"/>
      <c r="R516" s="57"/>
      <c r="S516" s="57"/>
      <c r="T516" s="57"/>
      <c r="U516" s="57"/>
      <c r="V516" s="57"/>
      <c r="W516" s="57"/>
      <c r="X516" s="57"/>
      <c r="Y516" s="57"/>
    </row>
    <row r="517" spans="1:25" ht="16.5" customHeight="1" x14ac:dyDescent="0.2">
      <c r="A517" s="23"/>
      <c r="B517" s="23"/>
      <c r="C517" s="58"/>
      <c r="D517" s="58"/>
      <c r="E517" s="19"/>
      <c r="F517" s="8"/>
      <c r="G517" s="347"/>
      <c r="H517" s="347"/>
      <c r="I517" s="347"/>
      <c r="J517" s="8"/>
      <c r="K517" s="57"/>
      <c r="L517" s="57"/>
      <c r="M517" s="57"/>
      <c r="N517" s="57"/>
      <c r="O517" s="57"/>
      <c r="P517" s="57"/>
      <c r="Q517" s="57"/>
      <c r="R517" s="57"/>
      <c r="S517" s="57"/>
      <c r="T517" s="57"/>
      <c r="U517" s="57"/>
      <c r="V517" s="57"/>
      <c r="W517" s="57"/>
      <c r="X517" s="57"/>
      <c r="Y517" s="57"/>
    </row>
    <row r="518" spans="1:25" ht="16.5" customHeight="1" x14ac:dyDescent="0.2">
      <c r="A518" s="23"/>
      <c r="B518" s="23"/>
      <c r="C518" s="58"/>
      <c r="D518" s="58"/>
      <c r="E518" s="19"/>
      <c r="F518" s="8"/>
      <c r="G518" s="347"/>
      <c r="H518" s="347"/>
      <c r="I518" s="347"/>
      <c r="J518" s="8"/>
      <c r="K518" s="57"/>
      <c r="L518" s="57"/>
      <c r="M518" s="57"/>
      <c r="N518" s="57"/>
      <c r="O518" s="57"/>
      <c r="P518" s="57"/>
      <c r="Q518" s="57"/>
      <c r="R518" s="57"/>
      <c r="S518" s="57"/>
      <c r="T518" s="57"/>
      <c r="U518" s="57"/>
      <c r="V518" s="57"/>
      <c r="W518" s="57"/>
      <c r="X518" s="57"/>
      <c r="Y518" s="57"/>
    </row>
    <row r="519" spans="1:25" ht="16.5" customHeight="1" x14ac:dyDescent="0.2">
      <c r="A519" s="23"/>
      <c r="B519" s="23"/>
      <c r="C519" s="58"/>
      <c r="D519" s="58"/>
      <c r="E519" s="19"/>
      <c r="F519" s="8"/>
      <c r="G519" s="347"/>
      <c r="H519" s="347"/>
      <c r="I519" s="347"/>
      <c r="J519" s="8"/>
      <c r="K519" s="57"/>
      <c r="L519" s="57"/>
      <c r="M519" s="57"/>
      <c r="N519" s="57"/>
      <c r="O519" s="57"/>
      <c r="P519" s="57"/>
      <c r="Q519" s="57"/>
      <c r="R519" s="57"/>
      <c r="S519" s="57"/>
      <c r="T519" s="57"/>
      <c r="U519" s="57"/>
      <c r="V519" s="57"/>
      <c r="W519" s="57"/>
      <c r="X519" s="57"/>
      <c r="Y519" s="57"/>
    </row>
    <row r="520" spans="1:25" ht="16.5" customHeight="1" x14ac:dyDescent="0.2">
      <c r="A520" s="23"/>
      <c r="B520" s="23"/>
      <c r="C520" s="58"/>
      <c r="D520" s="58"/>
      <c r="E520" s="19"/>
      <c r="F520" s="8"/>
      <c r="G520" s="347"/>
      <c r="H520" s="347"/>
      <c r="I520" s="347"/>
      <c r="J520" s="8"/>
      <c r="K520" s="57"/>
      <c r="L520" s="57"/>
      <c r="M520" s="57"/>
      <c r="N520" s="57"/>
      <c r="O520" s="57"/>
      <c r="P520" s="57"/>
      <c r="Q520" s="57"/>
      <c r="R520" s="57"/>
      <c r="S520" s="57"/>
      <c r="T520" s="57"/>
      <c r="U520" s="57"/>
      <c r="V520" s="57"/>
      <c r="W520" s="57"/>
      <c r="X520" s="57"/>
      <c r="Y520" s="57"/>
    </row>
    <row r="521" spans="1:25" ht="16.5" customHeight="1" x14ac:dyDescent="0.2">
      <c r="A521" s="23"/>
      <c r="B521" s="23"/>
      <c r="C521" s="58"/>
      <c r="D521" s="58"/>
      <c r="E521" s="19"/>
      <c r="F521" s="8"/>
      <c r="G521" s="347"/>
      <c r="H521" s="347"/>
      <c r="I521" s="347"/>
      <c r="J521" s="8"/>
      <c r="K521" s="57"/>
      <c r="L521" s="57"/>
      <c r="M521" s="57"/>
      <c r="N521" s="57"/>
      <c r="O521" s="57"/>
      <c r="P521" s="57"/>
      <c r="Q521" s="57"/>
      <c r="R521" s="57"/>
      <c r="S521" s="57"/>
      <c r="T521" s="57"/>
      <c r="U521" s="57"/>
      <c r="V521" s="57"/>
      <c r="W521" s="57"/>
      <c r="X521" s="57"/>
      <c r="Y521" s="57"/>
    </row>
    <row r="522" spans="1:25" ht="16.5" customHeight="1" x14ac:dyDescent="0.2">
      <c r="A522" s="23"/>
      <c r="B522" s="23"/>
      <c r="C522" s="58"/>
      <c r="D522" s="58"/>
      <c r="E522" s="19"/>
      <c r="F522" s="8"/>
      <c r="G522" s="347"/>
      <c r="H522" s="347"/>
      <c r="I522" s="347"/>
      <c r="J522" s="8"/>
      <c r="K522" s="57"/>
      <c r="L522" s="57"/>
      <c r="M522" s="57"/>
      <c r="N522" s="57"/>
      <c r="O522" s="57"/>
      <c r="P522" s="57"/>
      <c r="Q522" s="57"/>
      <c r="R522" s="57"/>
      <c r="S522" s="57"/>
      <c r="T522" s="57"/>
      <c r="U522" s="57"/>
      <c r="V522" s="57"/>
      <c r="W522" s="57"/>
      <c r="X522" s="57"/>
      <c r="Y522" s="57"/>
    </row>
    <row r="523" spans="1:25" ht="16.5" customHeight="1" x14ac:dyDescent="0.2">
      <c r="A523" s="23"/>
      <c r="B523" s="23"/>
      <c r="C523" s="58"/>
      <c r="D523" s="58"/>
      <c r="E523" s="19"/>
      <c r="F523" s="8"/>
      <c r="G523" s="347"/>
      <c r="H523" s="347"/>
      <c r="I523" s="347"/>
      <c r="J523" s="8"/>
      <c r="K523" s="57"/>
      <c r="L523" s="57"/>
      <c r="M523" s="57"/>
      <c r="N523" s="57"/>
      <c r="O523" s="57"/>
      <c r="P523" s="57"/>
      <c r="Q523" s="57"/>
      <c r="R523" s="57"/>
      <c r="S523" s="57"/>
      <c r="T523" s="57"/>
      <c r="U523" s="57"/>
      <c r="V523" s="57"/>
      <c r="W523" s="57"/>
      <c r="X523" s="57"/>
      <c r="Y523" s="57"/>
    </row>
    <row r="524" spans="1:25" ht="16.5" customHeight="1" x14ac:dyDescent="0.2">
      <c r="A524" s="23"/>
      <c r="B524" s="23"/>
      <c r="C524" s="58"/>
      <c r="D524" s="58"/>
      <c r="E524" s="19"/>
      <c r="F524" s="8"/>
      <c r="G524" s="347"/>
      <c r="H524" s="347"/>
      <c r="I524" s="347"/>
      <c r="J524" s="8"/>
      <c r="K524" s="57"/>
      <c r="L524" s="57"/>
      <c r="M524" s="57"/>
      <c r="N524" s="57"/>
      <c r="O524" s="57"/>
      <c r="P524" s="57"/>
      <c r="Q524" s="57"/>
      <c r="R524" s="57"/>
      <c r="S524" s="57"/>
      <c r="T524" s="57"/>
      <c r="U524" s="57"/>
      <c r="V524" s="57"/>
      <c r="W524" s="57"/>
      <c r="X524" s="57"/>
      <c r="Y524" s="57"/>
    </row>
    <row r="525" spans="1:25" ht="16.5" customHeight="1" x14ac:dyDescent="0.2">
      <c r="A525" s="23"/>
      <c r="B525" s="23"/>
      <c r="C525" s="58"/>
      <c r="D525" s="58"/>
      <c r="E525" s="19"/>
      <c r="F525" s="8"/>
      <c r="G525" s="347"/>
      <c r="H525" s="347"/>
      <c r="I525" s="347"/>
      <c r="J525" s="8"/>
      <c r="K525" s="57"/>
      <c r="L525" s="57"/>
      <c r="M525" s="57"/>
      <c r="N525" s="57"/>
      <c r="O525" s="57"/>
      <c r="P525" s="57"/>
      <c r="Q525" s="57"/>
      <c r="R525" s="57"/>
      <c r="S525" s="57"/>
      <c r="T525" s="57"/>
      <c r="U525" s="57"/>
      <c r="V525" s="57"/>
      <c r="W525" s="57"/>
      <c r="X525" s="57"/>
      <c r="Y525" s="57"/>
    </row>
    <row r="526" spans="1:25" ht="16.5" customHeight="1" x14ac:dyDescent="0.2">
      <c r="A526" s="23"/>
      <c r="B526" s="23"/>
      <c r="C526" s="58"/>
      <c r="D526" s="58"/>
      <c r="E526" s="19"/>
      <c r="F526" s="8"/>
      <c r="G526" s="347"/>
      <c r="H526" s="347"/>
      <c r="I526" s="347"/>
      <c r="J526" s="8"/>
      <c r="K526" s="57"/>
      <c r="L526" s="57"/>
      <c r="M526" s="57"/>
      <c r="N526" s="57"/>
      <c r="O526" s="57"/>
      <c r="P526" s="57"/>
      <c r="Q526" s="57"/>
      <c r="R526" s="57"/>
      <c r="S526" s="57"/>
      <c r="T526" s="57"/>
      <c r="U526" s="57"/>
      <c r="V526" s="57"/>
      <c r="W526" s="57"/>
      <c r="X526" s="57"/>
      <c r="Y526" s="57"/>
    </row>
    <row r="527" spans="1:25" ht="16.5" customHeight="1" x14ac:dyDescent="0.2">
      <c r="A527" s="23"/>
      <c r="B527" s="23"/>
      <c r="C527" s="58"/>
      <c r="D527" s="58"/>
      <c r="E527" s="19"/>
      <c r="F527" s="8"/>
      <c r="G527" s="347"/>
      <c r="H527" s="347"/>
      <c r="I527" s="347"/>
      <c r="J527" s="8"/>
      <c r="K527" s="57"/>
      <c r="L527" s="57"/>
      <c r="M527" s="57"/>
      <c r="N527" s="57"/>
      <c r="O527" s="57"/>
      <c r="P527" s="57"/>
      <c r="Q527" s="57"/>
      <c r="R527" s="57"/>
      <c r="S527" s="57"/>
      <c r="T527" s="57"/>
      <c r="U527" s="57"/>
      <c r="V527" s="57"/>
      <c r="W527" s="57"/>
      <c r="X527" s="57"/>
      <c r="Y527" s="57"/>
    </row>
    <row r="528" spans="1:25" ht="16.5" customHeight="1" x14ac:dyDescent="0.2">
      <c r="A528" s="23"/>
      <c r="B528" s="23"/>
      <c r="C528" s="58"/>
      <c r="D528" s="58"/>
      <c r="E528" s="19"/>
      <c r="F528" s="8"/>
      <c r="G528" s="347"/>
      <c r="H528" s="347"/>
      <c r="I528" s="347"/>
      <c r="J528" s="8"/>
      <c r="K528" s="57"/>
      <c r="L528" s="57"/>
      <c r="M528" s="57"/>
      <c r="N528" s="57"/>
      <c r="O528" s="57"/>
      <c r="P528" s="57"/>
      <c r="Q528" s="57"/>
      <c r="R528" s="57"/>
      <c r="S528" s="57"/>
      <c r="T528" s="57"/>
      <c r="U528" s="57"/>
      <c r="V528" s="57"/>
      <c r="W528" s="57"/>
      <c r="X528" s="57"/>
      <c r="Y528" s="57"/>
    </row>
    <row r="529" spans="1:25" ht="16.5" customHeight="1" x14ac:dyDescent="0.2">
      <c r="A529" s="23"/>
      <c r="B529" s="23"/>
      <c r="C529" s="58"/>
      <c r="D529" s="58"/>
      <c r="E529" s="19"/>
      <c r="F529" s="8"/>
      <c r="G529" s="347"/>
      <c r="H529" s="347"/>
      <c r="I529" s="347"/>
      <c r="J529" s="8"/>
      <c r="K529" s="57"/>
      <c r="L529" s="57"/>
      <c r="M529" s="57"/>
      <c r="N529" s="57"/>
      <c r="O529" s="57"/>
      <c r="P529" s="57"/>
      <c r="Q529" s="57"/>
      <c r="R529" s="57"/>
      <c r="S529" s="57"/>
      <c r="T529" s="57"/>
      <c r="U529" s="57"/>
      <c r="V529" s="57"/>
      <c r="W529" s="57"/>
      <c r="X529" s="57"/>
      <c r="Y529" s="57"/>
    </row>
    <row r="530" spans="1:25" ht="16.5" customHeight="1" x14ac:dyDescent="0.2">
      <c r="A530" s="23"/>
      <c r="B530" s="23"/>
      <c r="C530" s="58"/>
      <c r="D530" s="58"/>
      <c r="E530" s="19"/>
      <c r="F530" s="8"/>
      <c r="G530" s="347"/>
      <c r="H530" s="347"/>
      <c r="I530" s="347"/>
      <c r="J530" s="8"/>
      <c r="K530" s="57"/>
      <c r="L530" s="57"/>
      <c r="M530" s="57"/>
      <c r="N530" s="57"/>
      <c r="O530" s="57"/>
      <c r="P530" s="57"/>
      <c r="Q530" s="57"/>
      <c r="R530" s="57"/>
      <c r="S530" s="57"/>
      <c r="T530" s="57"/>
      <c r="U530" s="57"/>
      <c r="V530" s="57"/>
      <c r="W530" s="57"/>
      <c r="X530" s="57"/>
      <c r="Y530" s="57"/>
    </row>
    <row r="531" spans="1:25" ht="16.5" customHeight="1" x14ac:dyDescent="0.2">
      <c r="A531" s="23"/>
      <c r="B531" s="23"/>
      <c r="C531" s="58"/>
      <c r="D531" s="58"/>
      <c r="E531" s="19"/>
      <c r="F531" s="8"/>
      <c r="G531" s="347"/>
      <c r="H531" s="347"/>
      <c r="I531" s="347"/>
      <c r="J531" s="8"/>
      <c r="K531" s="57"/>
      <c r="L531" s="57"/>
      <c r="M531" s="57"/>
      <c r="N531" s="57"/>
      <c r="O531" s="57"/>
      <c r="P531" s="57"/>
      <c r="Q531" s="57"/>
      <c r="R531" s="57"/>
      <c r="S531" s="57"/>
      <c r="T531" s="57"/>
      <c r="U531" s="57"/>
      <c r="V531" s="57"/>
      <c r="W531" s="57"/>
      <c r="X531" s="57"/>
      <c r="Y531" s="57"/>
    </row>
    <row r="532" spans="1:25" ht="16.5" customHeight="1" x14ac:dyDescent="0.2">
      <c r="A532" s="23"/>
      <c r="B532" s="23"/>
      <c r="C532" s="58"/>
      <c r="D532" s="58"/>
      <c r="E532" s="19"/>
      <c r="F532" s="8"/>
      <c r="G532" s="347"/>
      <c r="H532" s="347"/>
      <c r="I532" s="347"/>
      <c r="J532" s="8"/>
      <c r="K532" s="57"/>
      <c r="L532" s="57"/>
      <c r="M532" s="57"/>
      <c r="N532" s="57"/>
      <c r="O532" s="57"/>
      <c r="P532" s="57"/>
      <c r="Q532" s="57"/>
      <c r="R532" s="57"/>
      <c r="S532" s="57"/>
      <c r="T532" s="57"/>
      <c r="U532" s="57"/>
      <c r="V532" s="57"/>
      <c r="W532" s="57"/>
      <c r="X532" s="57"/>
      <c r="Y532" s="57"/>
    </row>
    <row r="533" spans="1:25" ht="16.5" customHeight="1" x14ac:dyDescent="0.2">
      <c r="A533" s="23"/>
      <c r="B533" s="23"/>
      <c r="C533" s="58"/>
      <c r="D533" s="58"/>
      <c r="E533" s="19"/>
      <c r="F533" s="8"/>
      <c r="G533" s="347"/>
      <c r="H533" s="347"/>
      <c r="I533" s="347"/>
      <c r="J533" s="8"/>
      <c r="K533" s="57"/>
      <c r="L533" s="57"/>
      <c r="M533" s="57"/>
      <c r="N533" s="57"/>
      <c r="O533" s="57"/>
      <c r="P533" s="57"/>
      <c r="Q533" s="57"/>
      <c r="R533" s="57"/>
      <c r="S533" s="57"/>
      <c r="T533" s="57"/>
      <c r="U533" s="57"/>
      <c r="V533" s="57"/>
      <c r="W533" s="57"/>
      <c r="X533" s="57"/>
      <c r="Y533" s="57"/>
    </row>
    <row r="534" spans="1:25" ht="16.5" customHeight="1" x14ac:dyDescent="0.2">
      <c r="A534" s="23"/>
      <c r="B534" s="23"/>
      <c r="C534" s="58"/>
      <c r="D534" s="58"/>
      <c r="E534" s="19"/>
      <c r="F534" s="8"/>
      <c r="G534" s="347"/>
      <c r="H534" s="347"/>
      <c r="I534" s="347"/>
      <c r="J534" s="8"/>
      <c r="K534" s="57"/>
      <c r="L534" s="57"/>
      <c r="M534" s="57"/>
      <c r="N534" s="57"/>
      <c r="O534" s="57"/>
      <c r="P534" s="57"/>
      <c r="Q534" s="57"/>
      <c r="R534" s="57"/>
      <c r="S534" s="57"/>
      <c r="T534" s="57"/>
      <c r="U534" s="57"/>
      <c r="V534" s="57"/>
      <c r="W534" s="57"/>
      <c r="X534" s="57"/>
      <c r="Y534" s="57"/>
    </row>
    <row r="535" spans="1:25" ht="16.5" customHeight="1" x14ac:dyDescent="0.2">
      <c r="A535" s="23"/>
      <c r="B535" s="23"/>
      <c r="C535" s="58"/>
      <c r="D535" s="58"/>
      <c r="E535" s="19"/>
      <c r="F535" s="8"/>
      <c r="G535" s="347"/>
      <c r="H535" s="347"/>
      <c r="I535" s="347"/>
      <c r="J535" s="8"/>
      <c r="K535" s="57"/>
      <c r="L535" s="57"/>
      <c r="M535" s="57"/>
      <c r="N535" s="57"/>
      <c r="O535" s="57"/>
      <c r="P535" s="57"/>
      <c r="Q535" s="57"/>
      <c r="R535" s="57"/>
      <c r="S535" s="57"/>
      <c r="T535" s="57"/>
      <c r="U535" s="57"/>
      <c r="V535" s="57"/>
      <c r="W535" s="57"/>
      <c r="X535" s="57"/>
      <c r="Y535" s="57"/>
    </row>
    <row r="536" spans="1:25" ht="16.5" customHeight="1" x14ac:dyDescent="0.2">
      <c r="A536" s="23"/>
      <c r="B536" s="23"/>
      <c r="C536" s="58"/>
      <c r="D536" s="58"/>
      <c r="E536" s="19"/>
      <c r="F536" s="8"/>
      <c r="G536" s="347"/>
      <c r="H536" s="347"/>
      <c r="I536" s="347"/>
      <c r="J536" s="8"/>
      <c r="K536" s="57"/>
      <c r="L536" s="57"/>
      <c r="M536" s="57"/>
      <c r="N536" s="57"/>
      <c r="O536" s="57"/>
      <c r="P536" s="57"/>
      <c r="Q536" s="57"/>
      <c r="R536" s="57"/>
      <c r="S536" s="57"/>
      <c r="T536" s="57"/>
      <c r="U536" s="57"/>
      <c r="V536" s="57"/>
      <c r="W536" s="57"/>
      <c r="X536" s="57"/>
      <c r="Y536" s="57"/>
    </row>
    <row r="537" spans="1:25" ht="16.5" customHeight="1" x14ac:dyDescent="0.2">
      <c r="A537" s="23"/>
      <c r="B537" s="23"/>
      <c r="C537" s="58"/>
      <c r="D537" s="58"/>
      <c r="E537" s="19"/>
      <c r="F537" s="8"/>
      <c r="G537" s="347"/>
      <c r="H537" s="347"/>
      <c r="I537" s="347"/>
      <c r="J537" s="8"/>
      <c r="K537" s="57"/>
      <c r="L537" s="57"/>
      <c r="M537" s="57"/>
      <c r="N537" s="57"/>
      <c r="O537" s="57"/>
      <c r="P537" s="57"/>
      <c r="Q537" s="57"/>
      <c r="R537" s="57"/>
      <c r="S537" s="57"/>
      <c r="T537" s="57"/>
      <c r="U537" s="57"/>
      <c r="V537" s="57"/>
      <c r="W537" s="57"/>
      <c r="X537" s="57"/>
      <c r="Y537" s="57"/>
    </row>
    <row r="538" spans="1:25" ht="16.5" customHeight="1" x14ac:dyDescent="0.2">
      <c r="A538" s="23"/>
      <c r="B538" s="23"/>
      <c r="C538" s="58"/>
      <c r="D538" s="58"/>
      <c r="E538" s="19"/>
      <c r="F538" s="8"/>
      <c r="G538" s="347"/>
      <c r="H538" s="347"/>
      <c r="I538" s="347"/>
      <c r="J538" s="8"/>
      <c r="K538" s="57"/>
      <c r="L538" s="57"/>
      <c r="M538" s="57"/>
      <c r="N538" s="57"/>
      <c r="O538" s="57"/>
      <c r="P538" s="57"/>
      <c r="Q538" s="57"/>
      <c r="R538" s="57"/>
      <c r="S538" s="57"/>
      <c r="T538" s="57"/>
      <c r="U538" s="57"/>
      <c r="V538" s="57"/>
      <c r="W538" s="57"/>
      <c r="X538" s="57"/>
      <c r="Y538" s="57"/>
    </row>
    <row r="539" spans="1:25" ht="16.5" customHeight="1" x14ac:dyDescent="0.2">
      <c r="A539" s="23"/>
      <c r="B539" s="23"/>
      <c r="C539" s="58"/>
      <c r="D539" s="58"/>
      <c r="E539" s="19"/>
      <c r="F539" s="8"/>
      <c r="G539" s="347"/>
      <c r="H539" s="347"/>
      <c r="I539" s="347"/>
      <c r="J539" s="8"/>
      <c r="K539" s="57"/>
      <c r="L539" s="57"/>
      <c r="M539" s="57"/>
      <c r="N539" s="57"/>
      <c r="O539" s="57"/>
      <c r="P539" s="57"/>
      <c r="Q539" s="57"/>
      <c r="R539" s="57"/>
      <c r="S539" s="57"/>
      <c r="T539" s="57"/>
      <c r="U539" s="57"/>
      <c r="V539" s="57"/>
      <c r="W539" s="57"/>
      <c r="X539" s="57"/>
      <c r="Y539" s="57"/>
    </row>
    <row r="540" spans="1:25" ht="16.5" customHeight="1" x14ac:dyDescent="0.2">
      <c r="A540" s="23"/>
      <c r="B540" s="23"/>
      <c r="C540" s="58"/>
      <c r="D540" s="58"/>
      <c r="E540" s="19"/>
      <c r="F540" s="8"/>
      <c r="G540" s="347"/>
      <c r="H540" s="347"/>
      <c r="I540" s="347"/>
      <c r="J540" s="8"/>
      <c r="K540" s="57"/>
      <c r="L540" s="57"/>
      <c r="M540" s="57"/>
      <c r="N540" s="57"/>
      <c r="O540" s="57"/>
      <c r="P540" s="57"/>
      <c r="Q540" s="57"/>
      <c r="R540" s="57"/>
      <c r="S540" s="57"/>
      <c r="T540" s="57"/>
      <c r="U540" s="57"/>
      <c r="V540" s="57"/>
      <c r="W540" s="57"/>
      <c r="X540" s="57"/>
      <c r="Y540" s="57"/>
    </row>
    <row r="541" spans="1:25" ht="16.5" customHeight="1" x14ac:dyDescent="0.2">
      <c r="A541" s="23"/>
      <c r="B541" s="23"/>
      <c r="C541" s="58"/>
      <c r="D541" s="58"/>
      <c r="E541" s="19"/>
      <c r="F541" s="8"/>
      <c r="G541" s="347"/>
      <c r="H541" s="347"/>
      <c r="I541" s="347"/>
      <c r="J541" s="8"/>
      <c r="K541" s="57"/>
      <c r="L541" s="57"/>
      <c r="M541" s="57"/>
      <c r="N541" s="57"/>
      <c r="O541" s="57"/>
      <c r="P541" s="57"/>
      <c r="Q541" s="57"/>
      <c r="R541" s="57"/>
      <c r="S541" s="57"/>
      <c r="T541" s="57"/>
      <c r="U541" s="57"/>
      <c r="V541" s="57"/>
      <c r="W541" s="57"/>
      <c r="X541" s="57"/>
      <c r="Y541" s="57"/>
    </row>
    <row r="542" spans="1:25" ht="16.5" customHeight="1" x14ac:dyDescent="0.2">
      <c r="A542" s="23"/>
      <c r="B542" s="23"/>
      <c r="C542" s="58"/>
      <c r="D542" s="58"/>
      <c r="E542" s="19"/>
      <c r="F542" s="8"/>
      <c r="G542" s="347"/>
      <c r="H542" s="347"/>
      <c r="I542" s="347"/>
      <c r="J542" s="8"/>
      <c r="K542" s="57"/>
      <c r="L542" s="57"/>
      <c r="M542" s="57"/>
      <c r="N542" s="57"/>
      <c r="O542" s="57"/>
      <c r="P542" s="57"/>
      <c r="Q542" s="57"/>
      <c r="R542" s="57"/>
      <c r="S542" s="57"/>
      <c r="T542" s="57"/>
      <c r="U542" s="57"/>
      <c r="V542" s="57"/>
      <c r="W542" s="57"/>
      <c r="X542" s="57"/>
      <c r="Y542" s="57"/>
    </row>
    <row r="543" spans="1:25" ht="16.5" customHeight="1" x14ac:dyDescent="0.2">
      <c r="A543" s="23"/>
      <c r="B543" s="23"/>
      <c r="C543" s="58"/>
      <c r="D543" s="58"/>
      <c r="E543" s="19"/>
      <c r="F543" s="8"/>
      <c r="G543" s="347"/>
      <c r="H543" s="347"/>
      <c r="I543" s="347"/>
      <c r="J543" s="8"/>
      <c r="K543" s="57"/>
      <c r="L543" s="57"/>
      <c r="M543" s="57"/>
      <c r="N543" s="57"/>
      <c r="O543" s="57"/>
      <c r="P543" s="57"/>
      <c r="Q543" s="57"/>
      <c r="R543" s="57"/>
      <c r="S543" s="57"/>
      <c r="T543" s="57"/>
      <c r="U543" s="57"/>
      <c r="V543" s="57"/>
      <c r="W543" s="57"/>
      <c r="X543" s="57"/>
      <c r="Y543" s="57"/>
    </row>
    <row r="544" spans="1:25" ht="16.5" customHeight="1" x14ac:dyDescent="0.2">
      <c r="A544" s="23"/>
      <c r="B544" s="23"/>
      <c r="C544" s="58"/>
      <c r="D544" s="58"/>
      <c r="E544" s="19"/>
      <c r="F544" s="8"/>
      <c r="G544" s="347"/>
      <c r="H544" s="347"/>
      <c r="I544" s="347"/>
      <c r="J544" s="8"/>
      <c r="K544" s="57"/>
      <c r="L544" s="57"/>
      <c r="M544" s="57"/>
      <c r="N544" s="57"/>
      <c r="O544" s="57"/>
      <c r="P544" s="57"/>
      <c r="Q544" s="57"/>
      <c r="R544" s="57"/>
      <c r="S544" s="57"/>
      <c r="T544" s="57"/>
      <c r="U544" s="57"/>
      <c r="V544" s="57"/>
      <c r="W544" s="57"/>
      <c r="X544" s="57"/>
      <c r="Y544" s="57"/>
    </row>
    <row r="545" spans="1:25" ht="16.5" customHeight="1" x14ac:dyDescent="0.2">
      <c r="A545" s="23"/>
      <c r="B545" s="23"/>
      <c r="C545" s="58"/>
      <c r="D545" s="58"/>
      <c r="E545" s="19"/>
      <c r="F545" s="8"/>
      <c r="G545" s="347"/>
      <c r="H545" s="347"/>
      <c r="I545" s="347"/>
      <c r="J545" s="8"/>
      <c r="K545" s="57"/>
      <c r="L545" s="57"/>
      <c r="M545" s="57"/>
      <c r="N545" s="57"/>
      <c r="O545" s="57"/>
      <c r="P545" s="57"/>
      <c r="Q545" s="57"/>
      <c r="R545" s="57"/>
      <c r="S545" s="57"/>
      <c r="T545" s="57"/>
      <c r="U545" s="57"/>
      <c r="V545" s="57"/>
      <c r="W545" s="57"/>
      <c r="X545" s="57"/>
      <c r="Y545" s="57"/>
    </row>
    <row r="546" spans="1:25" ht="16.5" customHeight="1" x14ac:dyDescent="0.2">
      <c r="A546" s="23"/>
      <c r="B546" s="23"/>
      <c r="C546" s="58"/>
      <c r="D546" s="58"/>
      <c r="E546" s="19"/>
      <c r="F546" s="8"/>
      <c r="G546" s="347"/>
      <c r="H546" s="347"/>
      <c r="I546" s="347"/>
      <c r="J546" s="8"/>
      <c r="K546" s="57"/>
      <c r="L546" s="57"/>
      <c r="M546" s="57"/>
      <c r="N546" s="57"/>
      <c r="O546" s="57"/>
      <c r="P546" s="57"/>
      <c r="Q546" s="57"/>
      <c r="R546" s="57"/>
      <c r="S546" s="57"/>
      <c r="T546" s="57"/>
      <c r="U546" s="57"/>
      <c r="V546" s="57"/>
      <c r="W546" s="57"/>
      <c r="X546" s="57"/>
      <c r="Y546" s="57"/>
    </row>
    <row r="547" spans="1:25" ht="16.5" customHeight="1" x14ac:dyDescent="0.2">
      <c r="A547" s="23"/>
      <c r="B547" s="23"/>
      <c r="C547" s="58"/>
      <c r="D547" s="58"/>
      <c r="E547" s="19"/>
      <c r="F547" s="8"/>
      <c r="G547" s="347"/>
      <c r="H547" s="347"/>
      <c r="I547" s="347"/>
      <c r="J547" s="8"/>
      <c r="K547" s="57"/>
      <c r="L547" s="57"/>
      <c r="M547" s="57"/>
      <c r="N547" s="57"/>
      <c r="O547" s="57"/>
      <c r="P547" s="57"/>
      <c r="Q547" s="57"/>
      <c r="R547" s="57"/>
      <c r="S547" s="57"/>
      <c r="T547" s="57"/>
      <c r="U547" s="57"/>
      <c r="V547" s="57"/>
      <c r="W547" s="57"/>
      <c r="X547" s="57"/>
      <c r="Y547" s="57"/>
    </row>
    <row r="548" spans="1:25" ht="16.5" customHeight="1" x14ac:dyDescent="0.2">
      <c r="A548" s="23"/>
      <c r="B548" s="23"/>
      <c r="C548" s="58"/>
      <c r="D548" s="58"/>
      <c r="E548" s="19"/>
      <c r="F548" s="8"/>
      <c r="G548" s="347"/>
      <c r="H548" s="347"/>
      <c r="I548" s="347"/>
      <c r="J548" s="8"/>
      <c r="K548" s="57"/>
      <c r="L548" s="57"/>
      <c r="M548" s="57"/>
      <c r="N548" s="57"/>
      <c r="O548" s="57"/>
      <c r="P548" s="57"/>
      <c r="Q548" s="57"/>
      <c r="R548" s="57"/>
      <c r="S548" s="57"/>
      <c r="T548" s="57"/>
      <c r="U548" s="57"/>
      <c r="V548" s="57"/>
      <c r="W548" s="57"/>
      <c r="X548" s="57"/>
      <c r="Y548" s="57"/>
    </row>
    <row r="549" spans="1:25" ht="16.5" customHeight="1" x14ac:dyDescent="0.2">
      <c r="A549" s="23"/>
      <c r="B549" s="23"/>
      <c r="C549" s="58"/>
      <c r="D549" s="58"/>
      <c r="E549" s="19"/>
      <c r="F549" s="8"/>
      <c r="G549" s="347"/>
      <c r="H549" s="347"/>
      <c r="I549" s="347"/>
      <c r="J549" s="8"/>
      <c r="K549" s="57"/>
      <c r="L549" s="57"/>
      <c r="M549" s="57"/>
      <c r="N549" s="57"/>
      <c r="O549" s="57"/>
      <c r="P549" s="57"/>
      <c r="Q549" s="57"/>
      <c r="R549" s="57"/>
      <c r="S549" s="57"/>
      <c r="T549" s="57"/>
      <c r="U549" s="57"/>
      <c r="V549" s="57"/>
      <c r="W549" s="57"/>
      <c r="X549" s="57"/>
      <c r="Y549" s="57"/>
    </row>
    <row r="550" spans="1:25" ht="16.5" customHeight="1" x14ac:dyDescent="0.2">
      <c r="A550" s="23"/>
      <c r="B550" s="23"/>
      <c r="C550" s="58"/>
      <c r="D550" s="58"/>
      <c r="E550" s="19"/>
      <c r="F550" s="8"/>
      <c r="G550" s="347"/>
      <c r="H550" s="347"/>
      <c r="I550" s="347"/>
      <c r="J550" s="8"/>
      <c r="K550" s="57"/>
      <c r="L550" s="57"/>
      <c r="M550" s="57"/>
      <c r="N550" s="57"/>
      <c r="O550" s="57"/>
      <c r="P550" s="57"/>
      <c r="Q550" s="57"/>
      <c r="R550" s="57"/>
      <c r="S550" s="57"/>
      <c r="T550" s="57"/>
      <c r="U550" s="57"/>
      <c r="V550" s="57"/>
      <c r="W550" s="57"/>
      <c r="X550" s="57"/>
      <c r="Y550" s="57"/>
    </row>
    <row r="551" spans="1:25" ht="16.5" customHeight="1" x14ac:dyDescent="0.2">
      <c r="A551" s="23"/>
      <c r="B551" s="23"/>
      <c r="C551" s="58"/>
      <c r="D551" s="58"/>
      <c r="E551" s="19"/>
      <c r="F551" s="8"/>
      <c r="G551" s="347"/>
      <c r="H551" s="347"/>
      <c r="I551" s="347"/>
      <c r="J551" s="8"/>
      <c r="K551" s="57"/>
      <c r="L551" s="57"/>
      <c r="M551" s="57"/>
      <c r="N551" s="57"/>
      <c r="O551" s="57"/>
      <c r="P551" s="57"/>
      <c r="Q551" s="57"/>
      <c r="R551" s="57"/>
      <c r="S551" s="57"/>
      <c r="T551" s="57"/>
      <c r="U551" s="57"/>
      <c r="V551" s="57"/>
      <c r="W551" s="57"/>
      <c r="X551" s="57"/>
      <c r="Y551" s="57"/>
    </row>
    <row r="552" spans="1:25" ht="16.5" customHeight="1" x14ac:dyDescent="0.2">
      <c r="A552" s="23"/>
      <c r="B552" s="23"/>
      <c r="C552" s="58"/>
      <c r="D552" s="58"/>
      <c r="E552" s="19"/>
      <c r="F552" s="8"/>
      <c r="G552" s="347"/>
      <c r="H552" s="347"/>
      <c r="I552" s="347"/>
      <c r="J552" s="8"/>
      <c r="K552" s="57"/>
      <c r="L552" s="57"/>
      <c r="M552" s="57"/>
      <c r="N552" s="57"/>
      <c r="O552" s="57"/>
      <c r="P552" s="57"/>
      <c r="Q552" s="57"/>
      <c r="R552" s="57"/>
      <c r="S552" s="57"/>
      <c r="T552" s="57"/>
      <c r="U552" s="57"/>
      <c r="V552" s="57"/>
      <c r="W552" s="57"/>
      <c r="X552" s="57"/>
      <c r="Y552" s="57"/>
    </row>
    <row r="553" spans="1:25" ht="16.5" customHeight="1" x14ac:dyDescent="0.2">
      <c r="A553" s="23"/>
      <c r="B553" s="23"/>
      <c r="C553" s="58"/>
      <c r="D553" s="58"/>
      <c r="E553" s="19"/>
      <c r="F553" s="8"/>
      <c r="G553" s="347"/>
      <c r="H553" s="347"/>
      <c r="I553" s="347"/>
      <c r="J553" s="8"/>
      <c r="K553" s="57"/>
      <c r="L553" s="57"/>
      <c r="M553" s="57"/>
      <c r="N553" s="57"/>
      <c r="O553" s="57"/>
      <c r="P553" s="57"/>
      <c r="Q553" s="57"/>
      <c r="R553" s="57"/>
      <c r="S553" s="57"/>
      <c r="T553" s="57"/>
      <c r="U553" s="57"/>
      <c r="V553" s="57"/>
      <c r="W553" s="57"/>
      <c r="X553" s="57"/>
      <c r="Y553" s="57"/>
    </row>
    <row r="554" spans="1:25" ht="16.5" customHeight="1" x14ac:dyDescent="0.2">
      <c r="A554" s="23"/>
      <c r="B554" s="23"/>
      <c r="C554" s="58"/>
      <c r="D554" s="58"/>
      <c r="E554" s="19"/>
      <c r="F554" s="8"/>
      <c r="G554" s="347"/>
      <c r="H554" s="347"/>
      <c r="I554" s="347"/>
      <c r="J554" s="8"/>
      <c r="K554" s="57"/>
      <c r="L554" s="57"/>
      <c r="M554" s="57"/>
      <c r="N554" s="57"/>
      <c r="O554" s="57"/>
      <c r="P554" s="57"/>
      <c r="Q554" s="57"/>
      <c r="R554" s="57"/>
      <c r="S554" s="57"/>
      <c r="T554" s="57"/>
      <c r="U554" s="57"/>
      <c r="V554" s="57"/>
      <c r="W554" s="57"/>
      <c r="X554" s="57"/>
      <c r="Y554" s="57"/>
    </row>
    <row r="555" spans="1:25" ht="16.5" customHeight="1" x14ac:dyDescent="0.2">
      <c r="A555" s="23"/>
      <c r="B555" s="23"/>
      <c r="C555" s="58"/>
      <c r="D555" s="58"/>
      <c r="E555" s="19"/>
      <c r="F555" s="8"/>
      <c r="G555" s="347"/>
      <c r="H555" s="347"/>
      <c r="I555" s="347"/>
      <c r="J555" s="8"/>
      <c r="K555" s="57"/>
      <c r="L555" s="57"/>
      <c r="M555" s="57"/>
      <c r="N555" s="57"/>
      <c r="O555" s="57"/>
      <c r="P555" s="57"/>
      <c r="Q555" s="57"/>
      <c r="R555" s="57"/>
      <c r="S555" s="57"/>
      <c r="T555" s="57"/>
      <c r="U555" s="57"/>
      <c r="V555" s="57"/>
      <c r="W555" s="57"/>
      <c r="X555" s="57"/>
      <c r="Y555" s="57"/>
    </row>
    <row r="556" spans="1:25" ht="16.5" customHeight="1" x14ac:dyDescent="0.2">
      <c r="A556" s="23"/>
      <c r="B556" s="23"/>
      <c r="C556" s="58"/>
      <c r="D556" s="58"/>
      <c r="E556" s="19"/>
      <c r="F556" s="8"/>
      <c r="G556" s="347"/>
      <c r="H556" s="347"/>
      <c r="I556" s="347"/>
      <c r="J556" s="8"/>
      <c r="K556" s="57"/>
      <c r="L556" s="57"/>
      <c r="M556" s="57"/>
      <c r="N556" s="57"/>
      <c r="O556" s="57"/>
      <c r="P556" s="57"/>
      <c r="Q556" s="57"/>
      <c r="R556" s="57"/>
      <c r="S556" s="57"/>
      <c r="T556" s="57"/>
      <c r="U556" s="57"/>
      <c r="V556" s="57"/>
      <c r="W556" s="57"/>
      <c r="X556" s="57"/>
      <c r="Y556" s="57"/>
    </row>
    <row r="557" spans="1:25" ht="16.5" customHeight="1" x14ac:dyDescent="0.2">
      <c r="A557" s="23"/>
      <c r="B557" s="23"/>
      <c r="C557" s="58"/>
      <c r="D557" s="58"/>
      <c r="E557" s="19"/>
      <c r="F557" s="8"/>
      <c r="G557" s="347"/>
      <c r="H557" s="347"/>
      <c r="I557" s="347"/>
      <c r="J557" s="8"/>
      <c r="K557" s="57"/>
      <c r="L557" s="57"/>
      <c r="M557" s="57"/>
      <c r="N557" s="57"/>
      <c r="O557" s="57"/>
      <c r="P557" s="57"/>
      <c r="Q557" s="57"/>
      <c r="R557" s="57"/>
      <c r="S557" s="57"/>
      <c r="T557" s="57"/>
      <c r="U557" s="57"/>
      <c r="V557" s="57"/>
      <c r="W557" s="57"/>
      <c r="X557" s="57"/>
      <c r="Y557" s="57"/>
    </row>
    <row r="558" spans="1:25" ht="16.5" customHeight="1" x14ac:dyDescent="0.2">
      <c r="A558" s="23"/>
      <c r="B558" s="23"/>
      <c r="C558" s="58"/>
      <c r="D558" s="58"/>
      <c r="E558" s="19"/>
      <c r="F558" s="8"/>
      <c r="G558" s="347"/>
      <c r="H558" s="347"/>
      <c r="I558" s="347"/>
      <c r="J558" s="8"/>
      <c r="K558" s="57"/>
      <c r="L558" s="57"/>
      <c r="M558" s="57"/>
      <c r="N558" s="57"/>
      <c r="O558" s="57"/>
      <c r="P558" s="57"/>
      <c r="Q558" s="57"/>
      <c r="R558" s="57"/>
      <c r="S558" s="57"/>
      <c r="T558" s="57"/>
      <c r="U558" s="57"/>
      <c r="V558" s="57"/>
      <c r="W558" s="57"/>
      <c r="X558" s="57"/>
      <c r="Y558" s="57"/>
    </row>
    <row r="559" spans="1:25" ht="16.5" customHeight="1" x14ac:dyDescent="0.2">
      <c r="A559" s="23"/>
      <c r="B559" s="23"/>
      <c r="C559" s="58"/>
      <c r="D559" s="58"/>
      <c r="E559" s="19"/>
      <c r="F559" s="8"/>
      <c r="G559" s="347"/>
      <c r="H559" s="347"/>
      <c r="I559" s="347"/>
      <c r="J559" s="8"/>
      <c r="K559" s="57"/>
      <c r="L559" s="57"/>
      <c r="M559" s="57"/>
      <c r="N559" s="57"/>
      <c r="O559" s="57"/>
      <c r="P559" s="57"/>
      <c r="Q559" s="57"/>
      <c r="R559" s="57"/>
      <c r="S559" s="57"/>
      <c r="T559" s="57"/>
      <c r="U559" s="57"/>
      <c r="V559" s="57"/>
      <c r="W559" s="57"/>
      <c r="X559" s="57"/>
      <c r="Y559" s="57"/>
    </row>
    <row r="560" spans="1:25" ht="16.5" customHeight="1" x14ac:dyDescent="0.2">
      <c r="A560" s="23"/>
      <c r="B560" s="23"/>
      <c r="C560" s="58"/>
      <c r="D560" s="58"/>
      <c r="E560" s="19"/>
      <c r="F560" s="8"/>
      <c r="G560" s="347"/>
      <c r="H560" s="347"/>
      <c r="I560" s="347"/>
      <c r="J560" s="8"/>
      <c r="K560" s="57"/>
      <c r="L560" s="57"/>
      <c r="M560" s="57"/>
      <c r="N560" s="57"/>
      <c r="O560" s="57"/>
      <c r="P560" s="57"/>
      <c r="Q560" s="57"/>
      <c r="R560" s="57"/>
      <c r="S560" s="57"/>
      <c r="T560" s="57"/>
      <c r="U560" s="57"/>
      <c r="V560" s="57"/>
      <c r="W560" s="57"/>
      <c r="X560" s="57"/>
      <c r="Y560" s="57"/>
    </row>
    <row r="561" spans="1:25" ht="16.5" customHeight="1" x14ac:dyDescent="0.2">
      <c r="A561" s="23"/>
      <c r="B561" s="23"/>
      <c r="C561" s="58"/>
      <c r="D561" s="58"/>
      <c r="E561" s="19"/>
      <c r="F561" s="8"/>
      <c r="G561" s="347"/>
      <c r="H561" s="347"/>
      <c r="I561" s="347"/>
      <c r="J561" s="8"/>
      <c r="K561" s="57"/>
      <c r="L561" s="57"/>
      <c r="M561" s="57"/>
      <c r="N561" s="57"/>
      <c r="O561" s="57"/>
      <c r="P561" s="57"/>
      <c r="Q561" s="57"/>
      <c r="R561" s="57"/>
      <c r="S561" s="57"/>
      <c r="T561" s="57"/>
      <c r="U561" s="57"/>
      <c r="V561" s="57"/>
      <c r="W561" s="57"/>
      <c r="X561" s="57"/>
      <c r="Y561" s="57"/>
    </row>
    <row r="562" spans="1:25" ht="16.5" customHeight="1" x14ac:dyDescent="0.2">
      <c r="A562" s="23"/>
      <c r="B562" s="23"/>
      <c r="C562" s="58"/>
      <c r="D562" s="58"/>
      <c r="E562" s="19"/>
      <c r="F562" s="8"/>
      <c r="G562" s="347"/>
      <c r="H562" s="347"/>
      <c r="I562" s="347"/>
      <c r="J562" s="8"/>
      <c r="K562" s="57"/>
      <c r="L562" s="57"/>
      <c r="M562" s="57"/>
      <c r="N562" s="57"/>
      <c r="O562" s="57"/>
      <c r="P562" s="57"/>
      <c r="Q562" s="57"/>
      <c r="R562" s="57"/>
      <c r="S562" s="57"/>
      <c r="T562" s="57"/>
      <c r="U562" s="57"/>
      <c r="V562" s="57"/>
      <c r="W562" s="57"/>
      <c r="X562" s="57"/>
      <c r="Y562" s="57"/>
    </row>
    <row r="563" spans="1:25" ht="16.5" customHeight="1" x14ac:dyDescent="0.2">
      <c r="A563" s="23"/>
      <c r="B563" s="23"/>
      <c r="C563" s="58"/>
      <c r="D563" s="58"/>
      <c r="E563" s="19"/>
      <c r="F563" s="8"/>
      <c r="G563" s="347"/>
      <c r="H563" s="347"/>
      <c r="I563" s="347"/>
      <c r="J563" s="8"/>
      <c r="K563" s="57"/>
      <c r="L563" s="57"/>
      <c r="M563" s="57"/>
      <c r="N563" s="57"/>
      <c r="O563" s="57"/>
      <c r="P563" s="57"/>
      <c r="Q563" s="57"/>
      <c r="R563" s="57"/>
      <c r="S563" s="57"/>
      <c r="T563" s="57"/>
      <c r="U563" s="57"/>
      <c r="V563" s="57"/>
      <c r="W563" s="57"/>
      <c r="X563" s="57"/>
      <c r="Y563" s="57"/>
    </row>
    <row r="564" spans="1:25" ht="16.5" customHeight="1" x14ac:dyDescent="0.2">
      <c r="A564" s="23"/>
      <c r="B564" s="23"/>
      <c r="C564" s="58"/>
      <c r="D564" s="58"/>
      <c r="E564" s="19"/>
      <c r="F564" s="8"/>
      <c r="G564" s="347"/>
      <c r="H564" s="347"/>
      <c r="I564" s="347"/>
      <c r="J564" s="8"/>
      <c r="K564" s="57"/>
      <c r="L564" s="57"/>
      <c r="M564" s="57"/>
      <c r="N564" s="57"/>
      <c r="O564" s="57"/>
      <c r="P564" s="57"/>
      <c r="Q564" s="57"/>
      <c r="R564" s="57"/>
      <c r="S564" s="57"/>
      <c r="T564" s="57"/>
      <c r="U564" s="57"/>
      <c r="V564" s="57"/>
      <c r="W564" s="57"/>
      <c r="X564" s="57"/>
      <c r="Y564" s="57"/>
    </row>
    <row r="565" spans="1:25" ht="16.5" customHeight="1" x14ac:dyDescent="0.2">
      <c r="A565" s="23"/>
      <c r="B565" s="23"/>
      <c r="C565" s="58"/>
      <c r="D565" s="58"/>
      <c r="E565" s="19"/>
      <c r="F565" s="8"/>
      <c r="G565" s="347"/>
      <c r="H565" s="347"/>
      <c r="I565" s="347"/>
      <c r="J565" s="8"/>
      <c r="K565" s="57"/>
      <c r="L565" s="57"/>
      <c r="M565" s="57"/>
      <c r="N565" s="57"/>
      <c r="O565" s="57"/>
      <c r="P565" s="57"/>
      <c r="Q565" s="57"/>
      <c r="R565" s="57"/>
      <c r="S565" s="57"/>
      <c r="T565" s="57"/>
      <c r="U565" s="57"/>
      <c r="V565" s="57"/>
      <c r="W565" s="57"/>
      <c r="X565" s="57"/>
      <c r="Y565" s="57"/>
    </row>
    <row r="566" spans="1:25" ht="16.5" customHeight="1" x14ac:dyDescent="0.2">
      <c r="A566" s="23"/>
      <c r="B566" s="23"/>
      <c r="C566" s="58"/>
      <c r="D566" s="58"/>
      <c r="E566" s="19"/>
      <c r="F566" s="8"/>
      <c r="G566" s="347"/>
      <c r="H566" s="347"/>
      <c r="I566" s="347"/>
      <c r="J566" s="8"/>
      <c r="K566" s="57"/>
      <c r="L566" s="57"/>
      <c r="M566" s="57"/>
      <c r="N566" s="57"/>
      <c r="O566" s="57"/>
      <c r="P566" s="57"/>
      <c r="Q566" s="57"/>
      <c r="R566" s="57"/>
      <c r="S566" s="57"/>
      <c r="T566" s="57"/>
      <c r="U566" s="57"/>
      <c r="V566" s="57"/>
      <c r="W566" s="57"/>
      <c r="X566" s="57"/>
      <c r="Y566" s="57"/>
    </row>
    <row r="567" spans="1:25" ht="16.5" customHeight="1" x14ac:dyDescent="0.2">
      <c r="A567" s="23"/>
      <c r="B567" s="23"/>
      <c r="C567" s="58"/>
      <c r="D567" s="58"/>
      <c r="E567" s="19"/>
      <c r="F567" s="8"/>
      <c r="G567" s="347"/>
      <c r="H567" s="347"/>
      <c r="I567" s="347"/>
      <c r="J567" s="8"/>
      <c r="K567" s="57"/>
      <c r="L567" s="57"/>
      <c r="M567" s="57"/>
      <c r="N567" s="57"/>
      <c r="O567" s="57"/>
      <c r="P567" s="57"/>
      <c r="Q567" s="57"/>
      <c r="R567" s="57"/>
      <c r="S567" s="57"/>
      <c r="T567" s="57"/>
      <c r="U567" s="57"/>
      <c r="V567" s="57"/>
      <c r="W567" s="57"/>
      <c r="X567" s="57"/>
      <c r="Y567" s="57"/>
    </row>
    <row r="568" spans="1:25" ht="16.5" customHeight="1" x14ac:dyDescent="0.2">
      <c r="A568" s="23"/>
      <c r="B568" s="23"/>
      <c r="C568" s="58"/>
      <c r="D568" s="58"/>
      <c r="E568" s="19"/>
      <c r="F568" s="8"/>
      <c r="G568" s="347"/>
      <c r="H568" s="347"/>
      <c r="I568" s="347"/>
      <c r="J568" s="8"/>
      <c r="K568" s="57"/>
      <c r="L568" s="57"/>
      <c r="M568" s="57"/>
      <c r="N568" s="57"/>
      <c r="O568" s="57"/>
      <c r="P568" s="57"/>
      <c r="Q568" s="57"/>
      <c r="R568" s="57"/>
      <c r="S568" s="57"/>
      <c r="T568" s="57"/>
      <c r="U568" s="57"/>
      <c r="V568" s="57"/>
      <c r="W568" s="57"/>
      <c r="X568" s="57"/>
      <c r="Y568" s="57"/>
    </row>
    <row r="569" spans="1:25" ht="16.5" customHeight="1" x14ac:dyDescent="0.2">
      <c r="A569" s="23"/>
      <c r="B569" s="23"/>
      <c r="C569" s="58"/>
      <c r="D569" s="58"/>
      <c r="E569" s="19"/>
      <c r="F569" s="8"/>
      <c r="G569" s="347"/>
      <c r="H569" s="347"/>
      <c r="I569" s="347"/>
      <c r="J569" s="8"/>
      <c r="K569" s="57"/>
      <c r="L569" s="57"/>
      <c r="M569" s="57"/>
      <c r="N569" s="57"/>
      <c r="O569" s="57"/>
      <c r="P569" s="57"/>
      <c r="Q569" s="57"/>
      <c r="R569" s="57"/>
      <c r="S569" s="57"/>
      <c r="T569" s="57"/>
      <c r="U569" s="57"/>
      <c r="V569" s="57"/>
      <c r="W569" s="57"/>
      <c r="X569" s="57"/>
      <c r="Y569" s="57"/>
    </row>
    <row r="570" spans="1:25" ht="16.5" customHeight="1" x14ac:dyDescent="0.2">
      <c r="A570" s="23"/>
      <c r="B570" s="23"/>
      <c r="C570" s="58"/>
      <c r="D570" s="58"/>
      <c r="E570" s="19"/>
      <c r="F570" s="8"/>
      <c r="G570" s="347"/>
      <c r="H570" s="347"/>
      <c r="I570" s="347"/>
      <c r="J570" s="8"/>
      <c r="K570" s="57"/>
      <c r="L570" s="57"/>
      <c r="M570" s="57"/>
      <c r="N570" s="57"/>
      <c r="O570" s="57"/>
      <c r="P570" s="57"/>
      <c r="Q570" s="57"/>
      <c r="R570" s="57"/>
      <c r="S570" s="57"/>
      <c r="T570" s="57"/>
      <c r="U570" s="57"/>
      <c r="V570" s="57"/>
      <c r="W570" s="57"/>
      <c r="X570" s="57"/>
      <c r="Y570" s="57"/>
    </row>
    <row r="571" spans="1:25" ht="16.5" customHeight="1" x14ac:dyDescent="0.2">
      <c r="A571" s="23"/>
      <c r="B571" s="23"/>
      <c r="C571" s="58"/>
      <c r="D571" s="58"/>
      <c r="E571" s="19"/>
      <c r="F571" s="8"/>
      <c r="G571" s="347"/>
      <c r="H571" s="347"/>
      <c r="I571" s="347"/>
      <c r="J571" s="8"/>
      <c r="K571" s="57"/>
      <c r="L571" s="57"/>
      <c r="M571" s="57"/>
      <c r="N571" s="57"/>
      <c r="O571" s="57"/>
      <c r="P571" s="57"/>
      <c r="Q571" s="57"/>
      <c r="R571" s="57"/>
      <c r="S571" s="57"/>
      <c r="T571" s="57"/>
      <c r="U571" s="57"/>
      <c r="V571" s="57"/>
      <c r="W571" s="57"/>
      <c r="X571" s="57"/>
      <c r="Y571" s="57"/>
    </row>
    <row r="572" spans="1:25" ht="16.5" customHeight="1" x14ac:dyDescent="0.2">
      <c r="A572" s="23"/>
      <c r="B572" s="23"/>
      <c r="C572" s="58"/>
      <c r="D572" s="58"/>
      <c r="E572" s="19"/>
      <c r="F572" s="8"/>
      <c r="G572" s="347"/>
      <c r="H572" s="347"/>
      <c r="I572" s="347"/>
      <c r="J572" s="8"/>
      <c r="K572" s="57"/>
      <c r="L572" s="57"/>
      <c r="M572" s="57"/>
      <c r="N572" s="57"/>
      <c r="O572" s="57"/>
      <c r="P572" s="57"/>
      <c r="Q572" s="57"/>
      <c r="R572" s="57"/>
      <c r="S572" s="57"/>
      <c r="T572" s="57"/>
      <c r="U572" s="57"/>
      <c r="V572" s="57"/>
      <c r="W572" s="57"/>
      <c r="X572" s="57"/>
      <c r="Y572" s="57"/>
    </row>
    <row r="573" spans="1:25" ht="16.5" customHeight="1" x14ac:dyDescent="0.2">
      <c r="A573" s="23"/>
      <c r="B573" s="23"/>
      <c r="C573" s="58"/>
      <c r="D573" s="58"/>
      <c r="E573" s="19"/>
      <c r="F573" s="8"/>
      <c r="G573" s="347"/>
      <c r="H573" s="347"/>
      <c r="I573" s="347"/>
      <c r="J573" s="8"/>
      <c r="K573" s="57"/>
      <c r="L573" s="57"/>
      <c r="M573" s="57"/>
      <c r="N573" s="57"/>
      <c r="O573" s="57"/>
      <c r="P573" s="57"/>
      <c r="Q573" s="57"/>
      <c r="R573" s="57"/>
      <c r="S573" s="57"/>
      <c r="T573" s="57"/>
      <c r="U573" s="57"/>
      <c r="V573" s="57"/>
      <c r="W573" s="57"/>
      <c r="X573" s="57"/>
      <c r="Y573" s="57"/>
    </row>
    <row r="574" spans="1:25" ht="16.5" customHeight="1" x14ac:dyDescent="0.2">
      <c r="A574" s="23"/>
      <c r="B574" s="23"/>
      <c r="C574" s="58"/>
      <c r="D574" s="58"/>
      <c r="E574" s="19"/>
      <c r="F574" s="8"/>
      <c r="G574" s="347"/>
      <c r="H574" s="347"/>
      <c r="I574" s="347"/>
      <c r="J574" s="8"/>
      <c r="K574" s="57"/>
      <c r="L574" s="57"/>
      <c r="M574" s="57"/>
      <c r="N574" s="57"/>
      <c r="O574" s="57"/>
      <c r="P574" s="57"/>
      <c r="Q574" s="57"/>
      <c r="R574" s="57"/>
      <c r="S574" s="57"/>
      <c r="T574" s="57"/>
      <c r="U574" s="57"/>
      <c r="V574" s="57"/>
      <c r="W574" s="57"/>
      <c r="X574" s="57"/>
      <c r="Y574" s="57"/>
    </row>
    <row r="575" spans="1:25" ht="16.5" customHeight="1" x14ac:dyDescent="0.2">
      <c r="A575" s="23"/>
      <c r="B575" s="23"/>
      <c r="C575" s="58"/>
      <c r="D575" s="58"/>
      <c r="E575" s="19"/>
      <c r="F575" s="8"/>
      <c r="G575" s="347"/>
      <c r="H575" s="347"/>
      <c r="I575" s="347"/>
      <c r="J575" s="8"/>
      <c r="K575" s="57"/>
      <c r="L575" s="57"/>
      <c r="M575" s="57"/>
      <c r="N575" s="57"/>
      <c r="O575" s="57"/>
      <c r="P575" s="57"/>
      <c r="Q575" s="57"/>
      <c r="R575" s="57"/>
      <c r="S575" s="57"/>
      <c r="T575" s="57"/>
      <c r="U575" s="57"/>
      <c r="V575" s="57"/>
      <c r="W575" s="57"/>
      <c r="X575" s="57"/>
      <c r="Y575" s="57"/>
    </row>
    <row r="576" spans="1:25" ht="16.5" customHeight="1" x14ac:dyDescent="0.2">
      <c r="A576" s="23"/>
      <c r="B576" s="23"/>
      <c r="C576" s="58"/>
      <c r="D576" s="58"/>
      <c r="E576" s="19"/>
      <c r="F576" s="8"/>
      <c r="G576" s="347"/>
      <c r="H576" s="347"/>
      <c r="I576" s="347"/>
      <c r="J576" s="8"/>
      <c r="K576" s="57"/>
      <c r="L576" s="57"/>
      <c r="M576" s="57"/>
      <c r="N576" s="57"/>
      <c r="O576" s="57"/>
      <c r="P576" s="57"/>
      <c r="Q576" s="57"/>
      <c r="R576" s="57"/>
      <c r="S576" s="57"/>
      <c r="T576" s="57"/>
      <c r="U576" s="57"/>
      <c r="V576" s="57"/>
      <c r="W576" s="57"/>
      <c r="X576" s="57"/>
      <c r="Y576" s="57"/>
    </row>
    <row r="577" spans="1:25" ht="16.5" customHeight="1" x14ac:dyDescent="0.2">
      <c r="A577" s="23"/>
      <c r="B577" s="23"/>
      <c r="C577" s="58"/>
      <c r="D577" s="58"/>
      <c r="E577" s="19"/>
      <c r="F577" s="8"/>
      <c r="G577" s="347"/>
      <c r="H577" s="347"/>
      <c r="I577" s="347"/>
      <c r="J577" s="8"/>
      <c r="K577" s="57"/>
      <c r="L577" s="57"/>
      <c r="M577" s="57"/>
      <c r="N577" s="57"/>
      <c r="O577" s="57"/>
      <c r="P577" s="57"/>
      <c r="Q577" s="57"/>
      <c r="R577" s="57"/>
      <c r="S577" s="57"/>
      <c r="T577" s="57"/>
      <c r="U577" s="57"/>
      <c r="V577" s="57"/>
      <c r="W577" s="57"/>
      <c r="X577" s="57"/>
      <c r="Y577" s="57"/>
    </row>
    <row r="578" spans="1:25" ht="16.5" customHeight="1" x14ac:dyDescent="0.2">
      <c r="A578" s="23"/>
      <c r="B578" s="23"/>
      <c r="C578" s="58"/>
      <c r="D578" s="58"/>
      <c r="E578" s="19"/>
      <c r="F578" s="8"/>
      <c r="G578" s="347"/>
      <c r="H578" s="347"/>
      <c r="I578" s="347"/>
      <c r="J578" s="8"/>
      <c r="K578" s="57"/>
      <c r="L578" s="57"/>
      <c r="M578" s="57"/>
      <c r="N578" s="57"/>
      <c r="O578" s="57"/>
      <c r="P578" s="57"/>
      <c r="Q578" s="57"/>
      <c r="R578" s="57"/>
      <c r="S578" s="57"/>
      <c r="T578" s="57"/>
      <c r="U578" s="57"/>
      <c r="V578" s="57"/>
      <c r="W578" s="57"/>
      <c r="X578" s="57"/>
      <c r="Y578" s="57"/>
    </row>
    <row r="579" spans="1:25" ht="16.5" customHeight="1" x14ac:dyDescent="0.2">
      <c r="A579" s="23"/>
      <c r="B579" s="23"/>
      <c r="C579" s="58"/>
      <c r="D579" s="58"/>
      <c r="E579" s="19"/>
      <c r="F579" s="8"/>
      <c r="G579" s="347"/>
      <c r="H579" s="347"/>
      <c r="I579" s="347"/>
      <c r="J579" s="8"/>
      <c r="K579" s="57"/>
      <c r="L579" s="57"/>
      <c r="M579" s="57"/>
      <c r="N579" s="57"/>
      <c r="O579" s="57"/>
      <c r="P579" s="57"/>
      <c r="Q579" s="57"/>
      <c r="R579" s="57"/>
      <c r="S579" s="57"/>
      <c r="T579" s="57"/>
      <c r="U579" s="57"/>
      <c r="V579" s="57"/>
      <c r="W579" s="57"/>
      <c r="X579" s="57"/>
      <c r="Y579" s="57"/>
    </row>
    <row r="580" spans="1:25" ht="16.5" customHeight="1" x14ac:dyDescent="0.2">
      <c r="A580" s="23"/>
      <c r="B580" s="23"/>
      <c r="C580" s="58"/>
      <c r="D580" s="58"/>
      <c r="E580" s="19"/>
      <c r="F580" s="8"/>
      <c r="G580" s="347"/>
      <c r="H580" s="347"/>
      <c r="I580" s="347"/>
      <c r="J580" s="8"/>
      <c r="K580" s="57"/>
      <c r="L580" s="57"/>
      <c r="M580" s="57"/>
      <c r="N580" s="57"/>
      <c r="O580" s="57"/>
      <c r="P580" s="57"/>
      <c r="Q580" s="57"/>
      <c r="R580" s="57"/>
      <c r="S580" s="57"/>
      <c r="T580" s="57"/>
      <c r="U580" s="57"/>
      <c r="V580" s="57"/>
      <c r="W580" s="57"/>
      <c r="X580" s="57"/>
      <c r="Y580" s="57"/>
    </row>
    <row r="581" spans="1:25" ht="16.5" customHeight="1" x14ac:dyDescent="0.2">
      <c r="A581" s="23"/>
      <c r="B581" s="23"/>
      <c r="C581" s="58"/>
      <c r="D581" s="58"/>
      <c r="E581" s="19"/>
      <c r="F581" s="8"/>
      <c r="G581" s="347"/>
      <c r="H581" s="347"/>
      <c r="I581" s="347"/>
      <c r="J581" s="8"/>
      <c r="K581" s="57"/>
      <c r="L581" s="57"/>
      <c r="M581" s="57"/>
      <c r="N581" s="57"/>
      <c r="O581" s="57"/>
      <c r="P581" s="57"/>
      <c r="Q581" s="57"/>
      <c r="R581" s="57"/>
      <c r="S581" s="57"/>
      <c r="T581" s="57"/>
      <c r="U581" s="57"/>
      <c r="V581" s="57"/>
      <c r="W581" s="57"/>
      <c r="X581" s="57"/>
      <c r="Y581" s="57"/>
    </row>
    <row r="582" spans="1:25" ht="16.5" customHeight="1" x14ac:dyDescent="0.2">
      <c r="A582" s="23"/>
      <c r="B582" s="23"/>
      <c r="C582" s="58"/>
      <c r="D582" s="58"/>
      <c r="E582" s="19"/>
      <c r="F582" s="8"/>
      <c r="G582" s="347"/>
      <c r="H582" s="347"/>
      <c r="I582" s="347"/>
      <c r="J582" s="8"/>
      <c r="K582" s="57"/>
      <c r="L582" s="57"/>
      <c r="M582" s="57"/>
      <c r="N582" s="57"/>
      <c r="O582" s="57"/>
      <c r="P582" s="57"/>
      <c r="Q582" s="57"/>
      <c r="R582" s="57"/>
      <c r="S582" s="57"/>
      <c r="T582" s="57"/>
      <c r="U582" s="57"/>
      <c r="V582" s="57"/>
      <c r="W582" s="57"/>
      <c r="X582" s="57"/>
      <c r="Y582" s="57"/>
    </row>
    <row r="583" spans="1:25" ht="16.5" customHeight="1" x14ac:dyDescent="0.2">
      <c r="A583" s="23"/>
      <c r="B583" s="23"/>
      <c r="C583" s="58"/>
      <c r="D583" s="58"/>
      <c r="E583" s="19"/>
      <c r="F583" s="8"/>
      <c r="G583" s="347"/>
      <c r="H583" s="347"/>
      <c r="I583" s="347"/>
      <c r="J583" s="8"/>
      <c r="K583" s="57"/>
      <c r="L583" s="57"/>
      <c r="M583" s="57"/>
      <c r="N583" s="57"/>
      <c r="O583" s="57"/>
      <c r="P583" s="57"/>
      <c r="Q583" s="57"/>
      <c r="R583" s="57"/>
      <c r="S583" s="57"/>
      <c r="T583" s="57"/>
      <c r="U583" s="57"/>
      <c r="V583" s="57"/>
      <c r="W583" s="57"/>
      <c r="X583" s="57"/>
      <c r="Y583" s="57"/>
    </row>
    <row r="584" spans="1:25" ht="16.5" customHeight="1" x14ac:dyDescent="0.2">
      <c r="A584" s="23"/>
      <c r="B584" s="23"/>
      <c r="C584" s="58"/>
      <c r="D584" s="58"/>
      <c r="E584" s="19"/>
      <c r="F584" s="8"/>
      <c r="G584" s="347"/>
      <c r="H584" s="347"/>
      <c r="I584" s="347"/>
      <c r="J584" s="8"/>
      <c r="K584" s="57"/>
      <c r="L584" s="57"/>
      <c r="M584" s="57"/>
      <c r="N584" s="57"/>
      <c r="O584" s="57"/>
      <c r="P584" s="57"/>
      <c r="Q584" s="57"/>
      <c r="R584" s="57"/>
      <c r="S584" s="57"/>
      <c r="T584" s="57"/>
      <c r="U584" s="57"/>
      <c r="V584" s="57"/>
      <c r="W584" s="57"/>
      <c r="X584" s="57"/>
      <c r="Y584" s="57"/>
    </row>
    <row r="585" spans="1:25" ht="16.5" customHeight="1" x14ac:dyDescent="0.2">
      <c r="A585" s="23"/>
      <c r="B585" s="23"/>
      <c r="C585" s="58"/>
      <c r="D585" s="58"/>
      <c r="E585" s="19"/>
      <c r="F585" s="8"/>
      <c r="G585" s="347"/>
      <c r="H585" s="347"/>
      <c r="I585" s="347"/>
      <c r="J585" s="8"/>
      <c r="K585" s="57"/>
      <c r="L585" s="57"/>
      <c r="M585" s="57"/>
      <c r="N585" s="57"/>
      <c r="O585" s="57"/>
      <c r="P585" s="57"/>
      <c r="Q585" s="57"/>
      <c r="R585" s="57"/>
      <c r="S585" s="57"/>
      <c r="T585" s="57"/>
      <c r="U585" s="57"/>
      <c r="V585" s="57"/>
      <c r="W585" s="57"/>
      <c r="X585" s="57"/>
      <c r="Y585" s="57"/>
    </row>
    <row r="586" spans="1:25" ht="16.5" customHeight="1" x14ac:dyDescent="0.2">
      <c r="A586" s="23"/>
      <c r="B586" s="23"/>
      <c r="C586" s="58"/>
      <c r="D586" s="58"/>
      <c r="E586" s="19"/>
      <c r="F586" s="8"/>
      <c r="G586" s="347"/>
      <c r="H586" s="347"/>
      <c r="I586" s="347"/>
      <c r="J586" s="8"/>
      <c r="K586" s="57"/>
      <c r="L586" s="57"/>
      <c r="M586" s="57"/>
      <c r="N586" s="57"/>
      <c r="O586" s="57"/>
      <c r="P586" s="57"/>
      <c r="Q586" s="57"/>
      <c r="R586" s="57"/>
      <c r="S586" s="57"/>
      <c r="T586" s="57"/>
      <c r="U586" s="57"/>
      <c r="V586" s="57"/>
      <c r="W586" s="57"/>
      <c r="X586" s="57"/>
      <c r="Y586" s="57"/>
    </row>
    <row r="587" spans="1:25" ht="16.5" customHeight="1" x14ac:dyDescent="0.2">
      <c r="A587" s="23"/>
      <c r="B587" s="23"/>
      <c r="C587" s="58"/>
      <c r="D587" s="58"/>
      <c r="E587" s="19"/>
      <c r="F587" s="8"/>
      <c r="G587" s="347"/>
      <c r="H587" s="347"/>
      <c r="I587" s="347"/>
      <c r="J587" s="8"/>
      <c r="K587" s="57"/>
      <c r="L587" s="57"/>
      <c r="M587" s="57"/>
      <c r="N587" s="57"/>
      <c r="O587" s="57"/>
      <c r="P587" s="57"/>
      <c r="Q587" s="57"/>
      <c r="R587" s="57"/>
      <c r="S587" s="57"/>
      <c r="T587" s="57"/>
      <c r="U587" s="57"/>
      <c r="V587" s="57"/>
      <c r="W587" s="57"/>
      <c r="X587" s="57"/>
      <c r="Y587" s="57"/>
    </row>
    <row r="588" spans="1:25" ht="16.5" customHeight="1" x14ac:dyDescent="0.2">
      <c r="A588" s="23"/>
      <c r="B588" s="23"/>
      <c r="C588" s="58"/>
      <c r="D588" s="58"/>
      <c r="E588" s="19"/>
      <c r="F588" s="8"/>
      <c r="G588" s="347"/>
      <c r="H588" s="347"/>
      <c r="I588" s="347"/>
      <c r="J588" s="8"/>
      <c r="K588" s="57"/>
      <c r="L588" s="57"/>
      <c r="M588" s="57"/>
      <c r="N588" s="57"/>
      <c r="O588" s="57"/>
      <c r="P588" s="57"/>
      <c r="Q588" s="57"/>
      <c r="R588" s="57"/>
      <c r="S588" s="57"/>
      <c r="T588" s="57"/>
      <c r="U588" s="57"/>
      <c r="V588" s="57"/>
      <c r="W588" s="57"/>
      <c r="X588" s="57"/>
      <c r="Y588" s="57"/>
    </row>
    <row r="589" spans="1:25" ht="16.5" customHeight="1" x14ac:dyDescent="0.2">
      <c r="A589" s="23"/>
      <c r="B589" s="23"/>
      <c r="C589" s="58"/>
      <c r="D589" s="58"/>
      <c r="E589" s="19"/>
      <c r="F589" s="8"/>
      <c r="G589" s="347"/>
      <c r="H589" s="347"/>
      <c r="I589" s="347"/>
      <c r="J589" s="8"/>
      <c r="K589" s="57"/>
      <c r="L589" s="57"/>
      <c r="M589" s="57"/>
      <c r="N589" s="57"/>
      <c r="O589" s="57"/>
      <c r="P589" s="57"/>
      <c r="Q589" s="57"/>
      <c r="R589" s="57"/>
      <c r="S589" s="57"/>
      <c r="T589" s="57"/>
      <c r="U589" s="57"/>
      <c r="V589" s="57"/>
      <c r="W589" s="57"/>
      <c r="X589" s="57"/>
      <c r="Y589" s="57"/>
    </row>
    <row r="590" spans="1:25" ht="16.5" customHeight="1" x14ac:dyDescent="0.2">
      <c r="A590" s="23"/>
      <c r="B590" s="23"/>
      <c r="C590" s="58"/>
      <c r="D590" s="58"/>
      <c r="E590" s="19"/>
      <c r="F590" s="8"/>
      <c r="G590" s="347"/>
      <c r="H590" s="347"/>
      <c r="I590" s="347"/>
      <c r="J590" s="8"/>
      <c r="K590" s="57"/>
      <c r="L590" s="57"/>
      <c r="M590" s="57"/>
      <c r="N590" s="57"/>
      <c r="O590" s="57"/>
      <c r="P590" s="57"/>
      <c r="Q590" s="57"/>
      <c r="R590" s="57"/>
      <c r="S590" s="57"/>
      <c r="T590" s="57"/>
      <c r="U590" s="57"/>
      <c r="V590" s="57"/>
      <c r="W590" s="57"/>
      <c r="X590" s="57"/>
      <c r="Y590" s="57"/>
    </row>
    <row r="591" spans="1:25" ht="16.5" customHeight="1" x14ac:dyDescent="0.2">
      <c r="A591" s="23"/>
      <c r="B591" s="23"/>
      <c r="C591" s="58"/>
      <c r="D591" s="58"/>
      <c r="E591" s="19"/>
      <c r="F591" s="8"/>
      <c r="G591" s="347"/>
      <c r="H591" s="347"/>
      <c r="I591" s="347"/>
      <c r="J591" s="8"/>
      <c r="K591" s="57"/>
      <c r="L591" s="57"/>
      <c r="M591" s="57"/>
      <c r="N591" s="57"/>
      <c r="O591" s="57"/>
      <c r="P591" s="57"/>
      <c r="Q591" s="57"/>
      <c r="R591" s="57"/>
      <c r="S591" s="57"/>
      <c r="T591" s="57"/>
      <c r="U591" s="57"/>
      <c r="V591" s="57"/>
      <c r="W591" s="57"/>
      <c r="X591" s="57"/>
      <c r="Y591" s="57"/>
    </row>
    <row r="592" spans="1:25" ht="16.5" customHeight="1" x14ac:dyDescent="0.2">
      <c r="A592" s="23"/>
      <c r="B592" s="23"/>
      <c r="C592" s="58"/>
      <c r="D592" s="58"/>
      <c r="E592" s="19"/>
      <c r="F592" s="8"/>
      <c r="G592" s="347"/>
      <c r="H592" s="347"/>
      <c r="I592" s="347"/>
      <c r="J592" s="8"/>
      <c r="K592" s="57"/>
      <c r="L592" s="57"/>
      <c r="M592" s="57"/>
      <c r="N592" s="57"/>
      <c r="O592" s="57"/>
      <c r="P592" s="57"/>
      <c r="Q592" s="57"/>
      <c r="R592" s="57"/>
      <c r="S592" s="57"/>
      <c r="T592" s="57"/>
      <c r="U592" s="57"/>
      <c r="V592" s="57"/>
      <c r="W592" s="57"/>
      <c r="X592" s="57"/>
      <c r="Y592" s="57"/>
    </row>
    <row r="593" spans="1:25" ht="16.5" customHeight="1" x14ac:dyDescent="0.2">
      <c r="A593" s="23"/>
      <c r="B593" s="23"/>
      <c r="C593" s="58"/>
      <c r="D593" s="58"/>
      <c r="E593" s="19"/>
      <c r="F593" s="8"/>
      <c r="G593" s="347"/>
      <c r="H593" s="347"/>
      <c r="I593" s="347"/>
      <c r="J593" s="8"/>
      <c r="K593" s="57"/>
      <c r="L593" s="57"/>
      <c r="M593" s="57"/>
      <c r="N593" s="57"/>
      <c r="O593" s="57"/>
      <c r="P593" s="57"/>
      <c r="Q593" s="57"/>
      <c r="R593" s="57"/>
      <c r="S593" s="57"/>
      <c r="T593" s="57"/>
      <c r="U593" s="57"/>
      <c r="V593" s="57"/>
      <c r="W593" s="57"/>
      <c r="X593" s="57"/>
      <c r="Y593" s="57"/>
    </row>
    <row r="594" spans="1:25" ht="16.5" customHeight="1" x14ac:dyDescent="0.2">
      <c r="A594" s="23"/>
      <c r="B594" s="23"/>
      <c r="C594" s="58"/>
      <c r="D594" s="58"/>
      <c r="E594" s="19"/>
      <c r="F594" s="8"/>
      <c r="G594" s="347"/>
      <c r="H594" s="347"/>
      <c r="I594" s="347"/>
      <c r="J594" s="8"/>
      <c r="K594" s="57"/>
      <c r="L594" s="57"/>
      <c r="M594" s="57"/>
      <c r="N594" s="57"/>
      <c r="O594" s="57"/>
      <c r="P594" s="57"/>
      <c r="Q594" s="57"/>
      <c r="R594" s="57"/>
      <c r="S594" s="57"/>
      <c r="T594" s="57"/>
      <c r="U594" s="57"/>
      <c r="V594" s="57"/>
      <c r="W594" s="57"/>
      <c r="X594" s="57"/>
      <c r="Y594" s="57"/>
    </row>
    <row r="595" spans="1:25" ht="16.5" customHeight="1" x14ac:dyDescent="0.2">
      <c r="A595" s="23"/>
      <c r="B595" s="23"/>
      <c r="C595" s="58"/>
      <c r="D595" s="58"/>
      <c r="E595" s="19"/>
      <c r="F595" s="8"/>
      <c r="G595" s="347"/>
      <c r="H595" s="347"/>
      <c r="I595" s="347"/>
      <c r="J595" s="8"/>
      <c r="K595" s="57"/>
      <c r="L595" s="57"/>
      <c r="M595" s="57"/>
      <c r="N595" s="57"/>
      <c r="O595" s="57"/>
      <c r="P595" s="57"/>
      <c r="Q595" s="57"/>
      <c r="R595" s="57"/>
      <c r="S595" s="57"/>
      <c r="T595" s="57"/>
      <c r="U595" s="57"/>
      <c r="V595" s="57"/>
      <c r="W595" s="57"/>
      <c r="X595" s="57"/>
      <c r="Y595" s="57"/>
    </row>
    <row r="596" spans="1:25" ht="16.5" customHeight="1" x14ac:dyDescent="0.2">
      <c r="A596" s="23"/>
      <c r="B596" s="23"/>
      <c r="C596" s="58"/>
      <c r="D596" s="58"/>
      <c r="E596" s="19"/>
      <c r="F596" s="8"/>
      <c r="G596" s="347"/>
      <c r="H596" s="347"/>
      <c r="I596" s="347"/>
      <c r="J596" s="8"/>
      <c r="K596" s="57"/>
      <c r="L596" s="57"/>
      <c r="M596" s="57"/>
      <c r="N596" s="57"/>
      <c r="O596" s="57"/>
      <c r="P596" s="57"/>
      <c r="Q596" s="57"/>
      <c r="R596" s="57"/>
      <c r="S596" s="57"/>
      <c r="T596" s="57"/>
      <c r="U596" s="57"/>
      <c r="V596" s="57"/>
      <c r="W596" s="57"/>
      <c r="X596" s="57"/>
      <c r="Y596" s="57"/>
    </row>
    <row r="597" spans="1:25" ht="16.5" customHeight="1" x14ac:dyDescent="0.2">
      <c r="A597" s="23"/>
      <c r="B597" s="23"/>
      <c r="C597" s="58"/>
      <c r="D597" s="58"/>
      <c r="E597" s="19"/>
      <c r="F597" s="8"/>
      <c r="G597" s="347"/>
      <c r="H597" s="347"/>
      <c r="I597" s="347"/>
      <c r="J597" s="8"/>
      <c r="K597" s="57"/>
      <c r="L597" s="57"/>
      <c r="M597" s="57"/>
      <c r="N597" s="57"/>
      <c r="O597" s="57"/>
      <c r="P597" s="57"/>
      <c r="Q597" s="57"/>
      <c r="R597" s="57"/>
      <c r="S597" s="57"/>
      <c r="T597" s="57"/>
      <c r="U597" s="57"/>
      <c r="V597" s="57"/>
      <c r="W597" s="57"/>
      <c r="X597" s="57"/>
      <c r="Y597" s="57"/>
    </row>
    <row r="598" spans="1:25" ht="16.5" customHeight="1" x14ac:dyDescent="0.2">
      <c r="A598" s="23"/>
      <c r="B598" s="23"/>
      <c r="C598" s="58"/>
      <c r="D598" s="58"/>
      <c r="E598" s="19"/>
      <c r="F598" s="8"/>
      <c r="G598" s="347"/>
      <c r="H598" s="347"/>
      <c r="I598" s="347"/>
      <c r="J598" s="8"/>
      <c r="K598" s="57"/>
      <c r="L598" s="57"/>
      <c r="M598" s="57"/>
      <c r="N598" s="57"/>
      <c r="O598" s="57"/>
      <c r="P598" s="57"/>
      <c r="Q598" s="57"/>
      <c r="R598" s="57"/>
      <c r="S598" s="57"/>
      <c r="T598" s="57"/>
      <c r="U598" s="57"/>
      <c r="V598" s="57"/>
      <c r="W598" s="57"/>
      <c r="X598" s="57"/>
      <c r="Y598" s="57"/>
    </row>
    <row r="599" spans="1:25" ht="16.5" customHeight="1" x14ac:dyDescent="0.2">
      <c r="A599" s="23"/>
      <c r="B599" s="23"/>
      <c r="C599" s="58"/>
      <c r="D599" s="58"/>
      <c r="E599" s="19"/>
      <c r="F599" s="8"/>
      <c r="G599" s="347"/>
      <c r="H599" s="347"/>
      <c r="I599" s="347"/>
      <c r="J599" s="8"/>
      <c r="K599" s="57"/>
      <c r="L599" s="57"/>
      <c r="M599" s="57"/>
      <c r="N599" s="57"/>
      <c r="O599" s="57"/>
      <c r="P599" s="57"/>
      <c r="Q599" s="57"/>
      <c r="R599" s="57"/>
      <c r="S599" s="57"/>
      <c r="T599" s="57"/>
      <c r="U599" s="57"/>
      <c r="V599" s="57"/>
      <c r="W599" s="57"/>
      <c r="X599" s="57"/>
      <c r="Y599" s="57"/>
    </row>
    <row r="600" spans="1:25" ht="16.5" customHeight="1" x14ac:dyDescent="0.2">
      <c r="A600" s="23"/>
      <c r="B600" s="23"/>
      <c r="C600" s="58"/>
      <c r="D600" s="58"/>
      <c r="E600" s="19"/>
      <c r="F600" s="8"/>
      <c r="G600" s="347"/>
      <c r="H600" s="347"/>
      <c r="I600" s="347"/>
      <c r="J600" s="8"/>
      <c r="K600" s="57"/>
      <c r="L600" s="57"/>
      <c r="M600" s="57"/>
      <c r="N600" s="57"/>
      <c r="O600" s="57"/>
      <c r="P600" s="57"/>
      <c r="Q600" s="57"/>
      <c r="R600" s="57"/>
      <c r="S600" s="57"/>
      <c r="T600" s="57"/>
      <c r="U600" s="57"/>
      <c r="V600" s="57"/>
      <c r="W600" s="57"/>
      <c r="X600" s="57"/>
      <c r="Y600" s="57"/>
    </row>
    <row r="601" spans="1:25" ht="16.5" customHeight="1" x14ac:dyDescent="0.2">
      <c r="A601" s="23"/>
      <c r="B601" s="23"/>
      <c r="C601" s="58"/>
      <c r="D601" s="58"/>
      <c r="E601" s="19"/>
      <c r="F601" s="8"/>
      <c r="G601" s="347"/>
      <c r="H601" s="347"/>
      <c r="I601" s="347"/>
      <c r="J601" s="8"/>
      <c r="K601" s="57"/>
      <c r="L601" s="57"/>
      <c r="M601" s="57"/>
      <c r="N601" s="57"/>
      <c r="O601" s="57"/>
      <c r="P601" s="57"/>
      <c r="Q601" s="57"/>
      <c r="R601" s="57"/>
      <c r="S601" s="57"/>
      <c r="T601" s="57"/>
      <c r="U601" s="57"/>
      <c r="V601" s="57"/>
      <c r="W601" s="57"/>
      <c r="X601" s="57"/>
      <c r="Y601" s="57"/>
    </row>
    <row r="602" spans="1:25" ht="16.5" customHeight="1" x14ac:dyDescent="0.2">
      <c r="A602" s="23"/>
      <c r="B602" s="23"/>
      <c r="C602" s="58"/>
      <c r="D602" s="58"/>
      <c r="E602" s="19"/>
      <c r="F602" s="8"/>
      <c r="G602" s="347"/>
      <c r="H602" s="347"/>
      <c r="I602" s="347"/>
      <c r="J602" s="8"/>
      <c r="K602" s="57"/>
      <c r="L602" s="57"/>
      <c r="M602" s="57"/>
      <c r="N602" s="57"/>
      <c r="O602" s="57"/>
      <c r="P602" s="57"/>
      <c r="Q602" s="57"/>
      <c r="R602" s="57"/>
      <c r="S602" s="57"/>
      <c r="T602" s="57"/>
      <c r="U602" s="57"/>
      <c r="V602" s="57"/>
      <c r="W602" s="57"/>
      <c r="X602" s="57"/>
      <c r="Y602" s="57"/>
    </row>
    <row r="603" spans="1:25" ht="16.5" customHeight="1" x14ac:dyDescent="0.2">
      <c r="A603" s="23"/>
      <c r="B603" s="23"/>
      <c r="C603" s="58"/>
      <c r="D603" s="58"/>
      <c r="E603" s="19"/>
      <c r="F603" s="8"/>
      <c r="G603" s="347"/>
      <c r="H603" s="347"/>
      <c r="I603" s="347"/>
      <c r="J603" s="8"/>
      <c r="K603" s="57"/>
      <c r="L603" s="57"/>
      <c r="M603" s="57"/>
      <c r="N603" s="57"/>
      <c r="O603" s="57"/>
      <c r="P603" s="57"/>
      <c r="Q603" s="57"/>
      <c r="R603" s="57"/>
      <c r="S603" s="57"/>
      <c r="T603" s="57"/>
      <c r="U603" s="57"/>
      <c r="V603" s="57"/>
      <c r="W603" s="57"/>
      <c r="X603" s="57"/>
      <c r="Y603" s="57"/>
    </row>
    <row r="604" spans="1:25" ht="16.5" customHeight="1" x14ac:dyDescent="0.2">
      <c r="A604" s="23"/>
      <c r="B604" s="23"/>
      <c r="C604" s="58"/>
      <c r="D604" s="58"/>
      <c r="E604" s="19"/>
      <c r="F604" s="8"/>
      <c r="G604" s="347"/>
      <c r="H604" s="347"/>
      <c r="I604" s="347"/>
      <c r="J604" s="8"/>
      <c r="K604" s="57"/>
      <c r="L604" s="57"/>
      <c r="M604" s="57"/>
      <c r="N604" s="57"/>
      <c r="O604" s="57"/>
      <c r="P604" s="57"/>
      <c r="Q604" s="57"/>
      <c r="R604" s="57"/>
      <c r="S604" s="57"/>
      <c r="T604" s="57"/>
      <c r="U604" s="57"/>
      <c r="V604" s="57"/>
      <c r="W604" s="57"/>
      <c r="X604" s="57"/>
      <c r="Y604" s="57"/>
    </row>
    <row r="605" spans="1:25" ht="16.5" customHeight="1" x14ac:dyDescent="0.2">
      <c r="A605" s="23"/>
      <c r="B605" s="23"/>
      <c r="C605" s="58"/>
      <c r="D605" s="58"/>
      <c r="E605" s="19"/>
      <c r="F605" s="8"/>
      <c r="G605" s="347"/>
      <c r="H605" s="347"/>
      <c r="I605" s="347"/>
      <c r="J605" s="8"/>
      <c r="K605" s="57"/>
      <c r="L605" s="57"/>
      <c r="M605" s="57"/>
      <c r="N605" s="57"/>
      <c r="O605" s="57"/>
      <c r="P605" s="57"/>
      <c r="Q605" s="57"/>
      <c r="R605" s="57"/>
      <c r="S605" s="57"/>
      <c r="T605" s="57"/>
      <c r="U605" s="57"/>
      <c r="V605" s="57"/>
      <c r="W605" s="57"/>
      <c r="X605" s="57"/>
      <c r="Y605" s="57"/>
    </row>
    <row r="606" spans="1:25" ht="16.5" customHeight="1" x14ac:dyDescent="0.2">
      <c r="A606" s="23"/>
      <c r="B606" s="23"/>
      <c r="C606" s="58"/>
      <c r="D606" s="58"/>
      <c r="E606" s="19"/>
      <c r="F606" s="8"/>
      <c r="G606" s="347"/>
      <c r="H606" s="347"/>
      <c r="I606" s="347"/>
      <c r="J606" s="8"/>
      <c r="K606" s="57"/>
      <c r="L606" s="57"/>
      <c r="M606" s="57"/>
      <c r="N606" s="57"/>
      <c r="O606" s="57"/>
      <c r="P606" s="57"/>
      <c r="Q606" s="57"/>
      <c r="R606" s="57"/>
      <c r="S606" s="57"/>
      <c r="T606" s="57"/>
      <c r="U606" s="57"/>
      <c r="V606" s="57"/>
      <c r="W606" s="57"/>
      <c r="X606" s="57"/>
      <c r="Y606" s="57"/>
    </row>
    <row r="607" spans="1:25" ht="16.5" customHeight="1" x14ac:dyDescent="0.2">
      <c r="A607" s="23"/>
      <c r="B607" s="23"/>
      <c r="C607" s="58"/>
      <c r="D607" s="58"/>
      <c r="E607" s="19"/>
      <c r="F607" s="8"/>
      <c r="G607" s="347"/>
      <c r="H607" s="347"/>
      <c r="I607" s="347"/>
      <c r="J607" s="8"/>
      <c r="K607" s="57"/>
      <c r="L607" s="57"/>
      <c r="M607" s="57"/>
      <c r="N607" s="57"/>
      <c r="O607" s="57"/>
      <c r="P607" s="57"/>
      <c r="Q607" s="57"/>
      <c r="R607" s="57"/>
      <c r="S607" s="57"/>
      <c r="T607" s="57"/>
      <c r="U607" s="57"/>
      <c r="V607" s="57"/>
      <c r="W607" s="57"/>
      <c r="X607" s="57"/>
      <c r="Y607" s="57"/>
    </row>
    <row r="608" spans="1:25" ht="16.5" customHeight="1" x14ac:dyDescent="0.2">
      <c r="A608" s="23"/>
      <c r="B608" s="23"/>
      <c r="C608" s="58"/>
      <c r="D608" s="58"/>
      <c r="E608" s="19"/>
      <c r="F608" s="8"/>
      <c r="G608" s="347"/>
      <c r="H608" s="347"/>
      <c r="I608" s="347"/>
      <c r="J608" s="8"/>
      <c r="K608" s="57"/>
      <c r="L608" s="57"/>
      <c r="M608" s="57"/>
      <c r="N608" s="57"/>
      <c r="O608" s="57"/>
      <c r="P608" s="57"/>
      <c r="Q608" s="57"/>
      <c r="R608" s="57"/>
      <c r="S608" s="57"/>
      <c r="T608" s="57"/>
      <c r="U608" s="57"/>
      <c r="V608" s="57"/>
      <c r="W608" s="57"/>
      <c r="X608" s="57"/>
      <c r="Y608" s="57"/>
    </row>
    <row r="609" spans="1:25" ht="16.5" customHeight="1" x14ac:dyDescent="0.2">
      <c r="A609" s="23"/>
      <c r="B609" s="23"/>
      <c r="C609" s="58"/>
      <c r="D609" s="58"/>
      <c r="E609" s="19"/>
      <c r="F609" s="8"/>
      <c r="G609" s="347"/>
      <c r="H609" s="347"/>
      <c r="I609" s="347"/>
      <c r="J609" s="8"/>
      <c r="K609" s="57"/>
      <c r="L609" s="57"/>
      <c r="M609" s="57"/>
      <c r="N609" s="57"/>
      <c r="O609" s="57"/>
      <c r="P609" s="57"/>
      <c r="Q609" s="57"/>
      <c r="R609" s="57"/>
      <c r="S609" s="57"/>
      <c r="T609" s="57"/>
      <c r="U609" s="57"/>
      <c r="V609" s="57"/>
      <c r="W609" s="57"/>
      <c r="X609" s="57"/>
      <c r="Y609" s="57"/>
    </row>
    <row r="610" spans="1:25" ht="16.5" customHeight="1" x14ac:dyDescent="0.2">
      <c r="A610" s="23"/>
      <c r="B610" s="23"/>
      <c r="C610" s="58"/>
      <c r="D610" s="58"/>
      <c r="E610" s="19"/>
      <c r="F610" s="8"/>
      <c r="G610" s="347"/>
      <c r="H610" s="347"/>
      <c r="I610" s="347"/>
      <c r="J610" s="8"/>
      <c r="K610" s="57"/>
      <c r="L610" s="57"/>
      <c r="M610" s="57"/>
      <c r="N610" s="57"/>
      <c r="O610" s="57"/>
      <c r="P610" s="57"/>
      <c r="Q610" s="57"/>
      <c r="R610" s="57"/>
      <c r="S610" s="57"/>
      <c r="T610" s="57"/>
      <c r="U610" s="57"/>
      <c r="V610" s="57"/>
      <c r="W610" s="57"/>
      <c r="X610" s="57"/>
      <c r="Y610" s="57"/>
    </row>
    <row r="611" spans="1:25" ht="16.5" customHeight="1" x14ac:dyDescent="0.2">
      <c r="A611" s="23"/>
      <c r="B611" s="23"/>
      <c r="C611" s="58"/>
      <c r="D611" s="58"/>
      <c r="E611" s="19"/>
      <c r="F611" s="8"/>
      <c r="G611" s="347"/>
      <c r="H611" s="347"/>
      <c r="I611" s="347"/>
      <c r="J611" s="8"/>
      <c r="K611" s="57"/>
      <c r="L611" s="57"/>
      <c r="M611" s="57"/>
      <c r="N611" s="57"/>
      <c r="O611" s="57"/>
      <c r="P611" s="57"/>
      <c r="Q611" s="57"/>
      <c r="R611" s="57"/>
      <c r="S611" s="57"/>
      <c r="T611" s="57"/>
      <c r="U611" s="57"/>
      <c r="V611" s="57"/>
      <c r="W611" s="57"/>
      <c r="X611" s="57"/>
      <c r="Y611" s="57"/>
    </row>
    <row r="612" spans="1:25" ht="16.5" customHeight="1" x14ac:dyDescent="0.2">
      <c r="A612" s="23"/>
      <c r="B612" s="23"/>
      <c r="C612" s="58"/>
      <c r="D612" s="58"/>
      <c r="E612" s="19"/>
      <c r="F612" s="8"/>
      <c r="G612" s="347"/>
      <c r="H612" s="347"/>
      <c r="I612" s="347"/>
      <c r="J612" s="8"/>
      <c r="K612" s="57"/>
      <c r="L612" s="57"/>
      <c r="M612" s="57"/>
      <c r="N612" s="57"/>
      <c r="O612" s="57"/>
      <c r="P612" s="57"/>
      <c r="Q612" s="57"/>
      <c r="R612" s="57"/>
      <c r="S612" s="57"/>
      <c r="T612" s="57"/>
      <c r="U612" s="57"/>
      <c r="V612" s="57"/>
      <c r="W612" s="57"/>
      <c r="X612" s="57"/>
      <c r="Y612" s="57"/>
    </row>
    <row r="613" spans="1:25" ht="16.5" customHeight="1" x14ac:dyDescent="0.2">
      <c r="A613" s="23"/>
      <c r="B613" s="23"/>
      <c r="C613" s="58"/>
      <c r="D613" s="58"/>
      <c r="E613" s="19"/>
      <c r="F613" s="8"/>
      <c r="G613" s="347"/>
      <c r="H613" s="347"/>
      <c r="I613" s="347"/>
      <c r="J613" s="8"/>
      <c r="K613" s="57"/>
      <c r="L613" s="57"/>
      <c r="M613" s="57"/>
      <c r="N613" s="57"/>
      <c r="O613" s="57"/>
      <c r="P613" s="57"/>
      <c r="Q613" s="57"/>
      <c r="R613" s="57"/>
      <c r="S613" s="57"/>
      <c r="T613" s="57"/>
      <c r="U613" s="57"/>
      <c r="V613" s="57"/>
      <c r="W613" s="57"/>
      <c r="X613" s="57"/>
      <c r="Y613" s="57"/>
    </row>
    <row r="614" spans="1:25" ht="16.5" customHeight="1" x14ac:dyDescent="0.2">
      <c r="A614" s="23"/>
      <c r="B614" s="23"/>
      <c r="C614" s="58"/>
      <c r="D614" s="58"/>
      <c r="E614" s="19"/>
      <c r="F614" s="8"/>
      <c r="G614" s="347"/>
      <c r="H614" s="347"/>
      <c r="I614" s="347"/>
      <c r="J614" s="8"/>
      <c r="K614" s="57"/>
      <c r="L614" s="57"/>
      <c r="M614" s="57"/>
      <c r="N614" s="57"/>
      <c r="O614" s="57"/>
      <c r="P614" s="57"/>
      <c r="Q614" s="57"/>
      <c r="R614" s="57"/>
      <c r="S614" s="57"/>
      <c r="T614" s="57"/>
      <c r="U614" s="57"/>
      <c r="V614" s="57"/>
      <c r="W614" s="57"/>
      <c r="X614" s="57"/>
      <c r="Y614" s="57"/>
    </row>
    <row r="615" spans="1:25" ht="16.5" customHeight="1" x14ac:dyDescent="0.2">
      <c r="A615" s="23"/>
      <c r="B615" s="23"/>
      <c r="C615" s="58"/>
      <c r="D615" s="58"/>
      <c r="E615" s="19"/>
      <c r="F615" s="8"/>
      <c r="G615" s="347"/>
      <c r="H615" s="347"/>
      <c r="I615" s="347"/>
      <c r="J615" s="8"/>
      <c r="K615" s="57"/>
      <c r="L615" s="57"/>
      <c r="M615" s="57"/>
      <c r="N615" s="57"/>
      <c r="O615" s="57"/>
      <c r="P615" s="57"/>
      <c r="Q615" s="57"/>
      <c r="R615" s="57"/>
      <c r="S615" s="57"/>
      <c r="T615" s="57"/>
      <c r="U615" s="57"/>
      <c r="V615" s="57"/>
      <c r="W615" s="57"/>
      <c r="X615" s="57"/>
      <c r="Y615" s="57"/>
    </row>
    <row r="616" spans="1:25" ht="16.5" customHeight="1" x14ac:dyDescent="0.2">
      <c r="A616" s="23"/>
      <c r="B616" s="23"/>
      <c r="C616" s="58"/>
      <c r="D616" s="58"/>
      <c r="E616" s="19"/>
      <c r="F616" s="8"/>
      <c r="G616" s="347"/>
      <c r="H616" s="347"/>
      <c r="I616" s="347"/>
      <c r="J616" s="8"/>
      <c r="K616" s="57"/>
      <c r="L616" s="57"/>
      <c r="M616" s="57"/>
      <c r="N616" s="57"/>
      <c r="O616" s="57"/>
      <c r="P616" s="57"/>
      <c r="Q616" s="57"/>
      <c r="R616" s="57"/>
      <c r="S616" s="57"/>
      <c r="T616" s="57"/>
      <c r="U616" s="57"/>
      <c r="V616" s="57"/>
      <c r="W616" s="57"/>
      <c r="X616" s="57"/>
      <c r="Y616" s="57"/>
    </row>
    <row r="617" spans="1:25" ht="16.5" customHeight="1" x14ac:dyDescent="0.2">
      <c r="A617" s="23"/>
      <c r="B617" s="23"/>
      <c r="C617" s="58"/>
      <c r="D617" s="58"/>
      <c r="E617" s="19"/>
      <c r="F617" s="8"/>
      <c r="G617" s="347"/>
      <c r="H617" s="347"/>
      <c r="I617" s="347"/>
      <c r="J617" s="8"/>
      <c r="K617" s="57"/>
      <c r="L617" s="57"/>
      <c r="M617" s="57"/>
      <c r="N617" s="57"/>
      <c r="O617" s="57"/>
      <c r="P617" s="57"/>
      <c r="Q617" s="57"/>
      <c r="R617" s="57"/>
      <c r="S617" s="57"/>
      <c r="T617" s="57"/>
      <c r="U617" s="57"/>
      <c r="V617" s="57"/>
      <c r="W617" s="57"/>
      <c r="X617" s="57"/>
      <c r="Y617" s="57"/>
    </row>
    <row r="618" spans="1:25" ht="16.5" customHeight="1" x14ac:dyDescent="0.2">
      <c r="A618" s="23"/>
      <c r="B618" s="23"/>
      <c r="C618" s="58"/>
      <c r="D618" s="58"/>
      <c r="E618" s="19"/>
      <c r="F618" s="8"/>
      <c r="G618" s="347"/>
      <c r="H618" s="347"/>
      <c r="I618" s="347"/>
      <c r="J618" s="8"/>
      <c r="K618" s="57"/>
      <c r="L618" s="57"/>
      <c r="M618" s="57"/>
      <c r="N618" s="57"/>
      <c r="O618" s="57"/>
      <c r="P618" s="57"/>
      <c r="Q618" s="57"/>
      <c r="R618" s="57"/>
      <c r="S618" s="57"/>
      <c r="T618" s="57"/>
      <c r="U618" s="57"/>
      <c r="V618" s="57"/>
      <c r="W618" s="57"/>
      <c r="X618" s="57"/>
      <c r="Y618" s="57"/>
    </row>
    <row r="619" spans="1:25" ht="16.5" customHeight="1" x14ac:dyDescent="0.2">
      <c r="A619" s="23"/>
      <c r="B619" s="23"/>
      <c r="C619" s="58"/>
      <c r="D619" s="58"/>
      <c r="E619" s="19"/>
      <c r="F619" s="8"/>
      <c r="G619" s="347"/>
      <c r="H619" s="347"/>
      <c r="I619" s="347"/>
      <c r="J619" s="8"/>
      <c r="K619" s="57"/>
      <c r="L619" s="57"/>
      <c r="M619" s="57"/>
      <c r="N619" s="57"/>
      <c r="O619" s="57"/>
      <c r="P619" s="57"/>
      <c r="Q619" s="57"/>
      <c r="R619" s="57"/>
      <c r="S619" s="57"/>
      <c r="T619" s="57"/>
      <c r="U619" s="57"/>
      <c r="V619" s="57"/>
      <c r="W619" s="57"/>
      <c r="X619" s="57"/>
      <c r="Y619" s="57"/>
    </row>
    <row r="620" spans="1:25" ht="16.5" customHeight="1" x14ac:dyDescent="0.2">
      <c r="A620" s="23"/>
      <c r="B620" s="23"/>
      <c r="C620" s="58"/>
      <c r="D620" s="58"/>
      <c r="E620" s="19"/>
      <c r="F620" s="8"/>
      <c r="G620" s="347"/>
      <c r="H620" s="347"/>
      <c r="I620" s="347"/>
      <c r="J620" s="8"/>
      <c r="K620" s="57"/>
      <c r="L620" s="57"/>
      <c r="M620" s="57"/>
      <c r="N620" s="57"/>
      <c r="O620" s="57"/>
      <c r="P620" s="57"/>
      <c r="Q620" s="57"/>
      <c r="R620" s="57"/>
      <c r="S620" s="57"/>
      <c r="T620" s="57"/>
      <c r="U620" s="57"/>
      <c r="V620" s="57"/>
      <c r="W620" s="57"/>
      <c r="X620" s="57"/>
      <c r="Y620" s="57"/>
    </row>
    <row r="621" spans="1:25" ht="16.5" customHeight="1" x14ac:dyDescent="0.2">
      <c r="A621" s="23"/>
      <c r="B621" s="23"/>
      <c r="C621" s="58"/>
      <c r="D621" s="58"/>
      <c r="E621" s="19"/>
      <c r="F621" s="8"/>
      <c r="G621" s="347"/>
      <c r="H621" s="347"/>
      <c r="I621" s="347"/>
      <c r="J621" s="8"/>
      <c r="K621" s="57"/>
      <c r="L621" s="57"/>
      <c r="M621" s="57"/>
      <c r="N621" s="57"/>
      <c r="O621" s="57"/>
      <c r="P621" s="57"/>
      <c r="Q621" s="57"/>
      <c r="R621" s="57"/>
      <c r="S621" s="57"/>
      <c r="T621" s="57"/>
      <c r="U621" s="57"/>
      <c r="V621" s="57"/>
      <c r="W621" s="57"/>
      <c r="X621" s="57"/>
      <c r="Y621" s="57"/>
    </row>
    <row r="622" spans="1:25" ht="16.5" customHeight="1" x14ac:dyDescent="0.2">
      <c r="A622" s="23"/>
      <c r="B622" s="23"/>
      <c r="C622" s="58"/>
      <c r="D622" s="58"/>
      <c r="E622" s="19"/>
      <c r="F622" s="8"/>
      <c r="G622" s="347"/>
      <c r="H622" s="347"/>
      <c r="I622" s="347"/>
      <c r="J622" s="8"/>
      <c r="K622" s="57"/>
      <c r="L622" s="57"/>
      <c r="M622" s="57"/>
      <c r="N622" s="57"/>
      <c r="O622" s="57"/>
      <c r="P622" s="57"/>
      <c r="Q622" s="57"/>
      <c r="R622" s="57"/>
      <c r="S622" s="57"/>
      <c r="T622" s="57"/>
      <c r="U622" s="57"/>
      <c r="V622" s="57"/>
      <c r="W622" s="57"/>
      <c r="X622" s="57"/>
      <c r="Y622" s="57"/>
    </row>
    <row r="623" spans="1:25" ht="16.5" customHeight="1" x14ac:dyDescent="0.2">
      <c r="A623" s="23"/>
      <c r="B623" s="23"/>
      <c r="C623" s="58"/>
      <c r="D623" s="58"/>
      <c r="E623" s="19"/>
      <c r="F623" s="8"/>
      <c r="G623" s="347"/>
      <c r="H623" s="347"/>
      <c r="I623" s="347"/>
      <c r="J623" s="8"/>
      <c r="K623" s="57"/>
      <c r="L623" s="57"/>
      <c r="M623" s="57"/>
      <c r="N623" s="57"/>
      <c r="O623" s="57"/>
      <c r="P623" s="57"/>
      <c r="Q623" s="57"/>
      <c r="R623" s="57"/>
      <c r="S623" s="57"/>
      <c r="T623" s="57"/>
      <c r="U623" s="57"/>
      <c r="V623" s="57"/>
      <c r="W623" s="57"/>
      <c r="X623" s="57"/>
      <c r="Y623" s="57"/>
    </row>
    <row r="624" spans="1:25" ht="16.5" customHeight="1" x14ac:dyDescent="0.2">
      <c r="A624" s="23"/>
      <c r="B624" s="23"/>
      <c r="C624" s="58"/>
      <c r="D624" s="58"/>
      <c r="E624" s="19"/>
      <c r="F624" s="8"/>
      <c r="G624" s="347"/>
      <c r="H624" s="347"/>
      <c r="I624" s="347"/>
      <c r="J624" s="8"/>
      <c r="K624" s="57"/>
      <c r="L624" s="57"/>
      <c r="M624" s="57"/>
      <c r="N624" s="57"/>
      <c r="O624" s="57"/>
      <c r="P624" s="57"/>
      <c r="Q624" s="57"/>
      <c r="R624" s="57"/>
      <c r="S624" s="57"/>
      <c r="T624" s="57"/>
      <c r="U624" s="57"/>
      <c r="V624" s="57"/>
      <c r="W624" s="57"/>
      <c r="X624" s="57"/>
      <c r="Y624" s="57"/>
    </row>
    <row r="625" spans="1:25" ht="16.5" customHeight="1" x14ac:dyDescent="0.2">
      <c r="A625" s="23"/>
      <c r="B625" s="23"/>
      <c r="C625" s="58"/>
      <c r="D625" s="58"/>
      <c r="E625" s="19"/>
      <c r="F625" s="8"/>
      <c r="G625" s="347"/>
      <c r="H625" s="347"/>
      <c r="I625" s="347"/>
      <c r="J625" s="8"/>
      <c r="K625" s="57"/>
      <c r="L625" s="57"/>
      <c r="M625" s="57"/>
      <c r="N625" s="57"/>
      <c r="O625" s="57"/>
      <c r="P625" s="57"/>
      <c r="Q625" s="57"/>
      <c r="R625" s="57"/>
      <c r="S625" s="57"/>
      <c r="T625" s="57"/>
      <c r="U625" s="57"/>
      <c r="V625" s="57"/>
      <c r="W625" s="57"/>
      <c r="X625" s="57"/>
      <c r="Y625" s="57"/>
    </row>
    <row r="626" spans="1:25" ht="16.5" customHeight="1" x14ac:dyDescent="0.2">
      <c r="A626" s="23"/>
      <c r="B626" s="23"/>
      <c r="C626" s="58"/>
      <c r="D626" s="58"/>
      <c r="E626" s="19"/>
      <c r="F626" s="8"/>
      <c r="G626" s="347"/>
      <c r="H626" s="347"/>
      <c r="I626" s="347"/>
      <c r="J626" s="8"/>
      <c r="K626" s="57"/>
      <c r="L626" s="57"/>
      <c r="M626" s="57"/>
      <c r="N626" s="57"/>
      <c r="O626" s="57"/>
      <c r="P626" s="57"/>
      <c r="Q626" s="57"/>
      <c r="R626" s="57"/>
      <c r="S626" s="57"/>
      <c r="T626" s="57"/>
      <c r="U626" s="57"/>
      <c r="V626" s="57"/>
      <c r="W626" s="57"/>
      <c r="X626" s="57"/>
      <c r="Y626" s="57"/>
    </row>
    <row r="627" spans="1:25" ht="16.5" customHeight="1" x14ac:dyDescent="0.2">
      <c r="A627" s="23"/>
      <c r="B627" s="23"/>
      <c r="C627" s="58"/>
      <c r="D627" s="58"/>
      <c r="E627" s="19"/>
      <c r="F627" s="8"/>
      <c r="G627" s="347"/>
      <c r="H627" s="347"/>
      <c r="I627" s="347"/>
      <c r="J627" s="8"/>
      <c r="K627" s="57"/>
      <c r="L627" s="57"/>
      <c r="M627" s="57"/>
      <c r="N627" s="57"/>
      <c r="O627" s="57"/>
      <c r="P627" s="57"/>
      <c r="Q627" s="57"/>
      <c r="R627" s="57"/>
      <c r="S627" s="57"/>
      <c r="T627" s="57"/>
      <c r="U627" s="57"/>
      <c r="V627" s="57"/>
      <c r="W627" s="57"/>
      <c r="X627" s="57"/>
      <c r="Y627" s="57"/>
    </row>
    <row r="628" spans="1:25" ht="16.5" customHeight="1" x14ac:dyDescent="0.2">
      <c r="A628" s="23"/>
      <c r="B628" s="23"/>
      <c r="C628" s="58"/>
      <c r="D628" s="58"/>
      <c r="E628" s="19"/>
      <c r="F628" s="8"/>
      <c r="G628" s="347"/>
      <c r="H628" s="347"/>
      <c r="I628" s="347"/>
      <c r="J628" s="8"/>
      <c r="K628" s="57"/>
      <c r="L628" s="57"/>
      <c r="M628" s="57"/>
      <c r="N628" s="57"/>
      <c r="O628" s="57"/>
      <c r="P628" s="57"/>
      <c r="Q628" s="57"/>
      <c r="R628" s="57"/>
      <c r="S628" s="57"/>
      <c r="T628" s="57"/>
      <c r="U628" s="57"/>
      <c r="V628" s="57"/>
      <c r="W628" s="57"/>
      <c r="X628" s="57"/>
      <c r="Y628" s="57"/>
    </row>
    <row r="629" spans="1:25" ht="16.5" customHeight="1" x14ac:dyDescent="0.2">
      <c r="A629" s="23"/>
      <c r="B629" s="23"/>
      <c r="C629" s="58"/>
      <c r="D629" s="58"/>
      <c r="E629" s="19"/>
      <c r="F629" s="8"/>
      <c r="G629" s="347"/>
      <c r="H629" s="347"/>
      <c r="I629" s="347"/>
      <c r="J629" s="8"/>
      <c r="K629" s="57"/>
      <c r="L629" s="57"/>
      <c r="M629" s="57"/>
      <c r="N629" s="57"/>
      <c r="O629" s="57"/>
      <c r="P629" s="57"/>
      <c r="Q629" s="57"/>
      <c r="R629" s="57"/>
      <c r="S629" s="57"/>
      <c r="T629" s="57"/>
      <c r="U629" s="57"/>
      <c r="V629" s="57"/>
      <c r="W629" s="57"/>
      <c r="X629" s="57"/>
      <c r="Y629" s="57"/>
    </row>
    <row r="630" spans="1:25" ht="16.5" customHeight="1" x14ac:dyDescent="0.2">
      <c r="A630" s="23"/>
      <c r="B630" s="23"/>
      <c r="C630" s="58"/>
      <c r="D630" s="58"/>
      <c r="E630" s="19"/>
      <c r="F630" s="8"/>
      <c r="G630" s="347"/>
      <c r="H630" s="347"/>
      <c r="I630" s="347"/>
      <c r="J630" s="8"/>
      <c r="K630" s="57"/>
      <c r="L630" s="57"/>
      <c r="M630" s="57"/>
      <c r="N630" s="57"/>
      <c r="O630" s="57"/>
      <c r="P630" s="57"/>
      <c r="Q630" s="57"/>
      <c r="R630" s="57"/>
      <c r="S630" s="57"/>
      <c r="T630" s="57"/>
      <c r="U630" s="57"/>
      <c r="V630" s="57"/>
      <c r="W630" s="57"/>
      <c r="X630" s="57"/>
      <c r="Y630" s="57"/>
    </row>
    <row r="631" spans="1:25" ht="16.5" customHeight="1" x14ac:dyDescent="0.2">
      <c r="A631" s="23"/>
      <c r="B631" s="23"/>
      <c r="C631" s="58"/>
      <c r="D631" s="58"/>
      <c r="E631" s="19"/>
      <c r="F631" s="8"/>
      <c r="G631" s="347"/>
      <c r="H631" s="347"/>
      <c r="I631" s="347"/>
      <c r="J631" s="8"/>
      <c r="K631" s="57"/>
      <c r="L631" s="57"/>
      <c r="M631" s="57"/>
      <c r="N631" s="57"/>
      <c r="O631" s="57"/>
      <c r="P631" s="57"/>
      <c r="Q631" s="57"/>
      <c r="R631" s="57"/>
      <c r="S631" s="57"/>
      <c r="T631" s="57"/>
      <c r="U631" s="57"/>
      <c r="V631" s="57"/>
      <c r="W631" s="57"/>
      <c r="X631" s="57"/>
      <c r="Y631" s="57"/>
    </row>
    <row r="632" spans="1:25" ht="16.5" customHeight="1" x14ac:dyDescent="0.2">
      <c r="A632" s="23"/>
      <c r="B632" s="23"/>
      <c r="C632" s="58"/>
      <c r="D632" s="58"/>
      <c r="E632" s="19"/>
      <c r="F632" s="8"/>
      <c r="G632" s="347"/>
      <c r="H632" s="347"/>
      <c r="I632" s="347"/>
      <c r="J632" s="8"/>
      <c r="K632" s="57"/>
      <c r="L632" s="57"/>
      <c r="M632" s="57"/>
      <c r="N632" s="57"/>
      <c r="O632" s="57"/>
      <c r="P632" s="57"/>
      <c r="Q632" s="57"/>
      <c r="R632" s="57"/>
      <c r="S632" s="57"/>
      <c r="T632" s="57"/>
      <c r="U632" s="57"/>
      <c r="V632" s="57"/>
      <c r="W632" s="57"/>
      <c r="X632" s="57"/>
      <c r="Y632" s="57"/>
    </row>
    <row r="633" spans="1:25" ht="16.5" customHeight="1" x14ac:dyDescent="0.2">
      <c r="A633" s="23"/>
      <c r="B633" s="23"/>
      <c r="C633" s="58"/>
      <c r="D633" s="58"/>
      <c r="E633" s="19"/>
      <c r="F633" s="8"/>
      <c r="G633" s="347"/>
      <c r="H633" s="347"/>
      <c r="I633" s="347"/>
      <c r="J633" s="8"/>
      <c r="K633" s="57"/>
      <c r="L633" s="57"/>
      <c r="M633" s="57"/>
      <c r="N633" s="57"/>
      <c r="O633" s="57"/>
      <c r="P633" s="57"/>
      <c r="Q633" s="57"/>
      <c r="R633" s="57"/>
      <c r="S633" s="57"/>
      <c r="T633" s="57"/>
      <c r="U633" s="57"/>
      <c r="V633" s="57"/>
      <c r="W633" s="57"/>
      <c r="X633" s="57"/>
      <c r="Y633" s="57"/>
    </row>
    <row r="634" spans="1:25" ht="16.5" customHeight="1" x14ac:dyDescent="0.2">
      <c r="A634" s="23"/>
      <c r="B634" s="23"/>
      <c r="C634" s="58"/>
      <c r="D634" s="58"/>
      <c r="E634" s="19"/>
      <c r="F634" s="8"/>
      <c r="G634" s="347"/>
      <c r="H634" s="347"/>
      <c r="I634" s="347"/>
      <c r="J634" s="8"/>
      <c r="K634" s="57"/>
      <c r="L634" s="57"/>
      <c r="M634" s="57"/>
      <c r="N634" s="57"/>
      <c r="O634" s="57"/>
      <c r="P634" s="57"/>
      <c r="Q634" s="57"/>
      <c r="R634" s="57"/>
      <c r="S634" s="57"/>
      <c r="T634" s="57"/>
      <c r="U634" s="57"/>
      <c r="V634" s="57"/>
      <c r="W634" s="57"/>
      <c r="X634" s="57"/>
      <c r="Y634" s="57"/>
    </row>
    <row r="635" spans="1:25" ht="16.5" customHeight="1" x14ac:dyDescent="0.2">
      <c r="A635" s="23"/>
      <c r="B635" s="23"/>
      <c r="C635" s="58"/>
      <c r="D635" s="58"/>
      <c r="E635" s="19"/>
      <c r="F635" s="8"/>
      <c r="G635" s="347"/>
      <c r="H635" s="347"/>
      <c r="I635" s="347"/>
      <c r="J635" s="8"/>
      <c r="K635" s="57"/>
      <c r="L635" s="57"/>
      <c r="M635" s="57"/>
      <c r="N635" s="57"/>
      <c r="O635" s="57"/>
      <c r="P635" s="57"/>
      <c r="Q635" s="57"/>
      <c r="R635" s="57"/>
      <c r="S635" s="57"/>
      <c r="T635" s="57"/>
      <c r="U635" s="57"/>
      <c r="V635" s="57"/>
      <c r="W635" s="57"/>
      <c r="X635" s="57"/>
      <c r="Y635" s="57"/>
    </row>
    <row r="636" spans="1:25" ht="16.5" customHeight="1" x14ac:dyDescent="0.2">
      <c r="A636" s="23"/>
      <c r="B636" s="23"/>
      <c r="C636" s="58"/>
      <c r="D636" s="58"/>
      <c r="E636" s="19"/>
      <c r="F636" s="8"/>
      <c r="G636" s="347"/>
      <c r="H636" s="347"/>
      <c r="I636" s="347"/>
      <c r="J636" s="8"/>
      <c r="K636" s="57"/>
      <c r="L636" s="57"/>
      <c r="M636" s="57"/>
      <c r="N636" s="57"/>
      <c r="O636" s="57"/>
      <c r="P636" s="57"/>
      <c r="Q636" s="57"/>
      <c r="R636" s="57"/>
      <c r="S636" s="57"/>
      <c r="T636" s="57"/>
      <c r="U636" s="57"/>
      <c r="V636" s="57"/>
      <c r="W636" s="57"/>
      <c r="X636" s="57"/>
      <c r="Y636" s="57"/>
    </row>
    <row r="637" spans="1:25" ht="16.5" customHeight="1" x14ac:dyDescent="0.2">
      <c r="A637" s="23"/>
      <c r="B637" s="23"/>
      <c r="C637" s="58"/>
      <c r="D637" s="58"/>
      <c r="E637" s="19"/>
      <c r="F637" s="8"/>
      <c r="G637" s="347"/>
      <c r="H637" s="347"/>
      <c r="I637" s="347"/>
      <c r="J637" s="8"/>
      <c r="K637" s="57"/>
      <c r="L637" s="57"/>
      <c r="M637" s="57"/>
      <c r="N637" s="57"/>
      <c r="O637" s="57"/>
      <c r="P637" s="57"/>
      <c r="Q637" s="57"/>
      <c r="R637" s="57"/>
      <c r="S637" s="57"/>
      <c r="T637" s="57"/>
      <c r="U637" s="57"/>
      <c r="V637" s="57"/>
      <c r="W637" s="57"/>
      <c r="X637" s="57"/>
      <c r="Y637" s="57"/>
    </row>
    <row r="638" spans="1:25" ht="16.5" customHeight="1" x14ac:dyDescent="0.2">
      <c r="A638" s="23"/>
      <c r="B638" s="23"/>
      <c r="C638" s="58"/>
      <c r="D638" s="58"/>
      <c r="E638" s="19"/>
      <c r="F638" s="8"/>
      <c r="G638" s="347"/>
      <c r="H638" s="347"/>
      <c r="I638" s="347"/>
      <c r="J638" s="8"/>
      <c r="K638" s="57"/>
      <c r="L638" s="57"/>
      <c r="M638" s="57"/>
      <c r="N638" s="57"/>
      <c r="O638" s="57"/>
      <c r="P638" s="57"/>
      <c r="Q638" s="57"/>
      <c r="R638" s="57"/>
      <c r="S638" s="57"/>
      <c r="T638" s="57"/>
      <c r="U638" s="57"/>
      <c r="V638" s="57"/>
      <c r="W638" s="57"/>
      <c r="X638" s="57"/>
      <c r="Y638" s="57"/>
    </row>
    <row r="639" spans="1:25" ht="16.5" customHeight="1" x14ac:dyDescent="0.2">
      <c r="A639" s="23"/>
      <c r="B639" s="23"/>
      <c r="C639" s="58"/>
      <c r="D639" s="58"/>
      <c r="E639" s="19"/>
      <c r="F639" s="8"/>
      <c r="G639" s="347"/>
      <c r="H639" s="347"/>
      <c r="I639" s="347"/>
      <c r="J639" s="8"/>
      <c r="K639" s="57"/>
      <c r="L639" s="57"/>
      <c r="M639" s="57"/>
      <c r="N639" s="57"/>
      <c r="O639" s="57"/>
      <c r="P639" s="57"/>
      <c r="Q639" s="57"/>
      <c r="R639" s="57"/>
      <c r="S639" s="57"/>
      <c r="T639" s="57"/>
      <c r="U639" s="57"/>
      <c r="V639" s="57"/>
      <c r="W639" s="57"/>
      <c r="X639" s="57"/>
      <c r="Y639" s="57"/>
    </row>
    <row r="640" spans="1:25" ht="16.5" customHeight="1" x14ac:dyDescent="0.2">
      <c r="A640" s="23"/>
      <c r="B640" s="23"/>
      <c r="C640" s="58"/>
      <c r="D640" s="58"/>
      <c r="E640" s="19"/>
      <c r="F640" s="8"/>
      <c r="G640" s="347"/>
      <c r="H640" s="347"/>
      <c r="I640" s="347"/>
      <c r="J640" s="8"/>
      <c r="K640" s="57"/>
      <c r="L640" s="57"/>
      <c r="M640" s="57"/>
      <c r="N640" s="57"/>
      <c r="O640" s="57"/>
      <c r="P640" s="57"/>
      <c r="Q640" s="57"/>
      <c r="R640" s="57"/>
      <c r="S640" s="57"/>
      <c r="T640" s="57"/>
      <c r="U640" s="57"/>
      <c r="V640" s="57"/>
      <c r="W640" s="57"/>
      <c r="X640" s="57"/>
      <c r="Y640" s="57"/>
    </row>
    <row r="641" spans="1:25" ht="16.5" customHeight="1" x14ac:dyDescent="0.2">
      <c r="A641" s="23"/>
      <c r="B641" s="23"/>
      <c r="C641" s="58"/>
      <c r="D641" s="58"/>
      <c r="E641" s="19"/>
      <c r="F641" s="8"/>
      <c r="G641" s="347"/>
      <c r="H641" s="347"/>
      <c r="I641" s="347"/>
      <c r="J641" s="8"/>
      <c r="K641" s="57"/>
      <c r="L641" s="57"/>
      <c r="M641" s="57"/>
      <c r="N641" s="57"/>
      <c r="O641" s="57"/>
      <c r="P641" s="57"/>
      <c r="Q641" s="57"/>
      <c r="R641" s="57"/>
      <c r="S641" s="57"/>
      <c r="T641" s="57"/>
      <c r="U641" s="57"/>
      <c r="V641" s="57"/>
      <c r="W641" s="57"/>
      <c r="X641" s="57"/>
      <c r="Y641" s="57"/>
    </row>
    <row r="642" spans="1:25" ht="16.5" customHeight="1" x14ac:dyDescent="0.2">
      <c r="A642" s="23"/>
      <c r="B642" s="23"/>
      <c r="C642" s="58"/>
      <c r="D642" s="58"/>
      <c r="E642" s="19"/>
      <c r="F642" s="8"/>
      <c r="G642" s="347"/>
      <c r="H642" s="347"/>
      <c r="I642" s="347"/>
      <c r="J642" s="8"/>
      <c r="K642" s="57"/>
      <c r="L642" s="57"/>
      <c r="M642" s="57"/>
      <c r="N642" s="57"/>
      <c r="O642" s="57"/>
      <c r="P642" s="57"/>
      <c r="Q642" s="57"/>
      <c r="R642" s="57"/>
      <c r="S642" s="57"/>
      <c r="T642" s="57"/>
      <c r="U642" s="57"/>
      <c r="V642" s="57"/>
      <c r="W642" s="57"/>
      <c r="X642" s="57"/>
      <c r="Y642" s="57"/>
    </row>
    <row r="643" spans="1:25" ht="16.5" customHeight="1" x14ac:dyDescent="0.2">
      <c r="A643" s="23"/>
      <c r="B643" s="23"/>
      <c r="C643" s="58"/>
      <c r="D643" s="58"/>
      <c r="E643" s="19"/>
      <c r="F643" s="8"/>
      <c r="G643" s="347"/>
      <c r="H643" s="347"/>
      <c r="I643" s="347"/>
      <c r="J643" s="8"/>
      <c r="K643" s="57"/>
      <c r="L643" s="57"/>
      <c r="M643" s="57"/>
      <c r="N643" s="57"/>
      <c r="O643" s="57"/>
      <c r="P643" s="57"/>
      <c r="Q643" s="57"/>
      <c r="R643" s="57"/>
      <c r="S643" s="57"/>
      <c r="T643" s="57"/>
      <c r="U643" s="57"/>
      <c r="V643" s="57"/>
      <c r="W643" s="57"/>
      <c r="X643" s="57"/>
      <c r="Y643" s="57"/>
    </row>
    <row r="644" spans="1:25" ht="16.5" customHeight="1" x14ac:dyDescent="0.2">
      <c r="A644" s="23"/>
      <c r="B644" s="23"/>
      <c r="C644" s="58"/>
      <c r="D644" s="58"/>
      <c r="E644" s="19"/>
      <c r="F644" s="8"/>
      <c r="G644" s="347"/>
      <c r="H644" s="347"/>
      <c r="I644" s="347"/>
      <c r="J644" s="8"/>
      <c r="K644" s="57"/>
      <c r="L644" s="57"/>
      <c r="M644" s="57"/>
      <c r="N644" s="57"/>
      <c r="O644" s="57"/>
      <c r="P644" s="57"/>
      <c r="Q644" s="57"/>
      <c r="R644" s="57"/>
      <c r="S644" s="57"/>
      <c r="T644" s="57"/>
      <c r="U644" s="57"/>
      <c r="V644" s="57"/>
      <c r="W644" s="57"/>
      <c r="X644" s="57"/>
      <c r="Y644" s="57"/>
    </row>
    <row r="645" spans="1:25" ht="16.5" customHeight="1" x14ac:dyDescent="0.2">
      <c r="A645" s="23"/>
      <c r="B645" s="23"/>
      <c r="C645" s="58"/>
      <c r="D645" s="58"/>
      <c r="E645" s="19"/>
      <c r="F645" s="8"/>
      <c r="G645" s="347"/>
      <c r="H645" s="347"/>
      <c r="I645" s="347"/>
      <c r="J645" s="8"/>
      <c r="K645" s="57"/>
      <c r="L645" s="57"/>
      <c r="M645" s="57"/>
      <c r="N645" s="57"/>
      <c r="O645" s="57"/>
      <c r="P645" s="57"/>
      <c r="Q645" s="57"/>
      <c r="R645" s="57"/>
      <c r="S645" s="57"/>
      <c r="T645" s="57"/>
      <c r="U645" s="57"/>
      <c r="V645" s="57"/>
      <c r="W645" s="57"/>
      <c r="X645" s="57"/>
      <c r="Y645" s="57"/>
    </row>
    <row r="646" spans="1:25" ht="16.5" customHeight="1" x14ac:dyDescent="0.2">
      <c r="A646" s="23"/>
      <c r="B646" s="23"/>
      <c r="C646" s="58"/>
      <c r="D646" s="58"/>
      <c r="E646" s="19"/>
      <c r="F646" s="8"/>
      <c r="G646" s="347"/>
      <c r="H646" s="347"/>
      <c r="I646" s="347"/>
      <c r="J646" s="8"/>
      <c r="K646" s="57"/>
      <c r="L646" s="57"/>
      <c r="M646" s="57"/>
      <c r="N646" s="57"/>
      <c r="O646" s="57"/>
      <c r="P646" s="57"/>
      <c r="Q646" s="57"/>
      <c r="R646" s="57"/>
      <c r="S646" s="57"/>
      <c r="T646" s="57"/>
      <c r="U646" s="57"/>
      <c r="V646" s="57"/>
      <c r="W646" s="57"/>
      <c r="X646" s="57"/>
      <c r="Y646" s="57"/>
    </row>
    <row r="647" spans="1:25" ht="16.5" customHeight="1" x14ac:dyDescent="0.2">
      <c r="A647" s="23"/>
      <c r="B647" s="23"/>
      <c r="C647" s="58"/>
      <c r="D647" s="58"/>
      <c r="E647" s="19"/>
      <c r="F647" s="8"/>
      <c r="G647" s="347"/>
      <c r="H647" s="347"/>
      <c r="I647" s="347"/>
      <c r="J647" s="8"/>
      <c r="K647" s="57"/>
      <c r="L647" s="57"/>
      <c r="M647" s="57"/>
      <c r="N647" s="57"/>
      <c r="O647" s="57"/>
      <c r="P647" s="57"/>
      <c r="Q647" s="57"/>
      <c r="R647" s="57"/>
      <c r="S647" s="57"/>
      <c r="T647" s="57"/>
      <c r="U647" s="57"/>
      <c r="V647" s="57"/>
      <c r="W647" s="57"/>
      <c r="X647" s="57"/>
      <c r="Y647" s="57"/>
    </row>
    <row r="648" spans="1:25" ht="16.5" customHeight="1" x14ac:dyDescent="0.2">
      <c r="A648" s="23"/>
      <c r="B648" s="23"/>
      <c r="C648" s="58"/>
      <c r="D648" s="58"/>
      <c r="E648" s="19"/>
      <c r="F648" s="8"/>
      <c r="G648" s="347"/>
      <c r="H648" s="347"/>
      <c r="I648" s="347"/>
      <c r="J648" s="8"/>
      <c r="K648" s="57"/>
      <c r="L648" s="57"/>
      <c r="M648" s="57"/>
      <c r="N648" s="57"/>
      <c r="O648" s="57"/>
      <c r="P648" s="57"/>
      <c r="Q648" s="57"/>
      <c r="R648" s="57"/>
      <c r="S648" s="57"/>
      <c r="T648" s="57"/>
      <c r="U648" s="57"/>
      <c r="V648" s="57"/>
      <c r="W648" s="57"/>
      <c r="X648" s="57"/>
      <c r="Y648" s="57"/>
    </row>
    <row r="649" spans="1:25" ht="16.5" customHeight="1" x14ac:dyDescent="0.2">
      <c r="A649" s="23"/>
      <c r="B649" s="23"/>
      <c r="C649" s="58"/>
      <c r="D649" s="58"/>
      <c r="E649" s="19"/>
      <c r="F649" s="8"/>
      <c r="G649" s="347"/>
      <c r="H649" s="347"/>
      <c r="I649" s="347"/>
      <c r="J649" s="8"/>
      <c r="K649" s="57"/>
      <c r="L649" s="57"/>
      <c r="M649" s="57"/>
      <c r="N649" s="57"/>
      <c r="O649" s="57"/>
      <c r="P649" s="57"/>
      <c r="Q649" s="57"/>
      <c r="R649" s="57"/>
      <c r="S649" s="57"/>
      <c r="T649" s="57"/>
      <c r="U649" s="57"/>
      <c r="V649" s="57"/>
      <c r="W649" s="57"/>
      <c r="X649" s="57"/>
      <c r="Y649" s="57"/>
    </row>
    <row r="650" spans="1:25" ht="16.5" customHeight="1" x14ac:dyDescent="0.2">
      <c r="A650" s="23"/>
      <c r="B650" s="23"/>
      <c r="C650" s="58"/>
      <c r="D650" s="58"/>
      <c r="E650" s="19"/>
      <c r="F650" s="8"/>
      <c r="G650" s="347"/>
      <c r="H650" s="347"/>
      <c r="I650" s="347"/>
      <c r="J650" s="8"/>
      <c r="K650" s="57"/>
      <c r="L650" s="57"/>
      <c r="M650" s="57"/>
      <c r="N650" s="57"/>
      <c r="O650" s="57"/>
      <c r="P650" s="57"/>
      <c r="Q650" s="57"/>
      <c r="R650" s="57"/>
      <c r="S650" s="57"/>
      <c r="T650" s="57"/>
      <c r="U650" s="57"/>
      <c r="V650" s="57"/>
      <c r="W650" s="57"/>
      <c r="X650" s="57"/>
      <c r="Y650" s="57"/>
    </row>
    <row r="651" spans="1:25" ht="16.5" customHeight="1" x14ac:dyDescent="0.2">
      <c r="A651" s="23"/>
      <c r="B651" s="23"/>
      <c r="C651" s="58"/>
      <c r="D651" s="58"/>
      <c r="E651" s="19"/>
      <c r="F651" s="8"/>
      <c r="G651" s="347"/>
      <c r="H651" s="347"/>
      <c r="I651" s="347"/>
      <c r="J651" s="8"/>
      <c r="K651" s="57"/>
      <c r="L651" s="57"/>
      <c r="M651" s="57"/>
      <c r="N651" s="57"/>
      <c r="O651" s="57"/>
      <c r="P651" s="57"/>
      <c r="Q651" s="57"/>
      <c r="R651" s="57"/>
      <c r="S651" s="57"/>
      <c r="T651" s="57"/>
      <c r="U651" s="57"/>
      <c r="V651" s="57"/>
      <c r="W651" s="57"/>
      <c r="X651" s="57"/>
      <c r="Y651" s="57"/>
    </row>
    <row r="652" spans="1:25" ht="16.5" customHeight="1" x14ac:dyDescent="0.2">
      <c r="A652" s="23"/>
      <c r="B652" s="23"/>
      <c r="C652" s="58"/>
      <c r="D652" s="58"/>
      <c r="E652" s="19"/>
      <c r="F652" s="8"/>
      <c r="G652" s="347"/>
      <c r="H652" s="347"/>
      <c r="I652" s="347"/>
      <c r="J652" s="8"/>
      <c r="K652" s="57"/>
      <c r="L652" s="57"/>
      <c r="M652" s="57"/>
      <c r="N652" s="57"/>
      <c r="O652" s="57"/>
      <c r="P652" s="57"/>
      <c r="Q652" s="57"/>
      <c r="R652" s="57"/>
      <c r="S652" s="57"/>
      <c r="T652" s="57"/>
      <c r="U652" s="57"/>
      <c r="V652" s="57"/>
      <c r="W652" s="57"/>
      <c r="X652" s="57"/>
      <c r="Y652" s="57"/>
    </row>
    <row r="653" spans="1:25" ht="16.5" customHeight="1" x14ac:dyDescent="0.2">
      <c r="A653" s="23"/>
      <c r="B653" s="23"/>
      <c r="C653" s="58"/>
      <c r="D653" s="58"/>
      <c r="E653" s="19"/>
      <c r="F653" s="8"/>
      <c r="G653" s="347"/>
      <c r="H653" s="347"/>
      <c r="I653" s="347"/>
      <c r="J653" s="8"/>
      <c r="K653" s="57"/>
      <c r="L653" s="57"/>
      <c r="M653" s="57"/>
      <c r="N653" s="57"/>
      <c r="O653" s="57"/>
      <c r="P653" s="57"/>
      <c r="Q653" s="57"/>
      <c r="R653" s="57"/>
      <c r="S653" s="57"/>
      <c r="T653" s="57"/>
      <c r="U653" s="57"/>
      <c r="V653" s="57"/>
      <c r="W653" s="57"/>
      <c r="X653" s="57"/>
      <c r="Y653" s="57"/>
    </row>
    <row r="654" spans="1:25" ht="16.5" customHeight="1" x14ac:dyDescent="0.2">
      <c r="A654" s="23"/>
      <c r="B654" s="23"/>
      <c r="C654" s="58"/>
      <c r="D654" s="58"/>
      <c r="E654" s="19"/>
      <c r="F654" s="8"/>
      <c r="G654" s="347"/>
      <c r="H654" s="347"/>
      <c r="I654" s="347"/>
      <c r="J654" s="8"/>
      <c r="K654" s="57"/>
      <c r="L654" s="57"/>
      <c r="M654" s="57"/>
      <c r="N654" s="57"/>
      <c r="O654" s="57"/>
      <c r="P654" s="57"/>
      <c r="Q654" s="57"/>
      <c r="R654" s="57"/>
      <c r="S654" s="57"/>
      <c r="T654" s="57"/>
      <c r="U654" s="57"/>
      <c r="V654" s="57"/>
      <c r="W654" s="57"/>
      <c r="X654" s="57"/>
      <c r="Y654" s="57"/>
    </row>
    <row r="655" spans="1:25" ht="16.5" customHeight="1" x14ac:dyDescent="0.2">
      <c r="A655" s="23"/>
      <c r="B655" s="23"/>
      <c r="C655" s="58"/>
      <c r="D655" s="58"/>
      <c r="E655" s="19"/>
      <c r="F655" s="8"/>
      <c r="G655" s="347"/>
      <c r="H655" s="347"/>
      <c r="I655" s="347"/>
      <c r="J655" s="8"/>
      <c r="K655" s="57"/>
      <c r="L655" s="57"/>
      <c r="M655" s="57"/>
      <c r="N655" s="57"/>
      <c r="O655" s="57"/>
      <c r="P655" s="57"/>
      <c r="Q655" s="57"/>
      <c r="R655" s="57"/>
      <c r="S655" s="57"/>
      <c r="T655" s="57"/>
      <c r="U655" s="57"/>
      <c r="V655" s="57"/>
      <c r="W655" s="57"/>
      <c r="X655" s="57"/>
      <c r="Y655" s="57"/>
    </row>
    <row r="656" spans="1:25" ht="16.5" customHeight="1" x14ac:dyDescent="0.2">
      <c r="A656" s="23"/>
      <c r="B656" s="23"/>
      <c r="C656" s="58"/>
      <c r="D656" s="58"/>
      <c r="E656" s="19"/>
      <c r="F656" s="8"/>
      <c r="G656" s="347"/>
      <c r="H656" s="347"/>
      <c r="I656" s="347"/>
      <c r="J656" s="8"/>
      <c r="K656" s="57"/>
      <c r="L656" s="57"/>
      <c r="M656" s="57"/>
      <c r="N656" s="57"/>
      <c r="O656" s="57"/>
      <c r="P656" s="57"/>
      <c r="Q656" s="57"/>
      <c r="R656" s="57"/>
      <c r="S656" s="57"/>
      <c r="T656" s="57"/>
      <c r="U656" s="57"/>
      <c r="V656" s="57"/>
      <c r="W656" s="57"/>
      <c r="X656" s="57"/>
      <c r="Y656" s="57"/>
    </row>
    <row r="657" spans="1:25" ht="16.5" customHeight="1" x14ac:dyDescent="0.2">
      <c r="A657" s="23"/>
      <c r="B657" s="23"/>
      <c r="C657" s="58"/>
      <c r="D657" s="58"/>
      <c r="E657" s="19"/>
      <c r="F657" s="8"/>
      <c r="G657" s="347"/>
      <c r="H657" s="347"/>
      <c r="I657" s="347"/>
      <c r="J657" s="8"/>
      <c r="K657" s="57"/>
      <c r="L657" s="57"/>
      <c r="M657" s="57"/>
      <c r="N657" s="57"/>
      <c r="O657" s="57"/>
      <c r="P657" s="57"/>
      <c r="Q657" s="57"/>
      <c r="R657" s="57"/>
      <c r="S657" s="57"/>
      <c r="T657" s="57"/>
      <c r="U657" s="57"/>
      <c r="V657" s="57"/>
      <c r="W657" s="57"/>
      <c r="X657" s="57"/>
      <c r="Y657" s="57"/>
    </row>
    <row r="658" spans="1:25" ht="16.5" customHeight="1" x14ac:dyDescent="0.2">
      <c r="A658" s="23"/>
      <c r="B658" s="23"/>
      <c r="C658" s="58"/>
      <c r="D658" s="58"/>
      <c r="E658" s="19"/>
      <c r="F658" s="8"/>
      <c r="G658" s="347"/>
      <c r="H658" s="347"/>
      <c r="I658" s="347"/>
      <c r="J658" s="8"/>
      <c r="K658" s="57"/>
      <c r="L658" s="57"/>
      <c r="M658" s="57"/>
      <c r="N658" s="57"/>
      <c r="O658" s="57"/>
      <c r="P658" s="57"/>
      <c r="Q658" s="57"/>
      <c r="R658" s="57"/>
      <c r="S658" s="57"/>
      <c r="T658" s="57"/>
      <c r="U658" s="57"/>
      <c r="V658" s="57"/>
      <c r="W658" s="57"/>
      <c r="X658" s="57"/>
      <c r="Y658" s="57"/>
    </row>
    <row r="659" spans="1:25" ht="16.5" customHeight="1" x14ac:dyDescent="0.2">
      <c r="A659" s="23"/>
      <c r="B659" s="23"/>
      <c r="C659" s="58"/>
      <c r="D659" s="58"/>
      <c r="E659" s="19"/>
      <c r="F659" s="8"/>
      <c r="G659" s="347"/>
      <c r="H659" s="347"/>
      <c r="I659" s="347"/>
      <c r="J659" s="8"/>
      <c r="K659" s="57"/>
      <c r="L659" s="57"/>
      <c r="M659" s="57"/>
      <c r="N659" s="57"/>
      <c r="O659" s="57"/>
      <c r="P659" s="57"/>
      <c r="Q659" s="57"/>
      <c r="R659" s="57"/>
      <c r="S659" s="57"/>
      <c r="T659" s="57"/>
      <c r="U659" s="57"/>
      <c r="V659" s="57"/>
      <c r="W659" s="57"/>
      <c r="X659" s="57"/>
      <c r="Y659" s="57"/>
    </row>
    <row r="660" spans="1:25" ht="16.5" customHeight="1" x14ac:dyDescent="0.2">
      <c r="A660" s="23"/>
      <c r="B660" s="23"/>
      <c r="C660" s="58"/>
      <c r="D660" s="58"/>
      <c r="E660" s="19"/>
      <c r="F660" s="8"/>
      <c r="G660" s="347"/>
      <c r="H660" s="347"/>
      <c r="I660" s="347"/>
      <c r="J660" s="8"/>
      <c r="K660" s="57"/>
      <c r="L660" s="57"/>
      <c r="M660" s="57"/>
      <c r="N660" s="57"/>
      <c r="O660" s="57"/>
      <c r="P660" s="57"/>
      <c r="Q660" s="57"/>
      <c r="R660" s="57"/>
      <c r="S660" s="57"/>
      <c r="T660" s="57"/>
      <c r="U660" s="57"/>
      <c r="V660" s="57"/>
      <c r="W660" s="57"/>
      <c r="X660" s="57"/>
      <c r="Y660" s="57"/>
    </row>
    <row r="661" spans="1:25" ht="16.5" customHeight="1" x14ac:dyDescent="0.2">
      <c r="A661" s="23"/>
      <c r="B661" s="23"/>
      <c r="C661" s="58"/>
      <c r="D661" s="58"/>
      <c r="E661" s="19"/>
      <c r="F661" s="8"/>
      <c r="G661" s="347"/>
      <c r="H661" s="347"/>
      <c r="I661" s="347"/>
      <c r="J661" s="8"/>
      <c r="K661" s="57"/>
      <c r="L661" s="57"/>
      <c r="M661" s="57"/>
      <c r="N661" s="57"/>
      <c r="O661" s="57"/>
      <c r="P661" s="57"/>
      <c r="Q661" s="57"/>
      <c r="R661" s="57"/>
      <c r="S661" s="57"/>
      <c r="T661" s="57"/>
      <c r="U661" s="57"/>
      <c r="V661" s="57"/>
      <c r="W661" s="57"/>
      <c r="X661" s="57"/>
      <c r="Y661" s="57"/>
    </row>
    <row r="662" spans="1:25" ht="16.5" customHeight="1" x14ac:dyDescent="0.2">
      <c r="A662" s="23"/>
      <c r="B662" s="23"/>
      <c r="C662" s="58"/>
      <c r="D662" s="58"/>
      <c r="E662" s="19"/>
      <c r="F662" s="8"/>
      <c r="G662" s="347"/>
      <c r="H662" s="347"/>
      <c r="I662" s="347"/>
      <c r="J662" s="8"/>
      <c r="K662" s="57"/>
      <c r="L662" s="57"/>
      <c r="M662" s="57"/>
      <c r="N662" s="57"/>
      <c r="O662" s="57"/>
      <c r="P662" s="57"/>
      <c r="Q662" s="57"/>
      <c r="R662" s="57"/>
      <c r="S662" s="57"/>
      <c r="T662" s="57"/>
      <c r="U662" s="57"/>
      <c r="V662" s="57"/>
      <c r="W662" s="57"/>
      <c r="X662" s="57"/>
      <c r="Y662" s="57"/>
    </row>
    <row r="663" spans="1:25" ht="16.5" customHeight="1" x14ac:dyDescent="0.2">
      <c r="A663" s="23"/>
      <c r="B663" s="23"/>
      <c r="C663" s="58"/>
      <c r="D663" s="58"/>
      <c r="E663" s="19"/>
      <c r="F663" s="8"/>
      <c r="G663" s="347"/>
      <c r="H663" s="347"/>
      <c r="I663" s="347"/>
      <c r="J663" s="8"/>
      <c r="K663" s="57"/>
      <c r="L663" s="57"/>
      <c r="M663" s="57"/>
      <c r="N663" s="57"/>
      <c r="O663" s="57"/>
      <c r="P663" s="57"/>
      <c r="Q663" s="57"/>
      <c r="R663" s="57"/>
      <c r="S663" s="57"/>
      <c r="T663" s="57"/>
      <c r="U663" s="57"/>
      <c r="V663" s="57"/>
      <c r="W663" s="57"/>
      <c r="X663" s="57"/>
      <c r="Y663" s="57"/>
    </row>
    <row r="664" spans="1:25" ht="16.5" customHeight="1" x14ac:dyDescent="0.2">
      <c r="A664" s="23"/>
      <c r="B664" s="23"/>
      <c r="C664" s="58"/>
      <c r="D664" s="58"/>
      <c r="E664" s="19"/>
      <c r="F664" s="8"/>
      <c r="G664" s="347"/>
      <c r="H664" s="347"/>
      <c r="I664" s="347"/>
      <c r="J664" s="8"/>
      <c r="K664" s="57"/>
      <c r="L664" s="57"/>
      <c r="M664" s="57"/>
      <c r="N664" s="57"/>
      <c r="O664" s="57"/>
      <c r="P664" s="57"/>
      <c r="Q664" s="57"/>
      <c r="R664" s="57"/>
      <c r="S664" s="57"/>
      <c r="T664" s="57"/>
      <c r="U664" s="57"/>
      <c r="V664" s="57"/>
      <c r="W664" s="57"/>
      <c r="X664" s="57"/>
      <c r="Y664" s="57"/>
    </row>
    <row r="665" spans="1:25" ht="16.5" customHeight="1" x14ac:dyDescent="0.2">
      <c r="A665" s="23"/>
      <c r="B665" s="23"/>
      <c r="C665" s="58"/>
      <c r="D665" s="58"/>
      <c r="E665" s="19"/>
      <c r="F665" s="8"/>
      <c r="G665" s="347"/>
      <c r="H665" s="347"/>
      <c r="I665" s="347"/>
      <c r="J665" s="8"/>
      <c r="K665" s="57"/>
      <c r="L665" s="57"/>
      <c r="M665" s="57"/>
      <c r="N665" s="57"/>
      <c r="O665" s="57"/>
      <c r="P665" s="57"/>
      <c r="Q665" s="57"/>
      <c r="R665" s="57"/>
      <c r="S665" s="57"/>
      <c r="T665" s="57"/>
      <c r="U665" s="57"/>
      <c r="V665" s="57"/>
      <c r="W665" s="57"/>
      <c r="X665" s="57"/>
      <c r="Y665" s="57"/>
    </row>
    <row r="666" spans="1:25" ht="16.5" customHeight="1" x14ac:dyDescent="0.2">
      <c r="A666" s="23"/>
      <c r="B666" s="23"/>
      <c r="C666" s="58"/>
      <c r="D666" s="58"/>
      <c r="E666" s="19"/>
      <c r="F666" s="8"/>
      <c r="G666" s="347"/>
      <c r="H666" s="347"/>
      <c r="I666" s="347"/>
      <c r="J666" s="8"/>
      <c r="K666" s="57"/>
      <c r="L666" s="57"/>
      <c r="M666" s="57"/>
      <c r="N666" s="57"/>
      <c r="O666" s="57"/>
      <c r="P666" s="57"/>
      <c r="Q666" s="57"/>
      <c r="R666" s="57"/>
      <c r="S666" s="57"/>
      <c r="T666" s="57"/>
      <c r="U666" s="57"/>
      <c r="V666" s="57"/>
      <c r="W666" s="57"/>
      <c r="X666" s="57"/>
      <c r="Y666" s="57"/>
    </row>
    <row r="667" spans="1:25" ht="16.5" customHeight="1" x14ac:dyDescent="0.2">
      <c r="A667" s="23"/>
      <c r="B667" s="23"/>
      <c r="C667" s="58"/>
      <c r="D667" s="58"/>
      <c r="E667" s="19"/>
      <c r="F667" s="8"/>
      <c r="G667" s="347"/>
      <c r="H667" s="347"/>
      <c r="I667" s="347"/>
      <c r="J667" s="8"/>
      <c r="K667" s="57"/>
      <c r="L667" s="57"/>
      <c r="M667" s="57"/>
      <c r="N667" s="57"/>
      <c r="O667" s="57"/>
      <c r="P667" s="57"/>
      <c r="Q667" s="57"/>
      <c r="R667" s="57"/>
      <c r="S667" s="57"/>
      <c r="T667" s="57"/>
      <c r="U667" s="57"/>
      <c r="V667" s="57"/>
      <c r="W667" s="57"/>
      <c r="X667" s="57"/>
      <c r="Y667" s="57"/>
    </row>
    <row r="668" spans="1:25" ht="16.5" customHeight="1" x14ac:dyDescent="0.2">
      <c r="A668" s="23"/>
      <c r="B668" s="23"/>
      <c r="C668" s="58"/>
      <c r="D668" s="58"/>
      <c r="E668" s="19"/>
      <c r="F668" s="8"/>
      <c r="G668" s="347"/>
      <c r="H668" s="347"/>
      <c r="I668" s="347"/>
      <c r="J668" s="8"/>
      <c r="K668" s="57"/>
      <c r="L668" s="57"/>
      <c r="M668" s="57"/>
      <c r="N668" s="57"/>
      <c r="O668" s="57"/>
      <c r="P668" s="57"/>
      <c r="Q668" s="57"/>
      <c r="R668" s="57"/>
      <c r="S668" s="57"/>
      <c r="T668" s="57"/>
      <c r="U668" s="57"/>
      <c r="V668" s="57"/>
      <c r="W668" s="57"/>
      <c r="X668" s="57"/>
      <c r="Y668" s="57"/>
    </row>
    <row r="669" spans="1:25" ht="16.5" customHeight="1" x14ac:dyDescent="0.2">
      <c r="A669" s="23"/>
      <c r="B669" s="23"/>
      <c r="C669" s="58"/>
      <c r="D669" s="58"/>
      <c r="E669" s="19"/>
      <c r="F669" s="8"/>
      <c r="G669" s="347"/>
      <c r="H669" s="347"/>
      <c r="I669" s="347"/>
      <c r="J669" s="8"/>
      <c r="K669" s="57"/>
      <c r="L669" s="57"/>
      <c r="M669" s="57"/>
      <c r="N669" s="57"/>
      <c r="O669" s="57"/>
      <c r="P669" s="57"/>
      <c r="Q669" s="57"/>
      <c r="R669" s="57"/>
      <c r="S669" s="57"/>
      <c r="T669" s="57"/>
      <c r="U669" s="57"/>
      <c r="V669" s="57"/>
      <c r="W669" s="57"/>
      <c r="X669" s="57"/>
      <c r="Y669" s="57"/>
    </row>
    <row r="670" spans="1:25" ht="16.5" customHeight="1" x14ac:dyDescent="0.2">
      <c r="A670" s="23"/>
      <c r="B670" s="23"/>
      <c r="C670" s="58"/>
      <c r="D670" s="58"/>
      <c r="E670" s="19"/>
      <c r="F670" s="8"/>
      <c r="G670" s="347"/>
      <c r="H670" s="347"/>
      <c r="I670" s="347"/>
      <c r="J670" s="8"/>
      <c r="K670" s="57"/>
      <c r="L670" s="57"/>
      <c r="M670" s="57"/>
      <c r="N670" s="57"/>
      <c r="O670" s="57"/>
      <c r="P670" s="57"/>
      <c r="Q670" s="57"/>
      <c r="R670" s="57"/>
      <c r="S670" s="57"/>
      <c r="T670" s="57"/>
      <c r="U670" s="57"/>
      <c r="V670" s="57"/>
      <c r="W670" s="57"/>
      <c r="X670" s="57"/>
      <c r="Y670" s="57"/>
    </row>
    <row r="671" spans="1:25" ht="16.5" customHeight="1" x14ac:dyDescent="0.2">
      <c r="A671" s="23"/>
      <c r="B671" s="23"/>
      <c r="C671" s="58"/>
      <c r="D671" s="58"/>
      <c r="E671" s="19"/>
      <c r="F671" s="8"/>
      <c r="G671" s="347"/>
      <c r="H671" s="347"/>
      <c r="I671" s="347"/>
      <c r="J671" s="8"/>
      <c r="K671" s="57"/>
      <c r="L671" s="57"/>
      <c r="M671" s="57"/>
      <c r="N671" s="57"/>
      <c r="O671" s="57"/>
      <c r="P671" s="57"/>
      <c r="Q671" s="57"/>
      <c r="R671" s="57"/>
      <c r="S671" s="57"/>
      <c r="T671" s="57"/>
      <c r="U671" s="57"/>
      <c r="V671" s="57"/>
      <c r="W671" s="57"/>
      <c r="X671" s="57"/>
      <c r="Y671" s="57"/>
    </row>
    <row r="672" spans="1:25" ht="16.5" customHeight="1" x14ac:dyDescent="0.2">
      <c r="A672" s="23"/>
      <c r="B672" s="23"/>
      <c r="C672" s="58"/>
      <c r="D672" s="58"/>
      <c r="E672" s="19"/>
      <c r="F672" s="8"/>
      <c r="G672" s="347"/>
      <c r="H672" s="347"/>
      <c r="I672" s="347"/>
      <c r="J672" s="8"/>
      <c r="K672" s="57"/>
      <c r="L672" s="57"/>
      <c r="M672" s="57"/>
      <c r="N672" s="57"/>
      <c r="O672" s="57"/>
      <c r="P672" s="57"/>
      <c r="Q672" s="57"/>
      <c r="R672" s="57"/>
      <c r="S672" s="57"/>
      <c r="T672" s="57"/>
      <c r="U672" s="57"/>
      <c r="V672" s="57"/>
      <c r="W672" s="57"/>
      <c r="X672" s="57"/>
      <c r="Y672" s="57"/>
    </row>
    <row r="673" spans="1:25" ht="16.5" customHeight="1" x14ac:dyDescent="0.2">
      <c r="A673" s="23"/>
      <c r="B673" s="23"/>
      <c r="C673" s="58"/>
      <c r="D673" s="58"/>
      <c r="E673" s="19"/>
      <c r="F673" s="8"/>
      <c r="G673" s="347"/>
      <c r="H673" s="347"/>
      <c r="I673" s="347"/>
      <c r="J673" s="8"/>
      <c r="K673" s="57"/>
      <c r="L673" s="57"/>
      <c r="M673" s="57"/>
      <c r="N673" s="57"/>
      <c r="O673" s="57"/>
      <c r="P673" s="57"/>
      <c r="Q673" s="57"/>
      <c r="R673" s="57"/>
      <c r="S673" s="57"/>
      <c r="T673" s="57"/>
      <c r="U673" s="57"/>
      <c r="V673" s="57"/>
      <c r="W673" s="57"/>
      <c r="X673" s="57"/>
      <c r="Y673" s="57"/>
    </row>
    <row r="674" spans="1:25" ht="16.5" customHeight="1" x14ac:dyDescent="0.2">
      <c r="A674" s="23"/>
      <c r="B674" s="23"/>
      <c r="C674" s="58"/>
      <c r="D674" s="58"/>
      <c r="E674" s="19"/>
      <c r="F674" s="8"/>
      <c r="G674" s="347"/>
      <c r="H674" s="347"/>
      <c r="I674" s="347"/>
      <c r="J674" s="8"/>
      <c r="K674" s="57"/>
      <c r="L674" s="57"/>
      <c r="M674" s="57"/>
      <c r="N674" s="57"/>
      <c r="O674" s="57"/>
      <c r="P674" s="57"/>
      <c r="Q674" s="57"/>
      <c r="R674" s="57"/>
      <c r="S674" s="57"/>
      <c r="T674" s="57"/>
      <c r="U674" s="57"/>
      <c r="V674" s="57"/>
      <c r="W674" s="57"/>
      <c r="X674" s="57"/>
      <c r="Y674" s="57"/>
    </row>
    <row r="675" spans="1:25" ht="16.5" customHeight="1" x14ac:dyDescent="0.2">
      <c r="A675" s="23"/>
      <c r="B675" s="23"/>
      <c r="C675" s="58"/>
      <c r="D675" s="58"/>
      <c r="E675" s="19"/>
      <c r="F675" s="8"/>
      <c r="G675" s="347"/>
      <c r="H675" s="347"/>
      <c r="I675" s="347"/>
      <c r="J675" s="8"/>
      <c r="K675" s="57"/>
      <c r="L675" s="57"/>
      <c r="M675" s="57"/>
      <c r="N675" s="57"/>
      <c r="O675" s="57"/>
      <c r="P675" s="57"/>
      <c r="Q675" s="57"/>
      <c r="R675" s="57"/>
      <c r="S675" s="57"/>
      <c r="T675" s="57"/>
      <c r="U675" s="57"/>
      <c r="V675" s="57"/>
      <c r="W675" s="57"/>
      <c r="X675" s="57"/>
      <c r="Y675" s="57"/>
    </row>
    <row r="676" spans="1:25" ht="16.5" customHeight="1" x14ac:dyDescent="0.2">
      <c r="A676" s="23"/>
      <c r="B676" s="23"/>
      <c r="C676" s="58"/>
      <c r="D676" s="58"/>
      <c r="E676" s="19"/>
      <c r="F676" s="8"/>
      <c r="G676" s="347"/>
      <c r="H676" s="347"/>
      <c r="I676" s="347"/>
      <c r="J676" s="8"/>
      <c r="K676" s="57"/>
      <c r="L676" s="57"/>
      <c r="M676" s="57"/>
      <c r="N676" s="57"/>
      <c r="O676" s="57"/>
      <c r="P676" s="57"/>
      <c r="Q676" s="57"/>
      <c r="R676" s="57"/>
      <c r="S676" s="57"/>
      <c r="T676" s="57"/>
      <c r="U676" s="57"/>
      <c r="V676" s="57"/>
      <c r="W676" s="57"/>
      <c r="X676" s="57"/>
      <c r="Y676" s="57"/>
    </row>
    <row r="677" spans="1:25" ht="16.5" customHeight="1" x14ac:dyDescent="0.2">
      <c r="A677" s="23"/>
      <c r="B677" s="23"/>
      <c r="C677" s="58"/>
      <c r="D677" s="58"/>
      <c r="E677" s="19"/>
      <c r="F677" s="8"/>
      <c r="G677" s="347"/>
      <c r="H677" s="347"/>
      <c r="I677" s="347"/>
      <c r="J677" s="8"/>
      <c r="K677" s="57"/>
      <c r="L677" s="57"/>
      <c r="M677" s="57"/>
      <c r="N677" s="57"/>
      <c r="O677" s="57"/>
      <c r="P677" s="57"/>
      <c r="Q677" s="57"/>
      <c r="R677" s="57"/>
      <c r="S677" s="57"/>
      <c r="T677" s="57"/>
      <c r="U677" s="57"/>
      <c r="V677" s="57"/>
      <c r="W677" s="57"/>
      <c r="X677" s="57"/>
      <c r="Y677" s="57"/>
    </row>
    <row r="678" spans="1:25" ht="16.5" customHeight="1" x14ac:dyDescent="0.2">
      <c r="A678" s="23"/>
      <c r="B678" s="23"/>
      <c r="C678" s="58"/>
      <c r="D678" s="58"/>
      <c r="E678" s="19"/>
      <c r="F678" s="8"/>
      <c r="G678" s="347"/>
      <c r="H678" s="347"/>
      <c r="I678" s="347"/>
      <c r="J678" s="8"/>
      <c r="K678" s="57"/>
      <c r="L678" s="57"/>
      <c r="M678" s="57"/>
      <c r="N678" s="57"/>
      <c r="O678" s="57"/>
      <c r="P678" s="57"/>
      <c r="Q678" s="57"/>
      <c r="R678" s="57"/>
      <c r="S678" s="57"/>
      <c r="T678" s="57"/>
      <c r="U678" s="57"/>
      <c r="V678" s="57"/>
      <c r="W678" s="57"/>
      <c r="X678" s="57"/>
      <c r="Y678" s="57"/>
    </row>
    <row r="679" spans="1:25" ht="16.5" customHeight="1" x14ac:dyDescent="0.2">
      <c r="A679" s="23"/>
      <c r="B679" s="23"/>
      <c r="C679" s="58"/>
      <c r="D679" s="58"/>
      <c r="E679" s="19"/>
      <c r="F679" s="8"/>
      <c r="G679" s="347"/>
      <c r="H679" s="347"/>
      <c r="I679" s="347"/>
      <c r="J679" s="8"/>
      <c r="K679" s="57"/>
      <c r="L679" s="57"/>
      <c r="M679" s="57"/>
      <c r="N679" s="57"/>
      <c r="O679" s="57"/>
      <c r="P679" s="57"/>
      <c r="Q679" s="57"/>
      <c r="R679" s="57"/>
      <c r="S679" s="57"/>
      <c r="T679" s="57"/>
      <c r="U679" s="57"/>
      <c r="V679" s="57"/>
      <c r="W679" s="57"/>
      <c r="X679" s="57"/>
      <c r="Y679" s="57"/>
    </row>
    <row r="680" spans="1:25" ht="16.5" customHeight="1" x14ac:dyDescent="0.2">
      <c r="A680" s="23"/>
      <c r="B680" s="23"/>
      <c r="C680" s="58"/>
      <c r="D680" s="58"/>
      <c r="E680" s="19"/>
      <c r="F680" s="8"/>
      <c r="G680" s="347"/>
      <c r="H680" s="347"/>
      <c r="I680" s="347"/>
      <c r="J680" s="8"/>
      <c r="K680" s="57"/>
      <c r="L680" s="57"/>
      <c r="M680" s="57"/>
      <c r="N680" s="57"/>
      <c r="O680" s="57"/>
      <c r="P680" s="57"/>
      <c r="Q680" s="57"/>
      <c r="R680" s="57"/>
      <c r="S680" s="57"/>
      <c r="T680" s="57"/>
      <c r="U680" s="57"/>
      <c r="V680" s="57"/>
      <c r="W680" s="57"/>
      <c r="X680" s="57"/>
      <c r="Y680" s="57"/>
    </row>
    <row r="681" spans="1:25" ht="16.5" customHeight="1" x14ac:dyDescent="0.2">
      <c r="A681" s="23"/>
      <c r="B681" s="23"/>
      <c r="C681" s="58"/>
      <c r="D681" s="58"/>
      <c r="E681" s="19"/>
      <c r="F681" s="8"/>
      <c r="G681" s="347"/>
      <c r="H681" s="347"/>
      <c r="I681" s="347"/>
      <c r="J681" s="8"/>
      <c r="K681" s="57"/>
      <c r="L681" s="57"/>
      <c r="M681" s="57"/>
      <c r="N681" s="57"/>
      <c r="O681" s="57"/>
      <c r="P681" s="57"/>
      <c r="Q681" s="57"/>
      <c r="R681" s="57"/>
      <c r="S681" s="57"/>
      <c r="T681" s="57"/>
      <c r="U681" s="57"/>
      <c r="V681" s="57"/>
      <c r="W681" s="57"/>
      <c r="X681" s="57"/>
      <c r="Y681" s="57"/>
    </row>
    <row r="682" spans="1:25" ht="16.5" customHeight="1" x14ac:dyDescent="0.2">
      <c r="A682" s="23"/>
      <c r="B682" s="23"/>
      <c r="C682" s="58"/>
      <c r="D682" s="58"/>
      <c r="E682" s="19"/>
      <c r="F682" s="8"/>
      <c r="G682" s="347"/>
      <c r="H682" s="347"/>
      <c r="I682" s="347"/>
      <c r="J682" s="8"/>
      <c r="K682" s="57"/>
      <c r="L682" s="57"/>
      <c r="M682" s="57"/>
      <c r="N682" s="57"/>
      <c r="O682" s="57"/>
      <c r="P682" s="57"/>
      <c r="Q682" s="57"/>
      <c r="R682" s="57"/>
      <c r="S682" s="57"/>
      <c r="T682" s="57"/>
      <c r="U682" s="57"/>
      <c r="V682" s="57"/>
      <c r="W682" s="57"/>
      <c r="X682" s="57"/>
      <c r="Y682" s="57"/>
    </row>
    <row r="683" spans="1:25" ht="16.5" customHeight="1" x14ac:dyDescent="0.2">
      <c r="A683" s="23"/>
      <c r="B683" s="23"/>
      <c r="C683" s="58"/>
      <c r="D683" s="58"/>
      <c r="E683" s="19"/>
      <c r="F683" s="8"/>
      <c r="G683" s="347"/>
      <c r="H683" s="347"/>
      <c r="I683" s="347"/>
      <c r="J683" s="8"/>
      <c r="K683" s="57"/>
      <c r="L683" s="57"/>
      <c r="M683" s="57"/>
      <c r="N683" s="57"/>
      <c r="O683" s="57"/>
      <c r="P683" s="57"/>
      <c r="Q683" s="57"/>
      <c r="R683" s="57"/>
      <c r="S683" s="57"/>
      <c r="T683" s="57"/>
      <c r="U683" s="57"/>
      <c r="V683" s="57"/>
      <c r="W683" s="57"/>
      <c r="X683" s="57"/>
      <c r="Y683" s="57"/>
    </row>
    <row r="684" spans="1:25" ht="16.5" customHeight="1" x14ac:dyDescent="0.2">
      <c r="A684" s="23"/>
      <c r="B684" s="23"/>
      <c r="C684" s="58"/>
      <c r="D684" s="58"/>
      <c r="E684" s="19"/>
      <c r="F684" s="8"/>
      <c r="G684" s="347"/>
      <c r="H684" s="347"/>
      <c r="I684" s="347"/>
      <c r="J684" s="8"/>
      <c r="K684" s="57"/>
      <c r="L684" s="57"/>
      <c r="M684" s="57"/>
      <c r="N684" s="57"/>
      <c r="O684" s="57"/>
      <c r="P684" s="57"/>
      <c r="Q684" s="57"/>
      <c r="R684" s="57"/>
      <c r="S684" s="57"/>
      <c r="T684" s="57"/>
      <c r="U684" s="57"/>
      <c r="V684" s="57"/>
      <c r="W684" s="57"/>
      <c r="X684" s="57"/>
      <c r="Y684" s="57"/>
    </row>
    <row r="685" spans="1:25" ht="16.5" customHeight="1" x14ac:dyDescent="0.2">
      <c r="A685" s="23"/>
      <c r="B685" s="23"/>
      <c r="C685" s="58"/>
      <c r="D685" s="58"/>
      <c r="E685" s="19"/>
      <c r="F685" s="8"/>
      <c r="G685" s="347"/>
      <c r="H685" s="347"/>
      <c r="I685" s="347"/>
      <c r="J685" s="8"/>
      <c r="K685" s="57"/>
      <c r="L685" s="57"/>
      <c r="M685" s="57"/>
      <c r="N685" s="57"/>
      <c r="O685" s="57"/>
      <c r="P685" s="57"/>
      <c r="Q685" s="57"/>
      <c r="R685" s="57"/>
      <c r="S685" s="57"/>
      <c r="T685" s="57"/>
      <c r="U685" s="57"/>
      <c r="V685" s="57"/>
      <c r="W685" s="57"/>
      <c r="X685" s="57"/>
      <c r="Y685" s="57"/>
    </row>
    <row r="686" spans="1:25" ht="16.5" customHeight="1" x14ac:dyDescent="0.2">
      <c r="A686" s="23"/>
      <c r="B686" s="23"/>
      <c r="C686" s="58"/>
      <c r="D686" s="58"/>
      <c r="E686" s="19"/>
      <c r="F686" s="8"/>
      <c r="G686" s="347"/>
      <c r="H686" s="347"/>
      <c r="I686" s="347"/>
      <c r="J686" s="8"/>
      <c r="K686" s="57"/>
      <c r="L686" s="57"/>
      <c r="M686" s="57"/>
      <c r="N686" s="57"/>
      <c r="O686" s="57"/>
      <c r="P686" s="57"/>
      <c r="Q686" s="57"/>
      <c r="R686" s="57"/>
      <c r="S686" s="57"/>
      <c r="T686" s="57"/>
      <c r="U686" s="57"/>
      <c r="V686" s="57"/>
      <c r="W686" s="57"/>
      <c r="X686" s="57"/>
      <c r="Y686" s="57"/>
    </row>
    <row r="687" spans="1:25" ht="16.5" customHeight="1" x14ac:dyDescent="0.2">
      <c r="A687" s="23"/>
      <c r="B687" s="23"/>
      <c r="C687" s="58"/>
      <c r="D687" s="58"/>
      <c r="E687" s="19"/>
      <c r="F687" s="8"/>
      <c r="G687" s="347"/>
      <c r="H687" s="347"/>
      <c r="I687" s="347"/>
      <c r="J687" s="8"/>
      <c r="K687" s="57"/>
      <c r="L687" s="57"/>
      <c r="M687" s="57"/>
      <c r="N687" s="57"/>
      <c r="O687" s="57"/>
      <c r="P687" s="57"/>
      <c r="Q687" s="57"/>
      <c r="R687" s="57"/>
      <c r="S687" s="57"/>
      <c r="T687" s="57"/>
      <c r="U687" s="57"/>
      <c r="V687" s="57"/>
      <c r="W687" s="57"/>
      <c r="X687" s="57"/>
      <c r="Y687" s="57"/>
    </row>
    <row r="688" spans="1:25" ht="16.5" customHeight="1" x14ac:dyDescent="0.2">
      <c r="A688" s="23"/>
      <c r="B688" s="23"/>
      <c r="C688" s="58"/>
      <c r="D688" s="58"/>
      <c r="E688" s="19"/>
      <c r="F688" s="8"/>
      <c r="G688" s="347"/>
      <c r="H688" s="347"/>
      <c r="I688" s="347"/>
      <c r="J688" s="8"/>
      <c r="K688" s="57"/>
      <c r="L688" s="57"/>
      <c r="M688" s="57"/>
      <c r="N688" s="57"/>
      <c r="O688" s="57"/>
      <c r="P688" s="57"/>
      <c r="Q688" s="57"/>
      <c r="R688" s="57"/>
      <c r="S688" s="57"/>
      <c r="T688" s="57"/>
      <c r="U688" s="57"/>
      <c r="V688" s="57"/>
      <c r="W688" s="57"/>
      <c r="X688" s="57"/>
      <c r="Y688" s="57"/>
    </row>
    <row r="689" spans="1:25" ht="16.5" customHeight="1" x14ac:dyDescent="0.2">
      <c r="A689" s="23"/>
      <c r="B689" s="23"/>
      <c r="C689" s="58"/>
      <c r="D689" s="58"/>
      <c r="E689" s="19"/>
      <c r="F689" s="8"/>
      <c r="G689" s="347"/>
      <c r="H689" s="347"/>
      <c r="I689" s="347"/>
      <c r="J689" s="8"/>
      <c r="K689" s="57"/>
      <c r="L689" s="57"/>
      <c r="M689" s="57"/>
      <c r="N689" s="57"/>
      <c r="O689" s="57"/>
      <c r="P689" s="57"/>
      <c r="Q689" s="57"/>
      <c r="R689" s="57"/>
      <c r="S689" s="57"/>
      <c r="T689" s="57"/>
      <c r="U689" s="57"/>
      <c r="V689" s="57"/>
      <c r="W689" s="57"/>
      <c r="X689" s="57"/>
      <c r="Y689" s="57"/>
    </row>
    <row r="690" spans="1:25" ht="16.5" customHeight="1" x14ac:dyDescent="0.2">
      <c r="A690" s="23"/>
      <c r="B690" s="23"/>
      <c r="C690" s="58"/>
      <c r="D690" s="58"/>
      <c r="E690" s="19"/>
      <c r="F690" s="8"/>
      <c r="G690" s="347"/>
      <c r="H690" s="347"/>
      <c r="I690" s="347"/>
      <c r="J690" s="8"/>
      <c r="K690" s="57"/>
      <c r="L690" s="57"/>
      <c r="M690" s="57"/>
      <c r="N690" s="57"/>
      <c r="O690" s="57"/>
      <c r="P690" s="57"/>
      <c r="Q690" s="57"/>
      <c r="R690" s="57"/>
      <c r="S690" s="57"/>
      <c r="T690" s="57"/>
      <c r="U690" s="57"/>
      <c r="V690" s="57"/>
      <c r="W690" s="57"/>
      <c r="X690" s="57"/>
      <c r="Y690" s="57"/>
    </row>
    <row r="691" spans="1:25" ht="16.5" customHeight="1" x14ac:dyDescent="0.2">
      <c r="A691" s="23"/>
      <c r="B691" s="23"/>
      <c r="C691" s="58"/>
      <c r="D691" s="58"/>
      <c r="E691" s="19"/>
      <c r="F691" s="8"/>
      <c r="G691" s="347"/>
      <c r="H691" s="347"/>
      <c r="I691" s="347"/>
      <c r="J691" s="8"/>
      <c r="K691" s="57"/>
      <c r="L691" s="57"/>
      <c r="M691" s="57"/>
      <c r="N691" s="57"/>
      <c r="O691" s="57"/>
      <c r="P691" s="57"/>
      <c r="Q691" s="57"/>
      <c r="R691" s="57"/>
      <c r="S691" s="57"/>
      <c r="T691" s="57"/>
      <c r="U691" s="57"/>
      <c r="V691" s="57"/>
      <c r="W691" s="57"/>
      <c r="X691" s="57"/>
      <c r="Y691" s="57"/>
    </row>
    <row r="692" spans="1:25" ht="16.5" customHeight="1" x14ac:dyDescent="0.2">
      <c r="A692" s="23"/>
      <c r="B692" s="23"/>
      <c r="C692" s="58"/>
      <c r="D692" s="58"/>
      <c r="E692" s="19"/>
      <c r="F692" s="8"/>
      <c r="G692" s="347"/>
      <c r="H692" s="347"/>
      <c r="I692" s="347"/>
      <c r="J692" s="8"/>
      <c r="K692" s="57"/>
      <c r="L692" s="57"/>
      <c r="M692" s="57"/>
      <c r="N692" s="57"/>
      <c r="O692" s="57"/>
      <c r="P692" s="57"/>
      <c r="Q692" s="57"/>
      <c r="R692" s="57"/>
      <c r="S692" s="57"/>
      <c r="T692" s="57"/>
      <c r="U692" s="57"/>
      <c r="V692" s="57"/>
      <c r="W692" s="57"/>
      <c r="X692" s="57"/>
      <c r="Y692" s="57"/>
    </row>
    <row r="693" spans="1:25" ht="16.5" customHeight="1" x14ac:dyDescent="0.2">
      <c r="A693" s="23"/>
      <c r="B693" s="23"/>
      <c r="C693" s="58"/>
      <c r="D693" s="58"/>
      <c r="E693" s="19"/>
      <c r="F693" s="8"/>
      <c r="G693" s="347"/>
      <c r="H693" s="347"/>
      <c r="I693" s="347"/>
      <c r="J693" s="8"/>
      <c r="K693" s="57"/>
      <c r="L693" s="57"/>
      <c r="M693" s="57"/>
      <c r="N693" s="57"/>
      <c r="O693" s="57"/>
      <c r="P693" s="57"/>
      <c r="Q693" s="57"/>
      <c r="R693" s="57"/>
      <c r="S693" s="57"/>
      <c r="T693" s="57"/>
      <c r="U693" s="57"/>
      <c r="V693" s="57"/>
      <c r="W693" s="57"/>
      <c r="X693" s="57"/>
      <c r="Y693" s="57"/>
    </row>
    <row r="694" spans="1:25" ht="16.5" customHeight="1" x14ac:dyDescent="0.2">
      <c r="A694" s="23"/>
      <c r="B694" s="23"/>
      <c r="C694" s="58"/>
      <c r="D694" s="58"/>
      <c r="E694" s="19"/>
      <c r="F694" s="8"/>
      <c r="G694" s="347"/>
      <c r="H694" s="347"/>
      <c r="I694" s="347"/>
      <c r="J694" s="8"/>
      <c r="K694" s="57"/>
      <c r="L694" s="57"/>
      <c r="M694" s="57"/>
      <c r="N694" s="57"/>
      <c r="O694" s="57"/>
      <c r="P694" s="57"/>
      <c r="Q694" s="57"/>
      <c r="R694" s="57"/>
      <c r="S694" s="57"/>
      <c r="T694" s="57"/>
      <c r="U694" s="57"/>
      <c r="V694" s="57"/>
      <c r="W694" s="57"/>
      <c r="X694" s="57"/>
      <c r="Y694" s="57"/>
    </row>
    <row r="695" spans="1:25" ht="16.5" customHeight="1" x14ac:dyDescent="0.2">
      <c r="A695" s="23"/>
      <c r="B695" s="23"/>
      <c r="C695" s="58"/>
      <c r="D695" s="58"/>
      <c r="E695" s="19"/>
      <c r="F695" s="8"/>
      <c r="G695" s="347"/>
      <c r="H695" s="347"/>
      <c r="I695" s="347"/>
      <c r="J695" s="8"/>
      <c r="K695" s="57"/>
      <c r="L695" s="57"/>
      <c r="M695" s="57"/>
      <c r="N695" s="57"/>
      <c r="O695" s="57"/>
      <c r="P695" s="57"/>
      <c r="Q695" s="57"/>
      <c r="R695" s="57"/>
      <c r="S695" s="57"/>
      <c r="T695" s="57"/>
      <c r="U695" s="57"/>
      <c r="V695" s="57"/>
      <c r="W695" s="57"/>
      <c r="X695" s="57"/>
      <c r="Y695" s="57"/>
    </row>
    <row r="696" spans="1:25" ht="16.5" customHeight="1" x14ac:dyDescent="0.2">
      <c r="A696" s="23"/>
      <c r="B696" s="23"/>
      <c r="C696" s="58"/>
      <c r="D696" s="58"/>
      <c r="E696" s="19"/>
      <c r="F696" s="8"/>
      <c r="G696" s="347"/>
      <c r="H696" s="347"/>
      <c r="I696" s="347"/>
      <c r="J696" s="8"/>
      <c r="K696" s="57"/>
      <c r="L696" s="57"/>
      <c r="M696" s="57"/>
      <c r="N696" s="57"/>
      <c r="O696" s="57"/>
      <c r="P696" s="57"/>
      <c r="Q696" s="57"/>
      <c r="R696" s="57"/>
      <c r="S696" s="57"/>
      <c r="T696" s="57"/>
      <c r="U696" s="57"/>
      <c r="V696" s="57"/>
      <c r="W696" s="57"/>
      <c r="X696" s="57"/>
      <c r="Y696" s="57"/>
    </row>
    <row r="697" spans="1:25" ht="16.5" customHeight="1" x14ac:dyDescent="0.2">
      <c r="A697" s="23"/>
      <c r="B697" s="23"/>
      <c r="C697" s="58"/>
      <c r="D697" s="58"/>
      <c r="E697" s="19"/>
      <c r="F697" s="8"/>
      <c r="G697" s="347"/>
      <c r="H697" s="347"/>
      <c r="I697" s="347"/>
      <c r="J697" s="8"/>
      <c r="K697" s="57"/>
      <c r="L697" s="57"/>
      <c r="M697" s="57"/>
      <c r="N697" s="57"/>
      <c r="O697" s="57"/>
      <c r="P697" s="57"/>
      <c r="Q697" s="57"/>
      <c r="R697" s="57"/>
      <c r="S697" s="57"/>
      <c r="T697" s="57"/>
      <c r="U697" s="57"/>
      <c r="V697" s="57"/>
      <c r="W697" s="57"/>
      <c r="X697" s="57"/>
      <c r="Y697" s="57"/>
    </row>
    <row r="698" spans="1:25" ht="16.5" customHeight="1" x14ac:dyDescent="0.2">
      <c r="A698" s="23"/>
      <c r="B698" s="23"/>
      <c r="C698" s="58"/>
      <c r="D698" s="58"/>
      <c r="E698" s="19"/>
      <c r="F698" s="8"/>
      <c r="G698" s="347"/>
      <c r="H698" s="347"/>
      <c r="I698" s="347"/>
      <c r="J698" s="8"/>
      <c r="K698" s="57"/>
      <c r="L698" s="57"/>
      <c r="M698" s="57"/>
      <c r="N698" s="57"/>
      <c r="O698" s="57"/>
      <c r="P698" s="57"/>
      <c r="Q698" s="57"/>
      <c r="R698" s="57"/>
      <c r="S698" s="57"/>
      <c r="T698" s="57"/>
      <c r="U698" s="57"/>
      <c r="V698" s="57"/>
      <c r="W698" s="57"/>
      <c r="X698" s="57"/>
      <c r="Y698" s="57"/>
    </row>
    <row r="699" spans="1:25" ht="16.5" customHeight="1" x14ac:dyDescent="0.2">
      <c r="A699" s="23"/>
      <c r="B699" s="23"/>
      <c r="C699" s="58"/>
      <c r="D699" s="58"/>
      <c r="E699" s="19"/>
      <c r="F699" s="8"/>
      <c r="G699" s="347"/>
      <c r="H699" s="347"/>
      <c r="I699" s="347"/>
      <c r="J699" s="8"/>
      <c r="K699" s="57"/>
      <c r="L699" s="57"/>
      <c r="M699" s="57"/>
      <c r="N699" s="57"/>
      <c r="O699" s="57"/>
      <c r="P699" s="57"/>
      <c r="Q699" s="57"/>
      <c r="R699" s="57"/>
      <c r="S699" s="57"/>
      <c r="T699" s="57"/>
      <c r="U699" s="57"/>
      <c r="V699" s="57"/>
      <c r="W699" s="57"/>
      <c r="X699" s="57"/>
      <c r="Y699" s="57"/>
    </row>
    <row r="700" spans="1:25" ht="16.5" customHeight="1" x14ac:dyDescent="0.2">
      <c r="A700" s="23"/>
      <c r="B700" s="23"/>
      <c r="C700" s="58"/>
      <c r="D700" s="58"/>
      <c r="E700" s="19"/>
      <c r="F700" s="8"/>
      <c r="G700" s="347"/>
      <c r="H700" s="347"/>
      <c r="I700" s="347"/>
      <c r="J700" s="8"/>
      <c r="K700" s="57"/>
      <c r="L700" s="57"/>
      <c r="M700" s="57"/>
      <c r="N700" s="57"/>
      <c r="O700" s="57"/>
      <c r="P700" s="57"/>
      <c r="Q700" s="57"/>
      <c r="R700" s="57"/>
      <c r="S700" s="57"/>
      <c r="T700" s="57"/>
      <c r="U700" s="57"/>
      <c r="V700" s="57"/>
      <c r="W700" s="57"/>
      <c r="X700" s="57"/>
      <c r="Y700" s="57"/>
    </row>
    <row r="701" spans="1:25" ht="16.5" customHeight="1" x14ac:dyDescent="0.2">
      <c r="A701" s="23"/>
      <c r="B701" s="23"/>
      <c r="C701" s="58"/>
      <c r="D701" s="58"/>
      <c r="E701" s="19"/>
      <c r="F701" s="8"/>
      <c r="G701" s="347"/>
      <c r="H701" s="347"/>
      <c r="I701" s="347"/>
      <c r="J701" s="8"/>
      <c r="K701" s="57"/>
      <c r="L701" s="57"/>
      <c r="M701" s="57"/>
      <c r="N701" s="57"/>
      <c r="O701" s="57"/>
      <c r="P701" s="57"/>
      <c r="Q701" s="57"/>
      <c r="R701" s="57"/>
      <c r="S701" s="57"/>
      <c r="T701" s="57"/>
      <c r="U701" s="57"/>
      <c r="V701" s="57"/>
      <c r="W701" s="57"/>
      <c r="X701" s="57"/>
      <c r="Y701" s="57"/>
    </row>
    <row r="702" spans="1:25" ht="16.5" customHeight="1" x14ac:dyDescent="0.2">
      <c r="A702" s="23"/>
      <c r="B702" s="23"/>
      <c r="C702" s="58"/>
      <c r="D702" s="58"/>
      <c r="E702" s="19"/>
      <c r="F702" s="8"/>
      <c r="G702" s="347"/>
      <c r="H702" s="347"/>
      <c r="I702" s="347"/>
      <c r="J702" s="8"/>
      <c r="K702" s="57"/>
      <c r="L702" s="57"/>
      <c r="M702" s="57"/>
      <c r="N702" s="57"/>
      <c r="O702" s="57"/>
      <c r="P702" s="57"/>
      <c r="Q702" s="57"/>
      <c r="R702" s="57"/>
      <c r="S702" s="57"/>
      <c r="T702" s="57"/>
      <c r="U702" s="57"/>
      <c r="V702" s="57"/>
      <c r="W702" s="57"/>
      <c r="X702" s="57"/>
      <c r="Y702" s="57"/>
    </row>
    <row r="703" spans="1:25" ht="16.5" customHeight="1" x14ac:dyDescent="0.2">
      <c r="A703" s="23"/>
      <c r="B703" s="23"/>
      <c r="C703" s="58"/>
      <c r="D703" s="58"/>
      <c r="E703" s="19"/>
      <c r="F703" s="8"/>
      <c r="G703" s="347"/>
      <c r="H703" s="347"/>
      <c r="I703" s="347"/>
      <c r="J703" s="8"/>
      <c r="K703" s="57"/>
      <c r="L703" s="57"/>
      <c r="M703" s="57"/>
      <c r="N703" s="57"/>
      <c r="O703" s="57"/>
      <c r="P703" s="57"/>
      <c r="Q703" s="57"/>
      <c r="R703" s="57"/>
      <c r="S703" s="57"/>
      <c r="T703" s="57"/>
      <c r="U703" s="57"/>
      <c r="V703" s="57"/>
      <c r="W703" s="57"/>
      <c r="X703" s="57"/>
      <c r="Y703" s="57"/>
    </row>
    <row r="704" spans="1:25" ht="16.5" customHeight="1" x14ac:dyDescent="0.2">
      <c r="A704" s="23"/>
      <c r="B704" s="23"/>
      <c r="C704" s="58"/>
      <c r="D704" s="58"/>
      <c r="E704" s="19"/>
      <c r="F704" s="8"/>
      <c r="G704" s="347"/>
      <c r="H704" s="347"/>
      <c r="I704" s="347"/>
      <c r="J704" s="8"/>
      <c r="K704" s="57"/>
      <c r="L704" s="57"/>
      <c r="M704" s="57"/>
      <c r="N704" s="57"/>
      <c r="O704" s="57"/>
      <c r="P704" s="57"/>
      <c r="Q704" s="57"/>
      <c r="R704" s="57"/>
      <c r="S704" s="57"/>
      <c r="T704" s="57"/>
      <c r="U704" s="57"/>
      <c r="V704" s="57"/>
      <c r="W704" s="57"/>
      <c r="X704" s="57"/>
      <c r="Y704" s="57"/>
    </row>
    <row r="705" spans="1:25" ht="16.5" customHeight="1" x14ac:dyDescent="0.2">
      <c r="A705" s="23"/>
      <c r="B705" s="23"/>
      <c r="C705" s="58"/>
      <c r="D705" s="58"/>
      <c r="E705" s="19"/>
      <c r="F705" s="8"/>
      <c r="G705" s="347"/>
      <c r="H705" s="347"/>
      <c r="I705" s="347"/>
      <c r="J705" s="8"/>
      <c r="K705" s="57"/>
      <c r="L705" s="57"/>
      <c r="M705" s="57"/>
      <c r="N705" s="57"/>
      <c r="O705" s="57"/>
      <c r="P705" s="57"/>
      <c r="Q705" s="57"/>
      <c r="R705" s="57"/>
      <c r="S705" s="57"/>
      <c r="T705" s="57"/>
      <c r="U705" s="57"/>
      <c r="V705" s="57"/>
      <c r="W705" s="57"/>
      <c r="X705" s="57"/>
      <c r="Y705" s="57"/>
    </row>
    <row r="706" spans="1:25" ht="16.5" customHeight="1" x14ac:dyDescent="0.2">
      <c r="A706" s="23"/>
      <c r="B706" s="23"/>
      <c r="C706" s="58"/>
      <c r="D706" s="58"/>
      <c r="E706" s="19"/>
      <c r="F706" s="8"/>
      <c r="G706" s="347"/>
      <c r="H706" s="347"/>
      <c r="I706" s="347"/>
      <c r="J706" s="8"/>
      <c r="K706" s="57"/>
      <c r="L706" s="57"/>
      <c r="M706" s="57"/>
      <c r="N706" s="57"/>
      <c r="O706" s="57"/>
      <c r="P706" s="57"/>
      <c r="Q706" s="57"/>
      <c r="R706" s="57"/>
      <c r="S706" s="57"/>
      <c r="T706" s="57"/>
      <c r="U706" s="57"/>
      <c r="V706" s="57"/>
      <c r="W706" s="57"/>
      <c r="X706" s="57"/>
      <c r="Y706" s="57"/>
    </row>
    <row r="707" spans="1:25" ht="16.5" customHeight="1" x14ac:dyDescent="0.2">
      <c r="A707" s="23"/>
      <c r="B707" s="23"/>
      <c r="C707" s="58"/>
      <c r="D707" s="58"/>
      <c r="E707" s="19"/>
      <c r="F707" s="8"/>
      <c r="G707" s="347"/>
      <c r="H707" s="347"/>
      <c r="I707" s="347"/>
      <c r="J707" s="8"/>
      <c r="K707" s="57"/>
      <c r="L707" s="57"/>
      <c r="M707" s="57"/>
      <c r="N707" s="57"/>
      <c r="O707" s="57"/>
      <c r="P707" s="57"/>
      <c r="Q707" s="57"/>
      <c r="R707" s="57"/>
      <c r="S707" s="57"/>
      <c r="T707" s="57"/>
      <c r="U707" s="57"/>
      <c r="V707" s="57"/>
      <c r="W707" s="57"/>
      <c r="X707" s="57"/>
      <c r="Y707" s="57"/>
    </row>
    <row r="708" spans="1:25" ht="16.5" customHeight="1" x14ac:dyDescent="0.2">
      <c r="A708" s="23"/>
      <c r="B708" s="23"/>
      <c r="C708" s="58"/>
      <c r="D708" s="58"/>
      <c r="E708" s="19"/>
      <c r="F708" s="8"/>
      <c r="G708" s="347"/>
      <c r="H708" s="347"/>
      <c r="I708" s="347"/>
      <c r="J708" s="8"/>
      <c r="K708" s="57"/>
      <c r="L708" s="57"/>
      <c r="M708" s="57"/>
      <c r="N708" s="57"/>
      <c r="O708" s="57"/>
      <c r="P708" s="57"/>
      <c r="Q708" s="57"/>
      <c r="R708" s="57"/>
      <c r="S708" s="57"/>
      <c r="T708" s="57"/>
      <c r="U708" s="57"/>
      <c r="V708" s="57"/>
      <c r="W708" s="57"/>
      <c r="X708" s="57"/>
      <c r="Y708" s="57"/>
    </row>
    <row r="709" spans="1:25" ht="16.5" customHeight="1" x14ac:dyDescent="0.2">
      <c r="A709" s="23"/>
      <c r="B709" s="23"/>
      <c r="C709" s="58"/>
      <c r="D709" s="58"/>
      <c r="E709" s="19"/>
      <c r="F709" s="8"/>
      <c r="G709" s="347"/>
      <c r="H709" s="347"/>
      <c r="I709" s="347"/>
      <c r="J709" s="8"/>
      <c r="K709" s="57"/>
      <c r="L709" s="57"/>
      <c r="M709" s="57"/>
      <c r="N709" s="57"/>
      <c r="O709" s="57"/>
      <c r="P709" s="57"/>
      <c r="Q709" s="57"/>
      <c r="R709" s="57"/>
      <c r="S709" s="57"/>
      <c r="T709" s="57"/>
      <c r="U709" s="57"/>
      <c r="V709" s="57"/>
      <c r="W709" s="57"/>
      <c r="X709" s="57"/>
      <c r="Y709" s="57"/>
    </row>
    <row r="710" spans="1:25" ht="16.5" customHeight="1" x14ac:dyDescent="0.2">
      <c r="A710" s="23"/>
      <c r="B710" s="23"/>
      <c r="C710" s="58"/>
      <c r="D710" s="58"/>
      <c r="E710" s="19"/>
      <c r="F710" s="8"/>
      <c r="G710" s="347"/>
      <c r="H710" s="347"/>
      <c r="I710" s="347"/>
      <c r="J710" s="8"/>
      <c r="K710" s="57"/>
      <c r="L710" s="57"/>
      <c r="M710" s="57"/>
      <c r="N710" s="57"/>
      <c r="O710" s="57"/>
      <c r="P710" s="57"/>
      <c r="Q710" s="57"/>
      <c r="R710" s="57"/>
      <c r="S710" s="57"/>
      <c r="T710" s="57"/>
      <c r="U710" s="57"/>
      <c r="V710" s="57"/>
      <c r="W710" s="57"/>
      <c r="X710" s="57"/>
      <c r="Y710" s="57"/>
    </row>
    <row r="711" spans="1:25" ht="16.5" customHeight="1" x14ac:dyDescent="0.2">
      <c r="A711" s="23"/>
      <c r="B711" s="23"/>
      <c r="C711" s="58"/>
      <c r="D711" s="58"/>
      <c r="E711" s="19"/>
      <c r="F711" s="8"/>
      <c r="G711" s="347"/>
      <c r="H711" s="347"/>
      <c r="I711" s="347"/>
      <c r="J711" s="8"/>
      <c r="K711" s="57"/>
      <c r="L711" s="57"/>
      <c r="M711" s="57"/>
      <c r="N711" s="57"/>
      <c r="O711" s="57"/>
      <c r="P711" s="57"/>
      <c r="Q711" s="57"/>
      <c r="R711" s="57"/>
      <c r="S711" s="57"/>
      <c r="T711" s="57"/>
      <c r="U711" s="57"/>
      <c r="V711" s="57"/>
      <c r="W711" s="57"/>
      <c r="X711" s="57"/>
      <c r="Y711" s="57"/>
    </row>
    <row r="712" spans="1:25" ht="16.5" customHeight="1" x14ac:dyDescent="0.2">
      <c r="A712" s="23"/>
      <c r="B712" s="23"/>
      <c r="C712" s="58"/>
      <c r="D712" s="58"/>
      <c r="E712" s="19"/>
      <c r="F712" s="8"/>
      <c r="G712" s="347"/>
      <c r="H712" s="347"/>
      <c r="I712" s="347"/>
      <c r="J712" s="8"/>
      <c r="K712" s="57"/>
      <c r="L712" s="57"/>
      <c r="M712" s="57"/>
      <c r="N712" s="57"/>
      <c r="O712" s="57"/>
      <c r="P712" s="57"/>
      <c r="Q712" s="57"/>
      <c r="R712" s="57"/>
      <c r="S712" s="57"/>
      <c r="T712" s="57"/>
      <c r="U712" s="57"/>
      <c r="V712" s="57"/>
      <c r="W712" s="57"/>
      <c r="X712" s="57"/>
      <c r="Y712" s="57"/>
    </row>
    <row r="713" spans="1:25" ht="16.5" customHeight="1" x14ac:dyDescent="0.2">
      <c r="A713" s="23"/>
      <c r="B713" s="23"/>
      <c r="C713" s="58"/>
      <c r="D713" s="58"/>
      <c r="E713" s="19"/>
      <c r="F713" s="8"/>
      <c r="G713" s="347"/>
      <c r="H713" s="347"/>
      <c r="I713" s="347"/>
      <c r="J713" s="8"/>
      <c r="K713" s="57"/>
      <c r="L713" s="57"/>
      <c r="M713" s="57"/>
      <c r="N713" s="57"/>
      <c r="O713" s="57"/>
      <c r="P713" s="57"/>
      <c r="Q713" s="57"/>
      <c r="R713" s="57"/>
      <c r="S713" s="57"/>
      <c r="T713" s="57"/>
      <c r="U713" s="57"/>
      <c r="V713" s="57"/>
      <c r="W713" s="57"/>
      <c r="X713" s="57"/>
      <c r="Y713" s="57"/>
    </row>
    <row r="714" spans="1:25" ht="16.5" customHeight="1" x14ac:dyDescent="0.2">
      <c r="A714" s="23"/>
      <c r="B714" s="23"/>
      <c r="C714" s="58"/>
      <c r="D714" s="58"/>
      <c r="E714" s="19"/>
      <c r="F714" s="8"/>
      <c r="G714" s="347"/>
      <c r="H714" s="347"/>
      <c r="I714" s="347"/>
      <c r="J714" s="8"/>
      <c r="K714" s="57"/>
      <c r="L714" s="57"/>
      <c r="M714" s="57"/>
      <c r="N714" s="57"/>
      <c r="O714" s="57"/>
      <c r="P714" s="57"/>
      <c r="Q714" s="57"/>
      <c r="R714" s="57"/>
      <c r="S714" s="57"/>
      <c r="T714" s="57"/>
      <c r="U714" s="57"/>
      <c r="V714" s="57"/>
      <c r="W714" s="57"/>
      <c r="X714" s="57"/>
      <c r="Y714" s="57"/>
    </row>
    <row r="715" spans="1:25" ht="16.5" customHeight="1" x14ac:dyDescent="0.2">
      <c r="A715" s="23"/>
      <c r="B715" s="23"/>
      <c r="C715" s="58"/>
      <c r="D715" s="58"/>
      <c r="E715" s="19"/>
      <c r="F715" s="8"/>
      <c r="G715" s="347"/>
      <c r="H715" s="347"/>
      <c r="I715" s="347"/>
      <c r="J715" s="8"/>
      <c r="K715" s="57"/>
      <c r="L715" s="57"/>
      <c r="M715" s="57"/>
      <c r="N715" s="57"/>
      <c r="O715" s="57"/>
      <c r="P715" s="57"/>
      <c r="Q715" s="57"/>
      <c r="R715" s="57"/>
      <c r="S715" s="57"/>
      <c r="T715" s="57"/>
      <c r="U715" s="57"/>
      <c r="V715" s="57"/>
      <c r="W715" s="57"/>
      <c r="X715" s="57"/>
      <c r="Y715" s="57"/>
    </row>
    <row r="716" spans="1:25" ht="16.5" customHeight="1" x14ac:dyDescent="0.2">
      <c r="A716" s="23"/>
      <c r="B716" s="23"/>
      <c r="C716" s="58"/>
      <c r="D716" s="58"/>
      <c r="E716" s="19"/>
      <c r="F716" s="8"/>
      <c r="G716" s="347"/>
      <c r="H716" s="347"/>
      <c r="I716" s="347"/>
      <c r="J716" s="8"/>
      <c r="K716" s="57"/>
      <c r="L716" s="57"/>
      <c r="M716" s="57"/>
      <c r="N716" s="57"/>
      <c r="O716" s="57"/>
      <c r="P716" s="57"/>
      <c r="Q716" s="57"/>
      <c r="R716" s="57"/>
      <c r="S716" s="57"/>
      <c r="T716" s="57"/>
      <c r="U716" s="57"/>
      <c r="V716" s="57"/>
      <c r="W716" s="57"/>
      <c r="X716" s="57"/>
      <c r="Y716" s="57"/>
    </row>
    <row r="717" spans="1:25" ht="16.5" customHeight="1" x14ac:dyDescent="0.2">
      <c r="A717" s="23"/>
      <c r="B717" s="23"/>
      <c r="C717" s="58"/>
      <c r="D717" s="58"/>
      <c r="E717" s="19"/>
      <c r="F717" s="8"/>
      <c r="G717" s="347"/>
      <c r="H717" s="347"/>
      <c r="I717" s="347"/>
      <c r="J717" s="8"/>
      <c r="K717" s="57"/>
      <c r="L717" s="57"/>
      <c r="M717" s="57"/>
      <c r="N717" s="57"/>
      <c r="O717" s="57"/>
      <c r="P717" s="57"/>
      <c r="Q717" s="57"/>
      <c r="R717" s="57"/>
      <c r="S717" s="57"/>
      <c r="T717" s="57"/>
      <c r="U717" s="57"/>
      <c r="V717" s="57"/>
      <c r="W717" s="57"/>
      <c r="X717" s="57"/>
      <c r="Y717" s="57"/>
    </row>
    <row r="718" spans="1:25" ht="16.5" customHeight="1" x14ac:dyDescent="0.2">
      <c r="A718" s="23"/>
      <c r="B718" s="23"/>
      <c r="C718" s="58"/>
      <c r="D718" s="58"/>
      <c r="E718" s="19"/>
      <c r="F718" s="8"/>
      <c r="G718" s="347"/>
      <c r="H718" s="347"/>
      <c r="I718" s="347"/>
      <c r="J718" s="8"/>
      <c r="K718" s="57"/>
      <c r="L718" s="57"/>
      <c r="M718" s="57"/>
      <c r="N718" s="57"/>
      <c r="O718" s="57"/>
      <c r="P718" s="57"/>
      <c r="Q718" s="57"/>
      <c r="R718" s="57"/>
      <c r="S718" s="57"/>
      <c r="T718" s="57"/>
      <c r="U718" s="57"/>
      <c r="V718" s="57"/>
      <c r="W718" s="57"/>
      <c r="X718" s="57"/>
      <c r="Y718" s="57"/>
    </row>
    <row r="719" spans="1:25" ht="16.5" customHeight="1" x14ac:dyDescent="0.2">
      <c r="A719" s="23"/>
      <c r="B719" s="23"/>
      <c r="C719" s="58"/>
      <c r="D719" s="58"/>
      <c r="E719" s="19"/>
      <c r="F719" s="8"/>
      <c r="G719" s="347"/>
      <c r="H719" s="347"/>
      <c r="I719" s="347"/>
      <c r="J719" s="8"/>
      <c r="K719" s="57"/>
      <c r="L719" s="57"/>
      <c r="M719" s="57"/>
      <c r="N719" s="57"/>
      <c r="O719" s="57"/>
      <c r="P719" s="57"/>
      <c r="Q719" s="57"/>
      <c r="R719" s="57"/>
      <c r="S719" s="57"/>
      <c r="T719" s="57"/>
      <c r="U719" s="57"/>
      <c r="V719" s="57"/>
      <c r="W719" s="57"/>
      <c r="X719" s="57"/>
      <c r="Y719" s="57"/>
    </row>
    <row r="720" spans="1:25" ht="16.5" customHeight="1" x14ac:dyDescent="0.2">
      <c r="A720" s="23"/>
      <c r="B720" s="23"/>
      <c r="C720" s="58"/>
      <c r="D720" s="58"/>
      <c r="E720" s="19"/>
      <c r="F720" s="8"/>
      <c r="G720" s="347"/>
      <c r="H720" s="347"/>
      <c r="I720" s="347"/>
      <c r="J720" s="8"/>
      <c r="K720" s="57"/>
      <c r="L720" s="57"/>
      <c r="M720" s="57"/>
      <c r="N720" s="57"/>
      <c r="O720" s="57"/>
      <c r="P720" s="57"/>
      <c r="Q720" s="57"/>
      <c r="R720" s="57"/>
      <c r="S720" s="57"/>
      <c r="T720" s="57"/>
      <c r="U720" s="57"/>
      <c r="V720" s="57"/>
      <c r="W720" s="57"/>
      <c r="X720" s="57"/>
      <c r="Y720" s="57"/>
    </row>
    <row r="721" spans="1:25" ht="16.5" customHeight="1" x14ac:dyDescent="0.2">
      <c r="A721" s="23"/>
      <c r="B721" s="23"/>
      <c r="C721" s="58"/>
      <c r="D721" s="58"/>
      <c r="E721" s="19"/>
      <c r="F721" s="8"/>
      <c r="G721" s="347"/>
      <c r="H721" s="347"/>
      <c r="I721" s="347"/>
      <c r="J721" s="8"/>
      <c r="K721" s="57"/>
      <c r="L721" s="57"/>
      <c r="M721" s="57"/>
      <c r="N721" s="57"/>
      <c r="O721" s="57"/>
      <c r="P721" s="57"/>
      <c r="Q721" s="57"/>
      <c r="R721" s="57"/>
      <c r="S721" s="57"/>
      <c r="T721" s="57"/>
      <c r="U721" s="57"/>
      <c r="V721" s="57"/>
      <c r="W721" s="57"/>
      <c r="X721" s="57"/>
      <c r="Y721" s="57"/>
    </row>
    <row r="722" spans="1:25" ht="16.5" customHeight="1" x14ac:dyDescent="0.2">
      <c r="A722" s="23"/>
      <c r="B722" s="23"/>
      <c r="C722" s="58"/>
      <c r="D722" s="58"/>
      <c r="E722" s="19"/>
      <c r="F722" s="8"/>
      <c r="G722" s="347"/>
      <c r="H722" s="347"/>
      <c r="I722" s="347"/>
      <c r="J722" s="8"/>
      <c r="K722" s="57"/>
      <c r="L722" s="57"/>
      <c r="M722" s="57"/>
      <c r="N722" s="57"/>
      <c r="O722" s="57"/>
      <c r="P722" s="57"/>
      <c r="Q722" s="57"/>
      <c r="R722" s="57"/>
      <c r="S722" s="57"/>
      <c r="T722" s="57"/>
      <c r="U722" s="57"/>
      <c r="V722" s="57"/>
      <c r="W722" s="57"/>
      <c r="X722" s="57"/>
      <c r="Y722" s="57"/>
    </row>
    <row r="723" spans="1:25" ht="16.5" customHeight="1" x14ac:dyDescent="0.2">
      <c r="A723" s="23"/>
      <c r="B723" s="23"/>
      <c r="C723" s="58"/>
      <c r="D723" s="58"/>
      <c r="E723" s="19"/>
      <c r="F723" s="8"/>
      <c r="G723" s="347"/>
      <c r="H723" s="347"/>
      <c r="I723" s="347"/>
      <c r="J723" s="8"/>
      <c r="K723" s="57"/>
      <c r="L723" s="57"/>
      <c r="M723" s="57"/>
      <c r="N723" s="57"/>
      <c r="O723" s="57"/>
      <c r="P723" s="57"/>
      <c r="Q723" s="57"/>
      <c r="R723" s="57"/>
      <c r="S723" s="57"/>
      <c r="T723" s="57"/>
      <c r="U723" s="57"/>
      <c r="V723" s="57"/>
      <c r="W723" s="57"/>
      <c r="X723" s="57"/>
      <c r="Y723" s="57"/>
    </row>
    <row r="724" spans="1:25" ht="16.5" customHeight="1" x14ac:dyDescent="0.2">
      <c r="A724" s="23"/>
      <c r="B724" s="23"/>
      <c r="C724" s="58"/>
      <c r="D724" s="58"/>
      <c r="E724" s="19"/>
      <c r="F724" s="8"/>
      <c r="G724" s="347"/>
      <c r="H724" s="347"/>
      <c r="I724" s="347"/>
      <c r="J724" s="8"/>
      <c r="K724" s="57"/>
      <c r="L724" s="57"/>
      <c r="M724" s="57"/>
      <c r="N724" s="57"/>
      <c r="O724" s="57"/>
      <c r="P724" s="57"/>
      <c r="Q724" s="57"/>
      <c r="R724" s="57"/>
      <c r="S724" s="57"/>
      <c r="T724" s="57"/>
      <c r="U724" s="57"/>
      <c r="V724" s="57"/>
      <c r="W724" s="57"/>
      <c r="X724" s="57"/>
      <c r="Y724" s="57"/>
    </row>
    <row r="725" spans="1:25" ht="16.5" customHeight="1" x14ac:dyDescent="0.2">
      <c r="A725" s="23"/>
      <c r="B725" s="23"/>
      <c r="C725" s="58"/>
      <c r="D725" s="58"/>
      <c r="E725" s="19"/>
      <c r="F725" s="8"/>
      <c r="G725" s="347"/>
      <c r="H725" s="347"/>
      <c r="I725" s="347"/>
      <c r="J725" s="8"/>
      <c r="K725" s="57"/>
      <c r="L725" s="57"/>
      <c r="M725" s="57"/>
      <c r="N725" s="57"/>
      <c r="O725" s="57"/>
      <c r="P725" s="57"/>
      <c r="Q725" s="57"/>
      <c r="R725" s="57"/>
      <c r="S725" s="57"/>
      <c r="T725" s="57"/>
      <c r="U725" s="57"/>
      <c r="V725" s="57"/>
      <c r="W725" s="57"/>
      <c r="X725" s="57"/>
      <c r="Y725" s="57"/>
    </row>
    <row r="726" spans="1:25" ht="16.5" customHeight="1" x14ac:dyDescent="0.2">
      <c r="A726" s="23"/>
      <c r="B726" s="23"/>
      <c r="C726" s="58"/>
      <c r="D726" s="58"/>
      <c r="E726" s="19"/>
      <c r="F726" s="8"/>
      <c r="G726" s="347"/>
      <c r="H726" s="347"/>
      <c r="I726" s="347"/>
      <c r="J726" s="8"/>
      <c r="K726" s="57"/>
      <c r="L726" s="57"/>
      <c r="M726" s="57"/>
      <c r="N726" s="57"/>
      <c r="O726" s="57"/>
      <c r="P726" s="57"/>
      <c r="Q726" s="57"/>
      <c r="R726" s="57"/>
      <c r="S726" s="57"/>
      <c r="T726" s="57"/>
      <c r="U726" s="57"/>
      <c r="V726" s="57"/>
      <c r="W726" s="57"/>
      <c r="X726" s="57"/>
      <c r="Y726" s="57"/>
    </row>
    <row r="727" spans="1:25" ht="16.5" customHeight="1" x14ac:dyDescent="0.2">
      <c r="A727" s="23"/>
      <c r="B727" s="23"/>
      <c r="C727" s="58"/>
      <c r="D727" s="58"/>
      <c r="E727" s="19"/>
      <c r="F727" s="8"/>
      <c r="G727" s="347"/>
      <c r="H727" s="347"/>
      <c r="I727" s="347"/>
      <c r="J727" s="8"/>
      <c r="K727" s="57"/>
      <c r="L727" s="57"/>
      <c r="M727" s="57"/>
      <c r="N727" s="57"/>
      <c r="O727" s="57"/>
      <c r="P727" s="57"/>
      <c r="Q727" s="57"/>
      <c r="R727" s="57"/>
      <c r="S727" s="57"/>
      <c r="T727" s="57"/>
      <c r="U727" s="57"/>
      <c r="V727" s="57"/>
      <c r="W727" s="57"/>
      <c r="X727" s="57"/>
      <c r="Y727" s="57"/>
    </row>
    <row r="728" spans="1:25" ht="16.5" customHeight="1" x14ac:dyDescent="0.2">
      <c r="A728" s="23"/>
      <c r="B728" s="23"/>
      <c r="C728" s="58"/>
      <c r="D728" s="58"/>
      <c r="E728" s="19"/>
      <c r="F728" s="8"/>
      <c r="G728" s="347"/>
      <c r="H728" s="347"/>
      <c r="I728" s="347"/>
      <c r="J728" s="8"/>
      <c r="K728" s="57"/>
      <c r="L728" s="57"/>
      <c r="M728" s="57"/>
      <c r="N728" s="57"/>
      <c r="O728" s="57"/>
      <c r="P728" s="57"/>
      <c r="Q728" s="57"/>
      <c r="R728" s="57"/>
      <c r="S728" s="57"/>
      <c r="T728" s="57"/>
      <c r="U728" s="57"/>
      <c r="V728" s="57"/>
      <c r="W728" s="57"/>
      <c r="X728" s="57"/>
      <c r="Y728" s="57"/>
    </row>
    <row r="729" spans="1:25" ht="16.5" customHeight="1" x14ac:dyDescent="0.2">
      <c r="A729" s="23"/>
      <c r="B729" s="23"/>
      <c r="C729" s="58"/>
      <c r="D729" s="58"/>
      <c r="E729" s="19"/>
      <c r="F729" s="8"/>
      <c r="G729" s="347"/>
      <c r="H729" s="347"/>
      <c r="I729" s="347"/>
      <c r="J729" s="8"/>
      <c r="K729" s="57"/>
      <c r="L729" s="57"/>
      <c r="M729" s="57"/>
      <c r="N729" s="57"/>
      <c r="O729" s="57"/>
      <c r="P729" s="57"/>
      <c r="Q729" s="57"/>
      <c r="R729" s="57"/>
      <c r="S729" s="57"/>
      <c r="T729" s="57"/>
      <c r="U729" s="57"/>
      <c r="V729" s="57"/>
      <c r="W729" s="57"/>
      <c r="X729" s="57"/>
      <c r="Y729" s="57"/>
    </row>
    <row r="730" spans="1:25" ht="16.5" customHeight="1" x14ac:dyDescent="0.2">
      <c r="A730" s="23"/>
      <c r="B730" s="23"/>
      <c r="C730" s="58"/>
      <c r="D730" s="58"/>
      <c r="E730" s="19"/>
      <c r="F730" s="8"/>
      <c r="G730" s="347"/>
      <c r="H730" s="347"/>
      <c r="I730" s="347"/>
      <c r="J730" s="8"/>
      <c r="K730" s="57"/>
      <c r="L730" s="57"/>
      <c r="M730" s="57"/>
      <c r="N730" s="57"/>
      <c r="O730" s="57"/>
      <c r="P730" s="57"/>
      <c r="Q730" s="57"/>
      <c r="R730" s="57"/>
      <c r="S730" s="57"/>
      <c r="T730" s="57"/>
      <c r="U730" s="57"/>
      <c r="V730" s="57"/>
      <c r="W730" s="57"/>
      <c r="X730" s="57"/>
      <c r="Y730" s="57"/>
    </row>
    <row r="731" spans="1:25" ht="16.5" customHeight="1" x14ac:dyDescent="0.2">
      <c r="A731" s="23"/>
      <c r="B731" s="23"/>
      <c r="C731" s="58"/>
      <c r="D731" s="58"/>
      <c r="E731" s="19"/>
      <c r="F731" s="8"/>
      <c r="G731" s="347"/>
      <c r="H731" s="347"/>
      <c r="I731" s="347"/>
      <c r="J731" s="8"/>
      <c r="K731" s="57"/>
      <c r="L731" s="57"/>
      <c r="M731" s="57"/>
      <c r="N731" s="57"/>
      <c r="O731" s="57"/>
      <c r="P731" s="57"/>
      <c r="Q731" s="57"/>
      <c r="R731" s="57"/>
      <c r="S731" s="57"/>
      <c r="T731" s="57"/>
      <c r="U731" s="57"/>
      <c r="V731" s="57"/>
      <c r="W731" s="57"/>
      <c r="X731" s="57"/>
      <c r="Y731" s="57"/>
    </row>
    <row r="732" spans="1:25" ht="16.5" customHeight="1" x14ac:dyDescent="0.2">
      <c r="A732" s="23"/>
      <c r="B732" s="23"/>
      <c r="C732" s="58"/>
      <c r="D732" s="58"/>
      <c r="E732" s="19"/>
      <c r="F732" s="8"/>
      <c r="G732" s="347"/>
      <c r="H732" s="347"/>
      <c r="I732" s="347"/>
      <c r="J732" s="8"/>
      <c r="K732" s="57"/>
      <c r="L732" s="57"/>
      <c r="M732" s="57"/>
      <c r="N732" s="57"/>
      <c r="O732" s="57"/>
      <c r="P732" s="57"/>
      <c r="Q732" s="57"/>
      <c r="R732" s="57"/>
      <c r="S732" s="57"/>
      <c r="T732" s="57"/>
      <c r="U732" s="57"/>
      <c r="V732" s="57"/>
      <c r="W732" s="57"/>
      <c r="X732" s="57"/>
      <c r="Y732" s="57"/>
    </row>
    <row r="733" spans="1:25" ht="16.5" customHeight="1" x14ac:dyDescent="0.2">
      <c r="A733" s="23"/>
      <c r="B733" s="23"/>
      <c r="C733" s="58"/>
      <c r="D733" s="58"/>
      <c r="E733" s="19"/>
      <c r="F733" s="8"/>
      <c r="G733" s="347"/>
      <c r="H733" s="347"/>
      <c r="I733" s="347"/>
      <c r="J733" s="8"/>
      <c r="K733" s="57"/>
      <c r="L733" s="57"/>
      <c r="M733" s="57"/>
      <c r="N733" s="57"/>
      <c r="O733" s="57"/>
      <c r="P733" s="57"/>
      <c r="Q733" s="57"/>
      <c r="R733" s="57"/>
      <c r="S733" s="57"/>
      <c r="T733" s="57"/>
      <c r="U733" s="57"/>
      <c r="V733" s="57"/>
      <c r="W733" s="57"/>
      <c r="X733" s="57"/>
      <c r="Y733" s="57"/>
    </row>
    <row r="734" spans="1:25" ht="16.5" customHeight="1" x14ac:dyDescent="0.2">
      <c r="A734" s="23"/>
      <c r="B734" s="23"/>
      <c r="C734" s="58"/>
      <c r="D734" s="58"/>
      <c r="E734" s="19"/>
      <c r="F734" s="8"/>
      <c r="G734" s="347"/>
      <c r="H734" s="347"/>
      <c r="I734" s="347"/>
      <c r="J734" s="8"/>
      <c r="K734" s="57"/>
      <c r="L734" s="57"/>
      <c r="M734" s="57"/>
      <c r="N734" s="57"/>
      <c r="O734" s="57"/>
      <c r="P734" s="57"/>
      <c r="Q734" s="57"/>
      <c r="R734" s="57"/>
      <c r="S734" s="57"/>
      <c r="T734" s="57"/>
      <c r="U734" s="57"/>
      <c r="V734" s="57"/>
      <c r="W734" s="57"/>
      <c r="X734" s="57"/>
      <c r="Y734" s="57"/>
    </row>
    <row r="735" spans="1:25" ht="16.5" customHeight="1" x14ac:dyDescent="0.2">
      <c r="A735" s="23"/>
      <c r="B735" s="23"/>
      <c r="C735" s="58"/>
      <c r="D735" s="58"/>
      <c r="E735" s="19"/>
      <c r="F735" s="8"/>
      <c r="G735" s="347"/>
      <c r="H735" s="347"/>
      <c r="I735" s="347"/>
      <c r="J735" s="8"/>
      <c r="K735" s="57"/>
      <c r="L735" s="57"/>
      <c r="M735" s="57"/>
      <c r="N735" s="57"/>
      <c r="O735" s="57"/>
      <c r="P735" s="57"/>
      <c r="Q735" s="57"/>
      <c r="R735" s="57"/>
      <c r="S735" s="57"/>
      <c r="T735" s="57"/>
      <c r="U735" s="57"/>
      <c r="V735" s="57"/>
      <c r="W735" s="57"/>
      <c r="X735" s="57"/>
      <c r="Y735" s="57"/>
    </row>
    <row r="736" spans="1:25" ht="16.5" customHeight="1" x14ac:dyDescent="0.2">
      <c r="A736" s="23"/>
      <c r="B736" s="23"/>
      <c r="C736" s="58"/>
      <c r="D736" s="58"/>
      <c r="E736" s="19"/>
      <c r="F736" s="8"/>
      <c r="G736" s="347"/>
      <c r="H736" s="347"/>
      <c r="I736" s="347"/>
      <c r="J736" s="8"/>
      <c r="K736" s="57"/>
      <c r="L736" s="57"/>
      <c r="M736" s="57"/>
      <c r="N736" s="57"/>
      <c r="O736" s="57"/>
      <c r="P736" s="57"/>
      <c r="Q736" s="57"/>
      <c r="R736" s="57"/>
      <c r="S736" s="57"/>
      <c r="T736" s="57"/>
      <c r="U736" s="57"/>
      <c r="V736" s="57"/>
      <c r="W736" s="57"/>
      <c r="X736" s="57"/>
      <c r="Y736" s="57"/>
    </row>
    <row r="737" spans="1:25" ht="16.5" customHeight="1" x14ac:dyDescent="0.2">
      <c r="A737" s="23"/>
      <c r="B737" s="23"/>
      <c r="C737" s="58"/>
      <c r="D737" s="58"/>
      <c r="E737" s="19"/>
      <c r="F737" s="8"/>
      <c r="G737" s="347"/>
      <c r="H737" s="347"/>
      <c r="I737" s="347"/>
      <c r="J737" s="8"/>
      <c r="K737" s="57"/>
      <c r="L737" s="57"/>
      <c r="M737" s="57"/>
      <c r="N737" s="57"/>
      <c r="O737" s="57"/>
      <c r="P737" s="57"/>
      <c r="Q737" s="57"/>
      <c r="R737" s="57"/>
      <c r="S737" s="57"/>
      <c r="T737" s="57"/>
      <c r="U737" s="57"/>
      <c r="V737" s="57"/>
      <c r="W737" s="57"/>
      <c r="X737" s="57"/>
      <c r="Y737" s="57"/>
    </row>
    <row r="738" spans="1:25" ht="16.5" customHeight="1" x14ac:dyDescent="0.2">
      <c r="A738" s="23"/>
      <c r="B738" s="23"/>
      <c r="C738" s="58"/>
      <c r="D738" s="58"/>
      <c r="E738" s="19"/>
      <c r="F738" s="8"/>
      <c r="G738" s="347"/>
      <c r="H738" s="347"/>
      <c r="I738" s="347"/>
      <c r="J738" s="8"/>
      <c r="K738" s="57"/>
      <c r="L738" s="57"/>
      <c r="M738" s="57"/>
      <c r="N738" s="57"/>
      <c r="O738" s="57"/>
      <c r="P738" s="57"/>
      <c r="Q738" s="57"/>
      <c r="R738" s="57"/>
      <c r="S738" s="57"/>
      <c r="T738" s="57"/>
      <c r="U738" s="57"/>
      <c r="V738" s="57"/>
      <c r="W738" s="57"/>
      <c r="X738" s="57"/>
      <c r="Y738" s="57"/>
    </row>
    <row r="739" spans="1:25" ht="16.5" customHeight="1" x14ac:dyDescent="0.2">
      <c r="A739" s="23"/>
      <c r="B739" s="23"/>
      <c r="C739" s="58"/>
      <c r="D739" s="58"/>
      <c r="E739" s="19"/>
      <c r="F739" s="8"/>
      <c r="G739" s="347"/>
      <c r="H739" s="347"/>
      <c r="I739" s="347"/>
      <c r="J739" s="8"/>
      <c r="K739" s="57"/>
      <c r="L739" s="57"/>
      <c r="M739" s="57"/>
      <c r="N739" s="57"/>
      <c r="O739" s="57"/>
      <c r="P739" s="57"/>
      <c r="Q739" s="57"/>
      <c r="R739" s="57"/>
      <c r="S739" s="57"/>
      <c r="T739" s="57"/>
      <c r="U739" s="57"/>
      <c r="V739" s="57"/>
      <c r="W739" s="57"/>
      <c r="X739" s="57"/>
      <c r="Y739" s="57"/>
    </row>
    <row r="740" spans="1:25" ht="16.5" customHeight="1" x14ac:dyDescent="0.2">
      <c r="A740" s="23"/>
      <c r="B740" s="23"/>
      <c r="C740" s="58"/>
      <c r="D740" s="58"/>
      <c r="E740" s="19"/>
      <c r="F740" s="8"/>
      <c r="G740" s="347"/>
      <c r="H740" s="347"/>
      <c r="I740" s="347"/>
      <c r="J740" s="8"/>
      <c r="K740" s="57"/>
      <c r="L740" s="57"/>
      <c r="M740" s="57"/>
      <c r="N740" s="57"/>
      <c r="O740" s="57"/>
      <c r="P740" s="57"/>
      <c r="Q740" s="57"/>
      <c r="R740" s="57"/>
      <c r="S740" s="57"/>
      <c r="T740" s="57"/>
      <c r="U740" s="57"/>
      <c r="V740" s="57"/>
      <c r="W740" s="57"/>
      <c r="X740" s="57"/>
      <c r="Y740" s="57"/>
    </row>
    <row r="741" spans="1:25" ht="16.5" customHeight="1" x14ac:dyDescent="0.2">
      <c r="A741" s="23"/>
      <c r="B741" s="23"/>
      <c r="C741" s="58"/>
      <c r="D741" s="58"/>
      <c r="E741" s="19"/>
      <c r="F741" s="8"/>
      <c r="G741" s="347"/>
      <c r="H741" s="347"/>
      <c r="I741" s="347"/>
      <c r="J741" s="8"/>
      <c r="K741" s="57"/>
      <c r="L741" s="57"/>
      <c r="M741" s="57"/>
      <c r="N741" s="57"/>
      <c r="O741" s="57"/>
      <c r="P741" s="57"/>
      <c r="Q741" s="57"/>
      <c r="R741" s="57"/>
      <c r="S741" s="57"/>
      <c r="T741" s="57"/>
      <c r="U741" s="57"/>
      <c r="V741" s="57"/>
      <c r="W741" s="57"/>
      <c r="X741" s="57"/>
      <c r="Y741" s="57"/>
    </row>
    <row r="742" spans="1:25" ht="16.5" customHeight="1" x14ac:dyDescent="0.2">
      <c r="A742" s="23"/>
      <c r="B742" s="23"/>
      <c r="C742" s="58"/>
      <c r="D742" s="58"/>
      <c r="E742" s="19"/>
      <c r="F742" s="8"/>
      <c r="G742" s="347"/>
      <c r="H742" s="347"/>
      <c r="I742" s="347"/>
      <c r="J742" s="8"/>
      <c r="K742" s="57"/>
      <c r="L742" s="57"/>
      <c r="M742" s="57"/>
      <c r="N742" s="57"/>
      <c r="O742" s="57"/>
      <c r="P742" s="57"/>
      <c r="Q742" s="57"/>
      <c r="R742" s="57"/>
      <c r="S742" s="57"/>
      <c r="T742" s="57"/>
      <c r="U742" s="57"/>
      <c r="V742" s="57"/>
      <c r="W742" s="57"/>
      <c r="X742" s="57"/>
      <c r="Y742" s="57"/>
    </row>
    <row r="743" spans="1:25" ht="16.5" customHeight="1" x14ac:dyDescent="0.2">
      <c r="A743" s="23"/>
      <c r="B743" s="23"/>
      <c r="C743" s="58"/>
      <c r="D743" s="58"/>
      <c r="E743" s="19"/>
      <c r="F743" s="8"/>
      <c r="G743" s="347"/>
      <c r="H743" s="347"/>
      <c r="I743" s="347"/>
      <c r="J743" s="8"/>
      <c r="K743" s="57"/>
      <c r="L743" s="57"/>
      <c r="M743" s="57"/>
      <c r="N743" s="57"/>
      <c r="O743" s="57"/>
      <c r="P743" s="57"/>
      <c r="Q743" s="57"/>
      <c r="R743" s="57"/>
      <c r="S743" s="57"/>
      <c r="T743" s="57"/>
      <c r="U743" s="57"/>
      <c r="V743" s="57"/>
      <c r="W743" s="57"/>
      <c r="X743" s="57"/>
      <c r="Y743" s="57"/>
    </row>
    <row r="744" spans="1:25" ht="16.5" customHeight="1" x14ac:dyDescent="0.2">
      <c r="A744" s="23"/>
      <c r="B744" s="23"/>
      <c r="C744" s="58"/>
      <c r="D744" s="58"/>
      <c r="E744" s="19"/>
      <c r="F744" s="8"/>
      <c r="G744" s="347"/>
      <c r="H744" s="347"/>
      <c r="I744" s="347"/>
      <c r="J744" s="8"/>
      <c r="K744" s="57"/>
      <c r="L744" s="57"/>
      <c r="M744" s="57"/>
      <c r="N744" s="57"/>
      <c r="O744" s="57"/>
      <c r="P744" s="57"/>
      <c r="Q744" s="57"/>
      <c r="R744" s="57"/>
      <c r="S744" s="57"/>
      <c r="T744" s="57"/>
      <c r="U744" s="57"/>
      <c r="V744" s="57"/>
      <c r="W744" s="57"/>
      <c r="X744" s="57"/>
      <c r="Y744" s="57"/>
    </row>
    <row r="745" spans="1:25" ht="16.5" customHeight="1" x14ac:dyDescent="0.2">
      <c r="A745" s="23"/>
      <c r="B745" s="23"/>
      <c r="C745" s="58"/>
      <c r="D745" s="58"/>
      <c r="E745" s="19"/>
      <c r="F745" s="8"/>
      <c r="G745" s="347"/>
      <c r="H745" s="347"/>
      <c r="I745" s="347"/>
      <c r="J745" s="8"/>
      <c r="K745" s="57"/>
      <c r="L745" s="57"/>
      <c r="M745" s="57"/>
      <c r="N745" s="57"/>
      <c r="O745" s="57"/>
      <c r="P745" s="57"/>
      <c r="Q745" s="57"/>
      <c r="R745" s="57"/>
      <c r="S745" s="57"/>
      <c r="T745" s="57"/>
      <c r="U745" s="57"/>
      <c r="V745" s="57"/>
      <c r="W745" s="57"/>
      <c r="X745" s="57"/>
      <c r="Y745" s="57"/>
    </row>
    <row r="746" spans="1:25" ht="16.5" customHeight="1" x14ac:dyDescent="0.2">
      <c r="A746" s="23"/>
      <c r="B746" s="23"/>
      <c r="C746" s="58"/>
      <c r="D746" s="58"/>
      <c r="E746" s="19"/>
      <c r="F746" s="8"/>
      <c r="G746" s="347"/>
      <c r="H746" s="347"/>
      <c r="I746" s="347"/>
      <c r="J746" s="8"/>
      <c r="K746" s="57"/>
      <c r="L746" s="57"/>
      <c r="M746" s="57"/>
      <c r="N746" s="57"/>
      <c r="O746" s="57"/>
      <c r="P746" s="57"/>
      <c r="Q746" s="57"/>
      <c r="R746" s="57"/>
      <c r="S746" s="57"/>
      <c r="T746" s="57"/>
      <c r="U746" s="57"/>
      <c r="V746" s="57"/>
      <c r="W746" s="57"/>
      <c r="X746" s="57"/>
      <c r="Y746" s="57"/>
    </row>
    <row r="747" spans="1:25" ht="16.5" customHeight="1" x14ac:dyDescent="0.2">
      <c r="A747" s="23"/>
      <c r="B747" s="23"/>
      <c r="C747" s="58"/>
      <c r="D747" s="58"/>
      <c r="E747" s="19"/>
      <c r="F747" s="8"/>
      <c r="G747" s="347"/>
      <c r="H747" s="347"/>
      <c r="I747" s="347"/>
      <c r="J747" s="8"/>
      <c r="K747" s="57"/>
      <c r="L747" s="57"/>
      <c r="M747" s="57"/>
      <c r="N747" s="57"/>
      <c r="O747" s="57"/>
      <c r="P747" s="57"/>
      <c r="Q747" s="57"/>
      <c r="R747" s="57"/>
      <c r="S747" s="57"/>
      <c r="T747" s="57"/>
      <c r="U747" s="57"/>
      <c r="V747" s="57"/>
      <c r="W747" s="57"/>
      <c r="X747" s="57"/>
      <c r="Y747" s="57"/>
    </row>
    <row r="748" spans="1:25" ht="16.5" customHeight="1" x14ac:dyDescent="0.2">
      <c r="A748" s="23"/>
      <c r="B748" s="23"/>
      <c r="C748" s="58"/>
      <c r="D748" s="58"/>
      <c r="E748" s="19"/>
      <c r="F748" s="8"/>
      <c r="G748" s="347"/>
      <c r="H748" s="347"/>
      <c r="I748" s="347"/>
      <c r="J748" s="8"/>
      <c r="K748" s="57"/>
      <c r="L748" s="57"/>
      <c r="M748" s="57"/>
      <c r="N748" s="57"/>
      <c r="O748" s="57"/>
      <c r="P748" s="57"/>
      <c r="Q748" s="57"/>
      <c r="R748" s="57"/>
      <c r="S748" s="57"/>
      <c r="T748" s="57"/>
      <c r="U748" s="57"/>
      <c r="V748" s="57"/>
      <c r="W748" s="57"/>
      <c r="X748" s="57"/>
      <c r="Y748" s="57"/>
    </row>
    <row r="749" spans="1:25" ht="16.5" customHeight="1" x14ac:dyDescent="0.2">
      <c r="A749" s="23"/>
      <c r="B749" s="23"/>
      <c r="C749" s="58"/>
      <c r="D749" s="58"/>
      <c r="E749" s="19"/>
      <c r="F749" s="8"/>
      <c r="G749" s="347"/>
      <c r="H749" s="347"/>
      <c r="I749" s="347"/>
      <c r="J749" s="8"/>
      <c r="K749" s="57"/>
      <c r="L749" s="57"/>
      <c r="M749" s="57"/>
      <c r="N749" s="57"/>
      <c r="O749" s="57"/>
      <c r="P749" s="57"/>
      <c r="Q749" s="57"/>
      <c r="R749" s="57"/>
      <c r="S749" s="57"/>
      <c r="T749" s="57"/>
      <c r="U749" s="57"/>
      <c r="V749" s="57"/>
      <c r="W749" s="57"/>
      <c r="X749" s="57"/>
      <c r="Y749" s="57"/>
    </row>
    <row r="750" spans="1:25" ht="16.5" customHeight="1" x14ac:dyDescent="0.2">
      <c r="A750" s="23"/>
      <c r="B750" s="23"/>
      <c r="C750" s="58"/>
      <c r="D750" s="58"/>
      <c r="E750" s="19"/>
      <c r="F750" s="8"/>
      <c r="G750" s="347"/>
      <c r="H750" s="347"/>
      <c r="I750" s="347"/>
      <c r="J750" s="8"/>
      <c r="K750" s="57"/>
      <c r="L750" s="57"/>
      <c r="M750" s="57"/>
      <c r="N750" s="57"/>
      <c r="O750" s="57"/>
      <c r="P750" s="57"/>
      <c r="Q750" s="57"/>
      <c r="R750" s="57"/>
      <c r="S750" s="57"/>
      <c r="T750" s="57"/>
      <c r="U750" s="57"/>
      <c r="V750" s="57"/>
      <c r="W750" s="57"/>
      <c r="X750" s="57"/>
      <c r="Y750" s="57"/>
    </row>
    <row r="751" spans="1:25" ht="16.5" customHeight="1" x14ac:dyDescent="0.2">
      <c r="A751" s="23"/>
      <c r="B751" s="23"/>
      <c r="C751" s="58"/>
      <c r="D751" s="58"/>
      <c r="E751" s="19"/>
      <c r="F751" s="8"/>
      <c r="G751" s="347"/>
      <c r="H751" s="347"/>
      <c r="I751" s="347"/>
      <c r="J751" s="8"/>
      <c r="K751" s="57"/>
      <c r="L751" s="57"/>
      <c r="M751" s="57"/>
      <c r="N751" s="57"/>
      <c r="O751" s="57"/>
      <c r="P751" s="57"/>
      <c r="Q751" s="57"/>
      <c r="R751" s="57"/>
      <c r="S751" s="57"/>
      <c r="T751" s="57"/>
      <c r="U751" s="57"/>
      <c r="V751" s="57"/>
      <c r="W751" s="57"/>
      <c r="X751" s="57"/>
      <c r="Y751" s="57"/>
    </row>
    <row r="752" spans="1:25" ht="16.5" customHeight="1" x14ac:dyDescent="0.2">
      <c r="A752" s="23"/>
      <c r="B752" s="23"/>
      <c r="C752" s="58"/>
      <c r="D752" s="58"/>
      <c r="E752" s="19"/>
      <c r="F752" s="8"/>
      <c r="G752" s="347"/>
      <c r="H752" s="347"/>
      <c r="I752" s="347"/>
      <c r="J752" s="8"/>
      <c r="K752" s="57"/>
      <c r="L752" s="57"/>
      <c r="M752" s="57"/>
      <c r="N752" s="57"/>
      <c r="O752" s="57"/>
      <c r="P752" s="57"/>
      <c r="Q752" s="57"/>
      <c r="R752" s="57"/>
      <c r="S752" s="57"/>
      <c r="T752" s="57"/>
      <c r="U752" s="57"/>
      <c r="V752" s="57"/>
      <c r="W752" s="57"/>
      <c r="X752" s="57"/>
      <c r="Y752" s="57"/>
    </row>
    <row r="753" spans="1:25" ht="16.5" customHeight="1" x14ac:dyDescent="0.2">
      <c r="A753" s="23"/>
      <c r="B753" s="23"/>
      <c r="C753" s="58"/>
      <c r="D753" s="58"/>
      <c r="E753" s="19"/>
      <c r="F753" s="8"/>
      <c r="G753" s="347"/>
      <c r="H753" s="347"/>
      <c r="I753" s="347"/>
      <c r="J753" s="8"/>
      <c r="K753" s="57"/>
      <c r="L753" s="57"/>
      <c r="M753" s="57"/>
      <c r="N753" s="57"/>
      <c r="O753" s="57"/>
      <c r="P753" s="57"/>
      <c r="Q753" s="57"/>
      <c r="R753" s="57"/>
      <c r="S753" s="57"/>
      <c r="T753" s="57"/>
      <c r="U753" s="57"/>
      <c r="V753" s="57"/>
      <c r="W753" s="57"/>
      <c r="X753" s="57"/>
      <c r="Y753" s="57"/>
    </row>
    <row r="754" spans="1:25" ht="16.5" customHeight="1" x14ac:dyDescent="0.2">
      <c r="A754" s="23"/>
      <c r="B754" s="23"/>
      <c r="C754" s="58"/>
      <c r="D754" s="58"/>
      <c r="E754" s="19"/>
      <c r="F754" s="8"/>
      <c r="G754" s="347"/>
      <c r="H754" s="347"/>
      <c r="I754" s="347"/>
      <c r="J754" s="8"/>
      <c r="K754" s="57"/>
      <c r="L754" s="57"/>
      <c r="M754" s="57"/>
      <c r="N754" s="57"/>
      <c r="O754" s="57"/>
      <c r="P754" s="57"/>
      <c r="Q754" s="57"/>
      <c r="R754" s="57"/>
      <c r="S754" s="57"/>
      <c r="T754" s="57"/>
      <c r="U754" s="57"/>
      <c r="V754" s="57"/>
      <c r="W754" s="57"/>
      <c r="X754" s="57"/>
      <c r="Y754" s="57"/>
    </row>
    <row r="755" spans="1:25" ht="16.5" customHeight="1" x14ac:dyDescent="0.2">
      <c r="A755" s="23"/>
      <c r="B755" s="23"/>
      <c r="C755" s="58"/>
      <c r="D755" s="58"/>
      <c r="E755" s="19"/>
      <c r="F755" s="8"/>
      <c r="G755" s="347"/>
      <c r="H755" s="347"/>
      <c r="I755" s="347"/>
      <c r="J755" s="8"/>
      <c r="K755" s="57"/>
      <c r="L755" s="57"/>
      <c r="M755" s="57"/>
      <c r="N755" s="57"/>
      <c r="O755" s="57"/>
      <c r="P755" s="57"/>
      <c r="Q755" s="57"/>
      <c r="R755" s="57"/>
      <c r="S755" s="57"/>
      <c r="T755" s="57"/>
      <c r="U755" s="57"/>
      <c r="V755" s="57"/>
      <c r="W755" s="57"/>
      <c r="X755" s="57"/>
      <c r="Y755" s="57"/>
    </row>
    <row r="756" spans="1:25" ht="16.5" customHeight="1" x14ac:dyDescent="0.2">
      <c r="A756" s="23"/>
      <c r="B756" s="23"/>
      <c r="C756" s="58"/>
      <c r="D756" s="58"/>
      <c r="E756" s="19"/>
      <c r="F756" s="8"/>
      <c r="G756" s="347"/>
      <c r="H756" s="347"/>
      <c r="I756" s="347"/>
      <c r="J756" s="8"/>
      <c r="K756" s="57"/>
      <c r="L756" s="57"/>
      <c r="M756" s="57"/>
      <c r="N756" s="57"/>
      <c r="O756" s="57"/>
      <c r="P756" s="57"/>
      <c r="Q756" s="57"/>
      <c r="R756" s="57"/>
      <c r="S756" s="57"/>
      <c r="T756" s="57"/>
      <c r="U756" s="57"/>
      <c r="V756" s="57"/>
      <c r="W756" s="57"/>
      <c r="X756" s="57"/>
      <c r="Y756" s="57"/>
    </row>
    <row r="757" spans="1:25" ht="16.5" customHeight="1" x14ac:dyDescent="0.2">
      <c r="A757" s="23"/>
      <c r="B757" s="23"/>
      <c r="C757" s="58"/>
      <c r="D757" s="58"/>
      <c r="E757" s="19"/>
      <c r="F757" s="8"/>
      <c r="G757" s="347"/>
      <c r="H757" s="347"/>
      <c r="I757" s="347"/>
      <c r="J757" s="8"/>
      <c r="K757" s="57"/>
      <c r="L757" s="57"/>
      <c r="M757" s="57"/>
      <c r="N757" s="57"/>
      <c r="O757" s="57"/>
      <c r="P757" s="57"/>
      <c r="Q757" s="57"/>
      <c r="R757" s="57"/>
      <c r="S757" s="57"/>
      <c r="T757" s="57"/>
      <c r="U757" s="57"/>
      <c r="V757" s="57"/>
      <c r="W757" s="57"/>
      <c r="X757" s="57"/>
      <c r="Y757" s="57"/>
    </row>
    <row r="758" spans="1:25" ht="16.5" customHeight="1" x14ac:dyDescent="0.2">
      <c r="A758" s="23"/>
      <c r="B758" s="23"/>
      <c r="C758" s="58"/>
      <c r="D758" s="58"/>
      <c r="E758" s="19"/>
      <c r="F758" s="8"/>
      <c r="G758" s="347"/>
      <c r="H758" s="347"/>
      <c r="I758" s="347"/>
      <c r="J758" s="8"/>
      <c r="K758" s="57"/>
      <c r="L758" s="57"/>
      <c r="M758" s="57"/>
      <c r="N758" s="57"/>
      <c r="O758" s="57"/>
      <c r="P758" s="57"/>
      <c r="Q758" s="57"/>
      <c r="R758" s="57"/>
      <c r="S758" s="57"/>
      <c r="T758" s="57"/>
      <c r="U758" s="57"/>
      <c r="V758" s="57"/>
      <c r="W758" s="57"/>
      <c r="X758" s="57"/>
      <c r="Y758" s="57"/>
    </row>
    <row r="759" spans="1:25" ht="16.5" customHeight="1" x14ac:dyDescent="0.2">
      <c r="A759" s="23"/>
      <c r="B759" s="23"/>
      <c r="C759" s="58"/>
      <c r="D759" s="58"/>
      <c r="E759" s="19"/>
      <c r="F759" s="8"/>
      <c r="G759" s="347"/>
      <c r="H759" s="347"/>
      <c r="I759" s="347"/>
      <c r="J759" s="8"/>
      <c r="K759" s="57"/>
      <c r="L759" s="57"/>
      <c r="M759" s="57"/>
      <c r="N759" s="57"/>
      <c r="O759" s="57"/>
      <c r="P759" s="57"/>
      <c r="Q759" s="57"/>
      <c r="R759" s="57"/>
      <c r="S759" s="57"/>
      <c r="T759" s="57"/>
      <c r="U759" s="57"/>
      <c r="V759" s="57"/>
      <c r="W759" s="57"/>
      <c r="X759" s="57"/>
      <c r="Y759" s="57"/>
    </row>
    <row r="760" spans="1:25" ht="16.5" customHeight="1" x14ac:dyDescent="0.2">
      <c r="A760" s="23"/>
      <c r="B760" s="23"/>
      <c r="C760" s="58"/>
      <c r="D760" s="58"/>
      <c r="E760" s="19"/>
      <c r="F760" s="8"/>
      <c r="G760" s="347"/>
      <c r="H760" s="347"/>
      <c r="I760" s="347"/>
      <c r="J760" s="8"/>
      <c r="K760" s="57"/>
      <c r="L760" s="57"/>
      <c r="M760" s="57"/>
      <c r="N760" s="57"/>
      <c r="O760" s="57"/>
      <c r="P760" s="57"/>
      <c r="Q760" s="57"/>
      <c r="R760" s="57"/>
      <c r="S760" s="57"/>
      <c r="T760" s="57"/>
      <c r="U760" s="57"/>
      <c r="V760" s="57"/>
      <c r="W760" s="57"/>
      <c r="X760" s="57"/>
      <c r="Y760" s="57"/>
    </row>
    <row r="761" spans="1:25" ht="16.5" customHeight="1" x14ac:dyDescent="0.2">
      <c r="A761" s="23"/>
      <c r="B761" s="23"/>
      <c r="C761" s="58"/>
      <c r="D761" s="58"/>
      <c r="E761" s="19"/>
      <c r="F761" s="8"/>
      <c r="G761" s="347"/>
      <c r="H761" s="347"/>
      <c r="I761" s="347"/>
      <c r="J761" s="8"/>
      <c r="K761" s="57"/>
      <c r="L761" s="57"/>
      <c r="M761" s="57"/>
      <c r="N761" s="57"/>
      <c r="O761" s="57"/>
      <c r="P761" s="57"/>
      <c r="Q761" s="57"/>
      <c r="R761" s="57"/>
      <c r="S761" s="57"/>
      <c r="T761" s="57"/>
      <c r="U761" s="57"/>
      <c r="V761" s="57"/>
      <c r="W761" s="57"/>
      <c r="X761" s="57"/>
      <c r="Y761" s="57"/>
    </row>
    <row r="762" spans="1:25" ht="16.5" customHeight="1" x14ac:dyDescent="0.2">
      <c r="A762" s="23"/>
      <c r="B762" s="23"/>
      <c r="C762" s="58"/>
      <c r="D762" s="58"/>
      <c r="E762" s="19"/>
      <c r="F762" s="8"/>
      <c r="G762" s="347"/>
      <c r="H762" s="347"/>
      <c r="I762" s="347"/>
      <c r="J762" s="8"/>
      <c r="K762" s="57"/>
      <c r="L762" s="57"/>
      <c r="M762" s="57"/>
      <c r="N762" s="57"/>
      <c r="O762" s="57"/>
      <c r="P762" s="57"/>
      <c r="Q762" s="57"/>
      <c r="R762" s="57"/>
      <c r="S762" s="57"/>
      <c r="T762" s="57"/>
      <c r="U762" s="57"/>
      <c r="V762" s="57"/>
      <c r="W762" s="57"/>
      <c r="X762" s="57"/>
      <c r="Y762" s="57"/>
    </row>
    <row r="763" spans="1:25" ht="16.5" customHeight="1" x14ac:dyDescent="0.2">
      <c r="A763" s="23"/>
      <c r="B763" s="23"/>
      <c r="C763" s="58"/>
      <c r="D763" s="58"/>
      <c r="E763" s="19"/>
      <c r="F763" s="8"/>
      <c r="G763" s="347"/>
      <c r="H763" s="347"/>
      <c r="I763" s="347"/>
      <c r="J763" s="8"/>
      <c r="K763" s="57"/>
      <c r="L763" s="57"/>
      <c r="M763" s="57"/>
      <c r="N763" s="57"/>
      <c r="O763" s="57"/>
      <c r="P763" s="57"/>
      <c r="Q763" s="57"/>
      <c r="R763" s="57"/>
      <c r="S763" s="57"/>
      <c r="T763" s="57"/>
      <c r="U763" s="57"/>
      <c r="V763" s="57"/>
      <c r="W763" s="57"/>
      <c r="X763" s="57"/>
      <c r="Y763" s="57"/>
    </row>
    <row r="764" spans="1:25" ht="16.5" customHeight="1" x14ac:dyDescent="0.2">
      <c r="A764" s="23"/>
      <c r="B764" s="23"/>
      <c r="C764" s="58"/>
      <c r="D764" s="58"/>
      <c r="E764" s="19"/>
      <c r="F764" s="8"/>
      <c r="G764" s="347"/>
      <c r="H764" s="347"/>
      <c r="I764" s="347"/>
      <c r="J764" s="8"/>
      <c r="K764" s="57"/>
      <c r="L764" s="57"/>
      <c r="M764" s="57"/>
      <c r="N764" s="57"/>
      <c r="O764" s="57"/>
      <c r="P764" s="57"/>
      <c r="Q764" s="57"/>
      <c r="R764" s="57"/>
      <c r="S764" s="57"/>
      <c r="T764" s="57"/>
      <c r="U764" s="57"/>
      <c r="V764" s="57"/>
      <c r="W764" s="57"/>
      <c r="X764" s="57"/>
      <c r="Y764" s="57"/>
    </row>
    <row r="765" spans="1:25" ht="16.5" customHeight="1" x14ac:dyDescent="0.2">
      <c r="A765" s="23"/>
      <c r="B765" s="23"/>
      <c r="C765" s="58"/>
      <c r="D765" s="58"/>
      <c r="E765" s="19"/>
      <c r="F765" s="8"/>
      <c r="G765" s="347"/>
      <c r="H765" s="347"/>
      <c r="I765" s="347"/>
      <c r="J765" s="8"/>
      <c r="K765" s="57"/>
      <c r="L765" s="57"/>
      <c r="M765" s="57"/>
      <c r="N765" s="57"/>
      <c r="O765" s="57"/>
      <c r="P765" s="57"/>
      <c r="Q765" s="57"/>
      <c r="R765" s="57"/>
      <c r="S765" s="57"/>
      <c r="T765" s="57"/>
      <c r="U765" s="57"/>
      <c r="V765" s="57"/>
      <c r="W765" s="57"/>
      <c r="X765" s="57"/>
      <c r="Y765" s="57"/>
    </row>
    <row r="766" spans="1:25" ht="16.5" customHeight="1" x14ac:dyDescent="0.2">
      <c r="A766" s="23"/>
      <c r="B766" s="23"/>
      <c r="C766" s="58"/>
      <c r="D766" s="58"/>
      <c r="E766" s="19"/>
      <c r="F766" s="8"/>
      <c r="G766" s="347"/>
      <c r="H766" s="347"/>
      <c r="I766" s="347"/>
      <c r="J766" s="8"/>
      <c r="K766" s="57"/>
      <c r="L766" s="57"/>
      <c r="M766" s="57"/>
      <c r="N766" s="57"/>
      <c r="O766" s="57"/>
      <c r="P766" s="57"/>
      <c r="Q766" s="57"/>
      <c r="R766" s="57"/>
      <c r="S766" s="57"/>
      <c r="T766" s="57"/>
      <c r="U766" s="57"/>
      <c r="V766" s="57"/>
      <c r="W766" s="57"/>
      <c r="X766" s="57"/>
      <c r="Y766" s="57"/>
    </row>
    <row r="767" spans="1:25" ht="16.5" customHeight="1" x14ac:dyDescent="0.2">
      <c r="A767" s="23"/>
      <c r="B767" s="23"/>
      <c r="C767" s="58"/>
      <c r="D767" s="58"/>
      <c r="E767" s="19"/>
      <c r="F767" s="8"/>
      <c r="G767" s="347"/>
      <c r="H767" s="347"/>
      <c r="I767" s="347"/>
      <c r="J767" s="8"/>
      <c r="K767" s="57"/>
      <c r="L767" s="57"/>
      <c r="M767" s="57"/>
      <c r="N767" s="57"/>
      <c r="O767" s="57"/>
      <c r="P767" s="57"/>
      <c r="Q767" s="57"/>
      <c r="R767" s="57"/>
      <c r="S767" s="57"/>
      <c r="T767" s="57"/>
      <c r="U767" s="57"/>
      <c r="V767" s="57"/>
      <c r="W767" s="57"/>
      <c r="X767" s="57"/>
      <c r="Y767" s="57"/>
    </row>
    <row r="768" spans="1:25" ht="16.5" customHeight="1" x14ac:dyDescent="0.2">
      <c r="A768" s="23"/>
      <c r="B768" s="23"/>
      <c r="C768" s="58"/>
      <c r="D768" s="58"/>
      <c r="E768" s="19"/>
      <c r="F768" s="8"/>
      <c r="G768" s="347"/>
      <c r="H768" s="347"/>
      <c r="I768" s="347"/>
      <c r="J768" s="8"/>
      <c r="K768" s="57"/>
      <c r="L768" s="57"/>
      <c r="M768" s="57"/>
      <c r="N768" s="57"/>
      <c r="O768" s="57"/>
      <c r="P768" s="57"/>
      <c r="Q768" s="57"/>
      <c r="R768" s="57"/>
      <c r="S768" s="57"/>
      <c r="T768" s="57"/>
      <c r="U768" s="57"/>
      <c r="V768" s="57"/>
      <c r="W768" s="57"/>
      <c r="X768" s="57"/>
      <c r="Y768" s="57"/>
    </row>
    <row r="769" spans="1:25" ht="16.5" customHeight="1" x14ac:dyDescent="0.2">
      <c r="A769" s="23"/>
      <c r="B769" s="23"/>
      <c r="C769" s="58"/>
      <c r="D769" s="58"/>
      <c r="E769" s="19"/>
      <c r="F769" s="8"/>
      <c r="G769" s="347"/>
      <c r="H769" s="347"/>
      <c r="I769" s="347"/>
      <c r="J769" s="8"/>
      <c r="K769" s="57"/>
      <c r="L769" s="57"/>
      <c r="M769" s="57"/>
      <c r="N769" s="57"/>
      <c r="O769" s="57"/>
      <c r="P769" s="57"/>
      <c r="Q769" s="57"/>
      <c r="R769" s="57"/>
      <c r="S769" s="57"/>
      <c r="T769" s="57"/>
      <c r="U769" s="57"/>
      <c r="V769" s="57"/>
      <c r="W769" s="57"/>
      <c r="X769" s="57"/>
      <c r="Y769" s="57"/>
    </row>
    <row r="770" spans="1:25" ht="16.5" customHeight="1" x14ac:dyDescent="0.2">
      <c r="A770" s="23"/>
      <c r="B770" s="23"/>
      <c r="C770" s="58"/>
      <c r="D770" s="58"/>
      <c r="E770" s="19"/>
      <c r="F770" s="8"/>
      <c r="G770" s="347"/>
      <c r="H770" s="347"/>
      <c r="I770" s="347"/>
      <c r="J770" s="8"/>
      <c r="K770" s="57"/>
      <c r="L770" s="57"/>
      <c r="M770" s="57"/>
      <c r="N770" s="57"/>
      <c r="O770" s="57"/>
      <c r="P770" s="57"/>
      <c r="Q770" s="57"/>
      <c r="R770" s="57"/>
      <c r="S770" s="57"/>
      <c r="T770" s="57"/>
      <c r="U770" s="57"/>
      <c r="V770" s="57"/>
      <c r="W770" s="57"/>
      <c r="X770" s="57"/>
      <c r="Y770" s="57"/>
    </row>
    <row r="771" spans="1:25" ht="16.5" customHeight="1" x14ac:dyDescent="0.2">
      <c r="A771" s="23"/>
      <c r="B771" s="23"/>
      <c r="C771" s="58"/>
      <c r="D771" s="58"/>
      <c r="E771" s="19"/>
      <c r="F771" s="8"/>
      <c r="G771" s="347"/>
      <c r="H771" s="347"/>
      <c r="I771" s="347"/>
      <c r="J771" s="8"/>
      <c r="K771" s="57"/>
      <c r="L771" s="57"/>
      <c r="M771" s="57"/>
      <c r="N771" s="57"/>
      <c r="O771" s="57"/>
      <c r="P771" s="57"/>
      <c r="Q771" s="57"/>
      <c r="R771" s="57"/>
      <c r="S771" s="57"/>
      <c r="T771" s="57"/>
      <c r="U771" s="57"/>
      <c r="V771" s="57"/>
      <c r="W771" s="57"/>
      <c r="X771" s="57"/>
      <c r="Y771" s="57"/>
    </row>
    <row r="772" spans="1:25" ht="16.5" customHeight="1" x14ac:dyDescent="0.2">
      <c r="A772" s="23"/>
      <c r="B772" s="23"/>
      <c r="C772" s="58"/>
      <c r="D772" s="58"/>
      <c r="E772" s="19"/>
      <c r="F772" s="8"/>
      <c r="G772" s="347"/>
      <c r="H772" s="347"/>
      <c r="I772" s="347"/>
      <c r="J772" s="8"/>
      <c r="K772" s="57"/>
      <c r="L772" s="57"/>
      <c r="M772" s="57"/>
      <c r="N772" s="57"/>
      <c r="O772" s="57"/>
      <c r="P772" s="57"/>
      <c r="Q772" s="57"/>
      <c r="R772" s="57"/>
      <c r="S772" s="57"/>
      <c r="T772" s="57"/>
      <c r="U772" s="57"/>
      <c r="V772" s="57"/>
      <c r="W772" s="57"/>
      <c r="X772" s="57"/>
      <c r="Y772" s="57"/>
    </row>
    <row r="773" spans="1:25" ht="16.5" customHeight="1" x14ac:dyDescent="0.2">
      <c r="A773" s="23"/>
      <c r="B773" s="23"/>
      <c r="C773" s="58"/>
      <c r="D773" s="58"/>
      <c r="E773" s="19"/>
      <c r="F773" s="8"/>
      <c r="G773" s="347"/>
      <c r="H773" s="347"/>
      <c r="I773" s="347"/>
      <c r="J773" s="8"/>
      <c r="K773" s="57"/>
      <c r="L773" s="57"/>
      <c r="M773" s="57"/>
      <c r="N773" s="57"/>
      <c r="O773" s="57"/>
      <c r="P773" s="57"/>
      <c r="Q773" s="57"/>
      <c r="R773" s="57"/>
      <c r="S773" s="57"/>
      <c r="T773" s="57"/>
      <c r="U773" s="57"/>
      <c r="V773" s="57"/>
      <c r="W773" s="57"/>
      <c r="X773" s="57"/>
      <c r="Y773" s="57"/>
    </row>
    <row r="774" spans="1:25" ht="16.5" customHeight="1" x14ac:dyDescent="0.2">
      <c r="A774" s="23"/>
      <c r="B774" s="23"/>
      <c r="C774" s="58"/>
      <c r="D774" s="58"/>
      <c r="E774" s="19"/>
      <c r="F774" s="8"/>
      <c r="G774" s="347"/>
      <c r="H774" s="347"/>
      <c r="I774" s="347"/>
      <c r="J774" s="8"/>
      <c r="K774" s="57"/>
      <c r="L774" s="57"/>
      <c r="M774" s="57"/>
      <c r="N774" s="57"/>
      <c r="O774" s="57"/>
      <c r="P774" s="57"/>
      <c r="Q774" s="57"/>
      <c r="R774" s="57"/>
      <c r="S774" s="57"/>
      <c r="T774" s="57"/>
      <c r="U774" s="57"/>
      <c r="V774" s="57"/>
      <c r="W774" s="57"/>
      <c r="X774" s="57"/>
      <c r="Y774" s="57"/>
    </row>
    <row r="775" spans="1:25" ht="16.5" customHeight="1" x14ac:dyDescent="0.2">
      <c r="A775" s="23"/>
      <c r="B775" s="23"/>
      <c r="C775" s="58"/>
      <c r="D775" s="58"/>
      <c r="E775" s="19"/>
      <c r="F775" s="8"/>
      <c r="G775" s="347"/>
      <c r="H775" s="347"/>
      <c r="I775" s="347"/>
      <c r="J775" s="8"/>
      <c r="K775" s="57"/>
      <c r="L775" s="57"/>
      <c r="M775" s="57"/>
      <c r="N775" s="57"/>
      <c r="O775" s="57"/>
      <c r="P775" s="57"/>
      <c r="Q775" s="57"/>
      <c r="R775" s="57"/>
      <c r="S775" s="57"/>
      <c r="T775" s="57"/>
      <c r="U775" s="57"/>
      <c r="V775" s="57"/>
      <c r="W775" s="57"/>
      <c r="X775" s="57"/>
      <c r="Y775" s="57"/>
    </row>
    <row r="776" spans="1:25" ht="16.5" customHeight="1" x14ac:dyDescent="0.2">
      <c r="A776" s="23"/>
      <c r="B776" s="23"/>
      <c r="C776" s="58"/>
      <c r="D776" s="58"/>
      <c r="E776" s="19"/>
      <c r="F776" s="8"/>
      <c r="G776" s="347"/>
      <c r="H776" s="347"/>
      <c r="I776" s="347"/>
      <c r="J776" s="8"/>
      <c r="K776" s="57"/>
      <c r="L776" s="57"/>
      <c r="M776" s="57"/>
      <c r="N776" s="57"/>
      <c r="O776" s="57"/>
      <c r="P776" s="57"/>
      <c r="Q776" s="57"/>
      <c r="R776" s="57"/>
      <c r="S776" s="57"/>
      <c r="T776" s="57"/>
      <c r="U776" s="57"/>
      <c r="V776" s="57"/>
      <c r="W776" s="57"/>
      <c r="X776" s="57"/>
      <c r="Y776" s="57"/>
    </row>
    <row r="777" spans="1:25" ht="16.5" customHeight="1" x14ac:dyDescent="0.2">
      <c r="A777" s="23"/>
      <c r="B777" s="23"/>
      <c r="C777" s="58"/>
      <c r="D777" s="58"/>
      <c r="E777" s="19"/>
      <c r="F777" s="8"/>
      <c r="G777" s="347"/>
      <c r="H777" s="347"/>
      <c r="I777" s="347"/>
      <c r="J777" s="8"/>
      <c r="K777" s="57"/>
      <c r="L777" s="57"/>
      <c r="M777" s="57"/>
      <c r="N777" s="57"/>
      <c r="O777" s="57"/>
      <c r="P777" s="57"/>
      <c r="Q777" s="57"/>
      <c r="R777" s="57"/>
      <c r="S777" s="57"/>
      <c r="T777" s="57"/>
      <c r="U777" s="57"/>
      <c r="V777" s="57"/>
      <c r="W777" s="57"/>
      <c r="X777" s="57"/>
      <c r="Y777" s="57"/>
    </row>
    <row r="778" spans="1:25" ht="16.5" customHeight="1" x14ac:dyDescent="0.2">
      <c r="A778" s="23"/>
      <c r="B778" s="23"/>
      <c r="C778" s="58"/>
      <c r="D778" s="58"/>
      <c r="E778" s="19"/>
      <c r="F778" s="8"/>
      <c r="G778" s="347"/>
      <c r="H778" s="347"/>
      <c r="I778" s="347"/>
      <c r="J778" s="8"/>
      <c r="K778" s="57"/>
      <c r="L778" s="57"/>
      <c r="M778" s="57"/>
      <c r="N778" s="57"/>
      <c r="O778" s="57"/>
      <c r="P778" s="57"/>
      <c r="Q778" s="57"/>
      <c r="R778" s="57"/>
      <c r="S778" s="57"/>
      <c r="T778" s="57"/>
      <c r="U778" s="57"/>
      <c r="V778" s="57"/>
      <c r="W778" s="57"/>
      <c r="X778" s="57"/>
      <c r="Y778" s="57"/>
    </row>
    <row r="779" spans="1:25" ht="16.5" customHeight="1" x14ac:dyDescent="0.2">
      <c r="A779" s="23"/>
      <c r="B779" s="23"/>
      <c r="C779" s="58"/>
      <c r="D779" s="58"/>
      <c r="E779" s="19"/>
      <c r="F779" s="8"/>
      <c r="G779" s="347"/>
      <c r="H779" s="347"/>
      <c r="I779" s="347"/>
      <c r="J779" s="8"/>
      <c r="K779" s="57"/>
      <c r="L779" s="57"/>
      <c r="M779" s="57"/>
      <c r="N779" s="57"/>
      <c r="O779" s="57"/>
      <c r="P779" s="57"/>
      <c r="Q779" s="57"/>
      <c r="R779" s="57"/>
      <c r="S779" s="57"/>
      <c r="T779" s="57"/>
      <c r="U779" s="57"/>
      <c r="V779" s="57"/>
      <c r="W779" s="57"/>
      <c r="X779" s="57"/>
      <c r="Y779" s="57"/>
    </row>
    <row r="780" spans="1:25" ht="16.5" customHeight="1" x14ac:dyDescent="0.2">
      <c r="A780" s="23"/>
      <c r="B780" s="23"/>
      <c r="C780" s="58"/>
      <c r="D780" s="58"/>
      <c r="E780" s="19"/>
      <c r="F780" s="8"/>
      <c r="G780" s="347"/>
      <c r="H780" s="347"/>
      <c r="I780" s="347"/>
      <c r="J780" s="8"/>
      <c r="K780" s="57"/>
      <c r="L780" s="57"/>
      <c r="M780" s="57"/>
      <c r="N780" s="57"/>
      <c r="O780" s="57"/>
      <c r="P780" s="57"/>
      <c r="Q780" s="57"/>
      <c r="R780" s="57"/>
      <c r="S780" s="57"/>
      <c r="T780" s="57"/>
      <c r="U780" s="57"/>
      <c r="V780" s="57"/>
      <c r="W780" s="57"/>
      <c r="X780" s="57"/>
      <c r="Y780" s="57"/>
    </row>
    <row r="781" spans="1:25" ht="16.5" customHeight="1" x14ac:dyDescent="0.2">
      <c r="A781" s="23"/>
      <c r="B781" s="23"/>
      <c r="C781" s="58"/>
      <c r="D781" s="58"/>
      <c r="E781" s="19"/>
      <c r="F781" s="8"/>
      <c r="G781" s="347"/>
      <c r="H781" s="347"/>
      <c r="I781" s="347"/>
      <c r="J781" s="8"/>
      <c r="K781" s="57"/>
      <c r="L781" s="57"/>
      <c r="M781" s="57"/>
      <c r="N781" s="57"/>
      <c r="O781" s="57"/>
      <c r="P781" s="57"/>
      <c r="Q781" s="57"/>
      <c r="R781" s="57"/>
      <c r="S781" s="57"/>
      <c r="T781" s="57"/>
      <c r="U781" s="57"/>
      <c r="V781" s="57"/>
      <c r="W781" s="57"/>
      <c r="X781" s="57"/>
      <c r="Y781" s="57"/>
    </row>
    <row r="782" spans="1:25" ht="16.5" customHeight="1" x14ac:dyDescent="0.2">
      <c r="A782" s="23"/>
      <c r="B782" s="23"/>
      <c r="C782" s="58"/>
      <c r="D782" s="58"/>
      <c r="E782" s="19"/>
      <c r="F782" s="8"/>
      <c r="G782" s="347"/>
      <c r="H782" s="347"/>
      <c r="I782" s="347"/>
      <c r="J782" s="8"/>
      <c r="K782" s="57"/>
      <c r="L782" s="57"/>
      <c r="M782" s="57"/>
      <c r="N782" s="57"/>
      <c r="O782" s="57"/>
      <c r="P782" s="57"/>
      <c r="Q782" s="57"/>
      <c r="R782" s="57"/>
      <c r="S782" s="57"/>
      <c r="T782" s="57"/>
      <c r="U782" s="57"/>
      <c r="V782" s="57"/>
      <c r="W782" s="57"/>
      <c r="X782" s="57"/>
      <c r="Y782" s="57"/>
    </row>
    <row r="783" spans="1:25" ht="16.5" customHeight="1" x14ac:dyDescent="0.2">
      <c r="A783" s="23"/>
      <c r="B783" s="23"/>
      <c r="C783" s="58"/>
      <c r="D783" s="58"/>
      <c r="E783" s="19"/>
      <c r="F783" s="8"/>
      <c r="G783" s="347"/>
      <c r="H783" s="347"/>
      <c r="I783" s="347"/>
      <c r="J783" s="8"/>
      <c r="K783" s="57"/>
      <c r="L783" s="57"/>
      <c r="M783" s="57"/>
      <c r="N783" s="57"/>
      <c r="O783" s="57"/>
      <c r="P783" s="57"/>
      <c r="Q783" s="57"/>
      <c r="R783" s="57"/>
      <c r="S783" s="57"/>
      <c r="T783" s="57"/>
      <c r="U783" s="57"/>
      <c r="V783" s="57"/>
      <c r="W783" s="57"/>
      <c r="X783" s="57"/>
      <c r="Y783" s="57"/>
    </row>
    <row r="784" spans="1:25" ht="16.5" customHeight="1" x14ac:dyDescent="0.2">
      <c r="A784" s="23"/>
      <c r="B784" s="23"/>
      <c r="C784" s="58"/>
      <c r="D784" s="58"/>
      <c r="E784" s="19"/>
      <c r="F784" s="8"/>
      <c r="G784" s="347"/>
      <c r="H784" s="347"/>
      <c r="I784" s="347"/>
      <c r="J784" s="8"/>
      <c r="K784" s="57"/>
      <c r="L784" s="57"/>
      <c r="M784" s="57"/>
      <c r="N784" s="57"/>
      <c r="O784" s="57"/>
      <c r="P784" s="57"/>
      <c r="Q784" s="57"/>
      <c r="R784" s="57"/>
      <c r="S784" s="57"/>
      <c r="T784" s="57"/>
      <c r="U784" s="57"/>
      <c r="V784" s="57"/>
      <c r="W784" s="57"/>
      <c r="X784" s="57"/>
      <c r="Y784" s="57"/>
    </row>
    <row r="785" spans="1:25" ht="16.5" customHeight="1" x14ac:dyDescent="0.2">
      <c r="A785" s="23"/>
      <c r="B785" s="23"/>
      <c r="C785" s="58"/>
      <c r="D785" s="58"/>
      <c r="E785" s="19"/>
      <c r="F785" s="8"/>
      <c r="G785" s="347"/>
      <c r="H785" s="347"/>
      <c r="I785" s="347"/>
      <c r="J785" s="8"/>
      <c r="K785" s="57"/>
      <c r="L785" s="57"/>
      <c r="M785" s="57"/>
      <c r="N785" s="57"/>
      <c r="O785" s="57"/>
      <c r="P785" s="57"/>
      <c r="Q785" s="57"/>
      <c r="R785" s="57"/>
      <c r="S785" s="57"/>
      <c r="T785" s="57"/>
      <c r="U785" s="57"/>
      <c r="V785" s="57"/>
      <c r="W785" s="57"/>
      <c r="X785" s="57"/>
      <c r="Y785" s="57"/>
    </row>
    <row r="786" spans="1:25" ht="16.5" customHeight="1" x14ac:dyDescent="0.2">
      <c r="A786" s="23"/>
      <c r="B786" s="23"/>
      <c r="C786" s="58"/>
      <c r="D786" s="58"/>
      <c r="E786" s="19"/>
      <c r="F786" s="8"/>
      <c r="G786" s="347"/>
      <c r="H786" s="347"/>
      <c r="I786" s="347"/>
      <c r="J786" s="8"/>
      <c r="K786" s="57"/>
      <c r="L786" s="57"/>
      <c r="M786" s="57"/>
      <c r="N786" s="57"/>
      <c r="O786" s="57"/>
      <c r="P786" s="57"/>
      <c r="Q786" s="57"/>
      <c r="R786" s="57"/>
      <c r="S786" s="57"/>
      <c r="T786" s="57"/>
      <c r="U786" s="57"/>
      <c r="V786" s="57"/>
      <c r="W786" s="57"/>
      <c r="X786" s="57"/>
      <c r="Y786" s="57"/>
    </row>
    <row r="787" spans="1:25" ht="16.5" customHeight="1" x14ac:dyDescent="0.2">
      <c r="A787" s="23"/>
      <c r="B787" s="23"/>
      <c r="C787" s="58"/>
      <c r="D787" s="58"/>
      <c r="E787" s="19"/>
      <c r="F787" s="8"/>
      <c r="G787" s="347"/>
      <c r="H787" s="347"/>
      <c r="I787" s="347"/>
      <c r="J787" s="8"/>
      <c r="K787" s="57"/>
      <c r="L787" s="57"/>
      <c r="M787" s="57"/>
      <c r="N787" s="57"/>
      <c r="O787" s="57"/>
      <c r="P787" s="57"/>
      <c r="Q787" s="57"/>
      <c r="R787" s="57"/>
      <c r="S787" s="57"/>
      <c r="T787" s="57"/>
      <c r="U787" s="57"/>
      <c r="V787" s="57"/>
      <c r="W787" s="57"/>
      <c r="X787" s="57"/>
      <c r="Y787" s="57"/>
    </row>
    <row r="788" spans="1:25" ht="16.5" customHeight="1" x14ac:dyDescent="0.2">
      <c r="A788" s="23"/>
      <c r="B788" s="23"/>
      <c r="C788" s="58"/>
      <c r="D788" s="58"/>
      <c r="E788" s="19"/>
      <c r="F788" s="8"/>
      <c r="G788" s="347"/>
      <c r="H788" s="347"/>
      <c r="I788" s="347"/>
      <c r="J788" s="8"/>
      <c r="K788" s="57"/>
      <c r="L788" s="57"/>
      <c r="M788" s="57"/>
      <c r="N788" s="57"/>
      <c r="O788" s="57"/>
      <c r="P788" s="57"/>
      <c r="Q788" s="57"/>
      <c r="R788" s="57"/>
      <c r="S788" s="57"/>
      <c r="T788" s="57"/>
      <c r="U788" s="57"/>
      <c r="V788" s="57"/>
      <c r="W788" s="57"/>
      <c r="X788" s="57"/>
      <c r="Y788" s="57"/>
    </row>
    <row r="789" spans="1:25" ht="16.5" customHeight="1" x14ac:dyDescent="0.2">
      <c r="A789" s="23"/>
      <c r="B789" s="23"/>
      <c r="C789" s="58"/>
      <c r="D789" s="58"/>
      <c r="E789" s="19"/>
      <c r="F789" s="8"/>
      <c r="G789" s="347"/>
      <c r="H789" s="347"/>
      <c r="I789" s="347"/>
      <c r="J789" s="8"/>
      <c r="K789" s="57"/>
      <c r="L789" s="57"/>
      <c r="M789" s="57"/>
      <c r="N789" s="57"/>
      <c r="O789" s="57"/>
      <c r="P789" s="57"/>
      <c r="Q789" s="57"/>
      <c r="R789" s="57"/>
      <c r="S789" s="57"/>
      <c r="T789" s="57"/>
      <c r="U789" s="57"/>
      <c r="V789" s="57"/>
      <c r="W789" s="57"/>
      <c r="X789" s="57"/>
      <c r="Y789" s="57"/>
    </row>
    <row r="790" spans="1:25" ht="16.5" customHeight="1" x14ac:dyDescent="0.2">
      <c r="A790" s="23"/>
      <c r="B790" s="23"/>
      <c r="C790" s="58"/>
      <c r="D790" s="58"/>
      <c r="E790" s="19"/>
      <c r="F790" s="8"/>
      <c r="G790" s="347"/>
      <c r="H790" s="347"/>
      <c r="I790" s="347"/>
      <c r="J790" s="8"/>
      <c r="K790" s="57"/>
      <c r="L790" s="57"/>
      <c r="M790" s="57"/>
      <c r="N790" s="57"/>
      <c r="O790" s="57"/>
      <c r="P790" s="57"/>
      <c r="Q790" s="57"/>
      <c r="R790" s="57"/>
      <c r="S790" s="57"/>
      <c r="T790" s="57"/>
      <c r="U790" s="57"/>
      <c r="V790" s="57"/>
      <c r="W790" s="57"/>
      <c r="X790" s="57"/>
      <c r="Y790" s="57"/>
    </row>
    <row r="791" spans="1:25" ht="16.5" customHeight="1" x14ac:dyDescent="0.2">
      <c r="A791" s="23"/>
      <c r="B791" s="23"/>
      <c r="C791" s="58"/>
      <c r="D791" s="58"/>
      <c r="E791" s="19"/>
      <c r="F791" s="8"/>
      <c r="G791" s="347"/>
      <c r="H791" s="347"/>
      <c r="I791" s="347"/>
      <c r="J791" s="8"/>
      <c r="K791" s="57"/>
      <c r="L791" s="57"/>
      <c r="M791" s="57"/>
      <c r="N791" s="57"/>
      <c r="O791" s="57"/>
      <c r="P791" s="57"/>
      <c r="Q791" s="57"/>
      <c r="R791" s="57"/>
      <c r="S791" s="57"/>
      <c r="T791" s="57"/>
      <c r="U791" s="57"/>
      <c r="V791" s="57"/>
      <c r="W791" s="57"/>
      <c r="X791" s="57"/>
      <c r="Y791" s="57"/>
    </row>
    <row r="792" spans="1:25" ht="16.5" customHeight="1" x14ac:dyDescent="0.2">
      <c r="A792" s="23"/>
      <c r="B792" s="23"/>
      <c r="C792" s="58"/>
      <c r="D792" s="58"/>
      <c r="E792" s="19"/>
      <c r="F792" s="8"/>
      <c r="G792" s="347"/>
      <c r="H792" s="347"/>
      <c r="I792" s="347"/>
      <c r="J792" s="8"/>
      <c r="K792" s="57"/>
      <c r="L792" s="57"/>
      <c r="M792" s="57"/>
      <c r="N792" s="57"/>
      <c r="O792" s="57"/>
      <c r="P792" s="57"/>
      <c r="Q792" s="57"/>
      <c r="R792" s="57"/>
      <c r="S792" s="57"/>
      <c r="T792" s="57"/>
      <c r="U792" s="57"/>
      <c r="V792" s="57"/>
      <c r="W792" s="57"/>
      <c r="X792" s="57"/>
      <c r="Y792" s="57"/>
    </row>
    <row r="793" spans="1:25" ht="16.5" customHeight="1" x14ac:dyDescent="0.2">
      <c r="A793" s="23"/>
      <c r="B793" s="23"/>
      <c r="C793" s="58"/>
      <c r="D793" s="58"/>
      <c r="E793" s="19"/>
      <c r="F793" s="8"/>
      <c r="G793" s="347"/>
      <c r="H793" s="347"/>
      <c r="I793" s="347"/>
      <c r="J793" s="8"/>
      <c r="K793" s="57"/>
      <c r="L793" s="57"/>
      <c r="M793" s="57"/>
      <c r="N793" s="57"/>
      <c r="O793" s="57"/>
      <c r="P793" s="57"/>
      <c r="Q793" s="57"/>
      <c r="R793" s="57"/>
      <c r="S793" s="57"/>
      <c r="T793" s="57"/>
      <c r="U793" s="57"/>
      <c r="V793" s="57"/>
      <c r="W793" s="57"/>
      <c r="X793" s="57"/>
      <c r="Y793" s="57"/>
    </row>
    <row r="794" spans="1:25" ht="16.5" customHeight="1" x14ac:dyDescent="0.2">
      <c r="A794" s="23"/>
      <c r="B794" s="23"/>
      <c r="C794" s="58"/>
      <c r="D794" s="58"/>
      <c r="E794" s="19"/>
      <c r="F794" s="8"/>
      <c r="G794" s="347"/>
      <c r="H794" s="347"/>
      <c r="I794" s="347"/>
      <c r="J794" s="8"/>
      <c r="K794" s="57"/>
      <c r="L794" s="57"/>
      <c r="M794" s="57"/>
      <c r="N794" s="57"/>
      <c r="O794" s="57"/>
      <c r="P794" s="57"/>
      <c r="Q794" s="57"/>
      <c r="R794" s="57"/>
      <c r="S794" s="57"/>
      <c r="T794" s="57"/>
      <c r="U794" s="57"/>
      <c r="V794" s="57"/>
      <c r="W794" s="57"/>
      <c r="X794" s="57"/>
      <c r="Y794" s="57"/>
    </row>
    <row r="795" spans="1:25" ht="16.5" customHeight="1" x14ac:dyDescent="0.2">
      <c r="A795" s="23"/>
      <c r="B795" s="23"/>
      <c r="C795" s="58"/>
      <c r="D795" s="58"/>
      <c r="E795" s="19"/>
      <c r="F795" s="8"/>
      <c r="G795" s="347"/>
      <c r="H795" s="347"/>
      <c r="I795" s="347"/>
      <c r="J795" s="8"/>
      <c r="K795" s="57"/>
      <c r="L795" s="57"/>
      <c r="M795" s="57"/>
      <c r="N795" s="57"/>
      <c r="O795" s="57"/>
      <c r="P795" s="57"/>
      <c r="Q795" s="57"/>
      <c r="R795" s="57"/>
      <c r="S795" s="57"/>
      <c r="T795" s="57"/>
      <c r="U795" s="57"/>
      <c r="V795" s="57"/>
      <c r="W795" s="57"/>
      <c r="X795" s="57"/>
      <c r="Y795" s="57"/>
    </row>
    <row r="796" spans="1:25" ht="16.5" customHeight="1" x14ac:dyDescent="0.2">
      <c r="A796" s="23"/>
      <c r="B796" s="23"/>
      <c r="C796" s="58"/>
      <c r="D796" s="58"/>
      <c r="E796" s="19"/>
      <c r="F796" s="8"/>
      <c r="G796" s="347"/>
      <c r="H796" s="347"/>
      <c r="I796" s="347"/>
      <c r="J796" s="8"/>
      <c r="K796" s="57"/>
      <c r="L796" s="57"/>
      <c r="M796" s="57"/>
      <c r="N796" s="57"/>
      <c r="O796" s="57"/>
      <c r="P796" s="57"/>
      <c r="Q796" s="57"/>
      <c r="R796" s="57"/>
      <c r="S796" s="57"/>
      <c r="T796" s="57"/>
      <c r="U796" s="57"/>
      <c r="V796" s="57"/>
      <c r="W796" s="57"/>
      <c r="X796" s="57"/>
      <c r="Y796" s="57"/>
    </row>
    <row r="797" spans="1:25" ht="16.5" customHeight="1" x14ac:dyDescent="0.2">
      <c r="A797" s="23"/>
      <c r="B797" s="23"/>
      <c r="C797" s="58"/>
      <c r="D797" s="58"/>
      <c r="E797" s="19"/>
      <c r="F797" s="8"/>
      <c r="G797" s="347"/>
      <c r="H797" s="347"/>
      <c r="I797" s="347"/>
      <c r="J797" s="8"/>
      <c r="K797" s="57"/>
      <c r="L797" s="57"/>
      <c r="M797" s="57"/>
      <c r="N797" s="57"/>
      <c r="O797" s="57"/>
      <c r="P797" s="57"/>
      <c r="Q797" s="57"/>
      <c r="R797" s="57"/>
      <c r="S797" s="57"/>
      <c r="T797" s="57"/>
      <c r="U797" s="57"/>
      <c r="V797" s="57"/>
      <c r="W797" s="57"/>
      <c r="X797" s="57"/>
      <c r="Y797" s="57"/>
    </row>
    <row r="798" spans="1:25" ht="16.5" customHeight="1" x14ac:dyDescent="0.2">
      <c r="A798" s="23"/>
      <c r="B798" s="23"/>
      <c r="C798" s="58"/>
      <c r="D798" s="58"/>
      <c r="E798" s="19"/>
      <c r="F798" s="8"/>
      <c r="G798" s="347"/>
      <c r="H798" s="347"/>
      <c r="I798" s="347"/>
      <c r="J798" s="8"/>
      <c r="K798" s="57"/>
      <c r="L798" s="57"/>
      <c r="M798" s="57"/>
      <c r="N798" s="57"/>
      <c r="O798" s="57"/>
      <c r="P798" s="57"/>
      <c r="Q798" s="57"/>
      <c r="R798" s="57"/>
      <c r="S798" s="57"/>
      <c r="T798" s="57"/>
      <c r="U798" s="57"/>
      <c r="V798" s="57"/>
      <c r="W798" s="57"/>
      <c r="X798" s="57"/>
      <c r="Y798" s="57"/>
    </row>
    <row r="799" spans="1:25" ht="16.5" customHeight="1" x14ac:dyDescent="0.2">
      <c r="A799" s="23"/>
      <c r="B799" s="23"/>
      <c r="C799" s="58"/>
      <c r="D799" s="58"/>
      <c r="E799" s="19"/>
      <c r="F799" s="8"/>
      <c r="G799" s="347"/>
      <c r="H799" s="347"/>
      <c r="I799" s="347"/>
      <c r="J799" s="8"/>
      <c r="K799" s="57"/>
      <c r="L799" s="57"/>
      <c r="M799" s="57"/>
      <c r="N799" s="57"/>
      <c r="O799" s="57"/>
      <c r="P799" s="57"/>
      <c r="Q799" s="57"/>
      <c r="R799" s="57"/>
      <c r="S799" s="57"/>
      <c r="T799" s="57"/>
      <c r="U799" s="57"/>
      <c r="V799" s="57"/>
      <c r="W799" s="57"/>
      <c r="X799" s="57"/>
      <c r="Y799" s="57"/>
    </row>
    <row r="800" spans="1:25" ht="16.5" customHeight="1" x14ac:dyDescent="0.2">
      <c r="A800" s="23"/>
      <c r="B800" s="23"/>
      <c r="C800" s="58"/>
      <c r="D800" s="58"/>
      <c r="E800" s="19"/>
      <c r="F800" s="8"/>
      <c r="G800" s="347"/>
      <c r="H800" s="347"/>
      <c r="I800" s="347"/>
      <c r="J800" s="8"/>
      <c r="K800" s="57"/>
      <c r="L800" s="57"/>
      <c r="M800" s="57"/>
      <c r="N800" s="57"/>
      <c r="O800" s="57"/>
      <c r="P800" s="57"/>
      <c r="Q800" s="57"/>
      <c r="R800" s="57"/>
      <c r="S800" s="57"/>
      <c r="T800" s="57"/>
      <c r="U800" s="57"/>
      <c r="V800" s="57"/>
      <c r="W800" s="57"/>
      <c r="X800" s="57"/>
      <c r="Y800" s="57"/>
    </row>
    <row r="801" spans="1:25" ht="16.5" customHeight="1" x14ac:dyDescent="0.2">
      <c r="A801" s="23"/>
      <c r="B801" s="23"/>
      <c r="C801" s="58"/>
      <c r="D801" s="58"/>
      <c r="E801" s="19"/>
      <c r="F801" s="8"/>
      <c r="G801" s="347"/>
      <c r="H801" s="347"/>
      <c r="I801" s="347"/>
      <c r="J801" s="8"/>
      <c r="K801" s="57"/>
      <c r="L801" s="57"/>
      <c r="M801" s="57"/>
      <c r="N801" s="57"/>
      <c r="O801" s="57"/>
      <c r="P801" s="57"/>
      <c r="Q801" s="57"/>
      <c r="R801" s="57"/>
      <c r="S801" s="57"/>
      <c r="T801" s="57"/>
      <c r="U801" s="57"/>
      <c r="V801" s="57"/>
      <c r="W801" s="57"/>
      <c r="X801" s="57"/>
      <c r="Y801" s="57"/>
    </row>
    <row r="802" spans="1:25" ht="16.5" customHeight="1" x14ac:dyDescent="0.2">
      <c r="A802" s="23"/>
      <c r="B802" s="23"/>
      <c r="C802" s="58"/>
      <c r="D802" s="58"/>
      <c r="E802" s="19"/>
      <c r="F802" s="8"/>
      <c r="G802" s="347"/>
      <c r="H802" s="347"/>
      <c r="I802" s="347"/>
      <c r="J802" s="8"/>
      <c r="K802" s="57"/>
      <c r="L802" s="57"/>
      <c r="M802" s="57"/>
      <c r="N802" s="57"/>
      <c r="O802" s="57"/>
      <c r="P802" s="57"/>
      <c r="Q802" s="57"/>
      <c r="R802" s="57"/>
      <c r="S802" s="57"/>
      <c r="T802" s="57"/>
      <c r="U802" s="57"/>
      <c r="V802" s="57"/>
      <c r="W802" s="57"/>
      <c r="X802" s="57"/>
      <c r="Y802" s="57"/>
    </row>
    <row r="803" spans="1:25" ht="16.5" customHeight="1" x14ac:dyDescent="0.2">
      <c r="A803" s="23"/>
      <c r="B803" s="23"/>
      <c r="C803" s="58"/>
      <c r="D803" s="58"/>
      <c r="E803" s="19"/>
      <c r="F803" s="8"/>
      <c r="G803" s="347"/>
      <c r="H803" s="347"/>
      <c r="I803" s="347"/>
      <c r="J803" s="8"/>
      <c r="K803" s="57"/>
      <c r="L803" s="57"/>
      <c r="M803" s="57"/>
      <c r="N803" s="57"/>
      <c r="O803" s="57"/>
      <c r="P803" s="57"/>
      <c r="Q803" s="57"/>
      <c r="R803" s="57"/>
      <c r="S803" s="57"/>
      <c r="T803" s="57"/>
      <c r="U803" s="57"/>
      <c r="V803" s="57"/>
      <c r="W803" s="57"/>
      <c r="X803" s="57"/>
      <c r="Y803" s="57"/>
    </row>
    <row r="804" spans="1:25" ht="16.5" customHeight="1" x14ac:dyDescent="0.2">
      <c r="A804" s="23"/>
      <c r="B804" s="23"/>
      <c r="C804" s="58"/>
      <c r="D804" s="58"/>
      <c r="E804" s="19"/>
      <c r="F804" s="8"/>
      <c r="G804" s="347"/>
      <c r="H804" s="347"/>
      <c r="I804" s="347"/>
      <c r="J804" s="8"/>
      <c r="K804" s="57"/>
      <c r="L804" s="57"/>
      <c r="M804" s="57"/>
      <c r="N804" s="57"/>
      <c r="O804" s="57"/>
      <c r="P804" s="57"/>
      <c r="Q804" s="57"/>
      <c r="R804" s="57"/>
      <c r="S804" s="57"/>
      <c r="T804" s="57"/>
      <c r="U804" s="57"/>
      <c r="V804" s="57"/>
      <c r="W804" s="57"/>
      <c r="X804" s="57"/>
      <c r="Y804" s="57"/>
    </row>
    <row r="805" spans="1:25" ht="16.5" customHeight="1" x14ac:dyDescent="0.2">
      <c r="A805" s="23"/>
      <c r="B805" s="23"/>
      <c r="C805" s="58"/>
      <c r="D805" s="58"/>
      <c r="E805" s="19"/>
      <c r="F805" s="8"/>
      <c r="G805" s="347"/>
      <c r="H805" s="347"/>
      <c r="I805" s="347"/>
      <c r="J805" s="8"/>
      <c r="K805" s="57"/>
      <c r="L805" s="57"/>
      <c r="M805" s="57"/>
      <c r="N805" s="57"/>
      <c r="O805" s="57"/>
      <c r="P805" s="57"/>
      <c r="Q805" s="57"/>
      <c r="R805" s="57"/>
      <c r="S805" s="57"/>
      <c r="T805" s="57"/>
      <c r="U805" s="57"/>
      <c r="V805" s="57"/>
      <c r="W805" s="57"/>
      <c r="X805" s="57"/>
      <c r="Y805" s="57"/>
    </row>
    <row r="806" spans="1:25" ht="16.5" customHeight="1" x14ac:dyDescent="0.2">
      <c r="A806" s="23"/>
      <c r="B806" s="23"/>
      <c r="C806" s="58"/>
      <c r="D806" s="58"/>
      <c r="E806" s="19"/>
      <c r="F806" s="8"/>
      <c r="G806" s="347"/>
      <c r="H806" s="347"/>
      <c r="I806" s="347"/>
      <c r="J806" s="8"/>
      <c r="K806" s="57"/>
      <c r="L806" s="57"/>
      <c r="M806" s="57"/>
      <c r="N806" s="57"/>
      <c r="O806" s="57"/>
      <c r="P806" s="57"/>
      <c r="Q806" s="57"/>
      <c r="R806" s="57"/>
      <c r="S806" s="57"/>
      <c r="T806" s="57"/>
      <c r="U806" s="57"/>
      <c r="V806" s="57"/>
      <c r="W806" s="57"/>
      <c r="X806" s="57"/>
      <c r="Y806" s="57"/>
    </row>
    <row r="807" spans="1:25" ht="16.5" customHeight="1" x14ac:dyDescent="0.2">
      <c r="A807" s="23"/>
      <c r="B807" s="23"/>
      <c r="C807" s="58"/>
      <c r="D807" s="58"/>
      <c r="E807" s="19"/>
      <c r="F807" s="8"/>
      <c r="G807" s="347"/>
      <c r="H807" s="347"/>
      <c r="I807" s="347"/>
      <c r="J807" s="8"/>
      <c r="K807" s="57"/>
      <c r="L807" s="57"/>
      <c r="M807" s="57"/>
      <c r="N807" s="57"/>
      <c r="O807" s="57"/>
      <c r="P807" s="57"/>
      <c r="Q807" s="57"/>
      <c r="R807" s="57"/>
      <c r="S807" s="57"/>
      <c r="T807" s="57"/>
      <c r="U807" s="57"/>
      <c r="V807" s="57"/>
      <c r="W807" s="57"/>
      <c r="X807" s="57"/>
      <c r="Y807" s="57"/>
    </row>
    <row r="808" spans="1:25" ht="16.5" customHeight="1" x14ac:dyDescent="0.2">
      <c r="A808" s="23"/>
      <c r="B808" s="23"/>
      <c r="C808" s="58"/>
      <c r="D808" s="58"/>
      <c r="E808" s="19"/>
      <c r="F808" s="8"/>
      <c r="G808" s="347"/>
      <c r="H808" s="347"/>
      <c r="I808" s="347"/>
      <c r="J808" s="8"/>
      <c r="K808" s="57"/>
      <c r="L808" s="57"/>
      <c r="M808" s="57"/>
      <c r="N808" s="57"/>
      <c r="O808" s="57"/>
      <c r="P808" s="57"/>
      <c r="Q808" s="57"/>
      <c r="R808" s="57"/>
      <c r="S808" s="57"/>
      <c r="T808" s="57"/>
      <c r="U808" s="57"/>
      <c r="V808" s="57"/>
      <c r="W808" s="57"/>
      <c r="X808" s="57"/>
      <c r="Y808" s="57"/>
    </row>
    <row r="809" spans="1:25" ht="16.5" customHeight="1" x14ac:dyDescent="0.2">
      <c r="A809" s="23"/>
      <c r="B809" s="23"/>
      <c r="C809" s="58"/>
      <c r="D809" s="58"/>
      <c r="E809" s="19"/>
      <c r="F809" s="8"/>
      <c r="G809" s="347"/>
      <c r="H809" s="347"/>
      <c r="I809" s="347"/>
      <c r="J809" s="8"/>
      <c r="K809" s="57"/>
      <c r="L809" s="57"/>
      <c r="M809" s="57"/>
      <c r="N809" s="57"/>
      <c r="O809" s="57"/>
      <c r="P809" s="57"/>
      <c r="Q809" s="57"/>
      <c r="R809" s="57"/>
      <c r="S809" s="57"/>
      <c r="T809" s="57"/>
      <c r="U809" s="57"/>
      <c r="V809" s="57"/>
      <c r="W809" s="57"/>
      <c r="X809" s="57"/>
      <c r="Y809" s="57"/>
    </row>
    <row r="810" spans="1:25" ht="16.5" customHeight="1" x14ac:dyDescent="0.2">
      <c r="A810" s="23"/>
      <c r="B810" s="23"/>
      <c r="C810" s="58"/>
      <c r="D810" s="58"/>
      <c r="E810" s="19"/>
      <c r="F810" s="8"/>
      <c r="G810" s="347"/>
      <c r="H810" s="347"/>
      <c r="I810" s="347"/>
      <c r="J810" s="8"/>
      <c r="K810" s="57"/>
      <c r="L810" s="57"/>
      <c r="M810" s="57"/>
      <c r="N810" s="57"/>
      <c r="O810" s="57"/>
      <c r="P810" s="57"/>
      <c r="Q810" s="57"/>
      <c r="R810" s="57"/>
      <c r="S810" s="57"/>
      <c r="T810" s="57"/>
      <c r="U810" s="57"/>
      <c r="V810" s="57"/>
      <c r="W810" s="57"/>
      <c r="X810" s="57"/>
      <c r="Y810" s="57"/>
    </row>
    <row r="811" spans="1:25" ht="16.5" customHeight="1" x14ac:dyDescent="0.2">
      <c r="A811" s="23"/>
      <c r="B811" s="23"/>
      <c r="C811" s="58"/>
      <c r="D811" s="58"/>
      <c r="E811" s="19"/>
      <c r="F811" s="8"/>
      <c r="G811" s="347"/>
      <c r="H811" s="347"/>
      <c r="I811" s="347"/>
      <c r="J811" s="8"/>
      <c r="K811" s="57"/>
      <c r="L811" s="57"/>
      <c r="M811" s="57"/>
      <c r="N811" s="57"/>
      <c r="O811" s="57"/>
      <c r="P811" s="57"/>
      <c r="Q811" s="57"/>
      <c r="R811" s="57"/>
      <c r="S811" s="57"/>
      <c r="T811" s="57"/>
      <c r="U811" s="57"/>
      <c r="V811" s="57"/>
      <c r="W811" s="57"/>
      <c r="X811" s="57"/>
      <c r="Y811" s="57"/>
    </row>
    <row r="812" spans="1:25" ht="16.5" customHeight="1" x14ac:dyDescent="0.2">
      <c r="A812" s="23"/>
      <c r="B812" s="23"/>
      <c r="C812" s="58"/>
      <c r="D812" s="58"/>
      <c r="E812" s="19"/>
      <c r="F812" s="8"/>
      <c r="G812" s="347"/>
      <c r="H812" s="347"/>
      <c r="I812" s="347"/>
      <c r="J812" s="8"/>
      <c r="K812" s="57"/>
      <c r="L812" s="57"/>
      <c r="M812" s="57"/>
      <c r="N812" s="57"/>
      <c r="O812" s="57"/>
      <c r="P812" s="57"/>
      <c r="Q812" s="57"/>
      <c r="R812" s="57"/>
      <c r="S812" s="57"/>
      <c r="T812" s="57"/>
      <c r="U812" s="57"/>
      <c r="V812" s="57"/>
      <c r="W812" s="57"/>
      <c r="X812" s="57"/>
      <c r="Y812" s="57"/>
    </row>
    <row r="813" spans="1:25" ht="16.5" customHeight="1" x14ac:dyDescent="0.2">
      <c r="A813" s="23"/>
      <c r="B813" s="23"/>
      <c r="C813" s="58"/>
      <c r="D813" s="58"/>
      <c r="E813" s="19"/>
      <c r="F813" s="8"/>
      <c r="G813" s="347"/>
      <c r="H813" s="347"/>
      <c r="I813" s="347"/>
      <c r="J813" s="8"/>
      <c r="K813" s="57"/>
      <c r="L813" s="57"/>
      <c r="M813" s="57"/>
      <c r="N813" s="57"/>
      <c r="O813" s="57"/>
      <c r="P813" s="57"/>
      <c r="Q813" s="57"/>
      <c r="R813" s="57"/>
      <c r="S813" s="57"/>
      <c r="T813" s="57"/>
      <c r="U813" s="57"/>
      <c r="V813" s="57"/>
      <c r="W813" s="57"/>
      <c r="X813" s="57"/>
      <c r="Y813" s="57"/>
    </row>
    <row r="814" spans="1:25" ht="16.5" customHeight="1" x14ac:dyDescent="0.2">
      <c r="A814" s="23"/>
      <c r="B814" s="23"/>
      <c r="C814" s="58"/>
      <c r="D814" s="58"/>
      <c r="E814" s="19"/>
      <c r="F814" s="8"/>
      <c r="G814" s="347"/>
      <c r="H814" s="347"/>
      <c r="I814" s="347"/>
      <c r="J814" s="8"/>
      <c r="K814" s="57"/>
      <c r="L814" s="57"/>
      <c r="M814" s="57"/>
      <c r="N814" s="57"/>
      <c r="O814" s="57"/>
      <c r="P814" s="57"/>
      <c r="Q814" s="57"/>
      <c r="R814" s="57"/>
      <c r="S814" s="57"/>
      <c r="T814" s="57"/>
      <c r="U814" s="57"/>
      <c r="V814" s="57"/>
      <c r="W814" s="57"/>
      <c r="X814" s="57"/>
      <c r="Y814" s="57"/>
    </row>
    <row r="815" spans="1:25" ht="16.5" customHeight="1" x14ac:dyDescent="0.2">
      <c r="A815" s="23"/>
      <c r="B815" s="23"/>
      <c r="C815" s="58"/>
      <c r="D815" s="58"/>
      <c r="E815" s="19"/>
      <c r="F815" s="8"/>
      <c r="G815" s="347"/>
      <c r="H815" s="347"/>
      <c r="I815" s="347"/>
      <c r="J815" s="8"/>
      <c r="K815" s="57"/>
      <c r="L815" s="57"/>
      <c r="M815" s="57"/>
      <c r="N815" s="57"/>
      <c r="O815" s="57"/>
      <c r="P815" s="57"/>
      <c r="Q815" s="57"/>
      <c r="R815" s="57"/>
      <c r="S815" s="57"/>
      <c r="T815" s="57"/>
      <c r="U815" s="57"/>
      <c r="V815" s="57"/>
      <c r="W815" s="57"/>
      <c r="X815" s="57"/>
      <c r="Y815" s="57"/>
    </row>
    <row r="816" spans="1:25" ht="16.5" customHeight="1" x14ac:dyDescent="0.2">
      <c r="A816" s="23"/>
      <c r="B816" s="23"/>
      <c r="C816" s="58"/>
      <c r="D816" s="58"/>
      <c r="E816" s="19"/>
      <c r="F816" s="8"/>
      <c r="G816" s="347"/>
      <c r="H816" s="347"/>
      <c r="I816" s="347"/>
      <c r="J816" s="8"/>
      <c r="K816" s="57"/>
      <c r="L816" s="57"/>
      <c r="M816" s="57"/>
      <c r="N816" s="57"/>
      <c r="O816" s="57"/>
      <c r="P816" s="57"/>
      <c r="Q816" s="57"/>
      <c r="R816" s="57"/>
      <c r="S816" s="57"/>
      <c r="T816" s="57"/>
      <c r="U816" s="57"/>
      <c r="V816" s="57"/>
      <c r="W816" s="57"/>
      <c r="X816" s="57"/>
      <c r="Y816" s="57"/>
    </row>
    <row r="817" spans="1:25" ht="16.5" customHeight="1" x14ac:dyDescent="0.2">
      <c r="A817" s="23"/>
      <c r="B817" s="23"/>
      <c r="C817" s="58"/>
      <c r="D817" s="58"/>
      <c r="E817" s="19"/>
      <c r="F817" s="8"/>
      <c r="G817" s="347"/>
      <c r="H817" s="347"/>
      <c r="I817" s="347"/>
      <c r="J817" s="8"/>
      <c r="K817" s="57"/>
      <c r="L817" s="57"/>
      <c r="M817" s="57"/>
      <c r="N817" s="57"/>
      <c r="O817" s="57"/>
      <c r="P817" s="57"/>
      <c r="Q817" s="57"/>
      <c r="R817" s="57"/>
      <c r="S817" s="57"/>
      <c r="T817" s="57"/>
      <c r="U817" s="57"/>
      <c r="V817" s="57"/>
      <c r="W817" s="57"/>
      <c r="X817" s="57"/>
      <c r="Y817" s="57"/>
    </row>
    <row r="818" spans="1:25" ht="16.5" customHeight="1" x14ac:dyDescent="0.2">
      <c r="A818" s="23"/>
      <c r="B818" s="23"/>
      <c r="C818" s="58"/>
      <c r="D818" s="58"/>
      <c r="E818" s="19"/>
      <c r="F818" s="8"/>
      <c r="G818" s="347"/>
      <c r="H818" s="347"/>
      <c r="I818" s="347"/>
      <c r="J818" s="8"/>
      <c r="K818" s="57"/>
      <c r="L818" s="57"/>
      <c r="M818" s="57"/>
      <c r="N818" s="57"/>
      <c r="O818" s="57"/>
      <c r="P818" s="57"/>
      <c r="Q818" s="57"/>
      <c r="R818" s="57"/>
      <c r="S818" s="57"/>
      <c r="T818" s="57"/>
      <c r="U818" s="57"/>
      <c r="V818" s="57"/>
      <c r="W818" s="57"/>
      <c r="X818" s="57"/>
      <c r="Y818" s="57"/>
    </row>
    <row r="819" spans="1:25" ht="16.5" customHeight="1" x14ac:dyDescent="0.2">
      <c r="A819" s="23"/>
      <c r="B819" s="23"/>
      <c r="C819" s="58"/>
      <c r="D819" s="58"/>
      <c r="E819" s="19"/>
      <c r="F819" s="8"/>
      <c r="G819" s="347"/>
      <c r="H819" s="347"/>
      <c r="I819" s="347"/>
      <c r="J819" s="8"/>
      <c r="K819" s="57"/>
      <c r="L819" s="57"/>
      <c r="M819" s="57"/>
      <c r="N819" s="57"/>
      <c r="O819" s="57"/>
      <c r="P819" s="57"/>
      <c r="Q819" s="57"/>
      <c r="R819" s="57"/>
      <c r="S819" s="57"/>
      <c r="T819" s="57"/>
      <c r="U819" s="57"/>
      <c r="V819" s="57"/>
      <c r="W819" s="57"/>
      <c r="X819" s="57"/>
      <c r="Y819" s="57"/>
    </row>
    <row r="820" spans="1:25" ht="16.5" customHeight="1" x14ac:dyDescent="0.2">
      <c r="A820" s="23"/>
      <c r="B820" s="23"/>
      <c r="C820" s="58"/>
      <c r="D820" s="58"/>
      <c r="E820" s="19"/>
      <c r="F820" s="8"/>
      <c r="G820" s="347"/>
      <c r="H820" s="347"/>
      <c r="I820" s="347"/>
      <c r="J820" s="8"/>
      <c r="K820" s="57"/>
      <c r="L820" s="57"/>
      <c r="M820" s="57"/>
      <c r="N820" s="57"/>
      <c r="O820" s="57"/>
      <c r="P820" s="57"/>
      <c r="Q820" s="57"/>
      <c r="R820" s="57"/>
      <c r="S820" s="57"/>
      <c r="T820" s="57"/>
      <c r="U820" s="57"/>
      <c r="V820" s="57"/>
      <c r="W820" s="57"/>
      <c r="X820" s="57"/>
      <c r="Y820" s="57"/>
    </row>
    <row r="821" spans="1:25" ht="16.5" customHeight="1" x14ac:dyDescent="0.2">
      <c r="A821" s="23"/>
      <c r="B821" s="23"/>
      <c r="C821" s="58"/>
      <c r="D821" s="58"/>
      <c r="E821" s="19"/>
      <c r="F821" s="8"/>
      <c r="G821" s="347"/>
      <c r="H821" s="347"/>
      <c r="I821" s="347"/>
      <c r="J821" s="8"/>
      <c r="K821" s="57"/>
      <c r="L821" s="57"/>
      <c r="M821" s="57"/>
      <c r="N821" s="57"/>
      <c r="O821" s="57"/>
      <c r="P821" s="57"/>
      <c r="Q821" s="57"/>
      <c r="R821" s="57"/>
      <c r="S821" s="57"/>
      <c r="T821" s="57"/>
      <c r="U821" s="57"/>
      <c r="V821" s="57"/>
      <c r="W821" s="57"/>
      <c r="X821" s="57"/>
      <c r="Y821" s="57"/>
    </row>
    <row r="822" spans="1:25" ht="16.5" customHeight="1" x14ac:dyDescent="0.2">
      <c r="A822" s="23"/>
      <c r="B822" s="23"/>
      <c r="C822" s="58"/>
      <c r="D822" s="58"/>
      <c r="E822" s="19"/>
      <c r="F822" s="8"/>
      <c r="G822" s="347"/>
      <c r="H822" s="347"/>
      <c r="I822" s="347"/>
      <c r="J822" s="8"/>
      <c r="K822" s="57"/>
      <c r="L822" s="57"/>
      <c r="M822" s="57"/>
      <c r="N822" s="57"/>
      <c r="O822" s="57"/>
      <c r="P822" s="57"/>
      <c r="Q822" s="57"/>
      <c r="R822" s="57"/>
      <c r="S822" s="57"/>
      <c r="T822" s="57"/>
      <c r="U822" s="57"/>
      <c r="V822" s="57"/>
      <c r="W822" s="57"/>
      <c r="X822" s="57"/>
      <c r="Y822" s="57"/>
    </row>
    <row r="823" spans="1:25" ht="16.5" customHeight="1" x14ac:dyDescent="0.2">
      <c r="A823" s="23"/>
      <c r="B823" s="23"/>
      <c r="C823" s="58"/>
      <c r="D823" s="58"/>
      <c r="E823" s="19"/>
      <c r="F823" s="8"/>
      <c r="G823" s="347"/>
      <c r="H823" s="347"/>
      <c r="I823" s="347"/>
      <c r="J823" s="8"/>
      <c r="K823" s="57"/>
      <c r="L823" s="57"/>
      <c r="M823" s="57"/>
      <c r="N823" s="57"/>
      <c r="O823" s="57"/>
      <c r="P823" s="57"/>
      <c r="Q823" s="57"/>
      <c r="R823" s="57"/>
      <c r="S823" s="57"/>
      <c r="T823" s="57"/>
      <c r="U823" s="57"/>
      <c r="V823" s="57"/>
      <c r="W823" s="57"/>
      <c r="X823" s="57"/>
      <c r="Y823" s="57"/>
    </row>
    <row r="824" spans="1:25" ht="16.5" customHeight="1" x14ac:dyDescent="0.2">
      <c r="A824" s="23"/>
      <c r="B824" s="23"/>
      <c r="C824" s="58"/>
      <c r="D824" s="58"/>
      <c r="E824" s="19"/>
      <c r="F824" s="8"/>
      <c r="G824" s="347"/>
      <c r="H824" s="347"/>
      <c r="I824" s="347"/>
      <c r="J824" s="8"/>
      <c r="K824" s="57"/>
      <c r="L824" s="57"/>
      <c r="M824" s="57"/>
      <c r="N824" s="57"/>
      <c r="O824" s="57"/>
      <c r="P824" s="57"/>
      <c r="Q824" s="57"/>
      <c r="R824" s="57"/>
      <c r="S824" s="57"/>
      <c r="T824" s="57"/>
      <c r="U824" s="57"/>
      <c r="V824" s="57"/>
      <c r="W824" s="57"/>
      <c r="X824" s="57"/>
      <c r="Y824" s="57"/>
    </row>
    <row r="825" spans="1:25" ht="16.5" customHeight="1" x14ac:dyDescent="0.2">
      <c r="A825" s="23"/>
      <c r="B825" s="23"/>
      <c r="C825" s="58"/>
      <c r="D825" s="58"/>
      <c r="E825" s="19"/>
      <c r="F825" s="8"/>
      <c r="G825" s="347"/>
      <c r="H825" s="347"/>
      <c r="I825" s="347"/>
      <c r="J825" s="8"/>
      <c r="K825" s="57"/>
      <c r="L825" s="57"/>
      <c r="M825" s="57"/>
      <c r="N825" s="57"/>
      <c r="O825" s="57"/>
      <c r="P825" s="57"/>
      <c r="Q825" s="57"/>
      <c r="R825" s="57"/>
      <c r="S825" s="57"/>
      <c r="T825" s="57"/>
      <c r="U825" s="57"/>
      <c r="V825" s="57"/>
      <c r="W825" s="57"/>
      <c r="X825" s="57"/>
      <c r="Y825" s="57"/>
    </row>
    <row r="826" spans="1:25" ht="16.5" customHeight="1" x14ac:dyDescent="0.2">
      <c r="A826" s="23"/>
      <c r="B826" s="23"/>
      <c r="C826" s="58"/>
      <c r="D826" s="58"/>
      <c r="E826" s="19"/>
      <c r="F826" s="8"/>
      <c r="G826" s="347"/>
      <c r="H826" s="347"/>
      <c r="I826" s="347"/>
      <c r="J826" s="8"/>
      <c r="K826" s="57"/>
      <c r="L826" s="57"/>
      <c r="M826" s="57"/>
      <c r="N826" s="57"/>
      <c r="O826" s="57"/>
      <c r="P826" s="57"/>
      <c r="Q826" s="57"/>
      <c r="R826" s="57"/>
      <c r="S826" s="57"/>
      <c r="T826" s="57"/>
      <c r="U826" s="57"/>
      <c r="V826" s="57"/>
      <c r="W826" s="57"/>
      <c r="X826" s="57"/>
      <c r="Y826" s="57"/>
    </row>
    <row r="827" spans="1:25" ht="16.5" customHeight="1" x14ac:dyDescent="0.2">
      <c r="A827" s="23"/>
      <c r="B827" s="23"/>
      <c r="C827" s="58"/>
      <c r="D827" s="58"/>
      <c r="E827" s="19"/>
      <c r="F827" s="8"/>
      <c r="G827" s="347"/>
      <c r="H827" s="347"/>
      <c r="I827" s="347"/>
      <c r="J827" s="8"/>
      <c r="K827" s="57"/>
      <c r="L827" s="57"/>
      <c r="M827" s="57"/>
      <c r="N827" s="57"/>
      <c r="O827" s="57"/>
      <c r="P827" s="57"/>
      <c r="Q827" s="57"/>
      <c r="R827" s="57"/>
      <c r="S827" s="57"/>
      <c r="T827" s="57"/>
      <c r="U827" s="57"/>
      <c r="V827" s="57"/>
      <c r="W827" s="57"/>
      <c r="X827" s="57"/>
      <c r="Y827" s="57"/>
    </row>
    <row r="828" spans="1:25" ht="16.5" customHeight="1" x14ac:dyDescent="0.2">
      <c r="A828" s="23"/>
      <c r="B828" s="23"/>
      <c r="C828" s="58"/>
      <c r="D828" s="58"/>
      <c r="E828" s="19"/>
      <c r="F828" s="8"/>
      <c r="G828" s="347"/>
      <c r="H828" s="347"/>
      <c r="I828" s="347"/>
      <c r="J828" s="8"/>
      <c r="K828" s="57"/>
      <c r="L828" s="57"/>
      <c r="M828" s="57"/>
      <c r="N828" s="57"/>
      <c r="O828" s="57"/>
      <c r="P828" s="57"/>
      <c r="Q828" s="57"/>
      <c r="R828" s="57"/>
      <c r="S828" s="57"/>
      <c r="T828" s="57"/>
      <c r="U828" s="57"/>
      <c r="V828" s="57"/>
      <c r="W828" s="57"/>
      <c r="X828" s="57"/>
      <c r="Y828" s="57"/>
    </row>
    <row r="829" spans="1:25" ht="16.5" customHeight="1" x14ac:dyDescent="0.2">
      <c r="A829" s="23"/>
      <c r="B829" s="23"/>
      <c r="C829" s="58"/>
      <c r="D829" s="58"/>
      <c r="E829" s="19"/>
      <c r="F829" s="8"/>
      <c r="G829" s="347"/>
      <c r="H829" s="347"/>
      <c r="I829" s="347"/>
      <c r="J829" s="8"/>
      <c r="K829" s="57"/>
      <c r="L829" s="57"/>
      <c r="M829" s="57"/>
      <c r="N829" s="57"/>
      <c r="O829" s="57"/>
      <c r="P829" s="57"/>
      <c r="Q829" s="57"/>
      <c r="R829" s="57"/>
      <c r="S829" s="57"/>
      <c r="T829" s="57"/>
      <c r="U829" s="57"/>
      <c r="V829" s="57"/>
      <c r="W829" s="57"/>
      <c r="X829" s="57"/>
      <c r="Y829" s="57"/>
    </row>
    <row r="830" spans="1:25" ht="16.5" customHeight="1" x14ac:dyDescent="0.2">
      <c r="A830" s="23"/>
      <c r="B830" s="23"/>
      <c r="C830" s="58"/>
      <c r="D830" s="58"/>
      <c r="E830" s="19"/>
      <c r="F830" s="8"/>
      <c r="G830" s="347"/>
      <c r="H830" s="347"/>
      <c r="I830" s="347"/>
      <c r="J830" s="8"/>
      <c r="K830" s="57"/>
      <c r="L830" s="57"/>
      <c r="M830" s="57"/>
      <c r="N830" s="57"/>
      <c r="O830" s="57"/>
      <c r="P830" s="57"/>
      <c r="Q830" s="57"/>
      <c r="R830" s="57"/>
      <c r="S830" s="57"/>
      <c r="T830" s="57"/>
      <c r="U830" s="57"/>
      <c r="V830" s="57"/>
      <c r="W830" s="57"/>
      <c r="X830" s="57"/>
      <c r="Y830" s="57"/>
    </row>
    <row r="831" spans="1:25" ht="16.5" customHeight="1" x14ac:dyDescent="0.2">
      <c r="A831" s="23"/>
      <c r="B831" s="23"/>
      <c r="C831" s="58"/>
      <c r="D831" s="58"/>
      <c r="E831" s="19"/>
      <c r="F831" s="8"/>
      <c r="G831" s="347"/>
      <c r="H831" s="347"/>
      <c r="I831" s="347"/>
      <c r="J831" s="8"/>
      <c r="K831" s="57"/>
      <c r="L831" s="57"/>
      <c r="M831" s="57"/>
      <c r="N831" s="57"/>
      <c r="O831" s="57"/>
      <c r="P831" s="57"/>
      <c r="Q831" s="57"/>
      <c r="R831" s="57"/>
      <c r="S831" s="57"/>
      <c r="T831" s="57"/>
      <c r="U831" s="57"/>
      <c r="V831" s="57"/>
      <c r="W831" s="57"/>
      <c r="X831" s="57"/>
      <c r="Y831" s="57"/>
    </row>
    <row r="832" spans="1:25" ht="16.5" customHeight="1" x14ac:dyDescent="0.2">
      <c r="A832" s="23"/>
      <c r="B832" s="23"/>
      <c r="C832" s="58"/>
      <c r="D832" s="58"/>
      <c r="E832" s="19"/>
      <c r="F832" s="8"/>
      <c r="G832" s="347"/>
      <c r="H832" s="347"/>
      <c r="I832" s="347"/>
      <c r="J832" s="8"/>
      <c r="K832" s="57"/>
      <c r="L832" s="57"/>
      <c r="M832" s="57"/>
      <c r="N832" s="57"/>
      <c r="O832" s="57"/>
      <c r="P832" s="57"/>
      <c r="Q832" s="57"/>
      <c r="R832" s="57"/>
      <c r="S832" s="57"/>
      <c r="T832" s="57"/>
      <c r="U832" s="57"/>
      <c r="V832" s="57"/>
      <c r="W832" s="57"/>
      <c r="X832" s="57"/>
      <c r="Y832" s="57"/>
    </row>
    <row r="833" spans="1:25" ht="16.5" customHeight="1" x14ac:dyDescent="0.2">
      <c r="A833" s="23"/>
      <c r="B833" s="23"/>
      <c r="C833" s="58"/>
      <c r="D833" s="58"/>
      <c r="E833" s="19"/>
      <c r="F833" s="8"/>
      <c r="G833" s="347"/>
      <c r="H833" s="347"/>
      <c r="I833" s="347"/>
      <c r="J833" s="8"/>
      <c r="K833" s="57"/>
      <c r="L833" s="57"/>
      <c r="M833" s="57"/>
      <c r="N833" s="57"/>
      <c r="O833" s="57"/>
      <c r="P833" s="57"/>
      <c r="Q833" s="57"/>
      <c r="R833" s="57"/>
      <c r="S833" s="57"/>
      <c r="T833" s="57"/>
      <c r="U833" s="57"/>
      <c r="V833" s="57"/>
      <c r="W833" s="57"/>
      <c r="X833" s="57"/>
      <c r="Y833" s="57"/>
    </row>
    <row r="834" spans="1:25" ht="16.5" customHeight="1" x14ac:dyDescent="0.2">
      <c r="A834" s="23"/>
      <c r="B834" s="23"/>
      <c r="C834" s="58"/>
      <c r="D834" s="58"/>
      <c r="E834" s="19"/>
      <c r="F834" s="8"/>
      <c r="G834" s="347"/>
      <c r="H834" s="347"/>
      <c r="I834" s="347"/>
      <c r="J834" s="8"/>
      <c r="K834" s="57"/>
      <c r="L834" s="57"/>
      <c r="M834" s="57"/>
      <c r="N834" s="57"/>
      <c r="O834" s="57"/>
      <c r="P834" s="57"/>
      <c r="Q834" s="57"/>
      <c r="R834" s="57"/>
      <c r="S834" s="57"/>
      <c r="T834" s="57"/>
      <c r="U834" s="57"/>
      <c r="V834" s="57"/>
      <c r="W834" s="57"/>
      <c r="X834" s="57"/>
      <c r="Y834" s="57"/>
    </row>
    <row r="835" spans="1:25" ht="16.5" customHeight="1" x14ac:dyDescent="0.2">
      <c r="A835" s="23"/>
      <c r="B835" s="23"/>
      <c r="C835" s="58"/>
      <c r="D835" s="58"/>
      <c r="E835" s="19"/>
      <c r="F835" s="8"/>
      <c r="G835" s="347"/>
      <c r="H835" s="347"/>
      <c r="I835" s="347"/>
      <c r="J835" s="8"/>
      <c r="K835" s="57"/>
      <c r="L835" s="57"/>
      <c r="M835" s="57"/>
      <c r="N835" s="57"/>
      <c r="O835" s="57"/>
      <c r="P835" s="57"/>
      <c r="Q835" s="57"/>
      <c r="R835" s="57"/>
      <c r="S835" s="57"/>
      <c r="T835" s="57"/>
      <c r="U835" s="57"/>
      <c r="V835" s="57"/>
      <c r="W835" s="57"/>
      <c r="X835" s="57"/>
      <c r="Y835" s="57"/>
    </row>
    <row r="836" spans="1:25" ht="16.5" customHeight="1" x14ac:dyDescent="0.2">
      <c r="A836" s="23"/>
      <c r="B836" s="23"/>
      <c r="C836" s="58"/>
      <c r="D836" s="58"/>
      <c r="E836" s="19"/>
      <c r="F836" s="8"/>
      <c r="G836" s="347"/>
      <c r="H836" s="347"/>
      <c r="I836" s="347"/>
      <c r="J836" s="8"/>
      <c r="K836" s="57"/>
      <c r="L836" s="57"/>
      <c r="M836" s="57"/>
      <c r="N836" s="57"/>
      <c r="O836" s="57"/>
      <c r="P836" s="57"/>
      <c r="Q836" s="57"/>
      <c r="R836" s="57"/>
      <c r="S836" s="57"/>
      <c r="T836" s="57"/>
      <c r="U836" s="57"/>
      <c r="V836" s="57"/>
      <c r="W836" s="57"/>
      <c r="X836" s="57"/>
      <c r="Y836" s="57"/>
    </row>
    <row r="837" spans="1:25" ht="16.5" customHeight="1" x14ac:dyDescent="0.2">
      <c r="A837" s="23"/>
      <c r="B837" s="23"/>
      <c r="C837" s="58"/>
      <c r="D837" s="58"/>
      <c r="E837" s="19"/>
      <c r="F837" s="8"/>
      <c r="G837" s="347"/>
      <c r="H837" s="347"/>
      <c r="I837" s="347"/>
      <c r="J837" s="8"/>
      <c r="K837" s="57"/>
      <c r="L837" s="57"/>
      <c r="M837" s="57"/>
      <c r="N837" s="57"/>
      <c r="O837" s="57"/>
      <c r="P837" s="57"/>
      <c r="Q837" s="57"/>
      <c r="R837" s="57"/>
      <c r="S837" s="57"/>
      <c r="T837" s="57"/>
      <c r="U837" s="57"/>
      <c r="V837" s="57"/>
      <c r="W837" s="57"/>
      <c r="X837" s="57"/>
      <c r="Y837" s="57"/>
    </row>
    <row r="838" spans="1:25" ht="16.5" customHeight="1" x14ac:dyDescent="0.2">
      <c r="A838" s="23"/>
      <c r="B838" s="23"/>
      <c r="C838" s="58"/>
      <c r="D838" s="58"/>
      <c r="E838" s="19"/>
      <c r="F838" s="8"/>
      <c r="G838" s="347"/>
      <c r="H838" s="347"/>
      <c r="I838" s="347"/>
      <c r="J838" s="8"/>
      <c r="K838" s="57"/>
      <c r="L838" s="57"/>
      <c r="M838" s="57"/>
      <c r="N838" s="57"/>
      <c r="O838" s="57"/>
      <c r="P838" s="57"/>
      <c r="Q838" s="57"/>
      <c r="R838" s="57"/>
      <c r="S838" s="57"/>
      <c r="T838" s="57"/>
      <c r="U838" s="57"/>
      <c r="V838" s="57"/>
      <c r="W838" s="57"/>
      <c r="X838" s="57"/>
      <c r="Y838" s="57"/>
    </row>
    <row r="839" spans="1:25" ht="16.5" customHeight="1" x14ac:dyDescent="0.2">
      <c r="A839" s="23"/>
      <c r="B839" s="23"/>
      <c r="C839" s="58"/>
      <c r="D839" s="58"/>
      <c r="E839" s="19"/>
      <c r="F839" s="8"/>
      <c r="G839" s="347"/>
      <c r="H839" s="347"/>
      <c r="I839" s="347"/>
      <c r="J839" s="8"/>
      <c r="K839" s="57"/>
      <c r="L839" s="57"/>
      <c r="M839" s="57"/>
      <c r="N839" s="57"/>
      <c r="O839" s="57"/>
      <c r="P839" s="57"/>
      <c r="Q839" s="57"/>
      <c r="R839" s="57"/>
      <c r="S839" s="57"/>
      <c r="T839" s="57"/>
      <c r="U839" s="57"/>
      <c r="V839" s="57"/>
      <c r="W839" s="57"/>
      <c r="X839" s="57"/>
      <c r="Y839" s="57"/>
    </row>
    <row r="840" spans="1:25" ht="16.5" customHeight="1" x14ac:dyDescent="0.2">
      <c r="A840" s="23"/>
      <c r="B840" s="23"/>
      <c r="C840" s="58"/>
      <c r="D840" s="58"/>
      <c r="E840" s="19"/>
      <c r="F840" s="8"/>
      <c r="G840" s="347"/>
      <c r="H840" s="347"/>
      <c r="I840" s="347"/>
      <c r="J840" s="8"/>
      <c r="K840" s="57"/>
      <c r="L840" s="57"/>
      <c r="M840" s="57"/>
      <c r="N840" s="57"/>
      <c r="O840" s="57"/>
      <c r="P840" s="57"/>
      <c r="Q840" s="57"/>
      <c r="R840" s="57"/>
      <c r="S840" s="57"/>
      <c r="T840" s="57"/>
      <c r="U840" s="57"/>
      <c r="V840" s="57"/>
      <c r="W840" s="57"/>
      <c r="X840" s="57"/>
      <c r="Y840" s="57"/>
    </row>
    <row r="841" spans="1:25" ht="16.5" customHeight="1" x14ac:dyDescent="0.2">
      <c r="A841" s="23"/>
      <c r="B841" s="23"/>
      <c r="C841" s="58"/>
      <c r="D841" s="58"/>
      <c r="E841" s="19"/>
      <c r="F841" s="8"/>
      <c r="G841" s="347"/>
      <c r="H841" s="347"/>
      <c r="I841" s="347"/>
      <c r="J841" s="8"/>
      <c r="K841" s="57"/>
      <c r="L841" s="57"/>
      <c r="M841" s="57"/>
      <c r="N841" s="57"/>
      <c r="O841" s="57"/>
      <c r="P841" s="57"/>
      <c r="Q841" s="57"/>
      <c r="R841" s="57"/>
      <c r="S841" s="57"/>
      <c r="T841" s="57"/>
      <c r="U841" s="57"/>
      <c r="V841" s="57"/>
      <c r="W841" s="57"/>
      <c r="X841" s="57"/>
      <c r="Y841" s="57"/>
    </row>
    <row r="842" spans="1:25" ht="16.5" customHeight="1" x14ac:dyDescent="0.2">
      <c r="A842" s="23"/>
      <c r="B842" s="23"/>
      <c r="C842" s="58"/>
      <c r="D842" s="58"/>
      <c r="E842" s="19"/>
      <c r="F842" s="8"/>
      <c r="G842" s="347"/>
      <c r="H842" s="347"/>
      <c r="I842" s="347"/>
      <c r="J842" s="8"/>
      <c r="K842" s="57"/>
      <c r="L842" s="57"/>
      <c r="M842" s="57"/>
      <c r="N842" s="57"/>
      <c r="O842" s="57"/>
      <c r="P842" s="57"/>
      <c r="Q842" s="57"/>
      <c r="R842" s="57"/>
      <c r="S842" s="57"/>
      <c r="T842" s="57"/>
      <c r="U842" s="57"/>
      <c r="V842" s="57"/>
      <c r="W842" s="57"/>
      <c r="X842" s="57"/>
      <c r="Y842" s="57"/>
    </row>
    <row r="843" spans="1:25" ht="16.5" customHeight="1" x14ac:dyDescent="0.2">
      <c r="A843" s="23"/>
      <c r="B843" s="23"/>
      <c r="C843" s="58"/>
      <c r="D843" s="58"/>
      <c r="E843" s="19"/>
      <c r="F843" s="8"/>
      <c r="G843" s="347"/>
      <c r="H843" s="347"/>
      <c r="I843" s="347"/>
      <c r="J843" s="8"/>
      <c r="K843" s="57"/>
      <c r="L843" s="57"/>
      <c r="M843" s="57"/>
      <c r="N843" s="57"/>
      <c r="O843" s="57"/>
      <c r="P843" s="57"/>
      <c r="Q843" s="57"/>
      <c r="R843" s="57"/>
      <c r="S843" s="57"/>
      <c r="T843" s="57"/>
      <c r="U843" s="57"/>
      <c r="V843" s="57"/>
      <c r="W843" s="57"/>
      <c r="X843" s="57"/>
      <c r="Y843" s="57"/>
    </row>
    <row r="844" spans="1:25" ht="16.5" customHeight="1" x14ac:dyDescent="0.2">
      <c r="A844" s="23"/>
      <c r="B844" s="23"/>
      <c r="C844" s="58"/>
      <c r="D844" s="58"/>
      <c r="E844" s="19"/>
      <c r="F844" s="8"/>
      <c r="G844" s="347"/>
      <c r="H844" s="347"/>
      <c r="I844" s="347"/>
      <c r="J844" s="8"/>
      <c r="K844" s="57"/>
      <c r="L844" s="57"/>
      <c r="M844" s="57"/>
      <c r="N844" s="57"/>
      <c r="O844" s="57"/>
      <c r="P844" s="57"/>
      <c r="Q844" s="57"/>
      <c r="R844" s="57"/>
      <c r="S844" s="57"/>
      <c r="T844" s="57"/>
      <c r="U844" s="57"/>
      <c r="V844" s="57"/>
      <c r="W844" s="57"/>
      <c r="X844" s="57"/>
      <c r="Y844" s="57"/>
    </row>
    <row r="845" spans="1:25" ht="16.5" customHeight="1" x14ac:dyDescent="0.2">
      <c r="A845" s="23"/>
      <c r="B845" s="23"/>
      <c r="C845" s="58"/>
      <c r="D845" s="58"/>
      <c r="E845" s="19"/>
      <c r="F845" s="8"/>
      <c r="G845" s="347"/>
      <c r="H845" s="347"/>
      <c r="I845" s="347"/>
      <c r="J845" s="8"/>
      <c r="K845" s="57"/>
      <c r="L845" s="57"/>
      <c r="M845" s="57"/>
      <c r="N845" s="57"/>
      <c r="O845" s="57"/>
      <c r="P845" s="57"/>
      <c r="Q845" s="57"/>
      <c r="R845" s="57"/>
      <c r="S845" s="57"/>
      <c r="T845" s="57"/>
      <c r="U845" s="57"/>
      <c r="V845" s="57"/>
      <c r="W845" s="57"/>
      <c r="X845" s="57"/>
      <c r="Y845" s="57"/>
    </row>
    <row r="846" spans="1:25" ht="16.5" customHeight="1" x14ac:dyDescent="0.2">
      <c r="A846" s="23"/>
      <c r="B846" s="23"/>
      <c r="C846" s="58"/>
      <c r="D846" s="58"/>
      <c r="E846" s="19"/>
      <c r="F846" s="8"/>
      <c r="G846" s="347"/>
      <c r="H846" s="347"/>
      <c r="I846" s="347"/>
      <c r="J846" s="8"/>
      <c r="K846" s="57"/>
      <c r="L846" s="57"/>
      <c r="M846" s="57"/>
      <c r="N846" s="57"/>
      <c r="O846" s="57"/>
      <c r="P846" s="57"/>
      <c r="Q846" s="57"/>
      <c r="R846" s="57"/>
      <c r="S846" s="57"/>
      <c r="T846" s="57"/>
      <c r="U846" s="57"/>
      <c r="V846" s="57"/>
      <c r="W846" s="57"/>
      <c r="X846" s="57"/>
      <c r="Y846" s="57"/>
    </row>
    <row r="847" spans="1:25" ht="16.5" customHeight="1" x14ac:dyDescent="0.2">
      <c r="A847" s="23"/>
      <c r="B847" s="23"/>
      <c r="C847" s="58"/>
      <c r="D847" s="58"/>
      <c r="E847" s="19"/>
      <c r="F847" s="8"/>
      <c r="G847" s="347"/>
      <c r="H847" s="347"/>
      <c r="I847" s="347"/>
      <c r="J847" s="8"/>
      <c r="K847" s="57"/>
      <c r="L847" s="57"/>
      <c r="M847" s="57"/>
      <c r="N847" s="57"/>
      <c r="O847" s="57"/>
      <c r="P847" s="57"/>
      <c r="Q847" s="57"/>
      <c r="R847" s="57"/>
      <c r="S847" s="57"/>
      <c r="T847" s="57"/>
      <c r="U847" s="57"/>
      <c r="V847" s="57"/>
      <c r="W847" s="57"/>
      <c r="X847" s="57"/>
      <c r="Y847" s="57"/>
    </row>
    <row r="848" spans="1:25" ht="16.5" customHeight="1" x14ac:dyDescent="0.2">
      <c r="A848" s="23"/>
      <c r="B848" s="23"/>
      <c r="C848" s="58"/>
      <c r="D848" s="58"/>
      <c r="E848" s="19"/>
      <c r="F848" s="8"/>
      <c r="G848" s="347"/>
      <c r="H848" s="347"/>
      <c r="I848" s="347"/>
      <c r="J848" s="8"/>
      <c r="K848" s="57"/>
      <c r="L848" s="57"/>
      <c r="M848" s="57"/>
      <c r="N848" s="57"/>
      <c r="O848" s="57"/>
      <c r="P848" s="57"/>
      <c r="Q848" s="57"/>
      <c r="R848" s="57"/>
      <c r="S848" s="57"/>
      <c r="T848" s="57"/>
      <c r="U848" s="57"/>
      <c r="V848" s="57"/>
      <c r="W848" s="57"/>
      <c r="X848" s="57"/>
      <c r="Y848" s="57"/>
    </row>
    <row r="849" spans="1:25" ht="16.5" customHeight="1" x14ac:dyDescent="0.2">
      <c r="A849" s="23"/>
      <c r="B849" s="23"/>
      <c r="C849" s="58"/>
      <c r="D849" s="58"/>
      <c r="E849" s="19"/>
      <c r="F849" s="8"/>
      <c r="G849" s="347"/>
      <c r="H849" s="347"/>
      <c r="I849" s="347"/>
      <c r="J849" s="8"/>
      <c r="K849" s="57"/>
      <c r="L849" s="57"/>
      <c r="M849" s="57"/>
      <c r="N849" s="57"/>
      <c r="O849" s="57"/>
      <c r="P849" s="57"/>
      <c r="Q849" s="57"/>
      <c r="R849" s="57"/>
      <c r="S849" s="57"/>
      <c r="T849" s="57"/>
      <c r="U849" s="57"/>
      <c r="V849" s="57"/>
      <c r="W849" s="57"/>
      <c r="X849" s="57"/>
      <c r="Y849" s="57"/>
    </row>
    <row r="850" spans="1:25" ht="16.5" customHeight="1" x14ac:dyDescent="0.2">
      <c r="A850" s="23"/>
      <c r="B850" s="23"/>
      <c r="C850" s="58"/>
      <c r="D850" s="58"/>
      <c r="E850" s="19"/>
      <c r="F850" s="8"/>
      <c r="G850" s="347"/>
      <c r="H850" s="347"/>
      <c r="I850" s="347"/>
      <c r="J850" s="8"/>
      <c r="K850" s="57"/>
      <c r="L850" s="57"/>
      <c r="M850" s="57"/>
      <c r="N850" s="57"/>
      <c r="O850" s="57"/>
      <c r="P850" s="57"/>
      <c r="Q850" s="57"/>
      <c r="R850" s="57"/>
      <c r="S850" s="57"/>
      <c r="T850" s="57"/>
      <c r="U850" s="57"/>
      <c r="V850" s="57"/>
      <c r="W850" s="57"/>
      <c r="X850" s="57"/>
      <c r="Y850" s="57"/>
    </row>
    <row r="851" spans="1:25" ht="16.5" customHeight="1" x14ac:dyDescent="0.2">
      <c r="A851" s="23"/>
      <c r="B851" s="23"/>
      <c r="C851" s="58"/>
      <c r="D851" s="58"/>
      <c r="E851" s="19"/>
      <c r="F851" s="8"/>
      <c r="G851" s="347"/>
      <c r="H851" s="347"/>
      <c r="I851" s="347"/>
      <c r="J851" s="8"/>
      <c r="K851" s="57"/>
      <c r="L851" s="57"/>
      <c r="M851" s="57"/>
      <c r="N851" s="57"/>
      <c r="O851" s="57"/>
      <c r="P851" s="57"/>
      <c r="Q851" s="57"/>
      <c r="R851" s="57"/>
      <c r="S851" s="57"/>
      <c r="T851" s="57"/>
      <c r="U851" s="57"/>
      <c r="V851" s="57"/>
      <c r="W851" s="57"/>
      <c r="X851" s="57"/>
      <c r="Y851" s="57"/>
    </row>
    <row r="852" spans="1:25" ht="16.5" customHeight="1" x14ac:dyDescent="0.2">
      <c r="A852" s="23"/>
      <c r="B852" s="23"/>
      <c r="C852" s="58"/>
      <c r="D852" s="58"/>
      <c r="E852" s="19"/>
      <c r="F852" s="8"/>
      <c r="G852" s="347"/>
      <c r="H852" s="347"/>
      <c r="I852" s="347"/>
      <c r="J852" s="8"/>
      <c r="K852" s="57"/>
      <c r="L852" s="57"/>
      <c r="M852" s="57"/>
      <c r="N852" s="57"/>
      <c r="O852" s="57"/>
      <c r="P852" s="57"/>
      <c r="Q852" s="57"/>
      <c r="R852" s="57"/>
      <c r="S852" s="57"/>
      <c r="T852" s="57"/>
      <c r="U852" s="57"/>
      <c r="V852" s="57"/>
      <c r="W852" s="57"/>
      <c r="X852" s="57"/>
      <c r="Y852" s="57"/>
    </row>
    <row r="853" spans="1:25" ht="16.5" customHeight="1" x14ac:dyDescent="0.2">
      <c r="A853" s="23"/>
      <c r="B853" s="23"/>
      <c r="C853" s="58"/>
      <c r="D853" s="58"/>
      <c r="E853" s="19"/>
      <c r="F853" s="8"/>
      <c r="G853" s="347"/>
      <c r="H853" s="347"/>
      <c r="I853" s="347"/>
      <c r="J853" s="8"/>
      <c r="K853" s="57"/>
      <c r="L853" s="57"/>
      <c r="M853" s="57"/>
      <c r="N853" s="57"/>
      <c r="O853" s="57"/>
      <c r="P853" s="57"/>
      <c r="Q853" s="57"/>
      <c r="R853" s="57"/>
      <c r="S853" s="57"/>
      <c r="T853" s="57"/>
      <c r="U853" s="57"/>
      <c r="V853" s="57"/>
      <c r="W853" s="57"/>
      <c r="X853" s="57"/>
      <c r="Y853" s="57"/>
    </row>
    <row r="854" spans="1:25" ht="16.5" customHeight="1" x14ac:dyDescent="0.2">
      <c r="A854" s="23"/>
      <c r="B854" s="23"/>
      <c r="C854" s="58"/>
      <c r="D854" s="58"/>
      <c r="E854" s="19"/>
      <c r="F854" s="8"/>
      <c r="G854" s="347"/>
      <c r="H854" s="347"/>
      <c r="I854" s="347"/>
      <c r="J854" s="8"/>
      <c r="K854" s="57"/>
      <c r="L854" s="57"/>
      <c r="M854" s="57"/>
      <c r="N854" s="57"/>
      <c r="O854" s="57"/>
      <c r="P854" s="57"/>
      <c r="Q854" s="57"/>
      <c r="R854" s="57"/>
      <c r="S854" s="57"/>
      <c r="T854" s="57"/>
      <c r="U854" s="57"/>
      <c r="V854" s="57"/>
      <c r="W854" s="57"/>
      <c r="X854" s="57"/>
      <c r="Y854" s="57"/>
    </row>
    <row r="855" spans="1:25" ht="16.5" customHeight="1" x14ac:dyDescent="0.2">
      <c r="A855" s="23"/>
      <c r="B855" s="23"/>
      <c r="C855" s="58"/>
      <c r="D855" s="58"/>
      <c r="E855" s="19"/>
      <c r="F855" s="8"/>
      <c r="G855" s="347"/>
      <c r="H855" s="347"/>
      <c r="I855" s="347" t="e">
        <f>'Internet Advertising'!$G855/(#REF!)*100</f>
        <v>#REF!</v>
      </c>
      <c r="J855" s="8"/>
      <c r="K855" s="57"/>
      <c r="L855" s="57"/>
      <c r="M855" s="57"/>
      <c r="N855" s="57"/>
      <c r="O855" s="57"/>
      <c r="P855" s="57"/>
      <c r="Q855" s="57"/>
      <c r="R855" s="57"/>
      <c r="S855" s="57"/>
      <c r="T855" s="57"/>
      <c r="U855" s="57"/>
      <c r="V855" s="57"/>
      <c r="W855" s="57"/>
      <c r="X855" s="57"/>
      <c r="Y855" s="57"/>
    </row>
    <row r="856" spans="1:25" ht="16.5" customHeight="1" x14ac:dyDescent="0.2">
      <c r="A856" s="23"/>
      <c r="B856" s="23"/>
      <c r="C856" s="58"/>
      <c r="D856" s="58"/>
      <c r="E856" s="19"/>
      <c r="F856" s="8"/>
      <c r="G856" s="347"/>
      <c r="H856" s="347"/>
      <c r="I856" s="347" t="e">
        <f>'Internet Advertising'!$G856/(#REF!)*100</f>
        <v>#REF!</v>
      </c>
      <c r="J856" s="8"/>
      <c r="K856" s="57"/>
      <c r="L856" s="57"/>
      <c r="M856" s="57"/>
      <c r="N856" s="57"/>
      <c r="O856" s="57"/>
      <c r="P856" s="57"/>
      <c r="Q856" s="57"/>
      <c r="R856" s="57"/>
      <c r="S856" s="57"/>
      <c r="T856" s="57"/>
      <c r="U856" s="57"/>
      <c r="V856" s="57"/>
      <c r="W856" s="57"/>
      <c r="X856" s="57"/>
      <c r="Y856" s="57"/>
    </row>
    <row r="857" spans="1:25" ht="16.5" customHeight="1" x14ac:dyDescent="0.2">
      <c r="A857" s="23"/>
      <c r="B857" s="23"/>
      <c r="C857" s="58"/>
      <c r="D857" s="58"/>
      <c r="E857" s="19"/>
      <c r="F857" s="8"/>
      <c r="G857" s="347"/>
      <c r="H857" s="347"/>
      <c r="I857" s="347" t="e">
        <f>'Internet Advertising'!$G857/(#REF!)*100</f>
        <v>#REF!</v>
      </c>
      <c r="J857" s="8"/>
      <c r="K857" s="57"/>
      <c r="L857" s="57"/>
      <c r="M857" s="57"/>
      <c r="N857" s="57"/>
      <c r="O857" s="57"/>
      <c r="P857" s="57"/>
      <c r="Q857" s="57"/>
      <c r="R857" s="57"/>
      <c r="S857" s="57"/>
      <c r="T857" s="57"/>
      <c r="U857" s="57"/>
      <c r="V857" s="57"/>
      <c r="W857" s="57"/>
      <c r="X857" s="57"/>
      <c r="Y857" s="57"/>
    </row>
    <row r="858" spans="1:25" ht="16.5" customHeight="1" x14ac:dyDescent="0.2">
      <c r="A858" s="23"/>
      <c r="B858" s="23"/>
      <c r="C858" s="58"/>
      <c r="D858" s="58"/>
      <c r="E858" s="19"/>
      <c r="F858" s="8"/>
      <c r="G858" s="347"/>
      <c r="H858" s="347"/>
      <c r="I858" s="347" t="e">
        <f>'Internet Advertising'!$G858/(#REF!)*100</f>
        <v>#REF!</v>
      </c>
      <c r="J858" s="8"/>
      <c r="K858" s="57"/>
      <c r="L858" s="57"/>
      <c r="M858" s="57"/>
      <c r="N858" s="57"/>
      <c r="O858" s="57"/>
      <c r="P858" s="57"/>
      <c r="Q858" s="57"/>
      <c r="R858" s="57"/>
      <c r="S858" s="57"/>
      <c r="T858" s="57"/>
      <c r="U858" s="57"/>
      <c r="V858" s="57"/>
      <c r="W858" s="57"/>
      <c r="X858" s="57"/>
      <c r="Y858" s="57"/>
    </row>
    <row r="859" spans="1:25" ht="16.5" customHeight="1" x14ac:dyDescent="0.2">
      <c r="A859" s="23"/>
      <c r="B859" s="23"/>
      <c r="C859" s="58"/>
      <c r="D859" s="58"/>
      <c r="E859" s="19"/>
      <c r="F859" s="8"/>
      <c r="G859" s="347"/>
      <c r="H859" s="347"/>
      <c r="I859" s="347" t="e">
        <f>'Internet Advertising'!$G859/(#REF!)*100</f>
        <v>#REF!</v>
      </c>
      <c r="J859" s="8"/>
      <c r="K859" s="57"/>
      <c r="L859" s="57"/>
      <c r="M859" s="57"/>
      <c r="N859" s="57"/>
      <c r="O859" s="57"/>
      <c r="P859" s="57"/>
      <c r="Q859" s="57"/>
      <c r="R859" s="57"/>
      <c r="S859" s="57"/>
      <c r="T859" s="57"/>
      <c r="U859" s="57"/>
      <c r="V859" s="57"/>
      <c r="W859" s="57"/>
      <c r="X859" s="57"/>
      <c r="Y859" s="57"/>
    </row>
    <row r="860" spans="1:25" ht="16.5" customHeight="1" x14ac:dyDescent="0.2">
      <c r="A860" s="23"/>
      <c r="B860" s="23"/>
      <c r="C860" s="58"/>
      <c r="D860" s="58"/>
      <c r="E860" s="19"/>
      <c r="F860" s="8"/>
      <c r="G860" s="347"/>
      <c r="H860" s="347"/>
      <c r="I860" s="347" t="e">
        <f>'Internet Advertising'!$G860/(#REF!)*100</f>
        <v>#REF!</v>
      </c>
      <c r="J860" s="8"/>
      <c r="K860" s="57"/>
      <c r="L860" s="57"/>
      <c r="M860" s="57"/>
      <c r="N860" s="57"/>
      <c r="O860" s="57"/>
      <c r="P860" s="57"/>
      <c r="Q860" s="57"/>
      <c r="R860" s="57"/>
      <c r="S860" s="57"/>
      <c r="T860" s="57"/>
      <c r="U860" s="57"/>
      <c r="V860" s="57"/>
      <c r="W860" s="57"/>
      <c r="X860" s="57"/>
      <c r="Y860" s="57"/>
    </row>
    <row r="861" spans="1:25" ht="16.5" customHeight="1" x14ac:dyDescent="0.2">
      <c r="A861" s="23"/>
      <c r="B861" s="23"/>
      <c r="C861" s="58"/>
      <c r="D861" s="58"/>
      <c r="E861" s="19"/>
      <c r="F861" s="8"/>
      <c r="G861" s="347"/>
      <c r="H861" s="347"/>
      <c r="I861" s="347" t="e">
        <f>'Internet Advertising'!$G861/(#REF!)*100</f>
        <v>#REF!</v>
      </c>
      <c r="J861" s="8"/>
      <c r="K861" s="57"/>
      <c r="L861" s="57"/>
      <c r="M861" s="57"/>
      <c r="N861" s="57"/>
      <c r="O861" s="57"/>
      <c r="P861" s="57"/>
      <c r="Q861" s="57"/>
      <c r="R861" s="57"/>
      <c r="S861" s="57"/>
      <c r="T861" s="57"/>
      <c r="U861" s="57"/>
      <c r="V861" s="57"/>
      <c r="W861" s="57"/>
      <c r="X861" s="57"/>
      <c r="Y861" s="57"/>
    </row>
    <row r="862" spans="1:25" ht="16.5" customHeight="1" x14ac:dyDescent="0.2">
      <c r="A862" s="23"/>
      <c r="B862" s="23"/>
      <c r="C862" s="58"/>
      <c r="D862" s="58"/>
      <c r="E862" s="19"/>
      <c r="F862" s="8"/>
      <c r="G862" s="347"/>
      <c r="H862" s="347"/>
      <c r="I862" s="347" t="e">
        <f>'Internet Advertising'!$G862/(#REF!)*100</f>
        <v>#REF!</v>
      </c>
      <c r="J862" s="8"/>
      <c r="K862" s="57"/>
      <c r="L862" s="57"/>
      <c r="M862" s="57"/>
      <c r="N862" s="57"/>
      <c r="O862" s="57"/>
      <c r="P862" s="57"/>
      <c r="Q862" s="57"/>
      <c r="R862" s="57"/>
      <c r="S862" s="57"/>
      <c r="T862" s="57"/>
      <c r="U862" s="57"/>
      <c r="V862" s="57"/>
      <c r="W862" s="57"/>
      <c r="X862" s="57"/>
      <c r="Y862" s="57"/>
    </row>
    <row r="863" spans="1:25" ht="16.5" customHeight="1" x14ac:dyDescent="0.2">
      <c r="A863" s="23"/>
      <c r="B863" s="23"/>
      <c r="C863" s="58"/>
      <c r="D863" s="58"/>
      <c r="E863" s="19"/>
      <c r="F863" s="8"/>
      <c r="G863" s="347"/>
      <c r="H863" s="347"/>
      <c r="I863" s="347" t="e">
        <f>'Internet Advertising'!$G863/(#REF!)*100</f>
        <v>#REF!</v>
      </c>
      <c r="J863" s="8"/>
      <c r="K863" s="57"/>
      <c r="L863" s="57"/>
      <c r="M863" s="57"/>
      <c r="N863" s="57"/>
      <c r="O863" s="57"/>
      <c r="P863" s="57"/>
      <c r="Q863" s="57"/>
      <c r="R863" s="57"/>
      <c r="S863" s="57"/>
      <c r="T863" s="57"/>
      <c r="U863" s="57"/>
      <c r="V863" s="57"/>
      <c r="W863" s="57"/>
      <c r="X863" s="57"/>
      <c r="Y863" s="57"/>
    </row>
    <row r="864" spans="1:25" ht="16.5" customHeight="1" x14ac:dyDescent="0.2">
      <c r="A864" s="23"/>
      <c r="B864" s="23"/>
      <c r="C864" s="58"/>
      <c r="D864" s="58"/>
      <c r="E864" s="19"/>
      <c r="F864" s="8"/>
      <c r="G864" s="347"/>
      <c r="H864" s="347"/>
      <c r="I864" s="347" t="e">
        <f>'Internet Advertising'!$G864/(#REF!)*100</f>
        <v>#REF!</v>
      </c>
      <c r="J864" s="8"/>
      <c r="K864" s="57"/>
      <c r="L864" s="57"/>
      <c r="M864" s="57"/>
      <c r="N864" s="57"/>
      <c r="O864" s="57"/>
      <c r="P864" s="57"/>
      <c r="Q864" s="57"/>
      <c r="R864" s="57"/>
      <c r="S864" s="57"/>
      <c r="T864" s="57"/>
      <c r="U864" s="57"/>
      <c r="V864" s="57"/>
      <c r="W864" s="57"/>
      <c r="X864" s="57"/>
      <c r="Y864" s="57"/>
    </row>
    <row r="865" spans="1:25" ht="16.5" customHeight="1" x14ac:dyDescent="0.2">
      <c r="A865" s="23"/>
      <c r="B865" s="23"/>
      <c r="C865" s="58"/>
      <c r="D865" s="58"/>
      <c r="E865" s="19"/>
      <c r="F865" s="8"/>
      <c r="G865" s="347"/>
      <c r="H865" s="347"/>
      <c r="I865" s="347" t="e">
        <f>'Internet Advertising'!$G865/(#REF!)*100</f>
        <v>#REF!</v>
      </c>
      <c r="J865" s="8"/>
      <c r="K865" s="57"/>
      <c r="L865" s="57"/>
      <c r="M865" s="57"/>
      <c r="N865" s="57"/>
      <c r="O865" s="57"/>
      <c r="P865" s="57"/>
      <c r="Q865" s="57"/>
      <c r="R865" s="57"/>
      <c r="S865" s="57"/>
      <c r="T865" s="57"/>
      <c r="U865" s="57"/>
      <c r="V865" s="57"/>
      <c r="W865" s="57"/>
      <c r="X865" s="57"/>
      <c r="Y865" s="57"/>
    </row>
    <row r="866" spans="1:25" ht="16.5" customHeight="1" x14ac:dyDescent="0.2">
      <c r="A866" s="23"/>
      <c r="B866" s="23"/>
      <c r="C866" s="58"/>
      <c r="D866" s="58"/>
      <c r="E866" s="19"/>
      <c r="F866" s="8"/>
      <c r="G866" s="347"/>
      <c r="H866" s="347"/>
      <c r="I866" s="347" t="e">
        <f>'Internet Advertising'!$G866/(#REF!)*100</f>
        <v>#REF!</v>
      </c>
      <c r="J866" s="8"/>
      <c r="K866" s="57"/>
      <c r="L866" s="57"/>
      <c r="M866" s="57"/>
      <c r="N866" s="57"/>
      <c r="O866" s="57"/>
      <c r="P866" s="57"/>
      <c r="Q866" s="57"/>
      <c r="R866" s="57"/>
      <c r="S866" s="57"/>
      <c r="T866" s="57"/>
      <c r="U866" s="57"/>
      <c r="V866" s="57"/>
      <c r="W866" s="57"/>
      <c r="X866" s="57"/>
      <c r="Y866" s="57"/>
    </row>
    <row r="867" spans="1:25" ht="16.5" customHeight="1" x14ac:dyDescent="0.2">
      <c r="A867" s="23"/>
      <c r="B867" s="23"/>
      <c r="C867" s="58"/>
      <c r="D867" s="58"/>
      <c r="E867" s="19"/>
      <c r="F867" s="8"/>
      <c r="G867" s="347"/>
      <c r="H867" s="347"/>
      <c r="I867" s="347" t="e">
        <f>'Internet Advertising'!$G867/(#REF!)*100</f>
        <v>#REF!</v>
      </c>
      <c r="J867" s="8"/>
      <c r="K867" s="57"/>
      <c r="L867" s="57"/>
      <c r="M867" s="57"/>
      <c r="N867" s="57"/>
      <c r="O867" s="57"/>
      <c r="P867" s="57"/>
      <c r="Q867" s="57"/>
      <c r="R867" s="57"/>
      <c r="S867" s="57"/>
      <c r="T867" s="57"/>
      <c r="U867" s="57"/>
      <c r="V867" s="57"/>
      <c r="W867" s="57"/>
      <c r="X867" s="57"/>
      <c r="Y867" s="57"/>
    </row>
    <row r="868" spans="1:25" ht="16.5" customHeight="1" x14ac:dyDescent="0.2">
      <c r="A868" s="23"/>
      <c r="B868" s="23"/>
      <c r="C868" s="58"/>
      <c r="D868" s="58"/>
      <c r="E868" s="19"/>
      <c r="F868" s="8"/>
      <c r="G868" s="347"/>
      <c r="H868" s="347"/>
      <c r="I868" s="347" t="e">
        <f>'Internet Advertising'!$G868/(#REF!)*100</f>
        <v>#REF!</v>
      </c>
      <c r="J868" s="8"/>
      <c r="K868" s="57"/>
      <c r="L868" s="57"/>
      <c r="M868" s="57"/>
      <c r="N868" s="57"/>
      <c r="O868" s="57"/>
      <c r="P868" s="57"/>
      <c r="Q868" s="57"/>
      <c r="R868" s="57"/>
      <c r="S868" s="57"/>
      <c r="T868" s="57"/>
      <c r="U868" s="57"/>
      <c r="V868" s="57"/>
      <c r="W868" s="57"/>
      <c r="X868" s="57"/>
      <c r="Y868" s="57"/>
    </row>
    <row r="869" spans="1:25" ht="16.5" customHeight="1" x14ac:dyDescent="0.2">
      <c r="A869" s="23"/>
      <c r="B869" s="23"/>
      <c r="C869" s="58"/>
      <c r="D869" s="58"/>
      <c r="E869" s="19"/>
      <c r="F869" s="8"/>
      <c r="G869" s="347"/>
      <c r="H869" s="347"/>
      <c r="I869" s="347" t="e">
        <f>'Internet Advertising'!$G869/(#REF!)*100</f>
        <v>#REF!</v>
      </c>
      <c r="J869" s="8"/>
      <c r="K869" s="57"/>
      <c r="L869" s="57"/>
      <c r="M869" s="57"/>
      <c r="N869" s="57"/>
      <c r="O869" s="57"/>
      <c r="P869" s="57"/>
      <c r="Q869" s="57"/>
      <c r="R869" s="57"/>
      <c r="S869" s="57"/>
      <c r="T869" s="57"/>
      <c r="U869" s="57"/>
      <c r="V869" s="57"/>
      <c r="W869" s="57"/>
      <c r="X869" s="57"/>
      <c r="Y869" s="57"/>
    </row>
    <row r="870" spans="1:25" ht="16.5" customHeight="1" x14ac:dyDescent="0.2">
      <c r="A870" s="23"/>
      <c r="B870" s="23"/>
      <c r="C870" s="58"/>
      <c r="D870" s="58"/>
      <c r="E870" s="19"/>
      <c r="F870" s="8"/>
      <c r="G870" s="347"/>
      <c r="H870" s="347"/>
      <c r="I870" s="347" t="e">
        <f>'Internet Advertising'!$G870/(#REF!)*100</f>
        <v>#REF!</v>
      </c>
      <c r="J870" s="8"/>
      <c r="K870" s="57"/>
      <c r="L870" s="57"/>
      <c r="M870" s="57"/>
      <c r="N870" s="57"/>
      <c r="O870" s="57"/>
      <c r="P870" s="57"/>
      <c r="Q870" s="57"/>
      <c r="R870" s="57"/>
      <c r="S870" s="57"/>
      <c r="T870" s="57"/>
      <c r="U870" s="57"/>
      <c r="V870" s="57"/>
      <c r="W870" s="57"/>
      <c r="X870" s="57"/>
      <c r="Y870" s="57"/>
    </row>
    <row r="871" spans="1:25" ht="16.5" customHeight="1" x14ac:dyDescent="0.2">
      <c r="A871" s="23"/>
      <c r="B871" s="23"/>
      <c r="C871" s="58"/>
      <c r="D871" s="58"/>
      <c r="E871" s="19"/>
      <c r="F871" s="8"/>
      <c r="G871" s="347"/>
      <c r="H871" s="347"/>
      <c r="I871" s="347" t="e">
        <f>'Internet Advertising'!$G871/(#REF!)*100</f>
        <v>#REF!</v>
      </c>
      <c r="J871" s="8"/>
      <c r="K871" s="57"/>
      <c r="L871" s="57"/>
      <c r="M871" s="57"/>
      <c r="N871" s="57"/>
      <c r="O871" s="57"/>
      <c r="P871" s="57"/>
      <c r="Q871" s="57"/>
      <c r="R871" s="57"/>
      <c r="S871" s="57"/>
      <c r="T871" s="57"/>
      <c r="U871" s="57"/>
      <c r="V871" s="57"/>
      <c r="W871" s="57"/>
      <c r="X871" s="57"/>
      <c r="Y871" s="57"/>
    </row>
    <row r="872" spans="1:25" ht="16.5" customHeight="1" x14ac:dyDescent="0.2">
      <c r="A872" s="23"/>
      <c r="B872" s="23"/>
      <c r="C872" s="58"/>
      <c r="D872" s="58"/>
      <c r="E872" s="19"/>
      <c r="F872" s="8"/>
      <c r="G872" s="347"/>
      <c r="H872" s="347"/>
      <c r="I872" s="347" t="e">
        <f>'Internet Advertising'!$G872/(#REF!)*100</f>
        <v>#REF!</v>
      </c>
      <c r="J872" s="8"/>
      <c r="K872" s="57"/>
      <c r="L872" s="57"/>
      <c r="M872" s="57"/>
      <c r="N872" s="57"/>
      <c r="O872" s="57"/>
      <c r="P872" s="57"/>
      <c r="Q872" s="57"/>
      <c r="R872" s="57"/>
      <c r="S872" s="57"/>
      <c r="T872" s="57"/>
      <c r="U872" s="57"/>
      <c r="V872" s="57"/>
      <c r="W872" s="57"/>
      <c r="X872" s="57"/>
      <c r="Y872" s="57"/>
    </row>
    <row r="873" spans="1:25" ht="16.5" customHeight="1" x14ac:dyDescent="0.2">
      <c r="A873" s="23"/>
      <c r="B873" s="23"/>
      <c r="C873" s="58"/>
      <c r="D873" s="58"/>
      <c r="E873" s="19"/>
      <c r="F873" s="8"/>
      <c r="G873" s="347"/>
      <c r="H873" s="347"/>
      <c r="I873" s="347" t="e">
        <f>'Internet Advertising'!$G873/(#REF!)*100</f>
        <v>#REF!</v>
      </c>
      <c r="J873" s="8"/>
      <c r="K873" s="57"/>
      <c r="L873" s="57"/>
      <c r="M873" s="57"/>
      <c r="N873" s="57"/>
      <c r="O873" s="57"/>
      <c r="P873" s="57"/>
      <c r="Q873" s="57"/>
      <c r="R873" s="57"/>
      <c r="S873" s="57"/>
      <c r="T873" s="57"/>
      <c r="U873" s="57"/>
      <c r="V873" s="57"/>
      <c r="W873" s="57"/>
      <c r="X873" s="57"/>
      <c r="Y873" s="57"/>
    </row>
    <row r="874" spans="1:25" ht="16.5" customHeight="1" x14ac:dyDescent="0.2">
      <c r="A874" s="23"/>
      <c r="B874" s="23"/>
      <c r="C874" s="58"/>
      <c r="D874" s="58"/>
      <c r="E874" s="19"/>
      <c r="F874" s="8"/>
      <c r="G874" s="347"/>
      <c r="H874" s="347"/>
      <c r="I874" s="347" t="e">
        <f>'Internet Advertising'!$G874/(#REF!)*100</f>
        <v>#REF!</v>
      </c>
      <c r="J874" s="8"/>
      <c r="K874" s="57"/>
      <c r="L874" s="57"/>
      <c r="M874" s="57"/>
      <c r="N874" s="57"/>
      <c r="O874" s="57"/>
      <c r="P874" s="57"/>
      <c r="Q874" s="57"/>
      <c r="R874" s="57"/>
      <c r="S874" s="57"/>
      <c r="T874" s="57"/>
      <c r="U874" s="57"/>
      <c r="V874" s="57"/>
      <c r="W874" s="57"/>
      <c r="X874" s="57"/>
      <c r="Y874" s="57"/>
    </row>
    <row r="875" spans="1:25" ht="16.5" customHeight="1" x14ac:dyDescent="0.2">
      <c r="A875" s="23"/>
      <c r="B875" s="23"/>
      <c r="C875" s="58"/>
      <c r="D875" s="58"/>
      <c r="E875" s="19"/>
      <c r="F875" s="8"/>
      <c r="G875" s="347"/>
      <c r="H875" s="347"/>
      <c r="I875" s="347" t="e">
        <f>'Internet Advertising'!$G875/(#REF!)*100</f>
        <v>#REF!</v>
      </c>
      <c r="J875" s="8"/>
      <c r="K875" s="57"/>
      <c r="L875" s="57"/>
      <c r="M875" s="57"/>
      <c r="N875" s="57"/>
      <c r="O875" s="57"/>
      <c r="P875" s="57"/>
      <c r="Q875" s="57"/>
      <c r="R875" s="57"/>
      <c r="S875" s="57"/>
      <c r="T875" s="57"/>
      <c r="U875" s="57"/>
      <c r="V875" s="57"/>
      <c r="W875" s="57"/>
      <c r="X875" s="57"/>
      <c r="Y875" s="57"/>
    </row>
    <row r="876" spans="1:25" ht="16.5" customHeight="1" x14ac:dyDescent="0.2">
      <c r="A876" s="23"/>
      <c r="B876" s="23"/>
      <c r="C876" s="58"/>
      <c r="D876" s="58"/>
      <c r="E876" s="19"/>
      <c r="F876" s="8"/>
      <c r="G876" s="347"/>
      <c r="H876" s="347"/>
      <c r="I876" s="347" t="e">
        <f>'Internet Advertising'!$G876/(#REF!)*100</f>
        <v>#REF!</v>
      </c>
      <c r="J876" s="8"/>
      <c r="K876" s="57"/>
      <c r="L876" s="57"/>
      <c r="M876" s="57"/>
      <c r="N876" s="57"/>
      <c r="O876" s="57"/>
      <c r="P876" s="57"/>
      <c r="Q876" s="57"/>
      <c r="R876" s="57"/>
      <c r="S876" s="57"/>
      <c r="T876" s="57"/>
      <c r="U876" s="57"/>
      <c r="V876" s="57"/>
      <c r="W876" s="57"/>
      <c r="X876" s="57"/>
      <c r="Y876" s="57"/>
    </row>
    <row r="877" spans="1:25" ht="16.5" customHeight="1" x14ac:dyDescent="0.2">
      <c r="A877" s="23"/>
      <c r="B877" s="23"/>
      <c r="C877" s="58"/>
      <c r="D877" s="58"/>
      <c r="E877" s="19"/>
      <c r="F877" s="8"/>
      <c r="G877" s="347"/>
      <c r="H877" s="347"/>
      <c r="I877" s="347" t="e">
        <f>'Internet Advertising'!$G877/(#REF!)*100</f>
        <v>#REF!</v>
      </c>
      <c r="J877" s="8"/>
      <c r="K877" s="57"/>
      <c r="L877" s="57"/>
      <c r="M877" s="57"/>
      <c r="N877" s="57"/>
      <c r="O877" s="57"/>
      <c r="P877" s="57"/>
      <c r="Q877" s="57"/>
      <c r="R877" s="57"/>
      <c r="S877" s="57"/>
      <c r="T877" s="57"/>
      <c r="U877" s="57"/>
      <c r="V877" s="57"/>
      <c r="W877" s="57"/>
      <c r="X877" s="57"/>
      <c r="Y877" s="57"/>
    </row>
    <row r="878" spans="1:25" ht="16.5" customHeight="1" x14ac:dyDescent="0.2">
      <c r="A878" s="23"/>
      <c r="B878" s="23"/>
      <c r="C878" s="58"/>
      <c r="D878" s="58"/>
      <c r="E878" s="19"/>
      <c r="F878" s="8"/>
      <c r="G878" s="347"/>
      <c r="H878" s="347"/>
      <c r="I878" s="347" t="e">
        <f>'Internet Advertising'!$G878/(#REF!)*100</f>
        <v>#REF!</v>
      </c>
      <c r="J878" s="8"/>
      <c r="K878" s="57"/>
      <c r="L878" s="57"/>
      <c r="M878" s="57"/>
      <c r="N878" s="57"/>
      <c r="O878" s="57"/>
      <c r="P878" s="57"/>
      <c r="Q878" s="57"/>
      <c r="R878" s="57"/>
      <c r="S878" s="57"/>
      <c r="T878" s="57"/>
      <c r="U878" s="57"/>
      <c r="V878" s="57"/>
      <c r="W878" s="57"/>
      <c r="X878" s="57"/>
      <c r="Y878" s="57"/>
    </row>
    <row r="879" spans="1:25" ht="16.5" customHeight="1" x14ac:dyDescent="0.2">
      <c r="A879" s="23"/>
      <c r="B879" s="23"/>
      <c r="C879" s="58"/>
      <c r="D879" s="58"/>
      <c r="E879" s="19"/>
      <c r="F879" s="8"/>
      <c r="G879" s="347"/>
      <c r="H879" s="347"/>
      <c r="I879" s="347" t="e">
        <f>'Internet Advertising'!$G879/(#REF!)*100</f>
        <v>#REF!</v>
      </c>
      <c r="J879" s="8"/>
      <c r="K879" s="57"/>
      <c r="L879" s="57"/>
      <c r="M879" s="57"/>
      <c r="N879" s="57"/>
      <c r="O879" s="57"/>
      <c r="P879" s="57"/>
      <c r="Q879" s="57"/>
      <c r="R879" s="57"/>
      <c r="S879" s="57"/>
      <c r="T879" s="57"/>
      <c r="U879" s="57"/>
      <c r="V879" s="57"/>
      <c r="W879" s="57"/>
      <c r="X879" s="57"/>
      <c r="Y879" s="57"/>
    </row>
    <row r="880" spans="1:25" ht="16.5" customHeight="1" x14ac:dyDescent="0.2">
      <c r="A880" s="23"/>
      <c r="B880" s="23"/>
      <c r="C880" s="58"/>
      <c r="D880" s="58"/>
      <c r="E880" s="19"/>
      <c r="F880" s="8"/>
      <c r="G880" s="347"/>
      <c r="H880" s="347"/>
      <c r="I880" s="347" t="e">
        <f>'Internet Advertising'!$G880/(#REF!)*100</f>
        <v>#REF!</v>
      </c>
      <c r="J880" s="8"/>
      <c r="K880" s="57"/>
      <c r="L880" s="57"/>
      <c r="M880" s="57"/>
      <c r="N880" s="57"/>
      <c r="O880" s="57"/>
      <c r="P880" s="57"/>
      <c r="Q880" s="57"/>
      <c r="R880" s="57"/>
      <c r="S880" s="57"/>
      <c r="T880" s="57"/>
      <c r="U880" s="57"/>
      <c r="V880" s="57"/>
      <c r="W880" s="57"/>
      <c r="X880" s="57"/>
      <c r="Y880" s="57"/>
    </row>
    <row r="881" spans="1:25" ht="16.5" customHeight="1" x14ac:dyDescent="0.2">
      <c r="A881" s="23"/>
      <c r="B881" s="23"/>
      <c r="C881" s="58"/>
      <c r="D881" s="58"/>
      <c r="E881" s="19"/>
      <c r="F881" s="8"/>
      <c r="G881" s="347"/>
      <c r="H881" s="347"/>
      <c r="I881" s="347" t="e">
        <f>'Internet Advertising'!$G881/(#REF!)*100</f>
        <v>#REF!</v>
      </c>
      <c r="J881" s="8"/>
      <c r="K881" s="57"/>
      <c r="L881" s="57"/>
      <c r="M881" s="57"/>
      <c r="N881" s="57"/>
      <c r="O881" s="57"/>
      <c r="P881" s="57"/>
      <c r="Q881" s="57"/>
      <c r="R881" s="57"/>
      <c r="S881" s="57"/>
      <c r="T881" s="57"/>
      <c r="U881" s="57"/>
      <c r="V881" s="57"/>
      <c r="W881" s="57"/>
      <c r="X881" s="57"/>
      <c r="Y881" s="57"/>
    </row>
    <row r="882" spans="1:25" ht="16.5" customHeight="1" x14ac:dyDescent="0.2">
      <c r="A882" s="23"/>
      <c r="B882" s="23"/>
      <c r="C882" s="58"/>
      <c r="D882" s="58"/>
      <c r="E882" s="19"/>
      <c r="F882" s="8"/>
      <c r="G882" s="347"/>
      <c r="H882" s="347"/>
      <c r="I882" s="347" t="e">
        <f>'Internet Advertising'!$G882/(#REF!)*100</f>
        <v>#REF!</v>
      </c>
      <c r="J882" s="8"/>
      <c r="K882" s="57"/>
      <c r="L882" s="57"/>
      <c r="M882" s="57"/>
      <c r="N882" s="57"/>
      <c r="O882" s="57"/>
      <c r="P882" s="57"/>
      <c r="Q882" s="57"/>
      <c r="R882" s="57"/>
      <c r="S882" s="57"/>
      <c r="T882" s="57"/>
      <c r="U882" s="57"/>
      <c r="V882" s="57"/>
      <c r="W882" s="57"/>
      <c r="X882" s="57"/>
      <c r="Y882" s="57"/>
    </row>
    <row r="883" spans="1:25" ht="16.5" customHeight="1" x14ac:dyDescent="0.2">
      <c r="A883" s="23"/>
      <c r="B883" s="23"/>
      <c r="C883" s="58"/>
      <c r="D883" s="58"/>
      <c r="E883" s="19"/>
      <c r="F883" s="8"/>
      <c r="G883" s="347"/>
      <c r="H883" s="347"/>
      <c r="I883" s="347" t="e">
        <f>'Internet Advertising'!$G883/(#REF!)*100</f>
        <v>#REF!</v>
      </c>
      <c r="J883" s="8"/>
      <c r="K883" s="57"/>
      <c r="L883" s="57"/>
      <c r="M883" s="57"/>
      <c r="N883" s="57"/>
      <c r="O883" s="57"/>
      <c r="P883" s="57"/>
      <c r="Q883" s="57"/>
      <c r="R883" s="57"/>
      <c r="S883" s="57"/>
      <c r="T883" s="57"/>
      <c r="U883" s="57"/>
      <c r="V883" s="57"/>
      <c r="W883" s="57"/>
      <c r="X883" s="57"/>
      <c r="Y883" s="57"/>
    </row>
    <row r="884" spans="1:25" ht="16.5" customHeight="1" x14ac:dyDescent="0.2">
      <c r="A884" s="23"/>
      <c r="B884" s="23"/>
      <c r="C884" s="58"/>
      <c r="D884" s="58"/>
      <c r="E884" s="19"/>
      <c r="F884" s="8"/>
      <c r="G884" s="347"/>
      <c r="H884" s="347"/>
      <c r="I884" s="347" t="e">
        <f>'Internet Advertising'!$G884/(#REF!)*100</f>
        <v>#REF!</v>
      </c>
      <c r="J884" s="8"/>
      <c r="K884" s="57"/>
      <c r="L884" s="57"/>
      <c r="M884" s="57"/>
      <c r="N884" s="57"/>
      <c r="O884" s="57"/>
      <c r="P884" s="57"/>
      <c r="Q884" s="57"/>
      <c r="R884" s="57"/>
      <c r="S884" s="57"/>
      <c r="T884" s="57"/>
      <c r="U884" s="57"/>
      <c r="V884" s="57"/>
      <c r="W884" s="57"/>
      <c r="X884" s="57"/>
      <c r="Y884" s="57"/>
    </row>
    <row r="885" spans="1:25" ht="16.5" customHeight="1" x14ac:dyDescent="0.2">
      <c r="A885" s="23"/>
      <c r="B885" s="23"/>
      <c r="C885" s="58"/>
      <c r="D885" s="58"/>
      <c r="E885" s="19"/>
      <c r="F885" s="8"/>
      <c r="G885" s="347"/>
      <c r="H885" s="347"/>
      <c r="I885" s="347" t="e">
        <f>'Internet Advertising'!$G885/(#REF!)*100</f>
        <v>#REF!</v>
      </c>
      <c r="J885" s="8"/>
      <c r="K885" s="57"/>
      <c r="L885" s="57"/>
      <c r="M885" s="57"/>
      <c r="N885" s="57"/>
      <c r="O885" s="57"/>
      <c r="P885" s="57"/>
      <c r="Q885" s="57"/>
      <c r="R885" s="57"/>
      <c r="S885" s="57"/>
      <c r="T885" s="57"/>
      <c r="U885" s="57"/>
      <c r="V885" s="57"/>
      <c r="W885" s="57"/>
      <c r="X885" s="57"/>
      <c r="Y885" s="57"/>
    </row>
    <row r="886" spans="1:25" ht="16.5" customHeight="1" x14ac:dyDescent="0.2">
      <c r="A886" s="23"/>
      <c r="B886" s="23"/>
      <c r="C886" s="58"/>
      <c r="D886" s="58"/>
      <c r="E886" s="19"/>
      <c r="F886" s="8"/>
      <c r="G886" s="347"/>
      <c r="H886" s="347"/>
      <c r="I886" s="347" t="e">
        <f>'Internet Advertising'!$G886/(#REF!)*100</f>
        <v>#REF!</v>
      </c>
      <c r="J886" s="8"/>
      <c r="K886" s="57"/>
      <c r="L886" s="57"/>
      <c r="M886" s="57"/>
      <c r="N886" s="57"/>
      <c r="O886" s="57"/>
      <c r="P886" s="57"/>
      <c r="Q886" s="57"/>
      <c r="R886" s="57"/>
      <c r="S886" s="57"/>
      <c r="T886" s="57"/>
      <c r="U886" s="57"/>
      <c r="V886" s="57"/>
      <c r="W886" s="57"/>
      <c r="X886" s="57"/>
      <c r="Y886" s="57"/>
    </row>
    <row r="887" spans="1:25" ht="16.5" customHeight="1" x14ac:dyDescent="0.2">
      <c r="A887" s="23"/>
      <c r="B887" s="23"/>
      <c r="C887" s="58"/>
      <c r="D887" s="58"/>
      <c r="E887" s="19"/>
      <c r="F887" s="8"/>
      <c r="G887" s="347"/>
      <c r="H887" s="347"/>
      <c r="I887" s="347" t="e">
        <f>'Internet Advertising'!$G887/(#REF!)*100</f>
        <v>#REF!</v>
      </c>
      <c r="J887" s="8"/>
      <c r="K887" s="57"/>
      <c r="L887" s="57"/>
      <c r="M887" s="57"/>
      <c r="N887" s="57"/>
      <c r="O887" s="57"/>
      <c r="P887" s="57"/>
      <c r="Q887" s="57"/>
      <c r="R887" s="57"/>
      <c r="S887" s="57"/>
      <c r="T887" s="57"/>
      <c r="U887" s="57"/>
      <c r="V887" s="57"/>
      <c r="W887" s="57"/>
      <c r="X887" s="57"/>
      <c r="Y887" s="57"/>
    </row>
    <row r="888" spans="1:25" ht="16.5" customHeight="1" x14ac:dyDescent="0.2">
      <c r="A888" s="23"/>
      <c r="B888" s="23"/>
      <c r="C888" s="58"/>
      <c r="D888" s="58"/>
      <c r="E888" s="19"/>
      <c r="F888" s="8"/>
      <c r="G888" s="347"/>
      <c r="H888" s="347"/>
      <c r="I888" s="347" t="e">
        <f>'Internet Advertising'!$G888/(#REF!)*100</f>
        <v>#REF!</v>
      </c>
      <c r="J888" s="8"/>
      <c r="K888" s="57"/>
      <c r="L888" s="57"/>
      <c r="M888" s="57"/>
      <c r="N888" s="57"/>
      <c r="O888" s="57"/>
      <c r="P888" s="57"/>
      <c r="Q888" s="57"/>
      <c r="R888" s="57"/>
      <c r="S888" s="57"/>
      <c r="T888" s="57"/>
      <c r="U888" s="57"/>
      <c r="V888" s="57"/>
      <c r="W888" s="57"/>
      <c r="X888" s="57"/>
      <c r="Y888" s="57"/>
    </row>
    <row r="889" spans="1:25" ht="16.5" customHeight="1" x14ac:dyDescent="0.2">
      <c r="A889" s="23"/>
      <c r="B889" s="23"/>
      <c r="C889" s="58"/>
      <c r="D889" s="58"/>
      <c r="E889" s="19"/>
      <c r="F889" s="8"/>
      <c r="G889" s="347"/>
      <c r="H889" s="347"/>
      <c r="I889" s="347" t="e">
        <f>'Internet Advertising'!$G889/(#REF!)*100</f>
        <v>#REF!</v>
      </c>
      <c r="J889" s="8"/>
      <c r="K889" s="57"/>
      <c r="L889" s="57"/>
      <c r="M889" s="57"/>
      <c r="N889" s="57"/>
      <c r="O889" s="57"/>
      <c r="P889" s="57"/>
      <c r="Q889" s="57"/>
      <c r="R889" s="57"/>
      <c r="S889" s="57"/>
      <c r="T889" s="57"/>
      <c r="U889" s="57"/>
      <c r="V889" s="57"/>
      <c r="W889" s="57"/>
      <c r="X889" s="57"/>
      <c r="Y889" s="57"/>
    </row>
    <row r="890" spans="1:25" ht="16.5" customHeight="1" x14ac:dyDescent="0.2">
      <c r="A890" s="23"/>
      <c r="B890" s="23"/>
      <c r="C890" s="58"/>
      <c r="D890" s="58"/>
      <c r="E890" s="19"/>
      <c r="F890" s="8"/>
      <c r="G890" s="347"/>
      <c r="H890" s="347"/>
      <c r="I890" s="347" t="e">
        <f>'Internet Advertising'!$G890/(#REF!)*100</f>
        <v>#REF!</v>
      </c>
      <c r="J890" s="8"/>
      <c r="K890" s="57"/>
      <c r="L890" s="57"/>
      <c r="M890" s="57"/>
      <c r="N890" s="57"/>
      <c r="O890" s="57"/>
      <c r="P890" s="57"/>
      <c r="Q890" s="57"/>
      <c r="R890" s="57"/>
      <c r="S890" s="57"/>
      <c r="T890" s="57"/>
      <c r="U890" s="57"/>
      <c r="V890" s="57"/>
      <c r="W890" s="57"/>
      <c r="X890" s="57"/>
      <c r="Y890" s="57"/>
    </row>
    <row r="891" spans="1:25" ht="16.5" customHeight="1" x14ac:dyDescent="0.2">
      <c r="A891" s="23"/>
      <c r="B891" s="23"/>
      <c r="C891" s="58"/>
      <c r="D891" s="58"/>
      <c r="E891" s="19"/>
      <c r="F891" s="8"/>
      <c r="G891" s="347"/>
      <c r="H891" s="347"/>
      <c r="I891" s="347" t="e">
        <f>'Internet Advertising'!$G891/(#REF!)*100</f>
        <v>#REF!</v>
      </c>
      <c r="J891" s="8"/>
      <c r="K891" s="57"/>
      <c r="L891" s="57"/>
      <c r="M891" s="57"/>
      <c r="N891" s="57"/>
      <c r="O891" s="57"/>
      <c r="P891" s="57"/>
      <c r="Q891" s="57"/>
      <c r="R891" s="57"/>
      <c r="S891" s="57"/>
      <c r="T891" s="57"/>
      <c r="U891" s="57"/>
      <c r="V891" s="57"/>
      <c r="W891" s="57"/>
      <c r="X891" s="57"/>
      <c r="Y891" s="57"/>
    </row>
    <row r="892" spans="1:25" ht="16.5" customHeight="1" x14ac:dyDescent="0.2">
      <c r="A892" s="23"/>
      <c r="B892" s="23"/>
      <c r="C892" s="58"/>
      <c r="D892" s="58"/>
      <c r="E892" s="19"/>
      <c r="F892" s="8"/>
      <c r="G892" s="347"/>
      <c r="H892" s="347"/>
      <c r="I892" s="347" t="e">
        <f>'Internet Advertising'!$G892/(#REF!)*100</f>
        <v>#REF!</v>
      </c>
      <c r="J892" s="8"/>
      <c r="K892" s="57"/>
      <c r="L892" s="57"/>
      <c r="M892" s="57"/>
      <c r="N892" s="57"/>
      <c r="O892" s="57"/>
      <c r="P892" s="57"/>
      <c r="Q892" s="57"/>
      <c r="R892" s="57"/>
      <c r="S892" s="57"/>
      <c r="T892" s="57"/>
      <c r="U892" s="57"/>
      <c r="V892" s="57"/>
      <c r="W892" s="57"/>
      <c r="X892" s="57"/>
      <c r="Y892" s="57"/>
    </row>
    <row r="893" spans="1:25" ht="16.5" customHeight="1" x14ac:dyDescent="0.2">
      <c r="A893" s="23"/>
      <c r="B893" s="23"/>
      <c r="C893" s="58"/>
      <c r="D893" s="58"/>
      <c r="E893" s="19"/>
      <c r="F893" s="8"/>
      <c r="G893" s="347"/>
      <c r="H893" s="347"/>
      <c r="I893" s="347" t="e">
        <f>'Internet Advertising'!$G893/(#REF!)*100</f>
        <v>#REF!</v>
      </c>
      <c r="J893" s="8"/>
      <c r="K893" s="57"/>
      <c r="L893" s="57"/>
      <c r="M893" s="57"/>
      <c r="N893" s="57"/>
      <c r="O893" s="57"/>
      <c r="P893" s="57"/>
      <c r="Q893" s="57"/>
      <c r="R893" s="57"/>
      <c r="S893" s="57"/>
      <c r="T893" s="57"/>
      <c r="U893" s="57"/>
      <c r="V893" s="57"/>
      <c r="W893" s="57"/>
      <c r="X893" s="57"/>
      <c r="Y893" s="57"/>
    </row>
    <row r="894" spans="1:25" ht="16.5" customHeight="1" x14ac:dyDescent="0.2">
      <c r="A894" s="23"/>
      <c r="B894" s="23"/>
      <c r="C894" s="58"/>
      <c r="D894" s="58"/>
      <c r="E894" s="19"/>
      <c r="F894" s="8"/>
      <c r="G894" s="347"/>
      <c r="H894" s="347"/>
      <c r="I894" s="347" t="e">
        <f>'Internet Advertising'!$G894/(#REF!)*100</f>
        <v>#REF!</v>
      </c>
      <c r="J894" s="8"/>
      <c r="K894" s="57"/>
      <c r="L894" s="57"/>
      <c r="M894" s="57"/>
      <c r="N894" s="57"/>
      <c r="O894" s="57"/>
      <c r="P894" s="57"/>
      <c r="Q894" s="57"/>
      <c r="R894" s="57"/>
      <c r="S894" s="57"/>
      <c r="T894" s="57"/>
      <c r="U894" s="57"/>
      <c r="V894" s="57"/>
      <c r="W894" s="57"/>
      <c r="X894" s="57"/>
      <c r="Y894" s="57"/>
    </row>
    <row r="895" spans="1:25" ht="16.5" customHeight="1" x14ac:dyDescent="0.2">
      <c r="A895" s="23"/>
      <c r="B895" s="23"/>
      <c r="C895" s="58"/>
      <c r="D895" s="58"/>
      <c r="E895" s="19"/>
      <c r="F895" s="8"/>
      <c r="G895" s="347"/>
      <c r="H895" s="347"/>
      <c r="I895" s="347" t="e">
        <f>'Internet Advertising'!$G895/(#REF!)*100</f>
        <v>#REF!</v>
      </c>
      <c r="J895" s="8"/>
      <c r="K895" s="57"/>
      <c r="L895" s="57"/>
      <c r="M895" s="57"/>
      <c r="N895" s="57"/>
      <c r="O895" s="57"/>
      <c r="P895" s="57"/>
      <c r="Q895" s="57"/>
      <c r="R895" s="57"/>
      <c r="S895" s="57"/>
      <c r="T895" s="57"/>
      <c r="U895" s="57"/>
      <c r="V895" s="57"/>
      <c r="W895" s="57"/>
      <c r="X895" s="57"/>
      <c r="Y895" s="57"/>
    </row>
    <row r="896" spans="1:25" ht="16.5" customHeight="1" x14ac:dyDescent="0.2">
      <c r="A896" s="23"/>
      <c r="B896" s="23"/>
      <c r="C896" s="58"/>
      <c r="D896" s="58"/>
      <c r="E896" s="19"/>
      <c r="F896" s="8"/>
      <c r="G896" s="347"/>
      <c r="H896" s="347"/>
      <c r="I896" s="347" t="e">
        <f>'Internet Advertising'!$G896/(#REF!)*100</f>
        <v>#REF!</v>
      </c>
      <c r="J896" s="8"/>
      <c r="K896" s="57"/>
      <c r="L896" s="57"/>
      <c r="M896" s="57"/>
      <c r="N896" s="57"/>
      <c r="O896" s="57"/>
      <c r="P896" s="57"/>
      <c r="Q896" s="57"/>
      <c r="R896" s="57"/>
      <c r="S896" s="57"/>
      <c r="T896" s="57"/>
      <c r="U896" s="57"/>
      <c r="V896" s="57"/>
      <c r="W896" s="57"/>
      <c r="X896" s="57"/>
      <c r="Y896" s="57"/>
    </row>
    <row r="897" spans="1:25" ht="16.5" customHeight="1" x14ac:dyDescent="0.2">
      <c r="A897" s="23"/>
      <c r="B897" s="23"/>
      <c r="C897" s="58"/>
      <c r="D897" s="58"/>
      <c r="E897" s="19"/>
      <c r="F897" s="8"/>
      <c r="G897" s="347"/>
      <c r="H897" s="347"/>
      <c r="I897" s="347" t="e">
        <f>'Internet Advertising'!$G897/(#REF!)*100</f>
        <v>#REF!</v>
      </c>
      <c r="J897" s="8"/>
      <c r="K897" s="57"/>
      <c r="L897" s="57"/>
      <c r="M897" s="57"/>
      <c r="N897" s="57"/>
      <c r="O897" s="57"/>
      <c r="P897" s="57"/>
      <c r="Q897" s="57"/>
      <c r="R897" s="57"/>
      <c r="S897" s="57"/>
      <c r="T897" s="57"/>
      <c r="U897" s="57"/>
      <c r="V897" s="57"/>
      <c r="W897" s="57"/>
      <c r="X897" s="57"/>
      <c r="Y897" s="57"/>
    </row>
    <row r="898" spans="1:25" ht="16.5" customHeight="1" x14ac:dyDescent="0.2">
      <c r="A898" s="23"/>
      <c r="B898" s="23"/>
      <c r="C898" s="58"/>
      <c r="D898" s="58"/>
      <c r="E898" s="19"/>
      <c r="F898" s="8"/>
      <c r="G898" s="347"/>
      <c r="H898" s="347"/>
      <c r="I898" s="347" t="e">
        <f>'Internet Advertising'!$G898/(#REF!)*100</f>
        <v>#REF!</v>
      </c>
      <c r="J898" s="8"/>
      <c r="K898" s="57"/>
      <c r="L898" s="57"/>
      <c r="M898" s="57"/>
      <c r="N898" s="57"/>
      <c r="O898" s="57"/>
      <c r="P898" s="57"/>
      <c r="Q898" s="57"/>
      <c r="R898" s="57"/>
      <c r="S898" s="57"/>
      <c r="T898" s="57"/>
      <c r="U898" s="57"/>
      <c r="V898" s="57"/>
      <c r="W898" s="57"/>
      <c r="X898" s="57"/>
      <c r="Y898" s="57"/>
    </row>
    <row r="899" spans="1:25" ht="16.5" customHeight="1" x14ac:dyDescent="0.2">
      <c r="A899" s="23"/>
      <c r="B899" s="23"/>
      <c r="C899" s="58"/>
      <c r="D899" s="58"/>
      <c r="E899" s="19"/>
      <c r="F899" s="8"/>
      <c r="G899" s="347"/>
      <c r="H899" s="347"/>
      <c r="I899" s="347" t="e">
        <f>'Internet Advertising'!$G899/(#REF!)*100</f>
        <v>#REF!</v>
      </c>
      <c r="J899" s="8"/>
      <c r="K899" s="57"/>
      <c r="L899" s="57"/>
      <c r="M899" s="57"/>
      <c r="N899" s="57"/>
      <c r="O899" s="57"/>
      <c r="P899" s="57"/>
      <c r="Q899" s="57"/>
      <c r="R899" s="57"/>
      <c r="S899" s="57"/>
      <c r="T899" s="57"/>
      <c r="U899" s="57"/>
      <c r="V899" s="57"/>
      <c r="W899" s="57"/>
      <c r="X899" s="57"/>
      <c r="Y899" s="57"/>
    </row>
    <row r="900" spans="1:25" ht="16.5" customHeight="1" x14ac:dyDescent="0.2">
      <c r="A900" s="23"/>
      <c r="B900" s="23"/>
      <c r="C900" s="58"/>
      <c r="D900" s="58"/>
      <c r="E900" s="19"/>
      <c r="F900" s="8"/>
      <c r="G900" s="347"/>
      <c r="H900" s="347"/>
      <c r="I900" s="347" t="e">
        <f>'Internet Advertising'!$G900/(#REF!)*100</f>
        <v>#REF!</v>
      </c>
      <c r="J900" s="8"/>
      <c r="K900" s="57"/>
      <c r="L900" s="57"/>
      <c r="M900" s="57"/>
      <c r="N900" s="57"/>
      <c r="O900" s="57"/>
      <c r="P900" s="57"/>
      <c r="Q900" s="57"/>
      <c r="R900" s="57"/>
      <c r="S900" s="57"/>
      <c r="T900" s="57"/>
      <c r="U900" s="57"/>
      <c r="V900" s="57"/>
      <c r="W900" s="57"/>
      <c r="X900" s="57"/>
      <c r="Y900" s="57"/>
    </row>
    <row r="901" spans="1:25" ht="16.5" customHeight="1" x14ac:dyDescent="0.2">
      <c r="A901" s="23"/>
      <c r="B901" s="23"/>
      <c r="C901" s="58"/>
      <c r="D901" s="58"/>
      <c r="E901" s="19"/>
      <c r="F901" s="8"/>
      <c r="G901" s="347"/>
      <c r="H901" s="347"/>
      <c r="I901" s="347" t="e">
        <f>'Internet Advertising'!$G901/(#REF!)*100</f>
        <v>#REF!</v>
      </c>
      <c r="J901" s="8"/>
      <c r="K901" s="57"/>
      <c r="L901" s="57"/>
      <c r="M901" s="57"/>
      <c r="N901" s="57"/>
      <c r="O901" s="57"/>
      <c r="P901" s="57"/>
      <c r="Q901" s="57"/>
      <c r="R901" s="57"/>
      <c r="S901" s="57"/>
      <c r="T901" s="57"/>
      <c r="U901" s="57"/>
      <c r="V901" s="57"/>
      <c r="W901" s="57"/>
      <c r="X901" s="57"/>
      <c r="Y901" s="57"/>
    </row>
    <row r="902" spans="1:25" ht="16.5" customHeight="1" x14ac:dyDescent="0.2">
      <c r="A902" s="23"/>
      <c r="B902" s="23"/>
      <c r="C902" s="58"/>
      <c r="D902" s="58"/>
      <c r="E902" s="19"/>
      <c r="F902" s="8"/>
      <c r="G902" s="347"/>
      <c r="H902" s="347"/>
      <c r="I902" s="347" t="e">
        <f>'Internet Advertising'!$G902/(#REF!)*100</f>
        <v>#REF!</v>
      </c>
      <c r="J902" s="8"/>
      <c r="K902" s="57"/>
      <c r="L902" s="57"/>
      <c r="M902" s="57"/>
      <c r="N902" s="57"/>
      <c r="O902" s="57"/>
      <c r="P902" s="57"/>
      <c r="Q902" s="57"/>
      <c r="R902" s="57"/>
      <c r="S902" s="57"/>
      <c r="T902" s="57"/>
      <c r="U902" s="57"/>
      <c r="V902" s="57"/>
      <c r="W902" s="57"/>
      <c r="X902" s="57"/>
      <c r="Y902" s="57"/>
    </row>
    <row r="903" spans="1:25" ht="16.5" customHeight="1" x14ac:dyDescent="0.2">
      <c r="A903" s="23"/>
      <c r="B903" s="23"/>
      <c r="C903" s="58"/>
      <c r="D903" s="58"/>
      <c r="E903" s="19"/>
      <c r="F903" s="8"/>
      <c r="G903" s="347"/>
      <c r="H903" s="347"/>
      <c r="I903" s="347" t="e">
        <f>'Internet Advertising'!$G903/(#REF!)*100</f>
        <v>#REF!</v>
      </c>
      <c r="J903" s="8"/>
      <c r="K903" s="57"/>
      <c r="L903" s="57"/>
      <c r="M903" s="57"/>
      <c r="N903" s="57"/>
      <c r="O903" s="57"/>
      <c r="P903" s="57"/>
      <c r="Q903" s="57"/>
      <c r="R903" s="57"/>
      <c r="S903" s="57"/>
      <c r="T903" s="57"/>
      <c r="U903" s="57"/>
      <c r="V903" s="57"/>
      <c r="W903" s="57"/>
      <c r="X903" s="57"/>
      <c r="Y903" s="57"/>
    </row>
    <row r="904" spans="1:25" ht="16.5" customHeight="1" x14ac:dyDescent="0.2">
      <c r="A904" s="23"/>
      <c r="B904" s="23"/>
      <c r="C904" s="58"/>
      <c r="D904" s="58"/>
      <c r="E904" s="19"/>
      <c r="F904" s="8"/>
      <c r="G904" s="347"/>
      <c r="H904" s="347"/>
      <c r="I904" s="347" t="e">
        <f>'Internet Advertising'!$G904/(#REF!)*100</f>
        <v>#REF!</v>
      </c>
      <c r="J904" s="8"/>
      <c r="K904" s="57"/>
      <c r="L904" s="57"/>
      <c r="M904" s="57"/>
      <c r="N904" s="57"/>
      <c r="O904" s="57"/>
      <c r="P904" s="57"/>
      <c r="Q904" s="57"/>
      <c r="R904" s="57"/>
      <c r="S904" s="57"/>
      <c r="T904" s="57"/>
      <c r="U904" s="57"/>
      <c r="V904" s="57"/>
      <c r="W904" s="57"/>
      <c r="X904" s="57"/>
      <c r="Y904" s="57"/>
    </row>
    <row r="905" spans="1:25" ht="16.5" customHeight="1" x14ac:dyDescent="0.2">
      <c r="A905" s="23"/>
      <c r="B905" s="23"/>
      <c r="C905" s="58"/>
      <c r="D905" s="58"/>
      <c r="E905" s="19"/>
      <c r="F905" s="8"/>
      <c r="G905" s="347"/>
      <c r="H905" s="347"/>
      <c r="I905" s="347" t="e">
        <f>'Internet Advertising'!$G905/(#REF!)*100</f>
        <v>#REF!</v>
      </c>
      <c r="J905" s="8"/>
      <c r="K905" s="57"/>
      <c r="L905" s="57"/>
      <c r="M905" s="57"/>
      <c r="N905" s="57"/>
      <c r="O905" s="57"/>
      <c r="P905" s="57"/>
      <c r="Q905" s="57"/>
      <c r="R905" s="57"/>
      <c r="S905" s="57"/>
      <c r="T905" s="57"/>
      <c r="U905" s="57"/>
      <c r="V905" s="57"/>
      <c r="W905" s="57"/>
      <c r="X905" s="57"/>
      <c r="Y905" s="57"/>
    </row>
    <row r="906" spans="1:25" ht="16.5" customHeight="1" x14ac:dyDescent="0.2">
      <c r="A906" s="23"/>
      <c r="B906" s="23"/>
      <c r="C906" s="58"/>
      <c r="D906" s="58"/>
      <c r="E906" s="19"/>
      <c r="F906" s="8"/>
      <c r="G906" s="347"/>
      <c r="H906" s="347"/>
      <c r="I906" s="347" t="e">
        <f>'Internet Advertising'!$G906/(#REF!)*100</f>
        <v>#REF!</v>
      </c>
      <c r="J906" s="8"/>
      <c r="K906" s="57"/>
      <c r="L906" s="57"/>
      <c r="M906" s="57"/>
      <c r="N906" s="57"/>
      <c r="O906" s="57"/>
      <c r="P906" s="57"/>
      <c r="Q906" s="57"/>
      <c r="R906" s="57"/>
      <c r="S906" s="57"/>
      <c r="T906" s="57"/>
      <c r="U906" s="57"/>
      <c r="V906" s="57"/>
      <c r="W906" s="57"/>
      <c r="X906" s="57"/>
      <c r="Y906" s="57"/>
    </row>
    <row r="907" spans="1:25" ht="16.5" customHeight="1" x14ac:dyDescent="0.2">
      <c r="A907" s="23"/>
      <c r="B907" s="23"/>
      <c r="C907" s="58"/>
      <c r="D907" s="58"/>
      <c r="E907" s="19"/>
      <c r="F907" s="8"/>
      <c r="G907" s="347"/>
      <c r="H907" s="347"/>
      <c r="I907" s="347" t="e">
        <f>'Internet Advertising'!$G907/(#REF!)*100</f>
        <v>#REF!</v>
      </c>
      <c r="J907" s="8"/>
      <c r="K907" s="57"/>
      <c r="L907" s="57"/>
      <c r="M907" s="57"/>
      <c r="N907" s="57"/>
      <c r="O907" s="57"/>
      <c r="P907" s="57"/>
      <c r="Q907" s="57"/>
      <c r="R907" s="57"/>
      <c r="S907" s="57"/>
      <c r="T907" s="57"/>
      <c r="U907" s="57"/>
      <c r="V907" s="57"/>
      <c r="W907" s="57"/>
      <c r="X907" s="57"/>
      <c r="Y907" s="57"/>
    </row>
    <row r="908" spans="1:25" ht="16.5" customHeight="1" x14ac:dyDescent="0.2">
      <c r="A908" s="23"/>
      <c r="B908" s="23"/>
      <c r="C908" s="58"/>
      <c r="D908" s="58"/>
      <c r="E908" s="19"/>
      <c r="F908" s="8"/>
      <c r="G908" s="347"/>
      <c r="H908" s="347"/>
      <c r="I908" s="347" t="e">
        <f>'Internet Advertising'!$G908/(#REF!)*100</f>
        <v>#REF!</v>
      </c>
      <c r="J908" s="8"/>
      <c r="K908" s="57"/>
      <c r="L908" s="57"/>
      <c r="M908" s="57"/>
      <c r="N908" s="57"/>
      <c r="O908" s="57"/>
      <c r="P908" s="57"/>
      <c r="Q908" s="57"/>
      <c r="R908" s="57"/>
      <c r="S908" s="57"/>
      <c r="T908" s="57"/>
      <c r="U908" s="57"/>
      <c r="V908" s="57"/>
      <c r="W908" s="57"/>
      <c r="X908" s="57"/>
      <c r="Y908" s="57"/>
    </row>
    <row r="909" spans="1:25" ht="16.5" customHeight="1" x14ac:dyDescent="0.2">
      <c r="A909" s="23"/>
      <c r="B909" s="23"/>
      <c r="C909" s="58"/>
      <c r="D909" s="58"/>
      <c r="E909" s="19"/>
      <c r="F909" s="8"/>
      <c r="G909" s="347"/>
      <c r="H909" s="347"/>
      <c r="I909" s="347" t="e">
        <f>'Internet Advertising'!$G909/(#REF!)*100</f>
        <v>#REF!</v>
      </c>
      <c r="J909" s="8"/>
      <c r="K909" s="57"/>
      <c r="L909" s="57"/>
      <c r="M909" s="57"/>
      <c r="N909" s="57"/>
      <c r="O909" s="57"/>
      <c r="P909" s="57"/>
      <c r="Q909" s="57"/>
      <c r="R909" s="57"/>
      <c r="S909" s="57"/>
      <c r="T909" s="57"/>
      <c r="U909" s="57"/>
      <c r="V909" s="57"/>
      <c r="W909" s="57"/>
      <c r="X909" s="57"/>
      <c r="Y909" s="57"/>
    </row>
    <row r="910" spans="1:25" ht="16.5" customHeight="1" x14ac:dyDescent="0.2">
      <c r="A910" s="23"/>
      <c r="B910" s="23"/>
      <c r="C910" s="58"/>
      <c r="D910" s="58"/>
      <c r="E910" s="19"/>
      <c r="F910" s="8"/>
      <c r="G910" s="347"/>
      <c r="H910" s="347"/>
      <c r="I910" s="347" t="e">
        <f>'Internet Advertising'!$G910/(#REF!)*100</f>
        <v>#REF!</v>
      </c>
      <c r="J910" s="8"/>
      <c r="K910" s="57"/>
      <c r="L910" s="57"/>
      <c r="M910" s="57"/>
      <c r="N910" s="57"/>
      <c r="O910" s="57"/>
      <c r="P910" s="57"/>
      <c r="Q910" s="57"/>
      <c r="R910" s="57"/>
      <c r="S910" s="57"/>
      <c r="T910" s="57"/>
      <c r="U910" s="57"/>
      <c r="V910" s="57"/>
      <c r="W910" s="57"/>
      <c r="X910" s="57"/>
      <c r="Y910" s="57"/>
    </row>
    <row r="911" spans="1:25" ht="16.5" customHeight="1" x14ac:dyDescent="0.2">
      <c r="A911" s="23"/>
      <c r="B911" s="23"/>
      <c r="C911" s="58"/>
      <c r="D911" s="58"/>
      <c r="E911" s="19"/>
      <c r="F911" s="8"/>
      <c r="G911" s="347"/>
      <c r="H911" s="347"/>
      <c r="I911" s="347" t="e">
        <f>'Internet Advertising'!$G911/(#REF!)*100</f>
        <v>#REF!</v>
      </c>
      <c r="J911" s="8"/>
      <c r="K911" s="57"/>
      <c r="L911" s="57"/>
      <c r="M911" s="57"/>
      <c r="N911" s="57"/>
      <c r="O911" s="57"/>
      <c r="P911" s="57"/>
      <c r="Q911" s="57"/>
      <c r="R911" s="57"/>
      <c r="S911" s="57"/>
      <c r="T911" s="57"/>
      <c r="U911" s="57"/>
      <c r="V911" s="57"/>
      <c r="W911" s="57"/>
      <c r="X911" s="57"/>
      <c r="Y911" s="57"/>
    </row>
    <row r="912" spans="1:25" ht="16.5" customHeight="1" x14ac:dyDescent="0.2">
      <c r="A912" s="23"/>
      <c r="B912" s="23"/>
      <c r="C912" s="58"/>
      <c r="D912" s="58"/>
      <c r="E912" s="19"/>
      <c r="F912" s="8"/>
      <c r="G912" s="347"/>
      <c r="H912" s="347"/>
      <c r="I912" s="347" t="e">
        <f>'Internet Advertising'!$G912/(#REF!)*100</f>
        <v>#REF!</v>
      </c>
      <c r="J912" s="8"/>
      <c r="K912" s="57"/>
      <c r="L912" s="57"/>
      <c r="M912" s="57"/>
      <c r="N912" s="57"/>
      <c r="O912" s="57"/>
      <c r="P912" s="57"/>
      <c r="Q912" s="57"/>
      <c r="R912" s="57"/>
      <c r="S912" s="57"/>
      <c r="T912" s="57"/>
      <c r="U912" s="57"/>
      <c r="V912" s="57"/>
      <c r="W912" s="57"/>
      <c r="X912" s="57"/>
      <c r="Y912" s="57"/>
    </row>
    <row r="913" spans="1:25" ht="16.5" customHeight="1" x14ac:dyDescent="0.2">
      <c r="A913" s="23"/>
      <c r="B913" s="23"/>
      <c r="C913" s="58"/>
      <c r="D913" s="58"/>
      <c r="E913" s="19"/>
      <c r="F913" s="8"/>
      <c r="G913" s="347"/>
      <c r="H913" s="347"/>
      <c r="I913" s="347" t="e">
        <f>'Internet Advertising'!$G913/(#REF!)*100</f>
        <v>#REF!</v>
      </c>
      <c r="J913" s="8"/>
      <c r="K913" s="57"/>
      <c r="L913" s="57"/>
      <c r="M913" s="57"/>
      <c r="N913" s="57"/>
      <c r="O913" s="57"/>
      <c r="P913" s="57"/>
      <c r="Q913" s="57"/>
      <c r="R913" s="57"/>
      <c r="S913" s="57"/>
      <c r="T913" s="57"/>
      <c r="U913" s="57"/>
      <c r="V913" s="57"/>
      <c r="W913" s="57"/>
      <c r="X913" s="57"/>
      <c r="Y913" s="57"/>
    </row>
    <row r="914" spans="1:25" ht="16.5" customHeight="1" x14ac:dyDescent="0.2">
      <c r="A914" s="23"/>
      <c r="B914" s="23"/>
      <c r="C914" s="58"/>
      <c r="D914" s="58"/>
      <c r="E914" s="19"/>
      <c r="F914" s="8"/>
      <c r="G914" s="347"/>
      <c r="H914" s="347"/>
      <c r="I914" s="347" t="e">
        <f>'Internet Advertising'!$G914/(#REF!)*100</f>
        <v>#REF!</v>
      </c>
      <c r="J914" s="8"/>
      <c r="K914" s="57"/>
      <c r="L914" s="57"/>
      <c r="M914" s="57"/>
      <c r="N914" s="57"/>
      <c r="O914" s="57"/>
      <c r="P914" s="57"/>
      <c r="Q914" s="57"/>
      <c r="R914" s="57"/>
      <c r="S914" s="57"/>
      <c r="T914" s="57"/>
      <c r="U914" s="57"/>
      <c r="V914" s="57"/>
      <c r="W914" s="57"/>
      <c r="X914" s="57"/>
      <c r="Y914" s="57"/>
    </row>
    <row r="915" spans="1:25" ht="16.5" customHeight="1" x14ac:dyDescent="0.2">
      <c r="A915" s="23"/>
      <c r="B915" s="23"/>
      <c r="C915" s="58"/>
      <c r="D915" s="58"/>
      <c r="E915" s="19"/>
      <c r="F915" s="8"/>
      <c r="G915" s="347"/>
      <c r="H915" s="347"/>
      <c r="I915" s="347" t="e">
        <f>'Internet Advertising'!$G915/(#REF!)*100</f>
        <v>#REF!</v>
      </c>
      <c r="J915" s="8"/>
      <c r="K915" s="57"/>
      <c r="L915" s="57"/>
      <c r="M915" s="57"/>
      <c r="N915" s="57"/>
      <c r="O915" s="57"/>
      <c r="P915" s="57"/>
      <c r="Q915" s="57"/>
      <c r="R915" s="57"/>
      <c r="S915" s="57"/>
      <c r="T915" s="57"/>
      <c r="U915" s="57"/>
      <c r="V915" s="57"/>
      <c r="W915" s="57"/>
      <c r="X915" s="57"/>
      <c r="Y915" s="57"/>
    </row>
    <row r="916" spans="1:25" ht="16.5" customHeight="1" x14ac:dyDescent="0.2">
      <c r="A916" s="23"/>
      <c r="B916" s="23"/>
      <c r="C916" s="58"/>
      <c r="D916" s="58"/>
      <c r="E916" s="19"/>
      <c r="F916" s="8"/>
      <c r="G916" s="347"/>
      <c r="H916" s="347"/>
      <c r="I916" s="347" t="e">
        <f>'Internet Advertising'!$G916/(#REF!)*100</f>
        <v>#REF!</v>
      </c>
      <c r="J916" s="8"/>
      <c r="K916" s="57"/>
      <c r="L916" s="57"/>
      <c r="M916" s="57"/>
      <c r="N916" s="57"/>
      <c r="O916" s="57"/>
      <c r="P916" s="57"/>
      <c r="Q916" s="57"/>
      <c r="R916" s="57"/>
      <c r="S916" s="57"/>
      <c r="T916" s="57"/>
      <c r="U916" s="57"/>
      <c r="V916" s="57"/>
      <c r="W916" s="57"/>
      <c r="X916" s="57"/>
      <c r="Y916" s="57"/>
    </row>
    <row r="917" spans="1:25" ht="16.5" customHeight="1" x14ac:dyDescent="0.2">
      <c r="A917" s="23"/>
      <c r="B917" s="23"/>
      <c r="C917" s="58"/>
      <c r="D917" s="58"/>
      <c r="E917" s="19"/>
      <c r="F917" s="8"/>
      <c r="G917" s="347"/>
      <c r="H917" s="347"/>
      <c r="I917" s="347" t="e">
        <f>'Internet Advertising'!$G917/(#REF!)*100</f>
        <v>#REF!</v>
      </c>
      <c r="J917" s="8"/>
      <c r="K917" s="57"/>
      <c r="L917" s="57"/>
      <c r="M917" s="57"/>
      <c r="N917" s="57"/>
      <c r="O917" s="57"/>
      <c r="P917" s="57"/>
      <c r="Q917" s="57"/>
      <c r="R917" s="57"/>
      <c r="S917" s="57"/>
      <c r="T917" s="57"/>
      <c r="U917" s="57"/>
      <c r="V917" s="57"/>
      <c r="W917" s="57"/>
      <c r="X917" s="57"/>
      <c r="Y917" s="57"/>
    </row>
    <row r="918" spans="1:25" ht="16.5" customHeight="1" x14ac:dyDescent="0.2">
      <c r="A918" s="23"/>
      <c r="B918" s="23"/>
      <c r="C918" s="58"/>
      <c r="D918" s="58"/>
      <c r="E918" s="19"/>
      <c r="F918" s="8"/>
      <c r="G918" s="347"/>
      <c r="H918" s="347"/>
      <c r="I918" s="347" t="e">
        <f>'Internet Advertising'!$G918/(#REF!)*100</f>
        <v>#REF!</v>
      </c>
      <c r="J918" s="8"/>
      <c r="K918" s="57"/>
      <c r="L918" s="57"/>
      <c r="M918" s="57"/>
      <c r="N918" s="57"/>
      <c r="O918" s="57"/>
      <c r="P918" s="57"/>
      <c r="Q918" s="57"/>
      <c r="R918" s="57"/>
      <c r="S918" s="57"/>
      <c r="T918" s="57"/>
      <c r="U918" s="57"/>
      <c r="V918" s="57"/>
      <c r="W918" s="57"/>
      <c r="X918" s="57"/>
      <c r="Y918" s="57"/>
    </row>
    <row r="919" spans="1:25" ht="16.5" customHeight="1" x14ac:dyDescent="0.2">
      <c r="A919" s="23"/>
      <c r="B919" s="23"/>
      <c r="C919" s="58"/>
      <c r="D919" s="58"/>
      <c r="E919" s="19"/>
      <c r="F919" s="8"/>
      <c r="G919" s="347"/>
      <c r="H919" s="347"/>
      <c r="I919" s="347" t="e">
        <f>'Internet Advertising'!$G919/(#REF!)*100</f>
        <v>#REF!</v>
      </c>
      <c r="J919" s="8"/>
      <c r="K919" s="57"/>
      <c r="L919" s="57"/>
      <c r="M919" s="57"/>
      <c r="N919" s="57"/>
      <c r="O919" s="57"/>
      <c r="P919" s="57"/>
      <c r="Q919" s="57"/>
      <c r="R919" s="57"/>
      <c r="S919" s="57"/>
      <c r="T919" s="57"/>
      <c r="U919" s="57"/>
      <c r="V919" s="57"/>
      <c r="W919" s="57"/>
      <c r="X919" s="57"/>
      <c r="Y919" s="57"/>
    </row>
    <row r="920" spans="1:25" ht="16.5" customHeight="1" x14ac:dyDescent="0.2">
      <c r="A920" s="23"/>
      <c r="B920" s="23"/>
      <c r="C920" s="58"/>
      <c r="D920" s="58"/>
      <c r="E920" s="19"/>
      <c r="F920" s="8"/>
      <c r="G920" s="347"/>
      <c r="H920" s="347"/>
      <c r="I920" s="347" t="e">
        <f>'Internet Advertising'!$G920/(#REF!)*100</f>
        <v>#REF!</v>
      </c>
      <c r="J920" s="8"/>
      <c r="K920" s="57"/>
      <c r="L920" s="57"/>
      <c r="M920" s="57"/>
      <c r="N920" s="57"/>
      <c r="O920" s="57"/>
      <c r="P920" s="57"/>
      <c r="Q920" s="57"/>
      <c r="R920" s="57"/>
      <c r="S920" s="57"/>
      <c r="T920" s="57"/>
      <c r="U920" s="57"/>
      <c r="V920" s="57"/>
      <c r="W920" s="57"/>
      <c r="X920" s="57"/>
      <c r="Y920" s="57"/>
    </row>
    <row r="921" spans="1:25" ht="16.5" customHeight="1" x14ac:dyDescent="0.2">
      <c r="A921" s="23"/>
      <c r="B921" s="23"/>
      <c r="C921" s="58"/>
      <c r="D921" s="58"/>
      <c r="E921" s="19"/>
      <c r="F921" s="8"/>
      <c r="G921" s="347"/>
      <c r="H921" s="347"/>
      <c r="I921" s="347" t="e">
        <f>'Internet Advertising'!$G921/(#REF!)*100</f>
        <v>#REF!</v>
      </c>
      <c r="J921" s="8"/>
      <c r="K921" s="57"/>
      <c r="L921" s="57"/>
      <c r="M921" s="57"/>
      <c r="N921" s="57"/>
      <c r="O921" s="57"/>
      <c r="P921" s="57"/>
      <c r="Q921" s="57"/>
      <c r="R921" s="57"/>
      <c r="S921" s="57"/>
      <c r="T921" s="57"/>
      <c r="U921" s="57"/>
      <c r="V921" s="57"/>
      <c r="W921" s="57"/>
      <c r="X921" s="57"/>
      <c r="Y921" s="57"/>
    </row>
    <row r="922" spans="1:25" ht="16.5" customHeight="1" x14ac:dyDescent="0.2">
      <c r="A922" s="23"/>
      <c r="B922" s="23"/>
      <c r="C922" s="58"/>
      <c r="D922" s="58"/>
      <c r="E922" s="19"/>
      <c r="F922" s="8"/>
      <c r="G922" s="347"/>
      <c r="H922" s="347"/>
      <c r="I922" s="347" t="e">
        <f>'Internet Advertising'!$G922/(#REF!)*100</f>
        <v>#REF!</v>
      </c>
      <c r="J922" s="8"/>
      <c r="K922" s="57"/>
      <c r="L922" s="57"/>
      <c r="M922" s="57"/>
      <c r="N922" s="57"/>
      <c r="O922" s="57"/>
      <c r="P922" s="57"/>
      <c r="Q922" s="57"/>
      <c r="R922" s="57"/>
      <c r="S922" s="57"/>
      <c r="T922" s="57"/>
      <c r="U922" s="57"/>
      <c r="V922" s="57"/>
      <c r="W922" s="57"/>
      <c r="X922" s="57"/>
      <c r="Y922" s="57"/>
    </row>
    <row r="923" spans="1:25" ht="16.5" customHeight="1" x14ac:dyDescent="0.2">
      <c r="A923" s="23"/>
      <c r="B923" s="23"/>
      <c r="C923" s="58"/>
      <c r="D923" s="58"/>
      <c r="E923" s="19"/>
      <c r="F923" s="8"/>
      <c r="G923" s="347"/>
      <c r="H923" s="347"/>
      <c r="I923" s="347" t="e">
        <f>'Internet Advertising'!$G923/(#REF!)*100</f>
        <v>#REF!</v>
      </c>
      <c r="J923" s="8"/>
      <c r="K923" s="57"/>
      <c r="L923" s="57"/>
      <c r="M923" s="57"/>
      <c r="N923" s="57"/>
      <c r="O923" s="57"/>
      <c r="P923" s="57"/>
      <c r="Q923" s="57"/>
      <c r="R923" s="57"/>
      <c r="S923" s="57"/>
      <c r="T923" s="57"/>
      <c r="U923" s="57"/>
      <c r="V923" s="57"/>
      <c r="W923" s="57"/>
      <c r="X923" s="57"/>
      <c r="Y923" s="57"/>
    </row>
    <row r="924" spans="1:25" ht="16.5" customHeight="1" x14ac:dyDescent="0.2">
      <c r="A924" s="23"/>
      <c r="B924" s="23"/>
      <c r="C924" s="58"/>
      <c r="D924" s="58"/>
      <c r="E924" s="19"/>
      <c r="F924" s="8"/>
      <c r="G924" s="347"/>
      <c r="H924" s="347"/>
      <c r="I924" s="347" t="e">
        <f>'Internet Advertising'!$G924/(#REF!)*100</f>
        <v>#REF!</v>
      </c>
      <c r="J924" s="8"/>
      <c r="K924" s="57"/>
      <c r="L924" s="57"/>
      <c r="M924" s="57"/>
      <c r="N924" s="57"/>
      <c r="O924" s="57"/>
      <c r="P924" s="57"/>
      <c r="Q924" s="57"/>
      <c r="R924" s="57"/>
      <c r="S924" s="57"/>
      <c r="T924" s="57"/>
      <c r="U924" s="57"/>
      <c r="V924" s="57"/>
      <c r="W924" s="57"/>
      <c r="X924" s="57"/>
      <c r="Y924" s="57"/>
    </row>
    <row r="925" spans="1:25" ht="16.5" customHeight="1" x14ac:dyDescent="0.2">
      <c r="A925" s="23"/>
      <c r="B925" s="23"/>
      <c r="C925" s="58"/>
      <c r="D925" s="58"/>
      <c r="E925" s="19"/>
      <c r="F925" s="8"/>
      <c r="G925" s="347"/>
      <c r="H925" s="347"/>
      <c r="I925" s="347" t="e">
        <f>'Internet Advertising'!$G925/(#REF!)*100</f>
        <v>#REF!</v>
      </c>
      <c r="J925" s="8"/>
      <c r="K925" s="57"/>
      <c r="L925" s="57"/>
      <c r="M925" s="57"/>
      <c r="N925" s="57"/>
      <c r="O925" s="57"/>
      <c r="P925" s="57"/>
      <c r="Q925" s="57"/>
      <c r="R925" s="57"/>
      <c r="S925" s="57"/>
      <c r="T925" s="57"/>
      <c r="U925" s="57"/>
      <c r="V925" s="57"/>
      <c r="W925" s="57"/>
      <c r="X925" s="57"/>
      <c r="Y925" s="57"/>
    </row>
    <row r="926" spans="1:25" ht="16.5" customHeight="1" x14ac:dyDescent="0.2">
      <c r="A926" s="23"/>
      <c r="B926" s="23"/>
      <c r="C926" s="58"/>
      <c r="D926" s="58"/>
      <c r="E926" s="19"/>
      <c r="F926" s="8"/>
      <c r="G926" s="347"/>
      <c r="H926" s="347"/>
      <c r="I926" s="347" t="e">
        <f>'Internet Advertising'!$G926/(#REF!)*100</f>
        <v>#REF!</v>
      </c>
      <c r="J926" s="8"/>
      <c r="K926" s="57"/>
      <c r="L926" s="57"/>
      <c r="M926" s="57"/>
      <c r="N926" s="57"/>
      <c r="O926" s="57"/>
      <c r="P926" s="57"/>
      <c r="Q926" s="57"/>
      <c r="R926" s="57"/>
      <c r="S926" s="57"/>
      <c r="T926" s="57"/>
      <c r="U926" s="57"/>
      <c r="V926" s="57"/>
      <c r="W926" s="57"/>
      <c r="X926" s="57"/>
      <c r="Y926" s="57"/>
    </row>
    <row r="927" spans="1:25" ht="16.5" customHeight="1" x14ac:dyDescent="0.2">
      <c r="A927" s="23"/>
      <c r="B927" s="23"/>
      <c r="C927" s="58"/>
      <c r="D927" s="58"/>
      <c r="E927" s="19"/>
      <c r="F927" s="8"/>
      <c r="G927" s="347"/>
      <c r="H927" s="347"/>
      <c r="I927" s="347" t="e">
        <f>'Internet Advertising'!$G927/(#REF!)*100</f>
        <v>#REF!</v>
      </c>
      <c r="J927" s="8"/>
      <c r="K927" s="57"/>
      <c r="L927" s="57"/>
      <c r="M927" s="57"/>
      <c r="N927" s="57"/>
      <c r="O927" s="57"/>
      <c r="P927" s="57"/>
      <c r="Q927" s="57"/>
      <c r="R927" s="57"/>
      <c r="S927" s="57"/>
      <c r="T927" s="57"/>
      <c r="U927" s="57"/>
      <c r="V927" s="57"/>
      <c r="W927" s="57"/>
      <c r="X927" s="57"/>
      <c r="Y927" s="57"/>
    </row>
    <row r="928" spans="1:25" ht="16.5" customHeight="1" x14ac:dyDescent="0.2">
      <c r="A928" s="23"/>
      <c r="B928" s="23"/>
      <c r="C928" s="58"/>
      <c r="D928" s="58"/>
      <c r="E928" s="19"/>
      <c r="F928" s="8"/>
      <c r="G928" s="347"/>
      <c r="H928" s="347"/>
      <c r="I928" s="347" t="e">
        <f>'Internet Advertising'!$G928/(#REF!)*100</f>
        <v>#REF!</v>
      </c>
      <c r="J928" s="8"/>
      <c r="K928" s="57"/>
      <c r="L928" s="57"/>
      <c r="M928" s="57"/>
      <c r="N928" s="57"/>
      <c r="O928" s="57"/>
      <c r="P928" s="57"/>
      <c r="Q928" s="57"/>
      <c r="R928" s="57"/>
      <c r="S928" s="57"/>
      <c r="T928" s="57"/>
      <c r="U928" s="57"/>
      <c r="V928" s="57"/>
      <c r="W928" s="57"/>
      <c r="X928" s="57"/>
      <c r="Y928" s="57"/>
    </row>
    <row r="929" spans="1:25" ht="16.5" customHeight="1" x14ac:dyDescent="0.2">
      <c r="A929" s="23"/>
      <c r="B929" s="23"/>
      <c r="C929" s="58"/>
      <c r="D929" s="58"/>
      <c r="E929" s="19"/>
      <c r="F929" s="8"/>
      <c r="G929" s="347"/>
      <c r="H929" s="347"/>
      <c r="I929" s="347" t="e">
        <f>'Internet Advertising'!$G929/(#REF!)*100</f>
        <v>#REF!</v>
      </c>
      <c r="J929" s="8"/>
      <c r="K929" s="57"/>
      <c r="L929" s="57"/>
      <c r="M929" s="57"/>
      <c r="N929" s="57"/>
      <c r="O929" s="57"/>
      <c r="P929" s="57"/>
      <c r="Q929" s="57"/>
      <c r="R929" s="57"/>
      <c r="S929" s="57"/>
      <c r="T929" s="57"/>
      <c r="U929" s="57"/>
      <c r="V929" s="57"/>
      <c r="W929" s="57"/>
      <c r="X929" s="57"/>
      <c r="Y929" s="57"/>
    </row>
    <row r="930" spans="1:25" ht="16.5" customHeight="1" x14ac:dyDescent="0.2">
      <c r="A930" s="23"/>
      <c r="B930" s="23"/>
      <c r="C930" s="58"/>
      <c r="D930" s="58"/>
      <c r="E930" s="19"/>
      <c r="F930" s="8"/>
      <c r="G930" s="347"/>
      <c r="H930" s="347"/>
      <c r="I930" s="347" t="e">
        <f>'Internet Advertising'!$G930/(#REF!)*100</f>
        <v>#REF!</v>
      </c>
      <c r="J930" s="8"/>
      <c r="K930" s="57"/>
      <c r="L930" s="57"/>
      <c r="M930" s="57"/>
      <c r="N930" s="57"/>
      <c r="O930" s="57"/>
      <c r="P930" s="57"/>
      <c r="Q930" s="57"/>
      <c r="R930" s="57"/>
      <c r="S930" s="57"/>
      <c r="T930" s="57"/>
      <c r="U930" s="57"/>
      <c r="V930" s="57"/>
      <c r="W930" s="57"/>
      <c r="X930" s="57"/>
      <c r="Y930" s="57"/>
    </row>
    <row r="931" spans="1:25" ht="16.5" customHeight="1" x14ac:dyDescent="0.2">
      <c r="A931" s="23"/>
      <c r="B931" s="23"/>
      <c r="C931" s="58"/>
      <c r="D931" s="58"/>
      <c r="E931" s="19"/>
      <c r="F931" s="8"/>
      <c r="G931" s="347"/>
      <c r="H931" s="347"/>
      <c r="I931" s="347" t="e">
        <f>'Internet Advertising'!$G931/(#REF!)*100</f>
        <v>#REF!</v>
      </c>
      <c r="J931" s="8"/>
      <c r="K931" s="57"/>
      <c r="L931" s="57"/>
      <c r="M931" s="57"/>
      <c r="N931" s="57"/>
      <c r="O931" s="57"/>
      <c r="P931" s="57"/>
      <c r="Q931" s="57"/>
      <c r="R931" s="57"/>
      <c r="S931" s="57"/>
      <c r="T931" s="57"/>
      <c r="U931" s="57"/>
      <c r="V931" s="57"/>
      <c r="W931" s="57"/>
      <c r="X931" s="57"/>
      <c r="Y931" s="57"/>
    </row>
    <row r="932" spans="1:25" ht="16.5" customHeight="1" x14ac:dyDescent="0.2">
      <c r="A932" s="23"/>
      <c r="B932" s="23"/>
      <c r="C932" s="58"/>
      <c r="D932" s="58"/>
      <c r="E932" s="19"/>
      <c r="F932" s="8"/>
      <c r="G932" s="347"/>
      <c r="H932" s="347"/>
      <c r="I932" s="347" t="e">
        <f>'Internet Advertising'!$G932/(#REF!)*100</f>
        <v>#REF!</v>
      </c>
      <c r="J932" s="8"/>
      <c r="K932" s="57"/>
      <c r="L932" s="57"/>
      <c r="M932" s="57"/>
      <c r="N932" s="57"/>
      <c r="O932" s="57"/>
      <c r="P932" s="57"/>
      <c r="Q932" s="57"/>
      <c r="R932" s="57"/>
      <c r="S932" s="57"/>
      <c r="T932" s="57"/>
      <c r="U932" s="57"/>
      <c r="V932" s="57"/>
      <c r="W932" s="57"/>
      <c r="X932" s="57"/>
      <c r="Y932" s="57"/>
    </row>
    <row r="933" spans="1:25" ht="16.5" customHeight="1" x14ac:dyDescent="0.2">
      <c r="A933" s="23"/>
      <c r="B933" s="23"/>
      <c r="C933" s="58"/>
      <c r="D933" s="58"/>
      <c r="E933" s="19"/>
      <c r="F933" s="8"/>
      <c r="G933" s="347"/>
      <c r="H933" s="347"/>
      <c r="I933" s="347" t="e">
        <f>'Internet Advertising'!$G933/(#REF!)*100</f>
        <v>#REF!</v>
      </c>
      <c r="J933" s="8"/>
      <c r="K933" s="57"/>
      <c r="L933" s="57"/>
      <c r="M933" s="57"/>
      <c r="N933" s="57"/>
      <c r="O933" s="57"/>
      <c r="P933" s="57"/>
      <c r="Q933" s="57"/>
      <c r="R933" s="57"/>
      <c r="S933" s="57"/>
      <c r="T933" s="57"/>
      <c r="U933" s="57"/>
      <c r="V933" s="57"/>
      <c r="W933" s="57"/>
      <c r="X933" s="57"/>
      <c r="Y933" s="57"/>
    </row>
    <row r="934" spans="1:25" ht="16.5" customHeight="1" x14ac:dyDescent="0.2">
      <c r="A934" s="23"/>
      <c r="B934" s="23"/>
      <c r="C934" s="58"/>
      <c r="D934" s="58"/>
      <c r="E934" s="19"/>
      <c r="F934" s="8"/>
      <c r="G934" s="347"/>
      <c r="H934" s="347"/>
      <c r="I934" s="347" t="e">
        <f>'Internet Advertising'!$G934/(#REF!)*100</f>
        <v>#REF!</v>
      </c>
      <c r="J934" s="8"/>
      <c r="K934" s="57"/>
      <c r="L934" s="57"/>
      <c r="M934" s="57"/>
      <c r="N934" s="57"/>
      <c r="O934" s="57"/>
      <c r="P934" s="57"/>
      <c r="Q934" s="57"/>
      <c r="R934" s="57"/>
      <c r="S934" s="57"/>
      <c r="T934" s="57"/>
      <c r="U934" s="57"/>
      <c r="V934" s="57"/>
      <c r="W934" s="57"/>
      <c r="X934" s="57"/>
      <c r="Y934" s="57"/>
    </row>
    <row r="935" spans="1:25" ht="16.5" customHeight="1" x14ac:dyDescent="0.2">
      <c r="A935" s="23"/>
      <c r="B935" s="23"/>
      <c r="C935" s="58"/>
      <c r="D935" s="58"/>
      <c r="E935" s="19"/>
      <c r="F935" s="8"/>
      <c r="G935" s="347"/>
      <c r="H935" s="347"/>
      <c r="I935" s="347" t="e">
        <f>'Internet Advertising'!$G935/(#REF!)*100</f>
        <v>#REF!</v>
      </c>
      <c r="J935" s="8"/>
      <c r="K935" s="57"/>
      <c r="L935" s="57"/>
      <c r="M935" s="57"/>
      <c r="N935" s="57"/>
      <c r="O935" s="57"/>
      <c r="P935" s="57"/>
      <c r="Q935" s="57"/>
      <c r="R935" s="57"/>
      <c r="S935" s="57"/>
      <c r="T935" s="57"/>
      <c r="U935" s="57"/>
      <c r="V935" s="57"/>
      <c r="W935" s="57"/>
      <c r="X935" s="57"/>
      <c r="Y935" s="57"/>
    </row>
    <row r="936" spans="1:25" ht="16.5" customHeight="1" x14ac:dyDescent="0.2">
      <c r="A936" s="23"/>
      <c r="B936" s="23"/>
      <c r="C936" s="58"/>
      <c r="D936" s="58"/>
      <c r="E936" s="19"/>
      <c r="F936" s="8"/>
      <c r="G936" s="347"/>
      <c r="H936" s="347"/>
      <c r="I936" s="347" t="e">
        <f>'Internet Advertising'!$G936/(#REF!)*100</f>
        <v>#REF!</v>
      </c>
      <c r="J936" s="8"/>
      <c r="K936" s="57"/>
      <c r="L936" s="57"/>
      <c r="M936" s="57"/>
      <c r="N936" s="57"/>
      <c r="O936" s="57"/>
      <c r="P936" s="57"/>
      <c r="Q936" s="57"/>
      <c r="R936" s="57"/>
      <c r="S936" s="57"/>
      <c r="T936" s="57"/>
      <c r="U936" s="57"/>
      <c r="V936" s="57"/>
      <c r="W936" s="57"/>
      <c r="X936" s="57"/>
      <c r="Y936" s="57"/>
    </row>
    <row r="937" spans="1:25" ht="16.5" customHeight="1" x14ac:dyDescent="0.2">
      <c r="A937" s="23"/>
      <c r="B937" s="23"/>
      <c r="C937" s="58"/>
      <c r="D937" s="58"/>
      <c r="E937" s="19"/>
      <c r="F937" s="8"/>
      <c r="G937" s="347"/>
      <c r="H937" s="347"/>
      <c r="I937" s="347" t="e">
        <f>'Internet Advertising'!$G937/(#REF!)*100</f>
        <v>#REF!</v>
      </c>
      <c r="J937" s="8"/>
      <c r="K937" s="57"/>
      <c r="L937" s="57"/>
      <c r="M937" s="57"/>
      <c r="N937" s="57"/>
      <c r="O937" s="57"/>
      <c r="P937" s="57"/>
      <c r="Q937" s="57"/>
      <c r="R937" s="57"/>
      <c r="S937" s="57"/>
      <c r="T937" s="57"/>
      <c r="U937" s="57"/>
      <c r="V937" s="57"/>
      <c r="W937" s="57"/>
      <c r="X937" s="57"/>
      <c r="Y937" s="57"/>
    </row>
    <row r="938" spans="1:25" ht="16.5" customHeight="1" x14ac:dyDescent="0.2">
      <c r="A938" s="23"/>
      <c r="B938" s="23"/>
      <c r="C938" s="58"/>
      <c r="D938" s="58"/>
      <c r="E938" s="19"/>
      <c r="F938" s="8"/>
      <c r="G938" s="347"/>
      <c r="H938" s="347"/>
      <c r="I938" s="347" t="e">
        <f>'Internet Advertising'!$G938/(#REF!)*100</f>
        <v>#REF!</v>
      </c>
      <c r="J938" s="8"/>
      <c r="K938" s="57"/>
      <c r="L938" s="57"/>
      <c r="M938" s="57"/>
      <c r="N938" s="57"/>
      <c r="O938" s="57"/>
      <c r="P938" s="57"/>
      <c r="Q938" s="57"/>
      <c r="R938" s="57"/>
      <c r="S938" s="57"/>
      <c r="T938" s="57"/>
      <c r="U938" s="57"/>
      <c r="V938" s="57"/>
      <c r="W938" s="57"/>
      <c r="X938" s="57"/>
      <c r="Y938" s="57"/>
    </row>
    <row r="939" spans="1:25" ht="16.5" customHeight="1" x14ac:dyDescent="0.2">
      <c r="A939" s="23"/>
      <c r="B939" s="23"/>
      <c r="C939" s="58"/>
      <c r="D939" s="58"/>
      <c r="E939" s="19"/>
      <c r="F939" s="8"/>
      <c r="G939" s="347"/>
      <c r="H939" s="347"/>
      <c r="I939" s="347" t="e">
        <f>'Internet Advertising'!$G939/(#REF!)*100</f>
        <v>#REF!</v>
      </c>
      <c r="J939" s="8"/>
      <c r="K939" s="57"/>
      <c r="L939" s="57"/>
      <c r="M939" s="57"/>
      <c r="N939" s="57"/>
      <c r="O939" s="57"/>
      <c r="P939" s="57"/>
      <c r="Q939" s="57"/>
      <c r="R939" s="57"/>
      <c r="S939" s="57"/>
      <c r="T939" s="57"/>
      <c r="U939" s="57"/>
      <c r="V939" s="57"/>
      <c r="W939" s="57"/>
      <c r="X939" s="57"/>
      <c r="Y939" s="57"/>
    </row>
    <row r="940" spans="1:25" ht="16.5" customHeight="1" x14ac:dyDescent="0.2">
      <c r="A940" s="23"/>
      <c r="B940" s="23"/>
      <c r="C940" s="58"/>
      <c r="D940" s="58"/>
      <c r="E940" s="19"/>
      <c r="F940" s="8"/>
      <c r="G940" s="347"/>
      <c r="H940" s="347"/>
      <c r="I940" s="347" t="e">
        <f>'Internet Advertising'!$G940/(#REF!)*100</f>
        <v>#REF!</v>
      </c>
      <c r="J940" s="8"/>
      <c r="K940" s="57"/>
      <c r="L940" s="57"/>
      <c r="M940" s="57"/>
      <c r="N940" s="57"/>
      <c r="O940" s="57"/>
      <c r="P940" s="57"/>
      <c r="Q940" s="57"/>
      <c r="R940" s="57"/>
      <c r="S940" s="57"/>
      <c r="T940" s="57"/>
      <c r="U940" s="57"/>
      <c r="V940" s="57"/>
      <c r="W940" s="57"/>
      <c r="X940" s="57"/>
      <c r="Y940" s="57"/>
    </row>
    <row r="941" spans="1:25" ht="16.5" customHeight="1" x14ac:dyDescent="0.2">
      <c r="A941" s="23"/>
      <c r="B941" s="23"/>
      <c r="C941" s="58"/>
      <c r="D941" s="58"/>
      <c r="E941" s="19"/>
      <c r="F941" s="8"/>
      <c r="G941" s="347"/>
      <c r="H941" s="347"/>
      <c r="I941" s="347" t="e">
        <f>'Internet Advertising'!$G941/(#REF!)*100</f>
        <v>#REF!</v>
      </c>
      <c r="J941" s="8"/>
      <c r="K941" s="57"/>
      <c r="L941" s="57"/>
      <c r="M941" s="57"/>
      <c r="N941" s="57"/>
      <c r="O941" s="57"/>
      <c r="P941" s="57"/>
      <c r="Q941" s="57"/>
      <c r="R941" s="57"/>
      <c r="S941" s="57"/>
      <c r="T941" s="57"/>
      <c r="U941" s="57"/>
      <c r="V941" s="57"/>
      <c r="W941" s="57"/>
      <c r="X941" s="57"/>
      <c r="Y941" s="57"/>
    </row>
    <row r="942" spans="1:25" ht="16.5" customHeight="1" x14ac:dyDescent="0.2">
      <c r="A942" s="23"/>
      <c r="B942" s="23"/>
      <c r="C942" s="58"/>
      <c r="D942" s="58"/>
      <c r="E942" s="19"/>
      <c r="F942" s="8"/>
      <c r="G942" s="347"/>
      <c r="H942" s="347"/>
      <c r="I942" s="347" t="e">
        <f>'Internet Advertising'!$G942/(#REF!)*100</f>
        <v>#REF!</v>
      </c>
      <c r="J942" s="8"/>
      <c r="K942" s="57"/>
      <c r="L942" s="57"/>
      <c r="M942" s="57"/>
      <c r="N942" s="57"/>
      <c r="O942" s="57"/>
      <c r="P942" s="57"/>
      <c r="Q942" s="57"/>
      <c r="R942" s="57"/>
      <c r="S942" s="57"/>
      <c r="T942" s="57"/>
      <c r="U942" s="57"/>
      <c r="V942" s="57"/>
      <c r="W942" s="57"/>
      <c r="X942" s="57"/>
      <c r="Y942" s="57"/>
    </row>
    <row r="943" spans="1:25" ht="16.5" customHeight="1" x14ac:dyDescent="0.2">
      <c r="A943" s="23"/>
      <c r="B943" s="23"/>
      <c r="C943" s="58"/>
      <c r="D943" s="58"/>
      <c r="E943" s="19"/>
      <c r="F943" s="8"/>
      <c r="G943" s="347"/>
      <c r="H943" s="347"/>
      <c r="I943" s="347" t="e">
        <f>'Internet Advertising'!$G943/(#REF!)*100</f>
        <v>#REF!</v>
      </c>
      <c r="J943" s="8"/>
      <c r="K943" s="57"/>
      <c r="L943" s="57"/>
      <c r="M943" s="57"/>
      <c r="N943" s="57"/>
      <c r="O943" s="57"/>
      <c r="P943" s="57"/>
      <c r="Q943" s="57"/>
      <c r="R943" s="57"/>
      <c r="S943" s="57"/>
      <c r="T943" s="57"/>
      <c r="U943" s="57"/>
      <c r="V943" s="57"/>
      <c r="W943" s="57"/>
      <c r="X943" s="57"/>
      <c r="Y943" s="57"/>
    </row>
    <row r="944" spans="1:25" ht="16.5" customHeight="1" x14ac:dyDescent="0.2">
      <c r="A944" s="23"/>
      <c r="B944" s="23"/>
      <c r="C944" s="58"/>
      <c r="D944" s="58"/>
      <c r="E944" s="19"/>
      <c r="F944" s="8"/>
      <c r="G944" s="347"/>
      <c r="H944" s="347"/>
      <c r="I944" s="347" t="e">
        <f>'Internet Advertising'!$G944/(#REF!)*100</f>
        <v>#REF!</v>
      </c>
      <c r="J944" s="8"/>
      <c r="K944" s="57"/>
      <c r="L944" s="57"/>
      <c r="M944" s="57"/>
      <c r="N944" s="57"/>
      <c r="O944" s="57"/>
      <c r="P944" s="57"/>
      <c r="Q944" s="57"/>
      <c r="R944" s="57"/>
      <c r="S944" s="57"/>
      <c r="T944" s="57"/>
      <c r="U944" s="57"/>
      <c r="V944" s="57"/>
      <c r="W944" s="57"/>
      <c r="X944" s="57"/>
      <c r="Y944" s="57"/>
    </row>
    <row r="945" spans="1:25" ht="16.5" customHeight="1" x14ac:dyDescent="0.2">
      <c r="A945" s="23"/>
      <c r="B945" s="23"/>
      <c r="C945" s="58"/>
      <c r="D945" s="58"/>
      <c r="E945" s="19"/>
      <c r="F945" s="8"/>
      <c r="G945" s="347"/>
      <c r="H945" s="347"/>
      <c r="I945" s="347" t="e">
        <f>'Internet Advertising'!$G945/(#REF!)*100</f>
        <v>#REF!</v>
      </c>
      <c r="J945" s="8"/>
      <c r="K945" s="57"/>
      <c r="L945" s="57"/>
      <c r="M945" s="57"/>
      <c r="N945" s="57"/>
      <c r="O945" s="57"/>
      <c r="P945" s="57"/>
      <c r="Q945" s="57"/>
      <c r="R945" s="57"/>
      <c r="S945" s="57"/>
      <c r="T945" s="57"/>
      <c r="U945" s="57"/>
      <c r="V945" s="57"/>
      <c r="W945" s="57"/>
      <c r="X945" s="57"/>
      <c r="Y945" s="57"/>
    </row>
    <row r="946" spans="1:25" ht="16.5" customHeight="1" x14ac:dyDescent="0.2">
      <c r="A946" s="23"/>
      <c r="B946" s="23"/>
      <c r="C946" s="58"/>
      <c r="D946" s="58"/>
      <c r="E946" s="19"/>
      <c r="F946" s="8"/>
      <c r="G946" s="347"/>
      <c r="H946" s="347"/>
      <c r="I946" s="347" t="e">
        <f>'Internet Advertising'!$G946/(#REF!)*100</f>
        <v>#REF!</v>
      </c>
      <c r="J946" s="8"/>
      <c r="K946" s="57"/>
      <c r="L946" s="57"/>
      <c r="M946" s="57"/>
      <c r="N946" s="57"/>
      <c r="O946" s="57"/>
      <c r="P946" s="57"/>
      <c r="Q946" s="57"/>
      <c r="R946" s="57"/>
      <c r="S946" s="57"/>
      <c r="T946" s="57"/>
      <c r="U946" s="57"/>
      <c r="V946" s="57"/>
      <c r="W946" s="57"/>
      <c r="X946" s="57"/>
      <c r="Y946" s="57"/>
    </row>
    <row r="947" spans="1:25" ht="16.5" customHeight="1" x14ac:dyDescent="0.2">
      <c r="A947" s="23"/>
      <c r="B947" s="23"/>
      <c r="C947" s="58"/>
      <c r="D947" s="58"/>
      <c r="E947" s="19"/>
      <c r="F947" s="8"/>
      <c r="G947" s="347"/>
      <c r="H947" s="347"/>
      <c r="I947" s="347" t="e">
        <f>'Internet Advertising'!$G947/(#REF!)*100</f>
        <v>#REF!</v>
      </c>
      <c r="J947" s="8"/>
      <c r="K947" s="57"/>
      <c r="L947" s="57"/>
      <c r="M947" s="57"/>
      <c r="N947" s="57"/>
      <c r="O947" s="57"/>
      <c r="P947" s="57"/>
      <c r="Q947" s="57"/>
      <c r="R947" s="57"/>
      <c r="S947" s="57"/>
      <c r="T947" s="57"/>
      <c r="U947" s="57"/>
      <c r="V947" s="57"/>
      <c r="W947" s="57"/>
      <c r="X947" s="57"/>
      <c r="Y947" s="57"/>
    </row>
    <row r="948" spans="1:25" ht="16.5" customHeight="1" x14ac:dyDescent="0.2">
      <c r="A948" s="23"/>
      <c r="B948" s="23"/>
      <c r="C948" s="58"/>
      <c r="D948" s="58"/>
      <c r="E948" s="19"/>
      <c r="F948" s="8"/>
      <c r="G948" s="347"/>
      <c r="H948" s="347"/>
      <c r="I948" s="347" t="e">
        <f>'Internet Advertising'!$G948/(#REF!)*100</f>
        <v>#REF!</v>
      </c>
      <c r="J948" s="8"/>
      <c r="K948" s="57"/>
      <c r="L948" s="57"/>
      <c r="M948" s="57"/>
      <c r="N948" s="57"/>
      <c r="O948" s="57"/>
      <c r="P948" s="57"/>
      <c r="Q948" s="57"/>
      <c r="R948" s="57"/>
      <c r="S948" s="57"/>
      <c r="T948" s="57"/>
      <c r="U948" s="57"/>
      <c r="V948" s="57"/>
      <c r="W948" s="57"/>
      <c r="X948" s="57"/>
      <c r="Y948" s="57"/>
    </row>
    <row r="949" spans="1:25" ht="16.5" customHeight="1" x14ac:dyDescent="0.2">
      <c r="A949" s="23"/>
      <c r="B949" s="23"/>
      <c r="C949" s="58"/>
      <c r="D949" s="58"/>
      <c r="E949" s="19"/>
      <c r="F949" s="8"/>
      <c r="G949" s="347"/>
      <c r="H949" s="347"/>
      <c r="I949" s="347" t="e">
        <f>'Internet Advertising'!$G949/(#REF!)*100</f>
        <v>#REF!</v>
      </c>
      <c r="J949" s="8"/>
      <c r="K949" s="57"/>
      <c r="L949" s="57"/>
      <c r="M949" s="57"/>
      <c r="N949" s="57"/>
      <c r="O949" s="57"/>
      <c r="P949" s="57"/>
      <c r="Q949" s="57"/>
      <c r="R949" s="57"/>
      <c r="S949" s="57"/>
      <c r="T949" s="57"/>
      <c r="U949" s="57"/>
      <c r="V949" s="57"/>
      <c r="W949" s="57"/>
      <c r="X949" s="57"/>
      <c r="Y949" s="57"/>
    </row>
    <row r="950" spans="1:25" ht="16.5" customHeight="1" x14ac:dyDescent="0.2">
      <c r="A950" s="23"/>
      <c r="B950" s="23"/>
      <c r="C950" s="58"/>
      <c r="D950" s="58"/>
      <c r="E950" s="19"/>
      <c r="F950" s="8"/>
      <c r="G950" s="347"/>
      <c r="H950" s="347"/>
      <c r="I950" s="347" t="e">
        <f>'Internet Advertising'!$G950/(#REF!)*100</f>
        <v>#REF!</v>
      </c>
      <c r="J950" s="8"/>
      <c r="K950" s="57"/>
      <c r="L950" s="57"/>
      <c r="M950" s="57"/>
      <c r="N950" s="57"/>
      <c r="O950" s="57"/>
      <c r="P950" s="57"/>
      <c r="Q950" s="57"/>
      <c r="R950" s="57"/>
      <c r="S950" s="57"/>
      <c r="T950" s="57"/>
      <c r="U950" s="57"/>
      <c r="V950" s="57"/>
      <c r="W950" s="57"/>
      <c r="X950" s="57"/>
      <c r="Y950" s="57"/>
    </row>
    <row r="951" spans="1:25" ht="16.5" customHeight="1" x14ac:dyDescent="0.2">
      <c r="A951" s="23"/>
      <c r="B951" s="23"/>
      <c r="C951" s="58"/>
      <c r="D951" s="58"/>
      <c r="E951" s="19"/>
      <c r="F951" s="8"/>
      <c r="G951" s="347"/>
      <c r="H951" s="347"/>
      <c r="I951" s="347" t="e">
        <f>'Internet Advertising'!$G951/(#REF!)*100</f>
        <v>#REF!</v>
      </c>
      <c r="J951" s="8"/>
      <c r="K951" s="57"/>
      <c r="L951" s="57"/>
      <c r="M951" s="57"/>
      <c r="N951" s="57"/>
      <c r="O951" s="57"/>
      <c r="P951" s="57"/>
      <c r="Q951" s="57"/>
      <c r="R951" s="57"/>
      <c r="S951" s="57"/>
      <c r="T951" s="57"/>
      <c r="U951" s="57"/>
      <c r="V951" s="57"/>
      <c r="W951" s="57"/>
      <c r="X951" s="57"/>
      <c r="Y951" s="57"/>
    </row>
    <row r="952" spans="1:25" ht="16.5" customHeight="1" x14ac:dyDescent="0.2">
      <c r="A952" s="23"/>
      <c r="B952" s="23"/>
      <c r="C952" s="58"/>
      <c r="D952" s="58"/>
      <c r="E952" s="19"/>
      <c r="F952" s="8"/>
      <c r="G952" s="347"/>
      <c r="H952" s="347"/>
      <c r="I952" s="347" t="e">
        <f>'Internet Advertising'!$G952/(#REF!)*100</f>
        <v>#REF!</v>
      </c>
      <c r="J952" s="8"/>
      <c r="K952" s="57"/>
      <c r="L952" s="57"/>
      <c r="M952" s="57"/>
      <c r="N952" s="57"/>
      <c r="O952" s="57"/>
      <c r="P952" s="57"/>
      <c r="Q952" s="57"/>
      <c r="R952" s="57"/>
      <c r="S952" s="57"/>
      <c r="T952" s="57"/>
      <c r="U952" s="57"/>
      <c r="V952" s="57"/>
      <c r="W952" s="57"/>
      <c r="X952" s="57"/>
      <c r="Y952" s="57"/>
    </row>
    <row r="953" spans="1:25" ht="16.5" customHeight="1" x14ac:dyDescent="0.2">
      <c r="A953" s="23"/>
      <c r="B953" s="23"/>
      <c r="C953" s="58"/>
      <c r="D953" s="58"/>
      <c r="E953" s="19"/>
      <c r="F953" s="8"/>
      <c r="G953" s="347"/>
      <c r="H953" s="347"/>
      <c r="I953" s="347" t="e">
        <f>'Internet Advertising'!$G953/(#REF!)*100</f>
        <v>#REF!</v>
      </c>
      <c r="J953" s="8"/>
      <c r="K953" s="57"/>
      <c r="L953" s="57"/>
      <c r="M953" s="57"/>
      <c r="N953" s="57"/>
      <c r="O953" s="57"/>
      <c r="P953" s="57"/>
      <c r="Q953" s="57"/>
      <c r="R953" s="57"/>
      <c r="S953" s="57"/>
      <c r="T953" s="57"/>
      <c r="U953" s="57"/>
      <c r="V953" s="57"/>
      <c r="W953" s="57"/>
      <c r="X953" s="57"/>
      <c r="Y953" s="57"/>
    </row>
    <row r="954" spans="1:25" ht="16.5" customHeight="1" x14ac:dyDescent="0.2">
      <c r="A954" s="23"/>
      <c r="B954" s="23"/>
      <c r="C954" s="58"/>
      <c r="D954" s="58"/>
      <c r="E954" s="19"/>
      <c r="F954" s="8"/>
      <c r="G954" s="347"/>
      <c r="H954" s="347"/>
      <c r="I954" s="347" t="e">
        <f>'Internet Advertising'!$G954/(#REF!)*100</f>
        <v>#REF!</v>
      </c>
      <c r="J954" s="8"/>
      <c r="K954" s="57"/>
      <c r="L954" s="57"/>
      <c r="M954" s="57"/>
      <c r="N954" s="57"/>
      <c r="O954" s="57"/>
      <c r="P954" s="57"/>
      <c r="Q954" s="57"/>
      <c r="R954" s="57"/>
      <c r="S954" s="57"/>
      <c r="T954" s="57"/>
      <c r="U954" s="57"/>
      <c r="V954" s="57"/>
      <c r="W954" s="57"/>
      <c r="X954" s="57"/>
      <c r="Y954" s="57"/>
    </row>
    <row r="955" spans="1:25" ht="16.5" customHeight="1" x14ac:dyDescent="0.2">
      <c r="A955" s="23"/>
      <c r="B955" s="23"/>
      <c r="C955" s="58"/>
      <c r="D955" s="58"/>
      <c r="E955" s="19"/>
      <c r="F955" s="8"/>
      <c r="G955" s="347"/>
      <c r="H955" s="347"/>
      <c r="I955" s="347" t="e">
        <f>'Internet Advertising'!$G955/(#REF!)*100</f>
        <v>#REF!</v>
      </c>
      <c r="J955" s="8"/>
      <c r="K955" s="57"/>
      <c r="L955" s="57"/>
      <c r="M955" s="57"/>
      <c r="N955" s="57"/>
      <c r="O955" s="57"/>
      <c r="P955" s="57"/>
      <c r="Q955" s="57"/>
      <c r="R955" s="57"/>
      <c r="S955" s="57"/>
      <c r="T955" s="57"/>
      <c r="U955" s="57"/>
      <c r="V955" s="57"/>
      <c r="W955" s="57"/>
      <c r="X955" s="57"/>
      <c r="Y955" s="57"/>
    </row>
    <row r="956" spans="1:25" ht="16.5" customHeight="1" x14ac:dyDescent="0.2">
      <c r="A956" s="23"/>
      <c r="B956" s="23"/>
      <c r="C956" s="58"/>
      <c r="D956" s="58"/>
      <c r="E956" s="19"/>
      <c r="F956" s="8"/>
      <c r="G956" s="347"/>
      <c r="H956" s="347"/>
      <c r="I956" s="347" t="e">
        <f>'Internet Advertising'!$G956/(#REF!)*100</f>
        <v>#REF!</v>
      </c>
      <c r="J956" s="8"/>
      <c r="K956" s="57"/>
      <c r="L956" s="57"/>
      <c r="M956" s="57"/>
      <c r="N956" s="57"/>
      <c r="O956" s="57"/>
      <c r="P956" s="57"/>
      <c r="Q956" s="57"/>
      <c r="R956" s="57"/>
      <c r="S956" s="57"/>
      <c r="T956" s="57"/>
      <c r="U956" s="57"/>
      <c r="V956" s="57"/>
      <c r="W956" s="57"/>
      <c r="X956" s="57"/>
      <c r="Y956" s="57"/>
    </row>
    <row r="957" spans="1:25" ht="16.5" customHeight="1" x14ac:dyDescent="0.2">
      <c r="A957" s="23"/>
      <c r="B957" s="23"/>
      <c r="C957" s="58"/>
      <c r="D957" s="58"/>
      <c r="E957" s="19"/>
      <c r="F957" s="8"/>
      <c r="G957" s="347"/>
      <c r="H957" s="347"/>
      <c r="I957" s="347" t="e">
        <f>'Internet Advertising'!$G957/(#REF!)*100</f>
        <v>#REF!</v>
      </c>
      <c r="J957" s="8"/>
      <c r="K957" s="57"/>
      <c r="L957" s="57"/>
      <c r="M957" s="57"/>
      <c r="N957" s="57"/>
      <c r="O957" s="57"/>
      <c r="P957" s="57"/>
      <c r="Q957" s="57"/>
      <c r="R957" s="57"/>
      <c r="S957" s="57"/>
      <c r="T957" s="57"/>
      <c r="U957" s="57"/>
      <c r="V957" s="57"/>
      <c r="W957" s="57"/>
      <c r="X957" s="57"/>
      <c r="Y957" s="57"/>
    </row>
    <row r="958" spans="1:25" ht="16.5" customHeight="1" x14ac:dyDescent="0.2">
      <c r="A958" s="23"/>
      <c r="B958" s="23"/>
      <c r="C958" s="58"/>
      <c r="D958" s="58"/>
      <c r="E958" s="19"/>
      <c r="F958" s="8"/>
      <c r="G958" s="347"/>
      <c r="H958" s="347"/>
      <c r="I958" s="347" t="e">
        <f>'Internet Advertising'!$G958/(#REF!)*100</f>
        <v>#REF!</v>
      </c>
      <c r="J958" s="8"/>
      <c r="K958" s="57"/>
      <c r="L958" s="57"/>
      <c r="M958" s="57"/>
      <c r="N958" s="57"/>
      <c r="O958" s="57"/>
      <c r="P958" s="57"/>
      <c r="Q958" s="57"/>
      <c r="R958" s="57"/>
      <c r="S958" s="57"/>
      <c r="T958" s="57"/>
      <c r="U958" s="57"/>
      <c r="V958" s="57"/>
      <c r="W958" s="57"/>
      <c r="X958" s="57"/>
      <c r="Y958" s="57"/>
    </row>
    <row r="959" spans="1:25" ht="16.5" customHeight="1" x14ac:dyDescent="0.2">
      <c r="A959" s="23"/>
      <c r="B959" s="23"/>
      <c r="C959" s="58"/>
      <c r="D959" s="58"/>
      <c r="E959" s="19"/>
      <c r="F959" s="8"/>
      <c r="G959" s="347"/>
      <c r="H959" s="347"/>
      <c r="I959" s="347" t="e">
        <f>'Internet Advertising'!$G959/(#REF!)*100</f>
        <v>#REF!</v>
      </c>
      <c r="J959" s="8"/>
      <c r="K959" s="57"/>
      <c r="L959" s="57"/>
      <c r="M959" s="57"/>
      <c r="N959" s="57"/>
      <c r="O959" s="57"/>
      <c r="P959" s="57"/>
      <c r="Q959" s="57"/>
      <c r="R959" s="57"/>
      <c r="S959" s="57"/>
      <c r="T959" s="57"/>
      <c r="U959" s="57"/>
      <c r="V959" s="57"/>
      <c r="W959" s="57"/>
      <c r="X959" s="57"/>
      <c r="Y959" s="57"/>
    </row>
    <row r="960" spans="1:25" ht="16.5" customHeight="1" x14ac:dyDescent="0.2">
      <c r="A960" s="23"/>
      <c r="B960" s="23"/>
      <c r="C960" s="58"/>
      <c r="D960" s="58"/>
      <c r="E960" s="19"/>
      <c r="F960" s="8"/>
      <c r="G960" s="347"/>
      <c r="H960" s="347"/>
      <c r="I960" s="347" t="e">
        <f>'Internet Advertising'!$G960/(#REF!)*100</f>
        <v>#REF!</v>
      </c>
      <c r="J960" s="8"/>
      <c r="K960" s="57"/>
      <c r="L960" s="57"/>
      <c r="M960" s="57"/>
      <c r="N960" s="57"/>
      <c r="O960" s="57"/>
      <c r="P960" s="57"/>
      <c r="Q960" s="57"/>
      <c r="R960" s="57"/>
      <c r="S960" s="57"/>
      <c r="T960" s="57"/>
      <c r="U960" s="57"/>
      <c r="V960" s="57"/>
      <c r="W960" s="57"/>
      <c r="X960" s="57"/>
      <c r="Y960" s="57"/>
    </row>
    <row r="961" spans="1:25" ht="16.5" customHeight="1" x14ac:dyDescent="0.2">
      <c r="A961" s="23"/>
      <c r="B961" s="23"/>
      <c r="C961" s="58"/>
      <c r="D961" s="58"/>
      <c r="E961" s="19"/>
      <c r="F961" s="8"/>
      <c r="G961" s="347"/>
      <c r="H961" s="347"/>
      <c r="I961" s="347" t="e">
        <f>'Internet Advertising'!$G961/(#REF!)*100</f>
        <v>#REF!</v>
      </c>
      <c r="J961" s="8"/>
      <c r="K961" s="57"/>
      <c r="L961" s="57"/>
      <c r="M961" s="57"/>
      <c r="N961" s="57"/>
      <c r="O961" s="57"/>
      <c r="P961" s="57"/>
      <c r="Q961" s="57"/>
      <c r="R961" s="57"/>
      <c r="S961" s="57"/>
      <c r="T961" s="57"/>
      <c r="U961" s="57"/>
      <c r="V961" s="57"/>
      <c r="W961" s="57"/>
      <c r="X961" s="57"/>
      <c r="Y961" s="57"/>
    </row>
    <row r="962" spans="1:25" ht="16.5" customHeight="1" x14ac:dyDescent="0.2">
      <c r="A962" s="23"/>
      <c r="B962" s="23"/>
      <c r="C962" s="58"/>
      <c r="D962" s="58"/>
      <c r="E962" s="19"/>
      <c r="F962" s="8"/>
      <c r="G962" s="347"/>
      <c r="H962" s="347"/>
      <c r="I962" s="347" t="e">
        <f>'Internet Advertising'!$G962/(#REF!)*100</f>
        <v>#REF!</v>
      </c>
      <c r="J962" s="8"/>
      <c r="K962" s="57"/>
      <c r="L962" s="57"/>
      <c r="M962" s="57"/>
      <c r="N962" s="57"/>
      <c r="O962" s="57"/>
      <c r="P962" s="57"/>
      <c r="Q962" s="57"/>
      <c r="R962" s="57"/>
      <c r="S962" s="57"/>
      <c r="T962" s="57"/>
      <c r="U962" s="57"/>
      <c r="V962" s="57"/>
      <c r="W962" s="57"/>
      <c r="X962" s="57"/>
      <c r="Y962" s="57"/>
    </row>
    <row r="963" spans="1:25" ht="16.5" customHeight="1" x14ac:dyDescent="0.2">
      <c r="A963" s="23"/>
      <c r="B963" s="23"/>
      <c r="C963" s="58"/>
      <c r="D963" s="58"/>
      <c r="E963" s="19"/>
      <c r="F963" s="8"/>
      <c r="G963" s="347"/>
      <c r="H963" s="347"/>
      <c r="I963" s="347" t="e">
        <f>'Internet Advertising'!$G963/(#REF!)*100</f>
        <v>#REF!</v>
      </c>
      <c r="J963" s="8"/>
      <c r="K963" s="57"/>
      <c r="L963" s="57"/>
      <c r="M963" s="57"/>
      <c r="N963" s="57"/>
      <c r="O963" s="57"/>
      <c r="P963" s="57"/>
      <c r="Q963" s="57"/>
      <c r="R963" s="57"/>
      <c r="S963" s="57"/>
      <c r="T963" s="57"/>
      <c r="U963" s="57"/>
      <c r="V963" s="57"/>
      <c r="W963" s="57"/>
      <c r="X963" s="57"/>
      <c r="Y963" s="57"/>
    </row>
    <row r="964" spans="1:25" ht="16.5" customHeight="1" x14ac:dyDescent="0.2">
      <c r="A964" s="23"/>
      <c r="B964" s="23"/>
      <c r="C964" s="58"/>
      <c r="D964" s="58"/>
      <c r="E964" s="19"/>
      <c r="F964" s="8"/>
      <c r="G964" s="347"/>
      <c r="H964" s="347"/>
      <c r="I964" s="347" t="e">
        <f>'Internet Advertising'!$G964/(#REF!)*100</f>
        <v>#REF!</v>
      </c>
      <c r="J964" s="8"/>
      <c r="K964" s="57"/>
      <c r="L964" s="57"/>
      <c r="M964" s="57"/>
      <c r="N964" s="57"/>
      <c r="O964" s="57"/>
      <c r="P964" s="57"/>
      <c r="Q964" s="57"/>
      <c r="R964" s="57"/>
      <c r="S964" s="57"/>
      <c r="T964" s="57"/>
      <c r="U964" s="57"/>
      <c r="V964" s="57"/>
      <c r="W964" s="57"/>
      <c r="X964" s="57"/>
      <c r="Y964" s="57"/>
    </row>
    <row r="965" spans="1:25" ht="16.5" customHeight="1" x14ac:dyDescent="0.2">
      <c r="A965" s="23"/>
      <c r="B965" s="23"/>
      <c r="C965" s="58"/>
      <c r="D965" s="58"/>
      <c r="E965" s="19"/>
      <c r="F965" s="8"/>
      <c r="G965" s="347"/>
      <c r="H965" s="347"/>
      <c r="I965" s="347" t="e">
        <f>'Internet Advertising'!$G965/(#REF!)*100</f>
        <v>#REF!</v>
      </c>
      <c r="J965" s="8"/>
      <c r="K965" s="57"/>
      <c r="L965" s="57"/>
      <c r="M965" s="57"/>
      <c r="N965" s="57"/>
      <c r="O965" s="57"/>
      <c r="P965" s="57"/>
      <c r="Q965" s="57"/>
      <c r="R965" s="57"/>
      <c r="S965" s="57"/>
      <c r="T965" s="57"/>
      <c r="U965" s="57"/>
      <c r="V965" s="57"/>
      <c r="W965" s="57"/>
      <c r="X965" s="57"/>
      <c r="Y965" s="57"/>
    </row>
    <row r="966" spans="1:25" ht="16.5" customHeight="1" x14ac:dyDescent="0.2">
      <c r="A966" s="23"/>
      <c r="B966" s="23"/>
      <c r="C966" s="58"/>
      <c r="D966" s="58"/>
      <c r="E966" s="19"/>
      <c r="F966" s="8"/>
      <c r="G966" s="347"/>
      <c r="H966" s="347"/>
      <c r="I966" s="347" t="e">
        <f>'Internet Advertising'!$G966/(#REF!)*100</f>
        <v>#REF!</v>
      </c>
      <c r="J966" s="8"/>
      <c r="K966" s="57"/>
      <c r="L966" s="57"/>
      <c r="M966" s="57"/>
      <c r="N966" s="57"/>
      <c r="O966" s="57"/>
      <c r="P966" s="57"/>
      <c r="Q966" s="57"/>
      <c r="R966" s="57"/>
      <c r="S966" s="57"/>
      <c r="T966" s="57"/>
      <c r="U966" s="57"/>
      <c r="V966" s="57"/>
      <c r="W966" s="57"/>
      <c r="X966" s="57"/>
      <c r="Y966" s="57"/>
    </row>
    <row r="967" spans="1:25" ht="16.5" customHeight="1" x14ac:dyDescent="0.2">
      <c r="A967" s="23"/>
      <c r="B967" s="23"/>
      <c r="C967" s="58"/>
      <c r="D967" s="58"/>
      <c r="E967" s="19"/>
      <c r="F967" s="8"/>
      <c r="G967" s="347"/>
      <c r="H967" s="347"/>
      <c r="I967" s="347" t="e">
        <f>'Internet Advertising'!$G967/(#REF!)*100</f>
        <v>#REF!</v>
      </c>
      <c r="J967" s="8"/>
      <c r="K967" s="57"/>
      <c r="L967" s="57"/>
      <c r="M967" s="57"/>
      <c r="N967" s="57"/>
      <c r="O967" s="57"/>
      <c r="P967" s="57"/>
      <c r="Q967" s="57"/>
      <c r="R967" s="57"/>
      <c r="S967" s="57"/>
      <c r="T967" s="57"/>
      <c r="U967" s="57"/>
      <c r="V967" s="57"/>
      <c r="W967" s="57"/>
      <c r="X967" s="57"/>
      <c r="Y967" s="57"/>
    </row>
    <row r="968" spans="1:25" ht="16.5" customHeight="1" x14ac:dyDescent="0.2">
      <c r="A968" s="23"/>
      <c r="B968" s="23"/>
      <c r="C968" s="58"/>
      <c r="D968" s="58"/>
      <c r="E968" s="19"/>
      <c r="F968" s="8"/>
      <c r="G968" s="347"/>
      <c r="H968" s="347"/>
      <c r="I968" s="347" t="e">
        <f>'Internet Advertising'!$G968/(#REF!)*100</f>
        <v>#REF!</v>
      </c>
      <c r="J968" s="8"/>
      <c r="K968" s="57"/>
      <c r="L968" s="57"/>
      <c r="M968" s="57"/>
      <c r="N968" s="57"/>
      <c r="O968" s="57"/>
      <c r="P968" s="57"/>
      <c r="Q968" s="57"/>
      <c r="R968" s="57"/>
      <c r="S968" s="57"/>
      <c r="T968" s="57"/>
      <c r="U968" s="57"/>
      <c r="V968" s="57"/>
      <c r="W968" s="57"/>
      <c r="X968" s="57"/>
      <c r="Y968" s="57"/>
    </row>
    <row r="969" spans="1:25" ht="16.5" customHeight="1" x14ac:dyDescent="0.2">
      <c r="A969" s="23"/>
      <c r="B969" s="23"/>
      <c r="C969" s="58"/>
      <c r="D969" s="58"/>
      <c r="E969" s="19"/>
      <c r="F969" s="8"/>
      <c r="G969" s="347"/>
      <c r="H969" s="347"/>
      <c r="I969" s="347" t="e">
        <f>'Internet Advertising'!$G969/(#REF!)*100</f>
        <v>#REF!</v>
      </c>
      <c r="J969" s="8"/>
      <c r="K969" s="57"/>
      <c r="L969" s="57"/>
      <c r="M969" s="57"/>
      <c r="N969" s="57"/>
      <c r="O969" s="57"/>
      <c r="P969" s="57"/>
      <c r="Q969" s="57"/>
      <c r="R969" s="57"/>
      <c r="S969" s="57"/>
      <c r="T969" s="57"/>
      <c r="U969" s="57"/>
      <c r="V969" s="57"/>
      <c r="W969" s="57"/>
      <c r="X969" s="57"/>
      <c r="Y969" s="57"/>
    </row>
    <row r="970" spans="1:25" ht="16.5" customHeight="1" x14ac:dyDescent="0.2">
      <c r="A970" s="23"/>
      <c r="B970" s="23"/>
      <c r="C970" s="58"/>
      <c r="D970" s="58"/>
      <c r="E970" s="19"/>
      <c r="F970" s="8"/>
      <c r="G970" s="347"/>
      <c r="H970" s="347"/>
      <c r="I970" s="347" t="e">
        <f>'Internet Advertising'!$G970/(#REF!)*100</f>
        <v>#REF!</v>
      </c>
      <c r="J970" s="8"/>
      <c r="K970" s="57"/>
      <c r="L970" s="57"/>
      <c r="M970" s="57"/>
      <c r="N970" s="57"/>
      <c r="O970" s="57"/>
      <c r="P970" s="57"/>
      <c r="Q970" s="57"/>
      <c r="R970" s="57"/>
      <c r="S970" s="57"/>
      <c r="T970" s="57"/>
      <c r="U970" s="57"/>
      <c r="V970" s="57"/>
      <c r="W970" s="57"/>
      <c r="X970" s="57"/>
      <c r="Y970" s="57"/>
    </row>
    <row r="971" spans="1:25" ht="16.5" customHeight="1" x14ac:dyDescent="0.2">
      <c r="A971" s="23"/>
      <c r="B971" s="23"/>
      <c r="C971" s="58"/>
      <c r="D971" s="58"/>
      <c r="E971" s="19"/>
      <c r="F971" s="8"/>
      <c r="G971" s="347"/>
      <c r="H971" s="347"/>
      <c r="I971" s="347" t="e">
        <f>'Internet Advertising'!$G971/(#REF!)*100</f>
        <v>#REF!</v>
      </c>
      <c r="J971" s="8"/>
      <c r="K971" s="57"/>
      <c r="L971" s="57"/>
      <c r="M971" s="57"/>
      <c r="N971" s="57"/>
      <c r="O971" s="57"/>
      <c r="P971" s="57"/>
      <c r="Q971" s="57"/>
      <c r="R971" s="57"/>
      <c r="S971" s="57"/>
      <c r="T971" s="57"/>
      <c r="U971" s="57"/>
      <c r="V971" s="57"/>
      <c r="W971" s="57"/>
      <c r="X971" s="57"/>
      <c r="Y971" s="57"/>
    </row>
    <row r="972" spans="1:25" ht="16.5" customHeight="1" x14ac:dyDescent="0.2">
      <c r="A972" s="23"/>
      <c r="B972" s="23"/>
      <c r="C972" s="58"/>
      <c r="D972" s="58"/>
      <c r="E972" s="58"/>
      <c r="F972" s="57"/>
      <c r="G972" s="347"/>
      <c r="H972" s="347"/>
      <c r="I972" s="347"/>
      <c r="J972" s="8"/>
      <c r="K972" s="57"/>
      <c r="L972" s="57"/>
      <c r="M972" s="57"/>
      <c r="N972" s="57"/>
      <c r="O972" s="57"/>
      <c r="P972" s="57"/>
      <c r="Q972" s="57"/>
      <c r="R972" s="57"/>
      <c r="S972" s="57"/>
      <c r="T972" s="57"/>
      <c r="U972" s="57"/>
      <c r="V972" s="57"/>
      <c r="W972" s="57"/>
      <c r="X972" s="57"/>
      <c r="Y972" s="57"/>
    </row>
    <row r="973" spans="1:25" ht="16.5" customHeight="1" x14ac:dyDescent="0.2">
      <c r="A973" s="23"/>
      <c r="B973" s="23"/>
      <c r="C973" s="58"/>
      <c r="D973" s="58"/>
      <c r="E973" s="58"/>
      <c r="F973" s="57"/>
      <c r="G973" s="347"/>
      <c r="H973" s="347"/>
      <c r="I973" s="347"/>
      <c r="J973" s="8"/>
      <c r="K973" s="57"/>
      <c r="L973" s="57"/>
      <c r="M973" s="57"/>
      <c r="N973" s="57"/>
      <c r="O973" s="57"/>
      <c r="P973" s="57"/>
      <c r="Q973" s="57"/>
      <c r="R973" s="57"/>
      <c r="S973" s="57"/>
      <c r="T973" s="57"/>
      <c r="U973" s="57"/>
      <c r="V973" s="57"/>
      <c r="W973" s="57"/>
      <c r="X973" s="57"/>
      <c r="Y973" s="57"/>
    </row>
    <row r="974" spans="1:25" ht="16.5" customHeight="1" x14ac:dyDescent="0.2">
      <c r="A974" s="23"/>
      <c r="B974" s="23"/>
      <c r="C974" s="58"/>
      <c r="D974" s="58"/>
      <c r="E974" s="58"/>
      <c r="F974" s="57"/>
      <c r="G974" s="347"/>
      <c r="H974" s="347"/>
      <c r="I974" s="347"/>
      <c r="J974" s="8"/>
      <c r="K974" s="57"/>
      <c r="L974" s="57"/>
      <c r="M974" s="57"/>
      <c r="N974" s="57"/>
      <c r="O974" s="57"/>
      <c r="P974" s="57"/>
      <c r="Q974" s="57"/>
      <c r="R974" s="57"/>
      <c r="S974" s="57"/>
      <c r="T974" s="57"/>
      <c r="U974" s="57"/>
      <c r="V974" s="57"/>
      <c r="W974" s="57"/>
      <c r="X974" s="57"/>
      <c r="Y974" s="57"/>
    </row>
    <row r="975" spans="1:25" ht="16.5" customHeight="1" x14ac:dyDescent="0.2">
      <c r="A975" s="23"/>
      <c r="B975" s="23"/>
      <c r="C975" s="58"/>
      <c r="D975" s="58"/>
      <c r="E975" s="58"/>
      <c r="F975" s="57"/>
      <c r="G975" s="347"/>
      <c r="H975" s="347"/>
      <c r="I975" s="347"/>
      <c r="J975" s="8"/>
      <c r="K975" s="57"/>
      <c r="L975" s="57"/>
      <c r="M975" s="57"/>
      <c r="N975" s="57"/>
      <c r="O975" s="57"/>
      <c r="P975" s="57"/>
      <c r="Q975" s="57"/>
      <c r="R975" s="57"/>
      <c r="S975" s="57"/>
      <c r="T975" s="57"/>
      <c r="U975" s="57"/>
      <c r="V975" s="57"/>
      <c r="W975" s="57"/>
      <c r="X975" s="57"/>
      <c r="Y975" s="57"/>
    </row>
    <row r="976" spans="1:25" ht="16.5" customHeight="1" x14ac:dyDescent="0.2">
      <c r="A976" s="23"/>
      <c r="B976" s="23"/>
      <c r="C976" s="58"/>
      <c r="D976" s="58"/>
      <c r="E976" s="58"/>
      <c r="F976" s="57"/>
      <c r="G976" s="347"/>
      <c r="H976" s="347"/>
      <c r="I976" s="347"/>
      <c r="J976" s="8"/>
      <c r="K976" s="57"/>
      <c r="L976" s="57"/>
      <c r="M976" s="57"/>
      <c r="N976" s="57"/>
      <c r="O976" s="57"/>
      <c r="P976" s="57"/>
      <c r="Q976" s="57"/>
      <c r="R976" s="57"/>
      <c r="S976" s="57"/>
      <c r="T976" s="57"/>
      <c r="U976" s="57"/>
      <c r="V976" s="57"/>
      <c r="W976" s="57"/>
      <c r="X976" s="57"/>
      <c r="Y976" s="57"/>
    </row>
    <row r="977" spans="1:25" ht="16.5" customHeight="1" x14ac:dyDescent="0.2">
      <c r="A977" s="23"/>
      <c r="B977" s="23"/>
      <c r="C977" s="58"/>
      <c r="D977" s="58"/>
      <c r="E977" s="58"/>
      <c r="F977" s="57"/>
      <c r="G977" s="347"/>
      <c r="H977" s="347"/>
      <c r="I977" s="347"/>
      <c r="J977" s="8"/>
      <c r="K977" s="57"/>
      <c r="L977" s="57"/>
      <c r="M977" s="57"/>
      <c r="N977" s="57"/>
      <c r="O977" s="57"/>
      <c r="P977" s="57"/>
      <c r="Q977" s="57"/>
      <c r="R977" s="57"/>
      <c r="S977" s="57"/>
      <c r="T977" s="57"/>
      <c r="U977" s="57"/>
      <c r="V977" s="57"/>
      <c r="W977" s="57"/>
      <c r="X977" s="57"/>
      <c r="Y977" s="57"/>
    </row>
    <row r="978" spans="1:25" ht="16.5" customHeight="1" x14ac:dyDescent="0.2">
      <c r="A978" s="23"/>
      <c r="B978" s="23"/>
      <c r="C978" s="58"/>
      <c r="D978" s="58"/>
      <c r="E978" s="58"/>
      <c r="F978" s="57"/>
      <c r="G978" s="347"/>
      <c r="H978" s="347"/>
      <c r="I978" s="347"/>
      <c r="J978" s="8"/>
      <c r="K978" s="57"/>
      <c r="L978" s="57"/>
      <c r="M978" s="57"/>
      <c r="N978" s="57"/>
      <c r="O978" s="57"/>
      <c r="P978" s="57"/>
      <c r="Q978" s="57"/>
      <c r="R978" s="57"/>
      <c r="S978" s="57"/>
      <c r="T978" s="57"/>
      <c r="U978" s="57"/>
      <c r="V978" s="57"/>
      <c r="W978" s="57"/>
      <c r="X978" s="57"/>
      <c r="Y978" s="57"/>
    </row>
    <row r="979" spans="1:25" ht="16.5" customHeight="1" x14ac:dyDescent="0.2">
      <c r="A979" s="23"/>
      <c r="B979" s="23"/>
      <c r="C979" s="58"/>
      <c r="D979" s="58"/>
      <c r="E979" s="58"/>
      <c r="F979" s="57"/>
      <c r="G979" s="347"/>
      <c r="H979" s="347"/>
      <c r="I979" s="347"/>
      <c r="J979" s="8"/>
      <c r="K979" s="57"/>
      <c r="L979" s="57"/>
      <c r="M979" s="57"/>
      <c r="N979" s="57"/>
      <c r="O979" s="57"/>
      <c r="P979" s="57"/>
      <c r="Q979" s="57"/>
      <c r="R979" s="57"/>
      <c r="S979" s="57"/>
      <c r="T979" s="57"/>
      <c r="U979" s="57"/>
      <c r="V979" s="57"/>
      <c r="W979" s="57"/>
      <c r="X979" s="57"/>
      <c r="Y979" s="57"/>
    </row>
    <row r="980" spans="1:25" ht="16.5" customHeight="1" x14ac:dyDescent="0.2">
      <c r="A980" s="23"/>
      <c r="B980" s="23"/>
      <c r="C980" s="58"/>
      <c r="D980" s="58"/>
      <c r="E980" s="58"/>
      <c r="F980" s="57"/>
      <c r="G980" s="347"/>
      <c r="H980" s="347"/>
      <c r="I980" s="347"/>
      <c r="J980" s="8"/>
      <c r="K980" s="57"/>
      <c r="L980" s="57"/>
      <c r="M980" s="57"/>
      <c r="N980" s="57"/>
      <c r="O980" s="57"/>
      <c r="P980" s="57"/>
      <c r="Q980" s="57"/>
      <c r="R980" s="57"/>
      <c r="S980" s="57"/>
      <c r="T980" s="57"/>
      <c r="U980" s="57"/>
      <c r="V980" s="57"/>
      <c r="W980" s="57"/>
      <c r="X980" s="57"/>
      <c r="Y980" s="57"/>
    </row>
    <row r="981" spans="1:25" ht="16.5" customHeight="1" x14ac:dyDescent="0.2">
      <c r="A981" s="23"/>
      <c r="B981" s="23"/>
      <c r="C981" s="58"/>
      <c r="D981" s="58"/>
      <c r="E981" s="58"/>
      <c r="F981" s="57"/>
      <c r="G981" s="347"/>
      <c r="H981" s="347"/>
      <c r="I981" s="347"/>
      <c r="J981" s="8"/>
      <c r="K981" s="57"/>
      <c r="L981" s="57"/>
      <c r="M981" s="57"/>
      <c r="N981" s="57"/>
      <c r="O981" s="57"/>
      <c r="P981" s="57"/>
      <c r="Q981" s="57"/>
      <c r="R981" s="57"/>
      <c r="S981" s="57"/>
      <c r="T981" s="57"/>
      <c r="U981" s="57"/>
      <c r="V981" s="57"/>
      <c r="W981" s="57"/>
      <c r="X981" s="57"/>
      <c r="Y981" s="57"/>
    </row>
    <row r="982" spans="1:25" ht="16.5" customHeight="1" x14ac:dyDescent="0.2">
      <c r="A982" s="23"/>
      <c r="B982" s="23"/>
      <c r="C982" s="58"/>
      <c r="D982" s="58"/>
      <c r="E982" s="58"/>
      <c r="F982" s="57"/>
      <c r="G982" s="347"/>
      <c r="H982" s="347"/>
      <c r="I982" s="347"/>
      <c r="J982" s="8"/>
      <c r="K982" s="57"/>
      <c r="L982" s="57"/>
      <c r="M982" s="57"/>
      <c r="N982" s="57"/>
      <c r="O982" s="57"/>
      <c r="P982" s="57"/>
      <c r="Q982" s="57"/>
      <c r="R982" s="57"/>
      <c r="S982" s="57"/>
      <c r="T982" s="57"/>
      <c r="U982" s="57"/>
      <c r="V982" s="57"/>
      <c r="W982" s="57"/>
      <c r="X982" s="57"/>
      <c r="Y982" s="57"/>
    </row>
    <row r="983" spans="1:25" ht="16.5" customHeight="1" x14ac:dyDescent="0.2">
      <c r="A983" s="23"/>
      <c r="B983" s="23"/>
      <c r="C983" s="58"/>
      <c r="D983" s="58"/>
      <c r="E983" s="58"/>
      <c r="F983" s="57"/>
      <c r="G983" s="347"/>
      <c r="H983" s="347"/>
      <c r="I983" s="347"/>
      <c r="J983" s="8"/>
      <c r="K983" s="57"/>
      <c r="L983" s="57"/>
      <c r="M983" s="57"/>
      <c r="N983" s="57"/>
      <c r="O983" s="57"/>
      <c r="P983" s="57"/>
      <c r="Q983" s="57"/>
      <c r="R983" s="57"/>
      <c r="S983" s="57"/>
      <c r="T983" s="57"/>
      <c r="U983" s="57"/>
      <c r="V983" s="57"/>
      <c r="W983" s="57"/>
      <c r="X983" s="57"/>
      <c r="Y983" s="57"/>
    </row>
    <row r="984" spans="1:25" ht="16.5" customHeight="1" x14ac:dyDescent="0.2">
      <c r="A984" s="23"/>
      <c r="B984" s="23"/>
      <c r="C984" s="58"/>
      <c r="D984" s="58"/>
      <c r="E984" s="58"/>
      <c r="F984" s="57"/>
      <c r="G984" s="347"/>
      <c r="H984" s="347"/>
      <c r="I984" s="347"/>
      <c r="J984" s="8"/>
      <c r="K984" s="57"/>
      <c r="L984" s="57"/>
      <c r="M984" s="57"/>
      <c r="N984" s="57"/>
      <c r="O984" s="57"/>
      <c r="P984" s="57"/>
      <c r="Q984" s="57"/>
      <c r="R984" s="57"/>
      <c r="S984" s="57"/>
      <c r="T984" s="57"/>
      <c r="U984" s="57"/>
      <c r="V984" s="57"/>
      <c r="W984" s="57"/>
      <c r="X984" s="57"/>
      <c r="Y984" s="57"/>
    </row>
    <row r="985" spans="1:25" ht="16.5" customHeight="1" x14ac:dyDescent="0.2">
      <c r="A985" s="23"/>
      <c r="B985" s="23"/>
      <c r="C985" s="58"/>
      <c r="D985" s="58"/>
      <c r="E985" s="58"/>
      <c r="F985" s="57"/>
      <c r="G985" s="347"/>
      <c r="H985" s="347"/>
      <c r="I985" s="347"/>
      <c r="J985" s="8"/>
      <c r="K985" s="57"/>
      <c r="L985" s="57"/>
      <c r="M985" s="57"/>
      <c r="N985" s="57"/>
      <c r="O985" s="57"/>
      <c r="P985" s="57"/>
      <c r="Q985" s="57"/>
      <c r="R985" s="57"/>
      <c r="S985" s="57"/>
      <c r="T985" s="57"/>
      <c r="U985" s="57"/>
      <c r="V985" s="57"/>
      <c r="W985" s="57"/>
      <c r="X985" s="57"/>
      <c r="Y985" s="57"/>
    </row>
    <row r="986" spans="1:25" ht="16.5" customHeight="1" x14ac:dyDescent="0.2">
      <c r="A986" s="23"/>
      <c r="B986" s="23"/>
      <c r="C986" s="58"/>
      <c r="D986" s="58"/>
      <c r="E986" s="58"/>
      <c r="F986" s="57"/>
      <c r="G986" s="347"/>
      <c r="H986" s="347"/>
      <c r="I986" s="347"/>
      <c r="J986" s="8"/>
      <c r="K986" s="57"/>
      <c r="L986" s="57"/>
      <c r="M986" s="57"/>
      <c r="N986" s="57"/>
      <c r="O986" s="57"/>
      <c r="P986" s="57"/>
      <c r="Q986" s="57"/>
      <c r="R986" s="57"/>
      <c r="S986" s="57"/>
      <c r="T986" s="57"/>
      <c r="U986" s="57"/>
      <c r="V986" s="57"/>
      <c r="W986" s="57"/>
      <c r="X986" s="57"/>
      <c r="Y986" s="57"/>
    </row>
    <row r="987" spans="1:25" ht="16.5" customHeight="1" x14ac:dyDescent="0.2">
      <c r="A987" s="23"/>
      <c r="B987" s="23"/>
      <c r="C987" s="58"/>
      <c r="D987" s="58"/>
      <c r="E987" s="58"/>
      <c r="F987" s="57"/>
      <c r="G987" s="347"/>
      <c r="H987" s="347"/>
      <c r="I987" s="347"/>
      <c r="J987" s="8"/>
      <c r="K987" s="57"/>
      <c r="L987" s="57"/>
      <c r="M987" s="57"/>
      <c r="N987" s="57"/>
      <c r="O987" s="57"/>
      <c r="P987" s="57"/>
      <c r="Q987" s="57"/>
      <c r="R987" s="57"/>
      <c r="S987" s="57"/>
      <c r="T987" s="57"/>
      <c r="U987" s="57"/>
      <c r="V987" s="57"/>
      <c r="W987" s="57"/>
      <c r="X987" s="57"/>
      <c r="Y987" s="57"/>
    </row>
    <row r="988" spans="1:25" ht="16.5" customHeight="1" x14ac:dyDescent="0.2">
      <c r="A988" s="23"/>
      <c r="B988" s="23"/>
      <c r="C988" s="58"/>
      <c r="D988" s="58"/>
      <c r="E988" s="58"/>
      <c r="F988" s="57"/>
      <c r="G988" s="347"/>
      <c r="H988" s="347"/>
      <c r="I988" s="347"/>
      <c r="J988" s="8"/>
      <c r="K988" s="57"/>
      <c r="L988" s="57"/>
      <c r="M988" s="57"/>
      <c r="N988" s="57"/>
      <c r="O988" s="57"/>
      <c r="P988" s="57"/>
      <c r="Q988" s="57"/>
      <c r="R988" s="57"/>
      <c r="S988" s="57"/>
      <c r="T988" s="57"/>
      <c r="U988" s="57"/>
      <c r="V988" s="57"/>
      <c r="W988" s="57"/>
      <c r="X988" s="57"/>
      <c r="Y988" s="57"/>
    </row>
    <row r="989" spans="1:25" ht="16.5" customHeight="1" x14ac:dyDescent="0.2">
      <c r="A989" s="23"/>
      <c r="B989" s="23"/>
      <c r="C989" s="58"/>
      <c r="D989" s="58"/>
      <c r="E989" s="58"/>
      <c r="F989" s="57"/>
      <c r="G989" s="347"/>
      <c r="H989" s="347"/>
      <c r="I989" s="347"/>
      <c r="J989" s="8"/>
      <c r="K989" s="57"/>
      <c r="L989" s="57"/>
      <c r="M989" s="57"/>
      <c r="N989" s="57"/>
      <c r="O989" s="57"/>
      <c r="P989" s="57"/>
      <c r="Q989" s="57"/>
      <c r="R989" s="57"/>
      <c r="S989" s="57"/>
      <c r="T989" s="57"/>
      <c r="U989" s="57"/>
      <c r="V989" s="57"/>
      <c r="W989" s="57"/>
      <c r="X989" s="57"/>
      <c r="Y989" s="57"/>
    </row>
    <row r="990" spans="1:25" ht="16.5" customHeight="1" x14ac:dyDescent="0.2">
      <c r="A990" s="23"/>
      <c r="B990" s="23"/>
      <c r="C990" s="58"/>
      <c r="D990" s="58"/>
      <c r="E990" s="58"/>
      <c r="F990" s="57"/>
      <c r="G990" s="347"/>
      <c r="H990" s="347"/>
      <c r="I990" s="347"/>
      <c r="J990" s="8"/>
      <c r="K990" s="57"/>
      <c r="L990" s="57"/>
      <c r="M990" s="57"/>
      <c r="N990" s="57"/>
      <c r="O990" s="57"/>
      <c r="P990" s="57"/>
      <c r="Q990" s="57"/>
      <c r="R990" s="57"/>
      <c r="S990" s="57"/>
      <c r="T990" s="57"/>
      <c r="U990" s="57"/>
      <c r="V990" s="57"/>
      <c r="W990" s="57"/>
      <c r="X990" s="57"/>
      <c r="Y990" s="57"/>
    </row>
    <row r="991" spans="1:25" ht="16.5" customHeight="1" x14ac:dyDescent="0.2">
      <c r="A991" s="23"/>
      <c r="B991" s="23"/>
      <c r="C991" s="58"/>
      <c r="D991" s="58"/>
      <c r="E991" s="58"/>
      <c r="F991" s="57"/>
      <c r="G991" s="347"/>
      <c r="H991" s="347"/>
      <c r="I991" s="347"/>
      <c r="J991" s="8"/>
      <c r="K991" s="57"/>
      <c r="L991" s="57"/>
      <c r="M991" s="57"/>
      <c r="N991" s="57"/>
      <c r="O991" s="57"/>
      <c r="P991" s="57"/>
      <c r="Q991" s="57"/>
      <c r="R991" s="57"/>
      <c r="S991" s="57"/>
      <c r="T991" s="57"/>
      <c r="U991" s="57"/>
      <c r="V991" s="57"/>
      <c r="W991" s="57"/>
      <c r="X991" s="57"/>
      <c r="Y991" s="57"/>
    </row>
    <row r="992" spans="1:25" ht="16.5" customHeight="1" x14ac:dyDescent="0.2">
      <c r="A992" s="23"/>
      <c r="B992" s="23"/>
      <c r="C992" s="58"/>
      <c r="D992" s="58"/>
      <c r="E992" s="58"/>
      <c r="F992" s="57"/>
      <c r="G992" s="347"/>
      <c r="H992" s="347"/>
      <c r="I992" s="347"/>
      <c r="J992" s="8"/>
      <c r="K992" s="57"/>
      <c r="L992" s="57"/>
      <c r="M992" s="57"/>
      <c r="N992" s="57"/>
      <c r="O992" s="57"/>
      <c r="P992" s="57"/>
      <c r="Q992" s="57"/>
      <c r="R992" s="57"/>
      <c r="S992" s="57"/>
      <c r="T992" s="57"/>
      <c r="U992" s="57"/>
      <c r="V992" s="57"/>
      <c r="W992" s="57"/>
      <c r="X992" s="57"/>
      <c r="Y992" s="57"/>
    </row>
    <row r="993" spans="1:25" ht="16.5" customHeight="1" x14ac:dyDescent="0.2">
      <c r="A993" s="23"/>
      <c r="B993" s="23"/>
      <c r="C993" s="58"/>
      <c r="D993" s="58"/>
      <c r="E993" s="58"/>
      <c r="F993" s="57"/>
      <c r="G993" s="347"/>
      <c r="H993" s="347"/>
      <c r="I993" s="347"/>
      <c r="J993" s="8"/>
      <c r="K993" s="57"/>
      <c r="L993" s="57"/>
      <c r="M993" s="57"/>
      <c r="N993" s="57"/>
      <c r="O993" s="57"/>
      <c r="P993" s="57"/>
      <c r="Q993" s="57"/>
      <c r="R993" s="57"/>
      <c r="S993" s="57"/>
      <c r="T993" s="57"/>
      <c r="U993" s="57"/>
      <c r="V993" s="57"/>
      <c r="W993" s="57"/>
      <c r="X993" s="57"/>
      <c r="Y993" s="57"/>
    </row>
    <row r="994" spans="1:25" ht="16.5" customHeight="1" x14ac:dyDescent="0.2">
      <c r="A994" s="23"/>
      <c r="B994" s="23"/>
      <c r="C994" s="58"/>
      <c r="D994" s="58"/>
      <c r="E994" s="58"/>
      <c r="F994" s="57"/>
      <c r="G994" s="347"/>
      <c r="H994" s="347"/>
      <c r="I994" s="347"/>
      <c r="J994" s="8"/>
      <c r="K994" s="57"/>
      <c r="L994" s="57"/>
      <c r="M994" s="57"/>
      <c r="N994" s="57"/>
      <c r="O994" s="57"/>
      <c r="P994" s="57"/>
      <c r="Q994" s="57"/>
      <c r="R994" s="57"/>
      <c r="S994" s="57"/>
      <c r="T994" s="57"/>
      <c r="U994" s="57"/>
      <c r="V994" s="57"/>
      <c r="W994" s="57"/>
      <c r="X994" s="57"/>
      <c r="Y994" s="57"/>
    </row>
    <row r="995" spans="1:25" ht="16.5" customHeight="1" x14ac:dyDescent="0.2">
      <c r="A995" s="23"/>
      <c r="B995" s="23"/>
      <c r="C995" s="58"/>
      <c r="D995" s="58"/>
      <c r="E995" s="58"/>
      <c r="F995" s="57"/>
      <c r="G995" s="347"/>
      <c r="H995" s="347"/>
      <c r="I995" s="347"/>
      <c r="J995" s="8"/>
      <c r="K995" s="57"/>
      <c r="L995" s="57"/>
      <c r="M995" s="57"/>
      <c r="N995" s="57"/>
      <c r="O995" s="57"/>
      <c r="P995" s="57"/>
      <c r="Q995" s="57"/>
      <c r="R995" s="57"/>
      <c r="S995" s="57"/>
      <c r="T995" s="57"/>
      <c r="U995" s="57"/>
      <c r="V995" s="57"/>
      <c r="W995" s="57"/>
      <c r="X995" s="57"/>
      <c r="Y995" s="57"/>
    </row>
    <row r="996" spans="1:25" ht="16.5" customHeight="1" x14ac:dyDescent="0.2">
      <c r="A996" s="23"/>
      <c r="B996" s="23"/>
      <c r="C996" s="58"/>
      <c r="D996" s="58"/>
      <c r="E996" s="58"/>
      <c r="F996" s="57"/>
      <c r="G996" s="347"/>
      <c r="H996" s="347"/>
      <c r="I996" s="347"/>
      <c r="J996" s="8"/>
      <c r="K996" s="57"/>
      <c r="L996" s="57"/>
      <c r="M996" s="57"/>
      <c r="N996" s="57"/>
      <c r="O996" s="57"/>
      <c r="P996" s="57"/>
      <c r="Q996" s="57"/>
      <c r="R996" s="57"/>
      <c r="S996" s="57"/>
      <c r="T996" s="57"/>
      <c r="U996" s="57"/>
      <c r="V996" s="57"/>
      <c r="W996" s="57"/>
      <c r="X996" s="57"/>
      <c r="Y996" s="57"/>
    </row>
    <row r="997" spans="1:25" ht="16.5" customHeight="1" x14ac:dyDescent="0.2">
      <c r="A997" s="23"/>
      <c r="B997" s="23"/>
      <c r="C997" s="58"/>
      <c r="D997" s="58"/>
      <c r="E997" s="58"/>
      <c r="F997" s="57"/>
      <c r="G997" s="347"/>
      <c r="H997" s="347"/>
      <c r="I997" s="347"/>
      <c r="J997" s="8"/>
      <c r="K997" s="57"/>
      <c r="L997" s="57"/>
      <c r="M997" s="57"/>
      <c r="N997" s="57"/>
      <c r="O997" s="57"/>
      <c r="P997" s="57"/>
      <c r="Q997" s="57"/>
      <c r="R997" s="57"/>
      <c r="S997" s="57"/>
      <c r="T997" s="57"/>
      <c r="U997" s="57"/>
      <c r="V997" s="57"/>
      <c r="W997" s="57"/>
      <c r="X997" s="57"/>
      <c r="Y997" s="57"/>
    </row>
    <row r="998" spans="1:25" ht="16.5" customHeight="1" x14ac:dyDescent="0.2">
      <c r="A998" s="23"/>
      <c r="B998" s="23"/>
      <c r="C998" s="58"/>
      <c r="D998" s="58"/>
      <c r="E998" s="58"/>
      <c r="F998" s="57"/>
      <c r="G998" s="347"/>
      <c r="H998" s="347"/>
      <c r="I998" s="347"/>
      <c r="J998" s="8"/>
      <c r="K998" s="57"/>
      <c r="L998" s="57"/>
      <c r="M998" s="57"/>
      <c r="N998" s="57"/>
      <c r="O998" s="57"/>
      <c r="P998" s="57"/>
      <c r="Q998" s="57"/>
      <c r="R998" s="57"/>
      <c r="S998" s="57"/>
      <c r="T998" s="57"/>
      <c r="U998" s="57"/>
      <c r="V998" s="57"/>
      <c r="W998" s="57"/>
      <c r="X998" s="57"/>
      <c r="Y998" s="57"/>
    </row>
    <row r="999" spans="1:25" ht="16.5" customHeight="1" x14ac:dyDescent="0.2">
      <c r="A999" s="23"/>
      <c r="B999" s="23"/>
      <c r="C999" s="58"/>
      <c r="D999" s="58"/>
      <c r="E999" s="58"/>
      <c r="F999" s="57"/>
      <c r="G999" s="347"/>
      <c r="H999" s="347"/>
      <c r="I999" s="347"/>
      <c r="J999" s="8"/>
      <c r="K999" s="57"/>
      <c r="L999" s="57"/>
      <c r="M999" s="57"/>
      <c r="N999" s="57"/>
      <c r="O999" s="57"/>
      <c r="P999" s="57"/>
      <c r="Q999" s="57"/>
      <c r="R999" s="57"/>
      <c r="S999" s="57"/>
      <c r="T999" s="57"/>
      <c r="U999" s="57"/>
      <c r="V999" s="57"/>
      <c r="W999" s="57"/>
      <c r="X999" s="57"/>
      <c r="Y999" s="57"/>
    </row>
    <row r="1000" spans="1:25" ht="16.5" customHeight="1" x14ac:dyDescent="0.2">
      <c r="A1000" s="23"/>
      <c r="B1000" s="23"/>
      <c r="C1000" s="58"/>
      <c r="D1000" s="58"/>
      <c r="E1000" s="58"/>
      <c r="F1000" s="57"/>
      <c r="G1000" s="347"/>
      <c r="H1000" s="347"/>
      <c r="I1000" s="347"/>
      <c r="J1000" s="8"/>
      <c r="K1000" s="57"/>
      <c r="L1000" s="57"/>
      <c r="M1000" s="57"/>
      <c r="N1000" s="57"/>
      <c r="O1000" s="57"/>
      <c r="P1000" s="57"/>
      <c r="Q1000" s="57"/>
      <c r="R1000" s="57"/>
      <c r="S1000" s="57"/>
      <c r="T1000" s="57"/>
      <c r="U1000" s="57"/>
      <c r="V1000" s="57"/>
      <c r="W1000" s="57"/>
      <c r="X1000" s="57"/>
      <c r="Y1000" s="57"/>
    </row>
    <row r="1001" spans="1:25" ht="16.5" customHeight="1" x14ac:dyDescent="0.2">
      <c r="A1001" s="23"/>
      <c r="B1001" s="23"/>
      <c r="C1001" s="58"/>
      <c r="D1001" s="58"/>
      <c r="E1001" s="58"/>
      <c r="F1001" s="57"/>
      <c r="G1001" s="347"/>
      <c r="H1001" s="347"/>
      <c r="I1001" s="347"/>
      <c r="J1001" s="8"/>
      <c r="K1001" s="57"/>
      <c r="L1001" s="57"/>
      <c r="M1001" s="57"/>
      <c r="N1001" s="57"/>
      <c r="O1001" s="57"/>
      <c r="P1001" s="57"/>
      <c r="Q1001" s="57"/>
      <c r="R1001" s="57"/>
      <c r="S1001" s="57"/>
      <c r="T1001" s="57"/>
      <c r="U1001" s="57"/>
      <c r="V1001" s="57"/>
      <c r="W1001" s="57"/>
      <c r="X1001" s="57"/>
      <c r="Y1001" s="57"/>
    </row>
    <row r="1002" spans="1:25" ht="16.5" customHeight="1" x14ac:dyDescent="0.2">
      <c r="A1002" s="23"/>
      <c r="B1002" s="23"/>
      <c r="C1002" s="58"/>
      <c r="D1002" s="58"/>
      <c r="E1002" s="58"/>
      <c r="F1002" s="57"/>
      <c r="G1002" s="347"/>
      <c r="H1002" s="347"/>
      <c r="I1002" s="347"/>
      <c r="J1002" s="8"/>
      <c r="K1002" s="57"/>
      <c r="L1002" s="57"/>
      <c r="M1002" s="57"/>
      <c r="N1002" s="57"/>
      <c r="O1002" s="57"/>
      <c r="P1002" s="57"/>
      <c r="Q1002" s="57"/>
      <c r="R1002" s="57"/>
      <c r="S1002" s="57"/>
      <c r="T1002" s="57"/>
      <c r="U1002" s="57"/>
      <c r="V1002" s="57"/>
      <c r="W1002" s="57"/>
      <c r="X1002" s="57"/>
      <c r="Y1002" s="57"/>
    </row>
    <row r="1003" spans="1:25" ht="16.5" customHeight="1" x14ac:dyDescent="0.2">
      <c r="A1003" s="23"/>
      <c r="B1003" s="23"/>
      <c r="C1003" s="58"/>
      <c r="D1003" s="58"/>
      <c r="E1003" s="58"/>
      <c r="F1003" s="57"/>
      <c r="G1003" s="347"/>
      <c r="H1003" s="347"/>
      <c r="I1003" s="347"/>
      <c r="J1003" s="8"/>
      <c r="K1003" s="57"/>
      <c r="L1003" s="57"/>
      <c r="M1003" s="57"/>
      <c r="N1003" s="57"/>
      <c r="O1003" s="57"/>
      <c r="P1003" s="57"/>
      <c r="Q1003" s="57"/>
      <c r="R1003" s="57"/>
      <c r="S1003" s="57"/>
      <c r="T1003" s="57"/>
      <c r="U1003" s="57"/>
      <c r="V1003" s="57"/>
      <c r="W1003" s="57"/>
      <c r="X1003" s="57"/>
      <c r="Y1003" s="57"/>
    </row>
  </sheetData>
  <mergeCells count="8">
    <mergeCell ref="E38:F38"/>
    <mergeCell ref="E42:F42"/>
    <mergeCell ref="E50:F50"/>
    <mergeCell ref="E3:F3"/>
    <mergeCell ref="E12:F12"/>
    <mergeCell ref="E16:F16"/>
    <mergeCell ref="E25:F25"/>
    <mergeCell ref="E29:F29"/>
  </mergeCells>
  <conditionalFormatting sqref="D1">
    <cfRule type="cellIs" dxfId="16" priority="1" operator="equal">
      <formula>0</formula>
    </cfRule>
  </conditionalFormatting>
  <conditionalFormatting sqref="F1:I1">
    <cfRule type="cellIs" dxfId="15" priority="2" operator="equal">
      <formula>0</formula>
    </cfRule>
  </conditionalFormatting>
  <hyperlinks>
    <hyperlink ref="J16" r:id="rId1" xr:uid="{00000000-0004-0000-1300-000000000000}"/>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1000"/>
  <sheetViews>
    <sheetView tabSelected="1" zoomScale="175" zoomScaleNormal="175" zoomScalePageLayoutView="175" workbookViewId="0">
      <pane ySplit="1" topLeftCell="A2" activePane="bottomLeft" state="frozen"/>
      <selection pane="bottomLeft" activeCell="F20" sqref="F20"/>
    </sheetView>
  </sheetViews>
  <sheetFormatPr baseColWidth="10" defaultColWidth="11.1640625" defaultRowHeight="15" customHeight="1" x14ac:dyDescent="0.2"/>
  <cols>
    <col min="1" max="1" width="7.83203125" customWidth="1"/>
    <col min="2" max="2" width="6" customWidth="1"/>
    <col min="3" max="3" width="17.5" customWidth="1"/>
    <col min="4" max="4" width="19.5" customWidth="1"/>
    <col min="5" max="5" width="18.83203125" customWidth="1"/>
    <col min="6" max="6" width="19.5" customWidth="1"/>
    <col min="7" max="7" width="38.6640625" customWidth="1"/>
    <col min="8" max="8" width="158" customWidth="1"/>
    <col min="9" max="9" width="43.83203125" customWidth="1"/>
    <col min="10" max="25" width="10.83203125" customWidth="1"/>
  </cols>
  <sheetData>
    <row r="1" spans="1:25" ht="15.75" customHeight="1" x14ac:dyDescent="0.2">
      <c r="A1" s="9" t="s">
        <v>59</v>
      </c>
      <c r="B1" s="9" t="s">
        <v>60</v>
      </c>
      <c r="C1" s="9" t="s">
        <v>0</v>
      </c>
      <c r="D1" s="13" t="s">
        <v>126</v>
      </c>
      <c r="E1" s="9" t="s">
        <v>127</v>
      </c>
      <c r="F1" s="13" t="s">
        <v>128</v>
      </c>
      <c r="G1" s="46" t="s">
        <v>1195</v>
      </c>
      <c r="H1" s="45" t="s">
        <v>77</v>
      </c>
      <c r="I1" s="44"/>
      <c r="J1" s="44"/>
      <c r="K1" s="44"/>
      <c r="L1" s="44"/>
      <c r="M1" s="44"/>
      <c r="N1" s="44"/>
      <c r="O1" s="44"/>
      <c r="P1" s="44"/>
      <c r="Q1" s="44"/>
      <c r="R1" s="44"/>
      <c r="S1" s="44"/>
      <c r="T1" s="44"/>
      <c r="U1" s="44"/>
      <c r="V1" s="44"/>
      <c r="W1" s="44"/>
      <c r="X1" s="44"/>
      <c r="Y1" s="44"/>
    </row>
    <row r="2" spans="1:25" s="465" customFormat="1" ht="18.75" customHeight="1" x14ac:dyDescent="0.2">
      <c r="A2" s="482" t="s">
        <v>78</v>
      </c>
      <c r="B2" s="482">
        <v>2018</v>
      </c>
      <c r="C2" s="482" t="s">
        <v>44</v>
      </c>
      <c r="D2" s="483" t="s">
        <v>1317</v>
      </c>
      <c r="E2" s="483" t="s">
        <v>1318</v>
      </c>
      <c r="F2" s="483" t="s">
        <v>109</v>
      </c>
      <c r="G2" s="483">
        <v>69.53</v>
      </c>
      <c r="H2" s="483" t="s">
        <v>1319</v>
      </c>
      <c r="I2" s="484"/>
      <c r="J2" s="484"/>
      <c r="K2" s="484"/>
      <c r="L2" s="484"/>
      <c r="M2" s="484"/>
      <c r="N2" s="484"/>
      <c r="O2" s="484"/>
      <c r="P2" s="484"/>
      <c r="Q2" s="484"/>
      <c r="R2" s="484"/>
      <c r="S2" s="484"/>
      <c r="T2" s="484"/>
      <c r="U2" s="484"/>
      <c r="V2" s="484"/>
      <c r="W2" s="484"/>
      <c r="X2" s="484"/>
      <c r="Y2" s="484"/>
    </row>
    <row r="3" spans="1:25" ht="17.25" customHeight="1" x14ac:dyDescent="0.2">
      <c r="A3" s="15" t="s">
        <v>78</v>
      </c>
      <c r="B3" s="15">
        <v>2018</v>
      </c>
      <c r="C3" s="15" t="s">
        <v>44</v>
      </c>
      <c r="D3" s="8" t="s">
        <v>627</v>
      </c>
      <c r="E3" s="8" t="s">
        <v>1320</v>
      </c>
      <c r="F3" s="8" t="s">
        <v>1321</v>
      </c>
      <c r="G3" s="8">
        <v>22.4</v>
      </c>
      <c r="H3" s="8" t="s">
        <v>1322</v>
      </c>
      <c r="I3" s="58"/>
      <c r="J3" s="58"/>
      <c r="K3" s="58"/>
      <c r="L3" s="58"/>
      <c r="M3" s="58"/>
      <c r="N3" s="58"/>
      <c r="O3" s="58"/>
      <c r="P3" s="58"/>
      <c r="Q3" s="58"/>
      <c r="R3" s="58"/>
      <c r="S3" s="58"/>
      <c r="T3" s="58"/>
      <c r="U3" s="58"/>
      <c r="V3" s="58"/>
      <c r="W3" s="58"/>
      <c r="X3" s="58"/>
      <c r="Y3" s="58"/>
    </row>
    <row r="4" spans="1:25" ht="18" customHeight="1" x14ac:dyDescent="0.2">
      <c r="A4" s="15" t="s">
        <v>78</v>
      </c>
      <c r="B4" s="15">
        <v>2018</v>
      </c>
      <c r="C4" s="15" t="s">
        <v>44</v>
      </c>
      <c r="D4" s="8" t="s">
        <v>1116</v>
      </c>
      <c r="E4" s="8" t="s">
        <v>1323</v>
      </c>
      <c r="F4" s="8" t="s">
        <v>1324</v>
      </c>
      <c r="G4" s="8">
        <v>5.34</v>
      </c>
      <c r="H4" s="8" t="s">
        <v>1325</v>
      </c>
      <c r="I4" s="58"/>
      <c r="J4" s="58"/>
      <c r="K4" s="58"/>
      <c r="L4" s="58"/>
      <c r="M4" s="58"/>
      <c r="N4" s="58"/>
      <c r="O4" s="58"/>
      <c r="P4" s="58"/>
      <c r="Q4" s="58"/>
      <c r="R4" s="58"/>
      <c r="S4" s="58"/>
      <c r="T4" s="58"/>
      <c r="U4" s="58"/>
      <c r="V4" s="58"/>
      <c r="W4" s="58"/>
      <c r="X4" s="58"/>
      <c r="Y4" s="58"/>
    </row>
    <row r="5" spans="1:25" ht="15.75" customHeight="1" x14ac:dyDescent="0.2">
      <c r="A5" s="15" t="s">
        <v>78</v>
      </c>
      <c r="B5" s="15">
        <v>2018</v>
      </c>
      <c r="C5" s="15" t="s">
        <v>44</v>
      </c>
      <c r="D5" s="8" t="s">
        <v>1326</v>
      </c>
      <c r="E5" s="8" t="s">
        <v>1327</v>
      </c>
      <c r="F5" s="8" t="s">
        <v>1327</v>
      </c>
      <c r="G5" s="8">
        <v>1.77</v>
      </c>
      <c r="H5" s="3" t="s">
        <v>1328</v>
      </c>
      <c r="I5" s="58"/>
      <c r="J5" s="58"/>
      <c r="K5" s="58"/>
      <c r="L5" s="58"/>
      <c r="M5" s="58"/>
      <c r="N5" s="58"/>
      <c r="O5" s="58"/>
      <c r="P5" s="58"/>
      <c r="Q5" s="58"/>
      <c r="R5" s="58"/>
      <c r="S5" s="58"/>
      <c r="T5" s="58"/>
      <c r="U5" s="58"/>
      <c r="V5" s="58"/>
      <c r="W5" s="58"/>
      <c r="X5" s="58"/>
      <c r="Y5" s="58"/>
    </row>
    <row r="6" spans="1:25" ht="15.75" customHeight="1" x14ac:dyDescent="0.2">
      <c r="A6" s="15" t="s">
        <v>78</v>
      </c>
      <c r="B6" s="15">
        <v>2018</v>
      </c>
      <c r="C6" s="15" t="s">
        <v>44</v>
      </c>
      <c r="D6" s="8" t="s">
        <v>1329</v>
      </c>
      <c r="E6" s="8" t="s">
        <v>1330</v>
      </c>
      <c r="F6" s="8" t="s">
        <v>1330</v>
      </c>
      <c r="G6" s="8">
        <v>0.47</v>
      </c>
      <c r="H6" s="3" t="s">
        <v>1331</v>
      </c>
      <c r="I6" s="58"/>
      <c r="J6" s="58"/>
      <c r="K6" s="58"/>
      <c r="L6" s="58"/>
      <c r="M6" s="58"/>
      <c r="N6" s="58"/>
      <c r="O6" s="58"/>
      <c r="P6" s="58"/>
      <c r="Q6" s="58"/>
      <c r="R6" s="58"/>
      <c r="S6" s="58"/>
      <c r="T6" s="58"/>
      <c r="U6" s="58"/>
      <c r="V6" s="58"/>
      <c r="W6" s="58"/>
      <c r="X6" s="58"/>
      <c r="Y6" s="58"/>
    </row>
    <row r="7" spans="1:25" ht="15.75" customHeight="1" x14ac:dyDescent="0.2">
      <c r="A7" s="15" t="s">
        <v>78</v>
      </c>
      <c r="B7" s="15">
        <v>2018</v>
      </c>
      <c r="C7" s="15" t="s">
        <v>44</v>
      </c>
      <c r="D7" s="8" t="s">
        <v>1332</v>
      </c>
      <c r="E7" s="8" t="s">
        <v>1333</v>
      </c>
      <c r="F7" s="8" t="s">
        <v>1334</v>
      </c>
      <c r="G7" s="8">
        <v>0.36</v>
      </c>
      <c r="H7" s="3" t="s">
        <v>1335</v>
      </c>
      <c r="I7" s="58"/>
      <c r="J7" s="58"/>
      <c r="K7" s="58"/>
      <c r="L7" s="58"/>
      <c r="M7" s="58"/>
      <c r="N7" s="58"/>
      <c r="O7" s="58"/>
      <c r="P7" s="58"/>
      <c r="Q7" s="58"/>
      <c r="R7" s="58"/>
      <c r="S7" s="58"/>
      <c r="T7" s="58"/>
      <c r="U7" s="58"/>
      <c r="V7" s="58"/>
      <c r="W7" s="58"/>
      <c r="X7" s="58"/>
      <c r="Y7" s="58"/>
    </row>
    <row r="8" spans="1:25" ht="15.75" customHeight="1" x14ac:dyDescent="0.2">
      <c r="A8" s="15" t="s">
        <v>78</v>
      </c>
      <c r="B8" s="15">
        <v>2018</v>
      </c>
      <c r="C8" s="15" t="s">
        <v>44</v>
      </c>
      <c r="D8" s="8" t="s">
        <v>1336</v>
      </c>
      <c r="E8" s="8" t="s">
        <v>1337</v>
      </c>
      <c r="F8" s="8" t="s">
        <v>1336</v>
      </c>
      <c r="G8" s="8">
        <v>0.08</v>
      </c>
      <c r="H8" s="3" t="s">
        <v>1338</v>
      </c>
      <c r="I8" s="58"/>
      <c r="J8" s="58"/>
      <c r="K8" s="58"/>
      <c r="L8" s="58"/>
      <c r="M8" s="58"/>
      <c r="N8" s="58"/>
      <c r="O8" s="58"/>
      <c r="P8" s="58"/>
      <c r="Q8" s="58"/>
      <c r="R8" s="58"/>
      <c r="S8" s="58"/>
      <c r="T8" s="58"/>
      <c r="U8" s="58"/>
      <c r="V8" s="58"/>
      <c r="W8" s="58"/>
      <c r="X8" s="58"/>
      <c r="Y8" s="58"/>
    </row>
    <row r="9" spans="1:25" ht="15.75" customHeight="1" x14ac:dyDescent="0.2">
      <c r="A9" s="15" t="s">
        <v>78</v>
      </c>
      <c r="B9" s="15">
        <v>2018</v>
      </c>
      <c r="C9" s="15" t="s">
        <v>44</v>
      </c>
      <c r="D9" s="8" t="s">
        <v>246</v>
      </c>
      <c r="E9" s="8" t="s">
        <v>246</v>
      </c>
      <c r="F9" s="8" t="s">
        <v>246</v>
      </c>
      <c r="G9" s="8">
        <v>0.05</v>
      </c>
      <c r="H9" s="3" t="s">
        <v>1339</v>
      </c>
      <c r="I9" s="58"/>
      <c r="J9" s="58"/>
      <c r="K9" s="58"/>
      <c r="L9" s="58"/>
      <c r="M9" s="58"/>
      <c r="N9" s="58"/>
      <c r="O9" s="58"/>
      <c r="P9" s="58"/>
      <c r="Q9" s="58"/>
      <c r="R9" s="58"/>
      <c r="S9" s="58"/>
      <c r="T9" s="58"/>
      <c r="U9" s="58"/>
      <c r="V9" s="58"/>
      <c r="W9" s="58"/>
      <c r="X9" s="58"/>
      <c r="Y9" s="58"/>
    </row>
    <row r="10" spans="1:25" ht="15.75" customHeight="1" x14ac:dyDescent="0.2">
      <c r="A10" s="15" t="s">
        <v>78</v>
      </c>
      <c r="B10" s="15">
        <v>2018</v>
      </c>
      <c r="C10" s="15" t="s">
        <v>44</v>
      </c>
      <c r="D10" s="8" t="s">
        <v>1340</v>
      </c>
      <c r="E10" s="8" t="s">
        <v>1341</v>
      </c>
      <c r="F10" s="8" t="s">
        <v>1342</v>
      </c>
      <c r="G10" s="8">
        <v>0.03</v>
      </c>
      <c r="H10" s="3" t="s">
        <v>1343</v>
      </c>
      <c r="I10" s="58"/>
      <c r="J10" s="58"/>
      <c r="K10" s="58"/>
      <c r="L10" s="58"/>
      <c r="M10" s="58"/>
      <c r="N10" s="58"/>
      <c r="O10" s="58"/>
      <c r="P10" s="58"/>
      <c r="Q10" s="58"/>
      <c r="R10" s="58"/>
      <c r="S10" s="58"/>
      <c r="T10" s="58"/>
      <c r="U10" s="58"/>
      <c r="V10" s="58"/>
      <c r="W10" s="58"/>
      <c r="X10" s="58"/>
      <c r="Y10" s="58"/>
    </row>
    <row r="11" spans="1:25" ht="15.75" customHeight="1" x14ac:dyDescent="0.2">
      <c r="A11" s="15" t="s">
        <v>78</v>
      </c>
      <c r="B11" s="15">
        <v>2018</v>
      </c>
      <c r="C11" s="15" t="s">
        <v>44</v>
      </c>
      <c r="D11" s="8" t="s">
        <v>1344</v>
      </c>
      <c r="E11" s="8" t="s">
        <v>1345</v>
      </c>
      <c r="F11" s="8" t="s">
        <v>1345</v>
      </c>
      <c r="G11" s="8">
        <v>0.02</v>
      </c>
      <c r="H11" s="3" t="s">
        <v>1346</v>
      </c>
      <c r="I11" s="58"/>
      <c r="J11" s="58"/>
      <c r="K11" s="58"/>
      <c r="L11" s="58"/>
      <c r="M11" s="58"/>
      <c r="N11" s="58"/>
      <c r="O11" s="58"/>
      <c r="P11" s="58"/>
      <c r="Q11" s="58"/>
      <c r="R11" s="58"/>
      <c r="S11" s="58"/>
      <c r="T11" s="58"/>
      <c r="U11" s="58"/>
      <c r="V11" s="58"/>
      <c r="W11" s="58"/>
      <c r="X11" s="58"/>
      <c r="Y11" s="58"/>
    </row>
    <row r="12" spans="1:25" s="465" customFormat="1" ht="15.75" customHeight="1" x14ac:dyDescent="0.2">
      <c r="A12" s="479" t="s">
        <v>78</v>
      </c>
      <c r="B12" s="479">
        <v>2019</v>
      </c>
      <c r="C12" s="479" t="s">
        <v>44</v>
      </c>
      <c r="D12" s="459" t="s">
        <v>1317</v>
      </c>
      <c r="E12" s="459" t="s">
        <v>1318</v>
      </c>
      <c r="F12" s="459" t="s">
        <v>109</v>
      </c>
      <c r="G12" s="459">
        <v>80.12</v>
      </c>
      <c r="H12" s="480" t="s">
        <v>1347</v>
      </c>
      <c r="I12" s="481"/>
      <c r="J12" s="481"/>
      <c r="K12" s="481"/>
      <c r="L12" s="481"/>
      <c r="M12" s="481"/>
      <c r="N12" s="481"/>
      <c r="O12" s="481"/>
      <c r="P12" s="481"/>
      <c r="Q12" s="481"/>
      <c r="R12" s="481"/>
      <c r="S12" s="481"/>
      <c r="T12" s="481"/>
      <c r="U12" s="481"/>
      <c r="V12" s="481"/>
      <c r="W12" s="481"/>
      <c r="X12" s="481"/>
      <c r="Y12" s="481"/>
    </row>
    <row r="13" spans="1:25" ht="15.75" customHeight="1" x14ac:dyDescent="0.2">
      <c r="A13" s="15" t="s">
        <v>78</v>
      </c>
      <c r="B13" s="15">
        <v>2019</v>
      </c>
      <c r="C13" s="15" t="s">
        <v>44</v>
      </c>
      <c r="D13" s="8" t="s">
        <v>627</v>
      </c>
      <c r="E13" s="8" t="s">
        <v>1320</v>
      </c>
      <c r="F13" s="8" t="s">
        <v>1321</v>
      </c>
      <c r="G13" s="8">
        <v>12.85</v>
      </c>
      <c r="H13" s="8" t="s">
        <v>1348</v>
      </c>
      <c r="I13" s="58"/>
      <c r="J13" s="58"/>
      <c r="K13" s="58"/>
      <c r="L13" s="58"/>
      <c r="M13" s="58"/>
      <c r="N13" s="58"/>
      <c r="O13" s="58"/>
      <c r="P13" s="58"/>
      <c r="Q13" s="58"/>
      <c r="R13" s="58"/>
      <c r="S13" s="58"/>
      <c r="T13" s="58"/>
      <c r="U13" s="58"/>
      <c r="V13" s="58"/>
      <c r="W13" s="58"/>
      <c r="X13" s="58"/>
      <c r="Y13" s="58"/>
    </row>
    <row r="14" spans="1:25" ht="15.75" customHeight="1" x14ac:dyDescent="0.2">
      <c r="A14" s="15" t="s">
        <v>78</v>
      </c>
      <c r="B14" s="15">
        <v>2019</v>
      </c>
      <c r="C14" s="15" t="s">
        <v>44</v>
      </c>
      <c r="D14" s="8" t="s">
        <v>1116</v>
      </c>
      <c r="E14" s="8" t="s">
        <v>1323</v>
      </c>
      <c r="F14" s="8" t="s">
        <v>1324</v>
      </c>
      <c r="G14" s="8">
        <v>5.07</v>
      </c>
      <c r="H14" s="8" t="s">
        <v>1349</v>
      </c>
      <c r="I14" s="58"/>
      <c r="J14" s="58"/>
      <c r="K14" s="58"/>
      <c r="L14" s="58"/>
      <c r="M14" s="58"/>
      <c r="N14" s="58"/>
      <c r="O14" s="58"/>
      <c r="P14" s="58"/>
      <c r="Q14" s="58"/>
      <c r="R14" s="58"/>
      <c r="S14" s="58"/>
      <c r="T14" s="58"/>
      <c r="U14" s="58"/>
      <c r="V14" s="58"/>
      <c r="W14" s="58"/>
      <c r="X14" s="58"/>
      <c r="Y14" s="58"/>
    </row>
    <row r="15" spans="1:25" ht="15.75" customHeight="1" x14ac:dyDescent="0.2">
      <c r="A15" s="15" t="s">
        <v>78</v>
      </c>
      <c r="B15" s="15">
        <v>2019</v>
      </c>
      <c r="C15" s="15" t="s">
        <v>44</v>
      </c>
      <c r="D15" s="8" t="s">
        <v>1326</v>
      </c>
      <c r="E15" s="8" t="s">
        <v>1327</v>
      </c>
      <c r="F15" s="8" t="s">
        <v>1327</v>
      </c>
      <c r="G15" s="8">
        <v>0.75</v>
      </c>
      <c r="H15" s="3" t="s">
        <v>1350</v>
      </c>
      <c r="I15" s="58"/>
      <c r="J15" s="58"/>
      <c r="K15" s="58"/>
      <c r="L15" s="58"/>
      <c r="M15" s="58"/>
      <c r="N15" s="58"/>
      <c r="O15" s="58"/>
      <c r="P15" s="58"/>
      <c r="Q15" s="58"/>
      <c r="R15" s="58"/>
      <c r="S15" s="58"/>
      <c r="T15" s="58"/>
      <c r="U15" s="58"/>
      <c r="V15" s="58"/>
      <c r="W15" s="58"/>
      <c r="X15" s="58"/>
      <c r="Y15" s="58"/>
    </row>
    <row r="16" spans="1:25" ht="15.75" customHeight="1" x14ac:dyDescent="0.2">
      <c r="A16" s="15" t="s">
        <v>78</v>
      </c>
      <c r="B16" s="15">
        <v>2019</v>
      </c>
      <c r="C16" s="15" t="s">
        <v>44</v>
      </c>
      <c r="D16" s="8" t="s">
        <v>1332</v>
      </c>
      <c r="E16" s="8" t="s">
        <v>1333</v>
      </c>
      <c r="F16" s="8" t="s">
        <v>1334</v>
      </c>
      <c r="G16" s="8">
        <v>0.71</v>
      </c>
      <c r="H16" s="3" t="s">
        <v>1350</v>
      </c>
      <c r="I16" s="58"/>
      <c r="J16" s="58"/>
      <c r="K16" s="58"/>
      <c r="L16" s="58"/>
      <c r="M16" s="58"/>
      <c r="N16" s="58"/>
      <c r="O16" s="58"/>
      <c r="P16" s="58"/>
      <c r="Q16" s="58"/>
      <c r="R16" s="58"/>
      <c r="S16" s="58"/>
      <c r="T16" s="58"/>
      <c r="U16" s="58"/>
      <c r="V16" s="58"/>
      <c r="W16" s="58"/>
      <c r="X16" s="58"/>
      <c r="Y16" s="58"/>
    </row>
    <row r="17" spans="1:25" ht="15.75" customHeight="1" x14ac:dyDescent="0.2">
      <c r="A17" s="15" t="s">
        <v>78</v>
      </c>
      <c r="B17" s="15">
        <v>2019</v>
      </c>
      <c r="C17" s="15" t="s">
        <v>44</v>
      </c>
      <c r="D17" s="8" t="s">
        <v>1329</v>
      </c>
      <c r="E17" s="8" t="s">
        <v>1330</v>
      </c>
      <c r="F17" s="8" t="s">
        <v>1330</v>
      </c>
      <c r="G17" s="8">
        <v>0.4</v>
      </c>
      <c r="H17" s="3" t="s">
        <v>1351</v>
      </c>
      <c r="I17" s="58"/>
      <c r="J17" s="58"/>
      <c r="K17" s="58"/>
      <c r="L17" s="58"/>
      <c r="M17" s="58"/>
      <c r="N17" s="58"/>
      <c r="O17" s="58"/>
      <c r="P17" s="58"/>
      <c r="Q17" s="58"/>
      <c r="R17" s="58"/>
      <c r="S17" s="58"/>
      <c r="T17" s="58"/>
      <c r="U17" s="58"/>
      <c r="V17" s="58"/>
      <c r="W17" s="58"/>
      <c r="X17" s="58"/>
      <c r="Y17" s="58"/>
    </row>
    <row r="18" spans="1:25" ht="15.75" customHeight="1" x14ac:dyDescent="0.2">
      <c r="A18" s="15" t="s">
        <v>78</v>
      </c>
      <c r="B18" s="15">
        <v>2019</v>
      </c>
      <c r="C18" s="15" t="s">
        <v>44</v>
      </c>
      <c r="D18" s="8" t="s">
        <v>1340</v>
      </c>
      <c r="E18" s="8" t="s">
        <v>1341</v>
      </c>
      <c r="F18" s="8" t="s">
        <v>1342</v>
      </c>
      <c r="G18" s="8">
        <v>7.0000000000000007E-2</v>
      </c>
      <c r="H18" s="3" t="s">
        <v>1352</v>
      </c>
      <c r="I18" s="58"/>
      <c r="J18" s="58"/>
      <c r="K18" s="58"/>
      <c r="L18" s="58"/>
      <c r="M18" s="58"/>
      <c r="N18" s="58"/>
      <c r="O18" s="58"/>
      <c r="P18" s="58"/>
      <c r="Q18" s="58"/>
      <c r="R18" s="58"/>
      <c r="S18" s="58"/>
      <c r="T18" s="58"/>
      <c r="U18" s="58"/>
      <c r="V18" s="58"/>
      <c r="W18" s="58"/>
      <c r="X18" s="58"/>
      <c r="Y18" s="58"/>
    </row>
    <row r="19" spans="1:25" ht="15.75" customHeight="1" x14ac:dyDescent="0.2">
      <c r="A19" s="15" t="s">
        <v>78</v>
      </c>
      <c r="B19" s="15">
        <v>2019</v>
      </c>
      <c r="C19" s="15" t="s">
        <v>44</v>
      </c>
      <c r="D19" s="8" t="s">
        <v>1344</v>
      </c>
      <c r="E19" s="8" t="s">
        <v>1345</v>
      </c>
      <c r="F19" s="8" t="s">
        <v>1345</v>
      </c>
      <c r="G19" s="8">
        <v>0.01</v>
      </c>
      <c r="H19" s="3" t="s">
        <v>1353</v>
      </c>
      <c r="I19" s="58"/>
      <c r="J19" s="58"/>
      <c r="K19" s="58"/>
      <c r="L19" s="58"/>
      <c r="M19" s="58"/>
      <c r="N19" s="58"/>
      <c r="O19" s="58"/>
      <c r="P19" s="58"/>
      <c r="Q19" s="58"/>
      <c r="R19" s="58"/>
      <c r="S19" s="58"/>
      <c r="T19" s="58"/>
      <c r="U19" s="58"/>
      <c r="V19" s="58"/>
      <c r="W19" s="58"/>
      <c r="X19" s="58"/>
      <c r="Y19" s="58"/>
    </row>
    <row r="20" spans="1:25" ht="15.75" customHeight="1" x14ac:dyDescent="0.2">
      <c r="A20" s="15" t="s">
        <v>78</v>
      </c>
      <c r="B20" s="15">
        <v>2019</v>
      </c>
      <c r="C20" s="15" t="s">
        <v>44</v>
      </c>
      <c r="D20" s="8" t="s">
        <v>246</v>
      </c>
      <c r="E20" s="8" t="s">
        <v>246</v>
      </c>
      <c r="F20" s="8" t="s">
        <v>246</v>
      </c>
      <c r="G20" s="8">
        <v>0.01</v>
      </c>
      <c r="H20" s="3" t="s">
        <v>1354</v>
      </c>
      <c r="I20" s="58"/>
      <c r="J20" s="58"/>
      <c r="K20" s="58"/>
      <c r="L20" s="58"/>
      <c r="M20" s="58"/>
      <c r="N20" s="58"/>
      <c r="O20" s="58"/>
      <c r="P20" s="58"/>
      <c r="Q20" s="58"/>
      <c r="R20" s="58"/>
      <c r="S20" s="58"/>
      <c r="T20" s="58"/>
      <c r="U20" s="58"/>
      <c r="V20" s="58"/>
      <c r="W20" s="58"/>
      <c r="X20" s="58"/>
      <c r="Y20" s="58"/>
    </row>
    <row r="21" spans="1:25" ht="15.75" customHeight="1" x14ac:dyDescent="0.2">
      <c r="A21" s="15" t="s">
        <v>78</v>
      </c>
      <c r="B21" s="15">
        <v>2019</v>
      </c>
      <c r="C21" s="15" t="s">
        <v>44</v>
      </c>
      <c r="D21" s="8" t="s">
        <v>1336</v>
      </c>
      <c r="E21" s="8" t="s">
        <v>1337</v>
      </c>
      <c r="F21" s="8" t="s">
        <v>1336</v>
      </c>
      <c r="G21" s="8">
        <v>0.01</v>
      </c>
      <c r="H21" s="3" t="s">
        <v>1355</v>
      </c>
      <c r="I21" s="58"/>
      <c r="J21" s="58"/>
      <c r="K21" s="58"/>
      <c r="L21" s="58"/>
      <c r="M21" s="58"/>
      <c r="N21" s="58"/>
      <c r="O21" s="58"/>
      <c r="P21" s="58"/>
      <c r="Q21" s="58"/>
      <c r="R21" s="58"/>
      <c r="S21" s="58"/>
      <c r="T21" s="58"/>
      <c r="U21" s="58"/>
      <c r="V21" s="58"/>
      <c r="W21" s="58"/>
      <c r="X21" s="58"/>
      <c r="Y21" s="58"/>
    </row>
    <row r="22" spans="1:25" s="465" customFormat="1" ht="15.75" customHeight="1" x14ac:dyDescent="0.2">
      <c r="A22" s="479" t="s">
        <v>78</v>
      </c>
      <c r="B22" s="479">
        <v>2020</v>
      </c>
      <c r="C22" s="479" t="s">
        <v>44</v>
      </c>
      <c r="D22" s="459" t="s">
        <v>1317</v>
      </c>
      <c r="E22" s="459" t="s">
        <v>1318</v>
      </c>
      <c r="F22" s="459" t="s">
        <v>109</v>
      </c>
      <c r="G22" s="459">
        <v>86.41</v>
      </c>
      <c r="H22" s="480" t="s">
        <v>1356</v>
      </c>
      <c r="I22" s="481"/>
      <c r="J22" s="481"/>
      <c r="K22" s="481"/>
      <c r="L22" s="481"/>
      <c r="M22" s="481"/>
      <c r="N22" s="481"/>
      <c r="O22" s="481"/>
      <c r="P22" s="481"/>
      <c r="Q22" s="481"/>
      <c r="R22" s="481"/>
      <c r="S22" s="481"/>
      <c r="T22" s="481"/>
      <c r="U22" s="481"/>
      <c r="V22" s="481"/>
      <c r="W22" s="481"/>
      <c r="X22" s="481"/>
      <c r="Y22" s="481"/>
    </row>
    <row r="23" spans="1:25" ht="16.5" customHeight="1" x14ac:dyDescent="0.2">
      <c r="A23" s="15" t="s">
        <v>78</v>
      </c>
      <c r="B23" s="15">
        <v>2020</v>
      </c>
      <c r="C23" s="15" t="s">
        <v>44</v>
      </c>
      <c r="D23" s="8" t="s">
        <v>1116</v>
      </c>
      <c r="E23" s="8" t="s">
        <v>1323</v>
      </c>
      <c r="F23" s="8" t="s">
        <v>1324</v>
      </c>
      <c r="G23" s="8">
        <v>6.53</v>
      </c>
      <c r="H23" s="8" t="s">
        <v>1357</v>
      </c>
      <c r="I23" s="58"/>
      <c r="J23" s="58"/>
      <c r="K23" s="58"/>
      <c r="L23" s="58"/>
      <c r="M23" s="58"/>
      <c r="N23" s="58"/>
      <c r="O23" s="58"/>
      <c r="P23" s="58"/>
      <c r="Q23" s="58"/>
      <c r="R23" s="58"/>
      <c r="S23" s="58"/>
      <c r="T23" s="58"/>
      <c r="U23" s="58"/>
      <c r="V23" s="58"/>
      <c r="W23" s="58"/>
      <c r="X23" s="58"/>
      <c r="Y23" s="58"/>
    </row>
    <row r="24" spans="1:25" ht="16.5" customHeight="1" x14ac:dyDescent="0.2">
      <c r="A24" s="15" t="s">
        <v>78</v>
      </c>
      <c r="B24" s="15">
        <v>2020</v>
      </c>
      <c r="C24" s="15" t="s">
        <v>44</v>
      </c>
      <c r="D24" s="8" t="s">
        <v>627</v>
      </c>
      <c r="E24" s="8" t="s">
        <v>1320</v>
      </c>
      <c r="F24" s="8" t="s">
        <v>1321</v>
      </c>
      <c r="G24" s="8">
        <v>4.8899999999999997</v>
      </c>
      <c r="H24" s="8" t="s">
        <v>1358</v>
      </c>
      <c r="I24" s="58"/>
      <c r="J24" s="58"/>
      <c r="K24" s="58"/>
      <c r="L24" s="58"/>
      <c r="M24" s="58"/>
      <c r="N24" s="58"/>
      <c r="O24" s="58"/>
      <c r="P24" s="58"/>
      <c r="Q24" s="58"/>
      <c r="R24" s="58"/>
      <c r="S24" s="58"/>
      <c r="T24" s="58"/>
      <c r="U24" s="58"/>
      <c r="V24" s="58"/>
      <c r="W24" s="58"/>
      <c r="X24" s="58"/>
      <c r="Y24" s="58"/>
    </row>
    <row r="25" spans="1:25" ht="15.75" customHeight="1" x14ac:dyDescent="0.2">
      <c r="A25" s="15" t="s">
        <v>78</v>
      </c>
      <c r="B25" s="15">
        <v>2020</v>
      </c>
      <c r="C25" s="15" t="s">
        <v>44</v>
      </c>
      <c r="D25" s="8" t="s">
        <v>1326</v>
      </c>
      <c r="E25" s="8" t="s">
        <v>1327</v>
      </c>
      <c r="F25" s="8" t="s">
        <v>1327</v>
      </c>
      <c r="G25" s="8">
        <v>1.17</v>
      </c>
      <c r="H25" s="292" t="s">
        <v>1356</v>
      </c>
      <c r="I25" s="58"/>
      <c r="J25" s="58"/>
      <c r="K25" s="58"/>
      <c r="L25" s="58"/>
      <c r="M25" s="58"/>
      <c r="N25" s="58"/>
      <c r="O25" s="58"/>
      <c r="P25" s="58"/>
      <c r="Q25" s="58"/>
      <c r="R25" s="58"/>
      <c r="S25" s="58"/>
      <c r="T25" s="58"/>
      <c r="U25" s="58"/>
      <c r="V25" s="58"/>
      <c r="W25" s="58"/>
      <c r="X25" s="58"/>
      <c r="Y25" s="58"/>
    </row>
    <row r="26" spans="1:25" ht="15.75" customHeight="1" x14ac:dyDescent="0.2">
      <c r="A26" s="15" t="s">
        <v>78</v>
      </c>
      <c r="B26" s="15">
        <v>2020</v>
      </c>
      <c r="C26" s="15" t="s">
        <v>44</v>
      </c>
      <c r="D26" s="8" t="s">
        <v>1332</v>
      </c>
      <c r="E26" s="8" t="s">
        <v>1333</v>
      </c>
      <c r="F26" s="8" t="s">
        <v>1334</v>
      </c>
      <c r="G26" s="8">
        <v>0.48</v>
      </c>
      <c r="H26" s="292" t="s">
        <v>1356</v>
      </c>
      <c r="I26" s="58"/>
      <c r="J26" s="58"/>
      <c r="K26" s="58"/>
      <c r="L26" s="58"/>
      <c r="M26" s="58"/>
      <c r="N26" s="58"/>
      <c r="O26" s="58"/>
      <c r="P26" s="58"/>
      <c r="Q26" s="58"/>
      <c r="R26" s="58"/>
      <c r="S26" s="58"/>
      <c r="T26" s="58"/>
      <c r="U26" s="58"/>
      <c r="V26" s="58"/>
      <c r="W26" s="58"/>
      <c r="X26" s="58"/>
      <c r="Y26" s="58"/>
    </row>
    <row r="27" spans="1:25" ht="15.75" customHeight="1" x14ac:dyDescent="0.2">
      <c r="A27" s="15" t="s">
        <v>78</v>
      </c>
      <c r="B27" s="15">
        <v>2020</v>
      </c>
      <c r="C27" s="15" t="s">
        <v>44</v>
      </c>
      <c r="D27" s="8" t="s">
        <v>1329</v>
      </c>
      <c r="E27" s="8" t="s">
        <v>1330</v>
      </c>
      <c r="F27" s="8" t="s">
        <v>1330</v>
      </c>
      <c r="G27" s="8">
        <v>0.45</v>
      </c>
      <c r="H27" s="292" t="s">
        <v>1356</v>
      </c>
      <c r="I27" s="58"/>
      <c r="J27" s="58"/>
      <c r="K27" s="58"/>
      <c r="L27" s="58"/>
      <c r="M27" s="58"/>
      <c r="N27" s="58"/>
      <c r="O27" s="58"/>
      <c r="P27" s="58"/>
      <c r="Q27" s="58"/>
      <c r="R27" s="58"/>
      <c r="S27" s="58"/>
      <c r="T27" s="58"/>
      <c r="U27" s="58"/>
      <c r="V27" s="58"/>
      <c r="W27" s="58"/>
      <c r="X27" s="58"/>
      <c r="Y27" s="58"/>
    </row>
    <row r="28" spans="1:25" ht="15.75" customHeight="1" x14ac:dyDescent="0.2">
      <c r="A28" s="15" t="s">
        <v>78</v>
      </c>
      <c r="B28" s="15">
        <v>2020</v>
      </c>
      <c r="C28" s="15" t="s">
        <v>44</v>
      </c>
      <c r="D28" s="8" t="s">
        <v>1340</v>
      </c>
      <c r="E28" s="8" t="s">
        <v>1341</v>
      </c>
      <c r="F28" s="8" t="s">
        <v>1342</v>
      </c>
      <c r="G28" s="8">
        <v>0.05</v>
      </c>
      <c r="H28" s="292" t="s">
        <v>1356</v>
      </c>
      <c r="I28" s="58"/>
      <c r="J28" s="58"/>
      <c r="K28" s="58"/>
      <c r="L28" s="58"/>
      <c r="M28" s="58"/>
      <c r="N28" s="58"/>
      <c r="O28" s="58"/>
      <c r="P28" s="58"/>
      <c r="Q28" s="58"/>
      <c r="R28" s="58"/>
      <c r="S28" s="58"/>
      <c r="T28" s="58"/>
      <c r="U28" s="58"/>
      <c r="V28" s="58"/>
      <c r="W28" s="58"/>
      <c r="X28" s="58"/>
      <c r="Y28" s="58"/>
    </row>
    <row r="29" spans="1:25" ht="15.75" customHeight="1" x14ac:dyDescent="0.2">
      <c r="A29" s="15" t="s">
        <v>78</v>
      </c>
      <c r="B29" s="15">
        <v>2020</v>
      </c>
      <c r="C29" s="15" t="s">
        <v>44</v>
      </c>
      <c r="D29" s="8" t="s">
        <v>1344</v>
      </c>
      <c r="E29" s="8" t="s">
        <v>1345</v>
      </c>
      <c r="F29" s="8" t="s">
        <v>1345</v>
      </c>
      <c r="G29" s="8">
        <v>0.01</v>
      </c>
      <c r="H29" s="292" t="s">
        <v>1356</v>
      </c>
      <c r="I29" s="58"/>
      <c r="J29" s="58"/>
      <c r="K29" s="58"/>
      <c r="L29" s="58"/>
      <c r="M29" s="58"/>
      <c r="N29" s="58"/>
      <c r="O29" s="58"/>
      <c r="P29" s="58"/>
      <c r="Q29" s="58"/>
      <c r="R29" s="58"/>
      <c r="S29" s="58"/>
      <c r="T29" s="58"/>
      <c r="U29" s="58"/>
      <c r="V29" s="58"/>
      <c r="W29" s="58"/>
      <c r="X29" s="58"/>
      <c r="Y29" s="58"/>
    </row>
    <row r="30" spans="1:25" ht="15.75" customHeight="1" x14ac:dyDescent="0.2">
      <c r="A30" s="15" t="s">
        <v>78</v>
      </c>
      <c r="B30" s="15">
        <v>2020</v>
      </c>
      <c r="C30" s="15" t="s">
        <v>44</v>
      </c>
      <c r="D30" s="8" t="s">
        <v>246</v>
      </c>
      <c r="E30" s="8" t="s">
        <v>246</v>
      </c>
      <c r="F30" s="8" t="s">
        <v>246</v>
      </c>
      <c r="G30" s="8">
        <v>0.01</v>
      </c>
      <c r="H30" s="292" t="s">
        <v>1356</v>
      </c>
      <c r="I30" s="58"/>
      <c r="J30" s="58"/>
      <c r="K30" s="58"/>
      <c r="L30" s="58"/>
      <c r="M30" s="58"/>
      <c r="N30" s="58"/>
      <c r="O30" s="58"/>
      <c r="P30" s="58"/>
      <c r="Q30" s="58"/>
      <c r="R30" s="58"/>
      <c r="S30" s="58"/>
      <c r="T30" s="58"/>
      <c r="U30" s="58"/>
      <c r="V30" s="58"/>
      <c r="W30" s="58"/>
      <c r="X30" s="58"/>
      <c r="Y30" s="58"/>
    </row>
    <row r="31" spans="1:25" ht="15.75" customHeight="1" x14ac:dyDescent="0.2">
      <c r="A31" s="15" t="s">
        <v>78</v>
      </c>
      <c r="B31" s="15">
        <v>2020</v>
      </c>
      <c r="C31" s="15" t="s">
        <v>44</v>
      </c>
      <c r="D31" s="8" t="s">
        <v>1336</v>
      </c>
      <c r="E31" s="8" t="s">
        <v>1337</v>
      </c>
      <c r="F31" s="8" t="s">
        <v>1336</v>
      </c>
      <c r="G31" s="8">
        <v>0.01</v>
      </c>
      <c r="H31" s="292" t="s">
        <v>1356</v>
      </c>
      <c r="I31" s="58"/>
      <c r="J31" s="58"/>
      <c r="K31" s="58"/>
      <c r="L31" s="58"/>
      <c r="M31" s="58"/>
      <c r="N31" s="58"/>
      <c r="O31" s="58"/>
      <c r="P31" s="58"/>
      <c r="Q31" s="58"/>
      <c r="R31" s="58"/>
      <c r="S31" s="58"/>
      <c r="T31" s="58"/>
      <c r="U31" s="58"/>
      <c r="V31" s="58"/>
      <c r="W31" s="58"/>
      <c r="X31" s="58"/>
      <c r="Y31" s="58"/>
    </row>
    <row r="32" spans="1:25" s="465" customFormat="1" ht="15.75" customHeight="1" x14ac:dyDescent="0.2">
      <c r="A32" s="479" t="s">
        <v>78</v>
      </c>
      <c r="B32" s="479">
        <v>2021</v>
      </c>
      <c r="C32" s="479" t="s">
        <v>44</v>
      </c>
      <c r="D32" s="459" t="s">
        <v>1317</v>
      </c>
      <c r="E32" s="459" t="s">
        <v>1318</v>
      </c>
      <c r="F32" s="459" t="s">
        <v>109</v>
      </c>
      <c r="G32" s="459">
        <v>94.18</v>
      </c>
      <c r="H32" s="480" t="s">
        <v>1359</v>
      </c>
      <c r="I32" s="481"/>
      <c r="J32" s="481"/>
      <c r="K32" s="481"/>
      <c r="L32" s="481"/>
      <c r="M32" s="481"/>
      <c r="N32" s="481"/>
      <c r="O32" s="481"/>
      <c r="P32" s="481"/>
      <c r="Q32" s="481"/>
      <c r="R32" s="481"/>
      <c r="S32" s="481"/>
      <c r="T32" s="481"/>
      <c r="U32" s="481"/>
      <c r="V32" s="481"/>
      <c r="W32" s="481"/>
      <c r="X32" s="481"/>
      <c r="Y32" s="481"/>
    </row>
    <row r="33" spans="1:25" ht="15.75" customHeight="1" x14ac:dyDescent="0.2">
      <c r="A33" s="15" t="s">
        <v>78</v>
      </c>
      <c r="B33" s="15">
        <v>2021</v>
      </c>
      <c r="C33" s="15" t="s">
        <v>44</v>
      </c>
      <c r="D33" s="8" t="s">
        <v>1101</v>
      </c>
      <c r="E33" s="8" t="s">
        <v>1323</v>
      </c>
      <c r="F33" s="8" t="s">
        <v>1324</v>
      </c>
      <c r="G33" s="8">
        <v>2.0499999999999998</v>
      </c>
      <c r="H33" s="292" t="s">
        <v>1360</v>
      </c>
      <c r="I33" s="58"/>
      <c r="J33" s="58"/>
      <c r="K33" s="58"/>
      <c r="L33" s="58"/>
      <c r="M33" s="58"/>
      <c r="N33" s="58"/>
      <c r="O33" s="58"/>
      <c r="P33" s="58"/>
      <c r="Q33" s="58"/>
      <c r="R33" s="58"/>
      <c r="S33" s="58"/>
      <c r="T33" s="58"/>
      <c r="U33" s="58"/>
      <c r="V33" s="58"/>
      <c r="W33" s="58"/>
      <c r="X33" s="58"/>
      <c r="Y33" s="58"/>
    </row>
    <row r="34" spans="1:25" ht="18" customHeight="1" x14ac:dyDescent="0.2">
      <c r="A34" s="15" t="s">
        <v>78</v>
      </c>
      <c r="B34" s="15">
        <v>2021</v>
      </c>
      <c r="C34" s="15" t="s">
        <v>44</v>
      </c>
      <c r="D34" s="8" t="s">
        <v>627</v>
      </c>
      <c r="E34" s="8" t="s">
        <v>1320</v>
      </c>
      <c r="F34" s="8" t="s">
        <v>1321</v>
      </c>
      <c r="G34" s="8">
        <v>1.88</v>
      </c>
      <c r="H34" s="8" t="s">
        <v>1361</v>
      </c>
      <c r="I34" s="58"/>
      <c r="J34" s="58"/>
      <c r="K34" s="58"/>
      <c r="L34" s="58"/>
      <c r="M34" s="58"/>
      <c r="N34" s="58"/>
      <c r="O34" s="58"/>
      <c r="P34" s="58"/>
      <c r="Q34" s="58"/>
      <c r="R34" s="58"/>
      <c r="S34" s="58"/>
      <c r="T34" s="58"/>
      <c r="U34" s="58"/>
      <c r="V34" s="58"/>
      <c r="W34" s="58"/>
      <c r="X34" s="58"/>
      <c r="Y34" s="58"/>
    </row>
    <row r="35" spans="1:25" ht="15.75" customHeight="1" x14ac:dyDescent="0.2">
      <c r="A35" s="15" t="s">
        <v>78</v>
      </c>
      <c r="B35" s="15">
        <v>2021</v>
      </c>
      <c r="C35" s="15" t="s">
        <v>44</v>
      </c>
      <c r="D35" s="8" t="s">
        <v>1326</v>
      </c>
      <c r="E35" s="8" t="s">
        <v>1327</v>
      </c>
      <c r="F35" s="8" t="s">
        <v>1327</v>
      </c>
      <c r="G35" s="8">
        <v>0.7</v>
      </c>
      <c r="H35" s="348" t="s">
        <v>1362</v>
      </c>
      <c r="I35" s="58"/>
      <c r="J35" s="58"/>
      <c r="K35" s="58"/>
      <c r="L35" s="58"/>
      <c r="M35" s="58"/>
      <c r="N35" s="58"/>
      <c r="O35" s="58"/>
      <c r="P35" s="58"/>
      <c r="Q35" s="58"/>
      <c r="R35" s="58"/>
      <c r="S35" s="58"/>
      <c r="T35" s="58"/>
      <c r="U35" s="58"/>
      <c r="V35" s="58"/>
      <c r="W35" s="58"/>
      <c r="X35" s="58"/>
      <c r="Y35" s="58"/>
    </row>
    <row r="36" spans="1:25" ht="15.75" customHeight="1" x14ac:dyDescent="0.2">
      <c r="A36" s="15" t="s">
        <v>78</v>
      </c>
      <c r="B36" s="15">
        <v>2021</v>
      </c>
      <c r="C36" s="15" t="s">
        <v>44</v>
      </c>
      <c r="D36" s="8" t="s">
        <v>1329</v>
      </c>
      <c r="E36" s="8" t="s">
        <v>1330</v>
      </c>
      <c r="F36" s="8" t="s">
        <v>1330</v>
      </c>
      <c r="G36" s="8">
        <v>0.5</v>
      </c>
      <c r="H36" s="8" t="s">
        <v>1362</v>
      </c>
      <c r="I36" s="58"/>
      <c r="J36" s="58"/>
      <c r="K36" s="58"/>
      <c r="L36" s="58"/>
      <c r="M36" s="58"/>
      <c r="N36" s="58"/>
      <c r="O36" s="58"/>
      <c r="P36" s="58"/>
      <c r="Q36" s="58"/>
      <c r="R36" s="58"/>
      <c r="S36" s="58"/>
      <c r="T36" s="58"/>
      <c r="U36" s="58"/>
      <c r="V36" s="58"/>
      <c r="W36" s="58"/>
      <c r="X36" s="58"/>
      <c r="Y36" s="58"/>
    </row>
    <row r="37" spans="1:25" ht="15.75" customHeight="1" x14ac:dyDescent="0.2">
      <c r="A37" s="15" t="s">
        <v>78</v>
      </c>
      <c r="B37" s="15">
        <v>2021</v>
      </c>
      <c r="C37" s="15" t="s">
        <v>44</v>
      </c>
      <c r="D37" s="8" t="s">
        <v>1332</v>
      </c>
      <c r="E37" s="8" t="s">
        <v>1333</v>
      </c>
      <c r="F37" s="8" t="s">
        <v>1334</v>
      </c>
      <c r="G37" s="8">
        <v>0.43</v>
      </c>
      <c r="H37" s="8" t="s">
        <v>1362</v>
      </c>
      <c r="I37" s="58"/>
      <c r="J37" s="58"/>
      <c r="K37" s="58"/>
      <c r="L37" s="58"/>
      <c r="M37" s="58"/>
      <c r="N37" s="58"/>
      <c r="O37" s="58"/>
      <c r="P37" s="58"/>
      <c r="Q37" s="58"/>
      <c r="R37" s="58"/>
      <c r="S37" s="58"/>
      <c r="T37" s="58"/>
      <c r="U37" s="58"/>
      <c r="V37" s="58"/>
      <c r="W37" s="58"/>
      <c r="X37" s="58"/>
      <c r="Y37" s="58"/>
    </row>
    <row r="38" spans="1:25" ht="15.75" customHeight="1" x14ac:dyDescent="0.2">
      <c r="A38" s="349" t="s">
        <v>78</v>
      </c>
      <c r="B38" s="349">
        <v>2021</v>
      </c>
      <c r="C38" s="349" t="s">
        <v>44</v>
      </c>
      <c r="D38" s="350" t="s">
        <v>1342</v>
      </c>
      <c r="E38" s="350" t="s">
        <v>1341</v>
      </c>
      <c r="F38" s="350" t="s">
        <v>1342</v>
      </c>
      <c r="G38" s="350">
        <v>0.15</v>
      </c>
      <c r="H38" s="350" t="s">
        <v>1362</v>
      </c>
      <c r="I38" s="351"/>
      <c r="J38" s="351"/>
      <c r="K38" s="351"/>
      <c r="L38" s="351"/>
      <c r="M38" s="351"/>
      <c r="N38" s="351"/>
      <c r="O38" s="351"/>
      <c r="P38" s="351"/>
      <c r="Q38" s="351"/>
      <c r="R38" s="351"/>
      <c r="S38" s="351"/>
      <c r="T38" s="351"/>
      <c r="U38" s="351"/>
      <c r="V38" s="351"/>
      <c r="W38" s="351"/>
      <c r="X38" s="351"/>
      <c r="Y38" s="351"/>
    </row>
    <row r="39" spans="1:25" ht="15.75" customHeight="1" x14ac:dyDescent="0.2">
      <c r="A39" s="349" t="s">
        <v>78</v>
      </c>
      <c r="B39" s="349">
        <v>2021</v>
      </c>
      <c r="C39" s="349" t="s">
        <v>44</v>
      </c>
      <c r="D39" s="350" t="s">
        <v>1342</v>
      </c>
      <c r="E39" s="350" t="s">
        <v>1341</v>
      </c>
      <c r="F39" s="350" t="s">
        <v>1340</v>
      </c>
      <c r="G39" s="350">
        <v>8.4000000000000005E-2</v>
      </c>
      <c r="H39" s="350" t="s">
        <v>1362</v>
      </c>
      <c r="I39" s="351"/>
      <c r="J39" s="351"/>
      <c r="K39" s="351"/>
      <c r="L39" s="351"/>
      <c r="M39" s="351"/>
      <c r="N39" s="351"/>
      <c r="O39" s="351"/>
      <c r="P39" s="351"/>
      <c r="Q39" s="351"/>
      <c r="R39" s="351"/>
      <c r="S39" s="351"/>
      <c r="T39" s="351"/>
      <c r="U39" s="351"/>
      <c r="V39" s="351"/>
      <c r="W39" s="351"/>
      <c r="X39" s="351"/>
      <c r="Y39" s="351"/>
    </row>
    <row r="40" spans="1:25" ht="15.75" customHeight="1" x14ac:dyDescent="0.2">
      <c r="A40" s="15" t="s">
        <v>78</v>
      </c>
      <c r="B40" s="15">
        <v>2021</v>
      </c>
      <c r="C40" s="15" t="s">
        <v>44</v>
      </c>
      <c r="D40" s="8" t="s">
        <v>1336</v>
      </c>
      <c r="E40" s="8" t="s">
        <v>1337</v>
      </c>
      <c r="F40" s="8" t="s">
        <v>1336</v>
      </c>
      <c r="G40" s="8">
        <v>0.01</v>
      </c>
      <c r="H40" s="8" t="s">
        <v>1362</v>
      </c>
      <c r="I40" s="58"/>
      <c r="J40" s="58"/>
      <c r="K40" s="58"/>
      <c r="L40" s="58"/>
      <c r="M40" s="58"/>
      <c r="N40" s="58"/>
      <c r="O40" s="58"/>
      <c r="P40" s="58"/>
      <c r="Q40" s="58"/>
      <c r="R40" s="58"/>
      <c r="S40" s="58"/>
      <c r="T40" s="58"/>
      <c r="U40" s="58"/>
      <c r="V40" s="58"/>
      <c r="W40" s="58"/>
      <c r="X40" s="58"/>
      <c r="Y40" s="58"/>
    </row>
    <row r="41" spans="1:25" ht="15.75" customHeight="1" x14ac:dyDescent="0.2">
      <c r="A41" s="23"/>
      <c r="B41" s="23"/>
      <c r="C41" s="15"/>
      <c r="D41" s="58"/>
      <c r="E41" s="58"/>
      <c r="F41" s="58"/>
      <c r="G41" s="158"/>
      <c r="H41" s="58"/>
      <c r="I41" s="58"/>
      <c r="J41" s="58"/>
      <c r="K41" s="58"/>
      <c r="L41" s="58"/>
      <c r="M41" s="58"/>
      <c r="N41" s="58"/>
      <c r="O41" s="58"/>
      <c r="P41" s="58"/>
      <c r="Q41" s="58"/>
      <c r="R41" s="58"/>
      <c r="S41" s="58"/>
      <c r="T41" s="58"/>
      <c r="U41" s="58"/>
      <c r="V41" s="58"/>
      <c r="W41" s="58"/>
      <c r="X41" s="58"/>
      <c r="Y41" s="58"/>
    </row>
    <row r="42" spans="1:25" ht="15.75" customHeight="1" x14ac:dyDescent="0.2">
      <c r="A42" s="23"/>
      <c r="B42" s="23"/>
      <c r="C42" s="23"/>
      <c r="D42" s="23"/>
      <c r="E42" s="8"/>
      <c r="F42" s="154"/>
      <c r="G42" s="91"/>
      <c r="H42" s="58"/>
      <c r="I42" s="58"/>
      <c r="J42" s="58"/>
      <c r="K42" s="58"/>
      <c r="L42" s="58"/>
      <c r="M42" s="58"/>
      <c r="N42" s="58"/>
      <c r="O42" s="58"/>
      <c r="P42" s="58"/>
      <c r="Q42" s="58"/>
      <c r="R42" s="58"/>
      <c r="S42" s="58"/>
      <c r="T42" s="58"/>
      <c r="U42" s="58"/>
      <c r="V42" s="58"/>
      <c r="W42" s="58"/>
      <c r="X42" s="58"/>
      <c r="Y42" s="58"/>
    </row>
    <row r="43" spans="1:25" ht="15.75" customHeight="1" x14ac:dyDescent="0.2">
      <c r="A43" s="23"/>
      <c r="B43" s="23"/>
      <c r="C43" s="23"/>
      <c r="D43" s="23"/>
      <c r="E43" s="8"/>
      <c r="F43" s="154"/>
      <c r="G43" s="91"/>
      <c r="H43" s="58"/>
      <c r="I43" s="58"/>
      <c r="J43" s="58"/>
      <c r="K43" s="58"/>
      <c r="L43" s="58"/>
      <c r="M43" s="58"/>
      <c r="N43" s="58"/>
      <c r="O43" s="58"/>
      <c r="P43" s="58"/>
      <c r="Q43" s="58"/>
      <c r="R43" s="58"/>
      <c r="S43" s="58"/>
      <c r="T43" s="58"/>
      <c r="U43" s="58"/>
      <c r="V43" s="58"/>
      <c r="W43" s="58"/>
      <c r="X43" s="58"/>
      <c r="Y43" s="58"/>
    </row>
    <row r="44" spans="1:25" ht="15.75" customHeight="1" x14ac:dyDescent="0.2">
      <c r="A44" s="23"/>
      <c r="B44" s="23"/>
      <c r="C44" s="23"/>
      <c r="D44" s="23"/>
      <c r="E44" s="8"/>
      <c r="F44" s="154"/>
      <c r="G44" s="91"/>
      <c r="H44" s="58"/>
      <c r="I44" s="58"/>
      <c r="J44" s="58"/>
      <c r="K44" s="58"/>
      <c r="L44" s="58"/>
      <c r="M44" s="58"/>
      <c r="N44" s="58"/>
      <c r="O44" s="58"/>
      <c r="P44" s="58"/>
      <c r="Q44" s="58"/>
      <c r="R44" s="58"/>
      <c r="S44" s="58"/>
      <c r="T44" s="58"/>
      <c r="U44" s="58"/>
      <c r="V44" s="58"/>
      <c r="W44" s="58"/>
      <c r="X44" s="58"/>
      <c r="Y44" s="58"/>
    </row>
    <row r="45" spans="1:25" ht="15.75" customHeight="1" x14ac:dyDescent="0.2">
      <c r="A45" s="23"/>
      <c r="B45" s="23"/>
      <c r="C45" s="23"/>
      <c r="D45" s="23"/>
      <c r="E45" s="8"/>
      <c r="F45" s="154"/>
      <c r="G45" s="91"/>
      <c r="H45" s="58"/>
      <c r="I45" s="58"/>
      <c r="J45" s="58"/>
      <c r="K45" s="58"/>
      <c r="L45" s="58"/>
      <c r="M45" s="58"/>
      <c r="N45" s="58"/>
      <c r="O45" s="58"/>
      <c r="P45" s="58"/>
      <c r="Q45" s="58"/>
      <c r="R45" s="58"/>
      <c r="S45" s="58"/>
      <c r="T45" s="58"/>
      <c r="U45" s="58"/>
      <c r="V45" s="58"/>
      <c r="W45" s="58"/>
      <c r="X45" s="58"/>
      <c r="Y45" s="58"/>
    </row>
    <row r="46" spans="1:25" ht="15.75" customHeight="1" x14ac:dyDescent="0.2">
      <c r="A46" s="23"/>
      <c r="B46" s="23"/>
      <c r="C46" s="23"/>
      <c r="D46" s="23"/>
      <c r="E46" s="8"/>
      <c r="F46" s="154"/>
      <c r="G46" s="91"/>
      <c r="H46" s="58"/>
      <c r="I46" s="58"/>
      <c r="J46" s="58"/>
      <c r="K46" s="58"/>
      <c r="L46" s="58"/>
      <c r="M46" s="58"/>
      <c r="N46" s="58"/>
      <c r="O46" s="58"/>
      <c r="P46" s="58"/>
      <c r="Q46" s="58"/>
      <c r="R46" s="58"/>
      <c r="S46" s="58"/>
      <c r="T46" s="58"/>
      <c r="U46" s="58"/>
      <c r="V46" s="58"/>
      <c r="W46" s="58"/>
      <c r="X46" s="58"/>
      <c r="Y46" s="58"/>
    </row>
    <row r="47" spans="1:25" ht="15.75" customHeight="1" x14ac:dyDescent="0.2">
      <c r="A47" s="23"/>
      <c r="B47" s="23"/>
      <c r="C47" s="23"/>
      <c r="D47" s="23"/>
      <c r="E47" s="8"/>
      <c r="F47" s="154"/>
      <c r="G47" s="91"/>
      <c r="H47" s="58"/>
      <c r="I47" s="58"/>
      <c r="J47" s="58"/>
      <c r="K47" s="58"/>
      <c r="L47" s="58"/>
      <c r="M47" s="58"/>
      <c r="N47" s="58"/>
      <c r="O47" s="58"/>
      <c r="P47" s="58"/>
      <c r="Q47" s="58"/>
      <c r="R47" s="58"/>
      <c r="S47" s="58"/>
      <c r="T47" s="58"/>
      <c r="U47" s="58"/>
      <c r="V47" s="58"/>
      <c r="W47" s="58"/>
      <c r="X47" s="58"/>
      <c r="Y47" s="58"/>
    </row>
    <row r="48" spans="1:25" ht="15.75" customHeight="1" x14ac:dyDescent="0.2">
      <c r="A48" s="23"/>
      <c r="B48" s="23"/>
      <c r="C48" s="23"/>
      <c r="D48" s="23"/>
      <c r="E48" s="8"/>
      <c r="F48" s="154"/>
      <c r="G48" s="91"/>
      <c r="H48" s="58"/>
      <c r="I48" s="58"/>
      <c r="J48" s="58"/>
      <c r="K48" s="58"/>
      <c r="L48" s="58"/>
      <c r="M48" s="58"/>
      <c r="N48" s="58"/>
      <c r="O48" s="58"/>
      <c r="P48" s="58"/>
      <c r="Q48" s="58"/>
      <c r="R48" s="58"/>
      <c r="S48" s="58"/>
      <c r="T48" s="58"/>
      <c r="U48" s="58"/>
      <c r="V48" s="58"/>
      <c r="W48" s="58"/>
      <c r="X48" s="58"/>
      <c r="Y48" s="58"/>
    </row>
    <row r="49" spans="1:25" ht="15.75" customHeight="1" x14ac:dyDescent="0.2">
      <c r="A49" s="23"/>
      <c r="B49" s="23"/>
      <c r="C49" s="23"/>
      <c r="D49" s="23"/>
      <c r="E49" s="8"/>
      <c r="F49" s="154"/>
      <c r="G49" s="91"/>
      <c r="H49" s="58"/>
      <c r="I49" s="58"/>
      <c r="J49" s="58"/>
      <c r="K49" s="58"/>
      <c r="L49" s="58"/>
      <c r="M49" s="58"/>
      <c r="N49" s="58"/>
      <c r="O49" s="58"/>
      <c r="P49" s="58"/>
      <c r="Q49" s="58"/>
      <c r="R49" s="58"/>
      <c r="S49" s="58"/>
      <c r="T49" s="58"/>
      <c r="U49" s="58"/>
      <c r="V49" s="58"/>
      <c r="W49" s="58"/>
      <c r="X49" s="58"/>
      <c r="Y49" s="58"/>
    </row>
    <row r="50" spans="1:25" ht="15.75" customHeight="1" x14ac:dyDescent="0.2">
      <c r="A50" s="23"/>
      <c r="B50" s="23"/>
      <c r="C50" s="23"/>
      <c r="D50" s="23"/>
      <c r="E50" s="8"/>
      <c r="F50" s="154"/>
      <c r="G50" s="91"/>
      <c r="H50" s="58"/>
      <c r="I50" s="58"/>
      <c r="J50" s="58"/>
      <c r="K50" s="58"/>
      <c r="L50" s="58"/>
      <c r="M50" s="58"/>
      <c r="N50" s="58"/>
      <c r="O50" s="58"/>
      <c r="P50" s="58"/>
      <c r="Q50" s="58"/>
      <c r="R50" s="58"/>
      <c r="S50" s="58"/>
      <c r="T50" s="58"/>
      <c r="U50" s="58"/>
      <c r="V50" s="58"/>
      <c r="W50" s="58"/>
      <c r="X50" s="58"/>
      <c r="Y50" s="58"/>
    </row>
    <row r="51" spans="1:25" ht="15.75" customHeight="1" x14ac:dyDescent="0.2">
      <c r="A51" s="23"/>
      <c r="B51" s="23"/>
      <c r="C51" s="23"/>
      <c r="D51" s="23"/>
      <c r="E51" s="8"/>
      <c r="F51" s="154"/>
      <c r="G51" s="91"/>
      <c r="H51" s="58"/>
      <c r="I51" s="58"/>
      <c r="J51" s="58"/>
      <c r="K51" s="58"/>
      <c r="L51" s="58"/>
      <c r="M51" s="58"/>
      <c r="N51" s="58"/>
      <c r="O51" s="58"/>
      <c r="P51" s="58"/>
      <c r="Q51" s="58"/>
      <c r="R51" s="58"/>
      <c r="S51" s="58"/>
      <c r="T51" s="58"/>
      <c r="U51" s="58"/>
      <c r="V51" s="58"/>
      <c r="W51" s="58"/>
      <c r="X51" s="58"/>
      <c r="Y51" s="58"/>
    </row>
    <row r="52" spans="1:25" ht="15.75" customHeight="1" x14ac:dyDescent="0.2">
      <c r="A52" s="23"/>
      <c r="B52" s="23"/>
      <c r="C52" s="23"/>
      <c r="D52" s="23"/>
      <c r="E52" s="8"/>
      <c r="F52" s="352"/>
      <c r="G52" s="91"/>
      <c r="H52" s="58"/>
      <c r="I52" s="58"/>
      <c r="J52" s="58"/>
      <c r="K52" s="58"/>
      <c r="L52" s="58"/>
      <c r="M52" s="58"/>
      <c r="N52" s="58"/>
      <c r="O52" s="58"/>
      <c r="P52" s="58"/>
      <c r="Q52" s="58"/>
      <c r="R52" s="58"/>
      <c r="S52" s="58"/>
      <c r="T52" s="58"/>
      <c r="U52" s="58"/>
      <c r="V52" s="58"/>
      <c r="W52" s="58"/>
      <c r="X52" s="58"/>
      <c r="Y52" s="58"/>
    </row>
    <row r="53" spans="1:25" ht="15.75" customHeight="1" x14ac:dyDescent="0.2">
      <c r="A53" s="23"/>
      <c r="B53" s="23"/>
      <c r="C53" s="23"/>
      <c r="D53" s="23"/>
      <c r="E53" s="8"/>
      <c r="F53" s="154"/>
      <c r="G53" s="91"/>
      <c r="H53" s="58"/>
      <c r="I53" s="58"/>
      <c r="J53" s="58"/>
      <c r="K53" s="58"/>
      <c r="L53" s="58"/>
      <c r="M53" s="58"/>
      <c r="N53" s="58"/>
      <c r="O53" s="58"/>
      <c r="P53" s="58"/>
      <c r="Q53" s="58"/>
      <c r="R53" s="58"/>
      <c r="S53" s="58"/>
      <c r="T53" s="58"/>
      <c r="U53" s="58"/>
      <c r="V53" s="58"/>
      <c r="W53" s="58"/>
      <c r="X53" s="58"/>
      <c r="Y53" s="58"/>
    </row>
    <row r="54" spans="1:25" ht="15.75" customHeight="1" x14ac:dyDescent="0.2">
      <c r="A54" s="23"/>
      <c r="B54" s="23"/>
      <c r="C54" s="23"/>
      <c r="D54" s="23"/>
      <c r="E54" s="8"/>
      <c r="F54" s="154"/>
      <c r="G54" s="91"/>
      <c r="H54" s="58"/>
      <c r="I54" s="58"/>
      <c r="J54" s="58"/>
      <c r="K54" s="58"/>
      <c r="L54" s="58"/>
      <c r="M54" s="58"/>
      <c r="N54" s="58"/>
      <c r="O54" s="58"/>
      <c r="P54" s="58"/>
      <c r="Q54" s="58"/>
      <c r="R54" s="58"/>
      <c r="S54" s="58"/>
      <c r="T54" s="58"/>
      <c r="U54" s="58"/>
      <c r="V54" s="58"/>
      <c r="W54" s="58"/>
      <c r="X54" s="58"/>
      <c r="Y54" s="58"/>
    </row>
    <row r="55" spans="1:25" ht="15.75" customHeight="1" x14ac:dyDescent="0.2">
      <c r="A55" s="23"/>
      <c r="B55" s="23"/>
      <c r="C55" s="23"/>
      <c r="D55" s="23"/>
      <c r="E55" s="8"/>
      <c r="F55" s="154"/>
      <c r="G55" s="91"/>
      <c r="H55" s="58"/>
      <c r="I55" s="58"/>
      <c r="J55" s="58"/>
      <c r="K55" s="58"/>
      <c r="L55" s="58"/>
      <c r="M55" s="58"/>
      <c r="N55" s="58"/>
      <c r="O55" s="58"/>
      <c r="P55" s="58"/>
      <c r="Q55" s="58"/>
      <c r="R55" s="58"/>
      <c r="S55" s="58"/>
      <c r="T55" s="58"/>
      <c r="U55" s="58"/>
      <c r="V55" s="58"/>
      <c r="W55" s="58"/>
      <c r="X55" s="58"/>
      <c r="Y55" s="58"/>
    </row>
    <row r="56" spans="1:25" ht="15.75" customHeight="1" x14ac:dyDescent="0.2">
      <c r="A56" s="23"/>
      <c r="B56" s="23"/>
      <c r="C56" s="23"/>
      <c r="D56" s="23"/>
      <c r="E56" s="8"/>
      <c r="F56" s="352"/>
      <c r="G56" s="91"/>
      <c r="H56" s="58"/>
      <c r="I56" s="58"/>
      <c r="J56" s="58"/>
      <c r="K56" s="58"/>
      <c r="L56" s="58"/>
      <c r="M56" s="58"/>
      <c r="N56" s="58"/>
      <c r="O56" s="58"/>
      <c r="P56" s="58"/>
      <c r="Q56" s="58"/>
      <c r="R56" s="58"/>
      <c r="S56" s="58"/>
      <c r="T56" s="58"/>
      <c r="U56" s="58"/>
      <c r="V56" s="58"/>
      <c r="W56" s="58"/>
      <c r="X56" s="58"/>
      <c r="Y56" s="58"/>
    </row>
    <row r="57" spans="1:25" ht="15.75" customHeight="1" x14ac:dyDescent="0.2">
      <c r="A57" s="23"/>
      <c r="B57" s="23"/>
      <c r="C57" s="23"/>
      <c r="D57" s="23"/>
      <c r="E57" s="8"/>
      <c r="F57" s="352"/>
      <c r="G57" s="91"/>
      <c r="H57" s="58"/>
      <c r="I57" s="58"/>
      <c r="J57" s="58"/>
      <c r="K57" s="58"/>
      <c r="L57" s="58"/>
      <c r="M57" s="58"/>
      <c r="N57" s="58"/>
      <c r="O57" s="58"/>
      <c r="P57" s="58"/>
      <c r="Q57" s="58"/>
      <c r="R57" s="58"/>
      <c r="S57" s="58"/>
      <c r="T57" s="58"/>
      <c r="U57" s="58"/>
      <c r="V57" s="58"/>
      <c r="W57" s="58"/>
      <c r="X57" s="58"/>
      <c r="Y57" s="58"/>
    </row>
    <row r="58" spans="1:25" ht="15.75" customHeight="1" x14ac:dyDescent="0.2">
      <c r="A58" s="23"/>
      <c r="B58" s="23"/>
      <c r="C58" s="23"/>
      <c r="D58" s="23"/>
      <c r="E58" s="8"/>
      <c r="F58" s="352"/>
      <c r="G58" s="91"/>
      <c r="H58" s="58"/>
      <c r="I58" s="58"/>
      <c r="J58" s="58"/>
      <c r="K58" s="58"/>
      <c r="L58" s="58"/>
      <c r="M58" s="58"/>
      <c r="N58" s="58"/>
      <c r="O58" s="58"/>
      <c r="P58" s="58"/>
      <c r="Q58" s="58"/>
      <c r="R58" s="58"/>
      <c r="S58" s="58"/>
      <c r="T58" s="58"/>
      <c r="U58" s="58"/>
      <c r="V58" s="58"/>
      <c r="W58" s="58"/>
      <c r="X58" s="58"/>
      <c r="Y58" s="58"/>
    </row>
    <row r="59" spans="1:25" ht="15.75" customHeight="1" x14ac:dyDescent="0.2">
      <c r="A59" s="23"/>
      <c r="B59" s="23"/>
      <c r="C59" s="23"/>
      <c r="D59" s="23"/>
      <c r="E59" s="8"/>
      <c r="F59" s="352"/>
      <c r="G59" s="91"/>
      <c r="H59" s="58"/>
      <c r="I59" s="58"/>
      <c r="J59" s="58"/>
      <c r="K59" s="58"/>
      <c r="L59" s="58"/>
      <c r="M59" s="58"/>
      <c r="N59" s="58"/>
      <c r="O59" s="58"/>
      <c r="P59" s="58"/>
      <c r="Q59" s="58"/>
      <c r="R59" s="58"/>
      <c r="S59" s="58"/>
      <c r="T59" s="58"/>
      <c r="U59" s="58"/>
      <c r="V59" s="58"/>
      <c r="W59" s="58"/>
      <c r="X59" s="58"/>
      <c r="Y59" s="58"/>
    </row>
    <row r="60" spans="1:25" ht="15.75" customHeight="1" x14ac:dyDescent="0.2">
      <c r="A60" s="23"/>
      <c r="B60" s="23"/>
      <c r="C60" s="23"/>
      <c r="D60" s="23"/>
      <c r="E60" s="8"/>
      <c r="F60" s="352"/>
      <c r="G60" s="91"/>
      <c r="H60" s="58"/>
      <c r="I60" s="58"/>
      <c r="J60" s="58"/>
      <c r="K60" s="58"/>
      <c r="L60" s="58"/>
      <c r="M60" s="58"/>
      <c r="N60" s="58"/>
      <c r="O60" s="58"/>
      <c r="P60" s="58"/>
      <c r="Q60" s="58"/>
      <c r="R60" s="58"/>
      <c r="S60" s="58"/>
      <c r="T60" s="58"/>
      <c r="U60" s="58"/>
      <c r="V60" s="58"/>
      <c r="W60" s="58"/>
      <c r="X60" s="58"/>
      <c r="Y60" s="58"/>
    </row>
    <row r="61" spans="1:25" ht="15.75" customHeight="1" x14ac:dyDescent="0.2">
      <c r="A61" s="23"/>
      <c r="B61" s="23"/>
      <c r="C61" s="23"/>
      <c r="D61" s="23"/>
      <c r="E61" s="8"/>
      <c r="F61" s="352"/>
      <c r="G61" s="91"/>
      <c r="H61" s="58"/>
      <c r="I61" s="58"/>
      <c r="J61" s="58"/>
      <c r="K61" s="58"/>
      <c r="L61" s="58"/>
      <c r="M61" s="58"/>
      <c r="N61" s="58"/>
      <c r="O61" s="58"/>
      <c r="P61" s="58"/>
      <c r="Q61" s="58"/>
      <c r="R61" s="58"/>
      <c r="S61" s="58"/>
      <c r="T61" s="58"/>
      <c r="U61" s="58"/>
      <c r="V61" s="58"/>
      <c r="W61" s="58"/>
      <c r="X61" s="58"/>
      <c r="Y61" s="58"/>
    </row>
    <row r="62" spans="1:25" ht="15.75" customHeight="1" x14ac:dyDescent="0.2">
      <c r="A62" s="23"/>
      <c r="B62" s="23"/>
      <c r="C62" s="23"/>
      <c r="D62" s="23"/>
      <c r="E62" s="8"/>
      <c r="F62" s="352"/>
      <c r="G62" s="91"/>
      <c r="H62" s="58"/>
      <c r="I62" s="58"/>
      <c r="J62" s="58"/>
      <c r="K62" s="58"/>
      <c r="L62" s="58"/>
      <c r="M62" s="58"/>
      <c r="N62" s="58"/>
      <c r="O62" s="58"/>
      <c r="P62" s="58"/>
      <c r="Q62" s="58"/>
      <c r="R62" s="58"/>
      <c r="S62" s="58"/>
      <c r="T62" s="58"/>
      <c r="U62" s="58"/>
      <c r="V62" s="58"/>
      <c r="W62" s="58"/>
      <c r="X62" s="58"/>
      <c r="Y62" s="58"/>
    </row>
    <row r="63" spans="1:25" ht="15.75" customHeight="1" x14ac:dyDescent="0.2">
      <c r="A63" s="23"/>
      <c r="B63" s="23"/>
      <c r="C63" s="23"/>
      <c r="D63" s="23"/>
      <c r="E63" s="8"/>
      <c r="F63" s="352"/>
      <c r="G63" s="91"/>
      <c r="H63" s="58"/>
      <c r="I63" s="58"/>
      <c r="J63" s="58"/>
      <c r="K63" s="58"/>
      <c r="L63" s="58"/>
      <c r="M63" s="58"/>
      <c r="N63" s="58"/>
      <c r="O63" s="58"/>
      <c r="P63" s="58"/>
      <c r="Q63" s="58"/>
      <c r="R63" s="58"/>
      <c r="S63" s="58"/>
      <c r="T63" s="58"/>
      <c r="U63" s="58"/>
      <c r="V63" s="58"/>
      <c r="W63" s="58"/>
      <c r="X63" s="58"/>
      <c r="Y63" s="58"/>
    </row>
    <row r="64" spans="1:25" ht="15.75" customHeight="1" x14ac:dyDescent="0.2">
      <c r="A64" s="23"/>
      <c r="B64" s="23"/>
      <c r="C64" s="23"/>
      <c r="D64" s="23"/>
      <c r="E64" s="8"/>
      <c r="F64" s="352"/>
      <c r="G64" s="91"/>
      <c r="H64" s="58"/>
      <c r="I64" s="58"/>
      <c r="J64" s="58"/>
      <c r="K64" s="58"/>
      <c r="L64" s="58"/>
      <c r="M64" s="58"/>
      <c r="N64" s="58"/>
      <c r="O64" s="58"/>
      <c r="P64" s="58"/>
      <c r="Q64" s="58"/>
      <c r="R64" s="58"/>
      <c r="S64" s="58"/>
      <c r="T64" s="58"/>
      <c r="U64" s="58"/>
      <c r="V64" s="58"/>
      <c r="W64" s="58"/>
      <c r="X64" s="58"/>
      <c r="Y64" s="58"/>
    </row>
    <row r="65" spans="1:25" ht="15.75" customHeight="1" x14ac:dyDescent="0.2">
      <c r="A65" s="23"/>
      <c r="B65" s="23"/>
      <c r="C65" s="23"/>
      <c r="D65" s="23"/>
      <c r="E65" s="8"/>
      <c r="F65" s="352"/>
      <c r="G65" s="91"/>
      <c r="H65" s="58"/>
      <c r="I65" s="58"/>
      <c r="J65" s="58"/>
      <c r="K65" s="58"/>
      <c r="L65" s="58"/>
      <c r="M65" s="58"/>
      <c r="N65" s="58"/>
      <c r="O65" s="58"/>
      <c r="P65" s="58"/>
      <c r="Q65" s="58"/>
      <c r="R65" s="58"/>
      <c r="S65" s="58"/>
      <c r="T65" s="58"/>
      <c r="U65" s="58"/>
      <c r="V65" s="58"/>
      <c r="W65" s="58"/>
      <c r="X65" s="58"/>
      <c r="Y65" s="58"/>
    </row>
    <row r="66" spans="1:25" ht="15.75" customHeight="1" x14ac:dyDescent="0.2">
      <c r="A66" s="23"/>
      <c r="B66" s="23"/>
      <c r="C66" s="23"/>
      <c r="D66" s="23"/>
      <c r="E66" s="8"/>
      <c r="F66" s="352"/>
      <c r="G66" s="91"/>
      <c r="H66" s="58"/>
      <c r="I66" s="58"/>
      <c r="J66" s="58"/>
      <c r="K66" s="58"/>
      <c r="L66" s="58"/>
      <c r="M66" s="58"/>
      <c r="N66" s="58"/>
      <c r="O66" s="58"/>
      <c r="P66" s="58"/>
      <c r="Q66" s="58"/>
      <c r="R66" s="58"/>
      <c r="S66" s="58"/>
      <c r="T66" s="58"/>
      <c r="U66" s="58"/>
      <c r="V66" s="58"/>
      <c r="W66" s="58"/>
      <c r="X66" s="58"/>
      <c r="Y66" s="58"/>
    </row>
    <row r="67" spans="1:25" ht="15.75" customHeight="1" x14ac:dyDescent="0.2">
      <c r="A67" s="23"/>
      <c r="B67" s="23"/>
      <c r="C67" s="23"/>
      <c r="D67" s="23"/>
      <c r="E67" s="8"/>
      <c r="F67" s="352"/>
      <c r="G67" s="91"/>
      <c r="H67" s="58"/>
      <c r="I67" s="58"/>
      <c r="J67" s="58"/>
      <c r="K67" s="58"/>
      <c r="L67" s="58"/>
      <c r="M67" s="58"/>
      <c r="N67" s="58"/>
      <c r="O67" s="58"/>
      <c r="P67" s="58"/>
      <c r="Q67" s="58"/>
      <c r="R67" s="58"/>
      <c r="S67" s="58"/>
      <c r="T67" s="58"/>
      <c r="U67" s="58"/>
      <c r="V67" s="58"/>
      <c r="W67" s="58"/>
      <c r="X67" s="58"/>
      <c r="Y67" s="58"/>
    </row>
    <row r="68" spans="1:25" ht="15.75" customHeight="1" x14ac:dyDescent="0.2">
      <c r="A68" s="23"/>
      <c r="B68" s="23"/>
      <c r="C68" s="23"/>
      <c r="D68" s="23"/>
      <c r="E68" s="8"/>
      <c r="F68" s="352"/>
      <c r="G68" s="91"/>
      <c r="H68" s="58"/>
      <c r="I68" s="58"/>
      <c r="J68" s="58"/>
      <c r="K68" s="58"/>
      <c r="L68" s="58"/>
      <c r="M68" s="58"/>
      <c r="N68" s="58"/>
      <c r="O68" s="58"/>
      <c r="P68" s="58"/>
      <c r="Q68" s="58"/>
      <c r="R68" s="58"/>
      <c r="S68" s="58"/>
      <c r="T68" s="58"/>
      <c r="U68" s="58"/>
      <c r="V68" s="58"/>
      <c r="W68" s="58"/>
      <c r="X68" s="58"/>
      <c r="Y68" s="58"/>
    </row>
    <row r="69" spans="1:25" ht="15.75" customHeight="1" x14ac:dyDescent="0.2">
      <c r="A69" s="23"/>
      <c r="B69" s="23"/>
      <c r="C69" s="23"/>
      <c r="D69" s="23"/>
      <c r="E69" s="8"/>
      <c r="F69" s="352"/>
      <c r="G69" s="91"/>
      <c r="H69" s="58"/>
      <c r="I69" s="58"/>
      <c r="J69" s="58"/>
      <c r="K69" s="58"/>
      <c r="L69" s="58"/>
      <c r="M69" s="58"/>
      <c r="N69" s="58"/>
      <c r="O69" s="58"/>
      <c r="P69" s="58"/>
      <c r="Q69" s="58"/>
      <c r="R69" s="58"/>
      <c r="S69" s="58"/>
      <c r="T69" s="58"/>
      <c r="U69" s="58"/>
      <c r="V69" s="58"/>
      <c r="W69" s="58"/>
      <c r="X69" s="58"/>
      <c r="Y69" s="58"/>
    </row>
    <row r="70" spans="1:25" ht="15.75" customHeight="1" x14ac:dyDescent="0.2">
      <c r="A70" s="23"/>
      <c r="B70" s="23"/>
      <c r="C70" s="23"/>
      <c r="D70" s="23"/>
      <c r="E70" s="8"/>
      <c r="F70" s="352"/>
      <c r="G70" s="91"/>
      <c r="H70" s="58"/>
      <c r="I70" s="58"/>
      <c r="J70" s="58"/>
      <c r="K70" s="58"/>
      <c r="L70" s="58"/>
      <c r="M70" s="58"/>
      <c r="N70" s="58"/>
      <c r="O70" s="58"/>
      <c r="P70" s="58"/>
      <c r="Q70" s="58"/>
      <c r="R70" s="58"/>
      <c r="S70" s="58"/>
      <c r="T70" s="58"/>
      <c r="U70" s="58"/>
      <c r="V70" s="58"/>
      <c r="W70" s="58"/>
      <c r="X70" s="58"/>
      <c r="Y70" s="58"/>
    </row>
    <row r="71" spans="1:25" ht="15.75" customHeight="1" x14ac:dyDescent="0.2">
      <c r="A71" s="23"/>
      <c r="B71" s="23"/>
      <c r="C71" s="23"/>
      <c r="D71" s="23"/>
      <c r="E71" s="8"/>
      <c r="F71" s="352"/>
      <c r="G71" s="91"/>
      <c r="H71" s="58"/>
      <c r="I71" s="58"/>
      <c r="J71" s="58"/>
      <c r="K71" s="58"/>
      <c r="L71" s="58"/>
      <c r="M71" s="58"/>
      <c r="N71" s="58"/>
      <c r="O71" s="58"/>
      <c r="P71" s="58"/>
      <c r="Q71" s="58"/>
      <c r="R71" s="58"/>
      <c r="S71" s="58"/>
      <c r="T71" s="58"/>
      <c r="U71" s="58"/>
      <c r="V71" s="58"/>
      <c r="W71" s="58"/>
      <c r="X71" s="58"/>
      <c r="Y71" s="58"/>
    </row>
    <row r="72" spans="1:25" ht="15.75" customHeight="1" x14ac:dyDescent="0.2">
      <c r="A72" s="23"/>
      <c r="B72" s="23"/>
      <c r="C72" s="23"/>
      <c r="D72" s="23"/>
      <c r="E72" s="8"/>
      <c r="F72" s="352"/>
      <c r="G72" s="91"/>
      <c r="H72" s="58"/>
      <c r="I72" s="58"/>
      <c r="J72" s="58"/>
      <c r="K72" s="58"/>
      <c r="L72" s="58"/>
      <c r="M72" s="58"/>
      <c r="N72" s="58"/>
      <c r="O72" s="58"/>
      <c r="P72" s="58"/>
      <c r="Q72" s="58"/>
      <c r="R72" s="58"/>
      <c r="S72" s="58"/>
      <c r="T72" s="58"/>
      <c r="U72" s="58"/>
      <c r="V72" s="58"/>
      <c r="W72" s="58"/>
      <c r="X72" s="58"/>
      <c r="Y72" s="58"/>
    </row>
    <row r="73" spans="1:25" ht="15.75" customHeight="1" x14ac:dyDescent="0.2">
      <c r="A73" s="23"/>
      <c r="B73" s="23"/>
      <c r="C73" s="23"/>
      <c r="D73" s="23"/>
      <c r="E73" s="8"/>
      <c r="F73" s="154"/>
      <c r="G73" s="91"/>
      <c r="H73" s="58"/>
      <c r="I73" s="58"/>
      <c r="J73" s="58"/>
      <c r="K73" s="58"/>
      <c r="L73" s="58"/>
      <c r="M73" s="58"/>
      <c r="N73" s="58"/>
      <c r="O73" s="58"/>
      <c r="P73" s="58"/>
      <c r="Q73" s="58"/>
      <c r="R73" s="58"/>
      <c r="S73" s="58"/>
      <c r="T73" s="58"/>
      <c r="U73" s="58"/>
      <c r="V73" s="58"/>
      <c r="W73" s="58"/>
      <c r="X73" s="58"/>
      <c r="Y73" s="58"/>
    </row>
    <row r="74" spans="1:25" ht="15.75" customHeight="1" x14ac:dyDescent="0.2">
      <c r="A74" s="23"/>
      <c r="B74" s="23"/>
      <c r="C74" s="23"/>
      <c r="D74" s="23"/>
      <c r="E74" s="8"/>
      <c r="F74" s="154"/>
      <c r="G74" s="91"/>
      <c r="H74" s="58"/>
      <c r="I74" s="58"/>
      <c r="J74" s="58"/>
      <c r="K74" s="58"/>
      <c r="L74" s="58"/>
      <c r="M74" s="58"/>
      <c r="N74" s="58"/>
      <c r="O74" s="58"/>
      <c r="P74" s="58"/>
      <c r="Q74" s="58"/>
      <c r="R74" s="58"/>
      <c r="S74" s="58"/>
      <c r="T74" s="58"/>
      <c r="U74" s="58"/>
      <c r="V74" s="58"/>
      <c r="W74" s="58"/>
      <c r="X74" s="58"/>
      <c r="Y74" s="58"/>
    </row>
    <row r="75" spans="1:25" ht="15.75" customHeight="1" x14ac:dyDescent="0.2">
      <c r="A75" s="23"/>
      <c r="B75" s="23"/>
      <c r="C75" s="23"/>
      <c r="D75" s="23"/>
      <c r="E75" s="8"/>
      <c r="F75" s="154"/>
      <c r="G75" s="91"/>
      <c r="H75" s="58"/>
      <c r="I75" s="58"/>
      <c r="J75" s="58"/>
      <c r="K75" s="58"/>
      <c r="L75" s="58"/>
      <c r="M75" s="58"/>
      <c r="N75" s="58"/>
      <c r="O75" s="58"/>
      <c r="P75" s="58"/>
      <c r="Q75" s="58"/>
      <c r="R75" s="58"/>
      <c r="S75" s="58"/>
      <c r="T75" s="58"/>
      <c r="U75" s="58"/>
      <c r="V75" s="58"/>
      <c r="W75" s="58"/>
      <c r="X75" s="58"/>
      <c r="Y75" s="58"/>
    </row>
    <row r="76" spans="1:25" ht="15.75" customHeight="1" x14ac:dyDescent="0.2">
      <c r="A76" s="23"/>
      <c r="B76" s="23"/>
      <c r="C76" s="23"/>
      <c r="D76" s="23"/>
      <c r="E76" s="8"/>
      <c r="F76" s="154"/>
      <c r="G76" s="91"/>
      <c r="H76" s="58"/>
      <c r="I76" s="58"/>
      <c r="J76" s="58"/>
      <c r="K76" s="58"/>
      <c r="L76" s="58"/>
      <c r="M76" s="58"/>
      <c r="N76" s="58"/>
      <c r="O76" s="58"/>
      <c r="P76" s="58"/>
      <c r="Q76" s="58"/>
      <c r="R76" s="58"/>
      <c r="S76" s="58"/>
      <c r="T76" s="58"/>
      <c r="U76" s="58"/>
      <c r="V76" s="58"/>
      <c r="W76" s="58"/>
      <c r="X76" s="58"/>
      <c r="Y76" s="58"/>
    </row>
    <row r="77" spans="1:25" ht="15.75" customHeight="1" x14ac:dyDescent="0.2">
      <c r="A77" s="23"/>
      <c r="B77" s="23"/>
      <c r="C77" s="23"/>
      <c r="D77" s="23"/>
      <c r="E77" s="8"/>
      <c r="F77" s="154"/>
      <c r="G77" s="91"/>
      <c r="H77" s="58"/>
      <c r="I77" s="58"/>
      <c r="J77" s="58"/>
      <c r="K77" s="58"/>
      <c r="L77" s="58"/>
      <c r="M77" s="58"/>
      <c r="N77" s="58"/>
      <c r="O77" s="58"/>
      <c r="P77" s="58"/>
      <c r="Q77" s="58"/>
      <c r="R77" s="58"/>
      <c r="S77" s="58"/>
      <c r="T77" s="58"/>
      <c r="U77" s="58"/>
      <c r="V77" s="58"/>
      <c r="W77" s="58"/>
      <c r="X77" s="58"/>
      <c r="Y77" s="58"/>
    </row>
    <row r="78" spans="1:25" ht="15.75" customHeight="1" x14ac:dyDescent="0.2">
      <c r="A78" s="23"/>
      <c r="B78" s="23"/>
      <c r="C78" s="23"/>
      <c r="D78" s="23"/>
      <c r="E78" s="8"/>
      <c r="F78" s="154"/>
      <c r="G78" s="91"/>
      <c r="H78" s="58"/>
      <c r="I78" s="58"/>
      <c r="J78" s="58"/>
      <c r="K78" s="58"/>
      <c r="L78" s="58"/>
      <c r="M78" s="58"/>
      <c r="N78" s="58"/>
      <c r="O78" s="58"/>
      <c r="P78" s="58"/>
      <c r="Q78" s="58"/>
      <c r="R78" s="58"/>
      <c r="S78" s="58"/>
      <c r="T78" s="58"/>
      <c r="U78" s="58"/>
      <c r="V78" s="58"/>
      <c r="W78" s="58"/>
      <c r="X78" s="58"/>
      <c r="Y78" s="58"/>
    </row>
    <row r="79" spans="1:25" ht="15.75" customHeight="1" x14ac:dyDescent="0.2">
      <c r="A79" s="23"/>
      <c r="B79" s="23"/>
      <c r="C79" s="23"/>
      <c r="D79" s="23"/>
      <c r="E79" s="8"/>
      <c r="F79" s="154"/>
      <c r="G79" s="91"/>
      <c r="H79" s="58"/>
      <c r="I79" s="58"/>
      <c r="J79" s="58"/>
      <c r="K79" s="58"/>
      <c r="L79" s="58"/>
      <c r="M79" s="58"/>
      <c r="N79" s="58"/>
      <c r="O79" s="58"/>
      <c r="P79" s="58"/>
      <c r="Q79" s="58"/>
      <c r="R79" s="58"/>
      <c r="S79" s="58"/>
      <c r="T79" s="58"/>
      <c r="U79" s="58"/>
      <c r="V79" s="58"/>
      <c r="W79" s="58"/>
      <c r="X79" s="58"/>
      <c r="Y79" s="58"/>
    </row>
    <row r="80" spans="1:25" ht="15.75" customHeight="1" x14ac:dyDescent="0.2">
      <c r="A80" s="23"/>
      <c r="B80" s="23"/>
      <c r="C80" s="23"/>
      <c r="D80" s="23"/>
      <c r="E80" s="8"/>
      <c r="F80" s="154"/>
      <c r="G80" s="91"/>
      <c r="H80" s="58"/>
      <c r="I80" s="58"/>
      <c r="J80" s="58"/>
      <c r="K80" s="58"/>
      <c r="L80" s="58"/>
      <c r="M80" s="58"/>
      <c r="N80" s="58"/>
      <c r="O80" s="58"/>
      <c r="P80" s="58"/>
      <c r="Q80" s="58"/>
      <c r="R80" s="58"/>
      <c r="S80" s="58"/>
      <c r="T80" s="58"/>
      <c r="U80" s="58"/>
      <c r="V80" s="58"/>
      <c r="W80" s="58"/>
      <c r="X80" s="58"/>
      <c r="Y80" s="58"/>
    </row>
    <row r="81" spans="1:25" ht="15.75" customHeight="1" x14ac:dyDescent="0.2">
      <c r="A81" s="23"/>
      <c r="B81" s="23"/>
      <c r="C81" s="23"/>
      <c r="D81" s="23"/>
      <c r="E81" s="8"/>
      <c r="F81" s="154"/>
      <c r="G81" s="91"/>
      <c r="H81" s="58"/>
      <c r="I81" s="58"/>
      <c r="J81" s="58"/>
      <c r="K81" s="58"/>
      <c r="L81" s="58"/>
      <c r="M81" s="58"/>
      <c r="N81" s="58"/>
      <c r="O81" s="58"/>
      <c r="P81" s="58"/>
      <c r="Q81" s="58"/>
      <c r="R81" s="58"/>
      <c r="S81" s="58"/>
      <c r="T81" s="58"/>
      <c r="U81" s="58"/>
      <c r="V81" s="58"/>
      <c r="W81" s="58"/>
      <c r="X81" s="58"/>
      <c r="Y81" s="58"/>
    </row>
    <row r="82" spans="1:25" ht="15.75" customHeight="1" x14ac:dyDescent="0.2">
      <c r="A82" s="23"/>
      <c r="B82" s="23"/>
      <c r="C82" s="23"/>
      <c r="D82" s="23"/>
      <c r="E82" s="8"/>
      <c r="F82" s="154"/>
      <c r="G82" s="91"/>
      <c r="H82" s="58"/>
      <c r="I82" s="58"/>
      <c r="J82" s="58"/>
      <c r="K82" s="58"/>
      <c r="L82" s="58"/>
      <c r="M82" s="58"/>
      <c r="N82" s="58"/>
      <c r="O82" s="58"/>
      <c r="P82" s="58"/>
      <c r="Q82" s="58"/>
      <c r="R82" s="58"/>
      <c r="S82" s="58"/>
      <c r="T82" s="58"/>
      <c r="U82" s="58"/>
      <c r="V82" s="58"/>
      <c r="W82" s="58"/>
      <c r="X82" s="58"/>
      <c r="Y82" s="58"/>
    </row>
    <row r="83" spans="1:25" ht="15.75" customHeight="1" x14ac:dyDescent="0.2">
      <c r="A83" s="23"/>
      <c r="B83" s="23"/>
      <c r="C83" s="23"/>
      <c r="D83" s="23"/>
      <c r="E83" s="8"/>
      <c r="F83" s="352"/>
      <c r="G83" s="91"/>
      <c r="H83" s="58"/>
      <c r="I83" s="58"/>
      <c r="J83" s="58"/>
      <c r="K83" s="58"/>
      <c r="L83" s="58"/>
      <c r="M83" s="58"/>
      <c r="N83" s="58"/>
      <c r="O83" s="58"/>
      <c r="P83" s="58"/>
      <c r="Q83" s="58"/>
      <c r="R83" s="58"/>
      <c r="S83" s="58"/>
      <c r="T83" s="58"/>
      <c r="U83" s="58"/>
      <c r="V83" s="58"/>
      <c r="W83" s="58"/>
      <c r="X83" s="58"/>
      <c r="Y83" s="58"/>
    </row>
    <row r="84" spans="1:25" ht="15.75" customHeight="1" x14ac:dyDescent="0.2">
      <c r="A84" s="23"/>
      <c r="B84" s="23"/>
      <c r="C84" s="23"/>
      <c r="D84" s="23"/>
      <c r="E84" s="8"/>
      <c r="F84" s="154"/>
      <c r="G84" s="91"/>
      <c r="H84" s="58"/>
      <c r="I84" s="58"/>
      <c r="J84" s="58"/>
      <c r="K84" s="58"/>
      <c r="L84" s="58"/>
      <c r="M84" s="58"/>
      <c r="N84" s="58"/>
      <c r="O84" s="58"/>
      <c r="P84" s="58"/>
      <c r="Q84" s="58"/>
      <c r="R84" s="58"/>
      <c r="S84" s="58"/>
      <c r="T84" s="58"/>
      <c r="U84" s="58"/>
      <c r="V84" s="58"/>
      <c r="W84" s="58"/>
      <c r="X84" s="58"/>
      <c r="Y84" s="58"/>
    </row>
    <row r="85" spans="1:25" ht="15.75" customHeight="1" x14ac:dyDescent="0.2">
      <c r="A85" s="23"/>
      <c r="B85" s="23"/>
      <c r="C85" s="23"/>
      <c r="D85" s="23"/>
      <c r="E85" s="8"/>
      <c r="F85" s="154"/>
      <c r="G85" s="91"/>
      <c r="H85" s="58"/>
      <c r="I85" s="58"/>
      <c r="J85" s="58"/>
      <c r="K85" s="58"/>
      <c r="L85" s="58"/>
      <c r="M85" s="58"/>
      <c r="N85" s="58"/>
      <c r="O85" s="58"/>
      <c r="P85" s="58"/>
      <c r="Q85" s="58"/>
      <c r="R85" s="58"/>
      <c r="S85" s="58"/>
      <c r="T85" s="58"/>
      <c r="U85" s="58"/>
      <c r="V85" s="58"/>
      <c r="W85" s="58"/>
      <c r="X85" s="58"/>
      <c r="Y85" s="58"/>
    </row>
    <row r="86" spans="1:25" ht="15.75" customHeight="1" x14ac:dyDescent="0.2">
      <c r="A86" s="23"/>
      <c r="B86" s="23"/>
      <c r="C86" s="23"/>
      <c r="D86" s="23"/>
      <c r="E86" s="8"/>
      <c r="F86" s="154"/>
      <c r="G86" s="91"/>
      <c r="H86" s="58"/>
      <c r="I86" s="58"/>
      <c r="J86" s="58"/>
      <c r="K86" s="58"/>
      <c r="L86" s="58"/>
      <c r="M86" s="58"/>
      <c r="N86" s="58"/>
      <c r="O86" s="58"/>
      <c r="P86" s="58"/>
      <c r="Q86" s="58"/>
      <c r="R86" s="58"/>
      <c r="S86" s="58"/>
      <c r="T86" s="58"/>
      <c r="U86" s="58"/>
      <c r="V86" s="58"/>
      <c r="W86" s="58"/>
      <c r="X86" s="58"/>
      <c r="Y86" s="58"/>
    </row>
    <row r="87" spans="1:25" ht="15.75" customHeight="1" x14ac:dyDescent="0.2">
      <c r="A87" s="23"/>
      <c r="B87" s="23"/>
      <c r="C87" s="23"/>
      <c r="D87" s="23"/>
      <c r="E87" s="8"/>
      <c r="F87" s="352"/>
      <c r="G87" s="91"/>
      <c r="H87" s="58"/>
      <c r="I87" s="58"/>
      <c r="J87" s="58"/>
      <c r="K87" s="58"/>
      <c r="L87" s="58"/>
      <c r="M87" s="58"/>
      <c r="N87" s="58"/>
      <c r="O87" s="58"/>
      <c r="P87" s="58"/>
      <c r="Q87" s="58"/>
      <c r="R87" s="58"/>
      <c r="S87" s="58"/>
      <c r="T87" s="58"/>
      <c r="U87" s="58"/>
      <c r="V87" s="58"/>
      <c r="W87" s="58"/>
      <c r="X87" s="58"/>
      <c r="Y87" s="58"/>
    </row>
    <row r="88" spans="1:25" ht="15.75" customHeight="1" x14ac:dyDescent="0.2">
      <c r="A88" s="23"/>
      <c r="B88" s="23"/>
      <c r="C88" s="23"/>
      <c r="D88" s="23"/>
      <c r="E88" s="8"/>
      <c r="F88" s="352"/>
      <c r="G88" s="91"/>
      <c r="H88" s="58"/>
      <c r="I88" s="58"/>
      <c r="J88" s="58"/>
      <c r="K88" s="58"/>
      <c r="L88" s="58"/>
      <c r="M88" s="58"/>
      <c r="N88" s="58"/>
      <c r="O88" s="58"/>
      <c r="P88" s="58"/>
      <c r="Q88" s="58"/>
      <c r="R88" s="58"/>
      <c r="S88" s="58"/>
      <c r="T88" s="58"/>
      <c r="U88" s="58"/>
      <c r="V88" s="58"/>
      <c r="W88" s="58"/>
      <c r="X88" s="58"/>
      <c r="Y88" s="58"/>
    </row>
    <row r="89" spans="1:25" ht="15.75" customHeight="1" x14ac:dyDescent="0.2">
      <c r="A89" s="23"/>
      <c r="B89" s="23"/>
      <c r="C89" s="23"/>
      <c r="D89" s="23"/>
      <c r="E89" s="8"/>
      <c r="F89" s="352"/>
      <c r="G89" s="91"/>
      <c r="H89" s="58"/>
      <c r="I89" s="58"/>
      <c r="J89" s="58"/>
      <c r="K89" s="58"/>
      <c r="L89" s="58"/>
      <c r="M89" s="58"/>
      <c r="N89" s="58"/>
      <c r="O89" s="58"/>
      <c r="P89" s="58"/>
      <c r="Q89" s="58"/>
      <c r="R89" s="58"/>
      <c r="S89" s="58"/>
      <c r="T89" s="58"/>
      <c r="U89" s="58"/>
      <c r="V89" s="58"/>
      <c r="W89" s="58"/>
      <c r="X89" s="58"/>
      <c r="Y89" s="58"/>
    </row>
    <row r="90" spans="1:25" ht="15.75" customHeight="1" x14ac:dyDescent="0.2">
      <c r="A90" s="23"/>
      <c r="B90" s="23"/>
      <c r="C90" s="23"/>
      <c r="D90" s="23"/>
      <c r="E90" s="8"/>
      <c r="F90" s="352"/>
      <c r="G90" s="91"/>
      <c r="H90" s="58"/>
      <c r="I90" s="58"/>
      <c r="J90" s="58"/>
      <c r="K90" s="58"/>
      <c r="L90" s="58"/>
      <c r="M90" s="58"/>
      <c r="N90" s="58"/>
      <c r="O90" s="58"/>
      <c r="P90" s="58"/>
      <c r="Q90" s="58"/>
      <c r="R90" s="58"/>
      <c r="S90" s="58"/>
      <c r="T90" s="58"/>
      <c r="U90" s="58"/>
      <c r="V90" s="58"/>
      <c r="W90" s="58"/>
      <c r="X90" s="58"/>
      <c r="Y90" s="58"/>
    </row>
    <row r="91" spans="1:25" ht="15.75" customHeight="1" x14ac:dyDescent="0.2">
      <c r="A91" s="23"/>
      <c r="B91" s="23"/>
      <c r="C91" s="23"/>
      <c r="D91" s="23"/>
      <c r="E91" s="8"/>
      <c r="F91" s="352"/>
      <c r="G91" s="91"/>
      <c r="H91" s="58"/>
      <c r="I91" s="58"/>
      <c r="J91" s="58"/>
      <c r="K91" s="58"/>
      <c r="L91" s="58"/>
      <c r="M91" s="58"/>
      <c r="N91" s="58"/>
      <c r="O91" s="58"/>
      <c r="P91" s="58"/>
      <c r="Q91" s="58"/>
      <c r="R91" s="58"/>
      <c r="S91" s="58"/>
      <c r="T91" s="58"/>
      <c r="U91" s="58"/>
      <c r="V91" s="58"/>
      <c r="W91" s="58"/>
      <c r="X91" s="58"/>
      <c r="Y91" s="58"/>
    </row>
    <row r="92" spans="1:25" ht="15.75" customHeight="1" x14ac:dyDescent="0.2">
      <c r="A92" s="23"/>
      <c r="B92" s="23"/>
      <c r="C92" s="23"/>
      <c r="D92" s="23"/>
      <c r="E92" s="8"/>
      <c r="F92" s="352"/>
      <c r="G92" s="91"/>
      <c r="H92" s="58"/>
      <c r="I92" s="58"/>
      <c r="J92" s="58"/>
      <c r="K92" s="58"/>
      <c r="L92" s="58"/>
      <c r="M92" s="58"/>
      <c r="N92" s="58"/>
      <c r="O92" s="58"/>
      <c r="P92" s="58"/>
      <c r="Q92" s="58"/>
      <c r="R92" s="58"/>
      <c r="S92" s="58"/>
      <c r="T92" s="58"/>
      <c r="U92" s="58"/>
      <c r="V92" s="58"/>
      <c r="W92" s="58"/>
      <c r="X92" s="58"/>
      <c r="Y92" s="58"/>
    </row>
    <row r="93" spans="1:25" ht="15.75" customHeight="1" x14ac:dyDescent="0.2">
      <c r="A93" s="23"/>
      <c r="B93" s="23"/>
      <c r="C93" s="23"/>
      <c r="D93" s="23"/>
      <c r="E93" s="8"/>
      <c r="F93" s="352"/>
      <c r="G93" s="91"/>
      <c r="H93" s="58"/>
      <c r="I93" s="58"/>
      <c r="J93" s="58"/>
      <c r="K93" s="58"/>
      <c r="L93" s="58"/>
      <c r="M93" s="58"/>
      <c r="N93" s="58"/>
      <c r="O93" s="58"/>
      <c r="P93" s="58"/>
      <c r="Q93" s="58"/>
      <c r="R93" s="58"/>
      <c r="S93" s="58"/>
      <c r="T93" s="58"/>
      <c r="U93" s="58"/>
      <c r="V93" s="58"/>
      <c r="W93" s="58"/>
      <c r="X93" s="58"/>
      <c r="Y93" s="58"/>
    </row>
    <row r="94" spans="1:25" ht="15.75" customHeight="1" x14ac:dyDescent="0.2">
      <c r="A94" s="23"/>
      <c r="B94" s="23"/>
      <c r="C94" s="23"/>
      <c r="D94" s="23"/>
      <c r="E94" s="8"/>
      <c r="F94" s="352"/>
      <c r="G94" s="91"/>
      <c r="H94" s="58"/>
      <c r="I94" s="58"/>
      <c r="J94" s="58"/>
      <c r="K94" s="58"/>
      <c r="L94" s="58"/>
      <c r="M94" s="58"/>
      <c r="N94" s="58"/>
      <c r="O94" s="58"/>
      <c r="P94" s="58"/>
      <c r="Q94" s="58"/>
      <c r="R94" s="58"/>
      <c r="S94" s="58"/>
      <c r="T94" s="58"/>
      <c r="U94" s="58"/>
      <c r="V94" s="58"/>
      <c r="W94" s="58"/>
      <c r="X94" s="58"/>
      <c r="Y94" s="58"/>
    </row>
    <row r="95" spans="1:25" ht="15.75" customHeight="1" x14ac:dyDescent="0.2">
      <c r="A95" s="23"/>
      <c r="B95" s="23"/>
      <c r="C95" s="23"/>
      <c r="D95" s="23"/>
      <c r="E95" s="8"/>
      <c r="F95" s="352"/>
      <c r="G95" s="91"/>
      <c r="H95" s="58"/>
      <c r="I95" s="58"/>
      <c r="J95" s="58"/>
      <c r="K95" s="58"/>
      <c r="L95" s="58"/>
      <c r="M95" s="58"/>
      <c r="N95" s="58"/>
      <c r="O95" s="58"/>
      <c r="P95" s="58"/>
      <c r="Q95" s="58"/>
      <c r="R95" s="58"/>
      <c r="S95" s="58"/>
      <c r="T95" s="58"/>
      <c r="U95" s="58"/>
      <c r="V95" s="58"/>
      <c r="W95" s="58"/>
      <c r="X95" s="58"/>
      <c r="Y95" s="58"/>
    </row>
    <row r="96" spans="1:25" ht="15.75" customHeight="1" x14ac:dyDescent="0.2">
      <c r="A96" s="23"/>
      <c r="B96" s="23"/>
      <c r="C96" s="23"/>
      <c r="D96" s="23"/>
      <c r="E96" s="8"/>
      <c r="F96" s="352"/>
      <c r="G96" s="91"/>
      <c r="H96" s="58"/>
      <c r="I96" s="58"/>
      <c r="J96" s="58"/>
      <c r="K96" s="58"/>
      <c r="L96" s="58"/>
      <c r="M96" s="58"/>
      <c r="N96" s="58"/>
      <c r="O96" s="58"/>
      <c r="P96" s="58"/>
      <c r="Q96" s="58"/>
      <c r="R96" s="58"/>
      <c r="S96" s="58"/>
      <c r="T96" s="58"/>
      <c r="U96" s="58"/>
      <c r="V96" s="58"/>
      <c r="W96" s="58"/>
      <c r="X96" s="58"/>
      <c r="Y96" s="58"/>
    </row>
    <row r="97" spans="1:25" ht="15.75" customHeight="1" x14ac:dyDescent="0.2">
      <c r="A97" s="23"/>
      <c r="B97" s="23"/>
      <c r="C97" s="23"/>
      <c r="D97" s="23"/>
      <c r="E97" s="8"/>
      <c r="F97" s="352"/>
      <c r="G97" s="91"/>
      <c r="H97" s="58"/>
      <c r="I97" s="58"/>
      <c r="J97" s="58"/>
      <c r="K97" s="58"/>
      <c r="L97" s="58"/>
      <c r="M97" s="58"/>
      <c r="N97" s="58"/>
      <c r="O97" s="58"/>
      <c r="P97" s="58"/>
      <c r="Q97" s="58"/>
      <c r="R97" s="58"/>
      <c r="S97" s="58"/>
      <c r="T97" s="58"/>
      <c r="U97" s="58"/>
      <c r="V97" s="58"/>
      <c r="W97" s="58"/>
      <c r="X97" s="58"/>
      <c r="Y97" s="58"/>
    </row>
    <row r="98" spans="1:25" ht="15.75" customHeight="1" x14ac:dyDescent="0.2">
      <c r="A98" s="23"/>
      <c r="B98" s="23"/>
      <c r="C98" s="23"/>
      <c r="D98" s="23"/>
      <c r="E98" s="8"/>
      <c r="F98" s="352"/>
      <c r="G98" s="91"/>
      <c r="H98" s="58"/>
      <c r="I98" s="58"/>
      <c r="J98" s="58"/>
      <c r="K98" s="58"/>
      <c r="L98" s="58"/>
      <c r="M98" s="58"/>
      <c r="N98" s="58"/>
      <c r="O98" s="58"/>
      <c r="P98" s="58"/>
      <c r="Q98" s="58"/>
      <c r="R98" s="58"/>
      <c r="S98" s="58"/>
      <c r="T98" s="58"/>
      <c r="U98" s="58"/>
      <c r="V98" s="58"/>
      <c r="W98" s="58"/>
      <c r="X98" s="58"/>
      <c r="Y98" s="58"/>
    </row>
    <row r="99" spans="1:25" ht="15.75" customHeight="1" x14ac:dyDescent="0.2">
      <c r="A99" s="23"/>
      <c r="B99" s="23"/>
      <c r="C99" s="23"/>
      <c r="D99" s="23"/>
      <c r="E99" s="8"/>
      <c r="F99" s="352"/>
      <c r="G99" s="91"/>
      <c r="H99" s="58"/>
      <c r="I99" s="58"/>
      <c r="J99" s="58"/>
      <c r="K99" s="58"/>
      <c r="L99" s="58"/>
      <c r="M99" s="58"/>
      <c r="N99" s="58"/>
      <c r="O99" s="58"/>
      <c r="P99" s="58"/>
      <c r="Q99" s="58"/>
      <c r="R99" s="58"/>
      <c r="S99" s="58"/>
      <c r="T99" s="58"/>
      <c r="U99" s="58"/>
      <c r="V99" s="58"/>
      <c r="W99" s="58"/>
      <c r="X99" s="58"/>
      <c r="Y99" s="58"/>
    </row>
    <row r="100" spans="1:25" ht="15.75" customHeight="1" x14ac:dyDescent="0.2">
      <c r="A100" s="23"/>
      <c r="B100" s="23"/>
      <c r="C100" s="23"/>
      <c r="D100" s="23"/>
      <c r="E100" s="8"/>
      <c r="F100" s="352"/>
      <c r="G100" s="91"/>
      <c r="H100" s="58"/>
      <c r="I100" s="58"/>
      <c r="J100" s="58"/>
      <c r="K100" s="58"/>
      <c r="L100" s="58"/>
      <c r="M100" s="58"/>
      <c r="N100" s="58"/>
      <c r="O100" s="58"/>
      <c r="P100" s="58"/>
      <c r="Q100" s="58"/>
      <c r="R100" s="58"/>
      <c r="S100" s="58"/>
      <c r="T100" s="58"/>
      <c r="U100" s="58"/>
      <c r="V100" s="58"/>
      <c r="W100" s="58"/>
      <c r="X100" s="58"/>
      <c r="Y100" s="58"/>
    </row>
    <row r="101" spans="1:25" ht="15.75" customHeight="1" x14ac:dyDescent="0.2">
      <c r="A101" s="23"/>
      <c r="B101" s="23"/>
      <c r="C101" s="23"/>
      <c r="D101" s="23"/>
      <c r="E101" s="8"/>
      <c r="F101" s="352"/>
      <c r="G101" s="91"/>
      <c r="H101" s="58"/>
      <c r="I101" s="58"/>
      <c r="J101" s="58"/>
      <c r="K101" s="58"/>
      <c r="L101" s="58"/>
      <c r="M101" s="58"/>
      <c r="N101" s="58"/>
      <c r="O101" s="58"/>
      <c r="P101" s="58"/>
      <c r="Q101" s="58"/>
      <c r="R101" s="58"/>
      <c r="S101" s="58"/>
      <c r="T101" s="58"/>
      <c r="U101" s="58"/>
      <c r="V101" s="58"/>
      <c r="W101" s="58"/>
      <c r="X101" s="58"/>
      <c r="Y101" s="58"/>
    </row>
    <row r="102" spans="1:25" ht="15.75" customHeight="1" x14ac:dyDescent="0.2">
      <c r="A102" s="23"/>
      <c r="B102" s="23"/>
      <c r="C102" s="23"/>
      <c r="D102" s="23"/>
      <c r="E102" s="8"/>
      <c r="F102" s="352"/>
      <c r="G102" s="91"/>
      <c r="H102" s="58"/>
      <c r="I102" s="58"/>
      <c r="J102" s="58"/>
      <c r="K102" s="58"/>
      <c r="L102" s="58"/>
      <c r="M102" s="58"/>
      <c r="N102" s="58"/>
      <c r="O102" s="58"/>
      <c r="P102" s="58"/>
      <c r="Q102" s="58"/>
      <c r="R102" s="58"/>
      <c r="S102" s="58"/>
      <c r="T102" s="58"/>
      <c r="U102" s="58"/>
      <c r="V102" s="58"/>
      <c r="W102" s="58"/>
      <c r="X102" s="58"/>
      <c r="Y102" s="58"/>
    </row>
    <row r="103" spans="1:25" ht="15.75" customHeight="1" x14ac:dyDescent="0.2">
      <c r="A103" s="23"/>
      <c r="B103" s="23"/>
      <c r="C103" s="23"/>
      <c r="D103" s="23"/>
      <c r="E103" s="8"/>
      <c r="F103" s="352"/>
      <c r="G103" s="91"/>
      <c r="H103" s="58"/>
      <c r="I103" s="58"/>
      <c r="J103" s="58"/>
      <c r="K103" s="58"/>
      <c r="L103" s="58"/>
      <c r="M103" s="58"/>
      <c r="N103" s="58"/>
      <c r="O103" s="58"/>
      <c r="P103" s="58"/>
      <c r="Q103" s="58"/>
      <c r="R103" s="58"/>
      <c r="S103" s="58"/>
      <c r="T103" s="58"/>
      <c r="U103" s="58"/>
      <c r="V103" s="58"/>
      <c r="W103" s="58"/>
      <c r="X103" s="58"/>
      <c r="Y103" s="58"/>
    </row>
    <row r="104" spans="1:25" ht="15.75" customHeight="1" x14ac:dyDescent="0.2">
      <c r="A104" s="23"/>
      <c r="B104" s="23"/>
      <c r="C104" s="23"/>
      <c r="D104" s="23"/>
      <c r="E104" s="8"/>
      <c r="F104" s="154"/>
      <c r="G104" s="91"/>
      <c r="H104" s="58"/>
      <c r="I104" s="58"/>
      <c r="J104" s="58"/>
      <c r="K104" s="58"/>
      <c r="L104" s="58"/>
      <c r="M104" s="58"/>
      <c r="N104" s="58"/>
      <c r="O104" s="58"/>
      <c r="P104" s="58"/>
      <c r="Q104" s="58"/>
      <c r="R104" s="58"/>
      <c r="S104" s="58"/>
      <c r="T104" s="58"/>
      <c r="U104" s="58"/>
      <c r="V104" s="58"/>
      <c r="W104" s="58"/>
      <c r="X104" s="58"/>
      <c r="Y104" s="58"/>
    </row>
    <row r="105" spans="1:25" ht="15.75" customHeight="1" x14ac:dyDescent="0.2">
      <c r="A105" s="23"/>
      <c r="B105" s="23"/>
      <c r="C105" s="23"/>
      <c r="D105" s="23"/>
      <c r="E105" s="8"/>
      <c r="F105" s="154"/>
      <c r="G105" s="91"/>
      <c r="H105" s="58"/>
      <c r="I105" s="58"/>
      <c r="J105" s="58"/>
      <c r="K105" s="58"/>
      <c r="L105" s="58"/>
      <c r="M105" s="58"/>
      <c r="N105" s="58"/>
      <c r="O105" s="58"/>
      <c r="P105" s="58"/>
      <c r="Q105" s="58"/>
      <c r="R105" s="58"/>
      <c r="S105" s="58"/>
      <c r="T105" s="58"/>
      <c r="U105" s="58"/>
      <c r="V105" s="58"/>
      <c r="W105" s="58"/>
      <c r="X105" s="58"/>
      <c r="Y105" s="58"/>
    </row>
    <row r="106" spans="1:25" ht="15.75" customHeight="1" x14ac:dyDescent="0.2">
      <c r="A106" s="23"/>
      <c r="B106" s="23"/>
      <c r="C106" s="23"/>
      <c r="D106" s="23"/>
      <c r="E106" s="8"/>
      <c r="F106" s="154"/>
      <c r="G106" s="91"/>
      <c r="H106" s="58"/>
      <c r="I106" s="58"/>
      <c r="J106" s="58"/>
      <c r="K106" s="58"/>
      <c r="L106" s="58"/>
      <c r="M106" s="58"/>
      <c r="N106" s="58"/>
      <c r="O106" s="58"/>
      <c r="P106" s="58"/>
      <c r="Q106" s="58"/>
      <c r="R106" s="58"/>
      <c r="S106" s="58"/>
      <c r="T106" s="58"/>
      <c r="U106" s="58"/>
      <c r="V106" s="58"/>
      <c r="W106" s="58"/>
      <c r="X106" s="58"/>
      <c r="Y106" s="58"/>
    </row>
    <row r="107" spans="1:25" ht="15.75" customHeight="1" x14ac:dyDescent="0.2">
      <c r="A107" s="23"/>
      <c r="B107" s="23"/>
      <c r="C107" s="23"/>
      <c r="D107" s="23"/>
      <c r="E107" s="8"/>
      <c r="F107" s="154"/>
      <c r="G107" s="91"/>
      <c r="H107" s="58"/>
      <c r="I107" s="58"/>
      <c r="J107" s="58"/>
      <c r="K107" s="58"/>
      <c r="L107" s="58"/>
      <c r="M107" s="58"/>
      <c r="N107" s="58"/>
      <c r="O107" s="58"/>
      <c r="P107" s="58"/>
      <c r="Q107" s="58"/>
      <c r="R107" s="58"/>
      <c r="S107" s="58"/>
      <c r="T107" s="58"/>
      <c r="U107" s="58"/>
      <c r="V107" s="58"/>
      <c r="W107" s="58"/>
      <c r="X107" s="58"/>
      <c r="Y107" s="58"/>
    </row>
    <row r="108" spans="1:25" ht="15.75" customHeight="1" x14ac:dyDescent="0.2">
      <c r="A108" s="23"/>
      <c r="B108" s="23"/>
      <c r="C108" s="23"/>
      <c r="D108" s="23"/>
      <c r="E108" s="8"/>
      <c r="F108" s="154"/>
      <c r="G108" s="91"/>
      <c r="H108" s="58"/>
      <c r="I108" s="58"/>
      <c r="J108" s="58"/>
      <c r="K108" s="58"/>
      <c r="L108" s="58"/>
      <c r="M108" s="58"/>
      <c r="N108" s="58"/>
      <c r="O108" s="58"/>
      <c r="P108" s="58"/>
      <c r="Q108" s="58"/>
      <c r="R108" s="58"/>
      <c r="S108" s="58"/>
      <c r="T108" s="58"/>
      <c r="U108" s="58"/>
      <c r="V108" s="58"/>
      <c r="W108" s="58"/>
      <c r="X108" s="58"/>
      <c r="Y108" s="58"/>
    </row>
    <row r="109" spans="1:25" ht="15.75" customHeight="1" x14ac:dyDescent="0.2">
      <c r="A109" s="23"/>
      <c r="B109" s="23"/>
      <c r="C109" s="23"/>
      <c r="D109" s="23"/>
      <c r="E109" s="8"/>
      <c r="F109" s="154"/>
      <c r="G109" s="91"/>
      <c r="H109" s="58"/>
      <c r="I109" s="58"/>
      <c r="J109" s="58"/>
      <c r="K109" s="58"/>
      <c r="L109" s="58"/>
      <c r="M109" s="58"/>
      <c r="N109" s="58"/>
      <c r="O109" s="58"/>
      <c r="P109" s="58"/>
      <c r="Q109" s="58"/>
      <c r="R109" s="58"/>
      <c r="S109" s="58"/>
      <c r="T109" s="58"/>
      <c r="U109" s="58"/>
      <c r="V109" s="58"/>
      <c r="W109" s="58"/>
      <c r="X109" s="58"/>
      <c r="Y109" s="58"/>
    </row>
    <row r="110" spans="1:25" ht="15.75" customHeight="1" x14ac:dyDescent="0.2">
      <c r="A110" s="23"/>
      <c r="B110" s="23"/>
      <c r="C110" s="23"/>
      <c r="D110" s="23"/>
      <c r="E110" s="8"/>
      <c r="F110" s="154"/>
      <c r="G110" s="91"/>
      <c r="H110" s="58"/>
      <c r="I110" s="58"/>
      <c r="J110" s="58"/>
      <c r="K110" s="58"/>
      <c r="L110" s="58"/>
      <c r="M110" s="58"/>
      <c r="N110" s="58"/>
      <c r="O110" s="58"/>
      <c r="P110" s="58"/>
      <c r="Q110" s="58"/>
      <c r="R110" s="58"/>
      <c r="S110" s="58"/>
      <c r="T110" s="58"/>
      <c r="U110" s="58"/>
      <c r="V110" s="58"/>
      <c r="W110" s="58"/>
      <c r="X110" s="58"/>
      <c r="Y110" s="58"/>
    </row>
    <row r="111" spans="1:25" ht="15.75" customHeight="1" x14ac:dyDescent="0.2">
      <c r="A111" s="23"/>
      <c r="B111" s="23"/>
      <c r="C111" s="23"/>
      <c r="D111" s="23"/>
      <c r="E111" s="8"/>
      <c r="F111" s="154"/>
      <c r="G111" s="91"/>
      <c r="H111" s="58"/>
      <c r="I111" s="58"/>
      <c r="J111" s="58"/>
      <c r="K111" s="58"/>
      <c r="L111" s="58"/>
      <c r="M111" s="58"/>
      <c r="N111" s="58"/>
      <c r="O111" s="58"/>
      <c r="P111" s="58"/>
      <c r="Q111" s="58"/>
      <c r="R111" s="58"/>
      <c r="S111" s="58"/>
      <c r="T111" s="58"/>
      <c r="U111" s="58"/>
      <c r="V111" s="58"/>
      <c r="W111" s="58"/>
      <c r="X111" s="58"/>
      <c r="Y111" s="58"/>
    </row>
    <row r="112" spans="1:25" ht="15.75" customHeight="1" x14ac:dyDescent="0.2">
      <c r="A112" s="23"/>
      <c r="B112" s="23"/>
      <c r="C112" s="23"/>
      <c r="D112" s="23"/>
      <c r="E112" s="8"/>
      <c r="F112" s="154"/>
      <c r="G112" s="91"/>
      <c r="H112" s="58"/>
      <c r="I112" s="58"/>
      <c r="J112" s="58"/>
      <c r="K112" s="58"/>
      <c r="L112" s="58"/>
      <c r="M112" s="58"/>
      <c r="N112" s="58"/>
      <c r="O112" s="58"/>
      <c r="P112" s="58"/>
      <c r="Q112" s="58"/>
      <c r="R112" s="58"/>
      <c r="S112" s="58"/>
      <c r="T112" s="58"/>
      <c r="U112" s="58"/>
      <c r="V112" s="58"/>
      <c r="W112" s="58"/>
      <c r="X112" s="58"/>
      <c r="Y112" s="58"/>
    </row>
    <row r="113" spans="1:25" ht="15.75" customHeight="1" x14ac:dyDescent="0.2">
      <c r="A113" s="23"/>
      <c r="B113" s="23"/>
      <c r="C113" s="23"/>
      <c r="D113" s="23"/>
      <c r="E113" s="8"/>
      <c r="F113" s="154"/>
      <c r="G113" s="91"/>
      <c r="H113" s="58"/>
      <c r="I113" s="58"/>
      <c r="J113" s="58"/>
      <c r="K113" s="58"/>
      <c r="L113" s="58"/>
      <c r="M113" s="58"/>
      <c r="N113" s="58"/>
      <c r="O113" s="58"/>
      <c r="P113" s="58"/>
      <c r="Q113" s="58"/>
      <c r="R113" s="58"/>
      <c r="S113" s="58"/>
      <c r="T113" s="58"/>
      <c r="U113" s="58"/>
      <c r="V113" s="58"/>
      <c r="W113" s="58"/>
      <c r="X113" s="58"/>
      <c r="Y113" s="58"/>
    </row>
    <row r="114" spans="1:25" ht="15.75" customHeight="1" x14ac:dyDescent="0.2">
      <c r="A114" s="23"/>
      <c r="B114" s="23"/>
      <c r="C114" s="23"/>
      <c r="D114" s="23"/>
      <c r="E114" s="8"/>
      <c r="F114" s="352"/>
      <c r="G114" s="91"/>
      <c r="H114" s="58"/>
      <c r="I114" s="58"/>
      <c r="J114" s="58"/>
      <c r="K114" s="58"/>
      <c r="L114" s="58"/>
      <c r="M114" s="58"/>
      <c r="N114" s="58"/>
      <c r="O114" s="58"/>
      <c r="P114" s="58"/>
      <c r="Q114" s="58"/>
      <c r="R114" s="58"/>
      <c r="S114" s="58"/>
      <c r="T114" s="58"/>
      <c r="U114" s="58"/>
      <c r="V114" s="58"/>
      <c r="W114" s="58"/>
      <c r="X114" s="58"/>
      <c r="Y114" s="58"/>
    </row>
    <row r="115" spans="1:25" ht="15.75" customHeight="1" x14ac:dyDescent="0.2">
      <c r="A115" s="23"/>
      <c r="B115" s="23"/>
      <c r="C115" s="23"/>
      <c r="D115" s="23"/>
      <c r="E115" s="8"/>
      <c r="F115" s="154"/>
      <c r="G115" s="91"/>
      <c r="H115" s="58"/>
      <c r="I115" s="58"/>
      <c r="J115" s="58"/>
      <c r="K115" s="58"/>
      <c r="L115" s="58"/>
      <c r="M115" s="58"/>
      <c r="N115" s="58"/>
      <c r="O115" s="58"/>
      <c r="P115" s="58"/>
      <c r="Q115" s="58"/>
      <c r="R115" s="58"/>
      <c r="S115" s="58"/>
      <c r="T115" s="58"/>
      <c r="U115" s="58"/>
      <c r="V115" s="58"/>
      <c r="W115" s="58"/>
      <c r="X115" s="58"/>
      <c r="Y115" s="58"/>
    </row>
    <row r="116" spans="1:25" ht="15.75" customHeight="1" x14ac:dyDescent="0.2">
      <c r="A116" s="23"/>
      <c r="B116" s="23"/>
      <c r="C116" s="23"/>
      <c r="D116" s="23"/>
      <c r="E116" s="8"/>
      <c r="F116" s="154"/>
      <c r="G116" s="91"/>
      <c r="H116" s="58"/>
      <c r="I116" s="58"/>
      <c r="J116" s="58"/>
      <c r="K116" s="58"/>
      <c r="L116" s="58"/>
      <c r="M116" s="58"/>
      <c r="N116" s="58"/>
      <c r="O116" s="58"/>
      <c r="P116" s="58"/>
      <c r="Q116" s="58"/>
      <c r="R116" s="58"/>
      <c r="S116" s="58"/>
      <c r="T116" s="58"/>
      <c r="U116" s="58"/>
      <c r="V116" s="58"/>
      <c r="W116" s="58"/>
      <c r="X116" s="58"/>
      <c r="Y116" s="58"/>
    </row>
    <row r="117" spans="1:25" ht="15.75" customHeight="1" x14ac:dyDescent="0.2">
      <c r="A117" s="23"/>
      <c r="B117" s="23"/>
      <c r="C117" s="23"/>
      <c r="D117" s="23"/>
      <c r="E117" s="8"/>
      <c r="F117" s="154"/>
      <c r="G117" s="91"/>
      <c r="H117" s="58"/>
      <c r="I117" s="58"/>
      <c r="J117" s="58"/>
      <c r="K117" s="58"/>
      <c r="L117" s="58"/>
      <c r="M117" s="58"/>
      <c r="N117" s="58"/>
      <c r="O117" s="58"/>
      <c r="P117" s="58"/>
      <c r="Q117" s="58"/>
      <c r="R117" s="58"/>
      <c r="S117" s="58"/>
      <c r="T117" s="58"/>
      <c r="U117" s="58"/>
      <c r="V117" s="58"/>
      <c r="W117" s="58"/>
      <c r="X117" s="58"/>
      <c r="Y117" s="58"/>
    </row>
    <row r="118" spans="1:25" ht="15.75" customHeight="1" x14ac:dyDescent="0.2">
      <c r="A118" s="23"/>
      <c r="B118" s="23"/>
      <c r="C118" s="23"/>
      <c r="D118" s="23"/>
      <c r="E118" s="8"/>
      <c r="F118" s="352"/>
      <c r="G118" s="91"/>
      <c r="H118" s="58"/>
      <c r="I118" s="58"/>
      <c r="J118" s="58"/>
      <c r="K118" s="58"/>
      <c r="L118" s="58"/>
      <c r="M118" s="58"/>
      <c r="N118" s="58"/>
      <c r="O118" s="58"/>
      <c r="P118" s="58"/>
      <c r="Q118" s="58"/>
      <c r="R118" s="58"/>
      <c r="S118" s="58"/>
      <c r="T118" s="58"/>
      <c r="U118" s="58"/>
      <c r="V118" s="58"/>
      <c r="W118" s="58"/>
      <c r="X118" s="58"/>
      <c r="Y118" s="58"/>
    </row>
    <row r="119" spans="1:25" ht="15.75" customHeight="1" x14ac:dyDescent="0.2">
      <c r="A119" s="23"/>
      <c r="B119" s="23"/>
      <c r="C119" s="23"/>
      <c r="D119" s="23"/>
      <c r="E119" s="8"/>
      <c r="F119" s="352"/>
      <c r="G119" s="91"/>
      <c r="H119" s="58"/>
      <c r="I119" s="58"/>
      <c r="J119" s="58"/>
      <c r="K119" s="58"/>
      <c r="L119" s="58"/>
      <c r="M119" s="58"/>
      <c r="N119" s="58"/>
      <c r="O119" s="58"/>
      <c r="P119" s="58"/>
      <c r="Q119" s="58"/>
      <c r="R119" s="58"/>
      <c r="S119" s="58"/>
      <c r="T119" s="58"/>
      <c r="U119" s="58"/>
      <c r="V119" s="58"/>
      <c r="W119" s="58"/>
      <c r="X119" s="58"/>
      <c r="Y119" s="58"/>
    </row>
    <row r="120" spans="1:25" ht="15.75" customHeight="1" x14ac:dyDescent="0.2">
      <c r="A120" s="23"/>
      <c r="B120" s="23"/>
      <c r="C120" s="23"/>
      <c r="D120" s="23"/>
      <c r="E120" s="8"/>
      <c r="F120" s="352"/>
      <c r="G120" s="91"/>
      <c r="H120" s="58"/>
      <c r="I120" s="58"/>
      <c r="J120" s="58"/>
      <c r="K120" s="58"/>
      <c r="L120" s="58"/>
      <c r="M120" s="58"/>
      <c r="N120" s="58"/>
      <c r="O120" s="58"/>
      <c r="P120" s="58"/>
      <c r="Q120" s="58"/>
      <c r="R120" s="58"/>
      <c r="S120" s="58"/>
      <c r="T120" s="58"/>
      <c r="U120" s="58"/>
      <c r="V120" s="58"/>
      <c r="W120" s="58"/>
      <c r="X120" s="58"/>
      <c r="Y120" s="58"/>
    </row>
    <row r="121" spans="1:25" ht="15.75" customHeight="1" x14ac:dyDescent="0.2">
      <c r="A121" s="23"/>
      <c r="B121" s="23"/>
      <c r="C121" s="23"/>
      <c r="D121" s="23"/>
      <c r="E121" s="8"/>
      <c r="F121" s="352"/>
      <c r="G121" s="91"/>
      <c r="H121" s="58"/>
      <c r="I121" s="58"/>
      <c r="J121" s="58"/>
      <c r="K121" s="58"/>
      <c r="L121" s="58"/>
      <c r="M121" s="58"/>
      <c r="N121" s="58"/>
      <c r="O121" s="58"/>
      <c r="P121" s="58"/>
      <c r="Q121" s="58"/>
      <c r="R121" s="58"/>
      <c r="S121" s="58"/>
      <c r="T121" s="58"/>
      <c r="U121" s="58"/>
      <c r="V121" s="58"/>
      <c r="W121" s="58"/>
      <c r="X121" s="58"/>
      <c r="Y121" s="58"/>
    </row>
    <row r="122" spans="1:25" ht="15.75" customHeight="1" x14ac:dyDescent="0.2">
      <c r="A122" s="23"/>
      <c r="B122" s="23"/>
      <c r="C122" s="23"/>
      <c r="D122" s="23"/>
      <c r="E122" s="8"/>
      <c r="F122" s="352"/>
      <c r="G122" s="91"/>
      <c r="H122" s="58"/>
      <c r="I122" s="58"/>
      <c r="J122" s="58"/>
      <c r="K122" s="58"/>
      <c r="L122" s="58"/>
      <c r="M122" s="58"/>
      <c r="N122" s="58"/>
      <c r="O122" s="58"/>
      <c r="P122" s="58"/>
      <c r="Q122" s="58"/>
      <c r="R122" s="58"/>
      <c r="S122" s="58"/>
      <c r="T122" s="58"/>
      <c r="U122" s="58"/>
      <c r="V122" s="58"/>
      <c r="W122" s="58"/>
      <c r="X122" s="58"/>
      <c r="Y122" s="58"/>
    </row>
    <row r="123" spans="1:25" ht="15.75" customHeight="1" x14ac:dyDescent="0.2">
      <c r="A123" s="23"/>
      <c r="B123" s="23"/>
      <c r="C123" s="23"/>
      <c r="D123" s="23"/>
      <c r="E123" s="8"/>
      <c r="F123" s="352"/>
      <c r="G123" s="91"/>
      <c r="H123" s="58"/>
      <c r="I123" s="58"/>
      <c r="J123" s="58"/>
      <c r="K123" s="58"/>
      <c r="L123" s="58"/>
      <c r="M123" s="58"/>
      <c r="N123" s="58"/>
      <c r="O123" s="58"/>
      <c r="P123" s="58"/>
      <c r="Q123" s="58"/>
      <c r="R123" s="58"/>
      <c r="S123" s="58"/>
      <c r="T123" s="58"/>
      <c r="U123" s="58"/>
      <c r="V123" s="58"/>
      <c r="W123" s="58"/>
      <c r="X123" s="58"/>
      <c r="Y123" s="58"/>
    </row>
    <row r="124" spans="1:25" ht="15.75" customHeight="1" x14ac:dyDescent="0.2">
      <c r="A124" s="23"/>
      <c r="B124" s="23"/>
      <c r="C124" s="23"/>
      <c r="D124" s="23"/>
      <c r="E124" s="8"/>
      <c r="F124" s="352"/>
      <c r="G124" s="91"/>
      <c r="H124" s="58"/>
      <c r="I124" s="58"/>
      <c r="J124" s="58"/>
      <c r="K124" s="58"/>
      <c r="L124" s="58"/>
      <c r="M124" s="58"/>
      <c r="N124" s="58"/>
      <c r="O124" s="58"/>
      <c r="P124" s="58"/>
      <c r="Q124" s="58"/>
      <c r="R124" s="58"/>
      <c r="S124" s="58"/>
      <c r="T124" s="58"/>
      <c r="U124" s="58"/>
      <c r="V124" s="58"/>
      <c r="W124" s="58"/>
      <c r="X124" s="58"/>
      <c r="Y124" s="58"/>
    </row>
    <row r="125" spans="1:25" ht="15.75" customHeight="1" x14ac:dyDescent="0.2">
      <c r="A125" s="23"/>
      <c r="B125" s="23"/>
      <c r="C125" s="23"/>
      <c r="D125" s="23"/>
      <c r="E125" s="8"/>
      <c r="F125" s="352"/>
      <c r="G125" s="91"/>
      <c r="H125" s="58"/>
      <c r="I125" s="58"/>
      <c r="J125" s="58"/>
      <c r="K125" s="58"/>
      <c r="L125" s="58"/>
      <c r="M125" s="58"/>
      <c r="N125" s="58"/>
      <c r="O125" s="58"/>
      <c r="P125" s="58"/>
      <c r="Q125" s="58"/>
      <c r="R125" s="58"/>
      <c r="S125" s="58"/>
      <c r="T125" s="58"/>
      <c r="U125" s="58"/>
      <c r="V125" s="58"/>
      <c r="W125" s="58"/>
      <c r="X125" s="58"/>
      <c r="Y125" s="58"/>
    </row>
    <row r="126" spans="1:25" ht="15.75" customHeight="1" x14ac:dyDescent="0.2">
      <c r="A126" s="23"/>
      <c r="B126" s="23"/>
      <c r="C126" s="23"/>
      <c r="D126" s="23"/>
      <c r="E126" s="8"/>
      <c r="F126" s="352"/>
      <c r="G126" s="91"/>
      <c r="H126" s="58"/>
      <c r="I126" s="58"/>
      <c r="J126" s="58"/>
      <c r="K126" s="58"/>
      <c r="L126" s="58"/>
      <c r="M126" s="58"/>
      <c r="N126" s="58"/>
      <c r="O126" s="58"/>
      <c r="P126" s="58"/>
      <c r="Q126" s="58"/>
      <c r="R126" s="58"/>
      <c r="S126" s="58"/>
      <c r="T126" s="58"/>
      <c r="U126" s="58"/>
      <c r="V126" s="58"/>
      <c r="W126" s="58"/>
      <c r="X126" s="58"/>
      <c r="Y126" s="58"/>
    </row>
    <row r="127" spans="1:25" ht="15.75" customHeight="1" x14ac:dyDescent="0.2">
      <c r="A127" s="23"/>
      <c r="B127" s="23"/>
      <c r="C127" s="23"/>
      <c r="D127" s="23"/>
      <c r="E127" s="8"/>
      <c r="F127" s="352"/>
      <c r="G127" s="91"/>
      <c r="H127" s="58"/>
      <c r="I127" s="58"/>
      <c r="J127" s="58"/>
      <c r="K127" s="58"/>
      <c r="L127" s="58"/>
      <c r="M127" s="58"/>
      <c r="N127" s="58"/>
      <c r="O127" s="58"/>
      <c r="P127" s="58"/>
      <c r="Q127" s="58"/>
      <c r="R127" s="58"/>
      <c r="S127" s="58"/>
      <c r="T127" s="58"/>
      <c r="U127" s="58"/>
      <c r="V127" s="58"/>
      <c r="W127" s="58"/>
      <c r="X127" s="58"/>
      <c r="Y127" s="58"/>
    </row>
    <row r="128" spans="1:25" ht="15.75" customHeight="1" x14ac:dyDescent="0.2">
      <c r="A128" s="23"/>
      <c r="B128" s="23"/>
      <c r="C128" s="23"/>
      <c r="D128" s="23"/>
      <c r="E128" s="8"/>
      <c r="F128" s="352"/>
      <c r="G128" s="91"/>
      <c r="H128" s="58"/>
      <c r="I128" s="58"/>
      <c r="J128" s="58"/>
      <c r="K128" s="58"/>
      <c r="L128" s="58"/>
      <c r="M128" s="58"/>
      <c r="N128" s="58"/>
      <c r="O128" s="58"/>
      <c r="P128" s="58"/>
      <c r="Q128" s="58"/>
      <c r="R128" s="58"/>
      <c r="S128" s="58"/>
      <c r="T128" s="58"/>
      <c r="U128" s="58"/>
      <c r="V128" s="58"/>
      <c r="W128" s="58"/>
      <c r="X128" s="58"/>
      <c r="Y128" s="58"/>
    </row>
    <row r="129" spans="1:25" ht="15.75" customHeight="1" x14ac:dyDescent="0.2">
      <c r="A129" s="23"/>
      <c r="B129" s="23"/>
      <c r="C129" s="23"/>
      <c r="D129" s="23"/>
      <c r="E129" s="8"/>
      <c r="F129" s="352"/>
      <c r="G129" s="91"/>
      <c r="H129" s="58"/>
      <c r="I129" s="58"/>
      <c r="J129" s="58"/>
      <c r="K129" s="58"/>
      <c r="L129" s="58"/>
      <c r="M129" s="58"/>
      <c r="N129" s="58"/>
      <c r="O129" s="58"/>
      <c r="P129" s="58"/>
      <c r="Q129" s="58"/>
      <c r="R129" s="58"/>
      <c r="S129" s="58"/>
      <c r="T129" s="58"/>
      <c r="U129" s="58"/>
      <c r="V129" s="58"/>
      <c r="W129" s="58"/>
      <c r="X129" s="58"/>
      <c r="Y129" s="58"/>
    </row>
    <row r="130" spans="1:25" ht="15.75" customHeight="1" x14ac:dyDescent="0.2">
      <c r="A130" s="23"/>
      <c r="B130" s="23"/>
      <c r="C130" s="23"/>
      <c r="D130" s="23"/>
      <c r="E130" s="8"/>
      <c r="F130" s="352"/>
      <c r="G130" s="91"/>
      <c r="H130" s="58"/>
      <c r="I130" s="58"/>
      <c r="J130" s="58"/>
      <c r="K130" s="58"/>
      <c r="L130" s="58"/>
      <c r="M130" s="58"/>
      <c r="N130" s="58"/>
      <c r="O130" s="58"/>
      <c r="P130" s="58"/>
      <c r="Q130" s="58"/>
      <c r="R130" s="58"/>
      <c r="S130" s="58"/>
      <c r="T130" s="58"/>
      <c r="U130" s="58"/>
      <c r="V130" s="58"/>
      <c r="W130" s="58"/>
      <c r="X130" s="58"/>
      <c r="Y130" s="58"/>
    </row>
    <row r="131" spans="1:25" ht="15.75" customHeight="1" x14ac:dyDescent="0.2">
      <c r="A131" s="23"/>
      <c r="B131" s="23"/>
      <c r="C131" s="23"/>
      <c r="D131" s="23"/>
      <c r="E131" s="8"/>
      <c r="F131" s="352"/>
      <c r="G131" s="91"/>
      <c r="H131" s="58"/>
      <c r="I131" s="58"/>
      <c r="J131" s="58"/>
      <c r="K131" s="58"/>
      <c r="L131" s="58"/>
      <c r="M131" s="58"/>
      <c r="N131" s="58"/>
      <c r="O131" s="58"/>
      <c r="P131" s="58"/>
      <c r="Q131" s="58"/>
      <c r="R131" s="58"/>
      <c r="S131" s="58"/>
      <c r="T131" s="58"/>
      <c r="U131" s="58"/>
      <c r="V131" s="58"/>
      <c r="W131" s="58"/>
      <c r="X131" s="58"/>
      <c r="Y131" s="58"/>
    </row>
    <row r="132" spans="1:25" ht="15.75" customHeight="1" x14ac:dyDescent="0.2">
      <c r="A132" s="23"/>
      <c r="B132" s="23"/>
      <c r="C132" s="23"/>
      <c r="D132" s="23"/>
      <c r="E132" s="8"/>
      <c r="F132" s="352"/>
      <c r="G132" s="91"/>
      <c r="H132" s="58"/>
      <c r="I132" s="58"/>
      <c r="J132" s="58"/>
      <c r="K132" s="58"/>
      <c r="L132" s="58"/>
      <c r="M132" s="58"/>
      <c r="N132" s="58"/>
      <c r="O132" s="58"/>
      <c r="P132" s="58"/>
      <c r="Q132" s="58"/>
      <c r="R132" s="58"/>
      <c r="S132" s="58"/>
      <c r="T132" s="58"/>
      <c r="U132" s="58"/>
      <c r="V132" s="58"/>
      <c r="W132" s="58"/>
      <c r="X132" s="58"/>
      <c r="Y132" s="58"/>
    </row>
    <row r="133" spans="1:25" ht="15.75" customHeight="1" x14ac:dyDescent="0.2">
      <c r="A133" s="23"/>
      <c r="B133" s="23"/>
      <c r="C133" s="23"/>
      <c r="D133" s="23"/>
      <c r="E133" s="8"/>
      <c r="F133" s="352"/>
      <c r="G133" s="91"/>
      <c r="H133" s="58"/>
      <c r="I133" s="58"/>
      <c r="J133" s="58"/>
      <c r="K133" s="58"/>
      <c r="L133" s="58"/>
      <c r="M133" s="58"/>
      <c r="N133" s="58"/>
      <c r="O133" s="58"/>
      <c r="P133" s="58"/>
      <c r="Q133" s="58"/>
      <c r="R133" s="58"/>
      <c r="S133" s="58"/>
      <c r="T133" s="58"/>
      <c r="U133" s="58"/>
      <c r="V133" s="58"/>
      <c r="W133" s="58"/>
      <c r="X133" s="58"/>
      <c r="Y133" s="58"/>
    </row>
    <row r="134" spans="1:25" ht="15.75" customHeight="1" x14ac:dyDescent="0.2">
      <c r="A134" s="23"/>
      <c r="B134" s="23"/>
      <c r="C134" s="23"/>
      <c r="D134" s="23"/>
      <c r="E134" s="8"/>
      <c r="F134" s="352"/>
      <c r="G134" s="91"/>
      <c r="H134" s="58"/>
      <c r="I134" s="58"/>
      <c r="J134" s="58"/>
      <c r="K134" s="58"/>
      <c r="L134" s="58"/>
      <c r="M134" s="58"/>
      <c r="N134" s="58"/>
      <c r="O134" s="58"/>
      <c r="P134" s="58"/>
      <c r="Q134" s="58"/>
      <c r="R134" s="58"/>
      <c r="S134" s="58"/>
      <c r="T134" s="58"/>
      <c r="U134" s="58"/>
      <c r="V134" s="58"/>
      <c r="W134" s="58"/>
      <c r="X134" s="58"/>
      <c r="Y134" s="58"/>
    </row>
    <row r="135" spans="1:25" ht="15.75" customHeight="1" x14ac:dyDescent="0.2">
      <c r="A135" s="23"/>
      <c r="B135" s="23"/>
      <c r="C135" s="23"/>
      <c r="D135" s="23"/>
      <c r="E135" s="8"/>
      <c r="F135" s="154"/>
      <c r="G135" s="91"/>
      <c r="H135" s="58"/>
      <c r="I135" s="58"/>
      <c r="J135" s="58"/>
      <c r="K135" s="58"/>
      <c r="L135" s="58"/>
      <c r="M135" s="58"/>
      <c r="N135" s="58"/>
      <c r="O135" s="58"/>
      <c r="P135" s="58"/>
      <c r="Q135" s="58"/>
      <c r="R135" s="58"/>
      <c r="S135" s="58"/>
      <c r="T135" s="58"/>
      <c r="U135" s="58"/>
      <c r="V135" s="58"/>
      <c r="W135" s="58"/>
      <c r="X135" s="58"/>
      <c r="Y135" s="58"/>
    </row>
    <row r="136" spans="1:25" ht="15.75" customHeight="1" x14ac:dyDescent="0.2">
      <c r="A136" s="23"/>
      <c r="B136" s="23"/>
      <c r="C136" s="23"/>
      <c r="D136" s="23"/>
      <c r="E136" s="8"/>
      <c r="F136" s="154"/>
      <c r="G136" s="91"/>
      <c r="H136" s="58"/>
      <c r="I136" s="58"/>
      <c r="J136" s="58"/>
      <c r="K136" s="58"/>
      <c r="L136" s="58"/>
      <c r="M136" s="58"/>
      <c r="N136" s="58"/>
      <c r="O136" s="58"/>
      <c r="P136" s="58"/>
      <c r="Q136" s="58"/>
      <c r="R136" s="58"/>
      <c r="S136" s="58"/>
      <c r="T136" s="58"/>
      <c r="U136" s="58"/>
      <c r="V136" s="58"/>
      <c r="W136" s="58"/>
      <c r="X136" s="58"/>
      <c r="Y136" s="58"/>
    </row>
    <row r="137" spans="1:25" ht="15.75" customHeight="1" x14ac:dyDescent="0.2">
      <c r="A137" s="23"/>
      <c r="B137" s="23"/>
      <c r="C137" s="23"/>
      <c r="D137" s="23"/>
      <c r="E137" s="8"/>
      <c r="F137" s="154"/>
      <c r="G137" s="91"/>
      <c r="H137" s="58"/>
      <c r="I137" s="58"/>
      <c r="J137" s="58"/>
      <c r="K137" s="58"/>
      <c r="L137" s="58"/>
      <c r="M137" s="58"/>
      <c r="N137" s="58"/>
      <c r="O137" s="58"/>
      <c r="P137" s="58"/>
      <c r="Q137" s="58"/>
      <c r="R137" s="58"/>
      <c r="S137" s="58"/>
      <c r="T137" s="58"/>
      <c r="U137" s="58"/>
      <c r="V137" s="58"/>
      <c r="W137" s="58"/>
      <c r="X137" s="58"/>
      <c r="Y137" s="58"/>
    </row>
    <row r="138" spans="1:25" ht="15.75" customHeight="1" x14ac:dyDescent="0.2">
      <c r="A138" s="23"/>
      <c r="B138" s="23"/>
      <c r="C138" s="23"/>
      <c r="D138" s="23"/>
      <c r="E138" s="8"/>
      <c r="F138" s="154"/>
      <c r="G138" s="91"/>
      <c r="H138" s="58"/>
      <c r="I138" s="58"/>
      <c r="J138" s="58"/>
      <c r="K138" s="58"/>
      <c r="L138" s="58"/>
      <c r="M138" s="58"/>
      <c r="N138" s="58"/>
      <c r="O138" s="58"/>
      <c r="P138" s="58"/>
      <c r="Q138" s="58"/>
      <c r="R138" s="58"/>
      <c r="S138" s="58"/>
      <c r="T138" s="58"/>
      <c r="U138" s="58"/>
      <c r="V138" s="58"/>
      <c r="W138" s="58"/>
      <c r="X138" s="58"/>
      <c r="Y138" s="58"/>
    </row>
    <row r="139" spans="1:25" ht="15.75" customHeight="1" x14ac:dyDescent="0.2">
      <c r="A139" s="23"/>
      <c r="B139" s="23"/>
      <c r="C139" s="23"/>
      <c r="D139" s="23"/>
      <c r="E139" s="8"/>
      <c r="F139" s="154"/>
      <c r="G139" s="91"/>
      <c r="H139" s="58"/>
      <c r="I139" s="58"/>
      <c r="J139" s="58"/>
      <c r="K139" s="58"/>
      <c r="L139" s="58"/>
      <c r="M139" s="58"/>
      <c r="N139" s="58"/>
      <c r="O139" s="58"/>
      <c r="P139" s="58"/>
      <c r="Q139" s="58"/>
      <c r="R139" s="58"/>
      <c r="S139" s="58"/>
      <c r="T139" s="58"/>
      <c r="U139" s="58"/>
      <c r="V139" s="58"/>
      <c r="W139" s="58"/>
      <c r="X139" s="58"/>
      <c r="Y139" s="58"/>
    </row>
    <row r="140" spans="1:25" ht="15.75" customHeight="1" x14ac:dyDescent="0.2">
      <c r="A140" s="23"/>
      <c r="B140" s="23"/>
      <c r="C140" s="23"/>
      <c r="D140" s="23"/>
      <c r="E140" s="8"/>
      <c r="F140" s="154"/>
      <c r="G140" s="91"/>
      <c r="H140" s="58"/>
      <c r="I140" s="58"/>
      <c r="J140" s="58"/>
      <c r="K140" s="58"/>
      <c r="L140" s="58"/>
      <c r="M140" s="58"/>
      <c r="N140" s="58"/>
      <c r="O140" s="58"/>
      <c r="P140" s="58"/>
      <c r="Q140" s="58"/>
      <c r="R140" s="58"/>
      <c r="S140" s="58"/>
      <c r="T140" s="58"/>
      <c r="U140" s="58"/>
      <c r="V140" s="58"/>
      <c r="W140" s="58"/>
      <c r="X140" s="58"/>
      <c r="Y140" s="58"/>
    </row>
    <row r="141" spans="1:25" ht="15.75" customHeight="1" x14ac:dyDescent="0.2">
      <c r="A141" s="23"/>
      <c r="B141" s="23"/>
      <c r="C141" s="23"/>
      <c r="D141" s="23"/>
      <c r="E141" s="8"/>
      <c r="F141" s="154"/>
      <c r="G141" s="91"/>
      <c r="H141" s="58"/>
      <c r="I141" s="58"/>
      <c r="J141" s="58"/>
      <c r="K141" s="58"/>
      <c r="L141" s="58"/>
      <c r="M141" s="58"/>
      <c r="N141" s="58"/>
      <c r="O141" s="58"/>
      <c r="P141" s="58"/>
      <c r="Q141" s="58"/>
      <c r="R141" s="58"/>
      <c r="S141" s="58"/>
      <c r="T141" s="58"/>
      <c r="U141" s="58"/>
      <c r="V141" s="58"/>
      <c r="W141" s="58"/>
      <c r="X141" s="58"/>
      <c r="Y141" s="58"/>
    </row>
    <row r="142" spans="1:25" ht="15.75" customHeight="1" x14ac:dyDescent="0.2">
      <c r="A142" s="23"/>
      <c r="B142" s="23"/>
      <c r="C142" s="23"/>
      <c r="D142" s="23"/>
      <c r="E142" s="8"/>
      <c r="F142" s="154"/>
      <c r="G142" s="91"/>
      <c r="H142" s="58"/>
      <c r="I142" s="58"/>
      <c r="J142" s="58"/>
      <c r="K142" s="58"/>
      <c r="L142" s="58"/>
      <c r="M142" s="58"/>
      <c r="N142" s="58"/>
      <c r="O142" s="58"/>
      <c r="P142" s="58"/>
      <c r="Q142" s="58"/>
      <c r="R142" s="58"/>
      <c r="S142" s="58"/>
      <c r="T142" s="58"/>
      <c r="U142" s="58"/>
      <c r="V142" s="58"/>
      <c r="W142" s="58"/>
      <c r="X142" s="58"/>
      <c r="Y142" s="58"/>
    </row>
    <row r="143" spans="1:25" ht="15.75" customHeight="1" x14ac:dyDescent="0.2">
      <c r="A143" s="23"/>
      <c r="B143" s="23"/>
      <c r="C143" s="23"/>
      <c r="D143" s="23"/>
      <c r="E143" s="8"/>
      <c r="F143" s="154"/>
      <c r="G143" s="91"/>
      <c r="H143" s="58"/>
      <c r="I143" s="58"/>
      <c r="J143" s="58"/>
      <c r="K143" s="58"/>
      <c r="L143" s="58"/>
      <c r="M143" s="58"/>
      <c r="N143" s="58"/>
      <c r="O143" s="58"/>
      <c r="P143" s="58"/>
      <c r="Q143" s="58"/>
      <c r="R143" s="58"/>
      <c r="S143" s="58"/>
      <c r="T143" s="58"/>
      <c r="U143" s="58"/>
      <c r="V143" s="58"/>
      <c r="W143" s="58"/>
      <c r="X143" s="58"/>
      <c r="Y143" s="58"/>
    </row>
    <row r="144" spans="1:25" ht="15.75" customHeight="1" x14ac:dyDescent="0.2">
      <c r="A144" s="23"/>
      <c r="B144" s="23"/>
      <c r="C144" s="23"/>
      <c r="D144" s="23"/>
      <c r="E144" s="8"/>
      <c r="F144" s="154"/>
      <c r="G144" s="91"/>
      <c r="H144" s="58"/>
      <c r="I144" s="58"/>
      <c r="J144" s="58"/>
      <c r="K144" s="58"/>
      <c r="L144" s="58"/>
      <c r="M144" s="58"/>
      <c r="N144" s="58"/>
      <c r="O144" s="58"/>
      <c r="P144" s="58"/>
      <c r="Q144" s="58"/>
      <c r="R144" s="58"/>
      <c r="S144" s="58"/>
      <c r="T144" s="58"/>
      <c r="U144" s="58"/>
      <c r="V144" s="58"/>
      <c r="W144" s="58"/>
      <c r="X144" s="58"/>
      <c r="Y144" s="58"/>
    </row>
    <row r="145" spans="1:25" ht="15.75" customHeight="1" x14ac:dyDescent="0.2">
      <c r="A145" s="23"/>
      <c r="B145" s="23"/>
      <c r="C145" s="23"/>
      <c r="D145" s="23"/>
      <c r="E145" s="8"/>
      <c r="F145" s="352"/>
      <c r="G145" s="91"/>
      <c r="H145" s="58"/>
      <c r="I145" s="58"/>
      <c r="J145" s="58"/>
      <c r="K145" s="58"/>
      <c r="L145" s="58"/>
      <c r="M145" s="58"/>
      <c r="N145" s="58"/>
      <c r="O145" s="58"/>
      <c r="P145" s="58"/>
      <c r="Q145" s="58"/>
      <c r="R145" s="58"/>
      <c r="S145" s="58"/>
      <c r="T145" s="58"/>
      <c r="U145" s="58"/>
      <c r="V145" s="58"/>
      <c r="W145" s="58"/>
      <c r="X145" s="58"/>
      <c r="Y145" s="58"/>
    </row>
    <row r="146" spans="1:25" ht="15.75" customHeight="1" x14ac:dyDescent="0.2">
      <c r="A146" s="23"/>
      <c r="B146" s="23"/>
      <c r="C146" s="23"/>
      <c r="D146" s="23"/>
      <c r="E146" s="8"/>
      <c r="F146" s="154"/>
      <c r="G146" s="91"/>
      <c r="H146" s="58"/>
      <c r="I146" s="58"/>
      <c r="J146" s="58"/>
      <c r="K146" s="58"/>
      <c r="L146" s="58"/>
      <c r="M146" s="58"/>
      <c r="N146" s="58"/>
      <c r="O146" s="58"/>
      <c r="P146" s="58"/>
      <c r="Q146" s="58"/>
      <c r="R146" s="58"/>
      <c r="S146" s="58"/>
      <c r="T146" s="58"/>
      <c r="U146" s="58"/>
      <c r="V146" s="58"/>
      <c r="W146" s="58"/>
      <c r="X146" s="58"/>
      <c r="Y146" s="58"/>
    </row>
    <row r="147" spans="1:25" ht="15.75" customHeight="1" x14ac:dyDescent="0.2">
      <c r="A147" s="23"/>
      <c r="B147" s="23"/>
      <c r="C147" s="23"/>
      <c r="D147" s="23"/>
      <c r="E147" s="8"/>
      <c r="F147" s="154"/>
      <c r="G147" s="91"/>
      <c r="H147" s="58"/>
      <c r="I147" s="58"/>
      <c r="J147" s="58"/>
      <c r="K147" s="58"/>
      <c r="L147" s="58"/>
      <c r="M147" s="58"/>
      <c r="N147" s="58"/>
      <c r="O147" s="58"/>
      <c r="P147" s="58"/>
      <c r="Q147" s="58"/>
      <c r="R147" s="58"/>
      <c r="S147" s="58"/>
      <c r="T147" s="58"/>
      <c r="U147" s="58"/>
      <c r="V147" s="58"/>
      <c r="W147" s="58"/>
      <c r="X147" s="58"/>
      <c r="Y147" s="58"/>
    </row>
    <row r="148" spans="1:25" ht="15.75" customHeight="1" x14ac:dyDescent="0.2">
      <c r="A148" s="23"/>
      <c r="B148" s="23"/>
      <c r="C148" s="23"/>
      <c r="D148" s="23"/>
      <c r="E148" s="8"/>
      <c r="F148" s="154"/>
      <c r="G148" s="91"/>
      <c r="H148" s="58"/>
      <c r="I148" s="58"/>
      <c r="J148" s="58"/>
      <c r="K148" s="58"/>
      <c r="L148" s="58"/>
      <c r="M148" s="58"/>
      <c r="N148" s="58"/>
      <c r="O148" s="58"/>
      <c r="P148" s="58"/>
      <c r="Q148" s="58"/>
      <c r="R148" s="58"/>
      <c r="S148" s="58"/>
      <c r="T148" s="58"/>
      <c r="U148" s="58"/>
      <c r="V148" s="58"/>
      <c r="W148" s="58"/>
      <c r="X148" s="58"/>
      <c r="Y148" s="58"/>
    </row>
    <row r="149" spans="1:25" ht="15.75" customHeight="1" x14ac:dyDescent="0.2">
      <c r="A149" s="23"/>
      <c r="B149" s="23"/>
      <c r="C149" s="23"/>
      <c r="D149" s="23"/>
      <c r="E149" s="8"/>
      <c r="F149" s="352"/>
      <c r="G149" s="91"/>
      <c r="H149" s="58"/>
      <c r="I149" s="58"/>
      <c r="J149" s="58"/>
      <c r="K149" s="58"/>
      <c r="L149" s="58"/>
      <c r="M149" s="58"/>
      <c r="N149" s="58"/>
      <c r="O149" s="58"/>
      <c r="P149" s="58"/>
      <c r="Q149" s="58"/>
      <c r="R149" s="58"/>
      <c r="S149" s="58"/>
      <c r="T149" s="58"/>
      <c r="U149" s="58"/>
      <c r="V149" s="58"/>
      <c r="W149" s="58"/>
      <c r="X149" s="58"/>
      <c r="Y149" s="58"/>
    </row>
    <row r="150" spans="1:25" ht="15.75" customHeight="1" x14ac:dyDescent="0.2">
      <c r="A150" s="23"/>
      <c r="B150" s="23"/>
      <c r="C150" s="23"/>
      <c r="D150" s="23"/>
      <c r="E150" s="8"/>
      <c r="F150" s="352"/>
      <c r="G150" s="91"/>
      <c r="H150" s="58"/>
      <c r="I150" s="58"/>
      <c r="J150" s="58"/>
      <c r="K150" s="58"/>
      <c r="L150" s="58"/>
      <c r="M150" s="58"/>
      <c r="N150" s="58"/>
      <c r="O150" s="58"/>
      <c r="P150" s="58"/>
      <c r="Q150" s="58"/>
      <c r="R150" s="58"/>
      <c r="S150" s="58"/>
      <c r="T150" s="58"/>
      <c r="U150" s="58"/>
      <c r="V150" s="58"/>
      <c r="W150" s="58"/>
      <c r="X150" s="58"/>
      <c r="Y150" s="58"/>
    </row>
    <row r="151" spans="1:25" ht="15.75" customHeight="1" x14ac:dyDescent="0.2">
      <c r="A151" s="23"/>
      <c r="B151" s="23"/>
      <c r="C151" s="23"/>
      <c r="D151" s="23"/>
      <c r="E151" s="8"/>
      <c r="F151" s="352"/>
      <c r="G151" s="91"/>
      <c r="H151" s="58"/>
      <c r="I151" s="58"/>
      <c r="J151" s="58"/>
      <c r="K151" s="58"/>
      <c r="L151" s="58"/>
      <c r="M151" s="58"/>
      <c r="N151" s="58"/>
      <c r="O151" s="58"/>
      <c r="P151" s="58"/>
      <c r="Q151" s="58"/>
      <c r="R151" s="58"/>
      <c r="S151" s="58"/>
      <c r="T151" s="58"/>
      <c r="U151" s="58"/>
      <c r="V151" s="58"/>
      <c r="W151" s="58"/>
      <c r="X151" s="58"/>
      <c r="Y151" s="58"/>
    </row>
    <row r="152" spans="1:25" ht="15.75" customHeight="1" x14ac:dyDescent="0.2">
      <c r="A152" s="23"/>
      <c r="B152" s="23"/>
      <c r="C152" s="23"/>
      <c r="D152" s="23"/>
      <c r="E152" s="8"/>
      <c r="F152" s="352"/>
      <c r="G152" s="91"/>
      <c r="H152" s="58"/>
      <c r="I152" s="58"/>
      <c r="J152" s="58"/>
      <c r="K152" s="58"/>
      <c r="L152" s="58"/>
      <c r="M152" s="58"/>
      <c r="N152" s="58"/>
      <c r="O152" s="58"/>
      <c r="P152" s="58"/>
      <c r="Q152" s="58"/>
      <c r="R152" s="58"/>
      <c r="S152" s="58"/>
      <c r="T152" s="58"/>
      <c r="U152" s="58"/>
      <c r="V152" s="58"/>
      <c r="W152" s="58"/>
      <c r="X152" s="58"/>
      <c r="Y152" s="58"/>
    </row>
    <row r="153" spans="1:25" ht="15.75" customHeight="1" x14ac:dyDescent="0.2">
      <c r="A153" s="23"/>
      <c r="B153" s="23"/>
      <c r="C153" s="23"/>
      <c r="D153" s="23"/>
      <c r="E153" s="8"/>
      <c r="F153" s="352"/>
      <c r="G153" s="91"/>
      <c r="H153" s="58"/>
      <c r="I153" s="58"/>
      <c r="J153" s="58"/>
      <c r="K153" s="58"/>
      <c r="L153" s="58"/>
      <c r="M153" s="58"/>
      <c r="N153" s="58"/>
      <c r="O153" s="58"/>
      <c r="P153" s="58"/>
      <c r="Q153" s="58"/>
      <c r="R153" s="58"/>
      <c r="S153" s="58"/>
      <c r="T153" s="58"/>
      <c r="U153" s="58"/>
      <c r="V153" s="58"/>
      <c r="W153" s="58"/>
      <c r="X153" s="58"/>
      <c r="Y153" s="58"/>
    </row>
    <row r="154" spans="1:25" ht="15.75" customHeight="1" x14ac:dyDescent="0.2">
      <c r="A154" s="23"/>
      <c r="B154" s="23"/>
      <c r="C154" s="23"/>
      <c r="D154" s="23"/>
      <c r="E154" s="8"/>
      <c r="F154" s="352"/>
      <c r="G154" s="91"/>
      <c r="H154" s="58"/>
      <c r="I154" s="58"/>
      <c r="J154" s="58"/>
      <c r="K154" s="58"/>
      <c r="L154" s="58"/>
      <c r="M154" s="58"/>
      <c r="N154" s="58"/>
      <c r="O154" s="58"/>
      <c r="P154" s="58"/>
      <c r="Q154" s="58"/>
      <c r="R154" s="58"/>
      <c r="S154" s="58"/>
      <c r="T154" s="58"/>
      <c r="U154" s="58"/>
      <c r="V154" s="58"/>
      <c r="W154" s="58"/>
      <c r="X154" s="58"/>
      <c r="Y154" s="58"/>
    </row>
    <row r="155" spans="1:25" ht="15.75" customHeight="1" x14ac:dyDescent="0.2">
      <c r="A155" s="23"/>
      <c r="B155" s="23"/>
      <c r="C155" s="23"/>
      <c r="D155" s="23"/>
      <c r="E155" s="8"/>
      <c r="F155" s="352"/>
      <c r="G155" s="91"/>
      <c r="H155" s="58"/>
      <c r="I155" s="58"/>
      <c r="J155" s="58"/>
      <c r="K155" s="58"/>
      <c r="L155" s="58"/>
      <c r="M155" s="58"/>
      <c r="N155" s="58"/>
      <c r="O155" s="58"/>
      <c r="P155" s="58"/>
      <c r="Q155" s="58"/>
      <c r="R155" s="58"/>
      <c r="S155" s="58"/>
      <c r="T155" s="58"/>
      <c r="U155" s="58"/>
      <c r="V155" s="58"/>
      <c r="W155" s="58"/>
      <c r="X155" s="58"/>
      <c r="Y155" s="58"/>
    </row>
    <row r="156" spans="1:25" ht="15.75" customHeight="1" x14ac:dyDescent="0.2">
      <c r="A156" s="23"/>
      <c r="B156" s="23"/>
      <c r="C156" s="23"/>
      <c r="D156" s="23"/>
      <c r="E156" s="8"/>
      <c r="F156" s="352"/>
      <c r="G156" s="91"/>
      <c r="H156" s="58"/>
      <c r="I156" s="58"/>
      <c r="J156" s="58"/>
      <c r="K156" s="58"/>
      <c r="L156" s="58"/>
      <c r="M156" s="58"/>
      <c r="N156" s="58"/>
      <c r="O156" s="58"/>
      <c r="P156" s="58"/>
      <c r="Q156" s="58"/>
      <c r="R156" s="58"/>
      <c r="S156" s="58"/>
      <c r="T156" s="58"/>
      <c r="U156" s="58"/>
      <c r="V156" s="58"/>
      <c r="W156" s="58"/>
      <c r="X156" s="58"/>
      <c r="Y156" s="58"/>
    </row>
    <row r="157" spans="1:25" ht="15.75" customHeight="1" x14ac:dyDescent="0.2">
      <c r="A157" s="23"/>
      <c r="B157" s="23"/>
      <c r="C157" s="23"/>
      <c r="D157" s="23"/>
      <c r="E157" s="8"/>
      <c r="F157" s="352"/>
      <c r="G157" s="91"/>
      <c r="H157" s="58"/>
      <c r="I157" s="58"/>
      <c r="J157" s="58"/>
      <c r="K157" s="58"/>
      <c r="L157" s="58"/>
      <c r="M157" s="58"/>
      <c r="N157" s="58"/>
      <c r="O157" s="58"/>
      <c r="P157" s="58"/>
      <c r="Q157" s="58"/>
      <c r="R157" s="58"/>
      <c r="S157" s="58"/>
      <c r="T157" s="58"/>
      <c r="U157" s="58"/>
      <c r="V157" s="58"/>
      <c r="W157" s="58"/>
      <c r="X157" s="58"/>
      <c r="Y157" s="58"/>
    </row>
    <row r="158" spans="1:25" ht="15.75" customHeight="1" x14ac:dyDescent="0.2">
      <c r="A158" s="23"/>
      <c r="B158" s="23"/>
      <c r="C158" s="23"/>
      <c r="D158" s="23"/>
      <c r="E158" s="8"/>
      <c r="F158" s="352"/>
      <c r="G158" s="91"/>
      <c r="H158" s="58"/>
      <c r="I158" s="58"/>
      <c r="J158" s="58"/>
      <c r="K158" s="58"/>
      <c r="L158" s="58"/>
      <c r="M158" s="58"/>
      <c r="N158" s="58"/>
      <c r="O158" s="58"/>
      <c r="P158" s="58"/>
      <c r="Q158" s="58"/>
      <c r="R158" s="58"/>
      <c r="S158" s="58"/>
      <c r="T158" s="58"/>
      <c r="U158" s="58"/>
      <c r="V158" s="58"/>
      <c r="W158" s="58"/>
      <c r="X158" s="58"/>
      <c r="Y158" s="58"/>
    </row>
    <row r="159" spans="1:25" ht="15.75" customHeight="1" x14ac:dyDescent="0.2">
      <c r="A159" s="23"/>
      <c r="B159" s="23"/>
      <c r="C159" s="23"/>
      <c r="D159" s="23"/>
      <c r="E159" s="8"/>
      <c r="F159" s="352"/>
      <c r="G159" s="91"/>
      <c r="H159" s="58"/>
      <c r="I159" s="58"/>
      <c r="J159" s="58"/>
      <c r="K159" s="58"/>
      <c r="L159" s="58"/>
      <c r="M159" s="58"/>
      <c r="N159" s="58"/>
      <c r="O159" s="58"/>
      <c r="P159" s="58"/>
      <c r="Q159" s="58"/>
      <c r="R159" s="58"/>
      <c r="S159" s="58"/>
      <c r="T159" s="58"/>
      <c r="U159" s="58"/>
      <c r="V159" s="58"/>
      <c r="W159" s="58"/>
      <c r="X159" s="58"/>
      <c r="Y159" s="58"/>
    </row>
    <row r="160" spans="1:25" ht="15.75" customHeight="1" x14ac:dyDescent="0.2">
      <c r="A160" s="23"/>
      <c r="B160" s="23"/>
      <c r="C160" s="23"/>
      <c r="D160" s="23"/>
      <c r="E160" s="8"/>
      <c r="F160" s="352"/>
      <c r="G160" s="91"/>
      <c r="H160" s="58"/>
      <c r="I160" s="58"/>
      <c r="J160" s="58"/>
      <c r="K160" s="58"/>
      <c r="L160" s="58"/>
      <c r="M160" s="58"/>
      <c r="N160" s="58"/>
      <c r="O160" s="58"/>
      <c r="P160" s="58"/>
      <c r="Q160" s="58"/>
      <c r="R160" s="58"/>
      <c r="S160" s="58"/>
      <c r="T160" s="58"/>
      <c r="U160" s="58"/>
      <c r="V160" s="58"/>
      <c r="W160" s="58"/>
      <c r="X160" s="58"/>
      <c r="Y160" s="58"/>
    </row>
    <row r="161" spans="1:25" ht="15.75" customHeight="1" x14ac:dyDescent="0.2">
      <c r="A161" s="23"/>
      <c r="B161" s="23"/>
      <c r="C161" s="23"/>
      <c r="D161" s="23"/>
      <c r="E161" s="8"/>
      <c r="F161" s="352"/>
      <c r="G161" s="91"/>
      <c r="H161" s="58"/>
      <c r="I161" s="58"/>
      <c r="J161" s="58"/>
      <c r="K161" s="58"/>
      <c r="L161" s="58"/>
      <c r="M161" s="58"/>
      <c r="N161" s="58"/>
      <c r="O161" s="58"/>
      <c r="P161" s="58"/>
      <c r="Q161" s="58"/>
      <c r="R161" s="58"/>
      <c r="S161" s="58"/>
      <c r="T161" s="58"/>
      <c r="U161" s="58"/>
      <c r="V161" s="58"/>
      <c r="W161" s="58"/>
      <c r="X161" s="58"/>
      <c r="Y161" s="58"/>
    </row>
    <row r="162" spans="1:25" ht="15.75" customHeight="1" x14ac:dyDescent="0.2">
      <c r="A162" s="23"/>
      <c r="B162" s="23"/>
      <c r="C162" s="23"/>
      <c r="D162" s="23"/>
      <c r="E162" s="8"/>
      <c r="F162" s="352"/>
      <c r="G162" s="91"/>
      <c r="H162" s="58"/>
      <c r="I162" s="58"/>
      <c r="J162" s="58"/>
      <c r="K162" s="58"/>
      <c r="L162" s="58"/>
      <c r="M162" s="58"/>
      <c r="N162" s="58"/>
      <c r="O162" s="58"/>
      <c r="P162" s="58"/>
      <c r="Q162" s="58"/>
      <c r="R162" s="58"/>
      <c r="S162" s="58"/>
      <c r="T162" s="58"/>
      <c r="U162" s="58"/>
      <c r="V162" s="58"/>
      <c r="W162" s="58"/>
      <c r="X162" s="58"/>
      <c r="Y162" s="58"/>
    </row>
    <row r="163" spans="1:25" ht="15.75" customHeight="1" x14ac:dyDescent="0.2">
      <c r="A163" s="23"/>
      <c r="B163" s="23"/>
      <c r="C163" s="23"/>
      <c r="D163" s="23"/>
      <c r="E163" s="8"/>
      <c r="F163" s="352"/>
      <c r="G163" s="91"/>
      <c r="H163" s="58"/>
      <c r="I163" s="58"/>
      <c r="J163" s="58"/>
      <c r="K163" s="58"/>
      <c r="L163" s="58"/>
      <c r="M163" s="58"/>
      <c r="N163" s="58"/>
      <c r="O163" s="58"/>
      <c r="P163" s="58"/>
      <c r="Q163" s="58"/>
      <c r="R163" s="58"/>
      <c r="S163" s="58"/>
      <c r="T163" s="58"/>
      <c r="U163" s="58"/>
      <c r="V163" s="58"/>
      <c r="W163" s="58"/>
      <c r="X163" s="58"/>
      <c r="Y163" s="58"/>
    </row>
    <row r="164" spans="1:25" ht="15.75" customHeight="1" x14ac:dyDescent="0.2">
      <c r="A164" s="23"/>
      <c r="B164" s="23"/>
      <c r="C164" s="23"/>
      <c r="D164" s="23"/>
      <c r="E164" s="8"/>
      <c r="F164" s="352"/>
      <c r="G164" s="91"/>
      <c r="H164" s="58"/>
      <c r="I164" s="58"/>
      <c r="J164" s="58"/>
      <c r="K164" s="58"/>
      <c r="L164" s="58"/>
      <c r="M164" s="58"/>
      <c r="N164" s="58"/>
      <c r="O164" s="58"/>
      <c r="P164" s="58"/>
      <c r="Q164" s="58"/>
      <c r="R164" s="58"/>
      <c r="S164" s="58"/>
      <c r="T164" s="58"/>
      <c r="U164" s="58"/>
      <c r="V164" s="58"/>
      <c r="W164" s="58"/>
      <c r="X164" s="58"/>
      <c r="Y164" s="58"/>
    </row>
    <row r="165" spans="1:25" ht="15.75" customHeight="1" x14ac:dyDescent="0.2">
      <c r="A165" s="23"/>
      <c r="B165" s="23"/>
      <c r="C165" s="23"/>
      <c r="D165" s="23"/>
      <c r="E165" s="8"/>
      <c r="F165" s="352"/>
      <c r="G165" s="91"/>
      <c r="H165" s="58"/>
      <c r="I165" s="58"/>
      <c r="J165" s="58"/>
      <c r="K165" s="58"/>
      <c r="L165" s="58"/>
      <c r="M165" s="58"/>
      <c r="N165" s="58"/>
      <c r="O165" s="58"/>
      <c r="P165" s="58"/>
      <c r="Q165" s="58"/>
      <c r="R165" s="58"/>
      <c r="S165" s="58"/>
      <c r="T165" s="58"/>
      <c r="U165" s="58"/>
      <c r="V165" s="58"/>
      <c r="W165" s="58"/>
      <c r="X165" s="58"/>
      <c r="Y165" s="58"/>
    </row>
    <row r="166" spans="1:25" ht="15.75" customHeight="1" x14ac:dyDescent="0.2">
      <c r="A166" s="23"/>
      <c r="B166" s="23"/>
      <c r="C166" s="23"/>
      <c r="D166" s="23"/>
      <c r="E166" s="8"/>
      <c r="F166" s="154"/>
      <c r="G166" s="91"/>
      <c r="H166" s="58"/>
      <c r="I166" s="58"/>
      <c r="J166" s="58"/>
      <c r="K166" s="58"/>
      <c r="L166" s="58"/>
      <c r="M166" s="58"/>
      <c r="N166" s="58"/>
      <c r="O166" s="58"/>
      <c r="P166" s="58"/>
      <c r="Q166" s="58"/>
      <c r="R166" s="58"/>
      <c r="S166" s="58"/>
      <c r="T166" s="58"/>
      <c r="U166" s="58"/>
      <c r="V166" s="58"/>
      <c r="W166" s="58"/>
      <c r="X166" s="58"/>
      <c r="Y166" s="58"/>
    </row>
    <row r="167" spans="1:25" ht="15.75" customHeight="1" x14ac:dyDescent="0.2">
      <c r="A167" s="23"/>
      <c r="B167" s="23"/>
      <c r="C167" s="23"/>
      <c r="D167" s="23"/>
      <c r="E167" s="8"/>
      <c r="F167" s="154"/>
      <c r="G167" s="91"/>
      <c r="H167" s="58"/>
      <c r="I167" s="58"/>
      <c r="J167" s="58"/>
      <c r="K167" s="58"/>
      <c r="L167" s="58"/>
      <c r="M167" s="58"/>
      <c r="N167" s="58"/>
      <c r="O167" s="58"/>
      <c r="P167" s="58"/>
      <c r="Q167" s="58"/>
      <c r="R167" s="58"/>
      <c r="S167" s="58"/>
      <c r="T167" s="58"/>
      <c r="U167" s="58"/>
      <c r="V167" s="58"/>
      <c r="W167" s="58"/>
      <c r="X167" s="58"/>
      <c r="Y167" s="58"/>
    </row>
    <row r="168" spans="1:25" ht="15.75" customHeight="1" x14ac:dyDescent="0.2">
      <c r="A168" s="23"/>
      <c r="B168" s="23"/>
      <c r="C168" s="23"/>
      <c r="D168" s="23"/>
      <c r="E168" s="8"/>
      <c r="F168" s="154"/>
      <c r="G168" s="91"/>
      <c r="H168" s="58"/>
      <c r="I168" s="58"/>
      <c r="J168" s="58"/>
      <c r="K168" s="58"/>
      <c r="L168" s="58"/>
      <c r="M168" s="58"/>
      <c r="N168" s="58"/>
      <c r="O168" s="58"/>
      <c r="P168" s="58"/>
      <c r="Q168" s="58"/>
      <c r="R168" s="58"/>
      <c r="S168" s="58"/>
      <c r="T168" s="58"/>
      <c r="U168" s="58"/>
      <c r="V168" s="58"/>
      <c r="W168" s="58"/>
      <c r="X168" s="58"/>
      <c r="Y168" s="58"/>
    </row>
    <row r="169" spans="1:25" ht="15.75" customHeight="1" x14ac:dyDescent="0.2">
      <c r="A169" s="23"/>
      <c r="B169" s="23"/>
      <c r="C169" s="23"/>
      <c r="D169" s="23"/>
      <c r="E169" s="8"/>
      <c r="F169" s="154"/>
      <c r="G169" s="91"/>
      <c r="H169" s="58"/>
      <c r="I169" s="58"/>
      <c r="J169" s="58"/>
      <c r="K169" s="58"/>
      <c r="L169" s="58"/>
      <c r="M169" s="58"/>
      <c r="N169" s="58"/>
      <c r="O169" s="58"/>
      <c r="P169" s="58"/>
      <c r="Q169" s="58"/>
      <c r="R169" s="58"/>
      <c r="S169" s="58"/>
      <c r="T169" s="58"/>
      <c r="U169" s="58"/>
      <c r="V169" s="58"/>
      <c r="W169" s="58"/>
      <c r="X169" s="58"/>
      <c r="Y169" s="58"/>
    </row>
    <row r="170" spans="1:25" ht="15.75" customHeight="1" x14ac:dyDescent="0.2">
      <c r="A170" s="23"/>
      <c r="B170" s="23"/>
      <c r="C170" s="23"/>
      <c r="D170" s="23"/>
      <c r="E170" s="8"/>
      <c r="F170" s="154"/>
      <c r="G170" s="91"/>
      <c r="H170" s="58"/>
      <c r="I170" s="58"/>
      <c r="J170" s="58"/>
      <c r="K170" s="58"/>
      <c r="L170" s="58"/>
      <c r="M170" s="58"/>
      <c r="N170" s="58"/>
      <c r="O170" s="58"/>
      <c r="P170" s="58"/>
      <c r="Q170" s="58"/>
      <c r="R170" s="58"/>
      <c r="S170" s="58"/>
      <c r="T170" s="58"/>
      <c r="U170" s="58"/>
      <c r="V170" s="58"/>
      <c r="W170" s="58"/>
      <c r="X170" s="58"/>
      <c r="Y170" s="58"/>
    </row>
    <row r="171" spans="1:25" ht="15.75" customHeight="1" x14ac:dyDescent="0.2">
      <c r="A171" s="23"/>
      <c r="B171" s="23"/>
      <c r="C171" s="23"/>
      <c r="D171" s="23"/>
      <c r="E171" s="8"/>
      <c r="F171" s="154"/>
      <c r="G171" s="91"/>
      <c r="H171" s="58"/>
      <c r="I171" s="58"/>
      <c r="J171" s="58"/>
      <c r="K171" s="58"/>
      <c r="L171" s="58"/>
      <c r="M171" s="58"/>
      <c r="N171" s="58"/>
      <c r="O171" s="58"/>
      <c r="P171" s="58"/>
      <c r="Q171" s="58"/>
      <c r="R171" s="58"/>
      <c r="S171" s="58"/>
      <c r="T171" s="58"/>
      <c r="U171" s="58"/>
      <c r="V171" s="58"/>
      <c r="W171" s="58"/>
      <c r="X171" s="58"/>
      <c r="Y171" s="58"/>
    </row>
    <row r="172" spans="1:25" ht="15.75" customHeight="1" x14ac:dyDescent="0.2">
      <c r="A172" s="23"/>
      <c r="B172" s="23"/>
      <c r="C172" s="23"/>
      <c r="D172" s="23"/>
      <c r="E172" s="8"/>
      <c r="F172" s="154"/>
      <c r="G172" s="91"/>
      <c r="H172" s="58"/>
      <c r="I172" s="58"/>
      <c r="J172" s="58"/>
      <c r="K172" s="58"/>
      <c r="L172" s="58"/>
      <c r="M172" s="58"/>
      <c r="N172" s="58"/>
      <c r="O172" s="58"/>
      <c r="P172" s="58"/>
      <c r="Q172" s="58"/>
      <c r="R172" s="58"/>
      <c r="S172" s="58"/>
      <c r="T172" s="58"/>
      <c r="U172" s="58"/>
      <c r="V172" s="58"/>
      <c r="W172" s="58"/>
      <c r="X172" s="58"/>
      <c r="Y172" s="58"/>
    </row>
    <row r="173" spans="1:25" ht="15.75" customHeight="1" x14ac:dyDescent="0.2">
      <c r="A173" s="23"/>
      <c r="B173" s="23"/>
      <c r="C173" s="23"/>
      <c r="D173" s="23"/>
      <c r="E173" s="8"/>
      <c r="F173" s="154"/>
      <c r="G173" s="91"/>
      <c r="H173" s="58"/>
      <c r="I173" s="58"/>
      <c r="J173" s="58"/>
      <c r="K173" s="58"/>
      <c r="L173" s="58"/>
      <c r="M173" s="58"/>
      <c r="N173" s="58"/>
      <c r="O173" s="58"/>
      <c r="P173" s="58"/>
      <c r="Q173" s="58"/>
      <c r="R173" s="58"/>
      <c r="S173" s="58"/>
      <c r="T173" s="58"/>
      <c r="U173" s="58"/>
      <c r="V173" s="58"/>
      <c r="W173" s="58"/>
      <c r="X173" s="58"/>
      <c r="Y173" s="58"/>
    </row>
    <row r="174" spans="1:25" ht="15.75" customHeight="1" x14ac:dyDescent="0.2">
      <c r="A174" s="23"/>
      <c r="B174" s="23"/>
      <c r="C174" s="23"/>
      <c r="D174" s="23"/>
      <c r="E174" s="8"/>
      <c r="F174" s="154"/>
      <c r="G174" s="91"/>
      <c r="H174" s="58"/>
      <c r="I174" s="58"/>
      <c r="J174" s="58"/>
      <c r="K174" s="58"/>
      <c r="L174" s="58"/>
      <c r="M174" s="58"/>
      <c r="N174" s="58"/>
      <c r="O174" s="58"/>
      <c r="P174" s="58"/>
      <c r="Q174" s="58"/>
      <c r="R174" s="58"/>
      <c r="S174" s="58"/>
      <c r="T174" s="58"/>
      <c r="U174" s="58"/>
      <c r="V174" s="58"/>
      <c r="W174" s="58"/>
      <c r="X174" s="58"/>
      <c r="Y174" s="58"/>
    </row>
    <row r="175" spans="1:25" ht="15.75" customHeight="1" x14ac:dyDescent="0.2">
      <c r="A175" s="23"/>
      <c r="B175" s="23"/>
      <c r="C175" s="23"/>
      <c r="D175" s="23"/>
      <c r="E175" s="8"/>
      <c r="F175" s="154"/>
      <c r="G175" s="91"/>
      <c r="H175" s="58"/>
      <c r="I175" s="58"/>
      <c r="J175" s="58"/>
      <c r="K175" s="58"/>
      <c r="L175" s="58"/>
      <c r="M175" s="58"/>
      <c r="N175" s="58"/>
      <c r="O175" s="58"/>
      <c r="P175" s="58"/>
      <c r="Q175" s="58"/>
      <c r="R175" s="58"/>
      <c r="S175" s="58"/>
      <c r="T175" s="58"/>
      <c r="U175" s="58"/>
      <c r="V175" s="58"/>
      <c r="W175" s="58"/>
      <c r="X175" s="58"/>
      <c r="Y175" s="58"/>
    </row>
    <row r="176" spans="1:25" ht="15.75" customHeight="1" x14ac:dyDescent="0.2">
      <c r="A176" s="23"/>
      <c r="B176" s="23"/>
      <c r="C176" s="23"/>
      <c r="D176" s="23"/>
      <c r="E176" s="8"/>
      <c r="F176" s="352"/>
      <c r="G176" s="91"/>
      <c r="H176" s="58"/>
      <c r="I176" s="58"/>
      <c r="J176" s="58"/>
      <c r="K176" s="58"/>
      <c r="L176" s="58"/>
      <c r="M176" s="58"/>
      <c r="N176" s="58"/>
      <c r="O176" s="58"/>
      <c r="P176" s="58"/>
      <c r="Q176" s="58"/>
      <c r="R176" s="58"/>
      <c r="S176" s="58"/>
      <c r="T176" s="58"/>
      <c r="U176" s="58"/>
      <c r="V176" s="58"/>
      <c r="W176" s="58"/>
      <c r="X176" s="58"/>
      <c r="Y176" s="58"/>
    </row>
    <row r="177" spans="1:25" ht="15.75" customHeight="1" x14ac:dyDescent="0.2">
      <c r="A177" s="23"/>
      <c r="B177" s="23"/>
      <c r="C177" s="23"/>
      <c r="D177" s="23"/>
      <c r="E177" s="8"/>
      <c r="F177" s="154"/>
      <c r="G177" s="91"/>
      <c r="H177" s="58"/>
      <c r="I177" s="58"/>
      <c r="J177" s="58"/>
      <c r="K177" s="58"/>
      <c r="L177" s="58"/>
      <c r="M177" s="58"/>
      <c r="N177" s="58"/>
      <c r="O177" s="58"/>
      <c r="P177" s="58"/>
      <c r="Q177" s="58"/>
      <c r="R177" s="58"/>
      <c r="S177" s="58"/>
      <c r="T177" s="58"/>
      <c r="U177" s="58"/>
      <c r="V177" s="58"/>
      <c r="W177" s="58"/>
      <c r="X177" s="58"/>
      <c r="Y177" s="58"/>
    </row>
    <row r="178" spans="1:25" ht="15.75" customHeight="1" x14ac:dyDescent="0.2">
      <c r="A178" s="23"/>
      <c r="B178" s="23"/>
      <c r="C178" s="23"/>
      <c r="D178" s="23"/>
      <c r="E178" s="8"/>
      <c r="F178" s="154"/>
      <c r="G178" s="91"/>
      <c r="H178" s="58"/>
      <c r="I178" s="58"/>
      <c r="J178" s="58"/>
      <c r="K178" s="58"/>
      <c r="L178" s="58"/>
      <c r="M178" s="58"/>
      <c r="N178" s="58"/>
      <c r="O178" s="58"/>
      <c r="P178" s="58"/>
      <c r="Q178" s="58"/>
      <c r="R178" s="58"/>
      <c r="S178" s="58"/>
      <c r="T178" s="58"/>
      <c r="U178" s="58"/>
      <c r="V178" s="58"/>
      <c r="W178" s="58"/>
      <c r="X178" s="58"/>
      <c r="Y178" s="58"/>
    </row>
    <row r="179" spans="1:25" ht="15.75" customHeight="1" x14ac:dyDescent="0.2">
      <c r="A179" s="23"/>
      <c r="B179" s="23"/>
      <c r="C179" s="23"/>
      <c r="D179" s="23"/>
      <c r="E179" s="8"/>
      <c r="F179" s="154"/>
      <c r="G179" s="91"/>
      <c r="H179" s="58"/>
      <c r="I179" s="58"/>
      <c r="J179" s="58"/>
      <c r="K179" s="58"/>
      <c r="L179" s="58"/>
      <c r="M179" s="58"/>
      <c r="N179" s="58"/>
      <c r="O179" s="58"/>
      <c r="P179" s="58"/>
      <c r="Q179" s="58"/>
      <c r="R179" s="58"/>
      <c r="S179" s="58"/>
      <c r="T179" s="58"/>
      <c r="U179" s="58"/>
      <c r="V179" s="58"/>
      <c r="W179" s="58"/>
      <c r="X179" s="58"/>
      <c r="Y179" s="58"/>
    </row>
    <row r="180" spans="1:25" ht="15.75" customHeight="1" x14ac:dyDescent="0.2">
      <c r="A180" s="23"/>
      <c r="B180" s="23"/>
      <c r="C180" s="23"/>
      <c r="D180" s="23"/>
      <c r="E180" s="8"/>
      <c r="F180" s="352"/>
      <c r="G180" s="91"/>
      <c r="H180" s="58"/>
      <c r="I180" s="58"/>
      <c r="J180" s="58"/>
      <c r="K180" s="58"/>
      <c r="L180" s="58"/>
      <c r="M180" s="58"/>
      <c r="N180" s="58"/>
      <c r="O180" s="58"/>
      <c r="P180" s="58"/>
      <c r="Q180" s="58"/>
      <c r="R180" s="58"/>
      <c r="S180" s="58"/>
      <c r="T180" s="58"/>
      <c r="U180" s="58"/>
      <c r="V180" s="58"/>
      <c r="W180" s="58"/>
      <c r="X180" s="58"/>
      <c r="Y180" s="58"/>
    </row>
    <row r="181" spans="1:25" ht="15.75" customHeight="1" x14ac:dyDescent="0.2">
      <c r="A181" s="23"/>
      <c r="B181" s="23"/>
      <c r="C181" s="23"/>
      <c r="D181" s="23"/>
      <c r="E181" s="8"/>
      <c r="F181" s="352"/>
      <c r="G181" s="91"/>
      <c r="H181" s="58"/>
      <c r="I181" s="58"/>
      <c r="J181" s="58"/>
      <c r="K181" s="58"/>
      <c r="L181" s="58"/>
      <c r="M181" s="58"/>
      <c r="N181" s="58"/>
      <c r="O181" s="58"/>
      <c r="P181" s="58"/>
      <c r="Q181" s="58"/>
      <c r="R181" s="58"/>
      <c r="S181" s="58"/>
      <c r="T181" s="58"/>
      <c r="U181" s="58"/>
      <c r="V181" s="58"/>
      <c r="W181" s="58"/>
      <c r="X181" s="58"/>
      <c r="Y181" s="58"/>
    </row>
    <row r="182" spans="1:25" ht="15.75" customHeight="1" x14ac:dyDescent="0.2">
      <c r="A182" s="23"/>
      <c r="B182" s="23"/>
      <c r="C182" s="23"/>
      <c r="D182" s="23"/>
      <c r="E182" s="8"/>
      <c r="F182" s="352"/>
      <c r="G182" s="91"/>
      <c r="H182" s="58"/>
      <c r="I182" s="58"/>
      <c r="J182" s="58"/>
      <c r="K182" s="58"/>
      <c r="L182" s="58"/>
      <c r="M182" s="58"/>
      <c r="N182" s="58"/>
      <c r="O182" s="58"/>
      <c r="P182" s="58"/>
      <c r="Q182" s="58"/>
      <c r="R182" s="58"/>
      <c r="S182" s="58"/>
      <c r="T182" s="58"/>
      <c r="U182" s="58"/>
      <c r="V182" s="58"/>
      <c r="W182" s="58"/>
      <c r="X182" s="58"/>
      <c r="Y182" s="58"/>
    </row>
    <row r="183" spans="1:25" ht="15.75" customHeight="1" x14ac:dyDescent="0.2">
      <c r="A183" s="23"/>
      <c r="B183" s="23"/>
      <c r="C183" s="23"/>
      <c r="D183" s="23"/>
      <c r="E183" s="8"/>
      <c r="F183" s="352"/>
      <c r="G183" s="91"/>
      <c r="H183" s="58"/>
      <c r="I183" s="58"/>
      <c r="J183" s="58"/>
      <c r="K183" s="58"/>
      <c r="L183" s="58"/>
      <c r="M183" s="58"/>
      <c r="N183" s="58"/>
      <c r="O183" s="58"/>
      <c r="P183" s="58"/>
      <c r="Q183" s="58"/>
      <c r="R183" s="58"/>
      <c r="S183" s="58"/>
      <c r="T183" s="58"/>
      <c r="U183" s="58"/>
      <c r="V183" s="58"/>
      <c r="W183" s="58"/>
      <c r="X183" s="58"/>
      <c r="Y183" s="58"/>
    </row>
    <row r="184" spans="1:25" ht="15.75" customHeight="1" x14ac:dyDescent="0.2">
      <c r="A184" s="23"/>
      <c r="B184" s="23"/>
      <c r="C184" s="23"/>
      <c r="D184" s="23"/>
      <c r="E184" s="8"/>
      <c r="F184" s="352"/>
      <c r="G184" s="91"/>
      <c r="H184" s="58"/>
      <c r="I184" s="58"/>
      <c r="J184" s="58"/>
      <c r="K184" s="58"/>
      <c r="L184" s="58"/>
      <c r="M184" s="58"/>
      <c r="N184" s="58"/>
      <c r="O184" s="58"/>
      <c r="P184" s="58"/>
      <c r="Q184" s="58"/>
      <c r="R184" s="58"/>
      <c r="S184" s="58"/>
      <c r="T184" s="58"/>
      <c r="U184" s="58"/>
      <c r="V184" s="58"/>
      <c r="W184" s="58"/>
      <c r="X184" s="58"/>
      <c r="Y184" s="58"/>
    </row>
    <row r="185" spans="1:25" ht="15.75" customHeight="1" x14ac:dyDescent="0.2">
      <c r="A185" s="23"/>
      <c r="B185" s="23"/>
      <c r="C185" s="23"/>
      <c r="D185" s="23"/>
      <c r="E185" s="8"/>
      <c r="F185" s="352"/>
      <c r="G185" s="91"/>
      <c r="H185" s="58"/>
      <c r="I185" s="58"/>
      <c r="J185" s="58"/>
      <c r="K185" s="58"/>
      <c r="L185" s="58"/>
      <c r="M185" s="58"/>
      <c r="N185" s="58"/>
      <c r="O185" s="58"/>
      <c r="P185" s="58"/>
      <c r="Q185" s="58"/>
      <c r="R185" s="58"/>
      <c r="S185" s="58"/>
      <c r="T185" s="58"/>
      <c r="U185" s="58"/>
      <c r="V185" s="58"/>
      <c r="W185" s="58"/>
      <c r="X185" s="58"/>
      <c r="Y185" s="58"/>
    </row>
    <row r="186" spans="1:25" ht="15.75" customHeight="1" x14ac:dyDescent="0.2">
      <c r="A186" s="23"/>
      <c r="B186" s="23"/>
      <c r="C186" s="23"/>
      <c r="D186" s="23"/>
      <c r="E186" s="8"/>
      <c r="F186" s="352"/>
      <c r="G186" s="91"/>
      <c r="H186" s="58"/>
      <c r="I186" s="58"/>
      <c r="J186" s="58"/>
      <c r="K186" s="58"/>
      <c r="L186" s="58"/>
      <c r="M186" s="58"/>
      <c r="N186" s="58"/>
      <c r="O186" s="58"/>
      <c r="P186" s="58"/>
      <c r="Q186" s="58"/>
      <c r="R186" s="58"/>
      <c r="S186" s="58"/>
      <c r="T186" s="58"/>
      <c r="U186" s="58"/>
      <c r="V186" s="58"/>
      <c r="W186" s="58"/>
      <c r="X186" s="58"/>
      <c r="Y186" s="58"/>
    </row>
    <row r="187" spans="1:25" ht="15.75" customHeight="1" x14ac:dyDescent="0.2">
      <c r="A187" s="23"/>
      <c r="B187" s="23"/>
      <c r="C187" s="23"/>
      <c r="D187" s="23"/>
      <c r="E187" s="8"/>
      <c r="F187" s="352"/>
      <c r="G187" s="91"/>
      <c r="H187" s="58"/>
      <c r="I187" s="58"/>
      <c r="J187" s="58"/>
      <c r="K187" s="58"/>
      <c r="L187" s="58"/>
      <c r="M187" s="58"/>
      <c r="N187" s="58"/>
      <c r="O187" s="58"/>
      <c r="P187" s="58"/>
      <c r="Q187" s="58"/>
      <c r="R187" s="58"/>
      <c r="S187" s="58"/>
      <c r="T187" s="58"/>
      <c r="U187" s="58"/>
      <c r="V187" s="58"/>
      <c r="W187" s="58"/>
      <c r="X187" s="58"/>
      <c r="Y187" s="58"/>
    </row>
    <row r="188" spans="1:25" ht="15.75" customHeight="1" x14ac:dyDescent="0.2">
      <c r="A188" s="23"/>
      <c r="B188" s="23"/>
      <c r="C188" s="23"/>
      <c r="D188" s="23"/>
      <c r="E188" s="8"/>
      <c r="F188" s="352"/>
      <c r="G188" s="91"/>
      <c r="H188" s="58"/>
      <c r="I188" s="58"/>
      <c r="J188" s="58"/>
      <c r="K188" s="58"/>
      <c r="L188" s="58"/>
      <c r="M188" s="58"/>
      <c r="N188" s="58"/>
      <c r="O188" s="58"/>
      <c r="P188" s="58"/>
      <c r="Q188" s="58"/>
      <c r="R188" s="58"/>
      <c r="S188" s="58"/>
      <c r="T188" s="58"/>
      <c r="U188" s="58"/>
      <c r="V188" s="58"/>
      <c r="W188" s="58"/>
      <c r="X188" s="58"/>
      <c r="Y188" s="58"/>
    </row>
    <row r="189" spans="1:25" ht="15.75" customHeight="1" x14ac:dyDescent="0.2">
      <c r="A189" s="23"/>
      <c r="B189" s="23"/>
      <c r="C189" s="23"/>
      <c r="D189" s="23"/>
      <c r="E189" s="8"/>
      <c r="F189" s="352"/>
      <c r="G189" s="91"/>
      <c r="H189" s="58"/>
      <c r="I189" s="58"/>
      <c r="J189" s="58"/>
      <c r="K189" s="58"/>
      <c r="L189" s="58"/>
      <c r="M189" s="58"/>
      <c r="N189" s="58"/>
      <c r="O189" s="58"/>
      <c r="P189" s="58"/>
      <c r="Q189" s="58"/>
      <c r="R189" s="58"/>
      <c r="S189" s="58"/>
      <c r="T189" s="58"/>
      <c r="U189" s="58"/>
      <c r="V189" s="58"/>
      <c r="W189" s="58"/>
      <c r="X189" s="58"/>
      <c r="Y189" s="58"/>
    </row>
    <row r="190" spans="1:25" ht="15.75" customHeight="1" x14ac:dyDescent="0.2">
      <c r="A190" s="23"/>
      <c r="B190" s="23"/>
      <c r="C190" s="23"/>
      <c r="D190" s="23"/>
      <c r="E190" s="8"/>
      <c r="F190" s="352"/>
      <c r="G190" s="91"/>
      <c r="H190" s="58"/>
      <c r="I190" s="58"/>
      <c r="J190" s="58"/>
      <c r="K190" s="58"/>
      <c r="L190" s="58"/>
      <c r="M190" s="58"/>
      <c r="N190" s="58"/>
      <c r="O190" s="58"/>
      <c r="P190" s="58"/>
      <c r="Q190" s="58"/>
      <c r="R190" s="58"/>
      <c r="S190" s="58"/>
      <c r="T190" s="58"/>
      <c r="U190" s="58"/>
      <c r="V190" s="58"/>
      <c r="W190" s="58"/>
      <c r="X190" s="58"/>
      <c r="Y190" s="58"/>
    </row>
    <row r="191" spans="1:25" ht="15.75" customHeight="1" x14ac:dyDescent="0.2">
      <c r="A191" s="23"/>
      <c r="B191" s="23"/>
      <c r="C191" s="23"/>
      <c r="D191" s="23"/>
      <c r="E191" s="8"/>
      <c r="F191" s="352"/>
      <c r="G191" s="91"/>
      <c r="H191" s="58"/>
      <c r="I191" s="58"/>
      <c r="J191" s="58"/>
      <c r="K191" s="58"/>
      <c r="L191" s="58"/>
      <c r="M191" s="58"/>
      <c r="N191" s="58"/>
      <c r="O191" s="58"/>
      <c r="P191" s="58"/>
      <c r="Q191" s="58"/>
      <c r="R191" s="58"/>
      <c r="S191" s="58"/>
      <c r="T191" s="58"/>
      <c r="U191" s="58"/>
      <c r="V191" s="58"/>
      <c r="W191" s="58"/>
      <c r="X191" s="58"/>
      <c r="Y191" s="58"/>
    </row>
    <row r="192" spans="1:25" ht="15.75" customHeight="1" x14ac:dyDescent="0.2">
      <c r="A192" s="23"/>
      <c r="B192" s="23"/>
      <c r="C192" s="23"/>
      <c r="D192" s="23"/>
      <c r="E192" s="8"/>
      <c r="F192" s="352"/>
      <c r="G192" s="91"/>
      <c r="H192" s="58"/>
      <c r="I192" s="58"/>
      <c r="J192" s="58"/>
      <c r="K192" s="58"/>
      <c r="L192" s="58"/>
      <c r="M192" s="58"/>
      <c r="N192" s="58"/>
      <c r="O192" s="58"/>
      <c r="P192" s="58"/>
      <c r="Q192" s="58"/>
      <c r="R192" s="58"/>
      <c r="S192" s="58"/>
      <c r="T192" s="58"/>
      <c r="U192" s="58"/>
      <c r="V192" s="58"/>
      <c r="W192" s="58"/>
      <c r="X192" s="58"/>
      <c r="Y192" s="58"/>
    </row>
    <row r="193" spans="1:25" ht="15.75" customHeight="1" x14ac:dyDescent="0.2">
      <c r="A193" s="23"/>
      <c r="B193" s="23"/>
      <c r="C193" s="23"/>
      <c r="D193" s="23"/>
      <c r="E193" s="8"/>
      <c r="F193" s="352"/>
      <c r="G193" s="91"/>
      <c r="H193" s="58"/>
      <c r="I193" s="58"/>
      <c r="J193" s="58"/>
      <c r="K193" s="58"/>
      <c r="L193" s="58"/>
      <c r="M193" s="58"/>
      <c r="N193" s="58"/>
      <c r="O193" s="58"/>
      <c r="P193" s="58"/>
      <c r="Q193" s="58"/>
      <c r="R193" s="58"/>
      <c r="S193" s="58"/>
      <c r="T193" s="58"/>
      <c r="U193" s="58"/>
      <c r="V193" s="58"/>
      <c r="W193" s="58"/>
      <c r="X193" s="58"/>
      <c r="Y193" s="58"/>
    </row>
    <row r="194" spans="1:25" ht="15.75" customHeight="1" x14ac:dyDescent="0.2">
      <c r="A194" s="23"/>
      <c r="B194" s="23"/>
      <c r="C194" s="23"/>
      <c r="D194" s="23"/>
      <c r="E194" s="8"/>
      <c r="F194" s="352"/>
      <c r="G194" s="91"/>
      <c r="H194" s="58"/>
      <c r="I194" s="58"/>
      <c r="J194" s="58"/>
      <c r="K194" s="58"/>
      <c r="L194" s="58"/>
      <c r="M194" s="58"/>
      <c r="N194" s="58"/>
      <c r="O194" s="58"/>
      <c r="P194" s="58"/>
      <c r="Q194" s="58"/>
      <c r="R194" s="58"/>
      <c r="S194" s="58"/>
      <c r="T194" s="58"/>
      <c r="U194" s="58"/>
      <c r="V194" s="58"/>
      <c r="W194" s="58"/>
      <c r="X194" s="58"/>
      <c r="Y194" s="58"/>
    </row>
    <row r="195" spans="1:25" ht="15.75" customHeight="1" x14ac:dyDescent="0.2">
      <c r="A195" s="23"/>
      <c r="B195" s="23"/>
      <c r="C195" s="23"/>
      <c r="D195" s="23"/>
      <c r="E195" s="8"/>
      <c r="F195" s="352"/>
      <c r="G195" s="91"/>
      <c r="H195" s="58"/>
      <c r="I195" s="58"/>
      <c r="J195" s="58"/>
      <c r="K195" s="58"/>
      <c r="L195" s="58"/>
      <c r="M195" s="58"/>
      <c r="N195" s="58"/>
      <c r="O195" s="58"/>
      <c r="P195" s="58"/>
      <c r="Q195" s="58"/>
      <c r="R195" s="58"/>
      <c r="S195" s="58"/>
      <c r="T195" s="58"/>
      <c r="U195" s="58"/>
      <c r="V195" s="58"/>
      <c r="W195" s="58"/>
      <c r="X195" s="58"/>
      <c r="Y195" s="58"/>
    </row>
    <row r="196" spans="1:25" ht="15.75" customHeight="1" x14ac:dyDescent="0.2">
      <c r="A196" s="23"/>
      <c r="B196" s="23"/>
      <c r="C196" s="23"/>
      <c r="D196" s="23"/>
      <c r="E196" s="8"/>
      <c r="F196" s="352"/>
      <c r="G196" s="91"/>
      <c r="H196" s="58"/>
      <c r="I196" s="58"/>
      <c r="J196" s="58"/>
      <c r="K196" s="58"/>
      <c r="L196" s="58"/>
      <c r="M196" s="58"/>
      <c r="N196" s="58"/>
      <c r="O196" s="58"/>
      <c r="P196" s="58"/>
      <c r="Q196" s="58"/>
      <c r="R196" s="58"/>
      <c r="S196" s="58"/>
      <c r="T196" s="58"/>
      <c r="U196" s="58"/>
      <c r="V196" s="58"/>
      <c r="W196" s="58"/>
      <c r="X196" s="58"/>
      <c r="Y196" s="58"/>
    </row>
    <row r="197" spans="1:25" ht="15.75" customHeight="1" x14ac:dyDescent="0.2">
      <c r="A197" s="23"/>
      <c r="B197" s="23"/>
      <c r="C197" s="23"/>
      <c r="D197" s="23"/>
      <c r="E197" s="8"/>
      <c r="F197" s="154"/>
      <c r="G197" s="91"/>
      <c r="H197" s="58"/>
      <c r="I197" s="58"/>
      <c r="J197" s="58"/>
      <c r="K197" s="58"/>
      <c r="L197" s="58"/>
      <c r="M197" s="58"/>
      <c r="N197" s="58"/>
      <c r="O197" s="58"/>
      <c r="P197" s="58"/>
      <c r="Q197" s="58"/>
      <c r="R197" s="58"/>
      <c r="S197" s="58"/>
      <c r="T197" s="58"/>
      <c r="U197" s="58"/>
      <c r="V197" s="58"/>
      <c r="W197" s="58"/>
      <c r="X197" s="58"/>
      <c r="Y197" s="58"/>
    </row>
    <row r="198" spans="1:25" ht="15.75" customHeight="1" x14ac:dyDescent="0.2">
      <c r="A198" s="23"/>
      <c r="B198" s="23"/>
      <c r="C198" s="23"/>
      <c r="D198" s="23"/>
      <c r="E198" s="8"/>
      <c r="F198" s="154"/>
      <c r="G198" s="91"/>
      <c r="H198" s="58"/>
      <c r="I198" s="58"/>
      <c r="J198" s="58"/>
      <c r="K198" s="58"/>
      <c r="L198" s="58"/>
      <c r="M198" s="58"/>
      <c r="N198" s="58"/>
      <c r="O198" s="58"/>
      <c r="P198" s="58"/>
      <c r="Q198" s="58"/>
      <c r="R198" s="58"/>
      <c r="S198" s="58"/>
      <c r="T198" s="58"/>
      <c r="U198" s="58"/>
      <c r="V198" s="58"/>
      <c r="W198" s="58"/>
      <c r="X198" s="58"/>
      <c r="Y198" s="58"/>
    </row>
    <row r="199" spans="1:25" ht="15.75" customHeight="1" x14ac:dyDescent="0.2">
      <c r="A199" s="23"/>
      <c r="B199" s="23"/>
      <c r="C199" s="23"/>
      <c r="D199" s="23"/>
      <c r="E199" s="8"/>
      <c r="F199" s="154"/>
      <c r="G199" s="91"/>
      <c r="H199" s="58"/>
      <c r="I199" s="58"/>
      <c r="J199" s="58"/>
      <c r="K199" s="58"/>
      <c r="L199" s="58"/>
      <c r="M199" s="58"/>
      <c r="N199" s="58"/>
      <c r="O199" s="58"/>
      <c r="P199" s="58"/>
      <c r="Q199" s="58"/>
      <c r="R199" s="58"/>
      <c r="S199" s="58"/>
      <c r="T199" s="58"/>
      <c r="U199" s="58"/>
      <c r="V199" s="58"/>
      <c r="W199" s="58"/>
      <c r="X199" s="58"/>
      <c r="Y199" s="58"/>
    </row>
    <row r="200" spans="1:25" ht="15.75" customHeight="1" x14ac:dyDescent="0.2">
      <c r="A200" s="23"/>
      <c r="B200" s="23"/>
      <c r="C200" s="23"/>
      <c r="D200" s="23"/>
      <c r="E200" s="8"/>
      <c r="F200" s="154"/>
      <c r="G200" s="91"/>
      <c r="H200" s="58"/>
      <c r="I200" s="58"/>
      <c r="J200" s="58"/>
      <c r="K200" s="58"/>
      <c r="L200" s="58"/>
      <c r="M200" s="58"/>
      <c r="N200" s="58"/>
      <c r="O200" s="58"/>
      <c r="P200" s="58"/>
      <c r="Q200" s="58"/>
      <c r="R200" s="58"/>
      <c r="S200" s="58"/>
      <c r="T200" s="58"/>
      <c r="U200" s="58"/>
      <c r="V200" s="58"/>
      <c r="W200" s="58"/>
      <c r="X200" s="58"/>
      <c r="Y200" s="58"/>
    </row>
    <row r="201" spans="1:25" ht="15.75" customHeight="1" x14ac:dyDescent="0.2">
      <c r="A201" s="23"/>
      <c r="B201" s="23"/>
      <c r="C201" s="23"/>
      <c r="D201" s="23"/>
      <c r="E201" s="8"/>
      <c r="F201" s="154"/>
      <c r="G201" s="91"/>
      <c r="H201" s="58"/>
      <c r="I201" s="58"/>
      <c r="J201" s="58"/>
      <c r="K201" s="58"/>
      <c r="L201" s="58"/>
      <c r="M201" s="58"/>
      <c r="N201" s="58"/>
      <c r="O201" s="58"/>
      <c r="P201" s="58"/>
      <c r="Q201" s="58"/>
      <c r="R201" s="58"/>
      <c r="S201" s="58"/>
      <c r="T201" s="58"/>
      <c r="U201" s="58"/>
      <c r="V201" s="58"/>
      <c r="W201" s="58"/>
      <c r="X201" s="58"/>
      <c r="Y201" s="58"/>
    </row>
    <row r="202" spans="1:25" ht="15.75" customHeight="1" x14ac:dyDescent="0.2">
      <c r="A202" s="23"/>
      <c r="B202" s="23"/>
      <c r="C202" s="23"/>
      <c r="D202" s="23"/>
      <c r="E202" s="8"/>
      <c r="F202" s="154"/>
      <c r="G202" s="91"/>
      <c r="H202" s="58"/>
      <c r="I202" s="58"/>
      <c r="J202" s="58"/>
      <c r="K202" s="58"/>
      <c r="L202" s="58"/>
      <c r="M202" s="58"/>
      <c r="N202" s="58"/>
      <c r="O202" s="58"/>
      <c r="P202" s="58"/>
      <c r="Q202" s="58"/>
      <c r="R202" s="58"/>
      <c r="S202" s="58"/>
      <c r="T202" s="58"/>
      <c r="U202" s="58"/>
      <c r="V202" s="58"/>
      <c r="W202" s="58"/>
      <c r="X202" s="58"/>
      <c r="Y202" s="58"/>
    </row>
    <row r="203" spans="1:25" ht="15.75" customHeight="1" x14ac:dyDescent="0.2">
      <c r="A203" s="23"/>
      <c r="B203" s="23"/>
      <c r="C203" s="23"/>
      <c r="D203" s="23"/>
      <c r="E203" s="8"/>
      <c r="F203" s="154"/>
      <c r="G203" s="91"/>
      <c r="H203" s="58"/>
      <c r="I203" s="58"/>
      <c r="J203" s="58"/>
      <c r="K203" s="58"/>
      <c r="L203" s="58"/>
      <c r="M203" s="58"/>
      <c r="N203" s="58"/>
      <c r="O203" s="58"/>
      <c r="P203" s="58"/>
      <c r="Q203" s="58"/>
      <c r="R203" s="58"/>
      <c r="S203" s="58"/>
      <c r="T203" s="58"/>
      <c r="U203" s="58"/>
      <c r="V203" s="58"/>
      <c r="W203" s="58"/>
      <c r="X203" s="58"/>
      <c r="Y203" s="58"/>
    </row>
    <row r="204" spans="1:25" ht="15.75" customHeight="1" x14ac:dyDescent="0.2">
      <c r="A204" s="23"/>
      <c r="B204" s="23"/>
      <c r="C204" s="23"/>
      <c r="D204" s="23"/>
      <c r="E204" s="8"/>
      <c r="F204" s="154"/>
      <c r="G204" s="91"/>
      <c r="H204" s="58"/>
      <c r="I204" s="58"/>
      <c r="J204" s="58"/>
      <c r="K204" s="58"/>
      <c r="L204" s="58"/>
      <c r="M204" s="58"/>
      <c r="N204" s="58"/>
      <c r="O204" s="58"/>
      <c r="P204" s="58"/>
      <c r="Q204" s="58"/>
      <c r="R204" s="58"/>
      <c r="S204" s="58"/>
      <c r="T204" s="58"/>
      <c r="U204" s="58"/>
      <c r="V204" s="58"/>
      <c r="W204" s="58"/>
      <c r="X204" s="58"/>
      <c r="Y204" s="58"/>
    </row>
    <row r="205" spans="1:25" ht="15.75" customHeight="1" x14ac:dyDescent="0.2">
      <c r="A205" s="23"/>
      <c r="B205" s="23"/>
      <c r="C205" s="23"/>
      <c r="D205" s="23"/>
      <c r="E205" s="8"/>
      <c r="F205" s="154"/>
      <c r="G205" s="91"/>
      <c r="H205" s="58"/>
      <c r="I205" s="58"/>
      <c r="J205" s="58"/>
      <c r="K205" s="58"/>
      <c r="L205" s="58"/>
      <c r="M205" s="58"/>
      <c r="N205" s="58"/>
      <c r="O205" s="58"/>
      <c r="P205" s="58"/>
      <c r="Q205" s="58"/>
      <c r="R205" s="58"/>
      <c r="S205" s="58"/>
      <c r="T205" s="58"/>
      <c r="U205" s="58"/>
      <c r="V205" s="58"/>
      <c r="W205" s="58"/>
      <c r="X205" s="58"/>
      <c r="Y205" s="58"/>
    </row>
    <row r="206" spans="1:25" ht="15.75" customHeight="1" x14ac:dyDescent="0.2">
      <c r="A206" s="23"/>
      <c r="B206" s="23"/>
      <c r="C206" s="23"/>
      <c r="D206" s="23"/>
      <c r="E206" s="8"/>
      <c r="F206" s="154"/>
      <c r="G206" s="91"/>
      <c r="H206" s="58"/>
      <c r="I206" s="58"/>
      <c r="J206" s="58"/>
      <c r="K206" s="58"/>
      <c r="L206" s="58"/>
      <c r="M206" s="58"/>
      <c r="N206" s="58"/>
      <c r="O206" s="58"/>
      <c r="P206" s="58"/>
      <c r="Q206" s="58"/>
      <c r="R206" s="58"/>
      <c r="S206" s="58"/>
      <c r="T206" s="58"/>
      <c r="U206" s="58"/>
      <c r="V206" s="58"/>
      <c r="W206" s="58"/>
      <c r="X206" s="58"/>
      <c r="Y206" s="58"/>
    </row>
    <row r="207" spans="1:25" ht="15.75" customHeight="1" x14ac:dyDescent="0.2">
      <c r="A207" s="23"/>
      <c r="B207" s="23"/>
      <c r="C207" s="23"/>
      <c r="D207" s="23"/>
      <c r="E207" s="8"/>
      <c r="F207" s="352"/>
      <c r="G207" s="91"/>
      <c r="H207" s="58"/>
      <c r="I207" s="58"/>
      <c r="J207" s="58"/>
      <c r="K207" s="58"/>
      <c r="L207" s="58"/>
      <c r="M207" s="58"/>
      <c r="N207" s="58"/>
      <c r="O207" s="58"/>
      <c r="P207" s="58"/>
      <c r="Q207" s="58"/>
      <c r="R207" s="58"/>
      <c r="S207" s="58"/>
      <c r="T207" s="58"/>
      <c r="U207" s="58"/>
      <c r="V207" s="58"/>
      <c r="W207" s="58"/>
      <c r="X207" s="58"/>
      <c r="Y207" s="58"/>
    </row>
    <row r="208" spans="1:25" ht="15.75" customHeight="1" x14ac:dyDescent="0.2">
      <c r="A208" s="23"/>
      <c r="B208" s="23"/>
      <c r="C208" s="23"/>
      <c r="D208" s="23"/>
      <c r="E208" s="8"/>
      <c r="F208" s="154"/>
      <c r="G208" s="91"/>
      <c r="H208" s="58"/>
      <c r="I208" s="58"/>
      <c r="J208" s="58"/>
      <c r="K208" s="58"/>
      <c r="L208" s="58"/>
      <c r="M208" s="58"/>
      <c r="N208" s="58"/>
      <c r="O208" s="58"/>
      <c r="P208" s="58"/>
      <c r="Q208" s="58"/>
      <c r="R208" s="58"/>
      <c r="S208" s="58"/>
      <c r="T208" s="58"/>
      <c r="U208" s="58"/>
      <c r="V208" s="58"/>
      <c r="W208" s="58"/>
      <c r="X208" s="58"/>
      <c r="Y208" s="58"/>
    </row>
    <row r="209" spans="1:25" ht="15.75" customHeight="1" x14ac:dyDescent="0.2">
      <c r="A209" s="23"/>
      <c r="B209" s="23"/>
      <c r="C209" s="23"/>
      <c r="D209" s="23"/>
      <c r="E209" s="8"/>
      <c r="F209" s="154"/>
      <c r="G209" s="91"/>
      <c r="H209" s="58"/>
      <c r="I209" s="58"/>
      <c r="J209" s="58"/>
      <c r="K209" s="58"/>
      <c r="L209" s="58"/>
      <c r="M209" s="58"/>
      <c r="N209" s="58"/>
      <c r="O209" s="58"/>
      <c r="P209" s="58"/>
      <c r="Q209" s="58"/>
      <c r="R209" s="58"/>
      <c r="S209" s="58"/>
      <c r="T209" s="58"/>
      <c r="U209" s="58"/>
      <c r="V209" s="58"/>
      <c r="W209" s="58"/>
      <c r="X209" s="58"/>
      <c r="Y209" s="58"/>
    </row>
    <row r="210" spans="1:25" ht="15.75" customHeight="1" x14ac:dyDescent="0.2">
      <c r="A210" s="23"/>
      <c r="B210" s="23"/>
      <c r="C210" s="23"/>
      <c r="D210" s="23"/>
      <c r="E210" s="8"/>
      <c r="F210" s="154"/>
      <c r="G210" s="91"/>
      <c r="H210" s="58"/>
      <c r="I210" s="58"/>
      <c r="J210" s="58"/>
      <c r="K210" s="58"/>
      <c r="L210" s="58"/>
      <c r="M210" s="58"/>
      <c r="N210" s="58"/>
      <c r="O210" s="58"/>
      <c r="P210" s="58"/>
      <c r="Q210" s="58"/>
      <c r="R210" s="58"/>
      <c r="S210" s="58"/>
      <c r="T210" s="58"/>
      <c r="U210" s="58"/>
      <c r="V210" s="58"/>
      <c r="W210" s="58"/>
      <c r="X210" s="58"/>
      <c r="Y210" s="58"/>
    </row>
    <row r="211" spans="1:25" ht="15.75" customHeight="1" x14ac:dyDescent="0.2">
      <c r="A211" s="23"/>
      <c r="B211" s="23"/>
      <c r="C211" s="23"/>
      <c r="D211" s="23"/>
      <c r="E211" s="8"/>
      <c r="F211" s="352"/>
      <c r="G211" s="91"/>
      <c r="H211" s="58"/>
      <c r="I211" s="58"/>
      <c r="J211" s="58"/>
      <c r="K211" s="58"/>
      <c r="L211" s="58"/>
      <c r="M211" s="58"/>
      <c r="N211" s="58"/>
      <c r="O211" s="58"/>
      <c r="P211" s="58"/>
      <c r="Q211" s="58"/>
      <c r="R211" s="58"/>
      <c r="S211" s="58"/>
      <c r="T211" s="58"/>
      <c r="U211" s="58"/>
      <c r="V211" s="58"/>
      <c r="W211" s="58"/>
      <c r="X211" s="58"/>
      <c r="Y211" s="58"/>
    </row>
    <row r="212" spans="1:25" ht="15.75" customHeight="1" x14ac:dyDescent="0.2">
      <c r="A212" s="23"/>
      <c r="B212" s="23"/>
      <c r="C212" s="23"/>
      <c r="D212" s="23"/>
      <c r="E212" s="8"/>
      <c r="F212" s="352"/>
      <c r="G212" s="91"/>
      <c r="H212" s="58"/>
      <c r="I212" s="58"/>
      <c r="J212" s="58"/>
      <c r="K212" s="58"/>
      <c r="L212" s="58"/>
      <c r="M212" s="58"/>
      <c r="N212" s="58"/>
      <c r="O212" s="58"/>
      <c r="P212" s="58"/>
      <c r="Q212" s="58"/>
      <c r="R212" s="58"/>
      <c r="S212" s="58"/>
      <c r="T212" s="58"/>
      <c r="U212" s="58"/>
      <c r="V212" s="58"/>
      <c r="W212" s="58"/>
      <c r="X212" s="58"/>
      <c r="Y212" s="58"/>
    </row>
    <row r="213" spans="1:25" ht="15.75" customHeight="1" x14ac:dyDescent="0.2">
      <c r="A213" s="23"/>
      <c r="B213" s="23"/>
      <c r="C213" s="23"/>
      <c r="D213" s="23"/>
      <c r="E213" s="8"/>
      <c r="F213" s="352"/>
      <c r="G213" s="91"/>
      <c r="H213" s="58"/>
      <c r="I213" s="58"/>
      <c r="J213" s="58"/>
      <c r="K213" s="58"/>
      <c r="L213" s="58"/>
      <c r="M213" s="58"/>
      <c r="N213" s="58"/>
      <c r="O213" s="58"/>
      <c r="P213" s="58"/>
      <c r="Q213" s="58"/>
      <c r="R213" s="58"/>
      <c r="S213" s="58"/>
      <c r="T213" s="58"/>
      <c r="U213" s="58"/>
      <c r="V213" s="58"/>
      <c r="W213" s="58"/>
      <c r="X213" s="58"/>
      <c r="Y213" s="58"/>
    </row>
    <row r="214" spans="1:25" ht="15.75" customHeight="1" x14ac:dyDescent="0.2">
      <c r="A214" s="23"/>
      <c r="B214" s="23"/>
      <c r="C214" s="23"/>
      <c r="D214" s="23"/>
      <c r="E214" s="8"/>
      <c r="F214" s="352"/>
      <c r="G214" s="91"/>
      <c r="H214" s="58"/>
      <c r="I214" s="58"/>
      <c r="J214" s="58"/>
      <c r="K214" s="58"/>
      <c r="L214" s="58"/>
      <c r="M214" s="58"/>
      <c r="N214" s="58"/>
      <c r="O214" s="58"/>
      <c r="P214" s="58"/>
      <c r="Q214" s="58"/>
      <c r="R214" s="58"/>
      <c r="S214" s="58"/>
      <c r="T214" s="58"/>
      <c r="U214" s="58"/>
      <c r="V214" s="58"/>
      <c r="W214" s="58"/>
      <c r="X214" s="58"/>
      <c r="Y214" s="58"/>
    </row>
    <row r="215" spans="1:25" ht="15.75" customHeight="1" x14ac:dyDescent="0.2">
      <c r="A215" s="23"/>
      <c r="B215" s="23"/>
      <c r="C215" s="23"/>
      <c r="D215" s="23"/>
      <c r="E215" s="8"/>
      <c r="F215" s="352"/>
      <c r="G215" s="91"/>
      <c r="H215" s="58"/>
      <c r="I215" s="58"/>
      <c r="J215" s="58"/>
      <c r="K215" s="58"/>
      <c r="L215" s="58"/>
      <c r="M215" s="58"/>
      <c r="N215" s="58"/>
      <c r="O215" s="58"/>
      <c r="P215" s="58"/>
      <c r="Q215" s="58"/>
      <c r="R215" s="58"/>
      <c r="S215" s="58"/>
      <c r="T215" s="58"/>
      <c r="U215" s="58"/>
      <c r="V215" s="58"/>
      <c r="W215" s="58"/>
      <c r="X215" s="58"/>
      <c r="Y215" s="58"/>
    </row>
    <row r="216" spans="1:25" ht="15.75" customHeight="1" x14ac:dyDescent="0.2">
      <c r="A216" s="23"/>
      <c r="B216" s="23"/>
      <c r="C216" s="23"/>
      <c r="D216" s="23"/>
      <c r="E216" s="8"/>
      <c r="F216" s="352"/>
      <c r="G216" s="91"/>
      <c r="H216" s="58"/>
      <c r="I216" s="58"/>
      <c r="J216" s="58"/>
      <c r="K216" s="58"/>
      <c r="L216" s="58"/>
      <c r="M216" s="58"/>
      <c r="N216" s="58"/>
      <c r="O216" s="58"/>
      <c r="P216" s="58"/>
      <c r="Q216" s="58"/>
      <c r="R216" s="58"/>
      <c r="S216" s="58"/>
      <c r="T216" s="58"/>
      <c r="U216" s="58"/>
      <c r="V216" s="58"/>
      <c r="W216" s="58"/>
      <c r="X216" s="58"/>
      <c r="Y216" s="58"/>
    </row>
    <row r="217" spans="1:25" ht="15.75" customHeight="1" x14ac:dyDescent="0.2">
      <c r="A217" s="23"/>
      <c r="B217" s="23"/>
      <c r="C217" s="23"/>
      <c r="D217" s="23"/>
      <c r="E217" s="8"/>
      <c r="F217" s="352"/>
      <c r="G217" s="91"/>
      <c r="H217" s="58"/>
      <c r="I217" s="58"/>
      <c r="J217" s="58"/>
      <c r="K217" s="58"/>
      <c r="L217" s="58"/>
      <c r="M217" s="58"/>
      <c r="N217" s="58"/>
      <c r="O217" s="58"/>
      <c r="P217" s="58"/>
      <c r="Q217" s="58"/>
      <c r="R217" s="58"/>
      <c r="S217" s="58"/>
      <c r="T217" s="58"/>
      <c r="U217" s="58"/>
      <c r="V217" s="58"/>
      <c r="W217" s="58"/>
      <c r="X217" s="58"/>
      <c r="Y217" s="58"/>
    </row>
    <row r="218" spans="1:25" ht="15.75" customHeight="1" x14ac:dyDescent="0.2">
      <c r="A218" s="23"/>
      <c r="B218" s="23"/>
      <c r="C218" s="23"/>
      <c r="D218" s="23"/>
      <c r="E218" s="8"/>
      <c r="F218" s="352"/>
      <c r="G218" s="91"/>
      <c r="H218" s="58"/>
      <c r="I218" s="58"/>
      <c r="J218" s="58"/>
      <c r="K218" s="58"/>
      <c r="L218" s="58"/>
      <c r="M218" s="58"/>
      <c r="N218" s="58"/>
      <c r="O218" s="58"/>
      <c r="P218" s="58"/>
      <c r="Q218" s="58"/>
      <c r="R218" s="58"/>
      <c r="S218" s="58"/>
      <c r="T218" s="58"/>
      <c r="U218" s="58"/>
      <c r="V218" s="58"/>
      <c r="W218" s="58"/>
      <c r="X218" s="58"/>
      <c r="Y218" s="58"/>
    </row>
    <row r="219" spans="1:25" ht="15.75" customHeight="1" x14ac:dyDescent="0.2">
      <c r="A219" s="23"/>
      <c r="B219" s="23"/>
      <c r="C219" s="23"/>
      <c r="D219" s="23"/>
      <c r="E219" s="8"/>
      <c r="F219" s="352"/>
      <c r="G219" s="91"/>
      <c r="H219" s="58"/>
      <c r="I219" s="58"/>
      <c r="J219" s="58"/>
      <c r="K219" s="58"/>
      <c r="L219" s="58"/>
      <c r="M219" s="58"/>
      <c r="N219" s="58"/>
      <c r="O219" s="58"/>
      <c r="P219" s="58"/>
      <c r="Q219" s="58"/>
      <c r="R219" s="58"/>
      <c r="S219" s="58"/>
      <c r="T219" s="58"/>
      <c r="U219" s="58"/>
      <c r="V219" s="58"/>
      <c r="W219" s="58"/>
      <c r="X219" s="58"/>
      <c r="Y219" s="58"/>
    </row>
    <row r="220" spans="1:25" ht="15.75" customHeight="1" x14ac:dyDescent="0.2">
      <c r="A220" s="23"/>
      <c r="B220" s="23"/>
      <c r="C220" s="23"/>
      <c r="D220" s="23"/>
      <c r="E220" s="8"/>
      <c r="F220" s="352"/>
      <c r="G220" s="91"/>
      <c r="H220" s="58"/>
      <c r="I220" s="58"/>
      <c r="J220" s="58"/>
      <c r="K220" s="58"/>
      <c r="L220" s="58"/>
      <c r="M220" s="58"/>
      <c r="N220" s="58"/>
      <c r="O220" s="58"/>
      <c r="P220" s="58"/>
      <c r="Q220" s="58"/>
      <c r="R220" s="58"/>
      <c r="S220" s="58"/>
      <c r="T220" s="58"/>
      <c r="U220" s="58"/>
      <c r="V220" s="58"/>
      <c r="W220" s="58"/>
      <c r="X220" s="58"/>
      <c r="Y220" s="58"/>
    </row>
    <row r="221" spans="1:25" ht="15.75" customHeight="1" x14ac:dyDescent="0.2">
      <c r="A221" s="23"/>
      <c r="B221" s="23"/>
      <c r="C221" s="23"/>
      <c r="D221" s="23"/>
      <c r="E221" s="8"/>
      <c r="F221" s="352"/>
      <c r="G221" s="91"/>
      <c r="H221" s="58"/>
      <c r="I221" s="58"/>
      <c r="J221" s="58"/>
      <c r="K221" s="58"/>
      <c r="L221" s="58"/>
      <c r="M221" s="58"/>
      <c r="N221" s="58"/>
      <c r="O221" s="58"/>
      <c r="P221" s="58"/>
      <c r="Q221" s="58"/>
      <c r="R221" s="58"/>
      <c r="S221" s="58"/>
      <c r="T221" s="58"/>
      <c r="U221" s="58"/>
      <c r="V221" s="58"/>
      <c r="W221" s="58"/>
      <c r="X221" s="58"/>
      <c r="Y221" s="58"/>
    </row>
    <row r="222" spans="1:25" ht="15.75" customHeight="1" x14ac:dyDescent="0.2">
      <c r="A222" s="23"/>
      <c r="B222" s="23"/>
      <c r="C222" s="23"/>
      <c r="D222" s="23"/>
      <c r="E222" s="8"/>
      <c r="F222" s="352"/>
      <c r="G222" s="91"/>
      <c r="H222" s="58"/>
      <c r="I222" s="58"/>
      <c r="J222" s="58"/>
      <c r="K222" s="58"/>
      <c r="L222" s="58"/>
      <c r="M222" s="58"/>
      <c r="N222" s="58"/>
      <c r="O222" s="58"/>
      <c r="P222" s="58"/>
      <c r="Q222" s="58"/>
      <c r="R222" s="58"/>
      <c r="S222" s="58"/>
      <c r="T222" s="58"/>
      <c r="U222" s="58"/>
      <c r="V222" s="58"/>
      <c r="W222" s="58"/>
      <c r="X222" s="58"/>
      <c r="Y222" s="58"/>
    </row>
    <row r="223" spans="1:25" ht="15.75" customHeight="1" x14ac:dyDescent="0.2">
      <c r="A223" s="23"/>
      <c r="B223" s="23"/>
      <c r="C223" s="23"/>
      <c r="D223" s="23"/>
      <c r="E223" s="8"/>
      <c r="F223" s="352"/>
      <c r="G223" s="91"/>
      <c r="H223" s="58"/>
      <c r="I223" s="58"/>
      <c r="J223" s="58"/>
      <c r="K223" s="58"/>
      <c r="L223" s="58"/>
      <c r="M223" s="58"/>
      <c r="N223" s="58"/>
      <c r="O223" s="58"/>
      <c r="P223" s="58"/>
      <c r="Q223" s="58"/>
      <c r="R223" s="58"/>
      <c r="S223" s="58"/>
      <c r="T223" s="58"/>
      <c r="U223" s="58"/>
      <c r="V223" s="58"/>
      <c r="W223" s="58"/>
      <c r="X223" s="58"/>
      <c r="Y223" s="58"/>
    </row>
    <row r="224" spans="1:25" ht="15.75" customHeight="1" x14ac:dyDescent="0.2">
      <c r="A224" s="23"/>
      <c r="B224" s="23"/>
      <c r="C224" s="23"/>
      <c r="D224" s="23"/>
      <c r="E224" s="8"/>
      <c r="F224" s="352"/>
      <c r="G224" s="91"/>
      <c r="H224" s="58"/>
      <c r="I224" s="58"/>
      <c r="J224" s="58"/>
      <c r="K224" s="58"/>
      <c r="L224" s="58"/>
      <c r="M224" s="58"/>
      <c r="N224" s="58"/>
      <c r="O224" s="58"/>
      <c r="P224" s="58"/>
      <c r="Q224" s="58"/>
      <c r="R224" s="58"/>
      <c r="S224" s="58"/>
      <c r="T224" s="58"/>
      <c r="U224" s="58"/>
      <c r="V224" s="58"/>
      <c r="W224" s="58"/>
      <c r="X224" s="58"/>
      <c r="Y224" s="58"/>
    </row>
    <row r="225" spans="1:25" ht="15.75" customHeight="1" x14ac:dyDescent="0.2">
      <c r="A225" s="23"/>
      <c r="B225" s="23"/>
      <c r="C225" s="23"/>
      <c r="D225" s="23"/>
      <c r="E225" s="8"/>
      <c r="F225" s="352"/>
      <c r="G225" s="91"/>
      <c r="H225" s="58"/>
      <c r="I225" s="58"/>
      <c r="J225" s="58"/>
      <c r="K225" s="58"/>
      <c r="L225" s="58"/>
      <c r="M225" s="58"/>
      <c r="N225" s="58"/>
      <c r="O225" s="58"/>
      <c r="P225" s="58"/>
      <c r="Q225" s="58"/>
      <c r="R225" s="58"/>
      <c r="S225" s="58"/>
      <c r="T225" s="58"/>
      <c r="U225" s="58"/>
      <c r="V225" s="58"/>
      <c r="W225" s="58"/>
      <c r="X225" s="58"/>
      <c r="Y225" s="58"/>
    </row>
    <row r="226" spans="1:25" ht="15.75" customHeight="1" x14ac:dyDescent="0.2">
      <c r="A226" s="23"/>
      <c r="B226" s="23"/>
      <c r="C226" s="23"/>
      <c r="D226" s="23"/>
      <c r="E226" s="8"/>
      <c r="F226" s="352"/>
      <c r="G226" s="91"/>
      <c r="H226" s="58"/>
      <c r="I226" s="58"/>
      <c r="J226" s="58"/>
      <c r="K226" s="58"/>
      <c r="L226" s="58"/>
      <c r="M226" s="58"/>
      <c r="N226" s="58"/>
      <c r="O226" s="58"/>
      <c r="P226" s="58"/>
      <c r="Q226" s="58"/>
      <c r="R226" s="58"/>
      <c r="S226" s="58"/>
      <c r="T226" s="58"/>
      <c r="U226" s="58"/>
      <c r="V226" s="58"/>
      <c r="W226" s="58"/>
      <c r="X226" s="58"/>
      <c r="Y226" s="58"/>
    </row>
    <row r="227" spans="1:25" ht="15.75" customHeight="1" x14ac:dyDescent="0.2">
      <c r="A227" s="23"/>
      <c r="B227" s="23"/>
      <c r="C227" s="23"/>
      <c r="D227" s="23"/>
      <c r="E227" s="8"/>
      <c r="F227" s="352"/>
      <c r="G227" s="91"/>
      <c r="H227" s="58"/>
      <c r="I227" s="58"/>
      <c r="J227" s="58"/>
      <c r="K227" s="58"/>
      <c r="L227" s="58"/>
      <c r="M227" s="58"/>
      <c r="N227" s="58"/>
      <c r="O227" s="58"/>
      <c r="P227" s="58"/>
      <c r="Q227" s="58"/>
      <c r="R227" s="58"/>
      <c r="S227" s="58"/>
      <c r="T227" s="58"/>
      <c r="U227" s="58"/>
      <c r="V227" s="58"/>
      <c r="W227" s="58"/>
      <c r="X227" s="58"/>
      <c r="Y227" s="58"/>
    </row>
    <row r="228" spans="1:25" ht="15.75" customHeight="1" x14ac:dyDescent="0.2">
      <c r="A228" s="23"/>
      <c r="B228" s="23"/>
      <c r="C228" s="23"/>
      <c r="D228" s="23"/>
      <c r="E228" s="8"/>
      <c r="F228" s="154"/>
      <c r="G228" s="91"/>
      <c r="H228" s="58"/>
      <c r="I228" s="58"/>
      <c r="J228" s="58"/>
      <c r="K228" s="58"/>
      <c r="L228" s="58"/>
      <c r="M228" s="58"/>
      <c r="N228" s="58"/>
      <c r="O228" s="58"/>
      <c r="P228" s="58"/>
      <c r="Q228" s="58"/>
      <c r="R228" s="58"/>
      <c r="S228" s="58"/>
      <c r="T228" s="58"/>
      <c r="U228" s="58"/>
      <c r="V228" s="58"/>
      <c r="W228" s="58"/>
      <c r="X228" s="58"/>
      <c r="Y228" s="58"/>
    </row>
    <row r="229" spans="1:25" ht="15.75" customHeight="1" x14ac:dyDescent="0.2">
      <c r="A229" s="23"/>
      <c r="B229" s="23"/>
      <c r="C229" s="23"/>
      <c r="D229" s="23"/>
      <c r="E229" s="8"/>
      <c r="F229" s="154"/>
      <c r="G229" s="91"/>
      <c r="H229" s="58"/>
      <c r="I229" s="58"/>
      <c r="J229" s="58"/>
      <c r="K229" s="58"/>
      <c r="L229" s="58"/>
      <c r="M229" s="58"/>
      <c r="N229" s="58"/>
      <c r="O229" s="58"/>
      <c r="P229" s="58"/>
      <c r="Q229" s="58"/>
      <c r="R229" s="58"/>
      <c r="S229" s="58"/>
      <c r="T229" s="58"/>
      <c r="U229" s="58"/>
      <c r="V229" s="58"/>
      <c r="W229" s="58"/>
      <c r="X229" s="58"/>
      <c r="Y229" s="58"/>
    </row>
    <row r="230" spans="1:25" ht="15.75" customHeight="1" x14ac:dyDescent="0.2">
      <c r="A230" s="23"/>
      <c r="B230" s="23"/>
      <c r="C230" s="23"/>
      <c r="D230" s="23"/>
      <c r="E230" s="8"/>
      <c r="F230" s="154"/>
      <c r="G230" s="91"/>
      <c r="H230" s="58"/>
      <c r="I230" s="58"/>
      <c r="J230" s="58"/>
      <c r="K230" s="58"/>
      <c r="L230" s="58"/>
      <c r="M230" s="58"/>
      <c r="N230" s="58"/>
      <c r="O230" s="58"/>
      <c r="P230" s="58"/>
      <c r="Q230" s="58"/>
      <c r="R230" s="58"/>
      <c r="S230" s="58"/>
      <c r="T230" s="58"/>
      <c r="U230" s="58"/>
      <c r="V230" s="58"/>
      <c r="W230" s="58"/>
      <c r="X230" s="58"/>
      <c r="Y230" s="58"/>
    </row>
    <row r="231" spans="1:25" ht="15.75" customHeight="1" x14ac:dyDescent="0.2">
      <c r="A231" s="23"/>
      <c r="B231" s="23"/>
      <c r="C231" s="23"/>
      <c r="D231" s="23"/>
      <c r="E231" s="8"/>
      <c r="F231" s="154"/>
      <c r="G231" s="91"/>
      <c r="H231" s="58"/>
      <c r="I231" s="58"/>
      <c r="J231" s="58"/>
      <c r="K231" s="58"/>
      <c r="L231" s="58"/>
      <c r="M231" s="58"/>
      <c r="N231" s="58"/>
      <c r="O231" s="58"/>
      <c r="P231" s="58"/>
      <c r="Q231" s="58"/>
      <c r="R231" s="58"/>
      <c r="S231" s="58"/>
      <c r="T231" s="58"/>
      <c r="U231" s="58"/>
      <c r="V231" s="58"/>
      <c r="W231" s="58"/>
      <c r="X231" s="58"/>
      <c r="Y231" s="58"/>
    </row>
    <row r="232" spans="1:25" ht="15.75" customHeight="1" x14ac:dyDescent="0.2">
      <c r="A232" s="23"/>
      <c r="B232" s="23"/>
      <c r="C232" s="23"/>
      <c r="D232" s="23"/>
      <c r="E232" s="8"/>
      <c r="F232" s="154"/>
      <c r="G232" s="91"/>
      <c r="H232" s="58"/>
      <c r="I232" s="58"/>
      <c r="J232" s="58"/>
      <c r="K232" s="58"/>
      <c r="L232" s="58"/>
      <c r="M232" s="58"/>
      <c r="N232" s="58"/>
      <c r="O232" s="58"/>
      <c r="P232" s="58"/>
      <c r="Q232" s="58"/>
      <c r="R232" s="58"/>
      <c r="S232" s="58"/>
      <c r="T232" s="58"/>
      <c r="U232" s="58"/>
      <c r="V232" s="58"/>
      <c r="W232" s="58"/>
      <c r="X232" s="58"/>
      <c r="Y232" s="58"/>
    </row>
    <row r="233" spans="1:25" ht="15.75" customHeight="1" x14ac:dyDescent="0.2">
      <c r="A233" s="23"/>
      <c r="B233" s="23"/>
      <c r="C233" s="23"/>
      <c r="D233" s="23"/>
      <c r="E233" s="8"/>
      <c r="F233" s="154"/>
      <c r="G233" s="91"/>
      <c r="H233" s="58"/>
      <c r="I233" s="58"/>
      <c r="J233" s="58"/>
      <c r="K233" s="58"/>
      <c r="L233" s="58"/>
      <c r="M233" s="58"/>
      <c r="N233" s="58"/>
      <c r="O233" s="58"/>
      <c r="P233" s="58"/>
      <c r="Q233" s="58"/>
      <c r="R233" s="58"/>
      <c r="S233" s="58"/>
      <c r="T233" s="58"/>
      <c r="U233" s="58"/>
      <c r="V233" s="58"/>
      <c r="W233" s="58"/>
      <c r="X233" s="58"/>
      <c r="Y233" s="58"/>
    </row>
    <row r="234" spans="1:25" ht="15.75" customHeight="1" x14ac:dyDescent="0.2">
      <c r="A234" s="23"/>
      <c r="B234" s="23"/>
      <c r="C234" s="23"/>
      <c r="D234" s="23"/>
      <c r="E234" s="8"/>
      <c r="F234" s="154"/>
      <c r="G234" s="91"/>
      <c r="H234" s="58"/>
      <c r="I234" s="58"/>
      <c r="J234" s="58"/>
      <c r="K234" s="58"/>
      <c r="L234" s="58"/>
      <c r="M234" s="58"/>
      <c r="N234" s="58"/>
      <c r="O234" s="58"/>
      <c r="P234" s="58"/>
      <c r="Q234" s="58"/>
      <c r="R234" s="58"/>
      <c r="S234" s="58"/>
      <c r="T234" s="58"/>
      <c r="U234" s="58"/>
      <c r="V234" s="58"/>
      <c r="W234" s="58"/>
      <c r="X234" s="58"/>
      <c r="Y234" s="58"/>
    </row>
    <row r="235" spans="1:25" ht="15.75" customHeight="1" x14ac:dyDescent="0.2">
      <c r="A235" s="23"/>
      <c r="B235" s="23"/>
      <c r="C235" s="23"/>
      <c r="D235" s="23"/>
      <c r="E235" s="8"/>
      <c r="F235" s="154"/>
      <c r="G235" s="91"/>
      <c r="H235" s="58"/>
      <c r="I235" s="58"/>
      <c r="J235" s="58"/>
      <c r="K235" s="58"/>
      <c r="L235" s="58"/>
      <c r="M235" s="58"/>
      <c r="N235" s="58"/>
      <c r="O235" s="58"/>
      <c r="P235" s="58"/>
      <c r="Q235" s="58"/>
      <c r="R235" s="58"/>
      <c r="S235" s="58"/>
      <c r="T235" s="58"/>
      <c r="U235" s="58"/>
      <c r="V235" s="58"/>
      <c r="W235" s="58"/>
      <c r="X235" s="58"/>
      <c r="Y235" s="58"/>
    </row>
    <row r="236" spans="1:25" ht="15.75" customHeight="1" x14ac:dyDescent="0.2">
      <c r="A236" s="23"/>
      <c r="B236" s="23"/>
      <c r="C236" s="23"/>
      <c r="D236" s="23"/>
      <c r="E236" s="8"/>
      <c r="F236" s="154"/>
      <c r="G236" s="91"/>
      <c r="H236" s="58"/>
      <c r="I236" s="58"/>
      <c r="J236" s="58"/>
      <c r="K236" s="58"/>
      <c r="L236" s="58"/>
      <c r="M236" s="58"/>
      <c r="N236" s="58"/>
      <c r="O236" s="58"/>
      <c r="P236" s="58"/>
      <c r="Q236" s="58"/>
      <c r="R236" s="58"/>
      <c r="S236" s="58"/>
      <c r="T236" s="58"/>
      <c r="U236" s="58"/>
      <c r="V236" s="58"/>
      <c r="W236" s="58"/>
      <c r="X236" s="58"/>
      <c r="Y236" s="58"/>
    </row>
    <row r="237" spans="1:25" ht="15.75" customHeight="1" x14ac:dyDescent="0.2">
      <c r="A237" s="23"/>
      <c r="B237" s="23"/>
      <c r="C237" s="23"/>
      <c r="D237" s="23"/>
      <c r="E237" s="8"/>
      <c r="F237" s="154"/>
      <c r="G237" s="91"/>
      <c r="H237" s="58"/>
      <c r="I237" s="58"/>
      <c r="J237" s="58"/>
      <c r="K237" s="58"/>
      <c r="L237" s="58"/>
      <c r="M237" s="58"/>
      <c r="N237" s="58"/>
      <c r="O237" s="58"/>
      <c r="P237" s="58"/>
      <c r="Q237" s="58"/>
      <c r="R237" s="58"/>
      <c r="S237" s="58"/>
      <c r="T237" s="58"/>
      <c r="U237" s="58"/>
      <c r="V237" s="58"/>
      <c r="W237" s="58"/>
      <c r="X237" s="58"/>
      <c r="Y237" s="58"/>
    </row>
    <row r="238" spans="1:25" ht="15.75" customHeight="1" x14ac:dyDescent="0.2">
      <c r="A238" s="23"/>
      <c r="B238" s="23"/>
      <c r="C238" s="23"/>
      <c r="D238" s="23"/>
      <c r="E238" s="8"/>
      <c r="F238" s="352"/>
      <c r="G238" s="91"/>
      <c r="H238" s="58"/>
      <c r="I238" s="58"/>
      <c r="J238" s="58"/>
      <c r="K238" s="58"/>
      <c r="L238" s="58"/>
      <c r="M238" s="58"/>
      <c r="N238" s="58"/>
      <c r="O238" s="58"/>
      <c r="P238" s="58"/>
      <c r="Q238" s="58"/>
      <c r="R238" s="58"/>
      <c r="S238" s="58"/>
      <c r="T238" s="58"/>
      <c r="U238" s="58"/>
      <c r="V238" s="58"/>
      <c r="W238" s="58"/>
      <c r="X238" s="58"/>
      <c r="Y238" s="58"/>
    </row>
    <row r="239" spans="1:25" ht="15.75" customHeight="1" x14ac:dyDescent="0.2">
      <c r="A239" s="23"/>
      <c r="B239" s="23"/>
      <c r="C239" s="23"/>
      <c r="D239" s="23"/>
      <c r="E239" s="8"/>
      <c r="F239" s="154"/>
      <c r="G239" s="91"/>
      <c r="H239" s="58"/>
      <c r="I239" s="58"/>
      <c r="J239" s="58"/>
      <c r="K239" s="58"/>
      <c r="L239" s="58"/>
      <c r="M239" s="58"/>
      <c r="N239" s="58"/>
      <c r="O239" s="58"/>
      <c r="P239" s="58"/>
      <c r="Q239" s="58"/>
      <c r="R239" s="58"/>
      <c r="S239" s="58"/>
      <c r="T239" s="58"/>
      <c r="U239" s="58"/>
      <c r="V239" s="58"/>
      <c r="W239" s="58"/>
      <c r="X239" s="58"/>
      <c r="Y239" s="58"/>
    </row>
    <row r="240" spans="1:25" ht="15.75" customHeight="1" x14ac:dyDescent="0.2">
      <c r="A240" s="23"/>
      <c r="B240" s="23"/>
      <c r="C240" s="23"/>
      <c r="D240" s="23"/>
      <c r="E240" s="8"/>
      <c r="F240" s="154"/>
      <c r="G240" s="91"/>
      <c r="H240" s="58"/>
      <c r="I240" s="58"/>
      <c r="J240" s="58"/>
      <c r="K240" s="58"/>
      <c r="L240" s="58"/>
      <c r="M240" s="58"/>
      <c r="N240" s="58"/>
      <c r="O240" s="58"/>
      <c r="P240" s="58"/>
      <c r="Q240" s="58"/>
      <c r="R240" s="58"/>
      <c r="S240" s="58"/>
      <c r="T240" s="58"/>
      <c r="U240" s="58"/>
      <c r="V240" s="58"/>
      <c r="W240" s="58"/>
      <c r="X240" s="58"/>
      <c r="Y240" s="58"/>
    </row>
    <row r="241" spans="1:25" ht="15.75" customHeight="1" x14ac:dyDescent="0.2">
      <c r="A241" s="23"/>
      <c r="B241" s="23"/>
      <c r="C241" s="23"/>
      <c r="D241" s="23"/>
      <c r="E241" s="58"/>
      <c r="F241" s="58"/>
      <c r="G241" s="91"/>
      <c r="H241" s="58"/>
      <c r="I241" s="58"/>
      <c r="J241" s="58"/>
      <c r="K241" s="58"/>
      <c r="L241" s="58"/>
      <c r="M241" s="58"/>
      <c r="N241" s="58"/>
      <c r="O241" s="58"/>
      <c r="P241" s="58"/>
      <c r="Q241" s="58"/>
      <c r="R241" s="58"/>
      <c r="S241" s="58"/>
      <c r="T241" s="58"/>
      <c r="U241" s="58"/>
      <c r="V241" s="58"/>
      <c r="W241" s="58"/>
      <c r="X241" s="58"/>
      <c r="Y241" s="58"/>
    </row>
    <row r="242" spans="1:25" ht="15.75" customHeight="1" x14ac:dyDescent="0.2">
      <c r="A242" s="23"/>
      <c r="B242" s="23"/>
      <c r="C242" s="23"/>
      <c r="D242" s="23"/>
      <c r="E242" s="58"/>
      <c r="F242" s="58"/>
      <c r="G242" s="91"/>
      <c r="H242" s="58"/>
      <c r="I242" s="58"/>
      <c r="J242" s="58"/>
      <c r="K242" s="58"/>
      <c r="L242" s="58"/>
      <c r="M242" s="58"/>
      <c r="N242" s="58"/>
      <c r="O242" s="58"/>
      <c r="P242" s="58"/>
      <c r="Q242" s="58"/>
      <c r="R242" s="58"/>
      <c r="S242" s="58"/>
      <c r="T242" s="58"/>
      <c r="U242" s="58"/>
      <c r="V242" s="58"/>
      <c r="W242" s="58"/>
      <c r="X242" s="58"/>
      <c r="Y242" s="58"/>
    </row>
    <row r="243" spans="1:25" ht="15.75" customHeight="1" x14ac:dyDescent="0.2">
      <c r="A243" s="23"/>
      <c r="B243" s="23"/>
      <c r="C243" s="23"/>
      <c r="D243" s="23"/>
      <c r="E243" s="58"/>
      <c r="F243" s="58"/>
      <c r="G243" s="91"/>
      <c r="H243" s="58"/>
      <c r="I243" s="58"/>
      <c r="J243" s="58"/>
      <c r="K243" s="58"/>
      <c r="L243" s="58"/>
      <c r="M243" s="58"/>
      <c r="N243" s="58"/>
      <c r="O243" s="58"/>
      <c r="P243" s="58"/>
      <c r="Q243" s="58"/>
      <c r="R243" s="58"/>
      <c r="S243" s="58"/>
      <c r="T243" s="58"/>
      <c r="U243" s="58"/>
      <c r="V243" s="58"/>
      <c r="W243" s="58"/>
      <c r="X243" s="58"/>
      <c r="Y243" s="58"/>
    </row>
    <row r="244" spans="1:25" ht="15.75" customHeight="1" x14ac:dyDescent="0.2">
      <c r="A244" s="23"/>
      <c r="B244" s="23"/>
      <c r="C244" s="23"/>
      <c r="D244" s="23"/>
      <c r="E244" s="58"/>
      <c r="F244" s="58"/>
      <c r="G244" s="91"/>
      <c r="H244" s="58"/>
      <c r="I244" s="58"/>
      <c r="J244" s="58"/>
      <c r="K244" s="58"/>
      <c r="L244" s="58"/>
      <c r="M244" s="58"/>
      <c r="N244" s="58"/>
      <c r="O244" s="58"/>
      <c r="P244" s="58"/>
      <c r="Q244" s="58"/>
      <c r="R244" s="58"/>
      <c r="S244" s="58"/>
      <c r="T244" s="58"/>
      <c r="U244" s="58"/>
      <c r="V244" s="58"/>
      <c r="W244" s="58"/>
      <c r="X244" s="58"/>
      <c r="Y244" s="58"/>
    </row>
    <row r="245" spans="1:25" ht="15.75" customHeight="1" x14ac:dyDescent="0.2">
      <c r="A245" s="23"/>
      <c r="B245" s="23"/>
      <c r="C245" s="23"/>
      <c r="D245" s="23"/>
      <c r="E245" s="58"/>
      <c r="F245" s="58"/>
      <c r="G245" s="91"/>
      <c r="H245" s="58"/>
      <c r="I245" s="58"/>
      <c r="J245" s="58"/>
      <c r="K245" s="58"/>
      <c r="L245" s="58"/>
      <c r="M245" s="58"/>
      <c r="N245" s="58"/>
      <c r="O245" s="58"/>
      <c r="P245" s="58"/>
      <c r="Q245" s="58"/>
      <c r="R245" s="58"/>
      <c r="S245" s="58"/>
      <c r="T245" s="58"/>
      <c r="U245" s="58"/>
      <c r="V245" s="58"/>
      <c r="W245" s="58"/>
      <c r="X245" s="58"/>
      <c r="Y245" s="58"/>
    </row>
    <row r="246" spans="1:25" ht="15.75" customHeight="1" x14ac:dyDescent="0.2">
      <c r="A246" s="23"/>
      <c r="B246" s="23"/>
      <c r="C246" s="23"/>
      <c r="D246" s="23"/>
      <c r="E246" s="58"/>
      <c r="F246" s="58"/>
      <c r="G246" s="91"/>
      <c r="H246" s="58"/>
      <c r="I246" s="58"/>
      <c r="J246" s="58"/>
      <c r="K246" s="58"/>
      <c r="L246" s="58"/>
      <c r="M246" s="58"/>
      <c r="N246" s="58"/>
      <c r="O246" s="58"/>
      <c r="P246" s="58"/>
      <c r="Q246" s="58"/>
      <c r="R246" s="58"/>
      <c r="S246" s="58"/>
      <c r="T246" s="58"/>
      <c r="U246" s="58"/>
      <c r="V246" s="58"/>
      <c r="W246" s="58"/>
      <c r="X246" s="58"/>
      <c r="Y246" s="58"/>
    </row>
    <row r="247" spans="1:25" ht="15.75" customHeight="1" x14ac:dyDescent="0.2">
      <c r="A247" s="23"/>
      <c r="B247" s="23"/>
      <c r="C247" s="23"/>
      <c r="D247" s="23"/>
      <c r="E247" s="58"/>
      <c r="F247" s="58"/>
      <c r="G247" s="91"/>
      <c r="H247" s="58"/>
      <c r="I247" s="58"/>
      <c r="J247" s="58"/>
      <c r="K247" s="58"/>
      <c r="L247" s="58"/>
      <c r="M247" s="58"/>
      <c r="N247" s="58"/>
      <c r="O247" s="58"/>
      <c r="P247" s="58"/>
      <c r="Q247" s="58"/>
      <c r="R247" s="58"/>
      <c r="S247" s="58"/>
      <c r="T247" s="58"/>
      <c r="U247" s="58"/>
      <c r="V247" s="58"/>
      <c r="W247" s="58"/>
      <c r="X247" s="58"/>
      <c r="Y247" s="58"/>
    </row>
    <row r="248" spans="1:25" ht="15.75" customHeight="1" x14ac:dyDescent="0.2">
      <c r="A248" s="23"/>
      <c r="B248" s="23"/>
      <c r="C248" s="23"/>
      <c r="D248" s="23"/>
      <c r="E248" s="58"/>
      <c r="F248" s="58"/>
      <c r="G248" s="91"/>
      <c r="H248" s="58"/>
      <c r="I248" s="58"/>
      <c r="J248" s="58"/>
      <c r="K248" s="58"/>
      <c r="L248" s="58"/>
      <c r="M248" s="58"/>
      <c r="N248" s="58"/>
      <c r="O248" s="58"/>
      <c r="P248" s="58"/>
      <c r="Q248" s="58"/>
      <c r="R248" s="58"/>
      <c r="S248" s="58"/>
      <c r="T248" s="58"/>
      <c r="U248" s="58"/>
      <c r="V248" s="58"/>
      <c r="W248" s="58"/>
      <c r="X248" s="58"/>
      <c r="Y248" s="58"/>
    </row>
    <row r="249" spans="1:25" ht="15.75" customHeight="1" x14ac:dyDescent="0.2">
      <c r="A249" s="23"/>
      <c r="B249" s="23"/>
      <c r="C249" s="23"/>
      <c r="D249" s="23"/>
      <c r="E249" s="58"/>
      <c r="F249" s="58"/>
      <c r="G249" s="91"/>
      <c r="H249" s="58"/>
      <c r="I249" s="58"/>
      <c r="J249" s="58"/>
      <c r="K249" s="58"/>
      <c r="L249" s="58"/>
      <c r="M249" s="58"/>
      <c r="N249" s="58"/>
      <c r="O249" s="58"/>
      <c r="P249" s="58"/>
      <c r="Q249" s="58"/>
      <c r="R249" s="58"/>
      <c r="S249" s="58"/>
      <c r="T249" s="58"/>
      <c r="U249" s="58"/>
      <c r="V249" s="58"/>
      <c r="W249" s="58"/>
      <c r="X249" s="58"/>
      <c r="Y249" s="58"/>
    </row>
    <row r="250" spans="1:25" ht="15.75" customHeight="1" x14ac:dyDescent="0.2">
      <c r="A250" s="23"/>
      <c r="B250" s="23"/>
      <c r="C250" s="23"/>
      <c r="D250" s="23"/>
      <c r="E250" s="58"/>
      <c r="F250" s="58"/>
      <c r="G250" s="91"/>
      <c r="H250" s="58"/>
      <c r="I250" s="58"/>
      <c r="J250" s="58"/>
      <c r="K250" s="58"/>
      <c r="L250" s="58"/>
      <c r="M250" s="58"/>
      <c r="N250" s="58"/>
      <c r="O250" s="58"/>
      <c r="P250" s="58"/>
      <c r="Q250" s="58"/>
      <c r="R250" s="58"/>
      <c r="S250" s="58"/>
      <c r="T250" s="58"/>
      <c r="U250" s="58"/>
      <c r="V250" s="58"/>
      <c r="W250" s="58"/>
      <c r="X250" s="58"/>
      <c r="Y250" s="58"/>
    </row>
    <row r="251" spans="1:25" ht="15.75" customHeight="1" x14ac:dyDescent="0.2">
      <c r="A251" s="23"/>
      <c r="B251" s="23"/>
      <c r="C251" s="23"/>
      <c r="D251" s="23"/>
      <c r="E251" s="58"/>
      <c r="F251" s="58"/>
      <c r="G251" s="91"/>
      <c r="H251" s="58"/>
      <c r="I251" s="58"/>
      <c r="J251" s="58"/>
      <c r="K251" s="58"/>
      <c r="L251" s="58"/>
      <c r="M251" s="58"/>
      <c r="N251" s="58"/>
      <c r="O251" s="58"/>
      <c r="P251" s="58"/>
      <c r="Q251" s="58"/>
      <c r="R251" s="58"/>
      <c r="S251" s="58"/>
      <c r="T251" s="58"/>
      <c r="U251" s="58"/>
      <c r="V251" s="58"/>
      <c r="W251" s="58"/>
      <c r="X251" s="58"/>
      <c r="Y251" s="58"/>
    </row>
    <row r="252" spans="1:25" ht="15.75" customHeight="1" x14ac:dyDescent="0.2">
      <c r="A252" s="23"/>
      <c r="B252" s="23"/>
      <c r="C252" s="23"/>
      <c r="D252" s="23"/>
      <c r="E252" s="58"/>
      <c r="F252" s="58"/>
      <c r="G252" s="91"/>
      <c r="H252" s="58"/>
      <c r="I252" s="58"/>
      <c r="J252" s="58"/>
      <c r="K252" s="58"/>
      <c r="L252" s="58"/>
      <c r="M252" s="58"/>
      <c r="N252" s="58"/>
      <c r="O252" s="58"/>
      <c r="P252" s="58"/>
      <c r="Q252" s="58"/>
      <c r="R252" s="58"/>
      <c r="S252" s="58"/>
      <c r="T252" s="58"/>
      <c r="U252" s="58"/>
      <c r="V252" s="58"/>
      <c r="W252" s="58"/>
      <c r="X252" s="58"/>
      <c r="Y252" s="58"/>
    </row>
    <row r="253" spans="1:25" ht="15.75" customHeight="1" x14ac:dyDescent="0.2">
      <c r="A253" s="23"/>
      <c r="B253" s="23"/>
      <c r="C253" s="23"/>
      <c r="D253" s="23"/>
      <c r="E253" s="58"/>
      <c r="F253" s="58"/>
      <c r="G253" s="91"/>
      <c r="H253" s="58"/>
      <c r="I253" s="58"/>
      <c r="J253" s="58"/>
      <c r="K253" s="58"/>
      <c r="L253" s="58"/>
      <c r="M253" s="58"/>
      <c r="N253" s="58"/>
      <c r="O253" s="58"/>
      <c r="P253" s="58"/>
      <c r="Q253" s="58"/>
      <c r="R253" s="58"/>
      <c r="S253" s="58"/>
      <c r="T253" s="58"/>
      <c r="U253" s="58"/>
      <c r="V253" s="58"/>
      <c r="W253" s="58"/>
      <c r="X253" s="58"/>
      <c r="Y253" s="58"/>
    </row>
    <row r="254" spans="1:25" ht="15.75" customHeight="1" x14ac:dyDescent="0.2">
      <c r="A254" s="23"/>
      <c r="B254" s="23"/>
      <c r="C254" s="23"/>
      <c r="D254" s="23"/>
      <c r="E254" s="58"/>
      <c r="F254" s="58"/>
      <c r="G254" s="91"/>
      <c r="H254" s="58"/>
      <c r="I254" s="58"/>
      <c r="J254" s="58"/>
      <c r="K254" s="58"/>
      <c r="L254" s="58"/>
      <c r="M254" s="58"/>
      <c r="N254" s="58"/>
      <c r="O254" s="58"/>
      <c r="P254" s="58"/>
      <c r="Q254" s="58"/>
      <c r="R254" s="58"/>
      <c r="S254" s="58"/>
      <c r="T254" s="58"/>
      <c r="U254" s="58"/>
      <c r="V254" s="58"/>
      <c r="W254" s="58"/>
      <c r="X254" s="58"/>
      <c r="Y254" s="58"/>
    </row>
    <row r="255" spans="1:25" ht="15.75" customHeight="1" x14ac:dyDescent="0.2">
      <c r="A255" s="23"/>
      <c r="B255" s="23"/>
      <c r="C255" s="23"/>
      <c r="D255" s="23"/>
      <c r="E255" s="58"/>
      <c r="F255" s="58"/>
      <c r="G255" s="91"/>
      <c r="H255" s="58"/>
      <c r="I255" s="58"/>
      <c r="J255" s="58"/>
      <c r="K255" s="58"/>
      <c r="L255" s="58"/>
      <c r="M255" s="58"/>
      <c r="N255" s="58"/>
      <c r="O255" s="58"/>
      <c r="P255" s="58"/>
      <c r="Q255" s="58"/>
      <c r="R255" s="58"/>
      <c r="S255" s="58"/>
      <c r="T255" s="58"/>
      <c r="U255" s="58"/>
      <c r="V255" s="58"/>
      <c r="W255" s="58"/>
      <c r="X255" s="58"/>
      <c r="Y255" s="58"/>
    </row>
    <row r="256" spans="1:25" ht="15.75" customHeight="1" x14ac:dyDescent="0.2">
      <c r="A256" s="23"/>
      <c r="B256" s="23"/>
      <c r="C256" s="23"/>
      <c r="D256" s="23"/>
      <c r="E256" s="58"/>
      <c r="F256" s="58"/>
      <c r="G256" s="91"/>
      <c r="H256" s="58"/>
      <c r="I256" s="58"/>
      <c r="J256" s="58"/>
      <c r="K256" s="58"/>
      <c r="L256" s="58"/>
      <c r="M256" s="58"/>
      <c r="N256" s="58"/>
      <c r="O256" s="58"/>
      <c r="P256" s="58"/>
      <c r="Q256" s="58"/>
      <c r="R256" s="58"/>
      <c r="S256" s="58"/>
      <c r="T256" s="58"/>
      <c r="U256" s="58"/>
      <c r="V256" s="58"/>
      <c r="W256" s="58"/>
      <c r="X256" s="58"/>
      <c r="Y256" s="58"/>
    </row>
    <row r="257" spans="1:25" ht="15.75" customHeight="1" x14ac:dyDescent="0.2">
      <c r="A257" s="23"/>
      <c r="B257" s="23"/>
      <c r="C257" s="23"/>
      <c r="D257" s="23"/>
      <c r="E257" s="58"/>
      <c r="F257" s="58"/>
      <c r="G257" s="91"/>
      <c r="H257" s="58"/>
      <c r="I257" s="58"/>
      <c r="J257" s="58"/>
      <c r="K257" s="58"/>
      <c r="L257" s="58"/>
      <c r="M257" s="58"/>
      <c r="N257" s="58"/>
      <c r="O257" s="58"/>
      <c r="P257" s="58"/>
      <c r="Q257" s="58"/>
      <c r="R257" s="58"/>
      <c r="S257" s="58"/>
      <c r="T257" s="58"/>
      <c r="U257" s="58"/>
      <c r="V257" s="58"/>
      <c r="W257" s="58"/>
      <c r="X257" s="58"/>
      <c r="Y257" s="58"/>
    </row>
    <row r="258" spans="1:25" ht="15.75" customHeight="1" x14ac:dyDescent="0.2">
      <c r="A258" s="23"/>
      <c r="B258" s="23"/>
      <c r="C258" s="23"/>
      <c r="D258" s="23"/>
      <c r="E258" s="58"/>
      <c r="F258" s="58"/>
      <c r="G258" s="91"/>
      <c r="H258" s="58"/>
      <c r="I258" s="58"/>
      <c r="J258" s="58"/>
      <c r="K258" s="58"/>
      <c r="L258" s="58"/>
      <c r="M258" s="58"/>
      <c r="N258" s="58"/>
      <c r="O258" s="58"/>
      <c r="P258" s="58"/>
      <c r="Q258" s="58"/>
      <c r="R258" s="58"/>
      <c r="S258" s="58"/>
      <c r="T258" s="58"/>
      <c r="U258" s="58"/>
      <c r="V258" s="58"/>
      <c r="W258" s="58"/>
      <c r="X258" s="58"/>
      <c r="Y258" s="58"/>
    </row>
    <row r="259" spans="1:25" ht="15.75" customHeight="1" x14ac:dyDescent="0.2">
      <c r="A259" s="23"/>
      <c r="B259" s="23"/>
      <c r="C259" s="23"/>
      <c r="D259" s="23"/>
      <c r="E259" s="58"/>
      <c r="F259" s="58"/>
      <c r="G259" s="91"/>
      <c r="H259" s="58"/>
      <c r="I259" s="58"/>
      <c r="J259" s="58"/>
      <c r="K259" s="58"/>
      <c r="L259" s="58"/>
      <c r="M259" s="58"/>
      <c r="N259" s="58"/>
      <c r="O259" s="58"/>
      <c r="P259" s="58"/>
      <c r="Q259" s="58"/>
      <c r="R259" s="58"/>
      <c r="S259" s="58"/>
      <c r="T259" s="58"/>
      <c r="U259" s="58"/>
      <c r="V259" s="58"/>
      <c r="W259" s="58"/>
      <c r="X259" s="58"/>
      <c r="Y259" s="58"/>
    </row>
    <row r="260" spans="1:25" ht="15.75" customHeight="1" x14ac:dyDescent="0.2">
      <c r="A260" s="23"/>
      <c r="B260" s="23"/>
      <c r="C260" s="23"/>
      <c r="D260" s="23"/>
      <c r="E260" s="58"/>
      <c r="F260" s="58"/>
      <c r="G260" s="91"/>
      <c r="H260" s="58"/>
      <c r="I260" s="58"/>
      <c r="J260" s="58"/>
      <c r="K260" s="58"/>
      <c r="L260" s="58"/>
      <c r="M260" s="58"/>
      <c r="N260" s="58"/>
      <c r="O260" s="58"/>
      <c r="P260" s="58"/>
      <c r="Q260" s="58"/>
      <c r="R260" s="58"/>
      <c r="S260" s="58"/>
      <c r="T260" s="58"/>
      <c r="U260" s="58"/>
      <c r="V260" s="58"/>
      <c r="W260" s="58"/>
      <c r="X260" s="58"/>
      <c r="Y260" s="58"/>
    </row>
    <row r="261" spans="1:25" ht="15.75" customHeight="1" x14ac:dyDescent="0.2">
      <c r="A261" s="23"/>
      <c r="B261" s="23"/>
      <c r="C261" s="23"/>
      <c r="D261" s="23"/>
      <c r="E261" s="58"/>
      <c r="F261" s="58"/>
      <c r="G261" s="91"/>
      <c r="H261" s="58"/>
      <c r="I261" s="58"/>
      <c r="J261" s="58"/>
      <c r="K261" s="58"/>
      <c r="L261" s="58"/>
      <c r="M261" s="58"/>
      <c r="N261" s="58"/>
      <c r="O261" s="58"/>
      <c r="P261" s="58"/>
      <c r="Q261" s="58"/>
      <c r="R261" s="58"/>
      <c r="S261" s="58"/>
      <c r="T261" s="58"/>
      <c r="U261" s="58"/>
      <c r="V261" s="58"/>
      <c r="W261" s="58"/>
      <c r="X261" s="58"/>
      <c r="Y261" s="58"/>
    </row>
    <row r="262" spans="1:25" ht="15.75" customHeight="1" x14ac:dyDescent="0.2">
      <c r="A262" s="23"/>
      <c r="B262" s="23"/>
      <c r="C262" s="23"/>
      <c r="D262" s="23"/>
      <c r="E262" s="58"/>
      <c r="F262" s="58"/>
      <c r="G262" s="91"/>
      <c r="H262" s="58"/>
      <c r="I262" s="58"/>
      <c r="J262" s="58"/>
      <c r="K262" s="58"/>
      <c r="L262" s="58"/>
      <c r="M262" s="58"/>
      <c r="N262" s="58"/>
      <c r="O262" s="58"/>
      <c r="P262" s="58"/>
      <c r="Q262" s="58"/>
      <c r="R262" s="58"/>
      <c r="S262" s="58"/>
      <c r="T262" s="58"/>
      <c r="U262" s="58"/>
      <c r="V262" s="58"/>
      <c r="W262" s="58"/>
      <c r="X262" s="58"/>
      <c r="Y262" s="58"/>
    </row>
    <row r="263" spans="1:25" ht="15.75" customHeight="1" x14ac:dyDescent="0.2">
      <c r="A263" s="23"/>
      <c r="B263" s="23"/>
      <c r="C263" s="23"/>
      <c r="D263" s="23"/>
      <c r="E263" s="58"/>
      <c r="F263" s="58"/>
      <c r="G263" s="91"/>
      <c r="H263" s="58"/>
      <c r="I263" s="58"/>
      <c r="J263" s="58"/>
      <c r="K263" s="58"/>
      <c r="L263" s="58"/>
      <c r="M263" s="58"/>
      <c r="N263" s="58"/>
      <c r="O263" s="58"/>
      <c r="P263" s="58"/>
      <c r="Q263" s="58"/>
      <c r="R263" s="58"/>
      <c r="S263" s="58"/>
      <c r="T263" s="58"/>
      <c r="U263" s="58"/>
      <c r="V263" s="58"/>
      <c r="W263" s="58"/>
      <c r="X263" s="58"/>
      <c r="Y263" s="58"/>
    </row>
    <row r="264" spans="1:25" ht="15.75" customHeight="1" x14ac:dyDescent="0.2">
      <c r="A264" s="23"/>
      <c r="B264" s="23"/>
      <c r="C264" s="23"/>
      <c r="D264" s="23"/>
      <c r="E264" s="58"/>
      <c r="F264" s="58"/>
      <c r="G264" s="91"/>
      <c r="H264" s="58"/>
      <c r="I264" s="58"/>
      <c r="J264" s="58"/>
      <c r="K264" s="58"/>
      <c r="L264" s="58"/>
      <c r="M264" s="58"/>
      <c r="N264" s="58"/>
      <c r="O264" s="58"/>
      <c r="P264" s="58"/>
      <c r="Q264" s="58"/>
      <c r="R264" s="58"/>
      <c r="S264" s="58"/>
      <c r="T264" s="58"/>
      <c r="U264" s="58"/>
      <c r="V264" s="58"/>
      <c r="W264" s="58"/>
      <c r="X264" s="58"/>
      <c r="Y264" s="58"/>
    </row>
    <row r="265" spans="1:25" ht="15.75" customHeight="1" x14ac:dyDescent="0.2">
      <c r="A265" s="23"/>
      <c r="B265" s="23"/>
      <c r="C265" s="23"/>
      <c r="D265" s="23"/>
      <c r="E265" s="58"/>
      <c r="F265" s="58"/>
      <c r="G265" s="91"/>
      <c r="H265" s="58"/>
      <c r="I265" s="58"/>
      <c r="J265" s="58"/>
      <c r="K265" s="58"/>
      <c r="L265" s="58"/>
      <c r="M265" s="58"/>
      <c r="N265" s="58"/>
      <c r="O265" s="58"/>
      <c r="P265" s="58"/>
      <c r="Q265" s="58"/>
      <c r="R265" s="58"/>
      <c r="S265" s="58"/>
      <c r="T265" s="58"/>
      <c r="U265" s="58"/>
      <c r="V265" s="58"/>
      <c r="W265" s="58"/>
      <c r="X265" s="58"/>
      <c r="Y265" s="58"/>
    </row>
    <row r="266" spans="1:25" ht="15.75" customHeight="1" x14ac:dyDescent="0.2">
      <c r="A266" s="23"/>
      <c r="B266" s="23"/>
      <c r="C266" s="23"/>
      <c r="D266" s="23"/>
      <c r="E266" s="58"/>
      <c r="F266" s="58"/>
      <c r="G266" s="91"/>
      <c r="H266" s="58"/>
      <c r="I266" s="58"/>
      <c r="J266" s="58"/>
      <c r="K266" s="58"/>
      <c r="L266" s="58"/>
      <c r="M266" s="58"/>
      <c r="N266" s="58"/>
      <c r="O266" s="58"/>
      <c r="P266" s="58"/>
      <c r="Q266" s="58"/>
      <c r="R266" s="58"/>
      <c r="S266" s="58"/>
      <c r="T266" s="58"/>
      <c r="U266" s="58"/>
      <c r="V266" s="58"/>
      <c r="W266" s="58"/>
      <c r="X266" s="58"/>
      <c r="Y266" s="58"/>
    </row>
    <row r="267" spans="1:25" ht="15.75" customHeight="1" x14ac:dyDescent="0.2">
      <c r="A267" s="23"/>
      <c r="B267" s="23"/>
      <c r="C267" s="23"/>
      <c r="D267" s="23"/>
      <c r="E267" s="58"/>
      <c r="F267" s="58"/>
      <c r="G267" s="91"/>
      <c r="H267" s="58"/>
      <c r="I267" s="58"/>
      <c r="J267" s="58"/>
      <c r="K267" s="58"/>
      <c r="L267" s="58"/>
      <c r="M267" s="58"/>
      <c r="N267" s="58"/>
      <c r="O267" s="58"/>
      <c r="P267" s="58"/>
      <c r="Q267" s="58"/>
      <c r="R267" s="58"/>
      <c r="S267" s="58"/>
      <c r="T267" s="58"/>
      <c r="U267" s="58"/>
      <c r="V267" s="58"/>
      <c r="W267" s="58"/>
      <c r="X267" s="58"/>
      <c r="Y267" s="58"/>
    </row>
    <row r="268" spans="1:25" ht="15.75" customHeight="1" x14ac:dyDescent="0.2">
      <c r="A268" s="23"/>
      <c r="B268" s="23"/>
      <c r="C268" s="23"/>
      <c r="D268" s="23"/>
      <c r="E268" s="58"/>
      <c r="F268" s="58"/>
      <c r="G268" s="91"/>
      <c r="H268" s="58"/>
      <c r="I268" s="58"/>
      <c r="J268" s="58"/>
      <c r="K268" s="58"/>
      <c r="L268" s="58"/>
      <c r="M268" s="58"/>
      <c r="N268" s="58"/>
      <c r="O268" s="58"/>
      <c r="P268" s="58"/>
      <c r="Q268" s="58"/>
      <c r="R268" s="58"/>
      <c r="S268" s="58"/>
      <c r="T268" s="58"/>
      <c r="U268" s="58"/>
      <c r="V268" s="58"/>
      <c r="W268" s="58"/>
      <c r="X268" s="58"/>
      <c r="Y268" s="58"/>
    </row>
    <row r="269" spans="1:25" ht="15.75" customHeight="1" x14ac:dyDescent="0.2">
      <c r="A269" s="23"/>
      <c r="B269" s="23"/>
      <c r="C269" s="23"/>
      <c r="D269" s="23"/>
      <c r="E269" s="58"/>
      <c r="F269" s="58"/>
      <c r="G269" s="91"/>
      <c r="H269" s="58"/>
      <c r="I269" s="58"/>
      <c r="J269" s="58"/>
      <c r="K269" s="58"/>
      <c r="L269" s="58"/>
      <c r="M269" s="58"/>
      <c r="N269" s="58"/>
      <c r="O269" s="58"/>
      <c r="P269" s="58"/>
      <c r="Q269" s="58"/>
      <c r="R269" s="58"/>
      <c r="S269" s="58"/>
      <c r="T269" s="58"/>
      <c r="U269" s="58"/>
      <c r="V269" s="58"/>
      <c r="W269" s="58"/>
      <c r="X269" s="58"/>
      <c r="Y269" s="58"/>
    </row>
    <row r="270" spans="1:25" ht="15.75" customHeight="1" x14ac:dyDescent="0.2">
      <c r="A270" s="23"/>
      <c r="B270" s="23"/>
      <c r="C270" s="23"/>
      <c r="D270" s="23"/>
      <c r="E270" s="58"/>
      <c r="F270" s="58"/>
      <c r="G270" s="91"/>
      <c r="H270" s="58"/>
      <c r="I270" s="58"/>
      <c r="J270" s="58"/>
      <c r="K270" s="58"/>
      <c r="L270" s="58"/>
      <c r="M270" s="58"/>
      <c r="N270" s="58"/>
      <c r="O270" s="58"/>
      <c r="P270" s="58"/>
      <c r="Q270" s="58"/>
      <c r="R270" s="58"/>
      <c r="S270" s="58"/>
      <c r="T270" s="58"/>
      <c r="U270" s="58"/>
      <c r="V270" s="58"/>
      <c r="W270" s="58"/>
      <c r="X270" s="58"/>
      <c r="Y270" s="58"/>
    </row>
    <row r="271" spans="1:25" ht="15.75" customHeight="1" x14ac:dyDescent="0.2">
      <c r="A271" s="23"/>
      <c r="B271" s="23"/>
      <c r="C271" s="23"/>
      <c r="D271" s="23"/>
      <c r="E271" s="58"/>
      <c r="F271" s="58"/>
      <c r="G271" s="91"/>
      <c r="H271" s="58"/>
      <c r="I271" s="58"/>
      <c r="J271" s="58"/>
      <c r="K271" s="58"/>
      <c r="L271" s="58"/>
      <c r="M271" s="58"/>
      <c r="N271" s="58"/>
      <c r="O271" s="58"/>
      <c r="P271" s="58"/>
      <c r="Q271" s="58"/>
      <c r="R271" s="58"/>
      <c r="S271" s="58"/>
      <c r="T271" s="58"/>
      <c r="U271" s="58"/>
      <c r="V271" s="58"/>
      <c r="W271" s="58"/>
      <c r="X271" s="58"/>
      <c r="Y271" s="58"/>
    </row>
    <row r="272" spans="1:25" ht="15.75" customHeight="1" x14ac:dyDescent="0.2">
      <c r="A272" s="23"/>
      <c r="B272" s="23"/>
      <c r="C272" s="23"/>
      <c r="D272" s="23"/>
      <c r="E272" s="58"/>
      <c r="F272" s="58"/>
      <c r="G272" s="91"/>
      <c r="H272" s="58"/>
      <c r="I272" s="58"/>
      <c r="J272" s="58"/>
      <c r="K272" s="58"/>
      <c r="L272" s="58"/>
      <c r="M272" s="58"/>
      <c r="N272" s="58"/>
      <c r="O272" s="58"/>
      <c r="P272" s="58"/>
      <c r="Q272" s="58"/>
      <c r="R272" s="58"/>
      <c r="S272" s="58"/>
      <c r="T272" s="58"/>
      <c r="U272" s="58"/>
      <c r="V272" s="58"/>
      <c r="W272" s="58"/>
      <c r="X272" s="58"/>
      <c r="Y272" s="58"/>
    </row>
    <row r="273" spans="1:25" ht="15.75" customHeight="1" x14ac:dyDescent="0.2">
      <c r="A273" s="23"/>
      <c r="B273" s="23"/>
      <c r="C273" s="23"/>
      <c r="D273" s="23"/>
      <c r="E273" s="58"/>
      <c r="F273" s="58"/>
      <c r="G273" s="91"/>
      <c r="H273" s="58"/>
      <c r="I273" s="58"/>
      <c r="J273" s="58"/>
      <c r="K273" s="58"/>
      <c r="L273" s="58"/>
      <c r="M273" s="58"/>
      <c r="N273" s="58"/>
      <c r="O273" s="58"/>
      <c r="P273" s="58"/>
      <c r="Q273" s="58"/>
      <c r="R273" s="58"/>
      <c r="S273" s="58"/>
      <c r="T273" s="58"/>
      <c r="U273" s="58"/>
      <c r="V273" s="58"/>
      <c r="W273" s="58"/>
      <c r="X273" s="58"/>
      <c r="Y273" s="58"/>
    </row>
    <row r="274" spans="1:25" ht="15.75" customHeight="1" x14ac:dyDescent="0.2">
      <c r="A274" s="23"/>
      <c r="B274" s="23"/>
      <c r="C274" s="23"/>
      <c r="D274" s="23"/>
      <c r="E274" s="58"/>
      <c r="F274" s="58"/>
      <c r="G274" s="91"/>
      <c r="H274" s="58"/>
      <c r="I274" s="58"/>
      <c r="J274" s="58"/>
      <c r="K274" s="58"/>
      <c r="L274" s="58"/>
      <c r="M274" s="58"/>
      <c r="N274" s="58"/>
      <c r="O274" s="58"/>
      <c r="P274" s="58"/>
      <c r="Q274" s="58"/>
      <c r="R274" s="58"/>
      <c r="S274" s="58"/>
      <c r="T274" s="58"/>
      <c r="U274" s="58"/>
      <c r="V274" s="58"/>
      <c r="W274" s="58"/>
      <c r="X274" s="58"/>
      <c r="Y274" s="58"/>
    </row>
    <row r="275" spans="1:25" ht="15.75" customHeight="1" x14ac:dyDescent="0.2">
      <c r="A275" s="23"/>
      <c r="B275" s="23"/>
      <c r="C275" s="23"/>
      <c r="D275" s="23"/>
      <c r="E275" s="58"/>
      <c r="F275" s="58"/>
      <c r="G275" s="91"/>
      <c r="H275" s="58"/>
      <c r="I275" s="58"/>
      <c r="J275" s="58"/>
      <c r="K275" s="58"/>
      <c r="L275" s="58"/>
      <c r="M275" s="58"/>
      <c r="N275" s="58"/>
      <c r="O275" s="58"/>
      <c r="P275" s="58"/>
      <c r="Q275" s="58"/>
      <c r="R275" s="58"/>
      <c r="S275" s="58"/>
      <c r="T275" s="58"/>
      <c r="U275" s="58"/>
      <c r="V275" s="58"/>
      <c r="W275" s="58"/>
      <c r="X275" s="58"/>
      <c r="Y275" s="58"/>
    </row>
    <row r="276" spans="1:25" ht="15.75" customHeight="1" x14ac:dyDescent="0.2">
      <c r="A276" s="23"/>
      <c r="B276" s="23"/>
      <c r="C276" s="23"/>
      <c r="D276" s="23"/>
      <c r="E276" s="58"/>
      <c r="F276" s="58"/>
      <c r="G276" s="91"/>
      <c r="H276" s="58"/>
      <c r="I276" s="58"/>
      <c r="J276" s="58"/>
      <c r="K276" s="58"/>
      <c r="L276" s="58"/>
      <c r="M276" s="58"/>
      <c r="N276" s="58"/>
      <c r="O276" s="58"/>
      <c r="P276" s="58"/>
      <c r="Q276" s="58"/>
      <c r="R276" s="58"/>
      <c r="S276" s="58"/>
      <c r="T276" s="58"/>
      <c r="U276" s="58"/>
      <c r="V276" s="58"/>
      <c r="W276" s="58"/>
      <c r="X276" s="58"/>
      <c r="Y276" s="58"/>
    </row>
    <row r="277" spans="1:25" ht="15.75" customHeight="1" x14ac:dyDescent="0.2">
      <c r="A277" s="23"/>
      <c r="B277" s="23"/>
      <c r="C277" s="23"/>
      <c r="D277" s="23"/>
      <c r="E277" s="58"/>
      <c r="F277" s="58"/>
      <c r="G277" s="91"/>
      <c r="H277" s="58"/>
      <c r="I277" s="58"/>
      <c r="J277" s="58"/>
      <c r="K277" s="58"/>
      <c r="L277" s="58"/>
      <c r="M277" s="58"/>
      <c r="N277" s="58"/>
      <c r="O277" s="58"/>
      <c r="P277" s="58"/>
      <c r="Q277" s="58"/>
      <c r="R277" s="58"/>
      <c r="S277" s="58"/>
      <c r="T277" s="58"/>
      <c r="U277" s="58"/>
      <c r="V277" s="58"/>
      <c r="W277" s="58"/>
      <c r="X277" s="58"/>
      <c r="Y277" s="58"/>
    </row>
    <row r="278" spans="1:25" ht="15.75" customHeight="1" x14ac:dyDescent="0.2">
      <c r="A278" s="23"/>
      <c r="B278" s="23"/>
      <c r="C278" s="23"/>
      <c r="D278" s="23"/>
      <c r="E278" s="58"/>
      <c r="F278" s="58"/>
      <c r="G278" s="91"/>
      <c r="H278" s="58"/>
      <c r="I278" s="58"/>
      <c r="J278" s="58"/>
      <c r="K278" s="58"/>
      <c r="L278" s="58"/>
      <c r="M278" s="58"/>
      <c r="N278" s="58"/>
      <c r="O278" s="58"/>
      <c r="P278" s="58"/>
      <c r="Q278" s="58"/>
      <c r="R278" s="58"/>
      <c r="S278" s="58"/>
      <c r="T278" s="58"/>
      <c r="U278" s="58"/>
      <c r="V278" s="58"/>
      <c r="W278" s="58"/>
      <c r="X278" s="58"/>
      <c r="Y278" s="58"/>
    </row>
    <row r="279" spans="1:25" ht="15.75" customHeight="1" x14ac:dyDescent="0.2">
      <c r="A279" s="23"/>
      <c r="B279" s="23"/>
      <c r="C279" s="23"/>
      <c r="D279" s="23"/>
      <c r="E279" s="58"/>
      <c r="F279" s="58"/>
      <c r="G279" s="91"/>
      <c r="H279" s="58"/>
      <c r="I279" s="58"/>
      <c r="J279" s="58"/>
      <c r="K279" s="58"/>
      <c r="L279" s="58"/>
      <c r="M279" s="58"/>
      <c r="N279" s="58"/>
      <c r="O279" s="58"/>
      <c r="P279" s="58"/>
      <c r="Q279" s="58"/>
      <c r="R279" s="58"/>
      <c r="S279" s="58"/>
      <c r="T279" s="58"/>
      <c r="U279" s="58"/>
      <c r="V279" s="58"/>
      <c r="W279" s="58"/>
      <c r="X279" s="58"/>
      <c r="Y279" s="58"/>
    </row>
    <row r="280" spans="1:25" ht="15.75" customHeight="1" x14ac:dyDescent="0.2">
      <c r="A280" s="23"/>
      <c r="B280" s="23"/>
      <c r="C280" s="23"/>
      <c r="D280" s="23"/>
      <c r="E280" s="58"/>
      <c r="F280" s="58"/>
      <c r="G280" s="91"/>
      <c r="H280" s="58"/>
      <c r="I280" s="58"/>
      <c r="J280" s="58"/>
      <c r="K280" s="58"/>
      <c r="L280" s="58"/>
      <c r="M280" s="58"/>
      <c r="N280" s="58"/>
      <c r="O280" s="58"/>
      <c r="P280" s="58"/>
      <c r="Q280" s="58"/>
      <c r="R280" s="58"/>
      <c r="S280" s="58"/>
      <c r="T280" s="58"/>
      <c r="U280" s="58"/>
      <c r="V280" s="58"/>
      <c r="W280" s="58"/>
      <c r="X280" s="58"/>
      <c r="Y280" s="58"/>
    </row>
    <row r="281" spans="1:25" ht="15.75" customHeight="1" x14ac:dyDescent="0.2">
      <c r="A281" s="23"/>
      <c r="B281" s="23"/>
      <c r="C281" s="23"/>
      <c r="D281" s="23"/>
      <c r="E281" s="58"/>
      <c r="F281" s="58"/>
      <c r="G281" s="91"/>
      <c r="H281" s="58"/>
      <c r="I281" s="58"/>
      <c r="J281" s="58"/>
      <c r="K281" s="58"/>
      <c r="L281" s="58"/>
      <c r="M281" s="58"/>
      <c r="N281" s="58"/>
      <c r="O281" s="58"/>
      <c r="P281" s="58"/>
      <c r="Q281" s="58"/>
      <c r="R281" s="58"/>
      <c r="S281" s="58"/>
      <c r="T281" s="58"/>
      <c r="U281" s="58"/>
      <c r="V281" s="58"/>
      <c r="W281" s="58"/>
      <c r="X281" s="58"/>
      <c r="Y281" s="58"/>
    </row>
    <row r="282" spans="1:25" ht="15.75" customHeight="1" x14ac:dyDescent="0.2">
      <c r="A282" s="23"/>
      <c r="B282" s="23"/>
      <c r="C282" s="23"/>
      <c r="D282" s="23"/>
      <c r="E282" s="58"/>
      <c r="F282" s="58"/>
      <c r="G282" s="91"/>
      <c r="H282" s="58"/>
      <c r="I282" s="58"/>
      <c r="J282" s="58"/>
      <c r="K282" s="58"/>
      <c r="L282" s="58"/>
      <c r="M282" s="58"/>
      <c r="N282" s="58"/>
      <c r="O282" s="58"/>
      <c r="P282" s="58"/>
      <c r="Q282" s="58"/>
      <c r="R282" s="58"/>
      <c r="S282" s="58"/>
      <c r="T282" s="58"/>
      <c r="U282" s="58"/>
      <c r="V282" s="58"/>
      <c r="W282" s="58"/>
      <c r="X282" s="58"/>
      <c r="Y282" s="58"/>
    </row>
    <row r="283" spans="1:25" ht="15.75" customHeight="1" x14ac:dyDescent="0.2">
      <c r="A283" s="23"/>
      <c r="B283" s="23"/>
      <c r="C283" s="23"/>
      <c r="D283" s="23"/>
      <c r="E283" s="58"/>
      <c r="F283" s="58"/>
      <c r="G283" s="91"/>
      <c r="H283" s="58"/>
      <c r="I283" s="58"/>
      <c r="J283" s="58"/>
      <c r="K283" s="58"/>
      <c r="L283" s="58"/>
      <c r="M283" s="58"/>
      <c r="N283" s="58"/>
      <c r="O283" s="58"/>
      <c r="P283" s="58"/>
      <c r="Q283" s="58"/>
      <c r="R283" s="58"/>
      <c r="S283" s="58"/>
      <c r="T283" s="58"/>
      <c r="U283" s="58"/>
      <c r="V283" s="58"/>
      <c r="W283" s="58"/>
      <c r="X283" s="58"/>
      <c r="Y283" s="58"/>
    </row>
    <row r="284" spans="1:25" ht="15.75" customHeight="1" x14ac:dyDescent="0.2">
      <c r="A284" s="23"/>
      <c r="B284" s="23"/>
      <c r="C284" s="23"/>
      <c r="D284" s="23"/>
      <c r="E284" s="58"/>
      <c r="F284" s="58"/>
      <c r="G284" s="91"/>
      <c r="H284" s="58"/>
      <c r="I284" s="58"/>
      <c r="J284" s="58"/>
      <c r="K284" s="58"/>
      <c r="L284" s="58"/>
      <c r="M284" s="58"/>
      <c r="N284" s="58"/>
      <c r="O284" s="58"/>
      <c r="P284" s="58"/>
      <c r="Q284" s="58"/>
      <c r="R284" s="58"/>
      <c r="S284" s="58"/>
      <c r="T284" s="58"/>
      <c r="U284" s="58"/>
      <c r="V284" s="58"/>
      <c r="W284" s="58"/>
      <c r="X284" s="58"/>
      <c r="Y284" s="58"/>
    </row>
    <row r="285" spans="1:25" ht="15.75" customHeight="1" x14ac:dyDescent="0.2">
      <c r="A285" s="23"/>
      <c r="B285" s="23"/>
      <c r="C285" s="23"/>
      <c r="D285" s="23"/>
      <c r="E285" s="58"/>
      <c r="F285" s="58"/>
      <c r="G285" s="91"/>
      <c r="H285" s="58"/>
      <c r="I285" s="58"/>
      <c r="J285" s="58"/>
      <c r="K285" s="58"/>
      <c r="L285" s="58"/>
      <c r="M285" s="58"/>
      <c r="N285" s="58"/>
      <c r="O285" s="58"/>
      <c r="P285" s="58"/>
      <c r="Q285" s="58"/>
      <c r="R285" s="58"/>
      <c r="S285" s="58"/>
      <c r="T285" s="58"/>
      <c r="U285" s="58"/>
      <c r="V285" s="58"/>
      <c r="W285" s="58"/>
      <c r="X285" s="58"/>
      <c r="Y285" s="58"/>
    </row>
    <row r="286" spans="1:25" ht="15.75" customHeight="1" x14ac:dyDescent="0.2">
      <c r="A286" s="23"/>
      <c r="B286" s="23"/>
      <c r="C286" s="23"/>
      <c r="D286" s="23"/>
      <c r="E286" s="58"/>
      <c r="F286" s="58"/>
      <c r="G286" s="91"/>
      <c r="H286" s="58"/>
      <c r="I286" s="58"/>
      <c r="J286" s="58"/>
      <c r="K286" s="58"/>
      <c r="L286" s="58"/>
      <c r="M286" s="58"/>
      <c r="N286" s="58"/>
      <c r="O286" s="58"/>
      <c r="P286" s="58"/>
      <c r="Q286" s="58"/>
      <c r="R286" s="58"/>
      <c r="S286" s="58"/>
      <c r="T286" s="58"/>
      <c r="U286" s="58"/>
      <c r="V286" s="58"/>
      <c r="W286" s="58"/>
      <c r="X286" s="58"/>
      <c r="Y286" s="58"/>
    </row>
    <row r="287" spans="1:25" ht="15.75" customHeight="1" x14ac:dyDescent="0.2">
      <c r="A287" s="23"/>
      <c r="B287" s="23"/>
      <c r="C287" s="23"/>
      <c r="D287" s="23"/>
      <c r="E287" s="58"/>
      <c r="F287" s="58"/>
      <c r="G287" s="91"/>
      <c r="H287" s="58"/>
      <c r="I287" s="58"/>
      <c r="J287" s="58"/>
      <c r="K287" s="58"/>
      <c r="L287" s="58"/>
      <c r="M287" s="58"/>
      <c r="N287" s="58"/>
      <c r="O287" s="58"/>
      <c r="P287" s="58"/>
      <c r="Q287" s="58"/>
      <c r="R287" s="58"/>
      <c r="S287" s="58"/>
      <c r="T287" s="58"/>
      <c r="U287" s="58"/>
      <c r="V287" s="58"/>
      <c r="W287" s="58"/>
      <c r="X287" s="58"/>
      <c r="Y287" s="58"/>
    </row>
    <row r="288" spans="1:25" ht="15.75" customHeight="1" x14ac:dyDescent="0.2">
      <c r="A288" s="23"/>
      <c r="B288" s="23"/>
      <c r="C288" s="23"/>
      <c r="D288" s="23"/>
      <c r="E288" s="58"/>
      <c r="F288" s="58"/>
      <c r="G288" s="91"/>
      <c r="H288" s="58"/>
      <c r="I288" s="58"/>
      <c r="J288" s="58"/>
      <c r="K288" s="58"/>
      <c r="L288" s="58"/>
      <c r="M288" s="58"/>
      <c r="N288" s="58"/>
      <c r="O288" s="58"/>
      <c r="P288" s="58"/>
      <c r="Q288" s="58"/>
      <c r="R288" s="58"/>
      <c r="S288" s="58"/>
      <c r="T288" s="58"/>
      <c r="U288" s="58"/>
      <c r="V288" s="58"/>
      <c r="W288" s="58"/>
      <c r="X288" s="58"/>
      <c r="Y288" s="58"/>
    </row>
    <row r="289" spans="1:25" ht="15.75" customHeight="1" x14ac:dyDescent="0.2">
      <c r="A289" s="23"/>
      <c r="B289" s="23"/>
      <c r="C289" s="23"/>
      <c r="D289" s="23"/>
      <c r="E289" s="58"/>
      <c r="F289" s="58"/>
      <c r="G289" s="91"/>
      <c r="H289" s="58"/>
      <c r="I289" s="58"/>
      <c r="J289" s="58"/>
      <c r="K289" s="58"/>
      <c r="L289" s="58"/>
      <c r="M289" s="58"/>
      <c r="N289" s="58"/>
      <c r="O289" s="58"/>
      <c r="P289" s="58"/>
      <c r="Q289" s="58"/>
      <c r="R289" s="58"/>
      <c r="S289" s="58"/>
      <c r="T289" s="58"/>
      <c r="U289" s="58"/>
      <c r="V289" s="58"/>
      <c r="W289" s="58"/>
      <c r="X289" s="58"/>
      <c r="Y289" s="58"/>
    </row>
    <row r="290" spans="1:25" ht="15.75" customHeight="1" x14ac:dyDescent="0.2">
      <c r="A290" s="23"/>
      <c r="B290" s="23"/>
      <c r="C290" s="23"/>
      <c r="D290" s="23"/>
      <c r="E290" s="58"/>
      <c r="F290" s="58"/>
      <c r="G290" s="91"/>
      <c r="H290" s="58"/>
      <c r="I290" s="58"/>
      <c r="J290" s="58"/>
      <c r="K290" s="58"/>
      <c r="L290" s="58"/>
      <c r="M290" s="58"/>
      <c r="N290" s="58"/>
      <c r="O290" s="58"/>
      <c r="P290" s="58"/>
      <c r="Q290" s="58"/>
      <c r="R290" s="58"/>
      <c r="S290" s="58"/>
      <c r="T290" s="58"/>
      <c r="U290" s="58"/>
      <c r="V290" s="58"/>
      <c r="W290" s="58"/>
      <c r="X290" s="58"/>
      <c r="Y290" s="58"/>
    </row>
    <row r="291" spans="1:25" ht="15.75" customHeight="1" x14ac:dyDescent="0.2">
      <c r="A291" s="23"/>
      <c r="B291" s="23"/>
      <c r="C291" s="23"/>
      <c r="D291" s="23"/>
      <c r="E291" s="58"/>
      <c r="F291" s="58"/>
      <c r="G291" s="91"/>
      <c r="H291" s="58"/>
      <c r="I291" s="58"/>
      <c r="J291" s="58"/>
      <c r="K291" s="58"/>
      <c r="L291" s="58"/>
      <c r="M291" s="58"/>
      <c r="N291" s="58"/>
      <c r="O291" s="58"/>
      <c r="P291" s="58"/>
      <c r="Q291" s="58"/>
      <c r="R291" s="58"/>
      <c r="S291" s="58"/>
      <c r="T291" s="58"/>
      <c r="U291" s="58"/>
      <c r="V291" s="58"/>
      <c r="W291" s="58"/>
      <c r="X291" s="58"/>
      <c r="Y291" s="58"/>
    </row>
    <row r="292" spans="1:25" ht="15.75" customHeight="1" x14ac:dyDescent="0.2">
      <c r="A292" s="23"/>
      <c r="B292" s="23"/>
      <c r="C292" s="23"/>
      <c r="D292" s="23"/>
      <c r="E292" s="58"/>
      <c r="F292" s="58"/>
      <c r="G292" s="91"/>
      <c r="H292" s="58"/>
      <c r="I292" s="58"/>
      <c r="J292" s="58"/>
      <c r="K292" s="58"/>
      <c r="L292" s="58"/>
      <c r="M292" s="58"/>
      <c r="N292" s="58"/>
      <c r="O292" s="58"/>
      <c r="P292" s="58"/>
      <c r="Q292" s="58"/>
      <c r="R292" s="58"/>
      <c r="S292" s="58"/>
      <c r="T292" s="58"/>
      <c r="U292" s="58"/>
      <c r="V292" s="58"/>
      <c r="W292" s="58"/>
      <c r="X292" s="58"/>
      <c r="Y292" s="58"/>
    </row>
    <row r="293" spans="1:25" ht="15.75" customHeight="1" x14ac:dyDescent="0.2">
      <c r="A293" s="23"/>
      <c r="B293" s="23"/>
      <c r="C293" s="23"/>
      <c r="D293" s="23"/>
      <c r="E293" s="58"/>
      <c r="F293" s="58"/>
      <c r="G293" s="91"/>
      <c r="H293" s="58"/>
      <c r="I293" s="58"/>
      <c r="J293" s="58"/>
      <c r="K293" s="58"/>
      <c r="L293" s="58"/>
      <c r="M293" s="58"/>
      <c r="N293" s="58"/>
      <c r="O293" s="58"/>
      <c r="P293" s="58"/>
      <c r="Q293" s="58"/>
      <c r="R293" s="58"/>
      <c r="S293" s="58"/>
      <c r="T293" s="58"/>
      <c r="U293" s="58"/>
      <c r="V293" s="58"/>
      <c r="W293" s="58"/>
      <c r="X293" s="58"/>
      <c r="Y293" s="58"/>
    </row>
    <row r="294" spans="1:25" ht="15.75" customHeight="1" x14ac:dyDescent="0.2">
      <c r="A294" s="23"/>
      <c r="B294" s="23"/>
      <c r="C294" s="23"/>
      <c r="D294" s="23"/>
      <c r="E294" s="58"/>
      <c r="F294" s="58"/>
      <c r="G294" s="91"/>
      <c r="H294" s="58"/>
      <c r="I294" s="58"/>
      <c r="J294" s="58"/>
      <c r="K294" s="58"/>
      <c r="L294" s="58"/>
      <c r="M294" s="58"/>
      <c r="N294" s="58"/>
      <c r="O294" s="58"/>
      <c r="P294" s="58"/>
      <c r="Q294" s="58"/>
      <c r="R294" s="58"/>
      <c r="S294" s="58"/>
      <c r="T294" s="58"/>
      <c r="U294" s="58"/>
      <c r="V294" s="58"/>
      <c r="W294" s="58"/>
      <c r="X294" s="58"/>
      <c r="Y294" s="58"/>
    </row>
    <row r="295" spans="1:25" ht="15.75" customHeight="1" x14ac:dyDescent="0.2">
      <c r="A295" s="23"/>
      <c r="B295" s="23"/>
      <c r="C295" s="23"/>
      <c r="D295" s="23"/>
      <c r="E295" s="58"/>
      <c r="F295" s="58"/>
      <c r="G295" s="91"/>
      <c r="H295" s="58"/>
      <c r="I295" s="58"/>
      <c r="J295" s="58"/>
      <c r="K295" s="58"/>
      <c r="L295" s="58"/>
      <c r="M295" s="58"/>
      <c r="N295" s="58"/>
      <c r="O295" s="58"/>
      <c r="P295" s="58"/>
      <c r="Q295" s="58"/>
      <c r="R295" s="58"/>
      <c r="S295" s="58"/>
      <c r="T295" s="58"/>
      <c r="U295" s="58"/>
      <c r="V295" s="58"/>
      <c r="W295" s="58"/>
      <c r="X295" s="58"/>
      <c r="Y295" s="58"/>
    </row>
    <row r="296" spans="1:25" ht="15.75" customHeight="1" x14ac:dyDescent="0.2">
      <c r="A296" s="23"/>
      <c r="B296" s="23"/>
      <c r="C296" s="23"/>
      <c r="D296" s="23"/>
      <c r="E296" s="58"/>
      <c r="F296" s="58"/>
      <c r="G296" s="91"/>
      <c r="H296" s="58"/>
      <c r="I296" s="58"/>
      <c r="J296" s="58"/>
      <c r="K296" s="58"/>
      <c r="L296" s="58"/>
      <c r="M296" s="58"/>
      <c r="N296" s="58"/>
      <c r="O296" s="58"/>
      <c r="P296" s="58"/>
      <c r="Q296" s="58"/>
      <c r="R296" s="58"/>
      <c r="S296" s="58"/>
      <c r="T296" s="58"/>
      <c r="U296" s="58"/>
      <c r="V296" s="58"/>
      <c r="W296" s="58"/>
      <c r="X296" s="58"/>
      <c r="Y296" s="58"/>
    </row>
    <row r="297" spans="1:25" ht="15.75" customHeight="1" x14ac:dyDescent="0.2">
      <c r="A297" s="23"/>
      <c r="B297" s="23"/>
      <c r="C297" s="23"/>
      <c r="D297" s="23"/>
      <c r="E297" s="58"/>
      <c r="F297" s="58"/>
      <c r="G297" s="91"/>
      <c r="H297" s="58"/>
      <c r="I297" s="58"/>
      <c r="J297" s="58"/>
      <c r="K297" s="58"/>
      <c r="L297" s="58"/>
      <c r="M297" s="58"/>
      <c r="N297" s="58"/>
      <c r="O297" s="58"/>
      <c r="P297" s="58"/>
      <c r="Q297" s="58"/>
      <c r="R297" s="58"/>
      <c r="S297" s="58"/>
      <c r="T297" s="58"/>
      <c r="U297" s="58"/>
      <c r="V297" s="58"/>
      <c r="W297" s="58"/>
      <c r="X297" s="58"/>
      <c r="Y297" s="58"/>
    </row>
    <row r="298" spans="1:25" ht="15.75" customHeight="1" x14ac:dyDescent="0.2">
      <c r="A298" s="23"/>
      <c r="B298" s="23"/>
      <c r="C298" s="23"/>
      <c r="D298" s="23"/>
      <c r="E298" s="58"/>
      <c r="F298" s="58"/>
      <c r="G298" s="91"/>
      <c r="H298" s="58"/>
      <c r="I298" s="58"/>
      <c r="J298" s="58"/>
      <c r="K298" s="58"/>
      <c r="L298" s="58"/>
      <c r="M298" s="58"/>
      <c r="N298" s="58"/>
      <c r="O298" s="58"/>
      <c r="P298" s="58"/>
      <c r="Q298" s="58"/>
      <c r="R298" s="58"/>
      <c r="S298" s="58"/>
      <c r="T298" s="58"/>
      <c r="U298" s="58"/>
      <c r="V298" s="58"/>
      <c r="W298" s="58"/>
      <c r="X298" s="58"/>
      <c r="Y298" s="58"/>
    </row>
    <row r="299" spans="1:25" ht="15.75" customHeight="1" x14ac:dyDescent="0.2">
      <c r="A299" s="23"/>
      <c r="B299" s="23"/>
      <c r="C299" s="23"/>
      <c r="D299" s="23"/>
      <c r="E299" s="58"/>
      <c r="F299" s="58"/>
      <c r="G299" s="91"/>
      <c r="H299" s="58"/>
      <c r="I299" s="58"/>
      <c r="J299" s="58"/>
      <c r="K299" s="58"/>
      <c r="L299" s="58"/>
      <c r="M299" s="58"/>
      <c r="N299" s="58"/>
      <c r="O299" s="58"/>
      <c r="P299" s="58"/>
      <c r="Q299" s="58"/>
      <c r="R299" s="58"/>
      <c r="S299" s="58"/>
      <c r="T299" s="58"/>
      <c r="U299" s="58"/>
      <c r="V299" s="58"/>
      <c r="W299" s="58"/>
      <c r="X299" s="58"/>
      <c r="Y299" s="58"/>
    </row>
    <row r="300" spans="1:25" ht="15.75" customHeight="1" x14ac:dyDescent="0.2">
      <c r="A300" s="23"/>
      <c r="B300" s="23"/>
      <c r="C300" s="23"/>
      <c r="D300" s="23"/>
      <c r="E300" s="58"/>
      <c r="F300" s="58"/>
      <c r="G300" s="91"/>
      <c r="H300" s="58"/>
      <c r="I300" s="58"/>
      <c r="J300" s="58"/>
      <c r="K300" s="58"/>
      <c r="L300" s="58"/>
      <c r="M300" s="58"/>
      <c r="N300" s="58"/>
      <c r="O300" s="58"/>
      <c r="P300" s="58"/>
      <c r="Q300" s="58"/>
      <c r="R300" s="58"/>
      <c r="S300" s="58"/>
      <c r="T300" s="58"/>
      <c r="U300" s="58"/>
      <c r="V300" s="58"/>
      <c r="W300" s="58"/>
      <c r="X300" s="58"/>
      <c r="Y300" s="58"/>
    </row>
    <row r="301" spans="1:25" ht="15.75" customHeight="1" x14ac:dyDescent="0.2">
      <c r="A301" s="23"/>
      <c r="B301" s="23"/>
      <c r="C301" s="23"/>
      <c r="D301" s="23"/>
      <c r="E301" s="58"/>
      <c r="F301" s="58"/>
      <c r="G301" s="91"/>
      <c r="H301" s="58"/>
      <c r="I301" s="58"/>
      <c r="J301" s="58"/>
      <c r="K301" s="58"/>
      <c r="L301" s="58"/>
      <c r="M301" s="58"/>
      <c r="N301" s="58"/>
      <c r="O301" s="58"/>
      <c r="P301" s="58"/>
      <c r="Q301" s="58"/>
      <c r="R301" s="58"/>
      <c r="S301" s="58"/>
      <c r="T301" s="58"/>
      <c r="U301" s="58"/>
      <c r="V301" s="58"/>
      <c r="W301" s="58"/>
      <c r="X301" s="58"/>
      <c r="Y301" s="58"/>
    </row>
    <row r="302" spans="1:25" ht="15.75" customHeight="1" x14ac:dyDescent="0.2">
      <c r="A302" s="23"/>
      <c r="B302" s="23"/>
      <c r="C302" s="23"/>
      <c r="D302" s="23"/>
      <c r="E302" s="58"/>
      <c r="F302" s="58"/>
      <c r="G302" s="91"/>
      <c r="H302" s="58"/>
      <c r="I302" s="58"/>
      <c r="J302" s="58"/>
      <c r="K302" s="58"/>
      <c r="L302" s="58"/>
      <c r="M302" s="58"/>
      <c r="N302" s="58"/>
      <c r="O302" s="58"/>
      <c r="P302" s="58"/>
      <c r="Q302" s="58"/>
      <c r="R302" s="58"/>
      <c r="S302" s="58"/>
      <c r="T302" s="58"/>
      <c r="U302" s="58"/>
      <c r="V302" s="58"/>
      <c r="W302" s="58"/>
      <c r="X302" s="58"/>
      <c r="Y302" s="58"/>
    </row>
    <row r="303" spans="1:25" ht="15.75" customHeight="1" x14ac:dyDescent="0.2">
      <c r="A303" s="23"/>
      <c r="B303" s="23"/>
      <c r="C303" s="23"/>
      <c r="D303" s="23"/>
      <c r="E303" s="58"/>
      <c r="F303" s="58"/>
      <c r="G303" s="91"/>
      <c r="H303" s="58"/>
      <c r="I303" s="58"/>
      <c r="J303" s="58"/>
      <c r="K303" s="58"/>
      <c r="L303" s="58"/>
      <c r="M303" s="58"/>
      <c r="N303" s="58"/>
      <c r="O303" s="58"/>
      <c r="P303" s="58"/>
      <c r="Q303" s="58"/>
      <c r="R303" s="58"/>
      <c r="S303" s="58"/>
      <c r="T303" s="58"/>
      <c r="U303" s="58"/>
      <c r="V303" s="58"/>
      <c r="W303" s="58"/>
      <c r="X303" s="58"/>
      <c r="Y303" s="58"/>
    </row>
    <row r="304" spans="1:25" ht="15.75" customHeight="1" x14ac:dyDescent="0.2">
      <c r="A304" s="23"/>
      <c r="B304" s="23"/>
      <c r="C304" s="23"/>
      <c r="D304" s="23"/>
      <c r="E304" s="58"/>
      <c r="F304" s="58"/>
      <c r="G304" s="91"/>
      <c r="H304" s="58"/>
      <c r="I304" s="58"/>
      <c r="J304" s="58"/>
      <c r="K304" s="58"/>
      <c r="L304" s="58"/>
      <c r="M304" s="58"/>
      <c r="N304" s="58"/>
      <c r="O304" s="58"/>
      <c r="P304" s="58"/>
      <c r="Q304" s="58"/>
      <c r="R304" s="58"/>
      <c r="S304" s="58"/>
      <c r="T304" s="58"/>
      <c r="U304" s="58"/>
      <c r="V304" s="58"/>
      <c r="W304" s="58"/>
      <c r="X304" s="58"/>
      <c r="Y304" s="58"/>
    </row>
    <row r="305" spans="1:25" ht="15.75" customHeight="1" x14ac:dyDescent="0.2">
      <c r="A305" s="23"/>
      <c r="B305" s="23"/>
      <c r="C305" s="23"/>
      <c r="D305" s="23"/>
      <c r="E305" s="58"/>
      <c r="F305" s="58"/>
      <c r="G305" s="91"/>
      <c r="H305" s="58"/>
      <c r="I305" s="58"/>
      <c r="J305" s="58"/>
      <c r="K305" s="58"/>
      <c r="L305" s="58"/>
      <c r="M305" s="58"/>
      <c r="N305" s="58"/>
      <c r="O305" s="58"/>
      <c r="P305" s="58"/>
      <c r="Q305" s="58"/>
      <c r="R305" s="58"/>
      <c r="S305" s="58"/>
      <c r="T305" s="58"/>
      <c r="U305" s="58"/>
      <c r="V305" s="58"/>
      <c r="W305" s="58"/>
      <c r="X305" s="58"/>
      <c r="Y305" s="58"/>
    </row>
    <row r="306" spans="1:25" ht="15.75" customHeight="1" x14ac:dyDescent="0.2">
      <c r="A306" s="23"/>
      <c r="B306" s="23"/>
      <c r="C306" s="23"/>
      <c r="D306" s="23"/>
      <c r="E306" s="58"/>
      <c r="F306" s="58"/>
      <c r="G306" s="91"/>
      <c r="H306" s="58"/>
      <c r="I306" s="58"/>
      <c r="J306" s="58"/>
      <c r="K306" s="58"/>
      <c r="L306" s="58"/>
      <c r="M306" s="58"/>
      <c r="N306" s="58"/>
      <c r="O306" s="58"/>
      <c r="P306" s="58"/>
      <c r="Q306" s="58"/>
      <c r="R306" s="58"/>
      <c r="S306" s="58"/>
      <c r="T306" s="58"/>
      <c r="U306" s="58"/>
      <c r="V306" s="58"/>
      <c r="W306" s="58"/>
      <c r="X306" s="58"/>
      <c r="Y306" s="58"/>
    </row>
    <row r="307" spans="1:25" ht="15.75" customHeight="1" x14ac:dyDescent="0.2">
      <c r="A307" s="23"/>
      <c r="B307" s="23"/>
      <c r="C307" s="23"/>
      <c r="D307" s="23"/>
      <c r="E307" s="58"/>
      <c r="F307" s="58"/>
      <c r="G307" s="91"/>
      <c r="H307" s="58"/>
      <c r="I307" s="58"/>
      <c r="J307" s="58"/>
      <c r="K307" s="58"/>
      <c r="L307" s="58"/>
      <c r="M307" s="58"/>
      <c r="N307" s="58"/>
      <c r="O307" s="58"/>
      <c r="P307" s="58"/>
      <c r="Q307" s="58"/>
      <c r="R307" s="58"/>
      <c r="S307" s="58"/>
      <c r="T307" s="58"/>
      <c r="U307" s="58"/>
      <c r="V307" s="58"/>
      <c r="W307" s="58"/>
      <c r="X307" s="58"/>
      <c r="Y307" s="58"/>
    </row>
    <row r="308" spans="1:25" ht="15.75" customHeight="1" x14ac:dyDescent="0.2">
      <c r="A308" s="23"/>
      <c r="B308" s="23"/>
      <c r="C308" s="23"/>
      <c r="D308" s="23"/>
      <c r="E308" s="58"/>
      <c r="F308" s="58"/>
      <c r="G308" s="91"/>
      <c r="H308" s="58"/>
      <c r="I308" s="58"/>
      <c r="J308" s="58"/>
      <c r="K308" s="58"/>
      <c r="L308" s="58"/>
      <c r="M308" s="58"/>
      <c r="N308" s="58"/>
      <c r="O308" s="58"/>
      <c r="P308" s="58"/>
      <c r="Q308" s="58"/>
      <c r="R308" s="58"/>
      <c r="S308" s="58"/>
      <c r="T308" s="58"/>
      <c r="U308" s="58"/>
      <c r="V308" s="58"/>
      <c r="W308" s="58"/>
      <c r="X308" s="58"/>
      <c r="Y308" s="58"/>
    </row>
    <row r="309" spans="1:25" ht="15.75" customHeight="1" x14ac:dyDescent="0.2">
      <c r="A309" s="23"/>
      <c r="B309" s="23"/>
      <c r="C309" s="23"/>
      <c r="D309" s="23"/>
      <c r="E309" s="58"/>
      <c r="F309" s="58"/>
      <c r="G309" s="91"/>
      <c r="H309" s="58"/>
      <c r="I309" s="58"/>
      <c r="J309" s="58"/>
      <c r="K309" s="58"/>
      <c r="L309" s="58"/>
      <c r="M309" s="58"/>
      <c r="N309" s="58"/>
      <c r="O309" s="58"/>
      <c r="P309" s="58"/>
      <c r="Q309" s="58"/>
      <c r="R309" s="58"/>
      <c r="S309" s="58"/>
      <c r="T309" s="58"/>
      <c r="U309" s="58"/>
      <c r="V309" s="58"/>
      <c r="W309" s="58"/>
      <c r="X309" s="58"/>
      <c r="Y309" s="58"/>
    </row>
    <row r="310" spans="1:25" ht="15.75" customHeight="1" x14ac:dyDescent="0.2">
      <c r="A310" s="23"/>
      <c r="B310" s="23"/>
      <c r="C310" s="23"/>
      <c r="D310" s="23"/>
      <c r="E310" s="58"/>
      <c r="F310" s="58"/>
      <c r="G310" s="91"/>
      <c r="H310" s="58"/>
      <c r="I310" s="58"/>
      <c r="J310" s="58"/>
      <c r="K310" s="58"/>
      <c r="L310" s="58"/>
      <c r="M310" s="58"/>
      <c r="N310" s="58"/>
      <c r="O310" s="58"/>
      <c r="P310" s="58"/>
      <c r="Q310" s="58"/>
      <c r="R310" s="58"/>
      <c r="S310" s="58"/>
      <c r="T310" s="58"/>
      <c r="U310" s="58"/>
      <c r="V310" s="58"/>
      <c r="W310" s="58"/>
      <c r="X310" s="58"/>
      <c r="Y310" s="58"/>
    </row>
    <row r="311" spans="1:25" ht="15.75" customHeight="1" x14ac:dyDescent="0.2">
      <c r="A311" s="23"/>
      <c r="B311" s="23"/>
      <c r="C311" s="23"/>
      <c r="D311" s="23"/>
      <c r="E311" s="58"/>
      <c r="F311" s="58"/>
      <c r="G311" s="91"/>
      <c r="H311" s="58"/>
      <c r="I311" s="58"/>
      <c r="J311" s="58"/>
      <c r="K311" s="58"/>
      <c r="L311" s="58"/>
      <c r="M311" s="58"/>
      <c r="N311" s="58"/>
      <c r="O311" s="58"/>
      <c r="P311" s="58"/>
      <c r="Q311" s="58"/>
      <c r="R311" s="58"/>
      <c r="S311" s="58"/>
      <c r="T311" s="58"/>
      <c r="U311" s="58"/>
      <c r="V311" s="58"/>
      <c r="W311" s="58"/>
      <c r="X311" s="58"/>
      <c r="Y311" s="58"/>
    </row>
    <row r="312" spans="1:25" ht="15.75" customHeight="1" x14ac:dyDescent="0.2">
      <c r="A312" s="23"/>
      <c r="B312" s="23"/>
      <c r="C312" s="23"/>
      <c r="D312" s="23"/>
      <c r="E312" s="58"/>
      <c r="F312" s="58"/>
      <c r="G312" s="91"/>
      <c r="H312" s="58"/>
      <c r="I312" s="58"/>
      <c r="J312" s="58"/>
      <c r="K312" s="58"/>
      <c r="L312" s="58"/>
      <c r="M312" s="58"/>
      <c r="N312" s="58"/>
      <c r="O312" s="58"/>
      <c r="P312" s="58"/>
      <c r="Q312" s="58"/>
      <c r="R312" s="58"/>
      <c r="S312" s="58"/>
      <c r="T312" s="58"/>
      <c r="U312" s="58"/>
      <c r="V312" s="58"/>
      <c r="W312" s="58"/>
      <c r="X312" s="58"/>
      <c r="Y312" s="58"/>
    </row>
    <row r="313" spans="1:25" ht="15.75" customHeight="1" x14ac:dyDescent="0.2">
      <c r="A313" s="23"/>
      <c r="B313" s="23"/>
      <c r="C313" s="23"/>
      <c r="D313" s="23"/>
      <c r="E313" s="58"/>
      <c r="F313" s="58"/>
      <c r="G313" s="91"/>
      <c r="H313" s="58"/>
      <c r="I313" s="58"/>
      <c r="J313" s="58"/>
      <c r="K313" s="58"/>
      <c r="L313" s="58"/>
      <c r="M313" s="58"/>
      <c r="N313" s="58"/>
      <c r="O313" s="58"/>
      <c r="P313" s="58"/>
      <c r="Q313" s="58"/>
      <c r="R313" s="58"/>
      <c r="S313" s="58"/>
      <c r="T313" s="58"/>
      <c r="U313" s="58"/>
      <c r="V313" s="58"/>
      <c r="W313" s="58"/>
      <c r="X313" s="58"/>
      <c r="Y313" s="58"/>
    </row>
    <row r="314" spans="1:25" ht="15.75" customHeight="1" x14ac:dyDescent="0.2">
      <c r="A314" s="23"/>
      <c r="B314" s="23"/>
      <c r="C314" s="23"/>
      <c r="D314" s="23"/>
      <c r="E314" s="58"/>
      <c r="F314" s="58"/>
      <c r="G314" s="91"/>
      <c r="H314" s="58"/>
      <c r="I314" s="58"/>
      <c r="J314" s="58"/>
      <c r="K314" s="58"/>
      <c r="L314" s="58"/>
      <c r="M314" s="58"/>
      <c r="N314" s="58"/>
      <c r="O314" s="58"/>
      <c r="P314" s="58"/>
      <c r="Q314" s="58"/>
      <c r="R314" s="58"/>
      <c r="S314" s="58"/>
      <c r="T314" s="58"/>
      <c r="U314" s="58"/>
      <c r="V314" s="58"/>
      <c r="W314" s="58"/>
      <c r="X314" s="58"/>
      <c r="Y314" s="58"/>
    </row>
    <row r="315" spans="1:25" ht="15.75" customHeight="1" x14ac:dyDescent="0.2">
      <c r="A315" s="23"/>
      <c r="B315" s="23"/>
      <c r="C315" s="23"/>
      <c r="D315" s="23"/>
      <c r="E315" s="58"/>
      <c r="F315" s="58"/>
      <c r="G315" s="91"/>
      <c r="H315" s="58"/>
      <c r="I315" s="58"/>
      <c r="J315" s="58"/>
      <c r="K315" s="58"/>
      <c r="L315" s="58"/>
      <c r="M315" s="58"/>
      <c r="N315" s="58"/>
      <c r="O315" s="58"/>
      <c r="P315" s="58"/>
      <c r="Q315" s="58"/>
      <c r="R315" s="58"/>
      <c r="S315" s="58"/>
      <c r="T315" s="58"/>
      <c r="U315" s="58"/>
      <c r="V315" s="58"/>
      <c r="W315" s="58"/>
      <c r="X315" s="58"/>
      <c r="Y315" s="58"/>
    </row>
    <row r="316" spans="1:25" ht="15.75" customHeight="1" x14ac:dyDescent="0.2">
      <c r="A316" s="23"/>
      <c r="B316" s="23"/>
      <c r="C316" s="23"/>
      <c r="D316" s="23"/>
      <c r="E316" s="58"/>
      <c r="F316" s="58"/>
      <c r="G316" s="91"/>
      <c r="H316" s="58"/>
      <c r="I316" s="58"/>
      <c r="J316" s="58"/>
      <c r="K316" s="58"/>
      <c r="L316" s="58"/>
      <c r="M316" s="58"/>
      <c r="N316" s="58"/>
      <c r="O316" s="58"/>
      <c r="P316" s="58"/>
      <c r="Q316" s="58"/>
      <c r="R316" s="58"/>
      <c r="S316" s="58"/>
      <c r="T316" s="58"/>
      <c r="U316" s="58"/>
      <c r="V316" s="58"/>
      <c r="W316" s="58"/>
      <c r="X316" s="58"/>
      <c r="Y316" s="58"/>
    </row>
    <row r="317" spans="1:25" ht="15.75" customHeight="1" x14ac:dyDescent="0.2">
      <c r="A317" s="23"/>
      <c r="B317" s="23"/>
      <c r="C317" s="23"/>
      <c r="D317" s="23"/>
      <c r="E317" s="58"/>
      <c r="F317" s="58"/>
      <c r="G317" s="91"/>
      <c r="H317" s="58"/>
      <c r="I317" s="58"/>
      <c r="J317" s="58"/>
      <c r="K317" s="58"/>
      <c r="L317" s="58"/>
      <c r="M317" s="58"/>
      <c r="N317" s="58"/>
      <c r="O317" s="58"/>
      <c r="P317" s="58"/>
      <c r="Q317" s="58"/>
      <c r="R317" s="58"/>
      <c r="S317" s="58"/>
      <c r="T317" s="58"/>
      <c r="U317" s="58"/>
      <c r="V317" s="58"/>
      <c r="W317" s="58"/>
      <c r="X317" s="58"/>
      <c r="Y317" s="58"/>
    </row>
    <row r="318" spans="1:25" ht="15.75" customHeight="1" x14ac:dyDescent="0.2">
      <c r="A318" s="23"/>
      <c r="B318" s="23"/>
      <c r="C318" s="23"/>
      <c r="D318" s="23"/>
      <c r="E318" s="58"/>
      <c r="F318" s="58"/>
      <c r="G318" s="91"/>
      <c r="H318" s="58"/>
      <c r="I318" s="58"/>
      <c r="J318" s="58"/>
      <c r="K318" s="58"/>
      <c r="L318" s="58"/>
      <c r="M318" s="58"/>
      <c r="N318" s="58"/>
      <c r="O318" s="58"/>
      <c r="P318" s="58"/>
      <c r="Q318" s="58"/>
      <c r="R318" s="58"/>
      <c r="S318" s="58"/>
      <c r="T318" s="58"/>
      <c r="U318" s="58"/>
      <c r="V318" s="58"/>
      <c r="W318" s="58"/>
      <c r="X318" s="58"/>
      <c r="Y318" s="58"/>
    </row>
    <row r="319" spans="1:25" ht="15.75" customHeight="1" x14ac:dyDescent="0.2">
      <c r="A319" s="23"/>
      <c r="B319" s="23"/>
      <c r="C319" s="23"/>
      <c r="D319" s="23"/>
      <c r="E319" s="58"/>
      <c r="F319" s="58"/>
      <c r="G319" s="91"/>
      <c r="H319" s="58"/>
      <c r="I319" s="58"/>
      <c r="J319" s="58"/>
      <c r="K319" s="58"/>
      <c r="L319" s="58"/>
      <c r="M319" s="58"/>
      <c r="N319" s="58"/>
      <c r="O319" s="58"/>
      <c r="P319" s="58"/>
      <c r="Q319" s="58"/>
      <c r="R319" s="58"/>
      <c r="S319" s="58"/>
      <c r="T319" s="58"/>
      <c r="U319" s="58"/>
      <c r="V319" s="58"/>
      <c r="W319" s="58"/>
      <c r="X319" s="58"/>
      <c r="Y319" s="58"/>
    </row>
    <row r="320" spans="1:25" ht="15.75" customHeight="1" x14ac:dyDescent="0.2">
      <c r="A320" s="23"/>
      <c r="B320" s="23"/>
      <c r="C320" s="23"/>
      <c r="D320" s="23"/>
      <c r="E320" s="58"/>
      <c r="F320" s="58"/>
      <c r="G320" s="91"/>
      <c r="H320" s="58"/>
      <c r="I320" s="58"/>
      <c r="J320" s="58"/>
      <c r="K320" s="58"/>
      <c r="L320" s="58"/>
      <c r="M320" s="58"/>
      <c r="N320" s="58"/>
      <c r="O320" s="58"/>
      <c r="P320" s="58"/>
      <c r="Q320" s="58"/>
      <c r="R320" s="58"/>
      <c r="S320" s="58"/>
      <c r="T320" s="58"/>
      <c r="U320" s="58"/>
      <c r="V320" s="58"/>
      <c r="W320" s="58"/>
      <c r="X320" s="58"/>
      <c r="Y320" s="58"/>
    </row>
    <row r="321" spans="1:25" ht="15.75" customHeight="1" x14ac:dyDescent="0.2">
      <c r="A321" s="23"/>
      <c r="B321" s="23"/>
      <c r="C321" s="23"/>
      <c r="D321" s="23"/>
      <c r="E321" s="58"/>
      <c r="F321" s="58"/>
      <c r="G321" s="91"/>
      <c r="H321" s="58"/>
      <c r="I321" s="58"/>
      <c r="J321" s="58"/>
      <c r="K321" s="58"/>
      <c r="L321" s="58"/>
      <c r="M321" s="58"/>
      <c r="N321" s="58"/>
      <c r="O321" s="58"/>
      <c r="P321" s="58"/>
      <c r="Q321" s="58"/>
      <c r="R321" s="58"/>
      <c r="S321" s="58"/>
      <c r="T321" s="58"/>
      <c r="U321" s="58"/>
      <c r="V321" s="58"/>
      <c r="W321" s="58"/>
      <c r="X321" s="58"/>
      <c r="Y321" s="58"/>
    </row>
    <row r="322" spans="1:25" ht="15.75" customHeight="1" x14ac:dyDescent="0.2">
      <c r="A322" s="23"/>
      <c r="B322" s="23"/>
      <c r="C322" s="23"/>
      <c r="D322" s="23"/>
      <c r="E322" s="58"/>
      <c r="F322" s="58"/>
      <c r="G322" s="91"/>
      <c r="H322" s="58"/>
      <c r="I322" s="58"/>
      <c r="J322" s="58"/>
      <c r="K322" s="58"/>
      <c r="L322" s="58"/>
      <c r="M322" s="58"/>
      <c r="N322" s="58"/>
      <c r="O322" s="58"/>
      <c r="P322" s="58"/>
      <c r="Q322" s="58"/>
      <c r="R322" s="58"/>
      <c r="S322" s="58"/>
      <c r="T322" s="58"/>
      <c r="U322" s="58"/>
      <c r="V322" s="58"/>
      <c r="W322" s="58"/>
      <c r="X322" s="58"/>
      <c r="Y322" s="58"/>
    </row>
    <row r="323" spans="1:25" ht="15.75" customHeight="1" x14ac:dyDescent="0.2">
      <c r="A323" s="23"/>
      <c r="B323" s="23"/>
      <c r="C323" s="23"/>
      <c r="D323" s="23"/>
      <c r="E323" s="58"/>
      <c r="F323" s="58"/>
      <c r="G323" s="91"/>
      <c r="H323" s="58"/>
      <c r="I323" s="58"/>
      <c r="J323" s="58"/>
      <c r="K323" s="58"/>
      <c r="L323" s="58"/>
      <c r="M323" s="58"/>
      <c r="N323" s="58"/>
      <c r="O323" s="58"/>
      <c r="P323" s="58"/>
      <c r="Q323" s="58"/>
      <c r="R323" s="58"/>
      <c r="S323" s="58"/>
      <c r="T323" s="58"/>
      <c r="U323" s="58"/>
      <c r="V323" s="58"/>
      <c r="W323" s="58"/>
      <c r="X323" s="58"/>
      <c r="Y323" s="58"/>
    </row>
    <row r="324" spans="1:25" ht="15.75" customHeight="1" x14ac:dyDescent="0.2">
      <c r="A324" s="23"/>
      <c r="B324" s="23"/>
      <c r="C324" s="23"/>
      <c r="D324" s="23"/>
      <c r="E324" s="58"/>
      <c r="F324" s="58"/>
      <c r="G324" s="91"/>
      <c r="H324" s="58"/>
      <c r="I324" s="58"/>
      <c r="J324" s="58"/>
      <c r="K324" s="58"/>
      <c r="L324" s="58"/>
      <c r="M324" s="58"/>
      <c r="N324" s="58"/>
      <c r="O324" s="58"/>
      <c r="P324" s="58"/>
      <c r="Q324" s="58"/>
      <c r="R324" s="58"/>
      <c r="S324" s="58"/>
      <c r="T324" s="58"/>
      <c r="U324" s="58"/>
      <c r="V324" s="58"/>
      <c r="W324" s="58"/>
      <c r="X324" s="58"/>
      <c r="Y324" s="58"/>
    </row>
    <row r="325" spans="1:25" ht="15.75" customHeight="1" x14ac:dyDescent="0.2">
      <c r="A325" s="23"/>
      <c r="B325" s="23"/>
      <c r="C325" s="23"/>
      <c r="D325" s="23"/>
      <c r="E325" s="58"/>
      <c r="F325" s="58"/>
      <c r="G325" s="91"/>
      <c r="H325" s="58"/>
      <c r="I325" s="58"/>
      <c r="J325" s="58"/>
      <c r="K325" s="58"/>
      <c r="L325" s="58"/>
      <c r="M325" s="58"/>
      <c r="N325" s="58"/>
      <c r="O325" s="58"/>
      <c r="P325" s="58"/>
      <c r="Q325" s="58"/>
      <c r="R325" s="58"/>
      <c r="S325" s="58"/>
      <c r="T325" s="58"/>
      <c r="U325" s="58"/>
      <c r="V325" s="58"/>
      <c r="W325" s="58"/>
      <c r="X325" s="58"/>
      <c r="Y325" s="58"/>
    </row>
    <row r="326" spans="1:25" ht="15.75" customHeight="1" x14ac:dyDescent="0.2">
      <c r="A326" s="23"/>
      <c r="B326" s="23"/>
      <c r="C326" s="23"/>
      <c r="D326" s="23"/>
      <c r="E326" s="58"/>
      <c r="F326" s="58"/>
      <c r="G326" s="91"/>
      <c r="H326" s="58"/>
      <c r="I326" s="58"/>
      <c r="J326" s="58"/>
      <c r="K326" s="58"/>
      <c r="L326" s="58"/>
      <c r="M326" s="58"/>
      <c r="N326" s="58"/>
      <c r="O326" s="58"/>
      <c r="P326" s="58"/>
      <c r="Q326" s="58"/>
      <c r="R326" s="58"/>
      <c r="S326" s="58"/>
      <c r="T326" s="58"/>
      <c r="U326" s="58"/>
      <c r="V326" s="58"/>
      <c r="W326" s="58"/>
      <c r="X326" s="58"/>
      <c r="Y326" s="58"/>
    </row>
    <row r="327" spans="1:25" ht="15.75" customHeight="1" x14ac:dyDescent="0.2">
      <c r="A327" s="23"/>
      <c r="B327" s="23"/>
      <c r="C327" s="23"/>
      <c r="D327" s="23"/>
      <c r="E327" s="58"/>
      <c r="F327" s="58"/>
      <c r="G327" s="91"/>
      <c r="H327" s="58"/>
      <c r="I327" s="58"/>
      <c r="J327" s="58"/>
      <c r="K327" s="58"/>
      <c r="L327" s="58"/>
      <c r="M327" s="58"/>
      <c r="N327" s="58"/>
      <c r="O327" s="58"/>
      <c r="P327" s="58"/>
      <c r="Q327" s="58"/>
      <c r="R327" s="58"/>
      <c r="S327" s="58"/>
      <c r="T327" s="58"/>
      <c r="U327" s="58"/>
      <c r="V327" s="58"/>
      <c r="W327" s="58"/>
      <c r="X327" s="58"/>
      <c r="Y327" s="58"/>
    </row>
    <row r="328" spans="1:25" ht="15.75" customHeight="1" x14ac:dyDescent="0.2">
      <c r="A328" s="23"/>
      <c r="B328" s="23"/>
      <c r="C328" s="23"/>
      <c r="D328" s="23"/>
      <c r="E328" s="58"/>
      <c r="F328" s="58"/>
      <c r="G328" s="91"/>
      <c r="H328" s="58"/>
      <c r="I328" s="58"/>
      <c r="J328" s="58"/>
      <c r="K328" s="58"/>
      <c r="L328" s="58"/>
      <c r="M328" s="58"/>
      <c r="N328" s="58"/>
      <c r="O328" s="58"/>
      <c r="P328" s="58"/>
      <c r="Q328" s="58"/>
      <c r="R328" s="58"/>
      <c r="S328" s="58"/>
      <c r="T328" s="58"/>
      <c r="U328" s="58"/>
      <c r="V328" s="58"/>
      <c r="W328" s="58"/>
      <c r="X328" s="58"/>
      <c r="Y328" s="58"/>
    </row>
    <row r="329" spans="1:25" ht="15.75" customHeight="1" x14ac:dyDescent="0.2">
      <c r="A329" s="23"/>
      <c r="B329" s="23"/>
      <c r="C329" s="23"/>
      <c r="D329" s="23"/>
      <c r="E329" s="58"/>
      <c r="F329" s="58"/>
      <c r="G329" s="91"/>
      <c r="H329" s="58"/>
      <c r="I329" s="58"/>
      <c r="J329" s="58"/>
      <c r="K329" s="58"/>
      <c r="L329" s="58"/>
      <c r="M329" s="58"/>
      <c r="N329" s="58"/>
      <c r="O329" s="58"/>
      <c r="P329" s="58"/>
      <c r="Q329" s="58"/>
      <c r="R329" s="58"/>
      <c r="S329" s="58"/>
      <c r="T329" s="58"/>
      <c r="U329" s="58"/>
      <c r="V329" s="58"/>
      <c r="W329" s="58"/>
      <c r="X329" s="58"/>
      <c r="Y329" s="58"/>
    </row>
    <row r="330" spans="1:25" ht="15.75" customHeight="1" x14ac:dyDescent="0.2">
      <c r="A330" s="23"/>
      <c r="B330" s="23"/>
      <c r="C330" s="23"/>
      <c r="D330" s="23"/>
      <c r="E330" s="58"/>
      <c r="F330" s="58"/>
      <c r="G330" s="91"/>
      <c r="H330" s="58"/>
      <c r="I330" s="58"/>
      <c r="J330" s="58"/>
      <c r="K330" s="58"/>
      <c r="L330" s="58"/>
      <c r="M330" s="58"/>
      <c r="N330" s="58"/>
      <c r="O330" s="58"/>
      <c r="P330" s="58"/>
      <c r="Q330" s="58"/>
      <c r="R330" s="58"/>
      <c r="S330" s="58"/>
      <c r="T330" s="58"/>
      <c r="U330" s="58"/>
      <c r="V330" s="58"/>
      <c r="W330" s="58"/>
      <c r="X330" s="58"/>
      <c r="Y330" s="58"/>
    </row>
    <row r="331" spans="1:25" ht="15.75" customHeight="1" x14ac:dyDescent="0.2">
      <c r="A331" s="23"/>
      <c r="B331" s="23"/>
      <c r="C331" s="23"/>
      <c r="D331" s="23"/>
      <c r="E331" s="58"/>
      <c r="F331" s="58"/>
      <c r="G331" s="91"/>
      <c r="H331" s="58"/>
      <c r="I331" s="58"/>
      <c r="J331" s="58"/>
      <c r="K331" s="58"/>
      <c r="L331" s="58"/>
      <c r="M331" s="58"/>
      <c r="N331" s="58"/>
      <c r="O331" s="58"/>
      <c r="P331" s="58"/>
      <c r="Q331" s="58"/>
      <c r="R331" s="58"/>
      <c r="S331" s="58"/>
      <c r="T331" s="58"/>
      <c r="U331" s="58"/>
      <c r="V331" s="58"/>
      <c r="W331" s="58"/>
      <c r="X331" s="58"/>
      <c r="Y331" s="58"/>
    </row>
    <row r="332" spans="1:25" ht="15.75" customHeight="1" x14ac:dyDescent="0.2">
      <c r="A332" s="23"/>
      <c r="B332" s="23"/>
      <c r="C332" s="23"/>
      <c r="D332" s="23"/>
      <c r="E332" s="58"/>
      <c r="F332" s="58"/>
      <c r="G332" s="91"/>
      <c r="H332" s="58"/>
      <c r="I332" s="58"/>
      <c r="J332" s="58"/>
      <c r="K332" s="58"/>
      <c r="L332" s="58"/>
      <c r="M332" s="58"/>
      <c r="N332" s="58"/>
      <c r="O332" s="58"/>
      <c r="P332" s="58"/>
      <c r="Q332" s="58"/>
      <c r="R332" s="58"/>
      <c r="S332" s="58"/>
      <c r="T332" s="58"/>
      <c r="U332" s="58"/>
      <c r="V332" s="58"/>
      <c r="W332" s="58"/>
      <c r="X332" s="58"/>
      <c r="Y332" s="58"/>
    </row>
    <row r="333" spans="1:25" ht="15.75" customHeight="1" x14ac:dyDescent="0.2">
      <c r="A333" s="23"/>
      <c r="B333" s="23"/>
      <c r="C333" s="23"/>
      <c r="D333" s="23"/>
      <c r="E333" s="58"/>
      <c r="F333" s="58"/>
      <c r="G333" s="91"/>
      <c r="H333" s="58"/>
      <c r="I333" s="58"/>
      <c r="J333" s="58"/>
      <c r="K333" s="58"/>
      <c r="L333" s="58"/>
      <c r="M333" s="58"/>
      <c r="N333" s="58"/>
      <c r="O333" s="58"/>
      <c r="P333" s="58"/>
      <c r="Q333" s="58"/>
      <c r="R333" s="58"/>
      <c r="S333" s="58"/>
      <c r="T333" s="58"/>
      <c r="U333" s="58"/>
      <c r="V333" s="58"/>
      <c r="W333" s="58"/>
      <c r="X333" s="58"/>
      <c r="Y333" s="58"/>
    </row>
    <row r="334" spans="1:25" ht="15.75" customHeight="1" x14ac:dyDescent="0.2">
      <c r="A334" s="23"/>
      <c r="B334" s="23"/>
      <c r="C334" s="23"/>
      <c r="D334" s="23"/>
      <c r="E334" s="58"/>
      <c r="F334" s="58"/>
      <c r="G334" s="91"/>
      <c r="H334" s="58"/>
      <c r="I334" s="58"/>
      <c r="J334" s="58"/>
      <c r="K334" s="58"/>
      <c r="L334" s="58"/>
      <c r="M334" s="58"/>
      <c r="N334" s="58"/>
      <c r="O334" s="58"/>
      <c r="P334" s="58"/>
      <c r="Q334" s="58"/>
      <c r="R334" s="58"/>
      <c r="S334" s="58"/>
      <c r="T334" s="58"/>
      <c r="U334" s="58"/>
      <c r="V334" s="58"/>
      <c r="W334" s="58"/>
      <c r="X334" s="58"/>
      <c r="Y334" s="58"/>
    </row>
    <row r="335" spans="1:25" ht="15.75" customHeight="1" x14ac:dyDescent="0.2">
      <c r="A335" s="23"/>
      <c r="B335" s="23"/>
      <c r="C335" s="23"/>
      <c r="D335" s="23"/>
      <c r="E335" s="58"/>
      <c r="F335" s="58"/>
      <c r="G335" s="91"/>
      <c r="H335" s="58"/>
      <c r="I335" s="58"/>
      <c r="J335" s="58"/>
      <c r="K335" s="58"/>
      <c r="L335" s="58"/>
      <c r="M335" s="58"/>
      <c r="N335" s="58"/>
      <c r="O335" s="58"/>
      <c r="P335" s="58"/>
      <c r="Q335" s="58"/>
      <c r="R335" s="58"/>
      <c r="S335" s="58"/>
      <c r="T335" s="58"/>
      <c r="U335" s="58"/>
      <c r="V335" s="58"/>
      <c r="W335" s="58"/>
      <c r="X335" s="58"/>
      <c r="Y335" s="58"/>
    </row>
    <row r="336" spans="1:25" ht="15.75" customHeight="1" x14ac:dyDescent="0.2">
      <c r="A336" s="23"/>
      <c r="B336" s="23"/>
      <c r="C336" s="23"/>
      <c r="D336" s="23"/>
      <c r="E336" s="58"/>
      <c r="F336" s="58"/>
      <c r="G336" s="91"/>
      <c r="H336" s="58"/>
      <c r="I336" s="58"/>
      <c r="J336" s="58"/>
      <c r="K336" s="58"/>
      <c r="L336" s="58"/>
      <c r="M336" s="58"/>
      <c r="N336" s="58"/>
      <c r="O336" s="58"/>
      <c r="P336" s="58"/>
      <c r="Q336" s="58"/>
      <c r="R336" s="58"/>
      <c r="S336" s="58"/>
      <c r="T336" s="58"/>
      <c r="U336" s="58"/>
      <c r="V336" s="58"/>
      <c r="W336" s="58"/>
      <c r="X336" s="58"/>
      <c r="Y336" s="58"/>
    </row>
    <row r="337" spans="1:25" ht="15.75" customHeight="1" x14ac:dyDescent="0.2">
      <c r="A337" s="23"/>
      <c r="B337" s="23"/>
      <c r="C337" s="23"/>
      <c r="D337" s="23"/>
      <c r="E337" s="58"/>
      <c r="F337" s="58"/>
      <c r="G337" s="91"/>
      <c r="H337" s="58"/>
      <c r="I337" s="58"/>
      <c r="J337" s="58"/>
      <c r="K337" s="58"/>
      <c r="L337" s="58"/>
      <c r="M337" s="58"/>
      <c r="N337" s="58"/>
      <c r="O337" s="58"/>
      <c r="P337" s="58"/>
      <c r="Q337" s="58"/>
      <c r="R337" s="58"/>
      <c r="S337" s="58"/>
      <c r="T337" s="58"/>
      <c r="U337" s="58"/>
      <c r="V337" s="58"/>
      <c r="W337" s="58"/>
      <c r="X337" s="58"/>
      <c r="Y337" s="58"/>
    </row>
    <row r="338" spans="1:25" ht="15.75" customHeight="1" x14ac:dyDescent="0.2">
      <c r="A338" s="23"/>
      <c r="B338" s="23"/>
      <c r="C338" s="23"/>
      <c r="D338" s="23"/>
      <c r="E338" s="58"/>
      <c r="F338" s="58"/>
      <c r="G338" s="91"/>
      <c r="H338" s="58"/>
      <c r="I338" s="58"/>
      <c r="J338" s="58"/>
      <c r="K338" s="58"/>
      <c r="L338" s="58"/>
      <c r="M338" s="58"/>
      <c r="N338" s="58"/>
      <c r="O338" s="58"/>
      <c r="P338" s="58"/>
      <c r="Q338" s="58"/>
      <c r="R338" s="58"/>
      <c r="S338" s="58"/>
      <c r="T338" s="58"/>
      <c r="U338" s="58"/>
      <c r="V338" s="58"/>
      <c r="W338" s="58"/>
      <c r="X338" s="58"/>
      <c r="Y338" s="58"/>
    </row>
    <row r="339" spans="1:25" ht="15.75" customHeight="1" x14ac:dyDescent="0.2">
      <c r="A339" s="23"/>
      <c r="B339" s="23"/>
      <c r="C339" s="23"/>
      <c r="D339" s="23"/>
      <c r="E339" s="58"/>
      <c r="F339" s="58"/>
      <c r="G339" s="91"/>
      <c r="H339" s="58"/>
      <c r="I339" s="58"/>
      <c r="J339" s="58"/>
      <c r="K339" s="58"/>
      <c r="L339" s="58"/>
      <c r="M339" s="58"/>
      <c r="N339" s="58"/>
      <c r="O339" s="58"/>
      <c r="P339" s="58"/>
      <c r="Q339" s="58"/>
      <c r="R339" s="58"/>
      <c r="S339" s="58"/>
      <c r="T339" s="58"/>
      <c r="U339" s="58"/>
      <c r="V339" s="58"/>
      <c r="W339" s="58"/>
      <c r="X339" s="58"/>
      <c r="Y339" s="58"/>
    </row>
    <row r="340" spans="1:25" ht="15.75" customHeight="1" x14ac:dyDescent="0.2">
      <c r="A340" s="23"/>
      <c r="B340" s="23"/>
      <c r="C340" s="23"/>
      <c r="D340" s="23"/>
      <c r="E340" s="58"/>
      <c r="F340" s="58"/>
      <c r="G340" s="91"/>
      <c r="H340" s="58"/>
      <c r="I340" s="58"/>
      <c r="J340" s="58"/>
      <c r="K340" s="58"/>
      <c r="L340" s="58"/>
      <c r="M340" s="58"/>
      <c r="N340" s="58"/>
      <c r="O340" s="58"/>
      <c r="P340" s="58"/>
      <c r="Q340" s="58"/>
      <c r="R340" s="58"/>
      <c r="S340" s="58"/>
      <c r="T340" s="58"/>
      <c r="U340" s="58"/>
      <c r="V340" s="58"/>
      <c r="W340" s="58"/>
      <c r="X340" s="58"/>
      <c r="Y340" s="58"/>
    </row>
    <row r="341" spans="1:25" ht="15.75" customHeight="1" x14ac:dyDescent="0.2">
      <c r="A341" s="23"/>
      <c r="B341" s="23"/>
      <c r="C341" s="23"/>
      <c r="D341" s="23"/>
      <c r="E341" s="58"/>
      <c r="F341" s="58"/>
      <c r="G341" s="91"/>
      <c r="H341" s="58"/>
      <c r="I341" s="58"/>
      <c r="J341" s="58"/>
      <c r="K341" s="58"/>
      <c r="L341" s="58"/>
      <c r="M341" s="58"/>
      <c r="N341" s="58"/>
      <c r="O341" s="58"/>
      <c r="P341" s="58"/>
      <c r="Q341" s="58"/>
      <c r="R341" s="58"/>
      <c r="S341" s="58"/>
      <c r="T341" s="58"/>
      <c r="U341" s="58"/>
      <c r="V341" s="58"/>
      <c r="W341" s="58"/>
      <c r="X341" s="58"/>
      <c r="Y341" s="58"/>
    </row>
    <row r="342" spans="1:25" ht="15.75" customHeight="1" x14ac:dyDescent="0.2">
      <c r="A342" s="23"/>
      <c r="B342" s="23"/>
      <c r="C342" s="23"/>
      <c r="D342" s="23"/>
      <c r="E342" s="58"/>
      <c r="F342" s="58"/>
      <c r="G342" s="91"/>
      <c r="H342" s="58"/>
      <c r="I342" s="58"/>
      <c r="J342" s="58"/>
      <c r="K342" s="58"/>
      <c r="L342" s="58"/>
      <c r="M342" s="58"/>
      <c r="N342" s="58"/>
      <c r="O342" s="58"/>
      <c r="P342" s="58"/>
      <c r="Q342" s="58"/>
      <c r="R342" s="58"/>
      <c r="S342" s="58"/>
      <c r="T342" s="58"/>
      <c r="U342" s="58"/>
      <c r="V342" s="58"/>
      <c r="W342" s="58"/>
      <c r="X342" s="58"/>
      <c r="Y342" s="58"/>
    </row>
    <row r="343" spans="1:25" ht="15.75" customHeight="1" x14ac:dyDescent="0.2">
      <c r="A343" s="23"/>
      <c r="B343" s="23"/>
      <c r="C343" s="23"/>
      <c r="D343" s="23"/>
      <c r="E343" s="58"/>
      <c r="F343" s="58"/>
      <c r="G343" s="91"/>
      <c r="H343" s="58"/>
      <c r="I343" s="58"/>
      <c r="J343" s="58"/>
      <c r="K343" s="58"/>
      <c r="L343" s="58"/>
      <c r="M343" s="58"/>
      <c r="N343" s="58"/>
      <c r="O343" s="58"/>
      <c r="P343" s="58"/>
      <c r="Q343" s="58"/>
      <c r="R343" s="58"/>
      <c r="S343" s="58"/>
      <c r="T343" s="58"/>
      <c r="U343" s="58"/>
      <c r="V343" s="58"/>
      <c r="W343" s="58"/>
      <c r="X343" s="58"/>
      <c r="Y343" s="58"/>
    </row>
    <row r="344" spans="1:25" ht="15.75" customHeight="1" x14ac:dyDescent="0.2">
      <c r="A344" s="23"/>
      <c r="B344" s="23"/>
      <c r="C344" s="23"/>
      <c r="D344" s="23"/>
      <c r="E344" s="58"/>
      <c r="F344" s="58"/>
      <c r="G344" s="91"/>
      <c r="H344" s="58"/>
      <c r="I344" s="58"/>
      <c r="J344" s="58"/>
      <c r="K344" s="58"/>
      <c r="L344" s="58"/>
      <c r="M344" s="58"/>
      <c r="N344" s="58"/>
      <c r="O344" s="58"/>
      <c r="P344" s="58"/>
      <c r="Q344" s="58"/>
      <c r="R344" s="58"/>
      <c r="S344" s="58"/>
      <c r="T344" s="58"/>
      <c r="U344" s="58"/>
      <c r="V344" s="58"/>
      <c r="W344" s="58"/>
      <c r="X344" s="58"/>
      <c r="Y344" s="58"/>
    </row>
    <row r="345" spans="1:25" ht="15.75" customHeight="1" x14ac:dyDescent="0.2">
      <c r="A345" s="23"/>
      <c r="B345" s="23"/>
      <c r="C345" s="23"/>
      <c r="D345" s="23"/>
      <c r="E345" s="58"/>
      <c r="F345" s="58"/>
      <c r="G345" s="91"/>
      <c r="H345" s="58"/>
      <c r="I345" s="58"/>
      <c r="J345" s="58"/>
      <c r="K345" s="58"/>
      <c r="L345" s="58"/>
      <c r="M345" s="58"/>
      <c r="N345" s="58"/>
      <c r="O345" s="58"/>
      <c r="P345" s="58"/>
      <c r="Q345" s="58"/>
      <c r="R345" s="58"/>
      <c r="S345" s="58"/>
      <c r="T345" s="58"/>
      <c r="U345" s="58"/>
      <c r="V345" s="58"/>
      <c r="W345" s="58"/>
      <c r="X345" s="58"/>
      <c r="Y345" s="58"/>
    </row>
    <row r="346" spans="1:25" ht="15.75" customHeight="1" x14ac:dyDescent="0.2">
      <c r="A346" s="23"/>
      <c r="B346" s="23"/>
      <c r="C346" s="23"/>
      <c r="D346" s="23"/>
      <c r="E346" s="58"/>
      <c r="F346" s="58"/>
      <c r="G346" s="91"/>
      <c r="H346" s="58"/>
      <c r="I346" s="58"/>
      <c r="J346" s="58"/>
      <c r="K346" s="58"/>
      <c r="L346" s="58"/>
      <c r="M346" s="58"/>
      <c r="N346" s="58"/>
      <c r="O346" s="58"/>
      <c r="P346" s="58"/>
      <c r="Q346" s="58"/>
      <c r="R346" s="58"/>
      <c r="S346" s="58"/>
      <c r="T346" s="58"/>
      <c r="U346" s="58"/>
      <c r="V346" s="58"/>
      <c r="W346" s="58"/>
      <c r="X346" s="58"/>
      <c r="Y346" s="58"/>
    </row>
    <row r="347" spans="1:25" ht="15.75" customHeight="1" x14ac:dyDescent="0.2">
      <c r="A347" s="23"/>
      <c r="B347" s="23"/>
      <c r="C347" s="23"/>
      <c r="D347" s="23"/>
      <c r="E347" s="58"/>
      <c r="F347" s="58"/>
      <c r="G347" s="91"/>
      <c r="H347" s="58"/>
      <c r="I347" s="58"/>
      <c r="J347" s="58"/>
      <c r="K347" s="58"/>
      <c r="L347" s="58"/>
      <c r="M347" s="58"/>
      <c r="N347" s="58"/>
      <c r="O347" s="58"/>
      <c r="P347" s="58"/>
      <c r="Q347" s="58"/>
      <c r="R347" s="58"/>
      <c r="S347" s="58"/>
      <c r="T347" s="58"/>
      <c r="U347" s="58"/>
      <c r="V347" s="58"/>
      <c r="W347" s="58"/>
      <c r="X347" s="58"/>
      <c r="Y347" s="58"/>
    </row>
    <row r="348" spans="1:25" ht="15.75" customHeight="1" x14ac:dyDescent="0.2">
      <c r="A348" s="23"/>
      <c r="B348" s="23"/>
      <c r="C348" s="23"/>
      <c r="D348" s="23"/>
      <c r="E348" s="58"/>
      <c r="F348" s="58"/>
      <c r="G348" s="91"/>
      <c r="H348" s="58"/>
      <c r="I348" s="58"/>
      <c r="J348" s="58"/>
      <c r="K348" s="58"/>
      <c r="L348" s="58"/>
      <c r="M348" s="58"/>
      <c r="N348" s="58"/>
      <c r="O348" s="58"/>
      <c r="P348" s="58"/>
      <c r="Q348" s="58"/>
      <c r="R348" s="58"/>
      <c r="S348" s="58"/>
      <c r="T348" s="58"/>
      <c r="U348" s="58"/>
      <c r="V348" s="58"/>
      <c r="W348" s="58"/>
      <c r="X348" s="58"/>
      <c r="Y348" s="58"/>
    </row>
    <row r="349" spans="1:25" ht="15.75" customHeight="1" x14ac:dyDescent="0.2">
      <c r="A349" s="23"/>
      <c r="B349" s="23"/>
      <c r="C349" s="23"/>
      <c r="D349" s="23"/>
      <c r="E349" s="58"/>
      <c r="F349" s="58"/>
      <c r="G349" s="91"/>
      <c r="H349" s="58"/>
      <c r="I349" s="58"/>
      <c r="J349" s="58"/>
      <c r="K349" s="58"/>
      <c r="L349" s="58"/>
      <c r="M349" s="58"/>
      <c r="N349" s="58"/>
      <c r="O349" s="58"/>
      <c r="P349" s="58"/>
      <c r="Q349" s="58"/>
      <c r="R349" s="58"/>
      <c r="S349" s="58"/>
      <c r="T349" s="58"/>
      <c r="U349" s="58"/>
      <c r="V349" s="58"/>
      <c r="W349" s="58"/>
      <c r="X349" s="58"/>
      <c r="Y349" s="58"/>
    </row>
    <row r="350" spans="1:25" ht="15.75" customHeight="1" x14ac:dyDescent="0.2">
      <c r="A350" s="23"/>
      <c r="B350" s="23"/>
      <c r="C350" s="23"/>
      <c r="D350" s="23"/>
      <c r="E350" s="58"/>
      <c r="F350" s="58"/>
      <c r="G350" s="91"/>
      <c r="H350" s="58"/>
      <c r="I350" s="58"/>
      <c r="J350" s="58"/>
      <c r="K350" s="58"/>
      <c r="L350" s="58"/>
      <c r="M350" s="58"/>
      <c r="N350" s="58"/>
      <c r="O350" s="58"/>
      <c r="P350" s="58"/>
      <c r="Q350" s="58"/>
      <c r="R350" s="58"/>
      <c r="S350" s="58"/>
      <c r="T350" s="58"/>
      <c r="U350" s="58"/>
      <c r="V350" s="58"/>
      <c r="W350" s="58"/>
      <c r="X350" s="58"/>
      <c r="Y350" s="58"/>
    </row>
    <row r="351" spans="1:25" ht="15.75" customHeight="1" x14ac:dyDescent="0.2">
      <c r="A351" s="23"/>
      <c r="B351" s="23"/>
      <c r="C351" s="23"/>
      <c r="D351" s="23"/>
      <c r="E351" s="58"/>
      <c r="F351" s="58"/>
      <c r="G351" s="91"/>
      <c r="H351" s="58"/>
      <c r="I351" s="58"/>
      <c r="J351" s="58"/>
      <c r="K351" s="58"/>
      <c r="L351" s="58"/>
      <c r="M351" s="58"/>
      <c r="N351" s="58"/>
      <c r="O351" s="58"/>
      <c r="P351" s="58"/>
      <c r="Q351" s="58"/>
      <c r="R351" s="58"/>
      <c r="S351" s="58"/>
      <c r="T351" s="58"/>
      <c r="U351" s="58"/>
      <c r="V351" s="58"/>
      <c r="W351" s="58"/>
      <c r="X351" s="58"/>
      <c r="Y351" s="58"/>
    </row>
    <row r="352" spans="1:25" ht="15.75" customHeight="1" x14ac:dyDescent="0.2">
      <c r="A352" s="23"/>
      <c r="B352" s="23"/>
      <c r="C352" s="23"/>
      <c r="D352" s="23"/>
      <c r="E352" s="58"/>
      <c r="F352" s="58"/>
      <c r="G352" s="91"/>
      <c r="H352" s="58"/>
      <c r="I352" s="58"/>
      <c r="J352" s="58"/>
      <c r="K352" s="58"/>
      <c r="L352" s="58"/>
      <c r="M352" s="58"/>
      <c r="N352" s="58"/>
      <c r="O352" s="58"/>
      <c r="P352" s="58"/>
      <c r="Q352" s="58"/>
      <c r="R352" s="58"/>
      <c r="S352" s="58"/>
      <c r="T352" s="58"/>
      <c r="U352" s="58"/>
      <c r="V352" s="58"/>
      <c r="W352" s="58"/>
      <c r="X352" s="58"/>
      <c r="Y352" s="58"/>
    </row>
    <row r="353" spans="1:25" ht="15.75" customHeight="1" x14ac:dyDescent="0.2">
      <c r="A353" s="23"/>
      <c r="B353" s="23"/>
      <c r="C353" s="23"/>
      <c r="D353" s="23"/>
      <c r="E353" s="58"/>
      <c r="F353" s="58"/>
      <c r="G353" s="91"/>
      <c r="H353" s="58"/>
      <c r="I353" s="58"/>
      <c r="J353" s="58"/>
      <c r="K353" s="58"/>
      <c r="L353" s="58"/>
      <c r="M353" s="58"/>
      <c r="N353" s="58"/>
      <c r="O353" s="58"/>
      <c r="P353" s="58"/>
      <c r="Q353" s="58"/>
      <c r="R353" s="58"/>
      <c r="S353" s="58"/>
      <c r="T353" s="58"/>
      <c r="U353" s="58"/>
      <c r="V353" s="58"/>
      <c r="W353" s="58"/>
      <c r="X353" s="58"/>
      <c r="Y353" s="58"/>
    </row>
    <row r="354" spans="1:25" ht="15.75" customHeight="1" x14ac:dyDescent="0.2">
      <c r="A354" s="23"/>
      <c r="B354" s="23"/>
      <c r="C354" s="23"/>
      <c r="D354" s="23"/>
      <c r="E354" s="58"/>
      <c r="F354" s="58"/>
      <c r="G354" s="91"/>
      <c r="H354" s="58"/>
      <c r="I354" s="58"/>
      <c r="J354" s="58"/>
      <c r="K354" s="58"/>
      <c r="L354" s="58"/>
      <c r="M354" s="58"/>
      <c r="N354" s="58"/>
      <c r="O354" s="58"/>
      <c r="P354" s="58"/>
      <c r="Q354" s="58"/>
      <c r="R354" s="58"/>
      <c r="S354" s="58"/>
      <c r="T354" s="58"/>
      <c r="U354" s="58"/>
      <c r="V354" s="58"/>
      <c r="W354" s="58"/>
      <c r="X354" s="58"/>
      <c r="Y354" s="58"/>
    </row>
    <row r="355" spans="1:25" ht="15.75" customHeight="1" x14ac:dyDescent="0.2">
      <c r="A355" s="23"/>
      <c r="B355" s="23"/>
      <c r="C355" s="23"/>
      <c r="D355" s="23"/>
      <c r="E355" s="58"/>
      <c r="F355" s="58"/>
      <c r="G355" s="91"/>
      <c r="H355" s="58"/>
      <c r="I355" s="58"/>
      <c r="J355" s="58"/>
      <c r="K355" s="58"/>
      <c r="L355" s="58"/>
      <c r="M355" s="58"/>
      <c r="N355" s="58"/>
      <c r="O355" s="58"/>
      <c r="P355" s="58"/>
      <c r="Q355" s="58"/>
      <c r="R355" s="58"/>
      <c r="S355" s="58"/>
      <c r="T355" s="58"/>
      <c r="U355" s="58"/>
      <c r="V355" s="58"/>
      <c r="W355" s="58"/>
      <c r="X355" s="58"/>
      <c r="Y355" s="58"/>
    </row>
    <row r="356" spans="1:25" ht="15.75" customHeight="1" x14ac:dyDescent="0.2">
      <c r="A356" s="23"/>
      <c r="B356" s="23"/>
      <c r="C356" s="23"/>
      <c r="D356" s="23"/>
      <c r="E356" s="58"/>
      <c r="F356" s="58"/>
      <c r="G356" s="91"/>
      <c r="H356" s="58"/>
      <c r="I356" s="58"/>
      <c r="J356" s="58"/>
      <c r="K356" s="58"/>
      <c r="L356" s="58"/>
      <c r="M356" s="58"/>
      <c r="N356" s="58"/>
      <c r="O356" s="58"/>
      <c r="P356" s="58"/>
      <c r="Q356" s="58"/>
      <c r="R356" s="58"/>
      <c r="S356" s="58"/>
      <c r="T356" s="58"/>
      <c r="U356" s="58"/>
      <c r="V356" s="58"/>
      <c r="W356" s="58"/>
      <c r="X356" s="58"/>
      <c r="Y356" s="58"/>
    </row>
    <row r="357" spans="1:25" ht="15.75" customHeight="1" x14ac:dyDescent="0.2">
      <c r="A357" s="23"/>
      <c r="B357" s="23"/>
      <c r="C357" s="23"/>
      <c r="D357" s="23"/>
      <c r="E357" s="58"/>
      <c r="F357" s="58"/>
      <c r="G357" s="91"/>
      <c r="H357" s="58"/>
      <c r="I357" s="58"/>
      <c r="J357" s="58"/>
      <c r="K357" s="58"/>
      <c r="L357" s="58"/>
      <c r="M357" s="58"/>
      <c r="N357" s="58"/>
      <c r="O357" s="58"/>
      <c r="P357" s="58"/>
      <c r="Q357" s="58"/>
      <c r="R357" s="58"/>
      <c r="S357" s="58"/>
      <c r="T357" s="58"/>
      <c r="U357" s="58"/>
      <c r="V357" s="58"/>
      <c r="W357" s="58"/>
      <c r="X357" s="58"/>
      <c r="Y357" s="58"/>
    </row>
    <row r="358" spans="1:25" ht="15.75" customHeight="1" x14ac:dyDescent="0.2">
      <c r="A358" s="23"/>
      <c r="B358" s="23"/>
      <c r="C358" s="23"/>
      <c r="D358" s="23"/>
      <c r="E358" s="58"/>
      <c r="F358" s="58"/>
      <c r="G358" s="91"/>
      <c r="H358" s="58"/>
      <c r="I358" s="58"/>
      <c r="J358" s="58"/>
      <c r="K358" s="58"/>
      <c r="L358" s="58"/>
      <c r="M358" s="58"/>
      <c r="N358" s="58"/>
      <c r="O358" s="58"/>
      <c r="P358" s="58"/>
      <c r="Q358" s="58"/>
      <c r="R358" s="58"/>
      <c r="S358" s="58"/>
      <c r="T358" s="58"/>
      <c r="U358" s="58"/>
      <c r="V358" s="58"/>
      <c r="W358" s="58"/>
      <c r="X358" s="58"/>
      <c r="Y358" s="58"/>
    </row>
    <row r="359" spans="1:25" ht="15.75" customHeight="1" x14ac:dyDescent="0.2">
      <c r="A359" s="23"/>
      <c r="B359" s="23"/>
      <c r="C359" s="23"/>
      <c r="D359" s="23"/>
      <c r="E359" s="58"/>
      <c r="F359" s="58"/>
      <c r="G359" s="91"/>
      <c r="H359" s="58"/>
      <c r="I359" s="58"/>
      <c r="J359" s="58"/>
      <c r="K359" s="58"/>
      <c r="L359" s="58"/>
      <c r="M359" s="58"/>
      <c r="N359" s="58"/>
      <c r="O359" s="58"/>
      <c r="P359" s="58"/>
      <c r="Q359" s="58"/>
      <c r="R359" s="58"/>
      <c r="S359" s="58"/>
      <c r="T359" s="58"/>
      <c r="U359" s="58"/>
      <c r="V359" s="58"/>
      <c r="W359" s="58"/>
      <c r="X359" s="58"/>
      <c r="Y359" s="58"/>
    </row>
    <row r="360" spans="1:25" ht="15.75" customHeight="1" x14ac:dyDescent="0.2">
      <c r="A360" s="23"/>
      <c r="B360" s="23"/>
      <c r="C360" s="23"/>
      <c r="D360" s="23"/>
      <c r="E360" s="58"/>
      <c r="F360" s="58"/>
      <c r="G360" s="91"/>
      <c r="H360" s="58"/>
      <c r="I360" s="58"/>
      <c r="J360" s="58"/>
      <c r="K360" s="58"/>
      <c r="L360" s="58"/>
      <c r="M360" s="58"/>
      <c r="N360" s="58"/>
      <c r="O360" s="58"/>
      <c r="P360" s="58"/>
      <c r="Q360" s="58"/>
      <c r="R360" s="58"/>
      <c r="S360" s="58"/>
      <c r="T360" s="58"/>
      <c r="U360" s="58"/>
      <c r="V360" s="58"/>
      <c r="W360" s="58"/>
      <c r="X360" s="58"/>
      <c r="Y360" s="58"/>
    </row>
    <row r="361" spans="1:25" ht="15.75" customHeight="1" x14ac:dyDescent="0.2">
      <c r="A361" s="23"/>
      <c r="B361" s="23"/>
      <c r="C361" s="23"/>
      <c r="D361" s="23"/>
      <c r="E361" s="58"/>
      <c r="F361" s="58"/>
      <c r="G361" s="91"/>
      <c r="H361" s="58"/>
      <c r="I361" s="58"/>
      <c r="J361" s="58"/>
      <c r="K361" s="58"/>
      <c r="L361" s="58"/>
      <c r="M361" s="58"/>
      <c r="N361" s="58"/>
      <c r="O361" s="58"/>
      <c r="P361" s="58"/>
      <c r="Q361" s="58"/>
      <c r="R361" s="58"/>
      <c r="S361" s="58"/>
      <c r="T361" s="58"/>
      <c r="U361" s="58"/>
      <c r="V361" s="58"/>
      <c r="W361" s="58"/>
      <c r="X361" s="58"/>
      <c r="Y361" s="58"/>
    </row>
    <row r="362" spans="1:25" ht="15.75" customHeight="1" x14ac:dyDescent="0.2">
      <c r="A362" s="23"/>
      <c r="B362" s="23"/>
      <c r="C362" s="23"/>
      <c r="D362" s="23"/>
      <c r="E362" s="58"/>
      <c r="F362" s="58"/>
      <c r="G362" s="91"/>
      <c r="H362" s="58"/>
      <c r="I362" s="58"/>
      <c r="J362" s="58"/>
      <c r="K362" s="58"/>
      <c r="L362" s="58"/>
      <c r="M362" s="58"/>
      <c r="N362" s="58"/>
      <c r="O362" s="58"/>
      <c r="P362" s="58"/>
      <c r="Q362" s="58"/>
      <c r="R362" s="58"/>
      <c r="S362" s="58"/>
      <c r="T362" s="58"/>
      <c r="U362" s="58"/>
      <c r="V362" s="58"/>
      <c r="W362" s="58"/>
      <c r="X362" s="58"/>
      <c r="Y362" s="58"/>
    </row>
    <row r="363" spans="1:25" ht="15.75" customHeight="1" x14ac:dyDescent="0.2">
      <c r="A363" s="23"/>
      <c r="B363" s="23"/>
      <c r="C363" s="23"/>
      <c r="D363" s="23"/>
      <c r="E363" s="58"/>
      <c r="F363" s="58"/>
      <c r="G363" s="91"/>
      <c r="H363" s="58"/>
      <c r="I363" s="58"/>
      <c r="J363" s="58"/>
      <c r="K363" s="58"/>
      <c r="L363" s="58"/>
      <c r="M363" s="58"/>
      <c r="N363" s="58"/>
      <c r="O363" s="58"/>
      <c r="P363" s="58"/>
      <c r="Q363" s="58"/>
      <c r="R363" s="58"/>
      <c r="S363" s="58"/>
      <c r="T363" s="58"/>
      <c r="U363" s="58"/>
      <c r="V363" s="58"/>
      <c r="W363" s="58"/>
      <c r="X363" s="58"/>
      <c r="Y363" s="58"/>
    </row>
    <row r="364" spans="1:25" ht="15.75" customHeight="1" x14ac:dyDescent="0.2">
      <c r="A364" s="23"/>
      <c r="B364" s="23"/>
      <c r="C364" s="23"/>
      <c r="D364" s="23"/>
      <c r="E364" s="58"/>
      <c r="F364" s="58"/>
      <c r="G364" s="91"/>
      <c r="H364" s="58"/>
      <c r="I364" s="58"/>
      <c r="J364" s="58"/>
      <c r="K364" s="58"/>
      <c r="L364" s="58"/>
      <c r="M364" s="58"/>
      <c r="N364" s="58"/>
      <c r="O364" s="58"/>
      <c r="P364" s="58"/>
      <c r="Q364" s="58"/>
      <c r="R364" s="58"/>
      <c r="S364" s="58"/>
      <c r="T364" s="58"/>
      <c r="U364" s="58"/>
      <c r="V364" s="58"/>
      <c r="W364" s="58"/>
      <c r="X364" s="58"/>
      <c r="Y364" s="58"/>
    </row>
    <row r="365" spans="1:25" ht="15.75" customHeight="1" x14ac:dyDescent="0.2">
      <c r="A365" s="23"/>
      <c r="B365" s="23"/>
      <c r="C365" s="23"/>
      <c r="D365" s="23"/>
      <c r="E365" s="58"/>
      <c r="F365" s="58"/>
      <c r="G365" s="91"/>
      <c r="H365" s="58"/>
      <c r="I365" s="58"/>
      <c r="J365" s="58"/>
      <c r="K365" s="58"/>
      <c r="L365" s="58"/>
      <c r="M365" s="58"/>
      <c r="N365" s="58"/>
      <c r="O365" s="58"/>
      <c r="P365" s="58"/>
      <c r="Q365" s="58"/>
      <c r="R365" s="58"/>
      <c r="S365" s="58"/>
      <c r="T365" s="58"/>
      <c r="U365" s="58"/>
      <c r="V365" s="58"/>
      <c r="W365" s="58"/>
      <c r="X365" s="58"/>
      <c r="Y365" s="58"/>
    </row>
    <row r="366" spans="1:25" ht="15.75" customHeight="1" x14ac:dyDescent="0.2">
      <c r="A366" s="23"/>
      <c r="B366" s="23"/>
      <c r="C366" s="23"/>
      <c r="D366" s="23"/>
      <c r="E366" s="58"/>
      <c r="F366" s="58"/>
      <c r="G366" s="91"/>
      <c r="H366" s="58"/>
      <c r="I366" s="58"/>
      <c r="J366" s="58"/>
      <c r="K366" s="58"/>
      <c r="L366" s="58"/>
      <c r="M366" s="58"/>
      <c r="N366" s="58"/>
      <c r="O366" s="58"/>
      <c r="P366" s="58"/>
      <c r="Q366" s="58"/>
      <c r="R366" s="58"/>
      <c r="S366" s="58"/>
      <c r="T366" s="58"/>
      <c r="U366" s="58"/>
      <c r="V366" s="58"/>
      <c r="W366" s="58"/>
      <c r="X366" s="58"/>
      <c r="Y366" s="58"/>
    </row>
    <row r="367" spans="1:25" ht="15.75" customHeight="1" x14ac:dyDescent="0.2">
      <c r="A367" s="23"/>
      <c r="B367" s="23"/>
      <c r="C367" s="23"/>
      <c r="D367" s="23"/>
      <c r="E367" s="58"/>
      <c r="F367" s="58"/>
      <c r="G367" s="91"/>
      <c r="H367" s="58"/>
      <c r="I367" s="58"/>
      <c r="J367" s="58"/>
      <c r="K367" s="58"/>
      <c r="L367" s="58"/>
      <c r="M367" s="58"/>
      <c r="N367" s="58"/>
      <c r="O367" s="58"/>
      <c r="P367" s="58"/>
      <c r="Q367" s="58"/>
      <c r="R367" s="58"/>
      <c r="S367" s="58"/>
      <c r="T367" s="58"/>
      <c r="U367" s="58"/>
      <c r="V367" s="58"/>
      <c r="W367" s="58"/>
      <c r="X367" s="58"/>
      <c r="Y367" s="58"/>
    </row>
    <row r="368" spans="1:25" ht="15.75" customHeight="1" x14ac:dyDescent="0.2">
      <c r="A368" s="23"/>
      <c r="B368" s="23"/>
      <c r="C368" s="23"/>
      <c r="D368" s="23"/>
      <c r="E368" s="58"/>
      <c r="F368" s="58"/>
      <c r="G368" s="91"/>
      <c r="H368" s="58"/>
      <c r="I368" s="58"/>
      <c r="J368" s="58"/>
      <c r="K368" s="58"/>
      <c r="L368" s="58"/>
      <c r="M368" s="58"/>
      <c r="N368" s="58"/>
      <c r="O368" s="58"/>
      <c r="P368" s="58"/>
      <c r="Q368" s="58"/>
      <c r="R368" s="58"/>
      <c r="S368" s="58"/>
      <c r="T368" s="58"/>
      <c r="U368" s="58"/>
      <c r="V368" s="58"/>
      <c r="W368" s="58"/>
      <c r="X368" s="58"/>
      <c r="Y368" s="58"/>
    </row>
    <row r="369" spans="1:25" ht="15.75" customHeight="1" x14ac:dyDescent="0.2">
      <c r="A369" s="23"/>
      <c r="B369" s="23"/>
      <c r="C369" s="23"/>
      <c r="D369" s="23"/>
      <c r="E369" s="58"/>
      <c r="F369" s="58"/>
      <c r="G369" s="91"/>
      <c r="H369" s="58"/>
      <c r="I369" s="58"/>
      <c r="J369" s="58"/>
      <c r="K369" s="58"/>
      <c r="L369" s="58"/>
      <c r="M369" s="58"/>
      <c r="N369" s="58"/>
      <c r="O369" s="58"/>
      <c r="P369" s="58"/>
      <c r="Q369" s="58"/>
      <c r="R369" s="58"/>
      <c r="S369" s="58"/>
      <c r="T369" s="58"/>
      <c r="U369" s="58"/>
      <c r="V369" s="58"/>
      <c r="W369" s="58"/>
      <c r="X369" s="58"/>
      <c r="Y369" s="58"/>
    </row>
    <row r="370" spans="1:25" ht="15.75" customHeight="1" x14ac:dyDescent="0.2">
      <c r="A370" s="23"/>
      <c r="B370" s="23"/>
      <c r="C370" s="23"/>
      <c r="D370" s="23"/>
      <c r="E370" s="58"/>
      <c r="F370" s="58"/>
      <c r="G370" s="91"/>
      <c r="H370" s="58"/>
      <c r="I370" s="58"/>
      <c r="J370" s="58"/>
      <c r="K370" s="58"/>
      <c r="L370" s="58"/>
      <c r="M370" s="58"/>
      <c r="N370" s="58"/>
      <c r="O370" s="58"/>
      <c r="P370" s="58"/>
      <c r="Q370" s="58"/>
      <c r="R370" s="58"/>
      <c r="S370" s="58"/>
      <c r="T370" s="58"/>
      <c r="U370" s="58"/>
      <c r="V370" s="58"/>
      <c r="W370" s="58"/>
      <c r="X370" s="58"/>
      <c r="Y370" s="58"/>
    </row>
    <row r="371" spans="1:25" ht="15.75" customHeight="1" x14ac:dyDescent="0.2">
      <c r="A371" s="23"/>
      <c r="B371" s="23"/>
      <c r="C371" s="23"/>
      <c r="D371" s="23"/>
      <c r="E371" s="58"/>
      <c r="F371" s="58"/>
      <c r="G371" s="91"/>
      <c r="H371" s="58"/>
      <c r="I371" s="58"/>
      <c r="J371" s="58"/>
      <c r="K371" s="58"/>
      <c r="L371" s="58"/>
      <c r="M371" s="58"/>
      <c r="N371" s="58"/>
      <c r="O371" s="58"/>
      <c r="P371" s="58"/>
      <c r="Q371" s="58"/>
      <c r="R371" s="58"/>
      <c r="S371" s="58"/>
      <c r="T371" s="58"/>
      <c r="U371" s="58"/>
      <c r="V371" s="58"/>
      <c r="W371" s="58"/>
      <c r="X371" s="58"/>
      <c r="Y371" s="58"/>
    </row>
    <row r="372" spans="1:25" ht="15.75" customHeight="1" x14ac:dyDescent="0.2">
      <c r="A372" s="23"/>
      <c r="B372" s="23"/>
      <c r="C372" s="23"/>
      <c r="D372" s="23"/>
      <c r="E372" s="58"/>
      <c r="F372" s="58"/>
      <c r="G372" s="91"/>
      <c r="H372" s="58"/>
      <c r="I372" s="58"/>
      <c r="J372" s="58"/>
      <c r="K372" s="58"/>
      <c r="L372" s="58"/>
      <c r="M372" s="58"/>
      <c r="N372" s="58"/>
      <c r="O372" s="58"/>
      <c r="P372" s="58"/>
      <c r="Q372" s="58"/>
      <c r="R372" s="58"/>
      <c r="S372" s="58"/>
      <c r="T372" s="58"/>
      <c r="U372" s="58"/>
      <c r="V372" s="58"/>
      <c r="W372" s="58"/>
      <c r="X372" s="58"/>
      <c r="Y372" s="58"/>
    </row>
    <row r="373" spans="1:25" ht="15.75" customHeight="1" x14ac:dyDescent="0.2">
      <c r="A373" s="23"/>
      <c r="B373" s="23"/>
      <c r="C373" s="23"/>
      <c r="D373" s="23"/>
      <c r="E373" s="58"/>
      <c r="F373" s="58"/>
      <c r="G373" s="91"/>
      <c r="H373" s="58"/>
      <c r="I373" s="58"/>
      <c r="J373" s="58"/>
      <c r="K373" s="58"/>
      <c r="L373" s="58"/>
      <c r="M373" s="58"/>
      <c r="N373" s="58"/>
      <c r="O373" s="58"/>
      <c r="P373" s="58"/>
      <c r="Q373" s="58"/>
      <c r="R373" s="58"/>
      <c r="S373" s="58"/>
      <c r="T373" s="58"/>
      <c r="U373" s="58"/>
      <c r="V373" s="58"/>
      <c r="W373" s="58"/>
      <c r="X373" s="58"/>
      <c r="Y373" s="58"/>
    </row>
    <row r="374" spans="1:25" ht="15.75" customHeight="1" x14ac:dyDescent="0.2">
      <c r="A374" s="23"/>
      <c r="B374" s="23"/>
      <c r="C374" s="23"/>
      <c r="D374" s="23"/>
      <c r="E374" s="58"/>
      <c r="F374" s="58"/>
      <c r="G374" s="91"/>
      <c r="H374" s="58"/>
      <c r="I374" s="58"/>
      <c r="J374" s="58"/>
      <c r="K374" s="58"/>
      <c r="L374" s="58"/>
      <c r="M374" s="58"/>
      <c r="N374" s="58"/>
      <c r="O374" s="58"/>
      <c r="P374" s="58"/>
      <c r="Q374" s="58"/>
      <c r="R374" s="58"/>
      <c r="S374" s="58"/>
      <c r="T374" s="58"/>
      <c r="U374" s="58"/>
      <c r="V374" s="58"/>
      <c r="W374" s="58"/>
      <c r="X374" s="58"/>
      <c r="Y374" s="58"/>
    </row>
    <row r="375" spans="1:25" ht="15.75" customHeight="1" x14ac:dyDescent="0.2">
      <c r="A375" s="23"/>
      <c r="B375" s="23"/>
      <c r="C375" s="23"/>
      <c r="D375" s="23"/>
      <c r="E375" s="58"/>
      <c r="F375" s="58"/>
      <c r="G375" s="91"/>
      <c r="H375" s="58"/>
      <c r="I375" s="58"/>
      <c r="J375" s="58"/>
      <c r="K375" s="58"/>
      <c r="L375" s="58"/>
      <c r="M375" s="58"/>
      <c r="N375" s="58"/>
      <c r="O375" s="58"/>
      <c r="P375" s="58"/>
      <c r="Q375" s="58"/>
      <c r="R375" s="58"/>
      <c r="S375" s="58"/>
      <c r="T375" s="58"/>
      <c r="U375" s="58"/>
      <c r="V375" s="58"/>
      <c r="W375" s="58"/>
      <c r="X375" s="58"/>
      <c r="Y375" s="58"/>
    </row>
    <row r="376" spans="1:25" ht="15.75" customHeight="1" x14ac:dyDescent="0.2">
      <c r="A376" s="23"/>
      <c r="B376" s="23"/>
      <c r="C376" s="23"/>
      <c r="D376" s="23"/>
      <c r="E376" s="58"/>
      <c r="F376" s="58"/>
      <c r="G376" s="91"/>
      <c r="H376" s="58"/>
      <c r="I376" s="58"/>
      <c r="J376" s="58"/>
      <c r="K376" s="58"/>
      <c r="L376" s="58"/>
      <c r="M376" s="58"/>
      <c r="N376" s="58"/>
      <c r="O376" s="58"/>
      <c r="P376" s="58"/>
      <c r="Q376" s="58"/>
      <c r="R376" s="58"/>
      <c r="S376" s="58"/>
      <c r="T376" s="58"/>
      <c r="U376" s="58"/>
      <c r="V376" s="58"/>
      <c r="W376" s="58"/>
      <c r="X376" s="58"/>
      <c r="Y376" s="58"/>
    </row>
    <row r="377" spans="1:25" ht="15.75" customHeight="1" x14ac:dyDescent="0.2">
      <c r="A377" s="23"/>
      <c r="B377" s="23"/>
      <c r="C377" s="23"/>
      <c r="D377" s="23"/>
      <c r="E377" s="58"/>
      <c r="F377" s="58"/>
      <c r="G377" s="91"/>
      <c r="H377" s="58"/>
      <c r="I377" s="58"/>
      <c r="J377" s="58"/>
      <c r="K377" s="58"/>
      <c r="L377" s="58"/>
      <c r="M377" s="58"/>
      <c r="N377" s="58"/>
      <c r="O377" s="58"/>
      <c r="P377" s="58"/>
      <c r="Q377" s="58"/>
      <c r="R377" s="58"/>
      <c r="S377" s="58"/>
      <c r="T377" s="58"/>
      <c r="U377" s="58"/>
      <c r="V377" s="58"/>
      <c r="W377" s="58"/>
      <c r="X377" s="58"/>
      <c r="Y377" s="58"/>
    </row>
    <row r="378" spans="1:25" ht="15.75" customHeight="1" x14ac:dyDescent="0.2">
      <c r="A378" s="23"/>
      <c r="B378" s="23"/>
      <c r="C378" s="23"/>
      <c r="D378" s="23"/>
      <c r="E378" s="58"/>
      <c r="F378" s="58"/>
      <c r="G378" s="91"/>
      <c r="H378" s="58"/>
      <c r="I378" s="58"/>
      <c r="J378" s="58"/>
      <c r="K378" s="58"/>
      <c r="L378" s="58"/>
      <c r="M378" s="58"/>
      <c r="N378" s="58"/>
      <c r="O378" s="58"/>
      <c r="P378" s="58"/>
      <c r="Q378" s="58"/>
      <c r="R378" s="58"/>
      <c r="S378" s="58"/>
      <c r="T378" s="58"/>
      <c r="U378" s="58"/>
      <c r="V378" s="58"/>
      <c r="W378" s="58"/>
      <c r="X378" s="58"/>
      <c r="Y378" s="58"/>
    </row>
    <row r="379" spans="1:25" ht="15.75" customHeight="1" x14ac:dyDescent="0.2">
      <c r="A379" s="23"/>
      <c r="B379" s="23"/>
      <c r="C379" s="23"/>
      <c r="D379" s="23"/>
      <c r="E379" s="58"/>
      <c r="F379" s="58"/>
      <c r="G379" s="91"/>
      <c r="H379" s="58"/>
      <c r="I379" s="58"/>
      <c r="J379" s="58"/>
      <c r="K379" s="58"/>
      <c r="L379" s="58"/>
      <c r="M379" s="58"/>
      <c r="N379" s="58"/>
      <c r="O379" s="58"/>
      <c r="P379" s="58"/>
      <c r="Q379" s="58"/>
      <c r="R379" s="58"/>
      <c r="S379" s="58"/>
      <c r="T379" s="58"/>
      <c r="U379" s="58"/>
      <c r="V379" s="58"/>
      <c r="W379" s="58"/>
      <c r="X379" s="58"/>
      <c r="Y379" s="58"/>
    </row>
    <row r="380" spans="1:25" ht="15.75" customHeight="1" x14ac:dyDescent="0.2">
      <c r="A380" s="23"/>
      <c r="B380" s="23"/>
      <c r="C380" s="23"/>
      <c r="D380" s="23"/>
      <c r="E380" s="58"/>
      <c r="F380" s="58"/>
      <c r="G380" s="91"/>
      <c r="H380" s="58"/>
      <c r="I380" s="58"/>
      <c r="J380" s="58"/>
      <c r="K380" s="58"/>
      <c r="L380" s="58"/>
      <c r="M380" s="58"/>
      <c r="N380" s="58"/>
      <c r="O380" s="58"/>
      <c r="P380" s="58"/>
      <c r="Q380" s="58"/>
      <c r="R380" s="58"/>
      <c r="S380" s="58"/>
      <c r="T380" s="58"/>
      <c r="U380" s="58"/>
      <c r="V380" s="58"/>
      <c r="W380" s="58"/>
      <c r="X380" s="58"/>
      <c r="Y380" s="58"/>
    </row>
    <row r="381" spans="1:25" ht="15.75" customHeight="1" x14ac:dyDescent="0.2">
      <c r="A381" s="23"/>
      <c r="B381" s="23"/>
      <c r="C381" s="23"/>
      <c r="D381" s="23"/>
      <c r="E381" s="58"/>
      <c r="F381" s="58"/>
      <c r="G381" s="91"/>
      <c r="H381" s="58"/>
      <c r="I381" s="58"/>
      <c r="J381" s="58"/>
      <c r="K381" s="58"/>
      <c r="L381" s="58"/>
      <c r="M381" s="58"/>
      <c r="N381" s="58"/>
      <c r="O381" s="58"/>
      <c r="P381" s="58"/>
      <c r="Q381" s="58"/>
      <c r="R381" s="58"/>
      <c r="S381" s="58"/>
      <c r="T381" s="58"/>
      <c r="U381" s="58"/>
      <c r="V381" s="58"/>
      <c r="W381" s="58"/>
      <c r="X381" s="58"/>
      <c r="Y381" s="58"/>
    </row>
    <row r="382" spans="1:25" ht="15.75" customHeight="1" x14ac:dyDescent="0.2">
      <c r="A382" s="23"/>
      <c r="B382" s="23"/>
      <c r="C382" s="23"/>
      <c r="D382" s="23"/>
      <c r="E382" s="58"/>
      <c r="F382" s="58"/>
      <c r="G382" s="91"/>
      <c r="H382" s="58"/>
      <c r="I382" s="58"/>
      <c r="J382" s="58"/>
      <c r="K382" s="58"/>
      <c r="L382" s="58"/>
      <c r="M382" s="58"/>
      <c r="N382" s="58"/>
      <c r="O382" s="58"/>
      <c r="P382" s="58"/>
      <c r="Q382" s="58"/>
      <c r="R382" s="58"/>
      <c r="S382" s="58"/>
      <c r="T382" s="58"/>
      <c r="U382" s="58"/>
      <c r="V382" s="58"/>
      <c r="W382" s="58"/>
      <c r="X382" s="58"/>
      <c r="Y382" s="58"/>
    </row>
    <row r="383" spans="1:25" ht="15.75" customHeight="1" x14ac:dyDescent="0.2">
      <c r="A383" s="23"/>
      <c r="B383" s="23"/>
      <c r="C383" s="23"/>
      <c r="D383" s="23"/>
      <c r="E383" s="58"/>
      <c r="F383" s="58"/>
      <c r="G383" s="91"/>
      <c r="H383" s="58"/>
      <c r="I383" s="58"/>
      <c r="J383" s="58"/>
      <c r="K383" s="58"/>
      <c r="L383" s="58"/>
      <c r="M383" s="58"/>
      <c r="N383" s="58"/>
      <c r="O383" s="58"/>
      <c r="P383" s="58"/>
      <c r="Q383" s="58"/>
      <c r="R383" s="58"/>
      <c r="S383" s="58"/>
      <c r="T383" s="58"/>
      <c r="U383" s="58"/>
      <c r="V383" s="58"/>
      <c r="W383" s="58"/>
      <c r="X383" s="58"/>
      <c r="Y383" s="58"/>
    </row>
    <row r="384" spans="1:25" ht="15.75" customHeight="1" x14ac:dyDescent="0.2">
      <c r="A384" s="23"/>
      <c r="B384" s="23"/>
      <c r="C384" s="23"/>
      <c r="D384" s="23"/>
      <c r="E384" s="58"/>
      <c r="F384" s="58"/>
      <c r="G384" s="91"/>
      <c r="H384" s="58"/>
      <c r="I384" s="58"/>
      <c r="J384" s="58"/>
      <c r="K384" s="58"/>
      <c r="L384" s="58"/>
      <c r="M384" s="58"/>
      <c r="N384" s="58"/>
      <c r="O384" s="58"/>
      <c r="P384" s="58"/>
      <c r="Q384" s="58"/>
      <c r="R384" s="58"/>
      <c r="S384" s="58"/>
      <c r="T384" s="58"/>
      <c r="U384" s="58"/>
      <c r="V384" s="58"/>
      <c r="W384" s="58"/>
      <c r="X384" s="58"/>
      <c r="Y384" s="58"/>
    </row>
    <row r="385" spans="1:25" ht="15.75" customHeight="1" x14ac:dyDescent="0.2">
      <c r="A385" s="23"/>
      <c r="B385" s="23"/>
      <c r="C385" s="23"/>
      <c r="D385" s="23"/>
      <c r="E385" s="58"/>
      <c r="F385" s="58"/>
      <c r="G385" s="91"/>
      <c r="H385" s="58"/>
      <c r="I385" s="58"/>
      <c r="J385" s="58"/>
      <c r="K385" s="58"/>
      <c r="L385" s="58"/>
      <c r="M385" s="58"/>
      <c r="N385" s="58"/>
      <c r="O385" s="58"/>
      <c r="P385" s="58"/>
      <c r="Q385" s="58"/>
      <c r="R385" s="58"/>
      <c r="S385" s="58"/>
      <c r="T385" s="58"/>
      <c r="U385" s="58"/>
      <c r="V385" s="58"/>
      <c r="W385" s="58"/>
      <c r="X385" s="58"/>
      <c r="Y385" s="58"/>
    </row>
    <row r="386" spans="1:25" ht="15.75" customHeight="1" x14ac:dyDescent="0.2">
      <c r="A386" s="23"/>
      <c r="B386" s="23"/>
      <c r="C386" s="23"/>
      <c r="D386" s="23"/>
      <c r="E386" s="58"/>
      <c r="F386" s="58"/>
      <c r="G386" s="91"/>
      <c r="H386" s="58"/>
      <c r="I386" s="58"/>
      <c r="J386" s="58"/>
      <c r="K386" s="58"/>
      <c r="L386" s="58"/>
      <c r="M386" s="58"/>
      <c r="N386" s="58"/>
      <c r="O386" s="58"/>
      <c r="P386" s="58"/>
      <c r="Q386" s="58"/>
      <c r="R386" s="58"/>
      <c r="S386" s="58"/>
      <c r="T386" s="58"/>
      <c r="U386" s="58"/>
      <c r="V386" s="58"/>
      <c r="W386" s="58"/>
      <c r="X386" s="58"/>
      <c r="Y386" s="58"/>
    </row>
    <row r="387" spans="1:25" ht="15.75" customHeight="1" x14ac:dyDescent="0.2">
      <c r="A387" s="23"/>
      <c r="B387" s="23"/>
      <c r="C387" s="23"/>
      <c r="D387" s="23"/>
      <c r="E387" s="58"/>
      <c r="F387" s="58"/>
      <c r="G387" s="91"/>
      <c r="H387" s="58"/>
      <c r="I387" s="58"/>
      <c r="J387" s="58"/>
      <c r="K387" s="58"/>
      <c r="L387" s="58"/>
      <c r="M387" s="58"/>
      <c r="N387" s="58"/>
      <c r="O387" s="58"/>
      <c r="P387" s="58"/>
      <c r="Q387" s="58"/>
      <c r="R387" s="58"/>
      <c r="S387" s="58"/>
      <c r="T387" s="58"/>
      <c r="U387" s="58"/>
      <c r="V387" s="58"/>
      <c r="W387" s="58"/>
      <c r="X387" s="58"/>
      <c r="Y387" s="58"/>
    </row>
    <row r="388" spans="1:25" ht="15.75" customHeight="1" x14ac:dyDescent="0.2">
      <c r="A388" s="23"/>
      <c r="B388" s="23"/>
      <c r="C388" s="23"/>
      <c r="D388" s="23"/>
      <c r="E388" s="58"/>
      <c r="F388" s="58"/>
      <c r="G388" s="91"/>
      <c r="H388" s="58"/>
      <c r="I388" s="58"/>
      <c r="J388" s="58"/>
      <c r="K388" s="58"/>
      <c r="L388" s="58"/>
      <c r="M388" s="58"/>
      <c r="N388" s="58"/>
      <c r="O388" s="58"/>
      <c r="P388" s="58"/>
      <c r="Q388" s="58"/>
      <c r="R388" s="58"/>
      <c r="S388" s="58"/>
      <c r="T388" s="58"/>
      <c r="U388" s="58"/>
      <c r="V388" s="58"/>
      <c r="W388" s="58"/>
      <c r="X388" s="58"/>
      <c r="Y388" s="58"/>
    </row>
    <row r="389" spans="1:25" ht="15.75" customHeight="1" x14ac:dyDescent="0.2">
      <c r="A389" s="23"/>
      <c r="B389" s="23"/>
      <c r="C389" s="23"/>
      <c r="D389" s="23"/>
      <c r="E389" s="58"/>
      <c r="F389" s="58"/>
      <c r="G389" s="91"/>
      <c r="H389" s="58"/>
      <c r="I389" s="58"/>
      <c r="J389" s="58"/>
      <c r="K389" s="58"/>
      <c r="L389" s="58"/>
      <c r="M389" s="58"/>
      <c r="N389" s="58"/>
      <c r="O389" s="58"/>
      <c r="P389" s="58"/>
      <c r="Q389" s="58"/>
      <c r="R389" s="58"/>
      <c r="S389" s="58"/>
      <c r="T389" s="58"/>
      <c r="U389" s="58"/>
      <c r="V389" s="58"/>
      <c r="W389" s="58"/>
      <c r="X389" s="58"/>
      <c r="Y389" s="58"/>
    </row>
    <row r="390" spans="1:25" ht="15.75" customHeight="1" x14ac:dyDescent="0.2">
      <c r="A390" s="23"/>
      <c r="B390" s="23"/>
      <c r="C390" s="23"/>
      <c r="D390" s="23"/>
      <c r="E390" s="58"/>
      <c r="F390" s="58"/>
      <c r="G390" s="91"/>
      <c r="H390" s="58"/>
      <c r="I390" s="58"/>
      <c r="J390" s="58"/>
      <c r="K390" s="58"/>
      <c r="L390" s="58"/>
      <c r="M390" s="58"/>
      <c r="N390" s="58"/>
      <c r="O390" s="58"/>
      <c r="P390" s="58"/>
      <c r="Q390" s="58"/>
      <c r="R390" s="58"/>
      <c r="S390" s="58"/>
      <c r="T390" s="58"/>
      <c r="U390" s="58"/>
      <c r="V390" s="58"/>
      <c r="W390" s="58"/>
      <c r="X390" s="58"/>
      <c r="Y390" s="58"/>
    </row>
    <row r="391" spans="1:25" ht="15.75" customHeight="1" x14ac:dyDescent="0.2">
      <c r="A391" s="23"/>
      <c r="B391" s="23"/>
      <c r="C391" s="23"/>
      <c r="D391" s="23"/>
      <c r="E391" s="58"/>
      <c r="F391" s="58"/>
      <c r="G391" s="91"/>
      <c r="H391" s="58"/>
      <c r="I391" s="58"/>
      <c r="J391" s="58"/>
      <c r="K391" s="58"/>
      <c r="L391" s="58"/>
      <c r="M391" s="58"/>
      <c r="N391" s="58"/>
      <c r="O391" s="58"/>
      <c r="P391" s="58"/>
      <c r="Q391" s="58"/>
      <c r="R391" s="58"/>
      <c r="S391" s="58"/>
      <c r="T391" s="58"/>
      <c r="U391" s="58"/>
      <c r="V391" s="58"/>
      <c r="W391" s="58"/>
      <c r="X391" s="58"/>
      <c r="Y391" s="58"/>
    </row>
    <row r="392" spans="1:25" ht="15.75" customHeight="1" x14ac:dyDescent="0.2">
      <c r="A392" s="23"/>
      <c r="B392" s="23"/>
      <c r="C392" s="23"/>
      <c r="D392" s="23"/>
      <c r="E392" s="58"/>
      <c r="F392" s="58"/>
      <c r="G392" s="91"/>
      <c r="H392" s="58"/>
      <c r="I392" s="58"/>
      <c r="J392" s="58"/>
      <c r="K392" s="58"/>
      <c r="L392" s="58"/>
      <c r="M392" s="58"/>
      <c r="N392" s="58"/>
      <c r="O392" s="58"/>
      <c r="P392" s="58"/>
      <c r="Q392" s="58"/>
      <c r="R392" s="58"/>
      <c r="S392" s="58"/>
      <c r="T392" s="58"/>
      <c r="U392" s="58"/>
      <c r="V392" s="58"/>
      <c r="W392" s="58"/>
      <c r="X392" s="58"/>
      <c r="Y392" s="58"/>
    </row>
    <row r="393" spans="1:25" ht="15.75" customHeight="1" x14ac:dyDescent="0.2">
      <c r="A393" s="23"/>
      <c r="B393" s="23"/>
      <c r="C393" s="23"/>
      <c r="D393" s="23"/>
      <c r="E393" s="58"/>
      <c r="F393" s="58"/>
      <c r="G393" s="91"/>
      <c r="H393" s="58"/>
      <c r="I393" s="58"/>
      <c r="J393" s="58"/>
      <c r="K393" s="58"/>
      <c r="L393" s="58"/>
      <c r="M393" s="58"/>
      <c r="N393" s="58"/>
      <c r="O393" s="58"/>
      <c r="P393" s="58"/>
      <c r="Q393" s="58"/>
      <c r="R393" s="58"/>
      <c r="S393" s="58"/>
      <c r="T393" s="58"/>
      <c r="U393" s="58"/>
      <c r="V393" s="58"/>
      <c r="W393" s="58"/>
      <c r="X393" s="58"/>
      <c r="Y393" s="58"/>
    </row>
    <row r="394" spans="1:25" ht="15.75" customHeight="1" x14ac:dyDescent="0.2">
      <c r="A394" s="23"/>
      <c r="B394" s="23"/>
      <c r="C394" s="23"/>
      <c r="D394" s="23"/>
      <c r="E394" s="58"/>
      <c r="F394" s="58"/>
      <c r="G394" s="91"/>
      <c r="H394" s="58"/>
      <c r="I394" s="58"/>
      <c r="J394" s="58"/>
      <c r="K394" s="58"/>
      <c r="L394" s="58"/>
      <c r="M394" s="58"/>
      <c r="N394" s="58"/>
      <c r="O394" s="58"/>
      <c r="P394" s="58"/>
      <c r="Q394" s="58"/>
      <c r="R394" s="58"/>
      <c r="S394" s="58"/>
      <c r="T394" s="58"/>
      <c r="U394" s="58"/>
      <c r="V394" s="58"/>
      <c r="W394" s="58"/>
      <c r="X394" s="58"/>
      <c r="Y394" s="58"/>
    </row>
    <row r="395" spans="1:25" ht="15.75" customHeight="1" x14ac:dyDescent="0.2">
      <c r="A395" s="23"/>
      <c r="B395" s="23"/>
      <c r="C395" s="23"/>
      <c r="D395" s="23"/>
      <c r="E395" s="58"/>
      <c r="F395" s="58"/>
      <c r="G395" s="91"/>
      <c r="H395" s="58"/>
      <c r="I395" s="58"/>
      <c r="J395" s="58"/>
      <c r="K395" s="58"/>
      <c r="L395" s="58"/>
      <c r="M395" s="58"/>
      <c r="N395" s="58"/>
      <c r="O395" s="58"/>
      <c r="P395" s="58"/>
      <c r="Q395" s="58"/>
      <c r="R395" s="58"/>
      <c r="S395" s="58"/>
      <c r="T395" s="58"/>
      <c r="U395" s="58"/>
      <c r="V395" s="58"/>
      <c r="W395" s="58"/>
      <c r="X395" s="58"/>
      <c r="Y395" s="58"/>
    </row>
    <row r="396" spans="1:25" ht="15.75" customHeight="1" x14ac:dyDescent="0.2">
      <c r="A396" s="23"/>
      <c r="B396" s="23"/>
      <c r="C396" s="23"/>
      <c r="D396" s="23"/>
      <c r="E396" s="58"/>
      <c r="F396" s="58"/>
      <c r="G396" s="91"/>
      <c r="H396" s="58"/>
      <c r="I396" s="58"/>
      <c r="J396" s="58"/>
      <c r="K396" s="58"/>
      <c r="L396" s="58"/>
      <c r="M396" s="58"/>
      <c r="N396" s="58"/>
      <c r="O396" s="58"/>
      <c r="P396" s="58"/>
      <c r="Q396" s="58"/>
      <c r="R396" s="58"/>
      <c r="S396" s="58"/>
      <c r="T396" s="58"/>
      <c r="U396" s="58"/>
      <c r="V396" s="58"/>
      <c r="W396" s="58"/>
      <c r="X396" s="58"/>
      <c r="Y396" s="58"/>
    </row>
    <row r="397" spans="1:25" ht="15.75" customHeight="1" x14ac:dyDescent="0.2">
      <c r="A397" s="23"/>
      <c r="B397" s="23"/>
      <c r="C397" s="23"/>
      <c r="D397" s="23"/>
      <c r="E397" s="58"/>
      <c r="F397" s="58"/>
      <c r="G397" s="91"/>
      <c r="H397" s="58"/>
      <c r="I397" s="58"/>
      <c r="J397" s="58"/>
      <c r="K397" s="58"/>
      <c r="L397" s="58"/>
      <c r="M397" s="58"/>
      <c r="N397" s="58"/>
      <c r="O397" s="58"/>
      <c r="P397" s="58"/>
      <c r="Q397" s="58"/>
      <c r="R397" s="58"/>
      <c r="S397" s="58"/>
      <c r="T397" s="58"/>
      <c r="U397" s="58"/>
      <c r="V397" s="58"/>
      <c r="W397" s="58"/>
      <c r="X397" s="58"/>
      <c r="Y397" s="58"/>
    </row>
    <row r="398" spans="1:25" ht="15.75" customHeight="1" x14ac:dyDescent="0.2">
      <c r="A398" s="23"/>
      <c r="B398" s="23"/>
      <c r="C398" s="23"/>
      <c r="D398" s="23"/>
      <c r="E398" s="58"/>
      <c r="F398" s="58"/>
      <c r="G398" s="91"/>
      <c r="H398" s="58"/>
      <c r="I398" s="58"/>
      <c r="J398" s="58"/>
      <c r="K398" s="58"/>
      <c r="L398" s="58"/>
      <c r="M398" s="58"/>
      <c r="N398" s="58"/>
      <c r="O398" s="58"/>
      <c r="P398" s="58"/>
      <c r="Q398" s="58"/>
      <c r="R398" s="58"/>
      <c r="S398" s="58"/>
      <c r="T398" s="58"/>
      <c r="U398" s="58"/>
      <c r="V398" s="58"/>
      <c r="W398" s="58"/>
      <c r="X398" s="58"/>
      <c r="Y398" s="58"/>
    </row>
    <row r="399" spans="1:25" ht="15.75" customHeight="1" x14ac:dyDescent="0.2">
      <c r="A399" s="23"/>
      <c r="B399" s="23"/>
      <c r="C399" s="23"/>
      <c r="D399" s="23"/>
      <c r="E399" s="58"/>
      <c r="F399" s="58"/>
      <c r="G399" s="91"/>
      <c r="H399" s="58"/>
      <c r="I399" s="58"/>
      <c r="J399" s="58"/>
      <c r="K399" s="58"/>
      <c r="L399" s="58"/>
      <c r="M399" s="58"/>
      <c r="N399" s="58"/>
      <c r="O399" s="58"/>
      <c r="P399" s="58"/>
      <c r="Q399" s="58"/>
      <c r="R399" s="58"/>
      <c r="S399" s="58"/>
      <c r="T399" s="58"/>
      <c r="U399" s="58"/>
      <c r="V399" s="58"/>
      <c r="W399" s="58"/>
      <c r="X399" s="58"/>
      <c r="Y399" s="58"/>
    </row>
    <row r="400" spans="1:25" ht="15.75" customHeight="1" x14ac:dyDescent="0.2">
      <c r="A400" s="23"/>
      <c r="B400" s="23"/>
      <c r="C400" s="23"/>
      <c r="D400" s="23"/>
      <c r="E400" s="58"/>
      <c r="F400" s="58"/>
      <c r="G400" s="91"/>
      <c r="H400" s="58"/>
      <c r="I400" s="58"/>
      <c r="J400" s="58"/>
      <c r="K400" s="58"/>
      <c r="L400" s="58"/>
      <c r="M400" s="58"/>
      <c r="N400" s="58"/>
      <c r="O400" s="58"/>
      <c r="P400" s="58"/>
      <c r="Q400" s="58"/>
      <c r="R400" s="58"/>
      <c r="S400" s="58"/>
      <c r="T400" s="58"/>
      <c r="U400" s="58"/>
      <c r="V400" s="58"/>
      <c r="W400" s="58"/>
      <c r="X400" s="58"/>
      <c r="Y400" s="58"/>
    </row>
    <row r="401" spans="1:25" ht="15.75" customHeight="1" x14ac:dyDescent="0.2">
      <c r="A401" s="23"/>
      <c r="B401" s="23"/>
      <c r="C401" s="23"/>
      <c r="D401" s="23"/>
      <c r="E401" s="58"/>
      <c r="F401" s="58"/>
      <c r="G401" s="91"/>
      <c r="H401" s="58"/>
      <c r="I401" s="58"/>
      <c r="J401" s="58"/>
      <c r="K401" s="58"/>
      <c r="L401" s="58"/>
      <c r="M401" s="58"/>
      <c r="N401" s="58"/>
      <c r="O401" s="58"/>
      <c r="P401" s="58"/>
      <c r="Q401" s="58"/>
      <c r="R401" s="58"/>
      <c r="S401" s="58"/>
      <c r="T401" s="58"/>
      <c r="U401" s="58"/>
      <c r="V401" s="58"/>
      <c r="W401" s="58"/>
      <c r="X401" s="58"/>
      <c r="Y401" s="58"/>
    </row>
    <row r="402" spans="1:25" ht="15.75" customHeight="1" x14ac:dyDescent="0.2">
      <c r="A402" s="23"/>
      <c r="B402" s="23"/>
      <c r="C402" s="23"/>
      <c r="D402" s="23"/>
      <c r="E402" s="58"/>
      <c r="F402" s="58"/>
      <c r="G402" s="91"/>
      <c r="H402" s="58"/>
      <c r="I402" s="58"/>
      <c r="J402" s="58"/>
      <c r="K402" s="58"/>
      <c r="L402" s="58"/>
      <c r="M402" s="58"/>
      <c r="N402" s="58"/>
      <c r="O402" s="58"/>
      <c r="P402" s="58"/>
      <c r="Q402" s="58"/>
      <c r="R402" s="58"/>
      <c r="S402" s="58"/>
      <c r="T402" s="58"/>
      <c r="U402" s="58"/>
      <c r="V402" s="58"/>
      <c r="W402" s="58"/>
      <c r="X402" s="58"/>
      <c r="Y402" s="58"/>
    </row>
    <row r="403" spans="1:25" ht="15.75" customHeight="1" x14ac:dyDescent="0.2">
      <c r="A403" s="23"/>
      <c r="B403" s="23"/>
      <c r="C403" s="23"/>
      <c r="D403" s="23"/>
      <c r="E403" s="58"/>
      <c r="F403" s="58"/>
      <c r="G403" s="91"/>
      <c r="H403" s="58"/>
      <c r="I403" s="58"/>
      <c r="J403" s="58"/>
      <c r="K403" s="58"/>
      <c r="L403" s="58"/>
      <c r="M403" s="58"/>
      <c r="N403" s="58"/>
      <c r="O403" s="58"/>
      <c r="P403" s="58"/>
      <c r="Q403" s="58"/>
      <c r="R403" s="58"/>
      <c r="S403" s="58"/>
      <c r="T403" s="58"/>
      <c r="U403" s="58"/>
      <c r="V403" s="58"/>
      <c r="W403" s="58"/>
      <c r="X403" s="58"/>
      <c r="Y403" s="58"/>
    </row>
    <row r="404" spans="1:25" ht="15.75" customHeight="1" x14ac:dyDescent="0.2">
      <c r="A404" s="23"/>
      <c r="B404" s="23"/>
      <c r="C404" s="23"/>
      <c r="D404" s="23"/>
      <c r="E404" s="58"/>
      <c r="F404" s="58"/>
      <c r="G404" s="91"/>
      <c r="H404" s="58"/>
      <c r="I404" s="58"/>
      <c r="J404" s="58"/>
      <c r="K404" s="58"/>
      <c r="L404" s="58"/>
      <c r="M404" s="58"/>
      <c r="N404" s="58"/>
      <c r="O404" s="58"/>
      <c r="P404" s="58"/>
      <c r="Q404" s="58"/>
      <c r="R404" s="58"/>
      <c r="S404" s="58"/>
      <c r="T404" s="58"/>
      <c r="U404" s="58"/>
      <c r="V404" s="58"/>
      <c r="W404" s="58"/>
      <c r="X404" s="58"/>
      <c r="Y404" s="58"/>
    </row>
    <row r="405" spans="1:25" ht="15.75" customHeight="1" x14ac:dyDescent="0.2">
      <c r="A405" s="23"/>
      <c r="B405" s="23"/>
      <c r="C405" s="23"/>
      <c r="D405" s="23"/>
      <c r="E405" s="58"/>
      <c r="F405" s="58"/>
      <c r="G405" s="91"/>
      <c r="H405" s="58"/>
      <c r="I405" s="58"/>
      <c r="J405" s="58"/>
      <c r="K405" s="58"/>
      <c r="L405" s="58"/>
      <c r="M405" s="58"/>
      <c r="N405" s="58"/>
      <c r="O405" s="58"/>
      <c r="P405" s="58"/>
      <c r="Q405" s="58"/>
      <c r="R405" s="58"/>
      <c r="S405" s="58"/>
      <c r="T405" s="58"/>
      <c r="U405" s="58"/>
      <c r="V405" s="58"/>
      <c r="W405" s="58"/>
      <c r="X405" s="58"/>
      <c r="Y405" s="58"/>
    </row>
    <row r="406" spans="1:25" ht="15.75" customHeight="1" x14ac:dyDescent="0.2">
      <c r="A406" s="23"/>
      <c r="B406" s="23"/>
      <c r="C406" s="23"/>
      <c r="D406" s="23"/>
      <c r="E406" s="58"/>
      <c r="F406" s="58"/>
      <c r="G406" s="91"/>
      <c r="H406" s="58"/>
      <c r="I406" s="58"/>
      <c r="J406" s="58"/>
      <c r="K406" s="58"/>
      <c r="L406" s="58"/>
      <c r="M406" s="58"/>
      <c r="N406" s="58"/>
      <c r="O406" s="58"/>
      <c r="P406" s="58"/>
      <c r="Q406" s="58"/>
      <c r="R406" s="58"/>
      <c r="S406" s="58"/>
      <c r="T406" s="58"/>
      <c r="U406" s="58"/>
      <c r="V406" s="58"/>
      <c r="W406" s="58"/>
      <c r="X406" s="58"/>
      <c r="Y406" s="58"/>
    </row>
    <row r="407" spans="1:25" ht="15.75" customHeight="1" x14ac:dyDescent="0.2">
      <c r="A407" s="23"/>
      <c r="B407" s="23"/>
      <c r="C407" s="23"/>
      <c r="D407" s="23"/>
      <c r="E407" s="58"/>
      <c r="F407" s="58"/>
      <c r="G407" s="91"/>
      <c r="H407" s="58"/>
      <c r="I407" s="58"/>
      <c r="J407" s="58"/>
      <c r="K407" s="58"/>
      <c r="L407" s="58"/>
      <c r="M407" s="58"/>
      <c r="N407" s="58"/>
      <c r="O407" s="58"/>
      <c r="P407" s="58"/>
      <c r="Q407" s="58"/>
      <c r="R407" s="58"/>
      <c r="S407" s="58"/>
      <c r="T407" s="58"/>
      <c r="U407" s="58"/>
      <c r="V407" s="58"/>
      <c r="W407" s="58"/>
      <c r="X407" s="58"/>
      <c r="Y407" s="58"/>
    </row>
    <row r="408" spans="1:25" ht="15.75" customHeight="1" x14ac:dyDescent="0.2">
      <c r="A408" s="23"/>
      <c r="B408" s="23"/>
      <c r="C408" s="23"/>
      <c r="D408" s="23"/>
      <c r="E408" s="58"/>
      <c r="F408" s="58"/>
      <c r="G408" s="91"/>
      <c r="H408" s="58"/>
      <c r="I408" s="58"/>
      <c r="J408" s="58"/>
      <c r="K408" s="58"/>
      <c r="L408" s="58"/>
      <c r="M408" s="58"/>
      <c r="N408" s="58"/>
      <c r="O408" s="58"/>
      <c r="P408" s="58"/>
      <c r="Q408" s="58"/>
      <c r="R408" s="58"/>
      <c r="S408" s="58"/>
      <c r="T408" s="58"/>
      <c r="U408" s="58"/>
      <c r="V408" s="58"/>
      <c r="W408" s="58"/>
      <c r="X408" s="58"/>
      <c r="Y408" s="58"/>
    </row>
    <row r="409" spans="1:25" ht="15.75" customHeight="1" x14ac:dyDescent="0.2">
      <c r="A409" s="23"/>
      <c r="B409" s="23"/>
      <c r="C409" s="23"/>
      <c r="D409" s="23"/>
      <c r="E409" s="58"/>
      <c r="F409" s="58"/>
      <c r="G409" s="91"/>
      <c r="H409" s="58"/>
      <c r="I409" s="58"/>
      <c r="J409" s="58"/>
      <c r="K409" s="58"/>
      <c r="L409" s="58"/>
      <c r="M409" s="58"/>
      <c r="N409" s="58"/>
      <c r="O409" s="58"/>
      <c r="P409" s="58"/>
      <c r="Q409" s="58"/>
      <c r="R409" s="58"/>
      <c r="S409" s="58"/>
      <c r="T409" s="58"/>
      <c r="U409" s="58"/>
      <c r="V409" s="58"/>
      <c r="W409" s="58"/>
      <c r="X409" s="58"/>
      <c r="Y409" s="58"/>
    </row>
    <row r="410" spans="1:25" ht="15.75" customHeight="1" x14ac:dyDescent="0.2">
      <c r="A410" s="23"/>
      <c r="B410" s="23"/>
      <c r="C410" s="23"/>
      <c r="D410" s="23"/>
      <c r="E410" s="58"/>
      <c r="F410" s="58"/>
      <c r="G410" s="91"/>
      <c r="H410" s="58"/>
      <c r="I410" s="58"/>
      <c r="J410" s="58"/>
      <c r="K410" s="58"/>
      <c r="L410" s="58"/>
      <c r="M410" s="58"/>
      <c r="N410" s="58"/>
      <c r="O410" s="58"/>
      <c r="P410" s="58"/>
      <c r="Q410" s="58"/>
      <c r="R410" s="58"/>
      <c r="S410" s="58"/>
      <c r="T410" s="58"/>
      <c r="U410" s="58"/>
      <c r="V410" s="58"/>
      <c r="W410" s="58"/>
      <c r="X410" s="58"/>
      <c r="Y410" s="58"/>
    </row>
    <row r="411" spans="1:25" ht="15.75" customHeight="1" x14ac:dyDescent="0.2">
      <c r="A411" s="23"/>
      <c r="B411" s="23"/>
      <c r="C411" s="23"/>
      <c r="D411" s="23"/>
      <c r="E411" s="58"/>
      <c r="F411" s="58"/>
      <c r="G411" s="91"/>
      <c r="H411" s="58"/>
      <c r="I411" s="58"/>
      <c r="J411" s="58"/>
      <c r="K411" s="58"/>
      <c r="L411" s="58"/>
      <c r="M411" s="58"/>
      <c r="N411" s="58"/>
      <c r="O411" s="58"/>
      <c r="P411" s="58"/>
      <c r="Q411" s="58"/>
      <c r="R411" s="58"/>
      <c r="S411" s="58"/>
      <c r="T411" s="58"/>
      <c r="U411" s="58"/>
      <c r="V411" s="58"/>
      <c r="W411" s="58"/>
      <c r="X411" s="58"/>
      <c r="Y411" s="58"/>
    </row>
    <row r="412" spans="1:25" ht="15.75" customHeight="1" x14ac:dyDescent="0.2">
      <c r="A412" s="23"/>
      <c r="B412" s="23"/>
      <c r="C412" s="23"/>
      <c r="D412" s="23"/>
      <c r="E412" s="58"/>
      <c r="F412" s="58"/>
      <c r="G412" s="91"/>
      <c r="H412" s="58"/>
      <c r="I412" s="58"/>
      <c r="J412" s="58"/>
      <c r="K412" s="58"/>
      <c r="L412" s="58"/>
      <c r="M412" s="58"/>
      <c r="N412" s="58"/>
      <c r="O412" s="58"/>
      <c r="P412" s="58"/>
      <c r="Q412" s="58"/>
      <c r="R412" s="58"/>
      <c r="S412" s="58"/>
      <c r="T412" s="58"/>
      <c r="U412" s="58"/>
      <c r="V412" s="58"/>
      <c r="W412" s="58"/>
      <c r="X412" s="58"/>
      <c r="Y412" s="58"/>
    </row>
    <row r="413" spans="1:25" ht="15.75" customHeight="1" x14ac:dyDescent="0.2">
      <c r="A413" s="23"/>
      <c r="B413" s="23"/>
      <c r="C413" s="23"/>
      <c r="D413" s="23"/>
      <c r="E413" s="58"/>
      <c r="F413" s="58"/>
      <c r="G413" s="91"/>
      <c r="H413" s="58"/>
      <c r="I413" s="58"/>
      <c r="J413" s="58"/>
      <c r="K413" s="58"/>
      <c r="L413" s="58"/>
      <c r="M413" s="58"/>
      <c r="N413" s="58"/>
      <c r="O413" s="58"/>
      <c r="P413" s="58"/>
      <c r="Q413" s="58"/>
      <c r="R413" s="58"/>
      <c r="S413" s="58"/>
      <c r="T413" s="58"/>
      <c r="U413" s="58"/>
      <c r="V413" s="58"/>
      <c r="W413" s="58"/>
      <c r="X413" s="58"/>
      <c r="Y413" s="58"/>
    </row>
    <row r="414" spans="1:25" ht="15.75" customHeight="1" x14ac:dyDescent="0.2">
      <c r="A414" s="23"/>
      <c r="B414" s="23"/>
      <c r="C414" s="23"/>
      <c r="D414" s="23"/>
      <c r="E414" s="58"/>
      <c r="F414" s="58"/>
      <c r="G414" s="91"/>
      <c r="H414" s="58"/>
      <c r="I414" s="58"/>
      <c r="J414" s="58"/>
      <c r="K414" s="58"/>
      <c r="L414" s="58"/>
      <c r="M414" s="58"/>
      <c r="N414" s="58"/>
      <c r="O414" s="58"/>
      <c r="P414" s="58"/>
      <c r="Q414" s="58"/>
      <c r="R414" s="58"/>
      <c r="S414" s="58"/>
      <c r="T414" s="58"/>
      <c r="U414" s="58"/>
      <c r="V414" s="58"/>
      <c r="W414" s="58"/>
      <c r="X414" s="58"/>
      <c r="Y414" s="58"/>
    </row>
    <row r="415" spans="1:25" ht="15.75" customHeight="1" x14ac:dyDescent="0.2">
      <c r="A415" s="23"/>
      <c r="B415" s="23"/>
      <c r="C415" s="23"/>
      <c r="D415" s="23"/>
      <c r="E415" s="58"/>
      <c r="F415" s="58"/>
      <c r="G415" s="91"/>
      <c r="H415" s="58"/>
      <c r="I415" s="58"/>
      <c r="J415" s="58"/>
      <c r="K415" s="58"/>
      <c r="L415" s="58"/>
      <c r="M415" s="58"/>
      <c r="N415" s="58"/>
      <c r="O415" s="58"/>
      <c r="P415" s="58"/>
      <c r="Q415" s="58"/>
      <c r="R415" s="58"/>
      <c r="S415" s="58"/>
      <c r="T415" s="58"/>
      <c r="U415" s="58"/>
      <c r="V415" s="58"/>
      <c r="W415" s="58"/>
      <c r="X415" s="58"/>
      <c r="Y415" s="58"/>
    </row>
    <row r="416" spans="1:25" ht="15.75" customHeight="1" x14ac:dyDescent="0.2">
      <c r="A416" s="23"/>
      <c r="B416" s="23"/>
      <c r="C416" s="23"/>
      <c r="D416" s="23"/>
      <c r="E416" s="58"/>
      <c r="F416" s="58"/>
      <c r="G416" s="91"/>
      <c r="H416" s="58"/>
      <c r="I416" s="58"/>
      <c r="J416" s="58"/>
      <c r="K416" s="58"/>
      <c r="L416" s="58"/>
      <c r="M416" s="58"/>
      <c r="N416" s="58"/>
      <c r="O416" s="58"/>
      <c r="P416" s="58"/>
      <c r="Q416" s="58"/>
      <c r="R416" s="58"/>
      <c r="S416" s="58"/>
      <c r="T416" s="58"/>
      <c r="U416" s="58"/>
      <c r="V416" s="58"/>
      <c r="W416" s="58"/>
      <c r="X416" s="58"/>
      <c r="Y416" s="58"/>
    </row>
    <row r="417" spans="1:25" ht="15.75" customHeight="1" x14ac:dyDescent="0.2">
      <c r="A417" s="23"/>
      <c r="B417" s="23"/>
      <c r="C417" s="23"/>
      <c r="D417" s="23"/>
      <c r="E417" s="58"/>
      <c r="F417" s="58"/>
      <c r="G417" s="91"/>
      <c r="H417" s="58"/>
      <c r="I417" s="58"/>
      <c r="J417" s="58"/>
      <c r="K417" s="58"/>
      <c r="L417" s="58"/>
      <c r="M417" s="58"/>
      <c r="N417" s="58"/>
      <c r="O417" s="58"/>
      <c r="P417" s="58"/>
      <c r="Q417" s="58"/>
      <c r="R417" s="58"/>
      <c r="S417" s="58"/>
      <c r="T417" s="58"/>
      <c r="U417" s="58"/>
      <c r="V417" s="58"/>
      <c r="W417" s="58"/>
      <c r="X417" s="58"/>
      <c r="Y417" s="58"/>
    </row>
    <row r="418" spans="1:25" ht="15.75" customHeight="1" x14ac:dyDescent="0.2">
      <c r="A418" s="23"/>
      <c r="B418" s="23"/>
      <c r="C418" s="23"/>
      <c r="D418" s="23"/>
      <c r="E418" s="58"/>
      <c r="F418" s="58"/>
      <c r="G418" s="91"/>
      <c r="H418" s="58"/>
      <c r="I418" s="58"/>
      <c r="J418" s="58"/>
      <c r="K418" s="58"/>
      <c r="L418" s="58"/>
      <c r="M418" s="58"/>
      <c r="N418" s="58"/>
      <c r="O418" s="58"/>
      <c r="P418" s="58"/>
      <c r="Q418" s="58"/>
      <c r="R418" s="58"/>
      <c r="S418" s="58"/>
      <c r="T418" s="58"/>
      <c r="U418" s="58"/>
      <c r="V418" s="58"/>
      <c r="W418" s="58"/>
      <c r="X418" s="58"/>
      <c r="Y418" s="58"/>
    </row>
    <row r="419" spans="1:25" ht="15.75" customHeight="1" x14ac:dyDescent="0.2">
      <c r="A419" s="23"/>
      <c r="B419" s="23"/>
      <c r="C419" s="23"/>
      <c r="D419" s="23"/>
      <c r="E419" s="58"/>
      <c r="F419" s="58"/>
      <c r="G419" s="91"/>
      <c r="H419" s="58"/>
      <c r="I419" s="58"/>
      <c r="J419" s="58"/>
      <c r="K419" s="58"/>
      <c r="L419" s="58"/>
      <c r="M419" s="58"/>
      <c r="N419" s="58"/>
      <c r="O419" s="58"/>
      <c r="P419" s="58"/>
      <c r="Q419" s="58"/>
      <c r="R419" s="58"/>
      <c r="S419" s="58"/>
      <c r="T419" s="58"/>
      <c r="U419" s="58"/>
      <c r="V419" s="58"/>
      <c r="W419" s="58"/>
      <c r="X419" s="58"/>
      <c r="Y419" s="58"/>
    </row>
    <row r="420" spans="1:25" ht="15.75" customHeight="1" x14ac:dyDescent="0.2">
      <c r="A420" s="23"/>
      <c r="B420" s="23"/>
      <c r="C420" s="23"/>
      <c r="D420" s="23"/>
      <c r="E420" s="58"/>
      <c r="F420" s="58"/>
      <c r="G420" s="91"/>
      <c r="H420" s="58"/>
      <c r="I420" s="58"/>
      <c r="J420" s="58"/>
      <c r="K420" s="58"/>
      <c r="L420" s="58"/>
      <c r="M420" s="58"/>
      <c r="N420" s="58"/>
      <c r="O420" s="58"/>
      <c r="P420" s="58"/>
      <c r="Q420" s="58"/>
      <c r="R420" s="58"/>
      <c r="S420" s="58"/>
      <c r="T420" s="58"/>
      <c r="U420" s="58"/>
      <c r="V420" s="58"/>
      <c r="W420" s="58"/>
      <c r="X420" s="58"/>
      <c r="Y420" s="58"/>
    </row>
    <row r="421" spans="1:25" ht="15.75" customHeight="1" x14ac:dyDescent="0.2">
      <c r="A421" s="23"/>
      <c r="B421" s="23"/>
      <c r="C421" s="23"/>
      <c r="D421" s="23"/>
      <c r="E421" s="58"/>
      <c r="F421" s="58"/>
      <c r="G421" s="91"/>
      <c r="H421" s="58"/>
      <c r="I421" s="58"/>
      <c r="J421" s="58"/>
      <c r="K421" s="58"/>
      <c r="L421" s="58"/>
      <c r="M421" s="58"/>
      <c r="N421" s="58"/>
      <c r="O421" s="58"/>
      <c r="P421" s="58"/>
      <c r="Q421" s="58"/>
      <c r="R421" s="58"/>
      <c r="S421" s="58"/>
      <c r="T421" s="58"/>
      <c r="U421" s="58"/>
      <c r="V421" s="58"/>
      <c r="W421" s="58"/>
      <c r="X421" s="58"/>
      <c r="Y421" s="58"/>
    </row>
    <row r="422" spans="1:25" ht="15.75" customHeight="1" x14ac:dyDescent="0.2">
      <c r="A422" s="23"/>
      <c r="B422" s="23"/>
      <c r="C422" s="23"/>
      <c r="D422" s="23"/>
      <c r="E422" s="58"/>
      <c r="F422" s="58"/>
      <c r="G422" s="91"/>
      <c r="H422" s="58"/>
      <c r="I422" s="58"/>
      <c r="J422" s="58"/>
      <c r="K422" s="58"/>
      <c r="L422" s="58"/>
      <c r="M422" s="58"/>
      <c r="N422" s="58"/>
      <c r="O422" s="58"/>
      <c r="P422" s="58"/>
      <c r="Q422" s="58"/>
      <c r="R422" s="58"/>
      <c r="S422" s="58"/>
      <c r="T422" s="58"/>
      <c r="U422" s="58"/>
      <c r="V422" s="58"/>
      <c r="W422" s="58"/>
      <c r="X422" s="58"/>
      <c r="Y422" s="58"/>
    </row>
    <row r="423" spans="1:25" ht="15.75" customHeight="1" x14ac:dyDescent="0.2">
      <c r="A423" s="23"/>
      <c r="B423" s="23"/>
      <c r="C423" s="23"/>
      <c r="D423" s="23"/>
      <c r="E423" s="58"/>
      <c r="F423" s="58"/>
      <c r="G423" s="91"/>
      <c r="H423" s="58"/>
      <c r="I423" s="58"/>
      <c r="J423" s="58"/>
      <c r="K423" s="58"/>
      <c r="L423" s="58"/>
      <c r="M423" s="58"/>
      <c r="N423" s="58"/>
      <c r="O423" s="58"/>
      <c r="P423" s="58"/>
      <c r="Q423" s="58"/>
      <c r="R423" s="58"/>
      <c r="S423" s="58"/>
      <c r="T423" s="58"/>
      <c r="U423" s="58"/>
      <c r="V423" s="58"/>
      <c r="W423" s="58"/>
      <c r="X423" s="58"/>
      <c r="Y423" s="58"/>
    </row>
    <row r="424" spans="1:25" ht="15.75" customHeight="1" x14ac:dyDescent="0.2">
      <c r="A424" s="23"/>
      <c r="B424" s="23"/>
      <c r="C424" s="23"/>
      <c r="D424" s="23"/>
      <c r="E424" s="58"/>
      <c r="F424" s="58"/>
      <c r="G424" s="91"/>
      <c r="H424" s="58"/>
      <c r="I424" s="58"/>
      <c r="J424" s="58"/>
      <c r="K424" s="58"/>
      <c r="L424" s="58"/>
      <c r="M424" s="58"/>
      <c r="N424" s="58"/>
      <c r="O424" s="58"/>
      <c r="P424" s="58"/>
      <c r="Q424" s="58"/>
      <c r="R424" s="58"/>
      <c r="S424" s="58"/>
      <c r="T424" s="58"/>
      <c r="U424" s="58"/>
      <c r="V424" s="58"/>
      <c r="W424" s="58"/>
      <c r="X424" s="58"/>
      <c r="Y424" s="58"/>
    </row>
    <row r="425" spans="1:25" ht="15.75" customHeight="1" x14ac:dyDescent="0.2">
      <c r="A425" s="23"/>
      <c r="B425" s="23"/>
      <c r="C425" s="23"/>
      <c r="D425" s="23"/>
      <c r="E425" s="58"/>
      <c r="F425" s="58"/>
      <c r="G425" s="91"/>
      <c r="H425" s="58"/>
      <c r="I425" s="58"/>
      <c r="J425" s="58"/>
      <c r="K425" s="58"/>
      <c r="L425" s="58"/>
      <c r="M425" s="58"/>
      <c r="N425" s="58"/>
      <c r="O425" s="58"/>
      <c r="P425" s="58"/>
      <c r="Q425" s="58"/>
      <c r="R425" s="58"/>
      <c r="S425" s="58"/>
      <c r="T425" s="58"/>
      <c r="U425" s="58"/>
      <c r="V425" s="58"/>
      <c r="W425" s="58"/>
      <c r="X425" s="58"/>
      <c r="Y425" s="58"/>
    </row>
    <row r="426" spans="1:25" ht="15.75" customHeight="1" x14ac:dyDescent="0.2">
      <c r="A426" s="23"/>
      <c r="B426" s="23"/>
      <c r="C426" s="23"/>
      <c r="D426" s="23"/>
      <c r="E426" s="58"/>
      <c r="F426" s="58"/>
      <c r="G426" s="91"/>
      <c r="H426" s="58"/>
      <c r="I426" s="58"/>
      <c r="J426" s="58"/>
      <c r="K426" s="58"/>
      <c r="L426" s="58"/>
      <c r="M426" s="58"/>
      <c r="N426" s="58"/>
      <c r="O426" s="58"/>
      <c r="P426" s="58"/>
      <c r="Q426" s="58"/>
      <c r="R426" s="58"/>
      <c r="S426" s="58"/>
      <c r="T426" s="58"/>
      <c r="U426" s="58"/>
      <c r="V426" s="58"/>
      <c r="W426" s="58"/>
      <c r="X426" s="58"/>
      <c r="Y426" s="58"/>
    </row>
    <row r="427" spans="1:25" ht="15.75" customHeight="1" x14ac:dyDescent="0.2">
      <c r="A427" s="23"/>
      <c r="B427" s="23"/>
      <c r="C427" s="23"/>
      <c r="D427" s="23"/>
      <c r="E427" s="58"/>
      <c r="F427" s="58"/>
      <c r="G427" s="91"/>
      <c r="H427" s="58"/>
      <c r="I427" s="58"/>
      <c r="J427" s="58"/>
      <c r="K427" s="58"/>
      <c r="L427" s="58"/>
      <c r="M427" s="58"/>
      <c r="N427" s="58"/>
      <c r="O427" s="58"/>
      <c r="P427" s="58"/>
      <c r="Q427" s="58"/>
      <c r="R427" s="58"/>
      <c r="S427" s="58"/>
      <c r="T427" s="58"/>
      <c r="U427" s="58"/>
      <c r="V427" s="58"/>
      <c r="W427" s="58"/>
      <c r="X427" s="58"/>
      <c r="Y427" s="58"/>
    </row>
    <row r="428" spans="1:25" ht="15.75" customHeight="1" x14ac:dyDescent="0.2">
      <c r="A428" s="23"/>
      <c r="B428" s="23"/>
      <c r="C428" s="23"/>
      <c r="D428" s="23"/>
      <c r="E428" s="58"/>
      <c r="F428" s="58"/>
      <c r="G428" s="91"/>
      <c r="H428" s="58"/>
      <c r="I428" s="58"/>
      <c r="J428" s="58"/>
      <c r="K428" s="58"/>
      <c r="L428" s="58"/>
      <c r="M428" s="58"/>
      <c r="N428" s="58"/>
      <c r="O428" s="58"/>
      <c r="P428" s="58"/>
      <c r="Q428" s="58"/>
      <c r="R428" s="58"/>
      <c r="S428" s="58"/>
      <c r="T428" s="58"/>
      <c r="U428" s="58"/>
      <c r="V428" s="58"/>
      <c r="W428" s="58"/>
      <c r="X428" s="58"/>
      <c r="Y428" s="58"/>
    </row>
    <row r="429" spans="1:25" ht="15.75" customHeight="1" x14ac:dyDescent="0.2">
      <c r="A429" s="23"/>
      <c r="B429" s="23"/>
      <c r="C429" s="23"/>
      <c r="D429" s="23"/>
      <c r="E429" s="58"/>
      <c r="F429" s="58"/>
      <c r="G429" s="91"/>
      <c r="H429" s="58"/>
      <c r="I429" s="58"/>
      <c r="J429" s="58"/>
      <c r="K429" s="58"/>
      <c r="L429" s="58"/>
      <c r="M429" s="58"/>
      <c r="N429" s="58"/>
      <c r="O429" s="58"/>
      <c r="P429" s="58"/>
      <c r="Q429" s="58"/>
      <c r="R429" s="58"/>
      <c r="S429" s="58"/>
      <c r="T429" s="58"/>
      <c r="U429" s="58"/>
      <c r="V429" s="58"/>
      <c r="W429" s="58"/>
      <c r="X429" s="58"/>
      <c r="Y429" s="58"/>
    </row>
    <row r="430" spans="1:25" ht="15.75" customHeight="1" x14ac:dyDescent="0.2">
      <c r="A430" s="23"/>
      <c r="B430" s="23"/>
      <c r="C430" s="23"/>
      <c r="D430" s="23"/>
      <c r="E430" s="58"/>
      <c r="F430" s="58"/>
      <c r="G430" s="91"/>
      <c r="H430" s="58"/>
      <c r="I430" s="58"/>
      <c r="J430" s="58"/>
      <c r="K430" s="58"/>
      <c r="L430" s="58"/>
      <c r="M430" s="58"/>
      <c r="N430" s="58"/>
      <c r="O430" s="58"/>
      <c r="P430" s="58"/>
      <c r="Q430" s="58"/>
      <c r="R430" s="58"/>
      <c r="S430" s="58"/>
      <c r="T430" s="58"/>
      <c r="U430" s="58"/>
      <c r="V430" s="58"/>
      <c r="W430" s="58"/>
      <c r="X430" s="58"/>
      <c r="Y430" s="58"/>
    </row>
    <row r="431" spans="1:25" ht="15.75" customHeight="1" x14ac:dyDescent="0.2">
      <c r="A431" s="23"/>
      <c r="B431" s="23"/>
      <c r="C431" s="23"/>
      <c r="D431" s="23"/>
      <c r="E431" s="58"/>
      <c r="F431" s="58"/>
      <c r="G431" s="91"/>
      <c r="H431" s="58"/>
      <c r="I431" s="58"/>
      <c r="J431" s="58"/>
      <c r="K431" s="58"/>
      <c r="L431" s="58"/>
      <c r="M431" s="58"/>
      <c r="N431" s="58"/>
      <c r="O431" s="58"/>
      <c r="P431" s="58"/>
      <c r="Q431" s="58"/>
      <c r="R431" s="58"/>
      <c r="S431" s="58"/>
      <c r="T431" s="58"/>
      <c r="U431" s="58"/>
      <c r="V431" s="58"/>
      <c r="W431" s="58"/>
      <c r="X431" s="58"/>
      <c r="Y431" s="58"/>
    </row>
    <row r="432" spans="1:25" ht="15.75" customHeight="1" x14ac:dyDescent="0.2">
      <c r="A432" s="23"/>
      <c r="B432" s="23"/>
      <c r="C432" s="23"/>
      <c r="D432" s="23"/>
      <c r="E432" s="58"/>
      <c r="F432" s="58"/>
      <c r="G432" s="91"/>
      <c r="H432" s="58"/>
      <c r="I432" s="58"/>
      <c r="J432" s="58"/>
      <c r="K432" s="58"/>
      <c r="L432" s="58"/>
      <c r="M432" s="58"/>
      <c r="N432" s="58"/>
      <c r="O432" s="58"/>
      <c r="P432" s="58"/>
      <c r="Q432" s="58"/>
      <c r="R432" s="58"/>
      <c r="S432" s="58"/>
      <c r="T432" s="58"/>
      <c r="U432" s="58"/>
      <c r="V432" s="58"/>
      <c r="W432" s="58"/>
      <c r="X432" s="58"/>
      <c r="Y432" s="58"/>
    </row>
    <row r="433" spans="1:25" ht="15.75" customHeight="1" x14ac:dyDescent="0.2">
      <c r="A433" s="23"/>
      <c r="B433" s="23"/>
      <c r="C433" s="23"/>
      <c r="D433" s="23"/>
      <c r="E433" s="58"/>
      <c r="F433" s="58"/>
      <c r="G433" s="91"/>
      <c r="H433" s="58"/>
      <c r="I433" s="58"/>
      <c r="J433" s="58"/>
      <c r="K433" s="58"/>
      <c r="L433" s="58"/>
      <c r="M433" s="58"/>
      <c r="N433" s="58"/>
      <c r="O433" s="58"/>
      <c r="P433" s="58"/>
      <c r="Q433" s="58"/>
      <c r="R433" s="58"/>
      <c r="S433" s="58"/>
      <c r="T433" s="58"/>
      <c r="U433" s="58"/>
      <c r="V433" s="58"/>
      <c r="W433" s="58"/>
      <c r="X433" s="58"/>
      <c r="Y433" s="58"/>
    </row>
    <row r="434" spans="1:25" ht="15.75" customHeight="1" x14ac:dyDescent="0.2">
      <c r="A434" s="23"/>
      <c r="B434" s="23"/>
      <c r="C434" s="23"/>
      <c r="D434" s="23"/>
      <c r="E434" s="58"/>
      <c r="F434" s="58"/>
      <c r="G434" s="91"/>
      <c r="H434" s="58"/>
      <c r="I434" s="58"/>
      <c r="J434" s="58"/>
      <c r="K434" s="58"/>
      <c r="L434" s="58"/>
      <c r="M434" s="58"/>
      <c r="N434" s="58"/>
      <c r="O434" s="58"/>
      <c r="P434" s="58"/>
      <c r="Q434" s="58"/>
      <c r="R434" s="58"/>
      <c r="S434" s="58"/>
      <c r="T434" s="58"/>
      <c r="U434" s="58"/>
      <c r="V434" s="58"/>
      <c r="W434" s="58"/>
      <c r="X434" s="58"/>
      <c r="Y434" s="58"/>
    </row>
    <row r="435" spans="1:25" ht="15.75" customHeight="1" x14ac:dyDescent="0.2">
      <c r="A435" s="23"/>
      <c r="B435" s="23"/>
      <c r="C435" s="23"/>
      <c r="D435" s="23"/>
      <c r="E435" s="58"/>
      <c r="F435" s="58"/>
      <c r="G435" s="91"/>
      <c r="H435" s="58"/>
      <c r="I435" s="58"/>
      <c r="J435" s="58"/>
      <c r="K435" s="58"/>
      <c r="L435" s="58"/>
      <c r="M435" s="58"/>
      <c r="N435" s="58"/>
      <c r="O435" s="58"/>
      <c r="P435" s="58"/>
      <c r="Q435" s="58"/>
      <c r="R435" s="58"/>
      <c r="S435" s="58"/>
      <c r="T435" s="58"/>
      <c r="U435" s="58"/>
      <c r="V435" s="58"/>
      <c r="W435" s="58"/>
      <c r="X435" s="58"/>
      <c r="Y435" s="58"/>
    </row>
    <row r="436" spans="1:25" ht="15.75" customHeight="1" x14ac:dyDescent="0.2">
      <c r="A436" s="23"/>
      <c r="B436" s="23"/>
      <c r="C436" s="23"/>
      <c r="D436" s="23"/>
      <c r="E436" s="58"/>
      <c r="F436" s="58"/>
      <c r="G436" s="91"/>
      <c r="H436" s="58"/>
      <c r="I436" s="58"/>
      <c r="J436" s="58"/>
      <c r="K436" s="58"/>
      <c r="L436" s="58"/>
      <c r="M436" s="58"/>
      <c r="N436" s="58"/>
      <c r="O436" s="58"/>
      <c r="P436" s="58"/>
      <c r="Q436" s="58"/>
      <c r="R436" s="58"/>
      <c r="S436" s="58"/>
      <c r="T436" s="58"/>
      <c r="U436" s="58"/>
      <c r="V436" s="58"/>
      <c r="W436" s="58"/>
      <c r="X436" s="58"/>
      <c r="Y436" s="58"/>
    </row>
    <row r="437" spans="1:25" ht="15.75" customHeight="1" x14ac:dyDescent="0.2">
      <c r="A437" s="23"/>
      <c r="B437" s="23"/>
      <c r="C437" s="23"/>
      <c r="D437" s="23"/>
      <c r="E437" s="58"/>
      <c r="F437" s="58"/>
      <c r="G437" s="91"/>
      <c r="H437" s="58"/>
      <c r="I437" s="58"/>
      <c r="J437" s="58"/>
      <c r="K437" s="58"/>
      <c r="L437" s="58"/>
      <c r="M437" s="58"/>
      <c r="N437" s="58"/>
      <c r="O437" s="58"/>
      <c r="P437" s="58"/>
      <c r="Q437" s="58"/>
      <c r="R437" s="58"/>
      <c r="S437" s="58"/>
      <c r="T437" s="58"/>
      <c r="U437" s="58"/>
      <c r="V437" s="58"/>
      <c r="W437" s="58"/>
      <c r="X437" s="58"/>
      <c r="Y437" s="58"/>
    </row>
    <row r="438" spans="1:25" ht="15.75" customHeight="1" x14ac:dyDescent="0.2">
      <c r="A438" s="23"/>
      <c r="B438" s="23"/>
      <c r="C438" s="23"/>
      <c r="D438" s="23"/>
      <c r="E438" s="58"/>
      <c r="F438" s="58"/>
      <c r="G438" s="91"/>
      <c r="H438" s="58"/>
      <c r="I438" s="58"/>
      <c r="J438" s="58"/>
      <c r="K438" s="58"/>
      <c r="L438" s="58"/>
      <c r="M438" s="58"/>
      <c r="N438" s="58"/>
      <c r="O438" s="58"/>
      <c r="P438" s="58"/>
      <c r="Q438" s="58"/>
      <c r="R438" s="58"/>
      <c r="S438" s="58"/>
      <c r="T438" s="58"/>
      <c r="U438" s="58"/>
      <c r="V438" s="58"/>
      <c r="W438" s="58"/>
      <c r="X438" s="58"/>
      <c r="Y438" s="58"/>
    </row>
    <row r="439" spans="1:25" ht="15.75" customHeight="1" x14ac:dyDescent="0.2">
      <c r="A439" s="23"/>
      <c r="B439" s="23"/>
      <c r="C439" s="23"/>
      <c r="D439" s="23"/>
      <c r="E439" s="58"/>
      <c r="F439" s="58"/>
      <c r="G439" s="91"/>
      <c r="H439" s="58"/>
      <c r="I439" s="58"/>
      <c r="J439" s="58"/>
      <c r="K439" s="58"/>
      <c r="L439" s="58"/>
      <c r="M439" s="58"/>
      <c r="N439" s="58"/>
      <c r="O439" s="58"/>
      <c r="P439" s="58"/>
      <c r="Q439" s="58"/>
      <c r="R439" s="58"/>
      <c r="S439" s="58"/>
      <c r="T439" s="58"/>
      <c r="U439" s="58"/>
      <c r="V439" s="58"/>
      <c r="W439" s="58"/>
      <c r="X439" s="58"/>
      <c r="Y439" s="58"/>
    </row>
    <row r="440" spans="1:25" ht="15.75" customHeight="1" x14ac:dyDescent="0.2">
      <c r="A440" s="23"/>
      <c r="B440" s="23"/>
      <c r="C440" s="23"/>
      <c r="D440" s="23"/>
      <c r="E440" s="58"/>
      <c r="F440" s="58"/>
      <c r="G440" s="91"/>
      <c r="H440" s="58"/>
      <c r="I440" s="58"/>
      <c r="J440" s="58"/>
      <c r="K440" s="58"/>
      <c r="L440" s="58"/>
      <c r="M440" s="58"/>
      <c r="N440" s="58"/>
      <c r="O440" s="58"/>
      <c r="P440" s="58"/>
      <c r="Q440" s="58"/>
      <c r="R440" s="58"/>
      <c r="S440" s="58"/>
      <c r="T440" s="58"/>
      <c r="U440" s="58"/>
      <c r="V440" s="58"/>
      <c r="W440" s="58"/>
      <c r="X440" s="58"/>
      <c r="Y440" s="58"/>
    </row>
    <row r="441" spans="1:25" ht="15.75" customHeight="1" x14ac:dyDescent="0.2">
      <c r="A441" s="23"/>
      <c r="B441" s="23"/>
      <c r="C441" s="23"/>
      <c r="D441" s="23"/>
      <c r="E441" s="58"/>
      <c r="F441" s="58"/>
      <c r="G441" s="91"/>
      <c r="H441" s="58"/>
      <c r="I441" s="58"/>
      <c r="J441" s="58"/>
      <c r="K441" s="58"/>
      <c r="L441" s="58"/>
      <c r="M441" s="58"/>
      <c r="N441" s="58"/>
      <c r="O441" s="58"/>
      <c r="P441" s="58"/>
      <c r="Q441" s="58"/>
      <c r="R441" s="58"/>
      <c r="S441" s="58"/>
      <c r="T441" s="58"/>
      <c r="U441" s="58"/>
      <c r="V441" s="58"/>
      <c r="W441" s="58"/>
      <c r="X441" s="58"/>
      <c r="Y441" s="58"/>
    </row>
    <row r="442" spans="1:25" ht="15.75" customHeight="1" x14ac:dyDescent="0.2">
      <c r="A442" s="23"/>
      <c r="B442" s="23"/>
      <c r="C442" s="23"/>
      <c r="D442" s="23"/>
      <c r="E442" s="58"/>
      <c r="F442" s="58"/>
      <c r="G442" s="91"/>
      <c r="H442" s="58"/>
      <c r="I442" s="58"/>
      <c r="J442" s="58"/>
      <c r="K442" s="58"/>
      <c r="L442" s="58"/>
      <c r="M442" s="58"/>
      <c r="N442" s="58"/>
      <c r="O442" s="58"/>
      <c r="P442" s="58"/>
      <c r="Q442" s="58"/>
      <c r="R442" s="58"/>
      <c r="S442" s="58"/>
      <c r="T442" s="58"/>
      <c r="U442" s="58"/>
      <c r="V442" s="58"/>
      <c r="W442" s="58"/>
      <c r="X442" s="58"/>
      <c r="Y442" s="58"/>
    </row>
    <row r="443" spans="1:25" ht="15.75" customHeight="1" x14ac:dyDescent="0.2">
      <c r="A443" s="23"/>
      <c r="B443" s="23"/>
      <c r="C443" s="23"/>
      <c r="D443" s="23"/>
      <c r="E443" s="58"/>
      <c r="F443" s="58"/>
      <c r="G443" s="91"/>
      <c r="H443" s="58"/>
      <c r="I443" s="58"/>
      <c r="J443" s="58"/>
      <c r="K443" s="58"/>
      <c r="L443" s="58"/>
      <c r="M443" s="58"/>
      <c r="N443" s="58"/>
      <c r="O443" s="58"/>
      <c r="P443" s="58"/>
      <c r="Q443" s="58"/>
      <c r="R443" s="58"/>
      <c r="S443" s="58"/>
      <c r="T443" s="58"/>
      <c r="U443" s="58"/>
      <c r="V443" s="58"/>
      <c r="W443" s="58"/>
      <c r="X443" s="58"/>
      <c r="Y443" s="58"/>
    </row>
    <row r="444" spans="1:25" ht="15.75" customHeight="1" x14ac:dyDescent="0.2">
      <c r="A444" s="23"/>
      <c r="B444" s="23"/>
      <c r="C444" s="23"/>
      <c r="D444" s="23"/>
      <c r="E444" s="58"/>
      <c r="F444" s="58"/>
      <c r="G444" s="91"/>
      <c r="H444" s="58"/>
      <c r="I444" s="58"/>
      <c r="J444" s="58"/>
      <c r="K444" s="58"/>
      <c r="L444" s="58"/>
      <c r="M444" s="58"/>
      <c r="N444" s="58"/>
      <c r="O444" s="58"/>
      <c r="P444" s="58"/>
      <c r="Q444" s="58"/>
      <c r="R444" s="58"/>
      <c r="S444" s="58"/>
      <c r="T444" s="58"/>
      <c r="U444" s="58"/>
      <c r="V444" s="58"/>
      <c r="W444" s="58"/>
      <c r="X444" s="58"/>
      <c r="Y444" s="58"/>
    </row>
    <row r="445" spans="1:25" ht="15.75" customHeight="1" x14ac:dyDescent="0.2">
      <c r="A445" s="23"/>
      <c r="B445" s="23"/>
      <c r="C445" s="23"/>
      <c r="D445" s="23"/>
      <c r="E445" s="58"/>
      <c r="F445" s="58"/>
      <c r="G445" s="91"/>
      <c r="H445" s="58"/>
      <c r="I445" s="58"/>
      <c r="J445" s="58"/>
      <c r="K445" s="58"/>
      <c r="L445" s="58"/>
      <c r="M445" s="58"/>
      <c r="N445" s="58"/>
      <c r="O445" s="58"/>
      <c r="P445" s="58"/>
      <c r="Q445" s="58"/>
      <c r="R445" s="58"/>
      <c r="S445" s="58"/>
      <c r="T445" s="58"/>
      <c r="U445" s="58"/>
      <c r="V445" s="58"/>
      <c r="W445" s="58"/>
      <c r="X445" s="58"/>
      <c r="Y445" s="58"/>
    </row>
    <row r="446" spans="1:25" ht="15.75" customHeight="1" x14ac:dyDescent="0.2">
      <c r="A446" s="23"/>
      <c r="B446" s="23"/>
      <c r="C446" s="23"/>
      <c r="D446" s="23"/>
      <c r="E446" s="58"/>
      <c r="F446" s="58"/>
      <c r="G446" s="91"/>
      <c r="H446" s="58"/>
      <c r="I446" s="58"/>
      <c r="J446" s="58"/>
      <c r="K446" s="58"/>
      <c r="L446" s="58"/>
      <c r="M446" s="58"/>
      <c r="N446" s="58"/>
      <c r="O446" s="58"/>
      <c r="P446" s="58"/>
      <c r="Q446" s="58"/>
      <c r="R446" s="58"/>
      <c r="S446" s="58"/>
      <c r="T446" s="58"/>
      <c r="U446" s="58"/>
      <c r="V446" s="58"/>
      <c r="W446" s="58"/>
      <c r="X446" s="58"/>
      <c r="Y446" s="58"/>
    </row>
    <row r="447" spans="1:25" ht="15.75" customHeight="1" x14ac:dyDescent="0.2">
      <c r="A447" s="23"/>
      <c r="B447" s="23"/>
      <c r="C447" s="23"/>
      <c r="D447" s="23"/>
      <c r="E447" s="58"/>
      <c r="F447" s="58"/>
      <c r="G447" s="91"/>
      <c r="H447" s="58"/>
      <c r="I447" s="58"/>
      <c r="J447" s="58"/>
      <c r="K447" s="58"/>
      <c r="L447" s="58"/>
      <c r="M447" s="58"/>
      <c r="N447" s="58"/>
      <c r="O447" s="58"/>
      <c r="P447" s="58"/>
      <c r="Q447" s="58"/>
      <c r="R447" s="58"/>
      <c r="S447" s="58"/>
      <c r="T447" s="58"/>
      <c r="U447" s="58"/>
      <c r="V447" s="58"/>
      <c r="W447" s="58"/>
      <c r="X447" s="58"/>
      <c r="Y447" s="58"/>
    </row>
    <row r="448" spans="1:25" ht="15.75" customHeight="1" x14ac:dyDescent="0.2">
      <c r="A448" s="23"/>
      <c r="B448" s="23"/>
      <c r="C448" s="23"/>
      <c r="D448" s="23"/>
      <c r="E448" s="58"/>
      <c r="F448" s="58"/>
      <c r="G448" s="91"/>
      <c r="H448" s="58"/>
      <c r="I448" s="58"/>
      <c r="J448" s="58"/>
      <c r="K448" s="58"/>
      <c r="L448" s="58"/>
      <c r="M448" s="58"/>
      <c r="N448" s="58"/>
      <c r="O448" s="58"/>
      <c r="P448" s="58"/>
      <c r="Q448" s="58"/>
      <c r="R448" s="58"/>
      <c r="S448" s="58"/>
      <c r="T448" s="58"/>
      <c r="U448" s="58"/>
      <c r="V448" s="58"/>
      <c r="W448" s="58"/>
      <c r="X448" s="58"/>
      <c r="Y448" s="58"/>
    </row>
    <row r="449" spans="1:25" ht="15.75" customHeight="1" x14ac:dyDescent="0.2">
      <c r="A449" s="23"/>
      <c r="B449" s="23"/>
      <c r="C449" s="23"/>
      <c r="D449" s="23"/>
      <c r="E449" s="58"/>
      <c r="F449" s="58"/>
      <c r="G449" s="91"/>
      <c r="H449" s="58"/>
      <c r="I449" s="58"/>
      <c r="J449" s="58"/>
      <c r="K449" s="58"/>
      <c r="L449" s="58"/>
      <c r="M449" s="58"/>
      <c r="N449" s="58"/>
      <c r="O449" s="58"/>
      <c r="P449" s="58"/>
      <c r="Q449" s="58"/>
      <c r="R449" s="58"/>
      <c r="S449" s="58"/>
      <c r="T449" s="58"/>
      <c r="U449" s="58"/>
      <c r="V449" s="58"/>
      <c r="W449" s="58"/>
      <c r="X449" s="58"/>
      <c r="Y449" s="58"/>
    </row>
    <row r="450" spans="1:25" ht="15.75" customHeight="1" x14ac:dyDescent="0.2">
      <c r="A450" s="23"/>
      <c r="B450" s="23"/>
      <c r="C450" s="23"/>
      <c r="D450" s="23"/>
      <c r="E450" s="58"/>
      <c r="F450" s="58"/>
      <c r="G450" s="91"/>
      <c r="H450" s="58"/>
      <c r="I450" s="58"/>
      <c r="J450" s="58"/>
      <c r="K450" s="58"/>
      <c r="L450" s="58"/>
      <c r="M450" s="58"/>
      <c r="N450" s="58"/>
      <c r="O450" s="58"/>
      <c r="P450" s="58"/>
      <c r="Q450" s="58"/>
      <c r="R450" s="58"/>
      <c r="S450" s="58"/>
      <c r="T450" s="58"/>
      <c r="U450" s="58"/>
      <c r="V450" s="58"/>
      <c r="W450" s="58"/>
      <c r="X450" s="58"/>
      <c r="Y450" s="58"/>
    </row>
    <row r="451" spans="1:25" ht="15.75" customHeight="1" x14ac:dyDescent="0.2">
      <c r="A451" s="23"/>
      <c r="B451" s="23"/>
      <c r="C451" s="23"/>
      <c r="D451" s="23"/>
      <c r="E451" s="58"/>
      <c r="F451" s="58"/>
      <c r="G451" s="91"/>
      <c r="H451" s="58"/>
      <c r="I451" s="58"/>
      <c r="J451" s="58"/>
      <c r="K451" s="58"/>
      <c r="L451" s="58"/>
      <c r="M451" s="58"/>
      <c r="N451" s="58"/>
      <c r="O451" s="58"/>
      <c r="P451" s="58"/>
      <c r="Q451" s="58"/>
      <c r="R451" s="58"/>
      <c r="S451" s="58"/>
      <c r="T451" s="58"/>
      <c r="U451" s="58"/>
      <c r="V451" s="58"/>
      <c r="W451" s="58"/>
      <c r="X451" s="58"/>
      <c r="Y451" s="58"/>
    </row>
    <row r="452" spans="1:25" ht="15.75" customHeight="1" x14ac:dyDescent="0.2">
      <c r="A452" s="23"/>
      <c r="B452" s="23"/>
      <c r="C452" s="23"/>
      <c r="D452" s="23"/>
      <c r="E452" s="58"/>
      <c r="F452" s="58"/>
      <c r="G452" s="91"/>
      <c r="H452" s="58"/>
      <c r="I452" s="58"/>
      <c r="J452" s="58"/>
      <c r="K452" s="58"/>
      <c r="L452" s="58"/>
      <c r="M452" s="58"/>
      <c r="N452" s="58"/>
      <c r="O452" s="58"/>
      <c r="P452" s="58"/>
      <c r="Q452" s="58"/>
      <c r="R452" s="58"/>
      <c r="S452" s="58"/>
      <c r="T452" s="58"/>
      <c r="U452" s="58"/>
      <c r="V452" s="58"/>
      <c r="W452" s="58"/>
      <c r="X452" s="58"/>
      <c r="Y452" s="58"/>
    </row>
    <row r="453" spans="1:25" ht="15.75" customHeight="1" x14ac:dyDescent="0.2">
      <c r="A453" s="23"/>
      <c r="B453" s="23"/>
      <c r="C453" s="23"/>
      <c r="D453" s="23"/>
      <c r="E453" s="58"/>
      <c r="F453" s="58"/>
      <c r="G453" s="91"/>
      <c r="H453" s="58"/>
      <c r="I453" s="58"/>
      <c r="J453" s="58"/>
      <c r="K453" s="58"/>
      <c r="L453" s="58"/>
      <c r="M453" s="58"/>
      <c r="N453" s="58"/>
      <c r="O453" s="58"/>
      <c r="P453" s="58"/>
      <c r="Q453" s="58"/>
      <c r="R453" s="58"/>
      <c r="S453" s="58"/>
      <c r="T453" s="58"/>
      <c r="U453" s="58"/>
      <c r="V453" s="58"/>
      <c r="W453" s="58"/>
      <c r="X453" s="58"/>
      <c r="Y453" s="58"/>
    </row>
    <row r="454" spans="1:25" ht="15.75" customHeight="1" x14ac:dyDescent="0.2">
      <c r="A454" s="23"/>
      <c r="B454" s="23"/>
      <c r="C454" s="23"/>
      <c r="D454" s="23"/>
      <c r="E454" s="58"/>
      <c r="F454" s="58"/>
      <c r="G454" s="91"/>
      <c r="H454" s="58"/>
      <c r="I454" s="58"/>
      <c r="J454" s="58"/>
      <c r="K454" s="58"/>
      <c r="L454" s="58"/>
      <c r="M454" s="58"/>
      <c r="N454" s="58"/>
      <c r="O454" s="58"/>
      <c r="P454" s="58"/>
      <c r="Q454" s="58"/>
      <c r="R454" s="58"/>
      <c r="S454" s="58"/>
      <c r="T454" s="58"/>
      <c r="U454" s="58"/>
      <c r="V454" s="58"/>
      <c r="W454" s="58"/>
      <c r="X454" s="58"/>
      <c r="Y454" s="58"/>
    </row>
    <row r="455" spans="1:25" ht="15.75" customHeight="1" x14ac:dyDescent="0.2">
      <c r="A455" s="23"/>
      <c r="B455" s="23"/>
      <c r="C455" s="23"/>
      <c r="D455" s="23"/>
      <c r="E455" s="58"/>
      <c r="F455" s="58"/>
      <c r="G455" s="91"/>
      <c r="H455" s="58"/>
      <c r="I455" s="58"/>
      <c r="J455" s="58"/>
      <c r="K455" s="58"/>
      <c r="L455" s="58"/>
      <c r="M455" s="58"/>
      <c r="N455" s="58"/>
      <c r="O455" s="58"/>
      <c r="P455" s="58"/>
      <c r="Q455" s="58"/>
      <c r="R455" s="58"/>
      <c r="S455" s="58"/>
      <c r="T455" s="58"/>
      <c r="U455" s="58"/>
      <c r="V455" s="58"/>
      <c r="W455" s="58"/>
      <c r="X455" s="58"/>
      <c r="Y455" s="58"/>
    </row>
    <row r="456" spans="1:25" ht="15.75" customHeight="1" x14ac:dyDescent="0.2">
      <c r="A456" s="23"/>
      <c r="B456" s="23"/>
      <c r="C456" s="23"/>
      <c r="D456" s="23"/>
      <c r="E456" s="58"/>
      <c r="F456" s="58"/>
      <c r="G456" s="91"/>
      <c r="H456" s="58"/>
      <c r="I456" s="58"/>
      <c r="J456" s="58"/>
      <c r="K456" s="58"/>
      <c r="L456" s="58"/>
      <c r="M456" s="58"/>
      <c r="N456" s="58"/>
      <c r="O456" s="58"/>
      <c r="P456" s="58"/>
      <c r="Q456" s="58"/>
      <c r="R456" s="58"/>
      <c r="S456" s="58"/>
      <c r="T456" s="58"/>
      <c r="U456" s="58"/>
      <c r="V456" s="58"/>
      <c r="W456" s="58"/>
      <c r="X456" s="58"/>
      <c r="Y456" s="58"/>
    </row>
    <row r="457" spans="1:25" ht="15.75" customHeight="1" x14ac:dyDescent="0.2">
      <c r="A457" s="23"/>
      <c r="B457" s="23"/>
      <c r="C457" s="23"/>
      <c r="D457" s="23"/>
      <c r="E457" s="58"/>
      <c r="F457" s="58"/>
      <c r="G457" s="91"/>
      <c r="H457" s="58"/>
      <c r="I457" s="58"/>
      <c r="J457" s="58"/>
      <c r="K457" s="58"/>
      <c r="L457" s="58"/>
      <c r="M457" s="58"/>
      <c r="N457" s="58"/>
      <c r="O457" s="58"/>
      <c r="P457" s="58"/>
      <c r="Q457" s="58"/>
      <c r="R457" s="58"/>
      <c r="S457" s="58"/>
      <c r="T457" s="58"/>
      <c r="U457" s="58"/>
      <c r="V457" s="58"/>
      <c r="W457" s="58"/>
      <c r="X457" s="58"/>
      <c r="Y457" s="58"/>
    </row>
    <row r="458" spans="1:25" ht="15.75" customHeight="1" x14ac:dyDescent="0.2">
      <c r="A458" s="23"/>
      <c r="B458" s="23"/>
      <c r="C458" s="23"/>
      <c r="D458" s="23"/>
      <c r="E458" s="58"/>
      <c r="F458" s="58"/>
      <c r="G458" s="91"/>
      <c r="H458" s="58"/>
      <c r="I458" s="58"/>
      <c r="J458" s="58"/>
      <c r="K458" s="58"/>
      <c r="L458" s="58"/>
      <c r="M458" s="58"/>
      <c r="N458" s="58"/>
      <c r="O458" s="58"/>
      <c r="P458" s="58"/>
      <c r="Q458" s="58"/>
      <c r="R458" s="58"/>
      <c r="S458" s="58"/>
      <c r="T458" s="58"/>
      <c r="U458" s="58"/>
      <c r="V458" s="58"/>
      <c r="W458" s="58"/>
      <c r="X458" s="58"/>
      <c r="Y458" s="58"/>
    </row>
    <row r="459" spans="1:25" ht="15.75" customHeight="1" x14ac:dyDescent="0.2">
      <c r="A459" s="23"/>
      <c r="B459" s="23"/>
      <c r="C459" s="23"/>
      <c r="D459" s="23"/>
      <c r="E459" s="58"/>
      <c r="F459" s="58"/>
      <c r="G459" s="91"/>
      <c r="H459" s="58"/>
      <c r="I459" s="58"/>
      <c r="J459" s="58"/>
      <c r="K459" s="58"/>
      <c r="L459" s="58"/>
      <c r="M459" s="58"/>
      <c r="N459" s="58"/>
      <c r="O459" s="58"/>
      <c r="P459" s="58"/>
      <c r="Q459" s="58"/>
      <c r="R459" s="58"/>
      <c r="S459" s="58"/>
      <c r="T459" s="58"/>
      <c r="U459" s="58"/>
      <c r="V459" s="58"/>
      <c r="W459" s="58"/>
      <c r="X459" s="58"/>
      <c r="Y459" s="58"/>
    </row>
    <row r="460" spans="1:25" ht="15.75" customHeight="1" x14ac:dyDescent="0.2">
      <c r="A460" s="23"/>
      <c r="B460" s="23"/>
      <c r="C460" s="23"/>
      <c r="D460" s="23"/>
      <c r="E460" s="58"/>
      <c r="F460" s="58"/>
      <c r="G460" s="91"/>
      <c r="H460" s="58"/>
      <c r="I460" s="58"/>
      <c r="J460" s="58"/>
      <c r="K460" s="58"/>
      <c r="L460" s="58"/>
      <c r="M460" s="58"/>
      <c r="N460" s="58"/>
      <c r="O460" s="58"/>
      <c r="P460" s="58"/>
      <c r="Q460" s="58"/>
      <c r="R460" s="58"/>
      <c r="S460" s="58"/>
      <c r="T460" s="58"/>
      <c r="U460" s="58"/>
      <c r="V460" s="58"/>
      <c r="W460" s="58"/>
      <c r="X460" s="58"/>
      <c r="Y460" s="58"/>
    </row>
    <row r="461" spans="1:25" ht="15.75" customHeight="1" x14ac:dyDescent="0.2">
      <c r="A461" s="23"/>
      <c r="B461" s="23"/>
      <c r="C461" s="23"/>
      <c r="D461" s="23"/>
      <c r="E461" s="58"/>
      <c r="F461" s="58"/>
      <c r="G461" s="91"/>
      <c r="H461" s="58"/>
      <c r="I461" s="58"/>
      <c r="J461" s="58"/>
      <c r="K461" s="58"/>
      <c r="L461" s="58"/>
      <c r="M461" s="58"/>
      <c r="N461" s="58"/>
      <c r="O461" s="58"/>
      <c r="P461" s="58"/>
      <c r="Q461" s="58"/>
      <c r="R461" s="58"/>
      <c r="S461" s="58"/>
      <c r="T461" s="58"/>
      <c r="U461" s="58"/>
      <c r="V461" s="58"/>
      <c r="W461" s="58"/>
      <c r="X461" s="58"/>
      <c r="Y461" s="58"/>
    </row>
    <row r="462" spans="1:25" ht="15.75" customHeight="1" x14ac:dyDescent="0.2">
      <c r="A462" s="23"/>
      <c r="B462" s="23"/>
      <c r="C462" s="23"/>
      <c r="D462" s="23"/>
      <c r="E462" s="58"/>
      <c r="F462" s="58"/>
      <c r="G462" s="91"/>
      <c r="H462" s="58"/>
      <c r="I462" s="58"/>
      <c r="J462" s="58"/>
      <c r="K462" s="58"/>
      <c r="L462" s="58"/>
      <c r="M462" s="58"/>
      <c r="N462" s="58"/>
      <c r="O462" s="58"/>
      <c r="P462" s="58"/>
      <c r="Q462" s="58"/>
      <c r="R462" s="58"/>
      <c r="S462" s="58"/>
      <c r="T462" s="58"/>
      <c r="U462" s="58"/>
      <c r="V462" s="58"/>
      <c r="W462" s="58"/>
      <c r="X462" s="58"/>
      <c r="Y462" s="58"/>
    </row>
    <row r="463" spans="1:25" ht="15.75" customHeight="1" x14ac:dyDescent="0.2">
      <c r="A463" s="23"/>
      <c r="B463" s="23"/>
      <c r="C463" s="23"/>
      <c r="D463" s="23"/>
      <c r="E463" s="58"/>
      <c r="F463" s="58"/>
      <c r="G463" s="91"/>
      <c r="H463" s="58"/>
      <c r="I463" s="58"/>
      <c r="J463" s="58"/>
      <c r="K463" s="58"/>
      <c r="L463" s="58"/>
      <c r="M463" s="58"/>
      <c r="N463" s="58"/>
      <c r="O463" s="58"/>
      <c r="P463" s="58"/>
      <c r="Q463" s="58"/>
      <c r="R463" s="58"/>
      <c r="S463" s="58"/>
      <c r="T463" s="58"/>
      <c r="U463" s="58"/>
      <c r="V463" s="58"/>
      <c r="W463" s="58"/>
      <c r="X463" s="58"/>
      <c r="Y463" s="58"/>
    </row>
    <row r="464" spans="1:25" ht="15.75" customHeight="1" x14ac:dyDescent="0.2">
      <c r="A464" s="23"/>
      <c r="B464" s="23"/>
      <c r="C464" s="23"/>
      <c r="D464" s="23"/>
      <c r="E464" s="58"/>
      <c r="F464" s="58"/>
      <c r="G464" s="91"/>
      <c r="H464" s="58"/>
      <c r="I464" s="58"/>
      <c r="J464" s="58"/>
      <c r="K464" s="58"/>
      <c r="L464" s="58"/>
      <c r="M464" s="58"/>
      <c r="N464" s="58"/>
      <c r="O464" s="58"/>
      <c r="P464" s="58"/>
      <c r="Q464" s="58"/>
      <c r="R464" s="58"/>
      <c r="S464" s="58"/>
      <c r="T464" s="58"/>
      <c r="U464" s="58"/>
      <c r="V464" s="58"/>
      <c r="W464" s="58"/>
      <c r="X464" s="58"/>
      <c r="Y464" s="58"/>
    </row>
    <row r="465" spans="1:25" ht="15.75" customHeight="1" x14ac:dyDescent="0.2">
      <c r="A465" s="23"/>
      <c r="B465" s="23"/>
      <c r="C465" s="23"/>
      <c r="D465" s="23"/>
      <c r="E465" s="58"/>
      <c r="F465" s="58"/>
      <c r="G465" s="91"/>
      <c r="H465" s="58"/>
      <c r="I465" s="58"/>
      <c r="J465" s="58"/>
      <c r="K465" s="58"/>
      <c r="L465" s="58"/>
      <c r="M465" s="58"/>
      <c r="N465" s="58"/>
      <c r="O465" s="58"/>
      <c r="P465" s="58"/>
      <c r="Q465" s="58"/>
      <c r="R465" s="58"/>
      <c r="S465" s="58"/>
      <c r="T465" s="58"/>
      <c r="U465" s="58"/>
      <c r="V465" s="58"/>
      <c r="W465" s="58"/>
      <c r="X465" s="58"/>
      <c r="Y465" s="58"/>
    </row>
    <row r="466" spans="1:25" ht="15.75" customHeight="1" x14ac:dyDescent="0.2">
      <c r="A466" s="23"/>
      <c r="B466" s="23"/>
      <c r="C466" s="23"/>
      <c r="D466" s="23"/>
      <c r="E466" s="58"/>
      <c r="F466" s="58"/>
      <c r="G466" s="91"/>
      <c r="H466" s="58"/>
      <c r="I466" s="58"/>
      <c r="J466" s="58"/>
      <c r="K466" s="58"/>
      <c r="L466" s="58"/>
      <c r="M466" s="58"/>
      <c r="N466" s="58"/>
      <c r="O466" s="58"/>
      <c r="P466" s="58"/>
      <c r="Q466" s="58"/>
      <c r="R466" s="58"/>
      <c r="S466" s="58"/>
      <c r="T466" s="58"/>
      <c r="U466" s="58"/>
      <c r="V466" s="58"/>
      <c r="W466" s="58"/>
      <c r="X466" s="58"/>
      <c r="Y466" s="58"/>
    </row>
    <row r="467" spans="1:25" ht="15.75" customHeight="1" x14ac:dyDescent="0.2">
      <c r="A467" s="23"/>
      <c r="B467" s="23"/>
      <c r="C467" s="23"/>
      <c r="D467" s="23"/>
      <c r="E467" s="58"/>
      <c r="F467" s="58"/>
      <c r="G467" s="91"/>
      <c r="H467" s="58"/>
      <c r="I467" s="58"/>
      <c r="J467" s="58"/>
      <c r="K467" s="58"/>
      <c r="L467" s="58"/>
      <c r="M467" s="58"/>
      <c r="N467" s="58"/>
      <c r="O467" s="58"/>
      <c r="P467" s="58"/>
      <c r="Q467" s="58"/>
      <c r="R467" s="58"/>
      <c r="S467" s="58"/>
      <c r="T467" s="58"/>
      <c r="U467" s="58"/>
      <c r="V467" s="58"/>
      <c r="W467" s="58"/>
      <c r="X467" s="58"/>
      <c r="Y467" s="58"/>
    </row>
    <row r="468" spans="1:25" ht="15.75" customHeight="1" x14ac:dyDescent="0.2">
      <c r="A468" s="23"/>
      <c r="B468" s="23"/>
      <c r="C468" s="23"/>
      <c r="D468" s="23"/>
      <c r="E468" s="58"/>
      <c r="F468" s="58"/>
      <c r="G468" s="91"/>
      <c r="H468" s="58"/>
      <c r="I468" s="58"/>
      <c r="J468" s="58"/>
      <c r="K468" s="58"/>
      <c r="L468" s="58"/>
      <c r="M468" s="58"/>
      <c r="N468" s="58"/>
      <c r="O468" s="58"/>
      <c r="P468" s="58"/>
      <c r="Q468" s="58"/>
      <c r="R468" s="58"/>
      <c r="S468" s="58"/>
      <c r="T468" s="58"/>
      <c r="U468" s="58"/>
      <c r="V468" s="58"/>
      <c r="W468" s="58"/>
      <c r="X468" s="58"/>
      <c r="Y468" s="58"/>
    </row>
    <row r="469" spans="1:25" ht="15.75" customHeight="1" x14ac:dyDescent="0.2">
      <c r="A469" s="23"/>
      <c r="B469" s="23"/>
      <c r="C469" s="23"/>
      <c r="D469" s="23"/>
      <c r="E469" s="58"/>
      <c r="F469" s="58"/>
      <c r="G469" s="91"/>
      <c r="H469" s="58"/>
      <c r="I469" s="58"/>
      <c r="J469" s="58"/>
      <c r="K469" s="58"/>
      <c r="L469" s="58"/>
      <c r="M469" s="58"/>
      <c r="N469" s="58"/>
      <c r="O469" s="58"/>
      <c r="P469" s="58"/>
      <c r="Q469" s="58"/>
      <c r="R469" s="58"/>
      <c r="S469" s="58"/>
      <c r="T469" s="58"/>
      <c r="U469" s="58"/>
      <c r="V469" s="58"/>
      <c r="W469" s="58"/>
      <c r="X469" s="58"/>
      <c r="Y469" s="58"/>
    </row>
    <row r="470" spans="1:25" ht="15.75" customHeight="1" x14ac:dyDescent="0.2">
      <c r="A470" s="23"/>
      <c r="B470" s="23"/>
      <c r="C470" s="23"/>
      <c r="D470" s="23"/>
      <c r="E470" s="58"/>
      <c r="F470" s="58"/>
      <c r="G470" s="91"/>
      <c r="H470" s="58"/>
      <c r="I470" s="58"/>
      <c r="J470" s="58"/>
      <c r="K470" s="58"/>
      <c r="L470" s="58"/>
      <c r="M470" s="58"/>
      <c r="N470" s="58"/>
      <c r="O470" s="58"/>
      <c r="P470" s="58"/>
      <c r="Q470" s="58"/>
      <c r="R470" s="58"/>
      <c r="S470" s="58"/>
      <c r="T470" s="58"/>
      <c r="U470" s="58"/>
      <c r="V470" s="58"/>
      <c r="W470" s="58"/>
      <c r="X470" s="58"/>
      <c r="Y470" s="58"/>
    </row>
    <row r="471" spans="1:25" ht="15.75" customHeight="1" x14ac:dyDescent="0.2">
      <c r="A471" s="23"/>
      <c r="B471" s="23"/>
      <c r="C471" s="23"/>
      <c r="D471" s="23"/>
      <c r="E471" s="58"/>
      <c r="F471" s="58"/>
      <c r="G471" s="91"/>
      <c r="H471" s="58"/>
      <c r="I471" s="58"/>
      <c r="J471" s="58"/>
      <c r="K471" s="58"/>
      <c r="L471" s="58"/>
      <c r="M471" s="58"/>
      <c r="N471" s="58"/>
      <c r="O471" s="58"/>
      <c r="P471" s="58"/>
      <c r="Q471" s="58"/>
      <c r="R471" s="58"/>
      <c r="S471" s="58"/>
      <c r="T471" s="58"/>
      <c r="U471" s="58"/>
      <c r="V471" s="58"/>
      <c r="W471" s="58"/>
      <c r="X471" s="58"/>
      <c r="Y471" s="58"/>
    </row>
    <row r="472" spans="1:25" ht="15.75" customHeight="1" x14ac:dyDescent="0.2">
      <c r="A472" s="23"/>
      <c r="B472" s="23"/>
      <c r="C472" s="23"/>
      <c r="D472" s="23"/>
      <c r="E472" s="58"/>
      <c r="F472" s="58"/>
      <c r="G472" s="91"/>
      <c r="H472" s="58"/>
      <c r="I472" s="58"/>
      <c r="J472" s="58"/>
      <c r="K472" s="58"/>
      <c r="L472" s="58"/>
      <c r="M472" s="58"/>
      <c r="N472" s="58"/>
      <c r="O472" s="58"/>
      <c r="P472" s="58"/>
      <c r="Q472" s="58"/>
      <c r="R472" s="58"/>
      <c r="S472" s="58"/>
      <c r="T472" s="58"/>
      <c r="U472" s="58"/>
      <c r="V472" s="58"/>
      <c r="W472" s="58"/>
      <c r="X472" s="58"/>
      <c r="Y472" s="58"/>
    </row>
    <row r="473" spans="1:25" ht="15.75" customHeight="1" x14ac:dyDescent="0.2">
      <c r="A473" s="23"/>
      <c r="B473" s="23"/>
      <c r="C473" s="23"/>
      <c r="D473" s="23"/>
      <c r="E473" s="58"/>
      <c r="F473" s="58"/>
      <c r="G473" s="91"/>
      <c r="H473" s="58"/>
      <c r="I473" s="58"/>
      <c r="J473" s="58"/>
      <c r="K473" s="58"/>
      <c r="L473" s="58"/>
      <c r="M473" s="58"/>
      <c r="N473" s="58"/>
      <c r="O473" s="58"/>
      <c r="P473" s="58"/>
      <c r="Q473" s="58"/>
      <c r="R473" s="58"/>
      <c r="S473" s="58"/>
      <c r="T473" s="58"/>
      <c r="U473" s="58"/>
      <c r="V473" s="58"/>
      <c r="W473" s="58"/>
      <c r="X473" s="58"/>
      <c r="Y473" s="58"/>
    </row>
    <row r="474" spans="1:25" ht="15.75" customHeight="1" x14ac:dyDescent="0.2">
      <c r="A474" s="23"/>
      <c r="B474" s="23"/>
      <c r="C474" s="23"/>
      <c r="D474" s="23"/>
      <c r="E474" s="58"/>
      <c r="F474" s="58"/>
      <c r="G474" s="91"/>
      <c r="H474" s="58"/>
      <c r="I474" s="58"/>
      <c r="J474" s="58"/>
      <c r="K474" s="58"/>
      <c r="L474" s="58"/>
      <c r="M474" s="58"/>
      <c r="N474" s="58"/>
      <c r="O474" s="58"/>
      <c r="P474" s="58"/>
      <c r="Q474" s="58"/>
      <c r="R474" s="58"/>
      <c r="S474" s="58"/>
      <c r="T474" s="58"/>
      <c r="U474" s="58"/>
      <c r="V474" s="58"/>
      <c r="W474" s="58"/>
      <c r="X474" s="58"/>
      <c r="Y474" s="58"/>
    </row>
    <row r="475" spans="1:25" ht="15.75" customHeight="1" x14ac:dyDescent="0.2">
      <c r="A475" s="23"/>
      <c r="B475" s="23"/>
      <c r="C475" s="23"/>
      <c r="D475" s="23"/>
      <c r="E475" s="58"/>
      <c r="F475" s="58"/>
      <c r="G475" s="91"/>
      <c r="H475" s="58"/>
      <c r="I475" s="58"/>
      <c r="J475" s="58"/>
      <c r="K475" s="58"/>
      <c r="L475" s="58"/>
      <c r="M475" s="58"/>
      <c r="N475" s="58"/>
      <c r="O475" s="58"/>
      <c r="P475" s="58"/>
      <c r="Q475" s="58"/>
      <c r="R475" s="58"/>
      <c r="S475" s="58"/>
      <c r="T475" s="58"/>
      <c r="U475" s="58"/>
      <c r="V475" s="58"/>
      <c r="W475" s="58"/>
      <c r="X475" s="58"/>
      <c r="Y475" s="58"/>
    </row>
    <row r="476" spans="1:25" ht="15.75" customHeight="1" x14ac:dyDescent="0.2">
      <c r="A476" s="23"/>
      <c r="B476" s="23"/>
      <c r="C476" s="23"/>
      <c r="D476" s="23"/>
      <c r="E476" s="58"/>
      <c r="F476" s="58"/>
      <c r="G476" s="91"/>
      <c r="H476" s="58"/>
      <c r="I476" s="58"/>
      <c r="J476" s="58"/>
      <c r="K476" s="58"/>
      <c r="L476" s="58"/>
      <c r="M476" s="58"/>
      <c r="N476" s="58"/>
      <c r="O476" s="58"/>
      <c r="P476" s="58"/>
      <c r="Q476" s="58"/>
      <c r="R476" s="58"/>
      <c r="S476" s="58"/>
      <c r="T476" s="58"/>
      <c r="U476" s="58"/>
      <c r="V476" s="58"/>
      <c r="W476" s="58"/>
      <c r="X476" s="58"/>
      <c r="Y476" s="58"/>
    </row>
    <row r="477" spans="1:25" ht="15.75" customHeight="1" x14ac:dyDescent="0.2">
      <c r="A477" s="23"/>
      <c r="B477" s="23"/>
      <c r="C477" s="23"/>
      <c r="D477" s="23"/>
      <c r="E477" s="58"/>
      <c r="F477" s="58"/>
      <c r="G477" s="91"/>
      <c r="H477" s="58"/>
      <c r="I477" s="58"/>
      <c r="J477" s="58"/>
      <c r="K477" s="58"/>
      <c r="L477" s="58"/>
      <c r="M477" s="58"/>
      <c r="N477" s="58"/>
      <c r="O477" s="58"/>
      <c r="P477" s="58"/>
      <c r="Q477" s="58"/>
      <c r="R477" s="58"/>
      <c r="S477" s="58"/>
      <c r="T477" s="58"/>
      <c r="U477" s="58"/>
      <c r="V477" s="58"/>
      <c r="W477" s="58"/>
      <c r="X477" s="58"/>
      <c r="Y477" s="58"/>
    </row>
    <row r="478" spans="1:25" ht="15.75" customHeight="1" x14ac:dyDescent="0.2">
      <c r="A478" s="23"/>
      <c r="B478" s="23"/>
      <c r="C478" s="23"/>
      <c r="D478" s="23"/>
      <c r="E478" s="58"/>
      <c r="F478" s="58"/>
      <c r="G478" s="91"/>
      <c r="H478" s="58"/>
      <c r="I478" s="58"/>
      <c r="J478" s="58"/>
      <c r="K478" s="58"/>
      <c r="L478" s="58"/>
      <c r="M478" s="58"/>
      <c r="N478" s="58"/>
      <c r="O478" s="58"/>
      <c r="P478" s="58"/>
      <c r="Q478" s="58"/>
      <c r="R478" s="58"/>
      <c r="S478" s="58"/>
      <c r="T478" s="58"/>
      <c r="U478" s="58"/>
      <c r="V478" s="58"/>
      <c r="W478" s="58"/>
      <c r="X478" s="58"/>
      <c r="Y478" s="58"/>
    </row>
    <row r="479" spans="1:25" ht="15.75" customHeight="1" x14ac:dyDescent="0.2">
      <c r="A479" s="23"/>
      <c r="B479" s="23"/>
      <c r="C479" s="23"/>
      <c r="D479" s="23"/>
      <c r="E479" s="58"/>
      <c r="F479" s="58"/>
      <c r="G479" s="91"/>
      <c r="H479" s="58"/>
      <c r="I479" s="58"/>
      <c r="J479" s="58"/>
      <c r="K479" s="58"/>
      <c r="L479" s="58"/>
      <c r="M479" s="58"/>
      <c r="N479" s="58"/>
      <c r="O479" s="58"/>
      <c r="P479" s="58"/>
      <c r="Q479" s="58"/>
      <c r="R479" s="58"/>
      <c r="S479" s="58"/>
      <c r="T479" s="58"/>
      <c r="U479" s="58"/>
      <c r="V479" s="58"/>
      <c r="W479" s="58"/>
      <c r="X479" s="58"/>
      <c r="Y479" s="58"/>
    </row>
    <row r="480" spans="1:25" ht="15.75" customHeight="1" x14ac:dyDescent="0.2">
      <c r="A480" s="23"/>
      <c r="B480" s="23"/>
      <c r="C480" s="23"/>
      <c r="D480" s="23"/>
      <c r="E480" s="58"/>
      <c r="F480" s="58"/>
      <c r="G480" s="91"/>
      <c r="H480" s="58"/>
      <c r="I480" s="58"/>
      <c r="J480" s="58"/>
      <c r="K480" s="58"/>
      <c r="L480" s="58"/>
      <c r="M480" s="58"/>
      <c r="N480" s="58"/>
      <c r="O480" s="58"/>
      <c r="P480" s="58"/>
      <c r="Q480" s="58"/>
      <c r="R480" s="58"/>
      <c r="S480" s="58"/>
      <c r="T480" s="58"/>
      <c r="U480" s="58"/>
      <c r="V480" s="58"/>
      <c r="W480" s="58"/>
      <c r="X480" s="58"/>
      <c r="Y480" s="58"/>
    </row>
    <row r="481" spans="1:25" ht="15.75" customHeight="1" x14ac:dyDescent="0.2">
      <c r="A481" s="23"/>
      <c r="B481" s="23"/>
      <c r="C481" s="23"/>
      <c r="D481" s="23"/>
      <c r="E481" s="58"/>
      <c r="F481" s="58"/>
      <c r="G481" s="91"/>
      <c r="H481" s="58"/>
      <c r="I481" s="58"/>
      <c r="J481" s="58"/>
      <c r="K481" s="58"/>
      <c r="L481" s="58"/>
      <c r="M481" s="58"/>
      <c r="N481" s="58"/>
      <c r="O481" s="58"/>
      <c r="P481" s="58"/>
      <c r="Q481" s="58"/>
      <c r="R481" s="58"/>
      <c r="S481" s="58"/>
      <c r="T481" s="58"/>
      <c r="U481" s="58"/>
      <c r="V481" s="58"/>
      <c r="W481" s="58"/>
      <c r="X481" s="58"/>
      <c r="Y481" s="58"/>
    </row>
    <row r="482" spans="1:25" ht="15.75" customHeight="1" x14ac:dyDescent="0.2">
      <c r="A482" s="23"/>
      <c r="B482" s="23"/>
      <c r="C482" s="23"/>
      <c r="D482" s="23"/>
      <c r="E482" s="58"/>
      <c r="F482" s="58"/>
      <c r="G482" s="91"/>
      <c r="H482" s="58"/>
      <c r="I482" s="58"/>
      <c r="J482" s="58"/>
      <c r="K482" s="58"/>
      <c r="L482" s="58"/>
      <c r="M482" s="58"/>
      <c r="N482" s="58"/>
      <c r="O482" s="58"/>
      <c r="P482" s="58"/>
      <c r="Q482" s="58"/>
      <c r="R482" s="58"/>
      <c r="S482" s="58"/>
      <c r="T482" s="58"/>
      <c r="U482" s="58"/>
      <c r="V482" s="58"/>
      <c r="W482" s="58"/>
      <c r="X482" s="58"/>
      <c r="Y482" s="58"/>
    </row>
    <row r="483" spans="1:25" ht="15.75" customHeight="1" x14ac:dyDescent="0.2">
      <c r="A483" s="23"/>
      <c r="B483" s="23"/>
      <c r="C483" s="23"/>
      <c r="D483" s="23"/>
      <c r="E483" s="58"/>
      <c r="F483" s="58"/>
      <c r="G483" s="91"/>
      <c r="H483" s="58"/>
      <c r="I483" s="58"/>
      <c r="J483" s="58"/>
      <c r="K483" s="58"/>
      <c r="L483" s="58"/>
      <c r="M483" s="58"/>
      <c r="N483" s="58"/>
      <c r="O483" s="58"/>
      <c r="P483" s="58"/>
      <c r="Q483" s="58"/>
      <c r="R483" s="58"/>
      <c r="S483" s="58"/>
      <c r="T483" s="58"/>
      <c r="U483" s="58"/>
      <c r="V483" s="58"/>
      <c r="W483" s="58"/>
      <c r="X483" s="58"/>
      <c r="Y483" s="58"/>
    </row>
    <row r="484" spans="1:25" ht="15.75" customHeight="1" x14ac:dyDescent="0.2">
      <c r="A484" s="23"/>
      <c r="B484" s="23"/>
      <c r="C484" s="23"/>
      <c r="D484" s="23"/>
      <c r="E484" s="58"/>
      <c r="F484" s="58"/>
      <c r="G484" s="91"/>
      <c r="H484" s="58"/>
      <c r="I484" s="58"/>
      <c r="J484" s="58"/>
      <c r="K484" s="58"/>
      <c r="L484" s="58"/>
      <c r="M484" s="58"/>
      <c r="N484" s="58"/>
      <c r="O484" s="58"/>
      <c r="P484" s="58"/>
      <c r="Q484" s="58"/>
      <c r="R484" s="58"/>
      <c r="S484" s="58"/>
      <c r="T484" s="58"/>
      <c r="U484" s="58"/>
      <c r="V484" s="58"/>
      <c r="W484" s="58"/>
      <c r="X484" s="58"/>
      <c r="Y484" s="58"/>
    </row>
    <row r="485" spans="1:25" ht="15.75" customHeight="1" x14ac:dyDescent="0.2">
      <c r="A485" s="23"/>
      <c r="B485" s="23"/>
      <c r="C485" s="23"/>
      <c r="D485" s="23"/>
      <c r="E485" s="58"/>
      <c r="F485" s="58"/>
      <c r="G485" s="91"/>
      <c r="H485" s="58"/>
      <c r="I485" s="58"/>
      <c r="J485" s="58"/>
      <c r="K485" s="58"/>
      <c r="L485" s="58"/>
      <c r="M485" s="58"/>
      <c r="N485" s="58"/>
      <c r="O485" s="58"/>
      <c r="P485" s="58"/>
      <c r="Q485" s="58"/>
      <c r="R485" s="58"/>
      <c r="S485" s="58"/>
      <c r="T485" s="58"/>
      <c r="U485" s="58"/>
      <c r="V485" s="58"/>
      <c r="W485" s="58"/>
      <c r="X485" s="58"/>
      <c r="Y485" s="58"/>
    </row>
    <row r="486" spans="1:25" ht="15.75" customHeight="1" x14ac:dyDescent="0.2">
      <c r="A486" s="23"/>
      <c r="B486" s="23"/>
      <c r="C486" s="23"/>
      <c r="D486" s="23"/>
      <c r="E486" s="58"/>
      <c r="F486" s="58"/>
      <c r="G486" s="91"/>
      <c r="H486" s="58"/>
      <c r="I486" s="58"/>
      <c r="J486" s="58"/>
      <c r="K486" s="58"/>
      <c r="L486" s="58"/>
      <c r="M486" s="58"/>
      <c r="N486" s="58"/>
      <c r="O486" s="58"/>
      <c r="P486" s="58"/>
      <c r="Q486" s="58"/>
      <c r="R486" s="58"/>
      <c r="S486" s="58"/>
      <c r="T486" s="58"/>
      <c r="U486" s="58"/>
      <c r="V486" s="58"/>
      <c r="W486" s="58"/>
      <c r="X486" s="58"/>
      <c r="Y486" s="58"/>
    </row>
    <row r="487" spans="1:25" ht="15.75" customHeight="1" x14ac:dyDescent="0.2">
      <c r="A487" s="23"/>
      <c r="B487" s="23"/>
      <c r="C487" s="23"/>
      <c r="D487" s="23"/>
      <c r="E487" s="58"/>
      <c r="F487" s="58"/>
      <c r="G487" s="91"/>
      <c r="H487" s="58"/>
      <c r="I487" s="58"/>
      <c r="J487" s="58"/>
      <c r="K487" s="58"/>
      <c r="L487" s="58"/>
      <c r="M487" s="58"/>
      <c r="N487" s="58"/>
      <c r="O487" s="58"/>
      <c r="P487" s="58"/>
      <c r="Q487" s="58"/>
      <c r="R487" s="58"/>
      <c r="S487" s="58"/>
      <c r="T487" s="58"/>
      <c r="U487" s="58"/>
      <c r="V487" s="58"/>
      <c r="W487" s="58"/>
      <c r="X487" s="58"/>
      <c r="Y487" s="58"/>
    </row>
    <row r="488" spans="1:25" ht="15.75" customHeight="1" x14ac:dyDescent="0.2">
      <c r="A488" s="23"/>
      <c r="B488" s="23"/>
      <c r="C488" s="23"/>
      <c r="D488" s="23"/>
      <c r="E488" s="58"/>
      <c r="F488" s="58"/>
      <c r="G488" s="91"/>
      <c r="H488" s="58"/>
      <c r="I488" s="58"/>
      <c r="J488" s="58"/>
      <c r="K488" s="58"/>
      <c r="L488" s="58"/>
      <c r="M488" s="58"/>
      <c r="N488" s="58"/>
      <c r="O488" s="58"/>
      <c r="P488" s="58"/>
      <c r="Q488" s="58"/>
      <c r="R488" s="58"/>
      <c r="S488" s="58"/>
      <c r="T488" s="58"/>
      <c r="U488" s="58"/>
      <c r="V488" s="58"/>
      <c r="W488" s="58"/>
      <c r="X488" s="58"/>
      <c r="Y488" s="58"/>
    </row>
    <row r="489" spans="1:25" ht="15.75" customHeight="1" x14ac:dyDescent="0.2">
      <c r="A489" s="23"/>
      <c r="B489" s="23"/>
      <c r="C489" s="23"/>
      <c r="D489" s="23"/>
      <c r="E489" s="58"/>
      <c r="F489" s="58"/>
      <c r="G489" s="91"/>
      <c r="H489" s="58"/>
      <c r="I489" s="58"/>
      <c r="J489" s="58"/>
      <c r="K489" s="58"/>
      <c r="L489" s="58"/>
      <c r="M489" s="58"/>
      <c r="N489" s="58"/>
      <c r="O489" s="58"/>
      <c r="P489" s="58"/>
      <c r="Q489" s="58"/>
      <c r="R489" s="58"/>
      <c r="S489" s="58"/>
      <c r="T489" s="58"/>
      <c r="U489" s="58"/>
      <c r="V489" s="58"/>
      <c r="W489" s="58"/>
      <c r="X489" s="58"/>
      <c r="Y489" s="58"/>
    </row>
    <row r="490" spans="1:25" ht="15.75" customHeight="1" x14ac:dyDescent="0.2">
      <c r="A490" s="23"/>
      <c r="B490" s="23"/>
      <c r="C490" s="23"/>
      <c r="D490" s="23"/>
      <c r="E490" s="58"/>
      <c r="F490" s="58"/>
      <c r="G490" s="91"/>
      <c r="H490" s="58"/>
      <c r="I490" s="58"/>
      <c r="J490" s="58"/>
      <c r="K490" s="58"/>
      <c r="L490" s="58"/>
      <c r="M490" s="58"/>
      <c r="N490" s="58"/>
      <c r="O490" s="58"/>
      <c r="P490" s="58"/>
      <c r="Q490" s="58"/>
      <c r="R490" s="58"/>
      <c r="S490" s="58"/>
      <c r="T490" s="58"/>
      <c r="U490" s="58"/>
      <c r="V490" s="58"/>
      <c r="W490" s="58"/>
      <c r="X490" s="58"/>
      <c r="Y490" s="58"/>
    </row>
    <row r="491" spans="1:25" ht="15.75" customHeight="1" x14ac:dyDescent="0.2">
      <c r="A491" s="23"/>
      <c r="B491" s="23"/>
      <c r="C491" s="23"/>
      <c r="D491" s="23"/>
      <c r="E491" s="58"/>
      <c r="F491" s="58"/>
      <c r="G491" s="91"/>
      <c r="H491" s="58"/>
      <c r="I491" s="58"/>
      <c r="J491" s="58"/>
      <c r="K491" s="58"/>
      <c r="L491" s="58"/>
      <c r="M491" s="58"/>
      <c r="N491" s="58"/>
      <c r="O491" s="58"/>
      <c r="P491" s="58"/>
      <c r="Q491" s="58"/>
      <c r="R491" s="58"/>
      <c r="S491" s="58"/>
      <c r="T491" s="58"/>
      <c r="U491" s="58"/>
      <c r="V491" s="58"/>
      <c r="W491" s="58"/>
      <c r="X491" s="58"/>
      <c r="Y491" s="58"/>
    </row>
    <row r="492" spans="1:25" ht="15.75" customHeight="1" x14ac:dyDescent="0.2">
      <c r="A492" s="23"/>
      <c r="B492" s="23"/>
      <c r="C492" s="23"/>
      <c r="D492" s="23"/>
      <c r="E492" s="58"/>
      <c r="F492" s="58"/>
      <c r="G492" s="91"/>
      <c r="H492" s="58"/>
      <c r="I492" s="58"/>
      <c r="J492" s="58"/>
      <c r="K492" s="58"/>
      <c r="L492" s="58"/>
      <c r="M492" s="58"/>
      <c r="N492" s="58"/>
      <c r="O492" s="58"/>
      <c r="P492" s="58"/>
      <c r="Q492" s="58"/>
      <c r="R492" s="58"/>
      <c r="S492" s="58"/>
      <c r="T492" s="58"/>
      <c r="U492" s="58"/>
      <c r="V492" s="58"/>
      <c r="W492" s="58"/>
      <c r="X492" s="58"/>
      <c r="Y492" s="58"/>
    </row>
    <row r="493" spans="1:25" ht="15.75" customHeight="1" x14ac:dyDescent="0.2">
      <c r="A493" s="23"/>
      <c r="B493" s="23"/>
      <c r="C493" s="23"/>
      <c r="D493" s="23"/>
      <c r="E493" s="58"/>
      <c r="F493" s="58"/>
      <c r="G493" s="91"/>
      <c r="H493" s="58"/>
      <c r="I493" s="58"/>
      <c r="J493" s="58"/>
      <c r="K493" s="58"/>
      <c r="L493" s="58"/>
      <c r="M493" s="58"/>
      <c r="N493" s="58"/>
      <c r="O493" s="58"/>
      <c r="P493" s="58"/>
      <c r="Q493" s="58"/>
      <c r="R493" s="58"/>
      <c r="S493" s="58"/>
      <c r="T493" s="58"/>
      <c r="U493" s="58"/>
      <c r="V493" s="58"/>
      <c r="W493" s="58"/>
      <c r="X493" s="58"/>
      <c r="Y493" s="58"/>
    </row>
    <row r="494" spans="1:25" ht="15.75" customHeight="1" x14ac:dyDescent="0.2">
      <c r="A494" s="23"/>
      <c r="B494" s="23"/>
      <c r="C494" s="23"/>
      <c r="D494" s="23"/>
      <c r="E494" s="58"/>
      <c r="F494" s="58"/>
      <c r="G494" s="91"/>
      <c r="H494" s="58"/>
      <c r="I494" s="58"/>
      <c r="J494" s="58"/>
      <c r="K494" s="58"/>
      <c r="L494" s="58"/>
      <c r="M494" s="58"/>
      <c r="N494" s="58"/>
      <c r="O494" s="58"/>
      <c r="P494" s="58"/>
      <c r="Q494" s="58"/>
      <c r="R494" s="58"/>
      <c r="S494" s="58"/>
      <c r="T494" s="58"/>
      <c r="U494" s="58"/>
      <c r="V494" s="58"/>
      <c r="W494" s="58"/>
      <c r="X494" s="58"/>
      <c r="Y494" s="58"/>
    </row>
    <row r="495" spans="1:25" ht="15.75" customHeight="1" x14ac:dyDescent="0.2">
      <c r="A495" s="23"/>
      <c r="B495" s="23"/>
      <c r="C495" s="23"/>
      <c r="D495" s="23"/>
      <c r="E495" s="58"/>
      <c r="F495" s="58"/>
      <c r="G495" s="91"/>
      <c r="H495" s="58"/>
      <c r="I495" s="58"/>
      <c r="J495" s="58"/>
      <c r="K495" s="58"/>
      <c r="L495" s="58"/>
      <c r="M495" s="58"/>
      <c r="N495" s="58"/>
      <c r="O495" s="58"/>
      <c r="P495" s="58"/>
      <c r="Q495" s="58"/>
      <c r="R495" s="58"/>
      <c r="S495" s="58"/>
      <c r="T495" s="58"/>
      <c r="U495" s="58"/>
      <c r="V495" s="58"/>
      <c r="W495" s="58"/>
      <c r="X495" s="58"/>
      <c r="Y495" s="58"/>
    </row>
    <row r="496" spans="1:25" ht="15.75" customHeight="1" x14ac:dyDescent="0.2">
      <c r="A496" s="23"/>
      <c r="B496" s="23"/>
      <c r="C496" s="23"/>
      <c r="D496" s="23"/>
      <c r="E496" s="58"/>
      <c r="F496" s="58"/>
      <c r="G496" s="91"/>
      <c r="H496" s="58"/>
      <c r="I496" s="58"/>
      <c r="J496" s="58"/>
      <c r="K496" s="58"/>
      <c r="L496" s="58"/>
      <c r="M496" s="58"/>
      <c r="N496" s="58"/>
      <c r="O496" s="58"/>
      <c r="P496" s="58"/>
      <c r="Q496" s="58"/>
      <c r="R496" s="58"/>
      <c r="S496" s="58"/>
      <c r="T496" s="58"/>
      <c r="U496" s="58"/>
      <c r="V496" s="58"/>
      <c r="W496" s="58"/>
      <c r="X496" s="58"/>
      <c r="Y496" s="58"/>
    </row>
    <row r="497" spans="1:25" ht="15.75" customHeight="1" x14ac:dyDescent="0.2">
      <c r="A497" s="23"/>
      <c r="B497" s="23"/>
      <c r="C497" s="23"/>
      <c r="D497" s="23"/>
      <c r="E497" s="58"/>
      <c r="F497" s="58"/>
      <c r="G497" s="91"/>
      <c r="H497" s="58"/>
      <c r="I497" s="58"/>
      <c r="J497" s="58"/>
      <c r="K497" s="58"/>
      <c r="L497" s="58"/>
      <c r="M497" s="58"/>
      <c r="N497" s="58"/>
      <c r="O497" s="58"/>
      <c r="P497" s="58"/>
      <c r="Q497" s="58"/>
      <c r="R497" s="58"/>
      <c r="S497" s="58"/>
      <c r="T497" s="58"/>
      <c r="U497" s="58"/>
      <c r="V497" s="58"/>
      <c r="W497" s="58"/>
      <c r="X497" s="58"/>
      <c r="Y497" s="58"/>
    </row>
    <row r="498" spans="1:25" ht="15.75" customHeight="1" x14ac:dyDescent="0.2">
      <c r="A498" s="23"/>
      <c r="B498" s="23"/>
      <c r="C498" s="23"/>
      <c r="D498" s="23"/>
      <c r="E498" s="58"/>
      <c r="F498" s="58"/>
      <c r="G498" s="91"/>
      <c r="H498" s="58"/>
      <c r="I498" s="58"/>
      <c r="J498" s="58"/>
      <c r="K498" s="58"/>
      <c r="L498" s="58"/>
      <c r="M498" s="58"/>
      <c r="N498" s="58"/>
      <c r="O498" s="58"/>
      <c r="P498" s="58"/>
      <c r="Q498" s="58"/>
      <c r="R498" s="58"/>
      <c r="S498" s="58"/>
      <c r="T498" s="58"/>
      <c r="U498" s="58"/>
      <c r="V498" s="58"/>
      <c r="W498" s="58"/>
      <c r="X498" s="58"/>
      <c r="Y498" s="58"/>
    </row>
    <row r="499" spans="1:25" ht="15.75" customHeight="1" x14ac:dyDescent="0.2">
      <c r="A499" s="23"/>
      <c r="B499" s="23"/>
      <c r="C499" s="23"/>
      <c r="D499" s="23"/>
      <c r="E499" s="58"/>
      <c r="F499" s="58"/>
      <c r="G499" s="91"/>
      <c r="H499" s="58"/>
      <c r="I499" s="58"/>
      <c r="J499" s="58"/>
      <c r="K499" s="58"/>
      <c r="L499" s="58"/>
      <c r="M499" s="58"/>
      <c r="N499" s="58"/>
      <c r="O499" s="58"/>
      <c r="P499" s="58"/>
      <c r="Q499" s="58"/>
      <c r="R499" s="58"/>
      <c r="S499" s="58"/>
      <c r="T499" s="58"/>
      <c r="U499" s="58"/>
      <c r="V499" s="58"/>
      <c r="W499" s="58"/>
      <c r="X499" s="58"/>
      <c r="Y499" s="58"/>
    </row>
    <row r="500" spans="1:25" ht="15.75" customHeight="1" x14ac:dyDescent="0.2">
      <c r="A500" s="23"/>
      <c r="B500" s="23"/>
      <c r="C500" s="23"/>
      <c r="D500" s="23"/>
      <c r="E500" s="58"/>
      <c r="F500" s="58"/>
      <c r="G500" s="91"/>
      <c r="H500" s="58"/>
      <c r="I500" s="58"/>
      <c r="J500" s="58"/>
      <c r="K500" s="58"/>
      <c r="L500" s="58"/>
      <c r="M500" s="58"/>
      <c r="N500" s="58"/>
      <c r="O500" s="58"/>
      <c r="P500" s="58"/>
      <c r="Q500" s="58"/>
      <c r="R500" s="58"/>
      <c r="S500" s="58"/>
      <c r="T500" s="58"/>
      <c r="U500" s="58"/>
      <c r="V500" s="58"/>
      <c r="W500" s="58"/>
      <c r="X500" s="58"/>
      <c r="Y500" s="58"/>
    </row>
    <row r="501" spans="1:25" ht="15.75" customHeight="1" x14ac:dyDescent="0.2">
      <c r="A501" s="23"/>
      <c r="B501" s="23"/>
      <c r="C501" s="23"/>
      <c r="D501" s="23"/>
      <c r="E501" s="58"/>
      <c r="F501" s="58"/>
      <c r="G501" s="91"/>
      <c r="H501" s="58"/>
      <c r="I501" s="58"/>
      <c r="J501" s="58"/>
      <c r="K501" s="58"/>
      <c r="L501" s="58"/>
      <c r="M501" s="58"/>
      <c r="N501" s="58"/>
      <c r="O501" s="58"/>
      <c r="P501" s="58"/>
      <c r="Q501" s="58"/>
      <c r="R501" s="58"/>
      <c r="S501" s="58"/>
      <c r="T501" s="58"/>
      <c r="U501" s="58"/>
      <c r="V501" s="58"/>
      <c r="W501" s="58"/>
      <c r="X501" s="58"/>
      <c r="Y501" s="58"/>
    </row>
    <row r="502" spans="1:25" ht="15.75" customHeight="1" x14ac:dyDescent="0.2">
      <c r="A502" s="23"/>
      <c r="B502" s="23"/>
      <c r="C502" s="23"/>
      <c r="D502" s="23"/>
      <c r="E502" s="58"/>
      <c r="F502" s="58"/>
      <c r="G502" s="91"/>
      <c r="H502" s="58"/>
      <c r="I502" s="58"/>
      <c r="J502" s="58"/>
      <c r="K502" s="58"/>
      <c r="L502" s="58"/>
      <c r="M502" s="58"/>
      <c r="N502" s="58"/>
      <c r="O502" s="58"/>
      <c r="P502" s="58"/>
      <c r="Q502" s="58"/>
      <c r="R502" s="58"/>
      <c r="S502" s="58"/>
      <c r="T502" s="58"/>
      <c r="U502" s="58"/>
      <c r="V502" s="58"/>
      <c r="W502" s="58"/>
      <c r="X502" s="58"/>
      <c r="Y502" s="58"/>
    </row>
    <row r="503" spans="1:25" ht="15.75" customHeight="1" x14ac:dyDescent="0.2">
      <c r="A503" s="23"/>
      <c r="B503" s="23"/>
      <c r="C503" s="23"/>
      <c r="D503" s="23"/>
      <c r="E503" s="58"/>
      <c r="F503" s="58"/>
      <c r="G503" s="91"/>
      <c r="H503" s="58"/>
      <c r="I503" s="58"/>
      <c r="J503" s="58"/>
      <c r="K503" s="58"/>
      <c r="L503" s="58"/>
      <c r="M503" s="58"/>
      <c r="N503" s="58"/>
      <c r="O503" s="58"/>
      <c r="P503" s="58"/>
      <c r="Q503" s="58"/>
      <c r="R503" s="58"/>
      <c r="S503" s="58"/>
      <c r="T503" s="58"/>
      <c r="U503" s="58"/>
      <c r="V503" s="58"/>
      <c r="W503" s="58"/>
      <c r="X503" s="58"/>
      <c r="Y503" s="58"/>
    </row>
    <row r="504" spans="1:25" ht="15.75" customHeight="1" x14ac:dyDescent="0.2">
      <c r="A504" s="23"/>
      <c r="B504" s="23"/>
      <c r="C504" s="23"/>
      <c r="D504" s="23"/>
      <c r="E504" s="58"/>
      <c r="F504" s="58"/>
      <c r="G504" s="91"/>
      <c r="H504" s="58"/>
      <c r="I504" s="58"/>
      <c r="J504" s="58"/>
      <c r="K504" s="58"/>
      <c r="L504" s="58"/>
      <c r="M504" s="58"/>
      <c r="N504" s="58"/>
      <c r="O504" s="58"/>
      <c r="P504" s="58"/>
      <c r="Q504" s="58"/>
      <c r="R504" s="58"/>
      <c r="S504" s="58"/>
      <c r="T504" s="58"/>
      <c r="U504" s="58"/>
      <c r="V504" s="58"/>
      <c r="W504" s="58"/>
      <c r="X504" s="58"/>
      <c r="Y504" s="58"/>
    </row>
    <row r="505" spans="1:25" ht="15.75" customHeight="1" x14ac:dyDescent="0.2">
      <c r="A505" s="23"/>
      <c r="B505" s="23"/>
      <c r="C505" s="23"/>
      <c r="D505" s="23"/>
      <c r="E505" s="58"/>
      <c r="F505" s="58"/>
      <c r="G505" s="91"/>
      <c r="H505" s="58"/>
      <c r="I505" s="58"/>
      <c r="J505" s="58"/>
      <c r="K505" s="58"/>
      <c r="L505" s="58"/>
      <c r="M505" s="58"/>
      <c r="N505" s="58"/>
      <c r="O505" s="58"/>
      <c r="P505" s="58"/>
      <c r="Q505" s="58"/>
      <c r="R505" s="58"/>
      <c r="S505" s="58"/>
      <c r="T505" s="58"/>
      <c r="U505" s="58"/>
      <c r="V505" s="58"/>
      <c r="W505" s="58"/>
      <c r="X505" s="58"/>
      <c r="Y505" s="58"/>
    </row>
    <row r="506" spans="1:25" ht="15.75" customHeight="1" x14ac:dyDescent="0.2">
      <c r="A506" s="23"/>
      <c r="B506" s="23"/>
      <c r="C506" s="23"/>
      <c r="D506" s="23"/>
      <c r="E506" s="58"/>
      <c r="F506" s="58"/>
      <c r="G506" s="91"/>
      <c r="H506" s="58"/>
      <c r="I506" s="58"/>
      <c r="J506" s="58"/>
      <c r="K506" s="58"/>
      <c r="L506" s="58"/>
      <c r="M506" s="58"/>
      <c r="N506" s="58"/>
      <c r="O506" s="58"/>
      <c r="P506" s="58"/>
      <c r="Q506" s="58"/>
      <c r="R506" s="58"/>
      <c r="S506" s="58"/>
      <c r="T506" s="58"/>
      <c r="U506" s="58"/>
      <c r="V506" s="58"/>
      <c r="W506" s="58"/>
      <c r="X506" s="58"/>
      <c r="Y506" s="58"/>
    </row>
    <row r="507" spans="1:25" ht="15.75" customHeight="1" x14ac:dyDescent="0.2">
      <c r="A507" s="23"/>
      <c r="B507" s="23"/>
      <c r="C507" s="23"/>
      <c r="D507" s="23"/>
      <c r="E507" s="58"/>
      <c r="F507" s="58"/>
      <c r="G507" s="91"/>
      <c r="H507" s="58"/>
      <c r="I507" s="58"/>
      <c r="J507" s="58"/>
      <c r="K507" s="58"/>
      <c r="L507" s="58"/>
      <c r="M507" s="58"/>
      <c r="N507" s="58"/>
      <c r="O507" s="58"/>
      <c r="P507" s="58"/>
      <c r="Q507" s="58"/>
      <c r="R507" s="58"/>
      <c r="S507" s="58"/>
      <c r="T507" s="58"/>
      <c r="U507" s="58"/>
      <c r="V507" s="58"/>
      <c r="W507" s="58"/>
      <c r="X507" s="58"/>
      <c r="Y507" s="58"/>
    </row>
    <row r="508" spans="1:25" ht="15.75" customHeight="1" x14ac:dyDescent="0.2">
      <c r="A508" s="23"/>
      <c r="B508" s="23"/>
      <c r="C508" s="23"/>
      <c r="D508" s="23"/>
      <c r="E508" s="58"/>
      <c r="F508" s="58"/>
      <c r="G508" s="91"/>
      <c r="H508" s="58"/>
      <c r="I508" s="58"/>
      <c r="J508" s="58"/>
      <c r="K508" s="58"/>
      <c r="L508" s="58"/>
      <c r="M508" s="58"/>
      <c r="N508" s="58"/>
      <c r="O508" s="58"/>
      <c r="P508" s="58"/>
      <c r="Q508" s="58"/>
      <c r="R508" s="58"/>
      <c r="S508" s="58"/>
      <c r="T508" s="58"/>
      <c r="U508" s="58"/>
      <c r="V508" s="58"/>
      <c r="W508" s="58"/>
      <c r="X508" s="58"/>
      <c r="Y508" s="58"/>
    </row>
    <row r="509" spans="1:25" ht="15.75" customHeight="1" x14ac:dyDescent="0.2">
      <c r="A509" s="23"/>
      <c r="B509" s="23"/>
      <c r="C509" s="23"/>
      <c r="D509" s="23"/>
      <c r="E509" s="58"/>
      <c r="F509" s="58"/>
      <c r="G509" s="91"/>
      <c r="H509" s="58"/>
      <c r="I509" s="58"/>
      <c r="J509" s="58"/>
      <c r="K509" s="58"/>
      <c r="L509" s="58"/>
      <c r="M509" s="58"/>
      <c r="N509" s="58"/>
      <c r="O509" s="58"/>
      <c r="P509" s="58"/>
      <c r="Q509" s="58"/>
      <c r="R509" s="58"/>
      <c r="S509" s="58"/>
      <c r="T509" s="58"/>
      <c r="U509" s="58"/>
      <c r="V509" s="58"/>
      <c r="W509" s="58"/>
      <c r="X509" s="58"/>
      <c r="Y509" s="58"/>
    </row>
    <row r="510" spans="1:25" ht="15.75" customHeight="1" x14ac:dyDescent="0.2">
      <c r="A510" s="23"/>
      <c r="B510" s="23"/>
      <c r="C510" s="23"/>
      <c r="D510" s="23"/>
      <c r="E510" s="58"/>
      <c r="F510" s="58"/>
      <c r="G510" s="91"/>
      <c r="H510" s="58"/>
      <c r="I510" s="58"/>
      <c r="J510" s="58"/>
      <c r="K510" s="58"/>
      <c r="L510" s="58"/>
      <c r="M510" s="58"/>
      <c r="N510" s="58"/>
      <c r="O510" s="58"/>
      <c r="P510" s="58"/>
      <c r="Q510" s="58"/>
      <c r="R510" s="58"/>
      <c r="S510" s="58"/>
      <c r="T510" s="58"/>
      <c r="U510" s="58"/>
      <c r="V510" s="58"/>
      <c r="W510" s="58"/>
      <c r="X510" s="58"/>
      <c r="Y510" s="58"/>
    </row>
    <row r="511" spans="1:25" ht="15.75" customHeight="1" x14ac:dyDescent="0.2">
      <c r="A511" s="23"/>
      <c r="B511" s="23"/>
      <c r="C511" s="23"/>
      <c r="D511" s="23"/>
      <c r="E511" s="58"/>
      <c r="F511" s="58"/>
      <c r="G511" s="91"/>
      <c r="H511" s="58"/>
      <c r="I511" s="58"/>
      <c r="J511" s="58"/>
      <c r="K511" s="58"/>
      <c r="L511" s="58"/>
      <c r="M511" s="58"/>
      <c r="N511" s="58"/>
      <c r="O511" s="58"/>
      <c r="P511" s="58"/>
      <c r="Q511" s="58"/>
      <c r="R511" s="58"/>
      <c r="S511" s="58"/>
      <c r="T511" s="58"/>
      <c r="U511" s="58"/>
      <c r="V511" s="58"/>
      <c r="W511" s="58"/>
      <c r="X511" s="58"/>
      <c r="Y511" s="58"/>
    </row>
    <row r="512" spans="1:25" ht="15.75" customHeight="1" x14ac:dyDescent="0.2">
      <c r="A512" s="23"/>
      <c r="B512" s="23"/>
      <c r="C512" s="23"/>
      <c r="D512" s="23"/>
      <c r="E512" s="58"/>
      <c r="F512" s="58"/>
      <c r="G512" s="91"/>
      <c r="H512" s="58"/>
      <c r="I512" s="58"/>
      <c r="J512" s="58"/>
      <c r="K512" s="58"/>
      <c r="L512" s="58"/>
      <c r="M512" s="58"/>
      <c r="N512" s="58"/>
      <c r="O512" s="58"/>
      <c r="P512" s="58"/>
      <c r="Q512" s="58"/>
      <c r="R512" s="58"/>
      <c r="S512" s="58"/>
      <c r="T512" s="58"/>
      <c r="U512" s="58"/>
      <c r="V512" s="58"/>
      <c r="W512" s="58"/>
      <c r="X512" s="58"/>
      <c r="Y512" s="58"/>
    </row>
    <row r="513" spans="1:25" ht="15.75" customHeight="1" x14ac:dyDescent="0.2">
      <c r="A513" s="23"/>
      <c r="B513" s="23"/>
      <c r="C513" s="23"/>
      <c r="D513" s="23"/>
      <c r="E513" s="58"/>
      <c r="F513" s="58"/>
      <c r="G513" s="91"/>
      <c r="H513" s="58"/>
      <c r="I513" s="58"/>
      <c r="J513" s="58"/>
      <c r="K513" s="58"/>
      <c r="L513" s="58"/>
      <c r="M513" s="58"/>
      <c r="N513" s="58"/>
      <c r="O513" s="58"/>
      <c r="P513" s="58"/>
      <c r="Q513" s="58"/>
      <c r="R513" s="58"/>
      <c r="S513" s="58"/>
      <c r="T513" s="58"/>
      <c r="U513" s="58"/>
      <c r="V513" s="58"/>
      <c r="W513" s="58"/>
      <c r="X513" s="58"/>
      <c r="Y513" s="58"/>
    </row>
    <row r="514" spans="1:25" ht="15.75" customHeight="1" x14ac:dyDescent="0.2">
      <c r="A514" s="23"/>
      <c r="B514" s="23"/>
      <c r="C514" s="23"/>
      <c r="D514" s="23"/>
      <c r="E514" s="58"/>
      <c r="F514" s="58"/>
      <c r="G514" s="91"/>
      <c r="H514" s="58"/>
      <c r="I514" s="58"/>
      <c r="J514" s="58"/>
      <c r="K514" s="58"/>
      <c r="L514" s="58"/>
      <c r="M514" s="58"/>
      <c r="N514" s="58"/>
      <c r="O514" s="58"/>
      <c r="P514" s="58"/>
      <c r="Q514" s="58"/>
      <c r="R514" s="58"/>
      <c r="S514" s="58"/>
      <c r="T514" s="58"/>
      <c r="U514" s="58"/>
      <c r="V514" s="58"/>
      <c r="W514" s="58"/>
      <c r="X514" s="58"/>
      <c r="Y514" s="58"/>
    </row>
    <row r="515" spans="1:25" ht="15.75" customHeight="1" x14ac:dyDescent="0.2">
      <c r="A515" s="23"/>
      <c r="B515" s="23"/>
      <c r="C515" s="23"/>
      <c r="D515" s="23"/>
      <c r="E515" s="58"/>
      <c r="F515" s="58"/>
      <c r="G515" s="91"/>
      <c r="H515" s="58"/>
      <c r="I515" s="58"/>
      <c r="J515" s="58"/>
      <c r="K515" s="58"/>
      <c r="L515" s="58"/>
      <c r="M515" s="58"/>
      <c r="N515" s="58"/>
      <c r="O515" s="58"/>
      <c r="P515" s="58"/>
      <c r="Q515" s="58"/>
      <c r="R515" s="58"/>
      <c r="S515" s="58"/>
      <c r="T515" s="58"/>
      <c r="U515" s="58"/>
      <c r="V515" s="58"/>
      <c r="W515" s="58"/>
      <c r="X515" s="58"/>
      <c r="Y515" s="58"/>
    </row>
    <row r="516" spans="1:25" ht="15.75" customHeight="1" x14ac:dyDescent="0.2">
      <c r="A516" s="23"/>
      <c r="B516" s="23"/>
      <c r="C516" s="23"/>
      <c r="D516" s="23"/>
      <c r="E516" s="58"/>
      <c r="F516" s="58"/>
      <c r="G516" s="91"/>
      <c r="H516" s="58"/>
      <c r="I516" s="58"/>
      <c r="J516" s="58"/>
      <c r="K516" s="58"/>
      <c r="L516" s="58"/>
      <c r="M516" s="58"/>
      <c r="N516" s="58"/>
      <c r="O516" s="58"/>
      <c r="P516" s="58"/>
      <c r="Q516" s="58"/>
      <c r="R516" s="58"/>
      <c r="S516" s="58"/>
      <c r="T516" s="58"/>
      <c r="U516" s="58"/>
      <c r="V516" s="58"/>
      <c r="W516" s="58"/>
      <c r="X516" s="58"/>
      <c r="Y516" s="58"/>
    </row>
    <row r="517" spans="1:25" ht="15.75" customHeight="1" x14ac:dyDescent="0.2">
      <c r="A517" s="23"/>
      <c r="B517" s="23"/>
      <c r="C517" s="23"/>
      <c r="D517" s="23"/>
      <c r="E517" s="58"/>
      <c r="F517" s="58"/>
      <c r="G517" s="91"/>
      <c r="H517" s="58"/>
      <c r="I517" s="58"/>
      <c r="J517" s="58"/>
      <c r="K517" s="58"/>
      <c r="L517" s="58"/>
      <c r="M517" s="58"/>
      <c r="N517" s="58"/>
      <c r="O517" s="58"/>
      <c r="P517" s="58"/>
      <c r="Q517" s="58"/>
      <c r="R517" s="58"/>
      <c r="S517" s="58"/>
      <c r="T517" s="58"/>
      <c r="U517" s="58"/>
      <c r="V517" s="58"/>
      <c r="W517" s="58"/>
      <c r="X517" s="58"/>
      <c r="Y517" s="58"/>
    </row>
    <row r="518" spans="1:25" ht="15.75" customHeight="1" x14ac:dyDescent="0.2">
      <c r="A518" s="23"/>
      <c r="B518" s="23"/>
      <c r="C518" s="23"/>
      <c r="D518" s="23"/>
      <c r="E518" s="58"/>
      <c r="F518" s="58"/>
      <c r="G518" s="91"/>
      <c r="H518" s="58"/>
      <c r="I518" s="58"/>
      <c r="J518" s="58"/>
      <c r="K518" s="58"/>
      <c r="L518" s="58"/>
      <c r="M518" s="58"/>
      <c r="N518" s="58"/>
      <c r="O518" s="58"/>
      <c r="P518" s="58"/>
      <c r="Q518" s="58"/>
      <c r="R518" s="58"/>
      <c r="S518" s="58"/>
      <c r="T518" s="58"/>
      <c r="U518" s="58"/>
      <c r="V518" s="58"/>
      <c r="W518" s="58"/>
      <c r="X518" s="58"/>
      <c r="Y518" s="58"/>
    </row>
    <row r="519" spans="1:25" ht="15.75" customHeight="1" x14ac:dyDescent="0.2">
      <c r="A519" s="23"/>
      <c r="B519" s="23"/>
      <c r="C519" s="23"/>
      <c r="D519" s="23"/>
      <c r="E519" s="58"/>
      <c r="F519" s="58"/>
      <c r="G519" s="91"/>
      <c r="H519" s="58"/>
      <c r="I519" s="58"/>
      <c r="J519" s="58"/>
      <c r="K519" s="58"/>
      <c r="L519" s="58"/>
      <c r="M519" s="58"/>
      <c r="N519" s="58"/>
      <c r="O519" s="58"/>
      <c r="P519" s="58"/>
      <c r="Q519" s="58"/>
      <c r="R519" s="58"/>
      <c r="S519" s="58"/>
      <c r="T519" s="58"/>
      <c r="U519" s="58"/>
      <c r="V519" s="58"/>
      <c r="W519" s="58"/>
      <c r="X519" s="58"/>
      <c r="Y519" s="58"/>
    </row>
    <row r="520" spans="1:25" ht="15.75" customHeight="1" x14ac:dyDescent="0.2">
      <c r="A520" s="23"/>
      <c r="B520" s="23"/>
      <c r="C520" s="23"/>
      <c r="D520" s="23"/>
      <c r="E520" s="58"/>
      <c r="F520" s="58"/>
      <c r="G520" s="91"/>
      <c r="H520" s="58"/>
      <c r="I520" s="58"/>
      <c r="J520" s="58"/>
      <c r="K520" s="58"/>
      <c r="L520" s="58"/>
      <c r="M520" s="58"/>
      <c r="N520" s="58"/>
      <c r="O520" s="58"/>
      <c r="P520" s="58"/>
      <c r="Q520" s="58"/>
      <c r="R520" s="58"/>
      <c r="S520" s="58"/>
      <c r="T520" s="58"/>
      <c r="U520" s="58"/>
      <c r="V520" s="58"/>
      <c r="W520" s="58"/>
      <c r="X520" s="58"/>
      <c r="Y520" s="58"/>
    </row>
    <row r="521" spans="1:25" ht="15.75" customHeight="1" x14ac:dyDescent="0.2">
      <c r="A521" s="23"/>
      <c r="B521" s="23"/>
      <c r="C521" s="23"/>
      <c r="D521" s="23"/>
      <c r="E521" s="58"/>
      <c r="F521" s="58"/>
      <c r="G521" s="91"/>
      <c r="H521" s="58"/>
      <c r="I521" s="58"/>
      <c r="J521" s="58"/>
      <c r="K521" s="58"/>
      <c r="L521" s="58"/>
      <c r="M521" s="58"/>
      <c r="N521" s="58"/>
      <c r="O521" s="58"/>
      <c r="P521" s="58"/>
      <c r="Q521" s="58"/>
      <c r="R521" s="58"/>
      <c r="S521" s="58"/>
      <c r="T521" s="58"/>
      <c r="U521" s="58"/>
      <c r="V521" s="58"/>
      <c r="W521" s="58"/>
      <c r="X521" s="58"/>
      <c r="Y521" s="58"/>
    </row>
    <row r="522" spans="1:25" ht="15.75" customHeight="1" x14ac:dyDescent="0.2">
      <c r="A522" s="23"/>
      <c r="B522" s="23"/>
      <c r="C522" s="23"/>
      <c r="D522" s="23"/>
      <c r="E522" s="58"/>
      <c r="F522" s="58"/>
      <c r="G522" s="91"/>
      <c r="H522" s="58"/>
      <c r="I522" s="58"/>
      <c r="J522" s="58"/>
      <c r="K522" s="58"/>
      <c r="L522" s="58"/>
      <c r="M522" s="58"/>
      <c r="N522" s="58"/>
      <c r="O522" s="58"/>
      <c r="P522" s="58"/>
      <c r="Q522" s="58"/>
      <c r="R522" s="58"/>
      <c r="S522" s="58"/>
      <c r="T522" s="58"/>
      <c r="U522" s="58"/>
      <c r="V522" s="58"/>
      <c r="W522" s="58"/>
      <c r="X522" s="58"/>
      <c r="Y522" s="58"/>
    </row>
    <row r="523" spans="1:25" ht="15.75" customHeight="1" x14ac:dyDescent="0.2">
      <c r="A523" s="23"/>
      <c r="B523" s="23"/>
      <c r="C523" s="23"/>
      <c r="D523" s="23"/>
      <c r="E523" s="58"/>
      <c r="F523" s="58"/>
      <c r="G523" s="91"/>
      <c r="H523" s="58"/>
      <c r="I523" s="58"/>
      <c r="J523" s="58"/>
      <c r="K523" s="58"/>
      <c r="L523" s="58"/>
      <c r="M523" s="58"/>
      <c r="N523" s="58"/>
      <c r="O523" s="58"/>
      <c r="P523" s="58"/>
      <c r="Q523" s="58"/>
      <c r="R523" s="58"/>
      <c r="S523" s="58"/>
      <c r="T523" s="58"/>
      <c r="U523" s="58"/>
      <c r="V523" s="58"/>
      <c r="W523" s="58"/>
      <c r="X523" s="58"/>
      <c r="Y523" s="58"/>
    </row>
    <row r="524" spans="1:25" ht="15.75" customHeight="1" x14ac:dyDescent="0.2">
      <c r="A524" s="23"/>
      <c r="B524" s="23"/>
      <c r="C524" s="23"/>
      <c r="D524" s="23"/>
      <c r="E524" s="58"/>
      <c r="F524" s="58"/>
      <c r="G524" s="91"/>
      <c r="H524" s="58"/>
      <c r="I524" s="58"/>
      <c r="J524" s="58"/>
      <c r="K524" s="58"/>
      <c r="L524" s="58"/>
      <c r="M524" s="58"/>
      <c r="N524" s="58"/>
      <c r="O524" s="58"/>
      <c r="P524" s="58"/>
      <c r="Q524" s="58"/>
      <c r="R524" s="58"/>
      <c r="S524" s="58"/>
      <c r="T524" s="58"/>
      <c r="U524" s="58"/>
      <c r="V524" s="58"/>
      <c r="W524" s="58"/>
      <c r="X524" s="58"/>
      <c r="Y524" s="58"/>
    </row>
    <row r="525" spans="1:25" ht="15.75" customHeight="1" x14ac:dyDescent="0.2">
      <c r="A525" s="23"/>
      <c r="B525" s="23"/>
      <c r="C525" s="23"/>
      <c r="D525" s="23"/>
      <c r="E525" s="58"/>
      <c r="F525" s="58"/>
      <c r="G525" s="91"/>
      <c r="H525" s="58"/>
      <c r="I525" s="58"/>
      <c r="J525" s="58"/>
      <c r="K525" s="58"/>
      <c r="L525" s="58"/>
      <c r="M525" s="58"/>
      <c r="N525" s="58"/>
      <c r="O525" s="58"/>
      <c r="P525" s="58"/>
      <c r="Q525" s="58"/>
      <c r="R525" s="58"/>
      <c r="S525" s="58"/>
      <c r="T525" s="58"/>
      <c r="U525" s="58"/>
      <c r="V525" s="58"/>
      <c r="W525" s="58"/>
      <c r="X525" s="58"/>
      <c r="Y525" s="58"/>
    </row>
    <row r="526" spans="1:25" ht="15.75" customHeight="1" x14ac:dyDescent="0.2">
      <c r="A526" s="23"/>
      <c r="B526" s="23"/>
      <c r="C526" s="23"/>
      <c r="D526" s="23"/>
      <c r="E526" s="58"/>
      <c r="F526" s="58"/>
      <c r="G526" s="91"/>
      <c r="H526" s="58"/>
      <c r="I526" s="58"/>
      <c r="J526" s="58"/>
      <c r="K526" s="58"/>
      <c r="L526" s="58"/>
      <c r="M526" s="58"/>
      <c r="N526" s="58"/>
      <c r="O526" s="58"/>
      <c r="P526" s="58"/>
      <c r="Q526" s="58"/>
      <c r="R526" s="58"/>
      <c r="S526" s="58"/>
      <c r="T526" s="58"/>
      <c r="U526" s="58"/>
      <c r="V526" s="58"/>
      <c r="W526" s="58"/>
      <c r="X526" s="58"/>
      <c r="Y526" s="58"/>
    </row>
    <row r="527" spans="1:25" ht="15.75" customHeight="1" x14ac:dyDescent="0.2">
      <c r="A527" s="23"/>
      <c r="B527" s="23"/>
      <c r="C527" s="23"/>
      <c r="D527" s="23"/>
      <c r="E527" s="58"/>
      <c r="F527" s="58"/>
      <c r="G527" s="91"/>
      <c r="H527" s="58"/>
      <c r="I527" s="58"/>
      <c r="J527" s="58"/>
      <c r="K527" s="58"/>
      <c r="L527" s="58"/>
      <c r="M527" s="58"/>
      <c r="N527" s="58"/>
      <c r="O527" s="58"/>
      <c r="P527" s="58"/>
      <c r="Q527" s="58"/>
      <c r="R527" s="58"/>
      <c r="S527" s="58"/>
      <c r="T527" s="58"/>
      <c r="U527" s="58"/>
      <c r="V527" s="58"/>
      <c r="W527" s="58"/>
      <c r="X527" s="58"/>
      <c r="Y527" s="58"/>
    </row>
    <row r="528" spans="1:25" ht="15.75" customHeight="1" x14ac:dyDescent="0.2">
      <c r="A528" s="23"/>
      <c r="B528" s="23"/>
      <c r="C528" s="23"/>
      <c r="D528" s="23"/>
      <c r="E528" s="58"/>
      <c r="F528" s="58"/>
      <c r="G528" s="91"/>
      <c r="H528" s="58"/>
      <c r="I528" s="58"/>
      <c r="J528" s="58"/>
      <c r="K528" s="58"/>
      <c r="L528" s="58"/>
      <c r="M528" s="58"/>
      <c r="N528" s="58"/>
      <c r="O528" s="58"/>
      <c r="P528" s="58"/>
      <c r="Q528" s="58"/>
      <c r="R528" s="58"/>
      <c r="S528" s="58"/>
      <c r="T528" s="58"/>
      <c r="U528" s="58"/>
      <c r="V528" s="58"/>
      <c r="W528" s="58"/>
      <c r="X528" s="58"/>
      <c r="Y528" s="58"/>
    </row>
    <row r="529" spans="1:25" ht="15.75" customHeight="1" x14ac:dyDescent="0.2">
      <c r="A529" s="23"/>
      <c r="B529" s="23"/>
      <c r="C529" s="23"/>
      <c r="D529" s="23"/>
      <c r="E529" s="58"/>
      <c r="F529" s="58"/>
      <c r="G529" s="91"/>
      <c r="H529" s="58"/>
      <c r="I529" s="58"/>
      <c r="J529" s="58"/>
      <c r="K529" s="58"/>
      <c r="L529" s="58"/>
      <c r="M529" s="58"/>
      <c r="N529" s="58"/>
      <c r="O529" s="58"/>
      <c r="P529" s="58"/>
      <c r="Q529" s="58"/>
      <c r="R529" s="58"/>
      <c r="S529" s="58"/>
      <c r="T529" s="58"/>
      <c r="U529" s="58"/>
      <c r="V529" s="58"/>
      <c r="W529" s="58"/>
      <c r="X529" s="58"/>
      <c r="Y529" s="58"/>
    </row>
    <row r="530" spans="1:25" ht="15.75" customHeight="1" x14ac:dyDescent="0.2">
      <c r="A530" s="23"/>
      <c r="B530" s="23"/>
      <c r="C530" s="23"/>
      <c r="D530" s="23"/>
      <c r="E530" s="58"/>
      <c r="F530" s="58"/>
      <c r="G530" s="91"/>
      <c r="H530" s="58"/>
      <c r="I530" s="58"/>
      <c r="J530" s="58"/>
      <c r="K530" s="58"/>
      <c r="L530" s="58"/>
      <c r="M530" s="58"/>
      <c r="N530" s="58"/>
      <c r="O530" s="58"/>
      <c r="P530" s="58"/>
      <c r="Q530" s="58"/>
      <c r="R530" s="58"/>
      <c r="S530" s="58"/>
      <c r="T530" s="58"/>
      <c r="U530" s="58"/>
      <c r="V530" s="58"/>
      <c r="W530" s="58"/>
      <c r="X530" s="58"/>
      <c r="Y530" s="58"/>
    </row>
    <row r="531" spans="1:25" ht="15.75" customHeight="1" x14ac:dyDescent="0.2">
      <c r="A531" s="23"/>
      <c r="B531" s="23"/>
      <c r="C531" s="23"/>
      <c r="D531" s="23"/>
      <c r="E531" s="58"/>
      <c r="F531" s="58"/>
      <c r="G531" s="91"/>
      <c r="H531" s="58"/>
      <c r="I531" s="58"/>
      <c r="J531" s="58"/>
      <c r="K531" s="58"/>
      <c r="L531" s="58"/>
      <c r="M531" s="58"/>
      <c r="N531" s="58"/>
      <c r="O531" s="58"/>
      <c r="P531" s="58"/>
      <c r="Q531" s="58"/>
      <c r="R531" s="58"/>
      <c r="S531" s="58"/>
      <c r="T531" s="58"/>
      <c r="U531" s="58"/>
      <c r="V531" s="58"/>
      <c r="W531" s="58"/>
      <c r="X531" s="58"/>
      <c r="Y531" s="58"/>
    </row>
    <row r="532" spans="1:25" ht="15.75" customHeight="1" x14ac:dyDescent="0.2">
      <c r="A532" s="23"/>
      <c r="B532" s="23"/>
      <c r="C532" s="23"/>
      <c r="D532" s="23"/>
      <c r="E532" s="58"/>
      <c r="F532" s="58"/>
      <c r="G532" s="91"/>
      <c r="H532" s="58"/>
      <c r="I532" s="58"/>
      <c r="J532" s="58"/>
      <c r="K532" s="58"/>
      <c r="L532" s="58"/>
      <c r="M532" s="58"/>
      <c r="N532" s="58"/>
      <c r="O532" s="58"/>
      <c r="P532" s="58"/>
      <c r="Q532" s="58"/>
      <c r="R532" s="58"/>
      <c r="S532" s="58"/>
      <c r="T532" s="58"/>
      <c r="U532" s="58"/>
      <c r="V532" s="58"/>
      <c r="W532" s="58"/>
      <c r="X532" s="58"/>
      <c r="Y532" s="58"/>
    </row>
    <row r="533" spans="1:25" ht="15.75" customHeight="1" x14ac:dyDescent="0.2">
      <c r="A533" s="23"/>
      <c r="B533" s="23"/>
      <c r="C533" s="23"/>
      <c r="D533" s="23"/>
      <c r="E533" s="58"/>
      <c r="F533" s="58"/>
      <c r="G533" s="91"/>
      <c r="H533" s="58"/>
      <c r="I533" s="58"/>
      <c r="J533" s="58"/>
      <c r="K533" s="58"/>
      <c r="L533" s="58"/>
      <c r="M533" s="58"/>
      <c r="N533" s="58"/>
      <c r="O533" s="58"/>
      <c r="P533" s="58"/>
      <c r="Q533" s="58"/>
      <c r="R533" s="58"/>
      <c r="S533" s="58"/>
      <c r="T533" s="58"/>
      <c r="U533" s="58"/>
      <c r="V533" s="58"/>
      <c r="W533" s="58"/>
      <c r="X533" s="58"/>
      <c r="Y533" s="58"/>
    </row>
    <row r="534" spans="1:25" ht="15.75" customHeight="1" x14ac:dyDescent="0.2">
      <c r="A534" s="23"/>
      <c r="B534" s="23"/>
      <c r="C534" s="23"/>
      <c r="D534" s="23"/>
      <c r="E534" s="58"/>
      <c r="F534" s="58"/>
      <c r="G534" s="91"/>
      <c r="H534" s="58"/>
      <c r="I534" s="58"/>
      <c r="J534" s="58"/>
      <c r="K534" s="58"/>
      <c r="L534" s="58"/>
      <c r="M534" s="58"/>
      <c r="N534" s="58"/>
      <c r="O534" s="58"/>
      <c r="P534" s="58"/>
      <c r="Q534" s="58"/>
      <c r="R534" s="58"/>
      <c r="S534" s="58"/>
      <c r="T534" s="58"/>
      <c r="U534" s="58"/>
      <c r="V534" s="58"/>
      <c r="W534" s="58"/>
      <c r="X534" s="58"/>
      <c r="Y534" s="58"/>
    </row>
    <row r="535" spans="1:25" ht="15.75" customHeight="1" x14ac:dyDescent="0.2">
      <c r="A535" s="23"/>
      <c r="B535" s="23"/>
      <c r="C535" s="23"/>
      <c r="D535" s="23"/>
      <c r="E535" s="58"/>
      <c r="F535" s="58"/>
      <c r="G535" s="91"/>
      <c r="H535" s="58"/>
      <c r="I535" s="58"/>
      <c r="J535" s="58"/>
      <c r="K535" s="58"/>
      <c r="L535" s="58"/>
      <c r="M535" s="58"/>
      <c r="N535" s="58"/>
      <c r="O535" s="58"/>
      <c r="P535" s="58"/>
      <c r="Q535" s="58"/>
      <c r="R535" s="58"/>
      <c r="S535" s="58"/>
      <c r="T535" s="58"/>
      <c r="U535" s="58"/>
      <c r="V535" s="58"/>
      <c r="W535" s="58"/>
      <c r="X535" s="58"/>
      <c r="Y535" s="58"/>
    </row>
    <row r="536" spans="1:25" ht="15.75" customHeight="1" x14ac:dyDescent="0.2">
      <c r="A536" s="23"/>
      <c r="B536" s="23"/>
      <c r="C536" s="23"/>
      <c r="D536" s="23"/>
      <c r="E536" s="58"/>
      <c r="F536" s="58"/>
      <c r="G536" s="91"/>
      <c r="H536" s="58"/>
      <c r="I536" s="58"/>
      <c r="J536" s="58"/>
      <c r="K536" s="58"/>
      <c r="L536" s="58"/>
      <c r="M536" s="58"/>
      <c r="N536" s="58"/>
      <c r="O536" s="58"/>
      <c r="P536" s="58"/>
      <c r="Q536" s="58"/>
      <c r="R536" s="58"/>
      <c r="S536" s="58"/>
      <c r="T536" s="58"/>
      <c r="U536" s="58"/>
      <c r="V536" s="58"/>
      <c r="W536" s="58"/>
      <c r="X536" s="58"/>
      <c r="Y536" s="58"/>
    </row>
    <row r="537" spans="1:25" ht="15.75" customHeight="1" x14ac:dyDescent="0.2">
      <c r="A537" s="23"/>
      <c r="B537" s="23"/>
      <c r="C537" s="23"/>
      <c r="D537" s="23"/>
      <c r="E537" s="58"/>
      <c r="F537" s="58"/>
      <c r="G537" s="91"/>
      <c r="H537" s="58"/>
      <c r="I537" s="58"/>
      <c r="J537" s="58"/>
      <c r="K537" s="58"/>
      <c r="L537" s="58"/>
      <c r="M537" s="58"/>
      <c r="N537" s="58"/>
      <c r="O537" s="58"/>
      <c r="P537" s="58"/>
      <c r="Q537" s="58"/>
      <c r="R537" s="58"/>
      <c r="S537" s="58"/>
      <c r="T537" s="58"/>
      <c r="U537" s="58"/>
      <c r="V537" s="58"/>
      <c r="W537" s="58"/>
      <c r="X537" s="58"/>
      <c r="Y537" s="58"/>
    </row>
    <row r="538" spans="1:25" ht="15.75" customHeight="1" x14ac:dyDescent="0.2">
      <c r="A538" s="23"/>
      <c r="B538" s="23"/>
      <c r="C538" s="23"/>
      <c r="D538" s="23"/>
      <c r="E538" s="58"/>
      <c r="F538" s="58"/>
      <c r="G538" s="91"/>
      <c r="H538" s="58"/>
      <c r="I538" s="58"/>
      <c r="J538" s="58"/>
      <c r="K538" s="58"/>
      <c r="L538" s="58"/>
      <c r="M538" s="58"/>
      <c r="N538" s="58"/>
      <c r="O538" s="58"/>
      <c r="P538" s="58"/>
      <c r="Q538" s="58"/>
      <c r="R538" s="58"/>
      <c r="S538" s="58"/>
      <c r="T538" s="58"/>
      <c r="U538" s="58"/>
      <c r="V538" s="58"/>
      <c r="W538" s="58"/>
      <c r="X538" s="58"/>
      <c r="Y538" s="58"/>
    </row>
    <row r="539" spans="1:25" ht="15.75" customHeight="1" x14ac:dyDescent="0.2">
      <c r="A539" s="23"/>
      <c r="B539" s="23"/>
      <c r="C539" s="23"/>
      <c r="D539" s="23"/>
      <c r="E539" s="58"/>
      <c r="F539" s="58"/>
      <c r="G539" s="91"/>
      <c r="H539" s="58"/>
      <c r="I539" s="58"/>
      <c r="J539" s="58"/>
      <c r="K539" s="58"/>
      <c r="L539" s="58"/>
      <c r="M539" s="58"/>
      <c r="N539" s="58"/>
      <c r="O539" s="58"/>
      <c r="P539" s="58"/>
      <c r="Q539" s="58"/>
      <c r="R539" s="58"/>
      <c r="S539" s="58"/>
      <c r="T539" s="58"/>
      <c r="U539" s="58"/>
      <c r="V539" s="58"/>
      <c r="W539" s="58"/>
      <c r="X539" s="58"/>
      <c r="Y539" s="58"/>
    </row>
    <row r="540" spans="1:25" ht="15.75" customHeight="1" x14ac:dyDescent="0.2">
      <c r="A540" s="23"/>
      <c r="B540" s="23"/>
      <c r="C540" s="23"/>
      <c r="D540" s="23"/>
      <c r="E540" s="58"/>
      <c r="F540" s="58"/>
      <c r="G540" s="91"/>
      <c r="H540" s="58"/>
      <c r="I540" s="58"/>
      <c r="J540" s="58"/>
      <c r="K540" s="58"/>
      <c r="L540" s="58"/>
      <c r="M540" s="58"/>
      <c r="N540" s="58"/>
      <c r="O540" s="58"/>
      <c r="P540" s="58"/>
      <c r="Q540" s="58"/>
      <c r="R540" s="58"/>
      <c r="S540" s="58"/>
      <c r="T540" s="58"/>
      <c r="U540" s="58"/>
      <c r="V540" s="58"/>
      <c r="W540" s="58"/>
      <c r="X540" s="58"/>
      <c r="Y540" s="58"/>
    </row>
    <row r="541" spans="1:25" ht="15.75" customHeight="1" x14ac:dyDescent="0.2">
      <c r="A541" s="23"/>
      <c r="B541" s="23"/>
      <c r="C541" s="23"/>
      <c r="D541" s="23"/>
      <c r="E541" s="58"/>
      <c r="F541" s="58"/>
      <c r="G541" s="91"/>
      <c r="H541" s="58"/>
      <c r="I541" s="58"/>
      <c r="J541" s="58"/>
      <c r="K541" s="58"/>
      <c r="L541" s="58"/>
      <c r="M541" s="58"/>
      <c r="N541" s="58"/>
      <c r="O541" s="58"/>
      <c r="P541" s="58"/>
      <c r="Q541" s="58"/>
      <c r="R541" s="58"/>
      <c r="S541" s="58"/>
      <c r="T541" s="58"/>
      <c r="U541" s="58"/>
      <c r="V541" s="58"/>
      <c r="W541" s="58"/>
      <c r="X541" s="58"/>
      <c r="Y541" s="58"/>
    </row>
    <row r="542" spans="1:25" ht="15.75" customHeight="1" x14ac:dyDescent="0.2">
      <c r="A542" s="23"/>
      <c r="B542" s="23"/>
      <c r="C542" s="23"/>
      <c r="D542" s="23"/>
      <c r="E542" s="58"/>
      <c r="F542" s="58"/>
      <c r="G542" s="91"/>
      <c r="H542" s="58"/>
      <c r="I542" s="58"/>
      <c r="J542" s="58"/>
      <c r="K542" s="58"/>
      <c r="L542" s="58"/>
      <c r="M542" s="58"/>
      <c r="N542" s="58"/>
      <c r="O542" s="58"/>
      <c r="P542" s="58"/>
      <c r="Q542" s="58"/>
      <c r="R542" s="58"/>
      <c r="S542" s="58"/>
      <c r="T542" s="58"/>
      <c r="U542" s="58"/>
      <c r="V542" s="58"/>
      <c r="W542" s="58"/>
      <c r="X542" s="58"/>
      <c r="Y542" s="58"/>
    </row>
    <row r="543" spans="1:25" ht="15.75" customHeight="1" x14ac:dyDescent="0.2">
      <c r="A543" s="23"/>
      <c r="B543" s="23"/>
      <c r="C543" s="23"/>
      <c r="D543" s="23"/>
      <c r="E543" s="58"/>
      <c r="F543" s="58"/>
      <c r="G543" s="91"/>
      <c r="H543" s="58"/>
      <c r="I543" s="58"/>
      <c r="J543" s="58"/>
      <c r="K543" s="58"/>
      <c r="L543" s="58"/>
      <c r="M543" s="58"/>
      <c r="N543" s="58"/>
      <c r="O543" s="58"/>
      <c r="P543" s="58"/>
      <c r="Q543" s="58"/>
      <c r="R543" s="58"/>
      <c r="S543" s="58"/>
      <c r="T543" s="58"/>
      <c r="U543" s="58"/>
      <c r="V543" s="58"/>
      <c r="W543" s="58"/>
      <c r="X543" s="58"/>
      <c r="Y543" s="58"/>
    </row>
    <row r="544" spans="1:25" ht="15.75" customHeight="1" x14ac:dyDescent="0.2">
      <c r="A544" s="23"/>
      <c r="B544" s="23"/>
      <c r="C544" s="23"/>
      <c r="D544" s="23"/>
      <c r="E544" s="58"/>
      <c r="F544" s="58"/>
      <c r="G544" s="91"/>
      <c r="H544" s="58"/>
      <c r="I544" s="58"/>
      <c r="J544" s="58"/>
      <c r="K544" s="58"/>
      <c r="L544" s="58"/>
      <c r="M544" s="58"/>
      <c r="N544" s="58"/>
      <c r="O544" s="58"/>
      <c r="P544" s="58"/>
      <c r="Q544" s="58"/>
      <c r="R544" s="58"/>
      <c r="S544" s="58"/>
      <c r="T544" s="58"/>
      <c r="U544" s="58"/>
      <c r="V544" s="58"/>
      <c r="W544" s="58"/>
      <c r="X544" s="58"/>
      <c r="Y544" s="58"/>
    </row>
    <row r="545" spans="1:25" ht="15.75" customHeight="1" x14ac:dyDescent="0.2">
      <c r="A545" s="23"/>
      <c r="B545" s="23"/>
      <c r="C545" s="23"/>
      <c r="D545" s="23"/>
      <c r="E545" s="58"/>
      <c r="F545" s="58"/>
      <c r="G545" s="91"/>
      <c r="H545" s="58"/>
      <c r="I545" s="58"/>
      <c r="J545" s="58"/>
      <c r="K545" s="58"/>
      <c r="L545" s="58"/>
      <c r="M545" s="58"/>
      <c r="N545" s="58"/>
      <c r="O545" s="58"/>
      <c r="P545" s="58"/>
      <c r="Q545" s="58"/>
      <c r="R545" s="58"/>
      <c r="S545" s="58"/>
      <c r="T545" s="58"/>
      <c r="U545" s="58"/>
      <c r="V545" s="58"/>
      <c r="W545" s="58"/>
      <c r="X545" s="58"/>
      <c r="Y545" s="58"/>
    </row>
    <row r="546" spans="1:25" ht="15.75" customHeight="1" x14ac:dyDescent="0.2">
      <c r="A546" s="23"/>
      <c r="B546" s="23"/>
      <c r="C546" s="23"/>
      <c r="D546" s="23"/>
      <c r="E546" s="58"/>
      <c r="F546" s="58"/>
      <c r="G546" s="91"/>
      <c r="H546" s="58"/>
      <c r="I546" s="58"/>
      <c r="J546" s="58"/>
      <c r="K546" s="58"/>
      <c r="L546" s="58"/>
      <c r="M546" s="58"/>
      <c r="N546" s="58"/>
      <c r="O546" s="58"/>
      <c r="P546" s="58"/>
      <c r="Q546" s="58"/>
      <c r="R546" s="58"/>
      <c r="S546" s="58"/>
      <c r="T546" s="58"/>
      <c r="U546" s="58"/>
      <c r="V546" s="58"/>
      <c r="W546" s="58"/>
      <c r="X546" s="58"/>
      <c r="Y546" s="58"/>
    </row>
    <row r="547" spans="1:25" ht="15.75" customHeight="1" x14ac:dyDescent="0.2">
      <c r="A547" s="23"/>
      <c r="B547" s="23"/>
      <c r="C547" s="23"/>
      <c r="D547" s="23"/>
      <c r="E547" s="58"/>
      <c r="F547" s="58"/>
      <c r="G547" s="91"/>
      <c r="H547" s="58"/>
      <c r="I547" s="58"/>
      <c r="J547" s="58"/>
      <c r="K547" s="58"/>
      <c r="L547" s="58"/>
      <c r="M547" s="58"/>
      <c r="N547" s="58"/>
      <c r="O547" s="58"/>
      <c r="P547" s="58"/>
      <c r="Q547" s="58"/>
      <c r="R547" s="58"/>
      <c r="S547" s="58"/>
      <c r="T547" s="58"/>
      <c r="U547" s="58"/>
      <c r="V547" s="58"/>
      <c r="W547" s="58"/>
      <c r="X547" s="58"/>
      <c r="Y547" s="58"/>
    </row>
    <row r="548" spans="1:25" ht="15.75" customHeight="1" x14ac:dyDescent="0.2">
      <c r="A548" s="23"/>
      <c r="B548" s="23"/>
      <c r="C548" s="23"/>
      <c r="D548" s="23"/>
      <c r="E548" s="58"/>
      <c r="F548" s="58"/>
      <c r="G548" s="91"/>
      <c r="H548" s="58"/>
      <c r="I548" s="58"/>
      <c r="J548" s="58"/>
      <c r="K548" s="58"/>
      <c r="L548" s="58"/>
      <c r="M548" s="58"/>
      <c r="N548" s="58"/>
      <c r="O548" s="58"/>
      <c r="P548" s="58"/>
      <c r="Q548" s="58"/>
      <c r="R548" s="58"/>
      <c r="S548" s="58"/>
      <c r="T548" s="58"/>
      <c r="U548" s="58"/>
      <c r="V548" s="58"/>
      <c r="W548" s="58"/>
      <c r="X548" s="58"/>
      <c r="Y548" s="58"/>
    </row>
    <row r="549" spans="1:25" ht="15.75" customHeight="1" x14ac:dyDescent="0.2">
      <c r="A549" s="23"/>
      <c r="B549" s="23"/>
      <c r="C549" s="23"/>
      <c r="D549" s="23"/>
      <c r="E549" s="58"/>
      <c r="F549" s="58"/>
      <c r="G549" s="91"/>
      <c r="H549" s="58"/>
      <c r="I549" s="58"/>
      <c r="J549" s="58"/>
      <c r="K549" s="58"/>
      <c r="L549" s="58"/>
      <c r="M549" s="58"/>
      <c r="N549" s="58"/>
      <c r="O549" s="58"/>
      <c r="P549" s="58"/>
      <c r="Q549" s="58"/>
      <c r="R549" s="58"/>
      <c r="S549" s="58"/>
      <c r="T549" s="58"/>
      <c r="U549" s="58"/>
      <c r="V549" s="58"/>
      <c r="W549" s="58"/>
      <c r="X549" s="58"/>
      <c r="Y549" s="58"/>
    </row>
    <row r="550" spans="1:25" ht="15.75" customHeight="1" x14ac:dyDescent="0.2">
      <c r="A550" s="23"/>
      <c r="B550" s="23"/>
      <c r="C550" s="23"/>
      <c r="D550" s="23"/>
      <c r="E550" s="58"/>
      <c r="F550" s="58"/>
      <c r="G550" s="91"/>
      <c r="H550" s="58"/>
      <c r="I550" s="58"/>
      <c r="J550" s="58"/>
      <c r="K550" s="58"/>
      <c r="L550" s="58"/>
      <c r="M550" s="58"/>
      <c r="N550" s="58"/>
      <c r="O550" s="58"/>
      <c r="P550" s="58"/>
      <c r="Q550" s="58"/>
      <c r="R550" s="58"/>
      <c r="S550" s="58"/>
      <c r="T550" s="58"/>
      <c r="U550" s="58"/>
      <c r="V550" s="58"/>
      <c r="W550" s="58"/>
      <c r="X550" s="58"/>
      <c r="Y550" s="58"/>
    </row>
    <row r="551" spans="1:25" ht="15.75" customHeight="1" x14ac:dyDescent="0.2">
      <c r="A551" s="23"/>
      <c r="B551" s="23"/>
      <c r="C551" s="23"/>
      <c r="D551" s="23"/>
      <c r="E551" s="58"/>
      <c r="F551" s="58"/>
      <c r="G551" s="91"/>
      <c r="H551" s="58"/>
      <c r="I551" s="58"/>
      <c r="J551" s="58"/>
      <c r="K551" s="58"/>
      <c r="L551" s="58"/>
      <c r="M551" s="58"/>
      <c r="N551" s="58"/>
      <c r="O551" s="58"/>
      <c r="P551" s="58"/>
      <c r="Q551" s="58"/>
      <c r="R551" s="58"/>
      <c r="S551" s="58"/>
      <c r="T551" s="58"/>
      <c r="U551" s="58"/>
      <c r="V551" s="58"/>
      <c r="W551" s="58"/>
      <c r="X551" s="58"/>
      <c r="Y551" s="58"/>
    </row>
    <row r="552" spans="1:25" ht="15.75" customHeight="1" x14ac:dyDescent="0.2">
      <c r="A552" s="23"/>
      <c r="B552" s="23"/>
      <c r="C552" s="23"/>
      <c r="D552" s="23"/>
      <c r="E552" s="58"/>
      <c r="F552" s="58"/>
      <c r="G552" s="91"/>
      <c r="H552" s="58"/>
      <c r="I552" s="58"/>
      <c r="J552" s="58"/>
      <c r="K552" s="58"/>
      <c r="L552" s="58"/>
      <c r="M552" s="58"/>
      <c r="N552" s="58"/>
      <c r="O552" s="58"/>
      <c r="P552" s="58"/>
      <c r="Q552" s="58"/>
      <c r="R552" s="58"/>
      <c r="S552" s="58"/>
      <c r="T552" s="58"/>
      <c r="U552" s="58"/>
      <c r="V552" s="58"/>
      <c r="W552" s="58"/>
      <c r="X552" s="58"/>
      <c r="Y552" s="58"/>
    </row>
    <row r="553" spans="1:25" ht="15.75" customHeight="1" x14ac:dyDescent="0.2">
      <c r="A553" s="23"/>
      <c r="B553" s="23"/>
      <c r="C553" s="23"/>
      <c r="D553" s="23"/>
      <c r="E553" s="58"/>
      <c r="F553" s="58"/>
      <c r="G553" s="91"/>
      <c r="H553" s="58"/>
      <c r="I553" s="58"/>
      <c r="J553" s="58"/>
      <c r="K553" s="58"/>
      <c r="L553" s="58"/>
      <c r="M553" s="58"/>
      <c r="N553" s="58"/>
      <c r="O553" s="58"/>
      <c r="P553" s="58"/>
      <c r="Q553" s="58"/>
      <c r="R553" s="58"/>
      <c r="S553" s="58"/>
      <c r="T553" s="58"/>
      <c r="U553" s="58"/>
      <c r="V553" s="58"/>
      <c r="W553" s="58"/>
      <c r="X553" s="58"/>
      <c r="Y553" s="58"/>
    </row>
    <row r="554" spans="1:25" ht="15.75" customHeight="1" x14ac:dyDescent="0.2">
      <c r="A554" s="23"/>
      <c r="B554" s="23"/>
      <c r="C554" s="23"/>
      <c r="D554" s="23"/>
      <c r="E554" s="58"/>
      <c r="F554" s="58"/>
      <c r="G554" s="91"/>
      <c r="H554" s="58"/>
      <c r="I554" s="58"/>
      <c r="J554" s="58"/>
      <c r="K554" s="58"/>
      <c r="L554" s="58"/>
      <c r="M554" s="58"/>
      <c r="N554" s="58"/>
      <c r="O554" s="58"/>
      <c r="P554" s="58"/>
      <c r="Q554" s="58"/>
      <c r="R554" s="58"/>
      <c r="S554" s="58"/>
      <c r="T554" s="58"/>
      <c r="U554" s="58"/>
      <c r="V554" s="58"/>
      <c r="W554" s="58"/>
      <c r="X554" s="58"/>
      <c r="Y554" s="58"/>
    </row>
    <row r="555" spans="1:25" ht="15.75" customHeight="1" x14ac:dyDescent="0.2">
      <c r="A555" s="23"/>
      <c r="B555" s="23"/>
      <c r="C555" s="23"/>
      <c r="D555" s="23"/>
      <c r="E555" s="58"/>
      <c r="F555" s="58"/>
      <c r="G555" s="91"/>
      <c r="H555" s="58"/>
      <c r="I555" s="58"/>
      <c r="J555" s="58"/>
      <c r="K555" s="58"/>
      <c r="L555" s="58"/>
      <c r="M555" s="58"/>
      <c r="N555" s="58"/>
      <c r="O555" s="58"/>
      <c r="P555" s="58"/>
      <c r="Q555" s="58"/>
      <c r="R555" s="58"/>
      <c r="S555" s="58"/>
      <c r="T555" s="58"/>
      <c r="U555" s="58"/>
      <c r="V555" s="58"/>
      <c r="W555" s="58"/>
      <c r="X555" s="58"/>
      <c r="Y555" s="58"/>
    </row>
    <row r="556" spans="1:25" ht="15.75" customHeight="1" x14ac:dyDescent="0.2">
      <c r="A556" s="23"/>
      <c r="B556" s="23"/>
      <c r="C556" s="23"/>
      <c r="D556" s="23"/>
      <c r="E556" s="58"/>
      <c r="F556" s="58"/>
      <c r="G556" s="91"/>
      <c r="H556" s="58"/>
      <c r="I556" s="58"/>
      <c r="J556" s="58"/>
      <c r="K556" s="58"/>
      <c r="L556" s="58"/>
      <c r="M556" s="58"/>
      <c r="N556" s="58"/>
      <c r="O556" s="58"/>
      <c r="P556" s="58"/>
      <c r="Q556" s="58"/>
      <c r="R556" s="58"/>
      <c r="S556" s="58"/>
      <c r="T556" s="58"/>
      <c r="U556" s="58"/>
      <c r="V556" s="58"/>
      <c r="W556" s="58"/>
      <c r="X556" s="58"/>
      <c r="Y556" s="58"/>
    </row>
    <row r="557" spans="1:25" ht="15.75" customHeight="1" x14ac:dyDescent="0.2">
      <c r="A557" s="23"/>
      <c r="B557" s="23"/>
      <c r="C557" s="23"/>
      <c r="D557" s="23"/>
      <c r="E557" s="58"/>
      <c r="F557" s="58"/>
      <c r="G557" s="91"/>
      <c r="H557" s="58"/>
      <c r="I557" s="58"/>
      <c r="J557" s="58"/>
      <c r="K557" s="58"/>
      <c r="L557" s="58"/>
      <c r="M557" s="58"/>
      <c r="N557" s="58"/>
      <c r="O557" s="58"/>
      <c r="P557" s="58"/>
      <c r="Q557" s="58"/>
      <c r="R557" s="58"/>
      <c r="S557" s="58"/>
      <c r="T557" s="58"/>
      <c r="U557" s="58"/>
      <c r="V557" s="58"/>
      <c r="W557" s="58"/>
      <c r="X557" s="58"/>
      <c r="Y557" s="58"/>
    </row>
    <row r="558" spans="1:25" ht="15.75" customHeight="1" x14ac:dyDescent="0.2">
      <c r="A558" s="23"/>
      <c r="B558" s="23"/>
      <c r="C558" s="23"/>
      <c r="D558" s="23"/>
      <c r="E558" s="58"/>
      <c r="F558" s="58"/>
      <c r="G558" s="91"/>
      <c r="H558" s="58"/>
      <c r="I558" s="58"/>
      <c r="J558" s="58"/>
      <c r="K558" s="58"/>
      <c r="L558" s="58"/>
      <c r="M558" s="58"/>
      <c r="N558" s="58"/>
      <c r="O558" s="58"/>
      <c r="P558" s="58"/>
      <c r="Q558" s="58"/>
      <c r="R558" s="58"/>
      <c r="S558" s="58"/>
      <c r="T558" s="58"/>
      <c r="U558" s="58"/>
      <c r="V558" s="58"/>
      <c r="W558" s="58"/>
      <c r="X558" s="58"/>
      <c r="Y558" s="58"/>
    </row>
    <row r="559" spans="1:25" ht="15.75" customHeight="1" x14ac:dyDescent="0.2">
      <c r="A559" s="23"/>
      <c r="B559" s="23"/>
      <c r="C559" s="23"/>
      <c r="D559" s="23"/>
      <c r="E559" s="58"/>
      <c r="F559" s="58"/>
      <c r="G559" s="91"/>
      <c r="H559" s="58"/>
      <c r="I559" s="58"/>
      <c r="J559" s="58"/>
      <c r="K559" s="58"/>
      <c r="L559" s="58"/>
      <c r="M559" s="58"/>
      <c r="N559" s="58"/>
      <c r="O559" s="58"/>
      <c r="P559" s="58"/>
      <c r="Q559" s="58"/>
      <c r="R559" s="58"/>
      <c r="S559" s="58"/>
      <c r="T559" s="58"/>
      <c r="U559" s="58"/>
      <c r="V559" s="58"/>
      <c r="W559" s="58"/>
      <c r="X559" s="58"/>
      <c r="Y559" s="58"/>
    </row>
    <row r="560" spans="1:25" ht="15.75" customHeight="1" x14ac:dyDescent="0.2">
      <c r="A560" s="23"/>
      <c r="B560" s="23"/>
      <c r="C560" s="23"/>
      <c r="D560" s="23"/>
      <c r="E560" s="58"/>
      <c r="F560" s="58"/>
      <c r="G560" s="91"/>
      <c r="H560" s="58"/>
      <c r="I560" s="58"/>
      <c r="J560" s="58"/>
      <c r="K560" s="58"/>
      <c r="L560" s="58"/>
      <c r="M560" s="58"/>
      <c r="N560" s="58"/>
      <c r="O560" s="58"/>
      <c r="P560" s="58"/>
      <c r="Q560" s="58"/>
      <c r="R560" s="58"/>
      <c r="S560" s="58"/>
      <c r="T560" s="58"/>
      <c r="U560" s="58"/>
      <c r="V560" s="58"/>
      <c r="W560" s="58"/>
      <c r="X560" s="58"/>
      <c r="Y560" s="58"/>
    </row>
    <row r="561" spans="1:25" ht="15.75" customHeight="1" x14ac:dyDescent="0.2">
      <c r="A561" s="23"/>
      <c r="B561" s="23"/>
      <c r="C561" s="23"/>
      <c r="D561" s="23"/>
      <c r="E561" s="58"/>
      <c r="F561" s="58"/>
      <c r="G561" s="91"/>
      <c r="H561" s="58"/>
      <c r="I561" s="58"/>
      <c r="J561" s="58"/>
      <c r="K561" s="58"/>
      <c r="L561" s="58"/>
      <c r="M561" s="58"/>
      <c r="N561" s="58"/>
      <c r="O561" s="58"/>
      <c r="P561" s="58"/>
      <c r="Q561" s="58"/>
      <c r="R561" s="58"/>
      <c r="S561" s="58"/>
      <c r="T561" s="58"/>
      <c r="U561" s="58"/>
      <c r="V561" s="58"/>
      <c r="W561" s="58"/>
      <c r="X561" s="58"/>
      <c r="Y561" s="58"/>
    </row>
    <row r="562" spans="1:25" ht="15.75" customHeight="1" x14ac:dyDescent="0.2">
      <c r="A562" s="23"/>
      <c r="B562" s="23"/>
      <c r="C562" s="23"/>
      <c r="D562" s="23"/>
      <c r="E562" s="58"/>
      <c r="F562" s="58"/>
      <c r="G562" s="91"/>
      <c r="H562" s="58"/>
      <c r="I562" s="58"/>
      <c r="J562" s="58"/>
      <c r="K562" s="58"/>
      <c r="L562" s="58"/>
      <c r="M562" s="58"/>
      <c r="N562" s="58"/>
      <c r="O562" s="58"/>
      <c r="P562" s="58"/>
      <c r="Q562" s="58"/>
      <c r="R562" s="58"/>
      <c r="S562" s="58"/>
      <c r="T562" s="58"/>
      <c r="U562" s="58"/>
      <c r="V562" s="58"/>
      <c r="W562" s="58"/>
      <c r="X562" s="58"/>
      <c r="Y562" s="58"/>
    </row>
    <row r="563" spans="1:25" ht="15.75" customHeight="1" x14ac:dyDescent="0.2">
      <c r="A563" s="23"/>
      <c r="B563" s="23"/>
      <c r="C563" s="23"/>
      <c r="D563" s="23"/>
      <c r="E563" s="58"/>
      <c r="F563" s="58"/>
      <c r="G563" s="91"/>
      <c r="H563" s="58"/>
      <c r="I563" s="58"/>
      <c r="J563" s="58"/>
      <c r="K563" s="58"/>
      <c r="L563" s="58"/>
      <c r="M563" s="58"/>
      <c r="N563" s="58"/>
      <c r="O563" s="58"/>
      <c r="P563" s="58"/>
      <c r="Q563" s="58"/>
      <c r="R563" s="58"/>
      <c r="S563" s="58"/>
      <c r="T563" s="58"/>
      <c r="U563" s="58"/>
      <c r="V563" s="58"/>
      <c r="W563" s="58"/>
      <c r="X563" s="58"/>
      <c r="Y563" s="58"/>
    </row>
    <row r="564" spans="1:25" ht="15.75" customHeight="1" x14ac:dyDescent="0.2">
      <c r="A564" s="23"/>
      <c r="B564" s="23"/>
      <c r="C564" s="23"/>
      <c r="D564" s="23"/>
      <c r="E564" s="58"/>
      <c r="F564" s="58"/>
      <c r="G564" s="91"/>
      <c r="H564" s="58"/>
      <c r="I564" s="58"/>
      <c r="J564" s="58"/>
      <c r="K564" s="58"/>
      <c r="L564" s="58"/>
      <c r="M564" s="58"/>
      <c r="N564" s="58"/>
      <c r="O564" s="58"/>
      <c r="P564" s="58"/>
      <c r="Q564" s="58"/>
      <c r="R564" s="58"/>
      <c r="S564" s="58"/>
      <c r="T564" s="58"/>
      <c r="U564" s="58"/>
      <c r="V564" s="58"/>
      <c r="W564" s="58"/>
      <c r="X564" s="58"/>
      <c r="Y564" s="58"/>
    </row>
    <row r="565" spans="1:25" ht="15.75" customHeight="1" x14ac:dyDescent="0.2">
      <c r="A565" s="23"/>
      <c r="B565" s="23"/>
      <c r="C565" s="23"/>
      <c r="D565" s="23"/>
      <c r="E565" s="58"/>
      <c r="F565" s="58"/>
      <c r="G565" s="91"/>
      <c r="H565" s="58"/>
      <c r="I565" s="58"/>
      <c r="J565" s="58"/>
      <c r="K565" s="58"/>
      <c r="L565" s="58"/>
      <c r="M565" s="58"/>
      <c r="N565" s="58"/>
      <c r="O565" s="58"/>
      <c r="P565" s="58"/>
      <c r="Q565" s="58"/>
      <c r="R565" s="58"/>
      <c r="S565" s="58"/>
      <c r="T565" s="58"/>
      <c r="U565" s="58"/>
      <c r="V565" s="58"/>
      <c r="W565" s="58"/>
      <c r="X565" s="58"/>
      <c r="Y565" s="58"/>
    </row>
    <row r="566" spans="1:25" ht="15.75" customHeight="1" x14ac:dyDescent="0.2">
      <c r="A566" s="23"/>
      <c r="B566" s="23"/>
      <c r="C566" s="23"/>
      <c r="D566" s="23"/>
      <c r="E566" s="58"/>
      <c r="F566" s="58"/>
      <c r="G566" s="91"/>
      <c r="H566" s="58"/>
      <c r="I566" s="58"/>
      <c r="J566" s="58"/>
      <c r="K566" s="58"/>
      <c r="L566" s="58"/>
      <c r="M566" s="58"/>
      <c r="N566" s="58"/>
      <c r="O566" s="58"/>
      <c r="P566" s="58"/>
      <c r="Q566" s="58"/>
      <c r="R566" s="58"/>
      <c r="S566" s="58"/>
      <c r="T566" s="58"/>
      <c r="U566" s="58"/>
      <c r="V566" s="58"/>
      <c r="W566" s="58"/>
      <c r="X566" s="58"/>
      <c r="Y566" s="58"/>
    </row>
    <row r="567" spans="1:25" ht="15.75" customHeight="1" x14ac:dyDescent="0.2">
      <c r="A567" s="23"/>
      <c r="B567" s="23"/>
      <c r="C567" s="23"/>
      <c r="D567" s="23"/>
      <c r="E567" s="58"/>
      <c r="F567" s="58"/>
      <c r="G567" s="91"/>
      <c r="H567" s="58"/>
      <c r="I567" s="58"/>
      <c r="J567" s="58"/>
      <c r="K567" s="58"/>
      <c r="L567" s="58"/>
      <c r="M567" s="58"/>
      <c r="N567" s="58"/>
      <c r="O567" s="58"/>
      <c r="P567" s="58"/>
      <c r="Q567" s="58"/>
      <c r="R567" s="58"/>
      <c r="S567" s="58"/>
      <c r="T567" s="58"/>
      <c r="U567" s="58"/>
      <c r="V567" s="58"/>
      <c r="W567" s="58"/>
      <c r="X567" s="58"/>
      <c r="Y567" s="58"/>
    </row>
    <row r="568" spans="1:25" ht="15.75" customHeight="1" x14ac:dyDescent="0.2">
      <c r="A568" s="23"/>
      <c r="B568" s="23"/>
      <c r="C568" s="23"/>
      <c r="D568" s="23"/>
      <c r="E568" s="58"/>
      <c r="F568" s="58"/>
      <c r="G568" s="91"/>
      <c r="H568" s="58"/>
      <c r="I568" s="58"/>
      <c r="J568" s="58"/>
      <c r="K568" s="58"/>
      <c r="L568" s="58"/>
      <c r="M568" s="58"/>
      <c r="N568" s="58"/>
      <c r="O568" s="58"/>
      <c r="P568" s="58"/>
      <c r="Q568" s="58"/>
      <c r="R568" s="58"/>
      <c r="S568" s="58"/>
      <c r="T568" s="58"/>
      <c r="U568" s="58"/>
      <c r="V568" s="58"/>
      <c r="W568" s="58"/>
      <c r="X568" s="58"/>
      <c r="Y568" s="58"/>
    </row>
    <row r="569" spans="1:25" ht="15.75" customHeight="1" x14ac:dyDescent="0.2">
      <c r="A569" s="23"/>
      <c r="B569" s="23"/>
      <c r="C569" s="23"/>
      <c r="D569" s="23"/>
      <c r="E569" s="58"/>
      <c r="F569" s="58"/>
      <c r="G569" s="91"/>
      <c r="H569" s="58"/>
      <c r="I569" s="58"/>
      <c r="J569" s="58"/>
      <c r="K569" s="58"/>
      <c r="L569" s="58"/>
      <c r="M569" s="58"/>
      <c r="N569" s="58"/>
      <c r="O569" s="58"/>
      <c r="P569" s="58"/>
      <c r="Q569" s="58"/>
      <c r="R569" s="58"/>
      <c r="S569" s="58"/>
      <c r="T569" s="58"/>
      <c r="U569" s="58"/>
      <c r="V569" s="58"/>
      <c r="W569" s="58"/>
      <c r="X569" s="58"/>
      <c r="Y569" s="58"/>
    </row>
    <row r="570" spans="1:25" ht="15.75" customHeight="1" x14ac:dyDescent="0.2">
      <c r="A570" s="23"/>
      <c r="B570" s="23"/>
      <c r="C570" s="23"/>
      <c r="D570" s="23"/>
      <c r="E570" s="58"/>
      <c r="F570" s="58"/>
      <c r="G570" s="91"/>
      <c r="H570" s="58"/>
      <c r="I570" s="58"/>
      <c r="J570" s="58"/>
      <c r="K570" s="58"/>
      <c r="L570" s="58"/>
      <c r="M570" s="58"/>
      <c r="N570" s="58"/>
      <c r="O570" s="58"/>
      <c r="P570" s="58"/>
      <c r="Q570" s="58"/>
      <c r="R570" s="58"/>
      <c r="S570" s="58"/>
      <c r="T570" s="58"/>
      <c r="U570" s="58"/>
      <c r="V570" s="58"/>
      <c r="W570" s="58"/>
      <c r="X570" s="58"/>
      <c r="Y570" s="58"/>
    </row>
    <row r="571" spans="1:25" ht="15.75" customHeight="1" x14ac:dyDescent="0.2">
      <c r="A571" s="23"/>
      <c r="B571" s="23"/>
      <c r="C571" s="23"/>
      <c r="D571" s="23"/>
      <c r="E571" s="58"/>
      <c r="F571" s="58"/>
      <c r="G571" s="91"/>
      <c r="H571" s="58"/>
      <c r="I571" s="58"/>
      <c r="J571" s="58"/>
      <c r="K571" s="58"/>
      <c r="L571" s="58"/>
      <c r="M571" s="58"/>
      <c r="N571" s="58"/>
      <c r="O571" s="58"/>
      <c r="P571" s="58"/>
      <c r="Q571" s="58"/>
      <c r="R571" s="58"/>
      <c r="S571" s="58"/>
      <c r="T571" s="58"/>
      <c r="U571" s="58"/>
      <c r="V571" s="58"/>
      <c r="W571" s="58"/>
      <c r="X571" s="58"/>
      <c r="Y571" s="58"/>
    </row>
    <row r="572" spans="1:25" ht="15.75" customHeight="1" x14ac:dyDescent="0.2">
      <c r="A572" s="23"/>
      <c r="B572" s="23"/>
      <c r="C572" s="23"/>
      <c r="D572" s="23"/>
      <c r="E572" s="58"/>
      <c r="F572" s="58"/>
      <c r="G572" s="91"/>
      <c r="H572" s="58"/>
      <c r="I572" s="58"/>
      <c r="J572" s="58"/>
      <c r="K572" s="58"/>
      <c r="L572" s="58"/>
      <c r="M572" s="58"/>
      <c r="N572" s="58"/>
      <c r="O572" s="58"/>
      <c r="P572" s="58"/>
      <c r="Q572" s="58"/>
      <c r="R572" s="58"/>
      <c r="S572" s="58"/>
      <c r="T572" s="58"/>
      <c r="U572" s="58"/>
      <c r="V572" s="58"/>
      <c r="W572" s="58"/>
      <c r="X572" s="58"/>
      <c r="Y572" s="58"/>
    </row>
    <row r="573" spans="1:25" ht="15.75" customHeight="1" x14ac:dyDescent="0.2">
      <c r="A573" s="23"/>
      <c r="B573" s="23"/>
      <c r="C573" s="23"/>
      <c r="D573" s="23"/>
      <c r="E573" s="58"/>
      <c r="F573" s="58"/>
      <c r="G573" s="91"/>
      <c r="H573" s="58"/>
      <c r="I573" s="58"/>
      <c r="J573" s="58"/>
      <c r="K573" s="58"/>
      <c r="L573" s="58"/>
      <c r="M573" s="58"/>
      <c r="N573" s="58"/>
      <c r="O573" s="58"/>
      <c r="P573" s="58"/>
      <c r="Q573" s="58"/>
      <c r="R573" s="58"/>
      <c r="S573" s="58"/>
      <c r="T573" s="58"/>
      <c r="U573" s="58"/>
      <c r="V573" s="58"/>
      <c r="W573" s="58"/>
      <c r="X573" s="58"/>
      <c r="Y573" s="58"/>
    </row>
    <row r="574" spans="1:25" ht="15.75" customHeight="1" x14ac:dyDescent="0.2">
      <c r="A574" s="23"/>
      <c r="B574" s="23"/>
      <c r="C574" s="23"/>
      <c r="D574" s="23"/>
      <c r="E574" s="58"/>
      <c r="F574" s="58"/>
      <c r="G574" s="91"/>
      <c r="H574" s="58"/>
      <c r="I574" s="58"/>
      <c r="J574" s="58"/>
      <c r="K574" s="58"/>
      <c r="L574" s="58"/>
      <c r="M574" s="58"/>
      <c r="N574" s="58"/>
      <c r="O574" s="58"/>
      <c r="P574" s="58"/>
      <c r="Q574" s="58"/>
      <c r="R574" s="58"/>
      <c r="S574" s="58"/>
      <c r="T574" s="58"/>
      <c r="U574" s="58"/>
      <c r="V574" s="58"/>
      <c r="W574" s="58"/>
      <c r="X574" s="58"/>
      <c r="Y574" s="58"/>
    </row>
    <row r="575" spans="1:25" ht="15.75" customHeight="1" x14ac:dyDescent="0.2">
      <c r="A575" s="23"/>
      <c r="B575" s="23"/>
      <c r="C575" s="23"/>
      <c r="D575" s="23"/>
      <c r="E575" s="58"/>
      <c r="F575" s="58"/>
      <c r="G575" s="91"/>
      <c r="H575" s="58"/>
      <c r="I575" s="58"/>
      <c r="J575" s="58"/>
      <c r="K575" s="58"/>
      <c r="L575" s="58"/>
      <c r="M575" s="58"/>
      <c r="N575" s="58"/>
      <c r="O575" s="58"/>
      <c r="P575" s="58"/>
      <c r="Q575" s="58"/>
      <c r="R575" s="58"/>
      <c r="S575" s="58"/>
      <c r="T575" s="58"/>
      <c r="U575" s="58"/>
      <c r="V575" s="58"/>
      <c r="W575" s="58"/>
      <c r="X575" s="58"/>
      <c r="Y575" s="58"/>
    </row>
    <row r="576" spans="1:25" ht="15.75" customHeight="1" x14ac:dyDescent="0.2">
      <c r="A576" s="23"/>
      <c r="B576" s="23"/>
      <c r="C576" s="23"/>
      <c r="D576" s="23"/>
      <c r="E576" s="58"/>
      <c r="F576" s="58"/>
      <c r="G576" s="91"/>
      <c r="H576" s="58"/>
      <c r="I576" s="58"/>
      <c r="J576" s="58"/>
      <c r="K576" s="58"/>
      <c r="L576" s="58"/>
      <c r="M576" s="58"/>
      <c r="N576" s="58"/>
      <c r="O576" s="58"/>
      <c r="P576" s="58"/>
      <c r="Q576" s="58"/>
      <c r="R576" s="58"/>
      <c r="S576" s="58"/>
      <c r="T576" s="58"/>
      <c r="U576" s="58"/>
      <c r="V576" s="58"/>
      <c r="W576" s="58"/>
      <c r="X576" s="58"/>
      <c r="Y576" s="58"/>
    </row>
    <row r="577" spans="1:25" ht="15.75" customHeight="1" x14ac:dyDescent="0.2">
      <c r="A577" s="23"/>
      <c r="B577" s="23"/>
      <c r="C577" s="23"/>
      <c r="D577" s="23"/>
      <c r="E577" s="58"/>
      <c r="F577" s="58"/>
      <c r="G577" s="91"/>
      <c r="H577" s="58"/>
      <c r="I577" s="58"/>
      <c r="J577" s="58"/>
      <c r="K577" s="58"/>
      <c r="L577" s="58"/>
      <c r="M577" s="58"/>
      <c r="N577" s="58"/>
      <c r="O577" s="58"/>
      <c r="P577" s="58"/>
      <c r="Q577" s="58"/>
      <c r="R577" s="58"/>
      <c r="S577" s="58"/>
      <c r="T577" s="58"/>
      <c r="U577" s="58"/>
      <c r="V577" s="58"/>
      <c r="W577" s="58"/>
      <c r="X577" s="58"/>
      <c r="Y577" s="58"/>
    </row>
    <row r="578" spans="1:25" ht="15.75" customHeight="1" x14ac:dyDescent="0.2">
      <c r="A578" s="23"/>
      <c r="B578" s="23"/>
      <c r="C578" s="23"/>
      <c r="D578" s="23"/>
      <c r="E578" s="58"/>
      <c r="F578" s="58"/>
      <c r="G578" s="91"/>
      <c r="H578" s="58"/>
      <c r="I578" s="58"/>
      <c r="J578" s="58"/>
      <c r="K578" s="58"/>
      <c r="L578" s="58"/>
      <c r="M578" s="58"/>
      <c r="N578" s="58"/>
      <c r="O578" s="58"/>
      <c r="P578" s="58"/>
      <c r="Q578" s="58"/>
      <c r="R578" s="58"/>
      <c r="S578" s="58"/>
      <c r="T578" s="58"/>
      <c r="U578" s="58"/>
      <c r="V578" s="58"/>
      <c r="W578" s="58"/>
      <c r="X578" s="58"/>
      <c r="Y578" s="58"/>
    </row>
    <row r="579" spans="1:25" ht="15.75" customHeight="1" x14ac:dyDescent="0.2">
      <c r="A579" s="23"/>
      <c r="B579" s="23"/>
      <c r="C579" s="23"/>
      <c r="D579" s="23"/>
      <c r="E579" s="58"/>
      <c r="F579" s="58"/>
      <c r="G579" s="91"/>
      <c r="H579" s="58"/>
      <c r="I579" s="58"/>
      <c r="J579" s="58"/>
      <c r="K579" s="58"/>
      <c r="L579" s="58"/>
      <c r="M579" s="58"/>
      <c r="N579" s="58"/>
      <c r="O579" s="58"/>
      <c r="P579" s="58"/>
      <c r="Q579" s="58"/>
      <c r="R579" s="58"/>
      <c r="S579" s="58"/>
      <c r="T579" s="58"/>
      <c r="U579" s="58"/>
      <c r="V579" s="58"/>
      <c r="W579" s="58"/>
      <c r="X579" s="58"/>
      <c r="Y579" s="58"/>
    </row>
    <row r="580" spans="1:25" ht="15.75" customHeight="1" x14ac:dyDescent="0.2">
      <c r="A580" s="23"/>
      <c r="B580" s="23"/>
      <c r="C580" s="23"/>
      <c r="D580" s="23"/>
      <c r="E580" s="58"/>
      <c r="F580" s="58"/>
      <c r="G580" s="91"/>
      <c r="H580" s="58"/>
      <c r="I580" s="58"/>
      <c r="J580" s="58"/>
      <c r="K580" s="58"/>
      <c r="L580" s="58"/>
      <c r="M580" s="58"/>
      <c r="N580" s="58"/>
      <c r="O580" s="58"/>
      <c r="P580" s="58"/>
      <c r="Q580" s="58"/>
      <c r="R580" s="58"/>
      <c r="S580" s="58"/>
      <c r="T580" s="58"/>
      <c r="U580" s="58"/>
      <c r="V580" s="58"/>
      <c r="W580" s="58"/>
      <c r="X580" s="58"/>
      <c r="Y580" s="58"/>
    </row>
    <row r="581" spans="1:25" ht="15.75" customHeight="1" x14ac:dyDescent="0.2">
      <c r="A581" s="23"/>
      <c r="B581" s="23"/>
      <c r="C581" s="23"/>
      <c r="D581" s="23"/>
      <c r="E581" s="58"/>
      <c r="F581" s="58"/>
      <c r="G581" s="91"/>
      <c r="H581" s="58"/>
      <c r="I581" s="58"/>
      <c r="J581" s="58"/>
      <c r="K581" s="58"/>
      <c r="L581" s="58"/>
      <c r="M581" s="58"/>
      <c r="N581" s="58"/>
      <c r="O581" s="58"/>
      <c r="P581" s="58"/>
      <c r="Q581" s="58"/>
      <c r="R581" s="58"/>
      <c r="S581" s="58"/>
      <c r="T581" s="58"/>
      <c r="U581" s="58"/>
      <c r="V581" s="58"/>
      <c r="W581" s="58"/>
      <c r="X581" s="58"/>
      <c r="Y581" s="58"/>
    </row>
    <row r="582" spans="1:25" ht="15.75" customHeight="1" x14ac:dyDescent="0.2">
      <c r="A582" s="23"/>
      <c r="B582" s="23"/>
      <c r="C582" s="23"/>
      <c r="D582" s="23"/>
      <c r="E582" s="58"/>
      <c r="F582" s="58"/>
      <c r="G582" s="91"/>
      <c r="H582" s="58"/>
      <c r="I582" s="58"/>
      <c r="J582" s="58"/>
      <c r="K582" s="58"/>
      <c r="L582" s="58"/>
      <c r="M582" s="58"/>
      <c r="N582" s="58"/>
      <c r="O582" s="58"/>
      <c r="P582" s="58"/>
      <c r="Q582" s="58"/>
      <c r="R582" s="58"/>
      <c r="S582" s="58"/>
      <c r="T582" s="58"/>
      <c r="U582" s="58"/>
      <c r="V582" s="58"/>
      <c r="W582" s="58"/>
      <c r="X582" s="58"/>
      <c r="Y582" s="58"/>
    </row>
    <row r="583" spans="1:25" ht="15.75" customHeight="1" x14ac:dyDescent="0.2">
      <c r="A583" s="23"/>
      <c r="B583" s="23"/>
      <c r="C583" s="23"/>
      <c r="D583" s="23"/>
      <c r="E583" s="58"/>
      <c r="F583" s="58"/>
      <c r="G583" s="91"/>
      <c r="H583" s="58"/>
      <c r="I583" s="58"/>
      <c r="J583" s="58"/>
      <c r="K583" s="58"/>
      <c r="L583" s="58"/>
      <c r="M583" s="58"/>
      <c r="N583" s="58"/>
      <c r="O583" s="58"/>
      <c r="P583" s="58"/>
      <c r="Q583" s="58"/>
      <c r="R583" s="58"/>
      <c r="S583" s="58"/>
      <c r="T583" s="58"/>
      <c r="U583" s="58"/>
      <c r="V583" s="58"/>
      <c r="W583" s="58"/>
      <c r="X583" s="58"/>
      <c r="Y583" s="58"/>
    </row>
    <row r="584" spans="1:25" ht="15.75" customHeight="1" x14ac:dyDescent="0.2">
      <c r="A584" s="23"/>
      <c r="B584" s="23"/>
      <c r="C584" s="23"/>
      <c r="D584" s="23"/>
      <c r="E584" s="58"/>
      <c r="F584" s="58"/>
      <c r="G584" s="91"/>
      <c r="H584" s="58"/>
      <c r="I584" s="58"/>
      <c r="J584" s="58"/>
      <c r="K584" s="58"/>
      <c r="L584" s="58"/>
      <c r="M584" s="58"/>
      <c r="N584" s="58"/>
      <c r="O584" s="58"/>
      <c r="P584" s="58"/>
      <c r="Q584" s="58"/>
      <c r="R584" s="58"/>
      <c r="S584" s="58"/>
      <c r="T584" s="58"/>
      <c r="U584" s="58"/>
      <c r="V584" s="58"/>
      <c r="W584" s="58"/>
      <c r="X584" s="58"/>
      <c r="Y584" s="58"/>
    </row>
    <row r="585" spans="1:25" ht="15.75" customHeight="1" x14ac:dyDescent="0.2">
      <c r="A585" s="23"/>
      <c r="B585" s="23"/>
      <c r="C585" s="23"/>
      <c r="D585" s="23"/>
      <c r="E585" s="58"/>
      <c r="F585" s="58"/>
      <c r="G585" s="91"/>
      <c r="H585" s="58"/>
      <c r="I585" s="58"/>
      <c r="J585" s="58"/>
      <c r="K585" s="58"/>
      <c r="L585" s="58"/>
      <c r="M585" s="58"/>
      <c r="N585" s="58"/>
      <c r="O585" s="58"/>
      <c r="P585" s="58"/>
      <c r="Q585" s="58"/>
      <c r="R585" s="58"/>
      <c r="S585" s="58"/>
      <c r="T585" s="58"/>
      <c r="U585" s="58"/>
      <c r="V585" s="58"/>
      <c r="W585" s="58"/>
      <c r="X585" s="58"/>
      <c r="Y585" s="58"/>
    </row>
    <row r="586" spans="1:25" ht="15.75" customHeight="1" x14ac:dyDescent="0.2">
      <c r="A586" s="23"/>
      <c r="B586" s="23"/>
      <c r="C586" s="23"/>
      <c r="D586" s="23"/>
      <c r="E586" s="58"/>
      <c r="F586" s="58"/>
      <c r="G586" s="91"/>
      <c r="H586" s="58"/>
      <c r="I586" s="58"/>
      <c r="J586" s="58"/>
      <c r="K586" s="58"/>
      <c r="L586" s="58"/>
      <c r="M586" s="58"/>
      <c r="N586" s="58"/>
      <c r="O586" s="58"/>
      <c r="P586" s="58"/>
      <c r="Q586" s="58"/>
      <c r="R586" s="58"/>
      <c r="S586" s="58"/>
      <c r="T586" s="58"/>
      <c r="U586" s="58"/>
      <c r="V586" s="58"/>
      <c r="W586" s="58"/>
      <c r="X586" s="58"/>
      <c r="Y586" s="58"/>
    </row>
    <row r="587" spans="1:25" ht="15.75" customHeight="1" x14ac:dyDescent="0.2">
      <c r="A587" s="23"/>
      <c r="B587" s="23"/>
      <c r="C587" s="23"/>
      <c r="D587" s="23"/>
      <c r="E587" s="58"/>
      <c r="F587" s="58"/>
      <c r="G587" s="91"/>
      <c r="H587" s="58"/>
      <c r="I587" s="58"/>
      <c r="J587" s="58"/>
      <c r="K587" s="58"/>
      <c r="L587" s="58"/>
      <c r="M587" s="58"/>
      <c r="N587" s="58"/>
      <c r="O587" s="58"/>
      <c r="P587" s="58"/>
      <c r="Q587" s="58"/>
      <c r="R587" s="58"/>
      <c r="S587" s="58"/>
      <c r="T587" s="58"/>
      <c r="U587" s="58"/>
      <c r="V587" s="58"/>
      <c r="W587" s="58"/>
      <c r="X587" s="58"/>
      <c r="Y587" s="58"/>
    </row>
    <row r="588" spans="1:25" ht="15.75" customHeight="1" x14ac:dyDescent="0.2">
      <c r="A588" s="23"/>
      <c r="B588" s="23"/>
      <c r="C588" s="23"/>
      <c r="D588" s="23"/>
      <c r="E588" s="58"/>
      <c r="F588" s="58"/>
      <c r="G588" s="91"/>
      <c r="H588" s="58"/>
      <c r="I588" s="58"/>
      <c r="J588" s="58"/>
      <c r="K588" s="58"/>
      <c r="L588" s="58"/>
      <c r="M588" s="58"/>
      <c r="N588" s="58"/>
      <c r="O588" s="58"/>
      <c r="P588" s="58"/>
      <c r="Q588" s="58"/>
      <c r="R588" s="58"/>
      <c r="S588" s="58"/>
      <c r="T588" s="58"/>
      <c r="U588" s="58"/>
      <c r="V588" s="58"/>
      <c r="W588" s="58"/>
      <c r="X588" s="58"/>
      <c r="Y588" s="58"/>
    </row>
    <row r="589" spans="1:25" ht="15.75" customHeight="1" x14ac:dyDescent="0.2">
      <c r="A589" s="23"/>
      <c r="B589" s="23"/>
      <c r="C589" s="23"/>
      <c r="D589" s="23"/>
      <c r="E589" s="58"/>
      <c r="F589" s="58"/>
      <c r="G589" s="91"/>
      <c r="H589" s="58"/>
      <c r="I589" s="58"/>
      <c r="J589" s="58"/>
      <c r="K589" s="58"/>
      <c r="L589" s="58"/>
      <c r="M589" s="58"/>
      <c r="N589" s="58"/>
      <c r="O589" s="58"/>
      <c r="P589" s="58"/>
      <c r="Q589" s="58"/>
      <c r="R589" s="58"/>
      <c r="S589" s="58"/>
      <c r="T589" s="58"/>
      <c r="U589" s="58"/>
      <c r="V589" s="58"/>
      <c r="W589" s="58"/>
      <c r="X589" s="58"/>
      <c r="Y589" s="58"/>
    </row>
    <row r="590" spans="1:25" ht="15.75" customHeight="1" x14ac:dyDescent="0.2">
      <c r="A590" s="23"/>
      <c r="B590" s="23"/>
      <c r="C590" s="23"/>
      <c r="D590" s="23"/>
      <c r="E590" s="58"/>
      <c r="F590" s="58"/>
      <c r="G590" s="91"/>
      <c r="H590" s="58"/>
      <c r="I590" s="58"/>
      <c r="J590" s="58"/>
      <c r="K590" s="58"/>
      <c r="L590" s="58"/>
      <c r="M590" s="58"/>
      <c r="N590" s="58"/>
      <c r="O590" s="58"/>
      <c r="P590" s="58"/>
      <c r="Q590" s="58"/>
      <c r="R590" s="58"/>
      <c r="S590" s="58"/>
      <c r="T590" s="58"/>
      <c r="U590" s="58"/>
      <c r="V590" s="58"/>
      <c r="W590" s="58"/>
      <c r="X590" s="58"/>
      <c r="Y590" s="58"/>
    </row>
    <row r="591" spans="1:25" ht="15.75" customHeight="1" x14ac:dyDescent="0.2">
      <c r="A591" s="23"/>
      <c r="B591" s="23"/>
      <c r="C591" s="23"/>
      <c r="D591" s="23"/>
      <c r="E591" s="58"/>
      <c r="F591" s="58"/>
      <c r="G591" s="91"/>
      <c r="H591" s="58"/>
      <c r="I591" s="58"/>
      <c r="J591" s="58"/>
      <c r="K591" s="58"/>
      <c r="L591" s="58"/>
      <c r="M591" s="58"/>
      <c r="N591" s="58"/>
      <c r="O591" s="58"/>
      <c r="P591" s="58"/>
      <c r="Q591" s="58"/>
      <c r="R591" s="58"/>
      <c r="S591" s="58"/>
      <c r="T591" s="58"/>
      <c r="U591" s="58"/>
      <c r="V591" s="58"/>
      <c r="W591" s="58"/>
      <c r="X591" s="58"/>
      <c r="Y591" s="58"/>
    </row>
    <row r="592" spans="1:25" ht="15.75" customHeight="1" x14ac:dyDescent="0.2">
      <c r="A592" s="23"/>
      <c r="B592" s="23"/>
      <c r="C592" s="23"/>
      <c r="D592" s="23"/>
      <c r="E592" s="58"/>
      <c r="F592" s="58"/>
      <c r="G592" s="91"/>
      <c r="H592" s="58"/>
      <c r="I592" s="58"/>
      <c r="J592" s="58"/>
      <c r="K592" s="58"/>
      <c r="L592" s="58"/>
      <c r="M592" s="58"/>
      <c r="N592" s="58"/>
      <c r="O592" s="58"/>
      <c r="P592" s="58"/>
      <c r="Q592" s="58"/>
      <c r="R592" s="58"/>
      <c r="S592" s="58"/>
      <c r="T592" s="58"/>
      <c r="U592" s="58"/>
      <c r="V592" s="58"/>
      <c r="W592" s="58"/>
      <c r="X592" s="58"/>
      <c r="Y592" s="58"/>
    </row>
    <row r="593" spans="1:25" ht="15.75" customHeight="1" x14ac:dyDescent="0.2">
      <c r="A593" s="23"/>
      <c r="B593" s="23"/>
      <c r="C593" s="23"/>
      <c r="D593" s="23"/>
      <c r="E593" s="58"/>
      <c r="F593" s="58"/>
      <c r="G593" s="91"/>
      <c r="H593" s="58"/>
      <c r="I593" s="58"/>
      <c r="J593" s="58"/>
      <c r="K593" s="58"/>
      <c r="L593" s="58"/>
      <c r="M593" s="58"/>
      <c r="N593" s="58"/>
      <c r="O593" s="58"/>
      <c r="P593" s="58"/>
      <c r="Q593" s="58"/>
      <c r="R593" s="58"/>
      <c r="S593" s="58"/>
      <c r="T593" s="58"/>
      <c r="U593" s="58"/>
      <c r="V593" s="58"/>
      <c r="W593" s="58"/>
      <c r="X593" s="58"/>
      <c r="Y593" s="58"/>
    </row>
    <row r="594" spans="1:25" ht="15.75" customHeight="1" x14ac:dyDescent="0.2">
      <c r="A594" s="23"/>
      <c r="B594" s="23"/>
      <c r="C594" s="23"/>
      <c r="D594" s="23"/>
      <c r="E594" s="58"/>
      <c r="F594" s="58"/>
      <c r="G594" s="91"/>
      <c r="H594" s="58"/>
      <c r="I594" s="58"/>
      <c r="J594" s="58"/>
      <c r="K594" s="58"/>
      <c r="L594" s="58"/>
      <c r="M594" s="58"/>
      <c r="N594" s="58"/>
      <c r="O594" s="58"/>
      <c r="P594" s="58"/>
      <c r="Q594" s="58"/>
      <c r="R594" s="58"/>
      <c r="S594" s="58"/>
      <c r="T594" s="58"/>
      <c r="U594" s="58"/>
      <c r="V594" s="58"/>
      <c r="W594" s="58"/>
      <c r="X594" s="58"/>
      <c r="Y594" s="58"/>
    </row>
    <row r="595" spans="1:25" ht="15.75" customHeight="1" x14ac:dyDescent="0.2">
      <c r="A595" s="23"/>
      <c r="B595" s="23"/>
      <c r="C595" s="23"/>
      <c r="D595" s="23"/>
      <c r="E595" s="58"/>
      <c r="F595" s="58"/>
      <c r="G595" s="91"/>
      <c r="H595" s="58"/>
      <c r="I595" s="58"/>
      <c r="J595" s="58"/>
      <c r="K595" s="58"/>
      <c r="L595" s="58"/>
      <c r="M595" s="58"/>
      <c r="N595" s="58"/>
      <c r="O595" s="58"/>
      <c r="P595" s="58"/>
      <c r="Q595" s="58"/>
      <c r="R595" s="58"/>
      <c r="S595" s="58"/>
      <c r="T595" s="58"/>
      <c r="U595" s="58"/>
      <c r="V595" s="58"/>
      <c r="W595" s="58"/>
      <c r="X595" s="58"/>
      <c r="Y595" s="58"/>
    </row>
    <row r="596" spans="1:25" ht="15.75" customHeight="1" x14ac:dyDescent="0.2">
      <c r="A596" s="23"/>
      <c r="B596" s="23"/>
      <c r="C596" s="23"/>
      <c r="D596" s="23"/>
      <c r="E596" s="58"/>
      <c r="F596" s="58"/>
      <c r="G596" s="91"/>
      <c r="H596" s="58"/>
      <c r="I596" s="58"/>
      <c r="J596" s="58"/>
      <c r="K596" s="58"/>
      <c r="L596" s="58"/>
      <c r="M596" s="58"/>
      <c r="N596" s="58"/>
      <c r="O596" s="58"/>
      <c r="P596" s="58"/>
      <c r="Q596" s="58"/>
      <c r="R596" s="58"/>
      <c r="S596" s="58"/>
      <c r="T596" s="58"/>
      <c r="U596" s="58"/>
      <c r="V596" s="58"/>
      <c r="W596" s="58"/>
      <c r="X596" s="58"/>
      <c r="Y596" s="58"/>
    </row>
    <row r="597" spans="1:25" ht="15.75" customHeight="1" x14ac:dyDescent="0.2">
      <c r="A597" s="23"/>
      <c r="B597" s="23"/>
      <c r="C597" s="23"/>
      <c r="D597" s="23"/>
      <c r="E597" s="58"/>
      <c r="F597" s="58"/>
      <c r="G597" s="91"/>
      <c r="H597" s="58"/>
      <c r="I597" s="58"/>
      <c r="J597" s="58"/>
      <c r="K597" s="58"/>
      <c r="L597" s="58"/>
      <c r="M597" s="58"/>
      <c r="N597" s="58"/>
      <c r="O597" s="58"/>
      <c r="P597" s="58"/>
      <c r="Q597" s="58"/>
      <c r="R597" s="58"/>
      <c r="S597" s="58"/>
      <c r="T597" s="58"/>
      <c r="U597" s="58"/>
      <c r="V597" s="58"/>
      <c r="W597" s="58"/>
      <c r="X597" s="58"/>
      <c r="Y597" s="58"/>
    </row>
    <row r="598" spans="1:25" ht="15.75" customHeight="1" x14ac:dyDescent="0.2">
      <c r="A598" s="23"/>
      <c r="B598" s="23"/>
      <c r="C598" s="23"/>
      <c r="D598" s="23"/>
      <c r="E598" s="58"/>
      <c r="F598" s="58"/>
      <c r="G598" s="91"/>
      <c r="H598" s="58"/>
      <c r="I598" s="58"/>
      <c r="J598" s="58"/>
      <c r="K598" s="58"/>
      <c r="L598" s="58"/>
      <c r="M598" s="58"/>
      <c r="N598" s="58"/>
      <c r="O598" s="58"/>
      <c r="P598" s="58"/>
      <c r="Q598" s="58"/>
      <c r="R598" s="58"/>
      <c r="S598" s="58"/>
      <c r="T598" s="58"/>
      <c r="U598" s="58"/>
      <c r="V598" s="58"/>
      <c r="W598" s="58"/>
      <c r="X598" s="58"/>
      <c r="Y598" s="58"/>
    </row>
    <row r="599" spans="1:25" ht="15.75" customHeight="1" x14ac:dyDescent="0.2">
      <c r="A599" s="23"/>
      <c r="B599" s="23"/>
      <c r="C599" s="23"/>
      <c r="D599" s="23"/>
      <c r="E599" s="58"/>
      <c r="F599" s="58"/>
      <c r="G599" s="91"/>
      <c r="H599" s="58"/>
      <c r="I599" s="58"/>
      <c r="J599" s="58"/>
      <c r="K599" s="58"/>
      <c r="L599" s="58"/>
      <c r="M599" s="58"/>
      <c r="N599" s="58"/>
      <c r="O599" s="58"/>
      <c r="P599" s="58"/>
      <c r="Q599" s="58"/>
      <c r="R599" s="58"/>
      <c r="S599" s="58"/>
      <c r="T599" s="58"/>
      <c r="U599" s="58"/>
      <c r="V599" s="58"/>
      <c r="W599" s="58"/>
      <c r="X599" s="58"/>
      <c r="Y599" s="58"/>
    </row>
    <row r="600" spans="1:25" ht="15.75" customHeight="1" x14ac:dyDescent="0.2">
      <c r="A600" s="23"/>
      <c r="B600" s="23"/>
      <c r="C600" s="23"/>
      <c r="D600" s="23"/>
      <c r="E600" s="58"/>
      <c r="F600" s="58"/>
      <c r="G600" s="91"/>
      <c r="H600" s="58"/>
      <c r="I600" s="58"/>
      <c r="J600" s="58"/>
      <c r="K600" s="58"/>
      <c r="L600" s="58"/>
      <c r="M600" s="58"/>
      <c r="N600" s="58"/>
      <c r="O600" s="58"/>
      <c r="P600" s="58"/>
      <c r="Q600" s="58"/>
      <c r="R600" s="58"/>
      <c r="S600" s="58"/>
      <c r="T600" s="58"/>
      <c r="U600" s="58"/>
      <c r="V600" s="58"/>
      <c r="W600" s="58"/>
      <c r="X600" s="58"/>
      <c r="Y600" s="58"/>
    </row>
    <row r="601" spans="1:25" ht="15.75" customHeight="1" x14ac:dyDescent="0.2">
      <c r="A601" s="23"/>
      <c r="B601" s="23"/>
      <c r="C601" s="23"/>
      <c r="D601" s="23"/>
      <c r="E601" s="58"/>
      <c r="F601" s="58"/>
      <c r="G601" s="91"/>
      <c r="H601" s="58"/>
      <c r="I601" s="58"/>
      <c r="J601" s="58"/>
      <c r="K601" s="58"/>
      <c r="L601" s="58"/>
      <c r="M601" s="58"/>
      <c r="N601" s="58"/>
      <c r="O601" s="58"/>
      <c r="P601" s="58"/>
      <c r="Q601" s="58"/>
      <c r="R601" s="58"/>
      <c r="S601" s="58"/>
      <c r="T601" s="58"/>
      <c r="U601" s="58"/>
      <c r="V601" s="58"/>
      <c r="W601" s="58"/>
      <c r="X601" s="58"/>
      <c r="Y601" s="58"/>
    </row>
    <row r="602" spans="1:25" ht="15.75" customHeight="1" x14ac:dyDescent="0.2">
      <c r="A602" s="23"/>
      <c r="B602" s="23"/>
      <c r="C602" s="23"/>
      <c r="D602" s="23"/>
      <c r="E602" s="58"/>
      <c r="F602" s="58"/>
      <c r="G602" s="91"/>
      <c r="H602" s="58"/>
      <c r="I602" s="58"/>
      <c r="J602" s="58"/>
      <c r="K602" s="58"/>
      <c r="L602" s="58"/>
      <c r="M602" s="58"/>
      <c r="N602" s="58"/>
      <c r="O602" s="58"/>
      <c r="P602" s="58"/>
      <c r="Q602" s="58"/>
      <c r="R602" s="58"/>
      <c r="S602" s="58"/>
      <c r="T602" s="58"/>
      <c r="U602" s="58"/>
      <c r="V602" s="58"/>
      <c r="W602" s="58"/>
      <c r="X602" s="58"/>
      <c r="Y602" s="58"/>
    </row>
    <row r="603" spans="1:25" ht="15.75" customHeight="1" x14ac:dyDescent="0.2">
      <c r="A603" s="23"/>
      <c r="B603" s="23"/>
      <c r="C603" s="23"/>
      <c r="D603" s="23"/>
      <c r="E603" s="58"/>
      <c r="F603" s="58"/>
      <c r="G603" s="91"/>
      <c r="H603" s="58"/>
      <c r="I603" s="58"/>
      <c r="J603" s="58"/>
      <c r="K603" s="58"/>
      <c r="L603" s="58"/>
      <c r="M603" s="58"/>
      <c r="N603" s="58"/>
      <c r="O603" s="58"/>
      <c r="P603" s="58"/>
      <c r="Q603" s="58"/>
      <c r="R603" s="58"/>
      <c r="S603" s="58"/>
      <c r="T603" s="58"/>
      <c r="U603" s="58"/>
      <c r="V603" s="58"/>
      <c r="W603" s="58"/>
      <c r="X603" s="58"/>
      <c r="Y603" s="58"/>
    </row>
    <row r="604" spans="1:25" ht="15.75" customHeight="1" x14ac:dyDescent="0.2">
      <c r="A604" s="23"/>
      <c r="B604" s="23"/>
      <c r="C604" s="23"/>
      <c r="D604" s="23"/>
      <c r="E604" s="58"/>
      <c r="F604" s="58"/>
      <c r="G604" s="91"/>
      <c r="H604" s="58"/>
      <c r="I604" s="58"/>
      <c r="J604" s="58"/>
      <c r="K604" s="58"/>
      <c r="L604" s="58"/>
      <c r="M604" s="58"/>
      <c r="N604" s="58"/>
      <c r="O604" s="58"/>
      <c r="P604" s="58"/>
      <c r="Q604" s="58"/>
      <c r="R604" s="58"/>
      <c r="S604" s="58"/>
      <c r="T604" s="58"/>
      <c r="U604" s="58"/>
      <c r="V604" s="58"/>
      <c r="W604" s="58"/>
      <c r="X604" s="58"/>
      <c r="Y604" s="58"/>
    </row>
    <row r="605" spans="1:25" ht="15.75" customHeight="1" x14ac:dyDescent="0.2">
      <c r="A605" s="23"/>
      <c r="B605" s="23"/>
      <c r="C605" s="23"/>
      <c r="D605" s="23"/>
      <c r="E605" s="58"/>
      <c r="F605" s="58"/>
      <c r="G605" s="91"/>
      <c r="H605" s="58"/>
      <c r="I605" s="58"/>
      <c r="J605" s="58"/>
      <c r="K605" s="58"/>
      <c r="L605" s="58"/>
      <c r="M605" s="58"/>
      <c r="N605" s="58"/>
      <c r="O605" s="58"/>
      <c r="P605" s="58"/>
      <c r="Q605" s="58"/>
      <c r="R605" s="58"/>
      <c r="S605" s="58"/>
      <c r="T605" s="58"/>
      <c r="U605" s="58"/>
      <c r="V605" s="58"/>
      <c r="W605" s="58"/>
      <c r="X605" s="58"/>
      <c r="Y605" s="58"/>
    </row>
    <row r="606" spans="1:25" ht="15.75" customHeight="1" x14ac:dyDescent="0.2">
      <c r="A606" s="23"/>
      <c r="B606" s="23"/>
      <c r="C606" s="23"/>
      <c r="D606" s="23"/>
      <c r="E606" s="58"/>
      <c r="F606" s="58"/>
      <c r="G606" s="91"/>
      <c r="H606" s="58"/>
      <c r="I606" s="58"/>
      <c r="J606" s="58"/>
      <c r="K606" s="58"/>
      <c r="L606" s="58"/>
      <c r="M606" s="58"/>
      <c r="N606" s="58"/>
      <c r="O606" s="58"/>
      <c r="P606" s="58"/>
      <c r="Q606" s="58"/>
      <c r="R606" s="58"/>
      <c r="S606" s="58"/>
      <c r="T606" s="58"/>
      <c r="U606" s="58"/>
      <c r="V606" s="58"/>
      <c r="W606" s="58"/>
      <c r="X606" s="58"/>
      <c r="Y606" s="58"/>
    </row>
    <row r="607" spans="1:25" ht="15.75" customHeight="1" x14ac:dyDescent="0.2">
      <c r="A607" s="23"/>
      <c r="B607" s="23"/>
      <c r="C607" s="23"/>
      <c r="D607" s="23"/>
      <c r="E607" s="58"/>
      <c r="F607" s="58"/>
      <c r="G607" s="91"/>
      <c r="H607" s="58"/>
      <c r="I607" s="58"/>
      <c r="J607" s="58"/>
      <c r="K607" s="58"/>
      <c r="L607" s="58"/>
      <c r="M607" s="58"/>
      <c r="N607" s="58"/>
      <c r="O607" s="58"/>
      <c r="P607" s="58"/>
      <c r="Q607" s="58"/>
      <c r="R607" s="58"/>
      <c r="S607" s="58"/>
      <c r="T607" s="58"/>
      <c r="U607" s="58"/>
      <c r="V607" s="58"/>
      <c r="W607" s="58"/>
      <c r="X607" s="58"/>
      <c r="Y607" s="58"/>
    </row>
    <row r="608" spans="1:25" ht="15.75" customHeight="1" x14ac:dyDescent="0.2">
      <c r="A608" s="23"/>
      <c r="B608" s="23"/>
      <c r="C608" s="23"/>
      <c r="D608" s="23"/>
      <c r="E608" s="58"/>
      <c r="F608" s="58"/>
      <c r="G608" s="91"/>
      <c r="H608" s="58"/>
      <c r="I608" s="58"/>
      <c r="J608" s="58"/>
      <c r="K608" s="58"/>
      <c r="L608" s="58"/>
      <c r="M608" s="58"/>
      <c r="N608" s="58"/>
      <c r="O608" s="58"/>
      <c r="P608" s="58"/>
      <c r="Q608" s="58"/>
      <c r="R608" s="58"/>
      <c r="S608" s="58"/>
      <c r="T608" s="58"/>
      <c r="U608" s="58"/>
      <c r="V608" s="58"/>
      <c r="W608" s="58"/>
      <c r="X608" s="58"/>
      <c r="Y608" s="58"/>
    </row>
    <row r="609" spans="1:25" ht="15.75" customHeight="1" x14ac:dyDescent="0.2">
      <c r="A609" s="23"/>
      <c r="B609" s="23"/>
      <c r="C609" s="23"/>
      <c r="D609" s="23"/>
      <c r="E609" s="58"/>
      <c r="F609" s="58"/>
      <c r="G609" s="91"/>
      <c r="H609" s="58"/>
      <c r="I609" s="58"/>
      <c r="J609" s="58"/>
      <c r="K609" s="58"/>
      <c r="L609" s="58"/>
      <c r="M609" s="58"/>
      <c r="N609" s="58"/>
      <c r="O609" s="58"/>
      <c r="P609" s="58"/>
      <c r="Q609" s="58"/>
      <c r="R609" s="58"/>
      <c r="S609" s="58"/>
      <c r="T609" s="58"/>
      <c r="U609" s="58"/>
      <c r="V609" s="58"/>
      <c r="W609" s="58"/>
      <c r="X609" s="58"/>
      <c r="Y609" s="58"/>
    </row>
    <row r="610" spans="1:25" ht="15.75" customHeight="1" x14ac:dyDescent="0.2">
      <c r="A610" s="23"/>
      <c r="B610" s="23"/>
      <c r="C610" s="23"/>
      <c r="D610" s="23"/>
      <c r="E610" s="58"/>
      <c r="F610" s="58"/>
      <c r="G610" s="91"/>
      <c r="H610" s="58"/>
      <c r="I610" s="58"/>
      <c r="J610" s="58"/>
      <c r="K610" s="58"/>
      <c r="L610" s="58"/>
      <c r="M610" s="58"/>
      <c r="N610" s="58"/>
      <c r="O610" s="58"/>
      <c r="P610" s="58"/>
      <c r="Q610" s="58"/>
      <c r="R610" s="58"/>
      <c r="S610" s="58"/>
      <c r="T610" s="58"/>
      <c r="U610" s="58"/>
      <c r="V610" s="58"/>
      <c r="W610" s="58"/>
      <c r="X610" s="58"/>
      <c r="Y610" s="58"/>
    </row>
    <row r="611" spans="1:25" ht="15.75" customHeight="1" x14ac:dyDescent="0.2">
      <c r="A611" s="23"/>
      <c r="B611" s="23"/>
      <c r="C611" s="23"/>
      <c r="D611" s="23"/>
      <c r="E611" s="58"/>
      <c r="F611" s="58"/>
      <c r="G611" s="91"/>
      <c r="H611" s="58"/>
      <c r="I611" s="58"/>
      <c r="J611" s="58"/>
      <c r="K611" s="58"/>
      <c r="L611" s="58"/>
      <c r="M611" s="58"/>
      <c r="N611" s="58"/>
      <c r="O611" s="58"/>
      <c r="P611" s="58"/>
      <c r="Q611" s="58"/>
      <c r="R611" s="58"/>
      <c r="S611" s="58"/>
      <c r="T611" s="58"/>
      <c r="U611" s="58"/>
      <c r="V611" s="58"/>
      <c r="W611" s="58"/>
      <c r="X611" s="58"/>
      <c r="Y611" s="58"/>
    </row>
    <row r="612" spans="1:25" ht="15.75" customHeight="1" x14ac:dyDescent="0.2">
      <c r="A612" s="23"/>
      <c r="B612" s="23"/>
      <c r="C612" s="23"/>
      <c r="D612" s="23"/>
      <c r="E612" s="58"/>
      <c r="F612" s="58"/>
      <c r="G612" s="91"/>
      <c r="H612" s="58"/>
      <c r="I612" s="58"/>
      <c r="J612" s="58"/>
      <c r="K612" s="58"/>
      <c r="L612" s="58"/>
      <c r="M612" s="58"/>
      <c r="N612" s="58"/>
      <c r="O612" s="58"/>
      <c r="P612" s="58"/>
      <c r="Q612" s="58"/>
      <c r="R612" s="58"/>
      <c r="S612" s="58"/>
      <c r="T612" s="58"/>
      <c r="U612" s="58"/>
      <c r="V612" s="58"/>
      <c r="W612" s="58"/>
      <c r="X612" s="58"/>
      <c r="Y612" s="58"/>
    </row>
    <row r="613" spans="1:25" ht="15.75" customHeight="1" x14ac:dyDescent="0.2">
      <c r="A613" s="23"/>
      <c r="B613" s="23"/>
      <c r="C613" s="23"/>
      <c r="D613" s="23"/>
      <c r="E613" s="58"/>
      <c r="F613" s="58"/>
      <c r="G613" s="91"/>
      <c r="H613" s="58"/>
      <c r="I613" s="58"/>
      <c r="J613" s="58"/>
      <c r="K613" s="58"/>
      <c r="L613" s="58"/>
      <c r="M613" s="58"/>
      <c r="N613" s="58"/>
      <c r="O613" s="58"/>
      <c r="P613" s="58"/>
      <c r="Q613" s="58"/>
      <c r="R613" s="58"/>
      <c r="S613" s="58"/>
      <c r="T613" s="58"/>
      <c r="U613" s="58"/>
      <c r="V613" s="58"/>
      <c r="W613" s="58"/>
      <c r="X613" s="58"/>
      <c r="Y613" s="58"/>
    </row>
    <row r="614" spans="1:25" ht="15.75" customHeight="1" x14ac:dyDescent="0.2">
      <c r="A614" s="23"/>
      <c r="B614" s="23"/>
      <c r="C614" s="23"/>
      <c r="D614" s="23"/>
      <c r="E614" s="58"/>
      <c r="F614" s="58"/>
      <c r="G614" s="91"/>
      <c r="H614" s="58"/>
      <c r="I614" s="58"/>
      <c r="J614" s="58"/>
      <c r="K614" s="58"/>
      <c r="L614" s="58"/>
      <c r="M614" s="58"/>
      <c r="N614" s="58"/>
      <c r="O614" s="58"/>
      <c r="P614" s="58"/>
      <c r="Q614" s="58"/>
      <c r="R614" s="58"/>
      <c r="S614" s="58"/>
      <c r="T614" s="58"/>
      <c r="U614" s="58"/>
      <c r="V614" s="58"/>
      <c r="W614" s="58"/>
      <c r="X614" s="58"/>
      <c r="Y614" s="58"/>
    </row>
    <row r="615" spans="1:25" ht="15.75" customHeight="1" x14ac:dyDescent="0.2">
      <c r="A615" s="23"/>
      <c r="B615" s="23"/>
      <c r="C615" s="23"/>
      <c r="D615" s="23"/>
      <c r="E615" s="58"/>
      <c r="F615" s="58"/>
      <c r="G615" s="91"/>
      <c r="H615" s="58"/>
      <c r="I615" s="58"/>
      <c r="J615" s="58"/>
      <c r="K615" s="58"/>
      <c r="L615" s="58"/>
      <c r="M615" s="58"/>
      <c r="N615" s="58"/>
      <c r="O615" s="58"/>
      <c r="P615" s="58"/>
      <c r="Q615" s="58"/>
      <c r="R615" s="58"/>
      <c r="S615" s="58"/>
      <c r="T615" s="58"/>
      <c r="U615" s="58"/>
      <c r="V615" s="58"/>
      <c r="W615" s="58"/>
      <c r="X615" s="58"/>
      <c r="Y615" s="58"/>
    </row>
    <row r="616" spans="1:25" ht="15.75" customHeight="1" x14ac:dyDescent="0.2">
      <c r="A616" s="23"/>
      <c r="B616" s="23"/>
      <c r="C616" s="23"/>
      <c r="D616" s="23"/>
      <c r="E616" s="58"/>
      <c r="F616" s="58"/>
      <c r="G616" s="91"/>
      <c r="H616" s="58"/>
      <c r="I616" s="58"/>
      <c r="J616" s="58"/>
      <c r="K616" s="58"/>
      <c r="L616" s="58"/>
      <c r="M616" s="58"/>
      <c r="N616" s="58"/>
      <c r="O616" s="58"/>
      <c r="P616" s="58"/>
      <c r="Q616" s="58"/>
      <c r="R616" s="58"/>
      <c r="S616" s="58"/>
      <c r="T616" s="58"/>
      <c r="U616" s="58"/>
      <c r="V616" s="58"/>
      <c r="W616" s="58"/>
      <c r="X616" s="58"/>
      <c r="Y616" s="58"/>
    </row>
    <row r="617" spans="1:25" ht="15.75" customHeight="1" x14ac:dyDescent="0.2">
      <c r="A617" s="23"/>
      <c r="B617" s="23"/>
      <c r="C617" s="23"/>
      <c r="D617" s="23"/>
      <c r="E617" s="58"/>
      <c r="F617" s="58"/>
      <c r="G617" s="91"/>
      <c r="H617" s="58"/>
      <c r="I617" s="58"/>
      <c r="J617" s="58"/>
      <c r="K617" s="58"/>
      <c r="L617" s="58"/>
      <c r="M617" s="58"/>
      <c r="N617" s="58"/>
      <c r="O617" s="58"/>
      <c r="P617" s="58"/>
      <c r="Q617" s="58"/>
      <c r="R617" s="58"/>
      <c r="S617" s="58"/>
      <c r="T617" s="58"/>
      <c r="U617" s="58"/>
      <c r="V617" s="58"/>
      <c r="W617" s="58"/>
      <c r="X617" s="58"/>
      <c r="Y617" s="58"/>
    </row>
    <row r="618" spans="1:25" ht="15.75" customHeight="1" x14ac:dyDescent="0.2">
      <c r="A618" s="23"/>
      <c r="B618" s="23"/>
      <c r="C618" s="23"/>
      <c r="D618" s="23"/>
      <c r="E618" s="58"/>
      <c r="F618" s="58"/>
      <c r="G618" s="91"/>
      <c r="H618" s="58"/>
      <c r="I618" s="58"/>
      <c r="J618" s="58"/>
      <c r="K618" s="58"/>
      <c r="L618" s="58"/>
      <c r="M618" s="58"/>
      <c r="N618" s="58"/>
      <c r="O618" s="58"/>
      <c r="P618" s="58"/>
      <c r="Q618" s="58"/>
      <c r="R618" s="58"/>
      <c r="S618" s="58"/>
      <c r="T618" s="58"/>
      <c r="U618" s="58"/>
      <c r="V618" s="58"/>
      <c r="W618" s="58"/>
      <c r="X618" s="58"/>
      <c r="Y618" s="58"/>
    </row>
    <row r="619" spans="1:25" ht="15.75" customHeight="1" x14ac:dyDescent="0.2">
      <c r="A619" s="23"/>
      <c r="B619" s="23"/>
      <c r="C619" s="23"/>
      <c r="D619" s="23"/>
      <c r="E619" s="58"/>
      <c r="F619" s="58"/>
      <c r="G619" s="91"/>
      <c r="H619" s="58"/>
      <c r="I619" s="58"/>
      <c r="J619" s="58"/>
      <c r="K619" s="58"/>
      <c r="L619" s="58"/>
      <c r="M619" s="58"/>
      <c r="N619" s="58"/>
      <c r="O619" s="58"/>
      <c r="P619" s="58"/>
      <c r="Q619" s="58"/>
      <c r="R619" s="58"/>
      <c r="S619" s="58"/>
      <c r="T619" s="58"/>
      <c r="U619" s="58"/>
      <c r="V619" s="58"/>
      <c r="W619" s="58"/>
      <c r="X619" s="58"/>
      <c r="Y619" s="58"/>
    </row>
    <row r="620" spans="1:25" ht="15.75" customHeight="1" x14ac:dyDescent="0.2">
      <c r="A620" s="23"/>
      <c r="B620" s="23"/>
      <c r="C620" s="23"/>
      <c r="D620" s="23"/>
      <c r="E620" s="58"/>
      <c r="F620" s="58"/>
      <c r="G620" s="91"/>
      <c r="H620" s="58"/>
      <c r="I620" s="58"/>
      <c r="J620" s="58"/>
      <c r="K620" s="58"/>
      <c r="L620" s="58"/>
      <c r="M620" s="58"/>
      <c r="N620" s="58"/>
      <c r="O620" s="58"/>
      <c r="P620" s="58"/>
      <c r="Q620" s="58"/>
      <c r="R620" s="58"/>
      <c r="S620" s="58"/>
      <c r="T620" s="58"/>
      <c r="U620" s="58"/>
      <c r="V620" s="58"/>
      <c r="W620" s="58"/>
      <c r="X620" s="58"/>
      <c r="Y620" s="58"/>
    </row>
    <row r="621" spans="1:25" ht="15.75" customHeight="1" x14ac:dyDescent="0.2">
      <c r="A621" s="23"/>
      <c r="B621" s="23"/>
      <c r="C621" s="23"/>
      <c r="D621" s="23"/>
      <c r="E621" s="58"/>
      <c r="F621" s="58"/>
      <c r="G621" s="91"/>
      <c r="H621" s="58"/>
      <c r="I621" s="58"/>
      <c r="J621" s="58"/>
      <c r="K621" s="58"/>
      <c r="L621" s="58"/>
      <c r="M621" s="58"/>
      <c r="N621" s="58"/>
      <c r="O621" s="58"/>
      <c r="P621" s="58"/>
      <c r="Q621" s="58"/>
      <c r="R621" s="58"/>
      <c r="S621" s="58"/>
      <c r="T621" s="58"/>
      <c r="U621" s="58"/>
      <c r="V621" s="58"/>
      <c r="W621" s="58"/>
      <c r="X621" s="58"/>
      <c r="Y621" s="58"/>
    </row>
    <row r="622" spans="1:25" ht="15.75" customHeight="1" x14ac:dyDescent="0.2">
      <c r="A622" s="23"/>
      <c r="B622" s="23"/>
      <c r="C622" s="23"/>
      <c r="D622" s="23"/>
      <c r="E622" s="58"/>
      <c r="F622" s="58"/>
      <c r="G622" s="91"/>
      <c r="H622" s="58"/>
      <c r="I622" s="58"/>
      <c r="J622" s="58"/>
      <c r="K622" s="58"/>
      <c r="L622" s="58"/>
      <c r="M622" s="58"/>
      <c r="N622" s="58"/>
      <c r="O622" s="58"/>
      <c r="P622" s="58"/>
      <c r="Q622" s="58"/>
      <c r="R622" s="58"/>
      <c r="S622" s="58"/>
      <c r="T622" s="58"/>
      <c r="U622" s="58"/>
      <c r="V622" s="58"/>
      <c r="W622" s="58"/>
      <c r="X622" s="58"/>
      <c r="Y622" s="58"/>
    </row>
    <row r="623" spans="1:25" ht="15.75" customHeight="1" x14ac:dyDescent="0.2">
      <c r="A623" s="23"/>
      <c r="B623" s="23"/>
      <c r="C623" s="23"/>
      <c r="D623" s="23"/>
      <c r="E623" s="58"/>
      <c r="F623" s="58"/>
      <c r="G623" s="91"/>
      <c r="H623" s="58"/>
      <c r="I623" s="58"/>
      <c r="J623" s="58"/>
      <c r="K623" s="58"/>
      <c r="L623" s="58"/>
      <c r="M623" s="58"/>
      <c r="N623" s="58"/>
      <c r="O623" s="58"/>
      <c r="P623" s="58"/>
      <c r="Q623" s="58"/>
      <c r="R623" s="58"/>
      <c r="S623" s="58"/>
      <c r="T623" s="58"/>
      <c r="U623" s="58"/>
      <c r="V623" s="58"/>
      <c r="W623" s="58"/>
      <c r="X623" s="58"/>
      <c r="Y623" s="58"/>
    </row>
    <row r="624" spans="1:25" ht="15.75" customHeight="1" x14ac:dyDescent="0.2">
      <c r="A624" s="23"/>
      <c r="B624" s="23"/>
      <c r="C624" s="23"/>
      <c r="D624" s="23"/>
      <c r="E624" s="58"/>
      <c r="F624" s="58"/>
      <c r="G624" s="91"/>
      <c r="H624" s="58"/>
      <c r="I624" s="58"/>
      <c r="J624" s="58"/>
      <c r="K624" s="58"/>
      <c r="L624" s="58"/>
      <c r="M624" s="58"/>
      <c r="N624" s="58"/>
      <c r="O624" s="58"/>
      <c r="P624" s="58"/>
      <c r="Q624" s="58"/>
      <c r="R624" s="58"/>
      <c r="S624" s="58"/>
      <c r="T624" s="58"/>
      <c r="U624" s="58"/>
      <c r="V624" s="58"/>
      <c r="W624" s="58"/>
      <c r="X624" s="58"/>
      <c r="Y624" s="58"/>
    </row>
    <row r="625" spans="1:25" ht="15.75" customHeight="1" x14ac:dyDescent="0.2">
      <c r="A625" s="23"/>
      <c r="B625" s="23"/>
      <c r="C625" s="23"/>
      <c r="D625" s="23"/>
      <c r="E625" s="58"/>
      <c r="F625" s="58"/>
      <c r="G625" s="91"/>
      <c r="H625" s="58"/>
      <c r="I625" s="58"/>
      <c r="J625" s="58"/>
      <c r="K625" s="58"/>
      <c r="L625" s="58"/>
      <c r="M625" s="58"/>
      <c r="N625" s="58"/>
      <c r="O625" s="58"/>
      <c r="P625" s="58"/>
      <c r="Q625" s="58"/>
      <c r="R625" s="58"/>
      <c r="S625" s="58"/>
      <c r="T625" s="58"/>
      <c r="U625" s="58"/>
      <c r="V625" s="58"/>
      <c r="W625" s="58"/>
      <c r="X625" s="58"/>
      <c r="Y625" s="58"/>
    </row>
    <row r="626" spans="1:25" ht="15.75" customHeight="1" x14ac:dyDescent="0.2">
      <c r="A626" s="23"/>
      <c r="B626" s="23"/>
      <c r="C626" s="23"/>
      <c r="D626" s="23"/>
      <c r="E626" s="58"/>
      <c r="F626" s="58"/>
      <c r="G626" s="91"/>
      <c r="H626" s="58"/>
      <c r="I626" s="58"/>
      <c r="J626" s="58"/>
      <c r="K626" s="58"/>
      <c r="L626" s="58"/>
      <c r="M626" s="58"/>
      <c r="N626" s="58"/>
      <c r="O626" s="58"/>
      <c r="P626" s="58"/>
      <c r="Q626" s="58"/>
      <c r="R626" s="58"/>
      <c r="S626" s="58"/>
      <c r="T626" s="58"/>
      <c r="U626" s="58"/>
      <c r="V626" s="58"/>
      <c r="W626" s="58"/>
      <c r="X626" s="58"/>
      <c r="Y626" s="58"/>
    </row>
    <row r="627" spans="1:25" ht="15.75" customHeight="1" x14ac:dyDescent="0.2">
      <c r="A627" s="23"/>
      <c r="B627" s="23"/>
      <c r="C627" s="23"/>
      <c r="D627" s="23"/>
      <c r="E627" s="58"/>
      <c r="F627" s="58"/>
      <c r="G627" s="91"/>
      <c r="H627" s="58"/>
      <c r="I627" s="58"/>
      <c r="J627" s="58"/>
      <c r="K627" s="58"/>
      <c r="L627" s="58"/>
      <c r="M627" s="58"/>
      <c r="N627" s="58"/>
      <c r="O627" s="58"/>
      <c r="P627" s="58"/>
      <c r="Q627" s="58"/>
      <c r="R627" s="58"/>
      <c r="S627" s="58"/>
      <c r="T627" s="58"/>
      <c r="U627" s="58"/>
      <c r="V627" s="58"/>
      <c r="W627" s="58"/>
      <c r="X627" s="58"/>
      <c r="Y627" s="58"/>
    </row>
    <row r="628" spans="1:25" ht="15.75" customHeight="1" x14ac:dyDescent="0.2">
      <c r="A628" s="23"/>
      <c r="B628" s="23"/>
      <c r="C628" s="23"/>
      <c r="D628" s="23"/>
      <c r="E628" s="58"/>
      <c r="F628" s="58"/>
      <c r="G628" s="91"/>
      <c r="H628" s="58"/>
      <c r="I628" s="58"/>
      <c r="J628" s="58"/>
      <c r="K628" s="58"/>
      <c r="L628" s="58"/>
      <c r="M628" s="58"/>
      <c r="N628" s="58"/>
      <c r="O628" s="58"/>
      <c r="P628" s="58"/>
      <c r="Q628" s="58"/>
      <c r="R628" s="58"/>
      <c r="S628" s="58"/>
      <c r="T628" s="58"/>
      <c r="U628" s="58"/>
      <c r="V628" s="58"/>
      <c r="W628" s="58"/>
      <c r="X628" s="58"/>
      <c r="Y628" s="58"/>
    </row>
    <row r="629" spans="1:25" ht="15.75" customHeight="1" x14ac:dyDescent="0.2">
      <c r="A629" s="23"/>
      <c r="B629" s="23"/>
      <c r="C629" s="23"/>
      <c r="D629" s="23"/>
      <c r="E629" s="58"/>
      <c r="F629" s="58"/>
      <c r="G629" s="91"/>
      <c r="H629" s="58"/>
      <c r="I629" s="58"/>
      <c r="J629" s="58"/>
      <c r="K629" s="58"/>
      <c r="L629" s="58"/>
      <c r="M629" s="58"/>
      <c r="N629" s="58"/>
      <c r="O629" s="58"/>
      <c r="P629" s="58"/>
      <c r="Q629" s="58"/>
      <c r="R629" s="58"/>
      <c r="S629" s="58"/>
      <c r="T629" s="58"/>
      <c r="U629" s="58"/>
      <c r="V629" s="58"/>
      <c r="W629" s="58"/>
      <c r="X629" s="58"/>
      <c r="Y629" s="58"/>
    </row>
    <row r="630" spans="1:25" ht="15.75" customHeight="1" x14ac:dyDescent="0.2">
      <c r="A630" s="23"/>
      <c r="B630" s="23"/>
      <c r="C630" s="23"/>
      <c r="D630" s="23"/>
      <c r="E630" s="58"/>
      <c r="F630" s="58"/>
      <c r="G630" s="91"/>
      <c r="H630" s="58"/>
      <c r="I630" s="58"/>
      <c r="J630" s="58"/>
      <c r="K630" s="58"/>
      <c r="L630" s="58"/>
      <c r="M630" s="58"/>
      <c r="N630" s="58"/>
      <c r="O630" s="58"/>
      <c r="P630" s="58"/>
      <c r="Q630" s="58"/>
      <c r="R630" s="58"/>
      <c r="S630" s="58"/>
      <c r="T630" s="58"/>
      <c r="U630" s="58"/>
      <c r="V630" s="58"/>
      <c r="W630" s="58"/>
      <c r="X630" s="58"/>
      <c r="Y630" s="58"/>
    </row>
    <row r="631" spans="1:25" ht="15.75" customHeight="1" x14ac:dyDescent="0.2">
      <c r="A631" s="23"/>
      <c r="B631" s="23"/>
      <c r="C631" s="23"/>
      <c r="D631" s="23"/>
      <c r="E631" s="58"/>
      <c r="F631" s="58"/>
      <c r="G631" s="91"/>
      <c r="H631" s="58"/>
      <c r="I631" s="58"/>
      <c r="J631" s="58"/>
      <c r="K631" s="58"/>
      <c r="L631" s="58"/>
      <c r="M631" s="58"/>
      <c r="N631" s="58"/>
      <c r="O631" s="58"/>
      <c r="P631" s="58"/>
      <c r="Q631" s="58"/>
      <c r="R631" s="58"/>
      <c r="S631" s="58"/>
      <c r="T631" s="58"/>
      <c r="U631" s="58"/>
      <c r="V631" s="58"/>
      <c r="W631" s="58"/>
      <c r="X631" s="58"/>
      <c r="Y631" s="58"/>
    </row>
    <row r="632" spans="1:25" ht="15.75" customHeight="1" x14ac:dyDescent="0.2">
      <c r="A632" s="23"/>
      <c r="B632" s="23"/>
      <c r="C632" s="23"/>
      <c r="D632" s="23"/>
      <c r="E632" s="58"/>
      <c r="F632" s="58"/>
      <c r="G632" s="91"/>
      <c r="H632" s="58"/>
      <c r="I632" s="58"/>
      <c r="J632" s="58"/>
      <c r="K632" s="58"/>
      <c r="L632" s="58"/>
      <c r="M632" s="58"/>
      <c r="N632" s="58"/>
      <c r="O632" s="58"/>
      <c r="P632" s="58"/>
      <c r="Q632" s="58"/>
      <c r="R632" s="58"/>
      <c r="S632" s="58"/>
      <c r="T632" s="58"/>
      <c r="U632" s="58"/>
      <c r="V632" s="58"/>
      <c r="W632" s="58"/>
      <c r="X632" s="58"/>
      <c r="Y632" s="58"/>
    </row>
    <row r="633" spans="1:25" ht="15.75" customHeight="1" x14ac:dyDescent="0.2">
      <c r="A633" s="23"/>
      <c r="B633" s="23"/>
      <c r="C633" s="23"/>
      <c r="D633" s="23"/>
      <c r="E633" s="58"/>
      <c r="F633" s="58"/>
      <c r="G633" s="91"/>
      <c r="H633" s="58"/>
      <c r="I633" s="58"/>
      <c r="J633" s="58"/>
      <c r="K633" s="58"/>
      <c r="L633" s="58"/>
      <c r="M633" s="58"/>
      <c r="N633" s="58"/>
      <c r="O633" s="58"/>
      <c r="P633" s="58"/>
      <c r="Q633" s="58"/>
      <c r="R633" s="58"/>
      <c r="S633" s="58"/>
      <c r="T633" s="58"/>
      <c r="U633" s="58"/>
      <c r="V633" s="58"/>
      <c r="W633" s="58"/>
      <c r="X633" s="58"/>
      <c r="Y633" s="58"/>
    </row>
    <row r="634" spans="1:25" ht="15.75" customHeight="1" x14ac:dyDescent="0.2">
      <c r="A634" s="23"/>
      <c r="B634" s="23"/>
      <c r="C634" s="23"/>
      <c r="D634" s="23"/>
      <c r="E634" s="58"/>
      <c r="F634" s="58"/>
      <c r="G634" s="91"/>
      <c r="H634" s="58"/>
      <c r="I634" s="58"/>
      <c r="J634" s="58"/>
      <c r="K634" s="58"/>
      <c r="L634" s="58"/>
      <c r="M634" s="58"/>
      <c r="N634" s="58"/>
      <c r="O634" s="58"/>
      <c r="P634" s="58"/>
      <c r="Q634" s="58"/>
      <c r="R634" s="58"/>
      <c r="S634" s="58"/>
      <c r="T634" s="58"/>
      <c r="U634" s="58"/>
      <c r="V634" s="58"/>
      <c r="W634" s="58"/>
      <c r="X634" s="58"/>
      <c r="Y634" s="58"/>
    </row>
    <row r="635" spans="1:25" ht="15.75" customHeight="1" x14ac:dyDescent="0.2">
      <c r="A635" s="23"/>
      <c r="B635" s="23"/>
      <c r="C635" s="23"/>
      <c r="D635" s="23"/>
      <c r="E635" s="58"/>
      <c r="F635" s="58"/>
      <c r="G635" s="91"/>
      <c r="H635" s="58"/>
      <c r="I635" s="58"/>
      <c r="J635" s="58"/>
      <c r="K635" s="58"/>
      <c r="L635" s="58"/>
      <c r="M635" s="58"/>
      <c r="N635" s="58"/>
      <c r="O635" s="58"/>
      <c r="P635" s="58"/>
      <c r="Q635" s="58"/>
      <c r="R635" s="58"/>
      <c r="S635" s="58"/>
      <c r="T635" s="58"/>
      <c r="U635" s="58"/>
      <c r="V635" s="58"/>
      <c r="W635" s="58"/>
      <c r="X635" s="58"/>
      <c r="Y635" s="58"/>
    </row>
    <row r="636" spans="1:25" ht="15.75" customHeight="1" x14ac:dyDescent="0.2">
      <c r="A636" s="23"/>
      <c r="B636" s="23"/>
      <c r="C636" s="23"/>
      <c r="D636" s="23"/>
      <c r="E636" s="58"/>
      <c r="F636" s="58"/>
      <c r="G636" s="91"/>
      <c r="H636" s="58"/>
      <c r="I636" s="58"/>
      <c r="J636" s="58"/>
      <c r="K636" s="58"/>
      <c r="L636" s="58"/>
      <c r="M636" s="58"/>
      <c r="N636" s="58"/>
      <c r="O636" s="58"/>
      <c r="P636" s="58"/>
      <c r="Q636" s="58"/>
      <c r="R636" s="58"/>
      <c r="S636" s="58"/>
      <c r="T636" s="58"/>
      <c r="U636" s="58"/>
      <c r="V636" s="58"/>
      <c r="W636" s="58"/>
      <c r="X636" s="58"/>
      <c r="Y636" s="58"/>
    </row>
    <row r="637" spans="1:25" ht="15.75" customHeight="1" x14ac:dyDescent="0.2">
      <c r="A637" s="23"/>
      <c r="B637" s="23"/>
      <c r="C637" s="23"/>
      <c r="D637" s="23"/>
      <c r="E637" s="58"/>
      <c r="F637" s="58"/>
      <c r="G637" s="91"/>
      <c r="H637" s="58"/>
      <c r="I637" s="58"/>
      <c r="J637" s="58"/>
      <c r="K637" s="58"/>
      <c r="L637" s="58"/>
      <c r="M637" s="58"/>
      <c r="N637" s="58"/>
      <c r="O637" s="58"/>
      <c r="P637" s="58"/>
      <c r="Q637" s="58"/>
      <c r="R637" s="58"/>
      <c r="S637" s="58"/>
      <c r="T637" s="58"/>
      <c r="U637" s="58"/>
      <c r="V637" s="58"/>
      <c r="W637" s="58"/>
      <c r="X637" s="58"/>
      <c r="Y637" s="58"/>
    </row>
    <row r="638" spans="1:25" ht="15.75" customHeight="1" x14ac:dyDescent="0.2">
      <c r="A638" s="23"/>
      <c r="B638" s="23"/>
      <c r="C638" s="23"/>
      <c r="D638" s="23"/>
      <c r="E638" s="58"/>
      <c r="F638" s="58"/>
      <c r="G638" s="91"/>
      <c r="H638" s="58"/>
      <c r="I638" s="58"/>
      <c r="J638" s="58"/>
      <c r="K638" s="58"/>
      <c r="L638" s="58"/>
      <c r="M638" s="58"/>
      <c r="N638" s="58"/>
      <c r="O638" s="58"/>
      <c r="P638" s="58"/>
      <c r="Q638" s="58"/>
      <c r="R638" s="58"/>
      <c r="S638" s="58"/>
      <c r="T638" s="58"/>
      <c r="U638" s="58"/>
      <c r="V638" s="58"/>
      <c r="W638" s="58"/>
      <c r="X638" s="58"/>
      <c r="Y638" s="58"/>
    </row>
    <row r="639" spans="1:25" ht="15.75" customHeight="1" x14ac:dyDescent="0.2">
      <c r="A639" s="23"/>
      <c r="B639" s="23"/>
      <c r="C639" s="23"/>
      <c r="D639" s="23"/>
      <c r="E639" s="58"/>
      <c r="F639" s="58"/>
      <c r="G639" s="91"/>
      <c r="H639" s="58"/>
      <c r="I639" s="58"/>
      <c r="J639" s="58"/>
      <c r="K639" s="58"/>
      <c r="L639" s="58"/>
      <c r="M639" s="58"/>
      <c r="N639" s="58"/>
      <c r="O639" s="58"/>
      <c r="P639" s="58"/>
      <c r="Q639" s="58"/>
      <c r="R639" s="58"/>
      <c r="S639" s="58"/>
      <c r="T639" s="58"/>
      <c r="U639" s="58"/>
      <c r="V639" s="58"/>
      <c r="W639" s="58"/>
      <c r="X639" s="58"/>
      <c r="Y639" s="58"/>
    </row>
    <row r="640" spans="1:25" ht="15.75" customHeight="1" x14ac:dyDescent="0.2">
      <c r="A640" s="23"/>
      <c r="B640" s="23"/>
      <c r="C640" s="23"/>
      <c r="D640" s="23"/>
      <c r="E640" s="58"/>
      <c r="F640" s="58"/>
      <c r="G640" s="91"/>
      <c r="H640" s="58"/>
      <c r="I640" s="58"/>
      <c r="J640" s="58"/>
      <c r="K640" s="58"/>
      <c r="L640" s="58"/>
      <c r="M640" s="58"/>
      <c r="N640" s="58"/>
      <c r="O640" s="58"/>
      <c r="P640" s="58"/>
      <c r="Q640" s="58"/>
      <c r="R640" s="58"/>
      <c r="S640" s="58"/>
      <c r="T640" s="58"/>
      <c r="U640" s="58"/>
      <c r="V640" s="58"/>
      <c r="W640" s="58"/>
      <c r="X640" s="58"/>
      <c r="Y640" s="58"/>
    </row>
    <row r="641" spans="1:25" ht="15.75" customHeight="1" x14ac:dyDescent="0.2">
      <c r="A641" s="23"/>
      <c r="B641" s="23"/>
      <c r="C641" s="23"/>
      <c r="D641" s="23"/>
      <c r="E641" s="58"/>
      <c r="F641" s="58"/>
      <c r="G641" s="91"/>
      <c r="H641" s="58"/>
      <c r="I641" s="58"/>
      <c r="J641" s="58"/>
      <c r="K641" s="58"/>
      <c r="L641" s="58"/>
      <c r="M641" s="58"/>
      <c r="N641" s="58"/>
      <c r="O641" s="58"/>
      <c r="P641" s="58"/>
      <c r="Q641" s="58"/>
      <c r="R641" s="58"/>
      <c r="S641" s="58"/>
      <c r="T641" s="58"/>
      <c r="U641" s="58"/>
      <c r="V641" s="58"/>
      <c r="W641" s="58"/>
      <c r="X641" s="58"/>
      <c r="Y641" s="58"/>
    </row>
    <row r="642" spans="1:25" ht="15.75" customHeight="1" x14ac:dyDescent="0.2">
      <c r="A642" s="23"/>
      <c r="B642" s="23"/>
      <c r="C642" s="23"/>
      <c r="D642" s="23"/>
      <c r="E642" s="58"/>
      <c r="F642" s="58"/>
      <c r="G642" s="91"/>
      <c r="H642" s="58"/>
      <c r="I642" s="58"/>
      <c r="J642" s="58"/>
      <c r="K642" s="58"/>
      <c r="L642" s="58"/>
      <c r="M642" s="58"/>
      <c r="N642" s="58"/>
      <c r="O642" s="58"/>
      <c r="P642" s="58"/>
      <c r="Q642" s="58"/>
      <c r="R642" s="58"/>
      <c r="S642" s="58"/>
      <c r="T642" s="58"/>
      <c r="U642" s="58"/>
      <c r="V642" s="58"/>
      <c r="W642" s="58"/>
      <c r="X642" s="58"/>
      <c r="Y642" s="58"/>
    </row>
    <row r="643" spans="1:25" ht="15.75" customHeight="1" x14ac:dyDescent="0.2">
      <c r="A643" s="23"/>
      <c r="B643" s="23"/>
      <c r="C643" s="23"/>
      <c r="D643" s="23"/>
      <c r="E643" s="58"/>
      <c r="F643" s="58"/>
      <c r="G643" s="91"/>
      <c r="H643" s="58"/>
      <c r="I643" s="58"/>
      <c r="J643" s="58"/>
      <c r="K643" s="58"/>
      <c r="L643" s="58"/>
      <c r="M643" s="58"/>
      <c r="N643" s="58"/>
      <c r="O643" s="58"/>
      <c r="P643" s="58"/>
      <c r="Q643" s="58"/>
      <c r="R643" s="58"/>
      <c r="S643" s="58"/>
      <c r="T643" s="58"/>
      <c r="U643" s="58"/>
      <c r="V643" s="58"/>
      <c r="W643" s="58"/>
      <c r="X643" s="58"/>
      <c r="Y643" s="58"/>
    </row>
    <row r="644" spans="1:25" ht="15.75" customHeight="1" x14ac:dyDescent="0.2">
      <c r="A644" s="23"/>
      <c r="B644" s="23"/>
      <c r="C644" s="23"/>
      <c r="D644" s="23"/>
      <c r="E644" s="58"/>
      <c r="F644" s="58"/>
      <c r="G644" s="91"/>
      <c r="H644" s="58"/>
      <c r="I644" s="58"/>
      <c r="J644" s="58"/>
      <c r="K644" s="58"/>
      <c r="L644" s="58"/>
      <c r="M644" s="58"/>
      <c r="N644" s="58"/>
      <c r="O644" s="58"/>
      <c r="P644" s="58"/>
      <c r="Q644" s="58"/>
      <c r="R644" s="58"/>
      <c r="S644" s="58"/>
      <c r="T644" s="58"/>
      <c r="U644" s="58"/>
      <c r="V644" s="58"/>
      <c r="W644" s="58"/>
      <c r="X644" s="58"/>
      <c r="Y644" s="58"/>
    </row>
    <row r="645" spans="1:25" ht="15.75" customHeight="1" x14ac:dyDescent="0.2">
      <c r="A645" s="23"/>
      <c r="B645" s="23"/>
      <c r="C645" s="23"/>
      <c r="D645" s="23"/>
      <c r="E645" s="58"/>
      <c r="F645" s="58"/>
      <c r="G645" s="91"/>
      <c r="H645" s="58"/>
      <c r="I645" s="58"/>
      <c r="J645" s="58"/>
      <c r="K645" s="58"/>
      <c r="L645" s="58"/>
      <c r="M645" s="58"/>
      <c r="N645" s="58"/>
      <c r="O645" s="58"/>
      <c r="P645" s="58"/>
      <c r="Q645" s="58"/>
      <c r="R645" s="58"/>
      <c r="S645" s="58"/>
      <c r="T645" s="58"/>
      <c r="U645" s="58"/>
      <c r="V645" s="58"/>
      <c r="W645" s="58"/>
      <c r="X645" s="58"/>
      <c r="Y645" s="58"/>
    </row>
    <row r="646" spans="1:25" ht="15.75" customHeight="1" x14ac:dyDescent="0.2">
      <c r="A646" s="23"/>
      <c r="B646" s="23"/>
      <c r="C646" s="23"/>
      <c r="D646" s="23"/>
      <c r="E646" s="58"/>
      <c r="F646" s="58"/>
      <c r="G646" s="91"/>
      <c r="H646" s="58"/>
      <c r="I646" s="58"/>
      <c r="J646" s="58"/>
      <c r="K646" s="58"/>
      <c r="L646" s="58"/>
      <c r="M646" s="58"/>
      <c r="N646" s="58"/>
      <c r="O646" s="58"/>
      <c r="P646" s="58"/>
      <c r="Q646" s="58"/>
      <c r="R646" s="58"/>
      <c r="S646" s="58"/>
      <c r="T646" s="58"/>
      <c r="U646" s="58"/>
      <c r="V646" s="58"/>
      <c r="W646" s="58"/>
      <c r="X646" s="58"/>
      <c r="Y646" s="58"/>
    </row>
    <row r="647" spans="1:25" ht="15.75" customHeight="1" x14ac:dyDescent="0.2">
      <c r="A647" s="23"/>
      <c r="B647" s="23"/>
      <c r="C647" s="23"/>
      <c r="D647" s="23"/>
      <c r="E647" s="58"/>
      <c r="F647" s="58"/>
      <c r="G647" s="91"/>
      <c r="H647" s="58"/>
      <c r="I647" s="58"/>
      <c r="J647" s="58"/>
      <c r="K647" s="58"/>
      <c r="L647" s="58"/>
      <c r="M647" s="58"/>
      <c r="N647" s="58"/>
      <c r="O647" s="58"/>
      <c r="P647" s="58"/>
      <c r="Q647" s="58"/>
      <c r="R647" s="58"/>
      <c r="S647" s="58"/>
      <c r="T647" s="58"/>
      <c r="U647" s="58"/>
      <c r="V647" s="58"/>
      <c r="W647" s="58"/>
      <c r="X647" s="58"/>
      <c r="Y647" s="58"/>
    </row>
    <row r="648" spans="1:25" ht="15.75" customHeight="1" x14ac:dyDescent="0.2">
      <c r="A648" s="23"/>
      <c r="B648" s="23"/>
      <c r="C648" s="23"/>
      <c r="D648" s="23"/>
      <c r="E648" s="58"/>
      <c r="F648" s="58"/>
      <c r="G648" s="91"/>
      <c r="H648" s="58"/>
      <c r="I648" s="58"/>
      <c r="J648" s="58"/>
      <c r="K648" s="58"/>
      <c r="L648" s="58"/>
      <c r="M648" s="58"/>
      <c r="N648" s="58"/>
      <c r="O648" s="58"/>
      <c r="P648" s="58"/>
      <c r="Q648" s="58"/>
      <c r="R648" s="58"/>
      <c r="S648" s="58"/>
      <c r="T648" s="58"/>
      <c r="U648" s="58"/>
      <c r="V648" s="58"/>
      <c r="W648" s="58"/>
      <c r="X648" s="58"/>
      <c r="Y648" s="58"/>
    </row>
    <row r="649" spans="1:25" ht="15.75" customHeight="1" x14ac:dyDescent="0.2">
      <c r="A649" s="23"/>
      <c r="B649" s="23"/>
      <c r="C649" s="23"/>
      <c r="D649" s="23"/>
      <c r="E649" s="58"/>
      <c r="F649" s="58"/>
      <c r="G649" s="91"/>
      <c r="H649" s="58"/>
      <c r="I649" s="58"/>
      <c r="J649" s="58"/>
      <c r="K649" s="58"/>
      <c r="L649" s="58"/>
      <c r="M649" s="58"/>
      <c r="N649" s="58"/>
      <c r="O649" s="58"/>
      <c r="P649" s="58"/>
      <c r="Q649" s="58"/>
      <c r="R649" s="58"/>
      <c r="S649" s="58"/>
      <c r="T649" s="58"/>
      <c r="U649" s="58"/>
      <c r="V649" s="58"/>
      <c r="W649" s="58"/>
      <c r="X649" s="58"/>
      <c r="Y649" s="58"/>
    </row>
    <row r="650" spans="1:25" ht="15.75" customHeight="1" x14ac:dyDescent="0.2">
      <c r="A650" s="23"/>
      <c r="B650" s="23"/>
      <c r="C650" s="23"/>
      <c r="D650" s="23"/>
      <c r="E650" s="58"/>
      <c r="F650" s="58"/>
      <c r="G650" s="91"/>
      <c r="H650" s="58"/>
      <c r="I650" s="58"/>
      <c r="J650" s="58"/>
      <c r="K650" s="58"/>
      <c r="L650" s="58"/>
      <c r="M650" s="58"/>
      <c r="N650" s="58"/>
      <c r="O650" s="58"/>
      <c r="P650" s="58"/>
      <c r="Q650" s="58"/>
      <c r="R650" s="58"/>
      <c r="S650" s="58"/>
      <c r="T650" s="58"/>
      <c r="U650" s="58"/>
      <c r="V650" s="58"/>
      <c r="W650" s="58"/>
      <c r="X650" s="58"/>
      <c r="Y650" s="58"/>
    </row>
    <row r="651" spans="1:25" ht="15.75" customHeight="1" x14ac:dyDescent="0.2">
      <c r="A651" s="23"/>
      <c r="B651" s="23"/>
      <c r="C651" s="23"/>
      <c r="D651" s="23"/>
      <c r="E651" s="58"/>
      <c r="F651" s="58"/>
      <c r="G651" s="91"/>
      <c r="H651" s="58"/>
      <c r="I651" s="58"/>
      <c r="J651" s="58"/>
      <c r="K651" s="58"/>
      <c r="L651" s="58"/>
      <c r="M651" s="58"/>
      <c r="N651" s="58"/>
      <c r="O651" s="58"/>
      <c r="P651" s="58"/>
      <c r="Q651" s="58"/>
      <c r="R651" s="58"/>
      <c r="S651" s="58"/>
      <c r="T651" s="58"/>
      <c r="U651" s="58"/>
      <c r="V651" s="58"/>
      <c r="W651" s="58"/>
      <c r="X651" s="58"/>
      <c r="Y651" s="58"/>
    </row>
    <row r="652" spans="1:25" ht="15.75" customHeight="1" x14ac:dyDescent="0.2">
      <c r="A652" s="23"/>
      <c r="B652" s="23"/>
      <c r="C652" s="23"/>
      <c r="D652" s="23"/>
      <c r="E652" s="58"/>
      <c r="F652" s="58"/>
      <c r="G652" s="91"/>
      <c r="H652" s="58"/>
      <c r="I652" s="58"/>
      <c r="J652" s="58"/>
      <c r="K652" s="58"/>
      <c r="L652" s="58"/>
      <c r="M652" s="58"/>
      <c r="N652" s="58"/>
      <c r="O652" s="58"/>
      <c r="P652" s="58"/>
      <c r="Q652" s="58"/>
      <c r="R652" s="58"/>
      <c r="S652" s="58"/>
      <c r="T652" s="58"/>
      <c r="U652" s="58"/>
      <c r="V652" s="58"/>
      <c r="W652" s="58"/>
      <c r="X652" s="58"/>
      <c r="Y652" s="58"/>
    </row>
    <row r="653" spans="1:25" ht="15.75" customHeight="1" x14ac:dyDescent="0.2">
      <c r="A653" s="23"/>
      <c r="B653" s="23"/>
      <c r="C653" s="23"/>
      <c r="D653" s="23"/>
      <c r="E653" s="58"/>
      <c r="F653" s="58"/>
      <c r="G653" s="91"/>
      <c r="H653" s="58"/>
      <c r="I653" s="58"/>
      <c r="J653" s="58"/>
      <c r="K653" s="58"/>
      <c r="L653" s="58"/>
      <c r="M653" s="58"/>
      <c r="N653" s="58"/>
      <c r="O653" s="58"/>
      <c r="P653" s="58"/>
      <c r="Q653" s="58"/>
      <c r="R653" s="58"/>
      <c r="S653" s="58"/>
      <c r="T653" s="58"/>
      <c r="U653" s="58"/>
      <c r="V653" s="58"/>
      <c r="W653" s="58"/>
      <c r="X653" s="58"/>
      <c r="Y653" s="58"/>
    </row>
    <row r="654" spans="1:25" ht="15.75" customHeight="1" x14ac:dyDescent="0.2">
      <c r="A654" s="23"/>
      <c r="B654" s="23"/>
      <c r="C654" s="23"/>
      <c r="D654" s="23"/>
      <c r="E654" s="58"/>
      <c r="F654" s="58"/>
      <c r="G654" s="91"/>
      <c r="H654" s="58"/>
      <c r="I654" s="58"/>
      <c r="J654" s="58"/>
      <c r="K654" s="58"/>
      <c r="L654" s="58"/>
      <c r="M654" s="58"/>
      <c r="N654" s="58"/>
      <c r="O654" s="58"/>
      <c r="P654" s="58"/>
      <c r="Q654" s="58"/>
      <c r="R654" s="58"/>
      <c r="S654" s="58"/>
      <c r="T654" s="58"/>
      <c r="U654" s="58"/>
      <c r="V654" s="58"/>
      <c r="W654" s="58"/>
      <c r="X654" s="58"/>
      <c r="Y654" s="58"/>
    </row>
    <row r="655" spans="1:25" ht="15.75" customHeight="1" x14ac:dyDescent="0.2">
      <c r="A655" s="23"/>
      <c r="B655" s="23"/>
      <c r="C655" s="23"/>
      <c r="D655" s="23"/>
      <c r="E655" s="58"/>
      <c r="F655" s="58"/>
      <c r="G655" s="91"/>
      <c r="H655" s="58"/>
      <c r="I655" s="58"/>
      <c r="J655" s="58"/>
      <c r="K655" s="58"/>
      <c r="L655" s="58"/>
      <c r="M655" s="58"/>
      <c r="N655" s="58"/>
      <c r="O655" s="58"/>
      <c r="P655" s="58"/>
      <c r="Q655" s="58"/>
      <c r="R655" s="58"/>
      <c r="S655" s="58"/>
      <c r="T655" s="58"/>
      <c r="U655" s="58"/>
      <c r="V655" s="58"/>
      <c r="W655" s="58"/>
      <c r="X655" s="58"/>
      <c r="Y655" s="58"/>
    </row>
    <row r="656" spans="1:25" ht="15.75" customHeight="1" x14ac:dyDescent="0.2">
      <c r="A656" s="23"/>
      <c r="B656" s="23"/>
      <c r="C656" s="23"/>
      <c r="D656" s="23"/>
      <c r="E656" s="58"/>
      <c r="F656" s="58"/>
      <c r="G656" s="91"/>
      <c r="H656" s="58"/>
      <c r="I656" s="58"/>
      <c r="J656" s="58"/>
      <c r="K656" s="58"/>
      <c r="L656" s="58"/>
      <c r="M656" s="58"/>
      <c r="N656" s="58"/>
      <c r="O656" s="58"/>
      <c r="P656" s="58"/>
      <c r="Q656" s="58"/>
      <c r="R656" s="58"/>
      <c r="S656" s="58"/>
      <c r="T656" s="58"/>
      <c r="U656" s="58"/>
      <c r="V656" s="58"/>
      <c r="W656" s="58"/>
      <c r="X656" s="58"/>
      <c r="Y656" s="58"/>
    </row>
    <row r="657" spans="1:25" ht="15.75" customHeight="1" x14ac:dyDescent="0.2">
      <c r="A657" s="23"/>
      <c r="B657" s="23"/>
      <c r="C657" s="23"/>
      <c r="D657" s="23"/>
      <c r="E657" s="58"/>
      <c r="F657" s="58"/>
      <c r="G657" s="91"/>
      <c r="H657" s="58"/>
      <c r="I657" s="58"/>
      <c r="J657" s="58"/>
      <c r="K657" s="58"/>
      <c r="L657" s="58"/>
      <c r="M657" s="58"/>
      <c r="N657" s="58"/>
      <c r="O657" s="58"/>
      <c r="P657" s="58"/>
      <c r="Q657" s="58"/>
      <c r="R657" s="58"/>
      <c r="S657" s="58"/>
      <c r="T657" s="58"/>
      <c r="U657" s="58"/>
      <c r="V657" s="58"/>
      <c r="W657" s="58"/>
      <c r="X657" s="58"/>
      <c r="Y657" s="58"/>
    </row>
    <row r="658" spans="1:25" ht="15.75" customHeight="1" x14ac:dyDescent="0.2">
      <c r="A658" s="23"/>
      <c r="B658" s="23"/>
      <c r="C658" s="23"/>
      <c r="D658" s="23"/>
      <c r="E658" s="58"/>
      <c r="F658" s="58"/>
      <c r="G658" s="91"/>
      <c r="H658" s="58"/>
      <c r="I658" s="58"/>
      <c r="J658" s="58"/>
      <c r="K658" s="58"/>
      <c r="L658" s="58"/>
      <c r="M658" s="58"/>
      <c r="N658" s="58"/>
      <c r="O658" s="58"/>
      <c r="P658" s="58"/>
      <c r="Q658" s="58"/>
      <c r="R658" s="58"/>
      <c r="S658" s="58"/>
      <c r="T658" s="58"/>
      <c r="U658" s="58"/>
      <c r="V658" s="58"/>
      <c r="W658" s="58"/>
      <c r="X658" s="58"/>
      <c r="Y658" s="58"/>
    </row>
    <row r="659" spans="1:25" ht="15.75" customHeight="1" x14ac:dyDescent="0.2">
      <c r="A659" s="23"/>
      <c r="B659" s="23"/>
      <c r="C659" s="23"/>
      <c r="D659" s="23"/>
      <c r="E659" s="58"/>
      <c r="F659" s="58"/>
      <c r="G659" s="91"/>
      <c r="H659" s="58"/>
      <c r="I659" s="58"/>
      <c r="J659" s="58"/>
      <c r="K659" s="58"/>
      <c r="L659" s="58"/>
      <c r="M659" s="58"/>
      <c r="N659" s="58"/>
      <c r="O659" s="58"/>
      <c r="P659" s="58"/>
      <c r="Q659" s="58"/>
      <c r="R659" s="58"/>
      <c r="S659" s="58"/>
      <c r="T659" s="58"/>
      <c r="U659" s="58"/>
      <c r="V659" s="58"/>
      <c r="W659" s="58"/>
      <c r="X659" s="58"/>
      <c r="Y659" s="58"/>
    </row>
    <row r="660" spans="1:25" ht="15.75" customHeight="1" x14ac:dyDescent="0.2">
      <c r="A660" s="23"/>
      <c r="B660" s="23"/>
      <c r="C660" s="23"/>
      <c r="D660" s="23"/>
      <c r="E660" s="58"/>
      <c r="F660" s="58"/>
      <c r="G660" s="91"/>
      <c r="H660" s="58"/>
      <c r="I660" s="58"/>
      <c r="J660" s="58"/>
      <c r="K660" s="58"/>
      <c r="L660" s="58"/>
      <c r="M660" s="58"/>
      <c r="N660" s="58"/>
      <c r="O660" s="58"/>
      <c r="P660" s="58"/>
      <c r="Q660" s="58"/>
      <c r="R660" s="58"/>
      <c r="S660" s="58"/>
      <c r="T660" s="58"/>
      <c r="U660" s="58"/>
      <c r="V660" s="58"/>
      <c r="W660" s="58"/>
      <c r="X660" s="58"/>
      <c r="Y660" s="58"/>
    </row>
    <row r="661" spans="1:25" ht="15.75" customHeight="1" x14ac:dyDescent="0.2">
      <c r="A661" s="23"/>
      <c r="B661" s="23"/>
      <c r="C661" s="23"/>
      <c r="D661" s="23"/>
      <c r="E661" s="58"/>
      <c r="F661" s="58"/>
      <c r="G661" s="91"/>
      <c r="H661" s="58"/>
      <c r="I661" s="58"/>
      <c r="J661" s="58"/>
      <c r="K661" s="58"/>
      <c r="L661" s="58"/>
      <c r="M661" s="58"/>
      <c r="N661" s="58"/>
      <c r="O661" s="58"/>
      <c r="P661" s="58"/>
      <c r="Q661" s="58"/>
      <c r="R661" s="58"/>
      <c r="S661" s="58"/>
      <c r="T661" s="58"/>
      <c r="U661" s="58"/>
      <c r="V661" s="58"/>
      <c r="W661" s="58"/>
      <c r="X661" s="58"/>
      <c r="Y661" s="58"/>
    </row>
    <row r="662" spans="1:25" ht="15.75" customHeight="1" x14ac:dyDescent="0.2">
      <c r="A662" s="23"/>
      <c r="B662" s="23"/>
      <c r="C662" s="23"/>
      <c r="D662" s="23"/>
      <c r="E662" s="58"/>
      <c r="F662" s="58"/>
      <c r="G662" s="91"/>
      <c r="H662" s="58"/>
      <c r="I662" s="58"/>
      <c r="J662" s="58"/>
      <c r="K662" s="58"/>
      <c r="L662" s="58"/>
      <c r="M662" s="58"/>
      <c r="N662" s="58"/>
      <c r="O662" s="58"/>
      <c r="P662" s="58"/>
      <c r="Q662" s="58"/>
      <c r="R662" s="58"/>
      <c r="S662" s="58"/>
      <c r="T662" s="58"/>
      <c r="U662" s="58"/>
      <c r="V662" s="58"/>
      <c r="W662" s="58"/>
      <c r="X662" s="58"/>
      <c r="Y662" s="58"/>
    </row>
    <row r="663" spans="1:25" ht="15.75" customHeight="1" x14ac:dyDescent="0.2">
      <c r="A663" s="23"/>
      <c r="B663" s="23"/>
      <c r="C663" s="23"/>
      <c r="D663" s="23"/>
      <c r="E663" s="58"/>
      <c r="F663" s="58"/>
      <c r="G663" s="91"/>
      <c r="H663" s="58"/>
      <c r="I663" s="58"/>
      <c r="J663" s="58"/>
      <c r="K663" s="58"/>
      <c r="L663" s="58"/>
      <c r="M663" s="58"/>
      <c r="N663" s="58"/>
      <c r="O663" s="58"/>
      <c r="P663" s="58"/>
      <c r="Q663" s="58"/>
      <c r="R663" s="58"/>
      <c r="S663" s="58"/>
      <c r="T663" s="58"/>
      <c r="U663" s="58"/>
      <c r="V663" s="58"/>
      <c r="W663" s="58"/>
      <c r="X663" s="58"/>
      <c r="Y663" s="58"/>
    </row>
    <row r="664" spans="1:25" ht="15.75" customHeight="1" x14ac:dyDescent="0.2">
      <c r="A664" s="23"/>
      <c r="B664" s="23"/>
      <c r="C664" s="23"/>
      <c r="D664" s="23"/>
      <c r="E664" s="58"/>
      <c r="F664" s="58"/>
      <c r="G664" s="91"/>
      <c r="H664" s="58"/>
      <c r="I664" s="58"/>
      <c r="J664" s="58"/>
      <c r="K664" s="58"/>
      <c r="L664" s="58"/>
      <c r="M664" s="58"/>
      <c r="N664" s="58"/>
      <c r="O664" s="58"/>
      <c r="P664" s="58"/>
      <c r="Q664" s="58"/>
      <c r="R664" s="58"/>
      <c r="S664" s="58"/>
      <c r="T664" s="58"/>
      <c r="U664" s="58"/>
      <c r="V664" s="58"/>
      <c r="W664" s="58"/>
      <c r="X664" s="58"/>
      <c r="Y664" s="58"/>
    </row>
    <row r="665" spans="1:25" ht="15.75" customHeight="1" x14ac:dyDescent="0.2">
      <c r="A665" s="23"/>
      <c r="B665" s="23"/>
      <c r="C665" s="23"/>
      <c r="D665" s="23"/>
      <c r="E665" s="58"/>
      <c r="F665" s="58"/>
      <c r="G665" s="91"/>
      <c r="H665" s="58"/>
      <c r="I665" s="58"/>
      <c r="J665" s="58"/>
      <c r="K665" s="58"/>
      <c r="L665" s="58"/>
      <c r="M665" s="58"/>
      <c r="N665" s="58"/>
      <c r="O665" s="58"/>
      <c r="P665" s="58"/>
      <c r="Q665" s="58"/>
      <c r="R665" s="58"/>
      <c r="S665" s="58"/>
      <c r="T665" s="58"/>
      <c r="U665" s="58"/>
      <c r="V665" s="58"/>
      <c r="W665" s="58"/>
      <c r="X665" s="58"/>
      <c r="Y665" s="58"/>
    </row>
    <row r="666" spans="1:25" ht="15.75" customHeight="1" x14ac:dyDescent="0.2">
      <c r="A666" s="23"/>
      <c r="B666" s="23"/>
      <c r="C666" s="23"/>
      <c r="D666" s="23"/>
      <c r="E666" s="58"/>
      <c r="F666" s="58"/>
      <c r="G666" s="91"/>
      <c r="H666" s="58"/>
      <c r="I666" s="58"/>
      <c r="J666" s="58"/>
      <c r="K666" s="58"/>
      <c r="L666" s="58"/>
      <c r="M666" s="58"/>
      <c r="N666" s="58"/>
      <c r="O666" s="58"/>
      <c r="P666" s="58"/>
      <c r="Q666" s="58"/>
      <c r="R666" s="58"/>
      <c r="S666" s="58"/>
      <c r="T666" s="58"/>
      <c r="U666" s="58"/>
      <c r="V666" s="58"/>
      <c r="W666" s="58"/>
      <c r="X666" s="58"/>
      <c r="Y666" s="58"/>
    </row>
    <row r="667" spans="1:25" ht="15.75" customHeight="1" x14ac:dyDescent="0.2">
      <c r="A667" s="23"/>
      <c r="B667" s="23"/>
      <c r="C667" s="23"/>
      <c r="D667" s="23"/>
      <c r="E667" s="58"/>
      <c r="F667" s="58"/>
      <c r="G667" s="91"/>
      <c r="H667" s="58"/>
      <c r="I667" s="58"/>
      <c r="J667" s="58"/>
      <c r="K667" s="58"/>
      <c r="L667" s="58"/>
      <c r="M667" s="58"/>
      <c r="N667" s="58"/>
      <c r="O667" s="58"/>
      <c r="P667" s="58"/>
      <c r="Q667" s="58"/>
      <c r="R667" s="58"/>
      <c r="S667" s="58"/>
      <c r="T667" s="58"/>
      <c r="U667" s="58"/>
      <c r="V667" s="58"/>
      <c r="W667" s="58"/>
      <c r="X667" s="58"/>
      <c r="Y667" s="58"/>
    </row>
    <row r="668" spans="1:25" ht="15.75" customHeight="1" x14ac:dyDescent="0.2">
      <c r="A668" s="23"/>
      <c r="B668" s="23"/>
      <c r="C668" s="23"/>
      <c r="D668" s="23"/>
      <c r="E668" s="58"/>
      <c r="F668" s="58"/>
      <c r="G668" s="91"/>
      <c r="H668" s="58"/>
      <c r="I668" s="58"/>
      <c r="J668" s="58"/>
      <c r="K668" s="58"/>
      <c r="L668" s="58"/>
      <c r="M668" s="58"/>
      <c r="N668" s="58"/>
      <c r="O668" s="58"/>
      <c r="P668" s="58"/>
      <c r="Q668" s="58"/>
      <c r="R668" s="58"/>
      <c r="S668" s="58"/>
      <c r="T668" s="58"/>
      <c r="U668" s="58"/>
      <c r="V668" s="58"/>
      <c r="W668" s="58"/>
      <c r="X668" s="58"/>
      <c r="Y668" s="58"/>
    </row>
    <row r="669" spans="1:25" ht="15.75" customHeight="1" x14ac:dyDescent="0.2">
      <c r="A669" s="23"/>
      <c r="B669" s="23"/>
      <c r="C669" s="23"/>
      <c r="D669" s="23"/>
      <c r="E669" s="58"/>
      <c r="F669" s="58"/>
      <c r="G669" s="91"/>
      <c r="H669" s="58"/>
      <c r="I669" s="58"/>
      <c r="J669" s="58"/>
      <c r="K669" s="58"/>
      <c r="L669" s="58"/>
      <c r="M669" s="58"/>
      <c r="N669" s="58"/>
      <c r="O669" s="58"/>
      <c r="P669" s="58"/>
      <c r="Q669" s="58"/>
      <c r="R669" s="58"/>
      <c r="S669" s="58"/>
      <c r="T669" s="58"/>
      <c r="U669" s="58"/>
      <c r="V669" s="58"/>
      <c r="W669" s="58"/>
      <c r="X669" s="58"/>
      <c r="Y669" s="58"/>
    </row>
    <row r="670" spans="1:25" ht="15.75" customHeight="1" x14ac:dyDescent="0.2">
      <c r="A670" s="23"/>
      <c r="B670" s="23"/>
      <c r="C670" s="23"/>
      <c r="D670" s="23"/>
      <c r="E670" s="58"/>
      <c r="F670" s="58"/>
      <c r="G670" s="91"/>
      <c r="H670" s="58"/>
      <c r="I670" s="58"/>
      <c r="J670" s="58"/>
      <c r="K670" s="58"/>
      <c r="L670" s="58"/>
      <c r="M670" s="58"/>
      <c r="N670" s="58"/>
      <c r="O670" s="58"/>
      <c r="P670" s="58"/>
      <c r="Q670" s="58"/>
      <c r="R670" s="58"/>
      <c r="S670" s="58"/>
      <c r="T670" s="58"/>
      <c r="U670" s="58"/>
      <c r="V670" s="58"/>
      <c r="W670" s="58"/>
      <c r="X670" s="58"/>
      <c r="Y670" s="58"/>
    </row>
    <row r="671" spans="1:25" ht="15.75" customHeight="1" x14ac:dyDescent="0.2">
      <c r="A671" s="23"/>
      <c r="B671" s="23"/>
      <c r="C671" s="23"/>
      <c r="D671" s="23"/>
      <c r="E671" s="58"/>
      <c r="F671" s="58"/>
      <c r="G671" s="91"/>
      <c r="H671" s="58"/>
      <c r="I671" s="58"/>
      <c r="J671" s="58"/>
      <c r="K671" s="58"/>
      <c r="L671" s="58"/>
      <c r="M671" s="58"/>
      <c r="N671" s="58"/>
      <c r="O671" s="58"/>
      <c r="P671" s="58"/>
      <c r="Q671" s="58"/>
      <c r="R671" s="58"/>
      <c r="S671" s="58"/>
      <c r="T671" s="58"/>
      <c r="U671" s="58"/>
      <c r="V671" s="58"/>
      <c r="W671" s="58"/>
      <c r="X671" s="58"/>
      <c r="Y671" s="58"/>
    </row>
    <row r="672" spans="1:25" ht="15.75" customHeight="1" x14ac:dyDescent="0.2">
      <c r="A672" s="23"/>
      <c r="B672" s="23"/>
      <c r="C672" s="23"/>
      <c r="D672" s="23"/>
      <c r="E672" s="58"/>
      <c r="F672" s="58"/>
      <c r="G672" s="91"/>
      <c r="H672" s="58"/>
      <c r="I672" s="58"/>
      <c r="J672" s="58"/>
      <c r="K672" s="58"/>
      <c r="L672" s="58"/>
      <c r="M672" s="58"/>
      <c r="N672" s="58"/>
      <c r="O672" s="58"/>
      <c r="P672" s="58"/>
      <c r="Q672" s="58"/>
      <c r="R672" s="58"/>
      <c r="S672" s="58"/>
      <c r="T672" s="58"/>
      <c r="U672" s="58"/>
      <c r="V672" s="58"/>
      <c r="W672" s="58"/>
      <c r="X672" s="58"/>
      <c r="Y672" s="58"/>
    </row>
    <row r="673" spans="1:25" ht="15.75" customHeight="1" x14ac:dyDescent="0.2">
      <c r="A673" s="23"/>
      <c r="B673" s="23"/>
      <c r="C673" s="23"/>
      <c r="D673" s="23"/>
      <c r="E673" s="58"/>
      <c r="F673" s="58"/>
      <c r="G673" s="91"/>
      <c r="H673" s="58"/>
      <c r="I673" s="58"/>
      <c r="J673" s="58"/>
      <c r="K673" s="58"/>
      <c r="L673" s="58"/>
      <c r="M673" s="58"/>
      <c r="N673" s="58"/>
      <c r="O673" s="58"/>
      <c r="P673" s="58"/>
      <c r="Q673" s="58"/>
      <c r="R673" s="58"/>
      <c r="S673" s="58"/>
      <c r="T673" s="58"/>
      <c r="U673" s="58"/>
      <c r="V673" s="58"/>
      <c r="W673" s="58"/>
      <c r="X673" s="58"/>
      <c r="Y673" s="58"/>
    </row>
    <row r="674" spans="1:25" ht="15.75" customHeight="1" x14ac:dyDescent="0.2">
      <c r="A674" s="23"/>
      <c r="B674" s="23"/>
      <c r="C674" s="23"/>
      <c r="D674" s="23"/>
      <c r="E674" s="58"/>
      <c r="F674" s="58"/>
      <c r="G674" s="91"/>
      <c r="H674" s="58"/>
      <c r="I674" s="58"/>
      <c r="J674" s="58"/>
      <c r="K674" s="58"/>
      <c r="L674" s="58"/>
      <c r="M674" s="58"/>
      <c r="N674" s="58"/>
      <c r="O674" s="58"/>
      <c r="P674" s="58"/>
      <c r="Q674" s="58"/>
      <c r="R674" s="58"/>
      <c r="S674" s="58"/>
      <c r="T674" s="58"/>
      <c r="U674" s="58"/>
      <c r="V674" s="58"/>
      <c r="W674" s="58"/>
      <c r="X674" s="58"/>
      <c r="Y674" s="58"/>
    </row>
    <row r="675" spans="1:25" ht="15.75" customHeight="1" x14ac:dyDescent="0.2">
      <c r="A675" s="23"/>
      <c r="B675" s="23"/>
      <c r="C675" s="23"/>
      <c r="D675" s="23"/>
      <c r="E675" s="58"/>
      <c r="F675" s="58"/>
      <c r="G675" s="91"/>
      <c r="H675" s="58"/>
      <c r="I675" s="58"/>
      <c r="J675" s="58"/>
      <c r="K675" s="58"/>
      <c r="L675" s="58"/>
      <c r="M675" s="58"/>
      <c r="N675" s="58"/>
      <c r="O675" s="58"/>
      <c r="P675" s="58"/>
      <c r="Q675" s="58"/>
      <c r="R675" s="58"/>
      <c r="S675" s="58"/>
      <c r="T675" s="58"/>
      <c r="U675" s="58"/>
      <c r="V675" s="58"/>
      <c r="W675" s="58"/>
      <c r="X675" s="58"/>
      <c r="Y675" s="58"/>
    </row>
    <row r="676" spans="1:25" ht="15.75" customHeight="1" x14ac:dyDescent="0.2">
      <c r="A676" s="23"/>
      <c r="B676" s="23"/>
      <c r="C676" s="23"/>
      <c r="D676" s="23"/>
      <c r="E676" s="58"/>
      <c r="F676" s="58"/>
      <c r="G676" s="91"/>
      <c r="H676" s="58"/>
      <c r="I676" s="58"/>
      <c r="J676" s="58"/>
      <c r="K676" s="58"/>
      <c r="L676" s="58"/>
      <c r="M676" s="58"/>
      <c r="N676" s="58"/>
      <c r="O676" s="58"/>
      <c r="P676" s="58"/>
      <c r="Q676" s="58"/>
      <c r="R676" s="58"/>
      <c r="S676" s="58"/>
      <c r="T676" s="58"/>
      <c r="U676" s="58"/>
      <c r="V676" s="58"/>
      <c r="W676" s="58"/>
      <c r="X676" s="58"/>
      <c r="Y676" s="58"/>
    </row>
    <row r="677" spans="1:25" ht="15.75" customHeight="1" x14ac:dyDescent="0.2">
      <c r="A677" s="23"/>
      <c r="B677" s="23"/>
      <c r="C677" s="23"/>
      <c r="D677" s="23"/>
      <c r="E677" s="58"/>
      <c r="F677" s="58"/>
      <c r="G677" s="91"/>
      <c r="H677" s="58"/>
      <c r="I677" s="58"/>
      <c r="J677" s="58"/>
      <c r="K677" s="58"/>
      <c r="L677" s="58"/>
      <c r="M677" s="58"/>
      <c r="N677" s="58"/>
      <c r="O677" s="58"/>
      <c r="P677" s="58"/>
      <c r="Q677" s="58"/>
      <c r="R677" s="58"/>
      <c r="S677" s="58"/>
      <c r="T677" s="58"/>
      <c r="U677" s="58"/>
      <c r="V677" s="58"/>
      <c r="W677" s="58"/>
      <c r="X677" s="58"/>
      <c r="Y677" s="58"/>
    </row>
    <row r="678" spans="1:25" ht="15.75" customHeight="1" x14ac:dyDescent="0.2">
      <c r="A678" s="23"/>
      <c r="B678" s="23"/>
      <c r="C678" s="23"/>
      <c r="D678" s="23"/>
      <c r="E678" s="58"/>
      <c r="F678" s="58"/>
      <c r="G678" s="91"/>
      <c r="H678" s="58"/>
      <c r="I678" s="58"/>
      <c r="J678" s="58"/>
      <c r="K678" s="58"/>
      <c r="L678" s="58"/>
      <c r="M678" s="58"/>
      <c r="N678" s="58"/>
      <c r="O678" s="58"/>
      <c r="P678" s="58"/>
      <c r="Q678" s="58"/>
      <c r="R678" s="58"/>
      <c r="S678" s="58"/>
      <c r="T678" s="58"/>
      <c r="U678" s="58"/>
      <c r="V678" s="58"/>
      <c r="W678" s="58"/>
      <c r="X678" s="58"/>
      <c r="Y678" s="58"/>
    </row>
    <row r="679" spans="1:25" ht="15.75" customHeight="1" x14ac:dyDescent="0.2">
      <c r="A679" s="23"/>
      <c r="B679" s="23"/>
      <c r="C679" s="23"/>
      <c r="D679" s="23"/>
      <c r="E679" s="58"/>
      <c r="F679" s="58"/>
      <c r="G679" s="91"/>
      <c r="H679" s="58"/>
      <c r="I679" s="58"/>
      <c r="J679" s="58"/>
      <c r="K679" s="58"/>
      <c r="L679" s="58"/>
      <c r="M679" s="58"/>
      <c r="N679" s="58"/>
      <c r="O679" s="58"/>
      <c r="P679" s="58"/>
      <c r="Q679" s="58"/>
      <c r="R679" s="58"/>
      <c r="S679" s="58"/>
      <c r="T679" s="58"/>
      <c r="U679" s="58"/>
      <c r="V679" s="58"/>
      <c r="W679" s="58"/>
      <c r="X679" s="58"/>
      <c r="Y679" s="58"/>
    </row>
    <row r="680" spans="1:25" ht="15.75" customHeight="1" x14ac:dyDescent="0.2">
      <c r="A680" s="23"/>
      <c r="B680" s="23"/>
      <c r="C680" s="23"/>
      <c r="D680" s="23"/>
      <c r="E680" s="58"/>
      <c r="F680" s="58"/>
      <c r="G680" s="91"/>
      <c r="H680" s="58"/>
      <c r="I680" s="58"/>
      <c r="J680" s="58"/>
      <c r="K680" s="58"/>
      <c r="L680" s="58"/>
      <c r="M680" s="58"/>
      <c r="N680" s="58"/>
      <c r="O680" s="58"/>
      <c r="P680" s="58"/>
      <c r="Q680" s="58"/>
      <c r="R680" s="58"/>
      <c r="S680" s="58"/>
      <c r="T680" s="58"/>
      <c r="U680" s="58"/>
      <c r="V680" s="58"/>
      <c r="W680" s="58"/>
      <c r="X680" s="58"/>
      <c r="Y680" s="58"/>
    </row>
    <row r="681" spans="1:25" ht="15.75" customHeight="1" x14ac:dyDescent="0.2">
      <c r="A681" s="23"/>
      <c r="B681" s="23"/>
      <c r="C681" s="23"/>
      <c r="D681" s="23"/>
      <c r="E681" s="58"/>
      <c r="F681" s="58"/>
      <c r="G681" s="91"/>
      <c r="H681" s="58"/>
      <c r="I681" s="58"/>
      <c r="J681" s="58"/>
      <c r="K681" s="58"/>
      <c r="L681" s="58"/>
      <c r="M681" s="58"/>
      <c r="N681" s="58"/>
      <c r="O681" s="58"/>
      <c r="P681" s="58"/>
      <c r="Q681" s="58"/>
      <c r="R681" s="58"/>
      <c r="S681" s="58"/>
      <c r="T681" s="58"/>
      <c r="U681" s="58"/>
      <c r="V681" s="58"/>
      <c r="W681" s="58"/>
      <c r="X681" s="58"/>
      <c r="Y681" s="58"/>
    </row>
    <row r="682" spans="1:25" ht="15.75" customHeight="1" x14ac:dyDescent="0.2">
      <c r="A682" s="23"/>
      <c r="B682" s="23"/>
      <c r="C682" s="23"/>
      <c r="D682" s="23"/>
      <c r="E682" s="58"/>
      <c r="F682" s="58"/>
      <c r="G682" s="91"/>
      <c r="H682" s="58"/>
      <c r="I682" s="58"/>
      <c r="J682" s="58"/>
      <c r="K682" s="58"/>
      <c r="L682" s="58"/>
      <c r="M682" s="58"/>
      <c r="N682" s="58"/>
      <c r="O682" s="58"/>
      <c r="P682" s="58"/>
      <c r="Q682" s="58"/>
      <c r="R682" s="58"/>
      <c r="S682" s="58"/>
      <c r="T682" s="58"/>
      <c r="U682" s="58"/>
      <c r="V682" s="58"/>
      <c r="W682" s="58"/>
      <c r="X682" s="58"/>
      <c r="Y682" s="58"/>
    </row>
    <row r="683" spans="1:25" ht="15.75" customHeight="1" x14ac:dyDescent="0.2">
      <c r="A683" s="23"/>
      <c r="B683" s="23"/>
      <c r="C683" s="23"/>
      <c r="D683" s="23"/>
      <c r="E683" s="58"/>
      <c r="F683" s="58"/>
      <c r="G683" s="91"/>
      <c r="H683" s="58"/>
      <c r="I683" s="58"/>
      <c r="J683" s="58"/>
      <c r="K683" s="58"/>
      <c r="L683" s="58"/>
      <c r="M683" s="58"/>
      <c r="N683" s="58"/>
      <c r="O683" s="58"/>
      <c r="P683" s="58"/>
      <c r="Q683" s="58"/>
      <c r="R683" s="58"/>
      <c r="S683" s="58"/>
      <c r="T683" s="58"/>
      <c r="U683" s="58"/>
      <c r="V683" s="58"/>
      <c r="W683" s="58"/>
      <c r="X683" s="58"/>
      <c r="Y683" s="58"/>
    </row>
    <row r="684" spans="1:25" ht="15.75" customHeight="1" x14ac:dyDescent="0.2">
      <c r="A684" s="23"/>
      <c r="B684" s="23"/>
      <c r="C684" s="23"/>
      <c r="D684" s="23"/>
      <c r="E684" s="58"/>
      <c r="F684" s="58"/>
      <c r="G684" s="91"/>
      <c r="H684" s="58"/>
      <c r="I684" s="58"/>
      <c r="J684" s="58"/>
      <c r="K684" s="58"/>
      <c r="L684" s="58"/>
      <c r="M684" s="58"/>
      <c r="N684" s="58"/>
      <c r="O684" s="58"/>
      <c r="P684" s="58"/>
      <c r="Q684" s="58"/>
      <c r="R684" s="58"/>
      <c r="S684" s="58"/>
      <c r="T684" s="58"/>
      <c r="U684" s="58"/>
      <c r="V684" s="58"/>
      <c r="W684" s="58"/>
      <c r="X684" s="58"/>
      <c r="Y684" s="58"/>
    </row>
    <row r="685" spans="1:25" ht="15.75" customHeight="1" x14ac:dyDescent="0.2">
      <c r="A685" s="23"/>
      <c r="B685" s="23"/>
      <c r="C685" s="23"/>
      <c r="D685" s="23"/>
      <c r="E685" s="58"/>
      <c r="F685" s="58"/>
      <c r="G685" s="91"/>
      <c r="H685" s="58"/>
      <c r="I685" s="58"/>
      <c r="J685" s="58"/>
      <c r="K685" s="58"/>
      <c r="L685" s="58"/>
      <c r="M685" s="58"/>
      <c r="N685" s="58"/>
      <c r="O685" s="58"/>
      <c r="P685" s="58"/>
      <c r="Q685" s="58"/>
      <c r="R685" s="58"/>
      <c r="S685" s="58"/>
      <c r="T685" s="58"/>
      <c r="U685" s="58"/>
      <c r="V685" s="58"/>
      <c r="W685" s="58"/>
      <c r="X685" s="58"/>
      <c r="Y685" s="58"/>
    </row>
    <row r="686" spans="1:25" ht="15.75" customHeight="1" x14ac:dyDescent="0.2">
      <c r="A686" s="23"/>
      <c r="B686" s="23"/>
      <c r="C686" s="23"/>
      <c r="D686" s="23"/>
      <c r="E686" s="58"/>
      <c r="F686" s="58"/>
      <c r="G686" s="91"/>
      <c r="H686" s="58"/>
      <c r="I686" s="58"/>
      <c r="J686" s="58"/>
      <c r="K686" s="58"/>
      <c r="L686" s="58"/>
      <c r="M686" s="58"/>
      <c r="N686" s="58"/>
      <c r="O686" s="58"/>
      <c r="P686" s="58"/>
      <c r="Q686" s="58"/>
      <c r="R686" s="58"/>
      <c r="S686" s="58"/>
      <c r="T686" s="58"/>
      <c r="U686" s="58"/>
      <c r="V686" s="58"/>
      <c r="W686" s="58"/>
      <c r="X686" s="58"/>
      <c r="Y686" s="58"/>
    </row>
    <row r="687" spans="1:25" ht="15.75" customHeight="1" x14ac:dyDescent="0.2">
      <c r="A687" s="23"/>
      <c r="B687" s="23"/>
      <c r="C687" s="23"/>
      <c r="D687" s="23"/>
      <c r="E687" s="58"/>
      <c r="F687" s="58"/>
      <c r="G687" s="91"/>
      <c r="H687" s="58"/>
      <c r="I687" s="58"/>
      <c r="J687" s="58"/>
      <c r="K687" s="58"/>
      <c r="L687" s="58"/>
      <c r="M687" s="58"/>
      <c r="N687" s="58"/>
      <c r="O687" s="58"/>
      <c r="P687" s="58"/>
      <c r="Q687" s="58"/>
      <c r="R687" s="58"/>
      <c r="S687" s="58"/>
      <c r="T687" s="58"/>
      <c r="U687" s="58"/>
      <c r="V687" s="58"/>
      <c r="W687" s="58"/>
      <c r="X687" s="58"/>
      <c r="Y687" s="58"/>
    </row>
    <row r="688" spans="1:25" ht="15.75" customHeight="1" x14ac:dyDescent="0.2">
      <c r="A688" s="23"/>
      <c r="B688" s="23"/>
      <c r="C688" s="23"/>
      <c r="D688" s="23"/>
      <c r="E688" s="58"/>
      <c r="F688" s="58"/>
      <c r="G688" s="91"/>
      <c r="H688" s="58"/>
      <c r="I688" s="58"/>
      <c r="J688" s="58"/>
      <c r="K688" s="58"/>
      <c r="L688" s="58"/>
      <c r="M688" s="58"/>
      <c r="N688" s="58"/>
      <c r="O688" s="58"/>
      <c r="P688" s="58"/>
      <c r="Q688" s="58"/>
      <c r="R688" s="58"/>
      <c r="S688" s="58"/>
      <c r="T688" s="58"/>
      <c r="U688" s="58"/>
      <c r="V688" s="58"/>
      <c r="W688" s="58"/>
      <c r="X688" s="58"/>
      <c r="Y688" s="58"/>
    </row>
    <row r="689" spans="1:25" ht="15.75" customHeight="1" x14ac:dyDescent="0.2">
      <c r="A689" s="23"/>
      <c r="B689" s="23"/>
      <c r="C689" s="23"/>
      <c r="D689" s="23"/>
      <c r="E689" s="58"/>
      <c r="F689" s="58"/>
      <c r="G689" s="91"/>
      <c r="H689" s="58"/>
      <c r="I689" s="58"/>
      <c r="J689" s="58"/>
      <c r="K689" s="58"/>
      <c r="L689" s="58"/>
      <c r="M689" s="58"/>
      <c r="N689" s="58"/>
      <c r="O689" s="58"/>
      <c r="P689" s="58"/>
      <c r="Q689" s="58"/>
      <c r="R689" s="58"/>
      <c r="S689" s="58"/>
      <c r="T689" s="58"/>
      <c r="U689" s="58"/>
      <c r="V689" s="58"/>
      <c r="W689" s="58"/>
      <c r="X689" s="58"/>
      <c r="Y689" s="58"/>
    </row>
    <row r="690" spans="1:25" ht="15.75" customHeight="1" x14ac:dyDescent="0.2">
      <c r="A690" s="23"/>
      <c r="B690" s="23"/>
      <c r="C690" s="23"/>
      <c r="D690" s="23"/>
      <c r="E690" s="58"/>
      <c r="F690" s="58"/>
      <c r="G690" s="91"/>
      <c r="H690" s="58"/>
      <c r="I690" s="58"/>
      <c r="J690" s="58"/>
      <c r="K690" s="58"/>
      <c r="L690" s="58"/>
      <c r="M690" s="58"/>
      <c r="N690" s="58"/>
      <c r="O690" s="58"/>
      <c r="P690" s="58"/>
      <c r="Q690" s="58"/>
      <c r="R690" s="58"/>
      <c r="S690" s="58"/>
      <c r="T690" s="58"/>
      <c r="U690" s="58"/>
      <c r="V690" s="58"/>
      <c r="W690" s="58"/>
      <c r="X690" s="58"/>
      <c r="Y690" s="58"/>
    </row>
    <row r="691" spans="1:25" ht="15.75" customHeight="1" x14ac:dyDescent="0.2">
      <c r="A691" s="23"/>
      <c r="B691" s="23"/>
      <c r="C691" s="23"/>
      <c r="D691" s="23"/>
      <c r="E691" s="58"/>
      <c r="F691" s="58"/>
      <c r="G691" s="91"/>
      <c r="H691" s="58"/>
      <c r="I691" s="58"/>
      <c r="J691" s="58"/>
      <c r="K691" s="58"/>
      <c r="L691" s="58"/>
      <c r="M691" s="58"/>
      <c r="N691" s="58"/>
      <c r="O691" s="58"/>
      <c r="P691" s="58"/>
      <c r="Q691" s="58"/>
      <c r="R691" s="58"/>
      <c r="S691" s="58"/>
      <c r="T691" s="58"/>
      <c r="U691" s="58"/>
      <c r="V691" s="58"/>
      <c r="W691" s="58"/>
      <c r="X691" s="58"/>
      <c r="Y691" s="58"/>
    </row>
    <row r="692" spans="1:25" ht="15.75" customHeight="1" x14ac:dyDescent="0.2">
      <c r="A692" s="23"/>
      <c r="B692" s="23"/>
      <c r="C692" s="23"/>
      <c r="D692" s="23"/>
      <c r="E692" s="58"/>
      <c r="F692" s="58"/>
      <c r="G692" s="91"/>
      <c r="H692" s="58"/>
      <c r="I692" s="58"/>
      <c r="J692" s="58"/>
      <c r="K692" s="58"/>
      <c r="L692" s="58"/>
      <c r="M692" s="58"/>
      <c r="N692" s="58"/>
      <c r="O692" s="58"/>
      <c r="P692" s="58"/>
      <c r="Q692" s="58"/>
      <c r="R692" s="58"/>
      <c r="S692" s="58"/>
      <c r="T692" s="58"/>
      <c r="U692" s="58"/>
      <c r="V692" s="58"/>
      <c r="W692" s="58"/>
      <c r="X692" s="58"/>
      <c r="Y692" s="58"/>
    </row>
    <row r="693" spans="1:25" ht="15.75" customHeight="1" x14ac:dyDescent="0.2">
      <c r="A693" s="23"/>
      <c r="B693" s="23"/>
      <c r="C693" s="23"/>
      <c r="D693" s="23"/>
      <c r="E693" s="58"/>
      <c r="F693" s="58"/>
      <c r="G693" s="91"/>
      <c r="H693" s="58"/>
      <c r="I693" s="58"/>
      <c r="J693" s="58"/>
      <c r="K693" s="58"/>
      <c r="L693" s="58"/>
      <c r="M693" s="58"/>
      <c r="N693" s="58"/>
      <c r="O693" s="58"/>
      <c r="P693" s="58"/>
      <c r="Q693" s="58"/>
      <c r="R693" s="58"/>
      <c r="S693" s="58"/>
      <c r="T693" s="58"/>
      <c r="U693" s="58"/>
      <c r="V693" s="58"/>
      <c r="W693" s="58"/>
      <c r="X693" s="58"/>
      <c r="Y693" s="58"/>
    </row>
    <row r="694" spans="1:25" ht="15.75" customHeight="1" x14ac:dyDescent="0.2">
      <c r="A694" s="23"/>
      <c r="B694" s="23"/>
      <c r="C694" s="23"/>
      <c r="D694" s="23"/>
      <c r="E694" s="58"/>
      <c r="F694" s="58"/>
      <c r="G694" s="91"/>
      <c r="H694" s="58"/>
      <c r="I694" s="58"/>
      <c r="J694" s="58"/>
      <c r="K694" s="58"/>
      <c r="L694" s="58"/>
      <c r="M694" s="58"/>
      <c r="N694" s="58"/>
      <c r="O694" s="58"/>
      <c r="P694" s="58"/>
      <c r="Q694" s="58"/>
      <c r="R694" s="58"/>
      <c r="S694" s="58"/>
      <c r="T694" s="58"/>
      <c r="U694" s="58"/>
      <c r="V694" s="58"/>
      <c r="W694" s="58"/>
      <c r="X694" s="58"/>
      <c r="Y694" s="58"/>
    </row>
    <row r="695" spans="1:25" ht="15.75" customHeight="1" x14ac:dyDescent="0.2">
      <c r="A695" s="23"/>
      <c r="B695" s="23"/>
      <c r="C695" s="23"/>
      <c r="D695" s="23"/>
      <c r="E695" s="58"/>
      <c r="F695" s="58"/>
      <c r="G695" s="91"/>
      <c r="H695" s="58"/>
      <c r="I695" s="58"/>
      <c r="J695" s="58"/>
      <c r="K695" s="58"/>
      <c r="L695" s="58"/>
      <c r="M695" s="58"/>
      <c r="N695" s="58"/>
      <c r="O695" s="58"/>
      <c r="P695" s="58"/>
      <c r="Q695" s="58"/>
      <c r="R695" s="58"/>
      <c r="S695" s="58"/>
      <c r="T695" s="58"/>
      <c r="U695" s="58"/>
      <c r="V695" s="58"/>
      <c r="W695" s="58"/>
      <c r="X695" s="58"/>
      <c r="Y695" s="58"/>
    </row>
    <row r="696" spans="1:25" ht="15.75" customHeight="1" x14ac:dyDescent="0.2">
      <c r="A696" s="23"/>
      <c r="B696" s="23"/>
      <c r="C696" s="23"/>
      <c r="D696" s="23"/>
      <c r="E696" s="58"/>
      <c r="F696" s="58"/>
      <c r="G696" s="91"/>
      <c r="H696" s="58"/>
      <c r="I696" s="58"/>
      <c r="J696" s="58"/>
      <c r="K696" s="58"/>
      <c r="L696" s="58"/>
      <c r="M696" s="58"/>
      <c r="N696" s="58"/>
      <c r="O696" s="58"/>
      <c r="P696" s="58"/>
      <c r="Q696" s="58"/>
      <c r="R696" s="58"/>
      <c r="S696" s="58"/>
      <c r="T696" s="58"/>
      <c r="U696" s="58"/>
      <c r="V696" s="58"/>
      <c r="W696" s="58"/>
      <c r="X696" s="58"/>
      <c r="Y696" s="58"/>
    </row>
    <row r="697" spans="1:25" ht="15.75" customHeight="1" x14ac:dyDescent="0.2">
      <c r="A697" s="23"/>
      <c r="B697" s="23"/>
      <c r="C697" s="23"/>
      <c r="D697" s="23"/>
      <c r="E697" s="58"/>
      <c r="F697" s="58"/>
      <c r="G697" s="91"/>
      <c r="H697" s="58"/>
      <c r="I697" s="58"/>
      <c r="J697" s="58"/>
      <c r="K697" s="58"/>
      <c r="L697" s="58"/>
      <c r="M697" s="58"/>
      <c r="N697" s="58"/>
      <c r="O697" s="58"/>
      <c r="P697" s="58"/>
      <c r="Q697" s="58"/>
      <c r="R697" s="58"/>
      <c r="S697" s="58"/>
      <c r="T697" s="58"/>
      <c r="U697" s="58"/>
      <c r="V697" s="58"/>
      <c r="W697" s="58"/>
      <c r="X697" s="58"/>
      <c r="Y697" s="58"/>
    </row>
    <row r="698" spans="1:25" ht="15.75" customHeight="1" x14ac:dyDescent="0.2">
      <c r="A698" s="23"/>
      <c r="B698" s="23"/>
      <c r="C698" s="23"/>
      <c r="D698" s="23"/>
      <c r="E698" s="58"/>
      <c r="F698" s="58"/>
      <c r="G698" s="91"/>
      <c r="H698" s="58"/>
      <c r="I698" s="58"/>
      <c r="J698" s="58"/>
      <c r="K698" s="58"/>
      <c r="L698" s="58"/>
      <c r="M698" s="58"/>
      <c r="N698" s="58"/>
      <c r="O698" s="58"/>
      <c r="P698" s="58"/>
      <c r="Q698" s="58"/>
      <c r="R698" s="58"/>
      <c r="S698" s="58"/>
      <c r="T698" s="58"/>
      <c r="U698" s="58"/>
      <c r="V698" s="58"/>
      <c r="W698" s="58"/>
      <c r="X698" s="58"/>
      <c r="Y698" s="58"/>
    </row>
    <row r="699" spans="1:25" ht="15.75" customHeight="1" x14ac:dyDescent="0.2">
      <c r="A699" s="23"/>
      <c r="B699" s="23"/>
      <c r="C699" s="23"/>
      <c r="D699" s="23"/>
      <c r="E699" s="58"/>
      <c r="F699" s="58"/>
      <c r="G699" s="91"/>
      <c r="H699" s="58"/>
      <c r="I699" s="58"/>
      <c r="J699" s="58"/>
      <c r="K699" s="58"/>
      <c r="L699" s="58"/>
      <c r="M699" s="58"/>
      <c r="N699" s="58"/>
      <c r="O699" s="58"/>
      <c r="P699" s="58"/>
      <c r="Q699" s="58"/>
      <c r="R699" s="58"/>
      <c r="S699" s="58"/>
      <c r="T699" s="58"/>
      <c r="U699" s="58"/>
      <c r="V699" s="58"/>
      <c r="W699" s="58"/>
      <c r="X699" s="58"/>
      <c r="Y699" s="58"/>
    </row>
    <row r="700" spans="1:25" ht="15.75" customHeight="1" x14ac:dyDescent="0.2">
      <c r="A700" s="23"/>
      <c r="B700" s="23"/>
      <c r="C700" s="23"/>
      <c r="D700" s="23"/>
      <c r="E700" s="58"/>
      <c r="F700" s="58"/>
      <c r="G700" s="91"/>
      <c r="H700" s="58"/>
      <c r="I700" s="58"/>
      <c r="J700" s="58"/>
      <c r="K700" s="58"/>
      <c r="L700" s="58"/>
      <c r="M700" s="58"/>
      <c r="N700" s="58"/>
      <c r="O700" s="58"/>
      <c r="P700" s="58"/>
      <c r="Q700" s="58"/>
      <c r="R700" s="58"/>
      <c r="S700" s="58"/>
      <c r="T700" s="58"/>
      <c r="U700" s="58"/>
      <c r="V700" s="58"/>
      <c r="W700" s="58"/>
      <c r="X700" s="58"/>
      <c r="Y700" s="58"/>
    </row>
    <row r="701" spans="1:25" ht="15.75" customHeight="1" x14ac:dyDescent="0.2">
      <c r="A701" s="23"/>
      <c r="B701" s="23"/>
      <c r="C701" s="23"/>
      <c r="D701" s="23"/>
      <c r="E701" s="58"/>
      <c r="F701" s="58"/>
      <c r="G701" s="91"/>
      <c r="H701" s="58"/>
      <c r="I701" s="58"/>
      <c r="J701" s="58"/>
      <c r="K701" s="58"/>
      <c r="L701" s="58"/>
      <c r="M701" s="58"/>
      <c r="N701" s="58"/>
      <c r="O701" s="58"/>
      <c r="P701" s="58"/>
      <c r="Q701" s="58"/>
      <c r="R701" s="58"/>
      <c r="S701" s="58"/>
      <c r="T701" s="58"/>
      <c r="U701" s="58"/>
      <c r="V701" s="58"/>
      <c r="W701" s="58"/>
      <c r="X701" s="58"/>
      <c r="Y701" s="58"/>
    </row>
    <row r="702" spans="1:25" ht="15.75" customHeight="1" x14ac:dyDescent="0.2">
      <c r="A702" s="23"/>
      <c r="B702" s="23"/>
      <c r="C702" s="23"/>
      <c r="D702" s="23"/>
      <c r="E702" s="58"/>
      <c r="F702" s="58"/>
      <c r="G702" s="91"/>
      <c r="H702" s="58"/>
      <c r="I702" s="58"/>
      <c r="J702" s="58"/>
      <c r="K702" s="58"/>
      <c r="L702" s="58"/>
      <c r="M702" s="58"/>
      <c r="N702" s="58"/>
      <c r="O702" s="58"/>
      <c r="P702" s="58"/>
      <c r="Q702" s="58"/>
      <c r="R702" s="58"/>
      <c r="S702" s="58"/>
      <c r="T702" s="58"/>
      <c r="U702" s="58"/>
      <c r="V702" s="58"/>
      <c r="W702" s="58"/>
      <c r="X702" s="58"/>
      <c r="Y702" s="58"/>
    </row>
    <row r="703" spans="1:25" ht="15.75" customHeight="1" x14ac:dyDescent="0.2">
      <c r="A703" s="23"/>
      <c r="B703" s="23"/>
      <c r="C703" s="23"/>
      <c r="D703" s="23"/>
      <c r="E703" s="58"/>
      <c r="F703" s="58"/>
      <c r="G703" s="91"/>
      <c r="H703" s="58"/>
      <c r="I703" s="58"/>
      <c r="J703" s="58"/>
      <c r="K703" s="58"/>
      <c r="L703" s="58"/>
      <c r="M703" s="58"/>
      <c r="N703" s="58"/>
      <c r="O703" s="58"/>
      <c r="P703" s="58"/>
      <c r="Q703" s="58"/>
      <c r="R703" s="58"/>
      <c r="S703" s="58"/>
      <c r="T703" s="58"/>
      <c r="U703" s="58"/>
      <c r="V703" s="58"/>
      <c r="W703" s="58"/>
      <c r="X703" s="58"/>
      <c r="Y703" s="58"/>
    </row>
    <row r="704" spans="1:25" ht="15.75" customHeight="1" x14ac:dyDescent="0.2">
      <c r="A704" s="23"/>
      <c r="B704" s="23"/>
      <c r="C704" s="23"/>
      <c r="D704" s="23"/>
      <c r="E704" s="58"/>
      <c r="F704" s="58"/>
      <c r="G704" s="91"/>
      <c r="H704" s="58"/>
      <c r="I704" s="58"/>
      <c r="J704" s="58"/>
      <c r="K704" s="58"/>
      <c r="L704" s="58"/>
      <c r="M704" s="58"/>
      <c r="N704" s="58"/>
      <c r="O704" s="58"/>
      <c r="P704" s="58"/>
      <c r="Q704" s="58"/>
      <c r="R704" s="58"/>
      <c r="S704" s="58"/>
      <c r="T704" s="58"/>
      <c r="U704" s="58"/>
      <c r="V704" s="58"/>
      <c r="W704" s="58"/>
      <c r="X704" s="58"/>
      <c r="Y704" s="58"/>
    </row>
    <row r="705" spans="1:25" ht="15.75" customHeight="1" x14ac:dyDescent="0.2">
      <c r="A705" s="23"/>
      <c r="B705" s="23"/>
      <c r="C705" s="23"/>
      <c r="D705" s="23"/>
      <c r="E705" s="58"/>
      <c r="F705" s="58"/>
      <c r="G705" s="91"/>
      <c r="H705" s="58"/>
      <c r="I705" s="58"/>
      <c r="J705" s="58"/>
      <c r="K705" s="58"/>
      <c r="L705" s="58"/>
      <c r="M705" s="58"/>
      <c r="N705" s="58"/>
      <c r="O705" s="58"/>
      <c r="P705" s="58"/>
      <c r="Q705" s="58"/>
      <c r="R705" s="58"/>
      <c r="S705" s="58"/>
      <c r="T705" s="58"/>
      <c r="U705" s="58"/>
      <c r="V705" s="58"/>
      <c r="W705" s="58"/>
      <c r="X705" s="58"/>
      <c r="Y705" s="58"/>
    </row>
    <row r="706" spans="1:25" ht="15.75" customHeight="1" x14ac:dyDescent="0.2">
      <c r="A706" s="23"/>
      <c r="B706" s="23"/>
      <c r="C706" s="23"/>
      <c r="D706" s="23"/>
      <c r="E706" s="58"/>
      <c r="F706" s="58"/>
      <c r="G706" s="91"/>
      <c r="H706" s="58"/>
      <c r="I706" s="58"/>
      <c r="J706" s="58"/>
      <c r="K706" s="58"/>
      <c r="L706" s="58"/>
      <c r="M706" s="58"/>
      <c r="N706" s="58"/>
      <c r="O706" s="58"/>
      <c r="P706" s="58"/>
      <c r="Q706" s="58"/>
      <c r="R706" s="58"/>
      <c r="S706" s="58"/>
      <c r="T706" s="58"/>
      <c r="U706" s="58"/>
      <c r="V706" s="58"/>
      <c r="W706" s="58"/>
      <c r="X706" s="58"/>
      <c r="Y706" s="58"/>
    </row>
    <row r="707" spans="1:25" ht="15.75" customHeight="1" x14ac:dyDescent="0.2">
      <c r="A707" s="23"/>
      <c r="B707" s="23"/>
      <c r="C707" s="23"/>
      <c r="D707" s="23"/>
      <c r="E707" s="58"/>
      <c r="F707" s="58"/>
      <c r="G707" s="91"/>
      <c r="H707" s="58"/>
      <c r="I707" s="58"/>
      <c r="J707" s="58"/>
      <c r="K707" s="58"/>
      <c r="L707" s="58"/>
      <c r="M707" s="58"/>
      <c r="N707" s="58"/>
      <c r="O707" s="58"/>
      <c r="P707" s="58"/>
      <c r="Q707" s="58"/>
      <c r="R707" s="58"/>
      <c r="S707" s="58"/>
      <c r="T707" s="58"/>
      <c r="U707" s="58"/>
      <c r="V707" s="58"/>
      <c r="W707" s="58"/>
      <c r="X707" s="58"/>
      <c r="Y707" s="58"/>
    </row>
    <row r="708" spans="1:25" ht="15.75" customHeight="1" x14ac:dyDescent="0.2">
      <c r="A708" s="23"/>
      <c r="B708" s="23"/>
      <c r="C708" s="23"/>
      <c r="D708" s="23"/>
      <c r="E708" s="58"/>
      <c r="F708" s="58"/>
      <c r="G708" s="91"/>
      <c r="H708" s="58"/>
      <c r="I708" s="58"/>
      <c r="J708" s="58"/>
      <c r="K708" s="58"/>
      <c r="L708" s="58"/>
      <c r="M708" s="58"/>
      <c r="N708" s="58"/>
      <c r="O708" s="58"/>
      <c r="P708" s="58"/>
      <c r="Q708" s="58"/>
      <c r="R708" s="58"/>
      <c r="S708" s="58"/>
      <c r="T708" s="58"/>
      <c r="U708" s="58"/>
      <c r="V708" s="58"/>
      <c r="W708" s="58"/>
      <c r="X708" s="58"/>
      <c r="Y708" s="58"/>
    </row>
    <row r="709" spans="1:25" ht="15.75" customHeight="1" x14ac:dyDescent="0.2">
      <c r="A709" s="23"/>
      <c r="B709" s="23"/>
      <c r="C709" s="23"/>
      <c r="D709" s="23"/>
      <c r="E709" s="58"/>
      <c r="F709" s="58"/>
      <c r="G709" s="91"/>
      <c r="H709" s="58"/>
      <c r="I709" s="58"/>
      <c r="J709" s="58"/>
      <c r="K709" s="58"/>
      <c r="L709" s="58"/>
      <c r="M709" s="58"/>
      <c r="N709" s="58"/>
      <c r="O709" s="58"/>
      <c r="P709" s="58"/>
      <c r="Q709" s="58"/>
      <c r="R709" s="58"/>
      <c r="S709" s="58"/>
      <c r="T709" s="58"/>
      <c r="U709" s="58"/>
      <c r="V709" s="58"/>
      <c r="W709" s="58"/>
      <c r="X709" s="58"/>
      <c r="Y709" s="58"/>
    </row>
    <row r="710" spans="1:25" ht="15.75" customHeight="1" x14ac:dyDescent="0.2">
      <c r="A710" s="23"/>
      <c r="B710" s="23"/>
      <c r="C710" s="23"/>
      <c r="D710" s="23"/>
      <c r="E710" s="58"/>
      <c r="F710" s="58"/>
      <c r="G710" s="91"/>
      <c r="H710" s="58"/>
      <c r="I710" s="58"/>
      <c r="J710" s="58"/>
      <c r="K710" s="58"/>
      <c r="L710" s="58"/>
      <c r="M710" s="58"/>
      <c r="N710" s="58"/>
      <c r="O710" s="58"/>
      <c r="P710" s="58"/>
      <c r="Q710" s="58"/>
      <c r="R710" s="58"/>
      <c r="S710" s="58"/>
      <c r="T710" s="58"/>
      <c r="U710" s="58"/>
      <c r="V710" s="58"/>
      <c r="W710" s="58"/>
      <c r="X710" s="58"/>
      <c r="Y710" s="58"/>
    </row>
    <row r="711" spans="1:25" ht="15.75" customHeight="1" x14ac:dyDescent="0.2">
      <c r="A711" s="23"/>
      <c r="B711" s="23"/>
      <c r="C711" s="23"/>
      <c r="D711" s="23"/>
      <c r="E711" s="58"/>
      <c r="F711" s="58"/>
      <c r="G711" s="91"/>
      <c r="H711" s="58"/>
      <c r="I711" s="58"/>
      <c r="J711" s="58"/>
      <c r="K711" s="58"/>
      <c r="L711" s="58"/>
      <c r="M711" s="58"/>
      <c r="N711" s="58"/>
      <c r="O711" s="58"/>
      <c r="P711" s="58"/>
      <c r="Q711" s="58"/>
      <c r="R711" s="58"/>
      <c r="S711" s="58"/>
      <c r="T711" s="58"/>
      <c r="U711" s="58"/>
      <c r="V711" s="58"/>
      <c r="W711" s="58"/>
      <c r="X711" s="58"/>
      <c r="Y711" s="58"/>
    </row>
    <row r="712" spans="1:25" ht="15.75" customHeight="1" x14ac:dyDescent="0.2">
      <c r="A712" s="23"/>
      <c r="B712" s="23"/>
      <c r="C712" s="23"/>
      <c r="D712" s="23"/>
      <c r="E712" s="58"/>
      <c r="F712" s="58"/>
      <c r="G712" s="91"/>
      <c r="H712" s="58"/>
      <c r="I712" s="58"/>
      <c r="J712" s="58"/>
      <c r="K712" s="58"/>
      <c r="L712" s="58"/>
      <c r="M712" s="58"/>
      <c r="N712" s="58"/>
      <c r="O712" s="58"/>
      <c r="P712" s="58"/>
      <c r="Q712" s="58"/>
      <c r="R712" s="58"/>
      <c r="S712" s="58"/>
      <c r="T712" s="58"/>
      <c r="U712" s="58"/>
      <c r="V712" s="58"/>
      <c r="W712" s="58"/>
      <c r="X712" s="58"/>
      <c r="Y712" s="58"/>
    </row>
    <row r="713" spans="1:25" ht="15.75" customHeight="1" x14ac:dyDescent="0.2">
      <c r="A713" s="23"/>
      <c r="B713" s="23"/>
      <c r="C713" s="23"/>
      <c r="D713" s="23"/>
      <c r="E713" s="58"/>
      <c r="F713" s="58"/>
      <c r="G713" s="91"/>
      <c r="H713" s="58"/>
      <c r="I713" s="58"/>
      <c r="J713" s="58"/>
      <c r="K713" s="58"/>
      <c r="L713" s="58"/>
      <c r="M713" s="58"/>
      <c r="N713" s="58"/>
      <c r="O713" s="58"/>
      <c r="P713" s="58"/>
      <c r="Q713" s="58"/>
      <c r="R713" s="58"/>
      <c r="S713" s="58"/>
      <c r="T713" s="58"/>
      <c r="U713" s="58"/>
      <c r="V713" s="58"/>
      <c r="W713" s="58"/>
      <c r="X713" s="58"/>
      <c r="Y713" s="58"/>
    </row>
    <row r="714" spans="1:25" ht="15.75" customHeight="1" x14ac:dyDescent="0.2">
      <c r="A714" s="23"/>
      <c r="B714" s="23"/>
      <c r="C714" s="23"/>
      <c r="D714" s="23"/>
      <c r="E714" s="58"/>
      <c r="F714" s="58"/>
      <c r="G714" s="91"/>
      <c r="H714" s="58"/>
      <c r="I714" s="58"/>
      <c r="J714" s="58"/>
      <c r="K714" s="58"/>
      <c r="L714" s="58"/>
      <c r="M714" s="58"/>
      <c r="N714" s="58"/>
      <c r="O714" s="58"/>
      <c r="P714" s="58"/>
      <c r="Q714" s="58"/>
      <c r="R714" s="58"/>
      <c r="S714" s="58"/>
      <c r="T714" s="58"/>
      <c r="U714" s="58"/>
      <c r="V714" s="58"/>
      <c r="W714" s="58"/>
      <c r="X714" s="58"/>
      <c r="Y714" s="58"/>
    </row>
    <row r="715" spans="1:25" ht="15.75" customHeight="1" x14ac:dyDescent="0.2">
      <c r="A715" s="23"/>
      <c r="B715" s="23"/>
      <c r="C715" s="23"/>
      <c r="D715" s="23"/>
      <c r="E715" s="58"/>
      <c r="F715" s="58"/>
      <c r="G715" s="91"/>
      <c r="H715" s="58"/>
      <c r="I715" s="58"/>
      <c r="J715" s="58"/>
      <c r="K715" s="58"/>
      <c r="L715" s="58"/>
      <c r="M715" s="58"/>
      <c r="N715" s="58"/>
      <c r="O715" s="58"/>
      <c r="P715" s="58"/>
      <c r="Q715" s="58"/>
      <c r="R715" s="58"/>
      <c r="S715" s="58"/>
      <c r="T715" s="58"/>
      <c r="U715" s="58"/>
      <c r="V715" s="58"/>
      <c r="W715" s="58"/>
      <c r="X715" s="58"/>
      <c r="Y715" s="58"/>
    </row>
    <row r="716" spans="1:25" ht="15.75" customHeight="1" x14ac:dyDescent="0.2">
      <c r="A716" s="23"/>
      <c r="B716" s="23"/>
      <c r="C716" s="23"/>
      <c r="D716" s="23"/>
      <c r="E716" s="58"/>
      <c r="F716" s="58"/>
      <c r="G716" s="91"/>
      <c r="H716" s="58"/>
      <c r="I716" s="58"/>
      <c r="J716" s="58"/>
      <c r="K716" s="58"/>
      <c r="L716" s="58"/>
      <c r="M716" s="58"/>
      <c r="N716" s="58"/>
      <c r="O716" s="58"/>
      <c r="P716" s="58"/>
      <c r="Q716" s="58"/>
      <c r="R716" s="58"/>
      <c r="S716" s="58"/>
      <c r="T716" s="58"/>
      <c r="U716" s="58"/>
      <c r="V716" s="58"/>
      <c r="W716" s="58"/>
      <c r="X716" s="58"/>
      <c r="Y716" s="58"/>
    </row>
    <row r="717" spans="1:25" ht="15.75" customHeight="1" x14ac:dyDescent="0.2">
      <c r="A717" s="23"/>
      <c r="B717" s="23"/>
      <c r="C717" s="23"/>
      <c r="D717" s="23"/>
      <c r="E717" s="58"/>
      <c r="F717" s="58"/>
      <c r="G717" s="91"/>
      <c r="H717" s="58"/>
      <c r="I717" s="58"/>
      <c r="J717" s="58"/>
      <c r="K717" s="58"/>
      <c r="L717" s="58"/>
      <c r="M717" s="58"/>
      <c r="N717" s="58"/>
      <c r="O717" s="58"/>
      <c r="P717" s="58"/>
      <c r="Q717" s="58"/>
      <c r="R717" s="58"/>
      <c r="S717" s="58"/>
      <c r="T717" s="58"/>
      <c r="U717" s="58"/>
      <c r="V717" s="58"/>
      <c r="W717" s="58"/>
      <c r="X717" s="58"/>
      <c r="Y717" s="58"/>
    </row>
    <row r="718" spans="1:25" ht="15.75" customHeight="1" x14ac:dyDescent="0.2">
      <c r="A718" s="23"/>
      <c r="B718" s="23"/>
      <c r="C718" s="23"/>
      <c r="D718" s="23"/>
      <c r="E718" s="58"/>
      <c r="F718" s="58"/>
      <c r="G718" s="91"/>
      <c r="H718" s="58"/>
      <c r="I718" s="58"/>
      <c r="J718" s="58"/>
      <c r="K718" s="58"/>
      <c r="L718" s="58"/>
      <c r="M718" s="58"/>
      <c r="N718" s="58"/>
      <c r="O718" s="58"/>
      <c r="P718" s="58"/>
      <c r="Q718" s="58"/>
      <c r="R718" s="58"/>
      <c r="S718" s="58"/>
      <c r="T718" s="58"/>
      <c r="U718" s="58"/>
      <c r="V718" s="58"/>
      <c r="W718" s="58"/>
      <c r="X718" s="58"/>
      <c r="Y718" s="58"/>
    </row>
    <row r="719" spans="1:25" ht="15.75" customHeight="1" x14ac:dyDescent="0.2">
      <c r="A719" s="23"/>
      <c r="B719" s="23"/>
      <c r="C719" s="23"/>
      <c r="D719" s="23"/>
      <c r="E719" s="58"/>
      <c r="F719" s="58"/>
      <c r="G719" s="91"/>
      <c r="H719" s="58"/>
      <c r="I719" s="58"/>
      <c r="J719" s="58"/>
      <c r="K719" s="58"/>
      <c r="L719" s="58"/>
      <c r="M719" s="58"/>
      <c r="N719" s="58"/>
      <c r="O719" s="58"/>
      <c r="P719" s="58"/>
      <c r="Q719" s="58"/>
      <c r="R719" s="58"/>
      <c r="S719" s="58"/>
      <c r="T719" s="58"/>
      <c r="U719" s="58"/>
      <c r="V719" s="58"/>
      <c r="W719" s="58"/>
      <c r="X719" s="58"/>
      <c r="Y719" s="58"/>
    </row>
    <row r="720" spans="1:25" ht="15.75" customHeight="1" x14ac:dyDescent="0.2">
      <c r="A720" s="23"/>
      <c r="B720" s="23"/>
      <c r="C720" s="23"/>
      <c r="D720" s="23"/>
      <c r="E720" s="58"/>
      <c r="F720" s="58"/>
      <c r="G720" s="91"/>
      <c r="H720" s="58"/>
      <c r="I720" s="58"/>
      <c r="J720" s="58"/>
      <c r="K720" s="58"/>
      <c r="L720" s="58"/>
      <c r="M720" s="58"/>
      <c r="N720" s="58"/>
      <c r="O720" s="58"/>
      <c r="P720" s="58"/>
      <c r="Q720" s="58"/>
      <c r="R720" s="58"/>
      <c r="S720" s="58"/>
      <c r="T720" s="58"/>
      <c r="U720" s="58"/>
      <c r="V720" s="58"/>
      <c r="W720" s="58"/>
      <c r="X720" s="58"/>
      <c r="Y720" s="58"/>
    </row>
    <row r="721" spans="1:25" ht="15.75" customHeight="1" x14ac:dyDescent="0.2">
      <c r="A721" s="23"/>
      <c r="B721" s="23"/>
      <c r="C721" s="23"/>
      <c r="D721" s="23"/>
      <c r="E721" s="58"/>
      <c r="F721" s="58"/>
      <c r="G721" s="91"/>
      <c r="H721" s="58"/>
      <c r="I721" s="58"/>
      <c r="J721" s="58"/>
      <c r="K721" s="58"/>
      <c r="L721" s="58"/>
      <c r="M721" s="58"/>
      <c r="N721" s="58"/>
      <c r="O721" s="58"/>
      <c r="P721" s="58"/>
      <c r="Q721" s="58"/>
      <c r="R721" s="58"/>
      <c r="S721" s="58"/>
      <c r="T721" s="58"/>
      <c r="U721" s="58"/>
      <c r="V721" s="58"/>
      <c r="W721" s="58"/>
      <c r="X721" s="58"/>
      <c r="Y721" s="58"/>
    </row>
    <row r="722" spans="1:25" ht="15.75" customHeight="1" x14ac:dyDescent="0.2">
      <c r="A722" s="23"/>
      <c r="B722" s="23"/>
      <c r="C722" s="23"/>
      <c r="D722" s="23"/>
      <c r="E722" s="58"/>
      <c r="F722" s="58"/>
      <c r="G722" s="91"/>
      <c r="H722" s="58"/>
      <c r="I722" s="58"/>
      <c r="J722" s="58"/>
      <c r="K722" s="58"/>
      <c r="L722" s="58"/>
      <c r="M722" s="58"/>
      <c r="N722" s="58"/>
      <c r="O722" s="58"/>
      <c r="P722" s="58"/>
      <c r="Q722" s="58"/>
      <c r="R722" s="58"/>
      <c r="S722" s="58"/>
      <c r="T722" s="58"/>
      <c r="U722" s="58"/>
      <c r="V722" s="58"/>
      <c r="W722" s="58"/>
      <c r="X722" s="58"/>
      <c r="Y722" s="58"/>
    </row>
    <row r="723" spans="1:25" ht="15.75" customHeight="1" x14ac:dyDescent="0.2">
      <c r="A723" s="23"/>
      <c r="B723" s="23"/>
      <c r="C723" s="23"/>
      <c r="D723" s="23"/>
      <c r="E723" s="58"/>
      <c r="F723" s="58"/>
      <c r="G723" s="91"/>
      <c r="H723" s="58"/>
      <c r="I723" s="58"/>
      <c r="J723" s="58"/>
      <c r="K723" s="58"/>
      <c r="L723" s="58"/>
      <c r="M723" s="58"/>
      <c r="N723" s="58"/>
      <c r="O723" s="58"/>
      <c r="P723" s="58"/>
      <c r="Q723" s="58"/>
      <c r="R723" s="58"/>
      <c r="S723" s="58"/>
      <c r="T723" s="58"/>
      <c r="U723" s="58"/>
      <c r="V723" s="58"/>
      <c r="W723" s="58"/>
      <c r="X723" s="58"/>
      <c r="Y723" s="58"/>
    </row>
    <row r="724" spans="1:25" ht="15.75" customHeight="1" x14ac:dyDescent="0.2">
      <c r="A724" s="23"/>
      <c r="B724" s="23"/>
      <c r="C724" s="23"/>
      <c r="D724" s="23"/>
      <c r="E724" s="58"/>
      <c r="F724" s="58"/>
      <c r="G724" s="91"/>
      <c r="H724" s="58"/>
      <c r="I724" s="58"/>
      <c r="J724" s="58"/>
      <c r="K724" s="58"/>
      <c r="L724" s="58"/>
      <c r="M724" s="58"/>
      <c r="N724" s="58"/>
      <c r="O724" s="58"/>
      <c r="P724" s="58"/>
      <c r="Q724" s="58"/>
      <c r="R724" s="58"/>
      <c r="S724" s="58"/>
      <c r="T724" s="58"/>
      <c r="U724" s="58"/>
      <c r="V724" s="58"/>
      <c r="W724" s="58"/>
      <c r="X724" s="58"/>
      <c r="Y724" s="58"/>
    </row>
    <row r="725" spans="1:25" ht="15.75" customHeight="1" x14ac:dyDescent="0.2">
      <c r="A725" s="23"/>
      <c r="B725" s="23"/>
      <c r="C725" s="23"/>
      <c r="D725" s="23"/>
      <c r="E725" s="58"/>
      <c r="F725" s="58"/>
      <c r="G725" s="91"/>
      <c r="H725" s="58"/>
      <c r="I725" s="58"/>
      <c r="J725" s="58"/>
      <c r="K725" s="58"/>
      <c r="L725" s="58"/>
      <c r="M725" s="58"/>
      <c r="N725" s="58"/>
      <c r="O725" s="58"/>
      <c r="P725" s="58"/>
      <c r="Q725" s="58"/>
      <c r="R725" s="58"/>
      <c r="S725" s="58"/>
      <c r="T725" s="58"/>
      <c r="U725" s="58"/>
      <c r="V725" s="58"/>
      <c r="W725" s="58"/>
      <c r="X725" s="58"/>
      <c r="Y725" s="58"/>
    </row>
    <row r="726" spans="1:25" ht="15.75" customHeight="1" x14ac:dyDescent="0.2">
      <c r="A726" s="23"/>
      <c r="B726" s="23"/>
      <c r="C726" s="23"/>
      <c r="D726" s="23"/>
      <c r="E726" s="58"/>
      <c r="F726" s="58"/>
      <c r="G726" s="91"/>
      <c r="H726" s="58"/>
      <c r="I726" s="58"/>
      <c r="J726" s="58"/>
      <c r="K726" s="58"/>
      <c r="L726" s="58"/>
      <c r="M726" s="58"/>
      <c r="N726" s="58"/>
      <c r="O726" s="58"/>
      <c r="P726" s="58"/>
      <c r="Q726" s="58"/>
      <c r="R726" s="58"/>
      <c r="S726" s="58"/>
      <c r="T726" s="58"/>
      <c r="U726" s="58"/>
      <c r="V726" s="58"/>
      <c r="W726" s="58"/>
      <c r="X726" s="58"/>
      <c r="Y726" s="58"/>
    </row>
    <row r="727" spans="1:25" ht="15.75" customHeight="1" x14ac:dyDescent="0.2">
      <c r="A727" s="23"/>
      <c r="B727" s="23"/>
      <c r="C727" s="23"/>
      <c r="D727" s="23"/>
      <c r="E727" s="58"/>
      <c r="F727" s="58"/>
      <c r="G727" s="91"/>
      <c r="H727" s="58"/>
      <c r="I727" s="58"/>
      <c r="J727" s="58"/>
      <c r="K727" s="58"/>
      <c r="L727" s="58"/>
      <c r="M727" s="58"/>
      <c r="N727" s="58"/>
      <c r="O727" s="58"/>
      <c r="P727" s="58"/>
      <c r="Q727" s="58"/>
      <c r="R727" s="58"/>
      <c r="S727" s="58"/>
      <c r="T727" s="58"/>
      <c r="U727" s="58"/>
      <c r="V727" s="58"/>
      <c r="W727" s="58"/>
      <c r="X727" s="58"/>
      <c r="Y727" s="58"/>
    </row>
    <row r="728" spans="1:25" ht="15.75" customHeight="1" x14ac:dyDescent="0.2">
      <c r="A728" s="23"/>
      <c r="B728" s="23"/>
      <c r="C728" s="23"/>
      <c r="D728" s="23"/>
      <c r="E728" s="58"/>
      <c r="F728" s="58"/>
      <c r="G728" s="91"/>
      <c r="H728" s="58"/>
      <c r="I728" s="58"/>
      <c r="J728" s="58"/>
      <c r="K728" s="58"/>
      <c r="L728" s="58"/>
      <c r="M728" s="58"/>
      <c r="N728" s="58"/>
      <c r="O728" s="58"/>
      <c r="P728" s="58"/>
      <c r="Q728" s="58"/>
      <c r="R728" s="58"/>
      <c r="S728" s="58"/>
      <c r="T728" s="58"/>
      <c r="U728" s="58"/>
      <c r="V728" s="58"/>
      <c r="W728" s="58"/>
      <c r="X728" s="58"/>
      <c r="Y728" s="58"/>
    </row>
    <row r="729" spans="1:25" ht="15.75" customHeight="1" x14ac:dyDescent="0.2">
      <c r="A729" s="23"/>
      <c r="B729" s="23"/>
      <c r="C729" s="23"/>
      <c r="D729" s="23"/>
      <c r="E729" s="58"/>
      <c r="F729" s="58"/>
      <c r="G729" s="91"/>
      <c r="H729" s="58"/>
      <c r="I729" s="58"/>
      <c r="J729" s="58"/>
      <c r="K729" s="58"/>
      <c r="L729" s="58"/>
      <c r="M729" s="58"/>
      <c r="N729" s="58"/>
      <c r="O729" s="58"/>
      <c r="P729" s="58"/>
      <c r="Q729" s="58"/>
      <c r="R729" s="58"/>
      <c r="S729" s="58"/>
      <c r="T729" s="58"/>
      <c r="U729" s="58"/>
      <c r="V729" s="58"/>
      <c r="W729" s="58"/>
      <c r="X729" s="58"/>
      <c r="Y729" s="58"/>
    </row>
    <row r="730" spans="1:25" ht="15.75" customHeight="1" x14ac:dyDescent="0.2">
      <c r="A730" s="23"/>
      <c r="B730" s="23"/>
      <c r="C730" s="23"/>
      <c r="D730" s="23"/>
      <c r="E730" s="58"/>
      <c r="F730" s="58"/>
      <c r="G730" s="91"/>
      <c r="H730" s="58"/>
      <c r="I730" s="58"/>
      <c r="J730" s="58"/>
      <c r="K730" s="58"/>
      <c r="L730" s="58"/>
      <c r="M730" s="58"/>
      <c r="N730" s="58"/>
      <c r="O730" s="58"/>
      <c r="P730" s="58"/>
      <c r="Q730" s="58"/>
      <c r="R730" s="58"/>
      <c r="S730" s="58"/>
      <c r="T730" s="58"/>
      <c r="U730" s="58"/>
      <c r="V730" s="58"/>
      <c r="W730" s="58"/>
      <c r="X730" s="58"/>
      <c r="Y730" s="58"/>
    </row>
    <row r="731" spans="1:25" ht="15.75" customHeight="1" x14ac:dyDescent="0.2">
      <c r="A731" s="23"/>
      <c r="B731" s="23"/>
      <c r="C731" s="23"/>
      <c r="D731" s="23"/>
      <c r="E731" s="58"/>
      <c r="F731" s="58"/>
      <c r="G731" s="91"/>
      <c r="H731" s="58"/>
      <c r="I731" s="58"/>
      <c r="J731" s="58"/>
      <c r="K731" s="58"/>
      <c r="L731" s="58"/>
      <c r="M731" s="58"/>
      <c r="N731" s="58"/>
      <c r="O731" s="58"/>
      <c r="P731" s="58"/>
      <c r="Q731" s="58"/>
      <c r="R731" s="58"/>
      <c r="S731" s="58"/>
      <c r="T731" s="58"/>
      <c r="U731" s="58"/>
      <c r="V731" s="58"/>
      <c r="W731" s="58"/>
      <c r="X731" s="58"/>
      <c r="Y731" s="58"/>
    </row>
    <row r="732" spans="1:25" ht="15.75" customHeight="1" x14ac:dyDescent="0.2">
      <c r="A732" s="23"/>
      <c r="B732" s="23"/>
      <c r="C732" s="23"/>
      <c r="D732" s="23"/>
      <c r="E732" s="58"/>
      <c r="F732" s="58"/>
      <c r="G732" s="91"/>
      <c r="H732" s="58"/>
      <c r="I732" s="58"/>
      <c r="J732" s="58"/>
      <c r="K732" s="58"/>
      <c r="L732" s="58"/>
      <c r="M732" s="58"/>
      <c r="N732" s="58"/>
      <c r="O732" s="58"/>
      <c r="P732" s="58"/>
      <c r="Q732" s="58"/>
      <c r="R732" s="58"/>
      <c r="S732" s="58"/>
      <c r="T732" s="58"/>
      <c r="U732" s="58"/>
      <c r="V732" s="58"/>
      <c r="W732" s="58"/>
      <c r="X732" s="58"/>
      <c r="Y732" s="58"/>
    </row>
    <row r="733" spans="1:25" ht="15.75" customHeight="1" x14ac:dyDescent="0.2">
      <c r="A733" s="23"/>
      <c r="B733" s="23"/>
      <c r="C733" s="23"/>
      <c r="D733" s="23"/>
      <c r="E733" s="58"/>
      <c r="F733" s="58"/>
      <c r="G733" s="91"/>
      <c r="H733" s="58"/>
      <c r="I733" s="58"/>
      <c r="J733" s="58"/>
      <c r="K733" s="58"/>
      <c r="L733" s="58"/>
      <c r="M733" s="58"/>
      <c r="N733" s="58"/>
      <c r="O733" s="58"/>
      <c r="P733" s="58"/>
      <c r="Q733" s="58"/>
      <c r="R733" s="58"/>
      <c r="S733" s="58"/>
      <c r="T733" s="58"/>
      <c r="U733" s="58"/>
      <c r="V733" s="58"/>
      <c r="W733" s="58"/>
      <c r="X733" s="58"/>
      <c r="Y733" s="58"/>
    </row>
    <row r="734" spans="1:25" ht="15.75" customHeight="1" x14ac:dyDescent="0.2">
      <c r="A734" s="23"/>
      <c r="B734" s="23"/>
      <c r="C734" s="23"/>
      <c r="D734" s="23"/>
      <c r="E734" s="58"/>
      <c r="F734" s="58"/>
      <c r="G734" s="91"/>
      <c r="H734" s="58"/>
      <c r="I734" s="58"/>
      <c r="J734" s="58"/>
      <c r="K734" s="58"/>
      <c r="L734" s="58"/>
      <c r="M734" s="58"/>
      <c r="N734" s="58"/>
      <c r="O734" s="58"/>
      <c r="P734" s="58"/>
      <c r="Q734" s="58"/>
      <c r="R734" s="58"/>
      <c r="S734" s="58"/>
      <c r="T734" s="58"/>
      <c r="U734" s="58"/>
      <c r="V734" s="58"/>
      <c r="W734" s="58"/>
      <c r="X734" s="58"/>
      <c r="Y734" s="58"/>
    </row>
    <row r="735" spans="1:25" ht="15.75" customHeight="1" x14ac:dyDescent="0.2">
      <c r="A735" s="23"/>
      <c r="B735" s="23"/>
      <c r="C735" s="23"/>
      <c r="D735" s="23"/>
      <c r="E735" s="58"/>
      <c r="F735" s="58"/>
      <c r="G735" s="91"/>
      <c r="H735" s="58"/>
      <c r="I735" s="58"/>
      <c r="J735" s="58"/>
      <c r="K735" s="58"/>
      <c r="L735" s="58"/>
      <c r="M735" s="58"/>
      <c r="N735" s="58"/>
      <c r="O735" s="58"/>
      <c r="P735" s="58"/>
      <c r="Q735" s="58"/>
      <c r="R735" s="58"/>
      <c r="S735" s="58"/>
      <c r="T735" s="58"/>
      <c r="U735" s="58"/>
      <c r="V735" s="58"/>
      <c r="W735" s="58"/>
      <c r="X735" s="58"/>
      <c r="Y735" s="58"/>
    </row>
    <row r="736" spans="1:25" ht="15.75" customHeight="1" x14ac:dyDescent="0.2">
      <c r="A736" s="23"/>
      <c r="B736" s="23"/>
      <c r="C736" s="23"/>
      <c r="D736" s="23"/>
      <c r="E736" s="58"/>
      <c r="F736" s="58"/>
      <c r="G736" s="91"/>
      <c r="H736" s="58"/>
      <c r="I736" s="58"/>
      <c r="J736" s="58"/>
      <c r="K736" s="58"/>
      <c r="L736" s="58"/>
      <c r="M736" s="58"/>
      <c r="N736" s="58"/>
      <c r="O736" s="58"/>
      <c r="P736" s="58"/>
      <c r="Q736" s="58"/>
      <c r="R736" s="58"/>
      <c r="S736" s="58"/>
      <c r="T736" s="58"/>
      <c r="U736" s="58"/>
      <c r="V736" s="58"/>
      <c r="W736" s="58"/>
      <c r="X736" s="58"/>
      <c r="Y736" s="58"/>
    </row>
    <row r="737" spans="1:25" ht="15.75" customHeight="1" x14ac:dyDescent="0.2">
      <c r="A737" s="23"/>
      <c r="B737" s="23"/>
      <c r="C737" s="23"/>
      <c r="D737" s="23"/>
      <c r="E737" s="58"/>
      <c r="F737" s="58"/>
      <c r="G737" s="91"/>
      <c r="H737" s="58"/>
      <c r="I737" s="58"/>
      <c r="J737" s="58"/>
      <c r="K737" s="58"/>
      <c r="L737" s="58"/>
      <c r="M737" s="58"/>
      <c r="N737" s="58"/>
      <c r="O737" s="58"/>
      <c r="P737" s="58"/>
      <c r="Q737" s="58"/>
      <c r="R737" s="58"/>
      <c r="S737" s="58"/>
      <c r="T737" s="58"/>
      <c r="U737" s="58"/>
      <c r="V737" s="58"/>
      <c r="W737" s="58"/>
      <c r="X737" s="58"/>
      <c r="Y737" s="58"/>
    </row>
    <row r="738" spans="1:25" ht="15.75" customHeight="1" x14ac:dyDescent="0.2">
      <c r="A738" s="23"/>
      <c r="B738" s="23"/>
      <c r="C738" s="23"/>
      <c r="D738" s="23"/>
      <c r="E738" s="58"/>
      <c r="F738" s="58"/>
      <c r="G738" s="91"/>
      <c r="H738" s="58"/>
      <c r="I738" s="58"/>
      <c r="J738" s="58"/>
      <c r="K738" s="58"/>
      <c r="L738" s="58"/>
      <c r="M738" s="58"/>
      <c r="N738" s="58"/>
      <c r="O738" s="58"/>
      <c r="P738" s="58"/>
      <c r="Q738" s="58"/>
      <c r="R738" s="58"/>
      <c r="S738" s="58"/>
      <c r="T738" s="58"/>
      <c r="U738" s="58"/>
      <c r="V738" s="58"/>
      <c r="W738" s="58"/>
      <c r="X738" s="58"/>
      <c r="Y738" s="58"/>
    </row>
    <row r="739" spans="1:25" ht="15.75" customHeight="1" x14ac:dyDescent="0.2">
      <c r="A739" s="23"/>
      <c r="B739" s="23"/>
      <c r="C739" s="23"/>
      <c r="D739" s="23"/>
      <c r="E739" s="58"/>
      <c r="F739" s="58"/>
      <c r="G739" s="91"/>
      <c r="H739" s="58"/>
      <c r="I739" s="58"/>
      <c r="J739" s="58"/>
      <c r="K739" s="58"/>
      <c r="L739" s="58"/>
      <c r="M739" s="58"/>
      <c r="N739" s="58"/>
      <c r="O739" s="58"/>
      <c r="P739" s="58"/>
      <c r="Q739" s="58"/>
      <c r="R739" s="58"/>
      <c r="S739" s="58"/>
      <c r="T739" s="58"/>
      <c r="U739" s="58"/>
      <c r="V739" s="58"/>
      <c r="W739" s="58"/>
      <c r="X739" s="58"/>
      <c r="Y739" s="58"/>
    </row>
    <row r="740" spans="1:25" ht="15.75" customHeight="1" x14ac:dyDescent="0.2">
      <c r="A740" s="23"/>
      <c r="B740" s="23"/>
      <c r="C740" s="23"/>
      <c r="D740" s="23"/>
      <c r="E740" s="58"/>
      <c r="F740" s="58"/>
      <c r="G740" s="91"/>
      <c r="H740" s="58"/>
      <c r="I740" s="58"/>
      <c r="J740" s="58"/>
      <c r="K740" s="58"/>
      <c r="L740" s="58"/>
      <c r="M740" s="58"/>
      <c r="N740" s="58"/>
      <c r="O740" s="58"/>
      <c r="P740" s="58"/>
      <c r="Q740" s="58"/>
      <c r="R740" s="58"/>
      <c r="S740" s="58"/>
      <c r="T740" s="58"/>
      <c r="U740" s="58"/>
      <c r="V740" s="58"/>
      <c r="W740" s="58"/>
      <c r="X740" s="58"/>
      <c r="Y740" s="58"/>
    </row>
    <row r="741" spans="1:25" ht="15.75" customHeight="1" x14ac:dyDescent="0.2">
      <c r="A741" s="23"/>
      <c r="B741" s="23"/>
      <c r="C741" s="23"/>
      <c r="D741" s="23"/>
      <c r="E741" s="58"/>
      <c r="F741" s="58"/>
      <c r="G741" s="91"/>
      <c r="H741" s="58"/>
      <c r="I741" s="58"/>
      <c r="J741" s="58"/>
      <c r="K741" s="58"/>
      <c r="L741" s="58"/>
      <c r="M741" s="58"/>
      <c r="N741" s="58"/>
      <c r="O741" s="58"/>
      <c r="P741" s="58"/>
      <c r="Q741" s="58"/>
      <c r="R741" s="58"/>
      <c r="S741" s="58"/>
      <c r="T741" s="58"/>
      <c r="U741" s="58"/>
      <c r="V741" s="58"/>
      <c r="W741" s="58"/>
      <c r="X741" s="58"/>
      <c r="Y741" s="58"/>
    </row>
    <row r="742" spans="1:25" ht="15.75" customHeight="1" x14ac:dyDescent="0.2">
      <c r="A742" s="23"/>
      <c r="B742" s="23"/>
      <c r="C742" s="23"/>
      <c r="D742" s="23"/>
      <c r="E742" s="58"/>
      <c r="F742" s="58"/>
      <c r="G742" s="91"/>
      <c r="H742" s="58"/>
      <c r="I742" s="58"/>
      <c r="J742" s="58"/>
      <c r="K742" s="58"/>
      <c r="L742" s="58"/>
      <c r="M742" s="58"/>
      <c r="N742" s="58"/>
      <c r="O742" s="58"/>
      <c r="P742" s="58"/>
      <c r="Q742" s="58"/>
      <c r="R742" s="58"/>
      <c r="S742" s="58"/>
      <c r="T742" s="58"/>
      <c r="U742" s="58"/>
      <c r="V742" s="58"/>
      <c r="W742" s="58"/>
      <c r="X742" s="58"/>
      <c r="Y742" s="58"/>
    </row>
    <row r="743" spans="1:25" ht="15.75" customHeight="1" x14ac:dyDescent="0.2">
      <c r="A743" s="23"/>
      <c r="B743" s="23"/>
      <c r="C743" s="23"/>
      <c r="D743" s="23"/>
      <c r="E743" s="58"/>
      <c r="F743" s="58"/>
      <c r="G743" s="91"/>
      <c r="H743" s="58"/>
      <c r="I743" s="58"/>
      <c r="J743" s="58"/>
      <c r="K743" s="58"/>
      <c r="L743" s="58"/>
      <c r="M743" s="58"/>
      <c r="N743" s="58"/>
      <c r="O743" s="58"/>
      <c r="P743" s="58"/>
      <c r="Q743" s="58"/>
      <c r="R743" s="58"/>
      <c r="S743" s="58"/>
      <c r="T743" s="58"/>
      <c r="U743" s="58"/>
      <c r="V743" s="58"/>
      <c r="W743" s="58"/>
      <c r="X743" s="58"/>
      <c r="Y743" s="58"/>
    </row>
    <row r="744" spans="1:25" ht="15.75" customHeight="1" x14ac:dyDescent="0.2">
      <c r="A744" s="23"/>
      <c r="B744" s="23"/>
      <c r="C744" s="23"/>
      <c r="D744" s="23"/>
      <c r="E744" s="58"/>
      <c r="F744" s="58"/>
      <c r="G744" s="91"/>
      <c r="H744" s="58"/>
      <c r="I744" s="58"/>
      <c r="J744" s="58"/>
      <c r="K744" s="58"/>
      <c r="L744" s="58"/>
      <c r="M744" s="58"/>
      <c r="N744" s="58"/>
      <c r="O744" s="58"/>
      <c r="P744" s="58"/>
      <c r="Q744" s="58"/>
      <c r="R744" s="58"/>
      <c r="S744" s="58"/>
      <c r="T744" s="58"/>
      <c r="U744" s="58"/>
      <c r="V744" s="58"/>
      <c r="W744" s="58"/>
      <c r="X744" s="58"/>
      <c r="Y744" s="58"/>
    </row>
    <row r="745" spans="1:25" ht="15.75" customHeight="1" x14ac:dyDescent="0.2">
      <c r="A745" s="23"/>
      <c r="B745" s="23"/>
      <c r="C745" s="23"/>
      <c r="D745" s="23"/>
      <c r="E745" s="58"/>
      <c r="F745" s="58"/>
      <c r="G745" s="91"/>
      <c r="H745" s="58"/>
      <c r="I745" s="58"/>
      <c r="J745" s="58"/>
      <c r="K745" s="58"/>
      <c r="L745" s="58"/>
      <c r="M745" s="58"/>
      <c r="N745" s="58"/>
      <c r="O745" s="58"/>
      <c r="P745" s="58"/>
      <c r="Q745" s="58"/>
      <c r="R745" s="58"/>
      <c r="S745" s="58"/>
      <c r="T745" s="58"/>
      <c r="U745" s="58"/>
      <c r="V745" s="58"/>
      <c r="W745" s="58"/>
      <c r="X745" s="58"/>
      <c r="Y745" s="58"/>
    </row>
    <row r="746" spans="1:25" ht="15.75" customHeight="1" x14ac:dyDescent="0.2">
      <c r="A746" s="23"/>
      <c r="B746" s="23"/>
      <c r="C746" s="23"/>
      <c r="D746" s="23"/>
      <c r="E746" s="58"/>
      <c r="F746" s="58"/>
      <c r="G746" s="91"/>
      <c r="H746" s="58"/>
      <c r="I746" s="58"/>
      <c r="J746" s="58"/>
      <c r="K746" s="58"/>
      <c r="L746" s="58"/>
      <c r="M746" s="58"/>
      <c r="N746" s="58"/>
      <c r="O746" s="58"/>
      <c r="P746" s="58"/>
      <c r="Q746" s="58"/>
      <c r="R746" s="58"/>
      <c r="S746" s="58"/>
      <c r="T746" s="58"/>
      <c r="U746" s="58"/>
      <c r="V746" s="58"/>
      <c r="W746" s="58"/>
      <c r="X746" s="58"/>
      <c r="Y746" s="58"/>
    </row>
    <row r="747" spans="1:25" ht="15.75" customHeight="1" x14ac:dyDescent="0.2">
      <c r="A747" s="23"/>
      <c r="B747" s="23"/>
      <c r="C747" s="23"/>
      <c r="D747" s="23"/>
      <c r="E747" s="58"/>
      <c r="F747" s="58"/>
      <c r="G747" s="91"/>
      <c r="H747" s="58"/>
      <c r="I747" s="58"/>
      <c r="J747" s="58"/>
      <c r="K747" s="58"/>
      <c r="L747" s="58"/>
      <c r="M747" s="58"/>
      <c r="N747" s="58"/>
      <c r="O747" s="58"/>
      <c r="P747" s="58"/>
      <c r="Q747" s="58"/>
      <c r="R747" s="58"/>
      <c r="S747" s="58"/>
      <c r="T747" s="58"/>
      <c r="U747" s="58"/>
      <c r="V747" s="58"/>
      <c r="W747" s="58"/>
      <c r="X747" s="58"/>
      <c r="Y747" s="58"/>
    </row>
    <row r="748" spans="1:25" ht="15.75" customHeight="1" x14ac:dyDescent="0.2">
      <c r="A748" s="23"/>
      <c r="B748" s="23"/>
      <c r="C748" s="23"/>
      <c r="D748" s="23"/>
      <c r="E748" s="58"/>
      <c r="F748" s="58"/>
      <c r="G748" s="91"/>
      <c r="H748" s="58"/>
      <c r="I748" s="58"/>
      <c r="J748" s="58"/>
      <c r="K748" s="58"/>
      <c r="L748" s="58"/>
      <c r="M748" s="58"/>
      <c r="N748" s="58"/>
      <c r="O748" s="58"/>
      <c r="P748" s="58"/>
      <c r="Q748" s="58"/>
      <c r="R748" s="58"/>
      <c r="S748" s="58"/>
      <c r="T748" s="58"/>
      <c r="U748" s="58"/>
      <c r="V748" s="58"/>
      <c r="W748" s="58"/>
      <c r="X748" s="58"/>
      <c r="Y748" s="58"/>
    </row>
    <row r="749" spans="1:25" ht="15.75" customHeight="1" x14ac:dyDescent="0.2">
      <c r="A749" s="23"/>
      <c r="B749" s="23"/>
      <c r="C749" s="23"/>
      <c r="D749" s="23"/>
      <c r="E749" s="58"/>
      <c r="F749" s="58"/>
      <c r="G749" s="91"/>
      <c r="H749" s="58"/>
      <c r="I749" s="58"/>
      <c r="J749" s="58"/>
      <c r="K749" s="58"/>
      <c r="L749" s="58"/>
      <c r="M749" s="58"/>
      <c r="N749" s="58"/>
      <c r="O749" s="58"/>
      <c r="P749" s="58"/>
      <c r="Q749" s="58"/>
      <c r="R749" s="58"/>
      <c r="S749" s="58"/>
      <c r="T749" s="58"/>
      <c r="U749" s="58"/>
      <c r="V749" s="58"/>
      <c r="W749" s="58"/>
      <c r="X749" s="58"/>
      <c r="Y749" s="58"/>
    </row>
    <row r="750" spans="1:25" ht="15.75" customHeight="1" x14ac:dyDescent="0.2">
      <c r="A750" s="23"/>
      <c r="B750" s="23"/>
      <c r="C750" s="23"/>
      <c r="D750" s="23"/>
      <c r="E750" s="58"/>
      <c r="F750" s="58"/>
      <c r="G750" s="91"/>
      <c r="H750" s="58"/>
      <c r="I750" s="58"/>
      <c r="J750" s="58"/>
      <c r="K750" s="58"/>
      <c r="L750" s="58"/>
      <c r="M750" s="58"/>
      <c r="N750" s="58"/>
      <c r="O750" s="58"/>
      <c r="P750" s="58"/>
      <c r="Q750" s="58"/>
      <c r="R750" s="58"/>
      <c r="S750" s="58"/>
      <c r="T750" s="58"/>
      <c r="U750" s="58"/>
      <c r="V750" s="58"/>
      <c r="W750" s="58"/>
      <c r="X750" s="58"/>
      <c r="Y750" s="58"/>
    </row>
    <row r="751" spans="1:25" ht="15.75" customHeight="1" x14ac:dyDescent="0.2">
      <c r="A751" s="23"/>
      <c r="B751" s="23"/>
      <c r="C751" s="23"/>
      <c r="D751" s="23"/>
      <c r="E751" s="58"/>
      <c r="F751" s="58"/>
      <c r="G751" s="91"/>
      <c r="H751" s="58"/>
      <c r="I751" s="58"/>
      <c r="J751" s="58"/>
      <c r="K751" s="58"/>
      <c r="L751" s="58"/>
      <c r="M751" s="58"/>
      <c r="N751" s="58"/>
      <c r="O751" s="58"/>
      <c r="P751" s="58"/>
      <c r="Q751" s="58"/>
      <c r="R751" s="58"/>
      <c r="S751" s="58"/>
      <c r="T751" s="58"/>
      <c r="U751" s="58"/>
      <c r="V751" s="58"/>
      <c r="W751" s="58"/>
      <c r="X751" s="58"/>
      <c r="Y751" s="58"/>
    </row>
    <row r="752" spans="1:25" ht="15.75" customHeight="1" x14ac:dyDescent="0.2">
      <c r="A752" s="23"/>
      <c r="B752" s="23"/>
      <c r="C752" s="23"/>
      <c r="D752" s="23"/>
      <c r="E752" s="58"/>
      <c r="F752" s="58"/>
      <c r="G752" s="91"/>
      <c r="H752" s="58"/>
      <c r="I752" s="58"/>
      <c r="J752" s="58"/>
      <c r="K752" s="58"/>
      <c r="L752" s="58"/>
      <c r="M752" s="58"/>
      <c r="N752" s="58"/>
      <c r="O752" s="58"/>
      <c r="P752" s="58"/>
      <c r="Q752" s="58"/>
      <c r="R752" s="58"/>
      <c r="S752" s="58"/>
      <c r="T752" s="58"/>
      <c r="U752" s="58"/>
      <c r="V752" s="58"/>
      <c r="W752" s="58"/>
      <c r="X752" s="58"/>
      <c r="Y752" s="58"/>
    </row>
    <row r="753" spans="1:25" ht="15.75" customHeight="1" x14ac:dyDescent="0.2">
      <c r="A753" s="23"/>
      <c r="B753" s="23"/>
      <c r="C753" s="23"/>
      <c r="D753" s="23"/>
      <c r="E753" s="58"/>
      <c r="F753" s="58"/>
      <c r="G753" s="91"/>
      <c r="H753" s="58"/>
      <c r="I753" s="58"/>
      <c r="J753" s="58"/>
      <c r="K753" s="58"/>
      <c r="L753" s="58"/>
      <c r="M753" s="58"/>
      <c r="N753" s="58"/>
      <c r="O753" s="58"/>
      <c r="P753" s="58"/>
      <c r="Q753" s="58"/>
      <c r="R753" s="58"/>
      <c r="S753" s="58"/>
      <c r="T753" s="58"/>
      <c r="U753" s="58"/>
      <c r="V753" s="58"/>
      <c r="W753" s="58"/>
      <c r="X753" s="58"/>
      <c r="Y753" s="58"/>
    </row>
    <row r="754" spans="1:25" ht="15.75" customHeight="1" x14ac:dyDescent="0.2">
      <c r="A754" s="23"/>
      <c r="B754" s="23"/>
      <c r="C754" s="23"/>
      <c r="D754" s="23"/>
      <c r="E754" s="58"/>
      <c r="F754" s="58"/>
      <c r="G754" s="91"/>
      <c r="H754" s="58"/>
      <c r="I754" s="58"/>
      <c r="J754" s="58"/>
      <c r="K754" s="58"/>
      <c r="L754" s="58"/>
      <c r="M754" s="58"/>
      <c r="N754" s="58"/>
      <c r="O754" s="58"/>
      <c r="P754" s="58"/>
      <c r="Q754" s="58"/>
      <c r="R754" s="58"/>
      <c r="S754" s="58"/>
      <c r="T754" s="58"/>
      <c r="U754" s="58"/>
      <c r="V754" s="58"/>
      <c r="W754" s="58"/>
      <c r="X754" s="58"/>
      <c r="Y754" s="58"/>
    </row>
    <row r="755" spans="1:25" ht="15.75" customHeight="1" x14ac:dyDescent="0.2">
      <c r="A755" s="23"/>
      <c r="B755" s="23"/>
      <c r="C755" s="23"/>
      <c r="D755" s="23"/>
      <c r="E755" s="58"/>
      <c r="F755" s="58"/>
      <c r="G755" s="91"/>
      <c r="H755" s="58"/>
      <c r="I755" s="58"/>
      <c r="J755" s="58"/>
      <c r="K755" s="58"/>
      <c r="L755" s="58"/>
      <c r="M755" s="58"/>
      <c r="N755" s="58"/>
      <c r="O755" s="58"/>
      <c r="P755" s="58"/>
      <c r="Q755" s="58"/>
      <c r="R755" s="58"/>
      <c r="S755" s="58"/>
      <c r="T755" s="58"/>
      <c r="U755" s="58"/>
      <c r="V755" s="58"/>
      <c r="W755" s="58"/>
      <c r="X755" s="58"/>
      <c r="Y755" s="58"/>
    </row>
    <row r="756" spans="1:25" ht="15.75" customHeight="1" x14ac:dyDescent="0.2">
      <c r="A756" s="23"/>
      <c r="B756" s="23"/>
      <c r="C756" s="23"/>
      <c r="D756" s="23"/>
      <c r="E756" s="58"/>
      <c r="F756" s="58"/>
      <c r="G756" s="91"/>
      <c r="H756" s="58"/>
      <c r="I756" s="58"/>
      <c r="J756" s="58"/>
      <c r="K756" s="58"/>
      <c r="L756" s="58"/>
      <c r="M756" s="58"/>
      <c r="N756" s="58"/>
      <c r="O756" s="58"/>
      <c r="P756" s="58"/>
      <c r="Q756" s="58"/>
      <c r="R756" s="58"/>
      <c r="S756" s="58"/>
      <c r="T756" s="58"/>
      <c r="U756" s="58"/>
      <c r="V756" s="58"/>
      <c r="W756" s="58"/>
      <c r="X756" s="58"/>
      <c r="Y756" s="58"/>
    </row>
    <row r="757" spans="1:25" ht="15.75" customHeight="1" x14ac:dyDescent="0.2">
      <c r="A757" s="23"/>
      <c r="B757" s="23"/>
      <c r="C757" s="23"/>
      <c r="D757" s="23"/>
      <c r="E757" s="58"/>
      <c r="F757" s="58"/>
      <c r="G757" s="91"/>
      <c r="H757" s="58"/>
      <c r="I757" s="58"/>
      <c r="J757" s="58"/>
      <c r="K757" s="58"/>
      <c r="L757" s="58"/>
      <c r="M757" s="58"/>
      <c r="N757" s="58"/>
      <c r="O757" s="58"/>
      <c r="P757" s="58"/>
      <c r="Q757" s="58"/>
      <c r="R757" s="58"/>
      <c r="S757" s="58"/>
      <c r="T757" s="58"/>
      <c r="U757" s="58"/>
      <c r="V757" s="58"/>
      <c r="W757" s="58"/>
      <c r="X757" s="58"/>
      <c r="Y757" s="58"/>
    </row>
    <row r="758" spans="1:25" ht="15.75" customHeight="1" x14ac:dyDescent="0.2">
      <c r="A758" s="23"/>
      <c r="B758" s="23"/>
      <c r="C758" s="23"/>
      <c r="D758" s="23"/>
      <c r="E758" s="58"/>
      <c r="F758" s="58"/>
      <c r="G758" s="91"/>
      <c r="H758" s="58"/>
      <c r="I758" s="58"/>
      <c r="J758" s="58"/>
      <c r="K758" s="58"/>
      <c r="L758" s="58"/>
      <c r="M758" s="58"/>
      <c r="N758" s="58"/>
      <c r="O758" s="58"/>
      <c r="P758" s="58"/>
      <c r="Q758" s="58"/>
      <c r="R758" s="58"/>
      <c r="S758" s="58"/>
      <c r="T758" s="58"/>
      <c r="U758" s="58"/>
      <c r="V758" s="58"/>
      <c r="W758" s="58"/>
      <c r="X758" s="58"/>
      <c r="Y758" s="58"/>
    </row>
    <row r="759" spans="1:25" ht="15.75" customHeight="1" x14ac:dyDescent="0.2">
      <c r="A759" s="23"/>
      <c r="B759" s="23"/>
      <c r="C759" s="23"/>
      <c r="D759" s="23"/>
      <c r="E759" s="58"/>
      <c r="F759" s="58"/>
      <c r="G759" s="91"/>
      <c r="H759" s="58"/>
      <c r="I759" s="58"/>
      <c r="J759" s="58"/>
      <c r="K759" s="58"/>
      <c r="L759" s="58"/>
      <c r="M759" s="58"/>
      <c r="N759" s="58"/>
      <c r="O759" s="58"/>
      <c r="P759" s="58"/>
      <c r="Q759" s="58"/>
      <c r="R759" s="58"/>
      <c r="S759" s="58"/>
      <c r="T759" s="58"/>
      <c r="U759" s="58"/>
      <c r="V759" s="58"/>
      <c r="W759" s="58"/>
      <c r="X759" s="58"/>
      <c r="Y759" s="58"/>
    </row>
    <row r="760" spans="1:25" ht="15.75" customHeight="1" x14ac:dyDescent="0.2">
      <c r="A760" s="23"/>
      <c r="B760" s="23"/>
      <c r="C760" s="23"/>
      <c r="D760" s="23"/>
      <c r="E760" s="58"/>
      <c r="F760" s="58"/>
      <c r="G760" s="91"/>
      <c r="H760" s="58"/>
      <c r="I760" s="58"/>
      <c r="J760" s="58"/>
      <c r="K760" s="58"/>
      <c r="L760" s="58"/>
      <c r="M760" s="58"/>
      <c r="N760" s="58"/>
      <c r="O760" s="58"/>
      <c r="P760" s="58"/>
      <c r="Q760" s="58"/>
      <c r="R760" s="58"/>
      <c r="S760" s="58"/>
      <c r="T760" s="58"/>
      <c r="U760" s="58"/>
      <c r="V760" s="58"/>
      <c r="W760" s="58"/>
      <c r="X760" s="58"/>
      <c r="Y760" s="58"/>
    </row>
    <row r="761" spans="1:25" ht="15.75" customHeight="1" x14ac:dyDescent="0.2">
      <c r="A761" s="23"/>
      <c r="B761" s="23"/>
      <c r="C761" s="23"/>
      <c r="D761" s="23"/>
      <c r="E761" s="58"/>
      <c r="F761" s="58"/>
      <c r="G761" s="91"/>
      <c r="H761" s="58"/>
      <c r="I761" s="58"/>
      <c r="J761" s="58"/>
      <c r="K761" s="58"/>
      <c r="L761" s="58"/>
      <c r="M761" s="58"/>
      <c r="N761" s="58"/>
      <c r="O761" s="58"/>
      <c r="P761" s="58"/>
      <c r="Q761" s="58"/>
      <c r="R761" s="58"/>
      <c r="S761" s="58"/>
      <c r="T761" s="58"/>
      <c r="U761" s="58"/>
      <c r="V761" s="58"/>
      <c r="W761" s="58"/>
      <c r="X761" s="58"/>
      <c r="Y761" s="58"/>
    </row>
    <row r="762" spans="1:25" ht="15.75" customHeight="1" x14ac:dyDescent="0.2">
      <c r="A762" s="23"/>
      <c r="B762" s="23"/>
      <c r="C762" s="23"/>
      <c r="D762" s="23"/>
      <c r="E762" s="58"/>
      <c r="F762" s="58"/>
      <c r="G762" s="91"/>
      <c r="H762" s="58"/>
      <c r="I762" s="58"/>
      <c r="J762" s="58"/>
      <c r="K762" s="58"/>
      <c r="L762" s="58"/>
      <c r="M762" s="58"/>
      <c r="N762" s="58"/>
      <c r="O762" s="58"/>
      <c r="P762" s="58"/>
      <c r="Q762" s="58"/>
      <c r="R762" s="58"/>
      <c r="S762" s="58"/>
      <c r="T762" s="58"/>
      <c r="U762" s="58"/>
      <c r="V762" s="58"/>
      <c r="W762" s="58"/>
      <c r="X762" s="58"/>
      <c r="Y762" s="58"/>
    </row>
    <row r="763" spans="1:25" ht="15.75" customHeight="1" x14ac:dyDescent="0.2">
      <c r="A763" s="23"/>
      <c r="B763" s="23"/>
      <c r="C763" s="23"/>
      <c r="D763" s="23"/>
      <c r="E763" s="58"/>
      <c r="F763" s="58"/>
      <c r="G763" s="91"/>
      <c r="H763" s="58"/>
      <c r="I763" s="58"/>
      <c r="J763" s="58"/>
      <c r="K763" s="58"/>
      <c r="L763" s="58"/>
      <c r="M763" s="58"/>
      <c r="N763" s="58"/>
      <c r="O763" s="58"/>
      <c r="P763" s="58"/>
      <c r="Q763" s="58"/>
      <c r="R763" s="58"/>
      <c r="S763" s="58"/>
      <c r="T763" s="58"/>
      <c r="U763" s="58"/>
      <c r="V763" s="58"/>
      <c r="W763" s="58"/>
      <c r="X763" s="58"/>
      <c r="Y763" s="58"/>
    </row>
    <row r="764" spans="1:25" ht="15.75" customHeight="1" x14ac:dyDescent="0.2">
      <c r="A764" s="23"/>
      <c r="B764" s="23"/>
      <c r="C764" s="23"/>
      <c r="D764" s="23"/>
      <c r="E764" s="58"/>
      <c r="F764" s="58"/>
      <c r="G764" s="91"/>
      <c r="H764" s="58"/>
      <c r="I764" s="58"/>
      <c r="J764" s="58"/>
      <c r="K764" s="58"/>
      <c r="L764" s="58"/>
      <c r="M764" s="58"/>
      <c r="N764" s="58"/>
      <c r="O764" s="58"/>
      <c r="P764" s="58"/>
      <c r="Q764" s="58"/>
      <c r="R764" s="58"/>
      <c r="S764" s="58"/>
      <c r="T764" s="58"/>
      <c r="U764" s="58"/>
      <c r="V764" s="58"/>
      <c r="W764" s="58"/>
      <c r="X764" s="58"/>
      <c r="Y764" s="58"/>
    </row>
    <row r="765" spans="1:25" ht="15.75" customHeight="1" x14ac:dyDescent="0.2">
      <c r="A765" s="23"/>
      <c r="B765" s="23"/>
      <c r="C765" s="23"/>
      <c r="D765" s="23"/>
      <c r="E765" s="58"/>
      <c r="F765" s="58"/>
      <c r="G765" s="91"/>
      <c r="H765" s="58"/>
      <c r="I765" s="58"/>
      <c r="J765" s="58"/>
      <c r="K765" s="58"/>
      <c r="L765" s="58"/>
      <c r="M765" s="58"/>
      <c r="N765" s="58"/>
      <c r="O765" s="58"/>
      <c r="P765" s="58"/>
      <c r="Q765" s="58"/>
      <c r="R765" s="58"/>
      <c r="S765" s="58"/>
      <c r="T765" s="58"/>
      <c r="U765" s="58"/>
      <c r="V765" s="58"/>
      <c r="W765" s="58"/>
      <c r="X765" s="58"/>
      <c r="Y765" s="58"/>
    </row>
    <row r="766" spans="1:25" ht="15.75" customHeight="1" x14ac:dyDescent="0.2">
      <c r="A766" s="23"/>
      <c r="B766" s="23"/>
      <c r="C766" s="23"/>
      <c r="D766" s="23"/>
      <c r="E766" s="58"/>
      <c r="F766" s="58"/>
      <c r="G766" s="91"/>
      <c r="H766" s="58"/>
      <c r="I766" s="58"/>
      <c r="J766" s="58"/>
      <c r="K766" s="58"/>
      <c r="L766" s="58"/>
      <c r="M766" s="58"/>
      <c r="N766" s="58"/>
      <c r="O766" s="58"/>
      <c r="P766" s="58"/>
      <c r="Q766" s="58"/>
      <c r="R766" s="58"/>
      <c r="S766" s="58"/>
      <c r="T766" s="58"/>
      <c r="U766" s="58"/>
      <c r="V766" s="58"/>
      <c r="W766" s="58"/>
      <c r="X766" s="58"/>
      <c r="Y766" s="58"/>
    </row>
    <row r="767" spans="1:25" ht="15.75" customHeight="1" x14ac:dyDescent="0.2">
      <c r="A767" s="23"/>
      <c r="B767" s="23"/>
      <c r="C767" s="23"/>
      <c r="D767" s="23"/>
      <c r="E767" s="58"/>
      <c r="F767" s="58"/>
      <c r="G767" s="91"/>
      <c r="H767" s="58"/>
      <c r="I767" s="58"/>
      <c r="J767" s="58"/>
      <c r="K767" s="58"/>
      <c r="L767" s="58"/>
      <c r="M767" s="58"/>
      <c r="N767" s="58"/>
      <c r="O767" s="58"/>
      <c r="P767" s="58"/>
      <c r="Q767" s="58"/>
      <c r="R767" s="58"/>
      <c r="S767" s="58"/>
      <c r="T767" s="58"/>
      <c r="U767" s="58"/>
      <c r="V767" s="58"/>
      <c r="W767" s="58"/>
      <c r="X767" s="58"/>
      <c r="Y767" s="58"/>
    </row>
    <row r="768" spans="1:25" ht="15.75" customHeight="1" x14ac:dyDescent="0.2">
      <c r="A768" s="23"/>
      <c r="B768" s="23"/>
      <c r="C768" s="23"/>
      <c r="D768" s="23"/>
      <c r="E768" s="58"/>
      <c r="F768" s="58"/>
      <c r="G768" s="91"/>
      <c r="H768" s="58"/>
      <c r="I768" s="58"/>
      <c r="J768" s="58"/>
      <c r="K768" s="58"/>
      <c r="L768" s="58"/>
      <c r="M768" s="58"/>
      <c r="N768" s="58"/>
      <c r="O768" s="58"/>
      <c r="P768" s="58"/>
      <c r="Q768" s="58"/>
      <c r="R768" s="58"/>
      <c r="S768" s="58"/>
      <c r="T768" s="58"/>
      <c r="U768" s="58"/>
      <c r="V768" s="58"/>
      <c r="W768" s="58"/>
      <c r="X768" s="58"/>
      <c r="Y768" s="58"/>
    </row>
    <row r="769" spans="1:25" ht="15.75" customHeight="1" x14ac:dyDescent="0.2">
      <c r="A769" s="23"/>
      <c r="B769" s="23"/>
      <c r="C769" s="23"/>
      <c r="D769" s="23"/>
      <c r="E769" s="58"/>
      <c r="F769" s="58"/>
      <c r="G769" s="91"/>
      <c r="H769" s="58"/>
      <c r="I769" s="58"/>
      <c r="J769" s="58"/>
      <c r="K769" s="58"/>
      <c r="L769" s="58"/>
      <c r="M769" s="58"/>
      <c r="N769" s="58"/>
      <c r="O769" s="58"/>
      <c r="P769" s="58"/>
      <c r="Q769" s="58"/>
      <c r="R769" s="58"/>
      <c r="S769" s="58"/>
      <c r="T769" s="58"/>
      <c r="U769" s="58"/>
      <c r="V769" s="58"/>
      <c r="W769" s="58"/>
      <c r="X769" s="58"/>
      <c r="Y769" s="58"/>
    </row>
    <row r="770" spans="1:25" ht="15.75" customHeight="1" x14ac:dyDescent="0.2">
      <c r="A770" s="23"/>
      <c r="B770" s="23"/>
      <c r="C770" s="23"/>
      <c r="D770" s="23"/>
      <c r="E770" s="58"/>
      <c r="F770" s="58"/>
      <c r="G770" s="91"/>
      <c r="H770" s="58"/>
      <c r="I770" s="58"/>
      <c r="J770" s="58"/>
      <c r="K770" s="58"/>
      <c r="L770" s="58"/>
      <c r="M770" s="58"/>
      <c r="N770" s="58"/>
      <c r="O770" s="58"/>
      <c r="P770" s="58"/>
      <c r="Q770" s="58"/>
      <c r="R770" s="58"/>
      <c r="S770" s="58"/>
      <c r="T770" s="58"/>
      <c r="U770" s="58"/>
      <c r="V770" s="58"/>
      <c r="W770" s="58"/>
      <c r="X770" s="58"/>
      <c r="Y770" s="58"/>
    </row>
    <row r="771" spans="1:25" ht="15.75" customHeight="1" x14ac:dyDescent="0.2">
      <c r="A771" s="23"/>
      <c r="B771" s="23"/>
      <c r="C771" s="23"/>
      <c r="D771" s="23"/>
      <c r="E771" s="58"/>
      <c r="F771" s="58"/>
      <c r="G771" s="91"/>
      <c r="H771" s="58"/>
      <c r="I771" s="58"/>
      <c r="J771" s="58"/>
      <c r="K771" s="58"/>
      <c r="L771" s="58"/>
      <c r="M771" s="58"/>
      <c r="N771" s="58"/>
      <c r="O771" s="58"/>
      <c r="P771" s="58"/>
      <c r="Q771" s="58"/>
      <c r="R771" s="58"/>
      <c r="S771" s="58"/>
      <c r="T771" s="58"/>
      <c r="U771" s="58"/>
      <c r="V771" s="58"/>
      <c r="W771" s="58"/>
      <c r="X771" s="58"/>
      <c r="Y771" s="58"/>
    </row>
    <row r="772" spans="1:25" ht="15.75" customHeight="1" x14ac:dyDescent="0.2">
      <c r="A772" s="23"/>
      <c r="B772" s="23"/>
      <c r="C772" s="23"/>
      <c r="D772" s="23"/>
      <c r="E772" s="58"/>
      <c r="F772" s="58"/>
      <c r="G772" s="91"/>
      <c r="H772" s="58"/>
      <c r="I772" s="58"/>
      <c r="J772" s="58"/>
      <c r="K772" s="58"/>
      <c r="L772" s="58"/>
      <c r="M772" s="58"/>
      <c r="N772" s="58"/>
      <c r="O772" s="58"/>
      <c r="P772" s="58"/>
      <c r="Q772" s="58"/>
      <c r="R772" s="58"/>
      <c r="S772" s="58"/>
      <c r="T772" s="58"/>
      <c r="U772" s="58"/>
      <c r="V772" s="58"/>
      <c r="W772" s="58"/>
      <c r="X772" s="58"/>
      <c r="Y772" s="58"/>
    </row>
    <row r="773" spans="1:25" ht="15.75" customHeight="1" x14ac:dyDescent="0.2">
      <c r="A773" s="23"/>
      <c r="B773" s="23"/>
      <c r="C773" s="23"/>
      <c r="D773" s="23"/>
      <c r="E773" s="58"/>
      <c r="F773" s="58"/>
      <c r="G773" s="91"/>
      <c r="H773" s="58"/>
      <c r="I773" s="58"/>
      <c r="J773" s="58"/>
      <c r="K773" s="58"/>
      <c r="L773" s="58"/>
      <c r="M773" s="58"/>
      <c r="N773" s="58"/>
      <c r="O773" s="58"/>
      <c r="P773" s="58"/>
      <c r="Q773" s="58"/>
      <c r="R773" s="58"/>
      <c r="S773" s="58"/>
      <c r="T773" s="58"/>
      <c r="U773" s="58"/>
      <c r="V773" s="58"/>
      <c r="W773" s="58"/>
      <c r="X773" s="58"/>
      <c r="Y773" s="58"/>
    </row>
    <row r="774" spans="1:25" ht="15.75" customHeight="1" x14ac:dyDescent="0.2">
      <c r="A774" s="23"/>
      <c r="B774" s="23"/>
      <c r="C774" s="23"/>
      <c r="D774" s="23"/>
      <c r="E774" s="58"/>
      <c r="F774" s="58"/>
      <c r="G774" s="91"/>
      <c r="H774" s="58"/>
      <c r="I774" s="58"/>
      <c r="J774" s="58"/>
      <c r="K774" s="58"/>
      <c r="L774" s="58"/>
      <c r="M774" s="58"/>
      <c r="N774" s="58"/>
      <c r="O774" s="58"/>
      <c r="P774" s="58"/>
      <c r="Q774" s="58"/>
      <c r="R774" s="58"/>
      <c r="S774" s="58"/>
      <c r="T774" s="58"/>
      <c r="U774" s="58"/>
      <c r="V774" s="58"/>
      <c r="W774" s="58"/>
      <c r="X774" s="58"/>
      <c r="Y774" s="58"/>
    </row>
    <row r="775" spans="1:25" ht="15.75" customHeight="1" x14ac:dyDescent="0.2">
      <c r="A775" s="23"/>
      <c r="B775" s="23"/>
      <c r="C775" s="23"/>
      <c r="D775" s="23"/>
      <c r="E775" s="58"/>
      <c r="F775" s="58"/>
      <c r="G775" s="91"/>
      <c r="H775" s="58"/>
      <c r="I775" s="58"/>
      <c r="J775" s="58"/>
      <c r="K775" s="58"/>
      <c r="L775" s="58"/>
      <c r="M775" s="58"/>
      <c r="N775" s="58"/>
      <c r="O775" s="58"/>
      <c r="P775" s="58"/>
      <c r="Q775" s="58"/>
      <c r="R775" s="58"/>
      <c r="S775" s="58"/>
      <c r="T775" s="58"/>
      <c r="U775" s="58"/>
      <c r="V775" s="58"/>
      <c r="W775" s="58"/>
      <c r="X775" s="58"/>
      <c r="Y775" s="58"/>
    </row>
    <row r="776" spans="1:25" ht="15.75" customHeight="1" x14ac:dyDescent="0.2">
      <c r="A776" s="23"/>
      <c r="B776" s="23"/>
      <c r="C776" s="23"/>
      <c r="D776" s="23"/>
      <c r="E776" s="58"/>
      <c r="F776" s="58"/>
      <c r="G776" s="91"/>
      <c r="H776" s="58"/>
      <c r="I776" s="58"/>
      <c r="J776" s="58"/>
      <c r="K776" s="58"/>
      <c r="L776" s="58"/>
      <c r="M776" s="58"/>
      <c r="N776" s="58"/>
      <c r="O776" s="58"/>
      <c r="P776" s="58"/>
      <c r="Q776" s="58"/>
      <c r="R776" s="58"/>
      <c r="S776" s="58"/>
      <c r="T776" s="58"/>
      <c r="U776" s="58"/>
      <c r="V776" s="58"/>
      <c r="W776" s="58"/>
      <c r="X776" s="58"/>
      <c r="Y776" s="58"/>
    </row>
    <row r="777" spans="1:25" ht="15.75" customHeight="1" x14ac:dyDescent="0.2">
      <c r="A777" s="23"/>
      <c r="B777" s="23"/>
      <c r="C777" s="23"/>
      <c r="D777" s="23"/>
      <c r="E777" s="58"/>
      <c r="F777" s="58"/>
      <c r="G777" s="91"/>
      <c r="H777" s="58"/>
      <c r="I777" s="58"/>
      <c r="J777" s="58"/>
      <c r="K777" s="58"/>
      <c r="L777" s="58"/>
      <c r="M777" s="58"/>
      <c r="N777" s="58"/>
      <c r="O777" s="58"/>
      <c r="P777" s="58"/>
      <c r="Q777" s="58"/>
      <c r="R777" s="58"/>
      <c r="S777" s="58"/>
      <c r="T777" s="58"/>
      <c r="U777" s="58"/>
      <c r="V777" s="58"/>
      <c r="W777" s="58"/>
      <c r="X777" s="58"/>
      <c r="Y777" s="58"/>
    </row>
    <row r="778" spans="1:25" ht="15.75" customHeight="1" x14ac:dyDescent="0.2">
      <c r="A778" s="23"/>
      <c r="B778" s="23"/>
      <c r="C778" s="23"/>
      <c r="D778" s="23"/>
      <c r="E778" s="58"/>
      <c r="F778" s="58"/>
      <c r="G778" s="91"/>
      <c r="H778" s="58"/>
      <c r="I778" s="58"/>
      <c r="J778" s="58"/>
      <c r="K778" s="58"/>
      <c r="L778" s="58"/>
      <c r="M778" s="58"/>
      <c r="N778" s="58"/>
      <c r="O778" s="58"/>
      <c r="P778" s="58"/>
      <c r="Q778" s="58"/>
      <c r="R778" s="58"/>
      <c r="S778" s="58"/>
      <c r="T778" s="58"/>
      <c r="U778" s="58"/>
      <c r="V778" s="58"/>
      <c r="W778" s="58"/>
      <c r="X778" s="58"/>
      <c r="Y778" s="58"/>
    </row>
    <row r="779" spans="1:25" ht="15.75" customHeight="1" x14ac:dyDescent="0.2">
      <c r="A779" s="23"/>
      <c r="B779" s="23"/>
      <c r="C779" s="23"/>
      <c r="D779" s="23"/>
      <c r="E779" s="58"/>
      <c r="F779" s="58"/>
      <c r="G779" s="91"/>
      <c r="H779" s="58"/>
      <c r="I779" s="58"/>
      <c r="J779" s="58"/>
      <c r="K779" s="58"/>
      <c r="L779" s="58"/>
      <c r="M779" s="58"/>
      <c r="N779" s="58"/>
      <c r="O779" s="58"/>
      <c r="P779" s="58"/>
      <c r="Q779" s="58"/>
      <c r="R779" s="58"/>
      <c r="S779" s="58"/>
      <c r="T779" s="58"/>
      <c r="U779" s="58"/>
      <c r="V779" s="58"/>
      <c r="W779" s="58"/>
      <c r="X779" s="58"/>
      <c r="Y779" s="58"/>
    </row>
    <row r="780" spans="1:25" ht="15.75" customHeight="1" x14ac:dyDescent="0.2">
      <c r="A780" s="23"/>
      <c r="B780" s="23"/>
      <c r="C780" s="23"/>
      <c r="D780" s="23"/>
      <c r="E780" s="58"/>
      <c r="F780" s="58"/>
      <c r="G780" s="91"/>
      <c r="H780" s="58"/>
      <c r="I780" s="58"/>
      <c r="J780" s="58"/>
      <c r="K780" s="58"/>
      <c r="L780" s="58"/>
      <c r="M780" s="58"/>
      <c r="N780" s="58"/>
      <c r="O780" s="58"/>
      <c r="P780" s="58"/>
      <c r="Q780" s="58"/>
      <c r="R780" s="58"/>
      <c r="S780" s="58"/>
      <c r="T780" s="58"/>
      <c r="U780" s="58"/>
      <c r="V780" s="58"/>
      <c r="W780" s="58"/>
      <c r="X780" s="58"/>
      <c r="Y780" s="58"/>
    </row>
    <row r="781" spans="1:25" ht="15.75" customHeight="1" x14ac:dyDescent="0.2">
      <c r="A781" s="23"/>
      <c r="B781" s="23"/>
      <c r="C781" s="23"/>
      <c r="D781" s="23"/>
      <c r="E781" s="58"/>
      <c r="F781" s="58"/>
      <c r="G781" s="91"/>
      <c r="H781" s="58"/>
      <c r="I781" s="58"/>
      <c r="J781" s="58"/>
      <c r="K781" s="58"/>
      <c r="L781" s="58"/>
      <c r="M781" s="58"/>
      <c r="N781" s="58"/>
      <c r="O781" s="58"/>
      <c r="P781" s="58"/>
      <c r="Q781" s="58"/>
      <c r="R781" s="58"/>
      <c r="S781" s="58"/>
      <c r="T781" s="58"/>
      <c r="U781" s="58"/>
      <c r="V781" s="58"/>
      <c r="W781" s="58"/>
      <c r="X781" s="58"/>
      <c r="Y781" s="58"/>
    </row>
    <row r="782" spans="1:25" ht="15.75" customHeight="1" x14ac:dyDescent="0.2">
      <c r="A782" s="23"/>
      <c r="B782" s="23"/>
      <c r="C782" s="23"/>
      <c r="D782" s="23"/>
      <c r="E782" s="58"/>
      <c r="F782" s="58"/>
      <c r="G782" s="91"/>
      <c r="H782" s="58"/>
      <c r="I782" s="58"/>
      <c r="J782" s="58"/>
      <c r="K782" s="58"/>
      <c r="L782" s="58"/>
      <c r="M782" s="58"/>
      <c r="N782" s="58"/>
      <c r="O782" s="58"/>
      <c r="P782" s="58"/>
      <c r="Q782" s="58"/>
      <c r="R782" s="58"/>
      <c r="S782" s="58"/>
      <c r="T782" s="58"/>
      <c r="U782" s="58"/>
      <c r="V782" s="58"/>
      <c r="W782" s="58"/>
      <c r="X782" s="58"/>
      <c r="Y782" s="58"/>
    </row>
    <row r="783" spans="1:25" ht="15.75" customHeight="1" x14ac:dyDescent="0.2">
      <c r="A783" s="23"/>
      <c r="B783" s="23"/>
      <c r="C783" s="23"/>
      <c r="D783" s="23"/>
      <c r="E783" s="58"/>
      <c r="F783" s="58"/>
      <c r="G783" s="91"/>
      <c r="H783" s="58"/>
      <c r="I783" s="58"/>
      <c r="J783" s="58"/>
      <c r="K783" s="58"/>
      <c r="L783" s="58"/>
      <c r="M783" s="58"/>
      <c r="N783" s="58"/>
      <c r="O783" s="58"/>
      <c r="P783" s="58"/>
      <c r="Q783" s="58"/>
      <c r="R783" s="58"/>
      <c r="S783" s="58"/>
      <c r="T783" s="58"/>
      <c r="U783" s="58"/>
      <c r="V783" s="58"/>
      <c r="W783" s="58"/>
      <c r="X783" s="58"/>
      <c r="Y783" s="58"/>
    </row>
    <row r="784" spans="1:25" ht="15.75" customHeight="1" x14ac:dyDescent="0.2">
      <c r="A784" s="23"/>
      <c r="B784" s="23"/>
      <c r="C784" s="23"/>
      <c r="D784" s="23"/>
      <c r="E784" s="58"/>
      <c r="F784" s="58"/>
      <c r="G784" s="91"/>
      <c r="H784" s="58"/>
      <c r="I784" s="58"/>
      <c r="J784" s="58"/>
      <c r="K784" s="58"/>
      <c r="L784" s="58"/>
      <c r="M784" s="58"/>
      <c r="N784" s="58"/>
      <c r="O784" s="58"/>
      <c r="P784" s="58"/>
      <c r="Q784" s="58"/>
      <c r="R784" s="58"/>
      <c r="S784" s="58"/>
      <c r="T784" s="58"/>
      <c r="U784" s="58"/>
      <c r="V784" s="58"/>
      <c r="W784" s="58"/>
      <c r="X784" s="58"/>
      <c r="Y784" s="58"/>
    </row>
    <row r="785" spans="1:25" ht="15.75" customHeight="1" x14ac:dyDescent="0.2">
      <c r="A785" s="23"/>
      <c r="B785" s="23"/>
      <c r="C785" s="23"/>
      <c r="D785" s="23"/>
      <c r="E785" s="58"/>
      <c r="F785" s="58"/>
      <c r="G785" s="91"/>
      <c r="H785" s="58"/>
      <c r="I785" s="58"/>
      <c r="J785" s="58"/>
      <c r="K785" s="58"/>
      <c r="L785" s="58"/>
      <c r="M785" s="58"/>
      <c r="N785" s="58"/>
      <c r="O785" s="58"/>
      <c r="P785" s="58"/>
      <c r="Q785" s="58"/>
      <c r="R785" s="58"/>
      <c r="S785" s="58"/>
      <c r="T785" s="58"/>
      <c r="U785" s="58"/>
      <c r="V785" s="58"/>
      <c r="W785" s="58"/>
      <c r="X785" s="58"/>
      <c r="Y785" s="58"/>
    </row>
    <row r="786" spans="1:25" ht="15.75" customHeight="1" x14ac:dyDescent="0.2">
      <c r="A786" s="23"/>
      <c r="B786" s="23"/>
      <c r="C786" s="23"/>
      <c r="D786" s="23"/>
      <c r="E786" s="58"/>
      <c r="F786" s="58"/>
      <c r="G786" s="91"/>
      <c r="H786" s="58"/>
      <c r="I786" s="58"/>
      <c r="J786" s="58"/>
      <c r="K786" s="58"/>
      <c r="L786" s="58"/>
      <c r="M786" s="58"/>
      <c r="N786" s="58"/>
      <c r="O786" s="58"/>
      <c r="P786" s="58"/>
      <c r="Q786" s="58"/>
      <c r="R786" s="58"/>
      <c r="S786" s="58"/>
      <c r="T786" s="58"/>
      <c r="U786" s="58"/>
      <c r="V786" s="58"/>
      <c r="W786" s="58"/>
      <c r="X786" s="58"/>
      <c r="Y786" s="58"/>
    </row>
    <row r="787" spans="1:25" ht="15.75" customHeight="1" x14ac:dyDescent="0.2">
      <c r="A787" s="23"/>
      <c r="B787" s="23"/>
      <c r="C787" s="23"/>
      <c r="D787" s="23"/>
      <c r="E787" s="58"/>
      <c r="F787" s="58"/>
      <c r="G787" s="91"/>
      <c r="H787" s="58"/>
      <c r="I787" s="58"/>
      <c r="J787" s="58"/>
      <c r="K787" s="58"/>
      <c r="L787" s="58"/>
      <c r="M787" s="58"/>
      <c r="N787" s="58"/>
      <c r="O787" s="58"/>
      <c r="P787" s="58"/>
      <c r="Q787" s="58"/>
      <c r="R787" s="58"/>
      <c r="S787" s="58"/>
      <c r="T787" s="58"/>
      <c r="U787" s="58"/>
      <c r="V787" s="58"/>
      <c r="W787" s="58"/>
      <c r="X787" s="58"/>
      <c r="Y787" s="58"/>
    </row>
    <row r="788" spans="1:25" ht="15.75" customHeight="1" x14ac:dyDescent="0.2">
      <c r="A788" s="23"/>
      <c r="B788" s="23"/>
      <c r="C788" s="23"/>
      <c r="D788" s="23"/>
      <c r="E788" s="58"/>
      <c r="F788" s="58"/>
      <c r="G788" s="91"/>
      <c r="H788" s="58"/>
      <c r="I788" s="58"/>
      <c r="J788" s="58"/>
      <c r="K788" s="58"/>
      <c r="L788" s="58"/>
      <c r="M788" s="58"/>
      <c r="N788" s="58"/>
      <c r="O788" s="58"/>
      <c r="P788" s="58"/>
      <c r="Q788" s="58"/>
      <c r="R788" s="58"/>
      <c r="S788" s="58"/>
      <c r="T788" s="58"/>
      <c r="U788" s="58"/>
      <c r="V788" s="58"/>
      <c r="W788" s="58"/>
      <c r="X788" s="58"/>
      <c r="Y788" s="58"/>
    </row>
    <row r="789" spans="1:25" ht="15.75" customHeight="1" x14ac:dyDescent="0.2">
      <c r="A789" s="23"/>
      <c r="B789" s="23"/>
      <c r="C789" s="23"/>
      <c r="D789" s="23"/>
      <c r="E789" s="58"/>
      <c r="F789" s="58"/>
      <c r="G789" s="91"/>
      <c r="H789" s="58"/>
      <c r="I789" s="58"/>
      <c r="J789" s="58"/>
      <c r="K789" s="58"/>
      <c r="L789" s="58"/>
      <c r="M789" s="58"/>
      <c r="N789" s="58"/>
      <c r="O789" s="58"/>
      <c r="P789" s="58"/>
      <c r="Q789" s="58"/>
      <c r="R789" s="58"/>
      <c r="S789" s="58"/>
      <c r="T789" s="58"/>
      <c r="U789" s="58"/>
      <c r="V789" s="58"/>
      <c r="W789" s="58"/>
      <c r="X789" s="58"/>
      <c r="Y789" s="58"/>
    </row>
    <row r="790" spans="1:25" ht="15.75" customHeight="1" x14ac:dyDescent="0.2">
      <c r="A790" s="23"/>
      <c r="B790" s="23"/>
      <c r="C790" s="23"/>
      <c r="D790" s="23"/>
      <c r="E790" s="58"/>
      <c r="F790" s="58"/>
      <c r="G790" s="91"/>
      <c r="H790" s="58"/>
      <c r="I790" s="58"/>
      <c r="J790" s="58"/>
      <c r="K790" s="58"/>
      <c r="L790" s="58"/>
      <c r="M790" s="58"/>
      <c r="N790" s="58"/>
      <c r="O790" s="58"/>
      <c r="P790" s="58"/>
      <c r="Q790" s="58"/>
      <c r="R790" s="58"/>
      <c r="S790" s="58"/>
      <c r="T790" s="58"/>
      <c r="U790" s="58"/>
      <c r="V790" s="58"/>
      <c r="W790" s="58"/>
      <c r="X790" s="58"/>
      <c r="Y790" s="58"/>
    </row>
    <row r="791" spans="1:25" ht="15.75" customHeight="1" x14ac:dyDescent="0.2">
      <c r="A791" s="23"/>
      <c r="B791" s="23"/>
      <c r="C791" s="23"/>
      <c r="D791" s="23"/>
      <c r="E791" s="58"/>
      <c r="F791" s="58"/>
      <c r="G791" s="91"/>
      <c r="H791" s="58"/>
      <c r="I791" s="58"/>
      <c r="J791" s="58"/>
      <c r="K791" s="58"/>
      <c r="L791" s="58"/>
      <c r="M791" s="58"/>
      <c r="N791" s="58"/>
      <c r="O791" s="58"/>
      <c r="P791" s="58"/>
      <c r="Q791" s="58"/>
      <c r="R791" s="58"/>
      <c r="S791" s="58"/>
      <c r="T791" s="58"/>
      <c r="U791" s="58"/>
      <c r="V791" s="58"/>
      <c r="W791" s="58"/>
      <c r="X791" s="58"/>
      <c r="Y791" s="58"/>
    </row>
    <row r="792" spans="1:25" ht="15.75" customHeight="1" x14ac:dyDescent="0.2">
      <c r="A792" s="23"/>
      <c r="B792" s="23"/>
      <c r="C792" s="23"/>
      <c r="D792" s="23"/>
      <c r="E792" s="58"/>
      <c r="F792" s="58"/>
      <c r="G792" s="91"/>
      <c r="H792" s="58"/>
      <c r="I792" s="58"/>
      <c r="J792" s="58"/>
      <c r="K792" s="58"/>
      <c r="L792" s="58"/>
      <c r="M792" s="58"/>
      <c r="N792" s="58"/>
      <c r="O792" s="58"/>
      <c r="P792" s="58"/>
      <c r="Q792" s="58"/>
      <c r="R792" s="58"/>
      <c r="S792" s="58"/>
      <c r="T792" s="58"/>
      <c r="U792" s="58"/>
      <c r="V792" s="58"/>
      <c r="W792" s="58"/>
      <c r="X792" s="58"/>
      <c r="Y792" s="58"/>
    </row>
    <row r="793" spans="1:25" ht="15.75" customHeight="1" x14ac:dyDescent="0.2">
      <c r="A793" s="23"/>
      <c r="B793" s="23"/>
      <c r="C793" s="23"/>
      <c r="D793" s="23"/>
      <c r="E793" s="58"/>
      <c r="F793" s="58"/>
      <c r="G793" s="91"/>
      <c r="H793" s="58"/>
      <c r="I793" s="58"/>
      <c r="J793" s="58"/>
      <c r="K793" s="58"/>
      <c r="L793" s="58"/>
      <c r="M793" s="58"/>
      <c r="N793" s="58"/>
      <c r="O793" s="58"/>
      <c r="P793" s="58"/>
      <c r="Q793" s="58"/>
      <c r="R793" s="58"/>
      <c r="S793" s="58"/>
      <c r="T793" s="58"/>
      <c r="U793" s="58"/>
      <c r="V793" s="58"/>
      <c r="W793" s="58"/>
      <c r="X793" s="58"/>
      <c r="Y793" s="58"/>
    </row>
    <row r="794" spans="1:25" ht="15.75" customHeight="1" x14ac:dyDescent="0.2">
      <c r="A794" s="23"/>
      <c r="B794" s="23"/>
      <c r="C794" s="23"/>
      <c r="D794" s="23"/>
      <c r="E794" s="58"/>
      <c r="F794" s="58"/>
      <c r="G794" s="91"/>
      <c r="H794" s="58"/>
      <c r="I794" s="58"/>
      <c r="J794" s="58"/>
      <c r="K794" s="58"/>
      <c r="L794" s="58"/>
      <c r="M794" s="58"/>
      <c r="N794" s="58"/>
      <c r="O794" s="58"/>
      <c r="P794" s="58"/>
      <c r="Q794" s="58"/>
      <c r="R794" s="58"/>
      <c r="S794" s="58"/>
      <c r="T794" s="58"/>
      <c r="U794" s="58"/>
      <c r="V794" s="58"/>
      <c r="W794" s="58"/>
      <c r="X794" s="58"/>
      <c r="Y794" s="58"/>
    </row>
    <row r="795" spans="1:25" ht="15.75" customHeight="1" x14ac:dyDescent="0.2">
      <c r="A795" s="23"/>
      <c r="B795" s="23"/>
      <c r="C795" s="23"/>
      <c r="D795" s="23"/>
      <c r="E795" s="58"/>
      <c r="F795" s="58"/>
      <c r="G795" s="91"/>
      <c r="H795" s="58"/>
      <c r="I795" s="58"/>
      <c r="J795" s="58"/>
      <c r="K795" s="58"/>
      <c r="L795" s="58"/>
      <c r="M795" s="58"/>
      <c r="N795" s="58"/>
      <c r="O795" s="58"/>
      <c r="P795" s="58"/>
      <c r="Q795" s="58"/>
      <c r="R795" s="58"/>
      <c r="S795" s="58"/>
      <c r="T795" s="58"/>
      <c r="U795" s="58"/>
      <c r="V795" s="58"/>
      <c r="W795" s="58"/>
      <c r="X795" s="58"/>
      <c r="Y795" s="58"/>
    </row>
    <row r="796" spans="1:25" ht="15.75" customHeight="1" x14ac:dyDescent="0.2">
      <c r="A796" s="23"/>
      <c r="B796" s="23"/>
      <c r="C796" s="23"/>
      <c r="D796" s="23"/>
      <c r="E796" s="58"/>
      <c r="F796" s="58"/>
      <c r="G796" s="91"/>
      <c r="H796" s="58"/>
      <c r="I796" s="58"/>
      <c r="J796" s="58"/>
      <c r="K796" s="58"/>
      <c r="L796" s="58"/>
      <c r="M796" s="58"/>
      <c r="N796" s="58"/>
      <c r="O796" s="58"/>
      <c r="P796" s="58"/>
      <c r="Q796" s="58"/>
      <c r="R796" s="58"/>
      <c r="S796" s="58"/>
      <c r="T796" s="58"/>
      <c r="U796" s="58"/>
      <c r="V796" s="58"/>
      <c r="W796" s="58"/>
      <c r="X796" s="58"/>
      <c r="Y796" s="58"/>
    </row>
    <row r="797" spans="1:25" ht="15.75" customHeight="1" x14ac:dyDescent="0.2">
      <c r="A797" s="23"/>
      <c r="B797" s="23"/>
      <c r="C797" s="23"/>
      <c r="D797" s="23"/>
      <c r="E797" s="58"/>
      <c r="F797" s="58"/>
      <c r="G797" s="91"/>
      <c r="H797" s="58"/>
      <c r="I797" s="58"/>
      <c r="J797" s="58"/>
      <c r="K797" s="58"/>
      <c r="L797" s="58"/>
      <c r="M797" s="58"/>
      <c r="N797" s="58"/>
      <c r="O797" s="58"/>
      <c r="P797" s="58"/>
      <c r="Q797" s="58"/>
      <c r="R797" s="58"/>
      <c r="S797" s="58"/>
      <c r="T797" s="58"/>
      <c r="U797" s="58"/>
      <c r="V797" s="58"/>
      <c r="W797" s="58"/>
      <c r="X797" s="58"/>
      <c r="Y797" s="58"/>
    </row>
    <row r="798" spans="1:25" ht="15.75" customHeight="1" x14ac:dyDescent="0.2">
      <c r="A798" s="23"/>
      <c r="B798" s="23"/>
      <c r="C798" s="23"/>
      <c r="D798" s="23"/>
      <c r="E798" s="58"/>
      <c r="F798" s="58"/>
      <c r="G798" s="91"/>
      <c r="H798" s="58"/>
      <c r="I798" s="58"/>
      <c r="J798" s="58"/>
      <c r="K798" s="58"/>
      <c r="L798" s="58"/>
      <c r="M798" s="58"/>
      <c r="N798" s="58"/>
      <c r="O798" s="58"/>
      <c r="P798" s="58"/>
      <c r="Q798" s="58"/>
      <c r="R798" s="58"/>
      <c r="S798" s="58"/>
      <c r="T798" s="58"/>
      <c r="U798" s="58"/>
      <c r="V798" s="58"/>
      <c r="W798" s="58"/>
      <c r="X798" s="58"/>
      <c r="Y798" s="58"/>
    </row>
    <row r="799" spans="1:25" ht="15.75" customHeight="1" x14ac:dyDescent="0.2">
      <c r="A799" s="23"/>
      <c r="B799" s="23"/>
      <c r="C799" s="23"/>
      <c r="D799" s="23"/>
      <c r="E799" s="58"/>
      <c r="F799" s="58"/>
      <c r="G799" s="91"/>
      <c r="H799" s="58"/>
      <c r="I799" s="58"/>
      <c r="J799" s="58"/>
      <c r="K799" s="58"/>
      <c r="L799" s="58"/>
      <c r="M799" s="58"/>
      <c r="N799" s="58"/>
      <c r="O799" s="58"/>
      <c r="P799" s="58"/>
      <c r="Q799" s="58"/>
      <c r="R799" s="58"/>
      <c r="S799" s="58"/>
      <c r="T799" s="58"/>
      <c r="U799" s="58"/>
      <c r="V799" s="58"/>
      <c r="W799" s="58"/>
      <c r="X799" s="58"/>
      <c r="Y799" s="58"/>
    </row>
    <row r="800" spans="1:25" ht="15.75" customHeight="1" x14ac:dyDescent="0.2">
      <c r="A800" s="23"/>
      <c r="B800" s="23"/>
      <c r="C800" s="23"/>
      <c r="D800" s="23"/>
      <c r="E800" s="58"/>
      <c r="F800" s="58"/>
      <c r="G800" s="91"/>
      <c r="H800" s="58"/>
      <c r="I800" s="58"/>
      <c r="J800" s="58"/>
      <c r="K800" s="58"/>
      <c r="L800" s="58"/>
      <c r="M800" s="58"/>
      <c r="N800" s="58"/>
      <c r="O800" s="58"/>
      <c r="P800" s="58"/>
      <c r="Q800" s="58"/>
      <c r="R800" s="58"/>
      <c r="S800" s="58"/>
      <c r="T800" s="58"/>
      <c r="U800" s="58"/>
      <c r="V800" s="58"/>
      <c r="W800" s="58"/>
      <c r="X800" s="58"/>
      <c r="Y800" s="58"/>
    </row>
    <row r="801" spans="1:25" ht="15.75" customHeight="1" x14ac:dyDescent="0.2">
      <c r="A801" s="23"/>
      <c r="B801" s="23"/>
      <c r="C801" s="23"/>
      <c r="D801" s="23"/>
      <c r="E801" s="58"/>
      <c r="F801" s="58"/>
      <c r="G801" s="91"/>
      <c r="H801" s="58"/>
      <c r="I801" s="58"/>
      <c r="J801" s="58"/>
      <c r="K801" s="58"/>
      <c r="L801" s="58"/>
      <c r="M801" s="58"/>
      <c r="N801" s="58"/>
      <c r="O801" s="58"/>
      <c r="P801" s="58"/>
      <c r="Q801" s="58"/>
      <c r="R801" s="58"/>
      <c r="S801" s="58"/>
      <c r="T801" s="58"/>
      <c r="U801" s="58"/>
      <c r="V801" s="58"/>
      <c r="W801" s="58"/>
      <c r="X801" s="58"/>
      <c r="Y801" s="58"/>
    </row>
    <row r="802" spans="1:25" ht="15.75" customHeight="1" x14ac:dyDescent="0.2">
      <c r="A802" s="23"/>
      <c r="B802" s="23"/>
      <c r="C802" s="23"/>
      <c r="D802" s="23"/>
      <c r="E802" s="58"/>
      <c r="F802" s="58"/>
      <c r="G802" s="91"/>
      <c r="H802" s="58"/>
      <c r="I802" s="58"/>
      <c r="J802" s="58"/>
      <c r="K802" s="58"/>
      <c r="L802" s="58"/>
      <c r="M802" s="58"/>
      <c r="N802" s="58"/>
      <c r="O802" s="58"/>
      <c r="P802" s="58"/>
      <c r="Q802" s="58"/>
      <c r="R802" s="58"/>
      <c r="S802" s="58"/>
      <c r="T802" s="58"/>
      <c r="U802" s="58"/>
      <c r="V802" s="58"/>
      <c r="W802" s="58"/>
      <c r="X802" s="58"/>
      <c r="Y802" s="58"/>
    </row>
    <row r="803" spans="1:25" ht="15.75" customHeight="1" x14ac:dyDescent="0.2">
      <c r="A803" s="23"/>
      <c r="B803" s="23"/>
      <c r="C803" s="23"/>
      <c r="D803" s="23"/>
      <c r="E803" s="58"/>
      <c r="F803" s="58"/>
      <c r="G803" s="91"/>
      <c r="H803" s="58"/>
      <c r="I803" s="58"/>
      <c r="J803" s="58"/>
      <c r="K803" s="58"/>
      <c r="L803" s="58"/>
      <c r="M803" s="58"/>
      <c r="N803" s="58"/>
      <c r="O803" s="58"/>
      <c r="P803" s="58"/>
      <c r="Q803" s="58"/>
      <c r="R803" s="58"/>
      <c r="S803" s="58"/>
      <c r="T803" s="58"/>
      <c r="U803" s="58"/>
      <c r="V803" s="58"/>
      <c r="W803" s="58"/>
      <c r="X803" s="58"/>
      <c r="Y803" s="58"/>
    </row>
    <row r="804" spans="1:25" ht="15.75" customHeight="1" x14ac:dyDescent="0.2">
      <c r="A804" s="23"/>
      <c r="B804" s="23"/>
      <c r="C804" s="23"/>
      <c r="D804" s="23"/>
      <c r="E804" s="58"/>
      <c r="F804" s="58"/>
      <c r="G804" s="91"/>
      <c r="H804" s="58"/>
      <c r="I804" s="58"/>
      <c r="J804" s="58"/>
      <c r="K804" s="58"/>
      <c r="L804" s="58"/>
      <c r="M804" s="58"/>
      <c r="N804" s="58"/>
      <c r="O804" s="58"/>
      <c r="P804" s="58"/>
      <c r="Q804" s="58"/>
      <c r="R804" s="58"/>
      <c r="S804" s="58"/>
      <c r="T804" s="58"/>
      <c r="U804" s="58"/>
      <c r="V804" s="58"/>
      <c r="W804" s="58"/>
      <c r="X804" s="58"/>
      <c r="Y804" s="58"/>
    </row>
    <row r="805" spans="1:25" ht="15.75" customHeight="1" x14ac:dyDescent="0.2">
      <c r="A805" s="23"/>
      <c r="B805" s="23"/>
      <c r="C805" s="23"/>
      <c r="D805" s="23"/>
      <c r="E805" s="58"/>
      <c r="F805" s="58"/>
      <c r="G805" s="91"/>
      <c r="H805" s="58"/>
      <c r="I805" s="58"/>
      <c r="J805" s="58"/>
      <c r="K805" s="58"/>
      <c r="L805" s="58"/>
      <c r="M805" s="58"/>
      <c r="N805" s="58"/>
      <c r="O805" s="58"/>
      <c r="P805" s="58"/>
      <c r="Q805" s="58"/>
      <c r="R805" s="58"/>
      <c r="S805" s="58"/>
      <c r="T805" s="58"/>
      <c r="U805" s="58"/>
      <c r="V805" s="58"/>
      <c r="W805" s="58"/>
      <c r="X805" s="58"/>
      <c r="Y805" s="58"/>
    </row>
    <row r="806" spans="1:25" ht="15.75" customHeight="1" x14ac:dyDescent="0.2">
      <c r="A806" s="23"/>
      <c r="B806" s="23"/>
      <c r="C806" s="23"/>
      <c r="D806" s="23"/>
      <c r="E806" s="58"/>
      <c r="F806" s="58"/>
      <c r="G806" s="91"/>
      <c r="H806" s="58"/>
      <c r="I806" s="58"/>
      <c r="J806" s="58"/>
      <c r="K806" s="58"/>
      <c r="L806" s="58"/>
      <c r="M806" s="58"/>
      <c r="N806" s="58"/>
      <c r="O806" s="58"/>
      <c r="P806" s="58"/>
      <c r="Q806" s="58"/>
      <c r="R806" s="58"/>
      <c r="S806" s="58"/>
      <c r="T806" s="58"/>
      <c r="U806" s="58"/>
      <c r="V806" s="58"/>
      <c r="W806" s="58"/>
      <c r="X806" s="58"/>
      <c r="Y806" s="58"/>
    </row>
    <row r="807" spans="1:25" ht="15.75" customHeight="1" x14ac:dyDescent="0.2">
      <c r="A807" s="23"/>
      <c r="B807" s="23"/>
      <c r="C807" s="23"/>
      <c r="D807" s="23"/>
      <c r="E807" s="58"/>
      <c r="F807" s="58"/>
      <c r="G807" s="91"/>
      <c r="H807" s="58"/>
      <c r="I807" s="58"/>
      <c r="J807" s="58"/>
      <c r="K807" s="58"/>
      <c r="L807" s="58"/>
      <c r="M807" s="58"/>
      <c r="N807" s="58"/>
      <c r="O807" s="58"/>
      <c r="P807" s="58"/>
      <c r="Q807" s="58"/>
      <c r="R807" s="58"/>
      <c r="S807" s="58"/>
      <c r="T807" s="58"/>
      <c r="U807" s="58"/>
      <c r="V807" s="58"/>
      <c r="W807" s="58"/>
      <c r="X807" s="58"/>
      <c r="Y807" s="58"/>
    </row>
    <row r="808" spans="1:25" ht="15.75" customHeight="1" x14ac:dyDescent="0.2">
      <c r="A808" s="23"/>
      <c r="B808" s="23"/>
      <c r="C808" s="23"/>
      <c r="D808" s="23"/>
      <c r="E808" s="58"/>
      <c r="F808" s="58"/>
      <c r="G808" s="91"/>
      <c r="H808" s="58"/>
      <c r="I808" s="58"/>
      <c r="J808" s="58"/>
      <c r="K808" s="58"/>
      <c r="L808" s="58"/>
      <c r="M808" s="58"/>
      <c r="N808" s="58"/>
      <c r="O808" s="58"/>
      <c r="P808" s="58"/>
      <c r="Q808" s="58"/>
      <c r="R808" s="58"/>
      <c r="S808" s="58"/>
      <c r="T808" s="58"/>
      <c r="U808" s="58"/>
      <c r="V808" s="58"/>
      <c r="W808" s="58"/>
      <c r="X808" s="58"/>
      <c r="Y808" s="58"/>
    </row>
    <row r="809" spans="1:25" ht="15.75" customHeight="1" x14ac:dyDescent="0.2">
      <c r="A809" s="23"/>
      <c r="B809" s="23"/>
      <c r="C809" s="23"/>
      <c r="D809" s="23"/>
      <c r="E809" s="58"/>
      <c r="F809" s="58"/>
      <c r="G809" s="91"/>
      <c r="H809" s="58"/>
      <c r="I809" s="58"/>
      <c r="J809" s="58"/>
      <c r="K809" s="58"/>
      <c r="L809" s="58"/>
      <c r="M809" s="58"/>
      <c r="N809" s="58"/>
      <c r="O809" s="58"/>
      <c r="P809" s="58"/>
      <c r="Q809" s="58"/>
      <c r="R809" s="58"/>
      <c r="S809" s="58"/>
      <c r="T809" s="58"/>
      <c r="U809" s="58"/>
      <c r="V809" s="58"/>
      <c r="W809" s="58"/>
      <c r="X809" s="58"/>
      <c r="Y809" s="58"/>
    </row>
    <row r="810" spans="1:25" ht="15.75" customHeight="1" x14ac:dyDescent="0.2">
      <c r="A810" s="23"/>
      <c r="B810" s="23"/>
      <c r="C810" s="23"/>
      <c r="D810" s="23"/>
      <c r="E810" s="58"/>
      <c r="F810" s="58"/>
      <c r="G810" s="91"/>
      <c r="H810" s="58"/>
      <c r="I810" s="58"/>
      <c r="J810" s="58"/>
      <c r="K810" s="58"/>
      <c r="L810" s="58"/>
      <c r="M810" s="58"/>
      <c r="N810" s="58"/>
      <c r="O810" s="58"/>
      <c r="P810" s="58"/>
      <c r="Q810" s="58"/>
      <c r="R810" s="58"/>
      <c r="S810" s="58"/>
      <c r="T810" s="58"/>
      <c r="U810" s="58"/>
      <c r="V810" s="58"/>
      <c r="W810" s="58"/>
      <c r="X810" s="58"/>
      <c r="Y810" s="58"/>
    </row>
    <row r="811" spans="1:25" ht="15.75" customHeight="1" x14ac:dyDescent="0.2">
      <c r="A811" s="23"/>
      <c r="B811" s="23"/>
      <c r="C811" s="23"/>
      <c r="D811" s="23"/>
      <c r="E811" s="58"/>
      <c r="F811" s="58"/>
      <c r="G811" s="91"/>
      <c r="H811" s="58"/>
      <c r="I811" s="58"/>
      <c r="J811" s="58"/>
      <c r="K811" s="58"/>
      <c r="L811" s="58"/>
      <c r="M811" s="58"/>
      <c r="N811" s="58"/>
      <c r="O811" s="58"/>
      <c r="P811" s="58"/>
      <c r="Q811" s="58"/>
      <c r="R811" s="58"/>
      <c r="S811" s="58"/>
      <c r="T811" s="58"/>
      <c r="U811" s="58"/>
      <c r="V811" s="58"/>
      <c r="W811" s="58"/>
      <c r="X811" s="58"/>
      <c r="Y811" s="58"/>
    </row>
    <row r="812" spans="1:25" ht="15.75" customHeight="1" x14ac:dyDescent="0.2">
      <c r="A812" s="23"/>
      <c r="B812" s="23"/>
      <c r="C812" s="23"/>
      <c r="D812" s="23"/>
      <c r="E812" s="58"/>
      <c r="F812" s="58"/>
      <c r="G812" s="91"/>
      <c r="H812" s="58"/>
      <c r="I812" s="58"/>
      <c r="J812" s="58"/>
      <c r="K812" s="58"/>
      <c r="L812" s="58"/>
      <c r="M812" s="58"/>
      <c r="N812" s="58"/>
      <c r="O812" s="58"/>
      <c r="P812" s="58"/>
      <c r="Q812" s="58"/>
      <c r="R812" s="58"/>
      <c r="S812" s="58"/>
      <c r="T812" s="58"/>
      <c r="U812" s="58"/>
      <c r="V812" s="58"/>
      <c r="W812" s="58"/>
      <c r="X812" s="58"/>
      <c r="Y812" s="58"/>
    </row>
    <row r="813" spans="1:25" ht="15.75" customHeight="1" x14ac:dyDescent="0.2">
      <c r="A813" s="23"/>
      <c r="B813" s="23"/>
      <c r="C813" s="23"/>
      <c r="D813" s="23"/>
      <c r="E813" s="58"/>
      <c r="F813" s="58"/>
      <c r="G813" s="91"/>
      <c r="H813" s="58"/>
      <c r="I813" s="58"/>
      <c r="J813" s="58"/>
      <c r="K813" s="58"/>
      <c r="L813" s="58"/>
      <c r="M813" s="58"/>
      <c r="N813" s="58"/>
      <c r="O813" s="58"/>
      <c r="P813" s="58"/>
      <c r="Q813" s="58"/>
      <c r="R813" s="58"/>
      <c r="S813" s="58"/>
      <c r="T813" s="58"/>
      <c r="U813" s="58"/>
      <c r="V813" s="58"/>
      <c r="W813" s="58"/>
      <c r="X813" s="58"/>
      <c r="Y813" s="58"/>
    </row>
    <row r="814" spans="1:25" ht="15.75" customHeight="1" x14ac:dyDescent="0.2">
      <c r="A814" s="23"/>
      <c r="B814" s="23"/>
      <c r="C814" s="23"/>
      <c r="D814" s="23"/>
      <c r="E814" s="58"/>
      <c r="F814" s="58"/>
      <c r="G814" s="91"/>
      <c r="H814" s="58"/>
      <c r="I814" s="58"/>
      <c r="J814" s="58"/>
      <c r="K814" s="58"/>
      <c r="L814" s="58"/>
      <c r="M814" s="58"/>
      <c r="N814" s="58"/>
      <c r="O814" s="58"/>
      <c r="P814" s="58"/>
      <c r="Q814" s="58"/>
      <c r="R814" s="58"/>
      <c r="S814" s="58"/>
      <c r="T814" s="58"/>
      <c r="U814" s="58"/>
      <c r="V814" s="58"/>
      <c r="W814" s="58"/>
      <c r="X814" s="58"/>
      <c r="Y814" s="58"/>
    </row>
    <row r="815" spans="1:25" ht="15.75" customHeight="1" x14ac:dyDescent="0.2">
      <c r="A815" s="23"/>
      <c r="B815" s="23"/>
      <c r="C815" s="23"/>
      <c r="D815" s="23"/>
      <c r="E815" s="58"/>
      <c r="F815" s="58"/>
      <c r="G815" s="91"/>
      <c r="H815" s="58"/>
      <c r="I815" s="58"/>
      <c r="J815" s="58"/>
      <c r="K815" s="58"/>
      <c r="L815" s="58"/>
      <c r="M815" s="58"/>
      <c r="N815" s="58"/>
      <c r="O815" s="58"/>
      <c r="P815" s="58"/>
      <c r="Q815" s="58"/>
      <c r="R815" s="58"/>
      <c r="S815" s="58"/>
      <c r="T815" s="58"/>
      <c r="U815" s="58"/>
      <c r="V815" s="58"/>
      <c r="W815" s="58"/>
      <c r="X815" s="58"/>
      <c r="Y815" s="58"/>
    </row>
    <row r="816" spans="1:25" ht="15.75" customHeight="1" x14ac:dyDescent="0.2">
      <c r="A816" s="23"/>
      <c r="B816" s="23"/>
      <c r="C816" s="23"/>
      <c r="D816" s="23"/>
      <c r="E816" s="58"/>
      <c r="F816" s="58"/>
      <c r="G816" s="91"/>
      <c r="H816" s="58"/>
      <c r="I816" s="58"/>
      <c r="J816" s="58"/>
      <c r="K816" s="58"/>
      <c r="L816" s="58"/>
      <c r="M816" s="58"/>
      <c r="N816" s="58"/>
      <c r="O816" s="58"/>
      <c r="P816" s="58"/>
      <c r="Q816" s="58"/>
      <c r="R816" s="58"/>
      <c r="S816" s="58"/>
      <c r="T816" s="58"/>
      <c r="U816" s="58"/>
      <c r="V816" s="58"/>
      <c r="W816" s="58"/>
      <c r="X816" s="58"/>
      <c r="Y816" s="58"/>
    </row>
    <row r="817" spans="1:25" ht="15.75" customHeight="1" x14ac:dyDescent="0.2">
      <c r="A817" s="23"/>
      <c r="B817" s="23"/>
      <c r="C817" s="23"/>
      <c r="D817" s="23"/>
      <c r="E817" s="58"/>
      <c r="F817" s="58"/>
      <c r="G817" s="91"/>
      <c r="H817" s="58"/>
      <c r="I817" s="58"/>
      <c r="J817" s="58"/>
      <c r="K817" s="58"/>
      <c r="L817" s="58"/>
      <c r="M817" s="58"/>
      <c r="N817" s="58"/>
      <c r="O817" s="58"/>
      <c r="P817" s="58"/>
      <c r="Q817" s="58"/>
      <c r="R817" s="58"/>
      <c r="S817" s="58"/>
      <c r="T817" s="58"/>
      <c r="U817" s="58"/>
      <c r="V817" s="58"/>
      <c r="W817" s="58"/>
      <c r="X817" s="58"/>
      <c r="Y817" s="58"/>
    </row>
    <row r="818" spans="1:25" ht="15.75" customHeight="1" x14ac:dyDescent="0.2">
      <c r="A818" s="23"/>
      <c r="B818" s="23"/>
      <c r="C818" s="23"/>
      <c r="D818" s="23"/>
      <c r="E818" s="58"/>
      <c r="F818" s="58"/>
      <c r="G818" s="91"/>
      <c r="H818" s="58"/>
      <c r="I818" s="58"/>
      <c r="J818" s="58"/>
      <c r="K818" s="58"/>
      <c r="L818" s="58"/>
      <c r="M818" s="58"/>
      <c r="N818" s="58"/>
      <c r="O818" s="58"/>
      <c r="P818" s="58"/>
      <c r="Q818" s="58"/>
      <c r="R818" s="58"/>
      <c r="S818" s="58"/>
      <c r="T818" s="58"/>
      <c r="U818" s="58"/>
      <c r="V818" s="58"/>
      <c r="W818" s="58"/>
      <c r="X818" s="58"/>
      <c r="Y818" s="58"/>
    </row>
    <row r="819" spans="1:25" ht="15.75" customHeight="1" x14ac:dyDescent="0.2">
      <c r="A819" s="23"/>
      <c r="B819" s="23"/>
      <c r="C819" s="23"/>
      <c r="D819" s="23"/>
      <c r="E819" s="58"/>
      <c r="F819" s="58"/>
      <c r="G819" s="91"/>
      <c r="H819" s="58"/>
      <c r="I819" s="58"/>
      <c r="J819" s="58"/>
      <c r="K819" s="58"/>
      <c r="L819" s="58"/>
      <c r="M819" s="58"/>
      <c r="N819" s="58"/>
      <c r="O819" s="58"/>
      <c r="P819" s="58"/>
      <c r="Q819" s="58"/>
      <c r="R819" s="58"/>
      <c r="S819" s="58"/>
      <c r="T819" s="58"/>
      <c r="U819" s="58"/>
      <c r="V819" s="58"/>
      <c r="W819" s="58"/>
      <c r="X819" s="58"/>
      <c r="Y819" s="58"/>
    </row>
    <row r="820" spans="1:25" ht="15.75" customHeight="1" x14ac:dyDescent="0.2">
      <c r="A820" s="23"/>
      <c r="B820" s="23"/>
      <c r="C820" s="23"/>
      <c r="D820" s="23"/>
      <c r="E820" s="58"/>
      <c r="F820" s="58"/>
      <c r="G820" s="91"/>
      <c r="H820" s="58"/>
      <c r="I820" s="58"/>
      <c r="J820" s="58"/>
      <c r="K820" s="58"/>
      <c r="L820" s="58"/>
      <c r="M820" s="58"/>
      <c r="N820" s="58"/>
      <c r="O820" s="58"/>
      <c r="P820" s="58"/>
      <c r="Q820" s="58"/>
      <c r="R820" s="58"/>
      <c r="S820" s="58"/>
      <c r="T820" s="58"/>
      <c r="U820" s="58"/>
      <c r="V820" s="58"/>
      <c r="W820" s="58"/>
      <c r="X820" s="58"/>
      <c r="Y820" s="58"/>
    </row>
    <row r="821" spans="1:25" ht="15.75" customHeight="1" x14ac:dyDescent="0.2">
      <c r="A821" s="23"/>
      <c r="B821" s="23"/>
      <c r="C821" s="23"/>
      <c r="D821" s="23"/>
      <c r="E821" s="58"/>
      <c r="F821" s="58"/>
      <c r="G821" s="91"/>
      <c r="H821" s="58"/>
      <c r="I821" s="58"/>
      <c r="J821" s="58"/>
      <c r="K821" s="58"/>
      <c r="L821" s="58"/>
      <c r="M821" s="58"/>
      <c r="N821" s="58"/>
      <c r="O821" s="58"/>
      <c r="P821" s="58"/>
      <c r="Q821" s="58"/>
      <c r="R821" s="58"/>
      <c r="S821" s="58"/>
      <c r="T821" s="58"/>
      <c r="U821" s="58"/>
      <c r="V821" s="58"/>
      <c r="W821" s="58"/>
      <c r="X821" s="58"/>
      <c r="Y821" s="58"/>
    </row>
    <row r="822" spans="1:25" ht="15.75" customHeight="1" x14ac:dyDescent="0.2">
      <c r="A822" s="23"/>
      <c r="B822" s="23"/>
      <c r="C822" s="23"/>
      <c r="D822" s="23"/>
      <c r="E822" s="58"/>
      <c r="F822" s="58"/>
      <c r="G822" s="91"/>
      <c r="H822" s="58"/>
      <c r="I822" s="58"/>
      <c r="J822" s="58"/>
      <c r="K822" s="58"/>
      <c r="L822" s="58"/>
      <c r="M822" s="58"/>
      <c r="N822" s="58"/>
      <c r="O822" s="58"/>
      <c r="P822" s="58"/>
      <c r="Q822" s="58"/>
      <c r="R822" s="58"/>
      <c r="S822" s="58"/>
      <c r="T822" s="58"/>
      <c r="U822" s="58"/>
      <c r="V822" s="58"/>
      <c r="W822" s="58"/>
      <c r="X822" s="58"/>
      <c r="Y822" s="58"/>
    </row>
    <row r="823" spans="1:25" ht="15.75" customHeight="1" x14ac:dyDescent="0.2">
      <c r="A823" s="23"/>
      <c r="B823" s="23"/>
      <c r="C823" s="23"/>
      <c r="D823" s="23"/>
      <c r="E823" s="58"/>
      <c r="F823" s="58"/>
      <c r="G823" s="91"/>
      <c r="H823" s="58"/>
      <c r="I823" s="58"/>
      <c r="J823" s="58"/>
      <c r="K823" s="58"/>
      <c r="L823" s="58"/>
      <c r="M823" s="58"/>
      <c r="N823" s="58"/>
      <c r="O823" s="58"/>
      <c r="P823" s="58"/>
      <c r="Q823" s="58"/>
      <c r="R823" s="58"/>
      <c r="S823" s="58"/>
      <c r="T823" s="58"/>
      <c r="U823" s="58"/>
      <c r="V823" s="58"/>
      <c r="W823" s="58"/>
      <c r="X823" s="58"/>
      <c r="Y823" s="58"/>
    </row>
    <row r="824" spans="1:25" ht="15.75" customHeight="1" x14ac:dyDescent="0.2">
      <c r="A824" s="23"/>
      <c r="B824" s="23"/>
      <c r="C824" s="23"/>
      <c r="D824" s="23"/>
      <c r="E824" s="58"/>
      <c r="F824" s="58"/>
      <c r="G824" s="91"/>
      <c r="H824" s="58"/>
      <c r="I824" s="58"/>
      <c r="J824" s="58"/>
      <c r="K824" s="58"/>
      <c r="L824" s="58"/>
      <c r="M824" s="58"/>
      <c r="N824" s="58"/>
      <c r="O824" s="58"/>
      <c r="P824" s="58"/>
      <c r="Q824" s="58"/>
      <c r="R824" s="58"/>
      <c r="S824" s="58"/>
      <c r="T824" s="58"/>
      <c r="U824" s="58"/>
      <c r="V824" s="58"/>
      <c r="W824" s="58"/>
      <c r="X824" s="58"/>
      <c r="Y824" s="58"/>
    </row>
    <row r="825" spans="1:25" ht="15.75" customHeight="1" x14ac:dyDescent="0.2">
      <c r="A825" s="23"/>
      <c r="B825" s="23"/>
      <c r="C825" s="23"/>
      <c r="D825" s="23"/>
      <c r="E825" s="58"/>
      <c r="F825" s="58"/>
      <c r="G825" s="91"/>
      <c r="H825" s="58"/>
      <c r="I825" s="58"/>
      <c r="J825" s="58"/>
      <c r="K825" s="58"/>
      <c r="L825" s="58"/>
      <c r="M825" s="58"/>
      <c r="N825" s="58"/>
      <c r="O825" s="58"/>
      <c r="P825" s="58"/>
      <c r="Q825" s="58"/>
      <c r="R825" s="58"/>
      <c r="S825" s="58"/>
      <c r="T825" s="58"/>
      <c r="U825" s="58"/>
      <c r="V825" s="58"/>
      <c r="W825" s="58"/>
      <c r="X825" s="58"/>
      <c r="Y825" s="58"/>
    </row>
    <row r="826" spans="1:25" ht="15.75" customHeight="1" x14ac:dyDescent="0.2">
      <c r="A826" s="23"/>
      <c r="B826" s="23"/>
      <c r="C826" s="23"/>
      <c r="D826" s="23"/>
      <c r="E826" s="58"/>
      <c r="F826" s="58"/>
      <c r="G826" s="91"/>
      <c r="H826" s="58"/>
      <c r="I826" s="58"/>
      <c r="J826" s="58"/>
      <c r="K826" s="58"/>
      <c r="L826" s="58"/>
      <c r="M826" s="58"/>
      <c r="N826" s="58"/>
      <c r="O826" s="58"/>
      <c r="P826" s="58"/>
      <c r="Q826" s="58"/>
      <c r="R826" s="58"/>
      <c r="S826" s="58"/>
      <c r="T826" s="58"/>
      <c r="U826" s="58"/>
      <c r="V826" s="58"/>
      <c r="W826" s="58"/>
      <c r="X826" s="58"/>
      <c r="Y826" s="58"/>
    </row>
    <row r="827" spans="1:25" ht="15.75" customHeight="1" x14ac:dyDescent="0.2">
      <c r="A827" s="23"/>
      <c r="B827" s="23"/>
      <c r="C827" s="23"/>
      <c r="D827" s="23"/>
      <c r="E827" s="58"/>
      <c r="F827" s="58"/>
      <c r="G827" s="91"/>
      <c r="H827" s="58"/>
      <c r="I827" s="58"/>
      <c r="J827" s="58"/>
      <c r="K827" s="58"/>
      <c r="L827" s="58"/>
      <c r="M827" s="58"/>
      <c r="N827" s="58"/>
      <c r="O827" s="58"/>
      <c r="P827" s="58"/>
      <c r="Q827" s="58"/>
      <c r="R827" s="58"/>
      <c r="S827" s="58"/>
      <c r="T827" s="58"/>
      <c r="U827" s="58"/>
      <c r="V827" s="58"/>
      <c r="W827" s="58"/>
      <c r="X827" s="58"/>
      <c r="Y827" s="58"/>
    </row>
    <row r="828" spans="1:25" ht="15.75" customHeight="1" x14ac:dyDescent="0.2">
      <c r="A828" s="23"/>
      <c r="B828" s="23"/>
      <c r="C828" s="23"/>
      <c r="D828" s="23"/>
      <c r="E828" s="58"/>
      <c r="F828" s="58"/>
      <c r="G828" s="91"/>
      <c r="H828" s="58"/>
      <c r="I828" s="58"/>
      <c r="J828" s="58"/>
      <c r="K828" s="58"/>
      <c r="L828" s="58"/>
      <c r="M828" s="58"/>
      <c r="N828" s="58"/>
      <c r="O828" s="58"/>
      <c r="P828" s="58"/>
      <c r="Q828" s="58"/>
      <c r="R828" s="58"/>
      <c r="S828" s="58"/>
      <c r="T828" s="58"/>
      <c r="U828" s="58"/>
      <c r="V828" s="58"/>
      <c r="W828" s="58"/>
      <c r="X828" s="58"/>
      <c r="Y828" s="58"/>
    </row>
    <row r="829" spans="1:25" ht="15.75" customHeight="1" x14ac:dyDescent="0.2">
      <c r="A829" s="23"/>
      <c r="B829" s="23"/>
      <c r="C829" s="23"/>
      <c r="D829" s="23"/>
      <c r="E829" s="58"/>
      <c r="F829" s="58"/>
      <c r="G829" s="91"/>
      <c r="H829" s="58"/>
      <c r="I829" s="58"/>
      <c r="J829" s="58"/>
      <c r="K829" s="58"/>
      <c r="L829" s="58"/>
      <c r="M829" s="58"/>
      <c r="N829" s="58"/>
      <c r="O829" s="58"/>
      <c r="P829" s="58"/>
      <c r="Q829" s="58"/>
      <c r="R829" s="58"/>
      <c r="S829" s="58"/>
      <c r="T829" s="58"/>
      <c r="U829" s="58"/>
      <c r="V829" s="58"/>
      <c r="W829" s="58"/>
      <c r="X829" s="58"/>
      <c r="Y829" s="58"/>
    </row>
    <row r="830" spans="1:25" ht="15.75" customHeight="1" x14ac:dyDescent="0.2">
      <c r="A830" s="23"/>
      <c r="B830" s="23"/>
      <c r="C830" s="23"/>
      <c r="D830" s="23"/>
      <c r="E830" s="58"/>
      <c r="F830" s="58"/>
      <c r="G830" s="91"/>
      <c r="H830" s="58"/>
      <c r="I830" s="58"/>
      <c r="J830" s="58"/>
      <c r="K830" s="58"/>
      <c r="L830" s="58"/>
      <c r="M830" s="58"/>
      <c r="N830" s="58"/>
      <c r="O830" s="58"/>
      <c r="P830" s="58"/>
      <c r="Q830" s="58"/>
      <c r="R830" s="58"/>
      <c r="S830" s="58"/>
      <c r="T830" s="58"/>
      <c r="U830" s="58"/>
      <c r="V830" s="58"/>
      <c r="W830" s="58"/>
      <c r="X830" s="58"/>
      <c r="Y830" s="58"/>
    </row>
    <row r="831" spans="1:25" ht="15.75" customHeight="1" x14ac:dyDescent="0.2">
      <c r="A831" s="23"/>
      <c r="B831" s="23"/>
      <c r="C831" s="23"/>
      <c r="D831" s="23"/>
      <c r="E831" s="58"/>
      <c r="F831" s="58"/>
      <c r="G831" s="91"/>
      <c r="H831" s="58"/>
      <c r="I831" s="58"/>
      <c r="J831" s="58"/>
      <c r="K831" s="58"/>
      <c r="L831" s="58"/>
      <c r="M831" s="58"/>
      <c r="N831" s="58"/>
      <c r="O831" s="58"/>
      <c r="P831" s="58"/>
      <c r="Q831" s="58"/>
      <c r="R831" s="58"/>
      <c r="S831" s="58"/>
      <c r="T831" s="58"/>
      <c r="U831" s="58"/>
      <c r="V831" s="58"/>
      <c r="W831" s="58"/>
      <c r="X831" s="58"/>
      <c r="Y831" s="58"/>
    </row>
    <row r="832" spans="1:25" ht="15.75" customHeight="1" x14ac:dyDescent="0.2">
      <c r="A832" s="23"/>
      <c r="B832" s="23"/>
      <c r="C832" s="23"/>
      <c r="D832" s="23"/>
      <c r="E832" s="58"/>
      <c r="F832" s="58"/>
      <c r="G832" s="91"/>
      <c r="H832" s="58"/>
      <c r="I832" s="58"/>
      <c r="J832" s="58"/>
      <c r="K832" s="58"/>
      <c r="L832" s="58"/>
      <c r="M832" s="58"/>
      <c r="N832" s="58"/>
      <c r="O832" s="58"/>
      <c r="P832" s="58"/>
      <c r="Q832" s="58"/>
      <c r="R832" s="58"/>
      <c r="S832" s="58"/>
      <c r="T832" s="58"/>
      <c r="U832" s="58"/>
      <c r="V832" s="58"/>
      <c r="W832" s="58"/>
      <c r="X832" s="58"/>
      <c r="Y832" s="58"/>
    </row>
    <row r="833" spans="1:25" ht="15.75" customHeight="1" x14ac:dyDescent="0.2">
      <c r="A833" s="23"/>
      <c r="B833" s="23"/>
      <c r="C833" s="23"/>
      <c r="D833" s="23"/>
      <c r="E833" s="58"/>
      <c r="F833" s="58"/>
      <c r="G833" s="91"/>
      <c r="H833" s="58"/>
      <c r="I833" s="58"/>
      <c r="J833" s="58"/>
      <c r="K833" s="58"/>
      <c r="L833" s="58"/>
      <c r="M833" s="58"/>
      <c r="N833" s="58"/>
      <c r="O833" s="58"/>
      <c r="P833" s="58"/>
      <c r="Q833" s="58"/>
      <c r="R833" s="58"/>
      <c r="S833" s="58"/>
      <c r="T833" s="58"/>
      <c r="U833" s="58"/>
      <c r="V833" s="58"/>
      <c r="W833" s="58"/>
      <c r="X833" s="58"/>
      <c r="Y833" s="58"/>
    </row>
    <row r="834" spans="1:25" ht="15.75" customHeight="1" x14ac:dyDescent="0.2">
      <c r="A834" s="23"/>
      <c r="B834" s="23"/>
      <c r="C834" s="23"/>
      <c r="D834" s="23"/>
      <c r="E834" s="58"/>
      <c r="F834" s="58"/>
      <c r="G834" s="91"/>
      <c r="H834" s="58"/>
      <c r="I834" s="58"/>
      <c r="J834" s="58"/>
      <c r="K834" s="58"/>
      <c r="L834" s="58"/>
      <c r="M834" s="58"/>
      <c r="N834" s="58"/>
      <c r="O834" s="58"/>
      <c r="P834" s="58"/>
      <c r="Q834" s="58"/>
      <c r="R834" s="58"/>
      <c r="S834" s="58"/>
      <c r="T834" s="58"/>
      <c r="U834" s="58"/>
      <c r="V834" s="58"/>
      <c r="W834" s="58"/>
      <c r="X834" s="58"/>
      <c r="Y834" s="58"/>
    </row>
    <row r="835" spans="1:25" ht="15.75" customHeight="1" x14ac:dyDescent="0.2">
      <c r="A835" s="23"/>
      <c r="B835" s="23"/>
      <c r="C835" s="23"/>
      <c r="D835" s="23"/>
      <c r="E835" s="58"/>
      <c r="F835" s="58"/>
      <c r="G835" s="91"/>
      <c r="H835" s="58"/>
      <c r="I835" s="58"/>
      <c r="J835" s="58"/>
      <c r="K835" s="58"/>
      <c r="L835" s="58"/>
      <c r="M835" s="58"/>
      <c r="N835" s="58"/>
      <c r="O835" s="58"/>
      <c r="P835" s="58"/>
      <c r="Q835" s="58"/>
      <c r="R835" s="58"/>
      <c r="S835" s="58"/>
      <c r="T835" s="58"/>
      <c r="U835" s="58"/>
      <c r="V835" s="58"/>
      <c r="W835" s="58"/>
      <c r="X835" s="58"/>
      <c r="Y835" s="58"/>
    </row>
    <row r="836" spans="1:25" ht="15.75" customHeight="1" x14ac:dyDescent="0.2">
      <c r="A836" s="23"/>
      <c r="B836" s="23"/>
      <c r="C836" s="23"/>
      <c r="D836" s="23"/>
      <c r="E836" s="58"/>
      <c r="F836" s="58"/>
      <c r="G836" s="91"/>
      <c r="H836" s="58"/>
      <c r="I836" s="58"/>
      <c r="J836" s="58"/>
      <c r="K836" s="58"/>
      <c r="L836" s="58"/>
      <c r="M836" s="58"/>
      <c r="N836" s="58"/>
      <c r="O836" s="58"/>
      <c r="P836" s="58"/>
      <c r="Q836" s="58"/>
      <c r="R836" s="58"/>
      <c r="S836" s="58"/>
      <c r="T836" s="58"/>
      <c r="U836" s="58"/>
      <c r="V836" s="58"/>
      <c r="W836" s="58"/>
      <c r="X836" s="58"/>
      <c r="Y836" s="58"/>
    </row>
    <row r="837" spans="1:25" ht="15.75" customHeight="1" x14ac:dyDescent="0.2">
      <c r="A837" s="23"/>
      <c r="B837" s="23"/>
      <c r="C837" s="23"/>
      <c r="D837" s="23"/>
      <c r="E837" s="58"/>
      <c r="F837" s="58"/>
      <c r="G837" s="91"/>
      <c r="H837" s="58"/>
      <c r="I837" s="58"/>
      <c r="J837" s="58"/>
      <c r="K837" s="58"/>
      <c r="L837" s="58"/>
      <c r="M837" s="58"/>
      <c r="N837" s="58"/>
      <c r="O837" s="58"/>
      <c r="P837" s="58"/>
      <c r="Q837" s="58"/>
      <c r="R837" s="58"/>
      <c r="S837" s="58"/>
      <c r="T837" s="58"/>
      <c r="U837" s="58"/>
      <c r="V837" s="58"/>
      <c r="W837" s="58"/>
      <c r="X837" s="58"/>
      <c r="Y837" s="58"/>
    </row>
    <row r="838" spans="1:25" ht="15.75" customHeight="1" x14ac:dyDescent="0.2">
      <c r="A838" s="23"/>
      <c r="B838" s="23"/>
      <c r="C838" s="23"/>
      <c r="D838" s="23"/>
      <c r="E838" s="58"/>
      <c r="F838" s="58"/>
      <c r="G838" s="91"/>
      <c r="H838" s="58"/>
      <c r="I838" s="58"/>
      <c r="J838" s="58"/>
      <c r="K838" s="58"/>
      <c r="L838" s="58"/>
      <c r="M838" s="58"/>
      <c r="N838" s="58"/>
      <c r="O838" s="58"/>
      <c r="P838" s="58"/>
      <c r="Q838" s="58"/>
      <c r="R838" s="58"/>
      <c r="S838" s="58"/>
      <c r="T838" s="58"/>
      <c r="U838" s="58"/>
      <c r="V838" s="58"/>
      <c r="W838" s="58"/>
      <c r="X838" s="58"/>
      <c r="Y838" s="58"/>
    </row>
    <row r="839" spans="1:25" ht="15.75" customHeight="1" x14ac:dyDescent="0.2">
      <c r="A839" s="23"/>
      <c r="B839" s="23"/>
      <c r="C839" s="23"/>
      <c r="D839" s="23"/>
      <c r="E839" s="58"/>
      <c r="F839" s="58"/>
      <c r="G839" s="91"/>
      <c r="H839" s="58"/>
      <c r="I839" s="58"/>
      <c r="J839" s="58"/>
      <c r="K839" s="58"/>
      <c r="L839" s="58"/>
      <c r="M839" s="58"/>
      <c r="N839" s="58"/>
      <c r="O839" s="58"/>
      <c r="P839" s="58"/>
      <c r="Q839" s="58"/>
      <c r="R839" s="58"/>
      <c r="S839" s="58"/>
      <c r="T839" s="58"/>
      <c r="U839" s="58"/>
      <c r="V839" s="58"/>
      <c r="W839" s="58"/>
      <c r="X839" s="58"/>
      <c r="Y839" s="58"/>
    </row>
    <row r="840" spans="1:25" ht="15.75" customHeight="1" x14ac:dyDescent="0.2">
      <c r="A840" s="23"/>
      <c r="B840" s="23"/>
      <c r="C840" s="23"/>
      <c r="D840" s="23"/>
      <c r="E840" s="58"/>
      <c r="F840" s="58"/>
      <c r="G840" s="91"/>
      <c r="H840" s="58"/>
      <c r="I840" s="58"/>
      <c r="J840" s="58"/>
      <c r="K840" s="58"/>
      <c r="L840" s="58"/>
      <c r="M840" s="58"/>
      <c r="N840" s="58"/>
      <c r="O840" s="58"/>
      <c r="P840" s="58"/>
      <c r="Q840" s="58"/>
      <c r="R840" s="58"/>
      <c r="S840" s="58"/>
      <c r="T840" s="58"/>
      <c r="U840" s="58"/>
      <c r="V840" s="58"/>
      <c r="W840" s="58"/>
      <c r="X840" s="58"/>
      <c r="Y840" s="58"/>
    </row>
    <row r="841" spans="1:25" ht="15.75" customHeight="1" x14ac:dyDescent="0.2">
      <c r="A841" s="23"/>
      <c r="B841" s="23"/>
      <c r="C841" s="23"/>
      <c r="D841" s="23"/>
      <c r="E841" s="58"/>
      <c r="F841" s="58"/>
      <c r="G841" s="91"/>
      <c r="H841" s="58"/>
      <c r="I841" s="58"/>
      <c r="J841" s="58"/>
      <c r="K841" s="58"/>
      <c r="L841" s="58"/>
      <c r="M841" s="58"/>
      <c r="N841" s="58"/>
      <c r="O841" s="58"/>
      <c r="P841" s="58"/>
      <c r="Q841" s="58"/>
      <c r="R841" s="58"/>
      <c r="S841" s="58"/>
      <c r="T841" s="58"/>
      <c r="U841" s="58"/>
      <c r="V841" s="58"/>
      <c r="W841" s="58"/>
      <c r="X841" s="58"/>
      <c r="Y841" s="58"/>
    </row>
    <row r="842" spans="1:25" ht="15.75" customHeight="1" x14ac:dyDescent="0.2">
      <c r="A842" s="23"/>
      <c r="B842" s="23"/>
      <c r="C842" s="23"/>
      <c r="D842" s="23"/>
      <c r="E842" s="58"/>
      <c r="F842" s="58"/>
      <c r="G842" s="91"/>
      <c r="H842" s="58"/>
      <c r="I842" s="58"/>
      <c r="J842" s="58"/>
      <c r="K842" s="58"/>
      <c r="L842" s="58"/>
      <c r="M842" s="58"/>
      <c r="N842" s="58"/>
      <c r="O842" s="58"/>
      <c r="P842" s="58"/>
      <c r="Q842" s="58"/>
      <c r="R842" s="58"/>
      <c r="S842" s="58"/>
      <c r="T842" s="58"/>
      <c r="U842" s="58"/>
      <c r="V842" s="58"/>
      <c r="W842" s="58"/>
      <c r="X842" s="58"/>
      <c r="Y842" s="58"/>
    </row>
    <row r="843" spans="1:25" ht="15.75" customHeight="1" x14ac:dyDescent="0.2">
      <c r="A843" s="23"/>
      <c r="B843" s="23"/>
      <c r="C843" s="23"/>
      <c r="D843" s="23"/>
      <c r="E843" s="58"/>
      <c r="F843" s="58"/>
      <c r="G843" s="91"/>
      <c r="H843" s="58"/>
      <c r="I843" s="58"/>
      <c r="J843" s="58"/>
      <c r="K843" s="58"/>
      <c r="L843" s="58"/>
      <c r="M843" s="58"/>
      <c r="N843" s="58"/>
      <c r="O843" s="58"/>
      <c r="P843" s="58"/>
      <c r="Q843" s="58"/>
      <c r="R843" s="58"/>
      <c r="S843" s="58"/>
      <c r="T843" s="58"/>
      <c r="U843" s="58"/>
      <c r="V843" s="58"/>
      <c r="W843" s="58"/>
      <c r="X843" s="58"/>
      <c r="Y843" s="58"/>
    </row>
    <row r="844" spans="1:25" ht="15.75" customHeight="1" x14ac:dyDescent="0.2">
      <c r="A844" s="23"/>
      <c r="B844" s="23"/>
      <c r="C844" s="23"/>
      <c r="D844" s="23"/>
      <c r="E844" s="58"/>
      <c r="F844" s="58"/>
      <c r="G844" s="91"/>
      <c r="H844" s="58"/>
      <c r="I844" s="58"/>
      <c r="J844" s="58"/>
      <c r="K844" s="58"/>
      <c r="L844" s="58"/>
      <c r="M844" s="58"/>
      <c r="N844" s="58"/>
      <c r="O844" s="58"/>
      <c r="P844" s="58"/>
      <c r="Q844" s="58"/>
      <c r="R844" s="58"/>
      <c r="S844" s="58"/>
      <c r="T844" s="58"/>
      <c r="U844" s="58"/>
      <c r="V844" s="58"/>
      <c r="W844" s="58"/>
      <c r="X844" s="58"/>
      <c r="Y844" s="58"/>
    </row>
    <row r="845" spans="1:25" ht="15.75" customHeight="1" x14ac:dyDescent="0.2">
      <c r="A845" s="23"/>
      <c r="B845" s="23"/>
      <c r="C845" s="23"/>
      <c r="D845" s="23"/>
      <c r="E845" s="58"/>
      <c r="F845" s="58"/>
      <c r="G845" s="91"/>
      <c r="H845" s="58"/>
      <c r="I845" s="58"/>
      <c r="J845" s="58"/>
      <c r="K845" s="58"/>
      <c r="L845" s="58"/>
      <c r="M845" s="58"/>
      <c r="N845" s="58"/>
      <c r="O845" s="58"/>
      <c r="P845" s="58"/>
      <c r="Q845" s="58"/>
      <c r="R845" s="58"/>
      <c r="S845" s="58"/>
      <c r="T845" s="58"/>
      <c r="U845" s="58"/>
      <c r="V845" s="58"/>
      <c r="W845" s="58"/>
      <c r="X845" s="58"/>
      <c r="Y845" s="58"/>
    </row>
    <row r="846" spans="1:25" ht="15.75" customHeight="1" x14ac:dyDescent="0.2">
      <c r="A846" s="23"/>
      <c r="B846" s="23"/>
      <c r="C846" s="23"/>
      <c r="D846" s="23"/>
      <c r="E846" s="58"/>
      <c r="F846" s="58"/>
      <c r="G846" s="91"/>
      <c r="H846" s="58"/>
      <c r="I846" s="58"/>
      <c r="J846" s="58"/>
      <c r="K846" s="58"/>
      <c r="L846" s="58"/>
      <c r="M846" s="58"/>
      <c r="N846" s="58"/>
      <c r="O846" s="58"/>
      <c r="P846" s="58"/>
      <c r="Q846" s="58"/>
      <c r="R846" s="58"/>
      <c r="S846" s="58"/>
      <c r="T846" s="58"/>
      <c r="U846" s="58"/>
      <c r="V846" s="58"/>
      <c r="W846" s="58"/>
      <c r="X846" s="58"/>
      <c r="Y846" s="58"/>
    </row>
    <row r="847" spans="1:25" ht="15.75" customHeight="1" x14ac:dyDescent="0.2">
      <c r="A847" s="23"/>
      <c r="B847" s="23"/>
      <c r="C847" s="23"/>
      <c r="D847" s="23"/>
      <c r="E847" s="58"/>
      <c r="F847" s="58"/>
      <c r="G847" s="91"/>
      <c r="H847" s="58"/>
      <c r="I847" s="58"/>
      <c r="J847" s="58"/>
      <c r="K847" s="58"/>
      <c r="L847" s="58"/>
      <c r="M847" s="58"/>
      <c r="N847" s="58"/>
      <c r="O847" s="58"/>
      <c r="P847" s="58"/>
      <c r="Q847" s="58"/>
      <c r="R847" s="58"/>
      <c r="S847" s="58"/>
      <c r="T847" s="58"/>
      <c r="U847" s="58"/>
      <c r="V847" s="58"/>
      <c r="W847" s="58"/>
      <c r="X847" s="58"/>
      <c r="Y847" s="58"/>
    </row>
    <row r="848" spans="1:25" ht="15.75" customHeight="1" x14ac:dyDescent="0.2">
      <c r="A848" s="23"/>
      <c r="B848" s="23"/>
      <c r="C848" s="23"/>
      <c r="D848" s="23"/>
      <c r="E848" s="58"/>
      <c r="F848" s="58"/>
      <c r="G848" s="91"/>
      <c r="H848" s="58"/>
      <c r="I848" s="58"/>
      <c r="J848" s="58"/>
      <c r="K848" s="58"/>
      <c r="L848" s="58"/>
      <c r="M848" s="58"/>
      <c r="N848" s="58"/>
      <c r="O848" s="58"/>
      <c r="P848" s="58"/>
      <c r="Q848" s="58"/>
      <c r="R848" s="58"/>
      <c r="S848" s="58"/>
      <c r="T848" s="58"/>
      <c r="U848" s="58"/>
      <c r="V848" s="58"/>
      <c r="W848" s="58"/>
      <c r="X848" s="58"/>
      <c r="Y848" s="58"/>
    </row>
    <row r="849" spans="1:25" ht="15.75" customHeight="1" x14ac:dyDescent="0.2">
      <c r="A849" s="23"/>
      <c r="B849" s="23"/>
      <c r="C849" s="23"/>
      <c r="D849" s="23"/>
      <c r="E849" s="58"/>
      <c r="F849" s="58"/>
      <c r="G849" s="91"/>
      <c r="H849" s="58"/>
      <c r="I849" s="58"/>
      <c r="J849" s="58"/>
      <c r="K849" s="58"/>
      <c r="L849" s="58"/>
      <c r="M849" s="58"/>
      <c r="N849" s="58"/>
      <c r="O849" s="58"/>
      <c r="P849" s="58"/>
      <c r="Q849" s="58"/>
      <c r="R849" s="58"/>
      <c r="S849" s="58"/>
      <c r="T849" s="58"/>
      <c r="U849" s="58"/>
      <c r="V849" s="58"/>
      <c r="W849" s="58"/>
      <c r="X849" s="58"/>
      <c r="Y849" s="58"/>
    </row>
    <row r="850" spans="1:25" ht="15.75" customHeight="1" x14ac:dyDescent="0.2">
      <c r="A850" s="23"/>
      <c r="B850" s="23"/>
      <c r="C850" s="23"/>
      <c r="D850" s="23"/>
      <c r="E850" s="58"/>
      <c r="F850" s="58"/>
      <c r="G850" s="91"/>
      <c r="H850" s="58"/>
      <c r="I850" s="58"/>
      <c r="J850" s="58"/>
      <c r="K850" s="58"/>
      <c r="L850" s="58"/>
      <c r="M850" s="58"/>
      <c r="N850" s="58"/>
      <c r="O850" s="58"/>
      <c r="P850" s="58"/>
      <c r="Q850" s="58"/>
      <c r="R850" s="58"/>
      <c r="S850" s="58"/>
      <c r="T850" s="58"/>
      <c r="U850" s="58"/>
      <c r="V850" s="58"/>
      <c r="W850" s="58"/>
      <c r="X850" s="58"/>
      <c r="Y850" s="58"/>
    </row>
    <row r="851" spans="1:25" ht="15.75" customHeight="1" x14ac:dyDescent="0.2">
      <c r="A851" s="23"/>
      <c r="B851" s="23"/>
      <c r="C851" s="23"/>
      <c r="D851" s="23"/>
      <c r="E851" s="58"/>
      <c r="F851" s="58"/>
      <c r="G851" s="91"/>
      <c r="H851" s="58"/>
      <c r="I851" s="58"/>
      <c r="J851" s="58"/>
      <c r="K851" s="58"/>
      <c r="L851" s="58"/>
      <c r="M851" s="58"/>
      <c r="N851" s="58"/>
      <c r="O851" s="58"/>
      <c r="P851" s="58"/>
      <c r="Q851" s="58"/>
      <c r="R851" s="58"/>
      <c r="S851" s="58"/>
      <c r="T851" s="58"/>
      <c r="U851" s="58"/>
      <c r="V851" s="58"/>
      <c r="W851" s="58"/>
      <c r="X851" s="58"/>
      <c r="Y851" s="58"/>
    </row>
    <row r="852" spans="1:25" ht="15.75" customHeight="1" x14ac:dyDescent="0.2">
      <c r="A852" s="23"/>
      <c r="B852" s="23"/>
      <c r="C852" s="23"/>
      <c r="D852" s="23"/>
      <c r="E852" s="58"/>
      <c r="F852" s="58"/>
      <c r="G852" s="91"/>
      <c r="H852" s="58"/>
      <c r="I852" s="58"/>
      <c r="J852" s="58"/>
      <c r="K852" s="58"/>
      <c r="L852" s="58"/>
      <c r="M852" s="58"/>
      <c r="N852" s="58"/>
      <c r="O852" s="58"/>
      <c r="P852" s="58"/>
      <c r="Q852" s="58"/>
      <c r="R852" s="58"/>
      <c r="S852" s="58"/>
      <c r="T852" s="58"/>
      <c r="U852" s="58"/>
      <c r="V852" s="58"/>
      <c r="W852" s="58"/>
      <c r="X852" s="58"/>
      <c r="Y852" s="58"/>
    </row>
    <row r="853" spans="1:25" ht="15.75" customHeight="1" x14ac:dyDescent="0.2">
      <c r="A853" s="23"/>
      <c r="B853" s="23"/>
      <c r="C853" s="23"/>
      <c r="D853" s="23"/>
      <c r="E853" s="58"/>
      <c r="F853" s="58"/>
      <c r="G853" s="91"/>
      <c r="H853" s="58"/>
      <c r="I853" s="58"/>
      <c r="J853" s="58"/>
      <c r="K853" s="58"/>
      <c r="L853" s="58"/>
      <c r="M853" s="58"/>
      <c r="N853" s="58"/>
      <c r="O853" s="58"/>
      <c r="P853" s="58"/>
      <c r="Q853" s="58"/>
      <c r="R853" s="58"/>
      <c r="S853" s="58"/>
      <c r="T853" s="58"/>
      <c r="U853" s="58"/>
      <c r="V853" s="58"/>
      <c r="W853" s="58"/>
      <c r="X853" s="58"/>
      <c r="Y853" s="58"/>
    </row>
    <row r="854" spans="1:25" ht="15.75" customHeight="1" x14ac:dyDescent="0.2">
      <c r="A854" s="23"/>
      <c r="B854" s="23"/>
      <c r="C854" s="23"/>
      <c r="D854" s="23"/>
      <c r="E854" s="58"/>
      <c r="F854" s="58"/>
      <c r="G854" s="91"/>
      <c r="H854" s="58"/>
      <c r="I854" s="58"/>
      <c r="J854" s="58"/>
      <c r="K854" s="58"/>
      <c r="L854" s="58"/>
      <c r="M854" s="58"/>
      <c r="N854" s="58"/>
      <c r="O854" s="58"/>
      <c r="P854" s="58"/>
      <c r="Q854" s="58"/>
      <c r="R854" s="58"/>
      <c r="S854" s="58"/>
      <c r="T854" s="58"/>
      <c r="U854" s="58"/>
      <c r="V854" s="58"/>
      <c r="W854" s="58"/>
      <c r="X854" s="58"/>
      <c r="Y854" s="58"/>
    </row>
    <row r="855" spans="1:25" ht="15.75" customHeight="1" x14ac:dyDescent="0.2">
      <c r="A855" s="23"/>
      <c r="B855" s="23"/>
      <c r="C855" s="23"/>
      <c r="D855" s="23"/>
      <c r="E855" s="58"/>
      <c r="F855" s="58"/>
      <c r="G855" s="91"/>
      <c r="H855" s="58"/>
      <c r="I855" s="58"/>
      <c r="J855" s="58"/>
      <c r="K855" s="58"/>
      <c r="L855" s="58"/>
      <c r="M855" s="58"/>
      <c r="N855" s="58"/>
      <c r="O855" s="58"/>
      <c r="P855" s="58"/>
      <c r="Q855" s="58"/>
      <c r="R855" s="58"/>
      <c r="S855" s="58"/>
      <c r="T855" s="58"/>
      <c r="U855" s="58"/>
      <c r="V855" s="58"/>
      <c r="W855" s="58"/>
      <c r="X855" s="58"/>
      <c r="Y855" s="58"/>
    </row>
    <row r="856" spans="1:25" ht="15.75" customHeight="1" x14ac:dyDescent="0.2">
      <c r="A856" s="23"/>
      <c r="B856" s="23"/>
      <c r="C856" s="23"/>
      <c r="D856" s="23"/>
      <c r="E856" s="58"/>
      <c r="F856" s="58"/>
      <c r="G856" s="91"/>
      <c r="H856" s="58"/>
      <c r="I856" s="58"/>
      <c r="J856" s="58"/>
      <c r="K856" s="58"/>
      <c r="L856" s="58"/>
      <c r="M856" s="58"/>
      <c r="N856" s="58"/>
      <c r="O856" s="58"/>
      <c r="P856" s="58"/>
      <c r="Q856" s="58"/>
      <c r="R856" s="58"/>
      <c r="S856" s="58"/>
      <c r="T856" s="58"/>
      <c r="U856" s="58"/>
      <c r="V856" s="58"/>
      <c r="W856" s="58"/>
      <c r="X856" s="58"/>
      <c r="Y856" s="58"/>
    </row>
    <row r="857" spans="1:25" ht="15.75" customHeight="1" x14ac:dyDescent="0.2">
      <c r="A857" s="23"/>
      <c r="B857" s="23"/>
      <c r="C857" s="23"/>
      <c r="D857" s="23"/>
      <c r="E857" s="58"/>
      <c r="F857" s="58"/>
      <c r="G857" s="91"/>
      <c r="H857" s="58"/>
      <c r="I857" s="58"/>
      <c r="J857" s="58"/>
      <c r="K857" s="58"/>
      <c r="L857" s="58"/>
      <c r="M857" s="58"/>
      <c r="N857" s="58"/>
      <c r="O857" s="58"/>
      <c r="P857" s="58"/>
      <c r="Q857" s="58"/>
      <c r="R857" s="58"/>
      <c r="S857" s="58"/>
      <c r="T857" s="58"/>
      <c r="U857" s="58"/>
      <c r="V857" s="58"/>
      <c r="W857" s="58"/>
      <c r="X857" s="58"/>
      <c r="Y857" s="58"/>
    </row>
    <row r="858" spans="1:25" ht="15.75" customHeight="1" x14ac:dyDescent="0.2">
      <c r="A858" s="23"/>
      <c r="B858" s="23"/>
      <c r="C858" s="23"/>
      <c r="D858" s="23"/>
      <c r="E858" s="58"/>
      <c r="F858" s="58"/>
      <c r="G858" s="91"/>
      <c r="H858" s="58"/>
      <c r="I858" s="58"/>
      <c r="J858" s="58"/>
      <c r="K858" s="58"/>
      <c r="L858" s="58"/>
      <c r="M858" s="58"/>
      <c r="N858" s="58"/>
      <c r="O858" s="58"/>
      <c r="P858" s="58"/>
      <c r="Q858" s="58"/>
      <c r="R858" s="58"/>
      <c r="S858" s="58"/>
      <c r="T858" s="58"/>
      <c r="U858" s="58"/>
      <c r="V858" s="58"/>
      <c r="W858" s="58"/>
      <c r="X858" s="58"/>
      <c r="Y858" s="58"/>
    </row>
    <row r="859" spans="1:25" ht="15.75" customHeight="1" x14ac:dyDescent="0.2">
      <c r="A859" s="23"/>
      <c r="B859" s="23"/>
      <c r="C859" s="23"/>
      <c r="D859" s="23"/>
      <c r="E859" s="58"/>
      <c r="F859" s="58"/>
      <c r="G859" s="91"/>
      <c r="H859" s="58"/>
      <c r="I859" s="58"/>
      <c r="J859" s="58"/>
      <c r="K859" s="58"/>
      <c r="L859" s="58"/>
      <c r="M859" s="58"/>
      <c r="N859" s="58"/>
      <c r="O859" s="58"/>
      <c r="P859" s="58"/>
      <c r="Q859" s="58"/>
      <c r="R859" s="58"/>
      <c r="S859" s="58"/>
      <c r="T859" s="58"/>
      <c r="U859" s="58"/>
      <c r="V859" s="58"/>
      <c r="W859" s="58"/>
      <c r="X859" s="58"/>
      <c r="Y859" s="58"/>
    </row>
    <row r="860" spans="1:25" ht="15.75" customHeight="1" x14ac:dyDescent="0.2">
      <c r="A860" s="23"/>
      <c r="B860" s="23"/>
      <c r="C860" s="23"/>
      <c r="D860" s="23"/>
      <c r="E860" s="58"/>
      <c r="F860" s="58"/>
      <c r="G860" s="91"/>
      <c r="H860" s="58"/>
      <c r="I860" s="58"/>
      <c r="J860" s="58"/>
      <c r="K860" s="58"/>
      <c r="L860" s="58"/>
      <c r="M860" s="58"/>
      <c r="N860" s="58"/>
      <c r="O860" s="58"/>
      <c r="P860" s="58"/>
      <c r="Q860" s="58"/>
      <c r="R860" s="58"/>
      <c r="S860" s="58"/>
      <c r="T860" s="58"/>
      <c r="U860" s="58"/>
      <c r="V860" s="58"/>
      <c r="W860" s="58"/>
      <c r="X860" s="58"/>
      <c r="Y860" s="58"/>
    </row>
    <row r="861" spans="1:25" ht="15.75" customHeight="1" x14ac:dyDescent="0.2">
      <c r="A861" s="23"/>
      <c r="B861" s="23"/>
      <c r="C861" s="23"/>
      <c r="D861" s="23"/>
      <c r="E861" s="58"/>
      <c r="F861" s="58"/>
      <c r="G861" s="91"/>
      <c r="H861" s="58"/>
      <c r="I861" s="58"/>
      <c r="J861" s="58"/>
      <c r="K861" s="58"/>
      <c r="L861" s="58"/>
      <c r="M861" s="58"/>
      <c r="N861" s="58"/>
      <c r="O861" s="58"/>
      <c r="P861" s="58"/>
      <c r="Q861" s="58"/>
      <c r="R861" s="58"/>
      <c r="S861" s="58"/>
      <c r="T861" s="58"/>
      <c r="U861" s="58"/>
      <c r="V861" s="58"/>
      <c r="W861" s="58"/>
      <c r="X861" s="58"/>
      <c r="Y861" s="58"/>
    </row>
    <row r="862" spans="1:25" ht="15.75" customHeight="1" x14ac:dyDescent="0.2">
      <c r="A862" s="23"/>
      <c r="B862" s="23"/>
      <c r="C862" s="23"/>
      <c r="D862" s="23"/>
      <c r="E862" s="58"/>
      <c r="F862" s="58"/>
      <c r="G862" s="91"/>
      <c r="H862" s="58"/>
      <c r="I862" s="58"/>
      <c r="J862" s="58"/>
      <c r="K862" s="58"/>
      <c r="L862" s="58"/>
      <c r="M862" s="58"/>
      <c r="N862" s="58"/>
      <c r="O862" s="58"/>
      <c r="P862" s="58"/>
      <c r="Q862" s="58"/>
      <c r="R862" s="58"/>
      <c r="S862" s="58"/>
      <c r="T862" s="58"/>
      <c r="U862" s="58"/>
      <c r="V862" s="58"/>
      <c r="W862" s="58"/>
      <c r="X862" s="58"/>
      <c r="Y862" s="58"/>
    </row>
    <row r="863" spans="1:25" ht="15.75" customHeight="1" x14ac:dyDescent="0.2">
      <c r="A863" s="23"/>
      <c r="B863" s="23"/>
      <c r="C863" s="23"/>
      <c r="D863" s="23"/>
      <c r="E863" s="58"/>
      <c r="F863" s="58"/>
      <c r="G863" s="91"/>
      <c r="H863" s="58"/>
      <c r="I863" s="58"/>
      <c r="J863" s="58"/>
      <c r="K863" s="58"/>
      <c r="L863" s="58"/>
      <c r="M863" s="58"/>
      <c r="N863" s="58"/>
      <c r="O863" s="58"/>
      <c r="P863" s="58"/>
      <c r="Q863" s="58"/>
      <c r="R863" s="58"/>
      <c r="S863" s="58"/>
      <c r="T863" s="58"/>
      <c r="U863" s="58"/>
      <c r="V863" s="58"/>
      <c r="W863" s="58"/>
      <c r="X863" s="58"/>
      <c r="Y863" s="58"/>
    </row>
    <row r="864" spans="1:25" ht="15.75" customHeight="1" x14ac:dyDescent="0.2">
      <c r="A864" s="23"/>
      <c r="B864" s="23"/>
      <c r="C864" s="23"/>
      <c r="D864" s="23"/>
      <c r="E864" s="58"/>
      <c r="F864" s="58"/>
      <c r="G864" s="91"/>
      <c r="H864" s="58"/>
      <c r="I864" s="58"/>
      <c r="J864" s="58"/>
      <c r="K864" s="58"/>
      <c r="L864" s="58"/>
      <c r="M864" s="58"/>
      <c r="N864" s="58"/>
      <c r="O864" s="58"/>
      <c r="P864" s="58"/>
      <c r="Q864" s="58"/>
      <c r="R864" s="58"/>
      <c r="S864" s="58"/>
      <c r="T864" s="58"/>
      <c r="U864" s="58"/>
      <c r="V864" s="58"/>
      <c r="W864" s="58"/>
      <c r="X864" s="58"/>
      <c r="Y864" s="58"/>
    </row>
    <row r="865" spans="1:25" ht="15.75" customHeight="1" x14ac:dyDescent="0.2">
      <c r="A865" s="23"/>
      <c r="B865" s="23"/>
      <c r="C865" s="23"/>
      <c r="D865" s="23"/>
      <c r="E865" s="58"/>
      <c r="F865" s="58"/>
      <c r="G865" s="91"/>
      <c r="H865" s="58"/>
      <c r="I865" s="58"/>
      <c r="J865" s="58"/>
      <c r="K865" s="58"/>
      <c r="L865" s="58"/>
      <c r="M865" s="58"/>
      <c r="N865" s="58"/>
      <c r="O865" s="58"/>
      <c r="P865" s="58"/>
      <c r="Q865" s="58"/>
      <c r="R865" s="58"/>
      <c r="S865" s="58"/>
      <c r="T865" s="58"/>
      <c r="U865" s="58"/>
      <c r="V865" s="58"/>
      <c r="W865" s="58"/>
      <c r="X865" s="58"/>
      <c r="Y865" s="58"/>
    </row>
    <row r="866" spans="1:25" ht="15.75" customHeight="1" x14ac:dyDescent="0.2">
      <c r="A866" s="23"/>
      <c r="B866" s="23"/>
      <c r="C866" s="23"/>
      <c r="D866" s="23"/>
      <c r="E866" s="58"/>
      <c r="F866" s="58"/>
      <c r="G866" s="91"/>
      <c r="H866" s="58"/>
      <c r="I866" s="58"/>
      <c r="J866" s="58"/>
      <c r="K866" s="58"/>
      <c r="L866" s="58"/>
      <c r="M866" s="58"/>
      <c r="N866" s="58"/>
      <c r="O866" s="58"/>
      <c r="P866" s="58"/>
      <c r="Q866" s="58"/>
      <c r="R866" s="58"/>
      <c r="S866" s="58"/>
      <c r="T866" s="58"/>
      <c r="U866" s="58"/>
      <c r="V866" s="58"/>
      <c r="W866" s="58"/>
      <c r="X866" s="58"/>
      <c r="Y866" s="58"/>
    </row>
    <row r="867" spans="1:25" ht="15.75" customHeight="1" x14ac:dyDescent="0.2">
      <c r="A867" s="23"/>
      <c r="B867" s="23"/>
      <c r="C867" s="23"/>
      <c r="D867" s="23"/>
      <c r="E867" s="58"/>
      <c r="F867" s="58"/>
      <c r="G867" s="91"/>
      <c r="H867" s="58"/>
      <c r="I867" s="58"/>
      <c r="J867" s="58"/>
      <c r="K867" s="58"/>
      <c r="L867" s="58"/>
      <c r="M867" s="58"/>
      <c r="N867" s="58"/>
      <c r="O867" s="58"/>
      <c r="P867" s="58"/>
      <c r="Q867" s="58"/>
      <c r="R867" s="58"/>
      <c r="S867" s="58"/>
      <c r="T867" s="58"/>
      <c r="U867" s="58"/>
      <c r="V867" s="58"/>
      <c r="W867" s="58"/>
      <c r="X867" s="58"/>
      <c r="Y867" s="58"/>
    </row>
    <row r="868" spans="1:25" ht="15.75" customHeight="1" x14ac:dyDescent="0.2">
      <c r="A868" s="23"/>
      <c r="B868" s="23"/>
      <c r="C868" s="23"/>
      <c r="D868" s="23"/>
      <c r="E868" s="58"/>
      <c r="F868" s="58"/>
      <c r="G868" s="91"/>
      <c r="H868" s="58"/>
      <c r="I868" s="58"/>
      <c r="J868" s="58"/>
      <c r="K868" s="58"/>
      <c r="L868" s="58"/>
      <c r="M868" s="58"/>
      <c r="N868" s="58"/>
      <c r="O868" s="58"/>
      <c r="P868" s="58"/>
      <c r="Q868" s="58"/>
      <c r="R868" s="58"/>
      <c r="S868" s="58"/>
      <c r="T868" s="58"/>
      <c r="U868" s="58"/>
      <c r="V868" s="58"/>
      <c r="W868" s="58"/>
      <c r="X868" s="58"/>
      <c r="Y868" s="58"/>
    </row>
    <row r="869" spans="1:25" ht="15.75" customHeight="1" x14ac:dyDescent="0.2">
      <c r="A869" s="23"/>
      <c r="B869" s="23"/>
      <c r="C869" s="23"/>
      <c r="D869" s="23"/>
      <c r="E869" s="58"/>
      <c r="F869" s="58"/>
      <c r="G869" s="91"/>
      <c r="H869" s="58"/>
      <c r="I869" s="58"/>
      <c r="J869" s="58"/>
      <c r="K869" s="58"/>
      <c r="L869" s="58"/>
      <c r="M869" s="58"/>
      <c r="N869" s="58"/>
      <c r="O869" s="58"/>
      <c r="P869" s="58"/>
      <c r="Q869" s="58"/>
      <c r="R869" s="58"/>
      <c r="S869" s="58"/>
      <c r="T869" s="58"/>
      <c r="U869" s="58"/>
      <c r="V869" s="58"/>
      <c r="W869" s="58"/>
      <c r="X869" s="58"/>
      <c r="Y869" s="58"/>
    </row>
    <row r="870" spans="1:25" ht="15.75" customHeight="1" x14ac:dyDescent="0.2">
      <c r="A870" s="23"/>
      <c r="B870" s="23"/>
      <c r="C870" s="23"/>
      <c r="D870" s="23"/>
      <c r="E870" s="58"/>
      <c r="F870" s="58"/>
      <c r="G870" s="91"/>
      <c r="H870" s="58"/>
      <c r="I870" s="58"/>
      <c r="J870" s="58"/>
      <c r="K870" s="58"/>
      <c r="L870" s="58"/>
      <c r="M870" s="58"/>
      <c r="N870" s="58"/>
      <c r="O870" s="58"/>
      <c r="P870" s="58"/>
      <c r="Q870" s="58"/>
      <c r="R870" s="58"/>
      <c r="S870" s="58"/>
      <c r="T870" s="58"/>
      <c r="U870" s="58"/>
      <c r="V870" s="58"/>
      <c r="W870" s="58"/>
      <c r="X870" s="58"/>
      <c r="Y870" s="58"/>
    </row>
    <row r="871" spans="1:25" ht="15.75" customHeight="1" x14ac:dyDescent="0.2">
      <c r="A871" s="23"/>
      <c r="B871" s="23"/>
      <c r="C871" s="23"/>
      <c r="D871" s="23"/>
      <c r="E871" s="58"/>
      <c r="F871" s="58"/>
      <c r="G871" s="91"/>
      <c r="H871" s="58"/>
      <c r="I871" s="58"/>
      <c r="J871" s="58"/>
      <c r="K871" s="58"/>
      <c r="L871" s="58"/>
      <c r="M871" s="58"/>
      <c r="N871" s="58"/>
      <c r="O871" s="58"/>
      <c r="P871" s="58"/>
      <c r="Q871" s="58"/>
      <c r="R871" s="58"/>
      <c r="S871" s="58"/>
      <c r="T871" s="58"/>
      <c r="U871" s="58"/>
      <c r="V871" s="58"/>
      <c r="W871" s="58"/>
      <c r="X871" s="58"/>
      <c r="Y871" s="58"/>
    </row>
    <row r="872" spans="1:25" ht="15.75" customHeight="1" x14ac:dyDescent="0.2">
      <c r="A872" s="23"/>
      <c r="B872" s="23"/>
      <c r="C872" s="23"/>
      <c r="D872" s="23"/>
      <c r="E872" s="58"/>
      <c r="F872" s="58"/>
      <c r="G872" s="91"/>
      <c r="H872" s="58"/>
      <c r="I872" s="58"/>
      <c r="J872" s="58"/>
      <c r="K872" s="58"/>
      <c r="L872" s="58"/>
      <c r="M872" s="58"/>
      <c r="N872" s="58"/>
      <c r="O872" s="58"/>
      <c r="P872" s="58"/>
      <c r="Q872" s="58"/>
      <c r="R872" s="58"/>
      <c r="S872" s="58"/>
      <c r="T872" s="58"/>
      <c r="U872" s="58"/>
      <c r="V872" s="58"/>
      <c r="W872" s="58"/>
      <c r="X872" s="58"/>
      <c r="Y872" s="58"/>
    </row>
    <row r="873" spans="1:25" ht="15.75" customHeight="1" x14ac:dyDescent="0.2">
      <c r="A873" s="23"/>
      <c r="B873" s="23"/>
      <c r="C873" s="23"/>
      <c r="D873" s="23"/>
      <c r="E873" s="58"/>
      <c r="F873" s="58"/>
      <c r="G873" s="91"/>
      <c r="H873" s="58"/>
      <c r="I873" s="58"/>
      <c r="J873" s="58"/>
      <c r="K873" s="58"/>
      <c r="L873" s="58"/>
      <c r="M873" s="58"/>
      <c r="N873" s="58"/>
      <c r="O873" s="58"/>
      <c r="P873" s="58"/>
      <c r="Q873" s="58"/>
      <c r="R873" s="58"/>
      <c r="S873" s="58"/>
      <c r="T873" s="58"/>
      <c r="U873" s="58"/>
      <c r="V873" s="58"/>
      <c r="W873" s="58"/>
      <c r="X873" s="58"/>
      <c r="Y873" s="58"/>
    </row>
    <row r="874" spans="1:25" ht="15.75" customHeight="1" x14ac:dyDescent="0.2">
      <c r="A874" s="23"/>
      <c r="B874" s="23"/>
      <c r="C874" s="23"/>
      <c r="D874" s="23"/>
      <c r="E874" s="58"/>
      <c r="F874" s="58"/>
      <c r="G874" s="91"/>
      <c r="H874" s="58"/>
      <c r="I874" s="58"/>
      <c r="J874" s="58"/>
      <c r="K874" s="58"/>
      <c r="L874" s="58"/>
      <c r="M874" s="58"/>
      <c r="N874" s="58"/>
      <c r="O874" s="58"/>
      <c r="P874" s="58"/>
      <c r="Q874" s="58"/>
      <c r="R874" s="58"/>
      <c r="S874" s="58"/>
      <c r="T874" s="58"/>
      <c r="U874" s="58"/>
      <c r="V874" s="58"/>
      <c r="W874" s="58"/>
      <c r="X874" s="58"/>
      <c r="Y874" s="58"/>
    </row>
    <row r="875" spans="1:25" ht="15.75" customHeight="1" x14ac:dyDescent="0.2">
      <c r="A875" s="23"/>
      <c r="B875" s="23"/>
      <c r="C875" s="23"/>
      <c r="D875" s="23"/>
      <c r="E875" s="58"/>
      <c r="F875" s="58"/>
      <c r="G875" s="91"/>
      <c r="H875" s="58"/>
      <c r="I875" s="58"/>
      <c r="J875" s="58"/>
      <c r="K875" s="58"/>
      <c r="L875" s="58"/>
      <c r="M875" s="58"/>
      <c r="N875" s="58"/>
      <c r="O875" s="58"/>
      <c r="P875" s="58"/>
      <c r="Q875" s="58"/>
      <c r="R875" s="58"/>
      <c r="S875" s="58"/>
      <c r="T875" s="58"/>
      <c r="U875" s="58"/>
      <c r="V875" s="58"/>
      <c r="W875" s="58"/>
      <c r="X875" s="58"/>
      <c r="Y875" s="58"/>
    </row>
    <row r="876" spans="1:25" ht="15.75" customHeight="1" x14ac:dyDescent="0.2">
      <c r="A876" s="23"/>
      <c r="B876" s="23"/>
      <c r="C876" s="23"/>
      <c r="D876" s="23"/>
      <c r="E876" s="58"/>
      <c r="F876" s="58"/>
      <c r="G876" s="91"/>
      <c r="H876" s="58"/>
      <c r="I876" s="58"/>
      <c r="J876" s="58"/>
      <c r="K876" s="58"/>
      <c r="L876" s="58"/>
      <c r="M876" s="58"/>
      <c r="N876" s="58"/>
      <c r="O876" s="58"/>
      <c r="P876" s="58"/>
      <c r="Q876" s="58"/>
      <c r="R876" s="58"/>
      <c r="S876" s="58"/>
      <c r="T876" s="58"/>
      <c r="U876" s="58"/>
      <c r="V876" s="58"/>
      <c r="W876" s="58"/>
      <c r="X876" s="58"/>
      <c r="Y876" s="58"/>
    </row>
    <row r="877" spans="1:25" ht="15.75" customHeight="1" x14ac:dyDescent="0.2">
      <c r="A877" s="23"/>
      <c r="B877" s="23"/>
      <c r="C877" s="23"/>
      <c r="D877" s="23"/>
      <c r="E877" s="58"/>
      <c r="F877" s="58"/>
      <c r="G877" s="91"/>
      <c r="H877" s="58"/>
      <c r="I877" s="58"/>
      <c r="J877" s="58"/>
      <c r="K877" s="58"/>
      <c r="L877" s="58"/>
      <c r="M877" s="58"/>
      <c r="N877" s="58"/>
      <c r="O877" s="58"/>
      <c r="P877" s="58"/>
      <c r="Q877" s="58"/>
      <c r="R877" s="58"/>
      <c r="S877" s="58"/>
      <c r="T877" s="58"/>
      <c r="U877" s="58"/>
      <c r="V877" s="58"/>
      <c r="W877" s="58"/>
      <c r="X877" s="58"/>
      <c r="Y877" s="58"/>
    </row>
    <row r="878" spans="1:25" ht="15.75" customHeight="1" x14ac:dyDescent="0.2">
      <c r="A878" s="23"/>
      <c r="B878" s="23"/>
      <c r="C878" s="23"/>
      <c r="D878" s="23"/>
      <c r="E878" s="58"/>
      <c r="F878" s="58"/>
      <c r="G878" s="91"/>
      <c r="H878" s="58"/>
      <c r="I878" s="58"/>
      <c r="J878" s="58"/>
      <c r="K878" s="58"/>
      <c r="L878" s="58"/>
      <c r="M878" s="58"/>
      <c r="N878" s="58"/>
      <c r="O878" s="58"/>
      <c r="P878" s="58"/>
      <c r="Q878" s="58"/>
      <c r="R878" s="58"/>
      <c r="S878" s="58"/>
      <c r="T878" s="58"/>
      <c r="U878" s="58"/>
      <c r="V878" s="58"/>
      <c r="W878" s="58"/>
      <c r="X878" s="58"/>
      <c r="Y878" s="58"/>
    </row>
    <row r="879" spans="1:25" ht="15.75" customHeight="1" x14ac:dyDescent="0.2">
      <c r="A879" s="23"/>
      <c r="B879" s="23"/>
      <c r="C879" s="23"/>
      <c r="D879" s="23"/>
      <c r="E879" s="58"/>
      <c r="F879" s="58"/>
      <c r="G879" s="91"/>
      <c r="H879" s="58"/>
      <c r="I879" s="58"/>
      <c r="J879" s="58"/>
      <c r="K879" s="58"/>
      <c r="L879" s="58"/>
      <c r="M879" s="58"/>
      <c r="N879" s="58"/>
      <c r="O879" s="58"/>
      <c r="P879" s="58"/>
      <c r="Q879" s="58"/>
      <c r="R879" s="58"/>
      <c r="S879" s="58"/>
      <c r="T879" s="58"/>
      <c r="U879" s="58"/>
      <c r="V879" s="58"/>
      <c r="W879" s="58"/>
      <c r="X879" s="58"/>
      <c r="Y879" s="58"/>
    </row>
    <row r="880" spans="1:25" ht="15.75" customHeight="1" x14ac:dyDescent="0.2">
      <c r="A880" s="23"/>
      <c r="B880" s="23"/>
      <c r="C880" s="23"/>
      <c r="D880" s="23"/>
      <c r="E880" s="58"/>
      <c r="F880" s="58"/>
      <c r="G880" s="91"/>
      <c r="H880" s="58"/>
      <c r="I880" s="58"/>
      <c r="J880" s="58"/>
      <c r="K880" s="58"/>
      <c r="L880" s="58"/>
      <c r="M880" s="58"/>
      <c r="N880" s="58"/>
      <c r="O880" s="58"/>
      <c r="P880" s="58"/>
      <c r="Q880" s="58"/>
      <c r="R880" s="58"/>
      <c r="S880" s="58"/>
      <c r="T880" s="58"/>
      <c r="U880" s="58"/>
      <c r="V880" s="58"/>
      <c r="W880" s="58"/>
      <c r="X880" s="58"/>
      <c r="Y880" s="58"/>
    </row>
    <row r="881" spans="1:25" ht="15.75" customHeight="1" x14ac:dyDescent="0.2">
      <c r="A881" s="23"/>
      <c r="B881" s="23"/>
      <c r="C881" s="23"/>
      <c r="D881" s="23"/>
      <c r="E881" s="58"/>
      <c r="F881" s="58"/>
      <c r="G881" s="91"/>
      <c r="H881" s="58"/>
      <c r="I881" s="58"/>
      <c r="J881" s="58"/>
      <c r="K881" s="58"/>
      <c r="L881" s="58"/>
      <c r="M881" s="58"/>
      <c r="N881" s="58"/>
      <c r="O881" s="58"/>
      <c r="P881" s="58"/>
      <c r="Q881" s="58"/>
      <c r="R881" s="58"/>
      <c r="S881" s="58"/>
      <c r="T881" s="58"/>
      <c r="U881" s="58"/>
      <c r="V881" s="58"/>
      <c r="W881" s="58"/>
      <c r="X881" s="58"/>
      <c r="Y881" s="58"/>
    </row>
    <row r="882" spans="1:25" ht="15.75" customHeight="1" x14ac:dyDescent="0.2">
      <c r="A882" s="23"/>
      <c r="B882" s="23"/>
      <c r="C882" s="23"/>
      <c r="D882" s="23"/>
      <c r="E882" s="58"/>
      <c r="F882" s="58"/>
      <c r="G882" s="91"/>
      <c r="H882" s="58"/>
      <c r="I882" s="58"/>
      <c r="J882" s="58"/>
      <c r="K882" s="58"/>
      <c r="L882" s="58"/>
      <c r="M882" s="58"/>
      <c r="N882" s="58"/>
      <c r="O882" s="58"/>
      <c r="P882" s="58"/>
      <c r="Q882" s="58"/>
      <c r="R882" s="58"/>
      <c r="S882" s="58"/>
      <c r="T882" s="58"/>
      <c r="U882" s="58"/>
      <c r="V882" s="58"/>
      <c r="W882" s="58"/>
      <c r="X882" s="58"/>
      <c r="Y882" s="58"/>
    </row>
    <row r="883" spans="1:25" ht="15.75" customHeight="1" x14ac:dyDescent="0.2">
      <c r="A883" s="23"/>
      <c r="B883" s="23"/>
      <c r="C883" s="23"/>
      <c r="D883" s="23"/>
      <c r="E883" s="58"/>
      <c r="F883" s="58"/>
      <c r="G883" s="91"/>
      <c r="H883" s="58"/>
      <c r="I883" s="58"/>
      <c r="J883" s="58"/>
      <c r="K883" s="58"/>
      <c r="L883" s="58"/>
      <c r="M883" s="58"/>
      <c r="N883" s="58"/>
      <c r="O883" s="58"/>
      <c r="P883" s="58"/>
      <c r="Q883" s="58"/>
      <c r="R883" s="58"/>
      <c r="S883" s="58"/>
      <c r="T883" s="58"/>
      <c r="U883" s="58"/>
      <c r="V883" s="58"/>
      <c r="W883" s="58"/>
      <c r="X883" s="58"/>
      <c r="Y883" s="58"/>
    </row>
    <row r="884" spans="1:25" ht="15.75" customHeight="1" x14ac:dyDescent="0.2">
      <c r="A884" s="23"/>
      <c r="B884" s="23"/>
      <c r="C884" s="23"/>
      <c r="D884" s="23"/>
      <c r="E884" s="58"/>
      <c r="F884" s="58"/>
      <c r="G884" s="91"/>
      <c r="H884" s="58"/>
      <c r="I884" s="58"/>
      <c r="J884" s="58"/>
      <c r="K884" s="58"/>
      <c r="L884" s="58"/>
      <c r="M884" s="58"/>
      <c r="N884" s="58"/>
      <c r="O884" s="58"/>
      <c r="P884" s="58"/>
      <c r="Q884" s="58"/>
      <c r="R884" s="58"/>
      <c r="S884" s="58"/>
      <c r="T884" s="58"/>
      <c r="U884" s="58"/>
      <c r="V884" s="58"/>
      <c r="W884" s="58"/>
      <c r="X884" s="58"/>
      <c r="Y884" s="58"/>
    </row>
    <row r="885" spans="1:25" ht="15.75" customHeight="1" x14ac:dyDescent="0.2">
      <c r="A885" s="23"/>
      <c r="B885" s="23"/>
      <c r="C885" s="23"/>
      <c r="D885" s="23"/>
      <c r="E885" s="58"/>
      <c r="F885" s="58"/>
      <c r="G885" s="91"/>
      <c r="H885" s="58"/>
      <c r="I885" s="58"/>
      <c r="J885" s="58"/>
      <c r="K885" s="58"/>
      <c r="L885" s="58"/>
      <c r="M885" s="58"/>
      <c r="N885" s="58"/>
      <c r="O885" s="58"/>
      <c r="P885" s="58"/>
      <c r="Q885" s="58"/>
      <c r="R885" s="58"/>
      <c r="S885" s="58"/>
      <c r="T885" s="58"/>
      <c r="U885" s="58"/>
      <c r="V885" s="58"/>
      <c r="W885" s="58"/>
      <c r="X885" s="58"/>
      <c r="Y885" s="58"/>
    </row>
    <row r="886" spans="1:25" ht="15.75" customHeight="1" x14ac:dyDescent="0.2">
      <c r="A886" s="23"/>
      <c r="B886" s="23"/>
      <c r="C886" s="23"/>
      <c r="D886" s="23"/>
      <c r="E886" s="58"/>
      <c r="F886" s="58"/>
      <c r="G886" s="91"/>
      <c r="H886" s="58"/>
      <c r="I886" s="58"/>
      <c r="J886" s="58"/>
      <c r="K886" s="58"/>
      <c r="L886" s="58"/>
      <c r="M886" s="58"/>
      <c r="N886" s="58"/>
      <c r="O886" s="58"/>
      <c r="P886" s="58"/>
      <c r="Q886" s="58"/>
      <c r="R886" s="58"/>
      <c r="S886" s="58"/>
      <c r="T886" s="58"/>
      <c r="U886" s="58"/>
      <c r="V886" s="58"/>
      <c r="W886" s="58"/>
      <c r="X886" s="58"/>
      <c r="Y886" s="58"/>
    </row>
    <row r="887" spans="1:25" ht="15.75" customHeight="1" x14ac:dyDescent="0.2">
      <c r="A887" s="23"/>
      <c r="B887" s="23"/>
      <c r="C887" s="23"/>
      <c r="D887" s="23"/>
      <c r="E887" s="58"/>
      <c r="F887" s="58"/>
      <c r="G887" s="91"/>
      <c r="H887" s="58"/>
      <c r="I887" s="58"/>
      <c r="J887" s="58"/>
      <c r="K887" s="58"/>
      <c r="L887" s="58"/>
      <c r="M887" s="58"/>
      <c r="N887" s="58"/>
      <c r="O887" s="58"/>
      <c r="P887" s="58"/>
      <c r="Q887" s="58"/>
      <c r="R887" s="58"/>
      <c r="S887" s="58"/>
      <c r="T887" s="58"/>
      <c r="U887" s="58"/>
      <c r="V887" s="58"/>
      <c r="W887" s="58"/>
      <c r="X887" s="58"/>
      <c r="Y887" s="58"/>
    </row>
    <row r="888" spans="1:25" ht="15.75" customHeight="1" x14ac:dyDescent="0.2">
      <c r="A888" s="23"/>
      <c r="B888" s="23"/>
      <c r="C888" s="23"/>
      <c r="D888" s="23"/>
      <c r="E888" s="58"/>
      <c r="F888" s="58"/>
      <c r="G888" s="91"/>
      <c r="H888" s="58"/>
      <c r="I888" s="58"/>
      <c r="J888" s="58"/>
      <c r="K888" s="58"/>
      <c r="L888" s="58"/>
      <c r="M888" s="58"/>
      <c r="N888" s="58"/>
      <c r="O888" s="58"/>
      <c r="P888" s="58"/>
      <c r="Q888" s="58"/>
      <c r="R888" s="58"/>
      <c r="S888" s="58"/>
      <c r="T888" s="58"/>
      <c r="U888" s="58"/>
      <c r="V888" s="58"/>
      <c r="W888" s="58"/>
      <c r="X888" s="58"/>
      <c r="Y888" s="58"/>
    </row>
    <row r="889" spans="1:25" ht="15.75" customHeight="1" x14ac:dyDescent="0.2">
      <c r="A889" s="23"/>
      <c r="B889" s="23"/>
      <c r="C889" s="23"/>
      <c r="D889" s="23"/>
      <c r="E889" s="58"/>
      <c r="F889" s="58"/>
      <c r="G889" s="91"/>
      <c r="H889" s="58"/>
      <c r="I889" s="58"/>
      <c r="J889" s="58"/>
      <c r="K889" s="58"/>
      <c r="L889" s="58"/>
      <c r="M889" s="58"/>
      <c r="N889" s="58"/>
      <c r="O889" s="58"/>
      <c r="P889" s="58"/>
      <c r="Q889" s="58"/>
      <c r="R889" s="58"/>
      <c r="S889" s="58"/>
      <c r="T889" s="58"/>
      <c r="U889" s="58"/>
      <c r="V889" s="58"/>
      <c r="W889" s="58"/>
      <c r="X889" s="58"/>
      <c r="Y889" s="58"/>
    </row>
    <row r="890" spans="1:25" ht="15.75" customHeight="1" x14ac:dyDescent="0.2">
      <c r="A890" s="23"/>
      <c r="B890" s="23"/>
      <c r="C890" s="23"/>
      <c r="D890" s="23"/>
      <c r="E890" s="58"/>
      <c r="F890" s="58"/>
      <c r="G890" s="91"/>
      <c r="H890" s="58"/>
      <c r="I890" s="58"/>
      <c r="J890" s="58"/>
      <c r="K890" s="58"/>
      <c r="L890" s="58"/>
      <c r="M890" s="58"/>
      <c r="N890" s="58"/>
      <c r="O890" s="58"/>
      <c r="P890" s="58"/>
      <c r="Q890" s="58"/>
      <c r="R890" s="58"/>
      <c r="S890" s="58"/>
      <c r="T890" s="58"/>
      <c r="U890" s="58"/>
      <c r="V890" s="58"/>
      <c r="W890" s="58"/>
      <c r="X890" s="58"/>
      <c r="Y890" s="58"/>
    </row>
    <row r="891" spans="1:25" ht="15.75" customHeight="1" x14ac:dyDescent="0.2">
      <c r="A891" s="23"/>
      <c r="B891" s="23"/>
      <c r="C891" s="23"/>
      <c r="D891" s="23"/>
      <c r="E891" s="58"/>
      <c r="F891" s="58"/>
      <c r="G891" s="91"/>
      <c r="H891" s="58"/>
      <c r="I891" s="58"/>
      <c r="J891" s="58"/>
      <c r="K891" s="58"/>
      <c r="L891" s="58"/>
      <c r="M891" s="58"/>
      <c r="N891" s="58"/>
      <c r="O891" s="58"/>
      <c r="P891" s="58"/>
      <c r="Q891" s="58"/>
      <c r="R891" s="58"/>
      <c r="S891" s="58"/>
      <c r="T891" s="58"/>
      <c r="U891" s="58"/>
      <c r="V891" s="58"/>
      <c r="W891" s="58"/>
      <c r="X891" s="58"/>
      <c r="Y891" s="58"/>
    </row>
    <row r="892" spans="1:25" ht="15.75" customHeight="1" x14ac:dyDescent="0.2">
      <c r="A892" s="23"/>
      <c r="B892" s="23"/>
      <c r="C892" s="23"/>
      <c r="D892" s="23"/>
      <c r="E892" s="58"/>
      <c r="F892" s="58"/>
      <c r="G892" s="91"/>
      <c r="H892" s="58"/>
      <c r="I892" s="58"/>
      <c r="J892" s="58"/>
      <c r="K892" s="58"/>
      <c r="L892" s="58"/>
      <c r="M892" s="58"/>
      <c r="N892" s="58"/>
      <c r="O892" s="58"/>
      <c r="P892" s="58"/>
      <c r="Q892" s="58"/>
      <c r="R892" s="58"/>
      <c r="S892" s="58"/>
      <c r="T892" s="58"/>
      <c r="U892" s="58"/>
      <c r="V892" s="58"/>
      <c r="W892" s="58"/>
      <c r="X892" s="58"/>
      <c r="Y892" s="58"/>
    </row>
    <row r="893" spans="1:25" ht="15.75" customHeight="1" x14ac:dyDescent="0.2">
      <c r="A893" s="23"/>
      <c r="B893" s="23"/>
      <c r="C893" s="23"/>
      <c r="D893" s="23"/>
      <c r="E893" s="58"/>
      <c r="F893" s="58"/>
      <c r="G893" s="91"/>
      <c r="H893" s="58"/>
      <c r="I893" s="58"/>
      <c r="J893" s="58"/>
      <c r="K893" s="58"/>
      <c r="L893" s="58"/>
      <c r="M893" s="58"/>
      <c r="N893" s="58"/>
      <c r="O893" s="58"/>
      <c r="P893" s="58"/>
      <c r="Q893" s="58"/>
      <c r="R893" s="58"/>
      <c r="S893" s="58"/>
      <c r="T893" s="58"/>
      <c r="U893" s="58"/>
      <c r="V893" s="58"/>
      <c r="W893" s="58"/>
      <c r="X893" s="58"/>
      <c r="Y893" s="58"/>
    </row>
    <row r="894" spans="1:25" ht="15.75" customHeight="1" x14ac:dyDescent="0.2">
      <c r="A894" s="23"/>
      <c r="B894" s="23"/>
      <c r="C894" s="23"/>
      <c r="D894" s="23"/>
      <c r="E894" s="58"/>
      <c r="F894" s="58"/>
      <c r="G894" s="91"/>
      <c r="H894" s="58"/>
      <c r="I894" s="58"/>
      <c r="J894" s="58"/>
      <c r="K894" s="58"/>
      <c r="L894" s="58"/>
      <c r="M894" s="58"/>
      <c r="N894" s="58"/>
      <c r="O894" s="58"/>
      <c r="P894" s="58"/>
      <c r="Q894" s="58"/>
      <c r="R894" s="58"/>
      <c r="S894" s="58"/>
      <c r="T894" s="58"/>
      <c r="U894" s="58"/>
      <c r="V894" s="58"/>
      <c r="W894" s="58"/>
      <c r="X894" s="58"/>
      <c r="Y894" s="58"/>
    </row>
    <row r="895" spans="1:25" ht="15.75" customHeight="1" x14ac:dyDescent="0.2">
      <c r="A895" s="23"/>
      <c r="B895" s="23"/>
      <c r="C895" s="23"/>
      <c r="D895" s="23"/>
      <c r="E895" s="58"/>
      <c r="F895" s="58"/>
      <c r="G895" s="91"/>
      <c r="H895" s="58"/>
      <c r="I895" s="58"/>
      <c r="J895" s="58"/>
      <c r="K895" s="58"/>
      <c r="L895" s="58"/>
      <c r="M895" s="58"/>
      <c r="N895" s="58"/>
      <c r="O895" s="58"/>
      <c r="P895" s="58"/>
      <c r="Q895" s="58"/>
      <c r="R895" s="58"/>
      <c r="S895" s="58"/>
      <c r="T895" s="58"/>
      <c r="U895" s="58"/>
      <c r="V895" s="58"/>
      <c r="W895" s="58"/>
      <c r="X895" s="58"/>
      <c r="Y895" s="58"/>
    </row>
    <row r="896" spans="1:25" ht="15.75" customHeight="1" x14ac:dyDescent="0.2">
      <c r="A896" s="23"/>
      <c r="B896" s="23"/>
      <c r="C896" s="23"/>
      <c r="D896" s="23"/>
      <c r="E896" s="58"/>
      <c r="F896" s="58"/>
      <c r="G896" s="91"/>
      <c r="H896" s="58"/>
      <c r="I896" s="58"/>
      <c r="J896" s="58"/>
      <c r="K896" s="58"/>
      <c r="L896" s="58"/>
      <c r="M896" s="58"/>
      <c r="N896" s="58"/>
      <c r="O896" s="58"/>
      <c r="P896" s="58"/>
      <c r="Q896" s="58"/>
      <c r="R896" s="58"/>
      <c r="S896" s="58"/>
      <c r="T896" s="58"/>
      <c r="U896" s="58"/>
      <c r="V896" s="58"/>
      <c r="W896" s="58"/>
      <c r="X896" s="58"/>
      <c r="Y896" s="58"/>
    </row>
    <row r="897" spans="1:25" ht="15.75" customHeight="1" x14ac:dyDescent="0.2">
      <c r="A897" s="23"/>
      <c r="B897" s="23"/>
      <c r="C897" s="23"/>
      <c r="D897" s="23"/>
      <c r="E897" s="58"/>
      <c r="F897" s="58"/>
      <c r="G897" s="91"/>
      <c r="H897" s="58"/>
      <c r="I897" s="58"/>
      <c r="J897" s="58"/>
      <c r="K897" s="58"/>
      <c r="L897" s="58"/>
      <c r="M897" s="58"/>
      <c r="N897" s="58"/>
      <c r="O897" s="58"/>
      <c r="P897" s="58"/>
      <c r="Q897" s="58"/>
      <c r="R897" s="58"/>
      <c r="S897" s="58"/>
      <c r="T897" s="58"/>
      <c r="U897" s="58"/>
      <c r="V897" s="58"/>
      <c r="W897" s="58"/>
      <c r="X897" s="58"/>
      <c r="Y897" s="58"/>
    </row>
    <row r="898" spans="1:25" ht="15.75" customHeight="1" x14ac:dyDescent="0.2">
      <c r="A898" s="23"/>
      <c r="B898" s="23"/>
      <c r="C898" s="23"/>
      <c r="D898" s="23"/>
      <c r="E898" s="58"/>
      <c r="F898" s="58"/>
      <c r="G898" s="91"/>
      <c r="H898" s="58"/>
      <c r="I898" s="58"/>
      <c r="J898" s="58"/>
      <c r="K898" s="58"/>
      <c r="L898" s="58"/>
      <c r="M898" s="58"/>
      <c r="N898" s="58"/>
      <c r="O898" s="58"/>
      <c r="P898" s="58"/>
      <c r="Q898" s="58"/>
      <c r="R898" s="58"/>
      <c r="S898" s="58"/>
      <c r="T898" s="58"/>
      <c r="U898" s="58"/>
      <c r="V898" s="58"/>
      <c r="W898" s="58"/>
      <c r="X898" s="58"/>
      <c r="Y898" s="58"/>
    </row>
    <row r="899" spans="1:25" ht="15.75" customHeight="1" x14ac:dyDescent="0.2">
      <c r="A899" s="23"/>
      <c r="B899" s="23"/>
      <c r="C899" s="23"/>
      <c r="D899" s="23"/>
      <c r="E899" s="58"/>
      <c r="F899" s="58"/>
      <c r="G899" s="91"/>
      <c r="H899" s="58"/>
      <c r="I899" s="58"/>
      <c r="J899" s="58"/>
      <c r="K899" s="58"/>
      <c r="L899" s="58"/>
      <c r="M899" s="58"/>
      <c r="N899" s="58"/>
      <c r="O899" s="58"/>
      <c r="P899" s="58"/>
      <c r="Q899" s="58"/>
      <c r="R899" s="58"/>
      <c r="S899" s="58"/>
      <c r="T899" s="58"/>
      <c r="U899" s="58"/>
      <c r="V899" s="58"/>
      <c r="W899" s="58"/>
      <c r="X899" s="58"/>
      <c r="Y899" s="58"/>
    </row>
    <row r="900" spans="1:25" ht="15.75" customHeight="1" x14ac:dyDescent="0.2">
      <c r="A900" s="23"/>
      <c r="B900" s="23"/>
      <c r="C900" s="23"/>
      <c r="D900" s="23"/>
      <c r="E900" s="58"/>
      <c r="F900" s="58"/>
      <c r="G900" s="91"/>
      <c r="H900" s="58"/>
      <c r="I900" s="58"/>
      <c r="J900" s="58"/>
      <c r="K900" s="58"/>
      <c r="L900" s="58"/>
      <c r="M900" s="58"/>
      <c r="N900" s="58"/>
      <c r="O900" s="58"/>
      <c r="P900" s="58"/>
      <c r="Q900" s="58"/>
      <c r="R900" s="58"/>
      <c r="S900" s="58"/>
      <c r="T900" s="58"/>
      <c r="U900" s="58"/>
      <c r="V900" s="58"/>
      <c r="W900" s="58"/>
      <c r="X900" s="58"/>
      <c r="Y900" s="58"/>
    </row>
    <row r="901" spans="1:25" ht="15.75" customHeight="1" x14ac:dyDescent="0.2">
      <c r="A901" s="23"/>
      <c r="B901" s="23"/>
      <c r="C901" s="23"/>
      <c r="D901" s="23"/>
      <c r="E901" s="58"/>
      <c r="F901" s="58"/>
      <c r="G901" s="91"/>
      <c r="H901" s="58"/>
      <c r="I901" s="58"/>
      <c r="J901" s="58"/>
      <c r="K901" s="58"/>
      <c r="L901" s="58"/>
      <c r="M901" s="58"/>
      <c r="N901" s="58"/>
      <c r="O901" s="58"/>
      <c r="P901" s="58"/>
      <c r="Q901" s="58"/>
      <c r="R901" s="58"/>
      <c r="S901" s="58"/>
      <c r="T901" s="58"/>
      <c r="U901" s="58"/>
      <c r="V901" s="58"/>
      <c r="W901" s="58"/>
      <c r="X901" s="58"/>
      <c r="Y901" s="58"/>
    </row>
    <row r="902" spans="1:25" ht="15.75" customHeight="1" x14ac:dyDescent="0.2">
      <c r="A902" s="23"/>
      <c r="B902" s="23"/>
      <c r="C902" s="23"/>
      <c r="D902" s="23"/>
      <c r="E902" s="58"/>
      <c r="F902" s="58"/>
      <c r="G902" s="91"/>
      <c r="H902" s="58"/>
      <c r="I902" s="58"/>
      <c r="J902" s="58"/>
      <c r="K902" s="58"/>
      <c r="L902" s="58"/>
      <c r="M902" s="58"/>
      <c r="N902" s="58"/>
      <c r="O902" s="58"/>
      <c r="P902" s="58"/>
      <c r="Q902" s="58"/>
      <c r="R902" s="58"/>
      <c r="S902" s="58"/>
      <c r="T902" s="58"/>
      <c r="U902" s="58"/>
      <c r="V902" s="58"/>
      <c r="W902" s="58"/>
      <c r="X902" s="58"/>
      <c r="Y902" s="58"/>
    </row>
    <row r="903" spans="1:25" ht="15.75" customHeight="1" x14ac:dyDescent="0.2">
      <c r="A903" s="23"/>
      <c r="B903" s="23"/>
      <c r="C903" s="23"/>
      <c r="D903" s="23"/>
      <c r="E903" s="58"/>
      <c r="F903" s="58"/>
      <c r="G903" s="91"/>
      <c r="H903" s="58"/>
      <c r="I903" s="58"/>
      <c r="J903" s="58"/>
      <c r="K903" s="58"/>
      <c r="L903" s="58"/>
      <c r="M903" s="58"/>
      <c r="N903" s="58"/>
      <c r="O903" s="58"/>
      <c r="P903" s="58"/>
      <c r="Q903" s="58"/>
      <c r="R903" s="58"/>
      <c r="S903" s="58"/>
      <c r="T903" s="58"/>
      <c r="U903" s="58"/>
      <c r="V903" s="58"/>
      <c r="W903" s="58"/>
      <c r="X903" s="58"/>
      <c r="Y903" s="58"/>
    </row>
    <row r="904" spans="1:25" ht="15.75" customHeight="1" x14ac:dyDescent="0.2">
      <c r="A904" s="23"/>
      <c r="B904" s="23"/>
      <c r="C904" s="23"/>
      <c r="D904" s="23"/>
      <c r="E904" s="58"/>
      <c r="F904" s="58"/>
      <c r="G904" s="91"/>
      <c r="H904" s="58"/>
      <c r="I904" s="58"/>
      <c r="J904" s="58"/>
      <c r="K904" s="58"/>
      <c r="L904" s="58"/>
      <c r="M904" s="58"/>
      <c r="N904" s="58"/>
      <c r="O904" s="58"/>
      <c r="P904" s="58"/>
      <c r="Q904" s="58"/>
      <c r="R904" s="58"/>
      <c r="S904" s="58"/>
      <c r="T904" s="58"/>
      <c r="U904" s="58"/>
      <c r="V904" s="58"/>
      <c r="W904" s="58"/>
      <c r="X904" s="58"/>
      <c r="Y904" s="58"/>
    </row>
    <row r="905" spans="1:25" ht="15.75" customHeight="1" x14ac:dyDescent="0.2">
      <c r="A905" s="23"/>
      <c r="B905" s="23"/>
      <c r="C905" s="23"/>
      <c r="D905" s="23"/>
      <c r="E905" s="58"/>
      <c r="F905" s="58"/>
      <c r="G905" s="91"/>
      <c r="H905" s="58"/>
      <c r="I905" s="58"/>
      <c r="J905" s="58"/>
      <c r="K905" s="58"/>
      <c r="L905" s="58"/>
      <c r="M905" s="58"/>
      <c r="N905" s="58"/>
      <c r="O905" s="58"/>
      <c r="P905" s="58"/>
      <c r="Q905" s="58"/>
      <c r="R905" s="58"/>
      <c r="S905" s="58"/>
      <c r="T905" s="58"/>
      <c r="U905" s="58"/>
      <c r="V905" s="58"/>
      <c r="W905" s="58"/>
      <c r="X905" s="58"/>
      <c r="Y905" s="58"/>
    </row>
    <row r="906" spans="1:25" ht="15.75" customHeight="1" x14ac:dyDescent="0.2">
      <c r="A906" s="23"/>
      <c r="B906" s="23"/>
      <c r="C906" s="23"/>
      <c r="D906" s="23"/>
      <c r="E906" s="58"/>
      <c r="F906" s="58"/>
      <c r="G906" s="91"/>
      <c r="H906" s="58"/>
      <c r="I906" s="58"/>
      <c r="J906" s="58"/>
      <c r="K906" s="58"/>
      <c r="L906" s="58"/>
      <c r="M906" s="58"/>
      <c r="N906" s="58"/>
      <c r="O906" s="58"/>
      <c r="P906" s="58"/>
      <c r="Q906" s="58"/>
      <c r="R906" s="58"/>
      <c r="S906" s="58"/>
      <c r="T906" s="58"/>
      <c r="U906" s="58"/>
      <c r="V906" s="58"/>
      <c r="W906" s="58"/>
      <c r="X906" s="58"/>
      <c r="Y906" s="58"/>
    </row>
    <row r="907" spans="1:25" ht="15.75" customHeight="1" x14ac:dyDescent="0.2">
      <c r="A907" s="23"/>
      <c r="B907" s="23"/>
      <c r="C907" s="23"/>
      <c r="D907" s="23"/>
      <c r="E907" s="58"/>
      <c r="F907" s="58"/>
      <c r="G907" s="91"/>
      <c r="H907" s="58"/>
      <c r="I907" s="58"/>
      <c r="J907" s="58"/>
      <c r="K907" s="58"/>
      <c r="L907" s="58"/>
      <c r="M907" s="58"/>
      <c r="N907" s="58"/>
      <c r="O907" s="58"/>
      <c r="P907" s="58"/>
      <c r="Q907" s="58"/>
      <c r="R907" s="58"/>
      <c r="S907" s="58"/>
      <c r="T907" s="58"/>
      <c r="U907" s="58"/>
      <c r="V907" s="58"/>
      <c r="W907" s="58"/>
      <c r="X907" s="58"/>
      <c r="Y907" s="58"/>
    </row>
    <row r="908" spans="1:25" ht="15.75" customHeight="1" x14ac:dyDescent="0.2">
      <c r="A908" s="23"/>
      <c r="B908" s="23"/>
      <c r="C908" s="23"/>
      <c r="D908" s="23"/>
      <c r="E908" s="58"/>
      <c r="F908" s="58"/>
      <c r="G908" s="91"/>
      <c r="H908" s="58"/>
      <c r="I908" s="58"/>
      <c r="J908" s="58"/>
      <c r="K908" s="58"/>
      <c r="L908" s="58"/>
      <c r="M908" s="58"/>
      <c r="N908" s="58"/>
      <c r="O908" s="58"/>
      <c r="P908" s="58"/>
      <c r="Q908" s="58"/>
      <c r="R908" s="58"/>
      <c r="S908" s="58"/>
      <c r="T908" s="58"/>
      <c r="U908" s="58"/>
      <c r="V908" s="58"/>
      <c r="W908" s="58"/>
      <c r="X908" s="58"/>
      <c r="Y908" s="58"/>
    </row>
    <row r="909" spans="1:25" ht="15.75" customHeight="1" x14ac:dyDescent="0.2">
      <c r="A909" s="23"/>
      <c r="B909" s="23"/>
      <c r="C909" s="23"/>
      <c r="D909" s="23"/>
      <c r="E909" s="58"/>
      <c r="F909" s="58"/>
      <c r="G909" s="91"/>
      <c r="H909" s="58"/>
      <c r="I909" s="58"/>
      <c r="J909" s="58"/>
      <c r="K909" s="58"/>
      <c r="L909" s="58"/>
      <c r="M909" s="58"/>
      <c r="N909" s="58"/>
      <c r="O909" s="58"/>
      <c r="P909" s="58"/>
      <c r="Q909" s="58"/>
      <c r="R909" s="58"/>
      <c r="S909" s="58"/>
      <c r="T909" s="58"/>
      <c r="U909" s="58"/>
      <c r="V909" s="58"/>
      <c r="W909" s="58"/>
      <c r="X909" s="58"/>
      <c r="Y909" s="58"/>
    </row>
    <row r="910" spans="1:25" ht="15.75" customHeight="1" x14ac:dyDescent="0.2">
      <c r="A910" s="23"/>
      <c r="B910" s="23"/>
      <c r="C910" s="23"/>
      <c r="D910" s="23"/>
      <c r="E910" s="58"/>
      <c r="F910" s="58"/>
      <c r="G910" s="91"/>
      <c r="H910" s="58"/>
      <c r="I910" s="58"/>
      <c r="J910" s="58"/>
      <c r="K910" s="58"/>
      <c r="L910" s="58"/>
      <c r="M910" s="58"/>
      <c r="N910" s="58"/>
      <c r="O910" s="58"/>
      <c r="P910" s="58"/>
      <c r="Q910" s="58"/>
      <c r="R910" s="58"/>
      <c r="S910" s="58"/>
      <c r="T910" s="58"/>
      <c r="U910" s="58"/>
      <c r="V910" s="58"/>
      <c r="W910" s="58"/>
      <c r="X910" s="58"/>
      <c r="Y910" s="58"/>
    </row>
    <row r="911" spans="1:25" ht="15.75" customHeight="1" x14ac:dyDescent="0.2">
      <c r="A911" s="23"/>
      <c r="B911" s="23"/>
      <c r="C911" s="23"/>
      <c r="D911" s="23"/>
      <c r="E911" s="58"/>
      <c r="F911" s="58"/>
      <c r="G911" s="91"/>
      <c r="H911" s="58"/>
      <c r="I911" s="58"/>
      <c r="J911" s="58"/>
      <c r="K911" s="58"/>
      <c r="L911" s="58"/>
      <c r="M911" s="58"/>
      <c r="N911" s="58"/>
      <c r="O911" s="58"/>
      <c r="P911" s="58"/>
      <c r="Q911" s="58"/>
      <c r="R911" s="58"/>
      <c r="S911" s="58"/>
      <c r="T911" s="58"/>
      <c r="U911" s="58"/>
      <c r="V911" s="58"/>
      <c r="W911" s="58"/>
      <c r="X911" s="58"/>
      <c r="Y911" s="58"/>
    </row>
    <row r="912" spans="1:25" ht="15.75" customHeight="1" x14ac:dyDescent="0.2">
      <c r="A912" s="23"/>
      <c r="B912" s="23"/>
      <c r="C912" s="23"/>
      <c r="D912" s="23"/>
      <c r="E912" s="58"/>
      <c r="F912" s="58"/>
      <c r="G912" s="91"/>
      <c r="H912" s="58"/>
      <c r="I912" s="58"/>
      <c r="J912" s="58"/>
      <c r="K912" s="58"/>
      <c r="L912" s="58"/>
      <c r="M912" s="58"/>
      <c r="N912" s="58"/>
      <c r="O912" s="58"/>
      <c r="P912" s="58"/>
      <c r="Q912" s="58"/>
      <c r="R912" s="58"/>
      <c r="S912" s="58"/>
      <c r="T912" s="58"/>
      <c r="U912" s="58"/>
      <c r="V912" s="58"/>
      <c r="W912" s="58"/>
      <c r="X912" s="58"/>
      <c r="Y912" s="58"/>
    </row>
    <row r="913" spans="1:25" ht="15.75" customHeight="1" x14ac:dyDescent="0.2">
      <c r="A913" s="23"/>
      <c r="B913" s="23"/>
      <c r="C913" s="23"/>
      <c r="D913" s="23"/>
      <c r="E913" s="58"/>
      <c r="F913" s="58"/>
      <c r="G913" s="91"/>
      <c r="H913" s="58"/>
      <c r="I913" s="58"/>
      <c r="J913" s="58"/>
      <c r="K913" s="58"/>
      <c r="L913" s="58"/>
      <c r="M913" s="58"/>
      <c r="N913" s="58"/>
      <c r="O913" s="58"/>
      <c r="P913" s="58"/>
      <c r="Q913" s="58"/>
      <c r="R913" s="58"/>
      <c r="S913" s="58"/>
      <c r="T913" s="58"/>
      <c r="U913" s="58"/>
      <c r="V913" s="58"/>
      <c r="W913" s="58"/>
      <c r="X913" s="58"/>
      <c r="Y913" s="58"/>
    </row>
    <row r="914" spans="1:25" ht="15.75" customHeight="1" x14ac:dyDescent="0.2">
      <c r="A914" s="23"/>
      <c r="B914" s="23"/>
      <c r="C914" s="23"/>
      <c r="D914" s="23"/>
      <c r="E914" s="58"/>
      <c r="F914" s="58"/>
      <c r="G914" s="91"/>
      <c r="H914" s="58"/>
      <c r="I914" s="58"/>
      <c r="J914" s="58"/>
      <c r="K914" s="58"/>
      <c r="L914" s="58"/>
      <c r="M914" s="58"/>
      <c r="N914" s="58"/>
      <c r="O914" s="58"/>
      <c r="P914" s="58"/>
      <c r="Q914" s="58"/>
      <c r="R914" s="58"/>
      <c r="S914" s="58"/>
      <c r="T914" s="58"/>
      <c r="U914" s="58"/>
      <c r="V914" s="58"/>
      <c r="W914" s="58"/>
      <c r="X914" s="58"/>
      <c r="Y914" s="58"/>
    </row>
    <row r="915" spans="1:25" ht="15.75" customHeight="1" x14ac:dyDescent="0.2">
      <c r="A915" s="23"/>
      <c r="B915" s="23"/>
      <c r="C915" s="23"/>
      <c r="D915" s="23"/>
      <c r="E915" s="58"/>
      <c r="F915" s="58"/>
      <c r="G915" s="91"/>
      <c r="H915" s="58"/>
      <c r="I915" s="58"/>
      <c r="J915" s="58"/>
      <c r="K915" s="58"/>
      <c r="L915" s="58"/>
      <c r="M915" s="58"/>
      <c r="N915" s="58"/>
      <c r="O915" s="58"/>
      <c r="P915" s="58"/>
      <c r="Q915" s="58"/>
      <c r="R915" s="58"/>
      <c r="S915" s="58"/>
      <c r="T915" s="58"/>
      <c r="U915" s="58"/>
      <c r="V915" s="58"/>
      <c r="W915" s="58"/>
      <c r="X915" s="58"/>
      <c r="Y915" s="58"/>
    </row>
    <row r="916" spans="1:25" ht="15.75" customHeight="1" x14ac:dyDescent="0.2">
      <c r="A916" s="23"/>
      <c r="B916" s="23"/>
      <c r="C916" s="23"/>
      <c r="D916" s="23"/>
      <c r="E916" s="58"/>
      <c r="F916" s="58"/>
      <c r="G916" s="91"/>
      <c r="H916" s="58"/>
      <c r="I916" s="58"/>
      <c r="J916" s="58"/>
      <c r="K916" s="58"/>
      <c r="L916" s="58"/>
      <c r="M916" s="58"/>
      <c r="N916" s="58"/>
      <c r="O916" s="58"/>
      <c r="P916" s="58"/>
      <c r="Q916" s="58"/>
      <c r="R916" s="58"/>
      <c r="S916" s="58"/>
      <c r="T916" s="58"/>
      <c r="U916" s="58"/>
      <c r="V916" s="58"/>
      <c r="W916" s="58"/>
      <c r="X916" s="58"/>
      <c r="Y916" s="58"/>
    </row>
    <row r="917" spans="1:25" ht="15.75" customHeight="1" x14ac:dyDescent="0.2">
      <c r="A917" s="23"/>
      <c r="B917" s="23"/>
      <c r="C917" s="23"/>
      <c r="D917" s="23"/>
      <c r="E917" s="58"/>
      <c r="F917" s="58"/>
      <c r="G917" s="91"/>
      <c r="H917" s="58"/>
      <c r="I917" s="58"/>
      <c r="J917" s="58"/>
      <c r="K917" s="58"/>
      <c r="L917" s="58"/>
      <c r="M917" s="58"/>
      <c r="N917" s="58"/>
      <c r="O917" s="58"/>
      <c r="P917" s="58"/>
      <c r="Q917" s="58"/>
      <c r="R917" s="58"/>
      <c r="S917" s="58"/>
      <c r="T917" s="58"/>
      <c r="U917" s="58"/>
      <c r="V917" s="58"/>
      <c r="W917" s="58"/>
      <c r="X917" s="58"/>
      <c r="Y917" s="58"/>
    </row>
    <row r="918" spans="1:25" ht="15.75" customHeight="1" x14ac:dyDescent="0.2">
      <c r="A918" s="23"/>
      <c r="B918" s="23"/>
      <c r="C918" s="23"/>
      <c r="D918" s="23"/>
      <c r="E918" s="58"/>
      <c r="F918" s="58"/>
      <c r="G918" s="91"/>
      <c r="H918" s="58"/>
      <c r="I918" s="58"/>
      <c r="J918" s="58"/>
      <c r="K918" s="58"/>
      <c r="L918" s="58"/>
      <c r="M918" s="58"/>
      <c r="N918" s="58"/>
      <c r="O918" s="58"/>
      <c r="P918" s="58"/>
      <c r="Q918" s="58"/>
      <c r="R918" s="58"/>
      <c r="S918" s="58"/>
      <c r="T918" s="58"/>
      <c r="U918" s="58"/>
      <c r="V918" s="58"/>
      <c r="W918" s="58"/>
      <c r="X918" s="58"/>
      <c r="Y918" s="58"/>
    </row>
    <row r="919" spans="1:25" ht="15.75" customHeight="1" x14ac:dyDescent="0.2">
      <c r="A919" s="23"/>
      <c r="B919" s="23"/>
      <c r="C919" s="23"/>
      <c r="D919" s="23"/>
      <c r="E919" s="58"/>
      <c r="F919" s="58"/>
      <c r="G919" s="91"/>
      <c r="H919" s="58"/>
      <c r="I919" s="58"/>
      <c r="J919" s="58"/>
      <c r="K919" s="58"/>
      <c r="L919" s="58"/>
      <c r="M919" s="58"/>
      <c r="N919" s="58"/>
      <c r="O919" s="58"/>
      <c r="P919" s="58"/>
      <c r="Q919" s="58"/>
      <c r="R919" s="58"/>
      <c r="S919" s="58"/>
      <c r="T919" s="58"/>
      <c r="U919" s="58"/>
      <c r="V919" s="58"/>
      <c r="W919" s="58"/>
      <c r="X919" s="58"/>
      <c r="Y919" s="58"/>
    </row>
    <row r="920" spans="1:25" ht="15.75" customHeight="1" x14ac:dyDescent="0.2">
      <c r="A920" s="23"/>
      <c r="B920" s="23"/>
      <c r="C920" s="23"/>
      <c r="D920" s="23"/>
      <c r="E920" s="58"/>
      <c r="F920" s="58"/>
      <c r="G920" s="91"/>
      <c r="H920" s="58"/>
      <c r="I920" s="58"/>
      <c r="J920" s="58"/>
      <c r="K920" s="58"/>
      <c r="L920" s="58"/>
      <c r="M920" s="58"/>
      <c r="N920" s="58"/>
      <c r="O920" s="58"/>
      <c r="P920" s="58"/>
      <c r="Q920" s="58"/>
      <c r="R920" s="58"/>
      <c r="S920" s="58"/>
      <c r="T920" s="58"/>
      <c r="U920" s="58"/>
      <c r="V920" s="58"/>
      <c r="W920" s="58"/>
      <c r="X920" s="58"/>
      <c r="Y920" s="58"/>
    </row>
    <row r="921" spans="1:25" ht="15.75" customHeight="1" x14ac:dyDescent="0.2">
      <c r="A921" s="23"/>
      <c r="B921" s="23"/>
      <c r="C921" s="23"/>
      <c r="D921" s="23"/>
      <c r="E921" s="58"/>
      <c r="F921" s="58"/>
      <c r="G921" s="91"/>
      <c r="H921" s="58"/>
      <c r="I921" s="58"/>
      <c r="J921" s="58"/>
      <c r="K921" s="58"/>
      <c r="L921" s="58"/>
      <c r="M921" s="58"/>
      <c r="N921" s="58"/>
      <c r="O921" s="58"/>
      <c r="P921" s="58"/>
      <c r="Q921" s="58"/>
      <c r="R921" s="58"/>
      <c r="S921" s="58"/>
      <c r="T921" s="58"/>
      <c r="U921" s="58"/>
      <c r="V921" s="58"/>
      <c r="W921" s="58"/>
      <c r="X921" s="58"/>
      <c r="Y921" s="58"/>
    </row>
    <row r="922" spans="1:25" ht="15.75" customHeight="1" x14ac:dyDescent="0.2">
      <c r="A922" s="23"/>
      <c r="B922" s="23"/>
      <c r="C922" s="23"/>
      <c r="D922" s="23"/>
      <c r="E922" s="58"/>
      <c r="F922" s="58"/>
      <c r="G922" s="91"/>
      <c r="H922" s="58"/>
      <c r="I922" s="58"/>
      <c r="J922" s="58"/>
      <c r="K922" s="58"/>
      <c r="L922" s="58"/>
      <c r="M922" s="58"/>
      <c r="N922" s="58"/>
      <c r="O922" s="58"/>
      <c r="P922" s="58"/>
      <c r="Q922" s="58"/>
      <c r="R922" s="58"/>
      <c r="S922" s="58"/>
      <c r="T922" s="58"/>
      <c r="U922" s="58"/>
      <c r="V922" s="58"/>
      <c r="W922" s="58"/>
      <c r="X922" s="58"/>
      <c r="Y922" s="58"/>
    </row>
    <row r="923" spans="1:25" ht="15.75" customHeight="1" x14ac:dyDescent="0.2">
      <c r="A923" s="23"/>
      <c r="B923" s="23"/>
      <c r="C923" s="23"/>
      <c r="D923" s="23"/>
      <c r="E923" s="58"/>
      <c r="F923" s="58"/>
      <c r="G923" s="91"/>
      <c r="H923" s="58"/>
      <c r="I923" s="58"/>
      <c r="J923" s="58"/>
      <c r="K923" s="58"/>
      <c r="L923" s="58"/>
      <c r="M923" s="58"/>
      <c r="N923" s="58"/>
      <c r="O923" s="58"/>
      <c r="P923" s="58"/>
      <c r="Q923" s="58"/>
      <c r="R923" s="58"/>
      <c r="S923" s="58"/>
      <c r="T923" s="58"/>
      <c r="U923" s="58"/>
      <c r="V923" s="58"/>
      <c r="W923" s="58"/>
      <c r="X923" s="58"/>
      <c r="Y923" s="58"/>
    </row>
    <row r="924" spans="1:25" ht="15.75" customHeight="1" x14ac:dyDescent="0.2">
      <c r="A924" s="23"/>
      <c r="B924" s="23"/>
      <c r="C924" s="23"/>
      <c r="D924" s="23"/>
      <c r="E924" s="58"/>
      <c r="F924" s="58"/>
      <c r="G924" s="91"/>
      <c r="H924" s="58"/>
      <c r="I924" s="58"/>
      <c r="J924" s="58"/>
      <c r="K924" s="58"/>
      <c r="L924" s="58"/>
      <c r="M924" s="58"/>
      <c r="N924" s="58"/>
      <c r="O924" s="58"/>
      <c r="P924" s="58"/>
      <c r="Q924" s="58"/>
      <c r="R924" s="58"/>
      <c r="S924" s="58"/>
      <c r="T924" s="58"/>
      <c r="U924" s="58"/>
      <c r="V924" s="58"/>
      <c r="W924" s="58"/>
      <c r="X924" s="58"/>
      <c r="Y924" s="58"/>
    </row>
    <row r="925" spans="1:25" ht="15.75" customHeight="1" x14ac:dyDescent="0.2">
      <c r="A925" s="23"/>
      <c r="B925" s="23"/>
      <c r="C925" s="23"/>
      <c r="D925" s="23"/>
      <c r="E925" s="58"/>
      <c r="F925" s="58"/>
      <c r="G925" s="91"/>
      <c r="H925" s="58"/>
      <c r="I925" s="58"/>
      <c r="J925" s="58"/>
      <c r="K925" s="58"/>
      <c r="L925" s="58"/>
      <c r="M925" s="58"/>
      <c r="N925" s="58"/>
      <c r="O925" s="58"/>
      <c r="P925" s="58"/>
      <c r="Q925" s="58"/>
      <c r="R925" s="58"/>
      <c r="S925" s="58"/>
      <c r="T925" s="58"/>
      <c r="U925" s="58"/>
      <c r="V925" s="58"/>
      <c r="W925" s="58"/>
      <c r="X925" s="58"/>
      <c r="Y925" s="58"/>
    </row>
    <row r="926" spans="1:25" ht="15.75" customHeight="1" x14ac:dyDescent="0.2">
      <c r="A926" s="23"/>
      <c r="B926" s="23"/>
      <c r="C926" s="23"/>
      <c r="D926" s="23"/>
      <c r="E926" s="58"/>
      <c r="F926" s="58"/>
      <c r="G926" s="91"/>
      <c r="H926" s="58"/>
      <c r="I926" s="58"/>
      <c r="J926" s="58"/>
      <c r="K926" s="58"/>
      <c r="L926" s="58"/>
      <c r="M926" s="58"/>
      <c r="N926" s="58"/>
      <c r="O926" s="58"/>
      <c r="P926" s="58"/>
      <c r="Q926" s="58"/>
      <c r="R926" s="58"/>
      <c r="S926" s="58"/>
      <c r="T926" s="58"/>
      <c r="U926" s="58"/>
      <c r="V926" s="58"/>
      <c r="W926" s="58"/>
      <c r="X926" s="58"/>
      <c r="Y926" s="58"/>
    </row>
    <row r="927" spans="1:25" ht="15.75" customHeight="1" x14ac:dyDescent="0.2">
      <c r="A927" s="23"/>
      <c r="B927" s="23"/>
      <c r="C927" s="23"/>
      <c r="D927" s="23"/>
      <c r="E927" s="58"/>
      <c r="F927" s="58"/>
      <c r="G927" s="91"/>
      <c r="H927" s="58"/>
      <c r="I927" s="58"/>
      <c r="J927" s="58"/>
      <c r="K927" s="58"/>
      <c r="L927" s="58"/>
      <c r="M927" s="58"/>
      <c r="N927" s="58"/>
      <c r="O927" s="58"/>
      <c r="P927" s="58"/>
      <c r="Q927" s="58"/>
      <c r="R927" s="58"/>
      <c r="S927" s="58"/>
      <c r="T927" s="58"/>
      <c r="U927" s="58"/>
      <c r="V927" s="58"/>
      <c r="W927" s="58"/>
      <c r="X927" s="58"/>
      <c r="Y927" s="58"/>
    </row>
    <row r="928" spans="1:25" ht="15.75" customHeight="1" x14ac:dyDescent="0.2">
      <c r="A928" s="23"/>
      <c r="B928" s="23"/>
      <c r="C928" s="23"/>
      <c r="D928" s="23"/>
      <c r="E928" s="58"/>
      <c r="F928" s="58"/>
      <c r="G928" s="91"/>
      <c r="H928" s="58"/>
      <c r="I928" s="58"/>
      <c r="J928" s="58"/>
      <c r="K928" s="58"/>
      <c r="L928" s="58"/>
      <c r="M928" s="58"/>
      <c r="N928" s="58"/>
      <c r="O928" s="58"/>
      <c r="P928" s="58"/>
      <c r="Q928" s="58"/>
      <c r="R928" s="58"/>
      <c r="S928" s="58"/>
      <c r="T928" s="58"/>
      <c r="U928" s="58"/>
      <c r="V928" s="58"/>
      <c r="W928" s="58"/>
      <c r="X928" s="58"/>
      <c r="Y928" s="58"/>
    </row>
    <row r="929" spans="1:25" ht="15.75" customHeight="1" x14ac:dyDescent="0.2">
      <c r="A929" s="23"/>
      <c r="B929" s="23"/>
      <c r="C929" s="23"/>
      <c r="D929" s="23"/>
      <c r="E929" s="58"/>
      <c r="F929" s="58"/>
      <c r="G929" s="91"/>
      <c r="H929" s="58"/>
      <c r="I929" s="58"/>
      <c r="J929" s="58"/>
      <c r="K929" s="58"/>
      <c r="L929" s="58"/>
      <c r="M929" s="58"/>
      <c r="N929" s="58"/>
      <c r="O929" s="58"/>
      <c r="P929" s="58"/>
      <c r="Q929" s="58"/>
      <c r="R929" s="58"/>
      <c r="S929" s="58"/>
      <c r="T929" s="58"/>
      <c r="U929" s="58"/>
      <c r="V929" s="58"/>
      <c r="W929" s="58"/>
      <c r="X929" s="58"/>
      <c r="Y929" s="58"/>
    </row>
    <row r="930" spans="1:25" ht="15.75" customHeight="1" x14ac:dyDescent="0.2">
      <c r="A930" s="23"/>
      <c r="B930" s="23"/>
      <c r="C930" s="23"/>
      <c r="D930" s="23"/>
      <c r="E930" s="58"/>
      <c r="F930" s="58"/>
      <c r="G930" s="91"/>
      <c r="H930" s="58"/>
      <c r="I930" s="58"/>
      <c r="J930" s="58"/>
      <c r="K930" s="58"/>
      <c r="L930" s="58"/>
      <c r="M930" s="58"/>
      <c r="N930" s="58"/>
      <c r="O930" s="58"/>
      <c r="P930" s="58"/>
      <c r="Q930" s="58"/>
      <c r="R930" s="58"/>
      <c r="S930" s="58"/>
      <c r="T930" s="58"/>
      <c r="U930" s="58"/>
      <c r="V930" s="58"/>
      <c r="W930" s="58"/>
      <c r="X930" s="58"/>
      <c r="Y930" s="58"/>
    </row>
    <row r="931" spans="1:25" ht="15.75" customHeight="1" x14ac:dyDescent="0.2">
      <c r="A931" s="23"/>
      <c r="B931" s="23"/>
      <c r="C931" s="23"/>
      <c r="D931" s="23"/>
      <c r="E931" s="58"/>
      <c r="F931" s="58"/>
      <c r="G931" s="91"/>
      <c r="H931" s="58"/>
      <c r="I931" s="58"/>
      <c r="J931" s="58"/>
      <c r="K931" s="58"/>
      <c r="L931" s="58"/>
      <c r="M931" s="58"/>
      <c r="N931" s="58"/>
      <c r="O931" s="58"/>
      <c r="P931" s="58"/>
      <c r="Q931" s="58"/>
      <c r="R931" s="58"/>
      <c r="S931" s="58"/>
      <c r="T931" s="58"/>
      <c r="U931" s="58"/>
      <c r="V931" s="58"/>
      <c r="W931" s="58"/>
      <c r="X931" s="58"/>
      <c r="Y931" s="58"/>
    </row>
    <row r="932" spans="1:25" ht="15.75" customHeight="1" x14ac:dyDescent="0.2">
      <c r="A932" s="23"/>
      <c r="B932" s="23"/>
      <c r="C932" s="23"/>
      <c r="D932" s="23"/>
      <c r="E932" s="58"/>
      <c r="F932" s="58"/>
      <c r="G932" s="91"/>
      <c r="H932" s="58"/>
      <c r="I932" s="58"/>
      <c r="J932" s="58"/>
      <c r="K932" s="58"/>
      <c r="L932" s="58"/>
      <c r="M932" s="58"/>
      <c r="N932" s="58"/>
      <c r="O932" s="58"/>
      <c r="P932" s="58"/>
      <c r="Q932" s="58"/>
      <c r="R932" s="58"/>
      <c r="S932" s="58"/>
      <c r="T932" s="58"/>
      <c r="U932" s="58"/>
      <c r="V932" s="58"/>
      <c r="W932" s="58"/>
      <c r="X932" s="58"/>
      <c r="Y932" s="58"/>
    </row>
    <row r="933" spans="1:25" ht="15.75" customHeight="1" x14ac:dyDescent="0.2">
      <c r="A933" s="23"/>
      <c r="B933" s="23"/>
      <c r="C933" s="23"/>
      <c r="D933" s="23"/>
      <c r="E933" s="58"/>
      <c r="F933" s="58"/>
      <c r="G933" s="91"/>
      <c r="H933" s="58"/>
      <c r="I933" s="58"/>
      <c r="J933" s="58"/>
      <c r="K933" s="58"/>
      <c r="L933" s="58"/>
      <c r="M933" s="58"/>
      <c r="N933" s="58"/>
      <c r="O933" s="58"/>
      <c r="P933" s="58"/>
      <c r="Q933" s="58"/>
      <c r="R933" s="58"/>
      <c r="S933" s="58"/>
      <c r="T933" s="58"/>
      <c r="U933" s="58"/>
      <c r="V933" s="58"/>
      <c r="W933" s="58"/>
      <c r="X933" s="58"/>
      <c r="Y933" s="58"/>
    </row>
    <row r="934" spans="1:25" ht="15.75" customHeight="1" x14ac:dyDescent="0.2">
      <c r="A934" s="23"/>
      <c r="B934" s="23"/>
      <c r="C934" s="23"/>
      <c r="D934" s="23"/>
      <c r="E934" s="58"/>
      <c r="F934" s="58"/>
      <c r="G934" s="91"/>
      <c r="H934" s="58"/>
      <c r="I934" s="58"/>
      <c r="J934" s="58"/>
      <c r="K934" s="58"/>
      <c r="L934" s="58"/>
      <c r="M934" s="58"/>
      <c r="N934" s="58"/>
      <c r="O934" s="58"/>
      <c r="P934" s="58"/>
      <c r="Q934" s="58"/>
      <c r="R934" s="58"/>
      <c r="S934" s="58"/>
      <c r="T934" s="58"/>
      <c r="U934" s="58"/>
      <c r="V934" s="58"/>
      <c r="W934" s="58"/>
      <c r="X934" s="58"/>
      <c r="Y934" s="58"/>
    </row>
    <row r="935" spans="1:25" ht="15.75" customHeight="1" x14ac:dyDescent="0.2">
      <c r="A935" s="23"/>
      <c r="B935" s="23"/>
      <c r="C935" s="23"/>
      <c r="D935" s="23"/>
      <c r="E935" s="58"/>
      <c r="F935" s="58"/>
      <c r="G935" s="91"/>
      <c r="H935" s="58"/>
      <c r="I935" s="58"/>
      <c r="J935" s="58"/>
      <c r="K935" s="58"/>
      <c r="L935" s="58"/>
      <c r="M935" s="58"/>
      <c r="N935" s="58"/>
      <c r="O935" s="58"/>
      <c r="P935" s="58"/>
      <c r="Q935" s="58"/>
      <c r="R935" s="58"/>
      <c r="S935" s="58"/>
      <c r="T935" s="58"/>
      <c r="U935" s="58"/>
      <c r="V935" s="58"/>
      <c r="W935" s="58"/>
      <c r="X935" s="58"/>
      <c r="Y935" s="58"/>
    </row>
    <row r="936" spans="1:25" ht="15.75" customHeight="1" x14ac:dyDescent="0.2">
      <c r="A936" s="23"/>
      <c r="B936" s="23"/>
      <c r="C936" s="23"/>
      <c r="D936" s="23"/>
      <c r="E936" s="58"/>
      <c r="F936" s="58"/>
      <c r="G936" s="91"/>
      <c r="H936" s="58"/>
      <c r="I936" s="58"/>
      <c r="J936" s="58"/>
      <c r="K936" s="58"/>
      <c r="L936" s="58"/>
      <c r="M936" s="58"/>
      <c r="N936" s="58"/>
      <c r="O936" s="58"/>
      <c r="P936" s="58"/>
      <c r="Q936" s="58"/>
      <c r="R936" s="58"/>
      <c r="S936" s="58"/>
      <c r="T936" s="58"/>
      <c r="U936" s="58"/>
      <c r="V936" s="58"/>
      <c r="W936" s="58"/>
      <c r="X936" s="58"/>
      <c r="Y936" s="58"/>
    </row>
    <row r="937" spans="1:25" ht="15.75" customHeight="1" x14ac:dyDescent="0.2">
      <c r="A937" s="23"/>
      <c r="B937" s="23"/>
      <c r="C937" s="23"/>
      <c r="D937" s="23"/>
      <c r="E937" s="58"/>
      <c r="F937" s="58"/>
      <c r="G937" s="91"/>
      <c r="H937" s="58"/>
      <c r="I937" s="58"/>
      <c r="J937" s="58"/>
      <c r="K937" s="58"/>
      <c r="L937" s="58"/>
      <c r="M937" s="58"/>
      <c r="N937" s="58"/>
      <c r="O937" s="58"/>
      <c r="P937" s="58"/>
      <c r="Q937" s="58"/>
      <c r="R937" s="58"/>
      <c r="S937" s="58"/>
      <c r="T937" s="58"/>
      <c r="U937" s="58"/>
      <c r="V937" s="58"/>
      <c r="W937" s="58"/>
      <c r="X937" s="58"/>
      <c r="Y937" s="58"/>
    </row>
    <row r="938" spans="1:25" ht="15.75" customHeight="1" x14ac:dyDescent="0.2">
      <c r="A938" s="23"/>
      <c r="B938" s="23"/>
      <c r="C938" s="23"/>
      <c r="D938" s="23"/>
      <c r="E938" s="58"/>
      <c r="F938" s="58"/>
      <c r="G938" s="91"/>
      <c r="H938" s="58"/>
      <c r="I938" s="58"/>
      <c r="J938" s="58"/>
      <c r="K938" s="58"/>
      <c r="L938" s="58"/>
      <c r="M938" s="58"/>
      <c r="N938" s="58"/>
      <c r="O938" s="58"/>
      <c r="P938" s="58"/>
      <c r="Q938" s="58"/>
      <c r="R938" s="58"/>
      <c r="S938" s="58"/>
      <c r="T938" s="58"/>
      <c r="U938" s="58"/>
      <c r="V938" s="58"/>
      <c r="W938" s="58"/>
      <c r="X938" s="58"/>
      <c r="Y938" s="58"/>
    </row>
    <row r="939" spans="1:25" ht="15.75" customHeight="1" x14ac:dyDescent="0.2">
      <c r="A939" s="23"/>
      <c r="B939" s="23"/>
      <c r="C939" s="23"/>
      <c r="D939" s="23"/>
      <c r="E939" s="58"/>
      <c r="F939" s="58"/>
      <c r="G939" s="91"/>
      <c r="H939" s="58"/>
      <c r="I939" s="58"/>
      <c r="J939" s="58"/>
      <c r="K939" s="58"/>
      <c r="L939" s="58"/>
      <c r="M939" s="58"/>
      <c r="N939" s="58"/>
      <c r="O939" s="58"/>
      <c r="P939" s="58"/>
      <c r="Q939" s="58"/>
      <c r="R939" s="58"/>
      <c r="S939" s="58"/>
      <c r="T939" s="58"/>
      <c r="U939" s="58"/>
      <c r="V939" s="58"/>
      <c r="W939" s="58"/>
      <c r="X939" s="58"/>
      <c r="Y939" s="58"/>
    </row>
    <row r="940" spans="1:25" ht="15.75" customHeight="1" x14ac:dyDescent="0.2">
      <c r="A940" s="23"/>
      <c r="B940" s="23"/>
      <c r="C940" s="23"/>
      <c r="D940" s="23"/>
      <c r="E940" s="58"/>
      <c r="F940" s="58"/>
      <c r="G940" s="91"/>
      <c r="H940" s="58"/>
      <c r="I940" s="58"/>
      <c r="J940" s="58"/>
      <c r="K940" s="58"/>
      <c r="L940" s="58"/>
      <c r="M940" s="58"/>
      <c r="N940" s="58"/>
      <c r="O940" s="58"/>
      <c r="P940" s="58"/>
      <c r="Q940" s="58"/>
      <c r="R940" s="58"/>
      <c r="S940" s="58"/>
      <c r="T940" s="58"/>
      <c r="U940" s="58"/>
      <c r="V940" s="58"/>
      <c r="W940" s="58"/>
      <c r="X940" s="58"/>
      <c r="Y940" s="58"/>
    </row>
    <row r="941" spans="1:25" ht="15.75" customHeight="1" x14ac:dyDescent="0.2">
      <c r="A941" s="23"/>
      <c r="B941" s="23"/>
      <c r="C941" s="23"/>
      <c r="D941" s="23"/>
      <c r="E941" s="58"/>
      <c r="F941" s="58"/>
      <c r="G941" s="91"/>
      <c r="H941" s="58"/>
      <c r="I941" s="58"/>
      <c r="J941" s="58"/>
      <c r="K941" s="58"/>
      <c r="L941" s="58"/>
      <c r="M941" s="58"/>
      <c r="N941" s="58"/>
      <c r="O941" s="58"/>
      <c r="P941" s="58"/>
      <c r="Q941" s="58"/>
      <c r="R941" s="58"/>
      <c r="S941" s="58"/>
      <c r="T941" s="58"/>
      <c r="U941" s="58"/>
      <c r="V941" s="58"/>
      <c r="W941" s="58"/>
      <c r="X941" s="58"/>
      <c r="Y941" s="58"/>
    </row>
    <row r="942" spans="1:25" ht="15.75" customHeight="1" x14ac:dyDescent="0.2">
      <c r="A942" s="23"/>
      <c r="B942" s="23"/>
      <c r="C942" s="23"/>
      <c r="D942" s="23"/>
      <c r="E942" s="58"/>
      <c r="F942" s="58"/>
      <c r="G942" s="91"/>
      <c r="H942" s="58"/>
      <c r="I942" s="58"/>
      <c r="J942" s="58"/>
      <c r="K942" s="58"/>
      <c r="L942" s="58"/>
      <c r="M942" s="58"/>
      <c r="N942" s="58"/>
      <c r="O942" s="58"/>
      <c r="P942" s="58"/>
      <c r="Q942" s="58"/>
      <c r="R942" s="58"/>
      <c r="S942" s="58"/>
      <c r="T942" s="58"/>
      <c r="U942" s="58"/>
      <c r="V942" s="58"/>
      <c r="W942" s="58"/>
      <c r="X942" s="58"/>
      <c r="Y942" s="58"/>
    </row>
    <row r="943" spans="1:25" ht="15.75" customHeight="1" x14ac:dyDescent="0.2">
      <c r="A943" s="23"/>
      <c r="B943" s="23"/>
      <c r="C943" s="23"/>
      <c r="D943" s="23"/>
      <c r="E943" s="58"/>
      <c r="F943" s="58"/>
      <c r="G943" s="91"/>
      <c r="H943" s="58"/>
      <c r="I943" s="58"/>
      <c r="J943" s="58"/>
      <c r="K943" s="58"/>
      <c r="L943" s="58"/>
      <c r="M943" s="58"/>
      <c r="N943" s="58"/>
      <c r="O943" s="58"/>
      <c r="P943" s="58"/>
      <c r="Q943" s="58"/>
      <c r="R943" s="58"/>
      <c r="S943" s="58"/>
      <c r="T943" s="58"/>
      <c r="U943" s="58"/>
      <c r="V943" s="58"/>
      <c r="W943" s="58"/>
      <c r="X943" s="58"/>
      <c r="Y943" s="58"/>
    </row>
    <row r="944" spans="1:25" ht="15.75" customHeight="1" x14ac:dyDescent="0.2">
      <c r="A944" s="23"/>
      <c r="B944" s="23"/>
      <c r="C944" s="23"/>
      <c r="D944" s="23"/>
      <c r="E944" s="58"/>
      <c r="F944" s="58"/>
      <c r="G944" s="91"/>
      <c r="H944" s="58"/>
      <c r="I944" s="58"/>
      <c r="J944" s="58"/>
      <c r="K944" s="58"/>
      <c r="L944" s="58"/>
      <c r="M944" s="58"/>
      <c r="N944" s="58"/>
      <c r="O944" s="58"/>
      <c r="P944" s="58"/>
      <c r="Q944" s="58"/>
      <c r="R944" s="58"/>
      <c r="S944" s="58"/>
      <c r="T944" s="58"/>
      <c r="U944" s="58"/>
      <c r="V944" s="58"/>
      <c r="W944" s="58"/>
      <c r="X944" s="58"/>
      <c r="Y944" s="58"/>
    </row>
    <row r="945" spans="1:25" ht="15.75" customHeight="1" x14ac:dyDescent="0.2">
      <c r="A945" s="23"/>
      <c r="B945" s="23"/>
      <c r="C945" s="23"/>
      <c r="D945" s="23"/>
      <c r="E945" s="58"/>
      <c r="F945" s="58"/>
      <c r="G945" s="91"/>
      <c r="H945" s="58"/>
      <c r="I945" s="58"/>
      <c r="J945" s="58"/>
      <c r="K945" s="58"/>
      <c r="L945" s="58"/>
      <c r="M945" s="58"/>
      <c r="N945" s="58"/>
      <c r="O945" s="58"/>
      <c r="P945" s="58"/>
      <c r="Q945" s="58"/>
      <c r="R945" s="58"/>
      <c r="S945" s="58"/>
      <c r="T945" s="58"/>
      <c r="U945" s="58"/>
      <c r="V945" s="58"/>
      <c r="W945" s="58"/>
      <c r="X945" s="58"/>
      <c r="Y945" s="58"/>
    </row>
    <row r="946" spans="1:25" ht="15.75" customHeight="1" x14ac:dyDescent="0.2">
      <c r="A946" s="23"/>
      <c r="B946" s="23"/>
      <c r="C946" s="23"/>
      <c r="D946" s="23"/>
      <c r="E946" s="58"/>
      <c r="F946" s="58"/>
      <c r="G946" s="91"/>
      <c r="H946" s="58"/>
      <c r="I946" s="58"/>
      <c r="J946" s="58"/>
      <c r="K946" s="58"/>
      <c r="L946" s="58"/>
      <c r="M946" s="58"/>
      <c r="N946" s="58"/>
      <c r="O946" s="58"/>
      <c r="P946" s="58"/>
      <c r="Q946" s="58"/>
      <c r="R946" s="58"/>
      <c r="S946" s="58"/>
      <c r="T946" s="58"/>
      <c r="U946" s="58"/>
      <c r="V946" s="58"/>
      <c r="W946" s="58"/>
      <c r="X946" s="58"/>
      <c r="Y946" s="58"/>
    </row>
    <row r="947" spans="1:25" ht="15.75" customHeight="1" x14ac:dyDescent="0.2">
      <c r="A947" s="23"/>
      <c r="B947" s="23"/>
      <c r="C947" s="23"/>
      <c r="D947" s="23"/>
      <c r="E947" s="58"/>
      <c r="F947" s="58"/>
      <c r="G947" s="91"/>
      <c r="H947" s="58"/>
      <c r="I947" s="58"/>
      <c r="J947" s="58"/>
      <c r="K947" s="58"/>
      <c r="L947" s="58"/>
      <c r="M947" s="58"/>
      <c r="N947" s="58"/>
      <c r="O947" s="58"/>
      <c r="P947" s="58"/>
      <c r="Q947" s="58"/>
      <c r="R947" s="58"/>
      <c r="S947" s="58"/>
      <c r="T947" s="58"/>
      <c r="U947" s="58"/>
      <c r="V947" s="58"/>
      <c r="W947" s="58"/>
      <c r="X947" s="58"/>
      <c r="Y947" s="58"/>
    </row>
    <row r="948" spans="1:25" ht="15.75" customHeight="1" x14ac:dyDescent="0.2">
      <c r="A948" s="23"/>
      <c r="B948" s="23"/>
      <c r="C948" s="23"/>
      <c r="D948" s="23"/>
      <c r="E948" s="58"/>
      <c r="F948" s="58"/>
      <c r="G948" s="91"/>
      <c r="H948" s="58"/>
      <c r="I948" s="58"/>
      <c r="J948" s="58"/>
      <c r="K948" s="58"/>
      <c r="L948" s="58"/>
      <c r="M948" s="58"/>
      <c r="N948" s="58"/>
      <c r="O948" s="58"/>
      <c r="P948" s="58"/>
      <c r="Q948" s="58"/>
      <c r="R948" s="58"/>
      <c r="S948" s="58"/>
      <c r="T948" s="58"/>
      <c r="U948" s="58"/>
      <c r="V948" s="58"/>
      <c r="W948" s="58"/>
      <c r="X948" s="58"/>
      <c r="Y948" s="58"/>
    </row>
    <row r="949" spans="1:25" ht="15.75" customHeight="1" x14ac:dyDescent="0.2">
      <c r="A949" s="23"/>
      <c r="B949" s="23"/>
      <c r="C949" s="23"/>
      <c r="D949" s="23"/>
      <c r="E949" s="58"/>
      <c r="F949" s="58"/>
      <c r="G949" s="91"/>
      <c r="H949" s="58"/>
      <c r="I949" s="58"/>
      <c r="J949" s="58"/>
      <c r="K949" s="58"/>
      <c r="L949" s="58"/>
      <c r="M949" s="58"/>
      <c r="N949" s="58"/>
      <c r="O949" s="58"/>
      <c r="P949" s="58"/>
      <c r="Q949" s="58"/>
      <c r="R949" s="58"/>
      <c r="S949" s="58"/>
      <c r="T949" s="58"/>
      <c r="U949" s="58"/>
      <c r="V949" s="58"/>
      <c r="W949" s="58"/>
      <c r="X949" s="58"/>
      <c r="Y949" s="58"/>
    </row>
    <row r="950" spans="1:25" ht="15.75" customHeight="1" x14ac:dyDescent="0.2">
      <c r="A950" s="23"/>
      <c r="B950" s="23"/>
      <c r="C950" s="23"/>
      <c r="D950" s="23"/>
      <c r="E950" s="58"/>
      <c r="F950" s="58"/>
      <c r="G950" s="91"/>
      <c r="H950" s="58"/>
      <c r="I950" s="58"/>
      <c r="J950" s="58"/>
      <c r="K950" s="58"/>
      <c r="L950" s="58"/>
      <c r="M950" s="58"/>
      <c r="N950" s="58"/>
      <c r="O950" s="58"/>
      <c r="P950" s="58"/>
      <c r="Q950" s="58"/>
      <c r="R950" s="58"/>
      <c r="S950" s="58"/>
      <c r="T950" s="58"/>
      <c r="U950" s="58"/>
      <c r="V950" s="58"/>
      <c r="W950" s="58"/>
      <c r="X950" s="58"/>
      <c r="Y950" s="58"/>
    </row>
    <row r="951" spans="1:25" ht="15.75" customHeight="1" x14ac:dyDescent="0.2">
      <c r="A951" s="23"/>
      <c r="B951" s="23"/>
      <c r="C951" s="23"/>
      <c r="D951" s="23"/>
      <c r="E951" s="58"/>
      <c r="F951" s="58"/>
      <c r="G951" s="91"/>
      <c r="H951" s="58"/>
      <c r="I951" s="58"/>
      <c r="J951" s="58"/>
      <c r="K951" s="58"/>
      <c r="L951" s="58"/>
      <c r="M951" s="58"/>
      <c r="N951" s="58"/>
      <c r="O951" s="58"/>
      <c r="P951" s="58"/>
      <c r="Q951" s="58"/>
      <c r="R951" s="58"/>
      <c r="S951" s="58"/>
      <c r="T951" s="58"/>
      <c r="U951" s="58"/>
      <c r="V951" s="58"/>
      <c r="W951" s="58"/>
      <c r="X951" s="58"/>
      <c r="Y951" s="58"/>
    </row>
    <row r="952" spans="1:25" ht="15.75" customHeight="1" x14ac:dyDescent="0.2">
      <c r="A952" s="23"/>
      <c r="B952" s="23"/>
      <c r="C952" s="23"/>
      <c r="D952" s="23"/>
      <c r="E952" s="58"/>
      <c r="F952" s="58"/>
      <c r="G952" s="91"/>
      <c r="H952" s="58"/>
      <c r="I952" s="58"/>
      <c r="J952" s="58"/>
      <c r="K952" s="58"/>
      <c r="L952" s="58"/>
      <c r="M952" s="58"/>
      <c r="N952" s="58"/>
      <c r="O952" s="58"/>
      <c r="P952" s="58"/>
      <c r="Q952" s="58"/>
      <c r="R952" s="58"/>
      <c r="S952" s="58"/>
      <c r="T952" s="58"/>
      <c r="U952" s="58"/>
      <c r="V952" s="58"/>
      <c r="W952" s="58"/>
      <c r="X952" s="58"/>
      <c r="Y952" s="58"/>
    </row>
    <row r="953" spans="1:25" ht="15.75" customHeight="1" x14ac:dyDescent="0.2">
      <c r="A953" s="23"/>
      <c r="B953" s="23"/>
      <c r="C953" s="23"/>
      <c r="D953" s="23"/>
      <c r="E953" s="58"/>
      <c r="F953" s="58"/>
      <c r="G953" s="91"/>
      <c r="H953" s="58"/>
      <c r="I953" s="58"/>
      <c r="J953" s="58"/>
      <c r="K953" s="58"/>
      <c r="L953" s="58"/>
      <c r="M953" s="58"/>
      <c r="N953" s="58"/>
      <c r="O953" s="58"/>
      <c r="P953" s="58"/>
      <c r="Q953" s="58"/>
      <c r="R953" s="58"/>
      <c r="S953" s="58"/>
      <c r="T953" s="58"/>
      <c r="U953" s="58"/>
      <c r="V953" s="58"/>
      <c r="W953" s="58"/>
      <c r="X953" s="58"/>
      <c r="Y953" s="58"/>
    </row>
    <row r="954" spans="1:25" ht="15.75" customHeight="1" x14ac:dyDescent="0.2">
      <c r="A954" s="23"/>
      <c r="B954" s="23"/>
      <c r="C954" s="23"/>
      <c r="D954" s="23"/>
      <c r="E954" s="58"/>
      <c r="F954" s="58"/>
      <c r="G954" s="91"/>
      <c r="H954" s="58"/>
      <c r="I954" s="58"/>
      <c r="J954" s="58"/>
      <c r="K954" s="58"/>
      <c r="L954" s="58"/>
      <c r="M954" s="58"/>
      <c r="N954" s="58"/>
      <c r="O954" s="58"/>
      <c r="P954" s="58"/>
      <c r="Q954" s="58"/>
      <c r="R954" s="58"/>
      <c r="S954" s="58"/>
      <c r="T954" s="58"/>
      <c r="U954" s="58"/>
      <c r="V954" s="58"/>
      <c r="W954" s="58"/>
      <c r="X954" s="58"/>
      <c r="Y954" s="58"/>
    </row>
    <row r="955" spans="1:25" ht="15.75" customHeight="1" x14ac:dyDescent="0.2">
      <c r="A955" s="23"/>
      <c r="B955" s="23"/>
      <c r="C955" s="23"/>
      <c r="D955" s="23"/>
      <c r="E955" s="58"/>
      <c r="F955" s="58"/>
      <c r="G955" s="91"/>
      <c r="H955" s="58"/>
      <c r="I955" s="58"/>
      <c r="J955" s="58"/>
      <c r="K955" s="58"/>
      <c r="L955" s="58"/>
      <c r="M955" s="58"/>
      <c r="N955" s="58"/>
      <c r="O955" s="58"/>
      <c r="P955" s="58"/>
      <c r="Q955" s="58"/>
      <c r="R955" s="58"/>
      <c r="S955" s="58"/>
      <c r="T955" s="58"/>
      <c r="U955" s="58"/>
      <c r="V955" s="58"/>
      <c r="W955" s="58"/>
      <c r="X955" s="58"/>
      <c r="Y955" s="58"/>
    </row>
    <row r="956" spans="1:25" ht="15.75" customHeight="1" x14ac:dyDescent="0.2">
      <c r="A956" s="23"/>
      <c r="B956" s="23"/>
      <c r="C956" s="23"/>
      <c r="D956" s="23"/>
      <c r="E956" s="58"/>
      <c r="F956" s="58"/>
      <c r="G956" s="91"/>
      <c r="H956" s="58"/>
      <c r="I956" s="58"/>
      <c r="J956" s="58"/>
      <c r="K956" s="58"/>
      <c r="L956" s="58"/>
      <c r="M956" s="58"/>
      <c r="N956" s="58"/>
      <c r="O956" s="58"/>
      <c r="P956" s="58"/>
      <c r="Q956" s="58"/>
      <c r="R956" s="58"/>
      <c r="S956" s="58"/>
      <c r="T956" s="58"/>
      <c r="U956" s="58"/>
      <c r="V956" s="58"/>
      <c r="W956" s="58"/>
      <c r="X956" s="58"/>
      <c r="Y956" s="58"/>
    </row>
    <row r="957" spans="1:25" ht="15.75" customHeight="1" x14ac:dyDescent="0.2">
      <c r="A957" s="23"/>
      <c r="B957" s="23"/>
      <c r="C957" s="23"/>
      <c r="D957" s="23"/>
      <c r="E957" s="58"/>
      <c r="F957" s="58"/>
      <c r="G957" s="91"/>
      <c r="H957" s="58"/>
      <c r="I957" s="58"/>
      <c r="J957" s="58"/>
      <c r="K957" s="58"/>
      <c r="L957" s="58"/>
      <c r="M957" s="58"/>
      <c r="N957" s="58"/>
      <c r="O957" s="58"/>
      <c r="P957" s="58"/>
      <c r="Q957" s="58"/>
      <c r="R957" s="58"/>
      <c r="S957" s="58"/>
      <c r="T957" s="58"/>
      <c r="U957" s="58"/>
      <c r="V957" s="58"/>
      <c r="W957" s="58"/>
      <c r="X957" s="58"/>
      <c r="Y957" s="58"/>
    </row>
    <row r="958" spans="1:25" ht="15.75" customHeight="1" x14ac:dyDescent="0.2">
      <c r="A958" s="23"/>
      <c r="B958" s="23"/>
      <c r="C958" s="23"/>
      <c r="D958" s="23"/>
      <c r="E958" s="58"/>
      <c r="F958" s="58"/>
      <c r="G958" s="91"/>
      <c r="H958" s="58"/>
      <c r="I958" s="58"/>
      <c r="J958" s="58"/>
      <c r="K958" s="58"/>
      <c r="L958" s="58"/>
      <c r="M958" s="58"/>
      <c r="N958" s="58"/>
      <c r="O958" s="58"/>
      <c r="P958" s="58"/>
      <c r="Q958" s="58"/>
      <c r="R958" s="58"/>
      <c r="S958" s="58"/>
      <c r="T958" s="58"/>
      <c r="U958" s="58"/>
      <c r="V958" s="58"/>
      <c r="W958" s="58"/>
      <c r="X958" s="58"/>
      <c r="Y958" s="58"/>
    </row>
    <row r="959" spans="1:25" ht="15.75" customHeight="1" x14ac:dyDescent="0.2">
      <c r="A959" s="23"/>
      <c r="B959" s="23"/>
      <c r="C959" s="23"/>
      <c r="D959" s="23"/>
      <c r="E959" s="58"/>
      <c r="F959" s="58"/>
      <c r="G959" s="91"/>
      <c r="H959" s="58"/>
      <c r="I959" s="58"/>
      <c r="J959" s="58"/>
      <c r="K959" s="58"/>
      <c r="L959" s="58"/>
      <c r="M959" s="58"/>
      <c r="N959" s="58"/>
      <c r="O959" s="58"/>
      <c r="P959" s="58"/>
      <c r="Q959" s="58"/>
      <c r="R959" s="58"/>
      <c r="S959" s="58"/>
      <c r="T959" s="58"/>
      <c r="U959" s="58"/>
      <c r="V959" s="58"/>
      <c r="W959" s="58"/>
      <c r="X959" s="58"/>
      <c r="Y959" s="58"/>
    </row>
    <row r="960" spans="1:25" ht="15.75" customHeight="1" x14ac:dyDescent="0.2">
      <c r="A960" s="23"/>
      <c r="B960" s="23"/>
      <c r="C960" s="23"/>
      <c r="D960" s="23"/>
      <c r="E960" s="58"/>
      <c r="F960" s="58"/>
      <c r="G960" s="91"/>
      <c r="H960" s="58"/>
      <c r="I960" s="58"/>
      <c r="J960" s="58"/>
      <c r="K960" s="58"/>
      <c r="L960" s="58"/>
      <c r="M960" s="58"/>
      <c r="N960" s="58"/>
      <c r="O960" s="58"/>
      <c r="P960" s="58"/>
      <c r="Q960" s="58"/>
      <c r="R960" s="58"/>
      <c r="S960" s="58"/>
      <c r="T960" s="58"/>
      <c r="U960" s="58"/>
      <c r="V960" s="58"/>
      <c r="W960" s="58"/>
      <c r="X960" s="58"/>
      <c r="Y960" s="58"/>
    </row>
    <row r="961" spans="1:25" ht="15.75" customHeight="1" x14ac:dyDescent="0.2">
      <c r="A961" s="23"/>
      <c r="B961" s="23"/>
      <c r="C961" s="23"/>
      <c r="D961" s="23"/>
      <c r="E961" s="58"/>
      <c r="F961" s="58"/>
      <c r="G961" s="91"/>
      <c r="H961" s="58"/>
      <c r="I961" s="58"/>
      <c r="J961" s="58"/>
      <c r="K961" s="58"/>
      <c r="L961" s="58"/>
      <c r="M961" s="58"/>
      <c r="N961" s="58"/>
      <c r="O961" s="58"/>
      <c r="P961" s="58"/>
      <c r="Q961" s="58"/>
      <c r="R961" s="58"/>
      <c r="S961" s="58"/>
      <c r="T961" s="58"/>
      <c r="U961" s="58"/>
      <c r="V961" s="58"/>
      <c r="W961" s="58"/>
      <c r="X961" s="58"/>
      <c r="Y961" s="58"/>
    </row>
    <row r="962" spans="1:25" ht="15.75" customHeight="1" x14ac:dyDescent="0.2">
      <c r="A962" s="23"/>
      <c r="B962" s="23"/>
      <c r="C962" s="23"/>
      <c r="D962" s="23"/>
      <c r="E962" s="58"/>
      <c r="F962" s="58"/>
      <c r="G962" s="91"/>
      <c r="H962" s="58"/>
      <c r="I962" s="58"/>
      <c r="J962" s="58"/>
      <c r="K962" s="58"/>
      <c r="L962" s="58"/>
      <c r="M962" s="58"/>
      <c r="N962" s="58"/>
      <c r="O962" s="58"/>
      <c r="P962" s="58"/>
      <c r="Q962" s="58"/>
      <c r="R962" s="58"/>
      <c r="S962" s="58"/>
      <c r="T962" s="58"/>
      <c r="U962" s="58"/>
      <c r="V962" s="58"/>
      <c r="W962" s="58"/>
      <c r="X962" s="58"/>
      <c r="Y962" s="58"/>
    </row>
    <row r="963" spans="1:25" ht="15.75" customHeight="1" x14ac:dyDescent="0.2">
      <c r="A963" s="23"/>
      <c r="B963" s="23"/>
      <c r="C963" s="23"/>
      <c r="D963" s="23"/>
      <c r="E963" s="58"/>
      <c r="F963" s="58"/>
      <c r="G963" s="91"/>
      <c r="H963" s="58"/>
      <c r="I963" s="58"/>
      <c r="J963" s="58"/>
      <c r="K963" s="58"/>
      <c r="L963" s="58"/>
      <c r="M963" s="58"/>
      <c r="N963" s="58"/>
      <c r="O963" s="58"/>
      <c r="P963" s="58"/>
      <c r="Q963" s="58"/>
      <c r="R963" s="58"/>
      <c r="S963" s="58"/>
      <c r="T963" s="58"/>
      <c r="U963" s="58"/>
      <c r="V963" s="58"/>
      <c r="W963" s="58"/>
      <c r="X963" s="58"/>
      <c r="Y963" s="58"/>
    </row>
    <row r="964" spans="1:25" ht="15.75" customHeight="1" x14ac:dyDescent="0.2">
      <c r="A964" s="23"/>
      <c r="B964" s="23"/>
      <c r="C964" s="23"/>
      <c r="D964" s="23"/>
      <c r="E964" s="58"/>
      <c r="F964" s="58"/>
      <c r="G964" s="91"/>
      <c r="H964" s="58"/>
      <c r="I964" s="58"/>
      <c r="J964" s="58"/>
      <c r="K964" s="58"/>
      <c r="L964" s="58"/>
      <c r="M964" s="58"/>
      <c r="N964" s="58"/>
      <c r="O964" s="58"/>
      <c r="P964" s="58"/>
      <c r="Q964" s="58"/>
      <c r="R964" s="58"/>
      <c r="S964" s="58"/>
      <c r="T964" s="58"/>
      <c r="U964" s="58"/>
      <c r="V964" s="58"/>
      <c r="W964" s="58"/>
      <c r="X964" s="58"/>
      <c r="Y964" s="58"/>
    </row>
    <row r="965" spans="1:25" ht="15.75" customHeight="1" x14ac:dyDescent="0.2">
      <c r="A965" s="23"/>
      <c r="B965" s="23"/>
      <c r="C965" s="23"/>
      <c r="D965" s="23"/>
      <c r="E965" s="58"/>
      <c r="F965" s="58"/>
      <c r="G965" s="91"/>
      <c r="H965" s="58"/>
      <c r="I965" s="58"/>
      <c r="J965" s="58"/>
      <c r="K965" s="58"/>
      <c r="L965" s="58"/>
      <c r="M965" s="58"/>
      <c r="N965" s="58"/>
      <c r="O965" s="58"/>
      <c r="P965" s="58"/>
      <c r="Q965" s="58"/>
      <c r="R965" s="58"/>
      <c r="S965" s="58"/>
      <c r="T965" s="58"/>
      <c r="U965" s="58"/>
      <c r="V965" s="58"/>
      <c r="W965" s="58"/>
      <c r="X965" s="58"/>
      <c r="Y965" s="58"/>
    </row>
    <row r="966" spans="1:25" ht="15.75" customHeight="1" x14ac:dyDescent="0.2">
      <c r="A966" s="23"/>
      <c r="B966" s="23"/>
      <c r="C966" s="23"/>
      <c r="D966" s="23"/>
      <c r="E966" s="58"/>
      <c r="F966" s="58"/>
      <c r="G966" s="91"/>
      <c r="H966" s="58"/>
      <c r="I966" s="58"/>
      <c r="J966" s="58"/>
      <c r="K966" s="58"/>
      <c r="L966" s="58"/>
      <c r="M966" s="58"/>
      <c r="N966" s="58"/>
      <c r="O966" s="58"/>
      <c r="P966" s="58"/>
      <c r="Q966" s="58"/>
      <c r="R966" s="58"/>
      <c r="S966" s="58"/>
      <c r="T966" s="58"/>
      <c r="U966" s="58"/>
      <c r="V966" s="58"/>
      <c r="W966" s="58"/>
      <c r="X966" s="58"/>
      <c r="Y966" s="58"/>
    </row>
    <row r="967" spans="1:25" ht="15.75" customHeight="1" x14ac:dyDescent="0.2">
      <c r="A967" s="23"/>
      <c r="B967" s="23"/>
      <c r="C967" s="23"/>
      <c r="D967" s="23"/>
      <c r="E967" s="58"/>
      <c r="F967" s="58"/>
      <c r="G967" s="91"/>
      <c r="H967" s="58"/>
      <c r="I967" s="58"/>
      <c r="J967" s="58"/>
      <c r="K967" s="58"/>
      <c r="L967" s="58"/>
      <c r="M967" s="58"/>
      <c r="N967" s="58"/>
      <c r="O967" s="58"/>
      <c r="P967" s="58"/>
      <c r="Q967" s="58"/>
      <c r="R967" s="58"/>
      <c r="S967" s="58"/>
      <c r="T967" s="58"/>
      <c r="U967" s="58"/>
      <c r="V967" s="58"/>
      <c r="W967" s="58"/>
      <c r="X967" s="58"/>
      <c r="Y967" s="58"/>
    </row>
    <row r="968" spans="1:25" ht="15.75" customHeight="1" x14ac:dyDescent="0.2">
      <c r="A968" s="23"/>
      <c r="B968" s="23"/>
      <c r="C968" s="23"/>
      <c r="D968" s="23"/>
      <c r="E968" s="58"/>
      <c r="F968" s="58"/>
      <c r="G968" s="91"/>
      <c r="H968" s="58"/>
      <c r="I968" s="58"/>
      <c r="J968" s="58"/>
      <c r="K968" s="58"/>
      <c r="L968" s="58"/>
      <c r="M968" s="58"/>
      <c r="N968" s="58"/>
      <c r="O968" s="58"/>
      <c r="P968" s="58"/>
      <c r="Q968" s="58"/>
      <c r="R968" s="58"/>
      <c r="S968" s="58"/>
      <c r="T968" s="58"/>
      <c r="U968" s="58"/>
      <c r="V968" s="58"/>
      <c r="W968" s="58"/>
      <c r="X968" s="58"/>
      <c r="Y968" s="58"/>
    </row>
    <row r="969" spans="1:25" ht="15.75" customHeight="1" x14ac:dyDescent="0.2">
      <c r="A969" s="23"/>
      <c r="B969" s="23"/>
      <c r="C969" s="23"/>
      <c r="D969" s="23"/>
      <c r="E969" s="58"/>
      <c r="F969" s="58"/>
      <c r="G969" s="91"/>
      <c r="H969" s="58"/>
      <c r="I969" s="58"/>
      <c r="J969" s="58"/>
      <c r="K969" s="58"/>
      <c r="L969" s="58"/>
      <c r="M969" s="58"/>
      <c r="N969" s="58"/>
      <c r="O969" s="58"/>
      <c r="P969" s="58"/>
      <c r="Q969" s="58"/>
      <c r="R969" s="58"/>
      <c r="S969" s="58"/>
      <c r="T969" s="58"/>
      <c r="U969" s="58"/>
      <c r="V969" s="58"/>
      <c r="W969" s="58"/>
      <c r="X969" s="58"/>
      <c r="Y969" s="58"/>
    </row>
    <row r="970" spans="1:25" ht="15.75" customHeight="1" x14ac:dyDescent="0.2">
      <c r="A970" s="23"/>
      <c r="B970" s="23"/>
      <c r="C970" s="23"/>
      <c r="D970" s="23"/>
      <c r="E970" s="58"/>
      <c r="F970" s="58"/>
      <c r="G970" s="91"/>
      <c r="H970" s="58"/>
      <c r="I970" s="58"/>
      <c r="J970" s="58"/>
      <c r="K970" s="58"/>
      <c r="L970" s="58"/>
      <c r="M970" s="58"/>
      <c r="N970" s="58"/>
      <c r="O970" s="58"/>
      <c r="P970" s="58"/>
      <c r="Q970" s="58"/>
      <c r="R970" s="58"/>
      <c r="S970" s="58"/>
      <c r="T970" s="58"/>
      <c r="U970" s="58"/>
      <c r="V970" s="58"/>
      <c r="W970" s="58"/>
      <c r="X970" s="58"/>
      <c r="Y970" s="58"/>
    </row>
    <row r="971" spans="1:25" ht="15.75" customHeight="1" x14ac:dyDescent="0.2">
      <c r="A971" s="23"/>
      <c r="B971" s="23"/>
      <c r="C971" s="23"/>
      <c r="D971" s="23"/>
      <c r="E971" s="58"/>
      <c r="F971" s="58"/>
      <c r="G971" s="91"/>
      <c r="H971" s="58"/>
      <c r="I971" s="58"/>
      <c r="J971" s="58"/>
      <c r="K971" s="58"/>
      <c r="L971" s="58"/>
      <c r="M971" s="58"/>
      <c r="N971" s="58"/>
      <c r="O971" s="58"/>
      <c r="P971" s="58"/>
      <c r="Q971" s="58"/>
      <c r="R971" s="58"/>
      <c r="S971" s="58"/>
      <c r="T971" s="58"/>
      <c r="U971" s="58"/>
      <c r="V971" s="58"/>
      <c r="W971" s="58"/>
      <c r="X971" s="58"/>
      <c r="Y971" s="58"/>
    </row>
    <row r="972" spans="1:25" ht="15.75" customHeight="1" x14ac:dyDescent="0.2">
      <c r="A972" s="23"/>
      <c r="B972" s="23"/>
      <c r="C972" s="23"/>
      <c r="D972" s="23"/>
      <c r="E972" s="58"/>
      <c r="F972" s="58"/>
      <c r="G972" s="91"/>
      <c r="H972" s="58"/>
      <c r="I972" s="58"/>
      <c r="J972" s="58"/>
      <c r="K972" s="58"/>
      <c r="L972" s="58"/>
      <c r="M972" s="58"/>
      <c r="N972" s="58"/>
      <c r="O972" s="58"/>
      <c r="P972" s="58"/>
      <c r="Q972" s="58"/>
      <c r="R972" s="58"/>
      <c r="S972" s="58"/>
      <c r="T972" s="58"/>
      <c r="U972" s="58"/>
      <c r="V972" s="58"/>
      <c r="W972" s="58"/>
      <c r="X972" s="58"/>
      <c r="Y972" s="58"/>
    </row>
    <row r="973" spans="1:25" ht="15.75" customHeight="1" x14ac:dyDescent="0.2">
      <c r="A973" s="23"/>
      <c r="B973" s="23"/>
      <c r="C973" s="23"/>
      <c r="D973" s="23"/>
      <c r="E973" s="58"/>
      <c r="F973" s="58"/>
      <c r="G973" s="91"/>
      <c r="H973" s="58"/>
      <c r="I973" s="58"/>
      <c r="J973" s="58"/>
      <c r="K973" s="58"/>
      <c r="L973" s="58"/>
      <c r="M973" s="58"/>
      <c r="N973" s="58"/>
      <c r="O973" s="58"/>
      <c r="P973" s="58"/>
      <c r="Q973" s="58"/>
      <c r="R973" s="58"/>
      <c r="S973" s="58"/>
      <c r="T973" s="58"/>
      <c r="U973" s="58"/>
      <c r="V973" s="58"/>
      <c r="W973" s="58"/>
      <c r="X973" s="58"/>
      <c r="Y973" s="58"/>
    </row>
    <row r="974" spans="1:25" ht="15.75" customHeight="1" x14ac:dyDescent="0.2">
      <c r="A974" s="23"/>
      <c r="B974" s="23"/>
      <c r="C974" s="23"/>
      <c r="D974" s="23"/>
      <c r="E974" s="58"/>
      <c r="F974" s="58"/>
      <c r="G974" s="91"/>
      <c r="H974" s="58"/>
      <c r="I974" s="58"/>
      <c r="J974" s="58"/>
      <c r="K974" s="58"/>
      <c r="L974" s="58"/>
      <c r="M974" s="58"/>
      <c r="N974" s="58"/>
      <c r="O974" s="58"/>
      <c r="P974" s="58"/>
      <c r="Q974" s="58"/>
      <c r="R974" s="58"/>
      <c r="S974" s="58"/>
      <c r="T974" s="58"/>
      <c r="U974" s="58"/>
      <c r="V974" s="58"/>
      <c r="W974" s="58"/>
      <c r="X974" s="58"/>
      <c r="Y974" s="58"/>
    </row>
    <row r="975" spans="1:25" ht="15.75" customHeight="1" x14ac:dyDescent="0.2">
      <c r="A975" s="23"/>
      <c r="B975" s="23"/>
      <c r="C975" s="23"/>
      <c r="D975" s="23"/>
      <c r="E975" s="58"/>
      <c r="F975" s="58"/>
      <c r="G975" s="91"/>
      <c r="H975" s="58"/>
      <c r="I975" s="58"/>
      <c r="J975" s="58"/>
      <c r="K975" s="58"/>
      <c r="L975" s="58"/>
      <c r="M975" s="58"/>
      <c r="N975" s="58"/>
      <c r="O975" s="58"/>
      <c r="P975" s="58"/>
      <c r="Q975" s="58"/>
      <c r="R975" s="58"/>
      <c r="S975" s="58"/>
      <c r="T975" s="58"/>
      <c r="U975" s="58"/>
      <c r="V975" s="58"/>
      <c r="W975" s="58"/>
      <c r="X975" s="58"/>
      <c r="Y975" s="58"/>
    </row>
    <row r="976" spans="1:25" ht="15.75" customHeight="1" x14ac:dyDescent="0.2">
      <c r="A976" s="23"/>
      <c r="B976" s="23"/>
      <c r="C976" s="23"/>
      <c r="D976" s="23"/>
      <c r="E976" s="58"/>
      <c r="F976" s="58"/>
      <c r="G976" s="91"/>
      <c r="H976" s="58"/>
      <c r="I976" s="58"/>
      <c r="J976" s="58"/>
      <c r="K976" s="58"/>
      <c r="L976" s="58"/>
      <c r="M976" s="58"/>
      <c r="N976" s="58"/>
      <c r="O976" s="58"/>
      <c r="P976" s="58"/>
      <c r="Q976" s="58"/>
      <c r="R976" s="58"/>
      <c r="S976" s="58"/>
      <c r="T976" s="58"/>
      <c r="U976" s="58"/>
      <c r="V976" s="58"/>
      <c r="W976" s="58"/>
      <c r="X976" s="58"/>
      <c r="Y976" s="58"/>
    </row>
    <row r="977" spans="1:25" ht="15.75" customHeight="1" x14ac:dyDescent="0.2">
      <c r="A977" s="23"/>
      <c r="B977" s="23"/>
      <c r="C977" s="23"/>
      <c r="D977" s="23"/>
      <c r="E977" s="58"/>
      <c r="F977" s="58"/>
      <c r="G977" s="91"/>
      <c r="H977" s="58"/>
      <c r="I977" s="58"/>
      <c r="J977" s="58"/>
      <c r="K977" s="58"/>
      <c r="L977" s="58"/>
      <c r="M977" s="58"/>
      <c r="N977" s="58"/>
      <c r="O977" s="58"/>
      <c r="P977" s="58"/>
      <c r="Q977" s="58"/>
      <c r="R977" s="58"/>
      <c r="S977" s="58"/>
      <c r="T977" s="58"/>
      <c r="U977" s="58"/>
      <c r="V977" s="58"/>
      <c r="W977" s="58"/>
      <c r="X977" s="58"/>
      <c r="Y977" s="58"/>
    </row>
    <row r="978" spans="1:25" ht="15.75" customHeight="1" x14ac:dyDescent="0.2">
      <c r="A978" s="23"/>
      <c r="B978" s="23"/>
      <c r="C978" s="23"/>
      <c r="D978" s="23"/>
      <c r="E978" s="58"/>
      <c r="F978" s="58"/>
      <c r="G978" s="91"/>
      <c r="H978" s="58"/>
      <c r="I978" s="58"/>
      <c r="J978" s="58"/>
      <c r="K978" s="58"/>
      <c r="L978" s="58"/>
      <c r="M978" s="58"/>
      <c r="N978" s="58"/>
      <c r="O978" s="58"/>
      <c r="P978" s="58"/>
      <c r="Q978" s="58"/>
      <c r="R978" s="58"/>
      <c r="S978" s="58"/>
      <c r="T978" s="58"/>
      <c r="U978" s="58"/>
      <c r="V978" s="58"/>
      <c r="W978" s="58"/>
      <c r="X978" s="58"/>
      <c r="Y978" s="58"/>
    </row>
    <row r="979" spans="1:25" ht="15.75" customHeight="1" x14ac:dyDescent="0.2">
      <c r="A979" s="23"/>
      <c r="B979" s="23"/>
      <c r="C979" s="23"/>
      <c r="D979" s="23"/>
      <c r="E979" s="58"/>
      <c r="F979" s="58"/>
      <c r="G979" s="91"/>
      <c r="H979" s="58"/>
      <c r="I979" s="58"/>
      <c r="J979" s="58"/>
      <c r="K979" s="58"/>
      <c r="L979" s="58"/>
      <c r="M979" s="58"/>
      <c r="N979" s="58"/>
      <c r="O979" s="58"/>
      <c r="P979" s="58"/>
      <c r="Q979" s="58"/>
      <c r="R979" s="58"/>
      <c r="S979" s="58"/>
      <c r="T979" s="58"/>
      <c r="U979" s="58"/>
      <c r="V979" s="58"/>
      <c r="W979" s="58"/>
      <c r="X979" s="58"/>
      <c r="Y979" s="58"/>
    </row>
    <row r="980" spans="1:25" ht="15.75" customHeight="1" x14ac:dyDescent="0.2">
      <c r="A980" s="23"/>
      <c r="B980" s="23"/>
      <c r="C980" s="23"/>
      <c r="D980" s="23"/>
      <c r="E980" s="58"/>
      <c r="F980" s="58"/>
      <c r="G980" s="91"/>
      <c r="H980" s="58"/>
      <c r="I980" s="58"/>
      <c r="J980" s="58"/>
      <c r="K980" s="58"/>
      <c r="L980" s="58"/>
      <c r="M980" s="58"/>
      <c r="N980" s="58"/>
      <c r="O980" s="58"/>
      <c r="P980" s="58"/>
      <c r="Q980" s="58"/>
      <c r="R980" s="58"/>
      <c r="S980" s="58"/>
      <c r="T980" s="58"/>
      <c r="U980" s="58"/>
      <c r="V980" s="58"/>
      <c r="W980" s="58"/>
      <c r="X980" s="58"/>
      <c r="Y980" s="58"/>
    </row>
    <row r="981" spans="1:25" ht="15.75" customHeight="1" x14ac:dyDescent="0.2">
      <c r="A981" s="23"/>
      <c r="B981" s="23"/>
      <c r="C981" s="23"/>
      <c r="D981" s="23"/>
      <c r="E981" s="58"/>
      <c r="F981" s="58"/>
      <c r="G981" s="91"/>
      <c r="H981" s="58"/>
      <c r="I981" s="58"/>
      <c r="J981" s="58"/>
      <c r="K981" s="58"/>
      <c r="L981" s="58"/>
      <c r="M981" s="58"/>
      <c r="N981" s="58"/>
      <c r="O981" s="58"/>
      <c r="P981" s="58"/>
      <c r="Q981" s="58"/>
      <c r="R981" s="58"/>
      <c r="S981" s="58"/>
      <c r="T981" s="58"/>
      <c r="U981" s="58"/>
      <c r="V981" s="58"/>
      <c r="W981" s="58"/>
      <c r="X981" s="58"/>
      <c r="Y981" s="58"/>
    </row>
    <row r="982" spans="1:25" ht="15.75" customHeight="1" x14ac:dyDescent="0.2">
      <c r="A982" s="23"/>
      <c r="B982" s="23"/>
      <c r="C982" s="23"/>
      <c r="D982" s="23"/>
      <c r="E982" s="58"/>
      <c r="F982" s="58"/>
      <c r="G982" s="91"/>
      <c r="H982" s="58"/>
      <c r="I982" s="58"/>
      <c r="J982" s="58"/>
      <c r="K982" s="58"/>
      <c r="L982" s="58"/>
      <c r="M982" s="58"/>
      <c r="N982" s="58"/>
      <c r="O982" s="58"/>
      <c r="P982" s="58"/>
      <c r="Q982" s="58"/>
      <c r="R982" s="58"/>
      <c r="S982" s="58"/>
      <c r="T982" s="58"/>
      <c r="U982" s="58"/>
      <c r="V982" s="58"/>
      <c r="W982" s="58"/>
      <c r="X982" s="58"/>
      <c r="Y982" s="58"/>
    </row>
    <row r="983" spans="1:25" ht="15.75" customHeight="1" x14ac:dyDescent="0.2">
      <c r="A983" s="23"/>
      <c r="B983" s="23"/>
      <c r="C983" s="23"/>
      <c r="D983" s="23"/>
      <c r="E983" s="58"/>
      <c r="F983" s="58"/>
      <c r="G983" s="91"/>
      <c r="H983" s="58"/>
      <c r="I983" s="58"/>
      <c r="J983" s="58"/>
      <c r="K983" s="58"/>
      <c r="L983" s="58"/>
      <c r="M983" s="58"/>
      <c r="N983" s="58"/>
      <c r="O983" s="58"/>
      <c r="P983" s="58"/>
      <c r="Q983" s="58"/>
      <c r="R983" s="58"/>
      <c r="S983" s="58"/>
      <c r="T983" s="58"/>
      <c r="U983" s="58"/>
      <c r="V983" s="58"/>
      <c r="W983" s="58"/>
      <c r="X983" s="58"/>
      <c r="Y983" s="58"/>
    </row>
    <row r="984" spans="1:25" ht="15.75" customHeight="1" x14ac:dyDescent="0.2">
      <c r="A984" s="23"/>
      <c r="B984" s="23"/>
      <c r="C984" s="23"/>
      <c r="D984" s="23"/>
      <c r="E984" s="58"/>
      <c r="F984" s="58"/>
      <c r="G984" s="91"/>
      <c r="H984" s="58"/>
      <c r="I984" s="58"/>
      <c r="J984" s="58"/>
      <c r="K984" s="58"/>
      <c r="L984" s="58"/>
      <c r="M984" s="58"/>
      <c r="N984" s="58"/>
      <c r="O984" s="58"/>
      <c r="P984" s="58"/>
      <c r="Q984" s="58"/>
      <c r="R984" s="58"/>
      <c r="S984" s="58"/>
      <c r="T984" s="58"/>
      <c r="U984" s="58"/>
      <c r="V984" s="58"/>
      <c r="W984" s="58"/>
      <c r="X984" s="58"/>
      <c r="Y984" s="58"/>
    </row>
    <row r="985" spans="1:25" ht="15.75" customHeight="1" x14ac:dyDescent="0.2">
      <c r="A985" s="23"/>
      <c r="B985" s="23"/>
      <c r="C985" s="23"/>
      <c r="D985" s="23"/>
      <c r="E985" s="58"/>
      <c r="F985" s="58"/>
      <c r="G985" s="91"/>
      <c r="H985" s="58"/>
      <c r="I985" s="58"/>
      <c r="J985" s="58"/>
      <c r="K985" s="58"/>
      <c r="L985" s="58"/>
      <c r="M985" s="58"/>
      <c r="N985" s="58"/>
      <c r="O985" s="58"/>
      <c r="P985" s="58"/>
      <c r="Q985" s="58"/>
      <c r="R985" s="58"/>
      <c r="S985" s="58"/>
      <c r="T985" s="58"/>
      <c r="U985" s="58"/>
      <c r="V985" s="58"/>
      <c r="W985" s="58"/>
      <c r="X985" s="58"/>
      <c r="Y985" s="58"/>
    </row>
    <row r="986" spans="1:25" ht="15.75" customHeight="1" x14ac:dyDescent="0.2">
      <c r="A986" s="23"/>
      <c r="B986" s="23"/>
      <c r="C986" s="23"/>
      <c r="D986" s="23"/>
      <c r="E986" s="58"/>
      <c r="F986" s="58"/>
      <c r="G986" s="91"/>
      <c r="H986" s="58"/>
      <c r="I986" s="58"/>
      <c r="J986" s="58"/>
      <c r="K986" s="58"/>
      <c r="L986" s="58"/>
      <c r="M986" s="58"/>
      <c r="N986" s="58"/>
      <c r="O986" s="58"/>
      <c r="P986" s="58"/>
      <c r="Q986" s="58"/>
      <c r="R986" s="58"/>
      <c r="S986" s="58"/>
      <c r="T986" s="58"/>
      <c r="U986" s="58"/>
      <c r="V986" s="58"/>
      <c r="W986" s="58"/>
      <c r="X986" s="58"/>
      <c r="Y986" s="58"/>
    </row>
    <row r="987" spans="1:25" ht="15.75" customHeight="1" x14ac:dyDescent="0.2">
      <c r="A987" s="23"/>
      <c r="B987" s="23"/>
      <c r="C987" s="23"/>
      <c r="D987" s="23"/>
      <c r="E987" s="58"/>
      <c r="F987" s="58"/>
      <c r="G987" s="91"/>
      <c r="H987" s="58"/>
      <c r="I987" s="58"/>
      <c r="J987" s="58"/>
      <c r="K987" s="58"/>
      <c r="L987" s="58"/>
      <c r="M987" s="58"/>
      <c r="N987" s="58"/>
      <c r="O987" s="58"/>
      <c r="P987" s="58"/>
      <c r="Q987" s="58"/>
      <c r="R987" s="58"/>
      <c r="S987" s="58"/>
      <c r="T987" s="58"/>
      <c r="U987" s="58"/>
      <c r="V987" s="58"/>
      <c r="W987" s="58"/>
      <c r="X987" s="58"/>
      <c r="Y987" s="58"/>
    </row>
    <row r="988" spans="1:25" ht="15.75" customHeight="1" x14ac:dyDescent="0.2">
      <c r="A988" s="23"/>
      <c r="B988" s="23"/>
      <c r="C988" s="23"/>
      <c r="D988" s="23"/>
      <c r="E988" s="58"/>
      <c r="F988" s="58"/>
      <c r="G988" s="91"/>
      <c r="H988" s="58"/>
      <c r="I988" s="58"/>
      <c r="J988" s="58"/>
      <c r="K988" s="58"/>
      <c r="L988" s="58"/>
      <c r="M988" s="58"/>
      <c r="N988" s="58"/>
      <c r="O988" s="58"/>
      <c r="P988" s="58"/>
      <c r="Q988" s="58"/>
      <c r="R988" s="58"/>
      <c r="S988" s="58"/>
      <c r="T988" s="58"/>
      <c r="U988" s="58"/>
      <c r="V988" s="58"/>
      <c r="W988" s="58"/>
      <c r="X988" s="58"/>
      <c r="Y988" s="58"/>
    </row>
    <row r="989" spans="1:25" ht="15.75" customHeight="1" x14ac:dyDescent="0.2">
      <c r="A989" s="23"/>
      <c r="B989" s="23"/>
      <c r="C989" s="23"/>
      <c r="D989" s="23"/>
      <c r="E989" s="58"/>
      <c r="F989" s="58"/>
      <c r="G989" s="91"/>
      <c r="H989" s="58"/>
      <c r="I989" s="58"/>
      <c r="J989" s="58"/>
      <c r="K989" s="58"/>
      <c r="L989" s="58"/>
      <c r="M989" s="58"/>
      <c r="N989" s="58"/>
      <c r="O989" s="58"/>
      <c r="P989" s="58"/>
      <c r="Q989" s="58"/>
      <c r="R989" s="58"/>
      <c r="S989" s="58"/>
      <c r="T989" s="58"/>
      <c r="U989" s="58"/>
      <c r="V989" s="58"/>
      <c r="W989" s="58"/>
      <c r="X989" s="58"/>
      <c r="Y989" s="58"/>
    </row>
    <row r="990" spans="1:25" ht="15.75" customHeight="1" x14ac:dyDescent="0.2">
      <c r="A990" s="23"/>
      <c r="B990" s="23"/>
      <c r="C990" s="23"/>
      <c r="D990" s="23"/>
      <c r="E990" s="58"/>
      <c r="F990" s="58"/>
      <c r="G990" s="91"/>
      <c r="H990" s="58"/>
      <c r="I990" s="58"/>
      <c r="J990" s="58"/>
      <c r="K990" s="58"/>
      <c r="L990" s="58"/>
      <c r="M990" s="58"/>
      <c r="N990" s="58"/>
      <c r="O990" s="58"/>
      <c r="P990" s="58"/>
      <c r="Q990" s="58"/>
      <c r="R990" s="58"/>
      <c r="S990" s="58"/>
      <c r="T990" s="58"/>
      <c r="U990" s="58"/>
      <c r="V990" s="58"/>
      <c r="W990" s="58"/>
      <c r="X990" s="58"/>
      <c r="Y990" s="58"/>
    </row>
    <row r="991" spans="1:25" ht="15.75" customHeight="1" x14ac:dyDescent="0.2">
      <c r="A991" s="23"/>
      <c r="B991" s="23"/>
      <c r="C991" s="23"/>
      <c r="D991" s="23"/>
      <c r="E991" s="58"/>
      <c r="F991" s="58"/>
      <c r="G991" s="91"/>
      <c r="H991" s="58"/>
      <c r="I991" s="58"/>
      <c r="J991" s="58"/>
      <c r="K991" s="58"/>
      <c r="L991" s="58"/>
      <c r="M991" s="58"/>
      <c r="N991" s="58"/>
      <c r="O991" s="58"/>
      <c r="P991" s="58"/>
      <c r="Q991" s="58"/>
      <c r="R991" s="58"/>
      <c r="S991" s="58"/>
      <c r="T991" s="58"/>
      <c r="U991" s="58"/>
      <c r="V991" s="58"/>
      <c r="W991" s="58"/>
      <c r="X991" s="58"/>
      <c r="Y991" s="58"/>
    </row>
    <row r="992" spans="1:25" ht="15.75" customHeight="1" x14ac:dyDescent="0.2">
      <c r="A992" s="23"/>
      <c r="B992" s="23"/>
      <c r="C992" s="23"/>
      <c r="D992" s="23"/>
      <c r="E992" s="58"/>
      <c r="F992" s="58"/>
      <c r="G992" s="91"/>
      <c r="H992" s="58"/>
      <c r="I992" s="58"/>
      <c r="J992" s="58"/>
      <c r="K992" s="58"/>
      <c r="L992" s="58"/>
      <c r="M992" s="58"/>
      <c r="N992" s="58"/>
      <c r="O992" s="58"/>
      <c r="P992" s="58"/>
      <c r="Q992" s="58"/>
      <c r="R992" s="58"/>
      <c r="S992" s="58"/>
      <c r="T992" s="58"/>
      <c r="U992" s="58"/>
      <c r="V992" s="58"/>
      <c r="W992" s="58"/>
      <c r="X992" s="58"/>
      <c r="Y992" s="58"/>
    </row>
    <row r="993" spans="1:25" ht="15.75" customHeight="1" x14ac:dyDescent="0.2">
      <c r="A993" s="23"/>
      <c r="B993" s="23"/>
      <c r="C993" s="23"/>
      <c r="D993" s="23"/>
      <c r="E993" s="58"/>
      <c r="F993" s="58"/>
      <c r="G993" s="91"/>
      <c r="H993" s="58"/>
      <c r="I993" s="58"/>
      <c r="J993" s="58"/>
      <c r="K993" s="58"/>
      <c r="L993" s="58"/>
      <c r="M993" s="58"/>
      <c r="N993" s="58"/>
      <c r="O993" s="58"/>
      <c r="P993" s="58"/>
      <c r="Q993" s="58"/>
      <c r="R993" s="58"/>
      <c r="S993" s="58"/>
      <c r="T993" s="58"/>
      <c r="U993" s="58"/>
      <c r="V993" s="58"/>
      <c r="W993" s="58"/>
      <c r="X993" s="58"/>
      <c r="Y993" s="58"/>
    </row>
    <row r="994" spans="1:25" ht="15.75" customHeight="1" x14ac:dyDescent="0.2">
      <c r="A994" s="23"/>
      <c r="B994" s="23"/>
      <c r="C994" s="23"/>
      <c r="D994" s="23"/>
      <c r="E994" s="58"/>
      <c r="F994" s="58"/>
      <c r="G994" s="91"/>
      <c r="H994" s="58"/>
      <c r="I994" s="58"/>
      <c r="J994" s="58"/>
      <c r="K994" s="58"/>
      <c r="L994" s="58"/>
      <c r="M994" s="58"/>
      <c r="N994" s="58"/>
      <c r="O994" s="58"/>
      <c r="P994" s="58"/>
      <c r="Q994" s="58"/>
      <c r="R994" s="58"/>
      <c r="S994" s="58"/>
      <c r="T994" s="58"/>
      <c r="U994" s="58"/>
      <c r="V994" s="58"/>
      <c r="W994" s="58"/>
      <c r="X994" s="58"/>
      <c r="Y994" s="58"/>
    </row>
    <row r="995" spans="1:25" ht="15.75" customHeight="1" x14ac:dyDescent="0.2">
      <c r="A995" s="23"/>
      <c r="B995" s="23"/>
      <c r="C995" s="23"/>
      <c r="D995" s="23"/>
      <c r="E995" s="58"/>
      <c r="F995" s="58"/>
      <c r="G995" s="91"/>
      <c r="H995" s="58"/>
      <c r="I995" s="58"/>
      <c r="J995" s="58"/>
      <c r="K995" s="58"/>
      <c r="L995" s="58"/>
      <c r="M995" s="58"/>
      <c r="N995" s="58"/>
      <c r="O995" s="58"/>
      <c r="P995" s="58"/>
      <c r="Q995" s="58"/>
      <c r="R995" s="58"/>
      <c r="S995" s="58"/>
      <c r="T995" s="58"/>
      <c r="U995" s="58"/>
      <c r="V995" s="58"/>
      <c r="W995" s="58"/>
      <c r="X995" s="58"/>
      <c r="Y995" s="58"/>
    </row>
    <row r="996" spans="1:25" ht="15.75" customHeight="1" x14ac:dyDescent="0.2">
      <c r="A996" s="23"/>
      <c r="B996" s="23"/>
      <c r="C996" s="23"/>
      <c r="D996" s="23"/>
      <c r="E996" s="58"/>
      <c r="F996" s="58"/>
      <c r="G996" s="91"/>
      <c r="H996" s="58"/>
      <c r="I996" s="58"/>
      <c r="J996" s="58"/>
      <c r="K996" s="58"/>
      <c r="L996" s="58"/>
      <c r="M996" s="58"/>
      <c r="N996" s="58"/>
      <c r="O996" s="58"/>
      <c r="P996" s="58"/>
      <c r="Q996" s="58"/>
      <c r="R996" s="58"/>
      <c r="S996" s="58"/>
      <c r="T996" s="58"/>
      <c r="U996" s="58"/>
      <c r="V996" s="58"/>
      <c r="W996" s="58"/>
      <c r="X996" s="58"/>
      <c r="Y996" s="58"/>
    </row>
    <row r="997" spans="1:25" ht="15.75" customHeight="1" x14ac:dyDescent="0.2">
      <c r="A997" s="23"/>
      <c r="B997" s="23"/>
      <c r="C997" s="23"/>
      <c r="D997" s="23"/>
      <c r="E997" s="58"/>
      <c r="F997" s="58"/>
      <c r="G997" s="91"/>
      <c r="H997" s="58"/>
      <c r="I997" s="58"/>
      <c r="J997" s="58"/>
      <c r="K997" s="58"/>
      <c r="L997" s="58"/>
      <c r="M997" s="58"/>
      <c r="N997" s="58"/>
      <c r="O997" s="58"/>
      <c r="P997" s="58"/>
      <c r="Q997" s="58"/>
      <c r="R997" s="58"/>
      <c r="S997" s="58"/>
      <c r="T997" s="58"/>
      <c r="U997" s="58"/>
      <c r="V997" s="58"/>
      <c r="W997" s="58"/>
      <c r="X997" s="58"/>
      <c r="Y997" s="58"/>
    </row>
    <row r="998" spans="1:25" ht="15.75" customHeight="1" x14ac:dyDescent="0.2">
      <c r="A998" s="23"/>
      <c r="B998" s="23"/>
      <c r="C998" s="23"/>
      <c r="D998" s="23"/>
      <c r="E998" s="58"/>
      <c r="F998" s="58"/>
      <c r="G998" s="91"/>
      <c r="H998" s="58"/>
      <c r="I998" s="58"/>
      <c r="J998" s="58"/>
      <c r="K998" s="58"/>
      <c r="L998" s="58"/>
      <c r="M998" s="58"/>
      <c r="N998" s="58"/>
      <c r="O998" s="58"/>
      <c r="P998" s="58"/>
      <c r="Q998" s="58"/>
      <c r="R998" s="58"/>
      <c r="S998" s="58"/>
      <c r="T998" s="58"/>
      <c r="U998" s="58"/>
      <c r="V998" s="58"/>
      <c r="W998" s="58"/>
      <c r="X998" s="58"/>
      <c r="Y998" s="58"/>
    </row>
    <row r="999" spans="1:25" ht="15.75" customHeight="1" x14ac:dyDescent="0.2">
      <c r="A999" s="23"/>
      <c r="B999" s="23"/>
      <c r="C999" s="23"/>
      <c r="D999" s="23"/>
      <c r="E999" s="58"/>
      <c r="F999" s="58"/>
      <c r="G999" s="91"/>
      <c r="H999" s="58"/>
      <c r="I999" s="58"/>
      <c r="J999" s="58"/>
      <c r="K999" s="58"/>
      <c r="L999" s="58"/>
      <c r="M999" s="58"/>
      <c r="N999" s="58"/>
      <c r="O999" s="58"/>
      <c r="P999" s="58"/>
      <c r="Q999" s="58"/>
      <c r="R999" s="58"/>
      <c r="S999" s="58"/>
      <c r="T999" s="58"/>
      <c r="U999" s="58"/>
      <c r="V999" s="58"/>
      <c r="W999" s="58"/>
      <c r="X999" s="58"/>
      <c r="Y999" s="58"/>
    </row>
    <row r="1000" spans="1:25" ht="15.75" customHeight="1" x14ac:dyDescent="0.2">
      <c r="A1000" s="23"/>
      <c r="B1000" s="23"/>
      <c r="C1000" s="23"/>
      <c r="D1000" s="23"/>
      <c r="E1000" s="58"/>
      <c r="F1000" s="58"/>
      <c r="G1000" s="91"/>
      <c r="H1000" s="58"/>
      <c r="I1000" s="58"/>
      <c r="J1000" s="58"/>
      <c r="K1000" s="58"/>
      <c r="L1000" s="58"/>
      <c r="M1000" s="58"/>
      <c r="N1000" s="58"/>
      <c r="O1000" s="58"/>
      <c r="P1000" s="58"/>
      <c r="Q1000" s="58"/>
      <c r="R1000" s="58"/>
      <c r="S1000" s="58"/>
      <c r="T1000" s="58"/>
      <c r="U1000" s="58"/>
      <c r="V1000" s="58"/>
      <c r="W1000" s="58"/>
      <c r="X1000" s="58"/>
      <c r="Y1000" s="58"/>
    </row>
  </sheetData>
  <autoFilter ref="A1:H40" xr:uid="{00000000-0009-0000-0000-000014000000}"/>
  <conditionalFormatting sqref="D1">
    <cfRule type="cellIs" dxfId="14" priority="1" operator="equal">
      <formula>0</formula>
    </cfRule>
  </conditionalFormatting>
  <conditionalFormatting sqref="F1:G1">
    <cfRule type="cellIs" dxfId="13" priority="2" operator="equal">
      <formula>0</formula>
    </cfRule>
  </conditionalFormatting>
  <hyperlinks>
    <hyperlink ref="H12" r:id="rId1" xr:uid="{00000000-0004-0000-1400-000000000000}"/>
    <hyperlink ref="H22" r:id="rId2" xr:uid="{00000000-0004-0000-1400-000001000000}"/>
    <hyperlink ref="H25" r:id="rId3" xr:uid="{00000000-0004-0000-1400-000002000000}"/>
    <hyperlink ref="H26" r:id="rId4" xr:uid="{00000000-0004-0000-1400-000003000000}"/>
    <hyperlink ref="H27" r:id="rId5" xr:uid="{00000000-0004-0000-1400-000004000000}"/>
    <hyperlink ref="H28" r:id="rId6" xr:uid="{00000000-0004-0000-1400-000005000000}"/>
    <hyperlink ref="H29" r:id="rId7" xr:uid="{00000000-0004-0000-1400-000006000000}"/>
    <hyperlink ref="H30" r:id="rId8" xr:uid="{00000000-0004-0000-1400-000007000000}"/>
    <hyperlink ref="H31" r:id="rId9" xr:uid="{00000000-0004-0000-1400-000008000000}"/>
    <hyperlink ref="H32" r:id="rId10" xr:uid="{00000000-0004-0000-1400-000009000000}"/>
    <hyperlink ref="H33" r:id="rId11" xr:uid="{00000000-0004-0000-1400-00000A00000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I1000"/>
  <sheetViews>
    <sheetView zoomScale="146" zoomScaleNormal="146" zoomScalePageLayoutView="146" workbookViewId="0">
      <pane ySplit="1" topLeftCell="A2" activePane="bottomLeft" state="frozen"/>
      <selection pane="bottomLeft" activeCell="A34" sqref="A34:XFD34"/>
    </sheetView>
  </sheetViews>
  <sheetFormatPr baseColWidth="10" defaultColWidth="11.1640625" defaultRowHeight="15" customHeight="1" x14ac:dyDescent="0.2"/>
  <cols>
    <col min="1" max="1" width="11.1640625" customWidth="1"/>
    <col min="2" max="2" width="5.5" customWidth="1"/>
    <col min="3" max="3" width="12.83203125" customWidth="1"/>
    <col min="4" max="4" width="22.33203125" customWidth="1"/>
    <col min="5" max="5" width="22.83203125" customWidth="1"/>
    <col min="6" max="6" width="17.1640625" customWidth="1"/>
    <col min="7" max="7" width="40" customWidth="1"/>
    <col min="8" max="8" width="105.6640625" customWidth="1"/>
    <col min="9" max="35" width="9" customWidth="1"/>
  </cols>
  <sheetData>
    <row r="1" spans="1:35" ht="18" customHeight="1" x14ac:dyDescent="0.2">
      <c r="A1" s="320" t="s">
        <v>59</v>
      </c>
      <c r="B1" s="320" t="s">
        <v>60</v>
      </c>
      <c r="C1" s="320" t="s">
        <v>0</v>
      </c>
      <c r="D1" s="353" t="s">
        <v>126</v>
      </c>
      <c r="E1" s="354" t="s">
        <v>127</v>
      </c>
      <c r="F1" s="353" t="s">
        <v>128</v>
      </c>
      <c r="G1" s="353" t="s">
        <v>1363</v>
      </c>
      <c r="H1" s="354" t="s">
        <v>77</v>
      </c>
      <c r="I1" s="3"/>
      <c r="J1" s="3"/>
      <c r="K1" s="3"/>
      <c r="L1" s="3"/>
      <c r="M1" s="3"/>
      <c r="N1" s="3"/>
      <c r="O1" s="3"/>
      <c r="P1" s="3"/>
      <c r="Q1" s="3"/>
      <c r="R1" s="3"/>
      <c r="S1" s="3"/>
      <c r="T1" s="3"/>
      <c r="U1" s="3"/>
      <c r="V1" s="3"/>
      <c r="W1" s="3"/>
      <c r="X1" s="3"/>
      <c r="Y1" s="3"/>
      <c r="Z1" s="339"/>
      <c r="AA1" s="339"/>
      <c r="AB1" s="339"/>
      <c r="AC1" s="339"/>
      <c r="AD1" s="339"/>
      <c r="AE1" s="339"/>
      <c r="AF1" s="339"/>
      <c r="AG1" s="339"/>
      <c r="AH1" s="339"/>
      <c r="AI1" s="339"/>
    </row>
    <row r="2" spans="1:35" s="465" customFormat="1" ht="18" customHeight="1" x14ac:dyDescent="0.2">
      <c r="A2" s="454" t="s">
        <v>78</v>
      </c>
      <c r="B2" s="454">
        <v>2018</v>
      </c>
      <c r="C2" s="454" t="s">
        <v>47</v>
      </c>
      <c r="D2" s="455" t="s">
        <v>1317</v>
      </c>
      <c r="E2" s="455" t="s">
        <v>109</v>
      </c>
      <c r="F2" s="455" t="s">
        <v>109</v>
      </c>
      <c r="G2" s="461">
        <v>68.81</v>
      </c>
      <c r="H2" s="455" t="s">
        <v>1364</v>
      </c>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row>
    <row r="3" spans="1:35" ht="18" customHeight="1" x14ac:dyDescent="0.2">
      <c r="A3" s="27" t="s">
        <v>78</v>
      </c>
      <c r="B3" s="27">
        <v>2018</v>
      </c>
      <c r="C3" s="27" t="s">
        <v>47</v>
      </c>
      <c r="D3" s="3" t="s">
        <v>627</v>
      </c>
      <c r="E3" s="3" t="s">
        <v>1320</v>
      </c>
      <c r="F3" s="3" t="s">
        <v>1321</v>
      </c>
      <c r="G3" s="30">
        <v>17.07</v>
      </c>
      <c r="H3" s="3" t="s">
        <v>1365</v>
      </c>
      <c r="I3" s="3"/>
      <c r="J3" s="3"/>
      <c r="K3" s="3"/>
      <c r="L3" s="3"/>
      <c r="M3" s="3"/>
      <c r="N3" s="3"/>
      <c r="O3" s="3"/>
      <c r="P3" s="3"/>
      <c r="Q3" s="3"/>
      <c r="R3" s="3"/>
      <c r="S3" s="3"/>
      <c r="T3" s="3"/>
      <c r="U3" s="3"/>
      <c r="V3" s="3"/>
      <c r="W3" s="3"/>
      <c r="X3" s="3"/>
      <c r="Y3" s="3"/>
      <c r="Z3" s="3"/>
      <c r="AA3" s="3"/>
      <c r="AB3" s="3"/>
      <c r="AC3" s="3"/>
      <c r="AD3" s="3"/>
      <c r="AE3" s="3"/>
      <c r="AF3" s="3"/>
      <c r="AG3" s="3"/>
      <c r="AH3" s="3"/>
      <c r="AI3" s="3"/>
    </row>
    <row r="4" spans="1:35" ht="18" customHeight="1" x14ac:dyDescent="0.2">
      <c r="A4" s="27" t="s">
        <v>78</v>
      </c>
      <c r="B4" s="27">
        <v>2018</v>
      </c>
      <c r="C4" s="27" t="s">
        <v>47</v>
      </c>
      <c r="D4" s="3" t="s">
        <v>1326</v>
      </c>
      <c r="E4" s="3" t="s">
        <v>1327</v>
      </c>
      <c r="F4" s="3" t="s">
        <v>1327</v>
      </c>
      <c r="G4" s="30">
        <v>5.24</v>
      </c>
      <c r="H4" s="3" t="s">
        <v>1366</v>
      </c>
      <c r="I4" s="3"/>
      <c r="J4" s="3"/>
      <c r="K4" s="3"/>
      <c r="L4" s="3"/>
      <c r="M4" s="3"/>
      <c r="N4" s="3"/>
      <c r="O4" s="3"/>
      <c r="P4" s="3"/>
      <c r="Q4" s="3"/>
      <c r="R4" s="3"/>
      <c r="S4" s="3"/>
      <c r="T4" s="3"/>
      <c r="U4" s="3"/>
      <c r="V4" s="3"/>
      <c r="W4" s="3"/>
      <c r="X4" s="3"/>
      <c r="Y4" s="3"/>
      <c r="Z4" s="3"/>
      <c r="AA4" s="3"/>
      <c r="AB4" s="3"/>
      <c r="AC4" s="3"/>
      <c r="AD4" s="3"/>
      <c r="AE4" s="3"/>
      <c r="AF4" s="3"/>
      <c r="AG4" s="3"/>
      <c r="AH4" s="3"/>
      <c r="AI4" s="3"/>
    </row>
    <row r="5" spans="1:35" ht="18" customHeight="1" x14ac:dyDescent="0.2">
      <c r="A5" s="27" t="s">
        <v>78</v>
      </c>
      <c r="B5" s="27">
        <v>2018</v>
      </c>
      <c r="C5" s="27" t="s">
        <v>47</v>
      </c>
      <c r="D5" s="3" t="s">
        <v>1116</v>
      </c>
      <c r="E5" s="3" t="s">
        <v>1323</v>
      </c>
      <c r="F5" s="3" t="s">
        <v>1324</v>
      </c>
      <c r="G5" s="30">
        <v>5.18</v>
      </c>
      <c r="H5" s="3" t="s">
        <v>1367</v>
      </c>
      <c r="I5" s="3"/>
      <c r="J5" s="3"/>
      <c r="K5" s="3"/>
      <c r="L5" s="3"/>
      <c r="M5" s="3"/>
      <c r="N5" s="3"/>
      <c r="O5" s="3"/>
      <c r="P5" s="3"/>
      <c r="Q5" s="3"/>
      <c r="R5" s="3"/>
      <c r="S5" s="3"/>
      <c r="T5" s="3"/>
      <c r="U5" s="3"/>
      <c r="V5" s="3"/>
      <c r="W5" s="3"/>
      <c r="X5" s="3"/>
      <c r="Y5" s="3"/>
      <c r="Z5" s="3"/>
      <c r="AA5" s="3"/>
      <c r="AB5" s="3"/>
      <c r="AC5" s="3"/>
      <c r="AD5" s="3"/>
      <c r="AE5" s="3"/>
      <c r="AF5" s="3"/>
      <c r="AG5" s="3"/>
      <c r="AH5" s="3"/>
      <c r="AI5" s="3"/>
    </row>
    <row r="6" spans="1:35" ht="18" customHeight="1" x14ac:dyDescent="0.2">
      <c r="A6" s="27" t="s">
        <v>78</v>
      </c>
      <c r="B6" s="27">
        <v>2018</v>
      </c>
      <c r="C6" s="27" t="s">
        <v>47</v>
      </c>
      <c r="D6" s="3" t="s">
        <v>1329</v>
      </c>
      <c r="E6" s="3" t="s">
        <v>1368</v>
      </c>
      <c r="F6" s="3" t="s">
        <v>1330</v>
      </c>
      <c r="G6" s="30">
        <v>1.96</v>
      </c>
      <c r="H6" s="355" t="s">
        <v>1369</v>
      </c>
      <c r="I6" s="3"/>
      <c r="J6" s="3"/>
      <c r="K6" s="3"/>
      <c r="L6" s="3"/>
      <c r="M6" s="3"/>
      <c r="N6" s="3"/>
      <c r="O6" s="3"/>
      <c r="P6" s="3"/>
      <c r="Q6" s="3"/>
      <c r="R6" s="3"/>
      <c r="S6" s="3"/>
      <c r="T6" s="3"/>
      <c r="U6" s="3"/>
      <c r="V6" s="3"/>
      <c r="W6" s="3"/>
      <c r="X6" s="3"/>
      <c r="Y6" s="3"/>
      <c r="Z6" s="3"/>
      <c r="AA6" s="3"/>
      <c r="AB6" s="3"/>
      <c r="AC6" s="3"/>
      <c r="AD6" s="3"/>
      <c r="AE6" s="3"/>
      <c r="AF6" s="3"/>
      <c r="AG6" s="3"/>
      <c r="AH6" s="3"/>
      <c r="AI6" s="3"/>
    </row>
    <row r="7" spans="1:35" ht="18" customHeight="1" x14ac:dyDescent="0.2">
      <c r="A7" s="27" t="s">
        <v>78</v>
      </c>
      <c r="B7" s="27">
        <v>2018</v>
      </c>
      <c r="C7" s="27" t="s">
        <v>47</v>
      </c>
      <c r="D7" s="3" t="s">
        <v>1332</v>
      </c>
      <c r="E7" s="3" t="s">
        <v>1333</v>
      </c>
      <c r="F7" s="3" t="s">
        <v>1334</v>
      </c>
      <c r="G7" s="30">
        <v>1.39</v>
      </c>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8" customHeight="1" x14ac:dyDescent="0.2">
      <c r="A8" s="27" t="s">
        <v>78</v>
      </c>
      <c r="B8" s="27">
        <v>2018</v>
      </c>
      <c r="C8" s="27" t="s">
        <v>47</v>
      </c>
      <c r="D8" s="3" t="s">
        <v>1336</v>
      </c>
      <c r="E8" s="3" t="s">
        <v>1337</v>
      </c>
      <c r="F8" s="3" t="s">
        <v>1336</v>
      </c>
      <c r="G8" s="30">
        <v>0.19</v>
      </c>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8" customHeight="1" x14ac:dyDescent="0.2">
      <c r="A9" s="27" t="s">
        <v>78</v>
      </c>
      <c r="B9" s="27">
        <v>2018</v>
      </c>
      <c r="C9" s="27" t="s">
        <v>47</v>
      </c>
      <c r="D9" s="3" t="s">
        <v>1342</v>
      </c>
      <c r="E9" s="3" t="s">
        <v>1341</v>
      </c>
      <c r="F9" s="3" t="s">
        <v>1342</v>
      </c>
      <c r="G9" s="30">
        <v>7.0000000000000007E-2</v>
      </c>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8" customHeight="1" x14ac:dyDescent="0.2">
      <c r="A10" s="27" t="s">
        <v>78</v>
      </c>
      <c r="B10" s="27">
        <v>2018</v>
      </c>
      <c r="C10" s="27" t="s">
        <v>47</v>
      </c>
      <c r="D10" s="3" t="s">
        <v>1344</v>
      </c>
      <c r="E10" s="3" t="s">
        <v>1345</v>
      </c>
      <c r="F10" s="3" t="s">
        <v>1345</v>
      </c>
      <c r="G10" s="30">
        <v>0.03</v>
      </c>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18" customHeight="1" x14ac:dyDescent="0.2">
      <c r="A11" s="27" t="s">
        <v>78</v>
      </c>
      <c r="B11" s="27">
        <v>2018</v>
      </c>
      <c r="C11" s="27" t="s">
        <v>47</v>
      </c>
      <c r="D11" s="3" t="s">
        <v>1223</v>
      </c>
      <c r="E11" s="3" t="s">
        <v>1223</v>
      </c>
      <c r="F11" s="3" t="s">
        <v>1223</v>
      </c>
      <c r="G11" s="30">
        <v>0.03</v>
      </c>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s="465" customFormat="1" ht="18" customHeight="1" x14ac:dyDescent="0.2">
      <c r="A12" s="454" t="s">
        <v>78</v>
      </c>
      <c r="B12" s="454">
        <v>2019</v>
      </c>
      <c r="C12" s="454" t="s">
        <v>47</v>
      </c>
      <c r="D12" s="455" t="s">
        <v>1317</v>
      </c>
      <c r="E12" s="455" t="s">
        <v>109</v>
      </c>
      <c r="F12" s="455" t="s">
        <v>109</v>
      </c>
      <c r="G12" s="461">
        <v>69.459999999999994</v>
      </c>
      <c r="H12" s="455"/>
      <c r="I12" s="455"/>
      <c r="J12" s="455"/>
      <c r="K12" s="455"/>
      <c r="L12" s="455"/>
      <c r="M12" s="455"/>
      <c r="N12" s="455"/>
      <c r="O12" s="455"/>
      <c r="P12" s="455"/>
      <c r="Q12" s="455"/>
      <c r="R12" s="455"/>
      <c r="S12" s="455"/>
      <c r="T12" s="455"/>
      <c r="U12" s="455"/>
      <c r="V12" s="455"/>
      <c r="W12" s="455"/>
      <c r="X12" s="455"/>
      <c r="Y12" s="455"/>
      <c r="Z12" s="455"/>
      <c r="AA12" s="455"/>
      <c r="AB12" s="455"/>
      <c r="AC12" s="455"/>
      <c r="AD12" s="455"/>
      <c r="AE12" s="455"/>
      <c r="AF12" s="455"/>
      <c r="AG12" s="455"/>
      <c r="AH12" s="455"/>
      <c r="AI12" s="455"/>
    </row>
    <row r="13" spans="1:35" ht="18" customHeight="1" x14ac:dyDescent="0.2">
      <c r="A13" s="27" t="s">
        <v>78</v>
      </c>
      <c r="B13" s="27">
        <v>2019</v>
      </c>
      <c r="C13" s="27" t="s">
        <v>47</v>
      </c>
      <c r="D13" s="3" t="s">
        <v>1116</v>
      </c>
      <c r="E13" s="3" t="s">
        <v>1323</v>
      </c>
      <c r="F13" s="3" t="s">
        <v>1324</v>
      </c>
      <c r="G13" s="30">
        <v>13.83</v>
      </c>
      <c r="H13" s="3" t="s">
        <v>1367</v>
      </c>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8" customHeight="1" x14ac:dyDescent="0.2">
      <c r="A14" s="27" t="s">
        <v>78</v>
      </c>
      <c r="B14" s="27">
        <v>2019</v>
      </c>
      <c r="C14" s="27" t="s">
        <v>47</v>
      </c>
      <c r="D14" s="3" t="s">
        <v>627</v>
      </c>
      <c r="E14" s="3" t="s">
        <v>1320</v>
      </c>
      <c r="F14" s="3" t="s">
        <v>1321</v>
      </c>
      <c r="G14" s="30">
        <v>8.57</v>
      </c>
      <c r="H14" s="3" t="s">
        <v>1365</v>
      </c>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18" customHeight="1" x14ac:dyDescent="0.2">
      <c r="A15" s="27" t="s">
        <v>78</v>
      </c>
      <c r="B15" s="27">
        <v>2019</v>
      </c>
      <c r="C15" s="27" t="s">
        <v>47</v>
      </c>
      <c r="D15" s="3" t="s">
        <v>1326</v>
      </c>
      <c r="E15" s="3" t="s">
        <v>1327</v>
      </c>
      <c r="F15" s="3" t="s">
        <v>1327</v>
      </c>
      <c r="G15" s="30">
        <v>2.83</v>
      </c>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18" customHeight="1" x14ac:dyDescent="0.2">
      <c r="A16" s="27" t="s">
        <v>78</v>
      </c>
      <c r="B16" s="27">
        <v>2019</v>
      </c>
      <c r="C16" s="27" t="s">
        <v>47</v>
      </c>
      <c r="D16" s="3" t="s">
        <v>1329</v>
      </c>
      <c r="E16" s="3" t="s">
        <v>1368</v>
      </c>
      <c r="F16" s="3" t="s">
        <v>1330</v>
      </c>
      <c r="G16" s="30">
        <v>2.77</v>
      </c>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18" customHeight="1" x14ac:dyDescent="0.2">
      <c r="A17" s="27" t="s">
        <v>78</v>
      </c>
      <c r="B17" s="27">
        <v>2019</v>
      </c>
      <c r="C17" s="27" t="s">
        <v>47</v>
      </c>
      <c r="D17" s="3" t="s">
        <v>1332</v>
      </c>
      <c r="E17" s="3" t="s">
        <v>1333</v>
      </c>
      <c r="F17" s="3" t="s">
        <v>1334</v>
      </c>
      <c r="G17" s="30">
        <v>2.34</v>
      </c>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ht="18" customHeight="1" x14ac:dyDescent="0.2">
      <c r="A18" s="27" t="s">
        <v>78</v>
      </c>
      <c r="B18" s="27">
        <v>2019</v>
      </c>
      <c r="C18" s="27" t="s">
        <v>47</v>
      </c>
      <c r="D18" s="3" t="s">
        <v>1342</v>
      </c>
      <c r="E18" s="3" t="s">
        <v>1341</v>
      </c>
      <c r="F18" s="3" t="s">
        <v>1342</v>
      </c>
      <c r="G18" s="30">
        <v>0.11</v>
      </c>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8" customHeight="1" x14ac:dyDescent="0.2">
      <c r="A19" s="27" t="s">
        <v>78</v>
      </c>
      <c r="B19" s="27">
        <v>2019</v>
      </c>
      <c r="C19" s="27" t="s">
        <v>47</v>
      </c>
      <c r="D19" s="3" t="s">
        <v>1336</v>
      </c>
      <c r="E19" s="3" t="s">
        <v>1337</v>
      </c>
      <c r="F19" s="3" t="s">
        <v>1336</v>
      </c>
      <c r="G19" s="30">
        <v>0.02</v>
      </c>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ht="18" customHeight="1" x14ac:dyDescent="0.2">
      <c r="A20" s="27" t="s">
        <v>78</v>
      </c>
      <c r="B20" s="27">
        <v>2019</v>
      </c>
      <c r="C20" s="27" t="s">
        <v>47</v>
      </c>
      <c r="D20" s="3" t="s">
        <v>1344</v>
      </c>
      <c r="E20" s="3" t="s">
        <v>1345</v>
      </c>
      <c r="F20" s="3" t="s">
        <v>1345</v>
      </c>
      <c r="G20" s="30">
        <v>0.02</v>
      </c>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ht="18" customHeight="1" x14ac:dyDescent="0.2">
      <c r="A21" s="27" t="s">
        <v>78</v>
      </c>
      <c r="B21" s="27">
        <v>2019</v>
      </c>
      <c r="C21" s="27" t="s">
        <v>47</v>
      </c>
      <c r="D21" s="3" t="s">
        <v>1370</v>
      </c>
      <c r="E21" s="3" t="s">
        <v>1371</v>
      </c>
      <c r="F21" s="3" t="s">
        <v>1372</v>
      </c>
      <c r="G21" s="30">
        <v>0.02</v>
      </c>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ht="18" customHeight="1" x14ac:dyDescent="0.2">
      <c r="A22" s="27" t="s">
        <v>78</v>
      </c>
      <c r="B22" s="27">
        <v>2019</v>
      </c>
      <c r="C22" s="27" t="s">
        <v>47</v>
      </c>
      <c r="D22" s="3" t="s">
        <v>1223</v>
      </c>
      <c r="E22" s="3" t="s">
        <v>1223</v>
      </c>
      <c r="F22" s="3" t="s">
        <v>1223</v>
      </c>
      <c r="G22" s="30">
        <v>0.02</v>
      </c>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s="465" customFormat="1" ht="18" customHeight="1" x14ac:dyDescent="0.2">
      <c r="A23" s="454" t="s">
        <v>78</v>
      </c>
      <c r="B23" s="454">
        <v>2020</v>
      </c>
      <c r="C23" s="454" t="s">
        <v>47</v>
      </c>
      <c r="D23" s="455" t="s">
        <v>1317</v>
      </c>
      <c r="E23" s="455" t="s">
        <v>109</v>
      </c>
      <c r="F23" s="455" t="s">
        <v>109</v>
      </c>
      <c r="G23" s="461">
        <v>70.13</v>
      </c>
      <c r="H23" s="455"/>
      <c r="I23" s="455"/>
      <c r="J23" s="455"/>
      <c r="K23" s="455"/>
      <c r="L23" s="455"/>
      <c r="M23" s="455"/>
      <c r="N23" s="455"/>
      <c r="O23" s="455"/>
      <c r="P23" s="455"/>
      <c r="Q23" s="455"/>
      <c r="R23" s="455"/>
      <c r="S23" s="455"/>
      <c r="T23" s="455"/>
      <c r="U23" s="455"/>
      <c r="V23" s="455"/>
      <c r="W23" s="455"/>
      <c r="X23" s="455"/>
      <c r="Y23" s="455"/>
      <c r="Z23" s="455"/>
      <c r="AA23" s="455"/>
      <c r="AB23" s="455"/>
      <c r="AC23" s="455"/>
      <c r="AD23" s="455"/>
      <c r="AE23" s="455"/>
      <c r="AF23" s="455"/>
      <c r="AG23" s="455"/>
      <c r="AH23" s="455"/>
      <c r="AI23" s="455"/>
    </row>
    <row r="24" spans="1:35" ht="18" customHeight="1" x14ac:dyDescent="0.2">
      <c r="A24" s="27" t="s">
        <v>78</v>
      </c>
      <c r="B24" s="27">
        <v>2020</v>
      </c>
      <c r="C24" s="27" t="s">
        <v>47</v>
      </c>
      <c r="D24" s="3" t="s">
        <v>1116</v>
      </c>
      <c r="E24" s="3" t="s">
        <v>1323</v>
      </c>
      <c r="F24" s="3" t="s">
        <v>1324</v>
      </c>
      <c r="G24" s="30">
        <v>17.84</v>
      </c>
      <c r="H24" s="3" t="s">
        <v>1367</v>
      </c>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ht="18" customHeight="1" x14ac:dyDescent="0.2">
      <c r="A25" s="27" t="s">
        <v>78</v>
      </c>
      <c r="B25" s="27">
        <v>2020</v>
      </c>
      <c r="C25" s="27" t="s">
        <v>47</v>
      </c>
      <c r="D25" s="3" t="s">
        <v>1326</v>
      </c>
      <c r="E25" s="3" t="s">
        <v>1327</v>
      </c>
      <c r="F25" s="3" t="s">
        <v>1327</v>
      </c>
      <c r="G25" s="30">
        <v>3.51</v>
      </c>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ht="18" customHeight="1" x14ac:dyDescent="0.2">
      <c r="A26" s="27" t="s">
        <v>78</v>
      </c>
      <c r="B26" s="27">
        <v>2020</v>
      </c>
      <c r="C26" s="27" t="s">
        <v>47</v>
      </c>
      <c r="D26" s="3" t="s">
        <v>627</v>
      </c>
      <c r="E26" s="3" t="s">
        <v>1320</v>
      </c>
      <c r="F26" s="3" t="s">
        <v>1321</v>
      </c>
      <c r="G26" s="30">
        <v>3.03</v>
      </c>
      <c r="H26" s="3" t="s">
        <v>1365</v>
      </c>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ht="18" customHeight="1" x14ac:dyDescent="0.2">
      <c r="A27" s="27" t="s">
        <v>78</v>
      </c>
      <c r="B27" s="27">
        <v>2020</v>
      </c>
      <c r="C27" s="27" t="s">
        <v>47</v>
      </c>
      <c r="D27" s="3" t="s">
        <v>1329</v>
      </c>
      <c r="E27" s="3" t="s">
        <v>1368</v>
      </c>
      <c r="F27" s="3" t="s">
        <v>1330</v>
      </c>
      <c r="G27" s="30">
        <v>2.92</v>
      </c>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ht="18" customHeight="1" x14ac:dyDescent="0.2">
      <c r="A28" s="27" t="s">
        <v>78</v>
      </c>
      <c r="B28" s="27">
        <v>2020</v>
      </c>
      <c r="C28" s="27" t="s">
        <v>47</v>
      </c>
      <c r="D28" s="3" t="s">
        <v>1332</v>
      </c>
      <c r="E28" s="3" t="s">
        <v>1333</v>
      </c>
      <c r="F28" s="3" t="s">
        <v>1334</v>
      </c>
      <c r="G28" s="30">
        <v>2.4300000000000002</v>
      </c>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ht="18" customHeight="1" x14ac:dyDescent="0.2">
      <c r="A29" s="27" t="s">
        <v>78</v>
      </c>
      <c r="B29" s="27">
        <v>2020</v>
      </c>
      <c r="C29" s="27" t="s">
        <v>47</v>
      </c>
      <c r="D29" s="3" t="s">
        <v>1342</v>
      </c>
      <c r="E29" s="3" t="s">
        <v>1341</v>
      </c>
      <c r="F29" s="3" t="s">
        <v>1342</v>
      </c>
      <c r="G29" s="30">
        <v>7.0000000000000007E-2</v>
      </c>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ht="18" customHeight="1" x14ac:dyDescent="0.2">
      <c r="A30" s="27" t="s">
        <v>78</v>
      </c>
      <c r="B30" s="27">
        <v>2020</v>
      </c>
      <c r="C30" s="27" t="s">
        <v>47</v>
      </c>
      <c r="D30" s="3" t="s">
        <v>1223</v>
      </c>
      <c r="E30" s="3" t="s">
        <v>1223</v>
      </c>
      <c r="F30" s="3" t="s">
        <v>1223</v>
      </c>
      <c r="G30" s="30">
        <v>0.02</v>
      </c>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ht="18" customHeight="1" x14ac:dyDescent="0.2">
      <c r="A31" s="27" t="s">
        <v>78</v>
      </c>
      <c r="B31" s="27">
        <v>2020</v>
      </c>
      <c r="C31" s="27" t="s">
        <v>47</v>
      </c>
      <c r="D31" s="3" t="s">
        <v>1336</v>
      </c>
      <c r="E31" s="3" t="s">
        <v>1337</v>
      </c>
      <c r="F31" s="3" t="s">
        <v>1336</v>
      </c>
      <c r="G31" s="30">
        <v>0.02</v>
      </c>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ht="18" customHeight="1" x14ac:dyDescent="0.2">
      <c r="A32" s="27" t="s">
        <v>78</v>
      </c>
      <c r="B32" s="27">
        <v>2020</v>
      </c>
      <c r="C32" s="27" t="s">
        <v>47</v>
      </c>
      <c r="D32" s="3" t="s">
        <v>1370</v>
      </c>
      <c r="E32" s="3" t="s">
        <v>1371</v>
      </c>
      <c r="F32" s="3" t="s">
        <v>1372</v>
      </c>
      <c r="G32" s="30">
        <v>0.02</v>
      </c>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ht="18" customHeight="1" x14ac:dyDescent="0.2">
      <c r="A33" s="27" t="s">
        <v>78</v>
      </c>
      <c r="B33" s="27">
        <v>2020</v>
      </c>
      <c r="C33" s="27" t="s">
        <v>47</v>
      </c>
      <c r="D33" s="3" t="s">
        <v>1344</v>
      </c>
      <c r="E33" s="3" t="s">
        <v>1345</v>
      </c>
      <c r="F33" s="3" t="s">
        <v>1345</v>
      </c>
      <c r="G33" s="30">
        <v>0.01</v>
      </c>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s="465" customFormat="1" ht="18" customHeight="1" x14ac:dyDescent="0.2">
      <c r="A34" s="454" t="s">
        <v>78</v>
      </c>
      <c r="B34" s="454">
        <v>2021</v>
      </c>
      <c r="C34" s="454" t="s">
        <v>47</v>
      </c>
      <c r="D34" s="455" t="s">
        <v>1317</v>
      </c>
      <c r="E34" s="455" t="s">
        <v>109</v>
      </c>
      <c r="F34" s="455" t="s">
        <v>109</v>
      </c>
      <c r="G34" s="461">
        <v>78.260000000000005</v>
      </c>
      <c r="H34" s="455" t="s">
        <v>1373</v>
      </c>
      <c r="I34" s="455"/>
      <c r="J34" s="455"/>
      <c r="K34" s="455"/>
      <c r="L34" s="455"/>
      <c r="M34" s="455"/>
      <c r="N34" s="455"/>
      <c r="O34" s="455"/>
      <c r="P34" s="455"/>
      <c r="Q34" s="455"/>
      <c r="R34" s="455"/>
      <c r="S34" s="455"/>
      <c r="T34" s="455"/>
      <c r="U34" s="455"/>
      <c r="V34" s="455"/>
      <c r="W34" s="455"/>
      <c r="X34" s="455"/>
      <c r="Y34" s="455"/>
      <c r="Z34" s="455"/>
      <c r="AA34" s="455"/>
      <c r="AB34" s="455"/>
      <c r="AC34" s="455"/>
      <c r="AD34" s="455"/>
      <c r="AE34" s="455"/>
      <c r="AF34" s="455"/>
      <c r="AG34" s="455"/>
      <c r="AH34" s="455"/>
      <c r="AI34" s="455"/>
    </row>
    <row r="35" spans="1:35" ht="18" customHeight="1" x14ac:dyDescent="0.2">
      <c r="A35" s="27" t="s">
        <v>78</v>
      </c>
      <c r="B35" s="27">
        <v>2021</v>
      </c>
      <c r="C35" s="27" t="s">
        <v>47</v>
      </c>
      <c r="D35" s="3" t="s">
        <v>1101</v>
      </c>
      <c r="E35" s="3" t="s">
        <v>1323</v>
      </c>
      <c r="F35" s="3" t="s">
        <v>1324</v>
      </c>
      <c r="G35" s="30">
        <v>13</v>
      </c>
      <c r="H35" s="3" t="s">
        <v>1374</v>
      </c>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ht="18" customHeight="1" x14ac:dyDescent="0.2">
      <c r="A36" s="27" t="s">
        <v>78</v>
      </c>
      <c r="B36" s="27">
        <v>2021</v>
      </c>
      <c r="C36" s="27" t="s">
        <v>47</v>
      </c>
      <c r="D36" s="3" t="s">
        <v>1332</v>
      </c>
      <c r="E36" s="3" t="s">
        <v>1333</v>
      </c>
      <c r="F36" s="3" t="s">
        <v>1334</v>
      </c>
      <c r="G36" s="30">
        <v>3.09</v>
      </c>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ht="18" customHeight="1" x14ac:dyDescent="0.2">
      <c r="A37" s="27" t="s">
        <v>78</v>
      </c>
      <c r="B37" s="27">
        <v>2021</v>
      </c>
      <c r="C37" s="27" t="s">
        <v>47</v>
      </c>
      <c r="D37" s="3" t="s">
        <v>1329</v>
      </c>
      <c r="E37" s="3" t="s">
        <v>1368</v>
      </c>
      <c r="F37" s="3" t="s">
        <v>1330</v>
      </c>
      <c r="G37" s="30">
        <v>2.2200000000000002</v>
      </c>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ht="18" customHeight="1" x14ac:dyDescent="0.2">
      <c r="A38" s="27" t="s">
        <v>78</v>
      </c>
      <c r="B38" s="27">
        <v>2021</v>
      </c>
      <c r="C38" s="27" t="s">
        <v>47</v>
      </c>
      <c r="D38" s="3" t="s">
        <v>1326</v>
      </c>
      <c r="E38" s="3" t="s">
        <v>1327</v>
      </c>
      <c r="F38" s="3" t="s">
        <v>1327</v>
      </c>
      <c r="G38" s="30">
        <v>1.79</v>
      </c>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ht="18" customHeight="1" x14ac:dyDescent="0.2">
      <c r="A39" s="27" t="s">
        <v>78</v>
      </c>
      <c r="B39" s="27">
        <v>2021</v>
      </c>
      <c r="C39" s="27" t="s">
        <v>47</v>
      </c>
      <c r="D39" s="3" t="s">
        <v>627</v>
      </c>
      <c r="E39" s="3" t="s">
        <v>1320</v>
      </c>
      <c r="F39" s="3" t="s">
        <v>1321</v>
      </c>
      <c r="G39" s="30">
        <v>1.35</v>
      </c>
      <c r="H39" s="3" t="s">
        <v>1365</v>
      </c>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ht="18" customHeight="1" x14ac:dyDescent="0.2">
      <c r="A40" s="27" t="s">
        <v>78</v>
      </c>
      <c r="B40" s="27">
        <v>2021</v>
      </c>
      <c r="C40" s="27" t="s">
        <v>47</v>
      </c>
      <c r="D40" s="3" t="s">
        <v>1342</v>
      </c>
      <c r="E40" s="3" t="s">
        <v>1341</v>
      </c>
      <c r="F40" s="3" t="s">
        <v>1342</v>
      </c>
      <c r="G40" s="30">
        <v>0.16</v>
      </c>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ht="18" customHeight="1" x14ac:dyDescent="0.2">
      <c r="A41" s="27" t="s">
        <v>78</v>
      </c>
      <c r="B41" s="27">
        <v>2021</v>
      </c>
      <c r="C41" s="27" t="s">
        <v>47</v>
      </c>
      <c r="D41" s="3" t="s">
        <v>1342</v>
      </c>
      <c r="E41" s="3" t="s">
        <v>1341</v>
      </c>
      <c r="F41" s="3" t="s">
        <v>1340</v>
      </c>
      <c r="G41" s="30">
        <v>0.08</v>
      </c>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ht="18" customHeight="1" x14ac:dyDescent="0.2">
      <c r="A42" s="27" t="s">
        <v>78</v>
      </c>
      <c r="B42" s="27">
        <v>2021</v>
      </c>
      <c r="C42" s="27" t="s">
        <v>47</v>
      </c>
      <c r="D42" s="3" t="s">
        <v>1336</v>
      </c>
      <c r="E42" s="3" t="s">
        <v>1337</v>
      </c>
      <c r="F42" s="3" t="s">
        <v>1336</v>
      </c>
      <c r="G42" s="30">
        <v>0.02</v>
      </c>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ht="18" customHeight="1" x14ac:dyDescent="0.2">
      <c r="A43" s="27" t="s">
        <v>78</v>
      </c>
      <c r="B43" s="27">
        <v>2021</v>
      </c>
      <c r="C43" s="27" t="s">
        <v>47</v>
      </c>
      <c r="D43" s="3" t="s">
        <v>1223</v>
      </c>
      <c r="E43" s="3" t="s">
        <v>1223</v>
      </c>
      <c r="F43" s="3" t="s">
        <v>1223</v>
      </c>
      <c r="G43" s="30">
        <v>0.02</v>
      </c>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ht="18" customHeight="1" x14ac:dyDescent="0.2">
      <c r="A44" s="27" t="s">
        <v>78</v>
      </c>
      <c r="B44" s="27">
        <v>2021</v>
      </c>
      <c r="C44" s="27" t="s">
        <v>47</v>
      </c>
      <c r="D44" s="3" t="s">
        <v>1344</v>
      </c>
      <c r="E44" s="3" t="s">
        <v>1345</v>
      </c>
      <c r="F44" s="3" t="s">
        <v>1345</v>
      </c>
      <c r="G44" s="30">
        <v>0.01</v>
      </c>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ht="18" customHeight="1" x14ac:dyDescent="0.2">
      <c r="A45" s="27"/>
      <c r="B45" s="27"/>
      <c r="C45" s="27"/>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ht="18" customHeight="1" x14ac:dyDescent="0.2">
      <c r="A46" s="27"/>
      <c r="B46" s="27"/>
      <c r="C46" s="27"/>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ht="18" customHeight="1" x14ac:dyDescent="0.2">
      <c r="A47" s="27"/>
      <c r="B47" s="27"/>
      <c r="C47" s="27"/>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ht="18" customHeight="1" x14ac:dyDescent="0.2">
      <c r="A48" s="27"/>
      <c r="B48" s="27"/>
      <c r="C48" s="27"/>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ht="18" customHeight="1" x14ac:dyDescent="0.2">
      <c r="A49" s="27"/>
      <c r="B49" s="27"/>
      <c r="C49" s="27"/>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ht="18" customHeight="1" x14ac:dyDescent="0.2">
      <c r="A50" s="27"/>
      <c r="B50" s="27"/>
      <c r="C50" s="27"/>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ht="18" customHeight="1" x14ac:dyDescent="0.2">
      <c r="A51" s="27"/>
      <c r="B51" s="27"/>
      <c r="C51" s="27"/>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ht="18" customHeight="1" x14ac:dyDescent="0.2">
      <c r="A52" s="27"/>
      <c r="B52" s="27"/>
      <c r="C52" s="27"/>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ht="18" customHeight="1" x14ac:dyDescent="0.2">
      <c r="A53" s="27"/>
      <c r="B53" s="27"/>
      <c r="C53" s="27"/>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ht="18" customHeight="1" x14ac:dyDescent="0.2">
      <c r="A54" s="27"/>
      <c r="B54" s="27"/>
      <c r="C54" s="27"/>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ht="18" customHeight="1" x14ac:dyDescent="0.2">
      <c r="A55" s="27"/>
      <c r="B55" s="27"/>
      <c r="C55" s="27"/>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ht="18" customHeight="1" x14ac:dyDescent="0.2">
      <c r="A56" s="27"/>
      <c r="B56" s="27"/>
      <c r="C56" s="27"/>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ht="18" customHeight="1" x14ac:dyDescent="0.2">
      <c r="A57" s="27"/>
      <c r="B57" s="27"/>
      <c r="C57" s="27"/>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ht="18" customHeight="1" x14ac:dyDescent="0.2">
      <c r="A58" s="27"/>
      <c r="B58" s="27"/>
      <c r="C58" s="27"/>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ht="18" customHeight="1" x14ac:dyDescent="0.2">
      <c r="A59" s="27"/>
      <c r="B59" s="27"/>
      <c r="C59" s="27"/>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ht="18" customHeight="1" x14ac:dyDescent="0.2">
      <c r="A60" s="27"/>
      <c r="B60" s="27"/>
      <c r="C60" s="27"/>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ht="18" customHeight="1" x14ac:dyDescent="0.2">
      <c r="A61" s="27"/>
      <c r="B61" s="27"/>
      <c r="C61" s="27"/>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ht="18" customHeight="1" x14ac:dyDescent="0.2">
      <c r="A62" s="27"/>
      <c r="B62" s="27"/>
      <c r="C62" s="27"/>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ht="18" customHeight="1" x14ac:dyDescent="0.2">
      <c r="A63" s="27"/>
      <c r="B63" s="27"/>
      <c r="C63" s="27"/>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ht="18" customHeight="1" x14ac:dyDescent="0.2">
      <c r="A64" s="27"/>
      <c r="B64" s="27"/>
      <c r="C64" s="27"/>
      <c r="D64" s="3"/>
      <c r="E64" s="3"/>
      <c r="F64" s="3"/>
      <c r="G64" s="270"/>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ht="18" customHeight="1" x14ac:dyDescent="0.2">
      <c r="A65" s="27"/>
      <c r="B65" s="27"/>
      <c r="C65" s="27"/>
      <c r="D65" s="3"/>
      <c r="E65" s="3"/>
      <c r="F65" s="3"/>
      <c r="G65" s="270"/>
      <c r="H65" s="3"/>
      <c r="I65" s="3"/>
      <c r="J65" s="3"/>
      <c r="K65" s="3"/>
      <c r="L65" s="3"/>
      <c r="M65" s="3"/>
      <c r="N65" s="3"/>
      <c r="O65" s="3"/>
      <c r="P65" s="3"/>
      <c r="Q65" s="3"/>
      <c r="R65" s="3"/>
      <c r="S65" s="3"/>
      <c r="T65" s="3"/>
      <c r="U65" s="3"/>
      <c r="V65" s="3"/>
      <c r="W65" s="3"/>
      <c r="X65" s="3"/>
      <c r="Y65" s="3"/>
      <c r="Z65" s="3"/>
      <c r="AA65" s="3"/>
      <c r="AB65" s="3"/>
      <c r="AC65" s="3"/>
      <c r="AD65" s="356" t="s">
        <v>60</v>
      </c>
      <c r="AE65" s="356" t="s">
        <v>128</v>
      </c>
      <c r="AF65" s="553" t="s">
        <v>1375</v>
      </c>
      <c r="AG65" s="551"/>
      <c r="AH65" s="551"/>
      <c r="AI65" s="551"/>
    </row>
    <row r="66" spans="1:35" ht="18" customHeight="1" x14ac:dyDescent="0.2">
      <c r="A66" s="27"/>
      <c r="B66" s="27"/>
      <c r="C66" s="27"/>
      <c r="D66" s="3"/>
      <c r="E66" s="3"/>
      <c r="F66" s="3"/>
      <c r="G66" s="270"/>
      <c r="H66" s="3"/>
      <c r="I66" s="3"/>
      <c r="J66" s="3"/>
      <c r="K66" s="3"/>
      <c r="L66" s="3"/>
      <c r="M66" s="3"/>
      <c r="N66" s="3"/>
      <c r="O66" s="3"/>
      <c r="P66" s="3"/>
      <c r="Q66" s="3"/>
      <c r="R66" s="3"/>
      <c r="S66" s="3"/>
      <c r="T66" s="3"/>
      <c r="U66" s="3"/>
      <c r="V66" s="3"/>
      <c r="W66" s="3"/>
      <c r="X66" s="3"/>
      <c r="Y66" s="3"/>
      <c r="Z66" s="3"/>
      <c r="AA66" s="3"/>
      <c r="AB66" s="3"/>
      <c r="AC66" s="3"/>
      <c r="AD66" s="30">
        <v>2018</v>
      </c>
      <c r="AE66" s="3" t="s">
        <v>1327</v>
      </c>
      <c r="AF66" s="30">
        <v>5.24</v>
      </c>
      <c r="AG66" s="3"/>
      <c r="AH66" s="3"/>
      <c r="AI66" s="3"/>
    </row>
    <row r="67" spans="1:35" ht="18" customHeight="1" x14ac:dyDescent="0.2">
      <c r="A67" s="27"/>
      <c r="B67" s="27"/>
      <c r="C67" s="27"/>
      <c r="D67" s="3"/>
      <c r="E67" s="3"/>
      <c r="F67" s="3"/>
      <c r="G67" s="270"/>
      <c r="H67" s="3"/>
      <c r="I67" s="3"/>
      <c r="J67" s="3"/>
      <c r="K67" s="3"/>
      <c r="L67" s="3"/>
      <c r="M67" s="3"/>
      <c r="N67" s="3"/>
      <c r="O67" s="3"/>
      <c r="P67" s="3"/>
      <c r="Q67" s="3"/>
      <c r="R67" s="3"/>
      <c r="S67" s="3"/>
      <c r="T67" s="3"/>
      <c r="U67" s="3"/>
      <c r="V67" s="3"/>
      <c r="W67" s="3"/>
      <c r="X67" s="3"/>
      <c r="Y67" s="3"/>
      <c r="Z67" s="3"/>
      <c r="AA67" s="3"/>
      <c r="AB67" s="3"/>
      <c r="AC67" s="3"/>
      <c r="AD67" s="3"/>
      <c r="AE67" s="3" t="s">
        <v>109</v>
      </c>
      <c r="AF67" s="30">
        <v>68.81</v>
      </c>
      <c r="AG67" s="3"/>
      <c r="AH67" s="3"/>
      <c r="AI67" s="3"/>
    </row>
    <row r="68" spans="1:35" ht="18" customHeight="1" x14ac:dyDescent="0.2">
      <c r="A68" s="27"/>
      <c r="B68" s="27"/>
      <c r="C68" s="27"/>
      <c r="D68" s="3"/>
      <c r="E68" s="3"/>
      <c r="F68" s="3"/>
      <c r="G68" s="270"/>
      <c r="H68" s="3"/>
      <c r="I68" s="3"/>
      <c r="J68" s="3"/>
      <c r="K68" s="3"/>
      <c r="L68" s="3"/>
      <c r="M68" s="3"/>
      <c r="N68" s="3"/>
      <c r="O68" s="3"/>
      <c r="P68" s="3"/>
      <c r="Q68" s="3"/>
      <c r="R68" s="3"/>
      <c r="S68" s="3"/>
      <c r="T68" s="3"/>
      <c r="U68" s="3"/>
      <c r="V68" s="3"/>
      <c r="W68" s="3"/>
      <c r="X68" s="3"/>
      <c r="Y68" s="3"/>
      <c r="Z68" s="3"/>
      <c r="AA68" s="3"/>
      <c r="AB68" s="3"/>
      <c r="AC68" s="3"/>
      <c r="AD68" s="3"/>
      <c r="AE68" s="3" t="s">
        <v>1330</v>
      </c>
      <c r="AF68" s="30">
        <v>1.96</v>
      </c>
      <c r="AG68" s="3"/>
      <c r="AH68" s="3"/>
      <c r="AI68" s="3"/>
    </row>
    <row r="69" spans="1:35" ht="18" customHeight="1" x14ac:dyDescent="0.2">
      <c r="A69" s="27"/>
      <c r="B69" s="27"/>
      <c r="C69" s="27"/>
      <c r="D69" s="3"/>
      <c r="E69" s="3"/>
      <c r="F69" s="3"/>
      <c r="G69" s="270"/>
      <c r="H69" s="3"/>
      <c r="I69" s="3"/>
      <c r="J69" s="3"/>
      <c r="K69" s="3"/>
      <c r="L69" s="3"/>
      <c r="M69" s="3"/>
      <c r="N69" s="3"/>
      <c r="O69" s="3"/>
      <c r="P69" s="3"/>
      <c r="Q69" s="3"/>
      <c r="R69" s="3"/>
      <c r="S69" s="3"/>
      <c r="T69" s="3"/>
      <c r="U69" s="3"/>
      <c r="V69" s="3"/>
      <c r="W69" s="3"/>
      <c r="X69" s="3"/>
      <c r="Y69" s="3"/>
      <c r="Z69" s="3"/>
      <c r="AA69" s="3"/>
      <c r="AB69" s="3"/>
      <c r="AC69" s="3"/>
      <c r="AD69" s="3"/>
      <c r="AE69" s="3" t="s">
        <v>1376</v>
      </c>
      <c r="AF69" s="30">
        <v>5.24</v>
      </c>
      <c r="AG69" s="3"/>
      <c r="AH69" s="3"/>
      <c r="AI69" s="3"/>
    </row>
    <row r="70" spans="1:35" ht="18" customHeight="1" x14ac:dyDescent="0.2">
      <c r="A70" s="27"/>
      <c r="B70" s="27"/>
      <c r="C70" s="27"/>
      <c r="D70" s="3"/>
      <c r="E70" s="3"/>
      <c r="F70" s="3"/>
      <c r="G70" s="270"/>
      <c r="H70" s="3"/>
      <c r="I70" s="3"/>
      <c r="J70" s="3"/>
      <c r="K70" s="3"/>
      <c r="L70" s="3"/>
      <c r="M70" s="3"/>
      <c r="N70" s="3"/>
      <c r="O70" s="3"/>
      <c r="P70" s="3"/>
      <c r="Q70" s="3"/>
      <c r="R70" s="3"/>
      <c r="S70" s="3"/>
      <c r="T70" s="3"/>
      <c r="U70" s="3"/>
      <c r="V70" s="3"/>
      <c r="W70" s="3"/>
      <c r="X70" s="3"/>
      <c r="Y70" s="3"/>
      <c r="Z70" s="3"/>
      <c r="AA70" s="3"/>
      <c r="AB70" s="3"/>
      <c r="AC70" s="3"/>
      <c r="AD70" s="3"/>
      <c r="AE70" s="3" t="s">
        <v>1333</v>
      </c>
      <c r="AF70" s="30">
        <v>1.39</v>
      </c>
      <c r="AG70" s="3"/>
      <c r="AH70" s="3"/>
      <c r="AI70" s="3"/>
    </row>
    <row r="71" spans="1:35" ht="18" customHeight="1" x14ac:dyDescent="0.2">
      <c r="A71" s="27"/>
      <c r="B71" s="27"/>
      <c r="C71" s="27"/>
      <c r="D71" s="3"/>
      <c r="E71" s="3"/>
      <c r="F71" s="3"/>
      <c r="G71" s="270"/>
      <c r="H71" s="3"/>
      <c r="I71" s="3"/>
      <c r="J71" s="3"/>
      <c r="K71" s="3"/>
      <c r="L71" s="3"/>
      <c r="M71" s="3"/>
      <c r="N71" s="3"/>
      <c r="O71" s="3"/>
      <c r="P71" s="3"/>
      <c r="Q71" s="3"/>
      <c r="R71" s="3"/>
      <c r="S71" s="3"/>
      <c r="T71" s="3"/>
      <c r="U71" s="3"/>
      <c r="V71" s="3"/>
      <c r="W71" s="3"/>
      <c r="X71" s="3"/>
      <c r="Y71" s="3"/>
      <c r="Z71" s="3"/>
      <c r="AA71" s="3"/>
      <c r="AB71" s="3"/>
      <c r="AC71" s="3"/>
      <c r="AD71" s="3"/>
      <c r="AE71" s="3" t="s">
        <v>1345</v>
      </c>
      <c r="AF71" s="30">
        <v>0.03</v>
      </c>
      <c r="AG71" s="3"/>
      <c r="AH71" s="3"/>
      <c r="AI71" s="3"/>
    </row>
    <row r="72" spans="1:35" ht="18" customHeight="1" x14ac:dyDescent="0.2">
      <c r="A72" s="27"/>
      <c r="B72" s="27"/>
      <c r="C72" s="27"/>
      <c r="D72" s="3"/>
      <c r="E72" s="3"/>
      <c r="F72" s="3"/>
      <c r="G72" s="270"/>
      <c r="H72" s="3"/>
      <c r="I72" s="3"/>
      <c r="J72" s="3"/>
      <c r="K72" s="3"/>
      <c r="L72" s="3"/>
      <c r="M72" s="3"/>
      <c r="N72" s="3"/>
      <c r="O72" s="3"/>
      <c r="P72" s="3"/>
      <c r="Q72" s="3"/>
      <c r="R72" s="3"/>
      <c r="S72" s="3"/>
      <c r="T72" s="3"/>
      <c r="U72" s="3"/>
      <c r="V72" s="3"/>
      <c r="W72" s="3"/>
      <c r="X72" s="3"/>
      <c r="Y72" s="3"/>
      <c r="Z72" s="3"/>
      <c r="AA72" s="3"/>
      <c r="AB72" s="3"/>
      <c r="AC72" s="3"/>
      <c r="AD72" s="3"/>
      <c r="AE72" s="3" t="s">
        <v>1223</v>
      </c>
      <c r="AF72" s="30">
        <v>0.03</v>
      </c>
      <c r="AG72" s="3"/>
      <c r="AH72" s="3"/>
      <c r="AI72" s="3"/>
    </row>
    <row r="73" spans="1:35" ht="18" customHeight="1" x14ac:dyDescent="0.2">
      <c r="A73" s="27"/>
      <c r="B73" s="27"/>
      <c r="C73" s="27"/>
      <c r="D73" s="3"/>
      <c r="E73" s="3"/>
      <c r="F73" s="3"/>
      <c r="G73" s="270"/>
      <c r="H73" s="3"/>
      <c r="I73" s="3"/>
      <c r="J73" s="3"/>
      <c r="K73" s="3"/>
      <c r="L73" s="3"/>
      <c r="M73" s="3"/>
      <c r="N73" s="3"/>
      <c r="O73" s="3"/>
      <c r="P73" s="3"/>
      <c r="Q73" s="3"/>
      <c r="R73" s="3"/>
      <c r="S73" s="3"/>
      <c r="T73" s="3"/>
      <c r="U73" s="3"/>
      <c r="V73" s="3"/>
      <c r="W73" s="3"/>
      <c r="X73" s="3"/>
      <c r="Y73" s="3"/>
      <c r="Z73" s="3"/>
      <c r="AA73" s="3"/>
      <c r="AB73" s="3"/>
      <c r="AC73" s="3"/>
      <c r="AD73" s="3"/>
      <c r="AE73" s="3" t="s">
        <v>1377</v>
      </c>
      <c r="AF73" s="30">
        <v>17.07</v>
      </c>
      <c r="AG73" s="3"/>
      <c r="AH73" s="3"/>
      <c r="AI73" s="3"/>
    </row>
    <row r="74" spans="1:35" ht="18" customHeight="1" x14ac:dyDescent="0.2">
      <c r="A74" s="27"/>
      <c r="B74" s="27"/>
      <c r="C74" s="27"/>
      <c r="D74" s="3"/>
      <c r="E74" s="3"/>
      <c r="F74" s="3"/>
      <c r="G74" s="270"/>
      <c r="H74" s="3"/>
      <c r="I74" s="3"/>
      <c r="J74" s="3"/>
      <c r="K74" s="3"/>
      <c r="L74" s="3"/>
      <c r="M74" s="3"/>
      <c r="N74" s="3"/>
      <c r="O74" s="3"/>
      <c r="P74" s="3"/>
      <c r="Q74" s="3"/>
      <c r="R74" s="3"/>
      <c r="S74" s="3"/>
      <c r="T74" s="3"/>
      <c r="U74" s="3"/>
      <c r="V74" s="3"/>
      <c r="W74" s="3"/>
      <c r="X74" s="3"/>
      <c r="Y74" s="3"/>
      <c r="Z74" s="3"/>
      <c r="AA74" s="3"/>
      <c r="AB74" s="3"/>
      <c r="AC74" s="3"/>
      <c r="AD74" s="3"/>
      <c r="AE74" s="3" t="s">
        <v>1324</v>
      </c>
      <c r="AF74" s="30">
        <v>5.18</v>
      </c>
      <c r="AG74" s="3"/>
      <c r="AH74" s="3"/>
      <c r="AI74" s="3"/>
    </row>
    <row r="75" spans="1:35" ht="18" customHeight="1" x14ac:dyDescent="0.2">
      <c r="A75" s="27"/>
      <c r="B75" s="27"/>
      <c r="C75" s="27"/>
      <c r="D75" s="3"/>
      <c r="E75" s="3"/>
      <c r="F75" s="3"/>
      <c r="G75" s="270"/>
      <c r="H75" s="3"/>
      <c r="I75" s="3"/>
      <c r="J75" s="3"/>
      <c r="K75" s="3"/>
      <c r="L75" s="3"/>
      <c r="M75" s="3"/>
      <c r="N75" s="3"/>
      <c r="O75" s="3"/>
      <c r="P75" s="3"/>
      <c r="Q75" s="3"/>
      <c r="R75" s="3"/>
      <c r="S75" s="3"/>
      <c r="T75" s="3"/>
      <c r="U75" s="3"/>
      <c r="V75" s="3"/>
      <c r="W75" s="3"/>
      <c r="X75" s="3"/>
      <c r="Y75" s="3"/>
      <c r="Z75" s="3"/>
      <c r="AA75" s="3"/>
      <c r="AB75" s="3"/>
      <c r="AC75" s="3"/>
      <c r="AD75" s="3"/>
      <c r="AE75" s="3" t="s">
        <v>1336</v>
      </c>
      <c r="AF75" s="30">
        <v>0.19</v>
      </c>
      <c r="AG75" s="3"/>
      <c r="AH75" s="3"/>
      <c r="AI75" s="3"/>
    </row>
    <row r="76" spans="1:35" ht="18" customHeight="1" x14ac:dyDescent="0.2">
      <c r="A76" s="27"/>
      <c r="B76" s="27"/>
      <c r="C76" s="27"/>
      <c r="D76" s="3"/>
      <c r="E76" s="3"/>
      <c r="F76" s="3"/>
      <c r="G76" s="270"/>
      <c r="H76" s="3"/>
      <c r="I76" s="3"/>
      <c r="J76" s="3"/>
      <c r="K76" s="3"/>
      <c r="L76" s="3"/>
      <c r="M76" s="3"/>
      <c r="N76" s="3"/>
      <c r="O76" s="3"/>
      <c r="P76" s="3"/>
      <c r="Q76" s="3"/>
      <c r="R76" s="3"/>
      <c r="S76" s="3"/>
      <c r="T76" s="3"/>
      <c r="U76" s="3"/>
      <c r="V76" s="3"/>
      <c r="W76" s="3"/>
      <c r="X76" s="3"/>
      <c r="Y76" s="3"/>
      <c r="Z76" s="3"/>
      <c r="AA76" s="3"/>
      <c r="AB76" s="3"/>
      <c r="AC76" s="3"/>
      <c r="AD76" s="3"/>
      <c r="AE76" s="3" t="s">
        <v>1342</v>
      </c>
      <c r="AF76" s="30">
        <v>7.0000000000000007E-2</v>
      </c>
      <c r="AG76" s="3"/>
      <c r="AH76" s="3"/>
      <c r="AI76" s="3"/>
    </row>
    <row r="77" spans="1:35" ht="18" customHeight="1" x14ac:dyDescent="0.2">
      <c r="A77" s="27"/>
      <c r="B77" s="27"/>
      <c r="C77" s="27"/>
      <c r="D77" s="3"/>
      <c r="E77" s="3"/>
      <c r="F77" s="3"/>
      <c r="G77" s="270"/>
      <c r="H77" s="3"/>
      <c r="I77" s="3"/>
      <c r="J77" s="3"/>
      <c r="K77" s="3"/>
      <c r="L77" s="3"/>
      <c r="M77" s="3"/>
      <c r="N77" s="3"/>
      <c r="O77" s="3"/>
      <c r="P77" s="3"/>
      <c r="Q77" s="3"/>
      <c r="R77" s="3"/>
      <c r="S77" s="3"/>
      <c r="T77" s="3"/>
      <c r="U77" s="3"/>
      <c r="V77" s="3"/>
      <c r="W77" s="3"/>
      <c r="X77" s="3"/>
      <c r="Y77" s="3"/>
      <c r="Z77" s="3"/>
      <c r="AA77" s="3"/>
      <c r="AB77" s="3"/>
      <c r="AC77" s="3"/>
      <c r="AD77" s="550" t="s">
        <v>1378</v>
      </c>
      <c r="AE77" s="551"/>
      <c r="AF77" s="30">
        <v>9.5645454549999993</v>
      </c>
      <c r="AG77" s="3"/>
      <c r="AH77" s="3"/>
      <c r="AI77" s="3"/>
    </row>
    <row r="78" spans="1:35" ht="18" customHeight="1" x14ac:dyDescent="0.2">
      <c r="A78" s="27"/>
      <c r="B78" s="27"/>
      <c r="C78" s="27"/>
      <c r="D78" s="3"/>
      <c r="E78" s="3"/>
      <c r="F78" s="3"/>
      <c r="G78" s="270"/>
      <c r="H78" s="3"/>
      <c r="I78" s="3"/>
      <c r="J78" s="3"/>
      <c r="K78" s="3"/>
      <c r="L78" s="3"/>
      <c r="M78" s="3"/>
      <c r="N78" s="3"/>
      <c r="O78" s="3"/>
      <c r="P78" s="3"/>
      <c r="Q78" s="3"/>
      <c r="R78" s="3"/>
      <c r="S78" s="3"/>
      <c r="T78" s="3"/>
      <c r="U78" s="3"/>
      <c r="V78" s="3"/>
      <c r="W78" s="3"/>
      <c r="X78" s="3"/>
      <c r="Y78" s="3"/>
      <c r="Z78" s="3"/>
      <c r="AA78" s="3"/>
      <c r="AB78" s="3"/>
      <c r="AC78" s="3"/>
      <c r="AD78" s="30">
        <v>2019</v>
      </c>
      <c r="AE78" s="3" t="s">
        <v>1327</v>
      </c>
      <c r="AF78" s="30">
        <v>2.83</v>
      </c>
      <c r="AG78" s="3"/>
      <c r="AH78" s="3"/>
      <c r="AI78" s="3"/>
    </row>
    <row r="79" spans="1:35" ht="18" customHeight="1" x14ac:dyDescent="0.2">
      <c r="A79" s="27"/>
      <c r="B79" s="27"/>
      <c r="C79" s="27"/>
      <c r="D79" s="3"/>
      <c r="E79" s="3"/>
      <c r="F79" s="3"/>
      <c r="G79" s="270"/>
      <c r="H79" s="3"/>
      <c r="I79" s="3"/>
      <c r="J79" s="3"/>
      <c r="K79" s="3"/>
      <c r="L79" s="3"/>
      <c r="M79" s="3"/>
      <c r="N79" s="3"/>
      <c r="O79" s="3"/>
      <c r="P79" s="3"/>
      <c r="Q79" s="3"/>
      <c r="R79" s="3"/>
      <c r="S79" s="3"/>
      <c r="T79" s="3"/>
      <c r="U79" s="3"/>
      <c r="V79" s="3"/>
      <c r="W79" s="3"/>
      <c r="X79" s="3"/>
      <c r="Y79" s="3"/>
      <c r="Z79" s="3"/>
      <c r="AA79" s="3"/>
      <c r="AB79" s="3"/>
      <c r="AC79" s="3"/>
      <c r="AD79" s="3"/>
      <c r="AE79" s="3" t="s">
        <v>109</v>
      </c>
      <c r="AF79" s="30">
        <v>69.459999999999994</v>
      </c>
      <c r="AG79" s="3"/>
      <c r="AH79" s="3"/>
      <c r="AI79" s="3"/>
    </row>
    <row r="80" spans="1:35" ht="18" customHeight="1" x14ac:dyDescent="0.2">
      <c r="A80" s="27"/>
      <c r="B80" s="27"/>
      <c r="C80" s="27"/>
      <c r="D80" s="3"/>
      <c r="E80" s="3"/>
      <c r="F80" s="3"/>
      <c r="G80" s="270"/>
      <c r="H80" s="3"/>
      <c r="I80" s="3"/>
      <c r="J80" s="3"/>
      <c r="K80" s="3"/>
      <c r="L80" s="3"/>
      <c r="M80" s="3"/>
      <c r="N80" s="3"/>
      <c r="O80" s="3"/>
      <c r="P80" s="3"/>
      <c r="Q80" s="3"/>
      <c r="R80" s="3"/>
      <c r="S80" s="3"/>
      <c r="T80" s="3"/>
      <c r="U80" s="3"/>
      <c r="V80" s="3"/>
      <c r="W80" s="3"/>
      <c r="X80" s="3"/>
      <c r="Y80" s="3"/>
      <c r="Z80" s="3"/>
      <c r="AA80" s="3"/>
      <c r="AB80" s="3"/>
      <c r="AC80" s="3"/>
      <c r="AD80" s="3"/>
      <c r="AE80" s="3" t="s">
        <v>1330</v>
      </c>
      <c r="AF80" s="30">
        <v>2.77</v>
      </c>
      <c r="AG80" s="3"/>
      <c r="AH80" s="3"/>
      <c r="AI80" s="3"/>
    </row>
    <row r="81" spans="1:35" ht="18" customHeight="1" x14ac:dyDescent="0.2">
      <c r="A81" s="27"/>
      <c r="B81" s="27"/>
      <c r="C81" s="27"/>
      <c r="D81" s="3"/>
      <c r="E81" s="3"/>
      <c r="F81" s="3"/>
      <c r="G81" s="270"/>
      <c r="H81" s="3"/>
      <c r="I81" s="3"/>
      <c r="J81" s="3"/>
      <c r="K81" s="3"/>
      <c r="L81" s="3"/>
      <c r="M81" s="3"/>
      <c r="N81" s="3"/>
      <c r="O81" s="3"/>
      <c r="P81" s="3"/>
      <c r="Q81" s="3"/>
      <c r="R81" s="3"/>
      <c r="S81" s="3"/>
      <c r="T81" s="3"/>
      <c r="U81" s="3"/>
      <c r="V81" s="3"/>
      <c r="W81" s="3"/>
      <c r="X81" s="3"/>
      <c r="Y81" s="3"/>
      <c r="Z81" s="3"/>
      <c r="AA81" s="3"/>
      <c r="AB81" s="3"/>
      <c r="AC81" s="3"/>
      <c r="AD81" s="3"/>
      <c r="AE81" s="3" t="s">
        <v>1376</v>
      </c>
      <c r="AF81" s="30">
        <v>2.83</v>
      </c>
      <c r="AG81" s="3"/>
      <c r="AH81" s="3"/>
      <c r="AI81" s="3"/>
    </row>
    <row r="82" spans="1:35" ht="18" customHeight="1" x14ac:dyDescent="0.2">
      <c r="A82" s="27"/>
      <c r="B82" s="27"/>
      <c r="C82" s="27"/>
      <c r="D82" s="3"/>
      <c r="E82" s="3"/>
      <c r="F82" s="3"/>
      <c r="G82" s="270"/>
      <c r="H82" s="3"/>
      <c r="I82" s="3"/>
      <c r="J82" s="3"/>
      <c r="K82" s="3"/>
      <c r="L82" s="3"/>
      <c r="M82" s="3"/>
      <c r="N82" s="3"/>
      <c r="O82" s="3"/>
      <c r="P82" s="3"/>
      <c r="Q82" s="3"/>
      <c r="R82" s="3"/>
      <c r="S82" s="3"/>
      <c r="T82" s="3"/>
      <c r="U82" s="3"/>
      <c r="V82" s="3"/>
      <c r="W82" s="3"/>
      <c r="X82" s="3"/>
      <c r="Y82" s="3"/>
      <c r="Z82" s="3"/>
      <c r="AA82" s="3"/>
      <c r="AB82" s="3"/>
      <c r="AC82" s="3"/>
      <c r="AD82" s="3"/>
      <c r="AE82" s="3" t="s">
        <v>1333</v>
      </c>
      <c r="AF82" s="30">
        <v>2.34</v>
      </c>
      <c r="AG82" s="3"/>
      <c r="AH82" s="3"/>
      <c r="AI82" s="3"/>
    </row>
    <row r="83" spans="1:35" ht="18" customHeight="1" x14ac:dyDescent="0.2">
      <c r="A83" s="27"/>
      <c r="B83" s="27"/>
      <c r="C83" s="27"/>
      <c r="D83" s="3"/>
      <c r="E83" s="3"/>
      <c r="F83" s="3"/>
      <c r="G83" s="270"/>
      <c r="H83" s="3"/>
      <c r="I83" s="3"/>
      <c r="J83" s="3"/>
      <c r="K83" s="3"/>
      <c r="L83" s="3"/>
      <c r="M83" s="3"/>
      <c r="N83" s="3"/>
      <c r="O83" s="3"/>
      <c r="P83" s="3"/>
      <c r="Q83" s="3"/>
      <c r="R83" s="3"/>
      <c r="S83" s="3"/>
      <c r="T83" s="3"/>
      <c r="U83" s="3"/>
      <c r="V83" s="3"/>
      <c r="W83" s="3"/>
      <c r="X83" s="3"/>
      <c r="Y83" s="3"/>
      <c r="Z83" s="3"/>
      <c r="AA83" s="3"/>
      <c r="AB83" s="3"/>
      <c r="AC83" s="3"/>
      <c r="AD83" s="3"/>
      <c r="AE83" s="3" t="s">
        <v>1372</v>
      </c>
      <c r="AF83" s="30">
        <v>0.02</v>
      </c>
      <c r="AG83" s="3"/>
      <c r="AH83" s="3"/>
      <c r="AI83" s="3"/>
    </row>
    <row r="84" spans="1:35" ht="18" customHeight="1" x14ac:dyDescent="0.2">
      <c r="A84" s="27"/>
      <c r="B84" s="27"/>
      <c r="C84" s="27"/>
      <c r="D84" s="3"/>
      <c r="E84" s="3"/>
      <c r="F84" s="3"/>
      <c r="G84" s="270"/>
      <c r="H84" s="3"/>
      <c r="I84" s="3"/>
      <c r="J84" s="3"/>
      <c r="K84" s="3"/>
      <c r="L84" s="3"/>
      <c r="M84" s="3"/>
      <c r="N84" s="3"/>
      <c r="O84" s="3"/>
      <c r="P84" s="3"/>
      <c r="Q84" s="3"/>
      <c r="R84" s="3"/>
      <c r="S84" s="3"/>
      <c r="T84" s="3"/>
      <c r="U84" s="3"/>
      <c r="V84" s="3"/>
      <c r="W84" s="3"/>
      <c r="X84" s="3"/>
      <c r="Y84" s="3"/>
      <c r="Z84" s="3"/>
      <c r="AA84" s="3"/>
      <c r="AB84" s="3"/>
      <c r="AC84" s="3"/>
      <c r="AD84" s="3"/>
      <c r="AE84" s="3" t="s">
        <v>1345</v>
      </c>
      <c r="AF84" s="30">
        <v>0.02</v>
      </c>
      <c r="AG84" s="3"/>
      <c r="AH84" s="3"/>
      <c r="AI84" s="3"/>
    </row>
    <row r="85" spans="1:35" ht="18" customHeight="1" x14ac:dyDescent="0.2">
      <c r="A85" s="27"/>
      <c r="B85" s="27"/>
      <c r="C85" s="27"/>
      <c r="D85" s="3"/>
      <c r="E85" s="3"/>
      <c r="F85" s="3"/>
      <c r="G85" s="270"/>
      <c r="H85" s="3"/>
      <c r="I85" s="3"/>
      <c r="J85" s="3"/>
      <c r="K85" s="3"/>
      <c r="L85" s="3"/>
      <c r="M85" s="3"/>
      <c r="N85" s="3"/>
      <c r="O85" s="3"/>
      <c r="P85" s="3"/>
      <c r="Q85" s="3"/>
      <c r="R85" s="3"/>
      <c r="S85" s="3"/>
      <c r="T85" s="3"/>
      <c r="U85" s="3"/>
      <c r="V85" s="3"/>
      <c r="W85" s="3"/>
      <c r="X85" s="3"/>
      <c r="Y85" s="3"/>
      <c r="Z85" s="3"/>
      <c r="AA85" s="3"/>
      <c r="AB85" s="3"/>
      <c r="AC85" s="3"/>
      <c r="AD85" s="3"/>
      <c r="AE85" s="3" t="s">
        <v>1223</v>
      </c>
      <c r="AF85" s="30">
        <v>0.02</v>
      </c>
      <c r="AG85" s="3"/>
      <c r="AH85" s="3"/>
      <c r="AI85" s="3"/>
    </row>
    <row r="86" spans="1:35" ht="18" customHeight="1" x14ac:dyDescent="0.2">
      <c r="A86" s="27"/>
      <c r="B86" s="27"/>
      <c r="C86" s="27"/>
      <c r="D86" s="3"/>
      <c r="E86" s="3"/>
      <c r="F86" s="3"/>
      <c r="G86" s="270"/>
      <c r="H86" s="3"/>
      <c r="I86" s="3"/>
      <c r="J86" s="3"/>
      <c r="K86" s="3"/>
      <c r="L86" s="3"/>
      <c r="M86" s="3"/>
      <c r="N86" s="3"/>
      <c r="O86" s="3"/>
      <c r="P86" s="3"/>
      <c r="Q86" s="3"/>
      <c r="R86" s="3"/>
      <c r="S86" s="3"/>
      <c r="T86" s="3"/>
      <c r="U86" s="3"/>
      <c r="V86" s="3"/>
      <c r="W86" s="3"/>
      <c r="X86" s="3"/>
      <c r="Y86" s="3"/>
      <c r="Z86" s="3"/>
      <c r="AA86" s="3"/>
      <c r="AB86" s="3"/>
      <c r="AC86" s="3"/>
      <c r="AD86" s="3"/>
      <c r="AE86" s="3" t="s">
        <v>1377</v>
      </c>
      <c r="AF86" s="30">
        <v>8.57</v>
      </c>
      <c r="AG86" s="3"/>
      <c r="AH86" s="3"/>
      <c r="AI86" s="3"/>
    </row>
    <row r="87" spans="1:35" ht="18" customHeight="1" x14ac:dyDescent="0.2">
      <c r="A87" s="27"/>
      <c r="B87" s="27"/>
      <c r="C87" s="27"/>
      <c r="D87" s="3"/>
      <c r="E87" s="3"/>
      <c r="F87" s="3"/>
      <c r="G87" s="270"/>
      <c r="H87" s="3"/>
      <c r="I87" s="3"/>
      <c r="J87" s="3"/>
      <c r="K87" s="3"/>
      <c r="L87" s="3"/>
      <c r="M87" s="3"/>
      <c r="N87" s="3"/>
      <c r="O87" s="3"/>
      <c r="P87" s="3"/>
      <c r="Q87" s="3"/>
      <c r="R87" s="3"/>
      <c r="S87" s="3"/>
      <c r="T87" s="3"/>
      <c r="U87" s="3"/>
      <c r="V87" s="3"/>
      <c r="W87" s="3"/>
      <c r="X87" s="3"/>
      <c r="Y87" s="3"/>
      <c r="Z87" s="3"/>
      <c r="AA87" s="3"/>
      <c r="AB87" s="3"/>
      <c r="AC87" s="3"/>
      <c r="AD87" s="3"/>
      <c r="AE87" s="3" t="s">
        <v>1324</v>
      </c>
      <c r="AF87" s="30">
        <v>13.83</v>
      </c>
      <c r="AG87" s="3"/>
      <c r="AH87" s="3"/>
      <c r="AI87" s="3"/>
    </row>
    <row r="88" spans="1:35" ht="18" customHeight="1" x14ac:dyDescent="0.2">
      <c r="A88" s="27"/>
      <c r="B88" s="27"/>
      <c r="C88" s="27"/>
      <c r="D88" s="3"/>
      <c r="E88" s="3"/>
      <c r="F88" s="3"/>
      <c r="G88" s="270"/>
      <c r="H88" s="3"/>
      <c r="I88" s="3"/>
      <c r="J88" s="3"/>
      <c r="K88" s="3"/>
      <c r="L88" s="3"/>
      <c r="M88" s="3"/>
      <c r="N88" s="3"/>
      <c r="O88" s="3"/>
      <c r="P88" s="3"/>
      <c r="Q88" s="3"/>
      <c r="R88" s="3"/>
      <c r="S88" s="3"/>
      <c r="T88" s="3"/>
      <c r="U88" s="3"/>
      <c r="V88" s="3"/>
      <c r="W88" s="3"/>
      <c r="X88" s="3"/>
      <c r="Y88" s="3"/>
      <c r="Z88" s="3"/>
      <c r="AA88" s="3"/>
      <c r="AB88" s="3"/>
      <c r="AC88" s="3"/>
      <c r="AD88" s="3"/>
      <c r="AE88" s="3" t="s">
        <v>1336</v>
      </c>
      <c r="AF88" s="30">
        <v>0.02</v>
      </c>
      <c r="AG88" s="3"/>
      <c r="AH88" s="3"/>
      <c r="AI88" s="3"/>
    </row>
    <row r="89" spans="1:35" ht="18" customHeight="1" x14ac:dyDescent="0.2">
      <c r="A89" s="27"/>
      <c r="B89" s="27"/>
      <c r="C89" s="27"/>
      <c r="D89" s="3"/>
      <c r="E89" s="3"/>
      <c r="F89" s="3"/>
      <c r="G89" s="270"/>
      <c r="H89" s="3"/>
      <c r="I89" s="3"/>
      <c r="J89" s="3"/>
      <c r="K89" s="3"/>
      <c r="L89" s="3"/>
      <c r="M89" s="3"/>
      <c r="N89" s="3"/>
      <c r="O89" s="3"/>
      <c r="P89" s="3"/>
      <c r="Q89" s="3"/>
      <c r="R89" s="3"/>
      <c r="S89" s="3"/>
      <c r="T89" s="3"/>
      <c r="U89" s="3"/>
      <c r="V89" s="3"/>
      <c r="W89" s="3"/>
      <c r="X89" s="3"/>
      <c r="Y89" s="3"/>
      <c r="Z89" s="3"/>
      <c r="AA89" s="3"/>
      <c r="AB89" s="3"/>
      <c r="AC89" s="3"/>
      <c r="AD89" s="3"/>
      <c r="AE89" s="3" t="s">
        <v>1342</v>
      </c>
      <c r="AF89" s="30">
        <v>0.11</v>
      </c>
      <c r="AG89" s="3"/>
      <c r="AH89" s="3"/>
      <c r="AI89" s="3"/>
    </row>
    <row r="90" spans="1:35" ht="18" customHeight="1" x14ac:dyDescent="0.2">
      <c r="A90" s="27"/>
      <c r="B90" s="27"/>
      <c r="C90" s="27"/>
      <c r="D90" s="3"/>
      <c r="E90" s="3"/>
      <c r="F90" s="3"/>
      <c r="G90" s="270"/>
      <c r="H90" s="3"/>
      <c r="I90" s="3"/>
      <c r="J90" s="3"/>
      <c r="K90" s="3"/>
      <c r="L90" s="3"/>
      <c r="M90" s="3"/>
      <c r="N90" s="3"/>
      <c r="O90" s="3"/>
      <c r="P90" s="3"/>
      <c r="Q90" s="3"/>
      <c r="R90" s="3"/>
      <c r="S90" s="3"/>
      <c r="T90" s="3"/>
      <c r="U90" s="3"/>
      <c r="V90" s="3"/>
      <c r="W90" s="3"/>
      <c r="X90" s="3"/>
      <c r="Y90" s="3"/>
      <c r="Z90" s="3"/>
      <c r="AA90" s="3"/>
      <c r="AB90" s="3"/>
      <c r="AC90" s="3"/>
      <c r="AD90" s="550" t="s">
        <v>1379</v>
      </c>
      <c r="AE90" s="551"/>
      <c r="AF90" s="30">
        <v>8.568333333</v>
      </c>
      <c r="AG90" s="3"/>
      <c r="AH90" s="3"/>
      <c r="AI90" s="3"/>
    </row>
    <row r="91" spans="1:35" ht="18" customHeight="1" x14ac:dyDescent="0.2">
      <c r="A91" s="27"/>
      <c r="B91" s="27"/>
      <c r="C91" s="27"/>
      <c r="D91" s="3"/>
      <c r="E91" s="3"/>
      <c r="F91" s="3"/>
      <c r="G91" s="270"/>
      <c r="H91" s="3"/>
      <c r="I91" s="3"/>
      <c r="J91" s="3"/>
      <c r="K91" s="3"/>
      <c r="L91" s="3"/>
      <c r="M91" s="3"/>
      <c r="N91" s="3"/>
      <c r="O91" s="3"/>
      <c r="P91" s="3"/>
      <c r="Q91" s="3"/>
      <c r="R91" s="3"/>
      <c r="S91" s="3"/>
      <c r="T91" s="3"/>
      <c r="U91" s="3"/>
      <c r="V91" s="3"/>
      <c r="W91" s="3"/>
      <c r="X91" s="3"/>
      <c r="Y91" s="3"/>
      <c r="Z91" s="3"/>
      <c r="AA91" s="3"/>
      <c r="AB91" s="3"/>
      <c r="AC91" s="3"/>
      <c r="AD91" s="30">
        <v>2020</v>
      </c>
      <c r="AE91" s="3" t="s">
        <v>1327</v>
      </c>
      <c r="AF91" s="30">
        <v>3.51</v>
      </c>
      <c r="AG91" s="3"/>
      <c r="AH91" s="3"/>
      <c r="AI91" s="3"/>
    </row>
    <row r="92" spans="1:35" ht="18" customHeight="1" x14ac:dyDescent="0.2">
      <c r="A92" s="27"/>
      <c r="B92" s="27"/>
      <c r="C92" s="27"/>
      <c r="D92" s="3"/>
      <c r="E92" s="3"/>
      <c r="F92" s="3"/>
      <c r="G92" s="270"/>
      <c r="H92" s="3"/>
      <c r="I92" s="3"/>
      <c r="J92" s="3"/>
      <c r="K92" s="3"/>
      <c r="L92" s="3"/>
      <c r="M92" s="3"/>
      <c r="N92" s="3"/>
      <c r="O92" s="3"/>
      <c r="P92" s="3"/>
      <c r="Q92" s="3"/>
      <c r="R92" s="3"/>
      <c r="S92" s="3"/>
      <c r="T92" s="3"/>
      <c r="U92" s="3"/>
      <c r="V92" s="3"/>
      <c r="W92" s="3"/>
      <c r="X92" s="3"/>
      <c r="Y92" s="3"/>
      <c r="Z92" s="3"/>
      <c r="AA92" s="3"/>
      <c r="AB92" s="3"/>
      <c r="AC92" s="3"/>
      <c r="AD92" s="3"/>
      <c r="AE92" s="3" t="s">
        <v>109</v>
      </c>
      <c r="AF92" s="30">
        <v>70.13</v>
      </c>
      <c r="AG92" s="3"/>
      <c r="AH92" s="3"/>
      <c r="AI92" s="3"/>
    </row>
    <row r="93" spans="1:35" ht="18" customHeight="1" x14ac:dyDescent="0.2">
      <c r="A93" s="27"/>
      <c r="B93" s="27"/>
      <c r="C93" s="27"/>
      <c r="D93" s="3"/>
      <c r="E93" s="3"/>
      <c r="F93" s="3"/>
      <c r="G93" s="270"/>
      <c r="H93" s="3"/>
      <c r="I93" s="3"/>
      <c r="J93" s="3"/>
      <c r="K93" s="3"/>
      <c r="L93" s="3"/>
      <c r="M93" s="3"/>
      <c r="N93" s="3"/>
      <c r="O93" s="3"/>
      <c r="P93" s="3"/>
      <c r="Q93" s="3"/>
      <c r="R93" s="3"/>
      <c r="S93" s="3"/>
      <c r="T93" s="3"/>
      <c r="U93" s="3"/>
      <c r="V93" s="3"/>
      <c r="W93" s="3"/>
      <c r="X93" s="3"/>
      <c r="Y93" s="3"/>
      <c r="Z93" s="3"/>
      <c r="AA93" s="3"/>
      <c r="AB93" s="3"/>
      <c r="AC93" s="3"/>
      <c r="AD93" s="3"/>
      <c r="AE93" s="3" t="s">
        <v>1330</v>
      </c>
      <c r="AF93" s="30">
        <v>2.92</v>
      </c>
      <c r="AG93" s="3"/>
      <c r="AH93" s="3"/>
      <c r="AI93" s="3"/>
    </row>
    <row r="94" spans="1:35" ht="18" customHeight="1" x14ac:dyDescent="0.2">
      <c r="A94" s="27"/>
      <c r="B94" s="27"/>
      <c r="C94" s="27"/>
      <c r="D94" s="3"/>
      <c r="E94" s="3"/>
      <c r="F94" s="3"/>
      <c r="G94" s="270"/>
      <c r="H94" s="3"/>
      <c r="I94" s="3"/>
      <c r="J94" s="3"/>
      <c r="K94" s="3"/>
      <c r="L94" s="3"/>
      <c r="M94" s="3"/>
      <c r="N94" s="3"/>
      <c r="O94" s="3"/>
      <c r="P94" s="3"/>
      <c r="Q94" s="3"/>
      <c r="R94" s="3"/>
      <c r="S94" s="3"/>
      <c r="T94" s="3"/>
      <c r="U94" s="3"/>
      <c r="V94" s="3"/>
      <c r="W94" s="3"/>
      <c r="X94" s="3"/>
      <c r="Y94" s="3"/>
      <c r="Z94" s="3"/>
      <c r="AA94" s="3"/>
      <c r="AB94" s="3"/>
      <c r="AC94" s="3"/>
      <c r="AD94" s="3"/>
      <c r="AE94" s="3" t="s">
        <v>1376</v>
      </c>
      <c r="AF94" s="30">
        <v>3.51</v>
      </c>
      <c r="AG94" s="3"/>
      <c r="AH94" s="3"/>
      <c r="AI94" s="3"/>
    </row>
    <row r="95" spans="1:35" ht="18" customHeight="1" x14ac:dyDescent="0.2">
      <c r="A95" s="27"/>
      <c r="B95" s="27"/>
      <c r="C95" s="27"/>
      <c r="D95" s="3"/>
      <c r="E95" s="3"/>
      <c r="F95" s="3"/>
      <c r="G95" s="270"/>
      <c r="H95" s="3"/>
      <c r="I95" s="3"/>
      <c r="J95" s="3"/>
      <c r="K95" s="3"/>
      <c r="L95" s="3"/>
      <c r="M95" s="3"/>
      <c r="N95" s="3"/>
      <c r="O95" s="3"/>
      <c r="P95" s="3"/>
      <c r="Q95" s="3"/>
      <c r="R95" s="3"/>
      <c r="S95" s="3"/>
      <c r="T95" s="3"/>
      <c r="U95" s="3"/>
      <c r="V95" s="3"/>
      <c r="W95" s="3"/>
      <c r="X95" s="3"/>
      <c r="Y95" s="3"/>
      <c r="Z95" s="3"/>
      <c r="AA95" s="3"/>
      <c r="AB95" s="3"/>
      <c r="AC95" s="3"/>
      <c r="AD95" s="3"/>
      <c r="AE95" s="3" t="s">
        <v>1333</v>
      </c>
      <c r="AF95" s="30">
        <v>2.4300000000000002</v>
      </c>
      <c r="AG95" s="3"/>
      <c r="AH95" s="3"/>
      <c r="AI95" s="3"/>
    </row>
    <row r="96" spans="1:35" ht="18" customHeight="1" x14ac:dyDescent="0.2">
      <c r="A96" s="27"/>
      <c r="B96" s="27"/>
      <c r="C96" s="27"/>
      <c r="D96" s="3"/>
      <c r="E96" s="3"/>
      <c r="F96" s="3"/>
      <c r="G96" s="270"/>
      <c r="H96" s="3"/>
      <c r="I96" s="3"/>
      <c r="J96" s="3"/>
      <c r="K96" s="3"/>
      <c r="L96" s="3"/>
      <c r="M96" s="3"/>
      <c r="N96" s="3"/>
      <c r="O96" s="3"/>
      <c r="P96" s="3"/>
      <c r="Q96" s="3"/>
      <c r="R96" s="3"/>
      <c r="S96" s="3"/>
      <c r="T96" s="3"/>
      <c r="U96" s="3"/>
      <c r="V96" s="3"/>
      <c r="W96" s="3"/>
      <c r="X96" s="3"/>
      <c r="Y96" s="3"/>
      <c r="Z96" s="3"/>
      <c r="AA96" s="3"/>
      <c r="AB96" s="3"/>
      <c r="AC96" s="3"/>
      <c r="AD96" s="3"/>
      <c r="AE96" s="3" t="s">
        <v>1372</v>
      </c>
      <c r="AF96" s="30">
        <v>0.02</v>
      </c>
      <c r="AG96" s="3"/>
      <c r="AH96" s="3"/>
      <c r="AI96" s="3"/>
    </row>
    <row r="97" spans="1:35" ht="18" customHeight="1" x14ac:dyDescent="0.2">
      <c r="A97" s="27"/>
      <c r="B97" s="27"/>
      <c r="C97" s="27"/>
      <c r="D97" s="3"/>
      <c r="E97" s="3"/>
      <c r="F97" s="3"/>
      <c r="G97" s="270"/>
      <c r="H97" s="3"/>
      <c r="I97" s="3"/>
      <c r="J97" s="3"/>
      <c r="K97" s="3"/>
      <c r="L97" s="3"/>
      <c r="M97" s="3"/>
      <c r="N97" s="3"/>
      <c r="O97" s="3"/>
      <c r="P97" s="3"/>
      <c r="Q97" s="3"/>
      <c r="R97" s="3"/>
      <c r="S97" s="3"/>
      <c r="T97" s="3"/>
      <c r="U97" s="3"/>
      <c r="V97" s="3"/>
      <c r="W97" s="3"/>
      <c r="X97" s="3"/>
      <c r="Y97" s="3"/>
      <c r="Z97" s="3"/>
      <c r="AA97" s="3"/>
      <c r="AB97" s="3"/>
      <c r="AC97" s="3"/>
      <c r="AD97" s="3"/>
      <c r="AE97" s="3" t="s">
        <v>1345</v>
      </c>
      <c r="AF97" s="30">
        <v>0.01</v>
      </c>
      <c r="AG97" s="3"/>
      <c r="AH97" s="3"/>
      <c r="AI97" s="3"/>
    </row>
    <row r="98" spans="1:35" ht="18" customHeight="1" x14ac:dyDescent="0.2">
      <c r="A98" s="27"/>
      <c r="B98" s="27"/>
      <c r="C98" s="27"/>
      <c r="D98" s="3"/>
      <c r="E98" s="3"/>
      <c r="F98" s="3"/>
      <c r="G98" s="270"/>
      <c r="H98" s="3"/>
      <c r="I98" s="3"/>
      <c r="J98" s="3"/>
      <c r="K98" s="3"/>
      <c r="L98" s="3"/>
      <c r="M98" s="3"/>
      <c r="N98" s="3"/>
      <c r="O98" s="3"/>
      <c r="P98" s="3"/>
      <c r="Q98" s="3"/>
      <c r="R98" s="3"/>
      <c r="S98" s="3"/>
      <c r="T98" s="3"/>
      <c r="U98" s="3"/>
      <c r="V98" s="3"/>
      <c r="W98" s="3"/>
      <c r="X98" s="3"/>
      <c r="Y98" s="3"/>
      <c r="Z98" s="3"/>
      <c r="AA98" s="3"/>
      <c r="AB98" s="3"/>
      <c r="AC98" s="3"/>
      <c r="AD98" s="3"/>
      <c r="AE98" s="3" t="s">
        <v>1223</v>
      </c>
      <c r="AF98" s="30">
        <v>0.02</v>
      </c>
      <c r="AG98" s="3"/>
      <c r="AH98" s="3"/>
      <c r="AI98" s="3"/>
    </row>
    <row r="99" spans="1:35" ht="18" customHeight="1" x14ac:dyDescent="0.2">
      <c r="A99" s="27"/>
      <c r="B99" s="27"/>
      <c r="C99" s="27"/>
      <c r="D99" s="3"/>
      <c r="E99" s="3"/>
      <c r="F99" s="3"/>
      <c r="G99" s="270"/>
      <c r="H99" s="3"/>
      <c r="I99" s="3"/>
      <c r="J99" s="3"/>
      <c r="K99" s="3"/>
      <c r="L99" s="3"/>
      <c r="M99" s="3"/>
      <c r="N99" s="3"/>
      <c r="O99" s="3"/>
      <c r="P99" s="3"/>
      <c r="Q99" s="3"/>
      <c r="R99" s="3"/>
      <c r="S99" s="3"/>
      <c r="T99" s="3"/>
      <c r="U99" s="3"/>
      <c r="V99" s="3"/>
      <c r="W99" s="3"/>
      <c r="X99" s="3"/>
      <c r="Y99" s="3"/>
      <c r="Z99" s="3"/>
      <c r="AA99" s="3"/>
      <c r="AB99" s="3"/>
      <c r="AC99" s="3"/>
      <c r="AD99" s="3"/>
      <c r="AE99" s="3" t="s">
        <v>1377</v>
      </c>
      <c r="AF99" s="30">
        <v>3.03</v>
      </c>
      <c r="AG99" s="3"/>
      <c r="AH99" s="3"/>
      <c r="AI99" s="3"/>
    </row>
    <row r="100" spans="1:35" ht="18" customHeight="1" x14ac:dyDescent="0.2">
      <c r="A100" s="27"/>
      <c r="B100" s="27"/>
      <c r="C100" s="27"/>
      <c r="D100" s="3"/>
      <c r="E100" s="3"/>
      <c r="F100" s="3"/>
      <c r="G100" s="270"/>
      <c r="H100" s="3"/>
      <c r="I100" s="3"/>
      <c r="J100" s="3"/>
      <c r="K100" s="3"/>
      <c r="L100" s="3"/>
      <c r="M100" s="3"/>
      <c r="N100" s="3"/>
      <c r="O100" s="3"/>
      <c r="P100" s="3"/>
      <c r="Q100" s="3"/>
      <c r="R100" s="3"/>
      <c r="S100" s="3"/>
      <c r="T100" s="3"/>
      <c r="U100" s="3"/>
      <c r="V100" s="3"/>
      <c r="W100" s="3"/>
      <c r="X100" s="3"/>
      <c r="Y100" s="3"/>
      <c r="Z100" s="3"/>
      <c r="AA100" s="3"/>
      <c r="AB100" s="3"/>
      <c r="AC100" s="3"/>
      <c r="AD100" s="3"/>
      <c r="AE100" s="3" t="s">
        <v>1324</v>
      </c>
      <c r="AF100" s="30">
        <v>17.84</v>
      </c>
      <c r="AG100" s="3"/>
      <c r="AH100" s="3"/>
      <c r="AI100" s="3"/>
    </row>
    <row r="101" spans="1:35" ht="18" customHeight="1" x14ac:dyDescent="0.2">
      <c r="A101" s="27"/>
      <c r="B101" s="27"/>
      <c r="C101" s="27"/>
      <c r="D101" s="3"/>
      <c r="E101" s="3"/>
      <c r="F101" s="3"/>
      <c r="G101" s="270"/>
      <c r="H101" s="3"/>
      <c r="I101" s="3"/>
      <c r="J101" s="3"/>
      <c r="K101" s="3"/>
      <c r="L101" s="3"/>
      <c r="M101" s="3"/>
      <c r="N101" s="3"/>
      <c r="O101" s="3"/>
      <c r="P101" s="3"/>
      <c r="Q101" s="3"/>
      <c r="R101" s="3"/>
      <c r="S101" s="3"/>
      <c r="T101" s="3"/>
      <c r="U101" s="3"/>
      <c r="V101" s="3"/>
      <c r="W101" s="3"/>
      <c r="X101" s="3"/>
      <c r="Y101" s="3"/>
      <c r="Z101" s="3"/>
      <c r="AA101" s="3"/>
      <c r="AB101" s="3"/>
      <c r="AC101" s="3"/>
      <c r="AD101" s="3"/>
      <c r="AE101" s="3" t="s">
        <v>1336</v>
      </c>
      <c r="AF101" s="30">
        <v>0.02</v>
      </c>
      <c r="AG101" s="3"/>
      <c r="AH101" s="3"/>
      <c r="AI101" s="3"/>
    </row>
    <row r="102" spans="1:35" ht="18" customHeight="1" x14ac:dyDescent="0.2">
      <c r="A102" s="27"/>
      <c r="B102" s="27"/>
      <c r="C102" s="27"/>
      <c r="D102" s="3"/>
      <c r="E102" s="3"/>
      <c r="F102" s="3"/>
      <c r="G102" s="270"/>
      <c r="H102" s="3"/>
      <c r="I102" s="3"/>
      <c r="J102" s="3"/>
      <c r="K102" s="3"/>
      <c r="L102" s="3"/>
      <c r="M102" s="3"/>
      <c r="N102" s="3"/>
      <c r="O102" s="3"/>
      <c r="P102" s="3"/>
      <c r="Q102" s="3"/>
      <c r="R102" s="3"/>
      <c r="S102" s="3"/>
      <c r="T102" s="3"/>
      <c r="U102" s="3"/>
      <c r="V102" s="3"/>
      <c r="W102" s="3"/>
      <c r="X102" s="3"/>
      <c r="Y102" s="3"/>
      <c r="Z102" s="3"/>
      <c r="AA102" s="3"/>
      <c r="AB102" s="3"/>
      <c r="AC102" s="3"/>
      <c r="AD102" s="3"/>
      <c r="AE102" s="3" t="s">
        <v>1342</v>
      </c>
      <c r="AF102" s="30">
        <v>7.0000000000000007E-2</v>
      </c>
      <c r="AG102" s="3"/>
      <c r="AH102" s="3"/>
      <c r="AI102" s="3"/>
    </row>
    <row r="103" spans="1:35" ht="18" customHeight="1" x14ac:dyDescent="0.2">
      <c r="A103" s="27"/>
      <c r="B103" s="27"/>
      <c r="C103" s="27"/>
      <c r="D103" s="3"/>
      <c r="E103" s="3"/>
      <c r="F103" s="3"/>
      <c r="G103" s="270"/>
      <c r="H103" s="3"/>
      <c r="I103" s="3"/>
      <c r="J103" s="3"/>
      <c r="K103" s="3"/>
      <c r="L103" s="3"/>
      <c r="M103" s="3"/>
      <c r="N103" s="3"/>
      <c r="O103" s="3"/>
      <c r="P103" s="3"/>
      <c r="Q103" s="3"/>
      <c r="R103" s="3"/>
      <c r="S103" s="3"/>
      <c r="T103" s="3"/>
      <c r="U103" s="3"/>
      <c r="V103" s="3"/>
      <c r="W103" s="3"/>
      <c r="X103" s="3"/>
      <c r="Y103" s="3"/>
      <c r="Z103" s="3"/>
      <c r="AA103" s="3"/>
      <c r="AB103" s="3"/>
      <c r="AC103" s="3"/>
      <c r="AD103" s="550" t="s">
        <v>1380</v>
      </c>
      <c r="AE103" s="551"/>
      <c r="AF103" s="30">
        <v>8.6258333329999992</v>
      </c>
      <c r="AG103" s="3"/>
      <c r="AH103" s="3"/>
      <c r="AI103" s="3"/>
    </row>
    <row r="104" spans="1:35" ht="18" customHeight="1" x14ac:dyDescent="0.2">
      <c r="A104" s="27"/>
      <c r="B104" s="27"/>
      <c r="C104" s="27"/>
      <c r="D104" s="3"/>
      <c r="E104" s="3"/>
      <c r="F104" s="3"/>
      <c r="G104" s="270"/>
      <c r="H104" s="3"/>
      <c r="I104" s="3"/>
      <c r="J104" s="3"/>
      <c r="K104" s="3"/>
      <c r="L104" s="3"/>
      <c r="M104" s="3"/>
      <c r="N104" s="3"/>
      <c r="O104" s="3"/>
      <c r="P104" s="3"/>
      <c r="Q104" s="3"/>
      <c r="R104" s="3"/>
      <c r="S104" s="3"/>
      <c r="T104" s="3"/>
      <c r="U104" s="3"/>
      <c r="V104" s="3"/>
      <c r="W104" s="3"/>
      <c r="X104" s="3"/>
      <c r="Y104" s="3"/>
      <c r="Z104" s="3"/>
      <c r="AA104" s="3"/>
      <c r="AB104" s="3"/>
      <c r="AC104" s="3"/>
      <c r="AD104" s="554" t="s">
        <v>1381</v>
      </c>
      <c r="AE104" s="551"/>
      <c r="AF104" s="357">
        <v>8.901142857</v>
      </c>
      <c r="AG104" s="3"/>
      <c r="AH104" s="3"/>
      <c r="AI104" s="3"/>
    </row>
    <row r="105" spans="1:35" ht="18" customHeight="1" x14ac:dyDescent="0.2">
      <c r="A105" s="27"/>
      <c r="B105" s="27"/>
      <c r="C105" s="27"/>
      <c r="D105" s="3"/>
      <c r="E105" s="3"/>
      <c r="F105" s="3"/>
      <c r="G105" s="270"/>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ht="18" customHeight="1" x14ac:dyDescent="0.2">
      <c r="A106" s="27"/>
      <c r="B106" s="27"/>
      <c r="C106" s="27"/>
      <c r="D106" s="3"/>
      <c r="E106" s="3"/>
      <c r="F106" s="3"/>
      <c r="G106" s="270"/>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ht="18" customHeight="1" x14ac:dyDescent="0.2">
      <c r="A107" s="27"/>
      <c r="B107" s="27"/>
      <c r="C107" s="27"/>
      <c r="D107" s="3"/>
      <c r="E107" s="3"/>
      <c r="F107" s="3"/>
      <c r="G107" s="270"/>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ht="18" customHeight="1" x14ac:dyDescent="0.2">
      <c r="A108" s="27"/>
      <c r="B108" s="27"/>
      <c r="C108" s="27"/>
      <c r="D108" s="3"/>
      <c r="E108" s="3"/>
      <c r="F108" s="3"/>
      <c r="G108" s="270"/>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ht="18" customHeight="1" x14ac:dyDescent="0.2">
      <c r="A109" s="27"/>
      <c r="B109" s="27"/>
      <c r="C109" s="27"/>
      <c r="D109" s="3"/>
      <c r="E109" s="3"/>
      <c r="F109" s="3"/>
      <c r="G109" s="270"/>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ht="18" customHeight="1" x14ac:dyDescent="0.2">
      <c r="A110" s="27"/>
      <c r="B110" s="27"/>
      <c r="C110" s="27"/>
      <c r="D110" s="3"/>
      <c r="E110" s="3"/>
      <c r="F110" s="3"/>
      <c r="G110" s="270"/>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ht="18" customHeight="1" x14ac:dyDescent="0.2">
      <c r="A111" s="27"/>
      <c r="B111" s="27"/>
      <c r="C111" s="27"/>
      <c r="D111" s="3"/>
      <c r="E111" s="3"/>
      <c r="F111" s="3"/>
      <c r="G111" s="270"/>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ht="18" customHeight="1" x14ac:dyDescent="0.2">
      <c r="A112" s="27"/>
      <c r="B112" s="27"/>
      <c r="C112" s="27"/>
      <c r="D112" s="3"/>
      <c r="E112" s="3"/>
      <c r="F112" s="3"/>
      <c r="G112" s="270"/>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ht="18" customHeight="1" x14ac:dyDescent="0.2">
      <c r="A113" s="27"/>
      <c r="B113" s="27"/>
      <c r="C113" s="27"/>
      <c r="D113" s="3"/>
      <c r="E113" s="3"/>
      <c r="F113" s="3"/>
      <c r="G113" s="270"/>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ht="18" customHeight="1" x14ac:dyDescent="0.2">
      <c r="A114" s="27"/>
      <c r="B114" s="27"/>
      <c r="C114" s="27"/>
      <c r="D114" s="3"/>
      <c r="E114" s="3"/>
      <c r="F114" s="3"/>
      <c r="G114" s="270"/>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ht="18" customHeight="1" x14ac:dyDescent="0.2">
      <c r="A115" s="27"/>
      <c r="B115" s="27"/>
      <c r="C115" s="27"/>
      <c r="D115" s="3"/>
      <c r="E115" s="3"/>
      <c r="F115" s="3"/>
      <c r="G115" s="270"/>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row r="116" spans="1:35" ht="18" customHeight="1" x14ac:dyDescent="0.2">
      <c r="A116" s="27"/>
      <c r="B116" s="27"/>
      <c r="C116" s="27"/>
      <c r="D116" s="3"/>
      <c r="E116" s="3"/>
      <c r="F116" s="3"/>
      <c r="G116" s="270"/>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row>
    <row r="117" spans="1:35" ht="18" customHeight="1" x14ac:dyDescent="0.2">
      <c r="A117" s="27"/>
      <c r="B117" s="27"/>
      <c r="C117" s="27"/>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row>
    <row r="118" spans="1:35" ht="18" customHeight="1" x14ac:dyDescent="0.2">
      <c r="A118" s="27"/>
      <c r="B118" s="27"/>
      <c r="C118" s="27"/>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row>
    <row r="119" spans="1:35" ht="18" customHeight="1" x14ac:dyDescent="0.2">
      <c r="A119" s="27"/>
      <c r="B119" s="27"/>
      <c r="C119" s="27"/>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row>
    <row r="120" spans="1:35" ht="18" customHeight="1" x14ac:dyDescent="0.2">
      <c r="A120" s="27"/>
      <c r="B120" s="27"/>
      <c r="C120" s="27"/>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row>
    <row r="121" spans="1:35" ht="18" customHeight="1" x14ac:dyDescent="0.2">
      <c r="A121" s="27"/>
      <c r="B121" s="27"/>
      <c r="C121" s="27"/>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row>
    <row r="122" spans="1:35" ht="18" customHeight="1" x14ac:dyDescent="0.2">
      <c r="A122" s="27"/>
      <c r="B122" s="27"/>
      <c r="C122" s="27"/>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row>
    <row r="123" spans="1:35" ht="18" customHeight="1" x14ac:dyDescent="0.2">
      <c r="A123" s="27"/>
      <c r="B123" s="27"/>
      <c r="C123" s="27"/>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row>
    <row r="124" spans="1:35" ht="18" customHeight="1" x14ac:dyDescent="0.2">
      <c r="A124" s="27"/>
      <c r="B124" s="27"/>
      <c r="C124" s="27"/>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row>
    <row r="125" spans="1:35" ht="18" customHeight="1" x14ac:dyDescent="0.2">
      <c r="A125" s="27"/>
      <c r="B125" s="27"/>
      <c r="C125" s="27"/>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row>
    <row r="126" spans="1:35" ht="18" customHeight="1" x14ac:dyDescent="0.2">
      <c r="A126" s="27"/>
      <c r="B126" s="27"/>
      <c r="C126" s="27"/>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row>
    <row r="127" spans="1:35" ht="18" customHeight="1" x14ac:dyDescent="0.2">
      <c r="A127" s="27"/>
      <c r="B127" s="27"/>
      <c r="C127" s="27"/>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row>
    <row r="128" spans="1:35" ht="18" customHeight="1" x14ac:dyDescent="0.2">
      <c r="A128" s="27"/>
      <c r="B128" s="27"/>
      <c r="C128" s="27"/>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row>
    <row r="129" spans="1:35" ht="18" customHeight="1" x14ac:dyDescent="0.2">
      <c r="A129" s="27"/>
      <c r="B129" s="27"/>
      <c r="C129" s="27"/>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row>
    <row r="130" spans="1:35" ht="18" customHeight="1" x14ac:dyDescent="0.2">
      <c r="A130" s="27"/>
      <c r="B130" s="27"/>
      <c r="C130" s="27"/>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row>
    <row r="131" spans="1:35" ht="18" customHeight="1" x14ac:dyDescent="0.2">
      <c r="A131" s="27"/>
      <c r="B131" s="27"/>
      <c r="C131" s="27"/>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row>
    <row r="132" spans="1:35" ht="18" customHeight="1" x14ac:dyDescent="0.2">
      <c r="A132" s="27"/>
      <c r="B132" s="27"/>
      <c r="C132" s="27"/>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row>
    <row r="133" spans="1:35" ht="18" customHeight="1" x14ac:dyDescent="0.2">
      <c r="A133" s="27"/>
      <c r="B133" s="27"/>
      <c r="C133" s="27"/>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row>
    <row r="134" spans="1:35" ht="18" customHeight="1" x14ac:dyDescent="0.2">
      <c r="A134" s="27"/>
      <c r="B134" s="27"/>
      <c r="C134" s="27"/>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row>
    <row r="135" spans="1:35" ht="18" customHeight="1" x14ac:dyDescent="0.2">
      <c r="A135" s="27"/>
      <c r="B135" s="27"/>
      <c r="C135" s="27"/>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row>
    <row r="136" spans="1:35" ht="18" customHeight="1" x14ac:dyDescent="0.2">
      <c r="A136" s="27"/>
      <c r="B136" s="27"/>
      <c r="C136" s="27"/>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row>
    <row r="137" spans="1:35" ht="18" customHeight="1" x14ac:dyDescent="0.2">
      <c r="A137" s="27"/>
      <c r="B137" s="27"/>
      <c r="C137" s="27"/>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row>
    <row r="138" spans="1:35" ht="18" customHeight="1" x14ac:dyDescent="0.2">
      <c r="A138" s="27"/>
      <c r="B138" s="27"/>
      <c r="C138" s="27"/>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row>
    <row r="139" spans="1:35" ht="18" customHeight="1" x14ac:dyDescent="0.2">
      <c r="A139" s="27"/>
      <c r="B139" s="27"/>
      <c r="C139" s="27"/>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row>
    <row r="140" spans="1:35" ht="18" customHeight="1" x14ac:dyDescent="0.2">
      <c r="A140" s="27"/>
      <c r="B140" s="27"/>
      <c r="C140" s="27"/>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row>
    <row r="141" spans="1:35" ht="18" customHeight="1" x14ac:dyDescent="0.2">
      <c r="A141" s="27"/>
      <c r="B141" s="27"/>
      <c r="C141" s="27"/>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row>
    <row r="142" spans="1:35" ht="18" customHeight="1" x14ac:dyDescent="0.2">
      <c r="A142" s="27"/>
      <c r="B142" s="27"/>
      <c r="C142" s="27"/>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row>
    <row r="143" spans="1:35" ht="18" customHeight="1" x14ac:dyDescent="0.2">
      <c r="A143" s="27"/>
      <c r="B143" s="27"/>
      <c r="C143" s="27"/>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row>
    <row r="144" spans="1:35" ht="18" customHeight="1" x14ac:dyDescent="0.2">
      <c r="A144" s="27"/>
      <c r="B144" s="27"/>
      <c r="C144" s="27"/>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row>
    <row r="145" spans="1:35" ht="18" customHeight="1" x14ac:dyDescent="0.2">
      <c r="A145" s="27"/>
      <c r="B145" s="27"/>
      <c r="C145" s="27"/>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row>
    <row r="146" spans="1:35" ht="18" customHeight="1" x14ac:dyDescent="0.2">
      <c r="A146" s="27"/>
      <c r="B146" s="27"/>
      <c r="C146" s="27"/>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row>
    <row r="147" spans="1:35" ht="18" customHeight="1" x14ac:dyDescent="0.2">
      <c r="A147" s="27"/>
      <c r="B147" s="27"/>
      <c r="C147" s="27"/>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row>
    <row r="148" spans="1:35" ht="18" customHeight="1" x14ac:dyDescent="0.2">
      <c r="A148" s="27"/>
      <c r="B148" s="27"/>
      <c r="C148" s="27"/>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row>
    <row r="149" spans="1:35" ht="18" customHeight="1" x14ac:dyDescent="0.2">
      <c r="A149" s="27"/>
      <c r="B149" s="27"/>
      <c r="C149" s="27"/>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row>
    <row r="150" spans="1:35" ht="18" customHeight="1" x14ac:dyDescent="0.2">
      <c r="A150" s="27"/>
      <c r="B150" s="27"/>
      <c r="C150" s="27"/>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row>
    <row r="151" spans="1:35" ht="18" customHeight="1" x14ac:dyDescent="0.2">
      <c r="A151" s="27"/>
      <c r="B151" s="27"/>
      <c r="C151" s="27"/>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row>
    <row r="152" spans="1:35" ht="18" customHeight="1" x14ac:dyDescent="0.2">
      <c r="A152" s="27"/>
      <c r="B152" s="27"/>
      <c r="C152" s="27"/>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row>
    <row r="153" spans="1:35" ht="18" customHeight="1" x14ac:dyDescent="0.2">
      <c r="A153" s="27"/>
      <c r="B153" s="27"/>
      <c r="C153" s="27"/>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row>
    <row r="154" spans="1:35" ht="18" customHeight="1" x14ac:dyDescent="0.2">
      <c r="A154" s="27"/>
      <c r="B154" s="27"/>
      <c r="C154" s="27"/>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row>
    <row r="155" spans="1:35" ht="18" customHeight="1" x14ac:dyDescent="0.2">
      <c r="A155" s="27"/>
      <c r="B155" s="27"/>
      <c r="C155" s="27"/>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row>
    <row r="156" spans="1:35" ht="18" customHeight="1" x14ac:dyDescent="0.2">
      <c r="A156" s="27"/>
      <c r="B156" s="27"/>
      <c r="C156" s="27"/>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row>
    <row r="157" spans="1:35" ht="18" customHeight="1" x14ac:dyDescent="0.2">
      <c r="A157" s="27"/>
      <c r="B157" s="27"/>
      <c r="C157" s="27"/>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row>
    <row r="158" spans="1:35" ht="18" customHeight="1" x14ac:dyDescent="0.2">
      <c r="A158" s="27"/>
      <c r="B158" s="27"/>
      <c r="C158" s="27"/>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row>
    <row r="159" spans="1:35" ht="18" customHeight="1" x14ac:dyDescent="0.2">
      <c r="A159" s="27"/>
      <c r="B159" s="27"/>
      <c r="C159" s="27"/>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row>
    <row r="160" spans="1:35" ht="18" customHeight="1" x14ac:dyDescent="0.2">
      <c r="A160" s="27"/>
      <c r="B160" s="27"/>
      <c r="C160" s="27"/>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row>
    <row r="161" spans="1:35" ht="18" customHeight="1" x14ac:dyDescent="0.2">
      <c r="A161" s="27"/>
      <c r="B161" s="27"/>
      <c r="C161" s="27"/>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row>
    <row r="162" spans="1:35" ht="18" customHeight="1" x14ac:dyDescent="0.2">
      <c r="A162" s="27"/>
      <c r="B162" s="27"/>
      <c r="C162" s="27"/>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row>
    <row r="163" spans="1:35" ht="18" customHeight="1" x14ac:dyDescent="0.2">
      <c r="A163" s="27"/>
      <c r="B163" s="27"/>
      <c r="C163" s="27"/>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row>
    <row r="164" spans="1:35" ht="18" customHeight="1" x14ac:dyDescent="0.2">
      <c r="A164" s="27"/>
      <c r="B164" s="27"/>
      <c r="C164" s="27"/>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row>
    <row r="165" spans="1:35" ht="18" customHeight="1" x14ac:dyDescent="0.2">
      <c r="A165" s="27"/>
      <c r="B165" s="27"/>
      <c r="C165" s="27"/>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row>
    <row r="166" spans="1:35" ht="18" customHeight="1" x14ac:dyDescent="0.2">
      <c r="A166" s="27"/>
      <c r="B166" s="27"/>
      <c r="C166" s="27"/>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row>
    <row r="167" spans="1:35" ht="18" customHeight="1" x14ac:dyDescent="0.2">
      <c r="A167" s="27"/>
      <c r="B167" s="27"/>
      <c r="C167" s="27"/>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row>
    <row r="168" spans="1:35" ht="18" customHeight="1" x14ac:dyDescent="0.2">
      <c r="A168" s="27"/>
      <c r="B168" s="27"/>
      <c r="C168" s="27"/>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row>
    <row r="169" spans="1:35" ht="18" customHeight="1" x14ac:dyDescent="0.2">
      <c r="A169" s="27"/>
      <c r="B169" s="27"/>
      <c r="C169" s="27"/>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row>
    <row r="170" spans="1:35" ht="18" customHeight="1" x14ac:dyDescent="0.2">
      <c r="A170" s="27"/>
      <c r="B170" s="27"/>
      <c r="C170" s="27"/>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row>
    <row r="171" spans="1:35" ht="18" customHeight="1" x14ac:dyDescent="0.2">
      <c r="A171" s="27"/>
      <c r="B171" s="27"/>
      <c r="C171" s="27"/>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row>
    <row r="172" spans="1:35" ht="18" customHeight="1" x14ac:dyDescent="0.2">
      <c r="A172" s="27"/>
      <c r="B172" s="27"/>
      <c r="C172" s="27"/>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row>
    <row r="173" spans="1:35" ht="18" customHeight="1" x14ac:dyDescent="0.2">
      <c r="A173" s="27"/>
      <c r="B173" s="27"/>
      <c r="C173" s="27"/>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row>
    <row r="174" spans="1:35" ht="18" customHeight="1" x14ac:dyDescent="0.2">
      <c r="A174" s="27"/>
      <c r="B174" s="27"/>
      <c r="C174" s="27"/>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row>
    <row r="175" spans="1:35" ht="18" customHeight="1" x14ac:dyDescent="0.2">
      <c r="A175" s="27"/>
      <c r="B175" s="27"/>
      <c r="C175" s="27"/>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row>
    <row r="176" spans="1:35" ht="18" customHeight="1" x14ac:dyDescent="0.2">
      <c r="A176" s="27"/>
      <c r="B176" s="27"/>
      <c r="C176" s="27"/>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row>
    <row r="177" spans="1:35" ht="18" customHeight="1" x14ac:dyDescent="0.2">
      <c r="A177" s="27"/>
      <c r="B177" s="27"/>
      <c r="C177" s="27"/>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row>
    <row r="178" spans="1:35" ht="18" customHeight="1" x14ac:dyDescent="0.2">
      <c r="A178" s="27"/>
      <c r="B178" s="27"/>
      <c r="C178" s="27"/>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row>
    <row r="179" spans="1:35" ht="18" customHeight="1" x14ac:dyDescent="0.2">
      <c r="A179" s="27"/>
      <c r="B179" s="27"/>
      <c r="C179" s="27"/>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row>
    <row r="180" spans="1:35" ht="18" customHeight="1" x14ac:dyDescent="0.2">
      <c r="A180" s="27"/>
      <c r="B180" s="27"/>
      <c r="C180" s="27"/>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row>
    <row r="181" spans="1:35" ht="18" customHeight="1" x14ac:dyDescent="0.2">
      <c r="A181" s="27"/>
      <c r="B181" s="27"/>
      <c r="C181" s="27"/>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row>
    <row r="182" spans="1:35" ht="18" customHeight="1" x14ac:dyDescent="0.2">
      <c r="A182" s="27"/>
      <c r="B182" s="27"/>
      <c r="C182" s="27"/>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row>
    <row r="183" spans="1:35" ht="18" customHeight="1" x14ac:dyDescent="0.2">
      <c r="A183" s="27"/>
      <c r="B183" s="27"/>
      <c r="C183" s="27"/>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row>
    <row r="184" spans="1:35" ht="18" customHeight="1" x14ac:dyDescent="0.2">
      <c r="A184" s="27"/>
      <c r="B184" s="27"/>
      <c r="C184" s="27"/>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row>
    <row r="185" spans="1:35" ht="18" customHeight="1" x14ac:dyDescent="0.2">
      <c r="A185" s="27"/>
      <c r="B185" s="27"/>
      <c r="C185" s="27"/>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row>
    <row r="186" spans="1:35" ht="18" customHeight="1" x14ac:dyDescent="0.2">
      <c r="A186" s="27"/>
      <c r="B186" s="27"/>
      <c r="C186" s="27"/>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row>
    <row r="187" spans="1:35" ht="18" customHeight="1" x14ac:dyDescent="0.2">
      <c r="A187" s="27"/>
      <c r="B187" s="27"/>
      <c r="C187" s="27"/>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row>
    <row r="188" spans="1:35" ht="18" customHeight="1" x14ac:dyDescent="0.2">
      <c r="A188" s="27"/>
      <c r="B188" s="27"/>
      <c r="C188" s="27"/>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row>
    <row r="189" spans="1:35" ht="18" customHeight="1" x14ac:dyDescent="0.2">
      <c r="A189" s="27"/>
      <c r="B189" s="27"/>
      <c r="C189" s="27"/>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row>
    <row r="190" spans="1:35" ht="18" customHeight="1" x14ac:dyDescent="0.2">
      <c r="A190" s="27"/>
      <c r="B190" s="27"/>
      <c r="C190" s="27"/>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row>
    <row r="191" spans="1:35" ht="18" customHeight="1" x14ac:dyDescent="0.2">
      <c r="A191" s="27"/>
      <c r="B191" s="27"/>
      <c r="C191" s="27"/>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row>
    <row r="192" spans="1:35" ht="18" customHeight="1" x14ac:dyDescent="0.2">
      <c r="A192" s="27"/>
      <c r="B192" s="27"/>
      <c r="C192" s="27"/>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row>
    <row r="193" spans="1:35" ht="18" customHeight="1" x14ac:dyDescent="0.2">
      <c r="A193" s="27"/>
      <c r="B193" s="27"/>
      <c r="C193" s="27"/>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row>
    <row r="194" spans="1:35" ht="18" customHeight="1" x14ac:dyDescent="0.2">
      <c r="A194" s="27"/>
      <c r="B194" s="27"/>
      <c r="C194" s="27"/>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row>
    <row r="195" spans="1:35" ht="18" customHeight="1" x14ac:dyDescent="0.2">
      <c r="A195" s="27"/>
      <c r="B195" s="27"/>
      <c r="C195" s="27"/>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row>
    <row r="196" spans="1:35" ht="18" customHeight="1" x14ac:dyDescent="0.2">
      <c r="A196" s="27"/>
      <c r="B196" s="27"/>
      <c r="C196" s="27"/>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row>
    <row r="197" spans="1:35" ht="18" customHeight="1" x14ac:dyDescent="0.2">
      <c r="A197" s="27"/>
      <c r="B197" s="27"/>
      <c r="C197" s="27"/>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row>
    <row r="198" spans="1:35" ht="18" customHeight="1" x14ac:dyDescent="0.2">
      <c r="A198" s="27"/>
      <c r="B198" s="27"/>
      <c r="C198" s="27"/>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row>
    <row r="199" spans="1:35" ht="18" customHeight="1" x14ac:dyDescent="0.2">
      <c r="A199" s="27"/>
      <c r="B199" s="27"/>
      <c r="C199" s="27"/>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row>
    <row r="200" spans="1:35" ht="18" customHeight="1" x14ac:dyDescent="0.2">
      <c r="A200" s="27"/>
      <c r="B200" s="27"/>
      <c r="C200" s="27"/>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row>
    <row r="201" spans="1:35" ht="18" customHeight="1" x14ac:dyDescent="0.2">
      <c r="A201" s="27"/>
      <c r="B201" s="27"/>
      <c r="C201" s="27"/>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row>
    <row r="202" spans="1:35" ht="18" customHeight="1" x14ac:dyDescent="0.2">
      <c r="A202" s="27"/>
      <c r="B202" s="27"/>
      <c r="C202" s="27"/>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row>
    <row r="203" spans="1:35" ht="18" customHeight="1" x14ac:dyDescent="0.2">
      <c r="A203" s="27"/>
      <c r="B203" s="27"/>
      <c r="C203" s="27"/>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row>
    <row r="204" spans="1:35" ht="18" customHeight="1" x14ac:dyDescent="0.2">
      <c r="A204" s="27"/>
      <c r="B204" s="27"/>
      <c r="C204" s="27"/>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row>
    <row r="205" spans="1:35" ht="18" customHeight="1" x14ac:dyDescent="0.2">
      <c r="A205" s="27"/>
      <c r="B205" s="27"/>
      <c r="C205" s="27"/>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row>
    <row r="206" spans="1:35" ht="18" customHeight="1" x14ac:dyDescent="0.2">
      <c r="A206" s="27"/>
      <c r="B206" s="27"/>
      <c r="C206" s="27"/>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row>
    <row r="207" spans="1:35" ht="18" customHeight="1" x14ac:dyDescent="0.2">
      <c r="A207" s="27"/>
      <c r="B207" s="27"/>
      <c r="C207" s="27"/>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row>
    <row r="208" spans="1:35" ht="18" customHeight="1" x14ac:dyDescent="0.2">
      <c r="A208" s="27"/>
      <c r="B208" s="27"/>
      <c r="C208" s="27"/>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row>
    <row r="209" spans="1:35" ht="18" customHeight="1" x14ac:dyDescent="0.2">
      <c r="A209" s="27"/>
      <c r="B209" s="27"/>
      <c r="C209" s="27"/>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row>
    <row r="210" spans="1:35" ht="18" customHeight="1" x14ac:dyDescent="0.2">
      <c r="A210" s="27"/>
      <c r="B210" s="27"/>
      <c r="C210" s="27"/>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row>
    <row r="211" spans="1:35" ht="18" customHeight="1" x14ac:dyDescent="0.2">
      <c r="A211" s="27"/>
      <c r="B211" s="27"/>
      <c r="C211" s="27"/>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row>
    <row r="212" spans="1:35" ht="18" customHeight="1" x14ac:dyDescent="0.2">
      <c r="A212" s="27"/>
      <c r="B212" s="27"/>
      <c r="C212" s="27"/>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row>
    <row r="213" spans="1:35" ht="18" customHeight="1" x14ac:dyDescent="0.2">
      <c r="A213" s="27"/>
      <c r="B213" s="27"/>
      <c r="C213" s="27"/>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row>
    <row r="214" spans="1:35" ht="18" customHeight="1" x14ac:dyDescent="0.2">
      <c r="A214" s="27"/>
      <c r="B214" s="27"/>
      <c r="C214" s="27"/>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row>
    <row r="215" spans="1:35" ht="18" customHeight="1" x14ac:dyDescent="0.2">
      <c r="A215" s="27"/>
      <c r="B215" s="27"/>
      <c r="C215" s="27"/>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row>
    <row r="216" spans="1:35" ht="18" customHeight="1" x14ac:dyDescent="0.2">
      <c r="A216" s="27"/>
      <c r="B216" s="27"/>
      <c r="C216" s="27"/>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row>
    <row r="217" spans="1:35" ht="18" customHeight="1" x14ac:dyDescent="0.2">
      <c r="A217" s="27"/>
      <c r="B217" s="27"/>
      <c r="C217" s="27"/>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row>
    <row r="218" spans="1:35" ht="18" customHeight="1" x14ac:dyDescent="0.2">
      <c r="A218" s="27"/>
      <c r="B218" s="27"/>
      <c r="C218" s="27"/>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row>
    <row r="219" spans="1:35" ht="18" customHeight="1" x14ac:dyDescent="0.2">
      <c r="A219" s="27"/>
      <c r="B219" s="27"/>
      <c r="C219" s="27"/>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row>
    <row r="220" spans="1:35" ht="18" customHeight="1" x14ac:dyDescent="0.2">
      <c r="A220" s="27"/>
      <c r="B220" s="27"/>
      <c r="C220" s="27"/>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row>
    <row r="221" spans="1:35" ht="18" customHeight="1" x14ac:dyDescent="0.2">
      <c r="A221" s="27"/>
      <c r="B221" s="27"/>
      <c r="C221" s="27"/>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row>
    <row r="222" spans="1:35" ht="18" customHeight="1" x14ac:dyDescent="0.2">
      <c r="A222" s="27"/>
      <c r="B222" s="27"/>
      <c r="C222" s="27"/>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row>
    <row r="223" spans="1:35" ht="18" customHeight="1" x14ac:dyDescent="0.2">
      <c r="A223" s="27"/>
      <c r="B223" s="27"/>
      <c r="C223" s="27"/>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row>
    <row r="224" spans="1:35" ht="18" customHeight="1" x14ac:dyDescent="0.2">
      <c r="A224" s="27"/>
      <c r="B224" s="27"/>
      <c r="C224" s="27"/>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row>
    <row r="225" spans="1:35" ht="18" customHeight="1" x14ac:dyDescent="0.2">
      <c r="A225" s="27"/>
      <c r="B225" s="27"/>
      <c r="C225" s="27"/>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row>
    <row r="226" spans="1:35" ht="18" customHeight="1" x14ac:dyDescent="0.2">
      <c r="A226" s="27"/>
      <c r="B226" s="27"/>
      <c r="C226" s="27"/>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row>
    <row r="227" spans="1:35" ht="18" customHeight="1" x14ac:dyDescent="0.2">
      <c r="A227" s="27"/>
      <c r="B227" s="27"/>
      <c r="C227" s="27"/>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row>
    <row r="228" spans="1:35" ht="18" customHeight="1" x14ac:dyDescent="0.2">
      <c r="A228" s="27"/>
      <c r="B228" s="27"/>
      <c r="C228" s="27"/>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row>
    <row r="229" spans="1:35" ht="18" customHeight="1" x14ac:dyDescent="0.2">
      <c r="A229" s="27"/>
      <c r="B229" s="27"/>
      <c r="C229" s="27"/>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row>
    <row r="230" spans="1:35" ht="18" customHeight="1" x14ac:dyDescent="0.2">
      <c r="A230" s="27"/>
      <c r="B230" s="27"/>
      <c r="C230" s="27"/>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row>
    <row r="231" spans="1:35" ht="18" customHeight="1" x14ac:dyDescent="0.2">
      <c r="A231" s="27"/>
      <c r="B231" s="27"/>
      <c r="C231" s="27"/>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row>
    <row r="232" spans="1:35" ht="18" customHeight="1" x14ac:dyDescent="0.2">
      <c r="A232" s="27"/>
      <c r="B232" s="27"/>
      <c r="C232" s="27"/>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row>
    <row r="233" spans="1:35" ht="18" customHeight="1" x14ac:dyDescent="0.2">
      <c r="A233" s="27"/>
      <c r="B233" s="27"/>
      <c r="C233" s="27"/>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row>
    <row r="234" spans="1:35" ht="18" customHeight="1" x14ac:dyDescent="0.2">
      <c r="A234" s="27"/>
      <c r="B234" s="27"/>
      <c r="C234" s="27"/>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row>
    <row r="235" spans="1:35" ht="18" customHeight="1" x14ac:dyDescent="0.2">
      <c r="A235" s="27"/>
      <c r="B235" s="27"/>
      <c r="C235" s="27"/>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row>
    <row r="236" spans="1:35" ht="18" customHeight="1" x14ac:dyDescent="0.2">
      <c r="A236" s="27"/>
      <c r="B236" s="27"/>
      <c r="C236" s="27"/>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row>
    <row r="237" spans="1:35" ht="18" customHeight="1" x14ac:dyDescent="0.2">
      <c r="A237" s="27"/>
      <c r="B237" s="27"/>
      <c r="C237" s="27"/>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row>
    <row r="238" spans="1:35" ht="18" customHeight="1" x14ac:dyDescent="0.2">
      <c r="A238" s="27"/>
      <c r="B238" s="27"/>
      <c r="C238" s="27"/>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row>
    <row r="239" spans="1:35" ht="18" customHeight="1" x14ac:dyDescent="0.2">
      <c r="A239" s="27"/>
      <c r="B239" s="27"/>
      <c r="C239" s="27"/>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row>
    <row r="240" spans="1:35" ht="18" customHeight="1" x14ac:dyDescent="0.2">
      <c r="A240" s="27"/>
      <c r="B240" s="27"/>
      <c r="C240" s="27"/>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row>
    <row r="241" spans="1:35" ht="18" customHeight="1" x14ac:dyDescent="0.2">
      <c r="A241" s="27"/>
      <c r="B241" s="27"/>
      <c r="C241" s="27"/>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row>
    <row r="242" spans="1:35" ht="18" customHeight="1" x14ac:dyDescent="0.2">
      <c r="A242" s="27"/>
      <c r="B242" s="27"/>
      <c r="C242" s="27"/>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row>
    <row r="243" spans="1:35" ht="18" customHeight="1" x14ac:dyDescent="0.2">
      <c r="A243" s="27"/>
      <c r="B243" s="27"/>
      <c r="C243" s="27"/>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row>
    <row r="244" spans="1:35" ht="18" customHeight="1" x14ac:dyDescent="0.2">
      <c r="A244" s="27"/>
      <c r="B244" s="27"/>
      <c r="C244" s="27"/>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row>
    <row r="245" spans="1:35" ht="18" customHeight="1" x14ac:dyDescent="0.2">
      <c r="A245" s="27"/>
      <c r="B245" s="27"/>
      <c r="C245" s="27"/>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row>
    <row r="246" spans="1:35" ht="18" customHeight="1" x14ac:dyDescent="0.2">
      <c r="A246" s="27"/>
      <c r="B246" s="27"/>
      <c r="C246" s="27"/>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row>
    <row r="247" spans="1:35" ht="18" customHeight="1" x14ac:dyDescent="0.2">
      <c r="A247" s="27"/>
      <c r="B247" s="27"/>
      <c r="C247" s="27"/>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row>
    <row r="248" spans="1:35" ht="18" customHeight="1" x14ac:dyDescent="0.2">
      <c r="A248" s="27"/>
      <c r="B248" s="27"/>
      <c r="C248" s="27"/>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row>
    <row r="249" spans="1:35" ht="18" customHeight="1" x14ac:dyDescent="0.2">
      <c r="A249" s="27"/>
      <c r="B249" s="27"/>
      <c r="C249" s="27"/>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row>
    <row r="250" spans="1:35" ht="18" customHeight="1" x14ac:dyDescent="0.2">
      <c r="A250" s="27"/>
      <c r="B250" s="27"/>
      <c r="C250" s="27"/>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row>
    <row r="251" spans="1:35" ht="18" customHeight="1" x14ac:dyDescent="0.2">
      <c r="A251" s="27"/>
      <c r="B251" s="27"/>
      <c r="C251" s="27"/>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row>
    <row r="252" spans="1:35" ht="18" customHeight="1" x14ac:dyDescent="0.2">
      <c r="A252" s="27"/>
      <c r="B252" s="27"/>
      <c r="C252" s="27"/>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row>
    <row r="253" spans="1:35" ht="18" customHeight="1" x14ac:dyDescent="0.2">
      <c r="A253" s="27"/>
      <c r="B253" s="27"/>
      <c r="C253" s="27"/>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row>
    <row r="254" spans="1:35" ht="18" customHeight="1" x14ac:dyDescent="0.2">
      <c r="A254" s="27"/>
      <c r="B254" s="27"/>
      <c r="C254" s="27"/>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row>
    <row r="255" spans="1:35" ht="18" customHeight="1" x14ac:dyDescent="0.2">
      <c r="A255" s="27"/>
      <c r="B255" s="27"/>
      <c r="C255" s="27"/>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row>
    <row r="256" spans="1:35" ht="18" customHeight="1" x14ac:dyDescent="0.2">
      <c r="A256" s="27"/>
      <c r="B256" s="27"/>
      <c r="C256" s="27"/>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row>
    <row r="257" spans="1:35" ht="18" customHeight="1" x14ac:dyDescent="0.2">
      <c r="A257" s="27"/>
      <c r="B257" s="27"/>
      <c r="C257" s="27"/>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row>
    <row r="258" spans="1:35" ht="18" customHeight="1" x14ac:dyDescent="0.2">
      <c r="A258" s="27"/>
      <c r="B258" s="27"/>
      <c r="C258" s="27"/>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row>
    <row r="259" spans="1:35" ht="18" customHeight="1" x14ac:dyDescent="0.2">
      <c r="A259" s="27"/>
      <c r="B259" s="27"/>
      <c r="C259" s="27"/>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row>
    <row r="260" spans="1:35" ht="18" customHeight="1" x14ac:dyDescent="0.2">
      <c r="A260" s="27"/>
      <c r="B260" s="27"/>
      <c r="C260" s="27"/>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row>
    <row r="261" spans="1:35" ht="18" customHeight="1" x14ac:dyDescent="0.2">
      <c r="A261" s="27"/>
      <c r="B261" s="27"/>
      <c r="C261" s="27"/>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row>
    <row r="262" spans="1:35" ht="18" customHeight="1" x14ac:dyDescent="0.2">
      <c r="A262" s="27"/>
      <c r="B262" s="27"/>
      <c r="C262" s="27"/>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row>
    <row r="263" spans="1:35" ht="18" customHeight="1" x14ac:dyDescent="0.2">
      <c r="A263" s="27"/>
      <c r="B263" s="27"/>
      <c r="C263" s="27"/>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row>
    <row r="264" spans="1:35" ht="18" customHeight="1" x14ac:dyDescent="0.2">
      <c r="A264" s="27"/>
      <c r="B264" s="27"/>
      <c r="C264" s="27"/>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row>
    <row r="265" spans="1:35" ht="18" customHeight="1" x14ac:dyDescent="0.2">
      <c r="A265" s="27"/>
      <c r="B265" s="27"/>
      <c r="C265" s="27"/>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row>
    <row r="266" spans="1:35" ht="18" customHeight="1" x14ac:dyDescent="0.2">
      <c r="A266" s="27"/>
      <c r="B266" s="27"/>
      <c r="C266" s="27"/>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row>
    <row r="267" spans="1:35" ht="18" customHeight="1" x14ac:dyDescent="0.2">
      <c r="A267" s="27"/>
      <c r="B267" s="27"/>
      <c r="C267" s="27"/>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row>
    <row r="268" spans="1:35" ht="18" customHeight="1" x14ac:dyDescent="0.2">
      <c r="A268" s="27"/>
      <c r="B268" s="27"/>
      <c r="C268" s="27"/>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row>
    <row r="269" spans="1:35" ht="18" customHeight="1" x14ac:dyDescent="0.2">
      <c r="A269" s="27"/>
      <c r="B269" s="27"/>
      <c r="C269" s="27"/>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row>
    <row r="270" spans="1:35" ht="18" customHeight="1" x14ac:dyDescent="0.2">
      <c r="A270" s="27"/>
      <c r="B270" s="27"/>
      <c r="C270" s="27"/>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row>
    <row r="271" spans="1:35" ht="18" customHeight="1" x14ac:dyDescent="0.2">
      <c r="A271" s="27"/>
      <c r="B271" s="27"/>
      <c r="C271" s="27"/>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row>
    <row r="272" spans="1:35" ht="18" customHeight="1" x14ac:dyDescent="0.2">
      <c r="A272" s="27"/>
      <c r="B272" s="27"/>
      <c r="C272" s="27"/>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row>
    <row r="273" spans="1:35" ht="18" customHeight="1" x14ac:dyDescent="0.2">
      <c r="A273" s="27"/>
      <c r="B273" s="27"/>
      <c r="C273" s="27"/>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row>
    <row r="274" spans="1:35" ht="18" customHeight="1" x14ac:dyDescent="0.2">
      <c r="A274" s="27"/>
      <c r="B274" s="27"/>
      <c r="C274" s="27"/>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row>
    <row r="275" spans="1:35" ht="18" customHeight="1" x14ac:dyDescent="0.2">
      <c r="A275" s="27"/>
      <c r="B275" s="27"/>
      <c r="C275" s="27"/>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row>
    <row r="276" spans="1:35" ht="18" customHeight="1" x14ac:dyDescent="0.2">
      <c r="A276" s="27"/>
      <c r="B276" s="27"/>
      <c r="C276" s="27"/>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row>
    <row r="277" spans="1:35" ht="18" customHeight="1" x14ac:dyDescent="0.2">
      <c r="A277" s="27"/>
      <c r="B277" s="27"/>
      <c r="C277" s="27"/>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row>
    <row r="278" spans="1:35" ht="18" customHeight="1" x14ac:dyDescent="0.2">
      <c r="A278" s="27"/>
      <c r="B278" s="27"/>
      <c r="C278" s="27"/>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row>
    <row r="279" spans="1:35" ht="18" customHeight="1" x14ac:dyDescent="0.2">
      <c r="A279" s="27"/>
      <c r="B279" s="27"/>
      <c r="C279" s="27"/>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row>
    <row r="280" spans="1:35" ht="18" customHeight="1" x14ac:dyDescent="0.2">
      <c r="A280" s="27"/>
      <c r="B280" s="27"/>
      <c r="C280" s="27"/>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row>
    <row r="281" spans="1:35" ht="18" customHeight="1" x14ac:dyDescent="0.2">
      <c r="A281" s="27"/>
      <c r="B281" s="27"/>
      <c r="C281" s="27"/>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row>
    <row r="282" spans="1:35" ht="18" customHeight="1" x14ac:dyDescent="0.2">
      <c r="A282" s="27"/>
      <c r="B282" s="27"/>
      <c r="C282" s="27"/>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row>
    <row r="283" spans="1:35" ht="18" customHeight="1" x14ac:dyDescent="0.2">
      <c r="A283" s="27"/>
      <c r="B283" s="27"/>
      <c r="C283" s="27"/>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row>
    <row r="284" spans="1:35" ht="18" customHeight="1" x14ac:dyDescent="0.2">
      <c r="A284" s="27"/>
      <c r="B284" s="27"/>
      <c r="C284" s="27"/>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row>
    <row r="285" spans="1:35" ht="18" customHeight="1" x14ac:dyDescent="0.2">
      <c r="A285" s="27"/>
      <c r="B285" s="27"/>
      <c r="C285" s="27"/>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row>
    <row r="286" spans="1:35" ht="18" customHeight="1" x14ac:dyDescent="0.2">
      <c r="A286" s="27"/>
      <c r="B286" s="27"/>
      <c r="C286" s="27"/>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row>
    <row r="287" spans="1:35" ht="18" customHeight="1" x14ac:dyDescent="0.2">
      <c r="A287" s="27"/>
      <c r="B287" s="27"/>
      <c r="C287" s="27"/>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row>
    <row r="288" spans="1:35" ht="18" customHeight="1" x14ac:dyDescent="0.2">
      <c r="A288" s="27"/>
      <c r="B288" s="27"/>
      <c r="C288" s="27"/>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row>
    <row r="289" spans="1:35" ht="18" customHeight="1" x14ac:dyDescent="0.2">
      <c r="A289" s="27"/>
      <c r="B289" s="27"/>
      <c r="C289" s="27"/>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row>
    <row r="290" spans="1:35" ht="18" customHeight="1" x14ac:dyDescent="0.2">
      <c r="A290" s="27"/>
      <c r="B290" s="27"/>
      <c r="C290" s="27"/>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row>
    <row r="291" spans="1:35" ht="18" customHeight="1" x14ac:dyDescent="0.2">
      <c r="A291" s="27"/>
      <c r="B291" s="27"/>
      <c r="C291" s="27"/>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row>
    <row r="292" spans="1:35" ht="18" customHeight="1" x14ac:dyDescent="0.2">
      <c r="A292" s="27"/>
      <c r="B292" s="27"/>
      <c r="C292" s="27"/>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row>
    <row r="293" spans="1:35" ht="18" customHeight="1" x14ac:dyDescent="0.2">
      <c r="A293" s="27"/>
      <c r="B293" s="27"/>
      <c r="C293" s="27"/>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row>
    <row r="294" spans="1:35" ht="18" customHeight="1" x14ac:dyDescent="0.2">
      <c r="A294" s="27"/>
      <c r="B294" s="27"/>
      <c r="C294" s="27"/>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row>
    <row r="295" spans="1:35" ht="18" customHeight="1" x14ac:dyDescent="0.2">
      <c r="A295" s="27"/>
      <c r="B295" s="27"/>
      <c r="C295" s="27"/>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row>
    <row r="296" spans="1:35" ht="18" customHeight="1" x14ac:dyDescent="0.2">
      <c r="A296" s="27"/>
      <c r="B296" s="27"/>
      <c r="C296" s="27"/>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row>
    <row r="297" spans="1:35" ht="18" customHeight="1" x14ac:dyDescent="0.2">
      <c r="A297" s="27"/>
      <c r="B297" s="27"/>
      <c r="C297" s="27"/>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row>
    <row r="298" spans="1:35" ht="18" customHeight="1" x14ac:dyDescent="0.2">
      <c r="A298" s="27"/>
      <c r="B298" s="27"/>
      <c r="C298" s="27"/>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row>
    <row r="299" spans="1:35" ht="18" customHeight="1" x14ac:dyDescent="0.2">
      <c r="A299" s="27"/>
      <c r="B299" s="27"/>
      <c r="C299" s="27"/>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row>
    <row r="300" spans="1:35" ht="18" customHeight="1" x14ac:dyDescent="0.2">
      <c r="A300" s="27"/>
      <c r="B300" s="27"/>
      <c r="C300" s="27"/>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row>
    <row r="301" spans="1:35" ht="18" customHeight="1" x14ac:dyDescent="0.2">
      <c r="A301" s="27"/>
      <c r="B301" s="27"/>
      <c r="C301" s="27"/>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row>
    <row r="302" spans="1:35" ht="18" customHeight="1" x14ac:dyDescent="0.2">
      <c r="A302" s="27"/>
      <c r="B302" s="27"/>
      <c r="C302" s="27"/>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row>
    <row r="303" spans="1:35" ht="18" customHeight="1" x14ac:dyDescent="0.2">
      <c r="A303" s="27"/>
      <c r="B303" s="27"/>
      <c r="C303" s="27"/>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row>
    <row r="304" spans="1:35" ht="18" customHeight="1" x14ac:dyDescent="0.2">
      <c r="A304" s="27"/>
      <c r="B304" s="27"/>
      <c r="C304" s="27"/>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row>
    <row r="305" spans="1:35" ht="18" customHeight="1" x14ac:dyDescent="0.2">
      <c r="A305" s="27"/>
      <c r="B305" s="27"/>
      <c r="C305" s="27"/>
      <c r="D305" s="27"/>
      <c r="E305" s="3"/>
      <c r="F305" s="261"/>
      <c r="G305" s="270"/>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row>
    <row r="306" spans="1:35" ht="18" customHeight="1" x14ac:dyDescent="0.2">
      <c r="A306" s="27"/>
      <c r="B306" s="27"/>
      <c r="C306" s="27"/>
      <c r="D306" s="27"/>
      <c r="E306" s="3"/>
      <c r="F306" s="261"/>
      <c r="G306" s="270"/>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row>
    <row r="307" spans="1:35" ht="18" customHeight="1" x14ac:dyDescent="0.2">
      <c r="A307" s="27"/>
      <c r="B307" s="27"/>
      <c r="C307" s="27"/>
      <c r="D307" s="27"/>
      <c r="E307" s="3"/>
      <c r="F307" s="261"/>
      <c r="G307" s="270"/>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row>
    <row r="308" spans="1:35" ht="18" customHeight="1" x14ac:dyDescent="0.2">
      <c r="A308" s="27"/>
      <c r="B308" s="27"/>
      <c r="C308" s="27"/>
      <c r="D308" s="27"/>
      <c r="E308" s="3"/>
      <c r="F308" s="261"/>
      <c r="G308" s="270"/>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row>
    <row r="309" spans="1:35" ht="18" customHeight="1" x14ac:dyDescent="0.2">
      <c r="A309" s="27"/>
      <c r="B309" s="27"/>
      <c r="C309" s="27"/>
      <c r="D309" s="27"/>
      <c r="E309" s="3"/>
      <c r="F309" s="261"/>
      <c r="G309" s="270"/>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row>
    <row r="310" spans="1:35" ht="18" customHeight="1" x14ac:dyDescent="0.2">
      <c r="A310" s="27"/>
      <c r="B310" s="27"/>
      <c r="C310" s="27"/>
      <c r="D310" s="27"/>
      <c r="E310" s="3"/>
      <c r="F310" s="261"/>
      <c r="G310" s="270"/>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row>
    <row r="311" spans="1:35" ht="18" customHeight="1" x14ac:dyDescent="0.2">
      <c r="A311" s="27"/>
      <c r="B311" s="27"/>
      <c r="C311" s="27"/>
      <c r="D311" s="27"/>
      <c r="E311" s="3"/>
      <c r="F311" s="261"/>
      <c r="G311" s="270"/>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row>
    <row r="312" spans="1:35" ht="18" customHeight="1" x14ac:dyDescent="0.2">
      <c r="A312" s="27"/>
      <c r="B312" s="27"/>
      <c r="C312" s="27"/>
      <c r="D312" s="27"/>
      <c r="E312" s="3"/>
      <c r="F312" s="261"/>
      <c r="G312" s="270"/>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row>
    <row r="313" spans="1:35" ht="18" customHeight="1" x14ac:dyDescent="0.2">
      <c r="A313" s="27"/>
      <c r="B313" s="27"/>
      <c r="C313" s="27"/>
      <c r="D313" s="27"/>
      <c r="E313" s="3"/>
      <c r="F313" s="261"/>
      <c r="G313" s="270"/>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row>
    <row r="314" spans="1:35" ht="18" customHeight="1" x14ac:dyDescent="0.2">
      <c r="A314" s="27"/>
      <c r="B314" s="27"/>
      <c r="C314" s="27"/>
      <c r="D314" s="27"/>
      <c r="E314" s="3"/>
      <c r="F314" s="261"/>
      <c r="G314" s="270"/>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row>
    <row r="315" spans="1:35" ht="18" customHeight="1" x14ac:dyDescent="0.2">
      <c r="A315" s="27"/>
      <c r="B315" s="27"/>
      <c r="C315" s="27"/>
      <c r="D315" s="27"/>
      <c r="E315" s="3"/>
      <c r="F315" s="261"/>
      <c r="G315" s="270"/>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row>
    <row r="316" spans="1:35" ht="18" customHeight="1" x14ac:dyDescent="0.2">
      <c r="A316" s="27"/>
      <c r="B316" s="27"/>
      <c r="C316" s="27"/>
      <c r="D316" s="27"/>
      <c r="E316" s="3"/>
      <c r="F316" s="261"/>
      <c r="G316" s="270"/>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row>
    <row r="317" spans="1:35" ht="18" customHeight="1" x14ac:dyDescent="0.2">
      <c r="A317" s="27"/>
      <c r="B317" s="27"/>
      <c r="C317" s="27"/>
      <c r="D317" s="27"/>
      <c r="E317" s="3"/>
      <c r="F317" s="261"/>
      <c r="G317" s="270"/>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row>
    <row r="318" spans="1:35" ht="18" customHeight="1" x14ac:dyDescent="0.2">
      <c r="A318" s="27"/>
      <c r="B318" s="27"/>
      <c r="C318" s="27"/>
      <c r="D318" s="27"/>
      <c r="E318" s="3"/>
      <c r="F318" s="261"/>
      <c r="G318" s="270"/>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row>
    <row r="319" spans="1:35" ht="18" customHeight="1" x14ac:dyDescent="0.2">
      <c r="A319" s="27"/>
      <c r="B319" s="27"/>
      <c r="C319" s="27"/>
      <c r="D319" s="27"/>
      <c r="E319" s="3"/>
      <c r="F319" s="261"/>
      <c r="G319" s="270"/>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row>
    <row r="320" spans="1:35" ht="18" customHeight="1" x14ac:dyDescent="0.2">
      <c r="A320" s="27"/>
      <c r="B320" s="27"/>
      <c r="C320" s="27"/>
      <c r="D320" s="27"/>
      <c r="E320" s="3"/>
      <c r="F320" s="261"/>
      <c r="G320" s="270"/>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row>
    <row r="321" spans="1:35" ht="18" customHeight="1" x14ac:dyDescent="0.2">
      <c r="A321" s="27"/>
      <c r="B321" s="27"/>
      <c r="C321" s="27"/>
      <c r="D321" s="27"/>
      <c r="E321" s="3"/>
      <c r="F321" s="261"/>
      <c r="G321" s="270"/>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row>
    <row r="322" spans="1:35" ht="18" customHeight="1" x14ac:dyDescent="0.2">
      <c r="A322" s="27"/>
      <c r="B322" s="27"/>
      <c r="C322" s="27"/>
      <c r="D322" s="27"/>
      <c r="E322" s="3"/>
      <c r="F322" s="261"/>
      <c r="G322" s="270"/>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row>
    <row r="323" spans="1:35" ht="18" customHeight="1" x14ac:dyDescent="0.2">
      <c r="A323" s="27"/>
      <c r="B323" s="27"/>
      <c r="C323" s="27"/>
      <c r="D323" s="27"/>
      <c r="E323" s="3"/>
      <c r="F323" s="261"/>
      <c r="G323" s="270"/>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row>
    <row r="324" spans="1:35" ht="18" customHeight="1" x14ac:dyDescent="0.2">
      <c r="A324" s="27"/>
      <c r="B324" s="27"/>
      <c r="C324" s="27"/>
      <c r="D324" s="27"/>
      <c r="E324" s="3"/>
      <c r="F324" s="261"/>
      <c r="G324" s="270"/>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row>
    <row r="325" spans="1:35" ht="18" customHeight="1" x14ac:dyDescent="0.2">
      <c r="A325" s="27"/>
      <c r="B325" s="27"/>
      <c r="C325" s="27"/>
      <c r="D325" s="27"/>
      <c r="E325" s="3"/>
      <c r="F325" s="261"/>
      <c r="G325" s="270"/>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row>
    <row r="326" spans="1:35" ht="18" customHeight="1" x14ac:dyDescent="0.2">
      <c r="A326" s="27"/>
      <c r="B326" s="27"/>
      <c r="C326" s="27"/>
      <c r="D326" s="27"/>
      <c r="E326" s="3"/>
      <c r="F326" s="261"/>
      <c r="G326" s="270"/>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row>
    <row r="327" spans="1:35" ht="18" customHeight="1" x14ac:dyDescent="0.2">
      <c r="A327" s="27"/>
      <c r="B327" s="27"/>
      <c r="C327" s="27"/>
      <c r="D327" s="27"/>
      <c r="E327" s="3"/>
      <c r="F327" s="261"/>
      <c r="G327" s="270"/>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row>
    <row r="328" spans="1:35" ht="18" customHeight="1" x14ac:dyDescent="0.2">
      <c r="A328" s="27"/>
      <c r="B328" s="27"/>
      <c r="C328" s="27"/>
      <c r="D328" s="27"/>
      <c r="E328" s="3"/>
      <c r="F328" s="261"/>
      <c r="G328" s="270"/>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row>
    <row r="329" spans="1:35" ht="18" customHeight="1" x14ac:dyDescent="0.2">
      <c r="A329" s="27"/>
      <c r="B329" s="27"/>
      <c r="C329" s="27"/>
      <c r="D329" s="27"/>
      <c r="E329" s="3"/>
      <c r="F329" s="261"/>
      <c r="G329" s="270"/>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row>
    <row r="330" spans="1:35" ht="18" customHeight="1" x14ac:dyDescent="0.2">
      <c r="A330" s="27"/>
      <c r="B330" s="27"/>
      <c r="C330" s="27"/>
      <c r="D330" s="27"/>
      <c r="E330" s="3"/>
      <c r="F330" s="261"/>
      <c r="G330" s="270"/>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row>
    <row r="331" spans="1:35" ht="18" customHeight="1" x14ac:dyDescent="0.2">
      <c r="A331" s="27"/>
      <c r="B331" s="27"/>
      <c r="C331" s="27"/>
      <c r="D331" s="27"/>
      <c r="E331" s="3"/>
      <c r="F331" s="261"/>
      <c r="G331" s="270"/>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row>
    <row r="332" spans="1:35" ht="18" customHeight="1" x14ac:dyDescent="0.2">
      <c r="A332" s="27"/>
      <c r="B332" s="27"/>
      <c r="C332" s="27"/>
      <c r="D332" s="27"/>
      <c r="E332" s="3"/>
      <c r="F332" s="261"/>
      <c r="G332" s="270"/>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row>
    <row r="333" spans="1:35" ht="18" customHeight="1" x14ac:dyDescent="0.2">
      <c r="A333" s="27"/>
      <c r="B333" s="27"/>
      <c r="C333" s="27"/>
      <c r="D333" s="27"/>
      <c r="E333" s="3"/>
      <c r="F333" s="261"/>
      <c r="G333" s="270"/>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row>
    <row r="334" spans="1:35" ht="18" customHeight="1" x14ac:dyDescent="0.2">
      <c r="A334" s="27"/>
      <c r="B334" s="27"/>
      <c r="C334" s="27"/>
      <c r="D334" s="27"/>
      <c r="E334" s="3"/>
      <c r="F334" s="261"/>
      <c r="G334" s="270"/>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row>
    <row r="335" spans="1:35" ht="18" customHeight="1" x14ac:dyDescent="0.2">
      <c r="A335" s="27"/>
      <c r="B335" s="27"/>
      <c r="C335" s="27"/>
      <c r="D335" s="27"/>
      <c r="E335" s="3"/>
      <c r="F335" s="261"/>
      <c r="G335" s="270"/>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row>
    <row r="336" spans="1:35" ht="18" customHeight="1" x14ac:dyDescent="0.2">
      <c r="A336" s="27"/>
      <c r="B336" s="27"/>
      <c r="C336" s="27"/>
      <c r="D336" s="27"/>
      <c r="E336" s="3"/>
      <c r="F336" s="261"/>
      <c r="G336" s="270"/>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row>
    <row r="337" spans="1:35" ht="18" customHeight="1" x14ac:dyDescent="0.2">
      <c r="A337" s="27"/>
      <c r="B337" s="27"/>
      <c r="C337" s="27"/>
      <c r="D337" s="27"/>
      <c r="E337" s="3"/>
      <c r="F337" s="261"/>
      <c r="G337" s="270"/>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row>
    <row r="338" spans="1:35" ht="18" customHeight="1" x14ac:dyDescent="0.2">
      <c r="A338" s="27"/>
      <c r="B338" s="27"/>
      <c r="C338" s="27"/>
      <c r="D338" s="27"/>
      <c r="E338" s="3"/>
      <c r="F338" s="261"/>
      <c r="G338" s="270"/>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row>
    <row r="339" spans="1:35" ht="18" customHeight="1" x14ac:dyDescent="0.2">
      <c r="A339" s="27"/>
      <c r="B339" s="27"/>
      <c r="C339" s="27"/>
      <c r="D339" s="27"/>
      <c r="E339" s="3"/>
      <c r="F339" s="261"/>
      <c r="G339" s="270"/>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row>
    <row r="340" spans="1:35" ht="18" customHeight="1" x14ac:dyDescent="0.2">
      <c r="A340" s="27"/>
      <c r="B340" s="27"/>
      <c r="C340" s="27"/>
      <c r="D340" s="27"/>
      <c r="E340" s="3"/>
      <c r="F340" s="261"/>
      <c r="G340" s="270"/>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row>
    <row r="341" spans="1:35" ht="18" customHeight="1" x14ac:dyDescent="0.2">
      <c r="A341" s="27"/>
      <c r="B341" s="27"/>
      <c r="C341" s="27"/>
      <c r="D341" s="27"/>
      <c r="E341" s="3"/>
      <c r="F341" s="261"/>
      <c r="G341" s="270"/>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row>
    <row r="342" spans="1:35" ht="18" customHeight="1" x14ac:dyDescent="0.2">
      <c r="A342" s="27"/>
      <c r="B342" s="27"/>
      <c r="C342" s="27"/>
      <c r="D342" s="27"/>
      <c r="E342" s="3"/>
      <c r="F342" s="261"/>
      <c r="G342" s="270"/>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row>
    <row r="343" spans="1:35" ht="18" customHeight="1" x14ac:dyDescent="0.2">
      <c r="A343" s="27"/>
      <c r="B343" s="27"/>
      <c r="C343" s="27"/>
      <c r="D343" s="27"/>
      <c r="E343" s="3"/>
      <c r="F343" s="261"/>
      <c r="G343" s="270"/>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row>
    <row r="344" spans="1:35" ht="18" customHeight="1" x14ac:dyDescent="0.2">
      <c r="A344" s="27"/>
      <c r="B344" s="27"/>
      <c r="C344" s="27"/>
      <c r="D344" s="27"/>
      <c r="E344" s="3"/>
      <c r="F344" s="261"/>
      <c r="G344" s="270"/>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row>
    <row r="345" spans="1:35" ht="18" customHeight="1" x14ac:dyDescent="0.2">
      <c r="A345" s="27"/>
      <c r="B345" s="27"/>
      <c r="C345" s="27"/>
      <c r="D345" s="27"/>
      <c r="E345" s="3"/>
      <c r="F345" s="261"/>
      <c r="G345" s="270"/>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row>
    <row r="346" spans="1:35" ht="18" customHeight="1" x14ac:dyDescent="0.2">
      <c r="A346" s="27"/>
      <c r="B346" s="27"/>
      <c r="C346" s="27"/>
      <c r="D346" s="27"/>
      <c r="E346" s="3"/>
      <c r="F346" s="261"/>
      <c r="G346" s="270"/>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row>
    <row r="347" spans="1:35" ht="18" customHeight="1" x14ac:dyDescent="0.2">
      <c r="A347" s="27"/>
      <c r="B347" s="27"/>
      <c r="C347" s="27"/>
      <c r="D347" s="27"/>
      <c r="E347" s="3"/>
      <c r="F347" s="261"/>
      <c r="G347" s="270"/>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row>
    <row r="348" spans="1:35" ht="18" customHeight="1" x14ac:dyDescent="0.2">
      <c r="A348" s="27"/>
      <c r="B348" s="27"/>
      <c r="C348" s="27"/>
      <c r="D348" s="27"/>
      <c r="E348" s="3"/>
      <c r="F348" s="261"/>
      <c r="G348" s="270"/>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row>
    <row r="349" spans="1:35" ht="18" customHeight="1" x14ac:dyDescent="0.2">
      <c r="A349" s="27"/>
      <c r="B349" s="27"/>
      <c r="C349" s="27"/>
      <c r="D349" s="27"/>
      <c r="E349" s="3"/>
      <c r="F349" s="261"/>
      <c r="G349" s="270"/>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row>
    <row r="350" spans="1:35" ht="18" customHeight="1" x14ac:dyDescent="0.2">
      <c r="A350" s="27"/>
      <c r="B350" s="27"/>
      <c r="C350" s="27"/>
      <c r="D350" s="27"/>
      <c r="E350" s="3"/>
      <c r="F350" s="261"/>
      <c r="G350" s="270"/>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row>
    <row r="351" spans="1:35" ht="18" customHeight="1" x14ac:dyDescent="0.2">
      <c r="A351" s="27"/>
      <c r="B351" s="27"/>
      <c r="C351" s="27"/>
      <c r="D351" s="27"/>
      <c r="E351" s="3"/>
      <c r="F351" s="261"/>
      <c r="G351" s="270"/>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row>
    <row r="352" spans="1:35" ht="18" customHeight="1" x14ac:dyDescent="0.2">
      <c r="A352" s="27"/>
      <c r="B352" s="27"/>
      <c r="C352" s="27"/>
      <c r="D352" s="27"/>
      <c r="E352" s="3"/>
      <c r="F352" s="261"/>
      <c r="G352" s="270"/>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row>
    <row r="353" spans="1:35" ht="18" customHeight="1" x14ac:dyDescent="0.2">
      <c r="A353" s="27"/>
      <c r="B353" s="27"/>
      <c r="C353" s="27"/>
      <c r="D353" s="27"/>
      <c r="E353" s="3"/>
      <c r="F353" s="261"/>
      <c r="G353" s="270"/>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row>
    <row r="354" spans="1:35" ht="18" customHeight="1" x14ac:dyDescent="0.2">
      <c r="A354" s="27"/>
      <c r="B354" s="27"/>
      <c r="C354" s="27"/>
      <c r="D354" s="27"/>
      <c r="E354" s="3"/>
      <c r="F354" s="261"/>
      <c r="G354" s="270"/>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row>
    <row r="355" spans="1:35" ht="18" customHeight="1" x14ac:dyDescent="0.2">
      <c r="A355" s="27"/>
      <c r="B355" s="27"/>
      <c r="C355" s="27"/>
      <c r="D355" s="27"/>
      <c r="E355" s="3"/>
      <c r="F355" s="261"/>
      <c r="G355" s="270"/>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row>
    <row r="356" spans="1:35" ht="18" customHeight="1" x14ac:dyDescent="0.2">
      <c r="A356" s="27"/>
      <c r="B356" s="27"/>
      <c r="C356" s="27"/>
      <c r="D356" s="27"/>
      <c r="E356" s="3"/>
      <c r="F356" s="261"/>
      <c r="G356" s="270"/>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row>
    <row r="357" spans="1:35" ht="18" customHeight="1" x14ac:dyDescent="0.2">
      <c r="A357" s="27"/>
      <c r="B357" s="27"/>
      <c r="C357" s="27"/>
      <c r="D357" s="27"/>
      <c r="E357" s="3"/>
      <c r="F357" s="261"/>
      <c r="G357" s="270"/>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row>
    <row r="358" spans="1:35" ht="18" customHeight="1" x14ac:dyDescent="0.2">
      <c r="A358" s="27"/>
      <c r="B358" s="27"/>
      <c r="C358" s="27"/>
      <c r="D358" s="27"/>
      <c r="E358" s="3"/>
      <c r="F358" s="261"/>
      <c r="G358" s="270"/>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row>
    <row r="359" spans="1:35" ht="18" customHeight="1" x14ac:dyDescent="0.2">
      <c r="A359" s="27"/>
      <c r="B359" s="27"/>
      <c r="C359" s="27"/>
      <c r="D359" s="27"/>
      <c r="E359" s="3"/>
      <c r="F359" s="261"/>
      <c r="G359" s="270"/>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row>
    <row r="360" spans="1:35" ht="18" customHeight="1" x14ac:dyDescent="0.2">
      <c r="A360" s="27"/>
      <c r="B360" s="27"/>
      <c r="C360" s="27"/>
      <c r="D360" s="27"/>
      <c r="E360" s="3"/>
      <c r="F360" s="261"/>
      <c r="G360" s="270"/>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row>
    <row r="361" spans="1:35" ht="18" customHeight="1" x14ac:dyDescent="0.2">
      <c r="A361" s="27"/>
      <c r="B361" s="27"/>
      <c r="C361" s="27"/>
      <c r="D361" s="27"/>
      <c r="E361" s="3"/>
      <c r="F361" s="261"/>
      <c r="G361" s="270"/>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row>
    <row r="362" spans="1:35" ht="18" customHeight="1" x14ac:dyDescent="0.2">
      <c r="A362" s="27"/>
      <c r="B362" s="27"/>
      <c r="C362" s="27"/>
      <c r="D362" s="27"/>
      <c r="E362" s="3"/>
      <c r="F362" s="261"/>
      <c r="G362" s="270"/>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row>
    <row r="363" spans="1:35" ht="18" customHeight="1" x14ac:dyDescent="0.2">
      <c r="A363" s="27"/>
      <c r="B363" s="27"/>
      <c r="C363" s="27"/>
      <c r="D363" s="27"/>
      <c r="E363" s="3"/>
      <c r="F363" s="261"/>
      <c r="G363" s="270"/>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row>
    <row r="364" spans="1:35" ht="18" customHeight="1" x14ac:dyDescent="0.2">
      <c r="A364" s="27"/>
      <c r="B364" s="27"/>
      <c r="C364" s="27"/>
      <c r="D364" s="27"/>
      <c r="E364" s="3"/>
      <c r="F364" s="261"/>
      <c r="G364" s="270"/>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row>
    <row r="365" spans="1:35" ht="18" customHeight="1" x14ac:dyDescent="0.2">
      <c r="A365" s="27"/>
      <c r="B365" s="27"/>
      <c r="C365" s="27"/>
      <c r="D365" s="27"/>
      <c r="E365" s="3"/>
      <c r="F365" s="261"/>
      <c r="G365" s="270"/>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row>
    <row r="366" spans="1:35" ht="18" customHeight="1" x14ac:dyDescent="0.2">
      <c r="A366" s="27"/>
      <c r="B366" s="27"/>
      <c r="C366" s="27"/>
      <c r="D366" s="27"/>
      <c r="E366" s="3"/>
      <c r="F366" s="261"/>
      <c r="G366" s="270"/>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row>
    <row r="367" spans="1:35" ht="18" customHeight="1" x14ac:dyDescent="0.2">
      <c r="A367" s="27"/>
      <c r="B367" s="27"/>
      <c r="C367" s="27"/>
      <c r="D367" s="27"/>
      <c r="E367" s="3"/>
      <c r="F367" s="261"/>
      <c r="G367" s="270"/>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row>
    <row r="368" spans="1:35" ht="18" customHeight="1" x14ac:dyDescent="0.2">
      <c r="A368" s="27"/>
      <c r="B368" s="27"/>
      <c r="C368" s="27"/>
      <c r="D368" s="27"/>
      <c r="E368" s="3"/>
      <c r="F368" s="261"/>
      <c r="G368" s="270"/>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row>
    <row r="369" spans="1:35" ht="18" customHeight="1" x14ac:dyDescent="0.2">
      <c r="A369" s="27"/>
      <c r="B369" s="27"/>
      <c r="C369" s="27"/>
      <c r="D369" s="27"/>
      <c r="E369" s="3"/>
      <c r="F369" s="261"/>
      <c r="G369" s="270"/>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row>
    <row r="370" spans="1:35" ht="18" customHeight="1" x14ac:dyDescent="0.2">
      <c r="A370" s="27"/>
      <c r="B370" s="27"/>
      <c r="C370" s="27"/>
      <c r="D370" s="27"/>
      <c r="E370" s="3"/>
      <c r="F370" s="261"/>
      <c r="G370" s="270"/>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row>
    <row r="371" spans="1:35" ht="18" customHeight="1" x14ac:dyDescent="0.2">
      <c r="A371" s="27"/>
      <c r="B371" s="27"/>
      <c r="C371" s="27"/>
      <c r="D371" s="27"/>
      <c r="E371" s="3"/>
      <c r="F371" s="261"/>
      <c r="G371" s="270"/>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row>
    <row r="372" spans="1:35" ht="18" customHeight="1" x14ac:dyDescent="0.2">
      <c r="A372" s="27"/>
      <c r="B372" s="27"/>
      <c r="C372" s="27"/>
      <c r="D372" s="27"/>
      <c r="E372" s="3"/>
      <c r="F372" s="261"/>
      <c r="G372" s="270"/>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row>
    <row r="373" spans="1:35" ht="18" customHeight="1" x14ac:dyDescent="0.2">
      <c r="A373" s="27"/>
      <c r="B373" s="27"/>
      <c r="C373" s="27"/>
      <c r="D373" s="27"/>
      <c r="E373" s="3"/>
      <c r="F373" s="261"/>
      <c r="G373" s="270"/>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row>
    <row r="374" spans="1:35" ht="18" customHeight="1" x14ac:dyDescent="0.2">
      <c r="A374" s="27"/>
      <c r="B374" s="27"/>
      <c r="C374" s="27"/>
      <c r="D374" s="27"/>
      <c r="E374" s="3"/>
      <c r="F374" s="261"/>
      <c r="G374" s="270"/>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row>
    <row r="375" spans="1:35" ht="18" customHeight="1" x14ac:dyDescent="0.2">
      <c r="A375" s="27"/>
      <c r="B375" s="27"/>
      <c r="C375" s="27"/>
      <c r="D375" s="27"/>
      <c r="E375" s="3"/>
      <c r="F375" s="261"/>
      <c r="G375" s="270"/>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row>
    <row r="376" spans="1:35" ht="18" customHeight="1" x14ac:dyDescent="0.2">
      <c r="A376" s="27"/>
      <c r="B376" s="27"/>
      <c r="C376" s="27"/>
      <c r="D376" s="27"/>
      <c r="E376" s="3"/>
      <c r="F376" s="261"/>
      <c r="G376" s="270"/>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row>
    <row r="377" spans="1:35" ht="18" customHeight="1" x14ac:dyDescent="0.2">
      <c r="A377" s="27"/>
      <c r="B377" s="27"/>
      <c r="C377" s="27"/>
      <c r="D377" s="27"/>
      <c r="E377" s="3"/>
      <c r="F377" s="261"/>
      <c r="G377" s="270"/>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row>
    <row r="378" spans="1:35" ht="18" customHeight="1" x14ac:dyDescent="0.2">
      <c r="A378" s="27"/>
      <c r="B378" s="27"/>
      <c r="C378" s="27"/>
      <c r="D378" s="27"/>
      <c r="E378" s="3"/>
      <c r="F378" s="261"/>
      <c r="G378" s="270"/>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row>
    <row r="379" spans="1:35" ht="18" customHeight="1" x14ac:dyDescent="0.2">
      <c r="A379" s="27"/>
      <c r="B379" s="27"/>
      <c r="C379" s="27"/>
      <c r="D379" s="27"/>
      <c r="E379" s="3"/>
      <c r="F379" s="261"/>
      <c r="G379" s="270"/>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row>
    <row r="380" spans="1:35" ht="18" customHeight="1" x14ac:dyDescent="0.2">
      <c r="A380" s="27"/>
      <c r="B380" s="27"/>
      <c r="C380" s="27"/>
      <c r="D380" s="27"/>
      <c r="E380" s="3"/>
      <c r="F380" s="261"/>
      <c r="G380" s="270"/>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row>
    <row r="381" spans="1:35" ht="18" customHeight="1" x14ac:dyDescent="0.2">
      <c r="A381" s="27"/>
      <c r="B381" s="27"/>
      <c r="C381" s="27"/>
      <c r="D381" s="27"/>
      <c r="E381" s="3"/>
      <c r="F381" s="261"/>
      <c r="G381" s="270"/>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row>
    <row r="382" spans="1:35" ht="18" customHeight="1" x14ac:dyDescent="0.2">
      <c r="A382" s="27"/>
      <c r="B382" s="27"/>
      <c r="C382" s="27"/>
      <c r="D382" s="27"/>
      <c r="E382" s="3"/>
      <c r="F382" s="261"/>
      <c r="G382" s="270"/>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row>
    <row r="383" spans="1:35" ht="18" customHeight="1" x14ac:dyDescent="0.2">
      <c r="A383" s="27"/>
      <c r="B383" s="27"/>
      <c r="C383" s="27"/>
      <c r="D383" s="27"/>
      <c r="E383" s="3"/>
      <c r="F383" s="261"/>
      <c r="G383" s="270"/>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row>
    <row r="384" spans="1:35" ht="18" customHeight="1" x14ac:dyDescent="0.2">
      <c r="A384" s="27"/>
      <c r="B384" s="27"/>
      <c r="C384" s="27"/>
      <c r="D384" s="27"/>
      <c r="E384" s="3"/>
      <c r="F384" s="261"/>
      <c r="G384" s="270"/>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row>
    <row r="385" spans="1:35" ht="18" customHeight="1" x14ac:dyDescent="0.2">
      <c r="A385" s="27"/>
      <c r="B385" s="27"/>
      <c r="C385" s="27"/>
      <c r="D385" s="27"/>
      <c r="E385" s="3"/>
      <c r="F385" s="261"/>
      <c r="G385" s="270"/>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row>
    <row r="386" spans="1:35" ht="18" customHeight="1" x14ac:dyDescent="0.2">
      <c r="A386" s="27"/>
      <c r="B386" s="27"/>
      <c r="C386" s="27"/>
      <c r="D386" s="27"/>
      <c r="E386" s="3"/>
      <c r="F386" s="261"/>
      <c r="G386" s="270"/>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row>
    <row r="387" spans="1:35" ht="18" customHeight="1" x14ac:dyDescent="0.2">
      <c r="A387" s="27"/>
      <c r="B387" s="27"/>
      <c r="C387" s="27"/>
      <c r="D387" s="27"/>
      <c r="E387" s="3"/>
      <c r="F387" s="261"/>
      <c r="G387" s="270"/>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row>
    <row r="388" spans="1:35" ht="18" customHeight="1" x14ac:dyDescent="0.2">
      <c r="A388" s="27"/>
      <c r="B388" s="27"/>
      <c r="C388" s="27"/>
      <c r="D388" s="27"/>
      <c r="E388" s="3"/>
      <c r="F388" s="261"/>
      <c r="G388" s="270"/>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row>
    <row r="389" spans="1:35" ht="18" customHeight="1" x14ac:dyDescent="0.2">
      <c r="A389" s="27"/>
      <c r="B389" s="27"/>
      <c r="C389" s="27"/>
      <c r="D389" s="27"/>
      <c r="E389" s="3"/>
      <c r="F389" s="261"/>
      <c r="G389" s="270"/>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row>
    <row r="390" spans="1:35" ht="18" customHeight="1" x14ac:dyDescent="0.2">
      <c r="A390" s="27"/>
      <c r="B390" s="27"/>
      <c r="C390" s="27"/>
      <c r="D390" s="27"/>
      <c r="E390" s="3"/>
      <c r="F390" s="261"/>
      <c r="G390" s="270"/>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row>
    <row r="391" spans="1:35" ht="18" customHeight="1" x14ac:dyDescent="0.2">
      <c r="A391" s="27"/>
      <c r="B391" s="27"/>
      <c r="C391" s="27"/>
      <c r="D391" s="27"/>
      <c r="E391" s="3"/>
      <c r="F391" s="261"/>
      <c r="G391" s="270"/>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row>
    <row r="392" spans="1:35" ht="18" customHeight="1" x14ac:dyDescent="0.2">
      <c r="A392" s="27"/>
      <c r="B392" s="27"/>
      <c r="C392" s="27"/>
      <c r="D392" s="27"/>
      <c r="E392" s="3"/>
      <c r="F392" s="261"/>
      <c r="G392" s="270"/>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row>
    <row r="393" spans="1:35" ht="18" customHeight="1" x14ac:dyDescent="0.2">
      <c r="A393" s="27"/>
      <c r="B393" s="27"/>
      <c r="C393" s="27"/>
      <c r="D393" s="27"/>
      <c r="E393" s="3"/>
      <c r="F393" s="261"/>
      <c r="G393" s="270"/>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row>
    <row r="394" spans="1:35" ht="18" customHeight="1" x14ac:dyDescent="0.2">
      <c r="A394" s="27"/>
      <c r="B394" s="27"/>
      <c r="C394" s="27"/>
      <c r="D394" s="27"/>
      <c r="E394" s="3"/>
      <c r="F394" s="261"/>
      <c r="G394" s="270"/>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row>
    <row r="395" spans="1:35" ht="18" customHeight="1" x14ac:dyDescent="0.2">
      <c r="A395" s="27"/>
      <c r="B395" s="27"/>
      <c r="C395" s="27"/>
      <c r="D395" s="27"/>
      <c r="E395" s="3"/>
      <c r="F395" s="261"/>
      <c r="G395" s="270"/>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row>
    <row r="396" spans="1:35" ht="18" customHeight="1" x14ac:dyDescent="0.2">
      <c r="A396" s="27"/>
      <c r="B396" s="27"/>
      <c r="C396" s="27"/>
      <c r="D396" s="27"/>
      <c r="E396" s="3"/>
      <c r="F396" s="261"/>
      <c r="G396" s="270"/>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row>
    <row r="397" spans="1:35" ht="18" customHeight="1" x14ac:dyDescent="0.2">
      <c r="A397" s="27"/>
      <c r="B397" s="27"/>
      <c r="C397" s="27"/>
      <c r="D397" s="27"/>
      <c r="E397" s="3"/>
      <c r="F397" s="261"/>
      <c r="G397" s="270"/>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row>
    <row r="398" spans="1:35" ht="18" customHeight="1" x14ac:dyDescent="0.2">
      <c r="A398" s="27"/>
      <c r="B398" s="27"/>
      <c r="C398" s="27"/>
      <c r="D398" s="27"/>
      <c r="E398" s="3"/>
      <c r="F398" s="261"/>
      <c r="G398" s="270"/>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row>
    <row r="399" spans="1:35" ht="18" customHeight="1" x14ac:dyDescent="0.2">
      <c r="A399" s="27"/>
      <c r="B399" s="27"/>
      <c r="C399" s="27"/>
      <c r="D399" s="27"/>
      <c r="E399" s="3"/>
      <c r="F399" s="261"/>
      <c r="G399" s="270"/>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row>
    <row r="400" spans="1:35" ht="18" customHeight="1" x14ac:dyDescent="0.2">
      <c r="A400" s="27"/>
      <c r="B400" s="27"/>
      <c r="C400" s="27"/>
      <c r="D400" s="27"/>
      <c r="E400" s="3"/>
      <c r="F400" s="261"/>
      <c r="G400" s="270"/>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row>
    <row r="401" spans="1:35" ht="18" customHeight="1" x14ac:dyDescent="0.2">
      <c r="A401" s="27"/>
      <c r="B401" s="27"/>
      <c r="C401" s="27"/>
      <c r="D401" s="27"/>
      <c r="E401" s="3"/>
      <c r="F401" s="261"/>
      <c r="G401" s="270"/>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row>
    <row r="402" spans="1:35" ht="18" customHeight="1" x14ac:dyDescent="0.2">
      <c r="A402" s="27"/>
      <c r="B402" s="27"/>
      <c r="C402" s="27"/>
      <c r="D402" s="27"/>
      <c r="E402" s="3"/>
      <c r="F402" s="261"/>
      <c r="G402" s="270"/>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row>
    <row r="403" spans="1:35" ht="18" customHeight="1" x14ac:dyDescent="0.2">
      <c r="A403" s="27"/>
      <c r="B403" s="27"/>
      <c r="C403" s="27"/>
      <c r="D403" s="27"/>
      <c r="E403" s="3"/>
      <c r="F403" s="261"/>
      <c r="G403" s="270"/>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row>
    <row r="404" spans="1:35" ht="18" customHeight="1" x14ac:dyDescent="0.2">
      <c r="A404" s="27"/>
      <c r="B404" s="27"/>
      <c r="C404" s="27"/>
      <c r="D404" s="27"/>
      <c r="E404" s="3"/>
      <c r="F404" s="261"/>
      <c r="G404" s="270"/>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row>
    <row r="405" spans="1:35" ht="18" customHeight="1" x14ac:dyDescent="0.2">
      <c r="A405" s="27"/>
      <c r="B405" s="27"/>
      <c r="C405" s="27"/>
      <c r="D405" s="27"/>
      <c r="E405" s="3"/>
      <c r="F405" s="261"/>
      <c r="G405" s="270"/>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row>
    <row r="406" spans="1:35" ht="18" customHeight="1" x14ac:dyDescent="0.2">
      <c r="A406" s="27"/>
      <c r="B406" s="27"/>
      <c r="C406" s="27"/>
      <c r="D406" s="27"/>
      <c r="E406" s="3"/>
      <c r="F406" s="261"/>
      <c r="G406" s="270"/>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row>
    <row r="407" spans="1:35" ht="18" customHeight="1" x14ac:dyDescent="0.2">
      <c r="A407" s="27"/>
      <c r="B407" s="27"/>
      <c r="C407" s="27"/>
      <c r="D407" s="27"/>
      <c r="E407" s="3"/>
      <c r="F407" s="261"/>
      <c r="G407" s="270"/>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row>
    <row r="408" spans="1:35" ht="18" customHeight="1" x14ac:dyDescent="0.2">
      <c r="A408" s="27"/>
      <c r="B408" s="27"/>
      <c r="C408" s="27"/>
      <c r="D408" s="27"/>
      <c r="E408" s="3"/>
      <c r="F408" s="261"/>
      <c r="G408" s="270"/>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row>
    <row r="409" spans="1:35" ht="18" customHeight="1" x14ac:dyDescent="0.2">
      <c r="A409" s="27"/>
      <c r="B409" s="27"/>
      <c r="C409" s="27"/>
      <c r="D409" s="27"/>
      <c r="E409" s="3"/>
      <c r="F409" s="261"/>
      <c r="G409" s="270"/>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row>
    <row r="410" spans="1:35" ht="18" customHeight="1" x14ac:dyDescent="0.2">
      <c r="A410" s="27"/>
      <c r="B410" s="27"/>
      <c r="C410" s="27"/>
      <c r="D410" s="27"/>
      <c r="E410" s="3"/>
      <c r="F410" s="261"/>
      <c r="G410" s="270"/>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row>
    <row r="411" spans="1:35" ht="18" customHeight="1" x14ac:dyDescent="0.2">
      <c r="A411" s="27"/>
      <c r="B411" s="27"/>
      <c r="C411" s="27"/>
      <c r="D411" s="27"/>
      <c r="E411" s="3"/>
      <c r="F411" s="261"/>
      <c r="G411" s="270"/>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row>
    <row r="412" spans="1:35" ht="18" customHeight="1" x14ac:dyDescent="0.2">
      <c r="A412" s="27"/>
      <c r="B412" s="27"/>
      <c r="C412" s="27"/>
      <c r="D412" s="27"/>
      <c r="E412" s="3"/>
      <c r="F412" s="261"/>
      <c r="G412" s="270"/>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row>
    <row r="413" spans="1:35" ht="18" customHeight="1" x14ac:dyDescent="0.2">
      <c r="A413" s="27"/>
      <c r="B413" s="27"/>
      <c r="C413" s="27"/>
      <c r="D413" s="27"/>
      <c r="E413" s="3"/>
      <c r="F413" s="261"/>
      <c r="G413" s="270"/>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row>
    <row r="414" spans="1:35" ht="18" customHeight="1" x14ac:dyDescent="0.2">
      <c r="A414" s="27"/>
      <c r="B414" s="27"/>
      <c r="C414" s="27"/>
      <c r="D414" s="27"/>
      <c r="E414" s="3"/>
      <c r="F414" s="261"/>
      <c r="G414" s="270"/>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row>
    <row r="415" spans="1:35" ht="18" customHeight="1" x14ac:dyDescent="0.2">
      <c r="A415" s="27"/>
      <c r="B415" s="27"/>
      <c r="C415" s="27"/>
      <c r="D415" s="27"/>
      <c r="E415" s="3"/>
      <c r="F415" s="261"/>
      <c r="G415" s="270"/>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row>
    <row r="416" spans="1:35" ht="18" customHeight="1" x14ac:dyDescent="0.2">
      <c r="A416" s="27"/>
      <c r="B416" s="27"/>
      <c r="C416" s="27"/>
      <c r="D416" s="27"/>
      <c r="E416" s="3"/>
      <c r="F416" s="261"/>
      <c r="G416" s="270"/>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row>
    <row r="417" spans="1:35" ht="18" customHeight="1" x14ac:dyDescent="0.2">
      <c r="A417" s="27"/>
      <c r="B417" s="27"/>
      <c r="C417" s="27"/>
      <c r="D417" s="27"/>
      <c r="E417" s="3"/>
      <c r="F417" s="261"/>
      <c r="G417" s="270"/>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row>
    <row r="418" spans="1:35" ht="18" customHeight="1" x14ac:dyDescent="0.2">
      <c r="A418" s="27"/>
      <c r="B418" s="27"/>
      <c r="C418" s="27"/>
      <c r="D418" s="27"/>
      <c r="E418" s="3"/>
      <c r="F418" s="261"/>
      <c r="G418" s="270"/>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row>
    <row r="419" spans="1:35" ht="18" customHeight="1" x14ac:dyDescent="0.2">
      <c r="A419" s="27"/>
      <c r="B419" s="27"/>
      <c r="C419" s="27"/>
      <c r="D419" s="27"/>
      <c r="E419" s="3"/>
      <c r="F419" s="261"/>
      <c r="G419" s="270"/>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row>
    <row r="420" spans="1:35" ht="18" customHeight="1" x14ac:dyDescent="0.2">
      <c r="A420" s="27"/>
      <c r="B420" s="27"/>
      <c r="C420" s="27"/>
      <c r="D420" s="27"/>
      <c r="E420" s="3"/>
      <c r="F420" s="261"/>
      <c r="G420" s="270"/>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row>
    <row r="421" spans="1:35" ht="18" customHeight="1" x14ac:dyDescent="0.2">
      <c r="A421" s="27"/>
      <c r="B421" s="27"/>
      <c r="C421" s="27"/>
      <c r="D421" s="27"/>
      <c r="E421" s="3"/>
      <c r="F421" s="261"/>
      <c r="G421" s="270"/>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row>
    <row r="422" spans="1:35" ht="18" customHeight="1" x14ac:dyDescent="0.2">
      <c r="A422" s="27"/>
      <c r="B422" s="27"/>
      <c r="C422" s="27"/>
      <c r="D422" s="27"/>
      <c r="E422" s="3"/>
      <c r="F422" s="261"/>
      <c r="G422" s="270"/>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row>
    <row r="423" spans="1:35" ht="18" customHeight="1" x14ac:dyDescent="0.2">
      <c r="A423" s="27"/>
      <c r="B423" s="27"/>
      <c r="C423" s="27"/>
      <c r="D423" s="27"/>
      <c r="E423" s="3"/>
      <c r="F423" s="261"/>
      <c r="G423" s="270"/>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row>
    <row r="424" spans="1:35" ht="18" customHeight="1" x14ac:dyDescent="0.2">
      <c r="A424" s="27"/>
      <c r="B424" s="27"/>
      <c r="C424" s="27"/>
      <c r="D424" s="27"/>
      <c r="E424" s="3"/>
      <c r="F424" s="261"/>
      <c r="G424" s="270"/>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row>
    <row r="425" spans="1:35" ht="18" customHeight="1" x14ac:dyDescent="0.2">
      <c r="A425" s="27"/>
      <c r="B425" s="27"/>
      <c r="C425" s="27"/>
      <c r="D425" s="27"/>
      <c r="E425" s="3"/>
      <c r="F425" s="261"/>
      <c r="G425" s="270"/>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row>
    <row r="426" spans="1:35" ht="18" customHeight="1" x14ac:dyDescent="0.2">
      <c r="A426" s="27"/>
      <c r="B426" s="27"/>
      <c r="C426" s="27"/>
      <c r="D426" s="27"/>
      <c r="E426" s="3"/>
      <c r="F426" s="261"/>
      <c r="G426" s="270"/>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row>
    <row r="427" spans="1:35" ht="18" customHeight="1" x14ac:dyDescent="0.2">
      <c r="A427" s="27"/>
      <c r="B427" s="27"/>
      <c r="C427" s="27"/>
      <c r="D427" s="27"/>
      <c r="E427" s="3"/>
      <c r="F427" s="261"/>
      <c r="G427" s="270"/>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row>
    <row r="428" spans="1:35" ht="18" customHeight="1" x14ac:dyDescent="0.2">
      <c r="A428" s="27"/>
      <c r="B428" s="27"/>
      <c r="C428" s="27"/>
      <c r="D428" s="27"/>
      <c r="E428" s="3"/>
      <c r="F428" s="261"/>
      <c r="G428" s="270"/>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row>
    <row r="429" spans="1:35" ht="18" customHeight="1" x14ac:dyDescent="0.2">
      <c r="A429" s="27"/>
      <c r="B429" s="27"/>
      <c r="C429" s="27"/>
      <c r="D429" s="27"/>
      <c r="E429" s="3"/>
      <c r="F429" s="261"/>
      <c r="G429" s="270"/>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row>
    <row r="430" spans="1:35" ht="18" customHeight="1" x14ac:dyDescent="0.2">
      <c r="A430" s="27"/>
      <c r="B430" s="27"/>
      <c r="C430" s="27"/>
      <c r="D430" s="27"/>
      <c r="E430" s="3"/>
      <c r="F430" s="261"/>
      <c r="G430" s="270"/>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row>
    <row r="431" spans="1:35" ht="18" customHeight="1" x14ac:dyDescent="0.2">
      <c r="A431" s="27"/>
      <c r="B431" s="27"/>
      <c r="C431" s="27"/>
      <c r="D431" s="27"/>
      <c r="E431" s="3"/>
      <c r="F431" s="261"/>
      <c r="G431" s="270"/>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row>
    <row r="432" spans="1:35" ht="18" customHeight="1" x14ac:dyDescent="0.2">
      <c r="A432" s="27"/>
      <c r="B432" s="27"/>
      <c r="C432" s="27"/>
      <c r="D432" s="27"/>
      <c r="E432" s="3"/>
      <c r="F432" s="261"/>
      <c r="G432" s="270"/>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row>
    <row r="433" spans="1:35" ht="18" customHeight="1" x14ac:dyDescent="0.2">
      <c r="A433" s="27"/>
      <c r="B433" s="27"/>
      <c r="C433" s="27"/>
      <c r="D433" s="27"/>
      <c r="E433" s="3"/>
      <c r="F433" s="261"/>
      <c r="G433" s="270"/>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row>
    <row r="434" spans="1:35" ht="18" customHeight="1" x14ac:dyDescent="0.2">
      <c r="A434" s="27"/>
      <c r="B434" s="27"/>
      <c r="C434" s="27"/>
      <c r="D434" s="27"/>
      <c r="E434" s="3"/>
      <c r="F434" s="261"/>
      <c r="G434" s="270"/>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row>
    <row r="435" spans="1:35" ht="18" customHeight="1" x14ac:dyDescent="0.2">
      <c r="A435" s="27"/>
      <c r="B435" s="27"/>
      <c r="C435" s="27"/>
      <c r="D435" s="27"/>
      <c r="E435" s="3"/>
      <c r="F435" s="261"/>
      <c r="G435" s="270"/>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row>
    <row r="436" spans="1:35" ht="18" customHeight="1" x14ac:dyDescent="0.2">
      <c r="A436" s="27"/>
      <c r="B436" s="27"/>
      <c r="C436" s="27"/>
      <c r="D436" s="27"/>
      <c r="E436" s="3"/>
      <c r="F436" s="261"/>
      <c r="G436" s="270"/>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row>
    <row r="437" spans="1:35" ht="18" customHeight="1" x14ac:dyDescent="0.2">
      <c r="A437" s="27"/>
      <c r="B437" s="27"/>
      <c r="C437" s="27"/>
      <c r="D437" s="27"/>
      <c r="E437" s="3"/>
      <c r="F437" s="261"/>
      <c r="G437" s="270"/>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row>
    <row r="438" spans="1:35" ht="18" customHeight="1" x14ac:dyDescent="0.2">
      <c r="A438" s="27"/>
      <c r="B438" s="27"/>
      <c r="C438" s="27"/>
      <c r="D438" s="27"/>
      <c r="E438" s="3"/>
      <c r="F438" s="261"/>
      <c r="G438" s="270"/>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row>
    <row r="439" spans="1:35" ht="18" customHeight="1" x14ac:dyDescent="0.2">
      <c r="A439" s="27"/>
      <c r="B439" s="27"/>
      <c r="C439" s="27"/>
      <c r="D439" s="27"/>
      <c r="E439" s="3"/>
      <c r="F439" s="261"/>
      <c r="G439" s="270"/>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row>
    <row r="440" spans="1:35" ht="18" customHeight="1" x14ac:dyDescent="0.2">
      <c r="A440" s="27"/>
      <c r="B440" s="27"/>
      <c r="C440" s="27"/>
      <c r="D440" s="27"/>
      <c r="E440" s="3"/>
      <c r="F440" s="261"/>
      <c r="G440" s="270"/>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row>
    <row r="441" spans="1:35" ht="18" customHeight="1" x14ac:dyDescent="0.2">
      <c r="A441" s="27"/>
      <c r="B441" s="27"/>
      <c r="C441" s="27"/>
      <c r="D441" s="27"/>
      <c r="E441" s="3"/>
      <c r="F441" s="261"/>
      <c r="G441" s="270"/>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row>
    <row r="442" spans="1:35" ht="18" customHeight="1" x14ac:dyDescent="0.2">
      <c r="A442" s="27"/>
      <c r="B442" s="27"/>
      <c r="C442" s="27"/>
      <c r="D442" s="27"/>
      <c r="E442" s="3"/>
      <c r="F442" s="261"/>
      <c r="G442" s="270"/>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row>
    <row r="443" spans="1:35" ht="18" customHeight="1" x14ac:dyDescent="0.2">
      <c r="A443" s="27"/>
      <c r="B443" s="27"/>
      <c r="C443" s="27"/>
      <c r="D443" s="27"/>
      <c r="E443" s="3"/>
      <c r="F443" s="261"/>
      <c r="G443" s="270"/>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row>
    <row r="444" spans="1:35" ht="18" customHeight="1" x14ac:dyDescent="0.2">
      <c r="A444" s="27"/>
      <c r="B444" s="27"/>
      <c r="C444" s="27"/>
      <c r="D444" s="27"/>
      <c r="E444" s="3"/>
      <c r="F444" s="261"/>
      <c r="G444" s="270"/>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row>
    <row r="445" spans="1:35" ht="18" customHeight="1" x14ac:dyDescent="0.2">
      <c r="A445" s="27"/>
      <c r="B445" s="27"/>
      <c r="C445" s="27"/>
      <c r="D445" s="27"/>
      <c r="E445" s="3"/>
      <c r="F445" s="261"/>
      <c r="G445" s="270"/>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row>
    <row r="446" spans="1:35" ht="18" customHeight="1" x14ac:dyDescent="0.2">
      <c r="A446" s="27"/>
      <c r="B446" s="27"/>
      <c r="C446" s="27"/>
      <c r="D446" s="27"/>
      <c r="E446" s="3"/>
      <c r="F446" s="261"/>
      <c r="G446" s="270"/>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row>
    <row r="447" spans="1:35" ht="18" customHeight="1" x14ac:dyDescent="0.2">
      <c r="A447" s="27"/>
      <c r="B447" s="27"/>
      <c r="C447" s="27"/>
      <c r="D447" s="27"/>
      <c r="E447" s="3"/>
      <c r="F447" s="261"/>
      <c r="G447" s="270"/>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row>
    <row r="448" spans="1:35" ht="18" customHeight="1" x14ac:dyDescent="0.2">
      <c r="A448" s="27"/>
      <c r="B448" s="27"/>
      <c r="C448" s="27"/>
      <c r="D448" s="27"/>
      <c r="E448" s="3"/>
      <c r="F448" s="261"/>
      <c r="G448" s="270"/>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row>
    <row r="449" spans="1:35" ht="18" customHeight="1" x14ac:dyDescent="0.2">
      <c r="A449" s="27"/>
      <c r="B449" s="27"/>
      <c r="C449" s="27"/>
      <c r="D449" s="27"/>
      <c r="E449" s="3"/>
      <c r="F449" s="261"/>
      <c r="G449" s="270"/>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row>
    <row r="450" spans="1:35" ht="18" customHeight="1" x14ac:dyDescent="0.2">
      <c r="A450" s="27"/>
      <c r="B450" s="27"/>
      <c r="C450" s="27"/>
      <c r="D450" s="27"/>
      <c r="E450" s="3"/>
      <c r="F450" s="261"/>
      <c r="G450" s="270"/>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row>
    <row r="451" spans="1:35" ht="18" customHeight="1" x14ac:dyDescent="0.2">
      <c r="A451" s="27"/>
      <c r="B451" s="27"/>
      <c r="C451" s="27"/>
      <c r="D451" s="27"/>
      <c r="E451" s="3"/>
      <c r="F451" s="261"/>
      <c r="G451" s="270"/>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row>
    <row r="452" spans="1:35" ht="18" customHeight="1" x14ac:dyDescent="0.2">
      <c r="A452" s="27"/>
      <c r="B452" s="27"/>
      <c r="C452" s="27"/>
      <c r="D452" s="27"/>
      <c r="E452" s="3"/>
      <c r="F452" s="261"/>
      <c r="G452" s="270"/>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row>
    <row r="453" spans="1:35" ht="18" customHeight="1" x14ac:dyDescent="0.2">
      <c r="A453" s="27"/>
      <c r="B453" s="27"/>
      <c r="C453" s="27"/>
      <c r="D453" s="27"/>
      <c r="E453" s="3"/>
      <c r="F453" s="261"/>
      <c r="G453" s="270"/>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row>
    <row r="454" spans="1:35" ht="18" customHeight="1" x14ac:dyDescent="0.2">
      <c r="A454" s="27"/>
      <c r="B454" s="27"/>
      <c r="C454" s="27"/>
      <c r="D454" s="27"/>
      <c r="E454" s="3"/>
      <c r="F454" s="261"/>
      <c r="G454" s="270"/>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row>
    <row r="455" spans="1:35" ht="18" customHeight="1" x14ac:dyDescent="0.2">
      <c r="A455" s="27"/>
      <c r="B455" s="27"/>
      <c r="C455" s="27"/>
      <c r="D455" s="27"/>
      <c r="E455" s="3"/>
      <c r="F455" s="261"/>
      <c r="G455" s="270"/>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row>
    <row r="456" spans="1:35" ht="18" customHeight="1" x14ac:dyDescent="0.2">
      <c r="A456" s="27"/>
      <c r="B456" s="27"/>
      <c r="C456" s="27"/>
      <c r="D456" s="27"/>
      <c r="E456" s="3"/>
      <c r="F456" s="261"/>
      <c r="G456" s="270"/>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row>
    <row r="457" spans="1:35" ht="18" customHeight="1" x14ac:dyDescent="0.2">
      <c r="A457" s="27"/>
      <c r="B457" s="27"/>
      <c r="C457" s="27"/>
      <c r="D457" s="27"/>
      <c r="E457" s="3"/>
      <c r="F457" s="261"/>
      <c r="G457" s="270"/>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row>
    <row r="458" spans="1:35" ht="18" customHeight="1" x14ac:dyDescent="0.2">
      <c r="A458" s="27"/>
      <c r="B458" s="27"/>
      <c r="C458" s="27"/>
      <c r="D458" s="27"/>
      <c r="E458" s="3"/>
      <c r="F458" s="261"/>
      <c r="G458" s="270"/>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row>
    <row r="459" spans="1:35" ht="18" customHeight="1" x14ac:dyDescent="0.2">
      <c r="A459" s="27"/>
      <c r="B459" s="27"/>
      <c r="C459" s="27"/>
      <c r="D459" s="27"/>
      <c r="E459" s="3"/>
      <c r="F459" s="261"/>
      <c r="G459" s="270"/>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row>
    <row r="460" spans="1:35" ht="18" customHeight="1" x14ac:dyDescent="0.2">
      <c r="A460" s="27"/>
      <c r="B460" s="27"/>
      <c r="C460" s="27"/>
      <c r="D460" s="27"/>
      <c r="E460" s="3"/>
      <c r="F460" s="261"/>
      <c r="G460" s="270"/>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row>
    <row r="461" spans="1:35" ht="18" customHeight="1" x14ac:dyDescent="0.2">
      <c r="A461" s="27"/>
      <c r="B461" s="27"/>
      <c r="C461" s="27"/>
      <c r="D461" s="27"/>
      <c r="E461" s="3"/>
      <c r="F461" s="261"/>
      <c r="G461" s="270"/>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row>
    <row r="462" spans="1:35" ht="18" customHeight="1" x14ac:dyDescent="0.2">
      <c r="A462" s="27"/>
      <c r="B462" s="27"/>
      <c r="C462" s="27"/>
      <c r="D462" s="27"/>
      <c r="E462" s="3"/>
      <c r="F462" s="261"/>
      <c r="G462" s="270"/>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row>
    <row r="463" spans="1:35" ht="18" customHeight="1" x14ac:dyDescent="0.2">
      <c r="A463" s="27"/>
      <c r="B463" s="27"/>
      <c r="C463" s="27"/>
      <c r="D463" s="27"/>
      <c r="E463" s="3"/>
      <c r="F463" s="261"/>
      <c r="G463" s="270"/>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row>
    <row r="464" spans="1:35" ht="18" customHeight="1" x14ac:dyDescent="0.2">
      <c r="A464" s="27"/>
      <c r="B464" s="27"/>
      <c r="C464" s="27"/>
      <c r="D464" s="27"/>
      <c r="E464" s="3"/>
      <c r="F464" s="261"/>
      <c r="G464" s="270"/>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row>
    <row r="465" spans="1:35" ht="18" customHeight="1" x14ac:dyDescent="0.2">
      <c r="A465" s="27"/>
      <c r="B465" s="27"/>
      <c r="C465" s="27"/>
      <c r="D465" s="27"/>
      <c r="E465" s="3"/>
      <c r="F465" s="261"/>
      <c r="G465" s="270"/>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row>
    <row r="466" spans="1:35" ht="18" customHeight="1" x14ac:dyDescent="0.2">
      <c r="A466" s="27"/>
      <c r="B466" s="27"/>
      <c r="C466" s="27"/>
      <c r="D466" s="27"/>
      <c r="E466" s="3"/>
      <c r="F466" s="261"/>
      <c r="G466" s="270"/>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row>
    <row r="467" spans="1:35" ht="18" customHeight="1" x14ac:dyDescent="0.2">
      <c r="A467" s="27"/>
      <c r="B467" s="27"/>
      <c r="C467" s="27"/>
      <c r="D467" s="27"/>
      <c r="E467" s="3"/>
      <c r="F467" s="261"/>
      <c r="G467" s="270"/>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row>
    <row r="468" spans="1:35" ht="18" customHeight="1" x14ac:dyDescent="0.2">
      <c r="A468" s="27"/>
      <c r="B468" s="27"/>
      <c r="C468" s="27"/>
      <c r="D468" s="27"/>
      <c r="E468" s="3"/>
      <c r="F468" s="261"/>
      <c r="G468" s="270"/>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row>
    <row r="469" spans="1:35" ht="18" customHeight="1" x14ac:dyDescent="0.2">
      <c r="A469" s="27"/>
      <c r="B469" s="27"/>
      <c r="C469" s="27"/>
      <c r="D469" s="27"/>
      <c r="E469" s="3"/>
      <c r="F469" s="261"/>
      <c r="G469" s="270"/>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row>
    <row r="470" spans="1:35" ht="18" customHeight="1" x14ac:dyDescent="0.2">
      <c r="A470" s="27"/>
      <c r="B470" s="27"/>
      <c r="C470" s="27"/>
      <c r="D470" s="27"/>
      <c r="E470" s="3"/>
      <c r="F470" s="261"/>
      <c r="G470" s="270"/>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row>
    <row r="471" spans="1:35" ht="18" customHeight="1" x14ac:dyDescent="0.2">
      <c r="A471" s="27"/>
      <c r="B471" s="27"/>
      <c r="C471" s="27"/>
      <c r="D471" s="27"/>
      <c r="E471" s="3"/>
      <c r="F471" s="261"/>
      <c r="G471" s="270"/>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row>
    <row r="472" spans="1:35" ht="18" customHeight="1" x14ac:dyDescent="0.2">
      <c r="A472" s="27"/>
      <c r="B472" s="27"/>
      <c r="C472" s="27"/>
      <c r="D472" s="27"/>
      <c r="E472" s="3"/>
      <c r="F472" s="261"/>
      <c r="G472" s="270"/>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row>
    <row r="473" spans="1:35" ht="18" customHeight="1" x14ac:dyDescent="0.2">
      <c r="A473" s="27"/>
      <c r="B473" s="27"/>
      <c r="C473" s="27"/>
      <c r="D473" s="27"/>
      <c r="E473" s="3"/>
      <c r="F473" s="261"/>
      <c r="G473" s="270"/>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row>
    <row r="474" spans="1:35" ht="18" customHeight="1" x14ac:dyDescent="0.2">
      <c r="A474" s="27"/>
      <c r="B474" s="27"/>
      <c r="C474" s="27"/>
      <c r="D474" s="27"/>
      <c r="E474" s="3"/>
      <c r="F474" s="261"/>
      <c r="G474" s="270"/>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row>
    <row r="475" spans="1:35" ht="18" customHeight="1" x14ac:dyDescent="0.2">
      <c r="A475" s="27"/>
      <c r="B475" s="27"/>
      <c r="C475" s="27"/>
      <c r="D475" s="27"/>
      <c r="E475" s="3"/>
      <c r="F475" s="261"/>
      <c r="G475" s="270"/>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row>
    <row r="476" spans="1:35" ht="18" customHeight="1" x14ac:dyDescent="0.2">
      <c r="A476" s="27"/>
      <c r="B476" s="27"/>
      <c r="C476" s="27"/>
      <c r="D476" s="27"/>
      <c r="E476" s="3"/>
      <c r="F476" s="261"/>
      <c r="G476" s="270"/>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row>
    <row r="477" spans="1:35" ht="18" customHeight="1" x14ac:dyDescent="0.2">
      <c r="A477" s="27"/>
      <c r="B477" s="27"/>
      <c r="C477" s="27"/>
      <c r="D477" s="27"/>
      <c r="E477" s="3"/>
      <c r="F477" s="261"/>
      <c r="G477" s="270"/>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row>
    <row r="478" spans="1:35" ht="18" customHeight="1" x14ac:dyDescent="0.2">
      <c r="A478" s="27"/>
      <c r="B478" s="27"/>
      <c r="C478" s="27"/>
      <c r="D478" s="27"/>
      <c r="E478" s="3"/>
      <c r="F478" s="261"/>
      <c r="G478" s="270"/>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row>
    <row r="479" spans="1:35" ht="18" customHeight="1" x14ac:dyDescent="0.2">
      <c r="A479" s="27"/>
      <c r="B479" s="27"/>
      <c r="C479" s="27"/>
      <c r="D479" s="27"/>
      <c r="E479" s="3"/>
      <c r="F479" s="261"/>
      <c r="G479" s="270"/>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row>
    <row r="480" spans="1:35" ht="18" customHeight="1" x14ac:dyDescent="0.2">
      <c r="A480" s="27"/>
      <c r="B480" s="27"/>
      <c r="C480" s="27"/>
      <c r="D480" s="27"/>
      <c r="E480" s="3"/>
      <c r="F480" s="261"/>
      <c r="G480" s="270"/>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row>
    <row r="481" spans="1:35" ht="18" customHeight="1" x14ac:dyDescent="0.2">
      <c r="A481" s="27"/>
      <c r="B481" s="27"/>
      <c r="C481" s="27"/>
      <c r="D481" s="27"/>
      <c r="E481" s="3"/>
      <c r="F481" s="261"/>
      <c r="G481" s="270"/>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row>
    <row r="482" spans="1:35" ht="18" customHeight="1" x14ac:dyDescent="0.2">
      <c r="A482" s="27"/>
      <c r="B482" s="27"/>
      <c r="C482" s="27"/>
      <c r="D482" s="27"/>
      <c r="E482" s="3"/>
      <c r="F482" s="261"/>
      <c r="G482" s="270"/>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row>
    <row r="483" spans="1:35" ht="18" customHeight="1" x14ac:dyDescent="0.2">
      <c r="A483" s="27"/>
      <c r="B483" s="27"/>
      <c r="C483" s="27"/>
      <c r="D483" s="27"/>
      <c r="E483" s="3"/>
      <c r="F483" s="261"/>
      <c r="G483" s="270"/>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row>
    <row r="484" spans="1:35" ht="18" customHeight="1" x14ac:dyDescent="0.2">
      <c r="A484" s="27"/>
      <c r="B484" s="27"/>
      <c r="C484" s="27"/>
      <c r="D484" s="27"/>
      <c r="E484" s="3"/>
      <c r="F484" s="261"/>
      <c r="G484" s="270"/>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row>
    <row r="485" spans="1:35" ht="18" customHeight="1" x14ac:dyDescent="0.2">
      <c r="A485" s="27"/>
      <c r="B485" s="27"/>
      <c r="C485" s="27"/>
      <c r="D485" s="27"/>
      <c r="E485" s="3"/>
      <c r="F485" s="261"/>
      <c r="G485" s="270"/>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row>
    <row r="486" spans="1:35" ht="18" customHeight="1" x14ac:dyDescent="0.2">
      <c r="A486" s="27"/>
      <c r="B486" s="27"/>
      <c r="C486" s="27"/>
      <c r="D486" s="27"/>
      <c r="E486" s="3"/>
      <c r="F486" s="261"/>
      <c r="G486" s="270"/>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row>
    <row r="487" spans="1:35" ht="18" customHeight="1" x14ac:dyDescent="0.2">
      <c r="A487" s="27"/>
      <c r="B487" s="27"/>
      <c r="C487" s="27"/>
      <c r="D487" s="27"/>
      <c r="E487" s="3"/>
      <c r="F487" s="261"/>
      <c r="G487" s="270"/>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row>
    <row r="488" spans="1:35" ht="18" customHeight="1" x14ac:dyDescent="0.2">
      <c r="A488" s="27"/>
      <c r="B488" s="27"/>
      <c r="C488" s="27"/>
      <c r="D488" s="27"/>
      <c r="E488" s="3"/>
      <c r="F488" s="261"/>
      <c r="G488" s="270"/>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row>
    <row r="489" spans="1:35" ht="18" customHeight="1" x14ac:dyDescent="0.2">
      <c r="A489" s="27"/>
      <c r="B489" s="27"/>
      <c r="C489" s="27"/>
      <c r="D489" s="27"/>
      <c r="E489" s="3"/>
      <c r="F489" s="261"/>
      <c r="G489" s="270"/>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row>
    <row r="490" spans="1:35" ht="18" customHeight="1" x14ac:dyDescent="0.2">
      <c r="A490" s="27"/>
      <c r="B490" s="27"/>
      <c r="C490" s="27"/>
      <c r="D490" s="27"/>
      <c r="E490" s="3"/>
      <c r="F490" s="261"/>
      <c r="G490" s="270"/>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row>
    <row r="491" spans="1:35" ht="18" customHeight="1" x14ac:dyDescent="0.2">
      <c r="A491" s="27"/>
      <c r="B491" s="27"/>
      <c r="C491" s="27"/>
      <c r="D491" s="27"/>
      <c r="E491" s="3"/>
      <c r="F491" s="261"/>
      <c r="G491" s="270"/>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row>
    <row r="492" spans="1:35" ht="18" customHeight="1" x14ac:dyDescent="0.2">
      <c r="A492" s="27"/>
      <c r="B492" s="27"/>
      <c r="C492" s="27"/>
      <c r="D492" s="27"/>
      <c r="E492" s="3"/>
      <c r="F492" s="261"/>
      <c r="G492" s="270"/>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row>
    <row r="493" spans="1:35" ht="18" customHeight="1" x14ac:dyDescent="0.2">
      <c r="A493" s="27"/>
      <c r="B493" s="27"/>
      <c r="C493" s="27"/>
      <c r="D493" s="27"/>
      <c r="E493" s="3"/>
      <c r="F493" s="261"/>
      <c r="G493" s="270"/>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row>
    <row r="494" spans="1:35" ht="18" customHeight="1" x14ac:dyDescent="0.2">
      <c r="A494" s="27"/>
      <c r="B494" s="27"/>
      <c r="C494" s="27"/>
      <c r="D494" s="27"/>
      <c r="E494" s="3"/>
      <c r="F494" s="261"/>
      <c r="G494" s="270"/>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row>
    <row r="495" spans="1:35" ht="18" customHeight="1" x14ac:dyDescent="0.2">
      <c r="A495" s="27"/>
      <c r="B495" s="27"/>
      <c r="C495" s="27"/>
      <c r="D495" s="27"/>
      <c r="E495" s="3"/>
      <c r="F495" s="261"/>
      <c r="G495" s="270"/>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row>
    <row r="496" spans="1:35" ht="18" customHeight="1" x14ac:dyDescent="0.2">
      <c r="A496" s="27"/>
      <c r="B496" s="27"/>
      <c r="C496" s="27"/>
      <c r="D496" s="27"/>
      <c r="E496" s="3"/>
      <c r="F496" s="261"/>
      <c r="G496" s="270"/>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row>
    <row r="497" spans="1:35" ht="18" customHeight="1" x14ac:dyDescent="0.2">
      <c r="A497" s="27"/>
      <c r="B497" s="27"/>
      <c r="C497" s="27"/>
      <c r="D497" s="27"/>
      <c r="E497" s="3"/>
      <c r="F497" s="261"/>
      <c r="G497" s="270"/>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row>
    <row r="498" spans="1:35" ht="18" customHeight="1" x14ac:dyDescent="0.2">
      <c r="A498" s="27"/>
      <c r="B498" s="27"/>
      <c r="C498" s="27"/>
      <c r="D498" s="27"/>
      <c r="E498" s="3"/>
      <c r="F498" s="261"/>
      <c r="G498" s="270"/>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row>
    <row r="499" spans="1:35" ht="18" customHeight="1" x14ac:dyDescent="0.2">
      <c r="A499" s="27"/>
      <c r="B499" s="27"/>
      <c r="C499" s="27"/>
      <c r="D499" s="27"/>
      <c r="E499" s="3"/>
      <c r="F499" s="261"/>
      <c r="G499" s="270"/>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row>
    <row r="500" spans="1:35" ht="18" customHeight="1" x14ac:dyDescent="0.2">
      <c r="A500" s="27"/>
      <c r="B500" s="27"/>
      <c r="C500" s="27"/>
      <c r="D500" s="27"/>
      <c r="E500" s="3"/>
      <c r="F500" s="261"/>
      <c r="G500" s="270"/>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row>
    <row r="501" spans="1:35" ht="18" customHeight="1" x14ac:dyDescent="0.2">
      <c r="A501" s="27"/>
      <c r="B501" s="27"/>
      <c r="C501" s="27"/>
      <c r="D501" s="27"/>
      <c r="E501" s="3"/>
      <c r="F501" s="261"/>
      <c r="G501" s="270"/>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row>
    <row r="502" spans="1:35" ht="18" customHeight="1" x14ac:dyDescent="0.2">
      <c r="A502" s="27"/>
      <c r="B502" s="27"/>
      <c r="C502" s="27"/>
      <c r="D502" s="27"/>
      <c r="E502" s="3"/>
      <c r="F502" s="261"/>
      <c r="G502" s="270"/>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row>
    <row r="503" spans="1:35" ht="18" customHeight="1" x14ac:dyDescent="0.2">
      <c r="A503" s="27"/>
      <c r="B503" s="27"/>
      <c r="C503" s="27"/>
      <c r="D503" s="27"/>
      <c r="E503" s="3"/>
      <c r="F503" s="261"/>
      <c r="G503" s="270"/>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row>
    <row r="504" spans="1:35" ht="18" customHeight="1" x14ac:dyDescent="0.2">
      <c r="A504" s="27"/>
      <c r="B504" s="27"/>
      <c r="C504" s="27"/>
      <c r="D504" s="27"/>
      <c r="E504" s="3"/>
      <c r="F504" s="261"/>
      <c r="G504" s="270"/>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row>
    <row r="505" spans="1:35" ht="18" customHeight="1" x14ac:dyDescent="0.2">
      <c r="A505" s="27"/>
      <c r="B505" s="27"/>
      <c r="C505" s="27"/>
      <c r="D505" s="27"/>
      <c r="E505" s="3"/>
      <c r="F505" s="261"/>
      <c r="G505" s="270"/>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row>
    <row r="506" spans="1:35" ht="18" customHeight="1" x14ac:dyDescent="0.2">
      <c r="A506" s="27"/>
      <c r="B506" s="27"/>
      <c r="C506" s="27"/>
      <c r="D506" s="27"/>
      <c r="E506" s="3"/>
      <c r="F506" s="261"/>
      <c r="G506" s="270"/>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row>
    <row r="507" spans="1:35" ht="18" customHeight="1" x14ac:dyDescent="0.2">
      <c r="A507" s="27"/>
      <c r="B507" s="27"/>
      <c r="C507" s="27"/>
      <c r="D507" s="27"/>
      <c r="E507" s="3"/>
      <c r="F507" s="261"/>
      <c r="G507" s="270"/>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row>
    <row r="508" spans="1:35" ht="18" customHeight="1" x14ac:dyDescent="0.2">
      <c r="A508" s="27"/>
      <c r="B508" s="27"/>
      <c r="C508" s="27"/>
      <c r="D508" s="27"/>
      <c r="E508" s="3"/>
      <c r="F508" s="261"/>
      <c r="G508" s="270"/>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row>
    <row r="509" spans="1:35" ht="18" customHeight="1" x14ac:dyDescent="0.2">
      <c r="A509" s="27"/>
      <c r="B509" s="27"/>
      <c r="C509" s="27"/>
      <c r="D509" s="27"/>
      <c r="E509" s="3"/>
      <c r="F509" s="261"/>
      <c r="G509" s="270"/>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row>
    <row r="510" spans="1:35" ht="18" customHeight="1" x14ac:dyDescent="0.2">
      <c r="A510" s="27"/>
      <c r="B510" s="27"/>
      <c r="C510" s="27"/>
      <c r="D510" s="27"/>
      <c r="E510" s="3"/>
      <c r="F510" s="261"/>
      <c r="G510" s="270"/>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row>
    <row r="511" spans="1:35" ht="18" customHeight="1" x14ac:dyDescent="0.2">
      <c r="A511" s="27"/>
      <c r="B511" s="27"/>
      <c r="C511" s="27"/>
      <c r="D511" s="27"/>
      <c r="E511" s="3"/>
      <c r="F511" s="261"/>
      <c r="G511" s="270"/>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row>
    <row r="512" spans="1:35" ht="18" customHeight="1" x14ac:dyDescent="0.2">
      <c r="A512" s="27"/>
      <c r="B512" s="27"/>
      <c r="C512" s="27"/>
      <c r="D512" s="27"/>
      <c r="E512" s="3"/>
      <c r="F512" s="261"/>
      <c r="G512" s="270"/>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row>
    <row r="513" spans="1:35" ht="18" customHeight="1" x14ac:dyDescent="0.2">
      <c r="A513" s="27"/>
      <c r="B513" s="27"/>
      <c r="C513" s="27"/>
      <c r="D513" s="27"/>
      <c r="E513" s="3"/>
      <c r="F513" s="261"/>
      <c r="G513" s="270"/>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row>
    <row r="514" spans="1:35" ht="18" customHeight="1" x14ac:dyDescent="0.2">
      <c r="A514" s="27"/>
      <c r="B514" s="27"/>
      <c r="C514" s="27"/>
      <c r="D514" s="27"/>
      <c r="E514" s="3"/>
      <c r="F514" s="261"/>
      <c r="G514" s="270"/>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row>
    <row r="515" spans="1:35" ht="18" customHeight="1" x14ac:dyDescent="0.2">
      <c r="A515" s="27"/>
      <c r="B515" s="27"/>
      <c r="C515" s="27"/>
      <c r="D515" s="27"/>
      <c r="E515" s="3"/>
      <c r="F515" s="261"/>
      <c r="G515" s="270"/>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row>
    <row r="516" spans="1:35" ht="18" customHeight="1" x14ac:dyDescent="0.2">
      <c r="A516" s="27"/>
      <c r="B516" s="27"/>
      <c r="C516" s="27"/>
      <c r="D516" s="27"/>
      <c r="E516" s="3"/>
      <c r="F516" s="261"/>
      <c r="G516" s="270"/>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row>
    <row r="517" spans="1:35" ht="18" customHeight="1" x14ac:dyDescent="0.2">
      <c r="A517" s="27"/>
      <c r="B517" s="27"/>
      <c r="C517" s="27"/>
      <c r="D517" s="27"/>
      <c r="E517" s="3"/>
      <c r="F517" s="261"/>
      <c r="G517" s="270"/>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row>
    <row r="518" spans="1:35" ht="18" customHeight="1" x14ac:dyDescent="0.2">
      <c r="A518" s="27"/>
      <c r="B518" s="27"/>
      <c r="C518" s="27"/>
      <c r="D518" s="27"/>
      <c r="E518" s="3"/>
      <c r="F518" s="261"/>
      <c r="G518" s="270"/>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row>
    <row r="519" spans="1:35" ht="18" customHeight="1" x14ac:dyDescent="0.2">
      <c r="A519" s="27"/>
      <c r="B519" s="27"/>
      <c r="C519" s="27"/>
      <c r="D519" s="27"/>
      <c r="E519" s="3"/>
      <c r="F519" s="261"/>
      <c r="G519" s="270"/>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row>
    <row r="520" spans="1:35" ht="18" customHeight="1" x14ac:dyDescent="0.2">
      <c r="A520" s="27"/>
      <c r="B520" s="27"/>
      <c r="C520" s="27"/>
      <c r="D520" s="27"/>
      <c r="E520" s="3"/>
      <c r="F520" s="261"/>
      <c r="G520" s="270"/>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row>
    <row r="521" spans="1:35" ht="18" customHeight="1" x14ac:dyDescent="0.2">
      <c r="A521" s="27"/>
      <c r="B521" s="27"/>
      <c r="C521" s="27"/>
      <c r="D521" s="27"/>
      <c r="E521" s="3"/>
      <c r="F521" s="261"/>
      <c r="G521" s="270"/>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row>
    <row r="522" spans="1:35" ht="18" customHeight="1" x14ac:dyDescent="0.2">
      <c r="A522" s="27"/>
      <c r="B522" s="27"/>
      <c r="C522" s="27"/>
      <c r="D522" s="27"/>
      <c r="E522" s="3"/>
      <c r="F522" s="261"/>
      <c r="G522" s="270"/>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row>
    <row r="523" spans="1:35" ht="18" customHeight="1" x14ac:dyDescent="0.2">
      <c r="A523" s="27"/>
      <c r="B523" s="27"/>
      <c r="C523" s="27"/>
      <c r="D523" s="27"/>
      <c r="E523" s="3"/>
      <c r="F523" s="261"/>
      <c r="G523" s="270"/>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row>
    <row r="524" spans="1:35" ht="18" customHeight="1" x14ac:dyDescent="0.2">
      <c r="A524" s="27"/>
      <c r="B524" s="27"/>
      <c r="C524" s="27"/>
      <c r="D524" s="27"/>
      <c r="E524" s="3"/>
      <c r="F524" s="261"/>
      <c r="G524" s="270"/>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row>
    <row r="525" spans="1:35" ht="18" customHeight="1" x14ac:dyDescent="0.2">
      <c r="A525" s="27"/>
      <c r="B525" s="27"/>
      <c r="C525" s="27"/>
      <c r="D525" s="27"/>
      <c r="E525" s="3"/>
      <c r="F525" s="261"/>
      <c r="G525" s="270"/>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row>
    <row r="526" spans="1:35" ht="18" customHeight="1" x14ac:dyDescent="0.2">
      <c r="A526" s="27"/>
      <c r="B526" s="27"/>
      <c r="C526" s="27"/>
      <c r="D526" s="27"/>
      <c r="E526" s="3"/>
      <c r="F526" s="261"/>
      <c r="G526" s="270"/>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row>
    <row r="527" spans="1:35" ht="18" customHeight="1" x14ac:dyDescent="0.2">
      <c r="A527" s="27"/>
      <c r="B527" s="27"/>
      <c r="C527" s="27"/>
      <c r="D527" s="27"/>
      <c r="E527" s="3"/>
      <c r="F527" s="261"/>
      <c r="G527" s="270"/>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row>
    <row r="528" spans="1:35" ht="18" customHeight="1" x14ac:dyDescent="0.2">
      <c r="A528" s="27"/>
      <c r="B528" s="27"/>
      <c r="C528" s="27"/>
      <c r="D528" s="27"/>
      <c r="E528" s="3"/>
      <c r="F528" s="261"/>
      <c r="G528" s="270"/>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row>
    <row r="529" spans="1:35" ht="18" customHeight="1" x14ac:dyDescent="0.2">
      <c r="A529" s="27"/>
      <c r="B529" s="27"/>
      <c r="C529" s="27"/>
      <c r="D529" s="27"/>
      <c r="E529" s="3"/>
      <c r="F529" s="261"/>
      <c r="G529" s="270"/>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row>
    <row r="530" spans="1:35" ht="18" customHeight="1" x14ac:dyDescent="0.2">
      <c r="A530" s="27"/>
      <c r="B530" s="27"/>
      <c r="C530" s="27"/>
      <c r="D530" s="27"/>
      <c r="E530" s="3"/>
      <c r="F530" s="261"/>
      <c r="G530" s="270"/>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row>
    <row r="531" spans="1:35" ht="18" customHeight="1" x14ac:dyDescent="0.2">
      <c r="A531" s="27"/>
      <c r="B531" s="27"/>
      <c r="C531" s="27"/>
      <c r="D531" s="27"/>
      <c r="E531" s="3"/>
      <c r="F531" s="261"/>
      <c r="G531" s="270"/>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row>
    <row r="532" spans="1:35" ht="18" customHeight="1" x14ac:dyDescent="0.2">
      <c r="A532" s="27"/>
      <c r="B532" s="27"/>
      <c r="C532" s="27"/>
      <c r="D532" s="27"/>
      <c r="E532" s="3"/>
      <c r="F532" s="261"/>
      <c r="G532" s="270"/>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row>
    <row r="533" spans="1:35" ht="18" customHeight="1" x14ac:dyDescent="0.2">
      <c r="A533" s="27"/>
      <c r="B533" s="27"/>
      <c r="C533" s="27"/>
      <c r="D533" s="27"/>
      <c r="E533" s="3"/>
      <c r="F533" s="261"/>
      <c r="G533" s="270"/>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row>
    <row r="534" spans="1:35" ht="18" customHeight="1" x14ac:dyDescent="0.2">
      <c r="A534" s="27"/>
      <c r="B534" s="27"/>
      <c r="C534" s="27"/>
      <c r="D534" s="27"/>
      <c r="E534" s="3"/>
      <c r="F534" s="261"/>
      <c r="G534" s="270"/>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row>
    <row r="535" spans="1:35" ht="18" customHeight="1" x14ac:dyDescent="0.2">
      <c r="A535" s="27"/>
      <c r="B535" s="27"/>
      <c r="C535" s="27"/>
      <c r="D535" s="27"/>
      <c r="E535" s="3"/>
      <c r="F535" s="261"/>
      <c r="G535" s="270"/>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row>
    <row r="536" spans="1:35" ht="18" customHeight="1" x14ac:dyDescent="0.2">
      <c r="A536" s="27"/>
      <c r="B536" s="27"/>
      <c r="C536" s="27"/>
      <c r="D536" s="27"/>
      <c r="E536" s="3"/>
      <c r="F536" s="261"/>
      <c r="G536" s="270"/>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row>
    <row r="537" spans="1:35" ht="18" customHeight="1" x14ac:dyDescent="0.2">
      <c r="A537" s="27"/>
      <c r="B537" s="27"/>
      <c r="C537" s="27"/>
      <c r="D537" s="27"/>
      <c r="E537" s="3"/>
      <c r="F537" s="261"/>
      <c r="G537" s="270"/>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row>
    <row r="538" spans="1:35" ht="18" customHeight="1" x14ac:dyDescent="0.2">
      <c r="A538" s="27"/>
      <c r="B538" s="27"/>
      <c r="C538" s="27"/>
      <c r="D538" s="27"/>
      <c r="E538" s="3"/>
      <c r="F538" s="261"/>
      <c r="G538" s="270"/>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row>
    <row r="539" spans="1:35" ht="18" customHeight="1" x14ac:dyDescent="0.2">
      <c r="A539" s="27"/>
      <c r="B539" s="27"/>
      <c r="C539" s="27"/>
      <c r="D539" s="27"/>
      <c r="E539" s="3"/>
      <c r="F539" s="261"/>
      <c r="G539" s="270"/>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row>
    <row r="540" spans="1:35" ht="18" customHeight="1" x14ac:dyDescent="0.2">
      <c r="A540" s="27"/>
      <c r="B540" s="27"/>
      <c r="C540" s="27"/>
      <c r="D540" s="27"/>
      <c r="E540" s="3"/>
      <c r="F540" s="261"/>
      <c r="G540" s="270"/>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row>
    <row r="541" spans="1:35" ht="18" customHeight="1" x14ac:dyDescent="0.2">
      <c r="A541" s="27"/>
      <c r="B541" s="27"/>
      <c r="C541" s="27"/>
      <c r="D541" s="27"/>
      <c r="E541" s="3"/>
      <c r="F541" s="261"/>
      <c r="G541" s="270"/>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row>
    <row r="542" spans="1:35" ht="18" customHeight="1" x14ac:dyDescent="0.2">
      <c r="A542" s="27"/>
      <c r="B542" s="27"/>
      <c r="C542" s="27"/>
      <c r="D542" s="27"/>
      <c r="E542" s="3"/>
      <c r="F542" s="261"/>
      <c r="G542" s="270"/>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row>
    <row r="543" spans="1:35" ht="18" customHeight="1" x14ac:dyDescent="0.2">
      <c r="A543" s="27"/>
      <c r="B543" s="27"/>
      <c r="C543" s="27"/>
      <c r="D543" s="27"/>
      <c r="E543" s="3"/>
      <c r="F543" s="261"/>
      <c r="G543" s="270"/>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row>
    <row r="544" spans="1:35" ht="18" customHeight="1" x14ac:dyDescent="0.2">
      <c r="A544" s="27"/>
      <c r="B544" s="27"/>
      <c r="C544" s="27"/>
      <c r="D544" s="27"/>
      <c r="E544" s="3"/>
      <c r="F544" s="261"/>
      <c r="G544" s="270"/>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row>
    <row r="545" spans="1:35" ht="18" customHeight="1" x14ac:dyDescent="0.2">
      <c r="A545" s="27"/>
      <c r="B545" s="27"/>
      <c r="C545" s="27"/>
      <c r="D545" s="27"/>
      <c r="E545" s="3"/>
      <c r="F545" s="261"/>
      <c r="G545" s="270"/>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row>
    <row r="546" spans="1:35" ht="18" customHeight="1" x14ac:dyDescent="0.2">
      <c r="A546" s="27"/>
      <c r="B546" s="27"/>
      <c r="C546" s="27"/>
      <c r="D546" s="27"/>
      <c r="E546" s="3"/>
      <c r="F546" s="261"/>
      <c r="G546" s="270"/>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row>
    <row r="547" spans="1:35" ht="18" customHeight="1" x14ac:dyDescent="0.2">
      <c r="A547" s="27"/>
      <c r="B547" s="27"/>
      <c r="C547" s="27"/>
      <c r="D547" s="27"/>
      <c r="E547" s="3"/>
      <c r="F547" s="261"/>
      <c r="G547" s="270"/>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row>
    <row r="548" spans="1:35" ht="18" customHeight="1" x14ac:dyDescent="0.2">
      <c r="A548" s="27"/>
      <c r="B548" s="27"/>
      <c r="C548" s="27"/>
      <c r="D548" s="27"/>
      <c r="E548" s="3"/>
      <c r="F548" s="261"/>
      <c r="G548" s="270"/>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row>
    <row r="549" spans="1:35" ht="18" customHeight="1" x14ac:dyDescent="0.2">
      <c r="A549" s="27"/>
      <c r="B549" s="27"/>
      <c r="C549" s="27"/>
      <c r="D549" s="27"/>
      <c r="E549" s="3"/>
      <c r="F549" s="261"/>
      <c r="G549" s="270"/>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row>
    <row r="550" spans="1:35" ht="18" customHeight="1" x14ac:dyDescent="0.2">
      <c r="A550" s="27"/>
      <c r="B550" s="27"/>
      <c r="C550" s="27"/>
      <c r="D550" s="27"/>
      <c r="E550" s="3"/>
      <c r="F550" s="261"/>
      <c r="G550" s="270"/>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row>
    <row r="551" spans="1:35" ht="18" customHeight="1" x14ac:dyDescent="0.2">
      <c r="A551" s="27"/>
      <c r="B551" s="27"/>
      <c r="C551" s="27"/>
      <c r="D551" s="27"/>
      <c r="E551" s="3"/>
      <c r="F551" s="261"/>
      <c r="G551" s="270"/>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row>
    <row r="552" spans="1:35" ht="18" customHeight="1" x14ac:dyDescent="0.2">
      <c r="A552" s="27"/>
      <c r="B552" s="27"/>
      <c r="C552" s="27"/>
      <c r="D552" s="27"/>
      <c r="E552" s="3"/>
      <c r="F552" s="261"/>
      <c r="G552" s="270"/>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row>
    <row r="553" spans="1:35" ht="18" customHeight="1" x14ac:dyDescent="0.2">
      <c r="A553" s="27"/>
      <c r="B553" s="27"/>
      <c r="C553" s="27"/>
      <c r="D553" s="27"/>
      <c r="E553" s="3"/>
      <c r="F553" s="261"/>
      <c r="G553" s="270"/>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row>
    <row r="554" spans="1:35" ht="18" customHeight="1" x14ac:dyDescent="0.2">
      <c r="A554" s="27"/>
      <c r="B554" s="27"/>
      <c r="C554" s="27"/>
      <c r="D554" s="27"/>
      <c r="E554" s="3"/>
      <c r="F554" s="261"/>
      <c r="G554" s="270"/>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row>
    <row r="555" spans="1:35" ht="18" customHeight="1" x14ac:dyDescent="0.2">
      <c r="A555" s="27"/>
      <c r="B555" s="27"/>
      <c r="C555" s="27"/>
      <c r="D555" s="27"/>
      <c r="E555" s="3"/>
      <c r="F555" s="261"/>
      <c r="G555" s="270"/>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row>
    <row r="556" spans="1:35" ht="18" customHeight="1" x14ac:dyDescent="0.2">
      <c r="A556" s="27"/>
      <c r="B556" s="27"/>
      <c r="C556" s="27"/>
      <c r="D556" s="27"/>
      <c r="E556" s="3"/>
      <c r="F556" s="261"/>
      <c r="G556" s="270"/>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row>
    <row r="557" spans="1:35" ht="18" customHeight="1" x14ac:dyDescent="0.2">
      <c r="A557" s="27"/>
      <c r="B557" s="27"/>
      <c r="C557" s="27"/>
      <c r="D557" s="27"/>
      <c r="E557" s="3"/>
      <c r="F557" s="261"/>
      <c r="G557" s="270"/>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row>
    <row r="558" spans="1:35" ht="18" customHeight="1" x14ac:dyDescent="0.2">
      <c r="A558" s="27"/>
      <c r="B558" s="27"/>
      <c r="C558" s="27"/>
      <c r="D558" s="27"/>
      <c r="E558" s="3"/>
      <c r="F558" s="261"/>
      <c r="G558" s="270"/>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row>
    <row r="559" spans="1:35" ht="18" customHeight="1" x14ac:dyDescent="0.2">
      <c r="A559" s="27"/>
      <c r="B559" s="27"/>
      <c r="C559" s="27"/>
      <c r="D559" s="27"/>
      <c r="E559" s="3"/>
      <c r="F559" s="261"/>
      <c r="G559" s="270"/>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row>
    <row r="560" spans="1:35" ht="18" customHeight="1" x14ac:dyDescent="0.2">
      <c r="A560" s="27"/>
      <c r="B560" s="27"/>
      <c r="C560" s="27"/>
      <c r="D560" s="27"/>
      <c r="E560" s="3"/>
      <c r="F560" s="261"/>
      <c r="G560" s="270"/>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row>
    <row r="561" spans="1:35" ht="18" customHeight="1" x14ac:dyDescent="0.2">
      <c r="A561" s="27"/>
      <c r="B561" s="27"/>
      <c r="C561" s="27"/>
      <c r="D561" s="27"/>
      <c r="E561" s="3"/>
      <c r="F561" s="261"/>
      <c r="G561" s="270"/>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row>
    <row r="562" spans="1:35" ht="18" customHeight="1" x14ac:dyDescent="0.2">
      <c r="A562" s="27"/>
      <c r="B562" s="27"/>
      <c r="C562" s="27"/>
      <c r="D562" s="27"/>
      <c r="E562" s="3"/>
      <c r="F562" s="261"/>
      <c r="G562" s="270"/>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row>
    <row r="563" spans="1:35" ht="18" customHeight="1" x14ac:dyDescent="0.2">
      <c r="A563" s="27"/>
      <c r="B563" s="27"/>
      <c r="C563" s="27"/>
      <c r="D563" s="27"/>
      <c r="E563" s="3"/>
      <c r="F563" s="261"/>
      <c r="G563" s="270"/>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row>
    <row r="564" spans="1:35" ht="18" customHeight="1" x14ac:dyDescent="0.2">
      <c r="A564" s="27"/>
      <c r="B564" s="27"/>
      <c r="C564" s="27"/>
      <c r="D564" s="27"/>
      <c r="E564" s="3"/>
      <c r="F564" s="261"/>
      <c r="G564" s="270"/>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row>
    <row r="565" spans="1:35" ht="18" customHeight="1" x14ac:dyDescent="0.2">
      <c r="A565" s="27"/>
      <c r="B565" s="27"/>
      <c r="C565" s="27"/>
      <c r="D565" s="27"/>
      <c r="E565" s="3"/>
      <c r="F565" s="261"/>
      <c r="G565" s="270"/>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row>
    <row r="566" spans="1:35" ht="18" customHeight="1" x14ac:dyDescent="0.2">
      <c r="A566" s="27"/>
      <c r="B566" s="27"/>
      <c r="C566" s="27"/>
      <c r="D566" s="27"/>
      <c r="E566" s="3"/>
      <c r="F566" s="261"/>
      <c r="G566" s="270"/>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row>
    <row r="567" spans="1:35" ht="18" customHeight="1" x14ac:dyDescent="0.2">
      <c r="A567" s="27"/>
      <c r="B567" s="27"/>
      <c r="C567" s="27"/>
      <c r="D567" s="27"/>
      <c r="E567" s="3"/>
      <c r="F567" s="261"/>
      <c r="G567" s="270"/>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row>
    <row r="568" spans="1:35" ht="18" customHeight="1" x14ac:dyDescent="0.2">
      <c r="A568" s="27"/>
      <c r="B568" s="27"/>
      <c r="C568" s="27"/>
      <c r="D568" s="27"/>
      <c r="E568" s="3"/>
      <c r="F568" s="261"/>
      <c r="G568" s="270"/>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row>
    <row r="569" spans="1:35" ht="18" customHeight="1" x14ac:dyDescent="0.2">
      <c r="A569" s="27"/>
      <c r="B569" s="27"/>
      <c r="C569" s="27"/>
      <c r="D569" s="27"/>
      <c r="E569" s="3"/>
      <c r="F569" s="261"/>
      <c r="G569" s="270"/>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row>
    <row r="570" spans="1:35" ht="18" customHeight="1" x14ac:dyDescent="0.2">
      <c r="A570" s="27"/>
      <c r="B570" s="27"/>
      <c r="C570" s="27"/>
      <c r="D570" s="27"/>
      <c r="E570" s="3"/>
      <c r="F570" s="261"/>
      <c r="G570" s="270"/>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row>
    <row r="571" spans="1:35" ht="18" customHeight="1" x14ac:dyDescent="0.2">
      <c r="A571" s="27"/>
      <c r="B571" s="27"/>
      <c r="C571" s="27"/>
      <c r="D571" s="27"/>
      <c r="E571" s="3"/>
      <c r="F571" s="261"/>
      <c r="G571" s="270"/>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row>
    <row r="572" spans="1:35" ht="18" customHeight="1" x14ac:dyDescent="0.2">
      <c r="A572" s="27"/>
      <c r="B572" s="27"/>
      <c r="C572" s="27"/>
      <c r="D572" s="27"/>
      <c r="E572" s="3"/>
      <c r="F572" s="261"/>
      <c r="G572" s="270"/>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row>
    <row r="573" spans="1:35" ht="18" customHeight="1" x14ac:dyDescent="0.2">
      <c r="A573" s="27"/>
      <c r="B573" s="27"/>
      <c r="C573" s="27"/>
      <c r="D573" s="27"/>
      <c r="E573" s="3"/>
      <c r="F573" s="261"/>
      <c r="G573" s="270"/>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row>
    <row r="574" spans="1:35" ht="18" customHeight="1" x14ac:dyDescent="0.2">
      <c r="A574" s="27"/>
      <c r="B574" s="27"/>
      <c r="C574" s="27"/>
      <c r="D574" s="27"/>
      <c r="E574" s="3"/>
      <c r="F574" s="261"/>
      <c r="G574" s="270"/>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row>
    <row r="575" spans="1:35" ht="18" customHeight="1" x14ac:dyDescent="0.2">
      <c r="A575" s="27"/>
      <c r="B575" s="27"/>
      <c r="C575" s="27"/>
      <c r="D575" s="27"/>
      <c r="E575" s="3"/>
      <c r="F575" s="261"/>
      <c r="G575" s="270"/>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row>
    <row r="576" spans="1:35" ht="18" customHeight="1" x14ac:dyDescent="0.2">
      <c r="A576" s="27"/>
      <c r="B576" s="27"/>
      <c r="C576" s="27"/>
      <c r="D576" s="27"/>
      <c r="E576" s="3"/>
      <c r="F576" s="261"/>
      <c r="G576" s="270"/>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row>
    <row r="577" spans="1:35" ht="18" customHeight="1" x14ac:dyDescent="0.2">
      <c r="A577" s="27"/>
      <c r="B577" s="27"/>
      <c r="C577" s="27"/>
      <c r="D577" s="27"/>
      <c r="E577" s="3"/>
      <c r="F577" s="261"/>
      <c r="G577" s="270"/>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row>
    <row r="578" spans="1:35" ht="18" customHeight="1" x14ac:dyDescent="0.2">
      <c r="A578" s="27"/>
      <c r="B578" s="27"/>
      <c r="C578" s="27"/>
      <c r="D578" s="27"/>
      <c r="E578" s="3"/>
      <c r="F578" s="261"/>
      <c r="G578" s="270"/>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row>
    <row r="579" spans="1:35" ht="18" customHeight="1" x14ac:dyDescent="0.2">
      <c r="A579" s="27"/>
      <c r="B579" s="27"/>
      <c r="C579" s="27"/>
      <c r="D579" s="27"/>
      <c r="E579" s="3"/>
      <c r="F579" s="261"/>
      <c r="G579" s="270"/>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row>
    <row r="580" spans="1:35" ht="18" customHeight="1" x14ac:dyDescent="0.2">
      <c r="A580" s="27"/>
      <c r="B580" s="27"/>
      <c r="C580" s="27"/>
      <c r="D580" s="27"/>
      <c r="E580" s="3"/>
      <c r="F580" s="261"/>
      <c r="G580" s="270"/>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row>
    <row r="581" spans="1:35" ht="18" customHeight="1" x14ac:dyDescent="0.2">
      <c r="A581" s="27"/>
      <c r="B581" s="27"/>
      <c r="C581" s="27"/>
      <c r="D581" s="27"/>
      <c r="E581" s="3"/>
      <c r="F581" s="261"/>
      <c r="G581" s="270"/>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row>
    <row r="582" spans="1:35" ht="18" customHeight="1" x14ac:dyDescent="0.2">
      <c r="A582" s="27"/>
      <c r="B582" s="27"/>
      <c r="C582" s="27"/>
      <c r="D582" s="27"/>
      <c r="E582" s="3"/>
      <c r="F582" s="261"/>
      <c r="G582" s="270"/>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row>
    <row r="583" spans="1:35" ht="18" customHeight="1" x14ac:dyDescent="0.2">
      <c r="A583" s="27"/>
      <c r="B583" s="27"/>
      <c r="C583" s="27"/>
      <c r="D583" s="27"/>
      <c r="E583" s="3"/>
      <c r="F583" s="261"/>
      <c r="G583" s="270"/>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row>
    <row r="584" spans="1:35" ht="18" customHeight="1" x14ac:dyDescent="0.2">
      <c r="A584" s="27"/>
      <c r="B584" s="27"/>
      <c r="C584" s="27"/>
      <c r="D584" s="27"/>
      <c r="E584" s="3"/>
      <c r="F584" s="261"/>
      <c r="G584" s="270"/>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row>
    <row r="585" spans="1:35" ht="18" customHeight="1" x14ac:dyDescent="0.2">
      <c r="A585" s="27"/>
      <c r="B585" s="27"/>
      <c r="C585" s="27"/>
      <c r="D585" s="27"/>
      <c r="E585" s="3"/>
      <c r="F585" s="261"/>
      <c r="G585" s="270"/>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row>
    <row r="586" spans="1:35" ht="18" customHeight="1" x14ac:dyDescent="0.2">
      <c r="A586" s="27"/>
      <c r="B586" s="27"/>
      <c r="C586" s="27"/>
      <c r="D586" s="27"/>
      <c r="E586" s="3"/>
      <c r="F586" s="261"/>
      <c r="G586" s="270"/>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row>
    <row r="587" spans="1:35" ht="18" customHeight="1" x14ac:dyDescent="0.2">
      <c r="A587" s="27"/>
      <c r="B587" s="27"/>
      <c r="C587" s="27"/>
      <c r="D587" s="27"/>
      <c r="E587" s="3"/>
      <c r="F587" s="261"/>
      <c r="G587" s="270"/>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row>
    <row r="588" spans="1:35" ht="18" customHeight="1" x14ac:dyDescent="0.2">
      <c r="A588" s="27"/>
      <c r="B588" s="27"/>
      <c r="C588" s="27"/>
      <c r="D588" s="27"/>
      <c r="E588" s="3"/>
      <c r="F588" s="261"/>
      <c r="G588" s="270"/>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row>
    <row r="589" spans="1:35" ht="18" customHeight="1" x14ac:dyDescent="0.2">
      <c r="A589" s="27"/>
      <c r="B589" s="27"/>
      <c r="C589" s="27"/>
      <c r="D589" s="27"/>
      <c r="E589" s="3"/>
      <c r="F589" s="261"/>
      <c r="G589" s="270"/>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row>
    <row r="590" spans="1:35" ht="18" customHeight="1" x14ac:dyDescent="0.2">
      <c r="A590" s="27"/>
      <c r="B590" s="27"/>
      <c r="C590" s="27"/>
      <c r="D590" s="27"/>
      <c r="E590" s="3"/>
      <c r="F590" s="261"/>
      <c r="G590" s="270"/>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row>
    <row r="591" spans="1:35" ht="18" customHeight="1" x14ac:dyDescent="0.2">
      <c r="A591" s="27"/>
      <c r="B591" s="27"/>
      <c r="C591" s="27"/>
      <c r="D591" s="27"/>
      <c r="E591" s="3"/>
      <c r="F591" s="261"/>
      <c r="G591" s="270"/>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row>
    <row r="592" spans="1:35" ht="18" customHeight="1" x14ac:dyDescent="0.2">
      <c r="A592" s="27"/>
      <c r="B592" s="27"/>
      <c r="C592" s="27"/>
      <c r="D592" s="27"/>
      <c r="E592" s="3"/>
      <c r="F592" s="261"/>
      <c r="G592" s="270"/>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row>
    <row r="593" spans="1:35" ht="18" customHeight="1" x14ac:dyDescent="0.2">
      <c r="A593" s="27"/>
      <c r="B593" s="27"/>
      <c r="C593" s="27"/>
      <c r="D593" s="27"/>
      <c r="E593" s="3"/>
      <c r="F593" s="261"/>
      <c r="G593" s="270"/>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row>
    <row r="594" spans="1:35" ht="18" customHeight="1" x14ac:dyDescent="0.2">
      <c r="A594" s="27"/>
      <c r="B594" s="27"/>
      <c r="C594" s="27"/>
      <c r="D594" s="27"/>
      <c r="E594" s="3"/>
      <c r="F594" s="261"/>
      <c r="G594" s="270"/>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row>
    <row r="595" spans="1:35" ht="18" customHeight="1" x14ac:dyDescent="0.2">
      <c r="A595" s="27"/>
      <c r="B595" s="27"/>
      <c r="C595" s="27"/>
      <c r="D595" s="27"/>
      <c r="E595" s="3"/>
      <c r="F595" s="261"/>
      <c r="G595" s="270"/>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row>
    <row r="596" spans="1:35" ht="18" customHeight="1" x14ac:dyDescent="0.2">
      <c r="A596" s="27"/>
      <c r="B596" s="27"/>
      <c r="C596" s="27"/>
      <c r="D596" s="27"/>
      <c r="E596" s="3"/>
      <c r="F596" s="261"/>
      <c r="G596" s="270"/>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row>
    <row r="597" spans="1:35" ht="18" customHeight="1" x14ac:dyDescent="0.2">
      <c r="A597" s="27"/>
      <c r="B597" s="27"/>
      <c r="C597" s="27"/>
      <c r="D597" s="27"/>
      <c r="E597" s="3"/>
      <c r="F597" s="261"/>
      <c r="G597" s="270"/>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row>
    <row r="598" spans="1:35" ht="18" customHeight="1" x14ac:dyDescent="0.2">
      <c r="A598" s="27"/>
      <c r="B598" s="27"/>
      <c r="C598" s="27"/>
      <c r="D598" s="27"/>
      <c r="E598" s="3"/>
      <c r="F598" s="261"/>
      <c r="G598" s="270"/>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row>
    <row r="599" spans="1:35" ht="18" customHeight="1" x14ac:dyDescent="0.2">
      <c r="A599" s="27"/>
      <c r="B599" s="27"/>
      <c r="C599" s="27"/>
      <c r="D599" s="27"/>
      <c r="E599" s="3"/>
      <c r="F599" s="261"/>
      <c r="G599" s="270"/>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row>
    <row r="600" spans="1:35" ht="18" customHeight="1" x14ac:dyDescent="0.2">
      <c r="A600" s="27"/>
      <c r="B600" s="27"/>
      <c r="C600" s="27"/>
      <c r="D600" s="27"/>
      <c r="E600" s="3"/>
      <c r="F600" s="261"/>
      <c r="G600" s="270"/>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row>
    <row r="601" spans="1:35" ht="18" customHeight="1" x14ac:dyDescent="0.2">
      <c r="A601" s="27"/>
      <c r="B601" s="27"/>
      <c r="C601" s="27"/>
      <c r="D601" s="27"/>
      <c r="E601" s="3"/>
      <c r="F601" s="261"/>
      <c r="G601" s="270"/>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row>
    <row r="602" spans="1:35" ht="18" customHeight="1" x14ac:dyDescent="0.2">
      <c r="A602" s="27"/>
      <c r="B602" s="27"/>
      <c r="C602" s="27"/>
      <c r="D602" s="27"/>
      <c r="E602" s="3"/>
      <c r="F602" s="261"/>
      <c r="G602" s="270"/>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row>
    <row r="603" spans="1:35" ht="18" customHeight="1" x14ac:dyDescent="0.2">
      <c r="A603" s="27"/>
      <c r="B603" s="27"/>
      <c r="C603" s="27"/>
      <c r="D603" s="27"/>
      <c r="E603" s="3"/>
      <c r="F603" s="261"/>
      <c r="G603" s="270"/>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row>
    <row r="604" spans="1:35" ht="18" customHeight="1" x14ac:dyDescent="0.2">
      <c r="A604" s="27"/>
      <c r="B604" s="27"/>
      <c r="C604" s="27"/>
      <c r="D604" s="27"/>
      <c r="E604" s="3"/>
      <c r="F604" s="261"/>
      <c r="G604" s="270"/>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row>
    <row r="605" spans="1:35" ht="18" customHeight="1" x14ac:dyDescent="0.2">
      <c r="A605" s="27"/>
      <c r="B605" s="27"/>
      <c r="C605" s="27"/>
      <c r="D605" s="27"/>
      <c r="E605" s="3"/>
      <c r="F605" s="261"/>
      <c r="G605" s="270"/>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row>
    <row r="606" spans="1:35" ht="18" customHeight="1" x14ac:dyDescent="0.2">
      <c r="A606" s="27"/>
      <c r="B606" s="27"/>
      <c r="C606" s="27"/>
      <c r="D606" s="27"/>
      <c r="E606" s="3"/>
      <c r="F606" s="261"/>
      <c r="G606" s="270"/>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row>
    <row r="607" spans="1:35" ht="18" customHeight="1" x14ac:dyDescent="0.2">
      <c r="A607" s="27"/>
      <c r="B607" s="27"/>
      <c r="C607" s="27"/>
      <c r="D607" s="27"/>
      <c r="E607" s="3"/>
      <c r="F607" s="261"/>
      <c r="G607" s="270"/>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row>
    <row r="608" spans="1:35" ht="18" customHeight="1" x14ac:dyDescent="0.2">
      <c r="A608" s="27"/>
      <c r="B608" s="27"/>
      <c r="C608" s="27"/>
      <c r="D608" s="27"/>
      <c r="E608" s="3"/>
      <c r="F608" s="261"/>
      <c r="G608" s="270"/>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row>
    <row r="609" spans="1:35" ht="18" customHeight="1" x14ac:dyDescent="0.2">
      <c r="A609" s="27"/>
      <c r="B609" s="27"/>
      <c r="C609" s="27"/>
      <c r="D609" s="27"/>
      <c r="E609" s="3"/>
      <c r="F609" s="261"/>
      <c r="G609" s="270"/>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row>
    <row r="610" spans="1:35" ht="18" customHeight="1" x14ac:dyDescent="0.2">
      <c r="A610" s="27"/>
      <c r="B610" s="27"/>
      <c r="C610" s="27"/>
      <c r="D610" s="27"/>
      <c r="E610" s="3"/>
      <c r="F610" s="261"/>
      <c r="G610" s="270"/>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row>
    <row r="611" spans="1:35" ht="18" customHeight="1" x14ac:dyDescent="0.2">
      <c r="A611" s="27"/>
      <c r="B611" s="27"/>
      <c r="C611" s="27"/>
      <c r="D611" s="27"/>
      <c r="E611" s="3"/>
      <c r="F611" s="261"/>
      <c r="G611" s="270"/>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row>
    <row r="612" spans="1:35" ht="18" customHeight="1" x14ac:dyDescent="0.2">
      <c r="A612" s="27"/>
      <c r="B612" s="27"/>
      <c r="C612" s="27"/>
      <c r="D612" s="27"/>
      <c r="E612" s="3"/>
      <c r="F612" s="261"/>
      <c r="G612" s="270"/>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row>
    <row r="613" spans="1:35" ht="18" customHeight="1" x14ac:dyDescent="0.2">
      <c r="A613" s="27"/>
      <c r="B613" s="27"/>
      <c r="C613" s="27"/>
      <c r="D613" s="27"/>
      <c r="E613" s="3"/>
      <c r="F613" s="261"/>
      <c r="G613" s="270"/>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row>
    <row r="614" spans="1:35" ht="18" customHeight="1" x14ac:dyDescent="0.2">
      <c r="A614" s="27"/>
      <c r="B614" s="27"/>
      <c r="C614" s="27"/>
      <c r="D614" s="27"/>
      <c r="E614" s="3"/>
      <c r="F614" s="261"/>
      <c r="G614" s="270"/>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row>
    <row r="615" spans="1:35" ht="18" customHeight="1" x14ac:dyDescent="0.2">
      <c r="A615" s="27"/>
      <c r="B615" s="27"/>
      <c r="C615" s="27"/>
      <c r="D615" s="27"/>
      <c r="E615" s="3"/>
      <c r="F615" s="261"/>
      <c r="G615" s="270"/>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row>
    <row r="616" spans="1:35" ht="18" customHeight="1" x14ac:dyDescent="0.2">
      <c r="A616" s="27"/>
      <c r="B616" s="27"/>
      <c r="C616" s="27"/>
      <c r="D616" s="27"/>
      <c r="E616" s="3"/>
      <c r="F616" s="261"/>
      <c r="G616" s="270"/>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row>
    <row r="617" spans="1:35" ht="18" customHeight="1" x14ac:dyDescent="0.2">
      <c r="A617" s="27"/>
      <c r="B617" s="27"/>
      <c r="C617" s="27"/>
      <c r="D617" s="27"/>
      <c r="E617" s="3"/>
      <c r="F617" s="261"/>
      <c r="G617" s="270"/>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row>
    <row r="618" spans="1:35" ht="18" customHeight="1" x14ac:dyDescent="0.2">
      <c r="A618" s="27"/>
      <c r="B618" s="27"/>
      <c r="C618" s="27"/>
      <c r="D618" s="27"/>
      <c r="E618" s="3"/>
      <c r="F618" s="261"/>
      <c r="G618" s="270"/>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row>
    <row r="619" spans="1:35" ht="18" customHeight="1" x14ac:dyDescent="0.2">
      <c r="A619" s="27"/>
      <c r="B619" s="27"/>
      <c r="C619" s="27"/>
      <c r="D619" s="27"/>
      <c r="E619" s="3"/>
      <c r="F619" s="261"/>
      <c r="G619" s="270"/>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row>
    <row r="620" spans="1:35" ht="18" customHeight="1" x14ac:dyDescent="0.2">
      <c r="A620" s="27"/>
      <c r="B620" s="27"/>
      <c r="C620" s="27"/>
      <c r="D620" s="27"/>
      <c r="E620" s="3"/>
      <c r="F620" s="261"/>
      <c r="G620" s="270"/>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row>
    <row r="621" spans="1:35" ht="18" customHeight="1" x14ac:dyDescent="0.2">
      <c r="A621" s="27"/>
      <c r="B621" s="27"/>
      <c r="C621" s="27"/>
      <c r="D621" s="27"/>
      <c r="E621" s="3"/>
      <c r="F621" s="261"/>
      <c r="G621" s="270"/>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row>
    <row r="622" spans="1:35" ht="18" customHeight="1" x14ac:dyDescent="0.2">
      <c r="A622" s="27"/>
      <c r="B622" s="27"/>
      <c r="C622" s="27"/>
      <c r="D622" s="27"/>
      <c r="E622" s="3"/>
      <c r="F622" s="261"/>
      <c r="G622" s="270"/>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row>
    <row r="623" spans="1:35" ht="18" customHeight="1" x14ac:dyDescent="0.2">
      <c r="A623" s="27"/>
      <c r="B623" s="27"/>
      <c r="C623" s="27"/>
      <c r="D623" s="27"/>
      <c r="E623" s="3"/>
      <c r="F623" s="261"/>
      <c r="G623" s="270"/>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row>
    <row r="624" spans="1:35" ht="18" customHeight="1" x14ac:dyDescent="0.2">
      <c r="A624" s="27"/>
      <c r="B624" s="27"/>
      <c r="C624" s="27"/>
      <c r="D624" s="27"/>
      <c r="E624" s="3"/>
      <c r="F624" s="261"/>
      <c r="G624" s="270"/>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row>
    <row r="625" spans="1:35" ht="18" customHeight="1" x14ac:dyDescent="0.2">
      <c r="A625" s="27"/>
      <c r="B625" s="27"/>
      <c r="C625" s="27"/>
      <c r="D625" s="27"/>
      <c r="E625" s="3"/>
      <c r="F625" s="261"/>
      <c r="G625" s="270"/>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row>
    <row r="626" spans="1:35" ht="18" customHeight="1" x14ac:dyDescent="0.2">
      <c r="A626" s="27"/>
      <c r="B626" s="27"/>
      <c r="C626" s="27"/>
      <c r="D626" s="27"/>
      <c r="E626" s="3"/>
      <c r="F626" s="261"/>
      <c r="G626" s="270"/>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row>
    <row r="627" spans="1:35" ht="18" customHeight="1" x14ac:dyDescent="0.2">
      <c r="A627" s="27"/>
      <c r="B627" s="27"/>
      <c r="C627" s="27"/>
      <c r="D627" s="27"/>
      <c r="E627" s="3"/>
      <c r="F627" s="261"/>
      <c r="G627" s="270"/>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row>
    <row r="628" spans="1:35" ht="18" customHeight="1" x14ac:dyDescent="0.2">
      <c r="A628" s="27"/>
      <c r="B628" s="27"/>
      <c r="C628" s="27"/>
      <c r="D628" s="27"/>
      <c r="E628" s="3"/>
      <c r="F628" s="261"/>
      <c r="G628" s="270"/>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row>
    <row r="629" spans="1:35" ht="18" customHeight="1" x14ac:dyDescent="0.2">
      <c r="A629" s="27"/>
      <c r="B629" s="27"/>
      <c r="C629" s="27"/>
      <c r="D629" s="27"/>
      <c r="E629" s="3"/>
      <c r="F629" s="261"/>
      <c r="G629" s="270"/>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row>
    <row r="630" spans="1:35" ht="18" customHeight="1" x14ac:dyDescent="0.2">
      <c r="A630" s="27"/>
      <c r="B630" s="27"/>
      <c r="C630" s="27"/>
      <c r="D630" s="27"/>
      <c r="E630" s="3"/>
      <c r="F630" s="261"/>
      <c r="G630" s="270"/>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row>
    <row r="631" spans="1:35" ht="18" customHeight="1" x14ac:dyDescent="0.2">
      <c r="A631" s="27"/>
      <c r="B631" s="27"/>
      <c r="C631" s="27"/>
      <c r="D631" s="27"/>
      <c r="E631" s="3"/>
      <c r="F631" s="261"/>
      <c r="G631" s="270"/>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row>
    <row r="632" spans="1:35" ht="18" customHeight="1" x14ac:dyDescent="0.2">
      <c r="A632" s="27"/>
      <c r="B632" s="27"/>
      <c r="C632" s="27"/>
      <c r="D632" s="27"/>
      <c r="E632" s="3"/>
      <c r="F632" s="261"/>
      <c r="G632" s="270"/>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row>
    <row r="633" spans="1:35" ht="18" customHeight="1" x14ac:dyDescent="0.2">
      <c r="A633" s="27"/>
      <c r="B633" s="27"/>
      <c r="C633" s="27"/>
      <c r="D633" s="27"/>
      <c r="E633" s="3"/>
      <c r="F633" s="261"/>
      <c r="G633" s="270"/>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row>
    <row r="634" spans="1:35" ht="18" customHeight="1" x14ac:dyDescent="0.2">
      <c r="A634" s="27"/>
      <c r="B634" s="27"/>
      <c r="C634" s="27"/>
      <c r="D634" s="27"/>
      <c r="E634" s="3"/>
      <c r="F634" s="261"/>
      <c r="G634" s="270"/>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row>
    <row r="635" spans="1:35" ht="18" customHeight="1" x14ac:dyDescent="0.2">
      <c r="A635" s="27"/>
      <c r="B635" s="27"/>
      <c r="C635" s="27"/>
      <c r="D635" s="27"/>
      <c r="E635" s="3"/>
      <c r="F635" s="261"/>
      <c r="G635" s="270"/>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row>
    <row r="636" spans="1:35" ht="18" customHeight="1" x14ac:dyDescent="0.2">
      <c r="A636" s="27"/>
      <c r="B636" s="27"/>
      <c r="C636" s="27"/>
      <c r="D636" s="27"/>
      <c r="E636" s="3"/>
      <c r="F636" s="261"/>
      <c r="G636" s="270"/>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row>
    <row r="637" spans="1:35" ht="18" customHeight="1" x14ac:dyDescent="0.2">
      <c r="A637" s="27"/>
      <c r="B637" s="27"/>
      <c r="C637" s="27"/>
      <c r="D637" s="27"/>
      <c r="E637" s="3"/>
      <c r="F637" s="261"/>
      <c r="G637" s="270"/>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row>
    <row r="638" spans="1:35" ht="18" customHeight="1" x14ac:dyDescent="0.2">
      <c r="A638" s="27"/>
      <c r="B638" s="27"/>
      <c r="C638" s="27"/>
      <c r="D638" s="27"/>
      <c r="E638" s="3"/>
      <c r="F638" s="261"/>
      <c r="G638" s="270"/>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row>
    <row r="639" spans="1:35" ht="18" customHeight="1" x14ac:dyDescent="0.2">
      <c r="A639" s="27"/>
      <c r="B639" s="27"/>
      <c r="C639" s="27"/>
      <c r="D639" s="27"/>
      <c r="E639" s="3"/>
      <c r="F639" s="261"/>
      <c r="G639" s="270"/>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row>
    <row r="640" spans="1:35" ht="18" customHeight="1" x14ac:dyDescent="0.2">
      <c r="A640" s="27"/>
      <c r="B640" s="27"/>
      <c r="C640" s="27"/>
      <c r="D640" s="27"/>
      <c r="E640" s="3"/>
      <c r="F640" s="261"/>
      <c r="G640" s="270"/>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row>
    <row r="641" spans="1:35" ht="18" customHeight="1" x14ac:dyDescent="0.2">
      <c r="A641" s="27"/>
      <c r="B641" s="27"/>
      <c r="C641" s="27"/>
      <c r="D641" s="27"/>
      <c r="E641" s="3"/>
      <c r="F641" s="261"/>
      <c r="G641" s="270"/>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row>
    <row r="642" spans="1:35" ht="18" customHeight="1" x14ac:dyDescent="0.2">
      <c r="A642" s="27"/>
      <c r="B642" s="27"/>
      <c r="C642" s="27"/>
      <c r="D642" s="27"/>
      <c r="E642" s="3"/>
      <c r="F642" s="261"/>
      <c r="G642" s="270"/>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row>
    <row r="643" spans="1:35" ht="18" customHeight="1" x14ac:dyDescent="0.2">
      <c r="A643" s="27"/>
      <c r="B643" s="27"/>
      <c r="C643" s="27"/>
      <c r="D643" s="27"/>
      <c r="E643" s="3"/>
      <c r="F643" s="261"/>
      <c r="G643" s="270"/>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row>
    <row r="644" spans="1:35" ht="18" customHeight="1" x14ac:dyDescent="0.2">
      <c r="A644" s="27"/>
      <c r="B644" s="27"/>
      <c r="C644" s="27"/>
      <c r="D644" s="27"/>
      <c r="E644" s="3"/>
      <c r="F644" s="261"/>
      <c r="G644" s="270"/>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row>
    <row r="645" spans="1:35" ht="18" customHeight="1" x14ac:dyDescent="0.2">
      <c r="A645" s="27"/>
      <c r="B645" s="27"/>
      <c r="C645" s="27"/>
      <c r="D645" s="27"/>
      <c r="E645" s="3"/>
      <c r="F645" s="261"/>
      <c r="G645" s="270"/>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row>
    <row r="646" spans="1:35" ht="18" customHeight="1" x14ac:dyDescent="0.2">
      <c r="A646" s="27"/>
      <c r="B646" s="27"/>
      <c r="C646" s="27"/>
      <c r="D646" s="27"/>
      <c r="E646" s="3"/>
      <c r="F646" s="261"/>
      <c r="G646" s="270"/>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row>
    <row r="647" spans="1:35" ht="18" customHeight="1" x14ac:dyDescent="0.2">
      <c r="A647" s="27"/>
      <c r="B647" s="27"/>
      <c r="C647" s="27"/>
      <c r="D647" s="27"/>
      <c r="E647" s="3"/>
      <c r="F647" s="261"/>
      <c r="G647" s="270"/>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row>
    <row r="648" spans="1:35" ht="18" customHeight="1" x14ac:dyDescent="0.2">
      <c r="A648" s="27"/>
      <c r="B648" s="27"/>
      <c r="C648" s="27"/>
      <c r="D648" s="27"/>
      <c r="E648" s="3"/>
      <c r="F648" s="261"/>
      <c r="G648" s="270"/>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row>
    <row r="649" spans="1:35" ht="18" customHeight="1" x14ac:dyDescent="0.2">
      <c r="A649" s="27"/>
      <c r="B649" s="27"/>
      <c r="C649" s="27"/>
      <c r="D649" s="27"/>
      <c r="E649" s="3"/>
      <c r="F649" s="261"/>
      <c r="G649" s="270"/>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row>
    <row r="650" spans="1:35" ht="18" customHeight="1" x14ac:dyDescent="0.2">
      <c r="A650" s="27"/>
      <c r="B650" s="27"/>
      <c r="C650" s="27"/>
      <c r="D650" s="27"/>
      <c r="E650" s="3"/>
      <c r="F650" s="261"/>
      <c r="G650" s="270"/>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row>
    <row r="651" spans="1:35" ht="18" customHeight="1" x14ac:dyDescent="0.2">
      <c r="A651" s="27"/>
      <c r="B651" s="27"/>
      <c r="C651" s="27"/>
      <c r="D651" s="27"/>
      <c r="E651" s="3"/>
      <c r="F651" s="261"/>
      <c r="G651" s="270"/>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row>
    <row r="652" spans="1:35" ht="18" customHeight="1" x14ac:dyDescent="0.2">
      <c r="A652" s="27"/>
      <c r="B652" s="27"/>
      <c r="C652" s="27"/>
      <c r="D652" s="27"/>
      <c r="E652" s="3"/>
      <c r="F652" s="261"/>
      <c r="G652" s="270"/>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row>
    <row r="653" spans="1:35" ht="18" customHeight="1" x14ac:dyDescent="0.2">
      <c r="A653" s="27"/>
      <c r="B653" s="27"/>
      <c r="C653" s="27"/>
      <c r="D653" s="27"/>
      <c r="E653" s="3"/>
      <c r="F653" s="261"/>
      <c r="G653" s="270"/>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row>
    <row r="654" spans="1:35" ht="18" customHeight="1" x14ac:dyDescent="0.2">
      <c r="A654" s="27"/>
      <c r="B654" s="27"/>
      <c r="C654" s="27"/>
      <c r="D654" s="27"/>
      <c r="E654" s="3"/>
      <c r="F654" s="261"/>
      <c r="G654" s="270"/>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row>
    <row r="655" spans="1:35" ht="18" customHeight="1" x14ac:dyDescent="0.2">
      <c r="A655" s="27"/>
      <c r="B655" s="27"/>
      <c r="C655" s="27"/>
      <c r="D655" s="27"/>
      <c r="E655" s="3"/>
      <c r="F655" s="261"/>
      <c r="G655" s="270"/>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row>
    <row r="656" spans="1:35" ht="18" customHeight="1" x14ac:dyDescent="0.2">
      <c r="A656" s="27"/>
      <c r="B656" s="27"/>
      <c r="C656" s="27"/>
      <c r="D656" s="27"/>
      <c r="E656" s="3"/>
      <c r="F656" s="261"/>
      <c r="G656" s="270"/>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row>
    <row r="657" spans="1:35" ht="18" customHeight="1" x14ac:dyDescent="0.2">
      <c r="A657" s="27"/>
      <c r="B657" s="27"/>
      <c r="C657" s="27"/>
      <c r="D657" s="27"/>
      <c r="E657" s="3"/>
      <c r="F657" s="261"/>
      <c r="G657" s="270"/>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row>
    <row r="658" spans="1:35" ht="18" customHeight="1" x14ac:dyDescent="0.2">
      <c r="A658" s="27"/>
      <c r="B658" s="27"/>
      <c r="C658" s="27"/>
      <c r="D658" s="27"/>
      <c r="E658" s="3"/>
      <c r="F658" s="261"/>
      <c r="G658" s="270"/>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row>
    <row r="659" spans="1:35" ht="18" customHeight="1" x14ac:dyDescent="0.2">
      <c r="A659" s="27"/>
      <c r="B659" s="27"/>
      <c r="C659" s="27"/>
      <c r="D659" s="27"/>
      <c r="E659" s="3"/>
      <c r="F659" s="261"/>
      <c r="G659" s="270"/>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row>
    <row r="660" spans="1:35" ht="18" customHeight="1" x14ac:dyDescent="0.2">
      <c r="A660" s="27"/>
      <c r="B660" s="27"/>
      <c r="C660" s="27"/>
      <c r="D660" s="27"/>
      <c r="E660" s="3"/>
      <c r="F660" s="261"/>
      <c r="G660" s="270"/>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row>
    <row r="661" spans="1:35" ht="18" customHeight="1" x14ac:dyDescent="0.2">
      <c r="A661" s="27"/>
      <c r="B661" s="27"/>
      <c r="C661" s="27"/>
      <c r="D661" s="27"/>
      <c r="E661" s="3"/>
      <c r="F661" s="261"/>
      <c r="G661" s="270"/>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row>
    <row r="662" spans="1:35" ht="18" customHeight="1" x14ac:dyDescent="0.2">
      <c r="A662" s="27"/>
      <c r="B662" s="27"/>
      <c r="C662" s="27"/>
      <c r="D662" s="27"/>
      <c r="E662" s="3"/>
      <c r="F662" s="261"/>
      <c r="G662" s="270"/>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row>
    <row r="663" spans="1:35" ht="18" customHeight="1" x14ac:dyDescent="0.2">
      <c r="A663" s="27"/>
      <c r="B663" s="27"/>
      <c r="C663" s="27"/>
      <c r="D663" s="27"/>
      <c r="E663" s="3"/>
      <c r="F663" s="261"/>
      <c r="G663" s="270"/>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row>
    <row r="664" spans="1:35" ht="18" customHeight="1" x14ac:dyDescent="0.2">
      <c r="A664" s="27"/>
      <c r="B664" s="27"/>
      <c r="C664" s="27"/>
      <c r="D664" s="27"/>
      <c r="E664" s="3"/>
      <c r="F664" s="261"/>
      <c r="G664" s="270"/>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row>
    <row r="665" spans="1:35" ht="18" customHeight="1" x14ac:dyDescent="0.2">
      <c r="A665" s="27"/>
      <c r="B665" s="27"/>
      <c r="C665" s="27"/>
      <c r="D665" s="27"/>
      <c r="E665" s="3"/>
      <c r="F665" s="261"/>
      <c r="G665" s="270"/>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row>
    <row r="666" spans="1:35" ht="18" customHeight="1" x14ac:dyDescent="0.2">
      <c r="A666" s="27"/>
      <c r="B666" s="27"/>
      <c r="C666" s="27"/>
      <c r="D666" s="27"/>
      <c r="E666" s="3"/>
      <c r="F666" s="261"/>
      <c r="G666" s="270"/>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row>
    <row r="667" spans="1:35" ht="18" customHeight="1" x14ac:dyDescent="0.2">
      <c r="A667" s="27"/>
      <c r="B667" s="27"/>
      <c r="C667" s="27"/>
      <c r="D667" s="27"/>
      <c r="E667" s="3"/>
      <c r="F667" s="261"/>
      <c r="G667" s="270"/>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row>
    <row r="668" spans="1:35" ht="18" customHeight="1" x14ac:dyDescent="0.2">
      <c r="A668" s="27"/>
      <c r="B668" s="27"/>
      <c r="C668" s="27"/>
      <c r="D668" s="27"/>
      <c r="E668" s="3"/>
      <c r="F668" s="261"/>
      <c r="G668" s="270"/>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row>
    <row r="669" spans="1:35" ht="18" customHeight="1" x14ac:dyDescent="0.2">
      <c r="A669" s="27"/>
      <c r="B669" s="27"/>
      <c r="C669" s="27"/>
      <c r="D669" s="27"/>
      <c r="E669" s="3"/>
      <c r="F669" s="261"/>
      <c r="G669" s="270"/>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row>
    <row r="670" spans="1:35" ht="18" customHeight="1" x14ac:dyDescent="0.2">
      <c r="A670" s="27"/>
      <c r="B670" s="27"/>
      <c r="C670" s="27"/>
      <c r="D670" s="27"/>
      <c r="E670" s="3"/>
      <c r="F670" s="261"/>
      <c r="G670" s="270"/>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row>
    <row r="671" spans="1:35" ht="18" customHeight="1" x14ac:dyDescent="0.2">
      <c r="A671" s="27"/>
      <c r="B671" s="27"/>
      <c r="C671" s="27"/>
      <c r="D671" s="27"/>
      <c r="E671" s="3"/>
      <c r="F671" s="261"/>
      <c r="G671" s="270"/>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row>
    <row r="672" spans="1:35" ht="18" customHeight="1" x14ac:dyDescent="0.2">
      <c r="A672" s="27"/>
      <c r="B672" s="27"/>
      <c r="C672" s="27"/>
      <c r="D672" s="27"/>
      <c r="E672" s="3"/>
      <c r="F672" s="261"/>
      <c r="G672" s="270"/>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row>
    <row r="673" spans="1:35" ht="18" customHeight="1" x14ac:dyDescent="0.2">
      <c r="A673" s="27"/>
      <c r="B673" s="27"/>
      <c r="C673" s="27"/>
      <c r="D673" s="27"/>
      <c r="E673" s="3"/>
      <c r="F673" s="261"/>
      <c r="G673" s="270"/>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row>
    <row r="674" spans="1:35" ht="18" customHeight="1" x14ac:dyDescent="0.2">
      <c r="A674" s="27"/>
      <c r="B674" s="27"/>
      <c r="C674" s="27"/>
      <c r="D674" s="27"/>
      <c r="E674" s="3"/>
      <c r="F674" s="261"/>
      <c r="G674" s="270"/>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row>
    <row r="675" spans="1:35" ht="18" customHeight="1" x14ac:dyDescent="0.2">
      <c r="A675" s="27"/>
      <c r="B675" s="27"/>
      <c r="C675" s="27"/>
      <c r="D675" s="27"/>
      <c r="E675" s="3"/>
      <c r="F675" s="261"/>
      <c r="G675" s="270"/>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row>
    <row r="676" spans="1:35" ht="18" customHeight="1" x14ac:dyDescent="0.2">
      <c r="A676" s="27"/>
      <c r="B676" s="27"/>
      <c r="C676" s="27"/>
      <c r="D676" s="27"/>
      <c r="E676" s="3"/>
      <c r="F676" s="261"/>
      <c r="G676" s="270"/>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row>
    <row r="677" spans="1:35" ht="18" customHeight="1" x14ac:dyDescent="0.2">
      <c r="A677" s="27"/>
      <c r="B677" s="27"/>
      <c r="C677" s="27"/>
      <c r="D677" s="27"/>
      <c r="E677" s="3"/>
      <c r="F677" s="261"/>
      <c r="G677" s="270"/>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row>
    <row r="678" spans="1:35" ht="18" customHeight="1" x14ac:dyDescent="0.2">
      <c r="A678" s="27"/>
      <c r="B678" s="27"/>
      <c r="C678" s="27"/>
      <c r="D678" s="27"/>
      <c r="E678" s="3"/>
      <c r="F678" s="261"/>
      <c r="G678" s="270"/>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row>
    <row r="679" spans="1:35" ht="18" customHeight="1" x14ac:dyDescent="0.2">
      <c r="A679" s="27"/>
      <c r="B679" s="27"/>
      <c r="C679" s="27"/>
      <c r="D679" s="27"/>
      <c r="E679" s="3"/>
      <c r="F679" s="261"/>
      <c r="G679" s="270"/>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row>
    <row r="680" spans="1:35" ht="18" customHeight="1" x14ac:dyDescent="0.2">
      <c r="A680" s="27"/>
      <c r="B680" s="27"/>
      <c r="C680" s="27"/>
      <c r="D680" s="27"/>
      <c r="E680" s="3"/>
      <c r="F680" s="261"/>
      <c r="G680" s="270"/>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row>
    <row r="681" spans="1:35" ht="18" customHeight="1" x14ac:dyDescent="0.2">
      <c r="A681" s="27"/>
      <c r="B681" s="27"/>
      <c r="C681" s="27"/>
      <c r="D681" s="27"/>
      <c r="E681" s="3"/>
      <c r="F681" s="261"/>
      <c r="G681" s="270"/>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row>
    <row r="682" spans="1:35" ht="18" customHeight="1" x14ac:dyDescent="0.2">
      <c r="A682" s="27"/>
      <c r="B682" s="27"/>
      <c r="C682" s="27"/>
      <c r="D682" s="27"/>
      <c r="E682" s="3"/>
      <c r="F682" s="261"/>
      <c r="G682" s="270"/>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row>
    <row r="683" spans="1:35" ht="18" customHeight="1" x14ac:dyDescent="0.2">
      <c r="A683" s="27"/>
      <c r="B683" s="27"/>
      <c r="C683" s="27"/>
      <c r="D683" s="27"/>
      <c r="E683" s="3"/>
      <c r="F683" s="261"/>
      <c r="G683" s="270"/>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row>
    <row r="684" spans="1:35" ht="18" customHeight="1" x14ac:dyDescent="0.2">
      <c r="A684" s="27"/>
      <c r="B684" s="27"/>
      <c r="C684" s="27"/>
      <c r="D684" s="27"/>
      <c r="E684" s="3"/>
      <c r="F684" s="261"/>
      <c r="G684" s="270"/>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row>
    <row r="685" spans="1:35" ht="18" customHeight="1" x14ac:dyDescent="0.2">
      <c r="A685" s="27"/>
      <c r="B685" s="27"/>
      <c r="C685" s="27"/>
      <c r="D685" s="27"/>
      <c r="E685" s="3"/>
      <c r="F685" s="261"/>
      <c r="G685" s="270"/>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row>
    <row r="686" spans="1:35" ht="18" customHeight="1" x14ac:dyDescent="0.2">
      <c r="A686" s="27"/>
      <c r="B686" s="27"/>
      <c r="C686" s="27"/>
      <c r="D686" s="27"/>
      <c r="E686" s="3"/>
      <c r="F686" s="261"/>
      <c r="G686" s="270"/>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row>
    <row r="687" spans="1:35" ht="18" customHeight="1" x14ac:dyDescent="0.2">
      <c r="A687" s="27"/>
      <c r="B687" s="27"/>
      <c r="C687" s="27"/>
      <c r="D687" s="27"/>
      <c r="E687" s="3"/>
      <c r="F687" s="261"/>
      <c r="G687" s="270"/>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row>
    <row r="688" spans="1:35" ht="18" customHeight="1" x14ac:dyDescent="0.2">
      <c r="A688" s="27"/>
      <c r="B688" s="27"/>
      <c r="C688" s="27"/>
      <c r="D688" s="27"/>
      <c r="E688" s="3"/>
      <c r="F688" s="261"/>
      <c r="G688" s="270"/>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row>
    <row r="689" spans="1:35" ht="18" customHeight="1" x14ac:dyDescent="0.2">
      <c r="A689" s="27"/>
      <c r="B689" s="27"/>
      <c r="C689" s="27"/>
      <c r="D689" s="27"/>
      <c r="E689" s="3"/>
      <c r="F689" s="261"/>
      <c r="G689" s="270"/>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row>
    <row r="690" spans="1:35" ht="18" customHeight="1" x14ac:dyDescent="0.2">
      <c r="A690" s="27"/>
      <c r="B690" s="27"/>
      <c r="C690" s="27"/>
      <c r="D690" s="27"/>
      <c r="E690" s="3"/>
      <c r="F690" s="261"/>
      <c r="G690" s="270"/>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row>
    <row r="691" spans="1:35" ht="18" customHeight="1" x14ac:dyDescent="0.2">
      <c r="A691" s="27"/>
      <c r="B691" s="27"/>
      <c r="C691" s="27"/>
      <c r="D691" s="27"/>
      <c r="E691" s="3"/>
      <c r="F691" s="261"/>
      <c r="G691" s="270"/>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row>
    <row r="692" spans="1:35" ht="18" customHeight="1" x14ac:dyDescent="0.2">
      <c r="A692" s="27"/>
      <c r="B692" s="27"/>
      <c r="C692" s="27"/>
      <c r="D692" s="27"/>
      <c r="E692" s="3"/>
      <c r="F692" s="261"/>
      <c r="G692" s="270"/>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row>
    <row r="693" spans="1:35" ht="18" customHeight="1" x14ac:dyDescent="0.2">
      <c r="A693" s="27"/>
      <c r="B693" s="27"/>
      <c r="C693" s="27"/>
      <c r="D693" s="27"/>
      <c r="E693" s="3"/>
      <c r="F693" s="261"/>
      <c r="G693" s="270"/>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row>
    <row r="694" spans="1:35" ht="18" customHeight="1" x14ac:dyDescent="0.2">
      <c r="A694" s="27"/>
      <c r="B694" s="27"/>
      <c r="C694" s="27"/>
      <c r="D694" s="27"/>
      <c r="E694" s="3"/>
      <c r="F694" s="261"/>
      <c r="G694" s="270"/>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row>
    <row r="695" spans="1:35" ht="18" customHeight="1" x14ac:dyDescent="0.2">
      <c r="A695" s="27"/>
      <c r="B695" s="27"/>
      <c r="C695" s="27"/>
      <c r="D695" s="27"/>
      <c r="E695" s="3"/>
      <c r="F695" s="261"/>
      <c r="G695" s="270"/>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row>
    <row r="696" spans="1:35" ht="18" customHeight="1" x14ac:dyDescent="0.2">
      <c r="A696" s="27"/>
      <c r="B696" s="27"/>
      <c r="C696" s="27"/>
      <c r="D696" s="27"/>
      <c r="E696" s="3"/>
      <c r="F696" s="261"/>
      <c r="G696" s="270"/>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row>
    <row r="697" spans="1:35" ht="18" customHeight="1" x14ac:dyDescent="0.2">
      <c r="A697" s="27"/>
      <c r="B697" s="27"/>
      <c r="C697" s="27"/>
      <c r="D697" s="27"/>
      <c r="E697" s="3"/>
      <c r="F697" s="261"/>
      <c r="G697" s="270"/>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row>
    <row r="698" spans="1:35" ht="18" customHeight="1" x14ac:dyDescent="0.2">
      <c r="A698" s="27"/>
      <c r="B698" s="27"/>
      <c r="C698" s="27"/>
      <c r="D698" s="27"/>
      <c r="E698" s="3"/>
      <c r="F698" s="261"/>
      <c r="G698" s="270"/>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row>
    <row r="699" spans="1:35" ht="18" customHeight="1" x14ac:dyDescent="0.2">
      <c r="A699" s="27"/>
      <c r="B699" s="27"/>
      <c r="C699" s="27"/>
      <c r="D699" s="27"/>
      <c r="E699" s="3"/>
      <c r="F699" s="261"/>
      <c r="G699" s="270"/>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row>
    <row r="700" spans="1:35" ht="18" customHeight="1" x14ac:dyDescent="0.2">
      <c r="A700" s="27"/>
      <c r="B700" s="27"/>
      <c r="C700" s="27"/>
      <c r="D700" s="27"/>
      <c r="E700" s="3"/>
      <c r="F700" s="261"/>
      <c r="G700" s="270"/>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row>
    <row r="701" spans="1:35" ht="18" customHeight="1" x14ac:dyDescent="0.2">
      <c r="A701" s="27"/>
      <c r="B701" s="27"/>
      <c r="C701" s="27"/>
      <c r="D701" s="27"/>
      <c r="E701" s="3"/>
      <c r="F701" s="261"/>
      <c r="G701" s="270"/>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row>
    <row r="702" spans="1:35" ht="18" customHeight="1" x14ac:dyDescent="0.2">
      <c r="A702" s="27"/>
      <c r="B702" s="27"/>
      <c r="C702" s="27"/>
      <c r="D702" s="27"/>
      <c r="E702" s="3"/>
      <c r="F702" s="261"/>
      <c r="G702" s="270"/>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row>
    <row r="703" spans="1:35" ht="18" customHeight="1" x14ac:dyDescent="0.2">
      <c r="A703" s="27"/>
      <c r="B703" s="27"/>
      <c r="C703" s="27"/>
      <c r="D703" s="27"/>
      <c r="E703" s="3"/>
      <c r="F703" s="261"/>
      <c r="G703" s="270"/>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row>
    <row r="704" spans="1:35" ht="18" customHeight="1" x14ac:dyDescent="0.2">
      <c r="A704" s="27"/>
      <c r="B704" s="27"/>
      <c r="C704" s="27"/>
      <c r="D704" s="27"/>
      <c r="E704" s="3"/>
      <c r="F704" s="261"/>
      <c r="G704" s="270"/>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row>
    <row r="705" spans="1:35" ht="18" customHeight="1" x14ac:dyDescent="0.2">
      <c r="A705" s="27"/>
      <c r="B705" s="27"/>
      <c r="C705" s="27"/>
      <c r="D705" s="27"/>
      <c r="E705" s="3"/>
      <c r="F705" s="261"/>
      <c r="G705" s="270"/>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row>
    <row r="706" spans="1:35" ht="18" customHeight="1" x14ac:dyDescent="0.2">
      <c r="A706" s="27"/>
      <c r="B706" s="27"/>
      <c r="C706" s="27"/>
      <c r="D706" s="27"/>
      <c r="E706" s="3"/>
      <c r="F706" s="261"/>
      <c r="G706" s="270"/>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row>
    <row r="707" spans="1:35" ht="18" customHeight="1" x14ac:dyDescent="0.2">
      <c r="A707" s="27"/>
      <c r="B707" s="27"/>
      <c r="C707" s="27"/>
      <c r="D707" s="27"/>
      <c r="E707" s="3"/>
      <c r="F707" s="261"/>
      <c r="G707" s="270"/>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row>
    <row r="708" spans="1:35" ht="18" customHeight="1" x14ac:dyDescent="0.2">
      <c r="A708" s="27"/>
      <c r="B708" s="27"/>
      <c r="C708" s="27"/>
      <c r="D708" s="27"/>
      <c r="E708" s="3"/>
      <c r="F708" s="261"/>
      <c r="G708" s="270"/>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row>
    <row r="709" spans="1:35" ht="18" customHeight="1" x14ac:dyDescent="0.2">
      <c r="A709" s="27"/>
      <c r="B709" s="27"/>
      <c r="C709" s="27"/>
      <c r="D709" s="27"/>
      <c r="E709" s="3"/>
      <c r="F709" s="261"/>
      <c r="G709" s="270"/>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row>
    <row r="710" spans="1:35" ht="18" customHeight="1" x14ac:dyDescent="0.2">
      <c r="A710" s="27"/>
      <c r="B710" s="27"/>
      <c r="C710" s="27"/>
      <c r="D710" s="27"/>
      <c r="E710" s="3"/>
      <c r="F710" s="261"/>
      <c r="G710" s="270"/>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row>
    <row r="711" spans="1:35" ht="18" customHeight="1" x14ac:dyDescent="0.2">
      <c r="A711" s="27"/>
      <c r="B711" s="27"/>
      <c r="C711" s="27"/>
      <c r="D711" s="27"/>
      <c r="E711" s="3"/>
      <c r="F711" s="261"/>
      <c r="G711" s="270"/>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row>
    <row r="712" spans="1:35" ht="18" customHeight="1" x14ac:dyDescent="0.2">
      <c r="A712" s="27"/>
      <c r="B712" s="27"/>
      <c r="C712" s="27"/>
      <c r="D712" s="27"/>
      <c r="E712" s="3"/>
      <c r="F712" s="261"/>
      <c r="G712" s="270"/>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row>
    <row r="713" spans="1:35" ht="18" customHeight="1" x14ac:dyDescent="0.2">
      <c r="A713" s="27"/>
      <c r="B713" s="27"/>
      <c r="C713" s="27"/>
      <c r="D713" s="27"/>
      <c r="E713" s="3"/>
      <c r="F713" s="261"/>
      <c r="G713" s="270"/>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row>
    <row r="714" spans="1:35" ht="18" customHeight="1" x14ac:dyDescent="0.2">
      <c r="A714" s="27"/>
      <c r="B714" s="27"/>
      <c r="C714" s="27"/>
      <c r="D714" s="27"/>
      <c r="E714" s="3"/>
      <c r="F714" s="261"/>
      <c r="G714" s="270"/>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row>
    <row r="715" spans="1:35" ht="18" customHeight="1" x14ac:dyDescent="0.2">
      <c r="A715" s="27"/>
      <c r="B715" s="27"/>
      <c r="C715" s="27"/>
      <c r="D715" s="27"/>
      <c r="E715" s="3"/>
      <c r="F715" s="261"/>
      <c r="G715" s="270"/>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row>
    <row r="716" spans="1:35" ht="18" customHeight="1" x14ac:dyDescent="0.2">
      <c r="A716" s="27"/>
      <c r="B716" s="27"/>
      <c r="C716" s="27"/>
      <c r="D716" s="27"/>
      <c r="E716" s="3"/>
      <c r="F716" s="261"/>
      <c r="G716" s="270"/>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row>
    <row r="717" spans="1:35" ht="18" customHeight="1" x14ac:dyDescent="0.2">
      <c r="A717" s="27"/>
      <c r="B717" s="27"/>
      <c r="C717" s="27"/>
      <c r="D717" s="27"/>
      <c r="E717" s="3"/>
      <c r="F717" s="261"/>
      <c r="G717" s="270"/>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row>
    <row r="718" spans="1:35" ht="18" customHeight="1" x14ac:dyDescent="0.2">
      <c r="A718" s="27"/>
      <c r="B718" s="27"/>
      <c r="C718" s="27"/>
      <c r="D718" s="27"/>
      <c r="E718" s="3"/>
      <c r="F718" s="261"/>
      <c r="G718" s="270"/>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row>
    <row r="719" spans="1:35" ht="18" customHeight="1" x14ac:dyDescent="0.2">
      <c r="A719" s="27"/>
      <c r="B719" s="27"/>
      <c r="C719" s="27"/>
      <c r="D719" s="27"/>
      <c r="E719" s="3"/>
      <c r="F719" s="261"/>
      <c r="G719" s="270"/>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row>
    <row r="720" spans="1:35" ht="18" customHeight="1" x14ac:dyDescent="0.2">
      <c r="A720" s="27"/>
      <c r="B720" s="27"/>
      <c r="C720" s="27"/>
      <c r="D720" s="27"/>
      <c r="E720" s="3"/>
      <c r="F720" s="261"/>
      <c r="G720" s="270"/>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row>
    <row r="721" spans="1:35" ht="18" customHeight="1" x14ac:dyDescent="0.2">
      <c r="A721" s="27"/>
      <c r="B721" s="27"/>
      <c r="C721" s="27"/>
      <c r="D721" s="27"/>
      <c r="E721" s="3"/>
      <c r="F721" s="261"/>
      <c r="G721" s="270"/>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row>
    <row r="722" spans="1:35" ht="18" customHeight="1" x14ac:dyDescent="0.2">
      <c r="A722" s="27"/>
      <c r="B722" s="27"/>
      <c r="C722" s="27"/>
      <c r="D722" s="27"/>
      <c r="E722" s="3"/>
      <c r="F722" s="261"/>
      <c r="G722" s="270"/>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row>
    <row r="723" spans="1:35" ht="18" customHeight="1" x14ac:dyDescent="0.2">
      <c r="A723" s="27"/>
      <c r="B723" s="27"/>
      <c r="C723" s="27"/>
      <c r="D723" s="27"/>
      <c r="E723" s="3"/>
      <c r="F723" s="261"/>
      <c r="G723" s="270"/>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row>
    <row r="724" spans="1:35" ht="18" customHeight="1" x14ac:dyDescent="0.2">
      <c r="A724" s="27"/>
      <c r="B724" s="27"/>
      <c r="C724" s="27"/>
      <c r="D724" s="27"/>
      <c r="E724" s="3"/>
      <c r="F724" s="261"/>
      <c r="G724" s="270"/>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row>
    <row r="725" spans="1:35" ht="18" customHeight="1" x14ac:dyDescent="0.2">
      <c r="A725" s="27"/>
      <c r="B725" s="27"/>
      <c r="C725" s="27"/>
      <c r="D725" s="27"/>
      <c r="E725" s="3"/>
      <c r="F725" s="261"/>
      <c r="G725" s="270"/>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row>
    <row r="726" spans="1:35" ht="18" customHeight="1" x14ac:dyDescent="0.2">
      <c r="A726" s="27"/>
      <c r="B726" s="27"/>
      <c r="C726" s="27"/>
      <c r="D726" s="27"/>
      <c r="E726" s="3"/>
      <c r="F726" s="261"/>
      <c r="G726" s="270"/>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row>
    <row r="727" spans="1:35" ht="18" customHeight="1" x14ac:dyDescent="0.2">
      <c r="A727" s="27"/>
      <c r="B727" s="27"/>
      <c r="C727" s="27"/>
      <c r="D727" s="27"/>
      <c r="E727" s="3"/>
      <c r="F727" s="261"/>
      <c r="G727" s="270"/>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row>
    <row r="728" spans="1:35" ht="18" customHeight="1" x14ac:dyDescent="0.2">
      <c r="A728" s="27"/>
      <c r="B728" s="27"/>
      <c r="C728" s="27"/>
      <c r="D728" s="27"/>
      <c r="E728" s="3"/>
      <c r="F728" s="261"/>
      <c r="G728" s="270"/>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row>
    <row r="729" spans="1:35" ht="18" customHeight="1" x14ac:dyDescent="0.2">
      <c r="A729" s="27"/>
      <c r="B729" s="27"/>
      <c r="C729" s="27"/>
      <c r="D729" s="27"/>
      <c r="E729" s="3"/>
      <c r="F729" s="261"/>
      <c r="G729" s="270"/>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row>
    <row r="730" spans="1:35" ht="18" customHeight="1" x14ac:dyDescent="0.2">
      <c r="A730" s="27"/>
      <c r="B730" s="27"/>
      <c r="C730" s="27"/>
      <c r="D730" s="27"/>
      <c r="E730" s="3"/>
      <c r="F730" s="261"/>
      <c r="G730" s="270"/>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row>
    <row r="731" spans="1:35" ht="18" customHeight="1" x14ac:dyDescent="0.2">
      <c r="A731" s="27"/>
      <c r="B731" s="27"/>
      <c r="C731" s="27"/>
      <c r="D731" s="27"/>
      <c r="E731" s="3"/>
      <c r="F731" s="261"/>
      <c r="G731" s="270"/>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row>
    <row r="732" spans="1:35" ht="18" customHeight="1" x14ac:dyDescent="0.2">
      <c r="A732" s="27"/>
      <c r="B732" s="27"/>
      <c r="C732" s="27"/>
      <c r="D732" s="27"/>
      <c r="E732" s="3"/>
      <c r="F732" s="261"/>
      <c r="G732" s="270"/>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row>
    <row r="733" spans="1:35" ht="18" customHeight="1" x14ac:dyDescent="0.2">
      <c r="A733" s="27"/>
      <c r="B733" s="27"/>
      <c r="C733" s="27"/>
      <c r="D733" s="27"/>
      <c r="E733" s="3"/>
      <c r="F733" s="261"/>
      <c r="G733" s="270"/>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row>
    <row r="734" spans="1:35" ht="18" customHeight="1" x14ac:dyDescent="0.2">
      <c r="A734" s="27"/>
      <c r="B734" s="27"/>
      <c r="C734" s="27"/>
      <c r="D734" s="27"/>
      <c r="E734" s="3"/>
      <c r="F734" s="261"/>
      <c r="G734" s="270"/>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row>
    <row r="735" spans="1:35" ht="18" customHeight="1" x14ac:dyDescent="0.2">
      <c r="A735" s="27"/>
      <c r="B735" s="27"/>
      <c r="C735" s="27"/>
      <c r="D735" s="27"/>
      <c r="E735" s="3"/>
      <c r="F735" s="261"/>
      <c r="G735" s="270"/>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row>
    <row r="736" spans="1:35" ht="18" customHeight="1" x14ac:dyDescent="0.2">
      <c r="A736" s="27"/>
      <c r="B736" s="27"/>
      <c r="C736" s="27"/>
      <c r="D736" s="27"/>
      <c r="E736" s="3"/>
      <c r="F736" s="261"/>
      <c r="G736" s="270"/>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row>
    <row r="737" spans="1:35" ht="18" customHeight="1" x14ac:dyDescent="0.2">
      <c r="A737" s="27"/>
      <c r="B737" s="27"/>
      <c r="C737" s="27"/>
      <c r="D737" s="27"/>
      <c r="E737" s="3"/>
      <c r="F737" s="261"/>
      <c r="G737" s="270"/>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row>
    <row r="738" spans="1:35" ht="18" customHeight="1" x14ac:dyDescent="0.2">
      <c r="A738" s="27"/>
      <c r="B738" s="27"/>
      <c r="C738" s="27"/>
      <c r="D738" s="27"/>
      <c r="E738" s="3"/>
      <c r="F738" s="261"/>
      <c r="G738" s="270"/>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row>
    <row r="739" spans="1:35" ht="18" customHeight="1" x14ac:dyDescent="0.2">
      <c r="A739" s="27"/>
      <c r="B739" s="27"/>
      <c r="C739" s="27"/>
      <c r="D739" s="27"/>
      <c r="E739" s="3"/>
      <c r="F739" s="261"/>
      <c r="G739" s="270"/>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row>
    <row r="740" spans="1:35" ht="18" customHeight="1" x14ac:dyDescent="0.2">
      <c r="A740" s="27"/>
      <c r="B740" s="27"/>
      <c r="C740" s="27"/>
      <c r="D740" s="27"/>
      <c r="E740" s="3"/>
      <c r="F740" s="261"/>
      <c r="G740" s="270"/>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row>
    <row r="741" spans="1:35" ht="18" customHeight="1" x14ac:dyDescent="0.2">
      <c r="A741" s="27"/>
      <c r="B741" s="27"/>
      <c r="C741" s="27"/>
      <c r="D741" s="27"/>
      <c r="E741" s="3"/>
      <c r="F741" s="261"/>
      <c r="G741" s="270"/>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row>
    <row r="742" spans="1:35" ht="18" customHeight="1" x14ac:dyDescent="0.2">
      <c r="A742" s="27"/>
      <c r="B742" s="27"/>
      <c r="C742" s="27"/>
      <c r="D742" s="27"/>
      <c r="E742" s="3"/>
      <c r="F742" s="261"/>
      <c r="G742" s="270"/>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row>
    <row r="743" spans="1:35" ht="18" customHeight="1" x14ac:dyDescent="0.2">
      <c r="A743" s="27"/>
      <c r="B743" s="27"/>
      <c r="C743" s="27"/>
      <c r="D743" s="27"/>
      <c r="E743" s="3"/>
      <c r="F743" s="261"/>
      <c r="G743" s="270"/>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row>
    <row r="744" spans="1:35" ht="18" customHeight="1" x14ac:dyDescent="0.2">
      <c r="A744" s="27"/>
      <c r="B744" s="27"/>
      <c r="C744" s="27"/>
      <c r="D744" s="27"/>
      <c r="E744" s="3"/>
      <c r="F744" s="261"/>
      <c r="G744" s="270"/>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row>
    <row r="745" spans="1:35" ht="18" customHeight="1" x14ac:dyDescent="0.2">
      <c r="A745" s="27"/>
      <c r="B745" s="27"/>
      <c r="C745" s="27"/>
      <c r="D745" s="27"/>
      <c r="E745" s="3"/>
      <c r="F745" s="261"/>
      <c r="G745" s="270"/>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row>
    <row r="746" spans="1:35" ht="18" customHeight="1" x14ac:dyDescent="0.2">
      <c r="A746" s="27"/>
      <c r="B746" s="27"/>
      <c r="C746" s="27"/>
      <c r="D746" s="27"/>
      <c r="E746" s="3"/>
      <c r="F746" s="261"/>
      <c r="G746" s="270"/>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row>
    <row r="747" spans="1:35" ht="18" customHeight="1" x14ac:dyDescent="0.2">
      <c r="A747" s="27"/>
      <c r="B747" s="27"/>
      <c r="C747" s="27"/>
      <c r="D747" s="27"/>
      <c r="E747" s="3"/>
      <c r="F747" s="261"/>
      <c r="G747" s="270"/>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row>
    <row r="748" spans="1:35" ht="18" customHeight="1" x14ac:dyDescent="0.2">
      <c r="A748" s="27"/>
      <c r="B748" s="27"/>
      <c r="C748" s="27"/>
      <c r="D748" s="27"/>
      <c r="E748" s="3"/>
      <c r="F748" s="261"/>
      <c r="G748" s="270"/>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row>
    <row r="749" spans="1:35" ht="18" customHeight="1" x14ac:dyDescent="0.2">
      <c r="A749" s="27"/>
      <c r="B749" s="27"/>
      <c r="C749" s="27"/>
      <c r="D749" s="27"/>
      <c r="E749" s="3"/>
      <c r="F749" s="261"/>
      <c r="G749" s="270"/>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row>
    <row r="750" spans="1:35" ht="18" customHeight="1" x14ac:dyDescent="0.2">
      <c r="A750" s="27"/>
      <c r="B750" s="27"/>
      <c r="C750" s="27"/>
      <c r="D750" s="27"/>
      <c r="E750" s="3"/>
      <c r="F750" s="261"/>
      <c r="G750" s="270"/>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row>
    <row r="751" spans="1:35" ht="18" customHeight="1" x14ac:dyDescent="0.2">
      <c r="A751" s="27"/>
      <c r="B751" s="27"/>
      <c r="C751" s="27"/>
      <c r="D751" s="27"/>
      <c r="E751" s="3"/>
      <c r="F751" s="261"/>
      <c r="G751" s="270"/>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row>
    <row r="752" spans="1:35" ht="18" customHeight="1" x14ac:dyDescent="0.2">
      <c r="A752" s="27"/>
      <c r="B752" s="27"/>
      <c r="C752" s="27"/>
      <c r="D752" s="27"/>
      <c r="E752" s="3"/>
      <c r="F752" s="261"/>
      <c r="G752" s="270"/>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row>
    <row r="753" spans="1:35" ht="18" customHeight="1" x14ac:dyDescent="0.2">
      <c r="A753" s="27"/>
      <c r="B753" s="27"/>
      <c r="C753" s="27"/>
      <c r="D753" s="27"/>
      <c r="E753" s="3"/>
      <c r="F753" s="261"/>
      <c r="G753" s="270"/>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row>
    <row r="754" spans="1:35" ht="18" customHeight="1" x14ac:dyDescent="0.2">
      <c r="A754" s="27"/>
      <c r="B754" s="27"/>
      <c r="C754" s="27"/>
      <c r="D754" s="27"/>
      <c r="E754" s="3"/>
      <c r="F754" s="261"/>
      <c r="G754" s="270"/>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row>
    <row r="755" spans="1:35" ht="18" customHeight="1" x14ac:dyDescent="0.2">
      <c r="A755" s="27"/>
      <c r="B755" s="27"/>
      <c r="C755" s="27"/>
      <c r="D755" s="27"/>
      <c r="E755" s="3"/>
      <c r="F755" s="261"/>
      <c r="G755" s="270"/>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row>
    <row r="756" spans="1:35" ht="18" customHeight="1" x14ac:dyDescent="0.2">
      <c r="A756" s="27"/>
      <c r="B756" s="27"/>
      <c r="C756" s="27"/>
      <c r="D756" s="27"/>
      <c r="E756" s="3"/>
      <c r="F756" s="261"/>
      <c r="G756" s="270"/>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row>
    <row r="757" spans="1:35" ht="18" customHeight="1" x14ac:dyDescent="0.2">
      <c r="A757" s="27"/>
      <c r="B757" s="27"/>
      <c r="C757" s="27"/>
      <c r="D757" s="27"/>
      <c r="E757" s="3"/>
      <c r="F757" s="261"/>
      <c r="G757" s="270"/>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row>
    <row r="758" spans="1:35" ht="18" customHeight="1" x14ac:dyDescent="0.2">
      <c r="A758" s="27"/>
      <c r="B758" s="27"/>
      <c r="C758" s="27"/>
      <c r="D758" s="27"/>
      <c r="E758" s="3"/>
      <c r="F758" s="261"/>
      <c r="G758" s="270"/>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row>
    <row r="759" spans="1:35" ht="18" customHeight="1" x14ac:dyDescent="0.2">
      <c r="A759" s="27"/>
      <c r="B759" s="27"/>
      <c r="C759" s="27"/>
      <c r="D759" s="27"/>
      <c r="E759" s="3"/>
      <c r="F759" s="261"/>
      <c r="G759" s="270"/>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row>
    <row r="760" spans="1:35" ht="18" customHeight="1" x14ac:dyDescent="0.2">
      <c r="A760" s="27"/>
      <c r="B760" s="27"/>
      <c r="C760" s="27"/>
      <c r="D760" s="27"/>
      <c r="E760" s="3"/>
      <c r="F760" s="261"/>
      <c r="G760" s="270"/>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row>
    <row r="761" spans="1:35" ht="18" customHeight="1" x14ac:dyDescent="0.2">
      <c r="A761" s="27"/>
      <c r="B761" s="27"/>
      <c r="C761" s="27"/>
      <c r="D761" s="27"/>
      <c r="E761" s="3"/>
      <c r="F761" s="261"/>
      <c r="G761" s="270"/>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row>
    <row r="762" spans="1:35" ht="18" customHeight="1" x14ac:dyDescent="0.2">
      <c r="A762" s="27"/>
      <c r="B762" s="27"/>
      <c r="C762" s="27"/>
      <c r="D762" s="27"/>
      <c r="E762" s="3"/>
      <c r="F762" s="261"/>
      <c r="G762" s="270"/>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row>
    <row r="763" spans="1:35" ht="18" customHeight="1" x14ac:dyDescent="0.2">
      <c r="A763" s="27"/>
      <c r="B763" s="27"/>
      <c r="C763" s="27"/>
      <c r="D763" s="27"/>
      <c r="E763" s="3"/>
      <c r="F763" s="261"/>
      <c r="G763" s="270"/>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row>
    <row r="764" spans="1:35" ht="18" customHeight="1" x14ac:dyDescent="0.2">
      <c r="A764" s="27"/>
      <c r="B764" s="27"/>
      <c r="C764" s="27"/>
      <c r="D764" s="27"/>
      <c r="E764" s="3"/>
      <c r="F764" s="261"/>
      <c r="G764" s="270"/>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row>
    <row r="765" spans="1:35" ht="18" customHeight="1" x14ac:dyDescent="0.2">
      <c r="A765" s="27"/>
      <c r="B765" s="27"/>
      <c r="C765" s="27"/>
      <c r="D765" s="27"/>
      <c r="E765" s="3"/>
      <c r="F765" s="261"/>
      <c r="G765" s="270"/>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row>
    <row r="766" spans="1:35" ht="18" customHeight="1" x14ac:dyDescent="0.2">
      <c r="A766" s="27"/>
      <c r="B766" s="27"/>
      <c r="C766" s="27"/>
      <c r="D766" s="27"/>
      <c r="E766" s="3"/>
      <c r="F766" s="261"/>
      <c r="G766" s="270"/>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row>
    <row r="767" spans="1:35" ht="18" customHeight="1" x14ac:dyDescent="0.2">
      <c r="A767" s="27"/>
      <c r="B767" s="27"/>
      <c r="C767" s="27"/>
      <c r="D767" s="27"/>
      <c r="E767" s="3"/>
      <c r="F767" s="261"/>
      <c r="G767" s="270"/>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row>
    <row r="768" spans="1:35" ht="18" customHeight="1" x14ac:dyDescent="0.2">
      <c r="A768" s="27"/>
      <c r="B768" s="27"/>
      <c r="C768" s="27"/>
      <c r="D768" s="27"/>
      <c r="E768" s="3"/>
      <c r="F768" s="261"/>
      <c r="G768" s="270"/>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row>
    <row r="769" spans="1:35" ht="18" customHeight="1" x14ac:dyDescent="0.2">
      <c r="A769" s="27"/>
      <c r="B769" s="27"/>
      <c r="C769" s="27"/>
      <c r="D769" s="27"/>
      <c r="E769" s="3"/>
      <c r="F769" s="261"/>
      <c r="G769" s="270"/>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row>
    <row r="770" spans="1:35" ht="18" customHeight="1" x14ac:dyDescent="0.2">
      <c r="A770" s="27"/>
      <c r="B770" s="27"/>
      <c r="C770" s="27"/>
      <c r="D770" s="27"/>
      <c r="E770" s="3"/>
      <c r="F770" s="261"/>
      <c r="G770" s="270"/>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row>
    <row r="771" spans="1:35" ht="18" customHeight="1" x14ac:dyDescent="0.2">
      <c r="A771" s="27"/>
      <c r="B771" s="27"/>
      <c r="C771" s="27"/>
      <c r="D771" s="27"/>
      <c r="E771" s="3"/>
      <c r="F771" s="261"/>
      <c r="G771" s="270"/>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row>
    <row r="772" spans="1:35" ht="18" customHeight="1" x14ac:dyDescent="0.2">
      <c r="A772" s="27"/>
      <c r="B772" s="27"/>
      <c r="C772" s="27"/>
      <c r="D772" s="27"/>
      <c r="E772" s="3"/>
      <c r="F772" s="261"/>
      <c r="G772" s="270"/>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row>
    <row r="773" spans="1:35" ht="18" customHeight="1" x14ac:dyDescent="0.2">
      <c r="A773" s="27"/>
      <c r="B773" s="27"/>
      <c r="C773" s="27"/>
      <c r="D773" s="27"/>
      <c r="E773" s="3"/>
      <c r="F773" s="261"/>
      <c r="G773" s="270"/>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row>
    <row r="774" spans="1:35" ht="18" customHeight="1" x14ac:dyDescent="0.2">
      <c r="A774" s="27"/>
      <c r="B774" s="27"/>
      <c r="C774" s="27"/>
      <c r="D774" s="27"/>
      <c r="E774" s="3"/>
      <c r="F774" s="261"/>
      <c r="G774" s="270"/>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row>
    <row r="775" spans="1:35" ht="18" customHeight="1" x14ac:dyDescent="0.2">
      <c r="A775" s="27"/>
      <c r="B775" s="27"/>
      <c r="C775" s="27"/>
      <c r="D775" s="27"/>
      <c r="E775" s="3"/>
      <c r="F775" s="261"/>
      <c r="G775" s="270"/>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row>
    <row r="776" spans="1:35" ht="18" customHeight="1" x14ac:dyDescent="0.2">
      <c r="A776" s="27"/>
      <c r="B776" s="27"/>
      <c r="C776" s="27"/>
      <c r="D776" s="27"/>
      <c r="E776" s="3"/>
      <c r="F776" s="261"/>
      <c r="G776" s="270"/>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row>
    <row r="777" spans="1:35" ht="18" customHeight="1" x14ac:dyDescent="0.2">
      <c r="A777" s="27"/>
      <c r="B777" s="27"/>
      <c r="C777" s="27"/>
      <c r="D777" s="27"/>
      <c r="E777" s="3"/>
      <c r="F777" s="261"/>
      <c r="G777" s="270"/>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row>
    <row r="778" spans="1:35" ht="18" customHeight="1" x14ac:dyDescent="0.2">
      <c r="A778" s="27"/>
      <c r="B778" s="27"/>
      <c r="C778" s="27"/>
      <c r="D778" s="27"/>
      <c r="E778" s="3"/>
      <c r="F778" s="261"/>
      <c r="G778" s="270"/>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row>
    <row r="779" spans="1:35" ht="18" customHeight="1" x14ac:dyDescent="0.2">
      <c r="A779" s="27"/>
      <c r="B779" s="27"/>
      <c r="C779" s="27"/>
      <c r="D779" s="27"/>
      <c r="E779" s="3"/>
      <c r="F779" s="261"/>
      <c r="G779" s="270"/>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row>
    <row r="780" spans="1:35" ht="18" customHeight="1" x14ac:dyDescent="0.2">
      <c r="A780" s="27"/>
      <c r="B780" s="27"/>
      <c r="C780" s="27"/>
      <c r="D780" s="27"/>
      <c r="E780" s="3"/>
      <c r="F780" s="261"/>
      <c r="G780" s="270"/>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row>
    <row r="781" spans="1:35" ht="18" customHeight="1" x14ac:dyDescent="0.2">
      <c r="A781" s="27"/>
      <c r="B781" s="27"/>
      <c r="C781" s="27"/>
      <c r="D781" s="27"/>
      <c r="E781" s="3"/>
      <c r="F781" s="261"/>
      <c r="G781" s="270"/>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row>
    <row r="782" spans="1:35" ht="18" customHeight="1" x14ac:dyDescent="0.2">
      <c r="A782" s="27"/>
      <c r="B782" s="27"/>
      <c r="C782" s="27"/>
      <c r="D782" s="27"/>
      <c r="E782" s="3"/>
      <c r="F782" s="261"/>
      <c r="G782" s="270"/>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row>
    <row r="783" spans="1:35" ht="18" customHeight="1" x14ac:dyDescent="0.2">
      <c r="A783" s="27"/>
      <c r="B783" s="27"/>
      <c r="C783" s="27"/>
      <c r="D783" s="27"/>
      <c r="E783" s="3"/>
      <c r="F783" s="261"/>
      <c r="G783" s="270"/>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row>
    <row r="784" spans="1:35" ht="18" customHeight="1" x14ac:dyDescent="0.2">
      <c r="A784" s="27"/>
      <c r="B784" s="27"/>
      <c r="C784" s="27"/>
      <c r="D784" s="27"/>
      <c r="E784" s="3"/>
      <c r="F784" s="261"/>
      <c r="G784" s="270"/>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row>
    <row r="785" spans="1:35" ht="18" customHeight="1" x14ac:dyDescent="0.2">
      <c r="A785" s="27"/>
      <c r="B785" s="27"/>
      <c r="C785" s="27"/>
      <c r="D785" s="27"/>
      <c r="E785" s="3"/>
      <c r="F785" s="261"/>
      <c r="G785" s="270"/>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row>
    <row r="786" spans="1:35" ht="18" customHeight="1" x14ac:dyDescent="0.2">
      <c r="A786" s="27"/>
      <c r="B786" s="27"/>
      <c r="C786" s="27"/>
      <c r="D786" s="27"/>
      <c r="E786" s="3"/>
      <c r="F786" s="261"/>
      <c r="G786" s="270"/>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row>
    <row r="787" spans="1:35" ht="18" customHeight="1" x14ac:dyDescent="0.2">
      <c r="A787" s="27"/>
      <c r="B787" s="27"/>
      <c r="C787" s="27"/>
      <c r="D787" s="27"/>
      <c r="E787" s="3"/>
      <c r="F787" s="261"/>
      <c r="G787" s="270"/>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row>
    <row r="788" spans="1:35" ht="18" customHeight="1" x14ac:dyDescent="0.2">
      <c r="A788" s="27"/>
      <c r="B788" s="27"/>
      <c r="C788" s="27"/>
      <c r="D788" s="27"/>
      <c r="E788" s="3"/>
      <c r="F788" s="261"/>
      <c r="G788" s="270"/>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row>
    <row r="789" spans="1:35" ht="18" customHeight="1" x14ac:dyDescent="0.2">
      <c r="A789" s="27"/>
      <c r="B789" s="27"/>
      <c r="C789" s="27"/>
      <c r="D789" s="27"/>
      <c r="E789" s="3"/>
      <c r="F789" s="261"/>
      <c r="G789" s="270"/>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row>
    <row r="790" spans="1:35" ht="18" customHeight="1" x14ac:dyDescent="0.2">
      <c r="A790" s="27"/>
      <c r="B790" s="27"/>
      <c r="C790" s="27"/>
      <c r="D790" s="27"/>
      <c r="E790" s="3"/>
      <c r="F790" s="261"/>
      <c r="G790" s="270"/>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row>
    <row r="791" spans="1:35" ht="18" customHeight="1" x14ac:dyDescent="0.2">
      <c r="A791" s="27"/>
      <c r="B791" s="27"/>
      <c r="C791" s="27"/>
      <c r="D791" s="27"/>
      <c r="E791" s="3"/>
      <c r="F791" s="261"/>
      <c r="G791" s="270"/>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row>
    <row r="792" spans="1:35" ht="18" customHeight="1" x14ac:dyDescent="0.2">
      <c r="A792" s="27"/>
      <c r="B792" s="27"/>
      <c r="C792" s="27"/>
      <c r="D792" s="27"/>
      <c r="E792" s="3"/>
      <c r="F792" s="261"/>
      <c r="G792" s="270"/>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row>
    <row r="793" spans="1:35" ht="18" customHeight="1" x14ac:dyDescent="0.2">
      <c r="A793" s="27"/>
      <c r="B793" s="27"/>
      <c r="C793" s="27"/>
      <c r="D793" s="27"/>
      <c r="E793" s="3"/>
      <c r="F793" s="261"/>
      <c r="G793" s="270"/>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row>
    <row r="794" spans="1:35" ht="18" customHeight="1" x14ac:dyDescent="0.2">
      <c r="A794" s="27"/>
      <c r="B794" s="27"/>
      <c r="C794" s="27"/>
      <c r="D794" s="27"/>
      <c r="E794" s="3"/>
      <c r="F794" s="261"/>
      <c r="G794" s="270"/>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row>
    <row r="795" spans="1:35" ht="18" customHeight="1" x14ac:dyDescent="0.2">
      <c r="A795" s="27"/>
      <c r="B795" s="27"/>
      <c r="C795" s="27"/>
      <c r="D795" s="27"/>
      <c r="E795" s="3"/>
      <c r="F795" s="261"/>
      <c r="G795" s="270"/>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row>
    <row r="796" spans="1:35" ht="18" customHeight="1" x14ac:dyDescent="0.2">
      <c r="A796" s="27"/>
      <c r="B796" s="27"/>
      <c r="C796" s="27"/>
      <c r="D796" s="27"/>
      <c r="E796" s="3"/>
      <c r="F796" s="261"/>
      <c r="G796" s="270"/>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row>
    <row r="797" spans="1:35" ht="18" customHeight="1" x14ac:dyDescent="0.2">
      <c r="A797" s="27"/>
      <c r="B797" s="27"/>
      <c r="C797" s="27"/>
      <c r="D797" s="27"/>
      <c r="E797" s="3"/>
      <c r="F797" s="261"/>
      <c r="G797" s="270"/>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row>
    <row r="798" spans="1:35" ht="18" customHeight="1" x14ac:dyDescent="0.2">
      <c r="A798" s="27"/>
      <c r="B798" s="27"/>
      <c r="C798" s="27"/>
      <c r="D798" s="27"/>
      <c r="E798" s="3"/>
      <c r="F798" s="261"/>
      <c r="G798" s="270"/>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row>
    <row r="799" spans="1:35" ht="18" customHeight="1" x14ac:dyDescent="0.2">
      <c r="A799" s="27"/>
      <c r="B799" s="27"/>
      <c r="C799" s="27"/>
      <c r="D799" s="27"/>
      <c r="E799" s="3"/>
      <c r="F799" s="261"/>
      <c r="G799" s="270"/>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row>
    <row r="800" spans="1:35" ht="18" customHeight="1" x14ac:dyDescent="0.2">
      <c r="A800" s="27"/>
      <c r="B800" s="27"/>
      <c r="C800" s="27"/>
      <c r="D800" s="27"/>
      <c r="E800" s="3"/>
      <c r="F800" s="261"/>
      <c r="G800" s="270"/>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row>
    <row r="801" spans="1:35" ht="18" customHeight="1" x14ac:dyDescent="0.2">
      <c r="A801" s="27"/>
      <c r="B801" s="27"/>
      <c r="C801" s="27"/>
      <c r="D801" s="27"/>
      <c r="E801" s="3"/>
      <c r="F801" s="261"/>
      <c r="G801" s="270"/>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row>
    <row r="802" spans="1:35" ht="18" customHeight="1" x14ac:dyDescent="0.2">
      <c r="A802" s="27"/>
      <c r="B802" s="27"/>
      <c r="C802" s="27"/>
      <c r="D802" s="27"/>
      <c r="E802" s="3"/>
      <c r="F802" s="261"/>
      <c r="G802" s="270"/>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row>
    <row r="803" spans="1:35" ht="18" customHeight="1" x14ac:dyDescent="0.2">
      <c r="A803" s="27"/>
      <c r="B803" s="27"/>
      <c r="C803" s="27"/>
      <c r="D803" s="27"/>
      <c r="E803" s="3"/>
      <c r="F803" s="261"/>
      <c r="G803" s="270"/>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row>
    <row r="804" spans="1:35" ht="18" customHeight="1" x14ac:dyDescent="0.2">
      <c r="A804" s="27"/>
      <c r="B804" s="27"/>
      <c r="C804" s="27"/>
      <c r="D804" s="27"/>
      <c r="E804" s="3"/>
      <c r="F804" s="261"/>
      <c r="G804" s="270"/>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row>
    <row r="805" spans="1:35" ht="18" customHeight="1" x14ac:dyDescent="0.2">
      <c r="A805" s="27"/>
      <c r="B805" s="27"/>
      <c r="C805" s="27"/>
      <c r="D805" s="27"/>
      <c r="E805" s="3"/>
      <c r="F805" s="261"/>
      <c r="G805" s="270"/>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row>
    <row r="806" spans="1:35" ht="18" customHeight="1" x14ac:dyDescent="0.2">
      <c r="A806" s="27"/>
      <c r="B806" s="27"/>
      <c r="C806" s="27"/>
      <c r="D806" s="27"/>
      <c r="E806" s="3"/>
      <c r="F806" s="261"/>
      <c r="G806" s="270"/>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row>
    <row r="807" spans="1:35" ht="18" customHeight="1" x14ac:dyDescent="0.2">
      <c r="A807" s="27"/>
      <c r="B807" s="27"/>
      <c r="C807" s="27"/>
      <c r="D807" s="27"/>
      <c r="E807" s="3"/>
      <c r="F807" s="261"/>
      <c r="G807" s="270"/>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row>
    <row r="808" spans="1:35" ht="18" customHeight="1" x14ac:dyDescent="0.2">
      <c r="A808" s="27"/>
      <c r="B808" s="27"/>
      <c r="C808" s="27"/>
      <c r="D808" s="27"/>
      <c r="E808" s="3"/>
      <c r="F808" s="261"/>
      <c r="G808" s="270"/>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row>
    <row r="809" spans="1:35" ht="18" customHeight="1" x14ac:dyDescent="0.2">
      <c r="A809" s="27"/>
      <c r="B809" s="27"/>
      <c r="C809" s="27"/>
      <c r="D809" s="27"/>
      <c r="E809" s="3"/>
      <c r="F809" s="261"/>
      <c r="G809" s="270"/>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row>
    <row r="810" spans="1:35" ht="18" customHeight="1" x14ac:dyDescent="0.2">
      <c r="A810" s="27"/>
      <c r="B810" s="27"/>
      <c r="C810" s="27"/>
      <c r="D810" s="27"/>
      <c r="E810" s="3"/>
      <c r="F810" s="261"/>
      <c r="G810" s="270"/>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row>
    <row r="811" spans="1:35" ht="18" customHeight="1" x14ac:dyDescent="0.2">
      <c r="A811" s="27"/>
      <c r="B811" s="27"/>
      <c r="C811" s="27"/>
      <c r="D811" s="27"/>
      <c r="E811" s="3"/>
      <c r="F811" s="261"/>
      <c r="G811" s="270"/>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row>
    <row r="812" spans="1:35" ht="18" customHeight="1" x14ac:dyDescent="0.2">
      <c r="A812" s="27"/>
      <c r="B812" s="27"/>
      <c r="C812" s="27"/>
      <c r="D812" s="27"/>
      <c r="E812" s="3"/>
      <c r="F812" s="261"/>
      <c r="G812" s="270"/>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row>
    <row r="813" spans="1:35" ht="18" customHeight="1" x14ac:dyDescent="0.2">
      <c r="A813" s="27"/>
      <c r="B813" s="27"/>
      <c r="C813" s="27"/>
      <c r="D813" s="27"/>
      <c r="E813" s="3"/>
      <c r="F813" s="261"/>
      <c r="G813" s="270"/>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row>
    <row r="814" spans="1:35" ht="18" customHeight="1" x14ac:dyDescent="0.2">
      <c r="A814" s="27"/>
      <c r="B814" s="27"/>
      <c r="C814" s="27"/>
      <c r="D814" s="27"/>
      <c r="E814" s="3"/>
      <c r="F814" s="261"/>
      <c r="G814" s="270"/>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row>
    <row r="815" spans="1:35" ht="18" customHeight="1" x14ac:dyDescent="0.2">
      <c r="A815" s="27"/>
      <c r="B815" s="27"/>
      <c r="C815" s="27"/>
      <c r="D815" s="27"/>
      <c r="E815" s="3"/>
      <c r="F815" s="261"/>
      <c r="G815" s="270"/>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row>
    <row r="816" spans="1:35" ht="18" customHeight="1" x14ac:dyDescent="0.2">
      <c r="A816" s="27"/>
      <c r="B816" s="27"/>
      <c r="C816" s="27"/>
      <c r="D816" s="27"/>
      <c r="E816" s="3"/>
      <c r="F816" s="261"/>
      <c r="G816" s="270"/>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row>
    <row r="817" spans="1:35" ht="18" customHeight="1" x14ac:dyDescent="0.2">
      <c r="A817" s="27"/>
      <c r="B817" s="27"/>
      <c r="C817" s="27"/>
      <c r="D817" s="27"/>
      <c r="E817" s="3"/>
      <c r="F817" s="261"/>
      <c r="G817" s="270"/>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row>
    <row r="818" spans="1:35" ht="18" customHeight="1" x14ac:dyDescent="0.2">
      <c r="A818" s="27"/>
      <c r="B818" s="27"/>
      <c r="C818" s="27"/>
      <c r="D818" s="27"/>
      <c r="E818" s="3"/>
      <c r="F818" s="261"/>
      <c r="G818" s="270"/>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row>
    <row r="819" spans="1:35" ht="18" customHeight="1" x14ac:dyDescent="0.2">
      <c r="A819" s="27"/>
      <c r="B819" s="27"/>
      <c r="C819" s="27"/>
      <c r="D819" s="27"/>
      <c r="E819" s="3"/>
      <c r="F819" s="261"/>
      <c r="G819" s="270"/>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row>
    <row r="820" spans="1:35" ht="18" customHeight="1" x14ac:dyDescent="0.2">
      <c r="A820" s="27"/>
      <c r="B820" s="27"/>
      <c r="C820" s="27"/>
      <c r="D820" s="27"/>
      <c r="E820" s="3"/>
      <c r="F820" s="261"/>
      <c r="G820" s="270"/>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row>
    <row r="821" spans="1:35" ht="18" customHeight="1" x14ac:dyDescent="0.2">
      <c r="A821" s="27"/>
      <c r="B821" s="27"/>
      <c r="C821" s="27"/>
      <c r="D821" s="27"/>
      <c r="E821" s="3"/>
      <c r="F821" s="261"/>
      <c r="G821" s="270"/>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row>
    <row r="822" spans="1:35" ht="18" customHeight="1" x14ac:dyDescent="0.2">
      <c r="A822" s="27"/>
      <c r="B822" s="27"/>
      <c r="C822" s="27"/>
      <c r="D822" s="27"/>
      <c r="E822" s="3"/>
      <c r="F822" s="261"/>
      <c r="G822" s="270"/>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row>
    <row r="823" spans="1:35" ht="18" customHeight="1" x14ac:dyDescent="0.2">
      <c r="A823" s="27"/>
      <c r="B823" s="27"/>
      <c r="C823" s="27"/>
      <c r="D823" s="27"/>
      <c r="E823" s="3"/>
      <c r="F823" s="261"/>
      <c r="G823" s="270"/>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row>
    <row r="824" spans="1:35" ht="18" customHeight="1" x14ac:dyDescent="0.2">
      <c r="A824" s="27"/>
      <c r="B824" s="27"/>
      <c r="C824" s="27"/>
      <c r="D824" s="27"/>
      <c r="E824" s="3"/>
      <c r="F824" s="261"/>
      <c r="G824" s="270"/>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row>
    <row r="825" spans="1:35" ht="18" customHeight="1" x14ac:dyDescent="0.2">
      <c r="A825" s="27"/>
      <c r="B825" s="27"/>
      <c r="C825" s="27"/>
      <c r="D825" s="27"/>
      <c r="E825" s="3"/>
      <c r="F825" s="261"/>
      <c r="G825" s="270"/>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row>
    <row r="826" spans="1:35" ht="18" customHeight="1" x14ac:dyDescent="0.2">
      <c r="A826" s="27"/>
      <c r="B826" s="27"/>
      <c r="C826" s="27"/>
      <c r="D826" s="27"/>
      <c r="E826" s="3"/>
      <c r="F826" s="261"/>
      <c r="G826" s="270"/>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row>
    <row r="827" spans="1:35" ht="18" customHeight="1" x14ac:dyDescent="0.2">
      <c r="A827" s="27"/>
      <c r="B827" s="27"/>
      <c r="C827" s="27"/>
      <c r="D827" s="27"/>
      <c r="E827" s="3"/>
      <c r="F827" s="261"/>
      <c r="G827" s="270"/>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row>
    <row r="828" spans="1:35" ht="18" customHeight="1" x14ac:dyDescent="0.2">
      <c r="A828" s="27"/>
      <c r="B828" s="27"/>
      <c r="C828" s="27"/>
      <c r="D828" s="27"/>
      <c r="E828" s="3"/>
      <c r="F828" s="261"/>
      <c r="G828" s="270"/>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row>
    <row r="829" spans="1:35" ht="18" customHeight="1" x14ac:dyDescent="0.2">
      <c r="A829" s="27"/>
      <c r="B829" s="27"/>
      <c r="C829" s="27"/>
      <c r="D829" s="27"/>
      <c r="E829" s="3"/>
      <c r="F829" s="261"/>
      <c r="G829" s="270"/>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row>
    <row r="830" spans="1:35" ht="18" customHeight="1" x14ac:dyDescent="0.2">
      <c r="A830" s="27"/>
      <c r="B830" s="27"/>
      <c r="C830" s="27"/>
      <c r="D830" s="27"/>
      <c r="E830" s="3"/>
      <c r="F830" s="261"/>
      <c r="G830" s="270"/>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row>
    <row r="831" spans="1:35" ht="18" customHeight="1" x14ac:dyDescent="0.2">
      <c r="A831" s="27"/>
      <c r="B831" s="27"/>
      <c r="C831" s="27"/>
      <c r="D831" s="27"/>
      <c r="E831" s="3"/>
      <c r="F831" s="261"/>
      <c r="G831" s="270"/>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row>
    <row r="832" spans="1:35" ht="18" customHeight="1" x14ac:dyDescent="0.2">
      <c r="A832" s="27"/>
      <c r="B832" s="27"/>
      <c r="C832" s="27"/>
      <c r="D832" s="27"/>
      <c r="E832" s="3"/>
      <c r="F832" s="261"/>
      <c r="G832" s="270"/>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row>
    <row r="833" spans="1:35" ht="18" customHeight="1" x14ac:dyDescent="0.2">
      <c r="A833" s="27"/>
      <c r="B833" s="27"/>
      <c r="C833" s="27"/>
      <c r="D833" s="27"/>
      <c r="E833" s="3"/>
      <c r="F833" s="261"/>
      <c r="G833" s="270"/>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row>
    <row r="834" spans="1:35" ht="18" customHeight="1" x14ac:dyDescent="0.2">
      <c r="A834" s="27"/>
      <c r="B834" s="27"/>
      <c r="C834" s="27"/>
      <c r="D834" s="27"/>
      <c r="E834" s="3"/>
      <c r="F834" s="261"/>
      <c r="G834" s="270"/>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row>
    <row r="835" spans="1:35" ht="18" customHeight="1" x14ac:dyDescent="0.2">
      <c r="A835" s="27"/>
      <c r="B835" s="27"/>
      <c r="C835" s="27"/>
      <c r="D835" s="27"/>
      <c r="E835" s="3"/>
      <c r="F835" s="261"/>
      <c r="G835" s="270"/>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row>
    <row r="836" spans="1:35" ht="18" customHeight="1" x14ac:dyDescent="0.2">
      <c r="A836" s="27"/>
      <c r="B836" s="27"/>
      <c r="C836" s="27"/>
      <c r="D836" s="27"/>
      <c r="E836" s="3"/>
      <c r="F836" s="261"/>
      <c r="G836" s="270"/>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row>
    <row r="837" spans="1:35" ht="18" customHeight="1" x14ac:dyDescent="0.2">
      <c r="A837" s="27"/>
      <c r="B837" s="27"/>
      <c r="C837" s="27"/>
      <c r="D837" s="27"/>
      <c r="E837" s="3"/>
      <c r="F837" s="261"/>
      <c r="G837" s="270"/>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row>
    <row r="838" spans="1:35" ht="18" customHeight="1" x14ac:dyDescent="0.2">
      <c r="A838" s="27"/>
      <c r="B838" s="27"/>
      <c r="C838" s="27"/>
      <c r="D838" s="27"/>
      <c r="E838" s="3"/>
      <c r="F838" s="261"/>
      <c r="G838" s="270"/>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row>
    <row r="839" spans="1:35" ht="18" customHeight="1" x14ac:dyDescent="0.2">
      <c r="A839" s="27"/>
      <c r="B839" s="27"/>
      <c r="C839" s="27"/>
      <c r="D839" s="27"/>
      <c r="E839" s="3"/>
      <c r="F839" s="261"/>
      <c r="G839" s="270"/>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row>
    <row r="840" spans="1:35" ht="18" customHeight="1" x14ac:dyDescent="0.2">
      <c r="A840" s="27"/>
      <c r="B840" s="27"/>
      <c r="C840" s="27"/>
      <c r="D840" s="27"/>
      <c r="E840" s="3"/>
      <c r="F840" s="261"/>
      <c r="G840" s="270"/>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row>
    <row r="841" spans="1:35" ht="18" customHeight="1" x14ac:dyDescent="0.2">
      <c r="A841" s="27"/>
      <c r="B841" s="27"/>
      <c r="C841" s="27"/>
      <c r="D841" s="27"/>
      <c r="E841" s="3"/>
      <c r="F841" s="261"/>
      <c r="G841" s="270"/>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row>
    <row r="842" spans="1:35" ht="18" customHeight="1" x14ac:dyDescent="0.2">
      <c r="A842" s="27"/>
      <c r="B842" s="27"/>
      <c r="C842" s="27"/>
      <c r="D842" s="27"/>
      <c r="E842" s="3"/>
      <c r="F842" s="261"/>
      <c r="G842" s="270"/>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row>
    <row r="843" spans="1:35" ht="18" customHeight="1" x14ac:dyDescent="0.2">
      <c r="A843" s="27"/>
      <c r="B843" s="27"/>
      <c r="C843" s="27"/>
      <c r="D843" s="27"/>
      <c r="E843" s="3"/>
      <c r="F843" s="261"/>
      <c r="G843" s="270"/>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row>
    <row r="844" spans="1:35" ht="18" customHeight="1" x14ac:dyDescent="0.2">
      <c r="A844" s="27"/>
      <c r="B844" s="27"/>
      <c r="C844" s="27"/>
      <c r="D844" s="27"/>
      <c r="E844" s="3"/>
      <c r="F844" s="261"/>
      <c r="G844" s="270"/>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row>
    <row r="845" spans="1:35" ht="18" customHeight="1" x14ac:dyDescent="0.2">
      <c r="A845" s="27"/>
      <c r="B845" s="27"/>
      <c r="C845" s="27"/>
      <c r="D845" s="27"/>
      <c r="E845" s="3"/>
      <c r="F845" s="261"/>
      <c r="G845" s="270"/>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row>
    <row r="846" spans="1:35" ht="18" customHeight="1" x14ac:dyDescent="0.2">
      <c r="A846" s="27"/>
      <c r="B846" s="27"/>
      <c r="C846" s="27"/>
      <c r="D846" s="27"/>
      <c r="E846" s="3"/>
      <c r="F846" s="261"/>
      <c r="G846" s="270"/>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row>
    <row r="847" spans="1:35" ht="18" customHeight="1" x14ac:dyDescent="0.2">
      <c r="A847" s="27"/>
      <c r="B847" s="27"/>
      <c r="C847" s="27"/>
      <c r="D847" s="27"/>
      <c r="E847" s="3"/>
      <c r="F847" s="261"/>
      <c r="G847" s="270"/>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row>
    <row r="848" spans="1:35" ht="18" customHeight="1" x14ac:dyDescent="0.2">
      <c r="A848" s="27"/>
      <c r="B848" s="27"/>
      <c r="C848" s="27"/>
      <c r="D848" s="27"/>
      <c r="E848" s="3"/>
      <c r="F848" s="261"/>
      <c r="G848" s="270"/>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row>
    <row r="849" spans="1:35" ht="18" customHeight="1" x14ac:dyDescent="0.2">
      <c r="A849" s="27"/>
      <c r="B849" s="27"/>
      <c r="C849" s="27"/>
      <c r="D849" s="27"/>
      <c r="E849" s="3"/>
      <c r="F849" s="261"/>
      <c r="G849" s="270"/>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row>
    <row r="850" spans="1:35" ht="18" customHeight="1" x14ac:dyDescent="0.2">
      <c r="A850" s="27"/>
      <c r="B850" s="27"/>
      <c r="C850" s="27"/>
      <c r="D850" s="27"/>
      <c r="E850" s="3"/>
      <c r="F850" s="261"/>
      <c r="G850" s="270"/>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row>
    <row r="851" spans="1:35" ht="18" customHeight="1" x14ac:dyDescent="0.2">
      <c r="A851" s="27"/>
      <c r="B851" s="27"/>
      <c r="C851" s="27"/>
      <c r="D851" s="27"/>
      <c r="E851" s="3"/>
      <c r="F851" s="261"/>
      <c r="G851" s="270"/>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row>
    <row r="852" spans="1:35" ht="18" customHeight="1" x14ac:dyDescent="0.2">
      <c r="A852" s="27"/>
      <c r="B852" s="27"/>
      <c r="C852" s="27"/>
      <c r="D852" s="27"/>
      <c r="E852" s="3"/>
      <c r="F852" s="261"/>
      <c r="G852" s="270"/>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row>
    <row r="853" spans="1:35" ht="18" customHeight="1" x14ac:dyDescent="0.2">
      <c r="A853" s="27"/>
      <c r="B853" s="27"/>
      <c r="C853" s="27"/>
      <c r="D853" s="27"/>
      <c r="E853" s="3"/>
      <c r="F853" s="261"/>
      <c r="G853" s="270"/>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row>
    <row r="854" spans="1:35" ht="18" customHeight="1" x14ac:dyDescent="0.2">
      <c r="A854" s="27"/>
      <c r="B854" s="27"/>
      <c r="C854" s="27"/>
      <c r="D854" s="27"/>
      <c r="E854" s="3"/>
      <c r="F854" s="261"/>
      <c r="G854" s="270"/>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row>
    <row r="855" spans="1:35" ht="18" customHeight="1" x14ac:dyDescent="0.2">
      <c r="A855" s="27"/>
      <c r="B855" s="27"/>
      <c r="C855" s="27"/>
      <c r="D855" s="27"/>
      <c r="E855" s="3"/>
      <c r="F855" s="261"/>
      <c r="G855" s="270"/>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row>
    <row r="856" spans="1:35" ht="18" customHeight="1" x14ac:dyDescent="0.2">
      <c r="A856" s="27"/>
      <c r="B856" s="27"/>
      <c r="C856" s="27"/>
      <c r="D856" s="27"/>
      <c r="E856" s="3"/>
      <c r="F856" s="261"/>
      <c r="G856" s="270"/>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row>
    <row r="857" spans="1:35" ht="18" customHeight="1" x14ac:dyDescent="0.2">
      <c r="A857" s="27"/>
      <c r="B857" s="27"/>
      <c r="C857" s="27"/>
      <c r="D857" s="27"/>
      <c r="E857" s="3"/>
      <c r="F857" s="261"/>
      <c r="G857" s="270"/>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row>
    <row r="858" spans="1:35" ht="18" customHeight="1" x14ac:dyDescent="0.2">
      <c r="A858" s="27"/>
      <c r="B858" s="27"/>
      <c r="C858" s="27"/>
      <c r="D858" s="27"/>
      <c r="E858" s="3"/>
      <c r="F858" s="261"/>
      <c r="G858" s="270"/>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row>
    <row r="859" spans="1:35" ht="18" customHeight="1" x14ac:dyDescent="0.2">
      <c r="A859" s="27"/>
      <c r="B859" s="27"/>
      <c r="C859" s="27"/>
      <c r="D859" s="27"/>
      <c r="E859" s="3"/>
      <c r="F859" s="261"/>
      <c r="G859" s="270"/>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row>
    <row r="860" spans="1:35" ht="18" customHeight="1" x14ac:dyDescent="0.2">
      <c r="A860" s="27"/>
      <c r="B860" s="27"/>
      <c r="C860" s="27"/>
      <c r="D860" s="27"/>
      <c r="E860" s="3"/>
      <c r="F860" s="261"/>
      <c r="G860" s="270"/>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row>
    <row r="861" spans="1:35" ht="18" customHeight="1" x14ac:dyDescent="0.2">
      <c r="A861" s="27"/>
      <c r="B861" s="27"/>
      <c r="C861" s="27"/>
      <c r="D861" s="27"/>
      <c r="E861" s="3"/>
      <c r="F861" s="261"/>
      <c r="G861" s="270"/>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row>
    <row r="862" spans="1:35" ht="18" customHeight="1" x14ac:dyDescent="0.2">
      <c r="A862" s="27"/>
      <c r="B862" s="27"/>
      <c r="C862" s="27"/>
      <c r="D862" s="27"/>
      <c r="E862" s="3"/>
      <c r="F862" s="261"/>
      <c r="G862" s="270"/>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row>
    <row r="863" spans="1:35" ht="18" customHeight="1" x14ac:dyDescent="0.2">
      <c r="A863" s="27"/>
      <c r="B863" s="27"/>
      <c r="C863" s="27"/>
      <c r="D863" s="27"/>
      <c r="E863" s="3"/>
      <c r="F863" s="261"/>
      <c r="G863" s="270"/>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row>
    <row r="864" spans="1:35" ht="18" customHeight="1" x14ac:dyDescent="0.2">
      <c r="A864" s="27"/>
      <c r="B864" s="27"/>
      <c r="C864" s="27"/>
      <c r="D864" s="27"/>
      <c r="E864" s="3"/>
      <c r="F864" s="261"/>
      <c r="G864" s="270"/>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row>
    <row r="865" spans="1:35" ht="18" customHeight="1" x14ac:dyDescent="0.2">
      <c r="A865" s="27"/>
      <c r="B865" s="27"/>
      <c r="C865" s="27"/>
      <c r="D865" s="27"/>
      <c r="E865" s="3"/>
      <c r="F865" s="261"/>
      <c r="G865" s="270"/>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row>
    <row r="866" spans="1:35" ht="18" customHeight="1" x14ac:dyDescent="0.2">
      <c r="A866" s="27"/>
      <c r="B866" s="27"/>
      <c r="C866" s="27"/>
      <c r="D866" s="27"/>
      <c r="E866" s="3"/>
      <c r="F866" s="261"/>
      <c r="G866" s="270"/>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row>
    <row r="867" spans="1:35" ht="18" customHeight="1" x14ac:dyDescent="0.2">
      <c r="A867" s="27"/>
      <c r="B867" s="27"/>
      <c r="C867" s="27"/>
      <c r="D867" s="27"/>
      <c r="E867" s="3"/>
      <c r="F867" s="261"/>
      <c r="G867" s="270"/>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row>
    <row r="868" spans="1:35" ht="18" customHeight="1" x14ac:dyDescent="0.2">
      <c r="A868" s="27"/>
      <c r="B868" s="27"/>
      <c r="C868" s="27"/>
      <c r="D868" s="27"/>
      <c r="E868" s="3"/>
      <c r="F868" s="261"/>
      <c r="G868" s="270"/>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row>
    <row r="869" spans="1:35" ht="18" customHeight="1" x14ac:dyDescent="0.2">
      <c r="A869" s="27"/>
      <c r="B869" s="27"/>
      <c r="C869" s="27"/>
      <c r="D869" s="27"/>
      <c r="E869" s="3"/>
      <c r="F869" s="261"/>
      <c r="G869" s="270"/>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row>
    <row r="870" spans="1:35" ht="18" customHeight="1" x14ac:dyDescent="0.2">
      <c r="A870" s="27"/>
      <c r="B870" s="27"/>
      <c r="C870" s="27"/>
      <c r="D870" s="27"/>
      <c r="E870" s="3"/>
      <c r="F870" s="261"/>
      <c r="G870" s="270"/>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row>
    <row r="871" spans="1:35" ht="18" customHeight="1" x14ac:dyDescent="0.2">
      <c r="A871" s="27"/>
      <c r="B871" s="27"/>
      <c r="C871" s="27"/>
      <c r="D871" s="27"/>
      <c r="E871" s="3"/>
      <c r="F871" s="261"/>
      <c r="G871" s="270"/>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row>
    <row r="872" spans="1:35" ht="18" customHeight="1" x14ac:dyDescent="0.2">
      <c r="A872" s="27"/>
      <c r="B872" s="27"/>
      <c r="C872" s="27"/>
      <c r="D872" s="27"/>
      <c r="E872" s="3"/>
      <c r="F872" s="261"/>
      <c r="G872" s="270"/>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row>
    <row r="873" spans="1:35" ht="18" customHeight="1" x14ac:dyDescent="0.2">
      <c r="A873" s="27"/>
      <c r="B873" s="27"/>
      <c r="C873" s="27"/>
      <c r="D873" s="27"/>
      <c r="E873" s="3"/>
      <c r="F873" s="261"/>
      <c r="G873" s="270"/>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row>
    <row r="874" spans="1:35" ht="18" customHeight="1" x14ac:dyDescent="0.2">
      <c r="A874" s="27"/>
      <c r="B874" s="27"/>
      <c r="C874" s="27"/>
      <c r="D874" s="27"/>
      <c r="E874" s="3"/>
      <c r="F874" s="261"/>
      <c r="G874" s="270"/>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row>
    <row r="875" spans="1:35" ht="18" customHeight="1" x14ac:dyDescent="0.2">
      <c r="A875" s="27"/>
      <c r="B875" s="27"/>
      <c r="C875" s="27"/>
      <c r="D875" s="27"/>
      <c r="E875" s="3"/>
      <c r="F875" s="261"/>
      <c r="G875" s="270"/>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row>
    <row r="876" spans="1:35" ht="18" customHeight="1" x14ac:dyDescent="0.2">
      <c r="A876" s="27"/>
      <c r="B876" s="27"/>
      <c r="C876" s="27"/>
      <c r="D876" s="27"/>
      <c r="E876" s="3"/>
      <c r="F876" s="261"/>
      <c r="G876" s="270"/>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row>
    <row r="877" spans="1:35" ht="18" customHeight="1" x14ac:dyDescent="0.2">
      <c r="A877" s="27"/>
      <c r="B877" s="27"/>
      <c r="C877" s="27"/>
      <c r="D877" s="27"/>
      <c r="E877" s="3"/>
      <c r="F877" s="261"/>
      <c r="G877" s="270"/>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row>
    <row r="878" spans="1:35" ht="18" customHeight="1" x14ac:dyDescent="0.2">
      <c r="A878" s="27"/>
      <c r="B878" s="27"/>
      <c r="C878" s="27"/>
      <c r="D878" s="27"/>
      <c r="E878" s="3"/>
      <c r="F878" s="261"/>
      <c r="G878" s="270"/>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row>
    <row r="879" spans="1:35" ht="18" customHeight="1" x14ac:dyDescent="0.2">
      <c r="A879" s="27"/>
      <c r="B879" s="27"/>
      <c r="C879" s="27"/>
      <c r="D879" s="27"/>
      <c r="E879" s="3"/>
      <c r="F879" s="261"/>
      <c r="G879" s="270"/>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row>
    <row r="880" spans="1:35" ht="18" customHeight="1" x14ac:dyDescent="0.2">
      <c r="A880" s="27"/>
      <c r="B880" s="27"/>
      <c r="C880" s="27"/>
      <c r="D880" s="27"/>
      <c r="E880" s="3"/>
      <c r="F880" s="261"/>
      <c r="G880" s="270"/>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row>
    <row r="881" spans="1:35" ht="18" customHeight="1" x14ac:dyDescent="0.2">
      <c r="A881" s="27"/>
      <c r="B881" s="27"/>
      <c r="C881" s="27"/>
      <c r="D881" s="27"/>
      <c r="E881" s="3"/>
      <c r="F881" s="261"/>
      <c r="G881" s="270"/>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row>
    <row r="882" spans="1:35" ht="18" customHeight="1" x14ac:dyDescent="0.2">
      <c r="A882" s="27"/>
      <c r="B882" s="27"/>
      <c r="C882" s="27"/>
      <c r="D882" s="27"/>
      <c r="E882" s="3"/>
      <c r="F882" s="261"/>
      <c r="G882" s="270"/>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row>
    <row r="883" spans="1:35" ht="18" customHeight="1" x14ac:dyDescent="0.2">
      <c r="A883" s="27"/>
      <c r="B883" s="27"/>
      <c r="C883" s="27"/>
      <c r="D883" s="27"/>
      <c r="E883" s="3"/>
      <c r="F883" s="261"/>
      <c r="G883" s="270"/>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row>
    <row r="884" spans="1:35" ht="18" customHeight="1" x14ac:dyDescent="0.2">
      <c r="A884" s="27"/>
      <c r="B884" s="27"/>
      <c r="C884" s="27"/>
      <c r="D884" s="27"/>
      <c r="E884" s="3"/>
      <c r="F884" s="261"/>
      <c r="G884" s="270"/>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row>
    <row r="885" spans="1:35" ht="18" customHeight="1" x14ac:dyDescent="0.2">
      <c r="A885" s="27"/>
      <c r="B885" s="27"/>
      <c r="C885" s="27"/>
      <c r="D885" s="27"/>
      <c r="E885" s="3"/>
      <c r="F885" s="261"/>
      <c r="G885" s="270"/>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row>
    <row r="886" spans="1:35" ht="18" customHeight="1" x14ac:dyDescent="0.2">
      <c r="A886" s="27"/>
      <c r="B886" s="27"/>
      <c r="C886" s="27"/>
      <c r="D886" s="27"/>
      <c r="E886" s="3"/>
      <c r="F886" s="261"/>
      <c r="G886" s="270"/>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row>
    <row r="887" spans="1:35" ht="18" customHeight="1" x14ac:dyDescent="0.2">
      <c r="A887" s="27"/>
      <c r="B887" s="27"/>
      <c r="C887" s="27"/>
      <c r="D887" s="27"/>
      <c r="E887" s="3"/>
      <c r="F887" s="261"/>
      <c r="G887" s="270"/>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row>
    <row r="888" spans="1:35" ht="18" customHeight="1" x14ac:dyDescent="0.2">
      <c r="A888" s="27"/>
      <c r="B888" s="27"/>
      <c r="C888" s="27"/>
      <c r="D888" s="27"/>
      <c r="E888" s="3"/>
      <c r="F888" s="261"/>
      <c r="G888" s="270"/>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row>
    <row r="889" spans="1:35" ht="18" customHeight="1" x14ac:dyDescent="0.2">
      <c r="A889" s="27"/>
      <c r="B889" s="27"/>
      <c r="C889" s="27"/>
      <c r="D889" s="27"/>
      <c r="E889" s="3"/>
      <c r="F889" s="261"/>
      <c r="G889" s="270"/>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row>
    <row r="890" spans="1:35" ht="18" customHeight="1" x14ac:dyDescent="0.2">
      <c r="A890" s="27"/>
      <c r="B890" s="27"/>
      <c r="C890" s="27"/>
      <c r="D890" s="27"/>
      <c r="E890" s="3"/>
      <c r="F890" s="261"/>
      <c r="G890" s="270"/>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row>
    <row r="891" spans="1:35" ht="18" customHeight="1" x14ac:dyDescent="0.2">
      <c r="A891" s="27"/>
      <c r="B891" s="27"/>
      <c r="C891" s="27"/>
      <c r="D891" s="27"/>
      <c r="E891" s="3"/>
      <c r="F891" s="261"/>
      <c r="G891" s="270"/>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row>
    <row r="892" spans="1:35" ht="18" customHeight="1" x14ac:dyDescent="0.2">
      <c r="A892" s="27"/>
      <c r="B892" s="27"/>
      <c r="C892" s="27"/>
      <c r="D892" s="27"/>
      <c r="E892" s="3"/>
      <c r="F892" s="261"/>
      <c r="G892" s="270"/>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row>
    <row r="893" spans="1:35" ht="18" customHeight="1" x14ac:dyDescent="0.2">
      <c r="A893" s="27"/>
      <c r="B893" s="27"/>
      <c r="C893" s="27"/>
      <c r="D893" s="27"/>
      <c r="E893" s="3"/>
      <c r="F893" s="261"/>
      <c r="G893" s="270"/>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row>
    <row r="894" spans="1:35" ht="18" customHeight="1" x14ac:dyDescent="0.2">
      <c r="A894" s="27"/>
      <c r="B894" s="27"/>
      <c r="C894" s="27"/>
      <c r="D894" s="27"/>
      <c r="E894" s="3"/>
      <c r="F894" s="261"/>
      <c r="G894" s="270"/>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row>
    <row r="895" spans="1:35" ht="18" customHeight="1" x14ac:dyDescent="0.2">
      <c r="A895" s="27"/>
      <c r="B895" s="27"/>
      <c r="C895" s="27"/>
      <c r="D895" s="27"/>
      <c r="E895" s="3"/>
      <c r="F895" s="261"/>
      <c r="G895" s="270"/>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row>
    <row r="896" spans="1:35" ht="18" customHeight="1" x14ac:dyDescent="0.2">
      <c r="A896" s="27"/>
      <c r="B896" s="27"/>
      <c r="C896" s="27"/>
      <c r="D896" s="27"/>
      <c r="E896" s="3"/>
      <c r="F896" s="261"/>
      <c r="G896" s="270"/>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row>
    <row r="897" spans="1:35" ht="18" customHeight="1" x14ac:dyDescent="0.2">
      <c r="A897" s="27"/>
      <c r="B897" s="27"/>
      <c r="C897" s="27"/>
      <c r="D897" s="27"/>
      <c r="E897" s="3"/>
      <c r="F897" s="261"/>
      <c r="G897" s="270"/>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row>
    <row r="898" spans="1:35" ht="18" customHeight="1" x14ac:dyDescent="0.2">
      <c r="A898" s="27"/>
      <c r="B898" s="27"/>
      <c r="C898" s="27"/>
      <c r="D898" s="27"/>
      <c r="E898" s="3"/>
      <c r="F898" s="261"/>
      <c r="G898" s="270"/>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row>
    <row r="899" spans="1:35" ht="18" customHeight="1" x14ac:dyDescent="0.2">
      <c r="A899" s="27"/>
      <c r="B899" s="27"/>
      <c r="C899" s="27"/>
      <c r="D899" s="27"/>
      <c r="E899" s="3"/>
      <c r="F899" s="261"/>
      <c r="G899" s="270"/>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row>
    <row r="900" spans="1:35" ht="18" customHeight="1" x14ac:dyDescent="0.2">
      <c r="A900" s="27"/>
      <c r="B900" s="27"/>
      <c r="C900" s="27"/>
      <c r="D900" s="27"/>
      <c r="E900" s="3"/>
      <c r="F900" s="261"/>
      <c r="G900" s="270"/>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row>
    <row r="901" spans="1:35" ht="18" customHeight="1" x14ac:dyDescent="0.2">
      <c r="A901" s="27"/>
      <c r="B901" s="27"/>
      <c r="C901" s="27"/>
      <c r="D901" s="27"/>
      <c r="E901" s="3"/>
      <c r="F901" s="261"/>
      <c r="G901" s="270"/>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row>
    <row r="902" spans="1:35" ht="18" customHeight="1" x14ac:dyDescent="0.2">
      <c r="A902" s="27"/>
      <c r="B902" s="27"/>
      <c r="C902" s="27"/>
      <c r="D902" s="27"/>
      <c r="E902" s="3"/>
      <c r="F902" s="261"/>
      <c r="G902" s="270"/>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row>
    <row r="903" spans="1:35" ht="18" customHeight="1" x14ac:dyDescent="0.2">
      <c r="A903" s="27"/>
      <c r="B903" s="27"/>
      <c r="C903" s="27"/>
      <c r="D903" s="27"/>
      <c r="E903" s="3"/>
      <c r="F903" s="261"/>
      <c r="G903" s="270"/>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row>
    <row r="904" spans="1:35" ht="18" customHeight="1" x14ac:dyDescent="0.2">
      <c r="A904" s="27"/>
      <c r="B904" s="27"/>
      <c r="C904" s="27"/>
      <c r="D904" s="27"/>
      <c r="E904" s="3"/>
      <c r="F904" s="261"/>
      <c r="G904" s="270"/>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row>
    <row r="905" spans="1:35" ht="18" customHeight="1" x14ac:dyDescent="0.2">
      <c r="A905" s="27"/>
      <c r="B905" s="27"/>
      <c r="C905" s="27"/>
      <c r="D905" s="27"/>
      <c r="E905" s="3"/>
      <c r="F905" s="261"/>
      <c r="G905" s="270"/>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row>
    <row r="906" spans="1:35" ht="18" customHeight="1" x14ac:dyDescent="0.2">
      <c r="A906" s="27"/>
      <c r="B906" s="27"/>
      <c r="C906" s="27"/>
      <c r="D906" s="27"/>
      <c r="E906" s="3"/>
      <c r="F906" s="261"/>
      <c r="G906" s="270"/>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row>
    <row r="907" spans="1:35" ht="18" customHeight="1" x14ac:dyDescent="0.2">
      <c r="A907" s="27"/>
      <c r="B907" s="27"/>
      <c r="C907" s="27"/>
      <c r="D907" s="27"/>
      <c r="E907" s="3"/>
      <c r="F907" s="261"/>
      <c r="G907" s="270"/>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row>
    <row r="908" spans="1:35" ht="18" customHeight="1" x14ac:dyDescent="0.2">
      <c r="A908" s="27"/>
      <c r="B908" s="27"/>
      <c r="C908" s="27"/>
      <c r="D908" s="27"/>
      <c r="E908" s="3"/>
      <c r="F908" s="261"/>
      <c r="G908" s="270"/>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row>
    <row r="909" spans="1:35" ht="18" customHeight="1" x14ac:dyDescent="0.2">
      <c r="A909" s="27"/>
      <c r="B909" s="27"/>
      <c r="C909" s="27"/>
      <c r="D909" s="27"/>
      <c r="E909" s="3"/>
      <c r="F909" s="261"/>
      <c r="G909" s="270"/>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row>
    <row r="910" spans="1:35" ht="18" customHeight="1" x14ac:dyDescent="0.2">
      <c r="A910" s="27"/>
      <c r="B910" s="27"/>
      <c r="C910" s="27"/>
      <c r="D910" s="27"/>
      <c r="E910" s="3"/>
      <c r="F910" s="261"/>
      <c r="G910" s="270"/>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row>
    <row r="911" spans="1:35" ht="18" customHeight="1" x14ac:dyDescent="0.2">
      <c r="A911" s="27"/>
      <c r="B911" s="27"/>
      <c r="C911" s="27"/>
      <c r="D911" s="27"/>
      <c r="E911" s="3"/>
      <c r="F911" s="261"/>
      <c r="G911" s="270"/>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row>
    <row r="912" spans="1:35" ht="18" customHeight="1" x14ac:dyDescent="0.2">
      <c r="A912" s="27"/>
      <c r="B912" s="27"/>
      <c r="C912" s="27"/>
      <c r="D912" s="27"/>
      <c r="E912" s="3"/>
      <c r="F912" s="261"/>
      <c r="G912" s="270"/>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row>
    <row r="913" spans="1:35" ht="18" customHeight="1" x14ac:dyDescent="0.2">
      <c r="A913" s="27"/>
      <c r="B913" s="27"/>
      <c r="C913" s="27"/>
      <c r="D913" s="27"/>
      <c r="E913" s="3"/>
      <c r="F913" s="261"/>
      <c r="G913" s="270"/>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row>
    <row r="914" spans="1:35" ht="18" customHeight="1" x14ac:dyDescent="0.2">
      <c r="A914" s="27"/>
      <c r="B914" s="27"/>
      <c r="C914" s="27"/>
      <c r="D914" s="27"/>
      <c r="E914" s="3"/>
      <c r="F914" s="261"/>
      <c r="G914" s="270"/>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row>
    <row r="915" spans="1:35" ht="18" customHeight="1" x14ac:dyDescent="0.2">
      <c r="A915" s="27"/>
      <c r="B915" s="27"/>
      <c r="C915" s="27"/>
      <c r="D915" s="27"/>
      <c r="E915" s="3"/>
      <c r="F915" s="261"/>
      <c r="G915" s="270"/>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row>
    <row r="916" spans="1:35" ht="18" customHeight="1" x14ac:dyDescent="0.2">
      <c r="A916" s="27"/>
      <c r="B916" s="27"/>
      <c r="C916" s="27"/>
      <c r="D916" s="27"/>
      <c r="E916" s="3"/>
      <c r="F916" s="261"/>
      <c r="G916" s="270"/>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row>
    <row r="917" spans="1:35" ht="18" customHeight="1" x14ac:dyDescent="0.2">
      <c r="A917" s="27"/>
      <c r="B917" s="27"/>
      <c r="C917" s="27"/>
      <c r="D917" s="27"/>
      <c r="E917" s="3"/>
      <c r="F917" s="261"/>
      <c r="G917" s="270"/>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row>
    <row r="918" spans="1:35" ht="18" customHeight="1" x14ac:dyDescent="0.2">
      <c r="A918" s="27"/>
      <c r="B918" s="27"/>
      <c r="C918" s="27"/>
      <c r="D918" s="27"/>
      <c r="E918" s="3"/>
      <c r="F918" s="261"/>
      <c r="G918" s="270"/>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row>
    <row r="919" spans="1:35" ht="18" customHeight="1" x14ac:dyDescent="0.2">
      <c r="A919" s="27"/>
      <c r="B919" s="27"/>
      <c r="C919" s="27"/>
      <c r="D919" s="27"/>
      <c r="E919" s="3"/>
      <c r="F919" s="261"/>
      <c r="G919" s="270"/>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row>
    <row r="920" spans="1:35" ht="18" customHeight="1" x14ac:dyDescent="0.2">
      <c r="A920" s="27"/>
      <c r="B920" s="27"/>
      <c r="C920" s="27"/>
      <c r="D920" s="27"/>
      <c r="E920" s="3"/>
      <c r="F920" s="261"/>
      <c r="G920" s="270"/>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row>
    <row r="921" spans="1:35" ht="18" customHeight="1" x14ac:dyDescent="0.2">
      <c r="A921" s="27"/>
      <c r="B921" s="27"/>
      <c r="C921" s="27"/>
      <c r="D921" s="27"/>
      <c r="E921" s="3"/>
      <c r="F921" s="261"/>
      <c r="G921" s="270"/>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row>
    <row r="922" spans="1:35" ht="18" customHeight="1" x14ac:dyDescent="0.2">
      <c r="A922" s="27"/>
      <c r="B922" s="27"/>
      <c r="C922" s="27"/>
      <c r="D922" s="27"/>
      <c r="E922" s="3"/>
      <c r="F922" s="261"/>
      <c r="G922" s="270"/>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row>
    <row r="923" spans="1:35" ht="18" customHeight="1" x14ac:dyDescent="0.2">
      <c r="A923" s="27"/>
      <c r="B923" s="27"/>
      <c r="C923" s="27"/>
      <c r="D923" s="27"/>
      <c r="E923" s="3"/>
      <c r="F923" s="261"/>
      <c r="G923" s="270"/>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row>
    <row r="924" spans="1:35" ht="18" customHeight="1" x14ac:dyDescent="0.2">
      <c r="A924" s="27"/>
      <c r="B924" s="27"/>
      <c r="C924" s="27"/>
      <c r="D924" s="27"/>
      <c r="E924" s="3"/>
      <c r="F924" s="261"/>
      <c r="G924" s="270"/>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row>
    <row r="925" spans="1:35" ht="18" customHeight="1" x14ac:dyDescent="0.2">
      <c r="A925" s="27"/>
      <c r="B925" s="27"/>
      <c r="C925" s="27"/>
      <c r="D925" s="27"/>
      <c r="E925" s="3"/>
      <c r="F925" s="261"/>
      <c r="G925" s="270"/>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row>
    <row r="926" spans="1:35" ht="18" customHeight="1" x14ac:dyDescent="0.2">
      <c r="A926" s="27"/>
      <c r="B926" s="27"/>
      <c r="C926" s="27"/>
      <c r="D926" s="27"/>
      <c r="E926" s="3"/>
      <c r="F926" s="261"/>
      <c r="G926" s="270"/>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row>
    <row r="927" spans="1:35" ht="18" customHeight="1" x14ac:dyDescent="0.2">
      <c r="A927" s="27"/>
      <c r="B927" s="27"/>
      <c r="C927" s="27"/>
      <c r="D927" s="27"/>
      <c r="E927" s="3"/>
      <c r="F927" s="261"/>
      <c r="G927" s="270"/>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row>
    <row r="928" spans="1:35" ht="18" customHeight="1" x14ac:dyDescent="0.2">
      <c r="A928" s="27"/>
      <c r="B928" s="27"/>
      <c r="C928" s="27"/>
      <c r="D928" s="27"/>
      <c r="E928" s="3"/>
      <c r="F928" s="261"/>
      <c r="G928" s="270"/>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row>
    <row r="929" spans="1:35" ht="18" customHeight="1" x14ac:dyDescent="0.2">
      <c r="A929" s="27"/>
      <c r="B929" s="27"/>
      <c r="C929" s="27"/>
      <c r="D929" s="27"/>
      <c r="E929" s="3"/>
      <c r="F929" s="261"/>
      <c r="G929" s="270"/>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row>
    <row r="930" spans="1:35" ht="18" customHeight="1" x14ac:dyDescent="0.2">
      <c r="A930" s="27"/>
      <c r="B930" s="27"/>
      <c r="C930" s="27"/>
      <c r="D930" s="27"/>
      <c r="E930" s="3"/>
      <c r="F930" s="261"/>
      <c r="G930" s="270"/>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row>
    <row r="931" spans="1:35" ht="18" customHeight="1" x14ac:dyDescent="0.2">
      <c r="A931" s="27"/>
      <c r="B931" s="27"/>
      <c r="C931" s="27"/>
      <c r="D931" s="27"/>
      <c r="E931" s="3"/>
      <c r="F931" s="261"/>
      <c r="G931" s="270"/>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row>
    <row r="932" spans="1:35" ht="18" customHeight="1" x14ac:dyDescent="0.2">
      <c r="A932" s="27"/>
      <c r="B932" s="27"/>
      <c r="C932" s="27"/>
      <c r="D932" s="27"/>
      <c r="E932" s="3"/>
      <c r="F932" s="261"/>
      <c r="G932" s="270"/>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row>
    <row r="933" spans="1:35" ht="18" customHeight="1" x14ac:dyDescent="0.2">
      <c r="A933" s="27"/>
      <c r="B933" s="27"/>
      <c r="C933" s="27"/>
      <c r="D933" s="27"/>
      <c r="E933" s="3"/>
      <c r="F933" s="261"/>
      <c r="G933" s="270"/>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row>
    <row r="934" spans="1:35" ht="18" customHeight="1" x14ac:dyDescent="0.2">
      <c r="A934" s="27"/>
      <c r="B934" s="27"/>
      <c r="C934" s="27"/>
      <c r="D934" s="27"/>
      <c r="E934" s="3"/>
      <c r="F934" s="261"/>
      <c r="G934" s="270"/>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row>
    <row r="935" spans="1:35" ht="18" customHeight="1" x14ac:dyDescent="0.2">
      <c r="A935" s="27"/>
      <c r="B935" s="27"/>
      <c r="C935" s="27"/>
      <c r="D935" s="27"/>
      <c r="E935" s="3"/>
      <c r="F935" s="261"/>
      <c r="G935" s="270"/>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row>
    <row r="936" spans="1:35" ht="18" customHeight="1" x14ac:dyDescent="0.2">
      <c r="A936" s="27"/>
      <c r="B936" s="27"/>
      <c r="C936" s="27"/>
      <c r="D936" s="27"/>
      <c r="E936" s="3"/>
      <c r="F936" s="261"/>
      <c r="G936" s="270"/>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row>
    <row r="937" spans="1:35" ht="18" customHeight="1" x14ac:dyDescent="0.2">
      <c r="A937" s="27"/>
      <c r="B937" s="27"/>
      <c r="C937" s="27"/>
      <c r="D937" s="27"/>
      <c r="E937" s="3"/>
      <c r="F937" s="261"/>
      <c r="G937" s="270"/>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row>
    <row r="938" spans="1:35" ht="18" customHeight="1" x14ac:dyDescent="0.2">
      <c r="A938" s="27"/>
      <c r="B938" s="27"/>
      <c r="C938" s="27"/>
      <c r="D938" s="27"/>
      <c r="E938" s="3"/>
      <c r="F938" s="261"/>
      <c r="G938" s="270"/>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row>
    <row r="939" spans="1:35" ht="18" customHeight="1" x14ac:dyDescent="0.2">
      <c r="A939" s="27"/>
      <c r="B939" s="27"/>
      <c r="C939" s="27"/>
      <c r="D939" s="27"/>
      <c r="E939" s="3"/>
      <c r="F939" s="261"/>
      <c r="G939" s="270"/>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row>
    <row r="940" spans="1:35" ht="18" customHeight="1" x14ac:dyDescent="0.2">
      <c r="A940" s="27"/>
      <c r="B940" s="27"/>
      <c r="C940" s="27"/>
      <c r="D940" s="27"/>
      <c r="E940" s="3"/>
      <c r="F940" s="261"/>
      <c r="G940" s="270"/>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row>
    <row r="941" spans="1:35" ht="18" customHeight="1" x14ac:dyDescent="0.2">
      <c r="A941" s="27"/>
      <c r="B941" s="27"/>
      <c r="C941" s="27"/>
      <c r="D941" s="27"/>
      <c r="E941" s="3"/>
      <c r="F941" s="261"/>
      <c r="G941" s="270"/>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row>
    <row r="942" spans="1:35" ht="18" customHeight="1" x14ac:dyDescent="0.2">
      <c r="A942" s="27"/>
      <c r="B942" s="27"/>
      <c r="C942" s="27"/>
      <c r="D942" s="27"/>
      <c r="E942" s="3"/>
      <c r="F942" s="261"/>
      <c r="G942" s="270"/>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row>
    <row r="943" spans="1:35" ht="18" customHeight="1" x14ac:dyDescent="0.2">
      <c r="A943" s="27"/>
      <c r="B943" s="27"/>
      <c r="C943" s="27"/>
      <c r="D943" s="27"/>
      <c r="E943" s="3"/>
      <c r="F943" s="261"/>
      <c r="G943" s="270"/>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row>
    <row r="944" spans="1:35" ht="18" customHeight="1" x14ac:dyDescent="0.2">
      <c r="A944" s="27"/>
      <c r="B944" s="27"/>
      <c r="C944" s="27"/>
      <c r="D944" s="27"/>
      <c r="E944" s="3"/>
      <c r="F944" s="261"/>
      <c r="G944" s="270"/>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row>
    <row r="945" spans="1:35" ht="18" customHeight="1" x14ac:dyDescent="0.2">
      <c r="A945" s="27"/>
      <c r="B945" s="27"/>
      <c r="C945" s="27"/>
      <c r="D945" s="27"/>
      <c r="E945" s="3"/>
      <c r="F945" s="261"/>
      <c r="G945" s="270"/>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row>
    <row r="946" spans="1:35" ht="18" customHeight="1" x14ac:dyDescent="0.2">
      <c r="A946" s="27"/>
      <c r="B946" s="27"/>
      <c r="C946" s="27"/>
      <c r="D946" s="27"/>
      <c r="E946" s="3"/>
      <c r="F946" s="261"/>
      <c r="G946" s="270"/>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row>
    <row r="947" spans="1:35" ht="18" customHeight="1" x14ac:dyDescent="0.2">
      <c r="A947" s="27"/>
      <c r="B947" s="27"/>
      <c r="C947" s="27"/>
      <c r="D947" s="27"/>
      <c r="E947" s="3"/>
      <c r="F947" s="261"/>
      <c r="G947" s="270"/>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row>
    <row r="948" spans="1:35" ht="18" customHeight="1" x14ac:dyDescent="0.2">
      <c r="A948" s="27"/>
      <c r="B948" s="27"/>
      <c r="C948" s="27"/>
      <c r="D948" s="27"/>
      <c r="E948" s="3"/>
      <c r="F948" s="261"/>
      <c r="G948" s="270"/>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row>
    <row r="949" spans="1:35" ht="18" customHeight="1" x14ac:dyDescent="0.2">
      <c r="A949" s="27"/>
      <c r="B949" s="27"/>
      <c r="C949" s="27"/>
      <c r="D949" s="27"/>
      <c r="E949" s="3"/>
      <c r="F949" s="261"/>
      <c r="G949" s="270"/>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row>
    <row r="950" spans="1:35" ht="18" customHeight="1" x14ac:dyDescent="0.2">
      <c r="A950" s="27"/>
      <c r="B950" s="27"/>
      <c r="C950" s="27"/>
      <c r="D950" s="27"/>
      <c r="E950" s="3"/>
      <c r="F950" s="261"/>
      <c r="G950" s="270"/>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row>
    <row r="951" spans="1:35" ht="18" customHeight="1" x14ac:dyDescent="0.2">
      <c r="A951" s="27"/>
      <c r="B951" s="27"/>
      <c r="C951" s="27"/>
      <c r="D951" s="27"/>
      <c r="E951" s="3"/>
      <c r="F951" s="261"/>
      <c r="G951" s="270"/>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row>
    <row r="952" spans="1:35" ht="18" customHeight="1" x14ac:dyDescent="0.2">
      <c r="A952" s="27"/>
      <c r="B952" s="27"/>
      <c r="C952" s="27"/>
      <c r="D952" s="27"/>
      <c r="E952" s="3"/>
      <c r="F952" s="261"/>
      <c r="G952" s="270"/>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row>
    <row r="953" spans="1:35" ht="18" customHeight="1" x14ac:dyDescent="0.2">
      <c r="A953" s="27"/>
      <c r="B953" s="27"/>
      <c r="C953" s="27"/>
      <c r="D953" s="27"/>
      <c r="E953" s="3"/>
      <c r="F953" s="261"/>
      <c r="G953" s="270"/>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row>
    <row r="954" spans="1:35" ht="18" customHeight="1" x14ac:dyDescent="0.2">
      <c r="A954" s="27"/>
      <c r="B954" s="27"/>
      <c r="C954" s="27"/>
      <c r="D954" s="27"/>
      <c r="E954" s="3"/>
      <c r="F954" s="261"/>
      <c r="G954" s="270"/>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row>
    <row r="955" spans="1:35" ht="18" customHeight="1" x14ac:dyDescent="0.2">
      <c r="A955" s="27"/>
      <c r="B955" s="27"/>
      <c r="C955" s="27"/>
      <c r="D955" s="27"/>
      <c r="E955" s="3"/>
      <c r="F955" s="261"/>
      <c r="G955" s="270"/>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row>
    <row r="956" spans="1:35" ht="18" customHeight="1" x14ac:dyDescent="0.2">
      <c r="A956" s="27"/>
      <c r="B956" s="27"/>
      <c r="C956" s="27"/>
      <c r="D956" s="27"/>
      <c r="E956" s="3"/>
      <c r="F956" s="261"/>
      <c r="G956" s="270"/>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row>
    <row r="957" spans="1:35" ht="18" customHeight="1" x14ac:dyDescent="0.2">
      <c r="A957" s="27"/>
      <c r="B957" s="27"/>
      <c r="C957" s="27"/>
      <c r="D957" s="27"/>
      <c r="E957" s="3"/>
      <c r="F957" s="261"/>
      <c r="G957" s="270"/>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row>
    <row r="958" spans="1:35" ht="18" customHeight="1" x14ac:dyDescent="0.2">
      <c r="A958" s="27"/>
      <c r="B958" s="27"/>
      <c r="C958" s="27"/>
      <c r="D958" s="27"/>
      <c r="E958" s="3"/>
      <c r="F958" s="261"/>
      <c r="G958" s="270"/>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row>
    <row r="959" spans="1:35" ht="18" customHeight="1" x14ac:dyDescent="0.2">
      <c r="A959" s="27"/>
      <c r="B959" s="27"/>
      <c r="C959" s="27"/>
      <c r="D959" s="27"/>
      <c r="E959" s="3"/>
      <c r="F959" s="261"/>
      <c r="G959" s="270"/>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row>
    <row r="960" spans="1:35" ht="18" customHeight="1" x14ac:dyDescent="0.2">
      <c r="A960" s="27"/>
      <c r="B960" s="27"/>
      <c r="C960" s="27"/>
      <c r="D960" s="27"/>
      <c r="E960" s="3"/>
      <c r="F960" s="261"/>
      <c r="G960" s="270"/>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row>
    <row r="961" spans="1:35" ht="18" customHeight="1" x14ac:dyDescent="0.2">
      <c r="A961" s="27"/>
      <c r="B961" s="27"/>
      <c r="C961" s="27"/>
      <c r="D961" s="27"/>
      <c r="E961" s="3"/>
      <c r="F961" s="261"/>
      <c r="G961" s="270"/>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row>
    <row r="962" spans="1:35" ht="18" customHeight="1" x14ac:dyDescent="0.2">
      <c r="A962" s="27"/>
      <c r="B962" s="27"/>
      <c r="C962" s="27"/>
      <c r="D962" s="27"/>
      <c r="E962" s="3"/>
      <c r="F962" s="261"/>
      <c r="G962" s="270"/>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row>
    <row r="963" spans="1:35" ht="18" customHeight="1" x14ac:dyDescent="0.2">
      <c r="A963" s="27"/>
      <c r="B963" s="27"/>
      <c r="C963" s="27"/>
      <c r="D963" s="27"/>
      <c r="E963" s="3"/>
      <c r="F963" s="261"/>
      <c r="G963" s="270"/>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row>
    <row r="964" spans="1:35" ht="18" customHeight="1" x14ac:dyDescent="0.2">
      <c r="A964" s="27"/>
      <c r="B964" s="27"/>
      <c r="C964" s="27"/>
      <c r="D964" s="27"/>
      <c r="E964" s="3"/>
      <c r="F964" s="261"/>
      <c r="G964" s="270"/>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row>
    <row r="965" spans="1:35" ht="18" customHeight="1" x14ac:dyDescent="0.2">
      <c r="A965" s="27"/>
      <c r="B965" s="27"/>
      <c r="C965" s="27"/>
      <c r="D965" s="27"/>
      <c r="E965" s="3"/>
      <c r="F965" s="261"/>
      <c r="G965" s="270"/>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row>
    <row r="966" spans="1:35" ht="18" customHeight="1" x14ac:dyDescent="0.2">
      <c r="A966" s="27"/>
      <c r="B966" s="27"/>
      <c r="C966" s="27"/>
      <c r="D966" s="27"/>
      <c r="E966" s="3"/>
      <c r="F966" s="261"/>
      <c r="G966" s="270"/>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row>
    <row r="967" spans="1:35" ht="18" customHeight="1" x14ac:dyDescent="0.2">
      <c r="A967" s="27"/>
      <c r="B967" s="27"/>
      <c r="C967" s="27"/>
      <c r="D967" s="27"/>
      <c r="E967" s="3"/>
      <c r="F967" s="261"/>
      <c r="G967" s="270"/>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row>
    <row r="968" spans="1:35" ht="18" customHeight="1" x14ac:dyDescent="0.2">
      <c r="A968" s="27"/>
      <c r="B968" s="27"/>
      <c r="C968" s="27"/>
      <c r="D968" s="27"/>
      <c r="E968" s="3"/>
      <c r="F968" s="261"/>
      <c r="G968" s="270"/>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row>
    <row r="969" spans="1:35" ht="18" customHeight="1" x14ac:dyDescent="0.2">
      <c r="A969" s="27"/>
      <c r="B969" s="27"/>
      <c r="C969" s="27"/>
      <c r="D969" s="27"/>
      <c r="E969" s="3"/>
      <c r="F969" s="261"/>
      <c r="G969" s="270"/>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row>
    <row r="970" spans="1:35" ht="18" customHeight="1" x14ac:dyDescent="0.2">
      <c r="A970" s="27"/>
      <c r="B970" s="27"/>
      <c r="C970" s="27"/>
      <c r="D970" s="27"/>
      <c r="E970" s="3"/>
      <c r="F970" s="261"/>
      <c r="G970" s="270"/>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row>
    <row r="971" spans="1:35" ht="18" customHeight="1" x14ac:dyDescent="0.2">
      <c r="A971" s="27"/>
      <c r="B971" s="27"/>
      <c r="C971" s="27"/>
      <c r="D971" s="27"/>
      <c r="E971" s="3"/>
      <c r="F971" s="261"/>
      <c r="G971" s="270"/>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row>
    <row r="972" spans="1:35" ht="18" customHeight="1" x14ac:dyDescent="0.2">
      <c r="A972" s="27"/>
      <c r="B972" s="27"/>
      <c r="C972" s="27"/>
      <c r="D972" s="27"/>
      <c r="E972" s="3"/>
      <c r="F972" s="261"/>
      <c r="G972" s="270"/>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row>
    <row r="973" spans="1:35" ht="18" customHeight="1" x14ac:dyDescent="0.2">
      <c r="A973" s="27"/>
      <c r="B973" s="27"/>
      <c r="C973" s="27"/>
      <c r="D973" s="27"/>
      <c r="E973" s="3"/>
      <c r="F973" s="261"/>
      <c r="G973" s="270"/>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row>
    <row r="974" spans="1:35" ht="18" customHeight="1" x14ac:dyDescent="0.2">
      <c r="A974" s="27"/>
      <c r="B974" s="27"/>
      <c r="C974" s="27"/>
      <c r="D974" s="27"/>
      <c r="E974" s="3"/>
      <c r="F974" s="261"/>
      <c r="G974" s="270"/>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row>
    <row r="975" spans="1:35" ht="18" customHeight="1" x14ac:dyDescent="0.2">
      <c r="A975" s="27"/>
      <c r="B975" s="27"/>
      <c r="C975" s="27"/>
      <c r="D975" s="27"/>
      <c r="E975" s="3"/>
      <c r="F975" s="261"/>
      <c r="G975" s="270"/>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row>
    <row r="976" spans="1:35" ht="18" customHeight="1" x14ac:dyDescent="0.2">
      <c r="A976" s="27"/>
      <c r="B976" s="27"/>
      <c r="C976" s="27"/>
      <c r="D976" s="27"/>
      <c r="E976" s="3"/>
      <c r="F976" s="261"/>
      <c r="G976" s="270"/>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row>
    <row r="977" spans="1:35" ht="18" customHeight="1" x14ac:dyDescent="0.2">
      <c r="A977" s="27"/>
      <c r="B977" s="27"/>
      <c r="C977" s="27"/>
      <c r="D977" s="27"/>
      <c r="E977" s="3"/>
      <c r="F977" s="261"/>
      <c r="G977" s="270"/>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row>
    <row r="978" spans="1:35" ht="18" customHeight="1" x14ac:dyDescent="0.2">
      <c r="A978" s="27"/>
      <c r="B978" s="27"/>
      <c r="C978" s="27"/>
      <c r="D978" s="27"/>
      <c r="E978" s="3"/>
      <c r="F978" s="261"/>
      <c r="G978" s="270"/>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row>
    <row r="979" spans="1:35" ht="18" customHeight="1" x14ac:dyDescent="0.2">
      <c r="A979" s="27"/>
      <c r="B979" s="27"/>
      <c r="C979" s="27"/>
      <c r="D979" s="27"/>
      <c r="E979" s="3"/>
      <c r="F979" s="261"/>
      <c r="G979" s="270"/>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row>
    <row r="980" spans="1:35" ht="18" customHeight="1" x14ac:dyDescent="0.2">
      <c r="A980" s="27"/>
      <c r="B980" s="27"/>
      <c r="C980" s="27"/>
      <c r="D980" s="27"/>
      <c r="E980" s="3"/>
      <c r="F980" s="261"/>
      <c r="G980" s="270"/>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row>
    <row r="981" spans="1:35" ht="18" customHeight="1" x14ac:dyDescent="0.2">
      <c r="A981" s="27"/>
      <c r="B981" s="27"/>
      <c r="C981" s="27"/>
      <c r="D981" s="27"/>
      <c r="E981" s="3"/>
      <c r="F981" s="261"/>
      <c r="G981" s="270"/>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row>
    <row r="982" spans="1:35" ht="18" customHeight="1" x14ac:dyDescent="0.2">
      <c r="A982" s="27"/>
      <c r="B982" s="27"/>
      <c r="C982" s="27"/>
      <c r="D982" s="27"/>
      <c r="E982" s="3"/>
      <c r="F982" s="261"/>
      <c r="G982" s="270"/>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row>
    <row r="983" spans="1:35" ht="18" customHeight="1" x14ac:dyDescent="0.2">
      <c r="A983" s="27"/>
      <c r="B983" s="27"/>
      <c r="C983" s="27"/>
      <c r="D983" s="27"/>
      <c r="E983" s="3"/>
      <c r="F983" s="261"/>
      <c r="G983" s="270"/>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row>
    <row r="984" spans="1:35" ht="18" customHeight="1" x14ac:dyDescent="0.2">
      <c r="A984" s="27"/>
      <c r="B984" s="27"/>
      <c r="C984" s="27"/>
      <c r="D984" s="27"/>
      <c r="E984" s="3"/>
      <c r="F984" s="261"/>
      <c r="G984" s="270"/>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row>
    <row r="985" spans="1:35" ht="18" customHeight="1" x14ac:dyDescent="0.2">
      <c r="A985" s="27"/>
      <c r="B985" s="27"/>
      <c r="C985" s="27"/>
      <c r="D985" s="27"/>
      <c r="E985" s="3"/>
      <c r="F985" s="261"/>
      <c r="G985" s="270"/>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row>
    <row r="986" spans="1:35" ht="18" customHeight="1" x14ac:dyDescent="0.2">
      <c r="A986" s="27"/>
      <c r="B986" s="27"/>
      <c r="C986" s="27"/>
      <c r="D986" s="27"/>
      <c r="E986" s="3"/>
      <c r="F986" s="261"/>
      <c r="G986" s="270"/>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row>
    <row r="987" spans="1:35" ht="18" customHeight="1" x14ac:dyDescent="0.2">
      <c r="A987" s="27"/>
      <c r="B987" s="27"/>
      <c r="C987" s="27"/>
      <c r="D987" s="27"/>
      <c r="E987" s="3"/>
      <c r="F987" s="261"/>
      <c r="G987" s="270"/>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row>
    <row r="988" spans="1:35" ht="18" customHeight="1" x14ac:dyDescent="0.2">
      <c r="A988" s="27"/>
      <c r="B988" s="27"/>
      <c r="C988" s="27"/>
      <c r="D988" s="27"/>
      <c r="E988" s="3"/>
      <c r="F988" s="261"/>
      <c r="G988" s="270"/>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row>
    <row r="989" spans="1:35" ht="18" customHeight="1" x14ac:dyDescent="0.2">
      <c r="A989" s="27"/>
      <c r="B989" s="27"/>
      <c r="C989" s="27"/>
      <c r="D989" s="27"/>
      <c r="E989" s="3"/>
      <c r="F989" s="261"/>
      <c r="G989" s="270"/>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row>
    <row r="990" spans="1:35" ht="18" customHeight="1" x14ac:dyDescent="0.2">
      <c r="A990" s="27"/>
      <c r="B990" s="27"/>
      <c r="C990" s="27"/>
      <c r="D990" s="27"/>
      <c r="E990" s="3"/>
      <c r="F990" s="261"/>
      <c r="G990" s="270"/>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row>
    <row r="991" spans="1:35" ht="18" customHeight="1" x14ac:dyDescent="0.2">
      <c r="A991" s="27"/>
      <c r="B991" s="27"/>
      <c r="C991" s="27"/>
      <c r="D991" s="27"/>
      <c r="E991" s="3"/>
      <c r="F991" s="261"/>
      <c r="G991" s="270"/>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row>
    <row r="992" spans="1:35" ht="18" customHeight="1" x14ac:dyDescent="0.2">
      <c r="A992" s="27"/>
      <c r="B992" s="27"/>
      <c r="C992" s="27"/>
      <c r="D992" s="27"/>
      <c r="E992" s="3"/>
      <c r="F992" s="261"/>
      <c r="G992" s="270"/>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row>
    <row r="993" spans="1:35" ht="18" customHeight="1" x14ac:dyDescent="0.2">
      <c r="A993" s="27"/>
      <c r="B993" s="27"/>
      <c r="C993" s="27"/>
      <c r="D993" s="27"/>
      <c r="E993" s="3"/>
      <c r="F993" s="261"/>
      <c r="G993" s="270"/>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row>
    <row r="994" spans="1:35" ht="18" customHeight="1" x14ac:dyDescent="0.2">
      <c r="A994" s="27"/>
      <c r="B994" s="27"/>
      <c r="C994" s="27"/>
      <c r="D994" s="27"/>
      <c r="E994" s="3"/>
      <c r="F994" s="261"/>
      <c r="G994" s="270"/>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row>
    <row r="995" spans="1:35" ht="18" customHeight="1" x14ac:dyDescent="0.2">
      <c r="A995" s="27"/>
      <c r="B995" s="27"/>
      <c r="C995" s="27"/>
      <c r="D995" s="27"/>
      <c r="E995" s="3"/>
      <c r="F995" s="261"/>
      <c r="G995" s="270"/>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row>
    <row r="996" spans="1:35" ht="18" customHeight="1" x14ac:dyDescent="0.2">
      <c r="A996" s="27"/>
      <c r="B996" s="27"/>
      <c r="C996" s="27"/>
      <c r="D996" s="27"/>
      <c r="E996" s="3"/>
      <c r="F996" s="261"/>
      <c r="G996" s="270"/>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row>
    <row r="997" spans="1:35" ht="18" customHeight="1" x14ac:dyDescent="0.2">
      <c r="A997" s="27"/>
      <c r="B997" s="27"/>
      <c r="C997" s="27"/>
      <c r="D997" s="27"/>
      <c r="E997" s="3"/>
      <c r="F997" s="261"/>
      <c r="G997" s="270"/>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row>
    <row r="998" spans="1:35" ht="18" customHeight="1" x14ac:dyDescent="0.2">
      <c r="A998" s="27"/>
      <c r="B998" s="27"/>
      <c r="C998" s="27"/>
      <c r="D998" s="27"/>
      <c r="E998" s="3"/>
      <c r="F998" s="261"/>
      <c r="G998" s="270"/>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row>
    <row r="999" spans="1:35" ht="18" customHeight="1" x14ac:dyDescent="0.2">
      <c r="A999" s="27"/>
      <c r="B999" s="27"/>
      <c r="C999" s="27"/>
      <c r="D999" s="27"/>
      <c r="E999" s="3"/>
      <c r="F999" s="261"/>
      <c r="G999" s="270"/>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row>
    <row r="1000" spans="1:35" ht="18" customHeight="1" x14ac:dyDescent="0.2">
      <c r="A1000" s="27"/>
      <c r="B1000" s="27"/>
      <c r="C1000" s="27"/>
      <c r="D1000" s="27"/>
      <c r="E1000" s="3"/>
      <c r="F1000" s="261"/>
      <c r="G1000" s="270"/>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row>
  </sheetData>
  <autoFilter ref="A1:H44" xr:uid="{00000000-0009-0000-0000-000015000000}"/>
  <mergeCells count="5">
    <mergeCell ref="AF65:AI65"/>
    <mergeCell ref="AD77:AE77"/>
    <mergeCell ref="AD90:AE90"/>
    <mergeCell ref="AD103:AE103"/>
    <mergeCell ref="AD104:AE104"/>
  </mergeCells>
  <hyperlinks>
    <hyperlink ref="H6" r:id="rId1" xr:uid="{00000000-0004-0000-1500-00000000000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930"/>
  <sheetViews>
    <sheetView zoomScale="167" zoomScaleNormal="167" zoomScalePageLayoutView="167" workbookViewId="0">
      <pane ySplit="1" topLeftCell="A2" activePane="bottomLeft" state="frozen"/>
      <selection pane="bottomLeft" activeCell="J1" sqref="J1:J1048576"/>
    </sheetView>
  </sheetViews>
  <sheetFormatPr baseColWidth="10" defaultColWidth="11.1640625" defaultRowHeight="15" customHeight="1" x14ac:dyDescent="0.2"/>
  <cols>
    <col min="1" max="1" width="10.1640625" customWidth="1"/>
    <col min="2" max="2" width="6.83203125" customWidth="1"/>
    <col min="3" max="3" width="20.33203125" customWidth="1"/>
    <col min="4" max="4" width="23.33203125" customWidth="1"/>
    <col min="5" max="5" width="24.83203125" customWidth="1"/>
    <col min="6" max="6" width="20.1640625" customWidth="1"/>
    <col min="7" max="7" width="43.83203125" customWidth="1"/>
    <col min="8" max="8" width="29.1640625" customWidth="1"/>
    <col min="9" max="9" width="163" customWidth="1"/>
    <col min="10" max="25" width="15" customWidth="1"/>
  </cols>
  <sheetData>
    <row r="1" spans="1:25" ht="15.75" customHeight="1" x14ac:dyDescent="0.2">
      <c r="A1" s="9" t="s">
        <v>59</v>
      </c>
      <c r="B1" s="9" t="s">
        <v>60</v>
      </c>
      <c r="C1" s="9" t="s">
        <v>0</v>
      </c>
      <c r="D1" s="13" t="s">
        <v>126</v>
      </c>
      <c r="E1" s="9" t="s">
        <v>127</v>
      </c>
      <c r="F1" s="13" t="s">
        <v>128</v>
      </c>
      <c r="G1" s="9" t="s">
        <v>1195</v>
      </c>
      <c r="H1" s="13" t="s">
        <v>1382</v>
      </c>
      <c r="I1" s="342" t="s">
        <v>77</v>
      </c>
      <c r="J1" s="44"/>
      <c r="K1" s="44"/>
      <c r="L1" s="44"/>
      <c r="M1" s="44"/>
      <c r="N1" s="44"/>
      <c r="O1" s="44"/>
      <c r="P1" s="44"/>
      <c r="Q1" s="44"/>
      <c r="R1" s="44"/>
      <c r="S1" s="44"/>
      <c r="T1" s="44"/>
      <c r="U1" s="44"/>
      <c r="V1" s="44"/>
      <c r="W1" s="44"/>
      <c r="X1" s="44"/>
      <c r="Y1" s="44"/>
    </row>
    <row r="2" spans="1:25" ht="15.75" customHeight="1" x14ac:dyDescent="0.2">
      <c r="A2" s="49" t="s">
        <v>78</v>
      </c>
      <c r="B2" s="49">
        <v>2018</v>
      </c>
      <c r="C2" s="56" t="s">
        <v>46</v>
      </c>
      <c r="D2" s="56" t="s">
        <v>1317</v>
      </c>
      <c r="E2" s="77" t="s">
        <v>109</v>
      </c>
      <c r="F2" s="56" t="s">
        <v>109</v>
      </c>
      <c r="G2" s="56">
        <v>64.87</v>
      </c>
      <c r="H2" s="290"/>
      <c r="I2" s="95" t="s">
        <v>1383</v>
      </c>
      <c r="J2" s="51"/>
      <c r="K2" s="51"/>
      <c r="L2" s="51"/>
      <c r="M2" s="51"/>
      <c r="N2" s="51"/>
      <c r="O2" s="51"/>
      <c r="P2" s="51"/>
      <c r="Q2" s="51"/>
      <c r="R2" s="51"/>
      <c r="S2" s="51"/>
      <c r="T2" s="51"/>
      <c r="U2" s="51"/>
      <c r="V2" s="51"/>
      <c r="W2" s="51"/>
      <c r="X2" s="51"/>
      <c r="Y2" s="51"/>
    </row>
    <row r="3" spans="1:25" ht="15.75" customHeight="1" x14ac:dyDescent="0.2">
      <c r="A3" s="15" t="s">
        <v>78</v>
      </c>
      <c r="B3" s="15">
        <v>2018</v>
      </c>
      <c r="C3" s="8" t="s">
        <v>46</v>
      </c>
      <c r="D3" s="8" t="s">
        <v>1326</v>
      </c>
      <c r="E3" s="8" t="s">
        <v>1384</v>
      </c>
      <c r="F3" s="8" t="s">
        <v>1384</v>
      </c>
      <c r="G3" s="8">
        <v>17.05</v>
      </c>
      <c r="H3" s="218"/>
      <c r="I3" s="3" t="s">
        <v>1385</v>
      </c>
      <c r="J3" s="58"/>
      <c r="K3" s="58"/>
      <c r="L3" s="58"/>
      <c r="M3" s="58"/>
      <c r="N3" s="58"/>
      <c r="O3" s="58"/>
      <c r="P3" s="58"/>
      <c r="Q3" s="58"/>
      <c r="R3" s="58"/>
      <c r="S3" s="58"/>
      <c r="T3" s="58"/>
      <c r="U3" s="58"/>
      <c r="V3" s="58"/>
      <c r="W3" s="58"/>
      <c r="X3" s="58"/>
      <c r="Y3" s="58"/>
    </row>
    <row r="4" spans="1:25" ht="17.25" customHeight="1" x14ac:dyDescent="0.2">
      <c r="A4" s="15" t="s">
        <v>78</v>
      </c>
      <c r="B4" s="15">
        <v>2018</v>
      </c>
      <c r="C4" s="8" t="s">
        <v>46</v>
      </c>
      <c r="D4" s="8" t="s">
        <v>1329</v>
      </c>
      <c r="E4" s="58" t="s">
        <v>1368</v>
      </c>
      <c r="F4" s="8" t="s">
        <v>1330</v>
      </c>
      <c r="G4" s="8">
        <v>6.75</v>
      </c>
      <c r="H4" s="218"/>
      <c r="I4" s="3" t="s">
        <v>1386</v>
      </c>
      <c r="J4" s="58"/>
      <c r="K4" s="58"/>
      <c r="L4" s="58"/>
      <c r="M4" s="58"/>
      <c r="N4" s="58"/>
      <c r="O4" s="58"/>
      <c r="P4" s="58"/>
      <c r="Q4" s="58"/>
      <c r="R4" s="58"/>
      <c r="S4" s="58"/>
      <c r="T4" s="58"/>
      <c r="U4" s="58"/>
      <c r="V4" s="58"/>
      <c r="W4" s="58"/>
      <c r="X4" s="58"/>
      <c r="Y4" s="58"/>
    </row>
    <row r="5" spans="1:25" ht="15.75" customHeight="1" x14ac:dyDescent="0.2">
      <c r="A5" s="15" t="s">
        <v>78</v>
      </c>
      <c r="B5" s="15">
        <v>2018</v>
      </c>
      <c r="C5" s="8" t="s">
        <v>46</v>
      </c>
      <c r="D5" s="8" t="s">
        <v>1116</v>
      </c>
      <c r="E5" s="8" t="s">
        <v>1323</v>
      </c>
      <c r="F5" s="8" t="s">
        <v>1324</v>
      </c>
      <c r="G5" s="8">
        <v>5.09</v>
      </c>
      <c r="H5" s="218"/>
      <c r="I5" s="8" t="s">
        <v>1387</v>
      </c>
      <c r="J5" s="58"/>
      <c r="K5" s="58"/>
      <c r="L5" s="58"/>
      <c r="M5" s="58"/>
      <c r="N5" s="58"/>
      <c r="O5" s="58"/>
      <c r="P5" s="58"/>
      <c r="Q5" s="58"/>
      <c r="R5" s="58"/>
      <c r="S5" s="58"/>
      <c r="T5" s="58"/>
      <c r="U5" s="58"/>
      <c r="V5" s="58"/>
      <c r="W5" s="58"/>
      <c r="X5" s="58"/>
      <c r="Y5" s="58"/>
    </row>
    <row r="6" spans="1:25" ht="15.75" customHeight="1" x14ac:dyDescent="0.2">
      <c r="A6" s="15" t="s">
        <v>78</v>
      </c>
      <c r="B6" s="15">
        <v>2018</v>
      </c>
      <c r="C6" s="8" t="s">
        <v>46</v>
      </c>
      <c r="D6" s="8" t="s">
        <v>1332</v>
      </c>
      <c r="E6" s="8" t="s">
        <v>1333</v>
      </c>
      <c r="F6" s="8" t="s">
        <v>1334</v>
      </c>
      <c r="G6" s="8">
        <v>4.63</v>
      </c>
      <c r="H6" s="218"/>
      <c r="I6" s="3" t="s">
        <v>1388</v>
      </c>
      <c r="J6" s="58"/>
      <c r="K6" s="58"/>
      <c r="L6" s="58"/>
      <c r="M6" s="58"/>
      <c r="N6" s="58"/>
      <c r="O6" s="58"/>
      <c r="P6" s="58"/>
      <c r="Q6" s="58"/>
      <c r="R6" s="58"/>
      <c r="S6" s="58"/>
      <c r="T6" s="58"/>
      <c r="U6" s="58"/>
      <c r="V6" s="58"/>
      <c r="W6" s="58"/>
      <c r="X6" s="58"/>
      <c r="Y6" s="58"/>
    </row>
    <row r="7" spans="1:25" ht="15" customHeight="1" x14ac:dyDescent="0.2">
      <c r="A7" s="15" t="s">
        <v>78</v>
      </c>
      <c r="B7" s="15">
        <v>2018</v>
      </c>
      <c r="C7" s="8" t="s">
        <v>46</v>
      </c>
      <c r="D7" s="8" t="s">
        <v>627</v>
      </c>
      <c r="E7" s="8" t="s">
        <v>1320</v>
      </c>
      <c r="F7" s="8" t="s">
        <v>1321</v>
      </c>
      <c r="G7" s="8">
        <v>0.6</v>
      </c>
      <c r="H7" s="218"/>
      <c r="I7" s="358" t="s">
        <v>1389</v>
      </c>
      <c r="J7" s="58"/>
      <c r="K7" s="58"/>
      <c r="L7" s="58"/>
      <c r="M7" s="58"/>
      <c r="N7" s="58"/>
      <c r="O7" s="58"/>
      <c r="P7" s="58"/>
      <c r="Q7" s="58"/>
      <c r="R7" s="58"/>
      <c r="S7" s="58"/>
      <c r="T7" s="58"/>
      <c r="U7" s="58"/>
      <c r="V7" s="58"/>
      <c r="W7" s="58"/>
      <c r="X7" s="58"/>
      <c r="Y7" s="58"/>
    </row>
    <row r="8" spans="1:25" ht="15.75" customHeight="1" x14ac:dyDescent="0.2">
      <c r="A8" s="15" t="s">
        <v>78</v>
      </c>
      <c r="B8" s="15">
        <v>2018</v>
      </c>
      <c r="C8" s="8" t="s">
        <v>46</v>
      </c>
      <c r="D8" s="8" t="s">
        <v>1336</v>
      </c>
      <c r="E8" s="8" t="s">
        <v>1337</v>
      </c>
      <c r="F8" s="8" t="s">
        <v>1336</v>
      </c>
      <c r="G8" s="8">
        <v>0.57999999999999996</v>
      </c>
      <c r="H8" s="218"/>
      <c r="I8" s="3" t="s">
        <v>1390</v>
      </c>
      <c r="J8" s="58"/>
      <c r="K8" s="58"/>
      <c r="L8" s="58"/>
      <c r="M8" s="58"/>
      <c r="N8" s="58"/>
      <c r="O8" s="58"/>
      <c r="P8" s="58"/>
      <c r="Q8" s="58"/>
      <c r="R8" s="58"/>
      <c r="S8" s="58"/>
      <c r="T8" s="58"/>
      <c r="U8" s="58"/>
      <c r="V8" s="58"/>
      <c r="W8" s="58"/>
      <c r="X8" s="58"/>
      <c r="Y8" s="58"/>
    </row>
    <row r="9" spans="1:25" ht="15.75" customHeight="1" x14ac:dyDescent="0.2">
      <c r="A9" s="15" t="s">
        <v>78</v>
      </c>
      <c r="B9" s="15">
        <v>2018</v>
      </c>
      <c r="C9" s="8" t="s">
        <v>46</v>
      </c>
      <c r="D9" s="8" t="s">
        <v>1340</v>
      </c>
      <c r="E9" s="8" t="s">
        <v>1341</v>
      </c>
      <c r="F9" s="8" t="s">
        <v>1342</v>
      </c>
      <c r="G9" s="8">
        <v>0.21</v>
      </c>
      <c r="H9" s="218"/>
      <c r="I9" s="3" t="s">
        <v>1391</v>
      </c>
      <c r="J9" s="58"/>
      <c r="K9" s="58"/>
      <c r="L9" s="58"/>
      <c r="M9" s="58"/>
      <c r="N9" s="58"/>
      <c r="O9" s="58"/>
      <c r="P9" s="58"/>
      <c r="Q9" s="58"/>
      <c r="R9" s="58"/>
      <c r="S9" s="58"/>
      <c r="T9" s="58"/>
      <c r="U9" s="58"/>
      <c r="V9" s="58"/>
      <c r="W9" s="58"/>
      <c r="X9" s="58"/>
      <c r="Y9" s="58"/>
    </row>
    <row r="10" spans="1:25" ht="15.75" customHeight="1" x14ac:dyDescent="0.2">
      <c r="A10" s="359" t="s">
        <v>78</v>
      </c>
      <c r="B10" s="359">
        <v>2018</v>
      </c>
      <c r="C10" s="360" t="s">
        <v>46</v>
      </c>
      <c r="D10" s="360" t="s">
        <v>1332</v>
      </c>
      <c r="E10" s="360" t="s">
        <v>1372</v>
      </c>
      <c r="F10" s="360" t="s">
        <v>1372</v>
      </c>
      <c r="G10" s="360">
        <v>0.09</v>
      </c>
      <c r="H10" s="361"/>
      <c r="I10" s="362" t="s">
        <v>1392</v>
      </c>
      <c r="J10" s="363"/>
      <c r="K10" s="363"/>
      <c r="L10" s="363"/>
      <c r="M10" s="363"/>
      <c r="N10" s="363"/>
      <c r="O10" s="363"/>
      <c r="P10" s="363"/>
      <c r="Q10" s="363"/>
      <c r="R10" s="363"/>
      <c r="S10" s="363"/>
      <c r="T10" s="363"/>
      <c r="U10" s="363"/>
      <c r="V10" s="363"/>
      <c r="W10" s="363"/>
      <c r="X10" s="363"/>
      <c r="Y10" s="363"/>
    </row>
    <row r="11" spans="1:25" ht="15.75" customHeight="1" x14ac:dyDescent="0.2">
      <c r="A11" s="15" t="s">
        <v>78</v>
      </c>
      <c r="B11" s="15">
        <v>2018</v>
      </c>
      <c r="C11" s="8" t="s">
        <v>46</v>
      </c>
      <c r="D11" s="8" t="s">
        <v>1344</v>
      </c>
      <c r="E11" s="8" t="s">
        <v>1345</v>
      </c>
      <c r="F11" s="8" t="s">
        <v>1345</v>
      </c>
      <c r="G11" s="8">
        <v>0.05</v>
      </c>
      <c r="H11" s="218"/>
      <c r="I11" s="3" t="s">
        <v>1393</v>
      </c>
      <c r="J11" s="58"/>
      <c r="K11" s="58"/>
      <c r="L11" s="58"/>
      <c r="M11" s="58"/>
      <c r="N11" s="58"/>
      <c r="O11" s="58"/>
      <c r="P11" s="58"/>
      <c r="Q11" s="58"/>
      <c r="R11" s="58"/>
      <c r="S11" s="58"/>
      <c r="T11" s="58"/>
      <c r="U11" s="58"/>
      <c r="V11" s="58"/>
      <c r="W11" s="58"/>
      <c r="X11" s="58"/>
      <c r="Y11" s="58"/>
    </row>
    <row r="12" spans="1:25" ht="15.75" customHeight="1" x14ac:dyDescent="0.2">
      <c r="A12" s="15" t="s">
        <v>78</v>
      </c>
      <c r="B12" s="15">
        <v>2018</v>
      </c>
      <c r="C12" s="8" t="s">
        <v>46</v>
      </c>
      <c r="D12" s="8" t="s">
        <v>1394</v>
      </c>
      <c r="E12" s="8" t="s">
        <v>1395</v>
      </c>
      <c r="F12" s="8" t="s">
        <v>1395</v>
      </c>
      <c r="G12" s="8">
        <v>0.04</v>
      </c>
      <c r="H12" s="218"/>
      <c r="I12" s="292" t="s">
        <v>1396</v>
      </c>
      <c r="J12" s="58"/>
      <c r="K12" s="58"/>
      <c r="L12" s="58"/>
      <c r="M12" s="58"/>
      <c r="N12" s="58"/>
      <c r="O12" s="58"/>
      <c r="P12" s="58"/>
      <c r="Q12" s="58"/>
      <c r="R12" s="58"/>
      <c r="S12" s="58"/>
      <c r="T12" s="58"/>
      <c r="U12" s="58"/>
      <c r="V12" s="58"/>
      <c r="W12" s="58"/>
      <c r="X12" s="58"/>
      <c r="Y12" s="58"/>
    </row>
    <row r="13" spans="1:25" ht="15.75" customHeight="1" x14ac:dyDescent="0.2">
      <c r="A13" s="15" t="s">
        <v>78</v>
      </c>
      <c r="B13" s="15">
        <v>2018</v>
      </c>
      <c r="C13" s="8" t="s">
        <v>46</v>
      </c>
      <c r="D13" s="58" t="s">
        <v>246</v>
      </c>
      <c r="E13" s="58" t="s">
        <v>246</v>
      </c>
      <c r="F13" s="58" t="s">
        <v>246</v>
      </c>
      <c r="G13" s="8">
        <v>0.03</v>
      </c>
      <c r="H13" s="218"/>
      <c r="I13" s="3" t="s">
        <v>1397</v>
      </c>
      <c r="J13" s="58"/>
      <c r="K13" s="58"/>
      <c r="L13" s="58"/>
      <c r="M13" s="58"/>
      <c r="N13" s="58"/>
      <c r="O13" s="58"/>
      <c r="P13" s="58"/>
      <c r="Q13" s="58"/>
      <c r="R13" s="58"/>
      <c r="S13" s="58"/>
      <c r="T13" s="58"/>
      <c r="U13" s="58"/>
      <c r="V13" s="58"/>
      <c r="W13" s="58"/>
      <c r="X13" s="58"/>
      <c r="Y13" s="58"/>
    </row>
    <row r="14" spans="1:25" ht="15.75" customHeight="1" x14ac:dyDescent="0.2">
      <c r="A14" s="15" t="s">
        <v>78</v>
      </c>
      <c r="B14" s="15">
        <v>2018</v>
      </c>
      <c r="C14" s="8" t="s">
        <v>46</v>
      </c>
      <c r="D14" s="8" t="s">
        <v>1398</v>
      </c>
      <c r="E14" s="8" t="s">
        <v>1399</v>
      </c>
      <c r="F14" s="8" t="s">
        <v>1399</v>
      </c>
      <c r="G14" s="8">
        <v>0.02</v>
      </c>
      <c r="H14" s="218"/>
      <c r="I14" s="3" t="s">
        <v>1400</v>
      </c>
      <c r="J14" s="58"/>
      <c r="K14" s="58"/>
      <c r="L14" s="58"/>
      <c r="M14" s="58"/>
      <c r="N14" s="58"/>
      <c r="O14" s="58"/>
      <c r="P14" s="58"/>
      <c r="Q14" s="58"/>
      <c r="R14" s="58"/>
      <c r="S14" s="58"/>
      <c r="T14" s="58"/>
      <c r="U14" s="58"/>
      <c r="V14" s="58"/>
      <c r="W14" s="58"/>
      <c r="X14" s="58"/>
      <c r="Y14" s="58"/>
    </row>
    <row r="15" spans="1:25" ht="15.75" customHeight="1" x14ac:dyDescent="0.2">
      <c r="A15" s="15" t="s">
        <v>78</v>
      </c>
      <c r="B15" s="15">
        <v>2018</v>
      </c>
      <c r="C15" s="8" t="s">
        <v>46</v>
      </c>
      <c r="D15" s="8" t="s">
        <v>1340</v>
      </c>
      <c r="E15" s="8" t="s">
        <v>1341</v>
      </c>
      <c r="F15" s="8" t="s">
        <v>1342</v>
      </c>
      <c r="G15" s="8">
        <v>0.01</v>
      </c>
      <c r="H15" s="218"/>
      <c r="I15" s="3" t="s">
        <v>1401</v>
      </c>
      <c r="J15" s="58"/>
      <c r="K15" s="58"/>
      <c r="L15" s="58"/>
      <c r="M15" s="58"/>
      <c r="N15" s="58"/>
      <c r="O15" s="58"/>
      <c r="P15" s="58"/>
      <c r="Q15" s="58"/>
      <c r="R15" s="58"/>
      <c r="S15" s="58"/>
      <c r="T15" s="58"/>
      <c r="U15" s="58"/>
      <c r="V15" s="58"/>
      <c r="W15" s="58"/>
      <c r="X15" s="58"/>
      <c r="Y15" s="58"/>
    </row>
    <row r="16" spans="1:25" ht="15.75" customHeight="1" x14ac:dyDescent="0.2">
      <c r="A16" s="49" t="s">
        <v>78</v>
      </c>
      <c r="B16" s="49">
        <v>2019</v>
      </c>
      <c r="C16" s="56" t="s">
        <v>46</v>
      </c>
      <c r="D16" s="56" t="s">
        <v>1317</v>
      </c>
      <c r="E16" s="77" t="s">
        <v>109</v>
      </c>
      <c r="F16" s="56" t="s">
        <v>109</v>
      </c>
      <c r="G16" s="56">
        <v>49.84</v>
      </c>
      <c r="H16" s="290"/>
      <c r="I16" s="294" t="s">
        <v>1402</v>
      </c>
      <c r="J16" s="51"/>
      <c r="K16" s="51"/>
      <c r="L16" s="51"/>
      <c r="M16" s="51"/>
      <c r="N16" s="51"/>
      <c r="O16" s="51"/>
      <c r="P16" s="51"/>
      <c r="Q16" s="51"/>
      <c r="R16" s="51"/>
      <c r="S16" s="51"/>
      <c r="T16" s="51"/>
      <c r="U16" s="51"/>
      <c r="V16" s="51"/>
      <c r="W16" s="51"/>
      <c r="X16" s="51"/>
      <c r="Y16" s="51"/>
    </row>
    <row r="17" spans="1:25" ht="15.75" customHeight="1" x14ac:dyDescent="0.2">
      <c r="A17" s="15" t="s">
        <v>78</v>
      </c>
      <c r="B17" s="15">
        <v>2019</v>
      </c>
      <c r="C17" s="8" t="s">
        <v>46</v>
      </c>
      <c r="D17" s="8" t="s">
        <v>1116</v>
      </c>
      <c r="E17" s="8" t="s">
        <v>1323</v>
      </c>
      <c r="F17" s="8" t="s">
        <v>1324</v>
      </c>
      <c r="G17" s="8">
        <v>29.27</v>
      </c>
      <c r="H17" s="218"/>
      <c r="I17" s="292" t="s">
        <v>1402</v>
      </c>
      <c r="J17" s="58"/>
      <c r="K17" s="58"/>
      <c r="L17" s="58"/>
      <c r="M17" s="58"/>
      <c r="N17" s="58"/>
      <c r="O17" s="58"/>
      <c r="P17" s="58"/>
      <c r="Q17" s="58"/>
      <c r="R17" s="58"/>
      <c r="S17" s="58"/>
      <c r="T17" s="58"/>
      <c r="U17" s="58"/>
      <c r="V17" s="58"/>
      <c r="W17" s="58"/>
      <c r="X17" s="58"/>
      <c r="Y17" s="58"/>
    </row>
    <row r="18" spans="1:25" ht="15.75" customHeight="1" x14ac:dyDescent="0.2">
      <c r="A18" s="15" t="s">
        <v>78</v>
      </c>
      <c r="B18" s="15">
        <v>2019</v>
      </c>
      <c r="C18" s="8" t="s">
        <v>46</v>
      </c>
      <c r="D18" s="8" t="s">
        <v>1329</v>
      </c>
      <c r="E18" s="58" t="s">
        <v>1368</v>
      </c>
      <c r="F18" s="8" t="s">
        <v>1330</v>
      </c>
      <c r="G18" s="8">
        <v>7.54</v>
      </c>
      <c r="H18" s="218"/>
      <c r="I18" s="292" t="s">
        <v>1402</v>
      </c>
      <c r="J18" s="58"/>
      <c r="K18" s="58"/>
      <c r="L18" s="58"/>
      <c r="M18" s="58"/>
      <c r="N18" s="58"/>
      <c r="O18" s="58"/>
      <c r="P18" s="58"/>
      <c r="Q18" s="58"/>
      <c r="R18" s="58"/>
      <c r="S18" s="58"/>
      <c r="T18" s="58"/>
      <c r="U18" s="58"/>
      <c r="V18" s="58"/>
      <c r="W18" s="58"/>
      <c r="X18" s="58"/>
      <c r="Y18" s="58"/>
    </row>
    <row r="19" spans="1:25" ht="15.75" customHeight="1" x14ac:dyDescent="0.2">
      <c r="A19" s="15" t="s">
        <v>78</v>
      </c>
      <c r="B19" s="15">
        <v>2019</v>
      </c>
      <c r="C19" s="8" t="s">
        <v>46</v>
      </c>
      <c r="D19" s="8" t="s">
        <v>1326</v>
      </c>
      <c r="E19" s="8" t="s">
        <v>1384</v>
      </c>
      <c r="F19" s="8" t="s">
        <v>1384</v>
      </c>
      <c r="G19" s="8">
        <v>7.16</v>
      </c>
      <c r="H19" s="218"/>
      <c r="I19" s="292" t="s">
        <v>1402</v>
      </c>
      <c r="J19" s="58"/>
      <c r="K19" s="58"/>
      <c r="L19" s="58"/>
      <c r="M19" s="58"/>
      <c r="N19" s="58"/>
      <c r="O19" s="58"/>
      <c r="P19" s="58"/>
      <c r="Q19" s="58"/>
      <c r="R19" s="58"/>
      <c r="S19" s="58"/>
      <c r="T19" s="58"/>
      <c r="U19" s="58"/>
      <c r="V19" s="58"/>
      <c r="W19" s="58"/>
      <c r="X19" s="58"/>
      <c r="Y19" s="58"/>
    </row>
    <row r="20" spans="1:25" ht="15.75" customHeight="1" x14ac:dyDescent="0.2">
      <c r="A20" s="15" t="s">
        <v>78</v>
      </c>
      <c r="B20" s="15">
        <v>2019</v>
      </c>
      <c r="C20" s="8" t="s">
        <v>46</v>
      </c>
      <c r="D20" s="8" t="s">
        <v>1332</v>
      </c>
      <c r="E20" s="8" t="s">
        <v>1333</v>
      </c>
      <c r="F20" s="8" t="s">
        <v>1334</v>
      </c>
      <c r="G20" s="8">
        <v>5.48</v>
      </c>
      <c r="H20" s="218"/>
      <c r="I20" s="292" t="s">
        <v>1402</v>
      </c>
      <c r="J20" s="58"/>
      <c r="K20" s="58"/>
      <c r="L20" s="58"/>
      <c r="M20" s="58"/>
      <c r="N20" s="58"/>
      <c r="O20" s="58"/>
      <c r="P20" s="58"/>
      <c r="Q20" s="58"/>
      <c r="R20" s="58"/>
      <c r="S20" s="58"/>
      <c r="T20" s="58"/>
      <c r="U20" s="58"/>
      <c r="V20" s="58"/>
      <c r="W20" s="58"/>
      <c r="X20" s="58"/>
      <c r="Y20" s="58"/>
    </row>
    <row r="21" spans="1:25" ht="15.75" customHeight="1" x14ac:dyDescent="0.2">
      <c r="A21" s="15" t="s">
        <v>78</v>
      </c>
      <c r="B21" s="15">
        <v>2019</v>
      </c>
      <c r="C21" s="8" t="s">
        <v>46</v>
      </c>
      <c r="D21" s="8" t="s">
        <v>627</v>
      </c>
      <c r="E21" s="8" t="s">
        <v>1320</v>
      </c>
      <c r="F21" s="8" t="s">
        <v>1321</v>
      </c>
      <c r="G21" s="8">
        <v>0.33</v>
      </c>
      <c r="H21" s="218"/>
      <c r="I21" s="8" t="s">
        <v>1403</v>
      </c>
      <c r="J21" s="58"/>
      <c r="K21" s="58"/>
      <c r="L21" s="58"/>
      <c r="M21" s="58"/>
      <c r="N21" s="58"/>
      <c r="O21" s="58"/>
      <c r="P21" s="58"/>
      <c r="Q21" s="58"/>
      <c r="R21" s="58"/>
      <c r="S21" s="58"/>
      <c r="T21" s="58"/>
      <c r="U21" s="58"/>
      <c r="V21" s="58"/>
      <c r="W21" s="58"/>
      <c r="X21" s="58"/>
      <c r="Y21" s="58"/>
    </row>
    <row r="22" spans="1:25" ht="15.75" customHeight="1" x14ac:dyDescent="0.2">
      <c r="A22" s="15" t="s">
        <v>78</v>
      </c>
      <c r="B22" s="15">
        <v>2019</v>
      </c>
      <c r="C22" s="8" t="s">
        <v>46</v>
      </c>
      <c r="D22" s="8" t="s">
        <v>1340</v>
      </c>
      <c r="E22" s="8" t="s">
        <v>1341</v>
      </c>
      <c r="F22" s="8" t="s">
        <v>1342</v>
      </c>
      <c r="G22" s="8">
        <v>0.2</v>
      </c>
      <c r="H22" s="218"/>
      <c r="I22" s="292" t="s">
        <v>1402</v>
      </c>
      <c r="J22" s="58"/>
      <c r="K22" s="58"/>
      <c r="L22" s="58"/>
      <c r="M22" s="58"/>
      <c r="N22" s="58"/>
      <c r="O22" s="58"/>
      <c r="P22" s="58"/>
      <c r="Q22" s="58"/>
      <c r="R22" s="58"/>
      <c r="S22" s="58"/>
      <c r="T22" s="58"/>
      <c r="U22" s="58"/>
      <c r="V22" s="58"/>
      <c r="W22" s="58"/>
      <c r="X22" s="58"/>
      <c r="Y22" s="58"/>
    </row>
    <row r="23" spans="1:25" ht="15.75" customHeight="1" x14ac:dyDescent="0.2">
      <c r="A23" s="359" t="s">
        <v>78</v>
      </c>
      <c r="B23" s="359">
        <v>2019</v>
      </c>
      <c r="C23" s="360" t="s">
        <v>46</v>
      </c>
      <c r="D23" s="360" t="s">
        <v>1332</v>
      </c>
      <c r="E23" s="360" t="s">
        <v>1372</v>
      </c>
      <c r="F23" s="360" t="s">
        <v>1372</v>
      </c>
      <c r="G23" s="360">
        <v>7.0000000000000007E-2</v>
      </c>
      <c r="H23" s="361"/>
      <c r="I23" s="364" t="s">
        <v>1402</v>
      </c>
      <c r="J23" s="363"/>
      <c r="K23" s="363"/>
      <c r="L23" s="363"/>
      <c r="M23" s="363"/>
      <c r="N23" s="363"/>
      <c r="O23" s="363"/>
      <c r="P23" s="363"/>
      <c r="Q23" s="363"/>
      <c r="R23" s="363"/>
      <c r="S23" s="363"/>
      <c r="T23" s="363"/>
      <c r="U23" s="363"/>
      <c r="V23" s="363"/>
      <c r="W23" s="363"/>
      <c r="X23" s="363"/>
      <c r="Y23" s="363"/>
    </row>
    <row r="24" spans="1:25" ht="15.75" customHeight="1" x14ac:dyDescent="0.2">
      <c r="A24" s="15" t="s">
        <v>78</v>
      </c>
      <c r="B24" s="15">
        <v>2019</v>
      </c>
      <c r="C24" s="8" t="s">
        <v>46</v>
      </c>
      <c r="D24" s="8" t="s">
        <v>1336</v>
      </c>
      <c r="E24" s="8" t="s">
        <v>1337</v>
      </c>
      <c r="F24" s="8" t="s">
        <v>1336</v>
      </c>
      <c r="G24" s="8">
        <v>0.05</v>
      </c>
      <c r="H24" s="218"/>
      <c r="I24" s="292" t="s">
        <v>1402</v>
      </c>
      <c r="J24" s="58"/>
      <c r="K24" s="58"/>
      <c r="L24" s="58"/>
      <c r="M24" s="58"/>
      <c r="N24" s="58"/>
      <c r="O24" s="58"/>
      <c r="P24" s="58"/>
      <c r="Q24" s="58"/>
      <c r="R24" s="58"/>
      <c r="S24" s="58"/>
      <c r="T24" s="58"/>
      <c r="U24" s="58"/>
      <c r="V24" s="58"/>
      <c r="W24" s="58"/>
      <c r="X24" s="58"/>
      <c r="Y24" s="58"/>
    </row>
    <row r="25" spans="1:25" ht="15.75" customHeight="1" x14ac:dyDescent="0.2">
      <c r="A25" s="15" t="s">
        <v>78</v>
      </c>
      <c r="B25" s="15">
        <v>2019</v>
      </c>
      <c r="C25" s="8" t="s">
        <v>46</v>
      </c>
      <c r="D25" s="8" t="s">
        <v>1344</v>
      </c>
      <c r="E25" s="8" t="s">
        <v>1345</v>
      </c>
      <c r="F25" s="8" t="s">
        <v>1345</v>
      </c>
      <c r="G25" s="8">
        <v>0.03</v>
      </c>
      <c r="H25" s="218"/>
      <c r="I25" s="292" t="s">
        <v>1402</v>
      </c>
      <c r="J25" s="58"/>
      <c r="K25" s="58"/>
      <c r="L25" s="58"/>
      <c r="M25" s="58"/>
      <c r="N25" s="58"/>
      <c r="O25" s="58"/>
      <c r="P25" s="58"/>
      <c r="Q25" s="58"/>
      <c r="R25" s="58"/>
      <c r="S25" s="58"/>
      <c r="T25" s="58"/>
      <c r="U25" s="58"/>
      <c r="V25" s="58"/>
      <c r="W25" s="58"/>
      <c r="X25" s="58"/>
      <c r="Y25" s="58"/>
    </row>
    <row r="26" spans="1:25" ht="15.75" customHeight="1" x14ac:dyDescent="0.2">
      <c r="A26" s="15" t="s">
        <v>78</v>
      </c>
      <c r="B26" s="15">
        <v>2019</v>
      </c>
      <c r="C26" s="8" t="s">
        <v>46</v>
      </c>
      <c r="D26" s="8" t="s">
        <v>1223</v>
      </c>
      <c r="E26" s="8" t="s">
        <v>1223</v>
      </c>
      <c r="F26" s="8" t="s">
        <v>1223</v>
      </c>
      <c r="G26" s="8">
        <v>0.03</v>
      </c>
      <c r="H26" s="218"/>
      <c r="I26" s="292" t="s">
        <v>1402</v>
      </c>
      <c r="J26" s="58"/>
      <c r="K26" s="58"/>
      <c r="L26" s="58"/>
      <c r="M26" s="58"/>
      <c r="N26" s="58"/>
      <c r="O26" s="58"/>
      <c r="P26" s="58"/>
      <c r="Q26" s="58"/>
      <c r="R26" s="58"/>
      <c r="S26" s="58"/>
      <c r="T26" s="58"/>
      <c r="U26" s="58"/>
      <c r="V26" s="58"/>
      <c r="W26" s="58"/>
      <c r="X26" s="58"/>
      <c r="Y26" s="58"/>
    </row>
    <row r="27" spans="1:25" ht="15.75" customHeight="1" x14ac:dyDescent="0.2">
      <c r="A27" s="15" t="s">
        <v>78</v>
      </c>
      <c r="B27" s="15">
        <v>2019</v>
      </c>
      <c r="C27" s="8" t="s">
        <v>46</v>
      </c>
      <c r="D27" s="8" t="s">
        <v>1398</v>
      </c>
      <c r="E27" s="8" t="s">
        <v>1399</v>
      </c>
      <c r="F27" s="8" t="s">
        <v>1399</v>
      </c>
      <c r="G27" s="8">
        <v>0.01</v>
      </c>
      <c r="H27" s="218"/>
      <c r="I27" s="292" t="s">
        <v>1402</v>
      </c>
      <c r="J27" s="58"/>
      <c r="K27" s="58"/>
      <c r="L27" s="58"/>
      <c r="M27" s="58"/>
      <c r="N27" s="58"/>
      <c r="O27" s="58"/>
      <c r="P27" s="58"/>
      <c r="Q27" s="58"/>
      <c r="R27" s="58"/>
      <c r="S27" s="58"/>
      <c r="T27" s="58"/>
      <c r="U27" s="58"/>
      <c r="V27" s="58"/>
      <c r="W27" s="58"/>
      <c r="X27" s="58"/>
      <c r="Y27" s="58"/>
    </row>
    <row r="28" spans="1:25" ht="15.75" customHeight="1" x14ac:dyDescent="0.2">
      <c r="A28" s="15" t="s">
        <v>78</v>
      </c>
      <c r="B28" s="15">
        <v>2019</v>
      </c>
      <c r="C28" s="8" t="s">
        <v>46</v>
      </c>
      <c r="D28" s="8" t="s">
        <v>1394</v>
      </c>
      <c r="E28" s="8" t="s">
        <v>1395</v>
      </c>
      <c r="F28" s="8" t="s">
        <v>1395</v>
      </c>
      <c r="G28" s="8">
        <v>8.0000000000000004E-4</v>
      </c>
      <c r="H28" s="218"/>
      <c r="I28" s="292" t="s">
        <v>1402</v>
      </c>
      <c r="J28" s="58"/>
      <c r="K28" s="58"/>
      <c r="L28" s="58"/>
      <c r="M28" s="58"/>
      <c r="N28" s="58"/>
      <c r="O28" s="58"/>
      <c r="P28" s="58"/>
      <c r="Q28" s="58"/>
      <c r="R28" s="58"/>
      <c r="S28" s="58"/>
      <c r="T28" s="58"/>
      <c r="U28" s="58"/>
      <c r="V28" s="58"/>
      <c r="W28" s="58"/>
      <c r="X28" s="58"/>
      <c r="Y28" s="58"/>
    </row>
    <row r="29" spans="1:25" ht="15.75" customHeight="1" x14ac:dyDescent="0.2">
      <c r="A29" s="49" t="s">
        <v>78</v>
      </c>
      <c r="B29" s="49">
        <v>2020</v>
      </c>
      <c r="C29" s="56" t="s">
        <v>46</v>
      </c>
      <c r="D29" s="56" t="s">
        <v>1317</v>
      </c>
      <c r="E29" s="77" t="s">
        <v>109</v>
      </c>
      <c r="F29" s="56" t="s">
        <v>109</v>
      </c>
      <c r="G29" s="56">
        <v>42.74</v>
      </c>
      <c r="H29" s="290"/>
      <c r="I29" s="294" t="s">
        <v>1404</v>
      </c>
      <c r="J29" s="51"/>
      <c r="K29" s="51"/>
      <c r="L29" s="51"/>
      <c r="M29" s="51"/>
      <c r="N29" s="51"/>
      <c r="O29" s="51"/>
      <c r="P29" s="51"/>
      <c r="Q29" s="51"/>
      <c r="R29" s="51"/>
      <c r="S29" s="51"/>
      <c r="T29" s="51"/>
      <c r="U29" s="51"/>
      <c r="V29" s="51"/>
      <c r="W29" s="51"/>
      <c r="X29" s="51"/>
      <c r="Y29" s="51"/>
    </row>
    <row r="30" spans="1:25" ht="15.75" customHeight="1" x14ac:dyDescent="0.2">
      <c r="A30" s="15" t="s">
        <v>78</v>
      </c>
      <c r="B30" s="15">
        <v>2020</v>
      </c>
      <c r="C30" s="8" t="s">
        <v>46</v>
      </c>
      <c r="D30" s="8" t="s">
        <v>1116</v>
      </c>
      <c r="E30" s="8" t="s">
        <v>1323</v>
      </c>
      <c r="F30" s="8" t="s">
        <v>1324</v>
      </c>
      <c r="G30" s="8">
        <v>36.67</v>
      </c>
      <c r="H30" s="218"/>
      <c r="I30" s="292" t="s">
        <v>1404</v>
      </c>
      <c r="J30" s="58"/>
      <c r="K30" s="58"/>
      <c r="L30" s="58"/>
      <c r="M30" s="58"/>
      <c r="N30" s="58"/>
      <c r="O30" s="58"/>
      <c r="P30" s="58"/>
      <c r="Q30" s="58"/>
      <c r="R30" s="58"/>
      <c r="S30" s="58"/>
      <c r="T30" s="58"/>
      <c r="U30" s="58"/>
      <c r="V30" s="58"/>
      <c r="W30" s="58"/>
      <c r="X30" s="58"/>
      <c r="Y30" s="58"/>
    </row>
    <row r="31" spans="1:25" ht="15.75" customHeight="1" x14ac:dyDescent="0.2">
      <c r="A31" s="15" t="s">
        <v>78</v>
      </c>
      <c r="B31" s="15">
        <v>2020</v>
      </c>
      <c r="C31" s="8" t="s">
        <v>46</v>
      </c>
      <c r="D31" s="8" t="s">
        <v>1326</v>
      </c>
      <c r="E31" s="8" t="s">
        <v>1384</v>
      </c>
      <c r="F31" s="8" t="s">
        <v>1384</v>
      </c>
      <c r="G31" s="8">
        <v>7.34</v>
      </c>
      <c r="H31" s="218"/>
      <c r="I31" s="292" t="s">
        <v>1404</v>
      </c>
      <c r="J31" s="58"/>
      <c r="K31" s="58"/>
      <c r="L31" s="58"/>
      <c r="M31" s="58"/>
      <c r="N31" s="58"/>
      <c r="O31" s="58"/>
      <c r="P31" s="58"/>
      <c r="Q31" s="58"/>
      <c r="R31" s="58"/>
      <c r="S31" s="58"/>
      <c r="T31" s="58"/>
      <c r="U31" s="58"/>
      <c r="V31" s="58"/>
      <c r="W31" s="58"/>
      <c r="X31" s="58"/>
      <c r="Y31" s="58"/>
    </row>
    <row r="32" spans="1:25" ht="15.75" customHeight="1" x14ac:dyDescent="0.2">
      <c r="A32" s="15" t="s">
        <v>78</v>
      </c>
      <c r="B32" s="15">
        <v>2020</v>
      </c>
      <c r="C32" s="8" t="s">
        <v>46</v>
      </c>
      <c r="D32" s="8" t="s">
        <v>1329</v>
      </c>
      <c r="E32" s="58" t="s">
        <v>1368</v>
      </c>
      <c r="F32" s="8" t="s">
        <v>1330</v>
      </c>
      <c r="G32" s="8">
        <v>7.19</v>
      </c>
      <c r="H32" s="218"/>
      <c r="I32" s="292" t="s">
        <v>1404</v>
      </c>
      <c r="J32" s="58"/>
      <c r="K32" s="58"/>
      <c r="L32" s="58"/>
      <c r="M32" s="58"/>
      <c r="N32" s="58"/>
      <c r="O32" s="58"/>
      <c r="P32" s="58"/>
      <c r="Q32" s="58"/>
      <c r="R32" s="58"/>
      <c r="S32" s="58"/>
      <c r="T32" s="58"/>
      <c r="U32" s="58"/>
      <c r="V32" s="58"/>
      <c r="W32" s="58"/>
      <c r="X32" s="58"/>
      <c r="Y32" s="58"/>
    </row>
    <row r="33" spans="1:25" ht="15.75" customHeight="1" x14ac:dyDescent="0.2">
      <c r="A33" s="15" t="s">
        <v>78</v>
      </c>
      <c r="B33" s="15">
        <v>2020</v>
      </c>
      <c r="C33" s="8" t="s">
        <v>46</v>
      </c>
      <c r="D33" s="8" t="s">
        <v>1332</v>
      </c>
      <c r="E33" s="8" t="s">
        <v>1333</v>
      </c>
      <c r="F33" s="8" t="s">
        <v>1334</v>
      </c>
      <c r="G33" s="8">
        <v>5.76</v>
      </c>
      <c r="H33" s="218"/>
      <c r="I33" s="292" t="s">
        <v>1404</v>
      </c>
      <c r="J33" s="58"/>
      <c r="K33" s="58"/>
      <c r="L33" s="58"/>
      <c r="M33" s="58"/>
      <c r="N33" s="58"/>
      <c r="O33" s="58"/>
      <c r="P33" s="58"/>
      <c r="Q33" s="58"/>
      <c r="R33" s="58"/>
      <c r="S33" s="58"/>
      <c r="T33" s="58"/>
      <c r="U33" s="58"/>
      <c r="V33" s="58"/>
      <c r="W33" s="58"/>
      <c r="X33" s="58"/>
      <c r="Y33" s="58"/>
    </row>
    <row r="34" spans="1:25" ht="15.75" customHeight="1" x14ac:dyDescent="0.2">
      <c r="A34" s="15" t="s">
        <v>78</v>
      </c>
      <c r="B34" s="15">
        <v>2020</v>
      </c>
      <c r="C34" s="8" t="s">
        <v>46</v>
      </c>
      <c r="D34" s="8" t="s">
        <v>1340</v>
      </c>
      <c r="E34" s="8" t="s">
        <v>1341</v>
      </c>
      <c r="F34" s="8" t="s">
        <v>1342</v>
      </c>
      <c r="G34" s="8">
        <v>0.11</v>
      </c>
      <c r="H34" s="218"/>
      <c r="I34" s="292" t="s">
        <v>1404</v>
      </c>
      <c r="J34" s="58"/>
      <c r="K34" s="58"/>
      <c r="L34" s="58"/>
      <c r="M34" s="58"/>
      <c r="N34" s="58"/>
      <c r="O34" s="58"/>
      <c r="P34" s="58"/>
      <c r="Q34" s="58"/>
      <c r="R34" s="58"/>
      <c r="S34" s="58"/>
      <c r="T34" s="58"/>
      <c r="U34" s="58"/>
      <c r="V34" s="58"/>
      <c r="W34" s="58"/>
      <c r="X34" s="58"/>
      <c r="Y34" s="58"/>
    </row>
    <row r="35" spans="1:25" ht="15.75" customHeight="1" x14ac:dyDescent="0.2">
      <c r="A35" s="359" t="s">
        <v>78</v>
      </c>
      <c r="B35" s="359">
        <v>2020</v>
      </c>
      <c r="C35" s="360" t="s">
        <v>46</v>
      </c>
      <c r="D35" s="360" t="s">
        <v>1332</v>
      </c>
      <c r="E35" s="360" t="s">
        <v>1372</v>
      </c>
      <c r="F35" s="360" t="s">
        <v>1372</v>
      </c>
      <c r="G35" s="360">
        <v>0.06</v>
      </c>
      <c r="H35" s="361"/>
      <c r="I35" s="364" t="s">
        <v>1404</v>
      </c>
      <c r="J35" s="363"/>
      <c r="K35" s="363"/>
      <c r="L35" s="363"/>
      <c r="M35" s="363"/>
      <c r="N35" s="363"/>
      <c r="O35" s="363"/>
      <c r="P35" s="363"/>
      <c r="Q35" s="363"/>
      <c r="R35" s="363"/>
      <c r="S35" s="363"/>
      <c r="T35" s="363"/>
      <c r="U35" s="363"/>
      <c r="V35" s="363"/>
      <c r="W35" s="363"/>
      <c r="X35" s="363"/>
      <c r="Y35" s="363"/>
    </row>
    <row r="36" spans="1:25" ht="15.75" customHeight="1" x14ac:dyDescent="0.2">
      <c r="A36" s="15" t="s">
        <v>78</v>
      </c>
      <c r="B36" s="15">
        <v>2020</v>
      </c>
      <c r="C36" s="8" t="s">
        <v>46</v>
      </c>
      <c r="D36" s="8" t="s">
        <v>627</v>
      </c>
      <c r="E36" s="8" t="s">
        <v>1320</v>
      </c>
      <c r="F36" s="8" t="s">
        <v>1321</v>
      </c>
      <c r="G36" s="8">
        <v>0.05</v>
      </c>
      <c r="H36" s="218"/>
      <c r="I36" s="8" t="s">
        <v>1403</v>
      </c>
      <c r="J36" s="58"/>
      <c r="K36" s="58"/>
      <c r="L36" s="58"/>
      <c r="M36" s="58"/>
      <c r="N36" s="58"/>
      <c r="O36" s="58"/>
      <c r="P36" s="58"/>
      <c r="Q36" s="58"/>
      <c r="R36" s="58"/>
      <c r="S36" s="58"/>
      <c r="T36" s="58"/>
      <c r="U36" s="58"/>
      <c r="V36" s="58"/>
      <c r="W36" s="58"/>
      <c r="X36" s="58"/>
      <c r="Y36" s="58"/>
    </row>
    <row r="37" spans="1:25" ht="15.75" customHeight="1" x14ac:dyDescent="0.2">
      <c r="A37" s="15" t="s">
        <v>78</v>
      </c>
      <c r="B37" s="15">
        <v>2020</v>
      </c>
      <c r="C37" s="8" t="s">
        <v>46</v>
      </c>
      <c r="D37" s="8" t="s">
        <v>1336</v>
      </c>
      <c r="E37" s="8" t="s">
        <v>1337</v>
      </c>
      <c r="F37" s="8" t="s">
        <v>1336</v>
      </c>
      <c r="G37" s="8">
        <v>0.04</v>
      </c>
      <c r="H37" s="218"/>
      <c r="I37" s="292" t="s">
        <v>1404</v>
      </c>
      <c r="J37" s="58"/>
      <c r="K37" s="58"/>
      <c r="L37" s="58"/>
      <c r="M37" s="58"/>
      <c r="N37" s="58"/>
      <c r="O37" s="58"/>
      <c r="P37" s="58"/>
      <c r="Q37" s="58"/>
      <c r="R37" s="58"/>
      <c r="S37" s="58"/>
      <c r="T37" s="58"/>
      <c r="U37" s="58"/>
      <c r="V37" s="58"/>
      <c r="W37" s="58"/>
      <c r="X37" s="58"/>
      <c r="Y37" s="58"/>
    </row>
    <row r="38" spans="1:25" ht="15.75" customHeight="1" x14ac:dyDescent="0.2">
      <c r="A38" s="15" t="s">
        <v>78</v>
      </c>
      <c r="B38" s="15">
        <v>2020</v>
      </c>
      <c r="C38" s="8" t="s">
        <v>46</v>
      </c>
      <c r="D38" s="58" t="s">
        <v>246</v>
      </c>
      <c r="E38" s="58" t="s">
        <v>246</v>
      </c>
      <c r="F38" s="58" t="s">
        <v>246</v>
      </c>
      <c r="G38" s="8">
        <v>2.3E-2</v>
      </c>
      <c r="H38" s="218"/>
      <c r="I38" s="292" t="s">
        <v>1404</v>
      </c>
      <c r="J38" s="58"/>
      <c r="K38" s="58"/>
      <c r="L38" s="58"/>
      <c r="M38" s="58"/>
      <c r="N38" s="58"/>
      <c r="O38" s="58"/>
      <c r="P38" s="58"/>
      <c r="Q38" s="58"/>
      <c r="R38" s="58"/>
      <c r="S38" s="58"/>
      <c r="T38" s="58"/>
      <c r="U38" s="58"/>
      <c r="V38" s="58"/>
      <c r="W38" s="58"/>
      <c r="X38" s="58"/>
      <c r="Y38" s="58"/>
    </row>
    <row r="39" spans="1:25" ht="15.75" customHeight="1" x14ac:dyDescent="0.2">
      <c r="A39" s="15" t="s">
        <v>78</v>
      </c>
      <c r="B39" s="15">
        <v>2020</v>
      </c>
      <c r="C39" s="8" t="s">
        <v>46</v>
      </c>
      <c r="D39" s="8" t="s">
        <v>1344</v>
      </c>
      <c r="E39" s="8" t="s">
        <v>1345</v>
      </c>
      <c r="F39" s="8" t="s">
        <v>1345</v>
      </c>
      <c r="G39" s="8">
        <v>0.02</v>
      </c>
      <c r="H39" s="218"/>
      <c r="I39" s="292" t="s">
        <v>1404</v>
      </c>
      <c r="J39" s="58"/>
      <c r="K39" s="58"/>
      <c r="L39" s="58"/>
      <c r="M39" s="58"/>
      <c r="N39" s="58"/>
      <c r="O39" s="58"/>
      <c r="P39" s="58"/>
      <c r="Q39" s="58"/>
      <c r="R39" s="58"/>
      <c r="S39" s="58"/>
      <c r="T39" s="58"/>
      <c r="U39" s="58"/>
      <c r="V39" s="58"/>
      <c r="W39" s="58"/>
      <c r="X39" s="58"/>
      <c r="Y39" s="58"/>
    </row>
    <row r="40" spans="1:25" ht="15.75" customHeight="1" x14ac:dyDescent="0.2">
      <c r="A40" s="15" t="s">
        <v>78</v>
      </c>
      <c r="B40" s="15">
        <v>2020</v>
      </c>
      <c r="C40" s="8" t="s">
        <v>46</v>
      </c>
      <c r="D40" s="8" t="s">
        <v>1398</v>
      </c>
      <c r="E40" s="8" t="s">
        <v>1399</v>
      </c>
      <c r="F40" s="8" t="s">
        <v>1399</v>
      </c>
      <c r="G40" s="8">
        <v>0.01</v>
      </c>
      <c r="H40" s="218"/>
      <c r="I40" s="292" t="s">
        <v>1404</v>
      </c>
      <c r="J40" s="58"/>
      <c r="K40" s="58"/>
      <c r="L40" s="58"/>
      <c r="M40" s="58"/>
      <c r="N40" s="58"/>
      <c r="O40" s="58"/>
      <c r="P40" s="58"/>
      <c r="Q40" s="58"/>
      <c r="R40" s="58"/>
      <c r="S40" s="58"/>
      <c r="T40" s="58"/>
      <c r="U40" s="58"/>
      <c r="V40" s="58"/>
      <c r="W40" s="58"/>
      <c r="X40" s="58"/>
      <c r="Y40" s="58"/>
    </row>
    <row r="41" spans="1:25" ht="15.75" customHeight="1" x14ac:dyDescent="0.2">
      <c r="A41" s="15" t="s">
        <v>78</v>
      </c>
      <c r="B41" s="15">
        <v>2021</v>
      </c>
      <c r="C41" s="8" t="s">
        <v>46</v>
      </c>
      <c r="D41" s="8" t="s">
        <v>1101</v>
      </c>
      <c r="E41" s="8" t="s">
        <v>1323</v>
      </c>
      <c r="F41" s="8" t="s">
        <v>1324</v>
      </c>
      <c r="G41" s="8">
        <v>38.92</v>
      </c>
      <c r="H41" s="218"/>
      <c r="I41" s="292" t="s">
        <v>1405</v>
      </c>
      <c r="J41" s="58"/>
      <c r="K41" s="58"/>
      <c r="L41" s="58"/>
      <c r="M41" s="58"/>
      <c r="N41" s="58"/>
      <c r="O41" s="58"/>
      <c r="P41" s="58"/>
      <c r="Q41" s="58"/>
      <c r="R41" s="58"/>
      <c r="S41" s="58"/>
      <c r="T41" s="58"/>
      <c r="U41" s="58"/>
      <c r="V41" s="58"/>
      <c r="W41" s="58"/>
      <c r="X41" s="58"/>
      <c r="Y41" s="58"/>
    </row>
    <row r="42" spans="1:25" ht="15.75" customHeight="1" x14ac:dyDescent="0.2">
      <c r="A42" s="15" t="s">
        <v>78</v>
      </c>
      <c r="B42" s="15">
        <v>2021</v>
      </c>
      <c r="C42" s="8" t="s">
        <v>46</v>
      </c>
      <c r="D42" s="8" t="s">
        <v>1317</v>
      </c>
      <c r="E42" s="66" t="s">
        <v>109</v>
      </c>
      <c r="F42" s="8" t="s">
        <v>109</v>
      </c>
      <c r="G42" s="8">
        <v>38.08</v>
      </c>
      <c r="H42" s="218"/>
      <c r="I42" s="292" t="s">
        <v>1359</v>
      </c>
      <c r="J42" s="58"/>
      <c r="K42" s="58"/>
      <c r="L42" s="58"/>
      <c r="M42" s="58"/>
      <c r="N42" s="58"/>
      <c r="O42" s="58"/>
      <c r="P42" s="58"/>
      <c r="Q42" s="58"/>
      <c r="R42" s="58"/>
      <c r="S42" s="58"/>
      <c r="T42" s="58"/>
      <c r="U42" s="58"/>
      <c r="V42" s="58"/>
      <c r="W42" s="58"/>
      <c r="X42" s="58"/>
      <c r="Y42" s="58"/>
    </row>
    <row r="43" spans="1:25" ht="15.75" customHeight="1" x14ac:dyDescent="0.2">
      <c r="A43" s="15" t="s">
        <v>78</v>
      </c>
      <c r="B43" s="15">
        <v>2021</v>
      </c>
      <c r="C43" s="8" t="s">
        <v>46</v>
      </c>
      <c r="D43" s="8" t="s">
        <v>1332</v>
      </c>
      <c r="E43" s="8" t="s">
        <v>1333</v>
      </c>
      <c r="F43" s="8" t="s">
        <v>1334</v>
      </c>
      <c r="G43" s="8">
        <v>10.73</v>
      </c>
      <c r="H43" s="218"/>
      <c r="I43" s="8" t="s">
        <v>1362</v>
      </c>
      <c r="J43" s="58"/>
      <c r="K43" s="58"/>
      <c r="L43" s="58"/>
      <c r="M43" s="58"/>
      <c r="N43" s="58"/>
      <c r="O43" s="58"/>
      <c r="P43" s="58"/>
      <c r="Q43" s="58"/>
      <c r="R43" s="58"/>
      <c r="S43" s="58"/>
      <c r="T43" s="58"/>
      <c r="U43" s="58"/>
      <c r="V43" s="58"/>
      <c r="W43" s="58"/>
      <c r="X43" s="58"/>
      <c r="Y43" s="58"/>
    </row>
    <row r="44" spans="1:25" ht="15.75" customHeight="1" x14ac:dyDescent="0.2">
      <c r="A44" s="15" t="s">
        <v>78</v>
      </c>
      <c r="B44" s="15">
        <v>2021</v>
      </c>
      <c r="C44" s="8" t="s">
        <v>46</v>
      </c>
      <c r="D44" s="8" t="s">
        <v>1329</v>
      </c>
      <c r="E44" s="58" t="s">
        <v>1368</v>
      </c>
      <c r="F44" s="8" t="s">
        <v>1330</v>
      </c>
      <c r="G44" s="8">
        <v>6.9</v>
      </c>
      <c r="H44" s="218"/>
      <c r="I44" s="348" t="s">
        <v>1362</v>
      </c>
      <c r="J44" s="58"/>
      <c r="K44" s="58"/>
      <c r="L44" s="58"/>
      <c r="M44" s="58"/>
      <c r="N44" s="58"/>
      <c r="O44" s="58"/>
      <c r="P44" s="58"/>
      <c r="Q44" s="58"/>
      <c r="R44" s="58"/>
      <c r="S44" s="58"/>
      <c r="T44" s="58"/>
      <c r="U44" s="58"/>
      <c r="V44" s="58"/>
      <c r="W44" s="58"/>
      <c r="X44" s="58"/>
      <c r="Y44" s="58"/>
    </row>
    <row r="45" spans="1:25" ht="15.75" customHeight="1" x14ac:dyDescent="0.2">
      <c r="A45" s="15" t="s">
        <v>78</v>
      </c>
      <c r="B45" s="15">
        <v>2021</v>
      </c>
      <c r="C45" s="8" t="s">
        <v>46</v>
      </c>
      <c r="D45" s="8" t="s">
        <v>1326</v>
      </c>
      <c r="E45" s="8" t="s">
        <v>1384</v>
      </c>
      <c r="F45" s="8" t="s">
        <v>1384</v>
      </c>
      <c r="G45" s="8">
        <v>4.97</v>
      </c>
      <c r="H45" s="218"/>
      <c r="I45" s="348" t="s">
        <v>1362</v>
      </c>
      <c r="J45" s="58"/>
      <c r="K45" s="58"/>
      <c r="L45" s="58"/>
      <c r="M45" s="58"/>
      <c r="N45" s="58"/>
      <c r="O45" s="58"/>
      <c r="P45" s="58"/>
      <c r="Q45" s="58"/>
      <c r="R45" s="58"/>
      <c r="S45" s="58"/>
      <c r="T45" s="58"/>
      <c r="U45" s="58"/>
      <c r="V45" s="58"/>
      <c r="W45" s="58"/>
      <c r="X45" s="58"/>
      <c r="Y45" s="58"/>
    </row>
    <row r="46" spans="1:25" ht="15.75" customHeight="1" x14ac:dyDescent="0.2">
      <c r="A46" s="359" t="s">
        <v>78</v>
      </c>
      <c r="B46" s="359">
        <v>2021</v>
      </c>
      <c r="C46" s="360" t="s">
        <v>46</v>
      </c>
      <c r="D46" s="360" t="s">
        <v>1340</v>
      </c>
      <c r="E46" s="360" t="s">
        <v>1341</v>
      </c>
      <c r="F46" s="360" t="s">
        <v>1342</v>
      </c>
      <c r="G46" s="360">
        <v>0.18</v>
      </c>
      <c r="H46" s="361"/>
      <c r="I46" s="365" t="s">
        <v>1362</v>
      </c>
      <c r="J46" s="363"/>
      <c r="K46" s="363"/>
      <c r="L46" s="363"/>
      <c r="M46" s="363"/>
      <c r="N46" s="363"/>
      <c r="O46" s="363"/>
      <c r="P46" s="363"/>
      <c r="Q46" s="363"/>
      <c r="R46" s="363"/>
      <c r="S46" s="363"/>
      <c r="T46" s="363"/>
      <c r="U46" s="363"/>
      <c r="V46" s="363"/>
      <c r="W46" s="363"/>
      <c r="X46" s="363"/>
      <c r="Y46" s="363"/>
    </row>
    <row r="47" spans="1:25" ht="15.75" customHeight="1" x14ac:dyDescent="0.2">
      <c r="A47" s="366" t="s">
        <v>78</v>
      </c>
      <c r="B47" s="366">
        <v>2021</v>
      </c>
      <c r="C47" s="367" t="s">
        <v>46</v>
      </c>
      <c r="D47" s="367" t="s">
        <v>1340</v>
      </c>
      <c r="E47" s="367" t="s">
        <v>1341</v>
      </c>
      <c r="F47" s="367" t="s">
        <v>1342</v>
      </c>
      <c r="G47" s="367">
        <v>0.08</v>
      </c>
      <c r="H47" s="368"/>
      <c r="I47" s="369" t="s">
        <v>1362</v>
      </c>
      <c r="J47" s="370"/>
      <c r="K47" s="370"/>
      <c r="L47" s="370"/>
      <c r="M47" s="370"/>
      <c r="N47" s="370"/>
      <c r="O47" s="370"/>
      <c r="P47" s="370"/>
      <c r="Q47" s="370"/>
      <c r="R47" s="370"/>
      <c r="S47" s="370"/>
      <c r="T47" s="370"/>
      <c r="U47" s="370"/>
      <c r="V47" s="370"/>
      <c r="W47" s="370"/>
      <c r="X47" s="370"/>
      <c r="Y47" s="370"/>
    </row>
    <row r="48" spans="1:25" ht="15.75" customHeight="1" x14ac:dyDescent="0.2">
      <c r="A48" s="15" t="s">
        <v>78</v>
      </c>
      <c r="B48" s="15">
        <v>2021</v>
      </c>
      <c r="C48" s="8" t="s">
        <v>46</v>
      </c>
      <c r="D48" s="8" t="s">
        <v>1336</v>
      </c>
      <c r="E48" s="8" t="s">
        <v>1337</v>
      </c>
      <c r="F48" s="8" t="s">
        <v>1336</v>
      </c>
      <c r="G48" s="8">
        <v>0.04</v>
      </c>
      <c r="H48" s="218"/>
      <c r="I48" s="348" t="s">
        <v>1362</v>
      </c>
      <c r="J48" s="58"/>
      <c r="K48" s="58"/>
      <c r="L48" s="58"/>
      <c r="M48" s="58"/>
      <c r="N48" s="58"/>
      <c r="O48" s="58"/>
      <c r="P48" s="58"/>
      <c r="Q48" s="58"/>
      <c r="R48" s="58"/>
      <c r="S48" s="58"/>
      <c r="T48" s="58"/>
      <c r="U48" s="58"/>
      <c r="V48" s="58"/>
      <c r="W48" s="58"/>
      <c r="X48" s="58"/>
      <c r="Y48" s="58"/>
    </row>
    <row r="49" spans="1:25" ht="15.75" customHeight="1" x14ac:dyDescent="0.2">
      <c r="A49" s="15" t="s">
        <v>78</v>
      </c>
      <c r="B49" s="15">
        <v>2021</v>
      </c>
      <c r="C49" s="8" t="s">
        <v>46</v>
      </c>
      <c r="D49" s="8" t="s">
        <v>627</v>
      </c>
      <c r="E49" s="8" t="s">
        <v>1320</v>
      </c>
      <c r="F49" s="8" t="s">
        <v>1321</v>
      </c>
      <c r="G49" s="8">
        <v>0.03</v>
      </c>
      <c r="H49" s="218"/>
      <c r="I49" s="8" t="s">
        <v>1406</v>
      </c>
      <c r="J49" s="58"/>
      <c r="K49" s="58"/>
      <c r="L49" s="58"/>
      <c r="M49" s="58"/>
      <c r="N49" s="58"/>
      <c r="O49" s="58"/>
      <c r="P49" s="58"/>
      <c r="Q49" s="58"/>
      <c r="R49" s="58"/>
      <c r="S49" s="58"/>
      <c r="T49" s="58"/>
      <c r="U49" s="58"/>
      <c r="V49" s="58"/>
      <c r="W49" s="58"/>
      <c r="X49" s="58"/>
      <c r="Y49" s="58"/>
    </row>
    <row r="50" spans="1:25" ht="15.75" customHeight="1" x14ac:dyDescent="0.2">
      <c r="A50" s="15" t="s">
        <v>78</v>
      </c>
      <c r="B50" s="15">
        <v>2021</v>
      </c>
      <c r="C50" s="8" t="s">
        <v>46</v>
      </c>
      <c r="D50" s="8" t="s">
        <v>1407</v>
      </c>
      <c r="E50" s="8" t="s">
        <v>1407</v>
      </c>
      <c r="F50" s="8" t="s">
        <v>1407</v>
      </c>
      <c r="G50" s="8">
        <v>0.02</v>
      </c>
      <c r="H50" s="218"/>
      <c r="I50" s="8" t="s">
        <v>1408</v>
      </c>
      <c r="J50" s="58"/>
      <c r="K50" s="58"/>
      <c r="L50" s="58"/>
      <c r="M50" s="58"/>
      <c r="N50" s="58"/>
      <c r="O50" s="58"/>
      <c r="P50" s="58"/>
      <c r="Q50" s="58"/>
      <c r="R50" s="58"/>
      <c r="S50" s="58"/>
      <c r="T50" s="58"/>
      <c r="U50" s="58"/>
      <c r="V50" s="58"/>
      <c r="W50" s="58"/>
      <c r="X50" s="58"/>
      <c r="Y50" s="58"/>
    </row>
    <row r="51" spans="1:25" ht="15.75" customHeight="1" x14ac:dyDescent="0.2">
      <c r="A51" s="15" t="s">
        <v>78</v>
      </c>
      <c r="B51" s="15">
        <v>2021</v>
      </c>
      <c r="C51" s="8" t="s">
        <v>46</v>
      </c>
      <c r="D51" s="8" t="s">
        <v>1344</v>
      </c>
      <c r="E51" s="8" t="s">
        <v>1345</v>
      </c>
      <c r="F51" s="8" t="s">
        <v>1345</v>
      </c>
      <c r="G51" s="8">
        <v>0.02</v>
      </c>
      <c r="H51" s="218"/>
      <c r="I51" s="348" t="s">
        <v>1362</v>
      </c>
      <c r="J51" s="58"/>
      <c r="K51" s="58"/>
      <c r="L51" s="58"/>
      <c r="M51" s="58"/>
      <c r="N51" s="58"/>
      <c r="O51" s="58"/>
      <c r="P51" s="58"/>
      <c r="Q51" s="58"/>
      <c r="R51" s="58"/>
      <c r="S51" s="58"/>
      <c r="T51" s="58"/>
      <c r="U51" s="58"/>
      <c r="V51" s="58"/>
      <c r="W51" s="58"/>
      <c r="X51" s="58"/>
      <c r="Y51" s="58"/>
    </row>
    <row r="52" spans="1:25" ht="15.75" customHeight="1" x14ac:dyDescent="0.2">
      <c r="A52" s="15" t="s">
        <v>78</v>
      </c>
      <c r="B52" s="15">
        <v>2021</v>
      </c>
      <c r="C52" s="8" t="s">
        <v>46</v>
      </c>
      <c r="D52" s="8" t="s">
        <v>1398</v>
      </c>
      <c r="E52" s="8" t="s">
        <v>1399</v>
      </c>
      <c r="F52" s="8" t="s">
        <v>1399</v>
      </c>
      <c r="G52" s="8">
        <v>0.01</v>
      </c>
      <c r="H52" s="218"/>
      <c r="I52" s="348" t="s">
        <v>1362</v>
      </c>
      <c r="J52" s="58"/>
      <c r="K52" s="58"/>
      <c r="L52" s="58"/>
      <c r="M52" s="58"/>
      <c r="N52" s="58"/>
      <c r="O52" s="58"/>
      <c r="P52" s="58"/>
      <c r="Q52" s="58"/>
      <c r="R52" s="58"/>
      <c r="S52" s="58"/>
      <c r="T52" s="58"/>
      <c r="U52" s="58"/>
      <c r="V52" s="58"/>
      <c r="W52" s="58"/>
      <c r="X52" s="58"/>
      <c r="Y52" s="58"/>
    </row>
    <row r="53" spans="1:25" ht="15.75" customHeight="1" x14ac:dyDescent="0.2">
      <c r="A53" s="15" t="s">
        <v>78</v>
      </c>
      <c r="B53" s="15">
        <v>2021</v>
      </c>
      <c r="C53" s="8" t="s">
        <v>46</v>
      </c>
      <c r="D53" s="58" t="s">
        <v>246</v>
      </c>
      <c r="E53" s="58" t="s">
        <v>246</v>
      </c>
      <c r="F53" s="58" t="s">
        <v>246</v>
      </c>
      <c r="G53" s="8">
        <v>0.01</v>
      </c>
      <c r="H53" s="218"/>
      <c r="I53" s="348" t="s">
        <v>1362</v>
      </c>
      <c r="J53" s="58"/>
      <c r="K53" s="58"/>
      <c r="L53" s="58"/>
      <c r="M53" s="58"/>
      <c r="N53" s="58"/>
      <c r="O53" s="58"/>
      <c r="P53" s="58"/>
      <c r="Q53" s="58"/>
      <c r="R53" s="58"/>
      <c r="S53" s="58"/>
      <c r="T53" s="58"/>
      <c r="U53" s="58"/>
      <c r="V53" s="58"/>
      <c r="W53" s="58"/>
      <c r="X53" s="58"/>
      <c r="Y53" s="58"/>
    </row>
    <row r="54" spans="1:25" ht="15.75" customHeight="1" x14ac:dyDescent="0.2">
      <c r="A54" s="359" t="s">
        <v>78</v>
      </c>
      <c r="B54" s="359">
        <v>2021</v>
      </c>
      <c r="C54" s="360" t="s">
        <v>46</v>
      </c>
      <c r="D54" s="360" t="s">
        <v>1332</v>
      </c>
      <c r="E54" s="360" t="s">
        <v>1372</v>
      </c>
      <c r="F54" s="360" t="s">
        <v>1372</v>
      </c>
      <c r="G54" s="360">
        <v>0.01</v>
      </c>
      <c r="H54" s="361"/>
      <c r="I54" s="365" t="s">
        <v>1362</v>
      </c>
      <c r="J54" s="363"/>
      <c r="K54" s="363"/>
      <c r="L54" s="363"/>
      <c r="M54" s="363"/>
      <c r="N54" s="363"/>
      <c r="O54" s="363"/>
      <c r="P54" s="363"/>
      <c r="Q54" s="363"/>
      <c r="R54" s="363"/>
      <c r="S54" s="363"/>
      <c r="T54" s="363"/>
      <c r="U54" s="363"/>
      <c r="V54" s="363"/>
      <c r="W54" s="363"/>
      <c r="X54" s="363"/>
      <c r="Y54" s="363"/>
    </row>
    <row r="55" spans="1:25" ht="15.75" customHeight="1" x14ac:dyDescent="0.2">
      <c r="A55" s="23"/>
      <c r="B55" s="23"/>
      <c r="C55" s="58"/>
      <c r="D55" s="58"/>
      <c r="E55" s="8"/>
      <c r="F55" s="352"/>
      <c r="G55" s="67"/>
      <c r="H55" s="218"/>
      <c r="I55" s="58"/>
      <c r="J55" s="58"/>
      <c r="K55" s="58"/>
      <c r="L55" s="58"/>
      <c r="M55" s="58"/>
      <c r="N55" s="58"/>
      <c r="O55" s="58"/>
      <c r="P55" s="58"/>
      <c r="Q55" s="58"/>
      <c r="R55" s="58"/>
      <c r="S55" s="58"/>
      <c r="T55" s="58"/>
      <c r="U55" s="58"/>
      <c r="V55" s="58"/>
      <c r="W55" s="58"/>
      <c r="X55" s="58"/>
      <c r="Y55" s="58"/>
    </row>
    <row r="56" spans="1:25" ht="15.75" customHeight="1" x14ac:dyDescent="0.2">
      <c r="A56" s="23"/>
      <c r="B56" s="23"/>
      <c r="C56" s="58"/>
      <c r="D56" s="58"/>
      <c r="E56" s="8"/>
      <c r="F56" s="352"/>
      <c r="G56" s="67"/>
      <c r="H56" s="218"/>
      <c r="I56" s="58"/>
      <c r="J56" s="58"/>
      <c r="K56" s="58"/>
      <c r="L56" s="58"/>
      <c r="M56" s="58"/>
      <c r="N56" s="58"/>
      <c r="O56" s="58"/>
      <c r="P56" s="58"/>
      <c r="Q56" s="58"/>
      <c r="R56" s="58"/>
      <c r="S56" s="58"/>
      <c r="T56" s="58"/>
      <c r="U56" s="58"/>
      <c r="V56" s="58"/>
      <c r="W56" s="58"/>
      <c r="X56" s="58"/>
      <c r="Y56" s="58"/>
    </row>
    <row r="57" spans="1:25" ht="15.75" customHeight="1" x14ac:dyDescent="0.2">
      <c r="A57" s="23"/>
      <c r="B57" s="23"/>
      <c r="C57" s="58"/>
      <c r="D57" s="58"/>
      <c r="E57" s="8"/>
      <c r="F57" s="154"/>
      <c r="G57" s="67"/>
      <c r="H57" s="218"/>
      <c r="I57" s="58"/>
      <c r="J57" s="58"/>
      <c r="K57" s="58"/>
      <c r="L57" s="58"/>
      <c r="M57" s="58"/>
      <c r="N57" s="58"/>
      <c r="O57" s="58"/>
      <c r="P57" s="58"/>
      <c r="Q57" s="58"/>
      <c r="R57" s="58"/>
      <c r="S57" s="58"/>
      <c r="T57" s="58"/>
      <c r="U57" s="58"/>
      <c r="V57" s="58"/>
      <c r="W57" s="58"/>
      <c r="X57" s="58"/>
      <c r="Y57" s="58"/>
    </row>
    <row r="58" spans="1:25" ht="15.75" customHeight="1" x14ac:dyDescent="0.2">
      <c r="A58" s="23"/>
      <c r="B58" s="23"/>
      <c r="C58" s="58"/>
      <c r="D58" s="58"/>
      <c r="E58" s="8"/>
      <c r="F58" s="154"/>
      <c r="G58" s="67"/>
      <c r="H58" s="218"/>
      <c r="I58" s="58"/>
      <c r="J58" s="58"/>
      <c r="K58" s="58"/>
      <c r="L58" s="58"/>
      <c r="M58" s="58"/>
      <c r="N58" s="58"/>
      <c r="O58" s="58"/>
      <c r="P58" s="58"/>
      <c r="Q58" s="58"/>
      <c r="R58" s="58"/>
      <c r="S58" s="58"/>
      <c r="T58" s="58"/>
      <c r="U58" s="58"/>
      <c r="V58" s="58"/>
      <c r="W58" s="58"/>
      <c r="X58" s="58"/>
      <c r="Y58" s="58"/>
    </row>
    <row r="59" spans="1:25" ht="15.75" customHeight="1" x14ac:dyDescent="0.2">
      <c r="A59" s="23"/>
      <c r="B59" s="23"/>
      <c r="C59" s="58"/>
      <c r="D59" s="58"/>
      <c r="E59" s="8"/>
      <c r="F59" s="154"/>
      <c r="G59" s="67"/>
      <c r="H59" s="218"/>
      <c r="I59" s="58"/>
      <c r="J59" s="58"/>
      <c r="K59" s="58"/>
      <c r="L59" s="58"/>
      <c r="M59" s="58"/>
      <c r="N59" s="58"/>
      <c r="O59" s="58"/>
      <c r="P59" s="58"/>
      <c r="Q59" s="58"/>
      <c r="R59" s="58"/>
      <c r="S59" s="58"/>
      <c r="T59" s="58"/>
      <c r="U59" s="58"/>
      <c r="V59" s="58"/>
      <c r="W59" s="58"/>
      <c r="X59" s="58"/>
      <c r="Y59" s="58"/>
    </row>
    <row r="60" spans="1:25" ht="15.75" customHeight="1" x14ac:dyDescent="0.2">
      <c r="A60" s="23"/>
      <c r="B60" s="23"/>
      <c r="C60" s="58"/>
      <c r="D60" s="58"/>
      <c r="E60" s="8"/>
      <c r="F60" s="154"/>
      <c r="G60" s="67"/>
      <c r="H60" s="218"/>
      <c r="I60" s="58"/>
      <c r="J60" s="58"/>
      <c r="K60" s="58"/>
      <c r="L60" s="58"/>
      <c r="M60" s="58"/>
      <c r="N60" s="58"/>
      <c r="O60" s="58"/>
      <c r="P60" s="58"/>
      <c r="Q60" s="58"/>
      <c r="R60" s="58"/>
      <c r="S60" s="58"/>
      <c r="T60" s="58"/>
      <c r="U60" s="58"/>
      <c r="V60" s="58"/>
      <c r="W60" s="58"/>
      <c r="X60" s="58"/>
      <c r="Y60" s="58"/>
    </row>
    <row r="61" spans="1:25" ht="15.75" customHeight="1" x14ac:dyDescent="0.2">
      <c r="A61" s="23"/>
      <c r="B61" s="23"/>
      <c r="C61" s="58"/>
      <c r="D61" s="58"/>
      <c r="E61" s="8"/>
      <c r="F61" s="154"/>
      <c r="G61" s="67"/>
      <c r="H61" s="218"/>
      <c r="I61" s="58"/>
      <c r="J61" s="58"/>
      <c r="K61" s="58"/>
      <c r="L61" s="58"/>
      <c r="M61" s="58"/>
      <c r="N61" s="58"/>
      <c r="O61" s="58"/>
      <c r="P61" s="58"/>
      <c r="Q61" s="58"/>
      <c r="R61" s="58"/>
      <c r="S61" s="58"/>
      <c r="T61" s="58"/>
      <c r="U61" s="58"/>
      <c r="V61" s="58"/>
      <c r="W61" s="58"/>
      <c r="X61" s="58"/>
      <c r="Y61" s="58"/>
    </row>
    <row r="62" spans="1:25" ht="15.75" customHeight="1" x14ac:dyDescent="0.2">
      <c r="A62" s="23"/>
      <c r="B62" s="23"/>
      <c r="C62" s="58"/>
      <c r="D62" s="58"/>
      <c r="E62" s="8"/>
      <c r="F62" s="154"/>
      <c r="G62" s="67"/>
      <c r="H62" s="218"/>
      <c r="I62" s="58"/>
      <c r="J62" s="58"/>
      <c r="K62" s="58"/>
      <c r="L62" s="58"/>
      <c r="M62" s="58"/>
      <c r="N62" s="58"/>
      <c r="O62" s="58"/>
      <c r="P62" s="58"/>
      <c r="Q62" s="58"/>
      <c r="R62" s="58"/>
      <c r="S62" s="58"/>
      <c r="T62" s="58"/>
      <c r="U62" s="58"/>
      <c r="V62" s="58"/>
      <c r="W62" s="58"/>
      <c r="X62" s="58"/>
      <c r="Y62" s="58"/>
    </row>
    <row r="63" spans="1:25" ht="15.75" customHeight="1" x14ac:dyDescent="0.2">
      <c r="A63" s="23"/>
      <c r="B63" s="23"/>
      <c r="C63" s="58"/>
      <c r="D63" s="58"/>
      <c r="E63" s="8"/>
      <c r="F63" s="154"/>
      <c r="G63" s="67"/>
      <c r="H63" s="218"/>
      <c r="I63" s="58"/>
      <c r="J63" s="58"/>
      <c r="K63" s="58"/>
      <c r="L63" s="58"/>
      <c r="M63" s="58"/>
      <c r="N63" s="58"/>
      <c r="O63" s="58"/>
      <c r="P63" s="58"/>
      <c r="Q63" s="58"/>
      <c r="R63" s="58"/>
      <c r="S63" s="58"/>
      <c r="T63" s="58"/>
      <c r="U63" s="58"/>
      <c r="V63" s="58"/>
      <c r="W63" s="58"/>
      <c r="X63" s="58"/>
      <c r="Y63" s="58"/>
    </row>
    <row r="64" spans="1:25" ht="15.75" customHeight="1" x14ac:dyDescent="0.2">
      <c r="A64" s="23"/>
      <c r="B64" s="23"/>
      <c r="C64" s="58"/>
      <c r="D64" s="58"/>
      <c r="E64" s="8"/>
      <c r="F64" s="154"/>
      <c r="G64" s="67"/>
      <c r="H64" s="218"/>
      <c r="I64" s="58"/>
      <c r="J64" s="58"/>
      <c r="K64" s="58"/>
      <c r="L64" s="58"/>
      <c r="M64" s="58"/>
      <c r="N64" s="58"/>
      <c r="O64" s="58"/>
      <c r="P64" s="58"/>
      <c r="Q64" s="58"/>
      <c r="R64" s="58"/>
      <c r="S64" s="58"/>
      <c r="T64" s="58"/>
      <c r="U64" s="58"/>
      <c r="V64" s="58"/>
      <c r="W64" s="58"/>
      <c r="X64" s="58"/>
      <c r="Y64" s="58"/>
    </row>
    <row r="65" spans="1:25" ht="15.75" customHeight="1" x14ac:dyDescent="0.2">
      <c r="A65" s="23"/>
      <c r="B65" s="23"/>
      <c r="C65" s="58"/>
      <c r="D65" s="58"/>
      <c r="E65" s="8"/>
      <c r="F65" s="154"/>
      <c r="G65" s="67"/>
      <c r="H65" s="218"/>
      <c r="I65" s="58"/>
      <c r="J65" s="58"/>
      <c r="K65" s="58"/>
      <c r="L65" s="58"/>
      <c r="M65" s="58"/>
      <c r="N65" s="58"/>
      <c r="O65" s="58"/>
      <c r="P65" s="58"/>
      <c r="Q65" s="58"/>
      <c r="R65" s="58"/>
      <c r="S65" s="58"/>
      <c r="T65" s="58"/>
      <c r="U65" s="58"/>
      <c r="V65" s="58"/>
      <c r="W65" s="58"/>
      <c r="X65" s="58"/>
      <c r="Y65" s="58"/>
    </row>
    <row r="66" spans="1:25" ht="15.75" customHeight="1" x14ac:dyDescent="0.2">
      <c r="A66" s="23"/>
      <c r="B66" s="23"/>
      <c r="C66" s="58"/>
      <c r="D66" s="58"/>
      <c r="E66" s="8"/>
      <c r="F66" s="154"/>
      <c r="G66" s="67"/>
      <c r="H66" s="218"/>
      <c r="I66" s="58"/>
      <c r="J66" s="58"/>
      <c r="K66" s="58"/>
      <c r="L66" s="58"/>
      <c r="M66" s="58"/>
      <c r="N66" s="58"/>
      <c r="O66" s="58"/>
      <c r="P66" s="58"/>
      <c r="Q66" s="58"/>
      <c r="R66" s="58"/>
      <c r="S66" s="58"/>
      <c r="T66" s="58"/>
      <c r="U66" s="58"/>
      <c r="V66" s="58"/>
      <c r="W66" s="58"/>
      <c r="X66" s="58"/>
      <c r="Y66" s="58"/>
    </row>
    <row r="67" spans="1:25" ht="15.75" customHeight="1" x14ac:dyDescent="0.2">
      <c r="A67" s="23"/>
      <c r="B67" s="23"/>
      <c r="C67" s="58"/>
      <c r="D67" s="58"/>
      <c r="E67" s="8"/>
      <c r="F67" s="352"/>
      <c r="G67" s="67"/>
      <c r="H67" s="218"/>
      <c r="I67" s="58"/>
      <c r="J67" s="58"/>
      <c r="K67" s="58"/>
      <c r="L67" s="58"/>
      <c r="M67" s="58"/>
      <c r="N67" s="58"/>
      <c r="O67" s="58"/>
      <c r="P67" s="58"/>
      <c r="Q67" s="58"/>
      <c r="R67" s="58"/>
      <c r="S67" s="58"/>
      <c r="T67" s="58"/>
      <c r="U67" s="58"/>
      <c r="V67" s="58"/>
      <c r="W67" s="58"/>
      <c r="X67" s="58"/>
      <c r="Y67" s="58"/>
    </row>
    <row r="68" spans="1:25" ht="15.75" customHeight="1" x14ac:dyDescent="0.2">
      <c r="A68" s="23"/>
      <c r="B68" s="23"/>
      <c r="C68" s="58"/>
      <c r="D68" s="58"/>
      <c r="E68" s="8"/>
      <c r="F68" s="154"/>
      <c r="G68" s="67"/>
      <c r="H68" s="218"/>
      <c r="I68" s="58"/>
      <c r="J68" s="58"/>
      <c r="K68" s="58"/>
      <c r="L68" s="58"/>
      <c r="M68" s="58"/>
      <c r="N68" s="58"/>
      <c r="O68" s="58"/>
      <c r="P68" s="58"/>
      <c r="Q68" s="58"/>
      <c r="R68" s="58"/>
      <c r="S68" s="58"/>
      <c r="T68" s="58"/>
      <c r="U68" s="58"/>
      <c r="V68" s="58"/>
      <c r="W68" s="58"/>
      <c r="X68" s="58"/>
      <c r="Y68" s="58"/>
    </row>
    <row r="69" spans="1:25" ht="15.75" customHeight="1" x14ac:dyDescent="0.2">
      <c r="A69" s="23"/>
      <c r="B69" s="23"/>
      <c r="C69" s="58"/>
      <c r="D69" s="58"/>
      <c r="E69" s="8"/>
      <c r="F69" s="154"/>
      <c r="G69" s="67"/>
      <c r="H69" s="218"/>
      <c r="I69" s="58"/>
      <c r="J69" s="58"/>
      <c r="K69" s="58"/>
      <c r="L69" s="58"/>
      <c r="M69" s="58"/>
      <c r="N69" s="58"/>
      <c r="O69" s="58"/>
      <c r="P69" s="58"/>
      <c r="Q69" s="58"/>
      <c r="R69" s="58"/>
      <c r="S69" s="58"/>
      <c r="T69" s="58"/>
      <c r="U69" s="58"/>
      <c r="V69" s="58"/>
      <c r="W69" s="58"/>
      <c r="X69" s="58"/>
      <c r="Y69" s="58"/>
    </row>
    <row r="70" spans="1:25" ht="15.75" customHeight="1" x14ac:dyDescent="0.2">
      <c r="A70" s="23"/>
      <c r="B70" s="23"/>
      <c r="C70" s="58"/>
      <c r="D70" s="58"/>
      <c r="E70" s="8"/>
      <c r="F70" s="154"/>
      <c r="G70" s="67"/>
      <c r="H70" s="218"/>
      <c r="I70" s="58"/>
      <c r="J70" s="58"/>
      <c r="K70" s="58"/>
      <c r="L70" s="58"/>
      <c r="M70" s="58"/>
      <c r="N70" s="58"/>
      <c r="O70" s="58"/>
      <c r="P70" s="58"/>
      <c r="Q70" s="58"/>
      <c r="R70" s="58"/>
      <c r="S70" s="58"/>
      <c r="T70" s="58"/>
      <c r="U70" s="58"/>
      <c r="V70" s="58"/>
      <c r="W70" s="58"/>
      <c r="X70" s="58"/>
      <c r="Y70" s="58"/>
    </row>
    <row r="71" spans="1:25" ht="15.75" customHeight="1" x14ac:dyDescent="0.2">
      <c r="A71" s="23"/>
      <c r="B71" s="23"/>
      <c r="C71" s="58"/>
      <c r="D71" s="58"/>
      <c r="E71" s="8"/>
      <c r="F71" s="352"/>
      <c r="G71" s="67"/>
      <c r="H71" s="218"/>
      <c r="I71" s="58"/>
      <c r="J71" s="58"/>
      <c r="K71" s="58"/>
      <c r="L71" s="58"/>
      <c r="M71" s="58"/>
      <c r="N71" s="58"/>
      <c r="O71" s="58"/>
      <c r="P71" s="58"/>
      <c r="Q71" s="58"/>
      <c r="R71" s="58"/>
      <c r="S71" s="58"/>
      <c r="T71" s="58"/>
      <c r="U71" s="58"/>
      <c r="V71" s="58"/>
      <c r="W71" s="58"/>
      <c r="X71" s="58"/>
      <c r="Y71" s="58"/>
    </row>
    <row r="72" spans="1:25" ht="15.75" customHeight="1" x14ac:dyDescent="0.2">
      <c r="A72" s="23"/>
      <c r="B72" s="23"/>
      <c r="C72" s="58"/>
      <c r="D72" s="58"/>
      <c r="E72" s="8"/>
      <c r="F72" s="352"/>
      <c r="G72" s="67"/>
      <c r="H72" s="218"/>
      <c r="I72" s="58"/>
      <c r="J72" s="58"/>
      <c r="K72" s="58"/>
      <c r="L72" s="58"/>
      <c r="M72" s="58"/>
      <c r="N72" s="58"/>
      <c r="O72" s="58"/>
      <c r="P72" s="58"/>
      <c r="Q72" s="58"/>
      <c r="R72" s="58"/>
      <c r="S72" s="58"/>
      <c r="T72" s="58"/>
      <c r="U72" s="58"/>
      <c r="V72" s="58"/>
      <c r="W72" s="58"/>
      <c r="X72" s="58"/>
      <c r="Y72" s="58"/>
    </row>
    <row r="73" spans="1:25" ht="15.75" customHeight="1" x14ac:dyDescent="0.2">
      <c r="A73" s="23"/>
      <c r="B73" s="23"/>
      <c r="C73" s="58"/>
      <c r="D73" s="58"/>
      <c r="E73" s="8"/>
      <c r="F73" s="352"/>
      <c r="G73" s="67"/>
      <c r="H73" s="218"/>
      <c r="I73" s="58"/>
      <c r="J73" s="58"/>
      <c r="K73" s="58"/>
      <c r="L73" s="58"/>
      <c r="M73" s="58"/>
      <c r="N73" s="58"/>
      <c r="O73" s="58"/>
      <c r="P73" s="58"/>
      <c r="Q73" s="58"/>
      <c r="R73" s="58"/>
      <c r="S73" s="58"/>
      <c r="T73" s="58"/>
      <c r="U73" s="58"/>
      <c r="V73" s="58"/>
      <c r="W73" s="58"/>
      <c r="X73" s="58"/>
      <c r="Y73" s="58"/>
    </row>
    <row r="74" spans="1:25" ht="15.75" customHeight="1" x14ac:dyDescent="0.2">
      <c r="A74" s="23"/>
      <c r="B74" s="23"/>
      <c r="C74" s="58"/>
      <c r="D74" s="58"/>
      <c r="E74" s="8"/>
      <c r="F74" s="352"/>
      <c r="G74" s="67"/>
      <c r="H74" s="218"/>
      <c r="I74" s="58"/>
      <c r="J74" s="58"/>
      <c r="K74" s="58"/>
      <c r="L74" s="58"/>
      <c r="M74" s="58"/>
      <c r="N74" s="58"/>
      <c r="O74" s="58"/>
      <c r="P74" s="58"/>
      <c r="Q74" s="58"/>
      <c r="R74" s="58"/>
      <c r="S74" s="58"/>
      <c r="T74" s="58"/>
      <c r="U74" s="58"/>
      <c r="V74" s="58"/>
      <c r="W74" s="58"/>
      <c r="X74" s="58"/>
      <c r="Y74" s="58"/>
    </row>
    <row r="75" spans="1:25" ht="15.75" customHeight="1" x14ac:dyDescent="0.2">
      <c r="A75" s="23"/>
      <c r="B75" s="23"/>
      <c r="C75" s="58"/>
      <c r="D75" s="58"/>
      <c r="E75" s="8"/>
      <c r="F75" s="352"/>
      <c r="G75" s="67"/>
      <c r="H75" s="218"/>
      <c r="I75" s="58"/>
      <c r="J75" s="58"/>
      <c r="K75" s="58"/>
      <c r="L75" s="58"/>
      <c r="M75" s="58"/>
      <c r="N75" s="58"/>
      <c r="O75" s="58"/>
      <c r="P75" s="58"/>
      <c r="Q75" s="58"/>
      <c r="R75" s="58"/>
      <c r="S75" s="58"/>
      <c r="T75" s="58"/>
      <c r="U75" s="58"/>
      <c r="V75" s="58"/>
      <c r="W75" s="58"/>
      <c r="X75" s="58"/>
      <c r="Y75" s="58"/>
    </row>
    <row r="76" spans="1:25" ht="15.75" customHeight="1" x14ac:dyDescent="0.2">
      <c r="A76" s="23"/>
      <c r="B76" s="23"/>
      <c r="C76" s="58"/>
      <c r="D76" s="58"/>
      <c r="E76" s="8"/>
      <c r="F76" s="352"/>
      <c r="G76" s="67"/>
      <c r="H76" s="218"/>
      <c r="I76" s="58"/>
      <c r="J76" s="58"/>
      <c r="K76" s="58"/>
      <c r="L76" s="58"/>
      <c r="M76" s="58"/>
      <c r="N76" s="58"/>
      <c r="O76" s="58"/>
      <c r="P76" s="58"/>
      <c r="Q76" s="58"/>
      <c r="R76" s="58"/>
      <c r="S76" s="58"/>
      <c r="T76" s="58"/>
      <c r="U76" s="58"/>
      <c r="V76" s="58"/>
      <c r="W76" s="58"/>
      <c r="X76" s="58"/>
      <c r="Y76" s="58"/>
    </row>
    <row r="77" spans="1:25" ht="15.75" customHeight="1" x14ac:dyDescent="0.2">
      <c r="A77" s="23"/>
      <c r="B77" s="23"/>
      <c r="C77" s="58"/>
      <c r="D77" s="58"/>
      <c r="E77" s="8"/>
      <c r="F77" s="352"/>
      <c r="G77" s="67"/>
      <c r="H77" s="218"/>
      <c r="I77" s="58"/>
      <c r="J77" s="58"/>
      <c r="K77" s="58"/>
      <c r="L77" s="58"/>
      <c r="M77" s="58"/>
      <c r="N77" s="58"/>
      <c r="O77" s="58"/>
      <c r="P77" s="58"/>
      <c r="Q77" s="58"/>
      <c r="R77" s="58"/>
      <c r="S77" s="58"/>
      <c r="T77" s="58"/>
      <c r="U77" s="58"/>
      <c r="V77" s="58"/>
      <c r="W77" s="58"/>
      <c r="X77" s="58"/>
      <c r="Y77" s="58"/>
    </row>
    <row r="78" spans="1:25" ht="15.75" customHeight="1" x14ac:dyDescent="0.2">
      <c r="A78" s="23"/>
      <c r="B78" s="23"/>
      <c r="C78" s="58"/>
      <c r="D78" s="58"/>
      <c r="E78" s="8"/>
      <c r="F78" s="352"/>
      <c r="G78" s="67"/>
      <c r="H78" s="218"/>
      <c r="I78" s="58"/>
      <c r="J78" s="58"/>
      <c r="K78" s="58"/>
      <c r="L78" s="58"/>
      <c r="M78" s="58"/>
      <c r="N78" s="58"/>
      <c r="O78" s="58"/>
      <c r="P78" s="58"/>
      <c r="Q78" s="58"/>
      <c r="R78" s="58"/>
      <c r="S78" s="58"/>
      <c r="T78" s="58"/>
      <c r="U78" s="58"/>
      <c r="V78" s="58"/>
      <c r="W78" s="58"/>
      <c r="X78" s="58"/>
      <c r="Y78" s="58"/>
    </row>
    <row r="79" spans="1:25" ht="15.75" customHeight="1" x14ac:dyDescent="0.2">
      <c r="A79" s="23"/>
      <c r="B79" s="23"/>
      <c r="C79" s="58"/>
      <c r="D79" s="58"/>
      <c r="E79" s="8"/>
      <c r="F79" s="352"/>
      <c r="G79" s="67"/>
      <c r="H79" s="218"/>
      <c r="I79" s="58"/>
      <c r="J79" s="58"/>
      <c r="K79" s="58"/>
      <c r="L79" s="58"/>
      <c r="M79" s="58"/>
      <c r="N79" s="58"/>
      <c r="O79" s="58"/>
      <c r="P79" s="58"/>
      <c r="Q79" s="58"/>
      <c r="R79" s="58"/>
      <c r="S79" s="58"/>
      <c r="T79" s="58"/>
      <c r="U79" s="58"/>
      <c r="V79" s="58"/>
      <c r="W79" s="58"/>
      <c r="X79" s="58"/>
      <c r="Y79" s="58"/>
    </row>
    <row r="80" spans="1:25" ht="15.75" customHeight="1" x14ac:dyDescent="0.2">
      <c r="A80" s="23"/>
      <c r="B80" s="23"/>
      <c r="C80" s="58"/>
      <c r="D80" s="58"/>
      <c r="E80" s="8"/>
      <c r="F80" s="352"/>
      <c r="G80" s="67"/>
      <c r="H80" s="218"/>
      <c r="I80" s="58"/>
      <c r="J80" s="58"/>
      <c r="K80" s="58"/>
      <c r="L80" s="58"/>
      <c r="M80" s="58"/>
      <c r="N80" s="58"/>
      <c r="O80" s="58"/>
      <c r="P80" s="58"/>
      <c r="Q80" s="58"/>
      <c r="R80" s="58"/>
      <c r="S80" s="58"/>
      <c r="T80" s="58"/>
      <c r="U80" s="58"/>
      <c r="V80" s="58"/>
      <c r="W80" s="58"/>
      <c r="X80" s="58"/>
      <c r="Y80" s="58"/>
    </row>
    <row r="81" spans="1:25" ht="15.75" customHeight="1" x14ac:dyDescent="0.2">
      <c r="A81" s="23"/>
      <c r="B81" s="23"/>
      <c r="C81" s="58"/>
      <c r="D81" s="58"/>
      <c r="E81" s="8"/>
      <c r="F81" s="352"/>
      <c r="G81" s="67"/>
      <c r="H81" s="218"/>
      <c r="I81" s="58"/>
      <c r="J81" s="58"/>
      <c r="K81" s="58"/>
      <c r="L81" s="58"/>
      <c r="M81" s="58"/>
      <c r="N81" s="58"/>
      <c r="O81" s="58"/>
      <c r="P81" s="58"/>
      <c r="Q81" s="58"/>
      <c r="R81" s="58"/>
      <c r="S81" s="58"/>
      <c r="T81" s="58"/>
      <c r="U81" s="58"/>
      <c r="V81" s="58"/>
      <c r="W81" s="58"/>
      <c r="X81" s="58"/>
      <c r="Y81" s="58"/>
    </row>
    <row r="82" spans="1:25" ht="15.75" customHeight="1" x14ac:dyDescent="0.2">
      <c r="A82" s="23"/>
      <c r="B82" s="23"/>
      <c r="C82" s="58"/>
      <c r="D82" s="58"/>
      <c r="E82" s="8"/>
      <c r="F82" s="352"/>
      <c r="G82" s="67"/>
      <c r="H82" s="218"/>
      <c r="I82" s="58"/>
      <c r="J82" s="58"/>
      <c r="K82" s="58"/>
      <c r="L82" s="58"/>
      <c r="M82" s="58"/>
      <c r="N82" s="58"/>
      <c r="O82" s="58"/>
      <c r="P82" s="58"/>
      <c r="Q82" s="58"/>
      <c r="R82" s="58"/>
      <c r="S82" s="58"/>
      <c r="T82" s="58"/>
      <c r="U82" s="58"/>
      <c r="V82" s="58"/>
      <c r="W82" s="58"/>
      <c r="X82" s="58"/>
      <c r="Y82" s="58"/>
    </row>
    <row r="83" spans="1:25" ht="15.75" customHeight="1" x14ac:dyDescent="0.2">
      <c r="A83" s="23"/>
      <c r="B83" s="23"/>
      <c r="C83" s="58"/>
      <c r="D83" s="58"/>
      <c r="E83" s="8"/>
      <c r="F83" s="352"/>
      <c r="G83" s="67"/>
      <c r="H83" s="218"/>
      <c r="I83" s="58"/>
      <c r="J83" s="58"/>
      <c r="K83" s="58"/>
      <c r="L83" s="58"/>
      <c r="M83" s="58"/>
      <c r="N83" s="58"/>
      <c r="O83" s="58"/>
      <c r="P83" s="58"/>
      <c r="Q83" s="58"/>
      <c r="R83" s="58"/>
      <c r="S83" s="58"/>
      <c r="T83" s="58"/>
      <c r="U83" s="58"/>
      <c r="V83" s="58"/>
      <c r="W83" s="58"/>
      <c r="X83" s="58"/>
      <c r="Y83" s="58"/>
    </row>
    <row r="84" spans="1:25" ht="15.75" customHeight="1" x14ac:dyDescent="0.2">
      <c r="A84" s="23"/>
      <c r="B84" s="23"/>
      <c r="C84" s="58"/>
      <c r="D84" s="58"/>
      <c r="E84" s="8"/>
      <c r="F84" s="352"/>
      <c r="G84" s="67"/>
      <c r="H84" s="218"/>
      <c r="I84" s="58"/>
      <c r="J84" s="58"/>
      <c r="K84" s="58"/>
      <c r="L84" s="58"/>
      <c r="M84" s="58"/>
      <c r="N84" s="58"/>
      <c r="O84" s="58"/>
      <c r="P84" s="58"/>
      <c r="Q84" s="58"/>
      <c r="R84" s="58"/>
      <c r="S84" s="58"/>
      <c r="T84" s="58"/>
      <c r="U84" s="58"/>
      <c r="V84" s="58"/>
      <c r="W84" s="58"/>
      <c r="X84" s="58"/>
      <c r="Y84" s="58"/>
    </row>
    <row r="85" spans="1:25" ht="15.75" customHeight="1" x14ac:dyDescent="0.2">
      <c r="A85" s="23"/>
      <c r="B85" s="23"/>
      <c r="C85" s="58"/>
      <c r="D85" s="58"/>
      <c r="E85" s="8"/>
      <c r="F85" s="352"/>
      <c r="G85" s="67"/>
      <c r="H85" s="218"/>
      <c r="I85" s="58"/>
      <c r="J85" s="58"/>
      <c r="K85" s="58"/>
      <c r="L85" s="58"/>
      <c r="M85" s="58"/>
      <c r="N85" s="58"/>
      <c r="O85" s="58"/>
      <c r="P85" s="58"/>
      <c r="Q85" s="58"/>
      <c r="R85" s="58"/>
      <c r="S85" s="58"/>
      <c r="T85" s="58"/>
      <c r="U85" s="58"/>
      <c r="V85" s="58"/>
      <c r="W85" s="58"/>
      <c r="X85" s="58"/>
      <c r="Y85" s="58"/>
    </row>
    <row r="86" spans="1:25" ht="15.75" customHeight="1" x14ac:dyDescent="0.2">
      <c r="A86" s="23"/>
      <c r="B86" s="23"/>
      <c r="C86" s="58"/>
      <c r="D86" s="58"/>
      <c r="E86" s="8"/>
      <c r="F86" s="352"/>
      <c r="G86" s="67"/>
      <c r="H86" s="218"/>
      <c r="I86" s="58"/>
      <c r="J86" s="58"/>
      <c r="K86" s="58"/>
      <c r="L86" s="58"/>
      <c r="M86" s="58"/>
      <c r="N86" s="58"/>
      <c r="O86" s="58"/>
      <c r="P86" s="58"/>
      <c r="Q86" s="58"/>
      <c r="R86" s="58"/>
      <c r="S86" s="58"/>
      <c r="T86" s="58"/>
      <c r="U86" s="58"/>
      <c r="V86" s="58"/>
      <c r="W86" s="58"/>
      <c r="X86" s="58"/>
      <c r="Y86" s="58"/>
    </row>
    <row r="87" spans="1:25" ht="15.75" customHeight="1" x14ac:dyDescent="0.2">
      <c r="A87" s="23"/>
      <c r="B87" s="23"/>
      <c r="C87" s="58"/>
      <c r="D87" s="58"/>
      <c r="E87" s="8"/>
      <c r="F87" s="352"/>
      <c r="G87" s="67"/>
      <c r="H87" s="218"/>
      <c r="I87" s="58"/>
      <c r="J87" s="58"/>
      <c r="K87" s="58"/>
      <c r="L87" s="58"/>
      <c r="M87" s="58"/>
      <c r="N87" s="58"/>
      <c r="O87" s="58"/>
      <c r="P87" s="58"/>
      <c r="Q87" s="58"/>
      <c r="R87" s="58"/>
      <c r="S87" s="58"/>
      <c r="T87" s="58"/>
      <c r="U87" s="58"/>
      <c r="V87" s="58"/>
      <c r="W87" s="58"/>
      <c r="X87" s="58"/>
      <c r="Y87" s="58"/>
    </row>
    <row r="88" spans="1:25" ht="15.75" customHeight="1" x14ac:dyDescent="0.2">
      <c r="A88" s="23"/>
      <c r="B88" s="23"/>
      <c r="C88" s="58"/>
      <c r="D88" s="58"/>
      <c r="E88" s="8"/>
      <c r="F88" s="154"/>
      <c r="G88" s="67"/>
      <c r="H88" s="218"/>
      <c r="I88" s="58"/>
      <c r="J88" s="58"/>
      <c r="K88" s="58"/>
      <c r="L88" s="58"/>
      <c r="M88" s="58"/>
      <c r="N88" s="58"/>
      <c r="O88" s="58"/>
      <c r="P88" s="58"/>
      <c r="Q88" s="58"/>
      <c r="R88" s="58"/>
      <c r="S88" s="58"/>
      <c r="T88" s="58"/>
      <c r="U88" s="58"/>
      <c r="V88" s="58"/>
      <c r="W88" s="58"/>
      <c r="X88" s="58"/>
      <c r="Y88" s="58"/>
    </row>
    <row r="89" spans="1:25" ht="15.75" customHeight="1" x14ac:dyDescent="0.2">
      <c r="A89" s="23"/>
      <c r="B89" s="23"/>
      <c r="C89" s="58"/>
      <c r="D89" s="58"/>
      <c r="E89" s="8"/>
      <c r="F89" s="154"/>
      <c r="G89" s="67"/>
      <c r="H89" s="218"/>
      <c r="I89" s="58"/>
      <c r="J89" s="58"/>
      <c r="K89" s="58"/>
      <c r="L89" s="58"/>
      <c r="M89" s="58"/>
      <c r="N89" s="58"/>
      <c r="O89" s="58"/>
      <c r="P89" s="58"/>
      <c r="Q89" s="58"/>
      <c r="R89" s="58"/>
      <c r="S89" s="58"/>
      <c r="T89" s="58"/>
      <c r="U89" s="58"/>
      <c r="V89" s="58"/>
      <c r="W89" s="58"/>
      <c r="X89" s="58"/>
      <c r="Y89" s="58"/>
    </row>
    <row r="90" spans="1:25" ht="15.75" customHeight="1" x14ac:dyDescent="0.2">
      <c r="A90" s="23"/>
      <c r="B90" s="23"/>
      <c r="C90" s="58"/>
      <c r="D90" s="58"/>
      <c r="E90" s="8"/>
      <c r="F90" s="154"/>
      <c r="G90" s="67"/>
      <c r="H90" s="218"/>
      <c r="I90" s="58"/>
      <c r="J90" s="58"/>
      <c r="K90" s="58"/>
      <c r="L90" s="58"/>
      <c r="M90" s="58"/>
      <c r="N90" s="58"/>
      <c r="O90" s="58"/>
      <c r="P90" s="58"/>
      <c r="Q90" s="58"/>
      <c r="R90" s="58"/>
      <c r="S90" s="58"/>
      <c r="T90" s="58"/>
      <c r="U90" s="58"/>
      <c r="V90" s="58"/>
      <c r="W90" s="58"/>
      <c r="X90" s="58"/>
      <c r="Y90" s="58"/>
    </row>
    <row r="91" spans="1:25" ht="15.75" customHeight="1" x14ac:dyDescent="0.2">
      <c r="A91" s="23"/>
      <c r="B91" s="23"/>
      <c r="C91" s="58"/>
      <c r="D91" s="58"/>
      <c r="E91" s="8"/>
      <c r="F91" s="154"/>
      <c r="G91" s="67"/>
      <c r="H91" s="218"/>
      <c r="I91" s="58"/>
      <c r="J91" s="58"/>
      <c r="K91" s="58"/>
      <c r="L91" s="58"/>
      <c r="M91" s="58"/>
      <c r="N91" s="58"/>
      <c r="O91" s="58"/>
      <c r="P91" s="58"/>
      <c r="Q91" s="58"/>
      <c r="R91" s="58"/>
      <c r="S91" s="58"/>
      <c r="T91" s="58"/>
      <c r="U91" s="58"/>
      <c r="V91" s="58"/>
      <c r="W91" s="58"/>
      <c r="X91" s="58"/>
      <c r="Y91" s="58"/>
    </row>
    <row r="92" spans="1:25" ht="15.75" customHeight="1" x14ac:dyDescent="0.2">
      <c r="A92" s="23"/>
      <c r="B92" s="23"/>
      <c r="C92" s="58"/>
      <c r="D92" s="58"/>
      <c r="E92" s="8"/>
      <c r="F92" s="154"/>
      <c r="G92" s="67"/>
      <c r="H92" s="218"/>
      <c r="I92" s="58"/>
      <c r="J92" s="58"/>
      <c r="K92" s="58"/>
      <c r="L92" s="58"/>
      <c r="M92" s="58"/>
      <c r="N92" s="58"/>
      <c r="O92" s="58"/>
      <c r="P92" s="58"/>
      <c r="Q92" s="58"/>
      <c r="R92" s="58"/>
      <c r="S92" s="58"/>
      <c r="T92" s="58"/>
      <c r="U92" s="58"/>
      <c r="V92" s="58"/>
      <c r="W92" s="58"/>
      <c r="X92" s="58"/>
      <c r="Y92" s="58"/>
    </row>
    <row r="93" spans="1:25" ht="15.75" customHeight="1" x14ac:dyDescent="0.2">
      <c r="A93" s="23"/>
      <c r="B93" s="23"/>
      <c r="C93" s="58"/>
      <c r="D93" s="58"/>
      <c r="E93" s="8"/>
      <c r="F93" s="154"/>
      <c r="G93" s="67"/>
      <c r="H93" s="218"/>
      <c r="I93" s="58"/>
      <c r="J93" s="58"/>
      <c r="K93" s="58"/>
      <c r="L93" s="58"/>
      <c r="M93" s="58"/>
      <c r="N93" s="58"/>
      <c r="O93" s="58"/>
      <c r="P93" s="58"/>
      <c r="Q93" s="58"/>
      <c r="R93" s="58"/>
      <c r="S93" s="58"/>
      <c r="T93" s="58"/>
      <c r="U93" s="58"/>
      <c r="V93" s="58"/>
      <c r="W93" s="58"/>
      <c r="X93" s="58"/>
      <c r="Y93" s="58"/>
    </row>
    <row r="94" spans="1:25" ht="15.75" customHeight="1" x14ac:dyDescent="0.2">
      <c r="A94" s="23"/>
      <c r="B94" s="23"/>
      <c r="C94" s="58"/>
      <c r="D94" s="58"/>
      <c r="E94" s="8"/>
      <c r="F94" s="154"/>
      <c r="G94" s="67"/>
      <c r="H94" s="218"/>
      <c r="I94" s="58"/>
      <c r="J94" s="58"/>
      <c r="K94" s="58"/>
      <c r="L94" s="58"/>
      <c r="M94" s="58"/>
      <c r="N94" s="58"/>
      <c r="O94" s="58"/>
      <c r="P94" s="58"/>
      <c r="Q94" s="58"/>
      <c r="R94" s="58"/>
      <c r="S94" s="58"/>
      <c r="T94" s="58"/>
      <c r="U94" s="58"/>
      <c r="V94" s="58"/>
      <c r="W94" s="58"/>
      <c r="X94" s="58"/>
      <c r="Y94" s="58"/>
    </row>
    <row r="95" spans="1:25" ht="15.75" customHeight="1" x14ac:dyDescent="0.2">
      <c r="A95" s="23"/>
      <c r="B95" s="23"/>
      <c r="C95" s="58"/>
      <c r="D95" s="58"/>
      <c r="E95" s="8"/>
      <c r="F95" s="154"/>
      <c r="G95" s="67"/>
      <c r="H95" s="218"/>
      <c r="I95" s="58"/>
      <c r="J95" s="58"/>
      <c r="K95" s="58"/>
      <c r="L95" s="58"/>
      <c r="M95" s="58"/>
      <c r="N95" s="58"/>
      <c r="O95" s="58"/>
      <c r="P95" s="58"/>
      <c r="Q95" s="58"/>
      <c r="R95" s="58"/>
      <c r="S95" s="58"/>
      <c r="T95" s="58"/>
      <c r="U95" s="58"/>
      <c r="V95" s="58"/>
      <c r="W95" s="58"/>
      <c r="X95" s="58"/>
      <c r="Y95" s="58"/>
    </row>
    <row r="96" spans="1:25" ht="15.75" customHeight="1" x14ac:dyDescent="0.2">
      <c r="A96" s="23"/>
      <c r="B96" s="23"/>
      <c r="C96" s="58"/>
      <c r="D96" s="58"/>
      <c r="E96" s="8"/>
      <c r="F96" s="154"/>
      <c r="G96" s="67"/>
      <c r="H96" s="218"/>
      <c r="I96" s="58"/>
      <c r="J96" s="58"/>
      <c r="K96" s="58"/>
      <c r="L96" s="58"/>
      <c r="M96" s="58"/>
      <c r="N96" s="58"/>
      <c r="O96" s="58"/>
      <c r="P96" s="58"/>
      <c r="Q96" s="58"/>
      <c r="R96" s="58"/>
      <c r="S96" s="58"/>
      <c r="T96" s="58"/>
      <c r="U96" s="58"/>
      <c r="V96" s="58"/>
      <c r="W96" s="58"/>
      <c r="X96" s="58"/>
      <c r="Y96" s="58"/>
    </row>
    <row r="97" spans="1:25" ht="15.75" customHeight="1" x14ac:dyDescent="0.2">
      <c r="A97" s="23"/>
      <c r="B97" s="23"/>
      <c r="C97" s="58"/>
      <c r="D97" s="58"/>
      <c r="E97" s="8"/>
      <c r="F97" s="154"/>
      <c r="G97" s="67"/>
      <c r="H97" s="218"/>
      <c r="I97" s="58"/>
      <c r="J97" s="58"/>
      <c r="K97" s="58"/>
      <c r="L97" s="58"/>
      <c r="M97" s="58"/>
      <c r="N97" s="58"/>
      <c r="O97" s="58"/>
      <c r="P97" s="58"/>
      <c r="Q97" s="58"/>
      <c r="R97" s="58"/>
      <c r="S97" s="58"/>
      <c r="T97" s="58"/>
      <c r="U97" s="58"/>
      <c r="V97" s="58"/>
      <c r="W97" s="58"/>
      <c r="X97" s="58"/>
      <c r="Y97" s="58"/>
    </row>
    <row r="98" spans="1:25" ht="15.75" customHeight="1" x14ac:dyDescent="0.2">
      <c r="A98" s="23"/>
      <c r="B98" s="23"/>
      <c r="C98" s="58"/>
      <c r="D98" s="58"/>
      <c r="E98" s="8"/>
      <c r="F98" s="352"/>
      <c r="G98" s="67"/>
      <c r="H98" s="218"/>
      <c r="I98" s="58"/>
      <c r="J98" s="58"/>
      <c r="K98" s="58"/>
      <c r="L98" s="58"/>
      <c r="M98" s="58"/>
      <c r="N98" s="58"/>
      <c r="O98" s="58"/>
      <c r="P98" s="58"/>
      <c r="Q98" s="58"/>
      <c r="R98" s="58"/>
      <c r="S98" s="58"/>
      <c r="T98" s="58"/>
      <c r="U98" s="58"/>
      <c r="V98" s="58"/>
      <c r="W98" s="58"/>
      <c r="X98" s="58"/>
      <c r="Y98" s="58"/>
    </row>
    <row r="99" spans="1:25" ht="15.75" customHeight="1" x14ac:dyDescent="0.2">
      <c r="A99" s="23"/>
      <c r="B99" s="23"/>
      <c r="C99" s="58"/>
      <c r="D99" s="58"/>
      <c r="E99" s="8"/>
      <c r="F99" s="154"/>
      <c r="G99" s="67"/>
      <c r="H99" s="218"/>
      <c r="I99" s="58"/>
      <c r="J99" s="58"/>
      <c r="K99" s="58"/>
      <c r="L99" s="58"/>
      <c r="M99" s="58"/>
      <c r="N99" s="58"/>
      <c r="O99" s="58"/>
      <c r="P99" s="58"/>
      <c r="Q99" s="58"/>
      <c r="R99" s="58"/>
      <c r="S99" s="58"/>
      <c r="T99" s="58"/>
      <c r="U99" s="58"/>
      <c r="V99" s="58"/>
      <c r="W99" s="58"/>
      <c r="X99" s="58"/>
      <c r="Y99" s="58"/>
    </row>
    <row r="100" spans="1:25" ht="15.75" customHeight="1" x14ac:dyDescent="0.2">
      <c r="A100" s="23"/>
      <c r="B100" s="23"/>
      <c r="C100" s="58"/>
      <c r="D100" s="58"/>
      <c r="E100" s="8"/>
      <c r="F100" s="154"/>
      <c r="G100" s="67"/>
      <c r="H100" s="218"/>
      <c r="I100" s="58"/>
      <c r="J100" s="58"/>
      <c r="K100" s="58"/>
      <c r="L100" s="58"/>
      <c r="M100" s="58"/>
      <c r="N100" s="58"/>
      <c r="O100" s="58"/>
      <c r="P100" s="58"/>
      <c r="Q100" s="58"/>
      <c r="R100" s="58"/>
      <c r="S100" s="58"/>
      <c r="T100" s="58"/>
      <c r="U100" s="58"/>
      <c r="V100" s="58"/>
      <c r="W100" s="58"/>
      <c r="X100" s="58"/>
      <c r="Y100" s="58"/>
    </row>
    <row r="101" spans="1:25" ht="15.75" customHeight="1" x14ac:dyDescent="0.2">
      <c r="A101" s="23"/>
      <c r="B101" s="23"/>
      <c r="C101" s="58"/>
      <c r="D101" s="58"/>
      <c r="E101" s="8"/>
      <c r="F101" s="154"/>
      <c r="G101" s="67"/>
      <c r="H101" s="218"/>
      <c r="I101" s="58"/>
      <c r="J101" s="58"/>
      <c r="K101" s="58"/>
      <c r="L101" s="58"/>
      <c r="M101" s="58"/>
      <c r="N101" s="58"/>
      <c r="O101" s="58"/>
      <c r="P101" s="58"/>
      <c r="Q101" s="58"/>
      <c r="R101" s="58"/>
      <c r="S101" s="58"/>
      <c r="T101" s="58"/>
      <c r="U101" s="58"/>
      <c r="V101" s="58"/>
      <c r="W101" s="58"/>
      <c r="X101" s="58"/>
      <c r="Y101" s="58"/>
    </row>
    <row r="102" spans="1:25" ht="15.75" customHeight="1" x14ac:dyDescent="0.2">
      <c r="A102" s="23"/>
      <c r="B102" s="23"/>
      <c r="C102" s="58"/>
      <c r="D102" s="58"/>
      <c r="E102" s="8"/>
      <c r="F102" s="352"/>
      <c r="G102" s="67"/>
      <c r="H102" s="218"/>
      <c r="I102" s="58"/>
      <c r="J102" s="58"/>
      <c r="K102" s="58"/>
      <c r="L102" s="58"/>
      <c r="M102" s="58"/>
      <c r="N102" s="58"/>
      <c r="O102" s="58"/>
      <c r="P102" s="58"/>
      <c r="Q102" s="58"/>
      <c r="R102" s="58"/>
      <c r="S102" s="58"/>
      <c r="T102" s="58"/>
      <c r="U102" s="58"/>
      <c r="V102" s="58"/>
      <c r="W102" s="58"/>
      <c r="X102" s="58"/>
      <c r="Y102" s="58"/>
    </row>
    <row r="103" spans="1:25" ht="15.75" customHeight="1" x14ac:dyDescent="0.2">
      <c r="A103" s="23"/>
      <c r="B103" s="23"/>
      <c r="C103" s="58"/>
      <c r="D103" s="58"/>
      <c r="E103" s="8"/>
      <c r="F103" s="352"/>
      <c r="G103" s="67"/>
      <c r="H103" s="218"/>
      <c r="I103" s="58"/>
      <c r="J103" s="58"/>
      <c r="K103" s="58"/>
      <c r="L103" s="58"/>
      <c r="M103" s="58"/>
      <c r="N103" s="58"/>
      <c r="O103" s="58"/>
      <c r="P103" s="58"/>
      <c r="Q103" s="58"/>
      <c r="R103" s="58"/>
      <c r="S103" s="58"/>
      <c r="T103" s="58"/>
      <c r="U103" s="58"/>
      <c r="V103" s="58"/>
      <c r="W103" s="58"/>
      <c r="X103" s="58"/>
      <c r="Y103" s="58"/>
    </row>
    <row r="104" spans="1:25" ht="15.75" customHeight="1" x14ac:dyDescent="0.2">
      <c r="A104" s="23"/>
      <c r="B104" s="23"/>
      <c r="C104" s="58"/>
      <c r="D104" s="58"/>
      <c r="E104" s="8"/>
      <c r="F104" s="352"/>
      <c r="G104" s="67"/>
      <c r="H104" s="218"/>
      <c r="I104" s="58"/>
      <c r="J104" s="58"/>
      <c r="K104" s="58"/>
      <c r="L104" s="58"/>
      <c r="M104" s="58"/>
      <c r="N104" s="58"/>
      <c r="O104" s="58"/>
      <c r="P104" s="58"/>
      <c r="Q104" s="58"/>
      <c r="R104" s="58"/>
      <c r="S104" s="58"/>
      <c r="T104" s="58"/>
      <c r="U104" s="58"/>
      <c r="V104" s="58"/>
      <c r="W104" s="58"/>
      <c r="X104" s="58"/>
      <c r="Y104" s="58"/>
    </row>
    <row r="105" spans="1:25" ht="15.75" customHeight="1" x14ac:dyDescent="0.2">
      <c r="A105" s="23"/>
      <c r="B105" s="23"/>
      <c r="C105" s="58"/>
      <c r="D105" s="58"/>
      <c r="E105" s="8"/>
      <c r="F105" s="352"/>
      <c r="G105" s="67"/>
      <c r="H105" s="218"/>
      <c r="I105" s="58"/>
      <c r="J105" s="58"/>
      <c r="K105" s="58"/>
      <c r="L105" s="58"/>
      <c r="M105" s="58"/>
      <c r="N105" s="58"/>
      <c r="O105" s="58"/>
      <c r="P105" s="58"/>
      <c r="Q105" s="58"/>
      <c r="R105" s="58"/>
      <c r="S105" s="58"/>
      <c r="T105" s="58"/>
      <c r="U105" s="58"/>
      <c r="V105" s="58"/>
      <c r="W105" s="58"/>
      <c r="X105" s="58"/>
      <c r="Y105" s="58"/>
    </row>
    <row r="106" spans="1:25" ht="15.75" customHeight="1" x14ac:dyDescent="0.2">
      <c r="A106" s="23"/>
      <c r="B106" s="23"/>
      <c r="C106" s="58"/>
      <c r="D106" s="58"/>
      <c r="E106" s="8"/>
      <c r="F106" s="352"/>
      <c r="G106" s="67"/>
      <c r="H106" s="218"/>
      <c r="I106" s="58"/>
      <c r="J106" s="58"/>
      <c r="K106" s="58"/>
      <c r="L106" s="58"/>
      <c r="M106" s="58"/>
      <c r="N106" s="58"/>
      <c r="O106" s="58"/>
      <c r="P106" s="58"/>
      <c r="Q106" s="58"/>
      <c r="R106" s="58"/>
      <c r="S106" s="58"/>
      <c r="T106" s="58"/>
      <c r="U106" s="58"/>
      <c r="V106" s="58"/>
      <c r="W106" s="58"/>
      <c r="X106" s="58"/>
      <c r="Y106" s="58"/>
    </row>
    <row r="107" spans="1:25" ht="15.75" customHeight="1" x14ac:dyDescent="0.2">
      <c r="A107" s="23"/>
      <c r="B107" s="23"/>
      <c r="C107" s="58"/>
      <c r="D107" s="58"/>
      <c r="E107" s="8"/>
      <c r="F107" s="352"/>
      <c r="G107" s="67"/>
      <c r="H107" s="218"/>
      <c r="I107" s="58"/>
      <c r="J107" s="58"/>
      <c r="K107" s="58"/>
      <c r="L107" s="58"/>
      <c r="M107" s="58"/>
      <c r="N107" s="58"/>
      <c r="O107" s="58"/>
      <c r="P107" s="58"/>
      <c r="Q107" s="58"/>
      <c r="R107" s="58"/>
      <c r="S107" s="58"/>
      <c r="T107" s="58"/>
      <c r="U107" s="58"/>
      <c r="V107" s="58"/>
      <c r="W107" s="58"/>
      <c r="X107" s="58"/>
      <c r="Y107" s="58"/>
    </row>
    <row r="108" spans="1:25" ht="15.75" customHeight="1" x14ac:dyDescent="0.2">
      <c r="A108" s="23"/>
      <c r="B108" s="23"/>
      <c r="C108" s="58"/>
      <c r="D108" s="58"/>
      <c r="E108" s="8"/>
      <c r="F108" s="352"/>
      <c r="G108" s="67"/>
      <c r="H108" s="218"/>
      <c r="I108" s="58"/>
      <c r="J108" s="58"/>
      <c r="K108" s="58"/>
      <c r="L108" s="58"/>
      <c r="M108" s="58"/>
      <c r="N108" s="58"/>
      <c r="O108" s="58"/>
      <c r="P108" s="58"/>
      <c r="Q108" s="58"/>
      <c r="R108" s="58"/>
      <c r="S108" s="58"/>
      <c r="T108" s="58"/>
      <c r="U108" s="58"/>
      <c r="V108" s="58"/>
      <c r="W108" s="58"/>
      <c r="X108" s="58"/>
      <c r="Y108" s="58"/>
    </row>
    <row r="109" spans="1:25" ht="15.75" customHeight="1" x14ac:dyDescent="0.2">
      <c r="A109" s="23"/>
      <c r="B109" s="23"/>
      <c r="C109" s="58"/>
      <c r="D109" s="58"/>
      <c r="E109" s="8"/>
      <c r="F109" s="352"/>
      <c r="G109" s="67"/>
      <c r="H109" s="218"/>
      <c r="I109" s="58"/>
      <c r="J109" s="58"/>
      <c r="K109" s="58"/>
      <c r="L109" s="58"/>
      <c r="M109" s="58"/>
      <c r="N109" s="58"/>
      <c r="O109" s="58"/>
      <c r="P109" s="58"/>
      <c r="Q109" s="58"/>
      <c r="R109" s="58"/>
      <c r="S109" s="58"/>
      <c r="T109" s="58"/>
      <c r="U109" s="58"/>
      <c r="V109" s="58"/>
      <c r="W109" s="58"/>
      <c r="X109" s="58"/>
      <c r="Y109" s="58"/>
    </row>
    <row r="110" spans="1:25" ht="15.75" customHeight="1" x14ac:dyDescent="0.2">
      <c r="A110" s="23"/>
      <c r="B110" s="23"/>
      <c r="C110" s="58"/>
      <c r="D110" s="58"/>
      <c r="E110" s="8"/>
      <c r="F110" s="352"/>
      <c r="G110" s="67"/>
      <c r="H110" s="218"/>
      <c r="I110" s="58"/>
      <c r="J110" s="58"/>
      <c r="K110" s="58"/>
      <c r="L110" s="58"/>
      <c r="M110" s="58"/>
      <c r="N110" s="58"/>
      <c r="O110" s="58"/>
      <c r="P110" s="58"/>
      <c r="Q110" s="58"/>
      <c r="R110" s="58"/>
      <c r="S110" s="58"/>
      <c r="T110" s="58"/>
      <c r="U110" s="58"/>
      <c r="V110" s="58"/>
      <c r="W110" s="58"/>
      <c r="X110" s="58"/>
      <c r="Y110" s="58"/>
    </row>
    <row r="111" spans="1:25" ht="15.75" customHeight="1" x14ac:dyDescent="0.2">
      <c r="A111" s="23"/>
      <c r="B111" s="23"/>
      <c r="C111" s="58"/>
      <c r="D111" s="58"/>
      <c r="E111" s="8"/>
      <c r="F111" s="352"/>
      <c r="G111" s="67"/>
      <c r="H111" s="218"/>
      <c r="I111" s="58"/>
      <c r="J111" s="58"/>
      <c r="K111" s="58"/>
      <c r="L111" s="58"/>
      <c r="M111" s="58"/>
      <c r="N111" s="58"/>
      <c r="O111" s="58"/>
      <c r="P111" s="58"/>
      <c r="Q111" s="58"/>
      <c r="R111" s="58"/>
      <c r="S111" s="58"/>
      <c r="T111" s="58"/>
      <c r="U111" s="58"/>
      <c r="V111" s="58"/>
      <c r="W111" s="58"/>
      <c r="X111" s="58"/>
      <c r="Y111" s="58"/>
    </row>
    <row r="112" spans="1:25" ht="15.75" customHeight="1" x14ac:dyDescent="0.2">
      <c r="A112" s="23"/>
      <c r="B112" s="23"/>
      <c r="C112" s="58"/>
      <c r="D112" s="58"/>
      <c r="E112" s="8"/>
      <c r="F112" s="352"/>
      <c r="G112" s="67"/>
      <c r="H112" s="218"/>
      <c r="I112" s="58"/>
      <c r="J112" s="58"/>
      <c r="K112" s="58"/>
      <c r="L112" s="58"/>
      <c r="M112" s="58"/>
      <c r="N112" s="58"/>
      <c r="O112" s="58"/>
      <c r="P112" s="58"/>
      <c r="Q112" s="58"/>
      <c r="R112" s="58"/>
      <c r="S112" s="58"/>
      <c r="T112" s="58"/>
      <c r="U112" s="58"/>
      <c r="V112" s="58"/>
      <c r="W112" s="58"/>
      <c r="X112" s="58"/>
      <c r="Y112" s="58"/>
    </row>
    <row r="113" spans="1:25" ht="15.75" customHeight="1" x14ac:dyDescent="0.2">
      <c r="A113" s="23"/>
      <c r="B113" s="23"/>
      <c r="C113" s="58"/>
      <c r="D113" s="58"/>
      <c r="E113" s="8"/>
      <c r="F113" s="352"/>
      <c r="G113" s="67"/>
      <c r="H113" s="218"/>
      <c r="I113" s="58"/>
      <c r="J113" s="58"/>
      <c r="K113" s="58"/>
      <c r="L113" s="58"/>
      <c r="M113" s="58"/>
      <c r="N113" s="58"/>
      <c r="O113" s="58"/>
      <c r="P113" s="58"/>
      <c r="Q113" s="58"/>
      <c r="R113" s="58"/>
      <c r="S113" s="58"/>
      <c r="T113" s="58"/>
      <c r="U113" s="58"/>
      <c r="V113" s="58"/>
      <c r="W113" s="58"/>
      <c r="X113" s="58"/>
      <c r="Y113" s="58"/>
    </row>
    <row r="114" spans="1:25" ht="15.75" customHeight="1" x14ac:dyDescent="0.2">
      <c r="A114" s="23"/>
      <c r="B114" s="23"/>
      <c r="C114" s="58"/>
      <c r="D114" s="58"/>
      <c r="E114" s="8"/>
      <c r="F114" s="352"/>
      <c r="G114" s="67"/>
      <c r="H114" s="218"/>
      <c r="I114" s="58"/>
      <c r="J114" s="58"/>
      <c r="K114" s="58"/>
      <c r="L114" s="58"/>
      <c r="M114" s="58"/>
      <c r="N114" s="58"/>
      <c r="O114" s="58"/>
      <c r="P114" s="58"/>
      <c r="Q114" s="58"/>
      <c r="R114" s="58"/>
      <c r="S114" s="58"/>
      <c r="T114" s="58"/>
      <c r="U114" s="58"/>
      <c r="V114" s="58"/>
      <c r="W114" s="58"/>
      <c r="X114" s="58"/>
      <c r="Y114" s="58"/>
    </row>
    <row r="115" spans="1:25" ht="15.75" customHeight="1" x14ac:dyDescent="0.2">
      <c r="A115" s="23"/>
      <c r="B115" s="23"/>
      <c r="C115" s="58"/>
      <c r="D115" s="58"/>
      <c r="E115" s="8"/>
      <c r="F115" s="352"/>
      <c r="G115" s="67"/>
      <c r="H115" s="218"/>
      <c r="I115" s="58"/>
      <c r="J115" s="58"/>
      <c r="K115" s="58"/>
      <c r="L115" s="58"/>
      <c r="M115" s="58"/>
      <c r="N115" s="58"/>
      <c r="O115" s="58"/>
      <c r="P115" s="58"/>
      <c r="Q115" s="58"/>
      <c r="R115" s="58"/>
      <c r="S115" s="58"/>
      <c r="T115" s="58"/>
      <c r="U115" s="58"/>
      <c r="V115" s="58"/>
      <c r="W115" s="58"/>
      <c r="X115" s="58"/>
      <c r="Y115" s="58"/>
    </row>
    <row r="116" spans="1:25" ht="15.75" customHeight="1" x14ac:dyDescent="0.2">
      <c r="A116" s="23"/>
      <c r="B116" s="23"/>
      <c r="C116" s="58"/>
      <c r="D116" s="58"/>
      <c r="E116" s="8"/>
      <c r="F116" s="352"/>
      <c r="G116" s="67"/>
      <c r="H116" s="218"/>
      <c r="I116" s="58"/>
      <c r="J116" s="58"/>
      <c r="K116" s="58"/>
      <c r="L116" s="58"/>
      <c r="M116" s="58"/>
      <c r="N116" s="58"/>
      <c r="O116" s="58"/>
      <c r="P116" s="58"/>
      <c r="Q116" s="58"/>
      <c r="R116" s="58"/>
      <c r="S116" s="58"/>
      <c r="T116" s="58"/>
      <c r="U116" s="58"/>
      <c r="V116" s="58"/>
      <c r="W116" s="58"/>
      <c r="X116" s="58"/>
      <c r="Y116" s="58"/>
    </row>
    <row r="117" spans="1:25" ht="15.75" customHeight="1" x14ac:dyDescent="0.2">
      <c r="A117" s="23"/>
      <c r="B117" s="23"/>
      <c r="C117" s="58"/>
      <c r="D117" s="58"/>
      <c r="E117" s="8"/>
      <c r="F117" s="352"/>
      <c r="G117" s="67"/>
      <c r="H117" s="218"/>
      <c r="I117" s="58"/>
      <c r="J117" s="58"/>
      <c r="K117" s="58"/>
      <c r="L117" s="58"/>
      <c r="M117" s="58"/>
      <c r="N117" s="58"/>
      <c r="O117" s="58"/>
      <c r="P117" s="58"/>
      <c r="Q117" s="58"/>
      <c r="R117" s="58"/>
      <c r="S117" s="58"/>
      <c r="T117" s="58"/>
      <c r="U117" s="58"/>
      <c r="V117" s="58"/>
      <c r="W117" s="58"/>
      <c r="X117" s="58"/>
      <c r="Y117" s="58"/>
    </row>
    <row r="118" spans="1:25" ht="15.75" customHeight="1" x14ac:dyDescent="0.2">
      <c r="A118" s="23"/>
      <c r="B118" s="23"/>
      <c r="C118" s="58"/>
      <c r="D118" s="58"/>
      <c r="E118" s="8"/>
      <c r="F118" s="352"/>
      <c r="G118" s="67"/>
      <c r="H118" s="218"/>
      <c r="I118" s="58"/>
      <c r="J118" s="58"/>
      <c r="K118" s="58"/>
      <c r="L118" s="58"/>
      <c r="M118" s="58"/>
      <c r="N118" s="58"/>
      <c r="O118" s="58"/>
      <c r="P118" s="58"/>
      <c r="Q118" s="58"/>
      <c r="R118" s="58"/>
      <c r="S118" s="58"/>
      <c r="T118" s="58"/>
      <c r="U118" s="58"/>
      <c r="V118" s="58"/>
      <c r="W118" s="58"/>
      <c r="X118" s="58"/>
      <c r="Y118" s="58"/>
    </row>
    <row r="119" spans="1:25" ht="15.75" customHeight="1" x14ac:dyDescent="0.2">
      <c r="A119" s="23"/>
      <c r="B119" s="23"/>
      <c r="C119" s="58"/>
      <c r="D119" s="58"/>
      <c r="E119" s="8"/>
      <c r="F119" s="154"/>
      <c r="G119" s="67"/>
      <c r="H119" s="218"/>
      <c r="I119" s="58"/>
      <c r="J119" s="58"/>
      <c r="K119" s="58"/>
      <c r="L119" s="58"/>
      <c r="M119" s="58"/>
      <c r="N119" s="58"/>
      <c r="O119" s="58"/>
      <c r="P119" s="58"/>
      <c r="Q119" s="58"/>
      <c r="R119" s="58"/>
      <c r="S119" s="58"/>
      <c r="T119" s="58"/>
      <c r="U119" s="58"/>
      <c r="V119" s="58"/>
      <c r="W119" s="58"/>
      <c r="X119" s="58"/>
      <c r="Y119" s="58"/>
    </row>
    <row r="120" spans="1:25" ht="15.75" customHeight="1" x14ac:dyDescent="0.2">
      <c r="A120" s="23"/>
      <c r="B120" s="23"/>
      <c r="C120" s="58"/>
      <c r="D120" s="58"/>
      <c r="E120" s="8"/>
      <c r="F120" s="154"/>
      <c r="G120" s="67"/>
      <c r="H120" s="218"/>
      <c r="I120" s="58"/>
      <c r="J120" s="58"/>
      <c r="K120" s="58"/>
      <c r="L120" s="58"/>
      <c r="M120" s="58"/>
      <c r="N120" s="58"/>
      <c r="O120" s="58"/>
      <c r="P120" s="58"/>
      <c r="Q120" s="58"/>
      <c r="R120" s="58"/>
      <c r="S120" s="58"/>
      <c r="T120" s="58"/>
      <c r="U120" s="58"/>
      <c r="V120" s="58"/>
      <c r="W120" s="58"/>
      <c r="X120" s="58"/>
      <c r="Y120" s="58"/>
    </row>
    <row r="121" spans="1:25" ht="15.75" customHeight="1" x14ac:dyDescent="0.2">
      <c r="A121" s="23"/>
      <c r="B121" s="23"/>
      <c r="C121" s="58"/>
      <c r="D121" s="58"/>
      <c r="E121" s="8"/>
      <c r="F121" s="154"/>
      <c r="G121" s="67"/>
      <c r="H121" s="218"/>
      <c r="I121" s="58"/>
      <c r="J121" s="58"/>
      <c r="K121" s="58"/>
      <c r="L121" s="58"/>
      <c r="M121" s="58"/>
      <c r="N121" s="58"/>
      <c r="O121" s="58"/>
      <c r="P121" s="58"/>
      <c r="Q121" s="58"/>
      <c r="R121" s="58"/>
      <c r="S121" s="58"/>
      <c r="T121" s="58"/>
      <c r="U121" s="58"/>
      <c r="V121" s="58"/>
      <c r="W121" s="58"/>
      <c r="X121" s="58"/>
      <c r="Y121" s="58"/>
    </row>
    <row r="122" spans="1:25" ht="15.75" customHeight="1" x14ac:dyDescent="0.2">
      <c r="A122" s="23"/>
      <c r="B122" s="23"/>
      <c r="C122" s="58"/>
      <c r="D122" s="58"/>
      <c r="E122" s="8"/>
      <c r="F122" s="154"/>
      <c r="G122" s="67"/>
      <c r="H122" s="218"/>
      <c r="I122" s="58"/>
      <c r="J122" s="58"/>
      <c r="K122" s="58"/>
      <c r="L122" s="58"/>
      <c r="M122" s="58"/>
      <c r="N122" s="58"/>
      <c r="O122" s="58"/>
      <c r="P122" s="58"/>
      <c r="Q122" s="58"/>
      <c r="R122" s="58"/>
      <c r="S122" s="58"/>
      <c r="T122" s="58"/>
      <c r="U122" s="58"/>
      <c r="V122" s="58"/>
      <c r="W122" s="58"/>
      <c r="X122" s="58"/>
      <c r="Y122" s="58"/>
    </row>
    <row r="123" spans="1:25" ht="15.75" customHeight="1" x14ac:dyDescent="0.2">
      <c r="A123" s="23"/>
      <c r="B123" s="23"/>
      <c r="C123" s="58"/>
      <c r="D123" s="58"/>
      <c r="E123" s="8"/>
      <c r="F123" s="154"/>
      <c r="G123" s="67"/>
      <c r="H123" s="218"/>
      <c r="I123" s="58"/>
      <c r="J123" s="58"/>
      <c r="K123" s="58"/>
      <c r="L123" s="58"/>
      <c r="M123" s="58"/>
      <c r="N123" s="58"/>
      <c r="O123" s="58"/>
      <c r="P123" s="58"/>
      <c r="Q123" s="58"/>
      <c r="R123" s="58"/>
      <c r="S123" s="58"/>
      <c r="T123" s="58"/>
      <c r="U123" s="58"/>
      <c r="V123" s="58"/>
      <c r="W123" s="58"/>
      <c r="X123" s="58"/>
      <c r="Y123" s="58"/>
    </row>
    <row r="124" spans="1:25" ht="15.75" customHeight="1" x14ac:dyDescent="0.2">
      <c r="A124" s="23"/>
      <c r="B124" s="23"/>
      <c r="C124" s="58"/>
      <c r="D124" s="58"/>
      <c r="E124" s="8"/>
      <c r="F124" s="154"/>
      <c r="G124" s="67"/>
      <c r="H124" s="218"/>
      <c r="I124" s="58"/>
      <c r="J124" s="58"/>
      <c r="K124" s="58"/>
      <c r="L124" s="58"/>
      <c r="M124" s="58"/>
      <c r="N124" s="58"/>
      <c r="O124" s="58"/>
      <c r="P124" s="58"/>
      <c r="Q124" s="58"/>
      <c r="R124" s="58"/>
      <c r="S124" s="58"/>
      <c r="T124" s="58"/>
      <c r="U124" s="58"/>
      <c r="V124" s="58"/>
      <c r="W124" s="58"/>
      <c r="X124" s="58"/>
      <c r="Y124" s="58"/>
    </row>
    <row r="125" spans="1:25" ht="15.75" customHeight="1" x14ac:dyDescent="0.2">
      <c r="A125" s="23"/>
      <c r="B125" s="23"/>
      <c r="C125" s="58"/>
      <c r="D125" s="58"/>
      <c r="E125" s="8"/>
      <c r="F125" s="154"/>
      <c r="G125" s="67"/>
      <c r="H125" s="218"/>
      <c r="I125" s="58"/>
      <c r="J125" s="58"/>
      <c r="K125" s="58"/>
      <c r="L125" s="58"/>
      <c r="M125" s="58"/>
      <c r="N125" s="58"/>
      <c r="O125" s="58"/>
      <c r="P125" s="58"/>
      <c r="Q125" s="58"/>
      <c r="R125" s="58"/>
      <c r="S125" s="58"/>
      <c r="T125" s="58"/>
      <c r="U125" s="58"/>
      <c r="V125" s="58"/>
      <c r="W125" s="58"/>
      <c r="X125" s="58"/>
      <c r="Y125" s="58"/>
    </row>
    <row r="126" spans="1:25" ht="15.75" customHeight="1" x14ac:dyDescent="0.2">
      <c r="A126" s="23"/>
      <c r="B126" s="23"/>
      <c r="C126" s="58"/>
      <c r="D126" s="58"/>
      <c r="E126" s="8"/>
      <c r="F126" s="154"/>
      <c r="G126" s="67"/>
      <c r="H126" s="218"/>
      <c r="I126" s="58"/>
      <c r="J126" s="58"/>
      <c r="K126" s="58"/>
      <c r="L126" s="58"/>
      <c r="M126" s="58"/>
      <c r="N126" s="58"/>
      <c r="O126" s="58"/>
      <c r="P126" s="58"/>
      <c r="Q126" s="58"/>
      <c r="R126" s="58"/>
      <c r="S126" s="58"/>
      <c r="T126" s="58"/>
      <c r="U126" s="58"/>
      <c r="V126" s="58"/>
      <c r="W126" s="58"/>
      <c r="X126" s="58"/>
      <c r="Y126" s="58"/>
    </row>
    <row r="127" spans="1:25" ht="15.75" customHeight="1" x14ac:dyDescent="0.2">
      <c r="A127" s="23"/>
      <c r="B127" s="23"/>
      <c r="C127" s="58"/>
      <c r="D127" s="58"/>
      <c r="E127" s="8"/>
      <c r="F127" s="154"/>
      <c r="G127" s="67"/>
      <c r="H127" s="218"/>
      <c r="I127" s="58"/>
      <c r="J127" s="58"/>
      <c r="K127" s="58"/>
      <c r="L127" s="58"/>
      <c r="M127" s="58"/>
      <c r="N127" s="58"/>
      <c r="O127" s="58"/>
      <c r="P127" s="58"/>
      <c r="Q127" s="58"/>
      <c r="R127" s="58"/>
      <c r="S127" s="58"/>
      <c r="T127" s="58"/>
      <c r="U127" s="58"/>
      <c r="V127" s="58"/>
      <c r="W127" s="58"/>
      <c r="X127" s="58"/>
      <c r="Y127" s="58"/>
    </row>
    <row r="128" spans="1:25" ht="15.75" customHeight="1" x14ac:dyDescent="0.2">
      <c r="A128" s="23"/>
      <c r="B128" s="23"/>
      <c r="C128" s="58"/>
      <c r="D128" s="58"/>
      <c r="E128" s="8"/>
      <c r="F128" s="154"/>
      <c r="G128" s="67"/>
      <c r="H128" s="218"/>
      <c r="I128" s="58"/>
      <c r="J128" s="58"/>
      <c r="K128" s="58"/>
      <c r="L128" s="58"/>
      <c r="M128" s="58"/>
      <c r="N128" s="58"/>
      <c r="O128" s="58"/>
      <c r="P128" s="58"/>
      <c r="Q128" s="58"/>
      <c r="R128" s="58"/>
      <c r="S128" s="58"/>
      <c r="T128" s="58"/>
      <c r="U128" s="58"/>
      <c r="V128" s="58"/>
      <c r="W128" s="58"/>
      <c r="X128" s="58"/>
      <c r="Y128" s="58"/>
    </row>
    <row r="129" spans="1:25" ht="15.75" customHeight="1" x14ac:dyDescent="0.2">
      <c r="A129" s="23"/>
      <c r="B129" s="23"/>
      <c r="C129" s="58"/>
      <c r="D129" s="58"/>
      <c r="E129" s="8"/>
      <c r="F129" s="352"/>
      <c r="G129" s="67"/>
      <c r="H129" s="218"/>
      <c r="I129" s="58"/>
      <c r="J129" s="58"/>
      <c r="K129" s="58"/>
      <c r="L129" s="58"/>
      <c r="M129" s="58"/>
      <c r="N129" s="58"/>
      <c r="O129" s="58"/>
      <c r="P129" s="58"/>
      <c r="Q129" s="58"/>
      <c r="R129" s="58"/>
      <c r="S129" s="58"/>
      <c r="T129" s="58"/>
      <c r="U129" s="58"/>
      <c r="V129" s="58"/>
      <c r="W129" s="58"/>
      <c r="X129" s="58"/>
      <c r="Y129" s="58"/>
    </row>
    <row r="130" spans="1:25" ht="15.75" customHeight="1" x14ac:dyDescent="0.2">
      <c r="A130" s="23"/>
      <c r="B130" s="23"/>
      <c r="C130" s="58"/>
      <c r="D130" s="58"/>
      <c r="E130" s="8"/>
      <c r="F130" s="154"/>
      <c r="G130" s="67"/>
      <c r="H130" s="218"/>
      <c r="I130" s="58"/>
      <c r="J130" s="58"/>
      <c r="K130" s="58"/>
      <c r="L130" s="58"/>
      <c r="M130" s="58"/>
      <c r="N130" s="58"/>
      <c r="O130" s="58"/>
      <c r="P130" s="58"/>
      <c r="Q130" s="58"/>
      <c r="R130" s="58"/>
      <c r="S130" s="58"/>
      <c r="T130" s="58"/>
      <c r="U130" s="58"/>
      <c r="V130" s="58"/>
      <c r="W130" s="58"/>
      <c r="X130" s="58"/>
      <c r="Y130" s="58"/>
    </row>
    <row r="131" spans="1:25" ht="15.75" customHeight="1" x14ac:dyDescent="0.2">
      <c r="A131" s="23"/>
      <c r="B131" s="23"/>
      <c r="C131" s="58"/>
      <c r="D131" s="58"/>
      <c r="E131" s="8"/>
      <c r="F131" s="154"/>
      <c r="G131" s="67"/>
      <c r="H131" s="218"/>
      <c r="I131" s="58"/>
      <c r="J131" s="58"/>
      <c r="K131" s="58"/>
      <c r="L131" s="58"/>
      <c r="M131" s="58"/>
      <c r="N131" s="58"/>
      <c r="O131" s="58"/>
      <c r="P131" s="58"/>
      <c r="Q131" s="58"/>
      <c r="R131" s="58"/>
      <c r="S131" s="58"/>
      <c r="T131" s="58"/>
      <c r="U131" s="58"/>
      <c r="V131" s="58"/>
      <c r="W131" s="58"/>
      <c r="X131" s="58"/>
      <c r="Y131" s="58"/>
    </row>
    <row r="132" spans="1:25" ht="15.75" customHeight="1" x14ac:dyDescent="0.2">
      <c r="A132" s="23"/>
      <c r="B132" s="23"/>
      <c r="C132" s="58"/>
      <c r="D132" s="58"/>
      <c r="E132" s="8"/>
      <c r="F132" s="154"/>
      <c r="G132" s="67"/>
      <c r="H132" s="218"/>
      <c r="I132" s="58"/>
      <c r="J132" s="58"/>
      <c r="K132" s="58"/>
      <c r="L132" s="58"/>
      <c r="M132" s="58"/>
      <c r="N132" s="58"/>
      <c r="O132" s="58"/>
      <c r="P132" s="58"/>
      <c r="Q132" s="58"/>
      <c r="R132" s="58"/>
      <c r="S132" s="58"/>
      <c r="T132" s="58"/>
      <c r="U132" s="58"/>
      <c r="V132" s="58"/>
      <c r="W132" s="58"/>
      <c r="X132" s="58"/>
      <c r="Y132" s="58"/>
    </row>
    <row r="133" spans="1:25" ht="15.75" customHeight="1" x14ac:dyDescent="0.2">
      <c r="A133" s="23"/>
      <c r="B133" s="23"/>
      <c r="C133" s="58"/>
      <c r="D133" s="58"/>
      <c r="E133" s="8"/>
      <c r="F133" s="352"/>
      <c r="G133" s="67"/>
      <c r="H133" s="218"/>
      <c r="I133" s="58"/>
      <c r="J133" s="58"/>
      <c r="K133" s="58"/>
      <c r="L133" s="58"/>
      <c r="M133" s="58"/>
      <c r="N133" s="58"/>
      <c r="O133" s="58"/>
      <c r="P133" s="58"/>
      <c r="Q133" s="58"/>
      <c r="R133" s="58"/>
      <c r="S133" s="58"/>
      <c r="T133" s="58"/>
      <c r="U133" s="58"/>
      <c r="V133" s="58"/>
      <c r="W133" s="58"/>
      <c r="X133" s="58"/>
      <c r="Y133" s="58"/>
    </row>
    <row r="134" spans="1:25" ht="15.75" customHeight="1" x14ac:dyDescent="0.2">
      <c r="A134" s="23"/>
      <c r="B134" s="23"/>
      <c r="C134" s="58"/>
      <c r="D134" s="58"/>
      <c r="E134" s="8"/>
      <c r="F134" s="352"/>
      <c r="G134" s="67"/>
      <c r="H134" s="218"/>
      <c r="I134" s="58"/>
      <c r="J134" s="58"/>
      <c r="K134" s="58"/>
      <c r="L134" s="58"/>
      <c r="M134" s="58"/>
      <c r="N134" s="58"/>
      <c r="O134" s="58"/>
      <c r="P134" s="58"/>
      <c r="Q134" s="58"/>
      <c r="R134" s="58"/>
      <c r="S134" s="58"/>
      <c r="T134" s="58"/>
      <c r="U134" s="58"/>
      <c r="V134" s="58"/>
      <c r="W134" s="58"/>
      <c r="X134" s="58"/>
      <c r="Y134" s="58"/>
    </row>
    <row r="135" spans="1:25" ht="15.75" customHeight="1" x14ac:dyDescent="0.2">
      <c r="A135" s="23"/>
      <c r="B135" s="23"/>
      <c r="C135" s="58"/>
      <c r="D135" s="58"/>
      <c r="E135" s="8"/>
      <c r="F135" s="352"/>
      <c r="G135" s="67"/>
      <c r="H135" s="218"/>
      <c r="I135" s="58"/>
      <c r="J135" s="58"/>
      <c r="K135" s="58"/>
      <c r="L135" s="58"/>
      <c r="M135" s="58"/>
      <c r="N135" s="58"/>
      <c r="O135" s="58"/>
      <c r="P135" s="58"/>
      <c r="Q135" s="58"/>
      <c r="R135" s="58"/>
      <c r="S135" s="58"/>
      <c r="T135" s="58"/>
      <c r="U135" s="58"/>
      <c r="V135" s="58"/>
      <c r="W135" s="58"/>
      <c r="X135" s="58"/>
      <c r="Y135" s="58"/>
    </row>
    <row r="136" spans="1:25" ht="15.75" customHeight="1" x14ac:dyDescent="0.2">
      <c r="A136" s="23"/>
      <c r="B136" s="23"/>
      <c r="C136" s="58"/>
      <c r="D136" s="58"/>
      <c r="E136" s="8"/>
      <c r="F136" s="352"/>
      <c r="G136" s="67"/>
      <c r="H136" s="218"/>
      <c r="I136" s="58"/>
      <c r="J136" s="58"/>
      <c r="K136" s="58"/>
      <c r="L136" s="58"/>
      <c r="M136" s="58"/>
      <c r="N136" s="58"/>
      <c r="O136" s="58"/>
      <c r="P136" s="58"/>
      <c r="Q136" s="58"/>
      <c r="R136" s="58"/>
      <c r="S136" s="58"/>
      <c r="T136" s="58"/>
      <c r="U136" s="58"/>
      <c r="V136" s="58"/>
      <c r="W136" s="58"/>
      <c r="X136" s="58"/>
      <c r="Y136" s="58"/>
    </row>
    <row r="137" spans="1:25" ht="15.75" customHeight="1" x14ac:dyDescent="0.2">
      <c r="A137" s="23"/>
      <c r="B137" s="23"/>
      <c r="C137" s="58"/>
      <c r="D137" s="58"/>
      <c r="E137" s="8"/>
      <c r="F137" s="352"/>
      <c r="G137" s="67"/>
      <c r="H137" s="218"/>
      <c r="I137" s="58"/>
      <c r="J137" s="58"/>
      <c r="K137" s="58"/>
      <c r="L137" s="58"/>
      <c r="M137" s="58"/>
      <c r="N137" s="58"/>
      <c r="O137" s="58"/>
      <c r="P137" s="58"/>
      <c r="Q137" s="58"/>
      <c r="R137" s="58"/>
      <c r="S137" s="58"/>
      <c r="T137" s="58"/>
      <c r="U137" s="58"/>
      <c r="V137" s="58"/>
      <c r="W137" s="58"/>
      <c r="X137" s="58"/>
      <c r="Y137" s="58"/>
    </row>
    <row r="138" spans="1:25" ht="15.75" customHeight="1" x14ac:dyDescent="0.2">
      <c r="A138" s="23"/>
      <c r="B138" s="23"/>
      <c r="C138" s="58"/>
      <c r="D138" s="58"/>
      <c r="E138" s="8"/>
      <c r="F138" s="352"/>
      <c r="G138" s="67"/>
      <c r="H138" s="218"/>
      <c r="I138" s="58"/>
      <c r="J138" s="58"/>
      <c r="K138" s="58"/>
      <c r="L138" s="58"/>
      <c r="M138" s="58"/>
      <c r="N138" s="58"/>
      <c r="O138" s="58"/>
      <c r="P138" s="58"/>
      <c r="Q138" s="58"/>
      <c r="R138" s="58"/>
      <c r="S138" s="58"/>
      <c r="T138" s="58"/>
      <c r="U138" s="58"/>
      <c r="V138" s="58"/>
      <c r="W138" s="58"/>
      <c r="X138" s="58"/>
      <c r="Y138" s="58"/>
    </row>
    <row r="139" spans="1:25" ht="15.75" customHeight="1" x14ac:dyDescent="0.2">
      <c r="A139" s="23"/>
      <c r="B139" s="23"/>
      <c r="C139" s="58"/>
      <c r="D139" s="58"/>
      <c r="E139" s="8"/>
      <c r="F139" s="352"/>
      <c r="G139" s="67"/>
      <c r="H139" s="218"/>
      <c r="I139" s="58"/>
      <c r="J139" s="58"/>
      <c r="K139" s="58"/>
      <c r="L139" s="58"/>
      <c r="M139" s="58"/>
      <c r="N139" s="58"/>
      <c r="O139" s="58"/>
      <c r="P139" s="58"/>
      <c r="Q139" s="58"/>
      <c r="R139" s="58"/>
      <c r="S139" s="58"/>
      <c r="T139" s="58"/>
      <c r="U139" s="58"/>
      <c r="V139" s="58"/>
      <c r="W139" s="58"/>
      <c r="X139" s="58"/>
      <c r="Y139" s="58"/>
    </row>
    <row r="140" spans="1:25" ht="15.75" customHeight="1" x14ac:dyDescent="0.2">
      <c r="A140" s="23"/>
      <c r="B140" s="23"/>
      <c r="C140" s="58"/>
      <c r="D140" s="58"/>
      <c r="E140" s="8"/>
      <c r="F140" s="352"/>
      <c r="G140" s="67"/>
      <c r="H140" s="218"/>
      <c r="I140" s="58"/>
      <c r="J140" s="58"/>
      <c r="K140" s="58"/>
      <c r="L140" s="58"/>
      <c r="M140" s="58"/>
      <c r="N140" s="58"/>
      <c r="O140" s="58"/>
      <c r="P140" s="58"/>
      <c r="Q140" s="58"/>
      <c r="R140" s="58"/>
      <c r="S140" s="58"/>
      <c r="T140" s="58"/>
      <c r="U140" s="58"/>
      <c r="V140" s="58"/>
      <c r="W140" s="58"/>
      <c r="X140" s="58"/>
      <c r="Y140" s="58"/>
    </row>
    <row r="141" spans="1:25" ht="15.75" customHeight="1" x14ac:dyDescent="0.2">
      <c r="A141" s="23"/>
      <c r="B141" s="23"/>
      <c r="C141" s="58"/>
      <c r="D141" s="58"/>
      <c r="E141" s="8"/>
      <c r="F141" s="352"/>
      <c r="G141" s="67"/>
      <c r="H141" s="218"/>
      <c r="I141" s="58"/>
      <c r="J141" s="58"/>
      <c r="K141" s="58"/>
      <c r="L141" s="58"/>
      <c r="M141" s="58"/>
      <c r="N141" s="58"/>
      <c r="O141" s="58"/>
      <c r="P141" s="58"/>
      <c r="Q141" s="58"/>
      <c r="R141" s="58"/>
      <c r="S141" s="58"/>
      <c r="T141" s="58"/>
      <c r="U141" s="58"/>
      <c r="V141" s="58"/>
      <c r="W141" s="58"/>
      <c r="X141" s="58"/>
      <c r="Y141" s="58"/>
    </row>
    <row r="142" spans="1:25" ht="15.75" customHeight="1" x14ac:dyDescent="0.2">
      <c r="A142" s="23"/>
      <c r="B142" s="23"/>
      <c r="C142" s="58"/>
      <c r="D142" s="58"/>
      <c r="E142" s="8"/>
      <c r="F142" s="352"/>
      <c r="G142" s="67"/>
      <c r="H142" s="218"/>
      <c r="I142" s="58"/>
      <c r="J142" s="58"/>
      <c r="K142" s="58"/>
      <c r="L142" s="58"/>
      <c r="M142" s="58"/>
      <c r="N142" s="58"/>
      <c r="O142" s="58"/>
      <c r="P142" s="58"/>
      <c r="Q142" s="58"/>
      <c r="R142" s="58"/>
      <c r="S142" s="58"/>
      <c r="T142" s="58"/>
      <c r="U142" s="58"/>
      <c r="V142" s="58"/>
      <c r="W142" s="58"/>
      <c r="X142" s="58"/>
      <c r="Y142" s="58"/>
    </row>
    <row r="143" spans="1:25" ht="15.75" customHeight="1" x14ac:dyDescent="0.2">
      <c r="A143" s="23"/>
      <c r="B143" s="23"/>
      <c r="C143" s="58"/>
      <c r="D143" s="58"/>
      <c r="E143" s="8"/>
      <c r="F143" s="352"/>
      <c r="G143" s="67"/>
      <c r="H143" s="218"/>
      <c r="I143" s="58"/>
      <c r="J143" s="58"/>
      <c r="K143" s="58"/>
      <c r="L143" s="58"/>
      <c r="M143" s="58"/>
      <c r="N143" s="58"/>
      <c r="O143" s="58"/>
      <c r="P143" s="58"/>
      <c r="Q143" s="58"/>
      <c r="R143" s="58"/>
      <c r="S143" s="58"/>
      <c r="T143" s="58"/>
      <c r="U143" s="58"/>
      <c r="V143" s="58"/>
      <c r="W143" s="58"/>
      <c r="X143" s="58"/>
      <c r="Y143" s="58"/>
    </row>
    <row r="144" spans="1:25" ht="15.75" customHeight="1" x14ac:dyDescent="0.2">
      <c r="A144" s="23"/>
      <c r="B144" s="23"/>
      <c r="C144" s="58"/>
      <c r="D144" s="58"/>
      <c r="E144" s="8"/>
      <c r="F144" s="352"/>
      <c r="G144" s="67"/>
      <c r="H144" s="218"/>
      <c r="I144" s="58"/>
      <c r="J144" s="58"/>
      <c r="K144" s="58"/>
      <c r="L144" s="58"/>
      <c r="M144" s="58"/>
      <c r="N144" s="58"/>
      <c r="O144" s="58"/>
      <c r="P144" s="58"/>
      <c r="Q144" s="58"/>
      <c r="R144" s="58"/>
      <c r="S144" s="58"/>
      <c r="T144" s="58"/>
      <c r="U144" s="58"/>
      <c r="V144" s="58"/>
      <c r="W144" s="58"/>
      <c r="X144" s="58"/>
      <c r="Y144" s="58"/>
    </row>
    <row r="145" spans="1:25" ht="15.75" customHeight="1" x14ac:dyDescent="0.2">
      <c r="A145" s="23"/>
      <c r="B145" s="23"/>
      <c r="C145" s="58"/>
      <c r="D145" s="58"/>
      <c r="E145" s="8"/>
      <c r="F145" s="352"/>
      <c r="G145" s="67"/>
      <c r="H145" s="218"/>
      <c r="I145" s="58"/>
      <c r="J145" s="58"/>
      <c r="K145" s="58"/>
      <c r="L145" s="58"/>
      <c r="M145" s="58"/>
      <c r="N145" s="58"/>
      <c r="O145" s="58"/>
      <c r="P145" s="58"/>
      <c r="Q145" s="58"/>
      <c r="R145" s="58"/>
      <c r="S145" s="58"/>
      <c r="T145" s="58"/>
      <c r="U145" s="58"/>
      <c r="V145" s="58"/>
      <c r="W145" s="58"/>
      <c r="X145" s="58"/>
      <c r="Y145" s="58"/>
    </row>
    <row r="146" spans="1:25" ht="15.75" customHeight="1" x14ac:dyDescent="0.2">
      <c r="A146" s="23"/>
      <c r="B146" s="23"/>
      <c r="C146" s="58"/>
      <c r="D146" s="58"/>
      <c r="E146" s="8"/>
      <c r="F146" s="352"/>
      <c r="G146" s="67"/>
      <c r="H146" s="218"/>
      <c r="I146" s="58"/>
      <c r="J146" s="58"/>
      <c r="K146" s="58"/>
      <c r="L146" s="58"/>
      <c r="M146" s="58"/>
      <c r="N146" s="58"/>
      <c r="O146" s="58"/>
      <c r="P146" s="58"/>
      <c r="Q146" s="58"/>
      <c r="R146" s="58"/>
      <c r="S146" s="58"/>
      <c r="T146" s="58"/>
      <c r="U146" s="58"/>
      <c r="V146" s="58"/>
      <c r="W146" s="58"/>
      <c r="X146" s="58"/>
      <c r="Y146" s="58"/>
    </row>
    <row r="147" spans="1:25" ht="15.75" customHeight="1" x14ac:dyDescent="0.2">
      <c r="A147" s="23"/>
      <c r="B147" s="23"/>
      <c r="C147" s="58"/>
      <c r="D147" s="58"/>
      <c r="E147" s="8"/>
      <c r="F147" s="352"/>
      <c r="G147" s="67"/>
      <c r="H147" s="218"/>
      <c r="I147" s="58"/>
      <c r="J147" s="58"/>
      <c r="K147" s="58"/>
      <c r="L147" s="58"/>
      <c r="M147" s="58"/>
      <c r="N147" s="58"/>
      <c r="O147" s="58"/>
      <c r="P147" s="58"/>
      <c r="Q147" s="58"/>
      <c r="R147" s="58"/>
      <c r="S147" s="58"/>
      <c r="T147" s="58"/>
      <c r="U147" s="58"/>
      <c r="V147" s="58"/>
      <c r="W147" s="58"/>
      <c r="X147" s="58"/>
      <c r="Y147" s="58"/>
    </row>
    <row r="148" spans="1:25" ht="15.75" customHeight="1" x14ac:dyDescent="0.2">
      <c r="A148" s="23"/>
      <c r="B148" s="23"/>
      <c r="C148" s="58"/>
      <c r="D148" s="58"/>
      <c r="E148" s="8"/>
      <c r="F148" s="352"/>
      <c r="G148" s="67"/>
      <c r="H148" s="218"/>
      <c r="I148" s="58"/>
      <c r="J148" s="58"/>
      <c r="K148" s="58"/>
      <c r="L148" s="58"/>
      <c r="M148" s="58"/>
      <c r="N148" s="58"/>
      <c r="O148" s="58"/>
      <c r="P148" s="58"/>
      <c r="Q148" s="58"/>
      <c r="R148" s="58"/>
      <c r="S148" s="58"/>
      <c r="T148" s="58"/>
      <c r="U148" s="58"/>
      <c r="V148" s="58"/>
      <c r="W148" s="58"/>
      <c r="X148" s="58"/>
      <c r="Y148" s="58"/>
    </row>
    <row r="149" spans="1:25" ht="15.75" customHeight="1" x14ac:dyDescent="0.2">
      <c r="A149" s="23"/>
      <c r="B149" s="23"/>
      <c r="C149" s="58"/>
      <c r="D149" s="58"/>
      <c r="E149" s="8"/>
      <c r="F149" s="352"/>
      <c r="G149" s="67"/>
      <c r="H149" s="218"/>
      <c r="I149" s="58"/>
      <c r="J149" s="58"/>
      <c r="K149" s="58"/>
      <c r="L149" s="58"/>
      <c r="M149" s="58"/>
      <c r="N149" s="58"/>
      <c r="O149" s="58"/>
      <c r="P149" s="58"/>
      <c r="Q149" s="58"/>
      <c r="R149" s="58"/>
      <c r="S149" s="58"/>
      <c r="T149" s="58"/>
      <c r="U149" s="58"/>
      <c r="V149" s="58"/>
      <c r="W149" s="58"/>
      <c r="X149" s="58"/>
      <c r="Y149" s="58"/>
    </row>
    <row r="150" spans="1:25" ht="15.75" customHeight="1" x14ac:dyDescent="0.2">
      <c r="A150" s="23"/>
      <c r="B150" s="23"/>
      <c r="C150" s="58"/>
      <c r="D150" s="58"/>
      <c r="E150" s="8"/>
      <c r="F150" s="154"/>
      <c r="G150" s="67"/>
      <c r="H150" s="218"/>
      <c r="I150" s="58"/>
      <c r="J150" s="58"/>
      <c r="K150" s="58"/>
      <c r="L150" s="58"/>
      <c r="M150" s="58"/>
      <c r="N150" s="58"/>
      <c r="O150" s="58"/>
      <c r="P150" s="58"/>
      <c r="Q150" s="58"/>
      <c r="R150" s="58"/>
      <c r="S150" s="58"/>
      <c r="T150" s="58"/>
      <c r="U150" s="58"/>
      <c r="V150" s="58"/>
      <c r="W150" s="58"/>
      <c r="X150" s="58"/>
      <c r="Y150" s="58"/>
    </row>
    <row r="151" spans="1:25" ht="15.75" customHeight="1" x14ac:dyDescent="0.2">
      <c r="A151" s="23"/>
      <c r="B151" s="23"/>
      <c r="C151" s="58"/>
      <c r="D151" s="58"/>
      <c r="E151" s="8"/>
      <c r="F151" s="154"/>
      <c r="G151" s="67"/>
      <c r="H151" s="218"/>
      <c r="I151" s="58"/>
      <c r="J151" s="58"/>
      <c r="K151" s="58"/>
      <c r="L151" s="58"/>
      <c r="M151" s="58"/>
      <c r="N151" s="58"/>
      <c r="O151" s="58"/>
      <c r="P151" s="58"/>
      <c r="Q151" s="58"/>
      <c r="R151" s="58"/>
      <c r="S151" s="58"/>
      <c r="T151" s="58"/>
      <c r="U151" s="58"/>
      <c r="V151" s="58"/>
      <c r="W151" s="58"/>
      <c r="X151" s="58"/>
      <c r="Y151" s="58"/>
    </row>
    <row r="152" spans="1:25" ht="15.75" customHeight="1" x14ac:dyDescent="0.2">
      <c r="A152" s="23"/>
      <c r="B152" s="23"/>
      <c r="C152" s="58"/>
      <c r="D152" s="58"/>
      <c r="E152" s="8"/>
      <c r="F152" s="154"/>
      <c r="G152" s="67"/>
      <c r="H152" s="218"/>
      <c r="I152" s="58"/>
      <c r="J152" s="58"/>
      <c r="K152" s="58"/>
      <c r="L152" s="58"/>
      <c r="M152" s="58"/>
      <c r="N152" s="58"/>
      <c r="O152" s="58"/>
      <c r="P152" s="58"/>
      <c r="Q152" s="58"/>
      <c r="R152" s="58"/>
      <c r="S152" s="58"/>
      <c r="T152" s="58"/>
      <c r="U152" s="58"/>
      <c r="V152" s="58"/>
      <c r="W152" s="58"/>
      <c r="X152" s="58"/>
      <c r="Y152" s="58"/>
    </row>
    <row r="153" spans="1:25" ht="15.75" customHeight="1" x14ac:dyDescent="0.2">
      <c r="A153" s="23"/>
      <c r="B153" s="23"/>
      <c r="C153" s="58"/>
      <c r="D153" s="58"/>
      <c r="E153" s="8"/>
      <c r="F153" s="154"/>
      <c r="G153" s="67"/>
      <c r="H153" s="218"/>
      <c r="I153" s="58"/>
      <c r="J153" s="58"/>
      <c r="K153" s="58"/>
      <c r="L153" s="58"/>
      <c r="M153" s="58"/>
      <c r="N153" s="58"/>
      <c r="O153" s="58"/>
      <c r="P153" s="58"/>
      <c r="Q153" s="58"/>
      <c r="R153" s="58"/>
      <c r="S153" s="58"/>
      <c r="T153" s="58"/>
      <c r="U153" s="58"/>
      <c r="V153" s="58"/>
      <c r="W153" s="58"/>
      <c r="X153" s="58"/>
      <c r="Y153" s="58"/>
    </row>
    <row r="154" spans="1:25" ht="15.75" customHeight="1" x14ac:dyDescent="0.2">
      <c r="A154" s="23"/>
      <c r="B154" s="23"/>
      <c r="C154" s="58"/>
      <c r="D154" s="58"/>
      <c r="E154" s="8"/>
      <c r="F154" s="154"/>
      <c r="G154" s="67"/>
      <c r="H154" s="218"/>
      <c r="I154" s="58"/>
      <c r="J154" s="58"/>
      <c r="K154" s="58"/>
      <c r="L154" s="58"/>
      <c r="M154" s="58"/>
      <c r="N154" s="58"/>
      <c r="O154" s="58"/>
      <c r="P154" s="58"/>
      <c r="Q154" s="58"/>
      <c r="R154" s="58"/>
      <c r="S154" s="58"/>
      <c r="T154" s="58"/>
      <c r="U154" s="58"/>
      <c r="V154" s="58"/>
      <c r="W154" s="58"/>
      <c r="X154" s="58"/>
      <c r="Y154" s="58"/>
    </row>
    <row r="155" spans="1:25" ht="15.75" customHeight="1" x14ac:dyDescent="0.2">
      <c r="A155" s="23"/>
      <c r="B155" s="23"/>
      <c r="C155" s="58"/>
      <c r="D155" s="58"/>
      <c r="E155" s="8"/>
      <c r="F155" s="154"/>
      <c r="G155" s="67"/>
      <c r="H155" s="218"/>
      <c r="I155" s="58"/>
      <c r="J155" s="58"/>
      <c r="K155" s="58"/>
      <c r="L155" s="58"/>
      <c r="M155" s="58"/>
      <c r="N155" s="58"/>
      <c r="O155" s="58"/>
      <c r="P155" s="58"/>
      <c r="Q155" s="58"/>
      <c r="R155" s="58"/>
      <c r="S155" s="58"/>
      <c r="T155" s="58"/>
      <c r="U155" s="58"/>
      <c r="V155" s="58"/>
      <c r="W155" s="58"/>
      <c r="X155" s="58"/>
      <c r="Y155" s="58"/>
    </row>
    <row r="156" spans="1:25" ht="15.75" customHeight="1" x14ac:dyDescent="0.2">
      <c r="A156" s="23"/>
      <c r="B156" s="23"/>
      <c r="C156" s="58"/>
      <c r="D156" s="58"/>
      <c r="E156" s="8"/>
      <c r="F156" s="154"/>
      <c r="G156" s="67"/>
      <c r="H156" s="218"/>
      <c r="I156" s="58"/>
      <c r="J156" s="58"/>
      <c r="K156" s="58"/>
      <c r="L156" s="58"/>
      <c r="M156" s="58"/>
      <c r="N156" s="58"/>
      <c r="O156" s="58"/>
      <c r="P156" s="58"/>
      <c r="Q156" s="58"/>
      <c r="R156" s="58"/>
      <c r="S156" s="58"/>
      <c r="T156" s="58"/>
      <c r="U156" s="58"/>
      <c r="V156" s="58"/>
      <c r="W156" s="58"/>
      <c r="X156" s="58"/>
      <c r="Y156" s="58"/>
    </row>
    <row r="157" spans="1:25" ht="15.75" customHeight="1" x14ac:dyDescent="0.2">
      <c r="A157" s="23"/>
      <c r="B157" s="23"/>
      <c r="C157" s="58"/>
      <c r="D157" s="58"/>
      <c r="E157" s="8"/>
      <c r="F157" s="154"/>
      <c r="G157" s="67"/>
      <c r="H157" s="218"/>
      <c r="I157" s="58"/>
      <c r="J157" s="58"/>
      <c r="K157" s="58"/>
      <c r="L157" s="58"/>
      <c r="M157" s="58"/>
      <c r="N157" s="58"/>
      <c r="O157" s="58"/>
      <c r="P157" s="58"/>
      <c r="Q157" s="58"/>
      <c r="R157" s="58"/>
      <c r="S157" s="58"/>
      <c r="T157" s="58"/>
      <c r="U157" s="58"/>
      <c r="V157" s="58"/>
      <c r="W157" s="58"/>
      <c r="X157" s="58"/>
      <c r="Y157" s="58"/>
    </row>
    <row r="158" spans="1:25" ht="15.75" customHeight="1" x14ac:dyDescent="0.2">
      <c r="A158" s="23"/>
      <c r="B158" s="23"/>
      <c r="C158" s="58"/>
      <c r="D158" s="58"/>
      <c r="E158" s="8"/>
      <c r="F158" s="154"/>
      <c r="G158" s="67"/>
      <c r="H158" s="218"/>
      <c r="I158" s="58"/>
      <c r="J158" s="58"/>
      <c r="K158" s="58"/>
      <c r="L158" s="58"/>
      <c r="M158" s="58"/>
      <c r="N158" s="58"/>
      <c r="O158" s="58"/>
      <c r="P158" s="58"/>
      <c r="Q158" s="58"/>
      <c r="R158" s="58"/>
      <c r="S158" s="58"/>
      <c r="T158" s="58"/>
      <c r="U158" s="58"/>
      <c r="V158" s="58"/>
      <c r="W158" s="58"/>
      <c r="X158" s="58"/>
      <c r="Y158" s="58"/>
    </row>
    <row r="159" spans="1:25" ht="15.75" customHeight="1" x14ac:dyDescent="0.2">
      <c r="A159" s="23"/>
      <c r="B159" s="23"/>
      <c r="C159" s="58"/>
      <c r="D159" s="58"/>
      <c r="E159" s="8"/>
      <c r="F159" s="154"/>
      <c r="G159" s="67"/>
      <c r="H159" s="218"/>
      <c r="I159" s="58"/>
      <c r="J159" s="58"/>
      <c r="K159" s="58"/>
      <c r="L159" s="58"/>
      <c r="M159" s="58"/>
      <c r="N159" s="58"/>
      <c r="O159" s="58"/>
      <c r="P159" s="58"/>
      <c r="Q159" s="58"/>
      <c r="R159" s="58"/>
      <c r="S159" s="58"/>
      <c r="T159" s="58"/>
      <c r="U159" s="58"/>
      <c r="V159" s="58"/>
      <c r="W159" s="58"/>
      <c r="X159" s="58"/>
      <c r="Y159" s="58"/>
    </row>
    <row r="160" spans="1:25" ht="15.75" customHeight="1" x14ac:dyDescent="0.2">
      <c r="A160" s="23"/>
      <c r="B160" s="23"/>
      <c r="C160" s="58"/>
      <c r="D160" s="58"/>
      <c r="E160" s="8"/>
      <c r="F160" s="352"/>
      <c r="G160" s="67"/>
      <c r="H160" s="218"/>
      <c r="I160" s="58"/>
      <c r="J160" s="58"/>
      <c r="K160" s="58"/>
      <c r="L160" s="58"/>
      <c r="M160" s="58"/>
      <c r="N160" s="58"/>
      <c r="O160" s="58"/>
      <c r="P160" s="58"/>
      <c r="Q160" s="58"/>
      <c r="R160" s="58"/>
      <c r="S160" s="58"/>
      <c r="T160" s="58"/>
      <c r="U160" s="58"/>
      <c r="V160" s="58"/>
      <c r="W160" s="58"/>
      <c r="X160" s="58"/>
      <c r="Y160" s="58"/>
    </row>
    <row r="161" spans="1:25" ht="15.75" customHeight="1" x14ac:dyDescent="0.2">
      <c r="A161" s="23"/>
      <c r="B161" s="23"/>
      <c r="C161" s="58"/>
      <c r="D161" s="58"/>
      <c r="E161" s="8"/>
      <c r="F161" s="154"/>
      <c r="G161" s="67"/>
      <c r="H161" s="218"/>
      <c r="I161" s="58"/>
      <c r="J161" s="58"/>
      <c r="K161" s="58"/>
      <c r="L161" s="58"/>
      <c r="M161" s="58"/>
      <c r="N161" s="58"/>
      <c r="O161" s="58"/>
      <c r="P161" s="58"/>
      <c r="Q161" s="58"/>
      <c r="R161" s="58"/>
      <c r="S161" s="58"/>
      <c r="T161" s="58"/>
      <c r="U161" s="58"/>
      <c r="V161" s="58"/>
      <c r="W161" s="58"/>
      <c r="X161" s="58"/>
      <c r="Y161" s="58"/>
    </row>
    <row r="162" spans="1:25" ht="15.75" customHeight="1" x14ac:dyDescent="0.2">
      <c r="A162" s="23"/>
      <c r="B162" s="23"/>
      <c r="C162" s="58"/>
      <c r="D162" s="58"/>
      <c r="E162" s="8"/>
      <c r="F162" s="154"/>
      <c r="G162" s="67"/>
      <c r="H162" s="218"/>
      <c r="I162" s="58"/>
      <c r="J162" s="58"/>
      <c r="K162" s="58"/>
      <c r="L162" s="58"/>
      <c r="M162" s="58"/>
      <c r="N162" s="58"/>
      <c r="O162" s="58"/>
      <c r="P162" s="58"/>
      <c r="Q162" s="58"/>
      <c r="R162" s="58"/>
      <c r="S162" s="58"/>
      <c r="T162" s="58"/>
      <c r="U162" s="58"/>
      <c r="V162" s="58"/>
      <c r="W162" s="58"/>
      <c r="X162" s="58"/>
      <c r="Y162" s="58"/>
    </row>
    <row r="163" spans="1:25" ht="15.75" customHeight="1" x14ac:dyDescent="0.2">
      <c r="A163" s="23"/>
      <c r="B163" s="23"/>
      <c r="C163" s="58"/>
      <c r="D163" s="58"/>
      <c r="E163" s="8"/>
      <c r="F163" s="154"/>
      <c r="G163" s="67"/>
      <c r="H163" s="218"/>
      <c r="I163" s="58"/>
      <c r="J163" s="58"/>
      <c r="K163" s="58"/>
      <c r="L163" s="58"/>
      <c r="M163" s="58"/>
      <c r="N163" s="58"/>
      <c r="O163" s="58"/>
      <c r="P163" s="58"/>
      <c r="Q163" s="58"/>
      <c r="R163" s="58"/>
      <c r="S163" s="58"/>
      <c r="T163" s="58"/>
      <c r="U163" s="58"/>
      <c r="V163" s="58"/>
      <c r="W163" s="58"/>
      <c r="X163" s="58"/>
      <c r="Y163" s="58"/>
    </row>
    <row r="164" spans="1:25" ht="15.75" customHeight="1" x14ac:dyDescent="0.2">
      <c r="A164" s="23"/>
      <c r="B164" s="23"/>
      <c r="C164" s="58"/>
      <c r="D164" s="58"/>
      <c r="E164" s="8"/>
      <c r="F164" s="352"/>
      <c r="G164" s="67"/>
      <c r="H164" s="218"/>
      <c r="I164" s="58"/>
      <c r="J164" s="58"/>
      <c r="K164" s="58"/>
      <c r="L164" s="58"/>
      <c r="M164" s="58"/>
      <c r="N164" s="58"/>
      <c r="O164" s="58"/>
      <c r="P164" s="58"/>
      <c r="Q164" s="58"/>
      <c r="R164" s="58"/>
      <c r="S164" s="58"/>
      <c r="T164" s="58"/>
      <c r="U164" s="58"/>
      <c r="V164" s="58"/>
      <c r="W164" s="58"/>
      <c r="X164" s="58"/>
      <c r="Y164" s="58"/>
    </row>
    <row r="165" spans="1:25" ht="15.75" customHeight="1" x14ac:dyDescent="0.2">
      <c r="A165" s="23"/>
      <c r="B165" s="23"/>
      <c r="C165" s="58"/>
      <c r="D165" s="58"/>
      <c r="E165" s="8"/>
      <c r="F165" s="352"/>
      <c r="G165" s="67"/>
      <c r="H165" s="218"/>
      <c r="I165" s="58"/>
      <c r="J165" s="58"/>
      <c r="K165" s="58"/>
      <c r="L165" s="58"/>
      <c r="M165" s="58"/>
      <c r="N165" s="58"/>
      <c r="O165" s="58"/>
      <c r="P165" s="58"/>
      <c r="Q165" s="58"/>
      <c r="R165" s="58"/>
      <c r="S165" s="58"/>
      <c r="T165" s="58"/>
      <c r="U165" s="58"/>
      <c r="V165" s="58"/>
      <c r="W165" s="58"/>
      <c r="X165" s="58"/>
      <c r="Y165" s="58"/>
    </row>
    <row r="166" spans="1:25" ht="15.75" customHeight="1" x14ac:dyDescent="0.2">
      <c r="A166" s="23"/>
      <c r="B166" s="23"/>
      <c r="C166" s="58"/>
      <c r="D166" s="58"/>
      <c r="E166" s="8"/>
      <c r="F166" s="352"/>
      <c r="G166" s="67"/>
      <c r="H166" s="218"/>
      <c r="I166" s="58"/>
      <c r="J166" s="58"/>
      <c r="K166" s="58"/>
      <c r="L166" s="58"/>
      <c r="M166" s="58"/>
      <c r="N166" s="58"/>
      <c r="O166" s="58"/>
      <c r="P166" s="58"/>
      <c r="Q166" s="58"/>
      <c r="R166" s="58"/>
      <c r="S166" s="58"/>
      <c r="T166" s="58"/>
      <c r="U166" s="58"/>
      <c r="V166" s="58"/>
      <c r="W166" s="58"/>
      <c r="X166" s="58"/>
      <c r="Y166" s="58"/>
    </row>
    <row r="167" spans="1:25" ht="15.75" customHeight="1" x14ac:dyDescent="0.2">
      <c r="A167" s="23"/>
      <c r="B167" s="23"/>
      <c r="C167" s="58"/>
      <c r="D167" s="58"/>
      <c r="E167" s="8"/>
      <c r="F167" s="352"/>
      <c r="G167" s="67"/>
      <c r="H167" s="218"/>
      <c r="I167" s="58"/>
      <c r="J167" s="58"/>
      <c r="K167" s="58"/>
      <c r="L167" s="58"/>
      <c r="M167" s="58"/>
      <c r="N167" s="58"/>
      <c r="O167" s="58"/>
      <c r="P167" s="58"/>
      <c r="Q167" s="58"/>
      <c r="R167" s="58"/>
      <c r="S167" s="58"/>
      <c r="T167" s="58"/>
      <c r="U167" s="58"/>
      <c r="V167" s="58"/>
      <c r="W167" s="58"/>
      <c r="X167" s="58"/>
      <c r="Y167" s="58"/>
    </row>
    <row r="168" spans="1:25" ht="15.75" customHeight="1" x14ac:dyDescent="0.2">
      <c r="A168" s="23"/>
      <c r="B168" s="23"/>
      <c r="C168" s="58"/>
      <c r="D168" s="58"/>
      <c r="E168" s="8"/>
      <c r="F168" s="352"/>
      <c r="G168" s="67"/>
      <c r="H168" s="218"/>
      <c r="I168" s="58"/>
      <c r="J168" s="58"/>
      <c r="K168" s="58"/>
      <c r="L168" s="58"/>
      <c r="M168" s="58"/>
      <c r="N168" s="58"/>
      <c r="O168" s="58"/>
      <c r="P168" s="58"/>
      <c r="Q168" s="58"/>
      <c r="R168" s="58"/>
      <c r="S168" s="58"/>
      <c r="T168" s="58"/>
      <c r="U168" s="58"/>
      <c r="V168" s="58"/>
      <c r="W168" s="58"/>
      <c r="X168" s="58"/>
      <c r="Y168" s="58"/>
    </row>
    <row r="169" spans="1:25" ht="15.75" customHeight="1" x14ac:dyDescent="0.2">
      <c r="A169" s="23"/>
      <c r="B169" s="23"/>
      <c r="C169" s="58"/>
      <c r="D169" s="58"/>
      <c r="E169" s="8"/>
      <c r="F169" s="352"/>
      <c r="G169" s="67"/>
      <c r="H169" s="218"/>
      <c r="I169" s="58"/>
      <c r="J169" s="58"/>
      <c r="K169" s="58"/>
      <c r="L169" s="58"/>
      <c r="M169" s="58"/>
      <c r="N169" s="58"/>
      <c r="O169" s="58"/>
      <c r="P169" s="58"/>
      <c r="Q169" s="58"/>
      <c r="R169" s="58"/>
      <c r="S169" s="58"/>
      <c r="T169" s="58"/>
      <c r="U169" s="58"/>
      <c r="V169" s="58"/>
      <c r="W169" s="58"/>
      <c r="X169" s="58"/>
      <c r="Y169" s="58"/>
    </row>
    <row r="170" spans="1:25" ht="15.75" customHeight="1" x14ac:dyDescent="0.2">
      <c r="A170" s="23"/>
      <c r="B170" s="23"/>
      <c r="C170" s="58"/>
      <c r="D170" s="58"/>
      <c r="E170" s="8"/>
      <c r="F170" s="352"/>
      <c r="G170" s="67"/>
      <c r="H170" s="218"/>
      <c r="I170" s="58"/>
      <c r="J170" s="58"/>
      <c r="K170" s="58"/>
      <c r="L170" s="58"/>
      <c r="M170" s="58"/>
      <c r="N170" s="58"/>
      <c r="O170" s="58"/>
      <c r="P170" s="58"/>
      <c r="Q170" s="58"/>
      <c r="R170" s="58"/>
      <c r="S170" s="58"/>
      <c r="T170" s="58"/>
      <c r="U170" s="58"/>
      <c r="V170" s="58"/>
      <c r="W170" s="58"/>
      <c r="X170" s="58"/>
      <c r="Y170" s="58"/>
    </row>
    <row r="171" spans="1:25" ht="15.75" customHeight="1" x14ac:dyDescent="0.2">
      <c r="A171" s="23"/>
      <c r="B171" s="23"/>
      <c r="C171" s="58"/>
      <c r="D171" s="58"/>
      <c r="E171" s="8"/>
      <c r="F171" s="352"/>
      <c r="G171" s="67"/>
      <c r="H171" s="218"/>
      <c r="I171" s="58"/>
      <c r="J171" s="58"/>
      <c r="K171" s="58"/>
      <c r="L171" s="58"/>
      <c r="M171" s="58"/>
      <c r="N171" s="58"/>
      <c r="O171" s="58"/>
      <c r="P171" s="58"/>
      <c r="Q171" s="58"/>
      <c r="R171" s="58"/>
      <c r="S171" s="58"/>
      <c r="T171" s="58"/>
      <c r="U171" s="58"/>
      <c r="V171" s="58"/>
      <c r="W171" s="58"/>
      <c r="X171" s="58"/>
      <c r="Y171" s="58"/>
    </row>
    <row r="172" spans="1:25" ht="15.75" customHeight="1" x14ac:dyDescent="0.2">
      <c r="A172" s="23"/>
      <c r="B172" s="23"/>
      <c r="C172" s="58"/>
      <c r="D172" s="58"/>
      <c r="E172" s="8"/>
      <c r="F172" s="352"/>
      <c r="G172" s="67"/>
      <c r="H172" s="218"/>
      <c r="I172" s="58"/>
      <c r="J172" s="58"/>
      <c r="K172" s="58"/>
      <c r="L172" s="58"/>
      <c r="M172" s="58"/>
      <c r="N172" s="58"/>
      <c r="O172" s="58"/>
      <c r="P172" s="58"/>
      <c r="Q172" s="58"/>
      <c r="R172" s="58"/>
      <c r="S172" s="58"/>
      <c r="T172" s="58"/>
      <c r="U172" s="58"/>
      <c r="V172" s="58"/>
      <c r="W172" s="58"/>
      <c r="X172" s="58"/>
      <c r="Y172" s="58"/>
    </row>
    <row r="173" spans="1:25" ht="15.75" customHeight="1" x14ac:dyDescent="0.2">
      <c r="A173" s="23"/>
      <c r="B173" s="23"/>
      <c r="C173" s="58"/>
      <c r="D173" s="58"/>
      <c r="E173" s="8"/>
      <c r="F173" s="352"/>
      <c r="G173" s="67"/>
      <c r="H173" s="218"/>
      <c r="I173" s="58"/>
      <c r="J173" s="58"/>
      <c r="K173" s="58"/>
      <c r="L173" s="58"/>
      <c r="M173" s="58"/>
      <c r="N173" s="58"/>
      <c r="O173" s="58"/>
      <c r="P173" s="58"/>
      <c r="Q173" s="58"/>
      <c r="R173" s="58"/>
      <c r="S173" s="58"/>
      <c r="T173" s="58"/>
      <c r="U173" s="58"/>
      <c r="V173" s="58"/>
      <c r="W173" s="58"/>
      <c r="X173" s="58"/>
      <c r="Y173" s="58"/>
    </row>
    <row r="174" spans="1:25" ht="15.75" customHeight="1" x14ac:dyDescent="0.2">
      <c r="A174" s="23"/>
      <c r="B174" s="23"/>
      <c r="C174" s="58"/>
      <c r="D174" s="58"/>
      <c r="E174" s="8"/>
      <c r="F174" s="352"/>
      <c r="G174" s="67"/>
      <c r="H174" s="218"/>
      <c r="I174" s="58"/>
      <c r="J174" s="58"/>
      <c r="K174" s="58"/>
      <c r="L174" s="58"/>
      <c r="M174" s="58"/>
      <c r="N174" s="58"/>
      <c r="O174" s="58"/>
      <c r="P174" s="58"/>
      <c r="Q174" s="58"/>
      <c r="R174" s="58"/>
      <c r="S174" s="58"/>
      <c r="T174" s="58"/>
      <c r="U174" s="58"/>
      <c r="V174" s="58"/>
      <c r="W174" s="58"/>
      <c r="X174" s="58"/>
      <c r="Y174" s="58"/>
    </row>
    <row r="175" spans="1:25" ht="15.75" customHeight="1" x14ac:dyDescent="0.2">
      <c r="A175" s="23"/>
      <c r="B175" s="23"/>
      <c r="C175" s="58"/>
      <c r="D175" s="58"/>
      <c r="E175" s="8"/>
      <c r="F175" s="352"/>
      <c r="G175" s="67"/>
      <c r="H175" s="218"/>
      <c r="I175" s="58"/>
      <c r="J175" s="58"/>
      <c r="K175" s="58"/>
      <c r="L175" s="58"/>
      <c r="M175" s="58"/>
      <c r="N175" s="58"/>
      <c r="O175" s="58"/>
      <c r="P175" s="58"/>
      <c r="Q175" s="58"/>
      <c r="R175" s="58"/>
      <c r="S175" s="58"/>
      <c r="T175" s="58"/>
      <c r="U175" s="58"/>
      <c r="V175" s="58"/>
      <c r="W175" s="58"/>
      <c r="X175" s="58"/>
      <c r="Y175" s="58"/>
    </row>
    <row r="176" spans="1:25" ht="15.75" customHeight="1" x14ac:dyDescent="0.2">
      <c r="A176" s="23"/>
      <c r="B176" s="23"/>
      <c r="C176" s="58"/>
      <c r="D176" s="58"/>
      <c r="E176" s="8"/>
      <c r="F176" s="352"/>
      <c r="G176" s="67"/>
      <c r="H176" s="218"/>
      <c r="I176" s="58"/>
      <c r="J176" s="58"/>
      <c r="K176" s="58"/>
      <c r="L176" s="58"/>
      <c r="M176" s="58"/>
      <c r="N176" s="58"/>
      <c r="O176" s="58"/>
      <c r="P176" s="58"/>
      <c r="Q176" s="58"/>
      <c r="R176" s="58"/>
      <c r="S176" s="58"/>
      <c r="T176" s="58"/>
      <c r="U176" s="58"/>
      <c r="V176" s="58"/>
      <c r="W176" s="58"/>
      <c r="X176" s="58"/>
      <c r="Y176" s="58"/>
    </row>
    <row r="177" spans="1:25" ht="15.75" customHeight="1" x14ac:dyDescent="0.2">
      <c r="A177" s="23"/>
      <c r="B177" s="23"/>
      <c r="C177" s="58"/>
      <c r="D177" s="58"/>
      <c r="E177" s="8"/>
      <c r="F177" s="352"/>
      <c r="G177" s="67"/>
      <c r="H177" s="218"/>
      <c r="I177" s="58"/>
      <c r="J177" s="58"/>
      <c r="K177" s="58"/>
      <c r="L177" s="58"/>
      <c r="M177" s="58"/>
      <c r="N177" s="58"/>
      <c r="O177" s="58"/>
      <c r="P177" s="58"/>
      <c r="Q177" s="58"/>
      <c r="R177" s="58"/>
      <c r="S177" s="58"/>
      <c r="T177" s="58"/>
      <c r="U177" s="58"/>
      <c r="V177" s="58"/>
      <c r="W177" s="58"/>
      <c r="X177" s="58"/>
      <c r="Y177" s="58"/>
    </row>
    <row r="178" spans="1:25" ht="15.75" customHeight="1" x14ac:dyDescent="0.2">
      <c r="A178" s="23"/>
      <c r="B178" s="23"/>
      <c r="C178" s="58"/>
      <c r="D178" s="58"/>
      <c r="E178" s="8"/>
      <c r="F178" s="352"/>
      <c r="G178" s="67"/>
      <c r="H178" s="218"/>
      <c r="I178" s="58"/>
      <c r="J178" s="58"/>
      <c r="K178" s="58"/>
      <c r="L178" s="58"/>
      <c r="M178" s="58"/>
      <c r="N178" s="58"/>
      <c r="O178" s="58"/>
      <c r="P178" s="58"/>
      <c r="Q178" s="58"/>
      <c r="R178" s="58"/>
      <c r="S178" s="58"/>
      <c r="T178" s="58"/>
      <c r="U178" s="58"/>
      <c r="V178" s="58"/>
      <c r="W178" s="58"/>
      <c r="X178" s="58"/>
      <c r="Y178" s="58"/>
    </row>
    <row r="179" spans="1:25" ht="15.75" customHeight="1" x14ac:dyDescent="0.2">
      <c r="A179" s="23"/>
      <c r="B179" s="23"/>
      <c r="C179" s="58"/>
      <c r="D179" s="58"/>
      <c r="E179" s="8"/>
      <c r="F179" s="352"/>
      <c r="G179" s="67"/>
      <c r="H179" s="218"/>
      <c r="I179" s="58"/>
      <c r="J179" s="58"/>
      <c r="K179" s="58"/>
      <c r="L179" s="58"/>
      <c r="M179" s="58"/>
      <c r="N179" s="58"/>
      <c r="O179" s="58"/>
      <c r="P179" s="58"/>
      <c r="Q179" s="58"/>
      <c r="R179" s="58"/>
      <c r="S179" s="58"/>
      <c r="T179" s="58"/>
      <c r="U179" s="58"/>
      <c r="V179" s="58"/>
      <c r="W179" s="58"/>
      <c r="X179" s="58"/>
      <c r="Y179" s="58"/>
    </row>
    <row r="180" spans="1:25" ht="15.75" customHeight="1" x14ac:dyDescent="0.2">
      <c r="A180" s="23"/>
      <c r="B180" s="23"/>
      <c r="C180" s="58"/>
      <c r="D180" s="58"/>
      <c r="E180" s="8"/>
      <c r="F180" s="352"/>
      <c r="G180" s="67"/>
      <c r="H180" s="218"/>
      <c r="I180" s="58"/>
      <c r="J180" s="58"/>
      <c r="K180" s="58"/>
      <c r="L180" s="58"/>
      <c r="M180" s="58"/>
      <c r="N180" s="58"/>
      <c r="O180" s="58"/>
      <c r="P180" s="58"/>
      <c r="Q180" s="58"/>
      <c r="R180" s="58"/>
      <c r="S180" s="58"/>
      <c r="T180" s="58"/>
      <c r="U180" s="58"/>
      <c r="V180" s="58"/>
      <c r="W180" s="58"/>
      <c r="X180" s="58"/>
      <c r="Y180" s="58"/>
    </row>
    <row r="181" spans="1:25" ht="15.75" customHeight="1" x14ac:dyDescent="0.2">
      <c r="A181" s="23"/>
      <c r="B181" s="23"/>
      <c r="C181" s="58"/>
      <c r="D181" s="58"/>
      <c r="E181" s="8"/>
      <c r="F181" s="154"/>
      <c r="G181" s="67"/>
      <c r="H181" s="218"/>
      <c r="I181" s="58"/>
      <c r="J181" s="58"/>
      <c r="K181" s="58"/>
      <c r="L181" s="58"/>
      <c r="M181" s="58"/>
      <c r="N181" s="58"/>
      <c r="O181" s="58"/>
      <c r="P181" s="58"/>
      <c r="Q181" s="58"/>
      <c r="R181" s="58"/>
      <c r="S181" s="58"/>
      <c r="T181" s="58"/>
      <c r="U181" s="58"/>
      <c r="V181" s="58"/>
      <c r="W181" s="58"/>
      <c r="X181" s="58"/>
      <c r="Y181" s="58"/>
    </row>
    <row r="182" spans="1:25" ht="15.75" customHeight="1" x14ac:dyDescent="0.2">
      <c r="A182" s="23"/>
      <c r="B182" s="23"/>
      <c r="C182" s="58"/>
      <c r="D182" s="58"/>
      <c r="E182" s="8"/>
      <c r="F182" s="154"/>
      <c r="G182" s="67"/>
      <c r="H182" s="218"/>
      <c r="I182" s="58"/>
      <c r="J182" s="58"/>
      <c r="K182" s="58"/>
      <c r="L182" s="58"/>
      <c r="M182" s="58"/>
      <c r="N182" s="58"/>
      <c r="O182" s="58"/>
      <c r="P182" s="58"/>
      <c r="Q182" s="58"/>
      <c r="R182" s="58"/>
      <c r="S182" s="58"/>
      <c r="T182" s="58"/>
      <c r="U182" s="58"/>
      <c r="V182" s="58"/>
      <c r="W182" s="58"/>
      <c r="X182" s="58"/>
      <c r="Y182" s="58"/>
    </row>
    <row r="183" spans="1:25" ht="15.75" customHeight="1" x14ac:dyDescent="0.2">
      <c r="A183" s="23"/>
      <c r="B183" s="23"/>
      <c r="C183" s="58"/>
      <c r="D183" s="58"/>
      <c r="E183" s="8"/>
      <c r="F183" s="154"/>
      <c r="G183" s="67"/>
      <c r="H183" s="218"/>
      <c r="I183" s="58"/>
      <c r="J183" s="58"/>
      <c r="K183" s="58"/>
      <c r="L183" s="58"/>
      <c r="M183" s="58"/>
      <c r="N183" s="58"/>
      <c r="O183" s="58"/>
      <c r="P183" s="58"/>
      <c r="Q183" s="58"/>
      <c r="R183" s="58"/>
      <c r="S183" s="58"/>
      <c r="T183" s="58"/>
      <c r="U183" s="58"/>
      <c r="V183" s="58"/>
      <c r="W183" s="58"/>
      <c r="X183" s="58"/>
      <c r="Y183" s="58"/>
    </row>
    <row r="184" spans="1:25" ht="15.75" customHeight="1" x14ac:dyDescent="0.2">
      <c r="A184" s="23"/>
      <c r="B184" s="23"/>
      <c r="C184" s="58"/>
      <c r="D184" s="58"/>
      <c r="E184" s="8"/>
      <c r="F184" s="154"/>
      <c r="G184" s="67"/>
      <c r="H184" s="218"/>
      <c r="I184" s="58"/>
      <c r="J184" s="58"/>
      <c r="K184" s="58"/>
      <c r="L184" s="58"/>
      <c r="M184" s="58"/>
      <c r="N184" s="58"/>
      <c r="O184" s="58"/>
      <c r="P184" s="58"/>
      <c r="Q184" s="58"/>
      <c r="R184" s="58"/>
      <c r="S184" s="58"/>
      <c r="T184" s="58"/>
      <c r="U184" s="58"/>
      <c r="V184" s="58"/>
      <c r="W184" s="58"/>
      <c r="X184" s="58"/>
      <c r="Y184" s="58"/>
    </row>
    <row r="185" spans="1:25" ht="15.75" customHeight="1" x14ac:dyDescent="0.2">
      <c r="A185" s="23"/>
      <c r="B185" s="23"/>
      <c r="C185" s="58"/>
      <c r="D185" s="58"/>
      <c r="E185" s="8"/>
      <c r="F185" s="154"/>
      <c r="G185" s="67"/>
      <c r="H185" s="218"/>
      <c r="I185" s="58"/>
      <c r="J185" s="58"/>
      <c r="K185" s="58"/>
      <c r="L185" s="58"/>
      <c r="M185" s="58"/>
      <c r="N185" s="58"/>
      <c r="O185" s="58"/>
      <c r="P185" s="58"/>
      <c r="Q185" s="58"/>
      <c r="R185" s="58"/>
      <c r="S185" s="58"/>
      <c r="T185" s="58"/>
      <c r="U185" s="58"/>
      <c r="V185" s="58"/>
      <c r="W185" s="58"/>
      <c r="X185" s="58"/>
      <c r="Y185" s="58"/>
    </row>
    <row r="186" spans="1:25" ht="15.75" customHeight="1" x14ac:dyDescent="0.2">
      <c r="A186" s="23"/>
      <c r="B186" s="23"/>
      <c r="C186" s="58"/>
      <c r="D186" s="58"/>
      <c r="E186" s="8"/>
      <c r="F186" s="154"/>
      <c r="G186" s="67"/>
      <c r="H186" s="218"/>
      <c r="I186" s="58"/>
      <c r="J186" s="58"/>
      <c r="K186" s="58"/>
      <c r="L186" s="58"/>
      <c r="M186" s="58"/>
      <c r="N186" s="58"/>
      <c r="O186" s="58"/>
      <c r="P186" s="58"/>
      <c r="Q186" s="58"/>
      <c r="R186" s="58"/>
      <c r="S186" s="58"/>
      <c r="T186" s="58"/>
      <c r="U186" s="58"/>
      <c r="V186" s="58"/>
      <c r="W186" s="58"/>
      <c r="X186" s="58"/>
      <c r="Y186" s="58"/>
    </row>
    <row r="187" spans="1:25" ht="15.75" customHeight="1" x14ac:dyDescent="0.2">
      <c r="A187" s="23"/>
      <c r="B187" s="23"/>
      <c r="C187" s="58"/>
      <c r="D187" s="58"/>
      <c r="E187" s="8"/>
      <c r="F187" s="154"/>
      <c r="G187" s="67"/>
      <c r="H187" s="218"/>
      <c r="I187" s="58"/>
      <c r="J187" s="58"/>
      <c r="K187" s="58"/>
      <c r="L187" s="58"/>
      <c r="M187" s="58"/>
      <c r="N187" s="58"/>
      <c r="O187" s="58"/>
      <c r="P187" s="58"/>
      <c r="Q187" s="58"/>
      <c r="R187" s="58"/>
      <c r="S187" s="58"/>
      <c r="T187" s="58"/>
      <c r="U187" s="58"/>
      <c r="V187" s="58"/>
      <c r="W187" s="58"/>
      <c r="X187" s="58"/>
      <c r="Y187" s="58"/>
    </row>
    <row r="188" spans="1:25" ht="15.75" customHeight="1" x14ac:dyDescent="0.2">
      <c r="A188" s="23"/>
      <c r="B188" s="23"/>
      <c r="C188" s="58"/>
      <c r="D188" s="58"/>
      <c r="E188" s="8"/>
      <c r="F188" s="154"/>
      <c r="G188" s="67"/>
      <c r="H188" s="218"/>
      <c r="I188" s="58"/>
      <c r="J188" s="58"/>
      <c r="K188" s="58"/>
      <c r="L188" s="58"/>
      <c r="M188" s="58"/>
      <c r="N188" s="58"/>
      <c r="O188" s="58"/>
      <c r="P188" s="58"/>
      <c r="Q188" s="58"/>
      <c r="R188" s="58"/>
      <c r="S188" s="58"/>
      <c r="T188" s="58"/>
      <c r="U188" s="58"/>
      <c r="V188" s="58"/>
      <c r="W188" s="58"/>
      <c r="X188" s="58"/>
      <c r="Y188" s="58"/>
    </row>
    <row r="189" spans="1:25" ht="15.75" customHeight="1" x14ac:dyDescent="0.2">
      <c r="A189" s="23"/>
      <c r="B189" s="23"/>
      <c r="C189" s="58"/>
      <c r="D189" s="58"/>
      <c r="E189" s="8"/>
      <c r="F189" s="154"/>
      <c r="G189" s="67"/>
      <c r="H189" s="218"/>
      <c r="I189" s="58"/>
      <c r="J189" s="58"/>
      <c r="K189" s="58"/>
      <c r="L189" s="58"/>
      <c r="M189" s="58"/>
      <c r="N189" s="58"/>
      <c r="O189" s="58"/>
      <c r="P189" s="58"/>
      <c r="Q189" s="58"/>
      <c r="R189" s="58"/>
      <c r="S189" s="58"/>
      <c r="T189" s="58"/>
      <c r="U189" s="58"/>
      <c r="V189" s="58"/>
      <c r="W189" s="58"/>
      <c r="X189" s="58"/>
      <c r="Y189" s="58"/>
    </row>
    <row r="190" spans="1:25" ht="15.75" customHeight="1" x14ac:dyDescent="0.2">
      <c r="A190" s="23"/>
      <c r="B190" s="23"/>
      <c r="C190" s="58"/>
      <c r="D190" s="58"/>
      <c r="E190" s="8"/>
      <c r="F190" s="154"/>
      <c r="G190" s="67"/>
      <c r="H190" s="218"/>
      <c r="I190" s="58"/>
      <c r="J190" s="58"/>
      <c r="K190" s="58"/>
      <c r="L190" s="58"/>
      <c r="M190" s="58"/>
      <c r="N190" s="58"/>
      <c r="O190" s="58"/>
      <c r="P190" s="58"/>
      <c r="Q190" s="58"/>
      <c r="R190" s="58"/>
      <c r="S190" s="58"/>
      <c r="T190" s="58"/>
      <c r="U190" s="58"/>
      <c r="V190" s="58"/>
      <c r="W190" s="58"/>
      <c r="X190" s="58"/>
      <c r="Y190" s="58"/>
    </row>
    <row r="191" spans="1:25" ht="15.75" customHeight="1" x14ac:dyDescent="0.2">
      <c r="A191" s="23"/>
      <c r="B191" s="23"/>
      <c r="C191" s="58"/>
      <c r="D191" s="58"/>
      <c r="E191" s="8"/>
      <c r="F191" s="352"/>
      <c r="G191" s="67"/>
      <c r="H191" s="218"/>
      <c r="I191" s="58"/>
      <c r="J191" s="58"/>
      <c r="K191" s="58"/>
      <c r="L191" s="58"/>
      <c r="M191" s="58"/>
      <c r="N191" s="58"/>
      <c r="O191" s="58"/>
      <c r="P191" s="58"/>
      <c r="Q191" s="58"/>
      <c r="R191" s="58"/>
      <c r="S191" s="58"/>
      <c r="T191" s="58"/>
      <c r="U191" s="58"/>
      <c r="V191" s="58"/>
      <c r="W191" s="58"/>
      <c r="X191" s="58"/>
      <c r="Y191" s="58"/>
    </row>
    <row r="192" spans="1:25" ht="15.75" customHeight="1" x14ac:dyDescent="0.2">
      <c r="A192" s="23"/>
      <c r="B192" s="23"/>
      <c r="C192" s="58"/>
      <c r="D192" s="58"/>
      <c r="E192" s="8"/>
      <c r="F192" s="154"/>
      <c r="G192" s="67"/>
      <c r="H192" s="218"/>
      <c r="I192" s="58"/>
      <c r="J192" s="58"/>
      <c r="K192" s="58"/>
      <c r="L192" s="58"/>
      <c r="M192" s="58"/>
      <c r="N192" s="58"/>
      <c r="O192" s="58"/>
      <c r="P192" s="58"/>
      <c r="Q192" s="58"/>
      <c r="R192" s="58"/>
      <c r="S192" s="58"/>
      <c r="T192" s="58"/>
      <c r="U192" s="58"/>
      <c r="V192" s="58"/>
      <c r="W192" s="58"/>
      <c r="X192" s="58"/>
      <c r="Y192" s="58"/>
    </row>
    <row r="193" spans="1:25" ht="15.75" customHeight="1" x14ac:dyDescent="0.2">
      <c r="A193" s="23"/>
      <c r="B193" s="23"/>
      <c r="C193" s="58"/>
      <c r="D193" s="58"/>
      <c r="E193" s="8"/>
      <c r="F193" s="154"/>
      <c r="G193" s="67"/>
      <c r="H193" s="218"/>
      <c r="I193" s="58"/>
      <c r="J193" s="58"/>
      <c r="K193" s="58"/>
      <c r="L193" s="58"/>
      <c r="M193" s="58"/>
      <c r="N193" s="58"/>
      <c r="O193" s="58"/>
      <c r="P193" s="58"/>
      <c r="Q193" s="58"/>
      <c r="R193" s="58"/>
      <c r="S193" s="58"/>
      <c r="T193" s="58"/>
      <c r="U193" s="58"/>
      <c r="V193" s="58"/>
      <c r="W193" s="58"/>
      <c r="X193" s="58"/>
      <c r="Y193" s="58"/>
    </row>
    <row r="194" spans="1:25" ht="15.75" customHeight="1" x14ac:dyDescent="0.2">
      <c r="A194" s="23"/>
      <c r="B194" s="23"/>
      <c r="C194" s="58"/>
      <c r="D194" s="58"/>
      <c r="E194" s="8"/>
      <c r="F194" s="154"/>
      <c r="G194" s="67"/>
      <c r="H194" s="218"/>
      <c r="I194" s="58"/>
      <c r="J194" s="58"/>
      <c r="K194" s="58"/>
      <c r="L194" s="58"/>
      <c r="M194" s="58"/>
      <c r="N194" s="58"/>
      <c r="O194" s="58"/>
      <c r="P194" s="58"/>
      <c r="Q194" s="58"/>
      <c r="R194" s="58"/>
      <c r="S194" s="58"/>
      <c r="T194" s="58"/>
      <c r="U194" s="58"/>
      <c r="V194" s="58"/>
      <c r="W194" s="58"/>
      <c r="X194" s="58"/>
      <c r="Y194" s="58"/>
    </row>
    <row r="195" spans="1:25" ht="15.75" customHeight="1" x14ac:dyDescent="0.2">
      <c r="A195" s="23"/>
      <c r="B195" s="23"/>
      <c r="C195" s="58"/>
      <c r="D195" s="58"/>
      <c r="E195" s="8"/>
      <c r="F195" s="352"/>
      <c r="G195" s="67"/>
      <c r="H195" s="218"/>
      <c r="I195" s="58"/>
      <c r="J195" s="58"/>
      <c r="K195" s="58"/>
      <c r="L195" s="58"/>
      <c r="M195" s="58"/>
      <c r="N195" s="58"/>
      <c r="O195" s="58"/>
      <c r="P195" s="58"/>
      <c r="Q195" s="58"/>
      <c r="R195" s="58"/>
      <c r="S195" s="58"/>
      <c r="T195" s="58"/>
      <c r="U195" s="58"/>
      <c r="V195" s="58"/>
      <c r="W195" s="58"/>
      <c r="X195" s="58"/>
      <c r="Y195" s="58"/>
    </row>
    <row r="196" spans="1:25" ht="15.75" customHeight="1" x14ac:dyDescent="0.2">
      <c r="A196" s="23"/>
      <c r="B196" s="23"/>
      <c r="C196" s="58"/>
      <c r="D196" s="58"/>
      <c r="E196" s="8"/>
      <c r="F196" s="352"/>
      <c r="G196" s="67"/>
      <c r="H196" s="218"/>
      <c r="I196" s="58"/>
      <c r="J196" s="58"/>
      <c r="K196" s="58"/>
      <c r="L196" s="58"/>
      <c r="M196" s="58"/>
      <c r="N196" s="58"/>
      <c r="O196" s="58"/>
      <c r="P196" s="58"/>
      <c r="Q196" s="58"/>
      <c r="R196" s="58"/>
      <c r="S196" s="58"/>
      <c r="T196" s="58"/>
      <c r="U196" s="58"/>
      <c r="V196" s="58"/>
      <c r="W196" s="58"/>
      <c r="X196" s="58"/>
      <c r="Y196" s="58"/>
    </row>
    <row r="197" spans="1:25" ht="15.75" customHeight="1" x14ac:dyDescent="0.2">
      <c r="A197" s="23"/>
      <c r="B197" s="23"/>
      <c r="C197" s="58"/>
      <c r="D197" s="58"/>
      <c r="E197" s="8"/>
      <c r="F197" s="352"/>
      <c r="G197" s="67"/>
      <c r="H197" s="218"/>
      <c r="I197" s="58"/>
      <c r="J197" s="58"/>
      <c r="K197" s="58"/>
      <c r="L197" s="58"/>
      <c r="M197" s="58"/>
      <c r="N197" s="58"/>
      <c r="O197" s="58"/>
      <c r="P197" s="58"/>
      <c r="Q197" s="58"/>
      <c r="R197" s="58"/>
      <c r="S197" s="58"/>
      <c r="T197" s="58"/>
      <c r="U197" s="58"/>
      <c r="V197" s="58"/>
      <c r="W197" s="58"/>
      <c r="X197" s="58"/>
      <c r="Y197" s="58"/>
    </row>
    <row r="198" spans="1:25" ht="15.75" customHeight="1" x14ac:dyDescent="0.2">
      <c r="A198" s="23"/>
      <c r="B198" s="23"/>
      <c r="C198" s="58"/>
      <c r="D198" s="58"/>
      <c r="E198" s="8"/>
      <c r="F198" s="352"/>
      <c r="G198" s="67"/>
      <c r="H198" s="218"/>
      <c r="I198" s="58"/>
      <c r="J198" s="58"/>
      <c r="K198" s="58"/>
      <c r="L198" s="58"/>
      <c r="M198" s="58"/>
      <c r="N198" s="58"/>
      <c r="O198" s="58"/>
      <c r="P198" s="58"/>
      <c r="Q198" s="58"/>
      <c r="R198" s="58"/>
      <c r="S198" s="58"/>
      <c r="T198" s="58"/>
      <c r="U198" s="58"/>
      <c r="V198" s="58"/>
      <c r="W198" s="58"/>
      <c r="X198" s="58"/>
      <c r="Y198" s="58"/>
    </row>
    <row r="199" spans="1:25" ht="15.75" customHeight="1" x14ac:dyDescent="0.2">
      <c r="A199" s="23"/>
      <c r="B199" s="23"/>
      <c r="C199" s="58"/>
      <c r="D199" s="58"/>
      <c r="E199" s="8"/>
      <c r="F199" s="352"/>
      <c r="G199" s="67"/>
      <c r="H199" s="218"/>
      <c r="I199" s="58"/>
      <c r="J199" s="58"/>
      <c r="K199" s="58"/>
      <c r="L199" s="58"/>
      <c r="M199" s="58"/>
      <c r="N199" s="58"/>
      <c r="O199" s="58"/>
      <c r="P199" s="58"/>
      <c r="Q199" s="58"/>
      <c r="R199" s="58"/>
      <c r="S199" s="58"/>
      <c r="T199" s="58"/>
      <c r="U199" s="58"/>
      <c r="V199" s="58"/>
      <c r="W199" s="58"/>
      <c r="X199" s="58"/>
      <c r="Y199" s="58"/>
    </row>
    <row r="200" spans="1:25" ht="15.75" customHeight="1" x14ac:dyDescent="0.2">
      <c r="A200" s="23"/>
      <c r="B200" s="23"/>
      <c r="C200" s="58"/>
      <c r="D200" s="58"/>
      <c r="E200" s="8"/>
      <c r="F200" s="352"/>
      <c r="G200" s="67"/>
      <c r="H200" s="218"/>
      <c r="I200" s="58"/>
      <c r="J200" s="58"/>
      <c r="K200" s="58"/>
      <c r="L200" s="58"/>
      <c r="M200" s="58"/>
      <c r="N200" s="58"/>
      <c r="O200" s="58"/>
      <c r="P200" s="58"/>
      <c r="Q200" s="58"/>
      <c r="R200" s="58"/>
      <c r="S200" s="58"/>
      <c r="T200" s="58"/>
      <c r="U200" s="58"/>
      <c r="V200" s="58"/>
      <c r="W200" s="58"/>
      <c r="X200" s="58"/>
      <c r="Y200" s="58"/>
    </row>
    <row r="201" spans="1:25" ht="15.75" customHeight="1" x14ac:dyDescent="0.2">
      <c r="A201" s="23"/>
      <c r="B201" s="23"/>
      <c r="C201" s="58"/>
      <c r="D201" s="58"/>
      <c r="E201" s="8"/>
      <c r="F201" s="352"/>
      <c r="G201" s="67"/>
      <c r="H201" s="218"/>
      <c r="I201" s="58"/>
      <c r="J201" s="58"/>
      <c r="K201" s="58"/>
      <c r="L201" s="58"/>
      <c r="M201" s="58"/>
      <c r="N201" s="58"/>
      <c r="O201" s="58"/>
      <c r="P201" s="58"/>
      <c r="Q201" s="58"/>
      <c r="R201" s="58"/>
      <c r="S201" s="58"/>
      <c r="T201" s="58"/>
      <c r="U201" s="58"/>
      <c r="V201" s="58"/>
      <c r="W201" s="58"/>
      <c r="X201" s="58"/>
      <c r="Y201" s="58"/>
    </row>
    <row r="202" spans="1:25" ht="15.75" customHeight="1" x14ac:dyDescent="0.2">
      <c r="A202" s="23"/>
      <c r="B202" s="23"/>
      <c r="C202" s="58"/>
      <c r="D202" s="58"/>
      <c r="E202" s="8"/>
      <c r="F202" s="352"/>
      <c r="G202" s="67"/>
      <c r="H202" s="218"/>
      <c r="I202" s="58"/>
      <c r="J202" s="58"/>
      <c r="K202" s="58"/>
      <c r="L202" s="58"/>
      <c r="M202" s="58"/>
      <c r="N202" s="58"/>
      <c r="O202" s="58"/>
      <c r="P202" s="58"/>
      <c r="Q202" s="58"/>
      <c r="R202" s="58"/>
      <c r="S202" s="58"/>
      <c r="T202" s="58"/>
      <c r="U202" s="58"/>
      <c r="V202" s="58"/>
      <c r="W202" s="58"/>
      <c r="X202" s="58"/>
      <c r="Y202" s="58"/>
    </row>
    <row r="203" spans="1:25" ht="15.75" customHeight="1" x14ac:dyDescent="0.2">
      <c r="A203" s="23"/>
      <c r="B203" s="23"/>
      <c r="C203" s="58"/>
      <c r="D203" s="58"/>
      <c r="E203" s="8"/>
      <c r="F203" s="352"/>
      <c r="G203" s="67"/>
      <c r="H203" s="218"/>
      <c r="I203" s="58"/>
      <c r="J203" s="58"/>
      <c r="K203" s="58"/>
      <c r="L203" s="58"/>
      <c r="M203" s="58"/>
      <c r="N203" s="58"/>
      <c r="O203" s="58"/>
      <c r="P203" s="58"/>
      <c r="Q203" s="58"/>
      <c r="R203" s="58"/>
      <c r="S203" s="58"/>
      <c r="T203" s="58"/>
      <c r="U203" s="58"/>
      <c r="V203" s="58"/>
      <c r="W203" s="58"/>
      <c r="X203" s="58"/>
      <c r="Y203" s="58"/>
    </row>
    <row r="204" spans="1:25" ht="15.75" customHeight="1" x14ac:dyDescent="0.2">
      <c r="A204" s="23"/>
      <c r="B204" s="23"/>
      <c r="C204" s="58"/>
      <c r="D204" s="58"/>
      <c r="E204" s="8"/>
      <c r="F204" s="352"/>
      <c r="G204" s="67"/>
      <c r="H204" s="218"/>
      <c r="I204" s="58"/>
      <c r="J204" s="58"/>
      <c r="K204" s="58"/>
      <c r="L204" s="58"/>
      <c r="M204" s="58"/>
      <c r="N204" s="58"/>
      <c r="O204" s="58"/>
      <c r="P204" s="58"/>
      <c r="Q204" s="58"/>
      <c r="R204" s="58"/>
      <c r="S204" s="58"/>
      <c r="T204" s="58"/>
      <c r="U204" s="58"/>
      <c r="V204" s="58"/>
      <c r="W204" s="58"/>
      <c r="X204" s="58"/>
      <c r="Y204" s="58"/>
    </row>
    <row r="205" spans="1:25" ht="15.75" customHeight="1" x14ac:dyDescent="0.2">
      <c r="A205" s="23"/>
      <c r="B205" s="23"/>
      <c r="C205" s="58"/>
      <c r="D205" s="58"/>
      <c r="E205" s="8"/>
      <c r="F205" s="352"/>
      <c r="G205" s="67"/>
      <c r="H205" s="218"/>
      <c r="I205" s="58"/>
      <c r="J205" s="58"/>
      <c r="K205" s="58"/>
      <c r="L205" s="58"/>
      <c r="M205" s="58"/>
      <c r="N205" s="58"/>
      <c r="O205" s="58"/>
      <c r="P205" s="58"/>
      <c r="Q205" s="58"/>
      <c r="R205" s="58"/>
      <c r="S205" s="58"/>
      <c r="T205" s="58"/>
      <c r="U205" s="58"/>
      <c r="V205" s="58"/>
      <c r="W205" s="58"/>
      <c r="X205" s="58"/>
      <c r="Y205" s="58"/>
    </row>
    <row r="206" spans="1:25" ht="15.75" customHeight="1" x14ac:dyDescent="0.2">
      <c r="A206" s="23"/>
      <c r="B206" s="23"/>
      <c r="C206" s="58"/>
      <c r="D206" s="58"/>
      <c r="E206" s="8"/>
      <c r="F206" s="352"/>
      <c r="G206" s="67"/>
      <c r="H206" s="218"/>
      <c r="I206" s="58"/>
      <c r="J206" s="58"/>
      <c r="K206" s="58"/>
      <c r="L206" s="58"/>
      <c r="M206" s="58"/>
      <c r="N206" s="58"/>
      <c r="O206" s="58"/>
      <c r="P206" s="58"/>
      <c r="Q206" s="58"/>
      <c r="R206" s="58"/>
      <c r="S206" s="58"/>
      <c r="T206" s="58"/>
      <c r="U206" s="58"/>
      <c r="V206" s="58"/>
      <c r="W206" s="58"/>
      <c r="X206" s="58"/>
      <c r="Y206" s="58"/>
    </row>
    <row r="207" spans="1:25" ht="15.75" customHeight="1" x14ac:dyDescent="0.2">
      <c r="A207" s="23"/>
      <c r="B207" s="23"/>
      <c r="C207" s="58"/>
      <c r="D207" s="58"/>
      <c r="E207" s="8"/>
      <c r="F207" s="352"/>
      <c r="G207" s="67"/>
      <c r="H207" s="218"/>
      <c r="I207" s="58"/>
      <c r="J207" s="58"/>
      <c r="K207" s="58"/>
      <c r="L207" s="58"/>
      <c r="M207" s="58"/>
      <c r="N207" s="58"/>
      <c r="O207" s="58"/>
      <c r="P207" s="58"/>
      <c r="Q207" s="58"/>
      <c r="R207" s="58"/>
      <c r="S207" s="58"/>
      <c r="T207" s="58"/>
      <c r="U207" s="58"/>
      <c r="V207" s="58"/>
      <c r="W207" s="58"/>
      <c r="X207" s="58"/>
      <c r="Y207" s="58"/>
    </row>
    <row r="208" spans="1:25" ht="15.75" customHeight="1" x14ac:dyDescent="0.2">
      <c r="A208" s="23"/>
      <c r="B208" s="23"/>
      <c r="C208" s="58"/>
      <c r="D208" s="58"/>
      <c r="E208" s="8"/>
      <c r="F208" s="352"/>
      <c r="G208" s="67"/>
      <c r="H208" s="218"/>
      <c r="I208" s="58"/>
      <c r="J208" s="58"/>
      <c r="K208" s="58"/>
      <c r="L208" s="58"/>
      <c r="M208" s="58"/>
      <c r="N208" s="58"/>
      <c r="O208" s="58"/>
      <c r="P208" s="58"/>
      <c r="Q208" s="58"/>
      <c r="R208" s="58"/>
      <c r="S208" s="58"/>
      <c r="T208" s="58"/>
      <c r="U208" s="58"/>
      <c r="V208" s="58"/>
      <c r="W208" s="58"/>
      <c r="X208" s="58"/>
      <c r="Y208" s="58"/>
    </row>
    <row r="209" spans="1:25" ht="15.75" customHeight="1" x14ac:dyDescent="0.2">
      <c r="A209" s="23"/>
      <c r="B209" s="23"/>
      <c r="C209" s="58"/>
      <c r="D209" s="58"/>
      <c r="E209" s="8"/>
      <c r="F209" s="352"/>
      <c r="G209" s="67"/>
      <c r="H209" s="218"/>
      <c r="I209" s="58"/>
      <c r="J209" s="58"/>
      <c r="K209" s="58"/>
      <c r="L209" s="58"/>
      <c r="M209" s="58"/>
      <c r="N209" s="58"/>
      <c r="O209" s="58"/>
      <c r="P209" s="58"/>
      <c r="Q209" s="58"/>
      <c r="R209" s="58"/>
      <c r="S209" s="58"/>
      <c r="T209" s="58"/>
      <c r="U209" s="58"/>
      <c r="V209" s="58"/>
      <c r="W209" s="58"/>
      <c r="X209" s="58"/>
      <c r="Y209" s="58"/>
    </row>
    <row r="210" spans="1:25" ht="15.75" customHeight="1" x14ac:dyDescent="0.2">
      <c r="A210" s="23"/>
      <c r="B210" s="23"/>
      <c r="C210" s="58"/>
      <c r="D210" s="58"/>
      <c r="E210" s="8"/>
      <c r="F210" s="352"/>
      <c r="G210" s="67"/>
      <c r="H210" s="218"/>
      <c r="I210" s="58"/>
      <c r="J210" s="58"/>
      <c r="K210" s="58"/>
      <c r="L210" s="58"/>
      <c r="M210" s="58"/>
      <c r="N210" s="58"/>
      <c r="O210" s="58"/>
      <c r="P210" s="58"/>
      <c r="Q210" s="58"/>
      <c r="R210" s="58"/>
      <c r="S210" s="58"/>
      <c r="T210" s="58"/>
      <c r="U210" s="58"/>
      <c r="V210" s="58"/>
      <c r="W210" s="58"/>
      <c r="X210" s="58"/>
      <c r="Y210" s="58"/>
    </row>
    <row r="211" spans="1:25" ht="15.75" customHeight="1" x14ac:dyDescent="0.2">
      <c r="A211" s="23"/>
      <c r="B211" s="23"/>
      <c r="C211" s="58"/>
      <c r="D211" s="58"/>
      <c r="E211" s="8"/>
      <c r="F211" s="352"/>
      <c r="G211" s="67"/>
      <c r="H211" s="218"/>
      <c r="I211" s="58"/>
      <c r="J211" s="58"/>
      <c r="K211" s="58"/>
      <c r="L211" s="58"/>
      <c r="M211" s="58"/>
      <c r="N211" s="58"/>
      <c r="O211" s="58"/>
      <c r="P211" s="58"/>
      <c r="Q211" s="58"/>
      <c r="R211" s="58"/>
      <c r="S211" s="58"/>
      <c r="T211" s="58"/>
      <c r="U211" s="58"/>
      <c r="V211" s="58"/>
      <c r="W211" s="58"/>
      <c r="X211" s="58"/>
      <c r="Y211" s="58"/>
    </row>
    <row r="212" spans="1:25" ht="15.75" customHeight="1" x14ac:dyDescent="0.2">
      <c r="A212" s="23"/>
      <c r="B212" s="23"/>
      <c r="C212" s="58"/>
      <c r="D212" s="58"/>
      <c r="E212" s="8"/>
      <c r="F212" s="154"/>
      <c r="G212" s="67"/>
      <c r="H212" s="218"/>
      <c r="I212" s="58"/>
      <c r="J212" s="58"/>
      <c r="K212" s="58"/>
      <c r="L212" s="58"/>
      <c r="M212" s="58"/>
      <c r="N212" s="58"/>
      <c r="O212" s="58"/>
      <c r="P212" s="58"/>
      <c r="Q212" s="58"/>
      <c r="R212" s="58"/>
      <c r="S212" s="58"/>
      <c r="T212" s="58"/>
      <c r="U212" s="58"/>
      <c r="V212" s="58"/>
      <c r="W212" s="58"/>
      <c r="X212" s="58"/>
      <c r="Y212" s="58"/>
    </row>
    <row r="213" spans="1:25" ht="15.75" customHeight="1" x14ac:dyDescent="0.2">
      <c r="A213" s="23"/>
      <c r="B213" s="23"/>
      <c r="C213" s="58"/>
      <c r="D213" s="58"/>
      <c r="E213" s="8"/>
      <c r="F213" s="154"/>
      <c r="G213" s="67"/>
      <c r="H213" s="218"/>
      <c r="I213" s="58"/>
      <c r="J213" s="58"/>
      <c r="K213" s="58"/>
      <c r="L213" s="58"/>
      <c r="M213" s="58"/>
      <c r="N213" s="58"/>
      <c r="O213" s="58"/>
      <c r="P213" s="58"/>
      <c r="Q213" s="58"/>
      <c r="R213" s="58"/>
      <c r="S213" s="58"/>
      <c r="T213" s="58"/>
      <c r="U213" s="58"/>
      <c r="V213" s="58"/>
      <c r="W213" s="58"/>
      <c r="X213" s="58"/>
      <c r="Y213" s="58"/>
    </row>
    <row r="214" spans="1:25" ht="15.75" customHeight="1" x14ac:dyDescent="0.2">
      <c r="A214" s="23"/>
      <c r="B214" s="23"/>
      <c r="C214" s="58"/>
      <c r="D214" s="58"/>
      <c r="E214" s="8"/>
      <c r="F214" s="154"/>
      <c r="G214" s="67"/>
      <c r="H214" s="218"/>
      <c r="I214" s="58"/>
      <c r="J214" s="58"/>
      <c r="K214" s="58"/>
      <c r="L214" s="58"/>
      <c r="M214" s="58"/>
      <c r="N214" s="58"/>
      <c r="O214" s="58"/>
      <c r="P214" s="58"/>
      <c r="Q214" s="58"/>
      <c r="R214" s="58"/>
      <c r="S214" s="58"/>
      <c r="T214" s="58"/>
      <c r="U214" s="58"/>
      <c r="V214" s="58"/>
      <c r="W214" s="58"/>
      <c r="X214" s="58"/>
      <c r="Y214" s="58"/>
    </row>
    <row r="215" spans="1:25" ht="15.75" customHeight="1" x14ac:dyDescent="0.2">
      <c r="A215" s="23"/>
      <c r="B215" s="23"/>
      <c r="C215" s="58"/>
      <c r="D215" s="58"/>
      <c r="E215" s="8"/>
      <c r="F215" s="154"/>
      <c r="G215" s="67"/>
      <c r="H215" s="218"/>
      <c r="I215" s="58"/>
      <c r="J215" s="58"/>
      <c r="K215" s="58"/>
      <c r="L215" s="58"/>
      <c r="M215" s="58"/>
      <c r="N215" s="58"/>
      <c r="O215" s="58"/>
      <c r="P215" s="58"/>
      <c r="Q215" s="58"/>
      <c r="R215" s="58"/>
      <c r="S215" s="58"/>
      <c r="T215" s="58"/>
      <c r="U215" s="58"/>
      <c r="V215" s="58"/>
      <c r="W215" s="58"/>
      <c r="X215" s="58"/>
      <c r="Y215" s="58"/>
    </row>
    <row r="216" spans="1:25" ht="15.75" customHeight="1" x14ac:dyDescent="0.2">
      <c r="A216" s="23"/>
      <c r="B216" s="23"/>
      <c r="C216" s="58"/>
      <c r="D216" s="58"/>
      <c r="E216" s="8"/>
      <c r="F216" s="154"/>
      <c r="G216" s="67"/>
      <c r="H216" s="218"/>
      <c r="I216" s="58"/>
      <c r="J216" s="58"/>
      <c r="K216" s="58"/>
      <c r="L216" s="58"/>
      <c r="M216" s="58"/>
      <c r="N216" s="58"/>
      <c r="O216" s="58"/>
      <c r="P216" s="58"/>
      <c r="Q216" s="58"/>
      <c r="R216" s="58"/>
      <c r="S216" s="58"/>
      <c r="T216" s="58"/>
      <c r="U216" s="58"/>
      <c r="V216" s="58"/>
      <c r="W216" s="58"/>
      <c r="X216" s="58"/>
      <c r="Y216" s="58"/>
    </row>
    <row r="217" spans="1:25" ht="15.75" customHeight="1" x14ac:dyDescent="0.2">
      <c r="A217" s="23"/>
      <c r="B217" s="23"/>
      <c r="C217" s="58"/>
      <c r="D217" s="58"/>
      <c r="E217" s="8"/>
      <c r="F217" s="154"/>
      <c r="G217" s="67"/>
      <c r="H217" s="218"/>
      <c r="I217" s="58"/>
      <c r="J217" s="58"/>
      <c r="K217" s="58"/>
      <c r="L217" s="58"/>
      <c r="M217" s="58"/>
      <c r="N217" s="58"/>
      <c r="O217" s="58"/>
      <c r="P217" s="58"/>
      <c r="Q217" s="58"/>
      <c r="R217" s="58"/>
      <c r="S217" s="58"/>
      <c r="T217" s="58"/>
      <c r="U217" s="58"/>
      <c r="V217" s="58"/>
      <c r="W217" s="58"/>
      <c r="X217" s="58"/>
      <c r="Y217" s="58"/>
    </row>
    <row r="218" spans="1:25" ht="15.75" customHeight="1" x14ac:dyDescent="0.2">
      <c r="A218" s="23"/>
      <c r="B218" s="23"/>
      <c r="C218" s="58"/>
      <c r="D218" s="58"/>
      <c r="E218" s="8"/>
      <c r="F218" s="154"/>
      <c r="G218" s="67"/>
      <c r="H218" s="218"/>
      <c r="I218" s="58"/>
      <c r="J218" s="58"/>
      <c r="K218" s="58"/>
      <c r="L218" s="58"/>
      <c r="M218" s="58"/>
      <c r="N218" s="58"/>
      <c r="O218" s="58"/>
      <c r="P218" s="58"/>
      <c r="Q218" s="58"/>
      <c r="R218" s="58"/>
      <c r="S218" s="58"/>
      <c r="T218" s="58"/>
      <c r="U218" s="58"/>
      <c r="V218" s="58"/>
      <c r="W218" s="58"/>
      <c r="X218" s="58"/>
      <c r="Y218" s="58"/>
    </row>
    <row r="219" spans="1:25" ht="15.75" customHeight="1" x14ac:dyDescent="0.2">
      <c r="A219" s="23"/>
      <c r="B219" s="23"/>
      <c r="C219" s="58"/>
      <c r="D219" s="58"/>
      <c r="E219" s="8"/>
      <c r="F219" s="154"/>
      <c r="G219" s="67"/>
      <c r="H219" s="218"/>
      <c r="I219" s="58"/>
      <c r="J219" s="58"/>
      <c r="K219" s="58"/>
      <c r="L219" s="58"/>
      <c r="M219" s="58"/>
      <c r="N219" s="58"/>
      <c r="O219" s="58"/>
      <c r="P219" s="58"/>
      <c r="Q219" s="58"/>
      <c r="R219" s="58"/>
      <c r="S219" s="58"/>
      <c r="T219" s="58"/>
      <c r="U219" s="58"/>
      <c r="V219" s="58"/>
      <c r="W219" s="58"/>
      <c r="X219" s="58"/>
      <c r="Y219" s="58"/>
    </row>
    <row r="220" spans="1:25" ht="15.75" customHeight="1" x14ac:dyDescent="0.2">
      <c r="A220" s="23"/>
      <c r="B220" s="23"/>
      <c r="C220" s="58"/>
      <c r="D220" s="58"/>
      <c r="E220" s="8"/>
      <c r="F220" s="154"/>
      <c r="G220" s="67"/>
      <c r="H220" s="218"/>
      <c r="I220" s="58"/>
      <c r="J220" s="58"/>
      <c r="K220" s="58"/>
      <c r="L220" s="58"/>
      <c r="M220" s="58"/>
      <c r="N220" s="58"/>
      <c r="O220" s="58"/>
      <c r="P220" s="58"/>
      <c r="Q220" s="58"/>
      <c r="R220" s="58"/>
      <c r="S220" s="58"/>
      <c r="T220" s="58"/>
      <c r="U220" s="58"/>
      <c r="V220" s="58"/>
      <c r="W220" s="58"/>
      <c r="X220" s="58"/>
      <c r="Y220" s="58"/>
    </row>
    <row r="221" spans="1:25" ht="15.75" customHeight="1" x14ac:dyDescent="0.2">
      <c r="A221" s="23"/>
      <c r="B221" s="23"/>
      <c r="C221" s="58"/>
      <c r="D221" s="58"/>
      <c r="E221" s="8"/>
      <c r="F221" s="154"/>
      <c r="G221" s="67"/>
      <c r="H221" s="218"/>
      <c r="I221" s="58"/>
      <c r="J221" s="58"/>
      <c r="K221" s="58"/>
      <c r="L221" s="58"/>
      <c r="M221" s="58"/>
      <c r="N221" s="58"/>
      <c r="O221" s="58"/>
      <c r="P221" s="58"/>
      <c r="Q221" s="58"/>
      <c r="R221" s="58"/>
      <c r="S221" s="58"/>
      <c r="T221" s="58"/>
      <c r="U221" s="58"/>
      <c r="V221" s="58"/>
      <c r="W221" s="58"/>
      <c r="X221" s="58"/>
      <c r="Y221" s="58"/>
    </row>
    <row r="222" spans="1:25" ht="15.75" customHeight="1" x14ac:dyDescent="0.2">
      <c r="A222" s="23"/>
      <c r="B222" s="23"/>
      <c r="C222" s="58"/>
      <c r="D222" s="58"/>
      <c r="E222" s="8"/>
      <c r="F222" s="352"/>
      <c r="G222" s="67"/>
      <c r="H222" s="218"/>
      <c r="I222" s="58"/>
      <c r="J222" s="58"/>
      <c r="K222" s="58"/>
      <c r="L222" s="58"/>
      <c r="M222" s="58"/>
      <c r="N222" s="58"/>
      <c r="O222" s="58"/>
      <c r="P222" s="58"/>
      <c r="Q222" s="58"/>
      <c r="R222" s="58"/>
      <c r="S222" s="58"/>
      <c r="T222" s="58"/>
      <c r="U222" s="58"/>
      <c r="V222" s="58"/>
      <c r="W222" s="58"/>
      <c r="X222" s="58"/>
      <c r="Y222" s="58"/>
    </row>
    <row r="223" spans="1:25" ht="15.75" customHeight="1" x14ac:dyDescent="0.2">
      <c r="A223" s="23"/>
      <c r="B223" s="23"/>
      <c r="C223" s="58"/>
      <c r="D223" s="58"/>
      <c r="E223" s="8"/>
      <c r="F223" s="154"/>
      <c r="G223" s="67"/>
      <c r="H223" s="218"/>
      <c r="I223" s="58"/>
      <c r="J223" s="58"/>
      <c r="K223" s="58"/>
      <c r="L223" s="58"/>
      <c r="M223" s="58"/>
      <c r="N223" s="58"/>
      <c r="O223" s="58"/>
      <c r="P223" s="58"/>
      <c r="Q223" s="58"/>
      <c r="R223" s="58"/>
      <c r="S223" s="58"/>
      <c r="T223" s="58"/>
      <c r="U223" s="58"/>
      <c r="V223" s="58"/>
      <c r="W223" s="58"/>
      <c r="X223" s="58"/>
      <c r="Y223" s="58"/>
    </row>
    <row r="224" spans="1:25" ht="15.75" customHeight="1" x14ac:dyDescent="0.2">
      <c r="A224" s="23"/>
      <c r="B224" s="23"/>
      <c r="C224" s="58"/>
      <c r="D224" s="58"/>
      <c r="E224" s="8"/>
      <c r="F224" s="154"/>
      <c r="G224" s="67"/>
      <c r="H224" s="218"/>
      <c r="I224" s="58"/>
      <c r="J224" s="58"/>
      <c r="K224" s="58"/>
      <c r="L224" s="58"/>
      <c r="M224" s="58"/>
      <c r="N224" s="58"/>
      <c r="O224" s="58"/>
      <c r="P224" s="58"/>
      <c r="Q224" s="58"/>
      <c r="R224" s="58"/>
      <c r="S224" s="58"/>
      <c r="T224" s="58"/>
      <c r="U224" s="58"/>
      <c r="V224" s="58"/>
      <c r="W224" s="58"/>
      <c r="X224" s="58"/>
      <c r="Y224" s="58"/>
    </row>
    <row r="225" spans="1:25" ht="15.75" customHeight="1" x14ac:dyDescent="0.2">
      <c r="A225" s="23"/>
      <c r="B225" s="23"/>
      <c r="C225" s="58"/>
      <c r="D225" s="58"/>
      <c r="E225" s="8"/>
      <c r="F225" s="154"/>
      <c r="G225" s="67"/>
      <c r="H225" s="218"/>
      <c r="I225" s="58"/>
      <c r="J225" s="58"/>
      <c r="K225" s="58"/>
      <c r="L225" s="58"/>
      <c r="M225" s="58"/>
      <c r="N225" s="58"/>
      <c r="O225" s="58"/>
      <c r="P225" s="58"/>
      <c r="Q225" s="58"/>
      <c r="R225" s="58"/>
      <c r="S225" s="58"/>
      <c r="T225" s="58"/>
      <c r="U225" s="58"/>
      <c r="V225" s="58"/>
      <c r="W225" s="58"/>
      <c r="X225" s="58"/>
      <c r="Y225" s="58"/>
    </row>
    <row r="226" spans="1:25" ht="15.75" customHeight="1" x14ac:dyDescent="0.2">
      <c r="A226" s="23"/>
      <c r="B226" s="23"/>
      <c r="C226" s="58"/>
      <c r="D226" s="58"/>
      <c r="E226" s="8"/>
      <c r="F226" s="352"/>
      <c r="G226" s="67"/>
      <c r="H226" s="218"/>
      <c r="I226" s="58"/>
      <c r="J226" s="58"/>
      <c r="K226" s="58"/>
      <c r="L226" s="58"/>
      <c r="M226" s="58"/>
      <c r="N226" s="58"/>
      <c r="O226" s="58"/>
      <c r="P226" s="58"/>
      <c r="Q226" s="58"/>
      <c r="R226" s="58"/>
      <c r="S226" s="58"/>
      <c r="T226" s="58"/>
      <c r="U226" s="58"/>
      <c r="V226" s="58"/>
      <c r="W226" s="58"/>
      <c r="X226" s="58"/>
      <c r="Y226" s="58"/>
    </row>
    <row r="227" spans="1:25" ht="15.75" customHeight="1" x14ac:dyDescent="0.2">
      <c r="A227" s="23"/>
      <c r="B227" s="23"/>
      <c r="C227" s="58"/>
      <c r="D227" s="58"/>
      <c r="E227" s="8"/>
      <c r="F227" s="352"/>
      <c r="G227" s="67"/>
      <c r="H227" s="218"/>
      <c r="I227" s="58"/>
      <c r="J227" s="58"/>
      <c r="K227" s="58"/>
      <c r="L227" s="58"/>
      <c r="M227" s="58"/>
      <c r="N227" s="58"/>
      <c r="O227" s="58"/>
      <c r="P227" s="58"/>
      <c r="Q227" s="58"/>
      <c r="R227" s="58"/>
      <c r="S227" s="58"/>
      <c r="T227" s="58"/>
      <c r="U227" s="58"/>
      <c r="V227" s="58"/>
      <c r="W227" s="58"/>
      <c r="X227" s="58"/>
      <c r="Y227" s="58"/>
    </row>
    <row r="228" spans="1:25" ht="15.75" customHeight="1" x14ac:dyDescent="0.2">
      <c r="A228" s="23"/>
      <c r="B228" s="23"/>
      <c r="C228" s="58"/>
      <c r="D228" s="58"/>
      <c r="E228" s="8"/>
      <c r="F228" s="352"/>
      <c r="G228" s="67"/>
      <c r="H228" s="218"/>
      <c r="I228" s="58"/>
      <c r="J228" s="58"/>
      <c r="K228" s="58"/>
      <c r="L228" s="58"/>
      <c r="M228" s="58"/>
      <c r="N228" s="58"/>
      <c r="O228" s="58"/>
      <c r="P228" s="58"/>
      <c r="Q228" s="58"/>
      <c r="R228" s="58"/>
      <c r="S228" s="58"/>
      <c r="T228" s="58"/>
      <c r="U228" s="58"/>
      <c r="V228" s="58"/>
      <c r="W228" s="58"/>
      <c r="X228" s="58"/>
      <c r="Y228" s="58"/>
    </row>
    <row r="229" spans="1:25" ht="15.75" customHeight="1" x14ac:dyDescent="0.2">
      <c r="A229" s="23"/>
      <c r="B229" s="23"/>
      <c r="C229" s="58"/>
      <c r="D229" s="58"/>
      <c r="E229" s="8"/>
      <c r="F229" s="352"/>
      <c r="G229" s="67"/>
      <c r="H229" s="218"/>
      <c r="I229" s="58"/>
      <c r="J229" s="58"/>
      <c r="K229" s="58"/>
      <c r="L229" s="58"/>
      <c r="M229" s="58"/>
      <c r="N229" s="58"/>
      <c r="O229" s="58"/>
      <c r="P229" s="58"/>
      <c r="Q229" s="58"/>
      <c r="R229" s="58"/>
      <c r="S229" s="58"/>
      <c r="T229" s="58"/>
      <c r="U229" s="58"/>
      <c r="V229" s="58"/>
      <c r="W229" s="58"/>
      <c r="X229" s="58"/>
      <c r="Y229" s="58"/>
    </row>
    <row r="230" spans="1:25" ht="15.75" customHeight="1" x14ac:dyDescent="0.2">
      <c r="A230" s="23"/>
      <c r="B230" s="23"/>
      <c r="C230" s="58"/>
      <c r="D230" s="58"/>
      <c r="E230" s="8"/>
      <c r="F230" s="352"/>
      <c r="G230" s="67"/>
      <c r="H230" s="218"/>
      <c r="I230" s="58"/>
      <c r="J230" s="58"/>
      <c r="K230" s="58"/>
      <c r="L230" s="58"/>
      <c r="M230" s="58"/>
      <c r="N230" s="58"/>
      <c r="O230" s="58"/>
      <c r="P230" s="58"/>
      <c r="Q230" s="58"/>
      <c r="R230" s="58"/>
      <c r="S230" s="58"/>
      <c r="T230" s="58"/>
      <c r="U230" s="58"/>
      <c r="V230" s="58"/>
      <c r="W230" s="58"/>
      <c r="X230" s="58"/>
      <c r="Y230" s="58"/>
    </row>
    <row r="231" spans="1:25" ht="15.75" customHeight="1" x14ac:dyDescent="0.2">
      <c r="A231" s="23"/>
      <c r="B231" s="23"/>
      <c r="C231" s="58"/>
      <c r="D231" s="58"/>
      <c r="E231" s="8"/>
      <c r="F231" s="352"/>
      <c r="G231" s="67"/>
      <c r="H231" s="218"/>
      <c r="I231" s="58"/>
      <c r="J231" s="58"/>
      <c r="K231" s="58"/>
      <c r="L231" s="58"/>
      <c r="M231" s="58"/>
      <c r="N231" s="58"/>
      <c r="O231" s="58"/>
      <c r="P231" s="58"/>
      <c r="Q231" s="58"/>
      <c r="R231" s="58"/>
      <c r="S231" s="58"/>
      <c r="T231" s="58"/>
      <c r="U231" s="58"/>
      <c r="V231" s="58"/>
      <c r="W231" s="58"/>
      <c r="X231" s="58"/>
      <c r="Y231" s="58"/>
    </row>
    <row r="232" spans="1:25" ht="15.75" customHeight="1" x14ac:dyDescent="0.2">
      <c r="A232" s="23"/>
      <c r="B232" s="23"/>
      <c r="C232" s="58"/>
      <c r="D232" s="58"/>
      <c r="E232" s="8"/>
      <c r="F232" s="352"/>
      <c r="G232" s="67"/>
      <c r="H232" s="218"/>
      <c r="I232" s="58"/>
      <c r="J232" s="58"/>
      <c r="K232" s="58"/>
      <c r="L232" s="58"/>
      <c r="M232" s="58"/>
      <c r="N232" s="58"/>
      <c r="O232" s="58"/>
      <c r="P232" s="58"/>
      <c r="Q232" s="58"/>
      <c r="R232" s="58"/>
      <c r="S232" s="58"/>
      <c r="T232" s="58"/>
      <c r="U232" s="58"/>
      <c r="V232" s="58"/>
      <c r="W232" s="58"/>
      <c r="X232" s="58"/>
      <c r="Y232" s="58"/>
    </row>
    <row r="233" spans="1:25" ht="15.75" customHeight="1" x14ac:dyDescent="0.2">
      <c r="A233" s="23"/>
      <c r="B233" s="23"/>
      <c r="C233" s="58"/>
      <c r="D233" s="58"/>
      <c r="E233" s="8"/>
      <c r="F233" s="352"/>
      <c r="G233" s="67"/>
      <c r="H233" s="218"/>
      <c r="I233" s="58"/>
      <c r="J233" s="58"/>
      <c r="K233" s="58"/>
      <c r="L233" s="58"/>
      <c r="M233" s="58"/>
      <c r="N233" s="58"/>
      <c r="O233" s="58"/>
      <c r="P233" s="58"/>
      <c r="Q233" s="58"/>
      <c r="R233" s="58"/>
      <c r="S233" s="58"/>
      <c r="T233" s="58"/>
      <c r="U233" s="58"/>
      <c r="V233" s="58"/>
      <c r="W233" s="58"/>
      <c r="X233" s="58"/>
      <c r="Y233" s="58"/>
    </row>
    <row r="234" spans="1:25" ht="15.75" customHeight="1" x14ac:dyDescent="0.2">
      <c r="A234" s="23"/>
      <c r="B234" s="23"/>
      <c r="C234" s="58"/>
      <c r="D234" s="58"/>
      <c r="E234" s="8"/>
      <c r="F234" s="352"/>
      <c r="G234" s="67"/>
      <c r="H234" s="218"/>
      <c r="I234" s="58"/>
      <c r="J234" s="58"/>
      <c r="K234" s="58"/>
      <c r="L234" s="58"/>
      <c r="M234" s="58"/>
      <c r="N234" s="58"/>
      <c r="O234" s="58"/>
      <c r="P234" s="58"/>
      <c r="Q234" s="58"/>
      <c r="R234" s="58"/>
      <c r="S234" s="58"/>
      <c r="T234" s="58"/>
      <c r="U234" s="58"/>
      <c r="V234" s="58"/>
      <c r="W234" s="58"/>
      <c r="X234" s="58"/>
      <c r="Y234" s="58"/>
    </row>
    <row r="235" spans="1:25" ht="15.75" customHeight="1" x14ac:dyDescent="0.2">
      <c r="A235" s="23"/>
      <c r="B235" s="23"/>
      <c r="C235" s="58"/>
      <c r="D235" s="58"/>
      <c r="E235" s="8"/>
      <c r="F235" s="352"/>
      <c r="G235" s="67"/>
      <c r="H235" s="218"/>
      <c r="I235" s="58"/>
      <c r="J235" s="58"/>
      <c r="K235" s="58"/>
      <c r="L235" s="58"/>
      <c r="M235" s="58"/>
      <c r="N235" s="58"/>
      <c r="O235" s="58"/>
      <c r="P235" s="58"/>
      <c r="Q235" s="58"/>
      <c r="R235" s="58"/>
      <c r="S235" s="58"/>
      <c r="T235" s="58"/>
      <c r="U235" s="58"/>
      <c r="V235" s="58"/>
      <c r="W235" s="58"/>
      <c r="X235" s="58"/>
      <c r="Y235" s="58"/>
    </row>
    <row r="236" spans="1:25" ht="15.75" customHeight="1" x14ac:dyDescent="0.2">
      <c r="A236" s="23"/>
      <c r="B236" s="23"/>
      <c r="C236" s="58"/>
      <c r="D236" s="58"/>
      <c r="E236" s="8"/>
      <c r="F236" s="352"/>
      <c r="G236" s="67"/>
      <c r="H236" s="218"/>
      <c r="I236" s="58"/>
      <c r="J236" s="58"/>
      <c r="K236" s="58"/>
      <c r="L236" s="58"/>
      <c r="M236" s="58"/>
      <c r="N236" s="58"/>
      <c r="O236" s="58"/>
      <c r="P236" s="58"/>
      <c r="Q236" s="58"/>
      <c r="R236" s="58"/>
      <c r="S236" s="58"/>
      <c r="T236" s="58"/>
      <c r="U236" s="58"/>
      <c r="V236" s="58"/>
      <c r="W236" s="58"/>
      <c r="X236" s="58"/>
      <c r="Y236" s="58"/>
    </row>
    <row r="237" spans="1:25" ht="15.75" customHeight="1" x14ac:dyDescent="0.2">
      <c r="A237" s="23"/>
      <c r="B237" s="23"/>
      <c r="C237" s="58"/>
      <c r="D237" s="58"/>
      <c r="E237" s="8"/>
      <c r="F237" s="352"/>
      <c r="G237" s="67"/>
      <c r="H237" s="218"/>
      <c r="I237" s="58"/>
      <c r="J237" s="58"/>
      <c r="K237" s="58"/>
      <c r="L237" s="58"/>
      <c r="M237" s="58"/>
      <c r="N237" s="58"/>
      <c r="O237" s="58"/>
      <c r="P237" s="58"/>
      <c r="Q237" s="58"/>
      <c r="R237" s="58"/>
      <c r="S237" s="58"/>
      <c r="T237" s="58"/>
      <c r="U237" s="58"/>
      <c r="V237" s="58"/>
      <c r="W237" s="58"/>
      <c r="X237" s="58"/>
      <c r="Y237" s="58"/>
    </row>
    <row r="238" spans="1:25" ht="15.75" customHeight="1" x14ac:dyDescent="0.2">
      <c r="A238" s="23"/>
      <c r="B238" s="23"/>
      <c r="C238" s="58"/>
      <c r="D238" s="58"/>
      <c r="E238" s="8"/>
      <c r="F238" s="352"/>
      <c r="G238" s="67"/>
      <c r="H238" s="218"/>
      <c r="I238" s="58"/>
      <c r="J238" s="58"/>
      <c r="K238" s="58"/>
      <c r="L238" s="58"/>
      <c r="M238" s="58"/>
      <c r="N238" s="58"/>
      <c r="O238" s="58"/>
      <c r="P238" s="58"/>
      <c r="Q238" s="58"/>
      <c r="R238" s="58"/>
      <c r="S238" s="58"/>
      <c r="T238" s="58"/>
      <c r="U238" s="58"/>
      <c r="V238" s="58"/>
      <c r="W238" s="58"/>
      <c r="X238" s="58"/>
      <c r="Y238" s="58"/>
    </row>
    <row r="239" spans="1:25" ht="15.75" customHeight="1" x14ac:dyDescent="0.2">
      <c r="A239" s="23"/>
      <c r="B239" s="23"/>
      <c r="C239" s="58"/>
      <c r="D239" s="58"/>
      <c r="E239" s="8"/>
      <c r="F239" s="352"/>
      <c r="G239" s="67"/>
      <c r="H239" s="218"/>
      <c r="I239" s="58"/>
      <c r="J239" s="58"/>
      <c r="K239" s="58"/>
      <c r="L239" s="58"/>
      <c r="M239" s="58"/>
      <c r="N239" s="58"/>
      <c r="O239" s="58"/>
      <c r="P239" s="58"/>
      <c r="Q239" s="58"/>
      <c r="R239" s="58"/>
      <c r="S239" s="58"/>
      <c r="T239" s="58"/>
      <c r="U239" s="58"/>
      <c r="V239" s="58"/>
      <c r="W239" s="58"/>
      <c r="X239" s="58"/>
      <c r="Y239" s="58"/>
    </row>
    <row r="240" spans="1:25" ht="15.75" customHeight="1" x14ac:dyDescent="0.2">
      <c r="A240" s="23"/>
      <c r="B240" s="23"/>
      <c r="C240" s="58"/>
      <c r="D240" s="58"/>
      <c r="E240" s="8"/>
      <c r="F240" s="352"/>
      <c r="G240" s="67"/>
      <c r="H240" s="218"/>
      <c r="I240" s="58"/>
      <c r="J240" s="58"/>
      <c r="K240" s="58"/>
      <c r="L240" s="58"/>
      <c r="M240" s="58"/>
      <c r="N240" s="58"/>
      <c r="O240" s="58"/>
      <c r="P240" s="58"/>
      <c r="Q240" s="58"/>
      <c r="R240" s="58"/>
      <c r="S240" s="58"/>
      <c r="T240" s="58"/>
      <c r="U240" s="58"/>
      <c r="V240" s="58"/>
      <c r="W240" s="58"/>
      <c r="X240" s="58"/>
      <c r="Y240" s="58"/>
    </row>
    <row r="241" spans="1:25" ht="15.75" customHeight="1" x14ac:dyDescent="0.2">
      <c r="A241" s="23"/>
      <c r="B241" s="23"/>
      <c r="C241" s="58"/>
      <c r="D241" s="58"/>
      <c r="E241" s="8"/>
      <c r="F241" s="352"/>
      <c r="G241" s="67"/>
      <c r="H241" s="218"/>
      <c r="I241" s="58"/>
      <c r="J241" s="58"/>
      <c r="K241" s="58"/>
      <c r="L241" s="58"/>
      <c r="M241" s="58"/>
      <c r="N241" s="58"/>
      <c r="O241" s="58"/>
      <c r="P241" s="58"/>
      <c r="Q241" s="58"/>
      <c r="R241" s="58"/>
      <c r="S241" s="58"/>
      <c r="T241" s="58"/>
      <c r="U241" s="58"/>
      <c r="V241" s="58"/>
      <c r="W241" s="58"/>
      <c r="X241" s="58"/>
      <c r="Y241" s="58"/>
    </row>
    <row r="242" spans="1:25" ht="15.75" customHeight="1" x14ac:dyDescent="0.2">
      <c r="A242" s="23"/>
      <c r="B242" s="23"/>
      <c r="C242" s="58"/>
      <c r="D242" s="58"/>
      <c r="E242" s="8"/>
      <c r="F242" s="352"/>
      <c r="G242" s="67"/>
      <c r="H242" s="218"/>
      <c r="I242" s="58"/>
      <c r="J242" s="58"/>
      <c r="K242" s="58"/>
      <c r="L242" s="58"/>
      <c r="M242" s="58"/>
      <c r="N242" s="58"/>
      <c r="O242" s="58"/>
      <c r="P242" s="58"/>
      <c r="Q242" s="58"/>
      <c r="R242" s="58"/>
      <c r="S242" s="58"/>
      <c r="T242" s="58"/>
      <c r="U242" s="58"/>
      <c r="V242" s="58"/>
      <c r="W242" s="58"/>
      <c r="X242" s="58"/>
      <c r="Y242" s="58"/>
    </row>
    <row r="243" spans="1:25" ht="15.75" customHeight="1" x14ac:dyDescent="0.2">
      <c r="A243" s="23"/>
      <c r="B243" s="23"/>
      <c r="C243" s="58"/>
      <c r="D243" s="58"/>
      <c r="E243" s="8"/>
      <c r="F243" s="154"/>
      <c r="G243" s="67"/>
      <c r="H243" s="218"/>
      <c r="I243" s="58"/>
      <c r="J243" s="58"/>
      <c r="K243" s="58"/>
      <c r="L243" s="58"/>
      <c r="M243" s="58"/>
      <c r="N243" s="58"/>
      <c r="O243" s="58"/>
      <c r="P243" s="58"/>
      <c r="Q243" s="58"/>
      <c r="R243" s="58"/>
      <c r="S243" s="58"/>
      <c r="T243" s="58"/>
      <c r="U243" s="58"/>
      <c r="V243" s="58"/>
      <c r="W243" s="58"/>
      <c r="X243" s="58"/>
      <c r="Y243" s="58"/>
    </row>
    <row r="244" spans="1:25" ht="15.75" customHeight="1" x14ac:dyDescent="0.2">
      <c r="A244" s="23"/>
      <c r="B244" s="23"/>
      <c r="C244" s="58"/>
      <c r="D244" s="58"/>
      <c r="E244" s="8"/>
      <c r="F244" s="154"/>
      <c r="G244" s="67"/>
      <c r="H244" s="218"/>
      <c r="I244" s="58"/>
      <c r="J244" s="58"/>
      <c r="K244" s="58"/>
      <c r="L244" s="58"/>
      <c r="M244" s="58"/>
      <c r="N244" s="58"/>
      <c r="O244" s="58"/>
      <c r="P244" s="58"/>
      <c r="Q244" s="58"/>
      <c r="R244" s="58"/>
      <c r="S244" s="58"/>
      <c r="T244" s="58"/>
      <c r="U244" s="58"/>
      <c r="V244" s="58"/>
      <c r="W244" s="58"/>
      <c r="X244" s="58"/>
      <c r="Y244" s="58"/>
    </row>
    <row r="245" spans="1:25" ht="15.75" customHeight="1" x14ac:dyDescent="0.2">
      <c r="A245" s="23"/>
      <c r="B245" s="23"/>
      <c r="C245" s="58"/>
      <c r="D245" s="58"/>
      <c r="E245" s="8"/>
      <c r="F245" s="154"/>
      <c r="G245" s="67"/>
      <c r="H245" s="218"/>
      <c r="I245" s="58"/>
      <c r="J245" s="58"/>
      <c r="K245" s="58"/>
      <c r="L245" s="58"/>
      <c r="M245" s="58"/>
      <c r="N245" s="58"/>
      <c r="O245" s="58"/>
      <c r="P245" s="58"/>
      <c r="Q245" s="58"/>
      <c r="R245" s="58"/>
      <c r="S245" s="58"/>
      <c r="T245" s="58"/>
      <c r="U245" s="58"/>
      <c r="V245" s="58"/>
      <c r="W245" s="58"/>
      <c r="X245" s="58"/>
      <c r="Y245" s="58"/>
    </row>
    <row r="246" spans="1:25" ht="15.75" customHeight="1" x14ac:dyDescent="0.2">
      <c r="A246" s="23"/>
      <c r="B246" s="23"/>
      <c r="C246" s="58"/>
      <c r="D246" s="58"/>
      <c r="E246" s="8"/>
      <c r="F246" s="154"/>
      <c r="G246" s="67"/>
      <c r="H246" s="218"/>
      <c r="I246" s="58"/>
      <c r="J246" s="58"/>
      <c r="K246" s="58"/>
      <c r="L246" s="58"/>
      <c r="M246" s="58"/>
      <c r="N246" s="58"/>
      <c r="O246" s="58"/>
      <c r="P246" s="58"/>
      <c r="Q246" s="58"/>
      <c r="R246" s="58"/>
      <c r="S246" s="58"/>
      <c r="T246" s="58"/>
      <c r="U246" s="58"/>
      <c r="V246" s="58"/>
      <c r="W246" s="58"/>
      <c r="X246" s="58"/>
      <c r="Y246" s="58"/>
    </row>
    <row r="247" spans="1:25" ht="15.75" customHeight="1" x14ac:dyDescent="0.2">
      <c r="A247" s="23"/>
      <c r="B247" s="23"/>
      <c r="C247" s="58"/>
      <c r="D247" s="58"/>
      <c r="E247" s="8"/>
      <c r="F247" s="154"/>
      <c r="G247" s="67"/>
      <c r="H247" s="218"/>
      <c r="I247" s="58"/>
      <c r="J247" s="58"/>
      <c r="K247" s="58"/>
      <c r="L247" s="58"/>
      <c r="M247" s="58"/>
      <c r="N247" s="58"/>
      <c r="O247" s="58"/>
      <c r="P247" s="58"/>
      <c r="Q247" s="58"/>
      <c r="R247" s="58"/>
      <c r="S247" s="58"/>
      <c r="T247" s="58"/>
      <c r="U247" s="58"/>
      <c r="V247" s="58"/>
      <c r="W247" s="58"/>
      <c r="X247" s="58"/>
      <c r="Y247" s="58"/>
    </row>
    <row r="248" spans="1:25" ht="15.75" customHeight="1" x14ac:dyDescent="0.2">
      <c r="A248" s="23"/>
      <c r="B248" s="23"/>
      <c r="C248" s="58"/>
      <c r="D248" s="58"/>
      <c r="E248" s="8"/>
      <c r="F248" s="154"/>
      <c r="G248" s="67"/>
      <c r="H248" s="218"/>
      <c r="I248" s="58"/>
      <c r="J248" s="58"/>
      <c r="K248" s="58"/>
      <c r="L248" s="58"/>
      <c r="M248" s="58"/>
      <c r="N248" s="58"/>
      <c r="O248" s="58"/>
      <c r="P248" s="58"/>
      <c r="Q248" s="58"/>
      <c r="R248" s="58"/>
      <c r="S248" s="58"/>
      <c r="T248" s="58"/>
      <c r="U248" s="58"/>
      <c r="V248" s="58"/>
      <c r="W248" s="58"/>
      <c r="X248" s="58"/>
      <c r="Y248" s="58"/>
    </row>
    <row r="249" spans="1:25" ht="15.75" customHeight="1" x14ac:dyDescent="0.2">
      <c r="A249" s="23"/>
      <c r="B249" s="23"/>
      <c r="C249" s="58"/>
      <c r="D249" s="58"/>
      <c r="E249" s="8"/>
      <c r="F249" s="154"/>
      <c r="G249" s="67"/>
      <c r="H249" s="218"/>
      <c r="I249" s="58"/>
      <c r="J249" s="58"/>
      <c r="K249" s="58"/>
      <c r="L249" s="58"/>
      <c r="M249" s="58"/>
      <c r="N249" s="58"/>
      <c r="O249" s="58"/>
      <c r="P249" s="58"/>
      <c r="Q249" s="58"/>
      <c r="R249" s="58"/>
      <c r="S249" s="58"/>
      <c r="T249" s="58"/>
      <c r="U249" s="58"/>
      <c r="V249" s="58"/>
      <c r="W249" s="58"/>
      <c r="X249" s="58"/>
      <c r="Y249" s="58"/>
    </row>
    <row r="250" spans="1:25" ht="15.75" customHeight="1" x14ac:dyDescent="0.2">
      <c r="A250" s="23"/>
      <c r="B250" s="23"/>
      <c r="C250" s="58"/>
      <c r="D250" s="58"/>
      <c r="E250" s="8"/>
      <c r="F250" s="154"/>
      <c r="G250" s="67"/>
      <c r="H250" s="218"/>
      <c r="I250" s="58"/>
      <c r="J250" s="58"/>
      <c r="K250" s="58"/>
      <c r="L250" s="58"/>
      <c r="M250" s="58"/>
      <c r="N250" s="58"/>
      <c r="O250" s="58"/>
      <c r="P250" s="58"/>
      <c r="Q250" s="58"/>
      <c r="R250" s="58"/>
      <c r="S250" s="58"/>
      <c r="T250" s="58"/>
      <c r="U250" s="58"/>
      <c r="V250" s="58"/>
      <c r="W250" s="58"/>
      <c r="X250" s="58"/>
      <c r="Y250" s="58"/>
    </row>
    <row r="251" spans="1:25" ht="15.75" customHeight="1" x14ac:dyDescent="0.2">
      <c r="A251" s="23"/>
      <c r="B251" s="23"/>
      <c r="C251" s="58"/>
      <c r="D251" s="58"/>
      <c r="E251" s="8"/>
      <c r="F251" s="154"/>
      <c r="G251" s="67"/>
      <c r="H251" s="218"/>
      <c r="I251" s="58"/>
      <c r="J251" s="58"/>
      <c r="K251" s="58"/>
      <c r="L251" s="58"/>
      <c r="M251" s="58"/>
      <c r="N251" s="58"/>
      <c r="O251" s="58"/>
      <c r="P251" s="58"/>
      <c r="Q251" s="58"/>
      <c r="R251" s="58"/>
      <c r="S251" s="58"/>
      <c r="T251" s="58"/>
      <c r="U251" s="58"/>
      <c r="V251" s="58"/>
      <c r="W251" s="58"/>
      <c r="X251" s="58"/>
      <c r="Y251" s="58"/>
    </row>
    <row r="252" spans="1:25" ht="15.75" customHeight="1" x14ac:dyDescent="0.2">
      <c r="A252" s="23"/>
      <c r="B252" s="23"/>
      <c r="C252" s="58"/>
      <c r="D252" s="58"/>
      <c r="E252" s="8"/>
      <c r="F252" s="154"/>
      <c r="G252" s="67"/>
      <c r="H252" s="218"/>
      <c r="I252" s="58"/>
      <c r="J252" s="58"/>
      <c r="K252" s="58"/>
      <c r="L252" s="58"/>
      <c r="M252" s="58"/>
      <c r="N252" s="58"/>
      <c r="O252" s="58"/>
      <c r="P252" s="58"/>
      <c r="Q252" s="58"/>
      <c r="R252" s="58"/>
      <c r="S252" s="58"/>
      <c r="T252" s="58"/>
      <c r="U252" s="58"/>
      <c r="V252" s="58"/>
      <c r="W252" s="58"/>
      <c r="X252" s="58"/>
      <c r="Y252" s="58"/>
    </row>
    <row r="253" spans="1:25" ht="15.75" customHeight="1" x14ac:dyDescent="0.2">
      <c r="A253" s="23"/>
      <c r="B253" s="23"/>
      <c r="C253" s="58"/>
      <c r="D253" s="58"/>
      <c r="E253" s="8"/>
      <c r="F253" s="352"/>
      <c r="G253" s="67"/>
      <c r="H253" s="218"/>
      <c r="I253" s="58"/>
      <c r="J253" s="58"/>
      <c r="K253" s="58"/>
      <c r="L253" s="58"/>
      <c r="M253" s="58"/>
      <c r="N253" s="58"/>
      <c r="O253" s="58"/>
      <c r="P253" s="58"/>
      <c r="Q253" s="58"/>
      <c r="R253" s="58"/>
      <c r="S253" s="58"/>
      <c r="T253" s="58"/>
      <c r="U253" s="58"/>
      <c r="V253" s="58"/>
      <c r="W253" s="58"/>
      <c r="X253" s="58"/>
      <c r="Y253" s="58"/>
    </row>
    <row r="254" spans="1:25" ht="15.75" customHeight="1" x14ac:dyDescent="0.2">
      <c r="A254" s="23"/>
      <c r="B254" s="23"/>
      <c r="C254" s="58"/>
      <c r="D254" s="58"/>
      <c r="E254" s="8"/>
      <c r="F254" s="154"/>
      <c r="G254" s="67"/>
      <c r="H254" s="218"/>
      <c r="I254" s="58"/>
      <c r="J254" s="58"/>
      <c r="K254" s="58"/>
      <c r="L254" s="58"/>
      <c r="M254" s="58"/>
      <c r="N254" s="58"/>
      <c r="O254" s="58"/>
      <c r="P254" s="58"/>
      <c r="Q254" s="58"/>
      <c r="R254" s="58"/>
      <c r="S254" s="58"/>
      <c r="T254" s="58"/>
      <c r="U254" s="58"/>
      <c r="V254" s="58"/>
      <c r="W254" s="58"/>
      <c r="X254" s="58"/>
      <c r="Y254" s="58"/>
    </row>
    <row r="255" spans="1:25" ht="15.75" customHeight="1" x14ac:dyDescent="0.2">
      <c r="A255" s="23"/>
      <c r="B255" s="23"/>
      <c r="C255" s="58"/>
      <c r="D255" s="58"/>
      <c r="E255" s="58"/>
      <c r="F255" s="58"/>
      <c r="G255" s="67"/>
      <c r="H255" s="218"/>
      <c r="I255" s="58"/>
      <c r="J255" s="58"/>
      <c r="K255" s="58"/>
      <c r="L255" s="58"/>
      <c r="M255" s="58"/>
      <c r="N255" s="58"/>
      <c r="O255" s="58"/>
      <c r="P255" s="58"/>
      <c r="Q255" s="58"/>
      <c r="R255" s="58"/>
      <c r="S255" s="58"/>
      <c r="T255" s="58"/>
      <c r="U255" s="58"/>
      <c r="V255" s="58"/>
      <c r="W255" s="58"/>
      <c r="X255" s="58"/>
      <c r="Y255" s="58"/>
    </row>
    <row r="256" spans="1:25" ht="15.75" customHeight="1" x14ac:dyDescent="0.2">
      <c r="A256" s="23"/>
      <c r="B256" s="23"/>
      <c r="C256" s="58"/>
      <c r="D256" s="58"/>
      <c r="E256" s="58"/>
      <c r="F256" s="58"/>
      <c r="G256" s="67"/>
      <c r="H256" s="218"/>
      <c r="I256" s="58"/>
      <c r="J256" s="58"/>
      <c r="K256" s="58"/>
      <c r="L256" s="58"/>
      <c r="M256" s="58"/>
      <c r="N256" s="58"/>
      <c r="O256" s="58"/>
      <c r="P256" s="58"/>
      <c r="Q256" s="58"/>
      <c r="R256" s="58"/>
      <c r="S256" s="58"/>
      <c r="T256" s="58"/>
      <c r="U256" s="58"/>
      <c r="V256" s="58"/>
      <c r="W256" s="58"/>
      <c r="X256" s="58"/>
      <c r="Y256" s="58"/>
    </row>
    <row r="257" spans="1:25" ht="15.75" customHeight="1" x14ac:dyDescent="0.2">
      <c r="A257" s="23"/>
      <c r="B257" s="23"/>
      <c r="C257" s="58"/>
      <c r="D257" s="58"/>
      <c r="E257" s="58"/>
      <c r="F257" s="58"/>
      <c r="G257" s="67"/>
      <c r="H257" s="218"/>
      <c r="I257" s="58"/>
      <c r="J257" s="58"/>
      <c r="K257" s="58"/>
      <c r="L257" s="58"/>
      <c r="M257" s="58"/>
      <c r="N257" s="58"/>
      <c r="O257" s="58"/>
      <c r="P257" s="58"/>
      <c r="Q257" s="58"/>
      <c r="R257" s="58"/>
      <c r="S257" s="58"/>
      <c r="T257" s="58"/>
      <c r="U257" s="58"/>
      <c r="V257" s="58"/>
      <c r="W257" s="58"/>
      <c r="X257" s="58"/>
      <c r="Y257" s="58"/>
    </row>
    <row r="258" spans="1:25" ht="15.75" customHeight="1" x14ac:dyDescent="0.2">
      <c r="A258" s="23"/>
      <c r="B258" s="23"/>
      <c r="C258" s="58"/>
      <c r="D258" s="58"/>
      <c r="E258" s="58"/>
      <c r="F258" s="58"/>
      <c r="G258" s="67"/>
      <c r="H258" s="218"/>
      <c r="I258" s="58"/>
      <c r="J258" s="58"/>
      <c r="K258" s="58"/>
      <c r="L258" s="58"/>
      <c r="M258" s="58"/>
      <c r="N258" s="58"/>
      <c r="O258" s="58"/>
      <c r="P258" s="58"/>
      <c r="Q258" s="58"/>
      <c r="R258" s="58"/>
      <c r="S258" s="58"/>
      <c r="T258" s="58"/>
      <c r="U258" s="58"/>
      <c r="V258" s="58"/>
      <c r="W258" s="58"/>
      <c r="X258" s="58"/>
      <c r="Y258" s="58"/>
    </row>
    <row r="259" spans="1:25" ht="15.75" customHeight="1" x14ac:dyDescent="0.2">
      <c r="A259" s="23"/>
      <c r="B259" s="23"/>
      <c r="C259" s="58"/>
      <c r="D259" s="58"/>
      <c r="E259" s="58"/>
      <c r="F259" s="58"/>
      <c r="G259" s="67"/>
      <c r="H259" s="218"/>
      <c r="I259" s="58"/>
      <c r="J259" s="58"/>
      <c r="K259" s="58"/>
      <c r="L259" s="58"/>
      <c r="M259" s="58"/>
      <c r="N259" s="58"/>
      <c r="O259" s="58"/>
      <c r="P259" s="58"/>
      <c r="Q259" s="58"/>
      <c r="R259" s="58"/>
      <c r="S259" s="58"/>
      <c r="T259" s="58"/>
      <c r="U259" s="58"/>
      <c r="V259" s="58"/>
      <c r="W259" s="58"/>
      <c r="X259" s="58"/>
      <c r="Y259" s="58"/>
    </row>
    <row r="260" spans="1:25" ht="15.75" customHeight="1" x14ac:dyDescent="0.2">
      <c r="A260" s="23"/>
      <c r="B260" s="23"/>
      <c r="C260" s="58"/>
      <c r="D260" s="58"/>
      <c r="E260" s="58"/>
      <c r="F260" s="58"/>
      <c r="G260" s="67"/>
      <c r="H260" s="218"/>
      <c r="I260" s="58"/>
      <c r="J260" s="58"/>
      <c r="K260" s="58"/>
      <c r="L260" s="58"/>
      <c r="M260" s="58"/>
      <c r="N260" s="58"/>
      <c r="O260" s="58"/>
      <c r="P260" s="58"/>
      <c r="Q260" s="58"/>
      <c r="R260" s="58"/>
      <c r="S260" s="58"/>
      <c r="T260" s="58"/>
      <c r="U260" s="58"/>
      <c r="V260" s="58"/>
      <c r="W260" s="58"/>
      <c r="X260" s="58"/>
      <c r="Y260" s="58"/>
    </row>
    <row r="261" spans="1:25" ht="15.75" customHeight="1" x14ac:dyDescent="0.2">
      <c r="A261" s="23"/>
      <c r="B261" s="23"/>
      <c r="C261" s="58"/>
      <c r="D261" s="58"/>
      <c r="E261" s="58"/>
      <c r="F261" s="58"/>
      <c r="G261" s="67"/>
      <c r="H261" s="218"/>
      <c r="I261" s="58"/>
      <c r="J261" s="58"/>
      <c r="K261" s="58"/>
      <c r="L261" s="58"/>
      <c r="M261" s="58"/>
      <c r="N261" s="58"/>
      <c r="O261" s="58"/>
      <c r="P261" s="58"/>
      <c r="Q261" s="58"/>
      <c r="R261" s="58"/>
      <c r="S261" s="58"/>
      <c r="T261" s="58"/>
      <c r="U261" s="58"/>
      <c r="V261" s="58"/>
      <c r="W261" s="58"/>
      <c r="X261" s="58"/>
      <c r="Y261" s="58"/>
    </row>
    <row r="262" spans="1:25" ht="15.75" customHeight="1" x14ac:dyDescent="0.2">
      <c r="A262" s="23"/>
      <c r="B262" s="23"/>
      <c r="C262" s="58"/>
      <c r="D262" s="58"/>
      <c r="E262" s="58"/>
      <c r="F262" s="58"/>
      <c r="G262" s="67"/>
      <c r="H262" s="218"/>
      <c r="I262" s="58"/>
      <c r="J262" s="58"/>
      <c r="K262" s="58"/>
      <c r="L262" s="58"/>
      <c r="M262" s="58"/>
      <c r="N262" s="58"/>
      <c r="O262" s="58"/>
      <c r="P262" s="58"/>
      <c r="Q262" s="58"/>
      <c r="R262" s="58"/>
      <c r="S262" s="58"/>
      <c r="T262" s="58"/>
      <c r="U262" s="58"/>
      <c r="V262" s="58"/>
      <c r="W262" s="58"/>
      <c r="X262" s="58"/>
      <c r="Y262" s="58"/>
    </row>
    <row r="263" spans="1:25" ht="15.75" customHeight="1" x14ac:dyDescent="0.2">
      <c r="A263" s="23"/>
      <c r="B263" s="23"/>
      <c r="C263" s="58"/>
      <c r="D263" s="58"/>
      <c r="E263" s="58"/>
      <c r="F263" s="58"/>
      <c r="G263" s="67"/>
      <c r="H263" s="218"/>
      <c r="I263" s="58"/>
      <c r="J263" s="58"/>
      <c r="K263" s="58"/>
      <c r="L263" s="58"/>
      <c r="M263" s="58"/>
      <c r="N263" s="58"/>
      <c r="O263" s="58"/>
      <c r="P263" s="58"/>
      <c r="Q263" s="58"/>
      <c r="R263" s="58"/>
      <c r="S263" s="58"/>
      <c r="T263" s="58"/>
      <c r="U263" s="58"/>
      <c r="V263" s="58"/>
      <c r="W263" s="58"/>
      <c r="X263" s="58"/>
      <c r="Y263" s="58"/>
    </row>
    <row r="264" spans="1:25" ht="15.75" customHeight="1" x14ac:dyDescent="0.2">
      <c r="A264" s="23"/>
      <c r="B264" s="23"/>
      <c r="C264" s="58"/>
      <c r="D264" s="58"/>
      <c r="E264" s="58"/>
      <c r="F264" s="58"/>
      <c r="G264" s="67"/>
      <c r="H264" s="218"/>
      <c r="I264" s="58"/>
      <c r="J264" s="58"/>
      <c r="K264" s="58"/>
      <c r="L264" s="58"/>
      <c r="M264" s="58"/>
      <c r="N264" s="58"/>
      <c r="O264" s="58"/>
      <c r="P264" s="58"/>
      <c r="Q264" s="58"/>
      <c r="R264" s="58"/>
      <c r="S264" s="58"/>
      <c r="T264" s="58"/>
      <c r="U264" s="58"/>
      <c r="V264" s="58"/>
      <c r="W264" s="58"/>
      <c r="X264" s="58"/>
      <c r="Y264" s="58"/>
    </row>
    <row r="265" spans="1:25" ht="15.75" customHeight="1" x14ac:dyDescent="0.2">
      <c r="A265" s="23"/>
      <c r="B265" s="23"/>
      <c r="C265" s="58"/>
      <c r="D265" s="58"/>
      <c r="E265" s="58"/>
      <c r="F265" s="58"/>
      <c r="G265" s="67"/>
      <c r="H265" s="218"/>
      <c r="I265" s="58"/>
      <c r="J265" s="58"/>
      <c r="K265" s="58"/>
      <c r="L265" s="58"/>
      <c r="M265" s="58"/>
      <c r="N265" s="58"/>
      <c r="O265" s="58"/>
      <c r="P265" s="58"/>
      <c r="Q265" s="58"/>
      <c r="R265" s="58"/>
      <c r="S265" s="58"/>
      <c r="T265" s="58"/>
      <c r="U265" s="58"/>
      <c r="V265" s="58"/>
      <c r="W265" s="58"/>
      <c r="X265" s="58"/>
      <c r="Y265" s="58"/>
    </row>
    <row r="266" spans="1:25" ht="15.75" customHeight="1" x14ac:dyDescent="0.2">
      <c r="A266" s="23"/>
      <c r="B266" s="23"/>
      <c r="C266" s="58"/>
      <c r="D266" s="58"/>
      <c r="E266" s="58"/>
      <c r="F266" s="58"/>
      <c r="G266" s="67"/>
      <c r="H266" s="218"/>
      <c r="I266" s="58"/>
      <c r="J266" s="58"/>
      <c r="K266" s="58"/>
      <c r="L266" s="58"/>
      <c r="M266" s="58"/>
      <c r="N266" s="58"/>
      <c r="O266" s="58"/>
      <c r="P266" s="58"/>
      <c r="Q266" s="58"/>
      <c r="R266" s="58"/>
      <c r="S266" s="58"/>
      <c r="T266" s="58"/>
      <c r="U266" s="58"/>
      <c r="V266" s="58"/>
      <c r="W266" s="58"/>
      <c r="X266" s="58"/>
      <c r="Y266" s="58"/>
    </row>
    <row r="267" spans="1:25" ht="15.75" customHeight="1" x14ac:dyDescent="0.2">
      <c r="A267" s="23"/>
      <c r="B267" s="23"/>
      <c r="C267" s="58"/>
      <c r="D267" s="58"/>
      <c r="E267" s="58"/>
      <c r="F267" s="58"/>
      <c r="G267" s="67"/>
      <c r="H267" s="218"/>
      <c r="I267" s="58"/>
      <c r="J267" s="58"/>
      <c r="K267" s="58"/>
      <c r="L267" s="58"/>
      <c r="M267" s="58"/>
      <c r="N267" s="58"/>
      <c r="O267" s="58"/>
      <c r="P267" s="58"/>
      <c r="Q267" s="58"/>
      <c r="R267" s="58"/>
      <c r="S267" s="58"/>
      <c r="T267" s="58"/>
      <c r="U267" s="58"/>
      <c r="V267" s="58"/>
      <c r="W267" s="58"/>
      <c r="X267" s="58"/>
      <c r="Y267" s="58"/>
    </row>
    <row r="268" spans="1:25" ht="15.75" customHeight="1" x14ac:dyDescent="0.2">
      <c r="A268" s="23"/>
      <c r="B268" s="23"/>
      <c r="C268" s="58"/>
      <c r="D268" s="58"/>
      <c r="E268" s="58"/>
      <c r="F268" s="58"/>
      <c r="G268" s="67"/>
      <c r="H268" s="218"/>
      <c r="I268" s="58"/>
      <c r="J268" s="58"/>
      <c r="K268" s="58"/>
      <c r="L268" s="58"/>
      <c r="M268" s="58"/>
      <c r="N268" s="58"/>
      <c r="O268" s="58"/>
      <c r="P268" s="58"/>
      <c r="Q268" s="58"/>
      <c r="R268" s="58"/>
      <c r="S268" s="58"/>
      <c r="T268" s="58"/>
      <c r="U268" s="58"/>
      <c r="V268" s="58"/>
      <c r="W268" s="58"/>
      <c r="X268" s="58"/>
      <c r="Y268" s="58"/>
    </row>
    <row r="269" spans="1:25" ht="15.75" customHeight="1" x14ac:dyDescent="0.2">
      <c r="A269" s="23"/>
      <c r="B269" s="23"/>
      <c r="C269" s="58"/>
      <c r="D269" s="58"/>
      <c r="E269" s="58"/>
      <c r="F269" s="58"/>
      <c r="G269" s="67"/>
      <c r="H269" s="218"/>
      <c r="I269" s="58"/>
      <c r="J269" s="58"/>
      <c r="K269" s="58"/>
      <c r="L269" s="58"/>
      <c r="M269" s="58"/>
      <c r="N269" s="58"/>
      <c r="O269" s="58"/>
      <c r="P269" s="58"/>
      <c r="Q269" s="58"/>
      <c r="R269" s="58"/>
      <c r="S269" s="58"/>
      <c r="T269" s="58"/>
      <c r="U269" s="58"/>
      <c r="V269" s="58"/>
      <c r="W269" s="58"/>
      <c r="X269" s="58"/>
      <c r="Y269" s="58"/>
    </row>
    <row r="270" spans="1:25" ht="15.75" customHeight="1" x14ac:dyDescent="0.2">
      <c r="A270" s="23"/>
      <c r="B270" s="23"/>
      <c r="C270" s="58"/>
      <c r="D270" s="58"/>
      <c r="E270" s="58"/>
      <c r="F270" s="58"/>
      <c r="G270" s="67"/>
      <c r="H270" s="218"/>
      <c r="I270" s="58"/>
      <c r="J270" s="58"/>
      <c r="K270" s="58"/>
      <c r="L270" s="58"/>
      <c r="M270" s="58"/>
      <c r="N270" s="58"/>
      <c r="O270" s="58"/>
      <c r="P270" s="58"/>
      <c r="Q270" s="58"/>
      <c r="R270" s="58"/>
      <c r="S270" s="58"/>
      <c r="T270" s="58"/>
      <c r="U270" s="58"/>
      <c r="V270" s="58"/>
      <c r="W270" s="58"/>
      <c r="X270" s="58"/>
      <c r="Y270" s="58"/>
    </row>
    <row r="271" spans="1:25" ht="15.75" customHeight="1" x14ac:dyDescent="0.2">
      <c r="A271" s="23"/>
      <c r="B271" s="23"/>
      <c r="C271" s="58"/>
      <c r="D271" s="58"/>
      <c r="E271" s="58"/>
      <c r="F271" s="58"/>
      <c r="G271" s="67"/>
      <c r="H271" s="218"/>
      <c r="I271" s="58"/>
      <c r="J271" s="58"/>
      <c r="K271" s="58"/>
      <c r="L271" s="58"/>
      <c r="M271" s="58"/>
      <c r="N271" s="58"/>
      <c r="O271" s="58"/>
      <c r="P271" s="58"/>
      <c r="Q271" s="58"/>
      <c r="R271" s="58"/>
      <c r="S271" s="58"/>
      <c r="T271" s="58"/>
      <c r="U271" s="58"/>
      <c r="V271" s="58"/>
      <c r="W271" s="58"/>
      <c r="X271" s="58"/>
      <c r="Y271" s="58"/>
    </row>
    <row r="272" spans="1:25" ht="15.75" customHeight="1" x14ac:dyDescent="0.2">
      <c r="A272" s="23"/>
      <c r="B272" s="23"/>
      <c r="C272" s="58"/>
      <c r="D272" s="58"/>
      <c r="E272" s="58"/>
      <c r="F272" s="58"/>
      <c r="G272" s="67"/>
      <c r="H272" s="218"/>
      <c r="I272" s="58"/>
      <c r="J272" s="58"/>
      <c r="K272" s="58"/>
      <c r="L272" s="58"/>
      <c r="M272" s="58"/>
      <c r="N272" s="58"/>
      <c r="O272" s="58"/>
      <c r="P272" s="58"/>
      <c r="Q272" s="58"/>
      <c r="R272" s="58"/>
      <c r="S272" s="58"/>
      <c r="T272" s="58"/>
      <c r="U272" s="58"/>
      <c r="V272" s="58"/>
      <c r="W272" s="58"/>
      <c r="X272" s="58"/>
      <c r="Y272" s="58"/>
    </row>
    <row r="273" spans="1:25" ht="15.75" customHeight="1" x14ac:dyDescent="0.2">
      <c r="A273" s="23"/>
      <c r="B273" s="23"/>
      <c r="C273" s="58"/>
      <c r="D273" s="58"/>
      <c r="E273" s="58"/>
      <c r="F273" s="58"/>
      <c r="G273" s="67"/>
      <c r="H273" s="218"/>
      <c r="I273" s="58"/>
      <c r="J273" s="58"/>
      <c r="K273" s="58"/>
      <c r="L273" s="58"/>
      <c r="M273" s="58"/>
      <c r="N273" s="58"/>
      <c r="O273" s="58"/>
      <c r="P273" s="58"/>
      <c r="Q273" s="58"/>
      <c r="R273" s="58"/>
      <c r="S273" s="58"/>
      <c r="T273" s="58"/>
      <c r="U273" s="58"/>
      <c r="V273" s="58"/>
      <c r="W273" s="58"/>
      <c r="X273" s="58"/>
      <c r="Y273" s="58"/>
    </row>
    <row r="274" spans="1:25" ht="15.75" customHeight="1" x14ac:dyDescent="0.2">
      <c r="A274" s="23"/>
      <c r="B274" s="23"/>
      <c r="C274" s="58"/>
      <c r="D274" s="58"/>
      <c r="E274" s="58"/>
      <c r="F274" s="58"/>
      <c r="G274" s="67"/>
      <c r="H274" s="218"/>
      <c r="I274" s="58"/>
      <c r="J274" s="58"/>
      <c r="K274" s="58"/>
      <c r="L274" s="58"/>
      <c r="M274" s="58"/>
      <c r="N274" s="58"/>
      <c r="O274" s="58"/>
      <c r="P274" s="58"/>
      <c r="Q274" s="58"/>
      <c r="R274" s="58"/>
      <c r="S274" s="58"/>
      <c r="T274" s="58"/>
      <c r="U274" s="58"/>
      <c r="V274" s="58"/>
      <c r="W274" s="58"/>
      <c r="X274" s="58"/>
      <c r="Y274" s="58"/>
    </row>
    <row r="275" spans="1:25" ht="15.75" customHeight="1" x14ac:dyDescent="0.2">
      <c r="A275" s="23"/>
      <c r="B275" s="23"/>
      <c r="C275" s="58"/>
      <c r="D275" s="58"/>
      <c r="E275" s="58"/>
      <c r="F275" s="58"/>
      <c r="G275" s="67"/>
      <c r="H275" s="218"/>
      <c r="I275" s="58"/>
      <c r="J275" s="58"/>
      <c r="K275" s="58"/>
      <c r="L275" s="58"/>
      <c r="M275" s="58"/>
      <c r="N275" s="58"/>
      <c r="O275" s="58"/>
      <c r="P275" s="58"/>
      <c r="Q275" s="58"/>
      <c r="R275" s="58"/>
      <c r="S275" s="58"/>
      <c r="T275" s="58"/>
      <c r="U275" s="58"/>
      <c r="V275" s="58"/>
      <c r="W275" s="58"/>
      <c r="X275" s="58"/>
      <c r="Y275" s="58"/>
    </row>
    <row r="276" spans="1:25" ht="15.75" customHeight="1" x14ac:dyDescent="0.2">
      <c r="A276" s="23"/>
      <c r="B276" s="23"/>
      <c r="C276" s="58"/>
      <c r="D276" s="58"/>
      <c r="E276" s="58"/>
      <c r="F276" s="58"/>
      <c r="G276" s="67"/>
      <c r="H276" s="218"/>
      <c r="I276" s="58"/>
      <c r="J276" s="58"/>
      <c r="K276" s="58"/>
      <c r="L276" s="58"/>
      <c r="M276" s="58"/>
      <c r="N276" s="58"/>
      <c r="O276" s="58"/>
      <c r="P276" s="58"/>
      <c r="Q276" s="58"/>
      <c r="R276" s="58"/>
      <c r="S276" s="58"/>
      <c r="T276" s="58"/>
      <c r="U276" s="58"/>
      <c r="V276" s="58"/>
      <c r="W276" s="58"/>
      <c r="X276" s="58"/>
      <c r="Y276" s="58"/>
    </row>
    <row r="277" spans="1:25" ht="15.75" customHeight="1" x14ac:dyDescent="0.2">
      <c r="A277" s="23"/>
      <c r="B277" s="23"/>
      <c r="C277" s="58"/>
      <c r="D277" s="58"/>
      <c r="E277" s="58"/>
      <c r="F277" s="58"/>
      <c r="G277" s="67"/>
      <c r="H277" s="218"/>
      <c r="I277" s="58"/>
      <c r="J277" s="58"/>
      <c r="K277" s="58"/>
      <c r="L277" s="58"/>
      <c r="M277" s="58"/>
      <c r="N277" s="58"/>
      <c r="O277" s="58"/>
      <c r="P277" s="58"/>
      <c r="Q277" s="58"/>
      <c r="R277" s="58"/>
      <c r="S277" s="58"/>
      <c r="T277" s="58"/>
      <c r="U277" s="58"/>
      <c r="V277" s="58"/>
      <c r="W277" s="58"/>
      <c r="X277" s="58"/>
      <c r="Y277" s="58"/>
    </row>
    <row r="278" spans="1:25" ht="15.75" customHeight="1" x14ac:dyDescent="0.2">
      <c r="A278" s="23"/>
      <c r="B278" s="23"/>
      <c r="C278" s="58"/>
      <c r="D278" s="58"/>
      <c r="E278" s="58"/>
      <c r="F278" s="58"/>
      <c r="G278" s="67"/>
      <c r="H278" s="218"/>
      <c r="I278" s="58"/>
      <c r="J278" s="58"/>
      <c r="K278" s="58"/>
      <c r="L278" s="58"/>
      <c r="M278" s="58"/>
      <c r="N278" s="58"/>
      <c r="O278" s="58"/>
      <c r="P278" s="58"/>
      <c r="Q278" s="58"/>
      <c r="R278" s="58"/>
      <c r="S278" s="58"/>
      <c r="T278" s="58"/>
      <c r="U278" s="58"/>
      <c r="V278" s="58"/>
      <c r="W278" s="58"/>
      <c r="X278" s="58"/>
      <c r="Y278" s="58"/>
    </row>
    <row r="279" spans="1:25" ht="15.75" customHeight="1" x14ac:dyDescent="0.2">
      <c r="A279" s="23"/>
      <c r="B279" s="23"/>
      <c r="C279" s="58"/>
      <c r="D279" s="58"/>
      <c r="E279" s="58"/>
      <c r="F279" s="58"/>
      <c r="G279" s="67"/>
      <c r="H279" s="218"/>
      <c r="I279" s="58"/>
      <c r="J279" s="58"/>
      <c r="K279" s="58"/>
      <c r="L279" s="58"/>
      <c r="M279" s="58"/>
      <c r="N279" s="58"/>
      <c r="O279" s="58"/>
      <c r="P279" s="58"/>
      <c r="Q279" s="58"/>
      <c r="R279" s="58"/>
      <c r="S279" s="58"/>
      <c r="T279" s="58"/>
      <c r="U279" s="58"/>
      <c r="V279" s="58"/>
      <c r="W279" s="58"/>
      <c r="X279" s="58"/>
      <c r="Y279" s="58"/>
    </row>
    <row r="280" spans="1:25" ht="15.75" customHeight="1" x14ac:dyDescent="0.2">
      <c r="A280" s="23"/>
      <c r="B280" s="23"/>
      <c r="C280" s="58"/>
      <c r="D280" s="58"/>
      <c r="E280" s="58"/>
      <c r="F280" s="58"/>
      <c r="G280" s="67"/>
      <c r="H280" s="218"/>
      <c r="I280" s="58"/>
      <c r="J280" s="58"/>
      <c r="K280" s="58"/>
      <c r="L280" s="58"/>
      <c r="M280" s="58"/>
      <c r="N280" s="58"/>
      <c r="O280" s="58"/>
      <c r="P280" s="58"/>
      <c r="Q280" s="58"/>
      <c r="R280" s="58"/>
      <c r="S280" s="58"/>
      <c r="T280" s="58"/>
      <c r="U280" s="58"/>
      <c r="V280" s="58"/>
      <c r="W280" s="58"/>
      <c r="X280" s="58"/>
      <c r="Y280" s="58"/>
    </row>
    <row r="281" spans="1:25" ht="15.75" customHeight="1" x14ac:dyDescent="0.2">
      <c r="A281" s="23"/>
      <c r="B281" s="23"/>
      <c r="C281" s="58"/>
      <c r="D281" s="58"/>
      <c r="E281" s="58"/>
      <c r="F281" s="58"/>
      <c r="G281" s="67"/>
      <c r="H281" s="218"/>
      <c r="I281" s="58"/>
      <c r="J281" s="58"/>
      <c r="K281" s="58"/>
      <c r="L281" s="58"/>
      <c r="M281" s="58"/>
      <c r="N281" s="58"/>
      <c r="O281" s="58"/>
      <c r="P281" s="58"/>
      <c r="Q281" s="58"/>
      <c r="R281" s="58"/>
      <c r="S281" s="58"/>
      <c r="T281" s="58"/>
      <c r="U281" s="58"/>
      <c r="V281" s="58"/>
      <c r="W281" s="58"/>
      <c r="X281" s="58"/>
      <c r="Y281" s="58"/>
    </row>
    <row r="282" spans="1:25" ht="15.75" customHeight="1" x14ac:dyDescent="0.2">
      <c r="A282" s="23"/>
      <c r="B282" s="23"/>
      <c r="C282" s="58"/>
      <c r="D282" s="58"/>
      <c r="E282" s="58"/>
      <c r="F282" s="58"/>
      <c r="G282" s="67"/>
      <c r="H282" s="218"/>
      <c r="I282" s="58"/>
      <c r="J282" s="58"/>
      <c r="K282" s="58"/>
      <c r="L282" s="58"/>
      <c r="M282" s="58"/>
      <c r="N282" s="58"/>
      <c r="O282" s="58"/>
      <c r="P282" s="58"/>
      <c r="Q282" s="58"/>
      <c r="R282" s="58"/>
      <c r="S282" s="58"/>
      <c r="T282" s="58"/>
      <c r="U282" s="58"/>
      <c r="V282" s="58"/>
      <c r="W282" s="58"/>
      <c r="X282" s="58"/>
      <c r="Y282" s="58"/>
    </row>
    <row r="283" spans="1:25" ht="15.75" customHeight="1" x14ac:dyDescent="0.2">
      <c r="A283" s="23"/>
      <c r="B283" s="23"/>
      <c r="C283" s="58"/>
      <c r="D283" s="58"/>
      <c r="E283" s="58"/>
      <c r="F283" s="58"/>
      <c r="G283" s="67"/>
      <c r="H283" s="218"/>
      <c r="I283" s="58"/>
      <c r="J283" s="58"/>
      <c r="K283" s="58"/>
      <c r="L283" s="58"/>
      <c r="M283" s="58"/>
      <c r="N283" s="58"/>
      <c r="O283" s="58"/>
      <c r="P283" s="58"/>
      <c r="Q283" s="58"/>
      <c r="R283" s="58"/>
      <c r="S283" s="58"/>
      <c r="T283" s="58"/>
      <c r="U283" s="58"/>
      <c r="V283" s="58"/>
      <c r="W283" s="58"/>
      <c r="X283" s="58"/>
      <c r="Y283" s="58"/>
    </row>
    <row r="284" spans="1:25" ht="15.75" customHeight="1" x14ac:dyDescent="0.2">
      <c r="A284" s="23"/>
      <c r="B284" s="23"/>
      <c r="C284" s="58"/>
      <c r="D284" s="58"/>
      <c r="E284" s="58"/>
      <c r="F284" s="58"/>
      <c r="G284" s="67"/>
      <c r="H284" s="218"/>
      <c r="I284" s="58"/>
      <c r="J284" s="58"/>
      <c r="K284" s="58"/>
      <c r="L284" s="58"/>
      <c r="M284" s="58"/>
      <c r="N284" s="58"/>
      <c r="O284" s="58"/>
      <c r="P284" s="58"/>
      <c r="Q284" s="58"/>
      <c r="R284" s="58"/>
      <c r="S284" s="58"/>
      <c r="T284" s="58"/>
      <c r="U284" s="58"/>
      <c r="V284" s="58"/>
      <c r="W284" s="58"/>
      <c r="X284" s="58"/>
      <c r="Y284" s="58"/>
    </row>
    <row r="285" spans="1:25" ht="15.75" customHeight="1" x14ac:dyDescent="0.2">
      <c r="A285" s="23"/>
      <c r="B285" s="23"/>
      <c r="C285" s="58"/>
      <c r="D285" s="58"/>
      <c r="E285" s="58"/>
      <c r="F285" s="58"/>
      <c r="G285" s="67"/>
      <c r="H285" s="218"/>
      <c r="I285" s="58"/>
      <c r="J285" s="58"/>
      <c r="K285" s="58"/>
      <c r="L285" s="58"/>
      <c r="M285" s="58"/>
      <c r="N285" s="58"/>
      <c r="O285" s="58"/>
      <c r="P285" s="58"/>
      <c r="Q285" s="58"/>
      <c r="R285" s="58"/>
      <c r="S285" s="58"/>
      <c r="T285" s="58"/>
      <c r="U285" s="58"/>
      <c r="V285" s="58"/>
      <c r="W285" s="58"/>
      <c r="X285" s="58"/>
      <c r="Y285" s="58"/>
    </row>
    <row r="286" spans="1:25" ht="15.75" customHeight="1" x14ac:dyDescent="0.2">
      <c r="A286" s="23"/>
      <c r="B286" s="23"/>
      <c r="C286" s="58"/>
      <c r="D286" s="58"/>
      <c r="E286" s="58"/>
      <c r="F286" s="58"/>
      <c r="G286" s="67"/>
      <c r="H286" s="218"/>
      <c r="I286" s="58"/>
      <c r="J286" s="58"/>
      <c r="K286" s="58"/>
      <c r="L286" s="58"/>
      <c r="M286" s="58"/>
      <c r="N286" s="58"/>
      <c r="O286" s="58"/>
      <c r="P286" s="58"/>
      <c r="Q286" s="58"/>
      <c r="R286" s="58"/>
      <c r="S286" s="58"/>
      <c r="T286" s="58"/>
      <c r="U286" s="58"/>
      <c r="V286" s="58"/>
      <c r="W286" s="58"/>
      <c r="X286" s="58"/>
      <c r="Y286" s="58"/>
    </row>
    <row r="287" spans="1:25" ht="15.75" customHeight="1" x14ac:dyDescent="0.2">
      <c r="A287" s="23"/>
      <c r="B287" s="23"/>
      <c r="C287" s="58"/>
      <c r="D287" s="58"/>
      <c r="E287" s="58"/>
      <c r="F287" s="58"/>
      <c r="G287" s="67"/>
      <c r="H287" s="218"/>
      <c r="I287" s="58"/>
      <c r="J287" s="58"/>
      <c r="K287" s="58"/>
      <c r="L287" s="58"/>
      <c r="M287" s="58"/>
      <c r="N287" s="58"/>
      <c r="O287" s="58"/>
      <c r="P287" s="58"/>
      <c r="Q287" s="58"/>
      <c r="R287" s="58"/>
      <c r="S287" s="58"/>
      <c r="T287" s="58"/>
      <c r="U287" s="58"/>
      <c r="V287" s="58"/>
      <c r="W287" s="58"/>
      <c r="X287" s="58"/>
      <c r="Y287" s="58"/>
    </row>
    <row r="288" spans="1:25" ht="15.75" customHeight="1" x14ac:dyDescent="0.2">
      <c r="A288" s="23"/>
      <c r="B288" s="23"/>
      <c r="C288" s="58"/>
      <c r="D288" s="58"/>
      <c r="E288" s="58"/>
      <c r="F288" s="58"/>
      <c r="G288" s="67"/>
      <c r="H288" s="218"/>
      <c r="I288" s="58"/>
      <c r="J288" s="58"/>
      <c r="K288" s="58"/>
      <c r="L288" s="58"/>
      <c r="M288" s="58"/>
      <c r="N288" s="58"/>
      <c r="O288" s="58"/>
      <c r="P288" s="58"/>
      <c r="Q288" s="58"/>
      <c r="R288" s="58"/>
      <c r="S288" s="58"/>
      <c r="T288" s="58"/>
      <c r="U288" s="58"/>
      <c r="V288" s="58"/>
      <c r="W288" s="58"/>
      <c r="X288" s="58"/>
      <c r="Y288" s="58"/>
    </row>
    <row r="289" spans="1:25" ht="15.75" customHeight="1" x14ac:dyDescent="0.2">
      <c r="A289" s="23"/>
      <c r="B289" s="23"/>
      <c r="C289" s="58"/>
      <c r="D289" s="58"/>
      <c r="E289" s="58"/>
      <c r="F289" s="58"/>
      <c r="G289" s="67"/>
      <c r="H289" s="218"/>
      <c r="I289" s="58"/>
      <c r="J289" s="58"/>
      <c r="K289" s="58"/>
      <c r="L289" s="58"/>
      <c r="M289" s="58"/>
      <c r="N289" s="58"/>
      <c r="O289" s="58"/>
      <c r="P289" s="58"/>
      <c r="Q289" s="58"/>
      <c r="R289" s="58"/>
      <c r="S289" s="58"/>
      <c r="T289" s="58"/>
      <c r="U289" s="58"/>
      <c r="V289" s="58"/>
      <c r="W289" s="58"/>
      <c r="X289" s="58"/>
      <c r="Y289" s="58"/>
    </row>
    <row r="290" spans="1:25" ht="15.75" customHeight="1" x14ac:dyDescent="0.2">
      <c r="A290" s="23"/>
      <c r="B290" s="23"/>
      <c r="C290" s="58"/>
      <c r="D290" s="58"/>
      <c r="E290" s="58"/>
      <c r="F290" s="58"/>
      <c r="G290" s="67"/>
      <c r="H290" s="218"/>
      <c r="I290" s="58"/>
      <c r="J290" s="58"/>
      <c r="K290" s="58"/>
      <c r="L290" s="58"/>
      <c r="M290" s="58"/>
      <c r="N290" s="58"/>
      <c r="O290" s="58"/>
      <c r="P290" s="58"/>
      <c r="Q290" s="58"/>
      <c r="R290" s="58"/>
      <c r="S290" s="58"/>
      <c r="T290" s="58"/>
      <c r="U290" s="58"/>
      <c r="V290" s="58"/>
      <c r="W290" s="58"/>
      <c r="X290" s="58"/>
      <c r="Y290" s="58"/>
    </row>
    <row r="291" spans="1:25" ht="15.75" customHeight="1" x14ac:dyDescent="0.2">
      <c r="A291" s="23"/>
      <c r="B291" s="23"/>
      <c r="C291" s="58"/>
      <c r="D291" s="58"/>
      <c r="E291" s="58"/>
      <c r="F291" s="58"/>
      <c r="G291" s="67"/>
      <c r="H291" s="218"/>
      <c r="I291" s="58"/>
      <c r="J291" s="58"/>
      <c r="K291" s="58"/>
      <c r="L291" s="58"/>
      <c r="M291" s="58"/>
      <c r="N291" s="58"/>
      <c r="O291" s="58"/>
      <c r="P291" s="58"/>
      <c r="Q291" s="58"/>
      <c r="R291" s="58"/>
      <c r="S291" s="58"/>
      <c r="T291" s="58"/>
      <c r="U291" s="58"/>
      <c r="V291" s="58"/>
      <c r="W291" s="58"/>
      <c r="X291" s="58"/>
      <c r="Y291" s="58"/>
    </row>
    <row r="292" spans="1:25" ht="15.75" customHeight="1" x14ac:dyDescent="0.2">
      <c r="A292" s="23"/>
      <c r="B292" s="23"/>
      <c r="C292" s="58"/>
      <c r="D292" s="58"/>
      <c r="E292" s="58"/>
      <c r="F292" s="58"/>
      <c r="G292" s="67"/>
      <c r="H292" s="218"/>
      <c r="I292" s="58"/>
      <c r="J292" s="58"/>
      <c r="K292" s="58"/>
      <c r="L292" s="58"/>
      <c r="M292" s="58"/>
      <c r="N292" s="58"/>
      <c r="O292" s="58"/>
      <c r="P292" s="58"/>
      <c r="Q292" s="58"/>
      <c r="R292" s="58"/>
      <c r="S292" s="58"/>
      <c r="T292" s="58"/>
      <c r="U292" s="58"/>
      <c r="V292" s="58"/>
      <c r="W292" s="58"/>
      <c r="X292" s="58"/>
      <c r="Y292" s="58"/>
    </row>
    <row r="293" spans="1:25" ht="15.75" customHeight="1" x14ac:dyDescent="0.2">
      <c r="A293" s="23"/>
      <c r="B293" s="23"/>
      <c r="C293" s="58"/>
      <c r="D293" s="58"/>
      <c r="E293" s="58"/>
      <c r="F293" s="58"/>
      <c r="G293" s="67"/>
      <c r="H293" s="218"/>
      <c r="I293" s="58"/>
      <c r="J293" s="58"/>
      <c r="K293" s="58"/>
      <c r="L293" s="58"/>
      <c r="M293" s="58"/>
      <c r="N293" s="58"/>
      <c r="O293" s="58"/>
      <c r="P293" s="58"/>
      <c r="Q293" s="58"/>
      <c r="R293" s="58"/>
      <c r="S293" s="58"/>
      <c r="T293" s="58"/>
      <c r="U293" s="58"/>
      <c r="V293" s="58"/>
      <c r="W293" s="58"/>
      <c r="X293" s="58"/>
      <c r="Y293" s="58"/>
    </row>
    <row r="294" spans="1:25" ht="15.75" customHeight="1" x14ac:dyDescent="0.2">
      <c r="A294" s="23"/>
      <c r="B294" s="23"/>
      <c r="C294" s="58"/>
      <c r="D294" s="58"/>
      <c r="E294" s="58"/>
      <c r="F294" s="58"/>
      <c r="G294" s="67"/>
      <c r="H294" s="218"/>
      <c r="I294" s="58"/>
      <c r="J294" s="58"/>
      <c r="K294" s="58"/>
      <c r="L294" s="58"/>
      <c r="M294" s="58"/>
      <c r="N294" s="58"/>
      <c r="O294" s="58"/>
      <c r="P294" s="58"/>
      <c r="Q294" s="58"/>
      <c r="R294" s="58"/>
      <c r="S294" s="58"/>
      <c r="T294" s="58"/>
      <c r="U294" s="58"/>
      <c r="V294" s="58"/>
      <c r="W294" s="58"/>
      <c r="X294" s="58"/>
      <c r="Y294" s="58"/>
    </row>
    <row r="295" spans="1:25" ht="15.75" customHeight="1" x14ac:dyDescent="0.2">
      <c r="A295" s="23"/>
      <c r="B295" s="23"/>
      <c r="C295" s="58"/>
      <c r="D295" s="58"/>
      <c r="E295" s="58"/>
      <c r="F295" s="58"/>
      <c r="G295" s="67"/>
      <c r="H295" s="218"/>
      <c r="I295" s="58"/>
      <c r="J295" s="58"/>
      <c r="K295" s="58"/>
      <c r="L295" s="58"/>
      <c r="M295" s="58"/>
      <c r="N295" s="58"/>
      <c r="O295" s="58"/>
      <c r="P295" s="58"/>
      <c r="Q295" s="58"/>
      <c r="R295" s="58"/>
      <c r="S295" s="58"/>
      <c r="T295" s="58"/>
      <c r="U295" s="58"/>
      <c r="V295" s="58"/>
      <c r="W295" s="58"/>
      <c r="X295" s="58"/>
      <c r="Y295" s="58"/>
    </row>
    <row r="296" spans="1:25" ht="15.75" customHeight="1" x14ac:dyDescent="0.2">
      <c r="A296" s="23"/>
      <c r="B296" s="23"/>
      <c r="C296" s="58"/>
      <c r="D296" s="58"/>
      <c r="E296" s="58"/>
      <c r="F296" s="58"/>
      <c r="G296" s="67"/>
      <c r="H296" s="218"/>
      <c r="I296" s="58"/>
      <c r="J296" s="58"/>
      <c r="K296" s="58"/>
      <c r="L296" s="58"/>
      <c r="M296" s="58"/>
      <c r="N296" s="58"/>
      <c r="O296" s="58"/>
      <c r="P296" s="58"/>
      <c r="Q296" s="58"/>
      <c r="R296" s="58"/>
      <c r="S296" s="58"/>
      <c r="T296" s="58"/>
      <c r="U296" s="58"/>
      <c r="V296" s="58"/>
      <c r="W296" s="58"/>
      <c r="X296" s="58"/>
      <c r="Y296" s="58"/>
    </row>
    <row r="297" spans="1:25" ht="15.75" customHeight="1" x14ac:dyDescent="0.2">
      <c r="A297" s="23"/>
      <c r="B297" s="23"/>
      <c r="C297" s="58"/>
      <c r="D297" s="58"/>
      <c r="E297" s="58"/>
      <c r="F297" s="58"/>
      <c r="G297" s="67"/>
      <c r="H297" s="218"/>
      <c r="I297" s="58"/>
      <c r="J297" s="58"/>
      <c r="K297" s="58"/>
      <c r="L297" s="58"/>
      <c r="M297" s="58"/>
      <c r="N297" s="58"/>
      <c r="O297" s="58"/>
      <c r="P297" s="58"/>
      <c r="Q297" s="58"/>
      <c r="R297" s="58"/>
      <c r="S297" s="58"/>
      <c r="T297" s="58"/>
      <c r="U297" s="58"/>
      <c r="V297" s="58"/>
      <c r="W297" s="58"/>
      <c r="X297" s="58"/>
      <c r="Y297" s="58"/>
    </row>
    <row r="298" spans="1:25" ht="15.75" customHeight="1" x14ac:dyDescent="0.2">
      <c r="A298" s="23"/>
      <c r="B298" s="23"/>
      <c r="C298" s="58"/>
      <c r="D298" s="58"/>
      <c r="E298" s="58"/>
      <c r="F298" s="58"/>
      <c r="G298" s="67"/>
      <c r="H298" s="218"/>
      <c r="I298" s="58"/>
      <c r="J298" s="58"/>
      <c r="K298" s="58"/>
      <c r="L298" s="58"/>
      <c r="M298" s="58"/>
      <c r="N298" s="58"/>
      <c r="O298" s="58"/>
      <c r="P298" s="58"/>
      <c r="Q298" s="58"/>
      <c r="R298" s="58"/>
      <c r="S298" s="58"/>
      <c r="T298" s="58"/>
      <c r="U298" s="58"/>
      <c r="V298" s="58"/>
      <c r="W298" s="58"/>
      <c r="X298" s="58"/>
      <c r="Y298" s="58"/>
    </row>
    <row r="299" spans="1:25" ht="15.75" customHeight="1" x14ac:dyDescent="0.2">
      <c r="A299" s="23"/>
      <c r="B299" s="23"/>
      <c r="C299" s="58"/>
      <c r="D299" s="58"/>
      <c r="E299" s="58"/>
      <c r="F299" s="58"/>
      <c r="G299" s="67"/>
      <c r="H299" s="218"/>
      <c r="I299" s="58"/>
      <c r="J299" s="58"/>
      <c r="K299" s="58"/>
      <c r="L299" s="58"/>
      <c r="M299" s="58"/>
      <c r="N299" s="58"/>
      <c r="O299" s="58"/>
      <c r="P299" s="58"/>
      <c r="Q299" s="58"/>
      <c r="R299" s="58"/>
      <c r="S299" s="58"/>
      <c r="T299" s="58"/>
      <c r="U299" s="58"/>
      <c r="V299" s="58"/>
      <c r="W299" s="58"/>
      <c r="X299" s="58"/>
      <c r="Y299" s="58"/>
    </row>
    <row r="300" spans="1:25" ht="15.75" customHeight="1" x14ac:dyDescent="0.2">
      <c r="A300" s="23"/>
      <c r="B300" s="23"/>
      <c r="C300" s="58"/>
      <c r="D300" s="58"/>
      <c r="E300" s="58"/>
      <c r="F300" s="58"/>
      <c r="G300" s="67"/>
      <c r="H300" s="218"/>
      <c r="I300" s="58"/>
      <c r="J300" s="58"/>
      <c r="K300" s="58"/>
      <c r="L300" s="58"/>
      <c r="M300" s="58"/>
      <c r="N300" s="58"/>
      <c r="O300" s="58"/>
      <c r="P300" s="58"/>
      <c r="Q300" s="58"/>
      <c r="R300" s="58"/>
      <c r="S300" s="58"/>
      <c r="T300" s="58"/>
      <c r="U300" s="58"/>
      <c r="V300" s="58"/>
      <c r="W300" s="58"/>
      <c r="X300" s="58"/>
      <c r="Y300" s="58"/>
    </row>
    <row r="301" spans="1:25" ht="15.75" customHeight="1" x14ac:dyDescent="0.2">
      <c r="A301" s="23"/>
      <c r="B301" s="23"/>
      <c r="C301" s="58"/>
      <c r="D301" s="58"/>
      <c r="E301" s="58"/>
      <c r="F301" s="58"/>
      <c r="G301" s="67"/>
      <c r="H301" s="218"/>
      <c r="I301" s="58"/>
      <c r="J301" s="58"/>
      <c r="K301" s="58"/>
      <c r="L301" s="58"/>
      <c r="M301" s="58"/>
      <c r="N301" s="58"/>
      <c r="O301" s="58"/>
      <c r="P301" s="58"/>
      <c r="Q301" s="58"/>
      <c r="R301" s="58"/>
      <c r="S301" s="58"/>
      <c r="T301" s="58"/>
      <c r="U301" s="58"/>
      <c r="V301" s="58"/>
      <c r="W301" s="58"/>
      <c r="X301" s="58"/>
      <c r="Y301" s="58"/>
    </row>
    <row r="302" spans="1:25" ht="15.75" customHeight="1" x14ac:dyDescent="0.2">
      <c r="A302" s="23"/>
      <c r="B302" s="23"/>
      <c r="C302" s="58"/>
      <c r="D302" s="58"/>
      <c r="E302" s="58"/>
      <c r="F302" s="58"/>
      <c r="G302" s="67"/>
      <c r="H302" s="218"/>
      <c r="I302" s="58"/>
      <c r="J302" s="58"/>
      <c r="K302" s="58"/>
      <c r="L302" s="58"/>
      <c r="M302" s="58"/>
      <c r="N302" s="58"/>
      <c r="O302" s="58"/>
      <c r="P302" s="58"/>
      <c r="Q302" s="58"/>
      <c r="R302" s="58"/>
      <c r="S302" s="58"/>
      <c r="T302" s="58"/>
      <c r="U302" s="58"/>
      <c r="V302" s="58"/>
      <c r="W302" s="58"/>
      <c r="X302" s="58"/>
      <c r="Y302" s="58"/>
    </row>
    <row r="303" spans="1:25" ht="15.75" customHeight="1" x14ac:dyDescent="0.2">
      <c r="A303" s="23"/>
      <c r="B303" s="23"/>
      <c r="C303" s="58"/>
      <c r="D303" s="58"/>
      <c r="E303" s="58"/>
      <c r="F303" s="58"/>
      <c r="G303" s="67"/>
      <c r="H303" s="218"/>
      <c r="I303" s="58"/>
      <c r="J303" s="58"/>
      <c r="K303" s="58"/>
      <c r="L303" s="58"/>
      <c r="M303" s="58"/>
      <c r="N303" s="58"/>
      <c r="O303" s="58"/>
      <c r="P303" s="58"/>
      <c r="Q303" s="58"/>
      <c r="R303" s="58"/>
      <c r="S303" s="58"/>
      <c r="T303" s="58"/>
      <c r="U303" s="58"/>
      <c r="V303" s="58"/>
      <c r="W303" s="58"/>
      <c r="X303" s="58"/>
      <c r="Y303" s="58"/>
    </row>
    <row r="304" spans="1:25" ht="15.75" customHeight="1" x14ac:dyDescent="0.2">
      <c r="A304" s="23"/>
      <c r="B304" s="23"/>
      <c r="C304" s="58"/>
      <c r="D304" s="58"/>
      <c r="E304" s="58"/>
      <c r="F304" s="58"/>
      <c r="G304" s="67"/>
      <c r="H304" s="218"/>
      <c r="I304" s="58"/>
      <c r="J304" s="58"/>
      <c r="K304" s="58"/>
      <c r="L304" s="58"/>
      <c r="M304" s="58"/>
      <c r="N304" s="58"/>
      <c r="O304" s="58"/>
      <c r="P304" s="58"/>
      <c r="Q304" s="58"/>
      <c r="R304" s="58"/>
      <c r="S304" s="58"/>
      <c r="T304" s="58"/>
      <c r="U304" s="58"/>
      <c r="V304" s="58"/>
      <c r="W304" s="58"/>
      <c r="X304" s="58"/>
      <c r="Y304" s="58"/>
    </row>
    <row r="305" spans="1:25" ht="15.75" customHeight="1" x14ac:dyDescent="0.2">
      <c r="A305" s="23"/>
      <c r="B305" s="23"/>
      <c r="C305" s="58"/>
      <c r="D305" s="58"/>
      <c r="E305" s="58"/>
      <c r="F305" s="58"/>
      <c r="G305" s="67"/>
      <c r="H305" s="218"/>
      <c r="I305" s="58"/>
      <c r="J305" s="58"/>
      <c r="K305" s="58"/>
      <c r="L305" s="58"/>
      <c r="M305" s="58"/>
      <c r="N305" s="58"/>
      <c r="O305" s="58"/>
      <c r="P305" s="58"/>
      <c r="Q305" s="58"/>
      <c r="R305" s="58"/>
      <c r="S305" s="58"/>
      <c r="T305" s="58"/>
      <c r="U305" s="58"/>
      <c r="V305" s="58"/>
      <c r="W305" s="58"/>
      <c r="X305" s="58"/>
      <c r="Y305" s="58"/>
    </row>
    <row r="306" spans="1:25" ht="15.75" customHeight="1" x14ac:dyDescent="0.2">
      <c r="A306" s="23"/>
      <c r="B306" s="23"/>
      <c r="C306" s="58"/>
      <c r="D306" s="58"/>
      <c r="E306" s="58"/>
      <c r="F306" s="58"/>
      <c r="G306" s="67"/>
      <c r="H306" s="218"/>
      <c r="I306" s="58"/>
      <c r="J306" s="58"/>
      <c r="K306" s="58"/>
      <c r="L306" s="58"/>
      <c r="M306" s="58"/>
      <c r="N306" s="58"/>
      <c r="O306" s="58"/>
      <c r="P306" s="58"/>
      <c r="Q306" s="58"/>
      <c r="R306" s="58"/>
      <c r="S306" s="58"/>
      <c r="T306" s="58"/>
      <c r="U306" s="58"/>
      <c r="V306" s="58"/>
      <c r="W306" s="58"/>
      <c r="X306" s="58"/>
      <c r="Y306" s="58"/>
    </row>
    <row r="307" spans="1:25" ht="15.75" customHeight="1" x14ac:dyDescent="0.2">
      <c r="A307" s="23"/>
      <c r="B307" s="23"/>
      <c r="C307" s="58"/>
      <c r="D307" s="58"/>
      <c r="E307" s="58"/>
      <c r="F307" s="58"/>
      <c r="G307" s="67"/>
      <c r="H307" s="218"/>
      <c r="I307" s="58"/>
      <c r="J307" s="58"/>
      <c r="K307" s="58"/>
      <c r="L307" s="58"/>
      <c r="M307" s="58"/>
      <c r="N307" s="58"/>
      <c r="O307" s="58"/>
      <c r="P307" s="58"/>
      <c r="Q307" s="58"/>
      <c r="R307" s="58"/>
      <c r="S307" s="58"/>
      <c r="T307" s="58"/>
      <c r="U307" s="58"/>
      <c r="V307" s="58"/>
      <c r="W307" s="58"/>
      <c r="X307" s="58"/>
      <c r="Y307" s="58"/>
    </row>
    <row r="308" spans="1:25" ht="15.75" customHeight="1" x14ac:dyDescent="0.2">
      <c r="A308" s="23"/>
      <c r="B308" s="23"/>
      <c r="C308" s="58"/>
      <c r="D308" s="58"/>
      <c r="E308" s="58"/>
      <c r="F308" s="58"/>
      <c r="G308" s="67"/>
      <c r="H308" s="218"/>
      <c r="I308" s="58"/>
      <c r="J308" s="58"/>
      <c r="K308" s="58"/>
      <c r="L308" s="58"/>
      <c r="M308" s="58"/>
      <c r="N308" s="58"/>
      <c r="O308" s="58"/>
      <c r="P308" s="58"/>
      <c r="Q308" s="58"/>
      <c r="R308" s="58"/>
      <c r="S308" s="58"/>
      <c r="T308" s="58"/>
      <c r="U308" s="58"/>
      <c r="V308" s="58"/>
      <c r="W308" s="58"/>
      <c r="X308" s="58"/>
      <c r="Y308" s="58"/>
    </row>
    <row r="309" spans="1:25" ht="15.75" customHeight="1" x14ac:dyDescent="0.2">
      <c r="A309" s="23"/>
      <c r="B309" s="23"/>
      <c r="C309" s="58"/>
      <c r="D309" s="58"/>
      <c r="E309" s="58"/>
      <c r="F309" s="58"/>
      <c r="G309" s="67"/>
      <c r="H309" s="218"/>
      <c r="I309" s="58"/>
      <c r="J309" s="58"/>
      <c r="K309" s="58"/>
      <c r="L309" s="58"/>
      <c r="M309" s="58"/>
      <c r="N309" s="58"/>
      <c r="O309" s="58"/>
      <c r="P309" s="58"/>
      <c r="Q309" s="58"/>
      <c r="R309" s="58"/>
      <c r="S309" s="58"/>
      <c r="T309" s="58"/>
      <c r="U309" s="58"/>
      <c r="V309" s="58"/>
      <c r="W309" s="58"/>
      <c r="X309" s="58"/>
      <c r="Y309" s="58"/>
    </row>
    <row r="310" spans="1:25" ht="15.75" customHeight="1" x14ac:dyDescent="0.2">
      <c r="A310" s="23"/>
      <c r="B310" s="23"/>
      <c r="C310" s="58"/>
      <c r="D310" s="58"/>
      <c r="E310" s="58"/>
      <c r="F310" s="58"/>
      <c r="G310" s="67"/>
      <c r="H310" s="218"/>
      <c r="I310" s="58"/>
      <c r="J310" s="58"/>
      <c r="K310" s="58"/>
      <c r="L310" s="58"/>
      <c r="M310" s="58"/>
      <c r="N310" s="58"/>
      <c r="O310" s="58"/>
      <c r="P310" s="58"/>
      <c r="Q310" s="58"/>
      <c r="R310" s="58"/>
      <c r="S310" s="58"/>
      <c r="T310" s="58"/>
      <c r="U310" s="58"/>
      <c r="V310" s="58"/>
      <c r="W310" s="58"/>
      <c r="X310" s="58"/>
      <c r="Y310" s="58"/>
    </row>
    <row r="311" spans="1:25" ht="15.75" customHeight="1" x14ac:dyDescent="0.2">
      <c r="A311" s="23"/>
      <c r="B311" s="23"/>
      <c r="C311" s="58"/>
      <c r="D311" s="58"/>
      <c r="E311" s="58"/>
      <c r="F311" s="58"/>
      <c r="G311" s="67"/>
      <c r="H311" s="218"/>
      <c r="I311" s="58"/>
      <c r="J311" s="58"/>
      <c r="K311" s="58"/>
      <c r="L311" s="58"/>
      <c r="M311" s="58"/>
      <c r="N311" s="58"/>
      <c r="O311" s="58"/>
      <c r="P311" s="58"/>
      <c r="Q311" s="58"/>
      <c r="R311" s="58"/>
      <c r="S311" s="58"/>
      <c r="T311" s="58"/>
      <c r="U311" s="58"/>
      <c r="V311" s="58"/>
      <c r="W311" s="58"/>
      <c r="X311" s="58"/>
      <c r="Y311" s="58"/>
    </row>
    <row r="312" spans="1:25" ht="15.75" customHeight="1" x14ac:dyDescent="0.2">
      <c r="A312" s="23"/>
      <c r="B312" s="23"/>
      <c r="C312" s="58"/>
      <c r="D312" s="58"/>
      <c r="E312" s="58"/>
      <c r="F312" s="58"/>
      <c r="G312" s="67"/>
      <c r="H312" s="218"/>
      <c r="I312" s="58"/>
      <c r="J312" s="58"/>
      <c r="K312" s="58"/>
      <c r="L312" s="58"/>
      <c r="M312" s="58"/>
      <c r="N312" s="58"/>
      <c r="O312" s="58"/>
      <c r="P312" s="58"/>
      <c r="Q312" s="58"/>
      <c r="R312" s="58"/>
      <c r="S312" s="58"/>
      <c r="T312" s="58"/>
      <c r="U312" s="58"/>
      <c r="V312" s="58"/>
      <c r="W312" s="58"/>
      <c r="X312" s="58"/>
      <c r="Y312" s="58"/>
    </row>
    <row r="313" spans="1:25" ht="15.75" customHeight="1" x14ac:dyDescent="0.2">
      <c r="A313" s="23"/>
      <c r="B313" s="23"/>
      <c r="C313" s="58"/>
      <c r="D313" s="58"/>
      <c r="E313" s="58"/>
      <c r="F313" s="58"/>
      <c r="G313" s="67"/>
      <c r="H313" s="218"/>
      <c r="I313" s="58"/>
      <c r="J313" s="58"/>
      <c r="K313" s="58"/>
      <c r="L313" s="58"/>
      <c r="M313" s="58"/>
      <c r="N313" s="58"/>
      <c r="O313" s="58"/>
      <c r="P313" s="58"/>
      <c r="Q313" s="58"/>
      <c r="R313" s="58"/>
      <c r="S313" s="58"/>
      <c r="T313" s="58"/>
      <c r="U313" s="58"/>
      <c r="V313" s="58"/>
      <c r="W313" s="58"/>
      <c r="X313" s="58"/>
      <c r="Y313" s="58"/>
    </row>
    <row r="314" spans="1:25" ht="15.75" customHeight="1" x14ac:dyDescent="0.2">
      <c r="A314" s="23"/>
      <c r="B314" s="23"/>
      <c r="C314" s="58"/>
      <c r="D314" s="58"/>
      <c r="E314" s="58"/>
      <c r="F314" s="58"/>
      <c r="G314" s="67"/>
      <c r="H314" s="218"/>
      <c r="I314" s="58"/>
      <c r="J314" s="58"/>
      <c r="K314" s="58"/>
      <c r="L314" s="58"/>
      <c r="M314" s="58"/>
      <c r="N314" s="58"/>
      <c r="O314" s="58"/>
      <c r="P314" s="58"/>
      <c r="Q314" s="58"/>
      <c r="R314" s="58"/>
      <c r="S314" s="58"/>
      <c r="T314" s="58"/>
      <c r="U314" s="58"/>
      <c r="V314" s="58"/>
      <c r="W314" s="58"/>
      <c r="X314" s="58"/>
      <c r="Y314" s="58"/>
    </row>
    <row r="315" spans="1:25" ht="15.75" customHeight="1" x14ac:dyDescent="0.2">
      <c r="A315" s="23"/>
      <c r="B315" s="23"/>
      <c r="C315" s="58"/>
      <c r="D315" s="58"/>
      <c r="E315" s="58"/>
      <c r="F315" s="58"/>
      <c r="G315" s="67"/>
      <c r="H315" s="218"/>
      <c r="I315" s="58"/>
      <c r="J315" s="58"/>
      <c r="K315" s="58"/>
      <c r="L315" s="58"/>
      <c r="M315" s="58"/>
      <c r="N315" s="58"/>
      <c r="O315" s="58"/>
      <c r="P315" s="58"/>
      <c r="Q315" s="58"/>
      <c r="R315" s="58"/>
      <c r="S315" s="58"/>
      <c r="T315" s="58"/>
      <c r="U315" s="58"/>
      <c r="V315" s="58"/>
      <c r="W315" s="58"/>
      <c r="X315" s="58"/>
      <c r="Y315" s="58"/>
    </row>
    <row r="316" spans="1:25" ht="15.75" customHeight="1" x14ac:dyDescent="0.2">
      <c r="A316" s="23"/>
      <c r="B316" s="23"/>
      <c r="C316" s="58"/>
      <c r="D316" s="58"/>
      <c r="E316" s="58"/>
      <c r="F316" s="58"/>
      <c r="G316" s="67"/>
      <c r="H316" s="218"/>
      <c r="I316" s="58"/>
      <c r="J316" s="58"/>
      <c r="K316" s="58"/>
      <c r="L316" s="58"/>
      <c r="M316" s="58"/>
      <c r="N316" s="58"/>
      <c r="O316" s="58"/>
      <c r="P316" s="58"/>
      <c r="Q316" s="58"/>
      <c r="R316" s="58"/>
      <c r="S316" s="58"/>
      <c r="T316" s="58"/>
      <c r="U316" s="58"/>
      <c r="V316" s="58"/>
      <c r="W316" s="58"/>
      <c r="X316" s="58"/>
      <c r="Y316" s="58"/>
    </row>
    <row r="317" spans="1:25" ht="15.75" customHeight="1" x14ac:dyDescent="0.2">
      <c r="A317" s="23"/>
      <c r="B317" s="23"/>
      <c r="C317" s="58"/>
      <c r="D317" s="58"/>
      <c r="E317" s="58"/>
      <c r="F317" s="58"/>
      <c r="G317" s="67"/>
      <c r="H317" s="218"/>
      <c r="I317" s="58"/>
      <c r="J317" s="58"/>
      <c r="K317" s="58"/>
      <c r="L317" s="58"/>
      <c r="M317" s="58"/>
      <c r="N317" s="58"/>
      <c r="O317" s="58"/>
      <c r="P317" s="58"/>
      <c r="Q317" s="58"/>
      <c r="R317" s="58"/>
      <c r="S317" s="58"/>
      <c r="T317" s="58"/>
      <c r="U317" s="58"/>
      <c r="V317" s="58"/>
      <c r="W317" s="58"/>
      <c r="X317" s="58"/>
      <c r="Y317" s="58"/>
    </row>
    <row r="318" spans="1:25" ht="15.75" customHeight="1" x14ac:dyDescent="0.2">
      <c r="A318" s="23"/>
      <c r="B318" s="23"/>
      <c r="C318" s="58"/>
      <c r="D318" s="58"/>
      <c r="E318" s="58"/>
      <c r="F318" s="58"/>
      <c r="G318" s="67"/>
      <c r="H318" s="218"/>
      <c r="I318" s="58"/>
      <c r="J318" s="58"/>
      <c r="K318" s="58"/>
      <c r="L318" s="58"/>
      <c r="M318" s="58"/>
      <c r="N318" s="58"/>
      <c r="O318" s="58"/>
      <c r="P318" s="58"/>
      <c r="Q318" s="58"/>
      <c r="R318" s="58"/>
      <c r="S318" s="58"/>
      <c r="T318" s="58"/>
      <c r="U318" s="58"/>
      <c r="V318" s="58"/>
      <c r="W318" s="58"/>
      <c r="X318" s="58"/>
      <c r="Y318" s="58"/>
    </row>
    <row r="319" spans="1:25" ht="15.75" customHeight="1" x14ac:dyDescent="0.2">
      <c r="A319" s="23"/>
      <c r="B319" s="23"/>
      <c r="C319" s="58"/>
      <c r="D319" s="58"/>
      <c r="E319" s="58"/>
      <c r="F319" s="58"/>
      <c r="G319" s="67"/>
      <c r="H319" s="218"/>
      <c r="I319" s="58"/>
      <c r="J319" s="58"/>
      <c r="K319" s="58"/>
      <c r="L319" s="58"/>
      <c r="M319" s="58"/>
      <c r="N319" s="58"/>
      <c r="O319" s="58"/>
      <c r="P319" s="58"/>
      <c r="Q319" s="58"/>
      <c r="R319" s="58"/>
      <c r="S319" s="58"/>
      <c r="T319" s="58"/>
      <c r="U319" s="58"/>
      <c r="V319" s="58"/>
      <c r="W319" s="58"/>
      <c r="X319" s="58"/>
      <c r="Y319" s="58"/>
    </row>
    <row r="320" spans="1:25" ht="15.75" customHeight="1" x14ac:dyDescent="0.2">
      <c r="A320" s="23"/>
      <c r="B320" s="23"/>
      <c r="C320" s="58"/>
      <c r="D320" s="58"/>
      <c r="E320" s="58"/>
      <c r="F320" s="58"/>
      <c r="G320" s="67"/>
      <c r="H320" s="218"/>
      <c r="I320" s="58"/>
      <c r="J320" s="58"/>
      <c r="K320" s="58"/>
      <c r="L320" s="58"/>
      <c r="M320" s="58"/>
      <c r="N320" s="58"/>
      <c r="O320" s="58"/>
      <c r="P320" s="58"/>
      <c r="Q320" s="58"/>
      <c r="R320" s="58"/>
      <c r="S320" s="58"/>
      <c r="T320" s="58"/>
      <c r="U320" s="58"/>
      <c r="V320" s="58"/>
      <c r="W320" s="58"/>
      <c r="X320" s="58"/>
      <c r="Y320" s="58"/>
    </row>
    <row r="321" spans="1:25" ht="15.75" customHeight="1" x14ac:dyDescent="0.2">
      <c r="A321" s="23"/>
      <c r="B321" s="23"/>
      <c r="C321" s="58"/>
      <c r="D321" s="58"/>
      <c r="E321" s="58"/>
      <c r="F321" s="58"/>
      <c r="G321" s="67"/>
      <c r="H321" s="218"/>
      <c r="I321" s="58"/>
      <c r="J321" s="58"/>
      <c r="K321" s="58"/>
      <c r="L321" s="58"/>
      <c r="M321" s="58"/>
      <c r="N321" s="58"/>
      <c r="O321" s="58"/>
      <c r="P321" s="58"/>
      <c r="Q321" s="58"/>
      <c r="R321" s="58"/>
      <c r="S321" s="58"/>
      <c r="T321" s="58"/>
      <c r="U321" s="58"/>
      <c r="V321" s="58"/>
      <c r="W321" s="58"/>
      <c r="X321" s="58"/>
      <c r="Y321" s="58"/>
    </row>
    <row r="322" spans="1:25" ht="15.75" customHeight="1" x14ac:dyDescent="0.2">
      <c r="A322" s="23"/>
      <c r="B322" s="23"/>
      <c r="C322" s="58"/>
      <c r="D322" s="58"/>
      <c r="E322" s="58"/>
      <c r="F322" s="58"/>
      <c r="G322" s="67"/>
      <c r="H322" s="218"/>
      <c r="I322" s="58"/>
      <c r="J322" s="58"/>
      <c r="K322" s="58"/>
      <c r="L322" s="58"/>
      <c r="M322" s="58"/>
      <c r="N322" s="58"/>
      <c r="O322" s="58"/>
      <c r="P322" s="58"/>
      <c r="Q322" s="58"/>
      <c r="R322" s="58"/>
      <c r="S322" s="58"/>
      <c r="T322" s="58"/>
      <c r="U322" s="58"/>
      <c r="V322" s="58"/>
      <c r="W322" s="58"/>
      <c r="X322" s="58"/>
      <c r="Y322" s="58"/>
    </row>
    <row r="323" spans="1:25" ht="15.75" customHeight="1" x14ac:dyDescent="0.2">
      <c r="A323" s="23"/>
      <c r="B323" s="23"/>
      <c r="C323" s="58"/>
      <c r="D323" s="58"/>
      <c r="E323" s="58"/>
      <c r="F323" s="58"/>
      <c r="G323" s="67"/>
      <c r="H323" s="218"/>
      <c r="I323" s="58"/>
      <c r="J323" s="58"/>
      <c r="K323" s="58"/>
      <c r="L323" s="58"/>
      <c r="M323" s="58"/>
      <c r="N323" s="58"/>
      <c r="O323" s="58"/>
      <c r="P323" s="58"/>
      <c r="Q323" s="58"/>
      <c r="R323" s="58"/>
      <c r="S323" s="58"/>
      <c r="T323" s="58"/>
      <c r="U323" s="58"/>
      <c r="V323" s="58"/>
      <c r="W323" s="58"/>
      <c r="X323" s="58"/>
      <c r="Y323" s="58"/>
    </row>
    <row r="324" spans="1:25" ht="15.75" customHeight="1" x14ac:dyDescent="0.2">
      <c r="A324" s="23"/>
      <c r="B324" s="23"/>
      <c r="C324" s="58"/>
      <c r="D324" s="58"/>
      <c r="E324" s="58"/>
      <c r="F324" s="58"/>
      <c r="G324" s="67"/>
      <c r="H324" s="218"/>
      <c r="I324" s="58"/>
      <c r="J324" s="58"/>
      <c r="K324" s="58"/>
      <c r="L324" s="58"/>
      <c r="M324" s="58"/>
      <c r="N324" s="58"/>
      <c r="O324" s="58"/>
      <c r="P324" s="58"/>
      <c r="Q324" s="58"/>
      <c r="R324" s="58"/>
      <c r="S324" s="58"/>
      <c r="T324" s="58"/>
      <c r="U324" s="58"/>
      <c r="V324" s="58"/>
      <c r="W324" s="58"/>
      <c r="X324" s="58"/>
      <c r="Y324" s="58"/>
    </row>
    <row r="325" spans="1:25" ht="15.75" customHeight="1" x14ac:dyDescent="0.2">
      <c r="A325" s="23"/>
      <c r="B325" s="23"/>
      <c r="C325" s="58"/>
      <c r="D325" s="58"/>
      <c r="E325" s="58"/>
      <c r="F325" s="58"/>
      <c r="G325" s="67"/>
      <c r="H325" s="218"/>
      <c r="I325" s="58"/>
      <c r="J325" s="58"/>
      <c r="K325" s="58"/>
      <c r="L325" s="58"/>
      <c r="M325" s="58"/>
      <c r="N325" s="58"/>
      <c r="O325" s="58"/>
      <c r="P325" s="58"/>
      <c r="Q325" s="58"/>
      <c r="R325" s="58"/>
      <c r="S325" s="58"/>
      <c r="T325" s="58"/>
      <c r="U325" s="58"/>
      <c r="V325" s="58"/>
      <c r="W325" s="58"/>
      <c r="X325" s="58"/>
      <c r="Y325" s="58"/>
    </row>
    <row r="326" spans="1:25" ht="15.75" customHeight="1" x14ac:dyDescent="0.2">
      <c r="A326" s="23"/>
      <c r="B326" s="23"/>
      <c r="C326" s="58"/>
      <c r="D326" s="58"/>
      <c r="E326" s="58"/>
      <c r="F326" s="58"/>
      <c r="G326" s="67"/>
      <c r="H326" s="218"/>
      <c r="I326" s="58"/>
      <c r="J326" s="58"/>
      <c r="K326" s="58"/>
      <c r="L326" s="58"/>
      <c r="M326" s="58"/>
      <c r="N326" s="58"/>
      <c r="O326" s="58"/>
      <c r="P326" s="58"/>
      <c r="Q326" s="58"/>
      <c r="R326" s="58"/>
      <c r="S326" s="58"/>
      <c r="T326" s="58"/>
      <c r="U326" s="58"/>
      <c r="V326" s="58"/>
      <c r="W326" s="58"/>
      <c r="X326" s="58"/>
      <c r="Y326" s="58"/>
    </row>
    <row r="327" spans="1:25" ht="15.75" customHeight="1" x14ac:dyDescent="0.2">
      <c r="A327" s="23"/>
      <c r="B327" s="23"/>
      <c r="C327" s="58"/>
      <c r="D327" s="58"/>
      <c r="E327" s="58"/>
      <c r="F327" s="58"/>
      <c r="G327" s="67"/>
      <c r="H327" s="218"/>
      <c r="I327" s="58"/>
      <c r="J327" s="58"/>
      <c r="K327" s="58"/>
      <c r="L327" s="58"/>
      <c r="M327" s="58"/>
      <c r="N327" s="58"/>
      <c r="O327" s="58"/>
      <c r="P327" s="58"/>
      <c r="Q327" s="58"/>
      <c r="R327" s="58"/>
      <c r="S327" s="58"/>
      <c r="T327" s="58"/>
      <c r="U327" s="58"/>
      <c r="V327" s="58"/>
      <c r="W327" s="58"/>
      <c r="X327" s="58"/>
      <c r="Y327" s="58"/>
    </row>
    <row r="328" spans="1:25" ht="15.75" customHeight="1" x14ac:dyDescent="0.2">
      <c r="A328" s="23"/>
      <c r="B328" s="23"/>
      <c r="C328" s="58"/>
      <c r="D328" s="58"/>
      <c r="E328" s="58"/>
      <c r="F328" s="58"/>
      <c r="G328" s="67"/>
      <c r="H328" s="218"/>
      <c r="I328" s="58"/>
      <c r="J328" s="58"/>
      <c r="K328" s="58"/>
      <c r="L328" s="58"/>
      <c r="M328" s="58"/>
      <c r="N328" s="58"/>
      <c r="O328" s="58"/>
      <c r="P328" s="58"/>
      <c r="Q328" s="58"/>
      <c r="R328" s="58"/>
      <c r="S328" s="58"/>
      <c r="T328" s="58"/>
      <c r="U328" s="58"/>
      <c r="V328" s="58"/>
      <c r="W328" s="58"/>
      <c r="X328" s="58"/>
      <c r="Y328" s="58"/>
    </row>
    <row r="329" spans="1:25" ht="15.75" customHeight="1" x14ac:dyDescent="0.2">
      <c r="A329" s="23"/>
      <c r="B329" s="23"/>
      <c r="C329" s="58"/>
      <c r="D329" s="58"/>
      <c r="E329" s="58"/>
      <c r="F329" s="58"/>
      <c r="G329" s="67"/>
      <c r="H329" s="218"/>
      <c r="I329" s="58"/>
      <c r="J329" s="58"/>
      <c r="K329" s="58"/>
      <c r="L329" s="58"/>
      <c r="M329" s="58"/>
      <c r="N329" s="58"/>
      <c r="O329" s="58"/>
      <c r="P329" s="58"/>
      <c r="Q329" s="58"/>
      <c r="R329" s="58"/>
      <c r="S329" s="58"/>
      <c r="T329" s="58"/>
      <c r="U329" s="58"/>
      <c r="V329" s="58"/>
      <c r="W329" s="58"/>
      <c r="X329" s="58"/>
      <c r="Y329" s="58"/>
    </row>
    <row r="330" spans="1:25" ht="15.75" customHeight="1" x14ac:dyDescent="0.2">
      <c r="A330" s="23"/>
      <c r="B330" s="23"/>
      <c r="C330" s="58"/>
      <c r="D330" s="58"/>
      <c r="E330" s="58"/>
      <c r="F330" s="58"/>
      <c r="G330" s="67"/>
      <c r="H330" s="218"/>
      <c r="I330" s="58"/>
      <c r="J330" s="58"/>
      <c r="K330" s="58"/>
      <c r="L330" s="58"/>
      <c r="M330" s="58"/>
      <c r="N330" s="58"/>
      <c r="O330" s="58"/>
      <c r="P330" s="58"/>
      <c r="Q330" s="58"/>
      <c r="R330" s="58"/>
      <c r="S330" s="58"/>
      <c r="T330" s="58"/>
      <c r="U330" s="58"/>
      <c r="V330" s="58"/>
      <c r="W330" s="58"/>
      <c r="X330" s="58"/>
      <c r="Y330" s="58"/>
    </row>
    <row r="331" spans="1:25" ht="15.75" customHeight="1" x14ac:dyDescent="0.2">
      <c r="A331" s="23"/>
      <c r="B331" s="23"/>
      <c r="C331" s="58"/>
      <c r="D331" s="58"/>
      <c r="E331" s="58"/>
      <c r="F331" s="58"/>
      <c r="G331" s="67"/>
      <c r="H331" s="218"/>
      <c r="I331" s="58"/>
      <c r="J331" s="58"/>
      <c r="K331" s="58"/>
      <c r="L331" s="58"/>
      <c r="M331" s="58"/>
      <c r="N331" s="58"/>
      <c r="O331" s="58"/>
      <c r="P331" s="58"/>
      <c r="Q331" s="58"/>
      <c r="R331" s="58"/>
      <c r="S331" s="58"/>
      <c r="T331" s="58"/>
      <c r="U331" s="58"/>
      <c r="V331" s="58"/>
      <c r="W331" s="58"/>
      <c r="X331" s="58"/>
      <c r="Y331" s="58"/>
    </row>
    <row r="332" spans="1:25" ht="15.75" customHeight="1" x14ac:dyDescent="0.2">
      <c r="A332" s="23"/>
      <c r="B332" s="23"/>
      <c r="C332" s="58"/>
      <c r="D332" s="58"/>
      <c r="E332" s="58"/>
      <c r="F332" s="58"/>
      <c r="G332" s="67"/>
      <c r="H332" s="218"/>
      <c r="I332" s="58"/>
      <c r="J332" s="58"/>
      <c r="K332" s="58"/>
      <c r="L332" s="58"/>
      <c r="M332" s="58"/>
      <c r="N332" s="58"/>
      <c r="O332" s="58"/>
      <c r="P332" s="58"/>
      <c r="Q332" s="58"/>
      <c r="R332" s="58"/>
      <c r="S332" s="58"/>
      <c r="T332" s="58"/>
      <c r="U332" s="58"/>
      <c r="V332" s="58"/>
      <c r="W332" s="58"/>
      <c r="X332" s="58"/>
      <c r="Y332" s="58"/>
    </row>
    <row r="333" spans="1:25" ht="15.75" customHeight="1" x14ac:dyDescent="0.2">
      <c r="A333" s="23"/>
      <c r="B333" s="23"/>
      <c r="C333" s="58"/>
      <c r="D333" s="58"/>
      <c r="E333" s="58"/>
      <c r="F333" s="58"/>
      <c r="G333" s="67"/>
      <c r="H333" s="218"/>
      <c r="I333" s="58"/>
      <c r="J333" s="58"/>
      <c r="K333" s="58"/>
      <c r="L333" s="58"/>
      <c r="M333" s="58"/>
      <c r="N333" s="58"/>
      <c r="O333" s="58"/>
      <c r="P333" s="58"/>
      <c r="Q333" s="58"/>
      <c r="R333" s="58"/>
      <c r="S333" s="58"/>
      <c r="T333" s="58"/>
      <c r="U333" s="58"/>
      <c r="V333" s="58"/>
      <c r="W333" s="58"/>
      <c r="X333" s="58"/>
      <c r="Y333" s="58"/>
    </row>
    <row r="334" spans="1:25" ht="15.75" customHeight="1" x14ac:dyDescent="0.2">
      <c r="A334" s="23"/>
      <c r="B334" s="23"/>
      <c r="C334" s="58"/>
      <c r="D334" s="58"/>
      <c r="E334" s="58"/>
      <c r="F334" s="58"/>
      <c r="G334" s="67"/>
      <c r="H334" s="218"/>
      <c r="I334" s="58"/>
      <c r="J334" s="58"/>
      <c r="K334" s="58"/>
      <c r="L334" s="58"/>
      <c r="M334" s="58"/>
      <c r="N334" s="58"/>
      <c r="O334" s="58"/>
      <c r="P334" s="58"/>
      <c r="Q334" s="58"/>
      <c r="R334" s="58"/>
      <c r="S334" s="58"/>
      <c r="T334" s="58"/>
      <c r="U334" s="58"/>
      <c r="V334" s="58"/>
      <c r="W334" s="58"/>
      <c r="X334" s="58"/>
      <c r="Y334" s="58"/>
    </row>
    <row r="335" spans="1:25" ht="15.75" customHeight="1" x14ac:dyDescent="0.2">
      <c r="A335" s="23"/>
      <c r="B335" s="23"/>
      <c r="C335" s="58"/>
      <c r="D335" s="58"/>
      <c r="E335" s="58"/>
      <c r="F335" s="58"/>
      <c r="G335" s="67"/>
      <c r="H335" s="218"/>
      <c r="I335" s="58"/>
      <c r="J335" s="58"/>
      <c r="K335" s="58"/>
      <c r="L335" s="58"/>
      <c r="M335" s="58"/>
      <c r="N335" s="58"/>
      <c r="O335" s="58"/>
      <c r="P335" s="58"/>
      <c r="Q335" s="58"/>
      <c r="R335" s="58"/>
      <c r="S335" s="58"/>
      <c r="T335" s="58"/>
      <c r="U335" s="58"/>
      <c r="V335" s="58"/>
      <c r="W335" s="58"/>
      <c r="X335" s="58"/>
      <c r="Y335" s="58"/>
    </row>
    <row r="336" spans="1:25" ht="15.75" customHeight="1" x14ac:dyDescent="0.2">
      <c r="A336" s="23"/>
      <c r="B336" s="23"/>
      <c r="C336" s="58"/>
      <c r="D336" s="58"/>
      <c r="E336" s="58"/>
      <c r="F336" s="58"/>
      <c r="G336" s="67"/>
      <c r="H336" s="218"/>
      <c r="I336" s="58"/>
      <c r="J336" s="58"/>
      <c r="K336" s="58"/>
      <c r="L336" s="58"/>
      <c r="M336" s="58"/>
      <c r="N336" s="58"/>
      <c r="O336" s="58"/>
      <c r="P336" s="58"/>
      <c r="Q336" s="58"/>
      <c r="R336" s="58"/>
      <c r="S336" s="58"/>
      <c r="T336" s="58"/>
      <c r="U336" s="58"/>
      <c r="V336" s="58"/>
      <c r="W336" s="58"/>
      <c r="X336" s="58"/>
      <c r="Y336" s="58"/>
    </row>
    <row r="337" spans="1:25" ht="15.75" customHeight="1" x14ac:dyDescent="0.2">
      <c r="A337" s="23"/>
      <c r="B337" s="23"/>
      <c r="C337" s="58"/>
      <c r="D337" s="58"/>
      <c r="E337" s="58"/>
      <c r="F337" s="58"/>
      <c r="G337" s="67"/>
      <c r="H337" s="218"/>
      <c r="I337" s="58"/>
      <c r="J337" s="58"/>
      <c r="K337" s="58"/>
      <c r="L337" s="58"/>
      <c r="M337" s="58"/>
      <c r="N337" s="58"/>
      <c r="O337" s="58"/>
      <c r="P337" s="58"/>
      <c r="Q337" s="58"/>
      <c r="R337" s="58"/>
      <c r="S337" s="58"/>
      <c r="T337" s="58"/>
      <c r="U337" s="58"/>
      <c r="V337" s="58"/>
      <c r="W337" s="58"/>
      <c r="X337" s="58"/>
      <c r="Y337" s="58"/>
    </row>
    <row r="338" spans="1:25" ht="15.75" customHeight="1" x14ac:dyDescent="0.2">
      <c r="A338" s="23"/>
      <c r="B338" s="23"/>
      <c r="C338" s="58"/>
      <c r="D338" s="58"/>
      <c r="E338" s="58"/>
      <c r="F338" s="58"/>
      <c r="G338" s="67"/>
      <c r="H338" s="218"/>
      <c r="I338" s="58"/>
      <c r="J338" s="58"/>
      <c r="K338" s="58"/>
      <c r="L338" s="58"/>
      <c r="M338" s="58"/>
      <c r="N338" s="58"/>
      <c r="O338" s="58"/>
      <c r="P338" s="58"/>
      <c r="Q338" s="58"/>
      <c r="R338" s="58"/>
      <c r="S338" s="58"/>
      <c r="T338" s="58"/>
      <c r="U338" s="58"/>
      <c r="V338" s="58"/>
      <c r="W338" s="58"/>
      <c r="X338" s="58"/>
      <c r="Y338" s="58"/>
    </row>
    <row r="339" spans="1:25" ht="15.75" customHeight="1" x14ac:dyDescent="0.2">
      <c r="A339" s="23"/>
      <c r="B339" s="23"/>
      <c r="C339" s="58"/>
      <c r="D339" s="58"/>
      <c r="E339" s="58"/>
      <c r="F339" s="58"/>
      <c r="G339" s="67"/>
      <c r="H339" s="218"/>
      <c r="I339" s="58"/>
      <c r="J339" s="58"/>
      <c r="K339" s="58"/>
      <c r="L339" s="58"/>
      <c r="M339" s="58"/>
      <c r="N339" s="58"/>
      <c r="O339" s="58"/>
      <c r="P339" s="58"/>
      <c r="Q339" s="58"/>
      <c r="R339" s="58"/>
      <c r="S339" s="58"/>
      <c r="T339" s="58"/>
      <c r="U339" s="58"/>
      <c r="V339" s="58"/>
      <c r="W339" s="58"/>
      <c r="X339" s="58"/>
      <c r="Y339" s="58"/>
    </row>
    <row r="340" spans="1:25" ht="15.75" customHeight="1" x14ac:dyDescent="0.2">
      <c r="A340" s="23"/>
      <c r="B340" s="23"/>
      <c r="C340" s="58"/>
      <c r="D340" s="58"/>
      <c r="E340" s="58"/>
      <c r="F340" s="58"/>
      <c r="G340" s="67"/>
      <c r="H340" s="218"/>
      <c r="I340" s="58"/>
      <c r="J340" s="58"/>
      <c r="K340" s="58"/>
      <c r="L340" s="58"/>
      <c r="M340" s="58"/>
      <c r="N340" s="58"/>
      <c r="O340" s="58"/>
      <c r="P340" s="58"/>
      <c r="Q340" s="58"/>
      <c r="R340" s="58"/>
      <c r="S340" s="58"/>
      <c r="T340" s="58"/>
      <c r="U340" s="58"/>
      <c r="V340" s="58"/>
      <c r="W340" s="58"/>
      <c r="X340" s="58"/>
      <c r="Y340" s="58"/>
    </row>
    <row r="341" spans="1:25" ht="15.75" customHeight="1" x14ac:dyDescent="0.2">
      <c r="A341" s="23"/>
      <c r="B341" s="23"/>
      <c r="C341" s="58"/>
      <c r="D341" s="58"/>
      <c r="E341" s="58"/>
      <c r="F341" s="58"/>
      <c r="G341" s="67"/>
      <c r="H341" s="218"/>
      <c r="I341" s="58"/>
      <c r="J341" s="58"/>
      <c r="K341" s="58"/>
      <c r="L341" s="58"/>
      <c r="M341" s="58"/>
      <c r="N341" s="58"/>
      <c r="O341" s="58"/>
      <c r="P341" s="58"/>
      <c r="Q341" s="58"/>
      <c r="R341" s="58"/>
      <c r="S341" s="58"/>
      <c r="T341" s="58"/>
      <c r="U341" s="58"/>
      <c r="V341" s="58"/>
      <c r="W341" s="58"/>
      <c r="X341" s="58"/>
      <c r="Y341" s="58"/>
    </row>
    <row r="342" spans="1:25" ht="15.75" customHeight="1" x14ac:dyDescent="0.2">
      <c r="A342" s="23"/>
      <c r="B342" s="23"/>
      <c r="C342" s="58"/>
      <c r="D342" s="58"/>
      <c r="E342" s="58"/>
      <c r="F342" s="58"/>
      <c r="G342" s="67"/>
      <c r="H342" s="218"/>
      <c r="I342" s="58"/>
      <c r="J342" s="58"/>
      <c r="K342" s="58"/>
      <c r="L342" s="58"/>
      <c r="M342" s="58"/>
      <c r="N342" s="58"/>
      <c r="O342" s="58"/>
      <c r="P342" s="58"/>
      <c r="Q342" s="58"/>
      <c r="R342" s="58"/>
      <c r="S342" s="58"/>
      <c r="T342" s="58"/>
      <c r="U342" s="58"/>
      <c r="V342" s="58"/>
      <c r="W342" s="58"/>
      <c r="X342" s="58"/>
      <c r="Y342" s="58"/>
    </row>
    <row r="343" spans="1:25" ht="15.75" customHeight="1" x14ac:dyDescent="0.2">
      <c r="A343" s="23"/>
      <c r="B343" s="23"/>
      <c r="C343" s="58"/>
      <c r="D343" s="58"/>
      <c r="E343" s="58"/>
      <c r="F343" s="58"/>
      <c r="G343" s="67"/>
      <c r="H343" s="218"/>
      <c r="I343" s="58"/>
      <c r="J343" s="58"/>
      <c r="K343" s="58"/>
      <c r="L343" s="58"/>
      <c r="M343" s="58"/>
      <c r="N343" s="58"/>
      <c r="O343" s="58"/>
      <c r="P343" s="58"/>
      <c r="Q343" s="58"/>
      <c r="R343" s="58"/>
      <c r="S343" s="58"/>
      <c r="T343" s="58"/>
      <c r="U343" s="58"/>
      <c r="V343" s="58"/>
      <c r="W343" s="58"/>
      <c r="X343" s="58"/>
      <c r="Y343" s="58"/>
    </row>
    <row r="344" spans="1:25" ht="15.75" customHeight="1" x14ac:dyDescent="0.2">
      <c r="A344" s="23"/>
      <c r="B344" s="23"/>
      <c r="C344" s="58"/>
      <c r="D344" s="58"/>
      <c r="E344" s="58"/>
      <c r="F344" s="58"/>
      <c r="G344" s="67"/>
      <c r="H344" s="218"/>
      <c r="I344" s="58"/>
      <c r="J344" s="58"/>
      <c r="K344" s="58"/>
      <c r="L344" s="58"/>
      <c r="M344" s="58"/>
      <c r="N344" s="58"/>
      <c r="O344" s="58"/>
      <c r="P344" s="58"/>
      <c r="Q344" s="58"/>
      <c r="R344" s="58"/>
      <c r="S344" s="58"/>
      <c r="T344" s="58"/>
      <c r="U344" s="58"/>
      <c r="V344" s="58"/>
      <c r="W344" s="58"/>
      <c r="X344" s="58"/>
      <c r="Y344" s="58"/>
    </row>
    <row r="345" spans="1:25" ht="15.75" customHeight="1" x14ac:dyDescent="0.2">
      <c r="A345" s="23"/>
      <c r="B345" s="23"/>
      <c r="C345" s="58"/>
      <c r="D345" s="58"/>
      <c r="E345" s="58"/>
      <c r="F345" s="58"/>
      <c r="G345" s="67"/>
      <c r="H345" s="218"/>
      <c r="I345" s="58"/>
      <c r="J345" s="58"/>
      <c r="K345" s="58"/>
      <c r="L345" s="58"/>
      <c r="M345" s="58"/>
      <c r="N345" s="58"/>
      <c r="O345" s="58"/>
      <c r="P345" s="58"/>
      <c r="Q345" s="58"/>
      <c r="R345" s="58"/>
      <c r="S345" s="58"/>
      <c r="T345" s="58"/>
      <c r="U345" s="58"/>
      <c r="V345" s="58"/>
      <c r="W345" s="58"/>
      <c r="X345" s="58"/>
      <c r="Y345" s="58"/>
    </row>
    <row r="346" spans="1:25" ht="15.75" customHeight="1" x14ac:dyDescent="0.2">
      <c r="A346" s="23"/>
      <c r="B346" s="23"/>
      <c r="C346" s="58"/>
      <c r="D346" s="58"/>
      <c r="E346" s="58"/>
      <c r="F346" s="58"/>
      <c r="G346" s="67"/>
      <c r="H346" s="218"/>
      <c r="I346" s="58"/>
      <c r="J346" s="58"/>
      <c r="K346" s="58"/>
      <c r="L346" s="58"/>
      <c r="M346" s="58"/>
      <c r="N346" s="58"/>
      <c r="O346" s="58"/>
      <c r="P346" s="58"/>
      <c r="Q346" s="58"/>
      <c r="R346" s="58"/>
      <c r="S346" s="58"/>
      <c r="T346" s="58"/>
      <c r="U346" s="58"/>
      <c r="V346" s="58"/>
      <c r="W346" s="58"/>
      <c r="X346" s="58"/>
      <c r="Y346" s="58"/>
    </row>
    <row r="347" spans="1:25" ht="15.75" customHeight="1" x14ac:dyDescent="0.2">
      <c r="A347" s="23"/>
      <c r="B347" s="23"/>
      <c r="C347" s="58"/>
      <c r="D347" s="58"/>
      <c r="E347" s="58"/>
      <c r="F347" s="58"/>
      <c r="G347" s="67"/>
      <c r="H347" s="218"/>
      <c r="I347" s="58"/>
      <c r="J347" s="58"/>
      <c r="K347" s="58"/>
      <c r="L347" s="58"/>
      <c r="M347" s="58"/>
      <c r="N347" s="58"/>
      <c r="O347" s="58"/>
      <c r="P347" s="58"/>
      <c r="Q347" s="58"/>
      <c r="R347" s="58"/>
      <c r="S347" s="58"/>
      <c r="T347" s="58"/>
      <c r="U347" s="58"/>
      <c r="V347" s="58"/>
      <c r="W347" s="58"/>
      <c r="X347" s="58"/>
      <c r="Y347" s="58"/>
    </row>
    <row r="348" spans="1:25" ht="15.75" customHeight="1" x14ac:dyDescent="0.2">
      <c r="A348" s="23"/>
      <c r="B348" s="23"/>
      <c r="C348" s="58"/>
      <c r="D348" s="58"/>
      <c r="E348" s="58"/>
      <c r="F348" s="58"/>
      <c r="G348" s="67"/>
      <c r="H348" s="218"/>
      <c r="I348" s="58"/>
      <c r="J348" s="58"/>
      <c r="K348" s="58"/>
      <c r="L348" s="58"/>
      <c r="M348" s="58"/>
      <c r="N348" s="58"/>
      <c r="O348" s="58"/>
      <c r="P348" s="58"/>
      <c r="Q348" s="58"/>
      <c r="R348" s="58"/>
      <c r="S348" s="58"/>
      <c r="T348" s="58"/>
      <c r="U348" s="58"/>
      <c r="V348" s="58"/>
      <c r="W348" s="58"/>
      <c r="X348" s="58"/>
      <c r="Y348" s="58"/>
    </row>
    <row r="349" spans="1:25" ht="15.75" customHeight="1" x14ac:dyDescent="0.2">
      <c r="A349" s="23"/>
      <c r="B349" s="23"/>
      <c r="C349" s="58"/>
      <c r="D349" s="58"/>
      <c r="E349" s="58"/>
      <c r="F349" s="58"/>
      <c r="G349" s="67"/>
      <c r="H349" s="218"/>
      <c r="I349" s="58"/>
      <c r="J349" s="58"/>
      <c r="K349" s="58"/>
      <c r="L349" s="58"/>
      <c r="M349" s="58"/>
      <c r="N349" s="58"/>
      <c r="O349" s="58"/>
      <c r="P349" s="58"/>
      <c r="Q349" s="58"/>
      <c r="R349" s="58"/>
      <c r="S349" s="58"/>
      <c r="T349" s="58"/>
      <c r="U349" s="58"/>
      <c r="V349" s="58"/>
      <c r="W349" s="58"/>
      <c r="X349" s="58"/>
      <c r="Y349" s="58"/>
    </row>
    <row r="350" spans="1:25" ht="15.75" customHeight="1" x14ac:dyDescent="0.2">
      <c r="A350" s="23"/>
      <c r="B350" s="23"/>
      <c r="C350" s="58"/>
      <c r="D350" s="58"/>
      <c r="E350" s="58"/>
      <c r="F350" s="58"/>
      <c r="G350" s="67"/>
      <c r="H350" s="218"/>
      <c r="I350" s="58"/>
      <c r="J350" s="58"/>
      <c r="K350" s="58"/>
      <c r="L350" s="58"/>
      <c r="M350" s="58"/>
      <c r="N350" s="58"/>
      <c r="O350" s="58"/>
      <c r="P350" s="58"/>
      <c r="Q350" s="58"/>
      <c r="R350" s="58"/>
      <c r="S350" s="58"/>
      <c r="T350" s="58"/>
      <c r="U350" s="58"/>
      <c r="V350" s="58"/>
      <c r="W350" s="58"/>
      <c r="X350" s="58"/>
      <c r="Y350" s="58"/>
    </row>
    <row r="351" spans="1:25" ht="15.75" customHeight="1" x14ac:dyDescent="0.2">
      <c r="A351" s="23"/>
      <c r="B351" s="23"/>
      <c r="C351" s="58"/>
      <c r="D351" s="58"/>
      <c r="E351" s="58"/>
      <c r="F351" s="58"/>
      <c r="G351" s="67"/>
      <c r="H351" s="218"/>
      <c r="I351" s="58"/>
      <c r="J351" s="58"/>
      <c r="K351" s="58"/>
      <c r="L351" s="58"/>
      <c r="M351" s="58"/>
      <c r="N351" s="58"/>
      <c r="O351" s="58"/>
      <c r="P351" s="58"/>
      <c r="Q351" s="58"/>
      <c r="R351" s="58"/>
      <c r="S351" s="58"/>
      <c r="T351" s="58"/>
      <c r="U351" s="58"/>
      <c r="V351" s="58"/>
      <c r="W351" s="58"/>
      <c r="X351" s="58"/>
      <c r="Y351" s="58"/>
    </row>
    <row r="352" spans="1:25" ht="15.75" customHeight="1" x14ac:dyDescent="0.2">
      <c r="A352" s="23"/>
      <c r="B352" s="23"/>
      <c r="C352" s="58"/>
      <c r="D352" s="58"/>
      <c r="E352" s="58"/>
      <c r="F352" s="58"/>
      <c r="G352" s="67"/>
      <c r="H352" s="218"/>
      <c r="I352" s="58"/>
      <c r="J352" s="58"/>
      <c r="K352" s="58"/>
      <c r="L352" s="58"/>
      <c r="M352" s="58"/>
      <c r="N352" s="58"/>
      <c r="O352" s="58"/>
      <c r="P352" s="58"/>
      <c r="Q352" s="58"/>
      <c r="R352" s="58"/>
      <c r="S352" s="58"/>
      <c r="T352" s="58"/>
      <c r="U352" s="58"/>
      <c r="V352" s="58"/>
      <c r="W352" s="58"/>
      <c r="X352" s="58"/>
      <c r="Y352" s="58"/>
    </row>
    <row r="353" spans="1:25" ht="15.75" customHeight="1" x14ac:dyDescent="0.2">
      <c r="A353" s="23"/>
      <c r="B353" s="23"/>
      <c r="C353" s="58"/>
      <c r="D353" s="58"/>
      <c r="E353" s="58"/>
      <c r="F353" s="58"/>
      <c r="G353" s="67"/>
      <c r="H353" s="218"/>
      <c r="I353" s="58"/>
      <c r="J353" s="58"/>
      <c r="K353" s="58"/>
      <c r="L353" s="58"/>
      <c r="M353" s="58"/>
      <c r="N353" s="58"/>
      <c r="O353" s="58"/>
      <c r="P353" s="58"/>
      <c r="Q353" s="58"/>
      <c r="R353" s="58"/>
      <c r="S353" s="58"/>
      <c r="T353" s="58"/>
      <c r="U353" s="58"/>
      <c r="V353" s="58"/>
      <c r="W353" s="58"/>
      <c r="X353" s="58"/>
      <c r="Y353" s="58"/>
    </row>
    <row r="354" spans="1:25" ht="15.75" customHeight="1" x14ac:dyDescent="0.2">
      <c r="A354" s="23"/>
      <c r="B354" s="23"/>
      <c r="C354" s="58"/>
      <c r="D354" s="58"/>
      <c r="E354" s="58"/>
      <c r="F354" s="58"/>
      <c r="G354" s="67"/>
      <c r="H354" s="218"/>
      <c r="I354" s="58"/>
      <c r="J354" s="58"/>
      <c r="K354" s="58"/>
      <c r="L354" s="58"/>
      <c r="M354" s="58"/>
      <c r="N354" s="58"/>
      <c r="O354" s="58"/>
      <c r="P354" s="58"/>
      <c r="Q354" s="58"/>
      <c r="R354" s="58"/>
      <c r="S354" s="58"/>
      <c r="T354" s="58"/>
      <c r="U354" s="58"/>
      <c r="V354" s="58"/>
      <c r="W354" s="58"/>
      <c r="X354" s="58"/>
      <c r="Y354" s="58"/>
    </row>
    <row r="355" spans="1:25" ht="15.75" customHeight="1" x14ac:dyDescent="0.2">
      <c r="A355" s="23"/>
      <c r="B355" s="23"/>
      <c r="C355" s="58"/>
      <c r="D355" s="58"/>
      <c r="E355" s="58"/>
      <c r="F355" s="58"/>
      <c r="G355" s="67"/>
      <c r="H355" s="218"/>
      <c r="I355" s="58"/>
      <c r="J355" s="58"/>
      <c r="K355" s="58"/>
      <c r="L355" s="58"/>
      <c r="M355" s="58"/>
      <c r="N355" s="58"/>
      <c r="O355" s="58"/>
      <c r="P355" s="58"/>
      <c r="Q355" s="58"/>
      <c r="R355" s="58"/>
      <c r="S355" s="58"/>
      <c r="T355" s="58"/>
      <c r="U355" s="58"/>
      <c r="V355" s="58"/>
      <c r="W355" s="58"/>
      <c r="X355" s="58"/>
      <c r="Y355" s="58"/>
    </row>
    <row r="356" spans="1:25" ht="15.75" customHeight="1" x14ac:dyDescent="0.2">
      <c r="A356" s="23"/>
      <c r="B356" s="23"/>
      <c r="C356" s="58"/>
      <c r="D356" s="58"/>
      <c r="E356" s="58"/>
      <c r="F356" s="58"/>
      <c r="G356" s="67"/>
      <c r="H356" s="218"/>
      <c r="I356" s="58"/>
      <c r="J356" s="58"/>
      <c r="K356" s="58"/>
      <c r="L356" s="58"/>
      <c r="M356" s="58"/>
      <c r="N356" s="58"/>
      <c r="O356" s="58"/>
      <c r="P356" s="58"/>
      <c r="Q356" s="58"/>
      <c r="R356" s="58"/>
      <c r="S356" s="58"/>
      <c r="T356" s="58"/>
      <c r="U356" s="58"/>
      <c r="V356" s="58"/>
      <c r="W356" s="58"/>
      <c r="X356" s="58"/>
      <c r="Y356" s="58"/>
    </row>
    <row r="357" spans="1:25" ht="15.75" customHeight="1" x14ac:dyDescent="0.2">
      <c r="A357" s="23"/>
      <c r="B357" s="23"/>
      <c r="C357" s="58"/>
      <c r="D357" s="58"/>
      <c r="E357" s="58"/>
      <c r="F357" s="58"/>
      <c r="G357" s="67"/>
      <c r="H357" s="218"/>
      <c r="I357" s="58"/>
      <c r="J357" s="58"/>
      <c r="K357" s="58"/>
      <c r="L357" s="58"/>
      <c r="M357" s="58"/>
      <c r="N357" s="58"/>
      <c r="O357" s="58"/>
      <c r="P357" s="58"/>
      <c r="Q357" s="58"/>
      <c r="R357" s="58"/>
      <c r="S357" s="58"/>
      <c r="T357" s="58"/>
      <c r="U357" s="58"/>
      <c r="V357" s="58"/>
      <c r="W357" s="58"/>
      <c r="X357" s="58"/>
      <c r="Y357" s="58"/>
    </row>
    <row r="358" spans="1:25" ht="15.75" customHeight="1" x14ac:dyDescent="0.2">
      <c r="A358" s="23"/>
      <c r="B358" s="23"/>
      <c r="C358" s="58"/>
      <c r="D358" s="58"/>
      <c r="E358" s="58"/>
      <c r="F358" s="58"/>
      <c r="G358" s="67"/>
      <c r="H358" s="218"/>
      <c r="I358" s="58"/>
      <c r="J358" s="58"/>
      <c r="K358" s="58"/>
      <c r="L358" s="58"/>
      <c r="M358" s="58"/>
      <c r="N358" s="58"/>
      <c r="O358" s="58"/>
      <c r="P358" s="58"/>
      <c r="Q358" s="58"/>
      <c r="R358" s="58"/>
      <c r="S358" s="58"/>
      <c r="T358" s="58"/>
      <c r="U358" s="58"/>
      <c r="V358" s="58"/>
      <c r="W358" s="58"/>
      <c r="X358" s="58"/>
      <c r="Y358" s="58"/>
    </row>
    <row r="359" spans="1:25" ht="15.75" customHeight="1" x14ac:dyDescent="0.2">
      <c r="A359" s="23"/>
      <c r="B359" s="23"/>
      <c r="C359" s="58"/>
      <c r="D359" s="58"/>
      <c r="E359" s="58"/>
      <c r="F359" s="58"/>
      <c r="G359" s="67"/>
      <c r="H359" s="218"/>
      <c r="I359" s="58"/>
      <c r="J359" s="58"/>
      <c r="K359" s="58"/>
      <c r="L359" s="58"/>
      <c r="M359" s="58"/>
      <c r="N359" s="58"/>
      <c r="O359" s="58"/>
      <c r="P359" s="58"/>
      <c r="Q359" s="58"/>
      <c r="R359" s="58"/>
      <c r="S359" s="58"/>
      <c r="T359" s="58"/>
      <c r="U359" s="58"/>
      <c r="V359" s="58"/>
      <c r="W359" s="58"/>
      <c r="X359" s="58"/>
      <c r="Y359" s="58"/>
    </row>
    <row r="360" spans="1:25" ht="15.75" customHeight="1" x14ac:dyDescent="0.2">
      <c r="A360" s="23"/>
      <c r="B360" s="23"/>
      <c r="C360" s="58"/>
      <c r="D360" s="58"/>
      <c r="E360" s="58"/>
      <c r="F360" s="58"/>
      <c r="G360" s="67"/>
      <c r="H360" s="218"/>
      <c r="I360" s="58"/>
      <c r="J360" s="58"/>
      <c r="K360" s="58"/>
      <c r="L360" s="58"/>
      <c r="M360" s="58"/>
      <c r="N360" s="58"/>
      <c r="O360" s="58"/>
      <c r="P360" s="58"/>
      <c r="Q360" s="58"/>
      <c r="R360" s="58"/>
      <c r="S360" s="58"/>
      <c r="T360" s="58"/>
      <c r="U360" s="58"/>
      <c r="V360" s="58"/>
      <c r="W360" s="58"/>
      <c r="X360" s="58"/>
      <c r="Y360" s="58"/>
    </row>
    <row r="361" spans="1:25" ht="15.75" customHeight="1" x14ac:dyDescent="0.2">
      <c r="A361" s="23"/>
      <c r="B361" s="23"/>
      <c r="C361" s="58"/>
      <c r="D361" s="58"/>
      <c r="E361" s="58"/>
      <c r="F361" s="58"/>
      <c r="G361" s="67"/>
      <c r="H361" s="218"/>
      <c r="I361" s="58"/>
      <c r="J361" s="58"/>
      <c r="K361" s="58"/>
      <c r="L361" s="58"/>
      <c r="M361" s="58"/>
      <c r="N361" s="58"/>
      <c r="O361" s="58"/>
      <c r="P361" s="58"/>
      <c r="Q361" s="58"/>
      <c r="R361" s="58"/>
      <c r="S361" s="58"/>
      <c r="T361" s="58"/>
      <c r="U361" s="58"/>
      <c r="V361" s="58"/>
      <c r="W361" s="58"/>
      <c r="X361" s="58"/>
      <c r="Y361" s="58"/>
    </row>
    <row r="362" spans="1:25" ht="15.75" customHeight="1" x14ac:dyDescent="0.2">
      <c r="A362" s="23"/>
      <c r="B362" s="23"/>
      <c r="C362" s="58"/>
      <c r="D362" s="58"/>
      <c r="E362" s="58"/>
      <c r="F362" s="58"/>
      <c r="G362" s="67"/>
      <c r="H362" s="218"/>
      <c r="I362" s="58"/>
      <c r="J362" s="58"/>
      <c r="K362" s="58"/>
      <c r="L362" s="58"/>
      <c r="M362" s="58"/>
      <c r="N362" s="58"/>
      <c r="O362" s="58"/>
      <c r="P362" s="58"/>
      <c r="Q362" s="58"/>
      <c r="R362" s="58"/>
      <c r="S362" s="58"/>
      <c r="T362" s="58"/>
      <c r="U362" s="58"/>
      <c r="V362" s="58"/>
      <c r="W362" s="58"/>
      <c r="X362" s="58"/>
      <c r="Y362" s="58"/>
    </row>
    <row r="363" spans="1:25" ht="15.75" customHeight="1" x14ac:dyDescent="0.2">
      <c r="A363" s="23"/>
      <c r="B363" s="23"/>
      <c r="C363" s="58"/>
      <c r="D363" s="58"/>
      <c r="E363" s="58"/>
      <c r="F363" s="58"/>
      <c r="G363" s="67"/>
      <c r="H363" s="218"/>
      <c r="I363" s="58"/>
      <c r="J363" s="58"/>
      <c r="K363" s="58"/>
      <c r="L363" s="58"/>
      <c r="M363" s="58"/>
      <c r="N363" s="58"/>
      <c r="O363" s="58"/>
      <c r="P363" s="58"/>
      <c r="Q363" s="58"/>
      <c r="R363" s="58"/>
      <c r="S363" s="58"/>
      <c r="T363" s="58"/>
      <c r="U363" s="58"/>
      <c r="V363" s="58"/>
      <c r="W363" s="58"/>
      <c r="X363" s="58"/>
      <c r="Y363" s="58"/>
    </row>
    <row r="364" spans="1:25" ht="15.75" customHeight="1" x14ac:dyDescent="0.2">
      <c r="A364" s="23"/>
      <c r="B364" s="23"/>
      <c r="C364" s="58"/>
      <c r="D364" s="58"/>
      <c r="E364" s="58"/>
      <c r="F364" s="58"/>
      <c r="G364" s="67"/>
      <c r="H364" s="218"/>
      <c r="I364" s="58"/>
      <c r="J364" s="58"/>
      <c r="K364" s="58"/>
      <c r="L364" s="58"/>
      <c r="M364" s="58"/>
      <c r="N364" s="58"/>
      <c r="O364" s="58"/>
      <c r="P364" s="58"/>
      <c r="Q364" s="58"/>
      <c r="R364" s="58"/>
      <c r="S364" s="58"/>
      <c r="T364" s="58"/>
      <c r="U364" s="58"/>
      <c r="V364" s="58"/>
      <c r="W364" s="58"/>
      <c r="X364" s="58"/>
      <c r="Y364" s="58"/>
    </row>
    <row r="365" spans="1:25" ht="15.75" customHeight="1" x14ac:dyDescent="0.2">
      <c r="A365" s="23"/>
      <c r="B365" s="23"/>
      <c r="C365" s="58"/>
      <c r="D365" s="58"/>
      <c r="E365" s="58"/>
      <c r="F365" s="58"/>
      <c r="G365" s="67"/>
      <c r="H365" s="218"/>
      <c r="I365" s="58"/>
      <c r="J365" s="58"/>
      <c r="K365" s="58"/>
      <c r="L365" s="58"/>
      <c r="M365" s="58"/>
      <c r="N365" s="58"/>
      <c r="O365" s="58"/>
      <c r="P365" s="58"/>
      <c r="Q365" s="58"/>
      <c r="R365" s="58"/>
      <c r="S365" s="58"/>
      <c r="T365" s="58"/>
      <c r="U365" s="58"/>
      <c r="V365" s="58"/>
      <c r="W365" s="58"/>
      <c r="X365" s="58"/>
      <c r="Y365" s="58"/>
    </row>
    <row r="366" spans="1:25" ht="15.75" customHeight="1" x14ac:dyDescent="0.2">
      <c r="A366" s="23"/>
      <c r="B366" s="23"/>
      <c r="C366" s="58"/>
      <c r="D366" s="58"/>
      <c r="E366" s="58"/>
      <c r="F366" s="58"/>
      <c r="G366" s="67"/>
      <c r="H366" s="218"/>
      <c r="I366" s="58"/>
      <c r="J366" s="58"/>
      <c r="K366" s="58"/>
      <c r="L366" s="58"/>
      <c r="M366" s="58"/>
      <c r="N366" s="58"/>
      <c r="O366" s="58"/>
      <c r="P366" s="58"/>
      <c r="Q366" s="58"/>
      <c r="R366" s="58"/>
      <c r="S366" s="58"/>
      <c r="T366" s="58"/>
      <c r="U366" s="58"/>
      <c r="V366" s="58"/>
      <c r="W366" s="58"/>
      <c r="X366" s="58"/>
      <c r="Y366" s="58"/>
    </row>
    <row r="367" spans="1:25" ht="15.75" customHeight="1" x14ac:dyDescent="0.2">
      <c r="A367" s="23"/>
      <c r="B367" s="23"/>
      <c r="C367" s="58"/>
      <c r="D367" s="58"/>
      <c r="E367" s="58"/>
      <c r="F367" s="58"/>
      <c r="G367" s="67"/>
      <c r="H367" s="218"/>
      <c r="I367" s="58"/>
      <c r="J367" s="58"/>
      <c r="K367" s="58"/>
      <c r="L367" s="58"/>
      <c r="M367" s="58"/>
      <c r="N367" s="58"/>
      <c r="O367" s="58"/>
      <c r="P367" s="58"/>
      <c r="Q367" s="58"/>
      <c r="R367" s="58"/>
      <c r="S367" s="58"/>
      <c r="T367" s="58"/>
      <c r="U367" s="58"/>
      <c r="V367" s="58"/>
      <c r="W367" s="58"/>
      <c r="X367" s="58"/>
      <c r="Y367" s="58"/>
    </row>
    <row r="368" spans="1:25" ht="15.75" customHeight="1" x14ac:dyDescent="0.2">
      <c r="A368" s="23"/>
      <c r="B368" s="23"/>
      <c r="C368" s="58"/>
      <c r="D368" s="58"/>
      <c r="E368" s="58"/>
      <c r="F368" s="58"/>
      <c r="G368" s="67"/>
      <c r="H368" s="218"/>
      <c r="I368" s="58"/>
      <c r="J368" s="58"/>
      <c r="K368" s="58"/>
      <c r="L368" s="58"/>
      <c r="M368" s="58"/>
      <c r="N368" s="58"/>
      <c r="O368" s="58"/>
      <c r="P368" s="58"/>
      <c r="Q368" s="58"/>
      <c r="R368" s="58"/>
      <c r="S368" s="58"/>
      <c r="T368" s="58"/>
      <c r="U368" s="58"/>
      <c r="V368" s="58"/>
      <c r="W368" s="58"/>
      <c r="X368" s="58"/>
      <c r="Y368" s="58"/>
    </row>
    <row r="369" spans="1:25" ht="15.75" customHeight="1" x14ac:dyDescent="0.2">
      <c r="A369" s="23"/>
      <c r="B369" s="23"/>
      <c r="C369" s="58"/>
      <c r="D369" s="58"/>
      <c r="E369" s="58"/>
      <c r="F369" s="58"/>
      <c r="G369" s="67"/>
      <c r="H369" s="218"/>
      <c r="I369" s="58"/>
      <c r="J369" s="58"/>
      <c r="K369" s="58"/>
      <c r="L369" s="58"/>
      <c r="M369" s="58"/>
      <c r="N369" s="58"/>
      <c r="O369" s="58"/>
      <c r="P369" s="58"/>
      <c r="Q369" s="58"/>
      <c r="R369" s="58"/>
      <c r="S369" s="58"/>
      <c r="T369" s="58"/>
      <c r="U369" s="58"/>
      <c r="V369" s="58"/>
      <c r="W369" s="58"/>
      <c r="X369" s="58"/>
      <c r="Y369" s="58"/>
    </row>
    <row r="370" spans="1:25" ht="15.75" customHeight="1" x14ac:dyDescent="0.2">
      <c r="A370" s="23"/>
      <c r="B370" s="23"/>
      <c r="C370" s="58"/>
      <c r="D370" s="58"/>
      <c r="E370" s="58"/>
      <c r="F370" s="58"/>
      <c r="G370" s="67"/>
      <c r="H370" s="218"/>
      <c r="I370" s="58"/>
      <c r="J370" s="58"/>
      <c r="K370" s="58"/>
      <c r="L370" s="58"/>
      <c r="M370" s="58"/>
      <c r="N370" s="58"/>
      <c r="O370" s="58"/>
      <c r="P370" s="58"/>
      <c r="Q370" s="58"/>
      <c r="R370" s="58"/>
      <c r="S370" s="58"/>
      <c r="T370" s="58"/>
      <c r="U370" s="58"/>
      <c r="V370" s="58"/>
      <c r="W370" s="58"/>
      <c r="X370" s="58"/>
      <c r="Y370" s="58"/>
    </row>
    <row r="371" spans="1:25" ht="15.75" customHeight="1" x14ac:dyDescent="0.2">
      <c r="A371" s="23"/>
      <c r="B371" s="23"/>
      <c r="C371" s="58"/>
      <c r="D371" s="58"/>
      <c r="E371" s="58"/>
      <c r="F371" s="58"/>
      <c r="G371" s="67"/>
      <c r="H371" s="218"/>
      <c r="I371" s="58"/>
      <c r="J371" s="58"/>
      <c r="K371" s="58"/>
      <c r="L371" s="58"/>
      <c r="M371" s="58"/>
      <c r="N371" s="58"/>
      <c r="O371" s="58"/>
      <c r="P371" s="58"/>
      <c r="Q371" s="58"/>
      <c r="R371" s="58"/>
      <c r="S371" s="58"/>
      <c r="T371" s="58"/>
      <c r="U371" s="58"/>
      <c r="V371" s="58"/>
      <c r="W371" s="58"/>
      <c r="X371" s="58"/>
      <c r="Y371" s="58"/>
    </row>
    <row r="372" spans="1:25" ht="15.75" customHeight="1" x14ac:dyDescent="0.2">
      <c r="A372" s="23"/>
      <c r="B372" s="23"/>
      <c r="C372" s="58"/>
      <c r="D372" s="58"/>
      <c r="E372" s="58"/>
      <c r="F372" s="58"/>
      <c r="G372" s="67"/>
      <c r="H372" s="218"/>
      <c r="I372" s="58"/>
      <c r="J372" s="58"/>
      <c r="K372" s="58"/>
      <c r="L372" s="58"/>
      <c r="M372" s="58"/>
      <c r="N372" s="58"/>
      <c r="O372" s="58"/>
      <c r="P372" s="58"/>
      <c r="Q372" s="58"/>
      <c r="R372" s="58"/>
      <c r="S372" s="58"/>
      <c r="T372" s="58"/>
      <c r="U372" s="58"/>
      <c r="V372" s="58"/>
      <c r="W372" s="58"/>
      <c r="X372" s="58"/>
      <c r="Y372" s="58"/>
    </row>
    <row r="373" spans="1:25" ht="15.75" customHeight="1" x14ac:dyDescent="0.2">
      <c r="A373" s="23"/>
      <c r="B373" s="23"/>
      <c r="C373" s="58"/>
      <c r="D373" s="58"/>
      <c r="E373" s="58"/>
      <c r="F373" s="58"/>
      <c r="G373" s="67"/>
      <c r="H373" s="218"/>
      <c r="I373" s="58"/>
      <c r="J373" s="58"/>
      <c r="K373" s="58"/>
      <c r="L373" s="58"/>
      <c r="M373" s="58"/>
      <c r="N373" s="58"/>
      <c r="O373" s="58"/>
      <c r="P373" s="58"/>
      <c r="Q373" s="58"/>
      <c r="R373" s="58"/>
      <c r="S373" s="58"/>
      <c r="T373" s="58"/>
      <c r="U373" s="58"/>
      <c r="V373" s="58"/>
      <c r="W373" s="58"/>
      <c r="X373" s="58"/>
      <c r="Y373" s="58"/>
    </row>
    <row r="374" spans="1:25" ht="15.75" customHeight="1" x14ac:dyDescent="0.2">
      <c r="A374" s="23"/>
      <c r="B374" s="23"/>
      <c r="C374" s="58"/>
      <c r="D374" s="58"/>
      <c r="E374" s="58"/>
      <c r="F374" s="58"/>
      <c r="G374" s="67"/>
      <c r="H374" s="218"/>
      <c r="I374" s="58"/>
      <c r="J374" s="58"/>
      <c r="K374" s="58"/>
      <c r="L374" s="58"/>
      <c r="M374" s="58"/>
      <c r="N374" s="58"/>
      <c r="O374" s="58"/>
      <c r="P374" s="58"/>
      <c r="Q374" s="58"/>
      <c r="R374" s="58"/>
      <c r="S374" s="58"/>
      <c r="T374" s="58"/>
      <c r="U374" s="58"/>
      <c r="V374" s="58"/>
      <c r="W374" s="58"/>
      <c r="X374" s="58"/>
      <c r="Y374" s="58"/>
    </row>
    <row r="375" spans="1:25" ht="15.75" customHeight="1" x14ac:dyDescent="0.2">
      <c r="A375" s="23"/>
      <c r="B375" s="23"/>
      <c r="C375" s="58"/>
      <c r="D375" s="58"/>
      <c r="E375" s="58"/>
      <c r="F375" s="58"/>
      <c r="G375" s="67"/>
      <c r="H375" s="218"/>
      <c r="I375" s="58"/>
      <c r="J375" s="58"/>
      <c r="K375" s="58"/>
      <c r="L375" s="58"/>
      <c r="M375" s="58"/>
      <c r="N375" s="58"/>
      <c r="O375" s="58"/>
      <c r="P375" s="58"/>
      <c r="Q375" s="58"/>
      <c r="R375" s="58"/>
      <c r="S375" s="58"/>
      <c r="T375" s="58"/>
      <c r="U375" s="58"/>
      <c r="V375" s="58"/>
      <c r="W375" s="58"/>
      <c r="X375" s="58"/>
      <c r="Y375" s="58"/>
    </row>
    <row r="376" spans="1:25" ht="15.75" customHeight="1" x14ac:dyDescent="0.2">
      <c r="A376" s="23"/>
      <c r="B376" s="23"/>
      <c r="C376" s="58"/>
      <c r="D376" s="58"/>
      <c r="E376" s="58"/>
      <c r="F376" s="58"/>
      <c r="G376" s="67"/>
      <c r="H376" s="218"/>
      <c r="I376" s="58"/>
      <c r="J376" s="58"/>
      <c r="K376" s="58"/>
      <c r="L376" s="58"/>
      <c r="M376" s="58"/>
      <c r="N376" s="58"/>
      <c r="O376" s="58"/>
      <c r="P376" s="58"/>
      <c r="Q376" s="58"/>
      <c r="R376" s="58"/>
      <c r="S376" s="58"/>
      <c r="T376" s="58"/>
      <c r="U376" s="58"/>
      <c r="V376" s="58"/>
      <c r="W376" s="58"/>
      <c r="X376" s="58"/>
      <c r="Y376" s="58"/>
    </row>
    <row r="377" spans="1:25" ht="15.75" customHeight="1" x14ac:dyDescent="0.2">
      <c r="A377" s="23"/>
      <c r="B377" s="23"/>
      <c r="C377" s="58"/>
      <c r="D377" s="58"/>
      <c r="E377" s="58"/>
      <c r="F377" s="58"/>
      <c r="G377" s="67"/>
      <c r="H377" s="218"/>
      <c r="I377" s="58"/>
      <c r="J377" s="58"/>
      <c r="K377" s="58"/>
      <c r="L377" s="58"/>
      <c r="M377" s="58"/>
      <c r="N377" s="58"/>
      <c r="O377" s="58"/>
      <c r="P377" s="58"/>
      <c r="Q377" s="58"/>
      <c r="R377" s="58"/>
      <c r="S377" s="58"/>
      <c r="T377" s="58"/>
      <c r="U377" s="58"/>
      <c r="V377" s="58"/>
      <c r="W377" s="58"/>
      <c r="X377" s="58"/>
      <c r="Y377" s="58"/>
    </row>
    <row r="378" spans="1:25" ht="15.75" customHeight="1" x14ac:dyDescent="0.2">
      <c r="A378" s="23"/>
      <c r="B378" s="23"/>
      <c r="C378" s="58"/>
      <c r="D378" s="58"/>
      <c r="E378" s="58"/>
      <c r="F378" s="58"/>
      <c r="G378" s="67"/>
      <c r="H378" s="218"/>
      <c r="I378" s="58"/>
      <c r="J378" s="58"/>
      <c r="K378" s="58"/>
      <c r="L378" s="58"/>
      <c r="M378" s="58"/>
      <c r="N378" s="58"/>
      <c r="O378" s="58"/>
      <c r="P378" s="58"/>
      <c r="Q378" s="58"/>
      <c r="R378" s="58"/>
      <c r="S378" s="58"/>
      <c r="T378" s="58"/>
      <c r="U378" s="58"/>
      <c r="V378" s="58"/>
      <c r="W378" s="58"/>
      <c r="X378" s="58"/>
      <c r="Y378" s="58"/>
    </row>
    <row r="379" spans="1:25" ht="15.75" customHeight="1" x14ac:dyDescent="0.2">
      <c r="A379" s="23"/>
      <c r="B379" s="23"/>
      <c r="C379" s="58"/>
      <c r="D379" s="58"/>
      <c r="E379" s="58"/>
      <c r="F379" s="58"/>
      <c r="G379" s="67"/>
      <c r="H379" s="218"/>
      <c r="I379" s="58"/>
      <c r="J379" s="58"/>
      <c r="K379" s="58"/>
      <c r="L379" s="58"/>
      <c r="M379" s="58"/>
      <c r="N379" s="58"/>
      <c r="O379" s="58"/>
      <c r="P379" s="58"/>
      <c r="Q379" s="58"/>
      <c r="R379" s="58"/>
      <c r="S379" s="58"/>
      <c r="T379" s="58"/>
      <c r="U379" s="58"/>
      <c r="V379" s="58"/>
      <c r="W379" s="58"/>
      <c r="X379" s="58"/>
      <c r="Y379" s="58"/>
    </row>
    <row r="380" spans="1:25" ht="15.75" customHeight="1" x14ac:dyDescent="0.2">
      <c r="A380" s="23"/>
      <c r="B380" s="23"/>
      <c r="C380" s="58"/>
      <c r="D380" s="58"/>
      <c r="E380" s="58"/>
      <c r="F380" s="58"/>
      <c r="G380" s="67"/>
      <c r="H380" s="218"/>
      <c r="I380" s="58"/>
      <c r="J380" s="58"/>
      <c r="K380" s="58"/>
      <c r="L380" s="58"/>
      <c r="M380" s="58"/>
      <c r="N380" s="58"/>
      <c r="O380" s="58"/>
      <c r="P380" s="58"/>
      <c r="Q380" s="58"/>
      <c r="R380" s="58"/>
      <c r="S380" s="58"/>
      <c r="T380" s="58"/>
      <c r="U380" s="58"/>
      <c r="V380" s="58"/>
      <c r="W380" s="58"/>
      <c r="X380" s="58"/>
      <c r="Y380" s="58"/>
    </row>
    <row r="381" spans="1:25" ht="15.75" customHeight="1" x14ac:dyDescent="0.2">
      <c r="A381" s="23"/>
      <c r="B381" s="23"/>
      <c r="C381" s="58"/>
      <c r="D381" s="58"/>
      <c r="E381" s="58"/>
      <c r="F381" s="58"/>
      <c r="G381" s="67"/>
      <c r="H381" s="218"/>
      <c r="I381" s="58"/>
      <c r="J381" s="58"/>
      <c r="K381" s="58"/>
      <c r="L381" s="58"/>
      <c r="M381" s="58"/>
      <c r="N381" s="58"/>
      <c r="O381" s="58"/>
      <c r="P381" s="58"/>
      <c r="Q381" s="58"/>
      <c r="R381" s="58"/>
      <c r="S381" s="58"/>
      <c r="T381" s="58"/>
      <c r="U381" s="58"/>
      <c r="V381" s="58"/>
      <c r="W381" s="58"/>
      <c r="X381" s="58"/>
      <c r="Y381" s="58"/>
    </row>
    <row r="382" spans="1:25" ht="15.75" customHeight="1" x14ac:dyDescent="0.2">
      <c r="A382" s="23"/>
      <c r="B382" s="23"/>
      <c r="C382" s="58"/>
      <c r="D382" s="58"/>
      <c r="E382" s="58"/>
      <c r="F382" s="58"/>
      <c r="G382" s="67"/>
      <c r="H382" s="218"/>
      <c r="I382" s="58"/>
      <c r="J382" s="58"/>
      <c r="K382" s="58"/>
      <c r="L382" s="58"/>
      <c r="M382" s="58"/>
      <c r="N382" s="58"/>
      <c r="O382" s="58"/>
      <c r="P382" s="58"/>
      <c r="Q382" s="58"/>
      <c r="R382" s="58"/>
      <c r="S382" s="58"/>
      <c r="T382" s="58"/>
      <c r="U382" s="58"/>
      <c r="V382" s="58"/>
      <c r="W382" s="58"/>
      <c r="X382" s="58"/>
      <c r="Y382" s="58"/>
    </row>
    <row r="383" spans="1:25" ht="15.75" customHeight="1" x14ac:dyDescent="0.2">
      <c r="A383" s="23"/>
      <c r="B383" s="23"/>
      <c r="C383" s="58"/>
      <c r="D383" s="58"/>
      <c r="E383" s="58"/>
      <c r="F383" s="58"/>
      <c r="G383" s="67"/>
      <c r="H383" s="218"/>
      <c r="I383" s="58"/>
      <c r="J383" s="58"/>
      <c r="K383" s="58"/>
      <c r="L383" s="58"/>
      <c r="M383" s="58"/>
      <c r="N383" s="58"/>
      <c r="O383" s="58"/>
      <c r="P383" s="58"/>
      <c r="Q383" s="58"/>
      <c r="R383" s="58"/>
      <c r="S383" s="58"/>
      <c r="T383" s="58"/>
      <c r="U383" s="58"/>
      <c r="V383" s="58"/>
      <c r="W383" s="58"/>
      <c r="X383" s="58"/>
      <c r="Y383" s="58"/>
    </row>
    <row r="384" spans="1:25" ht="15.75" customHeight="1" x14ac:dyDescent="0.2">
      <c r="A384" s="23"/>
      <c r="B384" s="23"/>
      <c r="C384" s="58"/>
      <c r="D384" s="58"/>
      <c r="E384" s="58"/>
      <c r="F384" s="58"/>
      <c r="G384" s="67"/>
      <c r="H384" s="218"/>
      <c r="I384" s="58"/>
      <c r="J384" s="58"/>
      <c r="K384" s="58"/>
      <c r="L384" s="58"/>
      <c r="M384" s="58"/>
      <c r="N384" s="58"/>
      <c r="O384" s="58"/>
      <c r="P384" s="58"/>
      <c r="Q384" s="58"/>
      <c r="R384" s="58"/>
      <c r="S384" s="58"/>
      <c r="T384" s="58"/>
      <c r="U384" s="58"/>
      <c r="V384" s="58"/>
      <c r="W384" s="58"/>
      <c r="X384" s="58"/>
      <c r="Y384" s="58"/>
    </row>
    <row r="385" spans="1:25" ht="15.75" customHeight="1" x14ac:dyDescent="0.2">
      <c r="A385" s="23"/>
      <c r="B385" s="23"/>
      <c r="C385" s="58"/>
      <c r="D385" s="58"/>
      <c r="E385" s="58"/>
      <c r="F385" s="58"/>
      <c r="G385" s="67"/>
      <c r="H385" s="218"/>
      <c r="I385" s="58"/>
      <c r="J385" s="58"/>
      <c r="K385" s="58"/>
      <c r="L385" s="58"/>
      <c r="M385" s="58"/>
      <c r="N385" s="58"/>
      <c r="O385" s="58"/>
      <c r="P385" s="58"/>
      <c r="Q385" s="58"/>
      <c r="R385" s="58"/>
      <c r="S385" s="58"/>
      <c r="T385" s="58"/>
      <c r="U385" s="58"/>
      <c r="V385" s="58"/>
      <c r="W385" s="58"/>
      <c r="X385" s="58"/>
      <c r="Y385" s="58"/>
    </row>
    <row r="386" spans="1:25" ht="15.75" customHeight="1" x14ac:dyDescent="0.2">
      <c r="A386" s="23"/>
      <c r="B386" s="23"/>
      <c r="C386" s="58"/>
      <c r="D386" s="58"/>
      <c r="E386" s="58"/>
      <c r="F386" s="58"/>
      <c r="G386" s="67"/>
      <c r="H386" s="218"/>
      <c r="I386" s="58"/>
      <c r="J386" s="58"/>
      <c r="K386" s="58"/>
      <c r="L386" s="58"/>
      <c r="M386" s="58"/>
      <c r="N386" s="58"/>
      <c r="O386" s="58"/>
      <c r="P386" s="58"/>
      <c r="Q386" s="58"/>
      <c r="R386" s="58"/>
      <c r="S386" s="58"/>
      <c r="T386" s="58"/>
      <c r="U386" s="58"/>
      <c r="V386" s="58"/>
      <c r="W386" s="58"/>
      <c r="X386" s="58"/>
      <c r="Y386" s="58"/>
    </row>
    <row r="387" spans="1:25" ht="15.75" customHeight="1" x14ac:dyDescent="0.2">
      <c r="A387" s="23"/>
      <c r="B387" s="23"/>
      <c r="C387" s="58"/>
      <c r="D387" s="58"/>
      <c r="E387" s="58"/>
      <c r="F387" s="58"/>
      <c r="G387" s="67"/>
      <c r="H387" s="218"/>
      <c r="I387" s="58"/>
      <c r="J387" s="58"/>
      <c r="K387" s="58"/>
      <c r="L387" s="58"/>
      <c r="M387" s="58"/>
      <c r="N387" s="58"/>
      <c r="O387" s="58"/>
      <c r="P387" s="58"/>
      <c r="Q387" s="58"/>
      <c r="R387" s="58"/>
      <c r="S387" s="58"/>
      <c r="T387" s="58"/>
      <c r="U387" s="58"/>
      <c r="V387" s="58"/>
      <c r="W387" s="58"/>
      <c r="X387" s="58"/>
      <c r="Y387" s="58"/>
    </row>
    <row r="388" spans="1:25" ht="15.75" customHeight="1" x14ac:dyDescent="0.2">
      <c r="A388" s="23"/>
      <c r="B388" s="23"/>
      <c r="C388" s="58"/>
      <c r="D388" s="58"/>
      <c r="E388" s="58"/>
      <c r="F388" s="58"/>
      <c r="G388" s="67"/>
      <c r="H388" s="218"/>
      <c r="I388" s="58"/>
      <c r="J388" s="58"/>
      <c r="K388" s="58"/>
      <c r="L388" s="58"/>
      <c r="M388" s="58"/>
      <c r="N388" s="58"/>
      <c r="O388" s="58"/>
      <c r="P388" s="58"/>
      <c r="Q388" s="58"/>
      <c r="R388" s="58"/>
      <c r="S388" s="58"/>
      <c r="T388" s="58"/>
      <c r="U388" s="58"/>
      <c r="V388" s="58"/>
      <c r="W388" s="58"/>
      <c r="X388" s="58"/>
      <c r="Y388" s="58"/>
    </row>
    <row r="389" spans="1:25" ht="15.75" customHeight="1" x14ac:dyDescent="0.2">
      <c r="A389" s="23"/>
      <c r="B389" s="23"/>
      <c r="C389" s="58"/>
      <c r="D389" s="58"/>
      <c r="E389" s="58"/>
      <c r="F389" s="58"/>
      <c r="G389" s="67"/>
      <c r="H389" s="218"/>
      <c r="I389" s="58"/>
      <c r="J389" s="58"/>
      <c r="K389" s="58"/>
      <c r="L389" s="58"/>
      <c r="M389" s="58"/>
      <c r="N389" s="58"/>
      <c r="O389" s="58"/>
      <c r="P389" s="58"/>
      <c r="Q389" s="58"/>
      <c r="R389" s="58"/>
      <c r="S389" s="58"/>
      <c r="T389" s="58"/>
      <c r="U389" s="58"/>
      <c r="V389" s="58"/>
      <c r="W389" s="58"/>
      <c r="X389" s="58"/>
      <c r="Y389" s="58"/>
    </row>
    <row r="390" spans="1:25" ht="15.75" customHeight="1" x14ac:dyDescent="0.2">
      <c r="A390" s="23"/>
      <c r="B390" s="23"/>
      <c r="C390" s="58"/>
      <c r="D390" s="58"/>
      <c r="E390" s="58"/>
      <c r="F390" s="58"/>
      <c r="G390" s="67"/>
      <c r="H390" s="218"/>
      <c r="I390" s="58"/>
      <c r="J390" s="58"/>
      <c r="K390" s="58"/>
      <c r="L390" s="58"/>
      <c r="M390" s="58"/>
      <c r="N390" s="58"/>
      <c r="O390" s="58"/>
      <c r="P390" s="58"/>
      <c r="Q390" s="58"/>
      <c r="R390" s="58"/>
      <c r="S390" s="58"/>
      <c r="T390" s="58"/>
      <c r="U390" s="58"/>
      <c r="V390" s="58"/>
      <c r="W390" s="58"/>
      <c r="X390" s="58"/>
      <c r="Y390" s="58"/>
    </row>
    <row r="391" spans="1:25" ht="15.75" customHeight="1" x14ac:dyDescent="0.2">
      <c r="A391" s="23"/>
      <c r="B391" s="23"/>
      <c r="C391" s="58"/>
      <c r="D391" s="58"/>
      <c r="E391" s="58"/>
      <c r="F391" s="58"/>
      <c r="G391" s="67"/>
      <c r="H391" s="218"/>
      <c r="I391" s="58"/>
      <c r="J391" s="58"/>
      <c r="K391" s="58"/>
      <c r="L391" s="58"/>
      <c r="M391" s="58"/>
      <c r="N391" s="58"/>
      <c r="O391" s="58"/>
      <c r="P391" s="58"/>
      <c r="Q391" s="58"/>
      <c r="R391" s="58"/>
      <c r="S391" s="58"/>
      <c r="T391" s="58"/>
      <c r="U391" s="58"/>
      <c r="V391" s="58"/>
      <c r="W391" s="58"/>
      <c r="X391" s="58"/>
      <c r="Y391" s="58"/>
    </row>
    <row r="392" spans="1:25" ht="15.75" customHeight="1" x14ac:dyDescent="0.2">
      <c r="A392" s="23"/>
      <c r="B392" s="23"/>
      <c r="C392" s="58"/>
      <c r="D392" s="58"/>
      <c r="E392" s="58"/>
      <c r="F392" s="58"/>
      <c r="G392" s="67"/>
      <c r="H392" s="218"/>
      <c r="I392" s="58"/>
      <c r="J392" s="58"/>
      <c r="K392" s="58"/>
      <c r="L392" s="58"/>
      <c r="M392" s="58"/>
      <c r="N392" s="58"/>
      <c r="O392" s="58"/>
      <c r="P392" s="58"/>
      <c r="Q392" s="58"/>
      <c r="R392" s="58"/>
      <c r="S392" s="58"/>
      <c r="T392" s="58"/>
      <c r="U392" s="58"/>
      <c r="V392" s="58"/>
      <c r="W392" s="58"/>
      <c r="X392" s="58"/>
      <c r="Y392" s="58"/>
    </row>
    <row r="393" spans="1:25" ht="15.75" customHeight="1" x14ac:dyDescent="0.2">
      <c r="A393" s="23"/>
      <c r="B393" s="23"/>
      <c r="C393" s="58"/>
      <c r="D393" s="58"/>
      <c r="E393" s="58"/>
      <c r="F393" s="58"/>
      <c r="G393" s="67"/>
      <c r="H393" s="218"/>
      <c r="I393" s="58"/>
      <c r="J393" s="58"/>
      <c r="K393" s="58"/>
      <c r="L393" s="58"/>
      <c r="M393" s="58"/>
      <c r="N393" s="58"/>
      <c r="O393" s="58"/>
      <c r="P393" s="58"/>
      <c r="Q393" s="58"/>
      <c r="R393" s="58"/>
      <c r="S393" s="58"/>
      <c r="T393" s="58"/>
      <c r="U393" s="58"/>
      <c r="V393" s="58"/>
      <c r="W393" s="58"/>
      <c r="X393" s="58"/>
      <c r="Y393" s="58"/>
    </row>
    <row r="394" spans="1:25" ht="15.75" customHeight="1" x14ac:dyDescent="0.2">
      <c r="A394" s="23"/>
      <c r="B394" s="23"/>
      <c r="C394" s="58"/>
      <c r="D394" s="58"/>
      <c r="E394" s="58"/>
      <c r="F394" s="58"/>
      <c r="G394" s="67"/>
      <c r="H394" s="218"/>
      <c r="I394" s="58"/>
      <c r="J394" s="58"/>
      <c r="K394" s="58"/>
      <c r="L394" s="58"/>
      <c r="M394" s="58"/>
      <c r="N394" s="58"/>
      <c r="O394" s="58"/>
      <c r="P394" s="58"/>
      <c r="Q394" s="58"/>
      <c r="R394" s="58"/>
      <c r="S394" s="58"/>
      <c r="T394" s="58"/>
      <c r="U394" s="58"/>
      <c r="V394" s="58"/>
      <c r="W394" s="58"/>
      <c r="X394" s="58"/>
      <c r="Y394" s="58"/>
    </row>
    <row r="395" spans="1:25" ht="15.75" customHeight="1" x14ac:dyDescent="0.2">
      <c r="A395" s="23"/>
      <c r="B395" s="23"/>
      <c r="C395" s="58"/>
      <c r="D395" s="58"/>
      <c r="E395" s="58"/>
      <c r="F395" s="58"/>
      <c r="G395" s="67"/>
      <c r="H395" s="218"/>
      <c r="I395" s="58"/>
      <c r="J395" s="58"/>
      <c r="K395" s="58"/>
      <c r="L395" s="58"/>
      <c r="M395" s="58"/>
      <c r="N395" s="58"/>
      <c r="O395" s="58"/>
      <c r="P395" s="58"/>
      <c r="Q395" s="58"/>
      <c r="R395" s="58"/>
      <c r="S395" s="58"/>
      <c r="T395" s="58"/>
      <c r="U395" s="58"/>
      <c r="V395" s="58"/>
      <c r="W395" s="58"/>
      <c r="X395" s="58"/>
      <c r="Y395" s="58"/>
    </row>
    <row r="396" spans="1:25" ht="15.75" customHeight="1" x14ac:dyDescent="0.2">
      <c r="A396" s="23"/>
      <c r="B396" s="23"/>
      <c r="C396" s="58"/>
      <c r="D396" s="58"/>
      <c r="E396" s="58"/>
      <c r="F396" s="58"/>
      <c r="G396" s="67"/>
      <c r="H396" s="218"/>
      <c r="I396" s="58"/>
      <c r="J396" s="58"/>
      <c r="K396" s="58"/>
      <c r="L396" s="58"/>
      <c r="M396" s="58"/>
      <c r="N396" s="58"/>
      <c r="O396" s="58"/>
      <c r="P396" s="58"/>
      <c r="Q396" s="58"/>
      <c r="R396" s="58"/>
      <c r="S396" s="58"/>
      <c r="T396" s="58"/>
      <c r="U396" s="58"/>
      <c r="V396" s="58"/>
      <c r="W396" s="58"/>
      <c r="X396" s="58"/>
      <c r="Y396" s="58"/>
    </row>
    <row r="397" spans="1:25" ht="15.75" customHeight="1" x14ac:dyDescent="0.2">
      <c r="A397" s="23"/>
      <c r="B397" s="23"/>
      <c r="C397" s="58"/>
      <c r="D397" s="58"/>
      <c r="E397" s="58"/>
      <c r="F397" s="58"/>
      <c r="G397" s="67"/>
      <c r="H397" s="218"/>
      <c r="I397" s="58"/>
      <c r="J397" s="58"/>
      <c r="K397" s="58"/>
      <c r="L397" s="58"/>
      <c r="M397" s="58"/>
      <c r="N397" s="58"/>
      <c r="O397" s="58"/>
      <c r="P397" s="58"/>
      <c r="Q397" s="58"/>
      <c r="R397" s="58"/>
      <c r="S397" s="58"/>
      <c r="T397" s="58"/>
      <c r="U397" s="58"/>
      <c r="V397" s="58"/>
      <c r="W397" s="58"/>
      <c r="X397" s="58"/>
      <c r="Y397" s="58"/>
    </row>
    <row r="398" spans="1:25" ht="15.75" customHeight="1" x14ac:dyDescent="0.2">
      <c r="A398" s="23"/>
      <c r="B398" s="23"/>
      <c r="C398" s="58"/>
      <c r="D398" s="58"/>
      <c r="E398" s="58"/>
      <c r="F398" s="58"/>
      <c r="G398" s="67"/>
      <c r="H398" s="218"/>
      <c r="I398" s="58"/>
      <c r="J398" s="58"/>
      <c r="K398" s="58"/>
      <c r="L398" s="58"/>
      <c r="M398" s="58"/>
      <c r="N398" s="58"/>
      <c r="O398" s="58"/>
      <c r="P398" s="58"/>
      <c r="Q398" s="58"/>
      <c r="R398" s="58"/>
      <c r="S398" s="58"/>
      <c r="T398" s="58"/>
      <c r="U398" s="58"/>
      <c r="V398" s="58"/>
      <c r="W398" s="58"/>
      <c r="X398" s="58"/>
      <c r="Y398" s="58"/>
    </row>
    <row r="399" spans="1:25" ht="15.75" customHeight="1" x14ac:dyDescent="0.2">
      <c r="A399" s="23"/>
      <c r="B399" s="23"/>
      <c r="C399" s="58"/>
      <c r="D399" s="58"/>
      <c r="E399" s="58"/>
      <c r="F399" s="58"/>
      <c r="G399" s="67"/>
      <c r="H399" s="218"/>
      <c r="I399" s="58"/>
      <c r="J399" s="58"/>
      <c r="K399" s="58"/>
      <c r="L399" s="58"/>
      <c r="M399" s="58"/>
      <c r="N399" s="58"/>
      <c r="O399" s="58"/>
      <c r="P399" s="58"/>
      <c r="Q399" s="58"/>
      <c r="R399" s="58"/>
      <c r="S399" s="58"/>
      <c r="T399" s="58"/>
      <c r="U399" s="58"/>
      <c r="V399" s="58"/>
      <c r="W399" s="58"/>
      <c r="X399" s="58"/>
      <c r="Y399" s="58"/>
    </row>
    <row r="400" spans="1:25" ht="15.75" customHeight="1" x14ac:dyDescent="0.2">
      <c r="A400" s="23"/>
      <c r="B400" s="23"/>
      <c r="C400" s="58"/>
      <c r="D400" s="58"/>
      <c r="E400" s="58"/>
      <c r="F400" s="58"/>
      <c r="G400" s="67"/>
      <c r="H400" s="218"/>
      <c r="I400" s="58"/>
      <c r="J400" s="58"/>
      <c r="K400" s="58"/>
      <c r="L400" s="58"/>
      <c r="M400" s="58"/>
      <c r="N400" s="58"/>
      <c r="O400" s="58"/>
      <c r="P400" s="58"/>
      <c r="Q400" s="58"/>
      <c r="R400" s="58"/>
      <c r="S400" s="58"/>
      <c r="T400" s="58"/>
      <c r="U400" s="58"/>
      <c r="V400" s="58"/>
      <c r="W400" s="58"/>
      <c r="X400" s="58"/>
      <c r="Y400" s="58"/>
    </row>
    <row r="401" spans="1:25" ht="15.75" customHeight="1" x14ac:dyDescent="0.2">
      <c r="A401" s="23"/>
      <c r="B401" s="23"/>
      <c r="C401" s="58"/>
      <c r="D401" s="58"/>
      <c r="E401" s="58"/>
      <c r="F401" s="58"/>
      <c r="G401" s="67"/>
      <c r="H401" s="218"/>
      <c r="I401" s="58"/>
      <c r="J401" s="58"/>
      <c r="K401" s="58"/>
      <c r="L401" s="58"/>
      <c r="M401" s="58"/>
      <c r="N401" s="58"/>
      <c r="O401" s="58"/>
      <c r="P401" s="58"/>
      <c r="Q401" s="58"/>
      <c r="R401" s="58"/>
      <c r="S401" s="58"/>
      <c r="T401" s="58"/>
      <c r="U401" s="58"/>
      <c r="V401" s="58"/>
      <c r="W401" s="58"/>
      <c r="X401" s="58"/>
      <c r="Y401" s="58"/>
    </row>
    <row r="402" spans="1:25" ht="15.75" customHeight="1" x14ac:dyDescent="0.2">
      <c r="A402" s="23"/>
      <c r="B402" s="23"/>
      <c r="C402" s="58"/>
      <c r="D402" s="58"/>
      <c r="E402" s="58"/>
      <c r="F402" s="58"/>
      <c r="G402" s="67"/>
      <c r="H402" s="218"/>
      <c r="I402" s="58"/>
      <c r="J402" s="58"/>
      <c r="K402" s="58"/>
      <c r="L402" s="58"/>
      <c r="M402" s="58"/>
      <c r="N402" s="58"/>
      <c r="O402" s="58"/>
      <c r="P402" s="58"/>
      <c r="Q402" s="58"/>
      <c r="R402" s="58"/>
      <c r="S402" s="58"/>
      <c r="T402" s="58"/>
      <c r="U402" s="58"/>
      <c r="V402" s="58"/>
      <c r="W402" s="58"/>
      <c r="X402" s="58"/>
      <c r="Y402" s="58"/>
    </row>
    <row r="403" spans="1:25" ht="15.75" customHeight="1" x14ac:dyDescent="0.2">
      <c r="A403" s="23"/>
      <c r="B403" s="23"/>
      <c r="C403" s="58"/>
      <c r="D403" s="58"/>
      <c r="E403" s="58"/>
      <c r="F403" s="58"/>
      <c r="G403" s="67"/>
      <c r="H403" s="218"/>
      <c r="I403" s="58"/>
      <c r="J403" s="58"/>
      <c r="K403" s="58"/>
      <c r="L403" s="58"/>
      <c r="M403" s="58"/>
      <c r="N403" s="58"/>
      <c r="O403" s="58"/>
      <c r="P403" s="58"/>
      <c r="Q403" s="58"/>
      <c r="R403" s="58"/>
      <c r="S403" s="58"/>
      <c r="T403" s="58"/>
      <c r="U403" s="58"/>
      <c r="V403" s="58"/>
      <c r="W403" s="58"/>
      <c r="X403" s="58"/>
      <c r="Y403" s="58"/>
    </row>
    <row r="404" spans="1:25" ht="15.75" customHeight="1" x14ac:dyDescent="0.2">
      <c r="A404" s="23"/>
      <c r="B404" s="23"/>
      <c r="C404" s="58"/>
      <c r="D404" s="58"/>
      <c r="E404" s="58"/>
      <c r="F404" s="58"/>
      <c r="G404" s="67"/>
      <c r="H404" s="218"/>
      <c r="I404" s="58"/>
      <c r="J404" s="58"/>
      <c r="K404" s="58"/>
      <c r="L404" s="58"/>
      <c r="M404" s="58"/>
      <c r="N404" s="58"/>
      <c r="O404" s="58"/>
      <c r="P404" s="58"/>
      <c r="Q404" s="58"/>
      <c r="R404" s="58"/>
      <c r="S404" s="58"/>
      <c r="T404" s="58"/>
      <c r="U404" s="58"/>
      <c r="V404" s="58"/>
      <c r="W404" s="58"/>
      <c r="X404" s="58"/>
      <c r="Y404" s="58"/>
    </row>
    <row r="405" spans="1:25" ht="15.75" customHeight="1" x14ac:dyDescent="0.2">
      <c r="A405" s="23"/>
      <c r="B405" s="23"/>
      <c r="C405" s="58"/>
      <c r="D405" s="58"/>
      <c r="E405" s="58"/>
      <c r="F405" s="58"/>
      <c r="G405" s="67"/>
      <c r="H405" s="218"/>
      <c r="I405" s="58"/>
      <c r="J405" s="58"/>
      <c r="K405" s="58"/>
      <c r="L405" s="58"/>
      <c r="M405" s="58"/>
      <c r="N405" s="58"/>
      <c r="O405" s="58"/>
      <c r="P405" s="58"/>
      <c r="Q405" s="58"/>
      <c r="R405" s="58"/>
      <c r="S405" s="58"/>
      <c r="T405" s="58"/>
      <c r="U405" s="58"/>
      <c r="V405" s="58"/>
      <c r="W405" s="58"/>
      <c r="X405" s="58"/>
      <c r="Y405" s="58"/>
    </row>
    <row r="406" spans="1:25" ht="15.75" customHeight="1" x14ac:dyDescent="0.2">
      <c r="A406" s="23"/>
      <c r="B406" s="23"/>
      <c r="C406" s="58"/>
      <c r="D406" s="58"/>
      <c r="E406" s="58"/>
      <c r="F406" s="58"/>
      <c r="G406" s="67"/>
      <c r="H406" s="218"/>
      <c r="I406" s="58"/>
      <c r="J406" s="58"/>
      <c r="K406" s="58"/>
      <c r="L406" s="58"/>
      <c r="M406" s="58"/>
      <c r="N406" s="58"/>
      <c r="O406" s="58"/>
      <c r="P406" s="58"/>
      <c r="Q406" s="58"/>
      <c r="R406" s="58"/>
      <c r="S406" s="58"/>
      <c r="T406" s="58"/>
      <c r="U406" s="58"/>
      <c r="V406" s="58"/>
      <c r="W406" s="58"/>
      <c r="X406" s="58"/>
      <c r="Y406" s="58"/>
    </row>
    <row r="407" spans="1:25" ht="15.75" customHeight="1" x14ac:dyDescent="0.2">
      <c r="A407" s="23"/>
      <c r="B407" s="23"/>
      <c r="C407" s="58"/>
      <c r="D407" s="58"/>
      <c r="E407" s="58"/>
      <c r="F407" s="58"/>
      <c r="G407" s="67"/>
      <c r="H407" s="218"/>
      <c r="I407" s="58"/>
      <c r="J407" s="58"/>
      <c r="K407" s="58"/>
      <c r="L407" s="58"/>
      <c r="M407" s="58"/>
      <c r="N407" s="58"/>
      <c r="O407" s="58"/>
      <c r="P407" s="58"/>
      <c r="Q407" s="58"/>
      <c r="R407" s="58"/>
      <c r="S407" s="58"/>
      <c r="T407" s="58"/>
      <c r="U407" s="58"/>
      <c r="V407" s="58"/>
      <c r="W407" s="58"/>
      <c r="X407" s="58"/>
      <c r="Y407" s="58"/>
    </row>
    <row r="408" spans="1:25" ht="15.75" customHeight="1" x14ac:dyDescent="0.2">
      <c r="A408" s="23"/>
      <c r="B408" s="23"/>
      <c r="C408" s="58"/>
      <c r="D408" s="58"/>
      <c r="E408" s="58"/>
      <c r="F408" s="58"/>
      <c r="G408" s="67"/>
      <c r="H408" s="218"/>
      <c r="I408" s="58"/>
      <c r="J408" s="58"/>
      <c r="K408" s="58"/>
      <c r="L408" s="58"/>
      <c r="M408" s="58"/>
      <c r="N408" s="58"/>
      <c r="O408" s="58"/>
      <c r="P408" s="58"/>
      <c r="Q408" s="58"/>
      <c r="R408" s="58"/>
      <c r="S408" s="58"/>
      <c r="T408" s="58"/>
      <c r="U408" s="58"/>
      <c r="V408" s="58"/>
      <c r="W408" s="58"/>
      <c r="X408" s="58"/>
      <c r="Y408" s="58"/>
    </row>
    <row r="409" spans="1:25" ht="15.75" customHeight="1" x14ac:dyDescent="0.2">
      <c r="A409" s="23"/>
      <c r="B409" s="23"/>
      <c r="C409" s="58"/>
      <c r="D409" s="58"/>
      <c r="E409" s="58"/>
      <c r="F409" s="58"/>
      <c r="G409" s="67"/>
      <c r="H409" s="218"/>
      <c r="I409" s="58"/>
      <c r="J409" s="58"/>
      <c r="K409" s="58"/>
      <c r="L409" s="58"/>
      <c r="M409" s="58"/>
      <c r="N409" s="58"/>
      <c r="O409" s="58"/>
      <c r="P409" s="58"/>
      <c r="Q409" s="58"/>
      <c r="R409" s="58"/>
      <c r="S409" s="58"/>
      <c r="T409" s="58"/>
      <c r="U409" s="58"/>
      <c r="V409" s="58"/>
      <c r="W409" s="58"/>
      <c r="X409" s="58"/>
      <c r="Y409" s="58"/>
    </row>
    <row r="410" spans="1:25" ht="15.75" customHeight="1" x14ac:dyDescent="0.2">
      <c r="A410" s="23"/>
      <c r="B410" s="23"/>
      <c r="C410" s="58"/>
      <c r="D410" s="58"/>
      <c r="E410" s="58"/>
      <c r="F410" s="58"/>
      <c r="G410" s="67"/>
      <c r="H410" s="218"/>
      <c r="I410" s="58"/>
      <c r="J410" s="58"/>
      <c r="K410" s="58"/>
      <c r="L410" s="58"/>
      <c r="M410" s="58"/>
      <c r="N410" s="58"/>
      <c r="O410" s="58"/>
      <c r="P410" s="58"/>
      <c r="Q410" s="58"/>
      <c r="R410" s="58"/>
      <c r="S410" s="58"/>
      <c r="T410" s="58"/>
      <c r="U410" s="58"/>
      <c r="V410" s="58"/>
      <c r="W410" s="58"/>
      <c r="X410" s="58"/>
      <c r="Y410" s="58"/>
    </row>
    <row r="411" spans="1:25" ht="15.75" customHeight="1" x14ac:dyDescent="0.2">
      <c r="A411" s="23"/>
      <c r="B411" s="23"/>
      <c r="C411" s="58"/>
      <c r="D411" s="58"/>
      <c r="E411" s="58"/>
      <c r="F411" s="58"/>
      <c r="G411" s="67"/>
      <c r="H411" s="218"/>
      <c r="I411" s="58"/>
      <c r="J411" s="58"/>
      <c r="K411" s="58"/>
      <c r="L411" s="58"/>
      <c r="M411" s="58"/>
      <c r="N411" s="58"/>
      <c r="O411" s="58"/>
      <c r="P411" s="58"/>
      <c r="Q411" s="58"/>
      <c r="R411" s="58"/>
      <c r="S411" s="58"/>
      <c r="T411" s="58"/>
      <c r="U411" s="58"/>
      <c r="V411" s="58"/>
      <c r="W411" s="58"/>
      <c r="X411" s="58"/>
      <c r="Y411" s="58"/>
    </row>
    <row r="412" spans="1:25" ht="15.75" customHeight="1" x14ac:dyDescent="0.2">
      <c r="A412" s="23"/>
      <c r="B412" s="23"/>
      <c r="C412" s="58"/>
      <c r="D412" s="58"/>
      <c r="E412" s="58"/>
      <c r="F412" s="58"/>
      <c r="G412" s="67"/>
      <c r="H412" s="218"/>
      <c r="I412" s="58"/>
      <c r="J412" s="58"/>
      <c r="K412" s="58"/>
      <c r="L412" s="58"/>
      <c r="M412" s="58"/>
      <c r="N412" s="58"/>
      <c r="O412" s="58"/>
      <c r="P412" s="58"/>
      <c r="Q412" s="58"/>
      <c r="R412" s="58"/>
      <c r="S412" s="58"/>
      <c r="T412" s="58"/>
      <c r="U412" s="58"/>
      <c r="V412" s="58"/>
      <c r="W412" s="58"/>
      <c r="X412" s="58"/>
      <c r="Y412" s="58"/>
    </row>
    <row r="413" spans="1:25" ht="15.75" customHeight="1" x14ac:dyDescent="0.2">
      <c r="A413" s="23"/>
      <c r="B413" s="23"/>
      <c r="C413" s="58"/>
      <c r="D413" s="58"/>
      <c r="E413" s="58"/>
      <c r="F413" s="58"/>
      <c r="G413" s="67"/>
      <c r="H413" s="218"/>
      <c r="I413" s="58"/>
      <c r="J413" s="58"/>
      <c r="K413" s="58"/>
      <c r="L413" s="58"/>
      <c r="M413" s="58"/>
      <c r="N413" s="58"/>
      <c r="O413" s="58"/>
      <c r="P413" s="58"/>
      <c r="Q413" s="58"/>
      <c r="R413" s="58"/>
      <c r="S413" s="58"/>
      <c r="T413" s="58"/>
      <c r="U413" s="58"/>
      <c r="V413" s="58"/>
      <c r="W413" s="58"/>
      <c r="X413" s="58"/>
      <c r="Y413" s="58"/>
    </row>
    <row r="414" spans="1:25" ht="15.75" customHeight="1" x14ac:dyDescent="0.2">
      <c r="A414" s="23"/>
      <c r="B414" s="23"/>
      <c r="C414" s="58"/>
      <c r="D414" s="58"/>
      <c r="E414" s="58"/>
      <c r="F414" s="58"/>
      <c r="G414" s="67"/>
      <c r="H414" s="218"/>
      <c r="I414" s="58"/>
      <c r="J414" s="58"/>
      <c r="K414" s="58"/>
      <c r="L414" s="58"/>
      <c r="M414" s="58"/>
      <c r="N414" s="58"/>
      <c r="O414" s="58"/>
      <c r="P414" s="58"/>
      <c r="Q414" s="58"/>
      <c r="R414" s="58"/>
      <c r="S414" s="58"/>
      <c r="T414" s="58"/>
      <c r="U414" s="58"/>
      <c r="V414" s="58"/>
      <c r="W414" s="58"/>
      <c r="X414" s="58"/>
      <c r="Y414" s="58"/>
    </row>
    <row r="415" spans="1:25" ht="15.75" customHeight="1" x14ac:dyDescent="0.2">
      <c r="A415" s="23"/>
      <c r="B415" s="23"/>
      <c r="C415" s="58"/>
      <c r="D415" s="58"/>
      <c r="E415" s="58"/>
      <c r="F415" s="58"/>
      <c r="G415" s="67"/>
      <c r="H415" s="218"/>
      <c r="I415" s="58"/>
      <c r="J415" s="58"/>
      <c r="K415" s="58"/>
      <c r="L415" s="58"/>
      <c r="M415" s="58"/>
      <c r="N415" s="58"/>
      <c r="O415" s="58"/>
      <c r="P415" s="58"/>
      <c r="Q415" s="58"/>
      <c r="R415" s="58"/>
      <c r="S415" s="58"/>
      <c r="T415" s="58"/>
      <c r="U415" s="58"/>
      <c r="V415" s="58"/>
      <c r="W415" s="58"/>
      <c r="X415" s="58"/>
      <c r="Y415" s="58"/>
    </row>
    <row r="416" spans="1:25" ht="15.75" customHeight="1" x14ac:dyDescent="0.2">
      <c r="A416" s="23"/>
      <c r="B416" s="23"/>
      <c r="C416" s="58"/>
      <c r="D416" s="58"/>
      <c r="E416" s="58"/>
      <c r="F416" s="58"/>
      <c r="G416" s="67"/>
      <c r="H416" s="218"/>
      <c r="I416" s="58"/>
      <c r="J416" s="58"/>
      <c r="K416" s="58"/>
      <c r="L416" s="58"/>
      <c r="M416" s="58"/>
      <c r="N416" s="58"/>
      <c r="O416" s="58"/>
      <c r="P416" s="58"/>
      <c r="Q416" s="58"/>
      <c r="R416" s="58"/>
      <c r="S416" s="58"/>
      <c r="T416" s="58"/>
      <c r="U416" s="58"/>
      <c r="V416" s="58"/>
      <c r="W416" s="58"/>
      <c r="X416" s="58"/>
      <c r="Y416" s="58"/>
    </row>
    <row r="417" spans="1:25" ht="15.75" customHeight="1" x14ac:dyDescent="0.2">
      <c r="A417" s="23"/>
      <c r="B417" s="23"/>
      <c r="C417" s="58"/>
      <c r="D417" s="58"/>
      <c r="E417" s="58"/>
      <c r="F417" s="58"/>
      <c r="G417" s="67"/>
      <c r="H417" s="218"/>
      <c r="I417" s="58"/>
      <c r="J417" s="58"/>
      <c r="K417" s="58"/>
      <c r="L417" s="58"/>
      <c r="M417" s="58"/>
      <c r="N417" s="58"/>
      <c r="O417" s="58"/>
      <c r="P417" s="58"/>
      <c r="Q417" s="58"/>
      <c r="R417" s="58"/>
      <c r="S417" s="58"/>
      <c r="T417" s="58"/>
      <c r="U417" s="58"/>
      <c r="V417" s="58"/>
      <c r="W417" s="58"/>
      <c r="X417" s="58"/>
      <c r="Y417" s="58"/>
    </row>
    <row r="418" spans="1:25" ht="15.75" customHeight="1" x14ac:dyDescent="0.2">
      <c r="A418" s="23"/>
      <c r="B418" s="23"/>
      <c r="C418" s="58"/>
      <c r="D418" s="58"/>
      <c r="E418" s="58"/>
      <c r="F418" s="58"/>
      <c r="G418" s="67"/>
      <c r="H418" s="218"/>
      <c r="I418" s="58"/>
      <c r="J418" s="58"/>
      <c r="K418" s="58"/>
      <c r="L418" s="58"/>
      <c r="M418" s="58"/>
      <c r="N418" s="58"/>
      <c r="O418" s="58"/>
      <c r="P418" s="58"/>
      <c r="Q418" s="58"/>
      <c r="R418" s="58"/>
      <c r="S418" s="58"/>
      <c r="T418" s="58"/>
      <c r="U418" s="58"/>
      <c r="V418" s="58"/>
      <c r="W418" s="58"/>
      <c r="X418" s="58"/>
      <c r="Y418" s="58"/>
    </row>
    <row r="419" spans="1:25" ht="15.75" customHeight="1" x14ac:dyDescent="0.2">
      <c r="A419" s="23"/>
      <c r="B419" s="23"/>
      <c r="C419" s="58"/>
      <c r="D419" s="58"/>
      <c r="E419" s="58"/>
      <c r="F419" s="58"/>
      <c r="G419" s="67"/>
      <c r="H419" s="218"/>
      <c r="I419" s="58"/>
      <c r="J419" s="58"/>
      <c r="K419" s="58"/>
      <c r="L419" s="58"/>
      <c r="M419" s="58"/>
      <c r="N419" s="58"/>
      <c r="O419" s="58"/>
      <c r="P419" s="58"/>
      <c r="Q419" s="58"/>
      <c r="R419" s="58"/>
      <c r="S419" s="58"/>
      <c r="T419" s="58"/>
      <c r="U419" s="58"/>
      <c r="V419" s="58"/>
      <c r="W419" s="58"/>
      <c r="X419" s="58"/>
      <c r="Y419" s="58"/>
    </row>
    <row r="420" spans="1:25" ht="15.75" customHeight="1" x14ac:dyDescent="0.2">
      <c r="A420" s="23"/>
      <c r="B420" s="23"/>
      <c r="C420" s="58"/>
      <c r="D420" s="58"/>
      <c r="E420" s="58"/>
      <c r="F420" s="58"/>
      <c r="G420" s="67"/>
      <c r="H420" s="218"/>
      <c r="I420" s="58"/>
      <c r="J420" s="58"/>
      <c r="K420" s="58"/>
      <c r="L420" s="58"/>
      <c r="M420" s="58"/>
      <c r="N420" s="58"/>
      <c r="O420" s="58"/>
      <c r="P420" s="58"/>
      <c r="Q420" s="58"/>
      <c r="R420" s="58"/>
      <c r="S420" s="58"/>
      <c r="T420" s="58"/>
      <c r="U420" s="58"/>
      <c r="V420" s="58"/>
      <c r="W420" s="58"/>
      <c r="X420" s="58"/>
      <c r="Y420" s="58"/>
    </row>
    <row r="421" spans="1:25" ht="15.75" customHeight="1" x14ac:dyDescent="0.2">
      <c r="A421" s="23"/>
      <c r="B421" s="23"/>
      <c r="C421" s="58"/>
      <c r="D421" s="58"/>
      <c r="E421" s="58"/>
      <c r="F421" s="58"/>
      <c r="G421" s="67"/>
      <c r="H421" s="218"/>
      <c r="I421" s="58"/>
      <c r="J421" s="58"/>
      <c r="K421" s="58"/>
      <c r="L421" s="58"/>
      <c r="M421" s="58"/>
      <c r="N421" s="58"/>
      <c r="O421" s="58"/>
      <c r="P421" s="58"/>
      <c r="Q421" s="58"/>
      <c r="R421" s="58"/>
      <c r="S421" s="58"/>
      <c r="T421" s="58"/>
      <c r="U421" s="58"/>
      <c r="V421" s="58"/>
      <c r="W421" s="58"/>
      <c r="X421" s="58"/>
      <c r="Y421" s="58"/>
    </row>
    <row r="422" spans="1:25" ht="15.75" customHeight="1" x14ac:dyDescent="0.2">
      <c r="A422" s="23"/>
      <c r="B422" s="23"/>
      <c r="C422" s="58"/>
      <c r="D422" s="58"/>
      <c r="E422" s="58"/>
      <c r="F422" s="58"/>
      <c r="G422" s="67"/>
      <c r="H422" s="218"/>
      <c r="I422" s="58"/>
      <c r="J422" s="58"/>
      <c r="K422" s="58"/>
      <c r="L422" s="58"/>
      <c r="M422" s="58"/>
      <c r="N422" s="58"/>
      <c r="O422" s="58"/>
      <c r="P422" s="58"/>
      <c r="Q422" s="58"/>
      <c r="R422" s="58"/>
      <c r="S422" s="58"/>
      <c r="T422" s="58"/>
      <c r="U422" s="58"/>
      <c r="V422" s="58"/>
      <c r="W422" s="58"/>
      <c r="X422" s="58"/>
      <c r="Y422" s="58"/>
    </row>
    <row r="423" spans="1:25" ht="15.75" customHeight="1" x14ac:dyDescent="0.2">
      <c r="A423" s="23"/>
      <c r="B423" s="23"/>
      <c r="C423" s="58"/>
      <c r="D423" s="58"/>
      <c r="E423" s="58"/>
      <c r="F423" s="58"/>
      <c r="G423" s="67"/>
      <c r="H423" s="218"/>
      <c r="I423" s="58"/>
      <c r="J423" s="58"/>
      <c r="K423" s="58"/>
      <c r="L423" s="58"/>
      <c r="M423" s="58"/>
      <c r="N423" s="58"/>
      <c r="O423" s="58"/>
      <c r="P423" s="58"/>
      <c r="Q423" s="58"/>
      <c r="R423" s="58"/>
      <c r="S423" s="58"/>
      <c r="T423" s="58"/>
      <c r="U423" s="58"/>
      <c r="V423" s="58"/>
      <c r="W423" s="58"/>
      <c r="X423" s="58"/>
      <c r="Y423" s="58"/>
    </row>
    <row r="424" spans="1:25" ht="15.75" customHeight="1" x14ac:dyDescent="0.2">
      <c r="A424" s="23"/>
      <c r="B424" s="23"/>
      <c r="C424" s="58"/>
      <c r="D424" s="58"/>
      <c r="E424" s="58"/>
      <c r="F424" s="58"/>
      <c r="G424" s="67"/>
      <c r="H424" s="218"/>
      <c r="I424" s="58"/>
      <c r="J424" s="58"/>
      <c r="K424" s="58"/>
      <c r="L424" s="58"/>
      <c r="M424" s="58"/>
      <c r="N424" s="58"/>
      <c r="O424" s="58"/>
      <c r="P424" s="58"/>
      <c r="Q424" s="58"/>
      <c r="R424" s="58"/>
      <c r="S424" s="58"/>
      <c r="T424" s="58"/>
      <c r="U424" s="58"/>
      <c r="V424" s="58"/>
      <c r="W424" s="58"/>
      <c r="X424" s="58"/>
      <c r="Y424" s="58"/>
    </row>
    <row r="425" spans="1:25" ht="15.75" customHeight="1" x14ac:dyDescent="0.2">
      <c r="A425" s="23"/>
      <c r="B425" s="23"/>
      <c r="C425" s="58"/>
      <c r="D425" s="58"/>
      <c r="E425" s="58"/>
      <c r="F425" s="58"/>
      <c r="G425" s="67"/>
      <c r="H425" s="218"/>
      <c r="I425" s="58"/>
      <c r="J425" s="58"/>
      <c r="K425" s="58"/>
      <c r="L425" s="58"/>
      <c r="M425" s="58"/>
      <c r="N425" s="58"/>
      <c r="O425" s="58"/>
      <c r="P425" s="58"/>
      <c r="Q425" s="58"/>
      <c r="R425" s="58"/>
      <c r="S425" s="58"/>
      <c r="T425" s="58"/>
      <c r="U425" s="58"/>
      <c r="V425" s="58"/>
      <c r="W425" s="58"/>
      <c r="X425" s="58"/>
      <c r="Y425" s="58"/>
    </row>
    <row r="426" spans="1:25" ht="15.75" customHeight="1" x14ac:dyDescent="0.2">
      <c r="A426" s="23"/>
      <c r="B426" s="23"/>
      <c r="C426" s="58"/>
      <c r="D426" s="58"/>
      <c r="E426" s="58"/>
      <c r="F426" s="58"/>
      <c r="G426" s="67"/>
      <c r="H426" s="218"/>
      <c r="I426" s="58"/>
      <c r="J426" s="58"/>
      <c r="K426" s="58"/>
      <c r="L426" s="58"/>
      <c r="M426" s="58"/>
      <c r="N426" s="58"/>
      <c r="O426" s="58"/>
      <c r="P426" s="58"/>
      <c r="Q426" s="58"/>
      <c r="R426" s="58"/>
      <c r="S426" s="58"/>
      <c r="T426" s="58"/>
      <c r="U426" s="58"/>
      <c r="V426" s="58"/>
      <c r="W426" s="58"/>
      <c r="X426" s="58"/>
      <c r="Y426" s="58"/>
    </row>
    <row r="427" spans="1:25" ht="15.75" customHeight="1" x14ac:dyDescent="0.2">
      <c r="A427" s="23"/>
      <c r="B427" s="23"/>
      <c r="C427" s="58"/>
      <c r="D427" s="58"/>
      <c r="E427" s="58"/>
      <c r="F427" s="58"/>
      <c r="G427" s="67"/>
      <c r="H427" s="218"/>
      <c r="I427" s="58"/>
      <c r="J427" s="58"/>
      <c r="K427" s="58"/>
      <c r="L427" s="58"/>
      <c r="M427" s="58"/>
      <c r="N427" s="58"/>
      <c r="O427" s="58"/>
      <c r="P427" s="58"/>
      <c r="Q427" s="58"/>
      <c r="R427" s="58"/>
      <c r="S427" s="58"/>
      <c r="T427" s="58"/>
      <c r="U427" s="58"/>
      <c r="V427" s="58"/>
      <c r="W427" s="58"/>
      <c r="X427" s="58"/>
      <c r="Y427" s="58"/>
    </row>
    <row r="428" spans="1:25" ht="15.75" customHeight="1" x14ac:dyDescent="0.2">
      <c r="A428" s="23"/>
      <c r="B428" s="23"/>
      <c r="C428" s="58"/>
      <c r="D428" s="58"/>
      <c r="E428" s="58"/>
      <c r="F428" s="58"/>
      <c r="G428" s="67"/>
      <c r="H428" s="218"/>
      <c r="I428" s="58"/>
      <c r="J428" s="58"/>
      <c r="K428" s="58"/>
      <c r="L428" s="58"/>
      <c r="M428" s="58"/>
      <c r="N428" s="58"/>
      <c r="O428" s="58"/>
      <c r="P428" s="58"/>
      <c r="Q428" s="58"/>
      <c r="R428" s="58"/>
      <c r="S428" s="58"/>
      <c r="T428" s="58"/>
      <c r="U428" s="58"/>
      <c r="V428" s="58"/>
      <c r="W428" s="58"/>
      <c r="X428" s="58"/>
      <c r="Y428" s="58"/>
    </row>
    <row r="429" spans="1:25" ht="15.75" customHeight="1" x14ac:dyDescent="0.2">
      <c r="A429" s="23"/>
      <c r="B429" s="23"/>
      <c r="C429" s="58"/>
      <c r="D429" s="58"/>
      <c r="E429" s="58"/>
      <c r="F429" s="58"/>
      <c r="G429" s="67"/>
      <c r="H429" s="218"/>
      <c r="I429" s="58"/>
      <c r="J429" s="58"/>
      <c r="K429" s="58"/>
      <c r="L429" s="58"/>
      <c r="M429" s="58"/>
      <c r="N429" s="58"/>
      <c r="O429" s="58"/>
      <c r="P429" s="58"/>
      <c r="Q429" s="58"/>
      <c r="R429" s="58"/>
      <c r="S429" s="58"/>
      <c r="T429" s="58"/>
      <c r="U429" s="58"/>
      <c r="V429" s="58"/>
      <c r="W429" s="58"/>
      <c r="X429" s="58"/>
      <c r="Y429" s="58"/>
    </row>
    <row r="430" spans="1:25" ht="15.75" customHeight="1" x14ac:dyDescent="0.2">
      <c r="A430" s="23"/>
      <c r="B430" s="23"/>
      <c r="C430" s="58"/>
      <c r="D430" s="58"/>
      <c r="E430" s="58"/>
      <c r="F430" s="58"/>
      <c r="G430" s="67"/>
      <c r="H430" s="218"/>
      <c r="I430" s="58"/>
      <c r="J430" s="58"/>
      <c r="K430" s="58"/>
      <c r="L430" s="58"/>
      <c r="M430" s="58"/>
      <c r="N430" s="58"/>
      <c r="O430" s="58"/>
      <c r="P430" s="58"/>
      <c r="Q430" s="58"/>
      <c r="R430" s="58"/>
      <c r="S430" s="58"/>
      <c r="T430" s="58"/>
      <c r="U430" s="58"/>
      <c r="V430" s="58"/>
      <c r="W430" s="58"/>
      <c r="X430" s="58"/>
      <c r="Y430" s="58"/>
    </row>
    <row r="431" spans="1:25" ht="15.75" customHeight="1" x14ac:dyDescent="0.2">
      <c r="A431" s="23"/>
      <c r="B431" s="23"/>
      <c r="C431" s="58"/>
      <c r="D431" s="58"/>
      <c r="E431" s="58"/>
      <c r="F431" s="58"/>
      <c r="G431" s="67"/>
      <c r="H431" s="218"/>
      <c r="I431" s="58"/>
      <c r="J431" s="58"/>
      <c r="K431" s="58"/>
      <c r="L431" s="58"/>
      <c r="M431" s="58"/>
      <c r="N431" s="58"/>
      <c r="O431" s="58"/>
      <c r="P431" s="58"/>
      <c r="Q431" s="58"/>
      <c r="R431" s="58"/>
      <c r="S431" s="58"/>
      <c r="T431" s="58"/>
      <c r="U431" s="58"/>
      <c r="V431" s="58"/>
      <c r="W431" s="58"/>
      <c r="X431" s="58"/>
      <c r="Y431" s="58"/>
    </row>
    <row r="432" spans="1:25" ht="15.75" customHeight="1" x14ac:dyDescent="0.2">
      <c r="A432" s="23"/>
      <c r="B432" s="23"/>
      <c r="C432" s="58"/>
      <c r="D432" s="58"/>
      <c r="E432" s="58"/>
      <c r="F432" s="58"/>
      <c r="G432" s="67"/>
      <c r="H432" s="218"/>
      <c r="I432" s="58"/>
      <c r="J432" s="58"/>
      <c r="K432" s="58"/>
      <c r="L432" s="58"/>
      <c r="M432" s="58"/>
      <c r="N432" s="58"/>
      <c r="O432" s="58"/>
      <c r="P432" s="58"/>
      <c r="Q432" s="58"/>
      <c r="R432" s="58"/>
      <c r="S432" s="58"/>
      <c r="T432" s="58"/>
      <c r="U432" s="58"/>
      <c r="V432" s="58"/>
      <c r="W432" s="58"/>
      <c r="X432" s="58"/>
      <c r="Y432" s="58"/>
    </row>
    <row r="433" spans="1:25" ht="15.75" customHeight="1" x14ac:dyDescent="0.2">
      <c r="A433" s="23"/>
      <c r="B433" s="23"/>
      <c r="C433" s="58"/>
      <c r="D433" s="58"/>
      <c r="E433" s="58"/>
      <c r="F433" s="58"/>
      <c r="G433" s="67"/>
      <c r="H433" s="218"/>
      <c r="I433" s="58"/>
      <c r="J433" s="58"/>
      <c r="K433" s="58"/>
      <c r="L433" s="58"/>
      <c r="M433" s="58"/>
      <c r="N433" s="58"/>
      <c r="O433" s="58"/>
      <c r="P433" s="58"/>
      <c r="Q433" s="58"/>
      <c r="R433" s="58"/>
      <c r="S433" s="58"/>
      <c r="T433" s="58"/>
      <c r="U433" s="58"/>
      <c r="V433" s="58"/>
      <c r="W433" s="58"/>
      <c r="X433" s="58"/>
      <c r="Y433" s="58"/>
    </row>
    <row r="434" spans="1:25" ht="15.75" customHeight="1" x14ac:dyDescent="0.2">
      <c r="A434" s="23"/>
      <c r="B434" s="23"/>
      <c r="C434" s="58"/>
      <c r="D434" s="58"/>
      <c r="E434" s="58"/>
      <c r="F434" s="58"/>
      <c r="G434" s="67"/>
      <c r="H434" s="218"/>
      <c r="I434" s="58"/>
      <c r="J434" s="58"/>
      <c r="K434" s="58"/>
      <c r="L434" s="58"/>
      <c r="M434" s="58"/>
      <c r="N434" s="58"/>
      <c r="O434" s="58"/>
      <c r="P434" s="58"/>
      <c r="Q434" s="58"/>
      <c r="R434" s="58"/>
      <c r="S434" s="58"/>
      <c r="T434" s="58"/>
      <c r="U434" s="58"/>
      <c r="V434" s="58"/>
      <c r="W434" s="58"/>
      <c r="X434" s="58"/>
      <c r="Y434" s="58"/>
    </row>
    <row r="435" spans="1:25" ht="15.75" customHeight="1" x14ac:dyDescent="0.2">
      <c r="A435" s="23"/>
      <c r="B435" s="23"/>
      <c r="C435" s="58"/>
      <c r="D435" s="58"/>
      <c r="E435" s="58"/>
      <c r="F435" s="58"/>
      <c r="G435" s="67"/>
      <c r="H435" s="218"/>
      <c r="I435" s="58"/>
      <c r="J435" s="58"/>
      <c r="K435" s="58"/>
      <c r="L435" s="58"/>
      <c r="M435" s="58"/>
      <c r="N435" s="58"/>
      <c r="O435" s="58"/>
      <c r="P435" s="58"/>
      <c r="Q435" s="58"/>
      <c r="R435" s="58"/>
      <c r="S435" s="58"/>
      <c r="T435" s="58"/>
      <c r="U435" s="58"/>
      <c r="V435" s="58"/>
      <c r="W435" s="58"/>
      <c r="X435" s="58"/>
      <c r="Y435" s="58"/>
    </row>
    <row r="436" spans="1:25" ht="15.75" customHeight="1" x14ac:dyDescent="0.2">
      <c r="A436" s="23"/>
      <c r="B436" s="23"/>
      <c r="C436" s="58"/>
      <c r="D436" s="58"/>
      <c r="E436" s="58"/>
      <c r="F436" s="58"/>
      <c r="G436" s="67"/>
      <c r="H436" s="218"/>
      <c r="I436" s="58"/>
      <c r="J436" s="58"/>
      <c r="K436" s="58"/>
      <c r="L436" s="58"/>
      <c r="M436" s="58"/>
      <c r="N436" s="58"/>
      <c r="O436" s="58"/>
      <c r="P436" s="58"/>
      <c r="Q436" s="58"/>
      <c r="R436" s="58"/>
      <c r="S436" s="58"/>
      <c r="T436" s="58"/>
      <c r="U436" s="58"/>
      <c r="V436" s="58"/>
      <c r="W436" s="58"/>
      <c r="X436" s="58"/>
      <c r="Y436" s="58"/>
    </row>
    <row r="437" spans="1:25" ht="15.75" customHeight="1" x14ac:dyDescent="0.2">
      <c r="A437" s="23"/>
      <c r="B437" s="23"/>
      <c r="C437" s="58"/>
      <c r="D437" s="58"/>
      <c r="E437" s="58"/>
      <c r="F437" s="58"/>
      <c r="G437" s="67"/>
      <c r="H437" s="218"/>
      <c r="I437" s="58"/>
      <c r="J437" s="58"/>
      <c r="K437" s="58"/>
      <c r="L437" s="58"/>
      <c r="M437" s="58"/>
      <c r="N437" s="58"/>
      <c r="O437" s="58"/>
      <c r="P437" s="58"/>
      <c r="Q437" s="58"/>
      <c r="R437" s="58"/>
      <c r="S437" s="58"/>
      <c r="T437" s="58"/>
      <c r="U437" s="58"/>
      <c r="V437" s="58"/>
      <c r="W437" s="58"/>
      <c r="X437" s="58"/>
      <c r="Y437" s="58"/>
    </row>
    <row r="438" spans="1:25" ht="15.75" customHeight="1" x14ac:dyDescent="0.2">
      <c r="A438" s="23"/>
      <c r="B438" s="23"/>
      <c r="C438" s="58"/>
      <c r="D438" s="58"/>
      <c r="E438" s="58"/>
      <c r="F438" s="58"/>
      <c r="G438" s="67"/>
      <c r="H438" s="218"/>
      <c r="I438" s="58"/>
      <c r="J438" s="58"/>
      <c r="K438" s="58"/>
      <c r="L438" s="58"/>
      <c r="M438" s="58"/>
      <c r="N438" s="58"/>
      <c r="O438" s="58"/>
      <c r="P438" s="58"/>
      <c r="Q438" s="58"/>
      <c r="R438" s="58"/>
      <c r="S438" s="58"/>
      <c r="T438" s="58"/>
      <c r="U438" s="58"/>
      <c r="V438" s="58"/>
      <c r="W438" s="58"/>
      <c r="X438" s="58"/>
      <c r="Y438" s="58"/>
    </row>
    <row r="439" spans="1:25" ht="15.75" customHeight="1" x14ac:dyDescent="0.2">
      <c r="A439" s="23"/>
      <c r="B439" s="23"/>
      <c r="C439" s="58"/>
      <c r="D439" s="58"/>
      <c r="E439" s="58"/>
      <c r="F439" s="58"/>
      <c r="G439" s="67"/>
      <c r="H439" s="218"/>
      <c r="I439" s="58"/>
      <c r="J439" s="58"/>
      <c r="K439" s="58"/>
      <c r="L439" s="58"/>
      <c r="M439" s="58"/>
      <c r="N439" s="58"/>
      <c r="O439" s="58"/>
      <c r="P439" s="58"/>
      <c r="Q439" s="58"/>
      <c r="R439" s="58"/>
      <c r="S439" s="58"/>
      <c r="T439" s="58"/>
      <c r="U439" s="58"/>
      <c r="V439" s="58"/>
      <c r="W439" s="58"/>
      <c r="X439" s="58"/>
      <c r="Y439" s="58"/>
    </row>
    <row r="440" spans="1:25" ht="15.75" customHeight="1" x14ac:dyDescent="0.2">
      <c r="A440" s="23"/>
      <c r="B440" s="23"/>
      <c r="C440" s="58"/>
      <c r="D440" s="58"/>
      <c r="E440" s="58"/>
      <c r="F440" s="58"/>
      <c r="G440" s="67"/>
      <c r="H440" s="218"/>
      <c r="I440" s="58"/>
      <c r="J440" s="58"/>
      <c r="K440" s="58"/>
      <c r="L440" s="58"/>
      <c r="M440" s="58"/>
      <c r="N440" s="58"/>
      <c r="O440" s="58"/>
      <c r="P440" s="58"/>
      <c r="Q440" s="58"/>
      <c r="R440" s="58"/>
      <c r="S440" s="58"/>
      <c r="T440" s="58"/>
      <c r="U440" s="58"/>
      <c r="V440" s="58"/>
      <c r="W440" s="58"/>
      <c r="X440" s="58"/>
      <c r="Y440" s="58"/>
    </row>
    <row r="441" spans="1:25" ht="15.75" customHeight="1" x14ac:dyDescent="0.2">
      <c r="A441" s="23"/>
      <c r="B441" s="23"/>
      <c r="C441" s="58"/>
      <c r="D441" s="58"/>
      <c r="E441" s="58"/>
      <c r="F441" s="58"/>
      <c r="G441" s="67"/>
      <c r="H441" s="218"/>
      <c r="I441" s="58"/>
      <c r="J441" s="58"/>
      <c r="K441" s="58"/>
      <c r="L441" s="58"/>
      <c r="M441" s="58"/>
      <c r="N441" s="58"/>
      <c r="O441" s="58"/>
      <c r="P441" s="58"/>
      <c r="Q441" s="58"/>
      <c r="R441" s="58"/>
      <c r="S441" s="58"/>
      <c r="T441" s="58"/>
      <c r="U441" s="58"/>
      <c r="V441" s="58"/>
      <c r="W441" s="58"/>
      <c r="X441" s="58"/>
      <c r="Y441" s="58"/>
    </row>
    <row r="442" spans="1:25" ht="15.75" customHeight="1" x14ac:dyDescent="0.2">
      <c r="A442" s="23"/>
      <c r="B442" s="23"/>
      <c r="C442" s="58"/>
      <c r="D442" s="58"/>
      <c r="E442" s="58"/>
      <c r="F442" s="58"/>
      <c r="G442" s="67"/>
      <c r="H442" s="218"/>
      <c r="I442" s="58"/>
      <c r="J442" s="58"/>
      <c r="K442" s="58"/>
      <c r="L442" s="58"/>
      <c r="M442" s="58"/>
      <c r="N442" s="58"/>
      <c r="O442" s="58"/>
      <c r="P442" s="58"/>
      <c r="Q442" s="58"/>
      <c r="R442" s="58"/>
      <c r="S442" s="58"/>
      <c r="T442" s="58"/>
      <c r="U442" s="58"/>
      <c r="V442" s="58"/>
      <c r="W442" s="58"/>
      <c r="X442" s="58"/>
      <c r="Y442" s="58"/>
    </row>
    <row r="443" spans="1:25" ht="15.75" customHeight="1" x14ac:dyDescent="0.2">
      <c r="A443" s="23"/>
      <c r="B443" s="23"/>
      <c r="C443" s="58"/>
      <c r="D443" s="58"/>
      <c r="E443" s="58"/>
      <c r="F443" s="58"/>
      <c r="G443" s="67"/>
      <c r="H443" s="218"/>
      <c r="I443" s="58"/>
      <c r="J443" s="58"/>
      <c r="K443" s="58"/>
      <c r="L443" s="58"/>
      <c r="M443" s="58"/>
      <c r="N443" s="58"/>
      <c r="O443" s="58"/>
      <c r="P443" s="58"/>
      <c r="Q443" s="58"/>
      <c r="R443" s="58"/>
      <c r="S443" s="58"/>
      <c r="T443" s="58"/>
      <c r="U443" s="58"/>
      <c r="V443" s="58"/>
      <c r="W443" s="58"/>
      <c r="X443" s="58"/>
      <c r="Y443" s="58"/>
    </row>
    <row r="444" spans="1:25" ht="15.75" customHeight="1" x14ac:dyDescent="0.2">
      <c r="A444" s="23"/>
      <c r="B444" s="23"/>
      <c r="C444" s="58"/>
      <c r="D444" s="58"/>
      <c r="E444" s="58"/>
      <c r="F444" s="58"/>
      <c r="G444" s="67"/>
      <c r="H444" s="218"/>
      <c r="I444" s="58"/>
      <c r="J444" s="58"/>
      <c r="K444" s="58"/>
      <c r="L444" s="58"/>
      <c r="M444" s="58"/>
      <c r="N444" s="58"/>
      <c r="O444" s="58"/>
      <c r="P444" s="58"/>
      <c r="Q444" s="58"/>
      <c r="R444" s="58"/>
      <c r="S444" s="58"/>
      <c r="T444" s="58"/>
      <c r="U444" s="58"/>
      <c r="V444" s="58"/>
      <c r="W444" s="58"/>
      <c r="X444" s="58"/>
      <c r="Y444" s="58"/>
    </row>
    <row r="445" spans="1:25" ht="15.75" customHeight="1" x14ac:dyDescent="0.2">
      <c r="A445" s="23"/>
      <c r="B445" s="23"/>
      <c r="C445" s="58"/>
      <c r="D445" s="58"/>
      <c r="E445" s="58"/>
      <c r="F445" s="58"/>
      <c r="G445" s="67"/>
      <c r="H445" s="218"/>
      <c r="I445" s="58"/>
      <c r="J445" s="58"/>
      <c r="K445" s="58"/>
      <c r="L445" s="58"/>
      <c r="M445" s="58"/>
      <c r="N445" s="58"/>
      <c r="O445" s="58"/>
      <c r="P445" s="58"/>
      <c r="Q445" s="58"/>
      <c r="R445" s="58"/>
      <c r="S445" s="58"/>
      <c r="T445" s="58"/>
      <c r="U445" s="58"/>
      <c r="V445" s="58"/>
      <c r="W445" s="58"/>
      <c r="X445" s="58"/>
      <c r="Y445" s="58"/>
    </row>
    <row r="446" spans="1:25" ht="15.75" customHeight="1" x14ac:dyDescent="0.2">
      <c r="A446" s="23"/>
      <c r="B446" s="23"/>
      <c r="C446" s="58"/>
      <c r="D446" s="58"/>
      <c r="E446" s="58"/>
      <c r="F446" s="58"/>
      <c r="G446" s="67"/>
      <c r="H446" s="218"/>
      <c r="I446" s="58"/>
      <c r="J446" s="58"/>
      <c r="K446" s="58"/>
      <c r="L446" s="58"/>
      <c r="M446" s="58"/>
      <c r="N446" s="58"/>
      <c r="O446" s="58"/>
      <c r="P446" s="58"/>
      <c r="Q446" s="58"/>
      <c r="R446" s="58"/>
      <c r="S446" s="58"/>
      <c r="T446" s="58"/>
      <c r="U446" s="58"/>
      <c r="V446" s="58"/>
      <c r="W446" s="58"/>
      <c r="X446" s="58"/>
      <c r="Y446" s="58"/>
    </row>
    <row r="447" spans="1:25" ht="15.75" customHeight="1" x14ac:dyDescent="0.2">
      <c r="A447" s="23"/>
      <c r="B447" s="23"/>
      <c r="C447" s="58"/>
      <c r="D447" s="58"/>
      <c r="E447" s="58"/>
      <c r="F447" s="58"/>
      <c r="G447" s="67"/>
      <c r="H447" s="218"/>
      <c r="I447" s="58"/>
      <c r="J447" s="58"/>
      <c r="K447" s="58"/>
      <c r="L447" s="58"/>
      <c r="M447" s="58"/>
      <c r="N447" s="58"/>
      <c r="O447" s="58"/>
      <c r="P447" s="58"/>
      <c r="Q447" s="58"/>
      <c r="R447" s="58"/>
      <c r="S447" s="58"/>
      <c r="T447" s="58"/>
      <c r="U447" s="58"/>
      <c r="V447" s="58"/>
      <c r="W447" s="58"/>
      <c r="X447" s="58"/>
      <c r="Y447" s="58"/>
    </row>
    <row r="448" spans="1:25" ht="15.75" customHeight="1" x14ac:dyDescent="0.2">
      <c r="A448" s="23"/>
      <c r="B448" s="23"/>
      <c r="C448" s="58"/>
      <c r="D448" s="58"/>
      <c r="E448" s="58"/>
      <c r="F448" s="58"/>
      <c r="G448" s="67"/>
      <c r="H448" s="218"/>
      <c r="I448" s="58"/>
      <c r="J448" s="58"/>
      <c r="K448" s="58"/>
      <c r="L448" s="58"/>
      <c r="M448" s="58"/>
      <c r="N448" s="58"/>
      <c r="O448" s="58"/>
      <c r="P448" s="58"/>
      <c r="Q448" s="58"/>
      <c r="R448" s="58"/>
      <c r="S448" s="58"/>
      <c r="T448" s="58"/>
      <c r="U448" s="58"/>
      <c r="V448" s="58"/>
      <c r="W448" s="58"/>
      <c r="X448" s="58"/>
      <c r="Y448" s="58"/>
    </row>
    <row r="449" spans="1:25" ht="15.75" customHeight="1" x14ac:dyDescent="0.2">
      <c r="A449" s="23"/>
      <c r="B449" s="23"/>
      <c r="C449" s="58"/>
      <c r="D449" s="58"/>
      <c r="E449" s="58"/>
      <c r="F449" s="58"/>
      <c r="G449" s="67"/>
      <c r="H449" s="218"/>
      <c r="I449" s="58"/>
      <c r="J449" s="58"/>
      <c r="K449" s="58"/>
      <c r="L449" s="58"/>
      <c r="M449" s="58"/>
      <c r="N449" s="58"/>
      <c r="O449" s="58"/>
      <c r="P449" s="58"/>
      <c r="Q449" s="58"/>
      <c r="R449" s="58"/>
      <c r="S449" s="58"/>
      <c r="T449" s="58"/>
      <c r="U449" s="58"/>
      <c r="V449" s="58"/>
      <c r="W449" s="58"/>
      <c r="X449" s="58"/>
      <c r="Y449" s="58"/>
    </row>
    <row r="450" spans="1:25" ht="15.75" customHeight="1" x14ac:dyDescent="0.2">
      <c r="A450" s="23"/>
      <c r="B450" s="23"/>
      <c r="C450" s="58"/>
      <c r="D450" s="58"/>
      <c r="E450" s="58"/>
      <c r="F450" s="58"/>
      <c r="G450" s="67"/>
      <c r="H450" s="218"/>
      <c r="I450" s="58"/>
      <c r="J450" s="58"/>
      <c r="K450" s="58"/>
      <c r="L450" s="58"/>
      <c r="M450" s="58"/>
      <c r="N450" s="58"/>
      <c r="O450" s="58"/>
      <c r="P450" s="58"/>
      <c r="Q450" s="58"/>
      <c r="R450" s="58"/>
      <c r="S450" s="58"/>
      <c r="T450" s="58"/>
      <c r="U450" s="58"/>
      <c r="V450" s="58"/>
      <c r="W450" s="58"/>
      <c r="X450" s="58"/>
      <c r="Y450" s="58"/>
    </row>
    <row r="451" spans="1:25" ht="15.75" customHeight="1" x14ac:dyDescent="0.2">
      <c r="A451" s="23"/>
      <c r="B451" s="23"/>
      <c r="C451" s="58"/>
      <c r="D451" s="58"/>
      <c r="E451" s="58"/>
      <c r="F451" s="58"/>
      <c r="G451" s="67"/>
      <c r="H451" s="218"/>
      <c r="I451" s="58"/>
      <c r="J451" s="58"/>
      <c r="K451" s="58"/>
      <c r="L451" s="58"/>
      <c r="M451" s="58"/>
      <c r="N451" s="58"/>
      <c r="O451" s="58"/>
      <c r="P451" s="58"/>
      <c r="Q451" s="58"/>
      <c r="R451" s="58"/>
      <c r="S451" s="58"/>
      <c r="T451" s="58"/>
      <c r="U451" s="58"/>
      <c r="V451" s="58"/>
      <c r="W451" s="58"/>
      <c r="X451" s="58"/>
      <c r="Y451" s="58"/>
    </row>
    <row r="452" spans="1:25" ht="15.75" customHeight="1" x14ac:dyDescent="0.2">
      <c r="A452" s="23"/>
      <c r="B452" s="23"/>
      <c r="C452" s="58"/>
      <c r="D452" s="58"/>
      <c r="E452" s="58"/>
      <c r="F452" s="58"/>
      <c r="G452" s="67"/>
      <c r="H452" s="218"/>
      <c r="I452" s="58"/>
      <c r="J452" s="58"/>
      <c r="K452" s="58"/>
      <c r="L452" s="58"/>
      <c r="M452" s="58"/>
      <c r="N452" s="58"/>
      <c r="O452" s="58"/>
      <c r="P452" s="58"/>
      <c r="Q452" s="58"/>
      <c r="R452" s="58"/>
      <c r="S452" s="58"/>
      <c r="T452" s="58"/>
      <c r="U452" s="58"/>
      <c r="V452" s="58"/>
      <c r="W452" s="58"/>
      <c r="X452" s="58"/>
      <c r="Y452" s="58"/>
    </row>
    <row r="453" spans="1:25" ht="15.75" customHeight="1" x14ac:dyDescent="0.2">
      <c r="A453" s="23"/>
      <c r="B453" s="23"/>
      <c r="C453" s="58"/>
      <c r="D453" s="58"/>
      <c r="E453" s="58"/>
      <c r="F453" s="58"/>
      <c r="G453" s="67"/>
      <c r="H453" s="218"/>
      <c r="I453" s="58"/>
      <c r="J453" s="58"/>
      <c r="K453" s="58"/>
      <c r="L453" s="58"/>
      <c r="M453" s="58"/>
      <c r="N453" s="58"/>
      <c r="O453" s="58"/>
      <c r="P453" s="58"/>
      <c r="Q453" s="58"/>
      <c r="R453" s="58"/>
      <c r="S453" s="58"/>
      <c r="T453" s="58"/>
      <c r="U453" s="58"/>
      <c r="V453" s="58"/>
      <c r="W453" s="58"/>
      <c r="X453" s="58"/>
      <c r="Y453" s="58"/>
    </row>
    <row r="454" spans="1:25" ht="15.75" customHeight="1" x14ac:dyDescent="0.2">
      <c r="A454" s="23"/>
      <c r="B454" s="23"/>
      <c r="C454" s="58"/>
      <c r="D454" s="58"/>
      <c r="E454" s="58"/>
      <c r="F454" s="58"/>
      <c r="G454" s="67"/>
      <c r="H454" s="218"/>
      <c r="I454" s="58"/>
      <c r="J454" s="58"/>
      <c r="K454" s="58"/>
      <c r="L454" s="58"/>
      <c r="M454" s="58"/>
      <c r="N454" s="58"/>
      <c r="O454" s="58"/>
      <c r="P454" s="58"/>
      <c r="Q454" s="58"/>
      <c r="R454" s="58"/>
      <c r="S454" s="58"/>
      <c r="T454" s="58"/>
      <c r="U454" s="58"/>
      <c r="V454" s="58"/>
      <c r="W454" s="58"/>
      <c r="X454" s="58"/>
      <c r="Y454" s="58"/>
    </row>
    <row r="455" spans="1:25" ht="15.75" customHeight="1" x14ac:dyDescent="0.2">
      <c r="A455" s="23"/>
      <c r="B455" s="23"/>
      <c r="C455" s="58"/>
      <c r="D455" s="58"/>
      <c r="E455" s="58"/>
      <c r="F455" s="58"/>
      <c r="G455" s="67"/>
      <c r="H455" s="218"/>
      <c r="I455" s="58"/>
      <c r="J455" s="58"/>
      <c r="K455" s="58"/>
      <c r="L455" s="58"/>
      <c r="M455" s="58"/>
      <c r="N455" s="58"/>
      <c r="O455" s="58"/>
      <c r="P455" s="58"/>
      <c r="Q455" s="58"/>
      <c r="R455" s="58"/>
      <c r="S455" s="58"/>
      <c r="T455" s="58"/>
      <c r="U455" s="58"/>
      <c r="V455" s="58"/>
      <c r="W455" s="58"/>
      <c r="X455" s="58"/>
      <c r="Y455" s="58"/>
    </row>
    <row r="456" spans="1:25" ht="15.75" customHeight="1" x14ac:dyDescent="0.2">
      <c r="A456" s="23"/>
      <c r="B456" s="23"/>
      <c r="C456" s="58"/>
      <c r="D456" s="58"/>
      <c r="E456" s="58"/>
      <c r="F456" s="58"/>
      <c r="G456" s="67"/>
      <c r="H456" s="218"/>
      <c r="I456" s="58"/>
      <c r="J456" s="58"/>
      <c r="K456" s="58"/>
      <c r="L456" s="58"/>
      <c r="M456" s="58"/>
      <c r="N456" s="58"/>
      <c r="O456" s="58"/>
      <c r="P456" s="58"/>
      <c r="Q456" s="58"/>
      <c r="R456" s="58"/>
      <c r="S456" s="58"/>
      <c r="T456" s="58"/>
      <c r="U456" s="58"/>
      <c r="V456" s="58"/>
      <c r="W456" s="58"/>
      <c r="X456" s="58"/>
      <c r="Y456" s="58"/>
    </row>
    <row r="457" spans="1:25" ht="15.75" customHeight="1" x14ac:dyDescent="0.2">
      <c r="A457" s="23"/>
      <c r="B457" s="23"/>
      <c r="C457" s="58"/>
      <c r="D457" s="58"/>
      <c r="E457" s="58"/>
      <c r="F457" s="58"/>
      <c r="G457" s="67"/>
      <c r="H457" s="218"/>
      <c r="I457" s="58"/>
      <c r="J457" s="58"/>
      <c r="K457" s="58"/>
      <c r="L457" s="58"/>
      <c r="M457" s="58"/>
      <c r="N457" s="58"/>
      <c r="O457" s="58"/>
      <c r="P457" s="58"/>
      <c r="Q457" s="58"/>
      <c r="R457" s="58"/>
      <c r="S457" s="58"/>
      <c r="T457" s="58"/>
      <c r="U457" s="58"/>
      <c r="V457" s="58"/>
      <c r="W457" s="58"/>
      <c r="X457" s="58"/>
      <c r="Y457" s="58"/>
    </row>
    <row r="458" spans="1:25" ht="15.75" customHeight="1" x14ac:dyDescent="0.2">
      <c r="A458" s="23"/>
      <c r="B458" s="23"/>
      <c r="C458" s="58"/>
      <c r="D458" s="58"/>
      <c r="E458" s="58"/>
      <c r="F458" s="58"/>
      <c r="G458" s="67"/>
      <c r="H458" s="218"/>
      <c r="I458" s="58"/>
      <c r="J458" s="58"/>
      <c r="K458" s="58"/>
      <c r="L458" s="58"/>
      <c r="M458" s="58"/>
      <c r="N458" s="58"/>
      <c r="O458" s="58"/>
      <c r="P458" s="58"/>
      <c r="Q458" s="58"/>
      <c r="R458" s="58"/>
      <c r="S458" s="58"/>
      <c r="T458" s="58"/>
      <c r="U458" s="58"/>
      <c r="V458" s="58"/>
      <c r="W458" s="58"/>
      <c r="X458" s="58"/>
      <c r="Y458" s="58"/>
    </row>
    <row r="459" spans="1:25" ht="15.75" customHeight="1" x14ac:dyDescent="0.2">
      <c r="A459" s="23"/>
      <c r="B459" s="23"/>
      <c r="C459" s="58"/>
      <c r="D459" s="58"/>
      <c r="E459" s="58"/>
      <c r="F459" s="58"/>
      <c r="G459" s="67"/>
      <c r="H459" s="218"/>
      <c r="I459" s="58"/>
      <c r="J459" s="58"/>
      <c r="K459" s="58"/>
      <c r="L459" s="58"/>
      <c r="M459" s="58"/>
      <c r="N459" s="58"/>
      <c r="O459" s="58"/>
      <c r="P459" s="58"/>
      <c r="Q459" s="58"/>
      <c r="R459" s="58"/>
      <c r="S459" s="58"/>
      <c r="T459" s="58"/>
      <c r="U459" s="58"/>
      <c r="V459" s="58"/>
      <c r="W459" s="58"/>
      <c r="X459" s="58"/>
      <c r="Y459" s="58"/>
    </row>
    <row r="460" spans="1:25" ht="15.75" customHeight="1" x14ac:dyDescent="0.2">
      <c r="A460" s="23"/>
      <c r="B460" s="23"/>
      <c r="C460" s="58"/>
      <c r="D460" s="58"/>
      <c r="E460" s="58"/>
      <c r="F460" s="58"/>
      <c r="G460" s="67"/>
      <c r="H460" s="218"/>
      <c r="I460" s="58"/>
      <c r="J460" s="58"/>
      <c r="K460" s="58"/>
      <c r="L460" s="58"/>
      <c r="M460" s="58"/>
      <c r="N460" s="58"/>
      <c r="O460" s="58"/>
      <c r="P460" s="58"/>
      <c r="Q460" s="58"/>
      <c r="R460" s="58"/>
      <c r="S460" s="58"/>
      <c r="T460" s="58"/>
      <c r="U460" s="58"/>
      <c r="V460" s="58"/>
      <c r="W460" s="58"/>
      <c r="X460" s="58"/>
      <c r="Y460" s="58"/>
    </row>
    <row r="461" spans="1:25" ht="15.75" customHeight="1" x14ac:dyDescent="0.2">
      <c r="A461" s="23"/>
      <c r="B461" s="23"/>
      <c r="C461" s="58"/>
      <c r="D461" s="58"/>
      <c r="E461" s="58"/>
      <c r="F461" s="58"/>
      <c r="G461" s="67"/>
      <c r="H461" s="218"/>
      <c r="I461" s="58"/>
      <c r="J461" s="58"/>
      <c r="K461" s="58"/>
      <c r="L461" s="58"/>
      <c r="M461" s="58"/>
      <c r="N461" s="58"/>
      <c r="O461" s="58"/>
      <c r="P461" s="58"/>
      <c r="Q461" s="58"/>
      <c r="R461" s="58"/>
      <c r="S461" s="58"/>
      <c r="T461" s="58"/>
      <c r="U461" s="58"/>
      <c r="V461" s="58"/>
      <c r="W461" s="58"/>
      <c r="X461" s="58"/>
      <c r="Y461" s="58"/>
    </row>
    <row r="462" spans="1:25" ht="15.75" customHeight="1" x14ac:dyDescent="0.2">
      <c r="A462" s="23"/>
      <c r="B462" s="23"/>
      <c r="C462" s="58"/>
      <c r="D462" s="58"/>
      <c r="E462" s="58"/>
      <c r="F462" s="58"/>
      <c r="G462" s="67"/>
      <c r="H462" s="218"/>
      <c r="I462" s="58"/>
      <c r="J462" s="58"/>
      <c r="K462" s="58"/>
      <c r="L462" s="58"/>
      <c r="M462" s="58"/>
      <c r="N462" s="58"/>
      <c r="O462" s="58"/>
      <c r="P462" s="58"/>
      <c r="Q462" s="58"/>
      <c r="R462" s="58"/>
      <c r="S462" s="58"/>
      <c r="T462" s="58"/>
      <c r="U462" s="58"/>
      <c r="V462" s="58"/>
      <c r="W462" s="58"/>
      <c r="X462" s="58"/>
      <c r="Y462" s="58"/>
    </row>
    <row r="463" spans="1:25" ht="15.75" customHeight="1" x14ac:dyDescent="0.2">
      <c r="A463" s="23"/>
      <c r="B463" s="23"/>
      <c r="C463" s="58"/>
      <c r="D463" s="58"/>
      <c r="E463" s="58"/>
      <c r="F463" s="58"/>
      <c r="G463" s="67"/>
      <c r="H463" s="218"/>
      <c r="I463" s="58"/>
      <c r="J463" s="58"/>
      <c r="K463" s="58"/>
      <c r="L463" s="58"/>
      <c r="M463" s="58"/>
      <c r="N463" s="58"/>
      <c r="O463" s="58"/>
      <c r="P463" s="58"/>
      <c r="Q463" s="58"/>
      <c r="R463" s="58"/>
      <c r="S463" s="58"/>
      <c r="T463" s="58"/>
      <c r="U463" s="58"/>
      <c r="V463" s="58"/>
      <c r="W463" s="58"/>
      <c r="X463" s="58"/>
      <c r="Y463" s="58"/>
    </row>
    <row r="464" spans="1:25" ht="15.75" customHeight="1" x14ac:dyDescent="0.2">
      <c r="A464" s="23"/>
      <c r="B464" s="23"/>
      <c r="C464" s="58"/>
      <c r="D464" s="58"/>
      <c r="E464" s="58"/>
      <c r="F464" s="58"/>
      <c r="G464" s="67"/>
      <c r="H464" s="218"/>
      <c r="I464" s="58"/>
      <c r="J464" s="58"/>
      <c r="K464" s="58"/>
      <c r="L464" s="58"/>
      <c r="M464" s="58"/>
      <c r="N464" s="58"/>
      <c r="O464" s="58"/>
      <c r="P464" s="58"/>
      <c r="Q464" s="58"/>
      <c r="R464" s="58"/>
      <c r="S464" s="58"/>
      <c r="T464" s="58"/>
      <c r="U464" s="58"/>
      <c r="V464" s="58"/>
      <c r="W464" s="58"/>
      <c r="X464" s="58"/>
      <c r="Y464" s="58"/>
    </row>
    <row r="465" spans="1:25" ht="15.75" customHeight="1" x14ac:dyDescent="0.2">
      <c r="A465" s="23"/>
      <c r="B465" s="23"/>
      <c r="C465" s="58"/>
      <c r="D465" s="58"/>
      <c r="E465" s="58"/>
      <c r="F465" s="58"/>
      <c r="G465" s="67"/>
      <c r="H465" s="218"/>
      <c r="I465" s="58"/>
      <c r="J465" s="58"/>
      <c r="K465" s="58"/>
      <c r="L465" s="58"/>
      <c r="M465" s="58"/>
      <c r="N465" s="58"/>
      <c r="O465" s="58"/>
      <c r="P465" s="58"/>
      <c r="Q465" s="58"/>
      <c r="R465" s="58"/>
      <c r="S465" s="58"/>
      <c r="T465" s="58"/>
      <c r="U465" s="58"/>
      <c r="V465" s="58"/>
      <c r="W465" s="58"/>
      <c r="X465" s="58"/>
      <c r="Y465" s="58"/>
    </row>
    <row r="466" spans="1:25" ht="15.75" customHeight="1" x14ac:dyDescent="0.2">
      <c r="A466" s="23"/>
      <c r="B466" s="23"/>
      <c r="C466" s="58"/>
      <c r="D466" s="58"/>
      <c r="E466" s="58"/>
      <c r="F466" s="58"/>
      <c r="G466" s="67"/>
      <c r="H466" s="218"/>
      <c r="I466" s="58"/>
      <c r="J466" s="58"/>
      <c r="K466" s="58"/>
      <c r="L466" s="58"/>
      <c r="M466" s="58"/>
      <c r="N466" s="58"/>
      <c r="O466" s="58"/>
      <c r="P466" s="58"/>
      <c r="Q466" s="58"/>
      <c r="R466" s="58"/>
      <c r="S466" s="58"/>
      <c r="T466" s="58"/>
      <c r="U466" s="58"/>
      <c r="V466" s="58"/>
      <c r="W466" s="58"/>
      <c r="X466" s="58"/>
      <c r="Y466" s="58"/>
    </row>
    <row r="467" spans="1:25" ht="15.75" customHeight="1" x14ac:dyDescent="0.2">
      <c r="A467" s="23"/>
      <c r="B467" s="23"/>
      <c r="C467" s="58"/>
      <c r="D467" s="58"/>
      <c r="E467" s="58"/>
      <c r="F467" s="58"/>
      <c r="G467" s="67"/>
      <c r="H467" s="218"/>
      <c r="I467" s="58"/>
      <c r="J467" s="58"/>
      <c r="K467" s="58"/>
      <c r="L467" s="58"/>
      <c r="M467" s="58"/>
      <c r="N467" s="58"/>
      <c r="O467" s="58"/>
      <c r="P467" s="58"/>
      <c r="Q467" s="58"/>
      <c r="R467" s="58"/>
      <c r="S467" s="58"/>
      <c r="T467" s="58"/>
      <c r="U467" s="58"/>
      <c r="V467" s="58"/>
      <c r="W467" s="58"/>
      <c r="X467" s="58"/>
      <c r="Y467" s="58"/>
    </row>
    <row r="468" spans="1:25" ht="15.75" customHeight="1" x14ac:dyDescent="0.2">
      <c r="A468" s="23"/>
      <c r="B468" s="23"/>
      <c r="C468" s="58"/>
      <c r="D468" s="58"/>
      <c r="E468" s="58"/>
      <c r="F468" s="58"/>
      <c r="G468" s="67"/>
      <c r="H468" s="218"/>
      <c r="I468" s="58"/>
      <c r="J468" s="58"/>
      <c r="K468" s="58"/>
      <c r="L468" s="58"/>
      <c r="M468" s="58"/>
      <c r="N468" s="58"/>
      <c r="O468" s="58"/>
      <c r="P468" s="58"/>
      <c r="Q468" s="58"/>
      <c r="R468" s="58"/>
      <c r="S468" s="58"/>
      <c r="T468" s="58"/>
      <c r="U468" s="58"/>
      <c r="V468" s="58"/>
      <c r="W468" s="58"/>
      <c r="X468" s="58"/>
      <c r="Y468" s="58"/>
    </row>
    <row r="469" spans="1:25" ht="15.75" customHeight="1" x14ac:dyDescent="0.2">
      <c r="A469" s="23"/>
      <c r="B469" s="23"/>
      <c r="C469" s="58"/>
      <c r="D469" s="58"/>
      <c r="E469" s="58"/>
      <c r="F469" s="58"/>
      <c r="G469" s="67"/>
      <c r="H469" s="218"/>
      <c r="I469" s="58"/>
      <c r="J469" s="58"/>
      <c r="K469" s="58"/>
      <c r="L469" s="58"/>
      <c r="M469" s="58"/>
      <c r="N469" s="58"/>
      <c r="O469" s="58"/>
      <c r="P469" s="58"/>
      <c r="Q469" s="58"/>
      <c r="R469" s="58"/>
      <c r="S469" s="58"/>
      <c r="T469" s="58"/>
      <c r="U469" s="58"/>
      <c r="V469" s="58"/>
      <c r="W469" s="58"/>
      <c r="X469" s="58"/>
      <c r="Y469" s="58"/>
    </row>
    <row r="470" spans="1:25" ht="15.75" customHeight="1" x14ac:dyDescent="0.2">
      <c r="A470" s="23"/>
      <c r="B470" s="23"/>
      <c r="C470" s="58"/>
      <c r="D470" s="58"/>
      <c r="E470" s="58"/>
      <c r="F470" s="58"/>
      <c r="G470" s="67"/>
      <c r="H470" s="218"/>
      <c r="I470" s="58"/>
      <c r="J470" s="58"/>
      <c r="K470" s="58"/>
      <c r="L470" s="58"/>
      <c r="M470" s="58"/>
      <c r="N470" s="58"/>
      <c r="O470" s="58"/>
      <c r="P470" s="58"/>
      <c r="Q470" s="58"/>
      <c r="R470" s="58"/>
      <c r="S470" s="58"/>
      <c r="T470" s="58"/>
      <c r="U470" s="58"/>
      <c r="V470" s="58"/>
      <c r="W470" s="58"/>
      <c r="X470" s="58"/>
      <c r="Y470" s="58"/>
    </row>
    <row r="471" spans="1:25" ht="15.75" customHeight="1" x14ac:dyDescent="0.2">
      <c r="A471" s="23"/>
      <c r="B471" s="23"/>
      <c r="C471" s="58"/>
      <c r="D471" s="58"/>
      <c r="E471" s="58"/>
      <c r="F471" s="58"/>
      <c r="G471" s="67"/>
      <c r="H471" s="218"/>
      <c r="I471" s="58"/>
      <c r="J471" s="58"/>
      <c r="K471" s="58"/>
      <c r="L471" s="58"/>
      <c r="M471" s="58"/>
      <c r="N471" s="58"/>
      <c r="O471" s="58"/>
      <c r="P471" s="58"/>
      <c r="Q471" s="58"/>
      <c r="R471" s="58"/>
      <c r="S471" s="58"/>
      <c r="T471" s="58"/>
      <c r="U471" s="58"/>
      <c r="V471" s="58"/>
      <c r="W471" s="58"/>
      <c r="X471" s="58"/>
      <c r="Y471" s="58"/>
    </row>
    <row r="472" spans="1:25" ht="15.75" customHeight="1" x14ac:dyDescent="0.2">
      <c r="A472" s="23"/>
      <c r="B472" s="23"/>
      <c r="C472" s="58"/>
      <c r="D472" s="58"/>
      <c r="E472" s="58"/>
      <c r="F472" s="58"/>
      <c r="G472" s="67"/>
      <c r="H472" s="218"/>
      <c r="I472" s="58"/>
      <c r="J472" s="58"/>
      <c r="K472" s="58"/>
      <c r="L472" s="58"/>
      <c r="M472" s="58"/>
      <c r="N472" s="58"/>
      <c r="O472" s="58"/>
      <c r="P472" s="58"/>
      <c r="Q472" s="58"/>
      <c r="R472" s="58"/>
      <c r="S472" s="58"/>
      <c r="T472" s="58"/>
      <c r="U472" s="58"/>
      <c r="V472" s="58"/>
      <c r="W472" s="58"/>
      <c r="X472" s="58"/>
      <c r="Y472" s="58"/>
    </row>
    <row r="473" spans="1:25" ht="15.75" customHeight="1" x14ac:dyDescent="0.2">
      <c r="A473" s="23"/>
      <c r="B473" s="23"/>
      <c r="C473" s="58"/>
      <c r="D473" s="58"/>
      <c r="E473" s="58"/>
      <c r="F473" s="58"/>
      <c r="G473" s="67"/>
      <c r="H473" s="218"/>
      <c r="I473" s="58"/>
      <c r="J473" s="58"/>
      <c r="K473" s="58"/>
      <c r="L473" s="58"/>
      <c r="M473" s="58"/>
      <c r="N473" s="58"/>
      <c r="O473" s="58"/>
      <c r="P473" s="58"/>
      <c r="Q473" s="58"/>
      <c r="R473" s="58"/>
      <c r="S473" s="58"/>
      <c r="T473" s="58"/>
      <c r="U473" s="58"/>
      <c r="V473" s="58"/>
      <c r="W473" s="58"/>
      <c r="X473" s="58"/>
      <c r="Y473" s="58"/>
    </row>
    <row r="474" spans="1:25" ht="15.75" customHeight="1" x14ac:dyDescent="0.2">
      <c r="A474" s="23"/>
      <c r="B474" s="23"/>
      <c r="C474" s="58"/>
      <c r="D474" s="58"/>
      <c r="E474" s="58"/>
      <c r="F474" s="58"/>
      <c r="G474" s="67"/>
      <c r="H474" s="218"/>
      <c r="I474" s="58"/>
      <c r="J474" s="58"/>
      <c r="K474" s="58"/>
      <c r="L474" s="58"/>
      <c r="M474" s="58"/>
      <c r="N474" s="58"/>
      <c r="O474" s="58"/>
      <c r="P474" s="58"/>
      <c r="Q474" s="58"/>
      <c r="R474" s="58"/>
      <c r="S474" s="58"/>
      <c r="T474" s="58"/>
      <c r="U474" s="58"/>
      <c r="V474" s="58"/>
      <c r="W474" s="58"/>
      <c r="X474" s="58"/>
      <c r="Y474" s="58"/>
    </row>
    <row r="475" spans="1:25" ht="15.75" customHeight="1" x14ac:dyDescent="0.2">
      <c r="A475" s="23"/>
      <c r="B475" s="23"/>
      <c r="C475" s="58"/>
      <c r="D475" s="58"/>
      <c r="E475" s="58"/>
      <c r="F475" s="58"/>
      <c r="G475" s="67"/>
      <c r="H475" s="218"/>
      <c r="I475" s="58"/>
      <c r="J475" s="58"/>
      <c r="K475" s="58"/>
      <c r="L475" s="58"/>
      <c r="M475" s="58"/>
      <c r="N475" s="58"/>
      <c r="O475" s="58"/>
      <c r="P475" s="58"/>
      <c r="Q475" s="58"/>
      <c r="R475" s="58"/>
      <c r="S475" s="58"/>
      <c r="T475" s="58"/>
      <c r="U475" s="58"/>
      <c r="V475" s="58"/>
      <c r="W475" s="58"/>
      <c r="X475" s="58"/>
      <c r="Y475" s="58"/>
    </row>
    <row r="476" spans="1:25" ht="15.75" customHeight="1" x14ac:dyDescent="0.2">
      <c r="A476" s="23"/>
      <c r="B476" s="23"/>
      <c r="C476" s="58"/>
      <c r="D476" s="58"/>
      <c r="E476" s="58"/>
      <c r="F476" s="58"/>
      <c r="G476" s="67"/>
      <c r="H476" s="218"/>
      <c r="I476" s="58"/>
      <c r="J476" s="58"/>
      <c r="K476" s="58"/>
      <c r="L476" s="58"/>
      <c r="M476" s="58"/>
      <c r="N476" s="58"/>
      <c r="O476" s="58"/>
      <c r="P476" s="58"/>
      <c r="Q476" s="58"/>
      <c r="R476" s="58"/>
      <c r="S476" s="58"/>
      <c r="T476" s="58"/>
      <c r="U476" s="58"/>
      <c r="V476" s="58"/>
      <c r="W476" s="58"/>
      <c r="X476" s="58"/>
      <c r="Y476" s="58"/>
    </row>
    <row r="477" spans="1:25" ht="15.75" customHeight="1" x14ac:dyDescent="0.2">
      <c r="A477" s="23"/>
      <c r="B477" s="23"/>
      <c r="C477" s="58"/>
      <c r="D477" s="58"/>
      <c r="E477" s="58"/>
      <c r="F477" s="58"/>
      <c r="G477" s="67"/>
      <c r="H477" s="218"/>
      <c r="I477" s="58"/>
      <c r="J477" s="58"/>
      <c r="K477" s="58"/>
      <c r="L477" s="58"/>
      <c r="M477" s="58"/>
      <c r="N477" s="58"/>
      <c r="O477" s="58"/>
      <c r="P477" s="58"/>
      <c r="Q477" s="58"/>
      <c r="R477" s="58"/>
      <c r="S477" s="58"/>
      <c r="T477" s="58"/>
      <c r="U477" s="58"/>
      <c r="V477" s="58"/>
      <c r="W477" s="58"/>
      <c r="X477" s="58"/>
      <c r="Y477" s="58"/>
    </row>
    <row r="478" spans="1:25" ht="15.75" customHeight="1" x14ac:dyDescent="0.2">
      <c r="A478" s="23"/>
      <c r="B478" s="23"/>
      <c r="C478" s="58"/>
      <c r="D478" s="58"/>
      <c r="E478" s="58"/>
      <c r="F478" s="58"/>
      <c r="G478" s="67"/>
      <c r="H478" s="218"/>
      <c r="I478" s="58"/>
      <c r="J478" s="58"/>
      <c r="K478" s="58"/>
      <c r="L478" s="58"/>
      <c r="M478" s="58"/>
      <c r="N478" s="58"/>
      <c r="O478" s="58"/>
      <c r="P478" s="58"/>
      <c r="Q478" s="58"/>
      <c r="R478" s="58"/>
      <c r="S478" s="58"/>
      <c r="T478" s="58"/>
      <c r="U478" s="58"/>
      <c r="V478" s="58"/>
      <c r="W478" s="58"/>
      <c r="X478" s="58"/>
      <c r="Y478" s="58"/>
    </row>
    <row r="479" spans="1:25" ht="15.75" customHeight="1" x14ac:dyDescent="0.2">
      <c r="A479" s="23"/>
      <c r="B479" s="23"/>
      <c r="C479" s="58"/>
      <c r="D479" s="58"/>
      <c r="E479" s="58"/>
      <c r="F479" s="58"/>
      <c r="G479" s="67"/>
      <c r="H479" s="218"/>
      <c r="I479" s="58"/>
      <c r="J479" s="58"/>
      <c r="K479" s="58"/>
      <c r="L479" s="58"/>
      <c r="M479" s="58"/>
      <c r="N479" s="58"/>
      <c r="O479" s="58"/>
      <c r="P479" s="58"/>
      <c r="Q479" s="58"/>
      <c r="R479" s="58"/>
      <c r="S479" s="58"/>
      <c r="T479" s="58"/>
      <c r="U479" s="58"/>
      <c r="V479" s="58"/>
      <c r="W479" s="58"/>
      <c r="X479" s="58"/>
      <c r="Y479" s="58"/>
    </row>
    <row r="480" spans="1:25" ht="15.75" customHeight="1" x14ac:dyDescent="0.2">
      <c r="A480" s="23"/>
      <c r="B480" s="23"/>
      <c r="C480" s="58"/>
      <c r="D480" s="58"/>
      <c r="E480" s="58"/>
      <c r="F480" s="58"/>
      <c r="G480" s="67"/>
      <c r="H480" s="218"/>
      <c r="I480" s="58"/>
      <c r="J480" s="58"/>
      <c r="K480" s="58"/>
      <c r="L480" s="58"/>
      <c r="M480" s="58"/>
      <c r="N480" s="58"/>
      <c r="O480" s="58"/>
      <c r="P480" s="58"/>
      <c r="Q480" s="58"/>
      <c r="R480" s="58"/>
      <c r="S480" s="58"/>
      <c r="T480" s="58"/>
      <c r="U480" s="58"/>
      <c r="V480" s="58"/>
      <c r="W480" s="58"/>
      <c r="X480" s="58"/>
      <c r="Y480" s="58"/>
    </row>
    <row r="481" spans="1:25" ht="15.75" customHeight="1" x14ac:dyDescent="0.2">
      <c r="A481" s="23"/>
      <c r="B481" s="23"/>
      <c r="C481" s="58"/>
      <c r="D481" s="58"/>
      <c r="E481" s="58"/>
      <c r="F481" s="58"/>
      <c r="G481" s="67"/>
      <c r="H481" s="218"/>
      <c r="I481" s="58"/>
      <c r="J481" s="58"/>
      <c r="K481" s="58"/>
      <c r="L481" s="58"/>
      <c r="M481" s="58"/>
      <c r="N481" s="58"/>
      <c r="O481" s="58"/>
      <c r="P481" s="58"/>
      <c r="Q481" s="58"/>
      <c r="R481" s="58"/>
      <c r="S481" s="58"/>
      <c r="T481" s="58"/>
      <c r="U481" s="58"/>
      <c r="V481" s="58"/>
      <c r="W481" s="58"/>
      <c r="X481" s="58"/>
      <c r="Y481" s="58"/>
    </row>
    <row r="482" spans="1:25" ht="15.75" customHeight="1" x14ac:dyDescent="0.2">
      <c r="A482" s="23"/>
      <c r="B482" s="23"/>
      <c r="C482" s="58"/>
      <c r="D482" s="58"/>
      <c r="E482" s="58"/>
      <c r="F482" s="58"/>
      <c r="G482" s="67"/>
      <c r="H482" s="218"/>
      <c r="I482" s="58"/>
      <c r="J482" s="58"/>
      <c r="K482" s="58"/>
      <c r="L482" s="58"/>
      <c r="M482" s="58"/>
      <c r="N482" s="58"/>
      <c r="O482" s="58"/>
      <c r="P482" s="58"/>
      <c r="Q482" s="58"/>
      <c r="R482" s="58"/>
      <c r="S482" s="58"/>
      <c r="T482" s="58"/>
      <c r="U482" s="58"/>
      <c r="V482" s="58"/>
      <c r="W482" s="58"/>
      <c r="X482" s="58"/>
      <c r="Y482" s="58"/>
    </row>
    <row r="483" spans="1:25" ht="15.75" customHeight="1" x14ac:dyDescent="0.2">
      <c r="A483" s="23"/>
      <c r="B483" s="23"/>
      <c r="C483" s="58"/>
      <c r="D483" s="58"/>
      <c r="E483" s="58"/>
      <c r="F483" s="58"/>
      <c r="G483" s="67"/>
      <c r="H483" s="218"/>
      <c r="I483" s="58"/>
      <c r="J483" s="58"/>
      <c r="K483" s="58"/>
      <c r="L483" s="58"/>
      <c r="M483" s="58"/>
      <c r="N483" s="58"/>
      <c r="O483" s="58"/>
      <c r="P483" s="58"/>
      <c r="Q483" s="58"/>
      <c r="R483" s="58"/>
      <c r="S483" s="58"/>
      <c r="T483" s="58"/>
      <c r="U483" s="58"/>
      <c r="V483" s="58"/>
      <c r="W483" s="58"/>
      <c r="X483" s="58"/>
      <c r="Y483" s="58"/>
    </row>
    <row r="484" spans="1:25" ht="15.75" customHeight="1" x14ac:dyDescent="0.2">
      <c r="A484" s="23"/>
      <c r="B484" s="23"/>
      <c r="C484" s="58"/>
      <c r="D484" s="58"/>
      <c r="E484" s="58"/>
      <c r="F484" s="58"/>
      <c r="G484" s="67"/>
      <c r="H484" s="218"/>
      <c r="I484" s="58"/>
      <c r="J484" s="58"/>
      <c r="K484" s="58"/>
      <c r="L484" s="58"/>
      <c r="M484" s="58"/>
      <c r="N484" s="58"/>
      <c r="O484" s="58"/>
      <c r="P484" s="58"/>
      <c r="Q484" s="58"/>
      <c r="R484" s="58"/>
      <c r="S484" s="58"/>
      <c r="T484" s="58"/>
      <c r="U484" s="58"/>
      <c r="V484" s="58"/>
      <c r="W484" s="58"/>
      <c r="X484" s="58"/>
      <c r="Y484" s="58"/>
    </row>
    <row r="485" spans="1:25" ht="15.75" customHeight="1" x14ac:dyDescent="0.2">
      <c r="A485" s="23"/>
      <c r="B485" s="23"/>
      <c r="C485" s="58"/>
      <c r="D485" s="58"/>
      <c r="E485" s="58"/>
      <c r="F485" s="58"/>
      <c r="G485" s="67"/>
      <c r="H485" s="218"/>
      <c r="I485" s="58"/>
      <c r="J485" s="58"/>
      <c r="K485" s="58"/>
      <c r="L485" s="58"/>
      <c r="M485" s="58"/>
      <c r="N485" s="58"/>
      <c r="O485" s="58"/>
      <c r="P485" s="58"/>
      <c r="Q485" s="58"/>
      <c r="R485" s="58"/>
      <c r="S485" s="58"/>
      <c r="T485" s="58"/>
      <c r="U485" s="58"/>
      <c r="V485" s="58"/>
      <c r="W485" s="58"/>
      <c r="X485" s="58"/>
      <c r="Y485" s="58"/>
    </row>
    <row r="486" spans="1:25" ht="15.75" customHeight="1" x14ac:dyDescent="0.2">
      <c r="A486" s="23"/>
      <c r="B486" s="23"/>
      <c r="C486" s="58"/>
      <c r="D486" s="58"/>
      <c r="E486" s="58"/>
      <c r="F486" s="58"/>
      <c r="G486" s="67"/>
      <c r="H486" s="218"/>
      <c r="I486" s="58"/>
      <c r="J486" s="58"/>
      <c r="K486" s="58"/>
      <c r="L486" s="58"/>
      <c r="M486" s="58"/>
      <c r="N486" s="58"/>
      <c r="O486" s="58"/>
      <c r="P486" s="58"/>
      <c r="Q486" s="58"/>
      <c r="R486" s="58"/>
      <c r="S486" s="58"/>
      <c r="T486" s="58"/>
      <c r="U486" s="58"/>
      <c r="V486" s="58"/>
      <c r="W486" s="58"/>
      <c r="X486" s="58"/>
      <c r="Y486" s="58"/>
    </row>
    <row r="487" spans="1:25" ht="15.75" customHeight="1" x14ac:dyDescent="0.2">
      <c r="A487" s="23"/>
      <c r="B487" s="23"/>
      <c r="C487" s="58"/>
      <c r="D487" s="58"/>
      <c r="E487" s="58"/>
      <c r="F487" s="58"/>
      <c r="G487" s="67"/>
      <c r="H487" s="218"/>
      <c r="I487" s="58"/>
      <c r="J487" s="58"/>
      <c r="K487" s="58"/>
      <c r="L487" s="58"/>
      <c r="M487" s="58"/>
      <c r="N487" s="58"/>
      <c r="O487" s="58"/>
      <c r="P487" s="58"/>
      <c r="Q487" s="58"/>
      <c r="R487" s="58"/>
      <c r="S487" s="58"/>
      <c r="T487" s="58"/>
      <c r="U487" s="58"/>
      <c r="V487" s="58"/>
      <c r="W487" s="58"/>
      <c r="X487" s="58"/>
      <c r="Y487" s="58"/>
    </row>
    <row r="488" spans="1:25" ht="15.75" customHeight="1" x14ac:dyDescent="0.2">
      <c r="A488" s="23"/>
      <c r="B488" s="23"/>
      <c r="C488" s="58"/>
      <c r="D488" s="58"/>
      <c r="E488" s="58"/>
      <c r="F488" s="58"/>
      <c r="G488" s="67"/>
      <c r="H488" s="218"/>
      <c r="I488" s="58"/>
      <c r="J488" s="58"/>
      <c r="K488" s="58"/>
      <c r="L488" s="58"/>
      <c r="M488" s="58"/>
      <c r="N488" s="58"/>
      <c r="O488" s="58"/>
      <c r="P488" s="58"/>
      <c r="Q488" s="58"/>
      <c r="R488" s="58"/>
      <c r="S488" s="58"/>
      <c r="T488" s="58"/>
      <c r="U488" s="58"/>
      <c r="V488" s="58"/>
      <c r="W488" s="58"/>
      <c r="X488" s="58"/>
      <c r="Y488" s="58"/>
    </row>
    <row r="489" spans="1:25" ht="15.75" customHeight="1" x14ac:dyDescent="0.2">
      <c r="A489" s="23"/>
      <c r="B489" s="23"/>
      <c r="C489" s="58"/>
      <c r="D489" s="58"/>
      <c r="E489" s="58"/>
      <c r="F489" s="58"/>
      <c r="G489" s="67"/>
      <c r="H489" s="218"/>
      <c r="I489" s="58"/>
      <c r="J489" s="58"/>
      <c r="K489" s="58"/>
      <c r="L489" s="58"/>
      <c r="M489" s="58"/>
      <c r="N489" s="58"/>
      <c r="O489" s="58"/>
      <c r="P489" s="58"/>
      <c r="Q489" s="58"/>
      <c r="R489" s="58"/>
      <c r="S489" s="58"/>
      <c r="T489" s="58"/>
      <c r="U489" s="58"/>
      <c r="V489" s="58"/>
      <c r="W489" s="58"/>
      <c r="X489" s="58"/>
      <c r="Y489" s="58"/>
    </row>
    <row r="490" spans="1:25" ht="15.75" customHeight="1" x14ac:dyDescent="0.2">
      <c r="A490" s="23"/>
      <c r="B490" s="23"/>
      <c r="C490" s="58"/>
      <c r="D490" s="58"/>
      <c r="E490" s="58"/>
      <c r="F490" s="58"/>
      <c r="G490" s="67"/>
      <c r="H490" s="218"/>
      <c r="I490" s="58"/>
      <c r="J490" s="58"/>
      <c r="K490" s="58"/>
      <c r="L490" s="58"/>
      <c r="M490" s="58"/>
      <c r="N490" s="58"/>
      <c r="O490" s="58"/>
      <c r="P490" s="58"/>
      <c r="Q490" s="58"/>
      <c r="R490" s="58"/>
      <c r="S490" s="58"/>
      <c r="T490" s="58"/>
      <c r="U490" s="58"/>
      <c r="V490" s="58"/>
      <c r="W490" s="58"/>
      <c r="X490" s="58"/>
      <c r="Y490" s="58"/>
    </row>
    <row r="491" spans="1:25" ht="15.75" customHeight="1" x14ac:dyDescent="0.2">
      <c r="A491" s="23"/>
      <c r="B491" s="23"/>
      <c r="C491" s="58"/>
      <c r="D491" s="58"/>
      <c r="E491" s="58"/>
      <c r="F491" s="58"/>
      <c r="G491" s="67"/>
      <c r="H491" s="218"/>
      <c r="I491" s="58"/>
      <c r="J491" s="58"/>
      <c r="K491" s="58"/>
      <c r="L491" s="58"/>
      <c r="M491" s="58"/>
      <c r="N491" s="58"/>
      <c r="O491" s="58"/>
      <c r="P491" s="58"/>
      <c r="Q491" s="58"/>
      <c r="R491" s="58"/>
      <c r="S491" s="58"/>
      <c r="T491" s="58"/>
      <c r="U491" s="58"/>
      <c r="V491" s="58"/>
      <c r="W491" s="58"/>
      <c r="X491" s="58"/>
      <c r="Y491" s="58"/>
    </row>
    <row r="492" spans="1:25" ht="15.75" customHeight="1" x14ac:dyDescent="0.2">
      <c r="A492" s="23"/>
      <c r="B492" s="23"/>
      <c r="C492" s="58"/>
      <c r="D492" s="58"/>
      <c r="E492" s="58"/>
      <c r="F492" s="58"/>
      <c r="G492" s="67"/>
      <c r="H492" s="218"/>
      <c r="I492" s="58"/>
      <c r="J492" s="58"/>
      <c r="K492" s="58"/>
      <c r="L492" s="58"/>
      <c r="M492" s="58"/>
      <c r="N492" s="58"/>
      <c r="O492" s="58"/>
      <c r="P492" s="58"/>
      <c r="Q492" s="58"/>
      <c r="R492" s="58"/>
      <c r="S492" s="58"/>
      <c r="T492" s="58"/>
      <c r="U492" s="58"/>
      <c r="V492" s="58"/>
      <c r="W492" s="58"/>
      <c r="X492" s="58"/>
      <c r="Y492" s="58"/>
    </row>
    <row r="493" spans="1:25" ht="15.75" customHeight="1" x14ac:dyDescent="0.2">
      <c r="A493" s="23"/>
      <c r="B493" s="23"/>
      <c r="C493" s="58"/>
      <c r="D493" s="58"/>
      <c r="E493" s="58"/>
      <c r="F493" s="58"/>
      <c r="G493" s="67"/>
      <c r="H493" s="218"/>
      <c r="I493" s="58"/>
      <c r="J493" s="58"/>
      <c r="K493" s="58"/>
      <c r="L493" s="58"/>
      <c r="M493" s="58"/>
      <c r="N493" s="58"/>
      <c r="O493" s="58"/>
      <c r="P493" s="58"/>
      <c r="Q493" s="58"/>
      <c r="R493" s="58"/>
      <c r="S493" s="58"/>
      <c r="T493" s="58"/>
      <c r="U493" s="58"/>
      <c r="V493" s="58"/>
      <c r="W493" s="58"/>
      <c r="X493" s="58"/>
      <c r="Y493" s="58"/>
    </row>
    <row r="494" spans="1:25" ht="15.75" customHeight="1" x14ac:dyDescent="0.2">
      <c r="A494" s="23"/>
      <c r="B494" s="23"/>
      <c r="C494" s="58"/>
      <c r="D494" s="58"/>
      <c r="E494" s="58"/>
      <c r="F494" s="58"/>
      <c r="G494" s="67"/>
      <c r="H494" s="218"/>
      <c r="I494" s="58"/>
      <c r="J494" s="58"/>
      <c r="K494" s="58"/>
      <c r="L494" s="58"/>
      <c r="M494" s="58"/>
      <c r="N494" s="58"/>
      <c r="O494" s="58"/>
      <c r="P494" s="58"/>
      <c r="Q494" s="58"/>
      <c r="R494" s="58"/>
      <c r="S494" s="58"/>
      <c r="T494" s="58"/>
      <c r="U494" s="58"/>
      <c r="V494" s="58"/>
      <c r="W494" s="58"/>
      <c r="X494" s="58"/>
      <c r="Y494" s="58"/>
    </row>
    <row r="495" spans="1:25" ht="15.75" customHeight="1" x14ac:dyDescent="0.2">
      <c r="A495" s="23"/>
      <c r="B495" s="23"/>
      <c r="C495" s="58"/>
      <c r="D495" s="58"/>
      <c r="E495" s="58"/>
      <c r="F495" s="58"/>
      <c r="G495" s="67"/>
      <c r="H495" s="218"/>
      <c r="I495" s="58"/>
      <c r="J495" s="58"/>
      <c r="K495" s="58"/>
      <c r="L495" s="58"/>
      <c r="M495" s="58"/>
      <c r="N495" s="58"/>
      <c r="O495" s="58"/>
      <c r="P495" s="58"/>
      <c r="Q495" s="58"/>
      <c r="R495" s="58"/>
      <c r="S495" s="58"/>
      <c r="T495" s="58"/>
      <c r="U495" s="58"/>
      <c r="V495" s="58"/>
      <c r="W495" s="58"/>
      <c r="X495" s="58"/>
      <c r="Y495" s="58"/>
    </row>
    <row r="496" spans="1:25" ht="15.75" customHeight="1" x14ac:dyDescent="0.2">
      <c r="A496" s="23"/>
      <c r="B496" s="23"/>
      <c r="C496" s="58"/>
      <c r="D496" s="58"/>
      <c r="E496" s="58"/>
      <c r="F496" s="58"/>
      <c r="G496" s="67"/>
      <c r="H496" s="218"/>
      <c r="I496" s="58"/>
      <c r="J496" s="58"/>
      <c r="K496" s="58"/>
      <c r="L496" s="58"/>
      <c r="M496" s="58"/>
      <c r="N496" s="58"/>
      <c r="O496" s="58"/>
      <c r="P496" s="58"/>
      <c r="Q496" s="58"/>
      <c r="R496" s="58"/>
      <c r="S496" s="58"/>
      <c r="T496" s="58"/>
      <c r="U496" s="58"/>
      <c r="V496" s="58"/>
      <c r="W496" s="58"/>
      <c r="X496" s="58"/>
      <c r="Y496" s="58"/>
    </row>
    <row r="497" spans="1:25" ht="15.75" customHeight="1" x14ac:dyDescent="0.2">
      <c r="A497" s="23"/>
      <c r="B497" s="23"/>
      <c r="C497" s="58"/>
      <c r="D497" s="58"/>
      <c r="E497" s="58"/>
      <c r="F497" s="58"/>
      <c r="G497" s="67"/>
      <c r="H497" s="218"/>
      <c r="I497" s="58"/>
      <c r="J497" s="58"/>
      <c r="K497" s="58"/>
      <c r="L497" s="58"/>
      <c r="M497" s="58"/>
      <c r="N497" s="58"/>
      <c r="O497" s="58"/>
      <c r="P497" s="58"/>
      <c r="Q497" s="58"/>
      <c r="R497" s="58"/>
      <c r="S497" s="58"/>
      <c r="T497" s="58"/>
      <c r="U497" s="58"/>
      <c r="V497" s="58"/>
      <c r="W497" s="58"/>
      <c r="X497" s="58"/>
      <c r="Y497" s="58"/>
    </row>
    <row r="498" spans="1:25" ht="15.75" customHeight="1" x14ac:dyDescent="0.2">
      <c r="A498" s="23"/>
      <c r="B498" s="23"/>
      <c r="C498" s="58"/>
      <c r="D498" s="58"/>
      <c r="E498" s="58"/>
      <c r="F498" s="58"/>
      <c r="G498" s="67"/>
      <c r="H498" s="218"/>
      <c r="I498" s="58"/>
      <c r="J498" s="58"/>
      <c r="K498" s="58"/>
      <c r="L498" s="58"/>
      <c r="M498" s="58"/>
      <c r="N498" s="58"/>
      <c r="O498" s="58"/>
      <c r="P498" s="58"/>
      <c r="Q498" s="58"/>
      <c r="R498" s="58"/>
      <c r="S498" s="58"/>
      <c r="T498" s="58"/>
      <c r="U498" s="58"/>
      <c r="V498" s="58"/>
      <c r="W498" s="58"/>
      <c r="X498" s="58"/>
      <c r="Y498" s="58"/>
    </row>
    <row r="499" spans="1:25" ht="15.75" customHeight="1" x14ac:dyDescent="0.2">
      <c r="A499" s="23"/>
      <c r="B499" s="23"/>
      <c r="C499" s="58"/>
      <c r="D499" s="58"/>
      <c r="E499" s="58"/>
      <c r="F499" s="58"/>
      <c r="G499" s="67"/>
      <c r="H499" s="218"/>
      <c r="I499" s="58"/>
      <c r="J499" s="58"/>
      <c r="K499" s="58"/>
      <c r="L499" s="58"/>
      <c r="M499" s="58"/>
      <c r="N499" s="58"/>
      <c r="O499" s="58"/>
      <c r="P499" s="58"/>
      <c r="Q499" s="58"/>
      <c r="R499" s="58"/>
      <c r="S499" s="58"/>
      <c r="T499" s="58"/>
      <c r="U499" s="58"/>
      <c r="V499" s="58"/>
      <c r="W499" s="58"/>
      <c r="X499" s="58"/>
      <c r="Y499" s="58"/>
    </row>
    <row r="500" spans="1:25" ht="15.75" customHeight="1" x14ac:dyDescent="0.2">
      <c r="A500" s="23"/>
      <c r="B500" s="23"/>
      <c r="C500" s="58"/>
      <c r="D500" s="58"/>
      <c r="E500" s="58"/>
      <c r="F500" s="58"/>
      <c r="G500" s="67"/>
      <c r="H500" s="218"/>
      <c r="I500" s="58"/>
      <c r="J500" s="58"/>
      <c r="K500" s="58"/>
      <c r="L500" s="58"/>
      <c r="M500" s="58"/>
      <c r="N500" s="58"/>
      <c r="O500" s="58"/>
      <c r="P500" s="58"/>
      <c r="Q500" s="58"/>
      <c r="R500" s="58"/>
      <c r="S500" s="58"/>
      <c r="T500" s="58"/>
      <c r="U500" s="58"/>
      <c r="V500" s="58"/>
      <c r="W500" s="58"/>
      <c r="X500" s="58"/>
      <c r="Y500" s="58"/>
    </row>
    <row r="501" spans="1:25" ht="15.75" customHeight="1" x14ac:dyDescent="0.2">
      <c r="A501" s="23"/>
      <c r="B501" s="23"/>
      <c r="C501" s="58"/>
      <c r="D501" s="58"/>
      <c r="E501" s="58"/>
      <c r="F501" s="58"/>
      <c r="G501" s="67"/>
      <c r="H501" s="218"/>
      <c r="I501" s="58"/>
      <c r="J501" s="58"/>
      <c r="K501" s="58"/>
      <c r="L501" s="58"/>
      <c r="M501" s="58"/>
      <c r="N501" s="58"/>
      <c r="O501" s="58"/>
      <c r="P501" s="58"/>
      <c r="Q501" s="58"/>
      <c r="R501" s="58"/>
      <c r="S501" s="58"/>
      <c r="T501" s="58"/>
      <c r="U501" s="58"/>
      <c r="V501" s="58"/>
      <c r="W501" s="58"/>
      <c r="X501" s="58"/>
      <c r="Y501" s="58"/>
    </row>
    <row r="502" spans="1:25" ht="15.75" customHeight="1" x14ac:dyDescent="0.2">
      <c r="A502" s="23"/>
      <c r="B502" s="23"/>
      <c r="C502" s="58"/>
      <c r="D502" s="58"/>
      <c r="E502" s="58"/>
      <c r="F502" s="58"/>
      <c r="G502" s="67"/>
      <c r="H502" s="218"/>
      <c r="I502" s="58"/>
      <c r="J502" s="58"/>
      <c r="K502" s="58"/>
      <c r="L502" s="58"/>
      <c r="M502" s="58"/>
      <c r="N502" s="58"/>
      <c r="O502" s="58"/>
      <c r="P502" s="58"/>
      <c r="Q502" s="58"/>
      <c r="R502" s="58"/>
      <c r="S502" s="58"/>
      <c r="T502" s="58"/>
      <c r="U502" s="58"/>
      <c r="V502" s="58"/>
      <c r="W502" s="58"/>
      <c r="X502" s="58"/>
      <c r="Y502" s="58"/>
    </row>
    <row r="503" spans="1:25" ht="15.75" customHeight="1" x14ac:dyDescent="0.2">
      <c r="A503" s="23"/>
      <c r="B503" s="23"/>
      <c r="C503" s="58"/>
      <c r="D503" s="58"/>
      <c r="E503" s="58"/>
      <c r="F503" s="58"/>
      <c r="G503" s="67"/>
      <c r="H503" s="218"/>
      <c r="I503" s="58"/>
      <c r="J503" s="58"/>
      <c r="K503" s="58"/>
      <c r="L503" s="58"/>
      <c r="M503" s="58"/>
      <c r="N503" s="58"/>
      <c r="O503" s="58"/>
      <c r="P503" s="58"/>
      <c r="Q503" s="58"/>
      <c r="R503" s="58"/>
      <c r="S503" s="58"/>
      <c r="T503" s="58"/>
      <c r="U503" s="58"/>
      <c r="V503" s="58"/>
      <c r="W503" s="58"/>
      <c r="X503" s="58"/>
      <c r="Y503" s="58"/>
    </row>
    <row r="504" spans="1:25" ht="15.75" customHeight="1" x14ac:dyDescent="0.2">
      <c r="A504" s="23"/>
      <c r="B504" s="23"/>
      <c r="C504" s="58"/>
      <c r="D504" s="58"/>
      <c r="E504" s="58"/>
      <c r="F504" s="58"/>
      <c r="G504" s="67"/>
      <c r="H504" s="218"/>
      <c r="I504" s="58"/>
      <c r="J504" s="58"/>
      <c r="K504" s="58"/>
      <c r="L504" s="58"/>
      <c r="M504" s="58"/>
      <c r="N504" s="58"/>
      <c r="O504" s="58"/>
      <c r="P504" s="58"/>
      <c r="Q504" s="58"/>
      <c r="R504" s="58"/>
      <c r="S504" s="58"/>
      <c r="T504" s="58"/>
      <c r="U504" s="58"/>
      <c r="V504" s="58"/>
      <c r="W504" s="58"/>
      <c r="X504" s="58"/>
      <c r="Y504" s="58"/>
    </row>
    <row r="505" spans="1:25" ht="15.75" customHeight="1" x14ac:dyDescent="0.2">
      <c r="A505" s="23"/>
      <c r="B505" s="23"/>
      <c r="C505" s="58"/>
      <c r="D505" s="58"/>
      <c r="E505" s="58"/>
      <c r="F505" s="58"/>
      <c r="G505" s="67"/>
      <c r="H505" s="218"/>
      <c r="I505" s="58"/>
      <c r="J505" s="58"/>
      <c r="K505" s="58"/>
      <c r="L505" s="58"/>
      <c r="M505" s="58"/>
      <c r="N505" s="58"/>
      <c r="O505" s="58"/>
      <c r="P505" s="58"/>
      <c r="Q505" s="58"/>
      <c r="R505" s="58"/>
      <c r="S505" s="58"/>
      <c r="T505" s="58"/>
      <c r="U505" s="58"/>
      <c r="V505" s="58"/>
      <c r="W505" s="58"/>
      <c r="X505" s="58"/>
      <c r="Y505" s="58"/>
    </row>
    <row r="506" spans="1:25" ht="15.75" customHeight="1" x14ac:dyDescent="0.2">
      <c r="A506" s="23"/>
      <c r="B506" s="23"/>
      <c r="C506" s="58"/>
      <c r="D506" s="58"/>
      <c r="E506" s="58"/>
      <c r="F506" s="58"/>
      <c r="G506" s="67"/>
      <c r="H506" s="218"/>
      <c r="I506" s="58"/>
      <c r="J506" s="58"/>
      <c r="K506" s="58"/>
      <c r="L506" s="58"/>
      <c r="M506" s="58"/>
      <c r="N506" s="58"/>
      <c r="O506" s="58"/>
      <c r="P506" s="58"/>
      <c r="Q506" s="58"/>
      <c r="R506" s="58"/>
      <c r="S506" s="58"/>
      <c r="T506" s="58"/>
      <c r="U506" s="58"/>
      <c r="V506" s="58"/>
      <c r="W506" s="58"/>
      <c r="X506" s="58"/>
      <c r="Y506" s="58"/>
    </row>
    <row r="507" spans="1:25" ht="15.75" customHeight="1" x14ac:dyDescent="0.2">
      <c r="A507" s="23"/>
      <c r="B507" s="23"/>
      <c r="C507" s="58"/>
      <c r="D507" s="58"/>
      <c r="E507" s="58"/>
      <c r="F507" s="58"/>
      <c r="G507" s="67"/>
      <c r="H507" s="218"/>
      <c r="I507" s="58"/>
      <c r="J507" s="58"/>
      <c r="K507" s="58"/>
      <c r="L507" s="58"/>
      <c r="M507" s="58"/>
      <c r="N507" s="58"/>
      <c r="O507" s="58"/>
      <c r="P507" s="58"/>
      <c r="Q507" s="58"/>
      <c r="R507" s="58"/>
      <c r="S507" s="58"/>
      <c r="T507" s="58"/>
      <c r="U507" s="58"/>
      <c r="V507" s="58"/>
      <c r="W507" s="58"/>
      <c r="X507" s="58"/>
      <c r="Y507" s="58"/>
    </row>
    <row r="508" spans="1:25" ht="15.75" customHeight="1" x14ac:dyDescent="0.2">
      <c r="A508" s="23"/>
      <c r="B508" s="23"/>
      <c r="C508" s="58"/>
      <c r="D508" s="58"/>
      <c r="E508" s="58"/>
      <c r="F508" s="58"/>
      <c r="G508" s="67"/>
      <c r="H508" s="218"/>
      <c r="I508" s="58"/>
      <c r="J508" s="58"/>
      <c r="K508" s="58"/>
      <c r="L508" s="58"/>
      <c r="M508" s="58"/>
      <c r="N508" s="58"/>
      <c r="O508" s="58"/>
      <c r="P508" s="58"/>
      <c r="Q508" s="58"/>
      <c r="R508" s="58"/>
      <c r="S508" s="58"/>
      <c r="T508" s="58"/>
      <c r="U508" s="58"/>
      <c r="V508" s="58"/>
      <c r="W508" s="58"/>
      <c r="X508" s="58"/>
      <c r="Y508" s="58"/>
    </row>
    <row r="509" spans="1:25" ht="15.75" customHeight="1" x14ac:dyDescent="0.2">
      <c r="A509" s="23"/>
      <c r="B509" s="23"/>
      <c r="C509" s="58"/>
      <c r="D509" s="58"/>
      <c r="E509" s="58"/>
      <c r="F509" s="58"/>
      <c r="G509" s="67"/>
      <c r="H509" s="218"/>
      <c r="I509" s="58"/>
      <c r="J509" s="58"/>
      <c r="K509" s="58"/>
      <c r="L509" s="58"/>
      <c r="M509" s="58"/>
      <c r="N509" s="58"/>
      <c r="O509" s="58"/>
      <c r="P509" s="58"/>
      <c r="Q509" s="58"/>
      <c r="R509" s="58"/>
      <c r="S509" s="58"/>
      <c r="T509" s="58"/>
      <c r="U509" s="58"/>
      <c r="V509" s="58"/>
      <c r="W509" s="58"/>
      <c r="X509" s="58"/>
      <c r="Y509" s="58"/>
    </row>
    <row r="510" spans="1:25" ht="15.75" customHeight="1" x14ac:dyDescent="0.2">
      <c r="A510" s="23"/>
      <c r="B510" s="23"/>
      <c r="C510" s="58"/>
      <c r="D510" s="58"/>
      <c r="E510" s="58"/>
      <c r="F510" s="58"/>
      <c r="G510" s="67"/>
      <c r="H510" s="218"/>
      <c r="I510" s="58"/>
      <c r="J510" s="58"/>
      <c r="K510" s="58"/>
      <c r="L510" s="58"/>
      <c r="M510" s="58"/>
      <c r="N510" s="58"/>
      <c r="O510" s="58"/>
      <c r="P510" s="58"/>
      <c r="Q510" s="58"/>
      <c r="R510" s="58"/>
      <c r="S510" s="58"/>
      <c r="T510" s="58"/>
      <c r="U510" s="58"/>
      <c r="V510" s="58"/>
      <c r="W510" s="58"/>
      <c r="X510" s="58"/>
      <c r="Y510" s="58"/>
    </row>
    <row r="511" spans="1:25" ht="15.75" customHeight="1" x14ac:dyDescent="0.2">
      <c r="A511" s="23"/>
      <c r="B511" s="23"/>
      <c r="C511" s="58"/>
      <c r="D511" s="58"/>
      <c r="E511" s="58"/>
      <c r="F511" s="58"/>
      <c r="G511" s="67"/>
      <c r="H511" s="218"/>
      <c r="I511" s="58"/>
      <c r="J511" s="58"/>
      <c r="K511" s="58"/>
      <c r="L511" s="58"/>
      <c r="M511" s="58"/>
      <c r="N511" s="58"/>
      <c r="O511" s="58"/>
      <c r="P511" s="58"/>
      <c r="Q511" s="58"/>
      <c r="R511" s="58"/>
      <c r="S511" s="58"/>
      <c r="T511" s="58"/>
      <c r="U511" s="58"/>
      <c r="V511" s="58"/>
      <c r="W511" s="58"/>
      <c r="X511" s="58"/>
      <c r="Y511" s="58"/>
    </row>
    <row r="512" spans="1:25" ht="15.75" customHeight="1" x14ac:dyDescent="0.2">
      <c r="A512" s="23"/>
      <c r="B512" s="23"/>
      <c r="C512" s="58"/>
      <c r="D512" s="58"/>
      <c r="E512" s="58"/>
      <c r="F512" s="58"/>
      <c r="G512" s="67"/>
      <c r="H512" s="218"/>
      <c r="I512" s="58"/>
      <c r="J512" s="58"/>
      <c r="K512" s="58"/>
      <c r="L512" s="58"/>
      <c r="M512" s="58"/>
      <c r="N512" s="58"/>
      <c r="O512" s="58"/>
      <c r="P512" s="58"/>
      <c r="Q512" s="58"/>
      <c r="R512" s="58"/>
      <c r="S512" s="58"/>
      <c r="T512" s="58"/>
      <c r="U512" s="58"/>
      <c r="V512" s="58"/>
      <c r="W512" s="58"/>
      <c r="X512" s="58"/>
      <c r="Y512" s="58"/>
    </row>
    <row r="513" spans="1:25" ht="15.75" customHeight="1" x14ac:dyDescent="0.2">
      <c r="A513" s="23"/>
      <c r="B513" s="23"/>
      <c r="C513" s="58"/>
      <c r="D513" s="58"/>
      <c r="E513" s="58"/>
      <c r="F513" s="58"/>
      <c r="G513" s="67"/>
      <c r="H513" s="218"/>
      <c r="I513" s="58"/>
      <c r="J513" s="58"/>
      <c r="K513" s="58"/>
      <c r="L513" s="58"/>
      <c r="M513" s="58"/>
      <c r="N513" s="58"/>
      <c r="O513" s="58"/>
      <c r="P513" s="58"/>
      <c r="Q513" s="58"/>
      <c r="R513" s="58"/>
      <c r="S513" s="58"/>
      <c r="T513" s="58"/>
      <c r="U513" s="58"/>
      <c r="V513" s="58"/>
      <c r="W513" s="58"/>
      <c r="X513" s="58"/>
      <c r="Y513" s="58"/>
    </row>
    <row r="514" spans="1:25" ht="15.75" customHeight="1" x14ac:dyDescent="0.2">
      <c r="A514" s="23"/>
      <c r="B514" s="23"/>
      <c r="C514" s="58"/>
      <c r="D514" s="58"/>
      <c r="E514" s="58"/>
      <c r="F514" s="58"/>
      <c r="G514" s="67"/>
      <c r="H514" s="218"/>
      <c r="I514" s="58"/>
      <c r="J514" s="58"/>
      <c r="K514" s="58"/>
      <c r="L514" s="58"/>
      <c r="M514" s="58"/>
      <c r="N514" s="58"/>
      <c r="O514" s="58"/>
      <c r="P514" s="58"/>
      <c r="Q514" s="58"/>
      <c r="R514" s="58"/>
      <c r="S514" s="58"/>
      <c r="T514" s="58"/>
      <c r="U514" s="58"/>
      <c r="V514" s="58"/>
      <c r="W514" s="58"/>
      <c r="X514" s="58"/>
      <c r="Y514" s="58"/>
    </row>
    <row r="515" spans="1:25" ht="15.75" customHeight="1" x14ac:dyDescent="0.2">
      <c r="A515" s="23"/>
      <c r="B515" s="23"/>
      <c r="C515" s="58"/>
      <c r="D515" s="58"/>
      <c r="E515" s="58"/>
      <c r="F515" s="58"/>
      <c r="G515" s="67"/>
      <c r="H515" s="218"/>
      <c r="I515" s="58"/>
      <c r="J515" s="58"/>
      <c r="K515" s="58"/>
      <c r="L515" s="58"/>
      <c r="M515" s="58"/>
      <c r="N515" s="58"/>
      <c r="O515" s="58"/>
      <c r="P515" s="58"/>
      <c r="Q515" s="58"/>
      <c r="R515" s="58"/>
      <c r="S515" s="58"/>
      <c r="T515" s="58"/>
      <c r="U515" s="58"/>
      <c r="V515" s="58"/>
      <c r="W515" s="58"/>
      <c r="X515" s="58"/>
      <c r="Y515" s="58"/>
    </row>
    <row r="516" spans="1:25" ht="15.75" customHeight="1" x14ac:dyDescent="0.2">
      <c r="A516" s="23"/>
      <c r="B516" s="23"/>
      <c r="C516" s="58"/>
      <c r="D516" s="58"/>
      <c r="E516" s="58"/>
      <c r="F516" s="58"/>
      <c r="G516" s="67"/>
      <c r="H516" s="218"/>
      <c r="I516" s="58"/>
      <c r="J516" s="58"/>
      <c r="K516" s="58"/>
      <c r="L516" s="58"/>
      <c r="M516" s="58"/>
      <c r="N516" s="58"/>
      <c r="O516" s="58"/>
      <c r="P516" s="58"/>
      <c r="Q516" s="58"/>
      <c r="R516" s="58"/>
      <c r="S516" s="58"/>
      <c r="T516" s="58"/>
      <c r="U516" s="58"/>
      <c r="V516" s="58"/>
      <c r="W516" s="58"/>
      <c r="X516" s="58"/>
      <c r="Y516" s="58"/>
    </row>
    <row r="517" spans="1:25" ht="15.75" customHeight="1" x14ac:dyDescent="0.2">
      <c r="A517" s="23"/>
      <c r="B517" s="23"/>
      <c r="C517" s="58"/>
      <c r="D517" s="58"/>
      <c r="E517" s="58"/>
      <c r="F517" s="58"/>
      <c r="G517" s="67"/>
      <c r="H517" s="218"/>
      <c r="I517" s="58"/>
      <c r="J517" s="58"/>
      <c r="K517" s="58"/>
      <c r="L517" s="58"/>
      <c r="M517" s="58"/>
      <c r="N517" s="58"/>
      <c r="O517" s="58"/>
      <c r="P517" s="58"/>
      <c r="Q517" s="58"/>
      <c r="R517" s="58"/>
      <c r="S517" s="58"/>
      <c r="T517" s="58"/>
      <c r="U517" s="58"/>
      <c r="V517" s="58"/>
      <c r="W517" s="58"/>
      <c r="X517" s="58"/>
      <c r="Y517" s="58"/>
    </row>
    <row r="518" spans="1:25" ht="15.75" customHeight="1" x14ac:dyDescent="0.2">
      <c r="A518" s="23"/>
      <c r="B518" s="23"/>
      <c r="C518" s="58"/>
      <c r="D518" s="58"/>
      <c r="E518" s="58"/>
      <c r="F518" s="58"/>
      <c r="G518" s="67"/>
      <c r="H518" s="218"/>
      <c r="I518" s="58"/>
      <c r="J518" s="58"/>
      <c r="K518" s="58"/>
      <c r="L518" s="58"/>
      <c r="M518" s="58"/>
      <c r="N518" s="58"/>
      <c r="O518" s="58"/>
      <c r="P518" s="58"/>
      <c r="Q518" s="58"/>
      <c r="R518" s="58"/>
      <c r="S518" s="58"/>
      <c r="T518" s="58"/>
      <c r="U518" s="58"/>
      <c r="V518" s="58"/>
      <c r="W518" s="58"/>
      <c r="X518" s="58"/>
      <c r="Y518" s="58"/>
    </row>
    <row r="519" spans="1:25" ht="15.75" customHeight="1" x14ac:dyDescent="0.2">
      <c r="A519" s="23"/>
      <c r="B519" s="23"/>
      <c r="C519" s="58"/>
      <c r="D519" s="58"/>
      <c r="E519" s="58"/>
      <c r="F519" s="58"/>
      <c r="G519" s="67"/>
      <c r="H519" s="218"/>
      <c r="I519" s="58"/>
      <c r="J519" s="58"/>
      <c r="K519" s="58"/>
      <c r="L519" s="58"/>
      <c r="M519" s="58"/>
      <c r="N519" s="58"/>
      <c r="O519" s="58"/>
      <c r="P519" s="58"/>
      <c r="Q519" s="58"/>
      <c r="R519" s="58"/>
      <c r="S519" s="58"/>
      <c r="T519" s="58"/>
      <c r="U519" s="58"/>
      <c r="V519" s="58"/>
      <c r="W519" s="58"/>
      <c r="X519" s="58"/>
      <c r="Y519" s="58"/>
    </row>
    <row r="520" spans="1:25" ht="15.75" customHeight="1" x14ac:dyDescent="0.2">
      <c r="A520" s="23"/>
      <c r="B520" s="23"/>
      <c r="C520" s="58"/>
      <c r="D520" s="58"/>
      <c r="E520" s="58"/>
      <c r="F520" s="58"/>
      <c r="G520" s="67"/>
      <c r="H520" s="218"/>
      <c r="I520" s="58"/>
      <c r="J520" s="58"/>
      <c r="K520" s="58"/>
      <c r="L520" s="58"/>
      <c r="M520" s="58"/>
      <c r="N520" s="58"/>
      <c r="O520" s="58"/>
      <c r="P520" s="58"/>
      <c r="Q520" s="58"/>
      <c r="R520" s="58"/>
      <c r="S520" s="58"/>
      <c r="T520" s="58"/>
      <c r="U520" s="58"/>
      <c r="V520" s="58"/>
      <c r="W520" s="58"/>
      <c r="X520" s="58"/>
      <c r="Y520" s="58"/>
    </row>
    <row r="521" spans="1:25" ht="15.75" customHeight="1" x14ac:dyDescent="0.2">
      <c r="A521" s="23"/>
      <c r="B521" s="23"/>
      <c r="C521" s="58"/>
      <c r="D521" s="58"/>
      <c r="E521" s="58"/>
      <c r="F521" s="58"/>
      <c r="G521" s="67"/>
      <c r="H521" s="218"/>
      <c r="I521" s="58"/>
      <c r="J521" s="58"/>
      <c r="K521" s="58"/>
      <c r="L521" s="58"/>
      <c r="M521" s="58"/>
      <c r="N521" s="58"/>
      <c r="O521" s="58"/>
      <c r="P521" s="58"/>
      <c r="Q521" s="58"/>
      <c r="R521" s="58"/>
      <c r="S521" s="58"/>
      <c r="T521" s="58"/>
      <c r="U521" s="58"/>
      <c r="V521" s="58"/>
      <c r="W521" s="58"/>
      <c r="X521" s="58"/>
      <c r="Y521" s="58"/>
    </row>
    <row r="522" spans="1:25" ht="15.75" customHeight="1" x14ac:dyDescent="0.2">
      <c r="A522" s="23"/>
      <c r="B522" s="23"/>
      <c r="C522" s="58"/>
      <c r="D522" s="58"/>
      <c r="E522" s="58"/>
      <c r="F522" s="58"/>
      <c r="G522" s="67"/>
      <c r="H522" s="218"/>
      <c r="I522" s="58"/>
      <c r="J522" s="58"/>
      <c r="K522" s="58"/>
      <c r="L522" s="58"/>
      <c r="M522" s="58"/>
      <c r="N522" s="58"/>
      <c r="O522" s="58"/>
      <c r="P522" s="58"/>
      <c r="Q522" s="58"/>
      <c r="R522" s="58"/>
      <c r="S522" s="58"/>
      <c r="T522" s="58"/>
      <c r="U522" s="58"/>
      <c r="V522" s="58"/>
      <c r="W522" s="58"/>
      <c r="X522" s="58"/>
      <c r="Y522" s="58"/>
    </row>
    <row r="523" spans="1:25" ht="15.75" customHeight="1" x14ac:dyDescent="0.2">
      <c r="A523" s="23"/>
      <c r="B523" s="23"/>
      <c r="C523" s="58"/>
      <c r="D523" s="58"/>
      <c r="E523" s="58"/>
      <c r="F523" s="58"/>
      <c r="G523" s="67"/>
      <c r="H523" s="218"/>
      <c r="I523" s="58"/>
      <c r="J523" s="58"/>
      <c r="K523" s="58"/>
      <c r="L523" s="58"/>
      <c r="M523" s="58"/>
      <c r="N523" s="58"/>
      <c r="O523" s="58"/>
      <c r="P523" s="58"/>
      <c r="Q523" s="58"/>
      <c r="R523" s="58"/>
      <c r="S523" s="58"/>
      <c r="T523" s="58"/>
      <c r="U523" s="58"/>
      <c r="V523" s="58"/>
      <c r="W523" s="58"/>
      <c r="X523" s="58"/>
      <c r="Y523" s="58"/>
    </row>
    <row r="524" spans="1:25" ht="15.75" customHeight="1" x14ac:dyDescent="0.2">
      <c r="A524" s="23"/>
      <c r="B524" s="23"/>
      <c r="C524" s="58"/>
      <c r="D524" s="58"/>
      <c r="E524" s="58"/>
      <c r="F524" s="58"/>
      <c r="G524" s="67"/>
      <c r="H524" s="218"/>
      <c r="I524" s="58"/>
      <c r="J524" s="58"/>
      <c r="K524" s="58"/>
      <c r="L524" s="58"/>
      <c r="M524" s="58"/>
      <c r="N524" s="58"/>
      <c r="O524" s="58"/>
      <c r="P524" s="58"/>
      <c r="Q524" s="58"/>
      <c r="R524" s="58"/>
      <c r="S524" s="58"/>
      <c r="T524" s="58"/>
      <c r="U524" s="58"/>
      <c r="V524" s="58"/>
      <c r="W524" s="58"/>
      <c r="X524" s="58"/>
      <c r="Y524" s="58"/>
    </row>
    <row r="525" spans="1:25" ht="15.75" customHeight="1" x14ac:dyDescent="0.2">
      <c r="A525" s="23"/>
      <c r="B525" s="23"/>
      <c r="C525" s="58"/>
      <c r="D525" s="58"/>
      <c r="E525" s="58"/>
      <c r="F525" s="58"/>
      <c r="G525" s="67"/>
      <c r="H525" s="218"/>
      <c r="I525" s="58"/>
      <c r="J525" s="58"/>
      <c r="K525" s="58"/>
      <c r="L525" s="58"/>
      <c r="M525" s="58"/>
      <c r="N525" s="58"/>
      <c r="O525" s="58"/>
      <c r="P525" s="58"/>
      <c r="Q525" s="58"/>
      <c r="R525" s="58"/>
      <c r="S525" s="58"/>
      <c r="T525" s="58"/>
      <c r="U525" s="58"/>
      <c r="V525" s="58"/>
      <c r="W525" s="58"/>
      <c r="X525" s="58"/>
      <c r="Y525" s="58"/>
    </row>
    <row r="526" spans="1:25" ht="15.75" customHeight="1" x14ac:dyDescent="0.2">
      <c r="A526" s="23"/>
      <c r="B526" s="23"/>
      <c r="C526" s="58"/>
      <c r="D526" s="58"/>
      <c r="E526" s="58"/>
      <c r="F526" s="58"/>
      <c r="G526" s="67"/>
      <c r="H526" s="218"/>
      <c r="I526" s="58"/>
      <c r="J526" s="58"/>
      <c r="K526" s="58"/>
      <c r="L526" s="58"/>
      <c r="M526" s="58"/>
      <c r="N526" s="58"/>
      <c r="O526" s="58"/>
      <c r="P526" s="58"/>
      <c r="Q526" s="58"/>
      <c r="R526" s="58"/>
      <c r="S526" s="58"/>
      <c r="T526" s="58"/>
      <c r="U526" s="58"/>
      <c r="V526" s="58"/>
      <c r="W526" s="58"/>
      <c r="X526" s="58"/>
      <c r="Y526" s="58"/>
    </row>
    <row r="527" spans="1:25" ht="15.75" customHeight="1" x14ac:dyDescent="0.2">
      <c r="A527" s="23"/>
      <c r="B527" s="23"/>
      <c r="C527" s="58"/>
      <c r="D527" s="58"/>
      <c r="E527" s="58"/>
      <c r="F527" s="58"/>
      <c r="G527" s="67"/>
      <c r="H527" s="218"/>
      <c r="I527" s="58"/>
      <c r="J527" s="58"/>
      <c r="K527" s="58"/>
      <c r="L527" s="58"/>
      <c r="M527" s="58"/>
      <c r="N527" s="58"/>
      <c r="O527" s="58"/>
      <c r="P527" s="58"/>
      <c r="Q527" s="58"/>
      <c r="R527" s="58"/>
      <c r="S527" s="58"/>
      <c r="T527" s="58"/>
      <c r="U527" s="58"/>
      <c r="V527" s="58"/>
      <c r="W527" s="58"/>
      <c r="X527" s="58"/>
      <c r="Y527" s="58"/>
    </row>
    <row r="528" spans="1:25" ht="15.75" customHeight="1" x14ac:dyDescent="0.2">
      <c r="A528" s="23"/>
      <c r="B528" s="23"/>
      <c r="C528" s="58"/>
      <c r="D528" s="58"/>
      <c r="E528" s="58"/>
      <c r="F528" s="58"/>
      <c r="G528" s="67"/>
      <c r="H528" s="218"/>
      <c r="I528" s="58"/>
      <c r="J528" s="58"/>
      <c r="K528" s="58"/>
      <c r="L528" s="58"/>
      <c r="M528" s="58"/>
      <c r="N528" s="58"/>
      <c r="O528" s="58"/>
      <c r="P528" s="58"/>
      <c r="Q528" s="58"/>
      <c r="R528" s="58"/>
      <c r="S528" s="58"/>
      <c r="T528" s="58"/>
      <c r="U528" s="58"/>
      <c r="V528" s="58"/>
      <c r="W528" s="58"/>
      <c r="X528" s="58"/>
      <c r="Y528" s="58"/>
    </row>
    <row r="529" spans="1:25" ht="15.75" customHeight="1" x14ac:dyDescent="0.2">
      <c r="A529" s="23"/>
      <c r="B529" s="23"/>
      <c r="C529" s="58"/>
      <c r="D529" s="58"/>
      <c r="E529" s="58"/>
      <c r="F529" s="58"/>
      <c r="G529" s="67"/>
      <c r="H529" s="218"/>
      <c r="I529" s="58"/>
      <c r="J529" s="58"/>
      <c r="K529" s="58"/>
      <c r="L529" s="58"/>
      <c r="M529" s="58"/>
      <c r="N529" s="58"/>
      <c r="O529" s="58"/>
      <c r="P529" s="58"/>
      <c r="Q529" s="58"/>
      <c r="R529" s="58"/>
      <c r="S529" s="58"/>
      <c r="T529" s="58"/>
      <c r="U529" s="58"/>
      <c r="V529" s="58"/>
      <c r="W529" s="58"/>
      <c r="X529" s="58"/>
      <c r="Y529" s="58"/>
    </row>
    <row r="530" spans="1:25" ht="15.75" customHeight="1" x14ac:dyDescent="0.2">
      <c r="A530" s="23"/>
      <c r="B530" s="23"/>
      <c r="C530" s="58"/>
      <c r="D530" s="58"/>
      <c r="E530" s="58"/>
      <c r="F530" s="58"/>
      <c r="G530" s="67"/>
      <c r="H530" s="218"/>
      <c r="I530" s="58"/>
      <c r="J530" s="58"/>
      <c r="K530" s="58"/>
      <c r="L530" s="58"/>
      <c r="M530" s="58"/>
      <c r="N530" s="58"/>
      <c r="O530" s="58"/>
      <c r="P530" s="58"/>
      <c r="Q530" s="58"/>
      <c r="R530" s="58"/>
      <c r="S530" s="58"/>
      <c r="T530" s="58"/>
      <c r="U530" s="58"/>
      <c r="V530" s="58"/>
      <c r="W530" s="58"/>
      <c r="X530" s="58"/>
      <c r="Y530" s="58"/>
    </row>
    <row r="531" spans="1:25" ht="15.75" customHeight="1" x14ac:dyDescent="0.2">
      <c r="A531" s="23"/>
      <c r="B531" s="23"/>
      <c r="C531" s="58"/>
      <c r="D531" s="58"/>
      <c r="E531" s="58"/>
      <c r="F531" s="58"/>
      <c r="G531" s="67"/>
      <c r="H531" s="218"/>
      <c r="I531" s="58"/>
      <c r="J531" s="58"/>
      <c r="K531" s="58"/>
      <c r="L531" s="58"/>
      <c r="M531" s="58"/>
      <c r="N531" s="58"/>
      <c r="O531" s="58"/>
      <c r="P531" s="58"/>
      <c r="Q531" s="58"/>
      <c r="R531" s="58"/>
      <c r="S531" s="58"/>
      <c r="T531" s="58"/>
      <c r="U531" s="58"/>
      <c r="V531" s="58"/>
      <c r="W531" s="58"/>
      <c r="X531" s="58"/>
      <c r="Y531" s="58"/>
    </row>
    <row r="532" spans="1:25" ht="15.75" customHeight="1" x14ac:dyDescent="0.2">
      <c r="A532" s="23"/>
      <c r="B532" s="23"/>
      <c r="C532" s="58"/>
      <c r="D532" s="58"/>
      <c r="E532" s="58"/>
      <c r="F532" s="58"/>
      <c r="G532" s="67"/>
      <c r="H532" s="218"/>
      <c r="I532" s="58"/>
      <c r="J532" s="58"/>
      <c r="K532" s="58"/>
      <c r="L532" s="58"/>
      <c r="M532" s="58"/>
      <c r="N532" s="58"/>
      <c r="O532" s="58"/>
      <c r="P532" s="58"/>
      <c r="Q532" s="58"/>
      <c r="R532" s="58"/>
      <c r="S532" s="58"/>
      <c r="T532" s="58"/>
      <c r="U532" s="58"/>
      <c r="V532" s="58"/>
      <c r="W532" s="58"/>
      <c r="X532" s="58"/>
      <c r="Y532" s="58"/>
    </row>
    <row r="533" spans="1:25" ht="15.75" customHeight="1" x14ac:dyDescent="0.2">
      <c r="A533" s="23"/>
      <c r="B533" s="23"/>
      <c r="C533" s="58"/>
      <c r="D533" s="58"/>
      <c r="E533" s="58"/>
      <c r="F533" s="58"/>
      <c r="G533" s="67"/>
      <c r="H533" s="218"/>
      <c r="I533" s="58"/>
      <c r="J533" s="58"/>
      <c r="K533" s="58"/>
      <c r="L533" s="58"/>
      <c r="M533" s="58"/>
      <c r="N533" s="58"/>
      <c r="O533" s="58"/>
      <c r="P533" s="58"/>
      <c r="Q533" s="58"/>
      <c r="R533" s="58"/>
      <c r="S533" s="58"/>
      <c r="T533" s="58"/>
      <c r="U533" s="58"/>
      <c r="V533" s="58"/>
      <c r="W533" s="58"/>
      <c r="X533" s="58"/>
      <c r="Y533" s="58"/>
    </row>
    <row r="534" spans="1:25" ht="15.75" customHeight="1" x14ac:dyDescent="0.2">
      <c r="A534" s="23"/>
      <c r="B534" s="23"/>
      <c r="C534" s="58"/>
      <c r="D534" s="58"/>
      <c r="E534" s="58"/>
      <c r="F534" s="58"/>
      <c r="G534" s="67"/>
      <c r="H534" s="218"/>
      <c r="I534" s="58"/>
      <c r="J534" s="58"/>
      <c r="K534" s="58"/>
      <c r="L534" s="58"/>
      <c r="M534" s="58"/>
      <c r="N534" s="58"/>
      <c r="O534" s="58"/>
      <c r="P534" s="58"/>
      <c r="Q534" s="58"/>
      <c r="R534" s="58"/>
      <c r="S534" s="58"/>
      <c r="T534" s="58"/>
      <c r="U534" s="58"/>
      <c r="V534" s="58"/>
      <c r="W534" s="58"/>
      <c r="X534" s="58"/>
      <c r="Y534" s="58"/>
    </row>
    <row r="535" spans="1:25" ht="15.75" customHeight="1" x14ac:dyDescent="0.2">
      <c r="A535" s="23"/>
      <c r="B535" s="23"/>
      <c r="C535" s="58"/>
      <c r="D535" s="58"/>
      <c r="E535" s="58"/>
      <c r="F535" s="58"/>
      <c r="G535" s="67"/>
      <c r="H535" s="218"/>
      <c r="I535" s="58"/>
      <c r="J535" s="58"/>
      <c r="K535" s="58"/>
      <c r="L535" s="58"/>
      <c r="M535" s="58"/>
      <c r="N535" s="58"/>
      <c r="O535" s="58"/>
      <c r="P535" s="58"/>
      <c r="Q535" s="58"/>
      <c r="R535" s="58"/>
      <c r="S535" s="58"/>
      <c r="T535" s="58"/>
      <c r="U535" s="58"/>
      <c r="V535" s="58"/>
      <c r="W535" s="58"/>
      <c r="X535" s="58"/>
      <c r="Y535" s="58"/>
    </row>
    <row r="536" spans="1:25" ht="15.75" customHeight="1" x14ac:dyDescent="0.2">
      <c r="A536" s="23"/>
      <c r="B536" s="23"/>
      <c r="C536" s="58"/>
      <c r="D536" s="58"/>
      <c r="E536" s="58"/>
      <c r="F536" s="58"/>
      <c r="G536" s="67"/>
      <c r="H536" s="218"/>
      <c r="I536" s="58"/>
      <c r="J536" s="58"/>
      <c r="K536" s="58"/>
      <c r="L536" s="58"/>
      <c r="M536" s="58"/>
      <c r="N536" s="58"/>
      <c r="O536" s="58"/>
      <c r="P536" s="58"/>
      <c r="Q536" s="58"/>
      <c r="R536" s="58"/>
      <c r="S536" s="58"/>
      <c r="T536" s="58"/>
      <c r="U536" s="58"/>
      <c r="V536" s="58"/>
      <c r="W536" s="58"/>
      <c r="X536" s="58"/>
      <c r="Y536" s="58"/>
    </row>
    <row r="537" spans="1:25" ht="15.75" customHeight="1" x14ac:dyDescent="0.2">
      <c r="A537" s="23"/>
      <c r="B537" s="23"/>
      <c r="C537" s="58"/>
      <c r="D537" s="58"/>
      <c r="E537" s="58"/>
      <c r="F537" s="58"/>
      <c r="G537" s="67"/>
      <c r="H537" s="218"/>
      <c r="I537" s="58"/>
      <c r="J537" s="58"/>
      <c r="K537" s="58"/>
      <c r="L537" s="58"/>
      <c r="M537" s="58"/>
      <c r="N537" s="58"/>
      <c r="O537" s="58"/>
      <c r="P537" s="58"/>
      <c r="Q537" s="58"/>
      <c r="R537" s="58"/>
      <c r="S537" s="58"/>
      <c r="T537" s="58"/>
      <c r="U537" s="58"/>
      <c r="V537" s="58"/>
      <c r="W537" s="58"/>
      <c r="X537" s="58"/>
      <c r="Y537" s="58"/>
    </row>
    <row r="538" spans="1:25" ht="15.75" customHeight="1" x14ac:dyDescent="0.2">
      <c r="A538" s="23"/>
      <c r="B538" s="23"/>
      <c r="C538" s="58"/>
      <c r="D538" s="58"/>
      <c r="E538" s="58"/>
      <c r="F538" s="58"/>
      <c r="G538" s="67"/>
      <c r="H538" s="218"/>
      <c r="I538" s="58"/>
      <c r="J538" s="58"/>
      <c r="K538" s="58"/>
      <c r="L538" s="58"/>
      <c r="M538" s="58"/>
      <c r="N538" s="58"/>
      <c r="O538" s="58"/>
      <c r="P538" s="58"/>
      <c r="Q538" s="58"/>
      <c r="R538" s="58"/>
      <c r="S538" s="58"/>
      <c r="T538" s="58"/>
      <c r="U538" s="58"/>
      <c r="V538" s="58"/>
      <c r="W538" s="58"/>
      <c r="X538" s="58"/>
      <c r="Y538" s="58"/>
    </row>
    <row r="539" spans="1:25" ht="15.75" customHeight="1" x14ac:dyDescent="0.2">
      <c r="A539" s="23"/>
      <c r="B539" s="23"/>
      <c r="C539" s="58"/>
      <c r="D539" s="58"/>
      <c r="E539" s="58"/>
      <c r="F539" s="58"/>
      <c r="G539" s="67"/>
      <c r="H539" s="218"/>
      <c r="I539" s="58"/>
      <c r="J539" s="58"/>
      <c r="K539" s="58"/>
      <c r="L539" s="58"/>
      <c r="M539" s="58"/>
      <c r="N539" s="58"/>
      <c r="O539" s="58"/>
      <c r="P539" s="58"/>
      <c r="Q539" s="58"/>
      <c r="R539" s="58"/>
      <c r="S539" s="58"/>
      <c r="T539" s="58"/>
      <c r="U539" s="58"/>
      <c r="V539" s="58"/>
      <c r="W539" s="58"/>
      <c r="X539" s="58"/>
      <c r="Y539" s="58"/>
    </row>
    <row r="540" spans="1:25" ht="15.75" customHeight="1" x14ac:dyDescent="0.2">
      <c r="A540" s="23"/>
      <c r="B540" s="23"/>
      <c r="C540" s="58"/>
      <c r="D540" s="58"/>
      <c r="E540" s="58"/>
      <c r="F540" s="58"/>
      <c r="G540" s="67"/>
      <c r="H540" s="218"/>
      <c r="I540" s="58"/>
      <c r="J540" s="58"/>
      <c r="K540" s="58"/>
      <c r="L540" s="58"/>
      <c r="M540" s="58"/>
      <c r="N540" s="58"/>
      <c r="O540" s="58"/>
      <c r="P540" s="58"/>
      <c r="Q540" s="58"/>
      <c r="R540" s="58"/>
      <c r="S540" s="58"/>
      <c r="T540" s="58"/>
      <c r="U540" s="58"/>
      <c r="V540" s="58"/>
      <c r="W540" s="58"/>
      <c r="X540" s="58"/>
      <c r="Y540" s="58"/>
    </row>
    <row r="541" spans="1:25" ht="15.75" customHeight="1" x14ac:dyDescent="0.2">
      <c r="A541" s="23"/>
      <c r="B541" s="23"/>
      <c r="C541" s="58"/>
      <c r="D541" s="58"/>
      <c r="E541" s="58"/>
      <c r="F541" s="58"/>
      <c r="G541" s="67"/>
      <c r="H541" s="218"/>
      <c r="I541" s="58"/>
      <c r="J541" s="58"/>
      <c r="K541" s="58"/>
      <c r="L541" s="58"/>
      <c r="M541" s="58"/>
      <c r="N541" s="58"/>
      <c r="O541" s="58"/>
      <c r="P541" s="58"/>
      <c r="Q541" s="58"/>
      <c r="R541" s="58"/>
      <c r="S541" s="58"/>
      <c r="T541" s="58"/>
      <c r="U541" s="58"/>
      <c r="V541" s="58"/>
      <c r="W541" s="58"/>
      <c r="X541" s="58"/>
      <c r="Y541" s="58"/>
    </row>
    <row r="542" spans="1:25" ht="15.75" customHeight="1" x14ac:dyDescent="0.2">
      <c r="A542" s="23"/>
      <c r="B542" s="23"/>
      <c r="C542" s="58"/>
      <c r="D542" s="58"/>
      <c r="E542" s="58"/>
      <c r="F542" s="58"/>
      <c r="G542" s="67"/>
      <c r="H542" s="218"/>
      <c r="I542" s="58"/>
      <c r="J542" s="58"/>
      <c r="K542" s="58"/>
      <c r="L542" s="58"/>
      <c r="M542" s="58"/>
      <c r="N542" s="58"/>
      <c r="O542" s="58"/>
      <c r="P542" s="58"/>
      <c r="Q542" s="58"/>
      <c r="R542" s="58"/>
      <c r="S542" s="58"/>
      <c r="T542" s="58"/>
      <c r="U542" s="58"/>
      <c r="V542" s="58"/>
      <c r="W542" s="58"/>
      <c r="X542" s="58"/>
      <c r="Y542" s="58"/>
    </row>
    <row r="543" spans="1:25" ht="15.75" customHeight="1" x14ac:dyDescent="0.2">
      <c r="A543" s="23"/>
      <c r="B543" s="23"/>
      <c r="C543" s="58"/>
      <c r="D543" s="58"/>
      <c r="E543" s="58"/>
      <c r="F543" s="58"/>
      <c r="G543" s="67"/>
      <c r="H543" s="218"/>
      <c r="I543" s="58"/>
      <c r="J543" s="58"/>
      <c r="K543" s="58"/>
      <c r="L543" s="58"/>
      <c r="M543" s="58"/>
      <c r="N543" s="58"/>
      <c r="O543" s="58"/>
      <c r="P543" s="58"/>
      <c r="Q543" s="58"/>
      <c r="R543" s="58"/>
      <c r="S543" s="58"/>
      <c r="T543" s="58"/>
      <c r="U543" s="58"/>
      <c r="V543" s="58"/>
      <c r="W543" s="58"/>
      <c r="X543" s="58"/>
      <c r="Y543" s="58"/>
    </row>
    <row r="544" spans="1:25" ht="15.75" customHeight="1" x14ac:dyDescent="0.2">
      <c r="A544" s="23"/>
      <c r="B544" s="23"/>
      <c r="C544" s="58"/>
      <c r="D544" s="58"/>
      <c r="E544" s="58"/>
      <c r="F544" s="58"/>
      <c r="G544" s="67"/>
      <c r="H544" s="218"/>
      <c r="I544" s="58"/>
      <c r="J544" s="58"/>
      <c r="K544" s="58"/>
      <c r="L544" s="58"/>
      <c r="M544" s="58"/>
      <c r="N544" s="58"/>
      <c r="O544" s="58"/>
      <c r="P544" s="58"/>
      <c r="Q544" s="58"/>
      <c r="R544" s="58"/>
      <c r="S544" s="58"/>
      <c r="T544" s="58"/>
      <c r="U544" s="58"/>
      <c r="V544" s="58"/>
      <c r="W544" s="58"/>
      <c r="X544" s="58"/>
      <c r="Y544" s="58"/>
    </row>
    <row r="545" spans="1:25" ht="15.75" customHeight="1" x14ac:dyDescent="0.2">
      <c r="A545" s="23"/>
      <c r="B545" s="23"/>
      <c r="C545" s="58"/>
      <c r="D545" s="58"/>
      <c r="E545" s="58"/>
      <c r="F545" s="58"/>
      <c r="G545" s="67"/>
      <c r="H545" s="218"/>
      <c r="I545" s="58"/>
      <c r="J545" s="58"/>
      <c r="K545" s="58"/>
      <c r="L545" s="58"/>
      <c r="M545" s="58"/>
      <c r="N545" s="58"/>
      <c r="O545" s="58"/>
      <c r="P545" s="58"/>
      <c r="Q545" s="58"/>
      <c r="R545" s="58"/>
      <c r="S545" s="58"/>
      <c r="T545" s="58"/>
      <c r="U545" s="58"/>
      <c r="V545" s="58"/>
      <c r="W545" s="58"/>
      <c r="X545" s="58"/>
      <c r="Y545" s="58"/>
    </row>
    <row r="546" spans="1:25" ht="15.75" customHeight="1" x14ac:dyDescent="0.2">
      <c r="A546" s="23"/>
      <c r="B546" s="23"/>
      <c r="C546" s="58"/>
      <c r="D546" s="58"/>
      <c r="E546" s="58"/>
      <c r="F546" s="58"/>
      <c r="G546" s="67"/>
      <c r="H546" s="218"/>
      <c r="I546" s="58"/>
      <c r="J546" s="58"/>
      <c r="K546" s="58"/>
      <c r="L546" s="58"/>
      <c r="M546" s="58"/>
      <c r="N546" s="58"/>
      <c r="O546" s="58"/>
      <c r="P546" s="58"/>
      <c r="Q546" s="58"/>
      <c r="R546" s="58"/>
      <c r="S546" s="58"/>
      <c r="T546" s="58"/>
      <c r="U546" s="58"/>
      <c r="V546" s="58"/>
      <c r="W546" s="58"/>
      <c r="X546" s="58"/>
      <c r="Y546" s="58"/>
    </row>
    <row r="547" spans="1:25" ht="15.75" customHeight="1" x14ac:dyDescent="0.2">
      <c r="A547" s="23"/>
      <c r="B547" s="23"/>
      <c r="C547" s="58"/>
      <c r="D547" s="58"/>
      <c r="E547" s="58"/>
      <c r="F547" s="58"/>
      <c r="G547" s="67"/>
      <c r="H547" s="218"/>
      <c r="I547" s="58"/>
      <c r="J547" s="58"/>
      <c r="K547" s="58"/>
      <c r="L547" s="58"/>
      <c r="M547" s="58"/>
      <c r="N547" s="58"/>
      <c r="O547" s="58"/>
      <c r="P547" s="58"/>
      <c r="Q547" s="58"/>
      <c r="R547" s="58"/>
      <c r="S547" s="58"/>
      <c r="T547" s="58"/>
      <c r="U547" s="58"/>
      <c r="V547" s="58"/>
      <c r="W547" s="58"/>
      <c r="X547" s="58"/>
      <c r="Y547" s="58"/>
    </row>
    <row r="548" spans="1:25" ht="15.75" customHeight="1" x14ac:dyDescent="0.2">
      <c r="A548" s="23"/>
      <c r="B548" s="23"/>
      <c r="C548" s="58"/>
      <c r="D548" s="58"/>
      <c r="E548" s="58"/>
      <c r="F548" s="58"/>
      <c r="G548" s="67"/>
      <c r="H548" s="218"/>
      <c r="I548" s="58"/>
      <c r="J548" s="58"/>
      <c r="K548" s="58"/>
      <c r="L548" s="58"/>
      <c r="M548" s="58"/>
      <c r="N548" s="58"/>
      <c r="O548" s="58"/>
      <c r="P548" s="58"/>
      <c r="Q548" s="58"/>
      <c r="R548" s="58"/>
      <c r="S548" s="58"/>
      <c r="T548" s="58"/>
      <c r="U548" s="58"/>
      <c r="V548" s="58"/>
      <c r="W548" s="58"/>
      <c r="X548" s="58"/>
      <c r="Y548" s="58"/>
    </row>
    <row r="549" spans="1:25" ht="15.75" customHeight="1" x14ac:dyDescent="0.2">
      <c r="A549" s="23"/>
      <c r="B549" s="23"/>
      <c r="C549" s="58"/>
      <c r="D549" s="58"/>
      <c r="E549" s="58"/>
      <c r="F549" s="58"/>
      <c r="G549" s="67"/>
      <c r="H549" s="218"/>
      <c r="I549" s="58"/>
      <c r="J549" s="58"/>
      <c r="K549" s="58"/>
      <c r="L549" s="58"/>
      <c r="M549" s="58"/>
      <c r="N549" s="58"/>
      <c r="O549" s="58"/>
      <c r="P549" s="58"/>
      <c r="Q549" s="58"/>
      <c r="R549" s="58"/>
      <c r="S549" s="58"/>
      <c r="T549" s="58"/>
      <c r="U549" s="58"/>
      <c r="V549" s="58"/>
      <c r="W549" s="58"/>
      <c r="X549" s="58"/>
      <c r="Y549" s="58"/>
    </row>
    <row r="550" spans="1:25" ht="15.75" customHeight="1" x14ac:dyDescent="0.2">
      <c r="A550" s="23"/>
      <c r="B550" s="23"/>
      <c r="C550" s="58"/>
      <c r="D550" s="58"/>
      <c r="E550" s="58"/>
      <c r="F550" s="58"/>
      <c r="G550" s="67"/>
      <c r="H550" s="218"/>
      <c r="I550" s="58"/>
      <c r="J550" s="58"/>
      <c r="K550" s="58"/>
      <c r="L550" s="58"/>
      <c r="M550" s="58"/>
      <c r="N550" s="58"/>
      <c r="O550" s="58"/>
      <c r="P550" s="58"/>
      <c r="Q550" s="58"/>
      <c r="R550" s="58"/>
      <c r="S550" s="58"/>
      <c r="T550" s="58"/>
      <c r="U550" s="58"/>
      <c r="V550" s="58"/>
      <c r="W550" s="58"/>
      <c r="X550" s="58"/>
      <c r="Y550" s="58"/>
    </row>
    <row r="551" spans="1:25" ht="15.75" customHeight="1" x14ac:dyDescent="0.2">
      <c r="A551" s="23"/>
      <c r="B551" s="23"/>
      <c r="C551" s="58"/>
      <c r="D551" s="58"/>
      <c r="E551" s="58"/>
      <c r="F551" s="58"/>
      <c r="G551" s="67"/>
      <c r="H551" s="218"/>
      <c r="I551" s="58"/>
      <c r="J551" s="58"/>
      <c r="K551" s="58"/>
      <c r="L551" s="58"/>
      <c r="M551" s="58"/>
      <c r="N551" s="58"/>
      <c r="O551" s="58"/>
      <c r="P551" s="58"/>
      <c r="Q551" s="58"/>
      <c r="R551" s="58"/>
      <c r="S551" s="58"/>
      <c r="T551" s="58"/>
      <c r="U551" s="58"/>
      <c r="V551" s="58"/>
      <c r="W551" s="58"/>
      <c r="X551" s="58"/>
      <c r="Y551" s="58"/>
    </row>
    <row r="552" spans="1:25" ht="15.75" customHeight="1" x14ac:dyDescent="0.2">
      <c r="A552" s="23"/>
      <c r="B552" s="23"/>
      <c r="C552" s="58"/>
      <c r="D552" s="58"/>
      <c r="E552" s="58"/>
      <c r="F552" s="58"/>
      <c r="G552" s="67"/>
      <c r="H552" s="218"/>
      <c r="I552" s="58"/>
      <c r="J552" s="58"/>
      <c r="K552" s="58"/>
      <c r="L552" s="58"/>
      <c r="M552" s="58"/>
      <c r="N552" s="58"/>
      <c r="O552" s="58"/>
      <c r="P552" s="58"/>
      <c r="Q552" s="58"/>
      <c r="R552" s="58"/>
      <c r="S552" s="58"/>
      <c r="T552" s="58"/>
      <c r="U552" s="58"/>
      <c r="V552" s="58"/>
      <c r="W552" s="58"/>
      <c r="X552" s="58"/>
      <c r="Y552" s="58"/>
    </row>
    <row r="553" spans="1:25" ht="15.75" customHeight="1" x14ac:dyDescent="0.2">
      <c r="A553" s="23"/>
      <c r="B553" s="23"/>
      <c r="C553" s="58"/>
      <c r="D553" s="58"/>
      <c r="E553" s="58"/>
      <c r="F553" s="58"/>
      <c r="G553" s="67"/>
      <c r="H553" s="218"/>
      <c r="I553" s="58"/>
      <c r="J553" s="58"/>
      <c r="K553" s="58"/>
      <c r="L553" s="58"/>
      <c r="M553" s="58"/>
      <c r="N553" s="58"/>
      <c r="O553" s="58"/>
      <c r="P553" s="58"/>
      <c r="Q553" s="58"/>
      <c r="R553" s="58"/>
      <c r="S553" s="58"/>
      <c r="T553" s="58"/>
      <c r="U553" s="58"/>
      <c r="V553" s="58"/>
      <c r="W553" s="58"/>
      <c r="X553" s="58"/>
      <c r="Y553" s="58"/>
    </row>
    <row r="554" spans="1:25" ht="15.75" customHeight="1" x14ac:dyDescent="0.2">
      <c r="A554" s="23"/>
      <c r="B554" s="23"/>
      <c r="C554" s="58"/>
      <c r="D554" s="58"/>
      <c r="E554" s="58"/>
      <c r="F554" s="58"/>
      <c r="G554" s="67"/>
      <c r="H554" s="218"/>
      <c r="I554" s="58"/>
      <c r="J554" s="58"/>
      <c r="K554" s="58"/>
      <c r="L554" s="58"/>
      <c r="M554" s="58"/>
      <c r="N554" s="58"/>
      <c r="O554" s="58"/>
      <c r="P554" s="58"/>
      <c r="Q554" s="58"/>
      <c r="R554" s="58"/>
      <c r="S554" s="58"/>
      <c r="T554" s="58"/>
      <c r="U554" s="58"/>
      <c r="V554" s="58"/>
      <c r="W554" s="58"/>
      <c r="X554" s="58"/>
      <c r="Y554" s="58"/>
    </row>
    <row r="555" spans="1:25" ht="15.75" customHeight="1" x14ac:dyDescent="0.2">
      <c r="A555" s="23"/>
      <c r="B555" s="23"/>
      <c r="C555" s="58"/>
      <c r="D555" s="58"/>
      <c r="E555" s="58"/>
      <c r="F555" s="58"/>
      <c r="G555" s="67"/>
      <c r="H555" s="218"/>
      <c r="I555" s="58"/>
      <c r="J555" s="58"/>
      <c r="K555" s="58"/>
      <c r="L555" s="58"/>
      <c r="M555" s="58"/>
      <c r="N555" s="58"/>
      <c r="O555" s="58"/>
      <c r="P555" s="58"/>
      <c r="Q555" s="58"/>
      <c r="R555" s="58"/>
      <c r="S555" s="58"/>
      <c r="T555" s="58"/>
      <c r="U555" s="58"/>
      <c r="V555" s="58"/>
      <c r="W555" s="58"/>
      <c r="X555" s="58"/>
      <c r="Y555" s="58"/>
    </row>
    <row r="556" spans="1:25" ht="15.75" customHeight="1" x14ac:dyDescent="0.2">
      <c r="A556" s="23"/>
      <c r="B556" s="23"/>
      <c r="C556" s="58"/>
      <c r="D556" s="58"/>
      <c r="E556" s="58"/>
      <c r="F556" s="58"/>
      <c r="G556" s="67"/>
      <c r="H556" s="218"/>
      <c r="I556" s="58"/>
      <c r="J556" s="58"/>
      <c r="K556" s="58"/>
      <c r="L556" s="58"/>
      <c r="M556" s="58"/>
      <c r="N556" s="58"/>
      <c r="O556" s="58"/>
      <c r="P556" s="58"/>
      <c r="Q556" s="58"/>
      <c r="R556" s="58"/>
      <c r="S556" s="58"/>
      <c r="T556" s="58"/>
      <c r="U556" s="58"/>
      <c r="V556" s="58"/>
      <c r="W556" s="58"/>
      <c r="X556" s="58"/>
      <c r="Y556" s="58"/>
    </row>
    <row r="557" spans="1:25" ht="15.75" customHeight="1" x14ac:dyDescent="0.2">
      <c r="A557" s="23"/>
      <c r="B557" s="23"/>
      <c r="C557" s="58"/>
      <c r="D557" s="58"/>
      <c r="E557" s="58"/>
      <c r="F557" s="58"/>
      <c r="G557" s="67"/>
      <c r="H557" s="218"/>
      <c r="I557" s="58"/>
      <c r="J557" s="58"/>
      <c r="K557" s="58"/>
      <c r="L557" s="58"/>
      <c r="M557" s="58"/>
      <c r="N557" s="58"/>
      <c r="O557" s="58"/>
      <c r="P557" s="58"/>
      <c r="Q557" s="58"/>
      <c r="R557" s="58"/>
      <c r="S557" s="58"/>
      <c r="T557" s="58"/>
      <c r="U557" s="58"/>
      <c r="V557" s="58"/>
      <c r="W557" s="58"/>
      <c r="X557" s="58"/>
      <c r="Y557" s="58"/>
    </row>
    <row r="558" spans="1:25" ht="15.75" customHeight="1" x14ac:dyDescent="0.2">
      <c r="A558" s="23"/>
      <c r="B558" s="23"/>
      <c r="C558" s="58"/>
      <c r="D558" s="58"/>
      <c r="E558" s="58"/>
      <c r="F558" s="58"/>
      <c r="G558" s="67"/>
      <c r="H558" s="218"/>
      <c r="I558" s="58"/>
      <c r="J558" s="58"/>
      <c r="K558" s="58"/>
      <c r="L558" s="58"/>
      <c r="M558" s="58"/>
      <c r="N558" s="58"/>
      <c r="O558" s="58"/>
      <c r="P558" s="58"/>
      <c r="Q558" s="58"/>
      <c r="R558" s="58"/>
      <c r="S558" s="58"/>
      <c r="T558" s="58"/>
      <c r="U558" s="58"/>
      <c r="V558" s="58"/>
      <c r="W558" s="58"/>
      <c r="X558" s="58"/>
      <c r="Y558" s="58"/>
    </row>
    <row r="559" spans="1:25" ht="15.75" customHeight="1" x14ac:dyDescent="0.2">
      <c r="A559" s="23"/>
      <c r="B559" s="23"/>
      <c r="C559" s="58"/>
      <c r="D559" s="58"/>
      <c r="E559" s="58"/>
      <c r="F559" s="58"/>
      <c r="G559" s="67"/>
      <c r="H559" s="218"/>
      <c r="I559" s="58"/>
      <c r="J559" s="58"/>
      <c r="K559" s="58"/>
      <c r="L559" s="58"/>
      <c r="M559" s="58"/>
      <c r="N559" s="58"/>
      <c r="O559" s="58"/>
      <c r="P559" s="58"/>
      <c r="Q559" s="58"/>
      <c r="R559" s="58"/>
      <c r="S559" s="58"/>
      <c r="T559" s="58"/>
      <c r="U559" s="58"/>
      <c r="V559" s="58"/>
      <c r="W559" s="58"/>
      <c r="X559" s="58"/>
      <c r="Y559" s="58"/>
    </row>
    <row r="560" spans="1:25" ht="15.75" customHeight="1" x14ac:dyDescent="0.2">
      <c r="A560" s="23"/>
      <c r="B560" s="23"/>
      <c r="C560" s="58"/>
      <c r="D560" s="58"/>
      <c r="E560" s="58"/>
      <c r="F560" s="58"/>
      <c r="G560" s="67"/>
      <c r="H560" s="218"/>
      <c r="I560" s="58"/>
      <c r="J560" s="58"/>
      <c r="K560" s="58"/>
      <c r="L560" s="58"/>
      <c r="M560" s="58"/>
      <c r="N560" s="58"/>
      <c r="O560" s="58"/>
      <c r="P560" s="58"/>
      <c r="Q560" s="58"/>
      <c r="R560" s="58"/>
      <c r="S560" s="58"/>
      <c r="T560" s="58"/>
      <c r="U560" s="58"/>
      <c r="V560" s="58"/>
      <c r="W560" s="58"/>
      <c r="X560" s="58"/>
      <c r="Y560" s="58"/>
    </row>
    <row r="561" spans="1:25" ht="15.75" customHeight="1" x14ac:dyDescent="0.2">
      <c r="A561" s="23"/>
      <c r="B561" s="23"/>
      <c r="C561" s="58"/>
      <c r="D561" s="58"/>
      <c r="E561" s="58"/>
      <c r="F561" s="58"/>
      <c r="G561" s="67"/>
      <c r="H561" s="218"/>
      <c r="I561" s="58"/>
      <c r="J561" s="58"/>
      <c r="K561" s="58"/>
      <c r="L561" s="58"/>
      <c r="M561" s="58"/>
      <c r="N561" s="58"/>
      <c r="O561" s="58"/>
      <c r="P561" s="58"/>
      <c r="Q561" s="58"/>
      <c r="R561" s="58"/>
      <c r="S561" s="58"/>
      <c r="T561" s="58"/>
      <c r="U561" s="58"/>
      <c r="V561" s="58"/>
      <c r="W561" s="58"/>
      <c r="X561" s="58"/>
      <c r="Y561" s="58"/>
    </row>
    <row r="562" spans="1:25" ht="15.75" customHeight="1" x14ac:dyDescent="0.2">
      <c r="A562" s="23"/>
      <c r="B562" s="23"/>
      <c r="C562" s="58"/>
      <c r="D562" s="58"/>
      <c r="E562" s="58"/>
      <c r="F562" s="58"/>
      <c r="G562" s="67"/>
      <c r="H562" s="218"/>
      <c r="I562" s="58"/>
      <c r="J562" s="58"/>
      <c r="K562" s="58"/>
      <c r="L562" s="58"/>
      <c r="M562" s="58"/>
      <c r="N562" s="58"/>
      <c r="O562" s="58"/>
      <c r="P562" s="58"/>
      <c r="Q562" s="58"/>
      <c r="R562" s="58"/>
      <c r="S562" s="58"/>
      <c r="T562" s="58"/>
      <c r="U562" s="58"/>
      <c r="V562" s="58"/>
      <c r="W562" s="58"/>
      <c r="X562" s="58"/>
      <c r="Y562" s="58"/>
    </row>
    <row r="563" spans="1:25" ht="15.75" customHeight="1" x14ac:dyDescent="0.2">
      <c r="A563" s="23"/>
      <c r="B563" s="23"/>
      <c r="C563" s="58"/>
      <c r="D563" s="58"/>
      <c r="E563" s="58"/>
      <c r="F563" s="58"/>
      <c r="G563" s="67"/>
      <c r="H563" s="218"/>
      <c r="I563" s="58"/>
      <c r="J563" s="58"/>
      <c r="K563" s="58"/>
      <c r="L563" s="58"/>
      <c r="M563" s="58"/>
      <c r="N563" s="58"/>
      <c r="O563" s="58"/>
      <c r="P563" s="58"/>
      <c r="Q563" s="58"/>
      <c r="R563" s="58"/>
      <c r="S563" s="58"/>
      <c r="T563" s="58"/>
      <c r="U563" s="58"/>
      <c r="V563" s="58"/>
      <c r="W563" s="58"/>
      <c r="X563" s="58"/>
      <c r="Y563" s="58"/>
    </row>
    <row r="564" spans="1:25" ht="15.75" customHeight="1" x14ac:dyDescent="0.2">
      <c r="A564" s="23"/>
      <c r="B564" s="23"/>
      <c r="C564" s="58"/>
      <c r="D564" s="58"/>
      <c r="E564" s="58"/>
      <c r="F564" s="58"/>
      <c r="G564" s="67"/>
      <c r="H564" s="218"/>
      <c r="I564" s="58"/>
      <c r="J564" s="58"/>
      <c r="K564" s="58"/>
      <c r="L564" s="58"/>
      <c r="M564" s="58"/>
      <c r="N564" s="58"/>
      <c r="O564" s="58"/>
      <c r="P564" s="58"/>
      <c r="Q564" s="58"/>
      <c r="R564" s="58"/>
      <c r="S564" s="58"/>
      <c r="T564" s="58"/>
      <c r="U564" s="58"/>
      <c r="V564" s="58"/>
      <c r="W564" s="58"/>
      <c r="X564" s="58"/>
      <c r="Y564" s="58"/>
    </row>
    <row r="565" spans="1:25" ht="15.75" customHeight="1" x14ac:dyDescent="0.2">
      <c r="A565" s="23"/>
      <c r="B565" s="23"/>
      <c r="C565" s="58"/>
      <c r="D565" s="58"/>
      <c r="E565" s="58"/>
      <c r="F565" s="58"/>
      <c r="G565" s="67"/>
      <c r="H565" s="218"/>
      <c r="I565" s="58"/>
      <c r="J565" s="58"/>
      <c r="K565" s="58"/>
      <c r="L565" s="58"/>
      <c r="M565" s="58"/>
      <c r="N565" s="58"/>
      <c r="O565" s="58"/>
      <c r="P565" s="58"/>
      <c r="Q565" s="58"/>
      <c r="R565" s="58"/>
      <c r="S565" s="58"/>
      <c r="T565" s="58"/>
      <c r="U565" s="58"/>
      <c r="V565" s="58"/>
      <c r="W565" s="58"/>
      <c r="X565" s="58"/>
      <c r="Y565" s="58"/>
    </row>
    <row r="566" spans="1:25" ht="15.75" customHeight="1" x14ac:dyDescent="0.2">
      <c r="A566" s="23"/>
      <c r="B566" s="23"/>
      <c r="C566" s="58"/>
      <c r="D566" s="58"/>
      <c r="E566" s="58"/>
      <c r="F566" s="58"/>
      <c r="G566" s="67"/>
      <c r="H566" s="218"/>
      <c r="I566" s="58"/>
      <c r="J566" s="58"/>
      <c r="K566" s="58"/>
      <c r="L566" s="58"/>
      <c r="M566" s="58"/>
      <c r="N566" s="58"/>
      <c r="O566" s="58"/>
      <c r="P566" s="58"/>
      <c r="Q566" s="58"/>
      <c r="R566" s="58"/>
      <c r="S566" s="58"/>
      <c r="T566" s="58"/>
      <c r="U566" s="58"/>
      <c r="V566" s="58"/>
      <c r="W566" s="58"/>
      <c r="X566" s="58"/>
      <c r="Y566" s="58"/>
    </row>
    <row r="567" spans="1:25" ht="15.75" customHeight="1" x14ac:dyDescent="0.2">
      <c r="A567" s="23"/>
      <c r="B567" s="23"/>
      <c r="C567" s="58"/>
      <c r="D567" s="58"/>
      <c r="E567" s="58"/>
      <c r="F567" s="58"/>
      <c r="G567" s="67"/>
      <c r="H567" s="218"/>
      <c r="I567" s="58"/>
      <c r="J567" s="58"/>
      <c r="K567" s="58"/>
      <c r="L567" s="58"/>
      <c r="M567" s="58"/>
      <c r="N567" s="58"/>
      <c r="O567" s="58"/>
      <c r="P567" s="58"/>
      <c r="Q567" s="58"/>
      <c r="R567" s="58"/>
      <c r="S567" s="58"/>
      <c r="T567" s="58"/>
      <c r="U567" s="58"/>
      <c r="V567" s="58"/>
      <c r="W567" s="58"/>
      <c r="X567" s="58"/>
      <c r="Y567" s="58"/>
    </row>
    <row r="568" spans="1:25" ht="15.75" customHeight="1" x14ac:dyDescent="0.2">
      <c r="A568" s="23"/>
      <c r="B568" s="23"/>
      <c r="C568" s="58"/>
      <c r="D568" s="58"/>
      <c r="E568" s="58"/>
      <c r="F568" s="58"/>
      <c r="G568" s="67"/>
      <c r="H568" s="218"/>
      <c r="I568" s="58"/>
      <c r="J568" s="58"/>
      <c r="K568" s="58"/>
      <c r="L568" s="58"/>
      <c r="M568" s="58"/>
      <c r="N568" s="58"/>
      <c r="O568" s="58"/>
      <c r="P568" s="58"/>
      <c r="Q568" s="58"/>
      <c r="R568" s="58"/>
      <c r="S568" s="58"/>
      <c r="T568" s="58"/>
      <c r="U568" s="58"/>
      <c r="V568" s="58"/>
      <c r="W568" s="58"/>
      <c r="X568" s="58"/>
      <c r="Y568" s="58"/>
    </row>
    <row r="569" spans="1:25" ht="15.75" customHeight="1" x14ac:dyDescent="0.2">
      <c r="A569" s="23"/>
      <c r="B569" s="23"/>
      <c r="C569" s="58"/>
      <c r="D569" s="58"/>
      <c r="E569" s="58"/>
      <c r="F569" s="58"/>
      <c r="G569" s="67"/>
      <c r="H569" s="218"/>
      <c r="I569" s="58"/>
      <c r="J569" s="58"/>
      <c r="K569" s="58"/>
      <c r="L569" s="58"/>
      <c r="M569" s="58"/>
      <c r="N569" s="58"/>
      <c r="O569" s="58"/>
      <c r="P569" s="58"/>
      <c r="Q569" s="58"/>
      <c r="R569" s="58"/>
      <c r="S569" s="58"/>
      <c r="T569" s="58"/>
      <c r="U569" s="58"/>
      <c r="V569" s="58"/>
      <c r="W569" s="58"/>
      <c r="X569" s="58"/>
      <c r="Y569" s="58"/>
    </row>
    <row r="570" spans="1:25" ht="15.75" customHeight="1" x14ac:dyDescent="0.2">
      <c r="A570" s="23"/>
      <c r="B570" s="23"/>
      <c r="C570" s="58"/>
      <c r="D570" s="58"/>
      <c r="E570" s="58"/>
      <c r="F570" s="58"/>
      <c r="G570" s="67"/>
      <c r="H570" s="218"/>
      <c r="I570" s="58"/>
      <c r="J570" s="58"/>
      <c r="K570" s="58"/>
      <c r="L570" s="58"/>
      <c r="M570" s="58"/>
      <c r="N570" s="58"/>
      <c r="O570" s="58"/>
      <c r="P570" s="58"/>
      <c r="Q570" s="58"/>
      <c r="R570" s="58"/>
      <c r="S570" s="58"/>
      <c r="T570" s="58"/>
      <c r="U570" s="58"/>
      <c r="V570" s="58"/>
      <c r="W570" s="58"/>
      <c r="X570" s="58"/>
      <c r="Y570" s="58"/>
    </row>
    <row r="571" spans="1:25" ht="15.75" customHeight="1" x14ac:dyDescent="0.2">
      <c r="A571" s="23"/>
      <c r="B571" s="23"/>
      <c r="C571" s="58"/>
      <c r="D571" s="58"/>
      <c r="E571" s="58"/>
      <c r="F571" s="58"/>
      <c r="G571" s="67"/>
      <c r="H571" s="218"/>
      <c r="I571" s="58"/>
      <c r="J571" s="58"/>
      <c r="K571" s="58"/>
      <c r="L571" s="58"/>
      <c r="M571" s="58"/>
      <c r="N571" s="58"/>
      <c r="O571" s="58"/>
      <c r="P571" s="58"/>
      <c r="Q571" s="58"/>
      <c r="R571" s="58"/>
      <c r="S571" s="58"/>
      <c r="T571" s="58"/>
      <c r="U571" s="58"/>
      <c r="V571" s="58"/>
      <c r="W571" s="58"/>
      <c r="X571" s="58"/>
      <c r="Y571" s="58"/>
    </row>
    <row r="572" spans="1:25" ht="15.75" customHeight="1" x14ac:dyDescent="0.2">
      <c r="A572" s="23"/>
      <c r="B572" s="23"/>
      <c r="C572" s="58"/>
      <c r="D572" s="58"/>
      <c r="E572" s="58"/>
      <c r="F572" s="58"/>
      <c r="G572" s="67"/>
      <c r="H572" s="218"/>
      <c r="I572" s="58"/>
      <c r="J572" s="58"/>
      <c r="K572" s="58"/>
      <c r="L572" s="58"/>
      <c r="M572" s="58"/>
      <c r="N572" s="58"/>
      <c r="O572" s="58"/>
      <c r="P572" s="58"/>
      <c r="Q572" s="58"/>
      <c r="R572" s="58"/>
      <c r="S572" s="58"/>
      <c r="T572" s="58"/>
      <c r="U572" s="58"/>
      <c r="V572" s="58"/>
      <c r="W572" s="58"/>
      <c r="X572" s="58"/>
      <c r="Y572" s="58"/>
    </row>
    <row r="573" spans="1:25" ht="15.75" customHeight="1" x14ac:dyDescent="0.2">
      <c r="A573" s="23"/>
      <c r="B573" s="23"/>
      <c r="C573" s="58"/>
      <c r="D573" s="58"/>
      <c r="E573" s="58"/>
      <c r="F573" s="58"/>
      <c r="G573" s="67"/>
      <c r="H573" s="218"/>
      <c r="I573" s="58"/>
      <c r="J573" s="58"/>
      <c r="K573" s="58"/>
      <c r="L573" s="58"/>
      <c r="M573" s="58"/>
      <c r="N573" s="58"/>
      <c r="O573" s="58"/>
      <c r="P573" s="58"/>
      <c r="Q573" s="58"/>
      <c r="R573" s="58"/>
      <c r="S573" s="58"/>
      <c r="T573" s="58"/>
      <c r="U573" s="58"/>
      <c r="V573" s="58"/>
      <c r="W573" s="58"/>
      <c r="X573" s="58"/>
      <c r="Y573" s="58"/>
    </row>
    <row r="574" spans="1:25" ht="15.75" customHeight="1" x14ac:dyDescent="0.2">
      <c r="A574" s="23"/>
      <c r="B574" s="23"/>
      <c r="C574" s="58"/>
      <c r="D574" s="58"/>
      <c r="E574" s="58"/>
      <c r="F574" s="58"/>
      <c r="G574" s="67"/>
      <c r="H574" s="218"/>
      <c r="I574" s="58"/>
      <c r="J574" s="58"/>
      <c r="K574" s="58"/>
      <c r="L574" s="58"/>
      <c r="M574" s="58"/>
      <c r="N574" s="58"/>
      <c r="O574" s="58"/>
      <c r="P574" s="58"/>
      <c r="Q574" s="58"/>
      <c r="R574" s="58"/>
      <c r="S574" s="58"/>
      <c r="T574" s="58"/>
      <c r="U574" s="58"/>
      <c r="V574" s="58"/>
      <c r="W574" s="58"/>
      <c r="X574" s="58"/>
      <c r="Y574" s="58"/>
    </row>
    <row r="575" spans="1:25" ht="15.75" customHeight="1" x14ac:dyDescent="0.2">
      <c r="A575" s="23"/>
      <c r="B575" s="23"/>
      <c r="C575" s="58"/>
      <c r="D575" s="58"/>
      <c r="E575" s="58"/>
      <c r="F575" s="58"/>
      <c r="G575" s="67"/>
      <c r="H575" s="218"/>
      <c r="I575" s="58"/>
      <c r="J575" s="58"/>
      <c r="K575" s="58"/>
      <c r="L575" s="58"/>
      <c r="M575" s="58"/>
      <c r="N575" s="58"/>
      <c r="O575" s="58"/>
      <c r="P575" s="58"/>
      <c r="Q575" s="58"/>
      <c r="R575" s="58"/>
      <c r="S575" s="58"/>
      <c r="T575" s="58"/>
      <c r="U575" s="58"/>
      <c r="V575" s="58"/>
      <c r="W575" s="58"/>
      <c r="X575" s="58"/>
      <c r="Y575" s="58"/>
    </row>
    <row r="576" spans="1:25" ht="15.75" customHeight="1" x14ac:dyDescent="0.2">
      <c r="A576" s="23"/>
      <c r="B576" s="23"/>
      <c r="C576" s="58"/>
      <c r="D576" s="58"/>
      <c r="E576" s="58"/>
      <c r="F576" s="58"/>
      <c r="G576" s="67"/>
      <c r="H576" s="218"/>
      <c r="I576" s="58"/>
      <c r="J576" s="58"/>
      <c r="K576" s="58"/>
      <c r="L576" s="58"/>
      <c r="M576" s="58"/>
      <c r="N576" s="58"/>
      <c r="O576" s="58"/>
      <c r="P576" s="58"/>
      <c r="Q576" s="58"/>
      <c r="R576" s="58"/>
      <c r="S576" s="58"/>
      <c r="T576" s="58"/>
      <c r="U576" s="58"/>
      <c r="V576" s="58"/>
      <c r="W576" s="58"/>
      <c r="X576" s="58"/>
      <c r="Y576" s="58"/>
    </row>
    <row r="577" spans="1:25" ht="15.75" customHeight="1" x14ac:dyDescent="0.2">
      <c r="A577" s="23"/>
      <c r="B577" s="23"/>
      <c r="C577" s="58"/>
      <c r="D577" s="58"/>
      <c r="E577" s="58"/>
      <c r="F577" s="58"/>
      <c r="G577" s="67"/>
      <c r="H577" s="218"/>
      <c r="I577" s="58"/>
      <c r="J577" s="58"/>
      <c r="K577" s="58"/>
      <c r="L577" s="58"/>
      <c r="M577" s="58"/>
      <c r="N577" s="58"/>
      <c r="O577" s="58"/>
      <c r="P577" s="58"/>
      <c r="Q577" s="58"/>
      <c r="R577" s="58"/>
      <c r="S577" s="58"/>
      <c r="T577" s="58"/>
      <c r="U577" s="58"/>
      <c r="V577" s="58"/>
      <c r="W577" s="58"/>
      <c r="X577" s="58"/>
      <c r="Y577" s="58"/>
    </row>
    <row r="578" spans="1:25" ht="15.75" customHeight="1" x14ac:dyDescent="0.2">
      <c r="A578" s="23"/>
      <c r="B578" s="23"/>
      <c r="C578" s="58"/>
      <c r="D578" s="58"/>
      <c r="E578" s="58"/>
      <c r="F578" s="58"/>
      <c r="G578" s="67"/>
      <c r="H578" s="218"/>
      <c r="I578" s="58"/>
      <c r="J578" s="58"/>
      <c r="K578" s="58"/>
      <c r="L578" s="58"/>
      <c r="M578" s="58"/>
      <c r="N578" s="58"/>
      <c r="O578" s="58"/>
      <c r="P578" s="58"/>
      <c r="Q578" s="58"/>
      <c r="R578" s="58"/>
      <c r="S578" s="58"/>
      <c r="T578" s="58"/>
      <c r="U578" s="58"/>
      <c r="V578" s="58"/>
      <c r="W578" s="58"/>
      <c r="X578" s="58"/>
      <c r="Y578" s="58"/>
    </row>
    <row r="579" spans="1:25" ht="15.75" customHeight="1" x14ac:dyDescent="0.2">
      <c r="A579" s="23"/>
      <c r="B579" s="23"/>
      <c r="C579" s="58"/>
      <c r="D579" s="58"/>
      <c r="E579" s="58"/>
      <c r="F579" s="58"/>
      <c r="G579" s="67"/>
      <c r="H579" s="218"/>
      <c r="I579" s="58"/>
      <c r="J579" s="58"/>
      <c r="K579" s="58"/>
      <c r="L579" s="58"/>
      <c r="M579" s="58"/>
      <c r="N579" s="58"/>
      <c r="O579" s="58"/>
      <c r="P579" s="58"/>
      <c r="Q579" s="58"/>
      <c r="R579" s="58"/>
      <c r="S579" s="58"/>
      <c r="T579" s="58"/>
      <c r="U579" s="58"/>
      <c r="V579" s="58"/>
      <c r="W579" s="58"/>
      <c r="X579" s="58"/>
      <c r="Y579" s="58"/>
    </row>
    <row r="580" spans="1:25" ht="15.75" customHeight="1" x14ac:dyDescent="0.2">
      <c r="A580" s="23"/>
      <c r="B580" s="23"/>
      <c r="C580" s="58"/>
      <c r="D580" s="58"/>
      <c r="E580" s="58"/>
      <c r="F580" s="58"/>
      <c r="G580" s="67"/>
      <c r="H580" s="218"/>
      <c r="I580" s="58"/>
      <c r="J580" s="58"/>
      <c r="K580" s="58"/>
      <c r="L580" s="58"/>
      <c r="M580" s="58"/>
      <c r="N580" s="58"/>
      <c r="O580" s="58"/>
      <c r="P580" s="58"/>
      <c r="Q580" s="58"/>
      <c r="R580" s="58"/>
      <c r="S580" s="58"/>
      <c r="T580" s="58"/>
      <c r="U580" s="58"/>
      <c r="V580" s="58"/>
      <c r="W580" s="58"/>
      <c r="X580" s="58"/>
      <c r="Y580" s="58"/>
    </row>
    <row r="581" spans="1:25" ht="15.75" customHeight="1" x14ac:dyDescent="0.2">
      <c r="A581" s="23"/>
      <c r="B581" s="23"/>
      <c r="C581" s="58"/>
      <c r="D581" s="58"/>
      <c r="E581" s="58"/>
      <c r="F581" s="58"/>
      <c r="G581" s="67"/>
      <c r="H581" s="218"/>
      <c r="I581" s="58"/>
      <c r="J581" s="58"/>
      <c r="K581" s="58"/>
      <c r="L581" s="58"/>
      <c r="M581" s="58"/>
      <c r="N581" s="58"/>
      <c r="O581" s="58"/>
      <c r="P581" s="58"/>
      <c r="Q581" s="58"/>
      <c r="R581" s="58"/>
      <c r="S581" s="58"/>
      <c r="T581" s="58"/>
      <c r="U581" s="58"/>
      <c r="V581" s="58"/>
      <c r="W581" s="58"/>
      <c r="X581" s="58"/>
      <c r="Y581" s="58"/>
    </row>
    <row r="582" spans="1:25" ht="15.75" customHeight="1" x14ac:dyDescent="0.2">
      <c r="A582" s="23"/>
      <c r="B582" s="23"/>
      <c r="C582" s="58"/>
      <c r="D582" s="58"/>
      <c r="E582" s="58"/>
      <c r="F582" s="58"/>
      <c r="G582" s="67"/>
      <c r="H582" s="218"/>
      <c r="I582" s="58"/>
      <c r="J582" s="58"/>
      <c r="K582" s="58"/>
      <c r="L582" s="58"/>
      <c r="M582" s="58"/>
      <c r="N582" s="58"/>
      <c r="O582" s="58"/>
      <c r="P582" s="58"/>
      <c r="Q582" s="58"/>
      <c r="R582" s="58"/>
      <c r="S582" s="58"/>
      <c r="T582" s="58"/>
      <c r="U582" s="58"/>
      <c r="V582" s="58"/>
      <c r="W582" s="58"/>
      <c r="X582" s="58"/>
      <c r="Y582" s="58"/>
    </row>
    <row r="583" spans="1:25" ht="15.75" customHeight="1" x14ac:dyDescent="0.2">
      <c r="A583" s="23"/>
      <c r="B583" s="23"/>
      <c r="C583" s="58"/>
      <c r="D583" s="58"/>
      <c r="E583" s="58"/>
      <c r="F583" s="58"/>
      <c r="G583" s="67"/>
      <c r="H583" s="218"/>
      <c r="I583" s="58"/>
      <c r="J583" s="58"/>
      <c r="K583" s="58"/>
      <c r="L583" s="58"/>
      <c r="M583" s="58"/>
      <c r="N583" s="58"/>
      <c r="O583" s="58"/>
      <c r="P583" s="58"/>
      <c r="Q583" s="58"/>
      <c r="R583" s="58"/>
      <c r="S583" s="58"/>
      <c r="T583" s="58"/>
      <c r="U583" s="58"/>
      <c r="V583" s="58"/>
      <c r="W583" s="58"/>
      <c r="X583" s="58"/>
      <c r="Y583" s="58"/>
    </row>
    <row r="584" spans="1:25" ht="15.75" customHeight="1" x14ac:dyDescent="0.2">
      <c r="A584" s="23"/>
      <c r="B584" s="23"/>
      <c r="C584" s="58"/>
      <c r="D584" s="58"/>
      <c r="E584" s="58"/>
      <c r="F584" s="58"/>
      <c r="G584" s="67"/>
      <c r="H584" s="218"/>
      <c r="I584" s="58"/>
      <c r="J584" s="58"/>
      <c r="K584" s="58"/>
      <c r="L584" s="58"/>
      <c r="M584" s="58"/>
      <c r="N584" s="58"/>
      <c r="O584" s="58"/>
      <c r="P584" s="58"/>
      <c r="Q584" s="58"/>
      <c r="R584" s="58"/>
      <c r="S584" s="58"/>
      <c r="T584" s="58"/>
      <c r="U584" s="58"/>
      <c r="V584" s="58"/>
      <c r="W584" s="58"/>
      <c r="X584" s="58"/>
      <c r="Y584" s="58"/>
    </row>
    <row r="585" spans="1:25" ht="15.75" customHeight="1" x14ac:dyDescent="0.2">
      <c r="A585" s="23"/>
      <c r="B585" s="23"/>
      <c r="C585" s="58"/>
      <c r="D585" s="58"/>
      <c r="E585" s="58"/>
      <c r="F585" s="58"/>
      <c r="G585" s="67"/>
      <c r="H585" s="218"/>
      <c r="I585" s="58"/>
      <c r="J585" s="58"/>
      <c r="K585" s="58"/>
      <c r="L585" s="58"/>
      <c r="M585" s="58"/>
      <c r="N585" s="58"/>
      <c r="O585" s="58"/>
      <c r="P585" s="58"/>
      <c r="Q585" s="58"/>
      <c r="R585" s="58"/>
      <c r="S585" s="58"/>
      <c r="T585" s="58"/>
      <c r="U585" s="58"/>
      <c r="V585" s="58"/>
      <c r="W585" s="58"/>
      <c r="X585" s="58"/>
      <c r="Y585" s="58"/>
    </row>
    <row r="586" spans="1:25" ht="15.75" customHeight="1" x14ac:dyDescent="0.2">
      <c r="A586" s="23"/>
      <c r="B586" s="23"/>
      <c r="C586" s="58"/>
      <c r="D586" s="58"/>
      <c r="E586" s="58"/>
      <c r="F586" s="58"/>
      <c r="G586" s="67"/>
      <c r="H586" s="218"/>
      <c r="I586" s="58"/>
      <c r="J586" s="58"/>
      <c r="K586" s="58"/>
      <c r="L586" s="58"/>
      <c r="M586" s="58"/>
      <c r="N586" s="58"/>
      <c r="O586" s="58"/>
      <c r="P586" s="58"/>
      <c r="Q586" s="58"/>
      <c r="R586" s="58"/>
      <c r="S586" s="58"/>
      <c r="T586" s="58"/>
      <c r="U586" s="58"/>
      <c r="V586" s="58"/>
      <c r="W586" s="58"/>
      <c r="X586" s="58"/>
      <c r="Y586" s="58"/>
    </row>
    <row r="587" spans="1:25" ht="15.75" customHeight="1" x14ac:dyDescent="0.2">
      <c r="A587" s="23"/>
      <c r="B587" s="23"/>
      <c r="C587" s="58"/>
      <c r="D587" s="58"/>
      <c r="E587" s="58"/>
      <c r="F587" s="58"/>
      <c r="G587" s="67"/>
      <c r="H587" s="218"/>
      <c r="I587" s="58"/>
      <c r="J587" s="58"/>
      <c r="K587" s="58"/>
      <c r="L587" s="58"/>
      <c r="M587" s="58"/>
      <c r="N587" s="58"/>
      <c r="O587" s="58"/>
      <c r="P587" s="58"/>
      <c r="Q587" s="58"/>
      <c r="R587" s="58"/>
      <c r="S587" s="58"/>
      <c r="T587" s="58"/>
      <c r="U587" s="58"/>
      <c r="V587" s="58"/>
      <c r="W587" s="58"/>
      <c r="X587" s="58"/>
      <c r="Y587" s="58"/>
    </row>
    <row r="588" spans="1:25" ht="15.75" customHeight="1" x14ac:dyDescent="0.2">
      <c r="A588" s="23"/>
      <c r="B588" s="23"/>
      <c r="C588" s="58"/>
      <c r="D588" s="58"/>
      <c r="E588" s="58"/>
      <c r="F588" s="58"/>
      <c r="G588" s="67"/>
      <c r="H588" s="218"/>
      <c r="I588" s="58"/>
      <c r="J588" s="58"/>
      <c r="K588" s="58"/>
      <c r="L588" s="58"/>
      <c r="M588" s="58"/>
      <c r="N588" s="58"/>
      <c r="O588" s="58"/>
      <c r="P588" s="58"/>
      <c r="Q588" s="58"/>
      <c r="R588" s="58"/>
      <c r="S588" s="58"/>
      <c r="T588" s="58"/>
      <c r="U588" s="58"/>
      <c r="V588" s="58"/>
      <c r="W588" s="58"/>
      <c r="X588" s="58"/>
      <c r="Y588" s="58"/>
    </row>
    <row r="589" spans="1:25" ht="15.75" customHeight="1" x14ac:dyDescent="0.2">
      <c r="A589" s="23"/>
      <c r="B589" s="23"/>
      <c r="C589" s="58"/>
      <c r="D589" s="58"/>
      <c r="E589" s="58"/>
      <c r="F589" s="58"/>
      <c r="G589" s="67"/>
      <c r="H589" s="218"/>
      <c r="I589" s="58"/>
      <c r="J589" s="58"/>
      <c r="K589" s="58"/>
      <c r="L589" s="58"/>
      <c r="M589" s="58"/>
      <c r="N589" s="58"/>
      <c r="O589" s="58"/>
      <c r="P589" s="58"/>
      <c r="Q589" s="58"/>
      <c r="R589" s="58"/>
      <c r="S589" s="58"/>
      <c r="T589" s="58"/>
      <c r="U589" s="58"/>
      <c r="V589" s="58"/>
      <c r="W589" s="58"/>
      <c r="X589" s="58"/>
      <c r="Y589" s="58"/>
    </row>
    <row r="590" spans="1:25" ht="15.75" customHeight="1" x14ac:dyDescent="0.2">
      <c r="A590" s="23"/>
      <c r="B590" s="23"/>
      <c r="C590" s="58"/>
      <c r="D590" s="58"/>
      <c r="E590" s="58"/>
      <c r="F590" s="58"/>
      <c r="G590" s="67"/>
      <c r="H590" s="218"/>
      <c r="I590" s="58"/>
      <c r="J590" s="58"/>
      <c r="K590" s="58"/>
      <c r="L590" s="58"/>
      <c r="M590" s="58"/>
      <c r="N590" s="58"/>
      <c r="O590" s="58"/>
      <c r="P590" s="58"/>
      <c r="Q590" s="58"/>
      <c r="R590" s="58"/>
      <c r="S590" s="58"/>
      <c r="T590" s="58"/>
      <c r="U590" s="58"/>
      <c r="V590" s="58"/>
      <c r="W590" s="58"/>
      <c r="X590" s="58"/>
      <c r="Y590" s="58"/>
    </row>
    <row r="591" spans="1:25" ht="15.75" customHeight="1" x14ac:dyDescent="0.2">
      <c r="A591" s="23"/>
      <c r="B591" s="23"/>
      <c r="C591" s="58"/>
      <c r="D591" s="58"/>
      <c r="E591" s="58"/>
      <c r="F591" s="58"/>
      <c r="G591" s="67"/>
      <c r="H591" s="218"/>
      <c r="I591" s="58"/>
      <c r="J591" s="58"/>
      <c r="K591" s="58"/>
      <c r="L591" s="58"/>
      <c r="M591" s="58"/>
      <c r="N591" s="58"/>
      <c r="O591" s="58"/>
      <c r="P591" s="58"/>
      <c r="Q591" s="58"/>
      <c r="R591" s="58"/>
      <c r="S591" s="58"/>
      <c r="T591" s="58"/>
      <c r="U591" s="58"/>
      <c r="V591" s="58"/>
      <c r="W591" s="58"/>
      <c r="X591" s="58"/>
      <c r="Y591" s="58"/>
    </row>
    <row r="592" spans="1:25" ht="15.75" customHeight="1" x14ac:dyDescent="0.2">
      <c r="A592" s="23"/>
      <c r="B592" s="23"/>
      <c r="C592" s="58"/>
      <c r="D592" s="58"/>
      <c r="E592" s="58"/>
      <c r="F592" s="58"/>
      <c r="G592" s="67"/>
      <c r="H592" s="218"/>
      <c r="I592" s="58"/>
      <c r="J592" s="58"/>
      <c r="K592" s="58"/>
      <c r="L592" s="58"/>
      <c r="M592" s="58"/>
      <c r="N592" s="58"/>
      <c r="O592" s="58"/>
      <c r="P592" s="58"/>
      <c r="Q592" s="58"/>
      <c r="R592" s="58"/>
      <c r="S592" s="58"/>
      <c r="T592" s="58"/>
      <c r="U592" s="58"/>
      <c r="V592" s="58"/>
      <c r="W592" s="58"/>
      <c r="X592" s="58"/>
      <c r="Y592" s="58"/>
    </row>
    <row r="593" spans="1:25" ht="15.75" customHeight="1" x14ac:dyDescent="0.2">
      <c r="A593" s="23"/>
      <c r="B593" s="23"/>
      <c r="C593" s="58"/>
      <c r="D593" s="58"/>
      <c r="E593" s="58"/>
      <c r="F593" s="58"/>
      <c r="G593" s="67"/>
      <c r="H593" s="218"/>
      <c r="I593" s="58"/>
      <c r="J593" s="58"/>
      <c r="K593" s="58"/>
      <c r="L593" s="58"/>
      <c r="M593" s="58"/>
      <c r="N593" s="58"/>
      <c r="O593" s="58"/>
      <c r="P593" s="58"/>
      <c r="Q593" s="58"/>
      <c r="R593" s="58"/>
      <c r="S593" s="58"/>
      <c r="T593" s="58"/>
      <c r="U593" s="58"/>
      <c r="V593" s="58"/>
      <c r="W593" s="58"/>
      <c r="X593" s="58"/>
      <c r="Y593" s="58"/>
    </row>
    <row r="594" spans="1:25" ht="15.75" customHeight="1" x14ac:dyDescent="0.2">
      <c r="A594" s="23"/>
      <c r="B594" s="23"/>
      <c r="C594" s="58"/>
      <c r="D594" s="58"/>
      <c r="E594" s="58"/>
      <c r="F594" s="58"/>
      <c r="G594" s="67"/>
      <c r="H594" s="218"/>
      <c r="I594" s="58"/>
      <c r="J594" s="58"/>
      <c r="K594" s="58"/>
      <c r="L594" s="58"/>
      <c r="M594" s="58"/>
      <c r="N594" s="58"/>
      <c r="O594" s="58"/>
      <c r="P594" s="58"/>
      <c r="Q594" s="58"/>
      <c r="R594" s="58"/>
      <c r="S594" s="58"/>
      <c r="T594" s="58"/>
      <c r="U594" s="58"/>
      <c r="V594" s="58"/>
      <c r="W594" s="58"/>
      <c r="X594" s="58"/>
      <c r="Y594" s="58"/>
    </row>
    <row r="595" spans="1:25" ht="15.75" customHeight="1" x14ac:dyDescent="0.2">
      <c r="A595" s="23"/>
      <c r="B595" s="23"/>
      <c r="C595" s="58"/>
      <c r="D595" s="58"/>
      <c r="E595" s="58"/>
      <c r="F595" s="58"/>
      <c r="G595" s="67"/>
      <c r="H595" s="218"/>
      <c r="I595" s="58"/>
      <c r="J595" s="58"/>
      <c r="K595" s="58"/>
      <c r="L595" s="58"/>
      <c r="M595" s="58"/>
      <c r="N595" s="58"/>
      <c r="O595" s="58"/>
      <c r="P595" s="58"/>
      <c r="Q595" s="58"/>
      <c r="R595" s="58"/>
      <c r="S595" s="58"/>
      <c r="T595" s="58"/>
      <c r="U595" s="58"/>
      <c r="V595" s="58"/>
      <c r="W595" s="58"/>
      <c r="X595" s="58"/>
      <c r="Y595" s="58"/>
    </row>
    <row r="596" spans="1:25" ht="15.75" customHeight="1" x14ac:dyDescent="0.2">
      <c r="A596" s="23"/>
      <c r="B596" s="23"/>
      <c r="C596" s="58"/>
      <c r="D596" s="58"/>
      <c r="E596" s="58"/>
      <c r="F596" s="58"/>
      <c r="G596" s="67"/>
      <c r="H596" s="218"/>
      <c r="I596" s="58"/>
      <c r="J596" s="58"/>
      <c r="K596" s="58"/>
      <c r="L596" s="58"/>
      <c r="M596" s="58"/>
      <c r="N596" s="58"/>
      <c r="O596" s="58"/>
      <c r="P596" s="58"/>
      <c r="Q596" s="58"/>
      <c r="R596" s="58"/>
      <c r="S596" s="58"/>
      <c r="T596" s="58"/>
      <c r="U596" s="58"/>
      <c r="V596" s="58"/>
      <c r="W596" s="58"/>
      <c r="X596" s="58"/>
      <c r="Y596" s="58"/>
    </row>
    <row r="597" spans="1:25" ht="15.75" customHeight="1" x14ac:dyDescent="0.2">
      <c r="A597" s="23"/>
      <c r="B597" s="23"/>
      <c r="C597" s="58"/>
      <c r="D597" s="58"/>
      <c r="E597" s="58"/>
      <c r="F597" s="58"/>
      <c r="G597" s="67"/>
      <c r="H597" s="218"/>
      <c r="I597" s="58"/>
      <c r="J597" s="58"/>
      <c r="K597" s="58"/>
      <c r="L597" s="58"/>
      <c r="M597" s="58"/>
      <c r="N597" s="58"/>
      <c r="O597" s="58"/>
      <c r="P597" s="58"/>
      <c r="Q597" s="58"/>
      <c r="R597" s="58"/>
      <c r="S597" s="58"/>
      <c r="T597" s="58"/>
      <c r="U597" s="58"/>
      <c r="V597" s="58"/>
      <c r="W597" s="58"/>
      <c r="X597" s="58"/>
      <c r="Y597" s="58"/>
    </row>
    <row r="598" spans="1:25" ht="15.75" customHeight="1" x14ac:dyDescent="0.2">
      <c r="A598" s="23"/>
      <c r="B598" s="23"/>
      <c r="C598" s="58"/>
      <c r="D598" s="58"/>
      <c r="E598" s="58"/>
      <c r="F598" s="58"/>
      <c r="G598" s="67"/>
      <c r="H598" s="218"/>
      <c r="I598" s="58"/>
      <c r="J598" s="58"/>
      <c r="K598" s="58"/>
      <c r="L598" s="58"/>
      <c r="M598" s="58"/>
      <c r="N598" s="58"/>
      <c r="O598" s="58"/>
      <c r="P598" s="58"/>
      <c r="Q598" s="58"/>
      <c r="R598" s="58"/>
      <c r="S598" s="58"/>
      <c r="T598" s="58"/>
      <c r="U598" s="58"/>
      <c r="V598" s="58"/>
      <c r="W598" s="58"/>
      <c r="X598" s="58"/>
      <c r="Y598" s="58"/>
    </row>
    <row r="599" spans="1:25" ht="15.75" customHeight="1" x14ac:dyDescent="0.2">
      <c r="A599" s="23"/>
      <c r="B599" s="23"/>
      <c r="C599" s="58"/>
      <c r="D599" s="58"/>
      <c r="E599" s="58"/>
      <c r="F599" s="58"/>
      <c r="G599" s="67"/>
      <c r="H599" s="218"/>
      <c r="I599" s="58"/>
      <c r="J599" s="58"/>
      <c r="K599" s="58"/>
      <c r="L599" s="58"/>
      <c r="M599" s="58"/>
      <c r="N599" s="58"/>
      <c r="O599" s="58"/>
      <c r="P599" s="58"/>
      <c r="Q599" s="58"/>
      <c r="R599" s="58"/>
      <c r="S599" s="58"/>
      <c r="T599" s="58"/>
      <c r="U599" s="58"/>
      <c r="V599" s="58"/>
      <c r="W599" s="58"/>
      <c r="X599" s="58"/>
      <c r="Y599" s="58"/>
    </row>
    <row r="600" spans="1:25" ht="15.75" customHeight="1" x14ac:dyDescent="0.2">
      <c r="A600" s="23"/>
      <c r="B600" s="23"/>
      <c r="C600" s="58"/>
      <c r="D600" s="58"/>
      <c r="E600" s="58"/>
      <c r="F600" s="58"/>
      <c r="G600" s="67"/>
      <c r="H600" s="218"/>
      <c r="I600" s="58"/>
      <c r="J600" s="58"/>
      <c r="K600" s="58"/>
      <c r="L600" s="58"/>
      <c r="M600" s="58"/>
      <c r="N600" s="58"/>
      <c r="O600" s="58"/>
      <c r="P600" s="58"/>
      <c r="Q600" s="58"/>
      <c r="R600" s="58"/>
      <c r="S600" s="58"/>
      <c r="T600" s="58"/>
      <c r="U600" s="58"/>
      <c r="V600" s="58"/>
      <c r="W600" s="58"/>
      <c r="X600" s="58"/>
      <c r="Y600" s="58"/>
    </row>
    <row r="601" spans="1:25" ht="15.75" customHeight="1" x14ac:dyDescent="0.2">
      <c r="A601" s="23"/>
      <c r="B601" s="23"/>
      <c r="C601" s="58"/>
      <c r="D601" s="58"/>
      <c r="E601" s="58"/>
      <c r="F601" s="58"/>
      <c r="G601" s="67"/>
      <c r="H601" s="218"/>
      <c r="I601" s="58"/>
      <c r="J601" s="58"/>
      <c r="K601" s="58"/>
      <c r="L601" s="58"/>
      <c r="M601" s="58"/>
      <c r="N601" s="58"/>
      <c r="O601" s="58"/>
      <c r="P601" s="58"/>
      <c r="Q601" s="58"/>
      <c r="R601" s="58"/>
      <c r="S601" s="58"/>
      <c r="T601" s="58"/>
      <c r="U601" s="58"/>
      <c r="V601" s="58"/>
      <c r="W601" s="58"/>
      <c r="X601" s="58"/>
      <c r="Y601" s="58"/>
    </row>
    <row r="602" spans="1:25" ht="15.75" customHeight="1" x14ac:dyDescent="0.2">
      <c r="A602" s="23"/>
      <c r="B602" s="23"/>
      <c r="C602" s="58"/>
      <c r="D602" s="58"/>
      <c r="E602" s="58"/>
      <c r="F602" s="58"/>
      <c r="G602" s="67"/>
      <c r="H602" s="218"/>
      <c r="I602" s="58"/>
      <c r="J602" s="58"/>
      <c r="K602" s="58"/>
      <c r="L602" s="58"/>
      <c r="M602" s="58"/>
      <c r="N602" s="58"/>
      <c r="O602" s="58"/>
      <c r="P602" s="58"/>
      <c r="Q602" s="58"/>
      <c r="R602" s="58"/>
      <c r="S602" s="58"/>
      <c r="T602" s="58"/>
      <c r="U602" s="58"/>
      <c r="V602" s="58"/>
      <c r="W602" s="58"/>
      <c r="X602" s="58"/>
      <c r="Y602" s="58"/>
    </row>
    <row r="603" spans="1:25" ht="15.75" customHeight="1" x14ac:dyDescent="0.2">
      <c r="A603" s="23"/>
      <c r="B603" s="23"/>
      <c r="C603" s="58"/>
      <c r="D603" s="58"/>
      <c r="E603" s="58"/>
      <c r="F603" s="58"/>
      <c r="G603" s="67"/>
      <c r="H603" s="218"/>
      <c r="I603" s="58"/>
      <c r="J603" s="58"/>
      <c r="K603" s="58"/>
      <c r="L603" s="58"/>
      <c r="M603" s="58"/>
      <c r="N603" s="58"/>
      <c r="O603" s="58"/>
      <c r="P603" s="58"/>
      <c r="Q603" s="58"/>
      <c r="R603" s="58"/>
      <c r="S603" s="58"/>
      <c r="T603" s="58"/>
      <c r="U603" s="58"/>
      <c r="V603" s="58"/>
      <c r="W603" s="58"/>
      <c r="X603" s="58"/>
      <c r="Y603" s="58"/>
    </row>
    <row r="604" spans="1:25" ht="15.75" customHeight="1" x14ac:dyDescent="0.2">
      <c r="A604" s="23"/>
      <c r="B604" s="23"/>
      <c r="C604" s="58"/>
      <c r="D604" s="58"/>
      <c r="E604" s="58"/>
      <c r="F604" s="58"/>
      <c r="G604" s="67"/>
      <c r="H604" s="218"/>
      <c r="I604" s="58"/>
      <c r="J604" s="58"/>
      <c r="K604" s="58"/>
      <c r="L604" s="58"/>
      <c r="M604" s="58"/>
      <c r="N604" s="58"/>
      <c r="O604" s="58"/>
      <c r="P604" s="58"/>
      <c r="Q604" s="58"/>
      <c r="R604" s="58"/>
      <c r="S604" s="58"/>
      <c r="T604" s="58"/>
      <c r="U604" s="58"/>
      <c r="V604" s="58"/>
      <c r="W604" s="58"/>
      <c r="X604" s="58"/>
      <c r="Y604" s="58"/>
    </row>
    <row r="605" spans="1:25" ht="15.75" customHeight="1" x14ac:dyDescent="0.2">
      <c r="A605" s="23"/>
      <c r="B605" s="23"/>
      <c r="C605" s="58"/>
      <c r="D605" s="58"/>
      <c r="E605" s="58"/>
      <c r="F605" s="58"/>
      <c r="G605" s="67"/>
      <c r="H605" s="218"/>
      <c r="I605" s="58"/>
      <c r="J605" s="58"/>
      <c r="K605" s="58"/>
      <c r="L605" s="58"/>
      <c r="M605" s="58"/>
      <c r="N605" s="58"/>
      <c r="O605" s="58"/>
      <c r="P605" s="58"/>
      <c r="Q605" s="58"/>
      <c r="R605" s="58"/>
      <c r="S605" s="58"/>
      <c r="T605" s="58"/>
      <c r="U605" s="58"/>
      <c r="V605" s="58"/>
      <c r="W605" s="58"/>
      <c r="X605" s="58"/>
      <c r="Y605" s="58"/>
    </row>
    <row r="606" spans="1:25" ht="15.75" customHeight="1" x14ac:dyDescent="0.2">
      <c r="A606" s="23"/>
      <c r="B606" s="23"/>
      <c r="C606" s="58"/>
      <c r="D606" s="58"/>
      <c r="E606" s="58"/>
      <c r="F606" s="58"/>
      <c r="G606" s="67"/>
      <c r="H606" s="218"/>
      <c r="I606" s="58"/>
      <c r="J606" s="58"/>
      <c r="K606" s="58"/>
      <c r="L606" s="58"/>
      <c r="M606" s="58"/>
      <c r="N606" s="58"/>
      <c r="O606" s="58"/>
      <c r="P606" s="58"/>
      <c r="Q606" s="58"/>
      <c r="R606" s="58"/>
      <c r="S606" s="58"/>
      <c r="T606" s="58"/>
      <c r="U606" s="58"/>
      <c r="V606" s="58"/>
      <c r="W606" s="58"/>
      <c r="X606" s="58"/>
      <c r="Y606" s="58"/>
    </row>
    <row r="607" spans="1:25" ht="15.75" customHeight="1" x14ac:dyDescent="0.2">
      <c r="A607" s="23"/>
      <c r="B607" s="23"/>
      <c r="C607" s="58"/>
      <c r="D607" s="58"/>
      <c r="E607" s="58"/>
      <c r="F607" s="58"/>
      <c r="G607" s="67"/>
      <c r="H607" s="218"/>
      <c r="I607" s="58"/>
      <c r="J607" s="58"/>
      <c r="K607" s="58"/>
      <c r="L607" s="58"/>
      <c r="M607" s="58"/>
      <c r="N607" s="58"/>
      <c r="O607" s="58"/>
      <c r="P607" s="58"/>
      <c r="Q607" s="58"/>
      <c r="R607" s="58"/>
      <c r="S607" s="58"/>
      <c r="T607" s="58"/>
      <c r="U607" s="58"/>
      <c r="V607" s="58"/>
      <c r="W607" s="58"/>
      <c r="X607" s="58"/>
      <c r="Y607" s="58"/>
    </row>
    <row r="608" spans="1:25" ht="15.75" customHeight="1" x14ac:dyDescent="0.2">
      <c r="A608" s="23"/>
      <c r="B608" s="23"/>
      <c r="C608" s="58"/>
      <c r="D608" s="58"/>
      <c r="E608" s="58"/>
      <c r="F608" s="58"/>
      <c r="G608" s="67"/>
      <c r="H608" s="218"/>
      <c r="I608" s="58"/>
      <c r="J608" s="58"/>
      <c r="K608" s="58"/>
      <c r="L608" s="58"/>
      <c r="M608" s="58"/>
      <c r="N608" s="58"/>
      <c r="O608" s="58"/>
      <c r="P608" s="58"/>
      <c r="Q608" s="58"/>
      <c r="R608" s="58"/>
      <c r="S608" s="58"/>
      <c r="T608" s="58"/>
      <c r="U608" s="58"/>
      <c r="V608" s="58"/>
      <c r="W608" s="58"/>
      <c r="X608" s="58"/>
      <c r="Y608" s="58"/>
    </row>
    <row r="609" spans="1:25" ht="15.75" customHeight="1" x14ac:dyDescent="0.2">
      <c r="A609" s="23"/>
      <c r="B609" s="23"/>
      <c r="C609" s="58"/>
      <c r="D609" s="58"/>
      <c r="E609" s="58"/>
      <c r="F609" s="58"/>
      <c r="G609" s="67"/>
      <c r="H609" s="218"/>
      <c r="I609" s="58"/>
      <c r="J609" s="58"/>
      <c r="K609" s="58"/>
      <c r="L609" s="58"/>
      <c r="M609" s="58"/>
      <c r="N609" s="58"/>
      <c r="O609" s="58"/>
      <c r="P609" s="58"/>
      <c r="Q609" s="58"/>
      <c r="R609" s="58"/>
      <c r="S609" s="58"/>
      <c r="T609" s="58"/>
      <c r="U609" s="58"/>
      <c r="V609" s="58"/>
      <c r="W609" s="58"/>
      <c r="X609" s="58"/>
      <c r="Y609" s="58"/>
    </row>
    <row r="610" spans="1:25" ht="15.75" customHeight="1" x14ac:dyDescent="0.2">
      <c r="A610" s="23"/>
      <c r="B610" s="23"/>
      <c r="C610" s="58"/>
      <c r="D610" s="58"/>
      <c r="E610" s="58"/>
      <c r="F610" s="58"/>
      <c r="G610" s="67"/>
      <c r="H610" s="218"/>
      <c r="I610" s="58"/>
      <c r="J610" s="58"/>
      <c r="K610" s="58"/>
      <c r="L610" s="58"/>
      <c r="M610" s="58"/>
      <c r="N610" s="58"/>
      <c r="O610" s="58"/>
      <c r="P610" s="58"/>
      <c r="Q610" s="58"/>
      <c r="R610" s="58"/>
      <c r="S610" s="58"/>
      <c r="T610" s="58"/>
      <c r="U610" s="58"/>
      <c r="V610" s="58"/>
      <c r="W610" s="58"/>
      <c r="X610" s="58"/>
      <c r="Y610" s="58"/>
    </row>
    <row r="611" spans="1:25" ht="15.75" customHeight="1" x14ac:dyDescent="0.2">
      <c r="A611" s="23"/>
      <c r="B611" s="23"/>
      <c r="C611" s="58"/>
      <c r="D611" s="58"/>
      <c r="E611" s="58"/>
      <c r="F611" s="58"/>
      <c r="G611" s="67"/>
      <c r="H611" s="218"/>
      <c r="I611" s="58"/>
      <c r="J611" s="58"/>
      <c r="K611" s="58"/>
      <c r="L611" s="58"/>
      <c r="M611" s="58"/>
      <c r="N611" s="58"/>
      <c r="O611" s="58"/>
      <c r="P611" s="58"/>
      <c r="Q611" s="58"/>
      <c r="R611" s="58"/>
      <c r="S611" s="58"/>
      <c r="T611" s="58"/>
      <c r="U611" s="58"/>
      <c r="V611" s="58"/>
      <c r="W611" s="58"/>
      <c r="X611" s="58"/>
      <c r="Y611" s="58"/>
    </row>
    <row r="612" spans="1:25" ht="15.75" customHeight="1" x14ac:dyDescent="0.2">
      <c r="A612" s="23"/>
      <c r="B612" s="23"/>
      <c r="C612" s="58"/>
      <c r="D612" s="58"/>
      <c r="E612" s="58"/>
      <c r="F612" s="58"/>
      <c r="G612" s="67"/>
      <c r="H612" s="218"/>
      <c r="I612" s="58"/>
      <c r="J612" s="58"/>
      <c r="K612" s="58"/>
      <c r="L612" s="58"/>
      <c r="M612" s="58"/>
      <c r="N612" s="58"/>
      <c r="O612" s="58"/>
      <c r="P612" s="58"/>
      <c r="Q612" s="58"/>
      <c r="R612" s="58"/>
      <c r="S612" s="58"/>
      <c r="T612" s="58"/>
      <c r="U612" s="58"/>
      <c r="V612" s="58"/>
      <c r="W612" s="58"/>
      <c r="X612" s="58"/>
      <c r="Y612" s="58"/>
    </row>
    <row r="613" spans="1:25" ht="15.75" customHeight="1" x14ac:dyDescent="0.2">
      <c r="A613" s="23"/>
      <c r="B613" s="23"/>
      <c r="C613" s="58"/>
      <c r="D613" s="58"/>
      <c r="E613" s="58"/>
      <c r="F613" s="58"/>
      <c r="G613" s="67"/>
      <c r="H613" s="218"/>
      <c r="I613" s="58"/>
      <c r="J613" s="58"/>
      <c r="K613" s="58"/>
      <c r="L613" s="58"/>
      <c r="M613" s="58"/>
      <c r="N613" s="58"/>
      <c r="O613" s="58"/>
      <c r="P613" s="58"/>
      <c r="Q613" s="58"/>
      <c r="R613" s="58"/>
      <c r="S613" s="58"/>
      <c r="T613" s="58"/>
      <c r="U613" s="58"/>
      <c r="V613" s="58"/>
      <c r="W613" s="58"/>
      <c r="X613" s="58"/>
      <c r="Y613" s="58"/>
    </row>
    <row r="614" spans="1:25" ht="15.75" customHeight="1" x14ac:dyDescent="0.2">
      <c r="A614" s="23"/>
      <c r="B614" s="23"/>
      <c r="C614" s="58"/>
      <c r="D614" s="58"/>
      <c r="E614" s="58"/>
      <c r="F614" s="58"/>
      <c r="G614" s="67"/>
      <c r="H614" s="218"/>
      <c r="I614" s="58"/>
      <c r="J614" s="58"/>
      <c r="K614" s="58"/>
      <c r="L614" s="58"/>
      <c r="M614" s="58"/>
      <c r="N614" s="58"/>
      <c r="O614" s="58"/>
      <c r="P614" s="58"/>
      <c r="Q614" s="58"/>
      <c r="R614" s="58"/>
      <c r="S614" s="58"/>
      <c r="T614" s="58"/>
      <c r="U614" s="58"/>
      <c r="V614" s="58"/>
      <c r="W614" s="58"/>
      <c r="X614" s="58"/>
      <c r="Y614" s="58"/>
    </row>
    <row r="615" spans="1:25" ht="15.75" customHeight="1" x14ac:dyDescent="0.2">
      <c r="A615" s="23"/>
      <c r="B615" s="23"/>
      <c r="C615" s="58"/>
      <c r="D615" s="58"/>
      <c r="E615" s="58"/>
      <c r="F615" s="58"/>
      <c r="G615" s="67"/>
      <c r="H615" s="218"/>
      <c r="I615" s="58"/>
      <c r="J615" s="58"/>
      <c r="K615" s="58"/>
      <c r="L615" s="58"/>
      <c r="M615" s="58"/>
      <c r="N615" s="58"/>
      <c r="O615" s="58"/>
      <c r="P615" s="58"/>
      <c r="Q615" s="58"/>
      <c r="R615" s="58"/>
      <c r="S615" s="58"/>
      <c r="T615" s="58"/>
      <c r="U615" s="58"/>
      <c r="V615" s="58"/>
      <c r="W615" s="58"/>
      <c r="X615" s="58"/>
      <c r="Y615" s="58"/>
    </row>
    <row r="616" spans="1:25" ht="15.75" customHeight="1" x14ac:dyDescent="0.2">
      <c r="A616" s="23"/>
      <c r="B616" s="23"/>
      <c r="C616" s="58"/>
      <c r="D616" s="58"/>
      <c r="E616" s="58"/>
      <c r="F616" s="58"/>
      <c r="G616" s="67"/>
      <c r="H616" s="218"/>
      <c r="I616" s="58"/>
      <c r="J616" s="58"/>
      <c r="K616" s="58"/>
      <c r="L616" s="58"/>
      <c r="M616" s="58"/>
      <c r="N616" s="58"/>
      <c r="O616" s="58"/>
      <c r="P616" s="58"/>
      <c r="Q616" s="58"/>
      <c r="R616" s="58"/>
      <c r="S616" s="58"/>
      <c r="T616" s="58"/>
      <c r="U616" s="58"/>
      <c r="V616" s="58"/>
      <c r="W616" s="58"/>
      <c r="X616" s="58"/>
      <c r="Y616" s="58"/>
    </row>
    <row r="617" spans="1:25" ht="15.75" customHeight="1" x14ac:dyDescent="0.2">
      <c r="A617" s="23"/>
      <c r="B617" s="23"/>
      <c r="C617" s="58"/>
      <c r="D617" s="58"/>
      <c r="E617" s="58"/>
      <c r="F617" s="58"/>
      <c r="G617" s="67"/>
      <c r="H617" s="218"/>
      <c r="I617" s="58"/>
      <c r="J617" s="58"/>
      <c r="K617" s="58"/>
      <c r="L617" s="58"/>
      <c r="M617" s="58"/>
      <c r="N617" s="58"/>
      <c r="O617" s="58"/>
      <c r="P617" s="58"/>
      <c r="Q617" s="58"/>
      <c r="R617" s="58"/>
      <c r="S617" s="58"/>
      <c r="T617" s="58"/>
      <c r="U617" s="58"/>
      <c r="V617" s="58"/>
      <c r="W617" s="58"/>
      <c r="X617" s="58"/>
      <c r="Y617" s="58"/>
    </row>
    <row r="618" spans="1:25" ht="15.75" customHeight="1" x14ac:dyDescent="0.2">
      <c r="A618" s="23"/>
      <c r="B618" s="23"/>
      <c r="C618" s="58"/>
      <c r="D618" s="58"/>
      <c r="E618" s="58"/>
      <c r="F618" s="58"/>
      <c r="G618" s="67"/>
      <c r="H618" s="218"/>
      <c r="I618" s="58"/>
      <c r="J618" s="58"/>
      <c r="K618" s="58"/>
      <c r="L618" s="58"/>
      <c r="M618" s="58"/>
      <c r="N618" s="58"/>
      <c r="O618" s="58"/>
      <c r="P618" s="58"/>
      <c r="Q618" s="58"/>
      <c r="R618" s="58"/>
      <c r="S618" s="58"/>
      <c r="T618" s="58"/>
      <c r="U618" s="58"/>
      <c r="V618" s="58"/>
      <c r="W618" s="58"/>
      <c r="X618" s="58"/>
      <c r="Y618" s="58"/>
    </row>
    <row r="619" spans="1:25" ht="15.75" customHeight="1" x14ac:dyDescent="0.2">
      <c r="A619" s="23"/>
      <c r="B619" s="23"/>
      <c r="C619" s="58"/>
      <c r="D619" s="58"/>
      <c r="E619" s="58"/>
      <c r="F619" s="58"/>
      <c r="G619" s="67"/>
      <c r="H619" s="218"/>
      <c r="I619" s="58"/>
      <c r="J619" s="58"/>
      <c r="K619" s="58"/>
      <c r="L619" s="58"/>
      <c r="M619" s="58"/>
      <c r="N619" s="58"/>
      <c r="O619" s="58"/>
      <c r="P619" s="58"/>
      <c r="Q619" s="58"/>
      <c r="R619" s="58"/>
      <c r="S619" s="58"/>
      <c r="T619" s="58"/>
      <c r="U619" s="58"/>
      <c r="V619" s="58"/>
      <c r="W619" s="58"/>
      <c r="X619" s="58"/>
      <c r="Y619" s="58"/>
    </row>
    <row r="620" spans="1:25" ht="15.75" customHeight="1" x14ac:dyDescent="0.2">
      <c r="A620" s="23"/>
      <c r="B620" s="23"/>
      <c r="C620" s="58"/>
      <c r="D620" s="58"/>
      <c r="E620" s="58"/>
      <c r="F620" s="58"/>
      <c r="G620" s="67"/>
      <c r="H620" s="218"/>
      <c r="I620" s="58"/>
      <c r="J620" s="58"/>
      <c r="K620" s="58"/>
      <c r="L620" s="58"/>
      <c r="M620" s="58"/>
      <c r="N620" s="58"/>
      <c r="O620" s="58"/>
      <c r="P620" s="58"/>
      <c r="Q620" s="58"/>
      <c r="R620" s="58"/>
      <c r="S620" s="58"/>
      <c r="T620" s="58"/>
      <c r="U620" s="58"/>
      <c r="V620" s="58"/>
      <c r="W620" s="58"/>
      <c r="X620" s="58"/>
      <c r="Y620" s="58"/>
    </row>
    <row r="621" spans="1:25" ht="15.75" customHeight="1" x14ac:dyDescent="0.2">
      <c r="A621" s="23"/>
      <c r="B621" s="23"/>
      <c r="C621" s="58"/>
      <c r="D621" s="58"/>
      <c r="E621" s="58"/>
      <c r="F621" s="58"/>
      <c r="G621" s="67"/>
      <c r="H621" s="218"/>
      <c r="I621" s="58"/>
      <c r="J621" s="58"/>
      <c r="K621" s="58"/>
      <c r="L621" s="58"/>
      <c r="M621" s="58"/>
      <c r="N621" s="58"/>
      <c r="O621" s="58"/>
      <c r="P621" s="58"/>
      <c r="Q621" s="58"/>
      <c r="R621" s="58"/>
      <c r="S621" s="58"/>
      <c r="T621" s="58"/>
      <c r="U621" s="58"/>
      <c r="V621" s="58"/>
      <c r="W621" s="58"/>
      <c r="X621" s="58"/>
      <c r="Y621" s="58"/>
    </row>
    <row r="622" spans="1:25" ht="15.75" customHeight="1" x14ac:dyDescent="0.2">
      <c r="A622" s="23"/>
      <c r="B622" s="23"/>
      <c r="C622" s="58"/>
      <c r="D622" s="58"/>
      <c r="E622" s="58"/>
      <c r="F622" s="58"/>
      <c r="G622" s="67"/>
      <c r="H622" s="218"/>
      <c r="I622" s="58"/>
      <c r="J622" s="58"/>
      <c r="K622" s="58"/>
      <c r="L622" s="58"/>
      <c r="M622" s="58"/>
      <c r="N622" s="58"/>
      <c r="O622" s="58"/>
      <c r="P622" s="58"/>
      <c r="Q622" s="58"/>
      <c r="R622" s="58"/>
      <c r="S622" s="58"/>
      <c r="T622" s="58"/>
      <c r="U622" s="58"/>
      <c r="V622" s="58"/>
      <c r="W622" s="58"/>
      <c r="X622" s="58"/>
      <c r="Y622" s="58"/>
    </row>
    <row r="623" spans="1:25" ht="15.75" customHeight="1" x14ac:dyDescent="0.2">
      <c r="A623" s="23"/>
      <c r="B623" s="23"/>
      <c r="C623" s="58"/>
      <c r="D623" s="58"/>
      <c r="E623" s="58"/>
      <c r="F623" s="58"/>
      <c r="G623" s="67"/>
      <c r="H623" s="218"/>
      <c r="I623" s="58"/>
      <c r="J623" s="58"/>
      <c r="K623" s="58"/>
      <c r="L623" s="58"/>
      <c r="M623" s="58"/>
      <c r="N623" s="58"/>
      <c r="O623" s="58"/>
      <c r="P623" s="58"/>
      <c r="Q623" s="58"/>
      <c r="R623" s="58"/>
      <c r="S623" s="58"/>
      <c r="T623" s="58"/>
      <c r="U623" s="58"/>
      <c r="V623" s="58"/>
      <c r="W623" s="58"/>
      <c r="X623" s="58"/>
      <c r="Y623" s="58"/>
    </row>
    <row r="624" spans="1:25" ht="15.75" customHeight="1" x14ac:dyDescent="0.2">
      <c r="A624" s="23"/>
      <c r="B624" s="23"/>
      <c r="C624" s="58"/>
      <c r="D624" s="58"/>
      <c r="E624" s="58"/>
      <c r="F624" s="58"/>
      <c r="G624" s="67"/>
      <c r="H624" s="218"/>
      <c r="I624" s="58"/>
      <c r="J624" s="58"/>
      <c r="K624" s="58"/>
      <c r="L624" s="58"/>
      <c r="M624" s="58"/>
      <c r="N624" s="58"/>
      <c r="O624" s="58"/>
      <c r="P624" s="58"/>
      <c r="Q624" s="58"/>
      <c r="R624" s="58"/>
      <c r="S624" s="58"/>
      <c r="T624" s="58"/>
      <c r="U624" s="58"/>
      <c r="V624" s="58"/>
      <c r="W624" s="58"/>
      <c r="X624" s="58"/>
      <c r="Y624" s="58"/>
    </row>
    <row r="625" spans="1:25" ht="15.75" customHeight="1" x14ac:dyDescent="0.2">
      <c r="A625" s="23"/>
      <c r="B625" s="23"/>
      <c r="C625" s="58"/>
      <c r="D625" s="58"/>
      <c r="E625" s="58"/>
      <c r="F625" s="58"/>
      <c r="G625" s="67"/>
      <c r="H625" s="218"/>
      <c r="I625" s="58"/>
      <c r="J625" s="58"/>
      <c r="K625" s="58"/>
      <c r="L625" s="58"/>
      <c r="M625" s="58"/>
      <c r="N625" s="58"/>
      <c r="O625" s="58"/>
      <c r="P625" s="58"/>
      <c r="Q625" s="58"/>
      <c r="R625" s="58"/>
      <c r="S625" s="58"/>
      <c r="T625" s="58"/>
      <c r="U625" s="58"/>
      <c r="V625" s="58"/>
      <c r="W625" s="58"/>
      <c r="X625" s="58"/>
      <c r="Y625" s="58"/>
    </row>
    <row r="626" spans="1:25" ht="15.75" customHeight="1" x14ac:dyDescent="0.2">
      <c r="A626" s="23"/>
      <c r="B626" s="23"/>
      <c r="C626" s="58"/>
      <c r="D626" s="58"/>
      <c r="E626" s="58"/>
      <c r="F626" s="58"/>
      <c r="G626" s="67"/>
      <c r="H626" s="218"/>
      <c r="I626" s="58"/>
      <c r="J626" s="58"/>
      <c r="K626" s="58"/>
      <c r="L626" s="58"/>
      <c r="M626" s="58"/>
      <c r="N626" s="58"/>
      <c r="O626" s="58"/>
      <c r="P626" s="58"/>
      <c r="Q626" s="58"/>
      <c r="R626" s="58"/>
      <c r="S626" s="58"/>
      <c r="T626" s="58"/>
      <c r="U626" s="58"/>
      <c r="V626" s="58"/>
      <c r="W626" s="58"/>
      <c r="X626" s="58"/>
      <c r="Y626" s="58"/>
    </row>
    <row r="627" spans="1:25" ht="15.75" customHeight="1" x14ac:dyDescent="0.2">
      <c r="A627" s="23"/>
      <c r="B627" s="23"/>
      <c r="C627" s="58"/>
      <c r="D627" s="58"/>
      <c r="E627" s="58"/>
      <c r="F627" s="58"/>
      <c r="G627" s="67"/>
      <c r="H627" s="218"/>
      <c r="I627" s="58"/>
      <c r="J627" s="58"/>
      <c r="K627" s="58"/>
      <c r="L627" s="58"/>
      <c r="M627" s="58"/>
      <c r="N627" s="58"/>
      <c r="O627" s="58"/>
      <c r="P627" s="58"/>
      <c r="Q627" s="58"/>
      <c r="R627" s="58"/>
      <c r="S627" s="58"/>
      <c r="T627" s="58"/>
      <c r="U627" s="58"/>
      <c r="V627" s="58"/>
      <c r="W627" s="58"/>
      <c r="X627" s="58"/>
      <c r="Y627" s="58"/>
    </row>
    <row r="628" spans="1:25" ht="15.75" customHeight="1" x14ac:dyDescent="0.2">
      <c r="A628" s="23"/>
      <c r="B628" s="23"/>
      <c r="C628" s="58"/>
      <c r="D628" s="58"/>
      <c r="E628" s="58"/>
      <c r="F628" s="58"/>
      <c r="G628" s="67"/>
      <c r="H628" s="218"/>
      <c r="I628" s="58"/>
      <c r="J628" s="58"/>
      <c r="K628" s="58"/>
      <c r="L628" s="58"/>
      <c r="M628" s="58"/>
      <c r="N628" s="58"/>
      <c r="O628" s="58"/>
      <c r="P628" s="58"/>
      <c r="Q628" s="58"/>
      <c r="R628" s="58"/>
      <c r="S628" s="58"/>
      <c r="T628" s="58"/>
      <c r="U628" s="58"/>
      <c r="V628" s="58"/>
      <c r="W628" s="58"/>
      <c r="X628" s="58"/>
      <c r="Y628" s="58"/>
    </row>
    <row r="629" spans="1:25" ht="15.75" customHeight="1" x14ac:dyDescent="0.2">
      <c r="A629" s="23"/>
      <c r="B629" s="23"/>
      <c r="C629" s="58"/>
      <c r="D629" s="58"/>
      <c r="E629" s="58"/>
      <c r="F629" s="58"/>
      <c r="G629" s="67"/>
      <c r="H629" s="218"/>
      <c r="I629" s="58"/>
      <c r="J629" s="58"/>
      <c r="K629" s="58"/>
      <c r="L629" s="58"/>
      <c r="M629" s="58"/>
      <c r="N629" s="58"/>
      <c r="O629" s="58"/>
      <c r="P629" s="58"/>
      <c r="Q629" s="58"/>
      <c r="R629" s="58"/>
      <c r="S629" s="58"/>
      <c r="T629" s="58"/>
      <c r="U629" s="58"/>
      <c r="V629" s="58"/>
      <c r="W629" s="58"/>
      <c r="X629" s="58"/>
      <c r="Y629" s="58"/>
    </row>
    <row r="630" spans="1:25" ht="15.75" customHeight="1" x14ac:dyDescent="0.2">
      <c r="A630" s="23"/>
      <c r="B630" s="23"/>
      <c r="C630" s="58"/>
      <c r="D630" s="58"/>
      <c r="E630" s="58"/>
      <c r="F630" s="58"/>
      <c r="G630" s="67"/>
      <c r="H630" s="218"/>
      <c r="I630" s="58"/>
      <c r="J630" s="58"/>
      <c r="K630" s="58"/>
      <c r="L630" s="58"/>
      <c r="M630" s="58"/>
      <c r="N630" s="58"/>
      <c r="O630" s="58"/>
      <c r="P630" s="58"/>
      <c r="Q630" s="58"/>
      <c r="R630" s="58"/>
      <c r="S630" s="58"/>
      <c r="T630" s="58"/>
      <c r="U630" s="58"/>
      <c r="V630" s="58"/>
      <c r="W630" s="58"/>
      <c r="X630" s="58"/>
      <c r="Y630" s="58"/>
    </row>
    <row r="631" spans="1:25" ht="15.75" customHeight="1" x14ac:dyDescent="0.2">
      <c r="A631" s="23"/>
      <c r="B631" s="23"/>
      <c r="C631" s="58"/>
      <c r="D631" s="58"/>
      <c r="E631" s="58"/>
      <c r="F631" s="58"/>
      <c r="G631" s="67"/>
      <c r="H631" s="218"/>
      <c r="I631" s="58"/>
      <c r="J631" s="58"/>
      <c r="K631" s="58"/>
      <c r="L631" s="58"/>
      <c r="M631" s="58"/>
      <c r="N631" s="58"/>
      <c r="O631" s="58"/>
      <c r="P631" s="58"/>
      <c r="Q631" s="58"/>
      <c r="R631" s="58"/>
      <c r="S631" s="58"/>
      <c r="T631" s="58"/>
      <c r="U631" s="58"/>
      <c r="V631" s="58"/>
      <c r="W631" s="58"/>
      <c r="X631" s="58"/>
      <c r="Y631" s="58"/>
    </row>
    <row r="632" spans="1:25" ht="15.75" customHeight="1" x14ac:dyDescent="0.2">
      <c r="A632" s="23"/>
      <c r="B632" s="23"/>
      <c r="C632" s="58"/>
      <c r="D632" s="58"/>
      <c r="E632" s="58"/>
      <c r="F632" s="58"/>
      <c r="G632" s="67"/>
      <c r="H632" s="218"/>
      <c r="I632" s="58"/>
      <c r="J632" s="58"/>
      <c r="K632" s="58"/>
      <c r="L632" s="58"/>
      <c r="M632" s="58"/>
      <c r="N632" s="58"/>
      <c r="O632" s="58"/>
      <c r="P632" s="58"/>
      <c r="Q632" s="58"/>
      <c r="R632" s="58"/>
      <c r="S632" s="58"/>
      <c r="T632" s="58"/>
      <c r="U632" s="58"/>
      <c r="V632" s="58"/>
      <c r="W632" s="58"/>
      <c r="X632" s="58"/>
      <c r="Y632" s="58"/>
    </row>
    <row r="633" spans="1:25" ht="15.75" customHeight="1" x14ac:dyDescent="0.2">
      <c r="A633" s="23"/>
      <c r="B633" s="23"/>
      <c r="C633" s="58"/>
      <c r="D633" s="58"/>
      <c r="E633" s="58"/>
      <c r="F633" s="58"/>
      <c r="G633" s="67"/>
      <c r="H633" s="218"/>
      <c r="I633" s="58"/>
      <c r="J633" s="58"/>
      <c r="K633" s="58"/>
      <c r="L633" s="58"/>
      <c r="M633" s="58"/>
      <c r="N633" s="58"/>
      <c r="O633" s="58"/>
      <c r="P633" s="58"/>
      <c r="Q633" s="58"/>
      <c r="R633" s="58"/>
      <c r="S633" s="58"/>
      <c r="T633" s="58"/>
      <c r="U633" s="58"/>
      <c r="V633" s="58"/>
      <c r="W633" s="58"/>
      <c r="X633" s="58"/>
      <c r="Y633" s="58"/>
    </row>
    <row r="634" spans="1:25" ht="15.75" customHeight="1" x14ac:dyDescent="0.2">
      <c r="A634" s="23"/>
      <c r="B634" s="23"/>
      <c r="C634" s="58"/>
      <c r="D634" s="58"/>
      <c r="E634" s="58"/>
      <c r="F634" s="58"/>
      <c r="G634" s="67"/>
      <c r="H634" s="218"/>
      <c r="I634" s="58"/>
      <c r="J634" s="58"/>
      <c r="K634" s="58"/>
      <c r="L634" s="58"/>
      <c r="M634" s="58"/>
      <c r="N634" s="58"/>
      <c r="O634" s="58"/>
      <c r="P634" s="58"/>
      <c r="Q634" s="58"/>
      <c r="R634" s="58"/>
      <c r="S634" s="58"/>
      <c r="T634" s="58"/>
      <c r="U634" s="58"/>
      <c r="V634" s="58"/>
      <c r="W634" s="58"/>
      <c r="X634" s="58"/>
      <c r="Y634" s="58"/>
    </row>
    <row r="635" spans="1:25" ht="15.75" customHeight="1" x14ac:dyDescent="0.2">
      <c r="A635" s="23"/>
      <c r="B635" s="23"/>
      <c r="C635" s="58"/>
      <c r="D635" s="58"/>
      <c r="E635" s="58"/>
      <c r="F635" s="58"/>
      <c r="G635" s="67"/>
      <c r="H635" s="218"/>
      <c r="I635" s="58"/>
      <c r="J635" s="58"/>
      <c r="K635" s="58"/>
      <c r="L635" s="58"/>
      <c r="M635" s="58"/>
      <c r="N635" s="58"/>
      <c r="O635" s="58"/>
      <c r="P635" s="58"/>
      <c r="Q635" s="58"/>
      <c r="R635" s="58"/>
      <c r="S635" s="58"/>
      <c r="T635" s="58"/>
      <c r="U635" s="58"/>
      <c r="V635" s="58"/>
      <c r="W635" s="58"/>
      <c r="X635" s="58"/>
      <c r="Y635" s="58"/>
    </row>
    <row r="636" spans="1:25" ht="15.75" customHeight="1" x14ac:dyDescent="0.2">
      <c r="A636" s="23"/>
      <c r="B636" s="23"/>
      <c r="C636" s="58"/>
      <c r="D636" s="58"/>
      <c r="E636" s="58"/>
      <c r="F636" s="58"/>
      <c r="G636" s="67"/>
      <c r="H636" s="218"/>
      <c r="I636" s="58"/>
      <c r="J636" s="58"/>
      <c r="K636" s="58"/>
      <c r="L636" s="58"/>
      <c r="M636" s="58"/>
      <c r="N636" s="58"/>
      <c r="O636" s="58"/>
      <c r="P636" s="58"/>
      <c r="Q636" s="58"/>
      <c r="R636" s="58"/>
      <c r="S636" s="58"/>
      <c r="T636" s="58"/>
      <c r="U636" s="58"/>
      <c r="V636" s="58"/>
      <c r="W636" s="58"/>
      <c r="X636" s="58"/>
      <c r="Y636" s="58"/>
    </row>
    <row r="637" spans="1:25" ht="15.75" customHeight="1" x14ac:dyDescent="0.2">
      <c r="A637" s="23"/>
      <c r="B637" s="23"/>
      <c r="C637" s="58"/>
      <c r="D637" s="58"/>
      <c r="E637" s="58"/>
      <c r="F637" s="58"/>
      <c r="G637" s="67"/>
      <c r="H637" s="218"/>
      <c r="I637" s="58"/>
      <c r="J637" s="58"/>
      <c r="K637" s="58"/>
      <c r="L637" s="58"/>
      <c r="M637" s="58"/>
      <c r="N637" s="58"/>
      <c r="O637" s="58"/>
      <c r="P637" s="58"/>
      <c r="Q637" s="58"/>
      <c r="R637" s="58"/>
      <c r="S637" s="58"/>
      <c r="T637" s="58"/>
      <c r="U637" s="58"/>
      <c r="V637" s="58"/>
      <c r="W637" s="58"/>
      <c r="X637" s="58"/>
      <c r="Y637" s="58"/>
    </row>
    <row r="638" spans="1:25" ht="15.75" customHeight="1" x14ac:dyDescent="0.2">
      <c r="A638" s="23"/>
      <c r="B638" s="23"/>
      <c r="C638" s="58"/>
      <c r="D638" s="58"/>
      <c r="E638" s="58"/>
      <c r="F638" s="58"/>
      <c r="G638" s="67"/>
      <c r="H638" s="218"/>
      <c r="I638" s="58"/>
      <c r="J638" s="58"/>
      <c r="K638" s="58"/>
      <c r="L638" s="58"/>
      <c r="M638" s="58"/>
      <c r="N638" s="58"/>
      <c r="O638" s="58"/>
      <c r="P638" s="58"/>
      <c r="Q638" s="58"/>
      <c r="R638" s="58"/>
      <c r="S638" s="58"/>
      <c r="T638" s="58"/>
      <c r="U638" s="58"/>
      <c r="V638" s="58"/>
      <c r="W638" s="58"/>
      <c r="X638" s="58"/>
      <c r="Y638" s="58"/>
    </row>
    <row r="639" spans="1:25" ht="15.75" customHeight="1" x14ac:dyDescent="0.2">
      <c r="A639" s="23"/>
      <c r="B639" s="23"/>
      <c r="C639" s="58"/>
      <c r="D639" s="58"/>
      <c r="E639" s="58"/>
      <c r="F639" s="58"/>
      <c r="G639" s="67"/>
      <c r="H639" s="218"/>
      <c r="I639" s="58"/>
      <c r="J639" s="58"/>
      <c r="K639" s="58"/>
      <c r="L639" s="58"/>
      <c r="M639" s="58"/>
      <c r="N639" s="58"/>
      <c r="O639" s="58"/>
      <c r="P639" s="58"/>
      <c r="Q639" s="58"/>
      <c r="R639" s="58"/>
      <c r="S639" s="58"/>
      <c r="T639" s="58"/>
      <c r="U639" s="58"/>
      <c r="V639" s="58"/>
      <c r="W639" s="58"/>
      <c r="X639" s="58"/>
      <c r="Y639" s="58"/>
    </row>
    <row r="640" spans="1:25" ht="15.75" customHeight="1" x14ac:dyDescent="0.2">
      <c r="A640" s="23"/>
      <c r="B640" s="23"/>
      <c r="C640" s="58"/>
      <c r="D640" s="58"/>
      <c r="E640" s="58"/>
      <c r="F640" s="58"/>
      <c r="G640" s="67"/>
      <c r="H640" s="218"/>
      <c r="I640" s="58"/>
      <c r="J640" s="58"/>
      <c r="K640" s="58"/>
      <c r="L640" s="58"/>
      <c r="M640" s="58"/>
      <c r="N640" s="58"/>
      <c r="O640" s="58"/>
      <c r="P640" s="58"/>
      <c r="Q640" s="58"/>
      <c r="R640" s="58"/>
      <c r="S640" s="58"/>
      <c r="T640" s="58"/>
      <c r="U640" s="58"/>
      <c r="V640" s="58"/>
      <c r="W640" s="58"/>
      <c r="X640" s="58"/>
      <c r="Y640" s="58"/>
    </row>
    <row r="641" spans="1:25" ht="15.75" customHeight="1" x14ac:dyDescent="0.2">
      <c r="A641" s="23"/>
      <c r="B641" s="23"/>
      <c r="C641" s="58"/>
      <c r="D641" s="58"/>
      <c r="E641" s="58"/>
      <c r="F641" s="58"/>
      <c r="G641" s="67"/>
      <c r="H641" s="218"/>
      <c r="I641" s="58"/>
      <c r="J641" s="58"/>
      <c r="K641" s="58"/>
      <c r="L641" s="58"/>
      <c r="M641" s="58"/>
      <c r="N641" s="58"/>
      <c r="O641" s="58"/>
      <c r="P641" s="58"/>
      <c r="Q641" s="58"/>
      <c r="R641" s="58"/>
      <c r="S641" s="58"/>
      <c r="T641" s="58"/>
      <c r="U641" s="58"/>
      <c r="V641" s="58"/>
      <c r="W641" s="58"/>
      <c r="X641" s="58"/>
      <c r="Y641" s="58"/>
    </row>
    <row r="642" spans="1:25" ht="15.75" customHeight="1" x14ac:dyDescent="0.2">
      <c r="A642" s="23"/>
      <c r="B642" s="23"/>
      <c r="C642" s="58"/>
      <c r="D642" s="58"/>
      <c r="E642" s="58"/>
      <c r="F642" s="58"/>
      <c r="G642" s="67"/>
      <c r="H642" s="218"/>
      <c r="I642" s="58"/>
      <c r="J642" s="58"/>
      <c r="K642" s="58"/>
      <c r="L642" s="58"/>
      <c r="M642" s="58"/>
      <c r="N642" s="58"/>
      <c r="O642" s="58"/>
      <c r="P642" s="58"/>
      <c r="Q642" s="58"/>
      <c r="R642" s="58"/>
      <c r="S642" s="58"/>
      <c r="T642" s="58"/>
      <c r="U642" s="58"/>
      <c r="V642" s="58"/>
      <c r="W642" s="58"/>
      <c r="X642" s="58"/>
      <c r="Y642" s="58"/>
    </row>
    <row r="643" spans="1:25" ht="15.75" customHeight="1" x14ac:dyDescent="0.2">
      <c r="A643" s="23"/>
      <c r="B643" s="23"/>
      <c r="C643" s="58"/>
      <c r="D643" s="58"/>
      <c r="E643" s="58"/>
      <c r="F643" s="58"/>
      <c r="G643" s="67"/>
      <c r="H643" s="218"/>
      <c r="I643" s="58"/>
      <c r="J643" s="58"/>
      <c r="K643" s="58"/>
      <c r="L643" s="58"/>
      <c r="M643" s="58"/>
      <c r="N643" s="58"/>
      <c r="O643" s="58"/>
      <c r="P643" s="58"/>
      <c r="Q643" s="58"/>
      <c r="R643" s="58"/>
      <c r="S643" s="58"/>
      <c r="T643" s="58"/>
      <c r="U643" s="58"/>
      <c r="V643" s="58"/>
      <c r="W643" s="58"/>
      <c r="X643" s="58"/>
      <c r="Y643" s="58"/>
    </row>
    <row r="644" spans="1:25" ht="15.75" customHeight="1" x14ac:dyDescent="0.2">
      <c r="A644" s="23"/>
      <c r="B644" s="23"/>
      <c r="C644" s="58"/>
      <c r="D644" s="58"/>
      <c r="E644" s="58"/>
      <c r="F644" s="58"/>
      <c r="G644" s="67"/>
      <c r="H644" s="218"/>
      <c r="I644" s="58"/>
      <c r="J644" s="58"/>
      <c r="K644" s="58"/>
      <c r="L644" s="58"/>
      <c r="M644" s="58"/>
      <c r="N644" s="58"/>
      <c r="O644" s="58"/>
      <c r="P644" s="58"/>
      <c r="Q644" s="58"/>
      <c r="R644" s="58"/>
      <c r="S644" s="58"/>
      <c r="T644" s="58"/>
      <c r="U644" s="58"/>
      <c r="V644" s="58"/>
      <c r="W644" s="58"/>
      <c r="X644" s="58"/>
      <c r="Y644" s="58"/>
    </row>
    <row r="645" spans="1:25" ht="15.75" customHeight="1" x14ac:dyDescent="0.2">
      <c r="A645" s="23"/>
      <c r="B645" s="23"/>
      <c r="C645" s="58"/>
      <c r="D645" s="58"/>
      <c r="E645" s="58"/>
      <c r="F645" s="58"/>
      <c r="G645" s="67"/>
      <c r="H645" s="218"/>
      <c r="I645" s="58"/>
      <c r="J645" s="58"/>
      <c r="K645" s="58"/>
      <c r="L645" s="58"/>
      <c r="M645" s="58"/>
      <c r="N645" s="58"/>
      <c r="O645" s="58"/>
      <c r="P645" s="58"/>
      <c r="Q645" s="58"/>
      <c r="R645" s="58"/>
      <c r="S645" s="58"/>
      <c r="T645" s="58"/>
      <c r="U645" s="58"/>
      <c r="V645" s="58"/>
      <c r="W645" s="58"/>
      <c r="X645" s="58"/>
      <c r="Y645" s="58"/>
    </row>
    <row r="646" spans="1:25" ht="15.75" customHeight="1" x14ac:dyDescent="0.2">
      <c r="A646" s="23"/>
      <c r="B646" s="23"/>
      <c r="C646" s="58"/>
      <c r="D646" s="58"/>
      <c r="E646" s="58"/>
      <c r="F646" s="58"/>
      <c r="G646" s="67"/>
      <c r="H646" s="218"/>
      <c r="I646" s="58"/>
      <c r="J646" s="58"/>
      <c r="K646" s="58"/>
      <c r="L646" s="58"/>
      <c r="M646" s="58"/>
      <c r="N646" s="58"/>
      <c r="O646" s="58"/>
      <c r="P646" s="58"/>
      <c r="Q646" s="58"/>
      <c r="R646" s="58"/>
      <c r="S646" s="58"/>
      <c r="T646" s="58"/>
      <c r="U646" s="58"/>
      <c r="V646" s="58"/>
      <c r="W646" s="58"/>
      <c r="X646" s="58"/>
      <c r="Y646" s="58"/>
    </row>
    <row r="647" spans="1:25" ht="15.75" customHeight="1" x14ac:dyDescent="0.2">
      <c r="A647" s="23"/>
      <c r="B647" s="23"/>
      <c r="C647" s="58"/>
      <c r="D647" s="58"/>
      <c r="E647" s="58"/>
      <c r="F647" s="58"/>
      <c r="G647" s="67"/>
      <c r="H647" s="218"/>
      <c r="I647" s="58"/>
      <c r="J647" s="58"/>
      <c r="K647" s="58"/>
      <c r="L647" s="58"/>
      <c r="M647" s="58"/>
      <c r="N647" s="58"/>
      <c r="O647" s="58"/>
      <c r="P647" s="58"/>
      <c r="Q647" s="58"/>
      <c r="R647" s="58"/>
      <c r="S647" s="58"/>
      <c r="T647" s="58"/>
      <c r="U647" s="58"/>
      <c r="V647" s="58"/>
      <c r="W647" s="58"/>
      <c r="X647" s="58"/>
      <c r="Y647" s="58"/>
    </row>
    <row r="648" spans="1:25" ht="15.75" customHeight="1" x14ac:dyDescent="0.2">
      <c r="A648" s="23"/>
      <c r="B648" s="23"/>
      <c r="C648" s="58"/>
      <c r="D648" s="58"/>
      <c r="E648" s="58"/>
      <c r="F648" s="58"/>
      <c r="G648" s="67"/>
      <c r="H648" s="218"/>
      <c r="I648" s="58"/>
      <c r="J648" s="58"/>
      <c r="K648" s="58"/>
      <c r="L648" s="58"/>
      <c r="M648" s="58"/>
      <c r="N648" s="58"/>
      <c r="O648" s="58"/>
      <c r="P648" s="58"/>
      <c r="Q648" s="58"/>
      <c r="R648" s="58"/>
      <c r="S648" s="58"/>
      <c r="T648" s="58"/>
      <c r="U648" s="58"/>
      <c r="V648" s="58"/>
      <c r="W648" s="58"/>
      <c r="X648" s="58"/>
      <c r="Y648" s="58"/>
    </row>
    <row r="649" spans="1:25" ht="15.75" customHeight="1" x14ac:dyDescent="0.2">
      <c r="A649" s="23"/>
      <c r="B649" s="23"/>
      <c r="C649" s="58"/>
      <c r="D649" s="58"/>
      <c r="E649" s="58"/>
      <c r="F649" s="58"/>
      <c r="G649" s="67"/>
      <c r="H649" s="218"/>
      <c r="I649" s="58"/>
      <c r="J649" s="58"/>
      <c r="K649" s="58"/>
      <c r="L649" s="58"/>
      <c r="M649" s="58"/>
      <c r="N649" s="58"/>
      <c r="O649" s="58"/>
      <c r="P649" s="58"/>
      <c r="Q649" s="58"/>
      <c r="R649" s="58"/>
      <c r="S649" s="58"/>
      <c r="T649" s="58"/>
      <c r="U649" s="58"/>
      <c r="V649" s="58"/>
      <c r="W649" s="58"/>
      <c r="X649" s="58"/>
      <c r="Y649" s="58"/>
    </row>
    <row r="650" spans="1:25" ht="15.75" customHeight="1" x14ac:dyDescent="0.2">
      <c r="A650" s="23"/>
      <c r="B650" s="23"/>
      <c r="C650" s="58"/>
      <c r="D650" s="58"/>
      <c r="E650" s="58"/>
      <c r="F650" s="58"/>
      <c r="G650" s="67"/>
      <c r="H650" s="218"/>
      <c r="I650" s="58"/>
      <c r="J650" s="58"/>
      <c r="K650" s="58"/>
      <c r="L650" s="58"/>
      <c r="M650" s="58"/>
      <c r="N650" s="58"/>
      <c r="O650" s="58"/>
      <c r="P650" s="58"/>
      <c r="Q650" s="58"/>
      <c r="R650" s="58"/>
      <c r="S650" s="58"/>
      <c r="T650" s="58"/>
      <c r="U650" s="58"/>
      <c r="V650" s="58"/>
      <c r="W650" s="58"/>
      <c r="X650" s="58"/>
      <c r="Y650" s="58"/>
    </row>
    <row r="651" spans="1:25" ht="15.75" customHeight="1" x14ac:dyDescent="0.2">
      <c r="A651" s="23"/>
      <c r="B651" s="23"/>
      <c r="C651" s="58"/>
      <c r="D651" s="58"/>
      <c r="E651" s="58"/>
      <c r="F651" s="58"/>
      <c r="G651" s="67"/>
      <c r="H651" s="218"/>
      <c r="I651" s="58"/>
      <c r="J651" s="58"/>
      <c r="K651" s="58"/>
      <c r="L651" s="58"/>
      <c r="M651" s="58"/>
      <c r="N651" s="58"/>
      <c r="O651" s="58"/>
      <c r="P651" s="58"/>
      <c r="Q651" s="58"/>
      <c r="R651" s="58"/>
      <c r="S651" s="58"/>
      <c r="T651" s="58"/>
      <c r="U651" s="58"/>
      <c r="V651" s="58"/>
      <c r="W651" s="58"/>
      <c r="X651" s="58"/>
      <c r="Y651" s="58"/>
    </row>
    <row r="652" spans="1:25" ht="15.75" customHeight="1" x14ac:dyDescent="0.2">
      <c r="A652" s="23"/>
      <c r="B652" s="23"/>
      <c r="C652" s="58"/>
      <c r="D652" s="58"/>
      <c r="E652" s="58"/>
      <c r="F652" s="58"/>
      <c r="G652" s="67"/>
      <c r="H652" s="218"/>
      <c r="I652" s="58"/>
      <c r="J652" s="58"/>
      <c r="K652" s="58"/>
      <c r="L652" s="58"/>
      <c r="M652" s="58"/>
      <c r="N652" s="58"/>
      <c r="O652" s="58"/>
      <c r="P652" s="58"/>
      <c r="Q652" s="58"/>
      <c r="R652" s="58"/>
      <c r="S652" s="58"/>
      <c r="T652" s="58"/>
      <c r="U652" s="58"/>
      <c r="V652" s="58"/>
      <c r="W652" s="58"/>
      <c r="X652" s="58"/>
      <c r="Y652" s="58"/>
    </row>
    <row r="653" spans="1:25" ht="15.75" customHeight="1" x14ac:dyDescent="0.2">
      <c r="A653" s="23"/>
      <c r="B653" s="23"/>
      <c r="C653" s="58"/>
      <c r="D653" s="58"/>
      <c r="E653" s="58"/>
      <c r="F653" s="58"/>
      <c r="G653" s="67"/>
      <c r="H653" s="218"/>
      <c r="I653" s="58"/>
      <c r="J653" s="58"/>
      <c r="K653" s="58"/>
      <c r="L653" s="58"/>
      <c r="M653" s="58"/>
      <c r="N653" s="58"/>
      <c r="O653" s="58"/>
      <c r="P653" s="58"/>
      <c r="Q653" s="58"/>
      <c r="R653" s="58"/>
      <c r="S653" s="58"/>
      <c r="T653" s="58"/>
      <c r="U653" s="58"/>
      <c r="V653" s="58"/>
      <c r="W653" s="58"/>
      <c r="X653" s="58"/>
      <c r="Y653" s="58"/>
    </row>
    <row r="654" spans="1:25" ht="15.75" customHeight="1" x14ac:dyDescent="0.2">
      <c r="A654" s="23"/>
      <c r="B654" s="23"/>
      <c r="C654" s="58"/>
      <c r="D654" s="58"/>
      <c r="E654" s="58"/>
      <c r="F654" s="58"/>
      <c r="G654" s="67"/>
      <c r="H654" s="218"/>
      <c r="I654" s="58"/>
      <c r="J654" s="58"/>
      <c r="K654" s="58"/>
      <c r="L654" s="58"/>
      <c r="M654" s="58"/>
      <c r="N654" s="58"/>
      <c r="O654" s="58"/>
      <c r="P654" s="58"/>
      <c r="Q654" s="58"/>
      <c r="R654" s="58"/>
      <c r="S654" s="58"/>
      <c r="T654" s="58"/>
      <c r="U654" s="58"/>
      <c r="V654" s="58"/>
      <c r="W654" s="58"/>
      <c r="X654" s="58"/>
      <c r="Y654" s="58"/>
    </row>
    <row r="655" spans="1:25" ht="15.75" customHeight="1" x14ac:dyDescent="0.2">
      <c r="A655" s="23"/>
      <c r="B655" s="23"/>
      <c r="C655" s="58"/>
      <c r="D655" s="58"/>
      <c r="E655" s="58"/>
      <c r="F655" s="58"/>
      <c r="G655" s="67"/>
      <c r="H655" s="218"/>
      <c r="I655" s="58"/>
      <c r="J655" s="58"/>
      <c r="K655" s="58"/>
      <c r="L655" s="58"/>
      <c r="M655" s="58"/>
      <c r="N655" s="58"/>
      <c r="O655" s="58"/>
      <c r="P655" s="58"/>
      <c r="Q655" s="58"/>
      <c r="R655" s="58"/>
      <c r="S655" s="58"/>
      <c r="T655" s="58"/>
      <c r="U655" s="58"/>
      <c r="V655" s="58"/>
      <c r="W655" s="58"/>
      <c r="X655" s="58"/>
      <c r="Y655" s="58"/>
    </row>
    <row r="656" spans="1:25" ht="15.75" customHeight="1" x14ac:dyDescent="0.2">
      <c r="A656" s="23"/>
      <c r="B656" s="23"/>
      <c r="C656" s="58"/>
      <c r="D656" s="58"/>
      <c r="E656" s="58"/>
      <c r="F656" s="58"/>
      <c r="G656" s="67"/>
      <c r="H656" s="218"/>
      <c r="I656" s="58"/>
      <c r="J656" s="58"/>
      <c r="K656" s="58"/>
      <c r="L656" s="58"/>
      <c r="M656" s="58"/>
      <c r="N656" s="58"/>
      <c r="O656" s="58"/>
      <c r="P656" s="58"/>
      <c r="Q656" s="58"/>
      <c r="R656" s="58"/>
      <c r="S656" s="58"/>
      <c r="T656" s="58"/>
      <c r="U656" s="58"/>
      <c r="V656" s="58"/>
      <c r="W656" s="58"/>
      <c r="X656" s="58"/>
      <c r="Y656" s="58"/>
    </row>
    <row r="657" spans="1:25" ht="15.75" customHeight="1" x14ac:dyDescent="0.2">
      <c r="A657" s="23"/>
      <c r="B657" s="23"/>
      <c r="C657" s="58"/>
      <c r="D657" s="58"/>
      <c r="E657" s="58"/>
      <c r="F657" s="58"/>
      <c r="G657" s="67"/>
      <c r="H657" s="218"/>
      <c r="I657" s="58"/>
      <c r="J657" s="58"/>
      <c r="K657" s="58"/>
      <c r="L657" s="58"/>
      <c r="M657" s="58"/>
      <c r="N657" s="58"/>
      <c r="O657" s="58"/>
      <c r="P657" s="58"/>
      <c r="Q657" s="58"/>
      <c r="R657" s="58"/>
      <c r="S657" s="58"/>
      <c r="T657" s="58"/>
      <c r="U657" s="58"/>
      <c r="V657" s="58"/>
      <c r="W657" s="58"/>
      <c r="X657" s="58"/>
      <c r="Y657" s="58"/>
    </row>
    <row r="658" spans="1:25" ht="15.75" customHeight="1" x14ac:dyDescent="0.2">
      <c r="A658" s="23"/>
      <c r="B658" s="23"/>
      <c r="C658" s="58"/>
      <c r="D658" s="58"/>
      <c r="E658" s="58"/>
      <c r="F658" s="58"/>
      <c r="G658" s="67"/>
      <c r="H658" s="218"/>
      <c r="I658" s="58"/>
      <c r="J658" s="58"/>
      <c r="K658" s="58"/>
      <c r="L658" s="58"/>
      <c r="M658" s="58"/>
      <c r="N658" s="58"/>
      <c r="O658" s="58"/>
      <c r="P658" s="58"/>
      <c r="Q658" s="58"/>
      <c r="R658" s="58"/>
      <c r="S658" s="58"/>
      <c r="T658" s="58"/>
      <c r="U658" s="58"/>
      <c r="V658" s="58"/>
      <c r="W658" s="58"/>
      <c r="X658" s="58"/>
      <c r="Y658" s="58"/>
    </row>
    <row r="659" spans="1:25" ht="15.75" customHeight="1" x14ac:dyDescent="0.2">
      <c r="A659" s="23"/>
      <c r="B659" s="23"/>
      <c r="C659" s="58"/>
      <c r="D659" s="58"/>
      <c r="E659" s="58"/>
      <c r="F659" s="58"/>
      <c r="G659" s="67"/>
      <c r="H659" s="218"/>
      <c r="I659" s="58"/>
      <c r="J659" s="58"/>
      <c r="K659" s="58"/>
      <c r="L659" s="58"/>
      <c r="M659" s="58"/>
      <c r="N659" s="58"/>
      <c r="O659" s="58"/>
      <c r="P659" s="58"/>
      <c r="Q659" s="58"/>
      <c r="R659" s="58"/>
      <c r="S659" s="58"/>
      <c r="T659" s="58"/>
      <c r="U659" s="58"/>
      <c r="V659" s="58"/>
      <c r="W659" s="58"/>
      <c r="X659" s="58"/>
      <c r="Y659" s="58"/>
    </row>
    <row r="660" spans="1:25" ht="15.75" customHeight="1" x14ac:dyDescent="0.2">
      <c r="A660" s="23"/>
      <c r="B660" s="23"/>
      <c r="C660" s="58"/>
      <c r="D660" s="58"/>
      <c r="E660" s="58"/>
      <c r="F660" s="58"/>
      <c r="G660" s="67"/>
      <c r="H660" s="218"/>
      <c r="I660" s="58"/>
      <c r="J660" s="58"/>
      <c r="K660" s="58"/>
      <c r="L660" s="58"/>
      <c r="M660" s="58"/>
      <c r="N660" s="58"/>
      <c r="O660" s="58"/>
      <c r="P660" s="58"/>
      <c r="Q660" s="58"/>
      <c r="R660" s="58"/>
      <c r="S660" s="58"/>
      <c r="T660" s="58"/>
      <c r="U660" s="58"/>
      <c r="V660" s="58"/>
      <c r="W660" s="58"/>
      <c r="X660" s="58"/>
      <c r="Y660" s="58"/>
    </row>
    <row r="661" spans="1:25" ht="15.75" customHeight="1" x14ac:dyDescent="0.2">
      <c r="A661" s="23"/>
      <c r="B661" s="23"/>
      <c r="C661" s="58"/>
      <c r="D661" s="58"/>
      <c r="E661" s="58"/>
      <c r="F661" s="58"/>
      <c r="G661" s="67"/>
      <c r="H661" s="218"/>
      <c r="I661" s="58"/>
      <c r="J661" s="58"/>
      <c r="K661" s="58"/>
      <c r="L661" s="58"/>
      <c r="M661" s="58"/>
      <c r="N661" s="58"/>
      <c r="O661" s="58"/>
      <c r="P661" s="58"/>
      <c r="Q661" s="58"/>
      <c r="R661" s="58"/>
      <c r="S661" s="58"/>
      <c r="T661" s="58"/>
      <c r="U661" s="58"/>
      <c r="V661" s="58"/>
      <c r="W661" s="58"/>
      <c r="X661" s="58"/>
      <c r="Y661" s="58"/>
    </row>
    <row r="662" spans="1:25" ht="15.75" customHeight="1" x14ac:dyDescent="0.2">
      <c r="A662" s="23"/>
      <c r="B662" s="23"/>
      <c r="C662" s="58"/>
      <c r="D662" s="58"/>
      <c r="E662" s="58"/>
      <c r="F662" s="58"/>
      <c r="G662" s="67"/>
      <c r="H662" s="218"/>
      <c r="I662" s="58"/>
      <c r="J662" s="58"/>
      <c r="K662" s="58"/>
      <c r="L662" s="58"/>
      <c r="M662" s="58"/>
      <c r="N662" s="58"/>
      <c r="O662" s="58"/>
      <c r="P662" s="58"/>
      <c r="Q662" s="58"/>
      <c r="R662" s="58"/>
      <c r="S662" s="58"/>
      <c r="T662" s="58"/>
      <c r="U662" s="58"/>
      <c r="V662" s="58"/>
      <c r="W662" s="58"/>
      <c r="X662" s="58"/>
      <c r="Y662" s="58"/>
    </row>
    <row r="663" spans="1:25" ht="15.75" customHeight="1" x14ac:dyDescent="0.2">
      <c r="A663" s="23"/>
      <c r="B663" s="23"/>
      <c r="C663" s="58"/>
      <c r="D663" s="58"/>
      <c r="E663" s="58"/>
      <c r="F663" s="58"/>
      <c r="G663" s="67"/>
      <c r="H663" s="218"/>
      <c r="I663" s="58"/>
      <c r="J663" s="58"/>
      <c r="K663" s="58"/>
      <c r="L663" s="58"/>
      <c r="M663" s="58"/>
      <c r="N663" s="58"/>
      <c r="O663" s="58"/>
      <c r="P663" s="58"/>
      <c r="Q663" s="58"/>
      <c r="R663" s="58"/>
      <c r="S663" s="58"/>
      <c r="T663" s="58"/>
      <c r="U663" s="58"/>
      <c r="V663" s="58"/>
      <c r="W663" s="58"/>
      <c r="X663" s="58"/>
      <c r="Y663" s="58"/>
    </row>
    <row r="664" spans="1:25" ht="15.75" customHeight="1" x14ac:dyDescent="0.2">
      <c r="A664" s="23"/>
      <c r="B664" s="23"/>
      <c r="C664" s="58"/>
      <c r="D664" s="58"/>
      <c r="E664" s="58"/>
      <c r="F664" s="58"/>
      <c r="G664" s="67"/>
      <c r="H664" s="218"/>
      <c r="I664" s="58"/>
      <c r="J664" s="58"/>
      <c r="K664" s="58"/>
      <c r="L664" s="58"/>
      <c r="M664" s="58"/>
      <c r="N664" s="58"/>
      <c r="O664" s="58"/>
      <c r="P664" s="58"/>
      <c r="Q664" s="58"/>
      <c r="R664" s="58"/>
      <c r="S664" s="58"/>
      <c r="T664" s="58"/>
      <c r="U664" s="58"/>
      <c r="V664" s="58"/>
      <c r="W664" s="58"/>
      <c r="X664" s="58"/>
      <c r="Y664" s="58"/>
    </row>
    <row r="665" spans="1:25" ht="15.75" customHeight="1" x14ac:dyDescent="0.2">
      <c r="A665" s="23"/>
      <c r="B665" s="23"/>
      <c r="C665" s="58"/>
      <c r="D665" s="58"/>
      <c r="E665" s="58"/>
      <c r="F665" s="58"/>
      <c r="G665" s="67"/>
      <c r="H665" s="218"/>
      <c r="I665" s="58"/>
      <c r="J665" s="58"/>
      <c r="K665" s="58"/>
      <c r="L665" s="58"/>
      <c r="M665" s="58"/>
      <c r="N665" s="58"/>
      <c r="O665" s="58"/>
      <c r="P665" s="58"/>
      <c r="Q665" s="58"/>
      <c r="R665" s="58"/>
      <c r="S665" s="58"/>
      <c r="T665" s="58"/>
      <c r="U665" s="58"/>
      <c r="V665" s="58"/>
      <c r="W665" s="58"/>
      <c r="X665" s="58"/>
      <c r="Y665" s="58"/>
    </row>
    <row r="666" spans="1:25" ht="15.75" customHeight="1" x14ac:dyDescent="0.2">
      <c r="A666" s="23"/>
      <c r="B666" s="23"/>
      <c r="C666" s="58"/>
      <c r="D666" s="58"/>
      <c r="E666" s="58"/>
      <c r="F666" s="58"/>
      <c r="G666" s="67"/>
      <c r="H666" s="218"/>
      <c r="I666" s="58"/>
      <c r="J666" s="58"/>
      <c r="K666" s="58"/>
      <c r="L666" s="58"/>
      <c r="M666" s="58"/>
      <c r="N666" s="58"/>
      <c r="O666" s="58"/>
      <c r="P666" s="58"/>
      <c r="Q666" s="58"/>
      <c r="R666" s="58"/>
      <c r="S666" s="58"/>
      <c r="T666" s="58"/>
      <c r="U666" s="58"/>
      <c r="V666" s="58"/>
      <c r="W666" s="58"/>
      <c r="X666" s="58"/>
      <c r="Y666" s="58"/>
    </row>
    <row r="667" spans="1:25" ht="15.75" customHeight="1" x14ac:dyDescent="0.2">
      <c r="A667" s="23"/>
      <c r="B667" s="23"/>
      <c r="C667" s="58"/>
      <c r="D667" s="58"/>
      <c r="E667" s="58"/>
      <c r="F667" s="58"/>
      <c r="G667" s="67"/>
      <c r="H667" s="218"/>
      <c r="I667" s="58"/>
      <c r="J667" s="58"/>
      <c r="K667" s="58"/>
      <c r="L667" s="58"/>
      <c r="M667" s="58"/>
      <c r="N667" s="58"/>
      <c r="O667" s="58"/>
      <c r="P667" s="58"/>
      <c r="Q667" s="58"/>
      <c r="R667" s="58"/>
      <c r="S667" s="58"/>
      <c r="T667" s="58"/>
      <c r="U667" s="58"/>
      <c r="V667" s="58"/>
      <c r="W667" s="58"/>
      <c r="X667" s="58"/>
      <c r="Y667" s="58"/>
    </row>
    <row r="668" spans="1:25" ht="15.75" customHeight="1" x14ac:dyDescent="0.2">
      <c r="A668" s="23"/>
      <c r="B668" s="23"/>
      <c r="C668" s="58"/>
      <c r="D668" s="58"/>
      <c r="E668" s="58"/>
      <c r="F668" s="58"/>
      <c r="G668" s="67"/>
      <c r="H668" s="218"/>
      <c r="I668" s="58"/>
      <c r="J668" s="58"/>
      <c r="K668" s="58"/>
      <c r="L668" s="58"/>
      <c r="M668" s="58"/>
      <c r="N668" s="58"/>
      <c r="O668" s="58"/>
      <c r="P668" s="58"/>
      <c r="Q668" s="58"/>
      <c r="R668" s="58"/>
      <c r="S668" s="58"/>
      <c r="T668" s="58"/>
      <c r="U668" s="58"/>
      <c r="V668" s="58"/>
      <c r="W668" s="58"/>
      <c r="X668" s="58"/>
      <c r="Y668" s="58"/>
    </row>
    <row r="669" spans="1:25" ht="15.75" customHeight="1" x14ac:dyDescent="0.2">
      <c r="A669" s="23"/>
      <c r="B669" s="23"/>
      <c r="C669" s="58"/>
      <c r="D669" s="58"/>
      <c r="E669" s="58"/>
      <c r="F669" s="58"/>
      <c r="G669" s="67"/>
      <c r="H669" s="218"/>
      <c r="I669" s="58"/>
      <c r="J669" s="58"/>
      <c r="K669" s="58"/>
      <c r="L669" s="58"/>
      <c r="M669" s="58"/>
      <c r="N669" s="58"/>
      <c r="O669" s="58"/>
      <c r="P669" s="58"/>
      <c r="Q669" s="58"/>
      <c r="R669" s="58"/>
      <c r="S669" s="58"/>
      <c r="T669" s="58"/>
      <c r="U669" s="58"/>
      <c r="V669" s="58"/>
      <c r="W669" s="58"/>
      <c r="X669" s="58"/>
      <c r="Y669" s="58"/>
    </row>
    <row r="670" spans="1:25" ht="15.75" customHeight="1" x14ac:dyDescent="0.2">
      <c r="A670" s="23"/>
      <c r="B670" s="23"/>
      <c r="C670" s="58"/>
      <c r="D670" s="58"/>
      <c r="E670" s="58"/>
      <c r="F670" s="58"/>
      <c r="G670" s="67"/>
      <c r="H670" s="218"/>
      <c r="I670" s="58"/>
      <c r="J670" s="58"/>
      <c r="K670" s="58"/>
      <c r="L670" s="58"/>
      <c r="M670" s="58"/>
      <c r="N670" s="58"/>
      <c r="O670" s="58"/>
      <c r="P670" s="58"/>
      <c r="Q670" s="58"/>
      <c r="R670" s="58"/>
      <c r="S670" s="58"/>
      <c r="T670" s="58"/>
      <c r="U670" s="58"/>
      <c r="V670" s="58"/>
      <c r="W670" s="58"/>
      <c r="X670" s="58"/>
      <c r="Y670" s="58"/>
    </row>
    <row r="671" spans="1:25" ht="15.75" customHeight="1" x14ac:dyDescent="0.2">
      <c r="A671" s="23"/>
      <c r="B671" s="23"/>
      <c r="C671" s="58"/>
      <c r="D671" s="58"/>
      <c r="E671" s="58"/>
      <c r="F671" s="58"/>
      <c r="G671" s="67"/>
      <c r="H671" s="218"/>
      <c r="I671" s="58"/>
      <c r="J671" s="58"/>
      <c r="K671" s="58"/>
      <c r="L671" s="58"/>
      <c r="M671" s="58"/>
      <c r="N671" s="58"/>
      <c r="O671" s="58"/>
      <c r="P671" s="58"/>
      <c r="Q671" s="58"/>
      <c r="R671" s="58"/>
      <c r="S671" s="58"/>
      <c r="T671" s="58"/>
      <c r="U671" s="58"/>
      <c r="V671" s="58"/>
      <c r="W671" s="58"/>
      <c r="X671" s="58"/>
      <c r="Y671" s="58"/>
    </row>
    <row r="672" spans="1:25" ht="15.75" customHeight="1" x14ac:dyDescent="0.2">
      <c r="A672" s="23"/>
      <c r="B672" s="23"/>
      <c r="C672" s="58"/>
      <c r="D672" s="58"/>
      <c r="E672" s="58"/>
      <c r="F672" s="58"/>
      <c r="G672" s="67"/>
      <c r="H672" s="218"/>
      <c r="I672" s="58"/>
      <c r="J672" s="58"/>
      <c r="K672" s="58"/>
      <c r="L672" s="58"/>
      <c r="M672" s="58"/>
      <c r="N672" s="58"/>
      <c r="O672" s="58"/>
      <c r="P672" s="58"/>
      <c r="Q672" s="58"/>
      <c r="R672" s="58"/>
      <c r="S672" s="58"/>
      <c r="T672" s="58"/>
      <c r="U672" s="58"/>
      <c r="V672" s="58"/>
      <c r="W672" s="58"/>
      <c r="X672" s="58"/>
      <c r="Y672" s="58"/>
    </row>
    <row r="673" spans="1:25" ht="15.75" customHeight="1" x14ac:dyDescent="0.2">
      <c r="A673" s="23"/>
      <c r="B673" s="23"/>
      <c r="C673" s="58"/>
      <c r="D673" s="58"/>
      <c r="E673" s="58"/>
      <c r="F673" s="58"/>
      <c r="G673" s="67"/>
      <c r="H673" s="218"/>
      <c r="I673" s="58"/>
      <c r="J673" s="58"/>
      <c r="K673" s="58"/>
      <c r="L673" s="58"/>
      <c r="M673" s="58"/>
      <c r="N673" s="58"/>
      <c r="O673" s="58"/>
      <c r="P673" s="58"/>
      <c r="Q673" s="58"/>
      <c r="R673" s="58"/>
      <c r="S673" s="58"/>
      <c r="T673" s="58"/>
      <c r="U673" s="58"/>
      <c r="V673" s="58"/>
      <c r="W673" s="58"/>
      <c r="X673" s="58"/>
      <c r="Y673" s="58"/>
    </row>
    <row r="674" spans="1:25" ht="15.75" customHeight="1" x14ac:dyDescent="0.2">
      <c r="A674" s="23"/>
      <c r="B674" s="23"/>
      <c r="C674" s="58"/>
      <c r="D674" s="58"/>
      <c r="E674" s="58"/>
      <c r="F674" s="58"/>
      <c r="G674" s="67"/>
      <c r="H674" s="218"/>
      <c r="I674" s="58"/>
      <c r="J674" s="58"/>
      <c r="K674" s="58"/>
      <c r="L674" s="58"/>
      <c r="M674" s="58"/>
      <c r="N674" s="58"/>
      <c r="O674" s="58"/>
      <c r="P674" s="58"/>
      <c r="Q674" s="58"/>
      <c r="R674" s="58"/>
      <c r="S674" s="58"/>
      <c r="T674" s="58"/>
      <c r="U674" s="58"/>
      <c r="V674" s="58"/>
      <c r="W674" s="58"/>
      <c r="X674" s="58"/>
      <c r="Y674" s="58"/>
    </row>
    <row r="675" spans="1:25" ht="15.75" customHeight="1" x14ac:dyDescent="0.2">
      <c r="A675" s="23"/>
      <c r="B675" s="23"/>
      <c r="C675" s="58"/>
      <c r="D675" s="58"/>
      <c r="E675" s="58"/>
      <c r="F675" s="58"/>
      <c r="G675" s="67"/>
      <c r="H675" s="218"/>
      <c r="I675" s="58"/>
      <c r="J675" s="58"/>
      <c r="K675" s="58"/>
      <c r="L675" s="58"/>
      <c r="M675" s="58"/>
      <c r="N675" s="58"/>
      <c r="O675" s="58"/>
      <c r="P675" s="58"/>
      <c r="Q675" s="58"/>
      <c r="R675" s="58"/>
      <c r="S675" s="58"/>
      <c r="T675" s="58"/>
      <c r="U675" s="58"/>
      <c r="V675" s="58"/>
      <c r="W675" s="58"/>
      <c r="X675" s="58"/>
      <c r="Y675" s="58"/>
    </row>
    <row r="676" spans="1:25" ht="15.75" customHeight="1" x14ac:dyDescent="0.2">
      <c r="A676" s="23"/>
      <c r="B676" s="23"/>
      <c r="C676" s="58"/>
      <c r="D676" s="58"/>
      <c r="E676" s="58"/>
      <c r="F676" s="58"/>
      <c r="G676" s="67"/>
      <c r="H676" s="218"/>
      <c r="I676" s="58"/>
      <c r="J676" s="58"/>
      <c r="K676" s="58"/>
      <c r="L676" s="58"/>
      <c r="M676" s="58"/>
      <c r="N676" s="58"/>
      <c r="O676" s="58"/>
      <c r="P676" s="58"/>
      <c r="Q676" s="58"/>
      <c r="R676" s="58"/>
      <c r="S676" s="58"/>
      <c r="T676" s="58"/>
      <c r="U676" s="58"/>
      <c r="V676" s="58"/>
      <c r="W676" s="58"/>
      <c r="X676" s="58"/>
      <c r="Y676" s="58"/>
    </row>
    <row r="677" spans="1:25" ht="15.75" customHeight="1" x14ac:dyDescent="0.2">
      <c r="A677" s="23"/>
      <c r="B677" s="23"/>
      <c r="C677" s="58"/>
      <c r="D677" s="58"/>
      <c r="E677" s="58"/>
      <c r="F677" s="58"/>
      <c r="G677" s="67"/>
      <c r="H677" s="218"/>
      <c r="I677" s="58"/>
      <c r="J677" s="58"/>
      <c r="K677" s="58"/>
      <c r="L677" s="58"/>
      <c r="M677" s="58"/>
      <c r="N677" s="58"/>
      <c r="O677" s="58"/>
      <c r="P677" s="58"/>
      <c r="Q677" s="58"/>
      <c r="R677" s="58"/>
      <c r="S677" s="58"/>
      <c r="T677" s="58"/>
      <c r="U677" s="58"/>
      <c r="V677" s="58"/>
      <c r="W677" s="58"/>
      <c r="X677" s="58"/>
      <c r="Y677" s="58"/>
    </row>
    <row r="678" spans="1:25" ht="15.75" customHeight="1" x14ac:dyDescent="0.2">
      <c r="A678" s="23"/>
      <c r="B678" s="23"/>
      <c r="C678" s="58"/>
      <c r="D678" s="58"/>
      <c r="E678" s="58"/>
      <c r="F678" s="58"/>
      <c r="G678" s="67"/>
      <c r="H678" s="218"/>
      <c r="I678" s="58"/>
      <c r="J678" s="58"/>
      <c r="K678" s="58"/>
      <c r="L678" s="58"/>
      <c r="M678" s="58"/>
      <c r="N678" s="58"/>
      <c r="O678" s="58"/>
      <c r="P678" s="58"/>
      <c r="Q678" s="58"/>
      <c r="R678" s="58"/>
      <c r="S678" s="58"/>
      <c r="T678" s="58"/>
      <c r="U678" s="58"/>
      <c r="V678" s="58"/>
      <c r="W678" s="58"/>
      <c r="X678" s="58"/>
      <c r="Y678" s="58"/>
    </row>
    <row r="679" spans="1:25" ht="15.75" customHeight="1" x14ac:dyDescent="0.2">
      <c r="A679" s="23"/>
      <c r="B679" s="23"/>
      <c r="C679" s="58"/>
      <c r="D679" s="58"/>
      <c r="E679" s="58"/>
      <c r="F679" s="58"/>
      <c r="G679" s="67"/>
      <c r="H679" s="218"/>
      <c r="I679" s="58"/>
      <c r="J679" s="58"/>
      <c r="K679" s="58"/>
      <c r="L679" s="58"/>
      <c r="M679" s="58"/>
      <c r="N679" s="58"/>
      <c r="O679" s="58"/>
      <c r="P679" s="58"/>
      <c r="Q679" s="58"/>
      <c r="R679" s="58"/>
      <c r="S679" s="58"/>
      <c r="T679" s="58"/>
      <c r="U679" s="58"/>
      <c r="V679" s="58"/>
      <c r="W679" s="58"/>
      <c r="X679" s="58"/>
      <c r="Y679" s="58"/>
    </row>
    <row r="680" spans="1:25" ht="15.75" customHeight="1" x14ac:dyDescent="0.2">
      <c r="A680" s="23"/>
      <c r="B680" s="23"/>
      <c r="C680" s="58"/>
      <c r="D680" s="58"/>
      <c r="E680" s="58"/>
      <c r="F680" s="58"/>
      <c r="G680" s="67"/>
      <c r="H680" s="218"/>
      <c r="I680" s="58"/>
      <c r="J680" s="58"/>
      <c r="K680" s="58"/>
      <c r="L680" s="58"/>
      <c r="M680" s="58"/>
      <c r="N680" s="58"/>
      <c r="O680" s="58"/>
      <c r="P680" s="58"/>
      <c r="Q680" s="58"/>
      <c r="R680" s="58"/>
      <c r="S680" s="58"/>
      <c r="T680" s="58"/>
      <c r="U680" s="58"/>
      <c r="V680" s="58"/>
      <c r="W680" s="58"/>
      <c r="X680" s="58"/>
      <c r="Y680" s="58"/>
    </row>
    <row r="681" spans="1:25" ht="15.75" customHeight="1" x14ac:dyDescent="0.2">
      <c r="A681" s="23"/>
      <c r="B681" s="23"/>
      <c r="C681" s="58"/>
      <c r="D681" s="58"/>
      <c r="E681" s="58"/>
      <c r="F681" s="58"/>
      <c r="G681" s="67"/>
      <c r="H681" s="218"/>
      <c r="I681" s="58"/>
      <c r="J681" s="58"/>
      <c r="K681" s="58"/>
      <c r="L681" s="58"/>
      <c r="M681" s="58"/>
      <c r="N681" s="58"/>
      <c r="O681" s="58"/>
      <c r="P681" s="58"/>
      <c r="Q681" s="58"/>
      <c r="R681" s="58"/>
      <c r="S681" s="58"/>
      <c r="T681" s="58"/>
      <c r="U681" s="58"/>
      <c r="V681" s="58"/>
      <c r="W681" s="58"/>
      <c r="X681" s="58"/>
      <c r="Y681" s="58"/>
    </row>
    <row r="682" spans="1:25" ht="15.75" customHeight="1" x14ac:dyDescent="0.2">
      <c r="A682" s="23"/>
      <c r="B682" s="23"/>
      <c r="C682" s="58"/>
      <c r="D682" s="58"/>
      <c r="E682" s="58"/>
      <c r="F682" s="58"/>
      <c r="G682" s="67"/>
      <c r="H682" s="218"/>
      <c r="I682" s="58"/>
      <c r="J682" s="58"/>
      <c r="K682" s="58"/>
      <c r="L682" s="58"/>
      <c r="M682" s="58"/>
      <c r="N682" s="58"/>
      <c r="O682" s="58"/>
      <c r="P682" s="58"/>
      <c r="Q682" s="58"/>
      <c r="R682" s="58"/>
      <c r="S682" s="58"/>
      <c r="T682" s="58"/>
      <c r="U682" s="58"/>
      <c r="V682" s="58"/>
      <c r="W682" s="58"/>
      <c r="X682" s="58"/>
      <c r="Y682" s="58"/>
    </row>
    <row r="683" spans="1:25" ht="15.75" customHeight="1" x14ac:dyDescent="0.2">
      <c r="A683" s="23"/>
      <c r="B683" s="23"/>
      <c r="C683" s="58"/>
      <c r="D683" s="58"/>
      <c r="E683" s="58"/>
      <c r="F683" s="58"/>
      <c r="G683" s="67"/>
      <c r="H683" s="218"/>
      <c r="I683" s="58"/>
      <c r="J683" s="58"/>
      <c r="K683" s="58"/>
      <c r="L683" s="58"/>
      <c r="M683" s="58"/>
      <c r="N683" s="58"/>
      <c r="O683" s="58"/>
      <c r="P683" s="58"/>
      <c r="Q683" s="58"/>
      <c r="R683" s="58"/>
      <c r="S683" s="58"/>
      <c r="T683" s="58"/>
      <c r="U683" s="58"/>
      <c r="V683" s="58"/>
      <c r="W683" s="58"/>
      <c r="X683" s="58"/>
      <c r="Y683" s="58"/>
    </row>
    <row r="684" spans="1:25" ht="15.75" customHeight="1" x14ac:dyDescent="0.2">
      <c r="A684" s="23"/>
      <c r="B684" s="23"/>
      <c r="C684" s="58"/>
      <c r="D684" s="58"/>
      <c r="E684" s="58"/>
      <c r="F684" s="58"/>
      <c r="G684" s="67"/>
      <c r="H684" s="218"/>
      <c r="I684" s="58"/>
      <c r="J684" s="58"/>
      <c r="K684" s="58"/>
      <c r="L684" s="58"/>
      <c r="M684" s="58"/>
      <c r="N684" s="58"/>
      <c r="O684" s="58"/>
      <c r="P684" s="58"/>
      <c r="Q684" s="58"/>
      <c r="R684" s="58"/>
      <c r="S684" s="58"/>
      <c r="T684" s="58"/>
      <c r="U684" s="58"/>
      <c r="V684" s="58"/>
      <c r="W684" s="58"/>
      <c r="X684" s="58"/>
      <c r="Y684" s="58"/>
    </row>
    <row r="685" spans="1:25" ht="15.75" customHeight="1" x14ac:dyDescent="0.2">
      <c r="A685" s="23"/>
      <c r="B685" s="23"/>
      <c r="C685" s="58"/>
      <c r="D685" s="58"/>
      <c r="E685" s="58"/>
      <c r="F685" s="58"/>
      <c r="G685" s="67"/>
      <c r="H685" s="218"/>
      <c r="I685" s="58"/>
      <c r="J685" s="58"/>
      <c r="K685" s="58"/>
      <c r="L685" s="58"/>
      <c r="M685" s="58"/>
      <c r="N685" s="58"/>
      <c r="O685" s="58"/>
      <c r="P685" s="58"/>
      <c r="Q685" s="58"/>
      <c r="R685" s="58"/>
      <c r="S685" s="58"/>
      <c r="T685" s="58"/>
      <c r="U685" s="58"/>
      <c r="V685" s="58"/>
      <c r="W685" s="58"/>
      <c r="X685" s="58"/>
      <c r="Y685" s="58"/>
    </row>
    <row r="686" spans="1:25" ht="15.75" customHeight="1" x14ac:dyDescent="0.2">
      <c r="A686" s="23"/>
      <c r="B686" s="23"/>
      <c r="C686" s="58"/>
      <c r="D686" s="58"/>
      <c r="E686" s="58"/>
      <c r="F686" s="58"/>
      <c r="G686" s="67"/>
      <c r="H686" s="218"/>
      <c r="I686" s="58"/>
      <c r="J686" s="58"/>
      <c r="K686" s="58"/>
      <c r="L686" s="58"/>
      <c r="M686" s="58"/>
      <c r="N686" s="58"/>
      <c r="O686" s="58"/>
      <c r="P686" s="58"/>
      <c r="Q686" s="58"/>
      <c r="R686" s="58"/>
      <c r="S686" s="58"/>
      <c r="T686" s="58"/>
      <c r="U686" s="58"/>
      <c r="V686" s="58"/>
      <c r="W686" s="58"/>
      <c r="X686" s="58"/>
      <c r="Y686" s="58"/>
    </row>
    <row r="687" spans="1:25" ht="15.75" customHeight="1" x14ac:dyDescent="0.2">
      <c r="A687" s="23"/>
      <c r="B687" s="23"/>
      <c r="C687" s="58"/>
      <c r="D687" s="58"/>
      <c r="E687" s="58"/>
      <c r="F687" s="58"/>
      <c r="G687" s="67"/>
      <c r="H687" s="218"/>
      <c r="I687" s="58"/>
      <c r="J687" s="58"/>
      <c r="K687" s="58"/>
      <c r="L687" s="58"/>
      <c r="M687" s="58"/>
      <c r="N687" s="58"/>
      <c r="O687" s="58"/>
      <c r="P687" s="58"/>
      <c r="Q687" s="58"/>
      <c r="R687" s="58"/>
      <c r="S687" s="58"/>
      <c r="T687" s="58"/>
      <c r="U687" s="58"/>
      <c r="V687" s="58"/>
      <c r="W687" s="58"/>
      <c r="X687" s="58"/>
      <c r="Y687" s="58"/>
    </row>
    <row r="688" spans="1:25" ht="15.75" customHeight="1" x14ac:dyDescent="0.2">
      <c r="A688" s="23"/>
      <c r="B688" s="23"/>
      <c r="C688" s="58"/>
      <c r="D688" s="58"/>
      <c r="E688" s="58"/>
      <c r="F688" s="58"/>
      <c r="G688" s="67"/>
      <c r="H688" s="218"/>
      <c r="I688" s="58"/>
      <c r="J688" s="58"/>
      <c r="K688" s="58"/>
      <c r="L688" s="58"/>
      <c r="M688" s="58"/>
      <c r="N688" s="58"/>
      <c r="O688" s="58"/>
      <c r="P688" s="58"/>
      <c r="Q688" s="58"/>
      <c r="R688" s="58"/>
      <c r="S688" s="58"/>
      <c r="T688" s="58"/>
      <c r="U688" s="58"/>
      <c r="V688" s="58"/>
      <c r="W688" s="58"/>
      <c r="X688" s="58"/>
      <c r="Y688" s="58"/>
    </row>
    <row r="689" spans="1:25" ht="15.75" customHeight="1" x14ac:dyDescent="0.2">
      <c r="A689" s="23"/>
      <c r="B689" s="23"/>
      <c r="C689" s="58"/>
      <c r="D689" s="58"/>
      <c r="E689" s="58"/>
      <c r="F689" s="58"/>
      <c r="G689" s="67"/>
      <c r="H689" s="218"/>
      <c r="I689" s="58"/>
      <c r="J689" s="58"/>
      <c r="K689" s="58"/>
      <c r="L689" s="58"/>
      <c r="M689" s="58"/>
      <c r="N689" s="58"/>
      <c r="O689" s="58"/>
      <c r="P689" s="58"/>
      <c r="Q689" s="58"/>
      <c r="R689" s="58"/>
      <c r="S689" s="58"/>
      <c r="T689" s="58"/>
      <c r="U689" s="58"/>
      <c r="V689" s="58"/>
      <c r="W689" s="58"/>
      <c r="X689" s="58"/>
      <c r="Y689" s="58"/>
    </row>
    <row r="690" spans="1:25" ht="15.75" customHeight="1" x14ac:dyDescent="0.2">
      <c r="A690" s="23"/>
      <c r="B690" s="23"/>
      <c r="C690" s="58"/>
      <c r="D690" s="58"/>
      <c r="E690" s="58"/>
      <c r="F690" s="58"/>
      <c r="G690" s="67"/>
      <c r="H690" s="218"/>
      <c r="I690" s="58"/>
      <c r="J690" s="58"/>
      <c r="K690" s="58"/>
      <c r="L690" s="58"/>
      <c r="M690" s="58"/>
      <c r="N690" s="58"/>
      <c r="O690" s="58"/>
      <c r="P690" s="58"/>
      <c r="Q690" s="58"/>
      <c r="R690" s="58"/>
      <c r="S690" s="58"/>
      <c r="T690" s="58"/>
      <c r="U690" s="58"/>
      <c r="V690" s="58"/>
      <c r="W690" s="58"/>
      <c r="X690" s="58"/>
      <c r="Y690" s="58"/>
    </row>
    <row r="691" spans="1:25" ht="15.75" customHeight="1" x14ac:dyDescent="0.2">
      <c r="A691" s="23"/>
      <c r="B691" s="23"/>
      <c r="C691" s="58"/>
      <c r="D691" s="58"/>
      <c r="E691" s="58"/>
      <c r="F691" s="58"/>
      <c r="G691" s="67"/>
      <c r="H691" s="218"/>
      <c r="I691" s="58"/>
      <c r="J691" s="58"/>
      <c r="K691" s="58"/>
      <c r="L691" s="58"/>
      <c r="M691" s="58"/>
      <c r="N691" s="58"/>
      <c r="O691" s="58"/>
      <c r="P691" s="58"/>
      <c r="Q691" s="58"/>
      <c r="R691" s="58"/>
      <c r="S691" s="58"/>
      <c r="T691" s="58"/>
      <c r="U691" s="58"/>
      <c r="V691" s="58"/>
      <c r="W691" s="58"/>
      <c r="X691" s="58"/>
      <c r="Y691" s="58"/>
    </row>
    <row r="692" spans="1:25" ht="15.75" customHeight="1" x14ac:dyDescent="0.2">
      <c r="A692" s="23"/>
      <c r="B692" s="23"/>
      <c r="C692" s="58"/>
      <c r="D692" s="58"/>
      <c r="E692" s="58"/>
      <c r="F692" s="58"/>
      <c r="G692" s="67"/>
      <c r="H692" s="218"/>
      <c r="I692" s="58"/>
      <c r="J692" s="58"/>
      <c r="K692" s="58"/>
      <c r="L692" s="58"/>
      <c r="M692" s="58"/>
      <c r="N692" s="58"/>
      <c r="O692" s="58"/>
      <c r="P692" s="58"/>
      <c r="Q692" s="58"/>
      <c r="R692" s="58"/>
      <c r="S692" s="58"/>
      <c r="T692" s="58"/>
      <c r="U692" s="58"/>
      <c r="V692" s="58"/>
      <c r="W692" s="58"/>
      <c r="X692" s="58"/>
      <c r="Y692" s="58"/>
    </row>
    <row r="693" spans="1:25" ht="15.75" customHeight="1" x14ac:dyDescent="0.2">
      <c r="A693" s="23"/>
      <c r="B693" s="23"/>
      <c r="C693" s="58"/>
      <c r="D693" s="58"/>
      <c r="E693" s="58"/>
      <c r="F693" s="58"/>
      <c r="G693" s="67"/>
      <c r="H693" s="218"/>
      <c r="I693" s="58"/>
      <c r="J693" s="58"/>
      <c r="K693" s="58"/>
      <c r="L693" s="58"/>
      <c r="M693" s="58"/>
      <c r="N693" s="58"/>
      <c r="O693" s="58"/>
      <c r="P693" s="58"/>
      <c r="Q693" s="58"/>
      <c r="R693" s="58"/>
      <c r="S693" s="58"/>
      <c r="T693" s="58"/>
      <c r="U693" s="58"/>
      <c r="V693" s="58"/>
      <c r="W693" s="58"/>
      <c r="X693" s="58"/>
      <c r="Y693" s="58"/>
    </row>
    <row r="694" spans="1:25" ht="15.75" customHeight="1" x14ac:dyDescent="0.2">
      <c r="A694" s="23"/>
      <c r="B694" s="23"/>
      <c r="C694" s="58"/>
      <c r="D694" s="58"/>
      <c r="E694" s="58"/>
      <c r="F694" s="58"/>
      <c r="G694" s="67"/>
      <c r="H694" s="218"/>
      <c r="I694" s="58"/>
      <c r="J694" s="58"/>
      <c r="K694" s="58"/>
      <c r="L694" s="58"/>
      <c r="M694" s="58"/>
      <c r="N694" s="58"/>
      <c r="O694" s="58"/>
      <c r="P694" s="58"/>
      <c r="Q694" s="58"/>
      <c r="R694" s="58"/>
      <c r="S694" s="58"/>
      <c r="T694" s="58"/>
      <c r="U694" s="58"/>
      <c r="V694" s="58"/>
      <c r="W694" s="58"/>
      <c r="X694" s="58"/>
      <c r="Y694" s="58"/>
    </row>
    <row r="695" spans="1:25" ht="15.75" customHeight="1" x14ac:dyDescent="0.2">
      <c r="A695" s="23"/>
      <c r="B695" s="23"/>
      <c r="C695" s="58"/>
      <c r="D695" s="58"/>
      <c r="E695" s="58"/>
      <c r="F695" s="58"/>
      <c r="G695" s="67"/>
      <c r="H695" s="218"/>
      <c r="I695" s="58"/>
      <c r="J695" s="58"/>
      <c r="K695" s="58"/>
      <c r="L695" s="58"/>
      <c r="M695" s="58"/>
      <c r="N695" s="58"/>
      <c r="O695" s="58"/>
      <c r="P695" s="58"/>
      <c r="Q695" s="58"/>
      <c r="R695" s="58"/>
      <c r="S695" s="58"/>
      <c r="T695" s="58"/>
      <c r="U695" s="58"/>
      <c r="V695" s="58"/>
      <c r="W695" s="58"/>
      <c r="X695" s="58"/>
      <c r="Y695" s="58"/>
    </row>
    <row r="696" spans="1:25" ht="15.75" customHeight="1" x14ac:dyDescent="0.2">
      <c r="A696" s="23"/>
      <c r="B696" s="23"/>
      <c r="C696" s="58"/>
      <c r="D696" s="58"/>
      <c r="E696" s="58"/>
      <c r="F696" s="58"/>
      <c r="G696" s="67"/>
      <c r="H696" s="218"/>
      <c r="I696" s="58"/>
      <c r="J696" s="58"/>
      <c r="K696" s="58"/>
      <c r="L696" s="58"/>
      <c r="M696" s="58"/>
      <c r="N696" s="58"/>
      <c r="O696" s="58"/>
      <c r="P696" s="58"/>
      <c r="Q696" s="58"/>
      <c r="R696" s="58"/>
      <c r="S696" s="58"/>
      <c r="T696" s="58"/>
      <c r="U696" s="58"/>
      <c r="V696" s="58"/>
      <c r="W696" s="58"/>
      <c r="X696" s="58"/>
      <c r="Y696" s="58"/>
    </row>
    <row r="697" spans="1:25" ht="15.75" customHeight="1" x14ac:dyDescent="0.2">
      <c r="A697" s="23"/>
      <c r="B697" s="23"/>
      <c r="C697" s="58"/>
      <c r="D697" s="58"/>
      <c r="E697" s="58"/>
      <c r="F697" s="58"/>
      <c r="G697" s="67"/>
      <c r="H697" s="218"/>
      <c r="I697" s="58"/>
      <c r="J697" s="58"/>
      <c r="K697" s="58"/>
      <c r="L697" s="58"/>
      <c r="M697" s="58"/>
      <c r="N697" s="58"/>
      <c r="O697" s="58"/>
      <c r="P697" s="58"/>
      <c r="Q697" s="58"/>
      <c r="R697" s="58"/>
      <c r="S697" s="58"/>
      <c r="T697" s="58"/>
      <c r="U697" s="58"/>
      <c r="V697" s="58"/>
      <c r="W697" s="58"/>
      <c r="X697" s="58"/>
      <c r="Y697" s="58"/>
    </row>
    <row r="698" spans="1:25" ht="15.75" customHeight="1" x14ac:dyDescent="0.2">
      <c r="A698" s="23"/>
      <c r="B698" s="23"/>
      <c r="C698" s="58"/>
      <c r="D698" s="58"/>
      <c r="E698" s="58"/>
      <c r="F698" s="58"/>
      <c r="G698" s="67"/>
      <c r="H698" s="218"/>
      <c r="I698" s="58"/>
      <c r="J698" s="58"/>
      <c r="K698" s="58"/>
      <c r="L698" s="58"/>
      <c r="M698" s="58"/>
      <c r="N698" s="58"/>
      <c r="O698" s="58"/>
      <c r="P698" s="58"/>
      <c r="Q698" s="58"/>
      <c r="R698" s="58"/>
      <c r="S698" s="58"/>
      <c r="T698" s="58"/>
      <c r="U698" s="58"/>
      <c r="V698" s="58"/>
      <c r="W698" s="58"/>
      <c r="X698" s="58"/>
      <c r="Y698" s="58"/>
    </row>
    <row r="699" spans="1:25" ht="15.75" customHeight="1" x14ac:dyDescent="0.2">
      <c r="A699" s="23"/>
      <c r="B699" s="23"/>
      <c r="C699" s="58"/>
      <c r="D699" s="58"/>
      <c r="E699" s="58"/>
      <c r="F699" s="58"/>
      <c r="G699" s="67"/>
      <c r="H699" s="218"/>
      <c r="I699" s="58"/>
      <c r="J699" s="58"/>
      <c r="K699" s="58"/>
      <c r="L699" s="58"/>
      <c r="M699" s="58"/>
      <c r="N699" s="58"/>
      <c r="O699" s="58"/>
      <c r="P699" s="58"/>
      <c r="Q699" s="58"/>
      <c r="R699" s="58"/>
      <c r="S699" s="58"/>
      <c r="T699" s="58"/>
      <c r="U699" s="58"/>
      <c r="V699" s="58"/>
      <c r="W699" s="58"/>
      <c r="X699" s="58"/>
      <c r="Y699" s="58"/>
    </row>
    <row r="700" spans="1:25" ht="15.75" customHeight="1" x14ac:dyDescent="0.2">
      <c r="A700" s="23"/>
      <c r="B700" s="23"/>
      <c r="C700" s="58"/>
      <c r="D700" s="58"/>
      <c r="E700" s="58"/>
      <c r="F700" s="58"/>
      <c r="G700" s="67"/>
      <c r="H700" s="218"/>
      <c r="I700" s="58"/>
      <c r="J700" s="58"/>
      <c r="K700" s="58"/>
      <c r="L700" s="58"/>
      <c r="M700" s="58"/>
      <c r="N700" s="58"/>
      <c r="O700" s="58"/>
      <c r="P700" s="58"/>
      <c r="Q700" s="58"/>
      <c r="R700" s="58"/>
      <c r="S700" s="58"/>
      <c r="T700" s="58"/>
      <c r="U700" s="58"/>
      <c r="V700" s="58"/>
      <c r="W700" s="58"/>
      <c r="X700" s="58"/>
      <c r="Y700" s="58"/>
    </row>
    <row r="701" spans="1:25" ht="15.75" customHeight="1" x14ac:dyDescent="0.2">
      <c r="A701" s="23"/>
      <c r="B701" s="23"/>
      <c r="C701" s="58"/>
      <c r="D701" s="58"/>
      <c r="E701" s="58"/>
      <c r="F701" s="58"/>
      <c r="G701" s="67"/>
      <c r="H701" s="218"/>
      <c r="I701" s="58"/>
      <c r="J701" s="58"/>
      <c r="K701" s="58"/>
      <c r="L701" s="58"/>
      <c r="M701" s="58"/>
      <c r="N701" s="58"/>
      <c r="O701" s="58"/>
      <c r="P701" s="58"/>
      <c r="Q701" s="58"/>
      <c r="R701" s="58"/>
      <c r="S701" s="58"/>
      <c r="T701" s="58"/>
      <c r="U701" s="58"/>
      <c r="V701" s="58"/>
      <c r="W701" s="58"/>
      <c r="X701" s="58"/>
      <c r="Y701" s="58"/>
    </row>
    <row r="702" spans="1:25" ht="15.75" customHeight="1" x14ac:dyDescent="0.2">
      <c r="A702" s="23"/>
      <c r="B702" s="23"/>
      <c r="C702" s="58"/>
      <c r="D702" s="58"/>
      <c r="E702" s="58"/>
      <c r="F702" s="58"/>
      <c r="G702" s="67"/>
      <c r="H702" s="218"/>
      <c r="I702" s="58"/>
      <c r="J702" s="58"/>
      <c r="K702" s="58"/>
      <c r="L702" s="58"/>
      <c r="M702" s="58"/>
      <c r="N702" s="58"/>
      <c r="O702" s="58"/>
      <c r="P702" s="58"/>
      <c r="Q702" s="58"/>
      <c r="R702" s="58"/>
      <c r="S702" s="58"/>
      <c r="T702" s="58"/>
      <c r="U702" s="58"/>
      <c r="V702" s="58"/>
      <c r="W702" s="58"/>
      <c r="X702" s="58"/>
      <c r="Y702" s="58"/>
    </row>
    <row r="703" spans="1:25" ht="15.75" customHeight="1" x14ac:dyDescent="0.2">
      <c r="A703" s="23"/>
      <c r="B703" s="23"/>
      <c r="C703" s="58"/>
      <c r="D703" s="58"/>
      <c r="E703" s="58"/>
      <c r="F703" s="58"/>
      <c r="G703" s="67"/>
      <c r="H703" s="218"/>
      <c r="I703" s="58"/>
      <c r="J703" s="58"/>
      <c r="K703" s="58"/>
      <c r="L703" s="58"/>
      <c r="M703" s="58"/>
      <c r="N703" s="58"/>
      <c r="O703" s="58"/>
      <c r="P703" s="58"/>
      <c r="Q703" s="58"/>
      <c r="R703" s="58"/>
      <c r="S703" s="58"/>
      <c r="T703" s="58"/>
      <c r="U703" s="58"/>
      <c r="V703" s="58"/>
      <c r="W703" s="58"/>
      <c r="X703" s="58"/>
      <c r="Y703" s="58"/>
    </row>
    <row r="704" spans="1:25" ht="15.75" customHeight="1" x14ac:dyDescent="0.2">
      <c r="A704" s="23"/>
      <c r="B704" s="23"/>
      <c r="C704" s="58"/>
      <c r="D704" s="58"/>
      <c r="E704" s="58"/>
      <c r="F704" s="58"/>
      <c r="G704" s="67"/>
      <c r="H704" s="218"/>
      <c r="I704" s="58"/>
      <c r="J704" s="58"/>
      <c r="K704" s="58"/>
      <c r="L704" s="58"/>
      <c r="M704" s="58"/>
      <c r="N704" s="58"/>
      <c r="O704" s="58"/>
      <c r="P704" s="58"/>
      <c r="Q704" s="58"/>
      <c r="R704" s="58"/>
      <c r="S704" s="58"/>
      <c r="T704" s="58"/>
      <c r="U704" s="58"/>
      <c r="V704" s="58"/>
      <c r="W704" s="58"/>
      <c r="X704" s="58"/>
      <c r="Y704" s="58"/>
    </row>
    <row r="705" spans="1:25" ht="15.75" customHeight="1" x14ac:dyDescent="0.2">
      <c r="A705" s="23"/>
      <c r="B705" s="23"/>
      <c r="C705" s="58"/>
      <c r="D705" s="58"/>
      <c r="E705" s="58"/>
      <c r="F705" s="58"/>
      <c r="G705" s="67"/>
      <c r="H705" s="218"/>
      <c r="I705" s="58"/>
      <c r="J705" s="58"/>
      <c r="K705" s="58"/>
      <c r="L705" s="58"/>
      <c r="M705" s="58"/>
      <c r="N705" s="58"/>
      <c r="O705" s="58"/>
      <c r="P705" s="58"/>
      <c r="Q705" s="58"/>
      <c r="R705" s="58"/>
      <c r="S705" s="58"/>
      <c r="T705" s="58"/>
      <c r="U705" s="58"/>
      <c r="V705" s="58"/>
      <c r="W705" s="58"/>
      <c r="X705" s="58"/>
      <c r="Y705" s="58"/>
    </row>
    <row r="706" spans="1:25" ht="15.75" customHeight="1" x14ac:dyDescent="0.2">
      <c r="A706" s="23"/>
      <c r="B706" s="23"/>
      <c r="C706" s="58"/>
      <c r="D706" s="58"/>
      <c r="E706" s="58"/>
      <c r="F706" s="58"/>
      <c r="G706" s="67"/>
      <c r="H706" s="218"/>
      <c r="I706" s="58"/>
      <c r="J706" s="58"/>
      <c r="K706" s="58"/>
      <c r="L706" s="58"/>
      <c r="M706" s="58"/>
      <c r="N706" s="58"/>
      <c r="O706" s="58"/>
      <c r="P706" s="58"/>
      <c r="Q706" s="58"/>
      <c r="R706" s="58"/>
      <c r="S706" s="58"/>
      <c r="T706" s="58"/>
      <c r="U706" s="58"/>
      <c r="V706" s="58"/>
      <c r="W706" s="58"/>
      <c r="X706" s="58"/>
      <c r="Y706" s="58"/>
    </row>
    <row r="707" spans="1:25" ht="15.75" customHeight="1" x14ac:dyDescent="0.2">
      <c r="A707" s="23"/>
      <c r="B707" s="23"/>
      <c r="C707" s="58"/>
      <c r="D707" s="58"/>
      <c r="E707" s="58"/>
      <c r="F707" s="58"/>
      <c r="G707" s="67"/>
      <c r="H707" s="218"/>
      <c r="I707" s="58"/>
      <c r="J707" s="58"/>
      <c r="K707" s="58"/>
      <c r="L707" s="58"/>
      <c r="M707" s="58"/>
      <c r="N707" s="58"/>
      <c r="O707" s="58"/>
      <c r="P707" s="58"/>
      <c r="Q707" s="58"/>
      <c r="R707" s="58"/>
      <c r="S707" s="58"/>
      <c r="T707" s="58"/>
      <c r="U707" s="58"/>
      <c r="V707" s="58"/>
      <c r="W707" s="58"/>
      <c r="X707" s="58"/>
      <c r="Y707" s="58"/>
    </row>
    <row r="708" spans="1:25" ht="15.75" customHeight="1" x14ac:dyDescent="0.2">
      <c r="A708" s="23"/>
      <c r="B708" s="23"/>
      <c r="C708" s="58"/>
      <c r="D708" s="58"/>
      <c r="E708" s="58"/>
      <c r="F708" s="58"/>
      <c r="G708" s="67"/>
      <c r="H708" s="218"/>
      <c r="I708" s="58"/>
      <c r="J708" s="58"/>
      <c r="K708" s="58"/>
      <c r="L708" s="58"/>
      <c r="M708" s="58"/>
      <c r="N708" s="58"/>
      <c r="O708" s="58"/>
      <c r="P708" s="58"/>
      <c r="Q708" s="58"/>
      <c r="R708" s="58"/>
      <c r="S708" s="58"/>
      <c r="T708" s="58"/>
      <c r="U708" s="58"/>
      <c r="V708" s="58"/>
      <c r="W708" s="58"/>
      <c r="X708" s="58"/>
      <c r="Y708" s="58"/>
    </row>
    <row r="709" spans="1:25" ht="15.75" customHeight="1" x14ac:dyDescent="0.2">
      <c r="A709" s="23"/>
      <c r="B709" s="23"/>
      <c r="C709" s="58"/>
      <c r="D709" s="58"/>
      <c r="E709" s="58"/>
      <c r="F709" s="58"/>
      <c r="G709" s="67"/>
      <c r="H709" s="218"/>
      <c r="I709" s="58"/>
      <c r="J709" s="58"/>
      <c r="K709" s="58"/>
      <c r="L709" s="58"/>
      <c r="M709" s="58"/>
      <c r="N709" s="58"/>
      <c r="O709" s="58"/>
      <c r="P709" s="58"/>
      <c r="Q709" s="58"/>
      <c r="R709" s="58"/>
      <c r="S709" s="58"/>
      <c r="T709" s="58"/>
      <c r="U709" s="58"/>
      <c r="V709" s="58"/>
      <c r="W709" s="58"/>
      <c r="X709" s="58"/>
      <c r="Y709" s="58"/>
    </row>
    <row r="710" spans="1:25" ht="15.75" customHeight="1" x14ac:dyDescent="0.2">
      <c r="A710" s="23"/>
      <c r="B710" s="23"/>
      <c r="C710" s="58"/>
      <c r="D710" s="58"/>
      <c r="E710" s="58"/>
      <c r="F710" s="58"/>
      <c r="G710" s="67"/>
      <c r="H710" s="218"/>
      <c r="I710" s="58"/>
      <c r="J710" s="58"/>
      <c r="K710" s="58"/>
      <c r="L710" s="58"/>
      <c r="M710" s="58"/>
      <c r="N710" s="58"/>
      <c r="O710" s="58"/>
      <c r="P710" s="58"/>
      <c r="Q710" s="58"/>
      <c r="R710" s="58"/>
      <c r="S710" s="58"/>
      <c r="T710" s="58"/>
      <c r="U710" s="58"/>
      <c r="V710" s="58"/>
      <c r="W710" s="58"/>
      <c r="X710" s="58"/>
      <c r="Y710" s="58"/>
    </row>
    <row r="711" spans="1:25" ht="15.75" customHeight="1" x14ac:dyDescent="0.2">
      <c r="A711" s="23"/>
      <c r="B711" s="23"/>
      <c r="C711" s="58"/>
      <c r="D711" s="58"/>
      <c r="E711" s="58"/>
      <c r="F711" s="58"/>
      <c r="G711" s="67"/>
      <c r="H711" s="218"/>
      <c r="I711" s="58"/>
      <c r="J711" s="58"/>
      <c r="K711" s="58"/>
      <c r="L711" s="58"/>
      <c r="M711" s="58"/>
      <c r="N711" s="58"/>
      <c r="O711" s="58"/>
      <c r="P711" s="58"/>
      <c r="Q711" s="58"/>
      <c r="R711" s="58"/>
      <c r="S711" s="58"/>
      <c r="T711" s="58"/>
      <c r="U711" s="58"/>
      <c r="V711" s="58"/>
      <c r="W711" s="58"/>
      <c r="X711" s="58"/>
      <c r="Y711" s="58"/>
    </row>
    <row r="712" spans="1:25" ht="15.75" customHeight="1" x14ac:dyDescent="0.2">
      <c r="A712" s="23"/>
      <c r="B712" s="23"/>
      <c r="C712" s="58"/>
      <c r="D712" s="58"/>
      <c r="E712" s="58"/>
      <c r="F712" s="58"/>
      <c r="G712" s="67"/>
      <c r="H712" s="218"/>
      <c r="I712" s="58"/>
      <c r="J712" s="58"/>
      <c r="K712" s="58"/>
      <c r="L712" s="58"/>
      <c r="M712" s="58"/>
      <c r="N712" s="58"/>
      <c r="O712" s="58"/>
      <c r="P712" s="58"/>
      <c r="Q712" s="58"/>
      <c r="R712" s="58"/>
      <c r="S712" s="58"/>
      <c r="T712" s="58"/>
      <c r="U712" s="58"/>
      <c r="V712" s="58"/>
      <c r="W712" s="58"/>
      <c r="X712" s="58"/>
      <c r="Y712" s="58"/>
    </row>
    <row r="713" spans="1:25" ht="15.75" customHeight="1" x14ac:dyDescent="0.2">
      <c r="A713" s="23"/>
      <c r="B713" s="23"/>
      <c r="C713" s="58"/>
      <c r="D713" s="58"/>
      <c r="E713" s="58"/>
      <c r="F713" s="58"/>
      <c r="G713" s="67"/>
      <c r="H713" s="218"/>
      <c r="I713" s="58"/>
      <c r="J713" s="58"/>
      <c r="K713" s="58"/>
      <c r="L713" s="58"/>
      <c r="M713" s="58"/>
      <c r="N713" s="58"/>
      <c r="O713" s="58"/>
      <c r="P713" s="58"/>
      <c r="Q713" s="58"/>
      <c r="R713" s="58"/>
      <c r="S713" s="58"/>
      <c r="T713" s="58"/>
      <c r="U713" s="58"/>
      <c r="V713" s="58"/>
      <c r="W713" s="58"/>
      <c r="X713" s="58"/>
      <c r="Y713" s="58"/>
    </row>
    <row r="714" spans="1:25" ht="15.75" customHeight="1" x14ac:dyDescent="0.2">
      <c r="A714" s="23"/>
      <c r="B714" s="23"/>
      <c r="C714" s="58"/>
      <c r="D714" s="58"/>
      <c r="E714" s="58"/>
      <c r="F714" s="58"/>
      <c r="G714" s="67"/>
      <c r="H714" s="218"/>
      <c r="I714" s="58"/>
      <c r="J714" s="58"/>
      <c r="K714" s="58"/>
      <c r="L714" s="58"/>
      <c r="M714" s="58"/>
      <c r="N714" s="58"/>
      <c r="O714" s="58"/>
      <c r="P714" s="58"/>
      <c r="Q714" s="58"/>
      <c r="R714" s="58"/>
      <c r="S714" s="58"/>
      <c r="T714" s="58"/>
      <c r="U714" s="58"/>
      <c r="V714" s="58"/>
      <c r="W714" s="58"/>
      <c r="X714" s="58"/>
      <c r="Y714" s="58"/>
    </row>
    <row r="715" spans="1:25" ht="15.75" customHeight="1" x14ac:dyDescent="0.2">
      <c r="A715" s="23"/>
      <c r="B715" s="23"/>
      <c r="C715" s="58"/>
      <c r="D715" s="58"/>
      <c r="E715" s="58"/>
      <c r="F715" s="58"/>
      <c r="G715" s="67"/>
      <c r="H715" s="218"/>
      <c r="I715" s="58"/>
      <c r="J715" s="58"/>
      <c r="K715" s="58"/>
      <c r="L715" s="58"/>
      <c r="M715" s="58"/>
      <c r="N715" s="58"/>
      <c r="O715" s="58"/>
      <c r="P715" s="58"/>
      <c r="Q715" s="58"/>
      <c r="R715" s="58"/>
      <c r="S715" s="58"/>
      <c r="T715" s="58"/>
      <c r="U715" s="58"/>
      <c r="V715" s="58"/>
      <c r="W715" s="58"/>
      <c r="X715" s="58"/>
      <c r="Y715" s="58"/>
    </row>
    <row r="716" spans="1:25" ht="15.75" customHeight="1" x14ac:dyDescent="0.2">
      <c r="A716" s="23"/>
      <c r="B716" s="23"/>
      <c r="C716" s="58"/>
      <c r="D716" s="58"/>
      <c r="E716" s="58"/>
      <c r="F716" s="58"/>
      <c r="G716" s="67"/>
      <c r="H716" s="218"/>
      <c r="I716" s="58"/>
      <c r="J716" s="58"/>
      <c r="K716" s="58"/>
      <c r="L716" s="58"/>
      <c r="M716" s="58"/>
      <c r="N716" s="58"/>
      <c r="O716" s="58"/>
      <c r="P716" s="58"/>
      <c r="Q716" s="58"/>
      <c r="R716" s="58"/>
      <c r="S716" s="58"/>
      <c r="T716" s="58"/>
      <c r="U716" s="58"/>
      <c r="V716" s="58"/>
      <c r="W716" s="58"/>
      <c r="X716" s="58"/>
      <c r="Y716" s="58"/>
    </row>
    <row r="717" spans="1:25" ht="15.75" customHeight="1" x14ac:dyDescent="0.2">
      <c r="A717" s="23"/>
      <c r="B717" s="23"/>
      <c r="C717" s="58"/>
      <c r="D717" s="58"/>
      <c r="E717" s="58"/>
      <c r="F717" s="58"/>
      <c r="G717" s="67"/>
      <c r="H717" s="218"/>
      <c r="I717" s="58"/>
      <c r="J717" s="58"/>
      <c r="K717" s="58"/>
      <c r="L717" s="58"/>
      <c r="M717" s="58"/>
      <c r="N717" s="58"/>
      <c r="O717" s="58"/>
      <c r="P717" s="58"/>
      <c r="Q717" s="58"/>
      <c r="R717" s="58"/>
      <c r="S717" s="58"/>
      <c r="T717" s="58"/>
      <c r="U717" s="58"/>
      <c r="V717" s="58"/>
      <c r="W717" s="58"/>
      <c r="X717" s="58"/>
      <c r="Y717" s="58"/>
    </row>
    <row r="718" spans="1:25" ht="15.75" customHeight="1" x14ac:dyDescent="0.2">
      <c r="A718" s="23"/>
      <c r="B718" s="23"/>
      <c r="C718" s="58"/>
      <c r="D718" s="58"/>
      <c r="E718" s="58"/>
      <c r="F718" s="58"/>
      <c r="G718" s="67"/>
      <c r="H718" s="218"/>
      <c r="I718" s="58"/>
      <c r="J718" s="58"/>
      <c r="K718" s="58"/>
      <c r="L718" s="58"/>
      <c r="M718" s="58"/>
      <c r="N718" s="58"/>
      <c r="O718" s="58"/>
      <c r="P718" s="58"/>
      <c r="Q718" s="58"/>
      <c r="R718" s="58"/>
      <c r="S718" s="58"/>
      <c r="T718" s="58"/>
      <c r="U718" s="58"/>
      <c r="V718" s="58"/>
      <c r="W718" s="58"/>
      <c r="X718" s="58"/>
      <c r="Y718" s="58"/>
    </row>
    <row r="719" spans="1:25" ht="15.75" customHeight="1" x14ac:dyDescent="0.2">
      <c r="A719" s="23"/>
      <c r="B719" s="23"/>
      <c r="C719" s="58"/>
      <c r="D719" s="58"/>
      <c r="E719" s="58"/>
      <c r="F719" s="58"/>
      <c r="G719" s="67"/>
      <c r="H719" s="218"/>
      <c r="I719" s="58"/>
      <c r="J719" s="58"/>
      <c r="K719" s="58"/>
      <c r="L719" s="58"/>
      <c r="M719" s="58"/>
      <c r="N719" s="58"/>
      <c r="O719" s="58"/>
      <c r="P719" s="58"/>
      <c r="Q719" s="58"/>
      <c r="R719" s="58"/>
      <c r="S719" s="58"/>
      <c r="T719" s="58"/>
      <c r="U719" s="58"/>
      <c r="V719" s="58"/>
      <c r="W719" s="58"/>
      <c r="X719" s="58"/>
      <c r="Y719" s="58"/>
    </row>
    <row r="720" spans="1:25" ht="15.75" customHeight="1" x14ac:dyDescent="0.2">
      <c r="A720" s="23"/>
      <c r="B720" s="23"/>
      <c r="C720" s="58"/>
      <c r="D720" s="58"/>
      <c r="E720" s="58"/>
      <c r="F720" s="58"/>
      <c r="G720" s="67"/>
      <c r="H720" s="218"/>
      <c r="I720" s="58"/>
      <c r="J720" s="58"/>
      <c r="K720" s="58"/>
      <c r="L720" s="58"/>
      <c r="M720" s="58"/>
      <c r="N720" s="58"/>
      <c r="O720" s="58"/>
      <c r="P720" s="58"/>
      <c r="Q720" s="58"/>
      <c r="R720" s="58"/>
      <c r="S720" s="58"/>
      <c r="T720" s="58"/>
      <c r="U720" s="58"/>
      <c r="V720" s="58"/>
      <c r="W720" s="58"/>
      <c r="X720" s="58"/>
      <c r="Y720" s="58"/>
    </row>
    <row r="721" spans="1:25" ht="15.75" customHeight="1" x14ac:dyDescent="0.2">
      <c r="A721" s="23"/>
      <c r="B721" s="23"/>
      <c r="C721" s="58"/>
      <c r="D721" s="58"/>
      <c r="E721" s="58"/>
      <c r="F721" s="58"/>
      <c r="G721" s="67"/>
      <c r="H721" s="218"/>
      <c r="I721" s="58"/>
      <c r="J721" s="58"/>
      <c r="K721" s="58"/>
      <c r="L721" s="58"/>
      <c r="M721" s="58"/>
      <c r="N721" s="58"/>
      <c r="O721" s="58"/>
      <c r="P721" s="58"/>
      <c r="Q721" s="58"/>
      <c r="R721" s="58"/>
      <c r="S721" s="58"/>
      <c r="T721" s="58"/>
      <c r="U721" s="58"/>
      <c r="V721" s="58"/>
      <c r="W721" s="58"/>
      <c r="X721" s="58"/>
      <c r="Y721" s="58"/>
    </row>
    <row r="722" spans="1:25" ht="15.75" customHeight="1" x14ac:dyDescent="0.2">
      <c r="A722" s="23"/>
      <c r="B722" s="23"/>
      <c r="C722" s="58"/>
      <c r="D722" s="58"/>
      <c r="E722" s="58"/>
      <c r="F722" s="58"/>
      <c r="G722" s="67"/>
      <c r="H722" s="218"/>
      <c r="I722" s="58"/>
      <c r="J722" s="58"/>
      <c r="K722" s="58"/>
      <c r="L722" s="58"/>
      <c r="M722" s="58"/>
      <c r="N722" s="58"/>
      <c r="O722" s="58"/>
      <c r="P722" s="58"/>
      <c r="Q722" s="58"/>
      <c r="R722" s="58"/>
      <c r="S722" s="58"/>
      <c r="T722" s="58"/>
      <c r="U722" s="58"/>
      <c r="V722" s="58"/>
      <c r="W722" s="58"/>
      <c r="X722" s="58"/>
      <c r="Y722" s="58"/>
    </row>
    <row r="723" spans="1:25" ht="15.75" customHeight="1" x14ac:dyDescent="0.2">
      <c r="A723" s="23"/>
      <c r="B723" s="23"/>
      <c r="C723" s="58"/>
      <c r="D723" s="58"/>
      <c r="E723" s="58"/>
      <c r="F723" s="58"/>
      <c r="G723" s="67"/>
      <c r="H723" s="218"/>
      <c r="I723" s="58"/>
      <c r="J723" s="58"/>
      <c r="K723" s="58"/>
      <c r="L723" s="58"/>
      <c r="M723" s="58"/>
      <c r="N723" s="58"/>
      <c r="O723" s="58"/>
      <c r="P723" s="58"/>
      <c r="Q723" s="58"/>
      <c r="R723" s="58"/>
      <c r="S723" s="58"/>
      <c r="T723" s="58"/>
      <c r="U723" s="58"/>
      <c r="V723" s="58"/>
      <c r="W723" s="58"/>
      <c r="X723" s="58"/>
      <c r="Y723" s="58"/>
    </row>
    <row r="724" spans="1:25" ht="15.75" customHeight="1" x14ac:dyDescent="0.2">
      <c r="A724" s="23"/>
      <c r="B724" s="23"/>
      <c r="C724" s="58"/>
      <c r="D724" s="58"/>
      <c r="E724" s="58"/>
      <c r="F724" s="58"/>
      <c r="G724" s="67"/>
      <c r="H724" s="218"/>
      <c r="I724" s="58"/>
      <c r="J724" s="58"/>
      <c r="K724" s="58"/>
      <c r="L724" s="58"/>
      <c r="M724" s="58"/>
      <c r="N724" s="58"/>
      <c r="O724" s="58"/>
      <c r="P724" s="58"/>
      <c r="Q724" s="58"/>
      <c r="R724" s="58"/>
      <c r="S724" s="58"/>
      <c r="T724" s="58"/>
      <c r="U724" s="58"/>
      <c r="V724" s="58"/>
      <c r="W724" s="58"/>
      <c r="X724" s="58"/>
      <c r="Y724" s="58"/>
    </row>
    <row r="725" spans="1:25" ht="15.75" customHeight="1" x14ac:dyDescent="0.2">
      <c r="A725" s="23"/>
      <c r="B725" s="23"/>
      <c r="C725" s="58"/>
      <c r="D725" s="58"/>
      <c r="E725" s="58"/>
      <c r="F725" s="58"/>
      <c r="G725" s="67"/>
      <c r="H725" s="218"/>
      <c r="I725" s="58"/>
      <c r="J725" s="58"/>
      <c r="K725" s="58"/>
      <c r="L725" s="58"/>
      <c r="M725" s="58"/>
      <c r="N725" s="58"/>
      <c r="O725" s="58"/>
      <c r="P725" s="58"/>
      <c r="Q725" s="58"/>
      <c r="R725" s="58"/>
      <c r="S725" s="58"/>
      <c r="T725" s="58"/>
      <c r="U725" s="58"/>
      <c r="V725" s="58"/>
      <c r="W725" s="58"/>
      <c r="X725" s="58"/>
      <c r="Y725" s="58"/>
    </row>
    <row r="726" spans="1:25" ht="15.75" customHeight="1" x14ac:dyDescent="0.2">
      <c r="A726" s="23"/>
      <c r="B726" s="23"/>
      <c r="C726" s="58"/>
      <c r="D726" s="58"/>
      <c r="E726" s="58"/>
      <c r="F726" s="58"/>
      <c r="G726" s="67"/>
      <c r="H726" s="218"/>
      <c r="I726" s="58"/>
      <c r="J726" s="58"/>
      <c r="K726" s="58"/>
      <c r="L726" s="58"/>
      <c r="M726" s="58"/>
      <c r="N726" s="58"/>
      <c r="O726" s="58"/>
      <c r="P726" s="58"/>
      <c r="Q726" s="58"/>
      <c r="R726" s="58"/>
      <c r="S726" s="58"/>
      <c r="T726" s="58"/>
      <c r="U726" s="58"/>
      <c r="V726" s="58"/>
      <c r="W726" s="58"/>
      <c r="X726" s="58"/>
      <c r="Y726" s="58"/>
    </row>
    <row r="727" spans="1:25" ht="15.75" customHeight="1" x14ac:dyDescent="0.2">
      <c r="A727" s="23"/>
      <c r="B727" s="23"/>
      <c r="C727" s="58"/>
      <c r="D727" s="58"/>
      <c r="E727" s="58"/>
      <c r="F727" s="58"/>
      <c r="G727" s="67"/>
      <c r="H727" s="218"/>
      <c r="I727" s="58"/>
      <c r="J727" s="58"/>
      <c r="K727" s="58"/>
      <c r="L727" s="58"/>
      <c r="M727" s="58"/>
      <c r="N727" s="58"/>
      <c r="O727" s="58"/>
      <c r="P727" s="58"/>
      <c r="Q727" s="58"/>
      <c r="R727" s="58"/>
      <c r="S727" s="58"/>
      <c r="T727" s="58"/>
      <c r="U727" s="58"/>
      <c r="V727" s="58"/>
      <c r="W727" s="58"/>
      <c r="X727" s="58"/>
      <c r="Y727" s="58"/>
    </row>
    <row r="728" spans="1:25" ht="15.75" customHeight="1" x14ac:dyDescent="0.2">
      <c r="A728" s="23"/>
      <c r="B728" s="23"/>
      <c r="C728" s="58"/>
      <c r="D728" s="58"/>
      <c r="E728" s="58"/>
      <c r="F728" s="58"/>
      <c r="G728" s="67"/>
      <c r="H728" s="218"/>
      <c r="I728" s="58"/>
      <c r="J728" s="58"/>
      <c r="K728" s="58"/>
      <c r="L728" s="58"/>
      <c r="M728" s="58"/>
      <c r="N728" s="58"/>
      <c r="O728" s="58"/>
      <c r="P728" s="58"/>
      <c r="Q728" s="58"/>
      <c r="R728" s="58"/>
      <c r="S728" s="58"/>
      <c r="T728" s="58"/>
      <c r="U728" s="58"/>
      <c r="V728" s="58"/>
      <c r="W728" s="58"/>
      <c r="X728" s="58"/>
      <c r="Y728" s="58"/>
    </row>
    <row r="729" spans="1:25" ht="15.75" customHeight="1" x14ac:dyDescent="0.2">
      <c r="A729" s="23"/>
      <c r="B729" s="23"/>
      <c r="C729" s="58"/>
      <c r="D729" s="58"/>
      <c r="E729" s="58"/>
      <c r="F729" s="58"/>
      <c r="G729" s="67"/>
      <c r="H729" s="218"/>
      <c r="I729" s="58"/>
      <c r="J729" s="58"/>
      <c r="K729" s="58"/>
      <c r="L729" s="58"/>
      <c r="M729" s="58"/>
      <c r="N729" s="58"/>
      <c r="O729" s="58"/>
      <c r="P729" s="58"/>
      <c r="Q729" s="58"/>
      <c r="R729" s="58"/>
      <c r="S729" s="58"/>
      <c r="T729" s="58"/>
      <c r="U729" s="58"/>
      <c r="V729" s="58"/>
      <c r="W729" s="58"/>
      <c r="X729" s="58"/>
      <c r="Y729" s="58"/>
    </row>
    <row r="730" spans="1:25" ht="15.75" customHeight="1" x14ac:dyDescent="0.2">
      <c r="A730" s="23"/>
      <c r="B730" s="23"/>
      <c r="C730" s="58"/>
      <c r="D730" s="58"/>
      <c r="E730" s="58"/>
      <c r="F730" s="58"/>
      <c r="G730" s="67"/>
      <c r="H730" s="218"/>
      <c r="I730" s="58"/>
      <c r="J730" s="58"/>
      <c r="K730" s="58"/>
      <c r="L730" s="58"/>
      <c r="M730" s="58"/>
      <c r="N730" s="58"/>
      <c r="O730" s="58"/>
      <c r="P730" s="58"/>
      <c r="Q730" s="58"/>
      <c r="R730" s="58"/>
      <c r="S730" s="58"/>
      <c r="T730" s="58"/>
      <c r="U730" s="58"/>
      <c r="V730" s="58"/>
      <c r="W730" s="58"/>
      <c r="X730" s="58"/>
      <c r="Y730" s="58"/>
    </row>
    <row r="731" spans="1:25" ht="15.75" customHeight="1" x14ac:dyDescent="0.2">
      <c r="A731" s="23"/>
      <c r="B731" s="23"/>
      <c r="C731" s="58"/>
      <c r="D731" s="58"/>
      <c r="E731" s="58"/>
      <c r="F731" s="58"/>
      <c r="G731" s="67"/>
      <c r="H731" s="218"/>
      <c r="I731" s="58"/>
      <c r="J731" s="58"/>
      <c r="K731" s="58"/>
      <c r="L731" s="58"/>
      <c r="M731" s="58"/>
      <c r="N731" s="58"/>
      <c r="O731" s="58"/>
      <c r="P731" s="58"/>
      <c r="Q731" s="58"/>
      <c r="R731" s="58"/>
      <c r="S731" s="58"/>
      <c r="T731" s="58"/>
      <c r="U731" s="58"/>
      <c r="V731" s="58"/>
      <c r="W731" s="58"/>
      <c r="X731" s="58"/>
      <c r="Y731" s="58"/>
    </row>
    <row r="732" spans="1:25" ht="15.75" customHeight="1" x14ac:dyDescent="0.2">
      <c r="A732" s="23"/>
      <c r="B732" s="23"/>
      <c r="C732" s="58"/>
      <c r="D732" s="58"/>
      <c r="E732" s="58"/>
      <c r="F732" s="58"/>
      <c r="G732" s="67"/>
      <c r="H732" s="218"/>
      <c r="I732" s="58"/>
      <c r="J732" s="58"/>
      <c r="K732" s="58"/>
      <c r="L732" s="58"/>
      <c r="M732" s="58"/>
      <c r="N732" s="58"/>
      <c r="O732" s="58"/>
      <c r="P732" s="58"/>
      <c r="Q732" s="58"/>
      <c r="R732" s="58"/>
      <c r="S732" s="58"/>
      <c r="T732" s="58"/>
      <c r="U732" s="58"/>
      <c r="V732" s="58"/>
      <c r="W732" s="58"/>
      <c r="X732" s="58"/>
      <c r="Y732" s="58"/>
    </row>
    <row r="733" spans="1:25" ht="15.75" customHeight="1" x14ac:dyDescent="0.2">
      <c r="A733" s="23"/>
      <c r="B733" s="23"/>
      <c r="C733" s="58"/>
      <c r="D733" s="58"/>
      <c r="E733" s="58"/>
      <c r="F733" s="58"/>
      <c r="G733" s="67"/>
      <c r="H733" s="218"/>
      <c r="I733" s="58"/>
      <c r="J733" s="58"/>
      <c r="K733" s="58"/>
      <c r="L733" s="58"/>
      <c r="M733" s="58"/>
      <c r="N733" s="58"/>
      <c r="O733" s="58"/>
      <c r="P733" s="58"/>
      <c r="Q733" s="58"/>
      <c r="R733" s="58"/>
      <c r="S733" s="58"/>
      <c r="T733" s="58"/>
      <c r="U733" s="58"/>
      <c r="V733" s="58"/>
      <c r="W733" s="58"/>
      <c r="X733" s="58"/>
      <c r="Y733" s="58"/>
    </row>
    <row r="734" spans="1:25" ht="15.75" customHeight="1" x14ac:dyDescent="0.2">
      <c r="A734" s="23"/>
      <c r="B734" s="23"/>
      <c r="C734" s="58"/>
      <c r="D734" s="58"/>
      <c r="E734" s="58"/>
      <c r="F734" s="58"/>
      <c r="G734" s="67"/>
      <c r="H734" s="218"/>
      <c r="I734" s="58"/>
      <c r="J734" s="58"/>
      <c r="K734" s="58"/>
      <c r="L734" s="58"/>
      <c r="M734" s="58"/>
      <c r="N734" s="58"/>
      <c r="O734" s="58"/>
      <c r="P734" s="58"/>
      <c r="Q734" s="58"/>
      <c r="R734" s="58"/>
      <c r="S734" s="58"/>
      <c r="T734" s="58"/>
      <c r="U734" s="58"/>
      <c r="V734" s="58"/>
      <c r="W734" s="58"/>
      <c r="X734" s="58"/>
      <c r="Y734" s="58"/>
    </row>
    <row r="735" spans="1:25" ht="15.75" customHeight="1" x14ac:dyDescent="0.2">
      <c r="A735" s="23"/>
      <c r="B735" s="23"/>
      <c r="C735" s="58"/>
      <c r="D735" s="58"/>
      <c r="E735" s="58"/>
      <c r="F735" s="58"/>
      <c r="G735" s="67"/>
      <c r="H735" s="218"/>
      <c r="I735" s="58"/>
      <c r="J735" s="58"/>
      <c r="K735" s="58"/>
      <c r="L735" s="58"/>
      <c r="M735" s="58"/>
      <c r="N735" s="58"/>
      <c r="O735" s="58"/>
      <c r="P735" s="58"/>
      <c r="Q735" s="58"/>
      <c r="R735" s="58"/>
      <c r="S735" s="58"/>
      <c r="T735" s="58"/>
      <c r="U735" s="58"/>
      <c r="V735" s="58"/>
      <c r="W735" s="58"/>
      <c r="X735" s="58"/>
      <c r="Y735" s="58"/>
    </row>
    <row r="736" spans="1:25" ht="15.75" customHeight="1" x14ac:dyDescent="0.2">
      <c r="A736" s="23"/>
      <c r="B736" s="23"/>
      <c r="C736" s="58"/>
      <c r="D736" s="58"/>
      <c r="E736" s="58"/>
      <c r="F736" s="58"/>
      <c r="G736" s="67"/>
      <c r="H736" s="218"/>
      <c r="I736" s="58"/>
      <c r="J736" s="58"/>
      <c r="K736" s="58"/>
      <c r="L736" s="58"/>
      <c r="M736" s="58"/>
      <c r="N736" s="58"/>
      <c r="O736" s="58"/>
      <c r="P736" s="58"/>
      <c r="Q736" s="58"/>
      <c r="R736" s="58"/>
      <c r="S736" s="58"/>
      <c r="T736" s="58"/>
      <c r="U736" s="58"/>
      <c r="V736" s="58"/>
      <c r="W736" s="58"/>
      <c r="X736" s="58"/>
      <c r="Y736" s="58"/>
    </row>
    <row r="737" spans="1:25" ht="15.75" customHeight="1" x14ac:dyDescent="0.2">
      <c r="A737" s="23"/>
      <c r="B737" s="23"/>
      <c r="C737" s="58"/>
      <c r="D737" s="58"/>
      <c r="E737" s="58"/>
      <c r="F737" s="58"/>
      <c r="G737" s="67"/>
      <c r="H737" s="218"/>
      <c r="I737" s="58"/>
      <c r="J737" s="58"/>
      <c r="K737" s="58"/>
      <c r="L737" s="58"/>
      <c r="M737" s="58"/>
      <c r="N737" s="58"/>
      <c r="O737" s="58"/>
      <c r="P737" s="58"/>
      <c r="Q737" s="58"/>
      <c r="R737" s="58"/>
      <c r="S737" s="58"/>
      <c r="T737" s="58"/>
      <c r="U737" s="58"/>
      <c r="V737" s="58"/>
      <c r="W737" s="58"/>
      <c r="X737" s="58"/>
      <c r="Y737" s="58"/>
    </row>
    <row r="738" spans="1:25" ht="15.75" customHeight="1" x14ac:dyDescent="0.2">
      <c r="A738" s="23"/>
      <c r="B738" s="23"/>
      <c r="C738" s="58"/>
      <c r="D738" s="58"/>
      <c r="E738" s="58"/>
      <c r="F738" s="58"/>
      <c r="G738" s="67"/>
      <c r="H738" s="218"/>
      <c r="I738" s="58"/>
      <c r="J738" s="58"/>
      <c r="K738" s="58"/>
      <c r="L738" s="58"/>
      <c r="M738" s="58"/>
      <c r="N738" s="58"/>
      <c r="O738" s="58"/>
      <c r="P738" s="58"/>
      <c r="Q738" s="58"/>
      <c r="R738" s="58"/>
      <c r="S738" s="58"/>
      <c r="T738" s="58"/>
      <c r="U738" s="58"/>
      <c r="V738" s="58"/>
      <c r="W738" s="58"/>
      <c r="X738" s="58"/>
      <c r="Y738" s="58"/>
    </row>
    <row r="739" spans="1:25" ht="15.75" customHeight="1" x14ac:dyDescent="0.2">
      <c r="A739" s="23"/>
      <c r="B739" s="23"/>
      <c r="C739" s="58"/>
      <c r="D739" s="58"/>
      <c r="E739" s="58"/>
      <c r="F739" s="58"/>
      <c r="G739" s="67"/>
      <c r="H739" s="218"/>
      <c r="I739" s="58"/>
      <c r="J739" s="58"/>
      <c r="K739" s="58"/>
      <c r="L739" s="58"/>
      <c r="M739" s="58"/>
      <c r="N739" s="58"/>
      <c r="O739" s="58"/>
      <c r="P739" s="58"/>
      <c r="Q739" s="58"/>
      <c r="R739" s="58"/>
      <c r="S739" s="58"/>
      <c r="T739" s="58"/>
      <c r="U739" s="58"/>
      <c r="V739" s="58"/>
      <c r="W739" s="58"/>
      <c r="X739" s="58"/>
      <c r="Y739" s="58"/>
    </row>
    <row r="740" spans="1:25" ht="15.75" customHeight="1" x14ac:dyDescent="0.2">
      <c r="A740" s="23"/>
      <c r="B740" s="23"/>
      <c r="C740" s="58"/>
      <c r="D740" s="58"/>
      <c r="E740" s="58"/>
      <c r="F740" s="58"/>
      <c r="G740" s="67"/>
      <c r="H740" s="218"/>
      <c r="I740" s="58"/>
      <c r="J740" s="58"/>
      <c r="K740" s="58"/>
      <c r="L740" s="58"/>
      <c r="M740" s="58"/>
      <c r="N740" s="58"/>
      <c r="O740" s="58"/>
      <c r="P740" s="58"/>
      <c r="Q740" s="58"/>
      <c r="R740" s="58"/>
      <c r="S740" s="58"/>
      <c r="T740" s="58"/>
      <c r="U740" s="58"/>
      <c r="V740" s="58"/>
      <c r="W740" s="58"/>
      <c r="X740" s="58"/>
      <c r="Y740" s="58"/>
    </row>
    <row r="741" spans="1:25" ht="15.75" customHeight="1" x14ac:dyDescent="0.2">
      <c r="A741" s="23"/>
      <c r="B741" s="23"/>
      <c r="C741" s="58"/>
      <c r="D741" s="58"/>
      <c r="E741" s="58"/>
      <c r="F741" s="58"/>
      <c r="G741" s="67"/>
      <c r="H741" s="218"/>
      <c r="I741" s="58"/>
      <c r="J741" s="58"/>
      <c r="K741" s="58"/>
      <c r="L741" s="58"/>
      <c r="M741" s="58"/>
      <c r="N741" s="58"/>
      <c r="O741" s="58"/>
      <c r="P741" s="58"/>
      <c r="Q741" s="58"/>
      <c r="R741" s="58"/>
      <c r="S741" s="58"/>
      <c r="T741" s="58"/>
      <c r="U741" s="58"/>
      <c r="V741" s="58"/>
      <c r="W741" s="58"/>
      <c r="X741" s="58"/>
      <c r="Y741" s="58"/>
    </row>
    <row r="742" spans="1:25" ht="15.75" customHeight="1" x14ac:dyDescent="0.2">
      <c r="A742" s="23"/>
      <c r="B742" s="23"/>
      <c r="C742" s="58"/>
      <c r="D742" s="58"/>
      <c r="E742" s="58"/>
      <c r="F742" s="58"/>
      <c r="G742" s="67"/>
      <c r="H742" s="218"/>
      <c r="I742" s="58"/>
      <c r="J742" s="58"/>
      <c r="K742" s="58"/>
      <c r="L742" s="58"/>
      <c r="M742" s="58"/>
      <c r="N742" s="58"/>
      <c r="O742" s="58"/>
      <c r="P742" s="58"/>
      <c r="Q742" s="58"/>
      <c r="R742" s="58"/>
      <c r="S742" s="58"/>
      <c r="T742" s="58"/>
      <c r="U742" s="58"/>
      <c r="V742" s="58"/>
      <c r="W742" s="58"/>
      <c r="X742" s="58"/>
      <c r="Y742" s="58"/>
    </row>
    <row r="743" spans="1:25" ht="15.75" customHeight="1" x14ac:dyDescent="0.2">
      <c r="A743" s="23"/>
      <c r="B743" s="23"/>
      <c r="C743" s="58"/>
      <c r="D743" s="58"/>
      <c r="E743" s="58"/>
      <c r="F743" s="58"/>
      <c r="G743" s="67"/>
      <c r="H743" s="218"/>
      <c r="I743" s="58"/>
      <c r="J743" s="58"/>
      <c r="K743" s="58"/>
      <c r="L743" s="58"/>
      <c r="M743" s="58"/>
      <c r="N743" s="58"/>
      <c r="O743" s="58"/>
      <c r="P743" s="58"/>
      <c r="Q743" s="58"/>
      <c r="R743" s="58"/>
      <c r="S743" s="58"/>
      <c r="T743" s="58"/>
      <c r="U743" s="58"/>
      <c r="V743" s="58"/>
      <c r="W743" s="58"/>
      <c r="X743" s="58"/>
      <c r="Y743" s="58"/>
    </row>
    <row r="744" spans="1:25" ht="15.75" customHeight="1" x14ac:dyDescent="0.2">
      <c r="A744" s="23"/>
      <c r="B744" s="23"/>
      <c r="C744" s="58"/>
      <c r="D744" s="58"/>
      <c r="E744" s="58"/>
      <c r="F744" s="58"/>
      <c r="G744" s="67"/>
      <c r="H744" s="218"/>
      <c r="I744" s="58"/>
      <c r="J744" s="58"/>
      <c r="K744" s="58"/>
      <c r="L744" s="58"/>
      <c r="M744" s="58"/>
      <c r="N744" s="58"/>
      <c r="O744" s="58"/>
      <c r="P744" s="58"/>
      <c r="Q744" s="58"/>
      <c r="R744" s="58"/>
      <c r="S744" s="58"/>
      <c r="T744" s="58"/>
      <c r="U744" s="58"/>
      <c r="V744" s="58"/>
      <c r="W744" s="58"/>
      <c r="X744" s="58"/>
      <c r="Y744" s="58"/>
    </row>
    <row r="745" spans="1:25" ht="15.75" customHeight="1" x14ac:dyDescent="0.2">
      <c r="A745" s="23"/>
      <c r="B745" s="23"/>
      <c r="C745" s="58"/>
      <c r="D745" s="58"/>
      <c r="E745" s="58"/>
      <c r="F745" s="58"/>
      <c r="G745" s="67"/>
      <c r="H745" s="218"/>
      <c r="I745" s="58"/>
      <c r="J745" s="58"/>
      <c r="K745" s="58"/>
      <c r="L745" s="58"/>
      <c r="M745" s="58"/>
      <c r="N745" s="58"/>
      <c r="O745" s="58"/>
      <c r="P745" s="58"/>
      <c r="Q745" s="58"/>
      <c r="R745" s="58"/>
      <c r="S745" s="58"/>
      <c r="T745" s="58"/>
      <c r="U745" s="58"/>
      <c r="V745" s="58"/>
      <c r="W745" s="58"/>
      <c r="X745" s="58"/>
      <c r="Y745" s="58"/>
    </row>
    <row r="746" spans="1:25" ht="15.75" customHeight="1" x14ac:dyDescent="0.2">
      <c r="A746" s="23"/>
      <c r="B746" s="23"/>
      <c r="C746" s="58"/>
      <c r="D746" s="58"/>
      <c r="E746" s="58"/>
      <c r="F746" s="58"/>
      <c r="G746" s="67"/>
      <c r="H746" s="218"/>
      <c r="I746" s="58"/>
      <c r="J746" s="58"/>
      <c r="K746" s="58"/>
      <c r="L746" s="58"/>
      <c r="M746" s="58"/>
      <c r="N746" s="58"/>
      <c r="O746" s="58"/>
      <c r="P746" s="58"/>
      <c r="Q746" s="58"/>
      <c r="R746" s="58"/>
      <c r="S746" s="58"/>
      <c r="T746" s="58"/>
      <c r="U746" s="58"/>
      <c r="V746" s="58"/>
      <c r="W746" s="58"/>
      <c r="X746" s="58"/>
      <c r="Y746" s="58"/>
    </row>
    <row r="747" spans="1:25" ht="15.75" customHeight="1" x14ac:dyDescent="0.2">
      <c r="A747" s="23"/>
      <c r="B747" s="23"/>
      <c r="C747" s="58"/>
      <c r="D747" s="58"/>
      <c r="E747" s="58"/>
      <c r="F747" s="58"/>
      <c r="G747" s="67"/>
      <c r="H747" s="218"/>
      <c r="I747" s="58"/>
      <c r="J747" s="58"/>
      <c r="K747" s="58"/>
      <c r="L747" s="58"/>
      <c r="M747" s="58"/>
      <c r="N747" s="58"/>
      <c r="O747" s="58"/>
      <c r="P747" s="58"/>
      <c r="Q747" s="58"/>
      <c r="R747" s="58"/>
      <c r="S747" s="58"/>
      <c r="T747" s="58"/>
      <c r="U747" s="58"/>
      <c r="V747" s="58"/>
      <c r="W747" s="58"/>
      <c r="X747" s="58"/>
      <c r="Y747" s="58"/>
    </row>
    <row r="748" spans="1:25" ht="15.75" customHeight="1" x14ac:dyDescent="0.2">
      <c r="A748" s="23"/>
      <c r="B748" s="23"/>
      <c r="C748" s="58"/>
      <c r="D748" s="58"/>
      <c r="E748" s="58"/>
      <c r="F748" s="58"/>
      <c r="G748" s="67"/>
      <c r="H748" s="218"/>
      <c r="I748" s="58"/>
      <c r="J748" s="58"/>
      <c r="K748" s="58"/>
      <c r="L748" s="58"/>
      <c r="M748" s="58"/>
      <c r="N748" s="58"/>
      <c r="O748" s="58"/>
      <c r="P748" s="58"/>
      <c r="Q748" s="58"/>
      <c r="R748" s="58"/>
      <c r="S748" s="58"/>
      <c r="T748" s="58"/>
      <c r="U748" s="58"/>
      <c r="V748" s="58"/>
      <c r="W748" s="58"/>
      <c r="X748" s="58"/>
      <c r="Y748" s="58"/>
    </row>
    <row r="749" spans="1:25" ht="15.75" customHeight="1" x14ac:dyDescent="0.2">
      <c r="A749" s="23"/>
      <c r="B749" s="23"/>
      <c r="C749" s="58"/>
      <c r="D749" s="58"/>
      <c r="E749" s="58"/>
      <c r="F749" s="58"/>
      <c r="G749" s="67"/>
      <c r="H749" s="218"/>
      <c r="I749" s="58"/>
      <c r="J749" s="58"/>
      <c r="K749" s="58"/>
      <c r="L749" s="58"/>
      <c r="M749" s="58"/>
      <c r="N749" s="58"/>
      <c r="O749" s="58"/>
      <c r="P749" s="58"/>
      <c r="Q749" s="58"/>
      <c r="R749" s="58"/>
      <c r="S749" s="58"/>
      <c r="T749" s="58"/>
      <c r="U749" s="58"/>
      <c r="V749" s="58"/>
      <c r="W749" s="58"/>
      <c r="X749" s="58"/>
      <c r="Y749" s="58"/>
    </row>
    <row r="750" spans="1:25" ht="15.75" customHeight="1" x14ac:dyDescent="0.2">
      <c r="A750" s="23"/>
      <c r="B750" s="23"/>
      <c r="C750" s="58"/>
      <c r="D750" s="58"/>
      <c r="E750" s="58"/>
      <c r="F750" s="58"/>
      <c r="G750" s="67"/>
      <c r="H750" s="218"/>
      <c r="I750" s="58"/>
      <c r="J750" s="58"/>
      <c r="K750" s="58"/>
      <c r="L750" s="58"/>
      <c r="M750" s="58"/>
      <c r="N750" s="58"/>
      <c r="O750" s="58"/>
      <c r="P750" s="58"/>
      <c r="Q750" s="58"/>
      <c r="R750" s="58"/>
      <c r="S750" s="58"/>
      <c r="T750" s="58"/>
      <c r="U750" s="58"/>
      <c r="V750" s="58"/>
      <c r="W750" s="58"/>
      <c r="X750" s="58"/>
      <c r="Y750" s="58"/>
    </row>
    <row r="751" spans="1:25" ht="15.75" customHeight="1" x14ac:dyDescent="0.2">
      <c r="A751" s="23"/>
      <c r="B751" s="23"/>
      <c r="C751" s="58"/>
      <c r="D751" s="58"/>
      <c r="E751" s="58"/>
      <c r="F751" s="58"/>
      <c r="G751" s="67"/>
      <c r="H751" s="218"/>
      <c r="I751" s="58"/>
      <c r="J751" s="58"/>
      <c r="K751" s="58"/>
      <c r="L751" s="58"/>
      <c r="M751" s="58"/>
      <c r="N751" s="58"/>
      <c r="O751" s="58"/>
      <c r="P751" s="58"/>
      <c r="Q751" s="58"/>
      <c r="R751" s="58"/>
      <c r="S751" s="58"/>
      <c r="T751" s="58"/>
      <c r="U751" s="58"/>
      <c r="V751" s="58"/>
      <c r="W751" s="58"/>
      <c r="X751" s="58"/>
      <c r="Y751" s="58"/>
    </row>
    <row r="752" spans="1:25" ht="15.75" customHeight="1" x14ac:dyDescent="0.2">
      <c r="A752" s="23"/>
      <c r="B752" s="23"/>
      <c r="C752" s="58"/>
      <c r="D752" s="58"/>
      <c r="E752" s="58"/>
      <c r="F752" s="58"/>
      <c r="G752" s="67"/>
      <c r="H752" s="218"/>
      <c r="I752" s="58"/>
      <c r="J752" s="58"/>
      <c r="K752" s="58"/>
      <c r="L752" s="58"/>
      <c r="M752" s="58"/>
      <c r="N752" s="58"/>
      <c r="O752" s="58"/>
      <c r="P752" s="58"/>
      <c r="Q752" s="58"/>
      <c r="R752" s="58"/>
      <c r="S752" s="58"/>
      <c r="T752" s="58"/>
      <c r="U752" s="58"/>
      <c r="V752" s="58"/>
      <c r="W752" s="58"/>
      <c r="X752" s="58"/>
      <c r="Y752" s="58"/>
    </row>
    <row r="753" spans="1:25" ht="15.75" customHeight="1" x14ac:dyDescent="0.2">
      <c r="A753" s="23"/>
      <c r="B753" s="23"/>
      <c r="C753" s="58"/>
      <c r="D753" s="58"/>
      <c r="E753" s="58"/>
      <c r="F753" s="58"/>
      <c r="G753" s="67"/>
      <c r="H753" s="218"/>
      <c r="I753" s="58"/>
      <c r="J753" s="58"/>
      <c r="K753" s="58"/>
      <c r="L753" s="58"/>
      <c r="M753" s="58"/>
      <c r="N753" s="58"/>
      <c r="O753" s="58"/>
      <c r="P753" s="58"/>
      <c r="Q753" s="58"/>
      <c r="R753" s="58"/>
      <c r="S753" s="58"/>
      <c r="T753" s="58"/>
      <c r="U753" s="58"/>
      <c r="V753" s="58"/>
      <c r="W753" s="58"/>
      <c r="X753" s="58"/>
      <c r="Y753" s="58"/>
    </row>
    <row r="754" spans="1:25" ht="15.75" customHeight="1" x14ac:dyDescent="0.2">
      <c r="A754" s="23"/>
      <c r="B754" s="23"/>
      <c r="C754" s="58"/>
      <c r="D754" s="58"/>
      <c r="E754" s="58"/>
      <c r="F754" s="58"/>
      <c r="G754" s="67"/>
      <c r="H754" s="218"/>
      <c r="I754" s="58"/>
      <c r="J754" s="58"/>
      <c r="K754" s="58"/>
      <c r="L754" s="58"/>
      <c r="M754" s="58"/>
      <c r="N754" s="58"/>
      <c r="O754" s="58"/>
      <c r="P754" s="58"/>
      <c r="Q754" s="58"/>
      <c r="R754" s="58"/>
      <c r="S754" s="58"/>
      <c r="T754" s="58"/>
      <c r="U754" s="58"/>
      <c r="V754" s="58"/>
      <c r="W754" s="58"/>
      <c r="X754" s="58"/>
      <c r="Y754" s="58"/>
    </row>
    <row r="755" spans="1:25" ht="15.75" customHeight="1" x14ac:dyDescent="0.2">
      <c r="A755" s="23"/>
      <c r="B755" s="23"/>
      <c r="C755" s="58"/>
      <c r="D755" s="58"/>
      <c r="E755" s="58"/>
      <c r="F755" s="58"/>
      <c r="G755" s="67"/>
      <c r="H755" s="218"/>
      <c r="I755" s="58"/>
      <c r="J755" s="58"/>
      <c r="K755" s="58"/>
      <c r="L755" s="58"/>
      <c r="M755" s="58"/>
      <c r="N755" s="58"/>
      <c r="O755" s="58"/>
      <c r="P755" s="58"/>
      <c r="Q755" s="58"/>
      <c r="R755" s="58"/>
      <c r="S755" s="58"/>
      <c r="T755" s="58"/>
      <c r="U755" s="58"/>
      <c r="V755" s="58"/>
      <c r="W755" s="58"/>
      <c r="X755" s="58"/>
      <c r="Y755" s="58"/>
    </row>
    <row r="756" spans="1:25" ht="15.75" customHeight="1" x14ac:dyDescent="0.2">
      <c r="A756" s="23"/>
      <c r="B756" s="23"/>
      <c r="C756" s="58"/>
      <c r="D756" s="58"/>
      <c r="E756" s="58"/>
      <c r="F756" s="58"/>
      <c r="G756" s="67"/>
      <c r="H756" s="218"/>
      <c r="I756" s="58"/>
      <c r="J756" s="58"/>
      <c r="K756" s="58"/>
      <c r="L756" s="58"/>
      <c r="M756" s="58"/>
      <c r="N756" s="58"/>
      <c r="O756" s="58"/>
      <c r="P756" s="58"/>
      <c r="Q756" s="58"/>
      <c r="R756" s="58"/>
      <c r="S756" s="58"/>
      <c r="T756" s="58"/>
      <c r="U756" s="58"/>
      <c r="V756" s="58"/>
      <c r="W756" s="58"/>
      <c r="X756" s="58"/>
      <c r="Y756" s="58"/>
    </row>
    <row r="757" spans="1:25" ht="15.75" customHeight="1" x14ac:dyDescent="0.2">
      <c r="A757" s="23"/>
      <c r="B757" s="23"/>
      <c r="C757" s="58"/>
      <c r="D757" s="58"/>
      <c r="E757" s="58"/>
      <c r="F757" s="58"/>
      <c r="G757" s="67"/>
      <c r="H757" s="218"/>
      <c r="I757" s="58"/>
      <c r="J757" s="58"/>
      <c r="K757" s="58"/>
      <c r="L757" s="58"/>
      <c r="M757" s="58"/>
      <c r="N757" s="58"/>
      <c r="O757" s="58"/>
      <c r="P757" s="58"/>
      <c r="Q757" s="58"/>
      <c r="R757" s="58"/>
      <c r="S757" s="58"/>
      <c r="T757" s="58"/>
      <c r="U757" s="58"/>
      <c r="V757" s="58"/>
      <c r="W757" s="58"/>
      <c r="X757" s="58"/>
      <c r="Y757" s="58"/>
    </row>
    <row r="758" spans="1:25" ht="15.75" customHeight="1" x14ac:dyDescent="0.2">
      <c r="A758" s="23"/>
      <c r="B758" s="23"/>
      <c r="C758" s="58"/>
      <c r="D758" s="58"/>
      <c r="E758" s="58"/>
      <c r="F758" s="58"/>
      <c r="G758" s="67"/>
      <c r="H758" s="218"/>
      <c r="I758" s="58"/>
      <c r="J758" s="58"/>
      <c r="K758" s="58"/>
      <c r="L758" s="58"/>
      <c r="M758" s="58"/>
      <c r="N758" s="58"/>
      <c r="O758" s="58"/>
      <c r="P758" s="58"/>
      <c r="Q758" s="58"/>
      <c r="R758" s="58"/>
      <c r="S758" s="58"/>
      <c r="T758" s="58"/>
      <c r="U758" s="58"/>
      <c r="V758" s="58"/>
      <c r="W758" s="58"/>
      <c r="X758" s="58"/>
      <c r="Y758" s="58"/>
    </row>
    <row r="759" spans="1:25" ht="15.75" customHeight="1" x14ac:dyDescent="0.2">
      <c r="A759" s="23"/>
      <c r="B759" s="23"/>
      <c r="C759" s="58"/>
      <c r="D759" s="58"/>
      <c r="E759" s="58"/>
      <c r="F759" s="58"/>
      <c r="G759" s="67"/>
      <c r="H759" s="218"/>
      <c r="I759" s="58"/>
      <c r="J759" s="58"/>
      <c r="K759" s="58"/>
      <c r="L759" s="58"/>
      <c r="M759" s="58"/>
      <c r="N759" s="58"/>
      <c r="O759" s="58"/>
      <c r="P759" s="58"/>
      <c r="Q759" s="58"/>
      <c r="R759" s="58"/>
      <c r="S759" s="58"/>
      <c r="T759" s="58"/>
      <c r="U759" s="58"/>
      <c r="V759" s="58"/>
      <c r="W759" s="58"/>
      <c r="X759" s="58"/>
      <c r="Y759" s="58"/>
    </row>
    <row r="760" spans="1:25" ht="15.75" customHeight="1" x14ac:dyDescent="0.2">
      <c r="A760" s="23"/>
      <c r="B760" s="23"/>
      <c r="C760" s="58"/>
      <c r="D760" s="58"/>
      <c r="E760" s="58"/>
      <c r="F760" s="58"/>
      <c r="G760" s="67"/>
      <c r="H760" s="218"/>
      <c r="I760" s="58"/>
      <c r="J760" s="58"/>
      <c r="K760" s="58"/>
      <c r="L760" s="58"/>
      <c r="M760" s="58"/>
      <c r="N760" s="58"/>
      <c r="O760" s="58"/>
      <c r="P760" s="58"/>
      <c r="Q760" s="58"/>
      <c r="R760" s="58"/>
      <c r="S760" s="58"/>
      <c r="T760" s="58"/>
      <c r="U760" s="58"/>
      <c r="V760" s="58"/>
      <c r="W760" s="58"/>
      <c r="X760" s="58"/>
      <c r="Y760" s="58"/>
    </row>
    <row r="761" spans="1:25" ht="15.75" customHeight="1" x14ac:dyDescent="0.2">
      <c r="A761" s="23"/>
      <c r="B761" s="23"/>
      <c r="C761" s="58"/>
      <c r="D761" s="58"/>
      <c r="E761" s="58"/>
      <c r="F761" s="58"/>
      <c r="G761" s="67"/>
      <c r="H761" s="218"/>
      <c r="I761" s="58"/>
      <c r="J761" s="58"/>
      <c r="K761" s="58"/>
      <c r="L761" s="58"/>
      <c r="M761" s="58"/>
      <c r="N761" s="58"/>
      <c r="O761" s="58"/>
      <c r="P761" s="58"/>
      <c r="Q761" s="58"/>
      <c r="R761" s="58"/>
      <c r="S761" s="58"/>
      <c r="T761" s="58"/>
      <c r="U761" s="58"/>
      <c r="V761" s="58"/>
      <c r="W761" s="58"/>
      <c r="X761" s="58"/>
      <c r="Y761" s="58"/>
    </row>
    <row r="762" spans="1:25" ht="15.75" customHeight="1" x14ac:dyDescent="0.2">
      <c r="A762" s="23"/>
      <c r="B762" s="23"/>
      <c r="C762" s="58"/>
      <c r="D762" s="58"/>
      <c r="E762" s="58"/>
      <c r="F762" s="58"/>
      <c r="G762" s="67"/>
      <c r="H762" s="218"/>
      <c r="I762" s="58"/>
      <c r="J762" s="58"/>
      <c r="K762" s="58"/>
      <c r="L762" s="58"/>
      <c r="M762" s="58"/>
      <c r="N762" s="58"/>
      <c r="O762" s="58"/>
      <c r="P762" s="58"/>
      <c r="Q762" s="58"/>
      <c r="R762" s="58"/>
      <c r="S762" s="58"/>
      <c r="T762" s="58"/>
      <c r="U762" s="58"/>
      <c r="V762" s="58"/>
      <c r="W762" s="58"/>
      <c r="X762" s="58"/>
      <c r="Y762" s="58"/>
    </row>
    <row r="763" spans="1:25" ht="15.75" customHeight="1" x14ac:dyDescent="0.2">
      <c r="A763" s="23"/>
      <c r="B763" s="23"/>
      <c r="C763" s="58"/>
      <c r="D763" s="58"/>
      <c r="E763" s="58"/>
      <c r="F763" s="58"/>
      <c r="G763" s="67"/>
      <c r="H763" s="218"/>
      <c r="I763" s="58"/>
      <c r="J763" s="58"/>
      <c r="K763" s="58"/>
      <c r="L763" s="58"/>
      <c r="M763" s="58"/>
      <c r="N763" s="58"/>
      <c r="O763" s="58"/>
      <c r="P763" s="58"/>
      <c r="Q763" s="58"/>
      <c r="R763" s="58"/>
      <c r="S763" s="58"/>
      <c r="T763" s="58"/>
      <c r="U763" s="58"/>
      <c r="V763" s="58"/>
      <c r="W763" s="58"/>
      <c r="X763" s="58"/>
      <c r="Y763" s="58"/>
    </row>
    <row r="764" spans="1:25" ht="15.75" customHeight="1" x14ac:dyDescent="0.2">
      <c r="A764" s="23"/>
      <c r="B764" s="23"/>
      <c r="C764" s="58"/>
      <c r="D764" s="58"/>
      <c r="E764" s="58"/>
      <c r="F764" s="58"/>
      <c r="G764" s="67"/>
      <c r="H764" s="218"/>
      <c r="I764" s="58"/>
      <c r="J764" s="58"/>
      <c r="K764" s="58"/>
      <c r="L764" s="58"/>
      <c r="M764" s="58"/>
      <c r="N764" s="58"/>
      <c r="O764" s="58"/>
      <c r="P764" s="58"/>
      <c r="Q764" s="58"/>
      <c r="R764" s="58"/>
      <c r="S764" s="58"/>
      <c r="T764" s="58"/>
      <c r="U764" s="58"/>
      <c r="V764" s="58"/>
      <c r="W764" s="58"/>
      <c r="X764" s="58"/>
      <c r="Y764" s="58"/>
    </row>
    <row r="765" spans="1:25" ht="15.75" customHeight="1" x14ac:dyDescent="0.2">
      <c r="A765" s="23"/>
      <c r="B765" s="23"/>
      <c r="C765" s="58"/>
      <c r="D765" s="58"/>
      <c r="E765" s="58"/>
      <c r="F765" s="58"/>
      <c r="G765" s="67"/>
      <c r="H765" s="218"/>
      <c r="I765" s="58"/>
      <c r="J765" s="58"/>
      <c r="K765" s="58"/>
      <c r="L765" s="58"/>
      <c r="M765" s="58"/>
      <c r="N765" s="58"/>
      <c r="O765" s="58"/>
      <c r="P765" s="58"/>
      <c r="Q765" s="58"/>
      <c r="R765" s="58"/>
      <c r="S765" s="58"/>
      <c r="T765" s="58"/>
      <c r="U765" s="58"/>
      <c r="V765" s="58"/>
      <c r="W765" s="58"/>
      <c r="X765" s="58"/>
      <c r="Y765" s="58"/>
    </row>
    <row r="766" spans="1:25" ht="15.75" customHeight="1" x14ac:dyDescent="0.2">
      <c r="A766" s="23"/>
      <c r="B766" s="23"/>
      <c r="C766" s="58"/>
      <c r="D766" s="58"/>
      <c r="E766" s="58"/>
      <c r="F766" s="58"/>
      <c r="G766" s="67"/>
      <c r="H766" s="218"/>
      <c r="I766" s="58"/>
      <c r="J766" s="58"/>
      <c r="K766" s="58"/>
      <c r="L766" s="58"/>
      <c r="M766" s="58"/>
      <c r="N766" s="58"/>
      <c r="O766" s="58"/>
      <c r="P766" s="58"/>
      <c r="Q766" s="58"/>
      <c r="R766" s="58"/>
      <c r="S766" s="58"/>
      <c r="T766" s="58"/>
      <c r="U766" s="58"/>
      <c r="V766" s="58"/>
      <c r="W766" s="58"/>
      <c r="X766" s="58"/>
      <c r="Y766" s="58"/>
    </row>
    <row r="767" spans="1:25" ht="15.75" customHeight="1" x14ac:dyDescent="0.2">
      <c r="A767" s="23"/>
      <c r="B767" s="23"/>
      <c r="C767" s="58"/>
      <c r="D767" s="58"/>
      <c r="E767" s="58"/>
      <c r="F767" s="58"/>
      <c r="G767" s="67"/>
      <c r="H767" s="218"/>
      <c r="I767" s="58"/>
      <c r="J767" s="58"/>
      <c r="K767" s="58"/>
      <c r="L767" s="58"/>
      <c r="M767" s="58"/>
      <c r="N767" s="58"/>
      <c r="O767" s="58"/>
      <c r="P767" s="58"/>
      <c r="Q767" s="58"/>
      <c r="R767" s="58"/>
      <c r="S767" s="58"/>
      <c r="T767" s="58"/>
      <c r="U767" s="58"/>
      <c r="V767" s="58"/>
      <c r="W767" s="58"/>
      <c r="X767" s="58"/>
      <c r="Y767" s="58"/>
    </row>
    <row r="768" spans="1:25" ht="15.75" customHeight="1" x14ac:dyDescent="0.2">
      <c r="A768" s="23"/>
      <c r="B768" s="23"/>
      <c r="C768" s="58"/>
      <c r="D768" s="58"/>
      <c r="E768" s="58"/>
      <c r="F768" s="58"/>
      <c r="G768" s="67"/>
      <c r="H768" s="218"/>
      <c r="I768" s="58"/>
      <c r="J768" s="58"/>
      <c r="K768" s="58"/>
      <c r="L768" s="58"/>
      <c r="M768" s="58"/>
      <c r="N768" s="58"/>
      <c r="O768" s="58"/>
      <c r="P768" s="58"/>
      <c r="Q768" s="58"/>
      <c r="R768" s="58"/>
      <c r="S768" s="58"/>
      <c r="T768" s="58"/>
      <c r="U768" s="58"/>
      <c r="V768" s="58"/>
      <c r="W768" s="58"/>
      <c r="X768" s="58"/>
      <c r="Y768" s="58"/>
    </row>
    <row r="769" spans="1:25" ht="15.75" customHeight="1" x14ac:dyDescent="0.2">
      <c r="A769" s="23"/>
      <c r="B769" s="23"/>
      <c r="C769" s="58"/>
      <c r="D769" s="58"/>
      <c r="E769" s="58"/>
      <c r="F769" s="58"/>
      <c r="G769" s="67"/>
      <c r="H769" s="218"/>
      <c r="I769" s="58"/>
      <c r="J769" s="58"/>
      <c r="K769" s="58"/>
      <c r="L769" s="58"/>
      <c r="M769" s="58"/>
      <c r="N769" s="58"/>
      <c r="O769" s="58"/>
      <c r="P769" s="58"/>
      <c r="Q769" s="58"/>
      <c r="R769" s="58"/>
      <c r="S769" s="58"/>
      <c r="T769" s="58"/>
      <c r="U769" s="58"/>
      <c r="V769" s="58"/>
      <c r="W769" s="58"/>
      <c r="X769" s="58"/>
      <c r="Y769" s="58"/>
    </row>
    <row r="770" spans="1:25" ht="15.75" customHeight="1" x14ac:dyDescent="0.2">
      <c r="A770" s="23"/>
      <c r="B770" s="23"/>
      <c r="C770" s="58"/>
      <c r="D770" s="58"/>
      <c r="E770" s="58"/>
      <c r="F770" s="58"/>
      <c r="G770" s="67"/>
      <c r="H770" s="218"/>
      <c r="I770" s="58"/>
      <c r="J770" s="58"/>
      <c r="K770" s="58"/>
      <c r="L770" s="58"/>
      <c r="M770" s="58"/>
      <c r="N770" s="58"/>
      <c r="O770" s="58"/>
      <c r="P770" s="58"/>
      <c r="Q770" s="58"/>
      <c r="R770" s="58"/>
      <c r="S770" s="58"/>
      <c r="T770" s="58"/>
      <c r="U770" s="58"/>
      <c r="V770" s="58"/>
      <c r="W770" s="58"/>
      <c r="X770" s="58"/>
      <c r="Y770" s="58"/>
    </row>
    <row r="771" spans="1:25" ht="15.75" customHeight="1" x14ac:dyDescent="0.2">
      <c r="A771" s="23"/>
      <c r="B771" s="23"/>
      <c r="C771" s="58"/>
      <c r="D771" s="58"/>
      <c r="E771" s="58"/>
      <c r="F771" s="58"/>
      <c r="G771" s="67"/>
      <c r="H771" s="218"/>
      <c r="I771" s="58"/>
      <c r="J771" s="58"/>
      <c r="K771" s="58"/>
      <c r="L771" s="58"/>
      <c r="M771" s="58"/>
      <c r="N771" s="58"/>
      <c r="O771" s="58"/>
      <c r="P771" s="58"/>
      <c r="Q771" s="58"/>
      <c r="R771" s="58"/>
      <c r="S771" s="58"/>
      <c r="T771" s="58"/>
      <c r="U771" s="58"/>
      <c r="V771" s="58"/>
      <c r="W771" s="58"/>
      <c r="X771" s="58"/>
      <c r="Y771" s="58"/>
    </row>
    <row r="772" spans="1:25" ht="15.75" customHeight="1" x14ac:dyDescent="0.2">
      <c r="A772" s="23"/>
      <c r="B772" s="23"/>
      <c r="C772" s="58"/>
      <c r="D772" s="58"/>
      <c r="E772" s="58"/>
      <c r="F772" s="58"/>
      <c r="G772" s="67"/>
      <c r="H772" s="218"/>
      <c r="I772" s="58"/>
      <c r="J772" s="58"/>
      <c r="K772" s="58"/>
      <c r="L772" s="58"/>
      <c r="M772" s="58"/>
      <c r="N772" s="58"/>
      <c r="O772" s="58"/>
      <c r="P772" s="58"/>
      <c r="Q772" s="58"/>
      <c r="R772" s="58"/>
      <c r="S772" s="58"/>
      <c r="T772" s="58"/>
      <c r="U772" s="58"/>
      <c r="V772" s="58"/>
      <c r="W772" s="58"/>
      <c r="X772" s="58"/>
      <c r="Y772" s="58"/>
    </row>
    <row r="773" spans="1:25" ht="15.75" customHeight="1" x14ac:dyDescent="0.2">
      <c r="A773" s="23"/>
      <c r="B773" s="23"/>
      <c r="C773" s="58"/>
      <c r="D773" s="58"/>
      <c r="E773" s="58"/>
      <c r="F773" s="58"/>
      <c r="G773" s="67"/>
      <c r="H773" s="218"/>
      <c r="I773" s="58"/>
      <c r="J773" s="58"/>
      <c r="K773" s="58"/>
      <c r="L773" s="58"/>
      <c r="M773" s="58"/>
      <c r="N773" s="58"/>
      <c r="O773" s="58"/>
      <c r="P773" s="58"/>
      <c r="Q773" s="58"/>
      <c r="R773" s="58"/>
      <c r="S773" s="58"/>
      <c r="T773" s="58"/>
      <c r="U773" s="58"/>
      <c r="V773" s="58"/>
      <c r="W773" s="58"/>
      <c r="X773" s="58"/>
      <c r="Y773" s="58"/>
    </row>
    <row r="774" spans="1:25" ht="15.75" customHeight="1" x14ac:dyDescent="0.2">
      <c r="A774" s="23"/>
      <c r="B774" s="23"/>
      <c r="C774" s="58"/>
      <c r="D774" s="58"/>
      <c r="E774" s="58"/>
      <c r="F774" s="58"/>
      <c r="G774" s="67"/>
      <c r="H774" s="218"/>
      <c r="I774" s="58"/>
      <c r="J774" s="58"/>
      <c r="K774" s="58"/>
      <c r="L774" s="58"/>
      <c r="M774" s="58"/>
      <c r="N774" s="58"/>
      <c r="O774" s="58"/>
      <c r="P774" s="58"/>
      <c r="Q774" s="58"/>
      <c r="R774" s="58"/>
      <c r="S774" s="58"/>
      <c r="T774" s="58"/>
      <c r="U774" s="58"/>
      <c r="V774" s="58"/>
      <c r="W774" s="58"/>
      <c r="X774" s="58"/>
      <c r="Y774" s="58"/>
    </row>
    <row r="775" spans="1:25" ht="15.75" customHeight="1" x14ac:dyDescent="0.2">
      <c r="A775" s="23"/>
      <c r="B775" s="23"/>
      <c r="C775" s="58"/>
      <c r="D775" s="58"/>
      <c r="E775" s="58"/>
      <c r="F775" s="58"/>
      <c r="G775" s="67"/>
      <c r="H775" s="218"/>
      <c r="I775" s="58"/>
      <c r="J775" s="58"/>
      <c r="K775" s="58"/>
      <c r="L775" s="58"/>
      <c r="M775" s="58"/>
      <c r="N775" s="58"/>
      <c r="O775" s="58"/>
      <c r="P775" s="58"/>
      <c r="Q775" s="58"/>
      <c r="R775" s="58"/>
      <c r="S775" s="58"/>
      <c r="T775" s="58"/>
      <c r="U775" s="58"/>
      <c r="V775" s="58"/>
      <c r="W775" s="58"/>
      <c r="X775" s="58"/>
      <c r="Y775" s="58"/>
    </row>
    <row r="776" spans="1:25" ht="15.75" customHeight="1" x14ac:dyDescent="0.2">
      <c r="A776" s="23"/>
      <c r="B776" s="23"/>
      <c r="C776" s="58"/>
      <c r="D776" s="58"/>
      <c r="E776" s="58"/>
      <c r="F776" s="58"/>
      <c r="G776" s="67"/>
      <c r="H776" s="218"/>
      <c r="I776" s="58"/>
      <c r="J776" s="58"/>
      <c r="K776" s="58"/>
      <c r="L776" s="58"/>
      <c r="M776" s="58"/>
      <c r="N776" s="58"/>
      <c r="O776" s="58"/>
      <c r="P776" s="58"/>
      <c r="Q776" s="58"/>
      <c r="R776" s="58"/>
      <c r="S776" s="58"/>
      <c r="T776" s="58"/>
      <c r="U776" s="58"/>
      <c r="V776" s="58"/>
      <c r="W776" s="58"/>
      <c r="X776" s="58"/>
      <c r="Y776" s="58"/>
    </row>
    <row r="777" spans="1:25" ht="15.75" customHeight="1" x14ac:dyDescent="0.2">
      <c r="A777" s="23"/>
      <c r="B777" s="23"/>
      <c r="C777" s="58"/>
      <c r="D777" s="58"/>
      <c r="E777" s="58"/>
      <c r="F777" s="58"/>
      <c r="G777" s="67"/>
      <c r="H777" s="218"/>
      <c r="I777" s="58"/>
      <c r="J777" s="58"/>
      <c r="K777" s="58"/>
      <c r="L777" s="58"/>
      <c r="M777" s="58"/>
      <c r="N777" s="58"/>
      <c r="O777" s="58"/>
      <c r="P777" s="58"/>
      <c r="Q777" s="58"/>
      <c r="R777" s="58"/>
      <c r="S777" s="58"/>
      <c r="T777" s="58"/>
      <c r="U777" s="58"/>
      <c r="V777" s="58"/>
      <c r="W777" s="58"/>
      <c r="X777" s="58"/>
      <c r="Y777" s="58"/>
    </row>
    <row r="778" spans="1:25" ht="15.75" customHeight="1" x14ac:dyDescent="0.2">
      <c r="A778" s="23"/>
      <c r="B778" s="23"/>
      <c r="C778" s="58"/>
      <c r="D778" s="58"/>
      <c r="E778" s="58"/>
      <c r="F778" s="58"/>
      <c r="G778" s="67"/>
      <c r="H778" s="218"/>
      <c r="I778" s="58"/>
      <c r="J778" s="58"/>
      <c r="K778" s="58"/>
      <c r="L778" s="58"/>
      <c r="M778" s="58"/>
      <c r="N778" s="58"/>
      <c r="O778" s="58"/>
      <c r="P778" s="58"/>
      <c r="Q778" s="58"/>
      <c r="R778" s="58"/>
      <c r="S778" s="58"/>
      <c r="T778" s="58"/>
      <c r="U778" s="58"/>
      <c r="V778" s="58"/>
      <c r="W778" s="58"/>
      <c r="X778" s="58"/>
      <c r="Y778" s="58"/>
    </row>
    <row r="779" spans="1:25" ht="15.75" customHeight="1" x14ac:dyDescent="0.2">
      <c r="A779" s="23"/>
      <c r="B779" s="23"/>
      <c r="C779" s="58"/>
      <c r="D779" s="58"/>
      <c r="E779" s="58"/>
      <c r="F779" s="58"/>
      <c r="G779" s="67"/>
      <c r="H779" s="218"/>
      <c r="I779" s="58"/>
      <c r="J779" s="58"/>
      <c r="K779" s="58"/>
      <c r="L779" s="58"/>
      <c r="M779" s="58"/>
      <c r="N779" s="58"/>
      <c r="O779" s="58"/>
      <c r="P779" s="58"/>
      <c r="Q779" s="58"/>
      <c r="R779" s="58"/>
      <c r="S779" s="58"/>
      <c r="T779" s="58"/>
      <c r="U779" s="58"/>
      <c r="V779" s="58"/>
      <c r="W779" s="58"/>
      <c r="X779" s="58"/>
      <c r="Y779" s="58"/>
    </row>
    <row r="780" spans="1:25" ht="15.75" customHeight="1" x14ac:dyDescent="0.2">
      <c r="A780" s="23"/>
      <c r="B780" s="23"/>
      <c r="C780" s="58"/>
      <c r="D780" s="58"/>
      <c r="E780" s="58"/>
      <c r="F780" s="58"/>
      <c r="G780" s="67"/>
      <c r="H780" s="218"/>
      <c r="I780" s="58"/>
      <c r="J780" s="58"/>
      <c r="K780" s="58"/>
      <c r="L780" s="58"/>
      <c r="M780" s="58"/>
      <c r="N780" s="58"/>
      <c r="O780" s="58"/>
      <c r="P780" s="58"/>
      <c r="Q780" s="58"/>
      <c r="R780" s="58"/>
      <c r="S780" s="58"/>
      <c r="T780" s="58"/>
      <c r="U780" s="58"/>
      <c r="V780" s="58"/>
      <c r="W780" s="58"/>
      <c r="X780" s="58"/>
      <c r="Y780" s="58"/>
    </row>
    <row r="781" spans="1:25" ht="15.75" customHeight="1" x14ac:dyDescent="0.2">
      <c r="A781" s="23"/>
      <c r="B781" s="23"/>
      <c r="C781" s="58"/>
      <c r="D781" s="58"/>
      <c r="E781" s="58"/>
      <c r="F781" s="58"/>
      <c r="G781" s="67"/>
      <c r="H781" s="218"/>
      <c r="I781" s="58"/>
      <c r="J781" s="58"/>
      <c r="K781" s="58"/>
      <c r="L781" s="58"/>
      <c r="M781" s="58"/>
      <c r="N781" s="58"/>
      <c r="O781" s="58"/>
      <c r="P781" s="58"/>
      <c r="Q781" s="58"/>
      <c r="R781" s="58"/>
      <c r="S781" s="58"/>
      <c r="T781" s="58"/>
      <c r="U781" s="58"/>
      <c r="V781" s="58"/>
      <c r="W781" s="58"/>
      <c r="X781" s="58"/>
      <c r="Y781" s="58"/>
    </row>
    <row r="782" spans="1:25" ht="15.75" customHeight="1" x14ac:dyDescent="0.2">
      <c r="A782" s="23"/>
      <c r="B782" s="23"/>
      <c r="C782" s="58"/>
      <c r="D782" s="58"/>
      <c r="E782" s="58"/>
      <c r="F782" s="58"/>
      <c r="G782" s="67"/>
      <c r="H782" s="218"/>
      <c r="I782" s="58"/>
      <c r="J782" s="58"/>
      <c r="K782" s="58"/>
      <c r="L782" s="58"/>
      <c r="M782" s="58"/>
      <c r="N782" s="58"/>
      <c r="O782" s="58"/>
      <c r="P782" s="58"/>
      <c r="Q782" s="58"/>
      <c r="R782" s="58"/>
      <c r="S782" s="58"/>
      <c r="T782" s="58"/>
      <c r="U782" s="58"/>
      <c r="V782" s="58"/>
      <c r="W782" s="58"/>
      <c r="X782" s="58"/>
      <c r="Y782" s="58"/>
    </row>
    <row r="783" spans="1:25" ht="15.75" customHeight="1" x14ac:dyDescent="0.2">
      <c r="A783" s="23"/>
      <c r="B783" s="23"/>
      <c r="C783" s="58"/>
      <c r="D783" s="58"/>
      <c r="E783" s="58"/>
      <c r="F783" s="58"/>
      <c r="G783" s="67"/>
      <c r="H783" s="218"/>
      <c r="I783" s="58"/>
      <c r="J783" s="58"/>
      <c r="K783" s="58"/>
      <c r="L783" s="58"/>
      <c r="M783" s="58"/>
      <c r="N783" s="58"/>
      <c r="O783" s="58"/>
      <c r="P783" s="58"/>
      <c r="Q783" s="58"/>
      <c r="R783" s="58"/>
      <c r="S783" s="58"/>
      <c r="T783" s="58"/>
      <c r="U783" s="58"/>
      <c r="V783" s="58"/>
      <c r="W783" s="58"/>
      <c r="X783" s="58"/>
      <c r="Y783" s="58"/>
    </row>
    <row r="784" spans="1:25" ht="15.75" customHeight="1" x14ac:dyDescent="0.2">
      <c r="A784" s="23"/>
      <c r="B784" s="23"/>
      <c r="C784" s="58"/>
      <c r="D784" s="58"/>
      <c r="E784" s="58"/>
      <c r="F784" s="58"/>
      <c r="G784" s="67"/>
      <c r="H784" s="218"/>
      <c r="I784" s="58"/>
      <c r="J784" s="58"/>
      <c r="K784" s="58"/>
      <c r="L784" s="58"/>
      <c r="M784" s="58"/>
      <c r="N784" s="58"/>
      <c r="O784" s="58"/>
      <c r="P784" s="58"/>
      <c r="Q784" s="58"/>
      <c r="R784" s="58"/>
      <c r="S784" s="58"/>
      <c r="T784" s="58"/>
      <c r="U784" s="58"/>
      <c r="V784" s="58"/>
      <c r="W784" s="58"/>
      <c r="X784" s="58"/>
      <c r="Y784" s="58"/>
    </row>
    <row r="785" spans="1:25" ht="15.75" customHeight="1" x14ac:dyDescent="0.2">
      <c r="A785" s="23"/>
      <c r="B785" s="23"/>
      <c r="C785" s="58"/>
      <c r="D785" s="58"/>
      <c r="E785" s="58"/>
      <c r="F785" s="58"/>
      <c r="G785" s="67"/>
      <c r="H785" s="218"/>
      <c r="I785" s="58"/>
      <c r="J785" s="58"/>
      <c r="K785" s="58"/>
      <c r="L785" s="58"/>
      <c r="M785" s="58"/>
      <c r="N785" s="58"/>
      <c r="O785" s="58"/>
      <c r="P785" s="58"/>
      <c r="Q785" s="58"/>
      <c r="R785" s="58"/>
      <c r="S785" s="58"/>
      <c r="T785" s="58"/>
      <c r="U785" s="58"/>
      <c r="V785" s="58"/>
      <c r="W785" s="58"/>
      <c r="X785" s="58"/>
      <c r="Y785" s="58"/>
    </row>
    <row r="786" spans="1:25" ht="15.75" customHeight="1" x14ac:dyDescent="0.2">
      <c r="A786" s="23"/>
      <c r="B786" s="23"/>
      <c r="C786" s="58"/>
      <c r="D786" s="58"/>
      <c r="E786" s="58"/>
      <c r="F786" s="58"/>
      <c r="G786" s="67"/>
      <c r="H786" s="218"/>
      <c r="I786" s="58"/>
      <c r="J786" s="58"/>
      <c r="K786" s="58"/>
      <c r="L786" s="58"/>
      <c r="M786" s="58"/>
      <c r="N786" s="58"/>
      <c r="O786" s="58"/>
      <c r="P786" s="58"/>
      <c r="Q786" s="58"/>
      <c r="R786" s="58"/>
      <c r="S786" s="58"/>
      <c r="T786" s="58"/>
      <c r="U786" s="58"/>
      <c r="V786" s="58"/>
      <c r="W786" s="58"/>
      <c r="X786" s="58"/>
      <c r="Y786" s="58"/>
    </row>
    <row r="787" spans="1:25" ht="15.75" customHeight="1" x14ac:dyDescent="0.2">
      <c r="A787" s="23"/>
      <c r="B787" s="23"/>
      <c r="C787" s="58"/>
      <c r="D787" s="58"/>
      <c r="E787" s="58"/>
      <c r="F787" s="58"/>
      <c r="G787" s="67"/>
      <c r="H787" s="218"/>
      <c r="I787" s="58"/>
      <c r="J787" s="58"/>
      <c r="K787" s="58"/>
      <c r="L787" s="58"/>
      <c r="M787" s="58"/>
      <c r="N787" s="58"/>
      <c r="O787" s="58"/>
      <c r="P787" s="58"/>
      <c r="Q787" s="58"/>
      <c r="R787" s="58"/>
      <c r="S787" s="58"/>
      <c r="T787" s="58"/>
      <c r="U787" s="58"/>
      <c r="V787" s="58"/>
      <c r="W787" s="58"/>
      <c r="X787" s="58"/>
      <c r="Y787" s="58"/>
    </row>
    <row r="788" spans="1:25" ht="15.75" customHeight="1" x14ac:dyDescent="0.2">
      <c r="A788" s="23"/>
      <c r="B788" s="23"/>
      <c r="C788" s="58"/>
      <c r="D788" s="58"/>
      <c r="E788" s="58"/>
      <c r="F788" s="58"/>
      <c r="G788" s="67"/>
      <c r="H788" s="218"/>
      <c r="I788" s="58"/>
      <c r="J788" s="58"/>
      <c r="K788" s="58"/>
      <c r="L788" s="58"/>
      <c r="M788" s="58"/>
      <c r="N788" s="58"/>
      <c r="O788" s="58"/>
      <c r="P788" s="58"/>
      <c r="Q788" s="58"/>
      <c r="R788" s="58"/>
      <c r="S788" s="58"/>
      <c r="T788" s="58"/>
      <c r="U788" s="58"/>
      <c r="V788" s="58"/>
      <c r="W788" s="58"/>
      <c r="X788" s="58"/>
      <c r="Y788" s="58"/>
    </row>
    <row r="789" spans="1:25" ht="15.75" customHeight="1" x14ac:dyDescent="0.2">
      <c r="A789" s="23"/>
      <c r="B789" s="23"/>
      <c r="C789" s="58"/>
      <c r="D789" s="58"/>
      <c r="E789" s="58"/>
      <c r="F789" s="58"/>
      <c r="G789" s="67"/>
      <c r="H789" s="218"/>
      <c r="I789" s="58"/>
      <c r="J789" s="58"/>
      <c r="K789" s="58"/>
      <c r="L789" s="58"/>
      <c r="M789" s="58"/>
      <c r="N789" s="58"/>
      <c r="O789" s="58"/>
      <c r="P789" s="58"/>
      <c r="Q789" s="58"/>
      <c r="R789" s="58"/>
      <c r="S789" s="58"/>
      <c r="T789" s="58"/>
      <c r="U789" s="58"/>
      <c r="V789" s="58"/>
      <c r="W789" s="58"/>
      <c r="X789" s="58"/>
      <c r="Y789" s="58"/>
    </row>
    <row r="790" spans="1:25" ht="15.75" customHeight="1" x14ac:dyDescent="0.2">
      <c r="A790" s="23"/>
      <c r="B790" s="23"/>
      <c r="C790" s="58"/>
      <c r="D790" s="58"/>
      <c r="E790" s="58"/>
      <c r="F790" s="58"/>
      <c r="G790" s="67"/>
      <c r="H790" s="218"/>
      <c r="I790" s="58"/>
      <c r="J790" s="58"/>
      <c r="K790" s="58"/>
      <c r="L790" s="58"/>
      <c r="M790" s="58"/>
      <c r="N790" s="58"/>
      <c r="O790" s="58"/>
      <c r="P790" s="58"/>
      <c r="Q790" s="58"/>
      <c r="R790" s="58"/>
      <c r="S790" s="58"/>
      <c r="T790" s="58"/>
      <c r="U790" s="58"/>
      <c r="V790" s="58"/>
      <c r="W790" s="58"/>
      <c r="X790" s="58"/>
      <c r="Y790" s="58"/>
    </row>
    <row r="791" spans="1:25" ht="15.75" customHeight="1" x14ac:dyDescent="0.2">
      <c r="A791" s="23"/>
      <c r="B791" s="23"/>
      <c r="C791" s="58"/>
      <c r="D791" s="58"/>
      <c r="E791" s="58"/>
      <c r="F791" s="58"/>
      <c r="G791" s="67"/>
      <c r="H791" s="218"/>
      <c r="I791" s="58"/>
      <c r="J791" s="58"/>
      <c r="K791" s="58"/>
      <c r="L791" s="58"/>
      <c r="M791" s="58"/>
      <c r="N791" s="58"/>
      <c r="O791" s="58"/>
      <c r="P791" s="58"/>
      <c r="Q791" s="58"/>
      <c r="R791" s="58"/>
      <c r="S791" s="58"/>
      <c r="T791" s="58"/>
      <c r="U791" s="58"/>
      <c r="V791" s="58"/>
      <c r="W791" s="58"/>
      <c r="X791" s="58"/>
      <c r="Y791" s="58"/>
    </row>
    <row r="792" spans="1:25" ht="15.75" customHeight="1" x14ac:dyDescent="0.2">
      <c r="A792" s="23"/>
      <c r="B792" s="23"/>
      <c r="C792" s="58"/>
      <c r="D792" s="58"/>
      <c r="E792" s="58"/>
      <c r="F792" s="58"/>
      <c r="G792" s="67"/>
      <c r="H792" s="218"/>
      <c r="I792" s="58"/>
      <c r="J792" s="58"/>
      <c r="K792" s="58"/>
      <c r="L792" s="58"/>
      <c r="M792" s="58"/>
      <c r="N792" s="58"/>
      <c r="O792" s="58"/>
      <c r="P792" s="58"/>
      <c r="Q792" s="58"/>
      <c r="R792" s="58"/>
      <c r="S792" s="58"/>
      <c r="T792" s="58"/>
      <c r="U792" s="58"/>
      <c r="V792" s="58"/>
      <c r="W792" s="58"/>
      <c r="X792" s="58"/>
      <c r="Y792" s="58"/>
    </row>
    <row r="793" spans="1:25" ht="15.75" customHeight="1" x14ac:dyDescent="0.2">
      <c r="A793" s="23"/>
      <c r="B793" s="23"/>
      <c r="C793" s="58"/>
      <c r="D793" s="58"/>
      <c r="E793" s="58"/>
      <c r="F793" s="58"/>
      <c r="G793" s="67"/>
      <c r="H793" s="218"/>
      <c r="I793" s="58"/>
      <c r="J793" s="58"/>
      <c r="K793" s="58"/>
      <c r="L793" s="58"/>
      <c r="M793" s="58"/>
      <c r="N793" s="58"/>
      <c r="O793" s="58"/>
      <c r="P793" s="58"/>
      <c r="Q793" s="58"/>
      <c r="R793" s="58"/>
      <c r="S793" s="58"/>
      <c r="T793" s="58"/>
      <c r="U793" s="58"/>
      <c r="V793" s="58"/>
      <c r="W793" s="58"/>
      <c r="X793" s="58"/>
      <c r="Y793" s="58"/>
    </row>
    <row r="794" spans="1:25" ht="15.75" customHeight="1" x14ac:dyDescent="0.2">
      <c r="A794" s="23"/>
      <c r="B794" s="23"/>
      <c r="C794" s="58"/>
      <c r="D794" s="58"/>
      <c r="E794" s="58"/>
      <c r="F794" s="58"/>
      <c r="G794" s="67"/>
      <c r="H794" s="218"/>
      <c r="I794" s="58"/>
      <c r="J794" s="58"/>
      <c r="K794" s="58"/>
      <c r="L794" s="58"/>
      <c r="M794" s="58"/>
      <c r="N794" s="58"/>
      <c r="O794" s="58"/>
      <c r="P794" s="58"/>
      <c r="Q794" s="58"/>
      <c r="R794" s="58"/>
      <c r="S794" s="58"/>
      <c r="T794" s="58"/>
      <c r="U794" s="58"/>
      <c r="V794" s="58"/>
      <c r="W794" s="58"/>
      <c r="X794" s="58"/>
      <c r="Y794" s="58"/>
    </row>
    <row r="795" spans="1:25" ht="15.75" customHeight="1" x14ac:dyDescent="0.2">
      <c r="A795" s="23"/>
      <c r="B795" s="23"/>
      <c r="C795" s="58"/>
      <c r="D795" s="58"/>
      <c r="E795" s="58"/>
      <c r="F795" s="58"/>
      <c r="G795" s="67"/>
      <c r="H795" s="218"/>
      <c r="I795" s="58"/>
      <c r="J795" s="58"/>
      <c r="K795" s="58"/>
      <c r="L795" s="58"/>
      <c r="M795" s="58"/>
      <c r="N795" s="58"/>
      <c r="O795" s="58"/>
      <c r="P795" s="58"/>
      <c r="Q795" s="58"/>
      <c r="R795" s="58"/>
      <c r="S795" s="58"/>
      <c r="T795" s="58"/>
      <c r="U795" s="58"/>
      <c r="V795" s="58"/>
      <c r="W795" s="58"/>
      <c r="X795" s="58"/>
      <c r="Y795" s="58"/>
    </row>
    <row r="796" spans="1:25" ht="15.75" customHeight="1" x14ac:dyDescent="0.2">
      <c r="A796" s="23"/>
      <c r="B796" s="23"/>
      <c r="C796" s="58"/>
      <c r="D796" s="58"/>
      <c r="E796" s="58"/>
      <c r="F796" s="58"/>
      <c r="G796" s="67"/>
      <c r="H796" s="218"/>
      <c r="I796" s="58"/>
      <c r="J796" s="58"/>
      <c r="K796" s="58"/>
      <c r="L796" s="58"/>
      <c r="M796" s="58"/>
      <c r="N796" s="58"/>
      <c r="O796" s="58"/>
      <c r="P796" s="58"/>
      <c r="Q796" s="58"/>
      <c r="R796" s="58"/>
      <c r="S796" s="58"/>
      <c r="T796" s="58"/>
      <c r="U796" s="58"/>
      <c r="V796" s="58"/>
      <c r="W796" s="58"/>
      <c r="X796" s="58"/>
      <c r="Y796" s="58"/>
    </row>
    <row r="797" spans="1:25" ht="15.75" customHeight="1" x14ac:dyDescent="0.2">
      <c r="A797" s="23"/>
      <c r="B797" s="23"/>
      <c r="C797" s="58"/>
      <c r="D797" s="58"/>
      <c r="E797" s="58"/>
      <c r="F797" s="58"/>
      <c r="G797" s="67"/>
      <c r="H797" s="218"/>
      <c r="I797" s="58"/>
      <c r="J797" s="58"/>
      <c r="K797" s="58"/>
      <c r="L797" s="58"/>
      <c r="M797" s="58"/>
      <c r="N797" s="58"/>
      <c r="O797" s="58"/>
      <c r="P797" s="58"/>
      <c r="Q797" s="58"/>
      <c r="R797" s="58"/>
      <c r="S797" s="58"/>
      <c r="T797" s="58"/>
      <c r="U797" s="58"/>
      <c r="V797" s="58"/>
      <c r="W797" s="58"/>
      <c r="X797" s="58"/>
      <c r="Y797" s="58"/>
    </row>
    <row r="798" spans="1:25" ht="15.75" customHeight="1" x14ac:dyDescent="0.2">
      <c r="A798" s="23"/>
      <c r="B798" s="23"/>
      <c r="C798" s="58"/>
      <c r="D798" s="58"/>
      <c r="E798" s="58"/>
      <c r="F798" s="58"/>
      <c r="G798" s="67"/>
      <c r="H798" s="218"/>
      <c r="I798" s="58"/>
      <c r="J798" s="58"/>
      <c r="K798" s="58"/>
      <c r="L798" s="58"/>
      <c r="M798" s="58"/>
      <c r="N798" s="58"/>
      <c r="O798" s="58"/>
      <c r="P798" s="58"/>
      <c r="Q798" s="58"/>
      <c r="R798" s="58"/>
      <c r="S798" s="58"/>
      <c r="T798" s="58"/>
      <c r="U798" s="58"/>
      <c r="V798" s="58"/>
      <c r="W798" s="58"/>
      <c r="X798" s="58"/>
      <c r="Y798" s="58"/>
    </row>
    <row r="799" spans="1:25" ht="15.75" customHeight="1" x14ac:dyDescent="0.2">
      <c r="A799" s="23"/>
      <c r="B799" s="23"/>
      <c r="C799" s="58"/>
      <c r="D799" s="58"/>
      <c r="E799" s="58"/>
      <c r="F799" s="58"/>
      <c r="G799" s="67"/>
      <c r="H799" s="218"/>
      <c r="I799" s="58"/>
      <c r="J799" s="58"/>
      <c r="K799" s="58"/>
      <c r="L799" s="58"/>
      <c r="M799" s="58"/>
      <c r="N799" s="58"/>
      <c r="O799" s="58"/>
      <c r="P799" s="58"/>
      <c r="Q799" s="58"/>
      <c r="R799" s="58"/>
      <c r="S799" s="58"/>
      <c r="T799" s="58"/>
      <c r="U799" s="58"/>
      <c r="V799" s="58"/>
      <c r="W799" s="58"/>
      <c r="X799" s="58"/>
      <c r="Y799" s="58"/>
    </row>
    <row r="800" spans="1:25" ht="15.75" customHeight="1" x14ac:dyDescent="0.2">
      <c r="A800" s="23"/>
      <c r="B800" s="23"/>
      <c r="C800" s="58"/>
      <c r="D800" s="58"/>
      <c r="E800" s="58"/>
      <c r="F800" s="58"/>
      <c r="G800" s="67"/>
      <c r="H800" s="218"/>
      <c r="I800" s="58"/>
      <c r="J800" s="58"/>
      <c r="K800" s="58"/>
      <c r="L800" s="58"/>
      <c r="M800" s="58"/>
      <c r="N800" s="58"/>
      <c r="O800" s="58"/>
      <c r="P800" s="58"/>
      <c r="Q800" s="58"/>
      <c r="R800" s="58"/>
      <c r="S800" s="58"/>
      <c r="T800" s="58"/>
      <c r="U800" s="58"/>
      <c r="V800" s="58"/>
      <c r="W800" s="58"/>
      <c r="X800" s="58"/>
      <c r="Y800" s="58"/>
    </row>
    <row r="801" spans="1:25" ht="15.75" customHeight="1" x14ac:dyDescent="0.2">
      <c r="A801" s="23"/>
      <c r="B801" s="23"/>
      <c r="C801" s="58"/>
      <c r="D801" s="58"/>
      <c r="E801" s="58"/>
      <c r="F801" s="58"/>
      <c r="G801" s="67"/>
      <c r="H801" s="218"/>
      <c r="I801" s="58"/>
      <c r="J801" s="58"/>
      <c r="K801" s="58"/>
      <c r="L801" s="58"/>
      <c r="M801" s="58"/>
      <c r="N801" s="58"/>
      <c r="O801" s="58"/>
      <c r="P801" s="58"/>
      <c r="Q801" s="58"/>
      <c r="R801" s="58"/>
      <c r="S801" s="58"/>
      <c r="T801" s="58"/>
      <c r="U801" s="58"/>
      <c r="V801" s="58"/>
      <c r="W801" s="58"/>
      <c r="X801" s="58"/>
      <c r="Y801" s="58"/>
    </row>
    <row r="802" spans="1:25" ht="15.75" customHeight="1" x14ac:dyDescent="0.2">
      <c r="A802" s="23"/>
      <c r="B802" s="23"/>
      <c r="C802" s="58"/>
      <c r="D802" s="58"/>
      <c r="E802" s="58"/>
      <c r="F802" s="58"/>
      <c r="G802" s="67"/>
      <c r="H802" s="218"/>
      <c r="I802" s="58"/>
      <c r="J802" s="58"/>
      <c r="K802" s="58"/>
      <c r="L802" s="58"/>
      <c r="M802" s="58"/>
      <c r="N802" s="58"/>
      <c r="O802" s="58"/>
      <c r="P802" s="58"/>
      <c r="Q802" s="58"/>
      <c r="R802" s="58"/>
      <c r="S802" s="58"/>
      <c r="T802" s="58"/>
      <c r="U802" s="58"/>
      <c r="V802" s="58"/>
      <c r="W802" s="58"/>
      <c r="X802" s="58"/>
      <c r="Y802" s="58"/>
    </row>
    <row r="803" spans="1:25" ht="15.75" customHeight="1" x14ac:dyDescent="0.2">
      <c r="A803" s="23"/>
      <c r="B803" s="23"/>
      <c r="C803" s="58"/>
      <c r="D803" s="58"/>
      <c r="E803" s="58"/>
      <c r="F803" s="58"/>
      <c r="G803" s="67"/>
      <c r="H803" s="218"/>
      <c r="I803" s="58"/>
      <c r="J803" s="58"/>
      <c r="K803" s="58"/>
      <c r="L803" s="58"/>
      <c r="M803" s="58"/>
      <c r="N803" s="58"/>
      <c r="O803" s="58"/>
      <c r="P803" s="58"/>
      <c r="Q803" s="58"/>
      <c r="R803" s="58"/>
      <c r="S803" s="58"/>
      <c r="T803" s="58"/>
      <c r="U803" s="58"/>
      <c r="V803" s="58"/>
      <c r="W803" s="58"/>
      <c r="X803" s="58"/>
      <c r="Y803" s="58"/>
    </row>
    <row r="804" spans="1:25" ht="15.75" customHeight="1" x14ac:dyDescent="0.2">
      <c r="A804" s="23"/>
      <c r="B804" s="23"/>
      <c r="C804" s="58"/>
      <c r="D804" s="58"/>
      <c r="E804" s="58"/>
      <c r="F804" s="58"/>
      <c r="G804" s="67"/>
      <c r="H804" s="218"/>
      <c r="I804" s="58"/>
      <c r="J804" s="58"/>
      <c r="K804" s="58"/>
      <c r="L804" s="58"/>
      <c r="M804" s="58"/>
      <c r="N804" s="58"/>
      <c r="O804" s="58"/>
      <c r="P804" s="58"/>
      <c r="Q804" s="58"/>
      <c r="R804" s="58"/>
      <c r="S804" s="58"/>
      <c r="T804" s="58"/>
      <c r="U804" s="58"/>
      <c r="V804" s="58"/>
      <c r="W804" s="58"/>
      <c r="X804" s="58"/>
      <c r="Y804" s="58"/>
    </row>
    <row r="805" spans="1:25" ht="15.75" customHeight="1" x14ac:dyDescent="0.2">
      <c r="A805" s="23"/>
      <c r="B805" s="23"/>
      <c r="C805" s="58"/>
      <c r="D805" s="58"/>
      <c r="E805" s="58"/>
      <c r="F805" s="58"/>
      <c r="G805" s="67"/>
      <c r="H805" s="218"/>
      <c r="I805" s="58"/>
      <c r="J805" s="58"/>
      <c r="K805" s="58"/>
      <c r="L805" s="58"/>
      <c r="M805" s="58"/>
      <c r="N805" s="58"/>
      <c r="O805" s="58"/>
      <c r="P805" s="58"/>
      <c r="Q805" s="58"/>
      <c r="R805" s="58"/>
      <c r="S805" s="58"/>
      <c r="T805" s="58"/>
      <c r="U805" s="58"/>
      <c r="V805" s="58"/>
      <c r="W805" s="58"/>
      <c r="X805" s="58"/>
      <c r="Y805" s="58"/>
    </row>
    <row r="806" spans="1:25" ht="15.75" customHeight="1" x14ac:dyDescent="0.2">
      <c r="A806" s="23"/>
      <c r="B806" s="23"/>
      <c r="C806" s="58"/>
      <c r="D806" s="58"/>
      <c r="E806" s="58"/>
      <c r="F806" s="58"/>
      <c r="G806" s="67"/>
      <c r="H806" s="218"/>
      <c r="I806" s="58"/>
      <c r="J806" s="58"/>
      <c r="K806" s="58"/>
      <c r="L806" s="58"/>
      <c r="M806" s="58"/>
      <c r="N806" s="58"/>
      <c r="O806" s="58"/>
      <c r="P806" s="58"/>
      <c r="Q806" s="58"/>
      <c r="R806" s="58"/>
      <c r="S806" s="58"/>
      <c r="T806" s="58"/>
      <c r="U806" s="58"/>
      <c r="V806" s="58"/>
      <c r="W806" s="58"/>
      <c r="X806" s="58"/>
      <c r="Y806" s="58"/>
    </row>
    <row r="807" spans="1:25" ht="15.75" customHeight="1" x14ac:dyDescent="0.2">
      <c r="A807" s="23"/>
      <c r="B807" s="23"/>
      <c r="C807" s="58"/>
      <c r="D807" s="58"/>
      <c r="E807" s="58"/>
      <c r="F807" s="58"/>
      <c r="G807" s="67"/>
      <c r="H807" s="218"/>
      <c r="I807" s="58"/>
      <c r="J807" s="58"/>
      <c r="K807" s="58"/>
      <c r="L807" s="58"/>
      <c r="M807" s="58"/>
      <c r="N807" s="58"/>
      <c r="O807" s="58"/>
      <c r="P807" s="58"/>
      <c r="Q807" s="58"/>
      <c r="R807" s="58"/>
      <c r="S807" s="58"/>
      <c r="T807" s="58"/>
      <c r="U807" s="58"/>
      <c r="V807" s="58"/>
      <c r="W807" s="58"/>
      <c r="X807" s="58"/>
      <c r="Y807" s="58"/>
    </row>
    <row r="808" spans="1:25" ht="15.75" customHeight="1" x14ac:dyDescent="0.2">
      <c r="A808" s="23"/>
      <c r="B808" s="23"/>
      <c r="C808" s="58"/>
      <c r="D808" s="58"/>
      <c r="E808" s="58"/>
      <c r="F808" s="58"/>
      <c r="G808" s="67"/>
      <c r="H808" s="218"/>
      <c r="I808" s="58"/>
      <c r="J808" s="58"/>
      <c r="K808" s="58"/>
      <c r="L808" s="58"/>
      <c r="M808" s="58"/>
      <c r="N808" s="58"/>
      <c r="O808" s="58"/>
      <c r="P808" s="58"/>
      <c r="Q808" s="58"/>
      <c r="R808" s="58"/>
      <c r="S808" s="58"/>
      <c r="T808" s="58"/>
      <c r="U808" s="58"/>
      <c r="V808" s="58"/>
      <c r="W808" s="58"/>
      <c r="X808" s="58"/>
      <c r="Y808" s="58"/>
    </row>
    <row r="809" spans="1:25" ht="15.75" customHeight="1" x14ac:dyDescent="0.2">
      <c r="A809" s="23"/>
      <c r="B809" s="23"/>
      <c r="C809" s="58"/>
      <c r="D809" s="58"/>
      <c r="E809" s="58"/>
      <c r="F809" s="58"/>
      <c r="G809" s="67"/>
      <c r="H809" s="218"/>
      <c r="I809" s="58"/>
      <c r="J809" s="58"/>
      <c r="K809" s="58"/>
      <c r="L809" s="58"/>
      <c r="M809" s="58"/>
      <c r="N809" s="58"/>
      <c r="O809" s="58"/>
      <c r="P809" s="58"/>
      <c r="Q809" s="58"/>
      <c r="R809" s="58"/>
      <c r="S809" s="58"/>
      <c r="T809" s="58"/>
      <c r="U809" s="58"/>
      <c r="V809" s="58"/>
      <c r="W809" s="58"/>
      <c r="X809" s="58"/>
      <c r="Y809" s="58"/>
    </row>
    <row r="810" spans="1:25" ht="15.75" customHeight="1" x14ac:dyDescent="0.2">
      <c r="A810" s="23"/>
      <c r="B810" s="23"/>
      <c r="C810" s="58"/>
      <c r="D810" s="58"/>
      <c r="E810" s="58"/>
      <c r="F810" s="58"/>
      <c r="G810" s="67"/>
      <c r="H810" s="218"/>
      <c r="I810" s="58"/>
      <c r="J810" s="58"/>
      <c r="K810" s="58"/>
      <c r="L810" s="58"/>
      <c r="M810" s="58"/>
      <c r="N810" s="58"/>
      <c r="O810" s="58"/>
      <c r="P810" s="58"/>
      <c r="Q810" s="58"/>
      <c r="R810" s="58"/>
      <c r="S810" s="58"/>
      <c r="T810" s="58"/>
      <c r="U810" s="58"/>
      <c r="V810" s="58"/>
      <c r="W810" s="58"/>
      <c r="X810" s="58"/>
      <c r="Y810" s="58"/>
    </row>
    <row r="811" spans="1:25" ht="15.75" customHeight="1" x14ac:dyDescent="0.2">
      <c r="A811" s="23"/>
      <c r="B811" s="23"/>
      <c r="C811" s="58"/>
      <c r="D811" s="58"/>
      <c r="E811" s="58"/>
      <c r="F811" s="58"/>
      <c r="G811" s="67"/>
      <c r="H811" s="218"/>
      <c r="I811" s="58"/>
      <c r="J811" s="58"/>
      <c r="K811" s="58"/>
      <c r="L811" s="58"/>
      <c r="M811" s="58"/>
      <c r="N811" s="58"/>
      <c r="O811" s="58"/>
      <c r="P811" s="58"/>
      <c r="Q811" s="58"/>
      <c r="R811" s="58"/>
      <c r="S811" s="58"/>
      <c r="T811" s="58"/>
      <c r="U811" s="58"/>
      <c r="V811" s="58"/>
      <c r="W811" s="58"/>
      <c r="X811" s="58"/>
      <c r="Y811" s="58"/>
    </row>
    <row r="812" spans="1:25" ht="15.75" customHeight="1" x14ac:dyDescent="0.2">
      <c r="A812" s="23"/>
      <c r="B812" s="23"/>
      <c r="C812" s="58"/>
      <c r="D812" s="58"/>
      <c r="E812" s="58"/>
      <c r="F812" s="58"/>
      <c r="G812" s="67"/>
      <c r="H812" s="218"/>
      <c r="I812" s="58"/>
      <c r="J812" s="58"/>
      <c r="K812" s="58"/>
      <c r="L812" s="58"/>
      <c r="M812" s="58"/>
      <c r="N812" s="58"/>
      <c r="O812" s="58"/>
      <c r="P812" s="58"/>
      <c r="Q812" s="58"/>
      <c r="R812" s="58"/>
      <c r="S812" s="58"/>
      <c r="T812" s="58"/>
      <c r="U812" s="58"/>
      <c r="V812" s="58"/>
      <c r="W812" s="58"/>
      <c r="X812" s="58"/>
      <c r="Y812" s="58"/>
    </row>
    <row r="813" spans="1:25" ht="15.75" customHeight="1" x14ac:dyDescent="0.2">
      <c r="A813" s="23"/>
      <c r="B813" s="23"/>
      <c r="C813" s="58"/>
      <c r="D813" s="58"/>
      <c r="E813" s="58"/>
      <c r="F813" s="58"/>
      <c r="G813" s="67"/>
      <c r="H813" s="218"/>
      <c r="I813" s="58"/>
      <c r="J813" s="58"/>
      <c r="K813" s="58"/>
      <c r="L813" s="58"/>
      <c r="M813" s="58"/>
      <c r="N813" s="58"/>
      <c r="O813" s="58"/>
      <c r="P813" s="58"/>
      <c r="Q813" s="58"/>
      <c r="R813" s="58"/>
      <c r="S813" s="58"/>
      <c r="T813" s="58"/>
      <c r="U813" s="58"/>
      <c r="V813" s="58"/>
      <c r="W813" s="58"/>
      <c r="X813" s="58"/>
      <c r="Y813" s="58"/>
    </row>
    <row r="814" spans="1:25" ht="15.75" customHeight="1" x14ac:dyDescent="0.2">
      <c r="A814" s="23"/>
      <c r="B814" s="23"/>
      <c r="C814" s="58"/>
      <c r="D814" s="58"/>
      <c r="E814" s="58"/>
      <c r="F814" s="58"/>
      <c r="G814" s="67"/>
      <c r="H814" s="218"/>
      <c r="I814" s="58"/>
      <c r="J814" s="58"/>
      <c r="K814" s="58"/>
      <c r="L814" s="58"/>
      <c r="M814" s="58"/>
      <c r="N814" s="58"/>
      <c r="O814" s="58"/>
      <c r="P814" s="58"/>
      <c r="Q814" s="58"/>
      <c r="R814" s="58"/>
      <c r="S814" s="58"/>
      <c r="T814" s="58"/>
      <c r="U814" s="58"/>
      <c r="V814" s="58"/>
      <c r="W814" s="58"/>
      <c r="X814" s="58"/>
      <c r="Y814" s="58"/>
    </row>
    <row r="815" spans="1:25" ht="15.75" customHeight="1" x14ac:dyDescent="0.2">
      <c r="A815" s="23"/>
      <c r="B815" s="23"/>
      <c r="C815" s="58"/>
      <c r="D815" s="58"/>
      <c r="E815" s="58"/>
      <c r="F815" s="58"/>
      <c r="G815" s="67"/>
      <c r="H815" s="218"/>
      <c r="I815" s="58"/>
      <c r="J815" s="58"/>
      <c r="K815" s="58"/>
      <c r="L815" s="58"/>
      <c r="M815" s="58"/>
      <c r="N815" s="58"/>
      <c r="O815" s="58"/>
      <c r="P815" s="58"/>
      <c r="Q815" s="58"/>
      <c r="R815" s="58"/>
      <c r="S815" s="58"/>
      <c r="T815" s="58"/>
      <c r="U815" s="58"/>
      <c r="V815" s="58"/>
      <c r="W815" s="58"/>
      <c r="X815" s="58"/>
      <c r="Y815" s="58"/>
    </row>
    <row r="816" spans="1:25" ht="15.75" customHeight="1" x14ac:dyDescent="0.2">
      <c r="A816" s="23"/>
      <c r="B816" s="23"/>
      <c r="C816" s="58"/>
      <c r="D816" s="58"/>
      <c r="E816" s="58"/>
      <c r="F816" s="58"/>
      <c r="G816" s="67"/>
      <c r="H816" s="218"/>
      <c r="I816" s="58"/>
      <c r="J816" s="58"/>
      <c r="K816" s="58"/>
      <c r="L816" s="58"/>
      <c r="M816" s="58"/>
      <c r="N816" s="58"/>
      <c r="O816" s="58"/>
      <c r="P816" s="58"/>
      <c r="Q816" s="58"/>
      <c r="R816" s="58"/>
      <c r="S816" s="58"/>
      <c r="T816" s="58"/>
      <c r="U816" s="58"/>
      <c r="V816" s="58"/>
      <c r="W816" s="58"/>
      <c r="X816" s="58"/>
      <c r="Y816" s="58"/>
    </row>
    <row r="817" spans="1:25" ht="15.75" customHeight="1" x14ac:dyDescent="0.2">
      <c r="A817" s="23"/>
      <c r="B817" s="23"/>
      <c r="C817" s="58"/>
      <c r="D817" s="58"/>
      <c r="E817" s="58"/>
      <c r="F817" s="58"/>
      <c r="G817" s="67"/>
      <c r="H817" s="218"/>
      <c r="I817" s="58"/>
      <c r="J817" s="58"/>
      <c r="K817" s="58"/>
      <c r="L817" s="58"/>
      <c r="M817" s="58"/>
      <c r="N817" s="58"/>
      <c r="O817" s="58"/>
      <c r="P817" s="58"/>
      <c r="Q817" s="58"/>
      <c r="R817" s="58"/>
      <c r="S817" s="58"/>
      <c r="T817" s="58"/>
      <c r="U817" s="58"/>
      <c r="V817" s="58"/>
      <c r="W817" s="58"/>
      <c r="X817" s="58"/>
      <c r="Y817" s="58"/>
    </row>
    <row r="818" spans="1:25" ht="15.75" customHeight="1" x14ac:dyDescent="0.2">
      <c r="A818" s="23"/>
      <c r="B818" s="23"/>
      <c r="C818" s="58"/>
      <c r="D818" s="58"/>
      <c r="E818" s="58"/>
      <c r="F818" s="58"/>
      <c r="G818" s="67"/>
      <c r="H818" s="218"/>
      <c r="I818" s="58"/>
      <c r="J818" s="58"/>
      <c r="K818" s="58"/>
      <c r="L818" s="58"/>
      <c r="M818" s="58"/>
      <c r="N818" s="58"/>
      <c r="O818" s="58"/>
      <c r="P818" s="58"/>
      <c r="Q818" s="58"/>
      <c r="R818" s="58"/>
      <c r="S818" s="58"/>
      <c r="T818" s="58"/>
      <c r="U818" s="58"/>
      <c r="V818" s="58"/>
      <c r="W818" s="58"/>
      <c r="X818" s="58"/>
      <c r="Y818" s="58"/>
    </row>
    <row r="819" spans="1:25" ht="15.75" customHeight="1" x14ac:dyDescent="0.2">
      <c r="A819" s="23"/>
      <c r="B819" s="23"/>
      <c r="C819" s="58"/>
      <c r="D819" s="58"/>
      <c r="E819" s="58"/>
      <c r="F819" s="58"/>
      <c r="G819" s="67"/>
      <c r="H819" s="218"/>
      <c r="I819" s="58"/>
      <c r="J819" s="58"/>
      <c r="K819" s="58"/>
      <c r="L819" s="58"/>
      <c r="M819" s="58"/>
      <c r="N819" s="58"/>
      <c r="O819" s="58"/>
      <c r="P819" s="58"/>
      <c r="Q819" s="58"/>
      <c r="R819" s="58"/>
      <c r="S819" s="58"/>
      <c r="T819" s="58"/>
      <c r="U819" s="58"/>
      <c r="V819" s="58"/>
      <c r="W819" s="58"/>
      <c r="X819" s="58"/>
      <c r="Y819" s="58"/>
    </row>
    <row r="820" spans="1:25" ht="15.75" customHeight="1" x14ac:dyDescent="0.2">
      <c r="A820" s="23"/>
      <c r="B820" s="23"/>
      <c r="C820" s="58"/>
      <c r="D820" s="58"/>
      <c r="E820" s="58"/>
      <c r="F820" s="58"/>
      <c r="G820" s="67"/>
      <c r="H820" s="218"/>
      <c r="I820" s="58"/>
      <c r="J820" s="58"/>
      <c r="K820" s="58"/>
      <c r="L820" s="58"/>
      <c r="M820" s="58"/>
      <c r="N820" s="58"/>
      <c r="O820" s="58"/>
      <c r="P820" s="58"/>
      <c r="Q820" s="58"/>
      <c r="R820" s="58"/>
      <c r="S820" s="58"/>
      <c r="T820" s="58"/>
      <c r="U820" s="58"/>
      <c r="V820" s="58"/>
      <c r="W820" s="58"/>
      <c r="X820" s="58"/>
      <c r="Y820" s="58"/>
    </row>
    <row r="821" spans="1:25" ht="15.75" customHeight="1" x14ac:dyDescent="0.2">
      <c r="A821" s="23"/>
      <c r="B821" s="23"/>
      <c r="C821" s="58"/>
      <c r="D821" s="58"/>
      <c r="E821" s="58"/>
      <c r="F821" s="58"/>
      <c r="G821" s="67"/>
      <c r="H821" s="218"/>
      <c r="I821" s="58"/>
      <c r="J821" s="58"/>
      <c r="K821" s="58"/>
      <c r="L821" s="58"/>
      <c r="M821" s="58"/>
      <c r="N821" s="58"/>
      <c r="O821" s="58"/>
      <c r="P821" s="58"/>
      <c r="Q821" s="58"/>
      <c r="R821" s="58"/>
      <c r="S821" s="58"/>
      <c r="T821" s="58"/>
      <c r="U821" s="58"/>
      <c r="V821" s="58"/>
      <c r="W821" s="58"/>
      <c r="X821" s="58"/>
      <c r="Y821" s="58"/>
    </row>
    <row r="822" spans="1:25" ht="15.75" customHeight="1" x14ac:dyDescent="0.2">
      <c r="A822" s="23"/>
      <c r="B822" s="23"/>
      <c r="C822" s="58"/>
      <c r="D822" s="58"/>
      <c r="E822" s="58"/>
      <c r="F822" s="58"/>
      <c r="G822" s="67"/>
      <c r="H822" s="218"/>
      <c r="I822" s="58"/>
      <c r="J822" s="58"/>
      <c r="K822" s="58"/>
      <c r="L822" s="58"/>
      <c r="M822" s="58"/>
      <c r="N822" s="58"/>
      <c r="O822" s="58"/>
      <c r="P822" s="58"/>
      <c r="Q822" s="58"/>
      <c r="R822" s="58"/>
      <c r="S822" s="58"/>
      <c r="T822" s="58"/>
      <c r="U822" s="58"/>
      <c r="V822" s="58"/>
      <c r="W822" s="58"/>
      <c r="X822" s="58"/>
      <c r="Y822" s="58"/>
    </row>
    <row r="823" spans="1:25" ht="15.75" customHeight="1" x14ac:dyDescent="0.2">
      <c r="A823" s="23"/>
      <c r="B823" s="23"/>
      <c r="C823" s="58"/>
      <c r="D823" s="58"/>
      <c r="E823" s="58"/>
      <c r="F823" s="58"/>
      <c r="G823" s="67"/>
      <c r="H823" s="218"/>
      <c r="I823" s="58"/>
      <c r="J823" s="58"/>
      <c r="K823" s="58"/>
      <c r="L823" s="58"/>
      <c r="M823" s="58"/>
      <c r="N823" s="58"/>
      <c r="O823" s="58"/>
      <c r="P823" s="58"/>
      <c r="Q823" s="58"/>
      <c r="R823" s="58"/>
      <c r="S823" s="58"/>
      <c r="T823" s="58"/>
      <c r="U823" s="58"/>
      <c r="V823" s="58"/>
      <c r="W823" s="58"/>
      <c r="X823" s="58"/>
      <c r="Y823" s="58"/>
    </row>
    <row r="824" spans="1:25" ht="15.75" customHeight="1" x14ac:dyDescent="0.2">
      <c r="A824" s="23"/>
      <c r="B824" s="23"/>
      <c r="C824" s="58"/>
      <c r="D824" s="58"/>
      <c r="E824" s="58"/>
      <c r="F824" s="58"/>
      <c r="G824" s="67"/>
      <c r="H824" s="218"/>
      <c r="I824" s="58"/>
      <c r="J824" s="58"/>
      <c r="K824" s="58"/>
      <c r="L824" s="58"/>
      <c r="M824" s="58"/>
      <c r="N824" s="58"/>
      <c r="O824" s="58"/>
      <c r="P824" s="58"/>
      <c r="Q824" s="58"/>
      <c r="R824" s="58"/>
      <c r="S824" s="58"/>
      <c r="T824" s="58"/>
      <c r="U824" s="58"/>
      <c r="V824" s="58"/>
      <c r="W824" s="58"/>
      <c r="X824" s="58"/>
      <c r="Y824" s="58"/>
    </row>
    <row r="825" spans="1:25" ht="15.75" customHeight="1" x14ac:dyDescent="0.2">
      <c r="A825" s="23"/>
      <c r="B825" s="23"/>
      <c r="C825" s="58"/>
      <c r="D825" s="58"/>
      <c r="E825" s="58"/>
      <c r="F825" s="58"/>
      <c r="G825" s="67"/>
      <c r="H825" s="218"/>
      <c r="I825" s="58"/>
      <c r="J825" s="58"/>
      <c r="K825" s="58"/>
      <c r="L825" s="58"/>
      <c r="M825" s="58"/>
      <c r="N825" s="58"/>
      <c r="O825" s="58"/>
      <c r="P825" s="58"/>
      <c r="Q825" s="58"/>
      <c r="R825" s="58"/>
      <c r="S825" s="58"/>
      <c r="T825" s="58"/>
      <c r="U825" s="58"/>
      <c r="V825" s="58"/>
      <c r="W825" s="58"/>
      <c r="X825" s="58"/>
      <c r="Y825" s="58"/>
    </row>
    <row r="826" spans="1:25" ht="15.75" customHeight="1" x14ac:dyDescent="0.2">
      <c r="A826" s="23"/>
      <c r="B826" s="23"/>
      <c r="C826" s="58"/>
      <c r="D826" s="58"/>
      <c r="E826" s="58"/>
      <c r="F826" s="58"/>
      <c r="G826" s="67"/>
      <c r="H826" s="218"/>
      <c r="I826" s="58"/>
      <c r="J826" s="58"/>
      <c r="K826" s="58"/>
      <c r="L826" s="58"/>
      <c r="M826" s="58"/>
      <c r="N826" s="58"/>
      <c r="O826" s="58"/>
      <c r="P826" s="58"/>
      <c r="Q826" s="58"/>
      <c r="R826" s="58"/>
      <c r="S826" s="58"/>
      <c r="T826" s="58"/>
      <c r="U826" s="58"/>
      <c r="V826" s="58"/>
      <c r="W826" s="58"/>
      <c r="X826" s="58"/>
      <c r="Y826" s="58"/>
    </row>
    <row r="827" spans="1:25" ht="15.75" customHeight="1" x14ac:dyDescent="0.2">
      <c r="A827" s="23"/>
      <c r="B827" s="23"/>
      <c r="C827" s="58"/>
      <c r="D827" s="58"/>
      <c r="E827" s="58"/>
      <c r="F827" s="58"/>
      <c r="G827" s="67"/>
      <c r="H827" s="218"/>
      <c r="I827" s="58"/>
      <c r="J827" s="58"/>
      <c r="K827" s="58"/>
      <c r="L827" s="58"/>
      <c r="M827" s="58"/>
      <c r="N827" s="58"/>
      <c r="O827" s="58"/>
      <c r="P827" s="58"/>
      <c r="Q827" s="58"/>
      <c r="R827" s="58"/>
      <c r="S827" s="58"/>
      <c r="T827" s="58"/>
      <c r="U827" s="58"/>
      <c r="V827" s="58"/>
      <c r="W827" s="58"/>
      <c r="X827" s="58"/>
      <c r="Y827" s="58"/>
    </row>
    <row r="828" spans="1:25" ht="15.75" customHeight="1" x14ac:dyDescent="0.2">
      <c r="A828" s="23"/>
      <c r="B828" s="23"/>
      <c r="C828" s="58"/>
      <c r="D828" s="58"/>
      <c r="E828" s="58"/>
      <c r="F828" s="58"/>
      <c r="G828" s="67"/>
      <c r="H828" s="218"/>
      <c r="I828" s="58"/>
      <c r="J828" s="58"/>
      <c r="K828" s="58"/>
      <c r="L828" s="58"/>
      <c r="M828" s="58"/>
      <c r="N828" s="58"/>
      <c r="O828" s="58"/>
      <c r="P828" s="58"/>
      <c r="Q828" s="58"/>
      <c r="R828" s="58"/>
      <c r="S828" s="58"/>
      <c r="T828" s="58"/>
      <c r="U828" s="58"/>
      <c r="V828" s="58"/>
      <c r="W828" s="58"/>
      <c r="X828" s="58"/>
      <c r="Y828" s="58"/>
    </row>
    <row r="829" spans="1:25" ht="15.75" customHeight="1" x14ac:dyDescent="0.2">
      <c r="A829" s="23"/>
      <c r="B829" s="23"/>
      <c r="C829" s="58"/>
      <c r="D829" s="58"/>
      <c r="E829" s="58"/>
      <c r="F829" s="58"/>
      <c r="G829" s="67"/>
      <c r="H829" s="218"/>
      <c r="I829" s="58"/>
      <c r="J829" s="58"/>
      <c r="K829" s="58"/>
      <c r="L829" s="58"/>
      <c r="M829" s="58"/>
      <c r="N829" s="58"/>
      <c r="O829" s="58"/>
      <c r="P829" s="58"/>
      <c r="Q829" s="58"/>
      <c r="R829" s="58"/>
      <c r="S829" s="58"/>
      <c r="T829" s="58"/>
      <c r="U829" s="58"/>
      <c r="V829" s="58"/>
      <c r="W829" s="58"/>
      <c r="X829" s="58"/>
      <c r="Y829" s="58"/>
    </row>
    <row r="830" spans="1:25" ht="15.75" customHeight="1" x14ac:dyDescent="0.2">
      <c r="A830" s="23"/>
      <c r="B830" s="23"/>
      <c r="C830" s="58"/>
      <c r="D830" s="58"/>
      <c r="E830" s="58"/>
      <c r="F830" s="58"/>
      <c r="G830" s="67"/>
      <c r="H830" s="218"/>
      <c r="I830" s="58"/>
      <c r="J830" s="58"/>
      <c r="K830" s="58"/>
      <c r="L830" s="58"/>
      <c r="M830" s="58"/>
      <c r="N830" s="58"/>
      <c r="O830" s="58"/>
      <c r="P830" s="58"/>
      <c r="Q830" s="58"/>
      <c r="R830" s="58"/>
      <c r="S830" s="58"/>
      <c r="T830" s="58"/>
      <c r="U830" s="58"/>
      <c r="V830" s="58"/>
      <c r="W830" s="58"/>
      <c r="X830" s="58"/>
      <c r="Y830" s="58"/>
    </row>
    <row r="831" spans="1:25" ht="15.75" customHeight="1" x14ac:dyDescent="0.2">
      <c r="A831" s="23"/>
      <c r="B831" s="23"/>
      <c r="C831" s="58"/>
      <c r="D831" s="58"/>
      <c r="E831" s="58"/>
      <c r="F831" s="58"/>
      <c r="G831" s="67"/>
      <c r="H831" s="218"/>
      <c r="I831" s="58"/>
      <c r="J831" s="58"/>
      <c r="K831" s="58"/>
      <c r="L831" s="58"/>
      <c r="M831" s="58"/>
      <c r="N831" s="58"/>
      <c r="O831" s="58"/>
      <c r="P831" s="58"/>
      <c r="Q831" s="58"/>
      <c r="R831" s="58"/>
      <c r="S831" s="58"/>
      <c r="T831" s="58"/>
      <c r="U831" s="58"/>
      <c r="V831" s="58"/>
      <c r="W831" s="58"/>
      <c r="X831" s="58"/>
      <c r="Y831" s="58"/>
    </row>
    <row r="832" spans="1:25" ht="15.75" customHeight="1" x14ac:dyDescent="0.2">
      <c r="A832" s="23"/>
      <c r="B832" s="23"/>
      <c r="C832" s="58"/>
      <c r="D832" s="58"/>
      <c r="E832" s="58"/>
      <c r="F832" s="58"/>
      <c r="G832" s="67"/>
      <c r="H832" s="218"/>
      <c r="I832" s="58"/>
      <c r="J832" s="58"/>
      <c r="K832" s="58"/>
      <c r="L832" s="58"/>
      <c r="M832" s="58"/>
      <c r="N832" s="58"/>
      <c r="O832" s="58"/>
      <c r="P832" s="58"/>
      <c r="Q832" s="58"/>
      <c r="R832" s="58"/>
      <c r="S832" s="58"/>
      <c r="T832" s="58"/>
      <c r="U832" s="58"/>
      <c r="V832" s="58"/>
      <c r="W832" s="58"/>
      <c r="X832" s="58"/>
      <c r="Y832" s="58"/>
    </row>
    <row r="833" spans="1:25" ht="15.75" customHeight="1" x14ac:dyDescent="0.2">
      <c r="A833" s="23"/>
      <c r="B833" s="23"/>
      <c r="C833" s="58"/>
      <c r="D833" s="58"/>
      <c r="E833" s="58"/>
      <c r="F833" s="58"/>
      <c r="G833" s="67"/>
      <c r="H833" s="218"/>
      <c r="I833" s="58"/>
      <c r="J833" s="58"/>
      <c r="K833" s="58"/>
      <c r="L833" s="58"/>
      <c r="M833" s="58"/>
      <c r="N833" s="58"/>
      <c r="O833" s="58"/>
      <c r="P833" s="58"/>
      <c r="Q833" s="58"/>
      <c r="R833" s="58"/>
      <c r="S833" s="58"/>
      <c r="T833" s="58"/>
      <c r="U833" s="58"/>
      <c r="V833" s="58"/>
      <c r="W833" s="58"/>
      <c r="X833" s="58"/>
      <c r="Y833" s="58"/>
    </row>
    <row r="834" spans="1:25" ht="15.75" customHeight="1" x14ac:dyDescent="0.2">
      <c r="A834" s="23"/>
      <c r="B834" s="23"/>
      <c r="C834" s="58"/>
      <c r="D834" s="58"/>
      <c r="E834" s="58"/>
      <c r="F834" s="58"/>
      <c r="G834" s="67"/>
      <c r="H834" s="218"/>
      <c r="I834" s="58"/>
      <c r="J834" s="58"/>
      <c r="K834" s="58"/>
      <c r="L834" s="58"/>
      <c r="M834" s="58"/>
      <c r="N834" s="58"/>
      <c r="O834" s="58"/>
      <c r="P834" s="58"/>
      <c r="Q834" s="58"/>
      <c r="R834" s="58"/>
      <c r="S834" s="58"/>
      <c r="T834" s="58"/>
      <c r="U834" s="58"/>
      <c r="V834" s="58"/>
      <c r="W834" s="58"/>
      <c r="X834" s="58"/>
      <c r="Y834" s="58"/>
    </row>
    <row r="835" spans="1:25" ht="15.75" customHeight="1" x14ac:dyDescent="0.2">
      <c r="A835" s="23"/>
      <c r="B835" s="23"/>
      <c r="C835" s="58"/>
      <c r="D835" s="58"/>
      <c r="E835" s="58"/>
      <c r="F835" s="58"/>
      <c r="G835" s="67"/>
      <c r="H835" s="218"/>
      <c r="I835" s="58"/>
      <c r="J835" s="58"/>
      <c r="K835" s="58"/>
      <c r="L835" s="58"/>
      <c r="M835" s="58"/>
      <c r="N835" s="58"/>
      <c r="O835" s="58"/>
      <c r="P835" s="58"/>
      <c r="Q835" s="58"/>
      <c r="R835" s="58"/>
      <c r="S835" s="58"/>
      <c r="T835" s="58"/>
      <c r="U835" s="58"/>
      <c r="V835" s="58"/>
      <c r="W835" s="58"/>
      <c r="X835" s="58"/>
      <c r="Y835" s="58"/>
    </row>
    <row r="836" spans="1:25" ht="15.75" customHeight="1" x14ac:dyDescent="0.2">
      <c r="A836" s="23"/>
      <c r="B836" s="23"/>
      <c r="C836" s="58"/>
      <c r="D836" s="58"/>
      <c r="E836" s="58"/>
      <c r="F836" s="58"/>
      <c r="G836" s="67"/>
      <c r="H836" s="218"/>
      <c r="I836" s="58"/>
      <c r="J836" s="58"/>
      <c r="K836" s="58"/>
      <c r="L836" s="58"/>
      <c r="M836" s="58"/>
      <c r="N836" s="58"/>
      <c r="O836" s="58"/>
      <c r="P836" s="58"/>
      <c r="Q836" s="58"/>
      <c r="R836" s="58"/>
      <c r="S836" s="58"/>
      <c r="T836" s="58"/>
      <c r="U836" s="58"/>
      <c r="V836" s="58"/>
      <c r="W836" s="58"/>
      <c r="X836" s="58"/>
      <c r="Y836" s="58"/>
    </row>
    <row r="837" spans="1:25" ht="15.75" customHeight="1" x14ac:dyDescent="0.2">
      <c r="A837" s="23"/>
      <c r="B837" s="23"/>
      <c r="C837" s="58"/>
      <c r="D837" s="58"/>
      <c r="E837" s="58"/>
      <c r="F837" s="58"/>
      <c r="G837" s="67"/>
      <c r="H837" s="218"/>
      <c r="I837" s="58"/>
      <c r="J837" s="58"/>
      <c r="K837" s="58"/>
      <c r="L837" s="58"/>
      <c r="M837" s="58"/>
      <c r="N837" s="58"/>
      <c r="O837" s="58"/>
      <c r="P837" s="58"/>
      <c r="Q837" s="58"/>
      <c r="R837" s="58"/>
      <c r="S837" s="58"/>
      <c r="T837" s="58"/>
      <c r="U837" s="58"/>
      <c r="V837" s="58"/>
      <c r="W837" s="58"/>
      <c r="X837" s="58"/>
      <c r="Y837" s="58"/>
    </row>
    <row r="838" spans="1:25" ht="15.75" customHeight="1" x14ac:dyDescent="0.2">
      <c r="A838" s="23"/>
      <c r="B838" s="23"/>
      <c r="C838" s="58"/>
      <c r="D838" s="58"/>
      <c r="E838" s="58"/>
      <c r="F838" s="58"/>
      <c r="G838" s="67"/>
      <c r="H838" s="218"/>
      <c r="I838" s="58"/>
      <c r="J838" s="58"/>
      <c r="K838" s="58"/>
      <c r="L838" s="58"/>
      <c r="M838" s="58"/>
      <c r="N838" s="58"/>
      <c r="O838" s="58"/>
      <c r="P838" s="58"/>
      <c r="Q838" s="58"/>
      <c r="R838" s="58"/>
      <c r="S838" s="58"/>
      <c r="T838" s="58"/>
      <c r="U838" s="58"/>
      <c r="V838" s="58"/>
      <c r="W838" s="58"/>
      <c r="X838" s="58"/>
      <c r="Y838" s="58"/>
    </row>
    <row r="839" spans="1:25" ht="15.75" customHeight="1" x14ac:dyDescent="0.2">
      <c r="A839" s="23"/>
      <c r="B839" s="23"/>
      <c r="C839" s="58"/>
      <c r="D839" s="58"/>
      <c r="E839" s="58"/>
      <c r="F839" s="58"/>
      <c r="G839" s="67"/>
      <c r="H839" s="218"/>
      <c r="I839" s="58"/>
      <c r="J839" s="58"/>
      <c r="K839" s="58"/>
      <c r="L839" s="58"/>
      <c r="M839" s="58"/>
      <c r="N839" s="58"/>
      <c r="O839" s="58"/>
      <c r="P839" s="58"/>
      <c r="Q839" s="58"/>
      <c r="R839" s="58"/>
      <c r="S839" s="58"/>
      <c r="T839" s="58"/>
      <c r="U839" s="58"/>
      <c r="V839" s="58"/>
      <c r="W839" s="58"/>
      <c r="X839" s="58"/>
      <c r="Y839" s="58"/>
    </row>
    <row r="840" spans="1:25" ht="15.75" customHeight="1" x14ac:dyDescent="0.2">
      <c r="A840" s="23"/>
      <c r="B840" s="23"/>
      <c r="C840" s="58"/>
      <c r="D840" s="58"/>
      <c r="E840" s="58"/>
      <c r="F840" s="58"/>
      <c r="G840" s="67"/>
      <c r="H840" s="218"/>
      <c r="I840" s="58"/>
      <c r="J840" s="58"/>
      <c r="K840" s="58"/>
      <c r="L840" s="58"/>
      <c r="M840" s="58"/>
      <c r="N840" s="58"/>
      <c r="O840" s="58"/>
      <c r="P840" s="58"/>
      <c r="Q840" s="58"/>
      <c r="R840" s="58"/>
      <c r="S840" s="58"/>
      <c r="T840" s="58"/>
      <c r="U840" s="58"/>
      <c r="V840" s="58"/>
      <c r="W840" s="58"/>
      <c r="X840" s="58"/>
      <c r="Y840" s="58"/>
    </row>
    <row r="841" spans="1:25" ht="15.75" customHeight="1" x14ac:dyDescent="0.2">
      <c r="A841" s="23"/>
      <c r="B841" s="23"/>
      <c r="C841" s="58"/>
      <c r="D841" s="58"/>
      <c r="E841" s="58"/>
      <c r="F841" s="58"/>
      <c r="G841" s="67"/>
      <c r="H841" s="218"/>
      <c r="I841" s="58"/>
      <c r="J841" s="58"/>
      <c r="K841" s="58"/>
      <c r="L841" s="58"/>
      <c r="M841" s="58"/>
      <c r="N841" s="58"/>
      <c r="O841" s="58"/>
      <c r="P841" s="58"/>
      <c r="Q841" s="58"/>
      <c r="R841" s="58"/>
      <c r="S841" s="58"/>
      <c r="T841" s="58"/>
      <c r="U841" s="58"/>
      <c r="V841" s="58"/>
      <c r="W841" s="58"/>
      <c r="X841" s="58"/>
      <c r="Y841" s="58"/>
    </row>
    <row r="842" spans="1:25" ht="15.75" customHeight="1" x14ac:dyDescent="0.2">
      <c r="A842" s="23"/>
      <c r="B842" s="23"/>
      <c r="C842" s="58"/>
      <c r="D842" s="58"/>
      <c r="E842" s="58"/>
      <c r="F842" s="58"/>
      <c r="G842" s="67"/>
      <c r="H842" s="218"/>
      <c r="I842" s="58"/>
      <c r="J842" s="58"/>
      <c r="K842" s="58"/>
      <c r="L842" s="58"/>
      <c r="M842" s="58"/>
      <c r="N842" s="58"/>
      <c r="O842" s="58"/>
      <c r="P842" s="58"/>
      <c r="Q842" s="58"/>
      <c r="R842" s="58"/>
      <c r="S842" s="58"/>
      <c r="T842" s="58"/>
      <c r="U842" s="58"/>
      <c r="V842" s="58"/>
      <c r="W842" s="58"/>
      <c r="X842" s="58"/>
      <c r="Y842" s="58"/>
    </row>
    <row r="843" spans="1:25" ht="15.75" customHeight="1" x14ac:dyDescent="0.2">
      <c r="A843" s="23"/>
      <c r="B843" s="23"/>
      <c r="C843" s="58"/>
      <c r="D843" s="58"/>
      <c r="E843" s="58"/>
      <c r="F843" s="58"/>
      <c r="G843" s="67"/>
      <c r="H843" s="218"/>
      <c r="I843" s="58"/>
      <c r="J843" s="58"/>
      <c r="K843" s="58"/>
      <c r="L843" s="58"/>
      <c r="M843" s="58"/>
      <c r="N843" s="58"/>
      <c r="O843" s="58"/>
      <c r="P843" s="58"/>
      <c r="Q843" s="58"/>
      <c r="R843" s="58"/>
      <c r="S843" s="58"/>
      <c r="T843" s="58"/>
      <c r="U843" s="58"/>
      <c r="V843" s="58"/>
      <c r="W843" s="58"/>
      <c r="X843" s="58"/>
      <c r="Y843" s="58"/>
    </row>
    <row r="844" spans="1:25" ht="15.75" customHeight="1" x14ac:dyDescent="0.2">
      <c r="A844" s="23"/>
      <c r="B844" s="23"/>
      <c r="C844" s="58"/>
      <c r="D844" s="58"/>
      <c r="E844" s="58"/>
      <c r="F844" s="58"/>
      <c r="G844" s="67"/>
      <c r="H844" s="218"/>
      <c r="I844" s="58"/>
      <c r="J844" s="58"/>
      <c r="K844" s="58"/>
      <c r="L844" s="58"/>
      <c r="M844" s="58"/>
      <c r="N844" s="58"/>
      <c r="O844" s="58"/>
      <c r="P844" s="58"/>
      <c r="Q844" s="58"/>
      <c r="R844" s="58"/>
      <c r="S844" s="58"/>
      <c r="T844" s="58"/>
      <c r="U844" s="58"/>
      <c r="V844" s="58"/>
      <c r="W844" s="58"/>
      <c r="X844" s="58"/>
      <c r="Y844" s="58"/>
    </row>
    <row r="845" spans="1:25" ht="15.75" customHeight="1" x14ac:dyDescent="0.2">
      <c r="A845" s="23"/>
      <c r="B845" s="23"/>
      <c r="C845" s="58"/>
      <c r="D845" s="58"/>
      <c r="E845" s="58"/>
      <c r="F845" s="58"/>
      <c r="G845" s="67"/>
      <c r="H845" s="218"/>
      <c r="I845" s="58"/>
      <c r="J845" s="58"/>
      <c r="K845" s="58"/>
      <c r="L845" s="58"/>
      <c r="M845" s="58"/>
      <c r="N845" s="58"/>
      <c r="O845" s="58"/>
      <c r="P845" s="58"/>
      <c r="Q845" s="58"/>
      <c r="R845" s="58"/>
      <c r="S845" s="58"/>
      <c r="T845" s="58"/>
      <c r="U845" s="58"/>
      <c r="V845" s="58"/>
      <c r="W845" s="58"/>
      <c r="X845" s="58"/>
      <c r="Y845" s="58"/>
    </row>
    <row r="846" spans="1:25" ht="15.75" customHeight="1" x14ac:dyDescent="0.2">
      <c r="A846" s="23"/>
      <c r="B846" s="23"/>
      <c r="C846" s="58"/>
      <c r="D846" s="58"/>
      <c r="E846" s="58"/>
      <c r="F846" s="58"/>
      <c r="G846" s="67"/>
      <c r="H846" s="218"/>
      <c r="I846" s="58"/>
      <c r="J846" s="58"/>
      <c r="K846" s="58"/>
      <c r="L846" s="58"/>
      <c r="M846" s="58"/>
      <c r="N846" s="58"/>
      <c r="O846" s="58"/>
      <c r="P846" s="58"/>
      <c r="Q846" s="58"/>
      <c r="R846" s="58"/>
      <c r="S846" s="58"/>
      <c r="T846" s="58"/>
      <c r="U846" s="58"/>
      <c r="V846" s="58"/>
      <c r="W846" s="58"/>
      <c r="X846" s="58"/>
      <c r="Y846" s="58"/>
    </row>
    <row r="847" spans="1:25" ht="15.75" customHeight="1" x14ac:dyDescent="0.2">
      <c r="A847" s="23"/>
      <c r="B847" s="23"/>
      <c r="C847" s="58"/>
      <c r="D847" s="58"/>
      <c r="E847" s="58"/>
      <c r="F847" s="58"/>
      <c r="G847" s="67"/>
      <c r="H847" s="218"/>
      <c r="I847" s="58"/>
      <c r="J847" s="58"/>
      <c r="K847" s="58"/>
      <c r="L847" s="58"/>
      <c r="M847" s="58"/>
      <c r="N847" s="58"/>
      <c r="O847" s="58"/>
      <c r="P847" s="58"/>
      <c r="Q847" s="58"/>
      <c r="R847" s="58"/>
      <c r="S847" s="58"/>
      <c r="T847" s="58"/>
      <c r="U847" s="58"/>
      <c r="V847" s="58"/>
      <c r="W847" s="58"/>
      <c r="X847" s="58"/>
      <c r="Y847" s="58"/>
    </row>
    <row r="848" spans="1:25" ht="15.75" customHeight="1" x14ac:dyDescent="0.2">
      <c r="A848" s="23"/>
      <c r="B848" s="23"/>
      <c r="C848" s="58"/>
      <c r="D848" s="58"/>
      <c r="E848" s="58"/>
      <c r="F848" s="58"/>
      <c r="G848" s="67"/>
      <c r="H848" s="218"/>
      <c r="I848" s="58"/>
      <c r="J848" s="58"/>
      <c r="K848" s="58"/>
      <c r="L848" s="58"/>
      <c r="M848" s="58"/>
      <c r="N848" s="58"/>
      <c r="O848" s="58"/>
      <c r="P848" s="58"/>
      <c r="Q848" s="58"/>
      <c r="R848" s="58"/>
      <c r="S848" s="58"/>
      <c r="T848" s="58"/>
      <c r="U848" s="58"/>
      <c r="V848" s="58"/>
      <c r="W848" s="58"/>
      <c r="X848" s="58"/>
      <c r="Y848" s="58"/>
    </row>
    <row r="849" spans="1:25" ht="15.75" customHeight="1" x14ac:dyDescent="0.2">
      <c r="A849" s="23"/>
      <c r="B849" s="23"/>
      <c r="C849" s="58"/>
      <c r="D849" s="58"/>
      <c r="E849" s="58"/>
      <c r="F849" s="58"/>
      <c r="G849" s="67"/>
      <c r="H849" s="218"/>
      <c r="I849" s="58"/>
      <c r="J849" s="58"/>
      <c r="K849" s="58"/>
      <c r="L849" s="58"/>
      <c r="M849" s="58"/>
      <c r="N849" s="58"/>
      <c r="O849" s="58"/>
      <c r="P849" s="58"/>
      <c r="Q849" s="58"/>
      <c r="R849" s="58"/>
      <c r="S849" s="58"/>
      <c r="T849" s="58"/>
      <c r="U849" s="58"/>
      <c r="V849" s="58"/>
      <c r="W849" s="58"/>
      <c r="X849" s="58"/>
      <c r="Y849" s="58"/>
    </row>
    <row r="850" spans="1:25" ht="15.75" customHeight="1" x14ac:dyDescent="0.2">
      <c r="A850" s="23"/>
      <c r="B850" s="23"/>
      <c r="C850" s="58"/>
      <c r="D850" s="58"/>
      <c r="E850" s="58"/>
      <c r="F850" s="58"/>
      <c r="G850" s="67"/>
      <c r="H850" s="218"/>
      <c r="I850" s="58"/>
      <c r="J850" s="58"/>
      <c r="K850" s="58"/>
      <c r="L850" s="58"/>
      <c r="M850" s="58"/>
      <c r="N850" s="58"/>
      <c r="O850" s="58"/>
      <c r="P850" s="58"/>
      <c r="Q850" s="58"/>
      <c r="R850" s="58"/>
      <c r="S850" s="58"/>
      <c r="T850" s="58"/>
      <c r="U850" s="58"/>
      <c r="V850" s="58"/>
      <c r="W850" s="58"/>
      <c r="X850" s="58"/>
      <c r="Y850" s="58"/>
    </row>
    <row r="851" spans="1:25" ht="15.75" customHeight="1" x14ac:dyDescent="0.2">
      <c r="A851" s="23"/>
      <c r="B851" s="23"/>
      <c r="C851" s="58"/>
      <c r="D851" s="58"/>
      <c r="E851" s="58"/>
      <c r="F851" s="58"/>
      <c r="G851" s="67"/>
      <c r="H851" s="218"/>
      <c r="I851" s="58"/>
      <c r="J851" s="58"/>
      <c r="K851" s="58"/>
      <c r="L851" s="58"/>
      <c r="M851" s="58"/>
      <c r="N851" s="58"/>
      <c r="O851" s="58"/>
      <c r="P851" s="58"/>
      <c r="Q851" s="58"/>
      <c r="R851" s="58"/>
      <c r="S851" s="58"/>
      <c r="T851" s="58"/>
      <c r="U851" s="58"/>
      <c r="V851" s="58"/>
      <c r="W851" s="58"/>
      <c r="X851" s="58"/>
      <c r="Y851" s="58"/>
    </row>
    <row r="852" spans="1:25" ht="15.75" customHeight="1" x14ac:dyDescent="0.2">
      <c r="A852" s="23"/>
      <c r="B852" s="23"/>
      <c r="C852" s="58"/>
      <c r="D852" s="58"/>
      <c r="E852" s="58"/>
      <c r="F852" s="58"/>
      <c r="G852" s="67"/>
      <c r="H852" s="218"/>
      <c r="I852" s="58"/>
      <c r="J852" s="58"/>
      <c r="K852" s="58"/>
      <c r="L852" s="58"/>
      <c r="M852" s="58"/>
      <c r="N852" s="58"/>
      <c r="O852" s="58"/>
      <c r="P852" s="58"/>
      <c r="Q852" s="58"/>
      <c r="R852" s="58"/>
      <c r="S852" s="58"/>
      <c r="T852" s="58"/>
      <c r="U852" s="58"/>
      <c r="V852" s="58"/>
      <c r="W852" s="58"/>
      <c r="X852" s="58"/>
      <c r="Y852" s="58"/>
    </row>
    <row r="853" spans="1:25" ht="15.75" customHeight="1" x14ac:dyDescent="0.2">
      <c r="A853" s="23"/>
      <c r="B853" s="23"/>
      <c r="C853" s="58"/>
      <c r="D853" s="58"/>
      <c r="E853" s="58"/>
      <c r="F853" s="58"/>
      <c r="G853" s="67"/>
      <c r="H853" s="218"/>
      <c r="I853" s="58"/>
      <c r="J853" s="58"/>
      <c r="K853" s="58"/>
      <c r="L853" s="58"/>
      <c r="M853" s="58"/>
      <c r="N853" s="58"/>
      <c r="O853" s="58"/>
      <c r="P853" s="58"/>
      <c r="Q853" s="58"/>
      <c r="R853" s="58"/>
      <c r="S853" s="58"/>
      <c r="T853" s="58"/>
      <c r="U853" s="58"/>
      <c r="V853" s="58"/>
      <c r="W853" s="58"/>
      <c r="X853" s="58"/>
      <c r="Y853" s="58"/>
    </row>
    <row r="854" spans="1:25" ht="15.75" customHeight="1" x14ac:dyDescent="0.2">
      <c r="A854" s="23"/>
      <c r="B854" s="23"/>
      <c r="C854" s="58"/>
      <c r="D854" s="58"/>
      <c r="E854" s="58"/>
      <c r="F854" s="58"/>
      <c r="G854" s="67"/>
      <c r="H854" s="218"/>
      <c r="I854" s="58"/>
      <c r="J854" s="58"/>
      <c r="K854" s="58"/>
      <c r="L854" s="58"/>
      <c r="M854" s="58"/>
      <c r="N854" s="58"/>
      <c r="O854" s="58"/>
      <c r="P854" s="58"/>
      <c r="Q854" s="58"/>
      <c r="R854" s="58"/>
      <c r="S854" s="58"/>
      <c r="T854" s="58"/>
      <c r="U854" s="58"/>
      <c r="V854" s="58"/>
      <c r="W854" s="58"/>
      <c r="X854" s="58"/>
      <c r="Y854" s="58"/>
    </row>
    <row r="855" spans="1:25" ht="15.75" customHeight="1" x14ac:dyDescent="0.2">
      <c r="A855" s="23"/>
      <c r="B855" s="23"/>
      <c r="C855" s="58"/>
      <c r="D855" s="58"/>
      <c r="E855" s="58"/>
      <c r="F855" s="58"/>
      <c r="G855" s="67"/>
      <c r="H855" s="218"/>
      <c r="I855" s="58"/>
      <c r="J855" s="58"/>
      <c r="K855" s="58"/>
      <c r="L855" s="58"/>
      <c r="M855" s="58"/>
      <c r="N855" s="58"/>
      <c r="O855" s="58"/>
      <c r="P855" s="58"/>
      <c r="Q855" s="58"/>
      <c r="R855" s="58"/>
      <c r="S855" s="58"/>
      <c r="T855" s="58"/>
      <c r="U855" s="58"/>
      <c r="V855" s="58"/>
      <c r="W855" s="58"/>
      <c r="X855" s="58"/>
      <c r="Y855" s="58"/>
    </row>
    <row r="856" spans="1:25" ht="15.75" customHeight="1" x14ac:dyDescent="0.2">
      <c r="A856" s="23"/>
      <c r="B856" s="23"/>
      <c r="C856" s="58"/>
      <c r="D856" s="58"/>
      <c r="E856" s="58"/>
      <c r="F856" s="58"/>
      <c r="G856" s="67"/>
      <c r="H856" s="218"/>
      <c r="I856" s="58"/>
      <c r="J856" s="58"/>
      <c r="K856" s="58"/>
      <c r="L856" s="58"/>
      <c r="M856" s="58"/>
      <c r="N856" s="58"/>
      <c r="O856" s="58"/>
      <c r="P856" s="58"/>
      <c r="Q856" s="58"/>
      <c r="R856" s="58"/>
      <c r="S856" s="58"/>
      <c r="T856" s="58"/>
      <c r="U856" s="58"/>
      <c r="V856" s="58"/>
      <c r="W856" s="58"/>
      <c r="X856" s="58"/>
      <c r="Y856" s="58"/>
    </row>
    <row r="857" spans="1:25" ht="15.75" customHeight="1" x14ac:dyDescent="0.2">
      <c r="A857" s="23"/>
      <c r="B857" s="23"/>
      <c r="C857" s="58"/>
      <c r="D857" s="58"/>
      <c r="E857" s="58"/>
      <c r="F857" s="58"/>
      <c r="G857" s="67"/>
      <c r="H857" s="218"/>
      <c r="I857" s="58"/>
      <c r="J857" s="58"/>
      <c r="K857" s="58"/>
      <c r="L857" s="58"/>
      <c r="M857" s="58"/>
      <c r="N857" s="58"/>
      <c r="O857" s="58"/>
      <c r="P857" s="58"/>
      <c r="Q857" s="58"/>
      <c r="R857" s="58"/>
      <c r="S857" s="58"/>
      <c r="T857" s="58"/>
      <c r="U857" s="58"/>
      <c r="V857" s="58"/>
      <c r="W857" s="58"/>
      <c r="X857" s="58"/>
      <c r="Y857" s="58"/>
    </row>
    <row r="858" spans="1:25" ht="15.75" customHeight="1" x14ac:dyDescent="0.2">
      <c r="A858" s="23"/>
      <c r="B858" s="23"/>
      <c r="C858" s="58"/>
      <c r="D858" s="58"/>
      <c r="E858" s="58"/>
      <c r="F858" s="58"/>
      <c r="G858" s="67"/>
      <c r="H858" s="218"/>
      <c r="I858" s="58"/>
      <c r="J858" s="58"/>
      <c r="K858" s="58"/>
      <c r="L858" s="58"/>
      <c r="M858" s="58"/>
      <c r="N858" s="58"/>
      <c r="O858" s="58"/>
      <c r="P858" s="58"/>
      <c r="Q858" s="58"/>
      <c r="R858" s="58"/>
      <c r="S858" s="58"/>
      <c r="T858" s="58"/>
      <c r="U858" s="58"/>
      <c r="V858" s="58"/>
      <c r="W858" s="58"/>
      <c r="X858" s="58"/>
      <c r="Y858" s="58"/>
    </row>
    <row r="859" spans="1:25" ht="15.75" customHeight="1" x14ac:dyDescent="0.2">
      <c r="A859" s="23"/>
      <c r="B859" s="23"/>
      <c r="C859" s="58"/>
      <c r="D859" s="58"/>
      <c r="E859" s="58"/>
      <c r="F859" s="58"/>
      <c r="G859" s="67"/>
      <c r="H859" s="218"/>
      <c r="I859" s="58"/>
      <c r="J859" s="58"/>
      <c r="K859" s="58"/>
      <c r="L859" s="58"/>
      <c r="M859" s="58"/>
      <c r="N859" s="58"/>
      <c r="O859" s="58"/>
      <c r="P859" s="58"/>
      <c r="Q859" s="58"/>
      <c r="R859" s="58"/>
      <c r="S859" s="58"/>
      <c r="T859" s="58"/>
      <c r="U859" s="58"/>
      <c r="V859" s="58"/>
      <c r="W859" s="58"/>
      <c r="X859" s="58"/>
      <c r="Y859" s="58"/>
    </row>
    <row r="860" spans="1:25" ht="15.75" customHeight="1" x14ac:dyDescent="0.2">
      <c r="A860" s="23"/>
      <c r="B860" s="23"/>
      <c r="C860" s="58"/>
      <c r="D860" s="58"/>
      <c r="E860" s="58"/>
      <c r="F860" s="58"/>
      <c r="G860" s="67"/>
      <c r="H860" s="218"/>
      <c r="I860" s="58"/>
      <c r="J860" s="58"/>
      <c r="K860" s="58"/>
      <c r="L860" s="58"/>
      <c r="M860" s="58"/>
      <c r="N860" s="58"/>
      <c r="O860" s="58"/>
      <c r="P860" s="58"/>
      <c r="Q860" s="58"/>
      <c r="R860" s="58"/>
      <c r="S860" s="58"/>
      <c r="T860" s="58"/>
      <c r="U860" s="58"/>
      <c r="V860" s="58"/>
      <c r="W860" s="58"/>
      <c r="X860" s="58"/>
      <c r="Y860" s="58"/>
    </row>
    <row r="861" spans="1:25" ht="15.75" customHeight="1" x14ac:dyDescent="0.2">
      <c r="A861" s="23"/>
      <c r="B861" s="23"/>
      <c r="C861" s="58"/>
      <c r="D861" s="58"/>
      <c r="E861" s="58"/>
      <c r="F861" s="58"/>
      <c r="G861" s="67"/>
      <c r="H861" s="218"/>
      <c r="I861" s="58"/>
      <c r="J861" s="58"/>
      <c r="K861" s="58"/>
      <c r="L861" s="58"/>
      <c r="M861" s="58"/>
      <c r="N861" s="58"/>
      <c r="O861" s="58"/>
      <c r="P861" s="58"/>
      <c r="Q861" s="58"/>
      <c r="R861" s="58"/>
      <c r="S861" s="58"/>
      <c r="T861" s="58"/>
      <c r="U861" s="58"/>
      <c r="V861" s="58"/>
      <c r="W861" s="58"/>
      <c r="X861" s="58"/>
      <c r="Y861" s="58"/>
    </row>
    <row r="862" spans="1:25" ht="15.75" customHeight="1" x14ac:dyDescent="0.2">
      <c r="A862" s="23"/>
      <c r="B862" s="23"/>
      <c r="C862" s="58"/>
      <c r="D862" s="58"/>
      <c r="E862" s="58"/>
      <c r="F862" s="58"/>
      <c r="G862" s="67"/>
      <c r="H862" s="218"/>
      <c r="I862" s="58"/>
      <c r="J862" s="58"/>
      <c r="K862" s="58"/>
      <c r="L862" s="58"/>
      <c r="M862" s="58"/>
      <c r="N862" s="58"/>
      <c r="O862" s="58"/>
      <c r="P862" s="58"/>
      <c r="Q862" s="58"/>
      <c r="R862" s="58"/>
      <c r="S862" s="58"/>
      <c r="T862" s="58"/>
      <c r="U862" s="58"/>
      <c r="V862" s="58"/>
      <c r="W862" s="58"/>
      <c r="X862" s="58"/>
      <c r="Y862" s="58"/>
    </row>
    <row r="863" spans="1:25" ht="15.75" customHeight="1" x14ac:dyDescent="0.2">
      <c r="A863" s="23"/>
      <c r="B863" s="23"/>
      <c r="C863" s="58"/>
      <c r="D863" s="58"/>
      <c r="E863" s="58"/>
      <c r="F863" s="58"/>
      <c r="G863" s="67"/>
      <c r="H863" s="218"/>
      <c r="I863" s="58"/>
      <c r="J863" s="58"/>
      <c r="K863" s="58"/>
      <c r="L863" s="58"/>
      <c r="M863" s="58"/>
      <c r="N863" s="58"/>
      <c r="O863" s="58"/>
      <c r="P863" s="58"/>
      <c r="Q863" s="58"/>
      <c r="R863" s="58"/>
      <c r="S863" s="58"/>
      <c r="T863" s="58"/>
      <c r="U863" s="58"/>
      <c r="V863" s="58"/>
      <c r="W863" s="58"/>
      <c r="X863" s="58"/>
      <c r="Y863" s="58"/>
    </row>
    <row r="864" spans="1:25" ht="15.75" customHeight="1" x14ac:dyDescent="0.2">
      <c r="A864" s="23"/>
      <c r="B864" s="23"/>
      <c r="C864" s="58"/>
      <c r="D864" s="58"/>
      <c r="E864" s="58"/>
      <c r="F864" s="58"/>
      <c r="G864" s="67"/>
      <c r="H864" s="218"/>
      <c r="I864" s="58"/>
      <c r="J864" s="58"/>
      <c r="K864" s="58"/>
      <c r="L864" s="58"/>
      <c r="M864" s="58"/>
      <c r="N864" s="58"/>
      <c r="O864" s="58"/>
      <c r="P864" s="58"/>
      <c r="Q864" s="58"/>
      <c r="R864" s="58"/>
      <c r="S864" s="58"/>
      <c r="T864" s="58"/>
      <c r="U864" s="58"/>
      <c r="V864" s="58"/>
      <c r="W864" s="58"/>
      <c r="X864" s="58"/>
      <c r="Y864" s="58"/>
    </row>
    <row r="865" spans="1:25" ht="15.75" customHeight="1" x14ac:dyDescent="0.2">
      <c r="A865" s="23"/>
      <c r="B865" s="23"/>
      <c r="C865" s="58"/>
      <c r="D865" s="58"/>
      <c r="E865" s="58"/>
      <c r="F865" s="58"/>
      <c r="G865" s="67"/>
      <c r="H865" s="218"/>
      <c r="I865" s="58"/>
      <c r="J865" s="58"/>
      <c r="K865" s="58"/>
      <c r="L865" s="58"/>
      <c r="M865" s="58"/>
      <c r="N865" s="58"/>
      <c r="O865" s="58"/>
      <c r="P865" s="58"/>
      <c r="Q865" s="58"/>
      <c r="R865" s="58"/>
      <c r="S865" s="58"/>
      <c r="T865" s="58"/>
      <c r="U865" s="58"/>
      <c r="V865" s="58"/>
      <c r="W865" s="58"/>
      <c r="X865" s="58"/>
      <c r="Y865" s="58"/>
    </row>
    <row r="866" spans="1:25" ht="15.75" customHeight="1" x14ac:dyDescent="0.2">
      <c r="A866" s="23"/>
      <c r="B866" s="23"/>
      <c r="C866" s="58"/>
      <c r="D866" s="58"/>
      <c r="E866" s="58"/>
      <c r="F866" s="58"/>
      <c r="G866" s="67"/>
      <c r="H866" s="218"/>
      <c r="I866" s="58"/>
      <c r="J866" s="58"/>
      <c r="K866" s="58"/>
      <c r="L866" s="58"/>
      <c r="M866" s="58"/>
      <c r="N866" s="58"/>
      <c r="O866" s="58"/>
      <c r="P866" s="58"/>
      <c r="Q866" s="58"/>
      <c r="R866" s="58"/>
      <c r="S866" s="58"/>
      <c r="T866" s="58"/>
      <c r="U866" s="58"/>
      <c r="V866" s="58"/>
      <c r="W866" s="58"/>
      <c r="X866" s="58"/>
      <c r="Y866" s="58"/>
    </row>
    <row r="867" spans="1:25" ht="15.75" customHeight="1" x14ac:dyDescent="0.2">
      <c r="A867" s="23"/>
      <c r="B867" s="23"/>
      <c r="C867" s="58"/>
      <c r="D867" s="58"/>
      <c r="E867" s="58"/>
      <c r="F867" s="58"/>
      <c r="G867" s="67"/>
      <c r="H867" s="218"/>
      <c r="I867" s="58"/>
      <c r="J867" s="58"/>
      <c r="K867" s="58"/>
      <c r="L867" s="58"/>
      <c r="M867" s="58"/>
      <c r="N867" s="58"/>
      <c r="O867" s="58"/>
      <c r="P867" s="58"/>
      <c r="Q867" s="58"/>
      <c r="R867" s="58"/>
      <c r="S867" s="58"/>
      <c r="T867" s="58"/>
      <c r="U867" s="58"/>
      <c r="V867" s="58"/>
      <c r="W867" s="58"/>
      <c r="X867" s="58"/>
      <c r="Y867" s="58"/>
    </row>
    <row r="868" spans="1:25" ht="15.75" customHeight="1" x14ac:dyDescent="0.2">
      <c r="A868" s="23"/>
      <c r="B868" s="23"/>
      <c r="C868" s="58"/>
      <c r="D868" s="58"/>
      <c r="E868" s="58"/>
      <c r="F868" s="58"/>
      <c r="G868" s="67"/>
      <c r="H868" s="218"/>
      <c r="I868" s="58"/>
      <c r="J868" s="58"/>
      <c r="K868" s="58"/>
      <c r="L868" s="58"/>
      <c r="M868" s="58"/>
      <c r="N868" s="58"/>
      <c r="O868" s="58"/>
      <c r="P868" s="58"/>
      <c r="Q868" s="58"/>
      <c r="R868" s="58"/>
      <c r="S868" s="58"/>
      <c r="T868" s="58"/>
      <c r="U868" s="58"/>
      <c r="V868" s="58"/>
      <c r="W868" s="58"/>
      <c r="X868" s="58"/>
      <c r="Y868" s="58"/>
    </row>
    <row r="869" spans="1:25" ht="15.75" customHeight="1" x14ac:dyDescent="0.2">
      <c r="A869" s="23"/>
      <c r="B869" s="23"/>
      <c r="C869" s="58"/>
      <c r="D869" s="58"/>
      <c r="E869" s="58"/>
      <c r="F869" s="58"/>
      <c r="G869" s="67"/>
      <c r="H869" s="218"/>
      <c r="I869" s="58"/>
      <c r="J869" s="58"/>
      <c r="K869" s="58"/>
      <c r="L869" s="58"/>
      <c r="M869" s="58"/>
      <c r="N869" s="58"/>
      <c r="O869" s="58"/>
      <c r="P869" s="58"/>
      <c r="Q869" s="58"/>
      <c r="R869" s="58"/>
      <c r="S869" s="58"/>
      <c r="T869" s="58"/>
      <c r="U869" s="58"/>
      <c r="V869" s="58"/>
      <c r="W869" s="58"/>
      <c r="X869" s="58"/>
      <c r="Y869" s="58"/>
    </row>
    <row r="870" spans="1:25" ht="15.75" customHeight="1" x14ac:dyDescent="0.2">
      <c r="A870" s="23"/>
      <c r="B870" s="23"/>
      <c r="C870" s="58"/>
      <c r="D870" s="58"/>
      <c r="E870" s="58"/>
      <c r="F870" s="58"/>
      <c r="G870" s="67"/>
      <c r="H870" s="218"/>
      <c r="I870" s="58"/>
      <c r="J870" s="58"/>
      <c r="K870" s="58"/>
      <c r="L870" s="58"/>
      <c r="M870" s="58"/>
      <c r="N870" s="58"/>
      <c r="O870" s="58"/>
      <c r="P870" s="58"/>
      <c r="Q870" s="58"/>
      <c r="R870" s="58"/>
      <c r="S870" s="58"/>
      <c r="T870" s="58"/>
      <c r="U870" s="58"/>
      <c r="V870" s="58"/>
      <c r="W870" s="58"/>
      <c r="X870" s="58"/>
      <c r="Y870" s="58"/>
    </row>
    <row r="871" spans="1:25" ht="15.75" customHeight="1" x14ac:dyDescent="0.2">
      <c r="A871" s="23"/>
      <c r="B871" s="23"/>
      <c r="C871" s="58"/>
      <c r="D871" s="58"/>
      <c r="E871" s="58"/>
      <c r="F871" s="58"/>
      <c r="G871" s="67"/>
      <c r="H871" s="218"/>
      <c r="I871" s="58"/>
      <c r="J871" s="58"/>
      <c r="K871" s="58"/>
      <c r="L871" s="58"/>
      <c r="M871" s="58"/>
      <c r="N871" s="58"/>
      <c r="O871" s="58"/>
      <c r="P871" s="58"/>
      <c r="Q871" s="58"/>
      <c r="R871" s="58"/>
      <c r="S871" s="58"/>
      <c r="T871" s="58"/>
      <c r="U871" s="58"/>
      <c r="V871" s="58"/>
      <c r="W871" s="58"/>
      <c r="X871" s="58"/>
      <c r="Y871" s="58"/>
    </row>
    <row r="872" spans="1:25" ht="15.75" customHeight="1" x14ac:dyDescent="0.2">
      <c r="A872" s="23"/>
      <c r="B872" s="23"/>
      <c r="C872" s="58"/>
      <c r="D872" s="58"/>
      <c r="E872" s="58"/>
      <c r="F872" s="58"/>
      <c r="G872" s="67"/>
      <c r="H872" s="218"/>
      <c r="I872" s="58"/>
      <c r="J872" s="58"/>
      <c r="K872" s="58"/>
      <c r="L872" s="58"/>
      <c r="M872" s="58"/>
      <c r="N872" s="58"/>
      <c r="O872" s="58"/>
      <c r="P872" s="58"/>
      <c r="Q872" s="58"/>
      <c r="R872" s="58"/>
      <c r="S872" s="58"/>
      <c r="T872" s="58"/>
      <c r="U872" s="58"/>
      <c r="V872" s="58"/>
      <c r="W872" s="58"/>
      <c r="X872" s="58"/>
      <c r="Y872" s="58"/>
    </row>
    <row r="873" spans="1:25" ht="15.75" customHeight="1" x14ac:dyDescent="0.2">
      <c r="A873" s="23"/>
      <c r="B873" s="23"/>
      <c r="C873" s="58"/>
      <c r="D873" s="58"/>
      <c r="E873" s="58"/>
      <c r="F873" s="58"/>
      <c r="G873" s="67"/>
      <c r="H873" s="218"/>
      <c r="I873" s="58"/>
      <c r="J873" s="58"/>
      <c r="K873" s="58"/>
      <c r="L873" s="58"/>
      <c r="M873" s="58"/>
      <c r="N873" s="58"/>
      <c r="O873" s="58"/>
      <c r="P873" s="58"/>
      <c r="Q873" s="58"/>
      <c r="R873" s="58"/>
      <c r="S873" s="58"/>
      <c r="T873" s="58"/>
      <c r="U873" s="58"/>
      <c r="V873" s="58"/>
      <c r="W873" s="58"/>
      <c r="X873" s="58"/>
      <c r="Y873" s="58"/>
    </row>
    <row r="874" spans="1:25" ht="15.75" customHeight="1" x14ac:dyDescent="0.2">
      <c r="A874" s="23"/>
      <c r="B874" s="23"/>
      <c r="C874" s="58"/>
      <c r="D874" s="58"/>
      <c r="E874" s="58"/>
      <c r="F874" s="58"/>
      <c r="G874" s="67"/>
      <c r="H874" s="218"/>
      <c r="I874" s="58"/>
      <c r="J874" s="58"/>
      <c r="K874" s="58"/>
      <c r="L874" s="58"/>
      <c r="M874" s="58"/>
      <c r="N874" s="58"/>
      <c r="O874" s="58"/>
      <c r="P874" s="58"/>
      <c r="Q874" s="58"/>
      <c r="R874" s="58"/>
      <c r="S874" s="58"/>
      <c r="T874" s="58"/>
      <c r="U874" s="58"/>
      <c r="V874" s="58"/>
      <c r="W874" s="58"/>
      <c r="X874" s="58"/>
      <c r="Y874" s="58"/>
    </row>
    <row r="875" spans="1:25" ht="15.75" customHeight="1" x14ac:dyDescent="0.2">
      <c r="A875" s="23"/>
      <c r="B875" s="23"/>
      <c r="C875" s="58"/>
      <c r="D875" s="58"/>
      <c r="E875" s="58"/>
      <c r="F875" s="58"/>
      <c r="G875" s="67"/>
      <c r="H875" s="218"/>
      <c r="I875" s="58"/>
      <c r="J875" s="58"/>
      <c r="K875" s="58"/>
      <c r="L875" s="58"/>
      <c r="M875" s="58"/>
      <c r="N875" s="58"/>
      <c r="O875" s="58"/>
      <c r="P875" s="58"/>
      <c r="Q875" s="58"/>
      <c r="R875" s="58"/>
      <c r="S875" s="58"/>
      <c r="T875" s="58"/>
      <c r="U875" s="58"/>
      <c r="V875" s="58"/>
      <c r="W875" s="58"/>
      <c r="X875" s="58"/>
      <c r="Y875" s="58"/>
    </row>
    <row r="876" spans="1:25" ht="15.75" customHeight="1" x14ac:dyDescent="0.2">
      <c r="A876" s="23"/>
      <c r="B876" s="23"/>
      <c r="C876" s="58"/>
      <c r="D876" s="58"/>
      <c r="E876" s="58"/>
      <c r="F876" s="58"/>
      <c r="G876" s="67"/>
      <c r="H876" s="218"/>
      <c r="I876" s="58"/>
      <c r="J876" s="58"/>
      <c r="K876" s="58"/>
      <c r="L876" s="58"/>
      <c r="M876" s="58"/>
      <c r="N876" s="58"/>
      <c r="O876" s="58"/>
      <c r="P876" s="58"/>
      <c r="Q876" s="58"/>
      <c r="R876" s="58"/>
      <c r="S876" s="58"/>
      <c r="T876" s="58"/>
      <c r="U876" s="58"/>
      <c r="V876" s="58"/>
      <c r="W876" s="58"/>
      <c r="X876" s="58"/>
      <c r="Y876" s="58"/>
    </row>
    <row r="877" spans="1:25" ht="15.75" customHeight="1" x14ac:dyDescent="0.2">
      <c r="A877" s="23"/>
      <c r="B877" s="23"/>
      <c r="C877" s="58"/>
      <c r="D877" s="58"/>
      <c r="E877" s="58"/>
      <c r="F877" s="58"/>
      <c r="G877" s="67"/>
      <c r="H877" s="218"/>
      <c r="I877" s="58"/>
      <c r="J877" s="58"/>
      <c r="K877" s="58"/>
      <c r="L877" s="58"/>
      <c r="M877" s="58"/>
      <c r="N877" s="58"/>
      <c r="O877" s="58"/>
      <c r="P877" s="58"/>
      <c r="Q877" s="58"/>
      <c r="R877" s="58"/>
      <c r="S877" s="58"/>
      <c r="T877" s="58"/>
      <c r="U877" s="58"/>
      <c r="V877" s="58"/>
      <c r="W877" s="58"/>
      <c r="X877" s="58"/>
      <c r="Y877" s="58"/>
    </row>
    <row r="878" spans="1:25" ht="15.75" customHeight="1" x14ac:dyDescent="0.2">
      <c r="A878" s="23"/>
      <c r="B878" s="23"/>
      <c r="C878" s="58"/>
      <c r="D878" s="58"/>
      <c r="E878" s="58"/>
      <c r="F878" s="58"/>
      <c r="G878" s="67"/>
      <c r="H878" s="218"/>
      <c r="I878" s="58"/>
      <c r="J878" s="58"/>
      <c r="K878" s="58"/>
      <c r="L878" s="58"/>
      <c r="M878" s="58"/>
      <c r="N878" s="58"/>
      <c r="O878" s="58"/>
      <c r="P878" s="58"/>
      <c r="Q878" s="58"/>
      <c r="R878" s="58"/>
      <c r="S878" s="58"/>
      <c r="T878" s="58"/>
      <c r="U878" s="58"/>
      <c r="V878" s="58"/>
      <c r="W878" s="58"/>
      <c r="X878" s="58"/>
      <c r="Y878" s="58"/>
    </row>
    <row r="879" spans="1:25" ht="15.75" customHeight="1" x14ac:dyDescent="0.2">
      <c r="A879" s="23"/>
      <c r="B879" s="23"/>
      <c r="C879" s="58"/>
      <c r="D879" s="58"/>
      <c r="E879" s="58"/>
      <c r="F879" s="58"/>
      <c r="G879" s="67"/>
      <c r="H879" s="218"/>
      <c r="I879" s="58"/>
      <c r="J879" s="58"/>
      <c r="K879" s="58"/>
      <c r="L879" s="58"/>
      <c r="M879" s="58"/>
      <c r="N879" s="58"/>
      <c r="O879" s="58"/>
      <c r="P879" s="58"/>
      <c r="Q879" s="58"/>
      <c r="R879" s="58"/>
      <c r="S879" s="58"/>
      <c r="T879" s="58"/>
      <c r="U879" s="58"/>
      <c r="V879" s="58"/>
      <c r="W879" s="58"/>
      <c r="X879" s="58"/>
      <c r="Y879" s="58"/>
    </row>
    <row r="880" spans="1:25" ht="15.75" customHeight="1" x14ac:dyDescent="0.2">
      <c r="A880" s="23"/>
      <c r="B880" s="23"/>
      <c r="C880" s="58"/>
      <c r="D880" s="58"/>
      <c r="E880" s="58"/>
      <c r="F880" s="58"/>
      <c r="G880" s="67"/>
      <c r="H880" s="218"/>
      <c r="I880" s="58"/>
      <c r="J880" s="58"/>
      <c r="K880" s="58"/>
      <c r="L880" s="58"/>
      <c r="M880" s="58"/>
      <c r="N880" s="58"/>
      <c r="O880" s="58"/>
      <c r="P880" s="58"/>
      <c r="Q880" s="58"/>
      <c r="R880" s="58"/>
      <c r="S880" s="58"/>
      <c r="T880" s="58"/>
      <c r="U880" s="58"/>
      <c r="V880" s="58"/>
      <c r="W880" s="58"/>
      <c r="X880" s="58"/>
      <c r="Y880" s="58"/>
    </row>
    <row r="881" spans="1:25" ht="15.75" customHeight="1" x14ac:dyDescent="0.2">
      <c r="A881" s="23"/>
      <c r="B881" s="23"/>
      <c r="C881" s="58"/>
      <c r="D881" s="58"/>
      <c r="E881" s="58"/>
      <c r="F881" s="58"/>
      <c r="G881" s="67"/>
      <c r="H881" s="218"/>
      <c r="I881" s="58"/>
      <c r="J881" s="58"/>
      <c r="K881" s="58"/>
      <c r="L881" s="58"/>
      <c r="M881" s="58"/>
      <c r="N881" s="58"/>
      <c r="O881" s="58"/>
      <c r="P881" s="58"/>
      <c r="Q881" s="58"/>
      <c r="R881" s="58"/>
      <c r="S881" s="58"/>
      <c r="T881" s="58"/>
      <c r="U881" s="58"/>
      <c r="V881" s="58"/>
      <c r="W881" s="58"/>
      <c r="X881" s="58"/>
      <c r="Y881" s="58"/>
    </row>
    <row r="882" spans="1:25" ht="15.75" customHeight="1" x14ac:dyDescent="0.2">
      <c r="A882" s="23"/>
      <c r="B882" s="23"/>
      <c r="C882" s="58"/>
      <c r="D882" s="58"/>
      <c r="E882" s="58"/>
      <c r="F882" s="58"/>
      <c r="G882" s="67"/>
      <c r="H882" s="218"/>
      <c r="I882" s="58"/>
      <c r="J882" s="58"/>
      <c r="K882" s="58"/>
      <c r="L882" s="58"/>
      <c r="M882" s="58"/>
      <c r="N882" s="58"/>
      <c r="O882" s="58"/>
      <c r="P882" s="58"/>
      <c r="Q882" s="58"/>
      <c r="R882" s="58"/>
      <c r="S882" s="58"/>
      <c r="T882" s="58"/>
      <c r="U882" s="58"/>
      <c r="V882" s="58"/>
      <c r="W882" s="58"/>
      <c r="X882" s="58"/>
      <c r="Y882" s="58"/>
    </row>
    <row r="883" spans="1:25" ht="15.75" customHeight="1" x14ac:dyDescent="0.2">
      <c r="A883" s="23"/>
      <c r="B883" s="23"/>
      <c r="C883" s="58"/>
      <c r="D883" s="58"/>
      <c r="E883" s="58"/>
      <c r="F883" s="58"/>
      <c r="G883" s="67"/>
      <c r="H883" s="218"/>
      <c r="I883" s="58"/>
      <c r="J883" s="58"/>
      <c r="K883" s="58"/>
      <c r="L883" s="58"/>
      <c r="M883" s="58"/>
      <c r="N883" s="58"/>
      <c r="O883" s="58"/>
      <c r="P883" s="58"/>
      <c r="Q883" s="58"/>
      <c r="R883" s="58"/>
      <c r="S883" s="58"/>
      <c r="T883" s="58"/>
      <c r="U883" s="58"/>
      <c r="V883" s="58"/>
      <c r="W883" s="58"/>
      <c r="X883" s="58"/>
      <c r="Y883" s="58"/>
    </row>
    <row r="884" spans="1:25" ht="15.75" customHeight="1" x14ac:dyDescent="0.2">
      <c r="A884" s="23"/>
      <c r="B884" s="23"/>
      <c r="C884" s="58"/>
      <c r="D884" s="58"/>
      <c r="E884" s="58"/>
      <c r="F884" s="58"/>
      <c r="G884" s="67"/>
      <c r="H884" s="218"/>
      <c r="I884" s="58"/>
      <c r="J884" s="58"/>
      <c r="K884" s="58"/>
      <c r="L884" s="58"/>
      <c r="M884" s="58"/>
      <c r="N884" s="58"/>
      <c r="O884" s="58"/>
      <c r="P884" s="58"/>
      <c r="Q884" s="58"/>
      <c r="R884" s="58"/>
      <c r="S884" s="58"/>
      <c r="T884" s="58"/>
      <c r="U884" s="58"/>
      <c r="V884" s="58"/>
      <c r="W884" s="58"/>
      <c r="X884" s="58"/>
      <c r="Y884" s="58"/>
    </row>
    <row r="885" spans="1:25" ht="15.75" customHeight="1" x14ac:dyDescent="0.2">
      <c r="A885" s="23"/>
      <c r="B885" s="23"/>
      <c r="C885" s="58"/>
      <c r="D885" s="58"/>
      <c r="E885" s="58"/>
      <c r="F885" s="58"/>
      <c r="G885" s="67"/>
      <c r="H885" s="218"/>
      <c r="I885" s="58"/>
      <c r="J885" s="58"/>
      <c r="K885" s="58"/>
      <c r="L885" s="58"/>
      <c r="M885" s="58"/>
      <c r="N885" s="58"/>
      <c r="O885" s="58"/>
      <c r="P885" s="58"/>
      <c r="Q885" s="58"/>
      <c r="R885" s="58"/>
      <c r="S885" s="58"/>
      <c r="T885" s="58"/>
      <c r="U885" s="58"/>
      <c r="V885" s="58"/>
      <c r="W885" s="58"/>
      <c r="X885" s="58"/>
      <c r="Y885" s="58"/>
    </row>
    <row r="886" spans="1:25" ht="15.75" customHeight="1" x14ac:dyDescent="0.2">
      <c r="A886" s="23"/>
      <c r="B886" s="23"/>
      <c r="C886" s="58"/>
      <c r="D886" s="58"/>
      <c r="E886" s="58"/>
      <c r="F886" s="58"/>
      <c r="G886" s="67"/>
      <c r="H886" s="218"/>
      <c r="I886" s="58"/>
      <c r="J886" s="58"/>
      <c r="K886" s="58"/>
      <c r="L886" s="58"/>
      <c r="M886" s="58"/>
      <c r="N886" s="58"/>
      <c r="O886" s="58"/>
      <c r="P886" s="58"/>
      <c r="Q886" s="58"/>
      <c r="R886" s="58"/>
      <c r="S886" s="58"/>
      <c r="T886" s="58"/>
      <c r="U886" s="58"/>
      <c r="V886" s="58"/>
      <c r="W886" s="58"/>
      <c r="X886" s="58"/>
      <c r="Y886" s="58"/>
    </row>
    <row r="887" spans="1:25" ht="15.75" customHeight="1" x14ac:dyDescent="0.2">
      <c r="A887" s="23"/>
      <c r="B887" s="23"/>
      <c r="C887" s="58"/>
      <c r="D887" s="58"/>
      <c r="E887" s="58"/>
      <c r="F887" s="58"/>
      <c r="G887" s="67"/>
      <c r="H887" s="218"/>
      <c r="I887" s="58"/>
      <c r="J887" s="58"/>
      <c r="K887" s="58"/>
      <c r="L887" s="58"/>
      <c r="M887" s="58"/>
      <c r="N887" s="58"/>
      <c r="O887" s="58"/>
      <c r="P887" s="58"/>
      <c r="Q887" s="58"/>
      <c r="R887" s="58"/>
      <c r="S887" s="58"/>
      <c r="T887" s="58"/>
      <c r="U887" s="58"/>
      <c r="V887" s="58"/>
      <c r="W887" s="58"/>
      <c r="X887" s="58"/>
      <c r="Y887" s="58"/>
    </row>
    <row r="888" spans="1:25" ht="15.75" customHeight="1" x14ac:dyDescent="0.2">
      <c r="A888" s="23"/>
      <c r="B888" s="23"/>
      <c r="C888" s="58"/>
      <c r="D888" s="58"/>
      <c r="E888" s="58"/>
      <c r="F888" s="58"/>
      <c r="G888" s="67"/>
      <c r="H888" s="218"/>
      <c r="I888" s="58"/>
      <c r="J888" s="58"/>
      <c r="K888" s="58"/>
      <c r="L888" s="58"/>
      <c r="M888" s="58"/>
      <c r="N888" s="58"/>
      <c r="O888" s="58"/>
      <c r="P888" s="58"/>
      <c r="Q888" s="58"/>
      <c r="R888" s="58"/>
      <c r="S888" s="58"/>
      <c r="T888" s="58"/>
      <c r="U888" s="58"/>
      <c r="V888" s="58"/>
      <c r="W888" s="58"/>
      <c r="X888" s="58"/>
      <c r="Y888" s="58"/>
    </row>
    <row r="889" spans="1:25" ht="15.75" customHeight="1" x14ac:dyDescent="0.2">
      <c r="A889" s="23"/>
      <c r="B889" s="23"/>
      <c r="C889" s="58"/>
      <c r="D889" s="58"/>
      <c r="E889" s="58"/>
      <c r="F889" s="58"/>
      <c r="G889" s="67"/>
      <c r="H889" s="218"/>
      <c r="I889" s="58"/>
      <c r="J889" s="58"/>
      <c r="K889" s="58"/>
      <c r="L889" s="58"/>
      <c r="M889" s="58"/>
      <c r="N889" s="58"/>
      <c r="O889" s="58"/>
      <c r="P889" s="58"/>
      <c r="Q889" s="58"/>
      <c r="R889" s="58"/>
      <c r="S889" s="58"/>
      <c r="T889" s="58"/>
      <c r="U889" s="58"/>
      <c r="V889" s="58"/>
      <c r="W889" s="58"/>
      <c r="X889" s="58"/>
      <c r="Y889" s="58"/>
    </row>
    <row r="890" spans="1:25" ht="15.75" customHeight="1" x14ac:dyDescent="0.2">
      <c r="A890" s="23"/>
      <c r="B890" s="23"/>
      <c r="C890" s="58"/>
      <c r="D890" s="58"/>
      <c r="E890" s="58"/>
      <c r="F890" s="58"/>
      <c r="G890" s="67"/>
      <c r="H890" s="218"/>
      <c r="I890" s="58"/>
      <c r="J890" s="58"/>
      <c r="K890" s="58"/>
      <c r="L890" s="58"/>
      <c r="M890" s="58"/>
      <c r="N890" s="58"/>
      <c r="O890" s="58"/>
      <c r="P890" s="58"/>
      <c r="Q890" s="58"/>
      <c r="R890" s="58"/>
      <c r="S890" s="58"/>
      <c r="T890" s="58"/>
      <c r="U890" s="58"/>
      <c r="V890" s="58"/>
      <c r="W890" s="58"/>
      <c r="X890" s="58"/>
      <c r="Y890" s="58"/>
    </row>
    <row r="891" spans="1:25" ht="15.75" customHeight="1" x14ac:dyDescent="0.2">
      <c r="A891" s="23"/>
      <c r="B891" s="23"/>
      <c r="C891" s="58"/>
      <c r="D891" s="58"/>
      <c r="E891" s="58"/>
      <c r="F891" s="58"/>
      <c r="G891" s="67"/>
      <c r="H891" s="218"/>
      <c r="I891" s="58"/>
      <c r="J891" s="58"/>
      <c r="K891" s="58"/>
      <c r="L891" s="58"/>
      <c r="M891" s="58"/>
      <c r="N891" s="58"/>
      <c r="O891" s="58"/>
      <c r="P891" s="58"/>
      <c r="Q891" s="58"/>
      <c r="R891" s="58"/>
      <c r="S891" s="58"/>
      <c r="T891" s="58"/>
      <c r="U891" s="58"/>
      <c r="V891" s="58"/>
      <c r="W891" s="58"/>
      <c r="X891" s="58"/>
      <c r="Y891" s="58"/>
    </row>
    <row r="892" spans="1:25" ht="15.75" customHeight="1" x14ac:dyDescent="0.2">
      <c r="A892" s="23"/>
      <c r="B892" s="23"/>
      <c r="C892" s="58"/>
      <c r="D892" s="58"/>
      <c r="E892" s="58"/>
      <c r="F892" s="58"/>
      <c r="G892" s="67"/>
      <c r="H892" s="218"/>
      <c r="I892" s="58"/>
      <c r="J892" s="58"/>
      <c r="K892" s="58"/>
      <c r="L892" s="58"/>
      <c r="M892" s="58"/>
      <c r="N892" s="58"/>
      <c r="O892" s="58"/>
      <c r="P892" s="58"/>
      <c r="Q892" s="58"/>
      <c r="R892" s="58"/>
      <c r="S892" s="58"/>
      <c r="T892" s="58"/>
      <c r="U892" s="58"/>
      <c r="V892" s="58"/>
      <c r="W892" s="58"/>
      <c r="X892" s="58"/>
      <c r="Y892" s="58"/>
    </row>
    <row r="893" spans="1:25" ht="15.75" customHeight="1" x14ac:dyDescent="0.2">
      <c r="A893" s="23"/>
      <c r="B893" s="23"/>
      <c r="C893" s="58"/>
      <c r="D893" s="58"/>
      <c r="E893" s="58"/>
      <c r="F893" s="58"/>
      <c r="G893" s="67"/>
      <c r="H893" s="218"/>
      <c r="I893" s="58"/>
      <c r="J893" s="58"/>
      <c r="K893" s="58"/>
      <c r="L893" s="58"/>
      <c r="M893" s="58"/>
      <c r="N893" s="58"/>
      <c r="O893" s="58"/>
      <c r="P893" s="58"/>
      <c r="Q893" s="58"/>
      <c r="R893" s="58"/>
      <c r="S893" s="58"/>
      <c r="T893" s="58"/>
      <c r="U893" s="58"/>
      <c r="V893" s="58"/>
      <c r="W893" s="58"/>
      <c r="X893" s="58"/>
      <c r="Y893" s="58"/>
    </row>
    <row r="894" spans="1:25" ht="15.75" customHeight="1" x14ac:dyDescent="0.2">
      <c r="A894" s="23"/>
      <c r="B894" s="23"/>
      <c r="C894" s="58"/>
      <c r="D894" s="58"/>
      <c r="E894" s="58"/>
      <c r="F894" s="58"/>
      <c r="G894" s="67"/>
      <c r="H894" s="218"/>
      <c r="I894" s="58"/>
      <c r="J894" s="58"/>
      <c r="K894" s="58"/>
      <c r="L894" s="58"/>
      <c r="M894" s="58"/>
      <c r="N894" s="58"/>
      <c r="O894" s="58"/>
      <c r="P894" s="58"/>
      <c r="Q894" s="58"/>
      <c r="R894" s="58"/>
      <c r="S894" s="58"/>
      <c r="T894" s="58"/>
      <c r="U894" s="58"/>
      <c r="V894" s="58"/>
      <c r="W894" s="58"/>
      <c r="X894" s="58"/>
      <c r="Y894" s="58"/>
    </row>
    <row r="895" spans="1:25" ht="15.75" customHeight="1" x14ac:dyDescent="0.2">
      <c r="A895" s="23"/>
      <c r="B895" s="23"/>
      <c r="C895" s="58"/>
      <c r="D895" s="58"/>
      <c r="E895" s="58"/>
      <c r="F895" s="58"/>
      <c r="G895" s="67"/>
      <c r="H895" s="218"/>
      <c r="I895" s="58"/>
      <c r="J895" s="58"/>
      <c r="K895" s="58"/>
      <c r="L895" s="58"/>
      <c r="M895" s="58"/>
      <c r="N895" s="58"/>
      <c r="O895" s="58"/>
      <c r="P895" s="58"/>
      <c r="Q895" s="58"/>
      <c r="R895" s="58"/>
      <c r="S895" s="58"/>
      <c r="T895" s="58"/>
      <c r="U895" s="58"/>
      <c r="V895" s="58"/>
      <c r="W895" s="58"/>
      <c r="X895" s="58"/>
      <c r="Y895" s="58"/>
    </row>
    <row r="896" spans="1:25" ht="15.75" customHeight="1" x14ac:dyDescent="0.2">
      <c r="A896" s="23"/>
      <c r="B896" s="23"/>
      <c r="C896" s="58"/>
      <c r="D896" s="58"/>
      <c r="E896" s="58"/>
      <c r="F896" s="58"/>
      <c r="G896" s="67"/>
      <c r="H896" s="218"/>
      <c r="I896" s="58"/>
      <c r="J896" s="58"/>
      <c r="K896" s="58"/>
      <c r="L896" s="58"/>
      <c r="M896" s="58"/>
      <c r="N896" s="58"/>
      <c r="O896" s="58"/>
      <c r="P896" s="58"/>
      <c r="Q896" s="58"/>
      <c r="R896" s="58"/>
      <c r="S896" s="58"/>
      <c r="T896" s="58"/>
      <c r="U896" s="58"/>
      <c r="V896" s="58"/>
      <c r="W896" s="58"/>
      <c r="X896" s="58"/>
      <c r="Y896" s="58"/>
    </row>
    <row r="897" spans="1:25" ht="15.75" customHeight="1" x14ac:dyDescent="0.2">
      <c r="A897" s="23"/>
      <c r="B897" s="23"/>
      <c r="C897" s="58"/>
      <c r="D897" s="58"/>
      <c r="E897" s="58"/>
      <c r="F897" s="58"/>
      <c r="G897" s="67"/>
      <c r="H897" s="218"/>
      <c r="I897" s="58"/>
      <c r="J897" s="58"/>
      <c r="K897" s="58"/>
      <c r="L897" s="58"/>
      <c r="M897" s="58"/>
      <c r="N897" s="58"/>
      <c r="O897" s="58"/>
      <c r="P897" s="58"/>
      <c r="Q897" s="58"/>
      <c r="R897" s="58"/>
      <c r="S897" s="58"/>
      <c r="T897" s="58"/>
      <c r="U897" s="58"/>
      <c r="V897" s="58"/>
      <c r="W897" s="58"/>
      <c r="X897" s="58"/>
      <c r="Y897" s="58"/>
    </row>
    <row r="898" spans="1:25" ht="15.75" customHeight="1" x14ac:dyDescent="0.2">
      <c r="A898" s="23"/>
      <c r="B898" s="23"/>
      <c r="C898" s="58"/>
      <c r="D898" s="58"/>
      <c r="E898" s="58"/>
      <c r="F898" s="58"/>
      <c r="G898" s="67"/>
      <c r="H898" s="218"/>
      <c r="I898" s="58"/>
      <c r="J898" s="58"/>
      <c r="K898" s="58"/>
      <c r="L898" s="58"/>
      <c r="M898" s="58"/>
      <c r="N898" s="58"/>
      <c r="O898" s="58"/>
      <c r="P898" s="58"/>
      <c r="Q898" s="58"/>
      <c r="R898" s="58"/>
      <c r="S898" s="58"/>
      <c r="T898" s="58"/>
      <c r="U898" s="58"/>
      <c r="V898" s="58"/>
      <c r="W898" s="58"/>
      <c r="X898" s="58"/>
      <c r="Y898" s="58"/>
    </row>
    <row r="899" spans="1:25" ht="15.75" customHeight="1" x14ac:dyDescent="0.2">
      <c r="A899" s="23"/>
      <c r="B899" s="23"/>
      <c r="C899" s="58"/>
      <c r="D899" s="58"/>
      <c r="E899" s="58"/>
      <c r="F899" s="58"/>
      <c r="G899" s="67"/>
      <c r="H899" s="218"/>
      <c r="I899" s="58"/>
      <c r="J899" s="58"/>
      <c r="K899" s="58"/>
      <c r="L899" s="58"/>
      <c r="M899" s="58"/>
      <c r="N899" s="58"/>
      <c r="O899" s="58"/>
      <c r="P899" s="58"/>
      <c r="Q899" s="58"/>
      <c r="R899" s="58"/>
      <c r="S899" s="58"/>
      <c r="T899" s="58"/>
      <c r="U899" s="58"/>
      <c r="V899" s="58"/>
      <c r="W899" s="58"/>
      <c r="X899" s="58"/>
      <c r="Y899" s="58"/>
    </row>
    <row r="900" spans="1:25" ht="15.75" customHeight="1" x14ac:dyDescent="0.2">
      <c r="A900" s="23"/>
      <c r="B900" s="23"/>
      <c r="C900" s="58"/>
      <c r="D900" s="58"/>
      <c r="E900" s="58"/>
      <c r="F900" s="58"/>
      <c r="G900" s="67"/>
      <c r="H900" s="218"/>
      <c r="I900" s="58"/>
      <c r="J900" s="58"/>
      <c r="K900" s="58"/>
      <c r="L900" s="58"/>
      <c r="M900" s="58"/>
      <c r="N900" s="58"/>
      <c r="O900" s="58"/>
      <c r="P900" s="58"/>
      <c r="Q900" s="58"/>
      <c r="R900" s="58"/>
      <c r="S900" s="58"/>
      <c r="T900" s="58"/>
      <c r="U900" s="58"/>
      <c r="V900" s="58"/>
      <c r="W900" s="58"/>
      <c r="X900" s="58"/>
      <c r="Y900" s="58"/>
    </row>
    <row r="901" spans="1:25" ht="15.75" customHeight="1" x14ac:dyDescent="0.2">
      <c r="A901" s="23"/>
      <c r="B901" s="23"/>
      <c r="C901" s="58"/>
      <c r="D901" s="58"/>
      <c r="E901" s="58"/>
      <c r="F901" s="58"/>
      <c r="G901" s="67"/>
      <c r="H901" s="218"/>
      <c r="I901" s="58"/>
      <c r="J901" s="58"/>
      <c r="K901" s="58"/>
      <c r="L901" s="58"/>
      <c r="M901" s="58"/>
      <c r="N901" s="58"/>
      <c r="O901" s="58"/>
      <c r="P901" s="58"/>
      <c r="Q901" s="58"/>
      <c r="R901" s="58"/>
      <c r="S901" s="58"/>
      <c r="T901" s="58"/>
      <c r="U901" s="58"/>
      <c r="V901" s="58"/>
      <c r="W901" s="58"/>
      <c r="X901" s="58"/>
      <c r="Y901" s="58"/>
    </row>
    <row r="902" spans="1:25" ht="15.75" customHeight="1" x14ac:dyDescent="0.2">
      <c r="A902" s="23"/>
      <c r="B902" s="23"/>
      <c r="C902" s="58"/>
      <c r="D902" s="58"/>
      <c r="E902" s="58"/>
      <c r="F902" s="58"/>
      <c r="G902" s="67"/>
      <c r="H902" s="218"/>
      <c r="I902" s="58"/>
      <c r="J902" s="58"/>
      <c r="K902" s="58"/>
      <c r="L902" s="58"/>
      <c r="M902" s="58"/>
      <c r="N902" s="58"/>
      <c r="O902" s="58"/>
      <c r="P902" s="58"/>
      <c r="Q902" s="58"/>
      <c r="R902" s="58"/>
      <c r="S902" s="58"/>
      <c r="T902" s="58"/>
      <c r="U902" s="58"/>
      <c r="V902" s="58"/>
      <c r="W902" s="58"/>
      <c r="X902" s="58"/>
      <c r="Y902" s="58"/>
    </row>
    <row r="903" spans="1:25" ht="15.75" customHeight="1" x14ac:dyDescent="0.2">
      <c r="A903" s="23"/>
      <c r="B903" s="23"/>
      <c r="C903" s="58"/>
      <c r="D903" s="58"/>
      <c r="E903" s="58"/>
      <c r="F903" s="58"/>
      <c r="G903" s="67"/>
      <c r="H903" s="218"/>
      <c r="I903" s="58"/>
      <c r="J903" s="58"/>
      <c r="K903" s="58"/>
      <c r="L903" s="58"/>
      <c r="M903" s="58"/>
      <c r="N903" s="58"/>
      <c r="O903" s="58"/>
      <c r="P903" s="58"/>
      <c r="Q903" s="58"/>
      <c r="R903" s="58"/>
      <c r="S903" s="58"/>
      <c r="T903" s="58"/>
      <c r="U903" s="58"/>
      <c r="V903" s="58"/>
      <c r="W903" s="58"/>
      <c r="X903" s="58"/>
      <c r="Y903" s="58"/>
    </row>
    <row r="904" spans="1:25" ht="15.75" customHeight="1" x14ac:dyDescent="0.2">
      <c r="A904" s="23"/>
      <c r="B904" s="23"/>
      <c r="C904" s="58"/>
      <c r="D904" s="58"/>
      <c r="E904" s="58"/>
      <c r="F904" s="58"/>
      <c r="G904" s="67"/>
      <c r="H904" s="218"/>
      <c r="I904" s="58"/>
      <c r="J904" s="58"/>
      <c r="K904" s="58"/>
      <c r="L904" s="58"/>
      <c r="M904" s="58"/>
      <c r="N904" s="58"/>
      <c r="O904" s="58"/>
      <c r="P904" s="58"/>
      <c r="Q904" s="58"/>
      <c r="R904" s="58"/>
      <c r="S904" s="58"/>
      <c r="T904" s="58"/>
      <c r="U904" s="58"/>
      <c r="V904" s="58"/>
      <c r="W904" s="58"/>
      <c r="X904" s="58"/>
      <c r="Y904" s="58"/>
    </row>
    <row r="905" spans="1:25" ht="15.75" customHeight="1" x14ac:dyDescent="0.2">
      <c r="A905" s="23"/>
      <c r="B905" s="23"/>
      <c r="C905" s="58"/>
      <c r="D905" s="58"/>
      <c r="E905" s="58"/>
      <c r="F905" s="58"/>
      <c r="G905" s="67"/>
      <c r="H905" s="218"/>
      <c r="I905" s="58"/>
      <c r="J905" s="58"/>
      <c r="K905" s="58"/>
      <c r="L905" s="58"/>
      <c r="M905" s="58"/>
      <c r="N905" s="58"/>
      <c r="O905" s="58"/>
      <c r="P905" s="58"/>
      <c r="Q905" s="58"/>
      <c r="R905" s="58"/>
      <c r="S905" s="58"/>
      <c r="T905" s="58"/>
      <c r="U905" s="58"/>
      <c r="V905" s="58"/>
      <c r="W905" s="58"/>
      <c r="X905" s="58"/>
      <c r="Y905" s="58"/>
    </row>
    <row r="906" spans="1:25" ht="15.75" customHeight="1" x14ac:dyDescent="0.2">
      <c r="A906" s="23"/>
      <c r="B906" s="23"/>
      <c r="C906" s="58"/>
      <c r="D906" s="58"/>
      <c r="E906" s="58"/>
      <c r="F906" s="58"/>
      <c r="G906" s="67"/>
      <c r="H906" s="218"/>
      <c r="I906" s="58"/>
      <c r="J906" s="58"/>
      <c r="K906" s="58"/>
      <c r="L906" s="58"/>
      <c r="M906" s="58"/>
      <c r="N906" s="58"/>
      <c r="O906" s="58"/>
      <c r="P906" s="58"/>
      <c r="Q906" s="58"/>
      <c r="R906" s="58"/>
      <c r="S906" s="58"/>
      <c r="T906" s="58"/>
      <c r="U906" s="58"/>
      <c r="V906" s="58"/>
      <c r="W906" s="58"/>
      <c r="X906" s="58"/>
      <c r="Y906" s="58"/>
    </row>
    <row r="907" spans="1:25" ht="15.75" customHeight="1" x14ac:dyDescent="0.2">
      <c r="A907" s="23"/>
      <c r="B907" s="23"/>
      <c r="C907" s="58"/>
      <c r="D907" s="58"/>
      <c r="E907" s="58"/>
      <c r="F907" s="58"/>
      <c r="G907" s="67"/>
      <c r="H907" s="218"/>
      <c r="I907" s="58"/>
      <c r="J907" s="58"/>
      <c r="K907" s="58"/>
      <c r="L907" s="58"/>
      <c r="M907" s="58"/>
      <c r="N907" s="58"/>
      <c r="O907" s="58"/>
      <c r="P907" s="58"/>
      <c r="Q907" s="58"/>
      <c r="R907" s="58"/>
      <c r="S907" s="58"/>
      <c r="T907" s="58"/>
      <c r="U907" s="58"/>
      <c r="V907" s="58"/>
      <c r="W907" s="58"/>
      <c r="X907" s="58"/>
      <c r="Y907" s="58"/>
    </row>
    <row r="908" spans="1:25" ht="15.75" customHeight="1" x14ac:dyDescent="0.2">
      <c r="A908" s="23"/>
      <c r="B908" s="23"/>
      <c r="C908" s="58"/>
      <c r="D908" s="58"/>
      <c r="E908" s="58"/>
      <c r="F908" s="58"/>
      <c r="G908" s="67"/>
      <c r="H908" s="218"/>
      <c r="I908" s="58"/>
      <c r="J908" s="58"/>
      <c r="K908" s="58"/>
      <c r="L908" s="58"/>
      <c r="M908" s="58"/>
      <c r="N908" s="58"/>
      <c r="O908" s="58"/>
      <c r="P908" s="58"/>
      <c r="Q908" s="58"/>
      <c r="R908" s="58"/>
      <c r="S908" s="58"/>
      <c r="T908" s="58"/>
      <c r="U908" s="58"/>
      <c r="V908" s="58"/>
      <c r="W908" s="58"/>
      <c r="X908" s="58"/>
      <c r="Y908" s="58"/>
    </row>
    <row r="909" spans="1:25" ht="15.75" customHeight="1" x14ac:dyDescent="0.2">
      <c r="A909" s="23"/>
      <c r="B909" s="23"/>
      <c r="C909" s="58"/>
      <c r="D909" s="58"/>
      <c r="E909" s="58"/>
      <c r="F909" s="58"/>
      <c r="G909" s="67"/>
      <c r="H909" s="218"/>
      <c r="I909" s="58"/>
      <c r="J909" s="58"/>
      <c r="K909" s="58"/>
      <c r="L909" s="58"/>
      <c r="M909" s="58"/>
      <c r="N909" s="58"/>
      <c r="O909" s="58"/>
      <c r="P909" s="58"/>
      <c r="Q909" s="58"/>
      <c r="R909" s="58"/>
      <c r="S909" s="58"/>
      <c r="T909" s="58"/>
      <c r="U909" s="58"/>
      <c r="V909" s="58"/>
      <c r="W909" s="58"/>
      <c r="X909" s="58"/>
      <c r="Y909" s="58"/>
    </row>
    <row r="910" spans="1:25" ht="15.75" customHeight="1" x14ac:dyDescent="0.2">
      <c r="A910" s="23"/>
      <c r="B910" s="23"/>
      <c r="C910" s="58"/>
      <c r="D910" s="58"/>
      <c r="E910" s="58"/>
      <c r="F910" s="58"/>
      <c r="G910" s="67"/>
      <c r="H910" s="218"/>
      <c r="I910" s="58"/>
      <c r="J910" s="58"/>
      <c r="K910" s="58"/>
      <c r="L910" s="58"/>
      <c r="M910" s="58"/>
      <c r="N910" s="58"/>
      <c r="O910" s="58"/>
      <c r="P910" s="58"/>
      <c r="Q910" s="58"/>
      <c r="R910" s="58"/>
      <c r="S910" s="58"/>
      <c r="T910" s="58"/>
      <c r="U910" s="58"/>
      <c r="V910" s="58"/>
      <c r="W910" s="58"/>
      <c r="X910" s="58"/>
      <c r="Y910" s="58"/>
    </row>
    <row r="911" spans="1:25" ht="15.75" customHeight="1" x14ac:dyDescent="0.2">
      <c r="A911" s="23"/>
      <c r="B911" s="23"/>
      <c r="C911" s="58"/>
      <c r="D911" s="58"/>
      <c r="E911" s="58"/>
      <c r="F911" s="58"/>
      <c r="G911" s="67"/>
      <c r="H911" s="218"/>
      <c r="I911" s="58"/>
      <c r="J911" s="58"/>
      <c r="K911" s="58"/>
      <c r="L911" s="58"/>
      <c r="M911" s="58"/>
      <c r="N911" s="58"/>
      <c r="O911" s="58"/>
      <c r="P911" s="58"/>
      <c r="Q911" s="58"/>
      <c r="R911" s="58"/>
      <c r="S911" s="58"/>
      <c r="T911" s="58"/>
      <c r="U911" s="58"/>
      <c r="V911" s="58"/>
      <c r="W911" s="58"/>
      <c r="X911" s="58"/>
      <c r="Y911" s="58"/>
    </row>
    <row r="912" spans="1:25" ht="15.75" customHeight="1" x14ac:dyDescent="0.2">
      <c r="A912" s="23"/>
      <c r="B912" s="23"/>
      <c r="C912" s="58"/>
      <c r="D912" s="58"/>
      <c r="E912" s="58"/>
      <c r="F912" s="58"/>
      <c r="G912" s="67"/>
      <c r="H912" s="218"/>
      <c r="I912" s="58"/>
      <c r="J912" s="58"/>
      <c r="K912" s="58"/>
      <c r="L912" s="58"/>
      <c r="M912" s="58"/>
      <c r="N912" s="58"/>
      <c r="O912" s="58"/>
      <c r="P912" s="58"/>
      <c r="Q912" s="58"/>
      <c r="R912" s="58"/>
      <c r="S912" s="58"/>
      <c r="T912" s="58"/>
      <c r="U912" s="58"/>
      <c r="V912" s="58"/>
      <c r="W912" s="58"/>
      <c r="X912" s="58"/>
      <c r="Y912" s="58"/>
    </row>
    <row r="913" spans="1:25" ht="15.75" customHeight="1" x14ac:dyDescent="0.2">
      <c r="A913" s="23"/>
      <c r="B913" s="23"/>
      <c r="C913" s="58"/>
      <c r="D913" s="58"/>
      <c r="E913" s="58"/>
      <c r="F913" s="58"/>
      <c r="G913" s="67"/>
      <c r="H913" s="218"/>
      <c r="I913" s="58"/>
      <c r="J913" s="58"/>
      <c r="K913" s="58"/>
      <c r="L913" s="58"/>
      <c r="M913" s="58"/>
      <c r="N913" s="58"/>
      <c r="O913" s="58"/>
      <c r="P913" s="58"/>
      <c r="Q913" s="58"/>
      <c r="R913" s="58"/>
      <c r="S913" s="58"/>
      <c r="T913" s="58"/>
      <c r="U913" s="58"/>
      <c r="V913" s="58"/>
      <c r="W913" s="58"/>
      <c r="X913" s="58"/>
      <c r="Y913" s="58"/>
    </row>
    <row r="914" spans="1:25" ht="15.75" customHeight="1" x14ac:dyDescent="0.2">
      <c r="A914" s="23"/>
      <c r="B914" s="23"/>
      <c r="C914" s="58"/>
      <c r="D914" s="58"/>
      <c r="E914" s="58"/>
      <c r="F914" s="58"/>
      <c r="G914" s="67"/>
      <c r="H914" s="218"/>
      <c r="I914" s="58"/>
      <c r="J914" s="58"/>
      <c r="K914" s="58"/>
      <c r="L914" s="58"/>
      <c r="M914" s="58"/>
      <c r="N914" s="58"/>
      <c r="O914" s="58"/>
      <c r="P914" s="58"/>
      <c r="Q914" s="58"/>
      <c r="R914" s="58"/>
      <c r="S914" s="58"/>
      <c r="T914" s="58"/>
      <c r="U914" s="58"/>
      <c r="V914" s="58"/>
      <c r="W914" s="58"/>
      <c r="X914" s="58"/>
      <c r="Y914" s="58"/>
    </row>
    <row r="915" spans="1:25" ht="15.75" customHeight="1" x14ac:dyDescent="0.2">
      <c r="A915" s="23"/>
      <c r="B915" s="23"/>
      <c r="C915" s="58"/>
      <c r="D915" s="58"/>
      <c r="E915" s="58"/>
      <c r="F915" s="58"/>
      <c r="G915" s="67"/>
      <c r="H915" s="218"/>
      <c r="I915" s="58"/>
      <c r="J915" s="58"/>
      <c r="K915" s="58"/>
      <c r="L915" s="58"/>
      <c r="M915" s="58"/>
      <c r="N915" s="58"/>
      <c r="O915" s="58"/>
      <c r="P915" s="58"/>
      <c r="Q915" s="58"/>
      <c r="R915" s="58"/>
      <c r="S915" s="58"/>
      <c r="T915" s="58"/>
      <c r="U915" s="58"/>
      <c r="V915" s="58"/>
      <c r="W915" s="58"/>
      <c r="X915" s="58"/>
      <c r="Y915" s="58"/>
    </row>
    <row r="916" spans="1:25" ht="15.75" customHeight="1" x14ac:dyDescent="0.2">
      <c r="A916" s="23"/>
      <c r="B916" s="23"/>
      <c r="C916" s="58"/>
      <c r="D916" s="58"/>
      <c r="E916" s="58"/>
      <c r="F916" s="58"/>
      <c r="G916" s="67"/>
      <c r="H916" s="218"/>
      <c r="I916" s="58"/>
      <c r="J916" s="58"/>
      <c r="K916" s="58"/>
      <c r="L916" s="58"/>
      <c r="M916" s="58"/>
      <c r="N916" s="58"/>
      <c r="O916" s="58"/>
      <c r="P916" s="58"/>
      <c r="Q916" s="58"/>
      <c r="R916" s="58"/>
      <c r="S916" s="58"/>
      <c r="T916" s="58"/>
      <c r="U916" s="58"/>
      <c r="V916" s="58"/>
      <c r="W916" s="58"/>
      <c r="X916" s="58"/>
      <c r="Y916" s="58"/>
    </row>
    <row r="917" spans="1:25" ht="15.75" customHeight="1" x14ac:dyDescent="0.2">
      <c r="A917" s="23"/>
      <c r="B917" s="23"/>
      <c r="C917" s="58"/>
      <c r="D917" s="58"/>
      <c r="E917" s="58"/>
      <c r="F917" s="58"/>
      <c r="G917" s="67"/>
      <c r="H917" s="218"/>
      <c r="I917" s="58"/>
      <c r="J917" s="58"/>
      <c r="K917" s="58"/>
      <c r="L917" s="58"/>
      <c r="M917" s="58"/>
      <c r="N917" s="58"/>
      <c r="O917" s="58"/>
      <c r="P917" s="58"/>
      <c r="Q917" s="58"/>
      <c r="R917" s="58"/>
      <c r="S917" s="58"/>
      <c r="T917" s="58"/>
      <c r="U917" s="58"/>
      <c r="V917" s="58"/>
      <c r="W917" s="58"/>
      <c r="X917" s="58"/>
      <c r="Y917" s="58"/>
    </row>
    <row r="918" spans="1:25" ht="15.75" customHeight="1" x14ac:dyDescent="0.2">
      <c r="A918" s="23"/>
      <c r="B918" s="23"/>
      <c r="C918" s="58"/>
      <c r="D918" s="58"/>
      <c r="E918" s="58"/>
      <c r="F918" s="58"/>
      <c r="G918" s="67"/>
      <c r="H918" s="218"/>
      <c r="I918" s="58"/>
      <c r="J918" s="58"/>
      <c r="K918" s="58"/>
      <c r="L918" s="58"/>
      <c r="M918" s="58"/>
      <c r="N918" s="58"/>
      <c r="O918" s="58"/>
      <c r="P918" s="58"/>
      <c r="Q918" s="58"/>
      <c r="R918" s="58"/>
      <c r="S918" s="58"/>
      <c r="T918" s="58"/>
      <c r="U918" s="58"/>
      <c r="V918" s="58"/>
      <c r="W918" s="58"/>
      <c r="X918" s="58"/>
      <c r="Y918" s="58"/>
    </row>
    <row r="919" spans="1:25" ht="15.75" customHeight="1" x14ac:dyDescent="0.2">
      <c r="A919" s="23"/>
      <c r="B919" s="23"/>
      <c r="C919" s="58"/>
      <c r="D919" s="58"/>
      <c r="E919" s="58"/>
      <c r="F919" s="58"/>
      <c r="G919" s="67"/>
      <c r="H919" s="218"/>
      <c r="I919" s="58"/>
      <c r="J919" s="58"/>
      <c r="K919" s="58"/>
      <c r="L919" s="58"/>
      <c r="M919" s="58"/>
      <c r="N919" s="58"/>
      <c r="O919" s="58"/>
      <c r="P919" s="58"/>
      <c r="Q919" s="58"/>
      <c r="R919" s="58"/>
      <c r="S919" s="58"/>
      <c r="T919" s="58"/>
      <c r="U919" s="58"/>
      <c r="V919" s="58"/>
      <c r="W919" s="58"/>
      <c r="X919" s="58"/>
      <c r="Y919" s="58"/>
    </row>
    <row r="920" spans="1:25" ht="15.75" customHeight="1" x14ac:dyDescent="0.2">
      <c r="A920" s="23"/>
      <c r="B920" s="23"/>
      <c r="C920" s="58"/>
      <c r="D920" s="58"/>
      <c r="E920" s="58"/>
      <c r="F920" s="58"/>
      <c r="G920" s="67"/>
      <c r="H920" s="218"/>
      <c r="I920" s="58"/>
      <c r="J920" s="58"/>
      <c r="K920" s="58"/>
      <c r="L920" s="58"/>
      <c r="M920" s="58"/>
      <c r="N920" s="58"/>
      <c r="O920" s="58"/>
      <c r="P920" s="58"/>
      <c r="Q920" s="58"/>
      <c r="R920" s="58"/>
      <c r="S920" s="58"/>
      <c r="T920" s="58"/>
      <c r="U920" s="58"/>
      <c r="V920" s="58"/>
      <c r="W920" s="58"/>
      <c r="X920" s="58"/>
      <c r="Y920" s="58"/>
    </row>
    <row r="921" spans="1:25" ht="15.75" customHeight="1" x14ac:dyDescent="0.2">
      <c r="A921" s="23"/>
      <c r="B921" s="23"/>
      <c r="C921" s="58"/>
      <c r="D921" s="58"/>
      <c r="E921" s="58"/>
      <c r="F921" s="58"/>
      <c r="G921" s="67"/>
      <c r="H921" s="218"/>
      <c r="I921" s="58"/>
      <c r="J921" s="58"/>
      <c r="K921" s="58"/>
      <c r="L921" s="58"/>
      <c r="M921" s="58"/>
      <c r="N921" s="58"/>
      <c r="O921" s="58"/>
      <c r="P921" s="58"/>
      <c r="Q921" s="58"/>
      <c r="R921" s="58"/>
      <c r="S921" s="58"/>
      <c r="T921" s="58"/>
      <c r="U921" s="58"/>
      <c r="V921" s="58"/>
      <c r="W921" s="58"/>
      <c r="X921" s="58"/>
      <c r="Y921" s="58"/>
    </row>
    <row r="922" spans="1:25" ht="15.75" customHeight="1" x14ac:dyDescent="0.2">
      <c r="A922" s="23"/>
      <c r="B922" s="23"/>
      <c r="C922" s="58"/>
      <c r="D922" s="58"/>
      <c r="E922" s="58"/>
      <c r="F922" s="58"/>
      <c r="G922" s="67"/>
      <c r="H922" s="218"/>
      <c r="I922" s="58"/>
      <c r="J922" s="58"/>
      <c r="K922" s="58"/>
      <c r="L922" s="58"/>
      <c r="M922" s="58"/>
      <c r="N922" s="58"/>
      <c r="O922" s="58"/>
      <c r="P922" s="58"/>
      <c r="Q922" s="58"/>
      <c r="R922" s="58"/>
      <c r="S922" s="58"/>
      <c r="T922" s="58"/>
      <c r="U922" s="58"/>
      <c r="V922" s="58"/>
      <c r="W922" s="58"/>
      <c r="X922" s="58"/>
      <c r="Y922" s="58"/>
    </row>
    <row r="923" spans="1:25" ht="15.75" customHeight="1" x14ac:dyDescent="0.2">
      <c r="A923" s="23"/>
      <c r="B923" s="23"/>
      <c r="C923" s="58"/>
      <c r="D923" s="58"/>
      <c r="E923" s="58"/>
      <c r="F923" s="58"/>
      <c r="G923" s="67"/>
      <c r="H923" s="218"/>
      <c r="I923" s="58"/>
      <c r="J923" s="58"/>
      <c r="K923" s="58"/>
      <c r="L923" s="58"/>
      <c r="M923" s="58"/>
      <c r="N923" s="58"/>
      <c r="O923" s="58"/>
      <c r="P923" s="58"/>
      <c r="Q923" s="58"/>
      <c r="R923" s="58"/>
      <c r="S923" s="58"/>
      <c r="T923" s="58"/>
      <c r="U923" s="58"/>
      <c r="V923" s="58"/>
      <c r="W923" s="58"/>
      <c r="X923" s="58"/>
      <c r="Y923" s="58"/>
    </row>
    <row r="924" spans="1:25" ht="15.75" customHeight="1" x14ac:dyDescent="0.2">
      <c r="A924" s="23"/>
      <c r="B924" s="23"/>
      <c r="C924" s="58"/>
      <c r="D924" s="58"/>
      <c r="E924" s="58"/>
      <c r="F924" s="58"/>
      <c r="G924" s="67"/>
      <c r="H924" s="218"/>
      <c r="I924" s="58"/>
      <c r="J924" s="58"/>
      <c r="K924" s="58"/>
      <c r="L924" s="58"/>
      <c r="M924" s="58"/>
      <c r="N924" s="58"/>
      <c r="O924" s="58"/>
      <c r="P924" s="58"/>
      <c r="Q924" s="58"/>
      <c r="R924" s="58"/>
      <c r="S924" s="58"/>
      <c r="T924" s="58"/>
      <c r="U924" s="58"/>
      <c r="V924" s="58"/>
      <c r="W924" s="58"/>
      <c r="X924" s="58"/>
      <c r="Y924" s="58"/>
    </row>
    <row r="925" spans="1:25" ht="15.75" customHeight="1" x14ac:dyDescent="0.2">
      <c r="A925" s="23"/>
      <c r="B925" s="23"/>
      <c r="C925" s="58"/>
      <c r="D925" s="58"/>
      <c r="E925" s="58"/>
      <c r="F925" s="58"/>
      <c r="G925" s="67"/>
      <c r="H925" s="218"/>
      <c r="I925" s="58"/>
      <c r="J925" s="58"/>
      <c r="K925" s="58"/>
      <c r="L925" s="58"/>
      <c r="M925" s="58"/>
      <c r="N925" s="58"/>
      <c r="O925" s="58"/>
      <c r="P925" s="58"/>
      <c r="Q925" s="58"/>
      <c r="R925" s="58"/>
      <c r="S925" s="58"/>
      <c r="T925" s="58"/>
      <c r="U925" s="58"/>
      <c r="V925" s="58"/>
      <c r="W925" s="58"/>
      <c r="X925" s="58"/>
      <c r="Y925" s="58"/>
    </row>
    <row r="926" spans="1:25" ht="15.75" customHeight="1" x14ac:dyDescent="0.2">
      <c r="A926" s="23"/>
      <c r="B926" s="23"/>
      <c r="C926" s="58"/>
      <c r="D926" s="58"/>
      <c r="E926" s="58"/>
      <c r="F926" s="58"/>
      <c r="G926" s="67"/>
      <c r="H926" s="218"/>
      <c r="I926" s="58"/>
      <c r="J926" s="58"/>
      <c r="K926" s="58"/>
      <c r="L926" s="58"/>
      <c r="M926" s="58"/>
      <c r="N926" s="58"/>
      <c r="O926" s="58"/>
      <c r="P926" s="58"/>
      <c r="Q926" s="58"/>
      <c r="R926" s="58"/>
      <c r="S926" s="58"/>
      <c r="T926" s="58"/>
      <c r="U926" s="58"/>
      <c r="V926" s="58"/>
      <c r="W926" s="58"/>
      <c r="X926" s="58"/>
      <c r="Y926" s="58"/>
    </row>
    <row r="927" spans="1:25" ht="15.75" customHeight="1" x14ac:dyDescent="0.2">
      <c r="A927" s="23"/>
      <c r="B927" s="23"/>
      <c r="C927" s="58"/>
      <c r="D927" s="58"/>
      <c r="E927" s="58"/>
      <c r="F927" s="58"/>
      <c r="G927" s="67"/>
      <c r="H927" s="218"/>
      <c r="I927" s="58"/>
      <c r="J927" s="58"/>
      <c r="K927" s="58"/>
      <c r="L927" s="58"/>
      <c r="M927" s="58"/>
      <c r="N927" s="58"/>
      <c r="O927" s="58"/>
      <c r="P927" s="58"/>
      <c r="Q927" s="58"/>
      <c r="R927" s="58"/>
      <c r="S927" s="58"/>
      <c r="T927" s="58"/>
      <c r="U927" s="58"/>
      <c r="V927" s="58"/>
      <c r="W927" s="58"/>
      <c r="X927" s="58"/>
      <c r="Y927" s="58"/>
    </row>
    <row r="928" spans="1:25" ht="15.75" customHeight="1" x14ac:dyDescent="0.2">
      <c r="A928" s="23"/>
      <c r="B928" s="23"/>
      <c r="C928" s="58"/>
      <c r="D928" s="58"/>
      <c r="E928" s="58"/>
      <c r="F928" s="58"/>
      <c r="G928" s="67"/>
      <c r="H928" s="218"/>
      <c r="I928" s="58"/>
      <c r="J928" s="58"/>
      <c r="K928" s="58"/>
      <c r="L928" s="58"/>
      <c r="M928" s="58"/>
      <c r="N928" s="58"/>
      <c r="O928" s="58"/>
      <c r="P928" s="58"/>
      <c r="Q928" s="58"/>
      <c r="R928" s="58"/>
      <c r="S928" s="58"/>
      <c r="T928" s="58"/>
      <c r="U928" s="58"/>
      <c r="V928" s="58"/>
      <c r="W928" s="58"/>
      <c r="X928" s="58"/>
      <c r="Y928" s="58"/>
    </row>
    <row r="929" spans="1:25" ht="15.75" customHeight="1" x14ac:dyDescent="0.2">
      <c r="A929" s="23"/>
      <c r="B929" s="23"/>
      <c r="C929" s="58"/>
      <c r="D929" s="58"/>
      <c r="E929" s="58"/>
      <c r="F929" s="58"/>
      <c r="G929" s="67"/>
      <c r="H929" s="218"/>
      <c r="I929" s="58"/>
      <c r="J929" s="58"/>
      <c r="K929" s="58"/>
      <c r="L929" s="58"/>
      <c r="M929" s="58"/>
      <c r="N929" s="58"/>
      <c r="O929" s="58"/>
      <c r="P929" s="58"/>
      <c r="Q929" s="58"/>
      <c r="R929" s="58"/>
      <c r="S929" s="58"/>
      <c r="T929" s="58"/>
      <c r="U929" s="58"/>
      <c r="V929" s="58"/>
      <c r="W929" s="58"/>
      <c r="X929" s="58"/>
      <c r="Y929" s="58"/>
    </row>
    <row r="930" spans="1:25" ht="15.75" customHeight="1" x14ac:dyDescent="0.2">
      <c r="A930" s="23"/>
      <c r="B930" s="23"/>
      <c r="C930" s="58"/>
      <c r="D930" s="58"/>
      <c r="E930" s="58"/>
      <c r="F930" s="58"/>
      <c r="G930" s="67"/>
      <c r="H930" s="218"/>
      <c r="I930" s="58"/>
      <c r="J930" s="58"/>
      <c r="K930" s="58"/>
      <c r="L930" s="58"/>
      <c r="M930" s="58"/>
      <c r="N930" s="58"/>
      <c r="O930" s="58"/>
      <c r="P930" s="58"/>
      <c r="Q930" s="58"/>
      <c r="R930" s="58"/>
      <c r="S930" s="58"/>
      <c r="T930" s="58"/>
      <c r="U930" s="58"/>
      <c r="V930" s="58"/>
      <c r="W930" s="58"/>
      <c r="X930" s="58"/>
      <c r="Y930" s="58"/>
    </row>
  </sheetData>
  <autoFilter ref="A1:I54" xr:uid="{00000000-0009-0000-0000-000016000000}"/>
  <conditionalFormatting sqref="D1">
    <cfRule type="cellIs" dxfId="12" priority="1" operator="equal">
      <formula>0</formula>
    </cfRule>
  </conditionalFormatting>
  <conditionalFormatting sqref="F1:G1">
    <cfRule type="cellIs" dxfId="11" priority="2" operator="equal">
      <formula>0</formula>
    </cfRule>
  </conditionalFormatting>
  <hyperlinks>
    <hyperlink ref="I12" r:id="rId1" xr:uid="{00000000-0004-0000-1600-000000000000}"/>
    <hyperlink ref="I16" r:id="rId2" xr:uid="{00000000-0004-0000-1600-000001000000}"/>
    <hyperlink ref="I17" r:id="rId3" xr:uid="{00000000-0004-0000-1600-000002000000}"/>
    <hyperlink ref="I18" r:id="rId4" xr:uid="{00000000-0004-0000-1600-000003000000}"/>
    <hyperlink ref="I19" r:id="rId5" xr:uid="{00000000-0004-0000-1600-000004000000}"/>
    <hyperlink ref="I20" r:id="rId6" xr:uid="{00000000-0004-0000-1600-000005000000}"/>
    <hyperlink ref="I22" r:id="rId7" xr:uid="{00000000-0004-0000-1600-000006000000}"/>
    <hyperlink ref="I23" r:id="rId8" xr:uid="{00000000-0004-0000-1600-000007000000}"/>
    <hyperlink ref="I24" r:id="rId9" xr:uid="{00000000-0004-0000-1600-000008000000}"/>
    <hyperlink ref="I25" r:id="rId10" xr:uid="{00000000-0004-0000-1600-000009000000}"/>
    <hyperlink ref="I26" r:id="rId11" xr:uid="{00000000-0004-0000-1600-00000A000000}"/>
    <hyperlink ref="I27" r:id="rId12" xr:uid="{00000000-0004-0000-1600-00000B000000}"/>
    <hyperlink ref="I28" r:id="rId13" xr:uid="{00000000-0004-0000-1600-00000C000000}"/>
    <hyperlink ref="I29" r:id="rId14" xr:uid="{00000000-0004-0000-1600-00000D000000}"/>
    <hyperlink ref="I30" r:id="rId15" xr:uid="{00000000-0004-0000-1600-00000E000000}"/>
    <hyperlink ref="I31" r:id="rId16" xr:uid="{00000000-0004-0000-1600-00000F000000}"/>
    <hyperlink ref="I32" r:id="rId17" xr:uid="{00000000-0004-0000-1600-000010000000}"/>
    <hyperlink ref="I33" r:id="rId18" xr:uid="{00000000-0004-0000-1600-000011000000}"/>
    <hyperlink ref="I34" r:id="rId19" xr:uid="{00000000-0004-0000-1600-000012000000}"/>
    <hyperlink ref="I35" r:id="rId20" xr:uid="{00000000-0004-0000-1600-000013000000}"/>
    <hyperlink ref="I37" r:id="rId21" xr:uid="{00000000-0004-0000-1600-000014000000}"/>
    <hyperlink ref="I38" r:id="rId22" xr:uid="{00000000-0004-0000-1600-000015000000}"/>
    <hyperlink ref="I39" r:id="rId23" xr:uid="{00000000-0004-0000-1600-000016000000}"/>
    <hyperlink ref="I40" r:id="rId24" xr:uid="{00000000-0004-0000-1600-000017000000}"/>
    <hyperlink ref="I41" r:id="rId25" xr:uid="{00000000-0004-0000-1600-000018000000}"/>
    <hyperlink ref="I42" r:id="rId26" xr:uid="{00000000-0004-0000-1600-00001900000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1000"/>
  <sheetViews>
    <sheetView zoomScale="149" zoomScaleNormal="149" zoomScalePageLayoutView="149" workbookViewId="0">
      <pane ySplit="1" topLeftCell="A35" activePane="bottomLeft" state="frozen"/>
      <selection pane="bottomLeft" activeCell="A50" sqref="A50:XFD50"/>
    </sheetView>
  </sheetViews>
  <sheetFormatPr baseColWidth="10" defaultColWidth="11.1640625" defaultRowHeight="15" customHeight="1" x14ac:dyDescent="0.2"/>
  <cols>
    <col min="1" max="1" width="10.33203125" customWidth="1"/>
    <col min="2" max="2" width="9.1640625" customWidth="1"/>
    <col min="3" max="3" width="19.5" customWidth="1"/>
    <col min="4" max="4" width="23" customWidth="1"/>
    <col min="5" max="5" width="30.1640625" customWidth="1"/>
    <col min="6" max="6" width="28.33203125" customWidth="1"/>
    <col min="7" max="7" width="36.5" customWidth="1"/>
    <col min="8" max="8" width="28.33203125" customWidth="1"/>
    <col min="9" max="9" width="25.5" customWidth="1"/>
    <col min="10" max="10" width="30" customWidth="1"/>
    <col min="11" max="11" width="24" customWidth="1"/>
    <col min="12" max="12" width="31.83203125" customWidth="1"/>
    <col min="13" max="13" width="136" customWidth="1"/>
    <col min="14" max="25" width="10.83203125" customWidth="1"/>
  </cols>
  <sheetData>
    <row r="1" spans="1:25" ht="15.75" customHeight="1" x14ac:dyDescent="0.2">
      <c r="A1" s="371" t="s">
        <v>59</v>
      </c>
      <c r="B1" s="371" t="s">
        <v>60</v>
      </c>
      <c r="C1" s="371" t="s">
        <v>0</v>
      </c>
      <c r="D1" s="372" t="s">
        <v>126</v>
      </c>
      <c r="E1" s="371" t="s">
        <v>127</v>
      </c>
      <c r="F1" s="372" t="s">
        <v>128</v>
      </c>
      <c r="G1" s="373" t="s">
        <v>1409</v>
      </c>
      <c r="H1" s="372" t="s">
        <v>1410</v>
      </c>
      <c r="I1" s="374" t="s">
        <v>1411</v>
      </c>
      <c r="J1" s="375" t="s">
        <v>65</v>
      </c>
      <c r="K1" s="375" t="s">
        <v>68</v>
      </c>
      <c r="L1" s="375" t="s">
        <v>75</v>
      </c>
      <c r="M1" s="376" t="s">
        <v>77</v>
      </c>
      <c r="N1" s="377"/>
      <c r="O1" s="377"/>
      <c r="P1" s="377"/>
      <c r="Q1" s="377"/>
      <c r="R1" s="377"/>
      <c r="S1" s="377"/>
      <c r="T1" s="377"/>
      <c r="U1" s="377"/>
      <c r="V1" s="377"/>
      <c r="W1" s="377"/>
      <c r="X1" s="377"/>
      <c r="Y1" s="377"/>
    </row>
    <row r="2" spans="1:25" s="465" customFormat="1" ht="15.75" customHeight="1" x14ac:dyDescent="0.2">
      <c r="A2" s="485" t="s">
        <v>78</v>
      </c>
      <c r="B2" s="485">
        <v>2019</v>
      </c>
      <c r="C2" s="486" t="s">
        <v>1412</v>
      </c>
      <c r="D2" s="486" t="s">
        <v>976</v>
      </c>
      <c r="E2" s="486" t="s">
        <v>1413</v>
      </c>
      <c r="F2" s="487"/>
      <c r="G2" s="488">
        <f>I2/'Total Revenue (Millions)'!F74*100</f>
        <v>29.02222412691642</v>
      </c>
      <c r="H2" s="486"/>
      <c r="I2" s="489">
        <v>1164800</v>
      </c>
      <c r="J2" s="486"/>
      <c r="K2" s="486"/>
      <c r="L2" s="486"/>
      <c r="M2" s="486" t="s">
        <v>1414</v>
      </c>
      <c r="N2" s="555"/>
      <c r="O2" s="555"/>
      <c r="P2" s="486"/>
      <c r="Q2" s="486"/>
      <c r="R2" s="486"/>
      <c r="S2" s="486"/>
      <c r="T2" s="486"/>
      <c r="U2" s="486"/>
      <c r="V2" s="486"/>
      <c r="W2" s="486"/>
      <c r="X2" s="486"/>
      <c r="Y2" s="486"/>
    </row>
    <row r="3" spans="1:25" ht="15.75" customHeight="1" x14ac:dyDescent="0.2">
      <c r="A3" s="378" t="s">
        <v>78</v>
      </c>
      <c r="B3" s="378">
        <v>2019</v>
      </c>
      <c r="C3" s="379" t="s">
        <v>1412</v>
      </c>
      <c r="D3" s="379" t="s">
        <v>976</v>
      </c>
      <c r="E3" s="379" t="s">
        <v>1415</v>
      </c>
      <c r="F3" s="380"/>
      <c r="G3" s="381">
        <f>I3/'Total Revenue (Millions)'!F74*100</f>
        <v>16.12068939742009</v>
      </c>
      <c r="H3" s="379"/>
      <c r="I3" s="382">
        <v>647000</v>
      </c>
      <c r="J3" s="379"/>
      <c r="K3" s="379"/>
      <c r="L3" s="379"/>
      <c r="M3" s="379" t="s">
        <v>1416</v>
      </c>
      <c r="N3" s="551"/>
      <c r="O3" s="551"/>
      <c r="P3" s="379"/>
      <c r="Q3" s="379"/>
      <c r="R3" s="379"/>
      <c r="S3" s="379"/>
      <c r="T3" s="379"/>
      <c r="U3" s="379"/>
      <c r="V3" s="379"/>
      <c r="W3" s="379"/>
      <c r="X3" s="379"/>
      <c r="Y3" s="379"/>
    </row>
    <row r="4" spans="1:25" ht="15.75" customHeight="1" x14ac:dyDescent="0.2">
      <c r="A4" s="378" t="s">
        <v>78</v>
      </c>
      <c r="B4" s="378">
        <v>2019</v>
      </c>
      <c r="C4" s="379" t="s">
        <v>1412</v>
      </c>
      <c r="D4" s="379" t="s">
        <v>1209</v>
      </c>
      <c r="E4" s="379" t="s">
        <v>117</v>
      </c>
      <c r="F4" s="380"/>
      <c r="G4" s="381">
        <f>I4/'Total Revenue (Millions)'!F74*100</f>
        <v>12.856685825454045</v>
      </c>
      <c r="H4" s="379"/>
      <c r="I4" s="382">
        <v>516000</v>
      </c>
      <c r="J4" s="379"/>
      <c r="K4" s="379"/>
      <c r="L4" s="379"/>
      <c r="M4" s="379" t="s">
        <v>1417</v>
      </c>
      <c r="O4" s="379"/>
      <c r="P4" s="379"/>
      <c r="Q4" s="379"/>
      <c r="R4" s="379"/>
      <c r="S4" s="379"/>
      <c r="T4" s="379"/>
      <c r="U4" s="379"/>
      <c r="V4" s="379"/>
      <c r="W4" s="379"/>
      <c r="X4" s="379"/>
      <c r="Y4" s="379"/>
    </row>
    <row r="5" spans="1:25" ht="15.75" customHeight="1" x14ac:dyDescent="0.2">
      <c r="A5" s="378" t="s">
        <v>78</v>
      </c>
      <c r="B5" s="378">
        <v>2019</v>
      </c>
      <c r="C5" s="379" t="s">
        <v>1412</v>
      </c>
      <c r="D5" s="379" t="s">
        <v>987</v>
      </c>
      <c r="E5" s="379" t="s">
        <v>105</v>
      </c>
      <c r="F5" s="380"/>
      <c r="G5" s="381">
        <f>I5/'Total Revenue (Millions)'!F74*100</f>
        <v>11.729234209946689</v>
      </c>
      <c r="H5" s="379"/>
      <c r="I5" s="382">
        <v>470750</v>
      </c>
      <c r="J5" s="379"/>
      <c r="K5" s="379"/>
      <c r="L5" s="379"/>
      <c r="M5" s="379" t="s">
        <v>1418</v>
      </c>
      <c r="N5" s="551"/>
      <c r="O5" s="551"/>
      <c r="P5" s="379"/>
      <c r="Q5" s="379"/>
      <c r="R5" s="379"/>
      <c r="S5" s="379"/>
      <c r="T5" s="379"/>
      <c r="U5" s="379"/>
      <c r="V5" s="379"/>
      <c r="W5" s="379"/>
      <c r="X5" s="379"/>
      <c r="Y5" s="379"/>
    </row>
    <row r="6" spans="1:25" ht="15.75" customHeight="1" x14ac:dyDescent="0.2">
      <c r="A6" s="378" t="s">
        <v>78</v>
      </c>
      <c r="B6" s="378">
        <v>2019</v>
      </c>
      <c r="C6" s="379" t="s">
        <v>1412</v>
      </c>
      <c r="D6" s="379" t="s">
        <v>1290</v>
      </c>
      <c r="E6" s="379" t="s">
        <v>114</v>
      </c>
      <c r="F6" s="380"/>
      <c r="G6" s="381">
        <f>I6/'Total Revenue (Millions)'!F74*100</f>
        <v>9.8562941450254105</v>
      </c>
      <c r="H6" s="379"/>
      <c r="I6" s="382">
        <v>395580</v>
      </c>
      <c r="J6" s="379"/>
      <c r="K6" s="379"/>
      <c r="L6" s="379"/>
      <c r="M6" s="379" t="s">
        <v>1419</v>
      </c>
      <c r="N6" s="551"/>
      <c r="O6" s="551"/>
      <c r="P6" s="379"/>
      <c r="Q6" s="379"/>
      <c r="R6" s="379"/>
      <c r="S6" s="379"/>
      <c r="T6" s="379"/>
      <c r="U6" s="379"/>
      <c r="V6" s="379"/>
      <c r="W6" s="379"/>
      <c r="X6" s="379"/>
      <c r="Y6" s="379"/>
    </row>
    <row r="7" spans="1:25" ht="15.75" customHeight="1" x14ac:dyDescent="0.2">
      <c r="A7" s="378" t="s">
        <v>78</v>
      </c>
      <c r="B7" s="378">
        <v>2019</v>
      </c>
      <c r="C7" s="379" t="s">
        <v>1412</v>
      </c>
      <c r="D7" s="379" t="s">
        <v>976</v>
      </c>
      <c r="E7" s="379" t="s">
        <v>1420</v>
      </c>
      <c r="F7" s="380"/>
      <c r="G7" s="381">
        <f>I7/'Total Revenue (Millions)'!F74*100</f>
        <v>5.2722378307482094</v>
      </c>
      <c r="H7" s="379"/>
      <c r="I7" s="382">
        <v>211600</v>
      </c>
      <c r="J7" s="379"/>
      <c r="K7" s="379"/>
      <c r="L7" s="379"/>
      <c r="M7" s="379" t="s">
        <v>1421</v>
      </c>
      <c r="N7" s="551"/>
      <c r="O7" s="551"/>
      <c r="P7" s="379"/>
      <c r="Q7" s="379"/>
      <c r="R7" s="379"/>
      <c r="S7" s="379"/>
      <c r="T7" s="379"/>
      <c r="U7" s="379"/>
      <c r="V7" s="379"/>
      <c r="W7" s="379"/>
      <c r="X7" s="379"/>
      <c r="Y7" s="379"/>
    </row>
    <row r="8" spans="1:25" ht="15.75" customHeight="1" x14ac:dyDescent="0.2">
      <c r="A8" s="378" t="s">
        <v>78</v>
      </c>
      <c r="B8" s="378">
        <v>2019</v>
      </c>
      <c r="C8" s="379" t="s">
        <v>1412</v>
      </c>
      <c r="D8" s="379" t="s">
        <v>976</v>
      </c>
      <c r="E8" s="379" t="s">
        <v>1422</v>
      </c>
      <c r="F8" s="380"/>
      <c r="G8" s="381">
        <f>I8/'Total Revenue (Millions)'!F74*100</f>
        <v>4.0862334794078752</v>
      </c>
      <c r="H8" s="379"/>
      <c r="I8" s="382">
        <v>164000</v>
      </c>
      <c r="J8" s="379"/>
      <c r="K8" s="379"/>
      <c r="L8" s="379"/>
      <c r="M8" s="379" t="s">
        <v>1423</v>
      </c>
      <c r="N8" s="551"/>
      <c r="O8" s="551"/>
      <c r="P8" s="379"/>
      <c r="Q8" s="379"/>
      <c r="R8" s="379"/>
      <c r="S8" s="379"/>
      <c r="T8" s="379"/>
      <c r="U8" s="379"/>
      <c r="V8" s="379"/>
      <c r="W8" s="379"/>
      <c r="X8" s="379"/>
      <c r="Y8" s="379"/>
    </row>
    <row r="9" spans="1:25" ht="15.75" customHeight="1" x14ac:dyDescent="0.2">
      <c r="A9" s="378" t="s">
        <v>78</v>
      </c>
      <c r="B9" s="378">
        <v>2019</v>
      </c>
      <c r="C9" s="379" t="s">
        <v>1412</v>
      </c>
      <c r="D9" s="379" t="s">
        <v>1424</v>
      </c>
      <c r="E9" s="379" t="s">
        <v>1425</v>
      </c>
      <c r="F9" s="380"/>
      <c r="G9" s="381">
        <f>I9/'Total Revenue (Millions)'!F74*100</f>
        <v>2.8528886182451321</v>
      </c>
      <c r="H9" s="379"/>
      <c r="I9" s="382">
        <v>114500</v>
      </c>
      <c r="J9" s="379"/>
      <c r="K9" s="379"/>
      <c r="L9" s="379"/>
      <c r="M9" s="379" t="s">
        <v>1426</v>
      </c>
      <c r="N9" s="551"/>
      <c r="O9" s="551"/>
      <c r="P9" s="379"/>
      <c r="Q9" s="379"/>
      <c r="R9" s="379"/>
      <c r="S9" s="379"/>
      <c r="T9" s="379"/>
      <c r="U9" s="379"/>
      <c r="V9" s="379"/>
      <c r="W9" s="379"/>
      <c r="X9" s="379"/>
      <c r="Y9" s="379"/>
    </row>
    <row r="10" spans="1:25" ht="15.75" customHeight="1" x14ac:dyDescent="0.2">
      <c r="A10" s="378" t="s">
        <v>78</v>
      </c>
      <c r="B10" s="378">
        <v>2019</v>
      </c>
      <c r="C10" s="379" t="s">
        <v>1412</v>
      </c>
      <c r="D10" s="379" t="s">
        <v>985</v>
      </c>
      <c r="E10" s="379" t="s">
        <v>115</v>
      </c>
      <c r="F10" s="380"/>
      <c r="G10" s="381">
        <f>I10/'Total Revenue (Millions)'!F74*100</f>
        <v>2.5538959246299218</v>
      </c>
      <c r="H10" s="379"/>
      <c r="I10" s="382">
        <v>102500</v>
      </c>
      <c r="J10" s="379"/>
      <c r="K10" s="379"/>
      <c r="L10" s="379"/>
      <c r="M10" s="379" t="s">
        <v>1427</v>
      </c>
      <c r="O10" s="379"/>
      <c r="P10" s="379"/>
      <c r="Q10" s="379"/>
      <c r="R10" s="379"/>
      <c r="S10" s="379"/>
      <c r="T10" s="379"/>
      <c r="U10" s="379"/>
      <c r="V10" s="379"/>
      <c r="W10" s="379"/>
      <c r="X10" s="379"/>
      <c r="Y10" s="379"/>
    </row>
    <row r="11" spans="1:25" ht="15.75" customHeight="1" x14ac:dyDescent="0.2">
      <c r="A11" s="378" t="s">
        <v>78</v>
      </c>
      <c r="B11" s="378">
        <v>2019</v>
      </c>
      <c r="C11" s="379" t="s">
        <v>1412</v>
      </c>
      <c r="D11" s="379" t="s">
        <v>1428</v>
      </c>
      <c r="E11" s="379" t="s">
        <v>1429</v>
      </c>
      <c r="F11" s="380"/>
      <c r="G11" s="381">
        <f>I11/'Total Revenue (Millions)'!F74*100</f>
        <v>2.1178649131077401</v>
      </c>
      <c r="H11" s="379"/>
      <c r="I11" s="382">
        <v>85000</v>
      </c>
      <c r="J11" s="379"/>
      <c r="K11" s="379"/>
      <c r="L11" s="379"/>
      <c r="M11" s="379" t="s">
        <v>1430</v>
      </c>
      <c r="O11" s="379"/>
      <c r="P11" s="379"/>
      <c r="Q11" s="379"/>
      <c r="R11" s="379"/>
      <c r="S11" s="379"/>
      <c r="T11" s="379"/>
      <c r="U11" s="379"/>
      <c r="V11" s="379"/>
      <c r="W11" s="379"/>
      <c r="X11" s="379"/>
      <c r="Y11" s="379"/>
    </row>
    <row r="12" spans="1:25" ht="15.75" customHeight="1" x14ac:dyDescent="0.2">
      <c r="A12" s="378" t="s">
        <v>78</v>
      </c>
      <c r="B12" s="378">
        <v>2019</v>
      </c>
      <c r="C12" s="379" t="s">
        <v>1412</v>
      </c>
      <c r="D12" s="379" t="s">
        <v>1431</v>
      </c>
      <c r="E12" s="379" t="s">
        <v>1432</v>
      </c>
      <c r="F12" s="380"/>
      <c r="G12" s="381">
        <f>I12/'Total Revenue (Millions)'!F74*100</f>
        <v>1.4177236888921225</v>
      </c>
      <c r="H12" s="379"/>
      <c r="I12" s="382">
        <v>56900</v>
      </c>
      <c r="J12" s="379"/>
      <c r="K12" s="379"/>
      <c r="L12" s="379"/>
      <c r="M12" s="379" t="s">
        <v>1433</v>
      </c>
      <c r="N12" s="551"/>
      <c r="O12" s="551"/>
      <c r="P12" s="379"/>
      <c r="Q12" s="379"/>
      <c r="R12" s="379"/>
      <c r="S12" s="379"/>
      <c r="T12" s="379"/>
      <c r="U12" s="379"/>
      <c r="V12" s="379"/>
      <c r="W12" s="379"/>
      <c r="X12" s="379"/>
      <c r="Y12" s="379"/>
    </row>
    <row r="13" spans="1:25" ht="15.75" customHeight="1" x14ac:dyDescent="0.2">
      <c r="A13" s="378" t="s">
        <v>78</v>
      </c>
      <c r="B13" s="378">
        <v>2019</v>
      </c>
      <c r="C13" s="379" t="s">
        <v>1412</v>
      </c>
      <c r="D13" s="379" t="s">
        <v>973</v>
      </c>
      <c r="E13" s="379" t="s">
        <v>1434</v>
      </c>
      <c r="F13" s="380"/>
      <c r="G13" s="381">
        <f>I13/'Total Revenue (Millions)'!F74*100</f>
        <v>0.87295900112520919</v>
      </c>
      <c r="H13" s="379"/>
      <c r="I13" s="382">
        <v>35036</v>
      </c>
      <c r="J13" s="379"/>
      <c r="K13" s="379"/>
      <c r="L13" s="379"/>
      <c r="M13" s="379" t="s">
        <v>1435</v>
      </c>
      <c r="N13" s="551"/>
      <c r="O13" s="551"/>
      <c r="P13" s="379"/>
      <c r="Q13" s="379"/>
      <c r="R13" s="379"/>
      <c r="S13" s="379"/>
      <c r="T13" s="379"/>
      <c r="U13" s="379"/>
      <c r="V13" s="379"/>
      <c r="W13" s="379"/>
      <c r="X13" s="379"/>
      <c r="Y13" s="379"/>
    </row>
    <row r="14" spans="1:25" ht="15.75" customHeight="1" x14ac:dyDescent="0.2">
      <c r="A14" s="378" t="s">
        <v>78</v>
      </c>
      <c r="B14" s="378">
        <v>2019</v>
      </c>
      <c r="C14" s="379" t="s">
        <v>1412</v>
      </c>
      <c r="D14" s="379" t="s">
        <v>1436</v>
      </c>
      <c r="E14" s="379" t="s">
        <v>1437</v>
      </c>
      <c r="F14" s="380"/>
      <c r="G14" s="381">
        <f>I14/'Total Revenue (Millions)'!F74*100</f>
        <v>0.74274768305578509</v>
      </c>
      <c r="H14" s="379"/>
      <c r="I14" s="382">
        <v>29810</v>
      </c>
      <c r="J14" s="379"/>
      <c r="K14" s="379"/>
      <c r="L14" s="379"/>
      <c r="M14" s="379" t="s">
        <v>1438</v>
      </c>
      <c r="O14" s="379"/>
      <c r="P14" s="379"/>
      <c r="Q14" s="379"/>
      <c r="R14" s="379"/>
      <c r="S14" s="379"/>
      <c r="T14" s="379"/>
      <c r="U14" s="379"/>
      <c r="V14" s="379"/>
      <c r="W14" s="379"/>
      <c r="X14" s="379"/>
      <c r="Y14" s="379"/>
    </row>
    <row r="15" spans="1:25" ht="15.75" customHeight="1" x14ac:dyDescent="0.2">
      <c r="A15" s="378" t="s">
        <v>78</v>
      </c>
      <c r="B15" s="378">
        <v>2019</v>
      </c>
      <c r="C15" s="379" t="s">
        <v>1412</v>
      </c>
      <c r="D15" s="379" t="s">
        <v>1439</v>
      </c>
      <c r="E15" s="379" t="s">
        <v>1440</v>
      </c>
      <c r="F15" s="380"/>
      <c r="G15" s="381">
        <f>I15/'Total Revenue (Millions)'!F74*100</f>
        <v>0.28653466471457656</v>
      </c>
      <c r="H15" s="379"/>
      <c r="I15" s="382">
        <v>11500</v>
      </c>
      <c r="J15" s="379"/>
      <c r="K15" s="379"/>
      <c r="L15" s="379"/>
      <c r="M15" s="379" t="s">
        <v>1441</v>
      </c>
      <c r="O15" s="379"/>
      <c r="P15" s="379"/>
      <c r="Q15" s="379"/>
      <c r="R15" s="379"/>
      <c r="S15" s="379"/>
      <c r="T15" s="379"/>
      <c r="U15" s="379"/>
      <c r="V15" s="379"/>
      <c r="W15" s="379"/>
      <c r="X15" s="379"/>
      <c r="Y15" s="379"/>
    </row>
    <row r="16" spans="1:25" ht="15.75" customHeight="1" x14ac:dyDescent="0.2">
      <c r="A16" s="378" t="s">
        <v>78</v>
      </c>
      <c r="B16" s="378">
        <v>2019</v>
      </c>
      <c r="C16" s="379" t="s">
        <v>1412</v>
      </c>
      <c r="D16" s="379" t="s">
        <v>1442</v>
      </c>
      <c r="E16" s="379" t="s">
        <v>1443</v>
      </c>
      <c r="F16" s="380"/>
      <c r="G16" s="381">
        <f>I16/'Total Revenue (Millions)'!F74*100</f>
        <v>0.21178649131077401</v>
      </c>
      <c r="H16" s="379"/>
      <c r="I16" s="382">
        <v>8500</v>
      </c>
      <c r="J16" s="379"/>
      <c r="K16" s="379"/>
      <c r="L16" s="379"/>
      <c r="M16" s="379" t="s">
        <v>1444</v>
      </c>
      <c r="N16" s="379"/>
      <c r="O16" s="379"/>
      <c r="P16" s="379"/>
      <c r="Q16" s="379"/>
      <c r="R16" s="379"/>
      <c r="S16" s="379"/>
      <c r="T16" s="379"/>
      <c r="U16" s="379"/>
      <c r="V16" s="379"/>
      <c r="W16" s="379"/>
      <c r="X16" s="379"/>
      <c r="Y16" s="379"/>
    </row>
    <row r="17" spans="1:25" ht="15.75" customHeight="1" x14ac:dyDescent="0.2">
      <c r="A17" s="378" t="s">
        <v>78</v>
      </c>
      <c r="B17" s="378">
        <v>2019</v>
      </c>
      <c r="C17" s="379" t="s">
        <v>1412</v>
      </c>
      <c r="D17" s="379" t="s">
        <v>1223</v>
      </c>
      <c r="E17" s="379" t="s">
        <v>1223</v>
      </c>
      <c r="F17" s="380"/>
      <c r="G17" s="381"/>
      <c r="H17" s="379"/>
      <c r="I17" s="382"/>
      <c r="J17" s="379"/>
      <c r="K17" s="379"/>
      <c r="L17" s="379"/>
      <c r="M17" s="379"/>
      <c r="N17" s="551"/>
      <c r="O17" s="551"/>
      <c r="P17" s="379"/>
      <c r="Q17" s="379"/>
      <c r="R17" s="379"/>
      <c r="S17" s="379"/>
      <c r="T17" s="379"/>
      <c r="U17" s="379"/>
      <c r="V17" s="379"/>
      <c r="W17" s="379"/>
      <c r="X17" s="379"/>
      <c r="Y17" s="379"/>
    </row>
    <row r="18" spans="1:25" s="465" customFormat="1" ht="15.75" customHeight="1" x14ac:dyDescent="0.2">
      <c r="A18" s="485" t="s">
        <v>78</v>
      </c>
      <c r="B18" s="485">
        <v>2020</v>
      </c>
      <c r="C18" s="486" t="s">
        <v>1412</v>
      </c>
      <c r="D18" s="486" t="s">
        <v>976</v>
      </c>
      <c r="E18" s="486" t="s">
        <v>1413</v>
      </c>
      <c r="F18" s="487"/>
      <c r="G18" s="488">
        <f>I18/'Total Revenue (Millions)'!F75*100</f>
        <v>29.340270251432944</v>
      </c>
      <c r="H18" s="486"/>
      <c r="I18" s="489">
        <v>1225000</v>
      </c>
      <c r="J18" s="486"/>
      <c r="K18" s="486"/>
      <c r="L18" s="486"/>
      <c r="M18" s="486" t="s">
        <v>1445</v>
      </c>
      <c r="N18" s="555"/>
      <c r="O18" s="555"/>
      <c r="P18" s="486"/>
      <c r="Q18" s="486"/>
      <c r="R18" s="486"/>
      <c r="S18" s="486"/>
      <c r="T18" s="486"/>
      <c r="U18" s="486"/>
      <c r="V18" s="486"/>
      <c r="W18" s="486"/>
      <c r="X18" s="486"/>
      <c r="Y18" s="486"/>
    </row>
    <row r="19" spans="1:25" ht="15.75" customHeight="1" x14ac:dyDescent="0.2">
      <c r="A19" s="378" t="s">
        <v>78</v>
      </c>
      <c r="B19" s="378">
        <v>2020</v>
      </c>
      <c r="C19" s="379" t="s">
        <v>1412</v>
      </c>
      <c r="D19" s="379" t="s">
        <v>976</v>
      </c>
      <c r="E19" s="379" t="s">
        <v>1415</v>
      </c>
      <c r="F19" s="383"/>
      <c r="G19" s="381">
        <f>I19/'Total Revenue (Millions)'!F75*100</f>
        <v>14.227037166817279</v>
      </c>
      <c r="H19" s="379"/>
      <c r="I19" s="382">
        <v>594000</v>
      </c>
      <c r="J19" s="379"/>
      <c r="K19" s="379"/>
      <c r="L19" s="379"/>
      <c r="M19" s="379" t="s">
        <v>1445</v>
      </c>
      <c r="O19" s="379"/>
      <c r="P19" s="379"/>
      <c r="Q19" s="379"/>
      <c r="R19" s="379"/>
      <c r="S19" s="379"/>
      <c r="T19" s="379"/>
      <c r="U19" s="379"/>
      <c r="V19" s="379"/>
      <c r="W19" s="379"/>
      <c r="X19" s="379"/>
      <c r="Y19" s="379"/>
    </row>
    <row r="20" spans="1:25" ht="15.75" customHeight="1" x14ac:dyDescent="0.2">
      <c r="A20" s="378" t="s">
        <v>78</v>
      </c>
      <c r="B20" s="378">
        <v>2020</v>
      </c>
      <c r="C20" s="379" t="s">
        <v>1412</v>
      </c>
      <c r="D20" s="379" t="s">
        <v>987</v>
      </c>
      <c r="E20" s="379" t="s">
        <v>105</v>
      </c>
      <c r="F20" s="380"/>
      <c r="G20" s="381">
        <f>I20/'Total Revenue (Millions)'!F75*100</f>
        <v>13.613478225567519</v>
      </c>
      <c r="H20" s="379"/>
      <c r="I20" s="382">
        <v>568383</v>
      </c>
      <c r="J20" s="379"/>
      <c r="K20" s="379"/>
      <c r="L20" s="379"/>
      <c r="M20" s="379" t="s">
        <v>1446</v>
      </c>
      <c r="N20" s="551"/>
      <c r="O20" s="551"/>
      <c r="P20" s="379"/>
      <c r="Q20" s="379"/>
      <c r="R20" s="379"/>
      <c r="S20" s="379"/>
      <c r="T20" s="379"/>
      <c r="U20" s="379"/>
      <c r="V20" s="379"/>
      <c r="W20" s="379"/>
      <c r="X20" s="379"/>
      <c r="Y20" s="379"/>
    </row>
    <row r="21" spans="1:25" ht="15.75" customHeight="1" x14ac:dyDescent="0.2">
      <c r="A21" s="378" t="s">
        <v>78</v>
      </c>
      <c r="B21" s="378">
        <v>2020</v>
      </c>
      <c r="C21" s="379" t="s">
        <v>1412</v>
      </c>
      <c r="D21" s="379" t="s">
        <v>1290</v>
      </c>
      <c r="E21" s="379" t="s">
        <v>114</v>
      </c>
      <c r="F21" s="380"/>
      <c r="G21" s="381">
        <f>I21/'Total Revenue (Millions)'!F75*100</f>
        <v>12.631860563539169</v>
      </c>
      <c r="H21" s="379"/>
      <c r="I21" s="382">
        <v>527399</v>
      </c>
      <c r="J21" s="379"/>
      <c r="K21" s="379"/>
      <c r="L21" s="379"/>
      <c r="M21" s="379" t="s">
        <v>1447</v>
      </c>
      <c r="N21" s="551"/>
      <c r="O21" s="551"/>
      <c r="P21" s="379"/>
      <c r="Q21" s="379"/>
      <c r="R21" s="379"/>
      <c r="S21" s="379"/>
      <c r="T21" s="379"/>
      <c r="U21" s="379"/>
      <c r="V21" s="379"/>
      <c r="W21" s="379"/>
      <c r="X21" s="379"/>
      <c r="Y21" s="379"/>
    </row>
    <row r="22" spans="1:25" ht="15.75" customHeight="1" x14ac:dyDescent="0.2">
      <c r="A22" s="378" t="s">
        <v>78</v>
      </c>
      <c r="B22" s="378">
        <v>2020</v>
      </c>
      <c r="C22" s="379" t="s">
        <v>1412</v>
      </c>
      <c r="D22" s="379" t="s">
        <v>1209</v>
      </c>
      <c r="E22" s="379" t="s">
        <v>117</v>
      </c>
      <c r="F22" s="380"/>
      <c r="G22" s="381">
        <f>I22/'Total Revenue (Millions)'!F75*100</f>
        <v>12.478596572242093</v>
      </c>
      <c r="H22" s="379"/>
      <c r="I22" s="382">
        <v>521000</v>
      </c>
      <c r="J22" s="379"/>
      <c r="K22" s="379"/>
      <c r="L22" s="379"/>
      <c r="M22" s="379" t="s">
        <v>1448</v>
      </c>
      <c r="N22" s="551"/>
      <c r="O22" s="551"/>
      <c r="P22" s="379"/>
      <c r="Q22" s="379"/>
      <c r="R22" s="379"/>
      <c r="S22" s="379"/>
      <c r="T22" s="379"/>
      <c r="U22" s="379"/>
      <c r="V22" s="379"/>
      <c r="W22" s="379"/>
      <c r="X22" s="379"/>
      <c r="Y22" s="379"/>
    </row>
    <row r="23" spans="1:25" ht="15.75" customHeight="1" x14ac:dyDescent="0.2">
      <c r="A23" s="378" t="s">
        <v>78</v>
      </c>
      <c r="B23" s="378">
        <v>2020</v>
      </c>
      <c r="C23" s="379" t="s">
        <v>1412</v>
      </c>
      <c r="D23" s="379" t="s">
        <v>976</v>
      </c>
      <c r="E23" s="379" t="s">
        <v>1420</v>
      </c>
      <c r="F23" s="380"/>
      <c r="G23" s="381">
        <f>I23/'Total Revenue (Millions)'!F75*100</f>
        <v>6.1794201835671014</v>
      </c>
      <c r="H23" s="379"/>
      <c r="I23" s="382">
        <v>258000</v>
      </c>
      <c r="J23" s="379"/>
      <c r="K23" s="379"/>
      <c r="L23" s="379"/>
      <c r="M23" s="379" t="s">
        <v>1449</v>
      </c>
      <c r="N23" s="551"/>
      <c r="O23" s="551"/>
      <c r="P23" s="379"/>
      <c r="Q23" s="379"/>
      <c r="R23" s="379"/>
      <c r="S23" s="379"/>
      <c r="T23" s="379"/>
      <c r="U23" s="379"/>
      <c r="V23" s="379"/>
      <c r="W23" s="379"/>
      <c r="X23" s="379"/>
      <c r="Y23" s="379"/>
    </row>
    <row r="24" spans="1:25" ht="15.75" customHeight="1" x14ac:dyDescent="0.2">
      <c r="A24" s="378" t="s">
        <v>78</v>
      </c>
      <c r="B24" s="378">
        <v>2020</v>
      </c>
      <c r="C24" s="379" t="s">
        <v>1412</v>
      </c>
      <c r="D24" s="379" t="s">
        <v>985</v>
      </c>
      <c r="E24" s="379" t="s">
        <v>115</v>
      </c>
      <c r="F24" s="380"/>
      <c r="G24" s="381">
        <f>I24/'Total Revenue (Millions)'!F75*100</f>
        <v>2.9177401812486212</v>
      </c>
      <c r="H24" s="379"/>
      <c r="I24" s="382">
        <v>121820</v>
      </c>
      <c r="J24" s="379"/>
      <c r="K24" s="379"/>
      <c r="L24" s="379"/>
      <c r="M24" s="379" t="s">
        <v>1450</v>
      </c>
      <c r="N24" s="551"/>
      <c r="O24" s="551"/>
      <c r="P24" s="379"/>
      <c r="Q24" s="379"/>
      <c r="R24" s="379"/>
      <c r="S24" s="379"/>
      <c r="T24" s="379"/>
      <c r="U24" s="379"/>
      <c r="V24" s="379"/>
      <c r="W24" s="379"/>
      <c r="X24" s="379"/>
      <c r="Y24" s="379"/>
    </row>
    <row r="25" spans="1:25" ht="15.75" customHeight="1" x14ac:dyDescent="0.2">
      <c r="A25" s="378" t="s">
        <v>78</v>
      </c>
      <c r="B25" s="378">
        <v>2020</v>
      </c>
      <c r="C25" s="379" t="s">
        <v>1412</v>
      </c>
      <c r="D25" s="379" t="s">
        <v>1424</v>
      </c>
      <c r="E25" s="379" t="s">
        <v>1425</v>
      </c>
      <c r="F25" s="380"/>
      <c r="G25" s="381">
        <f>I25/'Total Revenue (Millions)'!F75*100</f>
        <v>2.7256512282555665</v>
      </c>
      <c r="H25" s="379"/>
      <c r="I25" s="382">
        <v>113800</v>
      </c>
      <c r="J25" s="379"/>
      <c r="K25" s="379"/>
      <c r="L25" s="379"/>
      <c r="M25" s="379" t="s">
        <v>1451</v>
      </c>
      <c r="O25" s="379"/>
      <c r="P25" s="379"/>
      <c r="Q25" s="379"/>
      <c r="R25" s="379"/>
      <c r="S25" s="379"/>
      <c r="T25" s="379"/>
      <c r="U25" s="379"/>
      <c r="V25" s="379"/>
      <c r="W25" s="379"/>
      <c r="X25" s="379"/>
      <c r="Y25" s="379"/>
    </row>
    <row r="26" spans="1:25" ht="15.75" customHeight="1" x14ac:dyDescent="0.2">
      <c r="A26" s="378" t="s">
        <v>78</v>
      </c>
      <c r="B26" s="378">
        <v>2020</v>
      </c>
      <c r="C26" s="379" t="s">
        <v>1412</v>
      </c>
      <c r="D26" s="379" t="s">
        <v>1431</v>
      </c>
      <c r="E26" s="379" t="s">
        <v>1432</v>
      </c>
      <c r="F26" s="380"/>
      <c r="G26" s="381">
        <f>I26/'Total Revenue (Millions)'!F75*100</f>
        <v>1.7274114049582421</v>
      </c>
      <c r="H26" s="379"/>
      <c r="I26" s="382">
        <v>72122</v>
      </c>
      <c r="J26" s="379"/>
      <c r="K26" s="379"/>
      <c r="L26" s="379"/>
      <c r="M26" s="379" t="s">
        <v>1452</v>
      </c>
      <c r="N26" s="551"/>
      <c r="O26" s="551"/>
      <c r="P26" s="379"/>
      <c r="Q26" s="379"/>
      <c r="R26" s="379"/>
      <c r="S26" s="379"/>
      <c r="T26" s="379"/>
      <c r="U26" s="379"/>
      <c r="V26" s="379"/>
      <c r="W26" s="379"/>
      <c r="X26" s="379"/>
      <c r="Y26" s="379"/>
    </row>
    <row r="27" spans="1:25" ht="15.75" customHeight="1" x14ac:dyDescent="0.2">
      <c r="A27" s="378" t="s">
        <v>78</v>
      </c>
      <c r="B27" s="378">
        <v>2020</v>
      </c>
      <c r="C27" s="379" t="s">
        <v>1412</v>
      </c>
      <c r="D27" s="379" t="s">
        <v>976</v>
      </c>
      <c r="E27" s="379" t="s">
        <v>1422</v>
      </c>
      <c r="F27" s="380"/>
      <c r="G27" s="381">
        <f>I27/'Total Revenue (Millions)'!F75*100</f>
        <v>1.3939622274558345</v>
      </c>
      <c r="H27" s="379"/>
      <c r="I27" s="382">
        <v>58200</v>
      </c>
      <c r="J27" s="379"/>
      <c r="K27" s="379"/>
      <c r="L27" s="379"/>
      <c r="M27" s="379" t="s">
        <v>1453</v>
      </c>
      <c r="N27" s="551"/>
      <c r="O27" s="551"/>
      <c r="P27" s="379"/>
      <c r="Q27" s="379"/>
      <c r="R27" s="379"/>
      <c r="S27" s="379"/>
      <c r="T27" s="379"/>
      <c r="U27" s="379"/>
      <c r="V27" s="379"/>
      <c r="W27" s="379"/>
      <c r="X27" s="379"/>
      <c r="Y27" s="379"/>
    </row>
    <row r="28" spans="1:25" ht="15.75" customHeight="1" x14ac:dyDescent="0.2">
      <c r="A28" s="378" t="s">
        <v>78</v>
      </c>
      <c r="B28" s="378">
        <v>2020</v>
      </c>
      <c r="C28" s="379" t="s">
        <v>1412</v>
      </c>
      <c r="D28" s="379" t="s">
        <v>973</v>
      </c>
      <c r="E28" s="379" t="s">
        <v>1434</v>
      </c>
      <c r="F28" s="380"/>
      <c r="G28" s="381">
        <f>I28/'Total Revenue (Millions)'!F75*100</f>
        <v>0.89656680516072595</v>
      </c>
      <c r="H28" s="379"/>
      <c r="I28" s="382">
        <v>37433</v>
      </c>
      <c r="J28" s="379"/>
      <c r="K28" s="379"/>
      <c r="L28" s="379"/>
      <c r="M28" s="379" t="s">
        <v>1454</v>
      </c>
      <c r="N28" s="551"/>
      <c r="O28" s="551"/>
      <c r="P28" s="379"/>
      <c r="Q28" s="379"/>
      <c r="R28" s="379"/>
      <c r="S28" s="379"/>
      <c r="T28" s="379"/>
      <c r="U28" s="379"/>
      <c r="V28" s="379"/>
      <c r="W28" s="379"/>
      <c r="X28" s="379"/>
      <c r="Y28" s="379"/>
    </row>
    <row r="29" spans="1:25" ht="15.75" customHeight="1" x14ac:dyDescent="0.2">
      <c r="A29" s="378" t="s">
        <v>78</v>
      </c>
      <c r="B29" s="378">
        <v>2020</v>
      </c>
      <c r="C29" s="379" t="s">
        <v>1412</v>
      </c>
      <c r="D29" s="379" t="s">
        <v>1436</v>
      </c>
      <c r="E29" s="379" t="s">
        <v>1437</v>
      </c>
      <c r="F29" s="380"/>
      <c r="G29" s="381">
        <f>I29/'Total Revenue (Millions)'!F75*100</f>
        <v>0.87350176005694646</v>
      </c>
      <c r="H29" s="379"/>
      <c r="I29" s="382">
        <v>36470</v>
      </c>
      <c r="J29" s="379"/>
      <c r="K29" s="379"/>
      <c r="L29" s="379"/>
      <c r="M29" s="379" t="s">
        <v>1455</v>
      </c>
      <c r="O29" s="379"/>
      <c r="P29" s="379"/>
      <c r="Q29" s="379"/>
      <c r="R29" s="379"/>
      <c r="S29" s="379"/>
      <c r="T29" s="379"/>
      <c r="U29" s="379"/>
      <c r="V29" s="379"/>
      <c r="W29" s="379"/>
      <c r="X29" s="379"/>
      <c r="Y29" s="379"/>
    </row>
    <row r="30" spans="1:25" ht="15.75" customHeight="1" x14ac:dyDescent="0.2">
      <c r="A30" s="378" t="s">
        <v>78</v>
      </c>
      <c r="B30" s="378">
        <v>2020</v>
      </c>
      <c r="C30" s="379" t="s">
        <v>1412</v>
      </c>
      <c r="D30" s="379" t="s">
        <v>1439</v>
      </c>
      <c r="E30" s="379" t="s">
        <v>1440</v>
      </c>
      <c r="F30" s="380"/>
      <c r="G30" s="381">
        <f>I30/'Total Revenue (Millions)'!F75*100</f>
        <v>0.49818581324882055</v>
      </c>
      <c r="H30" s="379"/>
      <c r="I30" s="382">
        <v>20800</v>
      </c>
      <c r="J30" s="379"/>
      <c r="K30" s="379"/>
      <c r="L30" s="379"/>
      <c r="M30" s="379" t="s">
        <v>1456</v>
      </c>
      <c r="O30" s="379"/>
      <c r="P30" s="379"/>
      <c r="Q30" s="379"/>
      <c r="R30" s="379"/>
      <c r="S30" s="379"/>
      <c r="T30" s="379"/>
      <c r="U30" s="379"/>
      <c r="V30" s="379"/>
      <c r="W30" s="379"/>
      <c r="X30" s="379"/>
      <c r="Y30" s="379"/>
    </row>
    <row r="31" spans="1:25" ht="15.75" customHeight="1" x14ac:dyDescent="0.2">
      <c r="A31" s="378" t="s">
        <v>78</v>
      </c>
      <c r="B31" s="378">
        <v>2020</v>
      </c>
      <c r="C31" s="379" t="s">
        <v>1412</v>
      </c>
      <c r="D31" s="379" t="s">
        <v>1428</v>
      </c>
      <c r="E31" s="379" t="s">
        <v>1429</v>
      </c>
      <c r="F31" s="380"/>
      <c r="G31" s="381">
        <f>I31/'Total Revenue (Millions)'!F75*100</f>
        <v>0.29512719186788305</v>
      </c>
      <c r="H31" s="379"/>
      <c r="I31" s="382">
        <v>12322</v>
      </c>
      <c r="J31" s="379"/>
      <c r="K31" s="379"/>
      <c r="L31" s="379"/>
      <c r="M31" s="379" t="s">
        <v>1457</v>
      </c>
      <c r="O31" s="379"/>
      <c r="P31" s="379"/>
      <c r="Q31" s="379"/>
      <c r="R31" s="379"/>
      <c r="S31" s="379"/>
      <c r="T31" s="379"/>
      <c r="U31" s="379"/>
      <c r="V31" s="379"/>
      <c r="W31" s="379"/>
      <c r="X31" s="379"/>
      <c r="Y31" s="379"/>
    </row>
    <row r="32" spans="1:25" ht="15.75" customHeight="1" x14ac:dyDescent="0.2">
      <c r="A32" s="378" t="s">
        <v>78</v>
      </c>
      <c r="B32" s="378">
        <v>2020</v>
      </c>
      <c r="C32" s="379" t="s">
        <v>1412</v>
      </c>
      <c r="D32" s="379" t="s">
        <v>1442</v>
      </c>
      <c r="E32" s="379" t="s">
        <v>1443</v>
      </c>
      <c r="F32" s="384"/>
      <c r="G32" s="381">
        <f>I32/'Total Revenue (Millions)'!F75*100</f>
        <v>0.20119042458125444</v>
      </c>
      <c r="H32" s="379"/>
      <c r="I32" s="382">
        <v>8400</v>
      </c>
      <c r="J32" s="379"/>
      <c r="K32" s="379"/>
      <c r="L32" s="379"/>
      <c r="M32" s="379" t="s">
        <v>1444</v>
      </c>
      <c r="N32" s="379"/>
      <c r="O32" s="379"/>
      <c r="P32" s="379"/>
      <c r="Q32" s="379"/>
      <c r="R32" s="379"/>
      <c r="S32" s="379"/>
      <c r="T32" s="379"/>
      <c r="U32" s="379"/>
      <c r="V32" s="379"/>
      <c r="W32" s="379"/>
      <c r="X32" s="379"/>
      <c r="Y32" s="379"/>
    </row>
    <row r="33" spans="1:25" ht="15.75" customHeight="1" x14ac:dyDescent="0.2">
      <c r="A33" s="378" t="s">
        <v>78</v>
      </c>
      <c r="B33" s="378">
        <v>2020</v>
      </c>
      <c r="C33" s="379" t="s">
        <v>1412</v>
      </c>
      <c r="D33" s="379" t="s">
        <v>1223</v>
      </c>
      <c r="E33" s="379" t="s">
        <v>1223</v>
      </c>
      <c r="F33" s="379"/>
      <c r="G33" s="381"/>
      <c r="H33" s="379"/>
      <c r="I33" s="382"/>
      <c r="J33" s="379"/>
      <c r="K33" s="379"/>
      <c r="L33" s="379"/>
      <c r="M33" s="379"/>
      <c r="N33" s="551"/>
      <c r="O33" s="551"/>
      <c r="P33" s="379"/>
      <c r="Q33" s="379"/>
      <c r="R33" s="379"/>
      <c r="S33" s="379"/>
      <c r="T33" s="379"/>
      <c r="U33" s="379"/>
      <c r="V33" s="379"/>
      <c r="W33" s="379"/>
      <c r="X33" s="379"/>
      <c r="Y33" s="379"/>
    </row>
    <row r="34" spans="1:25" s="465" customFormat="1" ht="15.75" customHeight="1" x14ac:dyDescent="0.2">
      <c r="A34" s="485" t="s">
        <v>78</v>
      </c>
      <c r="B34" s="485">
        <v>2021</v>
      </c>
      <c r="C34" s="486" t="s">
        <v>1412</v>
      </c>
      <c r="D34" s="486" t="s">
        <v>976</v>
      </c>
      <c r="E34" s="486" t="s">
        <v>1413</v>
      </c>
      <c r="F34" s="486"/>
      <c r="G34" s="488">
        <f>I34/'Total Revenue (Millions)'!F76*100</f>
        <v>27.019482581170319</v>
      </c>
      <c r="H34" s="486"/>
      <c r="I34" s="489">
        <v>1268000</v>
      </c>
      <c r="J34" s="486"/>
      <c r="K34" s="486"/>
      <c r="L34" s="486"/>
      <c r="M34" s="486" t="s">
        <v>1458</v>
      </c>
      <c r="O34" s="490"/>
      <c r="P34" s="486"/>
      <c r="Q34" s="486"/>
      <c r="R34" s="486"/>
      <c r="S34" s="486"/>
      <c r="T34" s="486"/>
      <c r="U34" s="486"/>
      <c r="V34" s="486"/>
      <c r="W34" s="486"/>
      <c r="X34" s="486"/>
      <c r="Y34" s="486"/>
    </row>
    <row r="35" spans="1:25" ht="15.75" customHeight="1" x14ac:dyDescent="0.2">
      <c r="A35" s="378" t="s">
        <v>78</v>
      </c>
      <c r="B35" s="378">
        <v>2021</v>
      </c>
      <c r="C35" s="379" t="s">
        <v>1412</v>
      </c>
      <c r="D35" s="379" t="s">
        <v>987</v>
      </c>
      <c r="E35" s="379" t="s">
        <v>105</v>
      </c>
      <c r="F35" s="379"/>
      <c r="G35" s="381">
        <f>I35/'Total Revenue (Millions)'!$F$76*100</f>
        <v>18.578238235977253</v>
      </c>
      <c r="H35" s="379"/>
      <c r="I35" s="382">
        <v>871860</v>
      </c>
      <c r="J35" s="379"/>
      <c r="K35" s="379"/>
      <c r="L35" s="379"/>
      <c r="M35" s="379" t="s">
        <v>1459</v>
      </c>
      <c r="N35" s="551"/>
      <c r="O35" s="551"/>
      <c r="P35" s="379"/>
      <c r="Q35" s="379"/>
      <c r="R35" s="379"/>
      <c r="S35" s="379"/>
      <c r="T35" s="379"/>
      <c r="U35" s="379"/>
      <c r="V35" s="379"/>
      <c r="W35" s="379"/>
      <c r="X35" s="379"/>
      <c r="Y35" s="379"/>
    </row>
    <row r="36" spans="1:25" ht="15.75" customHeight="1" x14ac:dyDescent="0.2">
      <c r="A36" s="378" t="s">
        <v>78</v>
      </c>
      <c r="B36" s="378">
        <v>2021</v>
      </c>
      <c r="C36" s="379" t="s">
        <v>1412</v>
      </c>
      <c r="D36" s="379" t="s">
        <v>1290</v>
      </c>
      <c r="E36" s="379" t="s">
        <v>114</v>
      </c>
      <c r="F36" s="379"/>
      <c r="G36" s="381">
        <f>I36/'Total Revenue (Millions)'!$F$76*100</f>
        <v>13.056291299002112</v>
      </c>
      <c r="H36" s="379"/>
      <c r="I36" s="382">
        <v>612720</v>
      </c>
      <c r="J36" s="379"/>
      <c r="K36" s="379"/>
      <c r="L36" s="379"/>
      <c r="M36" s="379" t="s">
        <v>1447</v>
      </c>
      <c r="N36" s="551"/>
      <c r="O36" s="551"/>
      <c r="P36" s="379"/>
      <c r="Q36" s="379"/>
      <c r="R36" s="379"/>
      <c r="S36" s="379"/>
      <c r="T36" s="379"/>
      <c r="U36" s="379"/>
      <c r="V36" s="379"/>
      <c r="W36" s="379"/>
      <c r="X36" s="379"/>
      <c r="Y36" s="379"/>
    </row>
    <row r="37" spans="1:25" ht="15.75" customHeight="1" x14ac:dyDescent="0.2">
      <c r="A37" s="378" t="s">
        <v>78</v>
      </c>
      <c r="B37" s="378">
        <v>2021</v>
      </c>
      <c r="C37" s="379" t="s">
        <v>1412</v>
      </c>
      <c r="D37" s="379" t="s">
        <v>1209</v>
      </c>
      <c r="E37" s="379" t="s">
        <v>117</v>
      </c>
      <c r="F37" s="379"/>
      <c r="G37" s="381">
        <f>I37/'Total Revenue (Millions)'!$F$76*100</f>
        <v>12.209908138020973</v>
      </c>
      <c r="H37" s="379"/>
      <c r="I37" s="382">
        <v>573000</v>
      </c>
      <c r="J37" s="379"/>
      <c r="K37" s="379"/>
      <c r="L37" s="379"/>
      <c r="M37" s="379" t="s">
        <v>1460</v>
      </c>
      <c r="N37" s="551"/>
      <c r="O37" s="551"/>
      <c r="P37" s="379"/>
      <c r="Q37" s="379"/>
      <c r="R37" s="379"/>
      <c r="S37" s="379"/>
      <c r="T37" s="379"/>
      <c r="U37" s="379"/>
      <c r="V37" s="379"/>
      <c r="W37" s="379"/>
      <c r="X37" s="379"/>
      <c r="Y37" s="379"/>
    </row>
    <row r="38" spans="1:25" ht="15.75" customHeight="1" x14ac:dyDescent="0.2">
      <c r="A38" s="378" t="s">
        <v>78</v>
      </c>
      <c r="B38" s="378">
        <v>2021</v>
      </c>
      <c r="C38" s="379" t="s">
        <v>1412</v>
      </c>
      <c r="D38" s="379" t="s">
        <v>976</v>
      </c>
      <c r="E38" s="379" t="s">
        <v>1415</v>
      </c>
      <c r="F38" s="379"/>
      <c r="G38" s="381">
        <f>I38/'Total Revenue (Millions)'!$F$76*100</f>
        <v>11.762424593695595</v>
      </c>
      <c r="H38" s="379"/>
      <c r="I38" s="382">
        <v>552000</v>
      </c>
      <c r="J38" s="379"/>
      <c r="K38" s="379"/>
      <c r="L38" s="379"/>
      <c r="M38" s="379" t="s">
        <v>1458</v>
      </c>
      <c r="N38" s="551"/>
      <c r="O38" s="551"/>
      <c r="P38" s="379"/>
      <c r="Q38" s="379"/>
      <c r="R38" s="379"/>
      <c r="S38" s="379"/>
      <c r="T38" s="379"/>
      <c r="U38" s="379"/>
      <c r="V38" s="379"/>
      <c r="W38" s="379"/>
      <c r="X38" s="379"/>
      <c r="Y38" s="379"/>
    </row>
    <row r="39" spans="1:25" ht="15.75" customHeight="1" x14ac:dyDescent="0.2">
      <c r="A39" s="378" t="s">
        <v>78</v>
      </c>
      <c r="B39" s="378">
        <v>2021</v>
      </c>
      <c r="C39" s="379" t="s">
        <v>1412</v>
      </c>
      <c r="D39" s="379" t="s">
        <v>985</v>
      </c>
      <c r="E39" s="379" t="s">
        <v>115</v>
      </c>
      <c r="F39" s="379"/>
      <c r="G39" s="381">
        <f>I39/'Total Revenue (Millions)'!$F$76*100</f>
        <v>3.6437945752209182</v>
      </c>
      <c r="H39" s="379"/>
      <c r="I39" s="382">
        <v>171000</v>
      </c>
      <c r="J39" s="379"/>
      <c r="K39" s="379"/>
      <c r="L39" s="379"/>
      <c r="M39" s="379" t="s">
        <v>1461</v>
      </c>
      <c r="O39" s="379"/>
      <c r="P39" s="379"/>
      <c r="Q39" s="379"/>
      <c r="R39" s="379"/>
      <c r="S39" s="379"/>
      <c r="T39" s="379"/>
      <c r="U39" s="379"/>
      <c r="V39" s="379"/>
      <c r="W39" s="379"/>
      <c r="X39" s="379"/>
      <c r="Y39" s="379"/>
    </row>
    <row r="40" spans="1:25" ht="15.75" customHeight="1" x14ac:dyDescent="0.2">
      <c r="A40" s="378" t="s">
        <v>78</v>
      </c>
      <c r="B40" s="378">
        <v>2021</v>
      </c>
      <c r="C40" s="379" t="s">
        <v>1412</v>
      </c>
      <c r="D40" s="379" t="s">
        <v>1428</v>
      </c>
      <c r="E40" s="379" t="s">
        <v>1429</v>
      </c>
      <c r="F40" s="379"/>
      <c r="G40" s="381">
        <f>I40/'Total Revenue (Millions)'!$F$76*100</f>
        <v>3.3880896927492752</v>
      </c>
      <c r="H40" s="379"/>
      <c r="I40" s="382">
        <v>159000</v>
      </c>
      <c r="J40" s="379"/>
      <c r="K40" s="379"/>
      <c r="L40" s="379"/>
      <c r="M40" s="379" t="s">
        <v>1462</v>
      </c>
      <c r="N40" s="551"/>
      <c r="O40" s="551"/>
      <c r="P40" s="379"/>
      <c r="Q40" s="379"/>
      <c r="R40" s="379"/>
      <c r="S40" s="379"/>
      <c r="T40" s="379"/>
      <c r="U40" s="379"/>
      <c r="V40" s="379"/>
      <c r="W40" s="379"/>
      <c r="X40" s="379"/>
      <c r="Y40" s="379"/>
    </row>
    <row r="41" spans="1:25" ht="15.75" customHeight="1" x14ac:dyDescent="0.2">
      <c r="A41" s="378" t="s">
        <v>78</v>
      </c>
      <c r="B41" s="378">
        <v>2021</v>
      </c>
      <c r="C41" s="379" t="s">
        <v>1412</v>
      </c>
      <c r="D41" s="379" t="s">
        <v>1424</v>
      </c>
      <c r="E41" s="379" t="s">
        <v>1425</v>
      </c>
      <c r="F41" s="379"/>
      <c r="G41" s="381">
        <f>I41/'Total Revenue (Millions)'!$F$76*100</f>
        <v>2.4313272575012093</v>
      </c>
      <c r="H41" s="379"/>
      <c r="I41" s="382">
        <v>114100</v>
      </c>
      <c r="J41" s="379"/>
      <c r="K41" s="379"/>
      <c r="L41" s="379"/>
      <c r="M41" s="379" t="s">
        <v>1463</v>
      </c>
      <c r="N41" s="551"/>
      <c r="O41" s="551"/>
      <c r="P41" s="379"/>
      <c r="Q41" s="379"/>
      <c r="R41" s="379"/>
      <c r="S41" s="379"/>
      <c r="T41" s="379"/>
      <c r="U41" s="379"/>
      <c r="V41" s="379"/>
      <c r="W41" s="379"/>
      <c r="X41" s="379"/>
      <c r="Y41" s="379"/>
    </row>
    <row r="42" spans="1:25" ht="15.75" customHeight="1" x14ac:dyDescent="0.2">
      <c r="A42" s="378" t="s">
        <v>78</v>
      </c>
      <c r="B42" s="378">
        <v>2021</v>
      </c>
      <c r="C42" s="379" t="s">
        <v>1412</v>
      </c>
      <c r="D42" s="379" t="s">
        <v>1431</v>
      </c>
      <c r="E42" s="379" t="s">
        <v>1432</v>
      </c>
      <c r="F42" s="379"/>
      <c r="G42" s="381">
        <f>I42/'Total Revenue (Millions)'!$F$76*100</f>
        <v>2.1223505245146401</v>
      </c>
      <c r="H42" s="379"/>
      <c r="I42" s="382">
        <v>99600</v>
      </c>
      <c r="J42" s="379"/>
      <c r="K42" s="379"/>
      <c r="L42" s="379"/>
      <c r="M42" s="379" t="s">
        <v>1452</v>
      </c>
      <c r="N42" s="551"/>
      <c r="O42" s="551"/>
      <c r="P42" s="379"/>
      <c r="Q42" s="379"/>
      <c r="R42" s="379"/>
      <c r="S42" s="379"/>
      <c r="T42" s="379"/>
      <c r="U42" s="379"/>
      <c r="V42" s="379"/>
      <c r="W42" s="379"/>
      <c r="X42" s="379"/>
      <c r="Y42" s="379"/>
    </row>
    <row r="43" spans="1:25" ht="15.75" customHeight="1" x14ac:dyDescent="0.2">
      <c r="A43" s="378" t="s">
        <v>78</v>
      </c>
      <c r="B43" s="378">
        <v>2021</v>
      </c>
      <c r="C43" s="379" t="s">
        <v>1412</v>
      </c>
      <c r="D43" s="379" t="s">
        <v>976</v>
      </c>
      <c r="E43" s="379" t="s">
        <v>1420</v>
      </c>
      <c r="F43" s="379"/>
      <c r="G43" s="381">
        <f>I43/'Total Revenue (Millions)'!$F$76*100</f>
        <v>1.8197664135898621</v>
      </c>
      <c r="H43" s="379"/>
      <c r="I43" s="382">
        <v>85400</v>
      </c>
      <c r="J43" s="379"/>
      <c r="K43" s="379"/>
      <c r="L43" s="379"/>
      <c r="M43" s="379" t="s">
        <v>1464</v>
      </c>
      <c r="N43" s="551"/>
      <c r="O43" s="551"/>
      <c r="P43" s="379"/>
      <c r="Q43" s="379"/>
      <c r="R43" s="379"/>
      <c r="S43" s="379"/>
      <c r="T43" s="379"/>
      <c r="U43" s="379"/>
      <c r="V43" s="379"/>
      <c r="W43" s="379"/>
      <c r="X43" s="379"/>
      <c r="Y43" s="379"/>
    </row>
    <row r="44" spans="1:25" ht="15.75" customHeight="1" x14ac:dyDescent="0.2">
      <c r="A44" s="378" t="s">
        <v>78</v>
      </c>
      <c r="B44" s="378">
        <v>2021</v>
      </c>
      <c r="C44" s="379" t="s">
        <v>1412</v>
      </c>
      <c r="D44" s="379" t="s">
        <v>976</v>
      </c>
      <c r="E44" s="379" t="s">
        <v>1422</v>
      </c>
      <c r="F44" s="379"/>
      <c r="G44" s="381">
        <f>I44/'Total Revenue (Millions)'!$F$76*100</f>
        <v>1.3296653888525456</v>
      </c>
      <c r="H44" s="379"/>
      <c r="I44" s="382">
        <v>62400</v>
      </c>
      <c r="J44" s="379"/>
      <c r="K44" s="379"/>
      <c r="L44" s="379"/>
      <c r="M44" s="379" t="s">
        <v>1465</v>
      </c>
      <c r="N44" s="551"/>
      <c r="O44" s="551"/>
      <c r="P44" s="379"/>
      <c r="Q44" s="379"/>
      <c r="R44" s="379"/>
      <c r="S44" s="379"/>
      <c r="T44" s="379"/>
      <c r="U44" s="379"/>
      <c r="V44" s="379"/>
      <c r="W44" s="379"/>
      <c r="X44" s="379"/>
      <c r="Y44" s="379"/>
    </row>
    <row r="45" spans="1:25" ht="15.75" customHeight="1" x14ac:dyDescent="0.2">
      <c r="A45" s="378" t="s">
        <v>78</v>
      </c>
      <c r="B45" s="378">
        <v>2021</v>
      </c>
      <c r="C45" s="379" t="s">
        <v>1412</v>
      </c>
      <c r="D45" s="379" t="s">
        <v>1436</v>
      </c>
      <c r="E45" s="379" t="s">
        <v>1437</v>
      </c>
      <c r="F45" s="379"/>
      <c r="G45" s="381">
        <f>I45/'Total Revenue (Millions)'!$F$76*100</f>
        <v>0.91201408081552815</v>
      </c>
      <c r="H45" s="379"/>
      <c r="I45" s="382">
        <v>42800</v>
      </c>
      <c r="J45" s="379"/>
      <c r="K45" s="379"/>
      <c r="L45" s="379"/>
      <c r="M45" s="379" t="s">
        <v>1466</v>
      </c>
      <c r="N45" s="551"/>
      <c r="O45" s="551"/>
      <c r="P45" s="379"/>
      <c r="Q45" s="379"/>
      <c r="R45" s="379"/>
      <c r="S45" s="379"/>
      <c r="T45" s="379"/>
      <c r="U45" s="379"/>
      <c r="V45" s="379"/>
      <c r="W45" s="379"/>
      <c r="X45" s="379"/>
      <c r="Y45" s="379"/>
    </row>
    <row r="46" spans="1:25" ht="15.75" customHeight="1" x14ac:dyDescent="0.2">
      <c r="A46" s="378" t="s">
        <v>78</v>
      </c>
      <c r="B46" s="378">
        <v>2021</v>
      </c>
      <c r="C46" s="379" t="s">
        <v>1412</v>
      </c>
      <c r="D46" s="379" t="s">
        <v>973</v>
      </c>
      <c r="E46" s="379" t="s">
        <v>1434</v>
      </c>
      <c r="F46" s="379"/>
      <c r="G46" s="381">
        <f>I46/'Total Revenue (Millions)'!$F$76*100</f>
        <v>0.79758614590946764</v>
      </c>
      <c r="H46" s="379"/>
      <c r="I46" s="382">
        <v>37430</v>
      </c>
      <c r="J46" s="379"/>
      <c r="K46" s="379"/>
      <c r="L46" s="379"/>
      <c r="M46" s="385" t="s">
        <v>1467</v>
      </c>
      <c r="O46" s="379"/>
      <c r="P46" s="379"/>
      <c r="Q46" s="379"/>
      <c r="R46" s="379"/>
      <c r="S46" s="379"/>
      <c r="T46" s="379"/>
      <c r="U46" s="379"/>
      <c r="V46" s="379"/>
      <c r="W46" s="379"/>
      <c r="X46" s="379"/>
      <c r="Y46" s="379"/>
    </row>
    <row r="47" spans="1:25" ht="15.75" customHeight="1" x14ac:dyDescent="0.2">
      <c r="A47" s="378" t="s">
        <v>78</v>
      </c>
      <c r="B47" s="378">
        <v>2021</v>
      </c>
      <c r="C47" s="379" t="s">
        <v>1412</v>
      </c>
      <c r="D47" s="379" t="s">
        <v>1439</v>
      </c>
      <c r="E47" s="379" t="s">
        <v>1440</v>
      </c>
      <c r="F47" s="379"/>
      <c r="G47" s="381">
        <f>I47/'Total Revenue (Millions)'!$F$76*100</f>
        <v>0.67335619050866102</v>
      </c>
      <c r="H47" s="379"/>
      <c r="I47" s="382">
        <v>31600</v>
      </c>
      <c r="J47" s="379"/>
      <c r="K47" s="379"/>
      <c r="L47" s="379"/>
      <c r="M47" s="379" t="s">
        <v>1468</v>
      </c>
      <c r="O47" s="379"/>
      <c r="P47" s="379"/>
      <c r="Q47" s="379"/>
      <c r="R47" s="379"/>
      <c r="S47" s="379"/>
      <c r="T47" s="379"/>
      <c r="U47" s="379"/>
      <c r="V47" s="379"/>
      <c r="W47" s="379"/>
      <c r="X47" s="379"/>
      <c r="Y47" s="379"/>
    </row>
    <row r="48" spans="1:25" ht="15.75" customHeight="1" x14ac:dyDescent="0.2">
      <c r="A48" s="378" t="s">
        <v>78</v>
      </c>
      <c r="B48" s="378">
        <v>2021</v>
      </c>
      <c r="C48" s="379" t="s">
        <v>1412</v>
      </c>
      <c r="D48" s="379" t="s">
        <v>1442</v>
      </c>
      <c r="E48" s="379" t="s">
        <v>1443</v>
      </c>
      <c r="F48" s="379"/>
      <c r="G48" s="381">
        <f>I48/'Total Revenue (Millions)'!$F$76*100</f>
        <v>0.25570488247164336</v>
      </c>
      <c r="H48" s="379"/>
      <c r="I48" s="382">
        <v>12000</v>
      </c>
      <c r="J48" s="379"/>
      <c r="K48" s="379"/>
      <c r="L48" s="379"/>
      <c r="M48" s="379" t="s">
        <v>1469</v>
      </c>
      <c r="N48" s="379"/>
      <c r="O48" s="379"/>
      <c r="P48" s="379"/>
      <c r="Q48" s="379"/>
      <c r="R48" s="379"/>
      <c r="S48" s="379"/>
      <c r="T48" s="379"/>
      <c r="U48" s="379"/>
      <c r="V48" s="379"/>
      <c r="W48" s="379"/>
      <c r="X48" s="379"/>
      <c r="Y48" s="379"/>
    </row>
    <row r="49" spans="1:25" ht="15.75" customHeight="1" x14ac:dyDescent="0.2">
      <c r="A49" s="378" t="s">
        <v>78</v>
      </c>
      <c r="B49" s="378">
        <v>2021</v>
      </c>
      <c r="C49" s="379" t="s">
        <v>1412</v>
      </c>
      <c r="D49" s="379" t="s">
        <v>1223</v>
      </c>
      <c r="E49" s="379" t="s">
        <v>1223</v>
      </c>
      <c r="F49" s="379"/>
      <c r="G49" s="386"/>
      <c r="H49" s="379"/>
      <c r="I49" s="382"/>
      <c r="J49" s="379"/>
      <c r="K49" s="379"/>
      <c r="L49" s="379"/>
      <c r="M49" s="379"/>
      <c r="N49" s="551"/>
      <c r="O49" s="551"/>
      <c r="P49" s="379"/>
      <c r="Q49" s="379"/>
      <c r="R49" s="379"/>
      <c r="S49" s="379"/>
      <c r="T49" s="379"/>
      <c r="U49" s="379"/>
      <c r="V49" s="379"/>
      <c r="W49" s="379"/>
      <c r="X49" s="379"/>
      <c r="Y49" s="379"/>
    </row>
    <row r="50" spans="1:25" s="465" customFormat="1" ht="15.75" customHeight="1" x14ac:dyDescent="0.2">
      <c r="A50" s="491" t="s">
        <v>78</v>
      </c>
      <c r="B50" s="491">
        <v>2022</v>
      </c>
      <c r="C50" s="492" t="s">
        <v>1412</v>
      </c>
      <c r="D50" s="492" t="s">
        <v>1209</v>
      </c>
      <c r="E50" s="492" t="s">
        <v>117</v>
      </c>
      <c r="F50" s="492"/>
      <c r="G50" s="493"/>
      <c r="H50" s="492"/>
      <c r="I50" s="494">
        <v>586000</v>
      </c>
      <c r="J50" s="492"/>
      <c r="K50" s="492"/>
      <c r="L50" s="492"/>
      <c r="M50" s="492" t="s">
        <v>1470</v>
      </c>
      <c r="O50" s="490"/>
      <c r="P50" s="492"/>
      <c r="Q50" s="492"/>
      <c r="R50" s="492"/>
      <c r="S50" s="492"/>
      <c r="T50" s="492"/>
      <c r="U50" s="492"/>
      <c r="V50" s="492"/>
      <c r="W50" s="492"/>
      <c r="X50" s="492"/>
      <c r="Y50" s="492"/>
    </row>
    <row r="51" spans="1:25" ht="15.75" customHeight="1" x14ac:dyDescent="0.2">
      <c r="A51" s="378" t="s">
        <v>78</v>
      </c>
      <c r="B51" s="378">
        <v>2022</v>
      </c>
      <c r="C51" s="379" t="s">
        <v>1412</v>
      </c>
      <c r="D51" s="379" t="s">
        <v>987</v>
      </c>
      <c r="E51" s="379" t="s">
        <v>105</v>
      </c>
      <c r="F51" s="379"/>
      <c r="G51" s="386"/>
      <c r="H51" s="379"/>
      <c r="I51" s="382">
        <v>715000</v>
      </c>
      <c r="J51" s="379"/>
      <c r="K51" s="379"/>
      <c r="L51" s="379"/>
      <c r="M51" s="379" t="s">
        <v>1471</v>
      </c>
      <c r="N51" s="551"/>
      <c r="O51" s="551"/>
      <c r="P51" s="379"/>
      <c r="Q51" s="379"/>
      <c r="R51" s="379"/>
      <c r="S51" s="379"/>
      <c r="T51" s="379"/>
      <c r="U51" s="379"/>
      <c r="V51" s="379"/>
      <c r="W51" s="379"/>
      <c r="X51" s="379"/>
      <c r="Y51" s="379"/>
    </row>
    <row r="52" spans="1:25" ht="15.75" customHeight="1" x14ac:dyDescent="0.2">
      <c r="A52" s="378" t="s">
        <v>78</v>
      </c>
      <c r="B52" s="378">
        <v>2022</v>
      </c>
      <c r="C52" s="379" t="s">
        <v>1412</v>
      </c>
      <c r="D52" s="379" t="s">
        <v>1290</v>
      </c>
      <c r="E52" s="379" t="s">
        <v>114</v>
      </c>
      <c r="F52" s="379"/>
      <c r="G52" s="386"/>
      <c r="H52" s="379"/>
      <c r="I52" s="382">
        <v>640000</v>
      </c>
      <c r="J52" s="379"/>
      <c r="K52" s="379"/>
      <c r="L52" s="379"/>
      <c r="M52" s="379" t="s">
        <v>1471</v>
      </c>
      <c r="N52" s="551"/>
      <c r="O52" s="551"/>
      <c r="P52" s="379"/>
      <c r="Q52" s="379"/>
      <c r="R52" s="379"/>
      <c r="S52" s="379"/>
      <c r="T52" s="379"/>
      <c r="U52" s="379"/>
      <c r="V52" s="379"/>
      <c r="W52" s="379"/>
      <c r="X52" s="379"/>
      <c r="Y52" s="379"/>
    </row>
    <row r="53" spans="1:25" ht="15.75" customHeight="1" x14ac:dyDescent="0.2">
      <c r="A53" s="378" t="s">
        <v>78</v>
      </c>
      <c r="B53" s="378">
        <v>2022</v>
      </c>
      <c r="C53" s="379" t="s">
        <v>1412</v>
      </c>
      <c r="D53" s="379" t="s">
        <v>985</v>
      </c>
      <c r="E53" s="379" t="s">
        <v>115</v>
      </c>
      <c r="F53" s="379"/>
      <c r="G53" s="386"/>
      <c r="H53" s="379"/>
      <c r="I53" s="382">
        <v>326000</v>
      </c>
      <c r="J53" s="379"/>
      <c r="K53" s="379"/>
      <c r="L53" s="379"/>
      <c r="M53" s="379" t="s">
        <v>1033</v>
      </c>
      <c r="N53" s="551"/>
      <c r="O53" s="551"/>
      <c r="P53" s="379"/>
      <c r="Q53" s="379"/>
      <c r="R53" s="379"/>
      <c r="S53" s="379"/>
      <c r="T53" s="379"/>
      <c r="U53" s="379"/>
      <c r="V53" s="379"/>
      <c r="W53" s="379"/>
      <c r="X53" s="379"/>
      <c r="Y53" s="379"/>
    </row>
    <row r="54" spans="1:25" ht="15.75" customHeight="1" x14ac:dyDescent="0.2">
      <c r="A54" s="378" t="s">
        <v>78</v>
      </c>
      <c r="B54" s="378">
        <v>2022</v>
      </c>
      <c r="C54" s="379" t="s">
        <v>1412</v>
      </c>
      <c r="D54" s="379" t="s">
        <v>976</v>
      </c>
      <c r="E54" s="379" t="s">
        <v>1422</v>
      </c>
      <c r="F54" s="379"/>
      <c r="G54" s="386"/>
      <c r="H54" s="379"/>
      <c r="I54" s="382">
        <v>54700</v>
      </c>
      <c r="J54" s="379"/>
      <c r="K54" s="379"/>
      <c r="L54" s="379"/>
      <c r="M54" s="379" t="s">
        <v>1472</v>
      </c>
      <c r="N54" s="551"/>
      <c r="O54" s="551"/>
      <c r="P54" s="379"/>
      <c r="Q54" s="379"/>
      <c r="R54" s="379"/>
      <c r="S54" s="379"/>
      <c r="T54" s="379"/>
      <c r="U54" s="379"/>
      <c r="V54" s="379"/>
      <c r="W54" s="379"/>
      <c r="X54" s="379"/>
      <c r="Y54" s="379"/>
    </row>
    <row r="55" spans="1:25" ht="15.75" customHeight="1" x14ac:dyDescent="0.2">
      <c r="A55" s="378" t="s">
        <v>78</v>
      </c>
      <c r="B55" s="378">
        <v>2022</v>
      </c>
      <c r="C55" s="379" t="s">
        <v>1412</v>
      </c>
      <c r="D55" s="379" t="s">
        <v>976</v>
      </c>
      <c r="E55" s="379" t="s">
        <v>1420</v>
      </c>
      <c r="F55" s="379"/>
      <c r="G55" s="386"/>
      <c r="H55" s="379"/>
      <c r="I55" s="382">
        <v>84300</v>
      </c>
      <c r="J55" s="379"/>
      <c r="K55" s="379"/>
      <c r="L55" s="379"/>
      <c r="M55" s="379" t="s">
        <v>1473</v>
      </c>
      <c r="N55" s="551"/>
      <c r="O55" s="551"/>
      <c r="P55" s="379"/>
      <c r="Q55" s="379"/>
      <c r="R55" s="379"/>
      <c r="S55" s="379"/>
      <c r="T55" s="379"/>
      <c r="U55" s="379"/>
      <c r="V55" s="379"/>
      <c r="W55" s="379"/>
      <c r="X55" s="379"/>
      <c r="Y55" s="379"/>
    </row>
    <row r="56" spans="1:25" ht="15.75" customHeight="1" x14ac:dyDescent="0.2">
      <c r="A56" s="378" t="s">
        <v>78</v>
      </c>
      <c r="B56" s="378">
        <v>2022</v>
      </c>
      <c r="C56" s="379" t="s">
        <v>1412</v>
      </c>
      <c r="D56" s="379" t="s">
        <v>976</v>
      </c>
      <c r="E56" s="379" t="s">
        <v>1413</v>
      </c>
      <c r="F56" s="379"/>
      <c r="G56" s="386"/>
      <c r="H56" s="379"/>
      <c r="I56" s="382">
        <v>1313000</v>
      </c>
      <c r="J56" s="379"/>
      <c r="K56" s="379"/>
      <c r="L56" s="379"/>
      <c r="M56" s="379" t="s">
        <v>1471</v>
      </c>
      <c r="N56" s="551"/>
      <c r="O56" s="551"/>
      <c r="P56" s="379"/>
      <c r="Q56" s="379"/>
      <c r="R56" s="379"/>
      <c r="S56" s="379"/>
      <c r="T56" s="379"/>
      <c r="U56" s="379"/>
      <c r="V56" s="379"/>
      <c r="W56" s="379"/>
      <c r="X56" s="379"/>
      <c r="Y56" s="379"/>
    </row>
    <row r="57" spans="1:25" ht="15.75" customHeight="1" x14ac:dyDescent="0.2">
      <c r="A57" s="378" t="s">
        <v>78</v>
      </c>
      <c r="B57" s="378">
        <v>2022</v>
      </c>
      <c r="C57" s="379" t="s">
        <v>1412</v>
      </c>
      <c r="D57" s="379" t="s">
        <v>976</v>
      </c>
      <c r="E57" s="379" t="s">
        <v>1415</v>
      </c>
      <c r="F57" s="379"/>
      <c r="G57" s="386"/>
      <c r="H57" s="379"/>
      <c r="I57" s="382">
        <v>572100</v>
      </c>
      <c r="J57" s="379"/>
      <c r="K57" s="379"/>
      <c r="L57" s="379"/>
      <c r="M57" s="379" t="s">
        <v>1474</v>
      </c>
      <c r="N57" s="551"/>
      <c r="O57" s="551"/>
      <c r="P57" s="379"/>
      <c r="Q57" s="379"/>
      <c r="R57" s="379"/>
      <c r="S57" s="379"/>
      <c r="T57" s="379"/>
      <c r="U57" s="379"/>
      <c r="V57" s="379"/>
      <c r="W57" s="379"/>
      <c r="X57" s="379"/>
      <c r="Y57" s="379"/>
    </row>
    <row r="58" spans="1:25" ht="15.75" customHeight="1" x14ac:dyDescent="0.2">
      <c r="A58" s="378" t="s">
        <v>78</v>
      </c>
      <c r="B58" s="378">
        <v>2022</v>
      </c>
      <c r="C58" s="379" t="s">
        <v>1412</v>
      </c>
      <c r="D58" s="379" t="s">
        <v>1475</v>
      </c>
      <c r="E58" s="379" t="s">
        <v>1476</v>
      </c>
      <c r="F58" s="379"/>
      <c r="G58" s="386"/>
      <c r="H58" s="379"/>
      <c r="I58" s="382">
        <v>26712</v>
      </c>
      <c r="J58" s="379"/>
      <c r="K58" s="379"/>
      <c r="L58" s="379"/>
      <c r="M58" s="379" t="s">
        <v>1477</v>
      </c>
      <c r="N58" s="551"/>
      <c r="O58" s="551"/>
      <c r="P58" s="379"/>
      <c r="Q58" s="379"/>
      <c r="R58" s="379"/>
      <c r="S58" s="379"/>
      <c r="T58" s="379"/>
      <c r="U58" s="379"/>
      <c r="V58" s="379"/>
      <c r="W58" s="379"/>
      <c r="X58" s="379"/>
      <c r="Y58" s="379"/>
    </row>
    <row r="59" spans="1:25" ht="15.75" customHeight="1" x14ac:dyDescent="0.2">
      <c r="A59" s="378" t="s">
        <v>78</v>
      </c>
      <c r="B59" s="378">
        <v>2022</v>
      </c>
      <c r="C59" s="379" t="s">
        <v>1412</v>
      </c>
      <c r="D59" s="379" t="s">
        <v>1424</v>
      </c>
      <c r="E59" s="379" t="s">
        <v>1425</v>
      </c>
      <c r="F59" s="379"/>
      <c r="G59" s="386"/>
      <c r="H59" s="379"/>
      <c r="I59" s="382">
        <v>94600</v>
      </c>
      <c r="J59" s="379"/>
      <c r="K59" s="379"/>
      <c r="L59" s="379"/>
      <c r="M59" s="379" t="s">
        <v>1478</v>
      </c>
      <c r="N59" s="551"/>
      <c r="O59" s="551"/>
      <c r="P59" s="379"/>
      <c r="Q59" s="379"/>
      <c r="R59" s="379"/>
      <c r="S59" s="379"/>
      <c r="T59" s="379"/>
      <c r="U59" s="379"/>
      <c r="V59" s="379"/>
      <c r="W59" s="379"/>
      <c r="X59" s="379"/>
      <c r="Y59" s="379"/>
    </row>
    <row r="60" spans="1:25" ht="15.75" customHeight="1" x14ac:dyDescent="0.2">
      <c r="A60" s="378" t="s">
        <v>78</v>
      </c>
      <c r="B60" s="378">
        <v>2022</v>
      </c>
      <c r="C60" s="379" t="s">
        <v>1412</v>
      </c>
      <c r="D60" s="379" t="s">
        <v>1439</v>
      </c>
      <c r="E60" s="379" t="s">
        <v>1440</v>
      </c>
      <c r="F60" s="379"/>
      <c r="G60" s="386"/>
      <c r="H60" s="379"/>
      <c r="I60" s="382">
        <v>30000</v>
      </c>
      <c r="J60" s="379"/>
      <c r="K60" s="379"/>
      <c r="L60" s="379"/>
      <c r="M60" s="379" t="s">
        <v>1479</v>
      </c>
      <c r="O60" s="379"/>
      <c r="P60" s="379"/>
      <c r="Q60" s="379"/>
      <c r="R60" s="379"/>
      <c r="S60" s="379"/>
      <c r="T60" s="379"/>
      <c r="U60" s="379"/>
      <c r="V60" s="379"/>
      <c r="W60" s="379"/>
      <c r="X60" s="379"/>
      <c r="Y60" s="379"/>
    </row>
    <row r="61" spans="1:25" ht="15.75" customHeight="1" x14ac:dyDescent="0.2">
      <c r="A61" s="378" t="s">
        <v>78</v>
      </c>
      <c r="B61" s="378">
        <v>2022</v>
      </c>
      <c r="C61" s="379" t="s">
        <v>1412</v>
      </c>
      <c r="D61" s="379" t="s">
        <v>1442</v>
      </c>
      <c r="E61" s="379" t="s">
        <v>1443</v>
      </c>
      <c r="F61" s="379"/>
      <c r="G61" s="386"/>
      <c r="H61" s="379"/>
      <c r="I61" s="382"/>
      <c r="J61" s="379"/>
      <c r="K61" s="379"/>
      <c r="L61" s="379"/>
      <c r="M61" s="379"/>
      <c r="N61" s="551"/>
      <c r="O61" s="551"/>
      <c r="P61" s="379"/>
      <c r="Q61" s="379"/>
      <c r="R61" s="379"/>
      <c r="S61" s="379"/>
      <c r="T61" s="379"/>
      <c r="U61" s="379"/>
      <c r="V61" s="379"/>
      <c r="W61" s="379"/>
      <c r="X61" s="379"/>
      <c r="Y61" s="379"/>
    </row>
    <row r="62" spans="1:25" ht="15.75" customHeight="1" x14ac:dyDescent="0.2">
      <c r="A62" s="378" t="s">
        <v>78</v>
      </c>
      <c r="B62" s="378">
        <v>2022</v>
      </c>
      <c r="C62" s="379" t="s">
        <v>1412</v>
      </c>
      <c r="D62" s="379" t="s">
        <v>1431</v>
      </c>
      <c r="E62" s="379" t="s">
        <v>1432</v>
      </c>
      <c r="F62" s="379"/>
      <c r="G62" s="386"/>
      <c r="H62" s="379"/>
      <c r="I62" s="382">
        <v>101000</v>
      </c>
      <c r="J62" s="379"/>
      <c r="K62" s="379"/>
      <c r="L62" s="379"/>
      <c r="M62" s="379" t="s">
        <v>1471</v>
      </c>
      <c r="O62" s="379"/>
      <c r="P62" s="379"/>
      <c r="Q62" s="379"/>
      <c r="R62" s="379"/>
      <c r="S62" s="379"/>
      <c r="T62" s="379"/>
      <c r="U62" s="379"/>
      <c r="V62" s="379"/>
      <c r="W62" s="379"/>
      <c r="X62" s="379"/>
      <c r="Y62" s="379"/>
    </row>
    <row r="63" spans="1:25" ht="15.75" customHeight="1" x14ac:dyDescent="0.2">
      <c r="A63" s="378" t="s">
        <v>78</v>
      </c>
      <c r="B63" s="378">
        <v>2022</v>
      </c>
      <c r="C63" s="379" t="s">
        <v>1412</v>
      </c>
      <c r="D63" s="379" t="s">
        <v>1428</v>
      </c>
      <c r="E63" s="379" t="s">
        <v>1429</v>
      </c>
      <c r="F63" s="379"/>
      <c r="G63" s="386"/>
      <c r="H63" s="379"/>
      <c r="I63" s="382">
        <v>170780</v>
      </c>
      <c r="J63" s="379"/>
      <c r="K63" s="379"/>
      <c r="L63" s="379"/>
      <c r="M63" s="379" t="s">
        <v>1480</v>
      </c>
      <c r="N63" s="551"/>
      <c r="O63" s="551"/>
      <c r="P63" s="379"/>
      <c r="Q63" s="379"/>
      <c r="R63" s="379"/>
      <c r="S63" s="379"/>
      <c r="T63" s="379"/>
      <c r="U63" s="379"/>
      <c r="V63" s="379"/>
      <c r="W63" s="379"/>
      <c r="X63" s="379"/>
      <c r="Y63" s="379"/>
    </row>
    <row r="64" spans="1:25" ht="15.75" customHeight="1" x14ac:dyDescent="0.2">
      <c r="A64" s="378" t="s">
        <v>78</v>
      </c>
      <c r="B64" s="378">
        <v>2022</v>
      </c>
      <c r="C64" s="379" t="s">
        <v>1412</v>
      </c>
      <c r="D64" s="379" t="s">
        <v>973</v>
      </c>
      <c r="E64" s="379" t="s">
        <v>1434</v>
      </c>
      <c r="F64" s="379"/>
      <c r="G64" s="386"/>
      <c r="H64" s="379"/>
      <c r="I64" s="382">
        <v>49887</v>
      </c>
      <c r="J64" s="379"/>
      <c r="K64" s="379"/>
      <c r="L64" s="379"/>
      <c r="M64" s="379" t="s">
        <v>1480</v>
      </c>
      <c r="N64" s="379"/>
      <c r="O64" s="379"/>
      <c r="P64" s="379"/>
      <c r="Q64" s="379"/>
      <c r="R64" s="379"/>
      <c r="S64" s="379"/>
      <c r="T64" s="379"/>
      <c r="U64" s="379"/>
      <c r="V64" s="379"/>
      <c r="W64" s="379"/>
      <c r="X64" s="379"/>
      <c r="Y64" s="379"/>
    </row>
    <row r="65" spans="1:25" ht="15.75" customHeight="1" x14ac:dyDescent="0.2">
      <c r="A65" s="378" t="s">
        <v>78</v>
      </c>
      <c r="B65" s="378">
        <v>2022</v>
      </c>
      <c r="C65" s="379" t="s">
        <v>1412</v>
      </c>
      <c r="D65" s="379" t="s">
        <v>1223</v>
      </c>
      <c r="E65" s="379" t="s">
        <v>1223</v>
      </c>
      <c r="F65" s="379"/>
      <c r="G65" s="386"/>
      <c r="H65" s="379"/>
      <c r="I65" s="382"/>
      <c r="J65" s="379"/>
      <c r="K65" s="379"/>
      <c r="L65" s="379"/>
      <c r="M65" s="379"/>
      <c r="N65" s="379"/>
      <c r="O65" s="379"/>
      <c r="P65" s="379"/>
      <c r="Q65" s="379"/>
      <c r="R65" s="379"/>
      <c r="S65" s="379"/>
      <c r="T65" s="379"/>
      <c r="U65" s="379"/>
      <c r="V65" s="379"/>
      <c r="W65" s="379"/>
      <c r="X65" s="379"/>
      <c r="Y65" s="379"/>
    </row>
    <row r="66" spans="1:25" ht="15.75" customHeight="1" x14ac:dyDescent="0.2">
      <c r="A66" s="379"/>
      <c r="B66" s="379"/>
      <c r="C66" s="379"/>
      <c r="D66" s="379"/>
      <c r="E66" s="379"/>
      <c r="F66" s="379"/>
      <c r="G66" s="386"/>
      <c r="H66" s="379"/>
      <c r="I66" s="382"/>
      <c r="J66" s="379"/>
      <c r="K66" s="379"/>
      <c r="L66" s="379"/>
      <c r="M66" s="379"/>
      <c r="N66" s="379"/>
      <c r="O66" s="379"/>
      <c r="P66" s="379"/>
      <c r="Q66" s="379"/>
      <c r="R66" s="379"/>
      <c r="S66" s="379"/>
      <c r="T66" s="379"/>
      <c r="U66" s="379"/>
      <c r="V66" s="379"/>
      <c r="W66" s="379"/>
      <c r="X66" s="379"/>
      <c r="Y66" s="379"/>
    </row>
    <row r="67" spans="1:25" ht="15.75" customHeight="1" x14ac:dyDescent="0.2">
      <c r="A67" s="379"/>
      <c r="B67" s="379"/>
      <c r="C67" s="379"/>
      <c r="D67" s="379"/>
      <c r="E67" s="379"/>
      <c r="F67" s="379"/>
      <c r="G67" s="386"/>
      <c r="H67" s="379"/>
      <c r="I67" s="382"/>
      <c r="J67" s="379"/>
      <c r="K67" s="379"/>
      <c r="L67" s="379"/>
      <c r="M67" s="379"/>
      <c r="N67" s="379"/>
      <c r="O67" s="379"/>
      <c r="P67" s="379"/>
      <c r="Q67" s="379"/>
      <c r="R67" s="379"/>
      <c r="S67" s="379"/>
      <c r="T67" s="379"/>
      <c r="U67" s="379"/>
      <c r="V67" s="379"/>
      <c r="W67" s="379"/>
      <c r="X67" s="379"/>
      <c r="Y67" s="379"/>
    </row>
    <row r="68" spans="1:25" ht="15.75" customHeight="1" x14ac:dyDescent="0.2">
      <c r="A68" s="379"/>
      <c r="B68" s="379"/>
      <c r="C68" s="379"/>
      <c r="D68" s="379"/>
      <c r="E68" s="379"/>
      <c r="F68" s="379"/>
      <c r="G68" s="386"/>
      <c r="H68" s="379"/>
      <c r="I68" s="386"/>
      <c r="J68" s="379"/>
      <c r="K68" s="379"/>
      <c r="L68" s="379"/>
      <c r="M68" s="379"/>
      <c r="N68" s="379"/>
      <c r="O68" s="379"/>
      <c r="P68" s="379"/>
      <c r="Q68" s="379"/>
      <c r="R68" s="379"/>
      <c r="S68" s="379"/>
      <c r="T68" s="379"/>
      <c r="U68" s="379"/>
      <c r="V68" s="379"/>
      <c r="W68" s="379"/>
      <c r="X68" s="379"/>
      <c r="Y68" s="379"/>
    </row>
    <row r="69" spans="1:25" ht="15.75" customHeight="1" x14ac:dyDescent="0.2">
      <c r="A69" s="378"/>
      <c r="B69" s="378"/>
      <c r="C69" s="379"/>
      <c r="D69" s="379"/>
      <c r="E69" s="387"/>
      <c r="F69" s="380"/>
      <c r="G69" s="381"/>
      <c r="H69" s="379"/>
      <c r="I69" s="386"/>
      <c r="J69" s="379"/>
      <c r="K69" s="379"/>
      <c r="L69" s="379"/>
      <c r="M69" s="379"/>
      <c r="N69" s="379"/>
      <c r="O69" s="379"/>
      <c r="P69" s="379"/>
      <c r="Q69" s="379"/>
      <c r="R69" s="379"/>
      <c r="S69" s="379"/>
      <c r="T69" s="379"/>
      <c r="U69" s="379"/>
      <c r="V69" s="379"/>
      <c r="W69" s="379"/>
      <c r="X69" s="379"/>
      <c r="Y69" s="379"/>
    </row>
    <row r="70" spans="1:25" ht="15.75" customHeight="1" x14ac:dyDescent="0.2">
      <c r="A70" s="378"/>
      <c r="B70" s="378"/>
      <c r="C70" s="379"/>
      <c r="D70" s="379"/>
      <c r="E70" s="387"/>
      <c r="F70" s="380"/>
      <c r="G70" s="381"/>
      <c r="H70" s="379"/>
      <c r="I70" s="386"/>
      <c r="J70" s="379"/>
      <c r="K70" s="379"/>
      <c r="L70" s="379"/>
      <c r="M70" s="379"/>
      <c r="N70" s="379"/>
      <c r="O70" s="379"/>
      <c r="P70" s="379"/>
      <c r="Q70" s="379"/>
      <c r="R70" s="379"/>
      <c r="S70" s="379"/>
      <c r="T70" s="379"/>
      <c r="U70" s="379"/>
      <c r="V70" s="379"/>
      <c r="W70" s="379"/>
      <c r="X70" s="379"/>
      <c r="Y70" s="379"/>
    </row>
    <row r="71" spans="1:25" ht="15.75" customHeight="1" x14ac:dyDescent="0.2">
      <c r="A71" s="378"/>
      <c r="B71" s="378"/>
      <c r="C71" s="379"/>
      <c r="D71" s="379"/>
      <c r="E71" s="387"/>
      <c r="F71" s="380"/>
      <c r="G71" s="381"/>
      <c r="H71" s="379"/>
      <c r="I71" s="386"/>
      <c r="J71" s="379"/>
      <c r="K71" s="379"/>
      <c r="L71" s="379"/>
      <c r="M71" s="379"/>
      <c r="N71" s="379"/>
      <c r="O71" s="379"/>
      <c r="P71" s="379"/>
      <c r="Q71" s="379"/>
      <c r="R71" s="379"/>
      <c r="S71" s="379"/>
      <c r="T71" s="379"/>
      <c r="U71" s="379"/>
      <c r="V71" s="379"/>
      <c r="W71" s="379"/>
      <c r="X71" s="379"/>
      <c r="Y71" s="379"/>
    </row>
    <row r="72" spans="1:25" ht="15.75" customHeight="1" x14ac:dyDescent="0.2">
      <c r="A72" s="378"/>
      <c r="B72" s="378"/>
      <c r="C72" s="379"/>
      <c r="D72" s="379"/>
      <c r="E72" s="387"/>
      <c r="F72" s="380"/>
      <c r="G72" s="381"/>
      <c r="H72" s="379"/>
      <c r="I72" s="386"/>
      <c r="J72" s="379"/>
      <c r="K72" s="379"/>
      <c r="L72" s="379"/>
      <c r="M72" s="379"/>
      <c r="N72" s="379"/>
      <c r="O72" s="379"/>
      <c r="P72" s="379"/>
      <c r="Q72" s="379"/>
      <c r="R72" s="379"/>
      <c r="S72" s="379"/>
      <c r="T72" s="379"/>
      <c r="U72" s="379"/>
      <c r="V72" s="379"/>
      <c r="W72" s="379"/>
      <c r="X72" s="379"/>
      <c r="Y72" s="379"/>
    </row>
    <row r="73" spans="1:25" ht="15.75" customHeight="1" x14ac:dyDescent="0.2">
      <c r="A73" s="378"/>
      <c r="B73" s="378"/>
      <c r="C73" s="379"/>
      <c r="D73" s="379"/>
      <c r="E73" s="387"/>
      <c r="F73" s="380"/>
      <c r="G73" s="381"/>
      <c r="H73" s="379"/>
      <c r="I73" s="386"/>
      <c r="J73" s="379"/>
      <c r="K73" s="379"/>
      <c r="L73" s="379"/>
      <c r="M73" s="379"/>
      <c r="N73" s="379"/>
      <c r="O73" s="379"/>
      <c r="P73" s="379"/>
      <c r="Q73" s="379"/>
      <c r="R73" s="379"/>
      <c r="S73" s="379"/>
      <c r="T73" s="379"/>
      <c r="U73" s="379"/>
      <c r="V73" s="379"/>
      <c r="W73" s="379"/>
      <c r="X73" s="379"/>
      <c r="Y73" s="379"/>
    </row>
    <row r="74" spans="1:25" ht="15.75" customHeight="1" x14ac:dyDescent="0.2">
      <c r="A74" s="378"/>
      <c r="B74" s="378"/>
      <c r="C74" s="379"/>
      <c r="D74" s="379"/>
      <c r="E74" s="387"/>
      <c r="F74" s="380"/>
      <c r="G74" s="381"/>
      <c r="H74" s="379"/>
      <c r="I74" s="386"/>
      <c r="J74" s="379"/>
      <c r="K74" s="379"/>
      <c r="L74" s="379"/>
      <c r="M74" s="379"/>
      <c r="N74" s="379"/>
      <c r="O74" s="379"/>
      <c r="P74" s="379"/>
      <c r="Q74" s="379"/>
      <c r="R74" s="379"/>
      <c r="S74" s="379"/>
      <c r="T74" s="379"/>
      <c r="U74" s="379"/>
      <c r="V74" s="379"/>
      <c r="W74" s="379"/>
      <c r="X74" s="379"/>
      <c r="Y74" s="379"/>
    </row>
    <row r="75" spans="1:25" ht="15.75" customHeight="1" x14ac:dyDescent="0.2">
      <c r="A75" s="378"/>
      <c r="B75" s="378"/>
      <c r="C75" s="379"/>
      <c r="D75" s="379"/>
      <c r="E75" s="387"/>
      <c r="F75" s="380"/>
      <c r="G75" s="381"/>
      <c r="H75" s="379"/>
      <c r="I75" s="386"/>
      <c r="J75" s="379"/>
      <c r="K75" s="379"/>
      <c r="L75" s="379"/>
      <c r="M75" s="379"/>
      <c r="N75" s="379"/>
      <c r="O75" s="379"/>
      <c r="P75" s="379"/>
      <c r="Q75" s="379"/>
      <c r="R75" s="379"/>
      <c r="S75" s="379"/>
      <c r="T75" s="379"/>
      <c r="U75" s="379"/>
      <c r="V75" s="379"/>
      <c r="W75" s="379"/>
      <c r="X75" s="379"/>
      <c r="Y75" s="379"/>
    </row>
    <row r="76" spans="1:25" ht="15.75" customHeight="1" x14ac:dyDescent="0.2">
      <c r="A76" s="378"/>
      <c r="B76" s="378"/>
      <c r="C76" s="379"/>
      <c r="D76" s="379"/>
      <c r="E76" s="387"/>
      <c r="F76" s="380"/>
      <c r="G76" s="381"/>
      <c r="H76" s="379"/>
      <c r="I76" s="386"/>
      <c r="J76" s="379"/>
      <c r="K76" s="379"/>
      <c r="L76" s="379"/>
      <c r="M76" s="379"/>
      <c r="N76" s="379"/>
      <c r="O76" s="379"/>
      <c r="P76" s="379"/>
      <c r="Q76" s="379"/>
      <c r="R76" s="379"/>
      <c r="S76" s="379"/>
      <c r="T76" s="379"/>
      <c r="U76" s="379"/>
      <c r="V76" s="379"/>
      <c r="W76" s="379"/>
      <c r="X76" s="379"/>
      <c r="Y76" s="379"/>
    </row>
    <row r="77" spans="1:25" ht="15.75" customHeight="1" x14ac:dyDescent="0.2">
      <c r="A77" s="378"/>
      <c r="B77" s="378"/>
      <c r="C77" s="379"/>
      <c r="D77" s="379"/>
      <c r="E77" s="387"/>
      <c r="F77" s="380"/>
      <c r="G77" s="381"/>
      <c r="H77" s="379"/>
      <c r="I77" s="386"/>
      <c r="J77" s="379"/>
      <c r="K77" s="379"/>
      <c r="L77" s="379"/>
      <c r="M77" s="379"/>
      <c r="N77" s="379"/>
      <c r="O77" s="379"/>
      <c r="P77" s="379"/>
      <c r="Q77" s="379"/>
      <c r="R77" s="379"/>
      <c r="S77" s="379"/>
      <c r="T77" s="379"/>
      <c r="U77" s="379"/>
      <c r="V77" s="379"/>
      <c r="W77" s="379"/>
      <c r="X77" s="379"/>
      <c r="Y77" s="379"/>
    </row>
    <row r="78" spans="1:25" ht="15.75" customHeight="1" x14ac:dyDescent="0.2">
      <c r="A78" s="378"/>
      <c r="B78" s="378"/>
      <c r="C78" s="379"/>
      <c r="D78" s="379"/>
      <c r="E78" s="387"/>
      <c r="F78" s="380"/>
      <c r="G78" s="381"/>
      <c r="H78" s="379"/>
      <c r="I78" s="386"/>
      <c r="J78" s="379"/>
      <c r="K78" s="379"/>
      <c r="L78" s="379"/>
      <c r="M78" s="379"/>
      <c r="N78" s="379"/>
      <c r="O78" s="379"/>
      <c r="P78" s="379"/>
      <c r="Q78" s="379"/>
      <c r="R78" s="379"/>
      <c r="S78" s="379"/>
      <c r="T78" s="379"/>
      <c r="U78" s="379"/>
      <c r="V78" s="379"/>
      <c r="W78" s="379"/>
      <c r="X78" s="379"/>
      <c r="Y78" s="379"/>
    </row>
    <row r="79" spans="1:25" ht="15.75" customHeight="1" x14ac:dyDescent="0.2">
      <c r="A79" s="378"/>
      <c r="B79" s="378"/>
      <c r="C79" s="379"/>
      <c r="D79" s="379"/>
      <c r="E79" s="387"/>
      <c r="F79" s="380"/>
      <c r="G79" s="381"/>
      <c r="H79" s="379"/>
      <c r="I79" s="386"/>
      <c r="J79" s="379"/>
      <c r="K79" s="379"/>
      <c r="L79" s="379"/>
      <c r="M79" s="379"/>
      <c r="N79" s="379"/>
      <c r="O79" s="379"/>
      <c r="P79" s="379"/>
      <c r="Q79" s="379"/>
      <c r="R79" s="379"/>
      <c r="S79" s="379"/>
      <c r="T79" s="379"/>
      <c r="U79" s="379"/>
      <c r="V79" s="379"/>
      <c r="W79" s="379"/>
      <c r="X79" s="379"/>
      <c r="Y79" s="379"/>
    </row>
    <row r="80" spans="1:25" ht="15.75" customHeight="1" x14ac:dyDescent="0.2">
      <c r="A80" s="378"/>
      <c r="B80" s="378"/>
      <c r="C80" s="379"/>
      <c r="D80" s="379"/>
      <c r="E80" s="387"/>
      <c r="F80" s="380"/>
      <c r="G80" s="381"/>
      <c r="H80" s="379"/>
      <c r="I80" s="386"/>
      <c r="J80" s="379"/>
      <c r="K80" s="379"/>
      <c r="L80" s="379"/>
      <c r="M80" s="379"/>
      <c r="N80" s="379"/>
      <c r="O80" s="379"/>
      <c r="P80" s="379"/>
      <c r="Q80" s="379"/>
      <c r="R80" s="379"/>
      <c r="S80" s="379"/>
      <c r="T80" s="379"/>
      <c r="U80" s="379"/>
      <c r="V80" s="379"/>
      <c r="W80" s="379"/>
      <c r="X80" s="379"/>
      <c r="Y80" s="379"/>
    </row>
    <row r="81" spans="1:25" ht="15.75" customHeight="1" x14ac:dyDescent="0.2">
      <c r="A81" s="378"/>
      <c r="B81" s="378"/>
      <c r="C81" s="379"/>
      <c r="D81" s="379"/>
      <c r="E81" s="387"/>
      <c r="F81" s="380"/>
      <c r="G81" s="381"/>
      <c r="H81" s="379"/>
      <c r="I81" s="386"/>
      <c r="J81" s="379"/>
      <c r="K81" s="379"/>
      <c r="L81" s="379"/>
      <c r="M81" s="379"/>
      <c r="N81" s="379"/>
      <c r="O81" s="379"/>
      <c r="P81" s="379"/>
      <c r="Q81" s="379"/>
      <c r="R81" s="379"/>
      <c r="S81" s="379"/>
      <c r="T81" s="379"/>
      <c r="U81" s="379"/>
      <c r="V81" s="379"/>
      <c r="W81" s="379"/>
      <c r="X81" s="379"/>
      <c r="Y81" s="379"/>
    </row>
    <row r="82" spans="1:25" ht="15.75" customHeight="1" x14ac:dyDescent="0.2">
      <c r="A82" s="378"/>
      <c r="B82" s="378"/>
      <c r="C82" s="379"/>
      <c r="D82" s="379"/>
      <c r="E82" s="387"/>
      <c r="F82" s="380"/>
      <c r="G82" s="381"/>
      <c r="H82" s="379"/>
      <c r="I82" s="386"/>
      <c r="J82" s="379"/>
      <c r="K82" s="379"/>
      <c r="L82" s="379"/>
      <c r="M82" s="379"/>
      <c r="N82" s="379"/>
      <c r="O82" s="379"/>
      <c r="P82" s="379"/>
      <c r="Q82" s="379"/>
      <c r="R82" s="379"/>
      <c r="S82" s="379"/>
      <c r="T82" s="379"/>
      <c r="U82" s="379"/>
      <c r="V82" s="379"/>
      <c r="W82" s="379"/>
      <c r="X82" s="379"/>
      <c r="Y82" s="379"/>
    </row>
    <row r="83" spans="1:25" ht="15.75" customHeight="1" x14ac:dyDescent="0.2">
      <c r="A83" s="378"/>
      <c r="B83" s="378"/>
      <c r="C83" s="379"/>
      <c r="D83" s="379"/>
      <c r="E83" s="387"/>
      <c r="F83" s="380"/>
      <c r="G83" s="381"/>
      <c r="H83" s="379"/>
      <c r="I83" s="386"/>
      <c r="J83" s="379"/>
      <c r="K83" s="379"/>
      <c r="L83" s="379"/>
      <c r="M83" s="379"/>
      <c r="N83" s="379"/>
      <c r="O83" s="379"/>
      <c r="P83" s="379"/>
      <c r="Q83" s="379"/>
      <c r="R83" s="379"/>
      <c r="S83" s="379"/>
      <c r="T83" s="379"/>
      <c r="U83" s="379"/>
      <c r="V83" s="379"/>
      <c r="W83" s="379"/>
      <c r="X83" s="379"/>
      <c r="Y83" s="379"/>
    </row>
    <row r="84" spans="1:25" ht="15.75" customHeight="1" x14ac:dyDescent="0.2">
      <c r="A84" s="378"/>
      <c r="B84" s="378"/>
      <c r="C84" s="379"/>
      <c r="D84" s="379"/>
      <c r="E84" s="387"/>
      <c r="F84" s="380"/>
      <c r="G84" s="381"/>
      <c r="H84" s="379"/>
      <c r="I84" s="386"/>
      <c r="J84" s="379"/>
      <c r="K84" s="379"/>
      <c r="L84" s="379"/>
      <c r="M84" s="379"/>
      <c r="N84" s="379"/>
      <c r="O84" s="379"/>
      <c r="P84" s="379"/>
      <c r="Q84" s="379"/>
      <c r="R84" s="379"/>
      <c r="S84" s="379"/>
      <c r="T84" s="379"/>
      <c r="U84" s="379"/>
      <c r="V84" s="379"/>
      <c r="W84" s="379"/>
      <c r="X84" s="379"/>
      <c r="Y84" s="379"/>
    </row>
    <row r="85" spans="1:25" ht="15.75" customHeight="1" x14ac:dyDescent="0.2">
      <c r="A85" s="378"/>
      <c r="B85" s="378"/>
      <c r="C85" s="379"/>
      <c r="D85" s="379"/>
      <c r="E85" s="387"/>
      <c r="F85" s="380"/>
      <c r="G85" s="381"/>
      <c r="H85" s="379"/>
      <c r="I85" s="386"/>
      <c r="J85" s="379"/>
      <c r="K85" s="379"/>
      <c r="L85" s="379"/>
      <c r="M85" s="379"/>
      <c r="N85" s="379"/>
      <c r="O85" s="379"/>
      <c r="P85" s="379"/>
      <c r="Q85" s="379"/>
      <c r="R85" s="379"/>
      <c r="S85" s="379"/>
      <c r="T85" s="379"/>
      <c r="U85" s="379"/>
      <c r="V85" s="379"/>
      <c r="W85" s="379"/>
      <c r="X85" s="379"/>
      <c r="Y85" s="379"/>
    </row>
    <row r="86" spans="1:25" ht="15.75" customHeight="1" x14ac:dyDescent="0.2">
      <c r="A86" s="378"/>
      <c r="B86" s="378"/>
      <c r="C86" s="379"/>
      <c r="D86" s="379"/>
      <c r="E86" s="387"/>
      <c r="F86" s="380"/>
      <c r="G86" s="381"/>
      <c r="H86" s="379"/>
      <c r="I86" s="386"/>
      <c r="J86" s="379"/>
      <c r="K86" s="379"/>
      <c r="L86" s="379"/>
      <c r="M86" s="379"/>
      <c r="N86" s="379"/>
      <c r="O86" s="379"/>
      <c r="P86" s="379"/>
      <c r="Q86" s="379"/>
      <c r="R86" s="379"/>
      <c r="S86" s="379"/>
      <c r="T86" s="379"/>
      <c r="U86" s="379"/>
      <c r="V86" s="379"/>
      <c r="W86" s="379"/>
      <c r="X86" s="379"/>
      <c r="Y86" s="379"/>
    </row>
    <row r="87" spans="1:25" ht="15.75" customHeight="1" x14ac:dyDescent="0.2">
      <c r="A87" s="378"/>
      <c r="B87" s="378"/>
      <c r="C87" s="379"/>
      <c r="D87" s="379"/>
      <c r="E87" s="387"/>
      <c r="F87" s="380"/>
      <c r="G87" s="381"/>
      <c r="H87" s="379"/>
      <c r="I87" s="386"/>
      <c r="J87" s="379"/>
      <c r="K87" s="379"/>
      <c r="L87" s="379"/>
      <c r="M87" s="379"/>
      <c r="N87" s="379"/>
      <c r="O87" s="379"/>
      <c r="P87" s="379"/>
      <c r="Q87" s="379"/>
      <c r="R87" s="379"/>
      <c r="S87" s="379"/>
      <c r="T87" s="379"/>
      <c r="U87" s="379"/>
      <c r="V87" s="379"/>
      <c r="W87" s="379"/>
      <c r="X87" s="379"/>
      <c r="Y87" s="379"/>
    </row>
    <row r="88" spans="1:25" ht="15.75" customHeight="1" x14ac:dyDescent="0.2">
      <c r="A88" s="378"/>
      <c r="B88" s="378"/>
      <c r="C88" s="379"/>
      <c r="D88" s="379"/>
      <c r="E88" s="387"/>
      <c r="F88" s="380"/>
      <c r="G88" s="381"/>
      <c r="H88" s="379"/>
      <c r="I88" s="386"/>
      <c r="J88" s="379"/>
      <c r="K88" s="379"/>
      <c r="L88" s="379"/>
      <c r="M88" s="379"/>
      <c r="N88" s="379"/>
      <c r="O88" s="379"/>
      <c r="P88" s="379"/>
      <c r="Q88" s="379"/>
      <c r="R88" s="379"/>
      <c r="S88" s="379"/>
      <c r="T88" s="379"/>
      <c r="U88" s="379"/>
      <c r="V88" s="379"/>
      <c r="W88" s="379"/>
      <c r="X88" s="379"/>
      <c r="Y88" s="379"/>
    </row>
    <row r="89" spans="1:25" ht="15.75" customHeight="1" x14ac:dyDescent="0.2">
      <c r="A89" s="378"/>
      <c r="B89" s="378"/>
      <c r="C89" s="379"/>
      <c r="D89" s="379"/>
      <c r="E89" s="387"/>
      <c r="F89" s="380"/>
      <c r="G89" s="381"/>
      <c r="H89" s="379"/>
      <c r="I89" s="386"/>
      <c r="J89" s="379"/>
      <c r="K89" s="379"/>
      <c r="L89" s="379"/>
      <c r="M89" s="379"/>
      <c r="N89" s="379"/>
      <c r="O89" s="379"/>
      <c r="P89" s="379"/>
      <c r="Q89" s="379"/>
      <c r="R89" s="379"/>
      <c r="S89" s="379"/>
      <c r="T89" s="379"/>
      <c r="U89" s="379"/>
      <c r="V89" s="379"/>
      <c r="W89" s="379"/>
      <c r="X89" s="379"/>
      <c r="Y89" s="379"/>
    </row>
    <row r="90" spans="1:25" ht="15.75" customHeight="1" x14ac:dyDescent="0.2">
      <c r="A90" s="378"/>
      <c r="B90" s="378"/>
      <c r="C90" s="379"/>
      <c r="D90" s="379"/>
      <c r="E90" s="387"/>
      <c r="F90" s="380"/>
      <c r="G90" s="381"/>
      <c r="H90" s="379"/>
      <c r="I90" s="386"/>
      <c r="J90" s="379"/>
      <c r="K90" s="379"/>
      <c r="L90" s="379"/>
      <c r="M90" s="379"/>
      <c r="N90" s="379"/>
      <c r="O90" s="379"/>
      <c r="P90" s="379"/>
      <c r="Q90" s="379"/>
      <c r="R90" s="379"/>
      <c r="S90" s="379"/>
      <c r="T90" s="379"/>
      <c r="U90" s="379"/>
      <c r="V90" s="379"/>
      <c r="W90" s="379"/>
      <c r="X90" s="379"/>
      <c r="Y90" s="379"/>
    </row>
    <row r="91" spans="1:25" ht="15.75" customHeight="1" x14ac:dyDescent="0.2">
      <c r="A91" s="378"/>
      <c r="B91" s="378"/>
      <c r="C91" s="379"/>
      <c r="D91" s="379"/>
      <c r="E91" s="387"/>
      <c r="F91" s="380"/>
      <c r="G91" s="381"/>
      <c r="H91" s="379"/>
      <c r="I91" s="386"/>
      <c r="J91" s="379"/>
      <c r="K91" s="379"/>
      <c r="L91" s="379"/>
      <c r="M91" s="379"/>
      <c r="N91" s="379"/>
      <c r="O91" s="379"/>
      <c r="P91" s="379"/>
      <c r="Q91" s="379"/>
      <c r="R91" s="379"/>
      <c r="S91" s="379"/>
      <c r="T91" s="379"/>
      <c r="U91" s="379"/>
      <c r="V91" s="379"/>
      <c r="W91" s="379"/>
      <c r="X91" s="379"/>
      <c r="Y91" s="379"/>
    </row>
    <row r="92" spans="1:25" ht="15.75" customHeight="1" x14ac:dyDescent="0.2">
      <c r="A92" s="378"/>
      <c r="B92" s="378"/>
      <c r="C92" s="379"/>
      <c r="D92" s="379"/>
      <c r="E92" s="387"/>
      <c r="F92" s="380"/>
      <c r="G92" s="381"/>
      <c r="H92" s="379"/>
      <c r="I92" s="386"/>
      <c r="J92" s="379"/>
      <c r="K92" s="379"/>
      <c r="L92" s="379"/>
      <c r="M92" s="379"/>
      <c r="N92" s="379"/>
      <c r="O92" s="379"/>
      <c r="P92" s="379"/>
      <c r="Q92" s="379"/>
      <c r="R92" s="379"/>
      <c r="S92" s="379"/>
      <c r="T92" s="379"/>
      <c r="U92" s="379"/>
      <c r="V92" s="379"/>
      <c r="W92" s="379"/>
      <c r="X92" s="379"/>
      <c r="Y92" s="379"/>
    </row>
    <row r="93" spans="1:25" ht="15.75" customHeight="1" x14ac:dyDescent="0.2">
      <c r="A93" s="378"/>
      <c r="B93" s="378"/>
      <c r="C93" s="379"/>
      <c r="D93" s="379"/>
      <c r="E93" s="387"/>
      <c r="F93" s="380"/>
      <c r="G93" s="381"/>
      <c r="H93" s="379"/>
      <c r="I93" s="386"/>
      <c r="J93" s="379"/>
      <c r="K93" s="379"/>
      <c r="L93" s="379"/>
      <c r="M93" s="379"/>
      <c r="N93" s="379"/>
      <c r="O93" s="379"/>
      <c r="P93" s="379"/>
      <c r="Q93" s="379"/>
      <c r="R93" s="379"/>
      <c r="S93" s="379"/>
      <c r="T93" s="379"/>
      <c r="U93" s="379"/>
      <c r="V93" s="379"/>
      <c r="W93" s="379"/>
      <c r="X93" s="379"/>
      <c r="Y93" s="379"/>
    </row>
    <row r="94" spans="1:25" ht="15.75" customHeight="1" x14ac:dyDescent="0.2">
      <c r="A94" s="378"/>
      <c r="B94" s="378"/>
      <c r="C94" s="379"/>
      <c r="D94" s="379"/>
      <c r="E94" s="387"/>
      <c r="F94" s="380"/>
      <c r="G94" s="381"/>
      <c r="H94" s="379"/>
      <c r="I94" s="386"/>
      <c r="J94" s="379"/>
      <c r="K94" s="379"/>
      <c r="L94" s="379"/>
      <c r="M94" s="379"/>
      <c r="N94" s="379"/>
      <c r="O94" s="379"/>
      <c r="P94" s="379"/>
      <c r="Q94" s="379"/>
      <c r="R94" s="379"/>
      <c r="S94" s="379"/>
      <c r="T94" s="379"/>
      <c r="U94" s="379"/>
      <c r="V94" s="379"/>
      <c r="W94" s="379"/>
      <c r="X94" s="379"/>
      <c r="Y94" s="379"/>
    </row>
    <row r="95" spans="1:25" ht="15.75" customHeight="1" x14ac:dyDescent="0.2">
      <c r="A95" s="378"/>
      <c r="B95" s="378"/>
      <c r="C95" s="379"/>
      <c r="D95" s="379"/>
      <c r="E95" s="387"/>
      <c r="F95" s="380"/>
      <c r="G95" s="381"/>
      <c r="H95" s="379"/>
      <c r="I95" s="386"/>
      <c r="J95" s="379"/>
      <c r="K95" s="379"/>
      <c r="L95" s="379"/>
      <c r="M95" s="379"/>
      <c r="N95" s="379"/>
      <c r="O95" s="379"/>
      <c r="P95" s="379"/>
      <c r="Q95" s="379"/>
      <c r="R95" s="379"/>
      <c r="S95" s="379"/>
      <c r="T95" s="379"/>
      <c r="U95" s="379"/>
      <c r="V95" s="379"/>
      <c r="W95" s="379"/>
      <c r="X95" s="379"/>
      <c r="Y95" s="379"/>
    </row>
    <row r="96" spans="1:25" ht="15.75" customHeight="1" x14ac:dyDescent="0.2">
      <c r="A96" s="378"/>
      <c r="B96" s="378"/>
      <c r="C96" s="379"/>
      <c r="D96" s="379"/>
      <c r="E96" s="387"/>
      <c r="F96" s="380"/>
      <c r="G96" s="381"/>
      <c r="H96" s="379"/>
      <c r="I96" s="386"/>
      <c r="J96" s="379"/>
      <c r="K96" s="379"/>
      <c r="L96" s="379"/>
      <c r="M96" s="379"/>
      <c r="N96" s="379"/>
      <c r="O96" s="379"/>
      <c r="P96" s="379"/>
      <c r="Q96" s="379"/>
      <c r="R96" s="379"/>
      <c r="S96" s="379"/>
      <c r="T96" s="379"/>
      <c r="U96" s="379"/>
      <c r="V96" s="379"/>
      <c r="W96" s="379"/>
      <c r="X96" s="379"/>
      <c r="Y96" s="379"/>
    </row>
    <row r="97" spans="1:25" ht="15.75" customHeight="1" x14ac:dyDescent="0.2">
      <c r="A97" s="378"/>
      <c r="B97" s="378"/>
      <c r="C97" s="379"/>
      <c r="D97" s="379"/>
      <c r="E97" s="387"/>
      <c r="F97" s="380"/>
      <c r="G97" s="381"/>
      <c r="H97" s="379"/>
      <c r="I97" s="386"/>
      <c r="J97" s="379"/>
      <c r="K97" s="379"/>
      <c r="L97" s="379"/>
      <c r="M97" s="379"/>
      <c r="N97" s="379"/>
      <c r="O97" s="379"/>
      <c r="P97" s="379"/>
      <c r="Q97" s="379"/>
      <c r="R97" s="379"/>
      <c r="S97" s="379"/>
      <c r="T97" s="379"/>
      <c r="U97" s="379"/>
      <c r="V97" s="379"/>
      <c r="W97" s="379"/>
      <c r="X97" s="379"/>
      <c r="Y97" s="379"/>
    </row>
    <row r="98" spans="1:25" ht="15.75" customHeight="1" x14ac:dyDescent="0.2">
      <c r="A98" s="378"/>
      <c r="B98" s="378"/>
      <c r="C98" s="379"/>
      <c r="D98" s="379"/>
      <c r="E98" s="387"/>
      <c r="F98" s="380"/>
      <c r="G98" s="381"/>
      <c r="H98" s="379"/>
      <c r="I98" s="386"/>
      <c r="J98" s="379"/>
      <c r="K98" s="379"/>
      <c r="L98" s="379"/>
      <c r="M98" s="379"/>
      <c r="N98" s="379"/>
      <c r="O98" s="379"/>
      <c r="P98" s="379"/>
      <c r="Q98" s="379"/>
      <c r="R98" s="379"/>
      <c r="S98" s="379"/>
      <c r="T98" s="379"/>
      <c r="U98" s="379"/>
      <c r="V98" s="379"/>
      <c r="W98" s="379"/>
      <c r="X98" s="379"/>
      <c r="Y98" s="379"/>
    </row>
    <row r="99" spans="1:25" ht="15.75" customHeight="1" x14ac:dyDescent="0.2">
      <c r="A99" s="378"/>
      <c r="B99" s="378"/>
      <c r="C99" s="379"/>
      <c r="D99" s="379"/>
      <c r="E99" s="387"/>
      <c r="F99" s="380"/>
      <c r="G99" s="381"/>
      <c r="H99" s="379"/>
      <c r="I99" s="386"/>
      <c r="J99" s="379"/>
      <c r="K99" s="379"/>
      <c r="L99" s="379"/>
      <c r="M99" s="379"/>
      <c r="N99" s="379"/>
      <c r="O99" s="379"/>
      <c r="P99" s="379"/>
      <c r="Q99" s="379"/>
      <c r="R99" s="379"/>
      <c r="S99" s="379"/>
      <c r="T99" s="379"/>
      <c r="U99" s="379"/>
      <c r="V99" s="379"/>
      <c r="W99" s="379"/>
      <c r="X99" s="379"/>
      <c r="Y99" s="379"/>
    </row>
    <row r="100" spans="1:25" ht="15.75" customHeight="1" x14ac:dyDescent="0.2">
      <c r="A100" s="378"/>
      <c r="B100" s="378"/>
      <c r="C100" s="379"/>
      <c r="D100" s="379"/>
      <c r="E100" s="387"/>
      <c r="F100" s="380"/>
      <c r="G100" s="381"/>
      <c r="H100" s="379"/>
      <c r="I100" s="386"/>
      <c r="J100" s="379"/>
      <c r="K100" s="379"/>
      <c r="L100" s="379"/>
      <c r="M100" s="379"/>
      <c r="N100" s="379"/>
      <c r="O100" s="379"/>
      <c r="P100" s="379"/>
      <c r="Q100" s="379"/>
      <c r="R100" s="379"/>
      <c r="S100" s="379"/>
      <c r="T100" s="379"/>
      <c r="U100" s="379"/>
      <c r="V100" s="379"/>
      <c r="W100" s="379"/>
      <c r="X100" s="379"/>
      <c r="Y100" s="379"/>
    </row>
    <row r="101" spans="1:25" ht="15.75" customHeight="1" x14ac:dyDescent="0.2">
      <c r="A101" s="378"/>
      <c r="B101" s="378"/>
      <c r="C101" s="379"/>
      <c r="D101" s="379"/>
      <c r="E101" s="387"/>
      <c r="F101" s="380"/>
      <c r="G101" s="381"/>
      <c r="H101" s="379"/>
      <c r="I101" s="386"/>
      <c r="J101" s="379"/>
      <c r="K101" s="379"/>
      <c r="L101" s="379"/>
      <c r="M101" s="379"/>
      <c r="N101" s="379"/>
      <c r="O101" s="379"/>
      <c r="P101" s="379"/>
      <c r="Q101" s="379"/>
      <c r="R101" s="379"/>
      <c r="S101" s="379"/>
      <c r="T101" s="379"/>
      <c r="U101" s="379"/>
      <c r="V101" s="379"/>
      <c r="W101" s="379"/>
      <c r="X101" s="379"/>
      <c r="Y101" s="379"/>
    </row>
    <row r="102" spans="1:25" ht="15.75" customHeight="1" x14ac:dyDescent="0.2">
      <c r="A102" s="378"/>
      <c r="B102" s="378"/>
      <c r="C102" s="379"/>
      <c r="D102" s="379"/>
      <c r="E102" s="387"/>
      <c r="F102" s="380"/>
      <c r="G102" s="381"/>
      <c r="H102" s="379"/>
      <c r="I102" s="386"/>
      <c r="J102" s="379"/>
      <c r="K102" s="379"/>
      <c r="L102" s="379"/>
      <c r="M102" s="379"/>
      <c r="N102" s="379"/>
      <c r="O102" s="379"/>
      <c r="P102" s="379"/>
      <c r="Q102" s="379"/>
      <c r="R102" s="379"/>
      <c r="S102" s="379"/>
      <c r="T102" s="379"/>
      <c r="U102" s="379"/>
      <c r="V102" s="379"/>
      <c r="W102" s="379"/>
      <c r="X102" s="379"/>
      <c r="Y102" s="379"/>
    </row>
    <row r="103" spans="1:25" ht="15.75" customHeight="1" x14ac:dyDescent="0.2">
      <c r="A103" s="378"/>
      <c r="B103" s="378"/>
      <c r="C103" s="379"/>
      <c r="D103" s="379"/>
      <c r="E103" s="387"/>
      <c r="F103" s="380"/>
      <c r="G103" s="381"/>
      <c r="H103" s="379"/>
      <c r="I103" s="386"/>
      <c r="J103" s="379"/>
      <c r="K103" s="379"/>
      <c r="L103" s="379"/>
      <c r="M103" s="379"/>
      <c r="N103" s="379"/>
      <c r="O103" s="379"/>
      <c r="P103" s="379"/>
      <c r="Q103" s="379"/>
      <c r="R103" s="379"/>
      <c r="S103" s="379"/>
      <c r="T103" s="379"/>
      <c r="U103" s="379"/>
      <c r="V103" s="379"/>
      <c r="W103" s="379"/>
      <c r="X103" s="379"/>
      <c r="Y103" s="379"/>
    </row>
    <row r="104" spans="1:25" ht="15.75" customHeight="1" x14ac:dyDescent="0.2">
      <c r="A104" s="378"/>
      <c r="B104" s="378"/>
      <c r="C104" s="379"/>
      <c r="D104" s="379"/>
      <c r="E104" s="387"/>
      <c r="F104" s="380"/>
      <c r="G104" s="381"/>
      <c r="H104" s="379"/>
      <c r="I104" s="386"/>
      <c r="J104" s="379"/>
      <c r="K104" s="379"/>
      <c r="L104" s="379"/>
      <c r="M104" s="379"/>
      <c r="N104" s="379"/>
      <c r="O104" s="379"/>
      <c r="P104" s="379"/>
      <c r="Q104" s="379"/>
      <c r="R104" s="379"/>
      <c r="S104" s="379"/>
      <c r="T104" s="379"/>
      <c r="U104" s="379"/>
      <c r="V104" s="379"/>
      <c r="W104" s="379"/>
      <c r="X104" s="379"/>
      <c r="Y104" s="379"/>
    </row>
    <row r="105" spans="1:25" ht="15.75" customHeight="1" x14ac:dyDescent="0.2">
      <c r="A105" s="378"/>
      <c r="B105" s="378"/>
      <c r="C105" s="379"/>
      <c r="D105" s="379"/>
      <c r="E105" s="387"/>
      <c r="F105" s="380"/>
      <c r="G105" s="381"/>
      <c r="H105" s="379"/>
      <c r="I105" s="386"/>
      <c r="J105" s="379"/>
      <c r="K105" s="379"/>
      <c r="L105" s="379"/>
      <c r="M105" s="379"/>
      <c r="N105" s="379"/>
      <c r="O105" s="379"/>
      <c r="P105" s="379"/>
      <c r="Q105" s="379"/>
      <c r="R105" s="379"/>
      <c r="S105" s="379"/>
      <c r="T105" s="379"/>
      <c r="U105" s="379"/>
      <c r="V105" s="379"/>
      <c r="W105" s="379"/>
      <c r="X105" s="379"/>
      <c r="Y105" s="379"/>
    </row>
    <row r="106" spans="1:25" ht="15.75" customHeight="1" x14ac:dyDescent="0.2">
      <c r="A106" s="378"/>
      <c r="B106" s="378"/>
      <c r="C106" s="379"/>
      <c r="D106" s="379"/>
      <c r="E106" s="387"/>
      <c r="F106" s="380"/>
      <c r="G106" s="381"/>
      <c r="H106" s="379"/>
      <c r="I106" s="386"/>
      <c r="J106" s="379"/>
      <c r="K106" s="379"/>
      <c r="L106" s="379"/>
      <c r="M106" s="379"/>
      <c r="N106" s="379"/>
      <c r="O106" s="379"/>
      <c r="P106" s="379"/>
      <c r="Q106" s="379"/>
      <c r="R106" s="379"/>
      <c r="S106" s="379"/>
      <c r="T106" s="379"/>
      <c r="U106" s="379"/>
      <c r="V106" s="379"/>
      <c r="W106" s="379"/>
      <c r="X106" s="379"/>
      <c r="Y106" s="379"/>
    </row>
    <row r="107" spans="1:25" ht="15.75" customHeight="1" x14ac:dyDescent="0.2">
      <c r="A107" s="378"/>
      <c r="B107" s="378"/>
      <c r="C107" s="379"/>
      <c r="D107" s="379"/>
      <c r="E107" s="387"/>
      <c r="F107" s="380"/>
      <c r="G107" s="381"/>
      <c r="H107" s="379"/>
      <c r="I107" s="386"/>
      <c r="J107" s="379"/>
      <c r="K107" s="379"/>
      <c r="L107" s="379"/>
      <c r="M107" s="379"/>
      <c r="N107" s="379"/>
      <c r="O107" s="379"/>
      <c r="P107" s="379"/>
      <c r="Q107" s="379"/>
      <c r="R107" s="379"/>
      <c r="S107" s="379"/>
      <c r="T107" s="379"/>
      <c r="U107" s="379"/>
      <c r="V107" s="379"/>
      <c r="W107" s="379"/>
      <c r="X107" s="379"/>
      <c r="Y107" s="379"/>
    </row>
    <row r="108" spans="1:25" ht="15.75" customHeight="1" x14ac:dyDescent="0.2">
      <c r="A108" s="378"/>
      <c r="B108" s="378"/>
      <c r="C108" s="379"/>
      <c r="D108" s="379"/>
      <c r="E108" s="387"/>
      <c r="F108" s="380"/>
      <c r="G108" s="381"/>
      <c r="H108" s="379"/>
      <c r="I108" s="386"/>
      <c r="J108" s="379"/>
      <c r="K108" s="379"/>
      <c r="L108" s="379"/>
      <c r="M108" s="379"/>
      <c r="N108" s="379"/>
      <c r="O108" s="379"/>
      <c r="P108" s="379"/>
      <c r="Q108" s="379"/>
      <c r="R108" s="379"/>
      <c r="S108" s="379"/>
      <c r="T108" s="379"/>
      <c r="U108" s="379"/>
      <c r="V108" s="379"/>
      <c r="W108" s="379"/>
      <c r="X108" s="379"/>
      <c r="Y108" s="379"/>
    </row>
    <row r="109" spans="1:25" ht="15.75" customHeight="1" x14ac:dyDescent="0.2">
      <c r="A109" s="378"/>
      <c r="B109" s="378"/>
      <c r="C109" s="379"/>
      <c r="D109" s="379"/>
      <c r="E109" s="387"/>
      <c r="F109" s="380"/>
      <c r="G109" s="381"/>
      <c r="H109" s="379"/>
      <c r="I109" s="386"/>
      <c r="J109" s="379"/>
      <c r="K109" s="379"/>
      <c r="L109" s="379"/>
      <c r="M109" s="379"/>
      <c r="N109" s="379"/>
      <c r="O109" s="379"/>
      <c r="P109" s="379"/>
      <c r="Q109" s="379"/>
      <c r="R109" s="379"/>
      <c r="S109" s="379"/>
      <c r="T109" s="379"/>
      <c r="U109" s="379"/>
      <c r="V109" s="379"/>
      <c r="W109" s="379"/>
      <c r="X109" s="379"/>
      <c r="Y109" s="379"/>
    </row>
    <row r="110" spans="1:25" ht="15.75" customHeight="1" x14ac:dyDescent="0.2">
      <c r="A110" s="378"/>
      <c r="B110" s="378"/>
      <c r="C110" s="379"/>
      <c r="D110" s="379"/>
      <c r="E110" s="387"/>
      <c r="F110" s="380"/>
      <c r="G110" s="381"/>
      <c r="H110" s="379"/>
      <c r="I110" s="386"/>
      <c r="J110" s="379"/>
      <c r="K110" s="379"/>
      <c r="L110" s="379"/>
      <c r="M110" s="379"/>
      <c r="N110" s="379"/>
      <c r="O110" s="379"/>
      <c r="P110" s="379"/>
      <c r="Q110" s="379"/>
      <c r="R110" s="379"/>
      <c r="S110" s="379"/>
      <c r="T110" s="379"/>
      <c r="U110" s="379"/>
      <c r="V110" s="379"/>
      <c r="W110" s="379"/>
      <c r="X110" s="379"/>
      <c r="Y110" s="379"/>
    </row>
    <row r="111" spans="1:25" ht="15.75" customHeight="1" x14ac:dyDescent="0.2">
      <c r="A111" s="378"/>
      <c r="B111" s="378"/>
      <c r="C111" s="379"/>
      <c r="D111" s="379"/>
      <c r="E111" s="387"/>
      <c r="F111" s="380"/>
      <c r="G111" s="381"/>
      <c r="H111" s="379"/>
      <c r="I111" s="386"/>
      <c r="J111" s="379"/>
      <c r="K111" s="379"/>
      <c r="L111" s="379"/>
      <c r="M111" s="379"/>
      <c r="N111" s="379"/>
      <c r="O111" s="379"/>
      <c r="P111" s="379"/>
      <c r="Q111" s="379"/>
      <c r="R111" s="379"/>
      <c r="S111" s="379"/>
      <c r="T111" s="379"/>
      <c r="U111" s="379"/>
      <c r="V111" s="379"/>
      <c r="W111" s="379"/>
      <c r="X111" s="379"/>
      <c r="Y111" s="379"/>
    </row>
    <row r="112" spans="1:25" ht="15.75" customHeight="1" x14ac:dyDescent="0.2">
      <c r="A112" s="378"/>
      <c r="B112" s="378"/>
      <c r="C112" s="379"/>
      <c r="D112" s="379"/>
      <c r="E112" s="387"/>
      <c r="F112" s="380"/>
      <c r="G112" s="381"/>
      <c r="H112" s="379"/>
      <c r="I112" s="386"/>
      <c r="J112" s="379"/>
      <c r="K112" s="379"/>
      <c r="L112" s="379"/>
      <c r="M112" s="379"/>
      <c r="N112" s="379"/>
      <c r="O112" s="379"/>
      <c r="P112" s="379"/>
      <c r="Q112" s="379"/>
      <c r="R112" s="379"/>
      <c r="S112" s="379"/>
      <c r="T112" s="379"/>
      <c r="U112" s="379"/>
      <c r="V112" s="379"/>
      <c r="W112" s="379"/>
      <c r="X112" s="379"/>
      <c r="Y112" s="379"/>
    </row>
    <row r="113" spans="1:25" ht="15.75" customHeight="1" x14ac:dyDescent="0.2">
      <c r="A113" s="378"/>
      <c r="B113" s="378"/>
      <c r="C113" s="379"/>
      <c r="D113" s="379"/>
      <c r="E113" s="387"/>
      <c r="F113" s="380"/>
      <c r="G113" s="381"/>
      <c r="H113" s="379"/>
      <c r="I113" s="386"/>
      <c r="J113" s="379"/>
      <c r="K113" s="379"/>
      <c r="L113" s="379"/>
      <c r="M113" s="379"/>
      <c r="N113" s="379"/>
      <c r="O113" s="379"/>
      <c r="P113" s="379"/>
      <c r="Q113" s="379"/>
      <c r="R113" s="379"/>
      <c r="S113" s="379"/>
      <c r="T113" s="379"/>
      <c r="U113" s="379"/>
      <c r="V113" s="379"/>
      <c r="W113" s="379"/>
      <c r="X113" s="379"/>
      <c r="Y113" s="379"/>
    </row>
    <row r="114" spans="1:25" ht="15.75" customHeight="1" x14ac:dyDescent="0.2">
      <c r="A114" s="378"/>
      <c r="B114" s="378"/>
      <c r="C114" s="379"/>
      <c r="D114" s="379"/>
      <c r="E114" s="387"/>
      <c r="F114" s="380"/>
      <c r="G114" s="381"/>
      <c r="H114" s="379"/>
      <c r="I114" s="386"/>
      <c r="J114" s="379"/>
      <c r="K114" s="379"/>
      <c r="L114" s="379"/>
      <c r="M114" s="379"/>
      <c r="N114" s="379"/>
      <c r="O114" s="379"/>
      <c r="P114" s="379"/>
      <c r="Q114" s="379"/>
      <c r="R114" s="379"/>
      <c r="S114" s="379"/>
      <c r="T114" s="379"/>
      <c r="U114" s="379"/>
      <c r="V114" s="379"/>
      <c r="W114" s="379"/>
      <c r="X114" s="379"/>
      <c r="Y114" s="379"/>
    </row>
    <row r="115" spans="1:25" ht="15.75" customHeight="1" x14ac:dyDescent="0.2">
      <c r="A115" s="378"/>
      <c r="B115" s="378"/>
      <c r="C115" s="379"/>
      <c r="D115" s="379"/>
      <c r="E115" s="387"/>
      <c r="F115" s="380"/>
      <c r="G115" s="381"/>
      <c r="H115" s="379"/>
      <c r="I115" s="386"/>
      <c r="J115" s="379"/>
      <c r="K115" s="379"/>
      <c r="L115" s="379"/>
      <c r="M115" s="379"/>
      <c r="N115" s="379"/>
      <c r="O115" s="379"/>
      <c r="P115" s="379"/>
      <c r="Q115" s="379"/>
      <c r="R115" s="379"/>
      <c r="S115" s="379"/>
      <c r="T115" s="379"/>
      <c r="U115" s="379"/>
      <c r="V115" s="379"/>
      <c r="W115" s="379"/>
      <c r="X115" s="379"/>
      <c r="Y115" s="379"/>
    </row>
    <row r="116" spans="1:25" ht="15.75" customHeight="1" x14ac:dyDescent="0.2">
      <c r="A116" s="378"/>
      <c r="B116" s="378"/>
      <c r="C116" s="379"/>
      <c r="D116" s="379"/>
      <c r="E116" s="387"/>
      <c r="F116" s="380"/>
      <c r="G116" s="381"/>
      <c r="H116" s="379"/>
      <c r="I116" s="386"/>
      <c r="J116" s="379"/>
      <c r="K116" s="379"/>
      <c r="L116" s="379"/>
      <c r="M116" s="379"/>
      <c r="N116" s="379"/>
      <c r="O116" s="379"/>
      <c r="P116" s="379"/>
      <c r="Q116" s="379"/>
      <c r="R116" s="379"/>
      <c r="S116" s="379"/>
      <c r="T116" s="379"/>
      <c r="U116" s="379"/>
      <c r="V116" s="379"/>
      <c r="W116" s="379"/>
      <c r="X116" s="379"/>
      <c r="Y116" s="379"/>
    </row>
    <row r="117" spans="1:25" ht="15.75" customHeight="1" x14ac:dyDescent="0.2">
      <c r="A117" s="378"/>
      <c r="B117" s="378"/>
      <c r="C117" s="379"/>
      <c r="D117" s="379"/>
      <c r="E117" s="387"/>
      <c r="F117" s="380"/>
      <c r="G117" s="381"/>
      <c r="H117" s="379"/>
      <c r="I117" s="386"/>
      <c r="J117" s="379"/>
      <c r="K117" s="379"/>
      <c r="L117" s="379"/>
      <c r="M117" s="379"/>
      <c r="N117" s="379"/>
      <c r="O117" s="379"/>
      <c r="P117" s="379"/>
      <c r="Q117" s="379"/>
      <c r="R117" s="379"/>
      <c r="S117" s="379"/>
      <c r="T117" s="379"/>
      <c r="U117" s="379"/>
      <c r="V117" s="379"/>
      <c r="W117" s="379"/>
      <c r="X117" s="379"/>
      <c r="Y117" s="379"/>
    </row>
    <row r="118" spans="1:25" ht="15.75" customHeight="1" x14ac:dyDescent="0.2">
      <c r="A118" s="378"/>
      <c r="B118" s="378"/>
      <c r="C118" s="379"/>
      <c r="D118" s="379"/>
      <c r="E118" s="387"/>
      <c r="F118" s="380"/>
      <c r="G118" s="381"/>
      <c r="H118" s="379"/>
      <c r="I118" s="386"/>
      <c r="J118" s="379"/>
      <c r="K118" s="379"/>
      <c r="L118" s="379"/>
      <c r="M118" s="379"/>
      <c r="N118" s="379"/>
      <c r="O118" s="379"/>
      <c r="P118" s="379"/>
      <c r="Q118" s="379"/>
      <c r="R118" s="379"/>
      <c r="S118" s="379"/>
      <c r="T118" s="379"/>
      <c r="U118" s="379"/>
      <c r="V118" s="379"/>
      <c r="W118" s="379"/>
      <c r="X118" s="379"/>
      <c r="Y118" s="379"/>
    </row>
    <row r="119" spans="1:25" ht="15.75" customHeight="1" x14ac:dyDescent="0.2">
      <c r="A119" s="378"/>
      <c r="B119" s="378"/>
      <c r="C119" s="379"/>
      <c r="D119" s="379"/>
      <c r="E119" s="387"/>
      <c r="F119" s="380"/>
      <c r="G119" s="381"/>
      <c r="H119" s="379"/>
      <c r="I119" s="386"/>
      <c r="J119" s="379"/>
      <c r="K119" s="379"/>
      <c r="L119" s="379"/>
      <c r="M119" s="379"/>
      <c r="N119" s="379"/>
      <c r="O119" s="379"/>
      <c r="P119" s="379"/>
      <c r="Q119" s="379"/>
      <c r="R119" s="379"/>
      <c r="S119" s="379"/>
      <c r="T119" s="379"/>
      <c r="U119" s="379"/>
      <c r="V119" s="379"/>
      <c r="W119" s="379"/>
      <c r="X119" s="379"/>
      <c r="Y119" s="379"/>
    </row>
    <row r="120" spans="1:25" ht="15.75" customHeight="1" x14ac:dyDescent="0.2">
      <c r="A120" s="378"/>
      <c r="B120" s="378"/>
      <c r="C120" s="379"/>
      <c r="D120" s="379"/>
      <c r="E120" s="387"/>
      <c r="F120" s="380"/>
      <c r="G120" s="381"/>
      <c r="H120" s="379"/>
      <c r="I120" s="386"/>
      <c r="J120" s="379"/>
      <c r="K120" s="379"/>
      <c r="L120" s="379"/>
      <c r="M120" s="379"/>
      <c r="N120" s="379"/>
      <c r="O120" s="379"/>
      <c r="P120" s="379"/>
      <c r="Q120" s="379"/>
      <c r="R120" s="379"/>
      <c r="S120" s="379"/>
      <c r="T120" s="379"/>
      <c r="U120" s="379"/>
      <c r="V120" s="379"/>
      <c r="W120" s="379"/>
      <c r="X120" s="379"/>
      <c r="Y120" s="379"/>
    </row>
    <row r="121" spans="1:25" ht="15.75" customHeight="1" x14ac:dyDescent="0.2">
      <c r="A121" s="378"/>
      <c r="B121" s="378"/>
      <c r="C121" s="379"/>
      <c r="D121" s="379"/>
      <c r="E121" s="387"/>
      <c r="F121" s="380"/>
      <c r="G121" s="381"/>
      <c r="H121" s="379"/>
      <c r="I121" s="386"/>
      <c r="J121" s="379"/>
      <c r="K121" s="379"/>
      <c r="L121" s="379"/>
      <c r="M121" s="379"/>
      <c r="N121" s="379"/>
      <c r="O121" s="379"/>
      <c r="P121" s="379"/>
      <c r="Q121" s="379"/>
      <c r="R121" s="379"/>
      <c r="S121" s="379"/>
      <c r="T121" s="379"/>
      <c r="U121" s="379"/>
      <c r="V121" s="379"/>
      <c r="W121" s="379"/>
      <c r="X121" s="379"/>
      <c r="Y121" s="379"/>
    </row>
    <row r="122" spans="1:25" ht="15.75" customHeight="1" x14ac:dyDescent="0.2">
      <c r="A122" s="378"/>
      <c r="B122" s="378"/>
      <c r="C122" s="379"/>
      <c r="D122" s="379"/>
      <c r="E122" s="387"/>
      <c r="F122" s="380"/>
      <c r="G122" s="381"/>
      <c r="H122" s="379"/>
      <c r="I122" s="386"/>
      <c r="J122" s="379"/>
      <c r="K122" s="379"/>
      <c r="L122" s="379"/>
      <c r="M122" s="379"/>
      <c r="N122" s="379"/>
      <c r="O122" s="379"/>
      <c r="P122" s="379"/>
      <c r="Q122" s="379"/>
      <c r="R122" s="379"/>
      <c r="S122" s="379"/>
      <c r="T122" s="379"/>
      <c r="U122" s="379"/>
      <c r="V122" s="379"/>
      <c r="W122" s="379"/>
      <c r="X122" s="379"/>
      <c r="Y122" s="379"/>
    </row>
    <row r="123" spans="1:25" ht="15.75" customHeight="1" x14ac:dyDescent="0.2">
      <c r="A123" s="378"/>
      <c r="B123" s="378"/>
      <c r="C123" s="379"/>
      <c r="D123" s="379"/>
      <c r="E123" s="387"/>
      <c r="F123" s="380"/>
      <c r="G123" s="381"/>
      <c r="H123" s="379"/>
      <c r="I123" s="386"/>
      <c r="J123" s="379"/>
      <c r="K123" s="379"/>
      <c r="L123" s="379"/>
      <c r="M123" s="379"/>
      <c r="N123" s="379"/>
      <c r="O123" s="379"/>
      <c r="P123" s="379"/>
      <c r="Q123" s="379"/>
      <c r="R123" s="379"/>
      <c r="S123" s="379"/>
      <c r="T123" s="379"/>
      <c r="U123" s="379"/>
      <c r="V123" s="379"/>
      <c r="W123" s="379"/>
      <c r="X123" s="379"/>
      <c r="Y123" s="379"/>
    </row>
    <row r="124" spans="1:25" ht="15.75" customHeight="1" x14ac:dyDescent="0.2">
      <c r="A124" s="378"/>
      <c r="B124" s="378"/>
      <c r="C124" s="379"/>
      <c r="D124" s="379"/>
      <c r="E124" s="387"/>
      <c r="F124" s="380"/>
      <c r="G124" s="381"/>
      <c r="H124" s="379"/>
      <c r="I124" s="386"/>
      <c r="J124" s="379"/>
      <c r="K124" s="379"/>
      <c r="L124" s="379"/>
      <c r="M124" s="379"/>
      <c r="N124" s="379"/>
      <c r="O124" s="379"/>
      <c r="P124" s="379"/>
      <c r="Q124" s="379"/>
      <c r="R124" s="379"/>
      <c r="S124" s="379"/>
      <c r="T124" s="379"/>
      <c r="U124" s="379"/>
      <c r="V124" s="379"/>
      <c r="W124" s="379"/>
      <c r="X124" s="379"/>
      <c r="Y124" s="379"/>
    </row>
    <row r="125" spans="1:25" ht="15.75" customHeight="1" x14ac:dyDescent="0.2">
      <c r="A125" s="378"/>
      <c r="B125" s="378"/>
      <c r="C125" s="379"/>
      <c r="D125" s="379"/>
      <c r="E125" s="387"/>
      <c r="F125" s="380"/>
      <c r="G125" s="381"/>
      <c r="H125" s="379"/>
      <c r="I125" s="386"/>
      <c r="J125" s="379"/>
      <c r="K125" s="379"/>
      <c r="L125" s="379"/>
      <c r="M125" s="379"/>
      <c r="N125" s="379"/>
      <c r="O125" s="379"/>
      <c r="P125" s="379"/>
      <c r="Q125" s="379"/>
      <c r="R125" s="379"/>
      <c r="S125" s="379"/>
      <c r="T125" s="379"/>
      <c r="U125" s="379"/>
      <c r="V125" s="379"/>
      <c r="W125" s="379"/>
      <c r="X125" s="379"/>
      <c r="Y125" s="379"/>
    </row>
    <row r="126" spans="1:25" ht="15.75" customHeight="1" x14ac:dyDescent="0.2">
      <c r="A126" s="378"/>
      <c r="B126" s="378"/>
      <c r="C126" s="379"/>
      <c r="D126" s="379"/>
      <c r="E126" s="387"/>
      <c r="F126" s="380"/>
      <c r="G126" s="381"/>
      <c r="H126" s="379"/>
      <c r="I126" s="386"/>
      <c r="J126" s="379"/>
      <c r="K126" s="379"/>
      <c r="L126" s="379"/>
      <c r="M126" s="379"/>
      <c r="N126" s="379"/>
      <c r="O126" s="379"/>
      <c r="P126" s="379"/>
      <c r="Q126" s="379"/>
      <c r="R126" s="379"/>
      <c r="S126" s="379"/>
      <c r="T126" s="379"/>
      <c r="U126" s="379"/>
      <c r="V126" s="379"/>
      <c r="W126" s="379"/>
      <c r="X126" s="379"/>
      <c r="Y126" s="379"/>
    </row>
    <row r="127" spans="1:25" ht="15.75" customHeight="1" x14ac:dyDescent="0.2">
      <c r="A127" s="378"/>
      <c r="B127" s="378"/>
      <c r="C127" s="379"/>
      <c r="D127" s="379"/>
      <c r="E127" s="387"/>
      <c r="F127" s="380"/>
      <c r="G127" s="381"/>
      <c r="H127" s="379"/>
      <c r="I127" s="386"/>
      <c r="J127" s="379"/>
      <c r="K127" s="379"/>
      <c r="L127" s="379"/>
      <c r="M127" s="379"/>
      <c r="N127" s="379"/>
      <c r="O127" s="379"/>
      <c r="P127" s="379"/>
      <c r="Q127" s="379"/>
      <c r="R127" s="379"/>
      <c r="S127" s="379"/>
      <c r="T127" s="379"/>
      <c r="U127" s="379"/>
      <c r="V127" s="379"/>
      <c r="W127" s="379"/>
      <c r="X127" s="379"/>
      <c r="Y127" s="379"/>
    </row>
    <row r="128" spans="1:25" ht="15.75" customHeight="1" x14ac:dyDescent="0.2">
      <c r="A128" s="378"/>
      <c r="B128" s="378"/>
      <c r="C128" s="379"/>
      <c r="D128" s="379"/>
      <c r="E128" s="387"/>
      <c r="F128" s="380"/>
      <c r="G128" s="381"/>
      <c r="H128" s="379"/>
      <c r="I128" s="386"/>
      <c r="J128" s="379"/>
      <c r="K128" s="379"/>
      <c r="L128" s="379"/>
      <c r="M128" s="379"/>
      <c r="N128" s="379"/>
      <c r="O128" s="379"/>
      <c r="P128" s="379"/>
      <c r="Q128" s="379"/>
      <c r="R128" s="379"/>
      <c r="S128" s="379"/>
      <c r="T128" s="379"/>
      <c r="U128" s="379"/>
      <c r="V128" s="379"/>
      <c r="W128" s="379"/>
      <c r="X128" s="379"/>
      <c r="Y128" s="379"/>
    </row>
    <row r="129" spans="1:25" ht="15.75" customHeight="1" x14ac:dyDescent="0.2">
      <c r="A129" s="378"/>
      <c r="B129" s="378"/>
      <c r="C129" s="379"/>
      <c r="D129" s="379"/>
      <c r="E129" s="387"/>
      <c r="F129" s="380"/>
      <c r="G129" s="381"/>
      <c r="H129" s="379"/>
      <c r="I129" s="386"/>
      <c r="J129" s="379"/>
      <c r="K129" s="379"/>
      <c r="L129" s="379"/>
      <c r="M129" s="379"/>
      <c r="N129" s="379"/>
      <c r="O129" s="379"/>
      <c r="P129" s="379"/>
      <c r="Q129" s="379"/>
      <c r="R129" s="379"/>
      <c r="S129" s="379"/>
      <c r="T129" s="379"/>
      <c r="U129" s="379"/>
      <c r="V129" s="379"/>
      <c r="W129" s="379"/>
      <c r="X129" s="379"/>
      <c r="Y129" s="379"/>
    </row>
    <row r="130" spans="1:25" ht="15.75" customHeight="1" x14ac:dyDescent="0.2">
      <c r="A130" s="378"/>
      <c r="B130" s="378"/>
      <c r="C130" s="379"/>
      <c r="D130" s="379"/>
      <c r="E130" s="387"/>
      <c r="F130" s="380"/>
      <c r="G130" s="381"/>
      <c r="H130" s="379"/>
      <c r="I130" s="386"/>
      <c r="J130" s="379"/>
      <c r="K130" s="379"/>
      <c r="L130" s="379"/>
      <c r="M130" s="379"/>
      <c r="N130" s="379"/>
      <c r="O130" s="379"/>
      <c r="P130" s="379"/>
      <c r="Q130" s="379"/>
      <c r="R130" s="379"/>
      <c r="S130" s="379"/>
      <c r="T130" s="379"/>
      <c r="U130" s="379"/>
      <c r="V130" s="379"/>
      <c r="W130" s="379"/>
      <c r="X130" s="379"/>
      <c r="Y130" s="379"/>
    </row>
    <row r="131" spans="1:25" ht="15.75" customHeight="1" x14ac:dyDescent="0.2">
      <c r="A131" s="378"/>
      <c r="B131" s="378"/>
      <c r="C131" s="379"/>
      <c r="D131" s="379"/>
      <c r="E131" s="387"/>
      <c r="F131" s="380"/>
      <c r="G131" s="381"/>
      <c r="H131" s="379"/>
      <c r="I131" s="386"/>
      <c r="J131" s="379"/>
      <c r="K131" s="379"/>
      <c r="L131" s="379"/>
      <c r="M131" s="379"/>
      <c r="N131" s="379"/>
      <c r="O131" s="379"/>
      <c r="P131" s="379"/>
      <c r="Q131" s="379"/>
      <c r="R131" s="379"/>
      <c r="S131" s="379"/>
      <c r="T131" s="379"/>
      <c r="U131" s="379"/>
      <c r="V131" s="379"/>
      <c r="W131" s="379"/>
      <c r="X131" s="379"/>
      <c r="Y131" s="379"/>
    </row>
    <row r="132" spans="1:25" ht="15.75" customHeight="1" x14ac:dyDescent="0.2">
      <c r="A132" s="378"/>
      <c r="B132" s="378"/>
      <c r="C132" s="379"/>
      <c r="D132" s="379"/>
      <c r="E132" s="387"/>
      <c r="F132" s="380"/>
      <c r="G132" s="381"/>
      <c r="H132" s="379"/>
      <c r="I132" s="386"/>
      <c r="J132" s="379"/>
      <c r="K132" s="379"/>
      <c r="L132" s="379"/>
      <c r="M132" s="379"/>
      <c r="N132" s="379"/>
      <c r="O132" s="379"/>
      <c r="P132" s="379"/>
      <c r="Q132" s="379"/>
      <c r="R132" s="379"/>
      <c r="S132" s="379"/>
      <c r="T132" s="379"/>
      <c r="U132" s="379"/>
      <c r="V132" s="379"/>
      <c r="W132" s="379"/>
      <c r="X132" s="379"/>
      <c r="Y132" s="379"/>
    </row>
    <row r="133" spans="1:25" ht="15.75" customHeight="1" x14ac:dyDescent="0.2">
      <c r="A133" s="378"/>
      <c r="B133" s="378"/>
      <c r="C133" s="379"/>
      <c r="D133" s="379"/>
      <c r="E133" s="387"/>
      <c r="F133" s="380"/>
      <c r="G133" s="381"/>
      <c r="H133" s="379"/>
      <c r="I133" s="386"/>
      <c r="J133" s="379"/>
      <c r="K133" s="379"/>
      <c r="L133" s="379"/>
      <c r="M133" s="379"/>
      <c r="N133" s="379"/>
      <c r="O133" s="379"/>
      <c r="P133" s="379"/>
      <c r="Q133" s="379"/>
      <c r="R133" s="379"/>
      <c r="S133" s="379"/>
      <c r="T133" s="379"/>
      <c r="U133" s="379"/>
      <c r="V133" s="379"/>
      <c r="W133" s="379"/>
      <c r="X133" s="379"/>
      <c r="Y133" s="379"/>
    </row>
    <row r="134" spans="1:25" ht="15.75" customHeight="1" x14ac:dyDescent="0.2">
      <c r="A134" s="378"/>
      <c r="B134" s="378"/>
      <c r="C134" s="379"/>
      <c r="D134" s="379"/>
      <c r="E134" s="387"/>
      <c r="F134" s="380"/>
      <c r="G134" s="381"/>
      <c r="H134" s="379"/>
      <c r="I134" s="386"/>
      <c r="J134" s="379"/>
      <c r="K134" s="379"/>
      <c r="L134" s="379"/>
      <c r="M134" s="379"/>
      <c r="N134" s="379"/>
      <c r="O134" s="379"/>
      <c r="P134" s="379"/>
      <c r="Q134" s="379"/>
      <c r="R134" s="379"/>
      <c r="S134" s="379"/>
      <c r="T134" s="379"/>
      <c r="U134" s="379"/>
      <c r="V134" s="379"/>
      <c r="W134" s="379"/>
      <c r="X134" s="379"/>
      <c r="Y134" s="379"/>
    </row>
    <row r="135" spans="1:25" ht="15.75" customHeight="1" x14ac:dyDescent="0.2">
      <c r="A135" s="378"/>
      <c r="B135" s="378"/>
      <c r="C135" s="379"/>
      <c r="D135" s="379"/>
      <c r="E135" s="387"/>
      <c r="F135" s="380"/>
      <c r="G135" s="381"/>
      <c r="H135" s="379"/>
      <c r="I135" s="386"/>
      <c r="J135" s="379"/>
      <c r="K135" s="379"/>
      <c r="L135" s="379"/>
      <c r="M135" s="379"/>
      <c r="N135" s="379"/>
      <c r="O135" s="379"/>
      <c r="P135" s="379"/>
      <c r="Q135" s="379"/>
      <c r="R135" s="379"/>
      <c r="S135" s="379"/>
      <c r="T135" s="379"/>
      <c r="U135" s="379"/>
      <c r="V135" s="379"/>
      <c r="W135" s="379"/>
      <c r="X135" s="379"/>
      <c r="Y135" s="379"/>
    </row>
    <row r="136" spans="1:25" ht="15.75" customHeight="1" x14ac:dyDescent="0.2">
      <c r="A136" s="378"/>
      <c r="B136" s="378"/>
      <c r="C136" s="379"/>
      <c r="D136" s="379"/>
      <c r="E136" s="387"/>
      <c r="F136" s="380"/>
      <c r="G136" s="381"/>
      <c r="H136" s="379"/>
      <c r="I136" s="386"/>
      <c r="J136" s="379"/>
      <c r="K136" s="379"/>
      <c r="L136" s="379"/>
      <c r="M136" s="379"/>
      <c r="N136" s="379"/>
      <c r="O136" s="379"/>
      <c r="P136" s="379"/>
      <c r="Q136" s="379"/>
      <c r="R136" s="379"/>
      <c r="S136" s="379"/>
      <c r="T136" s="379"/>
      <c r="U136" s="379"/>
      <c r="V136" s="379"/>
      <c r="W136" s="379"/>
      <c r="X136" s="379"/>
      <c r="Y136" s="379"/>
    </row>
    <row r="137" spans="1:25" ht="15.75" customHeight="1" x14ac:dyDescent="0.2">
      <c r="A137" s="378"/>
      <c r="B137" s="378"/>
      <c r="C137" s="379"/>
      <c r="D137" s="379"/>
      <c r="E137" s="387"/>
      <c r="F137" s="380"/>
      <c r="G137" s="381"/>
      <c r="H137" s="379"/>
      <c r="I137" s="386"/>
      <c r="J137" s="379"/>
      <c r="K137" s="379"/>
      <c r="L137" s="379"/>
      <c r="M137" s="379"/>
      <c r="N137" s="379"/>
      <c r="O137" s="379"/>
      <c r="P137" s="379"/>
      <c r="Q137" s="379"/>
      <c r="R137" s="379"/>
      <c r="S137" s="379"/>
      <c r="T137" s="379"/>
      <c r="U137" s="379"/>
      <c r="V137" s="379"/>
      <c r="W137" s="379"/>
      <c r="X137" s="379"/>
      <c r="Y137" s="379"/>
    </row>
    <row r="138" spans="1:25" ht="15.75" customHeight="1" x14ac:dyDescent="0.2">
      <c r="A138" s="378"/>
      <c r="B138" s="378"/>
      <c r="C138" s="379"/>
      <c r="D138" s="379"/>
      <c r="E138" s="387"/>
      <c r="F138" s="380"/>
      <c r="G138" s="381"/>
      <c r="H138" s="379"/>
      <c r="I138" s="386"/>
      <c r="J138" s="379"/>
      <c r="K138" s="379"/>
      <c r="L138" s="379"/>
      <c r="M138" s="379"/>
      <c r="N138" s="379"/>
      <c r="O138" s="379"/>
      <c r="P138" s="379"/>
      <c r="Q138" s="379"/>
      <c r="R138" s="379"/>
      <c r="S138" s="379"/>
      <c r="T138" s="379"/>
      <c r="U138" s="379"/>
      <c r="V138" s="379"/>
      <c r="W138" s="379"/>
      <c r="X138" s="379"/>
      <c r="Y138" s="379"/>
    </row>
    <row r="139" spans="1:25" ht="15.75" customHeight="1" x14ac:dyDescent="0.2">
      <c r="A139" s="378"/>
      <c r="B139" s="378"/>
      <c r="C139" s="379"/>
      <c r="D139" s="379"/>
      <c r="E139" s="387"/>
      <c r="F139" s="380"/>
      <c r="G139" s="381"/>
      <c r="H139" s="379"/>
      <c r="I139" s="386"/>
      <c r="J139" s="379"/>
      <c r="K139" s="379"/>
      <c r="L139" s="379"/>
      <c r="M139" s="379"/>
      <c r="N139" s="379"/>
      <c r="O139" s="379"/>
      <c r="P139" s="379"/>
      <c r="Q139" s="379"/>
      <c r="R139" s="379"/>
      <c r="S139" s="379"/>
      <c r="T139" s="379"/>
      <c r="U139" s="379"/>
      <c r="V139" s="379"/>
      <c r="W139" s="379"/>
      <c r="X139" s="379"/>
      <c r="Y139" s="379"/>
    </row>
    <row r="140" spans="1:25" ht="15.75" customHeight="1" x14ac:dyDescent="0.2">
      <c r="A140" s="378"/>
      <c r="B140" s="378"/>
      <c r="C140" s="379"/>
      <c r="D140" s="379"/>
      <c r="E140" s="387"/>
      <c r="F140" s="380"/>
      <c r="G140" s="381"/>
      <c r="H140" s="379"/>
      <c r="I140" s="386"/>
      <c r="J140" s="379"/>
      <c r="K140" s="379"/>
      <c r="L140" s="379"/>
      <c r="M140" s="379"/>
      <c r="N140" s="379"/>
      <c r="O140" s="379"/>
      <c r="P140" s="379"/>
      <c r="Q140" s="379"/>
      <c r="R140" s="379"/>
      <c r="S140" s="379"/>
      <c r="T140" s="379"/>
      <c r="U140" s="379"/>
      <c r="V140" s="379"/>
      <c r="W140" s="379"/>
      <c r="X140" s="379"/>
      <c r="Y140" s="379"/>
    </row>
    <row r="141" spans="1:25" ht="15.75" customHeight="1" x14ac:dyDescent="0.2">
      <c r="A141" s="378"/>
      <c r="B141" s="378"/>
      <c r="C141" s="379"/>
      <c r="D141" s="379"/>
      <c r="E141" s="387"/>
      <c r="F141" s="380"/>
      <c r="G141" s="381"/>
      <c r="H141" s="379"/>
      <c r="I141" s="386"/>
      <c r="J141" s="379"/>
      <c r="K141" s="379"/>
      <c r="L141" s="379"/>
      <c r="M141" s="379"/>
      <c r="N141" s="379"/>
      <c r="O141" s="379"/>
      <c r="P141" s="379"/>
      <c r="Q141" s="379"/>
      <c r="R141" s="379"/>
      <c r="S141" s="379"/>
      <c r="T141" s="379"/>
      <c r="U141" s="379"/>
      <c r="V141" s="379"/>
      <c r="W141" s="379"/>
      <c r="X141" s="379"/>
      <c r="Y141" s="379"/>
    </row>
    <row r="142" spans="1:25" ht="15.75" customHeight="1" x14ac:dyDescent="0.2">
      <c r="A142" s="378"/>
      <c r="B142" s="378"/>
      <c r="C142" s="379"/>
      <c r="D142" s="379"/>
      <c r="E142" s="387"/>
      <c r="F142" s="380"/>
      <c r="G142" s="381"/>
      <c r="H142" s="379"/>
      <c r="I142" s="386"/>
      <c r="J142" s="379"/>
      <c r="K142" s="379"/>
      <c r="L142" s="379"/>
      <c r="M142" s="379"/>
      <c r="N142" s="379"/>
      <c r="O142" s="379"/>
      <c r="P142" s="379"/>
      <c r="Q142" s="379"/>
      <c r="R142" s="379"/>
      <c r="S142" s="379"/>
      <c r="T142" s="379"/>
      <c r="U142" s="379"/>
      <c r="V142" s="379"/>
      <c r="W142" s="379"/>
      <c r="X142" s="379"/>
      <c r="Y142" s="379"/>
    </row>
    <row r="143" spans="1:25" ht="15.75" customHeight="1" x14ac:dyDescent="0.2">
      <c r="A143" s="378"/>
      <c r="B143" s="378"/>
      <c r="C143" s="379"/>
      <c r="D143" s="379"/>
      <c r="E143" s="387"/>
      <c r="F143" s="380"/>
      <c r="G143" s="381"/>
      <c r="H143" s="379"/>
      <c r="I143" s="386"/>
      <c r="J143" s="379"/>
      <c r="K143" s="379"/>
      <c r="L143" s="379"/>
      <c r="M143" s="379"/>
      <c r="N143" s="379"/>
      <c r="O143" s="379"/>
      <c r="P143" s="379"/>
      <c r="Q143" s="379"/>
      <c r="R143" s="379"/>
      <c r="S143" s="379"/>
      <c r="T143" s="379"/>
      <c r="U143" s="379"/>
      <c r="V143" s="379"/>
      <c r="W143" s="379"/>
      <c r="X143" s="379"/>
      <c r="Y143" s="379"/>
    </row>
    <row r="144" spans="1:25" ht="15.75" customHeight="1" x14ac:dyDescent="0.2">
      <c r="A144" s="378"/>
      <c r="B144" s="378"/>
      <c r="C144" s="379"/>
      <c r="D144" s="379"/>
      <c r="E144" s="387"/>
      <c r="F144" s="380"/>
      <c r="G144" s="381"/>
      <c r="H144" s="379"/>
      <c r="I144" s="386"/>
      <c r="J144" s="379"/>
      <c r="K144" s="379"/>
      <c r="L144" s="379"/>
      <c r="M144" s="379"/>
      <c r="N144" s="379"/>
      <c r="O144" s="379"/>
      <c r="P144" s="379"/>
      <c r="Q144" s="379"/>
      <c r="R144" s="379"/>
      <c r="S144" s="379"/>
      <c r="T144" s="379"/>
      <c r="U144" s="379"/>
      <c r="V144" s="379"/>
      <c r="W144" s="379"/>
      <c r="X144" s="379"/>
      <c r="Y144" s="379"/>
    </row>
    <row r="145" spans="1:25" ht="15.75" customHeight="1" x14ac:dyDescent="0.2">
      <c r="A145" s="378"/>
      <c r="B145" s="378"/>
      <c r="C145" s="379"/>
      <c r="D145" s="379"/>
      <c r="E145" s="387"/>
      <c r="F145" s="380"/>
      <c r="G145" s="381"/>
      <c r="H145" s="379"/>
      <c r="I145" s="386"/>
      <c r="J145" s="379"/>
      <c r="K145" s="379"/>
      <c r="L145" s="379"/>
      <c r="M145" s="379"/>
      <c r="N145" s="379"/>
      <c r="O145" s="379"/>
      <c r="P145" s="379"/>
      <c r="Q145" s="379"/>
      <c r="R145" s="379"/>
      <c r="S145" s="379"/>
      <c r="T145" s="379"/>
      <c r="U145" s="379"/>
      <c r="V145" s="379"/>
      <c r="W145" s="379"/>
      <c r="X145" s="379"/>
      <c r="Y145" s="379"/>
    </row>
    <row r="146" spans="1:25" ht="15.75" customHeight="1" x14ac:dyDescent="0.2">
      <c r="A146" s="378"/>
      <c r="B146" s="378"/>
      <c r="C146" s="379"/>
      <c r="D146" s="379"/>
      <c r="E146" s="387"/>
      <c r="F146" s="380"/>
      <c r="G146" s="381"/>
      <c r="H146" s="379"/>
      <c r="I146" s="386"/>
      <c r="J146" s="379"/>
      <c r="K146" s="379"/>
      <c r="L146" s="379"/>
      <c r="M146" s="379"/>
      <c r="N146" s="379"/>
      <c r="O146" s="379"/>
      <c r="P146" s="379"/>
      <c r="Q146" s="379"/>
      <c r="R146" s="379"/>
      <c r="S146" s="379"/>
      <c r="T146" s="379"/>
      <c r="U146" s="379"/>
      <c r="V146" s="379"/>
      <c r="W146" s="379"/>
      <c r="X146" s="379"/>
      <c r="Y146" s="379"/>
    </row>
    <row r="147" spans="1:25" ht="15.75" customHeight="1" x14ac:dyDescent="0.2">
      <c r="A147" s="378"/>
      <c r="B147" s="378"/>
      <c r="C147" s="379"/>
      <c r="D147" s="379"/>
      <c r="E147" s="387"/>
      <c r="F147" s="380"/>
      <c r="G147" s="381"/>
      <c r="H147" s="379"/>
      <c r="I147" s="386"/>
      <c r="J147" s="379"/>
      <c r="K147" s="379"/>
      <c r="L147" s="379"/>
      <c r="M147" s="379"/>
      <c r="N147" s="379"/>
      <c r="O147" s="379"/>
      <c r="P147" s="379"/>
      <c r="Q147" s="379"/>
      <c r="R147" s="379"/>
      <c r="S147" s="379"/>
      <c r="T147" s="379"/>
      <c r="U147" s="379"/>
      <c r="V147" s="379"/>
      <c r="W147" s="379"/>
      <c r="X147" s="379"/>
      <c r="Y147" s="379"/>
    </row>
    <row r="148" spans="1:25" ht="15.75" customHeight="1" x14ac:dyDescent="0.2">
      <c r="A148" s="378"/>
      <c r="B148" s="378"/>
      <c r="C148" s="379"/>
      <c r="D148" s="379"/>
      <c r="E148" s="387"/>
      <c r="F148" s="380"/>
      <c r="G148" s="381"/>
      <c r="H148" s="379"/>
      <c r="I148" s="386"/>
      <c r="J148" s="379"/>
      <c r="K148" s="379"/>
      <c r="L148" s="379"/>
      <c r="M148" s="379"/>
      <c r="N148" s="379"/>
      <c r="O148" s="379"/>
      <c r="P148" s="379"/>
      <c r="Q148" s="379"/>
      <c r="R148" s="379"/>
      <c r="S148" s="379"/>
      <c r="T148" s="379"/>
      <c r="U148" s="379"/>
      <c r="V148" s="379"/>
      <c r="W148" s="379"/>
      <c r="X148" s="379"/>
      <c r="Y148" s="379"/>
    </row>
    <row r="149" spans="1:25" ht="15.75" customHeight="1" x14ac:dyDescent="0.2">
      <c r="A149" s="378"/>
      <c r="B149" s="378"/>
      <c r="C149" s="379"/>
      <c r="D149" s="379"/>
      <c r="E149" s="387"/>
      <c r="F149" s="380"/>
      <c r="G149" s="381"/>
      <c r="H149" s="379"/>
      <c r="I149" s="386"/>
      <c r="J149" s="379"/>
      <c r="K149" s="379"/>
      <c r="L149" s="379"/>
      <c r="M149" s="379"/>
      <c r="N149" s="379"/>
      <c r="O149" s="379"/>
      <c r="P149" s="379"/>
      <c r="Q149" s="379"/>
      <c r="R149" s="379"/>
      <c r="S149" s="379"/>
      <c r="T149" s="379"/>
      <c r="U149" s="379"/>
      <c r="V149" s="379"/>
      <c r="W149" s="379"/>
      <c r="X149" s="379"/>
      <c r="Y149" s="379"/>
    </row>
    <row r="150" spans="1:25" ht="15.75" customHeight="1" x14ac:dyDescent="0.2">
      <c r="A150" s="378"/>
      <c r="B150" s="378"/>
      <c r="C150" s="379"/>
      <c r="D150" s="379"/>
      <c r="E150" s="387"/>
      <c r="F150" s="380"/>
      <c r="G150" s="381"/>
      <c r="H150" s="379"/>
      <c r="I150" s="386"/>
      <c r="J150" s="379"/>
      <c r="K150" s="379"/>
      <c r="L150" s="379"/>
      <c r="M150" s="379"/>
      <c r="N150" s="379"/>
      <c r="O150" s="379"/>
      <c r="P150" s="379"/>
      <c r="Q150" s="379"/>
      <c r="R150" s="379"/>
      <c r="S150" s="379"/>
      <c r="T150" s="379"/>
      <c r="U150" s="379"/>
      <c r="V150" s="379"/>
      <c r="W150" s="379"/>
      <c r="X150" s="379"/>
      <c r="Y150" s="379"/>
    </row>
    <row r="151" spans="1:25" ht="15.75" customHeight="1" x14ac:dyDescent="0.2">
      <c r="A151" s="378"/>
      <c r="B151" s="378"/>
      <c r="C151" s="379"/>
      <c r="D151" s="379"/>
      <c r="E151" s="387"/>
      <c r="F151" s="380"/>
      <c r="G151" s="381"/>
      <c r="H151" s="379"/>
      <c r="I151" s="386"/>
      <c r="J151" s="379"/>
      <c r="K151" s="379"/>
      <c r="L151" s="379"/>
      <c r="M151" s="379"/>
      <c r="N151" s="379"/>
      <c r="O151" s="379"/>
      <c r="P151" s="379"/>
      <c r="Q151" s="379"/>
      <c r="R151" s="379"/>
      <c r="S151" s="379"/>
      <c r="T151" s="379"/>
      <c r="U151" s="379"/>
      <c r="V151" s="379"/>
      <c r="W151" s="379"/>
      <c r="X151" s="379"/>
      <c r="Y151" s="379"/>
    </row>
    <row r="152" spans="1:25" ht="15.75" customHeight="1" x14ac:dyDescent="0.2">
      <c r="A152" s="378"/>
      <c r="B152" s="378"/>
      <c r="C152" s="379"/>
      <c r="D152" s="379"/>
      <c r="E152" s="387"/>
      <c r="F152" s="380"/>
      <c r="G152" s="381"/>
      <c r="H152" s="379"/>
      <c r="I152" s="386"/>
      <c r="J152" s="379"/>
      <c r="K152" s="379"/>
      <c r="L152" s="379"/>
      <c r="M152" s="379"/>
      <c r="N152" s="379"/>
      <c r="O152" s="379"/>
      <c r="P152" s="379"/>
      <c r="Q152" s="379"/>
      <c r="R152" s="379"/>
      <c r="S152" s="379"/>
      <c r="T152" s="379"/>
      <c r="U152" s="379"/>
      <c r="V152" s="379"/>
      <c r="W152" s="379"/>
      <c r="X152" s="379"/>
      <c r="Y152" s="379"/>
    </row>
    <row r="153" spans="1:25" ht="15.75" customHeight="1" x14ac:dyDescent="0.2">
      <c r="A153" s="378"/>
      <c r="B153" s="378"/>
      <c r="C153" s="379"/>
      <c r="D153" s="379"/>
      <c r="E153" s="387"/>
      <c r="F153" s="380"/>
      <c r="G153" s="381"/>
      <c r="H153" s="379"/>
      <c r="I153" s="386"/>
      <c r="J153" s="379"/>
      <c r="K153" s="379"/>
      <c r="L153" s="379"/>
      <c r="M153" s="379"/>
      <c r="N153" s="379"/>
      <c r="O153" s="379"/>
      <c r="P153" s="379"/>
      <c r="Q153" s="379"/>
      <c r="R153" s="379"/>
      <c r="S153" s="379"/>
      <c r="T153" s="379"/>
      <c r="U153" s="379"/>
      <c r="V153" s="379"/>
      <c r="W153" s="379"/>
      <c r="X153" s="379"/>
      <c r="Y153" s="379"/>
    </row>
    <row r="154" spans="1:25" ht="15.75" customHeight="1" x14ac:dyDescent="0.2">
      <c r="A154" s="378"/>
      <c r="B154" s="378"/>
      <c r="C154" s="379"/>
      <c r="D154" s="379"/>
      <c r="E154" s="387"/>
      <c r="F154" s="380"/>
      <c r="G154" s="381"/>
      <c r="H154" s="379"/>
      <c r="I154" s="386"/>
      <c r="J154" s="379"/>
      <c r="K154" s="379"/>
      <c r="L154" s="379"/>
      <c r="M154" s="379"/>
      <c r="N154" s="379"/>
      <c r="O154" s="379"/>
      <c r="P154" s="379"/>
      <c r="Q154" s="379"/>
      <c r="R154" s="379"/>
      <c r="S154" s="379"/>
      <c r="T154" s="379"/>
      <c r="U154" s="379"/>
      <c r="V154" s="379"/>
      <c r="W154" s="379"/>
      <c r="X154" s="379"/>
      <c r="Y154" s="379"/>
    </row>
    <row r="155" spans="1:25" ht="15.75" customHeight="1" x14ac:dyDescent="0.2">
      <c r="A155" s="378"/>
      <c r="B155" s="378"/>
      <c r="C155" s="379"/>
      <c r="D155" s="379"/>
      <c r="E155" s="387"/>
      <c r="F155" s="380"/>
      <c r="G155" s="381"/>
      <c r="H155" s="379"/>
      <c r="I155" s="386"/>
      <c r="J155" s="379"/>
      <c r="K155" s="379"/>
      <c r="L155" s="379"/>
      <c r="M155" s="379"/>
      <c r="N155" s="379"/>
      <c r="O155" s="379"/>
      <c r="P155" s="379"/>
      <c r="Q155" s="379"/>
      <c r="R155" s="379"/>
      <c r="S155" s="379"/>
      <c r="T155" s="379"/>
      <c r="U155" s="379"/>
      <c r="V155" s="379"/>
      <c r="W155" s="379"/>
      <c r="X155" s="379"/>
      <c r="Y155" s="379"/>
    </row>
    <row r="156" spans="1:25" ht="15.75" customHeight="1" x14ac:dyDescent="0.2">
      <c r="A156" s="378"/>
      <c r="B156" s="378"/>
      <c r="C156" s="379"/>
      <c r="D156" s="379"/>
      <c r="E156" s="387"/>
      <c r="F156" s="380"/>
      <c r="G156" s="381"/>
      <c r="H156" s="379"/>
      <c r="I156" s="386"/>
      <c r="J156" s="379"/>
      <c r="K156" s="379"/>
      <c r="L156" s="379"/>
      <c r="M156" s="379"/>
      <c r="N156" s="379"/>
      <c r="O156" s="379"/>
      <c r="P156" s="379"/>
      <c r="Q156" s="379"/>
      <c r="R156" s="379"/>
      <c r="S156" s="379"/>
      <c r="T156" s="379"/>
      <c r="U156" s="379"/>
      <c r="V156" s="379"/>
      <c r="W156" s="379"/>
      <c r="X156" s="379"/>
      <c r="Y156" s="379"/>
    </row>
    <row r="157" spans="1:25" ht="15.75" customHeight="1" x14ac:dyDescent="0.2">
      <c r="A157" s="378"/>
      <c r="B157" s="378"/>
      <c r="C157" s="379"/>
      <c r="D157" s="379"/>
      <c r="E157" s="387"/>
      <c r="F157" s="380"/>
      <c r="G157" s="381"/>
      <c r="H157" s="379"/>
      <c r="I157" s="386"/>
      <c r="J157" s="379"/>
      <c r="K157" s="379"/>
      <c r="L157" s="379"/>
      <c r="M157" s="379"/>
      <c r="N157" s="379"/>
      <c r="O157" s="379"/>
      <c r="P157" s="379"/>
      <c r="Q157" s="379"/>
      <c r="R157" s="379"/>
      <c r="S157" s="379"/>
      <c r="T157" s="379"/>
      <c r="U157" s="379"/>
      <c r="V157" s="379"/>
      <c r="W157" s="379"/>
      <c r="X157" s="379"/>
      <c r="Y157" s="379"/>
    </row>
    <row r="158" spans="1:25" ht="15.75" customHeight="1" x14ac:dyDescent="0.2">
      <c r="A158" s="378"/>
      <c r="B158" s="378"/>
      <c r="C158" s="379"/>
      <c r="D158" s="379"/>
      <c r="E158" s="387"/>
      <c r="F158" s="380"/>
      <c r="G158" s="381"/>
      <c r="H158" s="379"/>
      <c r="I158" s="386"/>
      <c r="J158" s="379"/>
      <c r="K158" s="379"/>
      <c r="L158" s="379"/>
      <c r="M158" s="379"/>
      <c r="N158" s="379"/>
      <c r="O158" s="379"/>
      <c r="P158" s="379"/>
      <c r="Q158" s="379"/>
      <c r="R158" s="379"/>
      <c r="S158" s="379"/>
      <c r="T158" s="379"/>
      <c r="U158" s="379"/>
      <c r="V158" s="379"/>
      <c r="W158" s="379"/>
      <c r="X158" s="379"/>
      <c r="Y158" s="379"/>
    </row>
    <row r="159" spans="1:25" ht="15.75" customHeight="1" x14ac:dyDescent="0.2">
      <c r="A159" s="378"/>
      <c r="B159" s="378"/>
      <c r="C159" s="379"/>
      <c r="D159" s="379"/>
      <c r="E159" s="387"/>
      <c r="F159" s="380"/>
      <c r="G159" s="381"/>
      <c r="H159" s="379"/>
      <c r="I159" s="386"/>
      <c r="J159" s="379"/>
      <c r="K159" s="379"/>
      <c r="L159" s="379"/>
      <c r="M159" s="379"/>
      <c r="N159" s="379"/>
      <c r="O159" s="379"/>
      <c r="P159" s="379"/>
      <c r="Q159" s="379"/>
      <c r="R159" s="379"/>
      <c r="S159" s="379"/>
      <c r="T159" s="379"/>
      <c r="U159" s="379"/>
      <c r="V159" s="379"/>
      <c r="W159" s="379"/>
      <c r="X159" s="379"/>
      <c r="Y159" s="379"/>
    </row>
    <row r="160" spans="1:25" ht="15.75" customHeight="1" x14ac:dyDescent="0.2">
      <c r="A160" s="378"/>
      <c r="B160" s="378"/>
      <c r="C160" s="379"/>
      <c r="D160" s="379"/>
      <c r="E160" s="387"/>
      <c r="F160" s="380"/>
      <c r="G160" s="381"/>
      <c r="H160" s="379"/>
      <c r="I160" s="386"/>
      <c r="J160" s="379"/>
      <c r="K160" s="379"/>
      <c r="L160" s="379"/>
      <c r="M160" s="379"/>
      <c r="N160" s="379"/>
      <c r="O160" s="379"/>
      <c r="P160" s="379"/>
      <c r="Q160" s="379"/>
      <c r="R160" s="379"/>
      <c r="S160" s="379"/>
      <c r="T160" s="379"/>
      <c r="U160" s="379"/>
      <c r="V160" s="379"/>
      <c r="W160" s="379"/>
      <c r="X160" s="379"/>
      <c r="Y160" s="379"/>
    </row>
    <row r="161" spans="1:25" ht="15.75" customHeight="1" x14ac:dyDescent="0.2">
      <c r="A161" s="378"/>
      <c r="B161" s="378"/>
      <c r="C161" s="379"/>
      <c r="D161" s="379"/>
      <c r="E161" s="387"/>
      <c r="F161" s="380"/>
      <c r="G161" s="381"/>
      <c r="H161" s="379"/>
      <c r="I161" s="386"/>
      <c r="J161" s="379"/>
      <c r="K161" s="379"/>
      <c r="L161" s="379"/>
      <c r="M161" s="379"/>
      <c r="N161" s="379"/>
      <c r="O161" s="379"/>
      <c r="P161" s="379"/>
      <c r="Q161" s="379"/>
      <c r="R161" s="379"/>
      <c r="S161" s="379"/>
      <c r="T161" s="379"/>
      <c r="U161" s="379"/>
      <c r="V161" s="379"/>
      <c r="W161" s="379"/>
      <c r="X161" s="379"/>
      <c r="Y161" s="379"/>
    </row>
    <row r="162" spans="1:25" ht="15.75" customHeight="1" x14ac:dyDescent="0.2">
      <c r="A162" s="378"/>
      <c r="B162" s="378"/>
      <c r="C162" s="379"/>
      <c r="D162" s="379"/>
      <c r="E162" s="387"/>
      <c r="F162" s="380"/>
      <c r="G162" s="381"/>
      <c r="H162" s="379"/>
      <c r="I162" s="386"/>
      <c r="J162" s="379"/>
      <c r="K162" s="379"/>
      <c r="L162" s="379"/>
      <c r="M162" s="379"/>
      <c r="N162" s="379"/>
      <c r="O162" s="379"/>
      <c r="P162" s="379"/>
      <c r="Q162" s="379"/>
      <c r="R162" s="379"/>
      <c r="S162" s="379"/>
      <c r="T162" s="379"/>
      <c r="U162" s="379"/>
      <c r="V162" s="379"/>
      <c r="W162" s="379"/>
      <c r="X162" s="379"/>
      <c r="Y162" s="379"/>
    </row>
    <row r="163" spans="1:25" ht="15.75" customHeight="1" x14ac:dyDescent="0.2">
      <c r="A163" s="378"/>
      <c r="B163" s="378"/>
      <c r="C163" s="379"/>
      <c r="D163" s="379"/>
      <c r="E163" s="387"/>
      <c r="F163" s="380"/>
      <c r="G163" s="381"/>
      <c r="H163" s="379"/>
      <c r="I163" s="386"/>
      <c r="J163" s="379"/>
      <c r="K163" s="379"/>
      <c r="L163" s="379"/>
      <c r="M163" s="379"/>
      <c r="N163" s="379"/>
      <c r="O163" s="379"/>
      <c r="P163" s="379"/>
      <c r="Q163" s="379"/>
      <c r="R163" s="379"/>
      <c r="S163" s="379"/>
      <c r="T163" s="379"/>
      <c r="U163" s="379"/>
      <c r="V163" s="379"/>
      <c r="W163" s="379"/>
      <c r="X163" s="379"/>
      <c r="Y163" s="379"/>
    </row>
    <row r="164" spans="1:25" ht="15.75" customHeight="1" x14ac:dyDescent="0.2">
      <c r="A164" s="378"/>
      <c r="B164" s="378"/>
      <c r="C164" s="379"/>
      <c r="D164" s="379"/>
      <c r="E164" s="387"/>
      <c r="F164" s="380"/>
      <c r="G164" s="381"/>
      <c r="H164" s="379"/>
      <c r="I164" s="386"/>
      <c r="J164" s="379"/>
      <c r="K164" s="379"/>
      <c r="L164" s="379"/>
      <c r="M164" s="379"/>
      <c r="N164" s="379"/>
      <c r="O164" s="379"/>
      <c r="P164" s="379"/>
      <c r="Q164" s="379"/>
      <c r="R164" s="379"/>
      <c r="S164" s="379"/>
      <c r="T164" s="379"/>
      <c r="U164" s="379"/>
      <c r="V164" s="379"/>
      <c r="W164" s="379"/>
      <c r="X164" s="379"/>
      <c r="Y164" s="379"/>
    </row>
    <row r="165" spans="1:25" ht="15.75" customHeight="1" x14ac:dyDescent="0.2">
      <c r="A165" s="378"/>
      <c r="B165" s="378"/>
      <c r="C165" s="379"/>
      <c r="D165" s="379"/>
      <c r="E165" s="387"/>
      <c r="F165" s="380"/>
      <c r="G165" s="381"/>
      <c r="H165" s="379"/>
      <c r="I165" s="386"/>
      <c r="J165" s="379"/>
      <c r="K165" s="379"/>
      <c r="L165" s="379"/>
      <c r="M165" s="379"/>
      <c r="N165" s="379"/>
      <c r="O165" s="379"/>
      <c r="P165" s="379"/>
      <c r="Q165" s="379"/>
      <c r="R165" s="379"/>
      <c r="S165" s="379"/>
      <c r="T165" s="379"/>
      <c r="U165" s="379"/>
      <c r="V165" s="379"/>
      <c r="W165" s="379"/>
      <c r="X165" s="379"/>
      <c r="Y165" s="379"/>
    </row>
    <row r="166" spans="1:25" ht="15.75" customHeight="1" x14ac:dyDescent="0.2">
      <c r="A166" s="378"/>
      <c r="B166" s="378"/>
      <c r="C166" s="379"/>
      <c r="D166" s="379"/>
      <c r="E166" s="387"/>
      <c r="F166" s="380"/>
      <c r="G166" s="381"/>
      <c r="H166" s="379"/>
      <c r="I166" s="386"/>
      <c r="J166" s="379"/>
      <c r="K166" s="379"/>
      <c r="L166" s="379"/>
      <c r="M166" s="379"/>
      <c r="N166" s="379"/>
      <c r="O166" s="379"/>
      <c r="P166" s="379"/>
      <c r="Q166" s="379"/>
      <c r="R166" s="379"/>
      <c r="S166" s="379"/>
      <c r="T166" s="379"/>
      <c r="U166" s="379"/>
      <c r="V166" s="379"/>
      <c r="W166" s="379"/>
      <c r="X166" s="379"/>
      <c r="Y166" s="379"/>
    </row>
    <row r="167" spans="1:25" ht="15.75" customHeight="1" x14ac:dyDescent="0.2">
      <c r="A167" s="378"/>
      <c r="B167" s="378"/>
      <c r="C167" s="379"/>
      <c r="D167" s="379"/>
      <c r="E167" s="387"/>
      <c r="F167" s="380"/>
      <c r="G167" s="381"/>
      <c r="H167" s="379"/>
      <c r="I167" s="386"/>
      <c r="J167" s="379"/>
      <c r="K167" s="379"/>
      <c r="L167" s="379"/>
      <c r="M167" s="379"/>
      <c r="N167" s="379"/>
      <c r="O167" s="379"/>
      <c r="P167" s="379"/>
      <c r="Q167" s="379"/>
      <c r="R167" s="379"/>
      <c r="S167" s="379"/>
      <c r="T167" s="379"/>
      <c r="U167" s="379"/>
      <c r="V167" s="379"/>
      <c r="W167" s="379"/>
      <c r="X167" s="379"/>
      <c r="Y167" s="379"/>
    </row>
    <row r="168" spans="1:25" ht="15.75" customHeight="1" x14ac:dyDescent="0.2">
      <c r="A168" s="378"/>
      <c r="B168" s="378"/>
      <c r="C168" s="379"/>
      <c r="D168" s="379"/>
      <c r="E168" s="387"/>
      <c r="F168" s="380"/>
      <c r="G168" s="381"/>
      <c r="H168" s="379"/>
      <c r="I168" s="386"/>
      <c r="J168" s="379"/>
      <c r="K168" s="379"/>
      <c r="L168" s="379"/>
      <c r="M168" s="379"/>
      <c r="N168" s="379"/>
      <c r="O168" s="379"/>
      <c r="P168" s="379"/>
      <c r="Q168" s="379"/>
      <c r="R168" s="379"/>
      <c r="S168" s="379"/>
      <c r="T168" s="379"/>
      <c r="U168" s="379"/>
      <c r="V168" s="379"/>
      <c r="W168" s="379"/>
      <c r="X168" s="379"/>
      <c r="Y168" s="379"/>
    </row>
    <row r="169" spans="1:25" ht="15.75" customHeight="1" x14ac:dyDescent="0.2">
      <c r="A169" s="378"/>
      <c r="B169" s="378"/>
      <c r="C169" s="379"/>
      <c r="D169" s="379"/>
      <c r="E169" s="387"/>
      <c r="F169" s="380"/>
      <c r="G169" s="381"/>
      <c r="H169" s="379"/>
      <c r="I169" s="386"/>
      <c r="J169" s="379"/>
      <c r="K169" s="379"/>
      <c r="L169" s="379"/>
      <c r="M169" s="379"/>
      <c r="N169" s="379"/>
      <c r="O169" s="379"/>
      <c r="P169" s="379"/>
      <c r="Q169" s="379"/>
      <c r="R169" s="379"/>
      <c r="S169" s="379"/>
      <c r="T169" s="379"/>
      <c r="U169" s="379"/>
      <c r="V169" s="379"/>
      <c r="W169" s="379"/>
      <c r="X169" s="379"/>
      <c r="Y169" s="379"/>
    </row>
    <row r="170" spans="1:25" ht="15.75" customHeight="1" x14ac:dyDescent="0.2">
      <c r="A170" s="378"/>
      <c r="B170" s="378"/>
      <c r="C170" s="379"/>
      <c r="D170" s="379"/>
      <c r="E170" s="387"/>
      <c r="F170" s="380"/>
      <c r="G170" s="381"/>
      <c r="H170" s="379"/>
      <c r="I170" s="386"/>
      <c r="J170" s="379"/>
      <c r="K170" s="379"/>
      <c r="L170" s="379"/>
      <c r="M170" s="379"/>
      <c r="N170" s="379"/>
      <c r="O170" s="379"/>
      <c r="P170" s="379"/>
      <c r="Q170" s="379"/>
      <c r="R170" s="379"/>
      <c r="S170" s="379"/>
      <c r="T170" s="379"/>
      <c r="U170" s="379"/>
      <c r="V170" s="379"/>
      <c r="W170" s="379"/>
      <c r="X170" s="379"/>
      <c r="Y170" s="379"/>
    </row>
    <row r="171" spans="1:25" ht="15.75" customHeight="1" x14ac:dyDescent="0.2">
      <c r="A171" s="378"/>
      <c r="B171" s="378"/>
      <c r="C171" s="379"/>
      <c r="D171" s="379"/>
      <c r="E171" s="387"/>
      <c r="F171" s="380"/>
      <c r="G171" s="381"/>
      <c r="H171" s="379"/>
      <c r="I171" s="386"/>
      <c r="J171" s="379"/>
      <c r="K171" s="379"/>
      <c r="L171" s="379"/>
      <c r="M171" s="379"/>
      <c r="N171" s="379"/>
      <c r="O171" s="379"/>
      <c r="P171" s="379"/>
      <c r="Q171" s="379"/>
      <c r="R171" s="379"/>
      <c r="S171" s="379"/>
      <c r="T171" s="379"/>
      <c r="U171" s="379"/>
      <c r="V171" s="379"/>
      <c r="W171" s="379"/>
      <c r="X171" s="379"/>
      <c r="Y171" s="379"/>
    </row>
    <row r="172" spans="1:25" ht="15.75" customHeight="1" x14ac:dyDescent="0.2">
      <c r="A172" s="378"/>
      <c r="B172" s="378"/>
      <c r="C172" s="379"/>
      <c r="D172" s="379"/>
      <c r="E172" s="387"/>
      <c r="F172" s="380"/>
      <c r="G172" s="381"/>
      <c r="H172" s="379"/>
      <c r="I172" s="386"/>
      <c r="J172" s="379"/>
      <c r="K172" s="379"/>
      <c r="L172" s="379"/>
      <c r="M172" s="379"/>
      <c r="N172" s="379"/>
      <c r="O172" s="379"/>
      <c r="P172" s="379"/>
      <c r="Q172" s="379"/>
      <c r="R172" s="379"/>
      <c r="S172" s="379"/>
      <c r="T172" s="379"/>
      <c r="U172" s="379"/>
      <c r="V172" s="379"/>
      <c r="W172" s="379"/>
      <c r="X172" s="379"/>
      <c r="Y172" s="379"/>
    </row>
    <row r="173" spans="1:25" ht="15.75" customHeight="1" x14ac:dyDescent="0.2">
      <c r="A173" s="378"/>
      <c r="B173" s="378"/>
      <c r="C173" s="379"/>
      <c r="D173" s="379"/>
      <c r="E173" s="387"/>
      <c r="F173" s="380"/>
      <c r="G173" s="381"/>
      <c r="H173" s="379"/>
      <c r="I173" s="386"/>
      <c r="J173" s="379"/>
      <c r="K173" s="379"/>
      <c r="L173" s="379"/>
      <c r="M173" s="379"/>
      <c r="N173" s="379"/>
      <c r="O173" s="379"/>
      <c r="P173" s="379"/>
      <c r="Q173" s="379"/>
      <c r="R173" s="379"/>
      <c r="S173" s="379"/>
      <c r="T173" s="379"/>
      <c r="U173" s="379"/>
      <c r="V173" s="379"/>
      <c r="W173" s="379"/>
      <c r="X173" s="379"/>
      <c r="Y173" s="379"/>
    </row>
    <row r="174" spans="1:25" ht="15.75" customHeight="1" x14ac:dyDescent="0.2">
      <c r="A174" s="378"/>
      <c r="B174" s="378"/>
      <c r="C174" s="379"/>
      <c r="D174" s="379"/>
      <c r="E174" s="387"/>
      <c r="F174" s="380"/>
      <c r="G174" s="381"/>
      <c r="H174" s="379"/>
      <c r="I174" s="386"/>
      <c r="J174" s="379"/>
      <c r="K174" s="379"/>
      <c r="L174" s="379"/>
      <c r="M174" s="379"/>
      <c r="N174" s="379"/>
      <c r="O174" s="379"/>
      <c r="P174" s="379"/>
      <c r="Q174" s="379"/>
      <c r="R174" s="379"/>
      <c r="S174" s="379"/>
      <c r="T174" s="379"/>
      <c r="U174" s="379"/>
      <c r="V174" s="379"/>
      <c r="W174" s="379"/>
      <c r="X174" s="379"/>
      <c r="Y174" s="379"/>
    </row>
    <row r="175" spans="1:25" ht="15.75" customHeight="1" x14ac:dyDescent="0.2">
      <c r="A175" s="378"/>
      <c r="B175" s="378"/>
      <c r="C175" s="379"/>
      <c r="D175" s="379"/>
      <c r="E175" s="387"/>
      <c r="F175" s="380"/>
      <c r="G175" s="381"/>
      <c r="H175" s="379"/>
      <c r="I175" s="386"/>
      <c r="J175" s="379"/>
      <c r="K175" s="379"/>
      <c r="L175" s="379"/>
      <c r="M175" s="379"/>
      <c r="N175" s="379"/>
      <c r="O175" s="379"/>
      <c r="P175" s="379"/>
      <c r="Q175" s="379"/>
      <c r="R175" s="379"/>
      <c r="S175" s="379"/>
      <c r="T175" s="379"/>
      <c r="U175" s="379"/>
      <c r="V175" s="379"/>
      <c r="W175" s="379"/>
      <c r="X175" s="379"/>
      <c r="Y175" s="379"/>
    </row>
    <row r="176" spans="1:25" ht="15.75" customHeight="1" x14ac:dyDescent="0.2">
      <c r="A176" s="378"/>
      <c r="B176" s="378"/>
      <c r="C176" s="379"/>
      <c r="D176" s="379"/>
      <c r="E176" s="387"/>
      <c r="F176" s="380"/>
      <c r="G176" s="381"/>
      <c r="H176" s="379"/>
      <c r="I176" s="386"/>
      <c r="J176" s="379"/>
      <c r="K176" s="379"/>
      <c r="L176" s="379"/>
      <c r="M176" s="379"/>
      <c r="N176" s="379"/>
      <c r="O176" s="379"/>
      <c r="P176" s="379"/>
      <c r="Q176" s="379"/>
      <c r="R176" s="379"/>
      <c r="S176" s="379"/>
      <c r="T176" s="379"/>
      <c r="U176" s="379"/>
      <c r="V176" s="379"/>
      <c r="W176" s="379"/>
      <c r="X176" s="379"/>
      <c r="Y176" s="379"/>
    </row>
    <row r="177" spans="1:25" ht="15.75" customHeight="1" x14ac:dyDescent="0.2">
      <c r="A177" s="378"/>
      <c r="B177" s="378"/>
      <c r="C177" s="379"/>
      <c r="D177" s="379"/>
      <c r="E177" s="387"/>
      <c r="F177" s="380"/>
      <c r="G177" s="381"/>
      <c r="H177" s="379"/>
      <c r="I177" s="386"/>
      <c r="J177" s="379"/>
      <c r="K177" s="379"/>
      <c r="L177" s="379"/>
      <c r="M177" s="379"/>
      <c r="N177" s="379"/>
      <c r="O177" s="379"/>
      <c r="P177" s="379"/>
      <c r="Q177" s="379"/>
      <c r="R177" s="379"/>
      <c r="S177" s="379"/>
      <c r="T177" s="379"/>
      <c r="U177" s="379"/>
      <c r="V177" s="379"/>
      <c r="W177" s="379"/>
      <c r="X177" s="379"/>
      <c r="Y177" s="379"/>
    </row>
    <row r="178" spans="1:25" ht="15.75" customHeight="1" x14ac:dyDescent="0.2">
      <c r="A178" s="378"/>
      <c r="B178" s="378"/>
      <c r="C178" s="379"/>
      <c r="D178" s="379"/>
      <c r="E178" s="387"/>
      <c r="F178" s="380"/>
      <c r="G178" s="381"/>
      <c r="H178" s="379"/>
      <c r="I178" s="386"/>
      <c r="J178" s="379"/>
      <c r="K178" s="379"/>
      <c r="L178" s="379"/>
      <c r="M178" s="379"/>
      <c r="N178" s="379"/>
      <c r="O178" s="379"/>
      <c r="P178" s="379"/>
      <c r="Q178" s="379"/>
      <c r="R178" s="379"/>
      <c r="S178" s="379"/>
      <c r="T178" s="379"/>
      <c r="U178" s="379"/>
      <c r="V178" s="379"/>
      <c r="W178" s="379"/>
      <c r="X178" s="379"/>
      <c r="Y178" s="379"/>
    </row>
    <row r="179" spans="1:25" ht="15.75" customHeight="1" x14ac:dyDescent="0.2">
      <c r="A179" s="378"/>
      <c r="B179" s="378"/>
      <c r="C179" s="379"/>
      <c r="D179" s="379"/>
      <c r="E179" s="387"/>
      <c r="F179" s="380"/>
      <c r="G179" s="381"/>
      <c r="H179" s="379"/>
      <c r="I179" s="386"/>
      <c r="J179" s="379"/>
      <c r="K179" s="379"/>
      <c r="L179" s="379"/>
      <c r="M179" s="379"/>
      <c r="N179" s="379"/>
      <c r="O179" s="379"/>
      <c r="P179" s="379"/>
      <c r="Q179" s="379"/>
      <c r="R179" s="379"/>
      <c r="S179" s="379"/>
      <c r="T179" s="379"/>
      <c r="U179" s="379"/>
      <c r="V179" s="379"/>
      <c r="W179" s="379"/>
      <c r="X179" s="379"/>
      <c r="Y179" s="379"/>
    </row>
    <row r="180" spans="1:25" ht="15.75" customHeight="1" x14ac:dyDescent="0.2">
      <c r="A180" s="378"/>
      <c r="B180" s="378"/>
      <c r="C180" s="379"/>
      <c r="D180" s="379"/>
      <c r="E180" s="387"/>
      <c r="F180" s="380"/>
      <c r="G180" s="381"/>
      <c r="H180" s="379"/>
      <c r="I180" s="386"/>
      <c r="J180" s="379"/>
      <c r="K180" s="379"/>
      <c r="L180" s="379"/>
      <c r="M180" s="379"/>
      <c r="N180" s="379"/>
      <c r="O180" s="379"/>
      <c r="P180" s="379"/>
      <c r="Q180" s="379"/>
      <c r="R180" s="379"/>
      <c r="S180" s="379"/>
      <c r="T180" s="379"/>
      <c r="U180" s="379"/>
      <c r="V180" s="379"/>
      <c r="W180" s="379"/>
      <c r="X180" s="379"/>
      <c r="Y180" s="379"/>
    </row>
    <row r="181" spans="1:25" ht="15.75" customHeight="1" x14ac:dyDescent="0.2">
      <c r="A181" s="378"/>
      <c r="B181" s="378"/>
      <c r="C181" s="379"/>
      <c r="D181" s="379"/>
      <c r="E181" s="387"/>
      <c r="F181" s="380"/>
      <c r="G181" s="381"/>
      <c r="H181" s="379"/>
      <c r="I181" s="386"/>
      <c r="J181" s="379"/>
      <c r="K181" s="379"/>
      <c r="L181" s="379"/>
      <c r="M181" s="379"/>
      <c r="N181" s="379"/>
      <c r="O181" s="379"/>
      <c r="P181" s="379"/>
      <c r="Q181" s="379"/>
      <c r="R181" s="379"/>
      <c r="S181" s="379"/>
      <c r="T181" s="379"/>
      <c r="U181" s="379"/>
      <c r="V181" s="379"/>
      <c r="W181" s="379"/>
      <c r="X181" s="379"/>
      <c r="Y181" s="379"/>
    </row>
    <row r="182" spans="1:25" ht="15.75" customHeight="1" x14ac:dyDescent="0.2">
      <c r="A182" s="378"/>
      <c r="B182" s="378"/>
      <c r="C182" s="379"/>
      <c r="D182" s="379"/>
      <c r="E182" s="387"/>
      <c r="F182" s="380"/>
      <c r="G182" s="381"/>
      <c r="H182" s="379"/>
      <c r="I182" s="386"/>
      <c r="J182" s="379"/>
      <c r="K182" s="379"/>
      <c r="L182" s="379"/>
      <c r="M182" s="379"/>
      <c r="N182" s="379"/>
      <c r="O182" s="379"/>
      <c r="P182" s="379"/>
      <c r="Q182" s="379"/>
      <c r="R182" s="379"/>
      <c r="S182" s="379"/>
      <c r="T182" s="379"/>
      <c r="U182" s="379"/>
      <c r="V182" s="379"/>
      <c r="W182" s="379"/>
      <c r="X182" s="379"/>
      <c r="Y182" s="379"/>
    </row>
    <row r="183" spans="1:25" ht="15.75" customHeight="1" x14ac:dyDescent="0.2">
      <c r="A183" s="378"/>
      <c r="B183" s="378"/>
      <c r="C183" s="379"/>
      <c r="D183" s="379"/>
      <c r="E183" s="387"/>
      <c r="F183" s="380"/>
      <c r="G183" s="381"/>
      <c r="H183" s="379"/>
      <c r="I183" s="386"/>
      <c r="J183" s="379"/>
      <c r="K183" s="379"/>
      <c r="L183" s="379"/>
      <c r="M183" s="379"/>
      <c r="N183" s="379"/>
      <c r="O183" s="379"/>
      <c r="P183" s="379"/>
      <c r="Q183" s="379"/>
      <c r="R183" s="379"/>
      <c r="S183" s="379"/>
      <c r="T183" s="379"/>
      <c r="U183" s="379"/>
      <c r="V183" s="379"/>
      <c r="W183" s="379"/>
      <c r="X183" s="379"/>
      <c r="Y183" s="379"/>
    </row>
    <row r="184" spans="1:25" ht="15.75" customHeight="1" x14ac:dyDescent="0.2">
      <c r="A184" s="378"/>
      <c r="B184" s="378"/>
      <c r="C184" s="379"/>
      <c r="D184" s="379"/>
      <c r="E184" s="387"/>
      <c r="F184" s="380"/>
      <c r="G184" s="381"/>
      <c r="H184" s="379"/>
      <c r="I184" s="386"/>
      <c r="J184" s="379"/>
      <c r="K184" s="379"/>
      <c r="L184" s="379"/>
      <c r="M184" s="379"/>
      <c r="N184" s="379"/>
      <c r="O184" s="379"/>
      <c r="P184" s="379"/>
      <c r="Q184" s="379"/>
      <c r="R184" s="379"/>
      <c r="S184" s="379"/>
      <c r="T184" s="379"/>
      <c r="U184" s="379"/>
      <c r="V184" s="379"/>
      <c r="W184" s="379"/>
      <c r="X184" s="379"/>
      <c r="Y184" s="379"/>
    </row>
    <row r="185" spans="1:25" ht="15.75" customHeight="1" x14ac:dyDescent="0.2">
      <c r="A185" s="378"/>
      <c r="B185" s="378"/>
      <c r="C185" s="379"/>
      <c r="D185" s="379"/>
      <c r="E185" s="387"/>
      <c r="F185" s="380"/>
      <c r="G185" s="381"/>
      <c r="H185" s="379"/>
      <c r="I185" s="386"/>
      <c r="J185" s="379"/>
      <c r="K185" s="379"/>
      <c r="L185" s="379"/>
      <c r="M185" s="379"/>
      <c r="N185" s="379"/>
      <c r="O185" s="379"/>
      <c r="P185" s="379"/>
      <c r="Q185" s="379"/>
      <c r="R185" s="379"/>
      <c r="S185" s="379"/>
      <c r="T185" s="379"/>
      <c r="U185" s="379"/>
      <c r="V185" s="379"/>
      <c r="W185" s="379"/>
      <c r="X185" s="379"/>
      <c r="Y185" s="379"/>
    </row>
    <row r="186" spans="1:25" ht="15.75" customHeight="1" x14ac:dyDescent="0.2">
      <c r="A186" s="378"/>
      <c r="B186" s="378"/>
      <c r="C186" s="379"/>
      <c r="D186" s="379"/>
      <c r="E186" s="387"/>
      <c r="F186" s="380"/>
      <c r="G186" s="381"/>
      <c r="H186" s="379"/>
      <c r="I186" s="386"/>
      <c r="J186" s="379"/>
      <c r="K186" s="379"/>
      <c r="L186" s="379"/>
      <c r="M186" s="379"/>
      <c r="N186" s="379"/>
      <c r="O186" s="379"/>
      <c r="P186" s="379"/>
      <c r="Q186" s="379"/>
      <c r="R186" s="379"/>
      <c r="S186" s="379"/>
      <c r="T186" s="379"/>
      <c r="U186" s="379"/>
      <c r="V186" s="379"/>
      <c r="W186" s="379"/>
      <c r="X186" s="379"/>
      <c r="Y186" s="379"/>
    </row>
    <row r="187" spans="1:25" ht="15.75" customHeight="1" x14ac:dyDescent="0.2">
      <c r="A187" s="378"/>
      <c r="B187" s="378"/>
      <c r="C187" s="379"/>
      <c r="D187" s="379"/>
      <c r="E187" s="387"/>
      <c r="F187" s="380"/>
      <c r="G187" s="381"/>
      <c r="H187" s="379"/>
      <c r="I187" s="386"/>
      <c r="J187" s="379"/>
      <c r="K187" s="379"/>
      <c r="L187" s="379"/>
      <c r="M187" s="379"/>
      <c r="N187" s="379"/>
      <c r="O187" s="379"/>
      <c r="P187" s="379"/>
      <c r="Q187" s="379"/>
      <c r="R187" s="379"/>
      <c r="S187" s="379"/>
      <c r="T187" s="379"/>
      <c r="U187" s="379"/>
      <c r="V187" s="379"/>
      <c r="W187" s="379"/>
      <c r="X187" s="379"/>
      <c r="Y187" s="379"/>
    </row>
    <row r="188" spans="1:25" ht="15.75" customHeight="1" x14ac:dyDescent="0.2">
      <c r="A188" s="378"/>
      <c r="B188" s="378"/>
      <c r="C188" s="379"/>
      <c r="D188" s="379"/>
      <c r="E188" s="387"/>
      <c r="F188" s="380"/>
      <c r="G188" s="381"/>
      <c r="H188" s="379"/>
      <c r="I188" s="386"/>
      <c r="J188" s="379"/>
      <c r="K188" s="379"/>
      <c r="L188" s="379"/>
      <c r="M188" s="379"/>
      <c r="N188" s="379"/>
      <c r="O188" s="379"/>
      <c r="P188" s="379"/>
      <c r="Q188" s="379"/>
      <c r="R188" s="379"/>
      <c r="S188" s="379"/>
      <c r="T188" s="379"/>
      <c r="U188" s="379"/>
      <c r="V188" s="379"/>
      <c r="W188" s="379"/>
      <c r="X188" s="379"/>
      <c r="Y188" s="379"/>
    </row>
    <row r="189" spans="1:25" ht="15.75" customHeight="1" x14ac:dyDescent="0.2">
      <c r="A189" s="378"/>
      <c r="B189" s="378"/>
      <c r="C189" s="379"/>
      <c r="D189" s="379"/>
      <c r="E189" s="387"/>
      <c r="F189" s="380"/>
      <c r="G189" s="381"/>
      <c r="H189" s="379"/>
      <c r="I189" s="386"/>
      <c r="J189" s="379"/>
      <c r="K189" s="379"/>
      <c r="L189" s="379"/>
      <c r="M189" s="379"/>
      <c r="N189" s="379"/>
      <c r="O189" s="379"/>
      <c r="P189" s="379"/>
      <c r="Q189" s="379"/>
      <c r="R189" s="379"/>
      <c r="S189" s="379"/>
      <c r="T189" s="379"/>
      <c r="U189" s="379"/>
      <c r="V189" s="379"/>
      <c r="W189" s="379"/>
      <c r="X189" s="379"/>
      <c r="Y189" s="379"/>
    </row>
    <row r="190" spans="1:25" ht="15.75" customHeight="1" x14ac:dyDescent="0.2">
      <c r="A190" s="378"/>
      <c r="B190" s="378"/>
      <c r="C190" s="379"/>
      <c r="D190" s="379"/>
      <c r="E190" s="387"/>
      <c r="F190" s="380"/>
      <c r="G190" s="381"/>
      <c r="H190" s="379"/>
      <c r="I190" s="386"/>
      <c r="J190" s="379"/>
      <c r="K190" s="379"/>
      <c r="L190" s="379"/>
      <c r="M190" s="379"/>
      <c r="N190" s="379"/>
      <c r="O190" s="379"/>
      <c r="P190" s="379"/>
      <c r="Q190" s="379"/>
      <c r="R190" s="379"/>
      <c r="S190" s="379"/>
      <c r="T190" s="379"/>
      <c r="U190" s="379"/>
      <c r="V190" s="379"/>
      <c r="W190" s="379"/>
      <c r="X190" s="379"/>
      <c r="Y190" s="379"/>
    </row>
    <row r="191" spans="1:25" ht="15.75" customHeight="1" x14ac:dyDescent="0.2">
      <c r="A191" s="378"/>
      <c r="B191" s="378"/>
      <c r="C191" s="379"/>
      <c r="D191" s="379"/>
      <c r="E191" s="387"/>
      <c r="F191" s="380"/>
      <c r="G191" s="381"/>
      <c r="H191" s="379"/>
      <c r="I191" s="386"/>
      <c r="J191" s="379"/>
      <c r="K191" s="379"/>
      <c r="L191" s="379"/>
      <c r="M191" s="379"/>
      <c r="N191" s="379"/>
      <c r="O191" s="379"/>
      <c r="P191" s="379"/>
      <c r="Q191" s="379"/>
      <c r="R191" s="379"/>
      <c r="S191" s="379"/>
      <c r="T191" s="379"/>
      <c r="U191" s="379"/>
      <c r="V191" s="379"/>
      <c r="W191" s="379"/>
      <c r="X191" s="379"/>
      <c r="Y191" s="379"/>
    </row>
    <row r="192" spans="1:25" ht="15.75" customHeight="1" x14ac:dyDescent="0.2">
      <c r="A192" s="378"/>
      <c r="B192" s="378"/>
      <c r="C192" s="379"/>
      <c r="D192" s="379"/>
      <c r="E192" s="387"/>
      <c r="F192" s="380"/>
      <c r="G192" s="381"/>
      <c r="H192" s="379"/>
      <c r="I192" s="386"/>
      <c r="J192" s="379"/>
      <c r="K192" s="379"/>
      <c r="L192" s="379"/>
      <c r="M192" s="379"/>
      <c r="N192" s="379"/>
      <c r="O192" s="379"/>
      <c r="P192" s="379"/>
      <c r="Q192" s="379"/>
      <c r="R192" s="379"/>
      <c r="S192" s="379"/>
      <c r="T192" s="379"/>
      <c r="U192" s="379"/>
      <c r="V192" s="379"/>
      <c r="W192" s="379"/>
      <c r="X192" s="379"/>
      <c r="Y192" s="379"/>
    </row>
    <row r="193" spans="1:25" ht="15.75" customHeight="1" x14ac:dyDescent="0.2">
      <c r="A193" s="378"/>
      <c r="B193" s="378"/>
      <c r="C193" s="379"/>
      <c r="D193" s="379"/>
      <c r="E193" s="387"/>
      <c r="F193" s="380"/>
      <c r="G193" s="381"/>
      <c r="H193" s="379"/>
      <c r="I193" s="386"/>
      <c r="J193" s="379"/>
      <c r="K193" s="379"/>
      <c r="L193" s="379"/>
      <c r="M193" s="379"/>
      <c r="N193" s="379"/>
      <c r="O193" s="379"/>
      <c r="P193" s="379"/>
      <c r="Q193" s="379"/>
      <c r="R193" s="379"/>
      <c r="S193" s="379"/>
      <c r="T193" s="379"/>
      <c r="U193" s="379"/>
      <c r="V193" s="379"/>
      <c r="W193" s="379"/>
      <c r="X193" s="379"/>
      <c r="Y193" s="379"/>
    </row>
    <row r="194" spans="1:25" ht="15.75" customHeight="1" x14ac:dyDescent="0.2">
      <c r="A194" s="378"/>
      <c r="B194" s="378"/>
      <c r="C194" s="379"/>
      <c r="D194" s="379"/>
      <c r="E194" s="387"/>
      <c r="F194" s="380"/>
      <c r="G194" s="381"/>
      <c r="H194" s="379"/>
      <c r="I194" s="386"/>
      <c r="J194" s="379"/>
      <c r="K194" s="379"/>
      <c r="L194" s="379"/>
      <c r="M194" s="379"/>
      <c r="N194" s="379"/>
      <c r="O194" s="379"/>
      <c r="P194" s="379"/>
      <c r="Q194" s="379"/>
      <c r="R194" s="379"/>
      <c r="S194" s="379"/>
      <c r="T194" s="379"/>
      <c r="U194" s="379"/>
      <c r="V194" s="379"/>
      <c r="W194" s="379"/>
      <c r="X194" s="379"/>
      <c r="Y194" s="379"/>
    </row>
    <row r="195" spans="1:25" ht="15.75" customHeight="1" x14ac:dyDescent="0.2">
      <c r="A195" s="378"/>
      <c r="B195" s="378"/>
      <c r="C195" s="379"/>
      <c r="D195" s="379"/>
      <c r="E195" s="387"/>
      <c r="F195" s="380"/>
      <c r="G195" s="381"/>
      <c r="H195" s="379"/>
      <c r="I195" s="386"/>
      <c r="J195" s="379"/>
      <c r="K195" s="379"/>
      <c r="L195" s="379"/>
      <c r="M195" s="379"/>
      <c r="N195" s="379"/>
      <c r="O195" s="379"/>
      <c r="P195" s="379"/>
      <c r="Q195" s="379"/>
      <c r="R195" s="379"/>
      <c r="S195" s="379"/>
      <c r="T195" s="379"/>
      <c r="U195" s="379"/>
      <c r="V195" s="379"/>
      <c r="W195" s="379"/>
      <c r="X195" s="379"/>
      <c r="Y195" s="379"/>
    </row>
    <row r="196" spans="1:25" ht="15.75" customHeight="1" x14ac:dyDescent="0.2">
      <c r="A196" s="378"/>
      <c r="B196" s="378"/>
      <c r="C196" s="379"/>
      <c r="D196" s="379"/>
      <c r="E196" s="387"/>
      <c r="F196" s="380"/>
      <c r="G196" s="381"/>
      <c r="H196" s="379"/>
      <c r="I196" s="386"/>
      <c r="J196" s="379"/>
      <c r="K196" s="379"/>
      <c r="L196" s="379"/>
      <c r="M196" s="379"/>
      <c r="N196" s="379"/>
      <c r="O196" s="379"/>
      <c r="P196" s="379"/>
      <c r="Q196" s="379"/>
      <c r="R196" s="379"/>
      <c r="S196" s="379"/>
      <c r="T196" s="379"/>
      <c r="U196" s="379"/>
      <c r="V196" s="379"/>
      <c r="W196" s="379"/>
      <c r="X196" s="379"/>
      <c r="Y196" s="379"/>
    </row>
    <row r="197" spans="1:25" ht="15.75" customHeight="1" x14ac:dyDescent="0.2">
      <c r="A197" s="378"/>
      <c r="B197" s="378"/>
      <c r="C197" s="379"/>
      <c r="D197" s="379"/>
      <c r="E197" s="387"/>
      <c r="F197" s="380"/>
      <c r="G197" s="381"/>
      <c r="H197" s="379"/>
      <c r="I197" s="386"/>
      <c r="J197" s="379"/>
      <c r="K197" s="379"/>
      <c r="L197" s="379"/>
      <c r="M197" s="379"/>
      <c r="N197" s="379"/>
      <c r="O197" s="379"/>
      <c r="P197" s="379"/>
      <c r="Q197" s="379"/>
      <c r="R197" s="379"/>
      <c r="S197" s="379"/>
      <c r="T197" s="379"/>
      <c r="U197" s="379"/>
      <c r="V197" s="379"/>
      <c r="W197" s="379"/>
      <c r="X197" s="379"/>
      <c r="Y197" s="379"/>
    </row>
    <row r="198" spans="1:25" ht="15.75" customHeight="1" x14ac:dyDescent="0.2">
      <c r="A198" s="378"/>
      <c r="B198" s="378"/>
      <c r="C198" s="379"/>
      <c r="D198" s="379"/>
      <c r="E198" s="387"/>
      <c r="F198" s="380"/>
      <c r="G198" s="381"/>
      <c r="H198" s="379"/>
      <c r="I198" s="386"/>
      <c r="J198" s="379"/>
      <c r="K198" s="379"/>
      <c r="L198" s="379"/>
      <c r="M198" s="379"/>
      <c r="N198" s="379"/>
      <c r="O198" s="379"/>
      <c r="P198" s="379"/>
      <c r="Q198" s="379"/>
      <c r="R198" s="379"/>
      <c r="S198" s="379"/>
      <c r="T198" s="379"/>
      <c r="U198" s="379"/>
      <c r="V198" s="379"/>
      <c r="W198" s="379"/>
      <c r="X198" s="379"/>
      <c r="Y198" s="379"/>
    </row>
    <row r="199" spans="1:25" ht="15.75" customHeight="1" x14ac:dyDescent="0.2">
      <c r="A199" s="378"/>
      <c r="B199" s="378"/>
      <c r="C199" s="379"/>
      <c r="D199" s="379"/>
      <c r="E199" s="387"/>
      <c r="F199" s="380"/>
      <c r="G199" s="381"/>
      <c r="H199" s="379"/>
      <c r="I199" s="386"/>
      <c r="J199" s="379"/>
      <c r="K199" s="379"/>
      <c r="L199" s="379"/>
      <c r="M199" s="379"/>
      <c r="N199" s="379"/>
      <c r="O199" s="379"/>
      <c r="P199" s="379"/>
      <c r="Q199" s="379"/>
      <c r="R199" s="379"/>
      <c r="S199" s="379"/>
      <c r="T199" s="379"/>
      <c r="U199" s="379"/>
      <c r="V199" s="379"/>
      <c r="W199" s="379"/>
      <c r="X199" s="379"/>
      <c r="Y199" s="379"/>
    </row>
    <row r="200" spans="1:25" ht="15.75" customHeight="1" x14ac:dyDescent="0.2">
      <c r="A200" s="378"/>
      <c r="B200" s="378"/>
      <c r="C200" s="379"/>
      <c r="D200" s="379"/>
      <c r="E200" s="387"/>
      <c r="F200" s="380"/>
      <c r="G200" s="381"/>
      <c r="H200" s="379"/>
      <c r="I200" s="386"/>
      <c r="J200" s="379"/>
      <c r="K200" s="379"/>
      <c r="L200" s="379"/>
      <c r="M200" s="379"/>
      <c r="N200" s="379"/>
      <c r="O200" s="379"/>
      <c r="P200" s="379"/>
      <c r="Q200" s="379"/>
      <c r="R200" s="379"/>
      <c r="S200" s="379"/>
      <c r="T200" s="379"/>
      <c r="U200" s="379"/>
      <c r="V200" s="379"/>
      <c r="W200" s="379"/>
      <c r="X200" s="379"/>
      <c r="Y200" s="379"/>
    </row>
    <row r="201" spans="1:25" ht="15.75" customHeight="1" x14ac:dyDescent="0.2">
      <c r="A201" s="378"/>
      <c r="B201" s="378"/>
      <c r="C201" s="379"/>
      <c r="D201" s="379"/>
      <c r="E201" s="387"/>
      <c r="F201" s="380"/>
      <c r="G201" s="381"/>
      <c r="H201" s="379"/>
      <c r="I201" s="386"/>
      <c r="J201" s="379"/>
      <c r="K201" s="379"/>
      <c r="L201" s="379"/>
      <c r="M201" s="379"/>
      <c r="N201" s="379"/>
      <c r="O201" s="379"/>
      <c r="P201" s="379"/>
      <c r="Q201" s="379"/>
      <c r="R201" s="379"/>
      <c r="S201" s="379"/>
      <c r="T201" s="379"/>
      <c r="U201" s="379"/>
      <c r="V201" s="379"/>
      <c r="W201" s="379"/>
      <c r="X201" s="379"/>
      <c r="Y201" s="379"/>
    </row>
    <row r="202" spans="1:25" ht="15.75" customHeight="1" x14ac:dyDescent="0.2">
      <c r="A202" s="378"/>
      <c r="B202" s="378"/>
      <c r="C202" s="379"/>
      <c r="D202" s="379"/>
      <c r="E202" s="387"/>
      <c r="F202" s="380"/>
      <c r="G202" s="381"/>
      <c r="H202" s="379"/>
      <c r="I202" s="386"/>
      <c r="J202" s="379"/>
      <c r="K202" s="379"/>
      <c r="L202" s="379"/>
      <c r="M202" s="379"/>
      <c r="N202" s="379"/>
      <c r="O202" s="379"/>
      <c r="P202" s="379"/>
      <c r="Q202" s="379"/>
      <c r="R202" s="379"/>
      <c r="S202" s="379"/>
      <c r="T202" s="379"/>
      <c r="U202" s="379"/>
      <c r="V202" s="379"/>
      <c r="W202" s="379"/>
      <c r="X202" s="379"/>
      <c r="Y202" s="379"/>
    </row>
    <row r="203" spans="1:25" ht="15.75" customHeight="1" x14ac:dyDescent="0.2">
      <c r="A203" s="378"/>
      <c r="B203" s="378"/>
      <c r="C203" s="379"/>
      <c r="D203" s="379"/>
      <c r="E203" s="387"/>
      <c r="F203" s="380"/>
      <c r="G203" s="381"/>
      <c r="H203" s="379"/>
      <c r="I203" s="386"/>
      <c r="J203" s="379"/>
      <c r="K203" s="379"/>
      <c r="L203" s="379"/>
      <c r="M203" s="379"/>
      <c r="N203" s="379"/>
      <c r="O203" s="379"/>
      <c r="P203" s="379"/>
      <c r="Q203" s="379"/>
      <c r="R203" s="379"/>
      <c r="S203" s="379"/>
      <c r="T203" s="379"/>
      <c r="U203" s="379"/>
      <c r="V203" s="379"/>
      <c r="W203" s="379"/>
      <c r="X203" s="379"/>
      <c r="Y203" s="379"/>
    </row>
    <row r="204" spans="1:25" ht="15.75" customHeight="1" x14ac:dyDescent="0.2">
      <c r="A204" s="378"/>
      <c r="B204" s="378"/>
      <c r="C204" s="379"/>
      <c r="D204" s="379"/>
      <c r="E204" s="387"/>
      <c r="F204" s="380"/>
      <c r="G204" s="381"/>
      <c r="H204" s="379"/>
      <c r="I204" s="386"/>
      <c r="J204" s="379"/>
      <c r="K204" s="379"/>
      <c r="L204" s="379"/>
      <c r="M204" s="379"/>
      <c r="N204" s="379"/>
      <c r="O204" s="379"/>
      <c r="P204" s="379"/>
      <c r="Q204" s="379"/>
      <c r="R204" s="379"/>
      <c r="S204" s="379"/>
      <c r="T204" s="379"/>
      <c r="U204" s="379"/>
      <c r="V204" s="379"/>
      <c r="W204" s="379"/>
      <c r="X204" s="379"/>
      <c r="Y204" s="379"/>
    </row>
    <row r="205" spans="1:25" ht="15.75" customHeight="1" x14ac:dyDescent="0.2">
      <c r="A205" s="378"/>
      <c r="B205" s="378"/>
      <c r="C205" s="379"/>
      <c r="D205" s="379"/>
      <c r="E205" s="387"/>
      <c r="F205" s="380"/>
      <c r="G205" s="381"/>
      <c r="H205" s="379"/>
      <c r="I205" s="386"/>
      <c r="J205" s="379"/>
      <c r="K205" s="379"/>
      <c r="L205" s="379"/>
      <c r="M205" s="379"/>
      <c r="N205" s="379"/>
      <c r="O205" s="379"/>
      <c r="P205" s="379"/>
      <c r="Q205" s="379"/>
      <c r="R205" s="379"/>
      <c r="S205" s="379"/>
      <c r="T205" s="379"/>
      <c r="U205" s="379"/>
      <c r="V205" s="379"/>
      <c r="W205" s="379"/>
      <c r="X205" s="379"/>
      <c r="Y205" s="379"/>
    </row>
    <row r="206" spans="1:25" ht="15.75" customHeight="1" x14ac:dyDescent="0.2">
      <c r="A206" s="378"/>
      <c r="B206" s="378"/>
      <c r="C206" s="379"/>
      <c r="D206" s="379"/>
      <c r="E206" s="387"/>
      <c r="F206" s="380"/>
      <c r="G206" s="381"/>
      <c r="H206" s="379"/>
      <c r="I206" s="386"/>
      <c r="J206" s="379"/>
      <c r="K206" s="379"/>
      <c r="L206" s="379"/>
      <c r="M206" s="379"/>
      <c r="N206" s="379"/>
      <c r="O206" s="379"/>
      <c r="P206" s="379"/>
      <c r="Q206" s="379"/>
      <c r="R206" s="379"/>
      <c r="S206" s="379"/>
      <c r="T206" s="379"/>
      <c r="U206" s="379"/>
      <c r="V206" s="379"/>
      <c r="W206" s="379"/>
      <c r="X206" s="379"/>
      <c r="Y206" s="379"/>
    </row>
    <row r="207" spans="1:25" ht="15.75" customHeight="1" x14ac:dyDescent="0.2">
      <c r="A207" s="378"/>
      <c r="B207" s="378"/>
      <c r="C207" s="379"/>
      <c r="D207" s="379"/>
      <c r="E207" s="387"/>
      <c r="F207" s="380"/>
      <c r="G207" s="381"/>
      <c r="H207" s="379"/>
      <c r="I207" s="386"/>
      <c r="J207" s="379"/>
      <c r="K207" s="379"/>
      <c r="L207" s="379"/>
      <c r="M207" s="379"/>
      <c r="N207" s="379"/>
      <c r="O207" s="379"/>
      <c r="P207" s="379"/>
      <c r="Q207" s="379"/>
      <c r="R207" s="379"/>
      <c r="S207" s="379"/>
      <c r="T207" s="379"/>
      <c r="U207" s="379"/>
      <c r="V207" s="379"/>
      <c r="W207" s="379"/>
      <c r="X207" s="379"/>
      <c r="Y207" s="379"/>
    </row>
    <row r="208" spans="1:25" ht="15.75" customHeight="1" x14ac:dyDescent="0.2">
      <c r="A208" s="378"/>
      <c r="B208" s="378"/>
      <c r="C208" s="379"/>
      <c r="D208" s="379"/>
      <c r="E208" s="387"/>
      <c r="F208" s="380"/>
      <c r="G208" s="381"/>
      <c r="H208" s="379"/>
      <c r="I208" s="386"/>
      <c r="J208" s="379"/>
      <c r="K208" s="379"/>
      <c r="L208" s="379"/>
      <c r="M208" s="379"/>
      <c r="N208" s="379"/>
      <c r="O208" s="379"/>
      <c r="P208" s="379"/>
      <c r="Q208" s="379"/>
      <c r="R208" s="379"/>
      <c r="S208" s="379"/>
      <c r="T208" s="379"/>
      <c r="U208" s="379"/>
      <c r="V208" s="379"/>
      <c r="W208" s="379"/>
      <c r="X208" s="379"/>
      <c r="Y208" s="379"/>
    </row>
    <row r="209" spans="1:25" ht="15.75" customHeight="1" x14ac:dyDescent="0.2">
      <c r="A209" s="378"/>
      <c r="B209" s="378"/>
      <c r="C209" s="379"/>
      <c r="D209" s="379"/>
      <c r="E209" s="387"/>
      <c r="F209" s="380"/>
      <c r="G209" s="381"/>
      <c r="H209" s="379"/>
      <c r="I209" s="386"/>
      <c r="J209" s="379"/>
      <c r="K209" s="379"/>
      <c r="L209" s="379"/>
      <c r="M209" s="379"/>
      <c r="N209" s="379"/>
      <c r="O209" s="379"/>
      <c r="P209" s="379"/>
      <c r="Q209" s="379"/>
      <c r="R209" s="379"/>
      <c r="S209" s="379"/>
      <c r="T209" s="379"/>
      <c r="U209" s="379"/>
      <c r="V209" s="379"/>
      <c r="W209" s="379"/>
      <c r="X209" s="379"/>
      <c r="Y209" s="379"/>
    </row>
    <row r="210" spans="1:25" ht="15.75" customHeight="1" x14ac:dyDescent="0.2">
      <c r="A210" s="378"/>
      <c r="B210" s="378"/>
      <c r="C210" s="379"/>
      <c r="D210" s="379"/>
      <c r="E210" s="387"/>
      <c r="F210" s="380"/>
      <c r="G210" s="381"/>
      <c r="H210" s="379"/>
      <c r="I210" s="386"/>
      <c r="J210" s="379"/>
      <c r="K210" s="379"/>
      <c r="L210" s="379"/>
      <c r="M210" s="379"/>
      <c r="N210" s="379"/>
      <c r="O210" s="379"/>
      <c r="P210" s="379"/>
      <c r="Q210" s="379"/>
      <c r="R210" s="379"/>
      <c r="S210" s="379"/>
      <c r="T210" s="379"/>
      <c r="U210" s="379"/>
      <c r="V210" s="379"/>
      <c r="W210" s="379"/>
      <c r="X210" s="379"/>
      <c r="Y210" s="379"/>
    </row>
    <row r="211" spans="1:25" ht="15.75" customHeight="1" x14ac:dyDescent="0.2">
      <c r="A211" s="378"/>
      <c r="B211" s="378"/>
      <c r="C211" s="379"/>
      <c r="D211" s="379"/>
      <c r="E211" s="387"/>
      <c r="F211" s="380"/>
      <c r="G211" s="381"/>
      <c r="H211" s="379"/>
      <c r="I211" s="386"/>
      <c r="J211" s="379"/>
      <c r="K211" s="379"/>
      <c r="L211" s="379"/>
      <c r="M211" s="379"/>
      <c r="N211" s="379"/>
      <c r="O211" s="379"/>
      <c r="P211" s="379"/>
      <c r="Q211" s="379"/>
      <c r="R211" s="379"/>
      <c r="S211" s="379"/>
      <c r="T211" s="379"/>
      <c r="U211" s="379"/>
      <c r="V211" s="379"/>
      <c r="W211" s="379"/>
      <c r="X211" s="379"/>
      <c r="Y211" s="379"/>
    </row>
    <row r="212" spans="1:25" ht="15.75" customHeight="1" x14ac:dyDescent="0.2">
      <c r="A212" s="378"/>
      <c r="B212" s="378"/>
      <c r="C212" s="379"/>
      <c r="D212" s="379"/>
      <c r="E212" s="387"/>
      <c r="F212" s="380"/>
      <c r="G212" s="381"/>
      <c r="H212" s="379"/>
      <c r="I212" s="386"/>
      <c r="J212" s="379"/>
      <c r="K212" s="379"/>
      <c r="L212" s="379"/>
      <c r="M212" s="379"/>
      <c r="N212" s="379"/>
      <c r="O212" s="379"/>
      <c r="P212" s="379"/>
      <c r="Q212" s="379"/>
      <c r="R212" s="379"/>
      <c r="S212" s="379"/>
      <c r="T212" s="379"/>
      <c r="U212" s="379"/>
      <c r="V212" s="379"/>
      <c r="W212" s="379"/>
      <c r="X212" s="379"/>
      <c r="Y212" s="379"/>
    </row>
    <row r="213" spans="1:25" ht="15.75" customHeight="1" x14ac:dyDescent="0.2">
      <c r="A213" s="378"/>
      <c r="B213" s="378"/>
      <c r="C213" s="379"/>
      <c r="D213" s="379"/>
      <c r="E213" s="387"/>
      <c r="F213" s="380"/>
      <c r="G213" s="381"/>
      <c r="H213" s="379"/>
      <c r="I213" s="386"/>
      <c r="J213" s="379"/>
      <c r="K213" s="379"/>
      <c r="L213" s="379"/>
      <c r="M213" s="379"/>
      <c r="N213" s="379"/>
      <c r="O213" s="379"/>
      <c r="P213" s="379"/>
      <c r="Q213" s="379"/>
      <c r="R213" s="379"/>
      <c r="S213" s="379"/>
      <c r="T213" s="379"/>
      <c r="U213" s="379"/>
      <c r="V213" s="379"/>
      <c r="W213" s="379"/>
      <c r="X213" s="379"/>
      <c r="Y213" s="379"/>
    </row>
    <row r="214" spans="1:25" ht="15.75" customHeight="1" x14ac:dyDescent="0.2">
      <c r="A214" s="378"/>
      <c r="B214" s="378"/>
      <c r="C214" s="379"/>
      <c r="D214" s="379"/>
      <c r="E214" s="387"/>
      <c r="F214" s="380"/>
      <c r="G214" s="381"/>
      <c r="H214" s="379"/>
      <c r="I214" s="386"/>
      <c r="J214" s="379"/>
      <c r="K214" s="379"/>
      <c r="L214" s="379"/>
      <c r="M214" s="379"/>
      <c r="N214" s="379"/>
      <c r="O214" s="379"/>
      <c r="P214" s="379"/>
      <c r="Q214" s="379"/>
      <c r="R214" s="379"/>
      <c r="S214" s="379"/>
      <c r="T214" s="379"/>
      <c r="U214" s="379"/>
      <c r="V214" s="379"/>
      <c r="W214" s="379"/>
      <c r="X214" s="379"/>
      <c r="Y214" s="379"/>
    </row>
    <row r="215" spans="1:25" ht="15.75" customHeight="1" x14ac:dyDescent="0.2">
      <c r="A215" s="378"/>
      <c r="B215" s="378"/>
      <c r="C215" s="379"/>
      <c r="D215" s="379"/>
      <c r="E215" s="387"/>
      <c r="F215" s="380"/>
      <c r="G215" s="381"/>
      <c r="H215" s="379"/>
      <c r="I215" s="386"/>
      <c r="J215" s="379"/>
      <c r="K215" s="379"/>
      <c r="L215" s="379"/>
      <c r="M215" s="379"/>
      <c r="N215" s="379"/>
      <c r="O215" s="379"/>
      <c r="P215" s="379"/>
      <c r="Q215" s="379"/>
      <c r="R215" s="379"/>
      <c r="S215" s="379"/>
      <c r="T215" s="379"/>
      <c r="U215" s="379"/>
      <c r="V215" s="379"/>
      <c r="W215" s="379"/>
      <c r="X215" s="379"/>
      <c r="Y215" s="379"/>
    </row>
    <row r="216" spans="1:25" ht="15.75" customHeight="1" x14ac:dyDescent="0.2">
      <c r="A216" s="378"/>
      <c r="B216" s="378"/>
      <c r="C216" s="379"/>
      <c r="D216" s="379"/>
      <c r="E216" s="387"/>
      <c r="F216" s="380"/>
      <c r="G216" s="381"/>
      <c r="H216" s="379"/>
      <c r="I216" s="386"/>
      <c r="J216" s="379"/>
      <c r="K216" s="379"/>
      <c r="L216" s="379"/>
      <c r="M216" s="379"/>
      <c r="N216" s="379"/>
      <c r="O216" s="379"/>
      <c r="P216" s="379"/>
      <c r="Q216" s="379"/>
      <c r="R216" s="379"/>
      <c r="S216" s="379"/>
      <c r="T216" s="379"/>
      <c r="U216" s="379"/>
      <c r="V216" s="379"/>
      <c r="W216" s="379"/>
      <c r="X216" s="379"/>
      <c r="Y216" s="379"/>
    </row>
    <row r="217" spans="1:25" ht="15.75" customHeight="1" x14ac:dyDescent="0.2">
      <c r="A217" s="378"/>
      <c r="B217" s="378"/>
      <c r="C217" s="379"/>
      <c r="D217" s="379"/>
      <c r="E217" s="387"/>
      <c r="F217" s="380"/>
      <c r="G217" s="381"/>
      <c r="H217" s="379"/>
      <c r="I217" s="386"/>
      <c r="J217" s="379"/>
      <c r="K217" s="379"/>
      <c r="L217" s="379"/>
      <c r="M217" s="379"/>
      <c r="N217" s="379"/>
      <c r="O217" s="379"/>
      <c r="P217" s="379"/>
      <c r="Q217" s="379"/>
      <c r="R217" s="379"/>
      <c r="S217" s="379"/>
      <c r="T217" s="379"/>
      <c r="U217" s="379"/>
      <c r="V217" s="379"/>
      <c r="W217" s="379"/>
      <c r="X217" s="379"/>
      <c r="Y217" s="379"/>
    </row>
    <row r="218" spans="1:25" ht="15.75" customHeight="1" x14ac:dyDescent="0.2">
      <c r="A218" s="378"/>
      <c r="B218" s="378"/>
      <c r="C218" s="379"/>
      <c r="D218" s="379"/>
      <c r="E218" s="387"/>
      <c r="F218" s="380"/>
      <c r="G218" s="381"/>
      <c r="H218" s="379"/>
      <c r="I218" s="386"/>
      <c r="J218" s="379"/>
      <c r="K218" s="379"/>
      <c r="L218" s="379"/>
      <c r="M218" s="379"/>
      <c r="N218" s="379"/>
      <c r="O218" s="379"/>
      <c r="P218" s="379"/>
      <c r="Q218" s="379"/>
      <c r="R218" s="379"/>
      <c r="S218" s="379"/>
      <c r="T218" s="379"/>
      <c r="U218" s="379"/>
      <c r="V218" s="379"/>
      <c r="W218" s="379"/>
      <c r="X218" s="379"/>
      <c r="Y218" s="379"/>
    </row>
    <row r="219" spans="1:25" ht="15.75" customHeight="1" x14ac:dyDescent="0.2">
      <c r="A219" s="378"/>
      <c r="B219" s="378"/>
      <c r="C219" s="379"/>
      <c r="D219" s="379"/>
      <c r="E219" s="387"/>
      <c r="F219" s="380"/>
      <c r="G219" s="381"/>
      <c r="H219" s="379"/>
      <c r="I219" s="386"/>
      <c r="J219" s="379"/>
      <c r="K219" s="379"/>
      <c r="L219" s="379"/>
      <c r="M219" s="379"/>
      <c r="N219" s="379"/>
      <c r="O219" s="379"/>
      <c r="P219" s="379"/>
      <c r="Q219" s="379"/>
      <c r="R219" s="379"/>
      <c r="S219" s="379"/>
      <c r="T219" s="379"/>
      <c r="U219" s="379"/>
      <c r="V219" s="379"/>
      <c r="W219" s="379"/>
      <c r="X219" s="379"/>
      <c r="Y219" s="379"/>
    </row>
    <row r="220" spans="1:25" ht="15.75" customHeight="1" x14ac:dyDescent="0.2">
      <c r="A220" s="378"/>
      <c r="B220" s="378"/>
      <c r="C220" s="379"/>
      <c r="D220" s="379"/>
      <c r="E220" s="387"/>
      <c r="F220" s="380"/>
      <c r="G220" s="381"/>
      <c r="H220" s="379"/>
      <c r="I220" s="386"/>
      <c r="J220" s="379"/>
      <c r="K220" s="379"/>
      <c r="L220" s="379"/>
      <c r="M220" s="379"/>
      <c r="N220" s="379"/>
      <c r="O220" s="379"/>
      <c r="P220" s="379"/>
      <c r="Q220" s="379"/>
      <c r="R220" s="379"/>
      <c r="S220" s="379"/>
      <c r="T220" s="379"/>
      <c r="U220" s="379"/>
      <c r="V220" s="379"/>
      <c r="W220" s="379"/>
      <c r="X220" s="379"/>
      <c r="Y220" s="379"/>
    </row>
    <row r="221" spans="1:25" ht="15.75" customHeight="1" x14ac:dyDescent="0.2">
      <c r="A221" s="378"/>
      <c r="B221" s="378"/>
      <c r="C221" s="379"/>
      <c r="D221" s="379"/>
      <c r="E221" s="387"/>
      <c r="F221" s="380"/>
      <c r="G221" s="381"/>
      <c r="H221" s="379"/>
      <c r="I221" s="386"/>
      <c r="J221" s="379"/>
      <c r="K221" s="379"/>
      <c r="L221" s="379"/>
      <c r="M221" s="379"/>
      <c r="N221" s="379"/>
      <c r="O221" s="379"/>
      <c r="P221" s="379"/>
      <c r="Q221" s="379"/>
      <c r="R221" s="379"/>
      <c r="S221" s="379"/>
      <c r="T221" s="379"/>
      <c r="U221" s="379"/>
      <c r="V221" s="379"/>
      <c r="W221" s="379"/>
      <c r="X221" s="379"/>
      <c r="Y221" s="379"/>
    </row>
    <row r="222" spans="1:25" ht="15.75" customHeight="1" x14ac:dyDescent="0.2">
      <c r="A222" s="378"/>
      <c r="B222" s="378"/>
      <c r="C222" s="379"/>
      <c r="D222" s="379"/>
      <c r="E222" s="387"/>
      <c r="F222" s="380"/>
      <c r="G222" s="381"/>
      <c r="H222" s="379"/>
      <c r="I222" s="386"/>
      <c r="J222" s="379"/>
      <c r="K222" s="379"/>
      <c r="L222" s="379"/>
      <c r="M222" s="379"/>
      <c r="N222" s="379"/>
      <c r="O222" s="379"/>
      <c r="P222" s="379"/>
      <c r="Q222" s="379"/>
      <c r="R222" s="379"/>
      <c r="S222" s="379"/>
      <c r="T222" s="379"/>
      <c r="U222" s="379"/>
      <c r="V222" s="379"/>
      <c r="W222" s="379"/>
      <c r="X222" s="379"/>
      <c r="Y222" s="379"/>
    </row>
    <row r="223" spans="1:25" ht="15.75" customHeight="1" x14ac:dyDescent="0.2">
      <c r="A223" s="378"/>
      <c r="B223" s="378"/>
      <c r="C223" s="379"/>
      <c r="D223" s="379"/>
      <c r="E223" s="387"/>
      <c r="F223" s="380"/>
      <c r="G223" s="381"/>
      <c r="H223" s="379"/>
      <c r="I223" s="386"/>
      <c r="J223" s="379"/>
      <c r="K223" s="379"/>
      <c r="L223" s="379"/>
      <c r="M223" s="379"/>
      <c r="N223" s="379"/>
      <c r="O223" s="379"/>
      <c r="P223" s="379"/>
      <c r="Q223" s="379"/>
      <c r="R223" s="379"/>
      <c r="S223" s="379"/>
      <c r="T223" s="379"/>
      <c r="U223" s="379"/>
      <c r="V223" s="379"/>
      <c r="W223" s="379"/>
      <c r="X223" s="379"/>
      <c r="Y223" s="379"/>
    </row>
    <row r="224" spans="1:25" ht="15.75" customHeight="1" x14ac:dyDescent="0.2">
      <c r="A224" s="378"/>
      <c r="B224" s="378"/>
      <c r="C224" s="379"/>
      <c r="D224" s="379"/>
      <c r="E224" s="387"/>
      <c r="F224" s="380"/>
      <c r="G224" s="381"/>
      <c r="H224" s="379"/>
      <c r="I224" s="386"/>
      <c r="J224" s="379"/>
      <c r="K224" s="379"/>
      <c r="L224" s="379"/>
      <c r="M224" s="379"/>
      <c r="N224" s="379"/>
      <c r="O224" s="379"/>
      <c r="P224" s="379"/>
      <c r="Q224" s="379"/>
      <c r="R224" s="379"/>
      <c r="S224" s="379"/>
      <c r="T224" s="379"/>
      <c r="U224" s="379"/>
      <c r="V224" s="379"/>
      <c r="W224" s="379"/>
      <c r="X224" s="379"/>
      <c r="Y224" s="379"/>
    </row>
    <row r="225" spans="1:25" ht="15.75" customHeight="1" x14ac:dyDescent="0.2">
      <c r="A225" s="378"/>
      <c r="B225" s="378"/>
      <c r="C225" s="379"/>
      <c r="D225" s="379"/>
      <c r="E225" s="387"/>
      <c r="F225" s="380"/>
      <c r="G225" s="381"/>
      <c r="H225" s="379"/>
      <c r="I225" s="386"/>
      <c r="J225" s="379"/>
      <c r="K225" s="379"/>
      <c r="L225" s="379"/>
      <c r="M225" s="379"/>
      <c r="N225" s="379"/>
      <c r="O225" s="379"/>
      <c r="P225" s="379"/>
      <c r="Q225" s="379"/>
      <c r="R225" s="379"/>
      <c r="S225" s="379"/>
      <c r="T225" s="379"/>
      <c r="U225" s="379"/>
      <c r="V225" s="379"/>
      <c r="W225" s="379"/>
      <c r="X225" s="379"/>
      <c r="Y225" s="379"/>
    </row>
    <row r="226" spans="1:25" ht="15.75" customHeight="1" x14ac:dyDescent="0.2">
      <c r="A226" s="378"/>
      <c r="B226" s="378"/>
      <c r="C226" s="379"/>
      <c r="D226" s="379"/>
      <c r="E226" s="387"/>
      <c r="F226" s="380"/>
      <c r="G226" s="381"/>
      <c r="H226" s="379"/>
      <c r="I226" s="386"/>
      <c r="J226" s="379"/>
      <c r="K226" s="379"/>
      <c r="L226" s="379"/>
      <c r="M226" s="379"/>
      <c r="N226" s="379"/>
      <c r="O226" s="379"/>
      <c r="P226" s="379"/>
      <c r="Q226" s="379"/>
      <c r="R226" s="379"/>
      <c r="S226" s="379"/>
      <c r="T226" s="379"/>
      <c r="U226" s="379"/>
      <c r="V226" s="379"/>
      <c r="W226" s="379"/>
      <c r="X226" s="379"/>
      <c r="Y226" s="379"/>
    </row>
    <row r="227" spans="1:25" ht="15.75" customHeight="1" x14ac:dyDescent="0.2">
      <c r="A227" s="378"/>
      <c r="B227" s="378"/>
      <c r="C227" s="379"/>
      <c r="D227" s="379"/>
      <c r="E227" s="387"/>
      <c r="F227" s="380"/>
      <c r="G227" s="381"/>
      <c r="H227" s="379"/>
      <c r="I227" s="386"/>
      <c r="J227" s="379"/>
      <c r="K227" s="379"/>
      <c r="L227" s="379"/>
      <c r="M227" s="379"/>
      <c r="N227" s="379"/>
      <c r="O227" s="379"/>
      <c r="P227" s="379"/>
      <c r="Q227" s="379"/>
      <c r="R227" s="379"/>
      <c r="S227" s="379"/>
      <c r="T227" s="379"/>
      <c r="U227" s="379"/>
      <c r="V227" s="379"/>
      <c r="W227" s="379"/>
      <c r="X227" s="379"/>
      <c r="Y227" s="379"/>
    </row>
    <row r="228" spans="1:25" ht="15.75" customHeight="1" x14ac:dyDescent="0.2">
      <c r="A228" s="378"/>
      <c r="B228" s="378"/>
      <c r="C228" s="379"/>
      <c r="D228" s="379"/>
      <c r="E228" s="387"/>
      <c r="F228" s="380"/>
      <c r="G228" s="381"/>
      <c r="H228" s="379"/>
      <c r="I228" s="386"/>
      <c r="J228" s="379"/>
      <c r="K228" s="379"/>
      <c r="L228" s="379"/>
      <c r="M228" s="379"/>
      <c r="N228" s="379"/>
      <c r="O228" s="379"/>
      <c r="P228" s="379"/>
      <c r="Q228" s="379"/>
      <c r="R228" s="379"/>
      <c r="S228" s="379"/>
      <c r="T228" s="379"/>
      <c r="U228" s="379"/>
      <c r="V228" s="379"/>
      <c r="W228" s="379"/>
      <c r="X228" s="379"/>
      <c r="Y228" s="379"/>
    </row>
    <row r="229" spans="1:25" ht="15.75" customHeight="1" x14ac:dyDescent="0.2">
      <c r="A229" s="378"/>
      <c r="B229" s="378"/>
      <c r="C229" s="379"/>
      <c r="D229" s="379"/>
      <c r="E229" s="387"/>
      <c r="F229" s="380"/>
      <c r="G229" s="381"/>
      <c r="H229" s="379"/>
      <c r="I229" s="386"/>
      <c r="J229" s="379"/>
      <c r="K229" s="379"/>
      <c r="L229" s="379"/>
      <c r="M229" s="379"/>
      <c r="N229" s="379"/>
      <c r="O229" s="379"/>
      <c r="P229" s="379"/>
      <c r="Q229" s="379"/>
      <c r="R229" s="379"/>
      <c r="S229" s="379"/>
      <c r="T229" s="379"/>
      <c r="U229" s="379"/>
      <c r="V229" s="379"/>
      <c r="W229" s="379"/>
      <c r="X229" s="379"/>
      <c r="Y229" s="379"/>
    </row>
    <row r="230" spans="1:25" ht="15.75" customHeight="1" x14ac:dyDescent="0.2">
      <c r="A230" s="378"/>
      <c r="B230" s="378"/>
      <c r="C230" s="379"/>
      <c r="D230" s="379"/>
      <c r="E230" s="387"/>
      <c r="F230" s="380"/>
      <c r="G230" s="381"/>
      <c r="H230" s="379"/>
      <c r="I230" s="386"/>
      <c r="J230" s="379"/>
      <c r="K230" s="379"/>
      <c r="L230" s="379"/>
      <c r="M230" s="379"/>
      <c r="N230" s="379"/>
      <c r="O230" s="379"/>
      <c r="P230" s="379"/>
      <c r="Q230" s="379"/>
      <c r="R230" s="379"/>
      <c r="S230" s="379"/>
      <c r="T230" s="379"/>
      <c r="U230" s="379"/>
      <c r="V230" s="379"/>
      <c r="W230" s="379"/>
      <c r="X230" s="379"/>
      <c r="Y230" s="379"/>
    </row>
    <row r="231" spans="1:25" ht="15.75" customHeight="1" x14ac:dyDescent="0.2">
      <c r="A231" s="378"/>
      <c r="B231" s="378"/>
      <c r="C231" s="379"/>
      <c r="D231" s="379"/>
      <c r="E231" s="387"/>
      <c r="F231" s="380"/>
      <c r="G231" s="381"/>
      <c r="H231" s="379"/>
      <c r="I231" s="386"/>
      <c r="J231" s="379"/>
      <c r="K231" s="379"/>
      <c r="L231" s="379"/>
      <c r="M231" s="379"/>
      <c r="N231" s="379"/>
      <c r="O231" s="379"/>
      <c r="P231" s="379"/>
      <c r="Q231" s="379"/>
      <c r="R231" s="379"/>
      <c r="S231" s="379"/>
      <c r="T231" s="379"/>
      <c r="U231" s="379"/>
      <c r="V231" s="379"/>
      <c r="W231" s="379"/>
      <c r="X231" s="379"/>
      <c r="Y231" s="379"/>
    </row>
    <row r="232" spans="1:25" ht="15.75" customHeight="1" x14ac:dyDescent="0.2">
      <c r="A232" s="378"/>
      <c r="B232" s="378"/>
      <c r="C232" s="379"/>
      <c r="D232" s="379"/>
      <c r="E232" s="387"/>
      <c r="F232" s="380"/>
      <c r="G232" s="381"/>
      <c r="H232" s="379"/>
      <c r="I232" s="386"/>
      <c r="J232" s="379"/>
      <c r="K232" s="379"/>
      <c r="L232" s="379"/>
      <c r="M232" s="379"/>
      <c r="N232" s="379"/>
      <c r="O232" s="379"/>
      <c r="P232" s="379"/>
      <c r="Q232" s="379"/>
      <c r="R232" s="379"/>
      <c r="S232" s="379"/>
      <c r="T232" s="379"/>
      <c r="U232" s="379"/>
      <c r="V232" s="379"/>
      <c r="W232" s="379"/>
      <c r="X232" s="379"/>
      <c r="Y232" s="379"/>
    </row>
    <row r="233" spans="1:25" ht="15.75" customHeight="1" x14ac:dyDescent="0.2">
      <c r="A233" s="378"/>
      <c r="B233" s="378"/>
      <c r="C233" s="379"/>
      <c r="D233" s="379"/>
      <c r="E233" s="387"/>
      <c r="F233" s="380"/>
      <c r="G233" s="381"/>
      <c r="H233" s="379"/>
      <c r="I233" s="386"/>
      <c r="J233" s="379"/>
      <c r="K233" s="379"/>
      <c r="L233" s="379"/>
      <c r="M233" s="379"/>
      <c r="N233" s="379"/>
      <c r="O233" s="379"/>
      <c r="P233" s="379"/>
      <c r="Q233" s="379"/>
      <c r="R233" s="379"/>
      <c r="S233" s="379"/>
      <c r="T233" s="379"/>
      <c r="U233" s="379"/>
      <c r="V233" s="379"/>
      <c r="W233" s="379"/>
      <c r="X233" s="379"/>
      <c r="Y233" s="379"/>
    </row>
    <row r="234" spans="1:25" ht="15.75" customHeight="1" x14ac:dyDescent="0.2">
      <c r="A234" s="378"/>
      <c r="B234" s="378"/>
      <c r="C234" s="379"/>
      <c r="D234" s="379"/>
      <c r="E234" s="387"/>
      <c r="F234" s="380"/>
      <c r="G234" s="381"/>
      <c r="H234" s="379"/>
      <c r="I234" s="386"/>
      <c r="J234" s="379"/>
      <c r="K234" s="379"/>
      <c r="L234" s="379"/>
      <c r="M234" s="379"/>
      <c r="N234" s="379"/>
      <c r="O234" s="379"/>
      <c r="P234" s="379"/>
      <c r="Q234" s="379"/>
      <c r="R234" s="379"/>
      <c r="S234" s="379"/>
      <c r="T234" s="379"/>
      <c r="U234" s="379"/>
      <c r="V234" s="379"/>
      <c r="W234" s="379"/>
      <c r="X234" s="379"/>
      <c r="Y234" s="379"/>
    </row>
    <row r="235" spans="1:25" ht="15.75" customHeight="1" x14ac:dyDescent="0.2">
      <c r="A235" s="378"/>
      <c r="B235" s="378"/>
      <c r="C235" s="379"/>
      <c r="D235" s="379"/>
      <c r="E235" s="387"/>
      <c r="F235" s="380"/>
      <c r="G235" s="381"/>
      <c r="H235" s="379"/>
      <c r="I235" s="386"/>
      <c r="J235" s="379"/>
      <c r="K235" s="379"/>
      <c r="L235" s="379"/>
      <c r="M235" s="379"/>
      <c r="N235" s="379"/>
      <c r="O235" s="379"/>
      <c r="P235" s="379"/>
      <c r="Q235" s="379"/>
      <c r="R235" s="379"/>
      <c r="S235" s="379"/>
      <c r="T235" s="379"/>
      <c r="U235" s="379"/>
      <c r="V235" s="379"/>
      <c r="W235" s="379"/>
      <c r="X235" s="379"/>
      <c r="Y235" s="379"/>
    </row>
    <row r="236" spans="1:25" ht="15.75" customHeight="1" x14ac:dyDescent="0.2">
      <c r="A236" s="378"/>
      <c r="B236" s="378"/>
      <c r="C236" s="379"/>
      <c r="D236" s="379"/>
      <c r="E236" s="387"/>
      <c r="F236" s="380"/>
      <c r="G236" s="381"/>
      <c r="H236" s="379"/>
      <c r="I236" s="386"/>
      <c r="J236" s="379"/>
      <c r="K236" s="379"/>
      <c r="L236" s="379"/>
      <c r="M236" s="379"/>
      <c r="N236" s="379"/>
      <c r="O236" s="379"/>
      <c r="P236" s="379"/>
      <c r="Q236" s="379"/>
      <c r="R236" s="379"/>
      <c r="S236" s="379"/>
      <c r="T236" s="379"/>
      <c r="U236" s="379"/>
      <c r="V236" s="379"/>
      <c r="W236" s="379"/>
      <c r="X236" s="379"/>
      <c r="Y236" s="379"/>
    </row>
    <row r="237" spans="1:25" ht="15.75" customHeight="1" x14ac:dyDescent="0.2">
      <c r="A237" s="378"/>
      <c r="B237" s="378"/>
      <c r="C237" s="379"/>
      <c r="D237" s="379"/>
      <c r="E237" s="387"/>
      <c r="F237" s="380"/>
      <c r="G237" s="381"/>
      <c r="H237" s="379"/>
      <c r="I237" s="386"/>
      <c r="J237" s="379"/>
      <c r="K237" s="379"/>
      <c r="L237" s="379"/>
      <c r="M237" s="379"/>
      <c r="N237" s="379"/>
      <c r="O237" s="379"/>
      <c r="P237" s="379"/>
      <c r="Q237" s="379"/>
      <c r="R237" s="379"/>
      <c r="S237" s="379"/>
      <c r="T237" s="379"/>
      <c r="U237" s="379"/>
      <c r="V237" s="379"/>
      <c r="W237" s="379"/>
      <c r="X237" s="379"/>
      <c r="Y237" s="379"/>
    </row>
    <row r="238" spans="1:25" ht="15.75" customHeight="1" x14ac:dyDescent="0.2">
      <c r="A238" s="378"/>
      <c r="B238" s="378"/>
      <c r="C238" s="379"/>
      <c r="D238" s="379"/>
      <c r="E238" s="387"/>
      <c r="F238" s="380"/>
      <c r="G238" s="381"/>
      <c r="H238" s="379"/>
      <c r="I238" s="386"/>
      <c r="J238" s="379"/>
      <c r="K238" s="379"/>
      <c r="L238" s="379"/>
      <c r="M238" s="379"/>
      <c r="N238" s="379"/>
      <c r="O238" s="379"/>
      <c r="P238" s="379"/>
      <c r="Q238" s="379"/>
      <c r="R238" s="379"/>
      <c r="S238" s="379"/>
      <c r="T238" s="379"/>
      <c r="U238" s="379"/>
      <c r="V238" s="379"/>
      <c r="W238" s="379"/>
      <c r="X238" s="379"/>
      <c r="Y238" s="379"/>
    </row>
    <row r="239" spans="1:25" ht="15.75" customHeight="1" x14ac:dyDescent="0.2">
      <c r="A239" s="378"/>
      <c r="B239" s="378"/>
      <c r="C239" s="379"/>
      <c r="D239" s="379"/>
      <c r="E239" s="387"/>
      <c r="F239" s="380"/>
      <c r="G239" s="381"/>
      <c r="H239" s="379"/>
      <c r="I239" s="386"/>
      <c r="J239" s="379"/>
      <c r="K239" s="379"/>
      <c r="L239" s="379"/>
      <c r="M239" s="379"/>
      <c r="N239" s="379"/>
      <c r="O239" s="379"/>
      <c r="P239" s="379"/>
      <c r="Q239" s="379"/>
      <c r="R239" s="379"/>
      <c r="S239" s="379"/>
      <c r="T239" s="379"/>
      <c r="U239" s="379"/>
      <c r="V239" s="379"/>
      <c r="W239" s="379"/>
      <c r="X239" s="379"/>
      <c r="Y239" s="379"/>
    </row>
    <row r="240" spans="1:25" ht="15.75" customHeight="1" x14ac:dyDescent="0.2">
      <c r="A240" s="378"/>
      <c r="B240" s="378"/>
      <c r="C240" s="379"/>
      <c r="D240" s="379"/>
      <c r="E240" s="387"/>
      <c r="F240" s="380"/>
      <c r="G240" s="381"/>
      <c r="H240" s="379"/>
      <c r="I240" s="386"/>
      <c r="J240" s="379"/>
      <c r="K240" s="379"/>
      <c r="L240" s="379"/>
      <c r="M240" s="379"/>
      <c r="N240" s="379"/>
      <c r="O240" s="379"/>
      <c r="P240" s="379"/>
      <c r="Q240" s="379"/>
      <c r="R240" s="379"/>
      <c r="S240" s="379"/>
      <c r="T240" s="379"/>
      <c r="U240" s="379"/>
      <c r="V240" s="379"/>
      <c r="W240" s="379"/>
      <c r="X240" s="379"/>
      <c r="Y240" s="379"/>
    </row>
    <row r="241" spans="1:25" ht="15.75" customHeight="1" x14ac:dyDescent="0.2">
      <c r="A241" s="378"/>
      <c r="B241" s="378"/>
      <c r="C241" s="379"/>
      <c r="D241" s="379"/>
      <c r="E241" s="387"/>
      <c r="F241" s="380"/>
      <c r="G241" s="381"/>
      <c r="H241" s="379"/>
      <c r="I241" s="386"/>
      <c r="J241" s="379"/>
      <c r="K241" s="379"/>
      <c r="L241" s="379"/>
      <c r="M241" s="379"/>
      <c r="N241" s="379"/>
      <c r="O241" s="379"/>
      <c r="P241" s="379"/>
      <c r="Q241" s="379"/>
      <c r="R241" s="379"/>
      <c r="S241" s="379"/>
      <c r="T241" s="379"/>
      <c r="U241" s="379"/>
      <c r="V241" s="379"/>
      <c r="W241" s="379"/>
      <c r="X241" s="379"/>
      <c r="Y241" s="379"/>
    </row>
    <row r="242" spans="1:25" ht="15.75" customHeight="1" x14ac:dyDescent="0.2">
      <c r="A242" s="378"/>
      <c r="B242" s="378"/>
      <c r="C242" s="379"/>
      <c r="D242" s="379"/>
      <c r="E242" s="387"/>
      <c r="F242" s="380"/>
      <c r="G242" s="381"/>
      <c r="H242" s="379"/>
      <c r="I242" s="386"/>
      <c r="J242" s="379"/>
      <c r="K242" s="379"/>
      <c r="L242" s="379"/>
      <c r="M242" s="379"/>
      <c r="N242" s="379"/>
      <c r="O242" s="379"/>
      <c r="P242" s="379"/>
      <c r="Q242" s="379"/>
      <c r="R242" s="379"/>
      <c r="S242" s="379"/>
      <c r="T242" s="379"/>
      <c r="U242" s="379"/>
      <c r="V242" s="379"/>
      <c r="W242" s="379"/>
      <c r="X242" s="379"/>
      <c r="Y242" s="379"/>
    </row>
    <row r="243" spans="1:25" ht="15.75" customHeight="1" x14ac:dyDescent="0.2">
      <c r="A243" s="378"/>
      <c r="B243" s="378"/>
      <c r="C243" s="379"/>
      <c r="D243" s="379"/>
      <c r="E243" s="387"/>
      <c r="F243" s="380"/>
      <c r="G243" s="381"/>
      <c r="H243" s="379"/>
      <c r="I243" s="386"/>
      <c r="J243" s="379"/>
      <c r="K243" s="379"/>
      <c r="L243" s="379"/>
      <c r="M243" s="379"/>
      <c r="N243" s="379"/>
      <c r="O243" s="379"/>
      <c r="P243" s="379"/>
      <c r="Q243" s="379"/>
      <c r="R243" s="379"/>
      <c r="S243" s="379"/>
      <c r="T243" s="379"/>
      <c r="U243" s="379"/>
      <c r="V243" s="379"/>
      <c r="W243" s="379"/>
      <c r="X243" s="379"/>
      <c r="Y243" s="379"/>
    </row>
    <row r="244" spans="1:25" ht="15.75" customHeight="1" x14ac:dyDescent="0.2">
      <c r="A244" s="378"/>
      <c r="B244" s="378"/>
      <c r="C244" s="379"/>
      <c r="D244" s="379"/>
      <c r="E244" s="387"/>
      <c r="F244" s="380"/>
      <c r="G244" s="381"/>
      <c r="H244" s="379"/>
      <c r="I244" s="386"/>
      <c r="J244" s="379"/>
      <c r="K244" s="379"/>
      <c r="L244" s="379"/>
      <c r="M244" s="379"/>
      <c r="N244" s="379"/>
      <c r="O244" s="379"/>
      <c r="P244" s="379"/>
      <c r="Q244" s="379"/>
      <c r="R244" s="379"/>
      <c r="S244" s="379"/>
      <c r="T244" s="379"/>
      <c r="U244" s="379"/>
      <c r="V244" s="379"/>
      <c r="W244" s="379"/>
      <c r="X244" s="379"/>
      <c r="Y244" s="379"/>
    </row>
    <row r="245" spans="1:25" ht="15.75" customHeight="1" x14ac:dyDescent="0.2">
      <c r="A245" s="378"/>
      <c r="B245" s="378"/>
      <c r="C245" s="379"/>
      <c r="D245" s="379"/>
      <c r="E245" s="387"/>
      <c r="F245" s="380"/>
      <c r="G245" s="381"/>
      <c r="H245" s="379"/>
      <c r="I245" s="386"/>
      <c r="J245" s="379"/>
      <c r="K245" s="379"/>
      <c r="L245" s="379"/>
      <c r="M245" s="379"/>
      <c r="N245" s="379"/>
      <c r="O245" s="379"/>
      <c r="P245" s="379"/>
      <c r="Q245" s="379"/>
      <c r="R245" s="379"/>
      <c r="S245" s="379"/>
      <c r="T245" s="379"/>
      <c r="U245" s="379"/>
      <c r="V245" s="379"/>
      <c r="W245" s="379"/>
      <c r="X245" s="379"/>
      <c r="Y245" s="379"/>
    </row>
    <row r="246" spans="1:25" ht="15.75" customHeight="1" x14ac:dyDescent="0.2">
      <c r="A246" s="378"/>
      <c r="B246" s="378"/>
      <c r="C246" s="379"/>
      <c r="D246" s="379"/>
      <c r="E246" s="387"/>
      <c r="F246" s="380"/>
      <c r="G246" s="381"/>
      <c r="H246" s="379"/>
      <c r="I246" s="386"/>
      <c r="J246" s="379"/>
      <c r="K246" s="379"/>
      <c r="L246" s="379"/>
      <c r="M246" s="379"/>
      <c r="N246" s="379"/>
      <c r="O246" s="379"/>
      <c r="P246" s="379"/>
      <c r="Q246" s="379"/>
      <c r="R246" s="379"/>
      <c r="S246" s="379"/>
      <c r="T246" s="379"/>
      <c r="U246" s="379"/>
      <c r="V246" s="379"/>
      <c r="W246" s="379"/>
      <c r="X246" s="379"/>
      <c r="Y246" s="379"/>
    </row>
    <row r="247" spans="1:25" ht="15.75" customHeight="1" x14ac:dyDescent="0.2">
      <c r="A247" s="378"/>
      <c r="B247" s="378"/>
      <c r="C247" s="379"/>
      <c r="D247" s="379"/>
      <c r="E247" s="387"/>
      <c r="F247" s="380"/>
      <c r="G247" s="381"/>
      <c r="H247" s="379"/>
      <c r="I247" s="386"/>
      <c r="J247" s="379"/>
      <c r="K247" s="379"/>
      <c r="L247" s="379"/>
      <c r="M247" s="379"/>
      <c r="N247" s="379"/>
      <c r="O247" s="379"/>
      <c r="P247" s="379"/>
      <c r="Q247" s="379"/>
      <c r="R247" s="379"/>
      <c r="S247" s="379"/>
      <c r="T247" s="379"/>
      <c r="U247" s="379"/>
      <c r="V247" s="379"/>
      <c r="W247" s="379"/>
      <c r="X247" s="379"/>
      <c r="Y247" s="379"/>
    </row>
    <row r="248" spans="1:25" ht="15.75" customHeight="1" x14ac:dyDescent="0.2">
      <c r="A248" s="378"/>
      <c r="B248" s="378"/>
      <c r="C248" s="379"/>
      <c r="D248" s="379"/>
      <c r="E248" s="387"/>
      <c r="F248" s="380"/>
      <c r="G248" s="381"/>
      <c r="H248" s="379"/>
      <c r="I248" s="386"/>
      <c r="J248" s="379"/>
      <c r="K248" s="379"/>
      <c r="L248" s="379"/>
      <c r="M248" s="379"/>
      <c r="N248" s="379"/>
      <c r="O248" s="379"/>
      <c r="P248" s="379"/>
      <c r="Q248" s="379"/>
      <c r="R248" s="379"/>
      <c r="S248" s="379"/>
      <c r="T248" s="379"/>
      <c r="U248" s="379"/>
      <c r="V248" s="379"/>
      <c r="W248" s="379"/>
      <c r="X248" s="379"/>
      <c r="Y248" s="379"/>
    </row>
    <row r="249" spans="1:25" ht="15.75" customHeight="1" x14ac:dyDescent="0.2">
      <c r="A249" s="378"/>
      <c r="B249" s="378"/>
      <c r="C249" s="379"/>
      <c r="D249" s="379"/>
      <c r="E249" s="387"/>
      <c r="F249" s="380"/>
      <c r="G249" s="381"/>
      <c r="H249" s="379"/>
      <c r="I249" s="386"/>
      <c r="J249" s="379"/>
      <c r="K249" s="379"/>
      <c r="L249" s="379"/>
      <c r="M249" s="379"/>
      <c r="N249" s="379"/>
      <c r="O249" s="379"/>
      <c r="P249" s="379"/>
      <c r="Q249" s="379"/>
      <c r="R249" s="379"/>
      <c r="S249" s="379"/>
      <c r="T249" s="379"/>
      <c r="U249" s="379"/>
      <c r="V249" s="379"/>
      <c r="W249" s="379"/>
      <c r="X249" s="379"/>
      <c r="Y249" s="379"/>
    </row>
    <row r="250" spans="1:25" ht="15.75" customHeight="1" x14ac:dyDescent="0.2">
      <c r="A250" s="378"/>
      <c r="B250" s="378"/>
      <c r="C250" s="379"/>
      <c r="D250" s="379"/>
      <c r="E250" s="387"/>
      <c r="F250" s="380"/>
      <c r="G250" s="381"/>
      <c r="H250" s="379"/>
      <c r="I250" s="386"/>
      <c r="J250" s="379"/>
      <c r="K250" s="379"/>
      <c r="L250" s="379"/>
      <c r="M250" s="379"/>
      <c r="N250" s="379"/>
      <c r="O250" s="379"/>
      <c r="P250" s="379"/>
      <c r="Q250" s="379"/>
      <c r="R250" s="379"/>
      <c r="S250" s="379"/>
      <c r="T250" s="379"/>
      <c r="U250" s="379"/>
      <c r="V250" s="379"/>
      <c r="W250" s="379"/>
      <c r="X250" s="379"/>
      <c r="Y250" s="379"/>
    </row>
    <row r="251" spans="1:25" ht="15.75" customHeight="1" x14ac:dyDescent="0.2">
      <c r="A251" s="378"/>
      <c r="B251" s="378"/>
      <c r="C251" s="379"/>
      <c r="D251" s="379"/>
      <c r="E251" s="387"/>
      <c r="F251" s="380"/>
      <c r="G251" s="381"/>
      <c r="H251" s="379"/>
      <c r="I251" s="386"/>
      <c r="J251" s="379"/>
      <c r="K251" s="379"/>
      <c r="L251" s="379"/>
      <c r="M251" s="379"/>
      <c r="N251" s="379"/>
      <c r="O251" s="379"/>
      <c r="P251" s="379"/>
      <c r="Q251" s="379"/>
      <c r="R251" s="379"/>
      <c r="S251" s="379"/>
      <c r="T251" s="379"/>
      <c r="U251" s="379"/>
      <c r="V251" s="379"/>
      <c r="W251" s="379"/>
      <c r="X251" s="379"/>
      <c r="Y251" s="379"/>
    </row>
    <row r="252" spans="1:25" ht="15.75" customHeight="1" x14ac:dyDescent="0.2">
      <c r="A252" s="378"/>
      <c r="B252" s="378"/>
      <c r="C252" s="379"/>
      <c r="D252" s="379"/>
      <c r="E252" s="387"/>
      <c r="F252" s="380"/>
      <c r="G252" s="381"/>
      <c r="H252" s="379"/>
      <c r="I252" s="386"/>
      <c r="J252" s="379"/>
      <c r="K252" s="379"/>
      <c r="L252" s="379"/>
      <c r="M252" s="379"/>
      <c r="N252" s="379"/>
      <c r="O252" s="379"/>
      <c r="P252" s="379"/>
      <c r="Q252" s="379"/>
      <c r="R252" s="379"/>
      <c r="S252" s="379"/>
      <c r="T252" s="379"/>
      <c r="U252" s="379"/>
      <c r="V252" s="379"/>
      <c r="W252" s="379"/>
      <c r="X252" s="379"/>
      <c r="Y252" s="379"/>
    </row>
    <row r="253" spans="1:25" ht="15.75" customHeight="1" x14ac:dyDescent="0.2">
      <c r="A253" s="378"/>
      <c r="B253" s="378"/>
      <c r="C253" s="379"/>
      <c r="D253" s="379"/>
      <c r="E253" s="387"/>
      <c r="F253" s="380"/>
      <c r="G253" s="381"/>
      <c r="H253" s="379"/>
      <c r="I253" s="386"/>
      <c r="J253" s="379"/>
      <c r="K253" s="379"/>
      <c r="L253" s="379"/>
      <c r="M253" s="379"/>
      <c r="N253" s="379"/>
      <c r="O253" s="379"/>
      <c r="P253" s="379"/>
      <c r="Q253" s="379"/>
      <c r="R253" s="379"/>
      <c r="S253" s="379"/>
      <c r="T253" s="379"/>
      <c r="U253" s="379"/>
      <c r="V253" s="379"/>
      <c r="W253" s="379"/>
      <c r="X253" s="379"/>
      <c r="Y253" s="379"/>
    </row>
    <row r="254" spans="1:25" ht="15.75" customHeight="1" x14ac:dyDescent="0.2">
      <c r="A254" s="378"/>
      <c r="B254" s="378"/>
      <c r="C254" s="379"/>
      <c r="D254" s="379"/>
      <c r="E254" s="387"/>
      <c r="F254" s="380"/>
      <c r="G254" s="381"/>
      <c r="H254" s="379"/>
      <c r="I254" s="386"/>
      <c r="J254" s="379"/>
      <c r="K254" s="379"/>
      <c r="L254" s="379"/>
      <c r="M254" s="379"/>
      <c r="N254" s="379"/>
      <c r="O254" s="379"/>
      <c r="P254" s="379"/>
      <c r="Q254" s="379"/>
      <c r="R254" s="379"/>
      <c r="S254" s="379"/>
      <c r="T254" s="379"/>
      <c r="U254" s="379"/>
      <c r="V254" s="379"/>
      <c r="W254" s="379"/>
      <c r="X254" s="379"/>
      <c r="Y254" s="379"/>
    </row>
    <row r="255" spans="1:25" ht="15.75" customHeight="1" x14ac:dyDescent="0.2">
      <c r="A255" s="378"/>
      <c r="B255" s="378"/>
      <c r="C255" s="379"/>
      <c r="D255" s="379"/>
      <c r="E255" s="387"/>
      <c r="F255" s="380"/>
      <c r="G255" s="381"/>
      <c r="H255" s="379"/>
      <c r="I255" s="386"/>
      <c r="J255" s="379"/>
      <c r="K255" s="379"/>
      <c r="L255" s="379"/>
      <c r="M255" s="379"/>
      <c r="N255" s="379"/>
      <c r="O255" s="379"/>
      <c r="P255" s="379"/>
      <c r="Q255" s="379"/>
      <c r="R255" s="379"/>
      <c r="S255" s="379"/>
      <c r="T255" s="379"/>
      <c r="U255" s="379"/>
      <c r="V255" s="379"/>
      <c r="W255" s="379"/>
      <c r="X255" s="379"/>
      <c r="Y255" s="379"/>
    </row>
    <row r="256" spans="1:25" ht="15.75" customHeight="1" x14ac:dyDescent="0.2">
      <c r="A256" s="378"/>
      <c r="B256" s="378"/>
      <c r="C256" s="379"/>
      <c r="D256" s="379"/>
      <c r="E256" s="387"/>
      <c r="F256" s="380"/>
      <c r="G256" s="381"/>
      <c r="H256" s="379"/>
      <c r="I256" s="386"/>
      <c r="J256" s="379"/>
      <c r="K256" s="379"/>
      <c r="L256" s="379"/>
      <c r="M256" s="379"/>
      <c r="N256" s="379"/>
      <c r="O256" s="379"/>
      <c r="P256" s="379"/>
      <c r="Q256" s="379"/>
      <c r="R256" s="379"/>
      <c r="S256" s="379"/>
      <c r="T256" s="379"/>
      <c r="U256" s="379"/>
      <c r="V256" s="379"/>
      <c r="W256" s="379"/>
      <c r="X256" s="379"/>
      <c r="Y256" s="379"/>
    </row>
    <row r="257" spans="1:25" ht="15.75" customHeight="1" x14ac:dyDescent="0.2">
      <c r="A257" s="378"/>
      <c r="B257" s="378"/>
      <c r="C257" s="379"/>
      <c r="D257" s="379"/>
      <c r="E257" s="387"/>
      <c r="F257" s="380"/>
      <c r="G257" s="381"/>
      <c r="H257" s="379"/>
      <c r="I257" s="386"/>
      <c r="J257" s="379"/>
      <c r="K257" s="379"/>
      <c r="L257" s="379"/>
      <c r="M257" s="379"/>
      <c r="N257" s="379"/>
      <c r="O257" s="379"/>
      <c r="P257" s="379"/>
      <c r="Q257" s="379"/>
      <c r="R257" s="379"/>
      <c r="S257" s="379"/>
      <c r="T257" s="379"/>
      <c r="U257" s="379"/>
      <c r="V257" s="379"/>
      <c r="W257" s="379"/>
      <c r="X257" s="379"/>
      <c r="Y257" s="379"/>
    </row>
    <row r="258" spans="1:25" ht="15.75" customHeight="1" x14ac:dyDescent="0.2">
      <c r="A258" s="378"/>
      <c r="B258" s="378"/>
      <c r="C258" s="379"/>
      <c r="D258" s="379"/>
      <c r="E258" s="387"/>
      <c r="F258" s="380"/>
      <c r="G258" s="381"/>
      <c r="H258" s="379"/>
      <c r="I258" s="386"/>
      <c r="J258" s="379"/>
      <c r="K258" s="379"/>
      <c r="L258" s="379"/>
      <c r="M258" s="379"/>
      <c r="N258" s="379"/>
      <c r="O258" s="379"/>
      <c r="P258" s="379"/>
      <c r="Q258" s="379"/>
      <c r="R258" s="379"/>
      <c r="S258" s="379"/>
      <c r="T258" s="379"/>
      <c r="U258" s="379"/>
      <c r="V258" s="379"/>
      <c r="W258" s="379"/>
      <c r="X258" s="379"/>
      <c r="Y258" s="379"/>
    </row>
    <row r="259" spans="1:25" ht="15.75" customHeight="1" x14ac:dyDescent="0.2">
      <c r="A259" s="378"/>
      <c r="B259" s="378"/>
      <c r="C259" s="379"/>
      <c r="D259" s="379"/>
      <c r="E259" s="387"/>
      <c r="F259" s="380"/>
      <c r="G259" s="381"/>
      <c r="H259" s="379"/>
      <c r="I259" s="386"/>
      <c r="J259" s="379"/>
      <c r="K259" s="379"/>
      <c r="L259" s="379"/>
      <c r="M259" s="379"/>
      <c r="N259" s="379"/>
      <c r="O259" s="379"/>
      <c r="P259" s="379"/>
      <c r="Q259" s="379"/>
      <c r="R259" s="379"/>
      <c r="S259" s="379"/>
      <c r="T259" s="379"/>
      <c r="U259" s="379"/>
      <c r="V259" s="379"/>
      <c r="W259" s="379"/>
      <c r="X259" s="379"/>
      <c r="Y259" s="379"/>
    </row>
    <row r="260" spans="1:25" ht="15.75" customHeight="1" x14ac:dyDescent="0.2">
      <c r="A260" s="378"/>
      <c r="B260" s="378"/>
      <c r="C260" s="379"/>
      <c r="D260" s="379"/>
      <c r="E260" s="387"/>
      <c r="F260" s="380"/>
      <c r="G260" s="381"/>
      <c r="H260" s="379"/>
      <c r="I260" s="386"/>
      <c r="J260" s="379"/>
      <c r="K260" s="379"/>
      <c r="L260" s="379"/>
      <c r="M260" s="379"/>
      <c r="N260" s="379"/>
      <c r="O260" s="379"/>
      <c r="P260" s="379"/>
      <c r="Q260" s="379"/>
      <c r="R260" s="379"/>
      <c r="S260" s="379"/>
      <c r="T260" s="379"/>
      <c r="U260" s="379"/>
      <c r="V260" s="379"/>
      <c r="W260" s="379"/>
      <c r="X260" s="379"/>
      <c r="Y260" s="379"/>
    </row>
    <row r="261" spans="1:25" ht="15.75" customHeight="1" x14ac:dyDescent="0.2">
      <c r="A261" s="378"/>
      <c r="B261" s="378"/>
      <c r="C261" s="379"/>
      <c r="D261" s="379"/>
      <c r="E261" s="387"/>
      <c r="F261" s="380"/>
      <c r="G261" s="381"/>
      <c r="H261" s="379"/>
      <c r="I261" s="386"/>
      <c r="J261" s="379"/>
      <c r="K261" s="379"/>
      <c r="L261" s="379"/>
      <c r="M261" s="379"/>
      <c r="N261" s="379"/>
      <c r="O261" s="379"/>
      <c r="P261" s="379"/>
      <c r="Q261" s="379"/>
      <c r="R261" s="379"/>
      <c r="S261" s="379"/>
      <c r="T261" s="379"/>
      <c r="U261" s="379"/>
      <c r="V261" s="379"/>
      <c r="W261" s="379"/>
      <c r="X261" s="379"/>
      <c r="Y261" s="379"/>
    </row>
    <row r="262" spans="1:25" ht="15.75" customHeight="1" x14ac:dyDescent="0.2">
      <c r="A262" s="378"/>
      <c r="B262" s="378"/>
      <c r="C262" s="379"/>
      <c r="D262" s="379"/>
      <c r="E262" s="387"/>
      <c r="F262" s="380"/>
      <c r="G262" s="381"/>
      <c r="H262" s="379"/>
      <c r="I262" s="386"/>
      <c r="J262" s="379"/>
      <c r="K262" s="379"/>
      <c r="L262" s="379"/>
      <c r="M262" s="379"/>
      <c r="N262" s="379"/>
      <c r="O262" s="379"/>
      <c r="P262" s="379"/>
      <c r="Q262" s="379"/>
      <c r="R262" s="379"/>
      <c r="S262" s="379"/>
      <c r="T262" s="379"/>
      <c r="U262" s="379"/>
      <c r="V262" s="379"/>
      <c r="W262" s="379"/>
      <c r="X262" s="379"/>
      <c r="Y262" s="379"/>
    </row>
    <row r="263" spans="1:25" ht="15.75" customHeight="1" x14ac:dyDescent="0.2">
      <c r="A263" s="378"/>
      <c r="B263" s="378"/>
      <c r="C263" s="379"/>
      <c r="D263" s="379"/>
      <c r="E263" s="387"/>
      <c r="F263" s="380"/>
      <c r="G263" s="381"/>
      <c r="H263" s="379"/>
      <c r="I263" s="386"/>
      <c r="J263" s="379"/>
      <c r="K263" s="379"/>
      <c r="L263" s="379"/>
      <c r="M263" s="379"/>
      <c r="N263" s="379"/>
      <c r="O263" s="379"/>
      <c r="P263" s="379"/>
      <c r="Q263" s="379"/>
      <c r="R263" s="379"/>
      <c r="S263" s="379"/>
      <c r="T263" s="379"/>
      <c r="U263" s="379"/>
      <c r="V263" s="379"/>
      <c r="W263" s="379"/>
      <c r="X263" s="379"/>
      <c r="Y263" s="379"/>
    </row>
    <row r="264" spans="1:25" ht="15.75" customHeight="1" x14ac:dyDescent="0.2">
      <c r="A264" s="378"/>
      <c r="B264" s="378"/>
      <c r="C264" s="379"/>
      <c r="D264" s="379"/>
      <c r="E264" s="387"/>
      <c r="F264" s="380"/>
      <c r="G264" s="381"/>
      <c r="H264" s="379"/>
      <c r="I264" s="386"/>
      <c r="J264" s="379"/>
      <c r="K264" s="379"/>
      <c r="L264" s="379"/>
      <c r="M264" s="379"/>
      <c r="N264" s="379"/>
      <c r="O264" s="379"/>
      <c r="P264" s="379"/>
      <c r="Q264" s="379"/>
      <c r="R264" s="379"/>
      <c r="S264" s="379"/>
      <c r="T264" s="379"/>
      <c r="U264" s="379"/>
      <c r="V264" s="379"/>
      <c r="W264" s="379"/>
      <c r="X264" s="379"/>
      <c r="Y264" s="379"/>
    </row>
    <row r="265" spans="1:25" ht="15.75" customHeight="1" x14ac:dyDescent="0.2">
      <c r="A265" s="378"/>
      <c r="B265" s="378"/>
      <c r="C265" s="379"/>
      <c r="D265" s="379"/>
      <c r="E265" s="387"/>
      <c r="F265" s="380"/>
      <c r="G265" s="381"/>
      <c r="H265" s="379"/>
      <c r="I265" s="386"/>
      <c r="J265" s="379"/>
      <c r="K265" s="379"/>
      <c r="L265" s="379"/>
      <c r="M265" s="379"/>
      <c r="N265" s="379"/>
      <c r="O265" s="379"/>
      <c r="P265" s="379"/>
      <c r="Q265" s="379"/>
      <c r="R265" s="379"/>
      <c r="S265" s="379"/>
      <c r="T265" s="379"/>
      <c r="U265" s="379"/>
      <c r="V265" s="379"/>
      <c r="W265" s="379"/>
      <c r="X265" s="379"/>
      <c r="Y265" s="379"/>
    </row>
    <row r="266" spans="1:25" ht="15.75" customHeight="1" x14ac:dyDescent="0.2">
      <c r="A266" s="378"/>
      <c r="B266" s="378"/>
      <c r="C266" s="379"/>
      <c r="D266" s="379"/>
      <c r="E266" s="379"/>
      <c r="F266" s="379"/>
      <c r="G266" s="381"/>
      <c r="H266" s="379"/>
      <c r="I266" s="386"/>
      <c r="J266" s="379"/>
      <c r="K266" s="379"/>
      <c r="L266" s="379"/>
      <c r="M266" s="379"/>
      <c r="N266" s="379"/>
      <c r="O266" s="379"/>
      <c r="P266" s="379"/>
      <c r="Q266" s="379"/>
      <c r="R266" s="379"/>
      <c r="S266" s="379"/>
      <c r="T266" s="379"/>
      <c r="U266" s="379"/>
      <c r="V266" s="379"/>
      <c r="W266" s="379"/>
      <c r="X266" s="379"/>
      <c r="Y266" s="379"/>
    </row>
    <row r="267" spans="1:25" ht="15.75" customHeight="1" x14ac:dyDescent="0.2">
      <c r="A267" s="378"/>
      <c r="B267" s="378"/>
      <c r="C267" s="379"/>
      <c r="D267" s="379"/>
      <c r="E267" s="379"/>
      <c r="F267" s="379"/>
      <c r="G267" s="381"/>
      <c r="H267" s="379"/>
      <c r="I267" s="386"/>
      <c r="J267" s="379"/>
      <c r="K267" s="379"/>
      <c r="L267" s="379"/>
      <c r="M267" s="379"/>
      <c r="N267" s="379"/>
      <c r="O267" s="379"/>
      <c r="P267" s="379"/>
      <c r="Q267" s="379"/>
      <c r="R267" s="379"/>
      <c r="S267" s="379"/>
      <c r="T267" s="379"/>
      <c r="U267" s="379"/>
      <c r="V267" s="379"/>
      <c r="W267" s="379"/>
      <c r="X267" s="379"/>
      <c r="Y267" s="379"/>
    </row>
    <row r="268" spans="1:25" ht="15.75" customHeight="1" x14ac:dyDescent="0.2">
      <c r="A268" s="378"/>
      <c r="B268" s="378"/>
      <c r="C268" s="379"/>
      <c r="D268" s="379"/>
      <c r="E268" s="379"/>
      <c r="F268" s="379"/>
      <c r="G268" s="381"/>
      <c r="H268" s="379"/>
      <c r="I268" s="386"/>
      <c r="J268" s="379"/>
      <c r="K268" s="379"/>
      <c r="L268" s="379"/>
      <c r="M268" s="379"/>
      <c r="N268" s="379"/>
      <c r="O268" s="379"/>
      <c r="P268" s="379"/>
      <c r="Q268" s="379"/>
      <c r="R268" s="379"/>
      <c r="S268" s="379"/>
      <c r="T268" s="379"/>
      <c r="U268" s="379"/>
      <c r="V268" s="379"/>
      <c r="W268" s="379"/>
      <c r="X268" s="379"/>
      <c r="Y268" s="379"/>
    </row>
    <row r="269" spans="1:25" ht="15.75" customHeight="1" x14ac:dyDescent="0.2">
      <c r="A269" s="378"/>
      <c r="B269" s="378"/>
      <c r="C269" s="379"/>
      <c r="D269" s="379"/>
      <c r="E269" s="379"/>
      <c r="F269" s="379"/>
      <c r="G269" s="381"/>
      <c r="H269" s="379"/>
      <c r="I269" s="386"/>
      <c r="J269" s="379"/>
      <c r="K269" s="379"/>
      <c r="L269" s="379"/>
      <c r="M269" s="379"/>
      <c r="N269" s="379"/>
      <c r="O269" s="379"/>
      <c r="P269" s="379"/>
      <c r="Q269" s="379"/>
      <c r="R269" s="379"/>
      <c r="S269" s="379"/>
      <c r="T269" s="379"/>
      <c r="U269" s="379"/>
      <c r="V269" s="379"/>
      <c r="W269" s="379"/>
      <c r="X269" s="379"/>
      <c r="Y269" s="379"/>
    </row>
    <row r="270" spans="1:25" ht="15.75" customHeight="1" x14ac:dyDescent="0.2">
      <c r="A270" s="378"/>
      <c r="B270" s="378"/>
      <c r="C270" s="379"/>
      <c r="D270" s="379"/>
      <c r="E270" s="379"/>
      <c r="F270" s="379"/>
      <c r="G270" s="381"/>
      <c r="H270" s="379"/>
      <c r="I270" s="386"/>
      <c r="J270" s="379"/>
      <c r="K270" s="379"/>
      <c r="L270" s="379"/>
      <c r="M270" s="379"/>
      <c r="N270" s="379"/>
      <c r="O270" s="379"/>
      <c r="P270" s="379"/>
      <c r="Q270" s="379"/>
      <c r="R270" s="379"/>
      <c r="S270" s="379"/>
      <c r="T270" s="379"/>
      <c r="U270" s="379"/>
      <c r="V270" s="379"/>
      <c r="W270" s="379"/>
      <c r="X270" s="379"/>
      <c r="Y270" s="379"/>
    </row>
    <row r="271" spans="1:25" ht="15.75" customHeight="1" x14ac:dyDescent="0.2">
      <c r="A271" s="378"/>
      <c r="B271" s="378"/>
      <c r="C271" s="379"/>
      <c r="D271" s="379"/>
      <c r="E271" s="379"/>
      <c r="F271" s="379"/>
      <c r="G271" s="381"/>
      <c r="H271" s="379"/>
      <c r="I271" s="386"/>
      <c r="J271" s="379"/>
      <c r="K271" s="379"/>
      <c r="L271" s="379"/>
      <c r="M271" s="379"/>
      <c r="N271" s="379"/>
      <c r="O271" s="379"/>
      <c r="P271" s="379"/>
      <c r="Q271" s="379"/>
      <c r="R271" s="379"/>
      <c r="S271" s="379"/>
      <c r="T271" s="379"/>
      <c r="U271" s="379"/>
      <c r="V271" s="379"/>
      <c r="W271" s="379"/>
      <c r="X271" s="379"/>
      <c r="Y271" s="379"/>
    </row>
    <row r="272" spans="1:25" ht="15.75" customHeight="1" x14ac:dyDescent="0.2">
      <c r="A272" s="378"/>
      <c r="B272" s="378"/>
      <c r="C272" s="379"/>
      <c r="D272" s="379"/>
      <c r="E272" s="379"/>
      <c r="F272" s="379"/>
      <c r="G272" s="381"/>
      <c r="H272" s="379"/>
      <c r="I272" s="386"/>
      <c r="J272" s="379"/>
      <c r="K272" s="379"/>
      <c r="L272" s="379"/>
      <c r="M272" s="379"/>
      <c r="N272" s="379"/>
      <c r="O272" s="379"/>
      <c r="P272" s="379"/>
      <c r="Q272" s="379"/>
      <c r="R272" s="379"/>
      <c r="S272" s="379"/>
      <c r="T272" s="379"/>
      <c r="U272" s="379"/>
      <c r="V272" s="379"/>
      <c r="W272" s="379"/>
      <c r="X272" s="379"/>
      <c r="Y272" s="379"/>
    </row>
    <row r="273" spans="1:25" ht="15.75" customHeight="1" x14ac:dyDescent="0.2">
      <c r="A273" s="378"/>
      <c r="B273" s="378"/>
      <c r="C273" s="379"/>
      <c r="D273" s="379"/>
      <c r="E273" s="379"/>
      <c r="F273" s="379"/>
      <c r="G273" s="381"/>
      <c r="H273" s="379"/>
      <c r="I273" s="386"/>
      <c r="J273" s="379"/>
      <c r="K273" s="379"/>
      <c r="L273" s="379"/>
      <c r="M273" s="379"/>
      <c r="N273" s="379"/>
      <c r="O273" s="379"/>
      <c r="P273" s="379"/>
      <c r="Q273" s="379"/>
      <c r="R273" s="379"/>
      <c r="S273" s="379"/>
      <c r="T273" s="379"/>
      <c r="U273" s="379"/>
      <c r="V273" s="379"/>
      <c r="W273" s="379"/>
      <c r="X273" s="379"/>
      <c r="Y273" s="379"/>
    </row>
    <row r="274" spans="1:25" ht="15.75" customHeight="1" x14ac:dyDescent="0.2">
      <c r="A274" s="378"/>
      <c r="B274" s="378"/>
      <c r="C274" s="379"/>
      <c r="D274" s="379"/>
      <c r="E274" s="379"/>
      <c r="F274" s="379"/>
      <c r="G274" s="381"/>
      <c r="H274" s="379"/>
      <c r="I274" s="386"/>
      <c r="J274" s="379"/>
      <c r="K274" s="379"/>
      <c r="L274" s="379"/>
      <c r="M274" s="379"/>
      <c r="N274" s="379"/>
      <c r="O274" s="379"/>
      <c r="P274" s="379"/>
      <c r="Q274" s="379"/>
      <c r="R274" s="379"/>
      <c r="S274" s="379"/>
      <c r="T274" s="379"/>
      <c r="U274" s="379"/>
      <c r="V274" s="379"/>
      <c r="W274" s="379"/>
      <c r="X274" s="379"/>
      <c r="Y274" s="379"/>
    </row>
    <row r="275" spans="1:25" ht="15.75" customHeight="1" x14ac:dyDescent="0.2">
      <c r="A275" s="378"/>
      <c r="B275" s="378"/>
      <c r="C275" s="379"/>
      <c r="D275" s="379"/>
      <c r="E275" s="379"/>
      <c r="F275" s="379"/>
      <c r="G275" s="381"/>
      <c r="H275" s="379"/>
      <c r="I275" s="386"/>
      <c r="J275" s="379"/>
      <c r="K275" s="379"/>
      <c r="L275" s="379"/>
      <c r="M275" s="379"/>
      <c r="N275" s="379"/>
      <c r="O275" s="379"/>
      <c r="P275" s="379"/>
      <c r="Q275" s="379"/>
      <c r="R275" s="379"/>
      <c r="S275" s="379"/>
      <c r="T275" s="379"/>
      <c r="U275" s="379"/>
      <c r="V275" s="379"/>
      <c r="W275" s="379"/>
      <c r="X275" s="379"/>
      <c r="Y275" s="379"/>
    </row>
    <row r="276" spans="1:25" ht="15.75" customHeight="1" x14ac:dyDescent="0.2">
      <c r="A276" s="378"/>
      <c r="B276" s="378"/>
      <c r="C276" s="379"/>
      <c r="D276" s="379"/>
      <c r="E276" s="379"/>
      <c r="F276" s="379"/>
      <c r="G276" s="381"/>
      <c r="H276" s="379"/>
      <c r="I276" s="386"/>
      <c r="J276" s="379"/>
      <c r="K276" s="379"/>
      <c r="L276" s="379"/>
      <c r="M276" s="379"/>
      <c r="N276" s="379"/>
      <c r="O276" s="379"/>
      <c r="P276" s="379"/>
      <c r="Q276" s="379"/>
      <c r="R276" s="379"/>
      <c r="S276" s="379"/>
      <c r="T276" s="379"/>
      <c r="U276" s="379"/>
      <c r="V276" s="379"/>
      <c r="W276" s="379"/>
      <c r="X276" s="379"/>
      <c r="Y276" s="379"/>
    </row>
    <row r="277" spans="1:25" ht="15.75" customHeight="1" x14ac:dyDescent="0.2">
      <c r="A277" s="378"/>
      <c r="B277" s="378"/>
      <c r="C277" s="379"/>
      <c r="D277" s="379"/>
      <c r="E277" s="379"/>
      <c r="F277" s="379"/>
      <c r="G277" s="381"/>
      <c r="H277" s="379"/>
      <c r="I277" s="386"/>
      <c r="J277" s="379"/>
      <c r="K277" s="379"/>
      <c r="L277" s="379"/>
      <c r="M277" s="379"/>
      <c r="N277" s="379"/>
      <c r="O277" s="379"/>
      <c r="P277" s="379"/>
      <c r="Q277" s="379"/>
      <c r="R277" s="379"/>
      <c r="S277" s="379"/>
      <c r="T277" s="379"/>
      <c r="U277" s="379"/>
      <c r="V277" s="379"/>
      <c r="W277" s="379"/>
      <c r="X277" s="379"/>
      <c r="Y277" s="379"/>
    </row>
    <row r="278" spans="1:25" ht="15.75" customHeight="1" x14ac:dyDescent="0.2">
      <c r="A278" s="378"/>
      <c r="B278" s="378"/>
      <c r="C278" s="379"/>
      <c r="D278" s="379"/>
      <c r="E278" s="379"/>
      <c r="F278" s="379"/>
      <c r="G278" s="381"/>
      <c r="H278" s="379"/>
      <c r="I278" s="386"/>
      <c r="J278" s="379"/>
      <c r="K278" s="379"/>
      <c r="L278" s="379"/>
      <c r="M278" s="379"/>
      <c r="N278" s="379"/>
      <c r="O278" s="379"/>
      <c r="P278" s="379"/>
      <c r="Q278" s="379"/>
      <c r="R278" s="379"/>
      <c r="S278" s="379"/>
      <c r="T278" s="379"/>
      <c r="U278" s="379"/>
      <c r="V278" s="379"/>
      <c r="W278" s="379"/>
      <c r="X278" s="379"/>
      <c r="Y278" s="379"/>
    </row>
    <row r="279" spans="1:25" ht="15.75" customHeight="1" x14ac:dyDescent="0.2">
      <c r="A279" s="378"/>
      <c r="B279" s="378"/>
      <c r="C279" s="379"/>
      <c r="D279" s="379"/>
      <c r="E279" s="379"/>
      <c r="F279" s="379"/>
      <c r="G279" s="381"/>
      <c r="H279" s="379"/>
      <c r="I279" s="386"/>
      <c r="J279" s="379"/>
      <c r="K279" s="379"/>
      <c r="L279" s="379"/>
      <c r="M279" s="379"/>
      <c r="N279" s="379"/>
      <c r="O279" s="379"/>
      <c r="P279" s="379"/>
      <c r="Q279" s="379"/>
      <c r="R279" s="379"/>
      <c r="S279" s="379"/>
      <c r="T279" s="379"/>
      <c r="U279" s="379"/>
      <c r="V279" s="379"/>
      <c r="W279" s="379"/>
      <c r="X279" s="379"/>
      <c r="Y279" s="379"/>
    </row>
    <row r="280" spans="1:25" ht="15.75" customHeight="1" x14ac:dyDescent="0.2">
      <c r="A280" s="378"/>
      <c r="B280" s="378"/>
      <c r="C280" s="379"/>
      <c r="D280" s="379"/>
      <c r="E280" s="379"/>
      <c r="F280" s="379"/>
      <c r="G280" s="381"/>
      <c r="H280" s="379"/>
      <c r="I280" s="386"/>
      <c r="J280" s="379"/>
      <c r="K280" s="379"/>
      <c r="L280" s="379"/>
      <c r="M280" s="379"/>
      <c r="N280" s="379"/>
      <c r="O280" s="379"/>
      <c r="P280" s="379"/>
      <c r="Q280" s="379"/>
      <c r="R280" s="379"/>
      <c r="S280" s="379"/>
      <c r="T280" s="379"/>
      <c r="U280" s="379"/>
      <c r="V280" s="379"/>
      <c r="W280" s="379"/>
      <c r="X280" s="379"/>
      <c r="Y280" s="379"/>
    </row>
    <row r="281" spans="1:25" ht="15.75" customHeight="1" x14ac:dyDescent="0.2">
      <c r="A281" s="378"/>
      <c r="B281" s="378"/>
      <c r="C281" s="379"/>
      <c r="D281" s="379"/>
      <c r="E281" s="379"/>
      <c r="F281" s="379"/>
      <c r="G281" s="381"/>
      <c r="H281" s="379"/>
      <c r="I281" s="386"/>
      <c r="J281" s="379"/>
      <c r="K281" s="379"/>
      <c r="L281" s="379"/>
      <c r="M281" s="379"/>
      <c r="N281" s="379"/>
      <c r="O281" s="379"/>
      <c r="P281" s="379"/>
      <c r="Q281" s="379"/>
      <c r="R281" s="379"/>
      <c r="S281" s="379"/>
      <c r="T281" s="379"/>
      <c r="U281" s="379"/>
      <c r="V281" s="379"/>
      <c r="W281" s="379"/>
      <c r="X281" s="379"/>
      <c r="Y281" s="379"/>
    </row>
    <row r="282" spans="1:25" ht="15.75" customHeight="1" x14ac:dyDescent="0.2">
      <c r="A282" s="378"/>
      <c r="B282" s="378"/>
      <c r="C282" s="379"/>
      <c r="D282" s="379"/>
      <c r="E282" s="379"/>
      <c r="F282" s="379"/>
      <c r="G282" s="381"/>
      <c r="H282" s="379"/>
      <c r="I282" s="386"/>
      <c r="J282" s="379"/>
      <c r="K282" s="379"/>
      <c r="L282" s="379"/>
      <c r="M282" s="379"/>
      <c r="N282" s="379"/>
      <c r="O282" s="379"/>
      <c r="P282" s="379"/>
      <c r="Q282" s="379"/>
      <c r="R282" s="379"/>
      <c r="S282" s="379"/>
      <c r="T282" s="379"/>
      <c r="U282" s="379"/>
      <c r="V282" s="379"/>
      <c r="W282" s="379"/>
      <c r="X282" s="379"/>
      <c r="Y282" s="379"/>
    </row>
    <row r="283" spans="1:25" ht="15.75" customHeight="1" x14ac:dyDescent="0.2">
      <c r="A283" s="378"/>
      <c r="B283" s="378"/>
      <c r="C283" s="379"/>
      <c r="D283" s="379"/>
      <c r="E283" s="379"/>
      <c r="F283" s="379"/>
      <c r="G283" s="381"/>
      <c r="H283" s="379"/>
      <c r="I283" s="386"/>
      <c r="J283" s="379"/>
      <c r="K283" s="379"/>
      <c r="L283" s="379"/>
      <c r="M283" s="379"/>
      <c r="N283" s="379"/>
      <c r="O283" s="379"/>
      <c r="P283" s="379"/>
      <c r="Q283" s="379"/>
      <c r="R283" s="379"/>
      <c r="S283" s="379"/>
      <c r="T283" s="379"/>
      <c r="U283" s="379"/>
      <c r="V283" s="379"/>
      <c r="W283" s="379"/>
      <c r="X283" s="379"/>
      <c r="Y283" s="379"/>
    </row>
    <row r="284" spans="1:25" ht="15.75" customHeight="1" x14ac:dyDescent="0.2">
      <c r="A284" s="378"/>
      <c r="B284" s="378"/>
      <c r="C284" s="379"/>
      <c r="D284" s="379"/>
      <c r="E284" s="379"/>
      <c r="F284" s="379"/>
      <c r="G284" s="381"/>
      <c r="H284" s="379"/>
      <c r="I284" s="386"/>
      <c r="J284" s="379"/>
      <c r="K284" s="379"/>
      <c r="L284" s="379"/>
      <c r="M284" s="379"/>
      <c r="N284" s="379"/>
      <c r="O284" s="379"/>
      <c r="P284" s="379"/>
      <c r="Q284" s="379"/>
      <c r="R284" s="379"/>
      <c r="S284" s="379"/>
      <c r="T284" s="379"/>
      <c r="U284" s="379"/>
      <c r="V284" s="379"/>
      <c r="W284" s="379"/>
      <c r="X284" s="379"/>
      <c r="Y284" s="379"/>
    </row>
    <row r="285" spans="1:25" ht="15.75" customHeight="1" x14ac:dyDescent="0.2">
      <c r="A285" s="378"/>
      <c r="B285" s="378"/>
      <c r="C285" s="379"/>
      <c r="D285" s="379"/>
      <c r="E285" s="379"/>
      <c r="F285" s="379"/>
      <c r="G285" s="381"/>
      <c r="H285" s="379"/>
      <c r="I285" s="386"/>
      <c r="J285" s="379"/>
      <c r="K285" s="379"/>
      <c r="L285" s="379"/>
      <c r="M285" s="379"/>
      <c r="N285" s="379"/>
      <c r="O285" s="379"/>
      <c r="P285" s="379"/>
      <c r="Q285" s="379"/>
      <c r="R285" s="379"/>
      <c r="S285" s="379"/>
      <c r="T285" s="379"/>
      <c r="U285" s="379"/>
      <c r="V285" s="379"/>
      <c r="W285" s="379"/>
      <c r="X285" s="379"/>
      <c r="Y285" s="379"/>
    </row>
    <row r="286" spans="1:25" ht="15.75" customHeight="1" x14ac:dyDescent="0.2">
      <c r="A286" s="378"/>
      <c r="B286" s="378"/>
      <c r="C286" s="379"/>
      <c r="D286" s="379"/>
      <c r="E286" s="379"/>
      <c r="F286" s="379"/>
      <c r="G286" s="381"/>
      <c r="H286" s="379"/>
      <c r="I286" s="386"/>
      <c r="J286" s="379"/>
      <c r="K286" s="379"/>
      <c r="L286" s="379"/>
      <c r="M286" s="379"/>
      <c r="N286" s="379"/>
      <c r="O286" s="379"/>
      <c r="P286" s="379"/>
      <c r="Q286" s="379"/>
      <c r="R286" s="379"/>
      <c r="S286" s="379"/>
      <c r="T286" s="379"/>
      <c r="U286" s="379"/>
      <c r="V286" s="379"/>
      <c r="W286" s="379"/>
      <c r="X286" s="379"/>
      <c r="Y286" s="379"/>
    </row>
    <row r="287" spans="1:25" ht="15.75" customHeight="1" x14ac:dyDescent="0.2">
      <c r="A287" s="378"/>
      <c r="B287" s="378"/>
      <c r="C287" s="379"/>
      <c r="D287" s="379"/>
      <c r="E287" s="379"/>
      <c r="F287" s="379"/>
      <c r="G287" s="381"/>
      <c r="H287" s="379"/>
      <c r="I287" s="386"/>
      <c r="J287" s="379"/>
      <c r="K287" s="379"/>
      <c r="L287" s="379"/>
      <c r="M287" s="379"/>
      <c r="N287" s="379"/>
      <c r="O287" s="379"/>
      <c r="P287" s="379"/>
      <c r="Q287" s="379"/>
      <c r="R287" s="379"/>
      <c r="S287" s="379"/>
      <c r="T287" s="379"/>
      <c r="U287" s="379"/>
      <c r="V287" s="379"/>
      <c r="W287" s="379"/>
      <c r="X287" s="379"/>
      <c r="Y287" s="379"/>
    </row>
    <row r="288" spans="1:25" ht="15.75" customHeight="1" x14ac:dyDescent="0.2">
      <c r="A288" s="378"/>
      <c r="B288" s="378"/>
      <c r="C288" s="379"/>
      <c r="D288" s="379"/>
      <c r="E288" s="379"/>
      <c r="F288" s="379"/>
      <c r="G288" s="381"/>
      <c r="H288" s="379"/>
      <c r="I288" s="386"/>
      <c r="J288" s="379"/>
      <c r="K288" s="379"/>
      <c r="L288" s="379"/>
      <c r="M288" s="379"/>
      <c r="N288" s="379"/>
      <c r="O288" s="379"/>
      <c r="P288" s="379"/>
      <c r="Q288" s="379"/>
      <c r="R288" s="379"/>
      <c r="S288" s="379"/>
      <c r="T288" s="379"/>
      <c r="U288" s="379"/>
      <c r="V288" s="379"/>
      <c r="W288" s="379"/>
      <c r="X288" s="379"/>
      <c r="Y288" s="379"/>
    </row>
    <row r="289" spans="1:25" ht="15.75" customHeight="1" x14ac:dyDescent="0.2">
      <c r="A289" s="378"/>
      <c r="B289" s="378"/>
      <c r="C289" s="379"/>
      <c r="D289" s="379"/>
      <c r="E289" s="379"/>
      <c r="F289" s="379"/>
      <c r="G289" s="381"/>
      <c r="H289" s="379"/>
      <c r="I289" s="386"/>
      <c r="J289" s="379"/>
      <c r="K289" s="379"/>
      <c r="L289" s="379"/>
      <c r="M289" s="379"/>
      <c r="N289" s="379"/>
      <c r="O289" s="379"/>
      <c r="P289" s="379"/>
      <c r="Q289" s="379"/>
      <c r="R289" s="379"/>
      <c r="S289" s="379"/>
      <c r="T289" s="379"/>
      <c r="U289" s="379"/>
      <c r="V289" s="379"/>
      <c r="W289" s="379"/>
      <c r="X289" s="379"/>
      <c r="Y289" s="379"/>
    </row>
    <row r="290" spans="1:25" ht="15.75" customHeight="1" x14ac:dyDescent="0.2">
      <c r="A290" s="378"/>
      <c r="B290" s="378"/>
      <c r="C290" s="379"/>
      <c r="D290" s="379"/>
      <c r="E290" s="379"/>
      <c r="F290" s="379"/>
      <c r="G290" s="381"/>
      <c r="H290" s="379"/>
      <c r="I290" s="386"/>
      <c r="J290" s="379"/>
      <c r="K290" s="379"/>
      <c r="L290" s="379"/>
      <c r="M290" s="379"/>
      <c r="N290" s="379"/>
      <c r="O290" s="379"/>
      <c r="P290" s="379"/>
      <c r="Q290" s="379"/>
      <c r="R290" s="379"/>
      <c r="S290" s="379"/>
      <c r="T290" s="379"/>
      <c r="U290" s="379"/>
      <c r="V290" s="379"/>
      <c r="W290" s="379"/>
      <c r="X290" s="379"/>
      <c r="Y290" s="379"/>
    </row>
    <row r="291" spans="1:25" ht="15.75" customHeight="1" x14ac:dyDescent="0.2">
      <c r="A291" s="378"/>
      <c r="B291" s="378"/>
      <c r="C291" s="379"/>
      <c r="D291" s="379"/>
      <c r="E291" s="379"/>
      <c r="F291" s="379"/>
      <c r="G291" s="381"/>
      <c r="H291" s="379"/>
      <c r="I291" s="386"/>
      <c r="J291" s="379"/>
      <c r="K291" s="379"/>
      <c r="L291" s="379"/>
      <c r="M291" s="379"/>
      <c r="N291" s="379"/>
      <c r="O291" s="379"/>
      <c r="P291" s="379"/>
      <c r="Q291" s="379"/>
      <c r="R291" s="379"/>
      <c r="S291" s="379"/>
      <c r="T291" s="379"/>
      <c r="U291" s="379"/>
      <c r="V291" s="379"/>
      <c r="W291" s="379"/>
      <c r="X291" s="379"/>
      <c r="Y291" s="379"/>
    </row>
    <row r="292" spans="1:25" ht="15.75" customHeight="1" x14ac:dyDescent="0.2">
      <c r="A292" s="378"/>
      <c r="B292" s="378"/>
      <c r="C292" s="379"/>
      <c r="D292" s="379"/>
      <c r="E292" s="379"/>
      <c r="F292" s="379"/>
      <c r="G292" s="381"/>
      <c r="H292" s="379"/>
      <c r="I292" s="386"/>
      <c r="J292" s="379"/>
      <c r="K292" s="379"/>
      <c r="L292" s="379"/>
      <c r="M292" s="379"/>
      <c r="N292" s="379"/>
      <c r="O292" s="379"/>
      <c r="P292" s="379"/>
      <c r="Q292" s="379"/>
      <c r="R292" s="379"/>
      <c r="S292" s="379"/>
      <c r="T292" s="379"/>
      <c r="U292" s="379"/>
      <c r="V292" s="379"/>
      <c r="W292" s="379"/>
      <c r="X292" s="379"/>
      <c r="Y292" s="379"/>
    </row>
    <row r="293" spans="1:25" ht="15.75" customHeight="1" x14ac:dyDescent="0.2">
      <c r="A293" s="378"/>
      <c r="B293" s="378"/>
      <c r="C293" s="379"/>
      <c r="D293" s="379"/>
      <c r="E293" s="379"/>
      <c r="F293" s="379"/>
      <c r="G293" s="381"/>
      <c r="H293" s="379"/>
      <c r="I293" s="386"/>
      <c r="J293" s="379"/>
      <c r="K293" s="379"/>
      <c r="L293" s="379"/>
      <c r="M293" s="379"/>
      <c r="N293" s="379"/>
      <c r="O293" s="379"/>
      <c r="P293" s="379"/>
      <c r="Q293" s="379"/>
      <c r="R293" s="379"/>
      <c r="S293" s="379"/>
      <c r="T293" s="379"/>
      <c r="U293" s="379"/>
      <c r="V293" s="379"/>
      <c r="W293" s="379"/>
      <c r="X293" s="379"/>
      <c r="Y293" s="379"/>
    </row>
    <row r="294" spans="1:25" ht="15.75" customHeight="1" x14ac:dyDescent="0.2">
      <c r="A294" s="378"/>
      <c r="B294" s="378"/>
      <c r="C294" s="379"/>
      <c r="D294" s="379"/>
      <c r="E294" s="379"/>
      <c r="F294" s="379"/>
      <c r="G294" s="381"/>
      <c r="H294" s="379"/>
      <c r="I294" s="386"/>
      <c r="J294" s="379"/>
      <c r="K294" s="379"/>
      <c r="L294" s="379"/>
      <c r="M294" s="379"/>
      <c r="N294" s="379"/>
      <c r="O294" s="379"/>
      <c r="P294" s="379"/>
      <c r="Q294" s="379"/>
      <c r="R294" s="379"/>
      <c r="S294" s="379"/>
      <c r="T294" s="379"/>
      <c r="U294" s="379"/>
      <c r="V294" s="379"/>
      <c r="W294" s="379"/>
      <c r="X294" s="379"/>
      <c r="Y294" s="379"/>
    </row>
    <row r="295" spans="1:25" ht="15.75" customHeight="1" x14ac:dyDescent="0.2">
      <c r="A295" s="378"/>
      <c r="B295" s="378"/>
      <c r="C295" s="379"/>
      <c r="D295" s="379"/>
      <c r="E295" s="379"/>
      <c r="F295" s="379"/>
      <c r="G295" s="381"/>
      <c r="H295" s="379"/>
      <c r="I295" s="386"/>
      <c r="J295" s="379"/>
      <c r="K295" s="379"/>
      <c r="L295" s="379"/>
      <c r="M295" s="379"/>
      <c r="N295" s="379"/>
      <c r="O295" s="379"/>
      <c r="P295" s="379"/>
      <c r="Q295" s="379"/>
      <c r="R295" s="379"/>
      <c r="S295" s="379"/>
      <c r="T295" s="379"/>
      <c r="U295" s="379"/>
      <c r="V295" s="379"/>
      <c r="W295" s="379"/>
      <c r="X295" s="379"/>
      <c r="Y295" s="379"/>
    </row>
    <row r="296" spans="1:25" ht="15.75" customHeight="1" x14ac:dyDescent="0.2">
      <c r="A296" s="378"/>
      <c r="B296" s="378"/>
      <c r="C296" s="379"/>
      <c r="D296" s="379"/>
      <c r="E296" s="379"/>
      <c r="F296" s="379"/>
      <c r="G296" s="381"/>
      <c r="H296" s="379"/>
      <c r="I296" s="386"/>
      <c r="J296" s="379"/>
      <c r="K296" s="379"/>
      <c r="L296" s="379"/>
      <c r="M296" s="379"/>
      <c r="N296" s="379"/>
      <c r="O296" s="379"/>
      <c r="P296" s="379"/>
      <c r="Q296" s="379"/>
      <c r="R296" s="379"/>
      <c r="S296" s="379"/>
      <c r="T296" s="379"/>
      <c r="U296" s="379"/>
      <c r="V296" s="379"/>
      <c r="W296" s="379"/>
      <c r="X296" s="379"/>
      <c r="Y296" s="379"/>
    </row>
    <row r="297" spans="1:25" ht="15.75" customHeight="1" x14ac:dyDescent="0.2">
      <c r="A297" s="378"/>
      <c r="B297" s="378"/>
      <c r="C297" s="379"/>
      <c r="D297" s="379"/>
      <c r="E297" s="379"/>
      <c r="F297" s="379"/>
      <c r="G297" s="381"/>
      <c r="H297" s="379"/>
      <c r="I297" s="386"/>
      <c r="J297" s="379"/>
      <c r="K297" s="379"/>
      <c r="L297" s="379"/>
      <c r="M297" s="379"/>
      <c r="N297" s="379"/>
      <c r="O297" s="379"/>
      <c r="P297" s="379"/>
      <c r="Q297" s="379"/>
      <c r="R297" s="379"/>
      <c r="S297" s="379"/>
      <c r="T297" s="379"/>
      <c r="U297" s="379"/>
      <c r="V297" s="379"/>
      <c r="W297" s="379"/>
      <c r="X297" s="379"/>
      <c r="Y297" s="379"/>
    </row>
    <row r="298" spans="1:25" ht="15.75" customHeight="1" x14ac:dyDescent="0.2">
      <c r="A298" s="378"/>
      <c r="B298" s="378"/>
      <c r="C298" s="379"/>
      <c r="D298" s="379"/>
      <c r="E298" s="379"/>
      <c r="F298" s="379"/>
      <c r="G298" s="381"/>
      <c r="H298" s="379"/>
      <c r="I298" s="386"/>
      <c r="J298" s="379"/>
      <c r="K298" s="379"/>
      <c r="L298" s="379"/>
      <c r="M298" s="379"/>
      <c r="N298" s="379"/>
      <c r="O298" s="379"/>
      <c r="P298" s="379"/>
      <c r="Q298" s="379"/>
      <c r="R298" s="379"/>
      <c r="S298" s="379"/>
      <c r="T298" s="379"/>
      <c r="U298" s="379"/>
      <c r="V298" s="379"/>
      <c r="W298" s="379"/>
      <c r="X298" s="379"/>
      <c r="Y298" s="379"/>
    </row>
    <row r="299" spans="1:25" ht="15.75" customHeight="1" x14ac:dyDescent="0.2">
      <c r="A299" s="378"/>
      <c r="B299" s="378"/>
      <c r="C299" s="379"/>
      <c r="D299" s="379"/>
      <c r="E299" s="379"/>
      <c r="F299" s="379"/>
      <c r="G299" s="381"/>
      <c r="H299" s="379"/>
      <c r="I299" s="386"/>
      <c r="J299" s="379"/>
      <c r="K299" s="379"/>
      <c r="L299" s="379"/>
      <c r="M299" s="379"/>
      <c r="N299" s="379"/>
      <c r="O299" s="379"/>
      <c r="P299" s="379"/>
      <c r="Q299" s="379"/>
      <c r="R299" s="379"/>
      <c r="S299" s="379"/>
      <c r="T299" s="379"/>
      <c r="U299" s="379"/>
      <c r="V299" s="379"/>
      <c r="W299" s="379"/>
      <c r="X299" s="379"/>
      <c r="Y299" s="379"/>
    </row>
    <row r="300" spans="1:25" ht="15.75" customHeight="1" x14ac:dyDescent="0.2">
      <c r="A300" s="378"/>
      <c r="B300" s="378"/>
      <c r="C300" s="379"/>
      <c r="D300" s="379"/>
      <c r="E300" s="379"/>
      <c r="F300" s="379"/>
      <c r="G300" s="381"/>
      <c r="H300" s="379"/>
      <c r="I300" s="386"/>
      <c r="J300" s="379"/>
      <c r="K300" s="379"/>
      <c r="L300" s="379"/>
      <c r="M300" s="379"/>
      <c r="N300" s="379"/>
      <c r="O300" s="379"/>
      <c r="P300" s="379"/>
      <c r="Q300" s="379"/>
      <c r="R300" s="379"/>
      <c r="S300" s="379"/>
      <c r="T300" s="379"/>
      <c r="U300" s="379"/>
      <c r="V300" s="379"/>
      <c r="W300" s="379"/>
      <c r="X300" s="379"/>
      <c r="Y300" s="379"/>
    </row>
    <row r="301" spans="1:25" ht="15.75" customHeight="1" x14ac:dyDescent="0.2">
      <c r="A301" s="378"/>
      <c r="B301" s="378"/>
      <c r="C301" s="379"/>
      <c r="D301" s="379"/>
      <c r="E301" s="379"/>
      <c r="F301" s="379"/>
      <c r="G301" s="381"/>
      <c r="H301" s="379"/>
      <c r="I301" s="386"/>
      <c r="J301" s="379"/>
      <c r="K301" s="379"/>
      <c r="L301" s="379"/>
      <c r="M301" s="379"/>
      <c r="N301" s="379"/>
      <c r="O301" s="379"/>
      <c r="P301" s="379"/>
      <c r="Q301" s="379"/>
      <c r="R301" s="379"/>
      <c r="S301" s="379"/>
      <c r="T301" s="379"/>
      <c r="U301" s="379"/>
      <c r="V301" s="379"/>
      <c r="W301" s="379"/>
      <c r="X301" s="379"/>
      <c r="Y301" s="379"/>
    </row>
    <row r="302" spans="1:25" ht="15.75" customHeight="1" x14ac:dyDescent="0.2">
      <c r="A302" s="378"/>
      <c r="B302" s="378"/>
      <c r="C302" s="379"/>
      <c r="D302" s="379"/>
      <c r="E302" s="379"/>
      <c r="F302" s="379"/>
      <c r="G302" s="381"/>
      <c r="H302" s="379"/>
      <c r="I302" s="386"/>
      <c r="J302" s="379"/>
      <c r="K302" s="379"/>
      <c r="L302" s="379"/>
      <c r="M302" s="379"/>
      <c r="N302" s="379"/>
      <c r="O302" s="379"/>
      <c r="P302" s="379"/>
      <c r="Q302" s="379"/>
      <c r="R302" s="379"/>
      <c r="S302" s="379"/>
      <c r="T302" s="379"/>
      <c r="U302" s="379"/>
      <c r="V302" s="379"/>
      <c r="W302" s="379"/>
      <c r="X302" s="379"/>
      <c r="Y302" s="379"/>
    </row>
    <row r="303" spans="1:25" ht="15.75" customHeight="1" x14ac:dyDescent="0.2">
      <c r="A303" s="378"/>
      <c r="B303" s="378"/>
      <c r="C303" s="379"/>
      <c r="D303" s="379"/>
      <c r="E303" s="379"/>
      <c r="F303" s="379"/>
      <c r="G303" s="381"/>
      <c r="H303" s="379"/>
      <c r="I303" s="386"/>
      <c r="J303" s="379"/>
      <c r="K303" s="379"/>
      <c r="L303" s="379"/>
      <c r="M303" s="379"/>
      <c r="N303" s="379"/>
      <c r="O303" s="379"/>
      <c r="P303" s="379"/>
      <c r="Q303" s="379"/>
      <c r="R303" s="379"/>
      <c r="S303" s="379"/>
      <c r="T303" s="379"/>
      <c r="U303" s="379"/>
      <c r="V303" s="379"/>
      <c r="W303" s="379"/>
      <c r="X303" s="379"/>
      <c r="Y303" s="379"/>
    </row>
    <row r="304" spans="1:25" ht="15.75" customHeight="1" x14ac:dyDescent="0.2">
      <c r="A304" s="378"/>
      <c r="B304" s="378"/>
      <c r="C304" s="379"/>
      <c r="D304" s="379"/>
      <c r="E304" s="379"/>
      <c r="F304" s="379"/>
      <c r="G304" s="381"/>
      <c r="H304" s="379"/>
      <c r="I304" s="386"/>
      <c r="J304" s="379"/>
      <c r="K304" s="379"/>
      <c r="L304" s="379"/>
      <c r="M304" s="379"/>
      <c r="N304" s="379"/>
      <c r="O304" s="379"/>
      <c r="P304" s="379"/>
      <c r="Q304" s="379"/>
      <c r="R304" s="379"/>
      <c r="S304" s="379"/>
      <c r="T304" s="379"/>
      <c r="U304" s="379"/>
      <c r="V304" s="379"/>
      <c r="W304" s="379"/>
      <c r="X304" s="379"/>
      <c r="Y304" s="379"/>
    </row>
    <row r="305" spans="1:25" ht="15.75" customHeight="1" x14ac:dyDescent="0.2">
      <c r="A305" s="378"/>
      <c r="B305" s="378"/>
      <c r="C305" s="379"/>
      <c r="D305" s="379"/>
      <c r="E305" s="379"/>
      <c r="F305" s="379"/>
      <c r="G305" s="381"/>
      <c r="H305" s="379"/>
      <c r="I305" s="386"/>
      <c r="J305" s="379"/>
      <c r="K305" s="379"/>
      <c r="L305" s="379"/>
      <c r="M305" s="379"/>
      <c r="N305" s="379"/>
      <c r="O305" s="379"/>
      <c r="P305" s="379"/>
      <c r="Q305" s="379"/>
      <c r="R305" s="379"/>
      <c r="S305" s="379"/>
      <c r="T305" s="379"/>
      <c r="U305" s="379"/>
      <c r="V305" s="379"/>
      <c r="W305" s="379"/>
      <c r="X305" s="379"/>
      <c r="Y305" s="379"/>
    </row>
    <row r="306" spans="1:25" ht="15.75" customHeight="1" x14ac:dyDescent="0.2">
      <c r="A306" s="378"/>
      <c r="B306" s="378"/>
      <c r="C306" s="379"/>
      <c r="D306" s="379"/>
      <c r="E306" s="379"/>
      <c r="F306" s="379"/>
      <c r="G306" s="381"/>
      <c r="H306" s="379"/>
      <c r="I306" s="386"/>
      <c r="J306" s="379"/>
      <c r="K306" s="379"/>
      <c r="L306" s="379"/>
      <c r="M306" s="379"/>
      <c r="N306" s="379"/>
      <c r="O306" s="379"/>
      <c r="P306" s="379"/>
      <c r="Q306" s="379"/>
      <c r="R306" s="379"/>
      <c r="S306" s="379"/>
      <c r="T306" s="379"/>
      <c r="U306" s="379"/>
      <c r="V306" s="379"/>
      <c r="W306" s="379"/>
      <c r="X306" s="379"/>
      <c r="Y306" s="379"/>
    </row>
    <row r="307" spans="1:25" ht="15.75" customHeight="1" x14ac:dyDescent="0.2">
      <c r="A307" s="378"/>
      <c r="B307" s="378"/>
      <c r="C307" s="379"/>
      <c r="D307" s="379"/>
      <c r="E307" s="379"/>
      <c r="F307" s="379"/>
      <c r="G307" s="381"/>
      <c r="H307" s="379"/>
      <c r="I307" s="386"/>
      <c r="J307" s="379"/>
      <c r="K307" s="379"/>
      <c r="L307" s="379"/>
      <c r="M307" s="379"/>
      <c r="N307" s="379"/>
      <c r="O307" s="379"/>
      <c r="P307" s="379"/>
      <c r="Q307" s="379"/>
      <c r="R307" s="379"/>
      <c r="S307" s="379"/>
      <c r="T307" s="379"/>
      <c r="U307" s="379"/>
      <c r="V307" s="379"/>
      <c r="W307" s="379"/>
      <c r="X307" s="379"/>
      <c r="Y307" s="379"/>
    </row>
    <row r="308" spans="1:25" ht="15.75" customHeight="1" x14ac:dyDescent="0.2">
      <c r="A308" s="378"/>
      <c r="B308" s="378"/>
      <c r="C308" s="379"/>
      <c r="D308" s="379"/>
      <c r="E308" s="379"/>
      <c r="F308" s="379"/>
      <c r="G308" s="381"/>
      <c r="H308" s="379"/>
      <c r="I308" s="386"/>
      <c r="J308" s="379"/>
      <c r="K308" s="379"/>
      <c r="L308" s="379"/>
      <c r="M308" s="379"/>
      <c r="N308" s="379"/>
      <c r="O308" s="379"/>
      <c r="P308" s="379"/>
      <c r="Q308" s="379"/>
      <c r="R308" s="379"/>
      <c r="S308" s="379"/>
      <c r="T308" s="379"/>
      <c r="U308" s="379"/>
      <c r="V308" s="379"/>
      <c r="W308" s="379"/>
      <c r="X308" s="379"/>
      <c r="Y308" s="379"/>
    </row>
    <row r="309" spans="1:25" ht="15.75" customHeight="1" x14ac:dyDescent="0.2">
      <c r="A309" s="378"/>
      <c r="B309" s="378"/>
      <c r="C309" s="379"/>
      <c r="D309" s="379"/>
      <c r="E309" s="379"/>
      <c r="F309" s="379"/>
      <c r="G309" s="381"/>
      <c r="H309" s="379"/>
      <c r="I309" s="386"/>
      <c r="J309" s="379"/>
      <c r="K309" s="379"/>
      <c r="L309" s="379"/>
      <c r="M309" s="379"/>
      <c r="N309" s="379"/>
      <c r="O309" s="379"/>
      <c r="P309" s="379"/>
      <c r="Q309" s="379"/>
      <c r="R309" s="379"/>
      <c r="S309" s="379"/>
      <c r="T309" s="379"/>
      <c r="U309" s="379"/>
      <c r="V309" s="379"/>
      <c r="W309" s="379"/>
      <c r="X309" s="379"/>
      <c r="Y309" s="379"/>
    </row>
    <row r="310" spans="1:25" ht="15.75" customHeight="1" x14ac:dyDescent="0.2">
      <c r="A310" s="378"/>
      <c r="B310" s="378"/>
      <c r="C310" s="379"/>
      <c r="D310" s="379"/>
      <c r="E310" s="379"/>
      <c r="F310" s="379"/>
      <c r="G310" s="381"/>
      <c r="H310" s="379"/>
      <c r="I310" s="386"/>
      <c r="J310" s="379"/>
      <c r="K310" s="379"/>
      <c r="L310" s="379"/>
      <c r="M310" s="379"/>
      <c r="N310" s="379"/>
      <c r="O310" s="379"/>
      <c r="P310" s="379"/>
      <c r="Q310" s="379"/>
      <c r="R310" s="379"/>
      <c r="S310" s="379"/>
      <c r="T310" s="379"/>
      <c r="U310" s="379"/>
      <c r="V310" s="379"/>
      <c r="W310" s="379"/>
      <c r="X310" s="379"/>
      <c r="Y310" s="379"/>
    </row>
    <row r="311" spans="1:25" ht="15.75" customHeight="1" x14ac:dyDescent="0.2">
      <c r="A311" s="378"/>
      <c r="B311" s="378"/>
      <c r="C311" s="379"/>
      <c r="D311" s="379"/>
      <c r="E311" s="379"/>
      <c r="F311" s="379"/>
      <c r="G311" s="381"/>
      <c r="H311" s="379"/>
      <c r="I311" s="386"/>
      <c r="J311" s="379"/>
      <c r="K311" s="379"/>
      <c r="L311" s="379"/>
      <c r="M311" s="379"/>
      <c r="N311" s="379"/>
      <c r="O311" s="379"/>
      <c r="P311" s="379"/>
      <c r="Q311" s="379"/>
      <c r="R311" s="379"/>
      <c r="S311" s="379"/>
      <c r="T311" s="379"/>
      <c r="U311" s="379"/>
      <c r="V311" s="379"/>
      <c r="W311" s="379"/>
      <c r="X311" s="379"/>
      <c r="Y311" s="379"/>
    </row>
    <row r="312" spans="1:25" ht="15.75" customHeight="1" x14ac:dyDescent="0.2">
      <c r="A312" s="378"/>
      <c r="B312" s="378"/>
      <c r="C312" s="379"/>
      <c r="D312" s="379"/>
      <c r="E312" s="379"/>
      <c r="F312" s="379"/>
      <c r="G312" s="381"/>
      <c r="H312" s="379"/>
      <c r="I312" s="386"/>
      <c r="J312" s="379"/>
      <c r="K312" s="379"/>
      <c r="L312" s="379"/>
      <c r="M312" s="379"/>
      <c r="N312" s="379"/>
      <c r="O312" s="379"/>
      <c r="P312" s="379"/>
      <c r="Q312" s="379"/>
      <c r="R312" s="379"/>
      <c r="S312" s="379"/>
      <c r="T312" s="379"/>
      <c r="U312" s="379"/>
      <c r="V312" s="379"/>
      <c r="W312" s="379"/>
      <c r="X312" s="379"/>
      <c r="Y312" s="379"/>
    </row>
    <row r="313" spans="1:25" ht="15.75" customHeight="1" x14ac:dyDescent="0.2">
      <c r="A313" s="378"/>
      <c r="B313" s="378"/>
      <c r="C313" s="379"/>
      <c r="D313" s="379"/>
      <c r="E313" s="379"/>
      <c r="F313" s="379"/>
      <c r="G313" s="381"/>
      <c r="H313" s="379"/>
      <c r="I313" s="386"/>
      <c r="J313" s="379"/>
      <c r="K313" s="379"/>
      <c r="L313" s="379"/>
      <c r="M313" s="379"/>
      <c r="N313" s="379"/>
      <c r="O313" s="379"/>
      <c r="P313" s="379"/>
      <c r="Q313" s="379"/>
      <c r="R313" s="379"/>
      <c r="S313" s="379"/>
      <c r="T313" s="379"/>
      <c r="U313" s="379"/>
      <c r="V313" s="379"/>
      <c r="W313" s="379"/>
      <c r="X313" s="379"/>
      <c r="Y313" s="379"/>
    </row>
    <row r="314" spans="1:25" ht="15.75" customHeight="1" x14ac:dyDescent="0.2">
      <c r="A314" s="378"/>
      <c r="B314" s="378"/>
      <c r="C314" s="379"/>
      <c r="D314" s="379"/>
      <c r="E314" s="379"/>
      <c r="F314" s="379"/>
      <c r="G314" s="381"/>
      <c r="H314" s="379"/>
      <c r="I314" s="386"/>
      <c r="J314" s="379"/>
      <c r="K314" s="379"/>
      <c r="L314" s="379"/>
      <c r="M314" s="379"/>
      <c r="N314" s="379"/>
      <c r="O314" s="379"/>
      <c r="P314" s="379"/>
      <c r="Q314" s="379"/>
      <c r="R314" s="379"/>
      <c r="S314" s="379"/>
      <c r="T314" s="379"/>
      <c r="U314" s="379"/>
      <c r="V314" s="379"/>
      <c r="W314" s="379"/>
      <c r="X314" s="379"/>
      <c r="Y314" s="379"/>
    </row>
    <row r="315" spans="1:25" ht="15.75" customHeight="1" x14ac:dyDescent="0.2">
      <c r="A315" s="378"/>
      <c r="B315" s="378"/>
      <c r="C315" s="379"/>
      <c r="D315" s="379"/>
      <c r="E315" s="379"/>
      <c r="F315" s="379"/>
      <c r="G315" s="381"/>
      <c r="H315" s="379"/>
      <c r="I315" s="386"/>
      <c r="J315" s="379"/>
      <c r="K315" s="379"/>
      <c r="L315" s="379"/>
      <c r="M315" s="379"/>
      <c r="N315" s="379"/>
      <c r="O315" s="379"/>
      <c r="P315" s="379"/>
      <c r="Q315" s="379"/>
      <c r="R315" s="379"/>
      <c r="S315" s="379"/>
      <c r="T315" s="379"/>
      <c r="U315" s="379"/>
      <c r="V315" s="379"/>
      <c r="W315" s="379"/>
      <c r="X315" s="379"/>
      <c r="Y315" s="379"/>
    </row>
    <row r="316" spans="1:25" ht="15.75" customHeight="1" x14ac:dyDescent="0.2">
      <c r="A316" s="378"/>
      <c r="B316" s="378"/>
      <c r="C316" s="379"/>
      <c r="D316" s="379"/>
      <c r="E316" s="379"/>
      <c r="F316" s="379"/>
      <c r="G316" s="381"/>
      <c r="H316" s="379"/>
      <c r="I316" s="386"/>
      <c r="J316" s="379"/>
      <c r="K316" s="379"/>
      <c r="L316" s="379"/>
      <c r="M316" s="379"/>
      <c r="N316" s="379"/>
      <c r="O316" s="379"/>
      <c r="P316" s="379"/>
      <c r="Q316" s="379"/>
      <c r="R316" s="379"/>
      <c r="S316" s="379"/>
      <c r="T316" s="379"/>
      <c r="U316" s="379"/>
      <c r="V316" s="379"/>
      <c r="W316" s="379"/>
      <c r="X316" s="379"/>
      <c r="Y316" s="379"/>
    </row>
    <row r="317" spans="1:25" ht="15.75" customHeight="1" x14ac:dyDescent="0.2">
      <c r="A317" s="378"/>
      <c r="B317" s="378"/>
      <c r="C317" s="379"/>
      <c r="D317" s="379"/>
      <c r="E317" s="379"/>
      <c r="F317" s="379"/>
      <c r="G317" s="381"/>
      <c r="H317" s="379"/>
      <c r="I317" s="386"/>
      <c r="J317" s="379"/>
      <c r="K317" s="379"/>
      <c r="L317" s="379"/>
      <c r="M317" s="379"/>
      <c r="N317" s="379"/>
      <c r="O317" s="379"/>
      <c r="P317" s="379"/>
      <c r="Q317" s="379"/>
      <c r="R317" s="379"/>
      <c r="S317" s="379"/>
      <c r="T317" s="379"/>
      <c r="U317" s="379"/>
      <c r="V317" s="379"/>
      <c r="W317" s="379"/>
      <c r="X317" s="379"/>
      <c r="Y317" s="379"/>
    </row>
    <row r="318" spans="1:25" ht="15.75" customHeight="1" x14ac:dyDescent="0.2">
      <c r="A318" s="378"/>
      <c r="B318" s="378"/>
      <c r="C318" s="379"/>
      <c r="D318" s="379"/>
      <c r="E318" s="379"/>
      <c r="F318" s="379"/>
      <c r="G318" s="381"/>
      <c r="H318" s="379"/>
      <c r="I318" s="386"/>
      <c r="J318" s="379"/>
      <c r="K318" s="379"/>
      <c r="L318" s="379"/>
      <c r="M318" s="379"/>
      <c r="N318" s="379"/>
      <c r="O318" s="379"/>
      <c r="P318" s="379"/>
      <c r="Q318" s="379"/>
      <c r="R318" s="379"/>
      <c r="S318" s="379"/>
      <c r="T318" s="379"/>
      <c r="U318" s="379"/>
      <c r="V318" s="379"/>
      <c r="W318" s="379"/>
      <c r="X318" s="379"/>
      <c r="Y318" s="379"/>
    </row>
    <row r="319" spans="1:25" ht="15.75" customHeight="1" x14ac:dyDescent="0.2">
      <c r="A319" s="378"/>
      <c r="B319" s="378"/>
      <c r="C319" s="379"/>
      <c r="D319" s="379"/>
      <c r="E319" s="379"/>
      <c r="F319" s="379"/>
      <c r="G319" s="381"/>
      <c r="H319" s="379"/>
      <c r="I319" s="386"/>
      <c r="J319" s="379"/>
      <c r="K319" s="379"/>
      <c r="L319" s="379"/>
      <c r="M319" s="379"/>
      <c r="N319" s="379"/>
      <c r="O319" s="379"/>
      <c r="P319" s="379"/>
      <c r="Q319" s="379"/>
      <c r="R319" s="379"/>
      <c r="S319" s="379"/>
      <c r="T319" s="379"/>
      <c r="U319" s="379"/>
      <c r="V319" s="379"/>
      <c r="W319" s="379"/>
      <c r="X319" s="379"/>
      <c r="Y319" s="379"/>
    </row>
    <row r="320" spans="1:25" ht="15.75" customHeight="1" x14ac:dyDescent="0.2">
      <c r="A320" s="378"/>
      <c r="B320" s="378"/>
      <c r="C320" s="379"/>
      <c r="D320" s="379"/>
      <c r="E320" s="379"/>
      <c r="F320" s="379"/>
      <c r="G320" s="381"/>
      <c r="H320" s="379"/>
      <c r="I320" s="386"/>
      <c r="J320" s="379"/>
      <c r="K320" s="379"/>
      <c r="L320" s="379"/>
      <c r="M320" s="379"/>
      <c r="N320" s="379"/>
      <c r="O320" s="379"/>
      <c r="P320" s="379"/>
      <c r="Q320" s="379"/>
      <c r="R320" s="379"/>
      <c r="S320" s="379"/>
      <c r="T320" s="379"/>
      <c r="U320" s="379"/>
      <c r="V320" s="379"/>
      <c r="W320" s="379"/>
      <c r="X320" s="379"/>
      <c r="Y320" s="379"/>
    </row>
    <row r="321" spans="1:25" ht="15.75" customHeight="1" x14ac:dyDescent="0.2">
      <c r="A321" s="378"/>
      <c r="B321" s="378"/>
      <c r="C321" s="379"/>
      <c r="D321" s="379"/>
      <c r="E321" s="379"/>
      <c r="F321" s="379"/>
      <c r="G321" s="381"/>
      <c r="H321" s="379"/>
      <c r="I321" s="386"/>
      <c r="J321" s="379"/>
      <c r="K321" s="379"/>
      <c r="L321" s="379"/>
      <c r="M321" s="379"/>
      <c r="N321" s="379"/>
      <c r="O321" s="379"/>
      <c r="P321" s="379"/>
      <c r="Q321" s="379"/>
      <c r="R321" s="379"/>
      <c r="S321" s="379"/>
      <c r="T321" s="379"/>
      <c r="U321" s="379"/>
      <c r="V321" s="379"/>
      <c r="W321" s="379"/>
      <c r="X321" s="379"/>
      <c r="Y321" s="379"/>
    </row>
    <row r="322" spans="1:25" ht="15.75" customHeight="1" x14ac:dyDescent="0.2">
      <c r="A322" s="378"/>
      <c r="B322" s="378"/>
      <c r="C322" s="379"/>
      <c r="D322" s="379"/>
      <c r="E322" s="379"/>
      <c r="F322" s="379"/>
      <c r="G322" s="381"/>
      <c r="H322" s="379"/>
      <c r="I322" s="386"/>
      <c r="J322" s="379"/>
      <c r="K322" s="379"/>
      <c r="L322" s="379"/>
      <c r="M322" s="379"/>
      <c r="N322" s="379"/>
      <c r="O322" s="379"/>
      <c r="P322" s="379"/>
      <c r="Q322" s="379"/>
      <c r="R322" s="379"/>
      <c r="S322" s="379"/>
      <c r="T322" s="379"/>
      <c r="U322" s="379"/>
      <c r="V322" s="379"/>
      <c r="W322" s="379"/>
      <c r="X322" s="379"/>
      <c r="Y322" s="379"/>
    </row>
    <row r="323" spans="1:25" ht="15.75" customHeight="1" x14ac:dyDescent="0.2">
      <c r="A323" s="378"/>
      <c r="B323" s="378"/>
      <c r="C323" s="379"/>
      <c r="D323" s="379"/>
      <c r="E323" s="379"/>
      <c r="F323" s="379"/>
      <c r="G323" s="381"/>
      <c r="H323" s="379"/>
      <c r="I323" s="386"/>
      <c r="J323" s="379"/>
      <c r="K323" s="379"/>
      <c r="L323" s="379"/>
      <c r="M323" s="379"/>
      <c r="N323" s="379"/>
      <c r="O323" s="379"/>
      <c r="P323" s="379"/>
      <c r="Q323" s="379"/>
      <c r="R323" s="379"/>
      <c r="S323" s="379"/>
      <c r="T323" s="379"/>
      <c r="U323" s="379"/>
      <c r="V323" s="379"/>
      <c r="W323" s="379"/>
      <c r="X323" s="379"/>
      <c r="Y323" s="379"/>
    </row>
    <row r="324" spans="1:25" ht="15.75" customHeight="1" x14ac:dyDescent="0.2">
      <c r="A324" s="378"/>
      <c r="B324" s="378"/>
      <c r="C324" s="379"/>
      <c r="D324" s="379"/>
      <c r="E324" s="379"/>
      <c r="F324" s="379"/>
      <c r="G324" s="381"/>
      <c r="H324" s="379"/>
      <c r="I324" s="386"/>
      <c r="J324" s="379"/>
      <c r="K324" s="379"/>
      <c r="L324" s="379"/>
      <c r="M324" s="379"/>
      <c r="N324" s="379"/>
      <c r="O324" s="379"/>
      <c r="P324" s="379"/>
      <c r="Q324" s="379"/>
      <c r="R324" s="379"/>
      <c r="S324" s="379"/>
      <c r="T324" s="379"/>
      <c r="U324" s="379"/>
      <c r="V324" s="379"/>
      <c r="W324" s="379"/>
      <c r="X324" s="379"/>
      <c r="Y324" s="379"/>
    </row>
    <row r="325" spans="1:25" ht="15.75" customHeight="1" x14ac:dyDescent="0.2">
      <c r="A325" s="378"/>
      <c r="B325" s="378"/>
      <c r="C325" s="379"/>
      <c r="D325" s="379"/>
      <c r="E325" s="379"/>
      <c r="F325" s="379"/>
      <c r="G325" s="381"/>
      <c r="H325" s="379"/>
      <c r="I325" s="386"/>
      <c r="J325" s="379"/>
      <c r="K325" s="379"/>
      <c r="L325" s="379"/>
      <c r="M325" s="379"/>
      <c r="N325" s="379"/>
      <c r="O325" s="379"/>
      <c r="P325" s="379"/>
      <c r="Q325" s="379"/>
      <c r="R325" s="379"/>
      <c r="S325" s="379"/>
      <c r="T325" s="379"/>
      <c r="U325" s="379"/>
      <c r="V325" s="379"/>
      <c r="W325" s="379"/>
      <c r="X325" s="379"/>
      <c r="Y325" s="379"/>
    </row>
    <row r="326" spans="1:25" ht="15.75" customHeight="1" x14ac:dyDescent="0.2">
      <c r="A326" s="378"/>
      <c r="B326" s="378"/>
      <c r="C326" s="379"/>
      <c r="D326" s="379"/>
      <c r="E326" s="379"/>
      <c r="F326" s="379"/>
      <c r="G326" s="381"/>
      <c r="H326" s="379"/>
      <c r="I326" s="386"/>
      <c r="J326" s="379"/>
      <c r="K326" s="379"/>
      <c r="L326" s="379"/>
      <c r="M326" s="379"/>
      <c r="N326" s="379"/>
      <c r="O326" s="379"/>
      <c r="P326" s="379"/>
      <c r="Q326" s="379"/>
      <c r="R326" s="379"/>
      <c r="S326" s="379"/>
      <c r="T326" s="379"/>
      <c r="U326" s="379"/>
      <c r="V326" s="379"/>
      <c r="W326" s="379"/>
      <c r="X326" s="379"/>
      <c r="Y326" s="379"/>
    </row>
    <row r="327" spans="1:25" ht="15.75" customHeight="1" x14ac:dyDescent="0.2">
      <c r="A327" s="378"/>
      <c r="B327" s="378"/>
      <c r="C327" s="379"/>
      <c r="D327" s="379"/>
      <c r="E327" s="379"/>
      <c r="F327" s="379"/>
      <c r="G327" s="381"/>
      <c r="H327" s="379"/>
      <c r="I327" s="386"/>
      <c r="J327" s="379"/>
      <c r="K327" s="379"/>
      <c r="L327" s="379"/>
      <c r="M327" s="379"/>
      <c r="N327" s="379"/>
      <c r="O327" s="379"/>
      <c r="P327" s="379"/>
      <c r="Q327" s="379"/>
      <c r="R327" s="379"/>
      <c r="S327" s="379"/>
      <c r="T327" s="379"/>
      <c r="U327" s="379"/>
      <c r="V327" s="379"/>
      <c r="W327" s="379"/>
      <c r="X327" s="379"/>
      <c r="Y327" s="379"/>
    </row>
    <row r="328" spans="1:25" ht="15.75" customHeight="1" x14ac:dyDescent="0.2">
      <c r="A328" s="378"/>
      <c r="B328" s="378"/>
      <c r="C328" s="379"/>
      <c r="D328" s="379"/>
      <c r="E328" s="379"/>
      <c r="F328" s="379"/>
      <c r="G328" s="381"/>
      <c r="H328" s="379"/>
      <c r="I328" s="386"/>
      <c r="J328" s="379"/>
      <c r="K328" s="379"/>
      <c r="L328" s="379"/>
      <c r="M328" s="379"/>
      <c r="N328" s="379"/>
      <c r="O328" s="379"/>
      <c r="P328" s="379"/>
      <c r="Q328" s="379"/>
      <c r="R328" s="379"/>
      <c r="S328" s="379"/>
      <c r="T328" s="379"/>
      <c r="U328" s="379"/>
      <c r="V328" s="379"/>
      <c r="W328" s="379"/>
      <c r="X328" s="379"/>
      <c r="Y328" s="379"/>
    </row>
    <row r="329" spans="1:25" ht="15.75" customHeight="1" x14ac:dyDescent="0.2">
      <c r="A329" s="378"/>
      <c r="B329" s="378"/>
      <c r="C329" s="379"/>
      <c r="D329" s="379"/>
      <c r="E329" s="379"/>
      <c r="F329" s="379"/>
      <c r="G329" s="381"/>
      <c r="H329" s="379"/>
      <c r="I329" s="386"/>
      <c r="J329" s="379"/>
      <c r="K329" s="379"/>
      <c r="L329" s="379"/>
      <c r="M329" s="379"/>
      <c r="N329" s="379"/>
      <c r="O329" s="379"/>
      <c r="P329" s="379"/>
      <c r="Q329" s="379"/>
      <c r="R329" s="379"/>
      <c r="S329" s="379"/>
      <c r="T329" s="379"/>
      <c r="U329" s="379"/>
      <c r="V329" s="379"/>
      <c r="W329" s="379"/>
      <c r="X329" s="379"/>
      <c r="Y329" s="379"/>
    </row>
    <row r="330" spans="1:25" ht="15.75" customHeight="1" x14ac:dyDescent="0.2">
      <c r="A330" s="378"/>
      <c r="B330" s="378"/>
      <c r="C330" s="379"/>
      <c r="D330" s="379"/>
      <c r="E330" s="379"/>
      <c r="F330" s="379"/>
      <c r="G330" s="381"/>
      <c r="H330" s="379"/>
      <c r="I330" s="386"/>
      <c r="J330" s="379"/>
      <c r="K330" s="379"/>
      <c r="L330" s="379"/>
      <c r="M330" s="379"/>
      <c r="N330" s="379"/>
      <c r="O330" s="379"/>
      <c r="P330" s="379"/>
      <c r="Q330" s="379"/>
      <c r="R330" s="379"/>
      <c r="S330" s="379"/>
      <c r="T330" s="379"/>
      <c r="U330" s="379"/>
      <c r="V330" s="379"/>
      <c r="W330" s="379"/>
      <c r="X330" s="379"/>
      <c r="Y330" s="379"/>
    </row>
    <row r="331" spans="1:25" ht="15.75" customHeight="1" x14ac:dyDescent="0.2">
      <c r="A331" s="378"/>
      <c r="B331" s="378"/>
      <c r="C331" s="379"/>
      <c r="D331" s="379"/>
      <c r="E331" s="379"/>
      <c r="F331" s="379"/>
      <c r="G331" s="381"/>
      <c r="H331" s="379"/>
      <c r="I331" s="386"/>
      <c r="J331" s="379"/>
      <c r="K331" s="379"/>
      <c r="L331" s="379"/>
      <c r="M331" s="379"/>
      <c r="N331" s="379"/>
      <c r="O331" s="379"/>
      <c r="P331" s="379"/>
      <c r="Q331" s="379"/>
      <c r="R331" s="379"/>
      <c r="S331" s="379"/>
      <c r="T331" s="379"/>
      <c r="U331" s="379"/>
      <c r="V331" s="379"/>
      <c r="W331" s="379"/>
      <c r="X331" s="379"/>
      <c r="Y331" s="379"/>
    </row>
    <row r="332" spans="1:25" ht="15.75" customHeight="1" x14ac:dyDescent="0.2">
      <c r="A332" s="378"/>
      <c r="B332" s="378"/>
      <c r="C332" s="379"/>
      <c r="D332" s="379"/>
      <c r="E332" s="379"/>
      <c r="F332" s="379"/>
      <c r="G332" s="381"/>
      <c r="H332" s="379"/>
      <c r="I332" s="386"/>
      <c r="J332" s="379"/>
      <c r="K332" s="379"/>
      <c r="L332" s="379"/>
      <c r="M332" s="379"/>
      <c r="N332" s="379"/>
      <c r="O332" s="379"/>
      <c r="P332" s="379"/>
      <c r="Q332" s="379"/>
      <c r="R332" s="379"/>
      <c r="S332" s="379"/>
      <c r="T332" s="379"/>
      <c r="U332" s="379"/>
      <c r="V332" s="379"/>
      <c r="W332" s="379"/>
      <c r="X332" s="379"/>
      <c r="Y332" s="379"/>
    </row>
    <row r="333" spans="1:25" ht="15.75" customHeight="1" x14ac:dyDescent="0.2">
      <c r="A333" s="378"/>
      <c r="B333" s="378"/>
      <c r="C333" s="379"/>
      <c r="D333" s="379"/>
      <c r="E333" s="379"/>
      <c r="F333" s="379"/>
      <c r="G333" s="381"/>
      <c r="H333" s="379"/>
      <c r="I333" s="386"/>
      <c r="J333" s="379"/>
      <c r="K333" s="379"/>
      <c r="L333" s="379"/>
      <c r="M333" s="379"/>
      <c r="N333" s="379"/>
      <c r="O333" s="379"/>
      <c r="P333" s="379"/>
      <c r="Q333" s="379"/>
      <c r="R333" s="379"/>
      <c r="S333" s="379"/>
      <c r="T333" s="379"/>
      <c r="U333" s="379"/>
      <c r="V333" s="379"/>
      <c r="W333" s="379"/>
      <c r="X333" s="379"/>
      <c r="Y333" s="379"/>
    </row>
    <row r="334" spans="1:25" ht="15.75" customHeight="1" x14ac:dyDescent="0.2">
      <c r="A334" s="378"/>
      <c r="B334" s="378"/>
      <c r="C334" s="379"/>
      <c r="D334" s="379"/>
      <c r="E334" s="379"/>
      <c r="F334" s="379"/>
      <c r="G334" s="381"/>
      <c r="H334" s="379"/>
      <c r="I334" s="386"/>
      <c r="J334" s="379"/>
      <c r="K334" s="379"/>
      <c r="L334" s="379"/>
      <c r="M334" s="379"/>
      <c r="N334" s="379"/>
      <c r="O334" s="379"/>
      <c r="P334" s="379"/>
      <c r="Q334" s="379"/>
      <c r="R334" s="379"/>
      <c r="S334" s="379"/>
      <c r="T334" s="379"/>
      <c r="U334" s="379"/>
      <c r="V334" s="379"/>
      <c r="W334" s="379"/>
      <c r="X334" s="379"/>
      <c r="Y334" s="379"/>
    </row>
    <row r="335" spans="1:25" ht="15.75" customHeight="1" x14ac:dyDescent="0.2">
      <c r="A335" s="378"/>
      <c r="B335" s="378"/>
      <c r="C335" s="379"/>
      <c r="D335" s="379"/>
      <c r="E335" s="379"/>
      <c r="F335" s="379"/>
      <c r="G335" s="381"/>
      <c r="H335" s="379"/>
      <c r="I335" s="386"/>
      <c r="J335" s="379"/>
      <c r="K335" s="379"/>
      <c r="L335" s="379"/>
      <c r="M335" s="379"/>
      <c r="N335" s="379"/>
      <c r="O335" s="379"/>
      <c r="P335" s="379"/>
      <c r="Q335" s="379"/>
      <c r="R335" s="379"/>
      <c r="S335" s="379"/>
      <c r="T335" s="379"/>
      <c r="U335" s="379"/>
      <c r="V335" s="379"/>
      <c r="W335" s="379"/>
      <c r="X335" s="379"/>
      <c r="Y335" s="379"/>
    </row>
    <row r="336" spans="1:25" ht="15.75" customHeight="1" x14ac:dyDescent="0.2">
      <c r="A336" s="378"/>
      <c r="B336" s="378"/>
      <c r="C336" s="379"/>
      <c r="D336" s="379"/>
      <c r="E336" s="379"/>
      <c r="F336" s="379"/>
      <c r="G336" s="381"/>
      <c r="H336" s="379"/>
      <c r="I336" s="386"/>
      <c r="J336" s="379"/>
      <c r="K336" s="379"/>
      <c r="L336" s="379"/>
      <c r="M336" s="379"/>
      <c r="N336" s="379"/>
      <c r="O336" s="379"/>
      <c r="P336" s="379"/>
      <c r="Q336" s="379"/>
      <c r="R336" s="379"/>
      <c r="S336" s="379"/>
      <c r="T336" s="379"/>
      <c r="U336" s="379"/>
      <c r="V336" s="379"/>
      <c r="W336" s="379"/>
      <c r="X336" s="379"/>
      <c r="Y336" s="379"/>
    </row>
    <row r="337" spans="1:25" ht="15.75" customHeight="1" x14ac:dyDescent="0.2">
      <c r="A337" s="378"/>
      <c r="B337" s="378"/>
      <c r="C337" s="379"/>
      <c r="D337" s="379"/>
      <c r="E337" s="379"/>
      <c r="F337" s="379"/>
      <c r="G337" s="381"/>
      <c r="H337" s="379"/>
      <c r="I337" s="386"/>
      <c r="J337" s="379"/>
      <c r="K337" s="379"/>
      <c r="L337" s="379"/>
      <c r="M337" s="379"/>
      <c r="N337" s="379"/>
      <c r="O337" s="379"/>
      <c r="P337" s="379"/>
      <c r="Q337" s="379"/>
      <c r="R337" s="379"/>
      <c r="S337" s="379"/>
      <c r="T337" s="379"/>
      <c r="U337" s="379"/>
      <c r="V337" s="379"/>
      <c r="W337" s="379"/>
      <c r="X337" s="379"/>
      <c r="Y337" s="379"/>
    </row>
    <row r="338" spans="1:25" ht="15.75" customHeight="1" x14ac:dyDescent="0.2">
      <c r="A338" s="378"/>
      <c r="B338" s="378"/>
      <c r="C338" s="379"/>
      <c r="D338" s="379"/>
      <c r="E338" s="379"/>
      <c r="F338" s="379"/>
      <c r="G338" s="381"/>
      <c r="H338" s="379"/>
      <c r="I338" s="386"/>
      <c r="J338" s="379"/>
      <c r="K338" s="379"/>
      <c r="L338" s="379"/>
      <c r="M338" s="379"/>
      <c r="N338" s="379"/>
      <c r="O338" s="379"/>
      <c r="P338" s="379"/>
      <c r="Q338" s="379"/>
      <c r="R338" s="379"/>
      <c r="S338" s="379"/>
      <c r="T338" s="379"/>
      <c r="U338" s="379"/>
      <c r="V338" s="379"/>
      <c r="W338" s="379"/>
      <c r="X338" s="379"/>
      <c r="Y338" s="379"/>
    </row>
    <row r="339" spans="1:25" ht="15.75" customHeight="1" x14ac:dyDescent="0.2">
      <c r="A339" s="378"/>
      <c r="B339" s="378"/>
      <c r="C339" s="379"/>
      <c r="D339" s="379"/>
      <c r="E339" s="379"/>
      <c r="F339" s="379"/>
      <c r="G339" s="381"/>
      <c r="H339" s="379"/>
      <c r="I339" s="386"/>
      <c r="J339" s="379"/>
      <c r="K339" s="379"/>
      <c r="L339" s="379"/>
      <c r="M339" s="379"/>
      <c r="N339" s="379"/>
      <c r="O339" s="379"/>
      <c r="P339" s="379"/>
      <c r="Q339" s="379"/>
      <c r="R339" s="379"/>
      <c r="S339" s="379"/>
      <c r="T339" s="379"/>
      <c r="U339" s="379"/>
      <c r="V339" s="379"/>
      <c r="W339" s="379"/>
      <c r="X339" s="379"/>
      <c r="Y339" s="379"/>
    </row>
    <row r="340" spans="1:25" ht="15.75" customHeight="1" x14ac:dyDescent="0.2">
      <c r="A340" s="378"/>
      <c r="B340" s="378"/>
      <c r="C340" s="379"/>
      <c r="D340" s="379"/>
      <c r="E340" s="379"/>
      <c r="F340" s="379"/>
      <c r="G340" s="381"/>
      <c r="H340" s="379"/>
      <c r="I340" s="386"/>
      <c r="J340" s="379"/>
      <c r="K340" s="379"/>
      <c r="L340" s="379"/>
      <c r="M340" s="379"/>
      <c r="N340" s="379"/>
      <c r="O340" s="379"/>
      <c r="P340" s="379"/>
      <c r="Q340" s="379"/>
      <c r="R340" s="379"/>
      <c r="S340" s="379"/>
      <c r="T340" s="379"/>
      <c r="U340" s="379"/>
      <c r="V340" s="379"/>
      <c r="W340" s="379"/>
      <c r="X340" s="379"/>
      <c r="Y340" s="379"/>
    </row>
    <row r="341" spans="1:25" ht="15.75" customHeight="1" x14ac:dyDescent="0.2">
      <c r="A341" s="378"/>
      <c r="B341" s="378"/>
      <c r="C341" s="379"/>
      <c r="D341" s="379"/>
      <c r="E341" s="379"/>
      <c r="F341" s="379"/>
      <c r="G341" s="381"/>
      <c r="H341" s="379"/>
      <c r="I341" s="386"/>
      <c r="J341" s="379"/>
      <c r="K341" s="379"/>
      <c r="L341" s="379"/>
      <c r="M341" s="379"/>
      <c r="N341" s="379"/>
      <c r="O341" s="379"/>
      <c r="P341" s="379"/>
      <c r="Q341" s="379"/>
      <c r="R341" s="379"/>
      <c r="S341" s="379"/>
      <c r="T341" s="379"/>
      <c r="U341" s="379"/>
      <c r="V341" s="379"/>
      <c r="W341" s="379"/>
      <c r="X341" s="379"/>
      <c r="Y341" s="379"/>
    </row>
    <row r="342" spans="1:25" ht="15.75" customHeight="1" x14ac:dyDescent="0.2">
      <c r="A342" s="378"/>
      <c r="B342" s="378"/>
      <c r="C342" s="379"/>
      <c r="D342" s="379"/>
      <c r="E342" s="379"/>
      <c r="F342" s="379"/>
      <c r="G342" s="381"/>
      <c r="H342" s="379"/>
      <c r="I342" s="386"/>
      <c r="J342" s="379"/>
      <c r="K342" s="379"/>
      <c r="L342" s="379"/>
      <c r="M342" s="379"/>
      <c r="N342" s="379"/>
      <c r="O342" s="379"/>
      <c r="P342" s="379"/>
      <c r="Q342" s="379"/>
      <c r="R342" s="379"/>
      <c r="S342" s="379"/>
      <c r="T342" s="379"/>
      <c r="U342" s="379"/>
      <c r="V342" s="379"/>
      <c r="W342" s="379"/>
      <c r="X342" s="379"/>
      <c r="Y342" s="379"/>
    </row>
    <row r="343" spans="1:25" ht="15.75" customHeight="1" x14ac:dyDescent="0.2">
      <c r="A343" s="378"/>
      <c r="B343" s="378"/>
      <c r="C343" s="379"/>
      <c r="D343" s="379"/>
      <c r="E343" s="379"/>
      <c r="F343" s="379"/>
      <c r="G343" s="381"/>
      <c r="H343" s="379"/>
      <c r="I343" s="386"/>
      <c r="J343" s="379"/>
      <c r="K343" s="379"/>
      <c r="L343" s="379"/>
      <c r="M343" s="379"/>
      <c r="N343" s="379"/>
      <c r="O343" s="379"/>
      <c r="P343" s="379"/>
      <c r="Q343" s="379"/>
      <c r="R343" s="379"/>
      <c r="S343" s="379"/>
      <c r="T343" s="379"/>
      <c r="U343" s="379"/>
      <c r="V343" s="379"/>
      <c r="W343" s="379"/>
      <c r="X343" s="379"/>
      <c r="Y343" s="379"/>
    </row>
    <row r="344" spans="1:25" ht="15.75" customHeight="1" x14ac:dyDescent="0.2">
      <c r="A344" s="378"/>
      <c r="B344" s="378"/>
      <c r="C344" s="379"/>
      <c r="D344" s="379"/>
      <c r="E344" s="379"/>
      <c r="F344" s="379"/>
      <c r="G344" s="381"/>
      <c r="H344" s="379"/>
      <c r="I344" s="386"/>
      <c r="J344" s="379"/>
      <c r="K344" s="379"/>
      <c r="L344" s="379"/>
      <c r="M344" s="379"/>
      <c r="N344" s="379"/>
      <c r="O344" s="379"/>
      <c r="P344" s="379"/>
      <c r="Q344" s="379"/>
      <c r="R344" s="379"/>
      <c r="S344" s="379"/>
      <c r="T344" s="379"/>
      <c r="U344" s="379"/>
      <c r="V344" s="379"/>
      <c r="W344" s="379"/>
      <c r="X344" s="379"/>
      <c r="Y344" s="379"/>
    </row>
    <row r="345" spans="1:25" ht="15.75" customHeight="1" x14ac:dyDescent="0.2">
      <c r="A345" s="378"/>
      <c r="B345" s="378"/>
      <c r="C345" s="379"/>
      <c r="D345" s="379"/>
      <c r="E345" s="379"/>
      <c r="F345" s="379"/>
      <c r="G345" s="381"/>
      <c r="H345" s="379"/>
      <c r="I345" s="386"/>
      <c r="J345" s="379"/>
      <c r="K345" s="379"/>
      <c r="L345" s="379"/>
      <c r="M345" s="379"/>
      <c r="N345" s="379"/>
      <c r="O345" s="379"/>
      <c r="P345" s="379"/>
      <c r="Q345" s="379"/>
      <c r="R345" s="379"/>
      <c r="S345" s="379"/>
      <c r="T345" s="379"/>
      <c r="U345" s="379"/>
      <c r="V345" s="379"/>
      <c r="W345" s="379"/>
      <c r="X345" s="379"/>
      <c r="Y345" s="379"/>
    </row>
    <row r="346" spans="1:25" ht="15.75" customHeight="1" x14ac:dyDescent="0.2">
      <c r="A346" s="378"/>
      <c r="B346" s="378"/>
      <c r="C346" s="379"/>
      <c r="D346" s="379"/>
      <c r="E346" s="379"/>
      <c r="F346" s="379"/>
      <c r="G346" s="381"/>
      <c r="H346" s="379"/>
      <c r="I346" s="386"/>
      <c r="J346" s="379"/>
      <c r="K346" s="379"/>
      <c r="L346" s="379"/>
      <c r="M346" s="379"/>
      <c r="N346" s="379"/>
      <c r="O346" s="379"/>
      <c r="P346" s="379"/>
      <c r="Q346" s="379"/>
      <c r="R346" s="379"/>
      <c r="S346" s="379"/>
      <c r="T346" s="379"/>
      <c r="U346" s="379"/>
      <c r="V346" s="379"/>
      <c r="W346" s="379"/>
      <c r="X346" s="379"/>
      <c r="Y346" s="379"/>
    </row>
    <row r="347" spans="1:25" ht="15.75" customHeight="1" x14ac:dyDescent="0.2">
      <c r="A347" s="378"/>
      <c r="B347" s="378"/>
      <c r="C347" s="379"/>
      <c r="D347" s="379"/>
      <c r="E347" s="379"/>
      <c r="F347" s="379"/>
      <c r="G347" s="381"/>
      <c r="H347" s="379"/>
      <c r="I347" s="386"/>
      <c r="J347" s="379"/>
      <c r="K347" s="379"/>
      <c r="L347" s="379"/>
      <c r="M347" s="379"/>
      <c r="N347" s="379"/>
      <c r="O347" s="379"/>
      <c r="P347" s="379"/>
      <c r="Q347" s="379"/>
      <c r="R347" s="379"/>
      <c r="S347" s="379"/>
      <c r="T347" s="379"/>
      <c r="U347" s="379"/>
      <c r="V347" s="379"/>
      <c r="W347" s="379"/>
      <c r="X347" s="379"/>
      <c r="Y347" s="379"/>
    </row>
    <row r="348" spans="1:25" ht="15.75" customHeight="1" x14ac:dyDescent="0.2">
      <c r="A348" s="378"/>
      <c r="B348" s="378"/>
      <c r="C348" s="379"/>
      <c r="D348" s="379"/>
      <c r="E348" s="379"/>
      <c r="F348" s="379"/>
      <c r="G348" s="381"/>
      <c r="H348" s="379"/>
      <c r="I348" s="386"/>
      <c r="J348" s="379"/>
      <c r="K348" s="379"/>
      <c r="L348" s="379"/>
      <c r="M348" s="379"/>
      <c r="N348" s="379"/>
      <c r="O348" s="379"/>
      <c r="P348" s="379"/>
      <c r="Q348" s="379"/>
      <c r="R348" s="379"/>
      <c r="S348" s="379"/>
      <c r="T348" s="379"/>
      <c r="U348" s="379"/>
      <c r="V348" s="379"/>
      <c r="W348" s="379"/>
      <c r="X348" s="379"/>
      <c r="Y348" s="379"/>
    </row>
    <row r="349" spans="1:25" ht="15.75" customHeight="1" x14ac:dyDescent="0.2">
      <c r="A349" s="378"/>
      <c r="B349" s="378"/>
      <c r="C349" s="379"/>
      <c r="D349" s="379"/>
      <c r="E349" s="379"/>
      <c r="F349" s="379"/>
      <c r="G349" s="381"/>
      <c r="H349" s="379"/>
      <c r="I349" s="386"/>
      <c r="J349" s="379"/>
      <c r="K349" s="379"/>
      <c r="L349" s="379"/>
      <c r="M349" s="379"/>
      <c r="N349" s="379"/>
      <c r="O349" s="379"/>
      <c r="P349" s="379"/>
      <c r="Q349" s="379"/>
      <c r="R349" s="379"/>
      <c r="S349" s="379"/>
      <c r="T349" s="379"/>
      <c r="U349" s="379"/>
      <c r="V349" s="379"/>
      <c r="W349" s="379"/>
      <c r="X349" s="379"/>
      <c r="Y349" s="379"/>
    </row>
    <row r="350" spans="1:25" ht="15.75" customHeight="1" x14ac:dyDescent="0.2">
      <c r="A350" s="378"/>
      <c r="B350" s="378"/>
      <c r="C350" s="379"/>
      <c r="D350" s="379"/>
      <c r="E350" s="379"/>
      <c r="F350" s="379"/>
      <c r="G350" s="381"/>
      <c r="H350" s="379"/>
      <c r="I350" s="386"/>
      <c r="J350" s="379"/>
      <c r="K350" s="379"/>
      <c r="L350" s="379"/>
      <c r="M350" s="379"/>
      <c r="N350" s="379"/>
      <c r="O350" s="379"/>
      <c r="P350" s="379"/>
      <c r="Q350" s="379"/>
      <c r="R350" s="379"/>
      <c r="S350" s="379"/>
      <c r="T350" s="379"/>
      <c r="U350" s="379"/>
      <c r="V350" s="379"/>
      <c r="W350" s="379"/>
      <c r="X350" s="379"/>
      <c r="Y350" s="379"/>
    </row>
    <row r="351" spans="1:25" ht="15.75" customHeight="1" x14ac:dyDescent="0.2">
      <c r="A351" s="378"/>
      <c r="B351" s="378"/>
      <c r="C351" s="379"/>
      <c r="D351" s="379"/>
      <c r="E351" s="379"/>
      <c r="F351" s="379"/>
      <c r="G351" s="381"/>
      <c r="H351" s="379"/>
      <c r="I351" s="386"/>
      <c r="J351" s="379"/>
      <c r="K351" s="379"/>
      <c r="L351" s="379"/>
      <c r="M351" s="379"/>
      <c r="N351" s="379"/>
      <c r="O351" s="379"/>
      <c r="P351" s="379"/>
      <c r="Q351" s="379"/>
      <c r="R351" s="379"/>
      <c r="S351" s="379"/>
      <c r="T351" s="379"/>
      <c r="U351" s="379"/>
      <c r="V351" s="379"/>
      <c r="W351" s="379"/>
      <c r="X351" s="379"/>
      <c r="Y351" s="379"/>
    </row>
    <row r="352" spans="1:25" ht="15.75" customHeight="1" x14ac:dyDescent="0.2">
      <c r="A352" s="378"/>
      <c r="B352" s="378"/>
      <c r="C352" s="379"/>
      <c r="D352" s="379"/>
      <c r="E352" s="379"/>
      <c r="F352" s="379"/>
      <c r="G352" s="381"/>
      <c r="H352" s="379"/>
      <c r="I352" s="386"/>
      <c r="J352" s="379"/>
      <c r="K352" s="379"/>
      <c r="L352" s="379"/>
      <c r="M352" s="379"/>
      <c r="N352" s="379"/>
      <c r="O352" s="379"/>
      <c r="P352" s="379"/>
      <c r="Q352" s="379"/>
      <c r="R352" s="379"/>
      <c r="S352" s="379"/>
      <c r="T352" s="379"/>
      <c r="U352" s="379"/>
      <c r="V352" s="379"/>
      <c r="W352" s="379"/>
      <c r="X352" s="379"/>
      <c r="Y352" s="379"/>
    </row>
    <row r="353" spans="1:25" ht="15.75" customHeight="1" x14ac:dyDescent="0.2">
      <c r="A353" s="378"/>
      <c r="B353" s="378"/>
      <c r="C353" s="379"/>
      <c r="D353" s="379"/>
      <c r="E353" s="379"/>
      <c r="F353" s="379"/>
      <c r="G353" s="381"/>
      <c r="H353" s="379"/>
      <c r="I353" s="386"/>
      <c r="J353" s="379"/>
      <c r="K353" s="379"/>
      <c r="L353" s="379"/>
      <c r="M353" s="379"/>
      <c r="N353" s="379"/>
      <c r="O353" s="379"/>
      <c r="P353" s="379"/>
      <c r="Q353" s="379"/>
      <c r="R353" s="379"/>
      <c r="S353" s="379"/>
      <c r="T353" s="379"/>
      <c r="U353" s="379"/>
      <c r="V353" s="379"/>
      <c r="W353" s="379"/>
      <c r="X353" s="379"/>
      <c r="Y353" s="379"/>
    </row>
    <row r="354" spans="1:25" ht="15.75" customHeight="1" x14ac:dyDescent="0.2">
      <c r="A354" s="378"/>
      <c r="B354" s="378"/>
      <c r="C354" s="379"/>
      <c r="D354" s="379"/>
      <c r="E354" s="379"/>
      <c r="F354" s="379"/>
      <c r="G354" s="381"/>
      <c r="H354" s="379"/>
      <c r="I354" s="386"/>
      <c r="J354" s="379"/>
      <c r="K354" s="379"/>
      <c r="L354" s="379"/>
      <c r="M354" s="379"/>
      <c r="N354" s="379"/>
      <c r="O354" s="379"/>
      <c r="P354" s="379"/>
      <c r="Q354" s="379"/>
      <c r="R354" s="379"/>
      <c r="S354" s="379"/>
      <c r="T354" s="379"/>
      <c r="U354" s="379"/>
      <c r="V354" s="379"/>
      <c r="W354" s="379"/>
      <c r="X354" s="379"/>
      <c r="Y354" s="379"/>
    </row>
    <row r="355" spans="1:25" ht="15.75" customHeight="1" x14ac:dyDescent="0.2">
      <c r="A355" s="378"/>
      <c r="B355" s="378"/>
      <c r="C355" s="379"/>
      <c r="D355" s="379"/>
      <c r="E355" s="379"/>
      <c r="F355" s="379"/>
      <c r="G355" s="381"/>
      <c r="H355" s="379"/>
      <c r="I355" s="386"/>
      <c r="J355" s="379"/>
      <c r="K355" s="379"/>
      <c r="L355" s="379"/>
      <c r="M355" s="379"/>
      <c r="N355" s="379"/>
      <c r="O355" s="379"/>
      <c r="P355" s="379"/>
      <c r="Q355" s="379"/>
      <c r="R355" s="379"/>
      <c r="S355" s="379"/>
      <c r="T355" s="379"/>
      <c r="U355" s="379"/>
      <c r="V355" s="379"/>
      <c r="W355" s="379"/>
      <c r="X355" s="379"/>
      <c r="Y355" s="379"/>
    </row>
    <row r="356" spans="1:25" ht="15.75" customHeight="1" x14ac:dyDescent="0.2">
      <c r="A356" s="378"/>
      <c r="B356" s="378"/>
      <c r="C356" s="379"/>
      <c r="D356" s="379"/>
      <c r="E356" s="379"/>
      <c r="F356" s="379"/>
      <c r="G356" s="381"/>
      <c r="H356" s="379"/>
      <c r="I356" s="386"/>
      <c r="J356" s="379"/>
      <c r="K356" s="379"/>
      <c r="L356" s="379"/>
      <c r="M356" s="379"/>
      <c r="N356" s="379"/>
      <c r="O356" s="379"/>
      <c r="P356" s="379"/>
      <c r="Q356" s="379"/>
      <c r="R356" s="379"/>
      <c r="S356" s="379"/>
      <c r="T356" s="379"/>
      <c r="U356" s="379"/>
      <c r="V356" s="379"/>
      <c r="W356" s="379"/>
      <c r="X356" s="379"/>
      <c r="Y356" s="379"/>
    </row>
    <row r="357" spans="1:25" ht="15.75" customHeight="1" x14ac:dyDescent="0.2">
      <c r="A357" s="378"/>
      <c r="B357" s="378"/>
      <c r="C357" s="379"/>
      <c r="D357" s="379"/>
      <c r="E357" s="379"/>
      <c r="F357" s="379"/>
      <c r="G357" s="381"/>
      <c r="H357" s="379"/>
      <c r="I357" s="386"/>
      <c r="J357" s="379"/>
      <c r="K357" s="379"/>
      <c r="L357" s="379"/>
      <c r="M357" s="379"/>
      <c r="N357" s="379"/>
      <c r="O357" s="379"/>
      <c r="P357" s="379"/>
      <c r="Q357" s="379"/>
      <c r="R357" s="379"/>
      <c r="S357" s="379"/>
      <c r="T357" s="379"/>
      <c r="U357" s="379"/>
      <c r="V357" s="379"/>
      <c r="W357" s="379"/>
      <c r="X357" s="379"/>
      <c r="Y357" s="379"/>
    </row>
    <row r="358" spans="1:25" ht="15.75" customHeight="1" x14ac:dyDescent="0.2">
      <c r="A358" s="378"/>
      <c r="B358" s="378"/>
      <c r="C358" s="379"/>
      <c r="D358" s="379"/>
      <c r="E358" s="379"/>
      <c r="F358" s="379"/>
      <c r="G358" s="381"/>
      <c r="H358" s="379"/>
      <c r="I358" s="386"/>
      <c r="J358" s="379"/>
      <c r="K358" s="379"/>
      <c r="L358" s="379"/>
      <c r="M358" s="379"/>
      <c r="N358" s="379"/>
      <c r="O358" s="379"/>
      <c r="P358" s="379"/>
      <c r="Q358" s="379"/>
      <c r="R358" s="379"/>
      <c r="S358" s="379"/>
      <c r="T358" s="379"/>
      <c r="U358" s="379"/>
      <c r="V358" s="379"/>
      <c r="W358" s="379"/>
      <c r="X358" s="379"/>
      <c r="Y358" s="379"/>
    </row>
    <row r="359" spans="1:25" ht="15.75" customHeight="1" x14ac:dyDescent="0.2">
      <c r="A359" s="378"/>
      <c r="B359" s="378"/>
      <c r="C359" s="379"/>
      <c r="D359" s="379"/>
      <c r="E359" s="379"/>
      <c r="F359" s="379"/>
      <c r="G359" s="381"/>
      <c r="H359" s="379"/>
      <c r="I359" s="386"/>
      <c r="J359" s="379"/>
      <c r="K359" s="379"/>
      <c r="L359" s="379"/>
      <c r="M359" s="379"/>
      <c r="N359" s="379"/>
      <c r="O359" s="379"/>
      <c r="P359" s="379"/>
      <c r="Q359" s="379"/>
      <c r="R359" s="379"/>
      <c r="S359" s="379"/>
      <c r="T359" s="379"/>
      <c r="U359" s="379"/>
      <c r="V359" s="379"/>
      <c r="W359" s="379"/>
      <c r="X359" s="379"/>
      <c r="Y359" s="379"/>
    </row>
    <row r="360" spans="1:25" ht="15.75" customHeight="1" x14ac:dyDescent="0.2">
      <c r="A360" s="378"/>
      <c r="B360" s="378"/>
      <c r="C360" s="379"/>
      <c r="D360" s="379"/>
      <c r="E360" s="379"/>
      <c r="F360" s="379"/>
      <c r="G360" s="381"/>
      <c r="H360" s="379"/>
      <c r="I360" s="386"/>
      <c r="J360" s="379"/>
      <c r="K360" s="379"/>
      <c r="L360" s="379"/>
      <c r="M360" s="379"/>
      <c r="N360" s="379"/>
      <c r="O360" s="379"/>
      <c r="P360" s="379"/>
      <c r="Q360" s="379"/>
      <c r="R360" s="379"/>
      <c r="S360" s="379"/>
      <c r="T360" s="379"/>
      <c r="U360" s="379"/>
      <c r="V360" s="379"/>
      <c r="W360" s="379"/>
      <c r="X360" s="379"/>
      <c r="Y360" s="379"/>
    </row>
    <row r="361" spans="1:25" ht="15.75" customHeight="1" x14ac:dyDescent="0.2">
      <c r="A361" s="378"/>
      <c r="B361" s="378"/>
      <c r="C361" s="379"/>
      <c r="D361" s="379"/>
      <c r="E361" s="379"/>
      <c r="F361" s="379"/>
      <c r="G361" s="381"/>
      <c r="H361" s="379"/>
      <c r="I361" s="386"/>
      <c r="J361" s="379"/>
      <c r="K361" s="379"/>
      <c r="L361" s="379"/>
      <c r="M361" s="379"/>
      <c r="N361" s="379"/>
      <c r="O361" s="379"/>
      <c r="P361" s="379"/>
      <c r="Q361" s="379"/>
      <c r="R361" s="379"/>
      <c r="S361" s="379"/>
      <c r="T361" s="379"/>
      <c r="U361" s="379"/>
      <c r="V361" s="379"/>
      <c r="W361" s="379"/>
      <c r="X361" s="379"/>
      <c r="Y361" s="379"/>
    </row>
    <row r="362" spans="1:25" ht="15.75" customHeight="1" x14ac:dyDescent="0.2">
      <c r="A362" s="378"/>
      <c r="B362" s="378"/>
      <c r="C362" s="379"/>
      <c r="D362" s="379"/>
      <c r="E362" s="379"/>
      <c r="F362" s="379"/>
      <c r="G362" s="381"/>
      <c r="H362" s="379"/>
      <c r="I362" s="386"/>
      <c r="J362" s="379"/>
      <c r="K362" s="379"/>
      <c r="L362" s="379"/>
      <c r="M362" s="379"/>
      <c r="N362" s="379"/>
      <c r="O362" s="379"/>
      <c r="P362" s="379"/>
      <c r="Q362" s="379"/>
      <c r="R362" s="379"/>
      <c r="S362" s="379"/>
      <c r="T362" s="379"/>
      <c r="U362" s="379"/>
      <c r="V362" s="379"/>
      <c r="W362" s="379"/>
      <c r="X362" s="379"/>
      <c r="Y362" s="379"/>
    </row>
    <row r="363" spans="1:25" ht="15.75" customHeight="1" x14ac:dyDescent="0.2">
      <c r="A363" s="378"/>
      <c r="B363" s="378"/>
      <c r="C363" s="379"/>
      <c r="D363" s="379"/>
      <c r="E363" s="379"/>
      <c r="F363" s="379"/>
      <c r="G363" s="381"/>
      <c r="H363" s="379"/>
      <c r="I363" s="386"/>
      <c r="J363" s="379"/>
      <c r="K363" s="379"/>
      <c r="L363" s="379"/>
      <c r="M363" s="379"/>
      <c r="N363" s="379"/>
      <c r="O363" s="379"/>
      <c r="P363" s="379"/>
      <c r="Q363" s="379"/>
      <c r="R363" s="379"/>
      <c r="S363" s="379"/>
      <c r="T363" s="379"/>
      <c r="U363" s="379"/>
      <c r="V363" s="379"/>
      <c r="W363" s="379"/>
      <c r="X363" s="379"/>
      <c r="Y363" s="379"/>
    </row>
    <row r="364" spans="1:25" ht="15.75" customHeight="1" x14ac:dyDescent="0.2">
      <c r="A364" s="378"/>
      <c r="B364" s="378"/>
      <c r="C364" s="379"/>
      <c r="D364" s="379"/>
      <c r="E364" s="379"/>
      <c r="F364" s="379"/>
      <c r="G364" s="381"/>
      <c r="H364" s="379"/>
      <c r="I364" s="386"/>
      <c r="J364" s="379"/>
      <c r="K364" s="379"/>
      <c r="L364" s="379"/>
      <c r="M364" s="379"/>
      <c r="N364" s="379"/>
      <c r="O364" s="379"/>
      <c r="P364" s="379"/>
      <c r="Q364" s="379"/>
      <c r="R364" s="379"/>
      <c r="S364" s="379"/>
      <c r="T364" s="379"/>
      <c r="U364" s="379"/>
      <c r="V364" s="379"/>
      <c r="W364" s="379"/>
      <c r="X364" s="379"/>
      <c r="Y364" s="379"/>
    </row>
    <row r="365" spans="1:25" ht="15.75" customHeight="1" x14ac:dyDescent="0.2">
      <c r="A365" s="378"/>
      <c r="B365" s="378"/>
      <c r="C365" s="379"/>
      <c r="D365" s="379"/>
      <c r="E365" s="379"/>
      <c r="F365" s="379"/>
      <c r="G365" s="381"/>
      <c r="H365" s="379"/>
      <c r="I365" s="386"/>
      <c r="J365" s="379"/>
      <c r="K365" s="379"/>
      <c r="L365" s="379"/>
      <c r="M365" s="379"/>
      <c r="N365" s="379"/>
      <c r="O365" s="379"/>
      <c r="P365" s="379"/>
      <c r="Q365" s="379"/>
      <c r="R365" s="379"/>
      <c r="S365" s="379"/>
      <c r="T365" s="379"/>
      <c r="U365" s="379"/>
      <c r="V365" s="379"/>
      <c r="W365" s="379"/>
      <c r="X365" s="379"/>
      <c r="Y365" s="379"/>
    </row>
    <row r="366" spans="1:25" ht="15.75" customHeight="1" x14ac:dyDescent="0.2">
      <c r="A366" s="378"/>
      <c r="B366" s="378"/>
      <c r="C366" s="379"/>
      <c r="D366" s="379"/>
      <c r="E366" s="379"/>
      <c r="F366" s="379"/>
      <c r="G366" s="381"/>
      <c r="H366" s="379"/>
      <c r="I366" s="386"/>
      <c r="J366" s="379"/>
      <c r="K366" s="379"/>
      <c r="L366" s="379"/>
      <c r="M366" s="379"/>
      <c r="N366" s="379"/>
      <c r="O366" s="379"/>
      <c r="P366" s="379"/>
      <c r="Q366" s="379"/>
      <c r="R366" s="379"/>
      <c r="S366" s="379"/>
      <c r="T366" s="379"/>
      <c r="U366" s="379"/>
      <c r="V366" s="379"/>
      <c r="W366" s="379"/>
      <c r="X366" s="379"/>
      <c r="Y366" s="379"/>
    </row>
    <row r="367" spans="1:25" ht="15.75" customHeight="1" x14ac:dyDescent="0.2">
      <c r="A367" s="378"/>
      <c r="B367" s="378"/>
      <c r="C367" s="379"/>
      <c r="D367" s="379"/>
      <c r="E367" s="379"/>
      <c r="F367" s="379"/>
      <c r="G367" s="381"/>
      <c r="H367" s="379"/>
      <c r="I367" s="386"/>
      <c r="J367" s="379"/>
      <c r="K367" s="379"/>
      <c r="L367" s="379"/>
      <c r="M367" s="379"/>
      <c r="N367" s="379"/>
      <c r="O367" s="379"/>
      <c r="P367" s="379"/>
      <c r="Q367" s="379"/>
      <c r="R367" s="379"/>
      <c r="S367" s="379"/>
      <c r="T367" s="379"/>
      <c r="U367" s="379"/>
      <c r="V367" s="379"/>
      <c r="W367" s="379"/>
      <c r="X367" s="379"/>
      <c r="Y367" s="379"/>
    </row>
    <row r="368" spans="1:25" ht="15.75" customHeight="1" x14ac:dyDescent="0.2">
      <c r="A368" s="378"/>
      <c r="B368" s="378"/>
      <c r="C368" s="379"/>
      <c r="D368" s="379"/>
      <c r="E368" s="379"/>
      <c r="F368" s="379"/>
      <c r="G368" s="381"/>
      <c r="H368" s="379"/>
      <c r="I368" s="386"/>
      <c r="J368" s="379"/>
      <c r="K368" s="379"/>
      <c r="L368" s="379"/>
      <c r="M368" s="379"/>
      <c r="N368" s="379"/>
      <c r="O368" s="379"/>
      <c r="P368" s="379"/>
      <c r="Q368" s="379"/>
      <c r="R368" s="379"/>
      <c r="S368" s="379"/>
      <c r="T368" s="379"/>
      <c r="U368" s="379"/>
      <c r="V368" s="379"/>
      <c r="W368" s="379"/>
      <c r="X368" s="379"/>
      <c r="Y368" s="379"/>
    </row>
    <row r="369" spans="1:25" ht="15.75" customHeight="1" x14ac:dyDescent="0.2">
      <c r="A369" s="378"/>
      <c r="B369" s="378"/>
      <c r="C369" s="379"/>
      <c r="D369" s="379"/>
      <c r="E369" s="379"/>
      <c r="F369" s="379"/>
      <c r="G369" s="381"/>
      <c r="H369" s="379"/>
      <c r="I369" s="386"/>
      <c r="J369" s="379"/>
      <c r="K369" s="379"/>
      <c r="L369" s="379"/>
      <c r="M369" s="379"/>
      <c r="N369" s="379"/>
      <c r="O369" s="379"/>
      <c r="P369" s="379"/>
      <c r="Q369" s="379"/>
      <c r="R369" s="379"/>
      <c r="S369" s="379"/>
      <c r="T369" s="379"/>
      <c r="U369" s="379"/>
      <c r="V369" s="379"/>
      <c r="W369" s="379"/>
      <c r="X369" s="379"/>
      <c r="Y369" s="379"/>
    </row>
    <row r="370" spans="1:25" ht="15.75" customHeight="1" x14ac:dyDescent="0.2">
      <c r="A370" s="378"/>
      <c r="B370" s="378"/>
      <c r="C370" s="379"/>
      <c r="D370" s="379"/>
      <c r="E370" s="379"/>
      <c r="F370" s="379"/>
      <c r="G370" s="381"/>
      <c r="H370" s="379"/>
      <c r="I370" s="386"/>
      <c r="J370" s="379"/>
      <c r="K370" s="379"/>
      <c r="L370" s="379"/>
      <c r="M370" s="379"/>
      <c r="N370" s="379"/>
      <c r="O370" s="379"/>
      <c r="P370" s="379"/>
      <c r="Q370" s="379"/>
      <c r="R370" s="379"/>
      <c r="S370" s="379"/>
      <c r="T370" s="379"/>
      <c r="U370" s="379"/>
      <c r="V370" s="379"/>
      <c r="W370" s="379"/>
      <c r="X370" s="379"/>
      <c r="Y370" s="379"/>
    </row>
    <row r="371" spans="1:25" ht="15.75" customHeight="1" x14ac:dyDescent="0.2">
      <c r="A371" s="378"/>
      <c r="B371" s="378"/>
      <c r="C371" s="379"/>
      <c r="D371" s="379"/>
      <c r="E371" s="379"/>
      <c r="F371" s="379"/>
      <c r="G371" s="381"/>
      <c r="H371" s="379"/>
      <c r="I371" s="386"/>
      <c r="J371" s="379"/>
      <c r="K371" s="379"/>
      <c r="L371" s="379"/>
      <c r="M371" s="379"/>
      <c r="N371" s="379"/>
      <c r="O371" s="379"/>
      <c r="P371" s="379"/>
      <c r="Q371" s="379"/>
      <c r="R371" s="379"/>
      <c r="S371" s="379"/>
      <c r="T371" s="379"/>
      <c r="U371" s="379"/>
      <c r="V371" s="379"/>
      <c r="W371" s="379"/>
      <c r="X371" s="379"/>
      <c r="Y371" s="379"/>
    </row>
    <row r="372" spans="1:25" ht="15.75" customHeight="1" x14ac:dyDescent="0.2">
      <c r="A372" s="378"/>
      <c r="B372" s="378"/>
      <c r="C372" s="379"/>
      <c r="D372" s="379"/>
      <c r="E372" s="379"/>
      <c r="F372" s="379"/>
      <c r="G372" s="381"/>
      <c r="H372" s="379"/>
      <c r="I372" s="386"/>
      <c r="J372" s="379"/>
      <c r="K372" s="379"/>
      <c r="L372" s="379"/>
      <c r="M372" s="379"/>
      <c r="N372" s="379"/>
      <c r="O372" s="379"/>
      <c r="P372" s="379"/>
      <c r="Q372" s="379"/>
      <c r="R372" s="379"/>
      <c r="S372" s="379"/>
      <c r="T372" s="379"/>
      <c r="U372" s="379"/>
      <c r="V372" s="379"/>
      <c r="W372" s="379"/>
      <c r="X372" s="379"/>
      <c r="Y372" s="379"/>
    </row>
    <row r="373" spans="1:25" ht="15.75" customHeight="1" x14ac:dyDescent="0.2">
      <c r="A373" s="378"/>
      <c r="B373" s="378"/>
      <c r="C373" s="379"/>
      <c r="D373" s="379"/>
      <c r="E373" s="379"/>
      <c r="F373" s="379"/>
      <c r="G373" s="381"/>
      <c r="H373" s="379"/>
      <c r="I373" s="386"/>
      <c r="J373" s="379"/>
      <c r="K373" s="379"/>
      <c r="L373" s="379"/>
      <c r="M373" s="379"/>
      <c r="N373" s="379"/>
      <c r="O373" s="379"/>
      <c r="P373" s="379"/>
      <c r="Q373" s="379"/>
      <c r="R373" s="379"/>
      <c r="S373" s="379"/>
      <c r="T373" s="379"/>
      <c r="U373" s="379"/>
      <c r="V373" s="379"/>
      <c r="W373" s="379"/>
      <c r="X373" s="379"/>
      <c r="Y373" s="379"/>
    </row>
    <row r="374" spans="1:25" ht="15.75" customHeight="1" x14ac:dyDescent="0.2">
      <c r="A374" s="378"/>
      <c r="B374" s="378"/>
      <c r="C374" s="379"/>
      <c r="D374" s="379"/>
      <c r="E374" s="379"/>
      <c r="F374" s="379"/>
      <c r="G374" s="381"/>
      <c r="H374" s="379"/>
      <c r="I374" s="386"/>
      <c r="J374" s="379"/>
      <c r="K374" s="379"/>
      <c r="L374" s="379"/>
      <c r="M374" s="379"/>
      <c r="N374" s="379"/>
      <c r="O374" s="379"/>
      <c r="P374" s="379"/>
      <c r="Q374" s="379"/>
      <c r="R374" s="379"/>
      <c r="S374" s="379"/>
      <c r="T374" s="379"/>
      <c r="U374" s="379"/>
      <c r="V374" s="379"/>
      <c r="W374" s="379"/>
      <c r="X374" s="379"/>
      <c r="Y374" s="379"/>
    </row>
    <row r="375" spans="1:25" ht="15.75" customHeight="1" x14ac:dyDescent="0.2">
      <c r="A375" s="378"/>
      <c r="B375" s="378"/>
      <c r="C375" s="379"/>
      <c r="D375" s="379"/>
      <c r="E375" s="379"/>
      <c r="F375" s="379"/>
      <c r="G375" s="381"/>
      <c r="H375" s="379"/>
      <c r="I375" s="386"/>
      <c r="J375" s="379"/>
      <c r="K375" s="379"/>
      <c r="L375" s="379"/>
      <c r="M375" s="379"/>
      <c r="N375" s="379"/>
      <c r="O375" s="379"/>
      <c r="P375" s="379"/>
      <c r="Q375" s="379"/>
      <c r="R375" s="379"/>
      <c r="S375" s="379"/>
      <c r="T375" s="379"/>
      <c r="U375" s="379"/>
      <c r="V375" s="379"/>
      <c r="W375" s="379"/>
      <c r="X375" s="379"/>
      <c r="Y375" s="379"/>
    </row>
    <row r="376" spans="1:25" ht="15.75" customHeight="1" x14ac:dyDescent="0.2">
      <c r="A376" s="378"/>
      <c r="B376" s="378"/>
      <c r="C376" s="379"/>
      <c r="D376" s="379"/>
      <c r="E376" s="379"/>
      <c r="F376" s="379"/>
      <c r="G376" s="381"/>
      <c r="H376" s="379"/>
      <c r="I376" s="386"/>
      <c r="J376" s="379"/>
      <c r="K376" s="379"/>
      <c r="L376" s="379"/>
      <c r="M376" s="379"/>
      <c r="N376" s="379"/>
      <c r="O376" s="379"/>
      <c r="P376" s="379"/>
      <c r="Q376" s="379"/>
      <c r="R376" s="379"/>
      <c r="S376" s="379"/>
      <c r="T376" s="379"/>
      <c r="U376" s="379"/>
      <c r="V376" s="379"/>
      <c r="W376" s="379"/>
      <c r="X376" s="379"/>
      <c r="Y376" s="379"/>
    </row>
    <row r="377" spans="1:25" ht="15.75" customHeight="1" x14ac:dyDescent="0.2">
      <c r="A377" s="378"/>
      <c r="B377" s="378"/>
      <c r="C377" s="379"/>
      <c r="D377" s="379"/>
      <c r="E377" s="379"/>
      <c r="F377" s="379"/>
      <c r="G377" s="381"/>
      <c r="H377" s="379"/>
      <c r="I377" s="386"/>
      <c r="J377" s="379"/>
      <c r="K377" s="379"/>
      <c r="L377" s="379"/>
      <c r="M377" s="379"/>
      <c r="N377" s="379"/>
      <c r="O377" s="379"/>
      <c r="P377" s="379"/>
      <c r="Q377" s="379"/>
      <c r="R377" s="379"/>
      <c r="S377" s="379"/>
      <c r="T377" s="379"/>
      <c r="U377" s="379"/>
      <c r="V377" s="379"/>
      <c r="W377" s="379"/>
      <c r="X377" s="379"/>
      <c r="Y377" s="379"/>
    </row>
    <row r="378" spans="1:25" ht="15.75" customHeight="1" x14ac:dyDescent="0.2">
      <c r="A378" s="378"/>
      <c r="B378" s="378"/>
      <c r="C378" s="379"/>
      <c r="D378" s="379"/>
      <c r="E378" s="379"/>
      <c r="F378" s="379"/>
      <c r="G378" s="381"/>
      <c r="H378" s="379"/>
      <c r="I378" s="386"/>
      <c r="J378" s="379"/>
      <c r="K378" s="379"/>
      <c r="L378" s="379"/>
      <c r="M378" s="379"/>
      <c r="N378" s="379"/>
      <c r="O378" s="379"/>
      <c r="P378" s="379"/>
      <c r="Q378" s="379"/>
      <c r="R378" s="379"/>
      <c r="S378" s="379"/>
      <c r="T378" s="379"/>
      <c r="U378" s="379"/>
      <c r="V378" s="379"/>
      <c r="W378" s="379"/>
      <c r="X378" s="379"/>
      <c r="Y378" s="379"/>
    </row>
    <row r="379" spans="1:25" ht="15.75" customHeight="1" x14ac:dyDescent="0.2">
      <c r="A379" s="378"/>
      <c r="B379" s="378"/>
      <c r="C379" s="379"/>
      <c r="D379" s="379"/>
      <c r="E379" s="379"/>
      <c r="F379" s="379"/>
      <c r="G379" s="381"/>
      <c r="H379" s="379"/>
      <c r="I379" s="386"/>
      <c r="J379" s="379"/>
      <c r="K379" s="379"/>
      <c r="L379" s="379"/>
      <c r="M379" s="379"/>
      <c r="N379" s="379"/>
      <c r="O379" s="379"/>
      <c r="P379" s="379"/>
      <c r="Q379" s="379"/>
      <c r="R379" s="379"/>
      <c r="S379" s="379"/>
      <c r="T379" s="379"/>
      <c r="U379" s="379"/>
      <c r="V379" s="379"/>
      <c r="W379" s="379"/>
      <c r="X379" s="379"/>
      <c r="Y379" s="379"/>
    </row>
    <row r="380" spans="1:25" ht="15.75" customHeight="1" x14ac:dyDescent="0.2">
      <c r="A380" s="378"/>
      <c r="B380" s="378"/>
      <c r="C380" s="379"/>
      <c r="D380" s="379"/>
      <c r="E380" s="379"/>
      <c r="F380" s="379"/>
      <c r="G380" s="381"/>
      <c r="H380" s="379"/>
      <c r="I380" s="386"/>
      <c r="J380" s="379"/>
      <c r="K380" s="379"/>
      <c r="L380" s="379"/>
      <c r="M380" s="379"/>
      <c r="N380" s="379"/>
      <c r="O380" s="379"/>
      <c r="P380" s="379"/>
      <c r="Q380" s="379"/>
      <c r="R380" s="379"/>
      <c r="S380" s="379"/>
      <c r="T380" s="379"/>
      <c r="U380" s="379"/>
      <c r="V380" s="379"/>
      <c r="W380" s="379"/>
      <c r="X380" s="379"/>
      <c r="Y380" s="379"/>
    </row>
    <row r="381" spans="1:25" ht="15.75" customHeight="1" x14ac:dyDescent="0.2">
      <c r="A381" s="378"/>
      <c r="B381" s="378"/>
      <c r="C381" s="379"/>
      <c r="D381" s="379"/>
      <c r="E381" s="379"/>
      <c r="F381" s="379"/>
      <c r="G381" s="381"/>
      <c r="H381" s="379"/>
      <c r="I381" s="386"/>
      <c r="J381" s="379"/>
      <c r="K381" s="379"/>
      <c r="L381" s="379"/>
      <c r="M381" s="379"/>
      <c r="N381" s="379"/>
      <c r="O381" s="379"/>
      <c r="P381" s="379"/>
      <c r="Q381" s="379"/>
      <c r="R381" s="379"/>
      <c r="S381" s="379"/>
      <c r="T381" s="379"/>
      <c r="U381" s="379"/>
      <c r="V381" s="379"/>
      <c r="W381" s="379"/>
      <c r="X381" s="379"/>
      <c r="Y381" s="379"/>
    </row>
    <row r="382" spans="1:25" ht="15.75" customHeight="1" x14ac:dyDescent="0.2">
      <c r="A382" s="378"/>
      <c r="B382" s="378"/>
      <c r="C382" s="379"/>
      <c r="D382" s="379"/>
      <c r="E382" s="379"/>
      <c r="F382" s="379"/>
      <c r="G382" s="381"/>
      <c r="H382" s="379"/>
      <c r="I382" s="386"/>
      <c r="J382" s="379"/>
      <c r="K382" s="379"/>
      <c r="L382" s="379"/>
      <c r="M382" s="379"/>
      <c r="N382" s="379"/>
      <c r="O382" s="379"/>
      <c r="P382" s="379"/>
      <c r="Q382" s="379"/>
      <c r="R382" s="379"/>
      <c r="S382" s="379"/>
      <c r="T382" s="379"/>
      <c r="U382" s="379"/>
      <c r="V382" s="379"/>
      <c r="W382" s="379"/>
      <c r="X382" s="379"/>
      <c r="Y382" s="379"/>
    </row>
    <row r="383" spans="1:25" ht="15.75" customHeight="1" x14ac:dyDescent="0.2">
      <c r="A383" s="378"/>
      <c r="B383" s="378"/>
      <c r="C383" s="379"/>
      <c r="D383" s="379"/>
      <c r="E383" s="379"/>
      <c r="F383" s="379"/>
      <c r="G383" s="381"/>
      <c r="H383" s="379"/>
      <c r="I383" s="386"/>
      <c r="J383" s="379"/>
      <c r="K383" s="379"/>
      <c r="L383" s="379"/>
      <c r="M383" s="379"/>
      <c r="N383" s="379"/>
      <c r="O383" s="379"/>
      <c r="P383" s="379"/>
      <c r="Q383" s="379"/>
      <c r="R383" s="379"/>
      <c r="S383" s="379"/>
      <c r="T383" s="379"/>
      <c r="U383" s="379"/>
      <c r="V383" s="379"/>
      <c r="W383" s="379"/>
      <c r="X383" s="379"/>
      <c r="Y383" s="379"/>
    </row>
    <row r="384" spans="1:25" ht="15.75" customHeight="1" x14ac:dyDescent="0.2">
      <c r="A384" s="378"/>
      <c r="B384" s="378"/>
      <c r="C384" s="379"/>
      <c r="D384" s="379"/>
      <c r="E384" s="379"/>
      <c r="F384" s="379"/>
      <c r="G384" s="381"/>
      <c r="H384" s="379"/>
      <c r="I384" s="386"/>
      <c r="J384" s="379"/>
      <c r="K384" s="379"/>
      <c r="L384" s="379"/>
      <c r="M384" s="379"/>
      <c r="N384" s="379"/>
      <c r="O384" s="379"/>
      <c r="P384" s="379"/>
      <c r="Q384" s="379"/>
      <c r="R384" s="379"/>
      <c r="S384" s="379"/>
      <c r="T384" s="379"/>
      <c r="U384" s="379"/>
      <c r="V384" s="379"/>
      <c r="W384" s="379"/>
      <c r="X384" s="379"/>
      <c r="Y384" s="379"/>
    </row>
    <row r="385" spans="1:25" ht="15.75" customHeight="1" x14ac:dyDescent="0.2">
      <c r="A385" s="378"/>
      <c r="B385" s="378"/>
      <c r="C385" s="379"/>
      <c r="D385" s="379"/>
      <c r="E385" s="379"/>
      <c r="F385" s="379"/>
      <c r="G385" s="381"/>
      <c r="H385" s="379"/>
      <c r="I385" s="386"/>
      <c r="J385" s="379"/>
      <c r="K385" s="379"/>
      <c r="L385" s="379"/>
      <c r="M385" s="379"/>
      <c r="N385" s="379"/>
      <c r="O385" s="379"/>
      <c r="P385" s="379"/>
      <c r="Q385" s="379"/>
      <c r="R385" s="379"/>
      <c r="S385" s="379"/>
      <c r="T385" s="379"/>
      <c r="U385" s="379"/>
      <c r="V385" s="379"/>
      <c r="W385" s="379"/>
      <c r="X385" s="379"/>
      <c r="Y385" s="379"/>
    </row>
    <row r="386" spans="1:25" ht="15.75" customHeight="1" x14ac:dyDescent="0.2">
      <c r="A386" s="378"/>
      <c r="B386" s="378"/>
      <c r="C386" s="379"/>
      <c r="D386" s="379"/>
      <c r="E386" s="379"/>
      <c r="F386" s="379"/>
      <c r="G386" s="381"/>
      <c r="H386" s="379"/>
      <c r="I386" s="386"/>
      <c r="J386" s="379"/>
      <c r="K386" s="379"/>
      <c r="L386" s="379"/>
      <c r="M386" s="379"/>
      <c r="N386" s="379"/>
      <c r="O386" s="379"/>
      <c r="P386" s="379"/>
      <c r="Q386" s="379"/>
      <c r="R386" s="379"/>
      <c r="S386" s="379"/>
      <c r="T386" s="379"/>
      <c r="U386" s="379"/>
      <c r="V386" s="379"/>
      <c r="W386" s="379"/>
      <c r="X386" s="379"/>
      <c r="Y386" s="379"/>
    </row>
    <row r="387" spans="1:25" ht="15.75" customHeight="1" x14ac:dyDescent="0.2">
      <c r="A387" s="378"/>
      <c r="B387" s="378"/>
      <c r="C387" s="379"/>
      <c r="D387" s="379"/>
      <c r="E387" s="379"/>
      <c r="F387" s="379"/>
      <c r="G387" s="381"/>
      <c r="H387" s="379"/>
      <c r="I387" s="386"/>
      <c r="J387" s="379"/>
      <c r="K387" s="379"/>
      <c r="L387" s="379"/>
      <c r="M387" s="379"/>
      <c r="N387" s="379"/>
      <c r="O387" s="379"/>
      <c r="P387" s="379"/>
      <c r="Q387" s="379"/>
      <c r="R387" s="379"/>
      <c r="S387" s="379"/>
      <c r="T387" s="379"/>
      <c r="U387" s="379"/>
      <c r="V387" s="379"/>
      <c r="W387" s="379"/>
      <c r="X387" s="379"/>
      <c r="Y387" s="379"/>
    </row>
    <row r="388" spans="1:25" ht="15.75" customHeight="1" x14ac:dyDescent="0.2">
      <c r="A388" s="378"/>
      <c r="B388" s="378"/>
      <c r="C388" s="379"/>
      <c r="D388" s="379"/>
      <c r="E388" s="379"/>
      <c r="F388" s="379"/>
      <c r="G388" s="381"/>
      <c r="H388" s="379"/>
      <c r="I388" s="386"/>
      <c r="J388" s="379"/>
      <c r="K388" s="379"/>
      <c r="L388" s="379"/>
      <c r="M388" s="379"/>
      <c r="N388" s="379"/>
      <c r="O388" s="379"/>
      <c r="P388" s="379"/>
      <c r="Q388" s="379"/>
      <c r="R388" s="379"/>
      <c r="S388" s="379"/>
      <c r="T388" s="379"/>
      <c r="U388" s="379"/>
      <c r="V388" s="379"/>
      <c r="W388" s="379"/>
      <c r="X388" s="379"/>
      <c r="Y388" s="379"/>
    </row>
    <row r="389" spans="1:25" ht="15.75" customHeight="1" x14ac:dyDescent="0.2">
      <c r="A389" s="378"/>
      <c r="B389" s="378"/>
      <c r="C389" s="379"/>
      <c r="D389" s="379"/>
      <c r="E389" s="379"/>
      <c r="F389" s="379"/>
      <c r="G389" s="381"/>
      <c r="H389" s="379"/>
      <c r="I389" s="386"/>
      <c r="J389" s="379"/>
      <c r="K389" s="379"/>
      <c r="L389" s="379"/>
      <c r="M389" s="379"/>
      <c r="N389" s="379"/>
      <c r="O389" s="379"/>
      <c r="P389" s="379"/>
      <c r="Q389" s="379"/>
      <c r="R389" s="379"/>
      <c r="S389" s="379"/>
      <c r="T389" s="379"/>
      <c r="U389" s="379"/>
      <c r="V389" s="379"/>
      <c r="W389" s="379"/>
      <c r="X389" s="379"/>
      <c r="Y389" s="379"/>
    </row>
    <row r="390" spans="1:25" ht="15.75" customHeight="1" x14ac:dyDescent="0.2">
      <c r="A390" s="378"/>
      <c r="B390" s="378"/>
      <c r="C390" s="379"/>
      <c r="D390" s="379"/>
      <c r="E390" s="379"/>
      <c r="F390" s="379"/>
      <c r="G390" s="381"/>
      <c r="H390" s="379"/>
      <c r="I390" s="386"/>
      <c r="J390" s="379"/>
      <c r="K390" s="379"/>
      <c r="L390" s="379"/>
      <c r="M390" s="379"/>
      <c r="N390" s="379"/>
      <c r="O390" s="379"/>
      <c r="P390" s="379"/>
      <c r="Q390" s="379"/>
      <c r="R390" s="379"/>
      <c r="S390" s="379"/>
      <c r="T390" s="379"/>
      <c r="U390" s="379"/>
      <c r="V390" s="379"/>
      <c r="W390" s="379"/>
      <c r="X390" s="379"/>
      <c r="Y390" s="379"/>
    </row>
    <row r="391" spans="1:25" ht="15.75" customHeight="1" x14ac:dyDescent="0.2">
      <c r="A391" s="378"/>
      <c r="B391" s="378"/>
      <c r="C391" s="379"/>
      <c r="D391" s="379"/>
      <c r="E391" s="379"/>
      <c r="F391" s="379"/>
      <c r="G391" s="381"/>
      <c r="H391" s="379"/>
      <c r="I391" s="386"/>
      <c r="J391" s="379"/>
      <c r="K391" s="379"/>
      <c r="L391" s="379"/>
      <c r="M391" s="379"/>
      <c r="N391" s="379"/>
      <c r="O391" s="379"/>
      <c r="P391" s="379"/>
      <c r="Q391" s="379"/>
      <c r="R391" s="379"/>
      <c r="S391" s="379"/>
      <c r="T391" s="379"/>
      <c r="U391" s="379"/>
      <c r="V391" s="379"/>
      <c r="W391" s="379"/>
      <c r="X391" s="379"/>
      <c r="Y391" s="379"/>
    </row>
    <row r="392" spans="1:25" ht="15.75" customHeight="1" x14ac:dyDescent="0.2">
      <c r="A392" s="378"/>
      <c r="B392" s="378"/>
      <c r="C392" s="379"/>
      <c r="D392" s="379"/>
      <c r="E392" s="379"/>
      <c r="F392" s="379"/>
      <c r="G392" s="381"/>
      <c r="H392" s="379"/>
      <c r="I392" s="386"/>
      <c r="J392" s="379"/>
      <c r="K392" s="379"/>
      <c r="L392" s="379"/>
      <c r="M392" s="379"/>
      <c r="N392" s="379"/>
      <c r="O392" s="379"/>
      <c r="P392" s="379"/>
      <c r="Q392" s="379"/>
      <c r="R392" s="379"/>
      <c r="S392" s="379"/>
      <c r="T392" s="379"/>
      <c r="U392" s="379"/>
      <c r="V392" s="379"/>
      <c r="W392" s="379"/>
      <c r="X392" s="379"/>
      <c r="Y392" s="379"/>
    </row>
    <row r="393" spans="1:25" ht="15.75" customHeight="1" x14ac:dyDescent="0.2">
      <c r="A393" s="378"/>
      <c r="B393" s="378"/>
      <c r="C393" s="379"/>
      <c r="D393" s="379"/>
      <c r="E393" s="379"/>
      <c r="F393" s="379"/>
      <c r="G393" s="381"/>
      <c r="H393" s="379"/>
      <c r="I393" s="386"/>
      <c r="J393" s="379"/>
      <c r="K393" s="379"/>
      <c r="L393" s="379"/>
      <c r="M393" s="379"/>
      <c r="N393" s="379"/>
      <c r="O393" s="379"/>
      <c r="P393" s="379"/>
      <c r="Q393" s="379"/>
      <c r="R393" s="379"/>
      <c r="S393" s="379"/>
      <c r="T393" s="379"/>
      <c r="U393" s="379"/>
      <c r="V393" s="379"/>
      <c r="W393" s="379"/>
      <c r="X393" s="379"/>
      <c r="Y393" s="379"/>
    </row>
    <row r="394" spans="1:25" ht="15.75" customHeight="1" x14ac:dyDescent="0.2">
      <c r="A394" s="378"/>
      <c r="B394" s="378"/>
      <c r="C394" s="379"/>
      <c r="D394" s="379"/>
      <c r="E394" s="379"/>
      <c r="F394" s="379"/>
      <c r="G394" s="381"/>
      <c r="H394" s="379"/>
      <c r="I394" s="386"/>
      <c r="J394" s="379"/>
      <c r="K394" s="379"/>
      <c r="L394" s="379"/>
      <c r="M394" s="379"/>
      <c r="N394" s="379"/>
      <c r="O394" s="379"/>
      <c r="P394" s="379"/>
      <c r="Q394" s="379"/>
      <c r="R394" s="379"/>
      <c r="S394" s="379"/>
      <c r="T394" s="379"/>
      <c r="U394" s="379"/>
      <c r="V394" s="379"/>
      <c r="W394" s="379"/>
      <c r="X394" s="379"/>
      <c r="Y394" s="379"/>
    </row>
    <row r="395" spans="1:25" ht="15.75" customHeight="1" x14ac:dyDescent="0.2">
      <c r="A395" s="378"/>
      <c r="B395" s="378"/>
      <c r="C395" s="379"/>
      <c r="D395" s="379"/>
      <c r="E395" s="379"/>
      <c r="F395" s="379"/>
      <c r="G395" s="381"/>
      <c r="H395" s="379"/>
      <c r="I395" s="386"/>
      <c r="J395" s="379"/>
      <c r="K395" s="379"/>
      <c r="L395" s="379"/>
      <c r="M395" s="379"/>
      <c r="N395" s="379"/>
      <c r="O395" s="379"/>
      <c r="P395" s="379"/>
      <c r="Q395" s="379"/>
      <c r="R395" s="379"/>
      <c r="S395" s="379"/>
      <c r="T395" s="379"/>
      <c r="U395" s="379"/>
      <c r="V395" s="379"/>
      <c r="W395" s="379"/>
      <c r="X395" s="379"/>
      <c r="Y395" s="379"/>
    </row>
    <row r="396" spans="1:25" ht="15.75" customHeight="1" x14ac:dyDescent="0.2">
      <c r="A396" s="378"/>
      <c r="B396" s="378"/>
      <c r="C396" s="379"/>
      <c r="D396" s="379"/>
      <c r="E396" s="379"/>
      <c r="F396" s="379"/>
      <c r="G396" s="381"/>
      <c r="H396" s="379"/>
      <c r="I396" s="386"/>
      <c r="J396" s="379"/>
      <c r="K396" s="379"/>
      <c r="L396" s="379"/>
      <c r="M396" s="379"/>
      <c r="N396" s="379"/>
      <c r="O396" s="379"/>
      <c r="P396" s="379"/>
      <c r="Q396" s="379"/>
      <c r="R396" s="379"/>
      <c r="S396" s="379"/>
      <c r="T396" s="379"/>
      <c r="U396" s="379"/>
      <c r="V396" s="379"/>
      <c r="W396" s="379"/>
      <c r="X396" s="379"/>
      <c r="Y396" s="379"/>
    </row>
    <row r="397" spans="1:25" ht="15.75" customHeight="1" x14ac:dyDescent="0.2">
      <c r="A397" s="378"/>
      <c r="B397" s="378"/>
      <c r="C397" s="379"/>
      <c r="D397" s="379"/>
      <c r="E397" s="379"/>
      <c r="F397" s="379"/>
      <c r="G397" s="381"/>
      <c r="H397" s="379"/>
      <c r="I397" s="386"/>
      <c r="J397" s="379"/>
      <c r="K397" s="379"/>
      <c r="L397" s="379"/>
      <c r="M397" s="379"/>
      <c r="N397" s="379"/>
      <c r="O397" s="379"/>
      <c r="P397" s="379"/>
      <c r="Q397" s="379"/>
      <c r="R397" s="379"/>
      <c r="S397" s="379"/>
      <c r="T397" s="379"/>
      <c r="U397" s="379"/>
      <c r="V397" s="379"/>
      <c r="W397" s="379"/>
      <c r="X397" s="379"/>
      <c r="Y397" s="379"/>
    </row>
    <row r="398" spans="1:25" ht="15.75" customHeight="1" x14ac:dyDescent="0.2">
      <c r="A398" s="378"/>
      <c r="B398" s="378"/>
      <c r="C398" s="379"/>
      <c r="D398" s="379"/>
      <c r="E398" s="379"/>
      <c r="F398" s="379"/>
      <c r="G398" s="381"/>
      <c r="H398" s="379"/>
      <c r="I398" s="386"/>
      <c r="J398" s="379"/>
      <c r="K398" s="379"/>
      <c r="L398" s="379"/>
      <c r="M398" s="379"/>
      <c r="N398" s="379"/>
      <c r="O398" s="379"/>
      <c r="P398" s="379"/>
      <c r="Q398" s="379"/>
      <c r="R398" s="379"/>
      <c r="S398" s="379"/>
      <c r="T398" s="379"/>
      <c r="U398" s="379"/>
      <c r="V398" s="379"/>
      <c r="W398" s="379"/>
      <c r="X398" s="379"/>
      <c r="Y398" s="379"/>
    </row>
    <row r="399" spans="1:25" ht="15.75" customHeight="1" x14ac:dyDescent="0.2">
      <c r="A399" s="378"/>
      <c r="B399" s="378"/>
      <c r="C399" s="379"/>
      <c r="D399" s="379"/>
      <c r="E399" s="379"/>
      <c r="F399" s="379"/>
      <c r="G399" s="381"/>
      <c r="H399" s="379"/>
      <c r="I399" s="386"/>
      <c r="J399" s="379"/>
      <c r="K399" s="379"/>
      <c r="L399" s="379"/>
      <c r="M399" s="379"/>
      <c r="N399" s="379"/>
      <c r="O399" s="379"/>
      <c r="P399" s="379"/>
      <c r="Q399" s="379"/>
      <c r="R399" s="379"/>
      <c r="S399" s="379"/>
      <c r="T399" s="379"/>
      <c r="U399" s="379"/>
      <c r="V399" s="379"/>
      <c r="W399" s="379"/>
      <c r="X399" s="379"/>
      <c r="Y399" s="379"/>
    </row>
    <row r="400" spans="1:25" ht="15.75" customHeight="1" x14ac:dyDescent="0.2">
      <c r="A400" s="378"/>
      <c r="B400" s="378"/>
      <c r="C400" s="379"/>
      <c r="D400" s="379"/>
      <c r="E400" s="379"/>
      <c r="F400" s="379"/>
      <c r="G400" s="381"/>
      <c r="H400" s="379"/>
      <c r="I400" s="386"/>
      <c r="J400" s="379"/>
      <c r="K400" s="379"/>
      <c r="L400" s="379"/>
      <c r="M400" s="379"/>
      <c r="N400" s="379"/>
      <c r="O400" s="379"/>
      <c r="P400" s="379"/>
      <c r="Q400" s="379"/>
      <c r="R400" s="379"/>
      <c r="S400" s="379"/>
      <c r="T400" s="379"/>
      <c r="U400" s="379"/>
      <c r="V400" s="379"/>
      <c r="W400" s="379"/>
      <c r="X400" s="379"/>
      <c r="Y400" s="379"/>
    </row>
    <row r="401" spans="1:25" ht="15.75" customHeight="1" x14ac:dyDescent="0.2">
      <c r="A401" s="378"/>
      <c r="B401" s="378"/>
      <c r="C401" s="379"/>
      <c r="D401" s="379"/>
      <c r="E401" s="379"/>
      <c r="F401" s="379"/>
      <c r="G401" s="381"/>
      <c r="H401" s="379"/>
      <c r="I401" s="386"/>
      <c r="J401" s="379"/>
      <c r="K401" s="379"/>
      <c r="L401" s="379"/>
      <c r="M401" s="379"/>
      <c r="N401" s="379"/>
      <c r="O401" s="379"/>
      <c r="P401" s="379"/>
      <c r="Q401" s="379"/>
      <c r="R401" s="379"/>
      <c r="S401" s="379"/>
      <c r="T401" s="379"/>
      <c r="U401" s="379"/>
      <c r="V401" s="379"/>
      <c r="W401" s="379"/>
      <c r="X401" s="379"/>
      <c r="Y401" s="379"/>
    </row>
    <row r="402" spans="1:25" ht="15.75" customHeight="1" x14ac:dyDescent="0.2">
      <c r="A402" s="378"/>
      <c r="B402" s="378"/>
      <c r="C402" s="379"/>
      <c r="D402" s="379"/>
      <c r="E402" s="379"/>
      <c r="F402" s="379"/>
      <c r="G402" s="381"/>
      <c r="H402" s="379"/>
      <c r="I402" s="386"/>
      <c r="J402" s="379"/>
      <c r="K402" s="379"/>
      <c r="L402" s="379"/>
      <c r="M402" s="379"/>
      <c r="N402" s="379"/>
      <c r="O402" s="379"/>
      <c r="P402" s="379"/>
      <c r="Q402" s="379"/>
      <c r="R402" s="379"/>
      <c r="S402" s="379"/>
      <c r="T402" s="379"/>
      <c r="U402" s="379"/>
      <c r="V402" s="379"/>
      <c r="W402" s="379"/>
      <c r="X402" s="379"/>
      <c r="Y402" s="379"/>
    </row>
    <row r="403" spans="1:25" ht="15.75" customHeight="1" x14ac:dyDescent="0.2">
      <c r="A403" s="378"/>
      <c r="B403" s="378"/>
      <c r="C403" s="379"/>
      <c r="D403" s="379"/>
      <c r="E403" s="379"/>
      <c r="F403" s="379"/>
      <c r="G403" s="381"/>
      <c r="H403" s="379"/>
      <c r="I403" s="386"/>
      <c r="J403" s="379"/>
      <c r="K403" s="379"/>
      <c r="L403" s="379"/>
      <c r="M403" s="379"/>
      <c r="N403" s="379"/>
      <c r="O403" s="379"/>
      <c r="P403" s="379"/>
      <c r="Q403" s="379"/>
      <c r="R403" s="379"/>
      <c r="S403" s="379"/>
      <c r="T403" s="379"/>
      <c r="U403" s="379"/>
      <c r="V403" s="379"/>
      <c r="W403" s="379"/>
      <c r="X403" s="379"/>
      <c r="Y403" s="379"/>
    </row>
    <row r="404" spans="1:25" ht="15.75" customHeight="1" x14ac:dyDescent="0.2">
      <c r="A404" s="378"/>
      <c r="B404" s="378"/>
      <c r="C404" s="379"/>
      <c r="D404" s="379"/>
      <c r="E404" s="379"/>
      <c r="F404" s="379"/>
      <c r="G404" s="381"/>
      <c r="H404" s="379"/>
      <c r="I404" s="386"/>
      <c r="J404" s="379"/>
      <c r="K404" s="379"/>
      <c r="L404" s="379"/>
      <c r="M404" s="379"/>
      <c r="N404" s="379"/>
      <c r="O404" s="379"/>
      <c r="P404" s="379"/>
      <c r="Q404" s="379"/>
      <c r="R404" s="379"/>
      <c r="S404" s="379"/>
      <c r="T404" s="379"/>
      <c r="U404" s="379"/>
      <c r="V404" s="379"/>
      <c r="W404" s="379"/>
      <c r="X404" s="379"/>
      <c r="Y404" s="379"/>
    </row>
    <row r="405" spans="1:25" ht="15.75" customHeight="1" x14ac:dyDescent="0.2">
      <c r="A405" s="378"/>
      <c r="B405" s="378"/>
      <c r="C405" s="379"/>
      <c r="D405" s="379"/>
      <c r="E405" s="379"/>
      <c r="F405" s="379"/>
      <c r="G405" s="381"/>
      <c r="H405" s="379"/>
      <c r="I405" s="386"/>
      <c r="J405" s="379"/>
      <c r="K405" s="379"/>
      <c r="L405" s="379"/>
      <c r="M405" s="379"/>
      <c r="N405" s="379"/>
      <c r="O405" s="379"/>
      <c r="P405" s="379"/>
      <c r="Q405" s="379"/>
      <c r="R405" s="379"/>
      <c r="S405" s="379"/>
      <c r="T405" s="379"/>
      <c r="U405" s="379"/>
      <c r="V405" s="379"/>
      <c r="W405" s="379"/>
      <c r="X405" s="379"/>
      <c r="Y405" s="379"/>
    </row>
    <row r="406" spans="1:25" ht="15.75" customHeight="1" x14ac:dyDescent="0.2">
      <c r="A406" s="378"/>
      <c r="B406" s="378"/>
      <c r="C406" s="379"/>
      <c r="D406" s="379"/>
      <c r="E406" s="379"/>
      <c r="F406" s="379"/>
      <c r="G406" s="381"/>
      <c r="H406" s="379"/>
      <c r="I406" s="386"/>
      <c r="J406" s="379"/>
      <c r="K406" s="379"/>
      <c r="L406" s="379"/>
      <c r="M406" s="379"/>
      <c r="N406" s="379"/>
      <c r="O406" s="379"/>
      <c r="P406" s="379"/>
      <c r="Q406" s="379"/>
      <c r="R406" s="379"/>
      <c r="S406" s="379"/>
      <c r="T406" s="379"/>
      <c r="U406" s="379"/>
      <c r="V406" s="379"/>
      <c r="W406" s="379"/>
      <c r="X406" s="379"/>
      <c r="Y406" s="379"/>
    </row>
    <row r="407" spans="1:25" ht="15.75" customHeight="1" x14ac:dyDescent="0.2">
      <c r="A407" s="378"/>
      <c r="B407" s="378"/>
      <c r="C407" s="379"/>
      <c r="D407" s="379"/>
      <c r="E407" s="379"/>
      <c r="F407" s="379"/>
      <c r="G407" s="381"/>
      <c r="H407" s="379"/>
      <c r="I407" s="386"/>
      <c r="J407" s="379"/>
      <c r="K407" s="379"/>
      <c r="L407" s="379"/>
      <c r="M407" s="379"/>
      <c r="N407" s="379"/>
      <c r="O407" s="379"/>
      <c r="P407" s="379"/>
      <c r="Q407" s="379"/>
      <c r="R407" s="379"/>
      <c r="S407" s="379"/>
      <c r="T407" s="379"/>
      <c r="U407" s="379"/>
      <c r="V407" s="379"/>
      <c r="W407" s="379"/>
      <c r="X407" s="379"/>
      <c r="Y407" s="379"/>
    </row>
    <row r="408" spans="1:25" ht="15.75" customHeight="1" x14ac:dyDescent="0.2">
      <c r="A408" s="378"/>
      <c r="B408" s="378"/>
      <c r="C408" s="379"/>
      <c r="D408" s="379"/>
      <c r="E408" s="379"/>
      <c r="F408" s="379"/>
      <c r="G408" s="381"/>
      <c r="H408" s="379"/>
      <c r="I408" s="386"/>
      <c r="J408" s="379"/>
      <c r="K408" s="379"/>
      <c r="L408" s="379"/>
      <c r="M408" s="379"/>
      <c r="N408" s="379"/>
      <c r="O408" s="379"/>
      <c r="P408" s="379"/>
      <c r="Q408" s="379"/>
      <c r="R408" s="379"/>
      <c r="S408" s="379"/>
      <c r="T408" s="379"/>
      <c r="U408" s="379"/>
      <c r="V408" s="379"/>
      <c r="W408" s="379"/>
      <c r="X408" s="379"/>
      <c r="Y408" s="379"/>
    </row>
    <row r="409" spans="1:25" ht="15.75" customHeight="1" x14ac:dyDescent="0.2">
      <c r="A409" s="378"/>
      <c r="B409" s="378"/>
      <c r="C409" s="379"/>
      <c r="D409" s="379"/>
      <c r="E409" s="379"/>
      <c r="F409" s="379"/>
      <c r="G409" s="381"/>
      <c r="H409" s="379"/>
      <c r="I409" s="386"/>
      <c r="J409" s="379"/>
      <c r="K409" s="379"/>
      <c r="L409" s="379"/>
      <c r="M409" s="379"/>
      <c r="N409" s="379"/>
      <c r="O409" s="379"/>
      <c r="P409" s="379"/>
      <c r="Q409" s="379"/>
      <c r="R409" s="379"/>
      <c r="S409" s="379"/>
      <c r="T409" s="379"/>
      <c r="U409" s="379"/>
      <c r="V409" s="379"/>
      <c r="W409" s="379"/>
      <c r="X409" s="379"/>
      <c r="Y409" s="379"/>
    </row>
    <row r="410" spans="1:25" ht="15.75" customHeight="1" x14ac:dyDescent="0.2">
      <c r="A410" s="378"/>
      <c r="B410" s="378"/>
      <c r="C410" s="379"/>
      <c r="D410" s="379"/>
      <c r="E410" s="379"/>
      <c r="F410" s="379"/>
      <c r="G410" s="381"/>
      <c r="H410" s="379"/>
      <c r="I410" s="386"/>
      <c r="J410" s="379"/>
      <c r="K410" s="379"/>
      <c r="L410" s="379"/>
      <c r="M410" s="379"/>
      <c r="N410" s="379"/>
      <c r="O410" s="379"/>
      <c r="P410" s="379"/>
      <c r="Q410" s="379"/>
      <c r="R410" s="379"/>
      <c r="S410" s="379"/>
      <c r="T410" s="379"/>
      <c r="U410" s="379"/>
      <c r="V410" s="379"/>
      <c r="W410" s="379"/>
      <c r="X410" s="379"/>
      <c r="Y410" s="379"/>
    </row>
    <row r="411" spans="1:25" ht="15.75" customHeight="1" x14ac:dyDescent="0.2">
      <c r="A411" s="378"/>
      <c r="B411" s="378"/>
      <c r="C411" s="379"/>
      <c r="D411" s="379"/>
      <c r="E411" s="379"/>
      <c r="F411" s="379"/>
      <c r="G411" s="381"/>
      <c r="H411" s="379"/>
      <c r="I411" s="386"/>
      <c r="J411" s="379"/>
      <c r="K411" s="379"/>
      <c r="L411" s="379"/>
      <c r="M411" s="379"/>
      <c r="N411" s="379"/>
      <c r="O411" s="379"/>
      <c r="P411" s="379"/>
      <c r="Q411" s="379"/>
      <c r="R411" s="379"/>
      <c r="S411" s="379"/>
      <c r="T411" s="379"/>
      <c r="U411" s="379"/>
      <c r="V411" s="379"/>
      <c r="W411" s="379"/>
      <c r="X411" s="379"/>
      <c r="Y411" s="379"/>
    </row>
    <row r="412" spans="1:25" ht="15.75" customHeight="1" x14ac:dyDescent="0.2">
      <c r="A412" s="378"/>
      <c r="B412" s="378"/>
      <c r="C412" s="379"/>
      <c r="D412" s="379"/>
      <c r="E412" s="379"/>
      <c r="F412" s="379"/>
      <c r="G412" s="381"/>
      <c r="H412" s="379"/>
      <c r="I412" s="386"/>
      <c r="J412" s="379"/>
      <c r="K412" s="379"/>
      <c r="L412" s="379"/>
      <c r="M412" s="379"/>
      <c r="N412" s="379"/>
      <c r="O412" s="379"/>
      <c r="P412" s="379"/>
      <c r="Q412" s="379"/>
      <c r="R412" s="379"/>
      <c r="S412" s="379"/>
      <c r="T412" s="379"/>
      <c r="U412" s="379"/>
      <c r="V412" s="379"/>
      <c r="W412" s="379"/>
      <c r="X412" s="379"/>
      <c r="Y412" s="379"/>
    </row>
    <row r="413" spans="1:25" ht="15.75" customHeight="1" x14ac:dyDescent="0.2">
      <c r="A413" s="378"/>
      <c r="B413" s="378"/>
      <c r="C413" s="379"/>
      <c r="D413" s="379"/>
      <c r="E413" s="379"/>
      <c r="F413" s="379"/>
      <c r="G413" s="381"/>
      <c r="H413" s="379"/>
      <c r="I413" s="386"/>
      <c r="J413" s="379"/>
      <c r="K413" s="379"/>
      <c r="L413" s="379"/>
      <c r="M413" s="379"/>
      <c r="N413" s="379"/>
      <c r="O413" s="379"/>
      <c r="P413" s="379"/>
      <c r="Q413" s="379"/>
      <c r="R413" s="379"/>
      <c r="S413" s="379"/>
      <c r="T413" s="379"/>
      <c r="U413" s="379"/>
      <c r="V413" s="379"/>
      <c r="W413" s="379"/>
      <c r="X413" s="379"/>
      <c r="Y413" s="379"/>
    </row>
    <row r="414" spans="1:25" ht="15.75" customHeight="1" x14ac:dyDescent="0.2">
      <c r="A414" s="378"/>
      <c r="B414" s="378"/>
      <c r="C414" s="379"/>
      <c r="D414" s="379"/>
      <c r="E414" s="379"/>
      <c r="F414" s="379"/>
      <c r="G414" s="381"/>
      <c r="H414" s="379"/>
      <c r="I414" s="386"/>
      <c r="J414" s="379"/>
      <c r="K414" s="379"/>
      <c r="L414" s="379"/>
      <c r="M414" s="379"/>
      <c r="N414" s="379"/>
      <c r="O414" s="379"/>
      <c r="P414" s="379"/>
      <c r="Q414" s="379"/>
      <c r="R414" s="379"/>
      <c r="S414" s="379"/>
      <c r="T414" s="379"/>
      <c r="U414" s="379"/>
      <c r="V414" s="379"/>
      <c r="W414" s="379"/>
      <c r="X414" s="379"/>
      <c r="Y414" s="379"/>
    </row>
    <row r="415" spans="1:25" ht="15.75" customHeight="1" x14ac:dyDescent="0.2">
      <c r="A415" s="378"/>
      <c r="B415" s="378"/>
      <c r="C415" s="379"/>
      <c r="D415" s="379"/>
      <c r="E415" s="379"/>
      <c r="F415" s="379"/>
      <c r="G415" s="381"/>
      <c r="H415" s="379"/>
      <c r="I415" s="386"/>
      <c r="J415" s="379"/>
      <c r="K415" s="379"/>
      <c r="L415" s="379"/>
      <c r="M415" s="379"/>
      <c r="N415" s="379"/>
      <c r="O415" s="379"/>
      <c r="P415" s="379"/>
      <c r="Q415" s="379"/>
      <c r="R415" s="379"/>
      <c r="S415" s="379"/>
      <c r="T415" s="379"/>
      <c r="U415" s="379"/>
      <c r="V415" s="379"/>
      <c r="W415" s="379"/>
      <c r="X415" s="379"/>
      <c r="Y415" s="379"/>
    </row>
    <row r="416" spans="1:25" ht="15.75" customHeight="1" x14ac:dyDescent="0.2">
      <c r="A416" s="378"/>
      <c r="B416" s="378"/>
      <c r="C416" s="379"/>
      <c r="D416" s="379"/>
      <c r="E416" s="379"/>
      <c r="F416" s="379"/>
      <c r="G416" s="381"/>
      <c r="H416" s="379"/>
      <c r="I416" s="386"/>
      <c r="J416" s="379"/>
      <c r="K416" s="379"/>
      <c r="L416" s="379"/>
      <c r="M416" s="379"/>
      <c r="N416" s="379"/>
      <c r="O416" s="379"/>
      <c r="P416" s="379"/>
      <c r="Q416" s="379"/>
      <c r="R416" s="379"/>
      <c r="S416" s="379"/>
      <c r="T416" s="379"/>
      <c r="U416" s="379"/>
      <c r="V416" s="379"/>
      <c r="W416" s="379"/>
      <c r="X416" s="379"/>
      <c r="Y416" s="379"/>
    </row>
    <row r="417" spans="1:25" ht="15.75" customHeight="1" x14ac:dyDescent="0.2">
      <c r="A417" s="378"/>
      <c r="B417" s="378"/>
      <c r="C417" s="379"/>
      <c r="D417" s="379"/>
      <c r="E417" s="379"/>
      <c r="F417" s="379"/>
      <c r="G417" s="381"/>
      <c r="H417" s="379"/>
      <c r="I417" s="386"/>
      <c r="J417" s="379"/>
      <c r="K417" s="379"/>
      <c r="L417" s="379"/>
      <c r="M417" s="379"/>
      <c r="N417" s="379"/>
      <c r="O417" s="379"/>
      <c r="P417" s="379"/>
      <c r="Q417" s="379"/>
      <c r="R417" s="379"/>
      <c r="S417" s="379"/>
      <c r="T417" s="379"/>
      <c r="U417" s="379"/>
      <c r="V417" s="379"/>
      <c r="W417" s="379"/>
      <c r="X417" s="379"/>
      <c r="Y417" s="379"/>
    </row>
    <row r="418" spans="1:25" ht="15.75" customHeight="1" x14ac:dyDescent="0.2">
      <c r="A418" s="378"/>
      <c r="B418" s="378"/>
      <c r="C418" s="379"/>
      <c r="D418" s="379"/>
      <c r="E418" s="379"/>
      <c r="F418" s="379"/>
      <c r="G418" s="381"/>
      <c r="H418" s="379"/>
      <c r="I418" s="386"/>
      <c r="J418" s="379"/>
      <c r="K418" s="379"/>
      <c r="L418" s="379"/>
      <c r="M418" s="379"/>
      <c r="N418" s="379"/>
      <c r="O418" s="379"/>
      <c r="P418" s="379"/>
      <c r="Q418" s="379"/>
      <c r="R418" s="379"/>
      <c r="S418" s="379"/>
      <c r="T418" s="379"/>
      <c r="U418" s="379"/>
      <c r="V418" s="379"/>
      <c r="W418" s="379"/>
      <c r="X418" s="379"/>
      <c r="Y418" s="379"/>
    </row>
    <row r="419" spans="1:25" ht="15.75" customHeight="1" x14ac:dyDescent="0.2">
      <c r="A419" s="378"/>
      <c r="B419" s="378"/>
      <c r="C419" s="379"/>
      <c r="D419" s="379"/>
      <c r="E419" s="379"/>
      <c r="F419" s="379"/>
      <c r="G419" s="381"/>
      <c r="H419" s="379"/>
      <c r="I419" s="386"/>
      <c r="J419" s="379"/>
      <c r="K419" s="379"/>
      <c r="L419" s="379"/>
      <c r="M419" s="379"/>
      <c r="N419" s="379"/>
      <c r="O419" s="379"/>
      <c r="P419" s="379"/>
      <c r="Q419" s="379"/>
      <c r="R419" s="379"/>
      <c r="S419" s="379"/>
      <c r="T419" s="379"/>
      <c r="U419" s="379"/>
      <c r="V419" s="379"/>
      <c r="W419" s="379"/>
      <c r="X419" s="379"/>
      <c r="Y419" s="379"/>
    </row>
    <row r="420" spans="1:25" ht="15.75" customHeight="1" x14ac:dyDescent="0.2">
      <c r="A420" s="378"/>
      <c r="B420" s="378"/>
      <c r="C420" s="379"/>
      <c r="D420" s="379"/>
      <c r="E420" s="379"/>
      <c r="F420" s="379"/>
      <c r="G420" s="381"/>
      <c r="H420" s="379"/>
      <c r="I420" s="386"/>
      <c r="J420" s="379"/>
      <c r="K420" s="379"/>
      <c r="L420" s="379"/>
      <c r="M420" s="379"/>
      <c r="N420" s="379"/>
      <c r="O420" s="379"/>
      <c r="P420" s="379"/>
      <c r="Q420" s="379"/>
      <c r="R420" s="379"/>
      <c r="S420" s="379"/>
      <c r="T420" s="379"/>
      <c r="U420" s="379"/>
      <c r="V420" s="379"/>
      <c r="W420" s="379"/>
      <c r="X420" s="379"/>
      <c r="Y420" s="379"/>
    </row>
    <row r="421" spans="1:25" ht="15.75" customHeight="1" x14ac:dyDescent="0.2">
      <c r="A421" s="378"/>
      <c r="B421" s="378"/>
      <c r="C421" s="379"/>
      <c r="D421" s="379"/>
      <c r="E421" s="379"/>
      <c r="F421" s="379"/>
      <c r="G421" s="381"/>
      <c r="H421" s="379"/>
      <c r="I421" s="386"/>
      <c r="J421" s="379"/>
      <c r="K421" s="379"/>
      <c r="L421" s="379"/>
      <c r="M421" s="379"/>
      <c r="N421" s="379"/>
      <c r="O421" s="379"/>
      <c r="P421" s="379"/>
      <c r="Q421" s="379"/>
      <c r="R421" s="379"/>
      <c r="S421" s="379"/>
      <c r="T421" s="379"/>
      <c r="U421" s="379"/>
      <c r="V421" s="379"/>
      <c r="W421" s="379"/>
      <c r="X421" s="379"/>
      <c r="Y421" s="379"/>
    </row>
    <row r="422" spans="1:25" ht="15.75" customHeight="1" x14ac:dyDescent="0.2">
      <c r="A422" s="378"/>
      <c r="B422" s="378"/>
      <c r="C422" s="379"/>
      <c r="D422" s="379"/>
      <c r="E422" s="379"/>
      <c r="F422" s="379"/>
      <c r="G422" s="381"/>
      <c r="H422" s="379"/>
      <c r="I422" s="386"/>
      <c r="J422" s="379"/>
      <c r="K422" s="379"/>
      <c r="L422" s="379"/>
      <c r="M422" s="379"/>
      <c r="N422" s="379"/>
      <c r="O422" s="379"/>
      <c r="P422" s="379"/>
      <c r="Q422" s="379"/>
      <c r="R422" s="379"/>
      <c r="S422" s="379"/>
      <c r="T422" s="379"/>
      <c r="U422" s="379"/>
      <c r="V422" s="379"/>
      <c r="W422" s="379"/>
      <c r="X422" s="379"/>
      <c r="Y422" s="379"/>
    </row>
    <row r="423" spans="1:25" ht="15.75" customHeight="1" x14ac:dyDescent="0.2">
      <c r="A423" s="378"/>
      <c r="B423" s="378"/>
      <c r="C423" s="379"/>
      <c r="D423" s="379"/>
      <c r="E423" s="379"/>
      <c r="F423" s="379"/>
      <c r="G423" s="381"/>
      <c r="H423" s="379"/>
      <c r="I423" s="386"/>
      <c r="J423" s="379"/>
      <c r="K423" s="379"/>
      <c r="L423" s="379"/>
      <c r="M423" s="379"/>
      <c r="N423" s="379"/>
      <c r="O423" s="379"/>
      <c r="P423" s="379"/>
      <c r="Q423" s="379"/>
      <c r="R423" s="379"/>
      <c r="S423" s="379"/>
      <c r="T423" s="379"/>
      <c r="U423" s="379"/>
      <c r="V423" s="379"/>
      <c r="W423" s="379"/>
      <c r="X423" s="379"/>
      <c r="Y423" s="379"/>
    </row>
    <row r="424" spans="1:25" ht="15.75" customHeight="1" x14ac:dyDescent="0.2">
      <c r="A424" s="378"/>
      <c r="B424" s="378"/>
      <c r="C424" s="379"/>
      <c r="D424" s="379"/>
      <c r="E424" s="379"/>
      <c r="F424" s="379"/>
      <c r="G424" s="381"/>
      <c r="H424" s="379"/>
      <c r="I424" s="386"/>
      <c r="J424" s="379"/>
      <c r="K424" s="379"/>
      <c r="L424" s="379"/>
      <c r="M424" s="379"/>
      <c r="N424" s="379"/>
      <c r="O424" s="379"/>
      <c r="P424" s="379"/>
      <c r="Q424" s="379"/>
      <c r="R424" s="379"/>
      <c r="S424" s="379"/>
      <c r="T424" s="379"/>
      <c r="U424" s="379"/>
      <c r="V424" s="379"/>
      <c r="W424" s="379"/>
      <c r="X424" s="379"/>
      <c r="Y424" s="379"/>
    </row>
    <row r="425" spans="1:25" ht="15.75" customHeight="1" x14ac:dyDescent="0.2">
      <c r="A425" s="378"/>
      <c r="B425" s="378"/>
      <c r="C425" s="379"/>
      <c r="D425" s="379"/>
      <c r="E425" s="379"/>
      <c r="F425" s="379"/>
      <c r="G425" s="381"/>
      <c r="H425" s="379"/>
      <c r="I425" s="386"/>
      <c r="J425" s="379"/>
      <c r="K425" s="379"/>
      <c r="L425" s="379"/>
      <c r="M425" s="379"/>
      <c r="N425" s="379"/>
      <c r="O425" s="379"/>
      <c r="P425" s="379"/>
      <c r="Q425" s="379"/>
      <c r="R425" s="379"/>
      <c r="S425" s="379"/>
      <c r="T425" s="379"/>
      <c r="U425" s="379"/>
      <c r="V425" s="379"/>
      <c r="W425" s="379"/>
      <c r="X425" s="379"/>
      <c r="Y425" s="379"/>
    </row>
    <row r="426" spans="1:25" ht="15.75" customHeight="1" x14ac:dyDescent="0.2">
      <c r="A426" s="378"/>
      <c r="B426" s="378"/>
      <c r="C426" s="379"/>
      <c r="D426" s="379"/>
      <c r="E426" s="379"/>
      <c r="F426" s="379"/>
      <c r="G426" s="381"/>
      <c r="H426" s="379"/>
      <c r="I426" s="386"/>
      <c r="J426" s="379"/>
      <c r="K426" s="379"/>
      <c r="L426" s="379"/>
      <c r="M426" s="379"/>
      <c r="N426" s="379"/>
      <c r="O426" s="379"/>
      <c r="P426" s="379"/>
      <c r="Q426" s="379"/>
      <c r="R426" s="379"/>
      <c r="S426" s="379"/>
      <c r="T426" s="379"/>
      <c r="U426" s="379"/>
      <c r="V426" s="379"/>
      <c r="W426" s="379"/>
      <c r="X426" s="379"/>
      <c r="Y426" s="379"/>
    </row>
    <row r="427" spans="1:25" ht="15.75" customHeight="1" x14ac:dyDescent="0.2">
      <c r="A427" s="378"/>
      <c r="B427" s="378"/>
      <c r="C427" s="379"/>
      <c r="D427" s="379"/>
      <c r="E427" s="379"/>
      <c r="F427" s="379"/>
      <c r="G427" s="381"/>
      <c r="H427" s="379"/>
      <c r="I427" s="386"/>
      <c r="J427" s="379"/>
      <c r="K427" s="379"/>
      <c r="L427" s="379"/>
      <c r="M427" s="379"/>
      <c r="N427" s="379"/>
      <c r="O427" s="379"/>
      <c r="P427" s="379"/>
      <c r="Q427" s="379"/>
      <c r="R427" s="379"/>
      <c r="S427" s="379"/>
      <c r="T427" s="379"/>
      <c r="U427" s="379"/>
      <c r="V427" s="379"/>
      <c r="W427" s="379"/>
      <c r="X427" s="379"/>
      <c r="Y427" s="379"/>
    </row>
    <row r="428" spans="1:25" ht="15.75" customHeight="1" x14ac:dyDescent="0.2">
      <c r="A428" s="378"/>
      <c r="B428" s="378"/>
      <c r="C428" s="379"/>
      <c r="D428" s="379"/>
      <c r="E428" s="379"/>
      <c r="F428" s="379"/>
      <c r="G428" s="381"/>
      <c r="H428" s="379"/>
      <c r="I428" s="386"/>
      <c r="J428" s="379"/>
      <c r="K428" s="379"/>
      <c r="L428" s="379"/>
      <c r="M428" s="379"/>
      <c r="N428" s="379"/>
      <c r="O428" s="379"/>
      <c r="P428" s="379"/>
      <c r="Q428" s="379"/>
      <c r="R428" s="379"/>
      <c r="S428" s="379"/>
      <c r="T428" s="379"/>
      <c r="U428" s="379"/>
      <c r="V428" s="379"/>
      <c r="W428" s="379"/>
      <c r="X428" s="379"/>
      <c r="Y428" s="379"/>
    </row>
    <row r="429" spans="1:25" ht="15.75" customHeight="1" x14ac:dyDescent="0.2">
      <c r="A429" s="378"/>
      <c r="B429" s="378"/>
      <c r="C429" s="379"/>
      <c r="D429" s="379"/>
      <c r="E429" s="379"/>
      <c r="F429" s="379"/>
      <c r="G429" s="381"/>
      <c r="H429" s="379"/>
      <c r="I429" s="386"/>
      <c r="J429" s="379"/>
      <c r="K429" s="379"/>
      <c r="L429" s="379"/>
      <c r="M429" s="379"/>
      <c r="N429" s="379"/>
      <c r="O429" s="379"/>
      <c r="P429" s="379"/>
      <c r="Q429" s="379"/>
      <c r="R429" s="379"/>
      <c r="S429" s="379"/>
      <c r="T429" s="379"/>
      <c r="U429" s="379"/>
      <c r="V429" s="379"/>
      <c r="W429" s="379"/>
      <c r="X429" s="379"/>
      <c r="Y429" s="379"/>
    </row>
    <row r="430" spans="1:25" ht="15.75" customHeight="1" x14ac:dyDescent="0.2">
      <c r="A430" s="378"/>
      <c r="B430" s="378"/>
      <c r="C430" s="379"/>
      <c r="D430" s="379"/>
      <c r="E430" s="379"/>
      <c r="F430" s="379"/>
      <c r="G430" s="381"/>
      <c r="H430" s="379"/>
      <c r="I430" s="386"/>
      <c r="J430" s="379"/>
      <c r="K430" s="379"/>
      <c r="L430" s="379"/>
      <c r="M430" s="379"/>
      <c r="N430" s="379"/>
      <c r="O430" s="379"/>
      <c r="P430" s="379"/>
      <c r="Q430" s="379"/>
      <c r="R430" s="379"/>
      <c r="S430" s="379"/>
      <c r="T430" s="379"/>
      <c r="U430" s="379"/>
      <c r="V430" s="379"/>
      <c r="W430" s="379"/>
      <c r="X430" s="379"/>
      <c r="Y430" s="379"/>
    </row>
    <row r="431" spans="1:25" ht="15.75" customHeight="1" x14ac:dyDescent="0.2">
      <c r="A431" s="378"/>
      <c r="B431" s="378"/>
      <c r="C431" s="379"/>
      <c r="D431" s="379"/>
      <c r="E431" s="379"/>
      <c r="F431" s="379"/>
      <c r="G431" s="381"/>
      <c r="H431" s="379"/>
      <c r="I431" s="386"/>
      <c r="J431" s="379"/>
      <c r="K431" s="379"/>
      <c r="L431" s="379"/>
      <c r="M431" s="379"/>
      <c r="N431" s="379"/>
      <c r="O431" s="379"/>
      <c r="P431" s="379"/>
      <c r="Q431" s="379"/>
      <c r="R431" s="379"/>
      <c r="S431" s="379"/>
      <c r="T431" s="379"/>
      <c r="U431" s="379"/>
      <c r="V431" s="379"/>
      <c r="W431" s="379"/>
      <c r="X431" s="379"/>
      <c r="Y431" s="379"/>
    </row>
    <row r="432" spans="1:25" ht="15.75" customHeight="1" x14ac:dyDescent="0.2">
      <c r="A432" s="378"/>
      <c r="B432" s="378"/>
      <c r="C432" s="379"/>
      <c r="D432" s="379"/>
      <c r="E432" s="379"/>
      <c r="F432" s="379"/>
      <c r="G432" s="381"/>
      <c r="H432" s="379"/>
      <c r="I432" s="386"/>
      <c r="J432" s="379"/>
      <c r="K432" s="379"/>
      <c r="L432" s="379"/>
      <c r="M432" s="379"/>
      <c r="N432" s="379"/>
      <c r="O432" s="379"/>
      <c r="P432" s="379"/>
      <c r="Q432" s="379"/>
      <c r="R432" s="379"/>
      <c r="S432" s="379"/>
      <c r="T432" s="379"/>
      <c r="U432" s="379"/>
      <c r="V432" s="379"/>
      <c r="W432" s="379"/>
      <c r="X432" s="379"/>
      <c r="Y432" s="379"/>
    </row>
    <row r="433" spans="1:25" ht="15.75" customHeight="1" x14ac:dyDescent="0.2">
      <c r="A433" s="378"/>
      <c r="B433" s="378"/>
      <c r="C433" s="379"/>
      <c r="D433" s="379"/>
      <c r="E433" s="379"/>
      <c r="F433" s="379"/>
      <c r="G433" s="381"/>
      <c r="H433" s="379"/>
      <c r="I433" s="386"/>
      <c r="J433" s="379"/>
      <c r="K433" s="379"/>
      <c r="L433" s="379"/>
      <c r="M433" s="379"/>
      <c r="N433" s="379"/>
      <c r="O433" s="379"/>
      <c r="P433" s="379"/>
      <c r="Q433" s="379"/>
      <c r="R433" s="379"/>
      <c r="S433" s="379"/>
      <c r="T433" s="379"/>
      <c r="U433" s="379"/>
      <c r="V433" s="379"/>
      <c r="W433" s="379"/>
      <c r="X433" s="379"/>
      <c r="Y433" s="379"/>
    </row>
    <row r="434" spans="1:25" ht="15.75" customHeight="1" x14ac:dyDescent="0.2">
      <c r="A434" s="378"/>
      <c r="B434" s="378"/>
      <c r="C434" s="379"/>
      <c r="D434" s="379"/>
      <c r="E434" s="379"/>
      <c r="F434" s="379"/>
      <c r="G434" s="381"/>
      <c r="H434" s="379"/>
      <c r="I434" s="386"/>
      <c r="J434" s="379"/>
      <c r="K434" s="379"/>
      <c r="L434" s="379"/>
      <c r="M434" s="379"/>
      <c r="N434" s="379"/>
      <c r="O434" s="379"/>
      <c r="P434" s="379"/>
      <c r="Q434" s="379"/>
      <c r="R434" s="379"/>
      <c r="S434" s="379"/>
      <c r="T434" s="379"/>
      <c r="U434" s="379"/>
      <c r="V434" s="379"/>
      <c r="W434" s="379"/>
      <c r="X434" s="379"/>
      <c r="Y434" s="379"/>
    </row>
    <row r="435" spans="1:25" ht="15.75" customHeight="1" x14ac:dyDescent="0.2">
      <c r="A435" s="378"/>
      <c r="B435" s="378"/>
      <c r="C435" s="379"/>
      <c r="D435" s="379"/>
      <c r="E435" s="379"/>
      <c r="F435" s="379"/>
      <c r="G435" s="381"/>
      <c r="H435" s="379"/>
      <c r="I435" s="386"/>
      <c r="J435" s="379"/>
      <c r="K435" s="379"/>
      <c r="L435" s="379"/>
      <c r="M435" s="379"/>
      <c r="N435" s="379"/>
      <c r="O435" s="379"/>
      <c r="P435" s="379"/>
      <c r="Q435" s="379"/>
      <c r="R435" s="379"/>
      <c r="S435" s="379"/>
      <c r="T435" s="379"/>
      <c r="U435" s="379"/>
      <c r="V435" s="379"/>
      <c r="W435" s="379"/>
      <c r="X435" s="379"/>
      <c r="Y435" s="379"/>
    </row>
    <row r="436" spans="1:25" ht="15.75" customHeight="1" x14ac:dyDescent="0.2">
      <c r="A436" s="378"/>
      <c r="B436" s="378"/>
      <c r="C436" s="379"/>
      <c r="D436" s="379"/>
      <c r="E436" s="379"/>
      <c r="F436" s="379"/>
      <c r="G436" s="381"/>
      <c r="H436" s="379"/>
      <c r="I436" s="386"/>
      <c r="J436" s="379"/>
      <c r="K436" s="379"/>
      <c r="L436" s="379"/>
      <c r="M436" s="379"/>
      <c r="N436" s="379"/>
      <c r="O436" s="379"/>
      <c r="P436" s="379"/>
      <c r="Q436" s="379"/>
      <c r="R436" s="379"/>
      <c r="S436" s="379"/>
      <c r="T436" s="379"/>
      <c r="U436" s="379"/>
      <c r="V436" s="379"/>
      <c r="W436" s="379"/>
      <c r="X436" s="379"/>
      <c r="Y436" s="379"/>
    </row>
    <row r="437" spans="1:25" ht="15.75" customHeight="1" x14ac:dyDescent="0.2">
      <c r="A437" s="378"/>
      <c r="B437" s="378"/>
      <c r="C437" s="379"/>
      <c r="D437" s="379"/>
      <c r="E437" s="379"/>
      <c r="F437" s="379"/>
      <c r="G437" s="381"/>
      <c r="H437" s="379"/>
      <c r="I437" s="386"/>
      <c r="J437" s="379"/>
      <c r="K437" s="379"/>
      <c r="L437" s="379"/>
      <c r="M437" s="379"/>
      <c r="N437" s="379"/>
      <c r="O437" s="379"/>
      <c r="P437" s="379"/>
      <c r="Q437" s="379"/>
      <c r="R437" s="379"/>
      <c r="S437" s="379"/>
      <c r="T437" s="379"/>
      <c r="U437" s="379"/>
      <c r="V437" s="379"/>
      <c r="W437" s="379"/>
      <c r="X437" s="379"/>
      <c r="Y437" s="379"/>
    </row>
    <row r="438" spans="1:25" ht="15.75" customHeight="1" x14ac:dyDescent="0.2">
      <c r="A438" s="378"/>
      <c r="B438" s="378"/>
      <c r="C438" s="379"/>
      <c r="D438" s="379"/>
      <c r="E438" s="379"/>
      <c r="F438" s="379"/>
      <c r="G438" s="381"/>
      <c r="H438" s="379"/>
      <c r="I438" s="386"/>
      <c r="J438" s="379"/>
      <c r="K438" s="379"/>
      <c r="L438" s="379"/>
      <c r="M438" s="379"/>
      <c r="N438" s="379"/>
      <c r="O438" s="379"/>
      <c r="P438" s="379"/>
      <c r="Q438" s="379"/>
      <c r="R438" s="379"/>
      <c r="S438" s="379"/>
      <c r="T438" s="379"/>
      <c r="U438" s="379"/>
      <c r="V438" s="379"/>
      <c r="W438" s="379"/>
      <c r="X438" s="379"/>
      <c r="Y438" s="379"/>
    </row>
    <row r="439" spans="1:25" ht="15.75" customHeight="1" x14ac:dyDescent="0.2">
      <c r="A439" s="378"/>
      <c r="B439" s="378"/>
      <c r="C439" s="379"/>
      <c r="D439" s="379"/>
      <c r="E439" s="379"/>
      <c r="F439" s="379"/>
      <c r="G439" s="381"/>
      <c r="H439" s="379"/>
      <c r="I439" s="386"/>
      <c r="J439" s="379"/>
      <c r="K439" s="379"/>
      <c r="L439" s="379"/>
      <c r="M439" s="379"/>
      <c r="N439" s="379"/>
      <c r="O439" s="379"/>
      <c r="P439" s="379"/>
      <c r="Q439" s="379"/>
      <c r="R439" s="379"/>
      <c r="S439" s="379"/>
      <c r="T439" s="379"/>
      <c r="U439" s="379"/>
      <c r="V439" s="379"/>
      <c r="W439" s="379"/>
      <c r="X439" s="379"/>
      <c r="Y439" s="379"/>
    </row>
    <row r="440" spans="1:25" ht="15.75" customHeight="1" x14ac:dyDescent="0.2">
      <c r="A440" s="378"/>
      <c r="B440" s="378"/>
      <c r="C440" s="379"/>
      <c r="D440" s="379"/>
      <c r="E440" s="379"/>
      <c r="F440" s="379"/>
      <c r="G440" s="381"/>
      <c r="H440" s="379"/>
      <c r="I440" s="386"/>
      <c r="J440" s="379"/>
      <c r="K440" s="379"/>
      <c r="L440" s="379"/>
      <c r="M440" s="379"/>
      <c r="N440" s="379"/>
      <c r="O440" s="379"/>
      <c r="P440" s="379"/>
      <c r="Q440" s="379"/>
      <c r="R440" s="379"/>
      <c r="S440" s="379"/>
      <c r="T440" s="379"/>
      <c r="U440" s="379"/>
      <c r="V440" s="379"/>
      <c r="W440" s="379"/>
      <c r="X440" s="379"/>
      <c r="Y440" s="379"/>
    </row>
    <row r="441" spans="1:25" ht="15.75" customHeight="1" x14ac:dyDescent="0.2">
      <c r="A441" s="378"/>
      <c r="B441" s="378"/>
      <c r="C441" s="379"/>
      <c r="D441" s="379"/>
      <c r="E441" s="379"/>
      <c r="F441" s="379"/>
      <c r="G441" s="381"/>
      <c r="H441" s="379"/>
      <c r="I441" s="386"/>
      <c r="J441" s="379"/>
      <c r="K441" s="379"/>
      <c r="L441" s="379"/>
      <c r="M441" s="379"/>
      <c r="N441" s="379"/>
      <c r="O441" s="379"/>
      <c r="P441" s="379"/>
      <c r="Q441" s="379"/>
      <c r="R441" s="379"/>
      <c r="S441" s="379"/>
      <c r="T441" s="379"/>
      <c r="U441" s="379"/>
      <c r="V441" s="379"/>
      <c r="W441" s="379"/>
      <c r="X441" s="379"/>
      <c r="Y441" s="379"/>
    </row>
    <row r="442" spans="1:25" ht="15.75" customHeight="1" x14ac:dyDescent="0.2">
      <c r="A442" s="378"/>
      <c r="B442" s="378"/>
      <c r="C442" s="379"/>
      <c r="D442" s="379"/>
      <c r="E442" s="379"/>
      <c r="F442" s="379"/>
      <c r="G442" s="381"/>
      <c r="H442" s="379"/>
      <c r="I442" s="386"/>
      <c r="J442" s="379"/>
      <c r="K442" s="379"/>
      <c r="L442" s="379"/>
      <c r="M442" s="379"/>
      <c r="N442" s="379"/>
      <c r="O442" s="379"/>
      <c r="P442" s="379"/>
      <c r="Q442" s="379"/>
      <c r="R442" s="379"/>
      <c r="S442" s="379"/>
      <c r="T442" s="379"/>
      <c r="U442" s="379"/>
      <c r="V442" s="379"/>
      <c r="W442" s="379"/>
      <c r="X442" s="379"/>
      <c r="Y442" s="379"/>
    </row>
    <row r="443" spans="1:25" ht="15.75" customHeight="1" x14ac:dyDescent="0.2">
      <c r="A443" s="378"/>
      <c r="B443" s="378"/>
      <c r="C443" s="379"/>
      <c r="D443" s="379"/>
      <c r="E443" s="379"/>
      <c r="F443" s="379"/>
      <c r="G443" s="381"/>
      <c r="H443" s="379"/>
      <c r="I443" s="386"/>
      <c r="J443" s="379"/>
      <c r="K443" s="379"/>
      <c r="L443" s="379"/>
      <c r="M443" s="379"/>
      <c r="N443" s="379"/>
      <c r="O443" s="379"/>
      <c r="P443" s="379"/>
      <c r="Q443" s="379"/>
      <c r="R443" s="379"/>
      <c r="S443" s="379"/>
      <c r="T443" s="379"/>
      <c r="U443" s="379"/>
      <c r="V443" s="379"/>
      <c r="W443" s="379"/>
      <c r="X443" s="379"/>
      <c r="Y443" s="379"/>
    </row>
    <row r="444" spans="1:25" ht="15.75" customHeight="1" x14ac:dyDescent="0.2">
      <c r="A444" s="378"/>
      <c r="B444" s="378"/>
      <c r="C444" s="379"/>
      <c r="D444" s="379"/>
      <c r="E444" s="379"/>
      <c r="F444" s="379"/>
      <c r="G444" s="381"/>
      <c r="H444" s="379"/>
      <c r="I444" s="386"/>
      <c r="J444" s="379"/>
      <c r="K444" s="379"/>
      <c r="L444" s="379"/>
      <c r="M444" s="379"/>
      <c r="N444" s="379"/>
      <c r="O444" s="379"/>
      <c r="P444" s="379"/>
      <c r="Q444" s="379"/>
      <c r="R444" s="379"/>
      <c r="S444" s="379"/>
      <c r="T444" s="379"/>
      <c r="U444" s="379"/>
      <c r="V444" s="379"/>
      <c r="W444" s="379"/>
      <c r="X444" s="379"/>
      <c r="Y444" s="379"/>
    </row>
    <row r="445" spans="1:25" ht="15.75" customHeight="1" x14ac:dyDescent="0.2">
      <c r="A445" s="378"/>
      <c r="B445" s="378"/>
      <c r="C445" s="379"/>
      <c r="D445" s="379"/>
      <c r="E445" s="379"/>
      <c r="F445" s="379"/>
      <c r="G445" s="381"/>
      <c r="H445" s="379"/>
      <c r="I445" s="386"/>
      <c r="J445" s="379"/>
      <c r="K445" s="379"/>
      <c r="L445" s="379"/>
      <c r="M445" s="379"/>
      <c r="N445" s="379"/>
      <c r="O445" s="379"/>
      <c r="P445" s="379"/>
      <c r="Q445" s="379"/>
      <c r="R445" s="379"/>
      <c r="S445" s="379"/>
      <c r="T445" s="379"/>
      <c r="U445" s="379"/>
      <c r="V445" s="379"/>
      <c r="W445" s="379"/>
      <c r="X445" s="379"/>
      <c r="Y445" s="379"/>
    </row>
    <row r="446" spans="1:25" ht="15.75" customHeight="1" x14ac:dyDescent="0.2">
      <c r="A446" s="378"/>
      <c r="B446" s="378"/>
      <c r="C446" s="379"/>
      <c r="D446" s="379"/>
      <c r="E446" s="379"/>
      <c r="F446" s="379"/>
      <c r="G446" s="381"/>
      <c r="H446" s="379"/>
      <c r="I446" s="386"/>
      <c r="J446" s="379"/>
      <c r="K446" s="379"/>
      <c r="L446" s="379"/>
      <c r="M446" s="379"/>
      <c r="N446" s="379"/>
      <c r="O446" s="379"/>
      <c r="P446" s="379"/>
      <c r="Q446" s="379"/>
      <c r="R446" s="379"/>
      <c r="S446" s="379"/>
      <c r="T446" s="379"/>
      <c r="U446" s="379"/>
      <c r="V446" s="379"/>
      <c r="W446" s="379"/>
      <c r="X446" s="379"/>
      <c r="Y446" s="379"/>
    </row>
    <row r="447" spans="1:25" ht="15.75" customHeight="1" x14ac:dyDescent="0.2">
      <c r="A447" s="378"/>
      <c r="B447" s="378"/>
      <c r="C447" s="379"/>
      <c r="D447" s="379"/>
      <c r="E447" s="379"/>
      <c r="F447" s="379"/>
      <c r="G447" s="381"/>
      <c r="H447" s="379"/>
      <c r="I447" s="386"/>
      <c r="J447" s="379"/>
      <c r="K447" s="379"/>
      <c r="L447" s="379"/>
      <c r="M447" s="379"/>
      <c r="N447" s="379"/>
      <c r="O447" s="379"/>
      <c r="P447" s="379"/>
      <c r="Q447" s="379"/>
      <c r="R447" s="379"/>
      <c r="S447" s="379"/>
      <c r="T447" s="379"/>
      <c r="U447" s="379"/>
      <c r="V447" s="379"/>
      <c r="W447" s="379"/>
      <c r="X447" s="379"/>
      <c r="Y447" s="379"/>
    </row>
    <row r="448" spans="1:25" ht="15.75" customHeight="1" x14ac:dyDescent="0.2">
      <c r="A448" s="378"/>
      <c r="B448" s="378"/>
      <c r="C448" s="379"/>
      <c r="D448" s="379"/>
      <c r="E448" s="379"/>
      <c r="F448" s="379"/>
      <c r="G448" s="381"/>
      <c r="H448" s="379"/>
      <c r="I448" s="386"/>
      <c r="J448" s="379"/>
      <c r="K448" s="379"/>
      <c r="L448" s="379"/>
      <c r="M448" s="379"/>
      <c r="N448" s="379"/>
      <c r="O448" s="379"/>
      <c r="P448" s="379"/>
      <c r="Q448" s="379"/>
      <c r="R448" s="379"/>
      <c r="S448" s="379"/>
      <c r="T448" s="379"/>
      <c r="U448" s="379"/>
      <c r="V448" s="379"/>
      <c r="W448" s="379"/>
      <c r="X448" s="379"/>
      <c r="Y448" s="379"/>
    </row>
    <row r="449" spans="1:25" ht="15.75" customHeight="1" x14ac:dyDescent="0.2">
      <c r="A449" s="378"/>
      <c r="B449" s="378"/>
      <c r="C449" s="379"/>
      <c r="D449" s="379"/>
      <c r="E449" s="379"/>
      <c r="F449" s="379"/>
      <c r="G449" s="381"/>
      <c r="H449" s="379"/>
      <c r="I449" s="386"/>
      <c r="J449" s="379"/>
      <c r="K449" s="379"/>
      <c r="L449" s="379"/>
      <c r="M449" s="379"/>
      <c r="N449" s="379"/>
      <c r="O449" s="379"/>
      <c r="P449" s="379"/>
      <c r="Q449" s="379"/>
      <c r="R449" s="379"/>
      <c r="S449" s="379"/>
      <c r="T449" s="379"/>
      <c r="U449" s="379"/>
      <c r="V449" s="379"/>
      <c r="W449" s="379"/>
      <c r="X449" s="379"/>
      <c r="Y449" s="379"/>
    </row>
    <row r="450" spans="1:25" ht="15.75" customHeight="1" x14ac:dyDescent="0.2">
      <c r="A450" s="378"/>
      <c r="B450" s="378"/>
      <c r="C450" s="379"/>
      <c r="D450" s="379"/>
      <c r="E450" s="379"/>
      <c r="F450" s="379"/>
      <c r="G450" s="381"/>
      <c r="H450" s="379"/>
      <c r="I450" s="386"/>
      <c r="J450" s="379"/>
      <c r="K450" s="379"/>
      <c r="L450" s="379"/>
      <c r="M450" s="379"/>
      <c r="N450" s="379"/>
      <c r="O450" s="379"/>
      <c r="P450" s="379"/>
      <c r="Q450" s="379"/>
      <c r="R450" s="379"/>
      <c r="S450" s="379"/>
      <c r="T450" s="379"/>
      <c r="U450" s="379"/>
      <c r="V450" s="379"/>
      <c r="W450" s="379"/>
      <c r="X450" s="379"/>
      <c r="Y450" s="379"/>
    </row>
    <row r="451" spans="1:25" ht="15.75" customHeight="1" x14ac:dyDescent="0.2">
      <c r="A451" s="378"/>
      <c r="B451" s="378"/>
      <c r="C451" s="379"/>
      <c r="D451" s="379"/>
      <c r="E451" s="379"/>
      <c r="F451" s="379"/>
      <c r="G451" s="381"/>
      <c r="H451" s="379"/>
      <c r="I451" s="386"/>
      <c r="J451" s="379"/>
      <c r="K451" s="379"/>
      <c r="L451" s="379"/>
      <c r="M451" s="379"/>
      <c r="N451" s="379"/>
      <c r="O451" s="379"/>
      <c r="P451" s="379"/>
      <c r="Q451" s="379"/>
      <c r="R451" s="379"/>
      <c r="S451" s="379"/>
      <c r="T451" s="379"/>
      <c r="U451" s="379"/>
      <c r="V451" s="379"/>
      <c r="W451" s="379"/>
      <c r="X451" s="379"/>
      <c r="Y451" s="379"/>
    </row>
    <row r="452" spans="1:25" ht="15.75" customHeight="1" x14ac:dyDescent="0.2">
      <c r="A452" s="378"/>
      <c r="B452" s="378"/>
      <c r="C452" s="379"/>
      <c r="D452" s="379"/>
      <c r="E452" s="379"/>
      <c r="F452" s="379"/>
      <c r="G452" s="381"/>
      <c r="H452" s="379"/>
      <c r="I452" s="386"/>
      <c r="J452" s="379"/>
      <c r="K452" s="379"/>
      <c r="L452" s="379"/>
      <c r="M452" s="379"/>
      <c r="N452" s="379"/>
      <c r="O452" s="379"/>
      <c r="P452" s="379"/>
      <c r="Q452" s="379"/>
      <c r="R452" s="379"/>
      <c r="S452" s="379"/>
      <c r="T452" s="379"/>
      <c r="U452" s="379"/>
      <c r="V452" s="379"/>
      <c r="W452" s="379"/>
      <c r="X452" s="379"/>
      <c r="Y452" s="379"/>
    </row>
    <row r="453" spans="1:25" ht="15.75" customHeight="1" x14ac:dyDescent="0.2">
      <c r="A453" s="378"/>
      <c r="B453" s="378"/>
      <c r="C453" s="379"/>
      <c r="D453" s="379"/>
      <c r="E453" s="379"/>
      <c r="F453" s="379"/>
      <c r="G453" s="381"/>
      <c r="H453" s="379"/>
      <c r="I453" s="386"/>
      <c r="J453" s="379"/>
      <c r="K453" s="379"/>
      <c r="L453" s="379"/>
      <c r="M453" s="379"/>
      <c r="N453" s="379"/>
      <c r="O453" s="379"/>
      <c r="P453" s="379"/>
      <c r="Q453" s="379"/>
      <c r="R453" s="379"/>
      <c r="S453" s="379"/>
      <c r="T453" s="379"/>
      <c r="U453" s="379"/>
      <c r="V453" s="379"/>
      <c r="W453" s="379"/>
      <c r="X453" s="379"/>
      <c r="Y453" s="379"/>
    </row>
    <row r="454" spans="1:25" ht="15.75" customHeight="1" x14ac:dyDescent="0.2">
      <c r="A454" s="378"/>
      <c r="B454" s="378"/>
      <c r="C454" s="379"/>
      <c r="D454" s="379"/>
      <c r="E454" s="379"/>
      <c r="F454" s="379"/>
      <c r="G454" s="381"/>
      <c r="H454" s="379"/>
      <c r="I454" s="386"/>
      <c r="J454" s="379"/>
      <c r="K454" s="379"/>
      <c r="L454" s="379"/>
      <c r="M454" s="379"/>
      <c r="N454" s="379"/>
      <c r="O454" s="379"/>
      <c r="P454" s="379"/>
      <c r="Q454" s="379"/>
      <c r="R454" s="379"/>
      <c r="S454" s="379"/>
      <c r="T454" s="379"/>
      <c r="U454" s="379"/>
      <c r="V454" s="379"/>
      <c r="W454" s="379"/>
      <c r="X454" s="379"/>
      <c r="Y454" s="379"/>
    </row>
    <row r="455" spans="1:25" ht="15.75" customHeight="1" x14ac:dyDescent="0.2">
      <c r="A455" s="378"/>
      <c r="B455" s="378"/>
      <c r="C455" s="379"/>
      <c r="D455" s="379"/>
      <c r="E455" s="379"/>
      <c r="F455" s="379"/>
      <c r="G455" s="381"/>
      <c r="H455" s="379"/>
      <c r="I455" s="386"/>
      <c r="J455" s="379"/>
      <c r="K455" s="379"/>
      <c r="L455" s="379"/>
      <c r="M455" s="379"/>
      <c r="N455" s="379"/>
      <c r="O455" s="379"/>
      <c r="P455" s="379"/>
      <c r="Q455" s="379"/>
      <c r="R455" s="379"/>
      <c r="S455" s="379"/>
      <c r="T455" s="379"/>
      <c r="U455" s="379"/>
      <c r="V455" s="379"/>
      <c r="W455" s="379"/>
      <c r="X455" s="379"/>
      <c r="Y455" s="379"/>
    </row>
    <row r="456" spans="1:25" ht="15.75" customHeight="1" x14ac:dyDescent="0.2">
      <c r="A456" s="378"/>
      <c r="B456" s="378"/>
      <c r="C456" s="379"/>
      <c r="D456" s="379"/>
      <c r="E456" s="379"/>
      <c r="F456" s="379"/>
      <c r="G456" s="381"/>
      <c r="H456" s="379"/>
      <c r="I456" s="386"/>
      <c r="J456" s="379"/>
      <c r="K456" s="379"/>
      <c r="L456" s="379"/>
      <c r="M456" s="379"/>
      <c r="N456" s="379"/>
      <c r="O456" s="379"/>
      <c r="P456" s="379"/>
      <c r="Q456" s="379"/>
      <c r="R456" s="379"/>
      <c r="S456" s="379"/>
      <c r="T456" s="379"/>
      <c r="U456" s="379"/>
      <c r="V456" s="379"/>
      <c r="W456" s="379"/>
      <c r="X456" s="379"/>
      <c r="Y456" s="379"/>
    </row>
    <row r="457" spans="1:25" ht="15.75" customHeight="1" x14ac:dyDescent="0.2">
      <c r="A457" s="378"/>
      <c r="B457" s="378"/>
      <c r="C457" s="379"/>
      <c r="D457" s="379"/>
      <c r="E457" s="379"/>
      <c r="F457" s="379"/>
      <c r="G457" s="381"/>
      <c r="H457" s="379"/>
      <c r="I457" s="386"/>
      <c r="J457" s="379"/>
      <c r="K457" s="379"/>
      <c r="L457" s="379"/>
      <c r="M457" s="379"/>
      <c r="N457" s="379"/>
      <c r="O457" s="379"/>
      <c r="P457" s="379"/>
      <c r="Q457" s="379"/>
      <c r="R457" s="379"/>
      <c r="S457" s="379"/>
      <c r="T457" s="379"/>
      <c r="U457" s="379"/>
      <c r="V457" s="379"/>
      <c r="W457" s="379"/>
      <c r="X457" s="379"/>
      <c r="Y457" s="379"/>
    </row>
    <row r="458" spans="1:25" ht="15.75" customHeight="1" x14ac:dyDescent="0.2">
      <c r="A458" s="378"/>
      <c r="B458" s="378"/>
      <c r="C458" s="379"/>
      <c r="D458" s="379"/>
      <c r="E458" s="379"/>
      <c r="F458" s="379"/>
      <c r="G458" s="381"/>
      <c r="H458" s="379"/>
      <c r="I458" s="386"/>
      <c r="J458" s="379"/>
      <c r="K458" s="379"/>
      <c r="L458" s="379"/>
      <c r="M458" s="379"/>
      <c r="N458" s="379"/>
      <c r="O458" s="379"/>
      <c r="P458" s="379"/>
      <c r="Q458" s="379"/>
      <c r="R458" s="379"/>
      <c r="S458" s="379"/>
      <c r="T458" s="379"/>
      <c r="U458" s="379"/>
      <c r="V458" s="379"/>
      <c r="W458" s="379"/>
      <c r="X458" s="379"/>
      <c r="Y458" s="379"/>
    </row>
    <row r="459" spans="1:25" ht="15.75" customHeight="1" x14ac:dyDescent="0.2">
      <c r="A459" s="378"/>
      <c r="B459" s="378"/>
      <c r="C459" s="379"/>
      <c r="D459" s="379"/>
      <c r="E459" s="379"/>
      <c r="F459" s="379"/>
      <c r="G459" s="381"/>
      <c r="H459" s="379"/>
      <c r="I459" s="386"/>
      <c r="J459" s="379"/>
      <c r="K459" s="379"/>
      <c r="L459" s="379"/>
      <c r="M459" s="379"/>
      <c r="N459" s="379"/>
      <c r="O459" s="379"/>
      <c r="P459" s="379"/>
      <c r="Q459" s="379"/>
      <c r="R459" s="379"/>
      <c r="S459" s="379"/>
      <c r="T459" s="379"/>
      <c r="U459" s="379"/>
      <c r="V459" s="379"/>
      <c r="W459" s="379"/>
      <c r="X459" s="379"/>
      <c r="Y459" s="379"/>
    </row>
    <row r="460" spans="1:25" ht="15.75" customHeight="1" x14ac:dyDescent="0.2">
      <c r="A460" s="378"/>
      <c r="B460" s="378"/>
      <c r="C460" s="379"/>
      <c r="D460" s="379"/>
      <c r="E460" s="379"/>
      <c r="F460" s="379"/>
      <c r="G460" s="381"/>
      <c r="H460" s="379"/>
      <c r="I460" s="386"/>
      <c r="J460" s="379"/>
      <c r="K460" s="379"/>
      <c r="L460" s="379"/>
      <c r="M460" s="379"/>
      <c r="N460" s="379"/>
      <c r="O460" s="379"/>
      <c r="P460" s="379"/>
      <c r="Q460" s="379"/>
      <c r="R460" s="379"/>
      <c r="S460" s="379"/>
      <c r="T460" s="379"/>
      <c r="U460" s="379"/>
      <c r="V460" s="379"/>
      <c r="W460" s="379"/>
      <c r="X460" s="379"/>
      <c r="Y460" s="379"/>
    </row>
    <row r="461" spans="1:25" ht="15.75" customHeight="1" x14ac:dyDescent="0.2">
      <c r="A461" s="378"/>
      <c r="B461" s="378"/>
      <c r="C461" s="379"/>
      <c r="D461" s="379"/>
      <c r="E461" s="379"/>
      <c r="F461" s="379"/>
      <c r="G461" s="381"/>
      <c r="H461" s="379"/>
      <c r="I461" s="386"/>
      <c r="J461" s="379"/>
      <c r="K461" s="379"/>
      <c r="L461" s="379"/>
      <c r="M461" s="379"/>
      <c r="N461" s="379"/>
      <c r="O461" s="379"/>
      <c r="P461" s="379"/>
      <c r="Q461" s="379"/>
      <c r="R461" s="379"/>
      <c r="S461" s="379"/>
      <c r="T461" s="379"/>
      <c r="U461" s="379"/>
      <c r="V461" s="379"/>
      <c r="W461" s="379"/>
      <c r="X461" s="379"/>
      <c r="Y461" s="379"/>
    </row>
    <row r="462" spans="1:25" ht="15.75" customHeight="1" x14ac:dyDescent="0.2">
      <c r="A462" s="378"/>
      <c r="B462" s="378"/>
      <c r="C462" s="379"/>
      <c r="D462" s="379"/>
      <c r="E462" s="379"/>
      <c r="F462" s="379"/>
      <c r="G462" s="381"/>
      <c r="H462" s="379"/>
      <c r="I462" s="386"/>
      <c r="J462" s="379"/>
      <c r="K462" s="379"/>
      <c r="L462" s="379"/>
      <c r="M462" s="379"/>
      <c r="N462" s="379"/>
      <c r="O462" s="379"/>
      <c r="P462" s="379"/>
      <c r="Q462" s="379"/>
      <c r="R462" s="379"/>
      <c r="S462" s="379"/>
      <c r="T462" s="379"/>
      <c r="U462" s="379"/>
      <c r="V462" s="379"/>
      <c r="W462" s="379"/>
      <c r="X462" s="379"/>
      <c r="Y462" s="379"/>
    </row>
    <row r="463" spans="1:25" ht="15.75" customHeight="1" x14ac:dyDescent="0.2">
      <c r="A463" s="378"/>
      <c r="B463" s="378"/>
      <c r="C463" s="379"/>
      <c r="D463" s="379"/>
      <c r="E463" s="379"/>
      <c r="F463" s="379"/>
      <c r="G463" s="381"/>
      <c r="H463" s="379"/>
      <c r="I463" s="386"/>
      <c r="J463" s="379"/>
      <c r="K463" s="379"/>
      <c r="L463" s="379"/>
      <c r="M463" s="379"/>
      <c r="N463" s="379"/>
      <c r="O463" s="379"/>
      <c r="P463" s="379"/>
      <c r="Q463" s="379"/>
      <c r="R463" s="379"/>
      <c r="S463" s="379"/>
      <c r="T463" s="379"/>
      <c r="U463" s="379"/>
      <c r="V463" s="379"/>
      <c r="W463" s="379"/>
      <c r="X463" s="379"/>
      <c r="Y463" s="379"/>
    </row>
    <row r="464" spans="1:25" ht="15.75" customHeight="1" x14ac:dyDescent="0.2">
      <c r="A464" s="378"/>
      <c r="B464" s="378"/>
      <c r="C464" s="379"/>
      <c r="D464" s="379"/>
      <c r="E464" s="379"/>
      <c r="F464" s="379"/>
      <c r="G464" s="381"/>
      <c r="H464" s="379"/>
      <c r="I464" s="386"/>
      <c r="J464" s="379"/>
      <c r="K464" s="379"/>
      <c r="L464" s="379"/>
      <c r="M464" s="379"/>
      <c r="N464" s="379"/>
      <c r="O464" s="379"/>
      <c r="P464" s="379"/>
      <c r="Q464" s="379"/>
      <c r="R464" s="379"/>
      <c r="S464" s="379"/>
      <c r="T464" s="379"/>
      <c r="U464" s="379"/>
      <c r="V464" s="379"/>
      <c r="W464" s="379"/>
      <c r="X464" s="379"/>
      <c r="Y464" s="379"/>
    </row>
    <row r="465" spans="1:25" ht="15.75" customHeight="1" x14ac:dyDescent="0.2">
      <c r="A465" s="378"/>
      <c r="B465" s="378"/>
      <c r="C465" s="379"/>
      <c r="D465" s="379"/>
      <c r="E465" s="379"/>
      <c r="F465" s="379"/>
      <c r="G465" s="381"/>
      <c r="H465" s="379"/>
      <c r="I465" s="386"/>
      <c r="J465" s="379"/>
      <c r="K465" s="379"/>
      <c r="L465" s="379"/>
      <c r="M465" s="379"/>
      <c r="N465" s="379"/>
      <c r="O465" s="379"/>
      <c r="P465" s="379"/>
      <c r="Q465" s="379"/>
      <c r="R465" s="379"/>
      <c r="S465" s="379"/>
      <c r="T465" s="379"/>
      <c r="U465" s="379"/>
      <c r="V465" s="379"/>
      <c r="W465" s="379"/>
      <c r="X465" s="379"/>
      <c r="Y465" s="379"/>
    </row>
    <row r="466" spans="1:25" ht="15.75" customHeight="1" x14ac:dyDescent="0.2">
      <c r="A466" s="378"/>
      <c r="B466" s="378"/>
      <c r="C466" s="379"/>
      <c r="D466" s="379"/>
      <c r="E466" s="379"/>
      <c r="F466" s="379"/>
      <c r="G466" s="381"/>
      <c r="H466" s="379"/>
      <c r="I466" s="386"/>
      <c r="J466" s="379"/>
      <c r="K466" s="379"/>
      <c r="L466" s="379"/>
      <c r="M466" s="379"/>
      <c r="N466" s="379"/>
      <c r="O466" s="379"/>
      <c r="P466" s="379"/>
      <c r="Q466" s="379"/>
      <c r="R466" s="379"/>
      <c r="S466" s="379"/>
      <c r="T466" s="379"/>
      <c r="U466" s="379"/>
      <c r="V466" s="379"/>
      <c r="W466" s="379"/>
      <c r="X466" s="379"/>
      <c r="Y466" s="379"/>
    </row>
    <row r="467" spans="1:25" ht="15.75" customHeight="1" x14ac:dyDescent="0.2">
      <c r="A467" s="378"/>
      <c r="B467" s="378"/>
      <c r="C467" s="379"/>
      <c r="D467" s="379"/>
      <c r="E467" s="379"/>
      <c r="F467" s="379"/>
      <c r="G467" s="381"/>
      <c r="H467" s="379"/>
      <c r="I467" s="386"/>
      <c r="J467" s="379"/>
      <c r="K467" s="379"/>
      <c r="L467" s="379"/>
      <c r="M467" s="379"/>
      <c r="N467" s="379"/>
      <c r="O467" s="379"/>
      <c r="P467" s="379"/>
      <c r="Q467" s="379"/>
      <c r="R467" s="379"/>
      <c r="S467" s="379"/>
      <c r="T467" s="379"/>
      <c r="U467" s="379"/>
      <c r="V467" s="379"/>
      <c r="W467" s="379"/>
      <c r="X467" s="379"/>
      <c r="Y467" s="379"/>
    </row>
    <row r="468" spans="1:25" ht="15.75" customHeight="1" x14ac:dyDescent="0.2">
      <c r="A468" s="378"/>
      <c r="B468" s="378"/>
      <c r="C468" s="379"/>
      <c r="D468" s="379"/>
      <c r="E468" s="379"/>
      <c r="F468" s="379"/>
      <c r="G468" s="381"/>
      <c r="H468" s="379"/>
      <c r="I468" s="386"/>
      <c r="J468" s="379"/>
      <c r="K468" s="379"/>
      <c r="L468" s="379"/>
      <c r="M468" s="379"/>
      <c r="N468" s="379"/>
      <c r="O468" s="379"/>
      <c r="P468" s="379"/>
      <c r="Q468" s="379"/>
      <c r="R468" s="379"/>
      <c r="S468" s="379"/>
      <c r="T468" s="379"/>
      <c r="U468" s="379"/>
      <c r="V468" s="379"/>
      <c r="W468" s="379"/>
      <c r="X468" s="379"/>
      <c r="Y468" s="379"/>
    </row>
    <row r="469" spans="1:25" ht="15.75" customHeight="1" x14ac:dyDescent="0.2">
      <c r="A469" s="378"/>
      <c r="B469" s="378"/>
      <c r="C469" s="379"/>
      <c r="D469" s="379"/>
      <c r="E469" s="379"/>
      <c r="F469" s="379"/>
      <c r="G469" s="381"/>
      <c r="H469" s="379"/>
      <c r="I469" s="386"/>
      <c r="J469" s="379"/>
      <c r="K469" s="379"/>
      <c r="L469" s="379"/>
      <c r="M469" s="379"/>
      <c r="N469" s="379"/>
      <c r="O469" s="379"/>
      <c r="P469" s="379"/>
      <c r="Q469" s="379"/>
      <c r="R469" s="379"/>
      <c r="S469" s="379"/>
      <c r="T469" s="379"/>
      <c r="U469" s="379"/>
      <c r="V469" s="379"/>
      <c r="W469" s="379"/>
      <c r="X469" s="379"/>
      <c r="Y469" s="379"/>
    </row>
    <row r="470" spans="1:25" ht="15.75" customHeight="1" x14ac:dyDescent="0.2">
      <c r="A470" s="378"/>
      <c r="B470" s="378"/>
      <c r="C470" s="379"/>
      <c r="D470" s="379"/>
      <c r="E470" s="379"/>
      <c r="F470" s="379"/>
      <c r="G470" s="381"/>
      <c r="H470" s="379"/>
      <c r="I470" s="386"/>
      <c r="J470" s="379"/>
      <c r="K470" s="379"/>
      <c r="L470" s="379"/>
      <c r="M470" s="379"/>
      <c r="N470" s="379"/>
      <c r="O470" s="379"/>
      <c r="P470" s="379"/>
      <c r="Q470" s="379"/>
      <c r="R470" s="379"/>
      <c r="S470" s="379"/>
      <c r="T470" s="379"/>
      <c r="U470" s="379"/>
      <c r="V470" s="379"/>
      <c r="W470" s="379"/>
      <c r="X470" s="379"/>
      <c r="Y470" s="379"/>
    </row>
    <row r="471" spans="1:25" ht="15.75" customHeight="1" x14ac:dyDescent="0.2">
      <c r="A471" s="378"/>
      <c r="B471" s="378"/>
      <c r="C471" s="379"/>
      <c r="D471" s="379"/>
      <c r="E471" s="379"/>
      <c r="F471" s="379"/>
      <c r="G471" s="381"/>
      <c r="H471" s="379"/>
      <c r="I471" s="386"/>
      <c r="J471" s="379"/>
      <c r="K471" s="379"/>
      <c r="L471" s="379"/>
      <c r="M471" s="379"/>
      <c r="N471" s="379"/>
      <c r="O471" s="379"/>
      <c r="P471" s="379"/>
      <c r="Q471" s="379"/>
      <c r="R471" s="379"/>
      <c r="S471" s="379"/>
      <c r="T471" s="379"/>
      <c r="U471" s="379"/>
      <c r="V471" s="379"/>
      <c r="W471" s="379"/>
      <c r="X471" s="379"/>
      <c r="Y471" s="379"/>
    </row>
    <row r="472" spans="1:25" ht="15.75" customHeight="1" x14ac:dyDescent="0.2">
      <c r="A472" s="378"/>
      <c r="B472" s="378"/>
      <c r="C472" s="379"/>
      <c r="D472" s="379"/>
      <c r="E472" s="379"/>
      <c r="F472" s="379"/>
      <c r="G472" s="381"/>
      <c r="H472" s="379"/>
      <c r="I472" s="386"/>
      <c r="J472" s="379"/>
      <c r="K472" s="379"/>
      <c r="L472" s="379"/>
      <c r="M472" s="379"/>
      <c r="N472" s="379"/>
      <c r="O472" s="379"/>
      <c r="P472" s="379"/>
      <c r="Q472" s="379"/>
      <c r="R472" s="379"/>
      <c r="S472" s="379"/>
      <c r="T472" s="379"/>
      <c r="U472" s="379"/>
      <c r="V472" s="379"/>
      <c r="W472" s="379"/>
      <c r="X472" s="379"/>
      <c r="Y472" s="379"/>
    </row>
    <row r="473" spans="1:25" ht="15.75" customHeight="1" x14ac:dyDescent="0.2">
      <c r="A473" s="378"/>
      <c r="B473" s="378"/>
      <c r="C473" s="379"/>
      <c r="D473" s="379"/>
      <c r="E473" s="379"/>
      <c r="F473" s="379"/>
      <c r="G473" s="381"/>
      <c r="H473" s="379"/>
      <c r="I473" s="386"/>
      <c r="J473" s="379"/>
      <c r="K473" s="379"/>
      <c r="L473" s="379"/>
      <c r="M473" s="379"/>
      <c r="N473" s="379"/>
      <c r="O473" s="379"/>
      <c r="P473" s="379"/>
      <c r="Q473" s="379"/>
      <c r="R473" s="379"/>
      <c r="S473" s="379"/>
      <c r="T473" s="379"/>
      <c r="U473" s="379"/>
      <c r="V473" s="379"/>
      <c r="W473" s="379"/>
      <c r="X473" s="379"/>
      <c r="Y473" s="379"/>
    </row>
    <row r="474" spans="1:25" ht="15.75" customHeight="1" x14ac:dyDescent="0.2">
      <c r="A474" s="378"/>
      <c r="B474" s="378"/>
      <c r="C474" s="379"/>
      <c r="D474" s="379"/>
      <c r="E474" s="379"/>
      <c r="F474" s="379"/>
      <c r="G474" s="381"/>
      <c r="H474" s="379"/>
      <c r="I474" s="386"/>
      <c r="J474" s="379"/>
      <c r="K474" s="379"/>
      <c r="L474" s="379"/>
      <c r="M474" s="379"/>
      <c r="N474" s="379"/>
      <c r="O474" s="379"/>
      <c r="P474" s="379"/>
      <c r="Q474" s="379"/>
      <c r="R474" s="379"/>
      <c r="S474" s="379"/>
      <c r="T474" s="379"/>
      <c r="U474" s="379"/>
      <c r="V474" s="379"/>
      <c r="W474" s="379"/>
      <c r="X474" s="379"/>
      <c r="Y474" s="379"/>
    </row>
    <row r="475" spans="1:25" ht="15.75" customHeight="1" x14ac:dyDescent="0.2">
      <c r="A475" s="378"/>
      <c r="B475" s="378"/>
      <c r="C475" s="379"/>
      <c r="D475" s="379"/>
      <c r="E475" s="379"/>
      <c r="F475" s="379"/>
      <c r="G475" s="381"/>
      <c r="H475" s="379"/>
      <c r="I475" s="386"/>
      <c r="J475" s="379"/>
      <c r="K475" s="379"/>
      <c r="L475" s="379"/>
      <c r="M475" s="379"/>
      <c r="N475" s="379"/>
      <c r="O475" s="379"/>
      <c r="P475" s="379"/>
      <c r="Q475" s="379"/>
      <c r="R475" s="379"/>
      <c r="S475" s="379"/>
      <c r="T475" s="379"/>
      <c r="U475" s="379"/>
      <c r="V475" s="379"/>
      <c r="W475" s="379"/>
      <c r="X475" s="379"/>
      <c r="Y475" s="379"/>
    </row>
    <row r="476" spans="1:25" ht="15.75" customHeight="1" x14ac:dyDescent="0.2">
      <c r="A476" s="378"/>
      <c r="B476" s="378"/>
      <c r="C476" s="379"/>
      <c r="D476" s="379"/>
      <c r="E476" s="379"/>
      <c r="F476" s="379"/>
      <c r="G476" s="381"/>
      <c r="H476" s="379"/>
      <c r="I476" s="386"/>
      <c r="J476" s="379"/>
      <c r="K476" s="379"/>
      <c r="L476" s="379"/>
      <c r="M476" s="379"/>
      <c r="N476" s="379"/>
      <c r="O476" s="379"/>
      <c r="P476" s="379"/>
      <c r="Q476" s="379"/>
      <c r="R476" s="379"/>
      <c r="S476" s="379"/>
      <c r="T476" s="379"/>
      <c r="U476" s="379"/>
      <c r="V476" s="379"/>
      <c r="W476" s="379"/>
      <c r="X476" s="379"/>
      <c r="Y476" s="379"/>
    </row>
    <row r="477" spans="1:25" ht="15.75" customHeight="1" x14ac:dyDescent="0.2">
      <c r="A477" s="378"/>
      <c r="B477" s="378"/>
      <c r="C477" s="379"/>
      <c r="D477" s="379"/>
      <c r="E477" s="379"/>
      <c r="F477" s="379"/>
      <c r="G477" s="381"/>
      <c r="H477" s="379"/>
      <c r="I477" s="386"/>
      <c r="J477" s="379"/>
      <c r="K477" s="379"/>
      <c r="L477" s="379"/>
      <c r="M477" s="379"/>
      <c r="N477" s="379"/>
      <c r="O477" s="379"/>
      <c r="P477" s="379"/>
      <c r="Q477" s="379"/>
      <c r="R477" s="379"/>
      <c r="S477" s="379"/>
      <c r="T477" s="379"/>
      <c r="U477" s="379"/>
      <c r="V477" s="379"/>
      <c r="W477" s="379"/>
      <c r="X477" s="379"/>
      <c r="Y477" s="379"/>
    </row>
    <row r="478" spans="1:25" ht="15.75" customHeight="1" x14ac:dyDescent="0.2">
      <c r="A478" s="378"/>
      <c r="B478" s="378"/>
      <c r="C478" s="379"/>
      <c r="D478" s="379"/>
      <c r="E478" s="379"/>
      <c r="F478" s="379"/>
      <c r="G478" s="381"/>
      <c r="H478" s="379"/>
      <c r="I478" s="386"/>
      <c r="J478" s="379"/>
      <c r="K478" s="379"/>
      <c r="L478" s="379"/>
      <c r="M478" s="379"/>
      <c r="N478" s="379"/>
      <c r="O478" s="379"/>
      <c r="P478" s="379"/>
      <c r="Q478" s="379"/>
      <c r="R478" s="379"/>
      <c r="S478" s="379"/>
      <c r="T478" s="379"/>
      <c r="U478" s="379"/>
      <c r="V478" s="379"/>
      <c r="W478" s="379"/>
      <c r="X478" s="379"/>
      <c r="Y478" s="379"/>
    </row>
    <row r="479" spans="1:25" ht="15.75" customHeight="1" x14ac:dyDescent="0.2">
      <c r="A479" s="378"/>
      <c r="B479" s="378"/>
      <c r="C479" s="379"/>
      <c r="D479" s="379"/>
      <c r="E479" s="379"/>
      <c r="F479" s="379"/>
      <c r="G479" s="381"/>
      <c r="H479" s="379"/>
      <c r="I479" s="386"/>
      <c r="J479" s="379"/>
      <c r="K479" s="379"/>
      <c r="L479" s="379"/>
      <c r="M479" s="379"/>
      <c r="N479" s="379"/>
      <c r="O479" s="379"/>
      <c r="P479" s="379"/>
      <c r="Q479" s="379"/>
      <c r="R479" s="379"/>
      <c r="S479" s="379"/>
      <c r="T479" s="379"/>
      <c r="U479" s="379"/>
      <c r="V479" s="379"/>
      <c r="W479" s="379"/>
      <c r="X479" s="379"/>
      <c r="Y479" s="379"/>
    </row>
    <row r="480" spans="1:25" ht="15.75" customHeight="1" x14ac:dyDescent="0.2">
      <c r="A480" s="378"/>
      <c r="B480" s="378"/>
      <c r="C480" s="379"/>
      <c r="D480" s="379"/>
      <c r="E480" s="379"/>
      <c r="F480" s="379"/>
      <c r="G480" s="381"/>
      <c r="H480" s="379"/>
      <c r="I480" s="386"/>
      <c r="J480" s="379"/>
      <c r="K480" s="379"/>
      <c r="L480" s="379"/>
      <c r="M480" s="379"/>
      <c r="N480" s="379"/>
      <c r="O480" s="379"/>
      <c r="P480" s="379"/>
      <c r="Q480" s="379"/>
      <c r="R480" s="379"/>
      <c r="S480" s="379"/>
      <c r="T480" s="379"/>
      <c r="U480" s="379"/>
      <c r="V480" s="379"/>
      <c r="W480" s="379"/>
      <c r="X480" s="379"/>
      <c r="Y480" s="379"/>
    </row>
    <row r="481" spans="1:25" ht="15.75" customHeight="1" x14ac:dyDescent="0.2">
      <c r="A481" s="378"/>
      <c r="B481" s="378"/>
      <c r="C481" s="379"/>
      <c r="D481" s="379"/>
      <c r="E481" s="379"/>
      <c r="F481" s="379"/>
      <c r="G481" s="381"/>
      <c r="H481" s="379"/>
      <c r="I481" s="386"/>
      <c r="J481" s="379"/>
      <c r="K481" s="379"/>
      <c r="L481" s="379"/>
      <c r="M481" s="379"/>
      <c r="N481" s="379"/>
      <c r="O481" s="379"/>
      <c r="P481" s="379"/>
      <c r="Q481" s="379"/>
      <c r="R481" s="379"/>
      <c r="S481" s="379"/>
      <c r="T481" s="379"/>
      <c r="U481" s="379"/>
      <c r="V481" s="379"/>
      <c r="W481" s="379"/>
      <c r="X481" s="379"/>
      <c r="Y481" s="379"/>
    </row>
    <row r="482" spans="1:25" ht="15.75" customHeight="1" x14ac:dyDescent="0.2">
      <c r="A482" s="378"/>
      <c r="B482" s="378"/>
      <c r="C482" s="379"/>
      <c r="D482" s="379"/>
      <c r="E482" s="379"/>
      <c r="F482" s="379"/>
      <c r="G482" s="381"/>
      <c r="H482" s="379"/>
      <c r="I482" s="386"/>
      <c r="J482" s="379"/>
      <c r="K482" s="379"/>
      <c r="L482" s="379"/>
      <c r="M482" s="379"/>
      <c r="N482" s="379"/>
      <c r="O482" s="379"/>
      <c r="P482" s="379"/>
      <c r="Q482" s="379"/>
      <c r="R482" s="379"/>
      <c r="S482" s="379"/>
      <c r="T482" s="379"/>
      <c r="U482" s="379"/>
      <c r="V482" s="379"/>
      <c r="W482" s="379"/>
      <c r="X482" s="379"/>
      <c r="Y482" s="379"/>
    </row>
    <row r="483" spans="1:25" ht="15.75" customHeight="1" x14ac:dyDescent="0.2">
      <c r="A483" s="378"/>
      <c r="B483" s="378"/>
      <c r="C483" s="379"/>
      <c r="D483" s="379"/>
      <c r="E483" s="379"/>
      <c r="F483" s="379"/>
      <c r="G483" s="381"/>
      <c r="H483" s="379"/>
      <c r="I483" s="386"/>
      <c r="J483" s="379"/>
      <c r="K483" s="379"/>
      <c r="L483" s="379"/>
      <c r="M483" s="379"/>
      <c r="N483" s="379"/>
      <c r="O483" s="379"/>
      <c r="P483" s="379"/>
      <c r="Q483" s="379"/>
      <c r="R483" s="379"/>
      <c r="S483" s="379"/>
      <c r="T483" s="379"/>
      <c r="U483" s="379"/>
      <c r="V483" s="379"/>
      <c r="W483" s="379"/>
      <c r="X483" s="379"/>
      <c r="Y483" s="379"/>
    </row>
    <row r="484" spans="1:25" ht="15.75" customHeight="1" x14ac:dyDescent="0.2">
      <c r="A484" s="378"/>
      <c r="B484" s="378"/>
      <c r="C484" s="379"/>
      <c r="D484" s="379"/>
      <c r="E484" s="379"/>
      <c r="F484" s="379"/>
      <c r="G484" s="381"/>
      <c r="H484" s="379"/>
      <c r="I484" s="386"/>
      <c r="J484" s="379"/>
      <c r="K484" s="379"/>
      <c r="L484" s="379"/>
      <c r="M484" s="379"/>
      <c r="N484" s="379"/>
      <c r="O484" s="379"/>
      <c r="P484" s="379"/>
      <c r="Q484" s="379"/>
      <c r="R484" s="379"/>
      <c r="S484" s="379"/>
      <c r="T484" s="379"/>
      <c r="U484" s="379"/>
      <c r="V484" s="379"/>
      <c r="W484" s="379"/>
      <c r="X484" s="379"/>
      <c r="Y484" s="379"/>
    </row>
    <row r="485" spans="1:25" ht="15.75" customHeight="1" x14ac:dyDescent="0.2">
      <c r="A485" s="378"/>
      <c r="B485" s="378"/>
      <c r="C485" s="379"/>
      <c r="D485" s="379"/>
      <c r="E485" s="379"/>
      <c r="F485" s="379"/>
      <c r="G485" s="381"/>
      <c r="H485" s="379"/>
      <c r="I485" s="386"/>
      <c r="J485" s="379"/>
      <c r="K485" s="379"/>
      <c r="L485" s="379"/>
      <c r="M485" s="379"/>
      <c r="N485" s="379"/>
      <c r="O485" s="379"/>
      <c r="P485" s="379"/>
      <c r="Q485" s="379"/>
      <c r="R485" s="379"/>
      <c r="S485" s="379"/>
      <c r="T485" s="379"/>
      <c r="U485" s="379"/>
      <c r="V485" s="379"/>
      <c r="W485" s="379"/>
      <c r="X485" s="379"/>
      <c r="Y485" s="379"/>
    </row>
    <row r="486" spans="1:25" ht="15.75" customHeight="1" x14ac:dyDescent="0.2">
      <c r="A486" s="378"/>
      <c r="B486" s="378"/>
      <c r="C486" s="379"/>
      <c r="D486" s="379"/>
      <c r="E486" s="379"/>
      <c r="F486" s="379"/>
      <c r="G486" s="381"/>
      <c r="H486" s="379"/>
      <c r="I486" s="386"/>
      <c r="J486" s="379"/>
      <c r="K486" s="379"/>
      <c r="L486" s="379"/>
      <c r="M486" s="379"/>
      <c r="N486" s="379"/>
      <c r="O486" s="379"/>
      <c r="P486" s="379"/>
      <c r="Q486" s="379"/>
      <c r="R486" s="379"/>
      <c r="S486" s="379"/>
      <c r="T486" s="379"/>
      <c r="U486" s="379"/>
      <c r="V486" s="379"/>
      <c r="W486" s="379"/>
      <c r="X486" s="379"/>
      <c r="Y486" s="379"/>
    </row>
    <row r="487" spans="1:25" ht="15.75" customHeight="1" x14ac:dyDescent="0.2">
      <c r="A487" s="378"/>
      <c r="B487" s="378"/>
      <c r="C487" s="379"/>
      <c r="D487" s="379"/>
      <c r="E487" s="379"/>
      <c r="F487" s="379"/>
      <c r="G487" s="381"/>
      <c r="H487" s="379"/>
      <c r="I487" s="386"/>
      <c r="J487" s="379"/>
      <c r="K487" s="379"/>
      <c r="L487" s="379"/>
      <c r="M487" s="379"/>
      <c r="N487" s="379"/>
      <c r="O487" s="379"/>
      <c r="P487" s="379"/>
      <c r="Q487" s="379"/>
      <c r="R487" s="379"/>
      <c r="S487" s="379"/>
      <c r="T487" s="379"/>
      <c r="U487" s="379"/>
      <c r="V487" s="379"/>
      <c r="W487" s="379"/>
      <c r="X487" s="379"/>
      <c r="Y487" s="379"/>
    </row>
    <row r="488" spans="1:25" ht="15.75" customHeight="1" x14ac:dyDescent="0.2">
      <c r="A488" s="378"/>
      <c r="B488" s="378"/>
      <c r="C488" s="379"/>
      <c r="D488" s="379"/>
      <c r="E488" s="379"/>
      <c r="F488" s="379"/>
      <c r="G488" s="381"/>
      <c r="H488" s="379"/>
      <c r="I488" s="386"/>
      <c r="J488" s="379"/>
      <c r="K488" s="379"/>
      <c r="L488" s="379"/>
      <c r="M488" s="379"/>
      <c r="N488" s="379"/>
      <c r="O488" s="379"/>
      <c r="P488" s="379"/>
      <c r="Q488" s="379"/>
      <c r="R488" s="379"/>
      <c r="S488" s="379"/>
      <c r="T488" s="379"/>
      <c r="U488" s="379"/>
      <c r="V488" s="379"/>
      <c r="W488" s="379"/>
      <c r="X488" s="379"/>
      <c r="Y488" s="379"/>
    </row>
    <row r="489" spans="1:25" ht="15.75" customHeight="1" x14ac:dyDescent="0.2">
      <c r="A489" s="378"/>
      <c r="B489" s="378"/>
      <c r="C489" s="379"/>
      <c r="D489" s="379"/>
      <c r="E489" s="379"/>
      <c r="F489" s="379"/>
      <c r="G489" s="381"/>
      <c r="H489" s="379"/>
      <c r="I489" s="386"/>
      <c r="J489" s="379"/>
      <c r="K489" s="379"/>
      <c r="L489" s="379"/>
      <c r="M489" s="379"/>
      <c r="N489" s="379"/>
      <c r="O489" s="379"/>
      <c r="P489" s="379"/>
      <c r="Q489" s="379"/>
      <c r="R489" s="379"/>
      <c r="S489" s="379"/>
      <c r="T489" s="379"/>
      <c r="U489" s="379"/>
      <c r="V489" s="379"/>
      <c r="W489" s="379"/>
      <c r="X489" s="379"/>
      <c r="Y489" s="379"/>
    </row>
    <row r="490" spans="1:25" ht="15.75" customHeight="1" x14ac:dyDescent="0.2">
      <c r="A490" s="378"/>
      <c r="B490" s="378"/>
      <c r="C490" s="379"/>
      <c r="D490" s="379"/>
      <c r="E490" s="379"/>
      <c r="F490" s="379"/>
      <c r="G490" s="381"/>
      <c r="H490" s="379"/>
      <c r="I490" s="386"/>
      <c r="J490" s="379"/>
      <c r="K490" s="379"/>
      <c r="L490" s="379"/>
      <c r="M490" s="379"/>
      <c r="N490" s="379"/>
      <c r="O490" s="379"/>
      <c r="P490" s="379"/>
      <c r="Q490" s="379"/>
      <c r="R490" s="379"/>
      <c r="S490" s="379"/>
      <c r="T490" s="379"/>
      <c r="U490" s="379"/>
      <c r="V490" s="379"/>
      <c r="W490" s="379"/>
      <c r="X490" s="379"/>
      <c r="Y490" s="379"/>
    </row>
    <row r="491" spans="1:25" ht="15.75" customHeight="1" x14ac:dyDescent="0.2">
      <c r="A491" s="378"/>
      <c r="B491" s="378"/>
      <c r="C491" s="379"/>
      <c r="D491" s="379"/>
      <c r="E491" s="379"/>
      <c r="F491" s="379"/>
      <c r="G491" s="381"/>
      <c r="H491" s="379"/>
      <c r="I491" s="386"/>
      <c r="J491" s="379"/>
      <c r="K491" s="379"/>
      <c r="L491" s="379"/>
      <c r="M491" s="379"/>
      <c r="N491" s="379"/>
      <c r="O491" s="379"/>
      <c r="P491" s="379"/>
      <c r="Q491" s="379"/>
      <c r="R491" s="379"/>
      <c r="S491" s="379"/>
      <c r="T491" s="379"/>
      <c r="U491" s="379"/>
      <c r="V491" s="379"/>
      <c r="W491" s="379"/>
      <c r="X491" s="379"/>
      <c r="Y491" s="379"/>
    </row>
    <row r="492" spans="1:25" ht="15.75" customHeight="1" x14ac:dyDescent="0.2">
      <c r="A492" s="378"/>
      <c r="B492" s="378"/>
      <c r="C492" s="379"/>
      <c r="D492" s="379"/>
      <c r="E492" s="379"/>
      <c r="F492" s="379"/>
      <c r="G492" s="381"/>
      <c r="H492" s="379"/>
      <c r="I492" s="386"/>
      <c r="J492" s="379"/>
      <c r="K492" s="379"/>
      <c r="L492" s="379"/>
      <c r="M492" s="379"/>
      <c r="N492" s="379"/>
      <c r="O492" s="379"/>
      <c r="P492" s="379"/>
      <c r="Q492" s="379"/>
      <c r="R492" s="379"/>
      <c r="S492" s="379"/>
      <c r="T492" s="379"/>
      <c r="U492" s="379"/>
      <c r="V492" s="379"/>
      <c r="W492" s="379"/>
      <c r="X492" s="379"/>
      <c r="Y492" s="379"/>
    </row>
    <row r="493" spans="1:25" ht="15.75" customHeight="1" x14ac:dyDescent="0.2">
      <c r="A493" s="378"/>
      <c r="B493" s="378"/>
      <c r="C493" s="379"/>
      <c r="D493" s="379"/>
      <c r="E493" s="379"/>
      <c r="F493" s="379"/>
      <c r="G493" s="381"/>
      <c r="H493" s="379"/>
      <c r="I493" s="386"/>
      <c r="J493" s="379"/>
      <c r="K493" s="379"/>
      <c r="L493" s="379"/>
      <c r="M493" s="379"/>
      <c r="N493" s="379"/>
      <c r="O493" s="379"/>
      <c r="P493" s="379"/>
      <c r="Q493" s="379"/>
      <c r="R493" s="379"/>
      <c r="S493" s="379"/>
      <c r="T493" s="379"/>
      <c r="U493" s="379"/>
      <c r="V493" s="379"/>
      <c r="W493" s="379"/>
      <c r="X493" s="379"/>
      <c r="Y493" s="379"/>
    </row>
    <row r="494" spans="1:25" ht="15.75" customHeight="1" x14ac:dyDescent="0.2">
      <c r="A494" s="378"/>
      <c r="B494" s="378"/>
      <c r="C494" s="379"/>
      <c r="D494" s="379"/>
      <c r="E494" s="379"/>
      <c r="F494" s="379"/>
      <c r="G494" s="381"/>
      <c r="H494" s="379"/>
      <c r="I494" s="386"/>
      <c r="J494" s="379"/>
      <c r="K494" s="379"/>
      <c r="L494" s="379"/>
      <c r="M494" s="379"/>
      <c r="N494" s="379"/>
      <c r="O494" s="379"/>
      <c r="P494" s="379"/>
      <c r="Q494" s="379"/>
      <c r="R494" s="379"/>
      <c r="S494" s="379"/>
      <c r="T494" s="379"/>
      <c r="U494" s="379"/>
      <c r="V494" s="379"/>
      <c r="W494" s="379"/>
      <c r="X494" s="379"/>
      <c r="Y494" s="379"/>
    </row>
    <row r="495" spans="1:25" ht="15.75" customHeight="1" x14ac:dyDescent="0.2">
      <c r="A495" s="378"/>
      <c r="B495" s="378"/>
      <c r="C495" s="379"/>
      <c r="D495" s="379"/>
      <c r="E495" s="379"/>
      <c r="F495" s="379"/>
      <c r="G495" s="381"/>
      <c r="H495" s="379"/>
      <c r="I495" s="386"/>
      <c r="J495" s="379"/>
      <c r="K495" s="379"/>
      <c r="L495" s="379"/>
      <c r="M495" s="379"/>
      <c r="N495" s="379"/>
      <c r="O495" s="379"/>
      <c r="P495" s="379"/>
      <c r="Q495" s="379"/>
      <c r="R495" s="379"/>
      <c r="S495" s="379"/>
      <c r="T495" s="379"/>
      <c r="U495" s="379"/>
      <c r="V495" s="379"/>
      <c r="W495" s="379"/>
      <c r="X495" s="379"/>
      <c r="Y495" s="379"/>
    </row>
    <row r="496" spans="1:25" ht="15.75" customHeight="1" x14ac:dyDescent="0.2">
      <c r="A496" s="378"/>
      <c r="B496" s="378"/>
      <c r="C496" s="379"/>
      <c r="D496" s="379"/>
      <c r="E496" s="379"/>
      <c r="F496" s="379"/>
      <c r="G496" s="381"/>
      <c r="H496" s="379"/>
      <c r="I496" s="386"/>
      <c r="J496" s="379"/>
      <c r="K496" s="379"/>
      <c r="L496" s="379"/>
      <c r="M496" s="379"/>
      <c r="N496" s="379"/>
      <c r="O496" s="379"/>
      <c r="P496" s="379"/>
      <c r="Q496" s="379"/>
      <c r="R496" s="379"/>
      <c r="S496" s="379"/>
      <c r="T496" s="379"/>
      <c r="U496" s="379"/>
      <c r="V496" s="379"/>
      <c r="W496" s="379"/>
      <c r="X496" s="379"/>
      <c r="Y496" s="379"/>
    </row>
    <row r="497" spans="1:25" ht="15.75" customHeight="1" x14ac:dyDescent="0.2">
      <c r="A497" s="378"/>
      <c r="B497" s="378"/>
      <c r="C497" s="379"/>
      <c r="D497" s="379"/>
      <c r="E497" s="379"/>
      <c r="F497" s="379"/>
      <c r="G497" s="381"/>
      <c r="H497" s="379"/>
      <c r="I497" s="386"/>
      <c r="J497" s="379"/>
      <c r="K497" s="379"/>
      <c r="L497" s="379"/>
      <c r="M497" s="379"/>
      <c r="N497" s="379"/>
      <c r="O497" s="379"/>
      <c r="P497" s="379"/>
      <c r="Q497" s="379"/>
      <c r="R497" s="379"/>
      <c r="S497" s="379"/>
      <c r="T497" s="379"/>
      <c r="U497" s="379"/>
      <c r="V497" s="379"/>
      <c r="W497" s="379"/>
      <c r="X497" s="379"/>
      <c r="Y497" s="379"/>
    </row>
    <row r="498" spans="1:25" ht="15.75" customHeight="1" x14ac:dyDescent="0.2">
      <c r="A498" s="378"/>
      <c r="B498" s="378"/>
      <c r="C498" s="379"/>
      <c r="D498" s="379"/>
      <c r="E498" s="379"/>
      <c r="F498" s="379"/>
      <c r="G498" s="381"/>
      <c r="H498" s="379"/>
      <c r="I498" s="386"/>
      <c r="J498" s="379"/>
      <c r="K498" s="379"/>
      <c r="L498" s="379"/>
      <c r="M498" s="379"/>
      <c r="N498" s="379"/>
      <c r="O498" s="379"/>
      <c r="P498" s="379"/>
      <c r="Q498" s="379"/>
      <c r="R498" s="379"/>
      <c r="S498" s="379"/>
      <c r="T498" s="379"/>
      <c r="U498" s="379"/>
      <c r="V498" s="379"/>
      <c r="W498" s="379"/>
      <c r="X498" s="379"/>
      <c r="Y498" s="379"/>
    </row>
    <row r="499" spans="1:25" ht="15.75" customHeight="1" x14ac:dyDescent="0.2">
      <c r="A499" s="378"/>
      <c r="B499" s="378"/>
      <c r="C499" s="379"/>
      <c r="D499" s="379"/>
      <c r="E499" s="379"/>
      <c r="F499" s="379"/>
      <c r="G499" s="381"/>
      <c r="H499" s="379"/>
      <c r="I499" s="386"/>
      <c r="J499" s="379"/>
      <c r="K499" s="379"/>
      <c r="L499" s="379"/>
      <c r="M499" s="379"/>
      <c r="N499" s="379"/>
      <c r="O499" s="379"/>
      <c r="P499" s="379"/>
      <c r="Q499" s="379"/>
      <c r="R499" s="379"/>
      <c r="S499" s="379"/>
      <c r="T499" s="379"/>
      <c r="U499" s="379"/>
      <c r="V499" s="379"/>
      <c r="W499" s="379"/>
      <c r="X499" s="379"/>
      <c r="Y499" s="379"/>
    </row>
    <row r="500" spans="1:25" ht="15.75" customHeight="1" x14ac:dyDescent="0.2">
      <c r="A500" s="378"/>
      <c r="B500" s="378"/>
      <c r="C500" s="379"/>
      <c r="D500" s="379"/>
      <c r="E500" s="379"/>
      <c r="F500" s="379"/>
      <c r="G500" s="381"/>
      <c r="H500" s="379"/>
      <c r="I500" s="386"/>
      <c r="J500" s="379"/>
      <c r="K500" s="379"/>
      <c r="L500" s="379"/>
      <c r="M500" s="379"/>
      <c r="N500" s="379"/>
      <c r="O500" s="379"/>
      <c r="P500" s="379"/>
      <c r="Q500" s="379"/>
      <c r="R500" s="379"/>
      <c r="S500" s="379"/>
      <c r="T500" s="379"/>
      <c r="U500" s="379"/>
      <c r="V500" s="379"/>
      <c r="W500" s="379"/>
      <c r="X500" s="379"/>
      <c r="Y500" s="379"/>
    </row>
    <row r="501" spans="1:25" ht="15.75" customHeight="1" x14ac:dyDescent="0.2">
      <c r="A501" s="378"/>
      <c r="B501" s="378"/>
      <c r="C501" s="379"/>
      <c r="D501" s="379"/>
      <c r="E501" s="379"/>
      <c r="F501" s="379"/>
      <c r="G501" s="381"/>
      <c r="H501" s="379"/>
      <c r="I501" s="386"/>
      <c r="J501" s="379"/>
      <c r="K501" s="379"/>
      <c r="L501" s="379"/>
      <c r="M501" s="379"/>
      <c r="N501" s="379"/>
      <c r="O501" s="379"/>
      <c r="P501" s="379"/>
      <c r="Q501" s="379"/>
      <c r="R501" s="379"/>
      <c r="S501" s="379"/>
      <c r="T501" s="379"/>
      <c r="U501" s="379"/>
      <c r="V501" s="379"/>
      <c r="W501" s="379"/>
      <c r="X501" s="379"/>
      <c r="Y501" s="379"/>
    </row>
    <row r="502" spans="1:25" ht="15.75" customHeight="1" x14ac:dyDescent="0.2">
      <c r="A502" s="378"/>
      <c r="B502" s="378"/>
      <c r="C502" s="379"/>
      <c r="D502" s="379"/>
      <c r="E502" s="379"/>
      <c r="F502" s="379"/>
      <c r="G502" s="381"/>
      <c r="H502" s="379"/>
      <c r="I502" s="386"/>
      <c r="J502" s="379"/>
      <c r="K502" s="379"/>
      <c r="L502" s="379"/>
      <c r="M502" s="379"/>
      <c r="N502" s="379"/>
      <c r="O502" s="379"/>
      <c r="P502" s="379"/>
      <c r="Q502" s="379"/>
      <c r="R502" s="379"/>
      <c r="S502" s="379"/>
      <c r="T502" s="379"/>
      <c r="U502" s="379"/>
      <c r="V502" s="379"/>
      <c r="W502" s="379"/>
      <c r="X502" s="379"/>
      <c r="Y502" s="379"/>
    </row>
    <row r="503" spans="1:25" ht="15.75" customHeight="1" x14ac:dyDescent="0.2">
      <c r="A503" s="378"/>
      <c r="B503" s="378"/>
      <c r="C503" s="379"/>
      <c r="D503" s="379"/>
      <c r="E503" s="379"/>
      <c r="F503" s="379"/>
      <c r="G503" s="381"/>
      <c r="H503" s="379"/>
      <c r="I503" s="386"/>
      <c r="J503" s="379"/>
      <c r="K503" s="379"/>
      <c r="L503" s="379"/>
      <c r="M503" s="379"/>
      <c r="N503" s="379"/>
      <c r="O503" s="379"/>
      <c r="P503" s="379"/>
      <c r="Q503" s="379"/>
      <c r="R503" s="379"/>
      <c r="S503" s="379"/>
      <c r="T503" s="379"/>
      <c r="U503" s="379"/>
      <c r="V503" s="379"/>
      <c r="W503" s="379"/>
      <c r="X503" s="379"/>
      <c r="Y503" s="379"/>
    </row>
    <row r="504" spans="1:25" ht="15.75" customHeight="1" x14ac:dyDescent="0.2">
      <c r="A504" s="378"/>
      <c r="B504" s="378"/>
      <c r="C504" s="379"/>
      <c r="D504" s="379"/>
      <c r="E504" s="379"/>
      <c r="F504" s="379"/>
      <c r="G504" s="381"/>
      <c r="H504" s="379"/>
      <c r="I504" s="386"/>
      <c r="J504" s="379"/>
      <c r="K504" s="379"/>
      <c r="L504" s="379"/>
      <c r="M504" s="379"/>
      <c r="N504" s="379"/>
      <c r="O504" s="379"/>
      <c r="P504" s="379"/>
      <c r="Q504" s="379"/>
      <c r="R504" s="379"/>
      <c r="S504" s="379"/>
      <c r="T504" s="379"/>
      <c r="U504" s="379"/>
      <c r="V504" s="379"/>
      <c r="W504" s="379"/>
      <c r="X504" s="379"/>
      <c r="Y504" s="379"/>
    </row>
    <row r="505" spans="1:25" ht="15.75" customHeight="1" x14ac:dyDescent="0.2">
      <c r="A505" s="378"/>
      <c r="B505" s="378"/>
      <c r="C505" s="379"/>
      <c r="D505" s="379"/>
      <c r="E505" s="379"/>
      <c r="F505" s="379"/>
      <c r="G505" s="381"/>
      <c r="H505" s="379"/>
      <c r="I505" s="386"/>
      <c r="J505" s="379"/>
      <c r="K505" s="379"/>
      <c r="L505" s="379"/>
      <c r="M505" s="379"/>
      <c r="N505" s="379"/>
      <c r="O505" s="379"/>
      <c r="P505" s="379"/>
      <c r="Q505" s="379"/>
      <c r="R505" s="379"/>
      <c r="S505" s="379"/>
      <c r="T505" s="379"/>
      <c r="U505" s="379"/>
      <c r="V505" s="379"/>
      <c r="W505" s="379"/>
      <c r="X505" s="379"/>
      <c r="Y505" s="379"/>
    </row>
    <row r="506" spans="1:25" ht="15.75" customHeight="1" x14ac:dyDescent="0.2">
      <c r="A506" s="378"/>
      <c r="B506" s="378"/>
      <c r="C506" s="379"/>
      <c r="D506" s="379"/>
      <c r="E506" s="379"/>
      <c r="F506" s="379"/>
      <c r="G506" s="381"/>
      <c r="H506" s="379"/>
      <c r="I506" s="386"/>
      <c r="J506" s="379"/>
      <c r="K506" s="379"/>
      <c r="L506" s="379"/>
      <c r="M506" s="379"/>
      <c r="N506" s="379"/>
      <c r="O506" s="379"/>
      <c r="P506" s="379"/>
      <c r="Q506" s="379"/>
      <c r="R506" s="379"/>
      <c r="S506" s="379"/>
      <c r="T506" s="379"/>
      <c r="U506" s="379"/>
      <c r="V506" s="379"/>
      <c r="W506" s="379"/>
      <c r="X506" s="379"/>
      <c r="Y506" s="379"/>
    </row>
    <row r="507" spans="1:25" ht="15.75" customHeight="1" x14ac:dyDescent="0.2">
      <c r="A507" s="378"/>
      <c r="B507" s="378"/>
      <c r="C507" s="379"/>
      <c r="D507" s="379"/>
      <c r="E507" s="379"/>
      <c r="F507" s="379"/>
      <c r="G507" s="381"/>
      <c r="H507" s="379"/>
      <c r="I507" s="386"/>
      <c r="J507" s="379"/>
      <c r="K507" s="379"/>
      <c r="L507" s="379"/>
      <c r="M507" s="379"/>
      <c r="N507" s="379"/>
      <c r="O507" s="379"/>
      <c r="P507" s="379"/>
      <c r="Q507" s="379"/>
      <c r="R507" s="379"/>
      <c r="S507" s="379"/>
      <c r="T507" s="379"/>
      <c r="U507" s="379"/>
      <c r="V507" s="379"/>
      <c r="W507" s="379"/>
      <c r="X507" s="379"/>
      <c r="Y507" s="379"/>
    </row>
    <row r="508" spans="1:25" ht="15.75" customHeight="1" x14ac:dyDescent="0.2">
      <c r="A508" s="378"/>
      <c r="B508" s="378"/>
      <c r="C508" s="379"/>
      <c r="D508" s="379"/>
      <c r="E508" s="379"/>
      <c r="F508" s="379"/>
      <c r="G508" s="381"/>
      <c r="H508" s="379"/>
      <c r="I508" s="386"/>
      <c r="J508" s="379"/>
      <c r="K508" s="379"/>
      <c r="L508" s="379"/>
      <c r="M508" s="379"/>
      <c r="N508" s="379"/>
      <c r="O508" s="379"/>
      <c r="P508" s="379"/>
      <c r="Q508" s="379"/>
      <c r="R508" s="379"/>
      <c r="S508" s="379"/>
      <c r="T508" s="379"/>
      <c r="U508" s="379"/>
      <c r="V508" s="379"/>
      <c r="W508" s="379"/>
      <c r="X508" s="379"/>
      <c r="Y508" s="379"/>
    </row>
    <row r="509" spans="1:25" ht="15.75" customHeight="1" x14ac:dyDescent="0.2">
      <c r="A509" s="378"/>
      <c r="B509" s="378"/>
      <c r="C509" s="379"/>
      <c r="D509" s="379"/>
      <c r="E509" s="379"/>
      <c r="F509" s="379"/>
      <c r="G509" s="381"/>
      <c r="H509" s="379"/>
      <c r="I509" s="386"/>
      <c r="J509" s="379"/>
      <c r="K509" s="379"/>
      <c r="L509" s="379"/>
      <c r="M509" s="379"/>
      <c r="N509" s="379"/>
      <c r="O509" s="379"/>
      <c r="P509" s="379"/>
      <c r="Q509" s="379"/>
      <c r="R509" s="379"/>
      <c r="S509" s="379"/>
      <c r="T509" s="379"/>
      <c r="U509" s="379"/>
      <c r="V509" s="379"/>
      <c r="W509" s="379"/>
      <c r="X509" s="379"/>
      <c r="Y509" s="379"/>
    </row>
    <row r="510" spans="1:25" ht="15.75" customHeight="1" x14ac:dyDescent="0.2">
      <c r="A510" s="378"/>
      <c r="B510" s="378"/>
      <c r="C510" s="379"/>
      <c r="D510" s="379"/>
      <c r="E510" s="379"/>
      <c r="F510" s="379"/>
      <c r="G510" s="381"/>
      <c r="H510" s="379"/>
      <c r="I510" s="386"/>
      <c r="J510" s="379"/>
      <c r="K510" s="379"/>
      <c r="L510" s="379"/>
      <c r="M510" s="379"/>
      <c r="N510" s="379"/>
      <c r="O510" s="379"/>
      <c r="P510" s="379"/>
      <c r="Q510" s="379"/>
      <c r="R510" s="379"/>
      <c r="S510" s="379"/>
      <c r="T510" s="379"/>
      <c r="U510" s="379"/>
      <c r="V510" s="379"/>
      <c r="W510" s="379"/>
      <c r="X510" s="379"/>
      <c r="Y510" s="379"/>
    </row>
    <row r="511" spans="1:25" ht="15.75" customHeight="1" x14ac:dyDescent="0.2">
      <c r="A511" s="378"/>
      <c r="B511" s="378"/>
      <c r="C511" s="379"/>
      <c r="D511" s="379"/>
      <c r="E511" s="379"/>
      <c r="F511" s="379"/>
      <c r="G511" s="381"/>
      <c r="H511" s="379"/>
      <c r="I511" s="386"/>
      <c r="J511" s="379"/>
      <c r="K511" s="379"/>
      <c r="L511" s="379"/>
      <c r="M511" s="379"/>
      <c r="N511" s="379"/>
      <c r="O511" s="379"/>
      <c r="P511" s="379"/>
      <c r="Q511" s="379"/>
      <c r="R511" s="379"/>
      <c r="S511" s="379"/>
      <c r="T511" s="379"/>
      <c r="U511" s="379"/>
      <c r="V511" s="379"/>
      <c r="W511" s="379"/>
      <c r="X511" s="379"/>
      <c r="Y511" s="379"/>
    </row>
    <row r="512" spans="1:25" ht="15.75" customHeight="1" x14ac:dyDescent="0.2">
      <c r="A512" s="378"/>
      <c r="B512" s="378"/>
      <c r="C512" s="379"/>
      <c r="D512" s="379"/>
      <c r="E512" s="379"/>
      <c r="F512" s="379"/>
      <c r="G512" s="381"/>
      <c r="H512" s="379"/>
      <c r="I512" s="386"/>
      <c r="J512" s="379"/>
      <c r="K512" s="379"/>
      <c r="L512" s="379"/>
      <c r="M512" s="379"/>
      <c r="N512" s="379"/>
      <c r="O512" s="379"/>
      <c r="P512" s="379"/>
      <c r="Q512" s="379"/>
      <c r="R512" s="379"/>
      <c r="S512" s="379"/>
      <c r="T512" s="379"/>
      <c r="U512" s="379"/>
      <c r="V512" s="379"/>
      <c r="W512" s="379"/>
      <c r="X512" s="379"/>
      <c r="Y512" s="379"/>
    </row>
    <row r="513" spans="1:25" ht="15.75" customHeight="1" x14ac:dyDescent="0.2">
      <c r="A513" s="378"/>
      <c r="B513" s="378"/>
      <c r="C513" s="379"/>
      <c r="D513" s="379"/>
      <c r="E513" s="379"/>
      <c r="F513" s="379"/>
      <c r="G513" s="381"/>
      <c r="H513" s="379"/>
      <c r="I513" s="386"/>
      <c r="J513" s="379"/>
      <c r="K513" s="379"/>
      <c r="L513" s="379"/>
      <c r="M513" s="379"/>
      <c r="N513" s="379"/>
      <c r="O513" s="379"/>
      <c r="P513" s="379"/>
      <c r="Q513" s="379"/>
      <c r="R513" s="379"/>
      <c r="S513" s="379"/>
      <c r="T513" s="379"/>
      <c r="U513" s="379"/>
      <c r="V513" s="379"/>
      <c r="W513" s="379"/>
      <c r="X513" s="379"/>
      <c r="Y513" s="379"/>
    </row>
    <row r="514" spans="1:25" ht="15.75" customHeight="1" x14ac:dyDescent="0.2">
      <c r="A514" s="378"/>
      <c r="B514" s="378"/>
      <c r="C514" s="379"/>
      <c r="D514" s="379"/>
      <c r="E514" s="379"/>
      <c r="F514" s="379"/>
      <c r="G514" s="381"/>
      <c r="H514" s="379"/>
      <c r="I514" s="386"/>
      <c r="J514" s="379"/>
      <c r="K514" s="379"/>
      <c r="L514" s="379"/>
      <c r="M514" s="379"/>
      <c r="N514" s="379"/>
      <c r="O514" s="379"/>
      <c r="P514" s="379"/>
      <c r="Q514" s="379"/>
      <c r="R514" s="379"/>
      <c r="S514" s="379"/>
      <c r="T514" s="379"/>
      <c r="U514" s="379"/>
      <c r="V514" s="379"/>
      <c r="W514" s="379"/>
      <c r="X514" s="379"/>
      <c r="Y514" s="379"/>
    </row>
    <row r="515" spans="1:25" ht="15.75" customHeight="1" x14ac:dyDescent="0.2">
      <c r="A515" s="378"/>
      <c r="B515" s="378"/>
      <c r="C515" s="379"/>
      <c r="D515" s="379"/>
      <c r="E515" s="379"/>
      <c r="F515" s="379"/>
      <c r="G515" s="381"/>
      <c r="H515" s="379"/>
      <c r="I515" s="386"/>
      <c r="J515" s="379"/>
      <c r="K515" s="379"/>
      <c r="L515" s="379"/>
      <c r="M515" s="379"/>
      <c r="N515" s="379"/>
      <c r="O515" s="379"/>
      <c r="P515" s="379"/>
      <c r="Q515" s="379"/>
      <c r="R515" s="379"/>
      <c r="S515" s="379"/>
      <c r="T515" s="379"/>
      <c r="U515" s="379"/>
      <c r="V515" s="379"/>
      <c r="W515" s="379"/>
      <c r="X515" s="379"/>
      <c r="Y515" s="379"/>
    </row>
    <row r="516" spans="1:25" ht="15.75" customHeight="1" x14ac:dyDescent="0.2">
      <c r="A516" s="378"/>
      <c r="B516" s="378"/>
      <c r="C516" s="379"/>
      <c r="D516" s="379"/>
      <c r="E516" s="379"/>
      <c r="F516" s="379"/>
      <c r="G516" s="381"/>
      <c r="H516" s="379"/>
      <c r="I516" s="386"/>
      <c r="J516" s="379"/>
      <c r="K516" s="379"/>
      <c r="L516" s="379"/>
      <c r="M516" s="379"/>
      <c r="N516" s="379"/>
      <c r="O516" s="379"/>
      <c r="P516" s="379"/>
      <c r="Q516" s="379"/>
      <c r="R516" s="379"/>
      <c r="S516" s="379"/>
      <c r="T516" s="379"/>
      <c r="U516" s="379"/>
      <c r="V516" s="379"/>
      <c r="W516" s="379"/>
      <c r="X516" s="379"/>
      <c r="Y516" s="379"/>
    </row>
    <row r="517" spans="1:25" ht="15.75" customHeight="1" x14ac:dyDescent="0.2">
      <c r="A517" s="378"/>
      <c r="B517" s="378"/>
      <c r="C517" s="379"/>
      <c r="D517" s="379"/>
      <c r="E517" s="379"/>
      <c r="F517" s="379"/>
      <c r="G517" s="381"/>
      <c r="H517" s="379"/>
      <c r="I517" s="386"/>
      <c r="J517" s="379"/>
      <c r="K517" s="379"/>
      <c r="L517" s="379"/>
      <c r="M517" s="379"/>
      <c r="N517" s="379"/>
      <c r="O517" s="379"/>
      <c r="P517" s="379"/>
      <c r="Q517" s="379"/>
      <c r="R517" s="379"/>
      <c r="S517" s="379"/>
      <c r="T517" s="379"/>
      <c r="U517" s="379"/>
      <c r="V517" s="379"/>
      <c r="W517" s="379"/>
      <c r="X517" s="379"/>
      <c r="Y517" s="379"/>
    </row>
    <row r="518" spans="1:25" ht="15.75" customHeight="1" x14ac:dyDescent="0.2">
      <c r="A518" s="378"/>
      <c r="B518" s="378"/>
      <c r="C518" s="379"/>
      <c r="D518" s="379"/>
      <c r="E518" s="379"/>
      <c r="F518" s="379"/>
      <c r="G518" s="381"/>
      <c r="H518" s="379"/>
      <c r="I518" s="386"/>
      <c r="J518" s="379"/>
      <c r="K518" s="379"/>
      <c r="L518" s="379"/>
      <c r="M518" s="379"/>
      <c r="N518" s="379"/>
      <c r="O518" s="379"/>
      <c r="P518" s="379"/>
      <c r="Q518" s="379"/>
      <c r="R518" s="379"/>
      <c r="S518" s="379"/>
      <c r="T518" s="379"/>
      <c r="U518" s="379"/>
      <c r="V518" s="379"/>
      <c r="W518" s="379"/>
      <c r="X518" s="379"/>
      <c r="Y518" s="379"/>
    </row>
    <row r="519" spans="1:25" ht="15.75" customHeight="1" x14ac:dyDescent="0.2">
      <c r="A519" s="378"/>
      <c r="B519" s="378"/>
      <c r="C519" s="379"/>
      <c r="D519" s="379"/>
      <c r="E519" s="379"/>
      <c r="F519" s="379"/>
      <c r="G519" s="381"/>
      <c r="H519" s="379"/>
      <c r="I519" s="386"/>
      <c r="J519" s="379"/>
      <c r="K519" s="379"/>
      <c r="L519" s="379"/>
      <c r="M519" s="379"/>
      <c r="N519" s="379"/>
      <c r="O519" s="379"/>
      <c r="P519" s="379"/>
      <c r="Q519" s="379"/>
      <c r="R519" s="379"/>
      <c r="S519" s="379"/>
      <c r="T519" s="379"/>
      <c r="U519" s="379"/>
      <c r="V519" s="379"/>
      <c r="W519" s="379"/>
      <c r="X519" s="379"/>
      <c r="Y519" s="379"/>
    </row>
    <row r="520" spans="1:25" ht="15.75" customHeight="1" x14ac:dyDescent="0.2">
      <c r="A520" s="378"/>
      <c r="B520" s="378"/>
      <c r="C520" s="379"/>
      <c r="D520" s="379"/>
      <c r="E520" s="379"/>
      <c r="F520" s="379"/>
      <c r="G520" s="381"/>
      <c r="H520" s="379"/>
      <c r="I520" s="386"/>
      <c r="J520" s="379"/>
      <c r="K520" s="379"/>
      <c r="L520" s="379"/>
      <c r="M520" s="379"/>
      <c r="N520" s="379"/>
      <c r="O520" s="379"/>
      <c r="P520" s="379"/>
      <c r="Q520" s="379"/>
      <c r="R520" s="379"/>
      <c r="S520" s="379"/>
      <c r="T520" s="379"/>
      <c r="U520" s="379"/>
      <c r="V520" s="379"/>
      <c r="W520" s="379"/>
      <c r="X520" s="379"/>
      <c r="Y520" s="379"/>
    </row>
    <row r="521" spans="1:25" ht="15.75" customHeight="1" x14ac:dyDescent="0.2">
      <c r="A521" s="378"/>
      <c r="B521" s="378"/>
      <c r="C521" s="379"/>
      <c r="D521" s="379"/>
      <c r="E521" s="379"/>
      <c r="F521" s="379"/>
      <c r="G521" s="381"/>
      <c r="H521" s="379"/>
      <c r="I521" s="386"/>
      <c r="J521" s="379"/>
      <c r="K521" s="379"/>
      <c r="L521" s="379"/>
      <c r="M521" s="379"/>
      <c r="N521" s="379"/>
      <c r="O521" s="379"/>
      <c r="P521" s="379"/>
      <c r="Q521" s="379"/>
      <c r="R521" s="379"/>
      <c r="S521" s="379"/>
      <c r="T521" s="379"/>
      <c r="U521" s="379"/>
      <c r="V521" s="379"/>
      <c r="W521" s="379"/>
      <c r="X521" s="379"/>
      <c r="Y521" s="379"/>
    </row>
    <row r="522" spans="1:25" ht="15.75" customHeight="1" x14ac:dyDescent="0.2">
      <c r="A522" s="378"/>
      <c r="B522" s="378"/>
      <c r="C522" s="379"/>
      <c r="D522" s="379"/>
      <c r="E522" s="379"/>
      <c r="F522" s="379"/>
      <c r="G522" s="381"/>
      <c r="H522" s="379"/>
      <c r="I522" s="386"/>
      <c r="J522" s="379"/>
      <c r="K522" s="379"/>
      <c r="L522" s="379"/>
      <c r="M522" s="379"/>
      <c r="N522" s="379"/>
      <c r="O522" s="379"/>
      <c r="P522" s="379"/>
      <c r="Q522" s="379"/>
      <c r="R522" s="379"/>
      <c r="S522" s="379"/>
      <c r="T522" s="379"/>
      <c r="U522" s="379"/>
      <c r="V522" s="379"/>
      <c r="W522" s="379"/>
      <c r="X522" s="379"/>
      <c r="Y522" s="379"/>
    </row>
    <row r="523" spans="1:25" ht="15.75" customHeight="1" x14ac:dyDescent="0.2">
      <c r="A523" s="378"/>
      <c r="B523" s="378"/>
      <c r="C523" s="379"/>
      <c r="D523" s="379"/>
      <c r="E523" s="379"/>
      <c r="F523" s="379"/>
      <c r="G523" s="381"/>
      <c r="H523" s="379"/>
      <c r="I523" s="386"/>
      <c r="J523" s="379"/>
      <c r="K523" s="379"/>
      <c r="L523" s="379"/>
      <c r="M523" s="379"/>
      <c r="N523" s="379"/>
      <c r="O523" s="379"/>
      <c r="P523" s="379"/>
      <c r="Q523" s="379"/>
      <c r="R523" s="379"/>
      <c r="S523" s="379"/>
      <c r="T523" s="379"/>
      <c r="U523" s="379"/>
      <c r="V523" s="379"/>
      <c r="W523" s="379"/>
      <c r="X523" s="379"/>
      <c r="Y523" s="379"/>
    </row>
    <row r="524" spans="1:25" ht="15.75" customHeight="1" x14ac:dyDescent="0.2">
      <c r="A524" s="378"/>
      <c r="B524" s="378"/>
      <c r="C524" s="379"/>
      <c r="D524" s="379"/>
      <c r="E524" s="379"/>
      <c r="F524" s="379"/>
      <c r="G524" s="381"/>
      <c r="H524" s="379"/>
      <c r="I524" s="386"/>
      <c r="J524" s="379"/>
      <c r="K524" s="379"/>
      <c r="L524" s="379"/>
      <c r="M524" s="379"/>
      <c r="N524" s="379"/>
      <c r="O524" s="379"/>
      <c r="P524" s="379"/>
      <c r="Q524" s="379"/>
      <c r="R524" s="379"/>
      <c r="S524" s="379"/>
      <c r="T524" s="379"/>
      <c r="U524" s="379"/>
      <c r="V524" s="379"/>
      <c r="W524" s="379"/>
      <c r="X524" s="379"/>
      <c r="Y524" s="379"/>
    </row>
    <row r="525" spans="1:25" ht="15.75" customHeight="1" x14ac:dyDescent="0.2">
      <c r="A525" s="378"/>
      <c r="B525" s="378"/>
      <c r="C525" s="379"/>
      <c r="D525" s="379"/>
      <c r="E525" s="379"/>
      <c r="F525" s="379"/>
      <c r="G525" s="381"/>
      <c r="H525" s="379"/>
      <c r="I525" s="386"/>
      <c r="J525" s="379"/>
      <c r="K525" s="379"/>
      <c r="L525" s="379"/>
      <c r="M525" s="379"/>
      <c r="N525" s="379"/>
      <c r="O525" s="379"/>
      <c r="P525" s="379"/>
      <c r="Q525" s="379"/>
      <c r="R525" s="379"/>
      <c r="S525" s="379"/>
      <c r="T525" s="379"/>
      <c r="U525" s="379"/>
      <c r="V525" s="379"/>
      <c r="W525" s="379"/>
      <c r="X525" s="379"/>
      <c r="Y525" s="379"/>
    </row>
    <row r="526" spans="1:25" ht="15.75" customHeight="1" x14ac:dyDescent="0.2">
      <c r="A526" s="378"/>
      <c r="B526" s="378"/>
      <c r="C526" s="379"/>
      <c r="D526" s="379"/>
      <c r="E526" s="379"/>
      <c r="F526" s="379"/>
      <c r="G526" s="381"/>
      <c r="H526" s="379"/>
      <c r="I526" s="386"/>
      <c r="J526" s="379"/>
      <c r="K526" s="379"/>
      <c r="L526" s="379"/>
      <c r="M526" s="379"/>
      <c r="N526" s="379"/>
      <c r="O526" s="379"/>
      <c r="P526" s="379"/>
      <c r="Q526" s="379"/>
      <c r="R526" s="379"/>
      <c r="S526" s="379"/>
      <c r="T526" s="379"/>
      <c r="U526" s="379"/>
      <c r="V526" s="379"/>
      <c r="W526" s="379"/>
      <c r="X526" s="379"/>
      <c r="Y526" s="379"/>
    </row>
    <row r="527" spans="1:25" ht="15.75" customHeight="1" x14ac:dyDescent="0.2">
      <c r="A527" s="378"/>
      <c r="B527" s="378"/>
      <c r="C527" s="379"/>
      <c r="D527" s="379"/>
      <c r="E527" s="379"/>
      <c r="F527" s="379"/>
      <c r="G527" s="381"/>
      <c r="H527" s="379"/>
      <c r="I527" s="386"/>
      <c r="J527" s="379"/>
      <c r="K527" s="379"/>
      <c r="L527" s="379"/>
      <c r="M527" s="379"/>
      <c r="N527" s="379"/>
      <c r="O527" s="379"/>
      <c r="P527" s="379"/>
      <c r="Q527" s="379"/>
      <c r="R527" s="379"/>
      <c r="S527" s="379"/>
      <c r="T527" s="379"/>
      <c r="U527" s="379"/>
      <c r="V527" s="379"/>
      <c r="W527" s="379"/>
      <c r="X527" s="379"/>
      <c r="Y527" s="379"/>
    </row>
    <row r="528" spans="1:25" ht="15.75" customHeight="1" x14ac:dyDescent="0.2">
      <c r="A528" s="378"/>
      <c r="B528" s="378"/>
      <c r="C528" s="379"/>
      <c r="D528" s="379"/>
      <c r="E528" s="379"/>
      <c r="F528" s="379"/>
      <c r="G528" s="381"/>
      <c r="H528" s="379"/>
      <c r="I528" s="386"/>
      <c r="J528" s="379"/>
      <c r="K528" s="379"/>
      <c r="L528" s="379"/>
      <c r="M528" s="379"/>
      <c r="N528" s="379"/>
      <c r="O528" s="379"/>
      <c r="P528" s="379"/>
      <c r="Q528" s="379"/>
      <c r="R528" s="379"/>
      <c r="S528" s="379"/>
      <c r="T528" s="379"/>
      <c r="U528" s="379"/>
      <c r="V528" s="379"/>
      <c r="W528" s="379"/>
      <c r="X528" s="379"/>
      <c r="Y528" s="379"/>
    </row>
    <row r="529" spans="1:25" ht="15.75" customHeight="1" x14ac:dyDescent="0.2">
      <c r="A529" s="378"/>
      <c r="B529" s="378"/>
      <c r="C529" s="379"/>
      <c r="D529" s="379"/>
      <c r="E529" s="379"/>
      <c r="F529" s="379"/>
      <c r="G529" s="381"/>
      <c r="H529" s="379"/>
      <c r="I529" s="386"/>
      <c r="J529" s="379"/>
      <c r="K529" s="379"/>
      <c r="L529" s="379"/>
      <c r="M529" s="379"/>
      <c r="N529" s="379"/>
      <c r="O529" s="379"/>
      <c r="P529" s="379"/>
      <c r="Q529" s="379"/>
      <c r="R529" s="379"/>
      <c r="S529" s="379"/>
      <c r="T529" s="379"/>
      <c r="U529" s="379"/>
      <c r="V529" s="379"/>
      <c r="W529" s="379"/>
      <c r="X529" s="379"/>
      <c r="Y529" s="379"/>
    </row>
    <row r="530" spans="1:25" ht="15.75" customHeight="1" x14ac:dyDescent="0.2">
      <c r="A530" s="378"/>
      <c r="B530" s="378"/>
      <c r="C530" s="379"/>
      <c r="D530" s="379"/>
      <c r="E530" s="379"/>
      <c r="F530" s="379"/>
      <c r="G530" s="381"/>
      <c r="H530" s="379"/>
      <c r="I530" s="386"/>
      <c r="J530" s="379"/>
      <c r="K530" s="379"/>
      <c r="L530" s="379"/>
      <c r="M530" s="379"/>
      <c r="N530" s="379"/>
      <c r="O530" s="379"/>
      <c r="P530" s="379"/>
      <c r="Q530" s="379"/>
      <c r="R530" s="379"/>
      <c r="S530" s="379"/>
      <c r="T530" s="379"/>
      <c r="U530" s="379"/>
      <c r="V530" s="379"/>
      <c r="W530" s="379"/>
      <c r="X530" s="379"/>
      <c r="Y530" s="379"/>
    </row>
    <row r="531" spans="1:25" ht="15.75" customHeight="1" x14ac:dyDescent="0.2">
      <c r="A531" s="378"/>
      <c r="B531" s="378"/>
      <c r="C531" s="379"/>
      <c r="D531" s="379"/>
      <c r="E531" s="379"/>
      <c r="F531" s="379"/>
      <c r="G531" s="381"/>
      <c r="H531" s="379"/>
      <c r="I531" s="386"/>
      <c r="J531" s="379"/>
      <c r="K531" s="379"/>
      <c r="L531" s="379"/>
      <c r="M531" s="379"/>
      <c r="N531" s="379"/>
      <c r="O531" s="379"/>
      <c r="P531" s="379"/>
      <c r="Q531" s="379"/>
      <c r="R531" s="379"/>
      <c r="S531" s="379"/>
      <c r="T531" s="379"/>
      <c r="U531" s="379"/>
      <c r="V531" s="379"/>
      <c r="W531" s="379"/>
      <c r="X531" s="379"/>
      <c r="Y531" s="379"/>
    </row>
    <row r="532" spans="1:25" ht="15.75" customHeight="1" x14ac:dyDescent="0.2">
      <c r="A532" s="378"/>
      <c r="B532" s="378"/>
      <c r="C532" s="379"/>
      <c r="D532" s="379"/>
      <c r="E532" s="379"/>
      <c r="F532" s="379"/>
      <c r="G532" s="381"/>
      <c r="H532" s="379"/>
      <c r="I532" s="386"/>
      <c r="J532" s="379"/>
      <c r="K532" s="379"/>
      <c r="L532" s="379"/>
      <c r="M532" s="379"/>
      <c r="N532" s="379"/>
      <c r="O532" s="379"/>
      <c r="P532" s="379"/>
      <c r="Q532" s="379"/>
      <c r="R532" s="379"/>
      <c r="S532" s="379"/>
      <c r="T532" s="379"/>
      <c r="U532" s="379"/>
      <c r="V532" s="379"/>
      <c r="W532" s="379"/>
      <c r="X532" s="379"/>
      <c r="Y532" s="379"/>
    </row>
    <row r="533" spans="1:25" ht="15.75" customHeight="1" x14ac:dyDescent="0.2">
      <c r="A533" s="378"/>
      <c r="B533" s="378"/>
      <c r="C533" s="379"/>
      <c r="D533" s="379"/>
      <c r="E533" s="379"/>
      <c r="F533" s="379"/>
      <c r="G533" s="381"/>
      <c r="H533" s="379"/>
      <c r="I533" s="386"/>
      <c r="J533" s="379"/>
      <c r="K533" s="379"/>
      <c r="L533" s="379"/>
      <c r="M533" s="379"/>
      <c r="N533" s="379"/>
      <c r="O533" s="379"/>
      <c r="P533" s="379"/>
      <c r="Q533" s="379"/>
      <c r="R533" s="379"/>
      <c r="S533" s="379"/>
      <c r="T533" s="379"/>
      <c r="U533" s="379"/>
      <c r="V533" s="379"/>
      <c r="W533" s="379"/>
      <c r="X533" s="379"/>
      <c r="Y533" s="379"/>
    </row>
    <row r="534" spans="1:25" ht="15.75" customHeight="1" x14ac:dyDescent="0.2">
      <c r="A534" s="378"/>
      <c r="B534" s="378"/>
      <c r="C534" s="379"/>
      <c r="D534" s="379"/>
      <c r="E534" s="379"/>
      <c r="F534" s="379"/>
      <c r="G534" s="381"/>
      <c r="H534" s="379"/>
      <c r="I534" s="386"/>
      <c r="J534" s="379"/>
      <c r="K534" s="379"/>
      <c r="L534" s="379"/>
      <c r="M534" s="379"/>
      <c r="N534" s="379"/>
      <c r="O534" s="379"/>
      <c r="P534" s="379"/>
      <c r="Q534" s="379"/>
      <c r="R534" s="379"/>
      <c r="S534" s="379"/>
      <c r="T534" s="379"/>
      <c r="U534" s="379"/>
      <c r="V534" s="379"/>
      <c r="W534" s="379"/>
      <c r="X534" s="379"/>
      <c r="Y534" s="379"/>
    </row>
    <row r="535" spans="1:25" ht="15.75" customHeight="1" x14ac:dyDescent="0.2">
      <c r="A535" s="378"/>
      <c r="B535" s="378"/>
      <c r="C535" s="379"/>
      <c r="D535" s="379"/>
      <c r="E535" s="379"/>
      <c r="F535" s="379"/>
      <c r="G535" s="381"/>
      <c r="H535" s="379"/>
      <c r="I535" s="386"/>
      <c r="J535" s="379"/>
      <c r="K535" s="379"/>
      <c r="L535" s="379"/>
      <c r="M535" s="379"/>
      <c r="N535" s="379"/>
      <c r="O535" s="379"/>
      <c r="P535" s="379"/>
      <c r="Q535" s="379"/>
      <c r="R535" s="379"/>
      <c r="S535" s="379"/>
      <c r="T535" s="379"/>
      <c r="U535" s="379"/>
      <c r="V535" s="379"/>
      <c r="W535" s="379"/>
      <c r="X535" s="379"/>
      <c r="Y535" s="379"/>
    </row>
    <row r="536" spans="1:25" ht="15.75" customHeight="1" x14ac:dyDescent="0.2">
      <c r="A536" s="378"/>
      <c r="B536" s="378"/>
      <c r="C536" s="379"/>
      <c r="D536" s="379"/>
      <c r="E536" s="379"/>
      <c r="F536" s="379"/>
      <c r="G536" s="381"/>
      <c r="H536" s="379"/>
      <c r="I536" s="386"/>
      <c r="J536" s="379"/>
      <c r="K536" s="379"/>
      <c r="L536" s="379"/>
      <c r="M536" s="379"/>
      <c r="N536" s="379"/>
      <c r="O536" s="379"/>
      <c r="P536" s="379"/>
      <c r="Q536" s="379"/>
      <c r="R536" s="379"/>
      <c r="S536" s="379"/>
      <c r="T536" s="379"/>
      <c r="U536" s="379"/>
      <c r="V536" s="379"/>
      <c r="W536" s="379"/>
      <c r="X536" s="379"/>
      <c r="Y536" s="379"/>
    </row>
    <row r="537" spans="1:25" ht="15.75" customHeight="1" x14ac:dyDescent="0.2">
      <c r="A537" s="378"/>
      <c r="B537" s="378"/>
      <c r="C537" s="379"/>
      <c r="D537" s="379"/>
      <c r="E537" s="379"/>
      <c r="F537" s="379"/>
      <c r="G537" s="381"/>
      <c r="H537" s="379"/>
      <c r="I537" s="386"/>
      <c r="J537" s="379"/>
      <c r="K537" s="379"/>
      <c r="L537" s="379"/>
      <c r="M537" s="379"/>
      <c r="N537" s="379"/>
      <c r="O537" s="379"/>
      <c r="P537" s="379"/>
      <c r="Q537" s="379"/>
      <c r="R537" s="379"/>
      <c r="S537" s="379"/>
      <c r="T537" s="379"/>
      <c r="U537" s="379"/>
      <c r="V537" s="379"/>
      <c r="W537" s="379"/>
      <c r="X537" s="379"/>
      <c r="Y537" s="379"/>
    </row>
    <row r="538" spans="1:25" ht="15.75" customHeight="1" x14ac:dyDescent="0.2">
      <c r="A538" s="378"/>
      <c r="B538" s="378"/>
      <c r="C538" s="379"/>
      <c r="D538" s="379"/>
      <c r="E538" s="379"/>
      <c r="F538" s="379"/>
      <c r="G538" s="381"/>
      <c r="H538" s="379"/>
      <c r="I538" s="386"/>
      <c r="J538" s="379"/>
      <c r="K538" s="379"/>
      <c r="L538" s="379"/>
      <c r="M538" s="379"/>
      <c r="N538" s="379"/>
      <c r="O538" s="379"/>
      <c r="P538" s="379"/>
      <c r="Q538" s="379"/>
      <c r="R538" s="379"/>
      <c r="S538" s="379"/>
      <c r="T538" s="379"/>
      <c r="U538" s="379"/>
      <c r="V538" s="379"/>
      <c r="W538" s="379"/>
      <c r="X538" s="379"/>
      <c r="Y538" s="379"/>
    </row>
    <row r="539" spans="1:25" ht="15.75" customHeight="1" x14ac:dyDescent="0.2">
      <c r="A539" s="378"/>
      <c r="B539" s="378"/>
      <c r="C539" s="379"/>
      <c r="D539" s="379"/>
      <c r="E539" s="379"/>
      <c r="F539" s="379"/>
      <c r="G539" s="381"/>
      <c r="H539" s="379"/>
      <c r="I539" s="386"/>
      <c r="J539" s="379"/>
      <c r="K539" s="379"/>
      <c r="L539" s="379"/>
      <c r="M539" s="379"/>
      <c r="N539" s="379"/>
      <c r="O539" s="379"/>
      <c r="P539" s="379"/>
      <c r="Q539" s="379"/>
      <c r="R539" s="379"/>
      <c r="S539" s="379"/>
      <c r="T539" s="379"/>
      <c r="U539" s="379"/>
      <c r="V539" s="379"/>
      <c r="W539" s="379"/>
      <c r="X539" s="379"/>
      <c r="Y539" s="379"/>
    </row>
    <row r="540" spans="1:25" ht="15.75" customHeight="1" x14ac:dyDescent="0.2">
      <c r="A540" s="378"/>
      <c r="B540" s="378"/>
      <c r="C540" s="379"/>
      <c r="D540" s="379"/>
      <c r="E540" s="379"/>
      <c r="F540" s="379"/>
      <c r="G540" s="381"/>
      <c r="H540" s="379"/>
      <c r="I540" s="386"/>
      <c r="J540" s="379"/>
      <c r="K540" s="379"/>
      <c r="L540" s="379"/>
      <c r="M540" s="379"/>
      <c r="N540" s="379"/>
      <c r="O540" s="379"/>
      <c r="P540" s="379"/>
      <c r="Q540" s="379"/>
      <c r="R540" s="379"/>
      <c r="S540" s="379"/>
      <c r="T540" s="379"/>
      <c r="U540" s="379"/>
      <c r="V540" s="379"/>
      <c r="W540" s="379"/>
      <c r="X540" s="379"/>
      <c r="Y540" s="379"/>
    </row>
    <row r="541" spans="1:25" ht="15.75" customHeight="1" x14ac:dyDescent="0.2">
      <c r="A541" s="378"/>
      <c r="B541" s="378"/>
      <c r="C541" s="379"/>
      <c r="D541" s="379"/>
      <c r="E541" s="379"/>
      <c r="F541" s="379"/>
      <c r="G541" s="381"/>
      <c r="H541" s="379"/>
      <c r="I541" s="386"/>
      <c r="J541" s="379"/>
      <c r="K541" s="379"/>
      <c r="L541" s="379"/>
      <c r="M541" s="379"/>
      <c r="N541" s="379"/>
      <c r="O541" s="379"/>
      <c r="P541" s="379"/>
      <c r="Q541" s="379"/>
      <c r="R541" s="379"/>
      <c r="S541" s="379"/>
      <c r="T541" s="379"/>
      <c r="U541" s="379"/>
      <c r="V541" s="379"/>
      <c r="W541" s="379"/>
      <c r="X541" s="379"/>
      <c r="Y541" s="379"/>
    </row>
    <row r="542" spans="1:25" ht="15.75" customHeight="1" x14ac:dyDescent="0.2">
      <c r="A542" s="378"/>
      <c r="B542" s="378"/>
      <c r="C542" s="379"/>
      <c r="D542" s="379"/>
      <c r="E542" s="379"/>
      <c r="F542" s="379"/>
      <c r="G542" s="381"/>
      <c r="H542" s="379"/>
      <c r="I542" s="386"/>
      <c r="J542" s="379"/>
      <c r="K542" s="379"/>
      <c r="L542" s="379"/>
      <c r="M542" s="379"/>
      <c r="N542" s="379"/>
      <c r="O542" s="379"/>
      <c r="P542" s="379"/>
      <c r="Q542" s="379"/>
      <c r="R542" s="379"/>
      <c r="S542" s="379"/>
      <c r="T542" s="379"/>
      <c r="U542" s="379"/>
      <c r="V542" s="379"/>
      <c r="W542" s="379"/>
      <c r="X542" s="379"/>
      <c r="Y542" s="379"/>
    </row>
    <row r="543" spans="1:25" ht="15.75" customHeight="1" x14ac:dyDescent="0.2">
      <c r="A543" s="378"/>
      <c r="B543" s="378"/>
      <c r="C543" s="379"/>
      <c r="D543" s="379"/>
      <c r="E543" s="379"/>
      <c r="F543" s="379"/>
      <c r="G543" s="381"/>
      <c r="H543" s="379"/>
      <c r="I543" s="386"/>
      <c r="J543" s="379"/>
      <c r="K543" s="379"/>
      <c r="L543" s="379"/>
      <c r="M543" s="379"/>
      <c r="N543" s="379"/>
      <c r="O543" s="379"/>
      <c r="P543" s="379"/>
      <c r="Q543" s="379"/>
      <c r="R543" s="379"/>
      <c r="S543" s="379"/>
      <c r="T543" s="379"/>
      <c r="U543" s="379"/>
      <c r="V543" s="379"/>
      <c r="W543" s="379"/>
      <c r="X543" s="379"/>
      <c r="Y543" s="379"/>
    </row>
    <row r="544" spans="1:25" ht="15.75" customHeight="1" x14ac:dyDescent="0.2">
      <c r="A544" s="378"/>
      <c r="B544" s="378"/>
      <c r="C544" s="379"/>
      <c r="D544" s="379"/>
      <c r="E544" s="379"/>
      <c r="F544" s="379"/>
      <c r="G544" s="381"/>
      <c r="H544" s="379"/>
      <c r="I544" s="386"/>
      <c r="J544" s="379"/>
      <c r="K544" s="379"/>
      <c r="L544" s="379"/>
      <c r="M544" s="379"/>
      <c r="N544" s="379"/>
      <c r="O544" s="379"/>
      <c r="P544" s="379"/>
      <c r="Q544" s="379"/>
      <c r="R544" s="379"/>
      <c r="S544" s="379"/>
      <c r="T544" s="379"/>
      <c r="U544" s="379"/>
      <c r="V544" s="379"/>
      <c r="W544" s="379"/>
      <c r="X544" s="379"/>
      <c r="Y544" s="379"/>
    </row>
    <row r="545" spans="1:25" ht="15.75" customHeight="1" x14ac:dyDescent="0.2">
      <c r="A545" s="378"/>
      <c r="B545" s="378"/>
      <c r="C545" s="379"/>
      <c r="D545" s="379"/>
      <c r="E545" s="379"/>
      <c r="F545" s="379"/>
      <c r="G545" s="381"/>
      <c r="H545" s="379"/>
      <c r="I545" s="386"/>
      <c r="J545" s="379"/>
      <c r="K545" s="379"/>
      <c r="L545" s="379"/>
      <c r="M545" s="379"/>
      <c r="N545" s="379"/>
      <c r="O545" s="379"/>
      <c r="P545" s="379"/>
      <c r="Q545" s="379"/>
      <c r="R545" s="379"/>
      <c r="S545" s="379"/>
      <c r="T545" s="379"/>
      <c r="U545" s="379"/>
      <c r="V545" s="379"/>
      <c r="W545" s="379"/>
      <c r="X545" s="379"/>
      <c r="Y545" s="379"/>
    </row>
    <row r="546" spans="1:25" ht="15.75" customHeight="1" x14ac:dyDescent="0.2">
      <c r="A546" s="378"/>
      <c r="B546" s="378"/>
      <c r="C546" s="379"/>
      <c r="D546" s="379"/>
      <c r="E546" s="379"/>
      <c r="F546" s="379"/>
      <c r="G546" s="381"/>
      <c r="H546" s="379"/>
      <c r="I546" s="386"/>
      <c r="J546" s="379"/>
      <c r="K546" s="379"/>
      <c r="L546" s="379"/>
      <c r="M546" s="379"/>
      <c r="N546" s="379"/>
      <c r="O546" s="379"/>
      <c r="P546" s="379"/>
      <c r="Q546" s="379"/>
      <c r="R546" s="379"/>
      <c r="S546" s="379"/>
      <c r="T546" s="379"/>
      <c r="U546" s="379"/>
      <c r="V546" s="379"/>
      <c r="W546" s="379"/>
      <c r="X546" s="379"/>
      <c r="Y546" s="379"/>
    </row>
    <row r="547" spans="1:25" ht="15.75" customHeight="1" x14ac:dyDescent="0.2">
      <c r="A547" s="378"/>
      <c r="B547" s="378"/>
      <c r="C547" s="379"/>
      <c r="D547" s="379"/>
      <c r="E547" s="379"/>
      <c r="F547" s="379"/>
      <c r="G547" s="381"/>
      <c r="H547" s="379"/>
      <c r="I547" s="386"/>
      <c r="J547" s="379"/>
      <c r="K547" s="379"/>
      <c r="L547" s="379"/>
      <c r="M547" s="379"/>
      <c r="N547" s="379"/>
      <c r="O547" s="379"/>
      <c r="P547" s="379"/>
      <c r="Q547" s="379"/>
      <c r="R547" s="379"/>
      <c r="S547" s="379"/>
      <c r="T547" s="379"/>
      <c r="U547" s="379"/>
      <c r="V547" s="379"/>
      <c r="W547" s="379"/>
      <c r="X547" s="379"/>
      <c r="Y547" s="379"/>
    </row>
    <row r="548" spans="1:25" ht="15.75" customHeight="1" x14ac:dyDescent="0.2">
      <c r="A548" s="378"/>
      <c r="B548" s="378"/>
      <c r="C548" s="379"/>
      <c r="D548" s="379"/>
      <c r="E548" s="379"/>
      <c r="F548" s="379"/>
      <c r="G548" s="381"/>
      <c r="H548" s="379"/>
      <c r="I548" s="386"/>
      <c r="J548" s="379"/>
      <c r="K548" s="379"/>
      <c r="L548" s="379"/>
      <c r="M548" s="379"/>
      <c r="N548" s="379"/>
      <c r="O548" s="379"/>
      <c r="P548" s="379"/>
      <c r="Q548" s="379"/>
      <c r="R548" s="379"/>
      <c r="S548" s="379"/>
      <c r="T548" s="379"/>
      <c r="U548" s="379"/>
      <c r="V548" s="379"/>
      <c r="W548" s="379"/>
      <c r="X548" s="379"/>
      <c r="Y548" s="379"/>
    </row>
    <row r="549" spans="1:25" ht="15.75" customHeight="1" x14ac:dyDescent="0.2">
      <c r="A549" s="378"/>
      <c r="B549" s="378"/>
      <c r="C549" s="379"/>
      <c r="D549" s="379"/>
      <c r="E549" s="379"/>
      <c r="F549" s="379"/>
      <c r="G549" s="381"/>
      <c r="H549" s="379"/>
      <c r="I549" s="386"/>
      <c r="J549" s="379"/>
      <c r="K549" s="379"/>
      <c r="L549" s="379"/>
      <c r="M549" s="379"/>
      <c r="N549" s="379"/>
      <c r="O549" s="379"/>
      <c r="P549" s="379"/>
      <c r="Q549" s="379"/>
      <c r="R549" s="379"/>
      <c r="S549" s="379"/>
      <c r="T549" s="379"/>
      <c r="U549" s="379"/>
      <c r="V549" s="379"/>
      <c r="W549" s="379"/>
      <c r="X549" s="379"/>
      <c r="Y549" s="379"/>
    </row>
    <row r="550" spans="1:25" ht="15.75" customHeight="1" x14ac:dyDescent="0.2">
      <c r="A550" s="378"/>
      <c r="B550" s="378"/>
      <c r="C550" s="379"/>
      <c r="D550" s="379"/>
      <c r="E550" s="379"/>
      <c r="F550" s="379"/>
      <c r="G550" s="381"/>
      <c r="H550" s="379"/>
      <c r="I550" s="386"/>
      <c r="J550" s="379"/>
      <c r="K550" s="379"/>
      <c r="L550" s="379"/>
      <c r="M550" s="379"/>
      <c r="N550" s="379"/>
      <c r="O550" s="379"/>
      <c r="P550" s="379"/>
      <c r="Q550" s="379"/>
      <c r="R550" s="379"/>
      <c r="S550" s="379"/>
      <c r="T550" s="379"/>
      <c r="U550" s="379"/>
      <c r="V550" s="379"/>
      <c r="W550" s="379"/>
      <c r="X550" s="379"/>
      <c r="Y550" s="379"/>
    </row>
    <row r="551" spans="1:25" ht="15.75" customHeight="1" x14ac:dyDescent="0.2">
      <c r="A551" s="378"/>
      <c r="B551" s="378"/>
      <c r="C551" s="379"/>
      <c r="D551" s="379"/>
      <c r="E551" s="379"/>
      <c r="F551" s="379"/>
      <c r="G551" s="381"/>
      <c r="H551" s="379"/>
      <c r="I551" s="386"/>
      <c r="J551" s="379"/>
      <c r="K551" s="379"/>
      <c r="L551" s="379"/>
      <c r="M551" s="379"/>
      <c r="N551" s="379"/>
      <c r="O551" s="379"/>
      <c r="P551" s="379"/>
      <c r="Q551" s="379"/>
      <c r="R551" s="379"/>
      <c r="S551" s="379"/>
      <c r="T551" s="379"/>
      <c r="U551" s="379"/>
      <c r="V551" s="379"/>
      <c r="W551" s="379"/>
      <c r="X551" s="379"/>
      <c r="Y551" s="379"/>
    </row>
    <row r="552" spans="1:25" ht="15.75" customHeight="1" x14ac:dyDescent="0.2">
      <c r="A552" s="378"/>
      <c r="B552" s="378"/>
      <c r="C552" s="379"/>
      <c r="D552" s="379"/>
      <c r="E552" s="379"/>
      <c r="F552" s="379"/>
      <c r="G552" s="381"/>
      <c r="H552" s="379"/>
      <c r="I552" s="386"/>
      <c r="J552" s="379"/>
      <c r="K552" s="379"/>
      <c r="L552" s="379"/>
      <c r="M552" s="379"/>
      <c r="N552" s="379"/>
      <c r="O552" s="379"/>
      <c r="P552" s="379"/>
      <c r="Q552" s="379"/>
      <c r="R552" s="379"/>
      <c r="S552" s="379"/>
      <c r="T552" s="379"/>
      <c r="U552" s="379"/>
      <c r="V552" s="379"/>
      <c r="W552" s="379"/>
      <c r="X552" s="379"/>
      <c r="Y552" s="379"/>
    </row>
    <row r="553" spans="1:25" ht="15.75" customHeight="1" x14ac:dyDescent="0.2">
      <c r="A553" s="378"/>
      <c r="B553" s="378"/>
      <c r="C553" s="379"/>
      <c r="D553" s="379"/>
      <c r="E553" s="379"/>
      <c r="F553" s="379"/>
      <c r="G553" s="381"/>
      <c r="H553" s="379"/>
      <c r="I553" s="386"/>
      <c r="J553" s="379"/>
      <c r="K553" s="379"/>
      <c r="L553" s="379"/>
      <c r="M553" s="379"/>
      <c r="N553" s="379"/>
      <c r="O553" s="379"/>
      <c r="P553" s="379"/>
      <c r="Q553" s="379"/>
      <c r="R553" s="379"/>
      <c r="S553" s="379"/>
      <c r="T553" s="379"/>
      <c r="U553" s="379"/>
      <c r="V553" s="379"/>
      <c r="W553" s="379"/>
      <c r="X553" s="379"/>
      <c r="Y553" s="379"/>
    </row>
    <row r="554" spans="1:25" ht="15.75" customHeight="1" x14ac:dyDescent="0.2">
      <c r="A554" s="378"/>
      <c r="B554" s="378"/>
      <c r="C554" s="379"/>
      <c r="D554" s="379"/>
      <c r="E554" s="379"/>
      <c r="F554" s="379"/>
      <c r="G554" s="381"/>
      <c r="H554" s="379"/>
      <c r="I554" s="386"/>
      <c r="J554" s="379"/>
      <c r="K554" s="379"/>
      <c r="L554" s="379"/>
      <c r="M554" s="379"/>
      <c r="N554" s="379"/>
      <c r="O554" s="379"/>
      <c r="P554" s="379"/>
      <c r="Q554" s="379"/>
      <c r="R554" s="379"/>
      <c r="S554" s="379"/>
      <c r="T554" s="379"/>
      <c r="U554" s="379"/>
      <c r="V554" s="379"/>
      <c r="W554" s="379"/>
      <c r="X554" s="379"/>
      <c r="Y554" s="379"/>
    </row>
    <row r="555" spans="1:25" ht="15.75" customHeight="1" x14ac:dyDescent="0.2">
      <c r="A555" s="378"/>
      <c r="B555" s="378"/>
      <c r="C555" s="379"/>
      <c r="D555" s="379"/>
      <c r="E555" s="379"/>
      <c r="F555" s="379"/>
      <c r="G555" s="381"/>
      <c r="H555" s="379"/>
      <c r="I555" s="386"/>
      <c r="J555" s="379"/>
      <c r="K555" s="379"/>
      <c r="L555" s="379"/>
      <c r="M555" s="379"/>
      <c r="N555" s="379"/>
      <c r="O555" s="379"/>
      <c r="P555" s="379"/>
      <c r="Q555" s="379"/>
      <c r="R555" s="379"/>
      <c r="S555" s="379"/>
      <c r="T555" s="379"/>
      <c r="U555" s="379"/>
      <c r="V555" s="379"/>
      <c r="W555" s="379"/>
      <c r="X555" s="379"/>
      <c r="Y555" s="379"/>
    </row>
    <row r="556" spans="1:25" ht="15.75" customHeight="1" x14ac:dyDescent="0.2">
      <c r="A556" s="378"/>
      <c r="B556" s="378"/>
      <c r="C556" s="379"/>
      <c r="D556" s="379"/>
      <c r="E556" s="379"/>
      <c r="F556" s="379"/>
      <c r="G556" s="381"/>
      <c r="H556" s="379"/>
      <c r="I556" s="386"/>
      <c r="J556" s="379"/>
      <c r="K556" s="379"/>
      <c r="L556" s="379"/>
      <c r="M556" s="379"/>
      <c r="N556" s="379"/>
      <c r="O556" s="379"/>
      <c r="P556" s="379"/>
      <c r="Q556" s="379"/>
      <c r="R556" s="379"/>
      <c r="S556" s="379"/>
      <c r="T556" s="379"/>
      <c r="U556" s="379"/>
      <c r="V556" s="379"/>
      <c r="W556" s="379"/>
      <c r="X556" s="379"/>
      <c r="Y556" s="379"/>
    </row>
    <row r="557" spans="1:25" ht="15.75" customHeight="1" x14ac:dyDescent="0.2">
      <c r="A557" s="378"/>
      <c r="B557" s="378"/>
      <c r="C557" s="379"/>
      <c r="D557" s="379"/>
      <c r="E557" s="379"/>
      <c r="F557" s="379"/>
      <c r="G557" s="381"/>
      <c r="H557" s="379"/>
      <c r="I557" s="386"/>
      <c r="J557" s="379"/>
      <c r="K557" s="379"/>
      <c r="L557" s="379"/>
      <c r="M557" s="379"/>
      <c r="N557" s="379"/>
      <c r="O557" s="379"/>
      <c r="P557" s="379"/>
      <c r="Q557" s="379"/>
      <c r="R557" s="379"/>
      <c r="S557" s="379"/>
      <c r="T557" s="379"/>
      <c r="U557" s="379"/>
      <c r="V557" s="379"/>
      <c r="W557" s="379"/>
      <c r="X557" s="379"/>
      <c r="Y557" s="379"/>
    </row>
    <row r="558" spans="1:25" ht="15.75" customHeight="1" x14ac:dyDescent="0.2">
      <c r="A558" s="378"/>
      <c r="B558" s="378"/>
      <c r="C558" s="379"/>
      <c r="D558" s="379"/>
      <c r="E558" s="379"/>
      <c r="F558" s="379"/>
      <c r="G558" s="381"/>
      <c r="H558" s="379"/>
      <c r="I558" s="386"/>
      <c r="J558" s="379"/>
      <c r="K558" s="379"/>
      <c r="L558" s="379"/>
      <c r="M558" s="379"/>
      <c r="N558" s="379"/>
      <c r="O558" s="379"/>
      <c r="P558" s="379"/>
      <c r="Q558" s="379"/>
      <c r="R558" s="379"/>
      <c r="S558" s="379"/>
      <c r="T558" s="379"/>
      <c r="U558" s="379"/>
      <c r="V558" s="379"/>
      <c r="W558" s="379"/>
      <c r="X558" s="379"/>
      <c r="Y558" s="379"/>
    </row>
    <row r="559" spans="1:25" ht="15.75" customHeight="1" x14ac:dyDescent="0.2">
      <c r="A559" s="378"/>
      <c r="B559" s="378"/>
      <c r="C559" s="379"/>
      <c r="D559" s="379"/>
      <c r="E559" s="379"/>
      <c r="F559" s="379"/>
      <c r="G559" s="381"/>
      <c r="H559" s="379"/>
      <c r="I559" s="386"/>
      <c r="J559" s="379"/>
      <c r="K559" s="379"/>
      <c r="L559" s="379"/>
      <c r="M559" s="379"/>
      <c r="N559" s="379"/>
      <c r="O559" s="379"/>
      <c r="P559" s="379"/>
      <c r="Q559" s="379"/>
      <c r="R559" s="379"/>
      <c r="S559" s="379"/>
      <c r="T559" s="379"/>
      <c r="U559" s="379"/>
      <c r="V559" s="379"/>
      <c r="W559" s="379"/>
      <c r="X559" s="379"/>
      <c r="Y559" s="379"/>
    </row>
    <row r="560" spans="1:25" ht="15.75" customHeight="1" x14ac:dyDescent="0.2">
      <c r="A560" s="378"/>
      <c r="B560" s="378"/>
      <c r="C560" s="379"/>
      <c r="D560" s="379"/>
      <c r="E560" s="379"/>
      <c r="F560" s="379"/>
      <c r="G560" s="381"/>
      <c r="H560" s="379"/>
      <c r="I560" s="386"/>
      <c r="J560" s="379"/>
      <c r="K560" s="379"/>
      <c r="L560" s="379"/>
      <c r="M560" s="379"/>
      <c r="N560" s="379"/>
      <c r="O560" s="379"/>
      <c r="P560" s="379"/>
      <c r="Q560" s="379"/>
      <c r="R560" s="379"/>
      <c r="S560" s="379"/>
      <c r="T560" s="379"/>
      <c r="U560" s="379"/>
      <c r="V560" s="379"/>
      <c r="W560" s="379"/>
      <c r="X560" s="379"/>
      <c r="Y560" s="379"/>
    </row>
    <row r="561" spans="1:25" ht="15.75" customHeight="1" x14ac:dyDescent="0.2">
      <c r="A561" s="378"/>
      <c r="B561" s="378"/>
      <c r="C561" s="379"/>
      <c r="D561" s="379"/>
      <c r="E561" s="379"/>
      <c r="F561" s="379"/>
      <c r="G561" s="381"/>
      <c r="H561" s="379"/>
      <c r="I561" s="386"/>
      <c r="J561" s="379"/>
      <c r="K561" s="379"/>
      <c r="L561" s="379"/>
      <c r="M561" s="379"/>
      <c r="N561" s="379"/>
      <c r="O561" s="379"/>
      <c r="P561" s="379"/>
      <c r="Q561" s="379"/>
      <c r="R561" s="379"/>
      <c r="S561" s="379"/>
      <c r="T561" s="379"/>
      <c r="U561" s="379"/>
      <c r="V561" s="379"/>
      <c r="W561" s="379"/>
      <c r="X561" s="379"/>
      <c r="Y561" s="379"/>
    </row>
    <row r="562" spans="1:25" ht="15.75" customHeight="1" x14ac:dyDescent="0.2">
      <c r="A562" s="378"/>
      <c r="B562" s="378"/>
      <c r="C562" s="379"/>
      <c r="D562" s="379"/>
      <c r="E562" s="379"/>
      <c r="F562" s="379"/>
      <c r="G562" s="381"/>
      <c r="H562" s="379"/>
      <c r="I562" s="386"/>
      <c r="J562" s="379"/>
      <c r="K562" s="379"/>
      <c r="L562" s="379"/>
      <c r="M562" s="379"/>
      <c r="N562" s="379"/>
      <c r="O562" s="379"/>
      <c r="P562" s="379"/>
      <c r="Q562" s="379"/>
      <c r="R562" s="379"/>
      <c r="S562" s="379"/>
      <c r="T562" s="379"/>
      <c r="U562" s="379"/>
      <c r="V562" s="379"/>
      <c r="W562" s="379"/>
      <c r="X562" s="379"/>
      <c r="Y562" s="379"/>
    </row>
    <row r="563" spans="1:25" ht="15.75" customHeight="1" x14ac:dyDescent="0.2">
      <c r="A563" s="378"/>
      <c r="B563" s="378"/>
      <c r="C563" s="379"/>
      <c r="D563" s="379"/>
      <c r="E563" s="379"/>
      <c r="F563" s="379"/>
      <c r="G563" s="381"/>
      <c r="H563" s="379"/>
      <c r="I563" s="386"/>
      <c r="J563" s="379"/>
      <c r="K563" s="379"/>
      <c r="L563" s="379"/>
      <c r="M563" s="379"/>
      <c r="N563" s="379"/>
      <c r="O563" s="379"/>
      <c r="P563" s="379"/>
      <c r="Q563" s="379"/>
      <c r="R563" s="379"/>
      <c r="S563" s="379"/>
      <c r="T563" s="379"/>
      <c r="U563" s="379"/>
      <c r="V563" s="379"/>
      <c r="W563" s="379"/>
      <c r="X563" s="379"/>
      <c r="Y563" s="379"/>
    </row>
    <row r="564" spans="1:25" ht="15.75" customHeight="1" x14ac:dyDescent="0.2">
      <c r="A564" s="378"/>
      <c r="B564" s="378"/>
      <c r="C564" s="379"/>
      <c r="D564" s="379"/>
      <c r="E564" s="379"/>
      <c r="F564" s="379"/>
      <c r="G564" s="381"/>
      <c r="H564" s="379"/>
      <c r="I564" s="386"/>
      <c r="J564" s="379"/>
      <c r="K564" s="379"/>
      <c r="L564" s="379"/>
      <c r="M564" s="379"/>
      <c r="N564" s="379"/>
      <c r="O564" s="379"/>
      <c r="P564" s="379"/>
      <c r="Q564" s="379"/>
      <c r="R564" s="379"/>
      <c r="S564" s="379"/>
      <c r="T564" s="379"/>
      <c r="U564" s="379"/>
      <c r="V564" s="379"/>
      <c r="W564" s="379"/>
      <c r="X564" s="379"/>
      <c r="Y564" s="379"/>
    </row>
    <row r="565" spans="1:25" ht="15.75" customHeight="1" x14ac:dyDescent="0.2">
      <c r="A565" s="378"/>
      <c r="B565" s="378"/>
      <c r="C565" s="379"/>
      <c r="D565" s="379"/>
      <c r="E565" s="379"/>
      <c r="F565" s="379"/>
      <c r="G565" s="381"/>
      <c r="H565" s="379"/>
      <c r="I565" s="386"/>
      <c r="J565" s="379"/>
      <c r="K565" s="379"/>
      <c r="L565" s="379"/>
      <c r="M565" s="379"/>
      <c r="N565" s="379"/>
      <c r="O565" s="379"/>
      <c r="P565" s="379"/>
      <c r="Q565" s="379"/>
      <c r="R565" s="379"/>
      <c r="S565" s="379"/>
      <c r="T565" s="379"/>
      <c r="U565" s="379"/>
      <c r="V565" s="379"/>
      <c r="W565" s="379"/>
      <c r="X565" s="379"/>
      <c r="Y565" s="379"/>
    </row>
    <row r="566" spans="1:25" ht="15.75" customHeight="1" x14ac:dyDescent="0.2">
      <c r="A566" s="378"/>
      <c r="B566" s="378"/>
      <c r="C566" s="379"/>
      <c r="D566" s="379"/>
      <c r="E566" s="379"/>
      <c r="F566" s="379"/>
      <c r="G566" s="381"/>
      <c r="H566" s="379"/>
      <c r="I566" s="386"/>
      <c r="J566" s="379"/>
      <c r="K566" s="379"/>
      <c r="L566" s="379"/>
      <c r="M566" s="379"/>
      <c r="N566" s="379"/>
      <c r="O566" s="379"/>
      <c r="P566" s="379"/>
      <c r="Q566" s="379"/>
      <c r="R566" s="379"/>
      <c r="S566" s="379"/>
      <c r="T566" s="379"/>
      <c r="U566" s="379"/>
      <c r="V566" s="379"/>
      <c r="W566" s="379"/>
      <c r="X566" s="379"/>
      <c r="Y566" s="379"/>
    </row>
    <row r="567" spans="1:25" ht="15.75" customHeight="1" x14ac:dyDescent="0.2">
      <c r="A567" s="378"/>
      <c r="B567" s="378"/>
      <c r="C567" s="379"/>
      <c r="D567" s="379"/>
      <c r="E567" s="379"/>
      <c r="F567" s="379"/>
      <c r="G567" s="381"/>
      <c r="H567" s="379"/>
      <c r="I567" s="386"/>
      <c r="J567" s="379"/>
      <c r="K567" s="379"/>
      <c r="L567" s="379"/>
      <c r="M567" s="379"/>
      <c r="N567" s="379"/>
      <c r="O567" s="379"/>
      <c r="P567" s="379"/>
      <c r="Q567" s="379"/>
      <c r="R567" s="379"/>
      <c r="S567" s="379"/>
      <c r="T567" s="379"/>
      <c r="U567" s="379"/>
      <c r="V567" s="379"/>
      <c r="W567" s="379"/>
      <c r="X567" s="379"/>
      <c r="Y567" s="379"/>
    </row>
    <row r="568" spans="1:25" ht="15.75" customHeight="1" x14ac:dyDescent="0.2">
      <c r="A568" s="378"/>
      <c r="B568" s="378"/>
      <c r="C568" s="379"/>
      <c r="D568" s="379"/>
      <c r="E568" s="379"/>
      <c r="F568" s="379"/>
      <c r="G568" s="381"/>
      <c r="H568" s="379"/>
      <c r="I568" s="386"/>
      <c r="J568" s="379"/>
      <c r="K568" s="379"/>
      <c r="L568" s="379"/>
      <c r="M568" s="379"/>
      <c r="N568" s="379"/>
      <c r="O568" s="379"/>
      <c r="P568" s="379"/>
      <c r="Q568" s="379"/>
      <c r="R568" s="379"/>
      <c r="S568" s="379"/>
      <c r="T568" s="379"/>
      <c r="U568" s="379"/>
      <c r="V568" s="379"/>
      <c r="W568" s="379"/>
      <c r="X568" s="379"/>
      <c r="Y568" s="379"/>
    </row>
    <row r="569" spans="1:25" ht="15.75" customHeight="1" x14ac:dyDescent="0.2">
      <c r="A569" s="378"/>
      <c r="B569" s="378"/>
      <c r="C569" s="379"/>
      <c r="D569" s="379"/>
      <c r="E569" s="379"/>
      <c r="F569" s="379"/>
      <c r="G569" s="381"/>
      <c r="H569" s="379"/>
      <c r="I569" s="386"/>
      <c r="J569" s="379"/>
      <c r="K569" s="379"/>
      <c r="L569" s="379"/>
      <c r="M569" s="379"/>
      <c r="N569" s="379"/>
      <c r="O569" s="379"/>
      <c r="P569" s="379"/>
      <c r="Q569" s="379"/>
      <c r="R569" s="379"/>
      <c r="S569" s="379"/>
      <c r="T569" s="379"/>
      <c r="U569" s="379"/>
      <c r="V569" s="379"/>
      <c r="W569" s="379"/>
      <c r="X569" s="379"/>
      <c r="Y569" s="379"/>
    </row>
    <row r="570" spans="1:25" ht="15.75" customHeight="1" x14ac:dyDescent="0.2">
      <c r="A570" s="378"/>
      <c r="B570" s="378"/>
      <c r="C570" s="379"/>
      <c r="D570" s="379"/>
      <c r="E570" s="379"/>
      <c r="F570" s="379"/>
      <c r="G570" s="381"/>
      <c r="H570" s="379"/>
      <c r="I570" s="386"/>
      <c r="J570" s="379"/>
      <c r="K570" s="379"/>
      <c r="L570" s="379"/>
      <c r="M570" s="379"/>
      <c r="N570" s="379"/>
      <c r="O570" s="379"/>
      <c r="P570" s="379"/>
      <c r="Q570" s="379"/>
      <c r="R570" s="379"/>
      <c r="S570" s="379"/>
      <c r="T570" s="379"/>
      <c r="U570" s="379"/>
      <c r="V570" s="379"/>
      <c r="W570" s="379"/>
      <c r="X570" s="379"/>
      <c r="Y570" s="379"/>
    </row>
    <row r="571" spans="1:25" ht="15.75" customHeight="1" x14ac:dyDescent="0.2">
      <c r="A571" s="378"/>
      <c r="B571" s="378"/>
      <c r="C571" s="379"/>
      <c r="D571" s="379"/>
      <c r="E571" s="379"/>
      <c r="F571" s="379"/>
      <c r="G571" s="381"/>
      <c r="H571" s="379"/>
      <c r="I571" s="386"/>
      <c r="J571" s="379"/>
      <c r="K571" s="379"/>
      <c r="L571" s="379"/>
      <c r="M571" s="379"/>
      <c r="N571" s="379"/>
      <c r="O571" s="379"/>
      <c r="P571" s="379"/>
      <c r="Q571" s="379"/>
      <c r="R571" s="379"/>
      <c r="S571" s="379"/>
      <c r="T571" s="379"/>
      <c r="U571" s="379"/>
      <c r="V571" s="379"/>
      <c r="W571" s="379"/>
      <c r="X571" s="379"/>
      <c r="Y571" s="379"/>
    </row>
    <row r="572" spans="1:25" ht="15.75" customHeight="1" x14ac:dyDescent="0.2">
      <c r="A572" s="378"/>
      <c r="B572" s="378"/>
      <c r="C572" s="379"/>
      <c r="D572" s="379"/>
      <c r="E572" s="379"/>
      <c r="F572" s="379"/>
      <c r="G572" s="381"/>
      <c r="H572" s="379"/>
      <c r="I572" s="386"/>
      <c r="J572" s="379"/>
      <c r="K572" s="379"/>
      <c r="L572" s="379"/>
      <c r="M572" s="379"/>
      <c r="N572" s="379"/>
      <c r="O572" s="379"/>
      <c r="P572" s="379"/>
      <c r="Q572" s="379"/>
      <c r="R572" s="379"/>
      <c r="S572" s="379"/>
      <c r="T572" s="379"/>
      <c r="U572" s="379"/>
      <c r="V572" s="379"/>
      <c r="W572" s="379"/>
      <c r="X572" s="379"/>
      <c r="Y572" s="379"/>
    </row>
    <row r="573" spans="1:25" ht="15.75" customHeight="1" x14ac:dyDescent="0.2">
      <c r="A573" s="378"/>
      <c r="B573" s="378"/>
      <c r="C573" s="379"/>
      <c r="D573" s="379"/>
      <c r="E573" s="379"/>
      <c r="F573" s="379"/>
      <c r="G573" s="381"/>
      <c r="H573" s="379"/>
      <c r="I573" s="386"/>
      <c r="J573" s="379"/>
      <c r="K573" s="379"/>
      <c r="L573" s="379"/>
      <c r="M573" s="379"/>
      <c r="N573" s="379"/>
      <c r="O573" s="379"/>
      <c r="P573" s="379"/>
      <c r="Q573" s="379"/>
      <c r="R573" s="379"/>
      <c r="S573" s="379"/>
      <c r="T573" s="379"/>
      <c r="U573" s="379"/>
      <c r="V573" s="379"/>
      <c r="W573" s="379"/>
      <c r="X573" s="379"/>
      <c r="Y573" s="379"/>
    </row>
    <row r="574" spans="1:25" ht="15.75" customHeight="1" x14ac:dyDescent="0.2">
      <c r="A574" s="378"/>
      <c r="B574" s="378"/>
      <c r="C574" s="379"/>
      <c r="D574" s="379"/>
      <c r="E574" s="379"/>
      <c r="F574" s="379"/>
      <c r="G574" s="381"/>
      <c r="H574" s="379"/>
      <c r="I574" s="386"/>
      <c r="J574" s="379"/>
      <c r="K574" s="379"/>
      <c r="L574" s="379"/>
      <c r="M574" s="379"/>
      <c r="N574" s="379"/>
      <c r="O574" s="379"/>
      <c r="P574" s="379"/>
      <c r="Q574" s="379"/>
      <c r="R574" s="379"/>
      <c r="S574" s="379"/>
      <c r="T574" s="379"/>
      <c r="U574" s="379"/>
      <c r="V574" s="379"/>
      <c r="W574" s="379"/>
      <c r="X574" s="379"/>
      <c r="Y574" s="379"/>
    </row>
    <row r="575" spans="1:25" ht="15.75" customHeight="1" x14ac:dyDescent="0.2">
      <c r="A575" s="378"/>
      <c r="B575" s="378"/>
      <c r="C575" s="379"/>
      <c r="D575" s="379"/>
      <c r="E575" s="379"/>
      <c r="F575" s="379"/>
      <c r="G575" s="381"/>
      <c r="H575" s="379"/>
      <c r="I575" s="386"/>
      <c r="J575" s="379"/>
      <c r="K575" s="379"/>
      <c r="L575" s="379"/>
      <c r="M575" s="379"/>
      <c r="N575" s="379"/>
      <c r="O575" s="379"/>
      <c r="P575" s="379"/>
      <c r="Q575" s="379"/>
      <c r="R575" s="379"/>
      <c r="S575" s="379"/>
      <c r="T575" s="379"/>
      <c r="U575" s="379"/>
      <c r="V575" s="379"/>
      <c r="W575" s="379"/>
      <c r="X575" s="379"/>
      <c r="Y575" s="379"/>
    </row>
    <row r="576" spans="1:25" ht="15.75" customHeight="1" x14ac:dyDescent="0.2">
      <c r="A576" s="378"/>
      <c r="B576" s="378"/>
      <c r="C576" s="379"/>
      <c r="D576" s="379"/>
      <c r="E576" s="379"/>
      <c r="F576" s="379"/>
      <c r="G576" s="381"/>
      <c r="H576" s="379"/>
      <c r="I576" s="386"/>
      <c r="J576" s="379"/>
      <c r="K576" s="379"/>
      <c r="L576" s="379"/>
      <c r="M576" s="379"/>
      <c r="N576" s="379"/>
      <c r="O576" s="379"/>
      <c r="P576" s="379"/>
      <c r="Q576" s="379"/>
      <c r="R576" s="379"/>
      <c r="S576" s="379"/>
      <c r="T576" s="379"/>
      <c r="U576" s="379"/>
      <c r="V576" s="379"/>
      <c r="W576" s="379"/>
      <c r="X576" s="379"/>
      <c r="Y576" s="379"/>
    </row>
    <row r="577" spans="1:25" ht="15.75" customHeight="1" x14ac:dyDescent="0.2">
      <c r="A577" s="378"/>
      <c r="B577" s="378"/>
      <c r="C577" s="379"/>
      <c r="D577" s="379"/>
      <c r="E577" s="379"/>
      <c r="F577" s="379"/>
      <c r="G577" s="381"/>
      <c r="H577" s="379"/>
      <c r="I577" s="386"/>
      <c r="J577" s="379"/>
      <c r="K577" s="379"/>
      <c r="L577" s="379"/>
      <c r="M577" s="379"/>
      <c r="N577" s="379"/>
      <c r="O577" s="379"/>
      <c r="P577" s="379"/>
      <c r="Q577" s="379"/>
      <c r="R577" s="379"/>
      <c r="S577" s="379"/>
      <c r="T577" s="379"/>
      <c r="U577" s="379"/>
      <c r="V577" s="379"/>
      <c r="W577" s="379"/>
      <c r="X577" s="379"/>
      <c r="Y577" s="379"/>
    </row>
    <row r="578" spans="1:25" ht="15.75" customHeight="1" x14ac:dyDescent="0.2">
      <c r="A578" s="378"/>
      <c r="B578" s="378"/>
      <c r="C578" s="379"/>
      <c r="D578" s="379"/>
      <c r="E578" s="379"/>
      <c r="F578" s="379"/>
      <c r="G578" s="381"/>
      <c r="H578" s="379"/>
      <c r="I578" s="386"/>
      <c r="J578" s="379"/>
      <c r="K578" s="379"/>
      <c r="L578" s="379"/>
      <c r="M578" s="379"/>
      <c r="N578" s="379"/>
      <c r="O578" s="379"/>
      <c r="P578" s="379"/>
      <c r="Q578" s="379"/>
      <c r="R578" s="379"/>
      <c r="S578" s="379"/>
      <c r="T578" s="379"/>
      <c r="U578" s="379"/>
      <c r="V578" s="379"/>
      <c r="W578" s="379"/>
      <c r="X578" s="379"/>
      <c r="Y578" s="379"/>
    </row>
    <row r="579" spans="1:25" ht="15.75" customHeight="1" x14ac:dyDescent="0.2">
      <c r="A579" s="378"/>
      <c r="B579" s="378"/>
      <c r="C579" s="379"/>
      <c r="D579" s="379"/>
      <c r="E579" s="379"/>
      <c r="F579" s="379"/>
      <c r="G579" s="381"/>
      <c r="H579" s="379"/>
      <c r="I579" s="386"/>
      <c r="J579" s="379"/>
      <c r="K579" s="379"/>
      <c r="L579" s="379"/>
      <c r="M579" s="379"/>
      <c r="N579" s="379"/>
      <c r="O579" s="379"/>
      <c r="P579" s="379"/>
      <c r="Q579" s="379"/>
      <c r="R579" s="379"/>
      <c r="S579" s="379"/>
      <c r="T579" s="379"/>
      <c r="U579" s="379"/>
      <c r="V579" s="379"/>
      <c r="W579" s="379"/>
      <c r="X579" s="379"/>
      <c r="Y579" s="379"/>
    </row>
    <row r="580" spans="1:25" ht="15.75" customHeight="1" x14ac:dyDescent="0.2">
      <c r="A580" s="378"/>
      <c r="B580" s="378"/>
      <c r="C580" s="379"/>
      <c r="D580" s="379"/>
      <c r="E580" s="379"/>
      <c r="F580" s="379"/>
      <c r="G580" s="381"/>
      <c r="H580" s="379"/>
      <c r="I580" s="386"/>
      <c r="J580" s="379"/>
      <c r="K580" s="379"/>
      <c r="L580" s="379"/>
      <c r="M580" s="379"/>
      <c r="N580" s="379"/>
      <c r="O580" s="379"/>
      <c r="P580" s="379"/>
      <c r="Q580" s="379"/>
      <c r="R580" s="379"/>
      <c r="S580" s="379"/>
      <c r="T580" s="379"/>
      <c r="U580" s="379"/>
      <c r="V580" s="379"/>
      <c r="W580" s="379"/>
      <c r="X580" s="379"/>
      <c r="Y580" s="379"/>
    </row>
    <row r="581" spans="1:25" ht="15.75" customHeight="1" x14ac:dyDescent="0.2">
      <c r="A581" s="378"/>
      <c r="B581" s="378"/>
      <c r="C581" s="379"/>
      <c r="D581" s="379"/>
      <c r="E581" s="379"/>
      <c r="F581" s="379"/>
      <c r="G581" s="381"/>
      <c r="H581" s="379"/>
      <c r="I581" s="386"/>
      <c r="J581" s="379"/>
      <c r="K581" s="379"/>
      <c r="L581" s="379"/>
      <c r="M581" s="379"/>
      <c r="N581" s="379"/>
      <c r="O581" s="379"/>
      <c r="P581" s="379"/>
      <c r="Q581" s="379"/>
      <c r="R581" s="379"/>
      <c r="S581" s="379"/>
      <c r="T581" s="379"/>
      <c r="U581" s="379"/>
      <c r="V581" s="379"/>
      <c r="W581" s="379"/>
      <c r="X581" s="379"/>
      <c r="Y581" s="379"/>
    </row>
    <row r="582" spans="1:25" ht="15.75" customHeight="1" x14ac:dyDescent="0.2">
      <c r="A582" s="378"/>
      <c r="B582" s="378"/>
      <c r="C582" s="379"/>
      <c r="D582" s="379"/>
      <c r="E582" s="379"/>
      <c r="F582" s="379"/>
      <c r="G582" s="381"/>
      <c r="H582" s="379"/>
      <c r="I582" s="386"/>
      <c r="J582" s="379"/>
      <c r="K582" s="379"/>
      <c r="L582" s="379"/>
      <c r="M582" s="379"/>
      <c r="N582" s="379"/>
      <c r="O582" s="379"/>
      <c r="P582" s="379"/>
      <c r="Q582" s="379"/>
      <c r="R582" s="379"/>
      <c r="S582" s="379"/>
      <c r="T582" s="379"/>
      <c r="U582" s="379"/>
      <c r="V582" s="379"/>
      <c r="W582" s="379"/>
      <c r="X582" s="379"/>
      <c r="Y582" s="379"/>
    </row>
    <row r="583" spans="1:25" ht="15.75" customHeight="1" x14ac:dyDescent="0.2">
      <c r="A583" s="378"/>
      <c r="B583" s="378"/>
      <c r="C583" s="379"/>
      <c r="D583" s="379"/>
      <c r="E583" s="379"/>
      <c r="F583" s="379"/>
      <c r="G583" s="381"/>
      <c r="H583" s="379"/>
      <c r="I583" s="386"/>
      <c r="J583" s="379"/>
      <c r="K583" s="379"/>
      <c r="L583" s="379"/>
      <c r="M583" s="379"/>
      <c r="N583" s="379"/>
      <c r="O583" s="379"/>
      <c r="P583" s="379"/>
      <c r="Q583" s="379"/>
      <c r="R583" s="379"/>
      <c r="S583" s="379"/>
      <c r="T583" s="379"/>
      <c r="U583" s="379"/>
      <c r="V583" s="379"/>
      <c r="W583" s="379"/>
      <c r="X583" s="379"/>
      <c r="Y583" s="379"/>
    </row>
    <row r="584" spans="1:25" ht="15.75" customHeight="1" x14ac:dyDescent="0.2">
      <c r="A584" s="378"/>
      <c r="B584" s="378"/>
      <c r="C584" s="379"/>
      <c r="D584" s="379"/>
      <c r="E584" s="379"/>
      <c r="F584" s="379"/>
      <c r="G584" s="381"/>
      <c r="H584" s="379"/>
      <c r="I584" s="386"/>
      <c r="J584" s="379"/>
      <c r="K584" s="379"/>
      <c r="L584" s="379"/>
      <c r="M584" s="379"/>
      <c r="N584" s="379"/>
      <c r="O584" s="379"/>
      <c r="P584" s="379"/>
      <c r="Q584" s="379"/>
      <c r="R584" s="379"/>
      <c r="S584" s="379"/>
      <c r="T584" s="379"/>
      <c r="U584" s="379"/>
      <c r="V584" s="379"/>
      <c r="W584" s="379"/>
      <c r="X584" s="379"/>
      <c r="Y584" s="379"/>
    </row>
    <row r="585" spans="1:25" ht="15.75" customHeight="1" x14ac:dyDescent="0.2">
      <c r="A585" s="378"/>
      <c r="B585" s="378"/>
      <c r="C585" s="379"/>
      <c r="D585" s="379"/>
      <c r="E585" s="379"/>
      <c r="F585" s="379"/>
      <c r="G585" s="381"/>
      <c r="H585" s="379"/>
      <c r="I585" s="386"/>
      <c r="J585" s="379"/>
      <c r="K585" s="379"/>
      <c r="L585" s="379"/>
      <c r="M585" s="379"/>
      <c r="N585" s="379"/>
      <c r="O585" s="379"/>
      <c r="P585" s="379"/>
      <c r="Q585" s="379"/>
      <c r="R585" s="379"/>
      <c r="S585" s="379"/>
      <c r="T585" s="379"/>
      <c r="U585" s="379"/>
      <c r="V585" s="379"/>
      <c r="W585" s="379"/>
      <c r="X585" s="379"/>
      <c r="Y585" s="379"/>
    </row>
    <row r="586" spans="1:25" ht="15.75" customHeight="1" x14ac:dyDescent="0.2">
      <c r="A586" s="378"/>
      <c r="B586" s="378"/>
      <c r="C586" s="379"/>
      <c r="D586" s="379"/>
      <c r="E586" s="379"/>
      <c r="F586" s="379"/>
      <c r="G586" s="381"/>
      <c r="H586" s="379"/>
      <c r="I586" s="386"/>
      <c r="J586" s="379"/>
      <c r="K586" s="379"/>
      <c r="L586" s="379"/>
      <c r="M586" s="379"/>
      <c r="N586" s="379"/>
      <c r="O586" s="379"/>
      <c r="P586" s="379"/>
      <c r="Q586" s="379"/>
      <c r="R586" s="379"/>
      <c r="S586" s="379"/>
      <c r="T586" s="379"/>
      <c r="U586" s="379"/>
      <c r="V586" s="379"/>
      <c r="W586" s="379"/>
      <c r="X586" s="379"/>
      <c r="Y586" s="379"/>
    </row>
    <row r="587" spans="1:25" ht="15.75" customHeight="1" x14ac:dyDescent="0.2">
      <c r="A587" s="378"/>
      <c r="B587" s="378"/>
      <c r="C587" s="379"/>
      <c r="D587" s="379"/>
      <c r="E587" s="379"/>
      <c r="F587" s="379"/>
      <c r="G587" s="381"/>
      <c r="H587" s="379"/>
      <c r="I587" s="386"/>
      <c r="J587" s="379"/>
      <c r="K587" s="379"/>
      <c r="L587" s="379"/>
      <c r="M587" s="379"/>
      <c r="N587" s="379"/>
      <c r="O587" s="379"/>
      <c r="P587" s="379"/>
      <c r="Q587" s="379"/>
      <c r="R587" s="379"/>
      <c r="S587" s="379"/>
      <c r="T587" s="379"/>
      <c r="U587" s="379"/>
      <c r="V587" s="379"/>
      <c r="W587" s="379"/>
      <c r="X587" s="379"/>
      <c r="Y587" s="379"/>
    </row>
    <row r="588" spans="1:25" ht="15.75" customHeight="1" x14ac:dyDescent="0.2">
      <c r="A588" s="378"/>
      <c r="B588" s="378"/>
      <c r="C588" s="379"/>
      <c r="D588" s="379"/>
      <c r="E588" s="379"/>
      <c r="F588" s="379"/>
      <c r="G588" s="381"/>
      <c r="H588" s="379"/>
      <c r="I588" s="386"/>
      <c r="J588" s="379"/>
      <c r="K588" s="379"/>
      <c r="L588" s="379"/>
      <c r="M588" s="379"/>
      <c r="N588" s="379"/>
      <c r="O588" s="379"/>
      <c r="P588" s="379"/>
      <c r="Q588" s="379"/>
      <c r="R588" s="379"/>
      <c r="S588" s="379"/>
      <c r="T588" s="379"/>
      <c r="U588" s="379"/>
      <c r="V588" s="379"/>
      <c r="W588" s="379"/>
      <c r="X588" s="379"/>
      <c r="Y588" s="379"/>
    </row>
    <row r="589" spans="1:25" ht="15.75" customHeight="1" x14ac:dyDescent="0.2">
      <c r="A589" s="378"/>
      <c r="B589" s="378"/>
      <c r="C589" s="379"/>
      <c r="D589" s="379"/>
      <c r="E589" s="379"/>
      <c r="F589" s="379"/>
      <c r="G589" s="381"/>
      <c r="H589" s="379"/>
      <c r="I589" s="386"/>
      <c r="J589" s="379"/>
      <c r="K589" s="379"/>
      <c r="L589" s="379"/>
      <c r="M589" s="379"/>
      <c r="N589" s="379"/>
      <c r="O589" s="379"/>
      <c r="P589" s="379"/>
      <c r="Q589" s="379"/>
      <c r="R589" s="379"/>
      <c r="S589" s="379"/>
      <c r="T589" s="379"/>
      <c r="U589" s="379"/>
      <c r="V589" s="379"/>
      <c r="W589" s="379"/>
      <c r="X589" s="379"/>
      <c r="Y589" s="379"/>
    </row>
    <row r="590" spans="1:25" ht="15.75" customHeight="1" x14ac:dyDescent="0.2">
      <c r="A590" s="378"/>
      <c r="B590" s="378"/>
      <c r="C590" s="379"/>
      <c r="D590" s="379"/>
      <c r="E590" s="379"/>
      <c r="F590" s="379"/>
      <c r="G590" s="381"/>
      <c r="H590" s="379"/>
      <c r="I590" s="386"/>
      <c r="J590" s="379"/>
      <c r="K590" s="379"/>
      <c r="L590" s="379"/>
      <c r="M590" s="379"/>
      <c r="N590" s="379"/>
      <c r="O590" s="379"/>
      <c r="P590" s="379"/>
      <c r="Q590" s="379"/>
      <c r="R590" s="379"/>
      <c r="S590" s="379"/>
      <c r="T590" s="379"/>
      <c r="U590" s="379"/>
      <c r="V590" s="379"/>
      <c r="W590" s="379"/>
      <c r="X590" s="379"/>
      <c r="Y590" s="379"/>
    </row>
    <row r="591" spans="1:25" ht="15.75" customHeight="1" x14ac:dyDescent="0.2">
      <c r="A591" s="378"/>
      <c r="B591" s="378"/>
      <c r="C591" s="379"/>
      <c r="D591" s="379"/>
      <c r="E591" s="379"/>
      <c r="F591" s="379"/>
      <c r="G591" s="381"/>
      <c r="H591" s="379"/>
      <c r="I591" s="386"/>
      <c r="J591" s="379"/>
      <c r="K591" s="379"/>
      <c r="L591" s="379"/>
      <c r="M591" s="379"/>
      <c r="N591" s="379"/>
      <c r="O591" s="379"/>
      <c r="P591" s="379"/>
      <c r="Q591" s="379"/>
      <c r="R591" s="379"/>
      <c r="S591" s="379"/>
      <c r="T591" s="379"/>
      <c r="U591" s="379"/>
      <c r="V591" s="379"/>
      <c r="W591" s="379"/>
      <c r="X591" s="379"/>
      <c r="Y591" s="379"/>
    </row>
    <row r="592" spans="1:25" ht="15.75" customHeight="1" x14ac:dyDescent="0.2">
      <c r="A592" s="378"/>
      <c r="B592" s="378"/>
      <c r="C592" s="379"/>
      <c r="D592" s="379"/>
      <c r="E592" s="379"/>
      <c r="F592" s="379"/>
      <c r="G592" s="381"/>
      <c r="H592" s="379"/>
      <c r="I592" s="386"/>
      <c r="J592" s="379"/>
      <c r="K592" s="379"/>
      <c r="L592" s="379"/>
      <c r="M592" s="379"/>
      <c r="N592" s="379"/>
      <c r="O592" s="379"/>
      <c r="P592" s="379"/>
      <c r="Q592" s="379"/>
      <c r="R592" s="379"/>
      <c r="S592" s="379"/>
      <c r="T592" s="379"/>
      <c r="U592" s="379"/>
      <c r="V592" s="379"/>
      <c r="W592" s="379"/>
      <c r="X592" s="379"/>
      <c r="Y592" s="379"/>
    </row>
    <row r="593" spans="1:25" ht="15.75" customHeight="1" x14ac:dyDescent="0.2">
      <c r="A593" s="378"/>
      <c r="B593" s="378"/>
      <c r="C593" s="379"/>
      <c r="D593" s="379"/>
      <c r="E593" s="379"/>
      <c r="F593" s="379"/>
      <c r="G593" s="381"/>
      <c r="H593" s="379"/>
      <c r="I593" s="386"/>
      <c r="J593" s="379"/>
      <c r="K593" s="379"/>
      <c r="L593" s="379"/>
      <c r="M593" s="379"/>
      <c r="N593" s="379"/>
      <c r="O593" s="379"/>
      <c r="P593" s="379"/>
      <c r="Q593" s="379"/>
      <c r="R593" s="379"/>
      <c r="S593" s="379"/>
      <c r="T593" s="379"/>
      <c r="U593" s="379"/>
      <c r="V593" s="379"/>
      <c r="W593" s="379"/>
      <c r="X593" s="379"/>
      <c r="Y593" s="379"/>
    </row>
    <row r="594" spans="1:25" ht="15.75" customHeight="1" x14ac:dyDescent="0.2">
      <c r="A594" s="378"/>
      <c r="B594" s="378"/>
      <c r="C594" s="379"/>
      <c r="D594" s="379"/>
      <c r="E594" s="379"/>
      <c r="F594" s="379"/>
      <c r="G594" s="381"/>
      <c r="H594" s="379"/>
      <c r="I594" s="386"/>
      <c r="J594" s="379"/>
      <c r="K594" s="379"/>
      <c r="L594" s="379"/>
      <c r="M594" s="379"/>
      <c r="N594" s="379"/>
      <c r="O594" s="379"/>
      <c r="P594" s="379"/>
      <c r="Q594" s="379"/>
      <c r="R594" s="379"/>
      <c r="S594" s="379"/>
      <c r="T594" s="379"/>
      <c r="U594" s="379"/>
      <c r="V594" s="379"/>
      <c r="W594" s="379"/>
      <c r="X594" s="379"/>
      <c r="Y594" s="379"/>
    </row>
    <row r="595" spans="1:25" ht="15.75" customHeight="1" x14ac:dyDescent="0.2">
      <c r="A595" s="378"/>
      <c r="B595" s="378"/>
      <c r="C595" s="379"/>
      <c r="D595" s="379"/>
      <c r="E595" s="379"/>
      <c r="F595" s="379"/>
      <c r="G595" s="381"/>
      <c r="H595" s="379"/>
      <c r="I595" s="386"/>
      <c r="J595" s="379"/>
      <c r="K595" s="379"/>
      <c r="L595" s="379"/>
      <c r="M595" s="379"/>
      <c r="N595" s="379"/>
      <c r="O595" s="379"/>
      <c r="P595" s="379"/>
      <c r="Q595" s="379"/>
      <c r="R595" s="379"/>
      <c r="S595" s="379"/>
      <c r="T595" s="379"/>
      <c r="U595" s="379"/>
      <c r="V595" s="379"/>
      <c r="W595" s="379"/>
      <c r="X595" s="379"/>
      <c r="Y595" s="379"/>
    </row>
    <row r="596" spans="1:25" ht="15.75" customHeight="1" x14ac:dyDescent="0.2">
      <c r="A596" s="378"/>
      <c r="B596" s="378"/>
      <c r="C596" s="379"/>
      <c r="D596" s="379"/>
      <c r="E596" s="379"/>
      <c r="F596" s="379"/>
      <c r="G596" s="381"/>
      <c r="H596" s="379"/>
      <c r="I596" s="386"/>
      <c r="J596" s="379"/>
      <c r="K596" s="379"/>
      <c r="L596" s="379"/>
      <c r="M596" s="379"/>
      <c r="N596" s="379"/>
      <c r="O596" s="379"/>
      <c r="P596" s="379"/>
      <c r="Q596" s="379"/>
      <c r="R596" s="379"/>
      <c r="S596" s="379"/>
      <c r="T596" s="379"/>
      <c r="U596" s="379"/>
      <c r="V596" s="379"/>
      <c r="W596" s="379"/>
      <c r="X596" s="379"/>
      <c r="Y596" s="379"/>
    </row>
    <row r="597" spans="1:25" ht="15.75" customHeight="1" x14ac:dyDescent="0.2">
      <c r="A597" s="378"/>
      <c r="B597" s="378"/>
      <c r="C597" s="379"/>
      <c r="D597" s="379"/>
      <c r="E597" s="379"/>
      <c r="F597" s="379"/>
      <c r="G597" s="381"/>
      <c r="H597" s="379"/>
      <c r="I597" s="386"/>
      <c r="J597" s="379"/>
      <c r="K597" s="379"/>
      <c r="L597" s="379"/>
      <c r="M597" s="379"/>
      <c r="N597" s="379"/>
      <c r="O597" s="379"/>
      <c r="P597" s="379"/>
      <c r="Q597" s="379"/>
      <c r="R597" s="379"/>
      <c r="S597" s="379"/>
      <c r="T597" s="379"/>
      <c r="U597" s="379"/>
      <c r="V597" s="379"/>
      <c r="W597" s="379"/>
      <c r="X597" s="379"/>
      <c r="Y597" s="379"/>
    </row>
    <row r="598" spans="1:25" ht="15.75" customHeight="1" x14ac:dyDescent="0.2">
      <c r="A598" s="378"/>
      <c r="B598" s="378"/>
      <c r="C598" s="379"/>
      <c r="D598" s="379"/>
      <c r="E598" s="379"/>
      <c r="F598" s="379"/>
      <c r="G598" s="381"/>
      <c r="H598" s="379"/>
      <c r="I598" s="386"/>
      <c r="J598" s="379"/>
      <c r="K598" s="379"/>
      <c r="L598" s="379"/>
      <c r="M598" s="379"/>
      <c r="N598" s="379"/>
      <c r="O598" s="379"/>
      <c r="P598" s="379"/>
      <c r="Q598" s="379"/>
      <c r="R598" s="379"/>
      <c r="S598" s="379"/>
      <c r="T598" s="379"/>
      <c r="U598" s="379"/>
      <c r="V598" s="379"/>
      <c r="W598" s="379"/>
      <c r="X598" s="379"/>
      <c r="Y598" s="379"/>
    </row>
    <row r="599" spans="1:25" ht="15.75" customHeight="1" x14ac:dyDescent="0.2">
      <c r="A599" s="378"/>
      <c r="B599" s="378"/>
      <c r="C599" s="379"/>
      <c r="D599" s="379"/>
      <c r="E599" s="379"/>
      <c r="F599" s="379"/>
      <c r="G599" s="381"/>
      <c r="H599" s="379"/>
      <c r="I599" s="386"/>
      <c r="J599" s="379"/>
      <c r="K599" s="379"/>
      <c r="L599" s="379"/>
      <c r="M599" s="379"/>
      <c r="N599" s="379"/>
      <c r="O599" s="379"/>
      <c r="P599" s="379"/>
      <c r="Q599" s="379"/>
      <c r="R599" s="379"/>
      <c r="S599" s="379"/>
      <c r="T599" s="379"/>
      <c r="U599" s="379"/>
      <c r="V599" s="379"/>
      <c r="W599" s="379"/>
      <c r="X599" s="379"/>
      <c r="Y599" s="379"/>
    </row>
    <row r="600" spans="1:25" ht="15.75" customHeight="1" x14ac:dyDescent="0.2">
      <c r="A600" s="378"/>
      <c r="B600" s="378"/>
      <c r="C600" s="379"/>
      <c r="D600" s="379"/>
      <c r="E600" s="379"/>
      <c r="F600" s="379"/>
      <c r="G600" s="381"/>
      <c r="H600" s="379"/>
      <c r="I600" s="386"/>
      <c r="J600" s="379"/>
      <c r="K600" s="379"/>
      <c r="L600" s="379"/>
      <c r="M600" s="379"/>
      <c r="N600" s="379"/>
      <c r="O600" s="379"/>
      <c r="P600" s="379"/>
      <c r="Q600" s="379"/>
      <c r="R600" s="379"/>
      <c r="S600" s="379"/>
      <c r="T600" s="379"/>
      <c r="U600" s="379"/>
      <c r="V600" s="379"/>
      <c r="W600" s="379"/>
      <c r="X600" s="379"/>
      <c r="Y600" s="379"/>
    </row>
    <row r="601" spans="1:25" ht="15.75" customHeight="1" x14ac:dyDescent="0.2">
      <c r="A601" s="378"/>
      <c r="B601" s="378"/>
      <c r="C601" s="379"/>
      <c r="D601" s="379"/>
      <c r="E601" s="379"/>
      <c r="F601" s="379"/>
      <c r="G601" s="381"/>
      <c r="H601" s="379"/>
      <c r="I601" s="386"/>
      <c r="J601" s="379"/>
      <c r="K601" s="379"/>
      <c r="L601" s="379"/>
      <c r="M601" s="379"/>
      <c r="N601" s="379"/>
      <c r="O601" s="379"/>
      <c r="P601" s="379"/>
      <c r="Q601" s="379"/>
      <c r="R601" s="379"/>
      <c r="S601" s="379"/>
      <c r="T601" s="379"/>
      <c r="U601" s="379"/>
      <c r="V601" s="379"/>
      <c r="W601" s="379"/>
      <c r="X601" s="379"/>
      <c r="Y601" s="379"/>
    </row>
    <row r="602" spans="1:25" ht="15.75" customHeight="1" x14ac:dyDescent="0.2">
      <c r="A602" s="378"/>
      <c r="B602" s="378"/>
      <c r="C602" s="379"/>
      <c r="D602" s="379"/>
      <c r="E602" s="379"/>
      <c r="F602" s="379"/>
      <c r="G602" s="381"/>
      <c r="H602" s="379"/>
      <c r="I602" s="386"/>
      <c r="J602" s="379"/>
      <c r="K602" s="379"/>
      <c r="L602" s="379"/>
      <c r="M602" s="379"/>
      <c r="N602" s="379"/>
      <c r="O602" s="379"/>
      <c r="P602" s="379"/>
      <c r="Q602" s="379"/>
      <c r="R602" s="379"/>
      <c r="S602" s="379"/>
      <c r="T602" s="379"/>
      <c r="U602" s="379"/>
      <c r="V602" s="379"/>
      <c r="W602" s="379"/>
      <c r="X602" s="379"/>
      <c r="Y602" s="379"/>
    </row>
    <row r="603" spans="1:25" ht="15.75" customHeight="1" x14ac:dyDescent="0.2">
      <c r="A603" s="378"/>
      <c r="B603" s="378"/>
      <c r="C603" s="379"/>
      <c r="D603" s="379"/>
      <c r="E603" s="379"/>
      <c r="F603" s="379"/>
      <c r="G603" s="381"/>
      <c r="H603" s="379"/>
      <c r="I603" s="386"/>
      <c r="J603" s="379"/>
      <c r="K603" s="379"/>
      <c r="L603" s="379"/>
      <c r="M603" s="379"/>
      <c r="N603" s="379"/>
      <c r="O603" s="379"/>
      <c r="P603" s="379"/>
      <c r="Q603" s="379"/>
      <c r="R603" s="379"/>
      <c r="S603" s="379"/>
      <c r="T603" s="379"/>
      <c r="U603" s="379"/>
      <c r="V603" s="379"/>
      <c r="W603" s="379"/>
      <c r="X603" s="379"/>
      <c r="Y603" s="379"/>
    </row>
    <row r="604" spans="1:25" ht="15.75" customHeight="1" x14ac:dyDescent="0.2">
      <c r="A604" s="378"/>
      <c r="B604" s="378"/>
      <c r="C604" s="379"/>
      <c r="D604" s="379"/>
      <c r="E604" s="379"/>
      <c r="F604" s="379"/>
      <c r="G604" s="381"/>
      <c r="H604" s="379"/>
      <c r="I604" s="386"/>
      <c r="J604" s="379"/>
      <c r="K604" s="379"/>
      <c r="L604" s="379"/>
      <c r="M604" s="379"/>
      <c r="N604" s="379"/>
      <c r="O604" s="379"/>
      <c r="P604" s="379"/>
      <c r="Q604" s="379"/>
      <c r="R604" s="379"/>
      <c r="S604" s="379"/>
      <c r="T604" s="379"/>
      <c r="U604" s="379"/>
      <c r="V604" s="379"/>
      <c r="W604" s="379"/>
      <c r="X604" s="379"/>
      <c r="Y604" s="379"/>
    </row>
    <row r="605" spans="1:25" ht="15.75" customHeight="1" x14ac:dyDescent="0.2">
      <c r="A605" s="378"/>
      <c r="B605" s="378"/>
      <c r="C605" s="379"/>
      <c r="D605" s="379"/>
      <c r="E605" s="379"/>
      <c r="F605" s="379"/>
      <c r="G605" s="381"/>
      <c r="H605" s="379"/>
      <c r="I605" s="386"/>
      <c r="J605" s="379"/>
      <c r="K605" s="379"/>
      <c r="L605" s="379"/>
      <c r="M605" s="379"/>
      <c r="N605" s="379"/>
      <c r="O605" s="379"/>
      <c r="P605" s="379"/>
      <c r="Q605" s="379"/>
      <c r="R605" s="379"/>
      <c r="S605" s="379"/>
      <c r="T605" s="379"/>
      <c r="U605" s="379"/>
      <c r="V605" s="379"/>
      <c r="W605" s="379"/>
      <c r="X605" s="379"/>
      <c r="Y605" s="379"/>
    </row>
    <row r="606" spans="1:25" ht="15.75" customHeight="1" x14ac:dyDescent="0.2">
      <c r="A606" s="378"/>
      <c r="B606" s="378"/>
      <c r="C606" s="379"/>
      <c r="D606" s="379"/>
      <c r="E606" s="379"/>
      <c r="F606" s="379"/>
      <c r="G606" s="381"/>
      <c r="H606" s="379"/>
      <c r="I606" s="386"/>
      <c r="J606" s="379"/>
      <c r="K606" s="379"/>
      <c r="L606" s="379"/>
      <c r="M606" s="379"/>
      <c r="N606" s="379"/>
      <c r="O606" s="379"/>
      <c r="P606" s="379"/>
      <c r="Q606" s="379"/>
      <c r="R606" s="379"/>
      <c r="S606" s="379"/>
      <c r="T606" s="379"/>
      <c r="U606" s="379"/>
      <c r="V606" s="379"/>
      <c r="W606" s="379"/>
      <c r="X606" s="379"/>
      <c r="Y606" s="379"/>
    </row>
    <row r="607" spans="1:25" ht="15.75" customHeight="1" x14ac:dyDescent="0.2">
      <c r="A607" s="378"/>
      <c r="B607" s="378"/>
      <c r="C607" s="379"/>
      <c r="D607" s="379"/>
      <c r="E607" s="379"/>
      <c r="F607" s="379"/>
      <c r="G607" s="381"/>
      <c r="H607" s="379"/>
      <c r="I607" s="386"/>
      <c r="J607" s="379"/>
      <c r="K607" s="379"/>
      <c r="L607" s="379"/>
      <c r="M607" s="379"/>
      <c r="N607" s="379"/>
      <c r="O607" s="379"/>
      <c r="P607" s="379"/>
      <c r="Q607" s="379"/>
      <c r="R607" s="379"/>
      <c r="S607" s="379"/>
      <c r="T607" s="379"/>
      <c r="U607" s="379"/>
      <c r="V607" s="379"/>
      <c r="W607" s="379"/>
      <c r="X607" s="379"/>
      <c r="Y607" s="379"/>
    </row>
    <row r="608" spans="1:25" ht="15.75" customHeight="1" x14ac:dyDescent="0.2">
      <c r="A608" s="378"/>
      <c r="B608" s="378"/>
      <c r="C608" s="379"/>
      <c r="D608" s="379"/>
      <c r="E608" s="379"/>
      <c r="F608" s="379"/>
      <c r="G608" s="381"/>
      <c r="H608" s="379"/>
      <c r="I608" s="386"/>
      <c r="J608" s="379"/>
      <c r="K608" s="379"/>
      <c r="L608" s="379"/>
      <c r="M608" s="379"/>
      <c r="N608" s="379"/>
      <c r="O608" s="379"/>
      <c r="P608" s="379"/>
      <c r="Q608" s="379"/>
      <c r="R608" s="379"/>
      <c r="S608" s="379"/>
      <c r="T608" s="379"/>
      <c r="U608" s="379"/>
      <c r="V608" s="379"/>
      <c r="W608" s="379"/>
      <c r="X608" s="379"/>
      <c r="Y608" s="379"/>
    </row>
    <row r="609" spans="1:25" ht="15.75" customHeight="1" x14ac:dyDescent="0.2">
      <c r="A609" s="378"/>
      <c r="B609" s="378"/>
      <c r="C609" s="379"/>
      <c r="D609" s="379"/>
      <c r="E609" s="379"/>
      <c r="F609" s="379"/>
      <c r="G609" s="381"/>
      <c r="H609" s="379"/>
      <c r="I609" s="386"/>
      <c r="J609" s="379"/>
      <c r="K609" s="379"/>
      <c r="L609" s="379"/>
      <c r="M609" s="379"/>
      <c r="N609" s="379"/>
      <c r="O609" s="379"/>
      <c r="P609" s="379"/>
      <c r="Q609" s="379"/>
      <c r="R609" s="379"/>
      <c r="S609" s="379"/>
      <c r="T609" s="379"/>
      <c r="U609" s="379"/>
      <c r="V609" s="379"/>
      <c r="W609" s="379"/>
      <c r="X609" s="379"/>
      <c r="Y609" s="379"/>
    </row>
    <row r="610" spans="1:25" ht="15.75" customHeight="1" x14ac:dyDescent="0.2">
      <c r="A610" s="378"/>
      <c r="B610" s="378"/>
      <c r="C610" s="379"/>
      <c r="D610" s="379"/>
      <c r="E610" s="379"/>
      <c r="F610" s="379"/>
      <c r="G610" s="381"/>
      <c r="H610" s="379"/>
      <c r="I610" s="386"/>
      <c r="J610" s="379"/>
      <c r="K610" s="379"/>
      <c r="L610" s="379"/>
      <c r="M610" s="379"/>
      <c r="N610" s="379"/>
      <c r="O610" s="379"/>
      <c r="P610" s="379"/>
      <c r="Q610" s="379"/>
      <c r="R610" s="379"/>
      <c r="S610" s="379"/>
      <c r="T610" s="379"/>
      <c r="U610" s="379"/>
      <c r="V610" s="379"/>
      <c r="W610" s="379"/>
      <c r="X610" s="379"/>
      <c r="Y610" s="379"/>
    </row>
    <row r="611" spans="1:25" ht="15.75" customHeight="1" x14ac:dyDescent="0.2">
      <c r="A611" s="378"/>
      <c r="B611" s="378"/>
      <c r="C611" s="379"/>
      <c r="D611" s="379"/>
      <c r="E611" s="379"/>
      <c r="F611" s="379"/>
      <c r="G611" s="381"/>
      <c r="H611" s="379"/>
      <c r="I611" s="386"/>
      <c r="J611" s="379"/>
      <c r="K611" s="379"/>
      <c r="L611" s="379"/>
      <c r="M611" s="379"/>
      <c r="N611" s="379"/>
      <c r="O611" s="379"/>
      <c r="P611" s="379"/>
      <c r="Q611" s="379"/>
      <c r="R611" s="379"/>
      <c r="S611" s="379"/>
      <c r="T611" s="379"/>
      <c r="U611" s="379"/>
      <c r="V611" s="379"/>
      <c r="W611" s="379"/>
      <c r="X611" s="379"/>
      <c r="Y611" s="379"/>
    </row>
    <row r="612" spans="1:25" ht="15.75" customHeight="1" x14ac:dyDescent="0.2">
      <c r="A612" s="378"/>
      <c r="B612" s="378"/>
      <c r="C612" s="379"/>
      <c r="D612" s="379"/>
      <c r="E612" s="379"/>
      <c r="F612" s="379"/>
      <c r="G612" s="381"/>
      <c r="H612" s="379"/>
      <c r="I612" s="386"/>
      <c r="J612" s="379"/>
      <c r="K612" s="379"/>
      <c r="L612" s="379"/>
      <c r="M612" s="379"/>
      <c r="N612" s="379"/>
      <c r="O612" s="379"/>
      <c r="P612" s="379"/>
      <c r="Q612" s="379"/>
      <c r="R612" s="379"/>
      <c r="S612" s="379"/>
      <c r="T612" s="379"/>
      <c r="U612" s="379"/>
      <c r="V612" s="379"/>
      <c r="W612" s="379"/>
      <c r="X612" s="379"/>
      <c r="Y612" s="379"/>
    </row>
    <row r="613" spans="1:25" ht="15.75" customHeight="1" x14ac:dyDescent="0.2">
      <c r="A613" s="378"/>
      <c r="B613" s="378"/>
      <c r="C613" s="379"/>
      <c r="D613" s="379"/>
      <c r="E613" s="379"/>
      <c r="F613" s="379"/>
      <c r="G613" s="381"/>
      <c r="H613" s="379"/>
      <c r="I613" s="386"/>
      <c r="J613" s="379"/>
      <c r="K613" s="379"/>
      <c r="L613" s="379"/>
      <c r="M613" s="379"/>
      <c r="N613" s="379"/>
      <c r="O613" s="379"/>
      <c r="P613" s="379"/>
      <c r="Q613" s="379"/>
      <c r="R613" s="379"/>
      <c r="S613" s="379"/>
      <c r="T613" s="379"/>
      <c r="U613" s="379"/>
      <c r="V613" s="379"/>
      <c r="W613" s="379"/>
      <c r="X613" s="379"/>
      <c r="Y613" s="379"/>
    </row>
    <row r="614" spans="1:25" ht="15.75" customHeight="1" x14ac:dyDescent="0.2">
      <c r="A614" s="378"/>
      <c r="B614" s="378"/>
      <c r="C614" s="379"/>
      <c r="D614" s="379"/>
      <c r="E614" s="379"/>
      <c r="F614" s="379"/>
      <c r="G614" s="381"/>
      <c r="H614" s="379"/>
      <c r="I614" s="386"/>
      <c r="J614" s="379"/>
      <c r="K614" s="379"/>
      <c r="L614" s="379"/>
      <c r="M614" s="379"/>
      <c r="N614" s="379"/>
      <c r="O614" s="379"/>
      <c r="P614" s="379"/>
      <c r="Q614" s="379"/>
      <c r="R614" s="379"/>
      <c r="S614" s="379"/>
      <c r="T614" s="379"/>
      <c r="U614" s="379"/>
      <c r="V614" s="379"/>
      <c r="W614" s="379"/>
      <c r="X614" s="379"/>
      <c r="Y614" s="379"/>
    </row>
    <row r="615" spans="1:25" ht="15.75" customHeight="1" x14ac:dyDescent="0.2">
      <c r="A615" s="378"/>
      <c r="B615" s="378"/>
      <c r="C615" s="379"/>
      <c r="D615" s="379"/>
      <c r="E615" s="379"/>
      <c r="F615" s="379"/>
      <c r="G615" s="381"/>
      <c r="H615" s="379"/>
      <c r="I615" s="386"/>
      <c r="J615" s="379"/>
      <c r="K615" s="379"/>
      <c r="L615" s="379"/>
      <c r="M615" s="379"/>
      <c r="N615" s="379"/>
      <c r="O615" s="379"/>
      <c r="P615" s="379"/>
      <c r="Q615" s="379"/>
      <c r="R615" s="379"/>
      <c r="S615" s="379"/>
      <c r="T615" s="379"/>
      <c r="U615" s="379"/>
      <c r="V615" s="379"/>
      <c r="W615" s="379"/>
      <c r="X615" s="379"/>
      <c r="Y615" s="379"/>
    </row>
    <row r="616" spans="1:25" ht="15.75" customHeight="1" x14ac:dyDescent="0.2">
      <c r="A616" s="378"/>
      <c r="B616" s="378"/>
      <c r="C616" s="379"/>
      <c r="D616" s="379"/>
      <c r="E616" s="379"/>
      <c r="F616" s="379"/>
      <c r="G616" s="381"/>
      <c r="H616" s="379"/>
      <c r="I616" s="386"/>
      <c r="J616" s="379"/>
      <c r="K616" s="379"/>
      <c r="L616" s="379"/>
      <c r="M616" s="379"/>
      <c r="N616" s="379"/>
      <c r="O616" s="379"/>
      <c r="P616" s="379"/>
      <c r="Q616" s="379"/>
      <c r="R616" s="379"/>
      <c r="S616" s="379"/>
      <c r="T616" s="379"/>
      <c r="U616" s="379"/>
      <c r="V616" s="379"/>
      <c r="W616" s="379"/>
      <c r="X616" s="379"/>
      <c r="Y616" s="379"/>
    </row>
    <row r="617" spans="1:25" ht="15.75" customHeight="1" x14ac:dyDescent="0.2">
      <c r="A617" s="378"/>
      <c r="B617" s="378"/>
      <c r="C617" s="379"/>
      <c r="D617" s="379"/>
      <c r="E617" s="379"/>
      <c r="F617" s="379"/>
      <c r="G617" s="381"/>
      <c r="H617" s="379"/>
      <c r="I617" s="386"/>
      <c r="J617" s="379"/>
      <c r="K617" s="379"/>
      <c r="L617" s="379"/>
      <c r="M617" s="379"/>
      <c r="N617" s="379"/>
      <c r="O617" s="379"/>
      <c r="P617" s="379"/>
      <c r="Q617" s="379"/>
      <c r="R617" s="379"/>
      <c r="S617" s="379"/>
      <c r="T617" s="379"/>
      <c r="U617" s="379"/>
      <c r="V617" s="379"/>
      <c r="W617" s="379"/>
      <c r="X617" s="379"/>
      <c r="Y617" s="379"/>
    </row>
    <row r="618" spans="1:25" ht="15.75" customHeight="1" x14ac:dyDescent="0.2">
      <c r="A618" s="378"/>
      <c r="B618" s="378"/>
      <c r="C618" s="379"/>
      <c r="D618" s="379"/>
      <c r="E618" s="379"/>
      <c r="F618" s="379"/>
      <c r="G618" s="381"/>
      <c r="H618" s="379"/>
      <c r="I618" s="386"/>
      <c r="J618" s="379"/>
      <c r="K618" s="379"/>
      <c r="L618" s="379"/>
      <c r="M618" s="379"/>
      <c r="N618" s="379"/>
      <c r="O618" s="379"/>
      <c r="P618" s="379"/>
      <c r="Q618" s="379"/>
      <c r="R618" s="379"/>
      <c r="S618" s="379"/>
      <c r="T618" s="379"/>
      <c r="U618" s="379"/>
      <c r="V618" s="379"/>
      <c r="W618" s="379"/>
      <c r="X618" s="379"/>
      <c r="Y618" s="379"/>
    </row>
    <row r="619" spans="1:25" ht="15.75" customHeight="1" x14ac:dyDescent="0.2">
      <c r="A619" s="378"/>
      <c r="B619" s="378"/>
      <c r="C619" s="379"/>
      <c r="D619" s="379"/>
      <c r="E619" s="379"/>
      <c r="F619" s="379"/>
      <c r="G619" s="381"/>
      <c r="H619" s="379"/>
      <c r="I619" s="386"/>
      <c r="J619" s="379"/>
      <c r="K619" s="379"/>
      <c r="L619" s="379"/>
      <c r="M619" s="379"/>
      <c r="N619" s="379"/>
      <c r="O619" s="379"/>
      <c r="P619" s="379"/>
      <c r="Q619" s="379"/>
      <c r="R619" s="379"/>
      <c r="S619" s="379"/>
      <c r="T619" s="379"/>
      <c r="U619" s="379"/>
      <c r="V619" s="379"/>
      <c r="W619" s="379"/>
      <c r="X619" s="379"/>
      <c r="Y619" s="379"/>
    </row>
    <row r="620" spans="1:25" ht="15.75" customHeight="1" x14ac:dyDescent="0.2">
      <c r="A620" s="378"/>
      <c r="B620" s="378"/>
      <c r="C620" s="379"/>
      <c r="D620" s="379"/>
      <c r="E620" s="379"/>
      <c r="F620" s="379"/>
      <c r="G620" s="381"/>
      <c r="H620" s="379"/>
      <c r="I620" s="386"/>
      <c r="J620" s="379"/>
      <c r="K620" s="379"/>
      <c r="L620" s="379"/>
      <c r="M620" s="379"/>
      <c r="N620" s="379"/>
      <c r="O620" s="379"/>
      <c r="P620" s="379"/>
      <c r="Q620" s="379"/>
      <c r="R620" s="379"/>
      <c r="S620" s="379"/>
      <c r="T620" s="379"/>
      <c r="U620" s="379"/>
      <c r="V620" s="379"/>
      <c r="W620" s="379"/>
      <c r="X620" s="379"/>
      <c r="Y620" s="379"/>
    </row>
    <row r="621" spans="1:25" ht="15.75" customHeight="1" x14ac:dyDescent="0.2">
      <c r="A621" s="378"/>
      <c r="B621" s="378"/>
      <c r="C621" s="379"/>
      <c r="D621" s="379"/>
      <c r="E621" s="379"/>
      <c r="F621" s="379"/>
      <c r="G621" s="381"/>
      <c r="H621" s="379"/>
      <c r="I621" s="386"/>
      <c r="J621" s="379"/>
      <c r="K621" s="379"/>
      <c r="L621" s="379"/>
      <c r="M621" s="379"/>
      <c r="N621" s="379"/>
      <c r="O621" s="379"/>
      <c r="P621" s="379"/>
      <c r="Q621" s="379"/>
      <c r="R621" s="379"/>
      <c r="S621" s="379"/>
      <c r="T621" s="379"/>
      <c r="U621" s="379"/>
      <c r="V621" s="379"/>
      <c r="W621" s="379"/>
      <c r="X621" s="379"/>
      <c r="Y621" s="379"/>
    </row>
    <row r="622" spans="1:25" ht="15.75" customHeight="1" x14ac:dyDescent="0.2">
      <c r="A622" s="378"/>
      <c r="B622" s="378"/>
      <c r="C622" s="379"/>
      <c r="D622" s="379"/>
      <c r="E622" s="379"/>
      <c r="F622" s="379"/>
      <c r="G622" s="381"/>
      <c r="H622" s="379"/>
      <c r="I622" s="386"/>
      <c r="J622" s="379"/>
      <c r="K622" s="379"/>
      <c r="L622" s="379"/>
      <c r="M622" s="379"/>
      <c r="N622" s="379"/>
      <c r="O622" s="379"/>
      <c r="P622" s="379"/>
      <c r="Q622" s="379"/>
      <c r="R622" s="379"/>
      <c r="S622" s="379"/>
      <c r="T622" s="379"/>
      <c r="U622" s="379"/>
      <c r="V622" s="379"/>
      <c r="W622" s="379"/>
      <c r="X622" s="379"/>
      <c r="Y622" s="379"/>
    </row>
    <row r="623" spans="1:25" ht="15.75" customHeight="1" x14ac:dyDescent="0.2">
      <c r="A623" s="378"/>
      <c r="B623" s="378"/>
      <c r="C623" s="379"/>
      <c r="D623" s="379"/>
      <c r="E623" s="379"/>
      <c r="F623" s="379"/>
      <c r="G623" s="381"/>
      <c r="H623" s="379"/>
      <c r="I623" s="386"/>
      <c r="J623" s="379"/>
      <c r="K623" s="379"/>
      <c r="L623" s="379"/>
      <c r="M623" s="379"/>
      <c r="N623" s="379"/>
      <c r="O623" s="379"/>
      <c r="P623" s="379"/>
      <c r="Q623" s="379"/>
      <c r="R623" s="379"/>
      <c r="S623" s="379"/>
      <c r="T623" s="379"/>
      <c r="U623" s="379"/>
      <c r="V623" s="379"/>
      <c r="W623" s="379"/>
      <c r="X623" s="379"/>
      <c r="Y623" s="379"/>
    </row>
    <row r="624" spans="1:25" ht="15.75" customHeight="1" x14ac:dyDescent="0.2">
      <c r="A624" s="378"/>
      <c r="B624" s="378"/>
      <c r="C624" s="379"/>
      <c r="D624" s="379"/>
      <c r="E624" s="379"/>
      <c r="F624" s="379"/>
      <c r="G624" s="381"/>
      <c r="H624" s="379"/>
      <c r="I624" s="386"/>
      <c r="J624" s="379"/>
      <c r="K624" s="379"/>
      <c r="L624" s="379"/>
      <c r="M624" s="379"/>
      <c r="N624" s="379"/>
      <c r="O624" s="379"/>
      <c r="P624" s="379"/>
      <c r="Q624" s="379"/>
      <c r="R624" s="379"/>
      <c r="S624" s="379"/>
      <c r="T624" s="379"/>
      <c r="U624" s="379"/>
      <c r="V624" s="379"/>
      <c r="W624" s="379"/>
      <c r="X624" s="379"/>
      <c r="Y624" s="379"/>
    </row>
    <row r="625" spans="1:25" ht="15.75" customHeight="1" x14ac:dyDescent="0.2">
      <c r="A625" s="378"/>
      <c r="B625" s="378"/>
      <c r="C625" s="379"/>
      <c r="D625" s="379"/>
      <c r="E625" s="379"/>
      <c r="F625" s="379"/>
      <c r="G625" s="381"/>
      <c r="H625" s="379"/>
      <c r="I625" s="386"/>
      <c r="J625" s="379"/>
      <c r="K625" s="379"/>
      <c r="L625" s="379"/>
      <c r="M625" s="379"/>
      <c r="N625" s="379"/>
      <c r="O625" s="379"/>
      <c r="P625" s="379"/>
      <c r="Q625" s="379"/>
      <c r="R625" s="379"/>
      <c r="S625" s="379"/>
      <c r="T625" s="379"/>
      <c r="U625" s="379"/>
      <c r="V625" s="379"/>
      <c r="W625" s="379"/>
      <c r="X625" s="379"/>
      <c r="Y625" s="379"/>
    </row>
    <row r="626" spans="1:25" ht="15.75" customHeight="1" x14ac:dyDescent="0.2">
      <c r="A626" s="378"/>
      <c r="B626" s="378"/>
      <c r="C626" s="379"/>
      <c r="D626" s="379"/>
      <c r="E626" s="379"/>
      <c r="F626" s="379"/>
      <c r="G626" s="381"/>
      <c r="H626" s="379"/>
      <c r="I626" s="386"/>
      <c r="J626" s="379"/>
      <c r="K626" s="379"/>
      <c r="L626" s="379"/>
      <c r="M626" s="379"/>
      <c r="N626" s="379"/>
      <c r="O626" s="379"/>
      <c r="P626" s="379"/>
      <c r="Q626" s="379"/>
      <c r="R626" s="379"/>
      <c r="S626" s="379"/>
      <c r="T626" s="379"/>
      <c r="U626" s="379"/>
      <c r="V626" s="379"/>
      <c r="W626" s="379"/>
      <c r="X626" s="379"/>
      <c r="Y626" s="379"/>
    </row>
    <row r="627" spans="1:25" ht="15.75" customHeight="1" x14ac:dyDescent="0.2">
      <c r="A627" s="378"/>
      <c r="B627" s="378"/>
      <c r="C627" s="379"/>
      <c r="D627" s="379"/>
      <c r="E627" s="379"/>
      <c r="F627" s="379"/>
      <c r="G627" s="381"/>
      <c r="H627" s="379"/>
      <c r="I627" s="386"/>
      <c r="J627" s="379"/>
      <c r="K627" s="379"/>
      <c r="L627" s="379"/>
      <c r="M627" s="379"/>
      <c r="N627" s="379"/>
      <c r="O627" s="379"/>
      <c r="P627" s="379"/>
      <c r="Q627" s="379"/>
      <c r="R627" s="379"/>
      <c r="S627" s="379"/>
      <c r="T627" s="379"/>
      <c r="U627" s="379"/>
      <c r="V627" s="379"/>
      <c r="W627" s="379"/>
      <c r="X627" s="379"/>
      <c r="Y627" s="379"/>
    </row>
    <row r="628" spans="1:25" ht="15.75" customHeight="1" x14ac:dyDescent="0.2">
      <c r="A628" s="378"/>
      <c r="B628" s="378"/>
      <c r="C628" s="379"/>
      <c r="D628" s="379"/>
      <c r="E628" s="379"/>
      <c r="F628" s="379"/>
      <c r="G628" s="381"/>
      <c r="H628" s="379"/>
      <c r="I628" s="386"/>
      <c r="J628" s="379"/>
      <c r="K628" s="379"/>
      <c r="L628" s="379"/>
      <c r="M628" s="379"/>
      <c r="N628" s="379"/>
      <c r="O628" s="379"/>
      <c r="P628" s="379"/>
      <c r="Q628" s="379"/>
      <c r="R628" s="379"/>
      <c r="S628" s="379"/>
      <c r="T628" s="379"/>
      <c r="U628" s="379"/>
      <c r="V628" s="379"/>
      <c r="W628" s="379"/>
      <c r="X628" s="379"/>
      <c r="Y628" s="379"/>
    </row>
    <row r="629" spans="1:25" ht="15.75" customHeight="1" x14ac:dyDescent="0.2">
      <c r="A629" s="378"/>
      <c r="B629" s="378"/>
      <c r="C629" s="379"/>
      <c r="D629" s="379"/>
      <c r="E629" s="379"/>
      <c r="F629" s="379"/>
      <c r="G629" s="381"/>
      <c r="H629" s="379"/>
      <c r="I629" s="386"/>
      <c r="J629" s="379"/>
      <c r="K629" s="379"/>
      <c r="L629" s="379"/>
      <c r="M629" s="379"/>
      <c r="N629" s="379"/>
      <c r="O629" s="379"/>
      <c r="P629" s="379"/>
      <c r="Q629" s="379"/>
      <c r="R629" s="379"/>
      <c r="S629" s="379"/>
      <c r="T629" s="379"/>
      <c r="U629" s="379"/>
      <c r="V629" s="379"/>
      <c r="W629" s="379"/>
      <c r="X629" s="379"/>
      <c r="Y629" s="379"/>
    </row>
    <row r="630" spans="1:25" ht="15.75" customHeight="1" x14ac:dyDescent="0.2">
      <c r="A630" s="378"/>
      <c r="B630" s="378"/>
      <c r="C630" s="379"/>
      <c r="D630" s="379"/>
      <c r="E630" s="379"/>
      <c r="F630" s="379"/>
      <c r="G630" s="381"/>
      <c r="H630" s="379"/>
      <c r="I630" s="386"/>
      <c r="J630" s="379"/>
      <c r="K630" s="379"/>
      <c r="L630" s="379"/>
      <c r="M630" s="379"/>
      <c r="N630" s="379"/>
      <c r="O630" s="379"/>
      <c r="P630" s="379"/>
      <c r="Q630" s="379"/>
      <c r="R630" s="379"/>
      <c r="S630" s="379"/>
      <c r="T630" s="379"/>
      <c r="U630" s="379"/>
      <c r="V630" s="379"/>
      <c r="W630" s="379"/>
      <c r="X630" s="379"/>
      <c r="Y630" s="379"/>
    </row>
    <row r="631" spans="1:25" ht="15.75" customHeight="1" x14ac:dyDescent="0.2">
      <c r="A631" s="378"/>
      <c r="B631" s="378"/>
      <c r="C631" s="379"/>
      <c r="D631" s="379"/>
      <c r="E631" s="379"/>
      <c r="F631" s="379"/>
      <c r="G631" s="381"/>
      <c r="H631" s="379"/>
      <c r="I631" s="386"/>
      <c r="J631" s="379"/>
      <c r="K631" s="379"/>
      <c r="L631" s="379"/>
      <c r="M631" s="379"/>
      <c r="N631" s="379"/>
      <c r="O631" s="379"/>
      <c r="P631" s="379"/>
      <c r="Q631" s="379"/>
      <c r="R631" s="379"/>
      <c r="S631" s="379"/>
      <c r="T631" s="379"/>
      <c r="U631" s="379"/>
      <c r="V631" s="379"/>
      <c r="W631" s="379"/>
      <c r="X631" s="379"/>
      <c r="Y631" s="379"/>
    </row>
    <row r="632" spans="1:25" ht="15.75" customHeight="1" x14ac:dyDescent="0.2">
      <c r="A632" s="378"/>
      <c r="B632" s="378"/>
      <c r="C632" s="379"/>
      <c r="D632" s="379"/>
      <c r="E632" s="379"/>
      <c r="F632" s="379"/>
      <c r="G632" s="381"/>
      <c r="H632" s="379"/>
      <c r="I632" s="386"/>
      <c r="J632" s="379"/>
      <c r="K632" s="379"/>
      <c r="L632" s="379"/>
      <c r="M632" s="379"/>
      <c r="N632" s="379"/>
      <c r="O632" s="379"/>
      <c r="P632" s="379"/>
      <c r="Q632" s="379"/>
      <c r="R632" s="379"/>
      <c r="S632" s="379"/>
      <c r="T632" s="379"/>
      <c r="U632" s="379"/>
      <c r="V632" s="379"/>
      <c r="W632" s="379"/>
      <c r="X632" s="379"/>
      <c r="Y632" s="379"/>
    </row>
    <row r="633" spans="1:25" ht="15.75" customHeight="1" x14ac:dyDescent="0.2">
      <c r="A633" s="378"/>
      <c r="B633" s="378"/>
      <c r="C633" s="379"/>
      <c r="D633" s="379"/>
      <c r="E633" s="379"/>
      <c r="F633" s="379"/>
      <c r="G633" s="381"/>
      <c r="H633" s="379"/>
      <c r="I633" s="386"/>
      <c r="J633" s="379"/>
      <c r="K633" s="379"/>
      <c r="L633" s="379"/>
      <c r="M633" s="379"/>
      <c r="N633" s="379"/>
      <c r="O633" s="379"/>
      <c r="P633" s="379"/>
      <c r="Q633" s="379"/>
      <c r="R633" s="379"/>
      <c r="S633" s="379"/>
      <c r="T633" s="379"/>
      <c r="U633" s="379"/>
      <c r="V633" s="379"/>
      <c r="W633" s="379"/>
      <c r="X633" s="379"/>
      <c r="Y633" s="379"/>
    </row>
    <row r="634" spans="1:25" ht="15.75" customHeight="1" x14ac:dyDescent="0.2">
      <c r="A634" s="378"/>
      <c r="B634" s="378"/>
      <c r="C634" s="379"/>
      <c r="D634" s="379"/>
      <c r="E634" s="379"/>
      <c r="F634" s="379"/>
      <c r="G634" s="381"/>
      <c r="H634" s="379"/>
      <c r="I634" s="386"/>
      <c r="J634" s="379"/>
      <c r="K634" s="379"/>
      <c r="L634" s="379"/>
      <c r="M634" s="379"/>
      <c r="N634" s="379"/>
      <c r="O634" s="379"/>
      <c r="P634" s="379"/>
      <c r="Q634" s="379"/>
      <c r="R634" s="379"/>
      <c r="S634" s="379"/>
      <c r="T634" s="379"/>
      <c r="U634" s="379"/>
      <c r="V634" s="379"/>
      <c r="W634" s="379"/>
      <c r="X634" s="379"/>
      <c r="Y634" s="379"/>
    </row>
    <row r="635" spans="1:25" ht="15.75" customHeight="1" x14ac:dyDescent="0.2">
      <c r="A635" s="378"/>
      <c r="B635" s="378"/>
      <c r="C635" s="379"/>
      <c r="D635" s="379"/>
      <c r="E635" s="379"/>
      <c r="F635" s="379"/>
      <c r="G635" s="381"/>
      <c r="H635" s="379"/>
      <c r="I635" s="386"/>
      <c r="J635" s="379"/>
      <c r="K635" s="379"/>
      <c r="L635" s="379"/>
      <c r="M635" s="379"/>
      <c r="N635" s="379"/>
      <c r="O635" s="379"/>
      <c r="P635" s="379"/>
      <c r="Q635" s="379"/>
      <c r="R635" s="379"/>
      <c r="S635" s="379"/>
      <c r="T635" s="379"/>
      <c r="U635" s="379"/>
      <c r="V635" s="379"/>
      <c r="W635" s="379"/>
      <c r="X635" s="379"/>
      <c r="Y635" s="379"/>
    </row>
    <row r="636" spans="1:25" ht="15.75" customHeight="1" x14ac:dyDescent="0.2">
      <c r="A636" s="378"/>
      <c r="B636" s="378"/>
      <c r="C636" s="379"/>
      <c r="D636" s="379"/>
      <c r="E636" s="379"/>
      <c r="F636" s="379"/>
      <c r="G636" s="381"/>
      <c r="H636" s="379"/>
      <c r="I636" s="386"/>
      <c r="J636" s="379"/>
      <c r="K636" s="379"/>
      <c r="L636" s="379"/>
      <c r="M636" s="379"/>
      <c r="N636" s="379"/>
      <c r="O636" s="379"/>
      <c r="P636" s="379"/>
      <c r="Q636" s="379"/>
      <c r="R636" s="379"/>
      <c r="S636" s="379"/>
      <c r="T636" s="379"/>
      <c r="U636" s="379"/>
      <c r="V636" s="379"/>
      <c r="W636" s="379"/>
      <c r="X636" s="379"/>
      <c r="Y636" s="379"/>
    </row>
    <row r="637" spans="1:25" ht="15.75" customHeight="1" x14ac:dyDescent="0.2">
      <c r="A637" s="378"/>
      <c r="B637" s="378"/>
      <c r="C637" s="379"/>
      <c r="D637" s="379"/>
      <c r="E637" s="379"/>
      <c r="F637" s="379"/>
      <c r="G637" s="381"/>
      <c r="H637" s="379"/>
      <c r="I637" s="386"/>
      <c r="J637" s="379"/>
      <c r="K637" s="379"/>
      <c r="L637" s="379"/>
      <c r="M637" s="379"/>
      <c r="N637" s="379"/>
      <c r="O637" s="379"/>
      <c r="P637" s="379"/>
      <c r="Q637" s="379"/>
      <c r="R637" s="379"/>
      <c r="S637" s="379"/>
      <c r="T637" s="379"/>
      <c r="U637" s="379"/>
      <c r="V637" s="379"/>
      <c r="W637" s="379"/>
      <c r="X637" s="379"/>
      <c r="Y637" s="379"/>
    </row>
    <row r="638" spans="1:25" ht="15.75" customHeight="1" x14ac:dyDescent="0.2">
      <c r="A638" s="378"/>
      <c r="B638" s="378"/>
      <c r="C638" s="379"/>
      <c r="D638" s="379"/>
      <c r="E638" s="379"/>
      <c r="F638" s="379"/>
      <c r="G638" s="381"/>
      <c r="H638" s="379"/>
      <c r="I638" s="386"/>
      <c r="J638" s="379"/>
      <c r="K638" s="379"/>
      <c r="L638" s="379"/>
      <c r="M638" s="379"/>
      <c r="N638" s="379"/>
      <c r="O638" s="379"/>
      <c r="P638" s="379"/>
      <c r="Q638" s="379"/>
      <c r="R638" s="379"/>
      <c r="S638" s="379"/>
      <c r="T638" s="379"/>
      <c r="U638" s="379"/>
      <c r="V638" s="379"/>
      <c r="W638" s="379"/>
      <c r="X638" s="379"/>
      <c r="Y638" s="379"/>
    </row>
    <row r="639" spans="1:25" ht="15.75" customHeight="1" x14ac:dyDescent="0.2">
      <c r="A639" s="378"/>
      <c r="B639" s="378"/>
      <c r="C639" s="379"/>
      <c r="D639" s="379"/>
      <c r="E639" s="379"/>
      <c r="F639" s="379"/>
      <c r="G639" s="381"/>
      <c r="H639" s="379"/>
      <c r="I639" s="386"/>
      <c r="J639" s="379"/>
      <c r="K639" s="379"/>
      <c r="L639" s="379"/>
      <c r="M639" s="379"/>
      <c r="N639" s="379"/>
      <c r="O639" s="379"/>
      <c r="P639" s="379"/>
      <c r="Q639" s="379"/>
      <c r="R639" s="379"/>
      <c r="S639" s="379"/>
      <c r="T639" s="379"/>
      <c r="U639" s="379"/>
      <c r="V639" s="379"/>
      <c r="W639" s="379"/>
      <c r="X639" s="379"/>
      <c r="Y639" s="379"/>
    </row>
    <row r="640" spans="1:25" ht="15.75" customHeight="1" x14ac:dyDescent="0.2">
      <c r="A640" s="378"/>
      <c r="B640" s="378"/>
      <c r="C640" s="379"/>
      <c r="D640" s="379"/>
      <c r="E640" s="379"/>
      <c r="F640" s="379"/>
      <c r="G640" s="381"/>
      <c r="H640" s="379"/>
      <c r="I640" s="386"/>
      <c r="J640" s="379"/>
      <c r="K640" s="379"/>
      <c r="L640" s="379"/>
      <c r="M640" s="379"/>
      <c r="N640" s="379"/>
      <c r="O640" s="379"/>
      <c r="P640" s="379"/>
      <c r="Q640" s="379"/>
      <c r="R640" s="379"/>
      <c r="S640" s="379"/>
      <c r="T640" s="379"/>
      <c r="U640" s="379"/>
      <c r="V640" s="379"/>
      <c r="W640" s="379"/>
      <c r="X640" s="379"/>
      <c r="Y640" s="379"/>
    </row>
    <row r="641" spans="1:25" ht="15.75" customHeight="1" x14ac:dyDescent="0.2">
      <c r="A641" s="378"/>
      <c r="B641" s="378"/>
      <c r="C641" s="379"/>
      <c r="D641" s="379"/>
      <c r="E641" s="379"/>
      <c r="F641" s="379"/>
      <c r="G641" s="381"/>
      <c r="H641" s="379"/>
      <c r="I641" s="386"/>
      <c r="J641" s="379"/>
      <c r="K641" s="379"/>
      <c r="L641" s="379"/>
      <c r="M641" s="379"/>
      <c r="N641" s="379"/>
      <c r="O641" s="379"/>
      <c r="P641" s="379"/>
      <c r="Q641" s="379"/>
      <c r="R641" s="379"/>
      <c r="S641" s="379"/>
      <c r="T641" s="379"/>
      <c r="U641" s="379"/>
      <c r="V641" s="379"/>
      <c r="W641" s="379"/>
      <c r="X641" s="379"/>
      <c r="Y641" s="379"/>
    </row>
    <row r="642" spans="1:25" ht="15.75" customHeight="1" x14ac:dyDescent="0.2">
      <c r="A642" s="378"/>
      <c r="B642" s="378"/>
      <c r="C642" s="379"/>
      <c r="D642" s="379"/>
      <c r="E642" s="379"/>
      <c r="F642" s="379"/>
      <c r="G642" s="381"/>
      <c r="H642" s="379"/>
      <c r="I642" s="386"/>
      <c r="J642" s="379"/>
      <c r="K642" s="379"/>
      <c r="L642" s="379"/>
      <c r="M642" s="379"/>
      <c r="N642" s="379"/>
      <c r="O642" s="379"/>
      <c r="P642" s="379"/>
      <c r="Q642" s="379"/>
      <c r="R642" s="379"/>
      <c r="S642" s="379"/>
      <c r="T642" s="379"/>
      <c r="U642" s="379"/>
      <c r="V642" s="379"/>
      <c r="W642" s="379"/>
      <c r="X642" s="379"/>
      <c r="Y642" s="379"/>
    </row>
    <row r="643" spans="1:25" ht="15.75" customHeight="1" x14ac:dyDescent="0.2">
      <c r="A643" s="378"/>
      <c r="B643" s="378"/>
      <c r="C643" s="379"/>
      <c r="D643" s="379"/>
      <c r="E643" s="379"/>
      <c r="F643" s="379"/>
      <c r="G643" s="381"/>
      <c r="H643" s="379"/>
      <c r="I643" s="386"/>
      <c r="J643" s="379"/>
      <c r="K643" s="379"/>
      <c r="L643" s="379"/>
      <c r="M643" s="379"/>
      <c r="N643" s="379"/>
      <c r="O643" s="379"/>
      <c r="P643" s="379"/>
      <c r="Q643" s="379"/>
      <c r="R643" s="379"/>
      <c r="S643" s="379"/>
      <c r="T643" s="379"/>
      <c r="U643" s="379"/>
      <c r="V643" s="379"/>
      <c r="W643" s="379"/>
      <c r="X643" s="379"/>
      <c r="Y643" s="379"/>
    </row>
    <row r="644" spans="1:25" ht="15.75" customHeight="1" x14ac:dyDescent="0.2">
      <c r="A644" s="378"/>
      <c r="B644" s="378"/>
      <c r="C644" s="379"/>
      <c r="D644" s="379"/>
      <c r="E644" s="379"/>
      <c r="F644" s="379"/>
      <c r="G644" s="381"/>
      <c r="H644" s="379"/>
      <c r="I644" s="386"/>
      <c r="J644" s="379"/>
      <c r="K644" s="379"/>
      <c r="L644" s="379"/>
      <c r="M644" s="379"/>
      <c r="N644" s="379"/>
      <c r="O644" s="379"/>
      <c r="P644" s="379"/>
      <c r="Q644" s="379"/>
      <c r="R644" s="379"/>
      <c r="S644" s="379"/>
      <c r="T644" s="379"/>
      <c r="U644" s="379"/>
      <c r="V644" s="379"/>
      <c r="W644" s="379"/>
      <c r="X644" s="379"/>
      <c r="Y644" s="379"/>
    </row>
    <row r="645" spans="1:25" ht="15.75" customHeight="1" x14ac:dyDescent="0.2">
      <c r="A645" s="378"/>
      <c r="B645" s="378"/>
      <c r="C645" s="379"/>
      <c r="D645" s="379"/>
      <c r="E645" s="379"/>
      <c r="F645" s="379"/>
      <c r="G645" s="381"/>
      <c r="H645" s="379"/>
      <c r="I645" s="386"/>
      <c r="J645" s="379"/>
      <c r="K645" s="379"/>
      <c r="L645" s="379"/>
      <c r="M645" s="379"/>
      <c r="N645" s="379"/>
      <c r="O645" s="379"/>
      <c r="P645" s="379"/>
      <c r="Q645" s="379"/>
      <c r="R645" s="379"/>
      <c r="S645" s="379"/>
      <c r="T645" s="379"/>
      <c r="U645" s="379"/>
      <c r="V645" s="379"/>
      <c r="W645" s="379"/>
      <c r="X645" s="379"/>
      <c r="Y645" s="379"/>
    </row>
    <row r="646" spans="1:25" ht="15.75" customHeight="1" x14ac:dyDescent="0.2">
      <c r="A646" s="378"/>
      <c r="B646" s="378"/>
      <c r="C646" s="379"/>
      <c r="D646" s="379"/>
      <c r="E646" s="379"/>
      <c r="F646" s="379"/>
      <c r="G646" s="381"/>
      <c r="H646" s="379"/>
      <c r="I646" s="386"/>
      <c r="J646" s="379"/>
      <c r="K646" s="379"/>
      <c r="L646" s="379"/>
      <c r="M646" s="379"/>
      <c r="N646" s="379"/>
      <c r="O646" s="379"/>
      <c r="P646" s="379"/>
      <c r="Q646" s="379"/>
      <c r="R646" s="379"/>
      <c r="S646" s="379"/>
      <c r="T646" s="379"/>
      <c r="U646" s="379"/>
      <c r="V646" s="379"/>
      <c r="W646" s="379"/>
      <c r="X646" s="379"/>
      <c r="Y646" s="379"/>
    </row>
    <row r="647" spans="1:25" ht="15.75" customHeight="1" x14ac:dyDescent="0.2">
      <c r="A647" s="378"/>
      <c r="B647" s="378"/>
      <c r="C647" s="379"/>
      <c r="D647" s="379"/>
      <c r="E647" s="379"/>
      <c r="F647" s="379"/>
      <c r="G647" s="381"/>
      <c r="H647" s="379"/>
      <c r="I647" s="386"/>
      <c r="J647" s="379"/>
      <c r="K647" s="379"/>
      <c r="L647" s="379"/>
      <c r="M647" s="379"/>
      <c r="N647" s="379"/>
      <c r="O647" s="379"/>
      <c r="P647" s="379"/>
      <c r="Q647" s="379"/>
      <c r="R647" s="379"/>
      <c r="S647" s="379"/>
      <c r="T647" s="379"/>
      <c r="U647" s="379"/>
      <c r="V647" s="379"/>
      <c r="W647" s="379"/>
      <c r="X647" s="379"/>
      <c r="Y647" s="379"/>
    </row>
    <row r="648" spans="1:25" ht="15.75" customHeight="1" x14ac:dyDescent="0.2">
      <c r="A648" s="378"/>
      <c r="B648" s="378"/>
      <c r="C648" s="379"/>
      <c r="D648" s="379"/>
      <c r="E648" s="379"/>
      <c r="F648" s="379"/>
      <c r="G648" s="381"/>
      <c r="H648" s="379"/>
      <c r="I648" s="386"/>
      <c r="J648" s="379"/>
      <c r="K648" s="379"/>
      <c r="L648" s="379"/>
      <c r="M648" s="379"/>
      <c r="N648" s="379"/>
      <c r="O648" s="379"/>
      <c r="P648" s="379"/>
      <c r="Q648" s="379"/>
      <c r="R648" s="379"/>
      <c r="S648" s="379"/>
      <c r="T648" s="379"/>
      <c r="U648" s="379"/>
      <c r="V648" s="379"/>
      <c r="W648" s="379"/>
      <c r="X648" s="379"/>
      <c r="Y648" s="379"/>
    </row>
    <row r="649" spans="1:25" ht="15.75" customHeight="1" x14ac:dyDescent="0.2">
      <c r="A649" s="378"/>
      <c r="B649" s="378"/>
      <c r="C649" s="379"/>
      <c r="D649" s="379"/>
      <c r="E649" s="379"/>
      <c r="F649" s="379"/>
      <c r="G649" s="381"/>
      <c r="H649" s="379"/>
      <c r="I649" s="386"/>
      <c r="J649" s="379"/>
      <c r="K649" s="379"/>
      <c r="L649" s="379"/>
      <c r="M649" s="379"/>
      <c r="N649" s="379"/>
      <c r="O649" s="379"/>
      <c r="P649" s="379"/>
      <c r="Q649" s="379"/>
      <c r="R649" s="379"/>
      <c r="S649" s="379"/>
      <c r="T649" s="379"/>
      <c r="U649" s="379"/>
      <c r="V649" s="379"/>
      <c r="W649" s="379"/>
      <c r="X649" s="379"/>
      <c r="Y649" s="379"/>
    </row>
    <row r="650" spans="1:25" ht="15.75" customHeight="1" x14ac:dyDescent="0.2">
      <c r="A650" s="378"/>
      <c r="B650" s="378"/>
      <c r="C650" s="379"/>
      <c r="D650" s="379"/>
      <c r="E650" s="379"/>
      <c r="F650" s="379"/>
      <c r="G650" s="381"/>
      <c r="H650" s="379"/>
      <c r="I650" s="386"/>
      <c r="J650" s="379"/>
      <c r="K650" s="379"/>
      <c r="L650" s="379"/>
      <c r="M650" s="379"/>
      <c r="N650" s="379"/>
      <c r="O650" s="379"/>
      <c r="P650" s="379"/>
      <c r="Q650" s="379"/>
      <c r="R650" s="379"/>
      <c r="S650" s="379"/>
      <c r="T650" s="379"/>
      <c r="U650" s="379"/>
      <c r="V650" s="379"/>
      <c r="W650" s="379"/>
      <c r="X650" s="379"/>
      <c r="Y650" s="379"/>
    </row>
    <row r="651" spans="1:25" ht="15.75" customHeight="1" x14ac:dyDescent="0.2">
      <c r="A651" s="378"/>
      <c r="B651" s="378"/>
      <c r="C651" s="379"/>
      <c r="D651" s="379"/>
      <c r="E651" s="379"/>
      <c r="F651" s="379"/>
      <c r="G651" s="381"/>
      <c r="H651" s="379"/>
      <c r="I651" s="386"/>
      <c r="J651" s="379"/>
      <c r="K651" s="379"/>
      <c r="L651" s="379"/>
      <c r="M651" s="379"/>
      <c r="N651" s="379"/>
      <c r="O651" s="379"/>
      <c r="P651" s="379"/>
      <c r="Q651" s="379"/>
      <c r="R651" s="379"/>
      <c r="S651" s="379"/>
      <c r="T651" s="379"/>
      <c r="U651" s="379"/>
      <c r="V651" s="379"/>
      <c r="W651" s="379"/>
      <c r="X651" s="379"/>
      <c r="Y651" s="379"/>
    </row>
    <row r="652" spans="1:25" ht="15.75" customHeight="1" x14ac:dyDescent="0.2">
      <c r="A652" s="378"/>
      <c r="B652" s="378"/>
      <c r="C652" s="379"/>
      <c r="D652" s="379"/>
      <c r="E652" s="379"/>
      <c r="F652" s="379"/>
      <c r="G652" s="381"/>
      <c r="H652" s="379"/>
      <c r="I652" s="386"/>
      <c r="J652" s="379"/>
      <c r="K652" s="379"/>
      <c r="L652" s="379"/>
      <c r="M652" s="379"/>
      <c r="N652" s="379"/>
      <c r="O652" s="379"/>
      <c r="P652" s="379"/>
      <c r="Q652" s="379"/>
      <c r="R652" s="379"/>
      <c r="S652" s="379"/>
      <c r="T652" s="379"/>
      <c r="U652" s="379"/>
      <c r="V652" s="379"/>
      <c r="W652" s="379"/>
      <c r="X652" s="379"/>
      <c r="Y652" s="379"/>
    </row>
    <row r="653" spans="1:25" ht="15.75" customHeight="1" x14ac:dyDescent="0.2">
      <c r="A653" s="378"/>
      <c r="B653" s="378"/>
      <c r="C653" s="379"/>
      <c r="D653" s="379"/>
      <c r="E653" s="379"/>
      <c r="F653" s="379"/>
      <c r="G653" s="381"/>
      <c r="H653" s="379"/>
      <c r="I653" s="386"/>
      <c r="J653" s="379"/>
      <c r="K653" s="379"/>
      <c r="L653" s="379"/>
      <c r="M653" s="379"/>
      <c r="N653" s="379"/>
      <c r="O653" s="379"/>
      <c r="P653" s="379"/>
      <c r="Q653" s="379"/>
      <c r="R653" s="379"/>
      <c r="S653" s="379"/>
      <c r="T653" s="379"/>
      <c r="U653" s="379"/>
      <c r="V653" s="379"/>
      <c r="W653" s="379"/>
      <c r="X653" s="379"/>
      <c r="Y653" s="379"/>
    </row>
    <row r="654" spans="1:25" ht="15.75" customHeight="1" x14ac:dyDescent="0.2">
      <c r="A654" s="378"/>
      <c r="B654" s="378"/>
      <c r="C654" s="379"/>
      <c r="D654" s="379"/>
      <c r="E654" s="379"/>
      <c r="F654" s="379"/>
      <c r="G654" s="381"/>
      <c r="H654" s="379"/>
      <c r="I654" s="386"/>
      <c r="J654" s="379"/>
      <c r="K654" s="379"/>
      <c r="L654" s="379"/>
      <c r="M654" s="379"/>
      <c r="N654" s="379"/>
      <c r="O654" s="379"/>
      <c r="P654" s="379"/>
      <c r="Q654" s="379"/>
      <c r="R654" s="379"/>
      <c r="S654" s="379"/>
      <c r="T654" s="379"/>
      <c r="U654" s="379"/>
      <c r="V654" s="379"/>
      <c r="W654" s="379"/>
      <c r="X654" s="379"/>
      <c r="Y654" s="379"/>
    </row>
    <row r="655" spans="1:25" ht="15.75" customHeight="1" x14ac:dyDescent="0.2">
      <c r="A655" s="378"/>
      <c r="B655" s="378"/>
      <c r="C655" s="379"/>
      <c r="D655" s="379"/>
      <c r="E655" s="379"/>
      <c r="F655" s="379"/>
      <c r="G655" s="381"/>
      <c r="H655" s="379"/>
      <c r="I655" s="386"/>
      <c r="J655" s="379"/>
      <c r="K655" s="379"/>
      <c r="L655" s="379"/>
      <c r="M655" s="379"/>
      <c r="N655" s="379"/>
      <c r="O655" s="379"/>
      <c r="P655" s="379"/>
      <c r="Q655" s="379"/>
      <c r="R655" s="379"/>
      <c r="S655" s="379"/>
      <c r="T655" s="379"/>
      <c r="U655" s="379"/>
      <c r="V655" s="379"/>
      <c r="W655" s="379"/>
      <c r="X655" s="379"/>
      <c r="Y655" s="379"/>
    </row>
    <row r="656" spans="1:25" ht="15.75" customHeight="1" x14ac:dyDescent="0.2">
      <c r="A656" s="378"/>
      <c r="B656" s="378"/>
      <c r="C656" s="379"/>
      <c r="D656" s="379"/>
      <c r="E656" s="379"/>
      <c r="F656" s="379"/>
      <c r="G656" s="381"/>
      <c r="H656" s="379"/>
      <c r="I656" s="386"/>
      <c r="J656" s="379"/>
      <c r="K656" s="379"/>
      <c r="L656" s="379"/>
      <c r="M656" s="379"/>
      <c r="N656" s="379"/>
      <c r="O656" s="379"/>
      <c r="P656" s="379"/>
      <c r="Q656" s="379"/>
      <c r="R656" s="379"/>
      <c r="S656" s="379"/>
      <c r="T656" s="379"/>
      <c r="U656" s="379"/>
      <c r="V656" s="379"/>
      <c r="W656" s="379"/>
      <c r="X656" s="379"/>
      <c r="Y656" s="379"/>
    </row>
    <row r="657" spans="1:25" ht="15.75" customHeight="1" x14ac:dyDescent="0.2">
      <c r="A657" s="378"/>
      <c r="B657" s="378"/>
      <c r="C657" s="379"/>
      <c r="D657" s="379"/>
      <c r="E657" s="379"/>
      <c r="F657" s="379"/>
      <c r="G657" s="381"/>
      <c r="H657" s="379"/>
      <c r="I657" s="386"/>
      <c r="J657" s="379"/>
      <c r="K657" s="379"/>
      <c r="L657" s="379"/>
      <c r="M657" s="379"/>
      <c r="N657" s="379"/>
      <c r="O657" s="379"/>
      <c r="P657" s="379"/>
      <c r="Q657" s="379"/>
      <c r="R657" s="379"/>
      <c r="S657" s="379"/>
      <c r="T657" s="379"/>
      <c r="U657" s="379"/>
      <c r="V657" s="379"/>
      <c r="W657" s="379"/>
      <c r="X657" s="379"/>
      <c r="Y657" s="379"/>
    </row>
    <row r="658" spans="1:25" ht="15.75" customHeight="1" x14ac:dyDescent="0.2">
      <c r="A658" s="378"/>
      <c r="B658" s="378"/>
      <c r="C658" s="379"/>
      <c r="D658" s="379"/>
      <c r="E658" s="379"/>
      <c r="F658" s="379"/>
      <c r="G658" s="381"/>
      <c r="H658" s="379"/>
      <c r="I658" s="386"/>
      <c r="J658" s="379"/>
      <c r="K658" s="379"/>
      <c r="L658" s="379"/>
      <c r="M658" s="379"/>
      <c r="N658" s="379"/>
      <c r="O658" s="379"/>
      <c r="P658" s="379"/>
      <c r="Q658" s="379"/>
      <c r="R658" s="379"/>
      <c r="S658" s="379"/>
      <c r="T658" s="379"/>
      <c r="U658" s="379"/>
      <c r="V658" s="379"/>
      <c r="W658" s="379"/>
      <c r="X658" s="379"/>
      <c r="Y658" s="379"/>
    </row>
    <row r="659" spans="1:25" ht="15.75" customHeight="1" x14ac:dyDescent="0.2">
      <c r="A659" s="378"/>
      <c r="B659" s="378"/>
      <c r="C659" s="379"/>
      <c r="D659" s="379"/>
      <c r="E659" s="379"/>
      <c r="F659" s="379"/>
      <c r="G659" s="381"/>
      <c r="H659" s="379"/>
      <c r="I659" s="386"/>
      <c r="J659" s="379"/>
      <c r="K659" s="379"/>
      <c r="L659" s="379"/>
      <c r="M659" s="379"/>
      <c r="N659" s="379"/>
      <c r="O659" s="379"/>
      <c r="P659" s="379"/>
      <c r="Q659" s="379"/>
      <c r="R659" s="379"/>
      <c r="S659" s="379"/>
      <c r="T659" s="379"/>
      <c r="U659" s="379"/>
      <c r="V659" s="379"/>
      <c r="W659" s="379"/>
      <c r="X659" s="379"/>
      <c r="Y659" s="379"/>
    </row>
    <row r="660" spans="1:25" ht="15.75" customHeight="1" x14ac:dyDescent="0.2">
      <c r="A660" s="378"/>
      <c r="B660" s="378"/>
      <c r="C660" s="379"/>
      <c r="D660" s="379"/>
      <c r="E660" s="379"/>
      <c r="F660" s="379"/>
      <c r="G660" s="381"/>
      <c r="H660" s="379"/>
      <c r="I660" s="386"/>
      <c r="J660" s="379"/>
      <c r="K660" s="379"/>
      <c r="L660" s="379"/>
      <c r="M660" s="379"/>
      <c r="N660" s="379"/>
      <c r="O660" s="379"/>
      <c r="P660" s="379"/>
      <c r="Q660" s="379"/>
      <c r="R660" s="379"/>
      <c r="S660" s="379"/>
      <c r="T660" s="379"/>
      <c r="U660" s="379"/>
      <c r="V660" s="379"/>
      <c r="W660" s="379"/>
      <c r="X660" s="379"/>
      <c r="Y660" s="379"/>
    </row>
    <row r="661" spans="1:25" ht="15.75" customHeight="1" x14ac:dyDescent="0.2">
      <c r="A661" s="378"/>
      <c r="B661" s="378"/>
      <c r="C661" s="379"/>
      <c r="D661" s="379"/>
      <c r="E661" s="379"/>
      <c r="F661" s="379"/>
      <c r="G661" s="381"/>
      <c r="H661" s="379"/>
      <c r="I661" s="386"/>
      <c r="J661" s="379"/>
      <c r="K661" s="379"/>
      <c r="L661" s="379"/>
      <c r="M661" s="379"/>
      <c r="N661" s="379"/>
      <c r="O661" s="379"/>
      <c r="P661" s="379"/>
      <c r="Q661" s="379"/>
      <c r="R661" s="379"/>
      <c r="S661" s="379"/>
      <c r="T661" s="379"/>
      <c r="U661" s="379"/>
      <c r="V661" s="379"/>
      <c r="W661" s="379"/>
      <c r="X661" s="379"/>
      <c r="Y661" s="379"/>
    </row>
    <row r="662" spans="1:25" ht="15.75" customHeight="1" x14ac:dyDescent="0.2">
      <c r="A662" s="378"/>
      <c r="B662" s="378"/>
      <c r="C662" s="379"/>
      <c r="D662" s="379"/>
      <c r="E662" s="379"/>
      <c r="F662" s="379"/>
      <c r="G662" s="381"/>
      <c r="H662" s="379"/>
      <c r="I662" s="386"/>
      <c r="J662" s="379"/>
      <c r="K662" s="379"/>
      <c r="L662" s="379"/>
      <c r="M662" s="379"/>
      <c r="N662" s="379"/>
      <c r="O662" s="379"/>
      <c r="P662" s="379"/>
      <c r="Q662" s="379"/>
      <c r="R662" s="379"/>
      <c r="S662" s="379"/>
      <c r="T662" s="379"/>
      <c r="U662" s="379"/>
      <c r="V662" s="379"/>
      <c r="W662" s="379"/>
      <c r="X662" s="379"/>
      <c r="Y662" s="379"/>
    </row>
    <row r="663" spans="1:25" ht="15.75" customHeight="1" x14ac:dyDescent="0.2">
      <c r="A663" s="378"/>
      <c r="B663" s="378"/>
      <c r="C663" s="379"/>
      <c r="D663" s="379"/>
      <c r="E663" s="379"/>
      <c r="F663" s="379"/>
      <c r="G663" s="381"/>
      <c r="H663" s="379"/>
      <c r="I663" s="386"/>
      <c r="J663" s="379"/>
      <c r="K663" s="379"/>
      <c r="L663" s="379"/>
      <c r="M663" s="379"/>
      <c r="N663" s="379"/>
      <c r="O663" s="379"/>
      <c r="P663" s="379"/>
      <c r="Q663" s="379"/>
      <c r="R663" s="379"/>
      <c r="S663" s="379"/>
      <c r="T663" s="379"/>
      <c r="U663" s="379"/>
      <c r="V663" s="379"/>
      <c r="W663" s="379"/>
      <c r="X663" s="379"/>
      <c r="Y663" s="379"/>
    </row>
    <row r="664" spans="1:25" ht="15.75" customHeight="1" x14ac:dyDescent="0.2">
      <c r="A664" s="378"/>
      <c r="B664" s="378"/>
      <c r="C664" s="379"/>
      <c r="D664" s="379"/>
      <c r="E664" s="379"/>
      <c r="F664" s="379"/>
      <c r="G664" s="381"/>
      <c r="H664" s="379"/>
      <c r="I664" s="386"/>
      <c r="J664" s="379"/>
      <c r="K664" s="379"/>
      <c r="L664" s="379"/>
      <c r="M664" s="379"/>
      <c r="N664" s="379"/>
      <c r="O664" s="379"/>
      <c r="P664" s="379"/>
      <c r="Q664" s="379"/>
      <c r="R664" s="379"/>
      <c r="S664" s="379"/>
      <c r="T664" s="379"/>
      <c r="U664" s="379"/>
      <c r="V664" s="379"/>
      <c r="W664" s="379"/>
      <c r="X664" s="379"/>
      <c r="Y664" s="379"/>
    </row>
    <row r="665" spans="1:25" ht="15.75" customHeight="1" x14ac:dyDescent="0.2">
      <c r="A665" s="378"/>
      <c r="B665" s="378"/>
      <c r="C665" s="379"/>
      <c r="D665" s="379"/>
      <c r="E665" s="379"/>
      <c r="F665" s="379"/>
      <c r="G665" s="381"/>
      <c r="H665" s="379"/>
      <c r="I665" s="386"/>
      <c r="J665" s="379"/>
      <c r="K665" s="379"/>
      <c r="L665" s="379"/>
      <c r="M665" s="379"/>
      <c r="N665" s="379"/>
      <c r="O665" s="379"/>
      <c r="P665" s="379"/>
      <c r="Q665" s="379"/>
      <c r="R665" s="379"/>
      <c r="S665" s="379"/>
      <c r="T665" s="379"/>
      <c r="U665" s="379"/>
      <c r="V665" s="379"/>
      <c r="W665" s="379"/>
      <c r="X665" s="379"/>
      <c r="Y665" s="379"/>
    </row>
    <row r="666" spans="1:25" ht="15.75" customHeight="1" x14ac:dyDescent="0.2">
      <c r="A666" s="378"/>
      <c r="B666" s="378"/>
      <c r="C666" s="379"/>
      <c r="D666" s="379"/>
      <c r="E666" s="379"/>
      <c r="F666" s="379"/>
      <c r="G666" s="381"/>
      <c r="H666" s="379"/>
      <c r="I666" s="386"/>
      <c r="J666" s="379"/>
      <c r="K666" s="379"/>
      <c r="L666" s="379"/>
      <c r="M666" s="379"/>
      <c r="N666" s="379"/>
      <c r="O666" s="379"/>
      <c r="P666" s="379"/>
      <c r="Q666" s="379"/>
      <c r="R666" s="379"/>
      <c r="S666" s="379"/>
      <c r="T666" s="379"/>
      <c r="U666" s="379"/>
      <c r="V666" s="379"/>
      <c r="W666" s="379"/>
      <c r="X666" s="379"/>
      <c r="Y666" s="379"/>
    </row>
    <row r="667" spans="1:25" ht="15.75" customHeight="1" x14ac:dyDescent="0.2">
      <c r="A667" s="378"/>
      <c r="B667" s="378"/>
      <c r="C667" s="379"/>
      <c r="D667" s="379"/>
      <c r="E667" s="379"/>
      <c r="F667" s="379"/>
      <c r="G667" s="381"/>
      <c r="H667" s="379"/>
      <c r="I667" s="386"/>
      <c r="J667" s="379"/>
      <c r="K667" s="379"/>
      <c r="L667" s="379"/>
      <c r="M667" s="379"/>
      <c r="N667" s="379"/>
      <c r="O667" s="379"/>
      <c r="P667" s="379"/>
      <c r="Q667" s="379"/>
      <c r="R667" s="379"/>
      <c r="S667" s="379"/>
      <c r="T667" s="379"/>
      <c r="U667" s="379"/>
      <c r="V667" s="379"/>
      <c r="W667" s="379"/>
      <c r="X667" s="379"/>
      <c r="Y667" s="379"/>
    </row>
    <row r="668" spans="1:25" ht="15.75" customHeight="1" x14ac:dyDescent="0.2">
      <c r="A668" s="378"/>
      <c r="B668" s="378"/>
      <c r="C668" s="379"/>
      <c r="D668" s="379"/>
      <c r="E668" s="379"/>
      <c r="F668" s="379"/>
      <c r="G668" s="381"/>
      <c r="H668" s="379"/>
      <c r="I668" s="386"/>
      <c r="J668" s="379"/>
      <c r="K668" s="379"/>
      <c r="L668" s="379"/>
      <c r="M668" s="379"/>
      <c r="N668" s="379"/>
      <c r="O668" s="379"/>
      <c r="P668" s="379"/>
      <c r="Q668" s="379"/>
      <c r="R668" s="379"/>
      <c r="S668" s="379"/>
      <c r="T668" s="379"/>
      <c r="U668" s="379"/>
      <c r="V668" s="379"/>
      <c r="W668" s="379"/>
      <c r="X668" s="379"/>
      <c r="Y668" s="379"/>
    </row>
    <row r="669" spans="1:25" ht="15.75" customHeight="1" x14ac:dyDescent="0.2">
      <c r="A669" s="378"/>
      <c r="B669" s="378"/>
      <c r="C669" s="379"/>
      <c r="D669" s="379"/>
      <c r="E669" s="379"/>
      <c r="F669" s="379"/>
      <c r="G669" s="381"/>
      <c r="H669" s="379"/>
      <c r="I669" s="386"/>
      <c r="J669" s="379"/>
      <c r="K669" s="379"/>
      <c r="L669" s="379"/>
      <c r="M669" s="379"/>
      <c r="N669" s="379"/>
      <c r="O669" s="379"/>
      <c r="P669" s="379"/>
      <c r="Q669" s="379"/>
      <c r="R669" s="379"/>
      <c r="S669" s="379"/>
      <c r="T669" s="379"/>
      <c r="U669" s="379"/>
      <c r="V669" s="379"/>
      <c r="W669" s="379"/>
      <c r="X669" s="379"/>
      <c r="Y669" s="379"/>
    </row>
    <row r="670" spans="1:25" ht="15.75" customHeight="1" x14ac:dyDescent="0.2">
      <c r="A670" s="378"/>
      <c r="B670" s="378"/>
      <c r="C670" s="379"/>
      <c r="D670" s="379"/>
      <c r="E670" s="379"/>
      <c r="F670" s="379"/>
      <c r="G670" s="381"/>
      <c r="H670" s="379"/>
      <c r="I670" s="386"/>
      <c r="J670" s="379"/>
      <c r="K670" s="379"/>
      <c r="L670" s="379"/>
      <c r="M670" s="379"/>
      <c r="N670" s="379"/>
      <c r="O670" s="379"/>
      <c r="P670" s="379"/>
      <c r="Q670" s="379"/>
      <c r="R670" s="379"/>
      <c r="S670" s="379"/>
      <c r="T670" s="379"/>
      <c r="U670" s="379"/>
      <c r="V670" s="379"/>
      <c r="W670" s="379"/>
      <c r="X670" s="379"/>
      <c r="Y670" s="379"/>
    </row>
    <row r="671" spans="1:25" ht="15.75" customHeight="1" x14ac:dyDescent="0.2">
      <c r="A671" s="378"/>
      <c r="B671" s="378"/>
      <c r="C671" s="379"/>
      <c r="D671" s="379"/>
      <c r="E671" s="379"/>
      <c r="F671" s="379"/>
      <c r="G671" s="381"/>
      <c r="H671" s="379"/>
      <c r="I671" s="386"/>
      <c r="J671" s="379"/>
      <c r="K671" s="379"/>
      <c r="L671" s="379"/>
      <c r="M671" s="379"/>
      <c r="N671" s="379"/>
      <c r="O671" s="379"/>
      <c r="P671" s="379"/>
      <c r="Q671" s="379"/>
      <c r="R671" s="379"/>
      <c r="S671" s="379"/>
      <c r="T671" s="379"/>
      <c r="U671" s="379"/>
      <c r="V671" s="379"/>
      <c r="W671" s="379"/>
      <c r="X671" s="379"/>
      <c r="Y671" s="379"/>
    </row>
    <row r="672" spans="1:25" ht="15.75" customHeight="1" x14ac:dyDescent="0.2">
      <c r="A672" s="378"/>
      <c r="B672" s="378"/>
      <c r="C672" s="379"/>
      <c r="D672" s="379"/>
      <c r="E672" s="379"/>
      <c r="F672" s="379"/>
      <c r="G672" s="381"/>
      <c r="H672" s="379"/>
      <c r="I672" s="386"/>
      <c r="J672" s="379"/>
      <c r="K672" s="379"/>
      <c r="L672" s="379"/>
      <c r="M672" s="379"/>
      <c r="N672" s="379"/>
      <c r="O672" s="379"/>
      <c r="P672" s="379"/>
      <c r="Q672" s="379"/>
      <c r="R672" s="379"/>
      <c r="S672" s="379"/>
      <c r="T672" s="379"/>
      <c r="U672" s="379"/>
      <c r="V672" s="379"/>
      <c r="W672" s="379"/>
      <c r="X672" s="379"/>
      <c r="Y672" s="379"/>
    </row>
    <row r="673" spans="1:25" ht="15.75" customHeight="1" x14ac:dyDescent="0.2">
      <c r="A673" s="378"/>
      <c r="B673" s="378"/>
      <c r="C673" s="379"/>
      <c r="D673" s="379"/>
      <c r="E673" s="379"/>
      <c r="F673" s="379"/>
      <c r="G673" s="381"/>
      <c r="H673" s="379"/>
      <c r="I673" s="386"/>
      <c r="J673" s="379"/>
      <c r="K673" s="379"/>
      <c r="L673" s="379"/>
      <c r="M673" s="379"/>
      <c r="N673" s="379"/>
      <c r="O673" s="379"/>
      <c r="P673" s="379"/>
      <c r="Q673" s="379"/>
      <c r="R673" s="379"/>
      <c r="S673" s="379"/>
      <c r="T673" s="379"/>
      <c r="U673" s="379"/>
      <c r="V673" s="379"/>
      <c r="W673" s="379"/>
      <c r="X673" s="379"/>
      <c r="Y673" s="379"/>
    </row>
    <row r="674" spans="1:25" ht="15.75" customHeight="1" x14ac:dyDescent="0.2">
      <c r="A674" s="378"/>
      <c r="B674" s="378"/>
      <c r="C674" s="379"/>
      <c r="D674" s="379"/>
      <c r="E674" s="379"/>
      <c r="F674" s="379"/>
      <c r="G674" s="381"/>
      <c r="H674" s="379"/>
      <c r="I674" s="386"/>
      <c r="J674" s="379"/>
      <c r="K674" s="379"/>
      <c r="L674" s="379"/>
      <c r="M674" s="379"/>
      <c r="N674" s="379"/>
      <c r="O674" s="379"/>
      <c r="P674" s="379"/>
      <c r="Q674" s="379"/>
      <c r="R674" s="379"/>
      <c r="S674" s="379"/>
      <c r="T674" s="379"/>
      <c r="U674" s="379"/>
      <c r="V674" s="379"/>
      <c r="W674" s="379"/>
      <c r="X674" s="379"/>
      <c r="Y674" s="379"/>
    </row>
    <row r="675" spans="1:25" ht="15.75" customHeight="1" x14ac:dyDescent="0.2">
      <c r="A675" s="378"/>
      <c r="B675" s="378"/>
      <c r="C675" s="379"/>
      <c r="D675" s="379"/>
      <c r="E675" s="379"/>
      <c r="F675" s="379"/>
      <c r="G675" s="381"/>
      <c r="H675" s="379"/>
      <c r="I675" s="386"/>
      <c r="J675" s="379"/>
      <c r="K675" s="379"/>
      <c r="L675" s="379"/>
      <c r="M675" s="379"/>
      <c r="N675" s="379"/>
      <c r="O675" s="379"/>
      <c r="P675" s="379"/>
      <c r="Q675" s="379"/>
      <c r="R675" s="379"/>
      <c r="S675" s="379"/>
      <c r="T675" s="379"/>
      <c r="U675" s="379"/>
      <c r="V675" s="379"/>
      <c r="W675" s="379"/>
      <c r="X675" s="379"/>
      <c r="Y675" s="379"/>
    </row>
    <row r="676" spans="1:25" ht="15.75" customHeight="1" x14ac:dyDescent="0.2">
      <c r="A676" s="378"/>
      <c r="B676" s="378"/>
      <c r="C676" s="379"/>
      <c r="D676" s="379"/>
      <c r="E676" s="379"/>
      <c r="F676" s="379"/>
      <c r="G676" s="381"/>
      <c r="H676" s="379"/>
      <c r="I676" s="386"/>
      <c r="J676" s="379"/>
      <c r="K676" s="379"/>
      <c r="L676" s="379"/>
      <c r="M676" s="379"/>
      <c r="N676" s="379"/>
      <c r="O676" s="379"/>
      <c r="P676" s="379"/>
      <c r="Q676" s="379"/>
      <c r="R676" s="379"/>
      <c r="S676" s="379"/>
      <c r="T676" s="379"/>
      <c r="U676" s="379"/>
      <c r="V676" s="379"/>
      <c r="W676" s="379"/>
      <c r="X676" s="379"/>
      <c r="Y676" s="379"/>
    </row>
    <row r="677" spans="1:25" ht="15.75" customHeight="1" x14ac:dyDescent="0.2">
      <c r="A677" s="378"/>
      <c r="B677" s="378"/>
      <c r="C677" s="379"/>
      <c r="D677" s="379"/>
      <c r="E677" s="379"/>
      <c r="F677" s="379"/>
      <c r="G677" s="381"/>
      <c r="H677" s="379"/>
      <c r="I677" s="386"/>
      <c r="J677" s="379"/>
      <c r="K677" s="379"/>
      <c r="L677" s="379"/>
      <c r="M677" s="379"/>
      <c r="N677" s="379"/>
      <c r="O677" s="379"/>
      <c r="P677" s="379"/>
      <c r="Q677" s="379"/>
      <c r="R677" s="379"/>
      <c r="S677" s="379"/>
      <c r="T677" s="379"/>
      <c r="U677" s="379"/>
      <c r="V677" s="379"/>
      <c r="W677" s="379"/>
      <c r="X677" s="379"/>
      <c r="Y677" s="379"/>
    </row>
    <row r="678" spans="1:25" ht="15.75" customHeight="1" x14ac:dyDescent="0.2">
      <c r="A678" s="378"/>
      <c r="B678" s="378"/>
      <c r="C678" s="379"/>
      <c r="D678" s="379"/>
      <c r="E678" s="379"/>
      <c r="F678" s="379"/>
      <c r="G678" s="381"/>
      <c r="H678" s="379"/>
      <c r="I678" s="386"/>
      <c r="J678" s="379"/>
      <c r="K678" s="379"/>
      <c r="L678" s="379"/>
      <c r="M678" s="379"/>
      <c r="N678" s="379"/>
      <c r="O678" s="379"/>
      <c r="P678" s="379"/>
      <c r="Q678" s="379"/>
      <c r="R678" s="379"/>
      <c r="S678" s="379"/>
      <c r="T678" s="379"/>
      <c r="U678" s="379"/>
      <c r="V678" s="379"/>
      <c r="W678" s="379"/>
      <c r="X678" s="379"/>
      <c r="Y678" s="379"/>
    </row>
    <row r="679" spans="1:25" ht="15.75" customHeight="1" x14ac:dyDescent="0.2">
      <c r="A679" s="378"/>
      <c r="B679" s="378"/>
      <c r="C679" s="379"/>
      <c r="D679" s="379"/>
      <c r="E679" s="379"/>
      <c r="F679" s="379"/>
      <c r="G679" s="381"/>
      <c r="H679" s="379"/>
      <c r="I679" s="386"/>
      <c r="J679" s="379"/>
      <c r="K679" s="379"/>
      <c r="L679" s="379"/>
      <c r="M679" s="379"/>
      <c r="N679" s="379"/>
      <c r="O679" s="379"/>
      <c r="P679" s="379"/>
      <c r="Q679" s="379"/>
      <c r="R679" s="379"/>
      <c r="S679" s="379"/>
      <c r="T679" s="379"/>
      <c r="U679" s="379"/>
      <c r="V679" s="379"/>
      <c r="W679" s="379"/>
      <c r="X679" s="379"/>
      <c r="Y679" s="379"/>
    </row>
    <row r="680" spans="1:25" ht="15.75" customHeight="1" x14ac:dyDescent="0.2">
      <c r="A680" s="378"/>
      <c r="B680" s="378"/>
      <c r="C680" s="379"/>
      <c r="D680" s="379"/>
      <c r="E680" s="379"/>
      <c r="F680" s="379"/>
      <c r="G680" s="381"/>
      <c r="H680" s="379"/>
      <c r="I680" s="386"/>
      <c r="J680" s="379"/>
      <c r="K680" s="379"/>
      <c r="L680" s="379"/>
      <c r="M680" s="379"/>
      <c r="N680" s="379"/>
      <c r="O680" s="379"/>
      <c r="P680" s="379"/>
      <c r="Q680" s="379"/>
      <c r="R680" s="379"/>
      <c r="S680" s="379"/>
      <c r="T680" s="379"/>
      <c r="U680" s="379"/>
      <c r="V680" s="379"/>
      <c r="W680" s="379"/>
      <c r="X680" s="379"/>
      <c r="Y680" s="379"/>
    </row>
    <row r="681" spans="1:25" ht="15.75" customHeight="1" x14ac:dyDescent="0.2">
      <c r="A681" s="378"/>
      <c r="B681" s="378"/>
      <c r="C681" s="379"/>
      <c r="D681" s="379"/>
      <c r="E681" s="379"/>
      <c r="F681" s="379"/>
      <c r="G681" s="381"/>
      <c r="H681" s="379"/>
      <c r="I681" s="386"/>
      <c r="J681" s="379"/>
      <c r="K681" s="379"/>
      <c r="L681" s="379"/>
      <c r="M681" s="379"/>
      <c r="N681" s="379"/>
      <c r="O681" s="379"/>
      <c r="P681" s="379"/>
      <c r="Q681" s="379"/>
      <c r="R681" s="379"/>
      <c r="S681" s="379"/>
      <c r="T681" s="379"/>
      <c r="U681" s="379"/>
      <c r="V681" s="379"/>
      <c r="W681" s="379"/>
      <c r="X681" s="379"/>
      <c r="Y681" s="379"/>
    </row>
    <row r="682" spans="1:25" ht="15.75" customHeight="1" x14ac:dyDescent="0.2">
      <c r="A682" s="378"/>
      <c r="B682" s="378"/>
      <c r="C682" s="379"/>
      <c r="D682" s="379"/>
      <c r="E682" s="379"/>
      <c r="F682" s="379"/>
      <c r="G682" s="381"/>
      <c r="H682" s="379"/>
      <c r="I682" s="386"/>
      <c r="J682" s="379"/>
      <c r="K682" s="379"/>
      <c r="L682" s="379"/>
      <c r="M682" s="379"/>
      <c r="N682" s="379"/>
      <c r="O682" s="379"/>
      <c r="P682" s="379"/>
      <c r="Q682" s="379"/>
      <c r="R682" s="379"/>
      <c r="S682" s="379"/>
      <c r="T682" s="379"/>
      <c r="U682" s="379"/>
      <c r="V682" s="379"/>
      <c r="W682" s="379"/>
      <c r="X682" s="379"/>
      <c r="Y682" s="379"/>
    </row>
    <row r="683" spans="1:25" ht="15.75" customHeight="1" x14ac:dyDescent="0.2">
      <c r="A683" s="378"/>
      <c r="B683" s="378"/>
      <c r="C683" s="379"/>
      <c r="D683" s="379"/>
      <c r="E683" s="379"/>
      <c r="F683" s="379"/>
      <c r="G683" s="381"/>
      <c r="H683" s="379"/>
      <c r="I683" s="386"/>
      <c r="J683" s="379"/>
      <c r="K683" s="379"/>
      <c r="L683" s="379"/>
      <c r="M683" s="379"/>
      <c r="N683" s="379"/>
      <c r="O683" s="379"/>
      <c r="P683" s="379"/>
      <c r="Q683" s="379"/>
      <c r="R683" s="379"/>
      <c r="S683" s="379"/>
      <c r="T683" s="379"/>
      <c r="U683" s="379"/>
      <c r="V683" s="379"/>
      <c r="W683" s="379"/>
      <c r="X683" s="379"/>
      <c r="Y683" s="379"/>
    </row>
    <row r="684" spans="1:25" ht="15.75" customHeight="1" x14ac:dyDescent="0.2">
      <c r="A684" s="378"/>
      <c r="B684" s="378"/>
      <c r="C684" s="379"/>
      <c r="D684" s="379"/>
      <c r="E684" s="379"/>
      <c r="F684" s="379"/>
      <c r="G684" s="381"/>
      <c r="H684" s="379"/>
      <c r="I684" s="386"/>
      <c r="J684" s="379"/>
      <c r="K684" s="379"/>
      <c r="L684" s="379"/>
      <c r="M684" s="379"/>
      <c r="N684" s="379"/>
      <c r="O684" s="379"/>
      <c r="P684" s="379"/>
      <c r="Q684" s="379"/>
      <c r="R684" s="379"/>
      <c r="S684" s="379"/>
      <c r="T684" s="379"/>
      <c r="U684" s="379"/>
      <c r="V684" s="379"/>
      <c r="W684" s="379"/>
      <c r="X684" s="379"/>
      <c r="Y684" s="379"/>
    </row>
    <row r="685" spans="1:25" ht="15.75" customHeight="1" x14ac:dyDescent="0.2">
      <c r="A685" s="378"/>
      <c r="B685" s="378"/>
      <c r="C685" s="379"/>
      <c r="D685" s="379"/>
      <c r="E685" s="379"/>
      <c r="F685" s="379"/>
      <c r="G685" s="381"/>
      <c r="H685" s="379"/>
      <c r="I685" s="386"/>
      <c r="J685" s="379"/>
      <c r="K685" s="379"/>
      <c r="L685" s="379"/>
      <c r="M685" s="379"/>
      <c r="N685" s="379"/>
      <c r="O685" s="379"/>
      <c r="P685" s="379"/>
      <c r="Q685" s="379"/>
      <c r="R685" s="379"/>
      <c r="S685" s="379"/>
      <c r="T685" s="379"/>
      <c r="U685" s="379"/>
      <c r="V685" s="379"/>
      <c r="W685" s="379"/>
      <c r="X685" s="379"/>
      <c r="Y685" s="379"/>
    </row>
    <row r="686" spans="1:25" ht="15.75" customHeight="1" x14ac:dyDescent="0.2">
      <c r="A686" s="378"/>
      <c r="B686" s="378"/>
      <c r="C686" s="379"/>
      <c r="D686" s="379"/>
      <c r="E686" s="379"/>
      <c r="F686" s="379"/>
      <c r="G686" s="381"/>
      <c r="H686" s="379"/>
      <c r="I686" s="386"/>
      <c r="J686" s="379"/>
      <c r="K686" s="379"/>
      <c r="L686" s="379"/>
      <c r="M686" s="379"/>
      <c r="N686" s="379"/>
      <c r="O686" s="379"/>
      <c r="P686" s="379"/>
      <c r="Q686" s="379"/>
      <c r="R686" s="379"/>
      <c r="S686" s="379"/>
      <c r="T686" s="379"/>
      <c r="U686" s="379"/>
      <c r="V686" s="379"/>
      <c r="W686" s="379"/>
      <c r="X686" s="379"/>
      <c r="Y686" s="379"/>
    </row>
    <row r="687" spans="1:25" ht="15.75" customHeight="1" x14ac:dyDescent="0.2">
      <c r="A687" s="378"/>
      <c r="B687" s="378"/>
      <c r="C687" s="379"/>
      <c r="D687" s="379"/>
      <c r="E687" s="379"/>
      <c r="F687" s="379"/>
      <c r="G687" s="381"/>
      <c r="H687" s="379"/>
      <c r="I687" s="386"/>
      <c r="J687" s="379"/>
      <c r="K687" s="379"/>
      <c r="L687" s="379"/>
      <c r="M687" s="379"/>
      <c r="N687" s="379"/>
      <c r="O687" s="379"/>
      <c r="P687" s="379"/>
      <c r="Q687" s="379"/>
      <c r="R687" s="379"/>
      <c r="S687" s="379"/>
      <c r="T687" s="379"/>
      <c r="U687" s="379"/>
      <c r="V687" s="379"/>
      <c r="W687" s="379"/>
      <c r="X687" s="379"/>
      <c r="Y687" s="379"/>
    </row>
    <row r="688" spans="1:25" ht="15.75" customHeight="1" x14ac:dyDescent="0.2">
      <c r="A688" s="378"/>
      <c r="B688" s="378"/>
      <c r="C688" s="379"/>
      <c r="D688" s="379"/>
      <c r="E688" s="379"/>
      <c r="F688" s="379"/>
      <c r="G688" s="381"/>
      <c r="H688" s="379"/>
      <c r="I688" s="386"/>
      <c r="J688" s="379"/>
      <c r="K688" s="379"/>
      <c r="L688" s="379"/>
      <c r="M688" s="379"/>
      <c r="N688" s="379"/>
      <c r="O688" s="379"/>
      <c r="P688" s="379"/>
      <c r="Q688" s="379"/>
      <c r="R688" s="379"/>
      <c r="S688" s="379"/>
      <c r="T688" s="379"/>
      <c r="U688" s="379"/>
      <c r="V688" s="379"/>
      <c r="W688" s="379"/>
      <c r="X688" s="379"/>
      <c r="Y688" s="379"/>
    </row>
    <row r="689" spans="1:25" ht="15.75" customHeight="1" x14ac:dyDescent="0.2">
      <c r="A689" s="378"/>
      <c r="B689" s="378"/>
      <c r="C689" s="379"/>
      <c r="D689" s="379"/>
      <c r="E689" s="379"/>
      <c r="F689" s="379"/>
      <c r="G689" s="381"/>
      <c r="H689" s="379"/>
      <c r="I689" s="386"/>
      <c r="J689" s="379"/>
      <c r="K689" s="379"/>
      <c r="L689" s="379"/>
      <c r="M689" s="379"/>
      <c r="N689" s="379"/>
      <c r="O689" s="379"/>
      <c r="P689" s="379"/>
      <c r="Q689" s="379"/>
      <c r="R689" s="379"/>
      <c r="S689" s="379"/>
      <c r="T689" s="379"/>
      <c r="U689" s="379"/>
      <c r="V689" s="379"/>
      <c r="W689" s="379"/>
      <c r="X689" s="379"/>
      <c r="Y689" s="379"/>
    </row>
    <row r="690" spans="1:25" ht="15.75" customHeight="1" x14ac:dyDescent="0.2">
      <c r="A690" s="378"/>
      <c r="B690" s="378"/>
      <c r="C690" s="379"/>
      <c r="D690" s="379"/>
      <c r="E690" s="379"/>
      <c r="F690" s="379"/>
      <c r="G690" s="381"/>
      <c r="H690" s="379"/>
      <c r="I690" s="386"/>
      <c r="J690" s="379"/>
      <c r="K690" s="379"/>
      <c r="L690" s="379"/>
      <c r="M690" s="379"/>
      <c r="N690" s="379"/>
      <c r="O690" s="379"/>
      <c r="P690" s="379"/>
      <c r="Q690" s="379"/>
      <c r="R690" s="379"/>
      <c r="S690" s="379"/>
      <c r="T690" s="379"/>
      <c r="U690" s="379"/>
      <c r="V690" s="379"/>
      <c r="W690" s="379"/>
      <c r="X690" s="379"/>
      <c r="Y690" s="379"/>
    </row>
    <row r="691" spans="1:25" ht="15.75" customHeight="1" x14ac:dyDescent="0.2">
      <c r="A691" s="378"/>
      <c r="B691" s="378"/>
      <c r="C691" s="379"/>
      <c r="D691" s="379"/>
      <c r="E691" s="379"/>
      <c r="F691" s="379"/>
      <c r="G691" s="381"/>
      <c r="H691" s="379"/>
      <c r="I691" s="386"/>
      <c r="J691" s="379"/>
      <c r="K691" s="379"/>
      <c r="L691" s="379"/>
      <c r="M691" s="379"/>
      <c r="N691" s="379"/>
      <c r="O691" s="379"/>
      <c r="P691" s="379"/>
      <c r="Q691" s="379"/>
      <c r="R691" s="379"/>
      <c r="S691" s="379"/>
      <c r="T691" s="379"/>
      <c r="U691" s="379"/>
      <c r="V691" s="379"/>
      <c r="W691" s="379"/>
      <c r="X691" s="379"/>
      <c r="Y691" s="379"/>
    </row>
    <row r="692" spans="1:25" ht="15.75" customHeight="1" x14ac:dyDescent="0.2">
      <c r="A692" s="378"/>
      <c r="B692" s="378"/>
      <c r="C692" s="379"/>
      <c r="D692" s="379"/>
      <c r="E692" s="379"/>
      <c r="F692" s="379"/>
      <c r="G692" s="381"/>
      <c r="H692" s="379"/>
      <c r="I692" s="386"/>
      <c r="J692" s="379"/>
      <c r="K692" s="379"/>
      <c r="L692" s="379"/>
      <c r="M692" s="379"/>
      <c r="N692" s="379"/>
      <c r="O692" s="379"/>
      <c r="P692" s="379"/>
      <c r="Q692" s="379"/>
      <c r="R692" s="379"/>
      <c r="S692" s="379"/>
      <c r="T692" s="379"/>
      <c r="U692" s="379"/>
      <c r="V692" s="379"/>
      <c r="W692" s="379"/>
      <c r="X692" s="379"/>
      <c r="Y692" s="379"/>
    </row>
    <row r="693" spans="1:25" ht="15.75" customHeight="1" x14ac:dyDescent="0.2">
      <c r="A693" s="378"/>
      <c r="B693" s="378"/>
      <c r="C693" s="379"/>
      <c r="D693" s="379"/>
      <c r="E693" s="379"/>
      <c r="F693" s="379"/>
      <c r="G693" s="381"/>
      <c r="H693" s="379"/>
      <c r="I693" s="386"/>
      <c r="J693" s="379"/>
      <c r="K693" s="379"/>
      <c r="L693" s="379"/>
      <c r="M693" s="379"/>
      <c r="N693" s="379"/>
      <c r="O693" s="379"/>
      <c r="P693" s="379"/>
      <c r="Q693" s="379"/>
      <c r="R693" s="379"/>
      <c r="S693" s="379"/>
      <c r="T693" s="379"/>
      <c r="U693" s="379"/>
      <c r="V693" s="379"/>
      <c r="W693" s="379"/>
      <c r="X693" s="379"/>
      <c r="Y693" s="379"/>
    </row>
    <row r="694" spans="1:25" ht="15.75" customHeight="1" x14ac:dyDescent="0.2">
      <c r="A694" s="378"/>
      <c r="B694" s="378"/>
      <c r="C694" s="379"/>
      <c r="D694" s="379"/>
      <c r="E694" s="379"/>
      <c r="F694" s="379"/>
      <c r="G694" s="381"/>
      <c r="H694" s="379"/>
      <c r="I694" s="386"/>
      <c r="J694" s="379"/>
      <c r="K694" s="379"/>
      <c r="L694" s="379"/>
      <c r="M694" s="379"/>
      <c r="N694" s="379"/>
      <c r="O694" s="379"/>
      <c r="P694" s="379"/>
      <c r="Q694" s="379"/>
      <c r="R694" s="379"/>
      <c r="S694" s="379"/>
      <c r="T694" s="379"/>
      <c r="U694" s="379"/>
      <c r="V694" s="379"/>
      <c r="W694" s="379"/>
      <c r="X694" s="379"/>
      <c r="Y694" s="379"/>
    </row>
    <row r="695" spans="1:25" ht="15.75" customHeight="1" x14ac:dyDescent="0.2">
      <c r="A695" s="378"/>
      <c r="B695" s="378"/>
      <c r="C695" s="379"/>
      <c r="D695" s="379"/>
      <c r="E695" s="379"/>
      <c r="F695" s="379"/>
      <c r="G695" s="381"/>
      <c r="H695" s="379"/>
      <c r="I695" s="386"/>
      <c r="J695" s="379"/>
      <c r="K695" s="379"/>
      <c r="L695" s="379"/>
      <c r="M695" s="379"/>
      <c r="N695" s="379"/>
      <c r="O695" s="379"/>
      <c r="P695" s="379"/>
      <c r="Q695" s="379"/>
      <c r="R695" s="379"/>
      <c r="S695" s="379"/>
      <c r="T695" s="379"/>
      <c r="U695" s="379"/>
      <c r="V695" s="379"/>
      <c r="W695" s="379"/>
      <c r="X695" s="379"/>
      <c r="Y695" s="379"/>
    </row>
    <row r="696" spans="1:25" ht="15.75" customHeight="1" x14ac:dyDescent="0.2">
      <c r="A696" s="378"/>
      <c r="B696" s="378"/>
      <c r="C696" s="379"/>
      <c r="D696" s="379"/>
      <c r="E696" s="379"/>
      <c r="F696" s="379"/>
      <c r="G696" s="381"/>
      <c r="H696" s="379"/>
      <c r="I696" s="386"/>
      <c r="J696" s="379"/>
      <c r="K696" s="379"/>
      <c r="L696" s="379"/>
      <c r="M696" s="379"/>
      <c r="N696" s="379"/>
      <c r="O696" s="379"/>
      <c r="P696" s="379"/>
      <c r="Q696" s="379"/>
      <c r="R696" s="379"/>
      <c r="S696" s="379"/>
      <c r="T696" s="379"/>
      <c r="U696" s="379"/>
      <c r="V696" s="379"/>
      <c r="W696" s="379"/>
      <c r="X696" s="379"/>
      <c r="Y696" s="379"/>
    </row>
    <row r="697" spans="1:25" ht="15.75" customHeight="1" x14ac:dyDescent="0.2">
      <c r="A697" s="378"/>
      <c r="B697" s="378"/>
      <c r="C697" s="379"/>
      <c r="D697" s="379"/>
      <c r="E697" s="379"/>
      <c r="F697" s="379"/>
      <c r="G697" s="381"/>
      <c r="H697" s="379"/>
      <c r="I697" s="386"/>
      <c r="J697" s="379"/>
      <c r="K697" s="379"/>
      <c r="L697" s="379"/>
      <c r="M697" s="379"/>
      <c r="N697" s="379"/>
      <c r="O697" s="379"/>
      <c r="P697" s="379"/>
      <c r="Q697" s="379"/>
      <c r="R697" s="379"/>
      <c r="S697" s="379"/>
      <c r="T697" s="379"/>
      <c r="U697" s="379"/>
      <c r="V697" s="379"/>
      <c r="W697" s="379"/>
      <c r="X697" s="379"/>
      <c r="Y697" s="379"/>
    </row>
    <row r="698" spans="1:25" ht="15.75" customHeight="1" x14ac:dyDescent="0.2">
      <c r="A698" s="378"/>
      <c r="B698" s="378"/>
      <c r="C698" s="379"/>
      <c r="D698" s="379"/>
      <c r="E698" s="379"/>
      <c r="F698" s="379"/>
      <c r="G698" s="381"/>
      <c r="H698" s="379"/>
      <c r="I698" s="386"/>
      <c r="J698" s="379"/>
      <c r="K698" s="379"/>
      <c r="L698" s="379"/>
      <c r="M698" s="379"/>
      <c r="N698" s="379"/>
      <c r="O698" s="379"/>
      <c r="P698" s="379"/>
      <c r="Q698" s="379"/>
      <c r="R698" s="379"/>
      <c r="S698" s="379"/>
      <c r="T698" s="379"/>
      <c r="U698" s="379"/>
      <c r="V698" s="379"/>
      <c r="W698" s="379"/>
      <c r="X698" s="379"/>
      <c r="Y698" s="379"/>
    </row>
    <row r="699" spans="1:25" ht="15.75" customHeight="1" x14ac:dyDescent="0.2">
      <c r="A699" s="378"/>
      <c r="B699" s="378"/>
      <c r="C699" s="379"/>
      <c r="D699" s="379"/>
      <c r="E699" s="379"/>
      <c r="F699" s="379"/>
      <c r="G699" s="381"/>
      <c r="H699" s="379"/>
      <c r="I699" s="386"/>
      <c r="J699" s="379"/>
      <c r="K699" s="379"/>
      <c r="L699" s="379"/>
      <c r="M699" s="379"/>
      <c r="N699" s="379"/>
      <c r="O699" s="379"/>
      <c r="P699" s="379"/>
      <c r="Q699" s="379"/>
      <c r="R699" s="379"/>
      <c r="S699" s="379"/>
      <c r="T699" s="379"/>
      <c r="U699" s="379"/>
      <c r="V699" s="379"/>
      <c r="W699" s="379"/>
      <c r="X699" s="379"/>
      <c r="Y699" s="379"/>
    </row>
    <row r="700" spans="1:25" ht="15.75" customHeight="1" x14ac:dyDescent="0.2">
      <c r="A700" s="378"/>
      <c r="B700" s="378"/>
      <c r="C700" s="379"/>
      <c r="D700" s="379"/>
      <c r="E700" s="379"/>
      <c r="F700" s="379"/>
      <c r="G700" s="381"/>
      <c r="H700" s="379"/>
      <c r="I700" s="386"/>
      <c r="J700" s="379"/>
      <c r="K700" s="379"/>
      <c r="L700" s="379"/>
      <c r="M700" s="379"/>
      <c r="N700" s="379"/>
      <c r="O700" s="379"/>
      <c r="P700" s="379"/>
      <c r="Q700" s="379"/>
      <c r="R700" s="379"/>
      <c r="S700" s="379"/>
      <c r="T700" s="379"/>
      <c r="U700" s="379"/>
      <c r="V700" s="379"/>
      <c r="W700" s="379"/>
      <c r="X700" s="379"/>
      <c r="Y700" s="379"/>
    </row>
    <row r="701" spans="1:25" ht="15.75" customHeight="1" x14ac:dyDescent="0.2">
      <c r="A701" s="378"/>
      <c r="B701" s="378"/>
      <c r="C701" s="379"/>
      <c r="D701" s="379"/>
      <c r="E701" s="379"/>
      <c r="F701" s="379"/>
      <c r="G701" s="381"/>
      <c r="H701" s="379"/>
      <c r="I701" s="386"/>
      <c r="J701" s="379"/>
      <c r="K701" s="379"/>
      <c r="L701" s="379"/>
      <c r="M701" s="379"/>
      <c r="N701" s="379"/>
      <c r="O701" s="379"/>
      <c r="P701" s="379"/>
      <c r="Q701" s="379"/>
      <c r="R701" s="379"/>
      <c r="S701" s="379"/>
      <c r="T701" s="379"/>
      <c r="U701" s="379"/>
      <c r="V701" s="379"/>
      <c r="W701" s="379"/>
      <c r="X701" s="379"/>
      <c r="Y701" s="379"/>
    </row>
    <row r="702" spans="1:25" ht="15.75" customHeight="1" x14ac:dyDescent="0.2">
      <c r="A702" s="378"/>
      <c r="B702" s="378"/>
      <c r="C702" s="379"/>
      <c r="D702" s="379"/>
      <c r="E702" s="379"/>
      <c r="F702" s="379"/>
      <c r="G702" s="381"/>
      <c r="H702" s="379"/>
      <c r="I702" s="386"/>
      <c r="J702" s="379"/>
      <c r="K702" s="379"/>
      <c r="L702" s="379"/>
      <c r="M702" s="379"/>
      <c r="N702" s="379"/>
      <c r="O702" s="379"/>
      <c r="P702" s="379"/>
      <c r="Q702" s="379"/>
      <c r="R702" s="379"/>
      <c r="S702" s="379"/>
      <c r="T702" s="379"/>
      <c r="U702" s="379"/>
      <c r="V702" s="379"/>
      <c r="W702" s="379"/>
      <c r="X702" s="379"/>
      <c r="Y702" s="379"/>
    </row>
    <row r="703" spans="1:25" ht="15.75" customHeight="1" x14ac:dyDescent="0.2">
      <c r="A703" s="378"/>
      <c r="B703" s="378"/>
      <c r="C703" s="379"/>
      <c r="D703" s="379"/>
      <c r="E703" s="379"/>
      <c r="F703" s="379"/>
      <c r="G703" s="381"/>
      <c r="H703" s="379"/>
      <c r="I703" s="386"/>
      <c r="J703" s="379"/>
      <c r="K703" s="379"/>
      <c r="L703" s="379"/>
      <c r="M703" s="379"/>
      <c r="N703" s="379"/>
      <c r="O703" s="379"/>
      <c r="P703" s="379"/>
      <c r="Q703" s="379"/>
      <c r="R703" s="379"/>
      <c r="S703" s="379"/>
      <c r="T703" s="379"/>
      <c r="U703" s="379"/>
      <c r="V703" s="379"/>
      <c r="W703" s="379"/>
      <c r="X703" s="379"/>
      <c r="Y703" s="379"/>
    </row>
    <row r="704" spans="1:25" ht="15.75" customHeight="1" x14ac:dyDescent="0.2">
      <c r="A704" s="378"/>
      <c r="B704" s="378"/>
      <c r="C704" s="379"/>
      <c r="D704" s="379"/>
      <c r="E704" s="379"/>
      <c r="F704" s="379"/>
      <c r="G704" s="381"/>
      <c r="H704" s="379"/>
      <c r="I704" s="386"/>
      <c r="J704" s="379"/>
      <c r="K704" s="379"/>
      <c r="L704" s="379"/>
      <c r="M704" s="379"/>
      <c r="N704" s="379"/>
      <c r="O704" s="379"/>
      <c r="P704" s="379"/>
      <c r="Q704" s="379"/>
      <c r="R704" s="379"/>
      <c r="S704" s="379"/>
      <c r="T704" s="379"/>
      <c r="U704" s="379"/>
      <c r="V704" s="379"/>
      <c r="W704" s="379"/>
      <c r="X704" s="379"/>
      <c r="Y704" s="379"/>
    </row>
    <row r="705" spans="1:25" ht="15.75" customHeight="1" x14ac:dyDescent="0.2">
      <c r="A705" s="378"/>
      <c r="B705" s="378"/>
      <c r="C705" s="379"/>
      <c r="D705" s="379"/>
      <c r="E705" s="379"/>
      <c r="F705" s="379"/>
      <c r="G705" s="381"/>
      <c r="H705" s="379"/>
      <c r="I705" s="386"/>
      <c r="J705" s="379"/>
      <c r="K705" s="379"/>
      <c r="L705" s="379"/>
      <c r="M705" s="379"/>
      <c r="N705" s="379"/>
      <c r="O705" s="379"/>
      <c r="P705" s="379"/>
      <c r="Q705" s="379"/>
      <c r="R705" s="379"/>
      <c r="S705" s="379"/>
      <c r="T705" s="379"/>
      <c r="U705" s="379"/>
      <c r="V705" s="379"/>
      <c r="W705" s="379"/>
      <c r="X705" s="379"/>
      <c r="Y705" s="379"/>
    </row>
    <row r="706" spans="1:25" ht="15.75" customHeight="1" x14ac:dyDescent="0.2">
      <c r="A706" s="378"/>
      <c r="B706" s="378"/>
      <c r="C706" s="379"/>
      <c r="D706" s="379"/>
      <c r="E706" s="379"/>
      <c r="F706" s="379"/>
      <c r="G706" s="381"/>
      <c r="H706" s="379"/>
      <c r="I706" s="386"/>
      <c r="J706" s="379"/>
      <c r="K706" s="379"/>
      <c r="L706" s="379"/>
      <c r="M706" s="379"/>
      <c r="N706" s="379"/>
      <c r="O706" s="379"/>
      <c r="P706" s="379"/>
      <c r="Q706" s="379"/>
      <c r="R706" s="379"/>
      <c r="S706" s="379"/>
      <c r="T706" s="379"/>
      <c r="U706" s="379"/>
      <c r="V706" s="379"/>
      <c r="W706" s="379"/>
      <c r="X706" s="379"/>
      <c r="Y706" s="379"/>
    </row>
    <row r="707" spans="1:25" ht="15.75" customHeight="1" x14ac:dyDescent="0.2">
      <c r="A707" s="378"/>
      <c r="B707" s="378"/>
      <c r="C707" s="379"/>
      <c r="D707" s="379"/>
      <c r="E707" s="379"/>
      <c r="F707" s="379"/>
      <c r="G707" s="381"/>
      <c r="H707" s="379"/>
      <c r="I707" s="386"/>
      <c r="J707" s="379"/>
      <c r="K707" s="379"/>
      <c r="L707" s="379"/>
      <c r="M707" s="379"/>
      <c r="N707" s="379"/>
      <c r="O707" s="379"/>
      <c r="P707" s="379"/>
      <c r="Q707" s="379"/>
      <c r="R707" s="379"/>
      <c r="S707" s="379"/>
      <c r="T707" s="379"/>
      <c r="U707" s="379"/>
      <c r="V707" s="379"/>
      <c r="W707" s="379"/>
      <c r="X707" s="379"/>
      <c r="Y707" s="379"/>
    </row>
    <row r="708" spans="1:25" ht="15.75" customHeight="1" x14ac:dyDescent="0.2">
      <c r="A708" s="378"/>
      <c r="B708" s="378"/>
      <c r="C708" s="379"/>
      <c r="D708" s="379"/>
      <c r="E708" s="379"/>
      <c r="F708" s="379"/>
      <c r="G708" s="381"/>
      <c r="H708" s="379"/>
      <c r="I708" s="386"/>
      <c r="J708" s="379"/>
      <c r="K708" s="379"/>
      <c r="L708" s="379"/>
      <c r="M708" s="379"/>
      <c r="N708" s="379"/>
      <c r="O708" s="379"/>
      <c r="P708" s="379"/>
      <c r="Q708" s="379"/>
      <c r="R708" s="379"/>
      <c r="S708" s="379"/>
      <c r="T708" s="379"/>
      <c r="U708" s="379"/>
      <c r="V708" s="379"/>
      <c r="W708" s="379"/>
      <c r="X708" s="379"/>
      <c r="Y708" s="379"/>
    </row>
    <row r="709" spans="1:25" ht="15.75" customHeight="1" x14ac:dyDescent="0.2">
      <c r="A709" s="378"/>
      <c r="B709" s="378"/>
      <c r="C709" s="379"/>
      <c r="D709" s="379"/>
      <c r="E709" s="379"/>
      <c r="F709" s="379"/>
      <c r="G709" s="381"/>
      <c r="H709" s="379"/>
      <c r="I709" s="386"/>
      <c r="J709" s="379"/>
      <c r="K709" s="379"/>
      <c r="L709" s="379"/>
      <c r="M709" s="379"/>
      <c r="N709" s="379"/>
      <c r="O709" s="379"/>
      <c r="P709" s="379"/>
      <c r="Q709" s="379"/>
      <c r="R709" s="379"/>
      <c r="S709" s="379"/>
      <c r="T709" s="379"/>
      <c r="U709" s="379"/>
      <c r="V709" s="379"/>
      <c r="W709" s="379"/>
      <c r="X709" s="379"/>
      <c r="Y709" s="379"/>
    </row>
    <row r="710" spans="1:25" ht="15.75" customHeight="1" x14ac:dyDescent="0.2">
      <c r="A710" s="378"/>
      <c r="B710" s="378"/>
      <c r="C710" s="379"/>
      <c r="D710" s="379"/>
      <c r="E710" s="379"/>
      <c r="F710" s="379"/>
      <c r="G710" s="381"/>
      <c r="H710" s="379"/>
      <c r="I710" s="386"/>
      <c r="J710" s="379"/>
      <c r="K710" s="379"/>
      <c r="L710" s="379"/>
      <c r="M710" s="379"/>
      <c r="N710" s="379"/>
      <c r="O710" s="379"/>
      <c r="P710" s="379"/>
      <c r="Q710" s="379"/>
      <c r="R710" s="379"/>
      <c r="S710" s="379"/>
      <c r="T710" s="379"/>
      <c r="U710" s="379"/>
      <c r="V710" s="379"/>
      <c r="W710" s="379"/>
      <c r="X710" s="379"/>
      <c r="Y710" s="379"/>
    </row>
    <row r="711" spans="1:25" ht="15.75" customHeight="1" x14ac:dyDescent="0.2">
      <c r="A711" s="378"/>
      <c r="B711" s="378"/>
      <c r="C711" s="379"/>
      <c r="D711" s="379"/>
      <c r="E711" s="379"/>
      <c r="F711" s="379"/>
      <c r="G711" s="381"/>
      <c r="H711" s="379"/>
      <c r="I711" s="386"/>
      <c r="J711" s="379"/>
      <c r="K711" s="379"/>
      <c r="L711" s="379"/>
      <c r="M711" s="379"/>
      <c r="N711" s="379"/>
      <c r="O711" s="379"/>
      <c r="P711" s="379"/>
      <c r="Q711" s="379"/>
      <c r="R711" s="379"/>
      <c r="S711" s="379"/>
      <c r="T711" s="379"/>
      <c r="U711" s="379"/>
      <c r="V711" s="379"/>
      <c r="W711" s="379"/>
      <c r="X711" s="379"/>
      <c r="Y711" s="379"/>
    </row>
    <row r="712" spans="1:25" ht="15.75" customHeight="1" x14ac:dyDescent="0.2">
      <c r="A712" s="378"/>
      <c r="B712" s="378"/>
      <c r="C712" s="379"/>
      <c r="D712" s="379"/>
      <c r="E712" s="379"/>
      <c r="F712" s="379"/>
      <c r="G712" s="381"/>
      <c r="H712" s="379"/>
      <c r="I712" s="386"/>
      <c r="J712" s="379"/>
      <c r="K712" s="379"/>
      <c r="L712" s="379"/>
      <c r="M712" s="379"/>
      <c r="N712" s="379"/>
      <c r="O712" s="379"/>
      <c r="P712" s="379"/>
      <c r="Q712" s="379"/>
      <c r="R712" s="379"/>
      <c r="S712" s="379"/>
      <c r="T712" s="379"/>
      <c r="U712" s="379"/>
      <c r="V712" s="379"/>
      <c r="W712" s="379"/>
      <c r="X712" s="379"/>
      <c r="Y712" s="379"/>
    </row>
    <row r="713" spans="1:25" ht="15.75" customHeight="1" x14ac:dyDescent="0.2">
      <c r="A713" s="378"/>
      <c r="B713" s="378"/>
      <c r="C713" s="379"/>
      <c r="D713" s="379"/>
      <c r="E713" s="379"/>
      <c r="F713" s="379"/>
      <c r="G713" s="381"/>
      <c r="H713" s="379"/>
      <c r="I713" s="386"/>
      <c r="J713" s="379"/>
      <c r="K713" s="379"/>
      <c r="L713" s="379"/>
      <c r="M713" s="379"/>
      <c r="N713" s="379"/>
      <c r="O713" s="379"/>
      <c r="P713" s="379"/>
      <c r="Q713" s="379"/>
      <c r="R713" s="379"/>
      <c r="S713" s="379"/>
      <c r="T713" s="379"/>
      <c r="U713" s="379"/>
      <c r="V713" s="379"/>
      <c r="W713" s="379"/>
      <c r="X713" s="379"/>
      <c r="Y713" s="379"/>
    </row>
    <row r="714" spans="1:25" ht="15.75" customHeight="1" x14ac:dyDescent="0.2">
      <c r="A714" s="378"/>
      <c r="B714" s="378"/>
      <c r="C714" s="379"/>
      <c r="D714" s="379"/>
      <c r="E714" s="379"/>
      <c r="F714" s="379"/>
      <c r="G714" s="381"/>
      <c r="H714" s="379"/>
      <c r="I714" s="386"/>
      <c r="J714" s="379"/>
      <c r="K714" s="379"/>
      <c r="L714" s="379"/>
      <c r="M714" s="379"/>
      <c r="N714" s="379"/>
      <c r="O714" s="379"/>
      <c r="P714" s="379"/>
      <c r="Q714" s="379"/>
      <c r="R714" s="379"/>
      <c r="S714" s="379"/>
      <c r="T714" s="379"/>
      <c r="U714" s="379"/>
      <c r="V714" s="379"/>
      <c r="W714" s="379"/>
      <c r="X714" s="379"/>
      <c r="Y714" s="379"/>
    </row>
    <row r="715" spans="1:25" ht="15.75" customHeight="1" x14ac:dyDescent="0.2">
      <c r="A715" s="378"/>
      <c r="B715" s="378"/>
      <c r="C715" s="379"/>
      <c r="D715" s="379"/>
      <c r="E715" s="379"/>
      <c r="F715" s="379"/>
      <c r="G715" s="381"/>
      <c r="H715" s="379"/>
      <c r="I715" s="386"/>
      <c r="J715" s="379"/>
      <c r="K715" s="379"/>
      <c r="L715" s="379"/>
      <c r="M715" s="379"/>
      <c r="N715" s="379"/>
      <c r="O715" s="379"/>
      <c r="P715" s="379"/>
      <c r="Q715" s="379"/>
      <c r="R715" s="379"/>
      <c r="S715" s="379"/>
      <c r="T715" s="379"/>
      <c r="U715" s="379"/>
      <c r="V715" s="379"/>
      <c r="W715" s="379"/>
      <c r="X715" s="379"/>
      <c r="Y715" s="379"/>
    </row>
    <row r="716" spans="1:25" ht="15.75" customHeight="1" x14ac:dyDescent="0.2">
      <c r="A716" s="378"/>
      <c r="B716" s="378"/>
      <c r="C716" s="379"/>
      <c r="D716" s="379"/>
      <c r="E716" s="379"/>
      <c r="F716" s="379"/>
      <c r="G716" s="381"/>
      <c r="H716" s="379"/>
      <c r="I716" s="386"/>
      <c r="J716" s="379"/>
      <c r="K716" s="379"/>
      <c r="L716" s="379"/>
      <c r="M716" s="379"/>
      <c r="N716" s="379"/>
      <c r="O716" s="379"/>
      <c r="P716" s="379"/>
      <c r="Q716" s="379"/>
      <c r="R716" s="379"/>
      <c r="S716" s="379"/>
      <c r="T716" s="379"/>
      <c r="U716" s="379"/>
      <c r="V716" s="379"/>
      <c r="W716" s="379"/>
      <c r="X716" s="379"/>
      <c r="Y716" s="379"/>
    </row>
    <row r="717" spans="1:25" ht="15.75" customHeight="1" x14ac:dyDescent="0.2">
      <c r="A717" s="378"/>
      <c r="B717" s="378"/>
      <c r="C717" s="379"/>
      <c r="D717" s="379"/>
      <c r="E717" s="379"/>
      <c r="F717" s="379"/>
      <c r="G717" s="381"/>
      <c r="H717" s="379"/>
      <c r="I717" s="386"/>
      <c r="J717" s="379"/>
      <c r="K717" s="379"/>
      <c r="L717" s="379"/>
      <c r="M717" s="379"/>
      <c r="N717" s="379"/>
      <c r="O717" s="379"/>
      <c r="P717" s="379"/>
      <c r="Q717" s="379"/>
      <c r="R717" s="379"/>
      <c r="S717" s="379"/>
      <c r="T717" s="379"/>
      <c r="U717" s="379"/>
      <c r="V717" s="379"/>
      <c r="W717" s="379"/>
      <c r="X717" s="379"/>
      <c r="Y717" s="379"/>
    </row>
    <row r="718" spans="1:25" ht="15.75" customHeight="1" x14ac:dyDescent="0.2">
      <c r="A718" s="378"/>
      <c r="B718" s="378"/>
      <c r="C718" s="379"/>
      <c r="D718" s="379"/>
      <c r="E718" s="379"/>
      <c r="F718" s="379"/>
      <c r="G718" s="381"/>
      <c r="H718" s="379"/>
      <c r="I718" s="386"/>
      <c r="J718" s="379"/>
      <c r="K718" s="379"/>
      <c r="L718" s="379"/>
      <c r="M718" s="379"/>
      <c r="N718" s="379"/>
      <c r="O718" s="379"/>
      <c r="P718" s="379"/>
      <c r="Q718" s="379"/>
      <c r="R718" s="379"/>
      <c r="S718" s="379"/>
      <c r="T718" s="379"/>
      <c r="U718" s="379"/>
      <c r="V718" s="379"/>
      <c r="W718" s="379"/>
      <c r="X718" s="379"/>
      <c r="Y718" s="379"/>
    </row>
    <row r="719" spans="1:25" ht="15.75" customHeight="1" x14ac:dyDescent="0.2">
      <c r="A719" s="378"/>
      <c r="B719" s="378"/>
      <c r="C719" s="379"/>
      <c r="D719" s="379"/>
      <c r="E719" s="379"/>
      <c r="F719" s="379"/>
      <c r="G719" s="381"/>
      <c r="H719" s="379"/>
      <c r="I719" s="386"/>
      <c r="J719" s="379"/>
      <c r="K719" s="379"/>
      <c r="L719" s="379"/>
      <c r="M719" s="379"/>
      <c r="N719" s="379"/>
      <c r="O719" s="379"/>
      <c r="P719" s="379"/>
      <c r="Q719" s="379"/>
      <c r="R719" s="379"/>
      <c r="S719" s="379"/>
      <c r="T719" s="379"/>
      <c r="U719" s="379"/>
      <c r="V719" s="379"/>
      <c r="W719" s="379"/>
      <c r="X719" s="379"/>
      <c r="Y719" s="379"/>
    </row>
    <row r="720" spans="1:25" ht="15.75" customHeight="1" x14ac:dyDescent="0.2">
      <c r="A720" s="378"/>
      <c r="B720" s="378"/>
      <c r="C720" s="379"/>
      <c r="D720" s="379"/>
      <c r="E720" s="379"/>
      <c r="F720" s="379"/>
      <c r="G720" s="381"/>
      <c r="H720" s="379"/>
      <c r="I720" s="386"/>
      <c r="J720" s="379"/>
      <c r="K720" s="379"/>
      <c r="L720" s="379"/>
      <c r="M720" s="379"/>
      <c r="N720" s="379"/>
      <c r="O720" s="379"/>
      <c r="P720" s="379"/>
      <c r="Q720" s="379"/>
      <c r="R720" s="379"/>
      <c r="S720" s="379"/>
      <c r="T720" s="379"/>
      <c r="U720" s="379"/>
      <c r="V720" s="379"/>
      <c r="W720" s="379"/>
      <c r="X720" s="379"/>
      <c r="Y720" s="379"/>
    </row>
    <row r="721" spans="1:25" ht="15.75" customHeight="1" x14ac:dyDescent="0.2">
      <c r="A721" s="378"/>
      <c r="B721" s="378"/>
      <c r="C721" s="379"/>
      <c r="D721" s="379"/>
      <c r="E721" s="379"/>
      <c r="F721" s="379"/>
      <c r="G721" s="381"/>
      <c r="H721" s="379"/>
      <c r="I721" s="386"/>
      <c r="J721" s="379"/>
      <c r="K721" s="379"/>
      <c r="L721" s="379"/>
      <c r="M721" s="379"/>
      <c r="N721" s="379"/>
      <c r="O721" s="379"/>
      <c r="P721" s="379"/>
      <c r="Q721" s="379"/>
      <c r="R721" s="379"/>
      <c r="S721" s="379"/>
      <c r="T721" s="379"/>
      <c r="U721" s="379"/>
      <c r="V721" s="379"/>
      <c r="W721" s="379"/>
      <c r="X721" s="379"/>
      <c r="Y721" s="379"/>
    </row>
    <row r="722" spans="1:25" ht="15.75" customHeight="1" x14ac:dyDescent="0.2">
      <c r="A722" s="378"/>
      <c r="B722" s="378"/>
      <c r="C722" s="379"/>
      <c r="D722" s="379"/>
      <c r="E722" s="379"/>
      <c r="F722" s="379"/>
      <c r="G722" s="381"/>
      <c r="H722" s="379"/>
      <c r="I722" s="386"/>
      <c r="J722" s="379"/>
      <c r="K722" s="379"/>
      <c r="L722" s="379"/>
      <c r="M722" s="379"/>
      <c r="N722" s="379"/>
      <c r="O722" s="379"/>
      <c r="P722" s="379"/>
      <c r="Q722" s="379"/>
      <c r="R722" s="379"/>
      <c r="S722" s="379"/>
      <c r="T722" s="379"/>
      <c r="U722" s="379"/>
      <c r="V722" s="379"/>
      <c r="W722" s="379"/>
      <c r="X722" s="379"/>
      <c r="Y722" s="379"/>
    </row>
    <row r="723" spans="1:25" ht="15.75" customHeight="1" x14ac:dyDescent="0.2">
      <c r="A723" s="378"/>
      <c r="B723" s="378"/>
      <c r="C723" s="379"/>
      <c r="D723" s="379"/>
      <c r="E723" s="379"/>
      <c r="F723" s="379"/>
      <c r="G723" s="381"/>
      <c r="H723" s="379"/>
      <c r="I723" s="386"/>
      <c r="J723" s="379"/>
      <c r="K723" s="379"/>
      <c r="L723" s="379"/>
      <c r="M723" s="379"/>
      <c r="N723" s="379"/>
      <c r="O723" s="379"/>
      <c r="P723" s="379"/>
      <c r="Q723" s="379"/>
      <c r="R723" s="379"/>
      <c r="S723" s="379"/>
      <c r="T723" s="379"/>
      <c r="U723" s="379"/>
      <c r="V723" s="379"/>
      <c r="W723" s="379"/>
      <c r="X723" s="379"/>
      <c r="Y723" s="379"/>
    </row>
    <row r="724" spans="1:25" ht="15.75" customHeight="1" x14ac:dyDescent="0.2">
      <c r="A724" s="378"/>
      <c r="B724" s="378"/>
      <c r="C724" s="379"/>
      <c r="D724" s="379"/>
      <c r="E724" s="379"/>
      <c r="F724" s="379"/>
      <c r="G724" s="381"/>
      <c r="H724" s="379"/>
      <c r="I724" s="386"/>
      <c r="J724" s="379"/>
      <c r="K724" s="379"/>
      <c r="L724" s="379"/>
      <c r="M724" s="379"/>
      <c r="N724" s="379"/>
      <c r="O724" s="379"/>
      <c r="P724" s="379"/>
      <c r="Q724" s="379"/>
      <c r="R724" s="379"/>
      <c r="S724" s="379"/>
      <c r="T724" s="379"/>
      <c r="U724" s="379"/>
      <c r="V724" s="379"/>
      <c r="W724" s="379"/>
      <c r="X724" s="379"/>
      <c r="Y724" s="379"/>
    </row>
    <row r="725" spans="1:25" ht="15.75" customHeight="1" x14ac:dyDescent="0.2">
      <c r="A725" s="378"/>
      <c r="B725" s="378"/>
      <c r="C725" s="379"/>
      <c r="D725" s="379"/>
      <c r="E725" s="379"/>
      <c r="F725" s="379"/>
      <c r="G725" s="381"/>
      <c r="H725" s="379"/>
      <c r="I725" s="386"/>
      <c r="J725" s="379"/>
      <c r="K725" s="379"/>
      <c r="L725" s="379"/>
      <c r="M725" s="379"/>
      <c r="N725" s="379"/>
      <c r="O725" s="379"/>
      <c r="P725" s="379"/>
      <c r="Q725" s="379"/>
      <c r="R725" s="379"/>
      <c r="S725" s="379"/>
      <c r="T725" s="379"/>
      <c r="U725" s="379"/>
      <c r="V725" s="379"/>
      <c r="W725" s="379"/>
      <c r="X725" s="379"/>
      <c r="Y725" s="379"/>
    </row>
    <row r="726" spans="1:25" ht="15.75" customHeight="1" x14ac:dyDescent="0.2">
      <c r="A726" s="378"/>
      <c r="B726" s="378"/>
      <c r="C726" s="379"/>
      <c r="D726" s="379"/>
      <c r="E726" s="379"/>
      <c r="F726" s="379"/>
      <c r="G726" s="381"/>
      <c r="H726" s="379"/>
      <c r="I726" s="386"/>
      <c r="J726" s="379"/>
      <c r="K726" s="379"/>
      <c r="L726" s="379"/>
      <c r="M726" s="379"/>
      <c r="N726" s="379"/>
      <c r="O726" s="379"/>
      <c r="P726" s="379"/>
      <c r="Q726" s="379"/>
      <c r="R726" s="379"/>
      <c r="S726" s="379"/>
      <c r="T726" s="379"/>
      <c r="U726" s="379"/>
      <c r="V726" s="379"/>
      <c r="W726" s="379"/>
      <c r="X726" s="379"/>
      <c r="Y726" s="379"/>
    </row>
    <row r="727" spans="1:25" ht="15.75" customHeight="1" x14ac:dyDescent="0.2">
      <c r="A727" s="378"/>
      <c r="B727" s="378"/>
      <c r="C727" s="379"/>
      <c r="D727" s="379"/>
      <c r="E727" s="379"/>
      <c r="F727" s="379"/>
      <c r="G727" s="381"/>
      <c r="H727" s="379"/>
      <c r="I727" s="386"/>
      <c r="J727" s="379"/>
      <c r="K727" s="379"/>
      <c r="L727" s="379"/>
      <c r="M727" s="379"/>
      <c r="N727" s="379"/>
      <c r="O727" s="379"/>
      <c r="P727" s="379"/>
      <c r="Q727" s="379"/>
      <c r="R727" s="379"/>
      <c r="S727" s="379"/>
      <c r="T727" s="379"/>
      <c r="U727" s="379"/>
      <c r="V727" s="379"/>
      <c r="W727" s="379"/>
      <c r="X727" s="379"/>
      <c r="Y727" s="379"/>
    </row>
    <row r="728" spans="1:25" ht="15.75" customHeight="1" x14ac:dyDescent="0.2">
      <c r="A728" s="378"/>
      <c r="B728" s="378"/>
      <c r="C728" s="379"/>
      <c r="D728" s="379"/>
      <c r="E728" s="379"/>
      <c r="F728" s="379"/>
      <c r="G728" s="381"/>
      <c r="H728" s="379"/>
      <c r="I728" s="386"/>
      <c r="J728" s="379"/>
      <c r="K728" s="379"/>
      <c r="L728" s="379"/>
      <c r="M728" s="379"/>
      <c r="N728" s="379"/>
      <c r="O728" s="379"/>
      <c r="P728" s="379"/>
      <c r="Q728" s="379"/>
      <c r="R728" s="379"/>
      <c r="S728" s="379"/>
      <c r="T728" s="379"/>
      <c r="U728" s="379"/>
      <c r="V728" s="379"/>
      <c r="W728" s="379"/>
      <c r="X728" s="379"/>
      <c r="Y728" s="379"/>
    </row>
    <row r="729" spans="1:25" ht="15.75" customHeight="1" x14ac:dyDescent="0.2">
      <c r="A729" s="378"/>
      <c r="B729" s="378"/>
      <c r="C729" s="379"/>
      <c r="D729" s="379"/>
      <c r="E729" s="379"/>
      <c r="F729" s="379"/>
      <c r="G729" s="381"/>
      <c r="H729" s="379"/>
      <c r="I729" s="386"/>
      <c r="J729" s="379"/>
      <c r="K729" s="379"/>
      <c r="L729" s="379"/>
      <c r="M729" s="379"/>
      <c r="N729" s="379"/>
      <c r="O729" s="379"/>
      <c r="P729" s="379"/>
      <c r="Q729" s="379"/>
      <c r="R729" s="379"/>
      <c r="S729" s="379"/>
      <c r="T729" s="379"/>
      <c r="U729" s="379"/>
      <c r="V729" s="379"/>
      <c r="W729" s="379"/>
      <c r="X729" s="379"/>
      <c r="Y729" s="379"/>
    </row>
    <row r="730" spans="1:25" ht="15.75" customHeight="1" x14ac:dyDescent="0.2">
      <c r="A730" s="378"/>
      <c r="B730" s="378"/>
      <c r="C730" s="379"/>
      <c r="D730" s="379"/>
      <c r="E730" s="379"/>
      <c r="F730" s="379"/>
      <c r="G730" s="381"/>
      <c r="H730" s="379"/>
      <c r="I730" s="386"/>
      <c r="J730" s="379"/>
      <c r="K730" s="379"/>
      <c r="L730" s="379"/>
      <c r="M730" s="379"/>
      <c r="N730" s="379"/>
      <c r="O730" s="379"/>
      <c r="P730" s="379"/>
      <c r="Q730" s="379"/>
      <c r="R730" s="379"/>
      <c r="S730" s="379"/>
      <c r="T730" s="379"/>
      <c r="U730" s="379"/>
      <c r="V730" s="379"/>
      <c r="W730" s="379"/>
      <c r="X730" s="379"/>
      <c r="Y730" s="379"/>
    </row>
    <row r="731" spans="1:25" ht="15.75" customHeight="1" x14ac:dyDescent="0.2">
      <c r="A731" s="378"/>
      <c r="B731" s="378"/>
      <c r="C731" s="379"/>
      <c r="D731" s="379"/>
      <c r="E731" s="379"/>
      <c r="F731" s="379"/>
      <c r="G731" s="381"/>
      <c r="H731" s="379"/>
      <c r="I731" s="386"/>
      <c r="J731" s="379"/>
      <c r="K731" s="379"/>
      <c r="L731" s="379"/>
      <c r="M731" s="379"/>
      <c r="N731" s="379"/>
      <c r="O731" s="379"/>
      <c r="P731" s="379"/>
      <c r="Q731" s="379"/>
      <c r="R731" s="379"/>
      <c r="S731" s="379"/>
      <c r="T731" s="379"/>
      <c r="U731" s="379"/>
      <c r="V731" s="379"/>
      <c r="W731" s="379"/>
      <c r="X731" s="379"/>
      <c r="Y731" s="379"/>
    </row>
    <row r="732" spans="1:25" ht="15.75" customHeight="1" x14ac:dyDescent="0.2">
      <c r="A732" s="378"/>
      <c r="B732" s="378"/>
      <c r="C732" s="379"/>
      <c r="D732" s="379"/>
      <c r="E732" s="379"/>
      <c r="F732" s="379"/>
      <c r="G732" s="381"/>
      <c r="H732" s="379"/>
      <c r="I732" s="386"/>
      <c r="J732" s="379"/>
      <c r="K732" s="379"/>
      <c r="L732" s="379"/>
      <c r="M732" s="379"/>
      <c r="N732" s="379"/>
      <c r="O732" s="379"/>
      <c r="P732" s="379"/>
      <c r="Q732" s="379"/>
      <c r="R732" s="379"/>
      <c r="S732" s="379"/>
      <c r="T732" s="379"/>
      <c r="U732" s="379"/>
      <c r="V732" s="379"/>
      <c r="W732" s="379"/>
      <c r="X732" s="379"/>
      <c r="Y732" s="379"/>
    </row>
    <row r="733" spans="1:25" ht="15.75" customHeight="1" x14ac:dyDescent="0.2">
      <c r="A733" s="378"/>
      <c r="B733" s="378"/>
      <c r="C733" s="379"/>
      <c r="D733" s="379"/>
      <c r="E733" s="379"/>
      <c r="F733" s="379"/>
      <c r="G733" s="381"/>
      <c r="H733" s="379"/>
      <c r="I733" s="386"/>
      <c r="J733" s="379"/>
      <c r="K733" s="379"/>
      <c r="L733" s="379"/>
      <c r="M733" s="379"/>
      <c r="N733" s="379"/>
      <c r="O733" s="379"/>
      <c r="P733" s="379"/>
      <c r="Q733" s="379"/>
      <c r="R733" s="379"/>
      <c r="S733" s="379"/>
      <c r="T733" s="379"/>
      <c r="U733" s="379"/>
      <c r="V733" s="379"/>
      <c r="W733" s="379"/>
      <c r="X733" s="379"/>
      <c r="Y733" s="379"/>
    </row>
    <row r="734" spans="1:25" ht="15.75" customHeight="1" x14ac:dyDescent="0.2">
      <c r="A734" s="378"/>
      <c r="B734" s="378"/>
      <c r="C734" s="379"/>
      <c r="D734" s="379"/>
      <c r="E734" s="379"/>
      <c r="F734" s="379"/>
      <c r="G734" s="381"/>
      <c r="H734" s="379"/>
      <c r="I734" s="386"/>
      <c r="J734" s="379"/>
      <c r="K734" s="379"/>
      <c r="L734" s="379"/>
      <c r="M734" s="379"/>
      <c r="N734" s="379"/>
      <c r="O734" s="379"/>
      <c r="P734" s="379"/>
      <c r="Q734" s="379"/>
      <c r="R734" s="379"/>
      <c r="S734" s="379"/>
      <c r="T734" s="379"/>
      <c r="U734" s="379"/>
      <c r="V734" s="379"/>
      <c r="W734" s="379"/>
      <c r="X734" s="379"/>
      <c r="Y734" s="379"/>
    </row>
    <row r="735" spans="1:25" ht="15.75" customHeight="1" x14ac:dyDescent="0.2">
      <c r="A735" s="378"/>
      <c r="B735" s="378"/>
      <c r="C735" s="379"/>
      <c r="D735" s="379"/>
      <c r="E735" s="379"/>
      <c r="F735" s="379"/>
      <c r="G735" s="381"/>
      <c r="H735" s="379"/>
      <c r="I735" s="386"/>
      <c r="J735" s="379"/>
      <c r="K735" s="379"/>
      <c r="L735" s="379"/>
      <c r="M735" s="379"/>
      <c r="N735" s="379"/>
      <c r="O735" s="379"/>
      <c r="P735" s="379"/>
      <c r="Q735" s="379"/>
      <c r="R735" s="379"/>
      <c r="S735" s="379"/>
      <c r="T735" s="379"/>
      <c r="U735" s="379"/>
      <c r="V735" s="379"/>
      <c r="W735" s="379"/>
      <c r="X735" s="379"/>
      <c r="Y735" s="379"/>
    </row>
    <row r="736" spans="1:25" ht="15.75" customHeight="1" x14ac:dyDescent="0.2">
      <c r="A736" s="378"/>
      <c r="B736" s="378"/>
      <c r="C736" s="379"/>
      <c r="D736" s="379"/>
      <c r="E736" s="379"/>
      <c r="F736" s="379"/>
      <c r="G736" s="381"/>
      <c r="H736" s="379"/>
      <c r="I736" s="386"/>
      <c r="J736" s="379"/>
      <c r="K736" s="379"/>
      <c r="L736" s="379"/>
      <c r="M736" s="379"/>
      <c r="N736" s="379"/>
      <c r="O736" s="379"/>
      <c r="P736" s="379"/>
      <c r="Q736" s="379"/>
      <c r="R736" s="379"/>
      <c r="S736" s="379"/>
      <c r="T736" s="379"/>
      <c r="U736" s="379"/>
      <c r="V736" s="379"/>
      <c r="W736" s="379"/>
      <c r="X736" s="379"/>
      <c r="Y736" s="379"/>
    </row>
    <row r="737" spans="1:25" ht="15.75" customHeight="1" x14ac:dyDescent="0.2">
      <c r="A737" s="378"/>
      <c r="B737" s="378"/>
      <c r="C737" s="379"/>
      <c r="D737" s="379"/>
      <c r="E737" s="379"/>
      <c r="F737" s="379"/>
      <c r="G737" s="381"/>
      <c r="H737" s="379"/>
      <c r="I737" s="386"/>
      <c r="J737" s="379"/>
      <c r="K737" s="379"/>
      <c r="L737" s="379"/>
      <c r="M737" s="379"/>
      <c r="N737" s="379"/>
      <c r="O737" s="379"/>
      <c r="P737" s="379"/>
      <c r="Q737" s="379"/>
      <c r="R737" s="379"/>
      <c r="S737" s="379"/>
      <c r="T737" s="379"/>
      <c r="U737" s="379"/>
      <c r="V737" s="379"/>
      <c r="W737" s="379"/>
      <c r="X737" s="379"/>
      <c r="Y737" s="379"/>
    </row>
    <row r="738" spans="1:25" ht="15.75" customHeight="1" x14ac:dyDescent="0.2">
      <c r="A738" s="378"/>
      <c r="B738" s="378"/>
      <c r="C738" s="379"/>
      <c r="D738" s="379"/>
      <c r="E738" s="379"/>
      <c r="F738" s="379"/>
      <c r="G738" s="381"/>
      <c r="H738" s="379"/>
      <c r="I738" s="386"/>
      <c r="J738" s="379"/>
      <c r="K738" s="379"/>
      <c r="L738" s="379"/>
      <c r="M738" s="379"/>
      <c r="N738" s="379"/>
      <c r="O738" s="379"/>
      <c r="P738" s="379"/>
      <c r="Q738" s="379"/>
      <c r="R738" s="379"/>
      <c r="S738" s="379"/>
      <c r="T738" s="379"/>
      <c r="U738" s="379"/>
      <c r="V738" s="379"/>
      <c r="W738" s="379"/>
      <c r="X738" s="379"/>
      <c r="Y738" s="379"/>
    </row>
    <row r="739" spans="1:25" ht="15.75" customHeight="1" x14ac:dyDescent="0.2">
      <c r="A739" s="378"/>
      <c r="B739" s="378"/>
      <c r="C739" s="379"/>
      <c r="D739" s="379"/>
      <c r="E739" s="379"/>
      <c r="F739" s="379"/>
      <c r="G739" s="381"/>
      <c r="H739" s="379"/>
      <c r="I739" s="386"/>
      <c r="J739" s="379"/>
      <c r="K739" s="379"/>
      <c r="L739" s="379"/>
      <c r="M739" s="379"/>
      <c r="N739" s="379"/>
      <c r="O739" s="379"/>
      <c r="P739" s="379"/>
      <c r="Q739" s="379"/>
      <c r="R739" s="379"/>
      <c r="S739" s="379"/>
      <c r="T739" s="379"/>
      <c r="U739" s="379"/>
      <c r="V739" s="379"/>
      <c r="W739" s="379"/>
      <c r="X739" s="379"/>
      <c r="Y739" s="379"/>
    </row>
    <row r="740" spans="1:25" ht="15.75" customHeight="1" x14ac:dyDescent="0.2">
      <c r="A740" s="378"/>
      <c r="B740" s="378"/>
      <c r="C740" s="379"/>
      <c r="D740" s="379"/>
      <c r="E740" s="379"/>
      <c r="F740" s="379"/>
      <c r="G740" s="381"/>
      <c r="H740" s="379"/>
      <c r="I740" s="386"/>
      <c r="J740" s="379"/>
      <c r="K740" s="379"/>
      <c r="L740" s="379"/>
      <c r="M740" s="379"/>
      <c r="N740" s="379"/>
      <c r="O740" s="379"/>
      <c r="P740" s="379"/>
      <c r="Q740" s="379"/>
      <c r="R740" s="379"/>
      <c r="S740" s="379"/>
      <c r="T740" s="379"/>
      <c r="U740" s="379"/>
      <c r="V740" s="379"/>
      <c r="W740" s="379"/>
      <c r="X740" s="379"/>
      <c r="Y740" s="379"/>
    </row>
    <row r="741" spans="1:25" ht="15.75" customHeight="1" x14ac:dyDescent="0.2">
      <c r="A741" s="378"/>
      <c r="B741" s="378"/>
      <c r="C741" s="379"/>
      <c r="D741" s="379"/>
      <c r="E741" s="379"/>
      <c r="F741" s="379"/>
      <c r="G741" s="381"/>
      <c r="H741" s="379"/>
      <c r="I741" s="386"/>
      <c r="J741" s="379"/>
      <c r="K741" s="379"/>
      <c r="L741" s="379"/>
      <c r="M741" s="379"/>
      <c r="N741" s="379"/>
      <c r="O741" s="379"/>
      <c r="P741" s="379"/>
      <c r="Q741" s="379"/>
      <c r="R741" s="379"/>
      <c r="S741" s="379"/>
      <c r="T741" s="379"/>
      <c r="U741" s="379"/>
      <c r="V741" s="379"/>
      <c r="W741" s="379"/>
      <c r="X741" s="379"/>
      <c r="Y741" s="379"/>
    </row>
    <row r="742" spans="1:25" ht="15.75" customHeight="1" x14ac:dyDescent="0.2">
      <c r="A742" s="378"/>
      <c r="B742" s="378"/>
      <c r="C742" s="379"/>
      <c r="D742" s="379"/>
      <c r="E742" s="379"/>
      <c r="F742" s="379"/>
      <c r="G742" s="381"/>
      <c r="H742" s="379"/>
      <c r="I742" s="386"/>
      <c r="J742" s="379"/>
      <c r="K742" s="379"/>
      <c r="L742" s="379"/>
      <c r="M742" s="379"/>
      <c r="N742" s="379"/>
      <c r="O742" s="379"/>
      <c r="P742" s="379"/>
      <c r="Q742" s="379"/>
      <c r="R742" s="379"/>
      <c r="S742" s="379"/>
      <c r="T742" s="379"/>
      <c r="U742" s="379"/>
      <c r="V742" s="379"/>
      <c r="W742" s="379"/>
      <c r="X742" s="379"/>
      <c r="Y742" s="379"/>
    </row>
    <row r="743" spans="1:25" ht="15.75" customHeight="1" x14ac:dyDescent="0.2">
      <c r="A743" s="378"/>
      <c r="B743" s="378"/>
      <c r="C743" s="379"/>
      <c r="D743" s="379"/>
      <c r="E743" s="379"/>
      <c r="F743" s="379"/>
      <c r="G743" s="381"/>
      <c r="H743" s="379"/>
      <c r="I743" s="386"/>
      <c r="J743" s="379"/>
      <c r="K743" s="379"/>
      <c r="L743" s="379"/>
      <c r="M743" s="379"/>
      <c r="N743" s="379"/>
      <c r="O743" s="379"/>
      <c r="P743" s="379"/>
      <c r="Q743" s="379"/>
      <c r="R743" s="379"/>
      <c r="S743" s="379"/>
      <c r="T743" s="379"/>
      <c r="U743" s="379"/>
      <c r="V743" s="379"/>
      <c r="W743" s="379"/>
      <c r="X743" s="379"/>
      <c r="Y743" s="379"/>
    </row>
    <row r="744" spans="1:25" ht="15.75" customHeight="1" x14ac:dyDescent="0.2">
      <c r="A744" s="378"/>
      <c r="B744" s="378"/>
      <c r="C744" s="379"/>
      <c r="D744" s="379"/>
      <c r="E744" s="379"/>
      <c r="F744" s="379"/>
      <c r="G744" s="381"/>
      <c r="H744" s="379"/>
      <c r="I744" s="386"/>
      <c r="J744" s="379"/>
      <c r="K744" s="379"/>
      <c r="L744" s="379"/>
      <c r="M744" s="379"/>
      <c r="N744" s="379"/>
      <c r="O744" s="379"/>
      <c r="P744" s="379"/>
      <c r="Q744" s="379"/>
      <c r="R744" s="379"/>
      <c r="S744" s="379"/>
      <c r="T744" s="379"/>
      <c r="U744" s="379"/>
      <c r="V744" s="379"/>
      <c r="W744" s="379"/>
      <c r="X744" s="379"/>
      <c r="Y744" s="379"/>
    </row>
    <row r="745" spans="1:25" ht="15.75" customHeight="1" x14ac:dyDescent="0.2">
      <c r="A745" s="378"/>
      <c r="B745" s="378"/>
      <c r="C745" s="379"/>
      <c r="D745" s="379"/>
      <c r="E745" s="379"/>
      <c r="F745" s="379"/>
      <c r="G745" s="381"/>
      <c r="H745" s="379"/>
      <c r="I745" s="386"/>
      <c r="J745" s="379"/>
      <c r="K745" s="379"/>
      <c r="L745" s="379"/>
      <c r="M745" s="379"/>
      <c r="N745" s="379"/>
      <c r="O745" s="379"/>
      <c r="P745" s="379"/>
      <c r="Q745" s="379"/>
      <c r="R745" s="379"/>
      <c r="S745" s="379"/>
      <c r="T745" s="379"/>
      <c r="U745" s="379"/>
      <c r="V745" s="379"/>
      <c r="W745" s="379"/>
      <c r="X745" s="379"/>
      <c r="Y745" s="379"/>
    </row>
    <row r="746" spans="1:25" ht="15.75" customHeight="1" x14ac:dyDescent="0.2">
      <c r="A746" s="378"/>
      <c r="B746" s="378"/>
      <c r="C746" s="379"/>
      <c r="D746" s="379"/>
      <c r="E746" s="379"/>
      <c r="F746" s="379"/>
      <c r="G746" s="381"/>
      <c r="H746" s="379"/>
      <c r="I746" s="386"/>
      <c r="J746" s="379"/>
      <c r="K746" s="379"/>
      <c r="L746" s="379"/>
      <c r="M746" s="379"/>
      <c r="N746" s="379"/>
      <c r="O746" s="379"/>
      <c r="P746" s="379"/>
      <c r="Q746" s="379"/>
      <c r="R746" s="379"/>
      <c r="S746" s="379"/>
      <c r="T746" s="379"/>
      <c r="U746" s="379"/>
      <c r="V746" s="379"/>
      <c r="W746" s="379"/>
      <c r="X746" s="379"/>
      <c r="Y746" s="379"/>
    </row>
    <row r="747" spans="1:25" ht="15.75" customHeight="1" x14ac:dyDescent="0.2">
      <c r="A747" s="378"/>
      <c r="B747" s="378"/>
      <c r="C747" s="379"/>
      <c r="D747" s="379"/>
      <c r="E747" s="379"/>
      <c r="F747" s="379"/>
      <c r="G747" s="381"/>
      <c r="H747" s="379"/>
      <c r="I747" s="386"/>
      <c r="J747" s="379"/>
      <c r="K747" s="379"/>
      <c r="L747" s="379"/>
      <c r="M747" s="379"/>
      <c r="N747" s="379"/>
      <c r="O747" s="379"/>
      <c r="P747" s="379"/>
      <c r="Q747" s="379"/>
      <c r="R747" s="379"/>
      <c r="S747" s="379"/>
      <c r="T747" s="379"/>
      <c r="U747" s="379"/>
      <c r="V747" s="379"/>
      <c r="W747" s="379"/>
      <c r="X747" s="379"/>
      <c r="Y747" s="379"/>
    </row>
    <row r="748" spans="1:25" ht="15.75" customHeight="1" x14ac:dyDescent="0.2">
      <c r="A748" s="378"/>
      <c r="B748" s="378"/>
      <c r="C748" s="379"/>
      <c r="D748" s="379"/>
      <c r="E748" s="379"/>
      <c r="F748" s="379"/>
      <c r="G748" s="381"/>
      <c r="H748" s="379"/>
      <c r="I748" s="386"/>
      <c r="J748" s="379"/>
      <c r="K748" s="379"/>
      <c r="L748" s="379"/>
      <c r="M748" s="379"/>
      <c r="N748" s="379"/>
      <c r="O748" s="379"/>
      <c r="P748" s="379"/>
      <c r="Q748" s="379"/>
      <c r="R748" s="379"/>
      <c r="S748" s="379"/>
      <c r="T748" s="379"/>
      <c r="U748" s="379"/>
      <c r="V748" s="379"/>
      <c r="W748" s="379"/>
      <c r="X748" s="379"/>
      <c r="Y748" s="379"/>
    </row>
    <row r="749" spans="1:25" ht="15.75" customHeight="1" x14ac:dyDescent="0.2">
      <c r="A749" s="378"/>
      <c r="B749" s="378"/>
      <c r="C749" s="379"/>
      <c r="D749" s="379"/>
      <c r="E749" s="379"/>
      <c r="F749" s="379"/>
      <c r="G749" s="381"/>
      <c r="H749" s="379"/>
      <c r="I749" s="386"/>
      <c r="J749" s="379"/>
      <c r="K749" s="379"/>
      <c r="L749" s="379"/>
      <c r="M749" s="379"/>
      <c r="N749" s="379"/>
      <c r="O749" s="379"/>
      <c r="P749" s="379"/>
      <c r="Q749" s="379"/>
      <c r="R749" s="379"/>
      <c r="S749" s="379"/>
      <c r="T749" s="379"/>
      <c r="U749" s="379"/>
      <c r="V749" s="379"/>
      <c r="W749" s="379"/>
      <c r="X749" s="379"/>
      <c r="Y749" s="379"/>
    </row>
    <row r="750" spans="1:25" ht="15.75" customHeight="1" x14ac:dyDescent="0.2">
      <c r="A750" s="378"/>
      <c r="B750" s="378"/>
      <c r="C750" s="379"/>
      <c r="D750" s="379"/>
      <c r="E750" s="379"/>
      <c r="F750" s="379"/>
      <c r="G750" s="381"/>
      <c r="H750" s="379"/>
      <c r="I750" s="386"/>
      <c r="J750" s="379"/>
      <c r="K750" s="379"/>
      <c r="L750" s="379"/>
      <c r="M750" s="379"/>
      <c r="N750" s="379"/>
      <c r="O750" s="379"/>
      <c r="P750" s="379"/>
      <c r="Q750" s="379"/>
      <c r="R750" s="379"/>
      <c r="S750" s="379"/>
      <c r="T750" s="379"/>
      <c r="U750" s="379"/>
      <c r="V750" s="379"/>
      <c r="W750" s="379"/>
      <c r="X750" s="379"/>
      <c r="Y750" s="379"/>
    </row>
    <row r="751" spans="1:25" ht="15.75" customHeight="1" x14ac:dyDescent="0.2">
      <c r="A751" s="378"/>
      <c r="B751" s="378"/>
      <c r="C751" s="379"/>
      <c r="D751" s="379"/>
      <c r="E751" s="379"/>
      <c r="F751" s="379"/>
      <c r="G751" s="381"/>
      <c r="H751" s="379"/>
      <c r="I751" s="386"/>
      <c r="J751" s="379"/>
      <c r="K751" s="379"/>
      <c r="L751" s="379"/>
      <c r="M751" s="379"/>
      <c r="N751" s="379"/>
      <c r="O751" s="379"/>
      <c r="P751" s="379"/>
      <c r="Q751" s="379"/>
      <c r="R751" s="379"/>
      <c r="S751" s="379"/>
      <c r="T751" s="379"/>
      <c r="U751" s="379"/>
      <c r="V751" s="379"/>
      <c r="W751" s="379"/>
      <c r="X751" s="379"/>
      <c r="Y751" s="379"/>
    </row>
    <row r="752" spans="1:25" ht="15.75" customHeight="1" x14ac:dyDescent="0.2">
      <c r="A752" s="378"/>
      <c r="B752" s="378"/>
      <c r="C752" s="379"/>
      <c r="D752" s="379"/>
      <c r="E752" s="379"/>
      <c r="F752" s="379"/>
      <c r="G752" s="381"/>
      <c r="H752" s="379"/>
      <c r="I752" s="386"/>
      <c r="J752" s="379"/>
      <c r="K752" s="379"/>
      <c r="L752" s="379"/>
      <c r="M752" s="379"/>
      <c r="N752" s="379"/>
      <c r="O752" s="379"/>
      <c r="P752" s="379"/>
      <c r="Q752" s="379"/>
      <c r="R752" s="379"/>
      <c r="S752" s="379"/>
      <c r="T752" s="379"/>
      <c r="U752" s="379"/>
      <c r="V752" s="379"/>
      <c r="W752" s="379"/>
      <c r="X752" s="379"/>
      <c r="Y752" s="379"/>
    </row>
    <row r="753" spans="1:25" ht="15.75" customHeight="1" x14ac:dyDescent="0.2">
      <c r="A753" s="378"/>
      <c r="B753" s="378"/>
      <c r="C753" s="379"/>
      <c r="D753" s="379"/>
      <c r="E753" s="379"/>
      <c r="F753" s="379"/>
      <c r="G753" s="381"/>
      <c r="H753" s="379"/>
      <c r="I753" s="386"/>
      <c r="J753" s="379"/>
      <c r="K753" s="379"/>
      <c r="L753" s="379"/>
      <c r="M753" s="379"/>
      <c r="N753" s="379"/>
      <c r="O753" s="379"/>
      <c r="P753" s="379"/>
      <c r="Q753" s="379"/>
      <c r="R753" s="379"/>
      <c r="S753" s="379"/>
      <c r="T753" s="379"/>
      <c r="U753" s="379"/>
      <c r="V753" s="379"/>
      <c r="W753" s="379"/>
      <c r="X753" s="379"/>
      <c r="Y753" s="379"/>
    </row>
    <row r="754" spans="1:25" ht="15.75" customHeight="1" x14ac:dyDescent="0.2">
      <c r="A754" s="378"/>
      <c r="B754" s="378"/>
      <c r="C754" s="379"/>
      <c r="D754" s="379"/>
      <c r="E754" s="379"/>
      <c r="F754" s="379"/>
      <c r="G754" s="381"/>
      <c r="H754" s="379"/>
      <c r="I754" s="386"/>
      <c r="J754" s="379"/>
      <c r="K754" s="379"/>
      <c r="L754" s="379"/>
      <c r="M754" s="379"/>
      <c r="N754" s="379"/>
      <c r="O754" s="379"/>
      <c r="P754" s="379"/>
      <c r="Q754" s="379"/>
      <c r="R754" s="379"/>
      <c r="S754" s="379"/>
      <c r="T754" s="379"/>
      <c r="U754" s="379"/>
      <c r="V754" s="379"/>
      <c r="W754" s="379"/>
      <c r="X754" s="379"/>
      <c r="Y754" s="379"/>
    </row>
    <row r="755" spans="1:25" ht="15.75" customHeight="1" x14ac:dyDescent="0.2">
      <c r="A755" s="378"/>
      <c r="B755" s="378"/>
      <c r="C755" s="379"/>
      <c r="D755" s="379"/>
      <c r="E755" s="379"/>
      <c r="F755" s="379"/>
      <c r="G755" s="381"/>
      <c r="H755" s="379"/>
      <c r="I755" s="386"/>
      <c r="J755" s="379"/>
      <c r="K755" s="379"/>
      <c r="L755" s="379"/>
      <c r="M755" s="379"/>
      <c r="N755" s="379"/>
      <c r="O755" s="379"/>
      <c r="P755" s="379"/>
      <c r="Q755" s="379"/>
      <c r="R755" s="379"/>
      <c r="S755" s="379"/>
      <c r="T755" s="379"/>
      <c r="U755" s="379"/>
      <c r="V755" s="379"/>
      <c r="W755" s="379"/>
      <c r="X755" s="379"/>
      <c r="Y755" s="379"/>
    </row>
    <row r="756" spans="1:25" ht="15.75" customHeight="1" x14ac:dyDescent="0.2">
      <c r="A756" s="378"/>
      <c r="B756" s="378"/>
      <c r="C756" s="379"/>
      <c r="D756" s="379"/>
      <c r="E756" s="379"/>
      <c r="F756" s="379"/>
      <c r="G756" s="381"/>
      <c r="H756" s="379"/>
      <c r="I756" s="386"/>
      <c r="J756" s="379"/>
      <c r="K756" s="379"/>
      <c r="L756" s="379"/>
      <c r="M756" s="379"/>
      <c r="N756" s="379"/>
      <c r="O756" s="379"/>
      <c r="P756" s="379"/>
      <c r="Q756" s="379"/>
      <c r="R756" s="379"/>
      <c r="S756" s="379"/>
      <c r="T756" s="379"/>
      <c r="U756" s="379"/>
      <c r="V756" s="379"/>
      <c r="W756" s="379"/>
      <c r="X756" s="379"/>
      <c r="Y756" s="379"/>
    </row>
    <row r="757" spans="1:25" ht="15.75" customHeight="1" x14ac:dyDescent="0.2">
      <c r="A757" s="378"/>
      <c r="B757" s="378"/>
      <c r="C757" s="379"/>
      <c r="D757" s="379"/>
      <c r="E757" s="379"/>
      <c r="F757" s="379"/>
      <c r="G757" s="381"/>
      <c r="H757" s="379"/>
      <c r="I757" s="386"/>
      <c r="J757" s="379"/>
      <c r="K757" s="379"/>
      <c r="L757" s="379"/>
      <c r="M757" s="379"/>
      <c r="N757" s="379"/>
      <c r="O757" s="379"/>
      <c r="P757" s="379"/>
      <c r="Q757" s="379"/>
      <c r="R757" s="379"/>
      <c r="S757" s="379"/>
      <c r="T757" s="379"/>
      <c r="U757" s="379"/>
      <c r="V757" s="379"/>
      <c r="W757" s="379"/>
      <c r="X757" s="379"/>
      <c r="Y757" s="379"/>
    </row>
    <row r="758" spans="1:25" ht="15.75" customHeight="1" x14ac:dyDescent="0.2">
      <c r="A758" s="378"/>
      <c r="B758" s="378"/>
      <c r="C758" s="379"/>
      <c r="D758" s="379"/>
      <c r="E758" s="379"/>
      <c r="F758" s="379"/>
      <c r="G758" s="381"/>
      <c r="H758" s="379"/>
      <c r="I758" s="386"/>
      <c r="J758" s="379"/>
      <c r="K758" s="379"/>
      <c r="L758" s="379"/>
      <c r="M758" s="379"/>
      <c r="N758" s="379"/>
      <c r="O758" s="379"/>
      <c r="P758" s="379"/>
      <c r="Q758" s="379"/>
      <c r="R758" s="379"/>
      <c r="S758" s="379"/>
      <c r="T758" s="379"/>
      <c r="U758" s="379"/>
      <c r="V758" s="379"/>
      <c r="W758" s="379"/>
      <c r="X758" s="379"/>
      <c r="Y758" s="379"/>
    </row>
    <row r="759" spans="1:25" ht="15.75" customHeight="1" x14ac:dyDescent="0.2">
      <c r="A759" s="378"/>
      <c r="B759" s="378"/>
      <c r="C759" s="379"/>
      <c r="D759" s="379"/>
      <c r="E759" s="379"/>
      <c r="F759" s="379"/>
      <c r="G759" s="381"/>
      <c r="H759" s="379"/>
      <c r="I759" s="386"/>
      <c r="J759" s="379"/>
      <c r="K759" s="379"/>
      <c r="L759" s="379"/>
      <c r="M759" s="379"/>
      <c r="N759" s="379"/>
      <c r="O759" s="379"/>
      <c r="P759" s="379"/>
      <c r="Q759" s="379"/>
      <c r="R759" s="379"/>
      <c r="S759" s="379"/>
      <c r="T759" s="379"/>
      <c r="U759" s="379"/>
      <c r="V759" s="379"/>
      <c r="W759" s="379"/>
      <c r="X759" s="379"/>
      <c r="Y759" s="379"/>
    </row>
    <row r="760" spans="1:25" ht="15.75" customHeight="1" x14ac:dyDescent="0.2">
      <c r="A760" s="378"/>
      <c r="B760" s="378"/>
      <c r="C760" s="379"/>
      <c r="D760" s="379"/>
      <c r="E760" s="379"/>
      <c r="F760" s="379"/>
      <c r="G760" s="381"/>
      <c r="H760" s="379"/>
      <c r="I760" s="386"/>
      <c r="J760" s="379"/>
      <c r="K760" s="379"/>
      <c r="L760" s="379"/>
      <c r="M760" s="379"/>
      <c r="N760" s="379"/>
      <c r="O760" s="379"/>
      <c r="P760" s="379"/>
      <c r="Q760" s="379"/>
      <c r="R760" s="379"/>
      <c r="S760" s="379"/>
      <c r="T760" s="379"/>
      <c r="U760" s="379"/>
      <c r="V760" s="379"/>
      <c r="W760" s="379"/>
      <c r="X760" s="379"/>
      <c r="Y760" s="379"/>
    </row>
    <row r="761" spans="1:25" ht="15.75" customHeight="1" x14ac:dyDescent="0.2">
      <c r="A761" s="378"/>
      <c r="B761" s="378"/>
      <c r="C761" s="379"/>
      <c r="D761" s="379"/>
      <c r="E761" s="379"/>
      <c r="F761" s="379"/>
      <c r="G761" s="381"/>
      <c r="H761" s="379"/>
      <c r="I761" s="386"/>
      <c r="J761" s="379"/>
      <c r="K761" s="379"/>
      <c r="L761" s="379"/>
      <c r="M761" s="379"/>
      <c r="N761" s="379"/>
      <c r="O761" s="379"/>
      <c r="P761" s="379"/>
      <c r="Q761" s="379"/>
      <c r="R761" s="379"/>
      <c r="S761" s="379"/>
      <c r="T761" s="379"/>
      <c r="U761" s="379"/>
      <c r="V761" s="379"/>
      <c r="W761" s="379"/>
      <c r="X761" s="379"/>
      <c r="Y761" s="379"/>
    </row>
    <row r="762" spans="1:25" ht="15.75" customHeight="1" x14ac:dyDescent="0.2">
      <c r="A762" s="378"/>
      <c r="B762" s="378"/>
      <c r="C762" s="379"/>
      <c r="D762" s="379"/>
      <c r="E762" s="379"/>
      <c r="F762" s="379"/>
      <c r="G762" s="381"/>
      <c r="H762" s="379"/>
      <c r="I762" s="386"/>
      <c r="J762" s="379"/>
      <c r="K762" s="379"/>
      <c r="L762" s="379"/>
      <c r="M762" s="379"/>
      <c r="N762" s="379"/>
      <c r="O762" s="379"/>
      <c r="P762" s="379"/>
      <c r="Q762" s="379"/>
      <c r="R762" s="379"/>
      <c r="S762" s="379"/>
      <c r="T762" s="379"/>
      <c r="U762" s="379"/>
      <c r="V762" s="379"/>
      <c r="W762" s="379"/>
      <c r="X762" s="379"/>
      <c r="Y762" s="379"/>
    </row>
    <row r="763" spans="1:25" ht="15.75" customHeight="1" x14ac:dyDescent="0.2">
      <c r="A763" s="378"/>
      <c r="B763" s="378"/>
      <c r="C763" s="379"/>
      <c r="D763" s="379"/>
      <c r="E763" s="379"/>
      <c r="F763" s="379"/>
      <c r="G763" s="381"/>
      <c r="H763" s="379"/>
      <c r="I763" s="386"/>
      <c r="J763" s="379"/>
      <c r="K763" s="379"/>
      <c r="L763" s="379"/>
      <c r="M763" s="379"/>
      <c r="N763" s="379"/>
      <c r="O763" s="379"/>
      <c r="P763" s="379"/>
      <c r="Q763" s="379"/>
      <c r="R763" s="379"/>
      <c r="S763" s="379"/>
      <c r="T763" s="379"/>
      <c r="U763" s="379"/>
      <c r="V763" s="379"/>
      <c r="W763" s="379"/>
      <c r="X763" s="379"/>
      <c r="Y763" s="379"/>
    </row>
    <row r="764" spans="1:25" ht="15.75" customHeight="1" x14ac:dyDescent="0.2">
      <c r="A764" s="378"/>
      <c r="B764" s="378"/>
      <c r="C764" s="379"/>
      <c r="D764" s="379"/>
      <c r="E764" s="379"/>
      <c r="F764" s="379"/>
      <c r="G764" s="381"/>
      <c r="H764" s="379"/>
      <c r="I764" s="386"/>
      <c r="J764" s="379"/>
      <c r="K764" s="379"/>
      <c r="L764" s="379"/>
      <c r="M764" s="379"/>
      <c r="N764" s="379"/>
      <c r="O764" s="379"/>
      <c r="P764" s="379"/>
      <c r="Q764" s="379"/>
      <c r="R764" s="379"/>
      <c r="S764" s="379"/>
      <c r="T764" s="379"/>
      <c r="U764" s="379"/>
      <c r="V764" s="379"/>
      <c r="W764" s="379"/>
      <c r="X764" s="379"/>
      <c r="Y764" s="379"/>
    </row>
    <row r="765" spans="1:25" ht="15.75" customHeight="1" x14ac:dyDescent="0.2">
      <c r="A765" s="378"/>
      <c r="B765" s="378"/>
      <c r="C765" s="379"/>
      <c r="D765" s="379"/>
      <c r="E765" s="379"/>
      <c r="F765" s="379"/>
      <c r="G765" s="381"/>
      <c r="H765" s="379"/>
      <c r="I765" s="386"/>
      <c r="J765" s="379"/>
      <c r="K765" s="379"/>
      <c r="L765" s="379"/>
      <c r="M765" s="379"/>
      <c r="N765" s="379"/>
      <c r="O765" s="379"/>
      <c r="P765" s="379"/>
      <c r="Q765" s="379"/>
      <c r="R765" s="379"/>
      <c r="S765" s="379"/>
      <c r="T765" s="379"/>
      <c r="U765" s="379"/>
      <c r="V765" s="379"/>
      <c r="W765" s="379"/>
      <c r="X765" s="379"/>
      <c r="Y765" s="379"/>
    </row>
    <row r="766" spans="1:25" ht="15.75" customHeight="1" x14ac:dyDescent="0.2">
      <c r="A766" s="378"/>
      <c r="B766" s="378"/>
      <c r="C766" s="379"/>
      <c r="D766" s="379"/>
      <c r="E766" s="379"/>
      <c r="F766" s="379"/>
      <c r="G766" s="381"/>
      <c r="H766" s="379"/>
      <c r="I766" s="386"/>
      <c r="J766" s="379"/>
      <c r="K766" s="379"/>
      <c r="L766" s="379"/>
      <c r="M766" s="379"/>
      <c r="N766" s="379"/>
      <c r="O766" s="379"/>
      <c r="P766" s="379"/>
      <c r="Q766" s="379"/>
      <c r="R766" s="379"/>
      <c r="S766" s="379"/>
      <c r="T766" s="379"/>
      <c r="U766" s="379"/>
      <c r="V766" s="379"/>
      <c r="W766" s="379"/>
      <c r="X766" s="379"/>
      <c r="Y766" s="379"/>
    </row>
    <row r="767" spans="1:25" ht="15.75" customHeight="1" x14ac:dyDescent="0.2">
      <c r="A767" s="378"/>
      <c r="B767" s="378"/>
      <c r="C767" s="379"/>
      <c r="D767" s="379"/>
      <c r="E767" s="379"/>
      <c r="F767" s="379"/>
      <c r="G767" s="381"/>
      <c r="H767" s="379"/>
      <c r="I767" s="386"/>
      <c r="J767" s="379"/>
      <c r="K767" s="379"/>
      <c r="L767" s="379"/>
      <c r="M767" s="379"/>
      <c r="N767" s="379"/>
      <c r="O767" s="379"/>
      <c r="P767" s="379"/>
      <c r="Q767" s="379"/>
      <c r="R767" s="379"/>
      <c r="S767" s="379"/>
      <c r="T767" s="379"/>
      <c r="U767" s="379"/>
      <c r="V767" s="379"/>
      <c r="W767" s="379"/>
      <c r="X767" s="379"/>
      <c r="Y767" s="379"/>
    </row>
    <row r="768" spans="1:25" ht="15.75" customHeight="1" x14ac:dyDescent="0.2">
      <c r="A768" s="378"/>
      <c r="B768" s="378"/>
      <c r="C768" s="379"/>
      <c r="D768" s="379"/>
      <c r="E768" s="379"/>
      <c r="F768" s="379"/>
      <c r="G768" s="381"/>
      <c r="H768" s="379"/>
      <c r="I768" s="386"/>
      <c r="J768" s="379"/>
      <c r="K768" s="379"/>
      <c r="L768" s="379"/>
      <c r="M768" s="379"/>
      <c r="N768" s="379"/>
      <c r="O768" s="379"/>
      <c r="P768" s="379"/>
      <c r="Q768" s="379"/>
      <c r="R768" s="379"/>
      <c r="S768" s="379"/>
      <c r="T768" s="379"/>
      <c r="U768" s="379"/>
      <c r="V768" s="379"/>
      <c r="W768" s="379"/>
      <c r="X768" s="379"/>
      <c r="Y768" s="379"/>
    </row>
    <row r="769" spans="1:25" ht="15.75" customHeight="1" x14ac:dyDescent="0.2">
      <c r="A769" s="378"/>
      <c r="B769" s="378"/>
      <c r="C769" s="379"/>
      <c r="D769" s="379"/>
      <c r="E769" s="379"/>
      <c r="F769" s="379"/>
      <c r="G769" s="381"/>
      <c r="H769" s="379"/>
      <c r="I769" s="386"/>
      <c r="J769" s="379"/>
      <c r="K769" s="379"/>
      <c r="L769" s="379"/>
      <c r="M769" s="379"/>
      <c r="N769" s="379"/>
      <c r="O769" s="379"/>
      <c r="P769" s="379"/>
      <c r="Q769" s="379"/>
      <c r="R769" s="379"/>
      <c r="S769" s="379"/>
      <c r="T769" s="379"/>
      <c r="U769" s="379"/>
      <c r="V769" s="379"/>
      <c r="W769" s="379"/>
      <c r="X769" s="379"/>
      <c r="Y769" s="379"/>
    </row>
    <row r="770" spans="1:25" ht="15.75" customHeight="1" x14ac:dyDescent="0.2">
      <c r="A770" s="378"/>
      <c r="B770" s="378"/>
      <c r="C770" s="379"/>
      <c r="D770" s="379"/>
      <c r="E770" s="379"/>
      <c r="F770" s="379"/>
      <c r="G770" s="381"/>
      <c r="H770" s="379"/>
      <c r="I770" s="386"/>
      <c r="J770" s="379"/>
      <c r="K770" s="379"/>
      <c r="L770" s="379"/>
      <c r="M770" s="379"/>
      <c r="N770" s="379"/>
      <c r="O770" s="379"/>
      <c r="P770" s="379"/>
      <c r="Q770" s="379"/>
      <c r="R770" s="379"/>
      <c r="S770" s="379"/>
      <c r="T770" s="379"/>
      <c r="U770" s="379"/>
      <c r="V770" s="379"/>
      <c r="W770" s="379"/>
      <c r="X770" s="379"/>
      <c r="Y770" s="379"/>
    </row>
    <row r="771" spans="1:25" ht="15.75" customHeight="1" x14ac:dyDescent="0.2">
      <c r="A771" s="378"/>
      <c r="B771" s="378"/>
      <c r="C771" s="379"/>
      <c r="D771" s="379"/>
      <c r="E771" s="379"/>
      <c r="F771" s="379"/>
      <c r="G771" s="381"/>
      <c r="H771" s="379"/>
      <c r="I771" s="386"/>
      <c r="J771" s="379"/>
      <c r="K771" s="379"/>
      <c r="L771" s="379"/>
      <c r="M771" s="379"/>
      <c r="N771" s="379"/>
      <c r="O771" s="379"/>
      <c r="P771" s="379"/>
      <c r="Q771" s="379"/>
      <c r="R771" s="379"/>
      <c r="S771" s="379"/>
      <c r="T771" s="379"/>
      <c r="U771" s="379"/>
      <c r="V771" s="379"/>
      <c r="W771" s="379"/>
      <c r="X771" s="379"/>
      <c r="Y771" s="379"/>
    </row>
    <row r="772" spans="1:25" ht="15.75" customHeight="1" x14ac:dyDescent="0.2">
      <c r="A772" s="378"/>
      <c r="B772" s="378"/>
      <c r="C772" s="379"/>
      <c r="D772" s="379"/>
      <c r="E772" s="379"/>
      <c r="F772" s="379"/>
      <c r="G772" s="381"/>
      <c r="H772" s="379"/>
      <c r="I772" s="386"/>
      <c r="J772" s="379"/>
      <c r="K772" s="379"/>
      <c r="L772" s="379"/>
      <c r="M772" s="379"/>
      <c r="N772" s="379"/>
      <c r="O772" s="379"/>
      <c r="P772" s="379"/>
      <c r="Q772" s="379"/>
      <c r="R772" s="379"/>
      <c r="S772" s="379"/>
      <c r="T772" s="379"/>
      <c r="U772" s="379"/>
      <c r="V772" s="379"/>
      <c r="W772" s="379"/>
      <c r="X772" s="379"/>
      <c r="Y772" s="379"/>
    </row>
    <row r="773" spans="1:25" ht="15.75" customHeight="1" x14ac:dyDescent="0.2">
      <c r="A773" s="378"/>
      <c r="B773" s="378"/>
      <c r="C773" s="379"/>
      <c r="D773" s="379"/>
      <c r="E773" s="379"/>
      <c r="F773" s="379"/>
      <c r="G773" s="381"/>
      <c r="H773" s="379"/>
      <c r="I773" s="386"/>
      <c r="J773" s="379"/>
      <c r="K773" s="379"/>
      <c r="L773" s="379"/>
      <c r="M773" s="379"/>
      <c r="N773" s="379"/>
      <c r="O773" s="379"/>
      <c r="P773" s="379"/>
      <c r="Q773" s="379"/>
      <c r="R773" s="379"/>
      <c r="S773" s="379"/>
      <c r="T773" s="379"/>
      <c r="U773" s="379"/>
      <c r="V773" s="379"/>
      <c r="W773" s="379"/>
      <c r="X773" s="379"/>
      <c r="Y773" s="379"/>
    </row>
    <row r="774" spans="1:25" ht="15.75" customHeight="1" x14ac:dyDescent="0.2">
      <c r="A774" s="378"/>
      <c r="B774" s="378"/>
      <c r="C774" s="379"/>
      <c r="D774" s="379"/>
      <c r="E774" s="379"/>
      <c r="F774" s="379"/>
      <c r="G774" s="381"/>
      <c r="H774" s="379"/>
      <c r="I774" s="386"/>
      <c r="J774" s="379"/>
      <c r="K774" s="379"/>
      <c r="L774" s="379"/>
      <c r="M774" s="379"/>
      <c r="N774" s="379"/>
      <c r="O774" s="379"/>
      <c r="P774" s="379"/>
      <c r="Q774" s="379"/>
      <c r="R774" s="379"/>
      <c r="S774" s="379"/>
      <c r="T774" s="379"/>
      <c r="U774" s="379"/>
      <c r="V774" s="379"/>
      <c r="W774" s="379"/>
      <c r="X774" s="379"/>
      <c r="Y774" s="379"/>
    </row>
    <row r="775" spans="1:25" ht="15.75" customHeight="1" x14ac:dyDescent="0.2">
      <c r="A775" s="378"/>
      <c r="B775" s="378"/>
      <c r="C775" s="379"/>
      <c r="D775" s="379"/>
      <c r="E775" s="379"/>
      <c r="F775" s="379"/>
      <c r="G775" s="381"/>
      <c r="H775" s="379"/>
      <c r="I775" s="386"/>
      <c r="J775" s="379"/>
      <c r="K775" s="379"/>
      <c r="L775" s="379"/>
      <c r="M775" s="379"/>
      <c r="N775" s="379"/>
      <c r="O775" s="379"/>
      <c r="P775" s="379"/>
      <c r="Q775" s="379"/>
      <c r="R775" s="379"/>
      <c r="S775" s="379"/>
      <c r="T775" s="379"/>
      <c r="U775" s="379"/>
      <c r="V775" s="379"/>
      <c r="W775" s="379"/>
      <c r="X775" s="379"/>
      <c r="Y775" s="379"/>
    </row>
    <row r="776" spans="1:25" ht="15.75" customHeight="1" x14ac:dyDescent="0.2">
      <c r="A776" s="378"/>
      <c r="B776" s="378"/>
      <c r="C776" s="379"/>
      <c r="D776" s="379"/>
      <c r="E776" s="379"/>
      <c r="F776" s="379"/>
      <c r="G776" s="381"/>
      <c r="H776" s="379"/>
      <c r="I776" s="386"/>
      <c r="J776" s="379"/>
      <c r="K776" s="379"/>
      <c r="L776" s="379"/>
      <c r="M776" s="379"/>
      <c r="N776" s="379"/>
      <c r="O776" s="379"/>
      <c r="P776" s="379"/>
      <c r="Q776" s="379"/>
      <c r="R776" s="379"/>
      <c r="S776" s="379"/>
      <c r="T776" s="379"/>
      <c r="U776" s="379"/>
      <c r="V776" s="379"/>
      <c r="W776" s="379"/>
      <c r="X776" s="379"/>
      <c r="Y776" s="379"/>
    </row>
    <row r="777" spans="1:25" ht="15.75" customHeight="1" x14ac:dyDescent="0.2">
      <c r="A777" s="378"/>
      <c r="B777" s="378"/>
      <c r="C777" s="379"/>
      <c r="D777" s="379"/>
      <c r="E777" s="379"/>
      <c r="F777" s="379"/>
      <c r="G777" s="381"/>
      <c r="H777" s="379"/>
      <c r="I777" s="386"/>
      <c r="J777" s="379"/>
      <c r="K777" s="379"/>
      <c r="L777" s="379"/>
      <c r="M777" s="379"/>
      <c r="N777" s="379"/>
      <c r="O777" s="379"/>
      <c r="P777" s="379"/>
      <c r="Q777" s="379"/>
      <c r="R777" s="379"/>
      <c r="S777" s="379"/>
      <c r="T777" s="379"/>
      <c r="U777" s="379"/>
      <c r="V777" s="379"/>
      <c r="W777" s="379"/>
      <c r="X777" s="379"/>
      <c r="Y777" s="379"/>
    </row>
    <row r="778" spans="1:25" ht="15.75" customHeight="1" x14ac:dyDescent="0.2">
      <c r="A778" s="378"/>
      <c r="B778" s="378"/>
      <c r="C778" s="379"/>
      <c r="D778" s="379"/>
      <c r="E778" s="379"/>
      <c r="F778" s="379"/>
      <c r="G778" s="381"/>
      <c r="H778" s="379"/>
      <c r="I778" s="386"/>
      <c r="J778" s="379"/>
      <c r="K778" s="379"/>
      <c r="L778" s="379"/>
      <c r="M778" s="379"/>
      <c r="N778" s="379"/>
      <c r="O778" s="379"/>
      <c r="P778" s="379"/>
      <c r="Q778" s="379"/>
      <c r="R778" s="379"/>
      <c r="S778" s="379"/>
      <c r="T778" s="379"/>
      <c r="U778" s="379"/>
      <c r="V778" s="379"/>
      <c r="W778" s="379"/>
      <c r="X778" s="379"/>
      <c r="Y778" s="379"/>
    </row>
    <row r="779" spans="1:25" ht="15.75" customHeight="1" x14ac:dyDescent="0.2">
      <c r="A779" s="378"/>
      <c r="B779" s="378"/>
      <c r="C779" s="379"/>
      <c r="D779" s="379"/>
      <c r="E779" s="379"/>
      <c r="F779" s="379"/>
      <c r="G779" s="381"/>
      <c r="H779" s="379"/>
      <c r="I779" s="386"/>
      <c r="J779" s="379"/>
      <c r="K779" s="379"/>
      <c r="L779" s="379"/>
      <c r="M779" s="379"/>
      <c r="N779" s="379"/>
      <c r="O779" s="379"/>
      <c r="P779" s="379"/>
      <c r="Q779" s="379"/>
      <c r="R779" s="379"/>
      <c r="S779" s="379"/>
      <c r="T779" s="379"/>
      <c r="U779" s="379"/>
      <c r="V779" s="379"/>
      <c r="W779" s="379"/>
      <c r="X779" s="379"/>
      <c r="Y779" s="379"/>
    </row>
    <row r="780" spans="1:25" ht="15.75" customHeight="1" x14ac:dyDescent="0.2">
      <c r="A780" s="378"/>
      <c r="B780" s="378"/>
      <c r="C780" s="379"/>
      <c r="D780" s="379"/>
      <c r="E780" s="379"/>
      <c r="F780" s="379"/>
      <c r="G780" s="381"/>
      <c r="H780" s="379"/>
      <c r="I780" s="386"/>
      <c r="J780" s="379"/>
      <c r="K780" s="379"/>
      <c r="L780" s="379"/>
      <c r="M780" s="379"/>
      <c r="N780" s="379"/>
      <c r="O780" s="379"/>
      <c r="P780" s="379"/>
      <c r="Q780" s="379"/>
      <c r="R780" s="379"/>
      <c r="S780" s="379"/>
      <c r="T780" s="379"/>
      <c r="U780" s="379"/>
      <c r="V780" s="379"/>
      <c r="W780" s="379"/>
      <c r="X780" s="379"/>
      <c r="Y780" s="379"/>
    </row>
    <row r="781" spans="1:25" ht="15.75" customHeight="1" x14ac:dyDescent="0.2">
      <c r="A781" s="378"/>
      <c r="B781" s="378"/>
      <c r="C781" s="379"/>
      <c r="D781" s="379"/>
      <c r="E781" s="379"/>
      <c r="F781" s="379"/>
      <c r="G781" s="381"/>
      <c r="H781" s="379"/>
      <c r="I781" s="386"/>
      <c r="J781" s="379"/>
      <c r="K781" s="379"/>
      <c r="L781" s="379"/>
      <c r="M781" s="379"/>
      <c r="N781" s="379"/>
      <c r="O781" s="379"/>
      <c r="P781" s="379"/>
      <c r="Q781" s="379"/>
      <c r="R781" s="379"/>
      <c r="S781" s="379"/>
      <c r="T781" s="379"/>
      <c r="U781" s="379"/>
      <c r="V781" s="379"/>
      <c r="W781" s="379"/>
      <c r="X781" s="379"/>
      <c r="Y781" s="379"/>
    </row>
    <row r="782" spans="1:25" ht="15.75" customHeight="1" x14ac:dyDescent="0.2">
      <c r="A782" s="378"/>
      <c r="B782" s="378"/>
      <c r="C782" s="379"/>
      <c r="D782" s="379"/>
      <c r="E782" s="379"/>
      <c r="F782" s="379"/>
      <c r="G782" s="381"/>
      <c r="H782" s="379"/>
      <c r="I782" s="386"/>
      <c r="J782" s="379"/>
      <c r="K782" s="379"/>
      <c r="L782" s="379"/>
      <c r="M782" s="379"/>
      <c r="N782" s="379"/>
      <c r="O782" s="379"/>
      <c r="P782" s="379"/>
      <c r="Q782" s="379"/>
      <c r="R782" s="379"/>
      <c r="S782" s="379"/>
      <c r="T782" s="379"/>
      <c r="U782" s="379"/>
      <c r="V782" s="379"/>
      <c r="W782" s="379"/>
      <c r="X782" s="379"/>
      <c r="Y782" s="379"/>
    </row>
    <row r="783" spans="1:25" ht="15.75" customHeight="1" x14ac:dyDescent="0.2">
      <c r="A783" s="378"/>
      <c r="B783" s="378"/>
      <c r="C783" s="379"/>
      <c r="D783" s="379"/>
      <c r="E783" s="379"/>
      <c r="F783" s="379"/>
      <c r="G783" s="381"/>
      <c r="H783" s="379"/>
      <c r="I783" s="386"/>
      <c r="J783" s="379"/>
      <c r="K783" s="379"/>
      <c r="L783" s="379"/>
      <c r="M783" s="379"/>
      <c r="N783" s="379"/>
      <c r="O783" s="379"/>
      <c r="P783" s="379"/>
      <c r="Q783" s="379"/>
      <c r="R783" s="379"/>
      <c r="S783" s="379"/>
      <c r="T783" s="379"/>
      <c r="U783" s="379"/>
      <c r="V783" s="379"/>
      <c r="W783" s="379"/>
      <c r="X783" s="379"/>
      <c r="Y783" s="379"/>
    </row>
    <row r="784" spans="1:25" ht="15.75" customHeight="1" x14ac:dyDescent="0.2">
      <c r="A784" s="378"/>
      <c r="B784" s="378"/>
      <c r="C784" s="379"/>
      <c r="D784" s="379"/>
      <c r="E784" s="379"/>
      <c r="F784" s="379"/>
      <c r="G784" s="381"/>
      <c r="H784" s="379"/>
      <c r="I784" s="386"/>
      <c r="J784" s="379"/>
      <c r="K784" s="379"/>
      <c r="L784" s="379"/>
      <c r="M784" s="379"/>
      <c r="N784" s="379"/>
      <c r="O784" s="379"/>
      <c r="P784" s="379"/>
      <c r="Q784" s="379"/>
      <c r="R784" s="379"/>
      <c r="S784" s="379"/>
      <c r="T784" s="379"/>
      <c r="U784" s="379"/>
      <c r="V784" s="379"/>
      <c r="W784" s="379"/>
      <c r="X784" s="379"/>
      <c r="Y784" s="379"/>
    </row>
    <row r="785" spans="1:25" ht="15.75" customHeight="1" x14ac:dyDescent="0.2">
      <c r="A785" s="378"/>
      <c r="B785" s="378"/>
      <c r="C785" s="379"/>
      <c r="D785" s="379"/>
      <c r="E785" s="379"/>
      <c r="F785" s="379"/>
      <c r="G785" s="381"/>
      <c r="H785" s="379"/>
      <c r="I785" s="386"/>
      <c r="J785" s="379"/>
      <c r="K785" s="379"/>
      <c r="L785" s="379"/>
      <c r="M785" s="379"/>
      <c r="N785" s="379"/>
      <c r="O785" s="379"/>
      <c r="P785" s="379"/>
      <c r="Q785" s="379"/>
      <c r="R785" s="379"/>
      <c r="S785" s="379"/>
      <c r="T785" s="379"/>
      <c r="U785" s="379"/>
      <c r="V785" s="379"/>
      <c r="W785" s="379"/>
      <c r="X785" s="379"/>
      <c r="Y785" s="379"/>
    </row>
    <row r="786" spans="1:25" ht="15.75" customHeight="1" x14ac:dyDescent="0.2">
      <c r="A786" s="378"/>
      <c r="B786" s="378"/>
      <c r="C786" s="379"/>
      <c r="D786" s="379"/>
      <c r="E786" s="379"/>
      <c r="F786" s="379"/>
      <c r="G786" s="381"/>
      <c r="H786" s="379"/>
      <c r="I786" s="386"/>
      <c r="J786" s="379"/>
      <c r="K786" s="379"/>
      <c r="L786" s="379"/>
      <c r="M786" s="379"/>
      <c r="N786" s="379"/>
      <c r="O786" s="379"/>
      <c r="P786" s="379"/>
      <c r="Q786" s="379"/>
      <c r="R786" s="379"/>
      <c r="S786" s="379"/>
      <c r="T786" s="379"/>
      <c r="U786" s="379"/>
      <c r="V786" s="379"/>
      <c r="W786" s="379"/>
      <c r="X786" s="379"/>
      <c r="Y786" s="379"/>
    </row>
    <row r="787" spans="1:25" ht="15.75" customHeight="1" x14ac:dyDescent="0.2">
      <c r="A787" s="378"/>
      <c r="B787" s="378"/>
      <c r="C787" s="379"/>
      <c r="D787" s="379"/>
      <c r="E787" s="379"/>
      <c r="F787" s="379"/>
      <c r="G787" s="381"/>
      <c r="H787" s="379"/>
      <c r="I787" s="386"/>
      <c r="J787" s="379"/>
      <c r="K787" s="379"/>
      <c r="L787" s="379"/>
      <c r="M787" s="379"/>
      <c r="N787" s="379"/>
      <c r="O787" s="379"/>
      <c r="P787" s="379"/>
      <c r="Q787" s="379"/>
      <c r="R787" s="379"/>
      <c r="S787" s="379"/>
      <c r="T787" s="379"/>
      <c r="U787" s="379"/>
      <c r="V787" s="379"/>
      <c r="W787" s="379"/>
      <c r="X787" s="379"/>
      <c r="Y787" s="379"/>
    </row>
    <row r="788" spans="1:25" ht="15.75" customHeight="1" x14ac:dyDescent="0.2">
      <c r="A788" s="378"/>
      <c r="B788" s="378"/>
      <c r="C788" s="379"/>
      <c r="D788" s="379"/>
      <c r="E788" s="379"/>
      <c r="F788" s="379"/>
      <c r="G788" s="381"/>
      <c r="H788" s="379"/>
      <c r="I788" s="386"/>
      <c r="J788" s="379"/>
      <c r="K788" s="379"/>
      <c r="L788" s="379"/>
      <c r="M788" s="379"/>
      <c r="N788" s="379"/>
      <c r="O788" s="379"/>
      <c r="P788" s="379"/>
      <c r="Q788" s="379"/>
      <c r="R788" s="379"/>
      <c r="S788" s="379"/>
      <c r="T788" s="379"/>
      <c r="U788" s="379"/>
      <c r="V788" s="379"/>
      <c r="W788" s="379"/>
      <c r="X788" s="379"/>
      <c r="Y788" s="379"/>
    </row>
    <row r="789" spans="1:25" ht="15.75" customHeight="1" x14ac:dyDescent="0.2">
      <c r="A789" s="378"/>
      <c r="B789" s="378"/>
      <c r="C789" s="379"/>
      <c r="D789" s="379"/>
      <c r="E789" s="379"/>
      <c r="F789" s="379"/>
      <c r="G789" s="381"/>
      <c r="H789" s="379"/>
      <c r="I789" s="386"/>
      <c r="J789" s="379"/>
      <c r="K789" s="379"/>
      <c r="L789" s="379"/>
      <c r="M789" s="379"/>
      <c r="N789" s="379"/>
      <c r="O789" s="379"/>
      <c r="P789" s="379"/>
      <c r="Q789" s="379"/>
      <c r="R789" s="379"/>
      <c r="S789" s="379"/>
      <c r="T789" s="379"/>
      <c r="U789" s="379"/>
      <c r="V789" s="379"/>
      <c r="W789" s="379"/>
      <c r="X789" s="379"/>
      <c r="Y789" s="379"/>
    </row>
    <row r="790" spans="1:25" ht="15.75" customHeight="1" x14ac:dyDescent="0.2">
      <c r="A790" s="378"/>
      <c r="B790" s="378"/>
      <c r="C790" s="379"/>
      <c r="D790" s="379"/>
      <c r="E790" s="379"/>
      <c r="F790" s="379"/>
      <c r="G790" s="381"/>
      <c r="H790" s="379"/>
      <c r="I790" s="386"/>
      <c r="J790" s="379"/>
      <c r="K790" s="379"/>
      <c r="L790" s="379"/>
      <c r="M790" s="379"/>
      <c r="N790" s="379"/>
      <c r="O790" s="379"/>
      <c r="P790" s="379"/>
      <c r="Q790" s="379"/>
      <c r="R790" s="379"/>
      <c r="S790" s="379"/>
      <c r="T790" s="379"/>
      <c r="U790" s="379"/>
      <c r="V790" s="379"/>
      <c r="W790" s="379"/>
      <c r="X790" s="379"/>
      <c r="Y790" s="379"/>
    </row>
    <row r="791" spans="1:25" ht="15.75" customHeight="1" x14ac:dyDescent="0.2">
      <c r="A791" s="378"/>
      <c r="B791" s="378"/>
      <c r="C791" s="379"/>
      <c r="D791" s="379"/>
      <c r="E791" s="379"/>
      <c r="F791" s="379"/>
      <c r="G791" s="381"/>
      <c r="H791" s="379"/>
      <c r="I791" s="386"/>
      <c r="J791" s="379"/>
      <c r="K791" s="379"/>
      <c r="L791" s="379"/>
      <c r="M791" s="379"/>
      <c r="N791" s="379"/>
      <c r="O791" s="379"/>
      <c r="P791" s="379"/>
      <c r="Q791" s="379"/>
      <c r="R791" s="379"/>
      <c r="S791" s="379"/>
      <c r="T791" s="379"/>
      <c r="U791" s="379"/>
      <c r="V791" s="379"/>
      <c r="W791" s="379"/>
      <c r="X791" s="379"/>
      <c r="Y791" s="379"/>
    </row>
    <row r="792" spans="1:25" ht="15.75" customHeight="1" x14ac:dyDescent="0.2">
      <c r="A792" s="378"/>
      <c r="B792" s="378"/>
      <c r="C792" s="379"/>
      <c r="D792" s="379"/>
      <c r="E792" s="379"/>
      <c r="F792" s="379"/>
      <c r="G792" s="381"/>
      <c r="H792" s="379"/>
      <c r="I792" s="386"/>
      <c r="J792" s="379"/>
      <c r="K792" s="379"/>
      <c r="L792" s="379"/>
      <c r="M792" s="379"/>
      <c r="N792" s="379"/>
      <c r="O792" s="379"/>
      <c r="P792" s="379"/>
      <c r="Q792" s="379"/>
      <c r="R792" s="379"/>
      <c r="S792" s="379"/>
      <c r="T792" s="379"/>
      <c r="U792" s="379"/>
      <c r="V792" s="379"/>
      <c r="W792" s="379"/>
      <c r="X792" s="379"/>
      <c r="Y792" s="379"/>
    </row>
    <row r="793" spans="1:25" ht="15.75" customHeight="1" x14ac:dyDescent="0.2">
      <c r="A793" s="378"/>
      <c r="B793" s="378"/>
      <c r="C793" s="379"/>
      <c r="D793" s="379"/>
      <c r="E793" s="379"/>
      <c r="F793" s="379"/>
      <c r="G793" s="381"/>
      <c r="H793" s="379"/>
      <c r="I793" s="386"/>
      <c r="J793" s="379"/>
      <c r="K793" s="379"/>
      <c r="L793" s="379"/>
      <c r="M793" s="379"/>
      <c r="N793" s="379"/>
      <c r="O793" s="379"/>
      <c r="P793" s="379"/>
      <c r="Q793" s="379"/>
      <c r="R793" s="379"/>
      <c r="S793" s="379"/>
      <c r="T793" s="379"/>
      <c r="U793" s="379"/>
      <c r="V793" s="379"/>
      <c r="W793" s="379"/>
      <c r="X793" s="379"/>
      <c r="Y793" s="379"/>
    </row>
    <row r="794" spans="1:25" ht="15.75" customHeight="1" x14ac:dyDescent="0.2">
      <c r="A794" s="378"/>
      <c r="B794" s="378"/>
      <c r="C794" s="379"/>
      <c r="D794" s="379"/>
      <c r="E794" s="379"/>
      <c r="F794" s="379"/>
      <c r="G794" s="381"/>
      <c r="H794" s="379"/>
      <c r="I794" s="386"/>
      <c r="J794" s="379"/>
      <c r="K794" s="379"/>
      <c r="L794" s="379"/>
      <c r="M794" s="379"/>
      <c r="N794" s="379"/>
      <c r="O794" s="379"/>
      <c r="P794" s="379"/>
      <c r="Q794" s="379"/>
      <c r="R794" s="379"/>
      <c r="S794" s="379"/>
      <c r="T794" s="379"/>
      <c r="U794" s="379"/>
      <c r="V794" s="379"/>
      <c r="W794" s="379"/>
      <c r="X794" s="379"/>
      <c r="Y794" s="379"/>
    </row>
    <row r="795" spans="1:25" ht="15.75" customHeight="1" x14ac:dyDescent="0.2">
      <c r="A795" s="378"/>
      <c r="B795" s="378"/>
      <c r="C795" s="379"/>
      <c r="D795" s="379"/>
      <c r="E795" s="379"/>
      <c r="F795" s="379"/>
      <c r="G795" s="381"/>
      <c r="H795" s="379"/>
      <c r="I795" s="386"/>
      <c r="J795" s="379"/>
      <c r="K795" s="379"/>
      <c r="L795" s="379"/>
      <c r="M795" s="379"/>
      <c r="N795" s="379"/>
      <c r="O795" s="379"/>
      <c r="P795" s="379"/>
      <c r="Q795" s="379"/>
      <c r="R795" s="379"/>
      <c r="S795" s="379"/>
      <c r="T795" s="379"/>
      <c r="U795" s="379"/>
      <c r="V795" s="379"/>
      <c r="W795" s="379"/>
      <c r="X795" s="379"/>
      <c r="Y795" s="379"/>
    </row>
    <row r="796" spans="1:25" ht="15.75" customHeight="1" x14ac:dyDescent="0.2">
      <c r="A796" s="378"/>
      <c r="B796" s="378"/>
      <c r="C796" s="379"/>
      <c r="D796" s="379"/>
      <c r="E796" s="379"/>
      <c r="F796" s="379"/>
      <c r="G796" s="381"/>
      <c r="H796" s="379"/>
      <c r="I796" s="386"/>
      <c r="J796" s="379"/>
      <c r="K796" s="379"/>
      <c r="L796" s="379"/>
      <c r="M796" s="379"/>
      <c r="N796" s="379"/>
      <c r="O796" s="379"/>
      <c r="P796" s="379"/>
      <c r="Q796" s="379"/>
      <c r="R796" s="379"/>
      <c r="S796" s="379"/>
      <c r="T796" s="379"/>
      <c r="U796" s="379"/>
      <c r="V796" s="379"/>
      <c r="W796" s="379"/>
      <c r="X796" s="379"/>
      <c r="Y796" s="379"/>
    </row>
    <row r="797" spans="1:25" ht="15.75" customHeight="1" x14ac:dyDescent="0.2">
      <c r="A797" s="378"/>
      <c r="B797" s="378"/>
      <c r="C797" s="379"/>
      <c r="D797" s="379"/>
      <c r="E797" s="379"/>
      <c r="F797" s="379"/>
      <c r="G797" s="381"/>
      <c r="H797" s="379"/>
      <c r="I797" s="386"/>
      <c r="J797" s="379"/>
      <c r="K797" s="379"/>
      <c r="L797" s="379"/>
      <c r="M797" s="379"/>
      <c r="N797" s="379"/>
      <c r="O797" s="379"/>
      <c r="P797" s="379"/>
      <c r="Q797" s="379"/>
      <c r="R797" s="379"/>
      <c r="S797" s="379"/>
      <c r="T797" s="379"/>
      <c r="U797" s="379"/>
      <c r="V797" s="379"/>
      <c r="W797" s="379"/>
      <c r="X797" s="379"/>
      <c r="Y797" s="379"/>
    </row>
    <row r="798" spans="1:25" ht="15.75" customHeight="1" x14ac:dyDescent="0.2">
      <c r="A798" s="378"/>
      <c r="B798" s="378"/>
      <c r="C798" s="379"/>
      <c r="D798" s="379"/>
      <c r="E798" s="379"/>
      <c r="F798" s="379"/>
      <c r="G798" s="381"/>
      <c r="H798" s="379"/>
      <c r="I798" s="386"/>
      <c r="J798" s="379"/>
      <c r="K798" s="379"/>
      <c r="L798" s="379"/>
      <c r="M798" s="379"/>
      <c r="N798" s="379"/>
      <c r="O798" s="379"/>
      <c r="P798" s="379"/>
      <c r="Q798" s="379"/>
      <c r="R798" s="379"/>
      <c r="S798" s="379"/>
      <c r="T798" s="379"/>
      <c r="U798" s="379"/>
      <c r="V798" s="379"/>
      <c r="W798" s="379"/>
      <c r="X798" s="379"/>
      <c r="Y798" s="379"/>
    </row>
    <row r="799" spans="1:25" ht="15.75" customHeight="1" x14ac:dyDescent="0.2">
      <c r="A799" s="378"/>
      <c r="B799" s="378"/>
      <c r="C799" s="379"/>
      <c r="D799" s="379"/>
      <c r="E799" s="379"/>
      <c r="F799" s="379"/>
      <c r="G799" s="381"/>
      <c r="H799" s="379"/>
      <c r="I799" s="386"/>
      <c r="J799" s="379"/>
      <c r="K799" s="379"/>
      <c r="L799" s="379"/>
      <c r="M799" s="379"/>
      <c r="N799" s="379"/>
      <c r="O799" s="379"/>
      <c r="P799" s="379"/>
      <c r="Q799" s="379"/>
      <c r="R799" s="379"/>
      <c r="S799" s="379"/>
      <c r="T799" s="379"/>
      <c r="U799" s="379"/>
      <c r="V799" s="379"/>
      <c r="W799" s="379"/>
      <c r="X799" s="379"/>
      <c r="Y799" s="379"/>
    </row>
    <row r="800" spans="1:25" ht="15.75" customHeight="1" x14ac:dyDescent="0.2">
      <c r="A800" s="378"/>
      <c r="B800" s="378"/>
      <c r="C800" s="379"/>
      <c r="D800" s="379"/>
      <c r="E800" s="379"/>
      <c r="F800" s="379"/>
      <c r="G800" s="381"/>
      <c r="H800" s="379"/>
      <c r="I800" s="386"/>
      <c r="J800" s="379"/>
      <c r="K800" s="379"/>
      <c r="L800" s="379"/>
      <c r="M800" s="379"/>
      <c r="N800" s="379"/>
      <c r="O800" s="379"/>
      <c r="P800" s="379"/>
      <c r="Q800" s="379"/>
      <c r="R800" s="379"/>
      <c r="S800" s="379"/>
      <c r="T800" s="379"/>
      <c r="U800" s="379"/>
      <c r="V800" s="379"/>
      <c r="W800" s="379"/>
      <c r="X800" s="379"/>
      <c r="Y800" s="379"/>
    </row>
    <row r="801" spans="1:25" ht="15.75" customHeight="1" x14ac:dyDescent="0.2">
      <c r="A801" s="378"/>
      <c r="B801" s="378"/>
      <c r="C801" s="379"/>
      <c r="D801" s="379"/>
      <c r="E801" s="379"/>
      <c r="F801" s="379"/>
      <c r="G801" s="381"/>
      <c r="H801" s="379"/>
      <c r="I801" s="386"/>
      <c r="J801" s="379"/>
      <c r="K801" s="379"/>
      <c r="L801" s="379"/>
      <c r="M801" s="379"/>
      <c r="N801" s="379"/>
      <c r="O801" s="379"/>
      <c r="P801" s="379"/>
      <c r="Q801" s="379"/>
      <c r="R801" s="379"/>
      <c r="S801" s="379"/>
      <c r="T801" s="379"/>
      <c r="U801" s="379"/>
      <c r="V801" s="379"/>
      <c r="W801" s="379"/>
      <c r="X801" s="379"/>
      <c r="Y801" s="379"/>
    </row>
    <row r="802" spans="1:25" ht="15.75" customHeight="1" x14ac:dyDescent="0.2">
      <c r="A802" s="378"/>
      <c r="B802" s="378"/>
      <c r="C802" s="379"/>
      <c r="D802" s="379"/>
      <c r="E802" s="379"/>
      <c r="F802" s="379"/>
      <c r="G802" s="381"/>
      <c r="H802" s="379"/>
      <c r="I802" s="386"/>
      <c r="J802" s="379"/>
      <c r="K802" s="379"/>
      <c r="L802" s="379"/>
      <c r="M802" s="379"/>
      <c r="N802" s="379"/>
      <c r="O802" s="379"/>
      <c r="P802" s="379"/>
      <c r="Q802" s="379"/>
      <c r="R802" s="379"/>
      <c r="S802" s="379"/>
      <c r="T802" s="379"/>
      <c r="U802" s="379"/>
      <c r="V802" s="379"/>
      <c r="W802" s="379"/>
      <c r="X802" s="379"/>
      <c r="Y802" s="379"/>
    </row>
    <row r="803" spans="1:25" ht="15.75" customHeight="1" x14ac:dyDescent="0.2">
      <c r="A803" s="378"/>
      <c r="B803" s="378"/>
      <c r="C803" s="379"/>
      <c r="D803" s="379"/>
      <c r="E803" s="379"/>
      <c r="F803" s="379"/>
      <c r="G803" s="381"/>
      <c r="H803" s="379"/>
      <c r="I803" s="386"/>
      <c r="J803" s="379"/>
      <c r="K803" s="379"/>
      <c r="L803" s="379"/>
      <c r="M803" s="379"/>
      <c r="N803" s="379"/>
      <c r="O803" s="379"/>
      <c r="P803" s="379"/>
      <c r="Q803" s="379"/>
      <c r="R803" s="379"/>
      <c r="S803" s="379"/>
      <c r="T803" s="379"/>
      <c r="U803" s="379"/>
      <c r="V803" s="379"/>
      <c r="W803" s="379"/>
      <c r="X803" s="379"/>
      <c r="Y803" s="379"/>
    </row>
    <row r="804" spans="1:25" ht="15.75" customHeight="1" x14ac:dyDescent="0.2">
      <c r="A804" s="378"/>
      <c r="B804" s="378"/>
      <c r="C804" s="379"/>
      <c r="D804" s="379"/>
      <c r="E804" s="379"/>
      <c r="F804" s="379"/>
      <c r="G804" s="381"/>
      <c r="H804" s="379"/>
      <c r="I804" s="386"/>
      <c r="J804" s="379"/>
      <c r="K804" s="379"/>
      <c r="L804" s="379"/>
      <c r="M804" s="379"/>
      <c r="N804" s="379"/>
      <c r="O804" s="379"/>
      <c r="P804" s="379"/>
      <c r="Q804" s="379"/>
      <c r="R804" s="379"/>
      <c r="S804" s="379"/>
      <c r="T804" s="379"/>
      <c r="U804" s="379"/>
      <c r="V804" s="379"/>
      <c r="W804" s="379"/>
      <c r="X804" s="379"/>
      <c r="Y804" s="379"/>
    </row>
    <row r="805" spans="1:25" ht="15.75" customHeight="1" x14ac:dyDescent="0.2">
      <c r="A805" s="378"/>
      <c r="B805" s="378"/>
      <c r="C805" s="379"/>
      <c r="D805" s="379"/>
      <c r="E805" s="379"/>
      <c r="F805" s="379"/>
      <c r="G805" s="381"/>
      <c r="H805" s="379"/>
      <c r="I805" s="386"/>
      <c r="J805" s="379"/>
      <c r="K805" s="379"/>
      <c r="L805" s="379"/>
      <c r="M805" s="379"/>
      <c r="N805" s="379"/>
      <c r="O805" s="379"/>
      <c r="P805" s="379"/>
      <c r="Q805" s="379"/>
      <c r="R805" s="379"/>
      <c r="S805" s="379"/>
      <c r="T805" s="379"/>
      <c r="U805" s="379"/>
      <c r="V805" s="379"/>
      <c r="W805" s="379"/>
      <c r="X805" s="379"/>
      <c r="Y805" s="379"/>
    </row>
    <row r="806" spans="1:25" ht="15.75" customHeight="1" x14ac:dyDescent="0.2">
      <c r="A806" s="378"/>
      <c r="B806" s="378"/>
      <c r="C806" s="379"/>
      <c r="D806" s="379"/>
      <c r="E806" s="379"/>
      <c r="F806" s="379"/>
      <c r="G806" s="381"/>
      <c r="H806" s="379"/>
      <c r="I806" s="386"/>
      <c r="J806" s="379"/>
      <c r="K806" s="379"/>
      <c r="L806" s="379"/>
      <c r="M806" s="379"/>
      <c r="N806" s="379"/>
      <c r="O806" s="379"/>
      <c r="P806" s="379"/>
      <c r="Q806" s="379"/>
      <c r="R806" s="379"/>
      <c r="S806" s="379"/>
      <c r="T806" s="379"/>
      <c r="U806" s="379"/>
      <c r="V806" s="379"/>
      <c r="W806" s="379"/>
      <c r="X806" s="379"/>
      <c r="Y806" s="379"/>
    </row>
    <row r="807" spans="1:25" ht="15.75" customHeight="1" x14ac:dyDescent="0.2">
      <c r="A807" s="378"/>
      <c r="B807" s="378"/>
      <c r="C807" s="379"/>
      <c r="D807" s="379"/>
      <c r="E807" s="379"/>
      <c r="F807" s="379"/>
      <c r="G807" s="381"/>
      <c r="H807" s="379"/>
      <c r="I807" s="386"/>
      <c r="J807" s="379"/>
      <c r="K807" s="379"/>
      <c r="L807" s="379"/>
      <c r="M807" s="379"/>
      <c r="N807" s="379"/>
      <c r="O807" s="379"/>
      <c r="P807" s="379"/>
      <c r="Q807" s="379"/>
      <c r="R807" s="379"/>
      <c r="S807" s="379"/>
      <c r="T807" s="379"/>
      <c r="U807" s="379"/>
      <c r="V807" s="379"/>
      <c r="W807" s="379"/>
      <c r="X807" s="379"/>
      <c r="Y807" s="379"/>
    </row>
    <row r="808" spans="1:25" ht="15.75" customHeight="1" x14ac:dyDescent="0.2">
      <c r="A808" s="378"/>
      <c r="B808" s="378"/>
      <c r="C808" s="379"/>
      <c r="D808" s="379"/>
      <c r="E808" s="379"/>
      <c r="F808" s="379"/>
      <c r="G808" s="381"/>
      <c r="H808" s="379"/>
      <c r="I808" s="386"/>
      <c r="J808" s="379"/>
      <c r="K808" s="379"/>
      <c r="L808" s="379"/>
      <c r="M808" s="379"/>
      <c r="N808" s="379"/>
      <c r="O808" s="379"/>
      <c r="P808" s="379"/>
      <c r="Q808" s="379"/>
      <c r="R808" s="379"/>
      <c r="S808" s="379"/>
      <c r="T808" s="379"/>
      <c r="U808" s="379"/>
      <c r="V808" s="379"/>
      <c r="W808" s="379"/>
      <c r="X808" s="379"/>
      <c r="Y808" s="379"/>
    </row>
    <row r="809" spans="1:25" ht="15.75" customHeight="1" x14ac:dyDescent="0.2">
      <c r="A809" s="378"/>
      <c r="B809" s="378"/>
      <c r="C809" s="379"/>
      <c r="D809" s="379"/>
      <c r="E809" s="379"/>
      <c r="F809" s="379"/>
      <c r="G809" s="381"/>
      <c r="H809" s="379"/>
      <c r="I809" s="386"/>
      <c r="J809" s="379"/>
      <c r="K809" s="379"/>
      <c r="L809" s="379"/>
      <c r="M809" s="379"/>
      <c r="N809" s="379"/>
      <c r="O809" s="379"/>
      <c r="P809" s="379"/>
      <c r="Q809" s="379"/>
      <c r="R809" s="379"/>
      <c r="S809" s="379"/>
      <c r="T809" s="379"/>
      <c r="U809" s="379"/>
      <c r="V809" s="379"/>
      <c r="W809" s="379"/>
      <c r="X809" s="379"/>
      <c r="Y809" s="379"/>
    </row>
    <row r="810" spans="1:25" ht="15.75" customHeight="1" x14ac:dyDescent="0.2">
      <c r="A810" s="378"/>
      <c r="B810" s="378"/>
      <c r="C810" s="379"/>
      <c r="D810" s="379"/>
      <c r="E810" s="379"/>
      <c r="F810" s="379"/>
      <c r="G810" s="381"/>
      <c r="H810" s="379"/>
      <c r="I810" s="386"/>
      <c r="J810" s="379"/>
      <c r="K810" s="379"/>
      <c r="L810" s="379"/>
      <c r="M810" s="379"/>
      <c r="N810" s="379"/>
      <c r="O810" s="379"/>
      <c r="P810" s="379"/>
      <c r="Q810" s="379"/>
      <c r="R810" s="379"/>
      <c r="S810" s="379"/>
      <c r="T810" s="379"/>
      <c r="U810" s="379"/>
      <c r="V810" s="379"/>
      <c r="W810" s="379"/>
      <c r="X810" s="379"/>
      <c r="Y810" s="379"/>
    </row>
    <row r="811" spans="1:25" ht="15.75" customHeight="1" x14ac:dyDescent="0.2">
      <c r="A811" s="378"/>
      <c r="B811" s="378"/>
      <c r="C811" s="379"/>
      <c r="D811" s="379"/>
      <c r="E811" s="379"/>
      <c r="F811" s="379"/>
      <c r="G811" s="381"/>
      <c r="H811" s="379"/>
      <c r="I811" s="386"/>
      <c r="J811" s="379"/>
      <c r="K811" s="379"/>
      <c r="L811" s="379"/>
      <c r="M811" s="379"/>
      <c r="N811" s="379"/>
      <c r="O811" s="379"/>
      <c r="P811" s="379"/>
      <c r="Q811" s="379"/>
      <c r="R811" s="379"/>
      <c r="S811" s="379"/>
      <c r="T811" s="379"/>
      <c r="U811" s="379"/>
      <c r="V811" s="379"/>
      <c r="W811" s="379"/>
      <c r="X811" s="379"/>
      <c r="Y811" s="379"/>
    </row>
    <row r="812" spans="1:25" ht="15.75" customHeight="1" x14ac:dyDescent="0.2">
      <c r="A812" s="378"/>
      <c r="B812" s="378"/>
      <c r="C812" s="379"/>
      <c r="D812" s="379"/>
      <c r="E812" s="379"/>
      <c r="F812" s="379"/>
      <c r="G812" s="381"/>
      <c r="H812" s="379"/>
      <c r="I812" s="386"/>
      <c r="J812" s="379"/>
      <c r="K812" s="379"/>
      <c r="L812" s="379"/>
      <c r="M812" s="379"/>
      <c r="N812" s="379"/>
      <c r="O812" s="379"/>
      <c r="P812" s="379"/>
      <c r="Q812" s="379"/>
      <c r="R812" s="379"/>
      <c r="S812" s="379"/>
      <c r="T812" s="379"/>
      <c r="U812" s="379"/>
      <c r="V812" s="379"/>
      <c r="W812" s="379"/>
      <c r="X812" s="379"/>
      <c r="Y812" s="379"/>
    </row>
    <row r="813" spans="1:25" ht="15.75" customHeight="1" x14ac:dyDescent="0.2">
      <c r="A813" s="378"/>
      <c r="B813" s="378"/>
      <c r="C813" s="379"/>
      <c r="D813" s="379"/>
      <c r="E813" s="379"/>
      <c r="F813" s="379"/>
      <c r="G813" s="381"/>
      <c r="H813" s="379"/>
      <c r="I813" s="386"/>
      <c r="J813" s="379"/>
      <c r="K813" s="379"/>
      <c r="L813" s="379"/>
      <c r="M813" s="379"/>
      <c r="N813" s="379"/>
      <c r="O813" s="379"/>
      <c r="P813" s="379"/>
      <c r="Q813" s="379"/>
      <c r="R813" s="379"/>
      <c r="S813" s="379"/>
      <c r="T813" s="379"/>
      <c r="U813" s="379"/>
      <c r="V813" s="379"/>
      <c r="W813" s="379"/>
      <c r="X813" s="379"/>
      <c r="Y813" s="379"/>
    </row>
    <row r="814" spans="1:25" ht="15.75" customHeight="1" x14ac:dyDescent="0.2">
      <c r="A814" s="378"/>
      <c r="B814" s="378"/>
      <c r="C814" s="379"/>
      <c r="D814" s="379"/>
      <c r="E814" s="379"/>
      <c r="F814" s="379"/>
      <c r="G814" s="381"/>
      <c r="H814" s="379"/>
      <c r="I814" s="386"/>
      <c r="J814" s="379"/>
      <c r="K814" s="379"/>
      <c r="L814" s="379"/>
      <c r="M814" s="379"/>
      <c r="N814" s="379"/>
      <c r="O814" s="379"/>
      <c r="P814" s="379"/>
      <c r="Q814" s="379"/>
      <c r="R814" s="379"/>
      <c r="S814" s="379"/>
      <c r="T814" s="379"/>
      <c r="U814" s="379"/>
      <c r="V814" s="379"/>
      <c r="W814" s="379"/>
      <c r="X814" s="379"/>
      <c r="Y814" s="379"/>
    </row>
    <row r="815" spans="1:25" ht="15.75" customHeight="1" x14ac:dyDescent="0.2">
      <c r="A815" s="378"/>
      <c r="B815" s="378"/>
      <c r="C815" s="379"/>
      <c r="D815" s="379"/>
      <c r="E815" s="379"/>
      <c r="F815" s="379"/>
      <c r="G815" s="381"/>
      <c r="H815" s="379"/>
      <c r="I815" s="386"/>
      <c r="J815" s="379"/>
      <c r="K815" s="379"/>
      <c r="L815" s="379"/>
      <c r="M815" s="379"/>
      <c r="N815" s="379"/>
      <c r="O815" s="379"/>
      <c r="P815" s="379"/>
      <c r="Q815" s="379"/>
      <c r="R815" s="379"/>
      <c r="S815" s="379"/>
      <c r="T815" s="379"/>
      <c r="U815" s="379"/>
      <c r="V815" s="379"/>
      <c r="W815" s="379"/>
      <c r="X815" s="379"/>
      <c r="Y815" s="379"/>
    </row>
    <row r="816" spans="1:25" ht="15.75" customHeight="1" x14ac:dyDescent="0.2">
      <c r="A816" s="378"/>
      <c r="B816" s="378"/>
      <c r="C816" s="379"/>
      <c r="D816" s="379"/>
      <c r="E816" s="379"/>
      <c r="F816" s="379"/>
      <c r="G816" s="381"/>
      <c r="H816" s="379"/>
      <c r="I816" s="386"/>
      <c r="J816" s="379"/>
      <c r="K816" s="379"/>
      <c r="L816" s="379"/>
      <c r="M816" s="379"/>
      <c r="N816" s="379"/>
      <c r="O816" s="379"/>
      <c r="P816" s="379"/>
      <c r="Q816" s="379"/>
      <c r="R816" s="379"/>
      <c r="S816" s="379"/>
      <c r="T816" s="379"/>
      <c r="U816" s="379"/>
      <c r="V816" s="379"/>
      <c r="W816" s="379"/>
      <c r="X816" s="379"/>
      <c r="Y816" s="379"/>
    </row>
    <row r="817" spans="1:25" ht="15.75" customHeight="1" x14ac:dyDescent="0.2">
      <c r="A817" s="378"/>
      <c r="B817" s="378"/>
      <c r="C817" s="379"/>
      <c r="D817" s="379"/>
      <c r="E817" s="379"/>
      <c r="F817" s="379"/>
      <c r="G817" s="381"/>
      <c r="H817" s="379"/>
      <c r="I817" s="386"/>
      <c r="J817" s="379"/>
      <c r="K817" s="379"/>
      <c r="L817" s="379"/>
      <c r="M817" s="379"/>
      <c r="N817" s="379"/>
      <c r="O817" s="379"/>
      <c r="P817" s="379"/>
      <c r="Q817" s="379"/>
      <c r="R817" s="379"/>
      <c r="S817" s="379"/>
      <c r="T817" s="379"/>
      <c r="U817" s="379"/>
      <c r="V817" s="379"/>
      <c r="W817" s="379"/>
      <c r="X817" s="379"/>
      <c r="Y817" s="379"/>
    </row>
    <row r="818" spans="1:25" ht="15.75" customHeight="1" x14ac:dyDescent="0.2">
      <c r="A818" s="378"/>
      <c r="B818" s="378"/>
      <c r="C818" s="379"/>
      <c r="D818" s="379"/>
      <c r="E818" s="379"/>
      <c r="F818" s="379"/>
      <c r="G818" s="381"/>
      <c r="H818" s="379"/>
      <c r="I818" s="386"/>
      <c r="J818" s="379"/>
      <c r="K818" s="379"/>
      <c r="L818" s="379"/>
      <c r="M818" s="379"/>
      <c r="N818" s="379"/>
      <c r="O818" s="379"/>
      <c r="P818" s="379"/>
      <c r="Q818" s="379"/>
      <c r="R818" s="379"/>
      <c r="S818" s="379"/>
      <c r="T818" s="379"/>
      <c r="U818" s="379"/>
      <c r="V818" s="379"/>
      <c r="W818" s="379"/>
      <c r="X818" s="379"/>
      <c r="Y818" s="379"/>
    </row>
    <row r="819" spans="1:25" ht="15.75" customHeight="1" x14ac:dyDescent="0.2">
      <c r="A819" s="378"/>
      <c r="B819" s="378"/>
      <c r="C819" s="379"/>
      <c r="D819" s="379"/>
      <c r="E819" s="379"/>
      <c r="F819" s="379"/>
      <c r="G819" s="381"/>
      <c r="H819" s="379"/>
      <c r="I819" s="386"/>
      <c r="J819" s="379"/>
      <c r="K819" s="379"/>
      <c r="L819" s="379"/>
      <c r="M819" s="379"/>
      <c r="N819" s="379"/>
      <c r="O819" s="379"/>
      <c r="P819" s="379"/>
      <c r="Q819" s="379"/>
      <c r="R819" s="379"/>
      <c r="S819" s="379"/>
      <c r="T819" s="379"/>
      <c r="U819" s="379"/>
      <c r="V819" s="379"/>
      <c r="W819" s="379"/>
      <c r="X819" s="379"/>
      <c r="Y819" s="379"/>
    </row>
    <row r="820" spans="1:25" ht="15.75" customHeight="1" x14ac:dyDescent="0.2">
      <c r="A820" s="378"/>
      <c r="B820" s="378"/>
      <c r="C820" s="379"/>
      <c r="D820" s="379"/>
      <c r="E820" s="379"/>
      <c r="F820" s="379"/>
      <c r="G820" s="381"/>
      <c r="H820" s="379"/>
      <c r="I820" s="386"/>
      <c r="J820" s="379"/>
      <c r="K820" s="379"/>
      <c r="L820" s="379"/>
      <c r="M820" s="379"/>
      <c r="N820" s="379"/>
      <c r="O820" s="379"/>
      <c r="P820" s="379"/>
      <c r="Q820" s="379"/>
      <c r="R820" s="379"/>
      <c r="S820" s="379"/>
      <c r="T820" s="379"/>
      <c r="U820" s="379"/>
      <c r="V820" s="379"/>
      <c r="W820" s="379"/>
      <c r="X820" s="379"/>
      <c r="Y820" s="379"/>
    </row>
    <row r="821" spans="1:25" ht="15.75" customHeight="1" x14ac:dyDescent="0.2">
      <c r="A821" s="378"/>
      <c r="B821" s="378"/>
      <c r="C821" s="379"/>
      <c r="D821" s="379"/>
      <c r="E821" s="379"/>
      <c r="F821" s="379"/>
      <c r="G821" s="381"/>
      <c r="H821" s="379"/>
      <c r="I821" s="386"/>
      <c r="J821" s="379"/>
      <c r="K821" s="379"/>
      <c r="L821" s="379"/>
      <c r="M821" s="379"/>
      <c r="N821" s="379"/>
      <c r="O821" s="379"/>
      <c r="P821" s="379"/>
      <c r="Q821" s="379"/>
      <c r="R821" s="379"/>
      <c r="S821" s="379"/>
      <c r="T821" s="379"/>
      <c r="U821" s="379"/>
      <c r="V821" s="379"/>
      <c r="W821" s="379"/>
      <c r="X821" s="379"/>
      <c r="Y821" s="379"/>
    </row>
    <row r="822" spans="1:25" ht="15.75" customHeight="1" x14ac:dyDescent="0.2">
      <c r="A822" s="378"/>
      <c r="B822" s="378"/>
      <c r="C822" s="379"/>
      <c r="D822" s="379"/>
      <c r="E822" s="379"/>
      <c r="F822" s="379"/>
      <c r="G822" s="381"/>
      <c r="H822" s="379"/>
      <c r="I822" s="386"/>
      <c r="J822" s="379"/>
      <c r="K822" s="379"/>
      <c r="L822" s="379"/>
      <c r="M822" s="379"/>
      <c r="N822" s="379"/>
      <c r="O822" s="379"/>
      <c r="P822" s="379"/>
      <c r="Q822" s="379"/>
      <c r="R822" s="379"/>
      <c r="S822" s="379"/>
      <c r="T822" s="379"/>
      <c r="U822" s="379"/>
      <c r="V822" s="379"/>
      <c r="W822" s="379"/>
      <c r="X822" s="379"/>
      <c r="Y822" s="379"/>
    </row>
    <row r="823" spans="1:25" ht="15.75" customHeight="1" x14ac:dyDescent="0.2">
      <c r="A823" s="378"/>
      <c r="B823" s="378"/>
      <c r="C823" s="379"/>
      <c r="D823" s="379"/>
      <c r="E823" s="379"/>
      <c r="F823" s="379"/>
      <c r="G823" s="381"/>
      <c r="H823" s="379"/>
      <c r="I823" s="386"/>
      <c r="J823" s="379"/>
      <c r="K823" s="379"/>
      <c r="L823" s="379"/>
      <c r="M823" s="379"/>
      <c r="N823" s="379"/>
      <c r="O823" s="379"/>
      <c r="P823" s="379"/>
      <c r="Q823" s="379"/>
      <c r="R823" s="379"/>
      <c r="S823" s="379"/>
      <c r="T823" s="379"/>
      <c r="U823" s="379"/>
      <c r="V823" s="379"/>
      <c r="W823" s="379"/>
      <c r="X823" s="379"/>
      <c r="Y823" s="379"/>
    </row>
    <row r="824" spans="1:25" ht="15.75" customHeight="1" x14ac:dyDescent="0.2">
      <c r="A824" s="378"/>
      <c r="B824" s="378"/>
      <c r="C824" s="379"/>
      <c r="D824" s="379"/>
      <c r="E824" s="379"/>
      <c r="F824" s="379"/>
      <c r="G824" s="381"/>
      <c r="H824" s="379"/>
      <c r="I824" s="386"/>
      <c r="J824" s="379"/>
      <c r="K824" s="379"/>
      <c r="L824" s="379"/>
      <c r="M824" s="379"/>
      <c r="N824" s="379"/>
      <c r="O824" s="379"/>
      <c r="P824" s="379"/>
      <c r="Q824" s="379"/>
      <c r="R824" s="379"/>
      <c r="S824" s="379"/>
      <c r="T824" s="379"/>
      <c r="U824" s="379"/>
      <c r="V824" s="379"/>
      <c r="W824" s="379"/>
      <c r="X824" s="379"/>
      <c r="Y824" s="379"/>
    </row>
    <row r="825" spans="1:25" ht="15.75" customHeight="1" x14ac:dyDescent="0.2">
      <c r="A825" s="378"/>
      <c r="B825" s="378"/>
      <c r="C825" s="379"/>
      <c r="D825" s="379"/>
      <c r="E825" s="379"/>
      <c r="F825" s="379"/>
      <c r="G825" s="381"/>
      <c r="H825" s="379"/>
      <c r="I825" s="386"/>
      <c r="J825" s="379"/>
      <c r="K825" s="379"/>
      <c r="L825" s="379"/>
      <c r="M825" s="379"/>
      <c r="N825" s="379"/>
      <c r="O825" s="379"/>
      <c r="P825" s="379"/>
      <c r="Q825" s="379"/>
      <c r="R825" s="379"/>
      <c r="S825" s="379"/>
      <c r="T825" s="379"/>
      <c r="U825" s="379"/>
      <c r="V825" s="379"/>
      <c r="W825" s="379"/>
      <c r="X825" s="379"/>
      <c r="Y825" s="379"/>
    </row>
    <row r="826" spans="1:25" ht="15.75" customHeight="1" x14ac:dyDescent="0.2">
      <c r="A826" s="378"/>
      <c r="B826" s="378"/>
      <c r="C826" s="379"/>
      <c r="D826" s="379"/>
      <c r="E826" s="379"/>
      <c r="F826" s="379"/>
      <c r="G826" s="381"/>
      <c r="H826" s="379"/>
      <c r="I826" s="386"/>
      <c r="J826" s="379"/>
      <c r="K826" s="379"/>
      <c r="L826" s="379"/>
      <c r="M826" s="379"/>
      <c r="N826" s="379"/>
      <c r="O826" s="379"/>
      <c r="P826" s="379"/>
      <c r="Q826" s="379"/>
      <c r="R826" s="379"/>
      <c r="S826" s="379"/>
      <c r="T826" s="379"/>
      <c r="U826" s="379"/>
      <c r="V826" s="379"/>
      <c r="W826" s="379"/>
      <c r="X826" s="379"/>
      <c r="Y826" s="379"/>
    </row>
    <row r="827" spans="1:25" ht="15.75" customHeight="1" x14ac:dyDescent="0.2">
      <c r="A827" s="378"/>
      <c r="B827" s="378"/>
      <c r="C827" s="379"/>
      <c r="D827" s="379"/>
      <c r="E827" s="379"/>
      <c r="F827" s="379"/>
      <c r="G827" s="381"/>
      <c r="H827" s="379"/>
      <c r="I827" s="386"/>
      <c r="J827" s="379"/>
      <c r="K827" s="379"/>
      <c r="L827" s="379"/>
      <c r="M827" s="379"/>
      <c r="N827" s="379"/>
      <c r="O827" s="379"/>
      <c r="P827" s="379"/>
      <c r="Q827" s="379"/>
      <c r="R827" s="379"/>
      <c r="S827" s="379"/>
      <c r="T827" s="379"/>
      <c r="U827" s="379"/>
      <c r="V827" s="379"/>
      <c r="W827" s="379"/>
      <c r="X827" s="379"/>
      <c r="Y827" s="379"/>
    </row>
    <row r="828" spans="1:25" ht="15.75" customHeight="1" x14ac:dyDescent="0.2">
      <c r="A828" s="378"/>
      <c r="B828" s="378"/>
      <c r="C828" s="379"/>
      <c r="D828" s="379"/>
      <c r="E828" s="379"/>
      <c r="F828" s="379"/>
      <c r="G828" s="381"/>
      <c r="H828" s="379"/>
      <c r="I828" s="386"/>
      <c r="J828" s="379"/>
      <c r="K828" s="379"/>
      <c r="L828" s="379"/>
      <c r="M828" s="379"/>
      <c r="N828" s="379"/>
      <c r="O828" s="379"/>
      <c r="P828" s="379"/>
      <c r="Q828" s="379"/>
      <c r="R828" s="379"/>
      <c r="S828" s="379"/>
      <c r="T828" s="379"/>
      <c r="U828" s="379"/>
      <c r="V828" s="379"/>
      <c r="W828" s="379"/>
      <c r="X828" s="379"/>
      <c r="Y828" s="379"/>
    </row>
    <row r="829" spans="1:25" ht="15.75" customHeight="1" x14ac:dyDescent="0.2">
      <c r="A829" s="378"/>
      <c r="B829" s="378"/>
      <c r="C829" s="379"/>
      <c r="D829" s="379"/>
      <c r="E829" s="379"/>
      <c r="F829" s="379"/>
      <c r="G829" s="381"/>
      <c r="H829" s="379"/>
      <c r="I829" s="386"/>
      <c r="J829" s="379"/>
      <c r="K829" s="379"/>
      <c r="L829" s="379"/>
      <c r="M829" s="379"/>
      <c r="N829" s="379"/>
      <c r="O829" s="379"/>
      <c r="P829" s="379"/>
      <c r="Q829" s="379"/>
      <c r="R829" s="379"/>
      <c r="S829" s="379"/>
      <c r="T829" s="379"/>
      <c r="U829" s="379"/>
      <c r="V829" s="379"/>
      <c r="W829" s="379"/>
      <c r="X829" s="379"/>
      <c r="Y829" s="379"/>
    </row>
    <row r="830" spans="1:25" ht="15.75" customHeight="1" x14ac:dyDescent="0.2">
      <c r="A830" s="378"/>
      <c r="B830" s="378"/>
      <c r="C830" s="379"/>
      <c r="D830" s="379"/>
      <c r="E830" s="379"/>
      <c r="F830" s="379"/>
      <c r="G830" s="381"/>
      <c r="H830" s="379"/>
      <c r="I830" s="386"/>
      <c r="J830" s="379"/>
      <c r="K830" s="379"/>
      <c r="L830" s="379"/>
      <c r="M830" s="379"/>
      <c r="N830" s="379"/>
      <c r="O830" s="379"/>
      <c r="P830" s="379"/>
      <c r="Q830" s="379"/>
      <c r="R830" s="379"/>
      <c r="S830" s="379"/>
      <c r="T830" s="379"/>
      <c r="U830" s="379"/>
      <c r="V830" s="379"/>
      <c r="W830" s="379"/>
      <c r="X830" s="379"/>
      <c r="Y830" s="379"/>
    </row>
    <row r="831" spans="1:25" ht="15.75" customHeight="1" x14ac:dyDescent="0.2">
      <c r="A831" s="378"/>
      <c r="B831" s="378"/>
      <c r="C831" s="379"/>
      <c r="D831" s="379"/>
      <c r="E831" s="379"/>
      <c r="F831" s="379"/>
      <c r="G831" s="381"/>
      <c r="H831" s="379"/>
      <c r="I831" s="386"/>
      <c r="J831" s="379"/>
      <c r="K831" s="379"/>
      <c r="L831" s="379"/>
      <c r="M831" s="379"/>
      <c r="N831" s="379"/>
      <c r="O831" s="379"/>
      <c r="P831" s="379"/>
      <c r="Q831" s="379"/>
      <c r="R831" s="379"/>
      <c r="S831" s="379"/>
      <c r="T831" s="379"/>
      <c r="U831" s="379"/>
      <c r="V831" s="379"/>
      <c r="W831" s="379"/>
      <c r="X831" s="379"/>
      <c r="Y831" s="379"/>
    </row>
    <row r="832" spans="1:25" ht="15.75" customHeight="1" x14ac:dyDescent="0.2">
      <c r="A832" s="378"/>
      <c r="B832" s="378"/>
      <c r="C832" s="379"/>
      <c r="D832" s="379"/>
      <c r="E832" s="379"/>
      <c r="F832" s="379"/>
      <c r="G832" s="381"/>
      <c r="H832" s="379"/>
      <c r="I832" s="386"/>
      <c r="J832" s="379"/>
      <c r="K832" s="379"/>
      <c r="L832" s="379"/>
      <c r="M832" s="379"/>
      <c r="N832" s="379"/>
      <c r="O832" s="379"/>
      <c r="P832" s="379"/>
      <c r="Q832" s="379"/>
      <c r="R832" s="379"/>
      <c r="S832" s="379"/>
      <c r="T832" s="379"/>
      <c r="U832" s="379"/>
      <c r="V832" s="379"/>
      <c r="W832" s="379"/>
      <c r="X832" s="379"/>
      <c r="Y832" s="379"/>
    </row>
    <row r="833" spans="1:25" ht="15.75" customHeight="1" x14ac:dyDescent="0.2">
      <c r="A833" s="378"/>
      <c r="B833" s="378"/>
      <c r="C833" s="379"/>
      <c r="D833" s="379"/>
      <c r="E833" s="379"/>
      <c r="F833" s="379"/>
      <c r="G833" s="381"/>
      <c r="H833" s="379"/>
      <c r="I833" s="386"/>
      <c r="J833" s="379"/>
      <c r="K833" s="379"/>
      <c r="L833" s="379"/>
      <c r="M833" s="379"/>
      <c r="N833" s="379"/>
      <c r="O833" s="379"/>
      <c r="P833" s="379"/>
      <c r="Q833" s="379"/>
      <c r="R833" s="379"/>
      <c r="S833" s="379"/>
      <c r="T833" s="379"/>
      <c r="U833" s="379"/>
      <c r="V833" s="379"/>
      <c r="W833" s="379"/>
      <c r="X833" s="379"/>
      <c r="Y833" s="379"/>
    </row>
    <row r="834" spans="1:25" ht="15.75" customHeight="1" x14ac:dyDescent="0.2">
      <c r="A834" s="378"/>
      <c r="B834" s="378"/>
      <c r="C834" s="379"/>
      <c r="D834" s="379"/>
      <c r="E834" s="379"/>
      <c r="F834" s="379"/>
      <c r="G834" s="381"/>
      <c r="H834" s="379"/>
      <c r="I834" s="386"/>
      <c r="J834" s="379"/>
      <c r="K834" s="379"/>
      <c r="L834" s="379"/>
      <c r="M834" s="379"/>
      <c r="N834" s="379"/>
      <c r="O834" s="379"/>
      <c r="P834" s="379"/>
      <c r="Q834" s="379"/>
      <c r="R834" s="379"/>
      <c r="S834" s="379"/>
      <c r="T834" s="379"/>
      <c r="U834" s="379"/>
      <c r="V834" s="379"/>
      <c r="W834" s="379"/>
      <c r="X834" s="379"/>
      <c r="Y834" s="379"/>
    </row>
    <row r="835" spans="1:25" ht="15.75" customHeight="1" x14ac:dyDescent="0.2">
      <c r="A835" s="378"/>
      <c r="B835" s="378"/>
      <c r="C835" s="379"/>
      <c r="D835" s="379"/>
      <c r="E835" s="379"/>
      <c r="F835" s="379"/>
      <c r="G835" s="381"/>
      <c r="H835" s="379"/>
      <c r="I835" s="386"/>
      <c r="J835" s="379"/>
      <c r="K835" s="379"/>
      <c r="L835" s="379"/>
      <c r="M835" s="379"/>
      <c r="N835" s="379"/>
      <c r="O835" s="379"/>
      <c r="P835" s="379"/>
      <c r="Q835" s="379"/>
      <c r="R835" s="379"/>
      <c r="S835" s="379"/>
      <c r="T835" s="379"/>
      <c r="U835" s="379"/>
      <c r="V835" s="379"/>
      <c r="W835" s="379"/>
      <c r="X835" s="379"/>
      <c r="Y835" s="379"/>
    </row>
    <row r="836" spans="1:25" ht="15.75" customHeight="1" x14ac:dyDescent="0.2">
      <c r="A836" s="378"/>
      <c r="B836" s="378"/>
      <c r="C836" s="379"/>
      <c r="D836" s="379"/>
      <c r="E836" s="379"/>
      <c r="F836" s="379"/>
      <c r="G836" s="381"/>
      <c r="H836" s="379"/>
      <c r="I836" s="386"/>
      <c r="J836" s="379"/>
      <c r="K836" s="379"/>
      <c r="L836" s="379"/>
      <c r="M836" s="379"/>
      <c r="N836" s="379"/>
      <c r="O836" s="379"/>
      <c r="P836" s="379"/>
      <c r="Q836" s="379"/>
      <c r="R836" s="379"/>
      <c r="S836" s="379"/>
      <c r="T836" s="379"/>
      <c r="U836" s="379"/>
      <c r="V836" s="379"/>
      <c r="W836" s="379"/>
      <c r="X836" s="379"/>
      <c r="Y836" s="379"/>
    </row>
    <row r="837" spans="1:25" ht="15.75" customHeight="1" x14ac:dyDescent="0.2">
      <c r="A837" s="378"/>
      <c r="B837" s="378"/>
      <c r="C837" s="379"/>
      <c r="D837" s="379"/>
      <c r="E837" s="379"/>
      <c r="F837" s="379"/>
      <c r="G837" s="381"/>
      <c r="H837" s="379"/>
      <c r="I837" s="386"/>
      <c r="J837" s="379"/>
      <c r="K837" s="379"/>
      <c r="L837" s="379"/>
      <c r="M837" s="379"/>
      <c r="N837" s="379"/>
      <c r="O837" s="379"/>
      <c r="P837" s="379"/>
      <c r="Q837" s="379"/>
      <c r="R837" s="379"/>
      <c r="S837" s="379"/>
      <c r="T837" s="379"/>
      <c r="U837" s="379"/>
      <c r="V837" s="379"/>
      <c r="W837" s="379"/>
      <c r="X837" s="379"/>
      <c r="Y837" s="379"/>
    </row>
    <row r="838" spans="1:25" ht="15.75" customHeight="1" x14ac:dyDescent="0.2">
      <c r="A838" s="378"/>
      <c r="B838" s="378"/>
      <c r="C838" s="379"/>
      <c r="D838" s="379"/>
      <c r="E838" s="379"/>
      <c r="F838" s="379"/>
      <c r="G838" s="381"/>
      <c r="H838" s="379"/>
      <c r="I838" s="386"/>
      <c r="J838" s="379"/>
      <c r="K838" s="379"/>
      <c r="L838" s="379"/>
      <c r="M838" s="379"/>
      <c r="N838" s="379"/>
      <c r="O838" s="379"/>
      <c r="P838" s="379"/>
      <c r="Q838" s="379"/>
      <c r="R838" s="379"/>
      <c r="S838" s="379"/>
      <c r="T838" s="379"/>
      <c r="U838" s="379"/>
      <c r="V838" s="379"/>
      <c r="W838" s="379"/>
      <c r="X838" s="379"/>
      <c r="Y838" s="379"/>
    </row>
    <row r="839" spans="1:25" ht="15.75" customHeight="1" x14ac:dyDescent="0.2">
      <c r="A839" s="378"/>
      <c r="B839" s="378"/>
      <c r="C839" s="379"/>
      <c r="D839" s="379"/>
      <c r="E839" s="379"/>
      <c r="F839" s="379"/>
      <c r="G839" s="381"/>
      <c r="H839" s="379"/>
      <c r="I839" s="386"/>
      <c r="J839" s="379"/>
      <c r="K839" s="379"/>
      <c r="L839" s="379"/>
      <c r="M839" s="379"/>
      <c r="N839" s="379"/>
      <c r="O839" s="379"/>
      <c r="P839" s="379"/>
      <c r="Q839" s="379"/>
      <c r="R839" s="379"/>
      <c r="S839" s="379"/>
      <c r="T839" s="379"/>
      <c r="U839" s="379"/>
      <c r="V839" s="379"/>
      <c r="W839" s="379"/>
      <c r="X839" s="379"/>
      <c r="Y839" s="379"/>
    </row>
    <row r="840" spans="1:25" ht="15.75" customHeight="1" x14ac:dyDescent="0.2">
      <c r="A840" s="378"/>
      <c r="B840" s="378"/>
      <c r="C840" s="379"/>
      <c r="D840" s="379"/>
      <c r="E840" s="379"/>
      <c r="F840" s="379"/>
      <c r="G840" s="381"/>
      <c r="H840" s="379"/>
      <c r="I840" s="386"/>
      <c r="J840" s="379"/>
      <c r="K840" s="379"/>
      <c r="L840" s="379"/>
      <c r="M840" s="379"/>
      <c r="N840" s="379"/>
      <c r="O840" s="379"/>
      <c r="P840" s="379"/>
      <c r="Q840" s="379"/>
      <c r="R840" s="379"/>
      <c r="S840" s="379"/>
      <c r="T840" s="379"/>
      <c r="U840" s="379"/>
      <c r="V840" s="379"/>
      <c r="W840" s="379"/>
      <c r="X840" s="379"/>
      <c r="Y840" s="379"/>
    </row>
    <row r="841" spans="1:25" ht="15.75" customHeight="1" x14ac:dyDescent="0.2">
      <c r="A841" s="378"/>
      <c r="B841" s="378"/>
      <c r="C841" s="379"/>
      <c r="D841" s="379"/>
      <c r="E841" s="379"/>
      <c r="F841" s="379"/>
      <c r="G841" s="381"/>
      <c r="H841" s="379"/>
      <c r="I841" s="386"/>
      <c r="J841" s="379"/>
      <c r="K841" s="379"/>
      <c r="L841" s="379"/>
      <c r="M841" s="379"/>
      <c r="N841" s="379"/>
      <c r="O841" s="379"/>
      <c r="P841" s="379"/>
      <c r="Q841" s="379"/>
      <c r="R841" s="379"/>
      <c r="S841" s="379"/>
      <c r="T841" s="379"/>
      <c r="U841" s="379"/>
      <c r="V841" s="379"/>
      <c r="W841" s="379"/>
      <c r="X841" s="379"/>
      <c r="Y841" s="379"/>
    </row>
    <row r="842" spans="1:25" ht="15.75" customHeight="1" x14ac:dyDescent="0.2">
      <c r="A842" s="378"/>
      <c r="B842" s="378"/>
      <c r="C842" s="379"/>
      <c r="D842" s="379"/>
      <c r="E842" s="379"/>
      <c r="F842" s="379"/>
      <c r="G842" s="381"/>
      <c r="H842" s="379"/>
      <c r="I842" s="386"/>
      <c r="J842" s="379"/>
      <c r="K842" s="379"/>
      <c r="L842" s="379"/>
      <c r="M842" s="379"/>
      <c r="N842" s="379"/>
      <c r="O842" s="379"/>
      <c r="P842" s="379"/>
      <c r="Q842" s="379"/>
      <c r="R842" s="379"/>
      <c r="S842" s="379"/>
      <c r="T842" s="379"/>
      <c r="U842" s="379"/>
      <c r="V842" s="379"/>
      <c r="W842" s="379"/>
      <c r="X842" s="379"/>
      <c r="Y842" s="379"/>
    </row>
    <row r="843" spans="1:25" ht="15.75" customHeight="1" x14ac:dyDescent="0.2">
      <c r="A843" s="378"/>
      <c r="B843" s="378"/>
      <c r="C843" s="379"/>
      <c r="D843" s="379"/>
      <c r="E843" s="379"/>
      <c r="F843" s="379"/>
      <c r="G843" s="381"/>
      <c r="H843" s="379"/>
      <c r="I843" s="386"/>
      <c r="J843" s="379"/>
      <c r="K843" s="379"/>
      <c r="L843" s="379"/>
      <c r="M843" s="379"/>
      <c r="N843" s="379"/>
      <c r="O843" s="379"/>
      <c r="P843" s="379"/>
      <c r="Q843" s="379"/>
      <c r="R843" s="379"/>
      <c r="S843" s="379"/>
      <c r="T843" s="379"/>
      <c r="U843" s="379"/>
      <c r="V843" s="379"/>
      <c r="W843" s="379"/>
      <c r="X843" s="379"/>
      <c r="Y843" s="379"/>
    </row>
    <row r="844" spans="1:25" ht="15.75" customHeight="1" x14ac:dyDescent="0.2">
      <c r="A844" s="378"/>
      <c r="B844" s="378"/>
      <c r="C844" s="379"/>
      <c r="D844" s="379"/>
      <c r="E844" s="379"/>
      <c r="F844" s="379"/>
      <c r="G844" s="381"/>
      <c r="H844" s="379"/>
      <c r="I844" s="386"/>
      <c r="J844" s="379"/>
      <c r="K844" s="379"/>
      <c r="L844" s="379"/>
      <c r="M844" s="379"/>
      <c r="N844" s="379"/>
      <c r="O844" s="379"/>
      <c r="P844" s="379"/>
      <c r="Q844" s="379"/>
      <c r="R844" s="379"/>
      <c r="S844" s="379"/>
      <c r="T844" s="379"/>
      <c r="U844" s="379"/>
      <c r="V844" s="379"/>
      <c r="W844" s="379"/>
      <c r="X844" s="379"/>
      <c r="Y844" s="379"/>
    </row>
    <row r="845" spans="1:25" ht="15.75" customHeight="1" x14ac:dyDescent="0.2">
      <c r="A845" s="378"/>
      <c r="B845" s="378"/>
      <c r="C845" s="379"/>
      <c r="D845" s="379"/>
      <c r="E845" s="379"/>
      <c r="F845" s="379"/>
      <c r="G845" s="381"/>
      <c r="H845" s="379"/>
      <c r="I845" s="386"/>
      <c r="J845" s="379"/>
      <c r="K845" s="379"/>
      <c r="L845" s="379"/>
      <c r="M845" s="379"/>
      <c r="N845" s="379"/>
      <c r="O845" s="379"/>
      <c r="P845" s="379"/>
      <c r="Q845" s="379"/>
      <c r="R845" s="379"/>
      <c r="S845" s="379"/>
      <c r="T845" s="379"/>
      <c r="U845" s="379"/>
      <c r="V845" s="379"/>
      <c r="W845" s="379"/>
      <c r="X845" s="379"/>
      <c r="Y845" s="379"/>
    </row>
    <row r="846" spans="1:25" ht="15.75" customHeight="1" x14ac:dyDescent="0.2">
      <c r="A846" s="378"/>
      <c r="B846" s="378"/>
      <c r="C846" s="379"/>
      <c r="D846" s="379"/>
      <c r="E846" s="379"/>
      <c r="F846" s="379"/>
      <c r="G846" s="381"/>
      <c r="H846" s="379"/>
      <c r="I846" s="386"/>
      <c r="J846" s="379"/>
      <c r="K846" s="379"/>
      <c r="L846" s="379"/>
      <c r="M846" s="379"/>
      <c r="N846" s="379"/>
      <c r="O846" s="379"/>
      <c r="P846" s="379"/>
      <c r="Q846" s="379"/>
      <c r="R846" s="379"/>
      <c r="S846" s="379"/>
      <c r="T846" s="379"/>
      <c r="U846" s="379"/>
      <c r="V846" s="379"/>
      <c r="W846" s="379"/>
      <c r="X846" s="379"/>
      <c r="Y846" s="379"/>
    </row>
    <row r="847" spans="1:25" ht="15.75" customHeight="1" x14ac:dyDescent="0.2">
      <c r="A847" s="378"/>
      <c r="B847" s="378"/>
      <c r="C847" s="379"/>
      <c r="D847" s="379"/>
      <c r="E847" s="379"/>
      <c r="F847" s="379"/>
      <c r="G847" s="381"/>
      <c r="H847" s="379"/>
      <c r="I847" s="386"/>
      <c r="J847" s="379"/>
      <c r="K847" s="379"/>
      <c r="L847" s="379"/>
      <c r="M847" s="379"/>
      <c r="N847" s="379"/>
      <c r="O847" s="379"/>
      <c r="P847" s="379"/>
      <c r="Q847" s="379"/>
      <c r="R847" s="379"/>
      <c r="S847" s="379"/>
      <c r="T847" s="379"/>
      <c r="U847" s="379"/>
      <c r="V847" s="379"/>
      <c r="W847" s="379"/>
      <c r="X847" s="379"/>
      <c r="Y847" s="379"/>
    </row>
    <row r="848" spans="1:25" ht="15.75" customHeight="1" x14ac:dyDescent="0.2">
      <c r="A848" s="378"/>
      <c r="B848" s="378"/>
      <c r="C848" s="379"/>
      <c r="D848" s="379"/>
      <c r="E848" s="379"/>
      <c r="F848" s="379"/>
      <c r="G848" s="381"/>
      <c r="H848" s="379"/>
      <c r="I848" s="386"/>
      <c r="J848" s="379"/>
      <c r="K848" s="379"/>
      <c r="L848" s="379"/>
      <c r="M848" s="379"/>
      <c r="N848" s="379"/>
      <c r="O848" s="379"/>
      <c r="P848" s="379"/>
      <c r="Q848" s="379"/>
      <c r="R848" s="379"/>
      <c r="S848" s="379"/>
      <c r="T848" s="379"/>
      <c r="U848" s="379"/>
      <c r="V848" s="379"/>
      <c r="W848" s="379"/>
      <c r="X848" s="379"/>
      <c r="Y848" s="379"/>
    </row>
    <row r="849" spans="1:25" ht="15.75" customHeight="1" x14ac:dyDescent="0.2">
      <c r="A849" s="378"/>
      <c r="B849" s="378"/>
      <c r="C849" s="379"/>
      <c r="D849" s="379"/>
      <c r="E849" s="379"/>
      <c r="F849" s="379"/>
      <c r="G849" s="381"/>
      <c r="H849" s="379"/>
      <c r="I849" s="386"/>
      <c r="J849" s="379"/>
      <c r="K849" s="379"/>
      <c r="L849" s="379"/>
      <c r="M849" s="379"/>
      <c r="N849" s="379"/>
      <c r="O849" s="379"/>
      <c r="P849" s="379"/>
      <c r="Q849" s="379"/>
      <c r="R849" s="379"/>
      <c r="S849" s="379"/>
      <c r="T849" s="379"/>
      <c r="U849" s="379"/>
      <c r="V849" s="379"/>
      <c r="W849" s="379"/>
      <c r="X849" s="379"/>
      <c r="Y849" s="379"/>
    </row>
    <row r="850" spans="1:25" ht="15.75" customHeight="1" x14ac:dyDescent="0.2">
      <c r="A850" s="378"/>
      <c r="B850" s="378"/>
      <c r="C850" s="379"/>
      <c r="D850" s="379"/>
      <c r="E850" s="379"/>
      <c r="F850" s="379"/>
      <c r="G850" s="381"/>
      <c r="H850" s="379"/>
      <c r="I850" s="386"/>
      <c r="J850" s="379"/>
      <c r="K850" s="379"/>
      <c r="L850" s="379"/>
      <c r="M850" s="379"/>
      <c r="N850" s="379"/>
      <c r="O850" s="379"/>
      <c r="P850" s="379"/>
      <c r="Q850" s="379"/>
      <c r="R850" s="379"/>
      <c r="S850" s="379"/>
      <c r="T850" s="379"/>
      <c r="U850" s="379"/>
      <c r="V850" s="379"/>
      <c r="W850" s="379"/>
      <c r="X850" s="379"/>
      <c r="Y850" s="379"/>
    </row>
    <row r="851" spans="1:25" ht="15.75" customHeight="1" x14ac:dyDescent="0.2">
      <c r="A851" s="378"/>
      <c r="B851" s="378"/>
      <c r="C851" s="379"/>
      <c r="D851" s="379"/>
      <c r="E851" s="379"/>
      <c r="F851" s="379"/>
      <c r="G851" s="381"/>
      <c r="H851" s="379"/>
      <c r="I851" s="386"/>
      <c r="J851" s="379"/>
      <c r="K851" s="379"/>
      <c r="L851" s="379"/>
      <c r="M851" s="379"/>
      <c r="N851" s="379"/>
      <c r="O851" s="379"/>
      <c r="P851" s="379"/>
      <c r="Q851" s="379"/>
      <c r="R851" s="379"/>
      <c r="S851" s="379"/>
      <c r="T851" s="379"/>
      <c r="U851" s="379"/>
      <c r="V851" s="379"/>
      <c r="W851" s="379"/>
      <c r="X851" s="379"/>
      <c r="Y851" s="379"/>
    </row>
    <row r="852" spans="1:25" ht="15.75" customHeight="1" x14ac:dyDescent="0.2">
      <c r="A852" s="378"/>
      <c r="B852" s="378"/>
      <c r="C852" s="379"/>
      <c r="D852" s="379"/>
      <c r="E852" s="379"/>
      <c r="F852" s="379"/>
      <c r="G852" s="381"/>
      <c r="H852" s="379"/>
      <c r="I852" s="386"/>
      <c r="J852" s="379"/>
      <c r="K852" s="379"/>
      <c r="L852" s="379"/>
      <c r="M852" s="379"/>
      <c r="N852" s="379"/>
      <c r="O852" s="379"/>
      <c r="P852" s="379"/>
      <c r="Q852" s="379"/>
      <c r="R852" s="379"/>
      <c r="S852" s="379"/>
      <c r="T852" s="379"/>
      <c r="U852" s="379"/>
      <c r="V852" s="379"/>
      <c r="W852" s="379"/>
      <c r="X852" s="379"/>
      <c r="Y852" s="379"/>
    </row>
    <row r="853" spans="1:25" ht="15.75" customHeight="1" x14ac:dyDescent="0.2">
      <c r="A853" s="378"/>
      <c r="B853" s="378"/>
      <c r="C853" s="379"/>
      <c r="D853" s="379"/>
      <c r="E853" s="379"/>
      <c r="F853" s="379"/>
      <c r="G853" s="381"/>
      <c r="H853" s="379"/>
      <c r="I853" s="386"/>
      <c r="J853" s="379"/>
      <c r="K853" s="379"/>
      <c r="L853" s="379"/>
      <c r="M853" s="379"/>
      <c r="N853" s="379"/>
      <c r="O853" s="379"/>
      <c r="P853" s="379"/>
      <c r="Q853" s="379"/>
      <c r="R853" s="379"/>
      <c r="S853" s="379"/>
      <c r="T853" s="379"/>
      <c r="U853" s="379"/>
      <c r="V853" s="379"/>
      <c r="W853" s="379"/>
      <c r="X853" s="379"/>
      <c r="Y853" s="379"/>
    </row>
    <row r="854" spans="1:25" ht="15.75" customHeight="1" x14ac:dyDescent="0.2">
      <c r="A854" s="378"/>
      <c r="B854" s="378"/>
      <c r="C854" s="379"/>
      <c r="D854" s="379"/>
      <c r="E854" s="379"/>
      <c r="F854" s="379"/>
      <c r="G854" s="381"/>
      <c r="H854" s="379"/>
      <c r="I854" s="386"/>
      <c r="J854" s="379"/>
      <c r="K854" s="379"/>
      <c r="L854" s="379"/>
      <c r="M854" s="379"/>
      <c r="N854" s="379"/>
      <c r="O854" s="379"/>
      <c r="P854" s="379"/>
      <c r="Q854" s="379"/>
      <c r="R854" s="379"/>
      <c r="S854" s="379"/>
      <c r="T854" s="379"/>
      <c r="U854" s="379"/>
      <c r="V854" s="379"/>
      <c r="W854" s="379"/>
      <c r="X854" s="379"/>
      <c r="Y854" s="379"/>
    </row>
    <row r="855" spans="1:25" ht="15.75" customHeight="1" x14ac:dyDescent="0.2">
      <c r="A855" s="378"/>
      <c r="B855" s="378"/>
      <c r="C855" s="379"/>
      <c r="D855" s="379"/>
      <c r="E855" s="379"/>
      <c r="F855" s="379"/>
      <c r="G855" s="381"/>
      <c r="H855" s="379"/>
      <c r="I855" s="386"/>
      <c r="J855" s="379"/>
      <c r="K855" s="379"/>
      <c r="L855" s="379"/>
      <c r="M855" s="379"/>
      <c r="N855" s="379"/>
      <c r="O855" s="379"/>
      <c r="P855" s="379"/>
      <c r="Q855" s="379"/>
      <c r="R855" s="379"/>
      <c r="S855" s="379"/>
      <c r="T855" s="379"/>
      <c r="U855" s="379"/>
      <c r="V855" s="379"/>
      <c r="W855" s="379"/>
      <c r="X855" s="379"/>
      <c r="Y855" s="379"/>
    </row>
    <row r="856" spans="1:25" ht="15.75" customHeight="1" x14ac:dyDescent="0.2">
      <c r="A856" s="378"/>
      <c r="B856" s="378"/>
      <c r="C856" s="379"/>
      <c r="D856" s="379"/>
      <c r="E856" s="379"/>
      <c r="F856" s="379"/>
      <c r="G856" s="381"/>
      <c r="H856" s="379"/>
      <c r="I856" s="386"/>
      <c r="J856" s="379"/>
      <c r="K856" s="379"/>
      <c r="L856" s="379"/>
      <c r="M856" s="379"/>
      <c r="N856" s="379"/>
      <c r="O856" s="379"/>
      <c r="P856" s="379"/>
      <c r="Q856" s="379"/>
      <c r="R856" s="379"/>
      <c r="S856" s="379"/>
      <c r="T856" s="379"/>
      <c r="U856" s="379"/>
      <c r="V856" s="379"/>
      <c r="W856" s="379"/>
      <c r="X856" s="379"/>
      <c r="Y856" s="379"/>
    </row>
    <row r="857" spans="1:25" ht="15.75" customHeight="1" x14ac:dyDescent="0.2">
      <c r="A857" s="378"/>
      <c r="B857" s="378"/>
      <c r="C857" s="379"/>
      <c r="D857" s="379"/>
      <c r="E857" s="379"/>
      <c r="F857" s="379"/>
      <c r="G857" s="381"/>
      <c r="H857" s="379"/>
      <c r="I857" s="386"/>
      <c r="J857" s="379"/>
      <c r="K857" s="379"/>
      <c r="L857" s="379"/>
      <c r="M857" s="379"/>
      <c r="N857" s="379"/>
      <c r="O857" s="379"/>
      <c r="P857" s="379"/>
      <c r="Q857" s="379"/>
      <c r="R857" s="379"/>
      <c r="S857" s="379"/>
      <c r="T857" s="379"/>
      <c r="U857" s="379"/>
      <c r="V857" s="379"/>
      <c r="W857" s="379"/>
      <c r="X857" s="379"/>
      <c r="Y857" s="379"/>
    </row>
    <row r="858" spans="1:25" ht="15.75" customHeight="1" x14ac:dyDescent="0.2">
      <c r="A858" s="378"/>
      <c r="B858" s="378"/>
      <c r="C858" s="379"/>
      <c r="D858" s="379"/>
      <c r="E858" s="379"/>
      <c r="F858" s="379"/>
      <c r="G858" s="381"/>
      <c r="H858" s="379"/>
      <c r="I858" s="386"/>
      <c r="J858" s="379"/>
      <c r="K858" s="379"/>
      <c r="L858" s="379"/>
      <c r="M858" s="379"/>
      <c r="N858" s="379"/>
      <c r="O858" s="379"/>
      <c r="P858" s="379"/>
      <c r="Q858" s="379"/>
      <c r="R858" s="379"/>
      <c r="S858" s="379"/>
      <c r="T858" s="379"/>
      <c r="U858" s="379"/>
      <c r="V858" s="379"/>
      <c r="W858" s="379"/>
      <c r="X858" s="379"/>
      <c r="Y858" s="379"/>
    </row>
    <row r="859" spans="1:25" ht="15.75" customHeight="1" x14ac:dyDescent="0.2">
      <c r="A859" s="378"/>
      <c r="B859" s="378"/>
      <c r="C859" s="379"/>
      <c r="D859" s="379"/>
      <c r="E859" s="379"/>
      <c r="F859" s="379"/>
      <c r="G859" s="381"/>
      <c r="H859" s="379"/>
      <c r="I859" s="386"/>
      <c r="J859" s="379"/>
      <c r="K859" s="379"/>
      <c r="L859" s="379"/>
      <c r="M859" s="379"/>
      <c r="N859" s="379"/>
      <c r="O859" s="379"/>
      <c r="P859" s="379"/>
      <c r="Q859" s="379"/>
      <c r="R859" s="379"/>
      <c r="S859" s="379"/>
      <c r="T859" s="379"/>
      <c r="U859" s="379"/>
      <c r="V859" s="379"/>
      <c r="W859" s="379"/>
      <c r="X859" s="379"/>
      <c r="Y859" s="379"/>
    </row>
    <row r="860" spans="1:25" ht="15.75" customHeight="1" x14ac:dyDescent="0.2">
      <c r="A860" s="378"/>
      <c r="B860" s="378"/>
      <c r="C860" s="379"/>
      <c r="D860" s="379"/>
      <c r="E860" s="379"/>
      <c r="F860" s="379"/>
      <c r="G860" s="381"/>
      <c r="H860" s="379"/>
      <c r="I860" s="386"/>
      <c r="J860" s="379"/>
      <c r="K860" s="379"/>
      <c r="L860" s="379"/>
      <c r="M860" s="379"/>
      <c r="N860" s="379"/>
      <c r="O860" s="379"/>
      <c r="P860" s="379"/>
      <c r="Q860" s="379"/>
      <c r="R860" s="379"/>
      <c r="S860" s="379"/>
      <c r="T860" s="379"/>
      <c r="U860" s="379"/>
      <c r="V860" s="379"/>
      <c r="W860" s="379"/>
      <c r="X860" s="379"/>
      <c r="Y860" s="379"/>
    </row>
    <row r="861" spans="1:25" ht="15.75" customHeight="1" x14ac:dyDescent="0.2">
      <c r="A861" s="378"/>
      <c r="B861" s="378"/>
      <c r="C861" s="379"/>
      <c r="D861" s="379"/>
      <c r="E861" s="379"/>
      <c r="F861" s="379"/>
      <c r="G861" s="381"/>
      <c r="H861" s="379"/>
      <c r="I861" s="386"/>
      <c r="J861" s="379"/>
      <c r="K861" s="379"/>
      <c r="L861" s="379"/>
      <c r="M861" s="379"/>
      <c r="N861" s="379"/>
      <c r="O861" s="379"/>
      <c r="P861" s="379"/>
      <c r="Q861" s="379"/>
      <c r="R861" s="379"/>
      <c r="S861" s="379"/>
      <c r="T861" s="379"/>
      <c r="U861" s="379"/>
      <c r="V861" s="379"/>
      <c r="W861" s="379"/>
      <c r="X861" s="379"/>
      <c r="Y861" s="379"/>
    </row>
    <row r="862" spans="1:25" ht="15.75" customHeight="1" x14ac:dyDescent="0.2">
      <c r="A862" s="378"/>
      <c r="B862" s="378"/>
      <c r="C862" s="379"/>
      <c r="D862" s="379"/>
      <c r="E862" s="379"/>
      <c r="F862" s="379"/>
      <c r="G862" s="381"/>
      <c r="H862" s="379"/>
      <c r="I862" s="386"/>
      <c r="J862" s="379"/>
      <c r="K862" s="379"/>
      <c r="L862" s="379"/>
      <c r="M862" s="379"/>
      <c r="N862" s="379"/>
      <c r="O862" s="379"/>
      <c r="P862" s="379"/>
      <c r="Q862" s="379"/>
      <c r="R862" s="379"/>
      <c r="S862" s="379"/>
      <c r="T862" s="379"/>
      <c r="U862" s="379"/>
      <c r="V862" s="379"/>
      <c r="W862" s="379"/>
      <c r="X862" s="379"/>
      <c r="Y862" s="379"/>
    </row>
    <row r="863" spans="1:25" ht="15.75" customHeight="1" x14ac:dyDescent="0.2">
      <c r="A863" s="378"/>
      <c r="B863" s="378"/>
      <c r="C863" s="379"/>
      <c r="D863" s="379"/>
      <c r="E863" s="379"/>
      <c r="F863" s="379"/>
      <c r="G863" s="381"/>
      <c r="H863" s="379"/>
      <c r="I863" s="386"/>
      <c r="J863" s="379"/>
      <c r="K863" s="379"/>
      <c r="L863" s="379"/>
      <c r="M863" s="379"/>
      <c r="N863" s="379"/>
      <c r="O863" s="379"/>
      <c r="P863" s="379"/>
      <c r="Q863" s="379"/>
      <c r="R863" s="379"/>
      <c r="S863" s="379"/>
      <c r="T863" s="379"/>
      <c r="U863" s="379"/>
      <c r="V863" s="379"/>
      <c r="W863" s="379"/>
      <c r="X863" s="379"/>
      <c r="Y863" s="379"/>
    </row>
    <row r="864" spans="1:25" ht="15.75" customHeight="1" x14ac:dyDescent="0.2">
      <c r="A864" s="378"/>
      <c r="B864" s="378"/>
      <c r="C864" s="379"/>
      <c r="D864" s="379"/>
      <c r="E864" s="379"/>
      <c r="F864" s="379"/>
      <c r="G864" s="381"/>
      <c r="H864" s="379"/>
      <c r="I864" s="386"/>
      <c r="J864" s="379"/>
      <c r="K864" s="379"/>
      <c r="L864" s="379"/>
      <c r="M864" s="379"/>
      <c r="N864" s="379"/>
      <c r="O864" s="379"/>
      <c r="P864" s="379"/>
      <c r="Q864" s="379"/>
      <c r="R864" s="379"/>
      <c r="S864" s="379"/>
      <c r="T864" s="379"/>
      <c r="U864" s="379"/>
      <c r="V864" s="379"/>
      <c r="W864" s="379"/>
      <c r="X864" s="379"/>
      <c r="Y864" s="379"/>
    </row>
    <row r="865" spans="1:25" ht="15.75" customHeight="1" x14ac:dyDescent="0.2">
      <c r="A865" s="378"/>
      <c r="B865" s="378"/>
      <c r="C865" s="379"/>
      <c r="D865" s="379"/>
      <c r="E865" s="379"/>
      <c r="F865" s="379"/>
      <c r="G865" s="381"/>
      <c r="H865" s="379"/>
      <c r="I865" s="386"/>
      <c r="J865" s="379"/>
      <c r="K865" s="379"/>
      <c r="L865" s="379"/>
      <c r="M865" s="379"/>
      <c r="N865" s="379"/>
      <c r="O865" s="379"/>
      <c r="P865" s="379"/>
      <c r="Q865" s="379"/>
      <c r="R865" s="379"/>
      <c r="S865" s="379"/>
      <c r="T865" s="379"/>
      <c r="U865" s="379"/>
      <c r="V865" s="379"/>
      <c r="W865" s="379"/>
      <c r="X865" s="379"/>
      <c r="Y865" s="379"/>
    </row>
    <row r="866" spans="1:25" ht="15.75" customHeight="1" x14ac:dyDescent="0.2">
      <c r="A866" s="378"/>
      <c r="B866" s="378"/>
      <c r="C866" s="379"/>
      <c r="D866" s="379"/>
      <c r="E866" s="379"/>
      <c r="F866" s="379"/>
      <c r="G866" s="381"/>
      <c r="H866" s="379"/>
      <c r="I866" s="386"/>
      <c r="J866" s="379"/>
      <c r="K866" s="379"/>
      <c r="L866" s="379"/>
      <c r="M866" s="379"/>
      <c r="N866" s="379"/>
      <c r="O866" s="379"/>
      <c r="P866" s="379"/>
      <c r="Q866" s="379"/>
      <c r="R866" s="379"/>
      <c r="S866" s="379"/>
      <c r="T866" s="379"/>
      <c r="U866" s="379"/>
      <c r="V866" s="379"/>
      <c r="W866" s="379"/>
      <c r="X866" s="379"/>
      <c r="Y866" s="379"/>
    </row>
    <row r="867" spans="1:25" ht="15.75" customHeight="1" x14ac:dyDescent="0.2">
      <c r="A867" s="378"/>
      <c r="B867" s="378"/>
      <c r="C867" s="379"/>
      <c r="D867" s="379"/>
      <c r="E867" s="379"/>
      <c r="F867" s="379"/>
      <c r="G867" s="381"/>
      <c r="H867" s="379"/>
      <c r="I867" s="386"/>
      <c r="J867" s="379"/>
      <c r="K867" s="379"/>
      <c r="L867" s="379"/>
      <c r="M867" s="379"/>
      <c r="N867" s="379"/>
      <c r="O867" s="379"/>
      <c r="P867" s="379"/>
      <c r="Q867" s="379"/>
      <c r="R867" s="379"/>
      <c r="S867" s="379"/>
      <c r="T867" s="379"/>
      <c r="U867" s="379"/>
      <c r="V867" s="379"/>
      <c r="W867" s="379"/>
      <c r="X867" s="379"/>
      <c r="Y867" s="379"/>
    </row>
    <row r="868" spans="1:25" ht="15.75" customHeight="1" x14ac:dyDescent="0.2">
      <c r="A868" s="378"/>
      <c r="B868" s="378"/>
      <c r="C868" s="379"/>
      <c r="D868" s="379"/>
      <c r="E868" s="379"/>
      <c r="F868" s="379"/>
      <c r="G868" s="381"/>
      <c r="H868" s="379"/>
      <c r="I868" s="386"/>
      <c r="J868" s="379"/>
      <c r="K868" s="379"/>
      <c r="L868" s="379"/>
      <c r="M868" s="379"/>
      <c r="N868" s="379"/>
      <c r="O868" s="379"/>
      <c r="P868" s="379"/>
      <c r="Q868" s="379"/>
      <c r="R868" s="379"/>
      <c r="S868" s="379"/>
      <c r="T868" s="379"/>
      <c r="U868" s="379"/>
      <c r="V868" s="379"/>
      <c r="W868" s="379"/>
      <c r="X868" s="379"/>
      <c r="Y868" s="379"/>
    </row>
    <row r="869" spans="1:25" ht="15.75" customHeight="1" x14ac:dyDescent="0.2">
      <c r="A869" s="378"/>
      <c r="B869" s="378"/>
      <c r="C869" s="379"/>
      <c r="D869" s="379"/>
      <c r="E869" s="379"/>
      <c r="F869" s="379"/>
      <c r="G869" s="381"/>
      <c r="H869" s="379"/>
      <c r="I869" s="386"/>
      <c r="J869" s="379"/>
      <c r="K869" s="379"/>
      <c r="L869" s="379"/>
      <c r="M869" s="379"/>
      <c r="N869" s="379"/>
      <c r="O869" s="379"/>
      <c r="P869" s="379"/>
      <c r="Q869" s="379"/>
      <c r="R869" s="379"/>
      <c r="S869" s="379"/>
      <c r="T869" s="379"/>
      <c r="U869" s="379"/>
      <c r="V869" s="379"/>
      <c r="W869" s="379"/>
      <c r="X869" s="379"/>
      <c r="Y869" s="379"/>
    </row>
    <row r="870" spans="1:25" ht="15.75" customHeight="1" x14ac:dyDescent="0.2">
      <c r="A870" s="378"/>
      <c r="B870" s="378"/>
      <c r="C870" s="379"/>
      <c r="D870" s="379"/>
      <c r="E870" s="379"/>
      <c r="F870" s="379"/>
      <c r="G870" s="381"/>
      <c r="H870" s="379"/>
      <c r="I870" s="386"/>
      <c r="J870" s="379"/>
      <c r="K870" s="379"/>
      <c r="L870" s="379"/>
      <c r="M870" s="379"/>
      <c r="N870" s="379"/>
      <c r="O870" s="379"/>
      <c r="P870" s="379"/>
      <c r="Q870" s="379"/>
      <c r="R870" s="379"/>
      <c r="S870" s="379"/>
      <c r="T870" s="379"/>
      <c r="U870" s="379"/>
      <c r="V870" s="379"/>
      <c r="W870" s="379"/>
      <c r="X870" s="379"/>
      <c r="Y870" s="379"/>
    </row>
    <row r="871" spans="1:25" ht="15.75" customHeight="1" x14ac:dyDescent="0.2">
      <c r="A871" s="378"/>
      <c r="B871" s="378"/>
      <c r="C871" s="379"/>
      <c r="D871" s="379"/>
      <c r="E871" s="379"/>
      <c r="F871" s="379"/>
      <c r="G871" s="381"/>
      <c r="H871" s="379"/>
      <c r="I871" s="386"/>
      <c r="J871" s="379"/>
      <c r="K871" s="379"/>
      <c r="L871" s="379"/>
      <c r="M871" s="379"/>
      <c r="N871" s="379"/>
      <c r="O871" s="379"/>
      <c r="P871" s="379"/>
      <c r="Q871" s="379"/>
      <c r="R871" s="379"/>
      <c r="S871" s="379"/>
      <c r="T871" s="379"/>
      <c r="U871" s="379"/>
      <c r="V871" s="379"/>
      <c r="W871" s="379"/>
      <c r="X871" s="379"/>
      <c r="Y871" s="379"/>
    </row>
    <row r="872" spans="1:25" ht="15.75" customHeight="1" x14ac:dyDescent="0.2">
      <c r="A872" s="378"/>
      <c r="B872" s="378"/>
      <c r="C872" s="379"/>
      <c r="D872" s="379"/>
      <c r="E872" s="379"/>
      <c r="F872" s="379"/>
      <c r="G872" s="381"/>
      <c r="H872" s="379"/>
      <c r="I872" s="386"/>
      <c r="J872" s="379"/>
      <c r="K872" s="379"/>
      <c r="L872" s="379"/>
      <c r="M872" s="379"/>
      <c r="N872" s="379"/>
      <c r="O872" s="379"/>
      <c r="P872" s="379"/>
      <c r="Q872" s="379"/>
      <c r="R872" s="379"/>
      <c r="S872" s="379"/>
      <c r="T872" s="379"/>
      <c r="U872" s="379"/>
      <c r="V872" s="379"/>
      <c r="W872" s="379"/>
      <c r="X872" s="379"/>
      <c r="Y872" s="379"/>
    </row>
    <row r="873" spans="1:25" ht="15.75" customHeight="1" x14ac:dyDescent="0.2">
      <c r="A873" s="378"/>
      <c r="B873" s="378"/>
      <c r="C873" s="379"/>
      <c r="D873" s="379"/>
      <c r="E873" s="379"/>
      <c r="F873" s="379"/>
      <c r="G873" s="381"/>
      <c r="H873" s="379"/>
      <c r="I873" s="386"/>
      <c r="J873" s="379"/>
      <c r="K873" s="379"/>
      <c r="L873" s="379"/>
      <c r="M873" s="379"/>
      <c r="N873" s="379"/>
      <c r="O873" s="379"/>
      <c r="P873" s="379"/>
      <c r="Q873" s="379"/>
      <c r="R873" s="379"/>
      <c r="S873" s="379"/>
      <c r="T873" s="379"/>
      <c r="U873" s="379"/>
      <c r="V873" s="379"/>
      <c r="W873" s="379"/>
      <c r="X873" s="379"/>
      <c r="Y873" s="379"/>
    </row>
    <row r="874" spans="1:25" ht="15.75" customHeight="1" x14ac:dyDescent="0.2">
      <c r="A874" s="378"/>
      <c r="B874" s="378"/>
      <c r="C874" s="379"/>
      <c r="D874" s="379"/>
      <c r="E874" s="379"/>
      <c r="F874" s="379"/>
      <c r="G874" s="381"/>
      <c r="H874" s="379"/>
      <c r="I874" s="386"/>
      <c r="J874" s="379"/>
      <c r="K874" s="379"/>
      <c r="L874" s="379"/>
      <c r="M874" s="379"/>
      <c r="N874" s="379"/>
      <c r="O874" s="379"/>
      <c r="P874" s="379"/>
      <c r="Q874" s="379"/>
      <c r="R874" s="379"/>
      <c r="S874" s="379"/>
      <c r="T874" s="379"/>
      <c r="U874" s="379"/>
      <c r="V874" s="379"/>
      <c r="W874" s="379"/>
      <c r="X874" s="379"/>
      <c r="Y874" s="379"/>
    </row>
    <row r="875" spans="1:25" ht="15.75" customHeight="1" x14ac:dyDescent="0.2">
      <c r="A875" s="378"/>
      <c r="B875" s="378"/>
      <c r="C875" s="379"/>
      <c r="D875" s="379"/>
      <c r="E875" s="379"/>
      <c r="F875" s="379"/>
      <c r="G875" s="381"/>
      <c r="H875" s="379"/>
      <c r="I875" s="386"/>
      <c r="J875" s="379"/>
      <c r="K875" s="379"/>
      <c r="L875" s="379"/>
      <c r="M875" s="379"/>
      <c r="N875" s="379"/>
      <c r="O875" s="379"/>
      <c r="P875" s="379"/>
      <c r="Q875" s="379"/>
      <c r="R875" s="379"/>
      <c r="S875" s="379"/>
      <c r="T875" s="379"/>
      <c r="U875" s="379"/>
      <c r="V875" s="379"/>
      <c r="W875" s="379"/>
      <c r="X875" s="379"/>
      <c r="Y875" s="379"/>
    </row>
    <row r="876" spans="1:25" ht="15.75" customHeight="1" x14ac:dyDescent="0.2">
      <c r="A876" s="378"/>
      <c r="B876" s="378"/>
      <c r="C876" s="379"/>
      <c r="D876" s="379"/>
      <c r="E876" s="379"/>
      <c r="F876" s="379"/>
      <c r="G876" s="381"/>
      <c r="H876" s="379"/>
      <c r="I876" s="386"/>
      <c r="J876" s="379"/>
      <c r="K876" s="379"/>
      <c r="L876" s="379"/>
      <c r="M876" s="379"/>
      <c r="N876" s="379"/>
      <c r="O876" s="379"/>
      <c r="P876" s="379"/>
      <c r="Q876" s="379"/>
      <c r="R876" s="379"/>
      <c r="S876" s="379"/>
      <c r="T876" s="379"/>
      <c r="U876" s="379"/>
      <c r="V876" s="379"/>
      <c r="W876" s="379"/>
      <c r="X876" s="379"/>
      <c r="Y876" s="379"/>
    </row>
    <row r="877" spans="1:25" ht="15.75" customHeight="1" x14ac:dyDescent="0.2">
      <c r="A877" s="378"/>
      <c r="B877" s="378"/>
      <c r="C877" s="379"/>
      <c r="D877" s="379"/>
      <c r="E877" s="379"/>
      <c r="F877" s="379"/>
      <c r="G877" s="381"/>
      <c r="H877" s="379"/>
      <c r="I877" s="386"/>
      <c r="J877" s="379"/>
      <c r="K877" s="379"/>
      <c r="L877" s="379"/>
      <c r="M877" s="379"/>
      <c r="N877" s="379"/>
      <c r="O877" s="379"/>
      <c r="P877" s="379"/>
      <c r="Q877" s="379"/>
      <c r="R877" s="379"/>
      <c r="S877" s="379"/>
      <c r="T877" s="379"/>
      <c r="U877" s="379"/>
      <c r="V877" s="379"/>
      <c r="W877" s="379"/>
      <c r="X877" s="379"/>
      <c r="Y877" s="379"/>
    </row>
    <row r="878" spans="1:25" ht="15.75" customHeight="1" x14ac:dyDescent="0.2">
      <c r="A878" s="378"/>
      <c r="B878" s="378"/>
      <c r="C878" s="379"/>
      <c r="D878" s="379"/>
      <c r="E878" s="379"/>
      <c r="F878" s="379"/>
      <c r="G878" s="381"/>
      <c r="H878" s="379"/>
      <c r="I878" s="386"/>
      <c r="J878" s="379"/>
      <c r="K878" s="379"/>
      <c r="L878" s="379"/>
      <c r="M878" s="379"/>
      <c r="N878" s="379"/>
      <c r="O878" s="379"/>
      <c r="P878" s="379"/>
      <c r="Q878" s="379"/>
      <c r="R878" s="379"/>
      <c r="S878" s="379"/>
      <c r="T878" s="379"/>
      <c r="U878" s="379"/>
      <c r="V878" s="379"/>
      <c r="W878" s="379"/>
      <c r="X878" s="379"/>
      <c r="Y878" s="379"/>
    </row>
    <row r="879" spans="1:25" ht="15.75" customHeight="1" x14ac:dyDescent="0.2">
      <c r="A879" s="378"/>
      <c r="B879" s="378"/>
      <c r="C879" s="379"/>
      <c r="D879" s="379"/>
      <c r="E879" s="379"/>
      <c r="F879" s="379"/>
      <c r="G879" s="381"/>
      <c r="H879" s="379"/>
      <c r="I879" s="386"/>
      <c r="J879" s="379"/>
      <c r="K879" s="379"/>
      <c r="L879" s="379"/>
      <c r="M879" s="379"/>
      <c r="N879" s="379"/>
      <c r="O879" s="379"/>
      <c r="P879" s="379"/>
      <c r="Q879" s="379"/>
      <c r="R879" s="379"/>
      <c r="S879" s="379"/>
      <c r="T879" s="379"/>
      <c r="U879" s="379"/>
      <c r="V879" s="379"/>
      <c r="W879" s="379"/>
      <c r="X879" s="379"/>
      <c r="Y879" s="379"/>
    </row>
    <row r="880" spans="1:25" ht="15.75" customHeight="1" x14ac:dyDescent="0.2">
      <c r="A880" s="378"/>
      <c r="B880" s="378"/>
      <c r="C880" s="379"/>
      <c r="D880" s="379"/>
      <c r="E880" s="379"/>
      <c r="F880" s="379"/>
      <c r="G880" s="381"/>
      <c r="H880" s="379"/>
      <c r="I880" s="386"/>
      <c r="J880" s="379"/>
      <c r="K880" s="379"/>
      <c r="L880" s="379"/>
      <c r="M880" s="379"/>
      <c r="N880" s="379"/>
      <c r="O880" s="379"/>
      <c r="P880" s="379"/>
      <c r="Q880" s="379"/>
      <c r="R880" s="379"/>
      <c r="S880" s="379"/>
      <c r="T880" s="379"/>
      <c r="U880" s="379"/>
      <c r="V880" s="379"/>
      <c r="W880" s="379"/>
      <c r="X880" s="379"/>
      <c r="Y880" s="379"/>
    </row>
    <row r="881" spans="1:25" ht="15.75" customHeight="1" x14ac:dyDescent="0.2">
      <c r="A881" s="378"/>
      <c r="B881" s="378"/>
      <c r="C881" s="379"/>
      <c r="D881" s="379"/>
      <c r="E881" s="379"/>
      <c r="F881" s="379"/>
      <c r="G881" s="381"/>
      <c r="H881" s="379"/>
      <c r="I881" s="386"/>
      <c r="J881" s="379"/>
      <c r="K881" s="379"/>
      <c r="L881" s="379"/>
      <c r="M881" s="379"/>
      <c r="N881" s="379"/>
      <c r="O881" s="379"/>
      <c r="P881" s="379"/>
      <c r="Q881" s="379"/>
      <c r="R881" s="379"/>
      <c r="S881" s="379"/>
      <c r="T881" s="379"/>
      <c r="U881" s="379"/>
      <c r="V881" s="379"/>
      <c r="W881" s="379"/>
      <c r="X881" s="379"/>
      <c r="Y881" s="379"/>
    </row>
    <row r="882" spans="1:25" ht="15.75" customHeight="1" x14ac:dyDescent="0.2">
      <c r="A882" s="378"/>
      <c r="B882" s="378"/>
      <c r="C882" s="379"/>
      <c r="D882" s="379"/>
      <c r="E882" s="379"/>
      <c r="F882" s="379"/>
      <c r="G882" s="381"/>
      <c r="H882" s="379"/>
      <c r="I882" s="386"/>
      <c r="J882" s="379"/>
      <c r="K882" s="379"/>
      <c r="L882" s="379"/>
      <c r="M882" s="379"/>
      <c r="N882" s="379"/>
      <c r="O882" s="379"/>
      <c r="P882" s="379"/>
      <c r="Q882" s="379"/>
      <c r="R882" s="379"/>
      <c r="S882" s="379"/>
      <c r="T882" s="379"/>
      <c r="U882" s="379"/>
      <c r="V882" s="379"/>
      <c r="W882" s="379"/>
      <c r="X882" s="379"/>
      <c r="Y882" s="379"/>
    </row>
    <row r="883" spans="1:25" ht="15.75" customHeight="1" x14ac:dyDescent="0.2">
      <c r="A883" s="378"/>
      <c r="B883" s="378"/>
      <c r="C883" s="379"/>
      <c r="D883" s="379"/>
      <c r="E883" s="379"/>
      <c r="F883" s="379"/>
      <c r="G883" s="381"/>
      <c r="H883" s="379"/>
      <c r="I883" s="386"/>
      <c r="J883" s="379"/>
      <c r="K883" s="379"/>
      <c r="L883" s="379"/>
      <c r="M883" s="379"/>
      <c r="N883" s="379"/>
      <c r="O883" s="379"/>
      <c r="P883" s="379"/>
      <c r="Q883" s="379"/>
      <c r="R883" s="379"/>
      <c r="S883" s="379"/>
      <c r="T883" s="379"/>
      <c r="U883" s="379"/>
      <c r="V883" s="379"/>
      <c r="W883" s="379"/>
      <c r="X883" s="379"/>
      <c r="Y883" s="379"/>
    </row>
    <row r="884" spans="1:25" ht="15.75" customHeight="1" x14ac:dyDescent="0.2">
      <c r="A884" s="378"/>
      <c r="B884" s="378"/>
      <c r="C884" s="379"/>
      <c r="D884" s="379"/>
      <c r="E884" s="379"/>
      <c r="F884" s="379"/>
      <c r="G884" s="381"/>
      <c r="H884" s="379"/>
      <c r="I884" s="386"/>
      <c r="J884" s="379"/>
      <c r="K884" s="379"/>
      <c r="L884" s="379"/>
      <c r="M884" s="379"/>
      <c r="N884" s="379"/>
      <c r="O884" s="379"/>
      <c r="P884" s="379"/>
      <c r="Q884" s="379"/>
      <c r="R884" s="379"/>
      <c r="S884" s="379"/>
      <c r="T884" s="379"/>
      <c r="U884" s="379"/>
      <c r="V884" s="379"/>
      <c r="W884" s="379"/>
      <c r="X884" s="379"/>
      <c r="Y884" s="379"/>
    </row>
    <row r="885" spans="1:25" ht="15.75" customHeight="1" x14ac:dyDescent="0.2">
      <c r="A885" s="378"/>
      <c r="B885" s="378"/>
      <c r="C885" s="379"/>
      <c r="D885" s="379"/>
      <c r="E885" s="379"/>
      <c r="F885" s="379"/>
      <c r="G885" s="381"/>
      <c r="H885" s="379"/>
      <c r="I885" s="386"/>
      <c r="J885" s="379"/>
      <c r="K885" s="379"/>
      <c r="L885" s="379"/>
      <c r="M885" s="379"/>
      <c r="N885" s="379"/>
      <c r="O885" s="379"/>
      <c r="P885" s="379"/>
      <c r="Q885" s="379"/>
      <c r="R885" s="379"/>
      <c r="S885" s="379"/>
      <c r="T885" s="379"/>
      <c r="U885" s="379"/>
      <c r="V885" s="379"/>
      <c r="W885" s="379"/>
      <c r="X885" s="379"/>
      <c r="Y885" s="379"/>
    </row>
    <row r="886" spans="1:25" ht="15.75" customHeight="1" x14ac:dyDescent="0.2">
      <c r="A886" s="378"/>
      <c r="B886" s="378"/>
      <c r="C886" s="379"/>
      <c r="D886" s="379"/>
      <c r="E886" s="379"/>
      <c r="F886" s="379"/>
      <c r="G886" s="381"/>
      <c r="H886" s="379"/>
      <c r="I886" s="386"/>
      <c r="J886" s="379"/>
      <c r="K886" s="379"/>
      <c r="L886" s="379"/>
      <c r="M886" s="379"/>
      <c r="N886" s="379"/>
      <c r="O886" s="379"/>
      <c r="P886" s="379"/>
      <c r="Q886" s="379"/>
      <c r="R886" s="379"/>
      <c r="S886" s="379"/>
      <c r="T886" s="379"/>
      <c r="U886" s="379"/>
      <c r="V886" s="379"/>
      <c r="W886" s="379"/>
      <c r="X886" s="379"/>
      <c r="Y886" s="379"/>
    </row>
    <row r="887" spans="1:25" ht="15.75" customHeight="1" x14ac:dyDescent="0.2">
      <c r="A887" s="378"/>
      <c r="B887" s="378"/>
      <c r="C887" s="379"/>
      <c r="D887" s="379"/>
      <c r="E887" s="379"/>
      <c r="F887" s="379"/>
      <c r="G887" s="381"/>
      <c r="H887" s="379"/>
      <c r="I887" s="386"/>
      <c r="J887" s="379"/>
      <c r="K887" s="379"/>
      <c r="L887" s="379"/>
      <c r="M887" s="379"/>
      <c r="N887" s="379"/>
      <c r="O887" s="379"/>
      <c r="P887" s="379"/>
      <c r="Q887" s="379"/>
      <c r="R887" s="379"/>
      <c r="S887" s="379"/>
      <c r="T887" s="379"/>
      <c r="U887" s="379"/>
      <c r="V887" s="379"/>
      <c r="W887" s="379"/>
      <c r="X887" s="379"/>
      <c r="Y887" s="379"/>
    </row>
    <row r="888" spans="1:25" ht="15.75" customHeight="1" x14ac:dyDescent="0.2">
      <c r="A888" s="378"/>
      <c r="B888" s="378"/>
      <c r="C888" s="379"/>
      <c r="D888" s="379"/>
      <c r="E888" s="379"/>
      <c r="F888" s="379"/>
      <c r="G888" s="381"/>
      <c r="H888" s="379"/>
      <c r="I888" s="386"/>
      <c r="J888" s="379"/>
      <c r="K888" s="379"/>
      <c r="L888" s="379"/>
      <c r="M888" s="379"/>
      <c r="N888" s="379"/>
      <c r="O888" s="379"/>
      <c r="P888" s="379"/>
      <c r="Q888" s="379"/>
      <c r="R888" s="379"/>
      <c r="S888" s="379"/>
      <c r="T888" s="379"/>
      <c r="U888" s="379"/>
      <c r="V888" s="379"/>
      <c r="W888" s="379"/>
      <c r="X888" s="379"/>
      <c r="Y888" s="379"/>
    </row>
    <row r="889" spans="1:25" ht="15.75" customHeight="1" x14ac:dyDescent="0.2">
      <c r="A889" s="378"/>
      <c r="B889" s="378"/>
      <c r="C889" s="379"/>
      <c r="D889" s="379"/>
      <c r="E889" s="379"/>
      <c r="F889" s="379"/>
      <c r="G889" s="381"/>
      <c r="H889" s="379"/>
      <c r="I889" s="386"/>
      <c r="J889" s="379"/>
      <c r="K889" s="379"/>
      <c r="L889" s="379"/>
      <c r="M889" s="379"/>
      <c r="N889" s="379"/>
      <c r="O889" s="379"/>
      <c r="P889" s="379"/>
      <c r="Q889" s="379"/>
      <c r="R889" s="379"/>
      <c r="S889" s="379"/>
      <c r="T889" s="379"/>
      <c r="U889" s="379"/>
      <c r="V889" s="379"/>
      <c r="W889" s="379"/>
      <c r="X889" s="379"/>
      <c r="Y889" s="379"/>
    </row>
    <row r="890" spans="1:25" ht="15.75" customHeight="1" x14ac:dyDescent="0.2">
      <c r="A890" s="378"/>
      <c r="B890" s="378"/>
      <c r="C890" s="379"/>
      <c r="D890" s="379"/>
      <c r="E890" s="379"/>
      <c r="F890" s="379"/>
      <c r="G890" s="381"/>
      <c r="H890" s="379"/>
      <c r="I890" s="386"/>
      <c r="J890" s="379"/>
      <c r="K890" s="379"/>
      <c r="L890" s="379"/>
      <c r="M890" s="379"/>
      <c r="N890" s="379"/>
      <c r="O890" s="379"/>
      <c r="P890" s="379"/>
      <c r="Q890" s="379"/>
      <c r="R890" s="379"/>
      <c r="S890" s="379"/>
      <c r="T890" s="379"/>
      <c r="U890" s="379"/>
      <c r="V890" s="379"/>
      <c r="W890" s="379"/>
      <c r="X890" s="379"/>
      <c r="Y890" s="379"/>
    </row>
    <row r="891" spans="1:25" ht="15.75" customHeight="1" x14ac:dyDescent="0.2">
      <c r="A891" s="378"/>
      <c r="B891" s="378"/>
      <c r="C891" s="379"/>
      <c r="D891" s="379"/>
      <c r="E891" s="379"/>
      <c r="F891" s="379"/>
      <c r="G891" s="381"/>
      <c r="H891" s="379"/>
      <c r="I891" s="386"/>
      <c r="J891" s="379"/>
      <c r="K891" s="379"/>
      <c r="L891" s="379"/>
      <c r="M891" s="379"/>
      <c r="N891" s="379"/>
      <c r="O891" s="379"/>
      <c r="P891" s="379"/>
      <c r="Q891" s="379"/>
      <c r="R891" s="379"/>
      <c r="S891" s="379"/>
      <c r="T891" s="379"/>
      <c r="U891" s="379"/>
      <c r="V891" s="379"/>
      <c r="W891" s="379"/>
      <c r="X891" s="379"/>
      <c r="Y891" s="379"/>
    </row>
    <row r="892" spans="1:25" ht="15.75" customHeight="1" x14ac:dyDescent="0.2">
      <c r="A892" s="378"/>
      <c r="B892" s="378"/>
      <c r="C892" s="379"/>
      <c r="D892" s="379"/>
      <c r="E892" s="379"/>
      <c r="F892" s="379"/>
      <c r="G892" s="381"/>
      <c r="H892" s="379"/>
      <c r="I892" s="386"/>
      <c r="J892" s="379"/>
      <c r="K892" s="379"/>
      <c r="L892" s="379"/>
      <c r="M892" s="379"/>
      <c r="N892" s="379"/>
      <c r="O892" s="379"/>
      <c r="P892" s="379"/>
      <c r="Q892" s="379"/>
      <c r="R892" s="379"/>
      <c r="S892" s="379"/>
      <c r="T892" s="379"/>
      <c r="U892" s="379"/>
      <c r="V892" s="379"/>
      <c r="W892" s="379"/>
      <c r="X892" s="379"/>
      <c r="Y892" s="379"/>
    </row>
    <row r="893" spans="1:25" ht="15.75" customHeight="1" x14ac:dyDescent="0.2">
      <c r="A893" s="378"/>
      <c r="B893" s="378"/>
      <c r="C893" s="379"/>
      <c r="D893" s="379"/>
      <c r="E893" s="379"/>
      <c r="F893" s="379"/>
      <c r="G893" s="381"/>
      <c r="H893" s="379"/>
      <c r="I893" s="386"/>
      <c r="J893" s="379"/>
      <c r="K893" s="379"/>
      <c r="L893" s="379"/>
      <c r="M893" s="379"/>
      <c r="N893" s="379"/>
      <c r="O893" s="379"/>
      <c r="P893" s="379"/>
      <c r="Q893" s="379"/>
      <c r="R893" s="379"/>
      <c r="S893" s="379"/>
      <c r="T893" s="379"/>
      <c r="U893" s="379"/>
      <c r="V893" s="379"/>
      <c r="W893" s="379"/>
      <c r="X893" s="379"/>
      <c r="Y893" s="379"/>
    </row>
    <row r="894" spans="1:25" ht="15.75" customHeight="1" x14ac:dyDescent="0.2">
      <c r="A894" s="378"/>
      <c r="B894" s="378"/>
      <c r="C894" s="379"/>
      <c r="D894" s="379"/>
      <c r="E894" s="379"/>
      <c r="F894" s="379"/>
      <c r="G894" s="381"/>
      <c r="H894" s="379"/>
      <c r="I894" s="386"/>
      <c r="J894" s="379"/>
      <c r="K894" s="379"/>
      <c r="L894" s="379"/>
      <c r="M894" s="379"/>
      <c r="N894" s="379"/>
      <c r="O894" s="379"/>
      <c r="P894" s="379"/>
      <c r="Q894" s="379"/>
      <c r="R894" s="379"/>
      <c r="S894" s="379"/>
      <c r="T894" s="379"/>
      <c r="U894" s="379"/>
      <c r="V894" s="379"/>
      <c r="W894" s="379"/>
      <c r="X894" s="379"/>
      <c r="Y894" s="379"/>
    </row>
    <row r="895" spans="1:25" ht="15.75" customHeight="1" x14ac:dyDescent="0.2">
      <c r="A895" s="378"/>
      <c r="B895" s="378"/>
      <c r="C895" s="379"/>
      <c r="D895" s="379"/>
      <c r="E895" s="379"/>
      <c r="F895" s="379"/>
      <c r="G895" s="381"/>
      <c r="H895" s="379"/>
      <c r="I895" s="386"/>
      <c r="J895" s="379"/>
      <c r="K895" s="379"/>
      <c r="L895" s="379"/>
      <c r="M895" s="379"/>
      <c r="N895" s="379"/>
      <c r="O895" s="379"/>
      <c r="P895" s="379"/>
      <c r="Q895" s="379"/>
      <c r="R895" s="379"/>
      <c r="S895" s="379"/>
      <c r="T895" s="379"/>
      <c r="U895" s="379"/>
      <c r="V895" s="379"/>
      <c r="W895" s="379"/>
      <c r="X895" s="379"/>
      <c r="Y895" s="379"/>
    </row>
    <row r="896" spans="1:25" ht="15.75" customHeight="1" x14ac:dyDescent="0.2">
      <c r="A896" s="378"/>
      <c r="B896" s="378"/>
      <c r="C896" s="379"/>
      <c r="D896" s="379"/>
      <c r="E896" s="379"/>
      <c r="F896" s="379"/>
      <c r="G896" s="381"/>
      <c r="H896" s="379"/>
      <c r="I896" s="386"/>
      <c r="J896" s="379"/>
      <c r="K896" s="379"/>
      <c r="L896" s="379"/>
      <c r="M896" s="379"/>
      <c r="N896" s="379"/>
      <c r="O896" s="379"/>
      <c r="P896" s="379"/>
      <c r="Q896" s="379"/>
      <c r="R896" s="379"/>
      <c r="S896" s="379"/>
      <c r="T896" s="379"/>
      <c r="U896" s="379"/>
      <c r="V896" s="379"/>
      <c r="W896" s="379"/>
      <c r="X896" s="379"/>
      <c r="Y896" s="379"/>
    </row>
    <row r="897" spans="1:25" ht="15.75" customHeight="1" x14ac:dyDescent="0.2">
      <c r="A897" s="378"/>
      <c r="B897" s="378"/>
      <c r="C897" s="379"/>
      <c r="D897" s="379"/>
      <c r="E897" s="379"/>
      <c r="F897" s="379"/>
      <c r="G897" s="381"/>
      <c r="H897" s="379"/>
      <c r="I897" s="386"/>
      <c r="J897" s="379"/>
      <c r="K897" s="379"/>
      <c r="L897" s="379"/>
      <c r="M897" s="379"/>
      <c r="N897" s="379"/>
      <c r="O897" s="379"/>
      <c r="P897" s="379"/>
      <c r="Q897" s="379"/>
      <c r="R897" s="379"/>
      <c r="S897" s="379"/>
      <c r="T897" s="379"/>
      <c r="U897" s="379"/>
      <c r="V897" s="379"/>
      <c r="W897" s="379"/>
      <c r="X897" s="379"/>
      <c r="Y897" s="379"/>
    </row>
    <row r="898" spans="1:25" ht="15.75" customHeight="1" x14ac:dyDescent="0.2">
      <c r="A898" s="378"/>
      <c r="B898" s="378"/>
      <c r="C898" s="379"/>
      <c r="D898" s="379"/>
      <c r="E898" s="379"/>
      <c r="F898" s="379"/>
      <c r="G898" s="381"/>
      <c r="H898" s="379"/>
      <c r="I898" s="386"/>
      <c r="J898" s="379"/>
      <c r="K898" s="379"/>
      <c r="L898" s="379"/>
      <c r="M898" s="379"/>
      <c r="N898" s="379"/>
      <c r="O898" s="379"/>
      <c r="P898" s="379"/>
      <c r="Q898" s="379"/>
      <c r="R898" s="379"/>
      <c r="S898" s="379"/>
      <c r="T898" s="379"/>
      <c r="U898" s="379"/>
      <c r="V898" s="379"/>
      <c r="W898" s="379"/>
      <c r="X898" s="379"/>
      <c r="Y898" s="379"/>
    </row>
    <row r="899" spans="1:25" ht="15.75" customHeight="1" x14ac:dyDescent="0.2">
      <c r="A899" s="378"/>
      <c r="B899" s="378"/>
      <c r="C899" s="379"/>
      <c r="D899" s="379"/>
      <c r="E899" s="379"/>
      <c r="F899" s="379"/>
      <c r="G899" s="381"/>
      <c r="H899" s="379"/>
      <c r="I899" s="386"/>
      <c r="J899" s="379"/>
      <c r="K899" s="379"/>
      <c r="L899" s="379"/>
      <c r="M899" s="379"/>
      <c r="N899" s="379"/>
      <c r="O899" s="379"/>
      <c r="P899" s="379"/>
      <c r="Q899" s="379"/>
      <c r="R899" s="379"/>
      <c r="S899" s="379"/>
      <c r="T899" s="379"/>
      <c r="U899" s="379"/>
      <c r="V899" s="379"/>
      <c r="W899" s="379"/>
      <c r="X899" s="379"/>
      <c r="Y899" s="379"/>
    </row>
    <row r="900" spans="1:25" ht="15.75" customHeight="1" x14ac:dyDescent="0.2">
      <c r="A900" s="378"/>
      <c r="B900" s="378"/>
      <c r="C900" s="379"/>
      <c r="D900" s="379"/>
      <c r="E900" s="379"/>
      <c r="F900" s="379"/>
      <c r="G900" s="381"/>
      <c r="H900" s="379"/>
      <c r="I900" s="386"/>
      <c r="J900" s="379"/>
      <c r="K900" s="379"/>
      <c r="L900" s="379"/>
      <c r="M900" s="379"/>
      <c r="N900" s="379"/>
      <c r="O900" s="379"/>
      <c r="P900" s="379"/>
      <c r="Q900" s="379"/>
      <c r="R900" s="379"/>
      <c r="S900" s="379"/>
      <c r="T900" s="379"/>
      <c r="U900" s="379"/>
      <c r="V900" s="379"/>
      <c r="W900" s="379"/>
      <c r="X900" s="379"/>
      <c r="Y900" s="379"/>
    </row>
    <row r="901" spans="1:25" ht="15.75" customHeight="1" x14ac:dyDescent="0.2">
      <c r="A901" s="378"/>
      <c r="B901" s="378"/>
      <c r="C901" s="379"/>
      <c r="D901" s="379"/>
      <c r="E901" s="379"/>
      <c r="F901" s="379"/>
      <c r="G901" s="381"/>
      <c r="H901" s="379"/>
      <c r="I901" s="386"/>
      <c r="J901" s="379"/>
      <c r="K901" s="379"/>
      <c r="L901" s="379"/>
      <c r="M901" s="379"/>
      <c r="N901" s="379"/>
      <c r="O901" s="379"/>
      <c r="P901" s="379"/>
      <c r="Q901" s="379"/>
      <c r="R901" s="379"/>
      <c r="S901" s="379"/>
      <c r="T901" s="379"/>
      <c r="U901" s="379"/>
      <c r="V901" s="379"/>
      <c r="W901" s="379"/>
      <c r="X901" s="379"/>
      <c r="Y901" s="379"/>
    </row>
    <row r="902" spans="1:25" ht="15.75" customHeight="1" x14ac:dyDescent="0.2">
      <c r="A902" s="378"/>
      <c r="B902" s="378"/>
      <c r="C902" s="379"/>
      <c r="D902" s="379"/>
      <c r="E902" s="379"/>
      <c r="F902" s="379"/>
      <c r="G902" s="381"/>
      <c r="H902" s="379"/>
      <c r="I902" s="386"/>
      <c r="J902" s="379"/>
      <c r="K902" s="379"/>
      <c r="L902" s="379"/>
      <c r="M902" s="379"/>
      <c r="N902" s="379"/>
      <c r="O902" s="379"/>
      <c r="P902" s="379"/>
      <c r="Q902" s="379"/>
      <c r="R902" s="379"/>
      <c r="S902" s="379"/>
      <c r="T902" s="379"/>
      <c r="U902" s="379"/>
      <c r="V902" s="379"/>
      <c r="W902" s="379"/>
      <c r="X902" s="379"/>
      <c r="Y902" s="379"/>
    </row>
    <row r="903" spans="1:25" ht="15.75" customHeight="1" x14ac:dyDescent="0.2">
      <c r="A903" s="378"/>
      <c r="B903" s="378"/>
      <c r="C903" s="379"/>
      <c r="D903" s="379"/>
      <c r="E903" s="379"/>
      <c r="F903" s="379"/>
      <c r="G903" s="381"/>
      <c r="H903" s="379"/>
      <c r="I903" s="386"/>
      <c r="J903" s="379"/>
      <c r="K903" s="379"/>
      <c r="L903" s="379"/>
      <c r="M903" s="379"/>
      <c r="N903" s="379"/>
      <c r="O903" s="379"/>
      <c r="P903" s="379"/>
      <c r="Q903" s="379"/>
      <c r="R903" s="379"/>
      <c r="S903" s="379"/>
      <c r="T903" s="379"/>
      <c r="U903" s="379"/>
      <c r="V903" s="379"/>
      <c r="W903" s="379"/>
      <c r="X903" s="379"/>
      <c r="Y903" s="379"/>
    </row>
    <row r="904" spans="1:25" ht="15.75" customHeight="1" x14ac:dyDescent="0.2">
      <c r="A904" s="378"/>
      <c r="B904" s="378"/>
      <c r="C904" s="379"/>
      <c r="D904" s="379"/>
      <c r="E904" s="379"/>
      <c r="F904" s="379"/>
      <c r="G904" s="381"/>
      <c r="H904" s="379"/>
      <c r="I904" s="386"/>
      <c r="J904" s="379"/>
      <c r="K904" s="379"/>
      <c r="L904" s="379"/>
      <c r="M904" s="379"/>
      <c r="N904" s="379"/>
      <c r="O904" s="379"/>
      <c r="P904" s="379"/>
      <c r="Q904" s="379"/>
      <c r="R904" s="379"/>
      <c r="S904" s="379"/>
      <c r="T904" s="379"/>
      <c r="U904" s="379"/>
      <c r="V904" s="379"/>
      <c r="W904" s="379"/>
      <c r="X904" s="379"/>
      <c r="Y904" s="379"/>
    </row>
    <row r="905" spans="1:25" ht="15.75" customHeight="1" x14ac:dyDescent="0.2">
      <c r="A905" s="378"/>
      <c r="B905" s="378"/>
      <c r="C905" s="379"/>
      <c r="D905" s="379"/>
      <c r="E905" s="379"/>
      <c r="F905" s="379"/>
      <c r="G905" s="381"/>
      <c r="H905" s="379"/>
      <c r="I905" s="386"/>
      <c r="J905" s="379"/>
      <c r="K905" s="379"/>
      <c r="L905" s="379"/>
      <c r="M905" s="379"/>
      <c r="N905" s="379"/>
      <c r="O905" s="379"/>
      <c r="P905" s="379"/>
      <c r="Q905" s="379"/>
      <c r="R905" s="379"/>
      <c r="S905" s="379"/>
      <c r="T905" s="379"/>
      <c r="U905" s="379"/>
      <c r="V905" s="379"/>
      <c r="W905" s="379"/>
      <c r="X905" s="379"/>
      <c r="Y905" s="379"/>
    </row>
    <row r="906" spans="1:25" ht="15.75" customHeight="1" x14ac:dyDescent="0.2">
      <c r="A906" s="378"/>
      <c r="B906" s="378"/>
      <c r="C906" s="379"/>
      <c r="D906" s="379"/>
      <c r="E906" s="379"/>
      <c r="F906" s="379"/>
      <c r="G906" s="381"/>
      <c r="H906" s="379"/>
      <c r="I906" s="386"/>
      <c r="J906" s="379"/>
      <c r="K906" s="379"/>
      <c r="L906" s="379"/>
      <c r="M906" s="379"/>
      <c r="N906" s="379"/>
      <c r="O906" s="379"/>
      <c r="P906" s="379"/>
      <c r="Q906" s="379"/>
      <c r="R906" s="379"/>
      <c r="S906" s="379"/>
      <c r="T906" s="379"/>
      <c r="U906" s="379"/>
      <c r="V906" s="379"/>
      <c r="W906" s="379"/>
      <c r="X906" s="379"/>
      <c r="Y906" s="379"/>
    </row>
    <row r="907" spans="1:25" ht="15.75" customHeight="1" x14ac:dyDescent="0.2">
      <c r="A907" s="378"/>
      <c r="B907" s="378"/>
      <c r="C907" s="379"/>
      <c r="D907" s="379"/>
      <c r="E907" s="379"/>
      <c r="F907" s="379"/>
      <c r="G907" s="381"/>
      <c r="H907" s="379"/>
      <c r="I907" s="386"/>
      <c r="J907" s="379"/>
      <c r="K907" s="379"/>
      <c r="L907" s="379"/>
      <c r="M907" s="379"/>
      <c r="N907" s="379"/>
      <c r="O907" s="379"/>
      <c r="P907" s="379"/>
      <c r="Q907" s="379"/>
      <c r="R907" s="379"/>
      <c r="S907" s="379"/>
      <c r="T907" s="379"/>
      <c r="U907" s="379"/>
      <c r="V907" s="379"/>
      <c r="W907" s="379"/>
      <c r="X907" s="379"/>
      <c r="Y907" s="379"/>
    </row>
    <row r="908" spans="1:25" ht="15.75" customHeight="1" x14ac:dyDescent="0.2">
      <c r="A908" s="378"/>
      <c r="B908" s="378"/>
      <c r="C908" s="379"/>
      <c r="D908" s="379"/>
      <c r="E908" s="379"/>
      <c r="F908" s="379"/>
      <c r="G908" s="381"/>
      <c r="H908" s="379"/>
      <c r="I908" s="386"/>
      <c r="J908" s="379"/>
      <c r="K908" s="379"/>
      <c r="L908" s="379"/>
      <c r="M908" s="379"/>
      <c r="N908" s="379"/>
      <c r="O908" s="379"/>
      <c r="P908" s="379"/>
      <c r="Q908" s="379"/>
      <c r="R908" s="379"/>
      <c r="S908" s="379"/>
      <c r="T908" s="379"/>
      <c r="U908" s="379"/>
      <c r="V908" s="379"/>
      <c r="W908" s="379"/>
      <c r="X908" s="379"/>
      <c r="Y908" s="379"/>
    </row>
    <row r="909" spans="1:25" ht="15.75" customHeight="1" x14ac:dyDescent="0.2">
      <c r="A909" s="378"/>
      <c r="B909" s="378"/>
      <c r="C909" s="379"/>
      <c r="D909" s="379"/>
      <c r="E909" s="379"/>
      <c r="F909" s="379"/>
      <c r="G909" s="381"/>
      <c r="H909" s="379"/>
      <c r="I909" s="386"/>
      <c r="J909" s="379"/>
      <c r="K909" s="379"/>
      <c r="L909" s="379"/>
      <c r="M909" s="379"/>
      <c r="N909" s="379"/>
      <c r="O909" s="379"/>
      <c r="P909" s="379"/>
      <c r="Q909" s="379"/>
      <c r="R909" s="379"/>
      <c r="S909" s="379"/>
      <c r="T909" s="379"/>
      <c r="U909" s="379"/>
      <c r="V909" s="379"/>
      <c r="W909" s="379"/>
      <c r="X909" s="379"/>
      <c r="Y909" s="379"/>
    </row>
    <row r="910" spans="1:25" ht="15.75" customHeight="1" x14ac:dyDescent="0.2">
      <c r="A910" s="378"/>
      <c r="B910" s="378"/>
      <c r="C910" s="379"/>
      <c r="D910" s="379"/>
      <c r="E910" s="379"/>
      <c r="F910" s="379"/>
      <c r="G910" s="381"/>
      <c r="H910" s="379"/>
      <c r="I910" s="386"/>
      <c r="J910" s="379"/>
      <c r="K910" s="379"/>
      <c r="L910" s="379"/>
      <c r="M910" s="379"/>
      <c r="N910" s="379"/>
      <c r="O910" s="379"/>
      <c r="P910" s="379"/>
      <c r="Q910" s="379"/>
      <c r="R910" s="379"/>
      <c r="S910" s="379"/>
      <c r="T910" s="379"/>
      <c r="U910" s="379"/>
      <c r="V910" s="379"/>
      <c r="W910" s="379"/>
      <c r="X910" s="379"/>
      <c r="Y910" s="379"/>
    </row>
    <row r="911" spans="1:25" ht="15.75" customHeight="1" x14ac:dyDescent="0.2">
      <c r="A911" s="378"/>
      <c r="B911" s="378"/>
      <c r="C911" s="379"/>
      <c r="D911" s="379"/>
      <c r="E911" s="379"/>
      <c r="F911" s="379"/>
      <c r="G911" s="381"/>
      <c r="H911" s="379"/>
      <c r="I911" s="386"/>
      <c r="J911" s="379"/>
      <c r="K911" s="379"/>
      <c r="L911" s="379"/>
      <c r="M911" s="379"/>
      <c r="N911" s="379"/>
      <c r="O911" s="379"/>
      <c r="P911" s="379"/>
      <c r="Q911" s="379"/>
      <c r="R911" s="379"/>
      <c r="S911" s="379"/>
      <c r="T911" s="379"/>
      <c r="U911" s="379"/>
      <c r="V911" s="379"/>
      <c r="W911" s="379"/>
      <c r="X911" s="379"/>
      <c r="Y911" s="379"/>
    </row>
    <row r="912" spans="1:25" ht="15.75" customHeight="1" x14ac:dyDescent="0.2">
      <c r="A912" s="378"/>
      <c r="B912" s="378"/>
      <c r="C912" s="379"/>
      <c r="D912" s="379"/>
      <c r="E912" s="379"/>
      <c r="F912" s="379"/>
      <c r="G912" s="381"/>
      <c r="H912" s="379"/>
      <c r="I912" s="386"/>
      <c r="J912" s="379"/>
      <c r="K912" s="379"/>
      <c r="L912" s="379"/>
      <c r="M912" s="379"/>
      <c r="N912" s="379"/>
      <c r="O912" s="379"/>
      <c r="P912" s="379"/>
      <c r="Q912" s="379"/>
      <c r="R912" s="379"/>
      <c r="S912" s="379"/>
      <c r="T912" s="379"/>
      <c r="U912" s="379"/>
      <c r="V912" s="379"/>
      <c r="W912" s="379"/>
      <c r="X912" s="379"/>
      <c r="Y912" s="379"/>
    </row>
    <row r="913" spans="1:25" ht="15.75" customHeight="1" x14ac:dyDescent="0.2">
      <c r="A913" s="378"/>
      <c r="B913" s="378"/>
      <c r="C913" s="379"/>
      <c r="D913" s="379"/>
      <c r="E913" s="379"/>
      <c r="F913" s="379"/>
      <c r="G913" s="381"/>
      <c r="H913" s="379"/>
      <c r="I913" s="386"/>
      <c r="J913" s="379"/>
      <c r="K913" s="379"/>
      <c r="L913" s="379"/>
      <c r="M913" s="379"/>
      <c r="N913" s="379"/>
      <c r="O913" s="379"/>
      <c r="P913" s="379"/>
      <c r="Q913" s="379"/>
      <c r="R913" s="379"/>
      <c r="S913" s="379"/>
      <c r="T913" s="379"/>
      <c r="U913" s="379"/>
      <c r="V913" s="379"/>
      <c r="W913" s="379"/>
      <c r="X913" s="379"/>
      <c r="Y913" s="379"/>
    </row>
    <row r="914" spans="1:25" ht="15.75" customHeight="1" x14ac:dyDescent="0.2">
      <c r="A914" s="378"/>
      <c r="B914" s="378"/>
      <c r="C914" s="379"/>
      <c r="D914" s="379"/>
      <c r="E914" s="379"/>
      <c r="F914" s="379"/>
      <c r="G914" s="381"/>
      <c r="H914" s="379"/>
      <c r="I914" s="386"/>
      <c r="J914" s="379"/>
      <c r="K914" s="379"/>
      <c r="L914" s="379"/>
      <c r="M914" s="379"/>
      <c r="N914" s="379"/>
      <c r="O914" s="379"/>
      <c r="P914" s="379"/>
      <c r="Q914" s="379"/>
      <c r="R914" s="379"/>
      <c r="S914" s="379"/>
      <c r="T914" s="379"/>
      <c r="U914" s="379"/>
      <c r="V914" s="379"/>
      <c r="W914" s="379"/>
      <c r="X914" s="379"/>
      <c r="Y914" s="379"/>
    </row>
    <row r="915" spans="1:25" ht="15.75" customHeight="1" x14ac:dyDescent="0.2">
      <c r="A915" s="378"/>
      <c r="B915" s="378"/>
      <c r="C915" s="379"/>
      <c r="D915" s="379"/>
      <c r="E915" s="379"/>
      <c r="F915" s="379"/>
      <c r="G915" s="381"/>
      <c r="H915" s="379"/>
      <c r="I915" s="386"/>
      <c r="J915" s="379"/>
      <c r="K915" s="379"/>
      <c r="L915" s="379"/>
      <c r="M915" s="379"/>
      <c r="N915" s="379"/>
      <c r="O915" s="379"/>
      <c r="P915" s="379"/>
      <c r="Q915" s="379"/>
      <c r="R915" s="379"/>
      <c r="S915" s="379"/>
      <c r="T915" s="379"/>
      <c r="U915" s="379"/>
      <c r="V915" s="379"/>
      <c r="W915" s="379"/>
      <c r="X915" s="379"/>
      <c r="Y915" s="379"/>
    </row>
    <row r="916" spans="1:25" ht="15.75" customHeight="1" x14ac:dyDescent="0.2">
      <c r="A916" s="378"/>
      <c r="B916" s="378"/>
      <c r="C916" s="379"/>
      <c r="D916" s="379"/>
      <c r="E916" s="379"/>
      <c r="F916" s="379"/>
      <c r="G916" s="381"/>
      <c r="H916" s="379"/>
      <c r="I916" s="386"/>
      <c r="J916" s="379"/>
      <c r="K916" s="379"/>
      <c r="L916" s="379"/>
      <c r="M916" s="379"/>
      <c r="N916" s="379"/>
      <c r="O916" s="379"/>
      <c r="P916" s="379"/>
      <c r="Q916" s="379"/>
      <c r="R916" s="379"/>
      <c r="S916" s="379"/>
      <c r="T916" s="379"/>
      <c r="U916" s="379"/>
      <c r="V916" s="379"/>
      <c r="W916" s="379"/>
      <c r="X916" s="379"/>
      <c r="Y916" s="379"/>
    </row>
    <row r="917" spans="1:25" ht="15.75" customHeight="1" x14ac:dyDescent="0.2">
      <c r="A917" s="378"/>
      <c r="B917" s="378"/>
      <c r="C917" s="379"/>
      <c r="D917" s="379"/>
      <c r="E917" s="379"/>
      <c r="F917" s="379"/>
      <c r="G917" s="381"/>
      <c r="H917" s="379"/>
      <c r="I917" s="386"/>
      <c r="J917" s="379"/>
      <c r="K917" s="379"/>
      <c r="L917" s="379"/>
      <c r="M917" s="379"/>
      <c r="N917" s="379"/>
      <c r="O917" s="379"/>
      <c r="P917" s="379"/>
      <c r="Q917" s="379"/>
      <c r="R917" s="379"/>
      <c r="S917" s="379"/>
      <c r="T917" s="379"/>
      <c r="U917" s="379"/>
      <c r="V917" s="379"/>
      <c r="W917" s="379"/>
      <c r="X917" s="379"/>
      <c r="Y917" s="379"/>
    </row>
    <row r="918" spans="1:25" ht="15.75" customHeight="1" x14ac:dyDescent="0.2">
      <c r="A918" s="378"/>
      <c r="B918" s="378"/>
      <c r="C918" s="379"/>
      <c r="D918" s="379"/>
      <c r="E918" s="379"/>
      <c r="F918" s="379"/>
      <c r="G918" s="381"/>
      <c r="H918" s="379"/>
      <c r="I918" s="386"/>
      <c r="J918" s="379"/>
      <c r="K918" s="379"/>
      <c r="L918" s="379"/>
      <c r="M918" s="379"/>
      <c r="N918" s="379"/>
      <c r="O918" s="379"/>
      <c r="P918" s="379"/>
      <c r="Q918" s="379"/>
      <c r="R918" s="379"/>
      <c r="S918" s="379"/>
      <c r="T918" s="379"/>
      <c r="U918" s="379"/>
      <c r="V918" s="379"/>
      <c r="W918" s="379"/>
      <c r="X918" s="379"/>
      <c r="Y918" s="379"/>
    </row>
    <row r="919" spans="1:25" ht="15.75" customHeight="1" x14ac:dyDescent="0.2">
      <c r="A919" s="378"/>
      <c r="B919" s="378"/>
      <c r="C919" s="379"/>
      <c r="D919" s="379"/>
      <c r="E919" s="379"/>
      <c r="F919" s="379"/>
      <c r="G919" s="381"/>
      <c r="H919" s="379"/>
      <c r="I919" s="386"/>
      <c r="J919" s="379"/>
      <c r="K919" s="379"/>
      <c r="L919" s="379"/>
      <c r="M919" s="379"/>
      <c r="N919" s="379"/>
      <c r="O919" s="379"/>
      <c r="P919" s="379"/>
      <c r="Q919" s="379"/>
      <c r="R919" s="379"/>
      <c r="S919" s="379"/>
      <c r="T919" s="379"/>
      <c r="U919" s="379"/>
      <c r="V919" s="379"/>
      <c r="W919" s="379"/>
      <c r="X919" s="379"/>
      <c r="Y919" s="379"/>
    </row>
    <row r="920" spans="1:25" ht="15.75" customHeight="1" x14ac:dyDescent="0.2">
      <c r="A920" s="378"/>
      <c r="B920" s="378"/>
      <c r="C920" s="379"/>
      <c r="D920" s="379"/>
      <c r="E920" s="379"/>
      <c r="F920" s="379"/>
      <c r="G920" s="381"/>
      <c r="H920" s="379"/>
      <c r="I920" s="386"/>
      <c r="J920" s="379"/>
      <c r="K920" s="379"/>
      <c r="L920" s="379"/>
      <c r="M920" s="379"/>
      <c r="N920" s="379"/>
      <c r="O920" s="379"/>
      <c r="P920" s="379"/>
      <c r="Q920" s="379"/>
      <c r="R920" s="379"/>
      <c r="S920" s="379"/>
      <c r="T920" s="379"/>
      <c r="U920" s="379"/>
      <c r="V920" s="379"/>
      <c r="W920" s="379"/>
      <c r="X920" s="379"/>
      <c r="Y920" s="379"/>
    </row>
    <row r="921" spans="1:25" ht="15.75" customHeight="1" x14ac:dyDescent="0.2">
      <c r="A921" s="378"/>
      <c r="B921" s="378"/>
      <c r="C921" s="379"/>
      <c r="D921" s="379"/>
      <c r="E921" s="379"/>
      <c r="F921" s="379"/>
      <c r="G921" s="381"/>
      <c r="H921" s="379"/>
      <c r="I921" s="386"/>
      <c r="J921" s="379"/>
      <c r="K921" s="379"/>
      <c r="L921" s="379"/>
      <c r="M921" s="379"/>
      <c r="N921" s="379"/>
      <c r="O921" s="379"/>
      <c r="P921" s="379"/>
      <c r="Q921" s="379"/>
      <c r="R921" s="379"/>
      <c r="S921" s="379"/>
      <c r="T921" s="379"/>
      <c r="U921" s="379"/>
      <c r="V921" s="379"/>
      <c r="W921" s="379"/>
      <c r="X921" s="379"/>
      <c r="Y921" s="379"/>
    </row>
    <row r="922" spans="1:25" ht="15.75" customHeight="1" x14ac:dyDescent="0.2">
      <c r="A922" s="378"/>
      <c r="B922" s="378"/>
      <c r="C922" s="379"/>
      <c r="D922" s="379"/>
      <c r="E922" s="379"/>
      <c r="F922" s="379"/>
      <c r="G922" s="381"/>
      <c r="H922" s="379"/>
      <c r="I922" s="386"/>
      <c r="J922" s="379"/>
      <c r="K922" s="379"/>
      <c r="L922" s="379"/>
      <c r="M922" s="379"/>
      <c r="N922" s="379"/>
      <c r="O922" s="379"/>
      <c r="P922" s="379"/>
      <c r="Q922" s="379"/>
      <c r="R922" s="379"/>
      <c r="S922" s="379"/>
      <c r="T922" s="379"/>
      <c r="U922" s="379"/>
      <c r="V922" s="379"/>
      <c r="W922" s="379"/>
      <c r="X922" s="379"/>
      <c r="Y922" s="379"/>
    </row>
    <row r="923" spans="1:25" ht="15.75" customHeight="1" x14ac:dyDescent="0.2">
      <c r="A923" s="378"/>
      <c r="B923" s="378"/>
      <c r="C923" s="379"/>
      <c r="D923" s="379"/>
      <c r="E923" s="379"/>
      <c r="F923" s="379"/>
      <c r="G923" s="381"/>
      <c r="H923" s="379"/>
      <c r="I923" s="386"/>
      <c r="J923" s="379"/>
      <c r="K923" s="379"/>
      <c r="L923" s="379"/>
      <c r="M923" s="379"/>
      <c r="N923" s="379"/>
      <c r="O923" s="379"/>
      <c r="P923" s="379"/>
      <c r="Q923" s="379"/>
      <c r="R923" s="379"/>
      <c r="S923" s="379"/>
      <c r="T923" s="379"/>
      <c r="U923" s="379"/>
      <c r="V923" s="379"/>
      <c r="W923" s="379"/>
      <c r="X923" s="379"/>
      <c r="Y923" s="379"/>
    </row>
    <row r="924" spans="1:25" ht="15.75" customHeight="1" x14ac:dyDescent="0.2">
      <c r="A924" s="378"/>
      <c r="B924" s="378"/>
      <c r="C924" s="379"/>
      <c r="D924" s="379"/>
      <c r="E924" s="379"/>
      <c r="F924" s="379"/>
      <c r="G924" s="381"/>
      <c r="H924" s="379"/>
      <c r="I924" s="386"/>
      <c r="J924" s="379"/>
      <c r="K924" s="379"/>
      <c r="L924" s="379"/>
      <c r="M924" s="379"/>
      <c r="N924" s="379"/>
      <c r="O924" s="379"/>
      <c r="P924" s="379"/>
      <c r="Q924" s="379"/>
      <c r="R924" s="379"/>
      <c r="S924" s="379"/>
      <c r="T924" s="379"/>
      <c r="U924" s="379"/>
      <c r="V924" s="379"/>
      <c r="W924" s="379"/>
      <c r="X924" s="379"/>
      <c r="Y924" s="379"/>
    </row>
    <row r="925" spans="1:25" ht="15.75" customHeight="1" x14ac:dyDescent="0.2">
      <c r="A925" s="378"/>
      <c r="B925" s="378"/>
      <c r="C925" s="379"/>
      <c r="D925" s="379"/>
      <c r="E925" s="379"/>
      <c r="F925" s="379"/>
      <c r="G925" s="381"/>
      <c r="H925" s="379"/>
      <c r="I925" s="386"/>
      <c r="J925" s="379"/>
      <c r="K925" s="379"/>
      <c r="L925" s="379"/>
      <c r="M925" s="379"/>
      <c r="N925" s="379"/>
      <c r="O925" s="379"/>
      <c r="P925" s="379"/>
      <c r="Q925" s="379"/>
      <c r="R925" s="379"/>
      <c r="S925" s="379"/>
      <c r="T925" s="379"/>
      <c r="U925" s="379"/>
      <c r="V925" s="379"/>
      <c r="W925" s="379"/>
      <c r="X925" s="379"/>
      <c r="Y925" s="379"/>
    </row>
    <row r="926" spans="1:25" ht="15.75" customHeight="1" x14ac:dyDescent="0.2">
      <c r="A926" s="378"/>
      <c r="B926" s="378"/>
      <c r="C926" s="379"/>
      <c r="D926" s="379"/>
      <c r="E926" s="379"/>
      <c r="F926" s="379"/>
      <c r="G926" s="381"/>
      <c r="H926" s="379"/>
      <c r="I926" s="386"/>
      <c r="J926" s="379"/>
      <c r="K926" s="379"/>
      <c r="L926" s="379"/>
      <c r="M926" s="379"/>
      <c r="N926" s="379"/>
      <c r="O926" s="379"/>
      <c r="P926" s="379"/>
      <c r="Q926" s="379"/>
      <c r="R926" s="379"/>
      <c r="S926" s="379"/>
      <c r="T926" s="379"/>
      <c r="U926" s="379"/>
      <c r="V926" s="379"/>
      <c r="W926" s="379"/>
      <c r="X926" s="379"/>
      <c r="Y926" s="379"/>
    </row>
    <row r="927" spans="1:25" ht="15.75" customHeight="1" x14ac:dyDescent="0.2">
      <c r="A927" s="378"/>
      <c r="B927" s="378"/>
      <c r="C927" s="379"/>
      <c r="D927" s="379"/>
      <c r="E927" s="379"/>
      <c r="F927" s="379"/>
      <c r="G927" s="381"/>
      <c r="H927" s="379"/>
      <c r="I927" s="386"/>
      <c r="J927" s="379"/>
      <c r="K927" s="379"/>
      <c r="L927" s="379"/>
      <c r="M927" s="379"/>
      <c r="N927" s="379"/>
      <c r="O927" s="379"/>
      <c r="P927" s="379"/>
      <c r="Q927" s="379"/>
      <c r="R927" s="379"/>
      <c r="S927" s="379"/>
      <c r="T927" s="379"/>
      <c r="U927" s="379"/>
      <c r="V927" s="379"/>
      <c r="W927" s="379"/>
      <c r="X927" s="379"/>
      <c r="Y927" s="379"/>
    </row>
    <row r="928" spans="1:25" ht="15.75" customHeight="1" x14ac:dyDescent="0.2">
      <c r="A928" s="378"/>
      <c r="B928" s="378"/>
      <c r="C928" s="379"/>
      <c r="D928" s="379"/>
      <c r="E928" s="379"/>
      <c r="F928" s="379"/>
      <c r="G928" s="381"/>
      <c r="H928" s="379"/>
      <c r="I928" s="386"/>
      <c r="J928" s="379"/>
      <c r="K928" s="379"/>
      <c r="L928" s="379"/>
      <c r="M928" s="379"/>
      <c r="N928" s="379"/>
      <c r="O928" s="379"/>
      <c r="P928" s="379"/>
      <c r="Q928" s="379"/>
      <c r="R928" s="379"/>
      <c r="S928" s="379"/>
      <c r="T928" s="379"/>
      <c r="U928" s="379"/>
      <c r="V928" s="379"/>
      <c r="W928" s="379"/>
      <c r="X928" s="379"/>
      <c r="Y928" s="379"/>
    </row>
    <row r="929" spans="1:25" ht="15.75" customHeight="1" x14ac:dyDescent="0.2">
      <c r="A929" s="378"/>
      <c r="B929" s="378"/>
      <c r="C929" s="379"/>
      <c r="D929" s="379"/>
      <c r="E929" s="379"/>
      <c r="F929" s="379"/>
      <c r="G929" s="381"/>
      <c r="H929" s="379"/>
      <c r="I929" s="386"/>
      <c r="J929" s="379"/>
      <c r="K929" s="379"/>
      <c r="L929" s="379"/>
      <c r="M929" s="379"/>
      <c r="N929" s="379"/>
      <c r="O929" s="379"/>
      <c r="P929" s="379"/>
      <c r="Q929" s="379"/>
      <c r="R929" s="379"/>
      <c r="S929" s="379"/>
      <c r="T929" s="379"/>
      <c r="U929" s="379"/>
      <c r="V929" s="379"/>
      <c r="W929" s="379"/>
      <c r="X929" s="379"/>
      <c r="Y929" s="379"/>
    </row>
    <row r="930" spans="1:25" ht="15.75" customHeight="1" x14ac:dyDescent="0.2">
      <c r="A930" s="378"/>
      <c r="B930" s="378"/>
      <c r="C930" s="379"/>
      <c r="D930" s="379"/>
      <c r="E930" s="379"/>
      <c r="F930" s="379"/>
      <c r="G930" s="381"/>
      <c r="H930" s="379"/>
      <c r="I930" s="386"/>
      <c r="J930" s="379"/>
      <c r="K930" s="379"/>
      <c r="L930" s="379"/>
      <c r="M930" s="379"/>
      <c r="N930" s="379"/>
      <c r="O930" s="379"/>
      <c r="P930" s="379"/>
      <c r="Q930" s="379"/>
      <c r="R930" s="379"/>
      <c r="S930" s="379"/>
      <c r="T930" s="379"/>
      <c r="U930" s="379"/>
      <c r="V930" s="379"/>
      <c r="W930" s="379"/>
      <c r="X930" s="379"/>
      <c r="Y930" s="379"/>
    </row>
    <row r="931" spans="1:25" ht="15.75" customHeight="1" x14ac:dyDescent="0.2">
      <c r="A931" s="378"/>
      <c r="B931" s="378"/>
      <c r="C931" s="379"/>
      <c r="D931" s="379"/>
      <c r="E931" s="379"/>
      <c r="F931" s="379"/>
      <c r="G931" s="381"/>
      <c r="H931" s="379"/>
      <c r="I931" s="386"/>
      <c r="J931" s="379"/>
      <c r="K931" s="379"/>
      <c r="L931" s="379"/>
      <c r="M931" s="379"/>
      <c r="N931" s="379"/>
      <c r="O931" s="379"/>
      <c r="P931" s="379"/>
      <c r="Q931" s="379"/>
      <c r="R931" s="379"/>
      <c r="S931" s="379"/>
      <c r="T931" s="379"/>
      <c r="U931" s="379"/>
      <c r="V931" s="379"/>
      <c r="W931" s="379"/>
      <c r="X931" s="379"/>
      <c r="Y931" s="379"/>
    </row>
    <row r="932" spans="1:25" ht="15.75" customHeight="1" x14ac:dyDescent="0.2">
      <c r="A932" s="378"/>
      <c r="B932" s="378"/>
      <c r="C932" s="379"/>
      <c r="D932" s="379"/>
      <c r="E932" s="379"/>
      <c r="F932" s="379"/>
      <c r="G932" s="381"/>
      <c r="H932" s="379"/>
      <c r="I932" s="386"/>
      <c r="J932" s="379"/>
      <c r="K932" s="379"/>
      <c r="L932" s="379"/>
      <c r="M932" s="379"/>
      <c r="N932" s="379"/>
      <c r="O932" s="379"/>
      <c r="P932" s="379"/>
      <c r="Q932" s="379"/>
      <c r="R932" s="379"/>
      <c r="S932" s="379"/>
      <c r="T932" s="379"/>
      <c r="U932" s="379"/>
      <c r="V932" s="379"/>
      <c r="W932" s="379"/>
      <c r="X932" s="379"/>
      <c r="Y932" s="379"/>
    </row>
    <row r="933" spans="1:25" ht="15.75" customHeight="1" x14ac:dyDescent="0.2">
      <c r="A933" s="378"/>
      <c r="B933" s="378"/>
      <c r="C933" s="379"/>
      <c r="D933" s="379"/>
      <c r="E933" s="379"/>
      <c r="F933" s="379"/>
      <c r="G933" s="381"/>
      <c r="H933" s="379"/>
      <c r="I933" s="386"/>
      <c r="J933" s="379"/>
      <c r="K933" s="379"/>
      <c r="L933" s="379"/>
      <c r="M933" s="379"/>
      <c r="N933" s="379"/>
      <c r="O933" s="379"/>
      <c r="P933" s="379"/>
      <c r="Q933" s="379"/>
      <c r="R933" s="379"/>
      <c r="S933" s="379"/>
      <c r="T933" s="379"/>
      <c r="U933" s="379"/>
      <c r="V933" s="379"/>
      <c r="W933" s="379"/>
      <c r="X933" s="379"/>
      <c r="Y933" s="379"/>
    </row>
    <row r="934" spans="1:25" ht="15.75" customHeight="1" x14ac:dyDescent="0.2">
      <c r="A934" s="378"/>
      <c r="B934" s="378"/>
      <c r="C934" s="379"/>
      <c r="D934" s="379"/>
      <c r="E934" s="379"/>
      <c r="F934" s="379"/>
      <c r="G934" s="381"/>
      <c r="H934" s="379"/>
      <c r="I934" s="386"/>
      <c r="J934" s="379"/>
      <c r="K934" s="379"/>
      <c r="L934" s="379"/>
      <c r="M934" s="379"/>
      <c r="N934" s="379"/>
      <c r="O934" s="379"/>
      <c r="P934" s="379"/>
      <c r="Q934" s="379"/>
      <c r="R934" s="379"/>
      <c r="S934" s="379"/>
      <c r="T934" s="379"/>
      <c r="U934" s="379"/>
      <c r="V934" s="379"/>
      <c r="W934" s="379"/>
      <c r="X934" s="379"/>
      <c r="Y934" s="379"/>
    </row>
    <row r="935" spans="1:25" ht="15.75" customHeight="1" x14ac:dyDescent="0.2">
      <c r="A935" s="378"/>
      <c r="B935" s="378"/>
      <c r="C935" s="379"/>
      <c r="D935" s="379"/>
      <c r="E935" s="379"/>
      <c r="F935" s="379"/>
      <c r="G935" s="381"/>
      <c r="H935" s="379"/>
      <c r="I935" s="386"/>
      <c r="J935" s="379"/>
      <c r="K935" s="379"/>
      <c r="L935" s="379"/>
      <c r="M935" s="379"/>
      <c r="N935" s="379"/>
      <c r="O935" s="379"/>
      <c r="P935" s="379"/>
      <c r="Q935" s="379"/>
      <c r="R935" s="379"/>
      <c r="S935" s="379"/>
      <c r="T935" s="379"/>
      <c r="U935" s="379"/>
      <c r="V935" s="379"/>
      <c r="W935" s="379"/>
      <c r="X935" s="379"/>
      <c r="Y935" s="379"/>
    </row>
    <row r="936" spans="1:25" ht="15.75" customHeight="1" x14ac:dyDescent="0.2">
      <c r="A936" s="378"/>
      <c r="B936" s="378"/>
      <c r="C936" s="379"/>
      <c r="D936" s="379"/>
      <c r="E936" s="379"/>
      <c r="F936" s="379"/>
      <c r="G936" s="381"/>
      <c r="H936" s="379"/>
      <c r="I936" s="386"/>
      <c r="J936" s="379"/>
      <c r="K936" s="379"/>
      <c r="L936" s="379"/>
      <c r="M936" s="379"/>
      <c r="N936" s="379"/>
      <c r="O936" s="379"/>
      <c r="P936" s="379"/>
      <c r="Q936" s="379"/>
      <c r="R936" s="379"/>
      <c r="S936" s="379"/>
      <c r="T936" s="379"/>
      <c r="U936" s="379"/>
      <c r="V936" s="379"/>
      <c r="W936" s="379"/>
      <c r="X936" s="379"/>
      <c r="Y936" s="379"/>
    </row>
    <row r="937" spans="1:25" ht="15.75" customHeight="1" x14ac:dyDescent="0.2">
      <c r="A937" s="378"/>
      <c r="B937" s="378"/>
      <c r="C937" s="379"/>
      <c r="D937" s="379"/>
      <c r="E937" s="379"/>
      <c r="F937" s="379"/>
      <c r="G937" s="381"/>
      <c r="H937" s="379"/>
      <c r="I937" s="386"/>
      <c r="J937" s="379"/>
      <c r="K937" s="379"/>
      <c r="L937" s="379"/>
      <c r="M937" s="379"/>
      <c r="N937" s="379"/>
      <c r="O937" s="379"/>
      <c r="P937" s="379"/>
      <c r="Q937" s="379"/>
      <c r="R937" s="379"/>
      <c r="S937" s="379"/>
      <c r="T937" s="379"/>
      <c r="U937" s="379"/>
      <c r="V937" s="379"/>
      <c r="W937" s="379"/>
      <c r="X937" s="379"/>
      <c r="Y937" s="379"/>
    </row>
    <row r="938" spans="1:25" ht="15.75" customHeight="1" x14ac:dyDescent="0.2">
      <c r="A938" s="378"/>
      <c r="B938" s="378"/>
      <c r="C938" s="379"/>
      <c r="D938" s="379"/>
      <c r="E938" s="379"/>
      <c r="F938" s="379"/>
      <c r="G938" s="381"/>
      <c r="H938" s="379"/>
      <c r="I938" s="386"/>
      <c r="J938" s="379"/>
      <c r="K938" s="379"/>
      <c r="L938" s="379"/>
      <c r="M938" s="379"/>
      <c r="N938" s="379"/>
      <c r="O938" s="379"/>
      <c r="P938" s="379"/>
      <c r="Q938" s="379"/>
      <c r="R938" s="379"/>
      <c r="S938" s="379"/>
      <c r="T938" s="379"/>
      <c r="U938" s="379"/>
      <c r="V938" s="379"/>
      <c r="W938" s="379"/>
      <c r="X938" s="379"/>
      <c r="Y938" s="379"/>
    </row>
    <row r="939" spans="1:25" ht="15.75" customHeight="1" x14ac:dyDescent="0.2">
      <c r="A939" s="378"/>
      <c r="B939" s="378"/>
      <c r="C939" s="379"/>
      <c r="D939" s="379"/>
      <c r="E939" s="379"/>
      <c r="F939" s="379"/>
      <c r="G939" s="381"/>
      <c r="H939" s="379"/>
      <c r="I939" s="386"/>
      <c r="J939" s="379"/>
      <c r="K939" s="379"/>
      <c r="L939" s="379"/>
      <c r="M939" s="379"/>
      <c r="N939" s="379"/>
      <c r="O939" s="379"/>
      <c r="P939" s="379"/>
      <c r="Q939" s="379"/>
      <c r="R939" s="379"/>
      <c r="S939" s="379"/>
      <c r="T939" s="379"/>
      <c r="U939" s="379"/>
      <c r="V939" s="379"/>
      <c r="W939" s="379"/>
      <c r="X939" s="379"/>
      <c r="Y939" s="379"/>
    </row>
    <row r="940" spans="1:25" ht="15.75" customHeight="1" x14ac:dyDescent="0.2">
      <c r="A940" s="378"/>
      <c r="B940" s="378"/>
      <c r="C940" s="379"/>
      <c r="D940" s="379"/>
      <c r="E940" s="379"/>
      <c r="F940" s="379"/>
      <c r="G940" s="381"/>
      <c r="H940" s="379"/>
      <c r="I940" s="386"/>
      <c r="J940" s="379"/>
      <c r="K940" s="379"/>
      <c r="L940" s="379"/>
      <c r="M940" s="379"/>
      <c r="N940" s="379"/>
      <c r="O940" s="379"/>
      <c r="P940" s="379"/>
      <c r="Q940" s="379"/>
      <c r="R940" s="379"/>
      <c r="S940" s="379"/>
      <c r="T940" s="379"/>
      <c r="U940" s="379"/>
      <c r="V940" s="379"/>
      <c r="W940" s="379"/>
      <c r="X940" s="379"/>
      <c r="Y940" s="379"/>
    </row>
    <row r="941" spans="1:25" ht="15.75" customHeight="1" x14ac:dyDescent="0.2">
      <c r="A941" s="378"/>
      <c r="B941" s="378"/>
      <c r="C941" s="379"/>
      <c r="D941" s="379"/>
      <c r="E941" s="379"/>
      <c r="F941" s="379"/>
      <c r="G941" s="381"/>
      <c r="H941" s="379"/>
      <c r="I941" s="386"/>
      <c r="J941" s="379"/>
      <c r="K941" s="379"/>
      <c r="L941" s="379"/>
      <c r="M941" s="379"/>
      <c r="N941" s="379"/>
      <c r="O941" s="379"/>
      <c r="P941" s="379"/>
      <c r="Q941" s="379"/>
      <c r="R941" s="379"/>
      <c r="S941" s="379"/>
      <c r="T941" s="379"/>
      <c r="U941" s="379"/>
      <c r="V941" s="379"/>
      <c r="W941" s="379"/>
      <c r="X941" s="379"/>
      <c r="Y941" s="379"/>
    </row>
    <row r="942" spans="1:25" ht="15.75" customHeight="1" x14ac:dyDescent="0.2">
      <c r="A942" s="378"/>
      <c r="B942" s="378"/>
      <c r="C942" s="379"/>
      <c r="D942" s="379"/>
      <c r="E942" s="379"/>
      <c r="F942" s="379"/>
      <c r="G942" s="381"/>
      <c r="H942" s="379"/>
      <c r="I942" s="386"/>
      <c r="J942" s="379"/>
      <c r="K942" s="379"/>
      <c r="L942" s="379"/>
      <c r="M942" s="379"/>
      <c r="N942" s="379"/>
      <c r="O942" s="379"/>
      <c r="P942" s="379"/>
      <c r="Q942" s="379"/>
      <c r="R942" s="379"/>
      <c r="S942" s="379"/>
      <c r="T942" s="379"/>
      <c r="U942" s="379"/>
      <c r="V942" s="379"/>
      <c r="W942" s="379"/>
      <c r="X942" s="379"/>
      <c r="Y942" s="379"/>
    </row>
    <row r="943" spans="1:25" ht="15.75" customHeight="1" x14ac:dyDescent="0.2">
      <c r="A943" s="378"/>
      <c r="B943" s="378"/>
      <c r="C943" s="379"/>
      <c r="D943" s="379"/>
      <c r="E943" s="379"/>
      <c r="F943" s="379"/>
      <c r="G943" s="381"/>
      <c r="H943" s="379"/>
      <c r="I943" s="386"/>
      <c r="J943" s="379"/>
      <c r="K943" s="379"/>
      <c r="L943" s="379"/>
      <c r="M943" s="379"/>
      <c r="N943" s="379"/>
      <c r="O943" s="379"/>
      <c r="P943" s="379"/>
      <c r="Q943" s="379"/>
      <c r="R943" s="379"/>
      <c r="S943" s="379"/>
      <c r="T943" s="379"/>
      <c r="U943" s="379"/>
      <c r="V943" s="379"/>
      <c r="W943" s="379"/>
      <c r="X943" s="379"/>
      <c r="Y943" s="379"/>
    </row>
    <row r="944" spans="1:25" ht="15.75" customHeight="1" x14ac:dyDescent="0.2">
      <c r="A944" s="378"/>
      <c r="B944" s="378"/>
      <c r="C944" s="379"/>
      <c r="D944" s="379"/>
      <c r="E944" s="379"/>
      <c r="F944" s="379"/>
      <c r="G944" s="381"/>
      <c r="H944" s="379"/>
      <c r="I944" s="386"/>
      <c r="J944" s="379"/>
      <c r="K944" s="379"/>
      <c r="L944" s="379"/>
      <c r="M944" s="379"/>
      <c r="N944" s="379"/>
      <c r="O944" s="379"/>
      <c r="P944" s="379"/>
      <c r="Q944" s="379"/>
      <c r="R944" s="379"/>
      <c r="S944" s="379"/>
      <c r="T944" s="379"/>
      <c r="U944" s="379"/>
      <c r="V944" s="379"/>
      <c r="W944" s="379"/>
      <c r="X944" s="379"/>
      <c r="Y944" s="379"/>
    </row>
    <row r="945" spans="1:25" ht="15.75" customHeight="1" x14ac:dyDescent="0.2">
      <c r="A945" s="378"/>
      <c r="B945" s="378"/>
      <c r="C945" s="379"/>
      <c r="D945" s="379"/>
      <c r="E945" s="379"/>
      <c r="F945" s="379"/>
      <c r="G945" s="381"/>
      <c r="H945" s="379"/>
      <c r="I945" s="386"/>
      <c r="J945" s="379"/>
      <c r="K945" s="379"/>
      <c r="L945" s="379"/>
      <c r="M945" s="379"/>
      <c r="N945" s="379"/>
      <c r="O945" s="379"/>
      <c r="P945" s="379"/>
      <c r="Q945" s="379"/>
      <c r="R945" s="379"/>
      <c r="S945" s="379"/>
      <c r="T945" s="379"/>
      <c r="U945" s="379"/>
      <c r="V945" s="379"/>
      <c r="W945" s="379"/>
      <c r="X945" s="379"/>
      <c r="Y945" s="379"/>
    </row>
    <row r="946" spans="1:25" ht="15.75" customHeight="1" x14ac:dyDescent="0.2">
      <c r="A946" s="378"/>
      <c r="B946" s="378"/>
      <c r="C946" s="379"/>
      <c r="D946" s="379"/>
      <c r="E946" s="379"/>
      <c r="F946" s="379"/>
      <c r="G946" s="381"/>
      <c r="H946" s="379"/>
      <c r="I946" s="386"/>
      <c r="J946" s="379"/>
      <c r="K946" s="379"/>
      <c r="L946" s="379"/>
      <c r="M946" s="379"/>
      <c r="N946" s="379"/>
      <c r="O946" s="379"/>
      <c r="P946" s="379"/>
      <c r="Q946" s="379"/>
      <c r="R946" s="379"/>
      <c r="S946" s="379"/>
      <c r="T946" s="379"/>
      <c r="U946" s="379"/>
      <c r="V946" s="379"/>
      <c r="W946" s="379"/>
      <c r="X946" s="379"/>
      <c r="Y946" s="379"/>
    </row>
    <row r="947" spans="1:25" ht="15.75" customHeight="1" x14ac:dyDescent="0.2">
      <c r="A947" s="378"/>
      <c r="B947" s="378"/>
      <c r="C947" s="379"/>
      <c r="D947" s="379"/>
      <c r="E947" s="379"/>
      <c r="F947" s="379"/>
      <c r="G947" s="381"/>
      <c r="H947" s="379"/>
      <c r="I947" s="386"/>
      <c r="J947" s="379"/>
      <c r="K947" s="379"/>
      <c r="L947" s="379"/>
      <c r="M947" s="379"/>
      <c r="N947" s="379"/>
      <c r="O947" s="379"/>
      <c r="P947" s="379"/>
      <c r="Q947" s="379"/>
      <c r="R947" s="379"/>
      <c r="S947" s="379"/>
      <c r="T947" s="379"/>
      <c r="U947" s="379"/>
      <c r="V947" s="379"/>
      <c r="W947" s="379"/>
      <c r="X947" s="379"/>
      <c r="Y947" s="379"/>
    </row>
    <row r="948" spans="1:25" ht="15.75" customHeight="1" x14ac:dyDescent="0.2">
      <c r="A948" s="378"/>
      <c r="B948" s="378"/>
      <c r="C948" s="379"/>
      <c r="D948" s="379"/>
      <c r="E948" s="379"/>
      <c r="F948" s="379"/>
      <c r="G948" s="381"/>
      <c r="H948" s="379"/>
      <c r="I948" s="386"/>
      <c r="J948" s="379"/>
      <c r="K948" s="379"/>
      <c r="L948" s="379"/>
      <c r="M948" s="379"/>
      <c r="N948" s="379"/>
      <c r="O948" s="379"/>
      <c r="P948" s="379"/>
      <c r="Q948" s="379"/>
      <c r="R948" s="379"/>
      <c r="S948" s="379"/>
      <c r="T948" s="379"/>
      <c r="U948" s="379"/>
      <c r="V948" s="379"/>
      <c r="W948" s="379"/>
      <c r="X948" s="379"/>
      <c r="Y948" s="379"/>
    </row>
    <row r="949" spans="1:25" ht="15.75" customHeight="1" x14ac:dyDescent="0.2">
      <c r="A949" s="378"/>
      <c r="B949" s="378"/>
      <c r="C949" s="379"/>
      <c r="D949" s="379"/>
      <c r="E949" s="379"/>
      <c r="F949" s="379"/>
      <c r="G949" s="381"/>
      <c r="H949" s="379"/>
      <c r="I949" s="386"/>
      <c r="J949" s="379"/>
      <c r="K949" s="379"/>
      <c r="L949" s="379"/>
      <c r="M949" s="379"/>
      <c r="N949" s="379"/>
      <c r="O949" s="379"/>
      <c r="P949" s="379"/>
      <c r="Q949" s="379"/>
      <c r="R949" s="379"/>
      <c r="S949" s="379"/>
      <c r="T949" s="379"/>
      <c r="U949" s="379"/>
      <c r="V949" s="379"/>
      <c r="W949" s="379"/>
      <c r="X949" s="379"/>
      <c r="Y949" s="379"/>
    </row>
    <row r="950" spans="1:25" ht="15.75" customHeight="1" x14ac:dyDescent="0.2">
      <c r="A950" s="378"/>
      <c r="B950" s="378"/>
      <c r="C950" s="379"/>
      <c r="D950" s="379"/>
      <c r="E950" s="379"/>
      <c r="F950" s="379"/>
      <c r="G950" s="381"/>
      <c r="H950" s="379"/>
      <c r="I950" s="386"/>
      <c r="J950" s="379"/>
      <c r="K950" s="379"/>
      <c r="L950" s="379"/>
      <c r="M950" s="379"/>
      <c r="N950" s="379"/>
      <c r="O950" s="379"/>
      <c r="P950" s="379"/>
      <c r="Q950" s="379"/>
      <c r="R950" s="379"/>
      <c r="S950" s="379"/>
      <c r="T950" s="379"/>
      <c r="U950" s="379"/>
      <c r="V950" s="379"/>
      <c r="W950" s="379"/>
      <c r="X950" s="379"/>
      <c r="Y950" s="379"/>
    </row>
    <row r="951" spans="1:25" ht="15.75" customHeight="1" x14ac:dyDescent="0.2">
      <c r="A951" s="378"/>
      <c r="B951" s="378"/>
      <c r="C951" s="379"/>
      <c r="D951" s="379"/>
      <c r="E951" s="379"/>
      <c r="F951" s="379"/>
      <c r="G951" s="381"/>
      <c r="H951" s="379"/>
      <c r="I951" s="386"/>
      <c r="J951" s="379"/>
      <c r="K951" s="379"/>
      <c r="L951" s="379"/>
      <c r="M951" s="379"/>
      <c r="N951" s="379"/>
      <c r="O951" s="379"/>
      <c r="P951" s="379"/>
      <c r="Q951" s="379"/>
      <c r="R951" s="379"/>
      <c r="S951" s="379"/>
      <c r="T951" s="379"/>
      <c r="U951" s="379"/>
      <c r="V951" s="379"/>
      <c r="W951" s="379"/>
      <c r="X951" s="379"/>
      <c r="Y951" s="379"/>
    </row>
    <row r="952" spans="1:25" ht="15.75" customHeight="1" x14ac:dyDescent="0.2">
      <c r="A952" s="378"/>
      <c r="B952" s="378"/>
      <c r="C952" s="379"/>
      <c r="D952" s="379"/>
      <c r="E952" s="379"/>
      <c r="F952" s="379"/>
      <c r="G952" s="381"/>
      <c r="H952" s="379"/>
      <c r="I952" s="386"/>
      <c r="J952" s="379"/>
      <c r="K952" s="379"/>
      <c r="L952" s="379"/>
      <c r="M952" s="379"/>
      <c r="N952" s="379"/>
      <c r="O952" s="379"/>
      <c r="P952" s="379"/>
      <c r="Q952" s="379"/>
      <c r="R952" s="379"/>
      <c r="S952" s="379"/>
      <c r="T952" s="379"/>
      <c r="U952" s="379"/>
      <c r="V952" s="379"/>
      <c r="W952" s="379"/>
      <c r="X952" s="379"/>
      <c r="Y952" s="379"/>
    </row>
    <row r="953" spans="1:25" ht="15.75" customHeight="1" x14ac:dyDescent="0.2">
      <c r="A953" s="378"/>
      <c r="B953" s="378"/>
      <c r="C953" s="379"/>
      <c r="D953" s="379"/>
      <c r="E953" s="379"/>
      <c r="F953" s="379"/>
      <c r="G953" s="381"/>
      <c r="H953" s="379"/>
      <c r="I953" s="386"/>
      <c r="J953" s="379"/>
      <c r="K953" s="379"/>
      <c r="L953" s="379"/>
      <c r="M953" s="379"/>
      <c r="N953" s="379"/>
      <c r="O953" s="379"/>
      <c r="P953" s="379"/>
      <c r="Q953" s="379"/>
      <c r="R953" s="379"/>
      <c r="S953" s="379"/>
      <c r="T953" s="379"/>
      <c r="U953" s="379"/>
      <c r="V953" s="379"/>
      <c r="W953" s="379"/>
      <c r="X953" s="379"/>
      <c r="Y953" s="379"/>
    </row>
    <row r="954" spans="1:25" ht="15.75" customHeight="1" x14ac:dyDescent="0.2">
      <c r="A954" s="378"/>
      <c r="B954" s="378"/>
      <c r="C954" s="379"/>
      <c r="D954" s="379"/>
      <c r="E954" s="379"/>
      <c r="F954" s="379"/>
      <c r="G954" s="381"/>
      <c r="H954" s="379"/>
      <c r="I954" s="386"/>
      <c r="J954" s="379"/>
      <c r="K954" s="379"/>
      <c r="L954" s="379"/>
      <c r="M954" s="379"/>
      <c r="N954" s="379"/>
      <c r="O954" s="379"/>
      <c r="P954" s="379"/>
      <c r="Q954" s="379"/>
      <c r="R954" s="379"/>
      <c r="S954" s="379"/>
      <c r="T954" s="379"/>
      <c r="U954" s="379"/>
      <c r="V954" s="379"/>
      <c r="W954" s="379"/>
      <c r="X954" s="379"/>
      <c r="Y954" s="379"/>
    </row>
    <row r="955" spans="1:25" ht="15.75" customHeight="1" x14ac:dyDescent="0.2">
      <c r="A955" s="378"/>
      <c r="B955" s="378"/>
      <c r="C955" s="379"/>
      <c r="D955" s="379"/>
      <c r="E955" s="379"/>
      <c r="F955" s="379"/>
      <c r="G955" s="381"/>
      <c r="H955" s="379"/>
      <c r="I955" s="386"/>
      <c r="J955" s="379"/>
      <c r="K955" s="379"/>
      <c r="L955" s="379"/>
      <c r="M955" s="379"/>
      <c r="N955" s="379"/>
      <c r="O955" s="379"/>
      <c r="P955" s="379"/>
      <c r="Q955" s="379"/>
      <c r="R955" s="379"/>
      <c r="S955" s="379"/>
      <c r="T955" s="379"/>
      <c r="U955" s="379"/>
      <c r="V955" s="379"/>
      <c r="W955" s="379"/>
      <c r="X955" s="379"/>
      <c r="Y955" s="379"/>
    </row>
    <row r="956" spans="1:25" ht="15.75" customHeight="1" x14ac:dyDescent="0.2">
      <c r="A956" s="378"/>
      <c r="B956" s="378"/>
      <c r="C956" s="379"/>
      <c r="D956" s="379"/>
      <c r="E956" s="379"/>
      <c r="F956" s="379"/>
      <c r="G956" s="381"/>
      <c r="H956" s="379"/>
      <c r="I956" s="386"/>
      <c r="J956" s="379"/>
      <c r="K956" s="379"/>
      <c r="L956" s="379"/>
      <c r="M956" s="379"/>
      <c r="N956" s="379"/>
      <c r="O956" s="379"/>
      <c r="P956" s="379"/>
      <c r="Q956" s="379"/>
      <c r="R956" s="379"/>
      <c r="S956" s="379"/>
      <c r="T956" s="379"/>
      <c r="U956" s="379"/>
      <c r="V956" s="379"/>
      <c r="W956" s="379"/>
      <c r="X956" s="379"/>
      <c r="Y956" s="379"/>
    </row>
    <row r="957" spans="1:25" ht="15.75" customHeight="1" x14ac:dyDescent="0.2">
      <c r="A957" s="378"/>
      <c r="B957" s="378"/>
      <c r="C957" s="379"/>
      <c r="D957" s="379"/>
      <c r="E957" s="379"/>
      <c r="F957" s="379"/>
      <c r="G957" s="381"/>
      <c r="H957" s="379"/>
      <c r="I957" s="386"/>
      <c r="J957" s="379"/>
      <c r="K957" s="379"/>
      <c r="L957" s="379"/>
      <c r="M957" s="379"/>
      <c r="N957" s="379"/>
      <c r="O957" s="379"/>
      <c r="P957" s="379"/>
      <c r="Q957" s="379"/>
      <c r="R957" s="379"/>
      <c r="S957" s="379"/>
      <c r="T957" s="379"/>
      <c r="U957" s="379"/>
      <c r="V957" s="379"/>
      <c r="W957" s="379"/>
      <c r="X957" s="379"/>
      <c r="Y957" s="379"/>
    </row>
    <row r="958" spans="1:25" ht="15.75" customHeight="1" x14ac:dyDescent="0.2">
      <c r="A958" s="378"/>
      <c r="B958" s="378"/>
      <c r="C958" s="379"/>
      <c r="D958" s="379"/>
      <c r="E958" s="379"/>
      <c r="F958" s="379"/>
      <c r="G958" s="381"/>
      <c r="H958" s="379"/>
      <c r="I958" s="386"/>
      <c r="J958" s="379"/>
      <c r="K958" s="379"/>
      <c r="L958" s="379"/>
      <c r="M958" s="379"/>
      <c r="N958" s="379"/>
      <c r="O958" s="379"/>
      <c r="P958" s="379"/>
      <c r="Q958" s="379"/>
      <c r="R958" s="379"/>
      <c r="S958" s="379"/>
      <c r="T958" s="379"/>
      <c r="U958" s="379"/>
      <c r="V958" s="379"/>
      <c r="W958" s="379"/>
      <c r="X958" s="379"/>
      <c r="Y958" s="379"/>
    </row>
    <row r="959" spans="1:25" ht="15.75" customHeight="1" x14ac:dyDescent="0.2">
      <c r="A959" s="378"/>
      <c r="B959" s="378"/>
      <c r="C959" s="379"/>
      <c r="D959" s="379"/>
      <c r="E959" s="379"/>
      <c r="F959" s="379"/>
      <c r="G959" s="381"/>
      <c r="H959" s="379"/>
      <c r="I959" s="386"/>
      <c r="J959" s="379"/>
      <c r="K959" s="379"/>
      <c r="L959" s="379"/>
      <c r="M959" s="379"/>
      <c r="N959" s="379"/>
      <c r="O959" s="379"/>
      <c r="P959" s="379"/>
      <c r="Q959" s="379"/>
      <c r="R959" s="379"/>
      <c r="S959" s="379"/>
      <c r="T959" s="379"/>
      <c r="U959" s="379"/>
      <c r="V959" s="379"/>
      <c r="W959" s="379"/>
      <c r="X959" s="379"/>
      <c r="Y959" s="379"/>
    </row>
    <row r="960" spans="1:25" ht="15.75" customHeight="1" x14ac:dyDescent="0.2">
      <c r="A960" s="378"/>
      <c r="B960" s="378"/>
      <c r="C960" s="379"/>
      <c r="D960" s="379"/>
      <c r="E960" s="379"/>
      <c r="F960" s="379"/>
      <c r="G960" s="381"/>
      <c r="H960" s="379"/>
      <c r="I960" s="386"/>
      <c r="J960" s="379"/>
      <c r="K960" s="379"/>
      <c r="L960" s="379"/>
      <c r="M960" s="379"/>
      <c r="N960" s="379"/>
      <c r="O960" s="379"/>
      <c r="P960" s="379"/>
      <c r="Q960" s="379"/>
      <c r="R960" s="379"/>
      <c r="S960" s="379"/>
      <c r="T960" s="379"/>
      <c r="U960" s="379"/>
      <c r="V960" s="379"/>
      <c r="W960" s="379"/>
      <c r="X960" s="379"/>
      <c r="Y960" s="379"/>
    </row>
    <row r="961" spans="1:25" ht="15.75" customHeight="1" x14ac:dyDescent="0.2">
      <c r="A961" s="378"/>
      <c r="B961" s="378"/>
      <c r="C961" s="379"/>
      <c r="D961" s="379"/>
      <c r="E961" s="379"/>
      <c r="F961" s="379"/>
      <c r="G961" s="381"/>
      <c r="H961" s="379"/>
      <c r="I961" s="386"/>
      <c r="J961" s="379"/>
      <c r="K961" s="379"/>
      <c r="L961" s="379"/>
      <c r="M961" s="379"/>
      <c r="N961" s="379"/>
      <c r="O961" s="379"/>
      <c r="P961" s="379"/>
      <c r="Q961" s="379"/>
      <c r="R961" s="379"/>
      <c r="S961" s="379"/>
      <c r="T961" s="379"/>
      <c r="U961" s="379"/>
      <c r="V961" s="379"/>
      <c r="W961" s="379"/>
      <c r="X961" s="379"/>
      <c r="Y961" s="379"/>
    </row>
    <row r="962" spans="1:25" ht="15.75" customHeight="1" x14ac:dyDescent="0.2">
      <c r="A962" s="378"/>
      <c r="B962" s="378"/>
      <c r="C962" s="379"/>
      <c r="D962" s="379"/>
      <c r="E962" s="379"/>
      <c r="F962" s="379"/>
      <c r="G962" s="381"/>
      <c r="H962" s="379"/>
      <c r="I962" s="386"/>
      <c r="J962" s="379"/>
      <c r="K962" s="379"/>
      <c r="L962" s="379"/>
      <c r="M962" s="379"/>
      <c r="N962" s="379"/>
      <c r="O962" s="379"/>
      <c r="P962" s="379"/>
      <c r="Q962" s="379"/>
      <c r="R962" s="379"/>
      <c r="S962" s="379"/>
      <c r="T962" s="379"/>
      <c r="U962" s="379"/>
      <c r="V962" s="379"/>
      <c r="W962" s="379"/>
      <c r="X962" s="379"/>
      <c r="Y962" s="379"/>
    </row>
    <row r="963" spans="1:25" ht="15.75" customHeight="1" x14ac:dyDescent="0.2">
      <c r="A963" s="378"/>
      <c r="B963" s="378"/>
      <c r="C963" s="379"/>
      <c r="D963" s="379"/>
      <c r="E963" s="379"/>
      <c r="F963" s="379"/>
      <c r="G963" s="381"/>
      <c r="H963" s="379"/>
      <c r="I963" s="386"/>
      <c r="J963" s="379"/>
      <c r="K963" s="379"/>
      <c r="L963" s="379"/>
      <c r="M963" s="379"/>
      <c r="N963" s="379"/>
      <c r="O963" s="379"/>
      <c r="P963" s="379"/>
      <c r="Q963" s="379"/>
      <c r="R963" s="379"/>
      <c r="S963" s="379"/>
      <c r="T963" s="379"/>
      <c r="U963" s="379"/>
      <c r="V963" s="379"/>
      <c r="W963" s="379"/>
      <c r="X963" s="379"/>
      <c r="Y963" s="379"/>
    </row>
    <row r="964" spans="1:25" ht="15.75" customHeight="1" x14ac:dyDescent="0.2">
      <c r="A964" s="378"/>
      <c r="B964" s="378"/>
      <c r="C964" s="379"/>
      <c r="D964" s="379"/>
      <c r="E964" s="379"/>
      <c r="F964" s="379"/>
      <c r="G964" s="381"/>
      <c r="H964" s="379"/>
      <c r="I964" s="386"/>
      <c r="J964" s="379"/>
      <c r="K964" s="379"/>
      <c r="L964" s="379"/>
      <c r="M964" s="379"/>
      <c r="N964" s="379"/>
      <c r="O964" s="379"/>
      <c r="P964" s="379"/>
      <c r="Q964" s="379"/>
      <c r="R964" s="379"/>
      <c r="S964" s="379"/>
      <c r="T964" s="379"/>
      <c r="U964" s="379"/>
      <c r="V964" s="379"/>
      <c r="W964" s="379"/>
      <c r="X964" s="379"/>
      <c r="Y964" s="379"/>
    </row>
    <row r="965" spans="1:25" ht="15.75" customHeight="1" x14ac:dyDescent="0.2">
      <c r="A965" s="378"/>
      <c r="B965" s="378"/>
      <c r="C965" s="379"/>
      <c r="D965" s="379"/>
      <c r="E965" s="379"/>
      <c r="F965" s="379"/>
      <c r="G965" s="381"/>
      <c r="H965" s="379"/>
      <c r="I965" s="386"/>
      <c r="J965" s="379"/>
      <c r="K965" s="379"/>
      <c r="L965" s="379"/>
      <c r="M965" s="379"/>
      <c r="N965" s="379"/>
      <c r="O965" s="379"/>
      <c r="P965" s="379"/>
      <c r="Q965" s="379"/>
      <c r="R965" s="379"/>
      <c r="S965" s="379"/>
      <c r="T965" s="379"/>
      <c r="U965" s="379"/>
      <c r="V965" s="379"/>
      <c r="W965" s="379"/>
      <c r="X965" s="379"/>
      <c r="Y965" s="379"/>
    </row>
    <row r="966" spans="1:25" ht="15.75" customHeight="1" x14ac:dyDescent="0.2">
      <c r="A966" s="378"/>
      <c r="B966" s="378"/>
      <c r="C966" s="379"/>
      <c r="D966" s="379"/>
      <c r="E966" s="379"/>
      <c r="F966" s="379"/>
      <c r="G966" s="381"/>
      <c r="H966" s="379"/>
      <c r="I966" s="386"/>
      <c r="J966" s="379"/>
      <c r="K966" s="379"/>
      <c r="L966" s="379"/>
      <c r="M966" s="379"/>
      <c r="N966" s="379"/>
      <c r="O966" s="379"/>
      <c r="P966" s="379"/>
      <c r="Q966" s="379"/>
      <c r="R966" s="379"/>
      <c r="S966" s="379"/>
      <c r="T966" s="379"/>
      <c r="U966" s="379"/>
      <c r="V966" s="379"/>
      <c r="W966" s="379"/>
      <c r="X966" s="379"/>
      <c r="Y966" s="379"/>
    </row>
    <row r="967" spans="1:25" ht="15.75" customHeight="1" x14ac:dyDescent="0.2">
      <c r="A967" s="378"/>
      <c r="B967" s="378"/>
      <c r="C967" s="379"/>
      <c r="D967" s="379"/>
      <c r="E967" s="379"/>
      <c r="F967" s="379"/>
      <c r="G967" s="381"/>
      <c r="H967" s="379"/>
      <c r="I967" s="386"/>
      <c r="J967" s="379"/>
      <c r="K967" s="379"/>
      <c r="L967" s="379"/>
      <c r="M967" s="379"/>
      <c r="N967" s="379"/>
      <c r="O967" s="379"/>
      <c r="P967" s="379"/>
      <c r="Q967" s="379"/>
      <c r="R967" s="379"/>
      <c r="S967" s="379"/>
      <c r="T967" s="379"/>
      <c r="U967" s="379"/>
      <c r="V967" s="379"/>
      <c r="W967" s="379"/>
      <c r="X967" s="379"/>
      <c r="Y967" s="379"/>
    </row>
    <row r="968" spans="1:25" ht="15.75" customHeight="1" x14ac:dyDescent="0.2">
      <c r="A968" s="378"/>
      <c r="B968" s="378"/>
      <c r="C968" s="379"/>
      <c r="D968" s="379"/>
      <c r="E968" s="379"/>
      <c r="F968" s="379"/>
      <c r="G968" s="381"/>
      <c r="H968" s="379"/>
      <c r="I968" s="386"/>
      <c r="J968" s="379"/>
      <c r="K968" s="379"/>
      <c r="L968" s="379"/>
      <c r="M968" s="379"/>
      <c r="N968" s="379"/>
      <c r="O968" s="379"/>
      <c r="P968" s="379"/>
      <c r="Q968" s="379"/>
      <c r="R968" s="379"/>
      <c r="S968" s="379"/>
      <c r="T968" s="379"/>
      <c r="U968" s="379"/>
      <c r="V968" s="379"/>
      <c r="W968" s="379"/>
      <c r="X968" s="379"/>
      <c r="Y968" s="379"/>
    </row>
    <row r="969" spans="1:25" ht="15.75" customHeight="1" x14ac:dyDescent="0.2">
      <c r="A969" s="378"/>
      <c r="B969" s="378"/>
      <c r="C969" s="379"/>
      <c r="D969" s="379"/>
      <c r="E969" s="379"/>
      <c r="F969" s="379"/>
      <c r="G969" s="381"/>
      <c r="H969" s="379"/>
      <c r="I969" s="386"/>
      <c r="J969" s="379"/>
      <c r="K969" s="379"/>
      <c r="L969" s="379"/>
      <c r="M969" s="379"/>
      <c r="N969" s="379"/>
      <c r="O969" s="379"/>
      <c r="P969" s="379"/>
      <c r="Q969" s="379"/>
      <c r="R969" s="379"/>
      <c r="S969" s="379"/>
      <c r="T969" s="379"/>
      <c r="U969" s="379"/>
      <c r="V969" s="379"/>
      <c r="W969" s="379"/>
      <c r="X969" s="379"/>
      <c r="Y969" s="379"/>
    </row>
    <row r="970" spans="1:25" ht="15.75" customHeight="1" x14ac:dyDescent="0.2">
      <c r="A970" s="378"/>
      <c r="B970" s="378"/>
      <c r="C970" s="379"/>
      <c r="D970" s="379"/>
      <c r="E970" s="379"/>
      <c r="F970" s="379"/>
      <c r="G970" s="381"/>
      <c r="H970" s="379"/>
      <c r="I970" s="386"/>
      <c r="J970" s="379"/>
      <c r="K970" s="379"/>
      <c r="L970" s="379"/>
      <c r="M970" s="379"/>
      <c r="N970" s="379"/>
      <c r="O970" s="379"/>
      <c r="P970" s="379"/>
      <c r="Q970" s="379"/>
      <c r="R970" s="379"/>
      <c r="S970" s="379"/>
      <c r="T970" s="379"/>
      <c r="U970" s="379"/>
      <c r="V970" s="379"/>
      <c r="W970" s="379"/>
      <c r="X970" s="379"/>
      <c r="Y970" s="379"/>
    </row>
    <row r="971" spans="1:25" ht="15.75" customHeight="1" x14ac:dyDescent="0.2">
      <c r="A971" s="378"/>
      <c r="B971" s="378"/>
      <c r="C971" s="379"/>
      <c r="D971" s="379"/>
      <c r="E971" s="379"/>
      <c r="F971" s="379"/>
      <c r="G971" s="381"/>
      <c r="H971" s="379"/>
      <c r="I971" s="386"/>
      <c r="J971" s="379"/>
      <c r="K971" s="379"/>
      <c r="L971" s="379"/>
      <c r="M971" s="379"/>
      <c r="N971" s="379"/>
      <c r="O971" s="379"/>
      <c r="P971" s="379"/>
      <c r="Q971" s="379"/>
      <c r="R971" s="379"/>
      <c r="S971" s="379"/>
      <c r="T971" s="379"/>
      <c r="U971" s="379"/>
      <c r="V971" s="379"/>
      <c r="W971" s="379"/>
      <c r="X971" s="379"/>
      <c r="Y971" s="379"/>
    </row>
    <row r="972" spans="1:25" ht="15.75" customHeight="1" x14ac:dyDescent="0.2">
      <c r="A972" s="378"/>
      <c r="B972" s="378"/>
      <c r="C972" s="379"/>
      <c r="D972" s="379"/>
      <c r="E972" s="379"/>
      <c r="F972" s="379"/>
      <c r="G972" s="381"/>
      <c r="H972" s="379"/>
      <c r="I972" s="386"/>
      <c r="J972" s="379"/>
      <c r="K972" s="379"/>
      <c r="L972" s="379"/>
      <c r="M972" s="379"/>
      <c r="N972" s="379"/>
      <c r="O972" s="379"/>
      <c r="P972" s="379"/>
      <c r="Q972" s="379"/>
      <c r="R972" s="379"/>
      <c r="S972" s="379"/>
      <c r="T972" s="379"/>
      <c r="U972" s="379"/>
      <c r="V972" s="379"/>
      <c r="W972" s="379"/>
      <c r="X972" s="379"/>
      <c r="Y972" s="379"/>
    </row>
    <row r="973" spans="1:25" ht="15.75" customHeight="1" x14ac:dyDescent="0.2">
      <c r="A973" s="378"/>
      <c r="B973" s="378"/>
      <c r="C973" s="379"/>
      <c r="D973" s="379"/>
      <c r="E973" s="379"/>
      <c r="F973" s="379"/>
      <c r="G973" s="381"/>
      <c r="H973" s="379"/>
      <c r="I973" s="386"/>
      <c r="J973" s="379"/>
      <c r="K973" s="379"/>
      <c r="L973" s="379"/>
      <c r="M973" s="379"/>
      <c r="N973" s="379"/>
      <c r="O973" s="379"/>
      <c r="P973" s="379"/>
      <c r="Q973" s="379"/>
      <c r="R973" s="379"/>
      <c r="S973" s="379"/>
      <c r="T973" s="379"/>
      <c r="U973" s="379"/>
      <c r="V973" s="379"/>
      <c r="W973" s="379"/>
      <c r="X973" s="379"/>
      <c r="Y973" s="379"/>
    </row>
    <row r="974" spans="1:25" ht="15.75" customHeight="1" x14ac:dyDescent="0.2">
      <c r="A974" s="378"/>
      <c r="B974" s="378"/>
      <c r="C974" s="379"/>
      <c r="D974" s="379"/>
      <c r="E974" s="379"/>
      <c r="F974" s="379"/>
      <c r="G974" s="381"/>
      <c r="H974" s="379"/>
      <c r="I974" s="386"/>
      <c r="J974" s="379"/>
      <c r="K974" s="379"/>
      <c r="L974" s="379"/>
      <c r="M974" s="379"/>
      <c r="N974" s="379"/>
      <c r="O974" s="379"/>
      <c r="P974" s="379"/>
      <c r="Q974" s="379"/>
      <c r="R974" s="379"/>
      <c r="S974" s="379"/>
      <c r="T974" s="379"/>
      <c r="U974" s="379"/>
      <c r="V974" s="379"/>
      <c r="W974" s="379"/>
      <c r="X974" s="379"/>
      <c r="Y974" s="379"/>
    </row>
    <row r="975" spans="1:25" ht="15.75" customHeight="1" x14ac:dyDescent="0.2">
      <c r="A975" s="378"/>
      <c r="B975" s="378"/>
      <c r="C975" s="379"/>
      <c r="D975" s="379"/>
      <c r="E975" s="379"/>
      <c r="F975" s="379"/>
      <c r="G975" s="381"/>
      <c r="H975" s="379"/>
      <c r="I975" s="386"/>
      <c r="J975" s="379"/>
      <c r="K975" s="379"/>
      <c r="L975" s="379"/>
      <c r="M975" s="379"/>
      <c r="N975" s="379"/>
      <c r="O975" s="379"/>
      <c r="P975" s="379"/>
      <c r="Q975" s="379"/>
      <c r="R975" s="379"/>
      <c r="S975" s="379"/>
      <c r="T975" s="379"/>
      <c r="U975" s="379"/>
      <c r="V975" s="379"/>
      <c r="W975" s="379"/>
      <c r="X975" s="379"/>
      <c r="Y975" s="379"/>
    </row>
    <row r="976" spans="1:25" ht="15.75" customHeight="1" x14ac:dyDescent="0.2">
      <c r="A976" s="378"/>
      <c r="B976" s="378"/>
      <c r="C976" s="379"/>
      <c r="D976" s="379"/>
      <c r="E976" s="379"/>
      <c r="F976" s="379"/>
      <c r="G976" s="381"/>
      <c r="H976" s="379"/>
      <c r="I976" s="386"/>
      <c r="J976" s="379"/>
      <c r="K976" s="379"/>
      <c r="L976" s="379"/>
      <c r="M976" s="379"/>
      <c r="N976" s="379"/>
      <c r="O976" s="379"/>
      <c r="P976" s="379"/>
      <c r="Q976" s="379"/>
      <c r="R976" s="379"/>
      <c r="S976" s="379"/>
      <c r="T976" s="379"/>
      <c r="U976" s="379"/>
      <c r="V976" s="379"/>
      <c r="W976" s="379"/>
      <c r="X976" s="379"/>
      <c r="Y976" s="379"/>
    </row>
    <row r="977" spans="1:25" ht="15.75" customHeight="1" x14ac:dyDescent="0.2">
      <c r="A977" s="378"/>
      <c r="B977" s="378"/>
      <c r="C977" s="379"/>
      <c r="D977" s="379"/>
      <c r="E977" s="379"/>
      <c r="F977" s="379"/>
      <c r="G977" s="381"/>
      <c r="H977" s="379"/>
      <c r="I977" s="386"/>
      <c r="J977" s="379"/>
      <c r="K977" s="379"/>
      <c r="L977" s="379"/>
      <c r="M977" s="379"/>
      <c r="N977" s="379"/>
      <c r="O977" s="379"/>
      <c r="P977" s="379"/>
      <c r="Q977" s="379"/>
      <c r="R977" s="379"/>
      <c r="S977" s="379"/>
      <c r="T977" s="379"/>
      <c r="U977" s="379"/>
      <c r="V977" s="379"/>
      <c r="W977" s="379"/>
      <c r="X977" s="379"/>
      <c r="Y977" s="379"/>
    </row>
    <row r="978" spans="1:25" ht="15.75" customHeight="1" x14ac:dyDescent="0.2">
      <c r="A978" s="378"/>
      <c r="B978" s="378"/>
      <c r="C978" s="379"/>
      <c r="D978" s="379"/>
      <c r="E978" s="379"/>
      <c r="F978" s="379"/>
      <c r="G978" s="381"/>
      <c r="H978" s="379"/>
      <c r="I978" s="386"/>
      <c r="J978" s="379"/>
      <c r="K978" s="379"/>
      <c r="L978" s="379"/>
      <c r="M978" s="379"/>
      <c r="N978" s="379"/>
      <c r="O978" s="379"/>
      <c r="P978" s="379"/>
      <c r="Q978" s="379"/>
      <c r="R978" s="379"/>
      <c r="S978" s="379"/>
      <c r="T978" s="379"/>
      <c r="U978" s="379"/>
      <c r="V978" s="379"/>
      <c r="W978" s="379"/>
      <c r="X978" s="379"/>
      <c r="Y978" s="379"/>
    </row>
    <row r="979" spans="1:25" ht="15.75" customHeight="1" x14ac:dyDescent="0.2">
      <c r="A979" s="378"/>
      <c r="B979" s="378"/>
      <c r="C979" s="379"/>
      <c r="D979" s="379"/>
      <c r="E979" s="379"/>
      <c r="F979" s="379"/>
      <c r="G979" s="381"/>
      <c r="H979" s="379"/>
      <c r="I979" s="386"/>
      <c r="J979" s="379"/>
      <c r="K979" s="379"/>
      <c r="L979" s="379"/>
      <c r="M979" s="379"/>
      <c r="N979" s="379"/>
      <c r="O979" s="379"/>
      <c r="P979" s="379"/>
      <c r="Q979" s="379"/>
      <c r="R979" s="379"/>
      <c r="S979" s="379"/>
      <c r="T979" s="379"/>
      <c r="U979" s="379"/>
      <c r="V979" s="379"/>
      <c r="W979" s="379"/>
      <c r="X979" s="379"/>
      <c r="Y979" s="379"/>
    </row>
    <row r="980" spans="1:25" ht="15.75" customHeight="1" x14ac:dyDescent="0.2">
      <c r="A980" s="378"/>
      <c r="B980" s="378"/>
      <c r="C980" s="379"/>
      <c r="D980" s="379"/>
      <c r="E980" s="379"/>
      <c r="F980" s="379"/>
      <c r="G980" s="381"/>
      <c r="H980" s="379"/>
      <c r="I980" s="386"/>
      <c r="J980" s="379"/>
      <c r="K980" s="379"/>
      <c r="L980" s="379"/>
      <c r="M980" s="379"/>
      <c r="N980" s="379"/>
      <c r="O980" s="379"/>
      <c r="P980" s="379"/>
      <c r="Q980" s="379"/>
      <c r="R980" s="379"/>
      <c r="S980" s="379"/>
      <c r="T980" s="379"/>
      <c r="U980" s="379"/>
      <c r="V980" s="379"/>
      <c r="W980" s="379"/>
      <c r="X980" s="379"/>
      <c r="Y980" s="379"/>
    </row>
    <row r="981" spans="1:25" ht="15.75" customHeight="1" x14ac:dyDescent="0.2">
      <c r="A981" s="378"/>
      <c r="B981" s="378"/>
      <c r="C981" s="379"/>
      <c r="D981" s="379"/>
      <c r="E981" s="379"/>
      <c r="F981" s="379"/>
      <c r="G981" s="381"/>
      <c r="H981" s="379"/>
      <c r="I981" s="386"/>
      <c r="J981" s="379"/>
      <c r="K981" s="379"/>
      <c r="L981" s="379"/>
      <c r="M981" s="379"/>
      <c r="N981" s="379"/>
      <c r="O981" s="379"/>
      <c r="P981" s="379"/>
      <c r="Q981" s="379"/>
      <c r="R981" s="379"/>
      <c r="S981" s="379"/>
      <c r="T981" s="379"/>
      <c r="U981" s="379"/>
      <c r="V981" s="379"/>
      <c r="W981" s="379"/>
      <c r="X981" s="379"/>
      <c r="Y981" s="379"/>
    </row>
    <row r="982" spans="1:25" ht="15.75" customHeight="1" x14ac:dyDescent="0.2">
      <c r="A982" s="378"/>
      <c r="B982" s="378"/>
      <c r="C982" s="379"/>
      <c r="D982" s="379"/>
      <c r="E982" s="379"/>
      <c r="F982" s="379"/>
      <c r="G982" s="381"/>
      <c r="H982" s="379"/>
      <c r="I982" s="386"/>
      <c r="J982" s="379"/>
      <c r="K982" s="379"/>
      <c r="L982" s="379"/>
      <c r="M982" s="379"/>
      <c r="N982" s="379"/>
      <c r="O982" s="379"/>
      <c r="P982" s="379"/>
      <c r="Q982" s="379"/>
      <c r="R982" s="379"/>
      <c r="S982" s="379"/>
      <c r="T982" s="379"/>
      <c r="U982" s="379"/>
      <c r="V982" s="379"/>
      <c r="W982" s="379"/>
      <c r="X982" s="379"/>
      <c r="Y982" s="379"/>
    </row>
    <row r="983" spans="1:25" ht="15.75" customHeight="1" x14ac:dyDescent="0.2">
      <c r="A983" s="378"/>
      <c r="B983" s="378"/>
      <c r="C983" s="379"/>
      <c r="D983" s="379"/>
      <c r="E983" s="379"/>
      <c r="F983" s="379"/>
      <c r="G983" s="381"/>
      <c r="H983" s="379"/>
      <c r="I983" s="386"/>
      <c r="J983" s="379"/>
      <c r="K983" s="379"/>
      <c r="L983" s="379"/>
      <c r="M983" s="379"/>
      <c r="N983" s="379"/>
      <c r="O983" s="379"/>
      <c r="P983" s="379"/>
      <c r="Q983" s="379"/>
      <c r="R983" s="379"/>
      <c r="S983" s="379"/>
      <c r="T983" s="379"/>
      <c r="U983" s="379"/>
      <c r="V983" s="379"/>
      <c r="W983" s="379"/>
      <c r="X983" s="379"/>
      <c r="Y983" s="379"/>
    </row>
    <row r="984" spans="1:25" ht="15.75" customHeight="1" x14ac:dyDescent="0.2">
      <c r="A984" s="378"/>
      <c r="B984" s="378"/>
      <c r="C984" s="379"/>
      <c r="D984" s="379"/>
      <c r="E984" s="379"/>
      <c r="F984" s="379"/>
      <c r="G984" s="381"/>
      <c r="H984" s="379"/>
      <c r="I984" s="386"/>
      <c r="J984" s="379"/>
      <c r="K984" s="379"/>
      <c r="L984" s="379"/>
      <c r="M984" s="379"/>
      <c r="N984" s="379"/>
      <c r="O984" s="379"/>
      <c r="P984" s="379"/>
      <c r="Q984" s="379"/>
      <c r="R984" s="379"/>
      <c r="S984" s="379"/>
      <c r="T984" s="379"/>
      <c r="U984" s="379"/>
      <c r="V984" s="379"/>
      <c r="W984" s="379"/>
      <c r="X984" s="379"/>
      <c r="Y984" s="379"/>
    </row>
    <row r="985" spans="1:25" ht="15.75" customHeight="1" x14ac:dyDescent="0.2">
      <c r="A985" s="378"/>
      <c r="B985" s="378"/>
      <c r="C985" s="379"/>
      <c r="D985" s="379"/>
      <c r="E985" s="379"/>
      <c r="F985" s="379"/>
      <c r="G985" s="381"/>
      <c r="H985" s="379"/>
      <c r="I985" s="386"/>
      <c r="J985" s="379"/>
      <c r="K985" s="379"/>
      <c r="L985" s="379"/>
      <c r="M985" s="379"/>
      <c r="N985" s="379"/>
      <c r="O985" s="379"/>
      <c r="P985" s="379"/>
      <c r="Q985" s="379"/>
      <c r="R985" s="379"/>
      <c r="S985" s="379"/>
      <c r="T985" s="379"/>
      <c r="U985" s="379"/>
      <c r="V985" s="379"/>
      <c r="W985" s="379"/>
      <c r="X985" s="379"/>
      <c r="Y985" s="379"/>
    </row>
    <row r="986" spans="1:25" ht="15.75" customHeight="1" x14ac:dyDescent="0.2">
      <c r="A986" s="378"/>
      <c r="B986" s="378"/>
      <c r="C986" s="379"/>
      <c r="D986" s="379"/>
      <c r="E986" s="379"/>
      <c r="F986" s="379"/>
      <c r="G986" s="381"/>
      <c r="H986" s="379"/>
      <c r="I986" s="386"/>
      <c r="J986" s="379"/>
      <c r="K986" s="379"/>
      <c r="L986" s="379"/>
      <c r="M986" s="379"/>
      <c r="N986" s="379"/>
      <c r="O986" s="379"/>
      <c r="P986" s="379"/>
      <c r="Q986" s="379"/>
      <c r="R986" s="379"/>
      <c r="S986" s="379"/>
      <c r="T986" s="379"/>
      <c r="U986" s="379"/>
      <c r="V986" s="379"/>
      <c r="W986" s="379"/>
      <c r="X986" s="379"/>
      <c r="Y986" s="379"/>
    </row>
    <row r="987" spans="1:25" ht="15.75" customHeight="1" x14ac:dyDescent="0.2">
      <c r="A987" s="378"/>
      <c r="B987" s="378"/>
      <c r="C987" s="379"/>
      <c r="D987" s="379"/>
      <c r="E987" s="379"/>
      <c r="F987" s="379"/>
      <c r="G987" s="381"/>
      <c r="H987" s="379"/>
      <c r="I987" s="386"/>
      <c r="J987" s="379"/>
      <c r="K987" s="379"/>
      <c r="L987" s="379"/>
      <c r="M987" s="379"/>
      <c r="N987" s="379"/>
      <c r="O987" s="379"/>
      <c r="P987" s="379"/>
      <c r="Q987" s="379"/>
      <c r="R987" s="379"/>
      <c r="S987" s="379"/>
      <c r="T987" s="379"/>
      <c r="U987" s="379"/>
      <c r="V987" s="379"/>
      <c r="W987" s="379"/>
      <c r="X987" s="379"/>
      <c r="Y987" s="379"/>
    </row>
    <row r="988" spans="1:25" ht="15.75" customHeight="1" x14ac:dyDescent="0.2">
      <c r="A988" s="378"/>
      <c r="B988" s="378"/>
      <c r="C988" s="379"/>
      <c r="D988" s="379"/>
      <c r="E988" s="379"/>
      <c r="F988" s="379"/>
      <c r="G988" s="381"/>
      <c r="H988" s="379"/>
      <c r="I988" s="386"/>
      <c r="J988" s="379"/>
      <c r="K988" s="379"/>
      <c r="L988" s="379"/>
      <c r="M988" s="379"/>
      <c r="N988" s="379"/>
      <c r="O988" s="379"/>
      <c r="P988" s="379"/>
      <c r="Q988" s="379"/>
      <c r="R988" s="379"/>
      <c r="S988" s="379"/>
      <c r="T988" s="379"/>
      <c r="U988" s="379"/>
      <c r="V988" s="379"/>
      <c r="W988" s="379"/>
      <c r="X988" s="379"/>
      <c r="Y988" s="379"/>
    </row>
    <row r="989" spans="1:25" ht="15.75" customHeight="1" x14ac:dyDescent="0.2">
      <c r="A989" s="378"/>
      <c r="B989" s="378"/>
      <c r="C989" s="379"/>
      <c r="D989" s="379"/>
      <c r="E989" s="379"/>
      <c r="F989" s="379"/>
      <c r="G989" s="381"/>
      <c r="H989" s="379"/>
      <c r="I989" s="386"/>
      <c r="J989" s="379"/>
      <c r="K989" s="379"/>
      <c r="L989" s="379"/>
      <c r="M989" s="379"/>
      <c r="N989" s="379"/>
      <c r="O989" s="379"/>
      <c r="P989" s="379"/>
      <c r="Q989" s="379"/>
      <c r="R989" s="379"/>
      <c r="S989" s="379"/>
      <c r="T989" s="379"/>
      <c r="U989" s="379"/>
      <c r="V989" s="379"/>
      <c r="W989" s="379"/>
      <c r="X989" s="379"/>
      <c r="Y989" s="379"/>
    </row>
    <row r="990" spans="1:25" ht="15.75" customHeight="1" x14ac:dyDescent="0.2">
      <c r="A990" s="378"/>
      <c r="B990" s="378"/>
      <c r="C990" s="379"/>
      <c r="D990" s="379"/>
      <c r="E990" s="379"/>
      <c r="F990" s="379"/>
      <c r="G990" s="381"/>
      <c r="H990" s="379"/>
      <c r="I990" s="386"/>
      <c r="J990" s="379"/>
      <c r="K990" s="379"/>
      <c r="L990" s="379"/>
      <c r="M990" s="379"/>
      <c r="N990" s="379"/>
      <c r="O990" s="379"/>
      <c r="P990" s="379"/>
      <c r="Q990" s="379"/>
      <c r="R990" s="379"/>
      <c r="S990" s="379"/>
      <c r="T990" s="379"/>
      <c r="U990" s="379"/>
      <c r="V990" s="379"/>
      <c r="W990" s="379"/>
      <c r="X990" s="379"/>
      <c r="Y990" s="379"/>
    </row>
    <row r="991" spans="1:25" ht="15.75" customHeight="1" x14ac:dyDescent="0.2">
      <c r="A991" s="378"/>
      <c r="B991" s="378"/>
      <c r="C991" s="379"/>
      <c r="D991" s="379"/>
      <c r="E991" s="379"/>
      <c r="F991" s="379"/>
      <c r="G991" s="381"/>
      <c r="H991" s="379"/>
      <c r="I991" s="386"/>
      <c r="J991" s="379"/>
      <c r="K991" s="379"/>
      <c r="L991" s="379"/>
      <c r="M991" s="379"/>
      <c r="N991" s="379"/>
      <c r="O991" s="379"/>
      <c r="P991" s="379"/>
      <c r="Q991" s="379"/>
      <c r="R991" s="379"/>
      <c r="S991" s="379"/>
      <c r="T991" s="379"/>
      <c r="U991" s="379"/>
      <c r="V991" s="379"/>
      <c r="W991" s="379"/>
      <c r="X991" s="379"/>
      <c r="Y991" s="379"/>
    </row>
    <row r="992" spans="1:25" ht="15.75" customHeight="1" x14ac:dyDescent="0.2">
      <c r="A992" s="378"/>
      <c r="B992" s="378"/>
      <c r="C992" s="379"/>
      <c r="D992" s="379"/>
      <c r="E992" s="379"/>
      <c r="F992" s="379"/>
      <c r="G992" s="381"/>
      <c r="H992" s="379"/>
      <c r="I992" s="386"/>
      <c r="J992" s="379"/>
      <c r="K992" s="379"/>
      <c r="L992" s="379"/>
      <c r="M992" s="379"/>
      <c r="N992" s="379"/>
      <c r="O992" s="379"/>
      <c r="P992" s="379"/>
      <c r="Q992" s="379"/>
      <c r="R992" s="379"/>
      <c r="S992" s="379"/>
      <c r="T992" s="379"/>
      <c r="U992" s="379"/>
      <c r="V992" s="379"/>
      <c r="W992" s="379"/>
      <c r="X992" s="379"/>
      <c r="Y992" s="379"/>
    </row>
    <row r="993" spans="1:25" ht="15.75" customHeight="1" x14ac:dyDescent="0.2">
      <c r="A993" s="378"/>
      <c r="B993" s="378"/>
      <c r="C993" s="379"/>
      <c r="D993" s="379"/>
      <c r="E993" s="379"/>
      <c r="F993" s="379"/>
      <c r="G993" s="381"/>
      <c r="H993" s="379"/>
      <c r="I993" s="386"/>
      <c r="J993" s="379"/>
      <c r="K993" s="379"/>
      <c r="L993" s="379"/>
      <c r="M993" s="379"/>
      <c r="N993" s="379"/>
      <c r="O993" s="379"/>
      <c r="P993" s="379"/>
      <c r="Q993" s="379"/>
      <c r="R993" s="379"/>
      <c r="S993" s="379"/>
      <c r="T993" s="379"/>
      <c r="U993" s="379"/>
      <c r="V993" s="379"/>
      <c r="W993" s="379"/>
      <c r="X993" s="379"/>
      <c r="Y993" s="379"/>
    </row>
    <row r="994" spans="1:25" ht="15.75" customHeight="1" x14ac:dyDescent="0.2">
      <c r="A994" s="378"/>
      <c r="B994" s="378"/>
      <c r="C994" s="379"/>
      <c r="D994" s="379"/>
      <c r="E994" s="379"/>
      <c r="F994" s="379"/>
      <c r="G994" s="381"/>
      <c r="H994" s="379"/>
      <c r="I994" s="386"/>
      <c r="J994" s="379"/>
      <c r="K994" s="379"/>
      <c r="L994" s="379"/>
      <c r="M994" s="379"/>
      <c r="N994" s="379"/>
      <c r="O994" s="379"/>
      <c r="P994" s="379"/>
      <c r="Q994" s="379"/>
      <c r="R994" s="379"/>
      <c r="S994" s="379"/>
      <c r="T994" s="379"/>
      <c r="U994" s="379"/>
      <c r="V994" s="379"/>
      <c r="W994" s="379"/>
      <c r="X994" s="379"/>
      <c r="Y994" s="379"/>
    </row>
    <row r="995" spans="1:25" ht="15.75" customHeight="1" x14ac:dyDescent="0.2">
      <c r="A995" s="378"/>
      <c r="B995" s="378"/>
      <c r="C995" s="379"/>
      <c r="D995" s="379"/>
      <c r="E995" s="379"/>
      <c r="F995" s="379"/>
      <c r="G995" s="381"/>
      <c r="H995" s="379"/>
      <c r="I995" s="386"/>
      <c r="J995" s="379"/>
      <c r="K995" s="379"/>
      <c r="L995" s="379"/>
      <c r="M995" s="379"/>
      <c r="N995" s="379"/>
      <c r="O995" s="379"/>
      <c r="P995" s="379"/>
      <c r="Q995" s="379"/>
      <c r="R995" s="379"/>
      <c r="S995" s="379"/>
      <c r="T995" s="379"/>
      <c r="U995" s="379"/>
      <c r="V995" s="379"/>
      <c r="W995" s="379"/>
      <c r="X995" s="379"/>
      <c r="Y995" s="379"/>
    </row>
    <row r="996" spans="1:25" ht="15.75" customHeight="1" x14ac:dyDescent="0.2">
      <c r="A996" s="378"/>
      <c r="B996" s="378"/>
      <c r="C996" s="379"/>
      <c r="D996" s="379"/>
      <c r="E996" s="379"/>
      <c r="F996" s="379"/>
      <c r="G996" s="381"/>
      <c r="H996" s="379"/>
      <c r="I996" s="386"/>
      <c r="J996" s="379"/>
      <c r="K996" s="379"/>
      <c r="L996" s="379"/>
      <c r="M996" s="379"/>
      <c r="N996" s="379"/>
      <c r="O996" s="379"/>
      <c r="P996" s="379"/>
      <c r="Q996" s="379"/>
      <c r="R996" s="379"/>
      <c r="S996" s="379"/>
      <c r="T996" s="379"/>
      <c r="U996" s="379"/>
      <c r="V996" s="379"/>
      <c r="W996" s="379"/>
      <c r="X996" s="379"/>
      <c r="Y996" s="379"/>
    </row>
    <row r="997" spans="1:25" ht="15.75" customHeight="1" x14ac:dyDescent="0.2">
      <c r="A997" s="378"/>
      <c r="B997" s="378"/>
      <c r="C997" s="379"/>
      <c r="D997" s="379"/>
      <c r="E997" s="379"/>
      <c r="F997" s="379"/>
      <c r="G997" s="381"/>
      <c r="H997" s="379"/>
      <c r="I997" s="386"/>
      <c r="J997" s="379"/>
      <c r="K997" s="379"/>
      <c r="L997" s="379"/>
      <c r="M997" s="379"/>
      <c r="N997" s="379"/>
      <c r="O997" s="379"/>
      <c r="P997" s="379"/>
      <c r="Q997" s="379"/>
      <c r="R997" s="379"/>
      <c r="S997" s="379"/>
      <c r="T997" s="379"/>
      <c r="U997" s="379"/>
      <c r="V997" s="379"/>
      <c r="W997" s="379"/>
      <c r="X997" s="379"/>
      <c r="Y997" s="379"/>
    </row>
    <row r="998" spans="1:25" ht="15.75" customHeight="1" x14ac:dyDescent="0.2">
      <c r="A998" s="378"/>
      <c r="B998" s="378"/>
      <c r="C998" s="379"/>
      <c r="D998" s="379"/>
      <c r="E998" s="379"/>
      <c r="F998" s="379"/>
      <c r="G998" s="381"/>
      <c r="H998" s="379"/>
      <c r="I998" s="386"/>
      <c r="J998" s="379"/>
      <c r="K998" s="379"/>
      <c r="L998" s="379"/>
      <c r="M998" s="379"/>
      <c r="N998" s="379"/>
      <c r="O998" s="379"/>
      <c r="P998" s="379"/>
      <c r="Q998" s="379"/>
      <c r="R998" s="379"/>
      <c r="S998" s="379"/>
      <c r="T998" s="379"/>
      <c r="U998" s="379"/>
      <c r="V998" s="379"/>
      <c r="W998" s="379"/>
      <c r="X998" s="379"/>
      <c r="Y998" s="379"/>
    </row>
    <row r="999" spans="1:25" ht="15.75" customHeight="1" x14ac:dyDescent="0.2">
      <c r="A999" s="378"/>
      <c r="B999" s="378"/>
      <c r="C999" s="379"/>
      <c r="D999" s="379"/>
      <c r="E999" s="379"/>
      <c r="F999" s="379"/>
      <c r="G999" s="381"/>
      <c r="H999" s="379"/>
      <c r="I999" s="386"/>
      <c r="J999" s="379"/>
      <c r="K999" s="379"/>
      <c r="L999" s="379"/>
      <c r="M999" s="379"/>
      <c r="N999" s="379"/>
      <c r="O999" s="379"/>
      <c r="P999" s="379"/>
      <c r="Q999" s="379"/>
      <c r="R999" s="379"/>
      <c r="S999" s="379"/>
      <c r="T999" s="379"/>
      <c r="U999" s="379"/>
      <c r="V999" s="379"/>
      <c r="W999" s="379"/>
      <c r="X999" s="379"/>
      <c r="Y999" s="379"/>
    </row>
    <row r="1000" spans="1:25" ht="15.75" customHeight="1" x14ac:dyDescent="0.2">
      <c r="A1000" s="378"/>
      <c r="B1000" s="378"/>
      <c r="C1000" s="379"/>
      <c r="D1000" s="379"/>
      <c r="E1000" s="379"/>
      <c r="F1000" s="379"/>
      <c r="G1000" s="381"/>
      <c r="H1000" s="379"/>
      <c r="I1000" s="386"/>
      <c r="J1000" s="379"/>
      <c r="K1000" s="379"/>
      <c r="L1000" s="379"/>
      <c r="M1000" s="379"/>
      <c r="P1000" s="379"/>
      <c r="Q1000" s="379"/>
      <c r="R1000" s="379"/>
      <c r="S1000" s="379"/>
      <c r="T1000" s="379"/>
      <c r="U1000" s="379"/>
      <c r="V1000" s="379"/>
      <c r="W1000" s="379"/>
      <c r="X1000" s="379"/>
      <c r="Y1000" s="379"/>
    </row>
  </sheetData>
  <autoFilter ref="A1:M1" xr:uid="{00000000-0009-0000-0000-000017000000}"/>
  <mergeCells count="42">
    <mergeCell ref="N61:O61"/>
    <mergeCell ref="N63:O63"/>
    <mergeCell ref="N53:O53"/>
    <mergeCell ref="N54:O54"/>
    <mergeCell ref="N55:O55"/>
    <mergeCell ref="N56:O56"/>
    <mergeCell ref="N57:O57"/>
    <mergeCell ref="N58:O58"/>
    <mergeCell ref="N59:O59"/>
    <mergeCell ref="N6:O6"/>
    <mergeCell ref="N7:O7"/>
    <mergeCell ref="N8:O8"/>
    <mergeCell ref="N9:O9"/>
    <mergeCell ref="N2:O2"/>
    <mergeCell ref="N3:O3"/>
    <mergeCell ref="N5:O5"/>
    <mergeCell ref="N17:O17"/>
    <mergeCell ref="N18:O18"/>
    <mergeCell ref="N20:O20"/>
    <mergeCell ref="N21:O21"/>
    <mergeCell ref="N12:O12"/>
    <mergeCell ref="N13:O13"/>
    <mergeCell ref="N27:O27"/>
    <mergeCell ref="N28:O28"/>
    <mergeCell ref="N22:O22"/>
    <mergeCell ref="N23:O23"/>
    <mergeCell ref="N24:O24"/>
    <mergeCell ref="N26:O26"/>
    <mergeCell ref="N38:O38"/>
    <mergeCell ref="N40:O40"/>
    <mergeCell ref="N41:O41"/>
    <mergeCell ref="N42:O42"/>
    <mergeCell ref="N33:O33"/>
    <mergeCell ref="N35:O35"/>
    <mergeCell ref="N36:O36"/>
    <mergeCell ref="N37:O37"/>
    <mergeCell ref="N49:O49"/>
    <mergeCell ref="N51:O51"/>
    <mergeCell ref="N52:O52"/>
    <mergeCell ref="N43:O43"/>
    <mergeCell ref="N44:O44"/>
    <mergeCell ref="N45:O45"/>
  </mergeCells>
  <conditionalFormatting sqref="D1">
    <cfRule type="cellIs" dxfId="10" priority="1" operator="equal">
      <formula>0</formula>
    </cfRule>
  </conditionalFormatting>
  <conditionalFormatting sqref="F1:L1">
    <cfRule type="cellIs" dxfId="9" priority="2" operator="equal">
      <formula>0</formula>
    </cfRule>
  </conditionalFormatting>
  <hyperlinks>
    <hyperlink ref="M46" r:id="rId1" xr:uid="{00000000-0004-0000-1700-00000000000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1000"/>
  <sheetViews>
    <sheetView zoomScale="164" zoomScaleNormal="164" zoomScalePageLayoutView="164" workbookViewId="0">
      <pane ySplit="1" topLeftCell="A2" activePane="bottomLeft" state="frozen"/>
      <selection pane="bottomLeft" activeCell="J1" sqref="J1:J1048576"/>
    </sheetView>
  </sheetViews>
  <sheetFormatPr baseColWidth="10" defaultColWidth="11.1640625" defaultRowHeight="15" customHeight="1" x14ac:dyDescent="0.2"/>
  <cols>
    <col min="1" max="1" width="7" customWidth="1"/>
    <col min="2" max="2" width="5.83203125" customWidth="1"/>
    <col min="3" max="3" width="8.5" customWidth="1"/>
    <col min="4" max="4" width="17.33203125" customWidth="1"/>
    <col min="5" max="5" width="15.1640625" customWidth="1"/>
    <col min="6" max="6" width="16.33203125" customWidth="1"/>
    <col min="7" max="7" width="21.1640625" customWidth="1"/>
    <col min="8" max="8" width="11.6640625" customWidth="1"/>
    <col min="9" max="9" width="103" customWidth="1"/>
    <col min="10" max="25" width="7.83203125" customWidth="1"/>
  </cols>
  <sheetData>
    <row r="1" spans="1:25" ht="18" customHeight="1" x14ac:dyDescent="0.2">
      <c r="A1" s="101" t="s">
        <v>59</v>
      </c>
      <c r="B1" s="101" t="s">
        <v>60</v>
      </c>
      <c r="C1" s="102" t="s">
        <v>0</v>
      </c>
      <c r="D1" s="102" t="s">
        <v>126</v>
      </c>
      <c r="E1" s="102" t="s">
        <v>127</v>
      </c>
      <c r="F1" s="102" t="s">
        <v>128</v>
      </c>
      <c r="G1" s="102" t="s">
        <v>1247</v>
      </c>
      <c r="H1" s="102" t="s">
        <v>1481</v>
      </c>
      <c r="I1" s="102" t="s">
        <v>77</v>
      </c>
      <c r="J1" s="388"/>
      <c r="K1" s="388"/>
      <c r="L1" s="388"/>
      <c r="M1" s="388"/>
      <c r="N1" s="388"/>
      <c r="O1" s="388"/>
      <c r="P1" s="388"/>
      <c r="Q1" s="388"/>
      <c r="R1" s="388"/>
      <c r="S1" s="388"/>
      <c r="T1" s="388"/>
      <c r="U1" s="388"/>
      <c r="V1" s="388"/>
      <c r="W1" s="388"/>
      <c r="X1" s="388"/>
      <c r="Y1" s="388"/>
    </row>
    <row r="2" spans="1:25" ht="18" customHeight="1" x14ac:dyDescent="0.2">
      <c r="A2" s="49" t="s">
        <v>78</v>
      </c>
      <c r="B2" s="49">
        <v>2018</v>
      </c>
      <c r="C2" s="56" t="s">
        <v>51</v>
      </c>
      <c r="D2" s="56" t="s">
        <v>1329</v>
      </c>
      <c r="E2" s="56" t="s">
        <v>1482</v>
      </c>
      <c r="F2" s="56" t="s">
        <v>1483</v>
      </c>
      <c r="G2" s="56">
        <v>75.900000000000006</v>
      </c>
      <c r="H2" s="56"/>
      <c r="I2" s="389" t="s">
        <v>1484</v>
      </c>
      <c r="J2" s="56"/>
      <c r="K2" s="56"/>
      <c r="L2" s="56"/>
      <c r="M2" s="56"/>
      <c r="N2" s="56"/>
      <c r="O2" s="56"/>
      <c r="P2" s="56"/>
      <c r="Q2" s="56"/>
      <c r="R2" s="56"/>
      <c r="S2" s="56"/>
      <c r="T2" s="56"/>
      <c r="U2" s="56"/>
      <c r="V2" s="56"/>
      <c r="W2" s="56"/>
      <c r="X2" s="56"/>
      <c r="Y2" s="56"/>
    </row>
    <row r="3" spans="1:25" ht="15.75" customHeight="1" x14ac:dyDescent="0.2">
      <c r="A3" s="15" t="s">
        <v>78</v>
      </c>
      <c r="B3" s="15">
        <v>2018</v>
      </c>
      <c r="C3" s="8" t="s">
        <v>51</v>
      </c>
      <c r="D3" s="8" t="s">
        <v>1485</v>
      </c>
      <c r="E3" s="8" t="s">
        <v>1486</v>
      </c>
      <c r="F3" s="8" t="s">
        <v>1487</v>
      </c>
      <c r="G3" s="8">
        <v>22.41</v>
      </c>
      <c r="H3" s="8"/>
      <c r="I3" s="292" t="s">
        <v>1488</v>
      </c>
      <c r="J3" s="8"/>
      <c r="K3" s="8"/>
      <c r="L3" s="8"/>
      <c r="M3" s="8"/>
      <c r="N3" s="8"/>
      <c r="O3" s="8"/>
      <c r="P3" s="8"/>
      <c r="Q3" s="8"/>
      <c r="R3" s="8"/>
      <c r="S3" s="8"/>
      <c r="T3" s="8"/>
      <c r="U3" s="8"/>
      <c r="V3" s="8"/>
      <c r="W3" s="8"/>
      <c r="X3" s="8"/>
      <c r="Y3" s="8"/>
    </row>
    <row r="4" spans="1:25" ht="15.75" customHeight="1" x14ac:dyDescent="0.2">
      <c r="A4" s="15" t="s">
        <v>78</v>
      </c>
      <c r="B4" s="15">
        <v>2018</v>
      </c>
      <c r="C4" s="8" t="s">
        <v>51</v>
      </c>
      <c r="D4" s="8" t="s">
        <v>1489</v>
      </c>
      <c r="E4" s="8" t="s">
        <v>1489</v>
      </c>
      <c r="F4" s="8" t="s">
        <v>1489</v>
      </c>
      <c r="G4" s="8">
        <v>1</v>
      </c>
      <c r="H4" s="8"/>
      <c r="I4" s="292" t="s">
        <v>1488</v>
      </c>
      <c r="J4" s="8"/>
      <c r="K4" s="8"/>
      <c r="L4" s="8"/>
      <c r="M4" s="8"/>
      <c r="N4" s="8"/>
      <c r="O4" s="8"/>
      <c r="P4" s="8"/>
      <c r="Q4" s="8"/>
      <c r="R4" s="8"/>
      <c r="S4" s="8"/>
      <c r="T4" s="8"/>
      <c r="U4" s="8"/>
      <c r="V4" s="8"/>
      <c r="W4" s="8"/>
      <c r="X4" s="8"/>
      <c r="Y4" s="8"/>
    </row>
    <row r="5" spans="1:25" ht="15.75" customHeight="1" x14ac:dyDescent="0.2">
      <c r="A5" s="15" t="s">
        <v>78</v>
      </c>
      <c r="B5" s="15">
        <v>2018</v>
      </c>
      <c r="C5" s="8" t="s">
        <v>51</v>
      </c>
      <c r="D5" s="8" t="s">
        <v>1490</v>
      </c>
      <c r="E5" s="8" t="s">
        <v>1491</v>
      </c>
      <c r="F5" s="8" t="s">
        <v>1491</v>
      </c>
      <c r="G5" s="8">
        <v>0.53</v>
      </c>
      <c r="H5" s="8"/>
      <c r="I5" s="8" t="s">
        <v>1492</v>
      </c>
      <c r="J5" s="8"/>
      <c r="K5" s="8"/>
      <c r="L5" s="8"/>
      <c r="M5" s="8"/>
      <c r="N5" s="8"/>
      <c r="O5" s="8"/>
      <c r="P5" s="8"/>
      <c r="Q5" s="8"/>
      <c r="R5" s="8"/>
      <c r="S5" s="8"/>
      <c r="T5" s="8"/>
      <c r="U5" s="8"/>
      <c r="V5" s="8"/>
      <c r="W5" s="8"/>
      <c r="X5" s="8"/>
      <c r="Y5" s="8"/>
    </row>
    <row r="6" spans="1:25" ht="15.75" customHeight="1" x14ac:dyDescent="0.2">
      <c r="A6" s="15" t="s">
        <v>78</v>
      </c>
      <c r="B6" s="15">
        <v>2018</v>
      </c>
      <c r="C6" s="8" t="s">
        <v>51</v>
      </c>
      <c r="D6" s="8" t="s">
        <v>1332</v>
      </c>
      <c r="E6" s="8" t="s">
        <v>1493</v>
      </c>
      <c r="F6" s="8" t="s">
        <v>1494</v>
      </c>
      <c r="G6" s="8">
        <v>0.09</v>
      </c>
      <c r="H6" s="8"/>
      <c r="I6" s="292" t="s">
        <v>1488</v>
      </c>
      <c r="J6" s="8"/>
      <c r="K6" s="8"/>
      <c r="L6" s="8"/>
      <c r="M6" s="8"/>
      <c r="N6" s="8"/>
      <c r="O6" s="8"/>
      <c r="P6" s="8"/>
      <c r="Q6" s="8"/>
      <c r="R6" s="8"/>
      <c r="S6" s="8"/>
      <c r="T6" s="8"/>
      <c r="U6" s="8"/>
      <c r="V6" s="8"/>
      <c r="W6" s="8"/>
      <c r="X6" s="8"/>
      <c r="Y6" s="8"/>
    </row>
    <row r="7" spans="1:25" ht="15.75" customHeight="1" x14ac:dyDescent="0.2">
      <c r="A7" s="15" t="s">
        <v>78</v>
      </c>
      <c r="B7" s="15">
        <v>2018</v>
      </c>
      <c r="C7" s="8" t="s">
        <v>51</v>
      </c>
      <c r="D7" s="8" t="s">
        <v>1495</v>
      </c>
      <c r="E7" s="8" t="s">
        <v>1496</v>
      </c>
      <c r="F7" s="8" t="s">
        <v>1496</v>
      </c>
      <c r="G7" s="8">
        <v>0.03</v>
      </c>
      <c r="H7" s="8"/>
      <c r="I7" s="292" t="s">
        <v>1488</v>
      </c>
      <c r="J7" s="8"/>
      <c r="K7" s="8"/>
      <c r="L7" s="8"/>
      <c r="M7" s="8"/>
      <c r="N7" s="8"/>
      <c r="O7" s="8"/>
      <c r="P7" s="8"/>
      <c r="Q7" s="8"/>
      <c r="R7" s="8"/>
      <c r="S7" s="8"/>
      <c r="T7" s="8"/>
      <c r="U7" s="8"/>
      <c r="V7" s="8"/>
      <c r="W7" s="8"/>
      <c r="X7" s="8"/>
      <c r="Y7" s="8"/>
    </row>
    <row r="8" spans="1:25" ht="15.75" customHeight="1" x14ac:dyDescent="0.2">
      <c r="A8" s="15" t="s">
        <v>78</v>
      </c>
      <c r="B8" s="15">
        <v>2018</v>
      </c>
      <c r="C8" s="8" t="s">
        <v>51</v>
      </c>
      <c r="D8" s="8" t="s">
        <v>1223</v>
      </c>
      <c r="E8" s="8" t="s">
        <v>1223</v>
      </c>
      <c r="F8" s="8" t="s">
        <v>1223</v>
      </c>
      <c r="G8" s="8">
        <v>0.03</v>
      </c>
      <c r="H8" s="8"/>
      <c r="I8" s="292" t="s">
        <v>1488</v>
      </c>
      <c r="J8" s="8"/>
      <c r="K8" s="8"/>
      <c r="L8" s="8"/>
      <c r="M8" s="8"/>
      <c r="N8" s="8"/>
      <c r="O8" s="8"/>
      <c r="P8" s="8"/>
      <c r="Q8" s="8"/>
      <c r="R8" s="8"/>
      <c r="S8" s="8"/>
      <c r="T8" s="8"/>
      <c r="U8" s="8"/>
      <c r="V8" s="8"/>
      <c r="W8" s="8"/>
      <c r="X8" s="8"/>
      <c r="Y8" s="8"/>
    </row>
    <row r="9" spans="1:25" ht="15.75" customHeight="1" x14ac:dyDescent="0.2">
      <c r="A9" s="15" t="s">
        <v>78</v>
      </c>
      <c r="B9" s="15">
        <v>2018</v>
      </c>
      <c r="C9" s="8" t="s">
        <v>51</v>
      </c>
      <c r="D9" s="8" t="s">
        <v>1497</v>
      </c>
      <c r="E9" s="8" t="s">
        <v>1498</v>
      </c>
      <c r="F9" s="8" t="s">
        <v>1498</v>
      </c>
      <c r="G9" s="8">
        <v>0.01</v>
      </c>
      <c r="H9" s="8"/>
      <c r="I9" s="292" t="s">
        <v>1488</v>
      </c>
      <c r="J9" s="8"/>
      <c r="K9" s="8"/>
      <c r="L9" s="8"/>
      <c r="M9" s="8"/>
      <c r="N9" s="8"/>
      <c r="O9" s="8"/>
      <c r="P9" s="8"/>
      <c r="Q9" s="8"/>
      <c r="R9" s="8"/>
      <c r="S9" s="8"/>
      <c r="T9" s="8"/>
      <c r="U9" s="8"/>
      <c r="V9" s="8"/>
      <c r="W9" s="8"/>
      <c r="X9" s="8"/>
      <c r="Y9" s="8"/>
    </row>
    <row r="10" spans="1:25" ht="15.75" customHeight="1" x14ac:dyDescent="0.2">
      <c r="A10" s="49" t="s">
        <v>78</v>
      </c>
      <c r="B10" s="49">
        <v>2019</v>
      </c>
      <c r="C10" s="56" t="s">
        <v>51</v>
      </c>
      <c r="D10" s="56" t="s">
        <v>1329</v>
      </c>
      <c r="E10" s="56" t="s">
        <v>1482</v>
      </c>
      <c r="F10" s="56" t="s">
        <v>1483</v>
      </c>
      <c r="G10" s="56">
        <v>77.06</v>
      </c>
      <c r="H10" s="56"/>
      <c r="I10" s="294" t="s">
        <v>1499</v>
      </c>
      <c r="J10" s="56"/>
      <c r="K10" s="56"/>
      <c r="L10" s="56"/>
      <c r="M10" s="56"/>
      <c r="N10" s="56"/>
      <c r="O10" s="56"/>
      <c r="P10" s="56"/>
      <c r="Q10" s="56"/>
      <c r="R10" s="56"/>
      <c r="S10" s="56"/>
      <c r="T10" s="56"/>
      <c r="U10" s="56"/>
      <c r="V10" s="56"/>
      <c r="W10" s="56"/>
      <c r="X10" s="56"/>
      <c r="Y10" s="56"/>
    </row>
    <row r="11" spans="1:25" ht="15.75" customHeight="1" x14ac:dyDescent="0.2">
      <c r="A11" s="15" t="s">
        <v>78</v>
      </c>
      <c r="B11" s="15">
        <v>2019</v>
      </c>
      <c r="C11" s="8" t="s">
        <v>51</v>
      </c>
      <c r="D11" s="8" t="s">
        <v>1485</v>
      </c>
      <c r="E11" s="8" t="s">
        <v>1486</v>
      </c>
      <c r="F11" s="8" t="s">
        <v>1487</v>
      </c>
      <c r="G11" s="8">
        <v>21.9</v>
      </c>
      <c r="H11" s="8"/>
      <c r="I11" s="292" t="s">
        <v>1499</v>
      </c>
      <c r="J11" s="8"/>
      <c r="K11" s="8"/>
      <c r="L11" s="8"/>
      <c r="M11" s="8"/>
      <c r="N11" s="8"/>
      <c r="O11" s="8"/>
      <c r="P11" s="8"/>
      <c r="Q11" s="8"/>
      <c r="R11" s="8"/>
      <c r="S11" s="8"/>
      <c r="T11" s="8"/>
      <c r="U11" s="8"/>
      <c r="V11" s="8"/>
      <c r="W11" s="8"/>
      <c r="X11" s="8"/>
      <c r="Y11" s="8"/>
    </row>
    <row r="12" spans="1:25" ht="15.75" customHeight="1" x14ac:dyDescent="0.2">
      <c r="A12" s="15" t="s">
        <v>78</v>
      </c>
      <c r="B12" s="15">
        <v>2019</v>
      </c>
      <c r="C12" s="8" t="s">
        <v>51</v>
      </c>
      <c r="D12" s="8" t="s">
        <v>1489</v>
      </c>
      <c r="E12" s="8" t="s">
        <v>1489</v>
      </c>
      <c r="F12" s="8" t="s">
        <v>1489</v>
      </c>
      <c r="G12" s="8">
        <v>0.7</v>
      </c>
      <c r="H12" s="8"/>
      <c r="I12" s="292" t="s">
        <v>1499</v>
      </c>
      <c r="J12" s="8"/>
      <c r="K12" s="8"/>
      <c r="L12" s="8"/>
      <c r="M12" s="8"/>
      <c r="N12" s="8"/>
      <c r="O12" s="8"/>
      <c r="P12" s="8"/>
      <c r="Q12" s="8"/>
      <c r="R12" s="8"/>
      <c r="S12" s="8"/>
      <c r="T12" s="8"/>
      <c r="U12" s="8"/>
      <c r="V12" s="8"/>
      <c r="W12" s="8"/>
      <c r="X12" s="8"/>
      <c r="Y12" s="8"/>
    </row>
    <row r="13" spans="1:25" ht="15.75" customHeight="1" x14ac:dyDescent="0.2">
      <c r="A13" s="15" t="s">
        <v>78</v>
      </c>
      <c r="B13" s="15">
        <v>2019</v>
      </c>
      <c r="C13" s="8" t="s">
        <v>51</v>
      </c>
      <c r="D13" s="8" t="s">
        <v>1490</v>
      </c>
      <c r="E13" s="8" t="s">
        <v>1491</v>
      </c>
      <c r="F13" s="8" t="s">
        <v>1491</v>
      </c>
      <c r="G13" s="8">
        <v>0.25</v>
      </c>
      <c r="H13" s="8"/>
      <c r="I13" s="8" t="s">
        <v>1500</v>
      </c>
      <c r="J13" s="8"/>
      <c r="K13" s="8"/>
      <c r="L13" s="8"/>
      <c r="M13" s="8"/>
      <c r="N13" s="8"/>
      <c r="O13" s="8"/>
      <c r="P13" s="8"/>
      <c r="Q13" s="8"/>
      <c r="R13" s="8"/>
      <c r="S13" s="8"/>
      <c r="T13" s="8"/>
      <c r="U13" s="8"/>
      <c r="V13" s="8"/>
      <c r="W13" s="8"/>
      <c r="X13" s="8"/>
      <c r="Y13" s="8"/>
    </row>
    <row r="14" spans="1:25" ht="15.75" customHeight="1" x14ac:dyDescent="0.2">
      <c r="A14" s="15" t="s">
        <v>78</v>
      </c>
      <c r="B14" s="15">
        <v>2019</v>
      </c>
      <c r="C14" s="8" t="s">
        <v>51</v>
      </c>
      <c r="D14" s="8" t="s">
        <v>1332</v>
      </c>
      <c r="E14" s="8" t="s">
        <v>1493</v>
      </c>
      <c r="F14" s="8" t="s">
        <v>1494</v>
      </c>
      <c r="G14" s="8">
        <v>0.04</v>
      </c>
      <c r="H14" s="8"/>
      <c r="I14" s="292" t="s">
        <v>1499</v>
      </c>
      <c r="J14" s="8"/>
      <c r="K14" s="8"/>
      <c r="L14" s="8"/>
      <c r="M14" s="8"/>
      <c r="N14" s="8"/>
      <c r="O14" s="8"/>
      <c r="P14" s="8"/>
      <c r="Q14" s="8"/>
      <c r="R14" s="8"/>
      <c r="S14" s="8"/>
      <c r="T14" s="8"/>
      <c r="U14" s="8"/>
      <c r="V14" s="8"/>
      <c r="W14" s="8"/>
      <c r="X14" s="8"/>
      <c r="Y14" s="8"/>
    </row>
    <row r="15" spans="1:25" ht="15.75" customHeight="1" x14ac:dyDescent="0.2">
      <c r="A15" s="15" t="s">
        <v>78</v>
      </c>
      <c r="B15" s="15">
        <v>2019</v>
      </c>
      <c r="C15" s="8" t="s">
        <v>51</v>
      </c>
      <c r="D15" s="8" t="s">
        <v>1495</v>
      </c>
      <c r="E15" s="8" t="s">
        <v>1496</v>
      </c>
      <c r="F15" s="8" t="s">
        <v>1496</v>
      </c>
      <c r="G15" s="8">
        <v>0.02</v>
      </c>
      <c r="H15" s="8"/>
      <c r="I15" s="292" t="s">
        <v>1499</v>
      </c>
      <c r="J15" s="8"/>
      <c r="K15" s="8"/>
      <c r="L15" s="8"/>
      <c r="M15" s="8"/>
      <c r="N15" s="8"/>
      <c r="O15" s="8"/>
      <c r="P15" s="8"/>
      <c r="Q15" s="8"/>
      <c r="R15" s="8"/>
      <c r="S15" s="8"/>
      <c r="T15" s="8"/>
      <c r="U15" s="8"/>
      <c r="V15" s="8"/>
      <c r="W15" s="8"/>
      <c r="X15" s="8"/>
      <c r="Y15" s="8"/>
    </row>
    <row r="16" spans="1:25" ht="15.75" customHeight="1" x14ac:dyDescent="0.2">
      <c r="A16" s="15" t="s">
        <v>78</v>
      </c>
      <c r="B16" s="15">
        <v>2019</v>
      </c>
      <c r="C16" s="8" t="s">
        <v>51</v>
      </c>
      <c r="D16" s="8" t="s">
        <v>1501</v>
      </c>
      <c r="E16" s="8" t="s">
        <v>1502</v>
      </c>
      <c r="F16" s="8" t="s">
        <v>1502</v>
      </c>
      <c r="G16" s="8">
        <v>0.02</v>
      </c>
      <c r="H16" s="8"/>
      <c r="I16" s="292" t="s">
        <v>1499</v>
      </c>
      <c r="J16" s="8"/>
      <c r="K16" s="8"/>
      <c r="L16" s="8"/>
      <c r="M16" s="8"/>
      <c r="N16" s="8"/>
      <c r="O16" s="8"/>
      <c r="P16" s="8"/>
      <c r="Q16" s="8"/>
      <c r="R16" s="8"/>
      <c r="S16" s="8"/>
      <c r="T16" s="8"/>
      <c r="U16" s="8"/>
      <c r="V16" s="8"/>
      <c r="W16" s="8"/>
      <c r="X16" s="8"/>
      <c r="Y16" s="8"/>
    </row>
    <row r="17" spans="1:25" ht="15.75" customHeight="1" x14ac:dyDescent="0.2">
      <c r="A17" s="15" t="s">
        <v>78</v>
      </c>
      <c r="B17" s="15">
        <v>2019</v>
      </c>
      <c r="C17" s="8" t="s">
        <v>51</v>
      </c>
      <c r="D17" s="8" t="s">
        <v>1223</v>
      </c>
      <c r="E17" s="8" t="s">
        <v>1223</v>
      </c>
      <c r="F17" s="8" t="s">
        <v>1223</v>
      </c>
      <c r="G17" s="8">
        <v>0.02</v>
      </c>
      <c r="H17" s="8"/>
      <c r="I17" s="292" t="s">
        <v>1499</v>
      </c>
      <c r="J17" s="8"/>
      <c r="K17" s="8"/>
      <c r="L17" s="8"/>
      <c r="M17" s="8"/>
      <c r="N17" s="8"/>
      <c r="O17" s="8"/>
      <c r="P17" s="8"/>
      <c r="Q17" s="8"/>
      <c r="R17" s="8"/>
      <c r="S17" s="8"/>
      <c r="T17" s="8"/>
      <c r="U17" s="8"/>
      <c r="V17" s="8"/>
      <c r="W17" s="8"/>
      <c r="X17" s="8"/>
      <c r="Y17" s="8"/>
    </row>
    <row r="18" spans="1:25" ht="15.75" customHeight="1" x14ac:dyDescent="0.2">
      <c r="A18" s="49" t="s">
        <v>78</v>
      </c>
      <c r="B18" s="49">
        <v>2020</v>
      </c>
      <c r="C18" s="56" t="s">
        <v>51</v>
      </c>
      <c r="D18" s="56" t="s">
        <v>1329</v>
      </c>
      <c r="E18" s="56" t="s">
        <v>1482</v>
      </c>
      <c r="F18" s="56" t="s">
        <v>1483</v>
      </c>
      <c r="G18" s="56">
        <v>80.5</v>
      </c>
      <c r="H18" s="56"/>
      <c r="I18" s="294" t="s">
        <v>1503</v>
      </c>
      <c r="J18" s="56"/>
      <c r="K18" s="56"/>
      <c r="L18" s="56"/>
      <c r="M18" s="56"/>
      <c r="N18" s="56"/>
      <c r="O18" s="56"/>
      <c r="P18" s="56"/>
      <c r="Q18" s="56"/>
      <c r="R18" s="56"/>
      <c r="S18" s="56"/>
      <c r="T18" s="56"/>
      <c r="U18" s="56"/>
      <c r="V18" s="56"/>
      <c r="W18" s="56"/>
      <c r="X18" s="56"/>
      <c r="Y18" s="56"/>
    </row>
    <row r="19" spans="1:25" ht="15.75" customHeight="1" x14ac:dyDescent="0.2">
      <c r="A19" s="15" t="s">
        <v>78</v>
      </c>
      <c r="B19" s="15">
        <v>2020</v>
      </c>
      <c r="C19" s="8" t="s">
        <v>51</v>
      </c>
      <c r="D19" s="8" t="s">
        <v>1485</v>
      </c>
      <c r="E19" s="8" t="s">
        <v>1486</v>
      </c>
      <c r="F19" s="8" t="s">
        <v>1487</v>
      </c>
      <c r="G19" s="8">
        <v>18.54</v>
      </c>
      <c r="H19" s="8"/>
      <c r="I19" s="292" t="s">
        <v>1503</v>
      </c>
      <c r="J19" s="8"/>
      <c r="K19" s="8"/>
      <c r="L19" s="8"/>
      <c r="M19" s="8"/>
      <c r="N19" s="8"/>
      <c r="O19" s="8"/>
      <c r="P19" s="8"/>
      <c r="Q19" s="8"/>
      <c r="R19" s="8"/>
      <c r="S19" s="8"/>
      <c r="T19" s="8"/>
      <c r="U19" s="8"/>
      <c r="V19" s="8"/>
      <c r="W19" s="8"/>
      <c r="X19" s="8"/>
      <c r="Y19" s="8"/>
    </row>
    <row r="20" spans="1:25" ht="15.75" customHeight="1" x14ac:dyDescent="0.2">
      <c r="A20" s="15" t="s">
        <v>78</v>
      </c>
      <c r="B20" s="15">
        <v>2020</v>
      </c>
      <c r="C20" s="8" t="s">
        <v>51</v>
      </c>
      <c r="D20" s="8" t="s">
        <v>1489</v>
      </c>
      <c r="E20" s="8" t="s">
        <v>1489</v>
      </c>
      <c r="F20" s="8" t="s">
        <v>1489</v>
      </c>
      <c r="G20" s="8">
        <v>0.87</v>
      </c>
      <c r="H20" s="8"/>
      <c r="I20" s="292" t="s">
        <v>1503</v>
      </c>
      <c r="J20" s="8"/>
      <c r="K20" s="8"/>
      <c r="L20" s="8"/>
      <c r="M20" s="8"/>
      <c r="N20" s="8"/>
      <c r="O20" s="8"/>
      <c r="P20" s="8"/>
      <c r="Q20" s="8"/>
      <c r="R20" s="8"/>
      <c r="S20" s="8"/>
      <c r="T20" s="8"/>
      <c r="U20" s="8"/>
      <c r="V20" s="8"/>
      <c r="W20" s="8"/>
      <c r="X20" s="8"/>
      <c r="Y20" s="8"/>
    </row>
    <row r="21" spans="1:25" ht="15.75" customHeight="1" x14ac:dyDescent="0.2">
      <c r="A21" s="15" t="s">
        <v>78</v>
      </c>
      <c r="B21" s="15">
        <v>2020</v>
      </c>
      <c r="C21" s="8" t="s">
        <v>51</v>
      </c>
      <c r="D21" s="8" t="s">
        <v>1332</v>
      </c>
      <c r="E21" s="8" t="s">
        <v>1493</v>
      </c>
      <c r="F21" s="8" t="s">
        <v>1494</v>
      </c>
      <c r="G21" s="8">
        <v>0.04</v>
      </c>
      <c r="H21" s="8"/>
      <c r="I21" s="292" t="s">
        <v>1503</v>
      </c>
      <c r="J21" s="8"/>
      <c r="K21" s="8"/>
      <c r="L21" s="8"/>
      <c r="M21" s="8"/>
      <c r="N21" s="8"/>
      <c r="O21" s="8"/>
      <c r="P21" s="8"/>
      <c r="Q21" s="8"/>
      <c r="R21" s="8"/>
      <c r="S21" s="8"/>
      <c r="T21" s="8"/>
      <c r="U21" s="8"/>
      <c r="V21" s="8"/>
      <c r="W21" s="8"/>
      <c r="X21" s="8"/>
      <c r="Y21" s="8"/>
    </row>
    <row r="22" spans="1:25" ht="15.75" customHeight="1" x14ac:dyDescent="0.2">
      <c r="A22" s="15" t="s">
        <v>78</v>
      </c>
      <c r="B22" s="15">
        <v>2020</v>
      </c>
      <c r="C22" s="8" t="s">
        <v>51</v>
      </c>
      <c r="D22" s="8" t="s">
        <v>1490</v>
      </c>
      <c r="E22" s="8" t="s">
        <v>1491</v>
      </c>
      <c r="F22" s="8" t="s">
        <v>1491</v>
      </c>
      <c r="G22" s="8">
        <v>0.03</v>
      </c>
      <c r="H22" s="8"/>
      <c r="I22" s="8" t="s">
        <v>1504</v>
      </c>
      <c r="J22" s="8"/>
      <c r="K22" s="8"/>
      <c r="L22" s="8"/>
      <c r="M22" s="8"/>
      <c r="N22" s="8"/>
      <c r="O22" s="8"/>
      <c r="P22" s="8"/>
      <c r="Q22" s="8"/>
      <c r="R22" s="8"/>
      <c r="S22" s="8"/>
      <c r="T22" s="8"/>
      <c r="U22" s="8"/>
      <c r="V22" s="8"/>
      <c r="W22" s="8"/>
      <c r="X22" s="8"/>
      <c r="Y22" s="8"/>
    </row>
    <row r="23" spans="1:25" ht="15.75" customHeight="1" x14ac:dyDescent="0.2">
      <c r="A23" s="15" t="s">
        <v>78</v>
      </c>
      <c r="B23" s="15">
        <v>2020</v>
      </c>
      <c r="C23" s="8" t="s">
        <v>51</v>
      </c>
      <c r="D23" s="8" t="s">
        <v>1223</v>
      </c>
      <c r="E23" s="8" t="s">
        <v>1223</v>
      </c>
      <c r="F23" s="8" t="s">
        <v>1223</v>
      </c>
      <c r="G23" s="8">
        <v>7.0000000000000001E-3</v>
      </c>
      <c r="H23" s="8"/>
      <c r="I23" s="292" t="s">
        <v>1503</v>
      </c>
      <c r="J23" s="8"/>
      <c r="K23" s="8"/>
      <c r="L23" s="8"/>
      <c r="M23" s="8"/>
      <c r="N23" s="8"/>
      <c r="O23" s="8"/>
      <c r="P23" s="8"/>
      <c r="Q23" s="8"/>
      <c r="R23" s="8"/>
      <c r="S23" s="8"/>
      <c r="T23" s="8"/>
      <c r="U23" s="8"/>
      <c r="V23" s="8"/>
      <c r="W23" s="8"/>
      <c r="X23" s="8"/>
      <c r="Y23" s="8"/>
    </row>
    <row r="24" spans="1:25" ht="15.75" customHeight="1" x14ac:dyDescent="0.2">
      <c r="A24" s="15" t="s">
        <v>78</v>
      </c>
      <c r="B24" s="15">
        <v>2020</v>
      </c>
      <c r="C24" s="8" t="s">
        <v>51</v>
      </c>
      <c r="D24" s="8" t="s">
        <v>1495</v>
      </c>
      <c r="E24" s="8" t="s">
        <v>1496</v>
      </c>
      <c r="F24" s="8" t="s">
        <v>1496</v>
      </c>
      <c r="G24" s="8">
        <v>3.0000000000000001E-3</v>
      </c>
      <c r="H24" s="8"/>
      <c r="I24" s="292" t="s">
        <v>1503</v>
      </c>
      <c r="J24" s="8"/>
      <c r="K24" s="8"/>
      <c r="L24" s="8"/>
      <c r="M24" s="8"/>
      <c r="N24" s="8"/>
      <c r="O24" s="8"/>
      <c r="P24" s="8"/>
      <c r="Q24" s="8"/>
      <c r="R24" s="8"/>
      <c r="S24" s="8"/>
      <c r="T24" s="8"/>
      <c r="U24" s="8"/>
      <c r="V24" s="8"/>
      <c r="W24" s="8"/>
      <c r="X24" s="8"/>
      <c r="Y24" s="8"/>
    </row>
    <row r="25" spans="1:25" ht="15.75" customHeight="1" x14ac:dyDescent="0.2">
      <c r="A25" s="15" t="s">
        <v>78</v>
      </c>
      <c r="B25" s="15">
        <v>2020</v>
      </c>
      <c r="C25" s="8" t="s">
        <v>51</v>
      </c>
      <c r="D25" s="8" t="s">
        <v>1501</v>
      </c>
      <c r="E25" s="8" t="s">
        <v>1502</v>
      </c>
      <c r="F25" s="8" t="s">
        <v>1502</v>
      </c>
      <c r="G25" s="8">
        <v>3.0000000000000001E-3</v>
      </c>
      <c r="H25" s="8"/>
      <c r="I25" s="292" t="s">
        <v>1503</v>
      </c>
      <c r="J25" s="8"/>
      <c r="K25" s="8"/>
      <c r="L25" s="8"/>
      <c r="M25" s="8"/>
      <c r="N25" s="8"/>
      <c r="O25" s="8"/>
      <c r="P25" s="8"/>
      <c r="Q25" s="8"/>
      <c r="R25" s="8"/>
      <c r="S25" s="8"/>
      <c r="T25" s="8"/>
      <c r="U25" s="8"/>
      <c r="V25" s="8"/>
      <c r="W25" s="8"/>
      <c r="X25" s="8"/>
      <c r="Y25" s="8"/>
    </row>
    <row r="26" spans="1:25" ht="15.75" customHeight="1" x14ac:dyDescent="0.2">
      <c r="A26" s="49" t="s">
        <v>78</v>
      </c>
      <c r="B26" s="49">
        <v>2021</v>
      </c>
      <c r="C26" s="56" t="s">
        <v>51</v>
      </c>
      <c r="D26" s="56" t="s">
        <v>1329</v>
      </c>
      <c r="E26" s="56" t="s">
        <v>1482</v>
      </c>
      <c r="F26" s="56" t="s">
        <v>1483</v>
      </c>
      <c r="G26" s="56">
        <v>78.319999999999993</v>
      </c>
      <c r="H26" s="56"/>
      <c r="I26" s="294" t="s">
        <v>1505</v>
      </c>
      <c r="J26" s="56"/>
      <c r="K26" s="56"/>
      <c r="L26" s="56"/>
      <c r="M26" s="56"/>
      <c r="N26" s="56"/>
      <c r="O26" s="56"/>
      <c r="P26" s="56"/>
      <c r="Q26" s="56"/>
      <c r="R26" s="56"/>
      <c r="S26" s="56"/>
      <c r="T26" s="56"/>
      <c r="U26" s="56"/>
      <c r="V26" s="56"/>
      <c r="W26" s="56"/>
      <c r="X26" s="56"/>
      <c r="Y26" s="56"/>
    </row>
    <row r="27" spans="1:25" ht="15.75" customHeight="1" x14ac:dyDescent="0.2">
      <c r="A27" s="15" t="s">
        <v>78</v>
      </c>
      <c r="B27" s="15">
        <v>2021</v>
      </c>
      <c r="C27" s="8" t="s">
        <v>51</v>
      </c>
      <c r="D27" s="8" t="s">
        <v>1485</v>
      </c>
      <c r="E27" s="8" t="s">
        <v>1486</v>
      </c>
      <c r="F27" s="8" t="s">
        <v>1487</v>
      </c>
      <c r="G27" s="8">
        <v>20.73</v>
      </c>
      <c r="H27" s="8"/>
      <c r="I27" s="292" t="s">
        <v>1505</v>
      </c>
      <c r="J27" s="8"/>
      <c r="K27" s="8"/>
      <c r="L27" s="8"/>
      <c r="M27" s="8"/>
      <c r="N27" s="8"/>
      <c r="O27" s="8"/>
      <c r="P27" s="8"/>
      <c r="Q27" s="8"/>
      <c r="R27" s="8"/>
      <c r="S27" s="8"/>
      <c r="T27" s="8"/>
      <c r="U27" s="8"/>
      <c r="V27" s="8"/>
      <c r="W27" s="8"/>
      <c r="X27" s="8"/>
      <c r="Y27" s="8"/>
    </row>
    <row r="28" spans="1:25" ht="15.75" customHeight="1" x14ac:dyDescent="0.2">
      <c r="A28" s="15" t="s">
        <v>78</v>
      </c>
      <c r="B28" s="15">
        <v>2021</v>
      </c>
      <c r="C28" s="8" t="s">
        <v>51</v>
      </c>
      <c r="D28" s="8" t="s">
        <v>1489</v>
      </c>
      <c r="E28" s="8" t="s">
        <v>1489</v>
      </c>
      <c r="F28" s="8" t="s">
        <v>1489</v>
      </c>
      <c r="G28" s="8">
        <v>0.89</v>
      </c>
      <c r="H28" s="8"/>
      <c r="I28" s="292" t="s">
        <v>1505</v>
      </c>
      <c r="J28" s="8"/>
      <c r="K28" s="8"/>
      <c r="L28" s="8"/>
      <c r="M28" s="8"/>
      <c r="N28" s="8"/>
      <c r="O28" s="8"/>
      <c r="P28" s="8"/>
      <c r="Q28" s="8"/>
      <c r="R28" s="8"/>
      <c r="S28" s="8"/>
      <c r="T28" s="8"/>
      <c r="U28" s="8"/>
      <c r="V28" s="8"/>
      <c r="W28" s="8"/>
      <c r="X28" s="8"/>
      <c r="Y28" s="8"/>
    </row>
    <row r="29" spans="1:25" ht="15.75" customHeight="1" x14ac:dyDescent="0.2">
      <c r="A29" s="15" t="s">
        <v>78</v>
      </c>
      <c r="B29" s="15">
        <v>2021</v>
      </c>
      <c r="C29" s="8" t="s">
        <v>51</v>
      </c>
      <c r="D29" s="8" t="s">
        <v>1495</v>
      </c>
      <c r="E29" s="8" t="s">
        <v>1496</v>
      </c>
      <c r="F29" s="8" t="s">
        <v>1496</v>
      </c>
      <c r="G29" s="8">
        <v>0.02</v>
      </c>
      <c r="H29" s="8"/>
      <c r="I29" s="292" t="s">
        <v>1505</v>
      </c>
      <c r="J29" s="8"/>
      <c r="K29" s="8"/>
      <c r="L29" s="8"/>
      <c r="M29" s="8"/>
      <c r="N29" s="8"/>
      <c r="O29" s="8"/>
      <c r="P29" s="8"/>
      <c r="Q29" s="8"/>
      <c r="R29" s="8"/>
      <c r="S29" s="8"/>
      <c r="T29" s="8"/>
      <c r="U29" s="8"/>
      <c r="V29" s="8"/>
      <c r="W29" s="8"/>
      <c r="X29" s="8"/>
      <c r="Y29" s="8"/>
    </row>
    <row r="30" spans="1:25" ht="15.75" customHeight="1" x14ac:dyDescent="0.2">
      <c r="A30" s="15" t="s">
        <v>78</v>
      </c>
      <c r="B30" s="15">
        <v>2021</v>
      </c>
      <c r="C30" s="8" t="s">
        <v>51</v>
      </c>
      <c r="D30" s="8" t="s">
        <v>1490</v>
      </c>
      <c r="E30" s="8" t="s">
        <v>1491</v>
      </c>
      <c r="F30" s="8" t="s">
        <v>1491</v>
      </c>
      <c r="G30" s="8">
        <v>0.01</v>
      </c>
      <c r="H30" s="8"/>
      <c r="I30" s="8" t="s">
        <v>1506</v>
      </c>
      <c r="J30" s="8"/>
      <c r="K30" s="8"/>
      <c r="L30" s="8"/>
      <c r="M30" s="8"/>
      <c r="N30" s="8"/>
      <c r="O30" s="8"/>
      <c r="P30" s="8"/>
      <c r="Q30" s="8"/>
      <c r="R30" s="8"/>
      <c r="S30" s="8"/>
      <c r="T30" s="8"/>
      <c r="U30" s="8"/>
      <c r="V30" s="8"/>
      <c r="W30" s="8"/>
      <c r="X30" s="8"/>
      <c r="Y30" s="8"/>
    </row>
    <row r="31" spans="1:25" ht="15.75" customHeight="1" x14ac:dyDescent="0.2">
      <c r="A31" s="15" t="s">
        <v>78</v>
      </c>
      <c r="B31" s="15">
        <v>2021</v>
      </c>
      <c r="C31" s="8" t="s">
        <v>51</v>
      </c>
      <c r="D31" s="8" t="s">
        <v>1332</v>
      </c>
      <c r="E31" s="8" t="s">
        <v>1493</v>
      </c>
      <c r="F31" s="8" t="s">
        <v>1494</v>
      </c>
      <c r="G31" s="8">
        <v>0.01</v>
      </c>
      <c r="H31" s="8"/>
      <c r="I31" s="292" t="s">
        <v>1505</v>
      </c>
      <c r="J31" s="8"/>
      <c r="K31" s="8"/>
      <c r="L31" s="8"/>
      <c r="M31" s="8"/>
      <c r="N31" s="8"/>
      <c r="O31" s="8"/>
      <c r="P31" s="8"/>
      <c r="Q31" s="8"/>
      <c r="R31" s="8"/>
      <c r="S31" s="8"/>
      <c r="T31" s="8"/>
      <c r="U31" s="8"/>
      <c r="V31" s="8"/>
      <c r="W31" s="8"/>
      <c r="X31" s="8"/>
      <c r="Y31" s="8"/>
    </row>
    <row r="32" spans="1:25" ht="15.75" customHeight="1" x14ac:dyDescent="0.2">
      <c r="A32" s="15" t="s">
        <v>78</v>
      </c>
      <c r="B32" s="15">
        <v>2021</v>
      </c>
      <c r="C32" s="8" t="s">
        <v>51</v>
      </c>
      <c r="D32" s="8" t="s">
        <v>1223</v>
      </c>
      <c r="E32" s="8" t="s">
        <v>1223</v>
      </c>
      <c r="F32" s="8" t="s">
        <v>1223</v>
      </c>
      <c r="G32" s="8">
        <v>0.01</v>
      </c>
      <c r="H32" s="8"/>
      <c r="I32" s="292" t="s">
        <v>1505</v>
      </c>
      <c r="J32" s="8"/>
      <c r="K32" s="8"/>
      <c r="L32" s="8"/>
      <c r="M32" s="8"/>
      <c r="N32" s="8"/>
      <c r="O32" s="8"/>
      <c r="P32" s="8"/>
      <c r="Q32" s="8"/>
      <c r="R32" s="8"/>
      <c r="S32" s="8"/>
      <c r="T32" s="8"/>
      <c r="U32" s="8"/>
      <c r="V32" s="8"/>
      <c r="W32" s="8"/>
      <c r="X32" s="8"/>
      <c r="Y32" s="8"/>
    </row>
    <row r="33" spans="1:25" ht="15.75" customHeight="1" x14ac:dyDescent="0.2">
      <c r="A33" s="15" t="s">
        <v>78</v>
      </c>
      <c r="B33" s="15">
        <v>2021</v>
      </c>
      <c r="C33" s="8" t="s">
        <v>51</v>
      </c>
      <c r="D33" s="8" t="s">
        <v>1497</v>
      </c>
      <c r="E33" s="8" t="s">
        <v>1498</v>
      </c>
      <c r="F33" s="8" t="s">
        <v>1498</v>
      </c>
      <c r="G33" s="8">
        <v>0.01</v>
      </c>
      <c r="H33" s="8"/>
      <c r="I33" s="292" t="s">
        <v>1505</v>
      </c>
      <c r="J33" s="8"/>
      <c r="K33" s="8"/>
      <c r="L33" s="8"/>
      <c r="M33" s="8"/>
      <c r="N33" s="8"/>
      <c r="O33" s="8"/>
      <c r="P33" s="8"/>
      <c r="Q33" s="8"/>
      <c r="R33" s="8"/>
      <c r="S33" s="8"/>
      <c r="T33" s="8"/>
      <c r="U33" s="8"/>
      <c r="V33" s="8"/>
      <c r="W33" s="8"/>
      <c r="X33" s="8"/>
      <c r="Y33" s="8"/>
    </row>
    <row r="34" spans="1:25" ht="15.75" customHeight="1" x14ac:dyDescent="0.2">
      <c r="A34" s="15"/>
      <c r="B34" s="15"/>
      <c r="C34" s="8"/>
      <c r="D34" s="8"/>
      <c r="E34" s="8"/>
      <c r="F34" s="8"/>
      <c r="G34" s="8"/>
      <c r="H34" s="8"/>
      <c r="I34" s="8"/>
      <c r="J34" s="8"/>
      <c r="K34" s="8"/>
      <c r="L34" s="8"/>
      <c r="M34" s="8"/>
      <c r="N34" s="8"/>
      <c r="O34" s="8"/>
      <c r="P34" s="8"/>
      <c r="Q34" s="8"/>
      <c r="R34" s="8"/>
      <c r="S34" s="8"/>
      <c r="T34" s="8"/>
      <c r="U34" s="8"/>
      <c r="V34" s="8"/>
      <c r="W34" s="8"/>
      <c r="X34" s="8"/>
      <c r="Y34" s="8"/>
    </row>
    <row r="35" spans="1:25" ht="15.75" customHeight="1" x14ac:dyDescent="0.2">
      <c r="A35" s="15"/>
      <c r="B35" s="15"/>
      <c r="C35" s="8"/>
      <c r="D35" s="8"/>
      <c r="E35" s="8"/>
      <c r="F35" s="8"/>
      <c r="G35" s="8"/>
      <c r="H35" s="8"/>
      <c r="I35" s="8"/>
      <c r="J35" s="8"/>
      <c r="K35" s="8"/>
      <c r="L35" s="8"/>
      <c r="M35" s="8"/>
      <c r="N35" s="8"/>
      <c r="O35" s="8"/>
      <c r="P35" s="8"/>
      <c r="Q35" s="8"/>
      <c r="R35" s="8"/>
      <c r="S35" s="8"/>
      <c r="T35" s="8"/>
      <c r="U35" s="8"/>
      <c r="V35" s="8"/>
      <c r="W35" s="8"/>
      <c r="X35" s="8"/>
      <c r="Y35" s="8"/>
    </row>
    <row r="36" spans="1:25" ht="15.75" customHeight="1" x14ac:dyDescent="0.2">
      <c r="A36" s="15"/>
      <c r="B36" s="15"/>
      <c r="C36" s="8"/>
      <c r="D36" s="8"/>
      <c r="E36" s="8"/>
      <c r="F36" s="8"/>
      <c r="G36" s="8"/>
      <c r="H36" s="8"/>
      <c r="I36" s="8"/>
      <c r="J36" s="8"/>
      <c r="K36" s="8"/>
      <c r="L36" s="8"/>
      <c r="M36" s="8"/>
      <c r="N36" s="8"/>
      <c r="O36" s="8"/>
      <c r="P36" s="8"/>
      <c r="Q36" s="8"/>
      <c r="R36" s="8"/>
      <c r="S36" s="8"/>
      <c r="T36" s="8"/>
      <c r="U36" s="8"/>
      <c r="V36" s="8"/>
      <c r="W36" s="8"/>
      <c r="X36" s="8"/>
      <c r="Y36" s="8"/>
    </row>
    <row r="37" spans="1:25" ht="15.75" customHeight="1" x14ac:dyDescent="0.2">
      <c r="A37" s="15"/>
      <c r="B37" s="15"/>
      <c r="C37" s="8"/>
      <c r="D37" s="8"/>
      <c r="E37" s="8"/>
      <c r="F37" s="8"/>
      <c r="G37" s="8"/>
      <c r="H37" s="8"/>
      <c r="I37" s="8"/>
      <c r="J37" s="8"/>
      <c r="K37" s="8"/>
      <c r="L37" s="8"/>
      <c r="M37" s="8"/>
      <c r="N37" s="8"/>
      <c r="O37" s="8"/>
      <c r="P37" s="8"/>
      <c r="Q37" s="8"/>
      <c r="R37" s="8"/>
      <c r="S37" s="8"/>
      <c r="T37" s="8"/>
      <c r="U37" s="8"/>
      <c r="V37" s="8"/>
      <c r="W37" s="8"/>
      <c r="X37" s="8"/>
      <c r="Y37" s="8"/>
    </row>
    <row r="38" spans="1:25" ht="15.75" customHeight="1" x14ac:dyDescent="0.2">
      <c r="A38" s="15"/>
      <c r="B38" s="15"/>
      <c r="C38" s="8"/>
      <c r="D38" s="8"/>
      <c r="E38" s="8"/>
      <c r="F38" s="8"/>
      <c r="G38" s="8"/>
      <c r="H38" s="8"/>
      <c r="I38" s="8"/>
      <c r="J38" s="8"/>
      <c r="K38" s="8"/>
      <c r="L38" s="8"/>
      <c r="M38" s="8"/>
      <c r="N38" s="8"/>
      <c r="O38" s="8"/>
      <c r="P38" s="8"/>
      <c r="Q38" s="8"/>
      <c r="R38" s="8"/>
      <c r="S38" s="8"/>
      <c r="T38" s="8"/>
      <c r="U38" s="8"/>
      <c r="V38" s="8"/>
      <c r="W38" s="8"/>
      <c r="X38" s="8"/>
      <c r="Y38" s="8"/>
    </row>
    <row r="39" spans="1:25" ht="15.75" customHeight="1" x14ac:dyDescent="0.2">
      <c r="A39" s="15"/>
      <c r="B39" s="15"/>
      <c r="C39" s="8"/>
      <c r="D39" s="8"/>
      <c r="E39" s="8"/>
      <c r="F39" s="8"/>
      <c r="G39" s="8"/>
      <c r="H39" s="8"/>
      <c r="I39" s="8"/>
      <c r="J39" s="8"/>
      <c r="K39" s="8"/>
      <c r="L39" s="8"/>
      <c r="M39" s="8"/>
      <c r="N39" s="8"/>
      <c r="O39" s="8"/>
      <c r="P39" s="8"/>
      <c r="Q39" s="8"/>
      <c r="R39" s="8"/>
      <c r="S39" s="8"/>
      <c r="T39" s="8"/>
      <c r="U39" s="8"/>
      <c r="V39" s="8"/>
      <c r="W39" s="8"/>
      <c r="X39" s="8"/>
      <c r="Y39" s="8"/>
    </row>
    <row r="40" spans="1:25" ht="15.75" customHeight="1" x14ac:dyDescent="0.2">
      <c r="A40" s="15"/>
      <c r="B40" s="15"/>
      <c r="C40" s="8"/>
      <c r="D40" s="8"/>
      <c r="E40" s="8"/>
      <c r="F40" s="8"/>
      <c r="G40" s="8"/>
      <c r="H40" s="8"/>
      <c r="I40" s="8"/>
      <c r="J40" s="8"/>
      <c r="K40" s="8"/>
      <c r="L40" s="8"/>
      <c r="M40" s="8"/>
      <c r="N40" s="8"/>
      <c r="O40" s="8"/>
      <c r="P40" s="8"/>
      <c r="Q40" s="8"/>
      <c r="R40" s="8"/>
      <c r="S40" s="8"/>
      <c r="T40" s="8"/>
      <c r="U40" s="8"/>
      <c r="V40" s="8"/>
      <c r="W40" s="8"/>
      <c r="X40" s="8"/>
      <c r="Y40" s="8"/>
    </row>
    <row r="41" spans="1:25" ht="15.75" customHeight="1" x14ac:dyDescent="0.2">
      <c r="A41" s="15"/>
      <c r="B41" s="15"/>
      <c r="C41" s="8"/>
      <c r="D41" s="8"/>
      <c r="E41" s="8"/>
      <c r="F41" s="8"/>
      <c r="G41" s="8"/>
      <c r="H41" s="8"/>
      <c r="I41" s="8"/>
      <c r="J41" s="8"/>
      <c r="K41" s="8"/>
      <c r="L41" s="8"/>
      <c r="M41" s="8"/>
      <c r="N41" s="8"/>
      <c r="O41" s="8"/>
      <c r="P41" s="8"/>
      <c r="Q41" s="8"/>
      <c r="R41" s="8"/>
      <c r="S41" s="8"/>
      <c r="T41" s="8"/>
      <c r="U41" s="8"/>
      <c r="V41" s="8"/>
      <c r="W41" s="8"/>
      <c r="X41" s="8"/>
      <c r="Y41" s="8"/>
    </row>
    <row r="42" spans="1:25" ht="15.75" customHeight="1" x14ac:dyDescent="0.2">
      <c r="A42" s="15"/>
      <c r="B42" s="15"/>
      <c r="C42" s="8"/>
      <c r="D42" s="8"/>
      <c r="E42" s="8"/>
      <c r="F42" s="8"/>
      <c r="G42" s="8"/>
      <c r="H42" s="8"/>
      <c r="I42" s="8"/>
      <c r="J42" s="8"/>
      <c r="K42" s="8"/>
      <c r="L42" s="8"/>
      <c r="M42" s="8"/>
      <c r="N42" s="8"/>
      <c r="O42" s="8"/>
      <c r="P42" s="8"/>
      <c r="Q42" s="8"/>
      <c r="R42" s="8"/>
      <c r="S42" s="8"/>
      <c r="T42" s="8"/>
      <c r="U42" s="8"/>
      <c r="V42" s="8"/>
      <c r="W42" s="8"/>
      <c r="X42" s="8"/>
      <c r="Y42" s="8"/>
    </row>
    <row r="43" spans="1:25" ht="15.75" customHeight="1" x14ac:dyDescent="0.2">
      <c r="A43" s="15"/>
      <c r="B43" s="15"/>
      <c r="C43" s="8"/>
      <c r="D43" s="8"/>
      <c r="E43" s="8"/>
      <c r="F43" s="8"/>
      <c r="G43" s="8"/>
      <c r="H43" s="8"/>
      <c r="I43" s="8"/>
      <c r="J43" s="8"/>
      <c r="K43" s="8"/>
      <c r="L43" s="8"/>
      <c r="M43" s="8"/>
      <c r="N43" s="8"/>
      <c r="O43" s="8"/>
      <c r="P43" s="8"/>
      <c r="Q43" s="8"/>
      <c r="R43" s="8"/>
      <c r="S43" s="8"/>
      <c r="T43" s="8"/>
      <c r="U43" s="8"/>
      <c r="V43" s="8"/>
      <c r="W43" s="8"/>
      <c r="X43" s="8"/>
      <c r="Y43" s="8"/>
    </row>
    <row r="44" spans="1:25" ht="15.75" customHeight="1" x14ac:dyDescent="0.2">
      <c r="A44" s="15"/>
      <c r="B44" s="15"/>
      <c r="C44" s="8"/>
      <c r="D44" s="8"/>
      <c r="E44" s="8"/>
      <c r="F44" s="8"/>
      <c r="G44" s="8"/>
      <c r="H44" s="8"/>
      <c r="I44" s="8"/>
      <c r="J44" s="8"/>
      <c r="K44" s="8"/>
      <c r="L44" s="8"/>
      <c r="M44" s="8"/>
      <c r="N44" s="8"/>
      <c r="O44" s="8"/>
      <c r="P44" s="8"/>
      <c r="Q44" s="8"/>
      <c r="R44" s="8"/>
      <c r="S44" s="8"/>
      <c r="T44" s="8"/>
      <c r="U44" s="8"/>
      <c r="V44" s="8"/>
      <c r="W44" s="8"/>
      <c r="X44" s="8"/>
      <c r="Y44" s="8"/>
    </row>
    <row r="45" spans="1:25" ht="15.75" customHeight="1" x14ac:dyDescent="0.2">
      <c r="A45" s="15"/>
      <c r="B45" s="15"/>
      <c r="C45" s="8"/>
      <c r="D45" s="8"/>
      <c r="E45" s="8"/>
      <c r="F45" s="8"/>
      <c r="G45" s="8"/>
      <c r="H45" s="8"/>
      <c r="I45" s="8"/>
      <c r="J45" s="8"/>
      <c r="K45" s="8"/>
      <c r="L45" s="8"/>
      <c r="M45" s="8"/>
      <c r="N45" s="8"/>
      <c r="O45" s="8"/>
      <c r="P45" s="8"/>
      <c r="Q45" s="8"/>
      <c r="R45" s="8"/>
      <c r="S45" s="8"/>
      <c r="T45" s="8"/>
      <c r="U45" s="8"/>
      <c r="V45" s="8"/>
      <c r="W45" s="8"/>
      <c r="X45" s="8"/>
      <c r="Y45" s="8"/>
    </row>
    <row r="46" spans="1:25" ht="15.75" customHeight="1" x14ac:dyDescent="0.2">
      <c r="A46" s="15"/>
      <c r="B46" s="15"/>
      <c r="C46" s="8"/>
      <c r="D46" s="8"/>
      <c r="E46" s="8"/>
      <c r="F46" s="8"/>
      <c r="G46" s="8"/>
      <c r="H46" s="8"/>
      <c r="I46" s="8"/>
      <c r="J46" s="8"/>
      <c r="K46" s="8"/>
      <c r="L46" s="8"/>
      <c r="M46" s="8"/>
      <c r="N46" s="8"/>
      <c r="O46" s="8"/>
      <c r="P46" s="8"/>
      <c r="Q46" s="8"/>
      <c r="R46" s="8"/>
      <c r="S46" s="8"/>
      <c r="T46" s="8"/>
      <c r="U46" s="8"/>
      <c r="V46" s="8"/>
      <c r="W46" s="8"/>
      <c r="X46" s="8"/>
      <c r="Y46" s="8"/>
    </row>
    <row r="47" spans="1:25" ht="15.75" customHeight="1" x14ac:dyDescent="0.2">
      <c r="A47" s="15"/>
      <c r="B47" s="15"/>
      <c r="C47" s="8"/>
      <c r="D47" s="8"/>
      <c r="E47" s="8"/>
      <c r="F47" s="8"/>
      <c r="G47" s="8"/>
      <c r="H47" s="8"/>
      <c r="I47" s="8"/>
      <c r="J47" s="8"/>
      <c r="K47" s="8"/>
      <c r="L47" s="8"/>
      <c r="M47" s="8"/>
      <c r="N47" s="8"/>
      <c r="O47" s="8"/>
      <c r="P47" s="8"/>
      <c r="Q47" s="8"/>
      <c r="R47" s="8"/>
      <c r="S47" s="8"/>
      <c r="T47" s="8"/>
      <c r="U47" s="8"/>
      <c r="V47" s="8"/>
      <c r="W47" s="8"/>
      <c r="X47" s="8"/>
      <c r="Y47" s="8"/>
    </row>
    <row r="48" spans="1:25" ht="15.75" customHeight="1" x14ac:dyDescent="0.2">
      <c r="A48" s="15"/>
      <c r="B48" s="15"/>
      <c r="C48" s="8"/>
      <c r="D48" s="8"/>
      <c r="E48" s="8"/>
      <c r="F48" s="8"/>
      <c r="G48" s="8"/>
      <c r="H48" s="8"/>
      <c r="I48" s="8"/>
      <c r="J48" s="8"/>
      <c r="K48" s="8"/>
      <c r="L48" s="8"/>
      <c r="M48" s="8"/>
      <c r="N48" s="8"/>
      <c r="O48" s="8"/>
      <c r="P48" s="8"/>
      <c r="Q48" s="8"/>
      <c r="R48" s="8"/>
      <c r="S48" s="8"/>
      <c r="T48" s="8"/>
      <c r="U48" s="8"/>
      <c r="V48" s="8"/>
      <c r="W48" s="8"/>
      <c r="X48" s="8"/>
      <c r="Y48" s="8"/>
    </row>
    <row r="49" spans="1:25" ht="15.75" customHeight="1" x14ac:dyDescent="0.2">
      <c r="A49" s="15"/>
      <c r="B49" s="15"/>
      <c r="C49" s="8"/>
      <c r="D49" s="8"/>
      <c r="E49" s="8"/>
      <c r="F49" s="8"/>
      <c r="G49" s="8"/>
      <c r="H49" s="8"/>
      <c r="I49" s="8"/>
      <c r="J49" s="8"/>
      <c r="K49" s="8"/>
      <c r="L49" s="8"/>
      <c r="M49" s="8"/>
      <c r="N49" s="8"/>
      <c r="O49" s="8"/>
      <c r="P49" s="8"/>
      <c r="Q49" s="8"/>
      <c r="R49" s="8"/>
      <c r="S49" s="8"/>
      <c r="T49" s="8"/>
      <c r="U49" s="8"/>
      <c r="V49" s="8"/>
      <c r="W49" s="8"/>
      <c r="X49" s="8"/>
      <c r="Y49" s="8"/>
    </row>
    <row r="50" spans="1:25" ht="15.75" customHeight="1" x14ac:dyDescent="0.2">
      <c r="A50" s="15"/>
      <c r="B50" s="15"/>
      <c r="C50" s="8"/>
      <c r="D50" s="8"/>
      <c r="E50" s="8"/>
      <c r="F50" s="8"/>
      <c r="G50" s="8"/>
      <c r="H50" s="8"/>
      <c r="I50" s="8"/>
      <c r="J50" s="8"/>
      <c r="K50" s="8"/>
      <c r="L50" s="8"/>
      <c r="M50" s="8"/>
      <c r="N50" s="8"/>
      <c r="O50" s="8"/>
      <c r="P50" s="8"/>
      <c r="Q50" s="8"/>
      <c r="R50" s="8"/>
      <c r="S50" s="8"/>
      <c r="T50" s="8"/>
      <c r="U50" s="8"/>
      <c r="V50" s="8"/>
      <c r="W50" s="8"/>
      <c r="X50" s="8"/>
      <c r="Y50" s="8"/>
    </row>
    <row r="51" spans="1:25" ht="15.75" customHeight="1" x14ac:dyDescent="0.2">
      <c r="A51" s="15"/>
      <c r="B51" s="15"/>
      <c r="C51" s="8"/>
      <c r="D51" s="8"/>
      <c r="E51" s="8"/>
      <c r="F51" s="8"/>
      <c r="G51" s="8"/>
      <c r="H51" s="8"/>
      <c r="I51" s="8"/>
      <c r="J51" s="8"/>
      <c r="K51" s="8"/>
      <c r="L51" s="8"/>
      <c r="M51" s="8"/>
      <c r="N51" s="8"/>
      <c r="O51" s="8"/>
      <c r="P51" s="8"/>
      <c r="Q51" s="8"/>
      <c r="R51" s="8"/>
      <c r="S51" s="8"/>
      <c r="T51" s="8"/>
      <c r="U51" s="8"/>
      <c r="V51" s="8"/>
      <c r="W51" s="8"/>
      <c r="X51" s="8"/>
      <c r="Y51" s="8"/>
    </row>
    <row r="52" spans="1:25" ht="15.75" customHeight="1" x14ac:dyDescent="0.2">
      <c r="A52" s="15"/>
      <c r="B52" s="15"/>
      <c r="C52" s="8"/>
      <c r="D52" s="8"/>
      <c r="E52" s="8"/>
      <c r="F52" s="8"/>
      <c r="G52" s="8"/>
      <c r="H52" s="8"/>
      <c r="I52" s="8"/>
      <c r="J52" s="8"/>
      <c r="K52" s="8"/>
      <c r="L52" s="8"/>
      <c r="M52" s="8"/>
      <c r="N52" s="8"/>
      <c r="O52" s="8"/>
      <c r="P52" s="8"/>
      <c r="Q52" s="8"/>
      <c r="R52" s="8"/>
      <c r="S52" s="8"/>
      <c r="T52" s="8"/>
      <c r="U52" s="8"/>
      <c r="V52" s="8"/>
      <c r="W52" s="8"/>
      <c r="X52" s="8"/>
      <c r="Y52" s="8"/>
    </row>
    <row r="53" spans="1:25" ht="15.75" customHeight="1" x14ac:dyDescent="0.2">
      <c r="A53" s="15"/>
      <c r="B53" s="15"/>
      <c r="C53" s="8"/>
      <c r="D53" s="8"/>
      <c r="E53" s="8"/>
      <c r="F53" s="8"/>
      <c r="G53" s="8"/>
      <c r="H53" s="8"/>
      <c r="I53" s="8"/>
      <c r="J53" s="8"/>
      <c r="K53" s="8"/>
      <c r="L53" s="8"/>
      <c r="M53" s="8"/>
      <c r="N53" s="8"/>
      <c r="O53" s="8"/>
      <c r="P53" s="8"/>
      <c r="Q53" s="8"/>
      <c r="R53" s="8"/>
      <c r="S53" s="8"/>
      <c r="T53" s="8"/>
      <c r="U53" s="8"/>
      <c r="V53" s="8"/>
      <c r="W53" s="8"/>
      <c r="X53" s="8"/>
      <c r="Y53" s="8"/>
    </row>
    <row r="54" spans="1:25" ht="15.75" customHeight="1" x14ac:dyDescent="0.2">
      <c r="A54" s="15"/>
      <c r="B54" s="15"/>
      <c r="C54" s="8"/>
      <c r="D54" s="8"/>
      <c r="E54" s="8"/>
      <c r="F54" s="8"/>
      <c r="G54" s="8"/>
      <c r="H54" s="8"/>
      <c r="I54" s="8"/>
      <c r="J54" s="8"/>
      <c r="K54" s="8"/>
      <c r="L54" s="8"/>
      <c r="M54" s="8"/>
      <c r="N54" s="8"/>
      <c r="O54" s="8"/>
      <c r="P54" s="8"/>
      <c r="Q54" s="8"/>
      <c r="R54" s="8"/>
      <c r="S54" s="8"/>
      <c r="T54" s="8"/>
      <c r="U54" s="8"/>
      <c r="V54" s="8"/>
      <c r="W54" s="8"/>
      <c r="X54" s="8"/>
      <c r="Y54" s="8"/>
    </row>
    <row r="55" spans="1:25" ht="15.75" customHeight="1" x14ac:dyDescent="0.2">
      <c r="A55" s="15"/>
      <c r="B55" s="15"/>
      <c r="C55" s="8"/>
      <c r="D55" s="8"/>
      <c r="E55" s="8"/>
      <c r="F55" s="8"/>
      <c r="G55" s="8"/>
      <c r="H55" s="8"/>
      <c r="I55" s="8"/>
      <c r="J55" s="8"/>
      <c r="K55" s="8"/>
      <c r="L55" s="8"/>
      <c r="M55" s="8"/>
      <c r="N55" s="8"/>
      <c r="O55" s="8"/>
      <c r="P55" s="8"/>
      <c r="Q55" s="8"/>
      <c r="R55" s="8"/>
      <c r="S55" s="8"/>
      <c r="T55" s="8"/>
      <c r="U55" s="8"/>
      <c r="V55" s="8"/>
      <c r="W55" s="8"/>
      <c r="X55" s="8"/>
      <c r="Y55" s="8"/>
    </row>
    <row r="56" spans="1:25" ht="15.75" customHeight="1" x14ac:dyDescent="0.2">
      <c r="A56" s="15"/>
      <c r="B56" s="15"/>
      <c r="C56" s="8"/>
      <c r="D56" s="8"/>
      <c r="E56" s="8"/>
      <c r="F56" s="8"/>
      <c r="G56" s="8"/>
      <c r="H56" s="8"/>
      <c r="I56" s="8"/>
      <c r="J56" s="8"/>
      <c r="K56" s="8"/>
      <c r="L56" s="8"/>
      <c r="M56" s="8"/>
      <c r="N56" s="8"/>
      <c r="O56" s="8"/>
      <c r="P56" s="8"/>
      <c r="Q56" s="8"/>
      <c r="R56" s="8"/>
      <c r="S56" s="8"/>
      <c r="T56" s="8"/>
      <c r="U56" s="8"/>
      <c r="V56" s="8"/>
      <c r="W56" s="8"/>
      <c r="X56" s="8"/>
      <c r="Y56" s="8"/>
    </row>
    <row r="57" spans="1:25" ht="15.75" customHeight="1" x14ac:dyDescent="0.2">
      <c r="A57" s="15"/>
      <c r="B57" s="15"/>
      <c r="C57" s="8"/>
      <c r="D57" s="8"/>
      <c r="E57" s="8"/>
      <c r="F57" s="8"/>
      <c r="G57" s="8"/>
      <c r="H57" s="8"/>
      <c r="I57" s="8"/>
      <c r="J57" s="8"/>
      <c r="K57" s="8"/>
      <c r="L57" s="8"/>
      <c r="M57" s="8"/>
      <c r="N57" s="8"/>
      <c r="O57" s="8"/>
      <c r="P57" s="8"/>
      <c r="Q57" s="8"/>
      <c r="R57" s="8"/>
      <c r="S57" s="8"/>
      <c r="T57" s="8"/>
      <c r="U57" s="8"/>
      <c r="V57" s="8"/>
      <c r="W57" s="8"/>
      <c r="X57" s="8"/>
      <c r="Y57" s="8"/>
    </row>
    <row r="58" spans="1:25" ht="15.75" customHeight="1" x14ac:dyDescent="0.2">
      <c r="A58" s="15"/>
      <c r="B58" s="15"/>
      <c r="C58" s="8"/>
      <c r="D58" s="8"/>
      <c r="E58" s="8"/>
      <c r="F58" s="8"/>
      <c r="G58" s="8"/>
      <c r="H58" s="8"/>
      <c r="I58" s="8"/>
      <c r="J58" s="8"/>
      <c r="K58" s="8"/>
      <c r="L58" s="8"/>
      <c r="M58" s="8"/>
      <c r="N58" s="8"/>
      <c r="O58" s="8"/>
      <c r="P58" s="8"/>
      <c r="Q58" s="8"/>
      <c r="R58" s="8"/>
      <c r="S58" s="8"/>
      <c r="T58" s="8"/>
      <c r="U58" s="8"/>
      <c r="V58" s="8"/>
      <c r="W58" s="8"/>
      <c r="X58" s="8"/>
      <c r="Y58" s="8"/>
    </row>
    <row r="59" spans="1:25" ht="15.75" customHeight="1" x14ac:dyDescent="0.2">
      <c r="A59" s="15"/>
      <c r="B59" s="15"/>
      <c r="C59" s="8"/>
      <c r="D59" s="8"/>
      <c r="E59" s="8"/>
      <c r="F59" s="8"/>
      <c r="G59" s="8"/>
      <c r="H59" s="8"/>
      <c r="I59" s="8"/>
      <c r="J59" s="8"/>
      <c r="K59" s="8"/>
      <c r="L59" s="8"/>
      <c r="M59" s="8"/>
      <c r="N59" s="8"/>
      <c r="O59" s="8"/>
      <c r="P59" s="8"/>
      <c r="Q59" s="8"/>
      <c r="R59" s="8"/>
      <c r="S59" s="8"/>
      <c r="T59" s="8"/>
      <c r="U59" s="8"/>
      <c r="V59" s="8"/>
      <c r="W59" s="8"/>
      <c r="X59" s="8"/>
      <c r="Y59" s="8"/>
    </row>
    <row r="60" spans="1:25" ht="15.75" customHeight="1" x14ac:dyDescent="0.2">
      <c r="A60" s="15"/>
      <c r="B60" s="15"/>
      <c r="C60" s="8"/>
      <c r="D60" s="8"/>
      <c r="E60" s="8"/>
      <c r="F60" s="8"/>
      <c r="G60" s="8"/>
      <c r="H60" s="8"/>
      <c r="I60" s="8"/>
      <c r="J60" s="8"/>
      <c r="K60" s="8"/>
      <c r="L60" s="8"/>
      <c r="M60" s="8"/>
      <c r="N60" s="8"/>
      <c r="O60" s="8"/>
      <c r="P60" s="8"/>
      <c r="Q60" s="8"/>
      <c r="R60" s="8"/>
      <c r="S60" s="8"/>
      <c r="T60" s="8"/>
      <c r="U60" s="8"/>
      <c r="V60" s="8"/>
      <c r="W60" s="8"/>
      <c r="X60" s="8"/>
      <c r="Y60" s="8"/>
    </row>
    <row r="61" spans="1:25" ht="15.75" customHeight="1" x14ac:dyDescent="0.2">
      <c r="A61" s="15"/>
      <c r="B61" s="15"/>
      <c r="C61" s="8"/>
      <c r="D61" s="8"/>
      <c r="E61" s="8"/>
      <c r="F61" s="8"/>
      <c r="G61" s="8"/>
      <c r="H61" s="8"/>
      <c r="I61" s="8"/>
      <c r="J61" s="8"/>
      <c r="K61" s="8"/>
      <c r="L61" s="8"/>
      <c r="M61" s="8"/>
      <c r="N61" s="8"/>
      <c r="O61" s="8"/>
      <c r="P61" s="8"/>
      <c r="Q61" s="8"/>
      <c r="R61" s="8"/>
      <c r="S61" s="8"/>
      <c r="T61" s="8"/>
      <c r="U61" s="8"/>
      <c r="V61" s="8"/>
      <c r="W61" s="8"/>
      <c r="X61" s="8"/>
      <c r="Y61" s="8"/>
    </row>
    <row r="62" spans="1:25" ht="15.75" customHeight="1" x14ac:dyDescent="0.2">
      <c r="A62" s="15"/>
      <c r="B62" s="15"/>
      <c r="C62" s="8"/>
      <c r="D62" s="8"/>
      <c r="E62" s="8"/>
      <c r="F62" s="8"/>
      <c r="G62" s="8"/>
      <c r="H62" s="8"/>
      <c r="I62" s="8"/>
      <c r="J62" s="8"/>
      <c r="K62" s="8"/>
      <c r="L62" s="8"/>
      <c r="M62" s="8"/>
      <c r="N62" s="8"/>
      <c r="O62" s="8"/>
      <c r="P62" s="8"/>
      <c r="Q62" s="8"/>
      <c r="R62" s="8"/>
      <c r="S62" s="8"/>
      <c r="T62" s="8"/>
      <c r="U62" s="8"/>
      <c r="V62" s="8"/>
      <c r="W62" s="8"/>
      <c r="X62" s="8"/>
      <c r="Y62" s="8"/>
    </row>
    <row r="63" spans="1:25" ht="15.75" customHeight="1" x14ac:dyDescent="0.2">
      <c r="A63" s="15"/>
      <c r="B63" s="15"/>
      <c r="C63" s="8"/>
      <c r="D63" s="8"/>
      <c r="E63" s="8"/>
      <c r="F63" s="8"/>
      <c r="G63" s="8"/>
      <c r="H63" s="8"/>
      <c r="I63" s="8"/>
      <c r="J63" s="8"/>
      <c r="K63" s="8"/>
      <c r="L63" s="8"/>
      <c r="M63" s="8"/>
      <c r="N63" s="8"/>
      <c r="O63" s="8"/>
      <c r="P63" s="8"/>
      <c r="Q63" s="8"/>
      <c r="R63" s="8"/>
      <c r="S63" s="8"/>
      <c r="T63" s="8"/>
      <c r="U63" s="8"/>
      <c r="V63" s="8"/>
      <c r="W63" s="8"/>
      <c r="X63" s="8"/>
      <c r="Y63" s="8"/>
    </row>
    <row r="64" spans="1:25" ht="15.75" customHeight="1" x14ac:dyDescent="0.2">
      <c r="A64" s="15"/>
      <c r="B64" s="15"/>
      <c r="C64" s="8"/>
      <c r="D64" s="8"/>
      <c r="E64" s="8"/>
      <c r="F64" s="8"/>
      <c r="G64" s="8"/>
      <c r="H64" s="8"/>
      <c r="I64" s="8"/>
      <c r="J64" s="8"/>
      <c r="K64" s="8"/>
      <c r="L64" s="8"/>
      <c r="M64" s="8"/>
      <c r="N64" s="8"/>
      <c r="O64" s="8"/>
      <c r="P64" s="8"/>
      <c r="Q64" s="8"/>
      <c r="R64" s="8"/>
      <c r="S64" s="8"/>
      <c r="T64" s="8"/>
      <c r="U64" s="8"/>
      <c r="V64" s="8"/>
      <c r="W64" s="8"/>
      <c r="X64" s="8"/>
      <c r="Y64" s="8"/>
    </row>
    <row r="65" spans="1:25" ht="15.75" customHeight="1" x14ac:dyDescent="0.2">
      <c r="A65" s="15"/>
      <c r="B65" s="15"/>
      <c r="C65" s="8"/>
      <c r="D65" s="8"/>
      <c r="E65" s="8"/>
      <c r="F65" s="8"/>
      <c r="G65" s="8"/>
      <c r="H65" s="8"/>
      <c r="I65" s="8"/>
      <c r="J65" s="8"/>
      <c r="K65" s="8"/>
      <c r="L65" s="8"/>
      <c r="M65" s="8"/>
      <c r="N65" s="8"/>
      <c r="O65" s="8"/>
      <c r="P65" s="8"/>
      <c r="Q65" s="8"/>
      <c r="R65" s="8"/>
      <c r="S65" s="8"/>
      <c r="T65" s="8"/>
      <c r="U65" s="8"/>
      <c r="V65" s="8"/>
      <c r="W65" s="8"/>
      <c r="X65" s="8"/>
      <c r="Y65" s="8"/>
    </row>
    <row r="66" spans="1:25" ht="15.75" customHeight="1" x14ac:dyDescent="0.2">
      <c r="A66" s="15"/>
      <c r="B66" s="15"/>
      <c r="C66" s="8"/>
      <c r="D66" s="8"/>
      <c r="E66" s="8"/>
      <c r="F66" s="8"/>
      <c r="G66" s="8"/>
      <c r="H66" s="8"/>
      <c r="I66" s="8"/>
      <c r="J66" s="8"/>
      <c r="K66" s="8"/>
      <c r="L66" s="8"/>
      <c r="M66" s="8"/>
      <c r="N66" s="8"/>
      <c r="O66" s="8"/>
      <c r="P66" s="8"/>
      <c r="Q66" s="8"/>
      <c r="R66" s="8"/>
      <c r="S66" s="8"/>
      <c r="T66" s="8"/>
      <c r="U66" s="8"/>
      <c r="V66" s="8"/>
      <c r="W66" s="8"/>
      <c r="X66" s="8"/>
      <c r="Y66" s="8"/>
    </row>
    <row r="67" spans="1:25" ht="15.75" customHeight="1" x14ac:dyDescent="0.2">
      <c r="A67" s="15"/>
      <c r="B67" s="15"/>
      <c r="C67" s="8"/>
      <c r="D67" s="8"/>
      <c r="E67" s="8"/>
      <c r="F67" s="8"/>
      <c r="G67" s="8"/>
      <c r="H67" s="8"/>
      <c r="I67" s="8"/>
      <c r="J67" s="8"/>
      <c r="K67" s="8"/>
      <c r="L67" s="8"/>
      <c r="M67" s="8"/>
      <c r="N67" s="8"/>
      <c r="O67" s="8"/>
      <c r="P67" s="8"/>
      <c r="Q67" s="8"/>
      <c r="R67" s="8"/>
      <c r="S67" s="8"/>
      <c r="T67" s="8"/>
      <c r="U67" s="8"/>
      <c r="V67" s="8"/>
      <c r="W67" s="8"/>
      <c r="X67" s="8"/>
      <c r="Y67" s="8"/>
    </row>
    <row r="68" spans="1:25" ht="15.75" customHeight="1" x14ac:dyDescent="0.2">
      <c r="A68" s="15"/>
      <c r="B68" s="15"/>
      <c r="C68" s="8"/>
      <c r="D68" s="8"/>
      <c r="E68" s="8"/>
      <c r="F68" s="8"/>
      <c r="G68" s="8"/>
      <c r="H68" s="8"/>
      <c r="I68" s="8"/>
      <c r="J68" s="8"/>
      <c r="K68" s="8"/>
      <c r="L68" s="8"/>
      <c r="M68" s="8"/>
      <c r="N68" s="8"/>
      <c r="O68" s="8"/>
      <c r="P68" s="8"/>
      <c r="Q68" s="8"/>
      <c r="R68" s="8"/>
      <c r="S68" s="8"/>
      <c r="T68" s="8"/>
      <c r="U68" s="8"/>
      <c r="V68" s="8"/>
      <c r="W68" s="8"/>
      <c r="X68" s="8"/>
      <c r="Y68" s="8"/>
    </row>
    <row r="69" spans="1:25" ht="15.75" customHeight="1" x14ac:dyDescent="0.2">
      <c r="A69" s="15"/>
      <c r="B69" s="15"/>
      <c r="C69" s="8"/>
      <c r="D69" s="8"/>
      <c r="E69" s="8"/>
      <c r="F69" s="8"/>
      <c r="G69" s="8"/>
      <c r="H69" s="8"/>
      <c r="I69" s="8"/>
      <c r="J69" s="8"/>
      <c r="K69" s="8"/>
      <c r="L69" s="8"/>
      <c r="M69" s="8"/>
      <c r="N69" s="8"/>
      <c r="O69" s="8"/>
      <c r="P69" s="8"/>
      <c r="Q69" s="8"/>
      <c r="R69" s="8"/>
      <c r="S69" s="8"/>
      <c r="T69" s="8"/>
      <c r="U69" s="8"/>
      <c r="V69" s="8"/>
      <c r="W69" s="8"/>
      <c r="X69" s="8"/>
      <c r="Y69" s="8"/>
    </row>
    <row r="70" spans="1:25" ht="15.75" customHeight="1" x14ac:dyDescent="0.2">
      <c r="A70" s="15"/>
      <c r="B70" s="15"/>
      <c r="C70" s="8"/>
      <c r="D70" s="8"/>
      <c r="E70" s="8"/>
      <c r="F70" s="8"/>
      <c r="G70" s="8"/>
      <c r="H70" s="8"/>
      <c r="I70" s="8"/>
      <c r="J70" s="8"/>
      <c r="K70" s="8"/>
      <c r="L70" s="8"/>
      <c r="M70" s="8"/>
      <c r="N70" s="8"/>
      <c r="O70" s="8"/>
      <c r="P70" s="8"/>
      <c r="Q70" s="8"/>
      <c r="R70" s="8"/>
      <c r="S70" s="8"/>
      <c r="T70" s="8"/>
      <c r="U70" s="8"/>
      <c r="V70" s="8"/>
      <c r="W70" s="8"/>
      <c r="X70" s="8"/>
      <c r="Y70" s="8"/>
    </row>
    <row r="71" spans="1:25" ht="15.75" customHeight="1" x14ac:dyDescent="0.2">
      <c r="A71" s="15"/>
      <c r="B71" s="15"/>
      <c r="C71" s="8"/>
      <c r="D71" s="8"/>
      <c r="E71" s="8"/>
      <c r="F71" s="8"/>
      <c r="G71" s="8"/>
      <c r="H71" s="8"/>
      <c r="I71" s="8"/>
      <c r="J71" s="8"/>
      <c r="K71" s="8"/>
      <c r="L71" s="8"/>
      <c r="M71" s="8"/>
      <c r="N71" s="8"/>
      <c r="O71" s="8"/>
      <c r="P71" s="8"/>
      <c r="Q71" s="8"/>
      <c r="R71" s="8"/>
      <c r="S71" s="8"/>
      <c r="T71" s="8"/>
      <c r="U71" s="8"/>
      <c r="V71" s="8"/>
      <c r="W71" s="8"/>
      <c r="X71" s="8"/>
      <c r="Y71" s="8"/>
    </row>
    <row r="72" spans="1:25" ht="15.75" customHeight="1" x14ac:dyDescent="0.2">
      <c r="A72" s="15"/>
      <c r="B72" s="15"/>
      <c r="C72" s="8"/>
      <c r="D72" s="8"/>
      <c r="E72" s="8"/>
      <c r="F72" s="8"/>
      <c r="G72" s="8"/>
      <c r="H72" s="8"/>
      <c r="I72" s="8"/>
      <c r="J72" s="8"/>
      <c r="K72" s="8"/>
      <c r="L72" s="8"/>
      <c r="M72" s="8"/>
      <c r="N72" s="8"/>
      <c r="O72" s="8"/>
      <c r="P72" s="8"/>
      <c r="Q72" s="8"/>
      <c r="R72" s="8"/>
      <c r="S72" s="8"/>
      <c r="T72" s="8"/>
      <c r="U72" s="8"/>
      <c r="V72" s="8"/>
      <c r="W72" s="8"/>
      <c r="X72" s="8"/>
      <c r="Y72" s="8"/>
    </row>
    <row r="73" spans="1:25" ht="15.75" customHeight="1" x14ac:dyDescent="0.2">
      <c r="A73" s="15"/>
      <c r="B73" s="15"/>
      <c r="C73" s="8"/>
      <c r="D73" s="8"/>
      <c r="E73" s="8"/>
      <c r="F73" s="8"/>
      <c r="G73" s="8"/>
      <c r="H73" s="8"/>
      <c r="I73" s="8"/>
      <c r="J73" s="8"/>
      <c r="K73" s="8"/>
      <c r="L73" s="8"/>
      <c r="M73" s="8"/>
      <c r="N73" s="8"/>
      <c r="O73" s="8"/>
      <c r="P73" s="8"/>
      <c r="Q73" s="8"/>
      <c r="R73" s="8"/>
      <c r="S73" s="8"/>
      <c r="T73" s="8"/>
      <c r="U73" s="8"/>
      <c r="V73" s="8"/>
      <c r="W73" s="8"/>
      <c r="X73" s="8"/>
      <c r="Y73" s="8"/>
    </row>
    <row r="74" spans="1:25" ht="15.75" customHeight="1" x14ac:dyDescent="0.2">
      <c r="A74" s="15"/>
      <c r="B74" s="15"/>
      <c r="C74" s="8"/>
      <c r="D74" s="8"/>
      <c r="E74" s="8"/>
      <c r="F74" s="8"/>
      <c r="G74" s="8"/>
      <c r="H74" s="8"/>
      <c r="I74" s="8"/>
      <c r="J74" s="8"/>
      <c r="K74" s="8"/>
      <c r="L74" s="8"/>
      <c r="M74" s="8"/>
      <c r="N74" s="8"/>
      <c r="O74" s="8"/>
      <c r="P74" s="8"/>
      <c r="Q74" s="8"/>
      <c r="R74" s="8"/>
      <c r="S74" s="8"/>
      <c r="T74" s="8"/>
      <c r="U74" s="8"/>
      <c r="V74" s="8"/>
      <c r="W74" s="8"/>
      <c r="X74" s="8"/>
      <c r="Y74" s="8"/>
    </row>
    <row r="75" spans="1:25" ht="15.75" customHeight="1" x14ac:dyDescent="0.2">
      <c r="A75" s="15"/>
      <c r="B75" s="15"/>
      <c r="C75" s="8"/>
      <c r="D75" s="8"/>
      <c r="E75" s="8"/>
      <c r="F75" s="8"/>
      <c r="G75" s="8"/>
      <c r="H75" s="8"/>
      <c r="I75" s="8"/>
      <c r="J75" s="8"/>
      <c r="K75" s="8"/>
      <c r="L75" s="8"/>
      <c r="M75" s="8"/>
      <c r="N75" s="8"/>
      <c r="O75" s="8"/>
      <c r="P75" s="8"/>
      <c r="Q75" s="8"/>
      <c r="R75" s="8"/>
      <c r="S75" s="8"/>
      <c r="T75" s="8"/>
      <c r="U75" s="8"/>
      <c r="V75" s="8"/>
      <c r="W75" s="8"/>
      <c r="X75" s="8"/>
      <c r="Y75" s="8"/>
    </row>
    <row r="76" spans="1:25" ht="15.75" customHeight="1" x14ac:dyDescent="0.2">
      <c r="A76" s="15"/>
      <c r="B76" s="15"/>
      <c r="C76" s="8"/>
      <c r="D76" s="8"/>
      <c r="E76" s="8"/>
      <c r="F76" s="8"/>
      <c r="G76" s="8"/>
      <c r="H76" s="8"/>
      <c r="I76" s="8"/>
      <c r="J76" s="8"/>
      <c r="K76" s="8"/>
      <c r="L76" s="8"/>
      <c r="M76" s="8"/>
      <c r="N76" s="8"/>
      <c r="O76" s="8"/>
      <c r="P76" s="8"/>
      <c r="Q76" s="8"/>
      <c r="R76" s="8"/>
      <c r="S76" s="8"/>
      <c r="T76" s="8"/>
      <c r="U76" s="8"/>
      <c r="V76" s="8"/>
      <c r="W76" s="8"/>
      <c r="X76" s="8"/>
      <c r="Y76" s="8"/>
    </row>
    <row r="77" spans="1:25" ht="15.75" customHeight="1" x14ac:dyDescent="0.2">
      <c r="A77" s="15"/>
      <c r="B77" s="15"/>
      <c r="C77" s="8"/>
      <c r="D77" s="8"/>
      <c r="E77" s="8"/>
      <c r="F77" s="8"/>
      <c r="G77" s="8"/>
      <c r="H77" s="8"/>
      <c r="I77" s="8"/>
      <c r="J77" s="8"/>
      <c r="K77" s="8"/>
      <c r="L77" s="8"/>
      <c r="M77" s="8"/>
      <c r="N77" s="8"/>
      <c r="O77" s="8"/>
      <c r="P77" s="8"/>
      <c r="Q77" s="8"/>
      <c r="R77" s="8"/>
      <c r="S77" s="8"/>
      <c r="T77" s="8"/>
      <c r="U77" s="8"/>
      <c r="V77" s="8"/>
      <c r="W77" s="8"/>
      <c r="X77" s="8"/>
      <c r="Y77" s="8"/>
    </row>
    <row r="78" spans="1:25" ht="15.75" customHeight="1" x14ac:dyDescent="0.2">
      <c r="A78" s="15"/>
      <c r="B78" s="15"/>
      <c r="C78" s="8"/>
      <c r="D78" s="8"/>
      <c r="E78" s="8"/>
      <c r="F78" s="8"/>
      <c r="G78" s="8"/>
      <c r="H78" s="8"/>
      <c r="I78" s="8"/>
      <c r="J78" s="8"/>
      <c r="K78" s="8"/>
      <c r="L78" s="8"/>
      <c r="M78" s="8"/>
      <c r="N78" s="8"/>
      <c r="O78" s="8"/>
      <c r="P78" s="8"/>
      <c r="Q78" s="8"/>
      <c r="R78" s="8"/>
      <c r="S78" s="8"/>
      <c r="T78" s="8"/>
      <c r="U78" s="8"/>
      <c r="V78" s="8"/>
      <c r="W78" s="8"/>
      <c r="X78" s="8"/>
      <c r="Y78" s="8"/>
    </row>
    <row r="79" spans="1:25" ht="15.75" customHeight="1" x14ac:dyDescent="0.2">
      <c r="A79" s="15"/>
      <c r="B79" s="15"/>
      <c r="C79" s="8"/>
      <c r="D79" s="8"/>
      <c r="E79" s="8"/>
      <c r="F79" s="8"/>
      <c r="G79" s="8"/>
      <c r="H79" s="8"/>
      <c r="I79" s="8"/>
      <c r="J79" s="8"/>
      <c r="K79" s="8"/>
      <c r="L79" s="8"/>
      <c r="M79" s="8"/>
      <c r="N79" s="8"/>
      <c r="O79" s="8"/>
      <c r="P79" s="8"/>
      <c r="Q79" s="8"/>
      <c r="R79" s="8"/>
      <c r="S79" s="8"/>
      <c r="T79" s="8"/>
      <c r="U79" s="8"/>
      <c r="V79" s="8"/>
      <c r="W79" s="8"/>
      <c r="X79" s="8"/>
      <c r="Y79" s="8"/>
    </row>
    <row r="80" spans="1:25" ht="15.75" customHeight="1" x14ac:dyDescent="0.2">
      <c r="A80" s="15"/>
      <c r="B80" s="15"/>
      <c r="C80" s="8"/>
      <c r="D80" s="8"/>
      <c r="E80" s="8"/>
      <c r="F80" s="8"/>
      <c r="G80" s="8"/>
      <c r="H80" s="8"/>
      <c r="I80" s="8"/>
      <c r="J80" s="8"/>
      <c r="K80" s="8"/>
      <c r="L80" s="8"/>
      <c r="M80" s="8"/>
      <c r="N80" s="8"/>
      <c r="O80" s="8"/>
      <c r="P80" s="8"/>
      <c r="Q80" s="8"/>
      <c r="R80" s="8"/>
      <c r="S80" s="8"/>
      <c r="T80" s="8"/>
      <c r="U80" s="8"/>
      <c r="V80" s="8"/>
      <c r="W80" s="8"/>
      <c r="X80" s="8"/>
      <c r="Y80" s="8"/>
    </row>
    <row r="81" spans="1:25" ht="15.75" customHeight="1" x14ac:dyDescent="0.2">
      <c r="A81" s="15"/>
      <c r="B81" s="15"/>
      <c r="C81" s="8"/>
      <c r="D81" s="8"/>
      <c r="E81" s="8"/>
      <c r="F81" s="8"/>
      <c r="G81" s="8"/>
      <c r="H81" s="8"/>
      <c r="I81" s="8"/>
      <c r="J81" s="8"/>
      <c r="K81" s="8"/>
      <c r="L81" s="8"/>
      <c r="M81" s="8"/>
      <c r="N81" s="8"/>
      <c r="O81" s="8"/>
      <c r="P81" s="8"/>
      <c r="Q81" s="8"/>
      <c r="R81" s="8"/>
      <c r="S81" s="8"/>
      <c r="T81" s="8"/>
      <c r="U81" s="8"/>
      <c r="V81" s="8"/>
      <c r="W81" s="8"/>
      <c r="X81" s="8"/>
      <c r="Y81" s="8"/>
    </row>
    <row r="82" spans="1:25" ht="15.75" customHeight="1" x14ac:dyDescent="0.2">
      <c r="A82" s="15"/>
      <c r="B82" s="15"/>
      <c r="C82" s="8"/>
      <c r="D82" s="8"/>
      <c r="E82" s="8"/>
      <c r="F82" s="8"/>
      <c r="G82" s="8"/>
      <c r="H82" s="8"/>
      <c r="I82" s="8"/>
      <c r="J82" s="8"/>
      <c r="K82" s="8"/>
      <c r="L82" s="8"/>
      <c r="M82" s="8"/>
      <c r="N82" s="8"/>
      <c r="O82" s="8"/>
      <c r="P82" s="8"/>
      <c r="Q82" s="8"/>
      <c r="R82" s="8"/>
      <c r="S82" s="8"/>
      <c r="T82" s="8"/>
      <c r="U82" s="8"/>
      <c r="V82" s="8"/>
      <c r="W82" s="8"/>
      <c r="X82" s="8"/>
      <c r="Y82" s="8"/>
    </row>
    <row r="83" spans="1:25" ht="15.75" customHeight="1" x14ac:dyDescent="0.2">
      <c r="A83" s="15"/>
      <c r="B83" s="15"/>
      <c r="C83" s="8"/>
      <c r="D83" s="8"/>
      <c r="E83" s="8"/>
      <c r="F83" s="8"/>
      <c r="G83" s="8"/>
      <c r="H83" s="8"/>
      <c r="I83" s="8"/>
      <c r="J83" s="8"/>
      <c r="K83" s="8"/>
      <c r="L83" s="8"/>
      <c r="M83" s="8"/>
      <c r="N83" s="8"/>
      <c r="O83" s="8"/>
      <c r="P83" s="8"/>
      <c r="Q83" s="8"/>
      <c r="R83" s="8"/>
      <c r="S83" s="8"/>
      <c r="T83" s="8"/>
      <c r="U83" s="8"/>
      <c r="V83" s="8"/>
      <c r="W83" s="8"/>
      <c r="X83" s="8"/>
      <c r="Y83" s="8"/>
    </row>
    <row r="84" spans="1:25" ht="15.75" customHeight="1" x14ac:dyDescent="0.2">
      <c r="A84" s="15"/>
      <c r="B84" s="15"/>
      <c r="C84" s="8"/>
      <c r="D84" s="8"/>
      <c r="E84" s="8"/>
      <c r="F84" s="8"/>
      <c r="G84" s="8"/>
      <c r="H84" s="8"/>
      <c r="I84" s="8"/>
      <c r="J84" s="8"/>
      <c r="K84" s="8"/>
      <c r="L84" s="8"/>
      <c r="M84" s="8"/>
      <c r="N84" s="8"/>
      <c r="O84" s="8"/>
      <c r="P84" s="8"/>
      <c r="Q84" s="8"/>
      <c r="R84" s="8"/>
      <c r="S84" s="8"/>
      <c r="T84" s="8"/>
      <c r="U84" s="8"/>
      <c r="V84" s="8"/>
      <c r="W84" s="8"/>
      <c r="X84" s="8"/>
      <c r="Y84" s="8"/>
    </row>
    <row r="85" spans="1:25" ht="15.75" customHeight="1" x14ac:dyDescent="0.2">
      <c r="A85" s="15"/>
      <c r="B85" s="15"/>
      <c r="C85" s="8"/>
      <c r="D85" s="8"/>
      <c r="E85" s="8"/>
      <c r="F85" s="8"/>
      <c r="G85" s="8"/>
      <c r="H85" s="8"/>
      <c r="I85" s="8"/>
      <c r="J85" s="8"/>
      <c r="K85" s="8"/>
      <c r="L85" s="8"/>
      <c r="M85" s="8"/>
      <c r="N85" s="8"/>
      <c r="O85" s="8"/>
      <c r="P85" s="8"/>
      <c r="Q85" s="8"/>
      <c r="R85" s="8"/>
      <c r="S85" s="8"/>
      <c r="T85" s="8"/>
      <c r="U85" s="8"/>
      <c r="V85" s="8"/>
      <c r="W85" s="8"/>
      <c r="X85" s="8"/>
      <c r="Y85" s="8"/>
    </row>
    <row r="86" spans="1:25" ht="15.75" customHeight="1" x14ac:dyDescent="0.2">
      <c r="A86" s="15"/>
      <c r="B86" s="15"/>
      <c r="C86" s="8"/>
      <c r="D86" s="8"/>
      <c r="E86" s="8"/>
      <c r="F86" s="8"/>
      <c r="G86" s="8"/>
      <c r="H86" s="8"/>
      <c r="I86" s="8"/>
      <c r="J86" s="8"/>
      <c r="K86" s="8"/>
      <c r="L86" s="8"/>
      <c r="M86" s="8"/>
      <c r="N86" s="8"/>
      <c r="O86" s="8"/>
      <c r="P86" s="8"/>
      <c r="Q86" s="8"/>
      <c r="R86" s="8"/>
      <c r="S86" s="8"/>
      <c r="T86" s="8"/>
      <c r="U86" s="8"/>
      <c r="V86" s="8"/>
      <c r="W86" s="8"/>
      <c r="X86" s="8"/>
      <c r="Y86" s="8"/>
    </row>
    <row r="87" spans="1:25" ht="15.75" customHeight="1" x14ac:dyDescent="0.2">
      <c r="A87" s="15"/>
      <c r="B87" s="15"/>
      <c r="C87" s="8"/>
      <c r="D87" s="8"/>
      <c r="E87" s="8"/>
      <c r="F87" s="8"/>
      <c r="G87" s="8"/>
      <c r="H87" s="8"/>
      <c r="I87" s="8"/>
      <c r="J87" s="8"/>
      <c r="K87" s="8"/>
      <c r="L87" s="8"/>
      <c r="M87" s="8"/>
      <c r="N87" s="8"/>
      <c r="O87" s="8"/>
      <c r="P87" s="8"/>
      <c r="Q87" s="8"/>
      <c r="R87" s="8"/>
      <c r="S87" s="8"/>
      <c r="T87" s="8"/>
      <c r="U87" s="8"/>
      <c r="V87" s="8"/>
      <c r="W87" s="8"/>
      <c r="X87" s="8"/>
      <c r="Y87" s="8"/>
    </row>
    <row r="88" spans="1:25" ht="15.75" customHeight="1" x14ac:dyDescent="0.2">
      <c r="A88" s="15"/>
      <c r="B88" s="15"/>
      <c r="C88" s="8"/>
      <c r="D88" s="8"/>
      <c r="E88" s="8"/>
      <c r="F88" s="8"/>
      <c r="G88" s="8"/>
      <c r="H88" s="8"/>
      <c r="I88" s="8"/>
      <c r="J88" s="8"/>
      <c r="K88" s="8"/>
      <c r="L88" s="8"/>
      <c r="M88" s="8"/>
      <c r="N88" s="8"/>
      <c r="O88" s="8"/>
      <c r="P88" s="8"/>
      <c r="Q88" s="8"/>
      <c r="R88" s="8"/>
      <c r="S88" s="8"/>
      <c r="T88" s="8"/>
      <c r="U88" s="8"/>
      <c r="V88" s="8"/>
      <c r="W88" s="8"/>
      <c r="X88" s="8"/>
      <c r="Y88" s="8"/>
    </row>
    <row r="89" spans="1:25" ht="15.75" customHeight="1" x14ac:dyDescent="0.2">
      <c r="A89" s="15"/>
      <c r="B89" s="15"/>
      <c r="C89" s="8"/>
      <c r="D89" s="8"/>
      <c r="E89" s="8"/>
      <c r="F89" s="8"/>
      <c r="G89" s="8"/>
      <c r="H89" s="8"/>
      <c r="I89" s="8"/>
      <c r="J89" s="8"/>
      <c r="K89" s="8"/>
      <c r="L89" s="8"/>
      <c r="M89" s="8"/>
      <c r="N89" s="8"/>
      <c r="O89" s="8"/>
      <c r="P89" s="8"/>
      <c r="Q89" s="8"/>
      <c r="R89" s="8"/>
      <c r="S89" s="8"/>
      <c r="T89" s="8"/>
      <c r="U89" s="8"/>
      <c r="V89" s="8"/>
      <c r="W89" s="8"/>
      <c r="X89" s="8"/>
      <c r="Y89" s="8"/>
    </row>
    <row r="90" spans="1:25" ht="15.75" customHeight="1" x14ac:dyDescent="0.2">
      <c r="A90" s="15"/>
      <c r="B90" s="15"/>
      <c r="C90" s="8"/>
      <c r="D90" s="8"/>
      <c r="E90" s="8"/>
      <c r="F90" s="8"/>
      <c r="G90" s="8"/>
      <c r="H90" s="8"/>
      <c r="I90" s="8"/>
      <c r="J90" s="8"/>
      <c r="K90" s="8"/>
      <c r="L90" s="8"/>
      <c r="M90" s="8"/>
      <c r="N90" s="8"/>
      <c r="O90" s="8"/>
      <c r="P90" s="8"/>
      <c r="Q90" s="8"/>
      <c r="R90" s="8"/>
      <c r="S90" s="8"/>
      <c r="T90" s="8"/>
      <c r="U90" s="8"/>
      <c r="V90" s="8"/>
      <c r="W90" s="8"/>
      <c r="X90" s="8"/>
      <c r="Y90" s="8"/>
    </row>
    <row r="91" spans="1:25" ht="15.75" customHeight="1" x14ac:dyDescent="0.2">
      <c r="A91" s="15"/>
      <c r="B91" s="15"/>
      <c r="C91" s="8"/>
      <c r="D91" s="8"/>
      <c r="E91" s="8"/>
      <c r="F91" s="8"/>
      <c r="G91" s="8"/>
      <c r="H91" s="8"/>
      <c r="I91" s="8"/>
      <c r="J91" s="8"/>
      <c r="K91" s="8"/>
      <c r="L91" s="8"/>
      <c r="M91" s="8"/>
      <c r="N91" s="8"/>
      <c r="O91" s="8"/>
      <c r="P91" s="8"/>
      <c r="Q91" s="8"/>
      <c r="R91" s="8"/>
      <c r="S91" s="8"/>
      <c r="T91" s="8"/>
      <c r="U91" s="8"/>
      <c r="V91" s="8"/>
      <c r="W91" s="8"/>
      <c r="X91" s="8"/>
      <c r="Y91" s="8"/>
    </row>
    <row r="92" spans="1:25" ht="15.75" customHeight="1" x14ac:dyDescent="0.2">
      <c r="A92" s="15"/>
      <c r="B92" s="15"/>
      <c r="C92" s="8"/>
      <c r="D92" s="8"/>
      <c r="E92" s="8"/>
      <c r="F92" s="8"/>
      <c r="G92" s="8"/>
      <c r="H92" s="8"/>
      <c r="I92" s="8"/>
      <c r="J92" s="8"/>
      <c r="K92" s="8"/>
      <c r="L92" s="8"/>
      <c r="M92" s="8"/>
      <c r="N92" s="8"/>
      <c r="O92" s="8"/>
      <c r="P92" s="8"/>
      <c r="Q92" s="8"/>
      <c r="R92" s="8"/>
      <c r="S92" s="8"/>
      <c r="T92" s="8"/>
      <c r="U92" s="8"/>
      <c r="V92" s="8"/>
      <c r="W92" s="8"/>
      <c r="X92" s="8"/>
      <c r="Y92" s="8"/>
    </row>
    <row r="93" spans="1:25" ht="15.75" customHeight="1" x14ac:dyDescent="0.2">
      <c r="A93" s="15"/>
      <c r="B93" s="15"/>
      <c r="C93" s="8"/>
      <c r="D93" s="8"/>
      <c r="E93" s="8"/>
      <c r="F93" s="8"/>
      <c r="G93" s="8"/>
      <c r="H93" s="8"/>
      <c r="I93" s="8"/>
      <c r="J93" s="8"/>
      <c r="K93" s="8"/>
      <c r="L93" s="8"/>
      <c r="M93" s="8"/>
      <c r="N93" s="8"/>
      <c r="O93" s="8"/>
      <c r="P93" s="8"/>
      <c r="Q93" s="8"/>
      <c r="R93" s="8"/>
      <c r="S93" s="8"/>
      <c r="T93" s="8"/>
      <c r="U93" s="8"/>
      <c r="V93" s="8"/>
      <c r="W93" s="8"/>
      <c r="X93" s="8"/>
      <c r="Y93" s="8"/>
    </row>
    <row r="94" spans="1:25" ht="15.75" customHeight="1" x14ac:dyDescent="0.2">
      <c r="A94" s="15"/>
      <c r="B94" s="15"/>
      <c r="C94" s="8"/>
      <c r="D94" s="8"/>
      <c r="E94" s="8"/>
      <c r="F94" s="8"/>
      <c r="G94" s="8"/>
      <c r="H94" s="8"/>
      <c r="I94" s="8"/>
      <c r="J94" s="8"/>
      <c r="K94" s="8"/>
      <c r="L94" s="8"/>
      <c r="M94" s="8"/>
      <c r="N94" s="8"/>
      <c r="O94" s="8"/>
      <c r="P94" s="8"/>
      <c r="Q94" s="8"/>
      <c r="R94" s="8"/>
      <c r="S94" s="8"/>
      <c r="T94" s="8"/>
      <c r="U94" s="8"/>
      <c r="V94" s="8"/>
      <c r="W94" s="8"/>
      <c r="X94" s="8"/>
      <c r="Y94" s="8"/>
    </row>
    <row r="95" spans="1:25" ht="15.75" customHeight="1" x14ac:dyDescent="0.2">
      <c r="A95" s="15"/>
      <c r="B95" s="15"/>
      <c r="C95" s="8"/>
      <c r="D95" s="8"/>
      <c r="E95" s="8"/>
      <c r="F95" s="8"/>
      <c r="G95" s="8"/>
      <c r="H95" s="8"/>
      <c r="I95" s="8"/>
      <c r="J95" s="8"/>
      <c r="K95" s="8"/>
      <c r="L95" s="8"/>
      <c r="M95" s="8"/>
      <c r="N95" s="8"/>
      <c r="O95" s="8"/>
      <c r="P95" s="8"/>
      <c r="Q95" s="8"/>
      <c r="R95" s="8"/>
      <c r="S95" s="8"/>
      <c r="T95" s="8"/>
      <c r="U95" s="8"/>
      <c r="V95" s="8"/>
      <c r="W95" s="8"/>
      <c r="X95" s="8"/>
      <c r="Y95" s="8"/>
    </row>
    <row r="96" spans="1:25" ht="15.75" customHeight="1" x14ac:dyDescent="0.2">
      <c r="A96" s="15"/>
      <c r="B96" s="15"/>
      <c r="C96" s="8"/>
      <c r="D96" s="8"/>
      <c r="E96" s="8"/>
      <c r="F96" s="8"/>
      <c r="G96" s="8"/>
      <c r="H96" s="8"/>
      <c r="I96" s="8"/>
      <c r="J96" s="8"/>
      <c r="K96" s="8"/>
      <c r="L96" s="8"/>
      <c r="M96" s="8"/>
      <c r="N96" s="8"/>
      <c r="O96" s="8"/>
      <c r="P96" s="8"/>
      <c r="Q96" s="8"/>
      <c r="R96" s="8"/>
      <c r="S96" s="8"/>
      <c r="T96" s="8"/>
      <c r="U96" s="8"/>
      <c r="V96" s="8"/>
      <c r="W96" s="8"/>
      <c r="X96" s="8"/>
      <c r="Y96" s="8"/>
    </row>
    <row r="97" spans="1:25" ht="15.75" customHeight="1" x14ac:dyDescent="0.2">
      <c r="A97" s="15"/>
      <c r="B97" s="15"/>
      <c r="C97" s="8"/>
      <c r="D97" s="8"/>
      <c r="E97" s="8"/>
      <c r="F97" s="8"/>
      <c r="G97" s="8"/>
      <c r="H97" s="8"/>
      <c r="I97" s="8"/>
      <c r="J97" s="8"/>
      <c r="K97" s="8"/>
      <c r="L97" s="8"/>
      <c r="M97" s="8"/>
      <c r="N97" s="8"/>
      <c r="O97" s="8"/>
      <c r="P97" s="8"/>
      <c r="Q97" s="8"/>
      <c r="R97" s="8"/>
      <c r="S97" s="8"/>
      <c r="T97" s="8"/>
      <c r="U97" s="8"/>
      <c r="V97" s="8"/>
      <c r="W97" s="8"/>
      <c r="X97" s="8"/>
      <c r="Y97" s="8"/>
    </row>
    <row r="98" spans="1:25" ht="15.75" customHeight="1" x14ac:dyDescent="0.2">
      <c r="A98" s="15"/>
      <c r="B98" s="15"/>
      <c r="C98" s="8"/>
      <c r="D98" s="8"/>
      <c r="E98" s="8"/>
      <c r="F98" s="8"/>
      <c r="G98" s="8"/>
      <c r="H98" s="8"/>
      <c r="I98" s="8"/>
      <c r="J98" s="8"/>
      <c r="K98" s="8"/>
      <c r="L98" s="8"/>
      <c r="M98" s="8"/>
      <c r="N98" s="8"/>
      <c r="O98" s="8"/>
      <c r="P98" s="8"/>
      <c r="Q98" s="8"/>
      <c r="R98" s="8"/>
      <c r="S98" s="8"/>
      <c r="T98" s="8"/>
      <c r="U98" s="8"/>
      <c r="V98" s="8"/>
      <c r="W98" s="8"/>
      <c r="X98" s="8"/>
      <c r="Y98" s="8"/>
    </row>
    <row r="99" spans="1:25" ht="15.75" customHeight="1" x14ac:dyDescent="0.2">
      <c r="A99" s="15"/>
      <c r="B99" s="15"/>
      <c r="C99" s="8"/>
      <c r="D99" s="8"/>
      <c r="E99" s="8"/>
      <c r="F99" s="8"/>
      <c r="G99" s="8"/>
      <c r="H99" s="8"/>
      <c r="I99" s="8"/>
      <c r="J99" s="8"/>
      <c r="K99" s="8"/>
      <c r="L99" s="8"/>
      <c r="M99" s="8"/>
      <c r="N99" s="8"/>
      <c r="O99" s="8"/>
      <c r="P99" s="8"/>
      <c r="Q99" s="8"/>
      <c r="R99" s="8"/>
      <c r="S99" s="8"/>
      <c r="T99" s="8"/>
      <c r="U99" s="8"/>
      <c r="V99" s="8"/>
      <c r="W99" s="8"/>
      <c r="X99" s="8"/>
      <c r="Y99" s="8"/>
    </row>
    <row r="100" spans="1:25" ht="15.75" customHeight="1" x14ac:dyDescent="0.2">
      <c r="A100" s="15"/>
      <c r="B100" s="15"/>
      <c r="C100" s="8"/>
      <c r="D100" s="8"/>
      <c r="E100" s="8"/>
      <c r="F100" s="8"/>
      <c r="G100" s="8"/>
      <c r="H100" s="8"/>
      <c r="I100" s="8"/>
      <c r="J100" s="8"/>
      <c r="K100" s="8"/>
      <c r="L100" s="8"/>
      <c r="M100" s="8"/>
      <c r="N100" s="8"/>
      <c r="O100" s="8"/>
      <c r="P100" s="8"/>
      <c r="Q100" s="8"/>
      <c r="R100" s="8"/>
      <c r="S100" s="8"/>
      <c r="T100" s="8"/>
      <c r="U100" s="8"/>
      <c r="V100" s="8"/>
      <c r="W100" s="8"/>
      <c r="X100" s="8"/>
      <c r="Y100" s="8"/>
    </row>
    <row r="101" spans="1:25" ht="15.75" customHeight="1" x14ac:dyDescent="0.2">
      <c r="A101" s="15"/>
      <c r="B101" s="15"/>
      <c r="C101" s="8"/>
      <c r="D101" s="8"/>
      <c r="E101" s="8"/>
      <c r="F101" s="8"/>
      <c r="G101" s="8"/>
      <c r="H101" s="8"/>
      <c r="I101" s="8"/>
      <c r="J101" s="8"/>
      <c r="K101" s="8"/>
      <c r="L101" s="8"/>
      <c r="M101" s="8"/>
      <c r="N101" s="8"/>
      <c r="O101" s="8"/>
      <c r="P101" s="8"/>
      <c r="Q101" s="8"/>
      <c r="R101" s="8"/>
      <c r="S101" s="8"/>
      <c r="T101" s="8"/>
      <c r="U101" s="8"/>
      <c r="V101" s="8"/>
      <c r="W101" s="8"/>
      <c r="X101" s="8"/>
      <c r="Y101" s="8"/>
    </row>
    <row r="102" spans="1:25" ht="15.75" customHeight="1" x14ac:dyDescent="0.2">
      <c r="A102" s="15"/>
      <c r="B102" s="15"/>
      <c r="C102" s="8"/>
      <c r="D102" s="8"/>
      <c r="E102" s="8"/>
      <c r="F102" s="8"/>
      <c r="G102" s="8"/>
      <c r="H102" s="8"/>
      <c r="I102" s="8"/>
      <c r="J102" s="8"/>
      <c r="K102" s="8"/>
      <c r="L102" s="8"/>
      <c r="M102" s="8"/>
      <c r="N102" s="8"/>
      <c r="O102" s="8"/>
      <c r="P102" s="8"/>
      <c r="Q102" s="8"/>
      <c r="R102" s="8"/>
      <c r="S102" s="8"/>
      <c r="T102" s="8"/>
      <c r="U102" s="8"/>
      <c r="V102" s="8"/>
      <c r="W102" s="8"/>
      <c r="X102" s="8"/>
      <c r="Y102" s="8"/>
    </row>
    <row r="103" spans="1:25" ht="15.75" customHeight="1" x14ac:dyDescent="0.2">
      <c r="A103" s="15"/>
      <c r="B103" s="15"/>
      <c r="C103" s="8"/>
      <c r="D103" s="8"/>
      <c r="E103" s="8"/>
      <c r="F103" s="8"/>
      <c r="G103" s="8"/>
      <c r="H103" s="8"/>
      <c r="I103" s="8"/>
      <c r="J103" s="8"/>
      <c r="K103" s="8"/>
      <c r="L103" s="8"/>
      <c r="M103" s="8"/>
      <c r="N103" s="8"/>
      <c r="O103" s="8"/>
      <c r="P103" s="8"/>
      <c r="Q103" s="8"/>
      <c r="R103" s="8"/>
      <c r="S103" s="8"/>
      <c r="T103" s="8"/>
      <c r="U103" s="8"/>
      <c r="V103" s="8"/>
      <c r="W103" s="8"/>
      <c r="X103" s="8"/>
      <c r="Y103" s="8"/>
    </row>
    <row r="104" spans="1:25" ht="15.75" customHeight="1" x14ac:dyDescent="0.2">
      <c r="A104" s="15"/>
      <c r="B104" s="15"/>
      <c r="C104" s="8"/>
      <c r="D104" s="8"/>
      <c r="E104" s="8"/>
      <c r="F104" s="8"/>
      <c r="G104" s="8"/>
      <c r="H104" s="8"/>
      <c r="I104" s="8"/>
      <c r="J104" s="8"/>
      <c r="K104" s="8"/>
      <c r="L104" s="8"/>
      <c r="M104" s="8"/>
      <c r="N104" s="8"/>
      <c r="O104" s="8"/>
      <c r="P104" s="8"/>
      <c r="Q104" s="8"/>
      <c r="R104" s="8"/>
      <c r="S104" s="8"/>
      <c r="T104" s="8"/>
      <c r="U104" s="8"/>
      <c r="V104" s="8"/>
      <c r="W104" s="8"/>
      <c r="X104" s="8"/>
      <c r="Y104" s="8"/>
    </row>
    <row r="105" spans="1:25" ht="15.75" customHeight="1" x14ac:dyDescent="0.2">
      <c r="A105" s="15"/>
      <c r="B105" s="15"/>
      <c r="C105" s="8"/>
      <c r="D105" s="8"/>
      <c r="E105" s="8"/>
      <c r="F105" s="8"/>
      <c r="G105" s="8"/>
      <c r="H105" s="8"/>
      <c r="I105" s="8"/>
      <c r="J105" s="8"/>
      <c r="K105" s="8"/>
      <c r="L105" s="8"/>
      <c r="M105" s="8"/>
      <c r="N105" s="8"/>
      <c r="O105" s="8"/>
      <c r="P105" s="8"/>
      <c r="Q105" s="8"/>
      <c r="R105" s="8"/>
      <c r="S105" s="8"/>
      <c r="T105" s="8"/>
      <c r="U105" s="8"/>
      <c r="V105" s="8"/>
      <c r="W105" s="8"/>
      <c r="X105" s="8"/>
      <c r="Y105" s="8"/>
    </row>
    <row r="106" spans="1:25" ht="15.75" customHeight="1" x14ac:dyDescent="0.2">
      <c r="A106" s="15"/>
      <c r="B106" s="15"/>
      <c r="C106" s="8"/>
      <c r="D106" s="8"/>
      <c r="E106" s="8"/>
      <c r="F106" s="8"/>
      <c r="G106" s="8"/>
      <c r="H106" s="8"/>
      <c r="I106" s="8"/>
      <c r="J106" s="8"/>
      <c r="K106" s="8"/>
      <c r="L106" s="8"/>
      <c r="M106" s="8"/>
      <c r="N106" s="8"/>
      <c r="O106" s="8"/>
      <c r="P106" s="8"/>
      <c r="Q106" s="8"/>
      <c r="R106" s="8"/>
      <c r="S106" s="8"/>
      <c r="T106" s="8"/>
      <c r="U106" s="8"/>
      <c r="V106" s="8"/>
      <c r="W106" s="8"/>
      <c r="X106" s="8"/>
      <c r="Y106" s="8"/>
    </row>
    <row r="107" spans="1:25" ht="15.75" customHeight="1" x14ac:dyDescent="0.2">
      <c r="A107" s="15"/>
      <c r="B107" s="15"/>
      <c r="C107" s="8"/>
      <c r="D107" s="8"/>
      <c r="E107" s="8"/>
      <c r="F107" s="8"/>
      <c r="G107" s="8"/>
      <c r="H107" s="8"/>
      <c r="I107" s="8"/>
      <c r="J107" s="8"/>
      <c r="K107" s="8"/>
      <c r="L107" s="8"/>
      <c r="M107" s="8"/>
      <c r="N107" s="8"/>
      <c r="O107" s="8"/>
      <c r="P107" s="8"/>
      <c r="Q107" s="8"/>
      <c r="R107" s="8"/>
      <c r="S107" s="8"/>
      <c r="T107" s="8"/>
      <c r="U107" s="8"/>
      <c r="V107" s="8"/>
      <c r="W107" s="8"/>
      <c r="X107" s="8"/>
      <c r="Y107" s="8"/>
    </row>
    <row r="108" spans="1:25" ht="15.75" customHeight="1" x14ac:dyDescent="0.2">
      <c r="A108" s="15"/>
      <c r="B108" s="15"/>
      <c r="C108" s="8"/>
      <c r="D108" s="8"/>
      <c r="E108" s="8"/>
      <c r="F108" s="8"/>
      <c r="G108" s="8"/>
      <c r="H108" s="8"/>
      <c r="I108" s="8"/>
      <c r="J108" s="8"/>
      <c r="K108" s="8"/>
      <c r="L108" s="8"/>
      <c r="M108" s="8"/>
      <c r="N108" s="8"/>
      <c r="O108" s="8"/>
      <c r="P108" s="8"/>
      <c r="Q108" s="8"/>
      <c r="R108" s="8"/>
      <c r="S108" s="8"/>
      <c r="T108" s="8"/>
      <c r="U108" s="8"/>
      <c r="V108" s="8"/>
      <c r="W108" s="8"/>
      <c r="X108" s="8"/>
      <c r="Y108" s="8"/>
    </row>
    <row r="109" spans="1:25" ht="15.75" customHeight="1" x14ac:dyDescent="0.2">
      <c r="A109" s="15"/>
      <c r="B109" s="15"/>
      <c r="C109" s="8"/>
      <c r="D109" s="8"/>
      <c r="E109" s="8"/>
      <c r="F109" s="8"/>
      <c r="G109" s="8"/>
      <c r="H109" s="8"/>
      <c r="I109" s="8"/>
      <c r="J109" s="8"/>
      <c r="K109" s="8"/>
      <c r="L109" s="8"/>
      <c r="M109" s="8"/>
      <c r="N109" s="8"/>
      <c r="O109" s="8"/>
      <c r="P109" s="8"/>
      <c r="Q109" s="8"/>
      <c r="R109" s="8"/>
      <c r="S109" s="8"/>
      <c r="T109" s="8"/>
      <c r="U109" s="8"/>
      <c r="V109" s="8"/>
      <c r="W109" s="8"/>
      <c r="X109" s="8"/>
      <c r="Y109" s="8"/>
    </row>
    <row r="110" spans="1:25" ht="15.75" customHeight="1" x14ac:dyDescent="0.2">
      <c r="A110" s="15"/>
      <c r="B110" s="15"/>
      <c r="C110" s="8"/>
      <c r="D110" s="8"/>
      <c r="E110" s="8"/>
      <c r="F110" s="8"/>
      <c r="G110" s="8"/>
      <c r="H110" s="8"/>
      <c r="I110" s="8"/>
      <c r="J110" s="8"/>
      <c r="K110" s="8"/>
      <c r="L110" s="8"/>
      <c r="M110" s="8"/>
      <c r="N110" s="8"/>
      <c r="O110" s="8"/>
      <c r="P110" s="8"/>
      <c r="Q110" s="8"/>
      <c r="R110" s="8"/>
      <c r="S110" s="8"/>
      <c r="T110" s="8"/>
      <c r="U110" s="8"/>
      <c r="V110" s="8"/>
      <c r="W110" s="8"/>
      <c r="X110" s="8"/>
      <c r="Y110" s="8"/>
    </row>
    <row r="111" spans="1:25" ht="15.75" customHeight="1" x14ac:dyDescent="0.2">
      <c r="A111" s="15"/>
      <c r="B111" s="15"/>
      <c r="C111" s="8"/>
      <c r="D111" s="8"/>
      <c r="E111" s="8"/>
      <c r="F111" s="8"/>
      <c r="G111" s="8"/>
      <c r="H111" s="8"/>
      <c r="I111" s="8"/>
      <c r="J111" s="8"/>
      <c r="K111" s="8"/>
      <c r="L111" s="8"/>
      <c r="M111" s="8"/>
      <c r="N111" s="8"/>
      <c r="O111" s="8"/>
      <c r="P111" s="8"/>
      <c r="Q111" s="8"/>
      <c r="R111" s="8"/>
      <c r="S111" s="8"/>
      <c r="T111" s="8"/>
      <c r="U111" s="8"/>
      <c r="V111" s="8"/>
      <c r="W111" s="8"/>
      <c r="X111" s="8"/>
      <c r="Y111" s="8"/>
    </row>
    <row r="112" spans="1:25" ht="15.75" customHeight="1" x14ac:dyDescent="0.2">
      <c r="A112" s="15"/>
      <c r="B112" s="15"/>
      <c r="C112" s="8"/>
      <c r="D112" s="8"/>
      <c r="E112" s="8"/>
      <c r="F112" s="8"/>
      <c r="G112" s="8"/>
      <c r="H112" s="8"/>
      <c r="I112" s="8"/>
      <c r="J112" s="8"/>
      <c r="K112" s="8"/>
      <c r="L112" s="8"/>
      <c r="M112" s="8"/>
      <c r="N112" s="8"/>
      <c r="O112" s="8"/>
      <c r="P112" s="8"/>
      <c r="Q112" s="8"/>
      <c r="R112" s="8"/>
      <c r="S112" s="8"/>
      <c r="T112" s="8"/>
      <c r="U112" s="8"/>
      <c r="V112" s="8"/>
      <c r="W112" s="8"/>
      <c r="X112" s="8"/>
      <c r="Y112" s="8"/>
    </row>
    <row r="113" spans="1:25" ht="15.75" customHeight="1" x14ac:dyDescent="0.2">
      <c r="A113" s="15"/>
      <c r="B113" s="15"/>
      <c r="C113" s="8"/>
      <c r="D113" s="8"/>
      <c r="E113" s="8"/>
      <c r="F113" s="8"/>
      <c r="G113" s="8"/>
      <c r="H113" s="8"/>
      <c r="I113" s="8"/>
      <c r="J113" s="8"/>
      <c r="K113" s="8"/>
      <c r="L113" s="8"/>
      <c r="M113" s="8"/>
      <c r="N113" s="8"/>
      <c r="O113" s="8"/>
      <c r="P113" s="8"/>
      <c r="Q113" s="8"/>
      <c r="R113" s="8"/>
      <c r="S113" s="8"/>
      <c r="T113" s="8"/>
      <c r="U113" s="8"/>
      <c r="V113" s="8"/>
      <c r="W113" s="8"/>
      <c r="X113" s="8"/>
      <c r="Y113" s="8"/>
    </row>
    <row r="114" spans="1:25" ht="15.75" customHeight="1" x14ac:dyDescent="0.2">
      <c r="A114" s="15"/>
      <c r="B114" s="15"/>
      <c r="C114" s="8"/>
      <c r="D114" s="8"/>
      <c r="E114" s="8"/>
      <c r="F114" s="8"/>
      <c r="G114" s="8"/>
      <c r="H114" s="8"/>
      <c r="I114" s="8"/>
      <c r="J114" s="8"/>
      <c r="K114" s="8"/>
      <c r="L114" s="8"/>
      <c r="M114" s="8"/>
      <c r="N114" s="8"/>
      <c r="O114" s="8"/>
      <c r="P114" s="8"/>
      <c r="Q114" s="8"/>
      <c r="R114" s="8"/>
      <c r="S114" s="8"/>
      <c r="T114" s="8"/>
      <c r="U114" s="8"/>
      <c r="V114" s="8"/>
      <c r="W114" s="8"/>
      <c r="X114" s="8"/>
      <c r="Y114" s="8"/>
    </row>
    <row r="115" spans="1:25" ht="15.75" customHeight="1" x14ac:dyDescent="0.2">
      <c r="A115" s="15"/>
      <c r="B115" s="15"/>
      <c r="C115" s="8"/>
      <c r="D115" s="8"/>
      <c r="E115" s="8"/>
      <c r="F115" s="8"/>
      <c r="G115" s="8"/>
      <c r="H115" s="8"/>
      <c r="I115" s="8"/>
      <c r="J115" s="8"/>
      <c r="K115" s="8"/>
      <c r="L115" s="8"/>
      <c r="M115" s="8"/>
      <c r="N115" s="8"/>
      <c r="O115" s="8"/>
      <c r="P115" s="8"/>
      <c r="Q115" s="8"/>
      <c r="R115" s="8"/>
      <c r="S115" s="8"/>
      <c r="T115" s="8"/>
      <c r="U115" s="8"/>
      <c r="V115" s="8"/>
      <c r="W115" s="8"/>
      <c r="X115" s="8"/>
      <c r="Y115" s="8"/>
    </row>
    <row r="116" spans="1:25" ht="15.75" customHeight="1" x14ac:dyDescent="0.2">
      <c r="A116" s="15"/>
      <c r="B116" s="15"/>
      <c r="C116" s="8"/>
      <c r="D116" s="8"/>
      <c r="E116" s="8"/>
      <c r="F116" s="8"/>
      <c r="G116" s="8"/>
      <c r="H116" s="8"/>
      <c r="I116" s="8"/>
      <c r="J116" s="8"/>
      <c r="K116" s="8"/>
      <c r="L116" s="8"/>
      <c r="M116" s="8"/>
      <c r="N116" s="8"/>
      <c r="O116" s="8"/>
      <c r="P116" s="8"/>
      <c r="Q116" s="8"/>
      <c r="R116" s="8"/>
      <c r="S116" s="8"/>
      <c r="T116" s="8"/>
      <c r="U116" s="8"/>
      <c r="V116" s="8"/>
      <c r="W116" s="8"/>
      <c r="X116" s="8"/>
      <c r="Y116" s="8"/>
    </row>
    <row r="117" spans="1:25" ht="15.75" customHeight="1" x14ac:dyDescent="0.2">
      <c r="A117" s="15"/>
      <c r="B117" s="15"/>
      <c r="C117" s="8"/>
      <c r="D117" s="8"/>
      <c r="E117" s="8"/>
      <c r="F117" s="8"/>
      <c r="G117" s="8"/>
      <c r="H117" s="8"/>
      <c r="I117" s="8"/>
      <c r="J117" s="8"/>
      <c r="K117" s="8"/>
      <c r="L117" s="8"/>
      <c r="M117" s="8"/>
      <c r="N117" s="8"/>
      <c r="O117" s="8"/>
      <c r="P117" s="8"/>
      <c r="Q117" s="8"/>
      <c r="R117" s="8"/>
      <c r="S117" s="8"/>
      <c r="T117" s="8"/>
      <c r="U117" s="8"/>
      <c r="V117" s="8"/>
      <c r="W117" s="8"/>
      <c r="X117" s="8"/>
      <c r="Y117" s="8"/>
    </row>
    <row r="118" spans="1:25" ht="15.75" customHeight="1" x14ac:dyDescent="0.2">
      <c r="A118" s="15"/>
      <c r="B118" s="15"/>
      <c r="C118" s="8"/>
      <c r="D118" s="8"/>
      <c r="E118" s="8"/>
      <c r="F118" s="8"/>
      <c r="G118" s="8"/>
      <c r="H118" s="8"/>
      <c r="I118" s="8"/>
      <c r="J118" s="8"/>
      <c r="K118" s="8"/>
      <c r="L118" s="8"/>
      <c r="M118" s="8"/>
      <c r="N118" s="8"/>
      <c r="O118" s="8"/>
      <c r="P118" s="8"/>
      <c r="Q118" s="8"/>
      <c r="R118" s="8"/>
      <c r="S118" s="8"/>
      <c r="T118" s="8"/>
      <c r="U118" s="8"/>
      <c r="V118" s="8"/>
      <c r="W118" s="8"/>
      <c r="X118" s="8"/>
      <c r="Y118" s="8"/>
    </row>
    <row r="119" spans="1:25" ht="15.75" customHeight="1" x14ac:dyDescent="0.2">
      <c r="A119" s="15"/>
      <c r="B119" s="15"/>
      <c r="C119" s="8"/>
      <c r="D119" s="8"/>
      <c r="E119" s="8"/>
      <c r="F119" s="8"/>
      <c r="G119" s="8"/>
      <c r="H119" s="8"/>
      <c r="I119" s="8"/>
      <c r="J119" s="8"/>
      <c r="K119" s="8"/>
      <c r="L119" s="8"/>
      <c r="M119" s="8"/>
      <c r="N119" s="8"/>
      <c r="O119" s="8"/>
      <c r="P119" s="8"/>
      <c r="Q119" s="8"/>
      <c r="R119" s="8"/>
      <c r="S119" s="8"/>
      <c r="T119" s="8"/>
      <c r="U119" s="8"/>
      <c r="V119" s="8"/>
      <c r="W119" s="8"/>
      <c r="X119" s="8"/>
      <c r="Y119" s="8"/>
    </row>
    <row r="120" spans="1:25" ht="15.75" customHeight="1" x14ac:dyDescent="0.2">
      <c r="A120" s="15"/>
      <c r="B120" s="15"/>
      <c r="C120" s="8"/>
      <c r="D120" s="8"/>
      <c r="E120" s="8"/>
      <c r="F120" s="8"/>
      <c r="G120" s="8"/>
      <c r="H120" s="8"/>
      <c r="I120" s="8"/>
      <c r="J120" s="8"/>
      <c r="K120" s="8"/>
      <c r="L120" s="8"/>
      <c r="M120" s="8"/>
      <c r="N120" s="8"/>
      <c r="O120" s="8"/>
      <c r="P120" s="8"/>
      <c r="Q120" s="8"/>
      <c r="R120" s="8"/>
      <c r="S120" s="8"/>
      <c r="T120" s="8"/>
      <c r="U120" s="8"/>
      <c r="V120" s="8"/>
      <c r="W120" s="8"/>
      <c r="X120" s="8"/>
      <c r="Y120" s="8"/>
    </row>
    <row r="121" spans="1:25" ht="15.75" customHeight="1" x14ac:dyDescent="0.2">
      <c r="A121" s="15"/>
      <c r="B121" s="15"/>
      <c r="C121" s="8"/>
      <c r="D121" s="8"/>
      <c r="E121" s="8"/>
      <c r="F121" s="8"/>
      <c r="G121" s="8"/>
      <c r="H121" s="8"/>
      <c r="I121" s="8"/>
      <c r="J121" s="8"/>
      <c r="K121" s="8"/>
      <c r="L121" s="8"/>
      <c r="M121" s="8"/>
      <c r="N121" s="8"/>
      <c r="O121" s="8"/>
      <c r="P121" s="8"/>
      <c r="Q121" s="8"/>
      <c r="R121" s="8"/>
      <c r="S121" s="8"/>
      <c r="T121" s="8"/>
      <c r="U121" s="8"/>
      <c r="V121" s="8"/>
      <c r="W121" s="8"/>
      <c r="X121" s="8"/>
      <c r="Y121" s="8"/>
    </row>
    <row r="122" spans="1:25" ht="15.75" customHeight="1" x14ac:dyDescent="0.2">
      <c r="A122" s="15"/>
      <c r="B122" s="15"/>
      <c r="C122" s="8"/>
      <c r="D122" s="8"/>
      <c r="E122" s="8"/>
      <c r="F122" s="8"/>
      <c r="G122" s="8"/>
      <c r="H122" s="8"/>
      <c r="I122" s="8"/>
      <c r="J122" s="8"/>
      <c r="K122" s="8"/>
      <c r="L122" s="8"/>
      <c r="M122" s="8"/>
      <c r="N122" s="8"/>
      <c r="O122" s="8"/>
      <c r="P122" s="8"/>
      <c r="Q122" s="8"/>
      <c r="R122" s="8"/>
      <c r="S122" s="8"/>
      <c r="T122" s="8"/>
      <c r="U122" s="8"/>
      <c r="V122" s="8"/>
      <c r="W122" s="8"/>
      <c r="X122" s="8"/>
      <c r="Y122" s="8"/>
    </row>
    <row r="123" spans="1:25" ht="15.75" customHeight="1" x14ac:dyDescent="0.2">
      <c r="A123" s="15"/>
      <c r="B123" s="15"/>
      <c r="C123" s="8"/>
      <c r="D123" s="8"/>
      <c r="E123" s="8"/>
      <c r="F123" s="8"/>
      <c r="G123" s="8"/>
      <c r="H123" s="8"/>
      <c r="I123" s="8"/>
      <c r="J123" s="8"/>
      <c r="K123" s="8"/>
      <c r="L123" s="8"/>
      <c r="M123" s="8"/>
      <c r="N123" s="8"/>
      <c r="O123" s="8"/>
      <c r="P123" s="8"/>
      <c r="Q123" s="8"/>
      <c r="R123" s="8"/>
      <c r="S123" s="8"/>
      <c r="T123" s="8"/>
      <c r="U123" s="8"/>
      <c r="V123" s="8"/>
      <c r="W123" s="8"/>
      <c r="X123" s="8"/>
      <c r="Y123" s="8"/>
    </row>
    <row r="124" spans="1:25" ht="15.75" customHeight="1" x14ac:dyDescent="0.2">
      <c r="A124" s="15"/>
      <c r="B124" s="15"/>
      <c r="C124" s="8"/>
      <c r="D124" s="8"/>
      <c r="E124" s="8"/>
      <c r="F124" s="8"/>
      <c r="G124" s="8"/>
      <c r="H124" s="8"/>
      <c r="I124" s="8"/>
      <c r="J124" s="8"/>
      <c r="K124" s="8"/>
      <c r="L124" s="8"/>
      <c r="M124" s="8"/>
      <c r="N124" s="8"/>
      <c r="O124" s="8"/>
      <c r="P124" s="8"/>
      <c r="Q124" s="8"/>
      <c r="R124" s="8"/>
      <c r="S124" s="8"/>
      <c r="T124" s="8"/>
      <c r="U124" s="8"/>
      <c r="V124" s="8"/>
      <c r="W124" s="8"/>
      <c r="X124" s="8"/>
      <c r="Y124" s="8"/>
    </row>
    <row r="125" spans="1:25" ht="15.75" customHeight="1" x14ac:dyDescent="0.2">
      <c r="A125" s="15"/>
      <c r="B125" s="15"/>
      <c r="C125" s="8"/>
      <c r="D125" s="8"/>
      <c r="E125" s="8"/>
      <c r="F125" s="8"/>
      <c r="G125" s="8"/>
      <c r="H125" s="8"/>
      <c r="I125" s="8"/>
      <c r="J125" s="8"/>
      <c r="K125" s="8"/>
      <c r="L125" s="8"/>
      <c r="M125" s="8"/>
      <c r="N125" s="8"/>
      <c r="O125" s="8"/>
      <c r="P125" s="8"/>
      <c r="Q125" s="8"/>
      <c r="R125" s="8"/>
      <c r="S125" s="8"/>
      <c r="T125" s="8"/>
      <c r="U125" s="8"/>
      <c r="V125" s="8"/>
      <c r="W125" s="8"/>
      <c r="X125" s="8"/>
      <c r="Y125" s="8"/>
    </row>
    <row r="126" spans="1:25" ht="15.75" customHeight="1" x14ac:dyDescent="0.2">
      <c r="A126" s="15"/>
      <c r="B126" s="15"/>
      <c r="C126" s="8"/>
      <c r="D126" s="8"/>
      <c r="E126" s="8"/>
      <c r="F126" s="8"/>
      <c r="G126" s="8"/>
      <c r="H126" s="8"/>
      <c r="I126" s="8"/>
      <c r="J126" s="8"/>
      <c r="K126" s="8"/>
      <c r="L126" s="8"/>
      <c r="M126" s="8"/>
      <c r="N126" s="8"/>
      <c r="O126" s="8"/>
      <c r="P126" s="8"/>
      <c r="Q126" s="8"/>
      <c r="R126" s="8"/>
      <c r="S126" s="8"/>
      <c r="T126" s="8"/>
      <c r="U126" s="8"/>
      <c r="V126" s="8"/>
      <c r="W126" s="8"/>
      <c r="X126" s="8"/>
      <c r="Y126" s="8"/>
    </row>
    <row r="127" spans="1:25" ht="15.75" customHeight="1" x14ac:dyDescent="0.2">
      <c r="A127" s="15"/>
      <c r="B127" s="15"/>
      <c r="C127" s="8"/>
      <c r="D127" s="8"/>
      <c r="E127" s="8"/>
      <c r="F127" s="8"/>
      <c r="G127" s="8"/>
      <c r="H127" s="8"/>
      <c r="I127" s="8"/>
      <c r="J127" s="8"/>
      <c r="K127" s="8"/>
      <c r="L127" s="8"/>
      <c r="M127" s="8"/>
      <c r="N127" s="8"/>
      <c r="O127" s="8"/>
      <c r="P127" s="8"/>
      <c r="Q127" s="8"/>
      <c r="R127" s="8"/>
      <c r="S127" s="8"/>
      <c r="T127" s="8"/>
      <c r="U127" s="8"/>
      <c r="V127" s="8"/>
      <c r="W127" s="8"/>
      <c r="X127" s="8"/>
      <c r="Y127" s="8"/>
    </row>
    <row r="128" spans="1:25" ht="15.75" customHeight="1" x14ac:dyDescent="0.2">
      <c r="A128" s="15"/>
      <c r="B128" s="15"/>
      <c r="C128" s="8"/>
      <c r="D128" s="8"/>
      <c r="E128" s="8"/>
      <c r="F128" s="8"/>
      <c r="G128" s="8"/>
      <c r="H128" s="8"/>
      <c r="I128" s="8"/>
      <c r="J128" s="8"/>
      <c r="K128" s="8"/>
      <c r="L128" s="8"/>
      <c r="M128" s="8"/>
      <c r="N128" s="8"/>
      <c r="O128" s="8"/>
      <c r="P128" s="8"/>
      <c r="Q128" s="8"/>
      <c r="R128" s="8"/>
      <c r="S128" s="8"/>
      <c r="T128" s="8"/>
      <c r="U128" s="8"/>
      <c r="V128" s="8"/>
      <c r="W128" s="8"/>
      <c r="X128" s="8"/>
      <c r="Y128" s="8"/>
    </row>
    <row r="129" spans="1:25" ht="15.75" customHeight="1" x14ac:dyDescent="0.2">
      <c r="A129" s="15"/>
      <c r="B129" s="15"/>
      <c r="C129" s="8"/>
      <c r="D129" s="8"/>
      <c r="E129" s="8"/>
      <c r="F129" s="8"/>
      <c r="G129" s="8"/>
      <c r="H129" s="8"/>
      <c r="I129" s="8"/>
      <c r="J129" s="8"/>
      <c r="K129" s="8"/>
      <c r="L129" s="8"/>
      <c r="M129" s="8"/>
      <c r="N129" s="8"/>
      <c r="O129" s="8"/>
      <c r="P129" s="8"/>
      <c r="Q129" s="8"/>
      <c r="R129" s="8"/>
      <c r="S129" s="8"/>
      <c r="T129" s="8"/>
      <c r="U129" s="8"/>
      <c r="V129" s="8"/>
      <c r="W129" s="8"/>
      <c r="X129" s="8"/>
      <c r="Y129" s="8"/>
    </row>
    <row r="130" spans="1:25" ht="15.75" customHeight="1" x14ac:dyDescent="0.2">
      <c r="A130" s="15"/>
      <c r="B130" s="15"/>
      <c r="C130" s="8"/>
      <c r="D130" s="8"/>
      <c r="E130" s="8"/>
      <c r="F130" s="8"/>
      <c r="G130" s="8"/>
      <c r="H130" s="8"/>
      <c r="I130" s="8"/>
      <c r="J130" s="8"/>
      <c r="K130" s="8"/>
      <c r="L130" s="8"/>
      <c r="M130" s="8"/>
      <c r="N130" s="8"/>
      <c r="O130" s="8"/>
      <c r="P130" s="8"/>
      <c r="Q130" s="8"/>
      <c r="R130" s="8"/>
      <c r="S130" s="8"/>
      <c r="T130" s="8"/>
      <c r="U130" s="8"/>
      <c r="V130" s="8"/>
      <c r="W130" s="8"/>
      <c r="X130" s="8"/>
      <c r="Y130" s="8"/>
    </row>
    <row r="131" spans="1:25" ht="15.75" customHeight="1" x14ac:dyDescent="0.2">
      <c r="A131" s="15"/>
      <c r="B131" s="15"/>
      <c r="C131" s="8"/>
      <c r="D131" s="8"/>
      <c r="E131" s="8"/>
      <c r="F131" s="8"/>
      <c r="G131" s="8"/>
      <c r="H131" s="8"/>
      <c r="I131" s="8"/>
      <c r="J131" s="8"/>
      <c r="K131" s="8"/>
      <c r="L131" s="8"/>
      <c r="M131" s="8"/>
      <c r="N131" s="8"/>
      <c r="O131" s="8"/>
      <c r="P131" s="8"/>
      <c r="Q131" s="8"/>
      <c r="R131" s="8"/>
      <c r="S131" s="8"/>
      <c r="T131" s="8"/>
      <c r="U131" s="8"/>
      <c r="V131" s="8"/>
      <c r="W131" s="8"/>
      <c r="X131" s="8"/>
      <c r="Y131" s="8"/>
    </row>
    <row r="132" spans="1:25" ht="15.75" customHeight="1" x14ac:dyDescent="0.2">
      <c r="A132" s="15"/>
      <c r="B132" s="15"/>
      <c r="C132" s="8"/>
      <c r="D132" s="8"/>
      <c r="E132" s="8"/>
      <c r="F132" s="8"/>
      <c r="G132" s="8"/>
      <c r="H132" s="8"/>
      <c r="I132" s="8"/>
      <c r="J132" s="8"/>
      <c r="K132" s="8"/>
      <c r="L132" s="8"/>
      <c r="M132" s="8"/>
      <c r="N132" s="8"/>
      <c r="O132" s="8"/>
      <c r="P132" s="8"/>
      <c r="Q132" s="8"/>
      <c r="R132" s="8"/>
      <c r="S132" s="8"/>
      <c r="T132" s="8"/>
      <c r="U132" s="8"/>
      <c r="V132" s="8"/>
      <c r="W132" s="8"/>
      <c r="X132" s="8"/>
      <c r="Y132" s="8"/>
    </row>
    <row r="133" spans="1:25" ht="15.75" customHeight="1" x14ac:dyDescent="0.2">
      <c r="A133" s="15"/>
      <c r="B133" s="15"/>
      <c r="C133" s="8"/>
      <c r="D133" s="8"/>
      <c r="E133" s="8"/>
      <c r="F133" s="8"/>
      <c r="G133" s="8"/>
      <c r="H133" s="8"/>
      <c r="I133" s="8"/>
      <c r="J133" s="8"/>
      <c r="K133" s="8"/>
      <c r="L133" s="8"/>
      <c r="M133" s="8"/>
      <c r="N133" s="8"/>
      <c r="O133" s="8"/>
      <c r="P133" s="8"/>
      <c r="Q133" s="8"/>
      <c r="R133" s="8"/>
      <c r="S133" s="8"/>
      <c r="T133" s="8"/>
      <c r="U133" s="8"/>
      <c r="V133" s="8"/>
      <c r="W133" s="8"/>
      <c r="X133" s="8"/>
      <c r="Y133" s="8"/>
    </row>
    <row r="134" spans="1:25" ht="15.75" customHeight="1" x14ac:dyDescent="0.2">
      <c r="A134" s="15"/>
      <c r="B134" s="15"/>
      <c r="C134" s="8"/>
      <c r="D134" s="8"/>
      <c r="E134" s="8"/>
      <c r="F134" s="8"/>
      <c r="G134" s="8"/>
      <c r="H134" s="8"/>
      <c r="I134" s="8"/>
      <c r="J134" s="8"/>
      <c r="K134" s="8"/>
      <c r="L134" s="8"/>
      <c r="M134" s="8"/>
      <c r="N134" s="8"/>
      <c r="O134" s="8"/>
      <c r="P134" s="8"/>
      <c r="Q134" s="8"/>
      <c r="R134" s="8"/>
      <c r="S134" s="8"/>
      <c r="T134" s="8"/>
      <c r="U134" s="8"/>
      <c r="V134" s="8"/>
      <c r="W134" s="8"/>
      <c r="X134" s="8"/>
      <c r="Y134" s="8"/>
    </row>
    <row r="135" spans="1:25" ht="15.75" customHeight="1" x14ac:dyDescent="0.2">
      <c r="A135" s="15"/>
      <c r="B135" s="15"/>
      <c r="C135" s="8"/>
      <c r="D135" s="8"/>
      <c r="E135" s="8"/>
      <c r="F135" s="8"/>
      <c r="G135" s="8"/>
      <c r="H135" s="8"/>
      <c r="I135" s="8"/>
      <c r="J135" s="8"/>
      <c r="K135" s="8"/>
      <c r="L135" s="8"/>
      <c r="M135" s="8"/>
      <c r="N135" s="8"/>
      <c r="O135" s="8"/>
      <c r="P135" s="8"/>
      <c r="Q135" s="8"/>
      <c r="R135" s="8"/>
      <c r="S135" s="8"/>
      <c r="T135" s="8"/>
      <c r="U135" s="8"/>
      <c r="V135" s="8"/>
      <c r="W135" s="8"/>
      <c r="X135" s="8"/>
      <c r="Y135" s="8"/>
    </row>
    <row r="136" spans="1:25" ht="15.75" customHeight="1" x14ac:dyDescent="0.2">
      <c r="A136" s="15"/>
      <c r="B136" s="15"/>
      <c r="C136" s="8"/>
      <c r="D136" s="8"/>
      <c r="E136" s="8"/>
      <c r="F136" s="8"/>
      <c r="G136" s="8"/>
      <c r="H136" s="8"/>
      <c r="I136" s="8"/>
      <c r="J136" s="8"/>
      <c r="K136" s="8"/>
      <c r="L136" s="8"/>
      <c r="M136" s="8"/>
      <c r="N136" s="8"/>
      <c r="O136" s="8"/>
      <c r="P136" s="8"/>
      <c r="Q136" s="8"/>
      <c r="R136" s="8"/>
      <c r="S136" s="8"/>
      <c r="T136" s="8"/>
      <c r="U136" s="8"/>
      <c r="V136" s="8"/>
      <c r="W136" s="8"/>
      <c r="X136" s="8"/>
      <c r="Y136" s="8"/>
    </row>
    <row r="137" spans="1:25" ht="15.75" customHeight="1" x14ac:dyDescent="0.2">
      <c r="A137" s="15"/>
      <c r="B137" s="15"/>
      <c r="C137" s="8"/>
      <c r="D137" s="8"/>
      <c r="E137" s="8"/>
      <c r="F137" s="8"/>
      <c r="G137" s="8"/>
      <c r="H137" s="8"/>
      <c r="I137" s="8"/>
      <c r="J137" s="8"/>
      <c r="K137" s="8"/>
      <c r="L137" s="8"/>
      <c r="M137" s="8"/>
      <c r="N137" s="8"/>
      <c r="O137" s="8"/>
      <c r="P137" s="8"/>
      <c r="Q137" s="8"/>
      <c r="R137" s="8"/>
      <c r="S137" s="8"/>
      <c r="T137" s="8"/>
      <c r="U137" s="8"/>
      <c r="V137" s="8"/>
      <c r="W137" s="8"/>
      <c r="X137" s="8"/>
      <c r="Y137" s="8"/>
    </row>
    <row r="138" spans="1:25" ht="15.75" customHeight="1" x14ac:dyDescent="0.2">
      <c r="A138" s="15"/>
      <c r="B138" s="15"/>
      <c r="C138" s="8"/>
      <c r="D138" s="8"/>
      <c r="E138" s="8"/>
      <c r="F138" s="8"/>
      <c r="G138" s="8"/>
      <c r="H138" s="8"/>
      <c r="I138" s="8"/>
      <c r="J138" s="8"/>
      <c r="K138" s="8"/>
      <c r="L138" s="8"/>
      <c r="M138" s="8"/>
      <c r="N138" s="8"/>
      <c r="O138" s="8"/>
      <c r="P138" s="8"/>
      <c r="Q138" s="8"/>
      <c r="R138" s="8"/>
      <c r="S138" s="8"/>
      <c r="T138" s="8"/>
      <c r="U138" s="8"/>
      <c r="V138" s="8"/>
      <c r="W138" s="8"/>
      <c r="X138" s="8"/>
      <c r="Y138" s="8"/>
    </row>
    <row r="139" spans="1:25" ht="15.75" customHeight="1" x14ac:dyDescent="0.2">
      <c r="A139" s="15"/>
      <c r="B139" s="15"/>
      <c r="C139" s="8"/>
      <c r="D139" s="8"/>
      <c r="E139" s="8"/>
      <c r="F139" s="8"/>
      <c r="G139" s="8"/>
      <c r="H139" s="8"/>
      <c r="I139" s="8"/>
      <c r="J139" s="8"/>
      <c r="K139" s="8"/>
      <c r="L139" s="8"/>
      <c r="M139" s="8"/>
      <c r="N139" s="8"/>
      <c r="O139" s="8"/>
      <c r="P139" s="8"/>
      <c r="Q139" s="8"/>
      <c r="R139" s="8"/>
      <c r="S139" s="8"/>
      <c r="T139" s="8"/>
      <c r="U139" s="8"/>
      <c r="V139" s="8"/>
      <c r="W139" s="8"/>
      <c r="X139" s="8"/>
      <c r="Y139" s="8"/>
    </row>
    <row r="140" spans="1:25" ht="15.75" customHeight="1" x14ac:dyDescent="0.2">
      <c r="A140" s="15"/>
      <c r="B140" s="15"/>
      <c r="C140" s="8"/>
      <c r="D140" s="8"/>
      <c r="E140" s="8"/>
      <c r="F140" s="8"/>
      <c r="G140" s="8"/>
      <c r="H140" s="8"/>
      <c r="I140" s="8"/>
      <c r="J140" s="8"/>
      <c r="K140" s="8"/>
      <c r="L140" s="8"/>
      <c r="M140" s="8"/>
      <c r="N140" s="8"/>
      <c r="O140" s="8"/>
      <c r="P140" s="8"/>
      <c r="Q140" s="8"/>
      <c r="R140" s="8"/>
      <c r="S140" s="8"/>
      <c r="T140" s="8"/>
      <c r="U140" s="8"/>
      <c r="V140" s="8"/>
      <c r="W140" s="8"/>
      <c r="X140" s="8"/>
      <c r="Y140" s="8"/>
    </row>
    <row r="141" spans="1:25" ht="15.75" customHeight="1" x14ac:dyDescent="0.2">
      <c r="A141" s="15"/>
      <c r="B141" s="15"/>
      <c r="C141" s="8"/>
      <c r="D141" s="8"/>
      <c r="E141" s="8"/>
      <c r="F141" s="8"/>
      <c r="G141" s="8"/>
      <c r="H141" s="8"/>
      <c r="I141" s="8"/>
      <c r="J141" s="8"/>
      <c r="K141" s="8"/>
      <c r="L141" s="8"/>
      <c r="M141" s="8"/>
      <c r="N141" s="8"/>
      <c r="O141" s="8"/>
      <c r="P141" s="8"/>
      <c r="Q141" s="8"/>
      <c r="R141" s="8"/>
      <c r="S141" s="8"/>
      <c r="T141" s="8"/>
      <c r="U141" s="8"/>
      <c r="V141" s="8"/>
      <c r="W141" s="8"/>
      <c r="X141" s="8"/>
      <c r="Y141" s="8"/>
    </row>
    <row r="142" spans="1:25" ht="15.75" customHeight="1" x14ac:dyDescent="0.2">
      <c r="A142" s="15"/>
      <c r="B142" s="15"/>
      <c r="C142" s="8"/>
      <c r="D142" s="8"/>
      <c r="E142" s="8"/>
      <c r="F142" s="8"/>
      <c r="G142" s="8"/>
      <c r="H142" s="8"/>
      <c r="I142" s="8"/>
      <c r="J142" s="8"/>
      <c r="K142" s="8"/>
      <c r="L142" s="8"/>
      <c r="M142" s="8"/>
      <c r="N142" s="8"/>
      <c r="O142" s="8"/>
      <c r="P142" s="8"/>
      <c r="Q142" s="8"/>
      <c r="R142" s="8"/>
      <c r="S142" s="8"/>
      <c r="T142" s="8"/>
      <c r="U142" s="8"/>
      <c r="V142" s="8"/>
      <c r="W142" s="8"/>
      <c r="X142" s="8"/>
      <c r="Y142" s="8"/>
    </row>
    <row r="143" spans="1:25" ht="15.75" customHeight="1" x14ac:dyDescent="0.2">
      <c r="A143" s="15"/>
      <c r="B143" s="15"/>
      <c r="C143" s="8"/>
      <c r="D143" s="8"/>
      <c r="E143" s="8"/>
      <c r="F143" s="8"/>
      <c r="G143" s="8"/>
      <c r="H143" s="8"/>
      <c r="I143" s="8"/>
      <c r="J143" s="8"/>
      <c r="K143" s="8"/>
      <c r="L143" s="8"/>
      <c r="M143" s="8"/>
      <c r="N143" s="8"/>
      <c r="O143" s="8"/>
      <c r="P143" s="8"/>
      <c r="Q143" s="8"/>
      <c r="R143" s="8"/>
      <c r="S143" s="8"/>
      <c r="T143" s="8"/>
      <c r="U143" s="8"/>
      <c r="V143" s="8"/>
      <c r="W143" s="8"/>
      <c r="X143" s="8"/>
      <c r="Y143" s="8"/>
    </row>
    <row r="144" spans="1:25" ht="15.75" customHeight="1" x14ac:dyDescent="0.2">
      <c r="A144" s="15"/>
      <c r="B144" s="15"/>
      <c r="C144" s="8"/>
      <c r="D144" s="8"/>
      <c r="E144" s="8"/>
      <c r="F144" s="8"/>
      <c r="G144" s="8"/>
      <c r="H144" s="8"/>
      <c r="I144" s="8"/>
      <c r="J144" s="8"/>
      <c r="K144" s="8"/>
      <c r="L144" s="8"/>
      <c r="M144" s="8"/>
      <c r="N144" s="8"/>
      <c r="O144" s="8"/>
      <c r="P144" s="8"/>
      <c r="Q144" s="8"/>
      <c r="R144" s="8"/>
      <c r="S144" s="8"/>
      <c r="T144" s="8"/>
      <c r="U144" s="8"/>
      <c r="V144" s="8"/>
      <c r="W144" s="8"/>
      <c r="X144" s="8"/>
      <c r="Y144" s="8"/>
    </row>
    <row r="145" spans="1:25" ht="15.75" customHeight="1" x14ac:dyDescent="0.2">
      <c r="A145" s="15"/>
      <c r="B145" s="15"/>
      <c r="C145" s="8"/>
      <c r="D145" s="8"/>
      <c r="E145" s="8"/>
      <c r="F145" s="8"/>
      <c r="G145" s="8"/>
      <c r="H145" s="8"/>
      <c r="I145" s="8"/>
      <c r="J145" s="8"/>
      <c r="K145" s="8"/>
      <c r="L145" s="8"/>
      <c r="M145" s="8"/>
      <c r="N145" s="8"/>
      <c r="O145" s="8"/>
      <c r="P145" s="8"/>
      <c r="Q145" s="8"/>
      <c r="R145" s="8"/>
      <c r="S145" s="8"/>
      <c r="T145" s="8"/>
      <c r="U145" s="8"/>
      <c r="V145" s="8"/>
      <c r="W145" s="8"/>
      <c r="X145" s="8"/>
      <c r="Y145" s="8"/>
    </row>
    <row r="146" spans="1:25" ht="15.75" customHeight="1" x14ac:dyDescent="0.2">
      <c r="A146" s="15"/>
      <c r="B146" s="15"/>
      <c r="C146" s="8"/>
      <c r="D146" s="8"/>
      <c r="E146" s="8"/>
      <c r="F146" s="8"/>
      <c r="G146" s="8"/>
      <c r="H146" s="8"/>
      <c r="I146" s="8"/>
      <c r="J146" s="8"/>
      <c r="K146" s="8"/>
      <c r="L146" s="8"/>
      <c r="M146" s="8"/>
      <c r="N146" s="8"/>
      <c r="O146" s="8"/>
      <c r="P146" s="8"/>
      <c r="Q146" s="8"/>
      <c r="R146" s="8"/>
      <c r="S146" s="8"/>
      <c r="T146" s="8"/>
      <c r="U146" s="8"/>
      <c r="V146" s="8"/>
      <c r="W146" s="8"/>
      <c r="X146" s="8"/>
      <c r="Y146" s="8"/>
    </row>
    <row r="147" spans="1:25" ht="15.75" customHeight="1" x14ac:dyDescent="0.2">
      <c r="A147" s="15"/>
      <c r="B147" s="15"/>
      <c r="C147" s="8"/>
      <c r="D147" s="8"/>
      <c r="E147" s="8"/>
      <c r="F147" s="8"/>
      <c r="G147" s="8"/>
      <c r="H147" s="8"/>
      <c r="I147" s="8"/>
      <c r="J147" s="8"/>
      <c r="K147" s="8"/>
      <c r="L147" s="8"/>
      <c r="M147" s="8"/>
      <c r="N147" s="8"/>
      <c r="O147" s="8"/>
      <c r="P147" s="8"/>
      <c r="Q147" s="8"/>
      <c r="R147" s="8"/>
      <c r="S147" s="8"/>
      <c r="T147" s="8"/>
      <c r="U147" s="8"/>
      <c r="V147" s="8"/>
      <c r="W147" s="8"/>
      <c r="X147" s="8"/>
      <c r="Y147" s="8"/>
    </row>
    <row r="148" spans="1:25" ht="15.75" customHeight="1" x14ac:dyDescent="0.2">
      <c r="A148" s="15"/>
      <c r="B148" s="15"/>
      <c r="C148" s="8"/>
      <c r="D148" s="8"/>
      <c r="E148" s="8"/>
      <c r="F148" s="8"/>
      <c r="G148" s="8"/>
      <c r="H148" s="8"/>
      <c r="I148" s="8"/>
      <c r="J148" s="8"/>
      <c r="K148" s="8"/>
      <c r="L148" s="8"/>
      <c r="M148" s="8"/>
      <c r="N148" s="8"/>
      <c r="O148" s="8"/>
      <c r="P148" s="8"/>
      <c r="Q148" s="8"/>
      <c r="R148" s="8"/>
      <c r="S148" s="8"/>
      <c r="T148" s="8"/>
      <c r="U148" s="8"/>
      <c r="V148" s="8"/>
      <c r="W148" s="8"/>
      <c r="X148" s="8"/>
      <c r="Y148" s="8"/>
    </row>
    <row r="149" spans="1:25" ht="15.75" customHeight="1" x14ac:dyDescent="0.2">
      <c r="A149" s="15"/>
      <c r="B149" s="15"/>
      <c r="C149" s="8"/>
      <c r="D149" s="8"/>
      <c r="E149" s="8"/>
      <c r="F149" s="8"/>
      <c r="G149" s="8"/>
      <c r="H149" s="8"/>
      <c r="I149" s="8"/>
      <c r="J149" s="8"/>
      <c r="K149" s="8"/>
      <c r="L149" s="8"/>
      <c r="M149" s="8"/>
      <c r="N149" s="8"/>
      <c r="O149" s="8"/>
      <c r="P149" s="8"/>
      <c r="Q149" s="8"/>
      <c r="R149" s="8"/>
      <c r="S149" s="8"/>
      <c r="T149" s="8"/>
      <c r="U149" s="8"/>
      <c r="V149" s="8"/>
      <c r="W149" s="8"/>
      <c r="X149" s="8"/>
      <c r="Y149" s="8"/>
    </row>
    <row r="150" spans="1:25" ht="15.75" customHeight="1" x14ac:dyDescent="0.2">
      <c r="A150" s="15"/>
      <c r="B150" s="15"/>
      <c r="C150" s="8"/>
      <c r="D150" s="8"/>
      <c r="E150" s="8"/>
      <c r="F150" s="8"/>
      <c r="G150" s="8"/>
      <c r="H150" s="8"/>
      <c r="I150" s="8"/>
      <c r="J150" s="8"/>
      <c r="K150" s="8"/>
      <c r="L150" s="8"/>
      <c r="M150" s="8"/>
      <c r="N150" s="8"/>
      <c r="O150" s="8"/>
      <c r="P150" s="8"/>
      <c r="Q150" s="8"/>
      <c r="R150" s="8"/>
      <c r="S150" s="8"/>
      <c r="T150" s="8"/>
      <c r="U150" s="8"/>
      <c r="V150" s="8"/>
      <c r="W150" s="8"/>
      <c r="X150" s="8"/>
      <c r="Y150" s="8"/>
    </row>
    <row r="151" spans="1:25" ht="15.75" customHeight="1" x14ac:dyDescent="0.2">
      <c r="A151" s="15"/>
      <c r="B151" s="15"/>
      <c r="C151" s="8"/>
      <c r="D151" s="8"/>
      <c r="E151" s="8"/>
      <c r="F151" s="8"/>
      <c r="G151" s="8"/>
      <c r="H151" s="8"/>
      <c r="I151" s="8"/>
      <c r="J151" s="8"/>
      <c r="K151" s="8"/>
      <c r="L151" s="8"/>
      <c r="M151" s="8"/>
      <c r="N151" s="8"/>
      <c r="O151" s="8"/>
      <c r="P151" s="8"/>
      <c r="Q151" s="8"/>
      <c r="R151" s="8"/>
      <c r="S151" s="8"/>
      <c r="T151" s="8"/>
      <c r="U151" s="8"/>
      <c r="V151" s="8"/>
      <c r="W151" s="8"/>
      <c r="X151" s="8"/>
      <c r="Y151" s="8"/>
    </row>
    <row r="152" spans="1:25" ht="15.75" customHeight="1" x14ac:dyDescent="0.2">
      <c r="A152" s="15"/>
      <c r="B152" s="15"/>
      <c r="C152" s="8"/>
      <c r="D152" s="8"/>
      <c r="E152" s="8"/>
      <c r="F152" s="8"/>
      <c r="G152" s="8"/>
      <c r="H152" s="8"/>
      <c r="I152" s="8"/>
      <c r="J152" s="8"/>
      <c r="K152" s="8"/>
      <c r="L152" s="8"/>
      <c r="M152" s="8"/>
      <c r="N152" s="8"/>
      <c r="O152" s="8"/>
      <c r="P152" s="8"/>
      <c r="Q152" s="8"/>
      <c r="R152" s="8"/>
      <c r="S152" s="8"/>
      <c r="T152" s="8"/>
      <c r="U152" s="8"/>
      <c r="V152" s="8"/>
      <c r="W152" s="8"/>
      <c r="X152" s="8"/>
      <c r="Y152" s="8"/>
    </row>
    <row r="153" spans="1:25" ht="15.75" customHeight="1" x14ac:dyDescent="0.2">
      <c r="A153" s="15"/>
      <c r="B153" s="15"/>
      <c r="C153" s="8"/>
      <c r="D153" s="8"/>
      <c r="E153" s="8"/>
      <c r="F153" s="8"/>
      <c r="G153" s="8"/>
      <c r="H153" s="8"/>
      <c r="I153" s="8"/>
      <c r="J153" s="8"/>
      <c r="K153" s="8"/>
      <c r="L153" s="8"/>
      <c r="M153" s="8"/>
      <c r="N153" s="8"/>
      <c r="O153" s="8"/>
      <c r="P153" s="8"/>
      <c r="Q153" s="8"/>
      <c r="R153" s="8"/>
      <c r="S153" s="8"/>
      <c r="T153" s="8"/>
      <c r="U153" s="8"/>
      <c r="V153" s="8"/>
      <c r="W153" s="8"/>
      <c r="X153" s="8"/>
      <c r="Y153" s="8"/>
    </row>
    <row r="154" spans="1:25" ht="15.75" customHeight="1" x14ac:dyDescent="0.2">
      <c r="A154" s="15"/>
      <c r="B154" s="15"/>
      <c r="C154" s="8"/>
      <c r="D154" s="8"/>
      <c r="E154" s="8"/>
      <c r="F154" s="8"/>
      <c r="G154" s="8"/>
      <c r="H154" s="8"/>
      <c r="I154" s="8"/>
      <c r="J154" s="8"/>
      <c r="K154" s="8"/>
      <c r="L154" s="8"/>
      <c r="M154" s="8"/>
      <c r="N154" s="8"/>
      <c r="O154" s="8"/>
      <c r="P154" s="8"/>
      <c r="Q154" s="8"/>
      <c r="R154" s="8"/>
      <c r="S154" s="8"/>
      <c r="T154" s="8"/>
      <c r="U154" s="8"/>
      <c r="V154" s="8"/>
      <c r="W154" s="8"/>
      <c r="X154" s="8"/>
      <c r="Y154" s="8"/>
    </row>
    <row r="155" spans="1:25" ht="15.75" customHeight="1" x14ac:dyDescent="0.2">
      <c r="A155" s="15"/>
      <c r="B155" s="15"/>
      <c r="C155" s="8"/>
      <c r="D155" s="8"/>
      <c r="E155" s="8"/>
      <c r="F155" s="8"/>
      <c r="G155" s="8"/>
      <c r="H155" s="8"/>
      <c r="I155" s="8"/>
      <c r="J155" s="8"/>
      <c r="K155" s="8"/>
      <c r="L155" s="8"/>
      <c r="M155" s="8"/>
      <c r="N155" s="8"/>
      <c r="O155" s="8"/>
      <c r="P155" s="8"/>
      <c r="Q155" s="8"/>
      <c r="R155" s="8"/>
      <c r="S155" s="8"/>
      <c r="T155" s="8"/>
      <c r="U155" s="8"/>
      <c r="V155" s="8"/>
      <c r="W155" s="8"/>
      <c r="X155" s="8"/>
      <c r="Y155" s="8"/>
    </row>
    <row r="156" spans="1:25" ht="15.75" customHeight="1" x14ac:dyDescent="0.2">
      <c r="A156" s="15"/>
      <c r="B156" s="15"/>
      <c r="C156" s="8"/>
      <c r="D156" s="8"/>
      <c r="E156" s="8"/>
      <c r="F156" s="8"/>
      <c r="G156" s="8"/>
      <c r="H156" s="8"/>
      <c r="I156" s="8"/>
      <c r="J156" s="8"/>
      <c r="K156" s="8"/>
      <c r="L156" s="8"/>
      <c r="M156" s="8"/>
      <c r="N156" s="8"/>
      <c r="O156" s="8"/>
      <c r="P156" s="8"/>
      <c r="Q156" s="8"/>
      <c r="R156" s="8"/>
      <c r="S156" s="8"/>
      <c r="T156" s="8"/>
      <c r="U156" s="8"/>
      <c r="V156" s="8"/>
      <c r="W156" s="8"/>
      <c r="X156" s="8"/>
      <c r="Y156" s="8"/>
    </row>
    <row r="157" spans="1:25" ht="15.75" customHeight="1" x14ac:dyDescent="0.2">
      <c r="A157" s="15"/>
      <c r="B157" s="15"/>
      <c r="C157" s="8"/>
      <c r="D157" s="8"/>
      <c r="E157" s="8"/>
      <c r="F157" s="8"/>
      <c r="G157" s="8"/>
      <c r="H157" s="8"/>
      <c r="I157" s="8"/>
      <c r="J157" s="8"/>
      <c r="K157" s="8"/>
      <c r="L157" s="8"/>
      <c r="M157" s="8"/>
      <c r="N157" s="8"/>
      <c r="O157" s="8"/>
      <c r="P157" s="8"/>
      <c r="Q157" s="8"/>
      <c r="R157" s="8"/>
      <c r="S157" s="8"/>
      <c r="T157" s="8"/>
      <c r="U157" s="8"/>
      <c r="V157" s="8"/>
      <c r="W157" s="8"/>
      <c r="X157" s="8"/>
      <c r="Y157" s="8"/>
    </row>
    <row r="158" spans="1:25" ht="15.75" customHeight="1" x14ac:dyDescent="0.2">
      <c r="A158" s="15"/>
      <c r="B158" s="15"/>
      <c r="C158" s="8"/>
      <c r="D158" s="8"/>
      <c r="E158" s="8"/>
      <c r="F158" s="8"/>
      <c r="G158" s="8"/>
      <c r="H158" s="8"/>
      <c r="I158" s="8"/>
      <c r="J158" s="8"/>
      <c r="K158" s="8"/>
      <c r="L158" s="8"/>
      <c r="M158" s="8"/>
      <c r="N158" s="8"/>
      <c r="O158" s="8"/>
      <c r="P158" s="8"/>
      <c r="Q158" s="8"/>
      <c r="R158" s="8"/>
      <c r="S158" s="8"/>
      <c r="T158" s="8"/>
      <c r="U158" s="8"/>
      <c r="V158" s="8"/>
      <c r="W158" s="8"/>
      <c r="X158" s="8"/>
      <c r="Y158" s="8"/>
    </row>
    <row r="159" spans="1:25" ht="15.75" customHeight="1" x14ac:dyDescent="0.2">
      <c r="A159" s="15"/>
      <c r="B159" s="15"/>
      <c r="C159" s="8"/>
      <c r="D159" s="8"/>
      <c r="E159" s="8"/>
      <c r="F159" s="8"/>
      <c r="G159" s="8"/>
      <c r="H159" s="8"/>
      <c r="I159" s="8"/>
      <c r="J159" s="8"/>
      <c r="K159" s="8"/>
      <c r="L159" s="8"/>
      <c r="M159" s="8"/>
      <c r="N159" s="8"/>
      <c r="O159" s="8"/>
      <c r="P159" s="8"/>
      <c r="Q159" s="8"/>
      <c r="R159" s="8"/>
      <c r="S159" s="8"/>
      <c r="T159" s="8"/>
      <c r="U159" s="8"/>
      <c r="V159" s="8"/>
      <c r="W159" s="8"/>
      <c r="X159" s="8"/>
      <c r="Y159" s="8"/>
    </row>
    <row r="160" spans="1:25" ht="15.75" customHeight="1" x14ac:dyDescent="0.2">
      <c r="A160" s="15"/>
      <c r="B160" s="15"/>
      <c r="C160" s="8"/>
      <c r="D160" s="8"/>
      <c r="E160" s="8"/>
      <c r="F160" s="8"/>
      <c r="G160" s="8"/>
      <c r="H160" s="8"/>
      <c r="I160" s="8"/>
      <c r="J160" s="8"/>
      <c r="K160" s="8"/>
      <c r="L160" s="8"/>
      <c r="M160" s="8"/>
      <c r="N160" s="8"/>
      <c r="O160" s="8"/>
      <c r="P160" s="8"/>
      <c r="Q160" s="8"/>
      <c r="R160" s="8"/>
      <c r="S160" s="8"/>
      <c r="T160" s="8"/>
      <c r="U160" s="8"/>
      <c r="V160" s="8"/>
      <c r="W160" s="8"/>
      <c r="X160" s="8"/>
      <c r="Y160" s="8"/>
    </row>
    <row r="161" spans="1:25" ht="15.75" customHeight="1" x14ac:dyDescent="0.2">
      <c r="A161" s="15"/>
      <c r="B161" s="15"/>
      <c r="C161" s="8"/>
      <c r="D161" s="8"/>
      <c r="E161" s="8"/>
      <c r="F161" s="8"/>
      <c r="G161" s="8"/>
      <c r="H161" s="8"/>
      <c r="I161" s="8"/>
      <c r="J161" s="8"/>
      <c r="K161" s="8"/>
      <c r="L161" s="8"/>
      <c r="M161" s="8"/>
      <c r="N161" s="8"/>
      <c r="O161" s="8"/>
      <c r="P161" s="8"/>
      <c r="Q161" s="8"/>
      <c r="R161" s="8"/>
      <c r="S161" s="8"/>
      <c r="T161" s="8"/>
      <c r="U161" s="8"/>
      <c r="V161" s="8"/>
      <c r="W161" s="8"/>
      <c r="X161" s="8"/>
      <c r="Y161" s="8"/>
    </row>
    <row r="162" spans="1:25" ht="15.75" customHeight="1" x14ac:dyDescent="0.2">
      <c r="A162" s="15"/>
      <c r="B162" s="15"/>
      <c r="C162" s="8"/>
      <c r="D162" s="8"/>
      <c r="E162" s="8"/>
      <c r="F162" s="8"/>
      <c r="G162" s="8"/>
      <c r="H162" s="8"/>
      <c r="I162" s="8"/>
      <c r="J162" s="8"/>
      <c r="K162" s="8"/>
      <c r="L162" s="8"/>
      <c r="M162" s="8"/>
      <c r="N162" s="8"/>
      <c r="O162" s="8"/>
      <c r="P162" s="8"/>
      <c r="Q162" s="8"/>
      <c r="R162" s="8"/>
      <c r="S162" s="8"/>
      <c r="T162" s="8"/>
      <c r="U162" s="8"/>
      <c r="V162" s="8"/>
      <c r="W162" s="8"/>
      <c r="X162" s="8"/>
      <c r="Y162" s="8"/>
    </row>
    <row r="163" spans="1:25" ht="15.75" customHeight="1" x14ac:dyDescent="0.2">
      <c r="A163" s="15"/>
      <c r="B163" s="15"/>
      <c r="C163" s="8"/>
      <c r="D163" s="8"/>
      <c r="E163" s="8"/>
      <c r="F163" s="8"/>
      <c r="G163" s="8"/>
      <c r="H163" s="8"/>
      <c r="I163" s="8"/>
      <c r="J163" s="8"/>
      <c r="K163" s="8"/>
      <c r="L163" s="8"/>
      <c r="M163" s="8"/>
      <c r="N163" s="8"/>
      <c r="O163" s="8"/>
      <c r="P163" s="8"/>
      <c r="Q163" s="8"/>
      <c r="R163" s="8"/>
      <c r="S163" s="8"/>
      <c r="T163" s="8"/>
      <c r="U163" s="8"/>
      <c r="V163" s="8"/>
      <c r="W163" s="8"/>
      <c r="X163" s="8"/>
      <c r="Y163" s="8"/>
    </row>
    <row r="164" spans="1:25" ht="15.75" customHeight="1" x14ac:dyDescent="0.2">
      <c r="A164" s="15"/>
      <c r="B164" s="15"/>
      <c r="C164" s="8"/>
      <c r="D164" s="8"/>
      <c r="E164" s="8"/>
      <c r="F164" s="8"/>
      <c r="G164" s="8"/>
      <c r="H164" s="8"/>
      <c r="I164" s="8"/>
      <c r="J164" s="8"/>
      <c r="K164" s="8"/>
      <c r="L164" s="8"/>
      <c r="M164" s="8"/>
      <c r="N164" s="8"/>
      <c r="O164" s="8"/>
      <c r="P164" s="8"/>
      <c r="Q164" s="8"/>
      <c r="R164" s="8"/>
      <c r="S164" s="8"/>
      <c r="T164" s="8"/>
      <c r="U164" s="8"/>
      <c r="V164" s="8"/>
      <c r="W164" s="8"/>
      <c r="X164" s="8"/>
      <c r="Y164" s="8"/>
    </row>
    <row r="165" spans="1:25" ht="15.75" customHeight="1" x14ac:dyDescent="0.2">
      <c r="A165" s="15"/>
      <c r="B165" s="15"/>
      <c r="C165" s="8"/>
      <c r="D165" s="8"/>
      <c r="E165" s="8"/>
      <c r="F165" s="8"/>
      <c r="G165" s="8"/>
      <c r="H165" s="8"/>
      <c r="I165" s="8"/>
      <c r="J165" s="8"/>
      <c r="K165" s="8"/>
      <c r="L165" s="8"/>
      <c r="M165" s="8"/>
      <c r="N165" s="8"/>
      <c r="O165" s="8"/>
      <c r="P165" s="8"/>
      <c r="Q165" s="8"/>
      <c r="R165" s="8"/>
      <c r="S165" s="8"/>
      <c r="T165" s="8"/>
      <c r="U165" s="8"/>
      <c r="V165" s="8"/>
      <c r="W165" s="8"/>
      <c r="X165" s="8"/>
      <c r="Y165" s="8"/>
    </row>
    <row r="166" spans="1:25" ht="15.75" customHeight="1" x14ac:dyDescent="0.2">
      <c r="A166" s="15"/>
      <c r="B166" s="15"/>
      <c r="C166" s="8"/>
      <c r="D166" s="8"/>
      <c r="E166" s="8"/>
      <c r="F166" s="8"/>
      <c r="G166" s="8"/>
      <c r="H166" s="8"/>
      <c r="I166" s="8"/>
      <c r="J166" s="8"/>
      <c r="K166" s="8"/>
      <c r="L166" s="8"/>
      <c r="M166" s="8"/>
      <c r="N166" s="8"/>
      <c r="O166" s="8"/>
      <c r="P166" s="8"/>
      <c r="Q166" s="8"/>
      <c r="R166" s="8"/>
      <c r="S166" s="8"/>
      <c r="T166" s="8"/>
      <c r="U166" s="8"/>
      <c r="V166" s="8"/>
      <c r="W166" s="8"/>
      <c r="X166" s="8"/>
      <c r="Y166" s="8"/>
    </row>
    <row r="167" spans="1:25" ht="15.75" customHeight="1" x14ac:dyDescent="0.2">
      <c r="A167" s="15"/>
      <c r="B167" s="15"/>
      <c r="C167" s="8"/>
      <c r="D167" s="8"/>
      <c r="E167" s="8"/>
      <c r="F167" s="8"/>
      <c r="G167" s="8"/>
      <c r="H167" s="8"/>
      <c r="I167" s="8"/>
      <c r="J167" s="8"/>
      <c r="K167" s="8"/>
      <c r="L167" s="8"/>
      <c r="M167" s="8"/>
      <c r="N167" s="8"/>
      <c r="O167" s="8"/>
      <c r="P167" s="8"/>
      <c r="Q167" s="8"/>
      <c r="R167" s="8"/>
      <c r="S167" s="8"/>
      <c r="T167" s="8"/>
      <c r="U167" s="8"/>
      <c r="V167" s="8"/>
      <c r="W167" s="8"/>
      <c r="X167" s="8"/>
      <c r="Y167" s="8"/>
    </row>
    <row r="168" spans="1:25" ht="15.75" customHeight="1" x14ac:dyDescent="0.2">
      <c r="A168" s="15"/>
      <c r="B168" s="15"/>
      <c r="C168" s="8"/>
      <c r="D168" s="8"/>
      <c r="E168" s="8"/>
      <c r="F168" s="8"/>
      <c r="G168" s="8"/>
      <c r="H168" s="8"/>
      <c r="I168" s="8"/>
      <c r="J168" s="8"/>
      <c r="K168" s="8"/>
      <c r="L168" s="8"/>
      <c r="M168" s="8"/>
      <c r="N168" s="8"/>
      <c r="O168" s="8"/>
      <c r="P168" s="8"/>
      <c r="Q168" s="8"/>
      <c r="R168" s="8"/>
      <c r="S168" s="8"/>
      <c r="T168" s="8"/>
      <c r="U168" s="8"/>
      <c r="V168" s="8"/>
      <c r="W168" s="8"/>
      <c r="X168" s="8"/>
      <c r="Y168" s="8"/>
    </row>
    <row r="169" spans="1:25" ht="15.75" customHeight="1" x14ac:dyDescent="0.2">
      <c r="A169" s="15"/>
      <c r="B169" s="15"/>
      <c r="C169" s="8"/>
      <c r="D169" s="8"/>
      <c r="E169" s="8"/>
      <c r="F169" s="8"/>
      <c r="G169" s="8"/>
      <c r="H169" s="8"/>
      <c r="I169" s="8"/>
      <c r="J169" s="8"/>
      <c r="K169" s="8"/>
      <c r="L169" s="8"/>
      <c r="M169" s="8"/>
      <c r="N169" s="8"/>
      <c r="O169" s="8"/>
      <c r="P169" s="8"/>
      <c r="Q169" s="8"/>
      <c r="R169" s="8"/>
      <c r="S169" s="8"/>
      <c r="T169" s="8"/>
      <c r="U169" s="8"/>
      <c r="V169" s="8"/>
      <c r="W169" s="8"/>
      <c r="X169" s="8"/>
      <c r="Y169" s="8"/>
    </row>
    <row r="170" spans="1:25" ht="15.75" customHeight="1" x14ac:dyDescent="0.2">
      <c r="A170" s="15"/>
      <c r="B170" s="15"/>
      <c r="C170" s="8"/>
      <c r="D170" s="8"/>
      <c r="E170" s="8"/>
      <c r="F170" s="8"/>
      <c r="G170" s="8"/>
      <c r="H170" s="8"/>
      <c r="I170" s="8"/>
      <c r="J170" s="8"/>
      <c r="K170" s="8"/>
      <c r="L170" s="8"/>
      <c r="M170" s="8"/>
      <c r="N170" s="8"/>
      <c r="O170" s="8"/>
      <c r="P170" s="8"/>
      <c r="Q170" s="8"/>
      <c r="R170" s="8"/>
      <c r="S170" s="8"/>
      <c r="T170" s="8"/>
      <c r="U170" s="8"/>
      <c r="V170" s="8"/>
      <c r="W170" s="8"/>
      <c r="X170" s="8"/>
      <c r="Y170" s="8"/>
    </row>
    <row r="171" spans="1:25" ht="15.75" customHeight="1" x14ac:dyDescent="0.2">
      <c r="A171" s="15"/>
      <c r="B171" s="15"/>
      <c r="C171" s="8"/>
      <c r="D171" s="8"/>
      <c r="E171" s="8"/>
      <c r="F171" s="8"/>
      <c r="G171" s="8"/>
      <c r="H171" s="8"/>
      <c r="I171" s="8"/>
      <c r="J171" s="8"/>
      <c r="K171" s="8"/>
      <c r="L171" s="8"/>
      <c r="M171" s="8"/>
      <c r="N171" s="8"/>
      <c r="O171" s="8"/>
      <c r="P171" s="8"/>
      <c r="Q171" s="8"/>
      <c r="R171" s="8"/>
      <c r="S171" s="8"/>
      <c r="T171" s="8"/>
      <c r="U171" s="8"/>
      <c r="V171" s="8"/>
      <c r="W171" s="8"/>
      <c r="X171" s="8"/>
      <c r="Y171" s="8"/>
    </row>
    <row r="172" spans="1:25" ht="15.75" customHeight="1" x14ac:dyDescent="0.2">
      <c r="A172" s="15"/>
      <c r="B172" s="15"/>
      <c r="C172" s="8"/>
      <c r="D172" s="8"/>
      <c r="E172" s="8"/>
      <c r="F172" s="8"/>
      <c r="G172" s="8"/>
      <c r="H172" s="8"/>
      <c r="I172" s="8"/>
      <c r="J172" s="8"/>
      <c r="K172" s="8"/>
      <c r="L172" s="8"/>
      <c r="M172" s="8"/>
      <c r="N172" s="8"/>
      <c r="O172" s="8"/>
      <c r="P172" s="8"/>
      <c r="Q172" s="8"/>
      <c r="R172" s="8"/>
      <c r="S172" s="8"/>
      <c r="T172" s="8"/>
      <c r="U172" s="8"/>
      <c r="V172" s="8"/>
      <c r="W172" s="8"/>
      <c r="X172" s="8"/>
      <c r="Y172" s="8"/>
    </row>
    <row r="173" spans="1:25" ht="15.75" customHeight="1" x14ac:dyDescent="0.2">
      <c r="A173" s="15"/>
      <c r="B173" s="15"/>
      <c r="C173" s="8"/>
      <c r="D173" s="8"/>
      <c r="E173" s="8"/>
      <c r="F173" s="8"/>
      <c r="G173" s="8"/>
      <c r="H173" s="8"/>
      <c r="I173" s="8"/>
      <c r="J173" s="8"/>
      <c r="K173" s="8"/>
      <c r="L173" s="8"/>
      <c r="M173" s="8"/>
      <c r="N173" s="8"/>
      <c r="O173" s="8"/>
      <c r="P173" s="8"/>
      <c r="Q173" s="8"/>
      <c r="R173" s="8"/>
      <c r="S173" s="8"/>
      <c r="T173" s="8"/>
      <c r="U173" s="8"/>
      <c r="V173" s="8"/>
      <c r="W173" s="8"/>
      <c r="X173" s="8"/>
      <c r="Y173" s="8"/>
    </row>
    <row r="174" spans="1:25" ht="15.75" customHeight="1" x14ac:dyDescent="0.2">
      <c r="A174" s="15"/>
      <c r="B174" s="15"/>
      <c r="C174" s="8"/>
      <c r="D174" s="8"/>
      <c r="E174" s="8"/>
      <c r="F174" s="8"/>
      <c r="G174" s="8"/>
      <c r="H174" s="8"/>
      <c r="I174" s="8"/>
      <c r="J174" s="8"/>
      <c r="K174" s="8"/>
      <c r="L174" s="8"/>
      <c r="M174" s="8"/>
      <c r="N174" s="8"/>
      <c r="O174" s="8"/>
      <c r="P174" s="8"/>
      <c r="Q174" s="8"/>
      <c r="R174" s="8"/>
      <c r="S174" s="8"/>
      <c r="T174" s="8"/>
      <c r="U174" s="8"/>
      <c r="V174" s="8"/>
      <c r="W174" s="8"/>
      <c r="X174" s="8"/>
      <c r="Y174" s="8"/>
    </row>
    <row r="175" spans="1:25" ht="15.75" customHeight="1" x14ac:dyDescent="0.2">
      <c r="A175" s="15"/>
      <c r="B175" s="15"/>
      <c r="C175" s="8"/>
      <c r="D175" s="8"/>
      <c r="E175" s="8"/>
      <c r="F175" s="8"/>
      <c r="G175" s="8"/>
      <c r="H175" s="8"/>
      <c r="I175" s="8"/>
      <c r="J175" s="8"/>
      <c r="K175" s="8"/>
      <c r="L175" s="8"/>
      <c r="M175" s="8"/>
      <c r="N175" s="8"/>
      <c r="O175" s="8"/>
      <c r="P175" s="8"/>
      <c r="Q175" s="8"/>
      <c r="R175" s="8"/>
      <c r="S175" s="8"/>
      <c r="T175" s="8"/>
      <c r="U175" s="8"/>
      <c r="V175" s="8"/>
      <c r="W175" s="8"/>
      <c r="X175" s="8"/>
      <c r="Y175" s="8"/>
    </row>
    <row r="176" spans="1:25" ht="15.75" customHeight="1" x14ac:dyDescent="0.2">
      <c r="A176" s="15"/>
      <c r="B176" s="15"/>
      <c r="C176" s="8"/>
      <c r="D176" s="8"/>
      <c r="E176" s="8"/>
      <c r="F176" s="8"/>
      <c r="G176" s="8"/>
      <c r="H176" s="8"/>
      <c r="I176" s="8"/>
      <c r="J176" s="8"/>
      <c r="K176" s="8"/>
      <c r="L176" s="8"/>
      <c r="M176" s="8"/>
      <c r="N176" s="8"/>
      <c r="O176" s="8"/>
      <c r="P176" s="8"/>
      <c r="Q176" s="8"/>
      <c r="R176" s="8"/>
      <c r="S176" s="8"/>
      <c r="T176" s="8"/>
      <c r="U176" s="8"/>
      <c r="V176" s="8"/>
      <c r="W176" s="8"/>
      <c r="X176" s="8"/>
      <c r="Y176" s="8"/>
    </row>
    <row r="177" spans="1:25" ht="15.75" customHeight="1" x14ac:dyDescent="0.2">
      <c r="A177" s="15"/>
      <c r="B177" s="15"/>
      <c r="C177" s="8"/>
      <c r="D177" s="8"/>
      <c r="E177" s="8"/>
      <c r="F177" s="8"/>
      <c r="G177" s="8"/>
      <c r="H177" s="8"/>
      <c r="I177" s="8"/>
      <c r="J177" s="8"/>
      <c r="K177" s="8"/>
      <c r="L177" s="8"/>
      <c r="M177" s="8"/>
      <c r="N177" s="8"/>
      <c r="O177" s="8"/>
      <c r="P177" s="8"/>
      <c r="Q177" s="8"/>
      <c r="R177" s="8"/>
      <c r="S177" s="8"/>
      <c r="T177" s="8"/>
      <c r="U177" s="8"/>
      <c r="V177" s="8"/>
      <c r="W177" s="8"/>
      <c r="X177" s="8"/>
      <c r="Y177" s="8"/>
    </row>
    <row r="178" spans="1:25" ht="15.75" customHeight="1" x14ac:dyDescent="0.2">
      <c r="A178" s="15"/>
      <c r="B178" s="15"/>
      <c r="C178" s="8"/>
      <c r="D178" s="8"/>
      <c r="E178" s="8"/>
      <c r="F178" s="8"/>
      <c r="G178" s="8"/>
      <c r="H178" s="8"/>
      <c r="I178" s="8"/>
      <c r="J178" s="8"/>
      <c r="K178" s="8"/>
      <c r="L178" s="8"/>
      <c r="M178" s="8"/>
      <c r="N178" s="8"/>
      <c r="O178" s="8"/>
      <c r="P178" s="8"/>
      <c r="Q178" s="8"/>
      <c r="R178" s="8"/>
      <c r="S178" s="8"/>
      <c r="T178" s="8"/>
      <c r="U178" s="8"/>
      <c r="V178" s="8"/>
      <c r="W178" s="8"/>
      <c r="X178" s="8"/>
      <c r="Y178" s="8"/>
    </row>
    <row r="179" spans="1:25" ht="15.75" customHeight="1" x14ac:dyDescent="0.2">
      <c r="A179" s="15"/>
      <c r="B179" s="15"/>
      <c r="C179" s="8"/>
      <c r="D179" s="8"/>
      <c r="E179" s="8"/>
      <c r="F179" s="8"/>
      <c r="G179" s="8"/>
      <c r="H179" s="8"/>
      <c r="I179" s="8"/>
      <c r="J179" s="8"/>
      <c r="K179" s="8"/>
      <c r="L179" s="8"/>
      <c r="M179" s="8"/>
      <c r="N179" s="8"/>
      <c r="O179" s="8"/>
      <c r="P179" s="8"/>
      <c r="Q179" s="8"/>
      <c r="R179" s="8"/>
      <c r="S179" s="8"/>
      <c r="T179" s="8"/>
      <c r="U179" s="8"/>
      <c r="V179" s="8"/>
      <c r="W179" s="8"/>
      <c r="X179" s="8"/>
      <c r="Y179" s="8"/>
    </row>
    <row r="180" spans="1:25" ht="15.75" customHeight="1" x14ac:dyDescent="0.2">
      <c r="A180" s="15"/>
      <c r="B180" s="15"/>
      <c r="C180" s="8"/>
      <c r="D180" s="8"/>
      <c r="E180" s="8"/>
      <c r="F180" s="8"/>
      <c r="G180" s="8"/>
      <c r="H180" s="8"/>
      <c r="I180" s="8"/>
      <c r="J180" s="8"/>
      <c r="K180" s="8"/>
      <c r="L180" s="8"/>
      <c r="M180" s="8"/>
      <c r="N180" s="8"/>
      <c r="O180" s="8"/>
      <c r="P180" s="8"/>
      <c r="Q180" s="8"/>
      <c r="R180" s="8"/>
      <c r="S180" s="8"/>
      <c r="T180" s="8"/>
      <c r="U180" s="8"/>
      <c r="V180" s="8"/>
      <c r="W180" s="8"/>
      <c r="X180" s="8"/>
      <c r="Y180" s="8"/>
    </row>
    <row r="181" spans="1:25" ht="15.75" customHeight="1" x14ac:dyDescent="0.2">
      <c r="A181" s="15"/>
      <c r="B181" s="15"/>
      <c r="C181" s="8"/>
      <c r="D181" s="8"/>
      <c r="E181" s="8"/>
      <c r="F181" s="8"/>
      <c r="G181" s="8"/>
      <c r="H181" s="8"/>
      <c r="I181" s="8"/>
      <c r="J181" s="8"/>
      <c r="K181" s="8"/>
      <c r="L181" s="8"/>
      <c r="M181" s="8"/>
      <c r="N181" s="8"/>
      <c r="O181" s="8"/>
      <c r="P181" s="8"/>
      <c r="Q181" s="8"/>
      <c r="R181" s="8"/>
      <c r="S181" s="8"/>
      <c r="T181" s="8"/>
      <c r="U181" s="8"/>
      <c r="V181" s="8"/>
      <c r="W181" s="8"/>
      <c r="X181" s="8"/>
      <c r="Y181" s="8"/>
    </row>
    <row r="182" spans="1:25" ht="15.75" customHeight="1" x14ac:dyDescent="0.2">
      <c r="A182" s="15"/>
      <c r="B182" s="15"/>
      <c r="C182" s="8"/>
      <c r="D182" s="8"/>
      <c r="E182" s="8"/>
      <c r="F182" s="8"/>
      <c r="G182" s="8"/>
      <c r="H182" s="8"/>
      <c r="I182" s="8"/>
      <c r="J182" s="8"/>
      <c r="K182" s="8"/>
      <c r="L182" s="8"/>
      <c r="M182" s="8"/>
      <c r="N182" s="8"/>
      <c r="O182" s="8"/>
      <c r="P182" s="8"/>
      <c r="Q182" s="8"/>
      <c r="R182" s="8"/>
      <c r="S182" s="8"/>
      <c r="T182" s="8"/>
      <c r="U182" s="8"/>
      <c r="V182" s="8"/>
      <c r="W182" s="8"/>
      <c r="X182" s="8"/>
      <c r="Y182" s="8"/>
    </row>
    <row r="183" spans="1:25" ht="15.75" customHeight="1" x14ac:dyDescent="0.2">
      <c r="A183" s="15"/>
      <c r="B183" s="15"/>
      <c r="C183" s="8"/>
      <c r="D183" s="8"/>
      <c r="E183" s="8"/>
      <c r="F183" s="8"/>
      <c r="G183" s="8"/>
      <c r="H183" s="8"/>
      <c r="I183" s="8"/>
      <c r="J183" s="8"/>
      <c r="K183" s="8"/>
      <c r="L183" s="8"/>
      <c r="M183" s="8"/>
      <c r="N183" s="8"/>
      <c r="O183" s="8"/>
      <c r="P183" s="8"/>
      <c r="Q183" s="8"/>
      <c r="R183" s="8"/>
      <c r="S183" s="8"/>
      <c r="T183" s="8"/>
      <c r="U183" s="8"/>
      <c r="V183" s="8"/>
      <c r="W183" s="8"/>
      <c r="X183" s="8"/>
      <c r="Y183" s="8"/>
    </row>
    <row r="184" spans="1:25" ht="15.75" customHeight="1" x14ac:dyDescent="0.2">
      <c r="A184" s="15"/>
      <c r="B184" s="15"/>
      <c r="C184" s="8"/>
      <c r="D184" s="8"/>
      <c r="E184" s="8"/>
      <c r="F184" s="8"/>
      <c r="G184" s="8"/>
      <c r="H184" s="8"/>
      <c r="I184" s="8"/>
      <c r="J184" s="8"/>
      <c r="K184" s="8"/>
      <c r="L184" s="8"/>
      <c r="M184" s="8"/>
      <c r="N184" s="8"/>
      <c r="O184" s="8"/>
      <c r="P184" s="8"/>
      <c r="Q184" s="8"/>
      <c r="R184" s="8"/>
      <c r="S184" s="8"/>
      <c r="T184" s="8"/>
      <c r="U184" s="8"/>
      <c r="V184" s="8"/>
      <c r="W184" s="8"/>
      <c r="X184" s="8"/>
      <c r="Y184" s="8"/>
    </row>
    <row r="185" spans="1:25" ht="15.75" customHeight="1" x14ac:dyDescent="0.2">
      <c r="A185" s="15"/>
      <c r="B185" s="15"/>
      <c r="C185" s="8"/>
      <c r="D185" s="8"/>
      <c r="E185" s="8"/>
      <c r="F185" s="8"/>
      <c r="G185" s="8"/>
      <c r="H185" s="8"/>
      <c r="I185" s="8"/>
      <c r="J185" s="8"/>
      <c r="K185" s="8"/>
      <c r="L185" s="8"/>
      <c r="M185" s="8"/>
      <c r="N185" s="8"/>
      <c r="O185" s="8"/>
      <c r="P185" s="8"/>
      <c r="Q185" s="8"/>
      <c r="R185" s="8"/>
      <c r="S185" s="8"/>
      <c r="T185" s="8"/>
      <c r="U185" s="8"/>
      <c r="V185" s="8"/>
      <c r="W185" s="8"/>
      <c r="X185" s="8"/>
      <c r="Y185" s="8"/>
    </row>
    <row r="186" spans="1:25" ht="15.75" customHeight="1" x14ac:dyDescent="0.2">
      <c r="A186" s="15"/>
      <c r="B186" s="15"/>
      <c r="C186" s="8"/>
      <c r="D186" s="8"/>
      <c r="E186" s="8"/>
      <c r="F186" s="8"/>
      <c r="G186" s="8"/>
      <c r="H186" s="8"/>
      <c r="I186" s="8"/>
      <c r="J186" s="8"/>
      <c r="K186" s="8"/>
      <c r="L186" s="8"/>
      <c r="M186" s="8"/>
      <c r="N186" s="8"/>
      <c r="O186" s="8"/>
      <c r="P186" s="8"/>
      <c r="Q186" s="8"/>
      <c r="R186" s="8"/>
      <c r="S186" s="8"/>
      <c r="T186" s="8"/>
      <c r="U186" s="8"/>
      <c r="V186" s="8"/>
      <c r="W186" s="8"/>
      <c r="X186" s="8"/>
      <c r="Y186" s="8"/>
    </row>
    <row r="187" spans="1:25" ht="15.75" customHeight="1" x14ac:dyDescent="0.2">
      <c r="A187" s="15"/>
      <c r="B187" s="15"/>
      <c r="C187" s="8"/>
      <c r="D187" s="8"/>
      <c r="E187" s="8"/>
      <c r="F187" s="8"/>
      <c r="G187" s="8"/>
      <c r="H187" s="8"/>
      <c r="I187" s="8"/>
      <c r="J187" s="8"/>
      <c r="K187" s="8"/>
      <c r="L187" s="8"/>
      <c r="M187" s="8"/>
      <c r="N187" s="8"/>
      <c r="O187" s="8"/>
      <c r="P187" s="8"/>
      <c r="Q187" s="8"/>
      <c r="R187" s="8"/>
      <c r="S187" s="8"/>
      <c r="T187" s="8"/>
      <c r="U187" s="8"/>
      <c r="V187" s="8"/>
      <c r="W187" s="8"/>
      <c r="X187" s="8"/>
      <c r="Y187" s="8"/>
    </row>
    <row r="188" spans="1:25" ht="15.75" customHeight="1" x14ac:dyDescent="0.2">
      <c r="A188" s="15"/>
      <c r="B188" s="15"/>
      <c r="C188" s="8"/>
      <c r="D188" s="8"/>
      <c r="E188" s="8"/>
      <c r="F188" s="8"/>
      <c r="G188" s="8"/>
      <c r="H188" s="8"/>
      <c r="I188" s="8"/>
      <c r="J188" s="8"/>
      <c r="K188" s="8"/>
      <c r="L188" s="8"/>
      <c r="M188" s="8"/>
      <c r="N188" s="8"/>
      <c r="O188" s="8"/>
      <c r="P188" s="8"/>
      <c r="Q188" s="8"/>
      <c r="R188" s="8"/>
      <c r="S188" s="8"/>
      <c r="T188" s="8"/>
      <c r="U188" s="8"/>
      <c r="V188" s="8"/>
      <c r="W188" s="8"/>
      <c r="X188" s="8"/>
      <c r="Y188" s="8"/>
    </row>
    <row r="189" spans="1:25" ht="15.75" customHeight="1" x14ac:dyDescent="0.2">
      <c r="A189" s="15"/>
      <c r="B189" s="15"/>
      <c r="C189" s="8"/>
      <c r="D189" s="8"/>
      <c r="E189" s="8"/>
      <c r="F189" s="8"/>
      <c r="G189" s="8"/>
      <c r="H189" s="8"/>
      <c r="I189" s="8"/>
      <c r="J189" s="8"/>
      <c r="K189" s="8"/>
      <c r="L189" s="8"/>
      <c r="M189" s="8"/>
      <c r="N189" s="8"/>
      <c r="O189" s="8"/>
      <c r="P189" s="8"/>
      <c r="Q189" s="8"/>
      <c r="R189" s="8"/>
      <c r="S189" s="8"/>
      <c r="T189" s="8"/>
      <c r="U189" s="8"/>
      <c r="V189" s="8"/>
      <c r="W189" s="8"/>
      <c r="X189" s="8"/>
      <c r="Y189" s="8"/>
    </row>
    <row r="190" spans="1:25" ht="15.75" customHeight="1" x14ac:dyDescent="0.2">
      <c r="A190" s="15"/>
      <c r="B190" s="15"/>
      <c r="C190" s="8"/>
      <c r="D190" s="8"/>
      <c r="E190" s="8"/>
      <c r="F190" s="8"/>
      <c r="G190" s="8"/>
      <c r="H190" s="8"/>
      <c r="I190" s="8"/>
      <c r="J190" s="8"/>
      <c r="K190" s="8"/>
      <c r="L190" s="8"/>
      <c r="M190" s="8"/>
      <c r="N190" s="8"/>
      <c r="O190" s="8"/>
      <c r="P190" s="8"/>
      <c r="Q190" s="8"/>
      <c r="R190" s="8"/>
      <c r="S190" s="8"/>
      <c r="T190" s="8"/>
      <c r="U190" s="8"/>
      <c r="V190" s="8"/>
      <c r="W190" s="8"/>
      <c r="X190" s="8"/>
      <c r="Y190" s="8"/>
    </row>
    <row r="191" spans="1:25" ht="15.75" customHeight="1" x14ac:dyDescent="0.2">
      <c r="A191" s="15"/>
      <c r="B191" s="15"/>
      <c r="C191" s="8"/>
      <c r="D191" s="8"/>
      <c r="E191" s="8"/>
      <c r="F191" s="8"/>
      <c r="G191" s="8"/>
      <c r="H191" s="8"/>
      <c r="I191" s="8"/>
      <c r="J191" s="8"/>
      <c r="K191" s="8"/>
      <c r="L191" s="8"/>
      <c r="M191" s="8"/>
      <c r="N191" s="8"/>
      <c r="O191" s="8"/>
      <c r="P191" s="8"/>
      <c r="Q191" s="8"/>
      <c r="R191" s="8"/>
      <c r="S191" s="8"/>
      <c r="T191" s="8"/>
      <c r="U191" s="8"/>
      <c r="V191" s="8"/>
      <c r="W191" s="8"/>
      <c r="X191" s="8"/>
      <c r="Y191" s="8"/>
    </row>
    <row r="192" spans="1:25" ht="15.75" customHeight="1" x14ac:dyDescent="0.2">
      <c r="A192" s="15"/>
      <c r="B192" s="15"/>
      <c r="C192" s="8"/>
      <c r="D192" s="8"/>
      <c r="E192" s="8"/>
      <c r="F192" s="8"/>
      <c r="G192" s="8"/>
      <c r="H192" s="8"/>
      <c r="I192" s="8"/>
      <c r="J192" s="8"/>
      <c r="K192" s="8"/>
      <c r="L192" s="8"/>
      <c r="M192" s="8"/>
      <c r="N192" s="8"/>
      <c r="O192" s="8"/>
      <c r="P192" s="8"/>
      <c r="Q192" s="8"/>
      <c r="R192" s="8"/>
      <c r="S192" s="8"/>
      <c r="T192" s="8"/>
      <c r="U192" s="8"/>
      <c r="V192" s="8"/>
      <c r="W192" s="8"/>
      <c r="X192" s="8"/>
      <c r="Y192" s="8"/>
    </row>
    <row r="193" spans="1:25" ht="15.75" customHeight="1" x14ac:dyDescent="0.2">
      <c r="A193" s="15"/>
      <c r="B193" s="15"/>
      <c r="C193" s="8"/>
      <c r="D193" s="8"/>
      <c r="E193" s="8"/>
      <c r="F193" s="8"/>
      <c r="G193" s="8"/>
      <c r="H193" s="8"/>
      <c r="I193" s="8"/>
      <c r="J193" s="8"/>
      <c r="K193" s="8"/>
      <c r="L193" s="8"/>
      <c r="M193" s="8"/>
      <c r="N193" s="8"/>
      <c r="O193" s="8"/>
      <c r="P193" s="8"/>
      <c r="Q193" s="8"/>
      <c r="R193" s="8"/>
      <c r="S193" s="8"/>
      <c r="T193" s="8"/>
      <c r="U193" s="8"/>
      <c r="V193" s="8"/>
      <c r="W193" s="8"/>
      <c r="X193" s="8"/>
      <c r="Y193" s="8"/>
    </row>
    <row r="194" spans="1:25" ht="15.75" customHeight="1" x14ac:dyDescent="0.2">
      <c r="A194" s="15"/>
      <c r="B194" s="15"/>
      <c r="C194" s="8"/>
      <c r="D194" s="8"/>
      <c r="E194" s="8"/>
      <c r="F194" s="8"/>
      <c r="G194" s="8"/>
      <c r="H194" s="8"/>
      <c r="I194" s="8"/>
      <c r="J194" s="8"/>
      <c r="K194" s="8"/>
      <c r="L194" s="8"/>
      <c r="M194" s="8"/>
      <c r="N194" s="8"/>
      <c r="O194" s="8"/>
      <c r="P194" s="8"/>
      <c r="Q194" s="8"/>
      <c r="R194" s="8"/>
      <c r="S194" s="8"/>
      <c r="T194" s="8"/>
      <c r="U194" s="8"/>
      <c r="V194" s="8"/>
      <c r="W194" s="8"/>
      <c r="X194" s="8"/>
      <c r="Y194" s="8"/>
    </row>
    <row r="195" spans="1:25" ht="15.75" customHeight="1" x14ac:dyDescent="0.2">
      <c r="A195" s="15"/>
      <c r="B195" s="15"/>
      <c r="C195" s="8"/>
      <c r="D195" s="8"/>
      <c r="E195" s="8"/>
      <c r="F195" s="8"/>
      <c r="G195" s="8"/>
      <c r="H195" s="8"/>
      <c r="I195" s="8"/>
      <c r="J195" s="8"/>
      <c r="K195" s="8"/>
      <c r="L195" s="8"/>
      <c r="M195" s="8"/>
      <c r="N195" s="8"/>
      <c r="O195" s="8"/>
      <c r="P195" s="8"/>
      <c r="Q195" s="8"/>
      <c r="R195" s="8"/>
      <c r="S195" s="8"/>
      <c r="T195" s="8"/>
      <c r="U195" s="8"/>
      <c r="V195" s="8"/>
      <c r="W195" s="8"/>
      <c r="X195" s="8"/>
      <c r="Y195" s="8"/>
    </row>
    <row r="196" spans="1:25" ht="15.75" customHeight="1" x14ac:dyDescent="0.2">
      <c r="A196" s="15"/>
      <c r="B196" s="15"/>
      <c r="C196" s="8"/>
      <c r="D196" s="8"/>
      <c r="E196" s="8"/>
      <c r="F196" s="8"/>
      <c r="G196" s="8"/>
      <c r="H196" s="8"/>
      <c r="I196" s="8"/>
      <c r="J196" s="8"/>
      <c r="K196" s="8"/>
      <c r="L196" s="8"/>
      <c r="M196" s="8"/>
      <c r="N196" s="8"/>
      <c r="O196" s="8"/>
      <c r="P196" s="8"/>
      <c r="Q196" s="8"/>
      <c r="R196" s="8"/>
      <c r="S196" s="8"/>
      <c r="T196" s="8"/>
      <c r="U196" s="8"/>
      <c r="V196" s="8"/>
      <c r="W196" s="8"/>
      <c r="X196" s="8"/>
      <c r="Y196" s="8"/>
    </row>
    <row r="197" spans="1:25" ht="15.75" customHeight="1" x14ac:dyDescent="0.2">
      <c r="A197" s="15"/>
      <c r="B197" s="15"/>
      <c r="C197" s="8"/>
      <c r="D197" s="8"/>
      <c r="E197" s="8"/>
      <c r="F197" s="8"/>
      <c r="G197" s="8"/>
      <c r="H197" s="8"/>
      <c r="I197" s="8"/>
      <c r="J197" s="8"/>
      <c r="K197" s="8"/>
      <c r="L197" s="8"/>
      <c r="M197" s="8"/>
      <c r="N197" s="8"/>
      <c r="O197" s="8"/>
      <c r="P197" s="8"/>
      <c r="Q197" s="8"/>
      <c r="R197" s="8"/>
      <c r="S197" s="8"/>
      <c r="T197" s="8"/>
      <c r="U197" s="8"/>
      <c r="V197" s="8"/>
      <c r="W197" s="8"/>
      <c r="X197" s="8"/>
      <c r="Y197" s="8"/>
    </row>
    <row r="198" spans="1:25" ht="15.75" customHeight="1" x14ac:dyDescent="0.2">
      <c r="A198" s="15"/>
      <c r="B198" s="15"/>
      <c r="C198" s="8"/>
      <c r="D198" s="8"/>
      <c r="E198" s="8"/>
      <c r="F198" s="8"/>
      <c r="G198" s="8"/>
      <c r="H198" s="8"/>
      <c r="I198" s="8"/>
      <c r="J198" s="8"/>
      <c r="K198" s="8"/>
      <c r="L198" s="8"/>
      <c r="M198" s="8"/>
      <c r="N198" s="8"/>
      <c r="O198" s="8"/>
      <c r="P198" s="8"/>
      <c r="Q198" s="8"/>
      <c r="R198" s="8"/>
      <c r="S198" s="8"/>
      <c r="T198" s="8"/>
      <c r="U198" s="8"/>
      <c r="V198" s="8"/>
      <c r="W198" s="8"/>
      <c r="X198" s="8"/>
      <c r="Y198" s="8"/>
    </row>
    <row r="199" spans="1:25" ht="15.75" customHeight="1" x14ac:dyDescent="0.2">
      <c r="A199" s="15"/>
      <c r="B199" s="15"/>
      <c r="C199" s="8"/>
      <c r="D199" s="8"/>
      <c r="E199" s="8"/>
      <c r="F199" s="8"/>
      <c r="G199" s="8"/>
      <c r="H199" s="8"/>
      <c r="I199" s="8"/>
      <c r="J199" s="8"/>
      <c r="K199" s="8"/>
      <c r="L199" s="8"/>
      <c r="M199" s="8"/>
      <c r="N199" s="8"/>
      <c r="O199" s="8"/>
      <c r="P199" s="8"/>
      <c r="Q199" s="8"/>
      <c r="R199" s="8"/>
      <c r="S199" s="8"/>
      <c r="T199" s="8"/>
      <c r="U199" s="8"/>
      <c r="V199" s="8"/>
      <c r="W199" s="8"/>
      <c r="X199" s="8"/>
      <c r="Y199" s="8"/>
    </row>
    <row r="200" spans="1:25" ht="15.75" customHeight="1" x14ac:dyDescent="0.2">
      <c r="A200" s="15"/>
      <c r="B200" s="15"/>
      <c r="C200" s="8"/>
      <c r="D200" s="8"/>
      <c r="E200" s="8"/>
      <c r="F200" s="8"/>
      <c r="G200" s="8"/>
      <c r="H200" s="8"/>
      <c r="I200" s="8"/>
      <c r="J200" s="8"/>
      <c r="K200" s="8"/>
      <c r="L200" s="8"/>
      <c r="M200" s="8"/>
      <c r="N200" s="8"/>
      <c r="O200" s="8"/>
      <c r="P200" s="8"/>
      <c r="Q200" s="8"/>
      <c r="R200" s="8"/>
      <c r="S200" s="8"/>
      <c r="T200" s="8"/>
      <c r="U200" s="8"/>
      <c r="V200" s="8"/>
      <c r="W200" s="8"/>
      <c r="X200" s="8"/>
      <c r="Y200" s="8"/>
    </row>
    <row r="201" spans="1:25" ht="15.75" customHeight="1" x14ac:dyDescent="0.2">
      <c r="A201" s="15"/>
      <c r="B201" s="15"/>
      <c r="C201" s="8"/>
      <c r="D201" s="8"/>
      <c r="E201" s="8"/>
      <c r="F201" s="8"/>
      <c r="G201" s="8"/>
      <c r="H201" s="8"/>
      <c r="I201" s="8"/>
      <c r="J201" s="8"/>
      <c r="K201" s="8"/>
      <c r="L201" s="8"/>
      <c r="M201" s="8"/>
      <c r="N201" s="8"/>
      <c r="O201" s="8"/>
      <c r="P201" s="8"/>
      <c r="Q201" s="8"/>
      <c r="R201" s="8"/>
      <c r="S201" s="8"/>
      <c r="T201" s="8"/>
      <c r="U201" s="8"/>
      <c r="V201" s="8"/>
      <c r="W201" s="8"/>
      <c r="X201" s="8"/>
      <c r="Y201" s="8"/>
    </row>
    <row r="202" spans="1:25" ht="15.75" customHeight="1" x14ac:dyDescent="0.2">
      <c r="A202" s="15"/>
      <c r="B202" s="15"/>
      <c r="C202" s="8"/>
      <c r="D202" s="8"/>
      <c r="E202" s="8"/>
      <c r="F202" s="8"/>
      <c r="G202" s="8"/>
      <c r="H202" s="8"/>
      <c r="I202" s="8"/>
      <c r="J202" s="8"/>
      <c r="K202" s="8"/>
      <c r="L202" s="8"/>
      <c r="M202" s="8"/>
      <c r="N202" s="8"/>
      <c r="O202" s="8"/>
      <c r="P202" s="8"/>
      <c r="Q202" s="8"/>
      <c r="R202" s="8"/>
      <c r="S202" s="8"/>
      <c r="T202" s="8"/>
      <c r="U202" s="8"/>
      <c r="V202" s="8"/>
      <c r="W202" s="8"/>
      <c r="X202" s="8"/>
      <c r="Y202" s="8"/>
    </row>
    <row r="203" spans="1:25" ht="15.75" customHeight="1" x14ac:dyDescent="0.2">
      <c r="A203" s="15"/>
      <c r="B203" s="15"/>
      <c r="C203" s="8"/>
      <c r="D203" s="8"/>
      <c r="E203" s="8"/>
      <c r="F203" s="8"/>
      <c r="G203" s="8"/>
      <c r="H203" s="8"/>
      <c r="I203" s="8"/>
      <c r="J203" s="8"/>
      <c r="K203" s="8"/>
      <c r="L203" s="8"/>
      <c r="M203" s="8"/>
      <c r="N203" s="8"/>
      <c r="O203" s="8"/>
      <c r="P203" s="8"/>
      <c r="Q203" s="8"/>
      <c r="R203" s="8"/>
      <c r="S203" s="8"/>
      <c r="T203" s="8"/>
      <c r="U203" s="8"/>
      <c r="V203" s="8"/>
      <c r="W203" s="8"/>
      <c r="X203" s="8"/>
      <c r="Y203" s="8"/>
    </row>
    <row r="204" spans="1:25" ht="15.75" customHeight="1" x14ac:dyDescent="0.2">
      <c r="A204" s="15"/>
      <c r="B204" s="15"/>
      <c r="C204" s="8"/>
      <c r="D204" s="8"/>
      <c r="E204" s="8"/>
      <c r="F204" s="8"/>
      <c r="G204" s="8"/>
      <c r="H204" s="8"/>
      <c r="I204" s="8"/>
      <c r="J204" s="8"/>
      <c r="K204" s="8"/>
      <c r="L204" s="8"/>
      <c r="M204" s="8"/>
      <c r="N204" s="8"/>
      <c r="O204" s="8"/>
      <c r="P204" s="8"/>
      <c r="Q204" s="8"/>
      <c r="R204" s="8"/>
      <c r="S204" s="8"/>
      <c r="T204" s="8"/>
      <c r="U204" s="8"/>
      <c r="V204" s="8"/>
      <c r="W204" s="8"/>
      <c r="X204" s="8"/>
      <c r="Y204" s="8"/>
    </row>
    <row r="205" spans="1:25" ht="15.75" customHeight="1" x14ac:dyDescent="0.2">
      <c r="A205" s="15"/>
      <c r="B205" s="15"/>
      <c r="C205" s="8"/>
      <c r="D205" s="8"/>
      <c r="E205" s="8"/>
      <c r="F205" s="8"/>
      <c r="G205" s="8"/>
      <c r="H205" s="8"/>
      <c r="I205" s="8"/>
      <c r="J205" s="8"/>
      <c r="K205" s="8"/>
      <c r="L205" s="8"/>
      <c r="M205" s="8"/>
      <c r="N205" s="8"/>
      <c r="O205" s="8"/>
      <c r="P205" s="8"/>
      <c r="Q205" s="8"/>
      <c r="R205" s="8"/>
      <c r="S205" s="8"/>
      <c r="T205" s="8"/>
      <c r="U205" s="8"/>
      <c r="V205" s="8"/>
      <c r="W205" s="8"/>
      <c r="X205" s="8"/>
      <c r="Y205" s="8"/>
    </row>
    <row r="206" spans="1:25" ht="15.75" customHeight="1" x14ac:dyDescent="0.2">
      <c r="A206" s="15"/>
      <c r="B206" s="15"/>
      <c r="C206" s="8"/>
      <c r="D206" s="8"/>
      <c r="E206" s="8"/>
      <c r="F206" s="8"/>
      <c r="G206" s="8"/>
      <c r="H206" s="8"/>
      <c r="I206" s="8"/>
      <c r="J206" s="8"/>
      <c r="K206" s="8"/>
      <c r="L206" s="8"/>
      <c r="M206" s="8"/>
      <c r="N206" s="8"/>
      <c r="O206" s="8"/>
      <c r="P206" s="8"/>
      <c r="Q206" s="8"/>
      <c r="R206" s="8"/>
      <c r="S206" s="8"/>
      <c r="T206" s="8"/>
      <c r="U206" s="8"/>
      <c r="V206" s="8"/>
      <c r="W206" s="8"/>
      <c r="X206" s="8"/>
      <c r="Y206" s="8"/>
    </row>
    <row r="207" spans="1:25" ht="15.75" customHeight="1" x14ac:dyDescent="0.2">
      <c r="A207" s="15"/>
      <c r="B207" s="15"/>
      <c r="C207" s="8"/>
      <c r="D207" s="8"/>
      <c r="E207" s="8"/>
      <c r="F207" s="8"/>
      <c r="G207" s="8"/>
      <c r="H207" s="8"/>
      <c r="I207" s="8"/>
      <c r="J207" s="8"/>
      <c r="K207" s="8"/>
      <c r="L207" s="8"/>
      <c r="M207" s="8"/>
      <c r="N207" s="8"/>
      <c r="O207" s="8"/>
      <c r="P207" s="8"/>
      <c r="Q207" s="8"/>
      <c r="R207" s="8"/>
      <c r="S207" s="8"/>
      <c r="T207" s="8"/>
      <c r="U207" s="8"/>
      <c r="V207" s="8"/>
      <c r="W207" s="8"/>
      <c r="X207" s="8"/>
      <c r="Y207" s="8"/>
    </row>
    <row r="208" spans="1:25" ht="15.75" customHeight="1" x14ac:dyDescent="0.2">
      <c r="A208" s="15"/>
      <c r="B208" s="15"/>
      <c r="C208" s="8"/>
      <c r="D208" s="8"/>
      <c r="E208" s="8"/>
      <c r="F208" s="8"/>
      <c r="G208" s="8"/>
      <c r="H208" s="8"/>
      <c r="I208" s="8"/>
      <c r="J208" s="8"/>
      <c r="K208" s="8"/>
      <c r="L208" s="8"/>
      <c r="M208" s="8"/>
      <c r="N208" s="8"/>
      <c r="O208" s="8"/>
      <c r="P208" s="8"/>
      <c r="Q208" s="8"/>
      <c r="R208" s="8"/>
      <c r="S208" s="8"/>
      <c r="T208" s="8"/>
      <c r="U208" s="8"/>
      <c r="V208" s="8"/>
      <c r="W208" s="8"/>
      <c r="X208" s="8"/>
      <c r="Y208" s="8"/>
    </row>
    <row r="209" spans="1:25" ht="15.75" customHeight="1" x14ac:dyDescent="0.2">
      <c r="A209" s="15"/>
      <c r="B209" s="15"/>
      <c r="C209" s="8"/>
      <c r="D209" s="8"/>
      <c r="E209" s="8"/>
      <c r="F209" s="8"/>
      <c r="G209" s="8"/>
      <c r="H209" s="8"/>
      <c r="I209" s="8"/>
      <c r="J209" s="8"/>
      <c r="K209" s="8"/>
      <c r="L209" s="8"/>
      <c r="M209" s="8"/>
      <c r="N209" s="8"/>
      <c r="O209" s="8"/>
      <c r="P209" s="8"/>
      <c r="Q209" s="8"/>
      <c r="R209" s="8"/>
      <c r="S209" s="8"/>
      <c r="T209" s="8"/>
      <c r="U209" s="8"/>
      <c r="V209" s="8"/>
      <c r="W209" s="8"/>
      <c r="X209" s="8"/>
      <c r="Y209" s="8"/>
    </row>
    <row r="210" spans="1:25" ht="15.75" customHeight="1" x14ac:dyDescent="0.2">
      <c r="A210" s="15"/>
      <c r="B210" s="15"/>
      <c r="C210" s="8"/>
      <c r="D210" s="8"/>
      <c r="E210" s="8"/>
      <c r="F210" s="8"/>
      <c r="G210" s="8"/>
      <c r="H210" s="8"/>
      <c r="I210" s="8"/>
      <c r="J210" s="8"/>
      <c r="K210" s="8"/>
      <c r="L210" s="8"/>
      <c r="M210" s="8"/>
      <c r="N210" s="8"/>
      <c r="O210" s="8"/>
      <c r="P210" s="8"/>
      <c r="Q210" s="8"/>
      <c r="R210" s="8"/>
      <c r="S210" s="8"/>
      <c r="T210" s="8"/>
      <c r="U210" s="8"/>
      <c r="V210" s="8"/>
      <c r="W210" s="8"/>
      <c r="X210" s="8"/>
      <c r="Y210" s="8"/>
    </row>
    <row r="211" spans="1:25" ht="15.75" customHeight="1" x14ac:dyDescent="0.2">
      <c r="A211" s="15"/>
      <c r="B211" s="15"/>
      <c r="C211" s="8"/>
      <c r="D211" s="8"/>
      <c r="E211" s="8"/>
      <c r="F211" s="8"/>
      <c r="G211" s="8"/>
      <c r="H211" s="8"/>
      <c r="I211" s="8"/>
      <c r="J211" s="8"/>
      <c r="K211" s="8"/>
      <c r="L211" s="8"/>
      <c r="M211" s="8"/>
      <c r="N211" s="8"/>
      <c r="O211" s="8"/>
      <c r="P211" s="8"/>
      <c r="Q211" s="8"/>
      <c r="R211" s="8"/>
      <c r="S211" s="8"/>
      <c r="T211" s="8"/>
      <c r="U211" s="8"/>
      <c r="V211" s="8"/>
      <c r="W211" s="8"/>
      <c r="X211" s="8"/>
      <c r="Y211" s="8"/>
    </row>
    <row r="212" spans="1:25" ht="15.75" customHeight="1" x14ac:dyDescent="0.2">
      <c r="A212" s="15"/>
      <c r="B212" s="15"/>
      <c r="C212" s="8"/>
      <c r="D212" s="8"/>
      <c r="E212" s="8"/>
      <c r="F212" s="8"/>
      <c r="G212" s="8"/>
      <c r="H212" s="8"/>
      <c r="I212" s="8"/>
      <c r="J212" s="8"/>
      <c r="K212" s="8"/>
      <c r="L212" s="8"/>
      <c r="M212" s="8"/>
      <c r="N212" s="8"/>
      <c r="O212" s="8"/>
      <c r="P212" s="8"/>
      <c r="Q212" s="8"/>
      <c r="R212" s="8"/>
      <c r="S212" s="8"/>
      <c r="T212" s="8"/>
      <c r="U212" s="8"/>
      <c r="V212" s="8"/>
      <c r="W212" s="8"/>
      <c r="X212" s="8"/>
      <c r="Y212" s="8"/>
    </row>
    <row r="213" spans="1:25" ht="15.75" customHeight="1" x14ac:dyDescent="0.2">
      <c r="A213" s="15"/>
      <c r="B213" s="15"/>
      <c r="C213" s="8"/>
      <c r="D213" s="8"/>
      <c r="E213" s="8"/>
      <c r="F213" s="8"/>
      <c r="G213" s="8"/>
      <c r="H213" s="8"/>
      <c r="I213" s="8"/>
      <c r="J213" s="8"/>
      <c r="K213" s="8"/>
      <c r="L213" s="8"/>
      <c r="M213" s="8"/>
      <c r="N213" s="8"/>
      <c r="O213" s="8"/>
      <c r="P213" s="8"/>
      <c r="Q213" s="8"/>
      <c r="R213" s="8"/>
      <c r="S213" s="8"/>
      <c r="T213" s="8"/>
      <c r="U213" s="8"/>
      <c r="V213" s="8"/>
      <c r="W213" s="8"/>
      <c r="X213" s="8"/>
      <c r="Y213" s="8"/>
    </row>
    <row r="214" spans="1:25" ht="15.75" customHeight="1" x14ac:dyDescent="0.2">
      <c r="A214" s="15"/>
      <c r="B214" s="15"/>
      <c r="C214" s="8"/>
      <c r="D214" s="8"/>
      <c r="E214" s="8"/>
      <c r="F214" s="8"/>
      <c r="G214" s="8"/>
      <c r="H214" s="8"/>
      <c r="I214" s="8"/>
      <c r="J214" s="8"/>
      <c r="K214" s="8"/>
      <c r="L214" s="8"/>
      <c r="M214" s="8"/>
      <c r="N214" s="8"/>
      <c r="O214" s="8"/>
      <c r="P214" s="8"/>
      <c r="Q214" s="8"/>
      <c r="R214" s="8"/>
      <c r="S214" s="8"/>
      <c r="T214" s="8"/>
      <c r="U214" s="8"/>
      <c r="V214" s="8"/>
      <c r="W214" s="8"/>
      <c r="X214" s="8"/>
      <c r="Y214" s="8"/>
    </row>
    <row r="215" spans="1:25" ht="15.75" customHeight="1" x14ac:dyDescent="0.2">
      <c r="A215" s="15"/>
      <c r="B215" s="15"/>
      <c r="C215" s="8"/>
      <c r="D215" s="8"/>
      <c r="E215" s="8"/>
      <c r="F215" s="8"/>
      <c r="G215" s="8"/>
      <c r="H215" s="8"/>
      <c r="I215" s="8"/>
      <c r="J215" s="8"/>
      <c r="K215" s="8"/>
      <c r="L215" s="8"/>
      <c r="M215" s="8"/>
      <c r="N215" s="8"/>
      <c r="O215" s="8"/>
      <c r="P215" s="8"/>
      <c r="Q215" s="8"/>
      <c r="R215" s="8"/>
      <c r="S215" s="8"/>
      <c r="T215" s="8"/>
      <c r="U215" s="8"/>
      <c r="V215" s="8"/>
      <c r="W215" s="8"/>
      <c r="X215" s="8"/>
      <c r="Y215" s="8"/>
    </row>
    <row r="216" spans="1:25" ht="15.75" customHeight="1" x14ac:dyDescent="0.2">
      <c r="A216" s="15"/>
      <c r="B216" s="15"/>
      <c r="C216" s="8"/>
      <c r="D216" s="8"/>
      <c r="E216" s="8"/>
      <c r="F216" s="8"/>
      <c r="G216" s="8"/>
      <c r="H216" s="8"/>
      <c r="I216" s="8"/>
      <c r="J216" s="8"/>
      <c r="K216" s="8"/>
      <c r="L216" s="8"/>
      <c r="M216" s="8"/>
      <c r="N216" s="8"/>
      <c r="O216" s="8"/>
      <c r="P216" s="8"/>
      <c r="Q216" s="8"/>
      <c r="R216" s="8"/>
      <c r="S216" s="8"/>
      <c r="T216" s="8"/>
      <c r="U216" s="8"/>
      <c r="V216" s="8"/>
      <c r="W216" s="8"/>
      <c r="X216" s="8"/>
      <c r="Y216" s="8"/>
    </row>
    <row r="217" spans="1:25" ht="15.75" customHeight="1" x14ac:dyDescent="0.2">
      <c r="A217" s="15"/>
      <c r="B217" s="15"/>
      <c r="C217" s="8"/>
      <c r="D217" s="8"/>
      <c r="E217" s="8"/>
      <c r="F217" s="8"/>
      <c r="G217" s="8"/>
      <c r="H217" s="8"/>
      <c r="I217" s="8"/>
      <c r="J217" s="8"/>
      <c r="K217" s="8"/>
      <c r="L217" s="8"/>
      <c r="M217" s="8"/>
      <c r="N217" s="8"/>
      <c r="O217" s="8"/>
      <c r="P217" s="8"/>
      <c r="Q217" s="8"/>
      <c r="R217" s="8"/>
      <c r="S217" s="8"/>
      <c r="T217" s="8"/>
      <c r="U217" s="8"/>
      <c r="V217" s="8"/>
      <c r="W217" s="8"/>
      <c r="X217" s="8"/>
      <c r="Y217" s="8"/>
    </row>
    <row r="218" spans="1:25" ht="15.75" customHeight="1" x14ac:dyDescent="0.2">
      <c r="A218" s="15"/>
      <c r="B218" s="15"/>
      <c r="C218" s="8"/>
      <c r="D218" s="8"/>
      <c r="E218" s="8"/>
      <c r="F218" s="8"/>
      <c r="G218" s="8"/>
      <c r="H218" s="8"/>
      <c r="I218" s="8"/>
      <c r="J218" s="8"/>
      <c r="K218" s="8"/>
      <c r="L218" s="8"/>
      <c r="M218" s="8"/>
      <c r="N218" s="8"/>
      <c r="O218" s="8"/>
      <c r="P218" s="8"/>
      <c r="Q218" s="8"/>
      <c r="R218" s="8"/>
      <c r="S218" s="8"/>
      <c r="T218" s="8"/>
      <c r="U218" s="8"/>
      <c r="V218" s="8"/>
      <c r="W218" s="8"/>
      <c r="X218" s="8"/>
      <c r="Y218" s="8"/>
    </row>
    <row r="219" spans="1:25" ht="15.75" customHeight="1" x14ac:dyDescent="0.2">
      <c r="A219" s="15"/>
      <c r="B219" s="15"/>
      <c r="C219" s="8"/>
      <c r="D219" s="8"/>
      <c r="E219" s="8"/>
      <c r="F219" s="8"/>
      <c r="G219" s="8"/>
      <c r="H219" s="8"/>
      <c r="I219" s="8"/>
      <c r="J219" s="8"/>
      <c r="K219" s="8"/>
      <c r="L219" s="8"/>
      <c r="M219" s="8"/>
      <c r="N219" s="8"/>
      <c r="O219" s="8"/>
      <c r="P219" s="8"/>
      <c r="Q219" s="8"/>
      <c r="R219" s="8"/>
      <c r="S219" s="8"/>
      <c r="T219" s="8"/>
      <c r="U219" s="8"/>
      <c r="V219" s="8"/>
      <c r="W219" s="8"/>
      <c r="X219" s="8"/>
      <c r="Y219" s="8"/>
    </row>
    <row r="220" spans="1:25" ht="15.75" customHeight="1" x14ac:dyDescent="0.2">
      <c r="A220" s="15"/>
      <c r="B220" s="15"/>
      <c r="C220" s="8"/>
      <c r="D220" s="8"/>
      <c r="E220" s="8"/>
      <c r="F220" s="8"/>
      <c r="G220" s="8"/>
      <c r="H220" s="8"/>
      <c r="I220" s="8"/>
      <c r="J220" s="8"/>
      <c r="K220" s="8"/>
      <c r="L220" s="8"/>
      <c r="M220" s="8"/>
      <c r="N220" s="8"/>
      <c r="O220" s="8"/>
      <c r="P220" s="8"/>
      <c r="Q220" s="8"/>
      <c r="R220" s="8"/>
      <c r="S220" s="8"/>
      <c r="T220" s="8"/>
      <c r="U220" s="8"/>
      <c r="V220" s="8"/>
      <c r="W220" s="8"/>
      <c r="X220" s="8"/>
      <c r="Y220" s="8"/>
    </row>
    <row r="221" spans="1:25" ht="15.75" customHeight="1" x14ac:dyDescent="0.2">
      <c r="A221" s="15"/>
      <c r="B221" s="15"/>
      <c r="C221" s="8"/>
      <c r="D221" s="8"/>
      <c r="E221" s="8"/>
      <c r="F221" s="8"/>
      <c r="G221" s="8"/>
      <c r="H221" s="8"/>
      <c r="I221" s="8"/>
      <c r="J221" s="8"/>
      <c r="K221" s="8"/>
      <c r="L221" s="8"/>
      <c r="M221" s="8"/>
      <c r="N221" s="8"/>
      <c r="O221" s="8"/>
      <c r="P221" s="8"/>
      <c r="Q221" s="8"/>
      <c r="R221" s="8"/>
      <c r="S221" s="8"/>
      <c r="T221" s="8"/>
      <c r="U221" s="8"/>
      <c r="V221" s="8"/>
      <c r="W221" s="8"/>
      <c r="X221" s="8"/>
      <c r="Y221" s="8"/>
    </row>
    <row r="222" spans="1:25" ht="15.75" customHeight="1" x14ac:dyDescent="0.2">
      <c r="A222" s="15"/>
      <c r="B222" s="15"/>
      <c r="C222" s="8"/>
      <c r="D222" s="8"/>
      <c r="E222" s="8"/>
      <c r="F222" s="8"/>
      <c r="G222" s="8"/>
      <c r="H222" s="8"/>
      <c r="I222" s="8"/>
      <c r="J222" s="8"/>
      <c r="K222" s="8"/>
      <c r="L222" s="8"/>
      <c r="M222" s="8"/>
      <c r="N222" s="8"/>
      <c r="O222" s="8"/>
      <c r="P222" s="8"/>
      <c r="Q222" s="8"/>
      <c r="R222" s="8"/>
      <c r="S222" s="8"/>
      <c r="T222" s="8"/>
      <c r="U222" s="8"/>
      <c r="V222" s="8"/>
      <c r="W222" s="8"/>
      <c r="X222" s="8"/>
      <c r="Y222" s="8"/>
    </row>
    <row r="223" spans="1:25" ht="15.75" customHeight="1" x14ac:dyDescent="0.2">
      <c r="A223" s="15"/>
      <c r="B223" s="15"/>
      <c r="C223" s="8"/>
      <c r="D223" s="8"/>
      <c r="E223" s="8"/>
      <c r="F223" s="8"/>
      <c r="G223" s="8"/>
      <c r="H223" s="8"/>
      <c r="I223" s="8"/>
      <c r="J223" s="8"/>
      <c r="K223" s="8"/>
      <c r="L223" s="8"/>
      <c r="M223" s="8"/>
      <c r="N223" s="8"/>
      <c r="O223" s="8"/>
      <c r="P223" s="8"/>
      <c r="Q223" s="8"/>
      <c r="R223" s="8"/>
      <c r="S223" s="8"/>
      <c r="T223" s="8"/>
      <c r="U223" s="8"/>
      <c r="V223" s="8"/>
      <c r="W223" s="8"/>
      <c r="X223" s="8"/>
      <c r="Y223" s="8"/>
    </row>
    <row r="224" spans="1:25" ht="15.75" customHeight="1" x14ac:dyDescent="0.2">
      <c r="A224" s="15"/>
      <c r="B224" s="15"/>
      <c r="C224" s="8"/>
      <c r="D224" s="8"/>
      <c r="E224" s="8"/>
      <c r="F224" s="8"/>
      <c r="G224" s="8"/>
      <c r="H224" s="8"/>
      <c r="I224" s="8"/>
      <c r="J224" s="8"/>
      <c r="K224" s="8"/>
      <c r="L224" s="8"/>
      <c r="M224" s="8"/>
      <c r="N224" s="8"/>
      <c r="O224" s="8"/>
      <c r="P224" s="8"/>
      <c r="Q224" s="8"/>
      <c r="R224" s="8"/>
      <c r="S224" s="8"/>
      <c r="T224" s="8"/>
      <c r="U224" s="8"/>
      <c r="V224" s="8"/>
      <c r="W224" s="8"/>
      <c r="X224" s="8"/>
      <c r="Y224" s="8"/>
    </row>
    <row r="225" spans="1:25" ht="15.75" customHeight="1" x14ac:dyDescent="0.2">
      <c r="A225" s="15"/>
      <c r="B225" s="15"/>
      <c r="C225" s="8"/>
      <c r="D225" s="8"/>
      <c r="E225" s="8"/>
      <c r="F225" s="8"/>
      <c r="G225" s="8"/>
      <c r="H225" s="8"/>
      <c r="I225" s="8"/>
      <c r="J225" s="8"/>
      <c r="K225" s="8"/>
      <c r="L225" s="8"/>
      <c r="M225" s="8"/>
      <c r="N225" s="8"/>
      <c r="O225" s="8"/>
      <c r="P225" s="8"/>
      <c r="Q225" s="8"/>
      <c r="R225" s="8"/>
      <c r="S225" s="8"/>
      <c r="T225" s="8"/>
      <c r="U225" s="8"/>
      <c r="V225" s="8"/>
      <c r="W225" s="8"/>
      <c r="X225" s="8"/>
      <c r="Y225" s="8"/>
    </row>
    <row r="226" spans="1:25" ht="15.75" customHeight="1" x14ac:dyDescent="0.2">
      <c r="A226" s="15"/>
      <c r="B226" s="15"/>
      <c r="C226" s="8"/>
      <c r="D226" s="8"/>
      <c r="E226" s="8"/>
      <c r="F226" s="8"/>
      <c r="G226" s="8"/>
      <c r="H226" s="8"/>
      <c r="I226" s="8"/>
      <c r="J226" s="8"/>
      <c r="K226" s="8"/>
      <c r="L226" s="8"/>
      <c r="M226" s="8"/>
      <c r="N226" s="8"/>
      <c r="O226" s="8"/>
      <c r="P226" s="8"/>
      <c r="Q226" s="8"/>
      <c r="R226" s="8"/>
      <c r="S226" s="8"/>
      <c r="T226" s="8"/>
      <c r="U226" s="8"/>
      <c r="V226" s="8"/>
      <c r="W226" s="8"/>
      <c r="X226" s="8"/>
      <c r="Y226" s="8"/>
    </row>
    <row r="227" spans="1:25" ht="15.75" customHeight="1" x14ac:dyDescent="0.2">
      <c r="A227" s="15"/>
      <c r="B227" s="15"/>
      <c r="C227" s="8"/>
      <c r="D227" s="8"/>
      <c r="E227" s="8"/>
      <c r="F227" s="8"/>
      <c r="G227" s="8"/>
      <c r="H227" s="8"/>
      <c r="I227" s="8"/>
      <c r="J227" s="8"/>
      <c r="K227" s="8"/>
      <c r="L227" s="8"/>
      <c r="M227" s="8"/>
      <c r="N227" s="8"/>
      <c r="O227" s="8"/>
      <c r="P227" s="8"/>
      <c r="Q227" s="8"/>
      <c r="R227" s="8"/>
      <c r="S227" s="8"/>
      <c r="T227" s="8"/>
      <c r="U227" s="8"/>
      <c r="V227" s="8"/>
      <c r="W227" s="8"/>
      <c r="X227" s="8"/>
      <c r="Y227" s="8"/>
    </row>
    <row r="228" spans="1:25" ht="15.75" customHeight="1" x14ac:dyDescent="0.2">
      <c r="A228" s="15"/>
      <c r="B228" s="15"/>
      <c r="C228" s="8"/>
      <c r="D228" s="8"/>
      <c r="E228" s="8"/>
      <c r="F228" s="8"/>
      <c r="G228" s="8"/>
      <c r="H228" s="8"/>
      <c r="I228" s="8"/>
      <c r="J228" s="8"/>
      <c r="K228" s="8"/>
      <c r="L228" s="8"/>
      <c r="M228" s="8"/>
      <c r="N228" s="8"/>
      <c r="O228" s="8"/>
      <c r="P228" s="8"/>
      <c r="Q228" s="8"/>
      <c r="R228" s="8"/>
      <c r="S228" s="8"/>
      <c r="T228" s="8"/>
      <c r="U228" s="8"/>
      <c r="V228" s="8"/>
      <c r="W228" s="8"/>
      <c r="X228" s="8"/>
      <c r="Y228" s="8"/>
    </row>
    <row r="229" spans="1:25" ht="15.75" customHeight="1" x14ac:dyDescent="0.2">
      <c r="A229" s="15"/>
      <c r="B229" s="15"/>
      <c r="C229" s="8"/>
      <c r="D229" s="8"/>
      <c r="E229" s="8"/>
      <c r="F229" s="8"/>
      <c r="G229" s="8"/>
      <c r="H229" s="8"/>
      <c r="I229" s="8"/>
      <c r="J229" s="8"/>
      <c r="K229" s="8"/>
      <c r="L229" s="8"/>
      <c r="M229" s="8"/>
      <c r="N229" s="8"/>
      <c r="O229" s="8"/>
      <c r="P229" s="8"/>
      <c r="Q229" s="8"/>
      <c r="R229" s="8"/>
      <c r="S229" s="8"/>
      <c r="T229" s="8"/>
      <c r="U229" s="8"/>
      <c r="V229" s="8"/>
      <c r="W229" s="8"/>
      <c r="X229" s="8"/>
      <c r="Y229" s="8"/>
    </row>
    <row r="230" spans="1:25" ht="15.75" customHeight="1" x14ac:dyDescent="0.2">
      <c r="A230" s="15"/>
      <c r="B230" s="15"/>
      <c r="C230" s="8"/>
      <c r="D230" s="8"/>
      <c r="E230" s="8"/>
      <c r="F230" s="8"/>
      <c r="G230" s="8"/>
      <c r="H230" s="8"/>
      <c r="I230" s="8"/>
      <c r="J230" s="8"/>
      <c r="K230" s="8"/>
      <c r="L230" s="8"/>
      <c r="M230" s="8"/>
      <c r="N230" s="8"/>
      <c r="O230" s="8"/>
      <c r="P230" s="8"/>
      <c r="Q230" s="8"/>
      <c r="R230" s="8"/>
      <c r="S230" s="8"/>
      <c r="T230" s="8"/>
      <c r="U230" s="8"/>
      <c r="V230" s="8"/>
      <c r="W230" s="8"/>
      <c r="X230" s="8"/>
      <c r="Y230" s="8"/>
    </row>
    <row r="231" spans="1:25" ht="15.75" customHeight="1" x14ac:dyDescent="0.2">
      <c r="A231" s="15"/>
      <c r="B231" s="15"/>
      <c r="C231" s="8"/>
      <c r="D231" s="8"/>
      <c r="E231" s="8"/>
      <c r="F231" s="8"/>
      <c r="G231" s="8"/>
      <c r="H231" s="8"/>
      <c r="I231" s="8"/>
      <c r="J231" s="8"/>
      <c r="K231" s="8"/>
      <c r="L231" s="8"/>
      <c r="M231" s="8"/>
      <c r="N231" s="8"/>
      <c r="O231" s="8"/>
      <c r="P231" s="8"/>
      <c r="Q231" s="8"/>
      <c r="R231" s="8"/>
      <c r="S231" s="8"/>
      <c r="T231" s="8"/>
      <c r="U231" s="8"/>
      <c r="V231" s="8"/>
      <c r="W231" s="8"/>
      <c r="X231" s="8"/>
      <c r="Y231" s="8"/>
    </row>
    <row r="232" spans="1:25" ht="15.75" customHeight="1" x14ac:dyDescent="0.2">
      <c r="A232" s="15"/>
      <c r="B232" s="15"/>
      <c r="C232" s="8"/>
      <c r="D232" s="8"/>
      <c r="E232" s="8"/>
      <c r="F232" s="8"/>
      <c r="G232" s="8"/>
      <c r="H232" s="8"/>
      <c r="I232" s="8"/>
      <c r="J232" s="8"/>
      <c r="K232" s="8"/>
      <c r="L232" s="8"/>
      <c r="M232" s="8"/>
      <c r="N232" s="8"/>
      <c r="O232" s="8"/>
      <c r="P232" s="8"/>
      <c r="Q232" s="8"/>
      <c r="R232" s="8"/>
      <c r="S232" s="8"/>
      <c r="T232" s="8"/>
      <c r="U232" s="8"/>
      <c r="V232" s="8"/>
      <c r="W232" s="8"/>
      <c r="X232" s="8"/>
      <c r="Y232" s="8"/>
    </row>
    <row r="233" spans="1:25" ht="15.75" customHeight="1" x14ac:dyDescent="0.2">
      <c r="A233" s="15"/>
      <c r="B233" s="15"/>
      <c r="C233" s="8"/>
      <c r="D233" s="8"/>
      <c r="E233" s="8"/>
      <c r="F233" s="8"/>
      <c r="G233" s="8"/>
      <c r="H233" s="8"/>
      <c r="I233" s="8"/>
      <c r="J233" s="8"/>
      <c r="K233" s="8"/>
      <c r="L233" s="8"/>
      <c r="M233" s="8"/>
      <c r="N233" s="8"/>
      <c r="O233" s="8"/>
      <c r="P233" s="8"/>
      <c r="Q233" s="8"/>
      <c r="R233" s="8"/>
      <c r="S233" s="8"/>
      <c r="T233" s="8"/>
      <c r="U233" s="8"/>
      <c r="V233" s="8"/>
      <c r="W233" s="8"/>
      <c r="X233" s="8"/>
      <c r="Y233" s="8"/>
    </row>
    <row r="234" spans="1:25" ht="15.75" customHeight="1" x14ac:dyDescent="0.2">
      <c r="A234" s="23"/>
      <c r="B234" s="23"/>
      <c r="C234" s="58"/>
      <c r="D234" s="58"/>
      <c r="E234" s="58"/>
      <c r="F234" s="58"/>
      <c r="G234" s="58"/>
      <c r="H234" s="58"/>
      <c r="I234" s="67"/>
      <c r="J234" s="58"/>
      <c r="K234" s="58"/>
      <c r="L234" s="58"/>
      <c r="M234" s="58"/>
      <c r="N234" s="58"/>
      <c r="O234" s="58"/>
      <c r="P234" s="58"/>
      <c r="Q234" s="58"/>
      <c r="R234" s="58"/>
      <c r="S234" s="58"/>
      <c r="T234" s="58"/>
      <c r="U234" s="58"/>
      <c r="V234" s="58"/>
      <c r="W234" s="58"/>
      <c r="X234" s="58"/>
      <c r="Y234" s="58"/>
    </row>
    <row r="235" spans="1:25" ht="15.75" customHeight="1" x14ac:dyDescent="0.2">
      <c r="A235" s="23"/>
      <c r="B235" s="23"/>
      <c r="C235" s="58"/>
      <c r="D235" s="58"/>
      <c r="E235" s="58"/>
      <c r="F235" s="58"/>
      <c r="G235" s="58"/>
      <c r="H235" s="58"/>
      <c r="I235" s="67"/>
      <c r="J235" s="58"/>
      <c r="K235" s="58"/>
      <c r="L235" s="58"/>
      <c r="M235" s="58"/>
      <c r="N235" s="58"/>
      <c r="O235" s="58"/>
      <c r="P235" s="58"/>
      <c r="Q235" s="58"/>
      <c r="R235" s="58"/>
      <c r="S235" s="58"/>
      <c r="T235" s="58"/>
      <c r="U235" s="58"/>
      <c r="V235" s="58"/>
      <c r="W235" s="58"/>
      <c r="X235" s="58"/>
      <c r="Y235" s="58"/>
    </row>
    <row r="236" spans="1:25" ht="15.75" customHeight="1" x14ac:dyDescent="0.2">
      <c r="A236" s="23"/>
      <c r="B236" s="23"/>
      <c r="C236" s="58"/>
      <c r="D236" s="58"/>
      <c r="E236" s="58"/>
      <c r="F236" s="58"/>
      <c r="G236" s="58"/>
      <c r="H236" s="58"/>
      <c r="I236" s="67"/>
      <c r="J236" s="58"/>
      <c r="K236" s="58"/>
      <c r="L236" s="58"/>
      <c r="M236" s="58"/>
      <c r="N236" s="58"/>
      <c r="O236" s="58"/>
      <c r="P236" s="58"/>
      <c r="Q236" s="58"/>
      <c r="R236" s="58"/>
      <c r="S236" s="58"/>
      <c r="T236" s="58"/>
      <c r="U236" s="58"/>
      <c r="V236" s="58"/>
      <c r="W236" s="58"/>
      <c r="X236" s="58"/>
      <c r="Y236" s="58"/>
    </row>
    <row r="237" spans="1:25" ht="15.75" customHeight="1" x14ac:dyDescent="0.2">
      <c r="A237" s="23"/>
      <c r="B237" s="23"/>
      <c r="C237" s="58"/>
      <c r="D237" s="58"/>
      <c r="E237" s="58"/>
      <c r="F237" s="58"/>
      <c r="G237" s="58"/>
      <c r="H237" s="58"/>
      <c r="I237" s="67"/>
      <c r="J237" s="58"/>
      <c r="K237" s="58"/>
      <c r="L237" s="58"/>
      <c r="M237" s="58"/>
      <c r="N237" s="58"/>
      <c r="O237" s="58"/>
      <c r="P237" s="58"/>
      <c r="Q237" s="58"/>
      <c r="R237" s="58"/>
      <c r="S237" s="58"/>
      <c r="T237" s="58"/>
      <c r="U237" s="58"/>
      <c r="V237" s="58"/>
      <c r="W237" s="58"/>
      <c r="X237" s="58"/>
      <c r="Y237" s="58"/>
    </row>
    <row r="238" spans="1:25" ht="15.75" customHeight="1" x14ac:dyDescent="0.2">
      <c r="A238" s="23"/>
      <c r="B238" s="23"/>
      <c r="C238" s="58"/>
      <c r="D238" s="58"/>
      <c r="E238" s="58"/>
      <c r="F238" s="58"/>
      <c r="G238" s="58"/>
      <c r="H238" s="58"/>
      <c r="I238" s="67"/>
      <c r="J238" s="58"/>
      <c r="K238" s="58"/>
      <c r="L238" s="58"/>
      <c r="M238" s="58"/>
      <c r="N238" s="58"/>
      <c r="O238" s="58"/>
      <c r="P238" s="58"/>
      <c r="Q238" s="58"/>
      <c r="R238" s="58"/>
      <c r="S238" s="58"/>
      <c r="T238" s="58"/>
      <c r="U238" s="58"/>
      <c r="V238" s="58"/>
      <c r="W238" s="58"/>
      <c r="X238" s="58"/>
      <c r="Y238" s="58"/>
    </row>
    <row r="239" spans="1:25" ht="15.75" customHeight="1" x14ac:dyDescent="0.2">
      <c r="A239" s="23"/>
      <c r="B239" s="23"/>
      <c r="C239" s="58"/>
      <c r="D239" s="58"/>
      <c r="E239" s="58"/>
      <c r="F239" s="58"/>
      <c r="G239" s="58"/>
      <c r="H239" s="58"/>
      <c r="I239" s="67"/>
      <c r="J239" s="58"/>
      <c r="K239" s="58"/>
      <c r="L239" s="58"/>
      <c r="M239" s="58"/>
      <c r="N239" s="58"/>
      <c r="O239" s="58"/>
      <c r="P239" s="58"/>
      <c r="Q239" s="58"/>
      <c r="R239" s="58"/>
      <c r="S239" s="58"/>
      <c r="T239" s="58"/>
      <c r="U239" s="58"/>
      <c r="V239" s="58"/>
      <c r="W239" s="58"/>
      <c r="X239" s="58"/>
      <c r="Y239" s="58"/>
    </row>
    <row r="240" spans="1:25" ht="15.75" customHeight="1" x14ac:dyDescent="0.2">
      <c r="A240" s="23"/>
      <c r="B240" s="23"/>
      <c r="C240" s="58"/>
      <c r="D240" s="58"/>
      <c r="E240" s="58"/>
      <c r="F240" s="58"/>
      <c r="G240" s="58"/>
      <c r="H240" s="58"/>
      <c r="I240" s="67"/>
      <c r="J240" s="58"/>
      <c r="K240" s="58"/>
      <c r="L240" s="58"/>
      <c r="M240" s="58"/>
      <c r="N240" s="58"/>
      <c r="O240" s="58"/>
      <c r="P240" s="58"/>
      <c r="Q240" s="58"/>
      <c r="R240" s="58"/>
      <c r="S240" s="58"/>
      <c r="T240" s="58"/>
      <c r="U240" s="58"/>
      <c r="V240" s="58"/>
      <c r="W240" s="58"/>
      <c r="X240" s="58"/>
      <c r="Y240" s="58"/>
    </row>
    <row r="241" spans="1:25" ht="15.75" customHeight="1" x14ac:dyDescent="0.2">
      <c r="A241" s="23"/>
      <c r="B241" s="23"/>
      <c r="C241" s="58"/>
      <c r="D241" s="58"/>
      <c r="E241" s="58"/>
      <c r="F241" s="58"/>
      <c r="G241" s="58"/>
      <c r="H241" s="58"/>
      <c r="I241" s="67"/>
      <c r="J241" s="58"/>
      <c r="K241" s="58"/>
      <c r="L241" s="58"/>
      <c r="M241" s="58"/>
      <c r="N241" s="58"/>
      <c r="O241" s="58"/>
      <c r="P241" s="58"/>
      <c r="Q241" s="58"/>
      <c r="R241" s="58"/>
      <c r="S241" s="58"/>
      <c r="T241" s="58"/>
      <c r="U241" s="58"/>
      <c r="V241" s="58"/>
      <c r="W241" s="58"/>
      <c r="X241" s="58"/>
      <c r="Y241" s="58"/>
    </row>
    <row r="242" spans="1:25" ht="15.75" customHeight="1" x14ac:dyDescent="0.2">
      <c r="A242" s="23"/>
      <c r="B242" s="23"/>
      <c r="C242" s="58"/>
      <c r="D242" s="58"/>
      <c r="E242" s="58"/>
      <c r="F242" s="58"/>
      <c r="G242" s="58"/>
      <c r="H242" s="58"/>
      <c r="I242" s="67"/>
      <c r="J242" s="58"/>
      <c r="K242" s="58"/>
      <c r="L242" s="58"/>
      <c r="M242" s="58"/>
      <c r="N242" s="58"/>
      <c r="O242" s="58"/>
      <c r="P242" s="58"/>
      <c r="Q242" s="58"/>
      <c r="R242" s="58"/>
      <c r="S242" s="58"/>
      <c r="T242" s="58"/>
      <c r="U242" s="58"/>
      <c r="V242" s="58"/>
      <c r="W242" s="58"/>
      <c r="X242" s="58"/>
      <c r="Y242" s="58"/>
    </row>
    <row r="243" spans="1:25" ht="15.75" customHeight="1" x14ac:dyDescent="0.2">
      <c r="A243" s="23"/>
      <c r="B243" s="23"/>
      <c r="C243" s="58"/>
      <c r="D243" s="58"/>
      <c r="E243" s="58"/>
      <c r="F243" s="58"/>
      <c r="G243" s="58"/>
      <c r="H243" s="58"/>
      <c r="I243" s="67"/>
      <c r="J243" s="58"/>
      <c r="K243" s="58"/>
      <c r="L243" s="58"/>
      <c r="M243" s="58"/>
      <c r="N243" s="58"/>
      <c r="O243" s="58"/>
      <c r="P243" s="58"/>
      <c r="Q243" s="58"/>
      <c r="R243" s="58"/>
      <c r="S243" s="58"/>
      <c r="T243" s="58"/>
      <c r="U243" s="58"/>
      <c r="V243" s="58"/>
      <c r="W243" s="58"/>
      <c r="X243" s="58"/>
      <c r="Y243" s="58"/>
    </row>
    <row r="244" spans="1:25" ht="15.75" customHeight="1" x14ac:dyDescent="0.2">
      <c r="A244" s="23"/>
      <c r="B244" s="23"/>
      <c r="C244" s="58"/>
      <c r="D244" s="58"/>
      <c r="E244" s="58"/>
      <c r="F244" s="58"/>
      <c r="G244" s="58"/>
      <c r="H244" s="58"/>
      <c r="I244" s="67"/>
      <c r="J244" s="58"/>
      <c r="K244" s="58"/>
      <c r="L244" s="58"/>
      <c r="M244" s="58"/>
      <c r="N244" s="58"/>
      <c r="O244" s="58"/>
      <c r="P244" s="58"/>
      <c r="Q244" s="58"/>
      <c r="R244" s="58"/>
      <c r="S244" s="58"/>
      <c r="T244" s="58"/>
      <c r="U244" s="58"/>
      <c r="V244" s="58"/>
      <c r="W244" s="58"/>
      <c r="X244" s="58"/>
      <c r="Y244" s="58"/>
    </row>
    <row r="245" spans="1:25" ht="15.75" customHeight="1" x14ac:dyDescent="0.2">
      <c r="A245" s="23"/>
      <c r="B245" s="23"/>
      <c r="C245" s="58"/>
      <c r="D245" s="58"/>
      <c r="E245" s="58"/>
      <c r="F245" s="58"/>
      <c r="G245" s="58"/>
      <c r="H245" s="58"/>
      <c r="I245" s="67"/>
      <c r="J245" s="58"/>
      <c r="K245" s="58"/>
      <c r="L245" s="58"/>
      <c r="M245" s="58"/>
      <c r="N245" s="58"/>
      <c r="O245" s="58"/>
      <c r="P245" s="58"/>
      <c r="Q245" s="58"/>
      <c r="R245" s="58"/>
      <c r="S245" s="58"/>
      <c r="T245" s="58"/>
      <c r="U245" s="58"/>
      <c r="V245" s="58"/>
      <c r="W245" s="58"/>
      <c r="X245" s="58"/>
      <c r="Y245" s="58"/>
    </row>
    <row r="246" spans="1:25" ht="15.75" customHeight="1" x14ac:dyDescent="0.2">
      <c r="A246" s="23"/>
      <c r="B246" s="23"/>
      <c r="C246" s="58"/>
      <c r="D246" s="58"/>
      <c r="E246" s="58"/>
      <c r="F246" s="58"/>
      <c r="G246" s="58"/>
      <c r="H246" s="58"/>
      <c r="I246" s="67"/>
      <c r="J246" s="58"/>
      <c r="K246" s="58"/>
      <c r="L246" s="58"/>
      <c r="M246" s="58"/>
      <c r="N246" s="58"/>
      <c r="O246" s="58"/>
      <c r="P246" s="58"/>
      <c r="Q246" s="58"/>
      <c r="R246" s="58"/>
      <c r="S246" s="58"/>
      <c r="T246" s="58"/>
      <c r="U246" s="58"/>
      <c r="V246" s="58"/>
      <c r="W246" s="58"/>
      <c r="X246" s="58"/>
      <c r="Y246" s="58"/>
    </row>
    <row r="247" spans="1:25" ht="15.75" customHeight="1" x14ac:dyDescent="0.2">
      <c r="A247" s="23"/>
      <c r="B247" s="23"/>
      <c r="C247" s="58"/>
      <c r="D247" s="58"/>
      <c r="E247" s="58"/>
      <c r="F247" s="58"/>
      <c r="G247" s="58"/>
      <c r="H247" s="58"/>
      <c r="I247" s="67"/>
      <c r="J247" s="58"/>
      <c r="K247" s="58"/>
      <c r="L247" s="58"/>
      <c r="M247" s="58"/>
      <c r="N247" s="58"/>
      <c r="O247" s="58"/>
      <c r="P247" s="58"/>
      <c r="Q247" s="58"/>
      <c r="R247" s="58"/>
      <c r="S247" s="58"/>
      <c r="T247" s="58"/>
      <c r="U247" s="58"/>
      <c r="V247" s="58"/>
      <c r="W247" s="58"/>
      <c r="X247" s="58"/>
      <c r="Y247" s="58"/>
    </row>
    <row r="248" spans="1:25" ht="15.75" customHeight="1" x14ac:dyDescent="0.2">
      <c r="A248" s="23"/>
      <c r="B248" s="23"/>
      <c r="C248" s="58"/>
      <c r="D248" s="58"/>
      <c r="E248" s="58"/>
      <c r="F248" s="58"/>
      <c r="G248" s="58"/>
      <c r="H248" s="58"/>
      <c r="I248" s="67"/>
      <c r="J248" s="58"/>
      <c r="K248" s="58"/>
      <c r="L248" s="58"/>
      <c r="M248" s="58"/>
      <c r="N248" s="58"/>
      <c r="O248" s="58"/>
      <c r="P248" s="58"/>
      <c r="Q248" s="58"/>
      <c r="R248" s="58"/>
      <c r="S248" s="58"/>
      <c r="T248" s="58"/>
      <c r="U248" s="58"/>
      <c r="V248" s="58"/>
      <c r="W248" s="58"/>
      <c r="X248" s="58"/>
      <c r="Y248" s="58"/>
    </row>
    <row r="249" spans="1:25" ht="15.75" customHeight="1" x14ac:dyDescent="0.2">
      <c r="A249" s="23"/>
      <c r="B249" s="23"/>
      <c r="C249" s="58"/>
      <c r="D249" s="58"/>
      <c r="E249" s="58"/>
      <c r="F249" s="58"/>
      <c r="G249" s="58"/>
      <c r="H249" s="58"/>
      <c r="I249" s="67"/>
      <c r="J249" s="58"/>
      <c r="K249" s="58"/>
      <c r="L249" s="58"/>
      <c r="M249" s="58"/>
      <c r="N249" s="58"/>
      <c r="O249" s="58"/>
      <c r="P249" s="58"/>
      <c r="Q249" s="58"/>
      <c r="R249" s="58"/>
      <c r="S249" s="58"/>
      <c r="T249" s="58"/>
      <c r="U249" s="58"/>
      <c r="V249" s="58"/>
      <c r="W249" s="58"/>
      <c r="X249" s="58"/>
      <c r="Y249" s="58"/>
    </row>
    <row r="250" spans="1:25" ht="15.75" customHeight="1" x14ac:dyDescent="0.2">
      <c r="A250" s="23"/>
      <c r="B250" s="23"/>
      <c r="C250" s="58"/>
      <c r="D250" s="58"/>
      <c r="E250" s="58"/>
      <c r="F250" s="58"/>
      <c r="G250" s="58"/>
      <c r="H250" s="58"/>
      <c r="I250" s="67"/>
      <c r="J250" s="58"/>
      <c r="K250" s="58"/>
      <c r="L250" s="58"/>
      <c r="M250" s="58"/>
      <c r="N250" s="58"/>
      <c r="O250" s="58"/>
      <c r="P250" s="58"/>
      <c r="Q250" s="58"/>
      <c r="R250" s="58"/>
      <c r="S250" s="58"/>
      <c r="T250" s="58"/>
      <c r="U250" s="58"/>
      <c r="V250" s="58"/>
      <c r="W250" s="58"/>
      <c r="X250" s="58"/>
      <c r="Y250" s="58"/>
    </row>
    <row r="251" spans="1:25" ht="15.75" customHeight="1" x14ac:dyDescent="0.2">
      <c r="A251" s="23"/>
      <c r="B251" s="23"/>
      <c r="C251" s="58"/>
      <c r="D251" s="58"/>
      <c r="E251" s="58"/>
      <c r="F251" s="58"/>
      <c r="G251" s="58"/>
      <c r="H251" s="58"/>
      <c r="I251" s="67"/>
      <c r="J251" s="58"/>
      <c r="K251" s="58"/>
      <c r="L251" s="58"/>
      <c r="M251" s="58"/>
      <c r="N251" s="58"/>
      <c r="O251" s="58"/>
      <c r="P251" s="58"/>
      <c r="Q251" s="58"/>
      <c r="R251" s="58"/>
      <c r="S251" s="58"/>
      <c r="T251" s="58"/>
      <c r="U251" s="58"/>
      <c r="V251" s="58"/>
      <c r="W251" s="58"/>
      <c r="X251" s="58"/>
      <c r="Y251" s="58"/>
    </row>
    <row r="252" spans="1:25" ht="15.75" customHeight="1" x14ac:dyDescent="0.2">
      <c r="A252" s="23"/>
      <c r="B252" s="23"/>
      <c r="C252" s="58"/>
      <c r="D252" s="58"/>
      <c r="E252" s="58"/>
      <c r="F252" s="58"/>
      <c r="G252" s="58"/>
      <c r="H252" s="58"/>
      <c r="I252" s="67"/>
      <c r="J252" s="58"/>
      <c r="K252" s="58"/>
      <c r="L252" s="58"/>
      <c r="M252" s="58"/>
      <c r="N252" s="58"/>
      <c r="O252" s="58"/>
      <c r="P252" s="58"/>
      <c r="Q252" s="58"/>
      <c r="R252" s="58"/>
      <c r="S252" s="58"/>
      <c r="T252" s="58"/>
      <c r="U252" s="58"/>
      <c r="V252" s="58"/>
      <c r="W252" s="58"/>
      <c r="X252" s="58"/>
      <c r="Y252" s="58"/>
    </row>
    <row r="253" spans="1:25" ht="15.75" customHeight="1" x14ac:dyDescent="0.2">
      <c r="A253" s="23"/>
      <c r="B253" s="23"/>
      <c r="C253" s="58"/>
      <c r="D253" s="58"/>
      <c r="E253" s="58"/>
      <c r="F253" s="58"/>
      <c r="G253" s="58"/>
      <c r="H253" s="58"/>
      <c r="I253" s="67"/>
      <c r="J253" s="58"/>
      <c r="K253" s="58"/>
      <c r="L253" s="58"/>
      <c r="M253" s="58"/>
      <c r="N253" s="58"/>
      <c r="O253" s="58"/>
      <c r="P253" s="58"/>
      <c r="Q253" s="58"/>
      <c r="R253" s="58"/>
      <c r="S253" s="58"/>
      <c r="T253" s="58"/>
      <c r="U253" s="58"/>
      <c r="V253" s="58"/>
      <c r="W253" s="58"/>
      <c r="X253" s="58"/>
      <c r="Y253" s="58"/>
    </row>
    <row r="254" spans="1:25" ht="15.75" customHeight="1" x14ac:dyDescent="0.2">
      <c r="A254" s="23"/>
      <c r="B254" s="23"/>
      <c r="C254" s="58"/>
      <c r="D254" s="58"/>
      <c r="E254" s="58"/>
      <c r="F254" s="58"/>
      <c r="G254" s="58"/>
      <c r="H254" s="58"/>
      <c r="I254" s="67"/>
      <c r="J254" s="58"/>
      <c r="K254" s="58"/>
      <c r="L254" s="58"/>
      <c r="M254" s="58"/>
      <c r="N254" s="58"/>
      <c r="O254" s="58"/>
      <c r="P254" s="58"/>
      <c r="Q254" s="58"/>
      <c r="R254" s="58"/>
      <c r="S254" s="58"/>
      <c r="T254" s="58"/>
      <c r="U254" s="58"/>
      <c r="V254" s="58"/>
      <c r="W254" s="58"/>
      <c r="X254" s="58"/>
      <c r="Y254" s="58"/>
    </row>
    <row r="255" spans="1:25" ht="15.75" customHeight="1" x14ac:dyDescent="0.2">
      <c r="A255" s="23"/>
      <c r="B255" s="23"/>
      <c r="C255" s="58"/>
      <c r="D255" s="58"/>
      <c r="E255" s="58"/>
      <c r="F255" s="58"/>
      <c r="G255" s="58"/>
      <c r="H255" s="58"/>
      <c r="I255" s="67"/>
      <c r="J255" s="58"/>
      <c r="K255" s="58"/>
      <c r="L255" s="58"/>
      <c r="M255" s="58"/>
      <c r="N255" s="58"/>
      <c r="O255" s="58"/>
      <c r="P255" s="58"/>
      <c r="Q255" s="58"/>
      <c r="R255" s="58"/>
      <c r="S255" s="58"/>
      <c r="T255" s="58"/>
      <c r="U255" s="58"/>
      <c r="V255" s="58"/>
      <c r="W255" s="58"/>
      <c r="X255" s="58"/>
      <c r="Y255" s="58"/>
    </row>
    <row r="256" spans="1:25" ht="15.75" customHeight="1" x14ac:dyDescent="0.2">
      <c r="A256" s="23"/>
      <c r="B256" s="23"/>
      <c r="C256" s="58"/>
      <c r="D256" s="58"/>
      <c r="E256" s="58"/>
      <c r="F256" s="58"/>
      <c r="G256" s="58"/>
      <c r="H256" s="58"/>
      <c r="I256" s="67"/>
      <c r="J256" s="58"/>
      <c r="K256" s="58"/>
      <c r="L256" s="58"/>
      <c r="M256" s="58"/>
      <c r="N256" s="58"/>
      <c r="O256" s="58"/>
      <c r="P256" s="58"/>
      <c r="Q256" s="58"/>
      <c r="R256" s="58"/>
      <c r="S256" s="58"/>
      <c r="T256" s="58"/>
      <c r="U256" s="58"/>
      <c r="V256" s="58"/>
      <c r="W256" s="58"/>
      <c r="X256" s="58"/>
      <c r="Y256" s="58"/>
    </row>
    <row r="257" spans="1:25" ht="15.75" customHeight="1" x14ac:dyDescent="0.2">
      <c r="A257" s="23"/>
      <c r="B257" s="23"/>
      <c r="C257" s="58"/>
      <c r="D257" s="58"/>
      <c r="E257" s="58"/>
      <c r="F257" s="58"/>
      <c r="G257" s="58"/>
      <c r="H257" s="58"/>
      <c r="I257" s="67"/>
      <c r="J257" s="58"/>
      <c r="K257" s="58"/>
      <c r="L257" s="58"/>
      <c r="M257" s="58"/>
      <c r="N257" s="58"/>
      <c r="O257" s="58"/>
      <c r="P257" s="58"/>
      <c r="Q257" s="58"/>
      <c r="R257" s="58"/>
      <c r="S257" s="58"/>
      <c r="T257" s="58"/>
      <c r="U257" s="58"/>
      <c r="V257" s="58"/>
      <c r="W257" s="58"/>
      <c r="X257" s="58"/>
      <c r="Y257" s="58"/>
    </row>
    <row r="258" spans="1:25" ht="15.75" customHeight="1" x14ac:dyDescent="0.2">
      <c r="A258" s="23"/>
      <c r="B258" s="23"/>
      <c r="C258" s="58"/>
      <c r="D258" s="58"/>
      <c r="E258" s="58"/>
      <c r="F258" s="58"/>
      <c r="G258" s="58"/>
      <c r="H258" s="58"/>
      <c r="I258" s="67"/>
      <c r="J258" s="58"/>
      <c r="K258" s="58"/>
      <c r="L258" s="58"/>
      <c r="M258" s="58"/>
      <c r="N258" s="58"/>
      <c r="O258" s="58"/>
      <c r="P258" s="58"/>
      <c r="Q258" s="58"/>
      <c r="R258" s="58"/>
      <c r="S258" s="58"/>
      <c r="T258" s="58"/>
      <c r="U258" s="58"/>
      <c r="V258" s="58"/>
      <c r="W258" s="58"/>
      <c r="X258" s="58"/>
      <c r="Y258" s="58"/>
    </row>
    <row r="259" spans="1:25" ht="15.75" customHeight="1" x14ac:dyDescent="0.2">
      <c r="A259" s="23"/>
      <c r="B259" s="23"/>
      <c r="C259" s="58"/>
      <c r="D259" s="58"/>
      <c r="E259" s="58"/>
      <c r="F259" s="58"/>
      <c r="G259" s="58"/>
      <c r="H259" s="58"/>
      <c r="I259" s="67"/>
      <c r="J259" s="58"/>
      <c r="K259" s="58"/>
      <c r="L259" s="58"/>
      <c r="M259" s="58"/>
      <c r="N259" s="58"/>
      <c r="O259" s="58"/>
      <c r="P259" s="58"/>
      <c r="Q259" s="58"/>
      <c r="R259" s="58"/>
      <c r="S259" s="58"/>
      <c r="T259" s="58"/>
      <c r="U259" s="58"/>
      <c r="V259" s="58"/>
      <c r="W259" s="58"/>
      <c r="X259" s="58"/>
      <c r="Y259" s="58"/>
    </row>
    <row r="260" spans="1:25" ht="15.75" customHeight="1" x14ac:dyDescent="0.2">
      <c r="A260" s="23"/>
      <c r="B260" s="23"/>
      <c r="C260" s="58"/>
      <c r="D260" s="58"/>
      <c r="E260" s="58"/>
      <c r="F260" s="58"/>
      <c r="G260" s="58"/>
      <c r="H260" s="58"/>
      <c r="I260" s="67"/>
      <c r="J260" s="58"/>
      <c r="K260" s="58"/>
      <c r="L260" s="58"/>
      <c r="M260" s="58"/>
      <c r="N260" s="58"/>
      <c r="O260" s="58"/>
      <c r="P260" s="58"/>
      <c r="Q260" s="58"/>
      <c r="R260" s="58"/>
      <c r="S260" s="58"/>
      <c r="T260" s="58"/>
      <c r="U260" s="58"/>
      <c r="V260" s="58"/>
      <c r="W260" s="58"/>
      <c r="X260" s="58"/>
      <c r="Y260" s="58"/>
    </row>
    <row r="261" spans="1:25" ht="15.75" customHeight="1" x14ac:dyDescent="0.2">
      <c r="A261" s="23"/>
      <c r="B261" s="23"/>
      <c r="C261" s="58"/>
      <c r="D261" s="58"/>
      <c r="E261" s="58"/>
      <c r="F261" s="58"/>
      <c r="G261" s="58"/>
      <c r="H261" s="58"/>
      <c r="I261" s="67"/>
      <c r="J261" s="58"/>
      <c r="K261" s="58"/>
      <c r="L261" s="58"/>
      <c r="M261" s="58"/>
      <c r="N261" s="58"/>
      <c r="O261" s="58"/>
      <c r="P261" s="58"/>
      <c r="Q261" s="58"/>
      <c r="R261" s="58"/>
      <c r="S261" s="58"/>
      <c r="T261" s="58"/>
      <c r="U261" s="58"/>
      <c r="V261" s="58"/>
      <c r="W261" s="58"/>
      <c r="X261" s="58"/>
      <c r="Y261" s="58"/>
    </row>
    <row r="262" spans="1:25" ht="15.75" customHeight="1" x14ac:dyDescent="0.2">
      <c r="A262" s="23"/>
      <c r="B262" s="23"/>
      <c r="C262" s="58"/>
      <c r="D262" s="58"/>
      <c r="E262" s="58"/>
      <c r="F262" s="58"/>
      <c r="G262" s="58"/>
      <c r="H262" s="58"/>
      <c r="I262" s="67"/>
      <c r="J262" s="58"/>
      <c r="K262" s="58"/>
      <c r="L262" s="58"/>
      <c r="M262" s="58"/>
      <c r="N262" s="58"/>
      <c r="O262" s="58"/>
      <c r="P262" s="58"/>
      <c r="Q262" s="58"/>
      <c r="R262" s="58"/>
      <c r="S262" s="58"/>
      <c r="T262" s="58"/>
      <c r="U262" s="58"/>
      <c r="V262" s="58"/>
      <c r="W262" s="58"/>
      <c r="X262" s="58"/>
      <c r="Y262" s="58"/>
    </row>
    <row r="263" spans="1:25" ht="15.75" customHeight="1" x14ac:dyDescent="0.2">
      <c r="A263" s="23"/>
      <c r="B263" s="23"/>
      <c r="C263" s="58"/>
      <c r="D263" s="58"/>
      <c r="E263" s="58"/>
      <c r="F263" s="58"/>
      <c r="G263" s="58"/>
      <c r="H263" s="58"/>
      <c r="I263" s="67"/>
      <c r="J263" s="58"/>
      <c r="K263" s="58"/>
      <c r="L263" s="58"/>
      <c r="M263" s="58"/>
      <c r="N263" s="58"/>
      <c r="O263" s="58"/>
      <c r="P263" s="58"/>
      <c r="Q263" s="58"/>
      <c r="R263" s="58"/>
      <c r="S263" s="58"/>
      <c r="T263" s="58"/>
      <c r="U263" s="58"/>
      <c r="V263" s="58"/>
      <c r="W263" s="58"/>
      <c r="X263" s="58"/>
      <c r="Y263" s="58"/>
    </row>
    <row r="264" spans="1:25" ht="15.75" customHeight="1" x14ac:dyDescent="0.2">
      <c r="A264" s="23"/>
      <c r="B264" s="23"/>
      <c r="C264" s="58"/>
      <c r="D264" s="58"/>
      <c r="E264" s="58"/>
      <c r="F264" s="58"/>
      <c r="G264" s="58"/>
      <c r="H264" s="58"/>
      <c r="I264" s="67"/>
      <c r="J264" s="58"/>
      <c r="K264" s="58"/>
      <c r="L264" s="58"/>
      <c r="M264" s="58"/>
      <c r="N264" s="58"/>
      <c r="O264" s="58"/>
      <c r="P264" s="58"/>
      <c r="Q264" s="58"/>
      <c r="R264" s="58"/>
      <c r="S264" s="58"/>
      <c r="T264" s="58"/>
      <c r="U264" s="58"/>
      <c r="V264" s="58"/>
      <c r="W264" s="58"/>
      <c r="X264" s="58"/>
      <c r="Y264" s="58"/>
    </row>
    <row r="265" spans="1:25" ht="15.75" customHeight="1" x14ac:dyDescent="0.2">
      <c r="A265" s="23"/>
      <c r="B265" s="23"/>
      <c r="C265" s="58"/>
      <c r="D265" s="58"/>
      <c r="E265" s="58"/>
      <c r="F265" s="58"/>
      <c r="G265" s="58"/>
      <c r="H265" s="58"/>
      <c r="I265" s="67"/>
      <c r="J265" s="58"/>
      <c r="K265" s="58"/>
      <c r="L265" s="58"/>
      <c r="M265" s="58"/>
      <c r="N265" s="58"/>
      <c r="O265" s="58"/>
      <c r="P265" s="58"/>
      <c r="Q265" s="58"/>
      <c r="R265" s="58"/>
      <c r="S265" s="58"/>
      <c r="T265" s="58"/>
      <c r="U265" s="58"/>
      <c r="V265" s="58"/>
      <c r="W265" s="58"/>
      <c r="X265" s="58"/>
      <c r="Y265" s="58"/>
    </row>
    <row r="266" spans="1:25" ht="15.75" customHeight="1" x14ac:dyDescent="0.2">
      <c r="A266" s="23"/>
      <c r="B266" s="23"/>
      <c r="C266" s="58"/>
      <c r="D266" s="58"/>
      <c r="E266" s="58"/>
      <c r="F266" s="58"/>
      <c r="G266" s="58"/>
      <c r="H266" s="58"/>
      <c r="I266" s="67"/>
      <c r="J266" s="58"/>
      <c r="K266" s="58"/>
      <c r="L266" s="58"/>
      <c r="M266" s="58"/>
      <c r="N266" s="58"/>
      <c r="O266" s="58"/>
      <c r="P266" s="58"/>
      <c r="Q266" s="58"/>
      <c r="R266" s="58"/>
      <c r="S266" s="58"/>
      <c r="T266" s="58"/>
      <c r="U266" s="58"/>
      <c r="V266" s="58"/>
      <c r="W266" s="58"/>
      <c r="X266" s="58"/>
      <c r="Y266" s="58"/>
    </row>
    <row r="267" spans="1:25" ht="15.75" customHeight="1" x14ac:dyDescent="0.2">
      <c r="A267" s="23"/>
      <c r="B267" s="23"/>
      <c r="C267" s="58"/>
      <c r="D267" s="58"/>
      <c r="E267" s="58"/>
      <c r="F267" s="58"/>
      <c r="G267" s="58"/>
      <c r="H267" s="58"/>
      <c r="I267" s="67"/>
      <c r="J267" s="58"/>
      <c r="K267" s="58"/>
      <c r="L267" s="58"/>
      <c r="M267" s="58"/>
      <c r="N267" s="58"/>
      <c r="O267" s="58"/>
      <c r="P267" s="58"/>
      <c r="Q267" s="58"/>
      <c r="R267" s="58"/>
      <c r="S267" s="58"/>
      <c r="T267" s="58"/>
      <c r="U267" s="58"/>
      <c r="V267" s="58"/>
      <c r="W267" s="58"/>
      <c r="X267" s="58"/>
      <c r="Y267" s="58"/>
    </row>
    <row r="268" spans="1:25" ht="15.75" customHeight="1" x14ac:dyDescent="0.2">
      <c r="A268" s="23"/>
      <c r="B268" s="23"/>
      <c r="C268" s="58"/>
      <c r="D268" s="58"/>
      <c r="E268" s="58"/>
      <c r="F268" s="58"/>
      <c r="G268" s="58"/>
      <c r="H268" s="58"/>
      <c r="I268" s="67"/>
      <c r="J268" s="58"/>
      <c r="K268" s="58"/>
      <c r="L268" s="58"/>
      <c r="M268" s="58"/>
      <c r="N268" s="58"/>
      <c r="O268" s="58"/>
      <c r="P268" s="58"/>
      <c r="Q268" s="58"/>
      <c r="R268" s="58"/>
      <c r="S268" s="58"/>
      <c r="T268" s="58"/>
      <c r="U268" s="58"/>
      <c r="V268" s="58"/>
      <c r="W268" s="58"/>
      <c r="X268" s="58"/>
      <c r="Y268" s="58"/>
    </row>
    <row r="269" spans="1:25" ht="15.75" customHeight="1" x14ac:dyDescent="0.2">
      <c r="A269" s="23"/>
      <c r="B269" s="23"/>
      <c r="C269" s="58"/>
      <c r="D269" s="58"/>
      <c r="E269" s="58"/>
      <c r="F269" s="58"/>
      <c r="G269" s="58"/>
      <c r="H269" s="58"/>
      <c r="I269" s="67"/>
      <c r="J269" s="58"/>
      <c r="K269" s="58"/>
      <c r="L269" s="58"/>
      <c r="M269" s="58"/>
      <c r="N269" s="58"/>
      <c r="O269" s="58"/>
      <c r="P269" s="58"/>
      <c r="Q269" s="58"/>
      <c r="R269" s="58"/>
      <c r="S269" s="58"/>
      <c r="T269" s="58"/>
      <c r="U269" s="58"/>
      <c r="V269" s="58"/>
      <c r="W269" s="58"/>
      <c r="X269" s="58"/>
      <c r="Y269" s="58"/>
    </row>
    <row r="270" spans="1:25" ht="15.75" customHeight="1" x14ac:dyDescent="0.2">
      <c r="A270" s="23"/>
      <c r="B270" s="23"/>
      <c r="C270" s="58"/>
      <c r="D270" s="58"/>
      <c r="E270" s="58"/>
      <c r="F270" s="58"/>
      <c r="G270" s="58"/>
      <c r="H270" s="58"/>
      <c r="I270" s="67"/>
      <c r="J270" s="58"/>
      <c r="K270" s="58"/>
      <c r="L270" s="58"/>
      <c r="M270" s="58"/>
      <c r="N270" s="58"/>
      <c r="O270" s="58"/>
      <c r="P270" s="58"/>
      <c r="Q270" s="58"/>
      <c r="R270" s="58"/>
      <c r="S270" s="58"/>
      <c r="T270" s="58"/>
      <c r="U270" s="58"/>
      <c r="V270" s="58"/>
      <c r="W270" s="58"/>
      <c r="X270" s="58"/>
      <c r="Y270" s="58"/>
    </row>
    <row r="271" spans="1:25" ht="15.75" customHeight="1" x14ac:dyDescent="0.2">
      <c r="A271" s="23"/>
      <c r="B271" s="23"/>
      <c r="C271" s="58"/>
      <c r="D271" s="58"/>
      <c r="E271" s="58"/>
      <c r="F271" s="58"/>
      <c r="G271" s="58"/>
      <c r="H271" s="58"/>
      <c r="I271" s="67"/>
      <c r="J271" s="58"/>
      <c r="K271" s="58"/>
      <c r="L271" s="58"/>
      <c r="M271" s="58"/>
      <c r="N271" s="58"/>
      <c r="O271" s="58"/>
      <c r="P271" s="58"/>
      <c r="Q271" s="58"/>
      <c r="R271" s="58"/>
      <c r="S271" s="58"/>
      <c r="T271" s="58"/>
      <c r="U271" s="58"/>
      <c r="V271" s="58"/>
      <c r="W271" s="58"/>
      <c r="X271" s="58"/>
      <c r="Y271" s="58"/>
    </row>
    <row r="272" spans="1:25" ht="15.75" customHeight="1" x14ac:dyDescent="0.2">
      <c r="A272" s="23"/>
      <c r="B272" s="23"/>
      <c r="C272" s="58"/>
      <c r="D272" s="58"/>
      <c r="E272" s="58"/>
      <c r="F272" s="58"/>
      <c r="G272" s="58"/>
      <c r="H272" s="58"/>
      <c r="I272" s="67"/>
      <c r="J272" s="58"/>
      <c r="K272" s="58"/>
      <c r="L272" s="58"/>
      <c r="M272" s="58"/>
      <c r="N272" s="58"/>
      <c r="O272" s="58"/>
      <c r="P272" s="58"/>
      <c r="Q272" s="58"/>
      <c r="R272" s="58"/>
      <c r="S272" s="58"/>
      <c r="T272" s="58"/>
      <c r="U272" s="58"/>
      <c r="V272" s="58"/>
      <c r="W272" s="58"/>
      <c r="X272" s="58"/>
      <c r="Y272" s="58"/>
    </row>
    <row r="273" spans="1:25" ht="15.75" customHeight="1" x14ac:dyDescent="0.2">
      <c r="A273" s="23"/>
      <c r="B273" s="23"/>
      <c r="C273" s="58"/>
      <c r="D273" s="58"/>
      <c r="E273" s="58"/>
      <c r="F273" s="58"/>
      <c r="G273" s="58"/>
      <c r="H273" s="58"/>
      <c r="I273" s="67"/>
      <c r="J273" s="58"/>
      <c r="K273" s="58"/>
      <c r="L273" s="58"/>
      <c r="M273" s="58"/>
      <c r="N273" s="58"/>
      <c r="O273" s="58"/>
      <c r="P273" s="58"/>
      <c r="Q273" s="58"/>
      <c r="R273" s="58"/>
      <c r="S273" s="58"/>
      <c r="T273" s="58"/>
      <c r="U273" s="58"/>
      <c r="V273" s="58"/>
      <c r="W273" s="58"/>
      <c r="X273" s="58"/>
      <c r="Y273" s="58"/>
    </row>
    <row r="274" spans="1:25" ht="15.75" customHeight="1" x14ac:dyDescent="0.2">
      <c r="A274" s="23"/>
      <c r="B274" s="23"/>
      <c r="C274" s="58"/>
      <c r="D274" s="58"/>
      <c r="E274" s="58"/>
      <c r="F274" s="58"/>
      <c r="G274" s="58"/>
      <c r="H274" s="58"/>
      <c r="I274" s="67"/>
      <c r="J274" s="58"/>
      <c r="K274" s="58"/>
      <c r="L274" s="58"/>
      <c r="M274" s="58"/>
      <c r="N274" s="58"/>
      <c r="O274" s="58"/>
      <c r="P274" s="58"/>
      <c r="Q274" s="58"/>
      <c r="R274" s="58"/>
      <c r="S274" s="58"/>
      <c r="T274" s="58"/>
      <c r="U274" s="58"/>
      <c r="V274" s="58"/>
      <c r="W274" s="58"/>
      <c r="X274" s="58"/>
      <c r="Y274" s="58"/>
    </row>
    <row r="275" spans="1:25" ht="15.75" customHeight="1" x14ac:dyDescent="0.2">
      <c r="A275" s="23"/>
      <c r="B275" s="23"/>
      <c r="C275" s="58"/>
      <c r="D275" s="58"/>
      <c r="E275" s="58"/>
      <c r="F275" s="58"/>
      <c r="G275" s="58"/>
      <c r="H275" s="58"/>
      <c r="I275" s="67"/>
      <c r="J275" s="58"/>
      <c r="K275" s="58"/>
      <c r="L275" s="58"/>
      <c r="M275" s="58"/>
      <c r="N275" s="58"/>
      <c r="O275" s="58"/>
      <c r="P275" s="58"/>
      <c r="Q275" s="58"/>
      <c r="R275" s="58"/>
      <c r="S275" s="58"/>
      <c r="T275" s="58"/>
      <c r="U275" s="58"/>
      <c r="V275" s="58"/>
      <c r="W275" s="58"/>
      <c r="X275" s="58"/>
      <c r="Y275" s="58"/>
    </row>
    <row r="276" spans="1:25" ht="15.75" customHeight="1" x14ac:dyDescent="0.2">
      <c r="A276" s="23"/>
      <c r="B276" s="23"/>
      <c r="C276" s="58"/>
      <c r="D276" s="58"/>
      <c r="E276" s="58"/>
      <c r="F276" s="58"/>
      <c r="G276" s="58"/>
      <c r="H276" s="58"/>
      <c r="I276" s="67"/>
      <c r="J276" s="58"/>
      <c r="K276" s="58"/>
      <c r="L276" s="58"/>
      <c r="M276" s="58"/>
      <c r="N276" s="58"/>
      <c r="O276" s="58"/>
      <c r="P276" s="58"/>
      <c r="Q276" s="58"/>
      <c r="R276" s="58"/>
      <c r="S276" s="58"/>
      <c r="T276" s="58"/>
      <c r="U276" s="58"/>
      <c r="V276" s="58"/>
      <c r="W276" s="58"/>
      <c r="X276" s="58"/>
      <c r="Y276" s="58"/>
    </row>
    <row r="277" spans="1:25" ht="15.75" customHeight="1" x14ac:dyDescent="0.2">
      <c r="A277" s="23"/>
      <c r="B277" s="23"/>
      <c r="C277" s="58"/>
      <c r="D277" s="58"/>
      <c r="E277" s="58"/>
      <c r="F277" s="58"/>
      <c r="G277" s="58"/>
      <c r="H277" s="58"/>
      <c r="I277" s="67"/>
      <c r="J277" s="58"/>
      <c r="K277" s="58"/>
      <c r="L277" s="58"/>
      <c r="M277" s="58"/>
      <c r="N277" s="58"/>
      <c r="O277" s="58"/>
      <c r="P277" s="58"/>
      <c r="Q277" s="58"/>
      <c r="R277" s="58"/>
      <c r="S277" s="58"/>
      <c r="T277" s="58"/>
      <c r="U277" s="58"/>
      <c r="V277" s="58"/>
      <c r="W277" s="58"/>
      <c r="X277" s="58"/>
      <c r="Y277" s="58"/>
    </row>
    <row r="278" spans="1:25" ht="15.75" customHeight="1" x14ac:dyDescent="0.2">
      <c r="A278" s="23"/>
      <c r="B278" s="23"/>
      <c r="C278" s="58"/>
      <c r="D278" s="58"/>
      <c r="E278" s="58"/>
      <c r="F278" s="58"/>
      <c r="G278" s="58"/>
      <c r="H278" s="58"/>
      <c r="I278" s="67"/>
      <c r="J278" s="58"/>
      <c r="K278" s="58"/>
      <c r="L278" s="58"/>
      <c r="M278" s="58"/>
      <c r="N278" s="58"/>
      <c r="O278" s="58"/>
      <c r="P278" s="58"/>
      <c r="Q278" s="58"/>
      <c r="R278" s="58"/>
      <c r="S278" s="58"/>
      <c r="T278" s="58"/>
      <c r="U278" s="58"/>
      <c r="V278" s="58"/>
      <c r="W278" s="58"/>
      <c r="X278" s="58"/>
      <c r="Y278" s="58"/>
    </row>
    <row r="279" spans="1:25" ht="15.75" customHeight="1" x14ac:dyDescent="0.2">
      <c r="A279" s="23"/>
      <c r="B279" s="23"/>
      <c r="C279" s="58"/>
      <c r="D279" s="58"/>
      <c r="E279" s="58"/>
      <c r="F279" s="58"/>
      <c r="G279" s="58"/>
      <c r="H279" s="58"/>
      <c r="I279" s="67"/>
      <c r="J279" s="58"/>
      <c r="K279" s="58"/>
      <c r="L279" s="58"/>
      <c r="M279" s="58"/>
      <c r="N279" s="58"/>
      <c r="O279" s="58"/>
      <c r="P279" s="58"/>
      <c r="Q279" s="58"/>
      <c r="R279" s="58"/>
      <c r="S279" s="58"/>
      <c r="T279" s="58"/>
      <c r="U279" s="58"/>
      <c r="V279" s="58"/>
      <c r="W279" s="58"/>
      <c r="X279" s="58"/>
      <c r="Y279" s="58"/>
    </row>
    <row r="280" spans="1:25" ht="15.75" customHeight="1" x14ac:dyDescent="0.2">
      <c r="A280" s="23"/>
      <c r="B280" s="23"/>
      <c r="C280" s="58"/>
      <c r="D280" s="58"/>
      <c r="E280" s="58"/>
      <c r="F280" s="58"/>
      <c r="G280" s="58"/>
      <c r="H280" s="58"/>
      <c r="I280" s="67"/>
      <c r="J280" s="58"/>
      <c r="K280" s="58"/>
      <c r="L280" s="58"/>
      <c r="M280" s="58"/>
      <c r="N280" s="58"/>
      <c r="O280" s="58"/>
      <c r="P280" s="58"/>
      <c r="Q280" s="58"/>
      <c r="R280" s="58"/>
      <c r="S280" s="58"/>
      <c r="T280" s="58"/>
      <c r="U280" s="58"/>
      <c r="V280" s="58"/>
      <c r="W280" s="58"/>
      <c r="X280" s="58"/>
      <c r="Y280" s="58"/>
    </row>
    <row r="281" spans="1:25" ht="15.75" customHeight="1" x14ac:dyDescent="0.2">
      <c r="A281" s="23"/>
      <c r="B281" s="23"/>
      <c r="C281" s="58"/>
      <c r="D281" s="58"/>
      <c r="E281" s="58"/>
      <c r="F281" s="58"/>
      <c r="G281" s="58"/>
      <c r="H281" s="58"/>
      <c r="I281" s="67"/>
      <c r="J281" s="58"/>
      <c r="K281" s="58"/>
      <c r="L281" s="58"/>
      <c r="M281" s="58"/>
      <c r="N281" s="58"/>
      <c r="O281" s="58"/>
      <c r="P281" s="58"/>
      <c r="Q281" s="58"/>
      <c r="R281" s="58"/>
      <c r="S281" s="58"/>
      <c r="T281" s="58"/>
      <c r="U281" s="58"/>
      <c r="V281" s="58"/>
      <c r="W281" s="58"/>
      <c r="X281" s="58"/>
      <c r="Y281" s="58"/>
    </row>
    <row r="282" spans="1:25" ht="15.75" customHeight="1" x14ac:dyDescent="0.2">
      <c r="A282" s="23"/>
      <c r="B282" s="23"/>
      <c r="C282" s="58"/>
      <c r="D282" s="58"/>
      <c r="E282" s="58"/>
      <c r="F282" s="58"/>
      <c r="G282" s="58"/>
      <c r="H282" s="58"/>
      <c r="I282" s="67"/>
      <c r="J282" s="58"/>
      <c r="K282" s="58"/>
      <c r="L282" s="58"/>
      <c r="M282" s="58"/>
      <c r="N282" s="58"/>
      <c r="O282" s="58"/>
      <c r="P282" s="58"/>
      <c r="Q282" s="58"/>
      <c r="R282" s="58"/>
      <c r="S282" s="58"/>
      <c r="T282" s="58"/>
      <c r="U282" s="58"/>
      <c r="V282" s="58"/>
      <c r="W282" s="58"/>
      <c r="X282" s="58"/>
      <c r="Y282" s="58"/>
    </row>
    <row r="283" spans="1:25" ht="15.75" customHeight="1" x14ac:dyDescent="0.2">
      <c r="A283" s="23"/>
      <c r="B283" s="23"/>
      <c r="C283" s="58"/>
      <c r="D283" s="58"/>
      <c r="E283" s="58"/>
      <c r="F283" s="58"/>
      <c r="G283" s="58"/>
      <c r="H283" s="58"/>
      <c r="I283" s="67"/>
      <c r="J283" s="58"/>
      <c r="K283" s="58"/>
      <c r="L283" s="58"/>
      <c r="M283" s="58"/>
      <c r="N283" s="58"/>
      <c r="O283" s="58"/>
      <c r="P283" s="58"/>
      <c r="Q283" s="58"/>
      <c r="R283" s="58"/>
      <c r="S283" s="58"/>
      <c r="T283" s="58"/>
      <c r="U283" s="58"/>
      <c r="V283" s="58"/>
      <c r="W283" s="58"/>
      <c r="X283" s="58"/>
      <c r="Y283" s="58"/>
    </row>
    <row r="284" spans="1:25" ht="15.75" customHeight="1" x14ac:dyDescent="0.2">
      <c r="A284" s="23"/>
      <c r="B284" s="23"/>
      <c r="C284" s="58"/>
      <c r="D284" s="58"/>
      <c r="E284" s="58"/>
      <c r="F284" s="58"/>
      <c r="G284" s="58"/>
      <c r="H284" s="58"/>
      <c r="I284" s="67"/>
      <c r="J284" s="58"/>
      <c r="K284" s="58"/>
      <c r="L284" s="58"/>
      <c r="M284" s="58"/>
      <c r="N284" s="58"/>
      <c r="O284" s="58"/>
      <c r="P284" s="58"/>
      <c r="Q284" s="58"/>
      <c r="R284" s="58"/>
      <c r="S284" s="58"/>
      <c r="T284" s="58"/>
      <c r="U284" s="58"/>
      <c r="V284" s="58"/>
      <c r="W284" s="58"/>
      <c r="X284" s="58"/>
      <c r="Y284" s="58"/>
    </row>
    <row r="285" spans="1:25" ht="15.75" customHeight="1" x14ac:dyDescent="0.2">
      <c r="A285" s="23"/>
      <c r="B285" s="23"/>
      <c r="C285" s="58"/>
      <c r="D285" s="58"/>
      <c r="E285" s="58"/>
      <c r="F285" s="58"/>
      <c r="G285" s="58"/>
      <c r="H285" s="58"/>
      <c r="I285" s="67"/>
      <c r="J285" s="58"/>
      <c r="K285" s="58"/>
      <c r="L285" s="58"/>
      <c r="M285" s="58"/>
      <c r="N285" s="58"/>
      <c r="O285" s="58"/>
      <c r="P285" s="58"/>
      <c r="Q285" s="58"/>
      <c r="R285" s="58"/>
      <c r="S285" s="58"/>
      <c r="T285" s="58"/>
      <c r="U285" s="58"/>
      <c r="V285" s="58"/>
      <c r="W285" s="58"/>
      <c r="X285" s="58"/>
      <c r="Y285" s="58"/>
    </row>
    <row r="286" spans="1:25" ht="15.75" customHeight="1" x14ac:dyDescent="0.2">
      <c r="A286" s="23"/>
      <c r="B286" s="23"/>
      <c r="C286" s="58"/>
      <c r="D286" s="58"/>
      <c r="E286" s="58"/>
      <c r="F286" s="58"/>
      <c r="G286" s="58"/>
      <c r="H286" s="58"/>
      <c r="I286" s="67"/>
      <c r="J286" s="58"/>
      <c r="K286" s="58"/>
      <c r="L286" s="58"/>
      <c r="M286" s="58"/>
      <c r="N286" s="58"/>
      <c r="O286" s="58"/>
      <c r="P286" s="58"/>
      <c r="Q286" s="58"/>
      <c r="R286" s="58"/>
      <c r="S286" s="58"/>
      <c r="T286" s="58"/>
      <c r="U286" s="58"/>
      <c r="V286" s="58"/>
      <c r="W286" s="58"/>
      <c r="X286" s="58"/>
      <c r="Y286" s="58"/>
    </row>
    <row r="287" spans="1:25" ht="15.75" customHeight="1" x14ac:dyDescent="0.2">
      <c r="A287" s="23"/>
      <c r="B287" s="23"/>
      <c r="C287" s="58"/>
      <c r="D287" s="58"/>
      <c r="E287" s="58"/>
      <c r="F287" s="58"/>
      <c r="G287" s="58"/>
      <c r="H287" s="58"/>
      <c r="I287" s="67"/>
      <c r="J287" s="58"/>
      <c r="K287" s="58"/>
      <c r="L287" s="58"/>
      <c r="M287" s="58"/>
      <c r="N287" s="58"/>
      <c r="O287" s="58"/>
      <c r="P287" s="58"/>
      <c r="Q287" s="58"/>
      <c r="R287" s="58"/>
      <c r="S287" s="58"/>
      <c r="T287" s="58"/>
      <c r="U287" s="58"/>
      <c r="V287" s="58"/>
      <c r="W287" s="58"/>
      <c r="X287" s="58"/>
      <c r="Y287" s="58"/>
    </row>
    <row r="288" spans="1:25" ht="15.75" customHeight="1" x14ac:dyDescent="0.2">
      <c r="A288" s="23"/>
      <c r="B288" s="23"/>
      <c r="C288" s="58"/>
      <c r="D288" s="58"/>
      <c r="E288" s="58"/>
      <c r="F288" s="58"/>
      <c r="G288" s="58"/>
      <c r="H288" s="58"/>
      <c r="I288" s="67"/>
      <c r="J288" s="58"/>
      <c r="K288" s="58"/>
      <c r="L288" s="58"/>
      <c r="M288" s="58"/>
      <c r="N288" s="58"/>
      <c r="O288" s="58"/>
      <c r="P288" s="58"/>
      <c r="Q288" s="58"/>
      <c r="R288" s="58"/>
      <c r="S288" s="58"/>
      <c r="T288" s="58"/>
      <c r="U288" s="58"/>
      <c r="V288" s="58"/>
      <c r="W288" s="58"/>
      <c r="X288" s="58"/>
      <c r="Y288" s="58"/>
    </row>
    <row r="289" spans="1:25" ht="15.75" customHeight="1" x14ac:dyDescent="0.2">
      <c r="A289" s="23"/>
      <c r="B289" s="23"/>
      <c r="C289" s="58"/>
      <c r="D289" s="58"/>
      <c r="E289" s="58"/>
      <c r="F289" s="58"/>
      <c r="G289" s="58"/>
      <c r="H289" s="58"/>
      <c r="I289" s="67"/>
      <c r="J289" s="58"/>
      <c r="K289" s="58"/>
      <c r="L289" s="58"/>
      <c r="M289" s="58"/>
      <c r="N289" s="58"/>
      <c r="O289" s="58"/>
      <c r="P289" s="58"/>
      <c r="Q289" s="58"/>
      <c r="R289" s="58"/>
      <c r="S289" s="58"/>
      <c r="T289" s="58"/>
      <c r="U289" s="58"/>
      <c r="V289" s="58"/>
      <c r="W289" s="58"/>
      <c r="X289" s="58"/>
      <c r="Y289" s="58"/>
    </row>
    <row r="290" spans="1:25" ht="15.75" customHeight="1" x14ac:dyDescent="0.2">
      <c r="A290" s="23"/>
      <c r="B290" s="23"/>
      <c r="C290" s="58"/>
      <c r="D290" s="58"/>
      <c r="E290" s="58"/>
      <c r="F290" s="58"/>
      <c r="G290" s="58"/>
      <c r="H290" s="58"/>
      <c r="I290" s="67"/>
      <c r="J290" s="58"/>
      <c r="K290" s="58"/>
      <c r="L290" s="58"/>
      <c r="M290" s="58"/>
      <c r="N290" s="58"/>
      <c r="O290" s="58"/>
      <c r="P290" s="58"/>
      <c r="Q290" s="58"/>
      <c r="R290" s="58"/>
      <c r="S290" s="58"/>
      <c r="T290" s="58"/>
      <c r="U290" s="58"/>
      <c r="V290" s="58"/>
      <c r="W290" s="58"/>
      <c r="X290" s="58"/>
      <c r="Y290" s="58"/>
    </row>
    <row r="291" spans="1:25" ht="15.75" customHeight="1" x14ac:dyDescent="0.2">
      <c r="A291" s="23"/>
      <c r="B291" s="23"/>
      <c r="C291" s="58"/>
      <c r="D291" s="58"/>
      <c r="E291" s="58"/>
      <c r="F291" s="58"/>
      <c r="G291" s="58"/>
      <c r="H291" s="58"/>
      <c r="I291" s="67"/>
      <c r="J291" s="58"/>
      <c r="K291" s="58"/>
      <c r="L291" s="58"/>
      <c r="M291" s="58"/>
      <c r="N291" s="58"/>
      <c r="O291" s="58"/>
      <c r="P291" s="58"/>
      <c r="Q291" s="58"/>
      <c r="R291" s="58"/>
      <c r="S291" s="58"/>
      <c r="T291" s="58"/>
      <c r="U291" s="58"/>
      <c r="V291" s="58"/>
      <c r="W291" s="58"/>
      <c r="X291" s="58"/>
      <c r="Y291" s="58"/>
    </row>
    <row r="292" spans="1:25" ht="15.75" customHeight="1" x14ac:dyDescent="0.2">
      <c r="A292" s="23"/>
      <c r="B292" s="23"/>
      <c r="C292" s="58"/>
      <c r="D292" s="58"/>
      <c r="E292" s="58"/>
      <c r="F292" s="58"/>
      <c r="G292" s="58"/>
      <c r="H292" s="58"/>
      <c r="I292" s="67"/>
      <c r="J292" s="58"/>
      <c r="K292" s="58"/>
      <c r="L292" s="58"/>
      <c r="M292" s="58"/>
      <c r="N292" s="58"/>
      <c r="O292" s="58"/>
      <c r="P292" s="58"/>
      <c r="Q292" s="58"/>
      <c r="R292" s="58"/>
      <c r="S292" s="58"/>
      <c r="T292" s="58"/>
      <c r="U292" s="58"/>
      <c r="V292" s="58"/>
      <c r="W292" s="58"/>
      <c r="X292" s="58"/>
      <c r="Y292" s="58"/>
    </row>
    <row r="293" spans="1:25" ht="15.75" customHeight="1" x14ac:dyDescent="0.2">
      <c r="A293" s="23"/>
      <c r="B293" s="23"/>
      <c r="C293" s="58"/>
      <c r="D293" s="58"/>
      <c r="E293" s="58"/>
      <c r="F293" s="58"/>
      <c r="G293" s="58"/>
      <c r="H293" s="58"/>
      <c r="I293" s="67"/>
      <c r="J293" s="58"/>
      <c r="K293" s="58"/>
      <c r="L293" s="58"/>
      <c r="M293" s="58"/>
      <c r="N293" s="58"/>
      <c r="O293" s="58"/>
      <c r="P293" s="58"/>
      <c r="Q293" s="58"/>
      <c r="R293" s="58"/>
      <c r="S293" s="58"/>
      <c r="T293" s="58"/>
      <c r="U293" s="58"/>
      <c r="V293" s="58"/>
      <c r="W293" s="58"/>
      <c r="X293" s="58"/>
      <c r="Y293" s="58"/>
    </row>
    <row r="294" spans="1:25" ht="15.75" customHeight="1" x14ac:dyDescent="0.2">
      <c r="A294" s="23"/>
      <c r="B294" s="23"/>
      <c r="C294" s="58"/>
      <c r="D294" s="58"/>
      <c r="E294" s="58"/>
      <c r="F294" s="58"/>
      <c r="G294" s="58"/>
      <c r="H294" s="58"/>
      <c r="I294" s="67"/>
      <c r="J294" s="58"/>
      <c r="K294" s="58"/>
      <c r="L294" s="58"/>
      <c r="M294" s="58"/>
      <c r="N294" s="58"/>
      <c r="O294" s="58"/>
      <c r="P294" s="58"/>
      <c r="Q294" s="58"/>
      <c r="R294" s="58"/>
      <c r="S294" s="58"/>
      <c r="T294" s="58"/>
      <c r="U294" s="58"/>
      <c r="V294" s="58"/>
      <c r="W294" s="58"/>
      <c r="X294" s="58"/>
      <c r="Y294" s="58"/>
    </row>
    <row r="295" spans="1:25" ht="15.75" customHeight="1" x14ac:dyDescent="0.2">
      <c r="A295" s="23"/>
      <c r="B295" s="23"/>
      <c r="C295" s="58"/>
      <c r="D295" s="58"/>
      <c r="E295" s="58"/>
      <c r="F295" s="58"/>
      <c r="G295" s="58"/>
      <c r="H295" s="58"/>
      <c r="I295" s="67"/>
      <c r="J295" s="58"/>
      <c r="K295" s="58"/>
      <c r="L295" s="58"/>
      <c r="M295" s="58"/>
      <c r="N295" s="58"/>
      <c r="O295" s="58"/>
      <c r="P295" s="58"/>
      <c r="Q295" s="58"/>
      <c r="R295" s="58"/>
      <c r="S295" s="58"/>
      <c r="T295" s="58"/>
      <c r="U295" s="58"/>
      <c r="V295" s="58"/>
      <c r="W295" s="58"/>
      <c r="X295" s="58"/>
      <c r="Y295" s="58"/>
    </row>
    <row r="296" spans="1:25" ht="15.75" customHeight="1" x14ac:dyDescent="0.2">
      <c r="A296" s="23"/>
      <c r="B296" s="23"/>
      <c r="C296" s="58"/>
      <c r="D296" s="58"/>
      <c r="E296" s="58"/>
      <c r="F296" s="58"/>
      <c r="G296" s="58"/>
      <c r="H296" s="58"/>
      <c r="I296" s="67"/>
      <c r="J296" s="58"/>
      <c r="K296" s="58"/>
      <c r="L296" s="58"/>
      <c r="M296" s="58"/>
      <c r="N296" s="58"/>
      <c r="O296" s="58"/>
      <c r="P296" s="58"/>
      <c r="Q296" s="58"/>
      <c r="R296" s="58"/>
      <c r="S296" s="58"/>
      <c r="T296" s="58"/>
      <c r="U296" s="58"/>
      <c r="V296" s="58"/>
      <c r="W296" s="58"/>
      <c r="X296" s="58"/>
      <c r="Y296" s="58"/>
    </row>
    <row r="297" spans="1:25" ht="15.75" customHeight="1" x14ac:dyDescent="0.2">
      <c r="A297" s="23"/>
      <c r="B297" s="23"/>
      <c r="C297" s="58"/>
      <c r="D297" s="58"/>
      <c r="E297" s="58"/>
      <c r="F297" s="58"/>
      <c r="G297" s="58"/>
      <c r="H297" s="58"/>
      <c r="I297" s="67"/>
      <c r="J297" s="58"/>
      <c r="K297" s="58"/>
      <c r="L297" s="58"/>
      <c r="M297" s="58"/>
      <c r="N297" s="58"/>
      <c r="O297" s="58"/>
      <c r="P297" s="58"/>
      <c r="Q297" s="58"/>
      <c r="R297" s="58"/>
      <c r="S297" s="58"/>
      <c r="T297" s="58"/>
      <c r="U297" s="58"/>
      <c r="V297" s="58"/>
      <c r="W297" s="58"/>
      <c r="X297" s="58"/>
      <c r="Y297" s="58"/>
    </row>
    <row r="298" spans="1:25" ht="15.75" customHeight="1" x14ac:dyDescent="0.2">
      <c r="A298" s="23"/>
      <c r="B298" s="23"/>
      <c r="C298" s="58"/>
      <c r="D298" s="58"/>
      <c r="E298" s="58"/>
      <c r="F298" s="58"/>
      <c r="G298" s="58"/>
      <c r="H298" s="58"/>
      <c r="I298" s="67"/>
      <c r="J298" s="58"/>
      <c r="K298" s="58"/>
      <c r="L298" s="58"/>
      <c r="M298" s="58"/>
      <c r="N298" s="58"/>
      <c r="O298" s="58"/>
      <c r="P298" s="58"/>
      <c r="Q298" s="58"/>
      <c r="R298" s="58"/>
      <c r="S298" s="58"/>
      <c r="T298" s="58"/>
      <c r="U298" s="58"/>
      <c r="V298" s="58"/>
      <c r="W298" s="58"/>
      <c r="X298" s="58"/>
      <c r="Y298" s="58"/>
    </row>
    <row r="299" spans="1:25" ht="15.75" customHeight="1" x14ac:dyDescent="0.2">
      <c r="A299" s="23"/>
      <c r="B299" s="23"/>
      <c r="C299" s="58"/>
      <c r="D299" s="58"/>
      <c r="E299" s="58"/>
      <c r="F299" s="58"/>
      <c r="G299" s="58"/>
      <c r="H299" s="58"/>
      <c r="I299" s="67"/>
      <c r="J299" s="58"/>
      <c r="K299" s="58"/>
      <c r="L299" s="58"/>
      <c r="M299" s="58"/>
      <c r="N299" s="58"/>
      <c r="O299" s="58"/>
      <c r="P299" s="58"/>
      <c r="Q299" s="58"/>
      <c r="R299" s="58"/>
      <c r="S299" s="58"/>
      <c r="T299" s="58"/>
      <c r="U299" s="58"/>
      <c r="V299" s="58"/>
      <c r="W299" s="58"/>
      <c r="X299" s="58"/>
      <c r="Y299" s="58"/>
    </row>
    <row r="300" spans="1:25" ht="15.75" customHeight="1" x14ac:dyDescent="0.2">
      <c r="A300" s="23"/>
      <c r="B300" s="23"/>
      <c r="C300" s="58"/>
      <c r="D300" s="58"/>
      <c r="E300" s="58"/>
      <c r="F300" s="58"/>
      <c r="G300" s="58"/>
      <c r="H300" s="58"/>
      <c r="I300" s="67"/>
      <c r="J300" s="58"/>
      <c r="K300" s="58"/>
      <c r="L300" s="58"/>
      <c r="M300" s="58"/>
      <c r="N300" s="58"/>
      <c r="O300" s="58"/>
      <c r="P300" s="58"/>
      <c r="Q300" s="58"/>
      <c r="R300" s="58"/>
      <c r="S300" s="58"/>
      <c r="T300" s="58"/>
      <c r="U300" s="58"/>
      <c r="V300" s="58"/>
      <c r="W300" s="58"/>
      <c r="X300" s="58"/>
      <c r="Y300" s="58"/>
    </row>
    <row r="301" spans="1:25" ht="15.75" customHeight="1" x14ac:dyDescent="0.2">
      <c r="A301" s="23"/>
      <c r="B301" s="23"/>
      <c r="C301" s="58"/>
      <c r="D301" s="58"/>
      <c r="E301" s="58"/>
      <c r="F301" s="58"/>
      <c r="G301" s="58"/>
      <c r="H301" s="58"/>
      <c r="I301" s="67"/>
      <c r="J301" s="58"/>
      <c r="K301" s="58"/>
      <c r="L301" s="58"/>
      <c r="M301" s="58"/>
      <c r="N301" s="58"/>
      <c r="O301" s="58"/>
      <c r="P301" s="58"/>
      <c r="Q301" s="58"/>
      <c r="R301" s="58"/>
      <c r="S301" s="58"/>
      <c r="T301" s="58"/>
      <c r="U301" s="58"/>
      <c r="V301" s="58"/>
      <c r="W301" s="58"/>
      <c r="X301" s="58"/>
      <c r="Y301" s="58"/>
    </row>
    <row r="302" spans="1:25" ht="15.75" customHeight="1" x14ac:dyDescent="0.2">
      <c r="A302" s="23"/>
      <c r="B302" s="23"/>
      <c r="C302" s="58"/>
      <c r="D302" s="58"/>
      <c r="E302" s="58"/>
      <c r="F302" s="58"/>
      <c r="G302" s="58"/>
      <c r="H302" s="58"/>
      <c r="I302" s="67"/>
      <c r="J302" s="58"/>
      <c r="K302" s="58"/>
      <c r="L302" s="58"/>
      <c r="M302" s="58"/>
      <c r="N302" s="58"/>
      <c r="O302" s="58"/>
      <c r="P302" s="58"/>
      <c r="Q302" s="58"/>
      <c r="R302" s="58"/>
      <c r="S302" s="58"/>
      <c r="T302" s="58"/>
      <c r="U302" s="58"/>
      <c r="V302" s="58"/>
      <c r="W302" s="58"/>
      <c r="X302" s="58"/>
      <c r="Y302" s="58"/>
    </row>
    <row r="303" spans="1:25" ht="15.75" customHeight="1" x14ac:dyDescent="0.2">
      <c r="A303" s="23"/>
      <c r="B303" s="23"/>
      <c r="C303" s="58"/>
      <c r="D303" s="58"/>
      <c r="E303" s="58"/>
      <c r="F303" s="58"/>
      <c r="G303" s="58"/>
      <c r="H303" s="58"/>
      <c r="I303" s="67"/>
      <c r="J303" s="58"/>
      <c r="K303" s="58"/>
      <c r="L303" s="58"/>
      <c r="M303" s="58"/>
      <c r="N303" s="58"/>
      <c r="O303" s="58"/>
      <c r="P303" s="58"/>
      <c r="Q303" s="58"/>
      <c r="R303" s="58"/>
      <c r="S303" s="58"/>
      <c r="T303" s="58"/>
      <c r="U303" s="58"/>
      <c r="V303" s="58"/>
      <c r="W303" s="58"/>
      <c r="X303" s="58"/>
      <c r="Y303" s="58"/>
    </row>
    <row r="304" spans="1:25" ht="15.75" customHeight="1" x14ac:dyDescent="0.2">
      <c r="A304" s="23"/>
      <c r="B304" s="23"/>
      <c r="C304" s="58"/>
      <c r="D304" s="58"/>
      <c r="E304" s="58"/>
      <c r="F304" s="58"/>
      <c r="G304" s="58"/>
      <c r="H304" s="58"/>
      <c r="I304" s="67"/>
      <c r="J304" s="58"/>
      <c r="K304" s="58"/>
      <c r="L304" s="58"/>
      <c r="M304" s="58"/>
      <c r="N304" s="58"/>
      <c r="O304" s="58"/>
      <c r="P304" s="58"/>
      <c r="Q304" s="58"/>
      <c r="R304" s="58"/>
      <c r="S304" s="58"/>
      <c r="T304" s="58"/>
      <c r="U304" s="58"/>
      <c r="V304" s="58"/>
      <c r="W304" s="58"/>
      <c r="X304" s="58"/>
      <c r="Y304" s="58"/>
    </row>
    <row r="305" spans="1:25" ht="15.75" customHeight="1" x14ac:dyDescent="0.2">
      <c r="A305" s="23"/>
      <c r="B305" s="23"/>
      <c r="C305" s="58"/>
      <c r="D305" s="58"/>
      <c r="E305" s="58"/>
      <c r="F305" s="58"/>
      <c r="G305" s="58"/>
      <c r="H305" s="58"/>
      <c r="I305" s="67"/>
      <c r="J305" s="58"/>
      <c r="K305" s="58"/>
      <c r="L305" s="58"/>
      <c r="M305" s="58"/>
      <c r="N305" s="58"/>
      <c r="O305" s="58"/>
      <c r="P305" s="58"/>
      <c r="Q305" s="58"/>
      <c r="R305" s="58"/>
      <c r="S305" s="58"/>
      <c r="T305" s="58"/>
      <c r="U305" s="58"/>
      <c r="V305" s="58"/>
      <c r="W305" s="58"/>
      <c r="X305" s="58"/>
      <c r="Y305" s="58"/>
    </row>
    <row r="306" spans="1:25" ht="15.75" customHeight="1" x14ac:dyDescent="0.2">
      <c r="A306" s="23"/>
      <c r="B306" s="23"/>
      <c r="C306" s="58"/>
      <c r="D306" s="58"/>
      <c r="E306" s="58"/>
      <c r="F306" s="58"/>
      <c r="G306" s="58"/>
      <c r="H306" s="58"/>
      <c r="I306" s="67"/>
      <c r="J306" s="58"/>
      <c r="K306" s="58"/>
      <c r="L306" s="58"/>
      <c r="M306" s="58"/>
      <c r="N306" s="58"/>
      <c r="O306" s="58"/>
      <c r="P306" s="58"/>
      <c r="Q306" s="58"/>
      <c r="R306" s="58"/>
      <c r="S306" s="58"/>
      <c r="T306" s="58"/>
      <c r="U306" s="58"/>
      <c r="V306" s="58"/>
      <c r="W306" s="58"/>
      <c r="X306" s="58"/>
      <c r="Y306" s="58"/>
    </row>
    <row r="307" spans="1:25" ht="15.75" customHeight="1" x14ac:dyDescent="0.2">
      <c r="A307" s="23"/>
      <c r="B307" s="23"/>
      <c r="C307" s="58"/>
      <c r="D307" s="58"/>
      <c r="E307" s="58"/>
      <c r="F307" s="58"/>
      <c r="G307" s="58"/>
      <c r="H307" s="58"/>
      <c r="I307" s="67"/>
      <c r="J307" s="58"/>
      <c r="K307" s="58"/>
      <c r="L307" s="58"/>
      <c r="M307" s="58"/>
      <c r="N307" s="58"/>
      <c r="O307" s="58"/>
      <c r="P307" s="58"/>
      <c r="Q307" s="58"/>
      <c r="R307" s="58"/>
      <c r="S307" s="58"/>
      <c r="T307" s="58"/>
      <c r="U307" s="58"/>
      <c r="V307" s="58"/>
      <c r="W307" s="58"/>
      <c r="X307" s="58"/>
      <c r="Y307" s="58"/>
    </row>
    <row r="308" spans="1:25" ht="15.75" customHeight="1" x14ac:dyDescent="0.2">
      <c r="A308" s="23"/>
      <c r="B308" s="23"/>
      <c r="C308" s="58"/>
      <c r="D308" s="58"/>
      <c r="E308" s="58"/>
      <c r="F308" s="58"/>
      <c r="G308" s="58"/>
      <c r="H308" s="58"/>
      <c r="I308" s="67"/>
      <c r="J308" s="58"/>
      <c r="K308" s="58"/>
      <c r="L308" s="58"/>
      <c r="M308" s="58"/>
      <c r="N308" s="58"/>
      <c r="O308" s="58"/>
      <c r="P308" s="58"/>
      <c r="Q308" s="58"/>
      <c r="R308" s="58"/>
      <c r="S308" s="58"/>
      <c r="T308" s="58"/>
      <c r="U308" s="58"/>
      <c r="V308" s="58"/>
      <c r="W308" s="58"/>
      <c r="X308" s="58"/>
      <c r="Y308" s="58"/>
    </row>
    <row r="309" spans="1:25" ht="15.75" customHeight="1" x14ac:dyDescent="0.2">
      <c r="A309" s="23"/>
      <c r="B309" s="23"/>
      <c r="C309" s="58"/>
      <c r="D309" s="58"/>
      <c r="E309" s="58"/>
      <c r="F309" s="58"/>
      <c r="G309" s="58"/>
      <c r="H309" s="58"/>
      <c r="I309" s="67"/>
      <c r="J309" s="58"/>
      <c r="K309" s="58"/>
      <c r="L309" s="58"/>
      <c r="M309" s="58"/>
      <c r="N309" s="58"/>
      <c r="O309" s="58"/>
      <c r="P309" s="58"/>
      <c r="Q309" s="58"/>
      <c r="R309" s="58"/>
      <c r="S309" s="58"/>
      <c r="T309" s="58"/>
      <c r="U309" s="58"/>
      <c r="V309" s="58"/>
      <c r="W309" s="58"/>
      <c r="X309" s="58"/>
      <c r="Y309" s="58"/>
    </row>
    <row r="310" spans="1:25" ht="15.75" customHeight="1" x14ac:dyDescent="0.2">
      <c r="A310" s="23"/>
      <c r="B310" s="23"/>
      <c r="C310" s="58"/>
      <c r="D310" s="58"/>
      <c r="E310" s="58"/>
      <c r="F310" s="58"/>
      <c r="G310" s="58"/>
      <c r="H310" s="58"/>
      <c r="I310" s="67"/>
      <c r="J310" s="58"/>
      <c r="K310" s="58"/>
      <c r="L310" s="58"/>
      <c r="M310" s="58"/>
      <c r="N310" s="58"/>
      <c r="O310" s="58"/>
      <c r="P310" s="58"/>
      <c r="Q310" s="58"/>
      <c r="R310" s="58"/>
      <c r="S310" s="58"/>
      <c r="T310" s="58"/>
      <c r="U310" s="58"/>
      <c r="V310" s="58"/>
      <c r="W310" s="58"/>
      <c r="X310" s="58"/>
      <c r="Y310" s="58"/>
    </row>
    <row r="311" spans="1:25" ht="15.75" customHeight="1" x14ac:dyDescent="0.2">
      <c r="A311" s="23"/>
      <c r="B311" s="23"/>
      <c r="C311" s="58"/>
      <c r="D311" s="58"/>
      <c r="E311" s="58"/>
      <c r="F311" s="58"/>
      <c r="G311" s="58"/>
      <c r="H311" s="58"/>
      <c r="I311" s="67"/>
      <c r="J311" s="58"/>
      <c r="K311" s="58"/>
      <c r="L311" s="58"/>
      <c r="M311" s="58"/>
      <c r="N311" s="58"/>
      <c r="O311" s="58"/>
      <c r="P311" s="58"/>
      <c r="Q311" s="58"/>
      <c r="R311" s="58"/>
      <c r="S311" s="58"/>
      <c r="T311" s="58"/>
      <c r="U311" s="58"/>
      <c r="V311" s="58"/>
      <c r="W311" s="58"/>
      <c r="X311" s="58"/>
      <c r="Y311" s="58"/>
    </row>
    <row r="312" spans="1:25" ht="15.75" customHeight="1" x14ac:dyDescent="0.2">
      <c r="A312" s="23"/>
      <c r="B312" s="23"/>
      <c r="C312" s="58"/>
      <c r="D312" s="58"/>
      <c r="E312" s="58"/>
      <c r="F312" s="58"/>
      <c r="G312" s="58"/>
      <c r="H312" s="58"/>
      <c r="I312" s="67"/>
      <c r="J312" s="58"/>
      <c r="K312" s="58"/>
      <c r="L312" s="58"/>
      <c r="M312" s="58"/>
      <c r="N312" s="58"/>
      <c r="O312" s="58"/>
      <c r="P312" s="58"/>
      <c r="Q312" s="58"/>
      <c r="R312" s="58"/>
      <c r="S312" s="58"/>
      <c r="T312" s="58"/>
      <c r="U312" s="58"/>
      <c r="V312" s="58"/>
      <c r="W312" s="58"/>
      <c r="X312" s="58"/>
      <c r="Y312" s="58"/>
    </row>
    <row r="313" spans="1:25" ht="15.75" customHeight="1" x14ac:dyDescent="0.2">
      <c r="A313" s="23"/>
      <c r="B313" s="23"/>
      <c r="C313" s="58"/>
      <c r="D313" s="58"/>
      <c r="E313" s="58"/>
      <c r="F313" s="58"/>
      <c r="G313" s="58"/>
      <c r="H313" s="58"/>
      <c r="I313" s="67"/>
      <c r="J313" s="58"/>
      <c r="K313" s="58"/>
      <c r="L313" s="58"/>
      <c r="M313" s="58"/>
      <c r="N313" s="58"/>
      <c r="O313" s="58"/>
      <c r="P313" s="58"/>
      <c r="Q313" s="58"/>
      <c r="R313" s="58"/>
      <c r="S313" s="58"/>
      <c r="T313" s="58"/>
      <c r="U313" s="58"/>
      <c r="V313" s="58"/>
      <c r="W313" s="58"/>
      <c r="X313" s="58"/>
      <c r="Y313" s="58"/>
    </row>
    <row r="314" spans="1:25" ht="15.75" customHeight="1" x14ac:dyDescent="0.2">
      <c r="A314" s="23"/>
      <c r="B314" s="23"/>
      <c r="C314" s="58"/>
      <c r="D314" s="58"/>
      <c r="E314" s="58"/>
      <c r="F314" s="58"/>
      <c r="G314" s="58"/>
      <c r="H314" s="58"/>
      <c r="I314" s="67"/>
      <c r="J314" s="58"/>
      <c r="K314" s="58"/>
      <c r="L314" s="58"/>
      <c r="M314" s="58"/>
      <c r="N314" s="58"/>
      <c r="O314" s="58"/>
      <c r="P314" s="58"/>
      <c r="Q314" s="58"/>
      <c r="R314" s="58"/>
      <c r="S314" s="58"/>
      <c r="T314" s="58"/>
      <c r="U314" s="58"/>
      <c r="V314" s="58"/>
      <c r="W314" s="58"/>
      <c r="X314" s="58"/>
      <c r="Y314" s="58"/>
    </row>
    <row r="315" spans="1:25" ht="15.75" customHeight="1" x14ac:dyDescent="0.2">
      <c r="A315" s="23"/>
      <c r="B315" s="23"/>
      <c r="C315" s="58"/>
      <c r="D315" s="58"/>
      <c r="E315" s="58"/>
      <c r="F315" s="58"/>
      <c r="G315" s="58"/>
      <c r="H315" s="58"/>
      <c r="I315" s="67"/>
      <c r="J315" s="58"/>
      <c r="K315" s="58"/>
      <c r="L315" s="58"/>
      <c r="M315" s="58"/>
      <c r="N315" s="58"/>
      <c r="O315" s="58"/>
      <c r="P315" s="58"/>
      <c r="Q315" s="58"/>
      <c r="R315" s="58"/>
      <c r="S315" s="58"/>
      <c r="T315" s="58"/>
      <c r="U315" s="58"/>
      <c r="V315" s="58"/>
      <c r="W315" s="58"/>
      <c r="X315" s="58"/>
      <c r="Y315" s="58"/>
    </row>
    <row r="316" spans="1:25" ht="15.75" customHeight="1" x14ac:dyDescent="0.2">
      <c r="A316" s="23"/>
      <c r="B316" s="23"/>
      <c r="C316" s="58"/>
      <c r="D316" s="58"/>
      <c r="E316" s="58"/>
      <c r="F316" s="58"/>
      <c r="G316" s="58"/>
      <c r="H316" s="58"/>
      <c r="I316" s="67"/>
      <c r="J316" s="58"/>
      <c r="K316" s="58"/>
      <c r="L316" s="58"/>
      <c r="M316" s="58"/>
      <c r="N316" s="58"/>
      <c r="O316" s="58"/>
      <c r="P316" s="58"/>
      <c r="Q316" s="58"/>
      <c r="R316" s="58"/>
      <c r="S316" s="58"/>
      <c r="T316" s="58"/>
      <c r="U316" s="58"/>
      <c r="V316" s="58"/>
      <c r="W316" s="58"/>
      <c r="X316" s="58"/>
      <c r="Y316" s="58"/>
    </row>
    <row r="317" spans="1:25" ht="15.75" customHeight="1" x14ac:dyDescent="0.2">
      <c r="A317" s="23"/>
      <c r="B317" s="23"/>
      <c r="C317" s="58"/>
      <c r="D317" s="58"/>
      <c r="E317" s="58"/>
      <c r="F317" s="58"/>
      <c r="G317" s="58"/>
      <c r="H317" s="58"/>
      <c r="I317" s="67"/>
      <c r="J317" s="58"/>
      <c r="K317" s="58"/>
      <c r="L317" s="58"/>
      <c r="M317" s="58"/>
      <c r="N317" s="58"/>
      <c r="O317" s="58"/>
      <c r="P317" s="58"/>
      <c r="Q317" s="58"/>
      <c r="R317" s="58"/>
      <c r="S317" s="58"/>
      <c r="T317" s="58"/>
      <c r="U317" s="58"/>
      <c r="V317" s="58"/>
      <c r="W317" s="58"/>
      <c r="X317" s="58"/>
      <c r="Y317" s="58"/>
    </row>
    <row r="318" spans="1:25" ht="15.75" customHeight="1" x14ac:dyDescent="0.2">
      <c r="A318" s="23"/>
      <c r="B318" s="23"/>
      <c r="C318" s="58"/>
      <c r="D318" s="58"/>
      <c r="E318" s="58"/>
      <c r="F318" s="58"/>
      <c r="G318" s="58"/>
      <c r="H318" s="58"/>
      <c r="I318" s="67"/>
      <c r="J318" s="58"/>
      <c r="K318" s="58"/>
      <c r="L318" s="58"/>
      <c r="M318" s="58"/>
      <c r="N318" s="58"/>
      <c r="O318" s="58"/>
      <c r="P318" s="58"/>
      <c r="Q318" s="58"/>
      <c r="R318" s="58"/>
      <c r="S318" s="58"/>
      <c r="T318" s="58"/>
      <c r="U318" s="58"/>
      <c r="V318" s="58"/>
      <c r="W318" s="58"/>
      <c r="X318" s="58"/>
      <c r="Y318" s="58"/>
    </row>
    <row r="319" spans="1:25" ht="15.75" customHeight="1" x14ac:dyDescent="0.2">
      <c r="A319" s="23"/>
      <c r="B319" s="23"/>
      <c r="C319" s="58"/>
      <c r="D319" s="58"/>
      <c r="E319" s="58"/>
      <c r="F319" s="58"/>
      <c r="G319" s="58"/>
      <c r="H319" s="58"/>
      <c r="I319" s="67"/>
      <c r="J319" s="58"/>
      <c r="K319" s="58"/>
      <c r="L319" s="58"/>
      <c r="M319" s="58"/>
      <c r="N319" s="58"/>
      <c r="O319" s="58"/>
      <c r="P319" s="58"/>
      <c r="Q319" s="58"/>
      <c r="R319" s="58"/>
      <c r="S319" s="58"/>
      <c r="T319" s="58"/>
      <c r="U319" s="58"/>
      <c r="V319" s="58"/>
      <c r="W319" s="58"/>
      <c r="X319" s="58"/>
      <c r="Y319" s="58"/>
    </row>
    <row r="320" spans="1:25" ht="15.75" customHeight="1" x14ac:dyDescent="0.2">
      <c r="A320" s="23"/>
      <c r="B320" s="23"/>
      <c r="C320" s="58"/>
      <c r="D320" s="58"/>
      <c r="E320" s="58"/>
      <c r="F320" s="58"/>
      <c r="G320" s="58"/>
      <c r="H320" s="58"/>
      <c r="I320" s="67"/>
      <c r="J320" s="58"/>
      <c r="K320" s="58"/>
      <c r="L320" s="58"/>
      <c r="M320" s="58"/>
      <c r="N320" s="58"/>
      <c r="O320" s="58"/>
      <c r="P320" s="58"/>
      <c r="Q320" s="58"/>
      <c r="R320" s="58"/>
      <c r="S320" s="58"/>
      <c r="T320" s="58"/>
      <c r="U320" s="58"/>
      <c r="V320" s="58"/>
      <c r="W320" s="58"/>
      <c r="X320" s="58"/>
      <c r="Y320" s="58"/>
    </row>
    <row r="321" spans="1:25" ht="15.75" customHeight="1" x14ac:dyDescent="0.2">
      <c r="A321" s="23"/>
      <c r="B321" s="23"/>
      <c r="C321" s="58"/>
      <c r="D321" s="58"/>
      <c r="E321" s="58"/>
      <c r="F321" s="58"/>
      <c r="G321" s="58"/>
      <c r="H321" s="58"/>
      <c r="I321" s="67"/>
      <c r="J321" s="58"/>
      <c r="K321" s="58"/>
      <c r="L321" s="58"/>
      <c r="M321" s="58"/>
      <c r="N321" s="58"/>
      <c r="O321" s="58"/>
      <c r="P321" s="58"/>
      <c r="Q321" s="58"/>
      <c r="R321" s="58"/>
      <c r="S321" s="58"/>
      <c r="T321" s="58"/>
      <c r="U321" s="58"/>
      <c r="V321" s="58"/>
      <c r="W321" s="58"/>
      <c r="X321" s="58"/>
      <c r="Y321" s="58"/>
    </row>
    <row r="322" spans="1:25" ht="15.75" customHeight="1" x14ac:dyDescent="0.2">
      <c r="A322" s="23"/>
      <c r="B322" s="23"/>
      <c r="C322" s="58"/>
      <c r="D322" s="58"/>
      <c r="E322" s="58"/>
      <c r="F322" s="58"/>
      <c r="G322" s="58"/>
      <c r="H322" s="58"/>
      <c r="I322" s="67"/>
      <c r="J322" s="58"/>
      <c r="K322" s="58"/>
      <c r="L322" s="58"/>
      <c r="M322" s="58"/>
      <c r="N322" s="58"/>
      <c r="O322" s="58"/>
      <c r="P322" s="58"/>
      <c r="Q322" s="58"/>
      <c r="R322" s="58"/>
      <c r="S322" s="58"/>
      <c r="T322" s="58"/>
      <c r="U322" s="58"/>
      <c r="V322" s="58"/>
      <c r="W322" s="58"/>
      <c r="X322" s="58"/>
      <c r="Y322" s="58"/>
    </row>
    <row r="323" spans="1:25" ht="15.75" customHeight="1" x14ac:dyDescent="0.2">
      <c r="A323" s="23"/>
      <c r="B323" s="23"/>
      <c r="C323" s="58"/>
      <c r="D323" s="58"/>
      <c r="E323" s="58"/>
      <c r="F323" s="58"/>
      <c r="G323" s="58"/>
      <c r="H323" s="58"/>
      <c r="I323" s="67"/>
      <c r="J323" s="58"/>
      <c r="K323" s="58"/>
      <c r="L323" s="58"/>
      <c r="M323" s="58"/>
      <c r="N323" s="58"/>
      <c r="O323" s="58"/>
      <c r="P323" s="58"/>
      <c r="Q323" s="58"/>
      <c r="R323" s="58"/>
      <c r="S323" s="58"/>
      <c r="T323" s="58"/>
      <c r="U323" s="58"/>
      <c r="V323" s="58"/>
      <c r="W323" s="58"/>
      <c r="X323" s="58"/>
      <c r="Y323" s="58"/>
    </row>
    <row r="324" spans="1:25" ht="15.75" customHeight="1" x14ac:dyDescent="0.2">
      <c r="A324" s="23"/>
      <c r="B324" s="23"/>
      <c r="C324" s="58"/>
      <c r="D324" s="58"/>
      <c r="E324" s="58"/>
      <c r="F324" s="58"/>
      <c r="G324" s="58"/>
      <c r="H324" s="58"/>
      <c r="I324" s="67"/>
      <c r="J324" s="58"/>
      <c r="K324" s="58"/>
      <c r="L324" s="58"/>
      <c r="M324" s="58"/>
      <c r="N324" s="58"/>
      <c r="O324" s="58"/>
      <c r="P324" s="58"/>
      <c r="Q324" s="58"/>
      <c r="R324" s="58"/>
      <c r="S324" s="58"/>
      <c r="T324" s="58"/>
      <c r="U324" s="58"/>
      <c r="V324" s="58"/>
      <c r="W324" s="58"/>
      <c r="X324" s="58"/>
      <c r="Y324" s="58"/>
    </row>
    <row r="325" spans="1:25" ht="15.75" customHeight="1" x14ac:dyDescent="0.2">
      <c r="A325" s="23"/>
      <c r="B325" s="23"/>
      <c r="C325" s="58"/>
      <c r="D325" s="58"/>
      <c r="E325" s="58"/>
      <c r="F325" s="58"/>
      <c r="G325" s="58"/>
      <c r="H325" s="58"/>
      <c r="I325" s="67"/>
      <c r="J325" s="58"/>
      <c r="K325" s="58"/>
      <c r="L325" s="58"/>
      <c r="M325" s="58"/>
      <c r="N325" s="58"/>
      <c r="O325" s="58"/>
      <c r="P325" s="58"/>
      <c r="Q325" s="58"/>
      <c r="R325" s="58"/>
      <c r="S325" s="58"/>
      <c r="T325" s="58"/>
      <c r="U325" s="58"/>
      <c r="V325" s="58"/>
      <c r="W325" s="58"/>
      <c r="X325" s="58"/>
      <c r="Y325" s="58"/>
    </row>
    <row r="326" spans="1:25" ht="15.75" customHeight="1" x14ac:dyDescent="0.2">
      <c r="A326" s="23"/>
      <c r="B326" s="23"/>
      <c r="C326" s="58"/>
      <c r="D326" s="58"/>
      <c r="E326" s="58"/>
      <c r="F326" s="58"/>
      <c r="G326" s="58"/>
      <c r="H326" s="58"/>
      <c r="I326" s="67"/>
      <c r="J326" s="58"/>
      <c r="K326" s="58"/>
      <c r="L326" s="58"/>
      <c r="M326" s="58"/>
      <c r="N326" s="58"/>
      <c r="O326" s="58"/>
      <c r="P326" s="58"/>
      <c r="Q326" s="58"/>
      <c r="R326" s="58"/>
      <c r="S326" s="58"/>
      <c r="T326" s="58"/>
      <c r="U326" s="58"/>
      <c r="V326" s="58"/>
      <c r="W326" s="58"/>
      <c r="X326" s="58"/>
      <c r="Y326" s="58"/>
    </row>
    <row r="327" spans="1:25" ht="15.75" customHeight="1" x14ac:dyDescent="0.2">
      <c r="A327" s="23"/>
      <c r="B327" s="23"/>
      <c r="C327" s="58"/>
      <c r="D327" s="58"/>
      <c r="E327" s="58"/>
      <c r="F327" s="58"/>
      <c r="G327" s="58"/>
      <c r="H327" s="58"/>
      <c r="I327" s="67"/>
      <c r="J327" s="58"/>
      <c r="K327" s="58"/>
      <c r="L327" s="58"/>
      <c r="M327" s="58"/>
      <c r="N327" s="58"/>
      <c r="O327" s="58"/>
      <c r="P327" s="58"/>
      <c r="Q327" s="58"/>
      <c r="R327" s="58"/>
      <c r="S327" s="58"/>
      <c r="T327" s="58"/>
      <c r="U327" s="58"/>
      <c r="V327" s="58"/>
      <c r="W327" s="58"/>
      <c r="X327" s="58"/>
      <c r="Y327" s="58"/>
    </row>
    <row r="328" spans="1:25" ht="15.75" customHeight="1" x14ac:dyDescent="0.2">
      <c r="A328" s="23"/>
      <c r="B328" s="23"/>
      <c r="C328" s="58"/>
      <c r="D328" s="58"/>
      <c r="E328" s="58"/>
      <c r="F328" s="58"/>
      <c r="G328" s="58"/>
      <c r="H328" s="58"/>
      <c r="I328" s="67"/>
      <c r="J328" s="58"/>
      <c r="K328" s="58"/>
      <c r="L328" s="58"/>
      <c r="M328" s="58"/>
      <c r="N328" s="58"/>
      <c r="O328" s="58"/>
      <c r="P328" s="58"/>
      <c r="Q328" s="58"/>
      <c r="R328" s="58"/>
      <c r="S328" s="58"/>
      <c r="T328" s="58"/>
      <c r="U328" s="58"/>
      <c r="V328" s="58"/>
      <c r="W328" s="58"/>
      <c r="X328" s="58"/>
      <c r="Y328" s="58"/>
    </row>
    <row r="329" spans="1:25" ht="15.75" customHeight="1" x14ac:dyDescent="0.2">
      <c r="A329" s="23"/>
      <c r="B329" s="23"/>
      <c r="C329" s="58"/>
      <c r="D329" s="58"/>
      <c r="E329" s="58"/>
      <c r="F329" s="58"/>
      <c r="G329" s="58"/>
      <c r="H329" s="58"/>
      <c r="I329" s="67"/>
      <c r="J329" s="58"/>
      <c r="K329" s="58"/>
      <c r="L329" s="58"/>
      <c r="M329" s="58"/>
      <c r="N329" s="58"/>
      <c r="O329" s="58"/>
      <c r="P329" s="58"/>
      <c r="Q329" s="58"/>
      <c r="R329" s="58"/>
      <c r="S329" s="58"/>
      <c r="T329" s="58"/>
      <c r="U329" s="58"/>
      <c r="V329" s="58"/>
      <c r="W329" s="58"/>
      <c r="X329" s="58"/>
      <c r="Y329" s="58"/>
    </row>
    <row r="330" spans="1:25" ht="15.75" customHeight="1" x14ac:dyDescent="0.2">
      <c r="A330" s="23"/>
      <c r="B330" s="23"/>
      <c r="C330" s="58"/>
      <c r="D330" s="58"/>
      <c r="E330" s="58"/>
      <c r="F330" s="58"/>
      <c r="G330" s="58"/>
      <c r="H330" s="58"/>
      <c r="I330" s="67"/>
      <c r="J330" s="58"/>
      <c r="K330" s="58"/>
      <c r="L330" s="58"/>
      <c r="M330" s="58"/>
      <c r="N330" s="58"/>
      <c r="O330" s="58"/>
      <c r="P330" s="58"/>
      <c r="Q330" s="58"/>
      <c r="R330" s="58"/>
      <c r="S330" s="58"/>
      <c r="T330" s="58"/>
      <c r="U330" s="58"/>
      <c r="V330" s="58"/>
      <c r="W330" s="58"/>
      <c r="X330" s="58"/>
      <c r="Y330" s="58"/>
    </row>
    <row r="331" spans="1:25" ht="15.75" customHeight="1" x14ac:dyDescent="0.2">
      <c r="A331" s="23"/>
      <c r="B331" s="23"/>
      <c r="C331" s="58"/>
      <c r="D331" s="58"/>
      <c r="E331" s="58"/>
      <c r="F331" s="58"/>
      <c r="G331" s="58"/>
      <c r="H331" s="58"/>
      <c r="I331" s="67"/>
      <c r="J331" s="58"/>
      <c r="K331" s="58"/>
      <c r="L331" s="58"/>
      <c r="M331" s="58"/>
      <c r="N331" s="58"/>
      <c r="O331" s="58"/>
      <c r="P331" s="58"/>
      <c r="Q331" s="58"/>
      <c r="R331" s="58"/>
      <c r="S331" s="58"/>
      <c r="T331" s="58"/>
      <c r="U331" s="58"/>
      <c r="V331" s="58"/>
      <c r="W331" s="58"/>
      <c r="X331" s="58"/>
      <c r="Y331" s="58"/>
    </row>
    <row r="332" spans="1:25" ht="15.75" customHeight="1" x14ac:dyDescent="0.2">
      <c r="A332" s="23"/>
      <c r="B332" s="23"/>
      <c r="C332" s="58"/>
      <c r="D332" s="58"/>
      <c r="E332" s="58"/>
      <c r="F332" s="58"/>
      <c r="G332" s="58"/>
      <c r="H332" s="58"/>
      <c r="I332" s="67"/>
      <c r="J332" s="58"/>
      <c r="K332" s="58"/>
      <c r="L332" s="58"/>
      <c r="M332" s="58"/>
      <c r="N332" s="58"/>
      <c r="O332" s="58"/>
      <c r="P332" s="58"/>
      <c r="Q332" s="58"/>
      <c r="R332" s="58"/>
      <c r="S332" s="58"/>
      <c r="T332" s="58"/>
      <c r="U332" s="58"/>
      <c r="V332" s="58"/>
      <c r="W332" s="58"/>
      <c r="X332" s="58"/>
      <c r="Y332" s="58"/>
    </row>
    <row r="333" spans="1:25" ht="15.75" customHeight="1" x14ac:dyDescent="0.2">
      <c r="A333" s="23"/>
      <c r="B333" s="23"/>
      <c r="C333" s="58"/>
      <c r="D333" s="58"/>
      <c r="E333" s="58"/>
      <c r="F333" s="58"/>
      <c r="G333" s="58"/>
      <c r="H333" s="58"/>
      <c r="I333" s="67"/>
      <c r="J333" s="58"/>
      <c r="K333" s="58"/>
      <c r="L333" s="58"/>
      <c r="M333" s="58"/>
      <c r="N333" s="58"/>
      <c r="O333" s="58"/>
      <c r="P333" s="58"/>
      <c r="Q333" s="58"/>
      <c r="R333" s="58"/>
      <c r="S333" s="58"/>
      <c r="T333" s="58"/>
      <c r="U333" s="58"/>
      <c r="V333" s="58"/>
      <c r="W333" s="58"/>
      <c r="X333" s="58"/>
      <c r="Y333" s="58"/>
    </row>
    <row r="334" spans="1:25" ht="15.75" customHeight="1" x14ac:dyDescent="0.2">
      <c r="A334" s="23"/>
      <c r="B334" s="23"/>
      <c r="C334" s="58"/>
      <c r="D334" s="58"/>
      <c r="E334" s="58"/>
      <c r="F334" s="58"/>
      <c r="G334" s="58"/>
      <c r="H334" s="58"/>
      <c r="I334" s="67"/>
      <c r="J334" s="58"/>
      <c r="K334" s="58"/>
      <c r="L334" s="58"/>
      <c r="M334" s="58"/>
      <c r="N334" s="58"/>
      <c r="O334" s="58"/>
      <c r="P334" s="58"/>
      <c r="Q334" s="58"/>
      <c r="R334" s="58"/>
      <c r="S334" s="58"/>
      <c r="T334" s="58"/>
      <c r="U334" s="58"/>
      <c r="V334" s="58"/>
      <c r="W334" s="58"/>
      <c r="X334" s="58"/>
      <c r="Y334" s="58"/>
    </row>
    <row r="335" spans="1:25" ht="15.75" customHeight="1" x14ac:dyDescent="0.2">
      <c r="A335" s="23"/>
      <c r="B335" s="23"/>
      <c r="C335" s="58"/>
      <c r="D335" s="58"/>
      <c r="E335" s="58"/>
      <c r="F335" s="58"/>
      <c r="G335" s="58"/>
      <c r="H335" s="58"/>
      <c r="I335" s="67"/>
      <c r="J335" s="58"/>
      <c r="K335" s="58"/>
      <c r="L335" s="58"/>
      <c r="M335" s="58"/>
      <c r="N335" s="58"/>
      <c r="O335" s="58"/>
      <c r="P335" s="58"/>
      <c r="Q335" s="58"/>
      <c r="R335" s="58"/>
      <c r="S335" s="58"/>
      <c r="T335" s="58"/>
      <c r="U335" s="58"/>
      <c r="V335" s="58"/>
      <c r="W335" s="58"/>
      <c r="X335" s="58"/>
      <c r="Y335" s="58"/>
    </row>
    <row r="336" spans="1:25" ht="15.75" customHeight="1" x14ac:dyDescent="0.2">
      <c r="A336" s="23"/>
      <c r="B336" s="23"/>
      <c r="C336" s="58"/>
      <c r="D336" s="58"/>
      <c r="E336" s="58"/>
      <c r="F336" s="58"/>
      <c r="G336" s="58"/>
      <c r="H336" s="58"/>
      <c r="I336" s="67"/>
      <c r="J336" s="58"/>
      <c r="K336" s="58"/>
      <c r="L336" s="58"/>
      <c r="M336" s="58"/>
      <c r="N336" s="58"/>
      <c r="O336" s="58"/>
      <c r="P336" s="58"/>
      <c r="Q336" s="58"/>
      <c r="R336" s="58"/>
      <c r="S336" s="58"/>
      <c r="T336" s="58"/>
      <c r="U336" s="58"/>
      <c r="V336" s="58"/>
      <c r="W336" s="58"/>
      <c r="X336" s="58"/>
      <c r="Y336" s="58"/>
    </row>
    <row r="337" spans="1:25" ht="15.75" customHeight="1" x14ac:dyDescent="0.2">
      <c r="A337" s="23"/>
      <c r="B337" s="23"/>
      <c r="C337" s="58"/>
      <c r="D337" s="58"/>
      <c r="E337" s="58"/>
      <c r="F337" s="58"/>
      <c r="G337" s="58"/>
      <c r="H337" s="58"/>
      <c r="I337" s="67"/>
      <c r="J337" s="58"/>
      <c r="K337" s="58"/>
      <c r="L337" s="58"/>
      <c r="M337" s="58"/>
      <c r="N337" s="58"/>
      <c r="O337" s="58"/>
      <c r="P337" s="58"/>
      <c r="Q337" s="58"/>
      <c r="R337" s="58"/>
      <c r="S337" s="58"/>
      <c r="T337" s="58"/>
      <c r="U337" s="58"/>
      <c r="V337" s="58"/>
      <c r="W337" s="58"/>
      <c r="X337" s="58"/>
      <c r="Y337" s="58"/>
    </row>
    <row r="338" spans="1:25" ht="15.75" customHeight="1" x14ac:dyDescent="0.2">
      <c r="A338" s="23"/>
      <c r="B338" s="23"/>
      <c r="C338" s="58"/>
      <c r="D338" s="58"/>
      <c r="E338" s="58"/>
      <c r="F338" s="58"/>
      <c r="G338" s="58"/>
      <c r="H338" s="58"/>
      <c r="I338" s="67"/>
      <c r="J338" s="58"/>
      <c r="K338" s="58"/>
      <c r="L338" s="58"/>
      <c r="M338" s="58"/>
      <c r="N338" s="58"/>
      <c r="O338" s="58"/>
      <c r="P338" s="58"/>
      <c r="Q338" s="58"/>
      <c r="R338" s="58"/>
      <c r="S338" s="58"/>
      <c r="T338" s="58"/>
      <c r="U338" s="58"/>
      <c r="V338" s="58"/>
      <c r="W338" s="58"/>
      <c r="X338" s="58"/>
      <c r="Y338" s="58"/>
    </row>
    <row r="339" spans="1:25" ht="15.75" customHeight="1" x14ac:dyDescent="0.2">
      <c r="A339" s="23"/>
      <c r="B339" s="23"/>
      <c r="C339" s="58"/>
      <c r="D339" s="58"/>
      <c r="E339" s="58"/>
      <c r="F339" s="58"/>
      <c r="G339" s="58"/>
      <c r="H339" s="58"/>
      <c r="I339" s="67"/>
      <c r="J339" s="58"/>
      <c r="K339" s="58"/>
      <c r="L339" s="58"/>
      <c r="M339" s="58"/>
      <c r="N339" s="58"/>
      <c r="O339" s="58"/>
      <c r="P339" s="58"/>
      <c r="Q339" s="58"/>
      <c r="R339" s="58"/>
      <c r="S339" s="58"/>
      <c r="T339" s="58"/>
      <c r="U339" s="58"/>
      <c r="V339" s="58"/>
      <c r="W339" s="58"/>
      <c r="X339" s="58"/>
      <c r="Y339" s="58"/>
    </row>
    <row r="340" spans="1:25" ht="15.75" customHeight="1" x14ac:dyDescent="0.2">
      <c r="A340" s="23"/>
      <c r="B340" s="23"/>
      <c r="C340" s="58"/>
      <c r="D340" s="58"/>
      <c r="E340" s="58"/>
      <c r="F340" s="58"/>
      <c r="G340" s="58"/>
      <c r="H340" s="58"/>
      <c r="I340" s="67"/>
      <c r="J340" s="58"/>
      <c r="K340" s="58"/>
      <c r="L340" s="58"/>
      <c r="M340" s="58"/>
      <c r="N340" s="58"/>
      <c r="O340" s="58"/>
      <c r="P340" s="58"/>
      <c r="Q340" s="58"/>
      <c r="R340" s="58"/>
      <c r="S340" s="58"/>
      <c r="T340" s="58"/>
      <c r="U340" s="58"/>
      <c r="V340" s="58"/>
      <c r="W340" s="58"/>
      <c r="X340" s="58"/>
      <c r="Y340" s="58"/>
    </row>
    <row r="341" spans="1:25" ht="15.75" customHeight="1" x14ac:dyDescent="0.2">
      <c r="A341" s="23"/>
      <c r="B341" s="23"/>
      <c r="C341" s="58"/>
      <c r="D341" s="58"/>
      <c r="E341" s="58"/>
      <c r="F341" s="58"/>
      <c r="G341" s="58"/>
      <c r="H341" s="58"/>
      <c r="I341" s="67"/>
      <c r="J341" s="58"/>
      <c r="K341" s="58"/>
      <c r="L341" s="58"/>
      <c r="M341" s="58"/>
      <c r="N341" s="58"/>
      <c r="O341" s="58"/>
      <c r="P341" s="58"/>
      <c r="Q341" s="58"/>
      <c r="R341" s="58"/>
      <c r="S341" s="58"/>
      <c r="T341" s="58"/>
      <c r="U341" s="58"/>
      <c r="V341" s="58"/>
      <c r="W341" s="58"/>
      <c r="X341" s="58"/>
      <c r="Y341" s="58"/>
    </row>
    <row r="342" spans="1:25" ht="15.75" customHeight="1" x14ac:dyDescent="0.2">
      <c r="A342" s="23"/>
      <c r="B342" s="23"/>
      <c r="C342" s="58"/>
      <c r="D342" s="58"/>
      <c r="E342" s="58"/>
      <c r="F342" s="58"/>
      <c r="G342" s="58"/>
      <c r="H342" s="58"/>
      <c r="I342" s="67"/>
      <c r="J342" s="58"/>
      <c r="K342" s="58"/>
      <c r="L342" s="58"/>
      <c r="M342" s="58"/>
      <c r="N342" s="58"/>
      <c r="O342" s="58"/>
      <c r="P342" s="58"/>
      <c r="Q342" s="58"/>
      <c r="R342" s="58"/>
      <c r="S342" s="58"/>
      <c r="T342" s="58"/>
      <c r="U342" s="58"/>
      <c r="V342" s="58"/>
      <c r="W342" s="58"/>
      <c r="X342" s="58"/>
      <c r="Y342" s="58"/>
    </row>
    <row r="343" spans="1:25" ht="15.75" customHeight="1" x14ac:dyDescent="0.2">
      <c r="A343" s="23"/>
      <c r="B343" s="23"/>
      <c r="C343" s="58"/>
      <c r="D343" s="58"/>
      <c r="E343" s="58"/>
      <c r="F343" s="58"/>
      <c r="G343" s="58"/>
      <c r="H343" s="58"/>
      <c r="I343" s="67"/>
      <c r="J343" s="58"/>
      <c r="K343" s="58"/>
      <c r="L343" s="58"/>
      <c r="M343" s="58"/>
      <c r="N343" s="58"/>
      <c r="O343" s="58"/>
      <c r="P343" s="58"/>
      <c r="Q343" s="58"/>
      <c r="R343" s="58"/>
      <c r="S343" s="58"/>
      <c r="T343" s="58"/>
      <c r="U343" s="58"/>
      <c r="V343" s="58"/>
      <c r="W343" s="58"/>
      <c r="X343" s="58"/>
      <c r="Y343" s="58"/>
    </row>
    <row r="344" spans="1:25" ht="15.75" customHeight="1" x14ac:dyDescent="0.2">
      <c r="A344" s="23"/>
      <c r="B344" s="23"/>
      <c r="C344" s="58"/>
      <c r="D344" s="58"/>
      <c r="E344" s="58"/>
      <c r="F344" s="58"/>
      <c r="G344" s="58"/>
      <c r="H344" s="58"/>
      <c r="I344" s="67"/>
      <c r="J344" s="58"/>
      <c r="K344" s="58"/>
      <c r="L344" s="58"/>
      <c r="M344" s="58"/>
      <c r="N344" s="58"/>
      <c r="O344" s="58"/>
      <c r="P344" s="58"/>
      <c r="Q344" s="58"/>
      <c r="R344" s="58"/>
      <c r="S344" s="58"/>
      <c r="T344" s="58"/>
      <c r="U344" s="58"/>
      <c r="V344" s="58"/>
      <c r="W344" s="58"/>
      <c r="X344" s="58"/>
      <c r="Y344" s="58"/>
    </row>
    <row r="345" spans="1:25" ht="15.75" customHeight="1" x14ac:dyDescent="0.2">
      <c r="A345" s="23"/>
      <c r="B345" s="23"/>
      <c r="C345" s="58"/>
      <c r="D345" s="58"/>
      <c r="E345" s="58"/>
      <c r="F345" s="58"/>
      <c r="G345" s="58"/>
      <c r="H345" s="58"/>
      <c r="I345" s="67"/>
      <c r="J345" s="58"/>
      <c r="K345" s="58"/>
      <c r="L345" s="58"/>
      <c r="M345" s="58"/>
      <c r="N345" s="58"/>
      <c r="O345" s="58"/>
      <c r="P345" s="58"/>
      <c r="Q345" s="58"/>
      <c r="R345" s="58"/>
      <c r="S345" s="58"/>
      <c r="T345" s="58"/>
      <c r="U345" s="58"/>
      <c r="V345" s="58"/>
      <c r="W345" s="58"/>
      <c r="X345" s="58"/>
      <c r="Y345" s="58"/>
    </row>
    <row r="346" spans="1:25" ht="15.75" customHeight="1" x14ac:dyDescent="0.2">
      <c r="A346" s="23"/>
      <c r="B346" s="23"/>
      <c r="C346" s="58"/>
      <c r="D346" s="58"/>
      <c r="E346" s="58"/>
      <c r="F346" s="58"/>
      <c r="G346" s="58"/>
      <c r="H346" s="58"/>
      <c r="I346" s="67"/>
      <c r="J346" s="58"/>
      <c r="K346" s="58"/>
      <c r="L346" s="58"/>
      <c r="M346" s="58"/>
      <c r="N346" s="58"/>
      <c r="O346" s="58"/>
      <c r="P346" s="58"/>
      <c r="Q346" s="58"/>
      <c r="R346" s="58"/>
      <c r="S346" s="58"/>
      <c r="T346" s="58"/>
      <c r="U346" s="58"/>
      <c r="V346" s="58"/>
      <c r="W346" s="58"/>
      <c r="X346" s="58"/>
      <c r="Y346" s="58"/>
    </row>
    <row r="347" spans="1:25" ht="15.75" customHeight="1" x14ac:dyDescent="0.2">
      <c r="A347" s="23"/>
      <c r="B347" s="23"/>
      <c r="C347" s="58"/>
      <c r="D347" s="58"/>
      <c r="E347" s="58"/>
      <c r="F347" s="58"/>
      <c r="G347" s="58"/>
      <c r="H347" s="58"/>
      <c r="I347" s="67"/>
      <c r="J347" s="58"/>
      <c r="K347" s="58"/>
      <c r="L347" s="58"/>
      <c r="M347" s="58"/>
      <c r="N347" s="58"/>
      <c r="O347" s="58"/>
      <c r="P347" s="58"/>
      <c r="Q347" s="58"/>
      <c r="R347" s="58"/>
      <c r="S347" s="58"/>
      <c r="T347" s="58"/>
      <c r="U347" s="58"/>
      <c r="V347" s="58"/>
      <c r="W347" s="58"/>
      <c r="X347" s="58"/>
      <c r="Y347" s="58"/>
    </row>
    <row r="348" spans="1:25" ht="15.75" customHeight="1" x14ac:dyDescent="0.2">
      <c r="A348" s="23"/>
      <c r="B348" s="23"/>
      <c r="C348" s="58"/>
      <c r="D348" s="58"/>
      <c r="E348" s="58"/>
      <c r="F348" s="58"/>
      <c r="G348" s="58"/>
      <c r="H348" s="58"/>
      <c r="I348" s="67"/>
      <c r="J348" s="58"/>
      <c r="K348" s="58"/>
      <c r="L348" s="58"/>
      <c r="M348" s="58"/>
      <c r="N348" s="58"/>
      <c r="O348" s="58"/>
      <c r="P348" s="58"/>
      <c r="Q348" s="58"/>
      <c r="R348" s="58"/>
      <c r="S348" s="58"/>
      <c r="T348" s="58"/>
      <c r="U348" s="58"/>
      <c r="V348" s="58"/>
      <c r="W348" s="58"/>
      <c r="X348" s="58"/>
      <c r="Y348" s="58"/>
    </row>
    <row r="349" spans="1:25" ht="15.75" customHeight="1" x14ac:dyDescent="0.2">
      <c r="A349" s="23"/>
      <c r="B349" s="23"/>
      <c r="C349" s="58"/>
      <c r="D349" s="58"/>
      <c r="E349" s="58"/>
      <c r="F349" s="58"/>
      <c r="G349" s="58"/>
      <c r="H349" s="58"/>
      <c r="I349" s="67"/>
      <c r="J349" s="58"/>
      <c r="K349" s="58"/>
      <c r="L349" s="58"/>
      <c r="M349" s="58"/>
      <c r="N349" s="58"/>
      <c r="O349" s="58"/>
      <c r="P349" s="58"/>
      <c r="Q349" s="58"/>
      <c r="R349" s="58"/>
      <c r="S349" s="58"/>
      <c r="T349" s="58"/>
      <c r="U349" s="58"/>
      <c r="V349" s="58"/>
      <c r="W349" s="58"/>
      <c r="X349" s="58"/>
      <c r="Y349" s="58"/>
    </row>
    <row r="350" spans="1:25" ht="15.75" customHeight="1" x14ac:dyDescent="0.2">
      <c r="A350" s="23"/>
      <c r="B350" s="23"/>
      <c r="C350" s="58"/>
      <c r="D350" s="58"/>
      <c r="E350" s="58"/>
      <c r="F350" s="58"/>
      <c r="G350" s="58"/>
      <c r="H350" s="58"/>
      <c r="I350" s="67"/>
      <c r="J350" s="58"/>
      <c r="K350" s="58"/>
      <c r="L350" s="58"/>
      <c r="M350" s="58"/>
      <c r="N350" s="58"/>
      <c r="O350" s="58"/>
      <c r="P350" s="58"/>
      <c r="Q350" s="58"/>
      <c r="R350" s="58"/>
      <c r="S350" s="58"/>
      <c r="T350" s="58"/>
      <c r="U350" s="58"/>
      <c r="V350" s="58"/>
      <c r="W350" s="58"/>
      <c r="X350" s="58"/>
      <c r="Y350" s="58"/>
    </row>
    <row r="351" spans="1:25" ht="15.75" customHeight="1" x14ac:dyDescent="0.2">
      <c r="A351" s="23"/>
      <c r="B351" s="23"/>
      <c r="C351" s="58"/>
      <c r="D351" s="58"/>
      <c r="E351" s="58"/>
      <c r="F351" s="58"/>
      <c r="G351" s="58"/>
      <c r="H351" s="58"/>
      <c r="I351" s="67"/>
      <c r="J351" s="58"/>
      <c r="K351" s="58"/>
      <c r="L351" s="58"/>
      <c r="M351" s="58"/>
      <c r="N351" s="58"/>
      <c r="O351" s="58"/>
      <c r="P351" s="58"/>
      <c r="Q351" s="58"/>
      <c r="R351" s="58"/>
      <c r="S351" s="58"/>
      <c r="T351" s="58"/>
      <c r="U351" s="58"/>
      <c r="V351" s="58"/>
      <c r="W351" s="58"/>
      <c r="X351" s="58"/>
      <c r="Y351" s="58"/>
    </row>
    <row r="352" spans="1:25" ht="15.75" customHeight="1" x14ac:dyDescent="0.2">
      <c r="A352" s="23"/>
      <c r="B352" s="23"/>
      <c r="C352" s="58"/>
      <c r="D352" s="58"/>
      <c r="E352" s="58"/>
      <c r="F352" s="58"/>
      <c r="G352" s="58"/>
      <c r="H352" s="58"/>
      <c r="I352" s="67"/>
      <c r="J352" s="58"/>
      <c r="K352" s="58"/>
      <c r="L352" s="58"/>
      <c r="M352" s="58"/>
      <c r="N352" s="58"/>
      <c r="O352" s="58"/>
      <c r="P352" s="58"/>
      <c r="Q352" s="58"/>
      <c r="R352" s="58"/>
      <c r="S352" s="58"/>
      <c r="T352" s="58"/>
      <c r="U352" s="58"/>
      <c r="V352" s="58"/>
      <c r="W352" s="58"/>
      <c r="X352" s="58"/>
      <c r="Y352" s="58"/>
    </row>
    <row r="353" spans="1:25" ht="15.75" customHeight="1" x14ac:dyDescent="0.2">
      <c r="A353" s="23"/>
      <c r="B353" s="23"/>
      <c r="C353" s="58"/>
      <c r="D353" s="58"/>
      <c r="E353" s="58"/>
      <c r="F353" s="58"/>
      <c r="G353" s="58"/>
      <c r="H353" s="58"/>
      <c r="I353" s="67"/>
      <c r="J353" s="58"/>
      <c r="K353" s="58"/>
      <c r="L353" s="58"/>
      <c r="M353" s="58"/>
      <c r="N353" s="58"/>
      <c r="O353" s="58"/>
      <c r="P353" s="58"/>
      <c r="Q353" s="58"/>
      <c r="R353" s="58"/>
      <c r="S353" s="58"/>
      <c r="T353" s="58"/>
      <c r="U353" s="58"/>
      <c r="V353" s="58"/>
      <c r="W353" s="58"/>
      <c r="X353" s="58"/>
      <c r="Y353" s="58"/>
    </row>
    <row r="354" spans="1:25" ht="15.75" customHeight="1" x14ac:dyDescent="0.2">
      <c r="A354" s="23"/>
      <c r="B354" s="23"/>
      <c r="C354" s="58"/>
      <c r="D354" s="58"/>
      <c r="E354" s="58"/>
      <c r="F354" s="58"/>
      <c r="G354" s="58"/>
      <c r="H354" s="58"/>
      <c r="I354" s="67"/>
      <c r="J354" s="58"/>
      <c r="K354" s="58"/>
      <c r="L354" s="58"/>
      <c r="M354" s="58"/>
      <c r="N354" s="58"/>
      <c r="O354" s="58"/>
      <c r="P354" s="58"/>
      <c r="Q354" s="58"/>
      <c r="R354" s="58"/>
      <c r="S354" s="58"/>
      <c r="T354" s="58"/>
      <c r="U354" s="58"/>
      <c r="V354" s="58"/>
      <c r="W354" s="58"/>
      <c r="X354" s="58"/>
      <c r="Y354" s="58"/>
    </row>
    <row r="355" spans="1:25" ht="15.75" customHeight="1" x14ac:dyDescent="0.2">
      <c r="A355" s="23"/>
      <c r="B355" s="23"/>
      <c r="C355" s="58"/>
      <c r="D355" s="58"/>
      <c r="E355" s="58"/>
      <c r="F355" s="58"/>
      <c r="G355" s="58"/>
      <c r="H355" s="58"/>
      <c r="I355" s="67"/>
      <c r="J355" s="58"/>
      <c r="K355" s="58"/>
      <c r="L355" s="58"/>
      <c r="M355" s="58"/>
      <c r="N355" s="58"/>
      <c r="O355" s="58"/>
      <c r="P355" s="58"/>
      <c r="Q355" s="58"/>
      <c r="R355" s="58"/>
      <c r="S355" s="58"/>
      <c r="T355" s="58"/>
      <c r="U355" s="58"/>
      <c r="V355" s="58"/>
      <c r="W355" s="58"/>
      <c r="X355" s="58"/>
      <c r="Y355" s="58"/>
    </row>
    <row r="356" spans="1:25" ht="15.75" customHeight="1" x14ac:dyDescent="0.2">
      <c r="A356" s="23"/>
      <c r="B356" s="23"/>
      <c r="C356" s="58"/>
      <c r="D356" s="58"/>
      <c r="E356" s="58"/>
      <c r="F356" s="58"/>
      <c r="G356" s="58"/>
      <c r="H356" s="58"/>
      <c r="I356" s="67"/>
      <c r="J356" s="58"/>
      <c r="K356" s="58"/>
      <c r="L356" s="58"/>
      <c r="M356" s="58"/>
      <c r="N356" s="58"/>
      <c r="O356" s="58"/>
      <c r="P356" s="58"/>
      <c r="Q356" s="58"/>
      <c r="R356" s="58"/>
      <c r="S356" s="58"/>
      <c r="T356" s="58"/>
      <c r="U356" s="58"/>
      <c r="V356" s="58"/>
      <c r="W356" s="58"/>
      <c r="X356" s="58"/>
      <c r="Y356" s="58"/>
    </row>
    <row r="357" spans="1:25" ht="15.75" customHeight="1" x14ac:dyDescent="0.2">
      <c r="A357" s="23"/>
      <c r="B357" s="23"/>
      <c r="C357" s="58"/>
      <c r="D357" s="58"/>
      <c r="E357" s="58"/>
      <c r="F357" s="58"/>
      <c r="G357" s="58"/>
      <c r="H357" s="58"/>
      <c r="I357" s="67"/>
      <c r="J357" s="58"/>
      <c r="K357" s="58"/>
      <c r="L357" s="58"/>
      <c r="M357" s="58"/>
      <c r="N357" s="58"/>
      <c r="O357" s="58"/>
      <c r="P357" s="58"/>
      <c r="Q357" s="58"/>
      <c r="R357" s="58"/>
      <c r="S357" s="58"/>
      <c r="T357" s="58"/>
      <c r="U357" s="58"/>
      <c r="V357" s="58"/>
      <c r="W357" s="58"/>
      <c r="X357" s="58"/>
      <c r="Y357" s="58"/>
    </row>
    <row r="358" spans="1:25" ht="15.75" customHeight="1" x14ac:dyDescent="0.2">
      <c r="A358" s="23"/>
      <c r="B358" s="23"/>
      <c r="C358" s="58"/>
      <c r="D358" s="58"/>
      <c r="E358" s="58"/>
      <c r="F358" s="58"/>
      <c r="G358" s="58"/>
      <c r="H358" s="58"/>
      <c r="I358" s="67"/>
      <c r="J358" s="58"/>
      <c r="K358" s="58"/>
      <c r="L358" s="58"/>
      <c r="M358" s="58"/>
      <c r="N358" s="58"/>
      <c r="O358" s="58"/>
      <c r="P358" s="58"/>
      <c r="Q358" s="58"/>
      <c r="R358" s="58"/>
      <c r="S358" s="58"/>
      <c r="T358" s="58"/>
      <c r="U358" s="58"/>
      <c r="V358" s="58"/>
      <c r="W358" s="58"/>
      <c r="X358" s="58"/>
      <c r="Y358" s="58"/>
    </row>
    <row r="359" spans="1:25" ht="15.75" customHeight="1" x14ac:dyDescent="0.2">
      <c r="A359" s="23"/>
      <c r="B359" s="23"/>
      <c r="C359" s="58"/>
      <c r="D359" s="58"/>
      <c r="E359" s="58"/>
      <c r="F359" s="58"/>
      <c r="G359" s="58"/>
      <c r="H359" s="58"/>
      <c r="I359" s="67"/>
      <c r="J359" s="58"/>
      <c r="K359" s="58"/>
      <c r="L359" s="58"/>
      <c r="M359" s="58"/>
      <c r="N359" s="58"/>
      <c r="O359" s="58"/>
      <c r="P359" s="58"/>
      <c r="Q359" s="58"/>
      <c r="R359" s="58"/>
      <c r="S359" s="58"/>
      <c r="T359" s="58"/>
      <c r="U359" s="58"/>
      <c r="V359" s="58"/>
      <c r="W359" s="58"/>
      <c r="X359" s="58"/>
      <c r="Y359" s="58"/>
    </row>
    <row r="360" spans="1:25" ht="15.75" customHeight="1" x14ac:dyDescent="0.2">
      <c r="A360" s="23"/>
      <c r="B360" s="23"/>
      <c r="C360" s="58"/>
      <c r="D360" s="58"/>
      <c r="E360" s="58"/>
      <c r="F360" s="58"/>
      <c r="G360" s="58"/>
      <c r="H360" s="58"/>
      <c r="I360" s="67"/>
      <c r="J360" s="58"/>
      <c r="K360" s="58"/>
      <c r="L360" s="58"/>
      <c r="M360" s="58"/>
      <c r="N360" s="58"/>
      <c r="O360" s="58"/>
      <c r="P360" s="58"/>
      <c r="Q360" s="58"/>
      <c r="R360" s="58"/>
      <c r="S360" s="58"/>
      <c r="T360" s="58"/>
      <c r="U360" s="58"/>
      <c r="V360" s="58"/>
      <c r="W360" s="58"/>
      <c r="X360" s="58"/>
      <c r="Y360" s="58"/>
    </row>
    <row r="361" spans="1:25" ht="15.75" customHeight="1" x14ac:dyDescent="0.2">
      <c r="A361" s="23"/>
      <c r="B361" s="23"/>
      <c r="C361" s="58"/>
      <c r="D361" s="58"/>
      <c r="E361" s="58"/>
      <c r="F361" s="58"/>
      <c r="G361" s="58"/>
      <c r="H361" s="58"/>
      <c r="I361" s="67"/>
      <c r="J361" s="58"/>
      <c r="K361" s="58"/>
      <c r="L361" s="58"/>
      <c r="M361" s="58"/>
      <c r="N361" s="58"/>
      <c r="O361" s="58"/>
      <c r="P361" s="58"/>
      <c r="Q361" s="58"/>
      <c r="R361" s="58"/>
      <c r="S361" s="58"/>
      <c r="T361" s="58"/>
      <c r="U361" s="58"/>
      <c r="V361" s="58"/>
      <c r="W361" s="58"/>
      <c r="X361" s="58"/>
      <c r="Y361" s="58"/>
    </row>
    <row r="362" spans="1:25" ht="15.75" customHeight="1" x14ac:dyDescent="0.2">
      <c r="A362" s="23"/>
      <c r="B362" s="23"/>
      <c r="C362" s="58"/>
      <c r="D362" s="58"/>
      <c r="E362" s="58"/>
      <c r="F362" s="58"/>
      <c r="G362" s="58"/>
      <c r="H362" s="58"/>
      <c r="I362" s="67"/>
      <c r="J362" s="58"/>
      <c r="K362" s="58"/>
      <c r="L362" s="58"/>
      <c r="M362" s="58"/>
      <c r="N362" s="58"/>
      <c r="O362" s="58"/>
      <c r="P362" s="58"/>
      <c r="Q362" s="58"/>
      <c r="R362" s="58"/>
      <c r="S362" s="58"/>
      <c r="T362" s="58"/>
      <c r="U362" s="58"/>
      <c r="V362" s="58"/>
      <c r="W362" s="58"/>
      <c r="X362" s="58"/>
      <c r="Y362" s="58"/>
    </row>
    <row r="363" spans="1:25" ht="15.75" customHeight="1" x14ac:dyDescent="0.2">
      <c r="A363" s="23"/>
      <c r="B363" s="23"/>
      <c r="C363" s="58"/>
      <c r="D363" s="58"/>
      <c r="E363" s="58"/>
      <c r="F363" s="58"/>
      <c r="G363" s="58"/>
      <c r="H363" s="58"/>
      <c r="I363" s="67"/>
      <c r="J363" s="58"/>
      <c r="K363" s="58"/>
      <c r="L363" s="58"/>
      <c r="M363" s="58"/>
      <c r="N363" s="58"/>
      <c r="O363" s="58"/>
      <c r="P363" s="58"/>
      <c r="Q363" s="58"/>
      <c r="R363" s="58"/>
      <c r="S363" s="58"/>
      <c r="T363" s="58"/>
      <c r="U363" s="58"/>
      <c r="V363" s="58"/>
      <c r="W363" s="58"/>
      <c r="X363" s="58"/>
      <c r="Y363" s="58"/>
    </row>
    <row r="364" spans="1:25" ht="15.75" customHeight="1" x14ac:dyDescent="0.2">
      <c r="A364" s="23"/>
      <c r="B364" s="23"/>
      <c r="C364" s="58"/>
      <c r="D364" s="58"/>
      <c r="E364" s="58"/>
      <c r="F364" s="58"/>
      <c r="G364" s="58"/>
      <c r="H364" s="58"/>
      <c r="I364" s="67"/>
      <c r="J364" s="58"/>
      <c r="K364" s="58"/>
      <c r="L364" s="58"/>
      <c r="M364" s="58"/>
      <c r="N364" s="58"/>
      <c r="O364" s="58"/>
      <c r="P364" s="58"/>
      <c r="Q364" s="58"/>
      <c r="R364" s="58"/>
      <c r="S364" s="58"/>
      <c r="T364" s="58"/>
      <c r="U364" s="58"/>
      <c r="V364" s="58"/>
      <c r="W364" s="58"/>
      <c r="X364" s="58"/>
      <c r="Y364" s="58"/>
    </row>
    <row r="365" spans="1:25" ht="15.75" customHeight="1" x14ac:dyDescent="0.2">
      <c r="A365" s="23"/>
      <c r="B365" s="23"/>
      <c r="C365" s="58"/>
      <c r="D365" s="58"/>
      <c r="E365" s="58"/>
      <c r="F365" s="58"/>
      <c r="G365" s="58"/>
      <c r="H365" s="58"/>
      <c r="I365" s="67"/>
      <c r="J365" s="58"/>
      <c r="K365" s="58"/>
      <c r="L365" s="58"/>
      <c r="M365" s="58"/>
      <c r="N365" s="58"/>
      <c r="O365" s="58"/>
      <c r="P365" s="58"/>
      <c r="Q365" s="58"/>
      <c r="R365" s="58"/>
      <c r="S365" s="58"/>
      <c r="T365" s="58"/>
      <c r="U365" s="58"/>
      <c r="V365" s="58"/>
      <c r="W365" s="58"/>
      <c r="X365" s="58"/>
      <c r="Y365" s="58"/>
    </row>
    <row r="366" spans="1:25" ht="15.75" customHeight="1" x14ac:dyDescent="0.2">
      <c r="A366" s="23"/>
      <c r="B366" s="23"/>
      <c r="C366" s="58"/>
      <c r="D366" s="58"/>
      <c r="E366" s="58"/>
      <c r="F366" s="58"/>
      <c r="G366" s="58"/>
      <c r="H366" s="58"/>
      <c r="I366" s="67"/>
      <c r="J366" s="58"/>
      <c r="K366" s="58"/>
      <c r="L366" s="58"/>
      <c r="M366" s="58"/>
      <c r="N366" s="58"/>
      <c r="O366" s="58"/>
      <c r="P366" s="58"/>
      <c r="Q366" s="58"/>
      <c r="R366" s="58"/>
      <c r="S366" s="58"/>
      <c r="T366" s="58"/>
      <c r="U366" s="58"/>
      <c r="V366" s="58"/>
      <c r="W366" s="58"/>
      <c r="X366" s="58"/>
      <c r="Y366" s="58"/>
    </row>
    <row r="367" spans="1:25" ht="15.75" customHeight="1" x14ac:dyDescent="0.2">
      <c r="A367" s="23"/>
      <c r="B367" s="23"/>
      <c r="C367" s="58"/>
      <c r="D367" s="58"/>
      <c r="E367" s="58"/>
      <c r="F367" s="58"/>
      <c r="G367" s="58"/>
      <c r="H367" s="58"/>
      <c r="I367" s="67"/>
      <c r="J367" s="58"/>
      <c r="K367" s="58"/>
      <c r="L367" s="58"/>
      <c r="M367" s="58"/>
      <c r="N367" s="58"/>
      <c r="O367" s="58"/>
      <c r="P367" s="58"/>
      <c r="Q367" s="58"/>
      <c r="R367" s="58"/>
      <c r="S367" s="58"/>
      <c r="T367" s="58"/>
      <c r="U367" s="58"/>
      <c r="V367" s="58"/>
      <c r="W367" s="58"/>
      <c r="X367" s="58"/>
      <c r="Y367" s="58"/>
    </row>
    <row r="368" spans="1:25" ht="15.75" customHeight="1" x14ac:dyDescent="0.2">
      <c r="A368" s="23"/>
      <c r="B368" s="23"/>
      <c r="C368" s="58"/>
      <c r="D368" s="58"/>
      <c r="E368" s="58"/>
      <c r="F368" s="58"/>
      <c r="G368" s="58"/>
      <c r="H368" s="58"/>
      <c r="I368" s="67"/>
      <c r="J368" s="58"/>
      <c r="K368" s="58"/>
      <c r="L368" s="58"/>
      <c r="M368" s="58"/>
      <c r="N368" s="58"/>
      <c r="O368" s="58"/>
      <c r="P368" s="58"/>
      <c r="Q368" s="58"/>
      <c r="R368" s="58"/>
      <c r="S368" s="58"/>
      <c r="T368" s="58"/>
      <c r="U368" s="58"/>
      <c r="V368" s="58"/>
      <c r="W368" s="58"/>
      <c r="X368" s="58"/>
      <c r="Y368" s="58"/>
    </row>
    <row r="369" spans="1:25" ht="15.75" customHeight="1" x14ac:dyDescent="0.2">
      <c r="A369" s="23"/>
      <c r="B369" s="23"/>
      <c r="C369" s="58"/>
      <c r="D369" s="58"/>
      <c r="E369" s="58"/>
      <c r="F369" s="58"/>
      <c r="G369" s="58"/>
      <c r="H369" s="58"/>
      <c r="I369" s="67"/>
      <c r="J369" s="58"/>
      <c r="K369" s="58"/>
      <c r="L369" s="58"/>
      <c r="M369" s="58"/>
      <c r="N369" s="58"/>
      <c r="O369" s="58"/>
      <c r="P369" s="58"/>
      <c r="Q369" s="58"/>
      <c r="R369" s="58"/>
      <c r="S369" s="58"/>
      <c r="T369" s="58"/>
      <c r="U369" s="58"/>
      <c r="V369" s="58"/>
      <c r="W369" s="58"/>
      <c r="X369" s="58"/>
      <c r="Y369" s="58"/>
    </row>
    <row r="370" spans="1:25" ht="15.75" customHeight="1" x14ac:dyDescent="0.2">
      <c r="A370" s="23"/>
      <c r="B370" s="23"/>
      <c r="C370" s="58"/>
      <c r="D370" s="58"/>
      <c r="E370" s="58"/>
      <c r="F370" s="58"/>
      <c r="G370" s="58"/>
      <c r="H370" s="58"/>
      <c r="I370" s="67"/>
      <c r="J370" s="58"/>
      <c r="K370" s="58"/>
      <c r="L370" s="58"/>
      <c r="M370" s="58"/>
      <c r="N370" s="58"/>
      <c r="O370" s="58"/>
      <c r="P370" s="58"/>
      <c r="Q370" s="58"/>
      <c r="R370" s="58"/>
      <c r="S370" s="58"/>
      <c r="T370" s="58"/>
      <c r="U370" s="58"/>
      <c r="V370" s="58"/>
      <c r="W370" s="58"/>
      <c r="X370" s="58"/>
      <c r="Y370" s="58"/>
    </row>
    <row r="371" spans="1:25" ht="15.75" customHeight="1" x14ac:dyDescent="0.2">
      <c r="A371" s="23"/>
      <c r="B371" s="23"/>
      <c r="C371" s="58"/>
      <c r="D371" s="58"/>
      <c r="E371" s="58"/>
      <c r="F371" s="58"/>
      <c r="G371" s="58"/>
      <c r="H371" s="58"/>
      <c r="I371" s="67"/>
      <c r="J371" s="58"/>
      <c r="K371" s="58"/>
      <c r="L371" s="58"/>
      <c r="M371" s="58"/>
      <c r="N371" s="58"/>
      <c r="O371" s="58"/>
      <c r="P371" s="58"/>
      <c r="Q371" s="58"/>
      <c r="R371" s="58"/>
      <c r="S371" s="58"/>
      <c r="T371" s="58"/>
      <c r="U371" s="58"/>
      <c r="V371" s="58"/>
      <c r="W371" s="58"/>
      <c r="X371" s="58"/>
      <c r="Y371" s="58"/>
    </row>
    <row r="372" spans="1:25" ht="15.75" customHeight="1" x14ac:dyDescent="0.2">
      <c r="A372" s="23"/>
      <c r="B372" s="23"/>
      <c r="C372" s="58"/>
      <c r="D372" s="58"/>
      <c r="E372" s="58"/>
      <c r="F372" s="58"/>
      <c r="G372" s="58"/>
      <c r="H372" s="58"/>
      <c r="I372" s="67"/>
      <c r="J372" s="58"/>
      <c r="K372" s="58"/>
      <c r="L372" s="58"/>
      <c r="M372" s="58"/>
      <c r="N372" s="58"/>
      <c r="O372" s="58"/>
      <c r="P372" s="58"/>
      <c r="Q372" s="58"/>
      <c r="R372" s="58"/>
      <c r="S372" s="58"/>
      <c r="T372" s="58"/>
      <c r="U372" s="58"/>
      <c r="V372" s="58"/>
      <c r="W372" s="58"/>
      <c r="X372" s="58"/>
      <c r="Y372" s="58"/>
    </row>
    <row r="373" spans="1:25" ht="15.75" customHeight="1" x14ac:dyDescent="0.2">
      <c r="A373" s="23"/>
      <c r="B373" s="23"/>
      <c r="C373" s="58"/>
      <c r="D373" s="58"/>
      <c r="E373" s="58"/>
      <c r="F373" s="58"/>
      <c r="G373" s="58"/>
      <c r="H373" s="58"/>
      <c r="I373" s="67"/>
      <c r="J373" s="58"/>
      <c r="K373" s="58"/>
      <c r="L373" s="58"/>
      <c r="M373" s="58"/>
      <c r="N373" s="58"/>
      <c r="O373" s="58"/>
      <c r="P373" s="58"/>
      <c r="Q373" s="58"/>
      <c r="R373" s="58"/>
      <c r="S373" s="58"/>
      <c r="T373" s="58"/>
      <c r="U373" s="58"/>
      <c r="V373" s="58"/>
      <c r="W373" s="58"/>
      <c r="X373" s="58"/>
      <c r="Y373" s="58"/>
    </row>
    <row r="374" spans="1:25" ht="15.75" customHeight="1" x14ac:dyDescent="0.2">
      <c r="A374" s="23"/>
      <c r="B374" s="23"/>
      <c r="C374" s="58"/>
      <c r="D374" s="58"/>
      <c r="E374" s="58"/>
      <c r="F374" s="58"/>
      <c r="G374" s="58"/>
      <c r="H374" s="58"/>
      <c r="I374" s="67"/>
      <c r="J374" s="58"/>
      <c r="K374" s="58"/>
      <c r="L374" s="58"/>
      <c r="M374" s="58"/>
      <c r="N374" s="58"/>
      <c r="O374" s="58"/>
      <c r="P374" s="58"/>
      <c r="Q374" s="58"/>
      <c r="R374" s="58"/>
      <c r="S374" s="58"/>
      <c r="T374" s="58"/>
      <c r="U374" s="58"/>
      <c r="V374" s="58"/>
      <c r="W374" s="58"/>
      <c r="X374" s="58"/>
      <c r="Y374" s="58"/>
    </row>
    <row r="375" spans="1:25" ht="15.75" customHeight="1" x14ac:dyDescent="0.2">
      <c r="A375" s="23"/>
      <c r="B375" s="23"/>
      <c r="C375" s="58"/>
      <c r="D375" s="58"/>
      <c r="E375" s="58"/>
      <c r="F375" s="58"/>
      <c r="G375" s="58"/>
      <c r="H375" s="58"/>
      <c r="I375" s="67"/>
      <c r="J375" s="58"/>
      <c r="K375" s="58"/>
      <c r="L375" s="58"/>
      <c r="M375" s="58"/>
      <c r="N375" s="58"/>
      <c r="O375" s="58"/>
      <c r="P375" s="58"/>
      <c r="Q375" s="58"/>
      <c r="R375" s="58"/>
      <c r="S375" s="58"/>
      <c r="T375" s="58"/>
      <c r="U375" s="58"/>
      <c r="V375" s="58"/>
      <c r="W375" s="58"/>
      <c r="X375" s="58"/>
      <c r="Y375" s="58"/>
    </row>
    <row r="376" spans="1:25" ht="15.75" customHeight="1" x14ac:dyDescent="0.2">
      <c r="A376" s="23"/>
      <c r="B376" s="23"/>
      <c r="C376" s="58"/>
      <c r="D376" s="58"/>
      <c r="E376" s="58"/>
      <c r="F376" s="58"/>
      <c r="G376" s="58"/>
      <c r="H376" s="58"/>
      <c r="I376" s="67"/>
      <c r="J376" s="58"/>
      <c r="K376" s="58"/>
      <c r="L376" s="58"/>
      <c r="M376" s="58"/>
      <c r="N376" s="58"/>
      <c r="O376" s="58"/>
      <c r="P376" s="58"/>
      <c r="Q376" s="58"/>
      <c r="R376" s="58"/>
      <c r="S376" s="58"/>
      <c r="T376" s="58"/>
      <c r="U376" s="58"/>
      <c r="V376" s="58"/>
      <c r="W376" s="58"/>
      <c r="X376" s="58"/>
      <c r="Y376" s="58"/>
    </row>
    <row r="377" spans="1:25" ht="15.75" customHeight="1" x14ac:dyDescent="0.2">
      <c r="A377" s="23"/>
      <c r="B377" s="23"/>
      <c r="C377" s="58"/>
      <c r="D377" s="58"/>
      <c r="E377" s="58"/>
      <c r="F377" s="58"/>
      <c r="G377" s="58"/>
      <c r="H377" s="58"/>
      <c r="I377" s="67"/>
      <c r="J377" s="58"/>
      <c r="K377" s="58"/>
      <c r="L377" s="58"/>
      <c r="M377" s="58"/>
      <c r="N377" s="58"/>
      <c r="O377" s="58"/>
      <c r="P377" s="58"/>
      <c r="Q377" s="58"/>
      <c r="R377" s="58"/>
      <c r="S377" s="58"/>
      <c r="T377" s="58"/>
      <c r="U377" s="58"/>
      <c r="V377" s="58"/>
      <c r="W377" s="58"/>
      <c r="X377" s="58"/>
      <c r="Y377" s="58"/>
    </row>
    <row r="378" spans="1:25" ht="15.75" customHeight="1" x14ac:dyDescent="0.2">
      <c r="A378" s="23"/>
      <c r="B378" s="23"/>
      <c r="C378" s="58"/>
      <c r="D378" s="58"/>
      <c r="E378" s="58"/>
      <c r="F378" s="58"/>
      <c r="G378" s="58"/>
      <c r="H378" s="58"/>
      <c r="I378" s="67"/>
      <c r="J378" s="58"/>
      <c r="K378" s="58"/>
      <c r="L378" s="58"/>
      <c r="M378" s="58"/>
      <c r="N378" s="58"/>
      <c r="O378" s="58"/>
      <c r="P378" s="58"/>
      <c r="Q378" s="58"/>
      <c r="R378" s="58"/>
      <c r="S378" s="58"/>
      <c r="T378" s="58"/>
      <c r="U378" s="58"/>
      <c r="V378" s="58"/>
      <c r="W378" s="58"/>
      <c r="X378" s="58"/>
      <c r="Y378" s="58"/>
    </row>
    <row r="379" spans="1:25" ht="15.75" customHeight="1" x14ac:dyDescent="0.2">
      <c r="A379" s="23"/>
      <c r="B379" s="23"/>
      <c r="C379" s="58"/>
      <c r="D379" s="58"/>
      <c r="E379" s="58"/>
      <c r="F379" s="58"/>
      <c r="G379" s="58"/>
      <c r="H379" s="58"/>
      <c r="I379" s="67"/>
      <c r="J379" s="58"/>
      <c r="K379" s="58"/>
      <c r="L379" s="58"/>
      <c r="M379" s="58"/>
      <c r="N379" s="58"/>
      <c r="O379" s="58"/>
      <c r="P379" s="58"/>
      <c r="Q379" s="58"/>
      <c r="R379" s="58"/>
      <c r="S379" s="58"/>
      <c r="T379" s="58"/>
      <c r="U379" s="58"/>
      <c r="V379" s="58"/>
      <c r="W379" s="58"/>
      <c r="X379" s="58"/>
      <c r="Y379" s="58"/>
    </row>
    <row r="380" spans="1:25" ht="15.75" customHeight="1" x14ac:dyDescent="0.2">
      <c r="A380" s="23"/>
      <c r="B380" s="23"/>
      <c r="C380" s="58"/>
      <c r="D380" s="58"/>
      <c r="E380" s="58"/>
      <c r="F380" s="58"/>
      <c r="G380" s="58"/>
      <c r="H380" s="58"/>
      <c r="I380" s="67"/>
      <c r="J380" s="58"/>
      <c r="K380" s="58"/>
      <c r="L380" s="58"/>
      <c r="M380" s="58"/>
      <c r="N380" s="58"/>
      <c r="O380" s="58"/>
      <c r="P380" s="58"/>
      <c r="Q380" s="58"/>
      <c r="R380" s="58"/>
      <c r="S380" s="58"/>
      <c r="T380" s="58"/>
      <c r="U380" s="58"/>
      <c r="V380" s="58"/>
      <c r="W380" s="58"/>
      <c r="X380" s="58"/>
      <c r="Y380" s="58"/>
    </row>
    <row r="381" spans="1:25" ht="15.75" customHeight="1" x14ac:dyDescent="0.2">
      <c r="A381" s="23"/>
      <c r="B381" s="23"/>
      <c r="C381" s="58"/>
      <c r="D381" s="58"/>
      <c r="E381" s="58"/>
      <c r="F381" s="58"/>
      <c r="G381" s="58"/>
      <c r="H381" s="58"/>
      <c r="I381" s="67"/>
      <c r="J381" s="58"/>
      <c r="K381" s="58"/>
      <c r="L381" s="58"/>
      <c r="M381" s="58"/>
      <c r="N381" s="58"/>
      <c r="O381" s="58"/>
      <c r="P381" s="58"/>
      <c r="Q381" s="58"/>
      <c r="R381" s="58"/>
      <c r="S381" s="58"/>
      <c r="T381" s="58"/>
      <c r="U381" s="58"/>
      <c r="V381" s="58"/>
      <c r="W381" s="58"/>
      <c r="X381" s="58"/>
      <c r="Y381" s="58"/>
    </row>
    <row r="382" spans="1:25" ht="15.75" customHeight="1" x14ac:dyDescent="0.2">
      <c r="A382" s="23"/>
      <c r="B382" s="23"/>
      <c r="C382" s="58"/>
      <c r="D382" s="58"/>
      <c r="E382" s="58"/>
      <c r="F382" s="58"/>
      <c r="G382" s="58"/>
      <c r="H382" s="58"/>
      <c r="I382" s="67"/>
      <c r="J382" s="58"/>
      <c r="K382" s="58"/>
      <c r="L382" s="58"/>
      <c r="M382" s="58"/>
      <c r="N382" s="58"/>
      <c r="O382" s="58"/>
      <c r="P382" s="58"/>
      <c r="Q382" s="58"/>
      <c r="R382" s="58"/>
      <c r="S382" s="58"/>
      <c r="T382" s="58"/>
      <c r="U382" s="58"/>
      <c r="V382" s="58"/>
      <c r="W382" s="58"/>
      <c r="X382" s="58"/>
      <c r="Y382" s="58"/>
    </row>
    <row r="383" spans="1:25" ht="15.75" customHeight="1" x14ac:dyDescent="0.2">
      <c r="A383" s="23"/>
      <c r="B383" s="23"/>
      <c r="C383" s="58"/>
      <c r="D383" s="58"/>
      <c r="E383" s="58"/>
      <c r="F383" s="58"/>
      <c r="G383" s="58"/>
      <c r="H383" s="58"/>
      <c r="I383" s="67"/>
      <c r="J383" s="58"/>
      <c r="K383" s="58"/>
      <c r="L383" s="58"/>
      <c r="M383" s="58"/>
      <c r="N383" s="58"/>
      <c r="O383" s="58"/>
      <c r="P383" s="58"/>
      <c r="Q383" s="58"/>
      <c r="R383" s="58"/>
      <c r="S383" s="58"/>
      <c r="T383" s="58"/>
      <c r="U383" s="58"/>
      <c r="V383" s="58"/>
      <c r="W383" s="58"/>
      <c r="X383" s="58"/>
      <c r="Y383" s="58"/>
    </row>
    <row r="384" spans="1:25" ht="15.75" customHeight="1" x14ac:dyDescent="0.2">
      <c r="A384" s="23"/>
      <c r="B384" s="23"/>
      <c r="C384" s="58"/>
      <c r="D384" s="58"/>
      <c r="E384" s="58"/>
      <c r="F384" s="58"/>
      <c r="G384" s="58"/>
      <c r="H384" s="58"/>
      <c r="I384" s="67"/>
      <c r="J384" s="58"/>
      <c r="K384" s="58"/>
      <c r="L384" s="58"/>
      <c r="M384" s="58"/>
      <c r="N384" s="58"/>
      <c r="O384" s="58"/>
      <c r="P384" s="58"/>
      <c r="Q384" s="58"/>
      <c r="R384" s="58"/>
      <c r="S384" s="58"/>
      <c r="T384" s="58"/>
      <c r="U384" s="58"/>
      <c r="V384" s="58"/>
      <c r="W384" s="58"/>
      <c r="X384" s="58"/>
      <c r="Y384" s="58"/>
    </row>
    <row r="385" spans="1:25" ht="15.75" customHeight="1" x14ac:dyDescent="0.2">
      <c r="A385" s="23"/>
      <c r="B385" s="23"/>
      <c r="C385" s="58"/>
      <c r="D385" s="58"/>
      <c r="E385" s="58"/>
      <c r="F385" s="58"/>
      <c r="G385" s="58"/>
      <c r="H385" s="58"/>
      <c r="I385" s="67"/>
      <c r="J385" s="58"/>
      <c r="K385" s="58"/>
      <c r="L385" s="58"/>
      <c r="M385" s="58"/>
      <c r="N385" s="58"/>
      <c r="O385" s="58"/>
      <c r="P385" s="58"/>
      <c r="Q385" s="58"/>
      <c r="R385" s="58"/>
      <c r="S385" s="58"/>
      <c r="T385" s="58"/>
      <c r="U385" s="58"/>
      <c r="V385" s="58"/>
      <c r="W385" s="58"/>
      <c r="X385" s="58"/>
      <c r="Y385" s="58"/>
    </row>
    <row r="386" spans="1:25" ht="15.75" customHeight="1" x14ac:dyDescent="0.2">
      <c r="A386" s="23"/>
      <c r="B386" s="23"/>
      <c r="C386" s="58"/>
      <c r="D386" s="58"/>
      <c r="E386" s="58"/>
      <c r="F386" s="58"/>
      <c r="G386" s="58"/>
      <c r="H386" s="58"/>
      <c r="I386" s="67"/>
      <c r="J386" s="58"/>
      <c r="K386" s="58"/>
      <c r="L386" s="58"/>
      <c r="M386" s="58"/>
      <c r="N386" s="58"/>
      <c r="O386" s="58"/>
      <c r="P386" s="58"/>
      <c r="Q386" s="58"/>
      <c r="R386" s="58"/>
      <c r="S386" s="58"/>
      <c r="T386" s="58"/>
      <c r="U386" s="58"/>
      <c r="V386" s="58"/>
      <c r="W386" s="58"/>
      <c r="X386" s="58"/>
      <c r="Y386" s="58"/>
    </row>
    <row r="387" spans="1:25" ht="15.75" customHeight="1" x14ac:dyDescent="0.2">
      <c r="A387" s="23"/>
      <c r="B387" s="23"/>
      <c r="C387" s="58"/>
      <c r="D387" s="58"/>
      <c r="E387" s="58"/>
      <c r="F387" s="58"/>
      <c r="G387" s="58"/>
      <c r="H387" s="58"/>
      <c r="I387" s="67"/>
      <c r="J387" s="58"/>
      <c r="K387" s="58"/>
      <c r="L387" s="58"/>
      <c r="M387" s="58"/>
      <c r="N387" s="58"/>
      <c r="O387" s="58"/>
      <c r="P387" s="58"/>
      <c r="Q387" s="58"/>
      <c r="R387" s="58"/>
      <c r="S387" s="58"/>
      <c r="T387" s="58"/>
      <c r="U387" s="58"/>
      <c r="V387" s="58"/>
      <c r="W387" s="58"/>
      <c r="X387" s="58"/>
      <c r="Y387" s="58"/>
    </row>
    <row r="388" spans="1:25" ht="15.75" customHeight="1" x14ac:dyDescent="0.2">
      <c r="A388" s="23"/>
      <c r="B388" s="23"/>
      <c r="C388" s="58"/>
      <c r="D388" s="58"/>
      <c r="E388" s="58"/>
      <c r="F388" s="58"/>
      <c r="G388" s="58"/>
      <c r="H388" s="58"/>
      <c r="I388" s="67"/>
      <c r="J388" s="58"/>
      <c r="K388" s="58"/>
      <c r="L388" s="58"/>
      <c r="M388" s="58"/>
      <c r="N388" s="58"/>
      <c r="O388" s="58"/>
      <c r="P388" s="58"/>
      <c r="Q388" s="58"/>
      <c r="R388" s="58"/>
      <c r="S388" s="58"/>
      <c r="T388" s="58"/>
      <c r="U388" s="58"/>
      <c r="V388" s="58"/>
      <c r="W388" s="58"/>
      <c r="X388" s="58"/>
      <c r="Y388" s="58"/>
    </row>
    <row r="389" spans="1:25" ht="15.75" customHeight="1" x14ac:dyDescent="0.2">
      <c r="A389" s="23"/>
      <c r="B389" s="23"/>
      <c r="C389" s="58"/>
      <c r="D389" s="58"/>
      <c r="E389" s="58"/>
      <c r="F389" s="58"/>
      <c r="G389" s="58"/>
      <c r="H389" s="58"/>
      <c r="I389" s="67"/>
      <c r="J389" s="58"/>
      <c r="K389" s="58"/>
      <c r="L389" s="58"/>
      <c r="M389" s="58"/>
      <c r="N389" s="58"/>
      <c r="O389" s="58"/>
      <c r="P389" s="58"/>
      <c r="Q389" s="58"/>
      <c r="R389" s="58"/>
      <c r="S389" s="58"/>
      <c r="T389" s="58"/>
      <c r="U389" s="58"/>
      <c r="V389" s="58"/>
      <c r="W389" s="58"/>
      <c r="X389" s="58"/>
      <c r="Y389" s="58"/>
    </row>
    <row r="390" spans="1:25" ht="15.75" customHeight="1" x14ac:dyDescent="0.2">
      <c r="A390" s="23"/>
      <c r="B390" s="23"/>
      <c r="C390" s="58"/>
      <c r="D390" s="58"/>
      <c r="E390" s="58"/>
      <c r="F390" s="58"/>
      <c r="G390" s="58"/>
      <c r="H390" s="58"/>
      <c r="I390" s="67"/>
      <c r="J390" s="58"/>
      <c r="K390" s="58"/>
      <c r="L390" s="58"/>
      <c r="M390" s="58"/>
      <c r="N390" s="58"/>
      <c r="O390" s="58"/>
      <c r="P390" s="58"/>
      <c r="Q390" s="58"/>
      <c r="R390" s="58"/>
      <c r="S390" s="58"/>
      <c r="T390" s="58"/>
      <c r="U390" s="58"/>
      <c r="V390" s="58"/>
      <c r="W390" s="58"/>
      <c r="X390" s="58"/>
      <c r="Y390" s="58"/>
    </row>
    <row r="391" spans="1:25" ht="15.75" customHeight="1" x14ac:dyDescent="0.2">
      <c r="A391" s="23"/>
      <c r="B391" s="23"/>
      <c r="C391" s="58"/>
      <c r="D391" s="58"/>
      <c r="E391" s="58"/>
      <c r="F391" s="58"/>
      <c r="G391" s="58"/>
      <c r="H391" s="58"/>
      <c r="I391" s="67"/>
      <c r="J391" s="58"/>
      <c r="K391" s="58"/>
      <c r="L391" s="58"/>
      <c r="M391" s="58"/>
      <c r="N391" s="58"/>
      <c r="O391" s="58"/>
      <c r="P391" s="58"/>
      <c r="Q391" s="58"/>
      <c r="R391" s="58"/>
      <c r="S391" s="58"/>
      <c r="T391" s="58"/>
      <c r="U391" s="58"/>
      <c r="V391" s="58"/>
      <c r="W391" s="58"/>
      <c r="X391" s="58"/>
      <c r="Y391" s="58"/>
    </row>
    <row r="392" spans="1:25" ht="15.75" customHeight="1" x14ac:dyDescent="0.2">
      <c r="A392" s="23"/>
      <c r="B392" s="23"/>
      <c r="C392" s="58"/>
      <c r="D392" s="58"/>
      <c r="E392" s="58"/>
      <c r="F392" s="58"/>
      <c r="G392" s="58"/>
      <c r="H392" s="58"/>
      <c r="I392" s="67"/>
      <c r="J392" s="58"/>
      <c r="K392" s="58"/>
      <c r="L392" s="58"/>
      <c r="M392" s="58"/>
      <c r="N392" s="58"/>
      <c r="O392" s="58"/>
      <c r="P392" s="58"/>
      <c r="Q392" s="58"/>
      <c r="R392" s="58"/>
      <c r="S392" s="58"/>
      <c r="T392" s="58"/>
      <c r="U392" s="58"/>
      <c r="V392" s="58"/>
      <c r="W392" s="58"/>
      <c r="X392" s="58"/>
      <c r="Y392" s="58"/>
    </row>
    <row r="393" spans="1:25" ht="15.75" customHeight="1" x14ac:dyDescent="0.2">
      <c r="A393" s="23"/>
      <c r="B393" s="23"/>
      <c r="C393" s="58"/>
      <c r="D393" s="58"/>
      <c r="E393" s="58"/>
      <c r="F393" s="58"/>
      <c r="G393" s="58"/>
      <c r="H393" s="58"/>
      <c r="I393" s="67"/>
      <c r="J393" s="58"/>
      <c r="K393" s="58"/>
      <c r="L393" s="58"/>
      <c r="M393" s="58"/>
      <c r="N393" s="58"/>
      <c r="O393" s="58"/>
      <c r="P393" s="58"/>
      <c r="Q393" s="58"/>
      <c r="R393" s="58"/>
      <c r="S393" s="58"/>
      <c r="T393" s="58"/>
      <c r="U393" s="58"/>
      <c r="V393" s="58"/>
      <c r="W393" s="58"/>
      <c r="X393" s="58"/>
      <c r="Y393" s="58"/>
    </row>
    <row r="394" spans="1:25" ht="15.75" customHeight="1" x14ac:dyDescent="0.2">
      <c r="A394" s="23"/>
      <c r="B394" s="23"/>
      <c r="C394" s="58"/>
      <c r="D394" s="58"/>
      <c r="E394" s="58"/>
      <c r="F394" s="58"/>
      <c r="G394" s="58"/>
      <c r="H394" s="58"/>
      <c r="I394" s="67"/>
      <c r="J394" s="58"/>
      <c r="K394" s="58"/>
      <c r="L394" s="58"/>
      <c r="M394" s="58"/>
      <c r="N394" s="58"/>
      <c r="O394" s="58"/>
      <c r="P394" s="58"/>
      <c r="Q394" s="58"/>
      <c r="R394" s="58"/>
      <c r="S394" s="58"/>
      <c r="T394" s="58"/>
      <c r="U394" s="58"/>
      <c r="V394" s="58"/>
      <c r="W394" s="58"/>
      <c r="X394" s="58"/>
      <c r="Y394" s="58"/>
    </row>
    <row r="395" spans="1:25" ht="15.75" customHeight="1" x14ac:dyDescent="0.2">
      <c r="A395" s="23"/>
      <c r="B395" s="23"/>
      <c r="C395" s="58"/>
      <c r="D395" s="58"/>
      <c r="E395" s="58"/>
      <c r="F395" s="58"/>
      <c r="G395" s="58"/>
      <c r="H395" s="58"/>
      <c r="I395" s="67"/>
      <c r="J395" s="58"/>
      <c r="K395" s="58"/>
      <c r="L395" s="58"/>
      <c r="M395" s="58"/>
      <c r="N395" s="58"/>
      <c r="O395" s="58"/>
      <c r="P395" s="58"/>
      <c r="Q395" s="58"/>
      <c r="R395" s="58"/>
      <c r="S395" s="58"/>
      <c r="T395" s="58"/>
      <c r="U395" s="58"/>
      <c r="V395" s="58"/>
      <c r="W395" s="58"/>
      <c r="X395" s="58"/>
      <c r="Y395" s="58"/>
    </row>
    <row r="396" spans="1:25" ht="15.75" customHeight="1" x14ac:dyDescent="0.2">
      <c r="A396" s="23"/>
      <c r="B396" s="23"/>
      <c r="C396" s="58"/>
      <c r="D396" s="58"/>
      <c r="E396" s="58"/>
      <c r="F396" s="58"/>
      <c r="G396" s="58"/>
      <c r="H396" s="58"/>
      <c r="I396" s="67"/>
      <c r="J396" s="58"/>
      <c r="K396" s="58"/>
      <c r="L396" s="58"/>
      <c r="M396" s="58"/>
      <c r="N396" s="58"/>
      <c r="O396" s="58"/>
      <c r="P396" s="58"/>
      <c r="Q396" s="58"/>
      <c r="R396" s="58"/>
      <c r="S396" s="58"/>
      <c r="T396" s="58"/>
      <c r="U396" s="58"/>
      <c r="V396" s="58"/>
      <c r="W396" s="58"/>
      <c r="X396" s="58"/>
      <c r="Y396" s="58"/>
    </row>
    <row r="397" spans="1:25" ht="15.75" customHeight="1" x14ac:dyDescent="0.2">
      <c r="A397" s="23"/>
      <c r="B397" s="23"/>
      <c r="C397" s="58"/>
      <c r="D397" s="58"/>
      <c r="E397" s="58"/>
      <c r="F397" s="58"/>
      <c r="G397" s="58"/>
      <c r="H397" s="58"/>
      <c r="I397" s="67"/>
      <c r="J397" s="58"/>
      <c r="K397" s="58"/>
      <c r="L397" s="58"/>
      <c r="M397" s="58"/>
      <c r="N397" s="58"/>
      <c r="O397" s="58"/>
      <c r="P397" s="58"/>
      <c r="Q397" s="58"/>
      <c r="R397" s="58"/>
      <c r="S397" s="58"/>
      <c r="T397" s="58"/>
      <c r="U397" s="58"/>
      <c r="V397" s="58"/>
      <c r="W397" s="58"/>
      <c r="X397" s="58"/>
      <c r="Y397" s="58"/>
    </row>
    <row r="398" spans="1:25" ht="15.75" customHeight="1" x14ac:dyDescent="0.2">
      <c r="A398" s="23"/>
      <c r="B398" s="23"/>
      <c r="C398" s="58"/>
      <c r="D398" s="58"/>
      <c r="E398" s="58"/>
      <c r="F398" s="58"/>
      <c r="G398" s="58"/>
      <c r="H398" s="58"/>
      <c r="I398" s="67"/>
      <c r="J398" s="58"/>
      <c r="K398" s="58"/>
      <c r="L398" s="58"/>
      <c r="M398" s="58"/>
      <c r="N398" s="58"/>
      <c r="O398" s="58"/>
      <c r="P398" s="58"/>
      <c r="Q398" s="58"/>
      <c r="R398" s="58"/>
      <c r="S398" s="58"/>
      <c r="T398" s="58"/>
      <c r="U398" s="58"/>
      <c r="V398" s="58"/>
      <c r="W398" s="58"/>
      <c r="X398" s="58"/>
      <c r="Y398" s="58"/>
    </row>
    <row r="399" spans="1:25" ht="15.75" customHeight="1" x14ac:dyDescent="0.2">
      <c r="A399" s="23"/>
      <c r="B399" s="23"/>
      <c r="C399" s="58"/>
      <c r="D399" s="58"/>
      <c r="E399" s="58"/>
      <c r="F399" s="58"/>
      <c r="G399" s="58"/>
      <c r="H399" s="58"/>
      <c r="I399" s="67"/>
      <c r="J399" s="58"/>
      <c r="K399" s="58"/>
      <c r="L399" s="58"/>
      <c r="M399" s="58"/>
      <c r="N399" s="58"/>
      <c r="O399" s="58"/>
      <c r="P399" s="58"/>
      <c r="Q399" s="58"/>
      <c r="R399" s="58"/>
      <c r="S399" s="58"/>
      <c r="T399" s="58"/>
      <c r="U399" s="58"/>
      <c r="V399" s="58"/>
      <c r="W399" s="58"/>
      <c r="X399" s="58"/>
      <c r="Y399" s="58"/>
    </row>
    <row r="400" spans="1:25" ht="15.75" customHeight="1" x14ac:dyDescent="0.2">
      <c r="A400" s="23"/>
      <c r="B400" s="23"/>
      <c r="C400" s="58"/>
      <c r="D400" s="58"/>
      <c r="E400" s="58"/>
      <c r="F400" s="58"/>
      <c r="G400" s="58"/>
      <c r="H400" s="58"/>
      <c r="I400" s="67"/>
      <c r="J400" s="58"/>
      <c r="K400" s="58"/>
      <c r="L400" s="58"/>
      <c r="M400" s="58"/>
      <c r="N400" s="58"/>
      <c r="O400" s="58"/>
      <c r="P400" s="58"/>
      <c r="Q400" s="58"/>
      <c r="R400" s="58"/>
      <c r="S400" s="58"/>
      <c r="T400" s="58"/>
      <c r="U400" s="58"/>
      <c r="V400" s="58"/>
      <c r="W400" s="58"/>
      <c r="X400" s="58"/>
      <c r="Y400" s="58"/>
    </row>
    <row r="401" spans="1:25" ht="15.75" customHeight="1" x14ac:dyDescent="0.2">
      <c r="A401" s="23"/>
      <c r="B401" s="23"/>
      <c r="C401" s="58"/>
      <c r="D401" s="58"/>
      <c r="E401" s="58"/>
      <c r="F401" s="58"/>
      <c r="G401" s="58"/>
      <c r="H401" s="58"/>
      <c r="I401" s="67"/>
      <c r="J401" s="58"/>
      <c r="K401" s="58"/>
      <c r="L401" s="58"/>
      <c r="M401" s="58"/>
      <c r="N401" s="58"/>
      <c r="O401" s="58"/>
      <c r="P401" s="58"/>
      <c r="Q401" s="58"/>
      <c r="R401" s="58"/>
      <c r="S401" s="58"/>
      <c r="T401" s="58"/>
      <c r="U401" s="58"/>
      <c r="V401" s="58"/>
      <c r="W401" s="58"/>
      <c r="X401" s="58"/>
      <c r="Y401" s="58"/>
    </row>
    <row r="402" spans="1:25" ht="15.75" customHeight="1" x14ac:dyDescent="0.2">
      <c r="A402" s="23"/>
      <c r="B402" s="23"/>
      <c r="C402" s="58"/>
      <c r="D402" s="58"/>
      <c r="E402" s="58"/>
      <c r="F402" s="58"/>
      <c r="G402" s="58"/>
      <c r="H402" s="58"/>
      <c r="I402" s="67"/>
      <c r="J402" s="58"/>
      <c r="K402" s="58"/>
      <c r="L402" s="58"/>
      <c r="M402" s="58"/>
      <c r="N402" s="58"/>
      <c r="O402" s="58"/>
      <c r="P402" s="58"/>
      <c r="Q402" s="58"/>
      <c r="R402" s="58"/>
      <c r="S402" s="58"/>
      <c r="T402" s="58"/>
      <c r="U402" s="58"/>
      <c r="V402" s="58"/>
      <c r="W402" s="58"/>
      <c r="X402" s="58"/>
      <c r="Y402" s="58"/>
    </row>
    <row r="403" spans="1:25" ht="15.75" customHeight="1" x14ac:dyDescent="0.2">
      <c r="A403" s="23"/>
      <c r="B403" s="23"/>
      <c r="C403" s="58"/>
      <c r="D403" s="58"/>
      <c r="E403" s="58"/>
      <c r="F403" s="58"/>
      <c r="G403" s="58"/>
      <c r="H403" s="58"/>
      <c r="I403" s="67"/>
      <c r="J403" s="58"/>
      <c r="K403" s="58"/>
      <c r="L403" s="58"/>
      <c r="M403" s="58"/>
      <c r="N403" s="58"/>
      <c r="O403" s="58"/>
      <c r="P403" s="58"/>
      <c r="Q403" s="58"/>
      <c r="R403" s="58"/>
      <c r="S403" s="58"/>
      <c r="T403" s="58"/>
      <c r="U403" s="58"/>
      <c r="V403" s="58"/>
      <c r="W403" s="58"/>
      <c r="X403" s="58"/>
      <c r="Y403" s="58"/>
    </row>
    <row r="404" spans="1:25" ht="15.75" customHeight="1" x14ac:dyDescent="0.2">
      <c r="A404" s="23"/>
      <c r="B404" s="23"/>
      <c r="C404" s="58"/>
      <c r="D404" s="58"/>
      <c r="E404" s="58"/>
      <c r="F404" s="58"/>
      <c r="G404" s="58"/>
      <c r="H404" s="58"/>
      <c r="I404" s="67"/>
      <c r="J404" s="58"/>
      <c r="K404" s="58"/>
      <c r="L404" s="58"/>
      <c r="M404" s="58"/>
      <c r="N404" s="58"/>
      <c r="O404" s="58"/>
      <c r="P404" s="58"/>
      <c r="Q404" s="58"/>
      <c r="R404" s="58"/>
      <c r="S404" s="58"/>
      <c r="T404" s="58"/>
      <c r="U404" s="58"/>
      <c r="V404" s="58"/>
      <c r="W404" s="58"/>
      <c r="X404" s="58"/>
      <c r="Y404" s="58"/>
    </row>
    <row r="405" spans="1:25" ht="15.75" customHeight="1" x14ac:dyDescent="0.2">
      <c r="A405" s="23"/>
      <c r="B405" s="23"/>
      <c r="C405" s="58"/>
      <c r="D405" s="58"/>
      <c r="E405" s="58"/>
      <c r="F405" s="58"/>
      <c r="G405" s="58"/>
      <c r="H405" s="58"/>
      <c r="I405" s="67"/>
      <c r="J405" s="58"/>
      <c r="K405" s="58"/>
      <c r="L405" s="58"/>
      <c r="M405" s="58"/>
      <c r="N405" s="58"/>
      <c r="O405" s="58"/>
      <c r="P405" s="58"/>
      <c r="Q405" s="58"/>
      <c r="R405" s="58"/>
      <c r="S405" s="58"/>
      <c r="T405" s="58"/>
      <c r="U405" s="58"/>
      <c r="V405" s="58"/>
      <c r="W405" s="58"/>
      <c r="X405" s="58"/>
      <c r="Y405" s="58"/>
    </row>
    <row r="406" spans="1:25" ht="15.75" customHeight="1" x14ac:dyDescent="0.2">
      <c r="A406" s="23"/>
      <c r="B406" s="23"/>
      <c r="C406" s="58"/>
      <c r="D406" s="58"/>
      <c r="E406" s="58"/>
      <c r="F406" s="58"/>
      <c r="G406" s="58"/>
      <c r="H406" s="58"/>
      <c r="I406" s="67"/>
      <c r="J406" s="58"/>
      <c r="K406" s="58"/>
      <c r="L406" s="58"/>
      <c r="M406" s="58"/>
      <c r="N406" s="58"/>
      <c r="O406" s="58"/>
      <c r="P406" s="58"/>
      <c r="Q406" s="58"/>
      <c r="R406" s="58"/>
      <c r="S406" s="58"/>
      <c r="T406" s="58"/>
      <c r="U406" s="58"/>
      <c r="V406" s="58"/>
      <c r="W406" s="58"/>
      <c r="X406" s="58"/>
      <c r="Y406" s="58"/>
    </row>
    <row r="407" spans="1:25" ht="15.75" customHeight="1" x14ac:dyDescent="0.2">
      <c r="A407" s="23"/>
      <c r="B407" s="23"/>
      <c r="C407" s="58"/>
      <c r="D407" s="58"/>
      <c r="E407" s="58"/>
      <c r="F407" s="58"/>
      <c r="G407" s="58"/>
      <c r="H407" s="58"/>
      <c r="I407" s="67"/>
      <c r="J407" s="58"/>
      <c r="K407" s="58"/>
      <c r="L407" s="58"/>
      <c r="M407" s="58"/>
      <c r="N407" s="58"/>
      <c r="O407" s="58"/>
      <c r="P407" s="58"/>
      <c r="Q407" s="58"/>
      <c r="R407" s="58"/>
      <c r="S407" s="58"/>
      <c r="T407" s="58"/>
      <c r="U407" s="58"/>
      <c r="V407" s="58"/>
      <c r="W407" s="58"/>
      <c r="X407" s="58"/>
      <c r="Y407" s="58"/>
    </row>
    <row r="408" spans="1:25" ht="15.75" customHeight="1" x14ac:dyDescent="0.2">
      <c r="A408" s="23"/>
      <c r="B408" s="23"/>
      <c r="C408" s="58"/>
      <c r="D408" s="58"/>
      <c r="E408" s="58"/>
      <c r="F408" s="58"/>
      <c r="G408" s="58"/>
      <c r="H408" s="58"/>
      <c r="I408" s="67"/>
      <c r="J408" s="58"/>
      <c r="K408" s="58"/>
      <c r="L408" s="58"/>
      <c r="M408" s="58"/>
      <c r="N408" s="58"/>
      <c r="O408" s="58"/>
      <c r="P408" s="58"/>
      <c r="Q408" s="58"/>
      <c r="R408" s="58"/>
      <c r="S408" s="58"/>
      <c r="T408" s="58"/>
      <c r="U408" s="58"/>
      <c r="V408" s="58"/>
      <c r="W408" s="58"/>
      <c r="X408" s="58"/>
      <c r="Y408" s="58"/>
    </row>
    <row r="409" spans="1:25" ht="15.75" customHeight="1" x14ac:dyDescent="0.2">
      <c r="A409" s="23"/>
      <c r="B409" s="23"/>
      <c r="C409" s="58"/>
      <c r="D409" s="58"/>
      <c r="E409" s="58"/>
      <c r="F409" s="58"/>
      <c r="G409" s="58"/>
      <c r="H409" s="58"/>
      <c r="I409" s="67"/>
      <c r="J409" s="58"/>
      <c r="K409" s="58"/>
      <c r="L409" s="58"/>
      <c r="M409" s="58"/>
      <c r="N409" s="58"/>
      <c r="O409" s="58"/>
      <c r="P409" s="58"/>
      <c r="Q409" s="58"/>
      <c r="R409" s="58"/>
      <c r="S409" s="58"/>
      <c r="T409" s="58"/>
      <c r="U409" s="58"/>
      <c r="V409" s="58"/>
      <c r="W409" s="58"/>
      <c r="X409" s="58"/>
      <c r="Y409" s="58"/>
    </row>
    <row r="410" spans="1:25" ht="15.75" customHeight="1" x14ac:dyDescent="0.2">
      <c r="A410" s="23"/>
      <c r="B410" s="23"/>
      <c r="C410" s="58"/>
      <c r="D410" s="58"/>
      <c r="E410" s="58"/>
      <c r="F410" s="58"/>
      <c r="G410" s="58"/>
      <c r="H410" s="58"/>
      <c r="I410" s="67"/>
      <c r="J410" s="58"/>
      <c r="K410" s="58"/>
      <c r="L410" s="58"/>
      <c r="M410" s="58"/>
      <c r="N410" s="58"/>
      <c r="O410" s="58"/>
      <c r="P410" s="58"/>
      <c r="Q410" s="58"/>
      <c r="R410" s="58"/>
      <c r="S410" s="58"/>
      <c r="T410" s="58"/>
      <c r="U410" s="58"/>
      <c r="V410" s="58"/>
      <c r="W410" s="58"/>
      <c r="X410" s="58"/>
      <c r="Y410" s="58"/>
    </row>
    <row r="411" spans="1:25" ht="15.75" customHeight="1" x14ac:dyDescent="0.2">
      <c r="A411" s="23"/>
      <c r="B411" s="23"/>
      <c r="C411" s="58"/>
      <c r="D411" s="58"/>
      <c r="E411" s="58"/>
      <c r="F411" s="58"/>
      <c r="G411" s="58"/>
      <c r="H411" s="58"/>
      <c r="I411" s="67"/>
      <c r="J411" s="58"/>
      <c r="K411" s="58"/>
      <c r="L411" s="58"/>
      <c r="M411" s="58"/>
      <c r="N411" s="58"/>
      <c r="O411" s="58"/>
      <c r="P411" s="58"/>
      <c r="Q411" s="58"/>
      <c r="R411" s="58"/>
      <c r="S411" s="58"/>
      <c r="T411" s="58"/>
      <c r="U411" s="58"/>
      <c r="V411" s="58"/>
      <c r="W411" s="58"/>
      <c r="X411" s="58"/>
      <c r="Y411" s="58"/>
    </row>
    <row r="412" spans="1:25" ht="15.75" customHeight="1" x14ac:dyDescent="0.2">
      <c r="A412" s="23"/>
      <c r="B412" s="23"/>
      <c r="C412" s="58"/>
      <c r="D412" s="58"/>
      <c r="E412" s="58"/>
      <c r="F412" s="58"/>
      <c r="G412" s="58"/>
      <c r="H412" s="58"/>
      <c r="I412" s="67"/>
      <c r="J412" s="58"/>
      <c r="K412" s="58"/>
      <c r="L412" s="58"/>
      <c r="M412" s="58"/>
      <c r="N412" s="58"/>
      <c r="O412" s="58"/>
      <c r="P412" s="58"/>
      <c r="Q412" s="58"/>
      <c r="R412" s="58"/>
      <c r="S412" s="58"/>
      <c r="T412" s="58"/>
      <c r="U412" s="58"/>
      <c r="V412" s="58"/>
      <c r="W412" s="58"/>
      <c r="X412" s="58"/>
      <c r="Y412" s="58"/>
    </row>
    <row r="413" spans="1:25" ht="15.75" customHeight="1" x14ac:dyDescent="0.2">
      <c r="A413" s="23"/>
      <c r="B413" s="23"/>
      <c r="C413" s="58"/>
      <c r="D413" s="58"/>
      <c r="E413" s="58"/>
      <c r="F413" s="58"/>
      <c r="G413" s="58"/>
      <c r="H413" s="58"/>
      <c r="I413" s="67"/>
      <c r="J413" s="58"/>
      <c r="K413" s="58"/>
      <c r="L413" s="58"/>
      <c r="M413" s="58"/>
      <c r="N413" s="58"/>
      <c r="O413" s="58"/>
      <c r="P413" s="58"/>
      <c r="Q413" s="58"/>
      <c r="R413" s="58"/>
      <c r="S413" s="58"/>
      <c r="T413" s="58"/>
      <c r="U413" s="58"/>
      <c r="V413" s="58"/>
      <c r="W413" s="58"/>
      <c r="X413" s="58"/>
      <c r="Y413" s="58"/>
    </row>
    <row r="414" spans="1:25" ht="15.75" customHeight="1" x14ac:dyDescent="0.2">
      <c r="A414" s="23"/>
      <c r="B414" s="23"/>
      <c r="C414" s="58"/>
      <c r="D414" s="58"/>
      <c r="E414" s="58"/>
      <c r="F414" s="58"/>
      <c r="G414" s="58"/>
      <c r="H414" s="58"/>
      <c r="I414" s="67"/>
      <c r="J414" s="58"/>
      <c r="K414" s="58"/>
      <c r="L414" s="58"/>
      <c r="M414" s="58"/>
      <c r="N414" s="58"/>
      <c r="O414" s="58"/>
      <c r="P414" s="58"/>
      <c r="Q414" s="58"/>
      <c r="R414" s="58"/>
      <c r="S414" s="58"/>
      <c r="T414" s="58"/>
      <c r="U414" s="58"/>
      <c r="V414" s="58"/>
      <c r="W414" s="58"/>
      <c r="X414" s="58"/>
      <c r="Y414" s="58"/>
    </row>
    <row r="415" spans="1:25" ht="15.75" customHeight="1" x14ac:dyDescent="0.2">
      <c r="A415" s="23"/>
      <c r="B415" s="23"/>
      <c r="C415" s="58"/>
      <c r="D415" s="58"/>
      <c r="E415" s="58"/>
      <c r="F415" s="58"/>
      <c r="G415" s="58"/>
      <c r="H415" s="58"/>
      <c r="I415" s="67"/>
      <c r="J415" s="58"/>
      <c r="K415" s="58"/>
      <c r="L415" s="58"/>
      <c r="M415" s="58"/>
      <c r="N415" s="58"/>
      <c r="O415" s="58"/>
      <c r="P415" s="58"/>
      <c r="Q415" s="58"/>
      <c r="R415" s="58"/>
      <c r="S415" s="58"/>
      <c r="T415" s="58"/>
      <c r="U415" s="58"/>
      <c r="V415" s="58"/>
      <c r="W415" s="58"/>
      <c r="X415" s="58"/>
      <c r="Y415" s="58"/>
    </row>
    <row r="416" spans="1:25" ht="15.75" customHeight="1" x14ac:dyDescent="0.2">
      <c r="A416" s="23"/>
      <c r="B416" s="23"/>
      <c r="C416" s="58"/>
      <c r="D416" s="58"/>
      <c r="E416" s="58"/>
      <c r="F416" s="58"/>
      <c r="G416" s="58"/>
      <c r="H416" s="58"/>
      <c r="I416" s="67"/>
      <c r="J416" s="58"/>
      <c r="K416" s="58"/>
      <c r="L416" s="58"/>
      <c r="M416" s="58"/>
      <c r="N416" s="58"/>
      <c r="O416" s="58"/>
      <c r="P416" s="58"/>
      <c r="Q416" s="58"/>
      <c r="R416" s="58"/>
      <c r="S416" s="58"/>
      <c r="T416" s="58"/>
      <c r="U416" s="58"/>
      <c r="V416" s="58"/>
      <c r="W416" s="58"/>
      <c r="X416" s="58"/>
      <c r="Y416" s="58"/>
    </row>
    <row r="417" spans="1:25" ht="15.75" customHeight="1" x14ac:dyDescent="0.2">
      <c r="A417" s="23"/>
      <c r="B417" s="23"/>
      <c r="C417" s="58"/>
      <c r="D417" s="58"/>
      <c r="E417" s="58"/>
      <c r="F417" s="58"/>
      <c r="G417" s="58"/>
      <c r="H417" s="58"/>
      <c r="I417" s="67"/>
      <c r="J417" s="58"/>
      <c r="K417" s="58"/>
      <c r="L417" s="58"/>
      <c r="M417" s="58"/>
      <c r="N417" s="58"/>
      <c r="O417" s="58"/>
      <c r="P417" s="58"/>
      <c r="Q417" s="58"/>
      <c r="R417" s="58"/>
      <c r="S417" s="58"/>
      <c r="T417" s="58"/>
      <c r="U417" s="58"/>
      <c r="V417" s="58"/>
      <c r="W417" s="58"/>
      <c r="X417" s="58"/>
      <c r="Y417" s="58"/>
    </row>
    <row r="418" spans="1:25" ht="15.75" customHeight="1" x14ac:dyDescent="0.2">
      <c r="A418" s="23"/>
      <c r="B418" s="23"/>
      <c r="C418" s="58"/>
      <c r="D418" s="58"/>
      <c r="E418" s="58"/>
      <c r="F418" s="58"/>
      <c r="G418" s="58"/>
      <c r="H418" s="58"/>
      <c r="I418" s="67"/>
      <c r="J418" s="58"/>
      <c r="K418" s="58"/>
      <c r="L418" s="58"/>
      <c r="M418" s="58"/>
      <c r="N418" s="58"/>
      <c r="O418" s="58"/>
      <c r="P418" s="58"/>
      <c r="Q418" s="58"/>
      <c r="R418" s="58"/>
      <c r="S418" s="58"/>
      <c r="T418" s="58"/>
      <c r="U418" s="58"/>
      <c r="V418" s="58"/>
      <c r="W418" s="58"/>
      <c r="X418" s="58"/>
      <c r="Y418" s="58"/>
    </row>
    <row r="419" spans="1:25" ht="15.75" customHeight="1" x14ac:dyDescent="0.2">
      <c r="A419" s="23"/>
      <c r="B419" s="23"/>
      <c r="C419" s="58"/>
      <c r="D419" s="58"/>
      <c r="E419" s="58"/>
      <c r="F419" s="58"/>
      <c r="G419" s="58"/>
      <c r="H419" s="58"/>
      <c r="I419" s="67"/>
      <c r="J419" s="58"/>
      <c r="K419" s="58"/>
      <c r="L419" s="58"/>
      <c r="M419" s="58"/>
      <c r="N419" s="58"/>
      <c r="O419" s="58"/>
      <c r="P419" s="58"/>
      <c r="Q419" s="58"/>
      <c r="R419" s="58"/>
      <c r="S419" s="58"/>
      <c r="T419" s="58"/>
      <c r="U419" s="58"/>
      <c r="V419" s="58"/>
      <c r="W419" s="58"/>
      <c r="X419" s="58"/>
      <c r="Y419" s="58"/>
    </row>
    <row r="420" spans="1:25" ht="15.75" customHeight="1" x14ac:dyDescent="0.2">
      <c r="A420" s="23"/>
      <c r="B420" s="23"/>
      <c r="C420" s="58"/>
      <c r="D420" s="58"/>
      <c r="E420" s="58"/>
      <c r="F420" s="58"/>
      <c r="G420" s="58"/>
      <c r="H420" s="58"/>
      <c r="I420" s="67"/>
      <c r="J420" s="58"/>
      <c r="K420" s="58"/>
      <c r="L420" s="58"/>
      <c r="M420" s="58"/>
      <c r="N420" s="58"/>
      <c r="O420" s="58"/>
      <c r="P420" s="58"/>
      <c r="Q420" s="58"/>
      <c r="R420" s="58"/>
      <c r="S420" s="58"/>
      <c r="T420" s="58"/>
      <c r="U420" s="58"/>
      <c r="V420" s="58"/>
      <c r="W420" s="58"/>
      <c r="X420" s="58"/>
      <c r="Y420" s="58"/>
    </row>
    <row r="421" spans="1:25" ht="15.75" customHeight="1" x14ac:dyDescent="0.2">
      <c r="A421" s="23"/>
      <c r="B421" s="23"/>
      <c r="C421" s="58"/>
      <c r="D421" s="58"/>
      <c r="E421" s="58"/>
      <c r="F421" s="58"/>
      <c r="G421" s="58"/>
      <c r="H421" s="58"/>
      <c r="I421" s="67"/>
      <c r="J421" s="58"/>
      <c r="K421" s="58"/>
      <c r="L421" s="58"/>
      <c r="M421" s="58"/>
      <c r="N421" s="58"/>
      <c r="O421" s="58"/>
      <c r="P421" s="58"/>
      <c r="Q421" s="58"/>
      <c r="R421" s="58"/>
      <c r="S421" s="58"/>
      <c r="T421" s="58"/>
      <c r="U421" s="58"/>
      <c r="V421" s="58"/>
      <c r="W421" s="58"/>
      <c r="X421" s="58"/>
      <c r="Y421" s="58"/>
    </row>
    <row r="422" spans="1:25" ht="15.75" customHeight="1" x14ac:dyDescent="0.2">
      <c r="A422" s="23"/>
      <c r="B422" s="23"/>
      <c r="C422" s="58"/>
      <c r="D422" s="58"/>
      <c r="E422" s="58"/>
      <c r="F422" s="58"/>
      <c r="G422" s="58"/>
      <c r="H422" s="58"/>
      <c r="I422" s="67"/>
      <c r="J422" s="58"/>
      <c r="K422" s="58"/>
      <c r="L422" s="58"/>
      <c r="M422" s="58"/>
      <c r="N422" s="58"/>
      <c r="O422" s="58"/>
      <c r="P422" s="58"/>
      <c r="Q422" s="58"/>
      <c r="R422" s="58"/>
      <c r="S422" s="58"/>
      <c r="T422" s="58"/>
      <c r="U422" s="58"/>
      <c r="V422" s="58"/>
      <c r="W422" s="58"/>
      <c r="X422" s="58"/>
      <c r="Y422" s="58"/>
    </row>
    <row r="423" spans="1:25" ht="15.75" customHeight="1" x14ac:dyDescent="0.2">
      <c r="A423" s="23"/>
      <c r="B423" s="23"/>
      <c r="C423" s="58"/>
      <c r="D423" s="58"/>
      <c r="E423" s="58"/>
      <c r="F423" s="58"/>
      <c r="G423" s="58"/>
      <c r="H423" s="58"/>
      <c r="I423" s="67"/>
      <c r="J423" s="58"/>
      <c r="K423" s="58"/>
      <c r="L423" s="58"/>
      <c r="M423" s="58"/>
      <c r="N423" s="58"/>
      <c r="O423" s="58"/>
      <c r="P423" s="58"/>
      <c r="Q423" s="58"/>
      <c r="R423" s="58"/>
      <c r="S423" s="58"/>
      <c r="T423" s="58"/>
      <c r="U423" s="58"/>
      <c r="V423" s="58"/>
      <c r="W423" s="58"/>
      <c r="X423" s="58"/>
      <c r="Y423" s="58"/>
    </row>
    <row r="424" spans="1:25" ht="15.75" customHeight="1" x14ac:dyDescent="0.2">
      <c r="A424" s="23"/>
      <c r="B424" s="23"/>
      <c r="C424" s="58"/>
      <c r="D424" s="58"/>
      <c r="E424" s="58"/>
      <c r="F424" s="58"/>
      <c r="G424" s="58"/>
      <c r="H424" s="58"/>
      <c r="I424" s="67"/>
      <c r="J424" s="58"/>
      <c r="K424" s="58"/>
      <c r="L424" s="58"/>
      <c r="M424" s="58"/>
      <c r="N424" s="58"/>
      <c r="O424" s="58"/>
      <c r="P424" s="58"/>
      <c r="Q424" s="58"/>
      <c r="R424" s="58"/>
      <c r="S424" s="58"/>
      <c r="T424" s="58"/>
      <c r="U424" s="58"/>
      <c r="V424" s="58"/>
      <c r="W424" s="58"/>
      <c r="X424" s="58"/>
      <c r="Y424" s="58"/>
    </row>
    <row r="425" spans="1:25" ht="15.75" customHeight="1" x14ac:dyDescent="0.2">
      <c r="A425" s="23"/>
      <c r="B425" s="23"/>
      <c r="C425" s="58"/>
      <c r="D425" s="58"/>
      <c r="E425" s="58"/>
      <c r="F425" s="58"/>
      <c r="G425" s="58"/>
      <c r="H425" s="58"/>
      <c r="I425" s="67"/>
      <c r="J425" s="58"/>
      <c r="K425" s="58"/>
      <c r="L425" s="58"/>
      <c r="M425" s="58"/>
      <c r="N425" s="58"/>
      <c r="O425" s="58"/>
      <c r="P425" s="58"/>
      <c r="Q425" s="58"/>
      <c r="R425" s="58"/>
      <c r="S425" s="58"/>
      <c r="T425" s="58"/>
      <c r="U425" s="58"/>
      <c r="V425" s="58"/>
      <c r="W425" s="58"/>
      <c r="X425" s="58"/>
      <c r="Y425" s="58"/>
    </row>
    <row r="426" spans="1:25" ht="15.75" customHeight="1" x14ac:dyDescent="0.2">
      <c r="A426" s="23"/>
      <c r="B426" s="23"/>
      <c r="C426" s="58"/>
      <c r="D426" s="58"/>
      <c r="E426" s="58"/>
      <c r="F426" s="58"/>
      <c r="G426" s="58"/>
      <c r="H426" s="58"/>
      <c r="I426" s="67"/>
      <c r="J426" s="58"/>
      <c r="K426" s="58"/>
      <c r="L426" s="58"/>
      <c r="M426" s="58"/>
      <c r="N426" s="58"/>
      <c r="O426" s="58"/>
      <c r="P426" s="58"/>
      <c r="Q426" s="58"/>
      <c r="R426" s="58"/>
      <c r="S426" s="58"/>
      <c r="T426" s="58"/>
      <c r="U426" s="58"/>
      <c r="V426" s="58"/>
      <c r="W426" s="58"/>
      <c r="X426" s="58"/>
      <c r="Y426" s="58"/>
    </row>
    <row r="427" spans="1:25" ht="15.75" customHeight="1" x14ac:dyDescent="0.2">
      <c r="A427" s="23"/>
      <c r="B427" s="23"/>
      <c r="C427" s="58"/>
      <c r="D427" s="58"/>
      <c r="E427" s="58"/>
      <c r="F427" s="58"/>
      <c r="G427" s="58"/>
      <c r="H427" s="58"/>
      <c r="I427" s="67"/>
      <c r="J427" s="58"/>
      <c r="K427" s="58"/>
      <c r="L427" s="58"/>
      <c r="M427" s="58"/>
      <c r="N427" s="58"/>
      <c r="O427" s="58"/>
      <c r="P427" s="58"/>
      <c r="Q427" s="58"/>
      <c r="R427" s="58"/>
      <c r="S427" s="58"/>
      <c r="T427" s="58"/>
      <c r="U427" s="58"/>
      <c r="V427" s="58"/>
      <c r="W427" s="58"/>
      <c r="X427" s="58"/>
      <c r="Y427" s="58"/>
    </row>
    <row r="428" spans="1:25" ht="15.75" customHeight="1" x14ac:dyDescent="0.2">
      <c r="A428" s="23"/>
      <c r="B428" s="23"/>
      <c r="C428" s="58"/>
      <c r="D428" s="58"/>
      <c r="E428" s="58"/>
      <c r="F428" s="58"/>
      <c r="G428" s="58"/>
      <c r="H428" s="58"/>
      <c r="I428" s="67"/>
      <c r="J428" s="58"/>
      <c r="K428" s="58"/>
      <c r="L428" s="58"/>
      <c r="M428" s="58"/>
      <c r="N428" s="58"/>
      <c r="O428" s="58"/>
      <c r="P428" s="58"/>
      <c r="Q428" s="58"/>
      <c r="R428" s="58"/>
      <c r="S428" s="58"/>
      <c r="T428" s="58"/>
      <c r="U428" s="58"/>
      <c r="V428" s="58"/>
      <c r="W428" s="58"/>
      <c r="X428" s="58"/>
      <c r="Y428" s="58"/>
    </row>
    <row r="429" spans="1:25" ht="15.75" customHeight="1" x14ac:dyDescent="0.2">
      <c r="A429" s="23"/>
      <c r="B429" s="23"/>
      <c r="C429" s="58"/>
      <c r="D429" s="58"/>
      <c r="E429" s="58"/>
      <c r="F429" s="58"/>
      <c r="G429" s="58"/>
      <c r="H429" s="58"/>
      <c r="I429" s="67"/>
      <c r="J429" s="58"/>
      <c r="K429" s="58"/>
      <c r="L429" s="58"/>
      <c r="M429" s="58"/>
      <c r="N429" s="58"/>
      <c r="O429" s="58"/>
      <c r="P429" s="58"/>
      <c r="Q429" s="58"/>
      <c r="R429" s="58"/>
      <c r="S429" s="58"/>
      <c r="T429" s="58"/>
      <c r="U429" s="58"/>
      <c r="V429" s="58"/>
      <c r="W429" s="58"/>
      <c r="X429" s="58"/>
      <c r="Y429" s="58"/>
    </row>
    <row r="430" spans="1:25" ht="15.75" customHeight="1" x14ac:dyDescent="0.2">
      <c r="A430" s="23"/>
      <c r="B430" s="23"/>
      <c r="C430" s="58"/>
      <c r="D430" s="58"/>
      <c r="E430" s="58"/>
      <c r="F430" s="58"/>
      <c r="G430" s="58"/>
      <c r="H430" s="58"/>
      <c r="I430" s="67"/>
      <c r="J430" s="58"/>
      <c r="K430" s="58"/>
      <c r="L430" s="58"/>
      <c r="M430" s="58"/>
      <c r="N430" s="58"/>
      <c r="O430" s="58"/>
      <c r="P430" s="58"/>
      <c r="Q430" s="58"/>
      <c r="R430" s="58"/>
      <c r="S430" s="58"/>
      <c r="T430" s="58"/>
      <c r="U430" s="58"/>
      <c r="V430" s="58"/>
      <c r="W430" s="58"/>
      <c r="X430" s="58"/>
      <c r="Y430" s="58"/>
    </row>
    <row r="431" spans="1:25" ht="15.75" customHeight="1" x14ac:dyDescent="0.2">
      <c r="A431" s="23"/>
      <c r="B431" s="23"/>
      <c r="C431" s="58"/>
      <c r="D431" s="58"/>
      <c r="E431" s="58"/>
      <c r="F431" s="58"/>
      <c r="G431" s="58"/>
      <c r="H431" s="58"/>
      <c r="I431" s="67"/>
      <c r="J431" s="58"/>
      <c r="K431" s="58"/>
      <c r="L431" s="58"/>
      <c r="M431" s="58"/>
      <c r="N431" s="58"/>
      <c r="O431" s="58"/>
      <c r="P431" s="58"/>
      <c r="Q431" s="58"/>
      <c r="R431" s="58"/>
      <c r="S431" s="58"/>
      <c r="T431" s="58"/>
      <c r="U431" s="58"/>
      <c r="V431" s="58"/>
      <c r="W431" s="58"/>
      <c r="X431" s="58"/>
      <c r="Y431" s="58"/>
    </row>
    <row r="432" spans="1:25" ht="15.75" customHeight="1" x14ac:dyDescent="0.2">
      <c r="A432" s="23"/>
      <c r="B432" s="23"/>
      <c r="C432" s="58"/>
      <c r="D432" s="58"/>
      <c r="E432" s="58"/>
      <c r="F432" s="58"/>
      <c r="G432" s="58"/>
      <c r="H432" s="58"/>
      <c r="I432" s="67"/>
      <c r="J432" s="58"/>
      <c r="K432" s="58"/>
      <c r="L432" s="58"/>
      <c r="M432" s="58"/>
      <c r="N432" s="58"/>
      <c r="O432" s="58"/>
      <c r="P432" s="58"/>
      <c r="Q432" s="58"/>
      <c r="R432" s="58"/>
      <c r="S432" s="58"/>
      <c r="T432" s="58"/>
      <c r="U432" s="58"/>
      <c r="V432" s="58"/>
      <c r="W432" s="58"/>
      <c r="X432" s="58"/>
      <c r="Y432" s="58"/>
    </row>
    <row r="433" spans="1:25" ht="15.75" customHeight="1" x14ac:dyDescent="0.2">
      <c r="A433" s="23"/>
      <c r="B433" s="23"/>
      <c r="C433" s="58"/>
      <c r="D433" s="58"/>
      <c r="E433" s="58"/>
      <c r="F433" s="58"/>
      <c r="G433" s="58"/>
      <c r="H433" s="58"/>
      <c r="I433" s="67"/>
      <c r="J433" s="58"/>
      <c r="K433" s="58"/>
      <c r="L433" s="58"/>
      <c r="M433" s="58"/>
      <c r="N433" s="58"/>
      <c r="O433" s="58"/>
      <c r="P433" s="58"/>
      <c r="Q433" s="58"/>
      <c r="R433" s="58"/>
      <c r="S433" s="58"/>
      <c r="T433" s="58"/>
      <c r="U433" s="58"/>
      <c r="V433" s="58"/>
      <c r="W433" s="58"/>
      <c r="X433" s="58"/>
      <c r="Y433" s="58"/>
    </row>
    <row r="434" spans="1:25" ht="15.75" customHeight="1" x14ac:dyDescent="0.2">
      <c r="A434" s="23"/>
      <c r="B434" s="23"/>
      <c r="C434" s="58"/>
      <c r="D434" s="58"/>
      <c r="E434" s="58"/>
      <c r="F434" s="58"/>
      <c r="G434" s="58"/>
      <c r="H434" s="58"/>
      <c r="I434" s="67"/>
      <c r="J434" s="58"/>
      <c r="K434" s="58"/>
      <c r="L434" s="58"/>
      <c r="M434" s="58"/>
      <c r="N434" s="58"/>
      <c r="O434" s="58"/>
      <c r="P434" s="58"/>
      <c r="Q434" s="58"/>
      <c r="R434" s="58"/>
      <c r="S434" s="58"/>
      <c r="T434" s="58"/>
      <c r="U434" s="58"/>
      <c r="V434" s="58"/>
      <c r="W434" s="58"/>
      <c r="X434" s="58"/>
      <c r="Y434" s="58"/>
    </row>
    <row r="435" spans="1:25" ht="15.75" customHeight="1" x14ac:dyDescent="0.2">
      <c r="A435" s="23"/>
      <c r="B435" s="23"/>
      <c r="C435" s="58"/>
      <c r="D435" s="58"/>
      <c r="E435" s="58"/>
      <c r="F435" s="58"/>
      <c r="G435" s="58"/>
      <c r="H435" s="58"/>
      <c r="I435" s="67"/>
      <c r="J435" s="58"/>
      <c r="K435" s="58"/>
      <c r="L435" s="58"/>
      <c r="M435" s="58"/>
      <c r="N435" s="58"/>
      <c r="O435" s="58"/>
      <c r="P435" s="58"/>
      <c r="Q435" s="58"/>
      <c r="R435" s="58"/>
      <c r="S435" s="58"/>
      <c r="T435" s="58"/>
      <c r="U435" s="58"/>
      <c r="V435" s="58"/>
      <c r="W435" s="58"/>
      <c r="X435" s="58"/>
      <c r="Y435" s="58"/>
    </row>
    <row r="436" spans="1:25" ht="15.75" customHeight="1" x14ac:dyDescent="0.2">
      <c r="A436" s="23"/>
      <c r="B436" s="23"/>
      <c r="C436" s="58"/>
      <c r="D436" s="58"/>
      <c r="E436" s="58"/>
      <c r="F436" s="58"/>
      <c r="G436" s="58"/>
      <c r="H436" s="58"/>
      <c r="I436" s="67"/>
      <c r="J436" s="58"/>
      <c r="K436" s="58"/>
      <c r="L436" s="58"/>
      <c r="M436" s="58"/>
      <c r="N436" s="58"/>
      <c r="O436" s="58"/>
      <c r="P436" s="58"/>
      <c r="Q436" s="58"/>
      <c r="R436" s="58"/>
      <c r="S436" s="58"/>
      <c r="T436" s="58"/>
      <c r="U436" s="58"/>
      <c r="V436" s="58"/>
      <c r="W436" s="58"/>
      <c r="X436" s="58"/>
      <c r="Y436" s="58"/>
    </row>
    <row r="437" spans="1:25" ht="15.75" customHeight="1" x14ac:dyDescent="0.2">
      <c r="A437" s="23"/>
      <c r="B437" s="23"/>
      <c r="C437" s="58"/>
      <c r="D437" s="58"/>
      <c r="E437" s="58"/>
      <c r="F437" s="58"/>
      <c r="G437" s="58"/>
      <c r="H437" s="58"/>
      <c r="I437" s="67"/>
      <c r="J437" s="58"/>
      <c r="K437" s="58"/>
      <c r="L437" s="58"/>
      <c r="M437" s="58"/>
      <c r="N437" s="58"/>
      <c r="O437" s="58"/>
      <c r="P437" s="58"/>
      <c r="Q437" s="58"/>
      <c r="R437" s="58"/>
      <c r="S437" s="58"/>
      <c r="T437" s="58"/>
      <c r="U437" s="58"/>
      <c r="V437" s="58"/>
      <c r="W437" s="58"/>
      <c r="X437" s="58"/>
      <c r="Y437" s="58"/>
    </row>
    <row r="438" spans="1:25" ht="15.75" customHeight="1" x14ac:dyDescent="0.2">
      <c r="A438" s="23"/>
      <c r="B438" s="23"/>
      <c r="C438" s="58"/>
      <c r="D438" s="58"/>
      <c r="E438" s="58"/>
      <c r="F438" s="58"/>
      <c r="G438" s="58"/>
      <c r="H438" s="58"/>
      <c r="I438" s="67"/>
      <c r="J438" s="58"/>
      <c r="K438" s="58"/>
      <c r="L438" s="58"/>
      <c r="M438" s="58"/>
      <c r="N438" s="58"/>
      <c r="O438" s="58"/>
      <c r="P438" s="58"/>
      <c r="Q438" s="58"/>
      <c r="R438" s="58"/>
      <c r="S438" s="58"/>
      <c r="T438" s="58"/>
      <c r="U438" s="58"/>
      <c r="V438" s="58"/>
      <c r="W438" s="58"/>
      <c r="X438" s="58"/>
      <c r="Y438" s="58"/>
    </row>
    <row r="439" spans="1:25" ht="15.75" customHeight="1" x14ac:dyDescent="0.2">
      <c r="A439" s="23"/>
      <c r="B439" s="23"/>
      <c r="C439" s="58"/>
      <c r="D439" s="58"/>
      <c r="E439" s="58"/>
      <c r="F439" s="58"/>
      <c r="G439" s="58"/>
      <c r="H439" s="58"/>
      <c r="I439" s="67"/>
      <c r="J439" s="58"/>
      <c r="K439" s="58"/>
      <c r="L439" s="58"/>
      <c r="M439" s="58"/>
      <c r="N439" s="58"/>
      <c r="O439" s="58"/>
      <c r="P439" s="58"/>
      <c r="Q439" s="58"/>
      <c r="R439" s="58"/>
      <c r="S439" s="58"/>
      <c r="T439" s="58"/>
      <c r="U439" s="58"/>
      <c r="V439" s="58"/>
      <c r="W439" s="58"/>
      <c r="X439" s="58"/>
      <c r="Y439" s="58"/>
    </row>
    <row r="440" spans="1:25" ht="15.75" customHeight="1" x14ac:dyDescent="0.2">
      <c r="A440" s="23"/>
      <c r="B440" s="23"/>
      <c r="C440" s="58"/>
      <c r="D440" s="58"/>
      <c r="E440" s="58"/>
      <c r="F440" s="58"/>
      <c r="G440" s="58"/>
      <c r="H440" s="58"/>
      <c r="I440" s="67"/>
      <c r="J440" s="58"/>
      <c r="K440" s="58"/>
      <c r="L440" s="58"/>
      <c r="M440" s="58"/>
      <c r="N440" s="58"/>
      <c r="O440" s="58"/>
      <c r="P440" s="58"/>
      <c r="Q440" s="58"/>
      <c r="R440" s="58"/>
      <c r="S440" s="58"/>
      <c r="T440" s="58"/>
      <c r="U440" s="58"/>
      <c r="V440" s="58"/>
      <c r="W440" s="58"/>
      <c r="X440" s="58"/>
      <c r="Y440" s="58"/>
    </row>
    <row r="441" spans="1:25" ht="15.75" customHeight="1" x14ac:dyDescent="0.2">
      <c r="A441" s="23"/>
      <c r="B441" s="23"/>
      <c r="C441" s="58"/>
      <c r="D441" s="58"/>
      <c r="E441" s="58"/>
      <c r="F441" s="58"/>
      <c r="G441" s="58"/>
      <c r="H441" s="58"/>
      <c r="I441" s="67"/>
      <c r="J441" s="58"/>
      <c r="K441" s="58"/>
      <c r="L441" s="58"/>
      <c r="M441" s="58"/>
      <c r="N441" s="58"/>
      <c r="O441" s="58"/>
      <c r="P441" s="58"/>
      <c r="Q441" s="58"/>
      <c r="R441" s="58"/>
      <c r="S441" s="58"/>
      <c r="T441" s="58"/>
      <c r="U441" s="58"/>
      <c r="V441" s="58"/>
      <c r="W441" s="58"/>
      <c r="X441" s="58"/>
      <c r="Y441" s="58"/>
    </row>
    <row r="442" spans="1:25" ht="15.75" customHeight="1" x14ac:dyDescent="0.2">
      <c r="A442" s="23"/>
      <c r="B442" s="23"/>
      <c r="C442" s="58"/>
      <c r="D442" s="58"/>
      <c r="E442" s="58"/>
      <c r="F442" s="58"/>
      <c r="G442" s="58"/>
      <c r="H442" s="58"/>
      <c r="I442" s="67"/>
      <c r="J442" s="58"/>
      <c r="K442" s="58"/>
      <c r="L442" s="58"/>
      <c r="M442" s="58"/>
      <c r="N442" s="58"/>
      <c r="O442" s="58"/>
      <c r="P442" s="58"/>
      <c r="Q442" s="58"/>
      <c r="R442" s="58"/>
      <c r="S442" s="58"/>
      <c r="T442" s="58"/>
      <c r="U442" s="58"/>
      <c r="V442" s="58"/>
      <c r="W442" s="58"/>
      <c r="X442" s="58"/>
      <c r="Y442" s="58"/>
    </row>
    <row r="443" spans="1:25" ht="15.75" customHeight="1" x14ac:dyDescent="0.2">
      <c r="A443" s="23"/>
      <c r="B443" s="23"/>
      <c r="C443" s="58"/>
      <c r="D443" s="58"/>
      <c r="E443" s="58"/>
      <c r="F443" s="58"/>
      <c r="G443" s="58"/>
      <c r="H443" s="58"/>
      <c r="I443" s="67"/>
      <c r="J443" s="58"/>
      <c r="K443" s="58"/>
      <c r="L443" s="58"/>
      <c r="M443" s="58"/>
      <c r="N443" s="58"/>
      <c r="O443" s="58"/>
      <c r="P443" s="58"/>
      <c r="Q443" s="58"/>
      <c r="R443" s="58"/>
      <c r="S443" s="58"/>
      <c r="T443" s="58"/>
      <c r="U443" s="58"/>
      <c r="V443" s="58"/>
      <c r="W443" s="58"/>
      <c r="X443" s="58"/>
      <c r="Y443" s="58"/>
    </row>
    <row r="444" spans="1:25" ht="15.75" customHeight="1" x14ac:dyDescent="0.2">
      <c r="A444" s="23"/>
      <c r="B444" s="23"/>
      <c r="C444" s="58"/>
      <c r="D444" s="58"/>
      <c r="E444" s="58"/>
      <c r="F444" s="58"/>
      <c r="G444" s="58"/>
      <c r="H444" s="58"/>
      <c r="I444" s="67"/>
      <c r="J444" s="58"/>
      <c r="K444" s="58"/>
      <c r="L444" s="58"/>
      <c r="M444" s="58"/>
      <c r="N444" s="58"/>
      <c r="O444" s="58"/>
      <c r="P444" s="58"/>
      <c r="Q444" s="58"/>
      <c r="R444" s="58"/>
      <c r="S444" s="58"/>
      <c r="T444" s="58"/>
      <c r="U444" s="58"/>
      <c r="V444" s="58"/>
      <c r="W444" s="58"/>
      <c r="X444" s="58"/>
      <c r="Y444" s="58"/>
    </row>
    <row r="445" spans="1:25" ht="15.75" customHeight="1" x14ac:dyDescent="0.2">
      <c r="A445" s="23"/>
      <c r="B445" s="23"/>
      <c r="C445" s="58"/>
      <c r="D445" s="58"/>
      <c r="E445" s="58"/>
      <c r="F445" s="58"/>
      <c r="G445" s="58"/>
      <c r="H445" s="58"/>
      <c r="I445" s="67"/>
      <c r="J445" s="58"/>
      <c r="K445" s="58"/>
      <c r="L445" s="58"/>
      <c r="M445" s="58"/>
      <c r="N445" s="58"/>
      <c r="O445" s="58"/>
      <c r="P445" s="58"/>
      <c r="Q445" s="58"/>
      <c r="R445" s="58"/>
      <c r="S445" s="58"/>
      <c r="T445" s="58"/>
      <c r="U445" s="58"/>
      <c r="V445" s="58"/>
      <c r="W445" s="58"/>
      <c r="X445" s="58"/>
      <c r="Y445" s="58"/>
    </row>
    <row r="446" spans="1:25" ht="15.75" customHeight="1" x14ac:dyDescent="0.2">
      <c r="A446" s="23"/>
      <c r="B446" s="23"/>
      <c r="C446" s="58"/>
      <c r="D446" s="58"/>
      <c r="E446" s="58"/>
      <c r="F446" s="58"/>
      <c r="G446" s="58"/>
      <c r="H446" s="58"/>
      <c r="I446" s="67"/>
      <c r="J446" s="58"/>
      <c r="K446" s="58"/>
      <c r="L446" s="58"/>
      <c r="M446" s="58"/>
      <c r="N446" s="58"/>
      <c r="O446" s="58"/>
      <c r="P446" s="58"/>
      <c r="Q446" s="58"/>
      <c r="R446" s="58"/>
      <c r="S446" s="58"/>
      <c r="T446" s="58"/>
      <c r="U446" s="58"/>
      <c r="V446" s="58"/>
      <c r="W446" s="58"/>
      <c r="X446" s="58"/>
      <c r="Y446" s="58"/>
    </row>
    <row r="447" spans="1:25" ht="15.75" customHeight="1" x14ac:dyDescent="0.2">
      <c r="A447" s="23"/>
      <c r="B447" s="23"/>
      <c r="C447" s="58"/>
      <c r="D447" s="58"/>
      <c r="E447" s="58"/>
      <c r="F447" s="58"/>
      <c r="G447" s="58"/>
      <c r="H447" s="58"/>
      <c r="I447" s="67"/>
      <c r="J447" s="58"/>
      <c r="K447" s="58"/>
      <c r="L447" s="58"/>
      <c r="M447" s="58"/>
      <c r="N447" s="58"/>
      <c r="O447" s="58"/>
      <c r="P447" s="58"/>
      <c r="Q447" s="58"/>
      <c r="R447" s="58"/>
      <c r="S447" s="58"/>
      <c r="T447" s="58"/>
      <c r="U447" s="58"/>
      <c r="V447" s="58"/>
      <c r="W447" s="58"/>
      <c r="X447" s="58"/>
      <c r="Y447" s="58"/>
    </row>
    <row r="448" spans="1:25" ht="15.75" customHeight="1" x14ac:dyDescent="0.2">
      <c r="A448" s="23"/>
      <c r="B448" s="23"/>
      <c r="C448" s="58"/>
      <c r="D448" s="58"/>
      <c r="E448" s="58"/>
      <c r="F448" s="58"/>
      <c r="G448" s="58"/>
      <c r="H448" s="58"/>
      <c r="I448" s="67"/>
      <c r="J448" s="58"/>
      <c r="K448" s="58"/>
      <c r="L448" s="58"/>
      <c r="M448" s="58"/>
      <c r="N448" s="58"/>
      <c r="O448" s="58"/>
      <c r="P448" s="58"/>
      <c r="Q448" s="58"/>
      <c r="R448" s="58"/>
      <c r="S448" s="58"/>
      <c r="T448" s="58"/>
      <c r="U448" s="58"/>
      <c r="V448" s="58"/>
      <c r="W448" s="58"/>
      <c r="X448" s="58"/>
      <c r="Y448" s="58"/>
    </row>
    <row r="449" spans="1:25" ht="15.75" customHeight="1" x14ac:dyDescent="0.2">
      <c r="A449" s="23"/>
      <c r="B449" s="23"/>
      <c r="C449" s="58"/>
      <c r="D449" s="58"/>
      <c r="E449" s="58"/>
      <c r="F449" s="58"/>
      <c r="G449" s="58"/>
      <c r="H449" s="58"/>
      <c r="I449" s="67"/>
      <c r="J449" s="58"/>
      <c r="K449" s="58"/>
      <c r="L449" s="58"/>
      <c r="M449" s="58"/>
      <c r="N449" s="58"/>
      <c r="O449" s="58"/>
      <c r="P449" s="58"/>
      <c r="Q449" s="58"/>
      <c r="R449" s="58"/>
      <c r="S449" s="58"/>
      <c r="T449" s="58"/>
      <c r="U449" s="58"/>
      <c r="V449" s="58"/>
      <c r="W449" s="58"/>
      <c r="X449" s="58"/>
      <c r="Y449" s="58"/>
    </row>
    <row r="450" spans="1:25" ht="15.75" customHeight="1" x14ac:dyDescent="0.2">
      <c r="A450" s="23"/>
      <c r="B450" s="23"/>
      <c r="C450" s="58"/>
      <c r="D450" s="58"/>
      <c r="E450" s="58"/>
      <c r="F450" s="58"/>
      <c r="G450" s="58"/>
      <c r="H450" s="58"/>
      <c r="I450" s="67"/>
      <c r="J450" s="58"/>
      <c r="K450" s="58"/>
      <c r="L450" s="58"/>
      <c r="M450" s="58"/>
      <c r="N450" s="58"/>
      <c r="O450" s="58"/>
      <c r="P450" s="58"/>
      <c r="Q450" s="58"/>
      <c r="R450" s="58"/>
      <c r="S450" s="58"/>
      <c r="T450" s="58"/>
      <c r="U450" s="58"/>
      <c r="V450" s="58"/>
      <c r="W450" s="58"/>
      <c r="X450" s="58"/>
      <c r="Y450" s="58"/>
    </row>
    <row r="451" spans="1:25" ht="15.75" customHeight="1" x14ac:dyDescent="0.2">
      <c r="A451" s="23"/>
      <c r="B451" s="23"/>
      <c r="C451" s="58"/>
      <c r="D451" s="58"/>
      <c r="E451" s="58"/>
      <c r="F451" s="58"/>
      <c r="G451" s="58"/>
      <c r="H451" s="58"/>
      <c r="I451" s="67"/>
      <c r="J451" s="58"/>
      <c r="K451" s="58"/>
      <c r="L451" s="58"/>
      <c r="M451" s="58"/>
      <c r="N451" s="58"/>
      <c r="O451" s="58"/>
      <c r="P451" s="58"/>
      <c r="Q451" s="58"/>
      <c r="R451" s="58"/>
      <c r="S451" s="58"/>
      <c r="T451" s="58"/>
      <c r="U451" s="58"/>
      <c r="V451" s="58"/>
      <c r="W451" s="58"/>
      <c r="X451" s="58"/>
      <c r="Y451" s="58"/>
    </row>
    <row r="452" spans="1:25" ht="15.75" customHeight="1" x14ac:dyDescent="0.2">
      <c r="A452" s="23"/>
      <c r="B452" s="23"/>
      <c r="C452" s="58"/>
      <c r="D452" s="58"/>
      <c r="E452" s="58"/>
      <c r="F452" s="58"/>
      <c r="G452" s="58"/>
      <c r="H452" s="58"/>
      <c r="I452" s="67"/>
      <c r="J452" s="58"/>
      <c r="K452" s="58"/>
      <c r="L452" s="58"/>
      <c r="M452" s="58"/>
      <c r="N452" s="58"/>
      <c r="O452" s="58"/>
      <c r="P452" s="58"/>
      <c r="Q452" s="58"/>
      <c r="R452" s="58"/>
      <c r="S452" s="58"/>
      <c r="T452" s="58"/>
      <c r="U452" s="58"/>
      <c r="V452" s="58"/>
      <c r="W452" s="58"/>
      <c r="X452" s="58"/>
      <c r="Y452" s="58"/>
    </row>
    <row r="453" spans="1:25" ht="15.75" customHeight="1" x14ac:dyDescent="0.2">
      <c r="A453" s="23"/>
      <c r="B453" s="23"/>
      <c r="C453" s="58"/>
      <c r="D453" s="58"/>
      <c r="E453" s="58"/>
      <c r="F453" s="58"/>
      <c r="G453" s="58"/>
      <c r="H453" s="58"/>
      <c r="I453" s="67"/>
      <c r="J453" s="58"/>
      <c r="K453" s="58"/>
      <c r="L453" s="58"/>
      <c r="M453" s="58"/>
      <c r="N453" s="58"/>
      <c r="O453" s="58"/>
      <c r="P453" s="58"/>
      <c r="Q453" s="58"/>
      <c r="R453" s="58"/>
      <c r="S453" s="58"/>
      <c r="T453" s="58"/>
      <c r="U453" s="58"/>
      <c r="V453" s="58"/>
      <c r="W453" s="58"/>
      <c r="X453" s="58"/>
      <c r="Y453" s="58"/>
    </row>
    <row r="454" spans="1:25" ht="15.75" customHeight="1" x14ac:dyDescent="0.2">
      <c r="A454" s="23"/>
      <c r="B454" s="23"/>
      <c r="C454" s="58"/>
      <c r="D454" s="58"/>
      <c r="E454" s="58"/>
      <c r="F454" s="58"/>
      <c r="G454" s="58"/>
      <c r="H454" s="58"/>
      <c r="I454" s="67"/>
      <c r="J454" s="58"/>
      <c r="K454" s="58"/>
      <c r="L454" s="58"/>
      <c r="M454" s="58"/>
      <c r="N454" s="58"/>
      <c r="O454" s="58"/>
      <c r="P454" s="58"/>
      <c r="Q454" s="58"/>
      <c r="R454" s="58"/>
      <c r="S454" s="58"/>
      <c r="T454" s="58"/>
      <c r="U454" s="58"/>
      <c r="V454" s="58"/>
      <c r="W454" s="58"/>
      <c r="X454" s="58"/>
      <c r="Y454" s="58"/>
    </row>
    <row r="455" spans="1:25" ht="15.75" customHeight="1" x14ac:dyDescent="0.2">
      <c r="A455" s="23"/>
      <c r="B455" s="23"/>
      <c r="C455" s="58"/>
      <c r="D455" s="58"/>
      <c r="E455" s="58"/>
      <c r="F455" s="58"/>
      <c r="G455" s="58"/>
      <c r="H455" s="58"/>
      <c r="I455" s="67"/>
      <c r="J455" s="58"/>
      <c r="K455" s="58"/>
      <c r="L455" s="58"/>
      <c r="M455" s="58"/>
      <c r="N455" s="58"/>
      <c r="O455" s="58"/>
      <c r="P455" s="58"/>
      <c r="Q455" s="58"/>
      <c r="R455" s="58"/>
      <c r="S455" s="58"/>
      <c r="T455" s="58"/>
      <c r="U455" s="58"/>
      <c r="V455" s="58"/>
      <c r="W455" s="58"/>
      <c r="X455" s="58"/>
      <c r="Y455" s="58"/>
    </row>
    <row r="456" spans="1:25" ht="15.75" customHeight="1" x14ac:dyDescent="0.2">
      <c r="A456" s="23"/>
      <c r="B456" s="23"/>
      <c r="C456" s="58"/>
      <c r="D456" s="58"/>
      <c r="E456" s="58"/>
      <c r="F456" s="58"/>
      <c r="G456" s="58"/>
      <c r="H456" s="58"/>
      <c r="I456" s="67"/>
      <c r="J456" s="58"/>
      <c r="K456" s="58"/>
      <c r="L456" s="58"/>
      <c r="M456" s="58"/>
      <c r="N456" s="58"/>
      <c r="O456" s="58"/>
      <c r="P456" s="58"/>
      <c r="Q456" s="58"/>
      <c r="R456" s="58"/>
      <c r="S456" s="58"/>
      <c r="T456" s="58"/>
      <c r="U456" s="58"/>
      <c r="V456" s="58"/>
      <c r="W456" s="58"/>
      <c r="X456" s="58"/>
      <c r="Y456" s="58"/>
    </row>
    <row r="457" spans="1:25" ht="15.75" customHeight="1" x14ac:dyDescent="0.2">
      <c r="A457" s="23"/>
      <c r="B457" s="23"/>
      <c r="C457" s="58"/>
      <c r="D457" s="58"/>
      <c r="E457" s="58"/>
      <c r="F457" s="58"/>
      <c r="G457" s="58"/>
      <c r="H457" s="58"/>
      <c r="I457" s="67"/>
      <c r="J457" s="58"/>
      <c r="K457" s="58"/>
      <c r="L457" s="58"/>
      <c r="M457" s="58"/>
      <c r="N457" s="58"/>
      <c r="O457" s="58"/>
      <c r="P457" s="58"/>
      <c r="Q457" s="58"/>
      <c r="R457" s="58"/>
      <c r="S457" s="58"/>
      <c r="T457" s="58"/>
      <c r="U457" s="58"/>
      <c r="V457" s="58"/>
      <c r="W457" s="58"/>
      <c r="X457" s="58"/>
      <c r="Y457" s="58"/>
    </row>
    <row r="458" spans="1:25" ht="15.75" customHeight="1" x14ac:dyDescent="0.2">
      <c r="A458" s="23"/>
      <c r="B458" s="23"/>
      <c r="C458" s="58"/>
      <c r="D458" s="58"/>
      <c r="E458" s="58"/>
      <c r="F458" s="58"/>
      <c r="G458" s="58"/>
      <c r="H458" s="58"/>
      <c r="I458" s="67"/>
      <c r="J458" s="58"/>
      <c r="K458" s="58"/>
      <c r="L458" s="58"/>
      <c r="M458" s="58"/>
      <c r="N458" s="58"/>
      <c r="O458" s="58"/>
      <c r="P458" s="58"/>
      <c r="Q458" s="58"/>
      <c r="R458" s="58"/>
      <c r="S458" s="58"/>
      <c r="T458" s="58"/>
      <c r="U458" s="58"/>
      <c r="V458" s="58"/>
      <c r="W458" s="58"/>
      <c r="X458" s="58"/>
      <c r="Y458" s="58"/>
    </row>
    <row r="459" spans="1:25" ht="15.75" customHeight="1" x14ac:dyDescent="0.2">
      <c r="A459" s="23"/>
      <c r="B459" s="23"/>
      <c r="C459" s="58"/>
      <c r="D459" s="58"/>
      <c r="E459" s="58"/>
      <c r="F459" s="58"/>
      <c r="G459" s="58"/>
      <c r="H459" s="58"/>
      <c r="I459" s="67"/>
      <c r="J459" s="58"/>
      <c r="K459" s="58"/>
      <c r="L459" s="58"/>
      <c r="M459" s="58"/>
      <c r="N459" s="58"/>
      <c r="O459" s="58"/>
      <c r="P459" s="58"/>
      <c r="Q459" s="58"/>
      <c r="R459" s="58"/>
      <c r="S459" s="58"/>
      <c r="T459" s="58"/>
      <c r="U459" s="58"/>
      <c r="V459" s="58"/>
      <c r="W459" s="58"/>
      <c r="X459" s="58"/>
      <c r="Y459" s="58"/>
    </row>
    <row r="460" spans="1:25" ht="15.75" customHeight="1" x14ac:dyDescent="0.2">
      <c r="A460" s="23"/>
      <c r="B460" s="23"/>
      <c r="C460" s="58"/>
      <c r="D460" s="58"/>
      <c r="E460" s="58"/>
      <c r="F460" s="58"/>
      <c r="G460" s="58"/>
      <c r="H460" s="58"/>
      <c r="I460" s="67"/>
      <c r="J460" s="58"/>
      <c r="K460" s="58"/>
      <c r="L460" s="58"/>
      <c r="M460" s="58"/>
      <c r="N460" s="58"/>
      <c r="O460" s="58"/>
      <c r="P460" s="58"/>
      <c r="Q460" s="58"/>
      <c r="R460" s="58"/>
      <c r="S460" s="58"/>
      <c r="T460" s="58"/>
      <c r="U460" s="58"/>
      <c r="V460" s="58"/>
      <c r="W460" s="58"/>
      <c r="X460" s="58"/>
      <c r="Y460" s="58"/>
    </row>
    <row r="461" spans="1:25" ht="15.75" customHeight="1" x14ac:dyDescent="0.2">
      <c r="A461" s="23"/>
      <c r="B461" s="23"/>
      <c r="C461" s="58"/>
      <c r="D461" s="58"/>
      <c r="E461" s="58"/>
      <c r="F461" s="58"/>
      <c r="G461" s="58"/>
      <c r="H461" s="58"/>
      <c r="I461" s="67"/>
      <c r="J461" s="58"/>
      <c r="K461" s="58"/>
      <c r="L461" s="58"/>
      <c r="M461" s="58"/>
      <c r="N461" s="58"/>
      <c r="O461" s="58"/>
      <c r="P461" s="58"/>
      <c r="Q461" s="58"/>
      <c r="R461" s="58"/>
      <c r="S461" s="58"/>
      <c r="T461" s="58"/>
      <c r="U461" s="58"/>
      <c r="V461" s="58"/>
      <c r="W461" s="58"/>
      <c r="X461" s="58"/>
      <c r="Y461" s="58"/>
    </row>
    <row r="462" spans="1:25" ht="15.75" customHeight="1" x14ac:dyDescent="0.2">
      <c r="A462" s="23"/>
      <c r="B462" s="23"/>
      <c r="C462" s="58"/>
      <c r="D462" s="58"/>
      <c r="E462" s="58"/>
      <c r="F462" s="58"/>
      <c r="G462" s="58"/>
      <c r="H462" s="58"/>
      <c r="I462" s="67"/>
      <c r="J462" s="58"/>
      <c r="K462" s="58"/>
      <c r="L462" s="58"/>
      <c r="M462" s="58"/>
      <c r="N462" s="58"/>
      <c r="O462" s="58"/>
      <c r="P462" s="58"/>
      <c r="Q462" s="58"/>
      <c r="R462" s="58"/>
      <c r="S462" s="58"/>
      <c r="T462" s="58"/>
      <c r="U462" s="58"/>
      <c r="V462" s="58"/>
      <c r="W462" s="58"/>
      <c r="X462" s="58"/>
      <c r="Y462" s="58"/>
    </row>
    <row r="463" spans="1:25" ht="15.75" customHeight="1" x14ac:dyDescent="0.2">
      <c r="A463" s="23"/>
      <c r="B463" s="23"/>
      <c r="C463" s="58"/>
      <c r="D463" s="58"/>
      <c r="E463" s="58"/>
      <c r="F463" s="58"/>
      <c r="G463" s="58"/>
      <c r="H463" s="58"/>
      <c r="I463" s="67"/>
      <c r="J463" s="58"/>
      <c r="K463" s="58"/>
      <c r="L463" s="58"/>
      <c r="M463" s="58"/>
      <c r="N463" s="58"/>
      <c r="O463" s="58"/>
      <c r="P463" s="58"/>
      <c r="Q463" s="58"/>
      <c r="R463" s="58"/>
      <c r="S463" s="58"/>
      <c r="T463" s="58"/>
      <c r="U463" s="58"/>
      <c r="V463" s="58"/>
      <c r="W463" s="58"/>
      <c r="X463" s="58"/>
      <c r="Y463" s="58"/>
    </row>
    <row r="464" spans="1:25" ht="15.75" customHeight="1" x14ac:dyDescent="0.2">
      <c r="A464" s="23"/>
      <c r="B464" s="23"/>
      <c r="C464" s="58"/>
      <c r="D464" s="58"/>
      <c r="E464" s="58"/>
      <c r="F464" s="58"/>
      <c r="G464" s="58"/>
      <c r="H464" s="58"/>
      <c r="I464" s="67"/>
      <c r="J464" s="58"/>
      <c r="K464" s="58"/>
      <c r="L464" s="58"/>
      <c r="M464" s="58"/>
      <c r="N464" s="58"/>
      <c r="O464" s="58"/>
      <c r="P464" s="58"/>
      <c r="Q464" s="58"/>
      <c r="R464" s="58"/>
      <c r="S464" s="58"/>
      <c r="T464" s="58"/>
      <c r="U464" s="58"/>
      <c r="V464" s="58"/>
      <c r="W464" s="58"/>
      <c r="X464" s="58"/>
      <c r="Y464" s="58"/>
    </row>
    <row r="465" spans="1:25" ht="15.75" customHeight="1" x14ac:dyDescent="0.2">
      <c r="A465" s="23"/>
      <c r="B465" s="23"/>
      <c r="C465" s="58"/>
      <c r="D465" s="58"/>
      <c r="E465" s="58"/>
      <c r="F465" s="58"/>
      <c r="G465" s="58"/>
      <c r="H465" s="58"/>
      <c r="I465" s="67"/>
      <c r="J465" s="58"/>
      <c r="K465" s="58"/>
      <c r="L465" s="58"/>
      <c r="M465" s="58"/>
      <c r="N465" s="58"/>
      <c r="O465" s="58"/>
      <c r="P465" s="58"/>
      <c r="Q465" s="58"/>
      <c r="R465" s="58"/>
      <c r="S465" s="58"/>
      <c r="T465" s="58"/>
      <c r="U465" s="58"/>
      <c r="V465" s="58"/>
      <c r="W465" s="58"/>
      <c r="X465" s="58"/>
      <c r="Y465" s="58"/>
    </row>
    <row r="466" spans="1:25" ht="15.75" customHeight="1" x14ac:dyDescent="0.2">
      <c r="A466" s="23"/>
      <c r="B466" s="23"/>
      <c r="C466" s="58"/>
      <c r="D466" s="58"/>
      <c r="E466" s="58"/>
      <c r="F466" s="58"/>
      <c r="G466" s="58"/>
      <c r="H466" s="58"/>
      <c r="I466" s="67"/>
      <c r="J466" s="58"/>
      <c r="K466" s="58"/>
      <c r="L466" s="58"/>
      <c r="M466" s="58"/>
      <c r="N466" s="58"/>
      <c r="O466" s="58"/>
      <c r="P466" s="58"/>
      <c r="Q466" s="58"/>
      <c r="R466" s="58"/>
      <c r="S466" s="58"/>
      <c r="T466" s="58"/>
      <c r="U466" s="58"/>
      <c r="V466" s="58"/>
      <c r="W466" s="58"/>
      <c r="X466" s="58"/>
      <c r="Y466" s="58"/>
    </row>
    <row r="467" spans="1:25" ht="15.75" customHeight="1" x14ac:dyDescent="0.2">
      <c r="A467" s="23"/>
      <c r="B467" s="23"/>
      <c r="C467" s="58"/>
      <c r="D467" s="58"/>
      <c r="E467" s="58"/>
      <c r="F467" s="58"/>
      <c r="G467" s="58"/>
      <c r="H467" s="58"/>
      <c r="I467" s="67"/>
      <c r="J467" s="58"/>
      <c r="K467" s="58"/>
      <c r="L467" s="58"/>
      <c r="M467" s="58"/>
      <c r="N467" s="58"/>
      <c r="O467" s="58"/>
      <c r="P467" s="58"/>
      <c r="Q467" s="58"/>
      <c r="R467" s="58"/>
      <c r="S467" s="58"/>
      <c r="T467" s="58"/>
      <c r="U467" s="58"/>
      <c r="V467" s="58"/>
      <c r="W467" s="58"/>
      <c r="X467" s="58"/>
      <c r="Y467" s="58"/>
    </row>
    <row r="468" spans="1:25" ht="15.75" customHeight="1" x14ac:dyDescent="0.2">
      <c r="A468" s="23"/>
      <c r="B468" s="23"/>
      <c r="C468" s="58"/>
      <c r="D468" s="58"/>
      <c r="E468" s="58"/>
      <c r="F468" s="58"/>
      <c r="G468" s="58"/>
      <c r="H468" s="58"/>
      <c r="I468" s="67"/>
      <c r="J468" s="58"/>
      <c r="K468" s="58"/>
      <c r="L468" s="58"/>
      <c r="M468" s="58"/>
      <c r="N468" s="58"/>
      <c r="O468" s="58"/>
      <c r="P468" s="58"/>
      <c r="Q468" s="58"/>
      <c r="R468" s="58"/>
      <c r="S468" s="58"/>
      <c r="T468" s="58"/>
      <c r="U468" s="58"/>
      <c r="V468" s="58"/>
      <c r="W468" s="58"/>
      <c r="X468" s="58"/>
      <c r="Y468" s="58"/>
    </row>
    <row r="469" spans="1:25" ht="15.75" customHeight="1" x14ac:dyDescent="0.2">
      <c r="A469" s="23"/>
      <c r="B469" s="23"/>
      <c r="C469" s="58"/>
      <c r="D469" s="58"/>
      <c r="E469" s="58"/>
      <c r="F469" s="58"/>
      <c r="G469" s="58"/>
      <c r="H469" s="58"/>
      <c r="I469" s="67"/>
      <c r="J469" s="58"/>
      <c r="K469" s="58"/>
      <c r="L469" s="58"/>
      <c r="M469" s="58"/>
      <c r="N469" s="58"/>
      <c r="O469" s="58"/>
      <c r="P469" s="58"/>
      <c r="Q469" s="58"/>
      <c r="R469" s="58"/>
      <c r="S469" s="58"/>
      <c r="T469" s="58"/>
      <c r="U469" s="58"/>
      <c r="V469" s="58"/>
      <c r="W469" s="58"/>
      <c r="X469" s="58"/>
      <c r="Y469" s="58"/>
    </row>
    <row r="470" spans="1:25" ht="15.75" customHeight="1" x14ac:dyDescent="0.2">
      <c r="A470" s="23"/>
      <c r="B470" s="23"/>
      <c r="C470" s="58"/>
      <c r="D470" s="58"/>
      <c r="E470" s="58"/>
      <c r="F470" s="58"/>
      <c r="G470" s="58"/>
      <c r="H470" s="58"/>
      <c r="I470" s="67"/>
      <c r="J470" s="58"/>
      <c r="K470" s="58"/>
      <c r="L470" s="58"/>
      <c r="M470" s="58"/>
      <c r="N470" s="58"/>
      <c r="O470" s="58"/>
      <c r="P470" s="58"/>
      <c r="Q470" s="58"/>
      <c r="R470" s="58"/>
      <c r="S470" s="58"/>
      <c r="T470" s="58"/>
      <c r="U470" s="58"/>
      <c r="V470" s="58"/>
      <c r="W470" s="58"/>
      <c r="X470" s="58"/>
      <c r="Y470" s="58"/>
    </row>
    <row r="471" spans="1:25" ht="15.75" customHeight="1" x14ac:dyDescent="0.2">
      <c r="A471" s="23"/>
      <c r="B471" s="23"/>
      <c r="C471" s="58"/>
      <c r="D471" s="58"/>
      <c r="E471" s="58"/>
      <c r="F471" s="58"/>
      <c r="G471" s="58"/>
      <c r="H471" s="58"/>
      <c r="I471" s="67"/>
      <c r="J471" s="58"/>
      <c r="K471" s="58"/>
      <c r="L471" s="58"/>
      <c r="M471" s="58"/>
      <c r="N471" s="58"/>
      <c r="O471" s="58"/>
      <c r="P471" s="58"/>
      <c r="Q471" s="58"/>
      <c r="R471" s="58"/>
      <c r="S471" s="58"/>
      <c r="T471" s="58"/>
      <c r="U471" s="58"/>
      <c r="V471" s="58"/>
      <c r="W471" s="58"/>
      <c r="X471" s="58"/>
      <c r="Y471" s="58"/>
    </row>
    <row r="472" spans="1:25" ht="15.75" customHeight="1" x14ac:dyDescent="0.2">
      <c r="A472" s="23"/>
      <c r="B472" s="23"/>
      <c r="C472" s="58"/>
      <c r="D472" s="58"/>
      <c r="E472" s="58"/>
      <c r="F472" s="58"/>
      <c r="G472" s="58"/>
      <c r="H472" s="58"/>
      <c r="I472" s="67"/>
      <c r="J472" s="58"/>
      <c r="K472" s="58"/>
      <c r="L472" s="58"/>
      <c r="M472" s="58"/>
      <c r="N472" s="58"/>
      <c r="O472" s="58"/>
      <c r="P472" s="58"/>
      <c r="Q472" s="58"/>
      <c r="R472" s="58"/>
      <c r="S472" s="58"/>
      <c r="T472" s="58"/>
      <c r="U472" s="58"/>
      <c r="V472" s="58"/>
      <c r="W472" s="58"/>
      <c r="X472" s="58"/>
      <c r="Y472" s="58"/>
    </row>
    <row r="473" spans="1:25" ht="15.75" customHeight="1" x14ac:dyDescent="0.2">
      <c r="A473" s="23"/>
      <c r="B473" s="23"/>
      <c r="C473" s="58"/>
      <c r="D473" s="58"/>
      <c r="E473" s="58"/>
      <c r="F473" s="58"/>
      <c r="G473" s="58"/>
      <c r="H473" s="58"/>
      <c r="I473" s="67"/>
      <c r="J473" s="58"/>
      <c r="K473" s="58"/>
      <c r="L473" s="58"/>
      <c r="M473" s="58"/>
      <c r="N473" s="58"/>
      <c r="O473" s="58"/>
      <c r="P473" s="58"/>
      <c r="Q473" s="58"/>
      <c r="R473" s="58"/>
      <c r="S473" s="58"/>
      <c r="T473" s="58"/>
      <c r="U473" s="58"/>
      <c r="V473" s="58"/>
      <c r="W473" s="58"/>
      <c r="X473" s="58"/>
      <c r="Y473" s="58"/>
    </row>
    <row r="474" spans="1:25" ht="15.75" customHeight="1" x14ac:dyDescent="0.2">
      <c r="A474" s="23"/>
      <c r="B474" s="23"/>
      <c r="C474" s="58"/>
      <c r="D474" s="58"/>
      <c r="E474" s="58"/>
      <c r="F474" s="58"/>
      <c r="G474" s="58"/>
      <c r="H474" s="58"/>
      <c r="I474" s="67"/>
      <c r="J474" s="58"/>
      <c r="K474" s="58"/>
      <c r="L474" s="58"/>
      <c r="M474" s="58"/>
      <c r="N474" s="58"/>
      <c r="O474" s="58"/>
      <c r="P474" s="58"/>
      <c r="Q474" s="58"/>
      <c r="R474" s="58"/>
      <c r="S474" s="58"/>
      <c r="T474" s="58"/>
      <c r="U474" s="58"/>
      <c r="V474" s="58"/>
      <c r="W474" s="58"/>
      <c r="X474" s="58"/>
      <c r="Y474" s="58"/>
    </row>
    <row r="475" spans="1:25" ht="15.75" customHeight="1" x14ac:dyDescent="0.2">
      <c r="A475" s="23"/>
      <c r="B475" s="23"/>
      <c r="C475" s="58"/>
      <c r="D475" s="58"/>
      <c r="E475" s="58"/>
      <c r="F475" s="58"/>
      <c r="G475" s="58"/>
      <c r="H475" s="58"/>
      <c r="I475" s="67"/>
      <c r="J475" s="58"/>
      <c r="K475" s="58"/>
      <c r="L475" s="58"/>
      <c r="M475" s="58"/>
      <c r="N475" s="58"/>
      <c r="O475" s="58"/>
      <c r="P475" s="58"/>
      <c r="Q475" s="58"/>
      <c r="R475" s="58"/>
      <c r="S475" s="58"/>
      <c r="T475" s="58"/>
      <c r="U475" s="58"/>
      <c r="V475" s="58"/>
      <c r="W475" s="58"/>
      <c r="X475" s="58"/>
      <c r="Y475" s="58"/>
    </row>
    <row r="476" spans="1:25" ht="15.75" customHeight="1" x14ac:dyDescent="0.2">
      <c r="A476" s="23"/>
      <c r="B476" s="23"/>
      <c r="C476" s="58"/>
      <c r="D476" s="58"/>
      <c r="E476" s="58"/>
      <c r="F476" s="58"/>
      <c r="G476" s="58"/>
      <c r="H476" s="58"/>
      <c r="I476" s="67"/>
      <c r="J476" s="58"/>
      <c r="K476" s="58"/>
      <c r="L476" s="58"/>
      <c r="M476" s="58"/>
      <c r="N476" s="58"/>
      <c r="O476" s="58"/>
      <c r="P476" s="58"/>
      <c r="Q476" s="58"/>
      <c r="R476" s="58"/>
      <c r="S476" s="58"/>
      <c r="T476" s="58"/>
      <c r="U476" s="58"/>
      <c r="V476" s="58"/>
      <c r="W476" s="58"/>
      <c r="X476" s="58"/>
      <c r="Y476" s="58"/>
    </row>
    <row r="477" spans="1:25" ht="15.75" customHeight="1" x14ac:dyDescent="0.2">
      <c r="A477" s="23"/>
      <c r="B477" s="23"/>
      <c r="C477" s="58"/>
      <c r="D477" s="58"/>
      <c r="E477" s="58"/>
      <c r="F477" s="58"/>
      <c r="G477" s="58"/>
      <c r="H477" s="58"/>
      <c r="I477" s="67"/>
      <c r="J477" s="58"/>
      <c r="K477" s="58"/>
      <c r="L477" s="58"/>
      <c r="M477" s="58"/>
      <c r="N477" s="58"/>
      <c r="O477" s="58"/>
      <c r="P477" s="58"/>
      <c r="Q477" s="58"/>
      <c r="R477" s="58"/>
      <c r="S477" s="58"/>
      <c r="T477" s="58"/>
      <c r="U477" s="58"/>
      <c r="V477" s="58"/>
      <c r="W477" s="58"/>
      <c r="X477" s="58"/>
      <c r="Y477" s="58"/>
    </row>
    <row r="478" spans="1:25" ht="15.75" customHeight="1" x14ac:dyDescent="0.2">
      <c r="A478" s="23"/>
      <c r="B478" s="23"/>
      <c r="C478" s="58"/>
      <c r="D478" s="58"/>
      <c r="E478" s="58"/>
      <c r="F478" s="58"/>
      <c r="G478" s="58"/>
      <c r="H478" s="58"/>
      <c r="I478" s="67"/>
      <c r="J478" s="58"/>
      <c r="K478" s="58"/>
      <c r="L478" s="58"/>
      <c r="M478" s="58"/>
      <c r="N478" s="58"/>
      <c r="O478" s="58"/>
      <c r="P478" s="58"/>
      <c r="Q478" s="58"/>
      <c r="R478" s="58"/>
      <c r="S478" s="58"/>
      <c r="T478" s="58"/>
      <c r="U478" s="58"/>
      <c r="V478" s="58"/>
      <c r="W478" s="58"/>
      <c r="X478" s="58"/>
      <c r="Y478" s="58"/>
    </row>
    <row r="479" spans="1:25" ht="15.75" customHeight="1" x14ac:dyDescent="0.2">
      <c r="A479" s="23"/>
      <c r="B479" s="23"/>
      <c r="C479" s="58"/>
      <c r="D479" s="58"/>
      <c r="E479" s="58"/>
      <c r="F479" s="58"/>
      <c r="G479" s="58"/>
      <c r="H479" s="58"/>
      <c r="I479" s="67"/>
      <c r="J479" s="58"/>
      <c r="K479" s="58"/>
      <c r="L479" s="58"/>
      <c r="M479" s="58"/>
      <c r="N479" s="58"/>
      <c r="O479" s="58"/>
      <c r="P479" s="58"/>
      <c r="Q479" s="58"/>
      <c r="R479" s="58"/>
      <c r="S479" s="58"/>
      <c r="T479" s="58"/>
      <c r="U479" s="58"/>
      <c r="V479" s="58"/>
      <c r="W479" s="58"/>
      <c r="X479" s="58"/>
      <c r="Y479" s="58"/>
    </row>
    <row r="480" spans="1:25" ht="15.75" customHeight="1" x14ac:dyDescent="0.2">
      <c r="A480" s="23"/>
      <c r="B480" s="23"/>
      <c r="C480" s="58"/>
      <c r="D480" s="58"/>
      <c r="E480" s="58"/>
      <c r="F480" s="58"/>
      <c r="G480" s="58"/>
      <c r="H480" s="58"/>
      <c r="I480" s="67"/>
      <c r="J480" s="58"/>
      <c r="K480" s="58"/>
      <c r="L480" s="58"/>
      <c r="M480" s="58"/>
      <c r="N480" s="58"/>
      <c r="O480" s="58"/>
      <c r="P480" s="58"/>
      <c r="Q480" s="58"/>
      <c r="R480" s="58"/>
      <c r="S480" s="58"/>
      <c r="T480" s="58"/>
      <c r="U480" s="58"/>
      <c r="V480" s="58"/>
      <c r="W480" s="58"/>
      <c r="X480" s="58"/>
      <c r="Y480" s="58"/>
    </row>
    <row r="481" spans="1:25" ht="15.75" customHeight="1" x14ac:dyDescent="0.2">
      <c r="A481" s="23"/>
      <c r="B481" s="23"/>
      <c r="C481" s="58"/>
      <c r="D481" s="58"/>
      <c r="E481" s="58"/>
      <c r="F481" s="58"/>
      <c r="G481" s="58"/>
      <c r="H481" s="58"/>
      <c r="I481" s="67"/>
      <c r="J481" s="58"/>
      <c r="K481" s="58"/>
      <c r="L481" s="58"/>
      <c r="M481" s="58"/>
      <c r="N481" s="58"/>
      <c r="O481" s="58"/>
      <c r="P481" s="58"/>
      <c r="Q481" s="58"/>
      <c r="R481" s="58"/>
      <c r="S481" s="58"/>
      <c r="T481" s="58"/>
      <c r="U481" s="58"/>
      <c r="V481" s="58"/>
      <c r="W481" s="58"/>
      <c r="X481" s="58"/>
      <c r="Y481" s="58"/>
    </row>
    <row r="482" spans="1:25" ht="15.75" customHeight="1" x14ac:dyDescent="0.2">
      <c r="A482" s="23"/>
      <c r="B482" s="23"/>
      <c r="C482" s="58"/>
      <c r="D482" s="58"/>
      <c r="E482" s="58"/>
      <c r="F482" s="58"/>
      <c r="G482" s="58"/>
      <c r="H482" s="58"/>
      <c r="I482" s="67"/>
      <c r="J482" s="58"/>
      <c r="K482" s="58"/>
      <c r="L482" s="58"/>
      <c r="M482" s="58"/>
      <c r="N482" s="58"/>
      <c r="O482" s="58"/>
      <c r="P482" s="58"/>
      <c r="Q482" s="58"/>
      <c r="R482" s="58"/>
      <c r="S482" s="58"/>
      <c r="T482" s="58"/>
      <c r="U482" s="58"/>
      <c r="V482" s="58"/>
      <c r="W482" s="58"/>
      <c r="X482" s="58"/>
      <c r="Y482" s="58"/>
    </row>
    <row r="483" spans="1:25" ht="15.75" customHeight="1" x14ac:dyDescent="0.2">
      <c r="A483" s="23"/>
      <c r="B483" s="23"/>
      <c r="C483" s="58"/>
      <c r="D483" s="58"/>
      <c r="E483" s="58"/>
      <c r="F483" s="58"/>
      <c r="G483" s="58"/>
      <c r="H483" s="58"/>
      <c r="I483" s="67"/>
      <c r="J483" s="58"/>
      <c r="K483" s="58"/>
      <c r="L483" s="58"/>
      <c r="M483" s="58"/>
      <c r="N483" s="58"/>
      <c r="O483" s="58"/>
      <c r="P483" s="58"/>
      <c r="Q483" s="58"/>
      <c r="R483" s="58"/>
      <c r="S483" s="58"/>
      <c r="T483" s="58"/>
      <c r="U483" s="58"/>
      <c r="V483" s="58"/>
      <c r="W483" s="58"/>
      <c r="X483" s="58"/>
      <c r="Y483" s="58"/>
    </row>
    <row r="484" spans="1:25" ht="15.75" customHeight="1" x14ac:dyDescent="0.2">
      <c r="A484" s="23"/>
      <c r="B484" s="23"/>
      <c r="C484" s="58"/>
      <c r="D484" s="58"/>
      <c r="E484" s="58"/>
      <c r="F484" s="58"/>
      <c r="G484" s="58"/>
      <c r="H484" s="58"/>
      <c r="I484" s="67"/>
      <c r="J484" s="58"/>
      <c r="K484" s="58"/>
      <c r="L484" s="58"/>
      <c r="M484" s="58"/>
      <c r="N484" s="58"/>
      <c r="O484" s="58"/>
      <c r="P484" s="58"/>
      <c r="Q484" s="58"/>
      <c r="R484" s="58"/>
      <c r="S484" s="58"/>
      <c r="T484" s="58"/>
      <c r="U484" s="58"/>
      <c r="V484" s="58"/>
      <c r="W484" s="58"/>
      <c r="X484" s="58"/>
      <c r="Y484" s="58"/>
    </row>
    <row r="485" spans="1:25" ht="15.75" customHeight="1" x14ac:dyDescent="0.2">
      <c r="A485" s="23"/>
      <c r="B485" s="23"/>
      <c r="C485" s="58"/>
      <c r="D485" s="58"/>
      <c r="E485" s="58"/>
      <c r="F485" s="58"/>
      <c r="G485" s="58"/>
      <c r="H485" s="58"/>
      <c r="I485" s="67"/>
      <c r="J485" s="58"/>
      <c r="K485" s="58"/>
      <c r="L485" s="58"/>
      <c r="M485" s="58"/>
      <c r="N485" s="58"/>
      <c r="O485" s="58"/>
      <c r="P485" s="58"/>
      <c r="Q485" s="58"/>
      <c r="R485" s="58"/>
      <c r="S485" s="58"/>
      <c r="T485" s="58"/>
      <c r="U485" s="58"/>
      <c r="V485" s="58"/>
      <c r="W485" s="58"/>
      <c r="X485" s="58"/>
      <c r="Y485" s="58"/>
    </row>
    <row r="486" spans="1:25" ht="15.75" customHeight="1" x14ac:dyDescent="0.2">
      <c r="A486" s="23"/>
      <c r="B486" s="23"/>
      <c r="C486" s="58"/>
      <c r="D486" s="58"/>
      <c r="E486" s="58"/>
      <c r="F486" s="58"/>
      <c r="G486" s="58"/>
      <c r="H486" s="58"/>
      <c r="I486" s="67"/>
      <c r="J486" s="58"/>
      <c r="K486" s="58"/>
      <c r="L486" s="58"/>
      <c r="M486" s="58"/>
      <c r="N486" s="58"/>
      <c r="O486" s="58"/>
      <c r="P486" s="58"/>
      <c r="Q486" s="58"/>
      <c r="R486" s="58"/>
      <c r="S486" s="58"/>
      <c r="T486" s="58"/>
      <c r="U486" s="58"/>
      <c r="V486" s="58"/>
      <c r="W486" s="58"/>
      <c r="X486" s="58"/>
      <c r="Y486" s="58"/>
    </row>
    <row r="487" spans="1:25" ht="15.75" customHeight="1" x14ac:dyDescent="0.2">
      <c r="A487" s="23"/>
      <c r="B487" s="23"/>
      <c r="C487" s="58"/>
      <c r="D487" s="58"/>
      <c r="E487" s="58"/>
      <c r="F487" s="58"/>
      <c r="G487" s="58"/>
      <c r="H487" s="58"/>
      <c r="I487" s="67"/>
      <c r="J487" s="58"/>
      <c r="K487" s="58"/>
      <c r="L487" s="58"/>
      <c r="M487" s="58"/>
      <c r="N487" s="58"/>
      <c r="O487" s="58"/>
      <c r="P487" s="58"/>
      <c r="Q487" s="58"/>
      <c r="R487" s="58"/>
      <c r="S487" s="58"/>
      <c r="T487" s="58"/>
      <c r="U487" s="58"/>
      <c r="V487" s="58"/>
      <c r="W487" s="58"/>
      <c r="X487" s="58"/>
      <c r="Y487" s="58"/>
    </row>
    <row r="488" spans="1:25" ht="15.75" customHeight="1" x14ac:dyDescent="0.2">
      <c r="A488" s="23"/>
      <c r="B488" s="23"/>
      <c r="C488" s="58"/>
      <c r="D488" s="58"/>
      <c r="E488" s="58"/>
      <c r="F488" s="58"/>
      <c r="G488" s="58"/>
      <c r="H488" s="58"/>
      <c r="I488" s="67"/>
      <c r="J488" s="58"/>
      <c r="K488" s="58"/>
      <c r="L488" s="58"/>
      <c r="M488" s="58"/>
      <c r="N488" s="58"/>
      <c r="O488" s="58"/>
      <c r="P488" s="58"/>
      <c r="Q488" s="58"/>
      <c r="R488" s="58"/>
      <c r="S488" s="58"/>
      <c r="T488" s="58"/>
      <c r="U488" s="58"/>
      <c r="V488" s="58"/>
      <c r="W488" s="58"/>
      <c r="X488" s="58"/>
      <c r="Y488" s="58"/>
    </row>
    <row r="489" spans="1:25" ht="15.75" customHeight="1" x14ac:dyDescent="0.2">
      <c r="A489" s="23"/>
      <c r="B489" s="23"/>
      <c r="C489" s="58"/>
      <c r="D489" s="58"/>
      <c r="E489" s="58"/>
      <c r="F489" s="58"/>
      <c r="G489" s="58"/>
      <c r="H489" s="58"/>
      <c r="I489" s="67"/>
      <c r="J489" s="58"/>
      <c r="K489" s="58"/>
      <c r="L489" s="58"/>
      <c r="M489" s="58"/>
      <c r="N489" s="58"/>
      <c r="O489" s="58"/>
      <c r="P489" s="58"/>
      <c r="Q489" s="58"/>
      <c r="R489" s="58"/>
      <c r="S489" s="58"/>
      <c r="T489" s="58"/>
      <c r="U489" s="58"/>
      <c r="V489" s="58"/>
      <c r="W489" s="58"/>
      <c r="X489" s="58"/>
      <c r="Y489" s="58"/>
    </row>
    <row r="490" spans="1:25" ht="15.75" customHeight="1" x14ac:dyDescent="0.2">
      <c r="A490" s="23"/>
      <c r="B490" s="23"/>
      <c r="C490" s="58"/>
      <c r="D490" s="58"/>
      <c r="E490" s="58"/>
      <c r="F490" s="58"/>
      <c r="G490" s="58"/>
      <c r="H490" s="58"/>
      <c r="I490" s="67"/>
      <c r="J490" s="58"/>
      <c r="K490" s="58"/>
      <c r="L490" s="58"/>
      <c r="M490" s="58"/>
      <c r="N490" s="58"/>
      <c r="O490" s="58"/>
      <c r="P490" s="58"/>
      <c r="Q490" s="58"/>
      <c r="R490" s="58"/>
      <c r="S490" s="58"/>
      <c r="T490" s="58"/>
      <c r="U490" s="58"/>
      <c r="V490" s="58"/>
      <c r="W490" s="58"/>
      <c r="X490" s="58"/>
      <c r="Y490" s="58"/>
    </row>
    <row r="491" spans="1:25" ht="15.75" customHeight="1" x14ac:dyDescent="0.2">
      <c r="A491" s="23"/>
      <c r="B491" s="23"/>
      <c r="C491" s="58"/>
      <c r="D491" s="58"/>
      <c r="E491" s="58"/>
      <c r="F491" s="58"/>
      <c r="G491" s="58"/>
      <c r="H491" s="58"/>
      <c r="I491" s="67"/>
      <c r="J491" s="58"/>
      <c r="K491" s="58"/>
      <c r="L491" s="58"/>
      <c r="M491" s="58"/>
      <c r="N491" s="58"/>
      <c r="O491" s="58"/>
      <c r="P491" s="58"/>
      <c r="Q491" s="58"/>
      <c r="R491" s="58"/>
      <c r="S491" s="58"/>
      <c r="T491" s="58"/>
      <c r="U491" s="58"/>
      <c r="V491" s="58"/>
      <c r="W491" s="58"/>
      <c r="X491" s="58"/>
      <c r="Y491" s="58"/>
    </row>
    <row r="492" spans="1:25" ht="15.75" customHeight="1" x14ac:dyDescent="0.2">
      <c r="A492" s="23"/>
      <c r="B492" s="23"/>
      <c r="C492" s="58"/>
      <c r="D492" s="58"/>
      <c r="E492" s="58"/>
      <c r="F492" s="58"/>
      <c r="G492" s="58"/>
      <c r="H492" s="58"/>
      <c r="I492" s="67"/>
      <c r="J492" s="58"/>
      <c r="K492" s="58"/>
      <c r="L492" s="58"/>
      <c r="M492" s="58"/>
      <c r="N492" s="58"/>
      <c r="O492" s="58"/>
      <c r="P492" s="58"/>
      <c r="Q492" s="58"/>
      <c r="R492" s="58"/>
      <c r="S492" s="58"/>
      <c r="T492" s="58"/>
      <c r="U492" s="58"/>
      <c r="V492" s="58"/>
      <c r="W492" s="58"/>
      <c r="X492" s="58"/>
      <c r="Y492" s="58"/>
    </row>
    <row r="493" spans="1:25" ht="15.75" customHeight="1" x14ac:dyDescent="0.2">
      <c r="A493" s="23"/>
      <c r="B493" s="23"/>
      <c r="C493" s="58"/>
      <c r="D493" s="58"/>
      <c r="E493" s="58"/>
      <c r="F493" s="58"/>
      <c r="G493" s="58"/>
      <c r="H493" s="58"/>
      <c r="I493" s="67"/>
      <c r="J493" s="58"/>
      <c r="K493" s="58"/>
      <c r="L493" s="58"/>
      <c r="M493" s="58"/>
      <c r="N493" s="58"/>
      <c r="O493" s="58"/>
      <c r="P493" s="58"/>
      <c r="Q493" s="58"/>
      <c r="R493" s="58"/>
      <c r="S493" s="58"/>
      <c r="T493" s="58"/>
      <c r="U493" s="58"/>
      <c r="V493" s="58"/>
      <c r="W493" s="58"/>
      <c r="X493" s="58"/>
      <c r="Y493" s="58"/>
    </row>
    <row r="494" spans="1:25" ht="15.75" customHeight="1" x14ac:dyDescent="0.2">
      <c r="A494" s="23"/>
      <c r="B494" s="23"/>
      <c r="C494" s="58"/>
      <c r="D494" s="58"/>
      <c r="E494" s="58"/>
      <c r="F494" s="58"/>
      <c r="G494" s="58"/>
      <c r="H494" s="58"/>
      <c r="I494" s="67"/>
      <c r="J494" s="58"/>
      <c r="K494" s="58"/>
      <c r="L494" s="58"/>
      <c r="M494" s="58"/>
      <c r="N494" s="58"/>
      <c r="O494" s="58"/>
      <c r="P494" s="58"/>
      <c r="Q494" s="58"/>
      <c r="R494" s="58"/>
      <c r="S494" s="58"/>
      <c r="T494" s="58"/>
      <c r="U494" s="58"/>
      <c r="V494" s="58"/>
      <c r="W494" s="58"/>
      <c r="X494" s="58"/>
      <c r="Y494" s="58"/>
    </row>
    <row r="495" spans="1:25" ht="15.75" customHeight="1" x14ac:dyDescent="0.2">
      <c r="A495" s="23"/>
      <c r="B495" s="23"/>
      <c r="C495" s="58"/>
      <c r="D495" s="58"/>
      <c r="E495" s="58"/>
      <c r="F495" s="58"/>
      <c r="G495" s="58"/>
      <c r="H495" s="58"/>
      <c r="I495" s="67"/>
      <c r="J495" s="58"/>
      <c r="K495" s="58"/>
      <c r="L495" s="58"/>
      <c r="M495" s="58"/>
      <c r="N495" s="58"/>
      <c r="O495" s="58"/>
      <c r="P495" s="58"/>
      <c r="Q495" s="58"/>
      <c r="R495" s="58"/>
      <c r="S495" s="58"/>
      <c r="T495" s="58"/>
      <c r="U495" s="58"/>
      <c r="V495" s="58"/>
      <c r="W495" s="58"/>
      <c r="X495" s="58"/>
      <c r="Y495" s="58"/>
    </row>
    <row r="496" spans="1:25" ht="15.75" customHeight="1" x14ac:dyDescent="0.2">
      <c r="A496" s="23"/>
      <c r="B496" s="23"/>
      <c r="C496" s="58"/>
      <c r="D496" s="58"/>
      <c r="E496" s="58"/>
      <c r="F496" s="58"/>
      <c r="G496" s="58"/>
      <c r="H496" s="58"/>
      <c r="I496" s="67"/>
      <c r="J496" s="58"/>
      <c r="K496" s="58"/>
      <c r="L496" s="58"/>
      <c r="M496" s="58"/>
      <c r="N496" s="58"/>
      <c r="O496" s="58"/>
      <c r="P496" s="58"/>
      <c r="Q496" s="58"/>
      <c r="R496" s="58"/>
      <c r="S496" s="58"/>
      <c r="T496" s="58"/>
      <c r="U496" s="58"/>
      <c r="V496" s="58"/>
      <c r="W496" s="58"/>
      <c r="X496" s="58"/>
      <c r="Y496" s="58"/>
    </row>
    <row r="497" spans="1:25" ht="15.75" customHeight="1" x14ac:dyDescent="0.2">
      <c r="A497" s="23"/>
      <c r="B497" s="23"/>
      <c r="C497" s="58"/>
      <c r="D497" s="58"/>
      <c r="E497" s="58"/>
      <c r="F497" s="58"/>
      <c r="G497" s="58"/>
      <c r="H497" s="58"/>
      <c r="I497" s="67"/>
      <c r="J497" s="58"/>
      <c r="K497" s="58"/>
      <c r="L497" s="58"/>
      <c r="M497" s="58"/>
      <c r="N497" s="58"/>
      <c r="O497" s="58"/>
      <c r="P497" s="58"/>
      <c r="Q497" s="58"/>
      <c r="R497" s="58"/>
      <c r="S497" s="58"/>
      <c r="T497" s="58"/>
      <c r="U497" s="58"/>
      <c r="V497" s="58"/>
      <c r="W497" s="58"/>
      <c r="X497" s="58"/>
      <c r="Y497" s="58"/>
    </row>
    <row r="498" spans="1:25" ht="15.75" customHeight="1" x14ac:dyDescent="0.2">
      <c r="A498" s="23"/>
      <c r="B498" s="23"/>
      <c r="C498" s="58"/>
      <c r="D498" s="58"/>
      <c r="E498" s="58"/>
      <c r="F498" s="58"/>
      <c r="G498" s="58"/>
      <c r="H498" s="58"/>
      <c r="I498" s="67"/>
      <c r="J498" s="58"/>
      <c r="K498" s="58"/>
      <c r="L498" s="58"/>
      <c r="M498" s="58"/>
      <c r="N498" s="58"/>
      <c r="O498" s="58"/>
      <c r="P498" s="58"/>
      <c r="Q498" s="58"/>
      <c r="R498" s="58"/>
      <c r="S498" s="58"/>
      <c r="T498" s="58"/>
      <c r="U498" s="58"/>
      <c r="V498" s="58"/>
      <c r="W498" s="58"/>
      <c r="X498" s="58"/>
      <c r="Y498" s="58"/>
    </row>
    <row r="499" spans="1:25" ht="15.75" customHeight="1" x14ac:dyDescent="0.2">
      <c r="A499" s="23"/>
      <c r="B499" s="23"/>
      <c r="C499" s="58"/>
      <c r="D499" s="58"/>
      <c r="E499" s="58"/>
      <c r="F499" s="58"/>
      <c r="G499" s="58"/>
      <c r="H499" s="58"/>
      <c r="I499" s="67"/>
      <c r="J499" s="58"/>
      <c r="K499" s="58"/>
      <c r="L499" s="58"/>
      <c r="M499" s="58"/>
      <c r="N499" s="58"/>
      <c r="O499" s="58"/>
      <c r="P499" s="58"/>
      <c r="Q499" s="58"/>
      <c r="R499" s="58"/>
      <c r="S499" s="58"/>
      <c r="T499" s="58"/>
      <c r="U499" s="58"/>
      <c r="V499" s="58"/>
      <c r="W499" s="58"/>
      <c r="X499" s="58"/>
      <c r="Y499" s="58"/>
    </row>
    <row r="500" spans="1:25" ht="15.75" customHeight="1" x14ac:dyDescent="0.2">
      <c r="A500" s="23"/>
      <c r="B500" s="23"/>
      <c r="C500" s="58"/>
      <c r="D500" s="58"/>
      <c r="E500" s="58"/>
      <c r="F500" s="58"/>
      <c r="G500" s="58"/>
      <c r="H500" s="58"/>
      <c r="I500" s="67"/>
      <c r="J500" s="58"/>
      <c r="K500" s="58"/>
      <c r="L500" s="58"/>
      <c r="M500" s="58"/>
      <c r="N500" s="58"/>
      <c r="O500" s="58"/>
      <c r="P500" s="58"/>
      <c r="Q500" s="58"/>
      <c r="R500" s="58"/>
      <c r="S500" s="58"/>
      <c r="T500" s="58"/>
      <c r="U500" s="58"/>
      <c r="V500" s="58"/>
      <c r="W500" s="58"/>
      <c r="X500" s="58"/>
      <c r="Y500" s="58"/>
    </row>
    <row r="501" spans="1:25" ht="15.75" customHeight="1" x14ac:dyDescent="0.2">
      <c r="A501" s="23"/>
      <c r="B501" s="23"/>
      <c r="C501" s="58"/>
      <c r="D501" s="58"/>
      <c r="E501" s="58"/>
      <c r="F501" s="58"/>
      <c r="G501" s="58"/>
      <c r="H501" s="58"/>
      <c r="I501" s="67"/>
      <c r="J501" s="58"/>
      <c r="K501" s="58"/>
      <c r="L501" s="58"/>
      <c r="M501" s="58"/>
      <c r="N501" s="58"/>
      <c r="O501" s="58"/>
      <c r="P501" s="58"/>
      <c r="Q501" s="58"/>
      <c r="R501" s="58"/>
      <c r="S501" s="58"/>
      <c r="T501" s="58"/>
      <c r="U501" s="58"/>
      <c r="V501" s="58"/>
      <c r="W501" s="58"/>
      <c r="X501" s="58"/>
      <c r="Y501" s="58"/>
    </row>
    <row r="502" spans="1:25" ht="15.75" customHeight="1" x14ac:dyDescent="0.2">
      <c r="A502" s="23"/>
      <c r="B502" s="23"/>
      <c r="C502" s="58"/>
      <c r="D502" s="58"/>
      <c r="E502" s="58"/>
      <c r="F502" s="58"/>
      <c r="G502" s="58"/>
      <c r="H502" s="58"/>
      <c r="I502" s="67"/>
      <c r="J502" s="58"/>
      <c r="K502" s="58"/>
      <c r="L502" s="58"/>
      <c r="M502" s="58"/>
      <c r="N502" s="58"/>
      <c r="O502" s="58"/>
      <c r="P502" s="58"/>
      <c r="Q502" s="58"/>
      <c r="R502" s="58"/>
      <c r="S502" s="58"/>
      <c r="T502" s="58"/>
      <c r="U502" s="58"/>
      <c r="V502" s="58"/>
      <c r="W502" s="58"/>
      <c r="X502" s="58"/>
      <c r="Y502" s="58"/>
    </row>
    <row r="503" spans="1:25" ht="15.75" customHeight="1" x14ac:dyDescent="0.2">
      <c r="A503" s="23"/>
      <c r="B503" s="23"/>
      <c r="C503" s="58"/>
      <c r="D503" s="58"/>
      <c r="E503" s="58"/>
      <c r="F503" s="58"/>
      <c r="G503" s="58"/>
      <c r="H503" s="58"/>
      <c r="I503" s="67"/>
      <c r="J503" s="58"/>
      <c r="K503" s="58"/>
      <c r="L503" s="58"/>
      <c r="M503" s="58"/>
      <c r="N503" s="58"/>
      <c r="O503" s="58"/>
      <c r="P503" s="58"/>
      <c r="Q503" s="58"/>
      <c r="R503" s="58"/>
      <c r="S503" s="58"/>
      <c r="T503" s="58"/>
      <c r="U503" s="58"/>
      <c r="V503" s="58"/>
      <c r="W503" s="58"/>
      <c r="X503" s="58"/>
      <c r="Y503" s="58"/>
    </row>
    <row r="504" spans="1:25" ht="15.75" customHeight="1" x14ac:dyDescent="0.2">
      <c r="A504" s="23"/>
      <c r="B504" s="23"/>
      <c r="C504" s="58"/>
      <c r="D504" s="58"/>
      <c r="E504" s="58"/>
      <c r="F504" s="58"/>
      <c r="G504" s="58"/>
      <c r="H504" s="58"/>
      <c r="I504" s="67"/>
      <c r="J504" s="58"/>
      <c r="K504" s="58"/>
      <c r="L504" s="58"/>
      <c r="M504" s="58"/>
      <c r="N504" s="58"/>
      <c r="O504" s="58"/>
      <c r="P504" s="58"/>
      <c r="Q504" s="58"/>
      <c r="R504" s="58"/>
      <c r="S504" s="58"/>
      <c r="T504" s="58"/>
      <c r="U504" s="58"/>
      <c r="V504" s="58"/>
      <c r="W504" s="58"/>
      <c r="X504" s="58"/>
      <c r="Y504" s="58"/>
    </row>
    <row r="505" spans="1:25" ht="15.75" customHeight="1" x14ac:dyDescent="0.2">
      <c r="A505" s="23"/>
      <c r="B505" s="23"/>
      <c r="C505" s="58"/>
      <c r="D505" s="58"/>
      <c r="E505" s="58"/>
      <c r="F505" s="58"/>
      <c r="G505" s="58"/>
      <c r="H505" s="58"/>
      <c r="I505" s="67"/>
      <c r="J505" s="58"/>
      <c r="K505" s="58"/>
      <c r="L505" s="58"/>
      <c r="M505" s="58"/>
      <c r="N505" s="58"/>
      <c r="O505" s="58"/>
      <c r="P505" s="58"/>
      <c r="Q505" s="58"/>
      <c r="R505" s="58"/>
      <c r="S505" s="58"/>
      <c r="T505" s="58"/>
      <c r="U505" s="58"/>
      <c r="V505" s="58"/>
      <c r="W505" s="58"/>
      <c r="X505" s="58"/>
      <c r="Y505" s="58"/>
    </row>
    <row r="506" spans="1:25" ht="15.75" customHeight="1" x14ac:dyDescent="0.2">
      <c r="A506" s="23"/>
      <c r="B506" s="23"/>
      <c r="C506" s="58"/>
      <c r="D506" s="58"/>
      <c r="E506" s="58"/>
      <c r="F506" s="58"/>
      <c r="G506" s="58"/>
      <c r="H506" s="58"/>
      <c r="I506" s="67"/>
      <c r="J506" s="58"/>
      <c r="K506" s="58"/>
      <c r="L506" s="58"/>
      <c r="M506" s="58"/>
      <c r="N506" s="58"/>
      <c r="O506" s="58"/>
      <c r="P506" s="58"/>
      <c r="Q506" s="58"/>
      <c r="R506" s="58"/>
      <c r="S506" s="58"/>
      <c r="T506" s="58"/>
      <c r="U506" s="58"/>
      <c r="V506" s="58"/>
      <c r="W506" s="58"/>
      <c r="X506" s="58"/>
      <c r="Y506" s="58"/>
    </row>
    <row r="507" spans="1:25" ht="15.75" customHeight="1" x14ac:dyDescent="0.2">
      <c r="A507" s="23"/>
      <c r="B507" s="23"/>
      <c r="C507" s="58"/>
      <c r="D507" s="58"/>
      <c r="E507" s="58"/>
      <c r="F507" s="58"/>
      <c r="G507" s="58"/>
      <c r="H507" s="58"/>
      <c r="I507" s="67"/>
      <c r="J507" s="58"/>
      <c r="K507" s="58"/>
      <c r="L507" s="58"/>
      <c r="M507" s="58"/>
      <c r="N507" s="58"/>
      <c r="O507" s="58"/>
      <c r="P507" s="58"/>
      <c r="Q507" s="58"/>
      <c r="R507" s="58"/>
      <c r="S507" s="58"/>
      <c r="T507" s="58"/>
      <c r="U507" s="58"/>
      <c r="V507" s="58"/>
      <c r="W507" s="58"/>
      <c r="X507" s="58"/>
      <c r="Y507" s="58"/>
    </row>
    <row r="508" spans="1:25" ht="15.75" customHeight="1" x14ac:dyDescent="0.2">
      <c r="A508" s="23"/>
      <c r="B508" s="23"/>
      <c r="C508" s="58"/>
      <c r="D508" s="58"/>
      <c r="E508" s="58"/>
      <c r="F508" s="58"/>
      <c r="G508" s="58"/>
      <c r="H508" s="58"/>
      <c r="I508" s="67"/>
      <c r="J508" s="58"/>
      <c r="K508" s="58"/>
      <c r="L508" s="58"/>
      <c r="M508" s="58"/>
      <c r="N508" s="58"/>
      <c r="O508" s="58"/>
      <c r="P508" s="58"/>
      <c r="Q508" s="58"/>
      <c r="R508" s="58"/>
      <c r="S508" s="58"/>
      <c r="T508" s="58"/>
      <c r="U508" s="58"/>
      <c r="V508" s="58"/>
      <c r="W508" s="58"/>
      <c r="X508" s="58"/>
      <c r="Y508" s="58"/>
    </row>
    <row r="509" spans="1:25" ht="15.75" customHeight="1" x14ac:dyDescent="0.2">
      <c r="A509" s="23"/>
      <c r="B509" s="23"/>
      <c r="C509" s="58"/>
      <c r="D509" s="58"/>
      <c r="E509" s="58"/>
      <c r="F509" s="58"/>
      <c r="G509" s="58"/>
      <c r="H509" s="58"/>
      <c r="I509" s="67"/>
      <c r="J509" s="58"/>
      <c r="K509" s="58"/>
      <c r="L509" s="58"/>
      <c r="M509" s="58"/>
      <c r="N509" s="58"/>
      <c r="O509" s="58"/>
      <c r="P509" s="58"/>
      <c r="Q509" s="58"/>
      <c r="R509" s="58"/>
      <c r="S509" s="58"/>
      <c r="T509" s="58"/>
      <c r="U509" s="58"/>
      <c r="V509" s="58"/>
      <c r="W509" s="58"/>
      <c r="X509" s="58"/>
      <c r="Y509" s="58"/>
    </row>
    <row r="510" spans="1:25" ht="15.75" customHeight="1" x14ac:dyDescent="0.2">
      <c r="A510" s="23"/>
      <c r="B510" s="23"/>
      <c r="C510" s="58"/>
      <c r="D510" s="58"/>
      <c r="E510" s="58"/>
      <c r="F510" s="58"/>
      <c r="G510" s="58"/>
      <c r="H510" s="58"/>
      <c r="I510" s="67"/>
      <c r="J510" s="58"/>
      <c r="K510" s="58"/>
      <c r="L510" s="58"/>
      <c r="M510" s="58"/>
      <c r="N510" s="58"/>
      <c r="O510" s="58"/>
      <c r="P510" s="58"/>
      <c r="Q510" s="58"/>
      <c r="R510" s="58"/>
      <c r="S510" s="58"/>
      <c r="T510" s="58"/>
      <c r="U510" s="58"/>
      <c r="V510" s="58"/>
      <c r="W510" s="58"/>
      <c r="X510" s="58"/>
      <c r="Y510" s="58"/>
    </row>
    <row r="511" spans="1:25" ht="15.75" customHeight="1" x14ac:dyDescent="0.2">
      <c r="A511" s="23"/>
      <c r="B511" s="23"/>
      <c r="C511" s="58"/>
      <c r="D511" s="58"/>
      <c r="E511" s="58"/>
      <c r="F511" s="58"/>
      <c r="G511" s="58"/>
      <c r="H511" s="58"/>
      <c r="I511" s="67"/>
      <c r="J511" s="58"/>
      <c r="K511" s="58"/>
      <c r="L511" s="58"/>
      <c r="M511" s="58"/>
      <c r="N511" s="58"/>
      <c r="O511" s="58"/>
      <c r="P511" s="58"/>
      <c r="Q511" s="58"/>
      <c r="R511" s="58"/>
      <c r="S511" s="58"/>
      <c r="T511" s="58"/>
      <c r="U511" s="58"/>
      <c r="V511" s="58"/>
      <c r="W511" s="58"/>
      <c r="X511" s="58"/>
      <c r="Y511" s="58"/>
    </row>
    <row r="512" spans="1:25" ht="15.75" customHeight="1" x14ac:dyDescent="0.2">
      <c r="A512" s="23"/>
      <c r="B512" s="23"/>
      <c r="C512" s="58"/>
      <c r="D512" s="58"/>
      <c r="E512" s="58"/>
      <c r="F512" s="58"/>
      <c r="G512" s="58"/>
      <c r="H512" s="58"/>
      <c r="I512" s="67"/>
      <c r="J512" s="58"/>
      <c r="K512" s="58"/>
      <c r="L512" s="58"/>
      <c r="M512" s="58"/>
      <c r="N512" s="58"/>
      <c r="O512" s="58"/>
      <c r="P512" s="58"/>
      <c r="Q512" s="58"/>
      <c r="R512" s="58"/>
      <c r="S512" s="58"/>
      <c r="T512" s="58"/>
      <c r="U512" s="58"/>
      <c r="V512" s="58"/>
      <c r="W512" s="58"/>
      <c r="X512" s="58"/>
      <c r="Y512" s="58"/>
    </row>
    <row r="513" spans="1:25" ht="15.75" customHeight="1" x14ac:dyDescent="0.2">
      <c r="A513" s="23"/>
      <c r="B513" s="23"/>
      <c r="C513" s="58"/>
      <c r="D513" s="58"/>
      <c r="E513" s="58"/>
      <c r="F513" s="58"/>
      <c r="G513" s="58"/>
      <c r="H513" s="58"/>
      <c r="I513" s="67"/>
      <c r="J513" s="58"/>
      <c r="K513" s="58"/>
      <c r="L513" s="58"/>
      <c r="M513" s="58"/>
      <c r="N513" s="58"/>
      <c r="O513" s="58"/>
      <c r="P513" s="58"/>
      <c r="Q513" s="58"/>
      <c r="R513" s="58"/>
      <c r="S513" s="58"/>
      <c r="T513" s="58"/>
      <c r="U513" s="58"/>
      <c r="V513" s="58"/>
      <c r="W513" s="58"/>
      <c r="X513" s="58"/>
      <c r="Y513" s="58"/>
    </row>
    <row r="514" spans="1:25" ht="15.75" customHeight="1" x14ac:dyDescent="0.2">
      <c r="A514" s="23"/>
      <c r="B514" s="23"/>
      <c r="C514" s="58"/>
      <c r="D514" s="58"/>
      <c r="E514" s="58"/>
      <c r="F514" s="58"/>
      <c r="G514" s="58"/>
      <c r="H514" s="58"/>
      <c r="I514" s="67"/>
      <c r="J514" s="58"/>
      <c r="K514" s="58"/>
      <c r="L514" s="58"/>
      <c r="M514" s="58"/>
      <c r="N514" s="58"/>
      <c r="O514" s="58"/>
      <c r="P514" s="58"/>
      <c r="Q514" s="58"/>
      <c r="R514" s="58"/>
      <c r="S514" s="58"/>
      <c r="T514" s="58"/>
      <c r="U514" s="58"/>
      <c r="V514" s="58"/>
      <c r="W514" s="58"/>
      <c r="X514" s="58"/>
      <c r="Y514" s="58"/>
    </row>
    <row r="515" spans="1:25" ht="15.75" customHeight="1" x14ac:dyDescent="0.2">
      <c r="A515" s="23"/>
      <c r="B515" s="23"/>
      <c r="C515" s="58"/>
      <c r="D515" s="58"/>
      <c r="E515" s="58"/>
      <c r="F515" s="58"/>
      <c r="G515" s="58"/>
      <c r="H515" s="58"/>
      <c r="I515" s="67"/>
      <c r="J515" s="58"/>
      <c r="K515" s="58"/>
      <c r="L515" s="58"/>
      <c r="M515" s="58"/>
      <c r="N515" s="58"/>
      <c r="O515" s="58"/>
      <c r="P515" s="58"/>
      <c r="Q515" s="58"/>
      <c r="R515" s="58"/>
      <c r="S515" s="58"/>
      <c r="T515" s="58"/>
      <c r="U515" s="58"/>
      <c r="V515" s="58"/>
      <c r="W515" s="58"/>
      <c r="X515" s="58"/>
      <c r="Y515" s="58"/>
    </row>
    <row r="516" spans="1:25" ht="15.75" customHeight="1" x14ac:dyDescent="0.2">
      <c r="A516" s="23"/>
      <c r="B516" s="23"/>
      <c r="C516" s="58"/>
      <c r="D516" s="58"/>
      <c r="E516" s="58"/>
      <c r="F516" s="58"/>
      <c r="G516" s="58"/>
      <c r="H516" s="58"/>
      <c r="I516" s="67"/>
      <c r="J516" s="58"/>
      <c r="K516" s="58"/>
      <c r="L516" s="58"/>
      <c r="M516" s="58"/>
      <c r="N516" s="58"/>
      <c r="O516" s="58"/>
      <c r="P516" s="58"/>
      <c r="Q516" s="58"/>
      <c r="R516" s="58"/>
      <c r="S516" s="58"/>
      <c r="T516" s="58"/>
      <c r="U516" s="58"/>
      <c r="V516" s="58"/>
      <c r="W516" s="58"/>
      <c r="X516" s="58"/>
      <c r="Y516" s="58"/>
    </row>
    <row r="517" spans="1:25" ht="15.75" customHeight="1" x14ac:dyDescent="0.2">
      <c r="A517" s="23"/>
      <c r="B517" s="23"/>
      <c r="C517" s="58"/>
      <c r="D517" s="58"/>
      <c r="E517" s="58"/>
      <c r="F517" s="58"/>
      <c r="G517" s="58"/>
      <c r="H517" s="58"/>
      <c r="I517" s="67"/>
      <c r="J517" s="58"/>
      <c r="K517" s="58"/>
      <c r="L517" s="58"/>
      <c r="M517" s="58"/>
      <c r="N517" s="58"/>
      <c r="O517" s="58"/>
      <c r="P517" s="58"/>
      <c r="Q517" s="58"/>
      <c r="R517" s="58"/>
      <c r="S517" s="58"/>
      <c r="T517" s="58"/>
      <c r="U517" s="58"/>
      <c r="V517" s="58"/>
      <c r="W517" s="58"/>
      <c r="X517" s="58"/>
      <c r="Y517" s="58"/>
    </row>
    <row r="518" spans="1:25" ht="15.75" customHeight="1" x14ac:dyDescent="0.2">
      <c r="A518" s="23"/>
      <c r="B518" s="23"/>
      <c r="C518" s="58"/>
      <c r="D518" s="58"/>
      <c r="E518" s="58"/>
      <c r="F518" s="58"/>
      <c r="G518" s="58"/>
      <c r="H518" s="58"/>
      <c r="I518" s="67"/>
      <c r="J518" s="58"/>
      <c r="K518" s="58"/>
      <c r="L518" s="58"/>
      <c r="M518" s="58"/>
      <c r="N518" s="58"/>
      <c r="O518" s="58"/>
      <c r="P518" s="58"/>
      <c r="Q518" s="58"/>
      <c r="R518" s="58"/>
      <c r="S518" s="58"/>
      <c r="T518" s="58"/>
      <c r="U518" s="58"/>
      <c r="V518" s="58"/>
      <c r="W518" s="58"/>
      <c r="X518" s="58"/>
      <c r="Y518" s="58"/>
    </row>
    <row r="519" spans="1:25" ht="15.75" customHeight="1" x14ac:dyDescent="0.2">
      <c r="A519" s="23"/>
      <c r="B519" s="23"/>
      <c r="C519" s="58"/>
      <c r="D519" s="58"/>
      <c r="E519" s="58"/>
      <c r="F519" s="58"/>
      <c r="G519" s="58"/>
      <c r="H519" s="58"/>
      <c r="I519" s="67"/>
      <c r="J519" s="58"/>
      <c r="K519" s="58"/>
      <c r="L519" s="58"/>
      <c r="M519" s="58"/>
      <c r="N519" s="58"/>
      <c r="O519" s="58"/>
      <c r="P519" s="58"/>
      <c r="Q519" s="58"/>
      <c r="R519" s="58"/>
      <c r="S519" s="58"/>
      <c r="T519" s="58"/>
      <c r="U519" s="58"/>
      <c r="V519" s="58"/>
      <c r="W519" s="58"/>
      <c r="X519" s="58"/>
      <c r="Y519" s="58"/>
    </row>
    <row r="520" spans="1:25" ht="15.75" customHeight="1" x14ac:dyDescent="0.2">
      <c r="A520" s="23"/>
      <c r="B520" s="23"/>
      <c r="C520" s="58"/>
      <c r="D520" s="58"/>
      <c r="E520" s="58"/>
      <c r="F520" s="58"/>
      <c r="G520" s="58"/>
      <c r="H520" s="58"/>
      <c r="I520" s="67"/>
      <c r="J520" s="58"/>
      <c r="K520" s="58"/>
      <c r="L520" s="58"/>
      <c r="M520" s="58"/>
      <c r="N520" s="58"/>
      <c r="O520" s="58"/>
      <c r="P520" s="58"/>
      <c r="Q520" s="58"/>
      <c r="R520" s="58"/>
      <c r="S520" s="58"/>
      <c r="T520" s="58"/>
      <c r="U520" s="58"/>
      <c r="V520" s="58"/>
      <c r="W520" s="58"/>
      <c r="X520" s="58"/>
      <c r="Y520" s="58"/>
    </row>
    <row r="521" spans="1:25" ht="15.75" customHeight="1" x14ac:dyDescent="0.2">
      <c r="A521" s="23"/>
      <c r="B521" s="23"/>
      <c r="C521" s="58"/>
      <c r="D521" s="58"/>
      <c r="E521" s="58"/>
      <c r="F521" s="58"/>
      <c r="G521" s="58"/>
      <c r="H521" s="58"/>
      <c r="I521" s="67"/>
      <c r="J521" s="58"/>
      <c r="K521" s="58"/>
      <c r="L521" s="58"/>
      <c r="M521" s="58"/>
      <c r="N521" s="58"/>
      <c r="O521" s="58"/>
      <c r="P521" s="58"/>
      <c r="Q521" s="58"/>
      <c r="R521" s="58"/>
      <c r="S521" s="58"/>
      <c r="T521" s="58"/>
      <c r="U521" s="58"/>
      <c r="V521" s="58"/>
      <c r="W521" s="58"/>
      <c r="X521" s="58"/>
      <c r="Y521" s="58"/>
    </row>
    <row r="522" spans="1:25" ht="15.75" customHeight="1" x14ac:dyDescent="0.2">
      <c r="A522" s="23"/>
      <c r="B522" s="23"/>
      <c r="C522" s="58"/>
      <c r="D522" s="58"/>
      <c r="E522" s="58"/>
      <c r="F522" s="58"/>
      <c r="G522" s="58"/>
      <c r="H522" s="58"/>
      <c r="I522" s="67"/>
      <c r="J522" s="58"/>
      <c r="K522" s="58"/>
      <c r="L522" s="58"/>
      <c r="M522" s="58"/>
      <c r="N522" s="58"/>
      <c r="O522" s="58"/>
      <c r="P522" s="58"/>
      <c r="Q522" s="58"/>
      <c r="R522" s="58"/>
      <c r="S522" s="58"/>
      <c r="T522" s="58"/>
      <c r="U522" s="58"/>
      <c r="V522" s="58"/>
      <c r="W522" s="58"/>
      <c r="X522" s="58"/>
      <c r="Y522" s="58"/>
    </row>
    <row r="523" spans="1:25" ht="15.75" customHeight="1" x14ac:dyDescent="0.2">
      <c r="A523" s="23"/>
      <c r="B523" s="23"/>
      <c r="C523" s="58"/>
      <c r="D523" s="58"/>
      <c r="E523" s="58"/>
      <c r="F523" s="58"/>
      <c r="G523" s="58"/>
      <c r="H523" s="58"/>
      <c r="I523" s="67"/>
      <c r="J523" s="58"/>
      <c r="K523" s="58"/>
      <c r="L523" s="58"/>
      <c r="M523" s="58"/>
      <c r="N523" s="58"/>
      <c r="O523" s="58"/>
      <c r="P523" s="58"/>
      <c r="Q523" s="58"/>
      <c r="R523" s="58"/>
      <c r="S523" s="58"/>
      <c r="T523" s="58"/>
      <c r="U523" s="58"/>
      <c r="V523" s="58"/>
      <c r="W523" s="58"/>
      <c r="X523" s="58"/>
      <c r="Y523" s="58"/>
    </row>
    <row r="524" spans="1:25" ht="15.75" customHeight="1" x14ac:dyDescent="0.2">
      <c r="A524" s="23"/>
      <c r="B524" s="23"/>
      <c r="C524" s="58"/>
      <c r="D524" s="58"/>
      <c r="E524" s="58"/>
      <c r="F524" s="58"/>
      <c r="G524" s="58"/>
      <c r="H524" s="58"/>
      <c r="I524" s="67"/>
      <c r="J524" s="58"/>
      <c r="K524" s="58"/>
      <c r="L524" s="58"/>
      <c r="M524" s="58"/>
      <c r="N524" s="58"/>
      <c r="O524" s="58"/>
      <c r="P524" s="58"/>
      <c r="Q524" s="58"/>
      <c r="R524" s="58"/>
      <c r="S524" s="58"/>
      <c r="T524" s="58"/>
      <c r="U524" s="58"/>
      <c r="V524" s="58"/>
      <c r="W524" s="58"/>
      <c r="X524" s="58"/>
      <c r="Y524" s="58"/>
    </row>
    <row r="525" spans="1:25" ht="15.75" customHeight="1" x14ac:dyDescent="0.2">
      <c r="A525" s="23"/>
      <c r="B525" s="23"/>
      <c r="C525" s="58"/>
      <c r="D525" s="58"/>
      <c r="E525" s="58"/>
      <c r="F525" s="58"/>
      <c r="G525" s="58"/>
      <c r="H525" s="58"/>
      <c r="I525" s="67"/>
      <c r="J525" s="58"/>
      <c r="K525" s="58"/>
      <c r="L525" s="58"/>
      <c r="M525" s="58"/>
      <c r="N525" s="58"/>
      <c r="O525" s="58"/>
      <c r="P525" s="58"/>
      <c r="Q525" s="58"/>
      <c r="R525" s="58"/>
      <c r="S525" s="58"/>
      <c r="T525" s="58"/>
      <c r="U525" s="58"/>
      <c r="V525" s="58"/>
      <c r="W525" s="58"/>
      <c r="X525" s="58"/>
      <c r="Y525" s="58"/>
    </row>
    <row r="526" spans="1:25" ht="15.75" customHeight="1" x14ac:dyDescent="0.2">
      <c r="A526" s="23"/>
      <c r="B526" s="23"/>
      <c r="C526" s="58"/>
      <c r="D526" s="58"/>
      <c r="E526" s="58"/>
      <c r="F526" s="58"/>
      <c r="G526" s="58"/>
      <c r="H526" s="58"/>
      <c r="I526" s="67"/>
      <c r="J526" s="58"/>
      <c r="K526" s="58"/>
      <c r="L526" s="58"/>
      <c r="M526" s="58"/>
      <c r="N526" s="58"/>
      <c r="O526" s="58"/>
      <c r="P526" s="58"/>
      <c r="Q526" s="58"/>
      <c r="R526" s="58"/>
      <c r="S526" s="58"/>
      <c r="T526" s="58"/>
      <c r="U526" s="58"/>
      <c r="V526" s="58"/>
      <c r="W526" s="58"/>
      <c r="X526" s="58"/>
      <c r="Y526" s="58"/>
    </row>
    <row r="527" spans="1:25" ht="15.75" customHeight="1" x14ac:dyDescent="0.2">
      <c r="A527" s="23"/>
      <c r="B527" s="23"/>
      <c r="C527" s="58"/>
      <c r="D527" s="58"/>
      <c r="E527" s="58"/>
      <c r="F527" s="58"/>
      <c r="G527" s="58"/>
      <c r="H527" s="58"/>
      <c r="I527" s="67"/>
      <c r="J527" s="58"/>
      <c r="K527" s="58"/>
      <c r="L527" s="58"/>
      <c r="M527" s="58"/>
      <c r="N527" s="58"/>
      <c r="O527" s="58"/>
      <c r="P527" s="58"/>
      <c r="Q527" s="58"/>
      <c r="R527" s="58"/>
      <c r="S527" s="58"/>
      <c r="T527" s="58"/>
      <c r="U527" s="58"/>
      <c r="V527" s="58"/>
      <c r="W527" s="58"/>
      <c r="X527" s="58"/>
      <c r="Y527" s="58"/>
    </row>
    <row r="528" spans="1:25" ht="15.75" customHeight="1" x14ac:dyDescent="0.2">
      <c r="A528" s="23"/>
      <c r="B528" s="23"/>
      <c r="C528" s="58"/>
      <c r="D528" s="58"/>
      <c r="E528" s="58"/>
      <c r="F528" s="58"/>
      <c r="G528" s="58"/>
      <c r="H528" s="58"/>
      <c r="I528" s="67"/>
      <c r="J528" s="58"/>
      <c r="K528" s="58"/>
      <c r="L528" s="58"/>
      <c r="M528" s="58"/>
      <c r="N528" s="58"/>
      <c r="O528" s="58"/>
      <c r="P528" s="58"/>
      <c r="Q528" s="58"/>
      <c r="R528" s="58"/>
      <c r="S528" s="58"/>
      <c r="T528" s="58"/>
      <c r="U528" s="58"/>
      <c r="V528" s="58"/>
      <c r="W528" s="58"/>
      <c r="X528" s="58"/>
      <c r="Y528" s="58"/>
    </row>
    <row r="529" spans="1:25" ht="15.75" customHeight="1" x14ac:dyDescent="0.2">
      <c r="A529" s="23"/>
      <c r="B529" s="23"/>
      <c r="C529" s="58"/>
      <c r="D529" s="58"/>
      <c r="E529" s="58"/>
      <c r="F529" s="58"/>
      <c r="G529" s="58"/>
      <c r="H529" s="58"/>
      <c r="I529" s="67"/>
      <c r="J529" s="58"/>
      <c r="K529" s="58"/>
      <c r="L529" s="58"/>
      <c r="M529" s="58"/>
      <c r="N529" s="58"/>
      <c r="O529" s="58"/>
      <c r="P529" s="58"/>
      <c r="Q529" s="58"/>
      <c r="R529" s="58"/>
      <c r="S529" s="58"/>
      <c r="T529" s="58"/>
      <c r="U529" s="58"/>
      <c r="V529" s="58"/>
      <c r="W529" s="58"/>
      <c r="X529" s="58"/>
      <c r="Y529" s="58"/>
    </row>
    <row r="530" spans="1:25" ht="15.75" customHeight="1" x14ac:dyDescent="0.2">
      <c r="A530" s="23"/>
      <c r="B530" s="23"/>
      <c r="C530" s="58"/>
      <c r="D530" s="58"/>
      <c r="E530" s="58"/>
      <c r="F530" s="58"/>
      <c r="G530" s="58"/>
      <c r="H530" s="58"/>
      <c r="I530" s="67"/>
      <c r="J530" s="58"/>
      <c r="K530" s="58"/>
      <c r="L530" s="58"/>
      <c r="M530" s="58"/>
      <c r="N530" s="58"/>
      <c r="O530" s="58"/>
      <c r="P530" s="58"/>
      <c r="Q530" s="58"/>
      <c r="R530" s="58"/>
      <c r="S530" s="58"/>
      <c r="T530" s="58"/>
      <c r="U530" s="58"/>
      <c r="V530" s="58"/>
      <c r="W530" s="58"/>
      <c r="X530" s="58"/>
      <c r="Y530" s="58"/>
    </row>
    <row r="531" spans="1:25" ht="15.75" customHeight="1" x14ac:dyDescent="0.2">
      <c r="A531" s="23"/>
      <c r="B531" s="23"/>
      <c r="C531" s="58"/>
      <c r="D531" s="58"/>
      <c r="E531" s="58"/>
      <c r="F531" s="58"/>
      <c r="G531" s="58"/>
      <c r="H531" s="58"/>
      <c r="I531" s="67"/>
      <c r="J531" s="58"/>
      <c r="K531" s="58"/>
      <c r="L531" s="58"/>
      <c r="M531" s="58"/>
      <c r="N531" s="58"/>
      <c r="O531" s="58"/>
      <c r="P531" s="58"/>
      <c r="Q531" s="58"/>
      <c r="R531" s="58"/>
      <c r="S531" s="58"/>
      <c r="T531" s="58"/>
      <c r="U531" s="58"/>
      <c r="V531" s="58"/>
      <c r="W531" s="58"/>
      <c r="X531" s="58"/>
      <c r="Y531" s="58"/>
    </row>
    <row r="532" spans="1:25" ht="15.75" customHeight="1" x14ac:dyDescent="0.2">
      <c r="A532" s="23"/>
      <c r="B532" s="23"/>
      <c r="C532" s="58"/>
      <c r="D532" s="58"/>
      <c r="E532" s="58"/>
      <c r="F532" s="58"/>
      <c r="G532" s="58"/>
      <c r="H532" s="58"/>
      <c r="I532" s="67"/>
      <c r="J532" s="58"/>
      <c r="K532" s="58"/>
      <c r="L532" s="58"/>
      <c r="M532" s="58"/>
      <c r="N532" s="58"/>
      <c r="O532" s="58"/>
      <c r="P532" s="58"/>
      <c r="Q532" s="58"/>
      <c r="R532" s="58"/>
      <c r="S532" s="58"/>
      <c r="T532" s="58"/>
      <c r="U532" s="58"/>
      <c r="V532" s="58"/>
      <c r="W532" s="58"/>
      <c r="X532" s="58"/>
      <c r="Y532" s="58"/>
    </row>
    <row r="533" spans="1:25" ht="15.75" customHeight="1" x14ac:dyDescent="0.2">
      <c r="A533" s="23"/>
      <c r="B533" s="23"/>
      <c r="C533" s="58"/>
      <c r="D533" s="58"/>
      <c r="E533" s="58"/>
      <c r="F533" s="58"/>
      <c r="G533" s="58"/>
      <c r="H533" s="58"/>
      <c r="I533" s="67"/>
      <c r="J533" s="58"/>
      <c r="K533" s="58"/>
      <c r="L533" s="58"/>
      <c r="M533" s="58"/>
      <c r="N533" s="58"/>
      <c r="O533" s="58"/>
      <c r="P533" s="58"/>
      <c r="Q533" s="58"/>
      <c r="R533" s="58"/>
      <c r="S533" s="58"/>
      <c r="T533" s="58"/>
      <c r="U533" s="58"/>
      <c r="V533" s="58"/>
      <c r="W533" s="58"/>
      <c r="X533" s="58"/>
      <c r="Y533" s="58"/>
    </row>
    <row r="534" spans="1:25" ht="15.75" customHeight="1" x14ac:dyDescent="0.2">
      <c r="A534" s="23"/>
      <c r="B534" s="23"/>
      <c r="C534" s="58"/>
      <c r="D534" s="58"/>
      <c r="E534" s="58"/>
      <c r="F534" s="58"/>
      <c r="G534" s="58"/>
      <c r="H534" s="58"/>
      <c r="I534" s="67"/>
      <c r="J534" s="58"/>
      <c r="K534" s="58"/>
      <c r="L534" s="58"/>
      <c r="M534" s="58"/>
      <c r="N534" s="58"/>
      <c r="O534" s="58"/>
      <c r="P534" s="58"/>
      <c r="Q534" s="58"/>
      <c r="R534" s="58"/>
      <c r="S534" s="58"/>
      <c r="T534" s="58"/>
      <c r="U534" s="58"/>
      <c r="V534" s="58"/>
      <c r="W534" s="58"/>
      <c r="X534" s="58"/>
      <c r="Y534" s="58"/>
    </row>
    <row r="535" spans="1:25" ht="15.75" customHeight="1" x14ac:dyDescent="0.2">
      <c r="A535" s="23"/>
      <c r="B535" s="23"/>
      <c r="C535" s="58"/>
      <c r="D535" s="58"/>
      <c r="E535" s="58"/>
      <c r="F535" s="58"/>
      <c r="G535" s="58"/>
      <c r="H535" s="58"/>
      <c r="I535" s="67"/>
      <c r="J535" s="58"/>
      <c r="K535" s="58"/>
      <c r="L535" s="58"/>
      <c r="M535" s="58"/>
      <c r="N535" s="58"/>
      <c r="O535" s="58"/>
      <c r="P535" s="58"/>
      <c r="Q535" s="58"/>
      <c r="R535" s="58"/>
      <c r="S535" s="58"/>
      <c r="T535" s="58"/>
      <c r="U535" s="58"/>
      <c r="V535" s="58"/>
      <c r="W535" s="58"/>
      <c r="X535" s="58"/>
      <c r="Y535" s="58"/>
    </row>
    <row r="536" spans="1:25" ht="15.75" customHeight="1" x14ac:dyDescent="0.2">
      <c r="A536" s="23"/>
      <c r="B536" s="23"/>
      <c r="C536" s="58"/>
      <c r="D536" s="58"/>
      <c r="E536" s="58"/>
      <c r="F536" s="58"/>
      <c r="G536" s="58"/>
      <c r="H536" s="58"/>
      <c r="I536" s="67"/>
      <c r="J536" s="58"/>
      <c r="K536" s="58"/>
      <c r="L536" s="58"/>
      <c r="M536" s="58"/>
      <c r="N536" s="58"/>
      <c r="O536" s="58"/>
      <c r="P536" s="58"/>
      <c r="Q536" s="58"/>
      <c r="R536" s="58"/>
      <c r="S536" s="58"/>
      <c r="T536" s="58"/>
      <c r="U536" s="58"/>
      <c r="V536" s="58"/>
      <c r="W536" s="58"/>
      <c r="X536" s="58"/>
      <c r="Y536" s="58"/>
    </row>
    <row r="537" spans="1:25" ht="15.75" customHeight="1" x14ac:dyDescent="0.2">
      <c r="A537" s="23"/>
      <c r="B537" s="23"/>
      <c r="C537" s="58"/>
      <c r="D537" s="58"/>
      <c r="E537" s="58"/>
      <c r="F537" s="58"/>
      <c r="G537" s="58"/>
      <c r="H537" s="58"/>
      <c r="I537" s="67"/>
      <c r="J537" s="58"/>
      <c r="K537" s="58"/>
      <c r="L537" s="58"/>
      <c r="M537" s="58"/>
      <c r="N537" s="58"/>
      <c r="O537" s="58"/>
      <c r="P537" s="58"/>
      <c r="Q537" s="58"/>
      <c r="R537" s="58"/>
      <c r="S537" s="58"/>
      <c r="T537" s="58"/>
      <c r="U537" s="58"/>
      <c r="V537" s="58"/>
      <c r="W537" s="58"/>
      <c r="X537" s="58"/>
      <c r="Y537" s="58"/>
    </row>
    <row r="538" spans="1:25" ht="15.75" customHeight="1" x14ac:dyDescent="0.2">
      <c r="A538" s="23"/>
      <c r="B538" s="23"/>
      <c r="C538" s="58"/>
      <c r="D538" s="58"/>
      <c r="E538" s="58"/>
      <c r="F538" s="58"/>
      <c r="G538" s="58"/>
      <c r="H538" s="58"/>
      <c r="I538" s="67"/>
      <c r="J538" s="58"/>
      <c r="K538" s="58"/>
      <c r="L538" s="58"/>
      <c r="M538" s="58"/>
      <c r="N538" s="58"/>
      <c r="O538" s="58"/>
      <c r="P538" s="58"/>
      <c r="Q538" s="58"/>
      <c r="R538" s="58"/>
      <c r="S538" s="58"/>
      <c r="T538" s="58"/>
      <c r="U538" s="58"/>
      <c r="V538" s="58"/>
      <c r="W538" s="58"/>
      <c r="X538" s="58"/>
      <c r="Y538" s="58"/>
    </row>
    <row r="539" spans="1:25" ht="15.75" customHeight="1" x14ac:dyDescent="0.2">
      <c r="A539" s="23"/>
      <c r="B539" s="23"/>
      <c r="C539" s="58"/>
      <c r="D539" s="58"/>
      <c r="E539" s="58"/>
      <c r="F539" s="58"/>
      <c r="G539" s="58"/>
      <c r="H539" s="58"/>
      <c r="I539" s="67"/>
      <c r="J539" s="58"/>
      <c r="K539" s="58"/>
      <c r="L539" s="58"/>
      <c r="M539" s="58"/>
      <c r="N539" s="58"/>
      <c r="O539" s="58"/>
      <c r="P539" s="58"/>
      <c r="Q539" s="58"/>
      <c r="R539" s="58"/>
      <c r="S539" s="58"/>
      <c r="T539" s="58"/>
      <c r="U539" s="58"/>
      <c r="V539" s="58"/>
      <c r="W539" s="58"/>
      <c r="X539" s="58"/>
      <c r="Y539" s="58"/>
    </row>
    <row r="540" spans="1:25" ht="15.75" customHeight="1" x14ac:dyDescent="0.2">
      <c r="A540" s="23"/>
      <c r="B540" s="23"/>
      <c r="C540" s="58"/>
      <c r="D540" s="58"/>
      <c r="E540" s="58"/>
      <c r="F540" s="58"/>
      <c r="G540" s="58"/>
      <c r="H540" s="58"/>
      <c r="I540" s="67"/>
      <c r="J540" s="58"/>
      <c r="K540" s="58"/>
      <c r="L540" s="58"/>
      <c r="M540" s="58"/>
      <c r="N540" s="58"/>
      <c r="O540" s="58"/>
      <c r="P540" s="58"/>
      <c r="Q540" s="58"/>
      <c r="R540" s="58"/>
      <c r="S540" s="58"/>
      <c r="T540" s="58"/>
      <c r="U540" s="58"/>
      <c r="V540" s="58"/>
      <c r="W540" s="58"/>
      <c r="X540" s="58"/>
      <c r="Y540" s="58"/>
    </row>
    <row r="541" spans="1:25" ht="15.75" customHeight="1" x14ac:dyDescent="0.2">
      <c r="A541" s="23"/>
      <c r="B541" s="23"/>
      <c r="C541" s="58"/>
      <c r="D541" s="58"/>
      <c r="E541" s="58"/>
      <c r="F541" s="58"/>
      <c r="G541" s="58"/>
      <c r="H541" s="58"/>
      <c r="I541" s="67"/>
      <c r="J541" s="58"/>
      <c r="K541" s="58"/>
      <c r="L541" s="58"/>
      <c r="M541" s="58"/>
      <c r="N541" s="58"/>
      <c r="O541" s="58"/>
      <c r="P541" s="58"/>
      <c r="Q541" s="58"/>
      <c r="R541" s="58"/>
      <c r="S541" s="58"/>
      <c r="T541" s="58"/>
      <c r="U541" s="58"/>
      <c r="V541" s="58"/>
      <c r="W541" s="58"/>
      <c r="X541" s="58"/>
      <c r="Y541" s="58"/>
    </row>
    <row r="542" spans="1:25" ht="15.75" customHeight="1" x14ac:dyDescent="0.2">
      <c r="A542" s="23"/>
      <c r="B542" s="23"/>
      <c r="C542" s="58"/>
      <c r="D542" s="58"/>
      <c r="E542" s="58"/>
      <c r="F542" s="58"/>
      <c r="G542" s="58"/>
      <c r="H542" s="58"/>
      <c r="I542" s="67"/>
      <c r="J542" s="58"/>
      <c r="K542" s="58"/>
      <c r="L542" s="58"/>
      <c r="M542" s="58"/>
      <c r="N542" s="58"/>
      <c r="O542" s="58"/>
      <c r="P542" s="58"/>
      <c r="Q542" s="58"/>
      <c r="R542" s="58"/>
      <c r="S542" s="58"/>
      <c r="T542" s="58"/>
      <c r="U542" s="58"/>
      <c r="V542" s="58"/>
      <c r="W542" s="58"/>
      <c r="X542" s="58"/>
      <c r="Y542" s="58"/>
    </row>
    <row r="543" spans="1:25" ht="15.75" customHeight="1" x14ac:dyDescent="0.2">
      <c r="A543" s="23"/>
      <c r="B543" s="23"/>
      <c r="C543" s="58"/>
      <c r="D543" s="58"/>
      <c r="E543" s="58"/>
      <c r="F543" s="58"/>
      <c r="G543" s="58"/>
      <c r="H543" s="58"/>
      <c r="I543" s="67"/>
      <c r="J543" s="58"/>
      <c r="K543" s="58"/>
      <c r="L543" s="58"/>
      <c r="M543" s="58"/>
      <c r="N543" s="58"/>
      <c r="O543" s="58"/>
      <c r="P543" s="58"/>
      <c r="Q543" s="58"/>
      <c r="R543" s="58"/>
      <c r="S543" s="58"/>
      <c r="T543" s="58"/>
      <c r="U543" s="58"/>
      <c r="V543" s="58"/>
      <c r="W543" s="58"/>
      <c r="X543" s="58"/>
      <c r="Y543" s="58"/>
    </row>
    <row r="544" spans="1:25" ht="15.75" customHeight="1" x14ac:dyDescent="0.2">
      <c r="A544" s="23"/>
      <c r="B544" s="23"/>
      <c r="C544" s="58"/>
      <c r="D544" s="58"/>
      <c r="E544" s="58"/>
      <c r="F544" s="58"/>
      <c r="G544" s="58"/>
      <c r="H544" s="58"/>
      <c r="I544" s="67"/>
      <c r="J544" s="58"/>
      <c r="K544" s="58"/>
      <c r="L544" s="58"/>
      <c r="M544" s="58"/>
      <c r="N544" s="58"/>
      <c r="O544" s="58"/>
      <c r="P544" s="58"/>
      <c r="Q544" s="58"/>
      <c r="R544" s="58"/>
      <c r="S544" s="58"/>
      <c r="T544" s="58"/>
      <c r="U544" s="58"/>
      <c r="V544" s="58"/>
      <c r="W544" s="58"/>
      <c r="X544" s="58"/>
      <c r="Y544" s="58"/>
    </row>
    <row r="545" spans="1:25" ht="15.75" customHeight="1" x14ac:dyDescent="0.2">
      <c r="A545" s="23"/>
      <c r="B545" s="23"/>
      <c r="C545" s="58"/>
      <c r="D545" s="58"/>
      <c r="E545" s="58"/>
      <c r="F545" s="58"/>
      <c r="G545" s="58"/>
      <c r="H545" s="58"/>
      <c r="I545" s="67"/>
      <c r="J545" s="58"/>
      <c r="K545" s="58"/>
      <c r="L545" s="58"/>
      <c r="M545" s="58"/>
      <c r="N545" s="58"/>
      <c r="O545" s="58"/>
      <c r="P545" s="58"/>
      <c r="Q545" s="58"/>
      <c r="R545" s="58"/>
      <c r="S545" s="58"/>
      <c r="T545" s="58"/>
      <c r="U545" s="58"/>
      <c r="V545" s="58"/>
      <c r="W545" s="58"/>
      <c r="X545" s="58"/>
      <c r="Y545" s="58"/>
    </row>
    <row r="546" spans="1:25" ht="15.75" customHeight="1" x14ac:dyDescent="0.2">
      <c r="A546" s="23"/>
      <c r="B546" s="23"/>
      <c r="C546" s="58"/>
      <c r="D546" s="58"/>
      <c r="E546" s="58"/>
      <c r="F546" s="58"/>
      <c r="G546" s="58"/>
      <c r="H546" s="58"/>
      <c r="I546" s="67"/>
      <c r="J546" s="58"/>
      <c r="K546" s="58"/>
      <c r="L546" s="58"/>
      <c r="M546" s="58"/>
      <c r="N546" s="58"/>
      <c r="O546" s="58"/>
      <c r="P546" s="58"/>
      <c r="Q546" s="58"/>
      <c r="R546" s="58"/>
      <c r="S546" s="58"/>
      <c r="T546" s="58"/>
      <c r="U546" s="58"/>
      <c r="V546" s="58"/>
      <c r="W546" s="58"/>
      <c r="X546" s="58"/>
      <c r="Y546" s="58"/>
    </row>
    <row r="547" spans="1:25" ht="15.75" customHeight="1" x14ac:dyDescent="0.2">
      <c r="A547" s="23"/>
      <c r="B547" s="23"/>
      <c r="C547" s="58"/>
      <c r="D547" s="58"/>
      <c r="E547" s="58"/>
      <c r="F547" s="58"/>
      <c r="G547" s="58"/>
      <c r="H547" s="58"/>
      <c r="I547" s="67"/>
      <c r="J547" s="58"/>
      <c r="K547" s="58"/>
      <c r="L547" s="58"/>
      <c r="M547" s="58"/>
      <c r="N547" s="58"/>
      <c r="O547" s="58"/>
      <c r="P547" s="58"/>
      <c r="Q547" s="58"/>
      <c r="R547" s="58"/>
      <c r="S547" s="58"/>
      <c r="T547" s="58"/>
      <c r="U547" s="58"/>
      <c r="V547" s="58"/>
      <c r="W547" s="58"/>
      <c r="X547" s="58"/>
      <c r="Y547" s="58"/>
    </row>
    <row r="548" spans="1:25" ht="15.75" customHeight="1" x14ac:dyDescent="0.2">
      <c r="A548" s="23"/>
      <c r="B548" s="23"/>
      <c r="C548" s="58"/>
      <c r="D548" s="58"/>
      <c r="E548" s="58"/>
      <c r="F548" s="58"/>
      <c r="G548" s="58"/>
      <c r="H548" s="58"/>
      <c r="I548" s="67"/>
      <c r="J548" s="58"/>
      <c r="K548" s="58"/>
      <c r="L548" s="58"/>
      <c r="M548" s="58"/>
      <c r="N548" s="58"/>
      <c r="O548" s="58"/>
      <c r="P548" s="58"/>
      <c r="Q548" s="58"/>
      <c r="R548" s="58"/>
      <c r="S548" s="58"/>
      <c r="T548" s="58"/>
      <c r="U548" s="58"/>
      <c r="V548" s="58"/>
      <c r="W548" s="58"/>
      <c r="X548" s="58"/>
      <c r="Y548" s="58"/>
    </row>
    <row r="549" spans="1:25" ht="15.75" customHeight="1" x14ac:dyDescent="0.2">
      <c r="A549" s="23"/>
      <c r="B549" s="23"/>
      <c r="C549" s="58"/>
      <c r="D549" s="58"/>
      <c r="E549" s="58"/>
      <c r="F549" s="58"/>
      <c r="G549" s="58"/>
      <c r="H549" s="58"/>
      <c r="I549" s="67"/>
      <c r="J549" s="58"/>
      <c r="K549" s="58"/>
      <c r="L549" s="58"/>
      <c r="M549" s="58"/>
      <c r="N549" s="58"/>
      <c r="O549" s="58"/>
      <c r="P549" s="58"/>
      <c r="Q549" s="58"/>
      <c r="R549" s="58"/>
      <c r="S549" s="58"/>
      <c r="T549" s="58"/>
      <c r="U549" s="58"/>
      <c r="V549" s="58"/>
      <c r="W549" s="58"/>
      <c r="X549" s="58"/>
      <c r="Y549" s="58"/>
    </row>
    <row r="550" spans="1:25" ht="15.75" customHeight="1" x14ac:dyDescent="0.2">
      <c r="A550" s="23"/>
      <c r="B550" s="23"/>
      <c r="C550" s="58"/>
      <c r="D550" s="58"/>
      <c r="E550" s="58"/>
      <c r="F550" s="58"/>
      <c r="G550" s="58"/>
      <c r="H550" s="58"/>
      <c r="I550" s="67"/>
      <c r="J550" s="58"/>
      <c r="K550" s="58"/>
      <c r="L550" s="58"/>
      <c r="M550" s="58"/>
      <c r="N550" s="58"/>
      <c r="O550" s="58"/>
      <c r="P550" s="58"/>
      <c r="Q550" s="58"/>
      <c r="R550" s="58"/>
      <c r="S550" s="58"/>
      <c r="T550" s="58"/>
      <c r="U550" s="58"/>
      <c r="V550" s="58"/>
      <c r="W550" s="58"/>
      <c r="X550" s="58"/>
      <c r="Y550" s="58"/>
    </row>
    <row r="551" spans="1:25" ht="15.75" customHeight="1" x14ac:dyDescent="0.2">
      <c r="A551" s="23"/>
      <c r="B551" s="23"/>
      <c r="C551" s="58"/>
      <c r="D551" s="58"/>
      <c r="E551" s="58"/>
      <c r="F551" s="58"/>
      <c r="G551" s="58"/>
      <c r="H551" s="58"/>
      <c r="I551" s="67"/>
      <c r="J551" s="58"/>
      <c r="K551" s="58"/>
      <c r="L551" s="58"/>
      <c r="M551" s="58"/>
      <c r="N551" s="58"/>
      <c r="O551" s="58"/>
      <c r="P551" s="58"/>
      <c r="Q551" s="58"/>
      <c r="R551" s="58"/>
      <c r="S551" s="58"/>
      <c r="T551" s="58"/>
      <c r="U551" s="58"/>
      <c r="V551" s="58"/>
      <c r="W551" s="58"/>
      <c r="X551" s="58"/>
      <c r="Y551" s="58"/>
    </row>
    <row r="552" spans="1:25" ht="15.75" customHeight="1" x14ac:dyDescent="0.2">
      <c r="A552" s="23"/>
      <c r="B552" s="23"/>
      <c r="C552" s="58"/>
      <c r="D552" s="58"/>
      <c r="E552" s="58"/>
      <c r="F552" s="58"/>
      <c r="G552" s="58"/>
      <c r="H552" s="58"/>
      <c r="I552" s="67"/>
      <c r="J552" s="58"/>
      <c r="K552" s="58"/>
      <c r="L552" s="58"/>
      <c r="M552" s="58"/>
      <c r="N552" s="58"/>
      <c r="O552" s="58"/>
      <c r="P552" s="58"/>
      <c r="Q552" s="58"/>
      <c r="R552" s="58"/>
      <c r="S552" s="58"/>
      <c r="T552" s="58"/>
      <c r="U552" s="58"/>
      <c r="V552" s="58"/>
      <c r="W552" s="58"/>
      <c r="X552" s="58"/>
      <c r="Y552" s="58"/>
    </row>
    <row r="553" spans="1:25" ht="15.75" customHeight="1" x14ac:dyDescent="0.2">
      <c r="A553" s="23"/>
      <c r="B553" s="23"/>
      <c r="C553" s="58"/>
      <c r="D553" s="58"/>
      <c r="E553" s="58"/>
      <c r="F553" s="58"/>
      <c r="G553" s="58"/>
      <c r="H553" s="58"/>
      <c r="I553" s="67"/>
      <c r="J553" s="58"/>
      <c r="K553" s="58"/>
      <c r="L553" s="58"/>
      <c r="M553" s="58"/>
      <c r="N553" s="58"/>
      <c r="O553" s="58"/>
      <c r="P553" s="58"/>
      <c r="Q553" s="58"/>
      <c r="R553" s="58"/>
      <c r="S553" s="58"/>
      <c r="T553" s="58"/>
      <c r="U553" s="58"/>
      <c r="V553" s="58"/>
      <c r="W553" s="58"/>
      <c r="X553" s="58"/>
      <c r="Y553" s="58"/>
    </row>
    <row r="554" spans="1:25" ht="15.75" customHeight="1" x14ac:dyDescent="0.2">
      <c r="A554" s="23"/>
      <c r="B554" s="23"/>
      <c r="C554" s="58"/>
      <c r="D554" s="58"/>
      <c r="E554" s="58"/>
      <c r="F554" s="58"/>
      <c r="G554" s="58"/>
      <c r="H554" s="58"/>
      <c r="I554" s="67"/>
      <c r="J554" s="58"/>
      <c r="K554" s="58"/>
      <c r="L554" s="58"/>
      <c r="M554" s="58"/>
      <c r="N554" s="58"/>
      <c r="O554" s="58"/>
      <c r="P554" s="58"/>
      <c r="Q554" s="58"/>
      <c r="R554" s="58"/>
      <c r="S554" s="58"/>
      <c r="T554" s="58"/>
      <c r="U554" s="58"/>
      <c r="V554" s="58"/>
      <c r="W554" s="58"/>
      <c r="X554" s="58"/>
      <c r="Y554" s="58"/>
    </row>
    <row r="555" spans="1:25" ht="15.75" customHeight="1" x14ac:dyDescent="0.2">
      <c r="A555" s="23"/>
      <c r="B555" s="23"/>
      <c r="C555" s="58"/>
      <c r="D555" s="58"/>
      <c r="E555" s="58"/>
      <c r="F555" s="58"/>
      <c r="G555" s="58"/>
      <c r="H555" s="58"/>
      <c r="I555" s="67"/>
      <c r="J555" s="58"/>
      <c r="K555" s="58"/>
      <c r="L555" s="58"/>
      <c r="M555" s="58"/>
      <c r="N555" s="58"/>
      <c r="O555" s="58"/>
      <c r="P555" s="58"/>
      <c r="Q555" s="58"/>
      <c r="R555" s="58"/>
      <c r="S555" s="58"/>
      <c r="T555" s="58"/>
      <c r="U555" s="58"/>
      <c r="V555" s="58"/>
      <c r="W555" s="58"/>
      <c r="X555" s="58"/>
      <c r="Y555" s="58"/>
    </row>
    <row r="556" spans="1:25" ht="15.75" customHeight="1" x14ac:dyDescent="0.2">
      <c r="A556" s="23"/>
      <c r="B556" s="23"/>
      <c r="C556" s="58"/>
      <c r="D556" s="58"/>
      <c r="E556" s="58"/>
      <c r="F556" s="58"/>
      <c r="G556" s="58"/>
      <c r="H556" s="58"/>
      <c r="I556" s="67"/>
      <c r="J556" s="58"/>
      <c r="K556" s="58"/>
      <c r="L556" s="58"/>
      <c r="M556" s="58"/>
      <c r="N556" s="58"/>
      <c r="O556" s="58"/>
      <c r="P556" s="58"/>
      <c r="Q556" s="58"/>
      <c r="R556" s="58"/>
      <c r="S556" s="58"/>
      <c r="T556" s="58"/>
      <c r="U556" s="58"/>
      <c r="V556" s="58"/>
      <c r="W556" s="58"/>
      <c r="X556" s="58"/>
      <c r="Y556" s="58"/>
    </row>
    <row r="557" spans="1:25" ht="15.75" customHeight="1" x14ac:dyDescent="0.2">
      <c r="A557" s="23"/>
      <c r="B557" s="23"/>
      <c r="C557" s="58"/>
      <c r="D557" s="58"/>
      <c r="E557" s="58"/>
      <c r="F557" s="58"/>
      <c r="G557" s="58"/>
      <c r="H557" s="58"/>
      <c r="I557" s="67"/>
      <c r="J557" s="58"/>
      <c r="K557" s="58"/>
      <c r="L557" s="58"/>
      <c r="M557" s="58"/>
      <c r="N557" s="58"/>
      <c r="O557" s="58"/>
      <c r="P557" s="58"/>
      <c r="Q557" s="58"/>
      <c r="R557" s="58"/>
      <c r="S557" s="58"/>
      <c r="T557" s="58"/>
      <c r="U557" s="58"/>
      <c r="V557" s="58"/>
      <c r="W557" s="58"/>
      <c r="X557" s="58"/>
      <c r="Y557" s="58"/>
    </row>
    <row r="558" spans="1:25" ht="15.75" customHeight="1" x14ac:dyDescent="0.2">
      <c r="A558" s="23"/>
      <c r="B558" s="23"/>
      <c r="C558" s="58"/>
      <c r="D558" s="58"/>
      <c r="E558" s="58"/>
      <c r="F558" s="58"/>
      <c r="G558" s="58"/>
      <c r="H558" s="58"/>
      <c r="I558" s="67"/>
      <c r="J558" s="58"/>
      <c r="K558" s="58"/>
      <c r="L558" s="58"/>
      <c r="M558" s="58"/>
      <c r="N558" s="58"/>
      <c r="O558" s="58"/>
      <c r="P558" s="58"/>
      <c r="Q558" s="58"/>
      <c r="R558" s="58"/>
      <c r="S558" s="58"/>
      <c r="T558" s="58"/>
      <c r="U558" s="58"/>
      <c r="V558" s="58"/>
      <c r="W558" s="58"/>
      <c r="X558" s="58"/>
      <c r="Y558" s="58"/>
    </row>
    <row r="559" spans="1:25" ht="15.75" customHeight="1" x14ac:dyDescent="0.2">
      <c r="A559" s="23"/>
      <c r="B559" s="23"/>
      <c r="C559" s="58"/>
      <c r="D559" s="58"/>
      <c r="E559" s="58"/>
      <c r="F559" s="58"/>
      <c r="G559" s="58"/>
      <c r="H559" s="58"/>
      <c r="I559" s="67"/>
      <c r="J559" s="58"/>
      <c r="K559" s="58"/>
      <c r="L559" s="58"/>
      <c r="M559" s="58"/>
      <c r="N559" s="58"/>
      <c r="O559" s="58"/>
      <c r="P559" s="58"/>
      <c r="Q559" s="58"/>
      <c r="R559" s="58"/>
      <c r="S559" s="58"/>
      <c r="T559" s="58"/>
      <c r="U559" s="58"/>
      <c r="V559" s="58"/>
      <c r="W559" s="58"/>
      <c r="X559" s="58"/>
      <c r="Y559" s="58"/>
    </row>
    <row r="560" spans="1:25" ht="15.75" customHeight="1" x14ac:dyDescent="0.2">
      <c r="A560" s="23"/>
      <c r="B560" s="23"/>
      <c r="C560" s="58"/>
      <c r="D560" s="58"/>
      <c r="E560" s="58"/>
      <c r="F560" s="58"/>
      <c r="G560" s="58"/>
      <c r="H560" s="58"/>
      <c r="I560" s="67"/>
      <c r="J560" s="58"/>
      <c r="K560" s="58"/>
      <c r="L560" s="58"/>
      <c r="M560" s="58"/>
      <c r="N560" s="58"/>
      <c r="O560" s="58"/>
      <c r="P560" s="58"/>
      <c r="Q560" s="58"/>
      <c r="R560" s="58"/>
      <c r="S560" s="58"/>
      <c r="T560" s="58"/>
      <c r="U560" s="58"/>
      <c r="V560" s="58"/>
      <c r="W560" s="58"/>
      <c r="X560" s="58"/>
      <c r="Y560" s="58"/>
    </row>
    <row r="561" spans="1:25" ht="15.75" customHeight="1" x14ac:dyDescent="0.2">
      <c r="A561" s="23"/>
      <c r="B561" s="23"/>
      <c r="C561" s="58"/>
      <c r="D561" s="58"/>
      <c r="E561" s="58"/>
      <c r="F561" s="58"/>
      <c r="G561" s="58"/>
      <c r="H561" s="58"/>
      <c r="I561" s="67"/>
      <c r="J561" s="58"/>
      <c r="K561" s="58"/>
      <c r="L561" s="58"/>
      <c r="M561" s="58"/>
      <c r="N561" s="58"/>
      <c r="O561" s="58"/>
      <c r="P561" s="58"/>
      <c r="Q561" s="58"/>
      <c r="R561" s="58"/>
      <c r="S561" s="58"/>
      <c r="T561" s="58"/>
      <c r="U561" s="58"/>
      <c r="V561" s="58"/>
      <c r="W561" s="58"/>
      <c r="X561" s="58"/>
      <c r="Y561" s="58"/>
    </row>
    <row r="562" spans="1:25" ht="15.75" customHeight="1" x14ac:dyDescent="0.2">
      <c r="A562" s="23"/>
      <c r="B562" s="23"/>
      <c r="C562" s="58"/>
      <c r="D562" s="58"/>
      <c r="E562" s="58"/>
      <c r="F562" s="58"/>
      <c r="G562" s="58"/>
      <c r="H562" s="58"/>
      <c r="I562" s="67"/>
      <c r="J562" s="58"/>
      <c r="K562" s="58"/>
      <c r="L562" s="58"/>
      <c r="M562" s="58"/>
      <c r="N562" s="58"/>
      <c r="O562" s="58"/>
      <c r="P562" s="58"/>
      <c r="Q562" s="58"/>
      <c r="R562" s="58"/>
      <c r="S562" s="58"/>
      <c r="T562" s="58"/>
      <c r="U562" s="58"/>
      <c r="V562" s="58"/>
      <c r="W562" s="58"/>
      <c r="X562" s="58"/>
      <c r="Y562" s="58"/>
    </row>
    <row r="563" spans="1:25" ht="15.75" customHeight="1" x14ac:dyDescent="0.2">
      <c r="A563" s="23"/>
      <c r="B563" s="23"/>
      <c r="C563" s="58"/>
      <c r="D563" s="58"/>
      <c r="E563" s="58"/>
      <c r="F563" s="58"/>
      <c r="G563" s="58"/>
      <c r="H563" s="58"/>
      <c r="I563" s="67"/>
      <c r="J563" s="58"/>
      <c r="K563" s="58"/>
      <c r="L563" s="58"/>
      <c r="M563" s="58"/>
      <c r="N563" s="58"/>
      <c r="O563" s="58"/>
      <c r="P563" s="58"/>
      <c r="Q563" s="58"/>
      <c r="R563" s="58"/>
      <c r="S563" s="58"/>
      <c r="T563" s="58"/>
      <c r="U563" s="58"/>
      <c r="V563" s="58"/>
      <c r="W563" s="58"/>
      <c r="X563" s="58"/>
      <c r="Y563" s="58"/>
    </row>
    <row r="564" spans="1:25" ht="15.75" customHeight="1" x14ac:dyDescent="0.2">
      <c r="A564" s="23"/>
      <c r="B564" s="23"/>
      <c r="C564" s="58"/>
      <c r="D564" s="58"/>
      <c r="E564" s="58"/>
      <c r="F564" s="58"/>
      <c r="G564" s="58"/>
      <c r="H564" s="58"/>
      <c r="I564" s="67"/>
      <c r="J564" s="58"/>
      <c r="K564" s="58"/>
      <c r="L564" s="58"/>
      <c r="M564" s="58"/>
      <c r="N564" s="58"/>
      <c r="O564" s="58"/>
      <c r="P564" s="58"/>
      <c r="Q564" s="58"/>
      <c r="R564" s="58"/>
      <c r="S564" s="58"/>
      <c r="T564" s="58"/>
      <c r="U564" s="58"/>
      <c r="V564" s="58"/>
      <c r="W564" s="58"/>
      <c r="X564" s="58"/>
      <c r="Y564" s="58"/>
    </row>
    <row r="565" spans="1:25" ht="15.75" customHeight="1" x14ac:dyDescent="0.2">
      <c r="A565" s="23"/>
      <c r="B565" s="23"/>
      <c r="C565" s="58"/>
      <c r="D565" s="58"/>
      <c r="E565" s="58"/>
      <c r="F565" s="58"/>
      <c r="G565" s="58"/>
      <c r="H565" s="58"/>
      <c r="I565" s="67"/>
      <c r="J565" s="58"/>
      <c r="K565" s="58"/>
      <c r="L565" s="58"/>
      <c r="M565" s="58"/>
      <c r="N565" s="58"/>
      <c r="O565" s="58"/>
      <c r="P565" s="58"/>
      <c r="Q565" s="58"/>
      <c r="R565" s="58"/>
      <c r="S565" s="58"/>
      <c r="T565" s="58"/>
      <c r="U565" s="58"/>
      <c r="V565" s="58"/>
      <c r="W565" s="58"/>
      <c r="X565" s="58"/>
      <c r="Y565" s="58"/>
    </row>
    <row r="566" spans="1:25" ht="15.75" customHeight="1" x14ac:dyDescent="0.2">
      <c r="A566" s="23"/>
      <c r="B566" s="23"/>
      <c r="C566" s="58"/>
      <c r="D566" s="58"/>
      <c r="E566" s="58"/>
      <c r="F566" s="58"/>
      <c r="G566" s="58"/>
      <c r="H566" s="58"/>
      <c r="I566" s="67"/>
      <c r="J566" s="58"/>
      <c r="K566" s="58"/>
      <c r="L566" s="58"/>
      <c r="M566" s="58"/>
      <c r="N566" s="58"/>
      <c r="O566" s="58"/>
      <c r="P566" s="58"/>
      <c r="Q566" s="58"/>
      <c r="R566" s="58"/>
      <c r="S566" s="58"/>
      <c r="T566" s="58"/>
      <c r="U566" s="58"/>
      <c r="V566" s="58"/>
      <c r="W566" s="58"/>
      <c r="X566" s="58"/>
      <c r="Y566" s="58"/>
    </row>
    <row r="567" spans="1:25" ht="15.75" customHeight="1" x14ac:dyDescent="0.2">
      <c r="A567" s="23"/>
      <c r="B567" s="23"/>
      <c r="C567" s="58"/>
      <c r="D567" s="58"/>
      <c r="E567" s="58"/>
      <c r="F567" s="58"/>
      <c r="G567" s="58"/>
      <c r="H567" s="58"/>
      <c r="I567" s="67"/>
      <c r="J567" s="58"/>
      <c r="K567" s="58"/>
      <c r="L567" s="58"/>
      <c r="M567" s="58"/>
      <c r="N567" s="58"/>
      <c r="O567" s="58"/>
      <c r="P567" s="58"/>
      <c r="Q567" s="58"/>
      <c r="R567" s="58"/>
      <c r="S567" s="58"/>
      <c r="T567" s="58"/>
      <c r="U567" s="58"/>
      <c r="V567" s="58"/>
      <c r="W567" s="58"/>
      <c r="X567" s="58"/>
      <c r="Y567" s="58"/>
    </row>
    <row r="568" spans="1:25" ht="15.75" customHeight="1" x14ac:dyDescent="0.2">
      <c r="A568" s="23"/>
      <c r="B568" s="23"/>
      <c r="C568" s="58"/>
      <c r="D568" s="58"/>
      <c r="E568" s="58"/>
      <c r="F568" s="58"/>
      <c r="G568" s="58"/>
      <c r="H568" s="58"/>
      <c r="I568" s="67"/>
      <c r="J568" s="58"/>
      <c r="K568" s="58"/>
      <c r="L568" s="58"/>
      <c r="M568" s="58"/>
      <c r="N568" s="58"/>
      <c r="O568" s="58"/>
      <c r="P568" s="58"/>
      <c r="Q568" s="58"/>
      <c r="R568" s="58"/>
      <c r="S568" s="58"/>
      <c r="T568" s="58"/>
      <c r="U568" s="58"/>
      <c r="V568" s="58"/>
      <c r="W568" s="58"/>
      <c r="X568" s="58"/>
      <c r="Y568" s="58"/>
    </row>
    <row r="569" spans="1:25" ht="15.75" customHeight="1" x14ac:dyDescent="0.2">
      <c r="A569" s="23"/>
      <c r="B569" s="23"/>
      <c r="C569" s="58"/>
      <c r="D569" s="58"/>
      <c r="E569" s="58"/>
      <c r="F569" s="58"/>
      <c r="G569" s="58"/>
      <c r="H569" s="58"/>
      <c r="I569" s="67"/>
      <c r="J569" s="58"/>
      <c r="K569" s="58"/>
      <c r="L569" s="58"/>
      <c r="M569" s="58"/>
      <c r="N569" s="58"/>
      <c r="O569" s="58"/>
      <c r="P569" s="58"/>
      <c r="Q569" s="58"/>
      <c r="R569" s="58"/>
      <c r="S569" s="58"/>
      <c r="T569" s="58"/>
      <c r="U569" s="58"/>
      <c r="V569" s="58"/>
      <c r="W569" s="58"/>
      <c r="X569" s="58"/>
      <c r="Y569" s="58"/>
    </row>
    <row r="570" spans="1:25" ht="15.75" customHeight="1" x14ac:dyDescent="0.2">
      <c r="A570" s="23"/>
      <c r="B570" s="23"/>
      <c r="C570" s="58"/>
      <c r="D570" s="58"/>
      <c r="E570" s="58"/>
      <c r="F570" s="58"/>
      <c r="G570" s="58"/>
      <c r="H570" s="58"/>
      <c r="I570" s="67"/>
      <c r="J570" s="58"/>
      <c r="K570" s="58"/>
      <c r="L570" s="58"/>
      <c r="M570" s="58"/>
      <c r="N570" s="58"/>
      <c r="O570" s="58"/>
      <c r="P570" s="58"/>
      <c r="Q570" s="58"/>
      <c r="R570" s="58"/>
      <c r="S570" s="58"/>
      <c r="T570" s="58"/>
      <c r="U570" s="58"/>
      <c r="V570" s="58"/>
      <c r="W570" s="58"/>
      <c r="X570" s="58"/>
      <c r="Y570" s="58"/>
    </row>
    <row r="571" spans="1:25" ht="15.75" customHeight="1" x14ac:dyDescent="0.2">
      <c r="A571" s="23"/>
      <c r="B571" s="23"/>
      <c r="C571" s="58"/>
      <c r="D571" s="58"/>
      <c r="E571" s="58"/>
      <c r="F571" s="58"/>
      <c r="G571" s="58"/>
      <c r="H571" s="58"/>
      <c r="I571" s="67"/>
      <c r="J571" s="58"/>
      <c r="K571" s="58"/>
      <c r="L571" s="58"/>
      <c r="M571" s="58"/>
      <c r="N571" s="58"/>
      <c r="O571" s="58"/>
      <c r="P571" s="58"/>
      <c r="Q571" s="58"/>
      <c r="R571" s="58"/>
      <c r="S571" s="58"/>
      <c r="T571" s="58"/>
      <c r="U571" s="58"/>
      <c r="V571" s="58"/>
      <c r="W571" s="58"/>
      <c r="X571" s="58"/>
      <c r="Y571" s="58"/>
    </row>
    <row r="572" spans="1:25" ht="15.75" customHeight="1" x14ac:dyDescent="0.2">
      <c r="A572" s="23"/>
      <c r="B572" s="23"/>
      <c r="C572" s="58"/>
      <c r="D572" s="58"/>
      <c r="E572" s="58"/>
      <c r="F572" s="58"/>
      <c r="G572" s="58"/>
      <c r="H572" s="58"/>
      <c r="I572" s="67"/>
      <c r="J572" s="58"/>
      <c r="K572" s="58"/>
      <c r="L572" s="58"/>
      <c r="M572" s="58"/>
      <c r="N572" s="58"/>
      <c r="O572" s="58"/>
      <c r="P572" s="58"/>
      <c r="Q572" s="58"/>
      <c r="R572" s="58"/>
      <c r="S572" s="58"/>
      <c r="T572" s="58"/>
      <c r="U572" s="58"/>
      <c r="V572" s="58"/>
      <c r="W572" s="58"/>
      <c r="X572" s="58"/>
      <c r="Y572" s="58"/>
    </row>
    <row r="573" spans="1:25" ht="15.75" customHeight="1" x14ac:dyDescent="0.2">
      <c r="A573" s="23"/>
      <c r="B573" s="23"/>
      <c r="C573" s="58"/>
      <c r="D573" s="58"/>
      <c r="E573" s="58"/>
      <c r="F573" s="58"/>
      <c r="G573" s="58"/>
      <c r="H573" s="58"/>
      <c r="I573" s="67"/>
      <c r="J573" s="58"/>
      <c r="K573" s="58"/>
      <c r="L573" s="58"/>
      <c r="M573" s="58"/>
      <c r="N573" s="58"/>
      <c r="O573" s="58"/>
      <c r="P573" s="58"/>
      <c r="Q573" s="58"/>
      <c r="R573" s="58"/>
      <c r="S573" s="58"/>
      <c r="T573" s="58"/>
      <c r="U573" s="58"/>
      <c r="V573" s="58"/>
      <c r="W573" s="58"/>
      <c r="X573" s="58"/>
      <c r="Y573" s="58"/>
    </row>
    <row r="574" spans="1:25" ht="15.75" customHeight="1" x14ac:dyDescent="0.2">
      <c r="A574" s="23"/>
      <c r="B574" s="23"/>
      <c r="C574" s="58"/>
      <c r="D574" s="58"/>
      <c r="E574" s="58"/>
      <c r="F574" s="58"/>
      <c r="G574" s="58"/>
      <c r="H574" s="58"/>
      <c r="I574" s="67"/>
      <c r="J574" s="58"/>
      <c r="K574" s="58"/>
      <c r="L574" s="58"/>
      <c r="M574" s="58"/>
      <c r="N574" s="58"/>
      <c r="O574" s="58"/>
      <c r="P574" s="58"/>
      <c r="Q574" s="58"/>
      <c r="R574" s="58"/>
      <c r="S574" s="58"/>
      <c r="T574" s="58"/>
      <c r="U574" s="58"/>
      <c r="V574" s="58"/>
      <c r="W574" s="58"/>
      <c r="X574" s="58"/>
      <c r="Y574" s="58"/>
    </row>
    <row r="575" spans="1:25" ht="15.75" customHeight="1" x14ac:dyDescent="0.2">
      <c r="A575" s="23"/>
      <c r="B575" s="23"/>
      <c r="C575" s="58"/>
      <c r="D575" s="58"/>
      <c r="E575" s="58"/>
      <c r="F575" s="58"/>
      <c r="G575" s="58"/>
      <c r="H575" s="58"/>
      <c r="I575" s="67"/>
      <c r="J575" s="58"/>
      <c r="K575" s="58"/>
      <c r="L575" s="58"/>
      <c r="M575" s="58"/>
      <c r="N575" s="58"/>
      <c r="O575" s="58"/>
      <c r="P575" s="58"/>
      <c r="Q575" s="58"/>
      <c r="R575" s="58"/>
      <c r="S575" s="58"/>
      <c r="T575" s="58"/>
      <c r="U575" s="58"/>
      <c r="V575" s="58"/>
      <c r="W575" s="58"/>
      <c r="X575" s="58"/>
      <c r="Y575" s="58"/>
    </row>
    <row r="576" spans="1:25" ht="15.75" customHeight="1" x14ac:dyDescent="0.2">
      <c r="A576" s="23"/>
      <c r="B576" s="23"/>
      <c r="C576" s="58"/>
      <c r="D576" s="58"/>
      <c r="E576" s="58"/>
      <c r="F576" s="58"/>
      <c r="G576" s="58"/>
      <c r="H576" s="58"/>
      <c r="I576" s="67"/>
      <c r="J576" s="58"/>
      <c r="K576" s="58"/>
      <c r="L576" s="58"/>
      <c r="M576" s="58"/>
      <c r="N576" s="58"/>
      <c r="O576" s="58"/>
      <c r="P576" s="58"/>
      <c r="Q576" s="58"/>
      <c r="R576" s="58"/>
      <c r="S576" s="58"/>
      <c r="T576" s="58"/>
      <c r="U576" s="58"/>
      <c r="V576" s="58"/>
      <c r="W576" s="58"/>
      <c r="X576" s="58"/>
      <c r="Y576" s="58"/>
    </row>
    <row r="577" spans="1:25" ht="15.75" customHeight="1" x14ac:dyDescent="0.2">
      <c r="A577" s="23"/>
      <c r="B577" s="23"/>
      <c r="C577" s="58"/>
      <c r="D577" s="58"/>
      <c r="E577" s="58"/>
      <c r="F577" s="58"/>
      <c r="G577" s="58"/>
      <c r="H577" s="58"/>
      <c r="I577" s="67"/>
      <c r="J577" s="58"/>
      <c r="K577" s="58"/>
      <c r="L577" s="58"/>
      <c r="M577" s="58"/>
      <c r="N577" s="58"/>
      <c r="O577" s="58"/>
      <c r="P577" s="58"/>
      <c r="Q577" s="58"/>
      <c r="R577" s="58"/>
      <c r="S577" s="58"/>
      <c r="T577" s="58"/>
      <c r="U577" s="58"/>
      <c r="V577" s="58"/>
      <c r="W577" s="58"/>
      <c r="X577" s="58"/>
      <c r="Y577" s="58"/>
    </row>
    <row r="578" spans="1:25" ht="15.75" customHeight="1" x14ac:dyDescent="0.2">
      <c r="A578" s="23"/>
      <c r="B578" s="23"/>
      <c r="C578" s="58"/>
      <c r="D578" s="58"/>
      <c r="E578" s="58"/>
      <c r="F578" s="58"/>
      <c r="G578" s="58"/>
      <c r="H578" s="58"/>
      <c r="I578" s="67"/>
      <c r="J578" s="58"/>
      <c r="K578" s="58"/>
      <c r="L578" s="58"/>
      <c r="M578" s="58"/>
      <c r="N578" s="58"/>
      <c r="O578" s="58"/>
      <c r="P578" s="58"/>
      <c r="Q578" s="58"/>
      <c r="R578" s="58"/>
      <c r="S578" s="58"/>
      <c r="T578" s="58"/>
      <c r="U578" s="58"/>
      <c r="V578" s="58"/>
      <c r="W578" s="58"/>
      <c r="X578" s="58"/>
      <c r="Y578" s="58"/>
    </row>
    <row r="579" spans="1:25" ht="15.75" customHeight="1" x14ac:dyDescent="0.2">
      <c r="A579" s="23"/>
      <c r="B579" s="23"/>
      <c r="C579" s="58"/>
      <c r="D579" s="58"/>
      <c r="E579" s="58"/>
      <c r="F579" s="58"/>
      <c r="G579" s="58"/>
      <c r="H579" s="58"/>
      <c r="I579" s="67"/>
      <c r="J579" s="58"/>
      <c r="K579" s="58"/>
      <c r="L579" s="58"/>
      <c r="M579" s="58"/>
      <c r="N579" s="58"/>
      <c r="O579" s="58"/>
      <c r="P579" s="58"/>
      <c r="Q579" s="58"/>
      <c r="R579" s="58"/>
      <c r="S579" s="58"/>
      <c r="T579" s="58"/>
      <c r="U579" s="58"/>
      <c r="V579" s="58"/>
      <c r="W579" s="58"/>
      <c r="X579" s="58"/>
      <c r="Y579" s="58"/>
    </row>
    <row r="580" spans="1:25" ht="15.75" customHeight="1" x14ac:dyDescent="0.2">
      <c r="A580" s="23"/>
      <c r="B580" s="23"/>
      <c r="C580" s="58"/>
      <c r="D580" s="58"/>
      <c r="E580" s="58"/>
      <c r="F580" s="58"/>
      <c r="G580" s="58"/>
      <c r="H580" s="58"/>
      <c r="I580" s="67"/>
      <c r="J580" s="58"/>
      <c r="K580" s="58"/>
      <c r="L580" s="58"/>
      <c r="M580" s="58"/>
      <c r="N580" s="58"/>
      <c r="O580" s="58"/>
      <c r="P580" s="58"/>
      <c r="Q580" s="58"/>
      <c r="R580" s="58"/>
      <c r="S580" s="58"/>
      <c r="T580" s="58"/>
      <c r="U580" s="58"/>
      <c r="V580" s="58"/>
      <c r="W580" s="58"/>
      <c r="X580" s="58"/>
      <c r="Y580" s="58"/>
    </row>
    <row r="581" spans="1:25" ht="15.75" customHeight="1" x14ac:dyDescent="0.2">
      <c r="A581" s="23"/>
      <c r="B581" s="23"/>
      <c r="C581" s="58"/>
      <c r="D581" s="58"/>
      <c r="E581" s="58"/>
      <c r="F581" s="58"/>
      <c r="G581" s="58"/>
      <c r="H581" s="58"/>
      <c r="I581" s="67"/>
      <c r="J581" s="58"/>
      <c r="K581" s="58"/>
      <c r="L581" s="58"/>
      <c r="M581" s="58"/>
      <c r="N581" s="58"/>
      <c r="O581" s="58"/>
      <c r="P581" s="58"/>
      <c r="Q581" s="58"/>
      <c r="R581" s="58"/>
      <c r="S581" s="58"/>
      <c r="T581" s="58"/>
      <c r="U581" s="58"/>
      <c r="V581" s="58"/>
      <c r="W581" s="58"/>
      <c r="X581" s="58"/>
      <c r="Y581" s="58"/>
    </row>
    <row r="582" spans="1:25" ht="15.75" customHeight="1" x14ac:dyDescent="0.2">
      <c r="A582" s="23"/>
      <c r="B582" s="23"/>
      <c r="C582" s="58"/>
      <c r="D582" s="58"/>
      <c r="E582" s="58"/>
      <c r="F582" s="58"/>
      <c r="G582" s="58"/>
      <c r="H582" s="58"/>
      <c r="I582" s="67"/>
      <c r="J582" s="58"/>
      <c r="K582" s="58"/>
      <c r="L582" s="58"/>
      <c r="M582" s="58"/>
      <c r="N582" s="58"/>
      <c r="O582" s="58"/>
      <c r="P582" s="58"/>
      <c r="Q582" s="58"/>
      <c r="R582" s="58"/>
      <c r="S582" s="58"/>
      <c r="T582" s="58"/>
      <c r="U582" s="58"/>
      <c r="V582" s="58"/>
      <c r="W582" s="58"/>
      <c r="X582" s="58"/>
      <c r="Y582" s="58"/>
    </row>
    <row r="583" spans="1:25" ht="15.75" customHeight="1" x14ac:dyDescent="0.2">
      <c r="A583" s="23"/>
      <c r="B583" s="23"/>
      <c r="C583" s="58"/>
      <c r="D583" s="58"/>
      <c r="E583" s="58"/>
      <c r="F583" s="58"/>
      <c r="G583" s="58"/>
      <c r="H583" s="58"/>
      <c r="I583" s="67"/>
      <c r="J583" s="58"/>
      <c r="K583" s="58"/>
      <c r="L583" s="58"/>
      <c r="M583" s="58"/>
      <c r="N583" s="58"/>
      <c r="O583" s="58"/>
      <c r="P583" s="58"/>
      <c r="Q583" s="58"/>
      <c r="R583" s="58"/>
      <c r="S583" s="58"/>
      <c r="T583" s="58"/>
      <c r="U583" s="58"/>
      <c r="V583" s="58"/>
      <c r="W583" s="58"/>
      <c r="X583" s="58"/>
      <c r="Y583" s="58"/>
    </row>
    <row r="584" spans="1:25" ht="15.75" customHeight="1" x14ac:dyDescent="0.2">
      <c r="A584" s="23"/>
      <c r="B584" s="23"/>
      <c r="C584" s="58"/>
      <c r="D584" s="58"/>
      <c r="E584" s="58"/>
      <c r="F584" s="58"/>
      <c r="G584" s="58"/>
      <c r="H584" s="58"/>
      <c r="I584" s="67"/>
      <c r="J584" s="58"/>
      <c r="K584" s="58"/>
      <c r="L584" s="58"/>
      <c r="M584" s="58"/>
      <c r="N584" s="58"/>
      <c r="O584" s="58"/>
      <c r="P584" s="58"/>
      <c r="Q584" s="58"/>
      <c r="R584" s="58"/>
      <c r="S584" s="58"/>
      <c r="T584" s="58"/>
      <c r="U584" s="58"/>
      <c r="V584" s="58"/>
      <c r="W584" s="58"/>
      <c r="X584" s="58"/>
      <c r="Y584" s="58"/>
    </row>
    <row r="585" spans="1:25" ht="15.75" customHeight="1" x14ac:dyDescent="0.2">
      <c r="A585" s="23"/>
      <c r="B585" s="23"/>
      <c r="C585" s="58"/>
      <c r="D585" s="58"/>
      <c r="E585" s="58"/>
      <c r="F585" s="58"/>
      <c r="G585" s="58"/>
      <c r="H585" s="58"/>
      <c r="I585" s="67"/>
      <c r="J585" s="58"/>
      <c r="K585" s="58"/>
      <c r="L585" s="58"/>
      <c r="M585" s="58"/>
      <c r="N585" s="58"/>
      <c r="O585" s="58"/>
      <c r="P585" s="58"/>
      <c r="Q585" s="58"/>
      <c r="R585" s="58"/>
      <c r="S585" s="58"/>
      <c r="T585" s="58"/>
      <c r="U585" s="58"/>
      <c r="V585" s="58"/>
      <c r="W585" s="58"/>
      <c r="X585" s="58"/>
      <c r="Y585" s="58"/>
    </row>
    <row r="586" spans="1:25" ht="15.75" customHeight="1" x14ac:dyDescent="0.2">
      <c r="A586" s="23"/>
      <c r="B586" s="23"/>
      <c r="C586" s="58"/>
      <c r="D586" s="58"/>
      <c r="E586" s="58"/>
      <c r="F586" s="58"/>
      <c r="G586" s="58"/>
      <c r="H586" s="58"/>
      <c r="I586" s="67"/>
      <c r="J586" s="58"/>
      <c r="K586" s="58"/>
      <c r="L586" s="58"/>
      <c r="M586" s="58"/>
      <c r="N586" s="58"/>
      <c r="O586" s="58"/>
      <c r="P586" s="58"/>
      <c r="Q586" s="58"/>
      <c r="R586" s="58"/>
      <c r="S586" s="58"/>
      <c r="T586" s="58"/>
      <c r="U586" s="58"/>
      <c r="V586" s="58"/>
      <c r="W586" s="58"/>
      <c r="X586" s="58"/>
      <c r="Y586" s="58"/>
    </row>
    <row r="587" spans="1:25" ht="15.75" customHeight="1" x14ac:dyDescent="0.2">
      <c r="A587" s="23"/>
      <c r="B587" s="23"/>
      <c r="C587" s="58"/>
      <c r="D587" s="58"/>
      <c r="E587" s="58"/>
      <c r="F587" s="58"/>
      <c r="G587" s="58"/>
      <c r="H587" s="58"/>
      <c r="I587" s="67"/>
      <c r="J587" s="58"/>
      <c r="K587" s="58"/>
      <c r="L587" s="58"/>
      <c r="M587" s="58"/>
      <c r="N587" s="58"/>
      <c r="O587" s="58"/>
      <c r="P587" s="58"/>
      <c r="Q587" s="58"/>
      <c r="R587" s="58"/>
      <c r="S587" s="58"/>
      <c r="T587" s="58"/>
      <c r="U587" s="58"/>
      <c r="V587" s="58"/>
      <c r="W587" s="58"/>
      <c r="X587" s="58"/>
      <c r="Y587" s="58"/>
    </row>
    <row r="588" spans="1:25" ht="15.75" customHeight="1" x14ac:dyDescent="0.2">
      <c r="A588" s="23"/>
      <c r="B588" s="23"/>
      <c r="C588" s="58"/>
      <c r="D588" s="58"/>
      <c r="E588" s="58"/>
      <c r="F588" s="58"/>
      <c r="G588" s="58"/>
      <c r="H588" s="58"/>
      <c r="I588" s="67"/>
      <c r="J588" s="58"/>
      <c r="K588" s="58"/>
      <c r="L588" s="58"/>
      <c r="M588" s="58"/>
      <c r="N588" s="58"/>
      <c r="O588" s="58"/>
      <c r="P588" s="58"/>
      <c r="Q588" s="58"/>
      <c r="R588" s="58"/>
      <c r="S588" s="58"/>
      <c r="T588" s="58"/>
      <c r="U588" s="58"/>
      <c r="V588" s="58"/>
      <c r="W588" s="58"/>
      <c r="X588" s="58"/>
      <c r="Y588" s="58"/>
    </row>
    <row r="589" spans="1:25" ht="15.75" customHeight="1" x14ac:dyDescent="0.2">
      <c r="A589" s="23"/>
      <c r="B589" s="23"/>
      <c r="C589" s="58"/>
      <c r="D589" s="58"/>
      <c r="E589" s="58"/>
      <c r="F589" s="58"/>
      <c r="G589" s="58"/>
      <c r="H589" s="58"/>
      <c r="I589" s="67"/>
      <c r="J589" s="58"/>
      <c r="K589" s="58"/>
      <c r="L589" s="58"/>
      <c r="M589" s="58"/>
      <c r="N589" s="58"/>
      <c r="O589" s="58"/>
      <c r="P589" s="58"/>
      <c r="Q589" s="58"/>
      <c r="R589" s="58"/>
      <c r="S589" s="58"/>
      <c r="T589" s="58"/>
      <c r="U589" s="58"/>
      <c r="V589" s="58"/>
      <c r="W589" s="58"/>
      <c r="X589" s="58"/>
      <c r="Y589" s="58"/>
    </row>
    <row r="590" spans="1:25" ht="15.75" customHeight="1" x14ac:dyDescent="0.2">
      <c r="A590" s="23"/>
      <c r="B590" s="23"/>
      <c r="C590" s="58"/>
      <c r="D590" s="58"/>
      <c r="E590" s="58"/>
      <c r="F590" s="58"/>
      <c r="G590" s="58"/>
      <c r="H590" s="58"/>
      <c r="I590" s="67"/>
      <c r="J590" s="58"/>
      <c r="K590" s="58"/>
      <c r="L590" s="58"/>
      <c r="M590" s="58"/>
      <c r="N590" s="58"/>
      <c r="O590" s="58"/>
      <c r="P590" s="58"/>
      <c r="Q590" s="58"/>
      <c r="R590" s="58"/>
      <c r="S590" s="58"/>
      <c r="T590" s="58"/>
      <c r="U590" s="58"/>
      <c r="V590" s="58"/>
      <c r="W590" s="58"/>
      <c r="X590" s="58"/>
      <c r="Y590" s="58"/>
    </row>
    <row r="591" spans="1:25" ht="15.75" customHeight="1" x14ac:dyDescent="0.2">
      <c r="A591" s="23"/>
      <c r="B591" s="23"/>
      <c r="C591" s="58"/>
      <c r="D591" s="58"/>
      <c r="E591" s="58"/>
      <c r="F591" s="58"/>
      <c r="G591" s="58"/>
      <c r="H591" s="58"/>
      <c r="I591" s="67"/>
      <c r="J591" s="58"/>
      <c r="K591" s="58"/>
      <c r="L591" s="58"/>
      <c r="M591" s="58"/>
      <c r="N591" s="58"/>
      <c r="O591" s="58"/>
      <c r="P591" s="58"/>
      <c r="Q591" s="58"/>
      <c r="R591" s="58"/>
      <c r="S591" s="58"/>
      <c r="T591" s="58"/>
      <c r="U591" s="58"/>
      <c r="V591" s="58"/>
      <c r="W591" s="58"/>
      <c r="X591" s="58"/>
      <c r="Y591" s="58"/>
    </row>
    <row r="592" spans="1:25" ht="15.75" customHeight="1" x14ac:dyDescent="0.2">
      <c r="A592" s="23"/>
      <c r="B592" s="23"/>
      <c r="C592" s="58"/>
      <c r="D592" s="58"/>
      <c r="E592" s="58"/>
      <c r="F592" s="58"/>
      <c r="G592" s="58"/>
      <c r="H592" s="58"/>
      <c r="I592" s="67"/>
      <c r="J592" s="58"/>
      <c r="K592" s="58"/>
      <c r="L592" s="58"/>
      <c r="M592" s="58"/>
      <c r="N592" s="58"/>
      <c r="O592" s="58"/>
      <c r="P592" s="58"/>
      <c r="Q592" s="58"/>
      <c r="R592" s="58"/>
      <c r="S592" s="58"/>
      <c r="T592" s="58"/>
      <c r="U592" s="58"/>
      <c r="V592" s="58"/>
      <c r="W592" s="58"/>
      <c r="X592" s="58"/>
      <c r="Y592" s="58"/>
    </row>
    <row r="593" spans="1:25" ht="15.75" customHeight="1" x14ac:dyDescent="0.2">
      <c r="A593" s="23"/>
      <c r="B593" s="23"/>
      <c r="C593" s="58"/>
      <c r="D593" s="58"/>
      <c r="E593" s="58"/>
      <c r="F593" s="58"/>
      <c r="G593" s="58"/>
      <c r="H593" s="58"/>
      <c r="I593" s="67"/>
      <c r="J593" s="58"/>
      <c r="K593" s="58"/>
      <c r="L593" s="58"/>
      <c r="M593" s="58"/>
      <c r="N593" s="58"/>
      <c r="O593" s="58"/>
      <c r="P593" s="58"/>
      <c r="Q593" s="58"/>
      <c r="R593" s="58"/>
      <c r="S593" s="58"/>
      <c r="T593" s="58"/>
      <c r="U593" s="58"/>
      <c r="V593" s="58"/>
      <c r="W593" s="58"/>
      <c r="X593" s="58"/>
      <c r="Y593" s="58"/>
    </row>
    <row r="594" spans="1:25" ht="15.75" customHeight="1" x14ac:dyDescent="0.2">
      <c r="A594" s="23"/>
      <c r="B594" s="23"/>
      <c r="C594" s="58"/>
      <c r="D594" s="58"/>
      <c r="E594" s="58"/>
      <c r="F594" s="58"/>
      <c r="G594" s="58"/>
      <c r="H594" s="58"/>
      <c r="I594" s="67"/>
      <c r="J594" s="58"/>
      <c r="K594" s="58"/>
      <c r="L594" s="58"/>
      <c r="M594" s="58"/>
      <c r="N594" s="58"/>
      <c r="O594" s="58"/>
      <c r="P594" s="58"/>
      <c r="Q594" s="58"/>
      <c r="R594" s="58"/>
      <c r="S594" s="58"/>
      <c r="T594" s="58"/>
      <c r="U594" s="58"/>
      <c r="V594" s="58"/>
      <c r="W594" s="58"/>
      <c r="X594" s="58"/>
      <c r="Y594" s="58"/>
    </row>
    <row r="595" spans="1:25" ht="15.75" customHeight="1" x14ac:dyDescent="0.2">
      <c r="A595" s="23"/>
      <c r="B595" s="23"/>
      <c r="C595" s="58"/>
      <c r="D595" s="58"/>
      <c r="E595" s="58"/>
      <c r="F595" s="58"/>
      <c r="G595" s="58"/>
      <c r="H595" s="58"/>
      <c r="I595" s="67"/>
      <c r="J595" s="58"/>
      <c r="K595" s="58"/>
      <c r="L595" s="58"/>
      <c r="M595" s="58"/>
      <c r="N595" s="58"/>
      <c r="O595" s="58"/>
      <c r="P595" s="58"/>
      <c r="Q595" s="58"/>
      <c r="R595" s="58"/>
      <c r="S595" s="58"/>
      <c r="T595" s="58"/>
      <c r="U595" s="58"/>
      <c r="V595" s="58"/>
      <c r="W595" s="58"/>
      <c r="X595" s="58"/>
      <c r="Y595" s="58"/>
    </row>
    <row r="596" spans="1:25" ht="15.75" customHeight="1" x14ac:dyDescent="0.2">
      <c r="A596" s="23"/>
      <c r="B596" s="23"/>
      <c r="C596" s="58"/>
      <c r="D596" s="58"/>
      <c r="E596" s="58"/>
      <c r="F596" s="58"/>
      <c r="G596" s="58"/>
      <c r="H596" s="58"/>
      <c r="I596" s="67"/>
      <c r="J596" s="58"/>
      <c r="K596" s="58"/>
      <c r="L596" s="58"/>
      <c r="M596" s="58"/>
      <c r="N596" s="58"/>
      <c r="O596" s="58"/>
      <c r="P596" s="58"/>
      <c r="Q596" s="58"/>
      <c r="R596" s="58"/>
      <c r="S596" s="58"/>
      <c r="T596" s="58"/>
      <c r="U596" s="58"/>
      <c r="V596" s="58"/>
      <c r="W596" s="58"/>
      <c r="X596" s="58"/>
      <c r="Y596" s="58"/>
    </row>
    <row r="597" spans="1:25" ht="15.75" customHeight="1" x14ac:dyDescent="0.2">
      <c r="A597" s="23"/>
      <c r="B597" s="23"/>
      <c r="C597" s="58"/>
      <c r="D597" s="58"/>
      <c r="E597" s="58"/>
      <c r="F597" s="58"/>
      <c r="G597" s="58"/>
      <c r="H597" s="58"/>
      <c r="I597" s="67"/>
      <c r="J597" s="58"/>
      <c r="K597" s="58"/>
      <c r="L597" s="58"/>
      <c r="M597" s="58"/>
      <c r="N597" s="58"/>
      <c r="O597" s="58"/>
      <c r="P597" s="58"/>
      <c r="Q597" s="58"/>
      <c r="R597" s="58"/>
      <c r="S597" s="58"/>
      <c r="T597" s="58"/>
      <c r="U597" s="58"/>
      <c r="V597" s="58"/>
      <c r="W597" s="58"/>
      <c r="X597" s="58"/>
      <c r="Y597" s="58"/>
    </row>
    <row r="598" spans="1:25" ht="15.75" customHeight="1" x14ac:dyDescent="0.2">
      <c r="A598" s="23"/>
      <c r="B598" s="23"/>
      <c r="C598" s="58"/>
      <c r="D598" s="58"/>
      <c r="E598" s="58"/>
      <c r="F598" s="58"/>
      <c r="G598" s="58"/>
      <c r="H598" s="58"/>
      <c r="I598" s="67"/>
      <c r="J598" s="58"/>
      <c r="K598" s="58"/>
      <c r="L598" s="58"/>
      <c r="M598" s="58"/>
      <c r="N598" s="58"/>
      <c r="O598" s="58"/>
      <c r="P598" s="58"/>
      <c r="Q598" s="58"/>
      <c r="R598" s="58"/>
      <c r="S598" s="58"/>
      <c r="T598" s="58"/>
      <c r="U598" s="58"/>
      <c r="V598" s="58"/>
      <c r="W598" s="58"/>
      <c r="X598" s="58"/>
      <c r="Y598" s="58"/>
    </row>
    <row r="599" spans="1:25" ht="15.75" customHeight="1" x14ac:dyDescent="0.2">
      <c r="A599" s="23"/>
      <c r="B599" s="23"/>
      <c r="C599" s="58"/>
      <c r="D599" s="58"/>
      <c r="E599" s="58"/>
      <c r="F599" s="58"/>
      <c r="G599" s="58"/>
      <c r="H599" s="58"/>
      <c r="I599" s="67"/>
      <c r="J599" s="58"/>
      <c r="K599" s="58"/>
      <c r="L599" s="58"/>
      <c r="M599" s="58"/>
      <c r="N599" s="58"/>
      <c r="O599" s="58"/>
      <c r="P599" s="58"/>
      <c r="Q599" s="58"/>
      <c r="R599" s="58"/>
      <c r="S599" s="58"/>
      <c r="T599" s="58"/>
      <c r="U599" s="58"/>
      <c r="V599" s="58"/>
      <c r="W599" s="58"/>
      <c r="X599" s="58"/>
      <c r="Y599" s="58"/>
    </row>
    <row r="600" spans="1:25" ht="15.75" customHeight="1" x14ac:dyDescent="0.2">
      <c r="A600" s="23"/>
      <c r="B600" s="23"/>
      <c r="C600" s="58"/>
      <c r="D600" s="58"/>
      <c r="E600" s="58"/>
      <c r="F600" s="58"/>
      <c r="G600" s="58"/>
      <c r="H600" s="58"/>
      <c r="I600" s="67"/>
      <c r="J600" s="58"/>
      <c r="K600" s="58"/>
      <c r="L600" s="58"/>
      <c r="M600" s="58"/>
      <c r="N600" s="58"/>
      <c r="O600" s="58"/>
      <c r="P600" s="58"/>
      <c r="Q600" s="58"/>
      <c r="R600" s="58"/>
      <c r="S600" s="58"/>
      <c r="T600" s="58"/>
      <c r="U600" s="58"/>
      <c r="V600" s="58"/>
      <c r="W600" s="58"/>
      <c r="X600" s="58"/>
      <c r="Y600" s="58"/>
    </row>
    <row r="601" spans="1:25" ht="15.75" customHeight="1" x14ac:dyDescent="0.2">
      <c r="A601" s="23"/>
      <c r="B601" s="23"/>
      <c r="C601" s="58"/>
      <c r="D601" s="58"/>
      <c r="E601" s="58"/>
      <c r="F601" s="58"/>
      <c r="G601" s="58"/>
      <c r="H601" s="58"/>
      <c r="I601" s="67"/>
      <c r="J601" s="58"/>
      <c r="K601" s="58"/>
      <c r="L601" s="58"/>
      <c r="M601" s="58"/>
      <c r="N601" s="58"/>
      <c r="O601" s="58"/>
      <c r="P601" s="58"/>
      <c r="Q601" s="58"/>
      <c r="R601" s="58"/>
      <c r="S601" s="58"/>
      <c r="T601" s="58"/>
      <c r="U601" s="58"/>
      <c r="V601" s="58"/>
      <c r="W601" s="58"/>
      <c r="X601" s="58"/>
      <c r="Y601" s="58"/>
    </row>
    <row r="602" spans="1:25" ht="15.75" customHeight="1" x14ac:dyDescent="0.2">
      <c r="A602" s="23"/>
      <c r="B602" s="23"/>
      <c r="C602" s="58"/>
      <c r="D602" s="58"/>
      <c r="E602" s="58"/>
      <c r="F602" s="58"/>
      <c r="G602" s="58"/>
      <c r="H602" s="58"/>
      <c r="I602" s="67"/>
      <c r="J602" s="58"/>
      <c r="K602" s="58"/>
      <c r="L602" s="58"/>
      <c r="M602" s="58"/>
      <c r="N602" s="58"/>
      <c r="O602" s="58"/>
      <c r="P602" s="58"/>
      <c r="Q602" s="58"/>
      <c r="R602" s="58"/>
      <c r="S602" s="58"/>
      <c r="T602" s="58"/>
      <c r="U602" s="58"/>
      <c r="V602" s="58"/>
      <c r="W602" s="58"/>
      <c r="X602" s="58"/>
      <c r="Y602" s="58"/>
    </row>
    <row r="603" spans="1:25" ht="15.75" customHeight="1" x14ac:dyDescent="0.2">
      <c r="A603" s="23"/>
      <c r="B603" s="23"/>
      <c r="C603" s="58"/>
      <c r="D603" s="58"/>
      <c r="E603" s="58"/>
      <c r="F603" s="58"/>
      <c r="G603" s="58"/>
      <c r="H603" s="58"/>
      <c r="I603" s="67"/>
      <c r="J603" s="58"/>
      <c r="K603" s="58"/>
      <c r="L603" s="58"/>
      <c r="M603" s="58"/>
      <c r="N603" s="58"/>
      <c r="O603" s="58"/>
      <c r="P603" s="58"/>
      <c r="Q603" s="58"/>
      <c r="R603" s="58"/>
      <c r="S603" s="58"/>
      <c r="T603" s="58"/>
      <c r="U603" s="58"/>
      <c r="V603" s="58"/>
      <c r="W603" s="58"/>
      <c r="X603" s="58"/>
      <c r="Y603" s="58"/>
    </row>
    <row r="604" spans="1:25" ht="15.75" customHeight="1" x14ac:dyDescent="0.2">
      <c r="A604" s="23"/>
      <c r="B604" s="23"/>
      <c r="C604" s="58"/>
      <c r="D604" s="58"/>
      <c r="E604" s="58"/>
      <c r="F604" s="58"/>
      <c r="G604" s="58"/>
      <c r="H604" s="58"/>
      <c r="I604" s="67"/>
      <c r="J604" s="58"/>
      <c r="K604" s="58"/>
      <c r="L604" s="58"/>
      <c r="M604" s="58"/>
      <c r="N604" s="58"/>
      <c r="O604" s="58"/>
      <c r="P604" s="58"/>
      <c r="Q604" s="58"/>
      <c r="R604" s="58"/>
      <c r="S604" s="58"/>
      <c r="T604" s="58"/>
      <c r="U604" s="58"/>
      <c r="V604" s="58"/>
      <c r="W604" s="58"/>
      <c r="X604" s="58"/>
      <c r="Y604" s="58"/>
    </row>
    <row r="605" spans="1:25" ht="15.75" customHeight="1" x14ac:dyDescent="0.2">
      <c r="A605" s="23"/>
      <c r="B605" s="23"/>
      <c r="C605" s="58"/>
      <c r="D605" s="58"/>
      <c r="E605" s="58"/>
      <c r="F605" s="58"/>
      <c r="G605" s="58"/>
      <c r="H605" s="58"/>
      <c r="I605" s="67"/>
      <c r="J605" s="58"/>
      <c r="K605" s="58"/>
      <c r="L605" s="58"/>
      <c r="M605" s="58"/>
      <c r="N605" s="58"/>
      <c r="O605" s="58"/>
      <c r="P605" s="58"/>
      <c r="Q605" s="58"/>
      <c r="R605" s="58"/>
      <c r="S605" s="58"/>
      <c r="T605" s="58"/>
      <c r="U605" s="58"/>
      <c r="V605" s="58"/>
      <c r="W605" s="58"/>
      <c r="X605" s="58"/>
      <c r="Y605" s="58"/>
    </row>
    <row r="606" spans="1:25" ht="15.75" customHeight="1" x14ac:dyDescent="0.2">
      <c r="A606" s="23"/>
      <c r="B606" s="23"/>
      <c r="C606" s="58"/>
      <c r="D606" s="58"/>
      <c r="E606" s="58"/>
      <c r="F606" s="58"/>
      <c r="G606" s="58"/>
      <c r="H606" s="58"/>
      <c r="I606" s="67"/>
      <c r="J606" s="58"/>
      <c r="K606" s="58"/>
      <c r="L606" s="58"/>
      <c r="M606" s="58"/>
      <c r="N606" s="58"/>
      <c r="O606" s="58"/>
      <c r="P606" s="58"/>
      <c r="Q606" s="58"/>
      <c r="R606" s="58"/>
      <c r="S606" s="58"/>
      <c r="T606" s="58"/>
      <c r="U606" s="58"/>
      <c r="V606" s="58"/>
      <c r="W606" s="58"/>
      <c r="X606" s="58"/>
      <c r="Y606" s="58"/>
    </row>
    <row r="607" spans="1:25" ht="15.75" customHeight="1" x14ac:dyDescent="0.2">
      <c r="A607" s="23"/>
      <c r="B607" s="23"/>
      <c r="C607" s="58"/>
      <c r="D607" s="58"/>
      <c r="E607" s="58"/>
      <c r="F607" s="58"/>
      <c r="G607" s="58"/>
      <c r="H607" s="58"/>
      <c r="I607" s="67"/>
      <c r="J607" s="58"/>
      <c r="K607" s="58"/>
      <c r="L607" s="58"/>
      <c r="M607" s="58"/>
      <c r="N607" s="58"/>
      <c r="O607" s="58"/>
      <c r="P607" s="58"/>
      <c r="Q607" s="58"/>
      <c r="R607" s="58"/>
      <c r="S607" s="58"/>
      <c r="T607" s="58"/>
      <c r="U607" s="58"/>
      <c r="V607" s="58"/>
      <c r="W607" s="58"/>
      <c r="X607" s="58"/>
      <c r="Y607" s="58"/>
    </row>
    <row r="608" spans="1:25" ht="15.75" customHeight="1" x14ac:dyDescent="0.2">
      <c r="A608" s="23"/>
      <c r="B608" s="23"/>
      <c r="C608" s="58"/>
      <c r="D608" s="58"/>
      <c r="E608" s="58"/>
      <c r="F608" s="58"/>
      <c r="G608" s="58"/>
      <c r="H608" s="58"/>
      <c r="I608" s="67"/>
      <c r="J608" s="58"/>
      <c r="K608" s="58"/>
      <c r="L608" s="58"/>
      <c r="M608" s="58"/>
      <c r="N608" s="58"/>
      <c r="O608" s="58"/>
      <c r="P608" s="58"/>
      <c r="Q608" s="58"/>
      <c r="R608" s="58"/>
      <c r="S608" s="58"/>
      <c r="T608" s="58"/>
      <c r="U608" s="58"/>
      <c r="V608" s="58"/>
      <c r="W608" s="58"/>
      <c r="X608" s="58"/>
      <c r="Y608" s="58"/>
    </row>
    <row r="609" spans="1:25" ht="15.75" customHeight="1" x14ac:dyDescent="0.2">
      <c r="A609" s="23"/>
      <c r="B609" s="23"/>
      <c r="C609" s="58"/>
      <c r="D609" s="58"/>
      <c r="E609" s="58"/>
      <c r="F609" s="58"/>
      <c r="G609" s="58"/>
      <c r="H609" s="58"/>
      <c r="I609" s="67"/>
      <c r="J609" s="58"/>
      <c r="K609" s="58"/>
      <c r="L609" s="58"/>
      <c r="M609" s="58"/>
      <c r="N609" s="58"/>
      <c r="O609" s="58"/>
      <c r="P609" s="58"/>
      <c r="Q609" s="58"/>
      <c r="R609" s="58"/>
      <c r="S609" s="58"/>
      <c r="T609" s="58"/>
      <c r="U609" s="58"/>
      <c r="V609" s="58"/>
      <c r="W609" s="58"/>
      <c r="X609" s="58"/>
      <c r="Y609" s="58"/>
    </row>
    <row r="610" spans="1:25" ht="15.75" customHeight="1" x14ac:dyDescent="0.2">
      <c r="A610" s="23"/>
      <c r="B610" s="23"/>
      <c r="C610" s="58"/>
      <c r="D610" s="58"/>
      <c r="E610" s="58"/>
      <c r="F610" s="58"/>
      <c r="G610" s="58"/>
      <c r="H610" s="58"/>
      <c r="I610" s="67"/>
      <c r="J610" s="58"/>
      <c r="K610" s="58"/>
      <c r="L610" s="58"/>
      <c r="M610" s="58"/>
      <c r="N610" s="58"/>
      <c r="O610" s="58"/>
      <c r="P610" s="58"/>
      <c r="Q610" s="58"/>
      <c r="R610" s="58"/>
      <c r="S610" s="58"/>
      <c r="T610" s="58"/>
      <c r="U610" s="58"/>
      <c r="V610" s="58"/>
      <c r="W610" s="58"/>
      <c r="X610" s="58"/>
      <c r="Y610" s="58"/>
    </row>
    <row r="611" spans="1:25" ht="15.75" customHeight="1" x14ac:dyDescent="0.2">
      <c r="A611" s="23"/>
      <c r="B611" s="23"/>
      <c r="C611" s="58"/>
      <c r="D611" s="58"/>
      <c r="E611" s="58"/>
      <c r="F611" s="58"/>
      <c r="G611" s="58"/>
      <c r="H611" s="58"/>
      <c r="I611" s="67"/>
      <c r="J611" s="58"/>
      <c r="K611" s="58"/>
      <c r="L611" s="58"/>
      <c r="M611" s="58"/>
      <c r="N611" s="58"/>
      <c r="O611" s="58"/>
      <c r="P611" s="58"/>
      <c r="Q611" s="58"/>
      <c r="R611" s="58"/>
      <c r="S611" s="58"/>
      <c r="T611" s="58"/>
      <c r="U611" s="58"/>
      <c r="V611" s="58"/>
      <c r="W611" s="58"/>
      <c r="X611" s="58"/>
      <c r="Y611" s="58"/>
    </row>
    <row r="612" spans="1:25" ht="15.75" customHeight="1" x14ac:dyDescent="0.2">
      <c r="A612" s="23"/>
      <c r="B612" s="23"/>
      <c r="C612" s="58"/>
      <c r="D612" s="58"/>
      <c r="E612" s="58"/>
      <c r="F612" s="58"/>
      <c r="G612" s="58"/>
      <c r="H612" s="58"/>
      <c r="I612" s="67"/>
      <c r="J612" s="58"/>
      <c r="K612" s="58"/>
      <c r="L612" s="58"/>
      <c r="M612" s="58"/>
      <c r="N612" s="58"/>
      <c r="O612" s="58"/>
      <c r="P612" s="58"/>
      <c r="Q612" s="58"/>
      <c r="R612" s="58"/>
      <c r="S612" s="58"/>
      <c r="T612" s="58"/>
      <c r="U612" s="58"/>
      <c r="V612" s="58"/>
      <c r="W612" s="58"/>
      <c r="X612" s="58"/>
      <c r="Y612" s="58"/>
    </row>
    <row r="613" spans="1:25" ht="15.75" customHeight="1" x14ac:dyDescent="0.2">
      <c r="A613" s="23"/>
      <c r="B613" s="23"/>
      <c r="C613" s="58"/>
      <c r="D613" s="58"/>
      <c r="E613" s="58"/>
      <c r="F613" s="58"/>
      <c r="G613" s="58"/>
      <c r="H613" s="58"/>
      <c r="I613" s="67"/>
      <c r="J613" s="58"/>
      <c r="K613" s="58"/>
      <c r="L613" s="58"/>
      <c r="M613" s="58"/>
      <c r="N613" s="58"/>
      <c r="O613" s="58"/>
      <c r="P613" s="58"/>
      <c r="Q613" s="58"/>
      <c r="R613" s="58"/>
      <c r="S613" s="58"/>
      <c r="T613" s="58"/>
      <c r="U613" s="58"/>
      <c r="V613" s="58"/>
      <c r="W613" s="58"/>
      <c r="X613" s="58"/>
      <c r="Y613" s="58"/>
    </row>
    <row r="614" spans="1:25" ht="15.75" customHeight="1" x14ac:dyDescent="0.2">
      <c r="A614" s="23"/>
      <c r="B614" s="23"/>
      <c r="C614" s="58"/>
      <c r="D614" s="58"/>
      <c r="E614" s="58"/>
      <c r="F614" s="58"/>
      <c r="G614" s="58"/>
      <c r="H614" s="58"/>
      <c r="I614" s="67"/>
      <c r="J614" s="58"/>
      <c r="K614" s="58"/>
      <c r="L614" s="58"/>
      <c r="M614" s="58"/>
      <c r="N614" s="58"/>
      <c r="O614" s="58"/>
      <c r="P614" s="58"/>
      <c r="Q614" s="58"/>
      <c r="R614" s="58"/>
      <c r="S614" s="58"/>
      <c r="T614" s="58"/>
      <c r="U614" s="58"/>
      <c r="V614" s="58"/>
      <c r="W614" s="58"/>
      <c r="X614" s="58"/>
      <c r="Y614" s="58"/>
    </row>
    <row r="615" spans="1:25" ht="15.75" customHeight="1" x14ac:dyDescent="0.2">
      <c r="A615" s="23"/>
      <c r="B615" s="23"/>
      <c r="C615" s="58"/>
      <c r="D615" s="58"/>
      <c r="E615" s="58"/>
      <c r="F615" s="58"/>
      <c r="G615" s="58"/>
      <c r="H615" s="58"/>
      <c r="I615" s="67"/>
      <c r="J615" s="58"/>
      <c r="K615" s="58"/>
      <c r="L615" s="58"/>
      <c r="M615" s="58"/>
      <c r="N615" s="58"/>
      <c r="O615" s="58"/>
      <c r="P615" s="58"/>
      <c r="Q615" s="58"/>
      <c r="R615" s="58"/>
      <c r="S615" s="58"/>
      <c r="T615" s="58"/>
      <c r="U615" s="58"/>
      <c r="V615" s="58"/>
      <c r="W615" s="58"/>
      <c r="X615" s="58"/>
      <c r="Y615" s="58"/>
    </row>
    <row r="616" spans="1:25" ht="15.75" customHeight="1" x14ac:dyDescent="0.2">
      <c r="A616" s="23"/>
      <c r="B616" s="23"/>
      <c r="C616" s="58"/>
      <c r="D616" s="58"/>
      <c r="E616" s="58"/>
      <c r="F616" s="58"/>
      <c r="G616" s="58"/>
      <c r="H616" s="58"/>
      <c r="I616" s="67"/>
      <c r="J616" s="58"/>
      <c r="K616" s="58"/>
      <c r="L616" s="58"/>
      <c r="M616" s="58"/>
      <c r="N616" s="58"/>
      <c r="O616" s="58"/>
      <c r="P616" s="58"/>
      <c r="Q616" s="58"/>
      <c r="R616" s="58"/>
      <c r="S616" s="58"/>
      <c r="T616" s="58"/>
      <c r="U616" s="58"/>
      <c r="V616" s="58"/>
      <c r="W616" s="58"/>
      <c r="X616" s="58"/>
      <c r="Y616" s="58"/>
    </row>
    <row r="617" spans="1:25" ht="15.75" customHeight="1" x14ac:dyDescent="0.2">
      <c r="A617" s="23"/>
      <c r="B617" s="23"/>
      <c r="C617" s="58"/>
      <c r="D617" s="58"/>
      <c r="E617" s="58"/>
      <c r="F617" s="58"/>
      <c r="G617" s="58"/>
      <c r="H617" s="58"/>
      <c r="I617" s="67"/>
      <c r="J617" s="58"/>
      <c r="K617" s="58"/>
      <c r="L617" s="58"/>
      <c r="M617" s="58"/>
      <c r="N617" s="58"/>
      <c r="O617" s="58"/>
      <c r="P617" s="58"/>
      <c r="Q617" s="58"/>
      <c r="R617" s="58"/>
      <c r="S617" s="58"/>
      <c r="T617" s="58"/>
      <c r="U617" s="58"/>
      <c r="V617" s="58"/>
      <c r="W617" s="58"/>
      <c r="X617" s="58"/>
      <c r="Y617" s="58"/>
    </row>
    <row r="618" spans="1:25" ht="15.75" customHeight="1" x14ac:dyDescent="0.2">
      <c r="A618" s="23"/>
      <c r="B618" s="23"/>
      <c r="C618" s="58"/>
      <c r="D618" s="58"/>
      <c r="E618" s="58"/>
      <c r="F618" s="58"/>
      <c r="G618" s="58"/>
      <c r="H618" s="58"/>
      <c r="I618" s="67"/>
      <c r="J618" s="58"/>
      <c r="K618" s="58"/>
      <c r="L618" s="58"/>
      <c r="M618" s="58"/>
      <c r="N618" s="58"/>
      <c r="O618" s="58"/>
      <c r="P618" s="58"/>
      <c r="Q618" s="58"/>
      <c r="R618" s="58"/>
      <c r="S618" s="58"/>
      <c r="T618" s="58"/>
      <c r="U618" s="58"/>
      <c r="V618" s="58"/>
      <c r="W618" s="58"/>
      <c r="X618" s="58"/>
      <c r="Y618" s="58"/>
    </row>
    <row r="619" spans="1:25" ht="15.75" customHeight="1" x14ac:dyDescent="0.2">
      <c r="A619" s="23"/>
      <c r="B619" s="23"/>
      <c r="C619" s="58"/>
      <c r="D619" s="58"/>
      <c r="E619" s="58"/>
      <c r="F619" s="58"/>
      <c r="G619" s="58"/>
      <c r="H619" s="58"/>
      <c r="I619" s="67"/>
      <c r="J619" s="58"/>
      <c r="K619" s="58"/>
      <c r="L619" s="58"/>
      <c r="M619" s="58"/>
      <c r="N619" s="58"/>
      <c r="O619" s="58"/>
      <c r="P619" s="58"/>
      <c r="Q619" s="58"/>
      <c r="R619" s="58"/>
      <c r="S619" s="58"/>
      <c r="T619" s="58"/>
      <c r="U619" s="58"/>
      <c r="V619" s="58"/>
      <c r="W619" s="58"/>
      <c r="X619" s="58"/>
      <c r="Y619" s="58"/>
    </row>
    <row r="620" spans="1:25" ht="15.75" customHeight="1" x14ac:dyDescent="0.2">
      <c r="A620" s="23"/>
      <c r="B620" s="23"/>
      <c r="C620" s="58"/>
      <c r="D620" s="58"/>
      <c r="E620" s="58"/>
      <c r="F620" s="58"/>
      <c r="G620" s="58"/>
      <c r="H620" s="58"/>
      <c r="I620" s="67"/>
      <c r="J620" s="58"/>
      <c r="K620" s="58"/>
      <c r="L620" s="58"/>
      <c r="M620" s="58"/>
      <c r="N620" s="58"/>
      <c r="O620" s="58"/>
      <c r="P620" s="58"/>
      <c r="Q620" s="58"/>
      <c r="R620" s="58"/>
      <c r="S620" s="58"/>
      <c r="T620" s="58"/>
      <c r="U620" s="58"/>
      <c r="V620" s="58"/>
      <c r="W620" s="58"/>
      <c r="X620" s="58"/>
      <c r="Y620" s="58"/>
    </row>
    <row r="621" spans="1:25" ht="15.75" customHeight="1" x14ac:dyDescent="0.2">
      <c r="A621" s="23"/>
      <c r="B621" s="23"/>
      <c r="C621" s="58"/>
      <c r="D621" s="58"/>
      <c r="E621" s="58"/>
      <c r="F621" s="58"/>
      <c r="G621" s="58"/>
      <c r="H621" s="58"/>
      <c r="I621" s="67"/>
      <c r="J621" s="58"/>
      <c r="K621" s="58"/>
      <c r="L621" s="58"/>
      <c r="M621" s="58"/>
      <c r="N621" s="58"/>
      <c r="O621" s="58"/>
      <c r="P621" s="58"/>
      <c r="Q621" s="58"/>
      <c r="R621" s="58"/>
      <c r="S621" s="58"/>
      <c r="T621" s="58"/>
      <c r="U621" s="58"/>
      <c r="V621" s="58"/>
      <c r="W621" s="58"/>
      <c r="X621" s="58"/>
      <c r="Y621" s="58"/>
    </row>
    <row r="622" spans="1:25" ht="15.75" customHeight="1" x14ac:dyDescent="0.2">
      <c r="A622" s="23"/>
      <c r="B622" s="23"/>
      <c r="C622" s="58"/>
      <c r="D622" s="58"/>
      <c r="E622" s="58"/>
      <c r="F622" s="58"/>
      <c r="G622" s="58"/>
      <c r="H622" s="58"/>
      <c r="I622" s="67"/>
      <c r="J622" s="58"/>
      <c r="K622" s="58"/>
      <c r="L622" s="58"/>
      <c r="M622" s="58"/>
      <c r="N622" s="58"/>
      <c r="O622" s="58"/>
      <c r="P622" s="58"/>
      <c r="Q622" s="58"/>
      <c r="R622" s="58"/>
      <c r="S622" s="58"/>
      <c r="T622" s="58"/>
      <c r="U622" s="58"/>
      <c r="V622" s="58"/>
      <c r="W622" s="58"/>
      <c r="X622" s="58"/>
      <c r="Y622" s="58"/>
    </row>
    <row r="623" spans="1:25" ht="15.75" customHeight="1" x14ac:dyDescent="0.2">
      <c r="A623" s="23"/>
      <c r="B623" s="23"/>
      <c r="C623" s="58"/>
      <c r="D623" s="58"/>
      <c r="E623" s="58"/>
      <c r="F623" s="58"/>
      <c r="G623" s="58"/>
      <c r="H623" s="58"/>
      <c r="I623" s="67"/>
      <c r="J623" s="58"/>
      <c r="K623" s="58"/>
      <c r="L623" s="58"/>
      <c r="M623" s="58"/>
      <c r="N623" s="58"/>
      <c r="O623" s="58"/>
      <c r="P623" s="58"/>
      <c r="Q623" s="58"/>
      <c r="R623" s="58"/>
      <c r="S623" s="58"/>
      <c r="T623" s="58"/>
      <c r="U623" s="58"/>
      <c r="V623" s="58"/>
      <c r="W623" s="58"/>
      <c r="X623" s="58"/>
      <c r="Y623" s="58"/>
    </row>
    <row r="624" spans="1:25" ht="15.75" customHeight="1" x14ac:dyDescent="0.2">
      <c r="A624" s="23"/>
      <c r="B624" s="23"/>
      <c r="C624" s="58"/>
      <c r="D624" s="58"/>
      <c r="E624" s="58"/>
      <c r="F624" s="58"/>
      <c r="G624" s="58"/>
      <c r="H624" s="58"/>
      <c r="I624" s="67"/>
      <c r="J624" s="58"/>
      <c r="K624" s="58"/>
      <c r="L624" s="58"/>
      <c r="M624" s="58"/>
      <c r="N624" s="58"/>
      <c r="O624" s="58"/>
      <c r="P624" s="58"/>
      <c r="Q624" s="58"/>
      <c r="R624" s="58"/>
      <c r="S624" s="58"/>
      <c r="T624" s="58"/>
      <c r="U624" s="58"/>
      <c r="V624" s="58"/>
      <c r="W624" s="58"/>
      <c r="X624" s="58"/>
      <c r="Y624" s="58"/>
    </row>
    <row r="625" spans="1:25" ht="15.75" customHeight="1" x14ac:dyDescent="0.2">
      <c r="A625" s="23"/>
      <c r="B625" s="23"/>
      <c r="C625" s="58"/>
      <c r="D625" s="58"/>
      <c r="E625" s="58"/>
      <c r="F625" s="58"/>
      <c r="G625" s="58"/>
      <c r="H625" s="58"/>
      <c r="I625" s="67"/>
      <c r="J625" s="58"/>
      <c r="K625" s="58"/>
      <c r="L625" s="58"/>
      <c r="M625" s="58"/>
      <c r="N625" s="58"/>
      <c r="O625" s="58"/>
      <c r="P625" s="58"/>
      <c r="Q625" s="58"/>
      <c r="R625" s="58"/>
      <c r="S625" s="58"/>
      <c r="T625" s="58"/>
      <c r="U625" s="58"/>
      <c r="V625" s="58"/>
      <c r="W625" s="58"/>
      <c r="X625" s="58"/>
      <c r="Y625" s="58"/>
    </row>
    <row r="626" spans="1:25" ht="15.75" customHeight="1" x14ac:dyDescent="0.2">
      <c r="A626" s="23"/>
      <c r="B626" s="23"/>
      <c r="C626" s="58"/>
      <c r="D626" s="58"/>
      <c r="E626" s="58"/>
      <c r="F626" s="58"/>
      <c r="G626" s="58"/>
      <c r="H626" s="58"/>
      <c r="I626" s="67"/>
      <c r="J626" s="58"/>
      <c r="K626" s="58"/>
      <c r="L626" s="58"/>
      <c r="M626" s="58"/>
      <c r="N626" s="58"/>
      <c r="O626" s="58"/>
      <c r="P626" s="58"/>
      <c r="Q626" s="58"/>
      <c r="R626" s="58"/>
      <c r="S626" s="58"/>
      <c r="T626" s="58"/>
      <c r="U626" s="58"/>
      <c r="V626" s="58"/>
      <c r="W626" s="58"/>
      <c r="X626" s="58"/>
      <c r="Y626" s="58"/>
    </row>
    <row r="627" spans="1:25" ht="15.75" customHeight="1" x14ac:dyDescent="0.2">
      <c r="A627" s="23"/>
      <c r="B627" s="23"/>
      <c r="C627" s="58"/>
      <c r="D627" s="58"/>
      <c r="E627" s="58"/>
      <c r="F627" s="58"/>
      <c r="G627" s="58"/>
      <c r="H627" s="58"/>
      <c r="I627" s="67"/>
      <c r="J627" s="58"/>
      <c r="K627" s="58"/>
      <c r="L627" s="58"/>
      <c r="M627" s="58"/>
      <c r="N627" s="58"/>
      <c r="O627" s="58"/>
      <c r="P627" s="58"/>
      <c r="Q627" s="58"/>
      <c r="R627" s="58"/>
      <c r="S627" s="58"/>
      <c r="T627" s="58"/>
      <c r="U627" s="58"/>
      <c r="V627" s="58"/>
      <c r="W627" s="58"/>
      <c r="X627" s="58"/>
      <c r="Y627" s="58"/>
    </row>
    <row r="628" spans="1:25" ht="15.75" customHeight="1" x14ac:dyDescent="0.2">
      <c r="A628" s="23"/>
      <c r="B628" s="23"/>
      <c r="C628" s="58"/>
      <c r="D628" s="58"/>
      <c r="E628" s="58"/>
      <c r="F628" s="58"/>
      <c r="G628" s="58"/>
      <c r="H628" s="58"/>
      <c r="I628" s="67"/>
      <c r="J628" s="58"/>
      <c r="K628" s="58"/>
      <c r="L628" s="58"/>
      <c r="M628" s="58"/>
      <c r="N628" s="58"/>
      <c r="O628" s="58"/>
      <c r="P628" s="58"/>
      <c r="Q628" s="58"/>
      <c r="R628" s="58"/>
      <c r="S628" s="58"/>
      <c r="T628" s="58"/>
      <c r="U628" s="58"/>
      <c r="V628" s="58"/>
      <c r="W628" s="58"/>
      <c r="X628" s="58"/>
      <c r="Y628" s="58"/>
    </row>
    <row r="629" spans="1:25" ht="15.75" customHeight="1" x14ac:dyDescent="0.2">
      <c r="A629" s="23"/>
      <c r="B629" s="23"/>
      <c r="C629" s="58"/>
      <c r="D629" s="58"/>
      <c r="E629" s="58"/>
      <c r="F629" s="58"/>
      <c r="G629" s="58"/>
      <c r="H629" s="58"/>
      <c r="I629" s="67"/>
      <c r="J629" s="58"/>
      <c r="K629" s="58"/>
      <c r="L629" s="58"/>
      <c r="M629" s="58"/>
      <c r="N629" s="58"/>
      <c r="O629" s="58"/>
      <c r="P629" s="58"/>
      <c r="Q629" s="58"/>
      <c r="R629" s="58"/>
      <c r="S629" s="58"/>
      <c r="T629" s="58"/>
      <c r="U629" s="58"/>
      <c r="V629" s="58"/>
      <c r="W629" s="58"/>
      <c r="X629" s="58"/>
      <c r="Y629" s="58"/>
    </row>
    <row r="630" spans="1:25" ht="15.75" customHeight="1" x14ac:dyDescent="0.2">
      <c r="A630" s="23"/>
      <c r="B630" s="23"/>
      <c r="C630" s="58"/>
      <c r="D630" s="58"/>
      <c r="E630" s="58"/>
      <c r="F630" s="58"/>
      <c r="G630" s="58"/>
      <c r="H630" s="58"/>
      <c r="I630" s="67"/>
      <c r="J630" s="58"/>
      <c r="K630" s="58"/>
      <c r="L630" s="58"/>
      <c r="M630" s="58"/>
      <c r="N630" s="58"/>
      <c r="O630" s="58"/>
      <c r="P630" s="58"/>
      <c r="Q630" s="58"/>
      <c r="R630" s="58"/>
      <c r="S630" s="58"/>
      <c r="T630" s="58"/>
      <c r="U630" s="58"/>
      <c r="V630" s="58"/>
      <c r="W630" s="58"/>
      <c r="X630" s="58"/>
      <c r="Y630" s="58"/>
    </row>
    <row r="631" spans="1:25" ht="15.75" customHeight="1" x14ac:dyDescent="0.2">
      <c r="A631" s="23"/>
      <c r="B631" s="23"/>
      <c r="C631" s="58"/>
      <c r="D631" s="58"/>
      <c r="E631" s="58"/>
      <c r="F631" s="58"/>
      <c r="G631" s="58"/>
      <c r="H631" s="58"/>
      <c r="I631" s="67"/>
      <c r="J631" s="58"/>
      <c r="K631" s="58"/>
      <c r="L631" s="58"/>
      <c r="M631" s="58"/>
      <c r="N631" s="58"/>
      <c r="O631" s="58"/>
      <c r="P631" s="58"/>
      <c r="Q631" s="58"/>
      <c r="R631" s="58"/>
      <c r="S631" s="58"/>
      <c r="T631" s="58"/>
      <c r="U631" s="58"/>
      <c r="V631" s="58"/>
      <c r="W631" s="58"/>
      <c r="X631" s="58"/>
      <c r="Y631" s="58"/>
    </row>
    <row r="632" spans="1:25" ht="15.75" customHeight="1" x14ac:dyDescent="0.2">
      <c r="A632" s="23"/>
      <c r="B632" s="23"/>
      <c r="C632" s="58"/>
      <c r="D632" s="58"/>
      <c r="E632" s="58"/>
      <c r="F632" s="58"/>
      <c r="G632" s="58"/>
      <c r="H632" s="58"/>
      <c r="I632" s="67"/>
      <c r="J632" s="58"/>
      <c r="K632" s="58"/>
      <c r="L632" s="58"/>
      <c r="M632" s="58"/>
      <c r="N632" s="58"/>
      <c r="O632" s="58"/>
      <c r="P632" s="58"/>
      <c r="Q632" s="58"/>
      <c r="R632" s="58"/>
      <c r="S632" s="58"/>
      <c r="T632" s="58"/>
      <c r="U632" s="58"/>
      <c r="V632" s="58"/>
      <c r="W632" s="58"/>
      <c r="X632" s="58"/>
      <c r="Y632" s="58"/>
    </row>
    <row r="633" spans="1:25" ht="15.75" customHeight="1" x14ac:dyDescent="0.2">
      <c r="A633" s="23"/>
      <c r="B633" s="23"/>
      <c r="C633" s="58"/>
      <c r="D633" s="58"/>
      <c r="E633" s="58"/>
      <c r="F633" s="58"/>
      <c r="G633" s="58"/>
      <c r="H633" s="58"/>
      <c r="I633" s="67"/>
      <c r="J633" s="58"/>
      <c r="K633" s="58"/>
      <c r="L633" s="58"/>
      <c r="M633" s="58"/>
      <c r="N633" s="58"/>
      <c r="O633" s="58"/>
      <c r="P633" s="58"/>
      <c r="Q633" s="58"/>
      <c r="R633" s="58"/>
      <c r="S633" s="58"/>
      <c r="T633" s="58"/>
      <c r="U633" s="58"/>
      <c r="V633" s="58"/>
      <c r="W633" s="58"/>
      <c r="X633" s="58"/>
      <c r="Y633" s="58"/>
    </row>
    <row r="634" spans="1:25" ht="15.75" customHeight="1" x14ac:dyDescent="0.2">
      <c r="A634" s="23"/>
      <c r="B634" s="23"/>
      <c r="C634" s="58"/>
      <c r="D634" s="58"/>
      <c r="E634" s="58"/>
      <c r="F634" s="58"/>
      <c r="G634" s="58"/>
      <c r="H634" s="58"/>
      <c r="I634" s="67"/>
      <c r="J634" s="58"/>
      <c r="K634" s="58"/>
      <c r="L634" s="58"/>
      <c r="M634" s="58"/>
      <c r="N634" s="58"/>
      <c r="O634" s="58"/>
      <c r="P634" s="58"/>
      <c r="Q634" s="58"/>
      <c r="R634" s="58"/>
      <c r="S634" s="58"/>
      <c r="T634" s="58"/>
      <c r="U634" s="58"/>
      <c r="V634" s="58"/>
      <c r="W634" s="58"/>
      <c r="X634" s="58"/>
      <c r="Y634" s="58"/>
    </row>
    <row r="635" spans="1:25" ht="15.75" customHeight="1" x14ac:dyDescent="0.2">
      <c r="A635" s="23"/>
      <c r="B635" s="23"/>
      <c r="C635" s="58"/>
      <c r="D635" s="58"/>
      <c r="E635" s="58"/>
      <c r="F635" s="58"/>
      <c r="G635" s="58"/>
      <c r="H635" s="58"/>
      <c r="I635" s="67"/>
      <c r="J635" s="58"/>
      <c r="K635" s="58"/>
      <c r="L635" s="58"/>
      <c r="M635" s="58"/>
      <c r="N635" s="58"/>
      <c r="O635" s="58"/>
      <c r="P635" s="58"/>
      <c r="Q635" s="58"/>
      <c r="R635" s="58"/>
      <c r="S635" s="58"/>
      <c r="T635" s="58"/>
      <c r="U635" s="58"/>
      <c r="V635" s="58"/>
      <c r="W635" s="58"/>
      <c r="X635" s="58"/>
      <c r="Y635" s="58"/>
    </row>
    <row r="636" spans="1:25" ht="15.75" customHeight="1" x14ac:dyDescent="0.2">
      <c r="A636" s="23"/>
      <c r="B636" s="23"/>
      <c r="C636" s="58"/>
      <c r="D636" s="58"/>
      <c r="E636" s="58"/>
      <c r="F636" s="58"/>
      <c r="G636" s="58"/>
      <c r="H636" s="58"/>
      <c r="I636" s="67"/>
      <c r="J636" s="58"/>
      <c r="K636" s="58"/>
      <c r="L636" s="58"/>
      <c r="M636" s="58"/>
      <c r="N636" s="58"/>
      <c r="O636" s="58"/>
      <c r="P636" s="58"/>
      <c r="Q636" s="58"/>
      <c r="R636" s="58"/>
      <c r="S636" s="58"/>
      <c r="T636" s="58"/>
      <c r="U636" s="58"/>
      <c r="V636" s="58"/>
      <c r="W636" s="58"/>
      <c r="X636" s="58"/>
      <c r="Y636" s="58"/>
    </row>
    <row r="637" spans="1:25" ht="15.75" customHeight="1" x14ac:dyDescent="0.2">
      <c r="A637" s="23"/>
      <c r="B637" s="23"/>
      <c r="C637" s="58"/>
      <c r="D637" s="58"/>
      <c r="E637" s="58"/>
      <c r="F637" s="58"/>
      <c r="G637" s="58"/>
      <c r="H637" s="58"/>
      <c r="I637" s="67"/>
      <c r="J637" s="58"/>
      <c r="K637" s="58"/>
      <c r="L637" s="58"/>
      <c r="M637" s="58"/>
      <c r="N637" s="58"/>
      <c r="O637" s="58"/>
      <c r="P637" s="58"/>
      <c r="Q637" s="58"/>
      <c r="R637" s="58"/>
      <c r="S637" s="58"/>
      <c r="T637" s="58"/>
      <c r="U637" s="58"/>
      <c r="V637" s="58"/>
      <c r="W637" s="58"/>
      <c r="X637" s="58"/>
      <c r="Y637" s="58"/>
    </row>
    <row r="638" spans="1:25" ht="15.75" customHeight="1" x14ac:dyDescent="0.2">
      <c r="A638" s="23"/>
      <c r="B638" s="23"/>
      <c r="C638" s="58"/>
      <c r="D638" s="58"/>
      <c r="E638" s="58"/>
      <c r="F638" s="58"/>
      <c r="G638" s="58"/>
      <c r="H638" s="58"/>
      <c r="I638" s="67"/>
      <c r="J638" s="58"/>
      <c r="K638" s="58"/>
      <c r="L638" s="58"/>
      <c r="M638" s="58"/>
      <c r="N638" s="58"/>
      <c r="O638" s="58"/>
      <c r="P638" s="58"/>
      <c r="Q638" s="58"/>
      <c r="R638" s="58"/>
      <c r="S638" s="58"/>
      <c r="T638" s="58"/>
      <c r="U638" s="58"/>
      <c r="V638" s="58"/>
      <c r="W638" s="58"/>
      <c r="X638" s="58"/>
      <c r="Y638" s="58"/>
    </row>
    <row r="639" spans="1:25" ht="15.75" customHeight="1" x14ac:dyDescent="0.2">
      <c r="A639" s="23"/>
      <c r="B639" s="23"/>
      <c r="C639" s="58"/>
      <c r="D639" s="58"/>
      <c r="E639" s="58"/>
      <c r="F639" s="58"/>
      <c r="G639" s="58"/>
      <c r="H639" s="58"/>
      <c r="I639" s="67"/>
      <c r="J639" s="58"/>
      <c r="K639" s="58"/>
      <c r="L639" s="58"/>
      <c r="M639" s="58"/>
      <c r="N639" s="58"/>
      <c r="O639" s="58"/>
      <c r="P639" s="58"/>
      <c r="Q639" s="58"/>
      <c r="R639" s="58"/>
      <c r="S639" s="58"/>
      <c r="T639" s="58"/>
      <c r="U639" s="58"/>
      <c r="V639" s="58"/>
      <c r="W639" s="58"/>
      <c r="X639" s="58"/>
      <c r="Y639" s="58"/>
    </row>
    <row r="640" spans="1:25" ht="15.75" customHeight="1" x14ac:dyDescent="0.2">
      <c r="A640" s="23"/>
      <c r="B640" s="23"/>
      <c r="C640" s="58"/>
      <c r="D640" s="58"/>
      <c r="E640" s="58"/>
      <c r="F640" s="58"/>
      <c r="G640" s="58"/>
      <c r="H640" s="58"/>
      <c r="I640" s="67"/>
      <c r="J640" s="58"/>
      <c r="K640" s="58"/>
      <c r="L640" s="58"/>
      <c r="M640" s="58"/>
      <c r="N640" s="58"/>
      <c r="O640" s="58"/>
      <c r="P640" s="58"/>
      <c r="Q640" s="58"/>
      <c r="R640" s="58"/>
      <c r="S640" s="58"/>
      <c r="T640" s="58"/>
      <c r="U640" s="58"/>
      <c r="V640" s="58"/>
      <c r="W640" s="58"/>
      <c r="X640" s="58"/>
      <c r="Y640" s="58"/>
    </row>
    <row r="641" spans="1:25" ht="15.75" customHeight="1" x14ac:dyDescent="0.2">
      <c r="A641" s="23"/>
      <c r="B641" s="23"/>
      <c r="C641" s="58"/>
      <c r="D641" s="58"/>
      <c r="E641" s="58"/>
      <c r="F641" s="58"/>
      <c r="G641" s="58"/>
      <c r="H641" s="58"/>
      <c r="I641" s="67"/>
      <c r="J641" s="58"/>
      <c r="K641" s="58"/>
      <c r="L641" s="58"/>
      <c r="M641" s="58"/>
      <c r="N641" s="58"/>
      <c r="O641" s="58"/>
      <c r="P641" s="58"/>
      <c r="Q641" s="58"/>
      <c r="R641" s="58"/>
      <c r="S641" s="58"/>
      <c r="T641" s="58"/>
      <c r="U641" s="58"/>
      <c r="V641" s="58"/>
      <c r="W641" s="58"/>
      <c r="X641" s="58"/>
      <c r="Y641" s="58"/>
    </row>
    <row r="642" spans="1:25" ht="15.75" customHeight="1" x14ac:dyDescent="0.2">
      <c r="A642" s="23"/>
      <c r="B642" s="23"/>
      <c r="C642" s="58"/>
      <c r="D642" s="58"/>
      <c r="E642" s="58"/>
      <c r="F642" s="58"/>
      <c r="G642" s="58"/>
      <c r="H642" s="58"/>
      <c r="I642" s="67"/>
      <c r="J642" s="58"/>
      <c r="K642" s="58"/>
      <c r="L642" s="58"/>
      <c r="M642" s="58"/>
      <c r="N642" s="58"/>
      <c r="O642" s="58"/>
      <c r="P642" s="58"/>
      <c r="Q642" s="58"/>
      <c r="R642" s="58"/>
      <c r="S642" s="58"/>
      <c r="T642" s="58"/>
      <c r="U642" s="58"/>
      <c r="V642" s="58"/>
      <c r="W642" s="58"/>
      <c r="X642" s="58"/>
      <c r="Y642" s="58"/>
    </row>
    <row r="643" spans="1:25" ht="15.75" customHeight="1" x14ac:dyDescent="0.2">
      <c r="A643" s="23"/>
      <c r="B643" s="23"/>
      <c r="C643" s="58"/>
      <c r="D643" s="58"/>
      <c r="E643" s="58"/>
      <c r="F643" s="58"/>
      <c r="G643" s="58"/>
      <c r="H643" s="58"/>
      <c r="I643" s="67"/>
      <c r="J643" s="58"/>
      <c r="K643" s="58"/>
      <c r="L643" s="58"/>
      <c r="M643" s="58"/>
      <c r="N643" s="58"/>
      <c r="O643" s="58"/>
      <c r="P643" s="58"/>
      <c r="Q643" s="58"/>
      <c r="R643" s="58"/>
      <c r="S643" s="58"/>
      <c r="T643" s="58"/>
      <c r="U643" s="58"/>
      <c r="V643" s="58"/>
      <c r="W643" s="58"/>
      <c r="X643" s="58"/>
      <c r="Y643" s="58"/>
    </row>
    <row r="644" spans="1:25" ht="15.75" customHeight="1" x14ac:dyDescent="0.2">
      <c r="A644" s="23"/>
      <c r="B644" s="23"/>
      <c r="C644" s="58"/>
      <c r="D644" s="58"/>
      <c r="E644" s="58"/>
      <c r="F644" s="58"/>
      <c r="G644" s="58"/>
      <c r="H644" s="58"/>
      <c r="I644" s="67"/>
      <c r="J644" s="58"/>
      <c r="K644" s="58"/>
      <c r="L644" s="58"/>
      <c r="M644" s="58"/>
      <c r="N644" s="58"/>
      <c r="O644" s="58"/>
      <c r="P644" s="58"/>
      <c r="Q644" s="58"/>
      <c r="R644" s="58"/>
      <c r="S644" s="58"/>
      <c r="T644" s="58"/>
      <c r="U644" s="58"/>
      <c r="V644" s="58"/>
      <c r="W644" s="58"/>
      <c r="X644" s="58"/>
      <c r="Y644" s="58"/>
    </row>
    <row r="645" spans="1:25" ht="15.75" customHeight="1" x14ac:dyDescent="0.2">
      <c r="A645" s="23"/>
      <c r="B645" s="23"/>
      <c r="C645" s="58"/>
      <c r="D645" s="58"/>
      <c r="E645" s="58"/>
      <c r="F645" s="58"/>
      <c r="G645" s="58"/>
      <c r="H645" s="58"/>
      <c r="I645" s="67"/>
      <c r="J645" s="58"/>
      <c r="K645" s="58"/>
      <c r="L645" s="58"/>
      <c r="M645" s="58"/>
      <c r="N645" s="58"/>
      <c r="O645" s="58"/>
      <c r="P645" s="58"/>
      <c r="Q645" s="58"/>
      <c r="R645" s="58"/>
      <c r="S645" s="58"/>
      <c r="T645" s="58"/>
      <c r="U645" s="58"/>
      <c r="V645" s="58"/>
      <c r="W645" s="58"/>
      <c r="X645" s="58"/>
      <c r="Y645" s="58"/>
    </row>
    <row r="646" spans="1:25" ht="15.75" customHeight="1" x14ac:dyDescent="0.2">
      <c r="A646" s="23"/>
      <c r="B646" s="23"/>
      <c r="C646" s="58"/>
      <c r="D646" s="58"/>
      <c r="E646" s="58"/>
      <c r="F646" s="58"/>
      <c r="G646" s="58"/>
      <c r="H646" s="58"/>
      <c r="I646" s="67"/>
      <c r="J646" s="58"/>
      <c r="K646" s="58"/>
      <c r="L646" s="58"/>
      <c r="M646" s="58"/>
      <c r="N646" s="58"/>
      <c r="O646" s="58"/>
      <c r="P646" s="58"/>
      <c r="Q646" s="58"/>
      <c r="R646" s="58"/>
      <c r="S646" s="58"/>
      <c r="T646" s="58"/>
      <c r="U646" s="58"/>
      <c r="V646" s="58"/>
      <c r="W646" s="58"/>
      <c r="X646" s="58"/>
      <c r="Y646" s="58"/>
    </row>
    <row r="647" spans="1:25" ht="15.75" customHeight="1" x14ac:dyDescent="0.2">
      <c r="A647" s="23"/>
      <c r="B647" s="23"/>
      <c r="C647" s="58"/>
      <c r="D647" s="58"/>
      <c r="E647" s="58"/>
      <c r="F647" s="58"/>
      <c r="G647" s="58"/>
      <c r="H647" s="58"/>
      <c r="I647" s="67"/>
      <c r="J647" s="58"/>
      <c r="K647" s="58"/>
      <c r="L647" s="58"/>
      <c r="M647" s="58"/>
      <c r="N647" s="58"/>
      <c r="O647" s="58"/>
      <c r="P647" s="58"/>
      <c r="Q647" s="58"/>
      <c r="R647" s="58"/>
      <c r="S647" s="58"/>
      <c r="T647" s="58"/>
      <c r="U647" s="58"/>
      <c r="V647" s="58"/>
      <c r="W647" s="58"/>
      <c r="X647" s="58"/>
      <c r="Y647" s="58"/>
    </row>
    <row r="648" spans="1:25" ht="15.75" customHeight="1" x14ac:dyDescent="0.2">
      <c r="A648" s="23"/>
      <c r="B648" s="23"/>
      <c r="C648" s="58"/>
      <c r="D648" s="58"/>
      <c r="E648" s="58"/>
      <c r="F648" s="58"/>
      <c r="G648" s="58"/>
      <c r="H648" s="58"/>
      <c r="I648" s="67"/>
      <c r="J648" s="58"/>
      <c r="K648" s="58"/>
      <c r="L648" s="58"/>
      <c r="M648" s="58"/>
      <c r="N648" s="58"/>
      <c r="O648" s="58"/>
      <c r="P648" s="58"/>
      <c r="Q648" s="58"/>
      <c r="R648" s="58"/>
      <c r="S648" s="58"/>
      <c r="T648" s="58"/>
      <c r="U648" s="58"/>
      <c r="V648" s="58"/>
      <c r="W648" s="58"/>
      <c r="X648" s="58"/>
      <c r="Y648" s="58"/>
    </row>
    <row r="649" spans="1:25" ht="15.75" customHeight="1" x14ac:dyDescent="0.2">
      <c r="A649" s="23"/>
      <c r="B649" s="23"/>
      <c r="C649" s="58"/>
      <c r="D649" s="58"/>
      <c r="E649" s="58"/>
      <c r="F649" s="58"/>
      <c r="G649" s="58"/>
      <c r="H649" s="58"/>
      <c r="I649" s="67"/>
      <c r="J649" s="58"/>
      <c r="K649" s="58"/>
      <c r="L649" s="58"/>
      <c r="M649" s="58"/>
      <c r="N649" s="58"/>
      <c r="O649" s="58"/>
      <c r="P649" s="58"/>
      <c r="Q649" s="58"/>
      <c r="R649" s="58"/>
      <c r="S649" s="58"/>
      <c r="T649" s="58"/>
      <c r="U649" s="58"/>
      <c r="V649" s="58"/>
      <c r="W649" s="58"/>
      <c r="X649" s="58"/>
      <c r="Y649" s="58"/>
    </row>
    <row r="650" spans="1:25" ht="15.75" customHeight="1" x14ac:dyDescent="0.2">
      <c r="A650" s="23"/>
      <c r="B650" s="23"/>
      <c r="C650" s="58"/>
      <c r="D650" s="58"/>
      <c r="E650" s="58"/>
      <c r="F650" s="58"/>
      <c r="G650" s="58"/>
      <c r="H650" s="58"/>
      <c r="I650" s="67"/>
      <c r="J650" s="58"/>
      <c r="K650" s="58"/>
      <c r="L650" s="58"/>
      <c r="M650" s="58"/>
      <c r="N650" s="58"/>
      <c r="O650" s="58"/>
      <c r="P650" s="58"/>
      <c r="Q650" s="58"/>
      <c r="R650" s="58"/>
      <c r="S650" s="58"/>
      <c r="T650" s="58"/>
      <c r="U650" s="58"/>
      <c r="V650" s="58"/>
      <c r="W650" s="58"/>
      <c r="X650" s="58"/>
      <c r="Y650" s="58"/>
    </row>
    <row r="651" spans="1:25" ht="15.75" customHeight="1" x14ac:dyDescent="0.2">
      <c r="A651" s="23"/>
      <c r="B651" s="23"/>
      <c r="C651" s="58"/>
      <c r="D651" s="58"/>
      <c r="E651" s="58"/>
      <c r="F651" s="58"/>
      <c r="G651" s="58"/>
      <c r="H651" s="58"/>
      <c r="I651" s="67"/>
      <c r="J651" s="58"/>
      <c r="K651" s="58"/>
      <c r="L651" s="58"/>
      <c r="M651" s="58"/>
      <c r="N651" s="58"/>
      <c r="O651" s="58"/>
      <c r="P651" s="58"/>
      <c r="Q651" s="58"/>
      <c r="R651" s="58"/>
      <c r="S651" s="58"/>
      <c r="T651" s="58"/>
      <c r="U651" s="58"/>
      <c r="V651" s="58"/>
      <c r="W651" s="58"/>
      <c r="X651" s="58"/>
      <c r="Y651" s="58"/>
    </row>
    <row r="652" spans="1:25" ht="15.75" customHeight="1" x14ac:dyDescent="0.2">
      <c r="A652" s="23"/>
      <c r="B652" s="23"/>
      <c r="C652" s="58"/>
      <c r="D652" s="58"/>
      <c r="E652" s="58"/>
      <c r="F652" s="58"/>
      <c r="G652" s="58"/>
      <c r="H652" s="58"/>
      <c r="I652" s="67"/>
      <c r="J652" s="58"/>
      <c r="K652" s="58"/>
      <c r="L652" s="58"/>
      <c r="M652" s="58"/>
      <c r="N652" s="58"/>
      <c r="O652" s="58"/>
      <c r="P652" s="58"/>
      <c r="Q652" s="58"/>
      <c r="R652" s="58"/>
      <c r="S652" s="58"/>
      <c r="T652" s="58"/>
      <c r="U652" s="58"/>
      <c r="V652" s="58"/>
      <c r="W652" s="58"/>
      <c r="X652" s="58"/>
      <c r="Y652" s="58"/>
    </row>
    <row r="653" spans="1:25" ht="15.75" customHeight="1" x14ac:dyDescent="0.2">
      <c r="A653" s="23"/>
      <c r="B653" s="23"/>
      <c r="C653" s="58"/>
      <c r="D653" s="58"/>
      <c r="E653" s="58"/>
      <c r="F653" s="58"/>
      <c r="G653" s="58"/>
      <c r="H653" s="58"/>
      <c r="I653" s="67"/>
      <c r="J653" s="58"/>
      <c r="K653" s="58"/>
      <c r="L653" s="58"/>
      <c r="M653" s="58"/>
      <c r="N653" s="58"/>
      <c r="O653" s="58"/>
      <c r="P653" s="58"/>
      <c r="Q653" s="58"/>
      <c r="R653" s="58"/>
      <c r="S653" s="58"/>
      <c r="T653" s="58"/>
      <c r="U653" s="58"/>
      <c r="V653" s="58"/>
      <c r="W653" s="58"/>
      <c r="X653" s="58"/>
      <c r="Y653" s="58"/>
    </row>
    <row r="654" spans="1:25" ht="15.75" customHeight="1" x14ac:dyDescent="0.2">
      <c r="A654" s="23"/>
      <c r="B654" s="23"/>
      <c r="C654" s="58"/>
      <c r="D654" s="58"/>
      <c r="E654" s="58"/>
      <c r="F654" s="58"/>
      <c r="G654" s="58"/>
      <c r="H654" s="58"/>
      <c r="I654" s="67"/>
      <c r="J654" s="58"/>
      <c r="K654" s="58"/>
      <c r="L654" s="58"/>
      <c r="M654" s="58"/>
      <c r="N654" s="58"/>
      <c r="O654" s="58"/>
      <c r="P654" s="58"/>
      <c r="Q654" s="58"/>
      <c r="R654" s="58"/>
      <c r="S654" s="58"/>
      <c r="T654" s="58"/>
      <c r="U654" s="58"/>
      <c r="V654" s="58"/>
      <c r="W654" s="58"/>
      <c r="X654" s="58"/>
      <c r="Y654" s="58"/>
    </row>
    <row r="655" spans="1:25" ht="15.75" customHeight="1" x14ac:dyDescent="0.2">
      <c r="A655" s="23"/>
      <c r="B655" s="23"/>
      <c r="C655" s="58"/>
      <c r="D655" s="58"/>
      <c r="E655" s="58"/>
      <c r="F655" s="58"/>
      <c r="G655" s="58"/>
      <c r="H655" s="58"/>
      <c r="I655" s="67"/>
      <c r="J655" s="58"/>
      <c r="K655" s="58"/>
      <c r="L655" s="58"/>
      <c r="M655" s="58"/>
      <c r="N655" s="58"/>
      <c r="O655" s="58"/>
      <c r="P655" s="58"/>
      <c r="Q655" s="58"/>
      <c r="R655" s="58"/>
      <c r="S655" s="58"/>
      <c r="T655" s="58"/>
      <c r="U655" s="58"/>
      <c r="V655" s="58"/>
      <c r="W655" s="58"/>
      <c r="X655" s="58"/>
      <c r="Y655" s="58"/>
    </row>
    <row r="656" spans="1:25" ht="15.75" customHeight="1" x14ac:dyDescent="0.2">
      <c r="A656" s="23"/>
      <c r="B656" s="23"/>
      <c r="C656" s="58"/>
      <c r="D656" s="58"/>
      <c r="E656" s="58"/>
      <c r="F656" s="58"/>
      <c r="G656" s="58"/>
      <c r="H656" s="58"/>
      <c r="I656" s="67"/>
      <c r="J656" s="58"/>
      <c r="K656" s="58"/>
      <c r="L656" s="58"/>
      <c r="M656" s="58"/>
      <c r="N656" s="58"/>
      <c r="O656" s="58"/>
      <c r="P656" s="58"/>
      <c r="Q656" s="58"/>
      <c r="R656" s="58"/>
      <c r="S656" s="58"/>
      <c r="T656" s="58"/>
      <c r="U656" s="58"/>
      <c r="V656" s="58"/>
      <c r="W656" s="58"/>
      <c r="X656" s="58"/>
      <c r="Y656" s="58"/>
    </row>
    <row r="657" spans="1:25" ht="15.75" customHeight="1" x14ac:dyDescent="0.2">
      <c r="A657" s="23"/>
      <c r="B657" s="23"/>
      <c r="C657" s="58"/>
      <c r="D657" s="58"/>
      <c r="E657" s="58"/>
      <c r="F657" s="58"/>
      <c r="G657" s="58"/>
      <c r="H657" s="58"/>
      <c r="I657" s="67"/>
      <c r="J657" s="58"/>
      <c r="K657" s="58"/>
      <c r="L657" s="58"/>
      <c r="M657" s="58"/>
      <c r="N657" s="58"/>
      <c r="O657" s="58"/>
      <c r="P657" s="58"/>
      <c r="Q657" s="58"/>
      <c r="R657" s="58"/>
      <c r="S657" s="58"/>
      <c r="T657" s="58"/>
      <c r="U657" s="58"/>
      <c r="V657" s="58"/>
      <c r="W657" s="58"/>
      <c r="X657" s="58"/>
      <c r="Y657" s="58"/>
    </row>
    <row r="658" spans="1:25" ht="15.75" customHeight="1" x14ac:dyDescent="0.2">
      <c r="A658" s="23"/>
      <c r="B658" s="23"/>
      <c r="C658" s="58"/>
      <c r="D658" s="58"/>
      <c r="E658" s="58"/>
      <c r="F658" s="58"/>
      <c r="G658" s="58"/>
      <c r="H658" s="58"/>
      <c r="I658" s="67"/>
      <c r="J658" s="58"/>
      <c r="K658" s="58"/>
      <c r="L658" s="58"/>
      <c r="M658" s="58"/>
      <c r="N658" s="58"/>
      <c r="O658" s="58"/>
      <c r="P658" s="58"/>
      <c r="Q658" s="58"/>
      <c r="R658" s="58"/>
      <c r="S658" s="58"/>
      <c r="T658" s="58"/>
      <c r="U658" s="58"/>
      <c r="V658" s="58"/>
      <c r="W658" s="58"/>
      <c r="X658" s="58"/>
      <c r="Y658" s="58"/>
    </row>
    <row r="659" spans="1:25" ht="15.75" customHeight="1" x14ac:dyDescent="0.2">
      <c r="A659" s="23"/>
      <c r="B659" s="23"/>
      <c r="C659" s="58"/>
      <c r="D659" s="58"/>
      <c r="E659" s="58"/>
      <c r="F659" s="58"/>
      <c r="G659" s="58"/>
      <c r="H659" s="58"/>
      <c r="I659" s="67"/>
      <c r="J659" s="58"/>
      <c r="K659" s="58"/>
      <c r="L659" s="58"/>
      <c r="M659" s="58"/>
      <c r="N659" s="58"/>
      <c r="O659" s="58"/>
      <c r="P659" s="58"/>
      <c r="Q659" s="58"/>
      <c r="R659" s="58"/>
      <c r="S659" s="58"/>
      <c r="T659" s="58"/>
      <c r="U659" s="58"/>
      <c r="V659" s="58"/>
      <c r="W659" s="58"/>
      <c r="X659" s="58"/>
      <c r="Y659" s="58"/>
    </row>
    <row r="660" spans="1:25" ht="15.75" customHeight="1" x14ac:dyDescent="0.2">
      <c r="A660" s="23"/>
      <c r="B660" s="23"/>
      <c r="C660" s="58"/>
      <c r="D660" s="58"/>
      <c r="E660" s="58"/>
      <c r="F660" s="58"/>
      <c r="G660" s="58"/>
      <c r="H660" s="58"/>
      <c r="I660" s="67"/>
      <c r="J660" s="58"/>
      <c r="K660" s="58"/>
      <c r="L660" s="58"/>
      <c r="M660" s="58"/>
      <c r="N660" s="58"/>
      <c r="O660" s="58"/>
      <c r="P660" s="58"/>
      <c r="Q660" s="58"/>
      <c r="R660" s="58"/>
      <c r="S660" s="58"/>
      <c r="T660" s="58"/>
      <c r="U660" s="58"/>
      <c r="V660" s="58"/>
      <c r="W660" s="58"/>
      <c r="X660" s="58"/>
      <c r="Y660" s="58"/>
    </row>
    <row r="661" spans="1:25" ht="15.75" customHeight="1" x14ac:dyDescent="0.2">
      <c r="A661" s="23"/>
      <c r="B661" s="23"/>
      <c r="C661" s="58"/>
      <c r="D661" s="58"/>
      <c r="E661" s="58"/>
      <c r="F661" s="58"/>
      <c r="G661" s="58"/>
      <c r="H661" s="58"/>
      <c r="I661" s="67"/>
      <c r="J661" s="58"/>
      <c r="K661" s="58"/>
      <c r="L661" s="58"/>
      <c r="M661" s="58"/>
      <c r="N661" s="58"/>
      <c r="O661" s="58"/>
      <c r="P661" s="58"/>
      <c r="Q661" s="58"/>
      <c r="R661" s="58"/>
      <c r="S661" s="58"/>
      <c r="T661" s="58"/>
      <c r="U661" s="58"/>
      <c r="V661" s="58"/>
      <c r="W661" s="58"/>
      <c r="X661" s="58"/>
      <c r="Y661" s="58"/>
    </row>
    <row r="662" spans="1:25" ht="15.75" customHeight="1" x14ac:dyDescent="0.2">
      <c r="A662" s="23"/>
      <c r="B662" s="23"/>
      <c r="C662" s="58"/>
      <c r="D662" s="58"/>
      <c r="E662" s="58"/>
      <c r="F662" s="58"/>
      <c r="G662" s="58"/>
      <c r="H662" s="58"/>
      <c r="I662" s="67"/>
      <c r="J662" s="58"/>
      <c r="K662" s="58"/>
      <c r="L662" s="58"/>
      <c r="M662" s="58"/>
      <c r="N662" s="58"/>
      <c r="O662" s="58"/>
      <c r="P662" s="58"/>
      <c r="Q662" s="58"/>
      <c r="R662" s="58"/>
      <c r="S662" s="58"/>
      <c r="T662" s="58"/>
      <c r="U662" s="58"/>
      <c r="V662" s="58"/>
      <c r="W662" s="58"/>
      <c r="X662" s="58"/>
      <c r="Y662" s="58"/>
    </row>
    <row r="663" spans="1:25" ht="15.75" customHeight="1" x14ac:dyDescent="0.2">
      <c r="A663" s="23"/>
      <c r="B663" s="23"/>
      <c r="C663" s="58"/>
      <c r="D663" s="58"/>
      <c r="E663" s="58"/>
      <c r="F663" s="58"/>
      <c r="G663" s="58"/>
      <c r="H663" s="58"/>
      <c r="I663" s="67"/>
      <c r="J663" s="58"/>
      <c r="K663" s="58"/>
      <c r="L663" s="58"/>
      <c r="M663" s="58"/>
      <c r="N663" s="58"/>
      <c r="O663" s="58"/>
      <c r="P663" s="58"/>
      <c r="Q663" s="58"/>
      <c r="R663" s="58"/>
      <c r="S663" s="58"/>
      <c r="T663" s="58"/>
      <c r="U663" s="58"/>
      <c r="V663" s="58"/>
      <c r="W663" s="58"/>
      <c r="X663" s="58"/>
      <c r="Y663" s="58"/>
    </row>
    <row r="664" spans="1:25" ht="15.75" customHeight="1" x14ac:dyDescent="0.2">
      <c r="A664" s="23"/>
      <c r="B664" s="23"/>
      <c r="C664" s="58"/>
      <c r="D664" s="58"/>
      <c r="E664" s="58"/>
      <c r="F664" s="58"/>
      <c r="G664" s="58"/>
      <c r="H664" s="58"/>
      <c r="I664" s="67"/>
      <c r="J664" s="58"/>
      <c r="K664" s="58"/>
      <c r="L664" s="58"/>
      <c r="M664" s="58"/>
      <c r="N664" s="58"/>
      <c r="O664" s="58"/>
      <c r="P664" s="58"/>
      <c r="Q664" s="58"/>
      <c r="R664" s="58"/>
      <c r="S664" s="58"/>
      <c r="T664" s="58"/>
      <c r="U664" s="58"/>
      <c r="V664" s="58"/>
      <c r="W664" s="58"/>
      <c r="X664" s="58"/>
      <c r="Y664" s="58"/>
    </row>
    <row r="665" spans="1:25" ht="15.75" customHeight="1" x14ac:dyDescent="0.2">
      <c r="A665" s="23"/>
      <c r="B665" s="23"/>
      <c r="C665" s="58"/>
      <c r="D665" s="58"/>
      <c r="E665" s="58"/>
      <c r="F665" s="58"/>
      <c r="G665" s="58"/>
      <c r="H665" s="58"/>
      <c r="I665" s="67"/>
      <c r="J665" s="58"/>
      <c r="K665" s="58"/>
      <c r="L665" s="58"/>
      <c r="M665" s="58"/>
      <c r="N665" s="58"/>
      <c r="O665" s="58"/>
      <c r="P665" s="58"/>
      <c r="Q665" s="58"/>
      <c r="R665" s="58"/>
      <c r="S665" s="58"/>
      <c r="T665" s="58"/>
      <c r="U665" s="58"/>
      <c r="V665" s="58"/>
      <c r="W665" s="58"/>
      <c r="X665" s="58"/>
      <c r="Y665" s="58"/>
    </row>
    <row r="666" spans="1:25" ht="15.75" customHeight="1" x14ac:dyDescent="0.2">
      <c r="A666" s="23"/>
      <c r="B666" s="23"/>
      <c r="C666" s="58"/>
      <c r="D666" s="58"/>
      <c r="E666" s="58"/>
      <c r="F666" s="58"/>
      <c r="G666" s="58"/>
      <c r="H666" s="58"/>
      <c r="I666" s="67"/>
      <c r="J666" s="58"/>
      <c r="K666" s="58"/>
      <c r="L666" s="58"/>
      <c r="M666" s="58"/>
      <c r="N666" s="58"/>
      <c r="O666" s="58"/>
      <c r="P666" s="58"/>
      <c r="Q666" s="58"/>
      <c r="R666" s="58"/>
      <c r="S666" s="58"/>
      <c r="T666" s="58"/>
      <c r="U666" s="58"/>
      <c r="V666" s="58"/>
      <c r="W666" s="58"/>
      <c r="X666" s="58"/>
      <c r="Y666" s="58"/>
    </row>
    <row r="667" spans="1:25" ht="15.75" customHeight="1" x14ac:dyDescent="0.2">
      <c r="A667" s="23"/>
      <c r="B667" s="23"/>
      <c r="C667" s="58"/>
      <c r="D667" s="58"/>
      <c r="E667" s="58"/>
      <c r="F667" s="58"/>
      <c r="G667" s="58"/>
      <c r="H667" s="58"/>
      <c r="I667" s="67"/>
      <c r="J667" s="58"/>
      <c r="K667" s="58"/>
      <c r="L667" s="58"/>
      <c r="M667" s="58"/>
      <c r="N667" s="58"/>
      <c r="O667" s="58"/>
      <c r="P667" s="58"/>
      <c r="Q667" s="58"/>
      <c r="R667" s="58"/>
      <c r="S667" s="58"/>
      <c r="T667" s="58"/>
      <c r="U667" s="58"/>
      <c r="V667" s="58"/>
      <c r="W667" s="58"/>
      <c r="X667" s="58"/>
      <c r="Y667" s="58"/>
    </row>
    <row r="668" spans="1:25" ht="15.75" customHeight="1" x14ac:dyDescent="0.2">
      <c r="A668" s="23"/>
      <c r="B668" s="23"/>
      <c r="C668" s="58"/>
      <c r="D668" s="58"/>
      <c r="E668" s="58"/>
      <c r="F668" s="58"/>
      <c r="G668" s="58"/>
      <c r="H668" s="58"/>
      <c r="I668" s="67"/>
      <c r="J668" s="58"/>
      <c r="K668" s="58"/>
      <c r="L668" s="58"/>
      <c r="M668" s="58"/>
      <c r="N668" s="58"/>
      <c r="O668" s="58"/>
      <c r="P668" s="58"/>
      <c r="Q668" s="58"/>
      <c r="R668" s="58"/>
      <c r="S668" s="58"/>
      <c r="T668" s="58"/>
      <c r="U668" s="58"/>
      <c r="V668" s="58"/>
      <c r="W668" s="58"/>
      <c r="X668" s="58"/>
      <c r="Y668" s="58"/>
    </row>
    <row r="669" spans="1:25" ht="15.75" customHeight="1" x14ac:dyDescent="0.2">
      <c r="A669" s="23"/>
      <c r="B669" s="23"/>
      <c r="C669" s="58"/>
      <c r="D669" s="58"/>
      <c r="E669" s="58"/>
      <c r="F669" s="58"/>
      <c r="G669" s="58"/>
      <c r="H669" s="58"/>
      <c r="I669" s="67"/>
      <c r="J669" s="58"/>
      <c r="K669" s="58"/>
      <c r="L669" s="58"/>
      <c r="M669" s="58"/>
      <c r="N669" s="58"/>
      <c r="O669" s="58"/>
      <c r="P669" s="58"/>
      <c r="Q669" s="58"/>
      <c r="R669" s="58"/>
      <c r="S669" s="58"/>
      <c r="T669" s="58"/>
      <c r="U669" s="58"/>
      <c r="V669" s="58"/>
      <c r="W669" s="58"/>
      <c r="X669" s="58"/>
      <c r="Y669" s="58"/>
    </row>
    <row r="670" spans="1:25" ht="15.75" customHeight="1" x14ac:dyDescent="0.2">
      <c r="A670" s="23"/>
      <c r="B670" s="23"/>
      <c r="C670" s="58"/>
      <c r="D670" s="58"/>
      <c r="E670" s="58"/>
      <c r="F670" s="58"/>
      <c r="G670" s="58"/>
      <c r="H670" s="58"/>
      <c r="I670" s="67"/>
      <c r="J670" s="58"/>
      <c r="K670" s="58"/>
      <c r="L670" s="58"/>
      <c r="M670" s="58"/>
      <c r="N670" s="58"/>
      <c r="O670" s="58"/>
      <c r="P670" s="58"/>
      <c r="Q670" s="58"/>
      <c r="R670" s="58"/>
      <c r="S670" s="58"/>
      <c r="T670" s="58"/>
      <c r="U670" s="58"/>
      <c r="V670" s="58"/>
      <c r="W670" s="58"/>
      <c r="X670" s="58"/>
      <c r="Y670" s="58"/>
    </row>
    <row r="671" spans="1:25" ht="15.75" customHeight="1" x14ac:dyDescent="0.2">
      <c r="A671" s="23"/>
      <c r="B671" s="23"/>
      <c r="C671" s="58"/>
      <c r="D671" s="58"/>
      <c r="E671" s="58"/>
      <c r="F671" s="58"/>
      <c r="G671" s="58"/>
      <c r="H671" s="58"/>
      <c r="I671" s="67"/>
      <c r="J671" s="58"/>
      <c r="K671" s="58"/>
      <c r="L671" s="58"/>
      <c r="M671" s="58"/>
      <c r="N671" s="58"/>
      <c r="O671" s="58"/>
      <c r="P671" s="58"/>
      <c r="Q671" s="58"/>
      <c r="R671" s="58"/>
      <c r="S671" s="58"/>
      <c r="T671" s="58"/>
      <c r="U671" s="58"/>
      <c r="V671" s="58"/>
      <c r="W671" s="58"/>
      <c r="X671" s="58"/>
      <c r="Y671" s="58"/>
    </row>
    <row r="672" spans="1:25" ht="15.75" customHeight="1" x14ac:dyDescent="0.2">
      <c r="A672" s="23"/>
      <c r="B672" s="23"/>
      <c r="C672" s="58"/>
      <c r="D672" s="58"/>
      <c r="E672" s="58"/>
      <c r="F672" s="58"/>
      <c r="G672" s="58"/>
      <c r="H672" s="58"/>
      <c r="I672" s="67"/>
      <c r="J672" s="58"/>
      <c r="K672" s="58"/>
      <c r="L672" s="58"/>
      <c r="M672" s="58"/>
      <c r="N672" s="58"/>
      <c r="O672" s="58"/>
      <c r="P672" s="58"/>
      <c r="Q672" s="58"/>
      <c r="R672" s="58"/>
      <c r="S672" s="58"/>
      <c r="T672" s="58"/>
      <c r="U672" s="58"/>
      <c r="V672" s="58"/>
      <c r="W672" s="58"/>
      <c r="X672" s="58"/>
      <c r="Y672" s="58"/>
    </row>
    <row r="673" spans="1:25" ht="15.75" customHeight="1" x14ac:dyDescent="0.2">
      <c r="A673" s="23"/>
      <c r="B673" s="23"/>
      <c r="C673" s="58"/>
      <c r="D673" s="58"/>
      <c r="E673" s="58"/>
      <c r="F673" s="58"/>
      <c r="G673" s="58"/>
      <c r="H673" s="58"/>
      <c r="I673" s="67"/>
      <c r="J673" s="58"/>
      <c r="K673" s="58"/>
      <c r="L673" s="58"/>
      <c r="M673" s="58"/>
      <c r="N673" s="58"/>
      <c r="O673" s="58"/>
      <c r="P673" s="58"/>
      <c r="Q673" s="58"/>
      <c r="R673" s="58"/>
      <c r="S673" s="58"/>
      <c r="T673" s="58"/>
      <c r="U673" s="58"/>
      <c r="V673" s="58"/>
      <c r="W673" s="58"/>
      <c r="X673" s="58"/>
      <c r="Y673" s="58"/>
    </row>
    <row r="674" spans="1:25" ht="15.75" customHeight="1" x14ac:dyDescent="0.2">
      <c r="A674" s="23"/>
      <c r="B674" s="23"/>
      <c r="C674" s="58"/>
      <c r="D674" s="58"/>
      <c r="E674" s="58"/>
      <c r="F674" s="58"/>
      <c r="G674" s="58"/>
      <c r="H674" s="58"/>
      <c r="I674" s="67"/>
      <c r="J674" s="58"/>
      <c r="K674" s="58"/>
      <c r="L674" s="58"/>
      <c r="M674" s="58"/>
      <c r="N674" s="58"/>
      <c r="O674" s="58"/>
      <c r="P674" s="58"/>
      <c r="Q674" s="58"/>
      <c r="R674" s="58"/>
      <c r="S674" s="58"/>
      <c r="T674" s="58"/>
      <c r="U674" s="58"/>
      <c r="V674" s="58"/>
      <c r="W674" s="58"/>
      <c r="X674" s="58"/>
      <c r="Y674" s="58"/>
    </row>
    <row r="675" spans="1:25" ht="15.75" customHeight="1" x14ac:dyDescent="0.2">
      <c r="A675" s="23"/>
      <c r="B675" s="23"/>
      <c r="C675" s="58"/>
      <c r="D675" s="58"/>
      <c r="E675" s="58"/>
      <c r="F675" s="58"/>
      <c r="G675" s="58"/>
      <c r="H675" s="58"/>
      <c r="I675" s="67"/>
      <c r="J675" s="58"/>
      <c r="K675" s="58"/>
      <c r="L675" s="58"/>
      <c r="M675" s="58"/>
      <c r="N675" s="58"/>
      <c r="O675" s="58"/>
      <c r="P675" s="58"/>
      <c r="Q675" s="58"/>
      <c r="R675" s="58"/>
      <c r="S675" s="58"/>
      <c r="T675" s="58"/>
      <c r="U675" s="58"/>
      <c r="V675" s="58"/>
      <c r="W675" s="58"/>
      <c r="X675" s="58"/>
      <c r="Y675" s="58"/>
    </row>
    <row r="676" spans="1:25" ht="15.75" customHeight="1" x14ac:dyDescent="0.2">
      <c r="A676" s="23"/>
      <c r="B676" s="23"/>
      <c r="C676" s="58"/>
      <c r="D676" s="58"/>
      <c r="E676" s="58"/>
      <c r="F676" s="58"/>
      <c r="G676" s="58"/>
      <c r="H676" s="58"/>
      <c r="I676" s="67"/>
      <c r="J676" s="58"/>
      <c r="K676" s="58"/>
      <c r="L676" s="58"/>
      <c r="M676" s="58"/>
      <c r="N676" s="58"/>
      <c r="O676" s="58"/>
      <c r="P676" s="58"/>
      <c r="Q676" s="58"/>
      <c r="R676" s="58"/>
      <c r="S676" s="58"/>
      <c r="T676" s="58"/>
      <c r="U676" s="58"/>
      <c r="V676" s="58"/>
      <c r="W676" s="58"/>
      <c r="X676" s="58"/>
      <c r="Y676" s="58"/>
    </row>
    <row r="677" spans="1:25" ht="15.75" customHeight="1" x14ac:dyDescent="0.2">
      <c r="A677" s="23"/>
      <c r="B677" s="23"/>
      <c r="C677" s="58"/>
      <c r="D677" s="58"/>
      <c r="E677" s="58"/>
      <c r="F677" s="58"/>
      <c r="G677" s="58"/>
      <c r="H677" s="58"/>
      <c r="I677" s="67"/>
      <c r="J677" s="58"/>
      <c r="K677" s="58"/>
      <c r="L677" s="58"/>
      <c r="M677" s="58"/>
      <c r="N677" s="58"/>
      <c r="O677" s="58"/>
      <c r="P677" s="58"/>
      <c r="Q677" s="58"/>
      <c r="R677" s="58"/>
      <c r="S677" s="58"/>
      <c r="T677" s="58"/>
      <c r="U677" s="58"/>
      <c r="V677" s="58"/>
      <c r="W677" s="58"/>
      <c r="X677" s="58"/>
      <c r="Y677" s="58"/>
    </row>
    <row r="678" spans="1:25" ht="15.75" customHeight="1" x14ac:dyDescent="0.2">
      <c r="A678" s="23"/>
      <c r="B678" s="23"/>
      <c r="C678" s="58"/>
      <c r="D678" s="58"/>
      <c r="E678" s="58"/>
      <c r="F678" s="58"/>
      <c r="G678" s="58"/>
      <c r="H678" s="58"/>
      <c r="I678" s="67"/>
      <c r="J678" s="58"/>
      <c r="K678" s="58"/>
      <c r="L678" s="58"/>
      <c r="M678" s="58"/>
      <c r="N678" s="58"/>
      <c r="O678" s="58"/>
      <c r="P678" s="58"/>
      <c r="Q678" s="58"/>
      <c r="R678" s="58"/>
      <c r="S678" s="58"/>
      <c r="T678" s="58"/>
      <c r="U678" s="58"/>
      <c r="V678" s="58"/>
      <c r="W678" s="58"/>
      <c r="X678" s="58"/>
      <c r="Y678" s="58"/>
    </row>
    <row r="679" spans="1:25" ht="15.75" customHeight="1" x14ac:dyDescent="0.2">
      <c r="A679" s="23"/>
      <c r="B679" s="23"/>
      <c r="C679" s="58"/>
      <c r="D679" s="58"/>
      <c r="E679" s="58"/>
      <c r="F679" s="58"/>
      <c r="G679" s="58"/>
      <c r="H679" s="58"/>
      <c r="I679" s="67"/>
      <c r="J679" s="58"/>
      <c r="K679" s="58"/>
      <c r="L679" s="58"/>
      <c r="M679" s="58"/>
      <c r="N679" s="58"/>
      <c r="O679" s="58"/>
      <c r="P679" s="58"/>
      <c r="Q679" s="58"/>
      <c r="R679" s="58"/>
      <c r="S679" s="58"/>
      <c r="T679" s="58"/>
      <c r="U679" s="58"/>
      <c r="V679" s="58"/>
      <c r="W679" s="58"/>
      <c r="X679" s="58"/>
      <c r="Y679" s="58"/>
    </row>
    <row r="680" spans="1:25" ht="15.75" customHeight="1" x14ac:dyDescent="0.2">
      <c r="A680" s="23"/>
      <c r="B680" s="23"/>
      <c r="C680" s="58"/>
      <c r="D680" s="58"/>
      <c r="E680" s="58"/>
      <c r="F680" s="58"/>
      <c r="G680" s="58"/>
      <c r="H680" s="58"/>
      <c r="I680" s="67"/>
      <c r="J680" s="58"/>
      <c r="K680" s="58"/>
      <c r="L680" s="58"/>
      <c r="M680" s="58"/>
      <c r="N680" s="58"/>
      <c r="O680" s="58"/>
      <c r="P680" s="58"/>
      <c r="Q680" s="58"/>
      <c r="R680" s="58"/>
      <c r="S680" s="58"/>
      <c r="T680" s="58"/>
      <c r="U680" s="58"/>
      <c r="V680" s="58"/>
      <c r="W680" s="58"/>
      <c r="X680" s="58"/>
      <c r="Y680" s="58"/>
    </row>
    <row r="681" spans="1:25" ht="15.75" customHeight="1" x14ac:dyDescent="0.2">
      <c r="A681" s="23"/>
      <c r="B681" s="23"/>
      <c r="C681" s="58"/>
      <c r="D681" s="58"/>
      <c r="E681" s="58"/>
      <c r="F681" s="58"/>
      <c r="G681" s="58"/>
      <c r="H681" s="58"/>
      <c r="I681" s="67"/>
      <c r="J681" s="58"/>
      <c r="K681" s="58"/>
      <c r="L681" s="58"/>
      <c r="M681" s="58"/>
      <c r="N681" s="58"/>
      <c r="O681" s="58"/>
      <c r="P681" s="58"/>
      <c r="Q681" s="58"/>
      <c r="R681" s="58"/>
      <c r="S681" s="58"/>
      <c r="T681" s="58"/>
      <c r="U681" s="58"/>
      <c r="V681" s="58"/>
      <c r="W681" s="58"/>
      <c r="X681" s="58"/>
      <c r="Y681" s="58"/>
    </row>
    <row r="682" spans="1:25" ht="15.75" customHeight="1" x14ac:dyDescent="0.2">
      <c r="A682" s="23"/>
      <c r="B682" s="23"/>
      <c r="C682" s="58"/>
      <c r="D682" s="58"/>
      <c r="E682" s="58"/>
      <c r="F682" s="58"/>
      <c r="G682" s="58"/>
      <c r="H682" s="58"/>
      <c r="I682" s="67"/>
      <c r="J682" s="58"/>
      <c r="K682" s="58"/>
      <c r="L682" s="58"/>
      <c r="M682" s="58"/>
      <c r="N682" s="58"/>
      <c r="O682" s="58"/>
      <c r="P682" s="58"/>
      <c r="Q682" s="58"/>
      <c r="R682" s="58"/>
      <c r="S682" s="58"/>
      <c r="T682" s="58"/>
      <c r="U682" s="58"/>
      <c r="V682" s="58"/>
      <c r="W682" s="58"/>
      <c r="X682" s="58"/>
      <c r="Y682" s="58"/>
    </row>
    <row r="683" spans="1:25" ht="15.75" customHeight="1" x14ac:dyDescent="0.2">
      <c r="A683" s="23"/>
      <c r="B683" s="23"/>
      <c r="C683" s="58"/>
      <c r="D683" s="58"/>
      <c r="E683" s="58"/>
      <c r="F683" s="58"/>
      <c r="G683" s="58"/>
      <c r="H683" s="58"/>
      <c r="I683" s="67"/>
      <c r="J683" s="58"/>
      <c r="K683" s="58"/>
      <c r="L683" s="58"/>
      <c r="M683" s="58"/>
      <c r="N683" s="58"/>
      <c r="O683" s="58"/>
      <c r="P683" s="58"/>
      <c r="Q683" s="58"/>
      <c r="R683" s="58"/>
      <c r="S683" s="58"/>
      <c r="T683" s="58"/>
      <c r="U683" s="58"/>
      <c r="V683" s="58"/>
      <c r="W683" s="58"/>
      <c r="X683" s="58"/>
      <c r="Y683" s="58"/>
    </row>
    <row r="684" spans="1:25" ht="15.75" customHeight="1" x14ac:dyDescent="0.2">
      <c r="A684" s="23"/>
      <c r="B684" s="23"/>
      <c r="C684" s="58"/>
      <c r="D684" s="58"/>
      <c r="E684" s="58"/>
      <c r="F684" s="58"/>
      <c r="G684" s="58"/>
      <c r="H684" s="58"/>
      <c r="I684" s="67"/>
      <c r="J684" s="58"/>
      <c r="K684" s="58"/>
      <c r="L684" s="58"/>
      <c r="M684" s="58"/>
      <c r="N684" s="58"/>
      <c r="O684" s="58"/>
      <c r="P684" s="58"/>
      <c r="Q684" s="58"/>
      <c r="R684" s="58"/>
      <c r="S684" s="58"/>
      <c r="T684" s="58"/>
      <c r="U684" s="58"/>
      <c r="V684" s="58"/>
      <c r="W684" s="58"/>
      <c r="X684" s="58"/>
      <c r="Y684" s="58"/>
    </row>
    <row r="685" spans="1:25" ht="15.75" customHeight="1" x14ac:dyDescent="0.2">
      <c r="A685" s="23"/>
      <c r="B685" s="23"/>
      <c r="C685" s="58"/>
      <c r="D685" s="58"/>
      <c r="E685" s="58"/>
      <c r="F685" s="58"/>
      <c r="G685" s="58"/>
      <c r="H685" s="58"/>
      <c r="I685" s="67"/>
      <c r="J685" s="58"/>
      <c r="K685" s="58"/>
      <c r="L685" s="58"/>
      <c r="M685" s="58"/>
      <c r="N685" s="58"/>
      <c r="O685" s="58"/>
      <c r="P685" s="58"/>
      <c r="Q685" s="58"/>
      <c r="R685" s="58"/>
      <c r="S685" s="58"/>
      <c r="T685" s="58"/>
      <c r="U685" s="58"/>
      <c r="V685" s="58"/>
      <c r="W685" s="58"/>
      <c r="X685" s="58"/>
      <c r="Y685" s="58"/>
    </row>
    <row r="686" spans="1:25" ht="15.75" customHeight="1" x14ac:dyDescent="0.2">
      <c r="A686" s="23"/>
      <c r="B686" s="23"/>
      <c r="C686" s="58"/>
      <c r="D686" s="58"/>
      <c r="E686" s="58"/>
      <c r="F686" s="58"/>
      <c r="G686" s="58"/>
      <c r="H686" s="58"/>
      <c r="I686" s="67"/>
      <c r="J686" s="58"/>
      <c r="K686" s="58"/>
      <c r="L686" s="58"/>
      <c r="M686" s="58"/>
      <c r="N686" s="58"/>
      <c r="O686" s="58"/>
      <c r="P686" s="58"/>
      <c r="Q686" s="58"/>
      <c r="R686" s="58"/>
      <c r="S686" s="58"/>
      <c r="T686" s="58"/>
      <c r="U686" s="58"/>
      <c r="V686" s="58"/>
      <c r="W686" s="58"/>
      <c r="X686" s="58"/>
      <c r="Y686" s="58"/>
    </row>
    <row r="687" spans="1:25" ht="15.75" customHeight="1" x14ac:dyDescent="0.2">
      <c r="A687" s="23"/>
      <c r="B687" s="23"/>
      <c r="C687" s="58"/>
      <c r="D687" s="58"/>
      <c r="E687" s="58"/>
      <c r="F687" s="58"/>
      <c r="G687" s="58"/>
      <c r="H687" s="58"/>
      <c r="I687" s="67"/>
      <c r="J687" s="58"/>
      <c r="K687" s="58"/>
      <c r="L687" s="58"/>
      <c r="M687" s="58"/>
      <c r="N687" s="58"/>
      <c r="O687" s="58"/>
      <c r="P687" s="58"/>
      <c r="Q687" s="58"/>
      <c r="R687" s="58"/>
      <c r="S687" s="58"/>
      <c r="T687" s="58"/>
      <c r="U687" s="58"/>
      <c r="V687" s="58"/>
      <c r="W687" s="58"/>
      <c r="X687" s="58"/>
      <c r="Y687" s="58"/>
    </row>
    <row r="688" spans="1:25" ht="15.75" customHeight="1" x14ac:dyDescent="0.2">
      <c r="A688" s="23"/>
      <c r="B688" s="23"/>
      <c r="C688" s="58"/>
      <c r="D688" s="58"/>
      <c r="E688" s="58"/>
      <c r="F688" s="58"/>
      <c r="G688" s="58"/>
      <c r="H688" s="58"/>
      <c r="I688" s="67"/>
      <c r="J688" s="58"/>
      <c r="K688" s="58"/>
      <c r="L688" s="58"/>
      <c r="M688" s="58"/>
      <c r="N688" s="58"/>
      <c r="O688" s="58"/>
      <c r="P688" s="58"/>
      <c r="Q688" s="58"/>
      <c r="R688" s="58"/>
      <c r="S688" s="58"/>
      <c r="T688" s="58"/>
      <c r="U688" s="58"/>
      <c r="V688" s="58"/>
      <c r="W688" s="58"/>
      <c r="X688" s="58"/>
      <c r="Y688" s="58"/>
    </row>
    <row r="689" spans="1:25" ht="15.75" customHeight="1" x14ac:dyDescent="0.2">
      <c r="A689" s="23"/>
      <c r="B689" s="23"/>
      <c r="C689" s="58"/>
      <c r="D689" s="58"/>
      <c r="E689" s="58"/>
      <c r="F689" s="58"/>
      <c r="G689" s="58"/>
      <c r="H689" s="58"/>
      <c r="I689" s="67"/>
      <c r="J689" s="58"/>
      <c r="K689" s="58"/>
      <c r="L689" s="58"/>
      <c r="M689" s="58"/>
      <c r="N689" s="58"/>
      <c r="O689" s="58"/>
      <c r="P689" s="58"/>
      <c r="Q689" s="58"/>
      <c r="R689" s="58"/>
      <c r="S689" s="58"/>
      <c r="T689" s="58"/>
      <c r="U689" s="58"/>
      <c r="V689" s="58"/>
      <c r="W689" s="58"/>
      <c r="X689" s="58"/>
      <c r="Y689" s="58"/>
    </row>
    <row r="690" spans="1:25" ht="15.75" customHeight="1" x14ac:dyDescent="0.2">
      <c r="A690" s="23"/>
      <c r="B690" s="23"/>
      <c r="C690" s="58"/>
      <c r="D690" s="58"/>
      <c r="E690" s="58"/>
      <c r="F690" s="58"/>
      <c r="G690" s="58"/>
      <c r="H690" s="58"/>
      <c r="I690" s="67"/>
      <c r="J690" s="58"/>
      <c r="K690" s="58"/>
      <c r="L690" s="58"/>
      <c r="M690" s="58"/>
      <c r="N690" s="58"/>
      <c r="O690" s="58"/>
      <c r="P690" s="58"/>
      <c r="Q690" s="58"/>
      <c r="R690" s="58"/>
      <c r="S690" s="58"/>
      <c r="T690" s="58"/>
      <c r="U690" s="58"/>
      <c r="V690" s="58"/>
      <c r="W690" s="58"/>
      <c r="X690" s="58"/>
      <c r="Y690" s="58"/>
    </row>
    <row r="691" spans="1:25" ht="15.75" customHeight="1" x14ac:dyDescent="0.2">
      <c r="A691" s="23"/>
      <c r="B691" s="23"/>
      <c r="C691" s="58"/>
      <c r="D691" s="58"/>
      <c r="E691" s="58"/>
      <c r="F691" s="58"/>
      <c r="G691" s="58"/>
      <c r="H691" s="58"/>
      <c r="I691" s="67"/>
      <c r="J691" s="58"/>
      <c r="K691" s="58"/>
      <c r="L691" s="58"/>
      <c r="M691" s="58"/>
      <c r="N691" s="58"/>
      <c r="O691" s="58"/>
      <c r="P691" s="58"/>
      <c r="Q691" s="58"/>
      <c r="R691" s="58"/>
      <c r="S691" s="58"/>
      <c r="T691" s="58"/>
      <c r="U691" s="58"/>
      <c r="V691" s="58"/>
      <c r="W691" s="58"/>
      <c r="X691" s="58"/>
      <c r="Y691" s="58"/>
    </row>
    <row r="692" spans="1:25" ht="15.75" customHeight="1" x14ac:dyDescent="0.2">
      <c r="A692" s="23"/>
      <c r="B692" s="23"/>
      <c r="C692" s="58"/>
      <c r="D692" s="58"/>
      <c r="E692" s="58"/>
      <c r="F692" s="58"/>
      <c r="G692" s="58"/>
      <c r="H692" s="58"/>
      <c r="I692" s="67"/>
      <c r="J692" s="58"/>
      <c r="K692" s="58"/>
      <c r="L692" s="58"/>
      <c r="M692" s="58"/>
      <c r="N692" s="58"/>
      <c r="O692" s="58"/>
      <c r="P692" s="58"/>
      <c r="Q692" s="58"/>
      <c r="R692" s="58"/>
      <c r="S692" s="58"/>
      <c r="T692" s="58"/>
      <c r="U692" s="58"/>
      <c r="V692" s="58"/>
      <c r="W692" s="58"/>
      <c r="X692" s="58"/>
      <c r="Y692" s="58"/>
    </row>
    <row r="693" spans="1:25" ht="15.75" customHeight="1" x14ac:dyDescent="0.2">
      <c r="A693" s="23"/>
      <c r="B693" s="23"/>
      <c r="C693" s="58"/>
      <c r="D693" s="58"/>
      <c r="E693" s="58"/>
      <c r="F693" s="58"/>
      <c r="G693" s="58"/>
      <c r="H693" s="58"/>
      <c r="I693" s="67"/>
      <c r="J693" s="58"/>
      <c r="K693" s="58"/>
      <c r="L693" s="58"/>
      <c r="M693" s="58"/>
      <c r="N693" s="58"/>
      <c r="O693" s="58"/>
      <c r="P693" s="58"/>
      <c r="Q693" s="58"/>
      <c r="R693" s="58"/>
      <c r="S693" s="58"/>
      <c r="T693" s="58"/>
      <c r="U693" s="58"/>
      <c r="V693" s="58"/>
      <c r="W693" s="58"/>
      <c r="X693" s="58"/>
      <c r="Y693" s="58"/>
    </row>
    <row r="694" spans="1:25" ht="15.75" customHeight="1" x14ac:dyDescent="0.2">
      <c r="A694" s="23"/>
      <c r="B694" s="23"/>
      <c r="C694" s="58"/>
      <c r="D694" s="58"/>
      <c r="E694" s="58"/>
      <c r="F694" s="58"/>
      <c r="G694" s="58"/>
      <c r="H694" s="58"/>
      <c r="I694" s="67"/>
      <c r="J694" s="58"/>
      <c r="K694" s="58"/>
      <c r="L694" s="58"/>
      <c r="M694" s="58"/>
      <c r="N694" s="58"/>
      <c r="O694" s="58"/>
      <c r="P694" s="58"/>
      <c r="Q694" s="58"/>
      <c r="R694" s="58"/>
      <c r="S694" s="58"/>
      <c r="T694" s="58"/>
      <c r="U694" s="58"/>
      <c r="V694" s="58"/>
      <c r="W694" s="58"/>
      <c r="X694" s="58"/>
      <c r="Y694" s="58"/>
    </row>
    <row r="695" spans="1:25" ht="15.75" customHeight="1" x14ac:dyDescent="0.2">
      <c r="A695" s="23"/>
      <c r="B695" s="23"/>
      <c r="C695" s="58"/>
      <c r="D695" s="58"/>
      <c r="E695" s="58"/>
      <c r="F695" s="58"/>
      <c r="G695" s="58"/>
      <c r="H695" s="58"/>
      <c r="I695" s="67"/>
      <c r="J695" s="58"/>
      <c r="K695" s="58"/>
      <c r="L695" s="58"/>
      <c r="M695" s="58"/>
      <c r="N695" s="58"/>
      <c r="O695" s="58"/>
      <c r="P695" s="58"/>
      <c r="Q695" s="58"/>
      <c r="R695" s="58"/>
      <c r="S695" s="58"/>
      <c r="T695" s="58"/>
      <c r="U695" s="58"/>
      <c r="V695" s="58"/>
      <c r="W695" s="58"/>
      <c r="X695" s="58"/>
      <c r="Y695" s="58"/>
    </row>
    <row r="696" spans="1:25" ht="15.75" customHeight="1" x14ac:dyDescent="0.2">
      <c r="A696" s="23"/>
      <c r="B696" s="23"/>
      <c r="C696" s="58"/>
      <c r="D696" s="58"/>
      <c r="E696" s="58"/>
      <c r="F696" s="58"/>
      <c r="G696" s="58"/>
      <c r="H696" s="58"/>
      <c r="I696" s="67"/>
      <c r="J696" s="58"/>
      <c r="K696" s="58"/>
      <c r="L696" s="58"/>
      <c r="M696" s="58"/>
      <c r="N696" s="58"/>
      <c r="O696" s="58"/>
      <c r="P696" s="58"/>
      <c r="Q696" s="58"/>
      <c r="R696" s="58"/>
      <c r="S696" s="58"/>
      <c r="T696" s="58"/>
      <c r="U696" s="58"/>
      <c r="V696" s="58"/>
      <c r="W696" s="58"/>
      <c r="X696" s="58"/>
      <c r="Y696" s="58"/>
    </row>
    <row r="697" spans="1:25" ht="15.75" customHeight="1" x14ac:dyDescent="0.2">
      <c r="A697" s="23"/>
      <c r="B697" s="23"/>
      <c r="C697" s="58"/>
      <c r="D697" s="58"/>
      <c r="E697" s="58"/>
      <c r="F697" s="58"/>
      <c r="G697" s="58"/>
      <c r="H697" s="58"/>
      <c r="I697" s="67"/>
      <c r="J697" s="58"/>
      <c r="K697" s="58"/>
      <c r="L697" s="58"/>
      <c r="M697" s="58"/>
      <c r="N697" s="58"/>
      <c r="O697" s="58"/>
      <c r="P697" s="58"/>
      <c r="Q697" s="58"/>
      <c r="R697" s="58"/>
      <c r="S697" s="58"/>
      <c r="T697" s="58"/>
      <c r="U697" s="58"/>
      <c r="V697" s="58"/>
      <c r="W697" s="58"/>
      <c r="X697" s="58"/>
      <c r="Y697" s="58"/>
    </row>
    <row r="698" spans="1:25" ht="15.75" customHeight="1" x14ac:dyDescent="0.2">
      <c r="A698" s="23"/>
      <c r="B698" s="23"/>
      <c r="C698" s="58"/>
      <c r="D698" s="58"/>
      <c r="E698" s="58"/>
      <c r="F698" s="58"/>
      <c r="G698" s="58"/>
      <c r="H698" s="58"/>
      <c r="I698" s="67"/>
      <c r="J698" s="58"/>
      <c r="K698" s="58"/>
      <c r="L698" s="58"/>
      <c r="M698" s="58"/>
      <c r="N698" s="58"/>
      <c r="O698" s="58"/>
      <c r="P698" s="58"/>
      <c r="Q698" s="58"/>
      <c r="R698" s="58"/>
      <c r="S698" s="58"/>
      <c r="T698" s="58"/>
      <c r="U698" s="58"/>
      <c r="V698" s="58"/>
      <c r="W698" s="58"/>
      <c r="X698" s="58"/>
      <c r="Y698" s="58"/>
    </row>
    <row r="699" spans="1:25" ht="15.75" customHeight="1" x14ac:dyDescent="0.2">
      <c r="A699" s="23"/>
      <c r="B699" s="23"/>
      <c r="C699" s="58"/>
      <c r="D699" s="58"/>
      <c r="E699" s="58"/>
      <c r="F699" s="58"/>
      <c r="G699" s="58"/>
      <c r="H699" s="58"/>
      <c r="I699" s="67"/>
      <c r="J699" s="58"/>
      <c r="K699" s="58"/>
      <c r="L699" s="58"/>
      <c r="M699" s="58"/>
      <c r="N699" s="58"/>
      <c r="O699" s="58"/>
      <c r="P699" s="58"/>
      <c r="Q699" s="58"/>
      <c r="R699" s="58"/>
      <c r="S699" s="58"/>
      <c r="T699" s="58"/>
      <c r="U699" s="58"/>
      <c r="V699" s="58"/>
      <c r="W699" s="58"/>
      <c r="X699" s="58"/>
      <c r="Y699" s="58"/>
    </row>
    <row r="700" spans="1:25" ht="15.75" customHeight="1" x14ac:dyDescent="0.2">
      <c r="A700" s="23"/>
      <c r="B700" s="23"/>
      <c r="C700" s="58"/>
      <c r="D700" s="58"/>
      <c r="E700" s="58"/>
      <c r="F700" s="58"/>
      <c r="G700" s="58"/>
      <c r="H700" s="58"/>
      <c r="I700" s="67"/>
      <c r="J700" s="58"/>
      <c r="K700" s="58"/>
      <c r="L700" s="58"/>
      <c r="M700" s="58"/>
      <c r="N700" s="58"/>
      <c r="O700" s="58"/>
      <c r="P700" s="58"/>
      <c r="Q700" s="58"/>
      <c r="R700" s="58"/>
      <c r="S700" s="58"/>
      <c r="T700" s="58"/>
      <c r="U700" s="58"/>
      <c r="V700" s="58"/>
      <c r="W700" s="58"/>
      <c r="X700" s="58"/>
      <c r="Y700" s="58"/>
    </row>
    <row r="701" spans="1:25" ht="15.75" customHeight="1" x14ac:dyDescent="0.2">
      <c r="A701" s="23"/>
      <c r="B701" s="23"/>
      <c r="C701" s="58"/>
      <c r="D701" s="58"/>
      <c r="E701" s="58"/>
      <c r="F701" s="58"/>
      <c r="G701" s="58"/>
      <c r="H701" s="58"/>
      <c r="I701" s="67"/>
      <c r="J701" s="58"/>
      <c r="K701" s="58"/>
      <c r="L701" s="58"/>
      <c r="M701" s="58"/>
      <c r="N701" s="58"/>
      <c r="O701" s="58"/>
      <c r="P701" s="58"/>
      <c r="Q701" s="58"/>
      <c r="R701" s="58"/>
      <c r="S701" s="58"/>
      <c r="T701" s="58"/>
      <c r="U701" s="58"/>
      <c r="V701" s="58"/>
      <c r="W701" s="58"/>
      <c r="X701" s="58"/>
      <c r="Y701" s="58"/>
    </row>
    <row r="702" spans="1:25" ht="15.75" customHeight="1" x14ac:dyDescent="0.2">
      <c r="A702" s="23"/>
      <c r="B702" s="23"/>
      <c r="C702" s="58"/>
      <c r="D702" s="58"/>
      <c r="E702" s="58"/>
      <c r="F702" s="58"/>
      <c r="G702" s="58"/>
      <c r="H702" s="58"/>
      <c r="I702" s="67"/>
      <c r="J702" s="58"/>
      <c r="K702" s="58"/>
      <c r="L702" s="58"/>
      <c r="M702" s="58"/>
      <c r="N702" s="58"/>
      <c r="O702" s="58"/>
      <c r="P702" s="58"/>
      <c r="Q702" s="58"/>
      <c r="R702" s="58"/>
      <c r="S702" s="58"/>
      <c r="T702" s="58"/>
      <c r="U702" s="58"/>
      <c r="V702" s="58"/>
      <c r="W702" s="58"/>
      <c r="X702" s="58"/>
      <c r="Y702" s="58"/>
    </row>
    <row r="703" spans="1:25" ht="15.75" customHeight="1" x14ac:dyDescent="0.2">
      <c r="A703" s="23"/>
      <c r="B703" s="23"/>
      <c r="C703" s="58"/>
      <c r="D703" s="58"/>
      <c r="E703" s="58"/>
      <c r="F703" s="58"/>
      <c r="G703" s="58"/>
      <c r="H703" s="58"/>
      <c r="I703" s="67"/>
      <c r="J703" s="58"/>
      <c r="K703" s="58"/>
      <c r="L703" s="58"/>
      <c r="M703" s="58"/>
      <c r="N703" s="58"/>
      <c r="O703" s="58"/>
      <c r="P703" s="58"/>
      <c r="Q703" s="58"/>
      <c r="R703" s="58"/>
      <c r="S703" s="58"/>
      <c r="T703" s="58"/>
      <c r="U703" s="58"/>
      <c r="V703" s="58"/>
      <c r="W703" s="58"/>
      <c r="X703" s="58"/>
      <c r="Y703" s="58"/>
    </row>
    <row r="704" spans="1:25" ht="15.75" customHeight="1" x14ac:dyDescent="0.2">
      <c r="A704" s="23"/>
      <c r="B704" s="23"/>
      <c r="C704" s="58"/>
      <c r="D704" s="58"/>
      <c r="E704" s="58"/>
      <c r="F704" s="58"/>
      <c r="G704" s="58"/>
      <c r="H704" s="58"/>
      <c r="I704" s="67"/>
      <c r="J704" s="58"/>
      <c r="K704" s="58"/>
      <c r="L704" s="58"/>
      <c r="M704" s="58"/>
      <c r="N704" s="58"/>
      <c r="O704" s="58"/>
      <c r="P704" s="58"/>
      <c r="Q704" s="58"/>
      <c r="R704" s="58"/>
      <c r="S704" s="58"/>
      <c r="T704" s="58"/>
      <c r="U704" s="58"/>
      <c r="V704" s="58"/>
      <c r="W704" s="58"/>
      <c r="X704" s="58"/>
      <c r="Y704" s="58"/>
    </row>
    <row r="705" spans="1:25" ht="15.75" customHeight="1" x14ac:dyDescent="0.2">
      <c r="A705" s="23"/>
      <c r="B705" s="23"/>
      <c r="C705" s="58"/>
      <c r="D705" s="58"/>
      <c r="E705" s="58"/>
      <c r="F705" s="58"/>
      <c r="G705" s="58"/>
      <c r="H705" s="58"/>
      <c r="I705" s="67"/>
      <c r="J705" s="58"/>
      <c r="K705" s="58"/>
      <c r="L705" s="58"/>
      <c r="M705" s="58"/>
      <c r="N705" s="58"/>
      <c r="O705" s="58"/>
      <c r="P705" s="58"/>
      <c r="Q705" s="58"/>
      <c r="R705" s="58"/>
      <c r="S705" s="58"/>
      <c r="T705" s="58"/>
      <c r="U705" s="58"/>
      <c r="V705" s="58"/>
      <c r="W705" s="58"/>
      <c r="X705" s="58"/>
      <c r="Y705" s="58"/>
    </row>
    <row r="706" spans="1:25" ht="15.75" customHeight="1" x14ac:dyDescent="0.2">
      <c r="A706" s="23"/>
      <c r="B706" s="23"/>
      <c r="C706" s="58"/>
      <c r="D706" s="58"/>
      <c r="E706" s="58"/>
      <c r="F706" s="58"/>
      <c r="G706" s="58"/>
      <c r="H706" s="58"/>
      <c r="I706" s="67"/>
      <c r="J706" s="58"/>
      <c r="K706" s="58"/>
      <c r="L706" s="58"/>
      <c r="M706" s="58"/>
      <c r="N706" s="58"/>
      <c r="O706" s="58"/>
      <c r="P706" s="58"/>
      <c r="Q706" s="58"/>
      <c r="R706" s="58"/>
      <c r="S706" s="58"/>
      <c r="T706" s="58"/>
      <c r="U706" s="58"/>
      <c r="V706" s="58"/>
      <c r="W706" s="58"/>
      <c r="X706" s="58"/>
      <c r="Y706" s="58"/>
    </row>
    <row r="707" spans="1:25" ht="15.75" customHeight="1" x14ac:dyDescent="0.2">
      <c r="A707" s="23"/>
      <c r="B707" s="23"/>
      <c r="C707" s="58"/>
      <c r="D707" s="58"/>
      <c r="E707" s="58"/>
      <c r="F707" s="58"/>
      <c r="G707" s="58"/>
      <c r="H707" s="58"/>
      <c r="I707" s="67"/>
      <c r="J707" s="58"/>
      <c r="K707" s="58"/>
      <c r="L707" s="58"/>
      <c r="M707" s="58"/>
      <c r="N707" s="58"/>
      <c r="O707" s="58"/>
      <c r="P707" s="58"/>
      <c r="Q707" s="58"/>
      <c r="R707" s="58"/>
      <c r="S707" s="58"/>
      <c r="T707" s="58"/>
      <c r="U707" s="58"/>
      <c r="V707" s="58"/>
      <c r="W707" s="58"/>
      <c r="X707" s="58"/>
      <c r="Y707" s="58"/>
    </row>
    <row r="708" spans="1:25" ht="15.75" customHeight="1" x14ac:dyDescent="0.2">
      <c r="A708" s="23"/>
      <c r="B708" s="23"/>
      <c r="C708" s="58"/>
      <c r="D708" s="58"/>
      <c r="E708" s="58"/>
      <c r="F708" s="58"/>
      <c r="G708" s="58"/>
      <c r="H708" s="58"/>
      <c r="I708" s="67"/>
      <c r="J708" s="58"/>
      <c r="K708" s="58"/>
      <c r="L708" s="58"/>
      <c r="M708" s="58"/>
      <c r="N708" s="58"/>
      <c r="O708" s="58"/>
      <c r="P708" s="58"/>
      <c r="Q708" s="58"/>
      <c r="R708" s="58"/>
      <c r="S708" s="58"/>
      <c r="T708" s="58"/>
      <c r="U708" s="58"/>
      <c r="V708" s="58"/>
      <c r="W708" s="58"/>
      <c r="X708" s="58"/>
      <c r="Y708" s="58"/>
    </row>
    <row r="709" spans="1:25" ht="15.75" customHeight="1" x14ac:dyDescent="0.2">
      <c r="A709" s="23"/>
      <c r="B709" s="23"/>
      <c r="C709" s="58"/>
      <c r="D709" s="58"/>
      <c r="E709" s="58"/>
      <c r="F709" s="58"/>
      <c r="G709" s="58"/>
      <c r="H709" s="58"/>
      <c r="I709" s="67"/>
      <c r="J709" s="58"/>
      <c r="K709" s="58"/>
      <c r="L709" s="58"/>
      <c r="M709" s="58"/>
      <c r="N709" s="58"/>
      <c r="O709" s="58"/>
      <c r="P709" s="58"/>
      <c r="Q709" s="58"/>
      <c r="R709" s="58"/>
      <c r="S709" s="58"/>
      <c r="T709" s="58"/>
      <c r="U709" s="58"/>
      <c r="V709" s="58"/>
      <c r="W709" s="58"/>
      <c r="X709" s="58"/>
      <c r="Y709" s="58"/>
    </row>
    <row r="710" spans="1:25" ht="15.75" customHeight="1" x14ac:dyDescent="0.2">
      <c r="A710" s="23"/>
      <c r="B710" s="23"/>
      <c r="C710" s="58"/>
      <c r="D710" s="58"/>
      <c r="E710" s="58"/>
      <c r="F710" s="58"/>
      <c r="G710" s="58"/>
      <c r="H710" s="58"/>
      <c r="I710" s="67"/>
      <c r="J710" s="58"/>
      <c r="K710" s="58"/>
      <c r="L710" s="58"/>
      <c r="M710" s="58"/>
      <c r="N710" s="58"/>
      <c r="O710" s="58"/>
      <c r="P710" s="58"/>
      <c r="Q710" s="58"/>
      <c r="R710" s="58"/>
      <c r="S710" s="58"/>
      <c r="T710" s="58"/>
      <c r="U710" s="58"/>
      <c r="V710" s="58"/>
      <c r="W710" s="58"/>
      <c r="X710" s="58"/>
      <c r="Y710" s="58"/>
    </row>
    <row r="711" spans="1:25" ht="15.75" customHeight="1" x14ac:dyDescent="0.2">
      <c r="A711" s="23"/>
      <c r="B711" s="23"/>
      <c r="C711" s="58"/>
      <c r="D711" s="58"/>
      <c r="E711" s="58"/>
      <c r="F711" s="58"/>
      <c r="G711" s="58"/>
      <c r="H711" s="58"/>
      <c r="I711" s="67"/>
      <c r="J711" s="58"/>
      <c r="K711" s="58"/>
      <c r="L711" s="58"/>
      <c r="M711" s="58"/>
      <c r="N711" s="58"/>
      <c r="O711" s="58"/>
      <c r="P711" s="58"/>
      <c r="Q711" s="58"/>
      <c r="R711" s="58"/>
      <c r="S711" s="58"/>
      <c r="T711" s="58"/>
      <c r="U711" s="58"/>
      <c r="V711" s="58"/>
      <c r="W711" s="58"/>
      <c r="X711" s="58"/>
      <c r="Y711" s="58"/>
    </row>
    <row r="712" spans="1:25" ht="15.75" customHeight="1" x14ac:dyDescent="0.2">
      <c r="A712" s="23"/>
      <c r="B712" s="23"/>
      <c r="C712" s="58"/>
      <c r="D712" s="58"/>
      <c r="E712" s="58"/>
      <c r="F712" s="58"/>
      <c r="G712" s="58"/>
      <c r="H712" s="58"/>
      <c r="I712" s="67"/>
      <c r="J712" s="58"/>
      <c r="K712" s="58"/>
      <c r="L712" s="58"/>
      <c r="M712" s="58"/>
      <c r="N712" s="58"/>
      <c r="O712" s="58"/>
      <c r="P712" s="58"/>
      <c r="Q712" s="58"/>
      <c r="R712" s="58"/>
      <c r="S712" s="58"/>
      <c r="T712" s="58"/>
      <c r="U712" s="58"/>
      <c r="V712" s="58"/>
      <c r="W712" s="58"/>
      <c r="X712" s="58"/>
      <c r="Y712" s="58"/>
    </row>
    <row r="713" spans="1:25" ht="15.75" customHeight="1" x14ac:dyDescent="0.2">
      <c r="A713" s="23"/>
      <c r="B713" s="23"/>
      <c r="C713" s="58"/>
      <c r="D713" s="58"/>
      <c r="E713" s="58"/>
      <c r="F713" s="58"/>
      <c r="G713" s="58"/>
      <c r="H713" s="58"/>
      <c r="I713" s="67"/>
      <c r="J713" s="58"/>
      <c r="K713" s="58"/>
      <c r="L713" s="58"/>
      <c r="M713" s="58"/>
      <c r="N713" s="58"/>
      <c r="O713" s="58"/>
      <c r="P713" s="58"/>
      <c r="Q713" s="58"/>
      <c r="R713" s="58"/>
      <c r="S713" s="58"/>
      <c r="T713" s="58"/>
      <c r="U713" s="58"/>
      <c r="V713" s="58"/>
      <c r="W713" s="58"/>
      <c r="X713" s="58"/>
      <c r="Y713" s="58"/>
    </row>
    <row r="714" spans="1:25" ht="15.75" customHeight="1" x14ac:dyDescent="0.2">
      <c r="A714" s="23"/>
      <c r="B714" s="23"/>
      <c r="C714" s="58"/>
      <c r="D714" s="58"/>
      <c r="E714" s="58"/>
      <c r="F714" s="58"/>
      <c r="G714" s="58"/>
      <c r="H714" s="58"/>
      <c r="I714" s="67"/>
      <c r="J714" s="58"/>
      <c r="K714" s="58"/>
      <c r="L714" s="58"/>
      <c r="M714" s="58"/>
      <c r="N714" s="58"/>
      <c r="O714" s="58"/>
      <c r="P714" s="58"/>
      <c r="Q714" s="58"/>
      <c r="R714" s="58"/>
      <c r="S714" s="58"/>
      <c r="T714" s="58"/>
      <c r="U714" s="58"/>
      <c r="V714" s="58"/>
      <c r="W714" s="58"/>
      <c r="X714" s="58"/>
      <c r="Y714" s="58"/>
    </row>
    <row r="715" spans="1:25" ht="15.75" customHeight="1" x14ac:dyDescent="0.2">
      <c r="A715" s="23"/>
      <c r="B715" s="23"/>
      <c r="C715" s="58"/>
      <c r="D715" s="58"/>
      <c r="E715" s="58"/>
      <c r="F715" s="58"/>
      <c r="G715" s="58"/>
      <c r="H715" s="58"/>
      <c r="I715" s="67"/>
      <c r="J715" s="58"/>
      <c r="K715" s="58"/>
      <c r="L715" s="58"/>
      <c r="M715" s="58"/>
      <c r="N715" s="58"/>
      <c r="O715" s="58"/>
      <c r="P715" s="58"/>
      <c r="Q715" s="58"/>
      <c r="R715" s="58"/>
      <c r="S715" s="58"/>
      <c r="T715" s="58"/>
      <c r="U715" s="58"/>
      <c r="V715" s="58"/>
      <c r="W715" s="58"/>
      <c r="X715" s="58"/>
      <c r="Y715" s="58"/>
    </row>
    <row r="716" spans="1:25" ht="15.75" customHeight="1" x14ac:dyDescent="0.2">
      <c r="A716" s="23"/>
      <c r="B716" s="23"/>
      <c r="C716" s="58"/>
      <c r="D716" s="58"/>
      <c r="E716" s="58"/>
      <c r="F716" s="58"/>
      <c r="G716" s="58"/>
      <c r="H716" s="58"/>
      <c r="I716" s="67"/>
      <c r="J716" s="58"/>
      <c r="K716" s="58"/>
      <c r="L716" s="58"/>
      <c r="M716" s="58"/>
      <c r="N716" s="58"/>
      <c r="O716" s="58"/>
      <c r="P716" s="58"/>
      <c r="Q716" s="58"/>
      <c r="R716" s="58"/>
      <c r="S716" s="58"/>
      <c r="T716" s="58"/>
      <c r="U716" s="58"/>
      <c r="V716" s="58"/>
      <c r="W716" s="58"/>
      <c r="X716" s="58"/>
      <c r="Y716" s="58"/>
    </row>
    <row r="717" spans="1:25" ht="15.75" customHeight="1" x14ac:dyDescent="0.2">
      <c r="A717" s="23"/>
      <c r="B717" s="23"/>
      <c r="C717" s="58"/>
      <c r="D717" s="58"/>
      <c r="E717" s="58"/>
      <c r="F717" s="58"/>
      <c r="G717" s="58"/>
      <c r="H717" s="58"/>
      <c r="I717" s="67"/>
      <c r="J717" s="58"/>
      <c r="K717" s="58"/>
      <c r="L717" s="58"/>
      <c r="M717" s="58"/>
      <c r="N717" s="58"/>
      <c r="O717" s="58"/>
      <c r="P717" s="58"/>
      <c r="Q717" s="58"/>
      <c r="R717" s="58"/>
      <c r="S717" s="58"/>
      <c r="T717" s="58"/>
      <c r="U717" s="58"/>
      <c r="V717" s="58"/>
      <c r="W717" s="58"/>
      <c r="X717" s="58"/>
      <c r="Y717" s="58"/>
    </row>
    <row r="718" spans="1:25" ht="15.75" customHeight="1" x14ac:dyDescent="0.2">
      <c r="A718" s="23"/>
      <c r="B718" s="23"/>
      <c r="C718" s="58"/>
      <c r="D718" s="58"/>
      <c r="E718" s="58"/>
      <c r="F718" s="58"/>
      <c r="G718" s="58"/>
      <c r="H718" s="58"/>
      <c r="I718" s="67"/>
      <c r="J718" s="58"/>
      <c r="K718" s="58"/>
      <c r="L718" s="58"/>
      <c r="M718" s="58"/>
      <c r="N718" s="58"/>
      <c r="O718" s="58"/>
      <c r="P718" s="58"/>
      <c r="Q718" s="58"/>
      <c r="R718" s="58"/>
      <c r="S718" s="58"/>
      <c r="T718" s="58"/>
      <c r="U718" s="58"/>
      <c r="V718" s="58"/>
      <c r="W718" s="58"/>
      <c r="X718" s="58"/>
      <c r="Y718" s="58"/>
    </row>
    <row r="719" spans="1:25" ht="15.75" customHeight="1" x14ac:dyDescent="0.2">
      <c r="A719" s="23"/>
      <c r="B719" s="23"/>
      <c r="C719" s="58"/>
      <c r="D719" s="58"/>
      <c r="E719" s="58"/>
      <c r="F719" s="58"/>
      <c r="G719" s="58"/>
      <c r="H719" s="58"/>
      <c r="I719" s="67"/>
      <c r="J719" s="58"/>
      <c r="K719" s="58"/>
      <c r="L719" s="58"/>
      <c r="M719" s="58"/>
      <c r="N719" s="58"/>
      <c r="O719" s="58"/>
      <c r="P719" s="58"/>
      <c r="Q719" s="58"/>
      <c r="R719" s="58"/>
      <c r="S719" s="58"/>
      <c r="T719" s="58"/>
      <c r="U719" s="58"/>
      <c r="V719" s="58"/>
      <c r="W719" s="58"/>
      <c r="X719" s="58"/>
      <c r="Y719" s="58"/>
    </row>
    <row r="720" spans="1:25" ht="15.75" customHeight="1" x14ac:dyDescent="0.2">
      <c r="A720" s="23"/>
      <c r="B720" s="23"/>
      <c r="C720" s="58"/>
      <c r="D720" s="58"/>
      <c r="E720" s="58"/>
      <c r="F720" s="58"/>
      <c r="G720" s="58"/>
      <c r="H720" s="58"/>
      <c r="I720" s="67"/>
      <c r="J720" s="58"/>
      <c r="K720" s="58"/>
      <c r="L720" s="58"/>
      <c r="M720" s="58"/>
      <c r="N720" s="58"/>
      <c r="O720" s="58"/>
      <c r="P720" s="58"/>
      <c r="Q720" s="58"/>
      <c r="R720" s="58"/>
      <c r="S720" s="58"/>
      <c r="T720" s="58"/>
      <c r="U720" s="58"/>
      <c r="V720" s="58"/>
      <c r="W720" s="58"/>
      <c r="X720" s="58"/>
      <c r="Y720" s="58"/>
    </row>
    <row r="721" spans="1:25" ht="15.75" customHeight="1" x14ac:dyDescent="0.2">
      <c r="A721" s="23"/>
      <c r="B721" s="23"/>
      <c r="C721" s="58"/>
      <c r="D721" s="58"/>
      <c r="E721" s="58"/>
      <c r="F721" s="58"/>
      <c r="G721" s="58"/>
      <c r="H721" s="58"/>
      <c r="I721" s="67"/>
      <c r="J721" s="58"/>
      <c r="K721" s="58"/>
      <c r="L721" s="58"/>
      <c r="M721" s="58"/>
      <c r="N721" s="58"/>
      <c r="O721" s="58"/>
      <c r="P721" s="58"/>
      <c r="Q721" s="58"/>
      <c r="R721" s="58"/>
      <c r="S721" s="58"/>
      <c r="T721" s="58"/>
      <c r="U721" s="58"/>
      <c r="V721" s="58"/>
      <c r="W721" s="58"/>
      <c r="X721" s="58"/>
      <c r="Y721" s="58"/>
    </row>
    <row r="722" spans="1:25" ht="15.75" customHeight="1" x14ac:dyDescent="0.2">
      <c r="A722" s="23"/>
      <c r="B722" s="23"/>
      <c r="C722" s="58"/>
      <c r="D722" s="58"/>
      <c r="E722" s="58"/>
      <c r="F722" s="58"/>
      <c r="G722" s="58"/>
      <c r="H722" s="58"/>
      <c r="I722" s="67"/>
      <c r="J722" s="58"/>
      <c r="K722" s="58"/>
      <c r="L722" s="58"/>
      <c r="M722" s="58"/>
      <c r="N722" s="58"/>
      <c r="O722" s="58"/>
      <c r="P722" s="58"/>
      <c r="Q722" s="58"/>
      <c r="R722" s="58"/>
      <c r="S722" s="58"/>
      <c r="T722" s="58"/>
      <c r="U722" s="58"/>
      <c r="V722" s="58"/>
      <c r="W722" s="58"/>
      <c r="X722" s="58"/>
      <c r="Y722" s="58"/>
    </row>
    <row r="723" spans="1:25" ht="15.75" customHeight="1" x14ac:dyDescent="0.2">
      <c r="A723" s="23"/>
      <c r="B723" s="23"/>
      <c r="C723" s="58"/>
      <c r="D723" s="58"/>
      <c r="E723" s="58"/>
      <c r="F723" s="58"/>
      <c r="G723" s="58"/>
      <c r="H723" s="58"/>
      <c r="I723" s="67"/>
      <c r="J723" s="58"/>
      <c r="K723" s="58"/>
      <c r="L723" s="58"/>
      <c r="M723" s="58"/>
      <c r="N723" s="58"/>
      <c r="O723" s="58"/>
      <c r="P723" s="58"/>
      <c r="Q723" s="58"/>
      <c r="R723" s="58"/>
      <c r="S723" s="58"/>
      <c r="T723" s="58"/>
      <c r="U723" s="58"/>
      <c r="V723" s="58"/>
      <c r="W723" s="58"/>
      <c r="X723" s="58"/>
      <c r="Y723" s="58"/>
    </row>
    <row r="724" spans="1:25" ht="15.75" customHeight="1" x14ac:dyDescent="0.2">
      <c r="A724" s="23"/>
      <c r="B724" s="23"/>
      <c r="C724" s="58"/>
      <c r="D724" s="58"/>
      <c r="E724" s="58"/>
      <c r="F724" s="58"/>
      <c r="G724" s="58"/>
      <c r="H724" s="58"/>
      <c r="I724" s="67"/>
      <c r="J724" s="58"/>
      <c r="K724" s="58"/>
      <c r="L724" s="58"/>
      <c r="M724" s="58"/>
      <c r="N724" s="58"/>
      <c r="O724" s="58"/>
      <c r="P724" s="58"/>
      <c r="Q724" s="58"/>
      <c r="R724" s="58"/>
      <c r="S724" s="58"/>
      <c r="T724" s="58"/>
      <c r="U724" s="58"/>
      <c r="V724" s="58"/>
      <c r="W724" s="58"/>
      <c r="X724" s="58"/>
      <c r="Y724" s="58"/>
    </row>
    <row r="725" spans="1:25" ht="15.75" customHeight="1" x14ac:dyDescent="0.2">
      <c r="A725" s="23"/>
      <c r="B725" s="23"/>
      <c r="C725" s="58"/>
      <c r="D725" s="58"/>
      <c r="E725" s="58"/>
      <c r="F725" s="58"/>
      <c r="G725" s="58"/>
      <c r="H725" s="58"/>
      <c r="I725" s="67"/>
      <c r="J725" s="58"/>
      <c r="K725" s="58"/>
      <c r="L725" s="58"/>
      <c r="M725" s="58"/>
      <c r="N725" s="58"/>
      <c r="O725" s="58"/>
      <c r="P725" s="58"/>
      <c r="Q725" s="58"/>
      <c r="R725" s="58"/>
      <c r="S725" s="58"/>
      <c r="T725" s="58"/>
      <c r="U725" s="58"/>
      <c r="V725" s="58"/>
      <c r="W725" s="58"/>
      <c r="X725" s="58"/>
      <c r="Y725" s="58"/>
    </row>
    <row r="726" spans="1:25" ht="15.75" customHeight="1" x14ac:dyDescent="0.2">
      <c r="A726" s="23"/>
      <c r="B726" s="23"/>
      <c r="C726" s="58"/>
      <c r="D726" s="58"/>
      <c r="E726" s="58"/>
      <c r="F726" s="58"/>
      <c r="G726" s="58"/>
      <c r="H726" s="58"/>
      <c r="I726" s="67"/>
      <c r="J726" s="58"/>
      <c r="K726" s="58"/>
      <c r="L726" s="58"/>
      <c r="M726" s="58"/>
      <c r="N726" s="58"/>
      <c r="O726" s="58"/>
      <c r="P726" s="58"/>
      <c r="Q726" s="58"/>
      <c r="R726" s="58"/>
      <c r="S726" s="58"/>
      <c r="T726" s="58"/>
      <c r="U726" s="58"/>
      <c r="V726" s="58"/>
      <c r="W726" s="58"/>
      <c r="X726" s="58"/>
      <c r="Y726" s="58"/>
    </row>
    <row r="727" spans="1:25" ht="15.75" customHeight="1" x14ac:dyDescent="0.2">
      <c r="A727" s="23"/>
      <c r="B727" s="23"/>
      <c r="C727" s="58"/>
      <c r="D727" s="58"/>
      <c r="E727" s="58"/>
      <c r="F727" s="58"/>
      <c r="G727" s="58"/>
      <c r="H727" s="58"/>
      <c r="I727" s="67"/>
      <c r="J727" s="58"/>
      <c r="K727" s="58"/>
      <c r="L727" s="58"/>
      <c r="M727" s="58"/>
      <c r="N727" s="58"/>
      <c r="O727" s="58"/>
      <c r="P727" s="58"/>
      <c r="Q727" s="58"/>
      <c r="R727" s="58"/>
      <c r="S727" s="58"/>
      <c r="T727" s="58"/>
      <c r="U727" s="58"/>
      <c r="V727" s="58"/>
      <c r="W727" s="58"/>
      <c r="X727" s="58"/>
      <c r="Y727" s="58"/>
    </row>
    <row r="728" spans="1:25" ht="15.75" customHeight="1" x14ac:dyDescent="0.2">
      <c r="A728" s="23"/>
      <c r="B728" s="23"/>
      <c r="C728" s="58"/>
      <c r="D728" s="58"/>
      <c r="E728" s="58"/>
      <c r="F728" s="58"/>
      <c r="G728" s="58"/>
      <c r="H728" s="58"/>
      <c r="I728" s="67"/>
      <c r="J728" s="58"/>
      <c r="K728" s="58"/>
      <c r="L728" s="58"/>
      <c r="M728" s="58"/>
      <c r="N728" s="58"/>
      <c r="O728" s="58"/>
      <c r="P728" s="58"/>
      <c r="Q728" s="58"/>
      <c r="R728" s="58"/>
      <c r="S728" s="58"/>
      <c r="T728" s="58"/>
      <c r="U728" s="58"/>
      <c r="V728" s="58"/>
      <c r="W728" s="58"/>
      <c r="X728" s="58"/>
      <c r="Y728" s="58"/>
    </row>
    <row r="729" spans="1:25" ht="15.75" customHeight="1" x14ac:dyDescent="0.2">
      <c r="A729" s="23"/>
      <c r="B729" s="23"/>
      <c r="C729" s="58"/>
      <c r="D729" s="58"/>
      <c r="E729" s="58"/>
      <c r="F729" s="58"/>
      <c r="G729" s="58"/>
      <c r="H729" s="58"/>
      <c r="I729" s="67"/>
      <c r="J729" s="58"/>
      <c r="K729" s="58"/>
      <c r="L729" s="58"/>
      <c r="M729" s="58"/>
      <c r="N729" s="58"/>
      <c r="O729" s="58"/>
      <c r="P729" s="58"/>
      <c r="Q729" s="58"/>
      <c r="R729" s="58"/>
      <c r="S729" s="58"/>
      <c r="T729" s="58"/>
      <c r="U729" s="58"/>
      <c r="V729" s="58"/>
      <c r="W729" s="58"/>
      <c r="X729" s="58"/>
      <c r="Y729" s="58"/>
    </row>
    <row r="730" spans="1:25" ht="15.75" customHeight="1" x14ac:dyDescent="0.2">
      <c r="A730" s="23"/>
      <c r="B730" s="23"/>
      <c r="C730" s="58"/>
      <c r="D730" s="58"/>
      <c r="E730" s="58"/>
      <c r="F730" s="58"/>
      <c r="G730" s="58"/>
      <c r="H730" s="58"/>
      <c r="I730" s="67"/>
      <c r="J730" s="58"/>
      <c r="K730" s="58"/>
      <c r="L730" s="58"/>
      <c r="M730" s="58"/>
      <c r="N730" s="58"/>
      <c r="O730" s="58"/>
      <c r="P730" s="58"/>
      <c r="Q730" s="58"/>
      <c r="R730" s="58"/>
      <c r="S730" s="58"/>
      <c r="T730" s="58"/>
      <c r="U730" s="58"/>
      <c r="V730" s="58"/>
      <c r="W730" s="58"/>
      <c r="X730" s="58"/>
      <c r="Y730" s="58"/>
    </row>
    <row r="731" spans="1:25" ht="15.75" customHeight="1" x14ac:dyDescent="0.2">
      <c r="A731" s="23"/>
      <c r="B731" s="23"/>
      <c r="C731" s="58"/>
      <c r="D731" s="58"/>
      <c r="E731" s="58"/>
      <c r="F731" s="58"/>
      <c r="G731" s="58"/>
      <c r="H731" s="58"/>
      <c r="I731" s="67"/>
      <c r="J731" s="58"/>
      <c r="K731" s="58"/>
      <c r="L731" s="58"/>
      <c r="M731" s="58"/>
      <c r="N731" s="58"/>
      <c r="O731" s="58"/>
      <c r="P731" s="58"/>
      <c r="Q731" s="58"/>
      <c r="R731" s="58"/>
      <c r="S731" s="58"/>
      <c r="T731" s="58"/>
      <c r="U731" s="58"/>
      <c r="V731" s="58"/>
      <c r="W731" s="58"/>
      <c r="X731" s="58"/>
      <c r="Y731" s="58"/>
    </row>
    <row r="732" spans="1:25" ht="15.75" customHeight="1" x14ac:dyDescent="0.2">
      <c r="A732" s="23"/>
      <c r="B732" s="23"/>
      <c r="C732" s="58"/>
      <c r="D732" s="58"/>
      <c r="E732" s="58"/>
      <c r="F732" s="58"/>
      <c r="G732" s="58"/>
      <c r="H732" s="58"/>
      <c r="I732" s="67"/>
      <c r="J732" s="58"/>
      <c r="K732" s="58"/>
      <c r="L732" s="58"/>
      <c r="M732" s="58"/>
      <c r="N732" s="58"/>
      <c r="O732" s="58"/>
      <c r="P732" s="58"/>
      <c r="Q732" s="58"/>
      <c r="R732" s="58"/>
      <c r="S732" s="58"/>
      <c r="T732" s="58"/>
      <c r="U732" s="58"/>
      <c r="V732" s="58"/>
      <c r="W732" s="58"/>
      <c r="X732" s="58"/>
      <c r="Y732" s="58"/>
    </row>
    <row r="733" spans="1:25" ht="15.75" customHeight="1" x14ac:dyDescent="0.2">
      <c r="A733" s="23"/>
      <c r="B733" s="23"/>
      <c r="C733" s="58"/>
      <c r="D733" s="58"/>
      <c r="E733" s="58"/>
      <c r="F733" s="58"/>
      <c r="G733" s="58"/>
      <c r="H733" s="58"/>
      <c r="I733" s="67"/>
      <c r="J733" s="58"/>
      <c r="K733" s="58"/>
      <c r="L733" s="58"/>
      <c r="M733" s="58"/>
      <c r="N733" s="58"/>
      <c r="O733" s="58"/>
      <c r="P733" s="58"/>
      <c r="Q733" s="58"/>
      <c r="R733" s="58"/>
      <c r="S733" s="58"/>
      <c r="T733" s="58"/>
      <c r="U733" s="58"/>
      <c r="V733" s="58"/>
      <c r="W733" s="58"/>
      <c r="X733" s="58"/>
      <c r="Y733" s="58"/>
    </row>
    <row r="734" spans="1:25" ht="15.75" customHeight="1" x14ac:dyDescent="0.2">
      <c r="A734" s="23"/>
      <c r="B734" s="23"/>
      <c r="C734" s="58"/>
      <c r="D734" s="58"/>
      <c r="E734" s="58"/>
      <c r="F734" s="58"/>
      <c r="G734" s="58"/>
      <c r="H734" s="58"/>
      <c r="I734" s="67"/>
      <c r="J734" s="58"/>
      <c r="K734" s="58"/>
      <c r="L734" s="58"/>
      <c r="M734" s="58"/>
      <c r="N734" s="58"/>
      <c r="O734" s="58"/>
      <c r="P734" s="58"/>
      <c r="Q734" s="58"/>
      <c r="R734" s="58"/>
      <c r="S734" s="58"/>
      <c r="T734" s="58"/>
      <c r="U734" s="58"/>
      <c r="V734" s="58"/>
      <c r="W734" s="58"/>
      <c r="X734" s="58"/>
      <c r="Y734" s="58"/>
    </row>
    <row r="735" spans="1:25" ht="15.75" customHeight="1" x14ac:dyDescent="0.2">
      <c r="A735" s="23"/>
      <c r="B735" s="23"/>
      <c r="C735" s="58"/>
      <c r="D735" s="58"/>
      <c r="E735" s="58"/>
      <c r="F735" s="58"/>
      <c r="G735" s="58"/>
      <c r="H735" s="58"/>
      <c r="I735" s="67"/>
      <c r="J735" s="58"/>
      <c r="K735" s="58"/>
      <c r="L735" s="58"/>
      <c r="M735" s="58"/>
      <c r="N735" s="58"/>
      <c r="O735" s="58"/>
      <c r="P735" s="58"/>
      <c r="Q735" s="58"/>
      <c r="R735" s="58"/>
      <c r="S735" s="58"/>
      <c r="T735" s="58"/>
      <c r="U735" s="58"/>
      <c r="V735" s="58"/>
      <c r="W735" s="58"/>
      <c r="X735" s="58"/>
      <c r="Y735" s="58"/>
    </row>
    <row r="736" spans="1:25" ht="15.75" customHeight="1" x14ac:dyDescent="0.2">
      <c r="A736" s="23"/>
      <c r="B736" s="23"/>
      <c r="C736" s="58"/>
      <c r="D736" s="58"/>
      <c r="E736" s="58"/>
      <c r="F736" s="58"/>
      <c r="G736" s="58"/>
      <c r="H736" s="58"/>
      <c r="I736" s="67"/>
      <c r="J736" s="58"/>
      <c r="K736" s="58"/>
      <c r="L736" s="58"/>
      <c r="M736" s="58"/>
      <c r="N736" s="58"/>
      <c r="O736" s="58"/>
      <c r="P736" s="58"/>
      <c r="Q736" s="58"/>
      <c r="R736" s="58"/>
      <c r="S736" s="58"/>
      <c r="T736" s="58"/>
      <c r="U736" s="58"/>
      <c r="V736" s="58"/>
      <c r="W736" s="58"/>
      <c r="X736" s="58"/>
      <c r="Y736" s="58"/>
    </row>
    <row r="737" spans="1:25" ht="15.75" customHeight="1" x14ac:dyDescent="0.2">
      <c r="A737" s="23"/>
      <c r="B737" s="23"/>
      <c r="C737" s="58"/>
      <c r="D737" s="58"/>
      <c r="E737" s="58"/>
      <c r="F737" s="58"/>
      <c r="G737" s="58"/>
      <c r="H737" s="58"/>
      <c r="I737" s="67"/>
      <c r="J737" s="58"/>
      <c r="K737" s="58"/>
      <c r="L737" s="58"/>
      <c r="M737" s="58"/>
      <c r="N737" s="58"/>
      <c r="O737" s="58"/>
      <c r="P737" s="58"/>
      <c r="Q737" s="58"/>
      <c r="R737" s="58"/>
      <c r="S737" s="58"/>
      <c r="T737" s="58"/>
      <c r="U737" s="58"/>
      <c r="V737" s="58"/>
      <c r="W737" s="58"/>
      <c r="X737" s="58"/>
      <c r="Y737" s="58"/>
    </row>
    <row r="738" spans="1:25" ht="15.75" customHeight="1" x14ac:dyDescent="0.2">
      <c r="A738" s="23"/>
      <c r="B738" s="23"/>
      <c r="C738" s="58"/>
      <c r="D738" s="58"/>
      <c r="E738" s="58"/>
      <c r="F738" s="58"/>
      <c r="G738" s="58"/>
      <c r="H738" s="58"/>
      <c r="I738" s="67"/>
      <c r="J738" s="58"/>
      <c r="K738" s="58"/>
      <c r="L738" s="58"/>
      <c r="M738" s="58"/>
      <c r="N738" s="58"/>
      <c r="O738" s="58"/>
      <c r="P738" s="58"/>
      <c r="Q738" s="58"/>
      <c r="R738" s="58"/>
      <c r="S738" s="58"/>
      <c r="T738" s="58"/>
      <c r="U738" s="58"/>
      <c r="V738" s="58"/>
      <c r="W738" s="58"/>
      <c r="X738" s="58"/>
      <c r="Y738" s="58"/>
    </row>
    <row r="739" spans="1:25" ht="15.75" customHeight="1" x14ac:dyDescent="0.2">
      <c r="A739" s="23"/>
      <c r="B739" s="23"/>
      <c r="C739" s="58"/>
      <c r="D739" s="58"/>
      <c r="E739" s="58"/>
      <c r="F739" s="58"/>
      <c r="G739" s="58"/>
      <c r="H739" s="58"/>
      <c r="I739" s="67"/>
      <c r="J739" s="58"/>
      <c r="K739" s="58"/>
      <c r="L739" s="58"/>
      <c r="M739" s="58"/>
      <c r="N739" s="58"/>
      <c r="O739" s="58"/>
      <c r="P739" s="58"/>
      <c r="Q739" s="58"/>
      <c r="R739" s="58"/>
      <c r="S739" s="58"/>
      <c r="T739" s="58"/>
      <c r="U739" s="58"/>
      <c r="V739" s="58"/>
      <c r="W739" s="58"/>
      <c r="X739" s="58"/>
      <c r="Y739" s="58"/>
    </row>
    <row r="740" spans="1:25" ht="15.75" customHeight="1" x14ac:dyDescent="0.2">
      <c r="A740" s="23"/>
      <c r="B740" s="23"/>
      <c r="C740" s="58"/>
      <c r="D740" s="58"/>
      <c r="E740" s="58"/>
      <c r="F740" s="58"/>
      <c r="G740" s="58"/>
      <c r="H740" s="58"/>
      <c r="I740" s="67"/>
      <c r="J740" s="58"/>
      <c r="K740" s="58"/>
      <c r="L740" s="58"/>
      <c r="M740" s="58"/>
      <c r="N740" s="58"/>
      <c r="O740" s="58"/>
      <c r="P740" s="58"/>
      <c r="Q740" s="58"/>
      <c r="R740" s="58"/>
      <c r="S740" s="58"/>
      <c r="T740" s="58"/>
      <c r="U740" s="58"/>
      <c r="V740" s="58"/>
      <c r="W740" s="58"/>
      <c r="X740" s="58"/>
      <c r="Y740" s="58"/>
    </row>
    <row r="741" spans="1:25" ht="15.75" customHeight="1" x14ac:dyDescent="0.2">
      <c r="A741" s="23"/>
      <c r="B741" s="23"/>
      <c r="C741" s="58"/>
      <c r="D741" s="58"/>
      <c r="E741" s="58"/>
      <c r="F741" s="58"/>
      <c r="G741" s="58"/>
      <c r="H741" s="58"/>
      <c r="I741" s="67"/>
      <c r="J741" s="58"/>
      <c r="K741" s="58"/>
      <c r="L741" s="58"/>
      <c r="M741" s="58"/>
      <c r="N741" s="58"/>
      <c r="O741" s="58"/>
      <c r="P741" s="58"/>
      <c r="Q741" s="58"/>
      <c r="R741" s="58"/>
      <c r="S741" s="58"/>
      <c r="T741" s="58"/>
      <c r="U741" s="58"/>
      <c r="V741" s="58"/>
      <c r="W741" s="58"/>
      <c r="X741" s="58"/>
      <c r="Y741" s="58"/>
    </row>
    <row r="742" spans="1:25" ht="15.75" customHeight="1" x14ac:dyDescent="0.2">
      <c r="A742" s="23"/>
      <c r="B742" s="23"/>
      <c r="C742" s="58"/>
      <c r="D742" s="58"/>
      <c r="E742" s="58"/>
      <c r="F742" s="58"/>
      <c r="G742" s="58"/>
      <c r="H742" s="58"/>
      <c r="I742" s="67"/>
      <c r="J742" s="58"/>
      <c r="K742" s="58"/>
      <c r="L742" s="58"/>
      <c r="M742" s="58"/>
      <c r="N742" s="58"/>
      <c r="O742" s="58"/>
      <c r="P742" s="58"/>
      <c r="Q742" s="58"/>
      <c r="R742" s="58"/>
      <c r="S742" s="58"/>
      <c r="T742" s="58"/>
      <c r="U742" s="58"/>
      <c r="V742" s="58"/>
      <c r="W742" s="58"/>
      <c r="X742" s="58"/>
      <c r="Y742" s="58"/>
    </row>
    <row r="743" spans="1:25" ht="15.75" customHeight="1" x14ac:dyDescent="0.2">
      <c r="A743" s="23"/>
      <c r="B743" s="23"/>
      <c r="C743" s="58"/>
      <c r="D743" s="58"/>
      <c r="E743" s="58"/>
      <c r="F743" s="58"/>
      <c r="G743" s="58"/>
      <c r="H743" s="58"/>
      <c r="I743" s="67"/>
      <c r="J743" s="58"/>
      <c r="K743" s="58"/>
      <c r="L743" s="58"/>
      <c r="M743" s="58"/>
      <c r="N743" s="58"/>
      <c r="O743" s="58"/>
      <c r="P743" s="58"/>
      <c r="Q743" s="58"/>
      <c r="R743" s="58"/>
      <c r="S743" s="58"/>
      <c r="T743" s="58"/>
      <c r="U743" s="58"/>
      <c r="V743" s="58"/>
      <c r="W743" s="58"/>
      <c r="X743" s="58"/>
      <c r="Y743" s="58"/>
    </row>
    <row r="744" spans="1:25" ht="15.75" customHeight="1" x14ac:dyDescent="0.2">
      <c r="A744" s="23"/>
      <c r="B744" s="23"/>
      <c r="C744" s="58"/>
      <c r="D744" s="58"/>
      <c r="E744" s="58"/>
      <c r="F744" s="58"/>
      <c r="G744" s="58"/>
      <c r="H744" s="58"/>
      <c r="I744" s="67"/>
      <c r="J744" s="58"/>
      <c r="K744" s="58"/>
      <c r="L744" s="58"/>
      <c r="M744" s="58"/>
      <c r="N744" s="58"/>
      <c r="O744" s="58"/>
      <c r="P744" s="58"/>
      <c r="Q744" s="58"/>
      <c r="R744" s="58"/>
      <c r="S744" s="58"/>
      <c r="T744" s="58"/>
      <c r="U744" s="58"/>
      <c r="V744" s="58"/>
      <c r="W744" s="58"/>
      <c r="X744" s="58"/>
      <c r="Y744" s="58"/>
    </row>
    <row r="745" spans="1:25" ht="15.75" customHeight="1" x14ac:dyDescent="0.2">
      <c r="A745" s="23"/>
      <c r="B745" s="23"/>
      <c r="C745" s="58"/>
      <c r="D745" s="58"/>
      <c r="E745" s="58"/>
      <c r="F745" s="58"/>
      <c r="G745" s="58"/>
      <c r="H745" s="58"/>
      <c r="I745" s="67"/>
      <c r="J745" s="58"/>
      <c r="K745" s="58"/>
      <c r="L745" s="58"/>
      <c r="M745" s="58"/>
      <c r="N745" s="58"/>
      <c r="O745" s="58"/>
      <c r="P745" s="58"/>
      <c r="Q745" s="58"/>
      <c r="R745" s="58"/>
      <c r="S745" s="58"/>
      <c r="T745" s="58"/>
      <c r="U745" s="58"/>
      <c r="V745" s="58"/>
      <c r="W745" s="58"/>
      <c r="X745" s="58"/>
      <c r="Y745" s="58"/>
    </row>
    <row r="746" spans="1:25" ht="15.75" customHeight="1" x14ac:dyDescent="0.2">
      <c r="A746" s="23"/>
      <c r="B746" s="23"/>
      <c r="C746" s="58"/>
      <c r="D746" s="58"/>
      <c r="E746" s="58"/>
      <c r="F746" s="58"/>
      <c r="G746" s="58"/>
      <c r="H746" s="58"/>
      <c r="I746" s="67"/>
      <c r="J746" s="58"/>
      <c r="K746" s="58"/>
      <c r="L746" s="58"/>
      <c r="M746" s="58"/>
      <c r="N746" s="58"/>
      <c r="O746" s="58"/>
      <c r="P746" s="58"/>
      <c r="Q746" s="58"/>
      <c r="R746" s="58"/>
      <c r="S746" s="58"/>
      <c r="T746" s="58"/>
      <c r="U746" s="58"/>
      <c r="V746" s="58"/>
      <c r="W746" s="58"/>
      <c r="X746" s="58"/>
      <c r="Y746" s="58"/>
    </row>
    <row r="747" spans="1:25" ht="15.75" customHeight="1" x14ac:dyDescent="0.2">
      <c r="A747" s="23"/>
      <c r="B747" s="23"/>
      <c r="C747" s="58"/>
      <c r="D747" s="58"/>
      <c r="E747" s="58"/>
      <c r="F747" s="58"/>
      <c r="G747" s="58"/>
      <c r="H747" s="58"/>
      <c r="I747" s="67"/>
      <c r="J747" s="58"/>
      <c r="K747" s="58"/>
      <c r="L747" s="58"/>
      <c r="M747" s="58"/>
      <c r="N747" s="58"/>
      <c r="O747" s="58"/>
      <c r="P747" s="58"/>
      <c r="Q747" s="58"/>
      <c r="R747" s="58"/>
      <c r="S747" s="58"/>
      <c r="T747" s="58"/>
      <c r="U747" s="58"/>
      <c r="V747" s="58"/>
      <c r="W747" s="58"/>
      <c r="X747" s="58"/>
      <c r="Y747" s="58"/>
    </row>
    <row r="748" spans="1:25" ht="15.75" customHeight="1" x14ac:dyDescent="0.2">
      <c r="A748" s="23"/>
      <c r="B748" s="23"/>
      <c r="C748" s="58"/>
      <c r="D748" s="58"/>
      <c r="E748" s="58"/>
      <c r="F748" s="58"/>
      <c r="G748" s="58"/>
      <c r="H748" s="58"/>
      <c r="I748" s="67"/>
      <c r="J748" s="58"/>
      <c r="K748" s="58"/>
      <c r="L748" s="58"/>
      <c r="M748" s="58"/>
      <c r="N748" s="58"/>
      <c r="O748" s="58"/>
      <c r="P748" s="58"/>
      <c r="Q748" s="58"/>
      <c r="R748" s="58"/>
      <c r="S748" s="58"/>
      <c r="T748" s="58"/>
      <c r="U748" s="58"/>
      <c r="V748" s="58"/>
      <c r="W748" s="58"/>
      <c r="X748" s="58"/>
      <c r="Y748" s="58"/>
    </row>
    <row r="749" spans="1:25" ht="15.75" customHeight="1" x14ac:dyDescent="0.2">
      <c r="A749" s="23"/>
      <c r="B749" s="23"/>
      <c r="C749" s="58"/>
      <c r="D749" s="58"/>
      <c r="E749" s="58"/>
      <c r="F749" s="58"/>
      <c r="G749" s="58"/>
      <c r="H749" s="58"/>
      <c r="I749" s="67"/>
      <c r="J749" s="58"/>
      <c r="K749" s="58"/>
      <c r="L749" s="58"/>
      <c r="M749" s="58"/>
      <c r="N749" s="58"/>
      <c r="O749" s="58"/>
      <c r="P749" s="58"/>
      <c r="Q749" s="58"/>
      <c r="R749" s="58"/>
      <c r="S749" s="58"/>
      <c r="T749" s="58"/>
      <c r="U749" s="58"/>
      <c r="V749" s="58"/>
      <c r="W749" s="58"/>
      <c r="X749" s="58"/>
      <c r="Y749" s="58"/>
    </row>
    <row r="750" spans="1:25" ht="15.75" customHeight="1" x14ac:dyDescent="0.2">
      <c r="A750" s="23"/>
      <c r="B750" s="23"/>
      <c r="C750" s="58"/>
      <c r="D750" s="58"/>
      <c r="E750" s="58"/>
      <c r="F750" s="58"/>
      <c r="G750" s="58"/>
      <c r="H750" s="58"/>
      <c r="I750" s="67"/>
      <c r="J750" s="58"/>
      <c r="K750" s="58"/>
      <c r="L750" s="58"/>
      <c r="M750" s="58"/>
      <c r="N750" s="58"/>
      <c r="O750" s="58"/>
      <c r="P750" s="58"/>
      <c r="Q750" s="58"/>
      <c r="R750" s="58"/>
      <c r="S750" s="58"/>
      <c r="T750" s="58"/>
      <c r="U750" s="58"/>
      <c r="V750" s="58"/>
      <c r="W750" s="58"/>
      <c r="X750" s="58"/>
      <c r="Y750" s="58"/>
    </row>
    <row r="751" spans="1:25" ht="15.75" customHeight="1" x14ac:dyDescent="0.2">
      <c r="A751" s="23"/>
      <c r="B751" s="23"/>
      <c r="C751" s="58"/>
      <c r="D751" s="58"/>
      <c r="E751" s="58"/>
      <c r="F751" s="58"/>
      <c r="G751" s="58"/>
      <c r="H751" s="58"/>
      <c r="I751" s="67"/>
      <c r="J751" s="58"/>
      <c r="K751" s="58"/>
      <c r="L751" s="58"/>
      <c r="M751" s="58"/>
      <c r="N751" s="58"/>
      <c r="O751" s="58"/>
      <c r="P751" s="58"/>
      <c r="Q751" s="58"/>
      <c r="R751" s="58"/>
      <c r="S751" s="58"/>
      <c r="T751" s="58"/>
      <c r="U751" s="58"/>
      <c r="V751" s="58"/>
      <c r="W751" s="58"/>
      <c r="X751" s="58"/>
      <c r="Y751" s="58"/>
    </row>
    <row r="752" spans="1:25" ht="15.75" customHeight="1" x14ac:dyDescent="0.2">
      <c r="A752" s="23"/>
      <c r="B752" s="23"/>
      <c r="C752" s="58"/>
      <c r="D752" s="58"/>
      <c r="E752" s="58"/>
      <c r="F752" s="58"/>
      <c r="G752" s="58"/>
      <c r="H752" s="58"/>
      <c r="I752" s="67"/>
      <c r="J752" s="58"/>
      <c r="K752" s="58"/>
      <c r="L752" s="58"/>
      <c r="M752" s="58"/>
      <c r="N752" s="58"/>
      <c r="O752" s="58"/>
      <c r="P752" s="58"/>
      <c r="Q752" s="58"/>
      <c r="R752" s="58"/>
      <c r="S752" s="58"/>
      <c r="T752" s="58"/>
      <c r="U752" s="58"/>
      <c r="V752" s="58"/>
      <c r="W752" s="58"/>
      <c r="X752" s="58"/>
      <c r="Y752" s="58"/>
    </row>
    <row r="753" spans="1:25" ht="15.75" customHeight="1" x14ac:dyDescent="0.2">
      <c r="A753" s="23"/>
      <c r="B753" s="23"/>
      <c r="C753" s="58"/>
      <c r="D753" s="58"/>
      <c r="E753" s="58"/>
      <c r="F753" s="58"/>
      <c r="G753" s="58"/>
      <c r="H753" s="58"/>
      <c r="I753" s="67"/>
      <c r="J753" s="58"/>
      <c r="K753" s="58"/>
      <c r="L753" s="58"/>
      <c r="M753" s="58"/>
      <c r="N753" s="58"/>
      <c r="O753" s="58"/>
      <c r="P753" s="58"/>
      <c r="Q753" s="58"/>
      <c r="R753" s="58"/>
      <c r="S753" s="58"/>
      <c r="T753" s="58"/>
      <c r="U753" s="58"/>
      <c r="V753" s="58"/>
      <c r="W753" s="58"/>
      <c r="X753" s="58"/>
      <c r="Y753" s="58"/>
    </row>
    <row r="754" spans="1:25" ht="15.75" customHeight="1" x14ac:dyDescent="0.2">
      <c r="A754" s="23"/>
      <c r="B754" s="23"/>
      <c r="C754" s="58"/>
      <c r="D754" s="58"/>
      <c r="E754" s="58"/>
      <c r="F754" s="58"/>
      <c r="G754" s="58"/>
      <c r="H754" s="58"/>
      <c r="I754" s="67"/>
      <c r="J754" s="58"/>
      <c r="K754" s="58"/>
      <c r="L754" s="58"/>
      <c r="M754" s="58"/>
      <c r="N754" s="58"/>
      <c r="O754" s="58"/>
      <c r="P754" s="58"/>
      <c r="Q754" s="58"/>
      <c r="R754" s="58"/>
      <c r="S754" s="58"/>
      <c r="T754" s="58"/>
      <c r="U754" s="58"/>
      <c r="V754" s="58"/>
      <c r="W754" s="58"/>
      <c r="X754" s="58"/>
      <c r="Y754" s="58"/>
    </row>
    <row r="755" spans="1:25" ht="15.75" customHeight="1" x14ac:dyDescent="0.2">
      <c r="A755" s="23"/>
      <c r="B755" s="23"/>
      <c r="C755" s="58"/>
      <c r="D755" s="58"/>
      <c r="E755" s="58"/>
      <c r="F755" s="58"/>
      <c r="G755" s="58"/>
      <c r="H755" s="58"/>
      <c r="I755" s="67"/>
      <c r="J755" s="58"/>
      <c r="K755" s="58"/>
      <c r="L755" s="58"/>
      <c r="M755" s="58"/>
      <c r="N755" s="58"/>
      <c r="O755" s="58"/>
      <c r="P755" s="58"/>
      <c r="Q755" s="58"/>
      <c r="R755" s="58"/>
      <c r="S755" s="58"/>
      <c r="T755" s="58"/>
      <c r="U755" s="58"/>
      <c r="V755" s="58"/>
      <c r="W755" s="58"/>
      <c r="X755" s="58"/>
      <c r="Y755" s="58"/>
    </row>
    <row r="756" spans="1:25" ht="15.75" customHeight="1" x14ac:dyDescent="0.2">
      <c r="A756" s="23"/>
      <c r="B756" s="23"/>
      <c r="C756" s="58"/>
      <c r="D756" s="58"/>
      <c r="E756" s="58"/>
      <c r="F756" s="58"/>
      <c r="G756" s="58"/>
      <c r="H756" s="58"/>
      <c r="I756" s="67"/>
      <c r="J756" s="58"/>
      <c r="K756" s="58"/>
      <c r="L756" s="58"/>
      <c r="M756" s="58"/>
      <c r="N756" s="58"/>
      <c r="O756" s="58"/>
      <c r="P756" s="58"/>
      <c r="Q756" s="58"/>
      <c r="R756" s="58"/>
      <c r="S756" s="58"/>
      <c r="T756" s="58"/>
      <c r="U756" s="58"/>
      <c r="V756" s="58"/>
      <c r="W756" s="58"/>
      <c r="X756" s="58"/>
      <c r="Y756" s="58"/>
    </row>
    <row r="757" spans="1:25" ht="15.75" customHeight="1" x14ac:dyDescent="0.2">
      <c r="A757" s="23"/>
      <c r="B757" s="23"/>
      <c r="C757" s="58"/>
      <c r="D757" s="58"/>
      <c r="E757" s="58"/>
      <c r="F757" s="58"/>
      <c r="G757" s="58"/>
      <c r="H757" s="58"/>
      <c r="I757" s="67"/>
      <c r="J757" s="58"/>
      <c r="K757" s="58"/>
      <c r="L757" s="58"/>
      <c r="M757" s="58"/>
      <c r="N757" s="58"/>
      <c r="O757" s="58"/>
      <c r="P757" s="58"/>
      <c r="Q757" s="58"/>
      <c r="R757" s="58"/>
      <c r="S757" s="58"/>
      <c r="T757" s="58"/>
      <c r="U757" s="58"/>
      <c r="V757" s="58"/>
      <c r="W757" s="58"/>
      <c r="X757" s="58"/>
      <c r="Y757" s="58"/>
    </row>
    <row r="758" spans="1:25" ht="15.75" customHeight="1" x14ac:dyDescent="0.2">
      <c r="A758" s="23"/>
      <c r="B758" s="23"/>
      <c r="C758" s="58"/>
      <c r="D758" s="58"/>
      <c r="E758" s="58"/>
      <c r="F758" s="58"/>
      <c r="G758" s="58"/>
      <c r="H758" s="58"/>
      <c r="I758" s="67"/>
      <c r="J758" s="58"/>
      <c r="K758" s="58"/>
      <c r="L758" s="58"/>
      <c r="M758" s="58"/>
      <c r="N758" s="58"/>
      <c r="O758" s="58"/>
      <c r="P758" s="58"/>
      <c r="Q758" s="58"/>
      <c r="R758" s="58"/>
      <c r="S758" s="58"/>
      <c r="T758" s="58"/>
      <c r="U758" s="58"/>
      <c r="V758" s="58"/>
      <c r="W758" s="58"/>
      <c r="X758" s="58"/>
      <c r="Y758" s="58"/>
    </row>
    <row r="759" spans="1:25" ht="15.75" customHeight="1" x14ac:dyDescent="0.2">
      <c r="A759" s="23"/>
      <c r="B759" s="23"/>
      <c r="C759" s="58"/>
      <c r="D759" s="58"/>
      <c r="E759" s="58"/>
      <c r="F759" s="58"/>
      <c r="G759" s="58"/>
      <c r="H759" s="58"/>
      <c r="I759" s="67"/>
      <c r="J759" s="58"/>
      <c r="K759" s="58"/>
      <c r="L759" s="58"/>
      <c r="M759" s="58"/>
      <c r="N759" s="58"/>
      <c r="O759" s="58"/>
      <c r="P759" s="58"/>
      <c r="Q759" s="58"/>
      <c r="R759" s="58"/>
      <c r="S759" s="58"/>
      <c r="T759" s="58"/>
      <c r="U759" s="58"/>
      <c r="V759" s="58"/>
      <c r="W759" s="58"/>
      <c r="X759" s="58"/>
      <c r="Y759" s="58"/>
    </row>
    <row r="760" spans="1:25" ht="15.75" customHeight="1" x14ac:dyDescent="0.2">
      <c r="A760" s="23"/>
      <c r="B760" s="23"/>
      <c r="C760" s="58"/>
      <c r="D760" s="58"/>
      <c r="E760" s="58"/>
      <c r="F760" s="58"/>
      <c r="G760" s="58"/>
      <c r="H760" s="58"/>
      <c r="I760" s="67"/>
      <c r="J760" s="58"/>
      <c r="K760" s="58"/>
      <c r="L760" s="58"/>
      <c r="M760" s="58"/>
      <c r="N760" s="58"/>
      <c r="O760" s="58"/>
      <c r="P760" s="58"/>
      <c r="Q760" s="58"/>
      <c r="R760" s="58"/>
      <c r="S760" s="58"/>
      <c r="T760" s="58"/>
      <c r="U760" s="58"/>
      <c r="V760" s="58"/>
      <c r="W760" s="58"/>
      <c r="X760" s="58"/>
      <c r="Y760" s="58"/>
    </row>
    <row r="761" spans="1:25" ht="15.75" customHeight="1" x14ac:dyDescent="0.2">
      <c r="A761" s="23"/>
      <c r="B761" s="23"/>
      <c r="C761" s="58"/>
      <c r="D761" s="58"/>
      <c r="E761" s="58"/>
      <c r="F761" s="58"/>
      <c r="G761" s="58"/>
      <c r="H761" s="58"/>
      <c r="I761" s="67"/>
      <c r="J761" s="58"/>
      <c r="K761" s="58"/>
      <c r="L761" s="58"/>
      <c r="M761" s="58"/>
      <c r="N761" s="58"/>
      <c r="O761" s="58"/>
      <c r="P761" s="58"/>
      <c r="Q761" s="58"/>
      <c r="R761" s="58"/>
      <c r="S761" s="58"/>
      <c r="T761" s="58"/>
      <c r="U761" s="58"/>
      <c r="V761" s="58"/>
      <c r="W761" s="58"/>
      <c r="X761" s="58"/>
      <c r="Y761" s="58"/>
    </row>
    <row r="762" spans="1:25" ht="15.75" customHeight="1" x14ac:dyDescent="0.2">
      <c r="A762" s="23"/>
      <c r="B762" s="23"/>
      <c r="C762" s="58"/>
      <c r="D762" s="58"/>
      <c r="E762" s="58"/>
      <c r="F762" s="58"/>
      <c r="G762" s="58"/>
      <c r="H762" s="58"/>
      <c r="I762" s="67"/>
      <c r="J762" s="58"/>
      <c r="K762" s="58"/>
      <c r="L762" s="58"/>
      <c r="M762" s="58"/>
      <c r="N762" s="58"/>
      <c r="O762" s="58"/>
      <c r="P762" s="58"/>
      <c r="Q762" s="58"/>
      <c r="R762" s="58"/>
      <c r="S762" s="58"/>
      <c r="T762" s="58"/>
      <c r="U762" s="58"/>
      <c r="V762" s="58"/>
      <c r="W762" s="58"/>
      <c r="X762" s="58"/>
      <c r="Y762" s="58"/>
    </row>
    <row r="763" spans="1:25" ht="15.75" customHeight="1" x14ac:dyDescent="0.2">
      <c r="A763" s="23"/>
      <c r="B763" s="23"/>
      <c r="C763" s="58"/>
      <c r="D763" s="58"/>
      <c r="E763" s="58"/>
      <c r="F763" s="58"/>
      <c r="G763" s="58"/>
      <c r="H763" s="58"/>
      <c r="I763" s="67"/>
      <c r="J763" s="58"/>
      <c r="K763" s="58"/>
      <c r="L763" s="58"/>
      <c r="M763" s="58"/>
      <c r="N763" s="58"/>
      <c r="O763" s="58"/>
      <c r="P763" s="58"/>
      <c r="Q763" s="58"/>
      <c r="R763" s="58"/>
      <c r="S763" s="58"/>
      <c r="T763" s="58"/>
      <c r="U763" s="58"/>
      <c r="V763" s="58"/>
      <c r="W763" s="58"/>
      <c r="X763" s="58"/>
      <c r="Y763" s="58"/>
    </row>
    <row r="764" spans="1:25" ht="15.75" customHeight="1" x14ac:dyDescent="0.2">
      <c r="A764" s="23"/>
      <c r="B764" s="23"/>
      <c r="C764" s="58"/>
      <c r="D764" s="58"/>
      <c r="E764" s="58"/>
      <c r="F764" s="58"/>
      <c r="G764" s="58"/>
      <c r="H764" s="58"/>
      <c r="I764" s="67"/>
      <c r="J764" s="58"/>
      <c r="K764" s="58"/>
      <c r="L764" s="58"/>
      <c r="M764" s="58"/>
      <c r="N764" s="58"/>
      <c r="O764" s="58"/>
      <c r="P764" s="58"/>
      <c r="Q764" s="58"/>
      <c r="R764" s="58"/>
      <c r="S764" s="58"/>
      <c r="T764" s="58"/>
      <c r="U764" s="58"/>
      <c r="V764" s="58"/>
      <c r="W764" s="58"/>
      <c r="X764" s="58"/>
      <c r="Y764" s="58"/>
    </row>
    <row r="765" spans="1:25" ht="15.75" customHeight="1" x14ac:dyDescent="0.2">
      <c r="A765" s="23"/>
      <c r="B765" s="23"/>
      <c r="C765" s="58"/>
      <c r="D765" s="58"/>
      <c r="E765" s="58"/>
      <c r="F765" s="58"/>
      <c r="G765" s="58"/>
      <c r="H765" s="58"/>
      <c r="I765" s="67"/>
      <c r="J765" s="58"/>
      <c r="K765" s="58"/>
      <c r="L765" s="58"/>
      <c r="M765" s="58"/>
      <c r="N765" s="58"/>
      <c r="O765" s="58"/>
      <c r="P765" s="58"/>
      <c r="Q765" s="58"/>
      <c r="R765" s="58"/>
      <c r="S765" s="58"/>
      <c r="T765" s="58"/>
      <c r="U765" s="58"/>
      <c r="V765" s="58"/>
      <c r="W765" s="58"/>
      <c r="X765" s="58"/>
      <c r="Y765" s="58"/>
    </row>
    <row r="766" spans="1:25" ht="15.75" customHeight="1" x14ac:dyDescent="0.2">
      <c r="A766" s="23"/>
      <c r="B766" s="23"/>
      <c r="C766" s="58"/>
      <c r="D766" s="58"/>
      <c r="E766" s="58"/>
      <c r="F766" s="58"/>
      <c r="G766" s="58"/>
      <c r="H766" s="58"/>
      <c r="I766" s="67"/>
      <c r="J766" s="58"/>
      <c r="K766" s="58"/>
      <c r="L766" s="58"/>
      <c r="M766" s="58"/>
      <c r="N766" s="58"/>
      <c r="O766" s="58"/>
      <c r="P766" s="58"/>
      <c r="Q766" s="58"/>
      <c r="R766" s="58"/>
      <c r="S766" s="58"/>
      <c r="T766" s="58"/>
      <c r="U766" s="58"/>
      <c r="V766" s="58"/>
      <c r="W766" s="58"/>
      <c r="X766" s="58"/>
      <c r="Y766" s="58"/>
    </row>
    <row r="767" spans="1:25" ht="15.75" customHeight="1" x14ac:dyDescent="0.2">
      <c r="A767" s="23"/>
      <c r="B767" s="23"/>
      <c r="C767" s="58"/>
      <c r="D767" s="58"/>
      <c r="E767" s="58"/>
      <c r="F767" s="58"/>
      <c r="G767" s="58"/>
      <c r="H767" s="58"/>
      <c r="I767" s="67"/>
      <c r="J767" s="58"/>
      <c r="K767" s="58"/>
      <c r="L767" s="58"/>
      <c r="M767" s="58"/>
      <c r="N767" s="58"/>
      <c r="O767" s="58"/>
      <c r="P767" s="58"/>
      <c r="Q767" s="58"/>
      <c r="R767" s="58"/>
      <c r="S767" s="58"/>
      <c r="T767" s="58"/>
      <c r="U767" s="58"/>
      <c r="V767" s="58"/>
      <c r="W767" s="58"/>
      <c r="X767" s="58"/>
      <c r="Y767" s="58"/>
    </row>
    <row r="768" spans="1:25" ht="15.75" customHeight="1" x14ac:dyDescent="0.2">
      <c r="A768" s="23"/>
      <c r="B768" s="23"/>
      <c r="C768" s="58"/>
      <c r="D768" s="58"/>
      <c r="E768" s="58"/>
      <c r="F768" s="58"/>
      <c r="G768" s="58"/>
      <c r="H768" s="58"/>
      <c r="I768" s="67"/>
      <c r="J768" s="58"/>
      <c r="K768" s="58"/>
      <c r="L768" s="58"/>
      <c r="M768" s="58"/>
      <c r="N768" s="58"/>
      <c r="O768" s="58"/>
      <c r="P768" s="58"/>
      <c r="Q768" s="58"/>
      <c r="R768" s="58"/>
      <c r="S768" s="58"/>
      <c r="T768" s="58"/>
      <c r="U768" s="58"/>
      <c r="V768" s="58"/>
      <c r="W768" s="58"/>
      <c r="X768" s="58"/>
      <c r="Y768" s="58"/>
    </row>
    <row r="769" spans="1:25" ht="15.75" customHeight="1" x14ac:dyDescent="0.2">
      <c r="A769" s="23"/>
      <c r="B769" s="23"/>
      <c r="C769" s="58"/>
      <c r="D769" s="58"/>
      <c r="E769" s="58"/>
      <c r="F769" s="58"/>
      <c r="G769" s="58"/>
      <c r="H769" s="58"/>
      <c r="I769" s="67"/>
      <c r="J769" s="58"/>
      <c r="K769" s="58"/>
      <c r="L769" s="58"/>
      <c r="M769" s="58"/>
      <c r="N769" s="58"/>
      <c r="O769" s="58"/>
      <c r="P769" s="58"/>
      <c r="Q769" s="58"/>
      <c r="R769" s="58"/>
      <c r="S769" s="58"/>
      <c r="T769" s="58"/>
      <c r="U769" s="58"/>
      <c r="V769" s="58"/>
      <c r="W769" s="58"/>
      <c r="X769" s="58"/>
      <c r="Y769" s="58"/>
    </row>
    <row r="770" spans="1:25" ht="15.75" customHeight="1" x14ac:dyDescent="0.2">
      <c r="A770" s="23"/>
      <c r="B770" s="23"/>
      <c r="C770" s="58"/>
      <c r="D770" s="58"/>
      <c r="E770" s="58"/>
      <c r="F770" s="58"/>
      <c r="G770" s="58"/>
      <c r="H770" s="58"/>
      <c r="I770" s="67"/>
      <c r="J770" s="58"/>
      <c r="K770" s="58"/>
      <c r="L770" s="58"/>
      <c r="M770" s="58"/>
      <c r="N770" s="58"/>
      <c r="O770" s="58"/>
      <c r="P770" s="58"/>
      <c r="Q770" s="58"/>
      <c r="R770" s="58"/>
      <c r="S770" s="58"/>
      <c r="T770" s="58"/>
      <c r="U770" s="58"/>
      <c r="V770" s="58"/>
      <c r="W770" s="58"/>
      <c r="X770" s="58"/>
      <c r="Y770" s="58"/>
    </row>
    <row r="771" spans="1:25" ht="15.75" customHeight="1" x14ac:dyDescent="0.2">
      <c r="A771" s="23"/>
      <c r="B771" s="23"/>
      <c r="C771" s="58"/>
      <c r="D771" s="58"/>
      <c r="E771" s="58"/>
      <c r="F771" s="58"/>
      <c r="G771" s="58"/>
      <c r="H771" s="58"/>
      <c r="I771" s="67"/>
      <c r="J771" s="58"/>
      <c r="K771" s="58"/>
      <c r="L771" s="58"/>
      <c r="M771" s="58"/>
      <c r="N771" s="58"/>
      <c r="O771" s="58"/>
      <c r="P771" s="58"/>
      <c r="Q771" s="58"/>
      <c r="R771" s="58"/>
      <c r="S771" s="58"/>
      <c r="T771" s="58"/>
      <c r="U771" s="58"/>
      <c r="V771" s="58"/>
      <c r="W771" s="58"/>
      <c r="X771" s="58"/>
      <c r="Y771" s="58"/>
    </row>
    <row r="772" spans="1:25" ht="15.75" customHeight="1" x14ac:dyDescent="0.2">
      <c r="A772" s="23"/>
      <c r="B772" s="23"/>
      <c r="C772" s="58"/>
      <c r="D772" s="58"/>
      <c r="E772" s="58"/>
      <c r="F772" s="58"/>
      <c r="G772" s="58"/>
      <c r="H772" s="58"/>
      <c r="I772" s="67"/>
      <c r="J772" s="58"/>
      <c r="K772" s="58"/>
      <c r="L772" s="58"/>
      <c r="M772" s="58"/>
      <c r="N772" s="58"/>
      <c r="O772" s="58"/>
      <c r="P772" s="58"/>
      <c r="Q772" s="58"/>
      <c r="R772" s="58"/>
      <c r="S772" s="58"/>
      <c r="T772" s="58"/>
      <c r="U772" s="58"/>
      <c r="V772" s="58"/>
      <c r="W772" s="58"/>
      <c r="X772" s="58"/>
      <c r="Y772" s="58"/>
    </row>
    <row r="773" spans="1:25" ht="15.75" customHeight="1" x14ac:dyDescent="0.2">
      <c r="A773" s="23"/>
      <c r="B773" s="23"/>
      <c r="C773" s="58"/>
      <c r="D773" s="58"/>
      <c r="E773" s="58"/>
      <c r="F773" s="58"/>
      <c r="G773" s="58"/>
      <c r="H773" s="58"/>
      <c r="I773" s="67"/>
      <c r="J773" s="58"/>
      <c r="K773" s="58"/>
      <c r="L773" s="58"/>
      <c r="M773" s="58"/>
      <c r="N773" s="58"/>
      <c r="O773" s="58"/>
      <c r="P773" s="58"/>
      <c r="Q773" s="58"/>
      <c r="R773" s="58"/>
      <c r="S773" s="58"/>
      <c r="T773" s="58"/>
      <c r="U773" s="58"/>
      <c r="V773" s="58"/>
      <c r="W773" s="58"/>
      <c r="X773" s="58"/>
      <c r="Y773" s="58"/>
    </row>
    <row r="774" spans="1:25" ht="15.75" customHeight="1" x14ac:dyDescent="0.2">
      <c r="A774" s="23"/>
      <c r="B774" s="23"/>
      <c r="C774" s="58"/>
      <c r="D774" s="58"/>
      <c r="E774" s="58"/>
      <c r="F774" s="58"/>
      <c r="G774" s="58"/>
      <c r="H774" s="58"/>
      <c r="I774" s="67"/>
      <c r="J774" s="58"/>
      <c r="K774" s="58"/>
      <c r="L774" s="58"/>
      <c r="M774" s="58"/>
      <c r="N774" s="58"/>
      <c r="O774" s="58"/>
      <c r="P774" s="58"/>
      <c r="Q774" s="58"/>
      <c r="R774" s="58"/>
      <c r="S774" s="58"/>
      <c r="T774" s="58"/>
      <c r="U774" s="58"/>
      <c r="V774" s="58"/>
      <c r="W774" s="58"/>
      <c r="X774" s="58"/>
      <c r="Y774" s="58"/>
    </row>
    <row r="775" spans="1:25" ht="15.75" customHeight="1" x14ac:dyDescent="0.2">
      <c r="A775" s="23"/>
      <c r="B775" s="23"/>
      <c r="C775" s="58"/>
      <c r="D775" s="58"/>
      <c r="E775" s="58"/>
      <c r="F775" s="58"/>
      <c r="G775" s="58"/>
      <c r="H775" s="58"/>
      <c r="I775" s="67"/>
      <c r="J775" s="58"/>
      <c r="K775" s="58"/>
      <c r="L775" s="58"/>
      <c r="M775" s="58"/>
      <c r="N775" s="58"/>
      <c r="O775" s="58"/>
      <c r="P775" s="58"/>
      <c r="Q775" s="58"/>
      <c r="R775" s="58"/>
      <c r="S775" s="58"/>
      <c r="T775" s="58"/>
      <c r="U775" s="58"/>
      <c r="V775" s="58"/>
      <c r="W775" s="58"/>
      <c r="X775" s="58"/>
      <c r="Y775" s="58"/>
    </row>
    <row r="776" spans="1:25" ht="15.75" customHeight="1" x14ac:dyDescent="0.2">
      <c r="A776" s="23"/>
      <c r="B776" s="23"/>
      <c r="C776" s="58"/>
      <c r="D776" s="58"/>
      <c r="E776" s="58"/>
      <c r="F776" s="58"/>
      <c r="G776" s="58"/>
      <c r="H776" s="58"/>
      <c r="I776" s="67"/>
      <c r="J776" s="58"/>
      <c r="K776" s="58"/>
      <c r="L776" s="58"/>
      <c r="M776" s="58"/>
      <c r="N776" s="58"/>
      <c r="O776" s="58"/>
      <c r="P776" s="58"/>
      <c r="Q776" s="58"/>
      <c r="R776" s="58"/>
      <c r="S776" s="58"/>
      <c r="T776" s="58"/>
      <c r="U776" s="58"/>
      <c r="V776" s="58"/>
      <c r="W776" s="58"/>
      <c r="X776" s="58"/>
      <c r="Y776" s="58"/>
    </row>
    <row r="777" spans="1:25" ht="15.75" customHeight="1" x14ac:dyDescent="0.2">
      <c r="A777" s="23"/>
      <c r="B777" s="23"/>
      <c r="C777" s="58"/>
      <c r="D777" s="58"/>
      <c r="E777" s="58"/>
      <c r="F777" s="58"/>
      <c r="G777" s="58"/>
      <c r="H777" s="58"/>
      <c r="I777" s="67"/>
      <c r="J777" s="58"/>
      <c r="K777" s="58"/>
      <c r="L777" s="58"/>
      <c r="M777" s="58"/>
      <c r="N777" s="58"/>
      <c r="O777" s="58"/>
      <c r="P777" s="58"/>
      <c r="Q777" s="58"/>
      <c r="R777" s="58"/>
      <c r="S777" s="58"/>
      <c r="T777" s="58"/>
      <c r="U777" s="58"/>
      <c r="V777" s="58"/>
      <c r="W777" s="58"/>
      <c r="X777" s="58"/>
      <c r="Y777" s="58"/>
    </row>
    <row r="778" spans="1:25" ht="15.75" customHeight="1" x14ac:dyDescent="0.2">
      <c r="A778" s="23"/>
      <c r="B778" s="23"/>
      <c r="C778" s="58"/>
      <c r="D778" s="58"/>
      <c r="E778" s="58"/>
      <c r="F778" s="58"/>
      <c r="G778" s="58"/>
      <c r="H778" s="58"/>
      <c r="I778" s="67"/>
      <c r="J778" s="58"/>
      <c r="K778" s="58"/>
      <c r="L778" s="58"/>
      <c r="M778" s="58"/>
      <c r="N778" s="58"/>
      <c r="O778" s="58"/>
      <c r="P778" s="58"/>
      <c r="Q778" s="58"/>
      <c r="R778" s="58"/>
      <c r="S778" s="58"/>
      <c r="T778" s="58"/>
      <c r="U778" s="58"/>
      <c r="V778" s="58"/>
      <c r="W778" s="58"/>
      <c r="X778" s="58"/>
      <c r="Y778" s="58"/>
    </row>
    <row r="779" spans="1:25" ht="15.75" customHeight="1" x14ac:dyDescent="0.2">
      <c r="A779" s="23"/>
      <c r="B779" s="23"/>
      <c r="C779" s="58"/>
      <c r="D779" s="58"/>
      <c r="E779" s="58"/>
      <c r="F779" s="58"/>
      <c r="G779" s="58"/>
      <c r="H779" s="58"/>
      <c r="I779" s="67"/>
      <c r="J779" s="58"/>
      <c r="K779" s="58"/>
      <c r="L779" s="58"/>
      <c r="M779" s="58"/>
      <c r="N779" s="58"/>
      <c r="O779" s="58"/>
      <c r="P779" s="58"/>
      <c r="Q779" s="58"/>
      <c r="R779" s="58"/>
      <c r="S779" s="58"/>
      <c r="T779" s="58"/>
      <c r="U779" s="58"/>
      <c r="V779" s="58"/>
      <c r="W779" s="58"/>
      <c r="X779" s="58"/>
      <c r="Y779" s="58"/>
    </row>
    <row r="780" spans="1:25" ht="15.75" customHeight="1" x14ac:dyDescent="0.2">
      <c r="A780" s="23"/>
      <c r="B780" s="23"/>
      <c r="C780" s="58"/>
      <c r="D780" s="58"/>
      <c r="E780" s="58"/>
      <c r="F780" s="58"/>
      <c r="G780" s="58"/>
      <c r="H780" s="58"/>
      <c r="I780" s="67"/>
      <c r="J780" s="58"/>
      <c r="K780" s="58"/>
      <c r="L780" s="58"/>
      <c r="M780" s="58"/>
      <c r="N780" s="58"/>
      <c r="O780" s="58"/>
      <c r="P780" s="58"/>
      <c r="Q780" s="58"/>
      <c r="R780" s="58"/>
      <c r="S780" s="58"/>
      <c r="T780" s="58"/>
      <c r="U780" s="58"/>
      <c r="V780" s="58"/>
      <c r="W780" s="58"/>
      <c r="X780" s="58"/>
      <c r="Y780" s="58"/>
    </row>
    <row r="781" spans="1:25" ht="15.75" customHeight="1" x14ac:dyDescent="0.2">
      <c r="A781" s="23"/>
      <c r="B781" s="23"/>
      <c r="C781" s="58"/>
      <c r="D781" s="58"/>
      <c r="E781" s="58"/>
      <c r="F781" s="58"/>
      <c r="G781" s="58"/>
      <c r="H781" s="58"/>
      <c r="I781" s="67"/>
      <c r="J781" s="58"/>
      <c r="K781" s="58"/>
      <c r="L781" s="58"/>
      <c r="M781" s="58"/>
      <c r="N781" s="58"/>
      <c r="O781" s="58"/>
      <c r="P781" s="58"/>
      <c r="Q781" s="58"/>
      <c r="R781" s="58"/>
      <c r="S781" s="58"/>
      <c r="T781" s="58"/>
      <c r="U781" s="58"/>
      <c r="V781" s="58"/>
      <c r="W781" s="58"/>
      <c r="X781" s="58"/>
      <c r="Y781" s="58"/>
    </row>
    <row r="782" spans="1:25" ht="15.75" customHeight="1" x14ac:dyDescent="0.2">
      <c r="A782" s="23"/>
      <c r="B782" s="23"/>
      <c r="C782" s="58"/>
      <c r="D782" s="58"/>
      <c r="E782" s="58"/>
      <c r="F782" s="58"/>
      <c r="G782" s="58"/>
      <c r="H782" s="58"/>
      <c r="I782" s="67"/>
      <c r="J782" s="58"/>
      <c r="K782" s="58"/>
      <c r="L782" s="58"/>
      <c r="M782" s="58"/>
      <c r="N782" s="58"/>
      <c r="O782" s="58"/>
      <c r="P782" s="58"/>
      <c r="Q782" s="58"/>
      <c r="R782" s="58"/>
      <c r="S782" s="58"/>
      <c r="T782" s="58"/>
      <c r="U782" s="58"/>
      <c r="V782" s="58"/>
      <c r="W782" s="58"/>
      <c r="X782" s="58"/>
      <c r="Y782" s="58"/>
    </row>
    <row r="783" spans="1:25" ht="15.75" customHeight="1" x14ac:dyDescent="0.2">
      <c r="A783" s="23"/>
      <c r="B783" s="23"/>
      <c r="C783" s="58"/>
      <c r="D783" s="58"/>
      <c r="E783" s="58"/>
      <c r="F783" s="58"/>
      <c r="G783" s="58"/>
      <c r="H783" s="58"/>
      <c r="I783" s="67"/>
      <c r="J783" s="58"/>
      <c r="K783" s="58"/>
      <c r="L783" s="58"/>
      <c r="M783" s="58"/>
      <c r="N783" s="58"/>
      <c r="O783" s="58"/>
      <c r="P783" s="58"/>
      <c r="Q783" s="58"/>
      <c r="R783" s="58"/>
      <c r="S783" s="58"/>
      <c r="T783" s="58"/>
      <c r="U783" s="58"/>
      <c r="V783" s="58"/>
      <c r="W783" s="58"/>
      <c r="X783" s="58"/>
      <c r="Y783" s="58"/>
    </row>
    <row r="784" spans="1:25" ht="15.75" customHeight="1" x14ac:dyDescent="0.2">
      <c r="A784" s="23"/>
      <c r="B784" s="23"/>
      <c r="C784" s="58"/>
      <c r="D784" s="58"/>
      <c r="E784" s="58"/>
      <c r="F784" s="58"/>
      <c r="G784" s="58"/>
      <c r="H784" s="58"/>
      <c r="I784" s="67"/>
      <c r="J784" s="58"/>
      <c r="K784" s="58"/>
      <c r="L784" s="58"/>
      <c r="M784" s="58"/>
      <c r="N784" s="58"/>
      <c r="O784" s="58"/>
      <c r="P784" s="58"/>
      <c r="Q784" s="58"/>
      <c r="R784" s="58"/>
      <c r="S784" s="58"/>
      <c r="T784" s="58"/>
      <c r="U784" s="58"/>
      <c r="V784" s="58"/>
      <c r="W784" s="58"/>
      <c r="X784" s="58"/>
      <c r="Y784" s="58"/>
    </row>
    <row r="785" spans="1:25" ht="15.75" customHeight="1" x14ac:dyDescent="0.2">
      <c r="A785" s="23"/>
      <c r="B785" s="23"/>
      <c r="C785" s="58"/>
      <c r="D785" s="58"/>
      <c r="E785" s="58"/>
      <c r="F785" s="58"/>
      <c r="G785" s="58"/>
      <c r="H785" s="58"/>
      <c r="I785" s="67"/>
      <c r="J785" s="58"/>
      <c r="K785" s="58"/>
      <c r="L785" s="58"/>
      <c r="M785" s="58"/>
      <c r="N785" s="58"/>
      <c r="O785" s="58"/>
      <c r="P785" s="58"/>
      <c r="Q785" s="58"/>
      <c r="R785" s="58"/>
      <c r="S785" s="58"/>
      <c r="T785" s="58"/>
      <c r="U785" s="58"/>
      <c r="V785" s="58"/>
      <c r="W785" s="58"/>
      <c r="X785" s="58"/>
      <c r="Y785" s="58"/>
    </row>
    <row r="786" spans="1:25" ht="15.75" customHeight="1" x14ac:dyDescent="0.2">
      <c r="A786" s="23"/>
      <c r="B786" s="23"/>
      <c r="C786" s="58"/>
      <c r="D786" s="58"/>
      <c r="E786" s="58"/>
      <c r="F786" s="58"/>
      <c r="G786" s="58"/>
      <c r="H786" s="58"/>
      <c r="I786" s="67"/>
      <c r="J786" s="58"/>
      <c r="K786" s="58"/>
      <c r="L786" s="58"/>
      <c r="M786" s="58"/>
      <c r="N786" s="58"/>
      <c r="O786" s="58"/>
      <c r="P786" s="58"/>
      <c r="Q786" s="58"/>
      <c r="R786" s="58"/>
      <c r="S786" s="58"/>
      <c r="T786" s="58"/>
      <c r="U786" s="58"/>
      <c r="V786" s="58"/>
      <c r="W786" s="58"/>
      <c r="X786" s="58"/>
      <c r="Y786" s="58"/>
    </row>
    <row r="787" spans="1:25" ht="15.75" customHeight="1" x14ac:dyDescent="0.2">
      <c r="A787" s="23"/>
      <c r="B787" s="23"/>
      <c r="C787" s="58"/>
      <c r="D787" s="58"/>
      <c r="E787" s="58"/>
      <c r="F787" s="58"/>
      <c r="G787" s="58"/>
      <c r="H787" s="58"/>
      <c r="I787" s="67"/>
      <c r="J787" s="58"/>
      <c r="K787" s="58"/>
      <c r="L787" s="58"/>
      <c r="M787" s="58"/>
      <c r="N787" s="58"/>
      <c r="O787" s="58"/>
      <c r="P787" s="58"/>
      <c r="Q787" s="58"/>
      <c r="R787" s="58"/>
      <c r="S787" s="58"/>
      <c r="T787" s="58"/>
      <c r="U787" s="58"/>
      <c r="V787" s="58"/>
      <c r="W787" s="58"/>
      <c r="X787" s="58"/>
      <c r="Y787" s="58"/>
    </row>
    <row r="788" spans="1:25" ht="15.75" customHeight="1" x14ac:dyDescent="0.2">
      <c r="A788" s="23"/>
      <c r="B788" s="23"/>
      <c r="C788" s="58"/>
      <c r="D788" s="58"/>
      <c r="E788" s="58"/>
      <c r="F788" s="58"/>
      <c r="G788" s="58"/>
      <c r="H788" s="58"/>
      <c r="I788" s="67"/>
      <c r="J788" s="58"/>
      <c r="K788" s="58"/>
      <c r="L788" s="58"/>
      <c r="M788" s="58"/>
      <c r="N788" s="58"/>
      <c r="O788" s="58"/>
      <c r="P788" s="58"/>
      <c r="Q788" s="58"/>
      <c r="R788" s="58"/>
      <c r="S788" s="58"/>
      <c r="T788" s="58"/>
      <c r="U788" s="58"/>
      <c r="V788" s="58"/>
      <c r="W788" s="58"/>
      <c r="X788" s="58"/>
      <c r="Y788" s="58"/>
    </row>
    <row r="789" spans="1:25" ht="15.75" customHeight="1" x14ac:dyDescent="0.2">
      <c r="A789" s="23"/>
      <c r="B789" s="23"/>
      <c r="C789" s="58"/>
      <c r="D789" s="58"/>
      <c r="E789" s="58"/>
      <c r="F789" s="58"/>
      <c r="G789" s="58"/>
      <c r="H789" s="58"/>
      <c r="I789" s="67"/>
      <c r="J789" s="58"/>
      <c r="K789" s="58"/>
      <c r="L789" s="58"/>
      <c r="M789" s="58"/>
      <c r="N789" s="58"/>
      <c r="O789" s="58"/>
      <c r="P789" s="58"/>
      <c r="Q789" s="58"/>
      <c r="R789" s="58"/>
      <c r="S789" s="58"/>
      <c r="T789" s="58"/>
      <c r="U789" s="58"/>
      <c r="V789" s="58"/>
      <c r="W789" s="58"/>
      <c r="X789" s="58"/>
      <c r="Y789" s="58"/>
    </row>
    <row r="790" spans="1:25" ht="15.75" customHeight="1" x14ac:dyDescent="0.2">
      <c r="A790" s="23"/>
      <c r="B790" s="23"/>
      <c r="C790" s="58"/>
      <c r="D790" s="58"/>
      <c r="E790" s="58"/>
      <c r="F790" s="58"/>
      <c r="G790" s="58"/>
      <c r="H790" s="58"/>
      <c r="I790" s="67"/>
      <c r="J790" s="58"/>
      <c r="K790" s="58"/>
      <c r="L790" s="58"/>
      <c r="M790" s="58"/>
      <c r="N790" s="58"/>
      <c r="O790" s="58"/>
      <c r="P790" s="58"/>
      <c r="Q790" s="58"/>
      <c r="R790" s="58"/>
      <c r="S790" s="58"/>
      <c r="T790" s="58"/>
      <c r="U790" s="58"/>
      <c r="V790" s="58"/>
      <c r="W790" s="58"/>
      <c r="X790" s="58"/>
      <c r="Y790" s="58"/>
    </row>
    <row r="791" spans="1:25" ht="15.75" customHeight="1" x14ac:dyDescent="0.2">
      <c r="A791" s="23"/>
      <c r="B791" s="23"/>
      <c r="C791" s="58"/>
      <c r="D791" s="58"/>
      <c r="E791" s="58"/>
      <c r="F791" s="58"/>
      <c r="G791" s="58"/>
      <c r="H791" s="58"/>
      <c r="I791" s="67"/>
      <c r="J791" s="58"/>
      <c r="K791" s="58"/>
      <c r="L791" s="58"/>
      <c r="M791" s="58"/>
      <c r="N791" s="58"/>
      <c r="O791" s="58"/>
      <c r="P791" s="58"/>
      <c r="Q791" s="58"/>
      <c r="R791" s="58"/>
      <c r="S791" s="58"/>
      <c r="T791" s="58"/>
      <c r="U791" s="58"/>
      <c r="V791" s="58"/>
      <c r="W791" s="58"/>
      <c r="X791" s="58"/>
      <c r="Y791" s="58"/>
    </row>
    <row r="792" spans="1:25" ht="15.75" customHeight="1" x14ac:dyDescent="0.2">
      <c r="A792" s="23"/>
      <c r="B792" s="23"/>
      <c r="C792" s="58"/>
      <c r="D792" s="58"/>
      <c r="E792" s="58"/>
      <c r="F792" s="58"/>
      <c r="G792" s="58"/>
      <c r="H792" s="58"/>
      <c r="I792" s="67"/>
      <c r="J792" s="58"/>
      <c r="K792" s="58"/>
      <c r="L792" s="58"/>
      <c r="M792" s="58"/>
      <c r="N792" s="58"/>
      <c r="O792" s="58"/>
      <c r="P792" s="58"/>
      <c r="Q792" s="58"/>
      <c r="R792" s="58"/>
      <c r="S792" s="58"/>
      <c r="T792" s="58"/>
      <c r="U792" s="58"/>
      <c r="V792" s="58"/>
      <c r="W792" s="58"/>
      <c r="X792" s="58"/>
      <c r="Y792" s="58"/>
    </row>
    <row r="793" spans="1:25" ht="15.75" customHeight="1" x14ac:dyDescent="0.2">
      <c r="A793" s="23"/>
      <c r="B793" s="23"/>
      <c r="C793" s="58"/>
      <c r="D793" s="58"/>
      <c r="E793" s="58"/>
      <c r="F793" s="58"/>
      <c r="G793" s="58"/>
      <c r="H793" s="58"/>
      <c r="I793" s="67"/>
      <c r="J793" s="58"/>
      <c r="K793" s="58"/>
      <c r="L793" s="58"/>
      <c r="M793" s="58"/>
      <c r="N793" s="58"/>
      <c r="O793" s="58"/>
      <c r="P793" s="58"/>
      <c r="Q793" s="58"/>
      <c r="R793" s="58"/>
      <c r="S793" s="58"/>
      <c r="T793" s="58"/>
      <c r="U793" s="58"/>
      <c r="V793" s="58"/>
      <c r="W793" s="58"/>
      <c r="X793" s="58"/>
      <c r="Y793" s="58"/>
    </row>
    <row r="794" spans="1:25" ht="15.75" customHeight="1" x14ac:dyDescent="0.2">
      <c r="A794" s="23"/>
      <c r="B794" s="23"/>
      <c r="C794" s="58"/>
      <c r="D794" s="58"/>
      <c r="E794" s="58"/>
      <c r="F794" s="58"/>
      <c r="G794" s="58"/>
      <c r="H794" s="58"/>
      <c r="I794" s="67"/>
      <c r="J794" s="58"/>
      <c r="K794" s="58"/>
      <c r="L794" s="58"/>
      <c r="M794" s="58"/>
      <c r="N794" s="58"/>
      <c r="O794" s="58"/>
      <c r="P794" s="58"/>
      <c r="Q794" s="58"/>
      <c r="R794" s="58"/>
      <c r="S794" s="58"/>
      <c r="T794" s="58"/>
      <c r="U794" s="58"/>
      <c r="V794" s="58"/>
      <c r="W794" s="58"/>
      <c r="X794" s="58"/>
      <c r="Y794" s="58"/>
    </row>
    <row r="795" spans="1:25" ht="15.75" customHeight="1" x14ac:dyDescent="0.2">
      <c r="A795" s="23"/>
      <c r="B795" s="23"/>
      <c r="C795" s="58"/>
      <c r="D795" s="58"/>
      <c r="E795" s="58"/>
      <c r="F795" s="58"/>
      <c r="G795" s="58"/>
      <c r="H795" s="58"/>
      <c r="I795" s="67"/>
      <c r="J795" s="58"/>
      <c r="K795" s="58"/>
      <c r="L795" s="58"/>
      <c r="M795" s="58"/>
      <c r="N795" s="58"/>
      <c r="O795" s="58"/>
      <c r="P795" s="58"/>
      <c r="Q795" s="58"/>
      <c r="R795" s="58"/>
      <c r="S795" s="58"/>
      <c r="T795" s="58"/>
      <c r="U795" s="58"/>
      <c r="V795" s="58"/>
      <c r="W795" s="58"/>
      <c r="X795" s="58"/>
      <c r="Y795" s="58"/>
    </row>
    <row r="796" spans="1:25" ht="15.75" customHeight="1" x14ac:dyDescent="0.2">
      <c r="A796" s="23"/>
      <c r="B796" s="23"/>
      <c r="C796" s="58"/>
      <c r="D796" s="58"/>
      <c r="E796" s="58"/>
      <c r="F796" s="58"/>
      <c r="G796" s="58"/>
      <c r="H796" s="58"/>
      <c r="I796" s="67"/>
      <c r="J796" s="58"/>
      <c r="K796" s="58"/>
      <c r="L796" s="58"/>
      <c r="M796" s="58"/>
      <c r="N796" s="58"/>
      <c r="O796" s="58"/>
      <c r="P796" s="58"/>
      <c r="Q796" s="58"/>
      <c r="R796" s="58"/>
      <c r="S796" s="58"/>
      <c r="T796" s="58"/>
      <c r="U796" s="58"/>
      <c r="V796" s="58"/>
      <c r="W796" s="58"/>
      <c r="X796" s="58"/>
      <c r="Y796" s="58"/>
    </row>
    <row r="797" spans="1:25" ht="15.75" customHeight="1" x14ac:dyDescent="0.2">
      <c r="A797" s="23"/>
      <c r="B797" s="23"/>
      <c r="C797" s="58"/>
      <c r="D797" s="58"/>
      <c r="E797" s="58"/>
      <c r="F797" s="58"/>
      <c r="G797" s="58"/>
      <c r="H797" s="58"/>
      <c r="I797" s="67"/>
      <c r="J797" s="58"/>
      <c r="K797" s="58"/>
      <c r="L797" s="58"/>
      <c r="M797" s="58"/>
      <c r="N797" s="58"/>
      <c r="O797" s="58"/>
      <c r="P797" s="58"/>
      <c r="Q797" s="58"/>
      <c r="R797" s="58"/>
      <c r="S797" s="58"/>
      <c r="T797" s="58"/>
      <c r="U797" s="58"/>
      <c r="V797" s="58"/>
      <c r="W797" s="58"/>
      <c r="X797" s="58"/>
      <c r="Y797" s="58"/>
    </row>
    <row r="798" spans="1:25" ht="15.75" customHeight="1" x14ac:dyDescent="0.2">
      <c r="A798" s="23"/>
      <c r="B798" s="23"/>
      <c r="C798" s="58"/>
      <c r="D798" s="58"/>
      <c r="E798" s="58"/>
      <c r="F798" s="58"/>
      <c r="G798" s="58"/>
      <c r="H798" s="58"/>
      <c r="I798" s="67"/>
      <c r="J798" s="58"/>
      <c r="K798" s="58"/>
      <c r="L798" s="58"/>
      <c r="M798" s="58"/>
      <c r="N798" s="58"/>
      <c r="O798" s="58"/>
      <c r="P798" s="58"/>
      <c r="Q798" s="58"/>
      <c r="R798" s="58"/>
      <c r="S798" s="58"/>
      <c r="T798" s="58"/>
      <c r="U798" s="58"/>
      <c r="V798" s="58"/>
      <c r="W798" s="58"/>
      <c r="X798" s="58"/>
      <c r="Y798" s="58"/>
    </row>
    <row r="799" spans="1:25" ht="15.75" customHeight="1" x14ac:dyDescent="0.2">
      <c r="A799" s="23"/>
      <c r="B799" s="23"/>
      <c r="C799" s="58"/>
      <c r="D799" s="58"/>
      <c r="E799" s="58"/>
      <c r="F799" s="58"/>
      <c r="G799" s="58"/>
      <c r="H799" s="58"/>
      <c r="I799" s="67"/>
      <c r="J799" s="58"/>
      <c r="K799" s="58"/>
      <c r="L799" s="58"/>
      <c r="M799" s="58"/>
      <c r="N799" s="58"/>
      <c r="O799" s="58"/>
      <c r="P799" s="58"/>
      <c r="Q799" s="58"/>
      <c r="R799" s="58"/>
      <c r="S799" s="58"/>
      <c r="T799" s="58"/>
      <c r="U799" s="58"/>
      <c r="V799" s="58"/>
      <c r="W799" s="58"/>
      <c r="X799" s="58"/>
      <c r="Y799" s="58"/>
    </row>
    <row r="800" spans="1:25" ht="15.75" customHeight="1" x14ac:dyDescent="0.2">
      <c r="A800" s="23"/>
      <c r="B800" s="23"/>
      <c r="C800" s="58"/>
      <c r="D800" s="58"/>
      <c r="E800" s="58"/>
      <c r="F800" s="58"/>
      <c r="G800" s="58"/>
      <c r="H800" s="58"/>
      <c r="I800" s="67"/>
      <c r="J800" s="58"/>
      <c r="K800" s="58"/>
      <c r="L800" s="58"/>
      <c r="M800" s="58"/>
      <c r="N800" s="58"/>
      <c r="O800" s="58"/>
      <c r="P800" s="58"/>
      <c r="Q800" s="58"/>
      <c r="R800" s="58"/>
      <c r="S800" s="58"/>
      <c r="T800" s="58"/>
      <c r="U800" s="58"/>
      <c r="V800" s="58"/>
      <c r="W800" s="58"/>
      <c r="X800" s="58"/>
      <c r="Y800" s="58"/>
    </row>
    <row r="801" spans="1:25" ht="15.75" customHeight="1" x14ac:dyDescent="0.2">
      <c r="A801" s="23"/>
      <c r="B801" s="23"/>
      <c r="C801" s="58"/>
      <c r="D801" s="58"/>
      <c r="E801" s="58"/>
      <c r="F801" s="58"/>
      <c r="G801" s="58"/>
      <c r="H801" s="58"/>
      <c r="I801" s="67"/>
      <c r="J801" s="58"/>
      <c r="K801" s="58"/>
      <c r="L801" s="58"/>
      <c r="M801" s="58"/>
      <c r="N801" s="58"/>
      <c r="O801" s="58"/>
      <c r="P801" s="58"/>
      <c r="Q801" s="58"/>
      <c r="R801" s="58"/>
      <c r="S801" s="58"/>
      <c r="T801" s="58"/>
      <c r="U801" s="58"/>
      <c r="V801" s="58"/>
      <c r="W801" s="58"/>
      <c r="X801" s="58"/>
      <c r="Y801" s="58"/>
    </row>
    <row r="802" spans="1:25" ht="15.75" customHeight="1" x14ac:dyDescent="0.2">
      <c r="A802" s="23"/>
      <c r="B802" s="23"/>
      <c r="C802" s="58"/>
      <c r="D802" s="58"/>
      <c r="E802" s="58"/>
      <c r="F802" s="58"/>
      <c r="G802" s="58"/>
      <c r="H802" s="58"/>
      <c r="I802" s="67"/>
      <c r="J802" s="58"/>
      <c r="K802" s="58"/>
      <c r="L802" s="58"/>
      <c r="M802" s="58"/>
      <c r="N802" s="58"/>
      <c r="O802" s="58"/>
      <c r="P802" s="58"/>
      <c r="Q802" s="58"/>
      <c r="R802" s="58"/>
      <c r="S802" s="58"/>
      <c r="T802" s="58"/>
      <c r="U802" s="58"/>
      <c r="V802" s="58"/>
      <c r="W802" s="58"/>
      <c r="X802" s="58"/>
      <c r="Y802" s="58"/>
    </row>
    <row r="803" spans="1:25" ht="15.75" customHeight="1" x14ac:dyDescent="0.2">
      <c r="A803" s="23"/>
      <c r="B803" s="23"/>
      <c r="C803" s="58"/>
      <c r="D803" s="58"/>
      <c r="E803" s="58"/>
      <c r="F803" s="58"/>
      <c r="G803" s="58"/>
      <c r="H803" s="58"/>
      <c r="I803" s="67"/>
      <c r="J803" s="58"/>
      <c r="K803" s="58"/>
      <c r="L803" s="58"/>
      <c r="M803" s="58"/>
      <c r="N803" s="58"/>
      <c r="O803" s="58"/>
      <c r="P803" s="58"/>
      <c r="Q803" s="58"/>
      <c r="R803" s="58"/>
      <c r="S803" s="58"/>
      <c r="T803" s="58"/>
      <c r="U803" s="58"/>
      <c r="V803" s="58"/>
      <c r="W803" s="58"/>
      <c r="X803" s="58"/>
      <c r="Y803" s="58"/>
    </row>
    <row r="804" spans="1:25" ht="15.75" customHeight="1" x14ac:dyDescent="0.2">
      <c r="A804" s="23"/>
      <c r="B804" s="23"/>
      <c r="C804" s="58"/>
      <c r="D804" s="58"/>
      <c r="E804" s="58"/>
      <c r="F804" s="58"/>
      <c r="G804" s="58"/>
      <c r="H804" s="58"/>
      <c r="I804" s="67"/>
      <c r="J804" s="58"/>
      <c r="K804" s="58"/>
      <c r="L804" s="58"/>
      <c r="M804" s="58"/>
      <c r="N804" s="58"/>
      <c r="O804" s="58"/>
      <c r="P804" s="58"/>
      <c r="Q804" s="58"/>
      <c r="R804" s="58"/>
      <c r="S804" s="58"/>
      <c r="T804" s="58"/>
      <c r="U804" s="58"/>
      <c r="V804" s="58"/>
      <c r="W804" s="58"/>
      <c r="X804" s="58"/>
      <c r="Y804" s="58"/>
    </row>
    <row r="805" spans="1:25" ht="15.75" customHeight="1" x14ac:dyDescent="0.2">
      <c r="A805" s="23"/>
      <c r="B805" s="23"/>
      <c r="C805" s="58"/>
      <c r="D805" s="58"/>
      <c r="E805" s="58"/>
      <c r="F805" s="58"/>
      <c r="G805" s="58"/>
      <c r="H805" s="58"/>
      <c r="I805" s="67"/>
      <c r="J805" s="58"/>
      <c r="K805" s="58"/>
      <c r="L805" s="58"/>
      <c r="M805" s="58"/>
      <c r="N805" s="58"/>
      <c r="O805" s="58"/>
      <c r="P805" s="58"/>
      <c r="Q805" s="58"/>
      <c r="R805" s="58"/>
      <c r="S805" s="58"/>
      <c r="T805" s="58"/>
      <c r="U805" s="58"/>
      <c r="V805" s="58"/>
      <c r="W805" s="58"/>
      <c r="X805" s="58"/>
      <c r="Y805" s="58"/>
    </row>
    <row r="806" spans="1:25" ht="15.75" customHeight="1" x14ac:dyDescent="0.2">
      <c r="A806" s="23"/>
      <c r="B806" s="23"/>
      <c r="C806" s="58"/>
      <c r="D806" s="58"/>
      <c r="E806" s="58"/>
      <c r="F806" s="58"/>
      <c r="G806" s="58"/>
      <c r="H806" s="58"/>
      <c r="I806" s="67"/>
      <c r="J806" s="58"/>
      <c r="K806" s="58"/>
      <c r="L806" s="58"/>
      <c r="M806" s="58"/>
      <c r="N806" s="58"/>
      <c r="O806" s="58"/>
      <c r="P806" s="58"/>
      <c r="Q806" s="58"/>
      <c r="R806" s="58"/>
      <c r="S806" s="58"/>
      <c r="T806" s="58"/>
      <c r="U806" s="58"/>
      <c r="V806" s="58"/>
      <c r="W806" s="58"/>
      <c r="X806" s="58"/>
      <c r="Y806" s="58"/>
    </row>
    <row r="807" spans="1:25" ht="15.75" customHeight="1" x14ac:dyDescent="0.2">
      <c r="A807" s="23"/>
      <c r="B807" s="23"/>
      <c r="C807" s="58"/>
      <c r="D807" s="58"/>
      <c r="E807" s="58"/>
      <c r="F807" s="58"/>
      <c r="G807" s="58"/>
      <c r="H807" s="58"/>
      <c r="I807" s="67"/>
      <c r="J807" s="58"/>
      <c r="K807" s="58"/>
      <c r="L807" s="58"/>
      <c r="M807" s="58"/>
      <c r="N807" s="58"/>
      <c r="O807" s="58"/>
      <c r="P807" s="58"/>
      <c r="Q807" s="58"/>
      <c r="R807" s="58"/>
      <c r="S807" s="58"/>
      <c r="T807" s="58"/>
      <c r="U807" s="58"/>
      <c r="V807" s="58"/>
      <c r="W807" s="58"/>
      <c r="X807" s="58"/>
      <c r="Y807" s="58"/>
    </row>
    <row r="808" spans="1:25" ht="15.75" customHeight="1" x14ac:dyDescent="0.2">
      <c r="A808" s="23"/>
      <c r="B808" s="23"/>
      <c r="C808" s="58"/>
      <c r="D808" s="58"/>
      <c r="E808" s="58"/>
      <c r="F808" s="58"/>
      <c r="G808" s="58"/>
      <c r="H808" s="58"/>
      <c r="I808" s="67"/>
      <c r="J808" s="58"/>
      <c r="K808" s="58"/>
      <c r="L808" s="58"/>
      <c r="M808" s="58"/>
      <c r="N808" s="58"/>
      <c r="O808" s="58"/>
      <c r="P808" s="58"/>
      <c r="Q808" s="58"/>
      <c r="R808" s="58"/>
      <c r="S808" s="58"/>
      <c r="T808" s="58"/>
      <c r="U808" s="58"/>
      <c r="V808" s="58"/>
      <c r="W808" s="58"/>
      <c r="X808" s="58"/>
      <c r="Y808" s="58"/>
    </row>
    <row r="809" spans="1:25" ht="15.75" customHeight="1" x14ac:dyDescent="0.2">
      <c r="A809" s="23"/>
      <c r="B809" s="23"/>
      <c r="C809" s="58"/>
      <c r="D809" s="58"/>
      <c r="E809" s="58"/>
      <c r="F809" s="58"/>
      <c r="G809" s="58"/>
      <c r="H809" s="58"/>
      <c r="I809" s="67"/>
      <c r="J809" s="58"/>
      <c r="K809" s="58"/>
      <c r="L809" s="58"/>
      <c r="M809" s="58"/>
      <c r="N809" s="58"/>
      <c r="O809" s="58"/>
      <c r="P809" s="58"/>
      <c r="Q809" s="58"/>
      <c r="R809" s="58"/>
      <c r="S809" s="58"/>
      <c r="T809" s="58"/>
      <c r="U809" s="58"/>
      <c r="V809" s="58"/>
      <c r="W809" s="58"/>
      <c r="X809" s="58"/>
      <c r="Y809" s="58"/>
    </row>
    <row r="810" spans="1:25" ht="15.75" customHeight="1" x14ac:dyDescent="0.2">
      <c r="A810" s="23"/>
      <c r="B810" s="23"/>
      <c r="C810" s="58"/>
      <c r="D810" s="58"/>
      <c r="E810" s="58"/>
      <c r="F810" s="58"/>
      <c r="G810" s="58"/>
      <c r="H810" s="58"/>
      <c r="I810" s="67"/>
      <c r="J810" s="58"/>
      <c r="K810" s="58"/>
      <c r="L810" s="58"/>
      <c r="M810" s="58"/>
      <c r="N810" s="58"/>
      <c r="O810" s="58"/>
      <c r="P810" s="58"/>
      <c r="Q810" s="58"/>
      <c r="R810" s="58"/>
      <c r="S810" s="58"/>
      <c r="T810" s="58"/>
      <c r="U810" s="58"/>
      <c r="V810" s="58"/>
      <c r="W810" s="58"/>
      <c r="X810" s="58"/>
      <c r="Y810" s="58"/>
    </row>
    <row r="811" spans="1:25" ht="15.75" customHeight="1" x14ac:dyDescent="0.2">
      <c r="A811" s="23"/>
      <c r="B811" s="23"/>
      <c r="C811" s="58"/>
      <c r="D811" s="58"/>
      <c r="E811" s="58"/>
      <c r="F811" s="58"/>
      <c r="G811" s="58"/>
      <c r="H811" s="58"/>
      <c r="I811" s="67"/>
      <c r="J811" s="58"/>
      <c r="K811" s="58"/>
      <c r="L811" s="58"/>
      <c r="M811" s="58"/>
      <c r="N811" s="58"/>
      <c r="O811" s="58"/>
      <c r="P811" s="58"/>
      <c r="Q811" s="58"/>
      <c r="R811" s="58"/>
      <c r="S811" s="58"/>
      <c r="T811" s="58"/>
      <c r="U811" s="58"/>
      <c r="V811" s="58"/>
      <c r="W811" s="58"/>
      <c r="X811" s="58"/>
      <c r="Y811" s="58"/>
    </row>
    <row r="812" spans="1:25" ht="15.75" customHeight="1" x14ac:dyDescent="0.2">
      <c r="A812" s="23"/>
      <c r="B812" s="23"/>
      <c r="C812" s="58"/>
      <c r="D812" s="58"/>
      <c r="E812" s="58"/>
      <c r="F812" s="58"/>
      <c r="G812" s="58"/>
      <c r="H812" s="58"/>
      <c r="I812" s="67"/>
      <c r="J812" s="58"/>
      <c r="K812" s="58"/>
      <c r="L812" s="58"/>
      <c r="M812" s="58"/>
      <c r="N812" s="58"/>
      <c r="O812" s="58"/>
      <c r="P812" s="58"/>
      <c r="Q812" s="58"/>
      <c r="R812" s="58"/>
      <c r="S812" s="58"/>
      <c r="T812" s="58"/>
      <c r="U812" s="58"/>
      <c r="V812" s="58"/>
      <c r="W812" s="58"/>
      <c r="X812" s="58"/>
      <c r="Y812" s="58"/>
    </row>
    <row r="813" spans="1:25" ht="15.75" customHeight="1" x14ac:dyDescent="0.2">
      <c r="A813" s="23"/>
      <c r="B813" s="23"/>
      <c r="C813" s="58"/>
      <c r="D813" s="58"/>
      <c r="E813" s="58"/>
      <c r="F813" s="58"/>
      <c r="G813" s="58"/>
      <c r="H813" s="58"/>
      <c r="I813" s="67"/>
      <c r="J813" s="58"/>
      <c r="K813" s="58"/>
      <c r="L813" s="58"/>
      <c r="M813" s="58"/>
      <c r="N813" s="58"/>
      <c r="O813" s="58"/>
      <c r="P813" s="58"/>
      <c r="Q813" s="58"/>
      <c r="R813" s="58"/>
      <c r="S813" s="58"/>
      <c r="T813" s="58"/>
      <c r="U813" s="58"/>
      <c r="V813" s="58"/>
      <c r="W813" s="58"/>
      <c r="X813" s="58"/>
      <c r="Y813" s="58"/>
    </row>
    <row r="814" spans="1:25" ht="15.75" customHeight="1" x14ac:dyDescent="0.2">
      <c r="A814" s="23"/>
      <c r="B814" s="23"/>
      <c r="C814" s="58"/>
      <c r="D814" s="58"/>
      <c r="E814" s="58"/>
      <c r="F814" s="58"/>
      <c r="G814" s="58"/>
      <c r="H814" s="58"/>
      <c r="I814" s="67"/>
      <c r="J814" s="58"/>
      <c r="K814" s="58"/>
      <c r="L814" s="58"/>
      <c r="M814" s="58"/>
      <c r="N814" s="58"/>
      <c r="O814" s="58"/>
      <c r="P814" s="58"/>
      <c r="Q814" s="58"/>
      <c r="R814" s="58"/>
      <c r="S814" s="58"/>
      <c r="T814" s="58"/>
      <c r="U814" s="58"/>
      <c r="V814" s="58"/>
      <c r="W814" s="58"/>
      <c r="X814" s="58"/>
      <c r="Y814" s="58"/>
    </row>
    <row r="815" spans="1:25" ht="15.75" customHeight="1" x14ac:dyDescent="0.2">
      <c r="A815" s="23"/>
      <c r="B815" s="23"/>
      <c r="C815" s="58"/>
      <c r="D815" s="58"/>
      <c r="E815" s="58"/>
      <c r="F815" s="58"/>
      <c r="G815" s="58"/>
      <c r="H815" s="58"/>
      <c r="I815" s="67"/>
      <c r="J815" s="58"/>
      <c r="K815" s="58"/>
      <c r="L815" s="58"/>
      <c r="M815" s="58"/>
      <c r="N815" s="58"/>
      <c r="O815" s="58"/>
      <c r="P815" s="58"/>
      <c r="Q815" s="58"/>
      <c r="R815" s="58"/>
      <c r="S815" s="58"/>
      <c r="T815" s="58"/>
      <c r="U815" s="58"/>
      <c r="V815" s="58"/>
      <c r="W815" s="58"/>
      <c r="X815" s="58"/>
      <c r="Y815" s="58"/>
    </row>
    <row r="816" spans="1:25" ht="15.75" customHeight="1" x14ac:dyDescent="0.2">
      <c r="A816" s="23"/>
      <c r="B816" s="23"/>
      <c r="C816" s="58"/>
      <c r="D816" s="58"/>
      <c r="E816" s="58"/>
      <c r="F816" s="58"/>
      <c r="G816" s="58"/>
      <c r="H816" s="58"/>
      <c r="I816" s="67"/>
      <c r="J816" s="58"/>
      <c r="K816" s="58"/>
      <c r="L816" s="58"/>
      <c r="M816" s="58"/>
      <c r="N816" s="58"/>
      <c r="O816" s="58"/>
      <c r="P816" s="58"/>
      <c r="Q816" s="58"/>
      <c r="R816" s="58"/>
      <c r="S816" s="58"/>
      <c r="T816" s="58"/>
      <c r="U816" s="58"/>
      <c r="V816" s="58"/>
      <c r="W816" s="58"/>
      <c r="X816" s="58"/>
      <c r="Y816" s="58"/>
    </row>
    <row r="817" spans="1:25" ht="15.75" customHeight="1" x14ac:dyDescent="0.2">
      <c r="A817" s="23"/>
      <c r="B817" s="23"/>
      <c r="C817" s="58"/>
      <c r="D817" s="58"/>
      <c r="E817" s="58"/>
      <c r="F817" s="58"/>
      <c r="G817" s="58"/>
      <c r="H817" s="58"/>
      <c r="I817" s="67"/>
      <c r="J817" s="58"/>
      <c r="K817" s="58"/>
      <c r="L817" s="58"/>
      <c r="M817" s="58"/>
      <c r="N817" s="58"/>
      <c r="O817" s="58"/>
      <c r="P817" s="58"/>
      <c r="Q817" s="58"/>
      <c r="R817" s="58"/>
      <c r="S817" s="58"/>
      <c r="T817" s="58"/>
      <c r="U817" s="58"/>
      <c r="V817" s="58"/>
      <c r="W817" s="58"/>
      <c r="X817" s="58"/>
      <c r="Y817" s="58"/>
    </row>
    <row r="818" spans="1:25" ht="15.75" customHeight="1" x14ac:dyDescent="0.2">
      <c r="A818" s="23"/>
      <c r="B818" s="23"/>
      <c r="C818" s="58"/>
      <c r="D818" s="58"/>
      <c r="E818" s="58"/>
      <c r="F818" s="58"/>
      <c r="G818" s="58"/>
      <c r="H818" s="58"/>
      <c r="I818" s="67"/>
      <c r="J818" s="58"/>
      <c r="K818" s="58"/>
      <c r="L818" s="58"/>
      <c r="M818" s="58"/>
      <c r="N818" s="58"/>
      <c r="O818" s="58"/>
      <c r="P818" s="58"/>
      <c r="Q818" s="58"/>
      <c r="R818" s="58"/>
      <c r="S818" s="58"/>
      <c r="T818" s="58"/>
      <c r="U818" s="58"/>
      <c r="V818" s="58"/>
      <c r="W818" s="58"/>
      <c r="X818" s="58"/>
      <c r="Y818" s="58"/>
    </row>
    <row r="819" spans="1:25" ht="15.75" customHeight="1" x14ac:dyDescent="0.2">
      <c r="A819" s="23"/>
      <c r="B819" s="23"/>
      <c r="C819" s="58"/>
      <c r="D819" s="58"/>
      <c r="E819" s="58"/>
      <c r="F819" s="58"/>
      <c r="G819" s="58"/>
      <c r="H819" s="58"/>
      <c r="I819" s="67"/>
      <c r="J819" s="58"/>
      <c r="K819" s="58"/>
      <c r="L819" s="58"/>
      <c r="M819" s="58"/>
      <c r="N819" s="58"/>
      <c r="O819" s="58"/>
      <c r="P819" s="58"/>
      <c r="Q819" s="58"/>
      <c r="R819" s="58"/>
      <c r="S819" s="58"/>
      <c r="T819" s="58"/>
      <c r="U819" s="58"/>
      <c r="V819" s="58"/>
      <c r="W819" s="58"/>
      <c r="X819" s="58"/>
      <c r="Y819" s="58"/>
    </row>
    <row r="820" spans="1:25" ht="15.75" customHeight="1" x14ac:dyDescent="0.2">
      <c r="A820" s="23"/>
      <c r="B820" s="23"/>
      <c r="C820" s="58"/>
      <c r="D820" s="58"/>
      <c r="E820" s="58"/>
      <c r="F820" s="58"/>
      <c r="G820" s="58"/>
      <c r="H820" s="58"/>
      <c r="I820" s="67"/>
      <c r="J820" s="58"/>
      <c r="K820" s="58"/>
      <c r="L820" s="58"/>
      <c r="M820" s="58"/>
      <c r="N820" s="58"/>
      <c r="O820" s="58"/>
      <c r="P820" s="58"/>
      <c r="Q820" s="58"/>
      <c r="R820" s="58"/>
      <c r="S820" s="58"/>
      <c r="T820" s="58"/>
      <c r="U820" s="58"/>
      <c r="V820" s="58"/>
      <c r="W820" s="58"/>
      <c r="X820" s="58"/>
      <c r="Y820" s="58"/>
    </row>
    <row r="821" spans="1:25" ht="15.75" customHeight="1" x14ac:dyDescent="0.2">
      <c r="A821" s="23"/>
      <c r="B821" s="23"/>
      <c r="C821" s="58"/>
      <c r="D821" s="58"/>
      <c r="E821" s="58"/>
      <c r="F821" s="58"/>
      <c r="G821" s="58"/>
      <c r="H821" s="58"/>
      <c r="I821" s="67"/>
      <c r="J821" s="58"/>
      <c r="K821" s="58"/>
      <c r="L821" s="58"/>
      <c r="M821" s="58"/>
      <c r="N821" s="58"/>
      <c r="O821" s="58"/>
      <c r="P821" s="58"/>
      <c r="Q821" s="58"/>
      <c r="R821" s="58"/>
      <c r="S821" s="58"/>
      <c r="T821" s="58"/>
      <c r="U821" s="58"/>
      <c r="V821" s="58"/>
      <c r="W821" s="58"/>
      <c r="X821" s="58"/>
      <c r="Y821" s="58"/>
    </row>
    <row r="822" spans="1:25" ht="15.75" customHeight="1" x14ac:dyDescent="0.2">
      <c r="A822" s="23"/>
      <c r="B822" s="23"/>
      <c r="C822" s="58"/>
      <c r="D822" s="58"/>
      <c r="E822" s="58"/>
      <c r="F822" s="58"/>
      <c r="G822" s="58"/>
      <c r="H822" s="58"/>
      <c r="I822" s="67"/>
      <c r="J822" s="58"/>
      <c r="K822" s="58"/>
      <c r="L822" s="58"/>
      <c r="M822" s="58"/>
      <c r="N822" s="58"/>
      <c r="O822" s="58"/>
      <c r="P822" s="58"/>
      <c r="Q822" s="58"/>
      <c r="R822" s="58"/>
      <c r="S822" s="58"/>
      <c r="T822" s="58"/>
      <c r="U822" s="58"/>
      <c r="V822" s="58"/>
      <c r="W822" s="58"/>
      <c r="X822" s="58"/>
      <c r="Y822" s="58"/>
    </row>
    <row r="823" spans="1:25" ht="15.75" customHeight="1" x14ac:dyDescent="0.2">
      <c r="A823" s="23"/>
      <c r="B823" s="23"/>
      <c r="C823" s="58"/>
      <c r="D823" s="58"/>
      <c r="E823" s="58"/>
      <c r="F823" s="58"/>
      <c r="G823" s="58"/>
      <c r="H823" s="58"/>
      <c r="I823" s="67"/>
      <c r="J823" s="58"/>
      <c r="K823" s="58"/>
      <c r="L823" s="58"/>
      <c r="M823" s="58"/>
      <c r="N823" s="58"/>
      <c r="O823" s="58"/>
      <c r="P823" s="58"/>
      <c r="Q823" s="58"/>
      <c r="R823" s="58"/>
      <c r="S823" s="58"/>
      <c r="T823" s="58"/>
      <c r="U823" s="58"/>
      <c r="V823" s="58"/>
      <c r="W823" s="58"/>
      <c r="X823" s="58"/>
      <c r="Y823" s="58"/>
    </row>
    <row r="824" spans="1:25" ht="15.75" customHeight="1" x14ac:dyDescent="0.2">
      <c r="A824" s="23"/>
      <c r="B824" s="23"/>
      <c r="C824" s="58"/>
      <c r="D824" s="58"/>
      <c r="E824" s="58"/>
      <c r="F824" s="58"/>
      <c r="G824" s="58"/>
      <c r="H824" s="58"/>
      <c r="I824" s="67"/>
      <c r="J824" s="58"/>
      <c r="K824" s="58"/>
      <c r="L824" s="58"/>
      <c r="M824" s="58"/>
      <c r="N824" s="58"/>
      <c r="O824" s="58"/>
      <c r="P824" s="58"/>
      <c r="Q824" s="58"/>
      <c r="R824" s="58"/>
      <c r="S824" s="58"/>
      <c r="T824" s="58"/>
      <c r="U824" s="58"/>
      <c r="V824" s="58"/>
      <c r="W824" s="58"/>
      <c r="X824" s="58"/>
      <c r="Y824" s="58"/>
    </row>
    <row r="825" spans="1:25" ht="15.75" customHeight="1" x14ac:dyDescent="0.2">
      <c r="A825" s="23"/>
      <c r="B825" s="23"/>
      <c r="C825" s="58"/>
      <c r="D825" s="58"/>
      <c r="E825" s="58"/>
      <c r="F825" s="58"/>
      <c r="G825" s="58"/>
      <c r="H825" s="58"/>
      <c r="I825" s="67"/>
      <c r="J825" s="58"/>
      <c r="K825" s="58"/>
      <c r="L825" s="58"/>
      <c r="M825" s="58"/>
      <c r="N825" s="58"/>
      <c r="O825" s="58"/>
      <c r="P825" s="58"/>
      <c r="Q825" s="58"/>
      <c r="R825" s="58"/>
      <c r="S825" s="58"/>
      <c r="T825" s="58"/>
      <c r="U825" s="58"/>
      <c r="V825" s="58"/>
      <c r="W825" s="58"/>
      <c r="X825" s="58"/>
      <c r="Y825" s="58"/>
    </row>
    <row r="826" spans="1:25" ht="15.75" customHeight="1" x14ac:dyDescent="0.2">
      <c r="A826" s="23"/>
      <c r="B826" s="23"/>
      <c r="C826" s="58"/>
      <c r="D826" s="58"/>
      <c r="E826" s="58"/>
      <c r="F826" s="58"/>
      <c r="G826" s="58"/>
      <c r="H826" s="58"/>
      <c r="I826" s="67"/>
      <c r="J826" s="58"/>
      <c r="K826" s="58"/>
      <c r="L826" s="58"/>
      <c r="M826" s="58"/>
      <c r="N826" s="58"/>
      <c r="O826" s="58"/>
      <c r="P826" s="58"/>
      <c r="Q826" s="58"/>
      <c r="R826" s="58"/>
      <c r="S826" s="58"/>
      <c r="T826" s="58"/>
      <c r="U826" s="58"/>
      <c r="V826" s="58"/>
      <c r="W826" s="58"/>
      <c r="X826" s="58"/>
      <c r="Y826" s="58"/>
    </row>
    <row r="827" spans="1:25" ht="15.75" customHeight="1" x14ac:dyDescent="0.2">
      <c r="A827" s="23"/>
      <c r="B827" s="23"/>
      <c r="C827" s="58"/>
      <c r="D827" s="58"/>
      <c r="E827" s="58"/>
      <c r="F827" s="58"/>
      <c r="G827" s="58"/>
      <c r="H827" s="58"/>
      <c r="I827" s="67"/>
      <c r="J827" s="58"/>
      <c r="K827" s="58"/>
      <c r="L827" s="58"/>
      <c r="M827" s="58"/>
      <c r="N827" s="58"/>
      <c r="O827" s="58"/>
      <c r="P827" s="58"/>
      <c r="Q827" s="58"/>
      <c r="R827" s="58"/>
      <c r="S827" s="58"/>
      <c r="T827" s="58"/>
      <c r="U827" s="58"/>
      <c r="V827" s="58"/>
      <c r="W827" s="58"/>
      <c r="X827" s="58"/>
      <c r="Y827" s="58"/>
    </row>
    <row r="828" spans="1:25" ht="15.75" customHeight="1" x14ac:dyDescent="0.2">
      <c r="A828" s="23"/>
      <c r="B828" s="23"/>
      <c r="C828" s="58"/>
      <c r="D828" s="58"/>
      <c r="E828" s="58"/>
      <c r="F828" s="58"/>
      <c r="G828" s="58"/>
      <c r="H828" s="58"/>
      <c r="I828" s="67"/>
      <c r="J828" s="58"/>
      <c r="K828" s="58"/>
      <c r="L828" s="58"/>
      <c r="M828" s="58"/>
      <c r="N828" s="58"/>
      <c r="O828" s="58"/>
      <c r="P828" s="58"/>
      <c r="Q828" s="58"/>
      <c r="R828" s="58"/>
      <c r="S828" s="58"/>
      <c r="T828" s="58"/>
      <c r="U828" s="58"/>
      <c r="V828" s="58"/>
      <c r="W828" s="58"/>
      <c r="X828" s="58"/>
      <c r="Y828" s="58"/>
    </row>
    <row r="829" spans="1:25" ht="15.75" customHeight="1" x14ac:dyDescent="0.2">
      <c r="A829" s="23"/>
      <c r="B829" s="23"/>
      <c r="C829" s="58"/>
      <c r="D829" s="58"/>
      <c r="E829" s="58"/>
      <c r="F829" s="58"/>
      <c r="G829" s="58"/>
      <c r="H829" s="58"/>
      <c r="I829" s="67"/>
      <c r="J829" s="58"/>
      <c r="K829" s="58"/>
      <c r="L829" s="58"/>
      <c r="M829" s="58"/>
      <c r="N829" s="58"/>
      <c r="O829" s="58"/>
      <c r="P829" s="58"/>
      <c r="Q829" s="58"/>
      <c r="R829" s="58"/>
      <c r="S829" s="58"/>
      <c r="T829" s="58"/>
      <c r="U829" s="58"/>
      <c r="V829" s="58"/>
      <c r="W829" s="58"/>
      <c r="X829" s="58"/>
      <c r="Y829" s="58"/>
    </row>
    <row r="830" spans="1:25" ht="15.75" customHeight="1" x14ac:dyDescent="0.2">
      <c r="A830" s="23"/>
      <c r="B830" s="23"/>
      <c r="C830" s="58"/>
      <c r="D830" s="58"/>
      <c r="E830" s="58"/>
      <c r="F830" s="58"/>
      <c r="G830" s="58"/>
      <c r="H830" s="58"/>
      <c r="I830" s="67"/>
      <c r="J830" s="58"/>
      <c r="K830" s="58"/>
      <c r="L830" s="58"/>
      <c r="M830" s="58"/>
      <c r="N830" s="58"/>
      <c r="O830" s="58"/>
      <c r="P830" s="58"/>
      <c r="Q830" s="58"/>
      <c r="R830" s="58"/>
      <c r="S830" s="58"/>
      <c r="T830" s="58"/>
      <c r="U830" s="58"/>
      <c r="V830" s="58"/>
      <c r="W830" s="58"/>
      <c r="X830" s="58"/>
      <c r="Y830" s="58"/>
    </row>
    <row r="831" spans="1:25" ht="15.75" customHeight="1" x14ac:dyDescent="0.2">
      <c r="A831" s="23"/>
      <c r="B831" s="23"/>
      <c r="C831" s="58"/>
      <c r="D831" s="58"/>
      <c r="E831" s="58"/>
      <c r="F831" s="58"/>
      <c r="G831" s="58"/>
      <c r="H831" s="58"/>
      <c r="I831" s="67"/>
      <c r="J831" s="58"/>
      <c r="K831" s="58"/>
      <c r="L831" s="58"/>
      <c r="M831" s="58"/>
      <c r="N831" s="58"/>
      <c r="O831" s="58"/>
      <c r="P831" s="58"/>
      <c r="Q831" s="58"/>
      <c r="R831" s="58"/>
      <c r="S831" s="58"/>
      <c r="T831" s="58"/>
      <c r="U831" s="58"/>
      <c r="V831" s="58"/>
      <c r="W831" s="58"/>
      <c r="X831" s="58"/>
      <c r="Y831" s="58"/>
    </row>
    <row r="832" spans="1:25" ht="15.75" customHeight="1" x14ac:dyDescent="0.2">
      <c r="A832" s="23"/>
      <c r="B832" s="23"/>
      <c r="C832" s="58"/>
      <c r="D832" s="58"/>
      <c r="E832" s="58"/>
      <c r="F832" s="58"/>
      <c r="G832" s="58"/>
      <c r="H832" s="58"/>
      <c r="I832" s="67"/>
      <c r="J832" s="58"/>
      <c r="K832" s="58"/>
      <c r="L832" s="58"/>
      <c r="M832" s="58"/>
      <c r="N832" s="58"/>
      <c r="O832" s="58"/>
      <c r="P832" s="58"/>
      <c r="Q832" s="58"/>
      <c r="R832" s="58"/>
      <c r="S832" s="58"/>
      <c r="T832" s="58"/>
      <c r="U832" s="58"/>
      <c r="V832" s="58"/>
      <c r="W832" s="58"/>
      <c r="X832" s="58"/>
      <c r="Y832" s="58"/>
    </row>
    <row r="833" spans="1:25" ht="15.75" customHeight="1" x14ac:dyDescent="0.2">
      <c r="A833" s="23"/>
      <c r="B833" s="23"/>
      <c r="C833" s="58"/>
      <c r="D833" s="58"/>
      <c r="E833" s="58"/>
      <c r="F833" s="58"/>
      <c r="G833" s="58"/>
      <c r="H833" s="58"/>
      <c r="I833" s="67"/>
      <c r="J833" s="58"/>
      <c r="K833" s="58"/>
      <c r="L833" s="58"/>
      <c r="M833" s="58"/>
      <c r="N833" s="58"/>
      <c r="O833" s="58"/>
      <c r="P833" s="58"/>
      <c r="Q833" s="58"/>
      <c r="R833" s="58"/>
      <c r="S833" s="58"/>
      <c r="T833" s="58"/>
      <c r="U833" s="58"/>
      <c r="V833" s="58"/>
      <c r="W833" s="58"/>
      <c r="X833" s="58"/>
      <c r="Y833" s="58"/>
    </row>
    <row r="834" spans="1:25" ht="15.75" customHeight="1" x14ac:dyDescent="0.2">
      <c r="A834" s="23"/>
      <c r="B834" s="23"/>
      <c r="C834" s="58"/>
      <c r="D834" s="58"/>
      <c r="E834" s="58"/>
      <c r="F834" s="58"/>
      <c r="G834" s="58"/>
      <c r="H834" s="58"/>
      <c r="I834" s="67"/>
      <c r="J834" s="58"/>
      <c r="K834" s="58"/>
      <c r="L834" s="58"/>
      <c r="M834" s="58"/>
      <c r="N834" s="58"/>
      <c r="O834" s="58"/>
      <c r="P834" s="58"/>
      <c r="Q834" s="58"/>
      <c r="R834" s="58"/>
      <c r="S834" s="58"/>
      <c r="T834" s="58"/>
      <c r="U834" s="58"/>
      <c r="V834" s="58"/>
      <c r="W834" s="58"/>
      <c r="X834" s="58"/>
      <c r="Y834" s="58"/>
    </row>
    <row r="835" spans="1:25" ht="15.75" customHeight="1" x14ac:dyDescent="0.2">
      <c r="A835" s="23"/>
      <c r="B835" s="23"/>
      <c r="C835" s="58"/>
      <c r="D835" s="58"/>
      <c r="E835" s="58"/>
      <c r="F835" s="58"/>
      <c r="G835" s="58"/>
      <c r="H835" s="58"/>
      <c r="I835" s="67"/>
      <c r="J835" s="58"/>
      <c r="K835" s="58"/>
      <c r="L835" s="58"/>
      <c r="M835" s="58"/>
      <c r="N835" s="58"/>
      <c r="O835" s="58"/>
      <c r="P835" s="58"/>
      <c r="Q835" s="58"/>
      <c r="R835" s="58"/>
      <c r="S835" s="58"/>
      <c r="T835" s="58"/>
      <c r="U835" s="58"/>
      <c r="V835" s="58"/>
      <c r="W835" s="58"/>
      <c r="X835" s="58"/>
      <c r="Y835" s="58"/>
    </row>
    <row r="836" spans="1:25" ht="15.75" customHeight="1" x14ac:dyDescent="0.2">
      <c r="A836" s="23"/>
      <c r="B836" s="23"/>
      <c r="C836" s="58"/>
      <c r="D836" s="58"/>
      <c r="E836" s="58"/>
      <c r="F836" s="58"/>
      <c r="G836" s="58"/>
      <c r="H836" s="58"/>
      <c r="I836" s="67"/>
      <c r="J836" s="58"/>
      <c r="K836" s="58"/>
      <c r="L836" s="58"/>
      <c r="M836" s="58"/>
      <c r="N836" s="58"/>
      <c r="O836" s="58"/>
      <c r="P836" s="58"/>
      <c r="Q836" s="58"/>
      <c r="R836" s="58"/>
      <c r="S836" s="58"/>
      <c r="T836" s="58"/>
      <c r="U836" s="58"/>
      <c r="V836" s="58"/>
      <c r="W836" s="58"/>
      <c r="X836" s="58"/>
      <c r="Y836" s="58"/>
    </row>
    <row r="837" spans="1:25" ht="15.75" customHeight="1" x14ac:dyDescent="0.2">
      <c r="A837" s="23"/>
      <c r="B837" s="23"/>
      <c r="C837" s="58"/>
      <c r="D837" s="58"/>
      <c r="E837" s="58"/>
      <c r="F837" s="58"/>
      <c r="G837" s="58"/>
      <c r="H837" s="58"/>
      <c r="I837" s="67"/>
      <c r="J837" s="58"/>
      <c r="K837" s="58"/>
      <c r="L837" s="58"/>
      <c r="M837" s="58"/>
      <c r="N837" s="58"/>
      <c r="O837" s="58"/>
      <c r="P837" s="58"/>
      <c r="Q837" s="58"/>
      <c r="R837" s="58"/>
      <c r="S837" s="58"/>
      <c r="T837" s="58"/>
      <c r="U837" s="58"/>
      <c r="V837" s="58"/>
      <c r="W837" s="58"/>
      <c r="X837" s="58"/>
      <c r="Y837" s="58"/>
    </row>
    <row r="838" spans="1:25" ht="15.75" customHeight="1" x14ac:dyDescent="0.2">
      <c r="A838" s="23"/>
      <c r="B838" s="23"/>
      <c r="C838" s="58"/>
      <c r="D838" s="58"/>
      <c r="E838" s="58"/>
      <c r="F838" s="58"/>
      <c r="G838" s="58"/>
      <c r="H838" s="58"/>
      <c r="I838" s="67"/>
      <c r="J838" s="58"/>
      <c r="K838" s="58"/>
      <c r="L838" s="58"/>
      <c r="M838" s="58"/>
      <c r="N838" s="58"/>
      <c r="O838" s="58"/>
      <c r="P838" s="58"/>
      <c r="Q838" s="58"/>
      <c r="R838" s="58"/>
      <c r="S838" s="58"/>
      <c r="T838" s="58"/>
      <c r="U838" s="58"/>
      <c r="V838" s="58"/>
      <c r="W838" s="58"/>
      <c r="X838" s="58"/>
      <c r="Y838" s="58"/>
    </row>
    <row r="839" spans="1:25" ht="15.75" customHeight="1" x14ac:dyDescent="0.2">
      <c r="A839" s="23"/>
      <c r="B839" s="23"/>
      <c r="C839" s="58"/>
      <c r="D839" s="58"/>
      <c r="E839" s="58"/>
      <c r="F839" s="58"/>
      <c r="G839" s="58"/>
      <c r="H839" s="58"/>
      <c r="I839" s="67"/>
      <c r="J839" s="58"/>
      <c r="K839" s="58"/>
      <c r="L839" s="58"/>
      <c r="M839" s="58"/>
      <c r="N839" s="58"/>
      <c r="O839" s="58"/>
      <c r="P839" s="58"/>
      <c r="Q839" s="58"/>
      <c r="R839" s="58"/>
      <c r="S839" s="58"/>
      <c r="T839" s="58"/>
      <c r="U839" s="58"/>
      <c r="V839" s="58"/>
      <c r="W839" s="58"/>
      <c r="X839" s="58"/>
      <c r="Y839" s="58"/>
    </row>
    <row r="840" spans="1:25" ht="15.75" customHeight="1" x14ac:dyDescent="0.2">
      <c r="A840" s="23"/>
      <c r="B840" s="23"/>
      <c r="C840" s="58"/>
      <c r="D840" s="58"/>
      <c r="E840" s="58"/>
      <c r="F840" s="58"/>
      <c r="G840" s="58"/>
      <c r="H840" s="58"/>
      <c r="I840" s="67"/>
      <c r="J840" s="58"/>
      <c r="K840" s="58"/>
      <c r="L840" s="58"/>
      <c r="M840" s="58"/>
      <c r="N840" s="58"/>
      <c r="O840" s="58"/>
      <c r="P840" s="58"/>
      <c r="Q840" s="58"/>
      <c r="R840" s="58"/>
      <c r="S840" s="58"/>
      <c r="T840" s="58"/>
      <c r="U840" s="58"/>
      <c r="V840" s="58"/>
      <c r="W840" s="58"/>
      <c r="X840" s="58"/>
      <c r="Y840" s="58"/>
    </row>
    <row r="841" spans="1:25" ht="15.75" customHeight="1" x14ac:dyDescent="0.2">
      <c r="A841" s="23"/>
      <c r="B841" s="23"/>
      <c r="C841" s="58"/>
      <c r="D841" s="58"/>
      <c r="E841" s="58"/>
      <c r="F841" s="58"/>
      <c r="G841" s="58"/>
      <c r="H841" s="58"/>
      <c r="I841" s="67"/>
      <c r="J841" s="58"/>
      <c r="K841" s="58"/>
      <c r="L841" s="58"/>
      <c r="M841" s="58"/>
      <c r="N841" s="58"/>
      <c r="O841" s="58"/>
      <c r="P841" s="58"/>
      <c r="Q841" s="58"/>
      <c r="R841" s="58"/>
      <c r="S841" s="58"/>
      <c r="T841" s="58"/>
      <c r="U841" s="58"/>
      <c r="V841" s="58"/>
      <c r="W841" s="58"/>
      <c r="X841" s="58"/>
      <c r="Y841" s="58"/>
    </row>
    <row r="842" spans="1:25" ht="15.75" customHeight="1" x14ac:dyDescent="0.2">
      <c r="A842" s="23"/>
      <c r="B842" s="23"/>
      <c r="C842" s="58"/>
      <c r="D842" s="58"/>
      <c r="E842" s="58"/>
      <c r="F842" s="58"/>
      <c r="G842" s="58"/>
      <c r="H842" s="58"/>
      <c r="I842" s="67"/>
      <c r="J842" s="58"/>
      <c r="K842" s="58"/>
      <c r="L842" s="58"/>
      <c r="M842" s="58"/>
      <c r="N842" s="58"/>
      <c r="O842" s="58"/>
      <c r="P842" s="58"/>
      <c r="Q842" s="58"/>
      <c r="R842" s="58"/>
      <c r="S842" s="58"/>
      <c r="T842" s="58"/>
      <c r="U842" s="58"/>
      <c r="V842" s="58"/>
      <c r="W842" s="58"/>
      <c r="X842" s="58"/>
      <c r="Y842" s="58"/>
    </row>
    <row r="843" spans="1:25" ht="15.75" customHeight="1" x14ac:dyDescent="0.2">
      <c r="A843" s="23"/>
      <c r="B843" s="23"/>
      <c r="C843" s="58"/>
      <c r="D843" s="58"/>
      <c r="E843" s="58"/>
      <c r="F843" s="58"/>
      <c r="G843" s="58"/>
      <c r="H843" s="58"/>
      <c r="I843" s="67"/>
      <c r="J843" s="58"/>
      <c r="K843" s="58"/>
      <c r="L843" s="58"/>
      <c r="M843" s="58"/>
      <c r="N843" s="58"/>
      <c r="O843" s="58"/>
      <c r="P843" s="58"/>
      <c r="Q843" s="58"/>
      <c r="R843" s="58"/>
      <c r="S843" s="58"/>
      <c r="T843" s="58"/>
      <c r="U843" s="58"/>
      <c r="V843" s="58"/>
      <c r="W843" s="58"/>
      <c r="X843" s="58"/>
      <c r="Y843" s="58"/>
    </row>
    <row r="844" spans="1:25" ht="15.75" customHeight="1" x14ac:dyDescent="0.2">
      <c r="A844" s="23"/>
      <c r="B844" s="23"/>
      <c r="C844" s="58"/>
      <c r="D844" s="58"/>
      <c r="E844" s="58"/>
      <c r="F844" s="58"/>
      <c r="G844" s="58"/>
      <c r="H844" s="58"/>
      <c r="I844" s="67"/>
      <c r="J844" s="58"/>
      <c r="K844" s="58"/>
      <c r="L844" s="58"/>
      <c r="M844" s="58"/>
      <c r="N844" s="58"/>
      <c r="O844" s="58"/>
      <c r="P844" s="58"/>
      <c r="Q844" s="58"/>
      <c r="R844" s="58"/>
      <c r="S844" s="58"/>
      <c r="T844" s="58"/>
      <c r="U844" s="58"/>
      <c r="V844" s="58"/>
      <c r="W844" s="58"/>
      <c r="X844" s="58"/>
      <c r="Y844" s="58"/>
    </row>
    <row r="845" spans="1:25" ht="15.75" customHeight="1" x14ac:dyDescent="0.2">
      <c r="A845" s="23"/>
      <c r="B845" s="23"/>
      <c r="C845" s="58"/>
      <c r="D845" s="58"/>
      <c r="E845" s="58"/>
      <c r="F845" s="58"/>
      <c r="G845" s="58"/>
      <c r="H845" s="58"/>
      <c r="I845" s="67"/>
      <c r="J845" s="58"/>
      <c r="K845" s="58"/>
      <c r="L845" s="58"/>
      <c r="M845" s="58"/>
      <c r="N845" s="58"/>
      <c r="O845" s="58"/>
      <c r="P845" s="58"/>
      <c r="Q845" s="58"/>
      <c r="R845" s="58"/>
      <c r="S845" s="58"/>
      <c r="T845" s="58"/>
      <c r="U845" s="58"/>
      <c r="V845" s="58"/>
      <c r="W845" s="58"/>
      <c r="X845" s="58"/>
      <c r="Y845" s="58"/>
    </row>
    <row r="846" spans="1:25" ht="15.75" customHeight="1" x14ac:dyDescent="0.2">
      <c r="A846" s="23"/>
      <c r="B846" s="23"/>
      <c r="C846" s="58"/>
      <c r="D846" s="58"/>
      <c r="E846" s="58"/>
      <c r="F846" s="58"/>
      <c r="G846" s="58"/>
      <c r="H846" s="58"/>
      <c r="I846" s="67"/>
      <c r="J846" s="58"/>
      <c r="K846" s="58"/>
      <c r="L846" s="58"/>
      <c r="M846" s="58"/>
      <c r="N846" s="58"/>
      <c r="O846" s="58"/>
      <c r="P846" s="58"/>
      <c r="Q846" s="58"/>
      <c r="R846" s="58"/>
      <c r="S846" s="58"/>
      <c r="T846" s="58"/>
      <c r="U846" s="58"/>
      <c r="V846" s="58"/>
      <c r="W846" s="58"/>
      <c r="X846" s="58"/>
      <c r="Y846" s="58"/>
    </row>
    <row r="847" spans="1:25" ht="15.75" customHeight="1" x14ac:dyDescent="0.2">
      <c r="A847" s="23"/>
      <c r="B847" s="23"/>
      <c r="C847" s="58"/>
      <c r="D847" s="58"/>
      <c r="E847" s="58"/>
      <c r="F847" s="58"/>
      <c r="G847" s="58"/>
      <c r="H847" s="58"/>
      <c r="I847" s="67"/>
      <c r="J847" s="58"/>
      <c r="K847" s="58"/>
      <c r="L847" s="58"/>
      <c r="M847" s="58"/>
      <c r="N847" s="58"/>
      <c r="O847" s="58"/>
      <c r="P847" s="58"/>
      <c r="Q847" s="58"/>
      <c r="R847" s="58"/>
      <c r="S847" s="58"/>
      <c r="T847" s="58"/>
      <c r="U847" s="58"/>
      <c r="V847" s="58"/>
      <c r="W847" s="58"/>
      <c r="X847" s="58"/>
      <c r="Y847" s="58"/>
    </row>
    <row r="848" spans="1:25" ht="15.75" customHeight="1" x14ac:dyDescent="0.2">
      <c r="A848" s="23"/>
      <c r="B848" s="23"/>
      <c r="C848" s="58"/>
      <c r="D848" s="58"/>
      <c r="E848" s="58"/>
      <c r="F848" s="58"/>
      <c r="G848" s="58"/>
      <c r="H848" s="58"/>
      <c r="I848" s="67"/>
      <c r="J848" s="58"/>
      <c r="K848" s="58"/>
      <c r="L848" s="58"/>
      <c r="M848" s="58"/>
      <c r="N848" s="58"/>
      <c r="O848" s="58"/>
      <c r="P848" s="58"/>
      <c r="Q848" s="58"/>
      <c r="R848" s="58"/>
      <c r="S848" s="58"/>
      <c r="T848" s="58"/>
      <c r="U848" s="58"/>
      <c r="V848" s="58"/>
      <c r="W848" s="58"/>
      <c r="X848" s="58"/>
      <c r="Y848" s="58"/>
    </row>
    <row r="849" spans="1:25" ht="15.75" customHeight="1" x14ac:dyDescent="0.2">
      <c r="A849" s="23"/>
      <c r="B849" s="23"/>
      <c r="C849" s="58"/>
      <c r="D849" s="58"/>
      <c r="E849" s="58"/>
      <c r="F849" s="58"/>
      <c r="G849" s="58"/>
      <c r="H849" s="58"/>
      <c r="I849" s="67"/>
      <c r="J849" s="58"/>
      <c r="K849" s="58"/>
      <c r="L849" s="58"/>
      <c r="M849" s="58"/>
      <c r="N849" s="58"/>
      <c r="O849" s="58"/>
      <c r="P849" s="58"/>
      <c r="Q849" s="58"/>
      <c r="R849" s="58"/>
      <c r="S849" s="58"/>
      <c r="T849" s="58"/>
      <c r="U849" s="58"/>
      <c r="V849" s="58"/>
      <c r="W849" s="58"/>
      <c r="X849" s="58"/>
      <c r="Y849" s="58"/>
    </row>
    <row r="850" spans="1:25" ht="15.75" customHeight="1" x14ac:dyDescent="0.2">
      <c r="A850" s="23"/>
      <c r="B850" s="23"/>
      <c r="C850" s="58"/>
      <c r="D850" s="58"/>
      <c r="E850" s="58"/>
      <c r="F850" s="58"/>
      <c r="G850" s="58"/>
      <c r="H850" s="58"/>
      <c r="I850" s="67"/>
      <c r="J850" s="58"/>
      <c r="K850" s="58"/>
      <c r="L850" s="58"/>
      <c r="M850" s="58"/>
      <c r="N850" s="58"/>
      <c r="O850" s="58"/>
      <c r="P850" s="58"/>
      <c r="Q850" s="58"/>
      <c r="R850" s="58"/>
      <c r="S850" s="58"/>
      <c r="T850" s="58"/>
      <c r="U850" s="58"/>
      <c r="V850" s="58"/>
      <c r="W850" s="58"/>
      <c r="X850" s="58"/>
      <c r="Y850" s="58"/>
    </row>
    <row r="851" spans="1:25" ht="15.75" customHeight="1" x14ac:dyDescent="0.2">
      <c r="A851" s="23"/>
      <c r="B851" s="23"/>
      <c r="C851" s="58"/>
      <c r="D851" s="58"/>
      <c r="E851" s="58"/>
      <c r="F851" s="58"/>
      <c r="G851" s="58"/>
      <c r="H851" s="58"/>
      <c r="I851" s="67"/>
      <c r="J851" s="58"/>
      <c r="K851" s="58"/>
      <c r="L851" s="58"/>
      <c r="M851" s="58"/>
      <c r="N851" s="58"/>
      <c r="O851" s="58"/>
      <c r="P851" s="58"/>
      <c r="Q851" s="58"/>
      <c r="R851" s="58"/>
      <c r="S851" s="58"/>
      <c r="T851" s="58"/>
      <c r="U851" s="58"/>
      <c r="V851" s="58"/>
      <c r="W851" s="58"/>
      <c r="X851" s="58"/>
      <c r="Y851" s="58"/>
    </row>
    <row r="852" spans="1:25" ht="15.75" customHeight="1" x14ac:dyDescent="0.2">
      <c r="A852" s="23"/>
      <c r="B852" s="23"/>
      <c r="C852" s="58"/>
      <c r="D852" s="58"/>
      <c r="E852" s="58"/>
      <c r="F852" s="58"/>
      <c r="G852" s="58"/>
      <c r="H852" s="58"/>
      <c r="I852" s="67"/>
      <c r="J852" s="58"/>
      <c r="K852" s="58"/>
      <c r="L852" s="58"/>
      <c r="M852" s="58"/>
      <c r="N852" s="58"/>
      <c r="O852" s="58"/>
      <c r="P852" s="58"/>
      <c r="Q852" s="58"/>
      <c r="R852" s="58"/>
      <c r="S852" s="58"/>
      <c r="T852" s="58"/>
      <c r="U852" s="58"/>
      <c r="V852" s="58"/>
      <c r="W852" s="58"/>
      <c r="X852" s="58"/>
      <c r="Y852" s="58"/>
    </row>
    <row r="853" spans="1:25" ht="15.75" customHeight="1" x14ac:dyDescent="0.2">
      <c r="A853" s="23"/>
      <c r="B853" s="23"/>
      <c r="C853" s="58"/>
      <c r="D853" s="58"/>
      <c r="E853" s="58"/>
      <c r="F853" s="58"/>
      <c r="G853" s="58"/>
      <c r="H853" s="58"/>
      <c r="I853" s="67"/>
      <c r="J853" s="58"/>
      <c r="K853" s="58"/>
      <c r="L853" s="58"/>
      <c r="M853" s="58"/>
      <c r="N853" s="58"/>
      <c r="O853" s="58"/>
      <c r="P853" s="58"/>
      <c r="Q853" s="58"/>
      <c r="R853" s="58"/>
      <c r="S853" s="58"/>
      <c r="T853" s="58"/>
      <c r="U853" s="58"/>
      <c r="V853" s="58"/>
      <c r="W853" s="58"/>
      <c r="X853" s="58"/>
      <c r="Y853" s="58"/>
    </row>
    <row r="854" spans="1:25" ht="15.75" customHeight="1" x14ac:dyDescent="0.2">
      <c r="A854" s="23"/>
      <c r="B854" s="23"/>
      <c r="C854" s="58"/>
      <c r="D854" s="58"/>
      <c r="E854" s="58"/>
      <c r="F854" s="58"/>
      <c r="G854" s="58"/>
      <c r="H854" s="58"/>
      <c r="I854" s="67"/>
      <c r="J854" s="58"/>
      <c r="K854" s="58"/>
      <c r="L854" s="58"/>
      <c r="M854" s="58"/>
      <c r="N854" s="58"/>
      <c r="O854" s="58"/>
      <c r="P854" s="58"/>
      <c r="Q854" s="58"/>
      <c r="R854" s="58"/>
      <c r="S854" s="58"/>
      <c r="T854" s="58"/>
      <c r="U854" s="58"/>
      <c r="V854" s="58"/>
      <c r="W854" s="58"/>
      <c r="X854" s="58"/>
      <c r="Y854" s="58"/>
    </row>
    <row r="855" spans="1:25" ht="15.75" customHeight="1" x14ac:dyDescent="0.2">
      <c r="A855" s="23"/>
      <c r="B855" s="23"/>
      <c r="C855" s="58"/>
      <c r="D855" s="58"/>
      <c r="E855" s="58"/>
      <c r="F855" s="58"/>
      <c r="G855" s="58"/>
      <c r="H855" s="58"/>
      <c r="I855" s="67"/>
      <c r="J855" s="58"/>
      <c r="K855" s="58"/>
      <c r="L855" s="58"/>
      <c r="M855" s="58"/>
      <c r="N855" s="58"/>
      <c r="O855" s="58"/>
      <c r="P855" s="58"/>
      <c r="Q855" s="58"/>
      <c r="R855" s="58"/>
      <c r="S855" s="58"/>
      <c r="T855" s="58"/>
      <c r="U855" s="58"/>
      <c r="V855" s="58"/>
      <c r="W855" s="58"/>
      <c r="X855" s="58"/>
      <c r="Y855" s="58"/>
    </row>
    <row r="856" spans="1:25" ht="15.75" customHeight="1" x14ac:dyDescent="0.2">
      <c r="A856" s="23"/>
      <c r="B856" s="23"/>
      <c r="C856" s="58"/>
      <c r="D856" s="58"/>
      <c r="E856" s="58"/>
      <c r="F856" s="58"/>
      <c r="G856" s="58"/>
      <c r="H856" s="58"/>
      <c r="I856" s="67"/>
      <c r="J856" s="58"/>
      <c r="K856" s="58"/>
      <c r="L856" s="58"/>
      <c r="M856" s="58"/>
      <c r="N856" s="58"/>
      <c r="O856" s="58"/>
      <c r="P856" s="58"/>
      <c r="Q856" s="58"/>
      <c r="R856" s="58"/>
      <c r="S856" s="58"/>
      <c r="T856" s="58"/>
      <c r="U856" s="58"/>
      <c r="V856" s="58"/>
      <c r="W856" s="58"/>
      <c r="X856" s="58"/>
      <c r="Y856" s="58"/>
    </row>
    <row r="857" spans="1:25" ht="15.75" customHeight="1" x14ac:dyDescent="0.2">
      <c r="A857" s="23"/>
      <c r="B857" s="23"/>
      <c r="C857" s="58"/>
      <c r="D857" s="58"/>
      <c r="E857" s="58"/>
      <c r="F857" s="58"/>
      <c r="G857" s="58"/>
      <c r="H857" s="58"/>
      <c r="I857" s="67"/>
      <c r="J857" s="58"/>
      <c r="K857" s="58"/>
      <c r="L857" s="58"/>
      <c r="M857" s="58"/>
      <c r="N857" s="58"/>
      <c r="O857" s="58"/>
      <c r="P857" s="58"/>
      <c r="Q857" s="58"/>
      <c r="R857" s="58"/>
      <c r="S857" s="58"/>
      <c r="T857" s="58"/>
      <c r="U857" s="58"/>
      <c r="V857" s="58"/>
      <c r="W857" s="58"/>
      <c r="X857" s="58"/>
      <c r="Y857" s="58"/>
    </row>
    <row r="858" spans="1:25" ht="15.75" customHeight="1" x14ac:dyDescent="0.2">
      <c r="A858" s="23"/>
      <c r="B858" s="23"/>
      <c r="C858" s="58"/>
      <c r="D858" s="58"/>
      <c r="E858" s="58"/>
      <c r="F858" s="58"/>
      <c r="G858" s="58"/>
      <c r="H858" s="58"/>
      <c r="I858" s="67"/>
      <c r="J858" s="58"/>
      <c r="K858" s="58"/>
      <c r="L858" s="58"/>
      <c r="M858" s="58"/>
      <c r="N858" s="58"/>
      <c r="O858" s="58"/>
      <c r="P858" s="58"/>
      <c r="Q858" s="58"/>
      <c r="R858" s="58"/>
      <c r="S858" s="58"/>
      <c r="T858" s="58"/>
      <c r="U858" s="58"/>
      <c r="V858" s="58"/>
      <c r="W858" s="58"/>
      <c r="X858" s="58"/>
      <c r="Y858" s="58"/>
    </row>
    <row r="859" spans="1:25" ht="15.75" customHeight="1" x14ac:dyDescent="0.2">
      <c r="A859" s="23"/>
      <c r="B859" s="23"/>
      <c r="C859" s="58"/>
      <c r="D859" s="58"/>
      <c r="E859" s="58"/>
      <c r="F859" s="58"/>
      <c r="G859" s="58"/>
      <c r="H859" s="58"/>
      <c r="I859" s="67"/>
      <c r="J859" s="58"/>
      <c r="K859" s="58"/>
      <c r="L859" s="58"/>
      <c r="M859" s="58"/>
      <c r="N859" s="58"/>
      <c r="O859" s="58"/>
      <c r="P859" s="58"/>
      <c r="Q859" s="58"/>
      <c r="R859" s="58"/>
      <c r="S859" s="58"/>
      <c r="T859" s="58"/>
      <c r="U859" s="58"/>
      <c r="V859" s="58"/>
      <c r="W859" s="58"/>
      <c r="X859" s="58"/>
      <c r="Y859" s="58"/>
    </row>
    <row r="860" spans="1:25" ht="15.75" customHeight="1" x14ac:dyDescent="0.2">
      <c r="A860" s="23"/>
      <c r="B860" s="23"/>
      <c r="C860" s="58"/>
      <c r="D860" s="58"/>
      <c r="E860" s="58"/>
      <c r="F860" s="58"/>
      <c r="G860" s="58"/>
      <c r="H860" s="58"/>
      <c r="I860" s="67"/>
      <c r="J860" s="58"/>
      <c r="K860" s="58"/>
      <c r="L860" s="58"/>
      <c r="M860" s="58"/>
      <c r="N860" s="58"/>
      <c r="O860" s="58"/>
      <c r="P860" s="58"/>
      <c r="Q860" s="58"/>
      <c r="R860" s="58"/>
      <c r="S860" s="58"/>
      <c r="T860" s="58"/>
      <c r="U860" s="58"/>
      <c r="V860" s="58"/>
      <c r="W860" s="58"/>
      <c r="X860" s="58"/>
      <c r="Y860" s="58"/>
    </row>
    <row r="861" spans="1:25" ht="15.75" customHeight="1" x14ac:dyDescent="0.2">
      <c r="A861" s="23"/>
      <c r="B861" s="23"/>
      <c r="C861" s="58"/>
      <c r="D861" s="58"/>
      <c r="E861" s="58"/>
      <c r="F861" s="58"/>
      <c r="G861" s="58"/>
      <c r="H861" s="58"/>
      <c r="I861" s="67"/>
      <c r="J861" s="58"/>
      <c r="K861" s="58"/>
      <c r="L861" s="58"/>
      <c r="M861" s="58"/>
      <c r="N861" s="58"/>
      <c r="O861" s="58"/>
      <c r="P861" s="58"/>
      <c r="Q861" s="58"/>
      <c r="R861" s="58"/>
      <c r="S861" s="58"/>
      <c r="T861" s="58"/>
      <c r="U861" s="58"/>
      <c r="V861" s="58"/>
      <c r="W861" s="58"/>
      <c r="X861" s="58"/>
      <c r="Y861" s="58"/>
    </row>
    <row r="862" spans="1:25" ht="15.75" customHeight="1" x14ac:dyDescent="0.2">
      <c r="A862" s="23"/>
      <c r="B862" s="23"/>
      <c r="C862" s="58"/>
      <c r="D862" s="58"/>
      <c r="E862" s="58"/>
      <c r="F862" s="58"/>
      <c r="G862" s="58"/>
      <c r="H862" s="58"/>
      <c r="I862" s="67"/>
      <c r="J862" s="58"/>
      <c r="K862" s="58"/>
      <c r="L862" s="58"/>
      <c r="M862" s="58"/>
      <c r="N862" s="58"/>
      <c r="O862" s="58"/>
      <c r="P862" s="58"/>
      <c r="Q862" s="58"/>
      <c r="R862" s="58"/>
      <c r="S862" s="58"/>
      <c r="T862" s="58"/>
      <c r="U862" s="58"/>
      <c r="V862" s="58"/>
      <c r="W862" s="58"/>
      <c r="X862" s="58"/>
      <c r="Y862" s="58"/>
    </row>
    <row r="863" spans="1:25" ht="15.75" customHeight="1" x14ac:dyDescent="0.2">
      <c r="A863" s="23"/>
      <c r="B863" s="23"/>
      <c r="C863" s="58"/>
      <c r="D863" s="58"/>
      <c r="E863" s="58"/>
      <c r="F863" s="58"/>
      <c r="G863" s="58"/>
      <c r="H863" s="58"/>
      <c r="I863" s="67"/>
      <c r="J863" s="58"/>
      <c r="K863" s="58"/>
      <c r="L863" s="58"/>
      <c r="M863" s="58"/>
      <c r="N863" s="58"/>
      <c r="O863" s="58"/>
      <c r="P863" s="58"/>
      <c r="Q863" s="58"/>
      <c r="R863" s="58"/>
      <c r="S863" s="58"/>
      <c r="T863" s="58"/>
      <c r="U863" s="58"/>
      <c r="V863" s="58"/>
      <c r="W863" s="58"/>
      <c r="X863" s="58"/>
      <c r="Y863" s="58"/>
    </row>
    <row r="864" spans="1:25" ht="15.75" customHeight="1" x14ac:dyDescent="0.2">
      <c r="A864" s="23"/>
      <c r="B864" s="23"/>
      <c r="C864" s="58"/>
      <c r="D864" s="58"/>
      <c r="E864" s="58"/>
      <c r="F864" s="58"/>
      <c r="G864" s="58"/>
      <c r="H864" s="58"/>
      <c r="I864" s="67"/>
      <c r="J864" s="58"/>
      <c r="K864" s="58"/>
      <c r="L864" s="58"/>
      <c r="M864" s="58"/>
      <c r="N864" s="58"/>
      <c r="O864" s="58"/>
      <c r="P864" s="58"/>
      <c r="Q864" s="58"/>
      <c r="R864" s="58"/>
      <c r="S864" s="58"/>
      <c r="T864" s="58"/>
      <c r="U864" s="58"/>
      <c r="V864" s="58"/>
      <c r="W864" s="58"/>
      <c r="X864" s="58"/>
      <c r="Y864" s="58"/>
    </row>
    <row r="865" spans="1:25" ht="15.75" customHeight="1" x14ac:dyDescent="0.2">
      <c r="A865" s="23"/>
      <c r="B865" s="23"/>
      <c r="C865" s="58"/>
      <c r="D865" s="58"/>
      <c r="E865" s="58"/>
      <c r="F865" s="58"/>
      <c r="G865" s="58"/>
      <c r="H865" s="58"/>
      <c r="I865" s="67"/>
      <c r="J865" s="58"/>
      <c r="K865" s="58"/>
      <c r="L865" s="58"/>
      <c r="M865" s="58"/>
      <c r="N865" s="58"/>
      <c r="O865" s="58"/>
      <c r="P865" s="58"/>
      <c r="Q865" s="58"/>
      <c r="R865" s="58"/>
      <c r="S865" s="58"/>
      <c r="T865" s="58"/>
      <c r="U865" s="58"/>
      <c r="V865" s="58"/>
      <c r="W865" s="58"/>
      <c r="X865" s="58"/>
      <c r="Y865" s="58"/>
    </row>
    <row r="866" spans="1:25" ht="15.75" customHeight="1" x14ac:dyDescent="0.2">
      <c r="A866" s="23"/>
      <c r="B866" s="23"/>
      <c r="C866" s="58"/>
      <c r="D866" s="58"/>
      <c r="E866" s="58"/>
      <c r="F866" s="58"/>
      <c r="G866" s="58"/>
      <c r="H866" s="58"/>
      <c r="I866" s="67"/>
      <c r="J866" s="58"/>
      <c r="K866" s="58"/>
      <c r="L866" s="58"/>
      <c r="M866" s="58"/>
      <c r="N866" s="58"/>
      <c r="O866" s="58"/>
      <c r="P866" s="58"/>
      <c r="Q866" s="58"/>
      <c r="R866" s="58"/>
      <c r="S866" s="58"/>
      <c r="T866" s="58"/>
      <c r="U866" s="58"/>
      <c r="V866" s="58"/>
      <c r="W866" s="58"/>
      <c r="X866" s="58"/>
      <c r="Y866" s="58"/>
    </row>
    <row r="867" spans="1:25" ht="15.75" customHeight="1" x14ac:dyDescent="0.2">
      <c r="A867" s="23"/>
      <c r="B867" s="23"/>
      <c r="C867" s="58"/>
      <c r="D867" s="58"/>
      <c r="E867" s="58"/>
      <c r="F867" s="58"/>
      <c r="G867" s="58"/>
      <c r="H867" s="58"/>
      <c r="I867" s="67"/>
      <c r="J867" s="58"/>
      <c r="K867" s="58"/>
      <c r="L867" s="58"/>
      <c r="M867" s="58"/>
      <c r="N867" s="58"/>
      <c r="O867" s="58"/>
      <c r="P867" s="58"/>
      <c r="Q867" s="58"/>
      <c r="R867" s="58"/>
      <c r="S867" s="58"/>
      <c r="T867" s="58"/>
      <c r="U867" s="58"/>
      <c r="V867" s="58"/>
      <c r="W867" s="58"/>
      <c r="X867" s="58"/>
      <c r="Y867" s="58"/>
    </row>
    <row r="868" spans="1:25" ht="15.75" customHeight="1" x14ac:dyDescent="0.2">
      <c r="A868" s="23"/>
      <c r="B868" s="23"/>
      <c r="C868" s="58"/>
      <c r="D868" s="58"/>
      <c r="E868" s="58"/>
      <c r="F868" s="58"/>
      <c r="G868" s="58"/>
      <c r="H868" s="58"/>
      <c r="I868" s="67"/>
      <c r="J868" s="58"/>
      <c r="K868" s="58"/>
      <c r="L868" s="58"/>
      <c r="M868" s="58"/>
      <c r="N868" s="58"/>
      <c r="O868" s="58"/>
      <c r="P868" s="58"/>
      <c r="Q868" s="58"/>
      <c r="R868" s="58"/>
      <c r="S868" s="58"/>
      <c r="T868" s="58"/>
      <c r="U868" s="58"/>
      <c r="V868" s="58"/>
      <c r="W868" s="58"/>
      <c r="X868" s="58"/>
      <c r="Y868" s="58"/>
    </row>
    <row r="869" spans="1:25" ht="15.75" customHeight="1" x14ac:dyDescent="0.2">
      <c r="A869" s="23"/>
      <c r="B869" s="23"/>
      <c r="C869" s="58"/>
      <c r="D869" s="58"/>
      <c r="E869" s="58"/>
      <c r="F869" s="58"/>
      <c r="G869" s="58"/>
      <c r="H869" s="58"/>
      <c r="I869" s="67"/>
      <c r="J869" s="58"/>
      <c r="K869" s="58"/>
      <c r="L869" s="58"/>
      <c r="M869" s="58"/>
      <c r="N869" s="58"/>
      <c r="O869" s="58"/>
      <c r="P869" s="58"/>
      <c r="Q869" s="58"/>
      <c r="R869" s="58"/>
      <c r="S869" s="58"/>
      <c r="T869" s="58"/>
      <c r="U869" s="58"/>
      <c r="V869" s="58"/>
      <c r="W869" s="58"/>
      <c r="X869" s="58"/>
      <c r="Y869" s="58"/>
    </row>
    <row r="870" spans="1:25" ht="15.75" customHeight="1" x14ac:dyDescent="0.2">
      <c r="A870" s="23"/>
      <c r="B870" s="23"/>
      <c r="C870" s="58"/>
      <c r="D870" s="58"/>
      <c r="E870" s="58"/>
      <c r="F870" s="58"/>
      <c r="G870" s="58"/>
      <c r="H870" s="58"/>
      <c r="I870" s="67"/>
      <c r="J870" s="58"/>
      <c r="K870" s="58"/>
      <c r="L870" s="58"/>
      <c r="M870" s="58"/>
      <c r="N870" s="58"/>
      <c r="O870" s="58"/>
      <c r="P870" s="58"/>
      <c r="Q870" s="58"/>
      <c r="R870" s="58"/>
      <c r="S870" s="58"/>
      <c r="T870" s="58"/>
      <c r="U870" s="58"/>
      <c r="V870" s="58"/>
      <c r="W870" s="58"/>
      <c r="X870" s="58"/>
      <c r="Y870" s="58"/>
    </row>
    <row r="871" spans="1:25" ht="15.75" customHeight="1" x14ac:dyDescent="0.2">
      <c r="A871" s="23"/>
      <c r="B871" s="23"/>
      <c r="C871" s="58"/>
      <c r="D871" s="58"/>
      <c r="E871" s="58"/>
      <c r="F871" s="58"/>
      <c r="G871" s="58"/>
      <c r="H871" s="58"/>
      <c r="I871" s="67"/>
      <c r="J871" s="58"/>
      <c r="K871" s="58"/>
      <c r="L871" s="58"/>
      <c r="M871" s="58"/>
      <c r="N871" s="58"/>
      <c r="O871" s="58"/>
      <c r="P871" s="58"/>
      <c r="Q871" s="58"/>
      <c r="R871" s="58"/>
      <c r="S871" s="58"/>
      <c r="T871" s="58"/>
      <c r="U871" s="58"/>
      <c r="V871" s="58"/>
      <c r="W871" s="58"/>
      <c r="X871" s="58"/>
      <c r="Y871" s="58"/>
    </row>
    <row r="872" spans="1:25" ht="15.75" customHeight="1" x14ac:dyDescent="0.2">
      <c r="A872" s="23"/>
      <c r="B872" s="23"/>
      <c r="C872" s="58"/>
      <c r="D872" s="58"/>
      <c r="E872" s="58"/>
      <c r="F872" s="58"/>
      <c r="G872" s="58"/>
      <c r="H872" s="58"/>
      <c r="I872" s="67"/>
      <c r="J872" s="58"/>
      <c r="K872" s="58"/>
      <c r="L872" s="58"/>
      <c r="M872" s="58"/>
      <c r="N872" s="58"/>
      <c r="O872" s="58"/>
      <c r="P872" s="58"/>
      <c r="Q872" s="58"/>
      <c r="R872" s="58"/>
      <c r="S872" s="58"/>
      <c r="T872" s="58"/>
      <c r="U872" s="58"/>
      <c r="V872" s="58"/>
      <c r="W872" s="58"/>
      <c r="X872" s="58"/>
      <c r="Y872" s="58"/>
    </row>
    <row r="873" spans="1:25" ht="15.75" customHeight="1" x14ac:dyDescent="0.2">
      <c r="A873" s="23"/>
      <c r="B873" s="23"/>
      <c r="C873" s="58"/>
      <c r="D873" s="58"/>
      <c r="E873" s="58"/>
      <c r="F873" s="58"/>
      <c r="G873" s="58"/>
      <c r="H873" s="58"/>
      <c r="I873" s="67"/>
      <c r="J873" s="58"/>
      <c r="K873" s="58"/>
      <c r="L873" s="58"/>
      <c r="M873" s="58"/>
      <c r="N873" s="58"/>
      <c r="O873" s="58"/>
      <c r="P873" s="58"/>
      <c r="Q873" s="58"/>
      <c r="R873" s="58"/>
      <c r="S873" s="58"/>
      <c r="T873" s="58"/>
      <c r="U873" s="58"/>
      <c r="V873" s="58"/>
      <c r="W873" s="58"/>
      <c r="X873" s="58"/>
      <c r="Y873" s="58"/>
    </row>
    <row r="874" spans="1:25" ht="15.75" customHeight="1" x14ac:dyDescent="0.2">
      <c r="A874" s="23"/>
      <c r="B874" s="23"/>
      <c r="C874" s="58"/>
      <c r="D874" s="58"/>
      <c r="E874" s="58"/>
      <c r="F874" s="58"/>
      <c r="G874" s="58"/>
      <c r="H874" s="58"/>
      <c r="I874" s="67"/>
      <c r="J874" s="58"/>
      <c r="K874" s="58"/>
      <c r="L874" s="58"/>
      <c r="M874" s="58"/>
      <c r="N874" s="58"/>
      <c r="O874" s="58"/>
      <c r="P874" s="58"/>
      <c r="Q874" s="58"/>
      <c r="R874" s="58"/>
      <c r="S874" s="58"/>
      <c r="T874" s="58"/>
      <c r="U874" s="58"/>
      <c r="V874" s="58"/>
      <c r="W874" s="58"/>
      <c r="X874" s="58"/>
      <c r="Y874" s="58"/>
    </row>
    <row r="875" spans="1:25" ht="15.75" customHeight="1" x14ac:dyDescent="0.2">
      <c r="A875" s="23"/>
      <c r="B875" s="23"/>
      <c r="C875" s="58"/>
      <c r="D875" s="58"/>
      <c r="E875" s="58"/>
      <c r="F875" s="58"/>
      <c r="G875" s="58"/>
      <c r="H875" s="58"/>
      <c r="I875" s="67"/>
      <c r="J875" s="58"/>
      <c r="K875" s="58"/>
      <c r="L875" s="58"/>
      <c r="M875" s="58"/>
      <c r="N875" s="58"/>
      <c r="O875" s="58"/>
      <c r="P875" s="58"/>
      <c r="Q875" s="58"/>
      <c r="R875" s="58"/>
      <c r="S875" s="58"/>
      <c r="T875" s="58"/>
      <c r="U875" s="58"/>
      <c r="V875" s="58"/>
      <c r="W875" s="58"/>
      <c r="X875" s="58"/>
      <c r="Y875" s="58"/>
    </row>
    <row r="876" spans="1:25" ht="15.75" customHeight="1" x14ac:dyDescent="0.2">
      <c r="A876" s="23"/>
      <c r="B876" s="23"/>
      <c r="C876" s="58"/>
      <c r="D876" s="58"/>
      <c r="E876" s="58"/>
      <c r="F876" s="58"/>
      <c r="G876" s="58"/>
      <c r="H876" s="58"/>
      <c r="I876" s="67"/>
      <c r="J876" s="58"/>
      <c r="K876" s="58"/>
      <c r="L876" s="58"/>
      <c r="M876" s="58"/>
      <c r="N876" s="58"/>
      <c r="O876" s="58"/>
      <c r="P876" s="58"/>
      <c r="Q876" s="58"/>
      <c r="R876" s="58"/>
      <c r="S876" s="58"/>
      <c r="T876" s="58"/>
      <c r="U876" s="58"/>
      <c r="V876" s="58"/>
      <c r="W876" s="58"/>
      <c r="X876" s="58"/>
      <c r="Y876" s="58"/>
    </row>
    <row r="877" spans="1:25" ht="15.75" customHeight="1" x14ac:dyDescent="0.2">
      <c r="A877" s="23"/>
      <c r="B877" s="23"/>
      <c r="C877" s="58"/>
      <c r="D877" s="58"/>
      <c r="E877" s="58"/>
      <c r="F877" s="58"/>
      <c r="G877" s="58"/>
      <c r="H877" s="58"/>
      <c r="I877" s="67"/>
      <c r="J877" s="58"/>
      <c r="K877" s="58"/>
      <c r="L877" s="58"/>
      <c r="M877" s="58"/>
      <c r="N877" s="58"/>
      <c r="O877" s="58"/>
      <c r="P877" s="58"/>
      <c r="Q877" s="58"/>
      <c r="R877" s="58"/>
      <c r="S877" s="58"/>
      <c r="T877" s="58"/>
      <c r="U877" s="58"/>
      <c r="V877" s="58"/>
      <c r="W877" s="58"/>
      <c r="X877" s="58"/>
      <c r="Y877" s="58"/>
    </row>
    <row r="878" spans="1:25" ht="15.75" customHeight="1" x14ac:dyDescent="0.2">
      <c r="A878" s="23"/>
      <c r="B878" s="23"/>
      <c r="C878" s="58"/>
      <c r="D878" s="58"/>
      <c r="E878" s="58"/>
      <c r="F878" s="58"/>
      <c r="G878" s="58"/>
      <c r="H878" s="58"/>
      <c r="I878" s="67"/>
      <c r="J878" s="58"/>
      <c r="K878" s="58"/>
      <c r="L878" s="58"/>
      <c r="M878" s="58"/>
      <c r="N878" s="58"/>
      <c r="O878" s="58"/>
      <c r="P878" s="58"/>
      <c r="Q878" s="58"/>
      <c r="R878" s="58"/>
      <c r="S878" s="58"/>
      <c r="T878" s="58"/>
      <c r="U878" s="58"/>
      <c r="V878" s="58"/>
      <c r="W878" s="58"/>
      <c r="X878" s="58"/>
      <c r="Y878" s="58"/>
    </row>
    <row r="879" spans="1:25" ht="15.75" customHeight="1" x14ac:dyDescent="0.2">
      <c r="A879" s="23"/>
      <c r="B879" s="23"/>
      <c r="C879" s="58"/>
      <c r="D879" s="58"/>
      <c r="E879" s="58"/>
      <c r="F879" s="58"/>
      <c r="G879" s="58"/>
      <c r="H879" s="58"/>
      <c r="I879" s="67"/>
      <c r="J879" s="58"/>
      <c r="K879" s="58"/>
      <c r="L879" s="58"/>
      <c r="M879" s="58"/>
      <c r="N879" s="58"/>
      <c r="O879" s="58"/>
      <c r="P879" s="58"/>
      <c r="Q879" s="58"/>
      <c r="R879" s="58"/>
      <c r="S879" s="58"/>
      <c r="T879" s="58"/>
      <c r="U879" s="58"/>
      <c r="V879" s="58"/>
      <c r="W879" s="58"/>
      <c r="X879" s="58"/>
      <c r="Y879" s="58"/>
    </row>
    <row r="880" spans="1:25" ht="15.75" customHeight="1" x14ac:dyDescent="0.2">
      <c r="A880" s="23"/>
      <c r="B880" s="23"/>
      <c r="C880" s="58"/>
      <c r="D880" s="58"/>
      <c r="E880" s="58"/>
      <c r="F880" s="58"/>
      <c r="G880" s="58"/>
      <c r="H880" s="58"/>
      <c r="I880" s="67"/>
      <c r="J880" s="58"/>
      <c r="K880" s="58"/>
      <c r="L880" s="58"/>
      <c r="M880" s="58"/>
      <c r="N880" s="58"/>
      <c r="O880" s="58"/>
      <c r="P880" s="58"/>
      <c r="Q880" s="58"/>
      <c r="R880" s="58"/>
      <c r="S880" s="58"/>
      <c r="T880" s="58"/>
      <c r="U880" s="58"/>
      <c r="V880" s="58"/>
      <c r="W880" s="58"/>
      <c r="X880" s="58"/>
      <c r="Y880" s="58"/>
    </row>
    <row r="881" spans="1:25" ht="15.75" customHeight="1" x14ac:dyDescent="0.2">
      <c r="A881" s="23"/>
      <c r="B881" s="23"/>
      <c r="C881" s="58"/>
      <c r="D881" s="58"/>
      <c r="E881" s="58"/>
      <c r="F881" s="58"/>
      <c r="G881" s="58"/>
      <c r="H881" s="58"/>
      <c r="I881" s="67"/>
      <c r="J881" s="58"/>
      <c r="K881" s="58"/>
      <c r="L881" s="58"/>
      <c r="M881" s="58"/>
      <c r="N881" s="58"/>
      <c r="O881" s="58"/>
      <c r="P881" s="58"/>
      <c r="Q881" s="58"/>
      <c r="R881" s="58"/>
      <c r="S881" s="58"/>
      <c r="T881" s="58"/>
      <c r="U881" s="58"/>
      <c r="V881" s="58"/>
      <c r="W881" s="58"/>
      <c r="X881" s="58"/>
      <c r="Y881" s="58"/>
    </row>
    <row r="882" spans="1:25" ht="15.75" customHeight="1" x14ac:dyDescent="0.2">
      <c r="A882" s="23"/>
      <c r="B882" s="23"/>
      <c r="C882" s="58"/>
      <c r="D882" s="58"/>
      <c r="E882" s="58"/>
      <c r="F882" s="58"/>
      <c r="G882" s="58"/>
      <c r="H882" s="58"/>
      <c r="I882" s="67"/>
      <c r="J882" s="58"/>
      <c r="K882" s="58"/>
      <c r="L882" s="58"/>
      <c r="M882" s="58"/>
      <c r="N882" s="58"/>
      <c r="O882" s="58"/>
      <c r="P882" s="58"/>
      <c r="Q882" s="58"/>
      <c r="R882" s="58"/>
      <c r="S882" s="58"/>
      <c r="T882" s="58"/>
      <c r="U882" s="58"/>
      <c r="V882" s="58"/>
      <c r="W882" s="58"/>
      <c r="X882" s="58"/>
      <c r="Y882" s="58"/>
    </row>
    <row r="883" spans="1:25" ht="15.75" customHeight="1" x14ac:dyDescent="0.2">
      <c r="A883" s="23"/>
      <c r="B883" s="23"/>
      <c r="C883" s="58"/>
      <c r="D883" s="58"/>
      <c r="E883" s="58"/>
      <c r="F883" s="58"/>
      <c r="G883" s="58"/>
      <c r="H883" s="58"/>
      <c r="I883" s="67"/>
      <c r="J883" s="58"/>
      <c r="K883" s="58"/>
      <c r="L883" s="58"/>
      <c r="M883" s="58"/>
      <c r="N883" s="58"/>
      <c r="O883" s="58"/>
      <c r="P883" s="58"/>
      <c r="Q883" s="58"/>
      <c r="R883" s="58"/>
      <c r="S883" s="58"/>
      <c r="T883" s="58"/>
      <c r="U883" s="58"/>
      <c r="V883" s="58"/>
      <c r="W883" s="58"/>
      <c r="X883" s="58"/>
      <c r="Y883" s="58"/>
    </row>
    <row r="884" spans="1:25" ht="15.75" customHeight="1" x14ac:dyDescent="0.2">
      <c r="A884" s="23"/>
      <c r="B884" s="23"/>
      <c r="C884" s="58"/>
      <c r="D884" s="58"/>
      <c r="E884" s="58"/>
      <c r="F884" s="58"/>
      <c r="G884" s="58"/>
      <c r="H884" s="58"/>
      <c r="I884" s="67"/>
      <c r="J884" s="58"/>
      <c r="K884" s="58"/>
      <c r="L884" s="58"/>
      <c r="M884" s="58"/>
      <c r="N884" s="58"/>
      <c r="O884" s="58"/>
      <c r="P884" s="58"/>
      <c r="Q884" s="58"/>
      <c r="R884" s="58"/>
      <c r="S884" s="58"/>
      <c r="T884" s="58"/>
      <c r="U884" s="58"/>
      <c r="V884" s="58"/>
      <c r="W884" s="58"/>
      <c r="X884" s="58"/>
      <c r="Y884" s="58"/>
    </row>
    <row r="885" spans="1:25" ht="15.75" customHeight="1" x14ac:dyDescent="0.2">
      <c r="A885" s="23"/>
      <c r="B885" s="23"/>
      <c r="C885" s="58"/>
      <c r="D885" s="58"/>
      <c r="E885" s="58"/>
      <c r="F885" s="58"/>
      <c r="G885" s="58"/>
      <c r="H885" s="58"/>
      <c r="I885" s="67"/>
      <c r="J885" s="58"/>
      <c r="K885" s="58"/>
      <c r="L885" s="58"/>
      <c r="M885" s="58"/>
      <c r="N885" s="58"/>
      <c r="O885" s="58"/>
      <c r="P885" s="58"/>
      <c r="Q885" s="58"/>
      <c r="R885" s="58"/>
      <c r="S885" s="58"/>
      <c r="T885" s="58"/>
      <c r="U885" s="58"/>
      <c r="V885" s="58"/>
      <c r="W885" s="58"/>
      <c r="X885" s="58"/>
      <c r="Y885" s="58"/>
    </row>
    <row r="886" spans="1:25" ht="15.75" customHeight="1" x14ac:dyDescent="0.2">
      <c r="A886" s="23"/>
      <c r="B886" s="23"/>
      <c r="C886" s="58"/>
      <c r="D886" s="58"/>
      <c r="E886" s="58"/>
      <c r="F886" s="58"/>
      <c r="G886" s="58"/>
      <c r="H886" s="58"/>
      <c r="I886" s="67"/>
      <c r="J886" s="58"/>
      <c r="K886" s="58"/>
      <c r="L886" s="58"/>
      <c r="M886" s="58"/>
      <c r="N886" s="58"/>
      <c r="O886" s="58"/>
      <c r="P886" s="58"/>
      <c r="Q886" s="58"/>
      <c r="R886" s="58"/>
      <c r="S886" s="58"/>
      <c r="T886" s="58"/>
      <c r="U886" s="58"/>
      <c r="V886" s="58"/>
      <c r="W886" s="58"/>
      <c r="X886" s="58"/>
      <c r="Y886" s="58"/>
    </row>
    <row r="887" spans="1:25" ht="15.75" customHeight="1" x14ac:dyDescent="0.2">
      <c r="A887" s="23"/>
      <c r="B887" s="23"/>
      <c r="C887" s="58"/>
      <c r="D887" s="58"/>
      <c r="E887" s="58"/>
      <c r="F887" s="58"/>
      <c r="G887" s="58"/>
      <c r="H887" s="58"/>
      <c r="I887" s="67"/>
      <c r="J887" s="58"/>
      <c r="K887" s="58"/>
      <c r="L887" s="58"/>
      <c r="M887" s="58"/>
      <c r="N887" s="58"/>
      <c r="O887" s="58"/>
      <c r="P887" s="58"/>
      <c r="Q887" s="58"/>
      <c r="R887" s="58"/>
      <c r="S887" s="58"/>
      <c r="T887" s="58"/>
      <c r="U887" s="58"/>
      <c r="V887" s="58"/>
      <c r="W887" s="58"/>
      <c r="X887" s="58"/>
      <c r="Y887" s="58"/>
    </row>
    <row r="888" spans="1:25" ht="15.75" customHeight="1" x14ac:dyDescent="0.2">
      <c r="A888" s="23"/>
      <c r="B888" s="23"/>
      <c r="C888" s="58"/>
      <c r="D888" s="58"/>
      <c r="E888" s="58"/>
      <c r="F888" s="58"/>
      <c r="G888" s="58"/>
      <c r="H888" s="58"/>
      <c r="I888" s="67"/>
      <c r="J888" s="58"/>
      <c r="K888" s="58"/>
      <c r="L888" s="58"/>
      <c r="M888" s="58"/>
      <c r="N888" s="58"/>
      <c r="O888" s="58"/>
      <c r="P888" s="58"/>
      <c r="Q888" s="58"/>
      <c r="R888" s="58"/>
      <c r="S888" s="58"/>
      <c r="T888" s="58"/>
      <c r="U888" s="58"/>
      <c r="V888" s="58"/>
      <c r="W888" s="58"/>
      <c r="X888" s="58"/>
      <c r="Y888" s="58"/>
    </row>
    <row r="889" spans="1:25" ht="15.75" customHeight="1" x14ac:dyDescent="0.2">
      <c r="A889" s="23"/>
      <c r="B889" s="23"/>
      <c r="C889" s="58"/>
      <c r="D889" s="58"/>
      <c r="E889" s="58"/>
      <c r="F889" s="58"/>
      <c r="G889" s="58"/>
      <c r="H889" s="58"/>
      <c r="I889" s="67"/>
      <c r="J889" s="58"/>
      <c r="K889" s="58"/>
      <c r="L889" s="58"/>
      <c r="M889" s="58"/>
      <c r="N889" s="58"/>
      <c r="O889" s="58"/>
      <c r="P889" s="58"/>
      <c r="Q889" s="58"/>
      <c r="R889" s="58"/>
      <c r="S889" s="58"/>
      <c r="T889" s="58"/>
      <c r="U889" s="58"/>
      <c r="V889" s="58"/>
      <c r="W889" s="58"/>
      <c r="X889" s="58"/>
      <c r="Y889" s="58"/>
    </row>
    <row r="890" spans="1:25" ht="15.75" customHeight="1" x14ac:dyDescent="0.2">
      <c r="A890" s="23"/>
      <c r="B890" s="23"/>
      <c r="C890" s="58"/>
      <c r="D890" s="58"/>
      <c r="E890" s="58"/>
      <c r="F890" s="58"/>
      <c r="G890" s="58"/>
      <c r="H890" s="58"/>
      <c r="I890" s="67"/>
      <c r="J890" s="58"/>
      <c r="K890" s="58"/>
      <c r="L890" s="58"/>
      <c r="M890" s="58"/>
      <c r="N890" s="58"/>
      <c r="O890" s="58"/>
      <c r="P890" s="58"/>
      <c r="Q890" s="58"/>
      <c r="R890" s="58"/>
      <c r="S890" s="58"/>
      <c r="T890" s="58"/>
      <c r="U890" s="58"/>
      <c r="V890" s="58"/>
      <c r="W890" s="58"/>
      <c r="X890" s="58"/>
      <c r="Y890" s="58"/>
    </row>
    <row r="891" spans="1:25" ht="15.75" customHeight="1" x14ac:dyDescent="0.2">
      <c r="A891" s="23"/>
      <c r="B891" s="23"/>
      <c r="C891" s="58"/>
      <c r="D891" s="58"/>
      <c r="E891" s="58"/>
      <c r="F891" s="58"/>
      <c r="G891" s="58"/>
      <c r="H891" s="58"/>
      <c r="I891" s="67"/>
      <c r="J891" s="58"/>
      <c r="K891" s="58"/>
      <c r="L891" s="58"/>
      <c r="M891" s="58"/>
      <c r="N891" s="58"/>
      <c r="O891" s="58"/>
      <c r="P891" s="58"/>
      <c r="Q891" s="58"/>
      <c r="R891" s="58"/>
      <c r="S891" s="58"/>
      <c r="T891" s="58"/>
      <c r="U891" s="58"/>
      <c r="V891" s="58"/>
      <c r="W891" s="58"/>
      <c r="X891" s="58"/>
      <c r="Y891" s="58"/>
    </row>
    <row r="892" spans="1:25" ht="15.75" customHeight="1" x14ac:dyDescent="0.2">
      <c r="A892" s="23"/>
      <c r="B892" s="23"/>
      <c r="C892" s="58"/>
      <c r="D892" s="58"/>
      <c r="E892" s="58"/>
      <c r="F892" s="58"/>
      <c r="G892" s="58"/>
      <c r="H892" s="58"/>
      <c r="I892" s="67"/>
      <c r="J892" s="58"/>
      <c r="K892" s="58"/>
      <c r="L892" s="58"/>
      <c r="M892" s="58"/>
      <c r="N892" s="58"/>
      <c r="O892" s="58"/>
      <c r="P892" s="58"/>
      <c r="Q892" s="58"/>
      <c r="R892" s="58"/>
      <c r="S892" s="58"/>
      <c r="T892" s="58"/>
      <c r="U892" s="58"/>
      <c r="V892" s="58"/>
      <c r="W892" s="58"/>
      <c r="X892" s="58"/>
      <c r="Y892" s="58"/>
    </row>
    <row r="893" spans="1:25" ht="15.75" customHeight="1" x14ac:dyDescent="0.2">
      <c r="A893" s="23"/>
      <c r="B893" s="23"/>
      <c r="C893" s="58"/>
      <c r="D893" s="58"/>
      <c r="E893" s="58"/>
      <c r="F893" s="58"/>
      <c r="G893" s="58"/>
      <c r="H893" s="58"/>
      <c r="I893" s="67"/>
      <c r="J893" s="58"/>
      <c r="K893" s="58"/>
      <c r="L893" s="58"/>
      <c r="M893" s="58"/>
      <c r="N893" s="58"/>
      <c r="O893" s="58"/>
      <c r="P893" s="58"/>
      <c r="Q893" s="58"/>
      <c r="R893" s="58"/>
      <c r="S893" s="58"/>
      <c r="T893" s="58"/>
      <c r="U893" s="58"/>
      <c r="V893" s="58"/>
      <c r="W893" s="58"/>
      <c r="X893" s="58"/>
      <c r="Y893" s="58"/>
    </row>
    <row r="894" spans="1:25" ht="15.75" customHeight="1" x14ac:dyDescent="0.2">
      <c r="A894" s="23"/>
      <c r="B894" s="23"/>
      <c r="C894" s="58"/>
      <c r="D894" s="58"/>
      <c r="E894" s="58"/>
      <c r="F894" s="58"/>
      <c r="G894" s="58"/>
      <c r="H894" s="58"/>
      <c r="I894" s="67"/>
      <c r="J894" s="58"/>
      <c r="K894" s="58"/>
      <c r="L894" s="58"/>
      <c r="M894" s="58"/>
      <c r="N894" s="58"/>
      <c r="O894" s="58"/>
      <c r="P894" s="58"/>
      <c r="Q894" s="58"/>
      <c r="R894" s="58"/>
      <c r="S894" s="58"/>
      <c r="T894" s="58"/>
      <c r="U894" s="58"/>
      <c r="V894" s="58"/>
      <c r="W894" s="58"/>
      <c r="X894" s="58"/>
      <c r="Y894" s="58"/>
    </row>
    <row r="895" spans="1:25" ht="15.75" customHeight="1" x14ac:dyDescent="0.2">
      <c r="A895" s="23"/>
      <c r="B895" s="23"/>
      <c r="C895" s="58"/>
      <c r="D895" s="58"/>
      <c r="E895" s="58"/>
      <c r="F895" s="58"/>
      <c r="G895" s="58"/>
      <c r="H895" s="58"/>
      <c r="I895" s="67"/>
      <c r="J895" s="58"/>
      <c r="K895" s="58"/>
      <c r="L895" s="58"/>
      <c r="M895" s="58"/>
      <c r="N895" s="58"/>
      <c r="O895" s="58"/>
      <c r="P895" s="58"/>
      <c r="Q895" s="58"/>
      <c r="R895" s="58"/>
      <c r="S895" s="58"/>
      <c r="T895" s="58"/>
      <c r="U895" s="58"/>
      <c r="V895" s="58"/>
      <c r="W895" s="58"/>
      <c r="X895" s="58"/>
      <c r="Y895" s="58"/>
    </row>
    <row r="896" spans="1:25" ht="15.75" customHeight="1" x14ac:dyDescent="0.2">
      <c r="A896" s="23"/>
      <c r="B896" s="23"/>
      <c r="C896" s="58"/>
      <c r="D896" s="58"/>
      <c r="E896" s="58"/>
      <c r="F896" s="58"/>
      <c r="G896" s="58"/>
      <c r="H896" s="58"/>
      <c r="I896" s="67"/>
      <c r="J896" s="58"/>
      <c r="K896" s="58"/>
      <c r="L896" s="58"/>
      <c r="M896" s="58"/>
      <c r="N896" s="58"/>
      <c r="O896" s="58"/>
      <c r="P896" s="58"/>
      <c r="Q896" s="58"/>
      <c r="R896" s="58"/>
      <c r="S896" s="58"/>
      <c r="T896" s="58"/>
      <c r="U896" s="58"/>
      <c r="V896" s="58"/>
      <c r="W896" s="58"/>
      <c r="X896" s="58"/>
      <c r="Y896" s="58"/>
    </row>
    <row r="897" spans="1:25" ht="15.75" customHeight="1" x14ac:dyDescent="0.2">
      <c r="A897" s="23"/>
      <c r="B897" s="23"/>
      <c r="C897" s="58"/>
      <c r="D897" s="58"/>
      <c r="E897" s="58"/>
      <c r="F897" s="58"/>
      <c r="G897" s="58"/>
      <c r="H897" s="58"/>
      <c r="I897" s="67"/>
      <c r="J897" s="58"/>
      <c r="K897" s="58"/>
      <c r="L897" s="58"/>
      <c r="M897" s="58"/>
      <c r="N897" s="58"/>
      <c r="O897" s="58"/>
      <c r="P897" s="58"/>
      <c r="Q897" s="58"/>
      <c r="R897" s="58"/>
      <c r="S897" s="58"/>
      <c r="T897" s="58"/>
      <c r="U897" s="58"/>
      <c r="V897" s="58"/>
      <c r="W897" s="58"/>
      <c r="X897" s="58"/>
      <c r="Y897" s="58"/>
    </row>
    <row r="898" spans="1:25" ht="15.75" customHeight="1" x14ac:dyDescent="0.2">
      <c r="A898" s="23"/>
      <c r="B898" s="23"/>
      <c r="C898" s="58"/>
      <c r="D898" s="58"/>
      <c r="E898" s="58"/>
      <c r="F898" s="58"/>
      <c r="G898" s="58"/>
      <c r="H898" s="58"/>
      <c r="I898" s="67"/>
      <c r="J898" s="58"/>
      <c r="K898" s="58"/>
      <c r="L898" s="58"/>
      <c r="M898" s="58"/>
      <c r="N898" s="58"/>
      <c r="O898" s="58"/>
      <c r="P898" s="58"/>
      <c r="Q898" s="58"/>
      <c r="R898" s="58"/>
      <c r="S898" s="58"/>
      <c r="T898" s="58"/>
      <c r="U898" s="58"/>
      <c r="V898" s="58"/>
      <c r="W898" s="58"/>
      <c r="X898" s="58"/>
      <c r="Y898" s="58"/>
    </row>
    <row r="899" spans="1:25" ht="15.75" customHeight="1" x14ac:dyDescent="0.2">
      <c r="A899" s="23"/>
      <c r="B899" s="23"/>
      <c r="C899" s="58"/>
      <c r="D899" s="58"/>
      <c r="E899" s="58"/>
      <c r="F899" s="58"/>
      <c r="G899" s="58"/>
      <c r="H899" s="58"/>
      <c r="I899" s="67"/>
      <c r="J899" s="58"/>
      <c r="K899" s="58"/>
      <c r="L899" s="58"/>
      <c r="M899" s="58"/>
      <c r="N899" s="58"/>
      <c r="O899" s="58"/>
      <c r="P899" s="58"/>
      <c r="Q899" s="58"/>
      <c r="R899" s="58"/>
      <c r="S899" s="58"/>
      <c r="T899" s="58"/>
      <c r="U899" s="58"/>
      <c r="V899" s="58"/>
      <c r="W899" s="58"/>
      <c r="X899" s="58"/>
      <c r="Y899" s="58"/>
    </row>
    <row r="900" spans="1:25" ht="15.75" customHeight="1" x14ac:dyDescent="0.2">
      <c r="A900" s="23"/>
      <c r="B900" s="23"/>
      <c r="C900" s="58"/>
      <c r="D900" s="58"/>
      <c r="E900" s="58"/>
      <c r="F900" s="58"/>
      <c r="G900" s="58"/>
      <c r="H900" s="58"/>
      <c r="I900" s="67"/>
      <c r="J900" s="58"/>
      <c r="K900" s="58"/>
      <c r="L900" s="58"/>
      <c r="M900" s="58"/>
      <c r="N900" s="58"/>
      <c r="O900" s="58"/>
      <c r="P900" s="58"/>
      <c r="Q900" s="58"/>
      <c r="R900" s="58"/>
      <c r="S900" s="58"/>
      <c r="T900" s="58"/>
      <c r="U900" s="58"/>
      <c r="V900" s="58"/>
      <c r="W900" s="58"/>
      <c r="X900" s="58"/>
      <c r="Y900" s="58"/>
    </row>
    <row r="901" spans="1:25" ht="15.75" customHeight="1" x14ac:dyDescent="0.2">
      <c r="A901" s="23"/>
      <c r="B901" s="23"/>
      <c r="C901" s="58"/>
      <c r="D901" s="58"/>
      <c r="E901" s="58"/>
      <c r="F901" s="58"/>
      <c r="G901" s="58"/>
      <c r="H901" s="58"/>
      <c r="I901" s="67"/>
      <c r="J901" s="58"/>
      <c r="K901" s="58"/>
      <c r="L901" s="58"/>
      <c r="M901" s="58"/>
      <c r="N901" s="58"/>
      <c r="O901" s="58"/>
      <c r="P901" s="58"/>
      <c r="Q901" s="58"/>
      <c r="R901" s="58"/>
      <c r="S901" s="58"/>
      <c r="T901" s="58"/>
      <c r="U901" s="58"/>
      <c r="V901" s="58"/>
      <c r="W901" s="58"/>
      <c r="X901" s="58"/>
      <c r="Y901" s="58"/>
    </row>
    <row r="902" spans="1:25" ht="15.75" customHeight="1" x14ac:dyDescent="0.2">
      <c r="A902" s="23"/>
      <c r="B902" s="23"/>
      <c r="C902" s="58"/>
      <c r="D902" s="58"/>
      <c r="E902" s="58"/>
      <c r="F902" s="58"/>
      <c r="G902" s="58"/>
      <c r="H902" s="58"/>
      <c r="I902" s="67"/>
      <c r="J902" s="58"/>
      <c r="K902" s="58"/>
      <c r="L902" s="58"/>
      <c r="M902" s="58"/>
      <c r="N902" s="58"/>
      <c r="O902" s="58"/>
      <c r="P902" s="58"/>
      <c r="Q902" s="58"/>
      <c r="R902" s="58"/>
      <c r="S902" s="58"/>
      <c r="T902" s="58"/>
      <c r="U902" s="58"/>
      <c r="V902" s="58"/>
      <c r="W902" s="58"/>
      <c r="X902" s="58"/>
      <c r="Y902" s="58"/>
    </row>
    <row r="903" spans="1:25" ht="15.75" customHeight="1" x14ac:dyDescent="0.2">
      <c r="A903" s="23"/>
      <c r="B903" s="23"/>
      <c r="C903" s="58"/>
      <c r="D903" s="58"/>
      <c r="E903" s="58"/>
      <c r="F903" s="58"/>
      <c r="G903" s="58"/>
      <c r="H903" s="58"/>
      <c r="I903" s="67"/>
      <c r="J903" s="58"/>
      <c r="K903" s="58"/>
      <c r="L903" s="58"/>
      <c r="M903" s="58"/>
      <c r="N903" s="58"/>
      <c r="O903" s="58"/>
      <c r="P903" s="58"/>
      <c r="Q903" s="58"/>
      <c r="R903" s="58"/>
      <c r="S903" s="58"/>
      <c r="T903" s="58"/>
      <c r="U903" s="58"/>
      <c r="V903" s="58"/>
      <c r="W903" s="58"/>
      <c r="X903" s="58"/>
      <c r="Y903" s="58"/>
    </row>
    <row r="904" spans="1:25" ht="15.75" customHeight="1" x14ac:dyDescent="0.2">
      <c r="A904" s="23"/>
      <c r="B904" s="23"/>
      <c r="C904" s="58"/>
      <c r="D904" s="58"/>
      <c r="E904" s="58"/>
      <c r="F904" s="58"/>
      <c r="G904" s="58"/>
      <c r="H904" s="58"/>
      <c r="I904" s="67"/>
      <c r="J904" s="58"/>
      <c r="K904" s="58"/>
      <c r="L904" s="58"/>
      <c r="M904" s="58"/>
      <c r="N904" s="58"/>
      <c r="O904" s="58"/>
      <c r="P904" s="58"/>
      <c r="Q904" s="58"/>
      <c r="R904" s="58"/>
      <c r="S904" s="58"/>
      <c r="T904" s="58"/>
      <c r="U904" s="58"/>
      <c r="V904" s="58"/>
      <c r="W904" s="58"/>
      <c r="X904" s="58"/>
      <c r="Y904" s="58"/>
    </row>
    <row r="905" spans="1:25" ht="15.75" customHeight="1" x14ac:dyDescent="0.2">
      <c r="A905" s="23"/>
      <c r="B905" s="23"/>
      <c r="C905" s="58"/>
      <c r="D905" s="58"/>
      <c r="E905" s="58"/>
      <c r="F905" s="58"/>
      <c r="G905" s="58"/>
      <c r="H905" s="58"/>
      <c r="I905" s="67"/>
      <c r="J905" s="58"/>
      <c r="K905" s="58"/>
      <c r="L905" s="58"/>
      <c r="M905" s="58"/>
      <c r="N905" s="58"/>
      <c r="O905" s="58"/>
      <c r="P905" s="58"/>
      <c r="Q905" s="58"/>
      <c r="R905" s="58"/>
      <c r="S905" s="58"/>
      <c r="T905" s="58"/>
      <c r="U905" s="58"/>
      <c r="V905" s="58"/>
      <c r="W905" s="58"/>
      <c r="X905" s="58"/>
      <c r="Y905" s="58"/>
    </row>
    <row r="906" spans="1:25" ht="15.75" customHeight="1" x14ac:dyDescent="0.2">
      <c r="A906" s="23"/>
      <c r="B906" s="23"/>
      <c r="C906" s="58"/>
      <c r="D906" s="58"/>
      <c r="E906" s="58"/>
      <c r="F906" s="58"/>
      <c r="G906" s="58"/>
      <c r="H906" s="58"/>
      <c r="I906" s="67"/>
      <c r="J906" s="58"/>
      <c r="K906" s="58"/>
      <c r="L906" s="58"/>
      <c r="M906" s="58"/>
      <c r="N906" s="58"/>
      <c r="O906" s="58"/>
      <c r="P906" s="58"/>
      <c r="Q906" s="58"/>
      <c r="R906" s="58"/>
      <c r="S906" s="58"/>
      <c r="T906" s="58"/>
      <c r="U906" s="58"/>
      <c r="V906" s="58"/>
      <c r="W906" s="58"/>
      <c r="X906" s="58"/>
      <c r="Y906" s="58"/>
    </row>
    <row r="907" spans="1:25" ht="15.75" customHeight="1" x14ac:dyDescent="0.2">
      <c r="A907" s="23"/>
      <c r="B907" s="23"/>
      <c r="C907" s="58"/>
      <c r="D907" s="58"/>
      <c r="E907" s="58"/>
      <c r="F907" s="58"/>
      <c r="G907" s="58"/>
      <c r="H907" s="58"/>
      <c r="I907" s="67"/>
      <c r="J907" s="58"/>
      <c r="K907" s="58"/>
      <c r="L907" s="58"/>
      <c r="M907" s="58"/>
      <c r="N907" s="58"/>
      <c r="O907" s="58"/>
      <c r="P907" s="58"/>
      <c r="Q907" s="58"/>
      <c r="R907" s="58"/>
      <c r="S907" s="58"/>
      <c r="T907" s="58"/>
      <c r="U907" s="58"/>
      <c r="V907" s="58"/>
      <c r="W907" s="58"/>
      <c r="X907" s="58"/>
      <c r="Y907" s="58"/>
    </row>
    <row r="908" spans="1:25" ht="15.75" customHeight="1" x14ac:dyDescent="0.2">
      <c r="A908" s="23"/>
      <c r="B908" s="23"/>
      <c r="C908" s="58"/>
      <c r="D908" s="58"/>
      <c r="E908" s="58"/>
      <c r="F908" s="58"/>
      <c r="G908" s="58"/>
      <c r="H908" s="58"/>
      <c r="I908" s="67"/>
      <c r="J908" s="58"/>
      <c r="K908" s="58"/>
      <c r="L908" s="58"/>
      <c r="M908" s="58"/>
      <c r="N908" s="58"/>
      <c r="O908" s="58"/>
      <c r="P908" s="58"/>
      <c r="Q908" s="58"/>
      <c r="R908" s="58"/>
      <c r="S908" s="58"/>
      <c r="T908" s="58"/>
      <c r="U908" s="58"/>
      <c r="V908" s="58"/>
      <c r="W908" s="58"/>
      <c r="X908" s="58"/>
      <c r="Y908" s="58"/>
    </row>
    <row r="909" spans="1:25" ht="15.75" customHeight="1" x14ac:dyDescent="0.2">
      <c r="A909" s="23"/>
      <c r="B909" s="23"/>
      <c r="C909" s="58"/>
      <c r="D909" s="58"/>
      <c r="E909" s="58"/>
      <c r="F909" s="58"/>
      <c r="G909" s="58"/>
      <c r="H909" s="58"/>
      <c r="I909" s="67"/>
      <c r="J909" s="58"/>
      <c r="K909" s="58"/>
      <c r="L909" s="58"/>
      <c r="M909" s="58"/>
      <c r="N909" s="58"/>
      <c r="O909" s="58"/>
      <c r="P909" s="58"/>
      <c r="Q909" s="58"/>
      <c r="R909" s="58"/>
      <c r="S909" s="58"/>
      <c r="T909" s="58"/>
      <c r="U909" s="58"/>
      <c r="V909" s="58"/>
      <c r="W909" s="58"/>
      <c r="X909" s="58"/>
      <c r="Y909" s="58"/>
    </row>
    <row r="910" spans="1:25" ht="15.75" customHeight="1" x14ac:dyDescent="0.2">
      <c r="A910" s="23"/>
      <c r="B910" s="23"/>
      <c r="C910" s="58"/>
      <c r="D910" s="58"/>
      <c r="E910" s="58"/>
      <c r="F910" s="58"/>
      <c r="G910" s="58"/>
      <c r="H910" s="58"/>
      <c r="I910" s="67"/>
      <c r="J910" s="58"/>
      <c r="K910" s="58"/>
      <c r="L910" s="58"/>
      <c r="M910" s="58"/>
      <c r="N910" s="58"/>
      <c r="O910" s="58"/>
      <c r="P910" s="58"/>
      <c r="Q910" s="58"/>
      <c r="R910" s="58"/>
      <c r="S910" s="58"/>
      <c r="T910" s="58"/>
      <c r="U910" s="58"/>
      <c r="V910" s="58"/>
      <c r="W910" s="58"/>
      <c r="X910" s="58"/>
      <c r="Y910" s="58"/>
    </row>
    <row r="911" spans="1:25" ht="15.75" customHeight="1" x14ac:dyDescent="0.2">
      <c r="A911" s="23"/>
      <c r="B911" s="23"/>
      <c r="C911" s="58"/>
      <c r="D911" s="58"/>
      <c r="E911" s="58"/>
      <c r="F911" s="58"/>
      <c r="G911" s="58"/>
      <c r="H911" s="58"/>
      <c r="I911" s="67"/>
      <c r="J911" s="58"/>
      <c r="K911" s="58"/>
      <c r="L911" s="58"/>
      <c r="M911" s="58"/>
      <c r="N911" s="58"/>
      <c r="O911" s="58"/>
      <c r="P911" s="58"/>
      <c r="Q911" s="58"/>
      <c r="R911" s="58"/>
      <c r="S911" s="58"/>
      <c r="T911" s="58"/>
      <c r="U911" s="58"/>
      <c r="V911" s="58"/>
      <c r="W911" s="58"/>
      <c r="X911" s="58"/>
      <c r="Y911" s="58"/>
    </row>
    <row r="912" spans="1:25" ht="15.75" customHeight="1" x14ac:dyDescent="0.2">
      <c r="A912" s="23"/>
      <c r="B912" s="23"/>
      <c r="C912" s="58"/>
      <c r="D912" s="58"/>
      <c r="E912" s="58"/>
      <c r="F912" s="58"/>
      <c r="G912" s="58"/>
      <c r="H912" s="58"/>
      <c r="I912" s="67"/>
      <c r="J912" s="58"/>
      <c r="K912" s="58"/>
      <c r="L912" s="58"/>
      <c r="M912" s="58"/>
      <c r="N912" s="58"/>
      <c r="O912" s="58"/>
      <c r="P912" s="58"/>
      <c r="Q912" s="58"/>
      <c r="R912" s="58"/>
      <c r="S912" s="58"/>
      <c r="T912" s="58"/>
      <c r="U912" s="58"/>
      <c r="V912" s="58"/>
      <c r="W912" s="58"/>
      <c r="X912" s="58"/>
      <c r="Y912" s="58"/>
    </row>
    <row r="913" spans="1:25" ht="15.75" customHeight="1" x14ac:dyDescent="0.2">
      <c r="A913" s="23"/>
      <c r="B913" s="23"/>
      <c r="C913" s="58"/>
      <c r="D913" s="58"/>
      <c r="E913" s="58"/>
      <c r="F913" s="58"/>
      <c r="G913" s="58"/>
      <c r="H913" s="58"/>
      <c r="I913" s="67"/>
      <c r="J913" s="58"/>
      <c r="K913" s="58"/>
      <c r="L913" s="58"/>
      <c r="M913" s="58"/>
      <c r="N913" s="58"/>
      <c r="O913" s="58"/>
      <c r="P913" s="58"/>
      <c r="Q913" s="58"/>
      <c r="R913" s="58"/>
      <c r="S913" s="58"/>
      <c r="T913" s="58"/>
      <c r="U913" s="58"/>
      <c r="V913" s="58"/>
      <c r="W913" s="58"/>
      <c r="X913" s="58"/>
      <c r="Y913" s="58"/>
    </row>
    <row r="914" spans="1:25" ht="15.75" customHeight="1" x14ac:dyDescent="0.2">
      <c r="A914" s="23"/>
      <c r="B914" s="23"/>
      <c r="C914" s="58"/>
      <c r="D914" s="58"/>
      <c r="E914" s="58"/>
      <c r="F914" s="58"/>
      <c r="G914" s="58"/>
      <c r="H914" s="58"/>
      <c r="I914" s="67"/>
      <c r="J914" s="58"/>
      <c r="K914" s="58"/>
      <c r="L914" s="58"/>
      <c r="M914" s="58"/>
      <c r="N914" s="58"/>
      <c r="O914" s="58"/>
      <c r="P914" s="58"/>
      <c r="Q914" s="58"/>
      <c r="R914" s="58"/>
      <c r="S914" s="58"/>
      <c r="T914" s="58"/>
      <c r="U914" s="58"/>
      <c r="V914" s="58"/>
      <c r="W914" s="58"/>
      <c r="X914" s="58"/>
      <c r="Y914" s="58"/>
    </row>
    <row r="915" spans="1:25" ht="15.75" customHeight="1" x14ac:dyDescent="0.2">
      <c r="A915" s="23"/>
      <c r="B915" s="23"/>
      <c r="C915" s="58"/>
      <c r="D915" s="58"/>
      <c r="E915" s="58"/>
      <c r="F915" s="58"/>
      <c r="G915" s="58"/>
      <c r="H915" s="58"/>
      <c r="I915" s="67"/>
      <c r="J915" s="58"/>
      <c r="K915" s="58"/>
      <c r="L915" s="58"/>
      <c r="M915" s="58"/>
      <c r="N915" s="58"/>
      <c r="O915" s="58"/>
      <c r="P915" s="58"/>
      <c r="Q915" s="58"/>
      <c r="R915" s="58"/>
      <c r="S915" s="58"/>
      <c r="T915" s="58"/>
      <c r="U915" s="58"/>
      <c r="V915" s="58"/>
      <c r="W915" s="58"/>
      <c r="X915" s="58"/>
      <c r="Y915" s="58"/>
    </row>
    <row r="916" spans="1:25" ht="15.75" customHeight="1" x14ac:dyDescent="0.2">
      <c r="A916" s="23"/>
      <c r="B916" s="23"/>
      <c r="C916" s="58"/>
      <c r="D916" s="58"/>
      <c r="E916" s="58"/>
      <c r="F916" s="58"/>
      <c r="G916" s="58"/>
      <c r="H916" s="58"/>
      <c r="I916" s="67"/>
      <c r="J916" s="58"/>
      <c r="K916" s="58"/>
      <c r="L916" s="58"/>
      <c r="M916" s="58"/>
      <c r="N916" s="58"/>
      <c r="O916" s="58"/>
      <c r="P916" s="58"/>
      <c r="Q916" s="58"/>
      <c r="R916" s="58"/>
      <c r="S916" s="58"/>
      <c r="T916" s="58"/>
      <c r="U916" s="58"/>
      <c r="V916" s="58"/>
      <c r="W916" s="58"/>
      <c r="X916" s="58"/>
      <c r="Y916" s="58"/>
    </row>
    <row r="917" spans="1:25" ht="15.75" customHeight="1" x14ac:dyDescent="0.2">
      <c r="A917" s="23"/>
      <c r="B917" s="23"/>
      <c r="C917" s="58"/>
      <c r="D917" s="58"/>
      <c r="E917" s="58"/>
      <c r="F917" s="58"/>
      <c r="G917" s="58"/>
      <c r="H917" s="58"/>
      <c r="I917" s="67"/>
      <c r="J917" s="58"/>
      <c r="K917" s="58"/>
      <c r="L917" s="58"/>
      <c r="M917" s="58"/>
      <c r="N917" s="58"/>
      <c r="O917" s="58"/>
      <c r="P917" s="58"/>
      <c r="Q917" s="58"/>
      <c r="R917" s="58"/>
      <c r="S917" s="58"/>
      <c r="T917" s="58"/>
      <c r="U917" s="58"/>
      <c r="V917" s="58"/>
      <c r="W917" s="58"/>
      <c r="X917" s="58"/>
      <c r="Y917" s="58"/>
    </row>
    <row r="918" spans="1:25" ht="15.75" customHeight="1" x14ac:dyDescent="0.2">
      <c r="A918" s="23"/>
      <c r="B918" s="23"/>
      <c r="C918" s="58"/>
      <c r="D918" s="58"/>
      <c r="E918" s="58"/>
      <c r="F918" s="58"/>
      <c r="G918" s="58"/>
      <c r="H918" s="58"/>
      <c r="I918" s="67"/>
      <c r="J918" s="58"/>
      <c r="K918" s="58"/>
      <c r="L918" s="58"/>
      <c r="M918" s="58"/>
      <c r="N918" s="58"/>
      <c r="O918" s="58"/>
      <c r="P918" s="58"/>
      <c r="Q918" s="58"/>
      <c r="R918" s="58"/>
      <c r="S918" s="58"/>
      <c r="T918" s="58"/>
      <c r="U918" s="58"/>
      <c r="V918" s="58"/>
      <c r="W918" s="58"/>
      <c r="X918" s="58"/>
      <c r="Y918" s="58"/>
    </row>
    <row r="919" spans="1:25" ht="15.75" customHeight="1" x14ac:dyDescent="0.2">
      <c r="A919" s="23"/>
      <c r="B919" s="23"/>
      <c r="C919" s="58"/>
      <c r="D919" s="58"/>
      <c r="E919" s="58"/>
      <c r="F919" s="58"/>
      <c r="G919" s="58"/>
      <c r="H919" s="58"/>
      <c r="I919" s="67"/>
      <c r="J919" s="58"/>
      <c r="K919" s="58"/>
      <c r="L919" s="58"/>
      <c r="M919" s="58"/>
      <c r="N919" s="58"/>
      <c r="O919" s="58"/>
      <c r="P919" s="58"/>
      <c r="Q919" s="58"/>
      <c r="R919" s="58"/>
      <c r="S919" s="58"/>
      <c r="T919" s="58"/>
      <c r="U919" s="58"/>
      <c r="V919" s="58"/>
      <c r="W919" s="58"/>
      <c r="X919" s="58"/>
      <c r="Y919" s="58"/>
    </row>
    <row r="920" spans="1:25" ht="15.75" customHeight="1" x14ac:dyDescent="0.2">
      <c r="A920" s="23"/>
      <c r="B920" s="23"/>
      <c r="C920" s="58"/>
      <c r="D920" s="58"/>
      <c r="E920" s="58"/>
      <c r="F920" s="58"/>
      <c r="G920" s="58"/>
      <c r="H920" s="58"/>
      <c r="I920" s="67"/>
      <c r="J920" s="58"/>
      <c r="K920" s="58"/>
      <c r="L920" s="58"/>
      <c r="M920" s="58"/>
      <c r="N920" s="58"/>
      <c r="O920" s="58"/>
      <c r="P920" s="58"/>
      <c r="Q920" s="58"/>
      <c r="R920" s="58"/>
      <c r="S920" s="58"/>
      <c r="T920" s="58"/>
      <c r="U920" s="58"/>
      <c r="V920" s="58"/>
      <c r="W920" s="58"/>
      <c r="X920" s="58"/>
      <c r="Y920" s="58"/>
    </row>
    <row r="921" spans="1:25" ht="15.75" customHeight="1" x14ac:dyDescent="0.2">
      <c r="A921" s="23"/>
      <c r="B921" s="23"/>
      <c r="C921" s="58"/>
      <c r="D921" s="58"/>
      <c r="E921" s="58"/>
      <c r="F921" s="58"/>
      <c r="G921" s="58"/>
      <c r="H921" s="58"/>
      <c r="I921" s="67"/>
      <c r="J921" s="58"/>
      <c r="K921" s="58"/>
      <c r="L921" s="58"/>
      <c r="M921" s="58"/>
      <c r="N921" s="58"/>
      <c r="O921" s="58"/>
      <c r="P921" s="58"/>
      <c r="Q921" s="58"/>
      <c r="R921" s="58"/>
      <c r="S921" s="58"/>
      <c r="T921" s="58"/>
      <c r="U921" s="58"/>
      <c r="V921" s="58"/>
      <c r="W921" s="58"/>
      <c r="X921" s="58"/>
      <c r="Y921" s="58"/>
    </row>
    <row r="922" spans="1:25" ht="15.75" customHeight="1" x14ac:dyDescent="0.2">
      <c r="A922" s="23"/>
      <c r="B922" s="23"/>
      <c r="C922" s="58"/>
      <c r="D922" s="58"/>
      <c r="E922" s="58"/>
      <c r="F922" s="58"/>
      <c r="G922" s="58"/>
      <c r="H922" s="58"/>
      <c r="I922" s="67"/>
      <c r="J922" s="58"/>
      <c r="K922" s="58"/>
      <c r="L922" s="58"/>
      <c r="M922" s="58"/>
      <c r="N922" s="58"/>
      <c r="O922" s="58"/>
      <c r="P922" s="58"/>
      <c r="Q922" s="58"/>
      <c r="R922" s="58"/>
      <c r="S922" s="58"/>
      <c r="T922" s="58"/>
      <c r="U922" s="58"/>
      <c r="V922" s="58"/>
      <c r="W922" s="58"/>
      <c r="X922" s="58"/>
      <c r="Y922" s="58"/>
    </row>
    <row r="923" spans="1:25" ht="15.75" customHeight="1" x14ac:dyDescent="0.2">
      <c r="A923" s="23"/>
      <c r="B923" s="23"/>
      <c r="C923" s="58"/>
      <c r="D923" s="58"/>
      <c r="E923" s="58"/>
      <c r="F923" s="58"/>
      <c r="G923" s="58"/>
      <c r="H923" s="58"/>
      <c r="I923" s="67"/>
      <c r="J923" s="58"/>
      <c r="K923" s="58"/>
      <c r="L923" s="58"/>
      <c r="M923" s="58"/>
      <c r="N923" s="58"/>
      <c r="O923" s="58"/>
      <c r="P923" s="58"/>
      <c r="Q923" s="58"/>
      <c r="R923" s="58"/>
      <c r="S923" s="58"/>
      <c r="T923" s="58"/>
      <c r="U923" s="58"/>
      <c r="V923" s="58"/>
      <c r="W923" s="58"/>
      <c r="X923" s="58"/>
      <c r="Y923" s="58"/>
    </row>
    <row r="924" spans="1:25" ht="15.75" customHeight="1" x14ac:dyDescent="0.2">
      <c r="A924" s="23"/>
      <c r="B924" s="23"/>
      <c r="C924" s="58"/>
      <c r="D924" s="58"/>
      <c r="E924" s="58"/>
      <c r="F924" s="58"/>
      <c r="G924" s="58"/>
      <c r="H924" s="58"/>
      <c r="I924" s="67"/>
      <c r="J924" s="58"/>
      <c r="K924" s="58"/>
      <c r="L924" s="58"/>
      <c r="M924" s="58"/>
      <c r="N924" s="58"/>
      <c r="O924" s="58"/>
      <c r="P924" s="58"/>
      <c r="Q924" s="58"/>
      <c r="R924" s="58"/>
      <c r="S924" s="58"/>
      <c r="T924" s="58"/>
      <c r="U924" s="58"/>
      <c r="V924" s="58"/>
      <c r="W924" s="58"/>
      <c r="X924" s="58"/>
      <c r="Y924" s="58"/>
    </row>
    <row r="925" spans="1:25" ht="15.75" customHeight="1" x14ac:dyDescent="0.2">
      <c r="A925" s="23"/>
      <c r="B925" s="23"/>
      <c r="C925" s="58"/>
      <c r="D925" s="58"/>
      <c r="E925" s="58"/>
      <c r="F925" s="58"/>
      <c r="G925" s="58"/>
      <c r="H925" s="58"/>
      <c r="I925" s="67"/>
      <c r="J925" s="58"/>
      <c r="K925" s="58"/>
      <c r="L925" s="58"/>
      <c r="M925" s="58"/>
      <c r="N925" s="58"/>
      <c r="O925" s="58"/>
      <c r="P925" s="58"/>
      <c r="Q925" s="58"/>
      <c r="R925" s="58"/>
      <c r="S925" s="58"/>
      <c r="T925" s="58"/>
      <c r="U925" s="58"/>
      <c r="V925" s="58"/>
      <c r="W925" s="58"/>
      <c r="X925" s="58"/>
      <c r="Y925" s="58"/>
    </row>
    <row r="926" spans="1:25" ht="15.75" customHeight="1" x14ac:dyDescent="0.2">
      <c r="A926" s="23"/>
      <c r="B926" s="23"/>
      <c r="C926" s="58"/>
      <c r="D926" s="58"/>
      <c r="E926" s="58"/>
      <c r="F926" s="58"/>
      <c r="G926" s="58"/>
      <c r="H926" s="58"/>
      <c r="I926" s="67"/>
      <c r="J926" s="58"/>
      <c r="K926" s="58"/>
      <c r="L926" s="58"/>
      <c r="M926" s="58"/>
      <c r="N926" s="58"/>
      <c r="O926" s="58"/>
      <c r="P926" s="58"/>
      <c r="Q926" s="58"/>
      <c r="R926" s="58"/>
      <c r="S926" s="58"/>
      <c r="T926" s="58"/>
      <c r="U926" s="58"/>
      <c r="V926" s="58"/>
      <c r="W926" s="58"/>
      <c r="X926" s="58"/>
      <c r="Y926" s="58"/>
    </row>
    <row r="927" spans="1:25" ht="15.75" customHeight="1" x14ac:dyDescent="0.2">
      <c r="A927" s="23"/>
      <c r="B927" s="23"/>
      <c r="C927" s="58"/>
      <c r="D927" s="58"/>
      <c r="E927" s="58"/>
      <c r="F927" s="58"/>
      <c r="G927" s="58"/>
      <c r="H927" s="58"/>
      <c r="I927" s="67"/>
      <c r="J927" s="58"/>
      <c r="K927" s="58"/>
      <c r="L927" s="58"/>
      <c r="M927" s="58"/>
      <c r="N927" s="58"/>
      <c r="O927" s="58"/>
      <c r="P927" s="58"/>
      <c r="Q927" s="58"/>
      <c r="R927" s="58"/>
      <c r="S927" s="58"/>
      <c r="T927" s="58"/>
      <c r="U927" s="58"/>
      <c r="V927" s="58"/>
      <c r="W927" s="58"/>
      <c r="X927" s="58"/>
      <c r="Y927" s="58"/>
    </row>
    <row r="928" spans="1:25" ht="15.75" customHeight="1" x14ac:dyDescent="0.2">
      <c r="A928" s="23"/>
      <c r="B928" s="23"/>
      <c r="C928" s="58"/>
      <c r="D928" s="58"/>
      <c r="E928" s="58"/>
      <c r="F928" s="58"/>
      <c r="G928" s="58"/>
      <c r="H928" s="58"/>
      <c r="I928" s="67"/>
      <c r="J928" s="58"/>
      <c r="K928" s="58"/>
      <c r="L928" s="58"/>
      <c r="M928" s="58"/>
      <c r="N928" s="58"/>
      <c r="O928" s="58"/>
      <c r="P928" s="58"/>
      <c r="Q928" s="58"/>
      <c r="R928" s="58"/>
      <c r="S928" s="58"/>
      <c r="T928" s="58"/>
      <c r="U928" s="58"/>
      <c r="V928" s="58"/>
      <c r="W928" s="58"/>
      <c r="X928" s="58"/>
      <c r="Y928" s="58"/>
    </row>
    <row r="929" spans="1:25" ht="15.75" customHeight="1" x14ac:dyDescent="0.2">
      <c r="A929" s="23"/>
      <c r="B929" s="23"/>
      <c r="C929" s="58"/>
      <c r="D929" s="58"/>
      <c r="E929" s="58"/>
      <c r="F929" s="58"/>
      <c r="G929" s="58"/>
      <c r="H929" s="58"/>
      <c r="I929" s="67"/>
      <c r="J929" s="58"/>
      <c r="K929" s="58"/>
      <c r="L929" s="58"/>
      <c r="M929" s="58"/>
      <c r="N929" s="58"/>
      <c r="O929" s="58"/>
      <c r="P929" s="58"/>
      <c r="Q929" s="58"/>
      <c r="R929" s="58"/>
      <c r="S929" s="58"/>
      <c r="T929" s="58"/>
      <c r="U929" s="58"/>
      <c r="V929" s="58"/>
      <c r="W929" s="58"/>
      <c r="X929" s="58"/>
      <c r="Y929" s="58"/>
    </row>
    <row r="930" spans="1:25" ht="15.75" customHeight="1" x14ac:dyDescent="0.2">
      <c r="A930" s="23"/>
      <c r="B930" s="23"/>
      <c r="C930" s="58"/>
      <c r="D930" s="58"/>
      <c r="E930" s="58"/>
      <c r="F930" s="58"/>
      <c r="G930" s="58"/>
      <c r="H930" s="58"/>
      <c r="I930" s="67"/>
      <c r="J930" s="58"/>
      <c r="K930" s="58"/>
      <c r="L930" s="58"/>
      <c r="M930" s="58"/>
      <c r="N930" s="58"/>
      <c r="O930" s="58"/>
      <c r="P930" s="58"/>
      <c r="Q930" s="58"/>
      <c r="R930" s="58"/>
      <c r="S930" s="58"/>
      <c r="T930" s="58"/>
      <c r="U930" s="58"/>
      <c r="V930" s="58"/>
      <c r="W930" s="58"/>
      <c r="X930" s="58"/>
      <c r="Y930" s="58"/>
    </row>
    <row r="931" spans="1:25" ht="15.75" customHeight="1" x14ac:dyDescent="0.2">
      <c r="A931" s="23"/>
      <c r="B931" s="23"/>
      <c r="C931" s="58"/>
      <c r="D931" s="58"/>
      <c r="E931" s="58"/>
      <c r="F931" s="58"/>
      <c r="G931" s="58"/>
      <c r="H931" s="58"/>
      <c r="I931" s="67"/>
      <c r="J931" s="58"/>
      <c r="K931" s="58"/>
      <c r="L931" s="58"/>
      <c r="M931" s="58"/>
      <c r="N931" s="58"/>
      <c r="O931" s="58"/>
      <c r="P931" s="58"/>
      <c r="Q931" s="58"/>
      <c r="R931" s="58"/>
      <c r="S931" s="58"/>
      <c r="T931" s="58"/>
      <c r="U931" s="58"/>
      <c r="V931" s="58"/>
      <c r="W931" s="58"/>
      <c r="X931" s="58"/>
      <c r="Y931" s="58"/>
    </row>
    <row r="932" spans="1:25" ht="15.75" customHeight="1" x14ac:dyDescent="0.2">
      <c r="A932" s="23"/>
      <c r="B932" s="23"/>
      <c r="C932" s="58"/>
      <c r="D932" s="58"/>
      <c r="E932" s="58"/>
      <c r="F932" s="58"/>
      <c r="G932" s="58"/>
      <c r="H932" s="58"/>
      <c r="I932" s="67"/>
      <c r="J932" s="58"/>
      <c r="K932" s="58"/>
      <c r="L932" s="58"/>
      <c r="M932" s="58"/>
      <c r="N932" s="58"/>
      <c r="O932" s="58"/>
      <c r="P932" s="58"/>
      <c r="Q932" s="58"/>
      <c r="R932" s="58"/>
      <c r="S932" s="58"/>
      <c r="T932" s="58"/>
      <c r="U932" s="58"/>
      <c r="V932" s="58"/>
      <c r="W932" s="58"/>
      <c r="X932" s="58"/>
      <c r="Y932" s="58"/>
    </row>
    <row r="933" spans="1:25" ht="15.75" customHeight="1" x14ac:dyDescent="0.2">
      <c r="A933" s="23"/>
      <c r="B933" s="23"/>
      <c r="C933" s="58"/>
      <c r="D933" s="58"/>
      <c r="E933" s="58"/>
      <c r="F933" s="58"/>
      <c r="G933" s="58"/>
      <c r="H933" s="58"/>
      <c r="I933" s="67"/>
      <c r="J933" s="58"/>
      <c r="K933" s="58"/>
      <c r="L933" s="58"/>
      <c r="M933" s="58"/>
      <c r="N933" s="58"/>
      <c r="O933" s="58"/>
      <c r="P933" s="58"/>
      <c r="Q933" s="58"/>
      <c r="R933" s="58"/>
      <c r="S933" s="58"/>
      <c r="T933" s="58"/>
      <c r="U933" s="58"/>
      <c r="V933" s="58"/>
      <c r="W933" s="58"/>
      <c r="X933" s="58"/>
      <c r="Y933" s="58"/>
    </row>
    <row r="934" spans="1:25" ht="15.75" customHeight="1" x14ac:dyDescent="0.2">
      <c r="A934" s="23"/>
      <c r="B934" s="23"/>
      <c r="C934" s="58"/>
      <c r="D934" s="58"/>
      <c r="E934" s="58"/>
      <c r="F934" s="58"/>
      <c r="G934" s="58"/>
      <c r="H934" s="58"/>
      <c r="I934" s="67"/>
      <c r="J934" s="58"/>
      <c r="K934" s="58"/>
      <c r="L934" s="58"/>
      <c r="M934" s="58"/>
      <c r="N934" s="58"/>
      <c r="O934" s="58"/>
      <c r="P934" s="58"/>
      <c r="Q934" s="58"/>
      <c r="R934" s="58"/>
      <c r="S934" s="58"/>
      <c r="T934" s="58"/>
      <c r="U934" s="58"/>
      <c r="V934" s="58"/>
      <c r="W934" s="58"/>
      <c r="X934" s="58"/>
      <c r="Y934" s="58"/>
    </row>
    <row r="935" spans="1:25" ht="15.75" customHeight="1" x14ac:dyDescent="0.2">
      <c r="A935" s="23"/>
      <c r="B935" s="23"/>
      <c r="C935" s="58"/>
      <c r="D935" s="58"/>
      <c r="E935" s="58"/>
      <c r="F935" s="58"/>
      <c r="G935" s="58"/>
      <c r="H935" s="58"/>
      <c r="I935" s="67"/>
      <c r="J935" s="58"/>
      <c r="K935" s="58"/>
      <c r="L935" s="58"/>
      <c r="M935" s="58"/>
      <c r="N935" s="58"/>
      <c r="O935" s="58"/>
      <c r="P935" s="58"/>
      <c r="Q935" s="58"/>
      <c r="R935" s="58"/>
      <c r="S935" s="58"/>
      <c r="T935" s="58"/>
      <c r="U935" s="58"/>
      <c r="V935" s="58"/>
      <c r="W935" s="58"/>
      <c r="X935" s="58"/>
      <c r="Y935" s="58"/>
    </row>
    <row r="936" spans="1:25" ht="15.75" customHeight="1" x14ac:dyDescent="0.2">
      <c r="A936" s="23"/>
      <c r="B936" s="23"/>
      <c r="C936" s="58"/>
      <c r="D936" s="58"/>
      <c r="E936" s="58"/>
      <c r="F936" s="58"/>
      <c r="G936" s="58"/>
      <c r="H936" s="58"/>
      <c r="I936" s="67"/>
      <c r="J936" s="58"/>
      <c r="K936" s="58"/>
      <c r="L936" s="58"/>
      <c r="M936" s="58"/>
      <c r="N936" s="58"/>
      <c r="O936" s="58"/>
      <c r="P936" s="58"/>
      <c r="Q936" s="58"/>
      <c r="R936" s="58"/>
      <c r="S936" s="58"/>
      <c r="T936" s="58"/>
      <c r="U936" s="58"/>
      <c r="V936" s="58"/>
      <c r="W936" s="58"/>
      <c r="X936" s="58"/>
      <c r="Y936" s="58"/>
    </row>
    <row r="937" spans="1:25" ht="15.75" customHeight="1" x14ac:dyDescent="0.2">
      <c r="A937" s="23"/>
      <c r="B937" s="23"/>
      <c r="C937" s="58"/>
      <c r="D937" s="58"/>
      <c r="E937" s="58"/>
      <c r="F937" s="58"/>
      <c r="G937" s="58"/>
      <c r="H937" s="58"/>
      <c r="I937" s="67"/>
      <c r="J937" s="58"/>
      <c r="K937" s="58"/>
      <c r="L937" s="58"/>
      <c r="M937" s="58"/>
      <c r="N937" s="58"/>
      <c r="O937" s="58"/>
      <c r="P937" s="58"/>
      <c r="Q937" s="58"/>
      <c r="R937" s="58"/>
      <c r="S937" s="58"/>
      <c r="T937" s="58"/>
      <c r="U937" s="58"/>
      <c r="V937" s="58"/>
      <c r="W937" s="58"/>
      <c r="X937" s="58"/>
      <c r="Y937" s="58"/>
    </row>
    <row r="938" spans="1:25" ht="15.75" customHeight="1" x14ac:dyDescent="0.2">
      <c r="A938" s="23"/>
      <c r="B938" s="23"/>
      <c r="C938" s="58"/>
      <c r="D938" s="58"/>
      <c r="E938" s="58"/>
      <c r="F938" s="58"/>
      <c r="G938" s="58"/>
      <c r="H938" s="58"/>
      <c r="I938" s="67"/>
      <c r="J938" s="58"/>
      <c r="K938" s="58"/>
      <c r="L938" s="58"/>
      <c r="M938" s="58"/>
      <c r="N938" s="58"/>
      <c r="O938" s="58"/>
      <c r="P938" s="58"/>
      <c r="Q938" s="58"/>
      <c r="R938" s="58"/>
      <c r="S938" s="58"/>
      <c r="T938" s="58"/>
      <c r="U938" s="58"/>
      <c r="V938" s="58"/>
      <c r="W938" s="58"/>
      <c r="X938" s="58"/>
      <c r="Y938" s="58"/>
    </row>
    <row r="939" spans="1:25" ht="15.75" customHeight="1" x14ac:dyDescent="0.2">
      <c r="A939" s="23"/>
      <c r="B939" s="23"/>
      <c r="C939" s="58"/>
      <c r="D939" s="58"/>
      <c r="E939" s="58"/>
      <c r="F939" s="58"/>
      <c r="G939" s="58"/>
      <c r="H939" s="58"/>
      <c r="I939" s="67"/>
      <c r="J939" s="58"/>
      <c r="K939" s="58"/>
      <c r="L939" s="58"/>
      <c r="M939" s="58"/>
      <c r="N939" s="58"/>
      <c r="O939" s="58"/>
      <c r="P939" s="58"/>
      <c r="Q939" s="58"/>
      <c r="R939" s="58"/>
      <c r="S939" s="58"/>
      <c r="T939" s="58"/>
      <c r="U939" s="58"/>
      <c r="V939" s="58"/>
      <c r="W939" s="58"/>
      <c r="X939" s="58"/>
      <c r="Y939" s="58"/>
    </row>
    <row r="940" spans="1:25" ht="15.75" customHeight="1" x14ac:dyDescent="0.2">
      <c r="A940" s="23"/>
      <c r="B940" s="23"/>
      <c r="C940" s="58"/>
      <c r="D940" s="58"/>
      <c r="E940" s="58"/>
      <c r="F940" s="58"/>
      <c r="G940" s="58"/>
      <c r="H940" s="58"/>
      <c r="I940" s="67"/>
      <c r="J940" s="58"/>
      <c r="K940" s="58"/>
      <c r="L940" s="58"/>
      <c r="M940" s="58"/>
      <c r="N940" s="58"/>
      <c r="O940" s="58"/>
      <c r="P940" s="58"/>
      <c r="Q940" s="58"/>
      <c r="R940" s="58"/>
      <c r="S940" s="58"/>
      <c r="T940" s="58"/>
      <c r="U940" s="58"/>
      <c r="V940" s="58"/>
      <c r="W940" s="58"/>
      <c r="X940" s="58"/>
      <c r="Y940" s="58"/>
    </row>
    <row r="941" spans="1:25" ht="15.75" customHeight="1" x14ac:dyDescent="0.2">
      <c r="A941" s="23"/>
      <c r="B941" s="23"/>
      <c r="C941" s="58"/>
      <c r="D941" s="58"/>
      <c r="E941" s="58"/>
      <c r="F941" s="58"/>
      <c r="G941" s="58"/>
      <c r="H941" s="58"/>
      <c r="I941" s="67"/>
      <c r="J941" s="58"/>
      <c r="K941" s="58"/>
      <c r="L941" s="58"/>
      <c r="M941" s="58"/>
      <c r="N941" s="58"/>
      <c r="O941" s="58"/>
      <c r="P941" s="58"/>
      <c r="Q941" s="58"/>
      <c r="R941" s="58"/>
      <c r="S941" s="58"/>
      <c r="T941" s="58"/>
      <c r="U941" s="58"/>
      <c r="V941" s="58"/>
      <c r="W941" s="58"/>
      <c r="X941" s="58"/>
      <c r="Y941" s="58"/>
    </row>
    <row r="942" spans="1:25" ht="15.75" customHeight="1" x14ac:dyDescent="0.2">
      <c r="A942" s="23"/>
      <c r="B942" s="23"/>
      <c r="C942" s="58"/>
      <c r="D942" s="58"/>
      <c r="E942" s="58"/>
      <c r="F942" s="58"/>
      <c r="G942" s="58"/>
      <c r="H942" s="58"/>
      <c r="I942" s="67"/>
      <c r="J942" s="58"/>
      <c r="K942" s="58"/>
      <c r="L942" s="58"/>
      <c r="M942" s="58"/>
      <c r="N942" s="58"/>
      <c r="O942" s="58"/>
      <c r="P942" s="58"/>
      <c r="Q942" s="58"/>
      <c r="R942" s="58"/>
      <c r="S942" s="58"/>
      <c r="T942" s="58"/>
      <c r="U942" s="58"/>
      <c r="V942" s="58"/>
      <c r="W942" s="58"/>
      <c r="X942" s="58"/>
      <c r="Y942" s="58"/>
    </row>
    <row r="943" spans="1:25" ht="15.75" customHeight="1" x14ac:dyDescent="0.2">
      <c r="A943" s="23"/>
      <c r="B943" s="23"/>
      <c r="C943" s="58"/>
      <c r="D943" s="58"/>
      <c r="E943" s="58"/>
      <c r="F943" s="58"/>
      <c r="G943" s="58"/>
      <c r="H943" s="58"/>
      <c r="I943" s="67"/>
      <c r="J943" s="58"/>
      <c r="K943" s="58"/>
      <c r="L943" s="58"/>
      <c r="M943" s="58"/>
      <c r="N943" s="58"/>
      <c r="O943" s="58"/>
      <c r="P943" s="58"/>
      <c r="Q943" s="58"/>
      <c r="R943" s="58"/>
      <c r="S943" s="58"/>
      <c r="T943" s="58"/>
      <c r="U943" s="58"/>
      <c r="V943" s="58"/>
      <c r="W943" s="58"/>
      <c r="X943" s="58"/>
      <c r="Y943" s="58"/>
    </row>
    <row r="944" spans="1:25" ht="15.75" customHeight="1" x14ac:dyDescent="0.2">
      <c r="A944" s="23"/>
      <c r="B944" s="23"/>
      <c r="C944" s="58"/>
      <c r="D944" s="58"/>
      <c r="E944" s="58"/>
      <c r="F944" s="58"/>
      <c r="G944" s="58"/>
      <c r="H944" s="58"/>
      <c r="I944" s="67"/>
      <c r="J944" s="58"/>
      <c r="K944" s="58"/>
      <c r="L944" s="58"/>
      <c r="M944" s="58"/>
      <c r="N944" s="58"/>
      <c r="O944" s="58"/>
      <c r="P944" s="58"/>
      <c r="Q944" s="58"/>
      <c r="R944" s="58"/>
      <c r="S944" s="58"/>
      <c r="T944" s="58"/>
      <c r="U944" s="58"/>
      <c r="V944" s="58"/>
      <c r="W944" s="58"/>
      <c r="X944" s="58"/>
      <c r="Y944" s="58"/>
    </row>
    <row r="945" spans="1:25" ht="15.75" customHeight="1" x14ac:dyDescent="0.2">
      <c r="A945" s="23"/>
      <c r="B945" s="23"/>
      <c r="C945" s="58"/>
      <c r="D945" s="58"/>
      <c r="E945" s="58"/>
      <c r="F945" s="58"/>
      <c r="G945" s="58"/>
      <c r="H945" s="58"/>
      <c r="I945" s="67"/>
      <c r="J945" s="58"/>
      <c r="K945" s="58"/>
      <c r="L945" s="58"/>
      <c r="M945" s="58"/>
      <c r="N945" s="58"/>
      <c r="O945" s="58"/>
      <c r="P945" s="58"/>
      <c r="Q945" s="58"/>
      <c r="R945" s="58"/>
      <c r="S945" s="58"/>
      <c r="T945" s="58"/>
      <c r="U945" s="58"/>
      <c r="V945" s="58"/>
      <c r="W945" s="58"/>
      <c r="X945" s="58"/>
      <c r="Y945" s="58"/>
    </row>
    <row r="946" spans="1:25" ht="15.75" customHeight="1" x14ac:dyDescent="0.2">
      <c r="A946" s="23"/>
      <c r="B946" s="23"/>
      <c r="C946" s="58"/>
      <c r="D946" s="58"/>
      <c r="E946" s="58"/>
      <c r="F946" s="58"/>
      <c r="G946" s="58"/>
      <c r="H946" s="58"/>
      <c r="I946" s="67"/>
      <c r="J946" s="58"/>
      <c r="K946" s="58"/>
      <c r="L946" s="58"/>
      <c r="M946" s="58"/>
      <c r="N946" s="58"/>
      <c r="O946" s="58"/>
      <c r="P946" s="58"/>
      <c r="Q946" s="58"/>
      <c r="R946" s="58"/>
      <c r="S946" s="58"/>
      <c r="T946" s="58"/>
      <c r="U946" s="58"/>
      <c r="V946" s="58"/>
      <c r="W946" s="58"/>
      <c r="X946" s="58"/>
      <c r="Y946" s="58"/>
    </row>
    <row r="947" spans="1:25" ht="15.75" customHeight="1" x14ac:dyDescent="0.2">
      <c r="A947" s="23"/>
      <c r="B947" s="23"/>
      <c r="C947" s="58"/>
      <c r="D947" s="58"/>
      <c r="E947" s="58"/>
      <c r="F947" s="58"/>
      <c r="G947" s="58"/>
      <c r="H947" s="58"/>
      <c r="I947" s="67"/>
      <c r="J947" s="58"/>
      <c r="K947" s="58"/>
      <c r="L947" s="58"/>
      <c r="M947" s="58"/>
      <c r="N947" s="58"/>
      <c r="O947" s="58"/>
      <c r="P947" s="58"/>
      <c r="Q947" s="58"/>
      <c r="R947" s="58"/>
      <c r="S947" s="58"/>
      <c r="T947" s="58"/>
      <c r="U947" s="58"/>
      <c r="V947" s="58"/>
      <c r="W947" s="58"/>
      <c r="X947" s="58"/>
      <c r="Y947" s="58"/>
    </row>
    <row r="948" spans="1:25" ht="15.75" customHeight="1" x14ac:dyDescent="0.2">
      <c r="A948" s="23"/>
      <c r="B948" s="23"/>
      <c r="C948" s="58"/>
      <c r="D948" s="58"/>
      <c r="E948" s="58"/>
      <c r="F948" s="58"/>
      <c r="G948" s="58"/>
      <c r="H948" s="58"/>
      <c r="I948" s="67"/>
      <c r="J948" s="58"/>
      <c r="K948" s="58"/>
      <c r="L948" s="58"/>
      <c r="M948" s="58"/>
      <c r="N948" s="58"/>
      <c r="O948" s="58"/>
      <c r="P948" s="58"/>
      <c r="Q948" s="58"/>
      <c r="R948" s="58"/>
      <c r="S948" s="58"/>
      <c r="T948" s="58"/>
      <c r="U948" s="58"/>
      <c r="V948" s="58"/>
      <c r="W948" s="58"/>
      <c r="X948" s="58"/>
      <c r="Y948" s="58"/>
    </row>
    <row r="949" spans="1:25" ht="15.75" customHeight="1" x14ac:dyDescent="0.2">
      <c r="A949" s="23"/>
      <c r="B949" s="23"/>
      <c r="C949" s="58"/>
      <c r="D949" s="58"/>
      <c r="E949" s="58"/>
      <c r="F949" s="58"/>
      <c r="G949" s="58"/>
      <c r="H949" s="58"/>
      <c r="I949" s="67"/>
      <c r="J949" s="58"/>
      <c r="K949" s="58"/>
      <c r="L949" s="58"/>
      <c r="M949" s="58"/>
      <c r="N949" s="58"/>
      <c r="O949" s="58"/>
      <c r="P949" s="58"/>
      <c r="Q949" s="58"/>
      <c r="R949" s="58"/>
      <c r="S949" s="58"/>
      <c r="T949" s="58"/>
      <c r="U949" s="58"/>
      <c r="V949" s="58"/>
      <c r="W949" s="58"/>
      <c r="X949" s="58"/>
      <c r="Y949" s="58"/>
    </row>
    <row r="950" spans="1:25" ht="15.75" customHeight="1" x14ac:dyDescent="0.2">
      <c r="A950" s="23"/>
      <c r="B950" s="23"/>
      <c r="C950" s="58"/>
      <c r="D950" s="58"/>
      <c r="E950" s="58"/>
      <c r="F950" s="58"/>
      <c r="G950" s="58"/>
      <c r="H950" s="58"/>
      <c r="I950" s="67"/>
      <c r="J950" s="58"/>
      <c r="K950" s="58"/>
      <c r="L950" s="58"/>
      <c r="M950" s="58"/>
      <c r="N950" s="58"/>
      <c r="O950" s="58"/>
      <c r="P950" s="58"/>
      <c r="Q950" s="58"/>
      <c r="R950" s="58"/>
      <c r="S950" s="58"/>
      <c r="T950" s="58"/>
      <c r="U950" s="58"/>
      <c r="V950" s="58"/>
      <c r="W950" s="58"/>
      <c r="X950" s="58"/>
      <c r="Y950" s="58"/>
    </row>
    <row r="951" spans="1:25" ht="15.75" customHeight="1" x14ac:dyDescent="0.2">
      <c r="A951" s="23"/>
      <c r="B951" s="23"/>
      <c r="C951" s="58"/>
      <c r="D951" s="58"/>
      <c r="E951" s="58"/>
      <c r="F951" s="58"/>
      <c r="G951" s="58"/>
      <c r="H951" s="58"/>
      <c r="I951" s="67"/>
      <c r="J951" s="58"/>
      <c r="K951" s="58"/>
      <c r="L951" s="58"/>
      <c r="M951" s="58"/>
      <c r="N951" s="58"/>
      <c r="O951" s="58"/>
      <c r="P951" s="58"/>
      <c r="Q951" s="58"/>
      <c r="R951" s="58"/>
      <c r="S951" s="58"/>
      <c r="T951" s="58"/>
      <c r="U951" s="58"/>
      <c r="V951" s="58"/>
      <c r="W951" s="58"/>
      <c r="X951" s="58"/>
      <c r="Y951" s="58"/>
    </row>
    <row r="952" spans="1:25" ht="15.75" customHeight="1" x14ac:dyDescent="0.2">
      <c r="A952" s="23"/>
      <c r="B952" s="23"/>
      <c r="C952" s="58"/>
      <c r="D952" s="58"/>
      <c r="E952" s="58"/>
      <c r="F952" s="58"/>
      <c r="G952" s="58"/>
      <c r="H952" s="58"/>
      <c r="I952" s="67"/>
      <c r="J952" s="58"/>
      <c r="K952" s="58"/>
      <c r="L952" s="58"/>
      <c r="M952" s="58"/>
      <c r="N952" s="58"/>
      <c r="O952" s="58"/>
      <c r="P952" s="58"/>
      <c r="Q952" s="58"/>
      <c r="R952" s="58"/>
      <c r="S952" s="58"/>
      <c r="T952" s="58"/>
      <c r="U952" s="58"/>
      <c r="V952" s="58"/>
      <c r="W952" s="58"/>
      <c r="X952" s="58"/>
      <c r="Y952" s="58"/>
    </row>
    <row r="953" spans="1:25" ht="15.75" customHeight="1" x14ac:dyDescent="0.2">
      <c r="A953" s="23"/>
      <c r="B953" s="23"/>
      <c r="C953" s="58"/>
      <c r="D953" s="58"/>
      <c r="E953" s="58"/>
      <c r="F953" s="58"/>
      <c r="G953" s="58"/>
      <c r="H953" s="58"/>
      <c r="I953" s="67"/>
      <c r="J953" s="58"/>
      <c r="K953" s="58"/>
      <c r="L953" s="58"/>
      <c r="M953" s="58"/>
      <c r="N953" s="58"/>
      <c r="O953" s="58"/>
      <c r="P953" s="58"/>
      <c r="Q953" s="58"/>
      <c r="R953" s="58"/>
      <c r="S953" s="58"/>
      <c r="T953" s="58"/>
      <c r="U953" s="58"/>
      <c r="V953" s="58"/>
      <c r="W953" s="58"/>
      <c r="X953" s="58"/>
      <c r="Y953" s="58"/>
    </row>
    <row r="954" spans="1:25" ht="15.75" customHeight="1" x14ac:dyDescent="0.2">
      <c r="A954" s="23"/>
      <c r="B954" s="23"/>
      <c r="C954" s="58"/>
      <c r="D954" s="58"/>
      <c r="E954" s="58"/>
      <c r="F954" s="58"/>
      <c r="G954" s="58"/>
      <c r="H954" s="58"/>
      <c r="I954" s="67"/>
      <c r="J954" s="58"/>
      <c r="K954" s="58"/>
      <c r="L954" s="58"/>
      <c r="M954" s="58"/>
      <c r="N954" s="58"/>
      <c r="O954" s="58"/>
      <c r="P954" s="58"/>
      <c r="Q954" s="58"/>
      <c r="R954" s="58"/>
      <c r="S954" s="58"/>
      <c r="T954" s="58"/>
      <c r="U954" s="58"/>
      <c r="V954" s="58"/>
      <c r="W954" s="58"/>
      <c r="X954" s="58"/>
      <c r="Y954" s="58"/>
    </row>
    <row r="955" spans="1:25" ht="15.75" customHeight="1" x14ac:dyDescent="0.2">
      <c r="A955" s="23"/>
      <c r="B955" s="23"/>
      <c r="C955" s="58"/>
      <c r="D955" s="58"/>
      <c r="E955" s="58"/>
      <c r="F955" s="58"/>
      <c r="G955" s="58"/>
      <c r="H955" s="58"/>
      <c r="I955" s="67"/>
      <c r="J955" s="58"/>
      <c r="K955" s="58"/>
      <c r="L955" s="58"/>
      <c r="M955" s="58"/>
      <c r="N955" s="58"/>
      <c r="O955" s="58"/>
      <c r="P955" s="58"/>
      <c r="Q955" s="58"/>
      <c r="R955" s="58"/>
      <c r="S955" s="58"/>
      <c r="T955" s="58"/>
      <c r="U955" s="58"/>
      <c r="V955" s="58"/>
      <c r="W955" s="58"/>
      <c r="X955" s="58"/>
      <c r="Y955" s="58"/>
    </row>
    <row r="956" spans="1:25" ht="15.75" customHeight="1" x14ac:dyDescent="0.2">
      <c r="A956" s="23"/>
      <c r="B956" s="23"/>
      <c r="C956" s="58"/>
      <c r="D956" s="58"/>
      <c r="E956" s="58"/>
      <c r="F956" s="58"/>
      <c r="G956" s="58"/>
      <c r="H956" s="58"/>
      <c r="I956" s="67"/>
      <c r="J956" s="58"/>
      <c r="K956" s="58"/>
      <c r="L956" s="58"/>
      <c r="M956" s="58"/>
      <c r="N956" s="58"/>
      <c r="O956" s="58"/>
      <c r="P956" s="58"/>
      <c r="Q956" s="58"/>
      <c r="R956" s="58"/>
      <c r="S956" s="58"/>
      <c r="T956" s="58"/>
      <c r="U956" s="58"/>
      <c r="V956" s="58"/>
      <c r="W956" s="58"/>
      <c r="X956" s="58"/>
      <c r="Y956" s="58"/>
    </row>
    <row r="957" spans="1:25" ht="15.75" customHeight="1" x14ac:dyDescent="0.2">
      <c r="A957" s="23"/>
      <c r="B957" s="23"/>
      <c r="C957" s="58"/>
      <c r="D957" s="58"/>
      <c r="E957" s="58"/>
      <c r="F957" s="58"/>
      <c r="G957" s="58"/>
      <c r="H957" s="58"/>
      <c r="I957" s="67"/>
      <c r="J957" s="58"/>
      <c r="K957" s="58"/>
      <c r="L957" s="58"/>
      <c r="M957" s="58"/>
      <c r="N957" s="58"/>
      <c r="O957" s="58"/>
      <c r="P957" s="58"/>
      <c r="Q957" s="58"/>
      <c r="R957" s="58"/>
      <c r="S957" s="58"/>
      <c r="T957" s="58"/>
      <c r="U957" s="58"/>
      <c r="V957" s="58"/>
      <c r="W957" s="58"/>
      <c r="X957" s="58"/>
      <c r="Y957" s="58"/>
    </row>
    <row r="958" spans="1:25" ht="15.75" customHeight="1" x14ac:dyDescent="0.2">
      <c r="A958" s="23"/>
      <c r="B958" s="23"/>
      <c r="C958" s="58"/>
      <c r="D958" s="58"/>
      <c r="E958" s="58"/>
      <c r="F958" s="58"/>
      <c r="G958" s="58"/>
      <c r="H958" s="58"/>
      <c r="I958" s="67"/>
      <c r="J958" s="58"/>
      <c r="K958" s="58"/>
      <c r="L958" s="58"/>
      <c r="M958" s="58"/>
      <c r="N958" s="58"/>
      <c r="O958" s="58"/>
      <c r="P958" s="58"/>
      <c r="Q958" s="58"/>
      <c r="R958" s="58"/>
      <c r="S958" s="58"/>
      <c r="T958" s="58"/>
      <c r="U958" s="58"/>
      <c r="V958" s="58"/>
      <c r="W958" s="58"/>
      <c r="X958" s="58"/>
      <c r="Y958" s="58"/>
    </row>
    <row r="959" spans="1:25" ht="15.75" customHeight="1" x14ac:dyDescent="0.2">
      <c r="A959" s="23"/>
      <c r="B959" s="23"/>
      <c r="C959" s="58"/>
      <c r="D959" s="58"/>
      <c r="E959" s="58"/>
      <c r="F959" s="58"/>
      <c r="G959" s="58"/>
      <c r="H959" s="58"/>
      <c r="I959" s="67"/>
      <c r="J959" s="58"/>
      <c r="K959" s="58"/>
      <c r="L959" s="58"/>
      <c r="M959" s="58"/>
      <c r="N959" s="58"/>
      <c r="O959" s="58"/>
      <c r="P959" s="58"/>
      <c r="Q959" s="58"/>
      <c r="R959" s="58"/>
      <c r="S959" s="58"/>
      <c r="T959" s="58"/>
      <c r="U959" s="58"/>
      <c r="V959" s="58"/>
      <c r="W959" s="58"/>
      <c r="X959" s="58"/>
      <c r="Y959" s="58"/>
    </row>
    <row r="960" spans="1:25" ht="15.75" customHeight="1" x14ac:dyDescent="0.2">
      <c r="A960" s="23"/>
      <c r="B960" s="23"/>
      <c r="C960" s="58"/>
      <c r="D960" s="58"/>
      <c r="E960" s="58"/>
      <c r="F960" s="58"/>
      <c r="G960" s="58"/>
      <c r="H960" s="58"/>
      <c r="I960" s="67"/>
      <c r="J960" s="58"/>
      <c r="K960" s="58"/>
      <c r="L960" s="58"/>
      <c r="M960" s="58"/>
      <c r="N960" s="58"/>
      <c r="O960" s="58"/>
      <c r="P960" s="58"/>
      <c r="Q960" s="58"/>
      <c r="R960" s="58"/>
      <c r="S960" s="58"/>
      <c r="T960" s="58"/>
      <c r="U960" s="58"/>
      <c r="V960" s="58"/>
      <c r="W960" s="58"/>
      <c r="X960" s="58"/>
      <c r="Y960" s="58"/>
    </row>
    <row r="961" spans="1:25" ht="15.75" customHeight="1" x14ac:dyDescent="0.2">
      <c r="A961" s="23"/>
      <c r="B961" s="23"/>
      <c r="C961" s="58"/>
      <c r="D961" s="58"/>
      <c r="E961" s="58"/>
      <c r="F961" s="58"/>
      <c r="G961" s="58"/>
      <c r="H961" s="58"/>
      <c r="I961" s="67"/>
      <c r="J961" s="58"/>
      <c r="K961" s="58"/>
      <c r="L961" s="58"/>
      <c r="M961" s="58"/>
      <c r="N961" s="58"/>
      <c r="O961" s="58"/>
      <c r="P961" s="58"/>
      <c r="Q961" s="58"/>
      <c r="R961" s="58"/>
      <c r="S961" s="58"/>
      <c r="T961" s="58"/>
      <c r="U961" s="58"/>
      <c r="V961" s="58"/>
      <c r="W961" s="58"/>
      <c r="X961" s="58"/>
      <c r="Y961" s="58"/>
    </row>
    <row r="962" spans="1:25" ht="15.75" customHeight="1" x14ac:dyDescent="0.2">
      <c r="A962" s="23"/>
      <c r="B962" s="23"/>
      <c r="C962" s="58"/>
      <c r="D962" s="58"/>
      <c r="E962" s="58"/>
      <c r="F962" s="58"/>
      <c r="G962" s="58"/>
      <c r="H962" s="58"/>
      <c r="I962" s="67"/>
      <c r="J962" s="58"/>
      <c r="K962" s="58"/>
      <c r="L962" s="58"/>
      <c r="M962" s="58"/>
      <c r="N962" s="58"/>
      <c r="O962" s="58"/>
      <c r="P962" s="58"/>
      <c r="Q962" s="58"/>
      <c r="R962" s="58"/>
      <c r="S962" s="58"/>
      <c r="T962" s="58"/>
      <c r="U962" s="58"/>
      <c r="V962" s="58"/>
      <c r="W962" s="58"/>
      <c r="X962" s="58"/>
      <c r="Y962" s="58"/>
    </row>
    <row r="963" spans="1:25" ht="15.75" customHeight="1" x14ac:dyDescent="0.2">
      <c r="A963" s="23"/>
      <c r="B963" s="23"/>
      <c r="C963" s="58"/>
      <c r="D963" s="58"/>
      <c r="E963" s="58"/>
      <c r="F963" s="58"/>
      <c r="G963" s="58"/>
      <c r="H963" s="58"/>
      <c r="I963" s="67"/>
      <c r="J963" s="58"/>
      <c r="K963" s="58"/>
      <c r="L963" s="58"/>
      <c r="M963" s="58"/>
      <c r="N963" s="58"/>
      <c r="O963" s="58"/>
      <c r="P963" s="58"/>
      <c r="Q963" s="58"/>
      <c r="R963" s="58"/>
      <c r="S963" s="58"/>
      <c r="T963" s="58"/>
      <c r="U963" s="58"/>
      <c r="V963" s="58"/>
      <c r="W963" s="58"/>
      <c r="X963" s="58"/>
      <c r="Y963" s="58"/>
    </row>
    <row r="964" spans="1:25" ht="15.75" customHeight="1" x14ac:dyDescent="0.2">
      <c r="A964" s="23"/>
      <c r="B964" s="23"/>
      <c r="C964" s="58"/>
      <c r="D964" s="58"/>
      <c r="E964" s="58"/>
      <c r="F964" s="58"/>
      <c r="G964" s="58"/>
      <c r="H964" s="58"/>
      <c r="I964" s="67"/>
      <c r="J964" s="58"/>
      <c r="K964" s="58"/>
      <c r="L964" s="58"/>
      <c r="M964" s="58"/>
      <c r="N964" s="58"/>
      <c r="O964" s="58"/>
      <c r="P964" s="58"/>
      <c r="Q964" s="58"/>
      <c r="R964" s="58"/>
      <c r="S964" s="58"/>
      <c r="T964" s="58"/>
      <c r="U964" s="58"/>
      <c r="V964" s="58"/>
      <c r="W964" s="58"/>
      <c r="X964" s="58"/>
      <c r="Y964" s="58"/>
    </row>
    <row r="965" spans="1:25" ht="15.75" customHeight="1" x14ac:dyDescent="0.2">
      <c r="A965" s="23"/>
      <c r="B965" s="23"/>
      <c r="C965" s="58"/>
      <c r="D965" s="58"/>
      <c r="E965" s="58"/>
      <c r="F965" s="58"/>
      <c r="G965" s="58"/>
      <c r="H965" s="58"/>
      <c r="I965" s="67"/>
      <c r="J965" s="58"/>
      <c r="K965" s="58"/>
      <c r="L965" s="58"/>
      <c r="M965" s="58"/>
      <c r="N965" s="58"/>
      <c r="O965" s="58"/>
      <c r="P965" s="58"/>
      <c r="Q965" s="58"/>
      <c r="R965" s="58"/>
      <c r="S965" s="58"/>
      <c r="T965" s="58"/>
      <c r="U965" s="58"/>
      <c r="V965" s="58"/>
      <c r="W965" s="58"/>
      <c r="X965" s="58"/>
      <c r="Y965" s="58"/>
    </row>
    <row r="966" spans="1:25" ht="15.75" customHeight="1" x14ac:dyDescent="0.2">
      <c r="A966" s="23"/>
      <c r="B966" s="23"/>
      <c r="C966" s="58"/>
      <c r="D966" s="58"/>
      <c r="E966" s="58"/>
      <c r="F966" s="58"/>
      <c r="G966" s="58"/>
      <c r="H966" s="58"/>
      <c r="I966" s="67"/>
      <c r="J966" s="58"/>
      <c r="K966" s="58"/>
      <c r="L966" s="58"/>
      <c r="M966" s="58"/>
      <c r="N966" s="58"/>
      <c r="O966" s="58"/>
      <c r="P966" s="58"/>
      <c r="Q966" s="58"/>
      <c r="R966" s="58"/>
      <c r="S966" s="58"/>
      <c r="T966" s="58"/>
      <c r="U966" s="58"/>
      <c r="V966" s="58"/>
      <c r="W966" s="58"/>
      <c r="X966" s="58"/>
      <c r="Y966" s="58"/>
    </row>
    <row r="967" spans="1:25" ht="15.75" customHeight="1" x14ac:dyDescent="0.2">
      <c r="A967" s="23"/>
      <c r="B967" s="23"/>
      <c r="C967" s="58"/>
      <c r="D967" s="58"/>
      <c r="E967" s="58"/>
      <c r="F967" s="58"/>
      <c r="G967" s="58"/>
      <c r="H967" s="58"/>
      <c r="I967" s="67"/>
      <c r="J967" s="58"/>
      <c r="K967" s="58"/>
      <c r="L967" s="58"/>
      <c r="M967" s="58"/>
      <c r="N967" s="58"/>
      <c r="O967" s="58"/>
      <c r="P967" s="58"/>
      <c r="Q967" s="58"/>
      <c r="R967" s="58"/>
      <c r="S967" s="58"/>
      <c r="T967" s="58"/>
      <c r="U967" s="58"/>
      <c r="V967" s="58"/>
      <c r="W967" s="58"/>
      <c r="X967" s="58"/>
      <c r="Y967" s="58"/>
    </row>
    <row r="968" spans="1:25" ht="15.75" customHeight="1" x14ac:dyDescent="0.2">
      <c r="A968" s="23"/>
      <c r="B968" s="23"/>
      <c r="C968" s="58"/>
      <c r="D968" s="58"/>
      <c r="E968" s="58"/>
      <c r="F968" s="58"/>
      <c r="G968" s="58"/>
      <c r="H968" s="58"/>
      <c r="I968" s="67"/>
      <c r="J968" s="58"/>
      <c r="K968" s="58"/>
      <c r="L968" s="58"/>
      <c r="M968" s="58"/>
      <c r="N968" s="58"/>
      <c r="O968" s="58"/>
      <c r="P968" s="58"/>
      <c r="Q968" s="58"/>
      <c r="R968" s="58"/>
      <c r="S968" s="58"/>
      <c r="T968" s="58"/>
      <c r="U968" s="58"/>
      <c r="V968" s="58"/>
      <c r="W968" s="58"/>
      <c r="X968" s="58"/>
      <c r="Y968" s="58"/>
    </row>
    <row r="969" spans="1:25" ht="15.75" customHeight="1" x14ac:dyDescent="0.2">
      <c r="A969" s="23"/>
      <c r="B969" s="23"/>
      <c r="C969" s="58"/>
      <c r="D969" s="58"/>
      <c r="E969" s="58"/>
      <c r="F969" s="58"/>
      <c r="G969" s="58"/>
      <c r="H969" s="58"/>
      <c r="I969" s="67"/>
      <c r="J969" s="58"/>
      <c r="K969" s="58"/>
      <c r="L969" s="58"/>
      <c r="M969" s="58"/>
      <c r="N969" s="58"/>
      <c r="O969" s="58"/>
      <c r="P969" s="58"/>
      <c r="Q969" s="58"/>
      <c r="R969" s="58"/>
      <c r="S969" s="58"/>
      <c r="T969" s="58"/>
      <c r="U969" s="58"/>
      <c r="V969" s="58"/>
      <c r="W969" s="58"/>
      <c r="X969" s="58"/>
      <c r="Y969" s="58"/>
    </row>
    <row r="970" spans="1:25" ht="15.75" customHeight="1" x14ac:dyDescent="0.2">
      <c r="A970" s="23"/>
      <c r="B970" s="23"/>
      <c r="C970" s="58"/>
      <c r="D970" s="58"/>
      <c r="E970" s="58"/>
      <c r="F970" s="58"/>
      <c r="G970" s="58"/>
      <c r="H970" s="58"/>
      <c r="I970" s="67"/>
      <c r="J970" s="58"/>
      <c r="K970" s="58"/>
      <c r="L970" s="58"/>
      <c r="M970" s="58"/>
      <c r="N970" s="58"/>
      <c r="O970" s="58"/>
      <c r="P970" s="58"/>
      <c r="Q970" s="58"/>
      <c r="R970" s="58"/>
      <c r="S970" s="58"/>
      <c r="T970" s="58"/>
      <c r="U970" s="58"/>
      <c r="V970" s="58"/>
      <c r="W970" s="58"/>
      <c r="X970" s="58"/>
      <c r="Y970" s="58"/>
    </row>
    <row r="971" spans="1:25" ht="15.75" customHeight="1" x14ac:dyDescent="0.2">
      <c r="A971" s="23"/>
      <c r="B971" s="23"/>
      <c r="C971" s="58"/>
      <c r="D971" s="58"/>
      <c r="E971" s="58"/>
      <c r="F971" s="58"/>
      <c r="G971" s="58"/>
      <c r="H971" s="58"/>
      <c r="I971" s="67"/>
      <c r="J971" s="58"/>
      <c r="K971" s="58"/>
      <c r="L971" s="58"/>
      <c r="M971" s="58"/>
      <c r="N971" s="58"/>
      <c r="O971" s="58"/>
      <c r="P971" s="58"/>
      <c r="Q971" s="58"/>
      <c r="R971" s="58"/>
      <c r="S971" s="58"/>
      <c r="T971" s="58"/>
      <c r="U971" s="58"/>
      <c r="V971" s="58"/>
      <c r="W971" s="58"/>
      <c r="X971" s="58"/>
      <c r="Y971" s="58"/>
    </row>
    <row r="972" spans="1:25" ht="15.75" customHeight="1" x14ac:dyDescent="0.2">
      <c r="A972" s="23"/>
      <c r="B972" s="23"/>
      <c r="C972" s="58"/>
      <c r="D972" s="58"/>
      <c r="E972" s="58"/>
      <c r="F972" s="58"/>
      <c r="G972" s="58"/>
      <c r="H972" s="58"/>
      <c r="I972" s="67"/>
      <c r="J972" s="58"/>
      <c r="K972" s="58"/>
      <c r="L972" s="58"/>
      <c r="M972" s="58"/>
      <c r="N972" s="58"/>
      <c r="O972" s="58"/>
      <c r="P972" s="58"/>
      <c r="Q972" s="58"/>
      <c r="R972" s="58"/>
      <c r="S972" s="58"/>
      <c r="T972" s="58"/>
      <c r="U972" s="58"/>
      <c r="V972" s="58"/>
      <c r="W972" s="58"/>
      <c r="X972" s="58"/>
      <c r="Y972" s="58"/>
    </row>
    <row r="973" spans="1:25" ht="15.75" customHeight="1" x14ac:dyDescent="0.2">
      <c r="A973" s="23"/>
      <c r="B973" s="23"/>
      <c r="C973" s="58"/>
      <c r="D973" s="58"/>
      <c r="E973" s="58"/>
      <c r="F973" s="58"/>
      <c r="G973" s="58"/>
      <c r="H973" s="58"/>
      <c r="I973" s="67"/>
      <c r="J973" s="58"/>
      <c r="K973" s="58"/>
      <c r="L973" s="58"/>
      <c r="M973" s="58"/>
      <c r="N973" s="58"/>
      <c r="O973" s="58"/>
      <c r="P973" s="58"/>
      <c r="Q973" s="58"/>
      <c r="R973" s="58"/>
      <c r="S973" s="58"/>
      <c r="T973" s="58"/>
      <c r="U973" s="58"/>
      <c r="V973" s="58"/>
      <c r="W973" s="58"/>
      <c r="X973" s="58"/>
      <c r="Y973" s="58"/>
    </row>
    <row r="974" spans="1:25" ht="15.75" customHeight="1" x14ac:dyDescent="0.2">
      <c r="A974" s="23"/>
      <c r="B974" s="23"/>
      <c r="C974" s="58"/>
      <c r="D974" s="58"/>
      <c r="E974" s="58"/>
      <c r="F974" s="58"/>
      <c r="G974" s="58"/>
      <c r="H974" s="58"/>
      <c r="I974" s="67"/>
      <c r="J974" s="58"/>
      <c r="K974" s="58"/>
      <c r="L974" s="58"/>
      <c r="M974" s="58"/>
      <c r="N974" s="58"/>
      <c r="O974" s="58"/>
      <c r="P974" s="58"/>
      <c r="Q974" s="58"/>
      <c r="R974" s="58"/>
      <c r="S974" s="58"/>
      <c r="T974" s="58"/>
      <c r="U974" s="58"/>
      <c r="V974" s="58"/>
      <c r="W974" s="58"/>
      <c r="X974" s="58"/>
      <c r="Y974" s="58"/>
    </row>
    <row r="975" spans="1:25" ht="15.75" customHeight="1" x14ac:dyDescent="0.2">
      <c r="A975" s="23"/>
      <c r="B975" s="23"/>
      <c r="C975" s="58"/>
      <c r="D975" s="58"/>
      <c r="E975" s="58"/>
      <c r="F975" s="58"/>
      <c r="G975" s="58"/>
      <c r="H975" s="58"/>
      <c r="I975" s="67"/>
      <c r="J975" s="58"/>
      <c r="K975" s="58"/>
      <c r="L975" s="58"/>
      <c r="M975" s="58"/>
      <c r="N975" s="58"/>
      <c r="O975" s="58"/>
      <c r="P975" s="58"/>
      <c r="Q975" s="58"/>
      <c r="R975" s="58"/>
      <c r="S975" s="58"/>
      <c r="T975" s="58"/>
      <c r="U975" s="58"/>
      <c r="V975" s="58"/>
      <c r="W975" s="58"/>
      <c r="X975" s="58"/>
      <c r="Y975" s="58"/>
    </row>
    <row r="976" spans="1:25" ht="15.75" customHeight="1" x14ac:dyDescent="0.2">
      <c r="A976" s="23"/>
      <c r="B976" s="23"/>
      <c r="C976" s="58"/>
      <c r="D976" s="58"/>
      <c r="E976" s="58"/>
      <c r="F976" s="58"/>
      <c r="G976" s="58"/>
      <c r="H976" s="58"/>
      <c r="I976" s="67"/>
      <c r="J976" s="58"/>
      <c r="K976" s="58"/>
      <c r="L976" s="58"/>
      <c r="M976" s="58"/>
      <c r="N976" s="58"/>
      <c r="O976" s="58"/>
      <c r="P976" s="58"/>
      <c r="Q976" s="58"/>
      <c r="R976" s="58"/>
      <c r="S976" s="58"/>
      <c r="T976" s="58"/>
      <c r="U976" s="58"/>
      <c r="V976" s="58"/>
      <c r="W976" s="58"/>
      <c r="X976" s="58"/>
      <c r="Y976" s="58"/>
    </row>
    <row r="977" spans="1:25" ht="15.75" customHeight="1" x14ac:dyDescent="0.2">
      <c r="A977" s="23"/>
      <c r="B977" s="23"/>
      <c r="C977" s="58"/>
      <c r="D977" s="58"/>
      <c r="E977" s="58"/>
      <c r="F977" s="58"/>
      <c r="G977" s="58"/>
      <c r="H977" s="58"/>
      <c r="I977" s="67"/>
      <c r="J977" s="58"/>
      <c r="K977" s="58"/>
      <c r="L977" s="58"/>
      <c r="M977" s="58"/>
      <c r="N977" s="58"/>
      <c r="O977" s="58"/>
      <c r="P977" s="58"/>
      <c r="Q977" s="58"/>
      <c r="R977" s="58"/>
      <c r="S977" s="58"/>
      <c r="T977" s="58"/>
      <c r="U977" s="58"/>
      <c r="V977" s="58"/>
      <c r="W977" s="58"/>
      <c r="X977" s="58"/>
      <c r="Y977" s="58"/>
    </row>
    <row r="978" spans="1:25" ht="15.75" customHeight="1" x14ac:dyDescent="0.2">
      <c r="A978" s="23"/>
      <c r="B978" s="23"/>
      <c r="C978" s="58"/>
      <c r="D978" s="58"/>
      <c r="E978" s="58"/>
      <c r="F978" s="58"/>
      <c r="G978" s="58"/>
      <c r="H978" s="58"/>
      <c r="I978" s="67"/>
      <c r="J978" s="58"/>
      <c r="K978" s="58"/>
      <c r="L978" s="58"/>
      <c r="M978" s="58"/>
      <c r="N978" s="58"/>
      <c r="O978" s="58"/>
      <c r="P978" s="58"/>
      <c r="Q978" s="58"/>
      <c r="R978" s="58"/>
      <c r="S978" s="58"/>
      <c r="T978" s="58"/>
      <c r="U978" s="58"/>
      <c r="V978" s="58"/>
      <c r="W978" s="58"/>
      <c r="X978" s="58"/>
      <c r="Y978" s="58"/>
    </row>
    <row r="979" spans="1:25" ht="15.75" customHeight="1" x14ac:dyDescent="0.2">
      <c r="A979" s="23"/>
      <c r="B979" s="23"/>
      <c r="C979" s="58"/>
      <c r="D979" s="58"/>
      <c r="E979" s="58"/>
      <c r="F979" s="58"/>
      <c r="G979" s="58"/>
      <c r="H979" s="58"/>
      <c r="I979" s="67"/>
      <c r="J979" s="58"/>
      <c r="K979" s="58"/>
      <c r="L979" s="58"/>
      <c r="M979" s="58"/>
      <c r="N979" s="58"/>
      <c r="O979" s="58"/>
      <c r="P979" s="58"/>
      <c r="Q979" s="58"/>
      <c r="R979" s="58"/>
      <c r="S979" s="58"/>
      <c r="T979" s="58"/>
      <c r="U979" s="58"/>
      <c r="V979" s="58"/>
      <c r="W979" s="58"/>
      <c r="X979" s="58"/>
      <c r="Y979" s="58"/>
    </row>
    <row r="980" spans="1:25" ht="15.75" customHeight="1" x14ac:dyDescent="0.2">
      <c r="A980" s="23"/>
      <c r="B980" s="23"/>
      <c r="C980" s="58"/>
      <c r="D980" s="58"/>
      <c r="E980" s="58"/>
      <c r="F980" s="58"/>
      <c r="G980" s="58"/>
      <c r="H980" s="58"/>
      <c r="I980" s="67"/>
      <c r="J980" s="58"/>
      <c r="K980" s="58"/>
      <c r="L980" s="58"/>
      <c r="M980" s="58"/>
      <c r="N980" s="58"/>
      <c r="O980" s="58"/>
      <c r="P980" s="58"/>
      <c r="Q980" s="58"/>
      <c r="R980" s="58"/>
      <c r="S980" s="58"/>
      <c r="T980" s="58"/>
      <c r="U980" s="58"/>
      <c r="V980" s="58"/>
      <c r="W980" s="58"/>
      <c r="X980" s="58"/>
      <c r="Y980" s="58"/>
    </row>
    <row r="981" spans="1:25" ht="15.75" customHeight="1" x14ac:dyDescent="0.2">
      <c r="A981" s="23"/>
      <c r="B981" s="23"/>
      <c r="C981" s="58"/>
      <c r="D981" s="58"/>
      <c r="E981" s="58"/>
      <c r="F981" s="58"/>
      <c r="G981" s="58"/>
      <c r="H981" s="58"/>
      <c r="I981" s="67"/>
      <c r="J981" s="58"/>
      <c r="K981" s="58"/>
      <c r="L981" s="58"/>
      <c r="M981" s="58"/>
      <c r="N981" s="58"/>
      <c r="O981" s="58"/>
      <c r="P981" s="58"/>
      <c r="Q981" s="58"/>
      <c r="R981" s="58"/>
      <c r="S981" s="58"/>
      <c r="T981" s="58"/>
      <c r="U981" s="58"/>
      <c r="V981" s="58"/>
      <c r="W981" s="58"/>
      <c r="X981" s="58"/>
      <c r="Y981" s="58"/>
    </row>
    <row r="982" spans="1:25" ht="15.75" customHeight="1" x14ac:dyDescent="0.2">
      <c r="A982" s="23"/>
      <c r="B982" s="23"/>
      <c r="C982" s="58"/>
      <c r="D982" s="58"/>
      <c r="E982" s="58"/>
      <c r="F982" s="58"/>
      <c r="G982" s="58"/>
      <c r="H982" s="58"/>
      <c r="I982" s="67"/>
      <c r="J982" s="58"/>
      <c r="K982" s="58"/>
      <c r="L982" s="58"/>
      <c r="M982" s="58"/>
      <c r="N982" s="58"/>
      <c r="O982" s="58"/>
      <c r="P982" s="58"/>
      <c r="Q982" s="58"/>
      <c r="R982" s="58"/>
      <c r="S982" s="58"/>
      <c r="T982" s="58"/>
      <c r="U982" s="58"/>
      <c r="V982" s="58"/>
      <c r="W982" s="58"/>
      <c r="X982" s="58"/>
      <c r="Y982" s="58"/>
    </row>
    <row r="983" spans="1:25" ht="15.75" customHeight="1" x14ac:dyDescent="0.2">
      <c r="A983" s="23"/>
      <c r="B983" s="23"/>
      <c r="C983" s="58"/>
      <c r="D983" s="58"/>
      <c r="E983" s="58"/>
      <c r="F983" s="58"/>
      <c r="G983" s="58"/>
      <c r="H983" s="58"/>
      <c r="I983" s="67"/>
      <c r="J983" s="58"/>
      <c r="K983" s="58"/>
      <c r="L983" s="58"/>
      <c r="M983" s="58"/>
      <c r="N983" s="58"/>
      <c r="O983" s="58"/>
      <c r="P983" s="58"/>
      <c r="Q983" s="58"/>
      <c r="R983" s="58"/>
      <c r="S983" s="58"/>
      <c r="T983" s="58"/>
      <c r="U983" s="58"/>
      <c r="V983" s="58"/>
      <c r="W983" s="58"/>
      <c r="X983" s="58"/>
      <c r="Y983" s="58"/>
    </row>
    <row r="984" spans="1:25" ht="15.75" customHeight="1" x14ac:dyDescent="0.2">
      <c r="A984" s="23"/>
      <c r="B984" s="23"/>
      <c r="C984" s="58"/>
      <c r="D984" s="58"/>
      <c r="E984" s="58"/>
      <c r="F984" s="58"/>
      <c r="G984" s="58"/>
      <c r="H984" s="58"/>
      <c r="I984" s="67"/>
      <c r="J984" s="58"/>
      <c r="K984" s="58"/>
      <c r="L984" s="58"/>
      <c r="M984" s="58"/>
      <c r="N984" s="58"/>
      <c r="O984" s="58"/>
      <c r="P984" s="58"/>
      <c r="Q984" s="58"/>
      <c r="R984" s="58"/>
      <c r="S984" s="58"/>
      <c r="T984" s="58"/>
      <c r="U984" s="58"/>
      <c r="V984" s="58"/>
      <c r="W984" s="58"/>
      <c r="X984" s="58"/>
      <c r="Y984" s="58"/>
    </row>
    <row r="985" spans="1:25" ht="15.75" customHeight="1" x14ac:dyDescent="0.2">
      <c r="A985" s="23"/>
      <c r="B985" s="23"/>
      <c r="C985" s="58"/>
      <c r="D985" s="58"/>
      <c r="E985" s="58"/>
      <c r="F985" s="58"/>
      <c r="G985" s="58"/>
      <c r="H985" s="58"/>
      <c r="I985" s="67"/>
      <c r="J985" s="58"/>
      <c r="K985" s="58"/>
      <c r="L985" s="58"/>
      <c r="M985" s="58"/>
      <c r="N985" s="58"/>
      <c r="O985" s="58"/>
      <c r="P985" s="58"/>
      <c r="Q985" s="58"/>
      <c r="R985" s="58"/>
      <c r="S985" s="58"/>
      <c r="T985" s="58"/>
      <c r="U985" s="58"/>
      <c r="V985" s="58"/>
      <c r="W985" s="58"/>
      <c r="X985" s="58"/>
      <c r="Y985" s="58"/>
    </row>
    <row r="986" spans="1:25" ht="15.75" customHeight="1" x14ac:dyDescent="0.2">
      <c r="A986" s="23"/>
      <c r="B986" s="23"/>
      <c r="C986" s="58"/>
      <c r="D986" s="58"/>
      <c r="E986" s="58"/>
      <c r="F986" s="58"/>
      <c r="G986" s="58"/>
      <c r="H986" s="58"/>
      <c r="I986" s="67"/>
      <c r="J986" s="58"/>
      <c r="K986" s="58"/>
      <c r="L986" s="58"/>
      <c r="M986" s="58"/>
      <c r="N986" s="58"/>
      <c r="O986" s="58"/>
      <c r="P986" s="58"/>
      <c r="Q986" s="58"/>
      <c r="R986" s="58"/>
      <c r="S986" s="58"/>
      <c r="T986" s="58"/>
      <c r="U986" s="58"/>
      <c r="V986" s="58"/>
      <c r="W986" s="58"/>
      <c r="X986" s="58"/>
      <c r="Y986" s="58"/>
    </row>
    <row r="987" spans="1:25" ht="15.75" customHeight="1" x14ac:dyDescent="0.2">
      <c r="A987" s="23"/>
      <c r="B987" s="23"/>
      <c r="C987" s="58"/>
      <c r="D987" s="58"/>
      <c r="E987" s="58"/>
      <c r="F987" s="58"/>
      <c r="G987" s="58"/>
      <c r="H987" s="58"/>
      <c r="I987" s="67"/>
      <c r="J987" s="58"/>
      <c r="K987" s="58"/>
      <c r="L987" s="58"/>
      <c r="M987" s="58"/>
      <c r="N987" s="58"/>
      <c r="O987" s="58"/>
      <c r="P987" s="58"/>
      <c r="Q987" s="58"/>
      <c r="R987" s="58"/>
      <c r="S987" s="58"/>
      <c r="T987" s="58"/>
      <c r="U987" s="58"/>
      <c r="V987" s="58"/>
      <c r="W987" s="58"/>
      <c r="X987" s="58"/>
      <c r="Y987" s="58"/>
    </row>
    <row r="988" spans="1:25" ht="15.75" customHeight="1" x14ac:dyDescent="0.2">
      <c r="A988" s="23"/>
      <c r="B988" s="23"/>
      <c r="C988" s="58"/>
      <c r="D988" s="58"/>
      <c r="E988" s="58"/>
      <c r="F988" s="58"/>
      <c r="G988" s="58"/>
      <c r="H988" s="58"/>
      <c r="I988" s="67"/>
      <c r="J988" s="58"/>
      <c r="K988" s="58"/>
      <c r="L988" s="58"/>
      <c r="M988" s="58"/>
      <c r="N988" s="58"/>
      <c r="O988" s="58"/>
      <c r="P988" s="58"/>
      <c r="Q988" s="58"/>
      <c r="R988" s="58"/>
      <c r="S988" s="58"/>
      <c r="T988" s="58"/>
      <c r="U988" s="58"/>
      <c r="V988" s="58"/>
      <c r="W988" s="58"/>
      <c r="X988" s="58"/>
      <c r="Y988" s="58"/>
    </row>
    <row r="989" spans="1:25" ht="15.75" customHeight="1" x14ac:dyDescent="0.2">
      <c r="A989" s="23"/>
      <c r="B989" s="23"/>
      <c r="C989" s="58"/>
      <c r="D989" s="58"/>
      <c r="E989" s="58"/>
      <c r="F989" s="58"/>
      <c r="G989" s="58"/>
      <c r="H989" s="58"/>
      <c r="I989" s="67"/>
      <c r="J989" s="58"/>
      <c r="K989" s="58"/>
      <c r="L989" s="58"/>
      <c r="M989" s="58"/>
      <c r="N989" s="58"/>
      <c r="O989" s="58"/>
      <c r="P989" s="58"/>
      <c r="Q989" s="58"/>
      <c r="R989" s="58"/>
      <c r="S989" s="58"/>
      <c r="T989" s="58"/>
      <c r="U989" s="58"/>
      <c r="V989" s="58"/>
      <c r="W989" s="58"/>
      <c r="X989" s="58"/>
      <c r="Y989" s="58"/>
    </row>
    <row r="990" spans="1:25" ht="15.75" customHeight="1" x14ac:dyDescent="0.2">
      <c r="A990" s="23"/>
      <c r="B990" s="23"/>
      <c r="C990" s="58"/>
      <c r="D990" s="58"/>
      <c r="E990" s="58"/>
      <c r="F990" s="58"/>
      <c r="G990" s="58"/>
      <c r="H990" s="58"/>
      <c r="I990" s="67"/>
      <c r="J990" s="58"/>
      <c r="K990" s="58"/>
      <c r="L990" s="58"/>
      <c r="M990" s="58"/>
      <c r="N990" s="58"/>
      <c r="O990" s="58"/>
      <c r="P990" s="58"/>
      <c r="Q990" s="58"/>
      <c r="R990" s="58"/>
      <c r="S990" s="58"/>
      <c r="T990" s="58"/>
      <c r="U990" s="58"/>
      <c r="V990" s="58"/>
      <c r="W990" s="58"/>
      <c r="X990" s="58"/>
      <c r="Y990" s="58"/>
    </row>
    <row r="991" spans="1:25" ht="15.75" customHeight="1" x14ac:dyDescent="0.2">
      <c r="A991" s="23"/>
      <c r="B991" s="23"/>
      <c r="C991" s="58"/>
      <c r="D991" s="58"/>
      <c r="E991" s="58"/>
      <c r="F991" s="58"/>
      <c r="G991" s="58"/>
      <c r="H991" s="58"/>
      <c r="I991" s="67"/>
      <c r="J991" s="58"/>
      <c r="K991" s="58"/>
      <c r="L991" s="58"/>
      <c r="M991" s="58"/>
      <c r="N991" s="58"/>
      <c r="O991" s="58"/>
      <c r="P991" s="58"/>
      <c r="Q991" s="58"/>
      <c r="R991" s="58"/>
      <c r="S991" s="58"/>
      <c r="T991" s="58"/>
      <c r="U991" s="58"/>
      <c r="V991" s="58"/>
      <c r="W991" s="58"/>
      <c r="X991" s="58"/>
      <c r="Y991" s="58"/>
    </row>
    <row r="992" spans="1:25" ht="15.75" customHeight="1" x14ac:dyDescent="0.2">
      <c r="A992" s="23"/>
      <c r="B992" s="23"/>
      <c r="C992" s="58"/>
      <c r="D992" s="58"/>
      <c r="E992" s="58"/>
      <c r="F992" s="58"/>
      <c r="G992" s="58"/>
      <c r="H992" s="58"/>
      <c r="I992" s="67"/>
      <c r="J992" s="58"/>
      <c r="K992" s="58"/>
      <c r="L992" s="58"/>
      <c r="M992" s="58"/>
      <c r="N992" s="58"/>
      <c r="O992" s="58"/>
      <c r="P992" s="58"/>
      <c r="Q992" s="58"/>
      <c r="R992" s="58"/>
      <c r="S992" s="58"/>
      <c r="T992" s="58"/>
      <c r="U992" s="58"/>
      <c r="V992" s="58"/>
      <c r="W992" s="58"/>
      <c r="X992" s="58"/>
      <c r="Y992" s="58"/>
    </row>
    <row r="993" spans="1:25" ht="15.75" customHeight="1" x14ac:dyDescent="0.2">
      <c r="A993" s="23"/>
      <c r="B993" s="23"/>
      <c r="C993" s="58"/>
      <c r="D993" s="58"/>
      <c r="E993" s="58"/>
      <c r="F993" s="58"/>
      <c r="G993" s="58"/>
      <c r="H993" s="58"/>
      <c r="I993" s="67"/>
      <c r="J993" s="58"/>
      <c r="K993" s="58"/>
      <c r="L993" s="58"/>
      <c r="M993" s="58"/>
      <c r="N993" s="58"/>
      <c r="O993" s="58"/>
      <c r="P993" s="58"/>
      <c r="Q993" s="58"/>
      <c r="R993" s="58"/>
      <c r="S993" s="58"/>
      <c r="T993" s="58"/>
      <c r="U993" s="58"/>
      <c r="V993" s="58"/>
      <c r="W993" s="58"/>
      <c r="X993" s="58"/>
      <c r="Y993" s="58"/>
    </row>
    <row r="994" spans="1:25" ht="15.75" customHeight="1" x14ac:dyDescent="0.2">
      <c r="A994" s="23"/>
      <c r="B994" s="23"/>
      <c r="C994" s="58"/>
      <c r="D994" s="58"/>
      <c r="E994" s="58"/>
      <c r="F994" s="58"/>
      <c r="G994" s="58"/>
      <c r="H994" s="58"/>
      <c r="I994" s="67"/>
      <c r="J994" s="58"/>
      <c r="K994" s="58"/>
      <c r="L994" s="58"/>
      <c r="M994" s="58"/>
      <c r="N994" s="58"/>
      <c r="O994" s="58"/>
      <c r="P994" s="58"/>
      <c r="Q994" s="58"/>
      <c r="R994" s="58"/>
      <c r="S994" s="58"/>
      <c r="T994" s="58"/>
      <c r="U994" s="58"/>
      <c r="V994" s="58"/>
      <c r="W994" s="58"/>
      <c r="X994" s="58"/>
      <c r="Y994" s="58"/>
    </row>
    <row r="995" spans="1:25" ht="15.75" customHeight="1" x14ac:dyDescent="0.2">
      <c r="A995" s="23"/>
      <c r="B995" s="23"/>
      <c r="C995" s="58"/>
      <c r="D995" s="58"/>
      <c r="E995" s="58"/>
      <c r="F995" s="58"/>
      <c r="G995" s="58"/>
      <c r="H995" s="58"/>
      <c r="I995" s="67"/>
      <c r="J995" s="58"/>
      <c r="K995" s="58"/>
      <c r="L995" s="58"/>
      <c r="M995" s="58"/>
      <c r="N995" s="58"/>
      <c r="O995" s="58"/>
      <c r="P995" s="58"/>
      <c r="Q995" s="58"/>
      <c r="R995" s="58"/>
      <c r="S995" s="58"/>
      <c r="T995" s="58"/>
      <c r="U995" s="58"/>
      <c r="V995" s="58"/>
      <c r="W995" s="58"/>
      <c r="X995" s="58"/>
      <c r="Y995" s="58"/>
    </row>
    <row r="996" spans="1:25" ht="15.75" customHeight="1" x14ac:dyDescent="0.2">
      <c r="A996" s="23"/>
      <c r="B996" s="23"/>
      <c r="C996" s="58"/>
      <c r="D996" s="58"/>
      <c r="E996" s="58"/>
      <c r="F996" s="58"/>
      <c r="G996" s="58"/>
      <c r="H996" s="58"/>
      <c r="I996" s="67"/>
      <c r="J996" s="58"/>
      <c r="K996" s="58"/>
      <c r="L996" s="58"/>
      <c r="M996" s="58"/>
      <c r="N996" s="58"/>
      <c r="O996" s="58"/>
      <c r="P996" s="58"/>
      <c r="Q996" s="58"/>
      <c r="R996" s="58"/>
      <c r="S996" s="58"/>
      <c r="T996" s="58"/>
      <c r="U996" s="58"/>
      <c r="V996" s="58"/>
      <c r="W996" s="58"/>
      <c r="X996" s="58"/>
      <c r="Y996" s="58"/>
    </row>
    <row r="997" spans="1:25" ht="15.75" customHeight="1" x14ac:dyDescent="0.2">
      <c r="A997" s="23"/>
      <c r="B997" s="23"/>
      <c r="C997" s="58"/>
      <c r="D997" s="58"/>
      <c r="E997" s="58"/>
      <c r="F997" s="58"/>
      <c r="G997" s="58"/>
      <c r="H997" s="58"/>
      <c r="I997" s="67"/>
      <c r="J997" s="58"/>
      <c r="K997" s="58"/>
      <c r="L997" s="58"/>
      <c r="M997" s="58"/>
      <c r="N997" s="58"/>
      <c r="O997" s="58"/>
      <c r="P997" s="58"/>
      <c r="Q997" s="58"/>
      <c r="R997" s="58"/>
      <c r="S997" s="58"/>
      <c r="T997" s="58"/>
      <c r="U997" s="58"/>
      <c r="V997" s="58"/>
      <c r="W997" s="58"/>
      <c r="X997" s="58"/>
      <c r="Y997" s="58"/>
    </row>
    <row r="998" spans="1:25" ht="15.75" customHeight="1" x14ac:dyDescent="0.2">
      <c r="A998" s="23"/>
      <c r="B998" s="23"/>
      <c r="C998" s="58"/>
      <c r="D998" s="58"/>
      <c r="E998" s="58"/>
      <c r="F998" s="58"/>
      <c r="G998" s="58"/>
      <c r="H998" s="58"/>
      <c r="I998" s="67"/>
      <c r="J998" s="58"/>
      <c r="K998" s="58"/>
      <c r="L998" s="58"/>
      <c r="M998" s="58"/>
      <c r="N998" s="58"/>
      <c r="O998" s="58"/>
      <c r="P998" s="58"/>
      <c r="Q998" s="58"/>
      <c r="R998" s="58"/>
      <c r="S998" s="58"/>
      <c r="T998" s="58"/>
      <c r="U998" s="58"/>
      <c r="V998" s="58"/>
      <c r="W998" s="58"/>
      <c r="X998" s="58"/>
      <c r="Y998" s="58"/>
    </row>
    <row r="999" spans="1:25" ht="15.75" customHeight="1" x14ac:dyDescent="0.2">
      <c r="A999" s="23"/>
      <c r="B999" s="23"/>
      <c r="C999" s="58"/>
      <c r="D999" s="58"/>
      <c r="E999" s="58"/>
      <c r="F999" s="58"/>
      <c r="G999" s="58"/>
      <c r="H999" s="58"/>
      <c r="I999" s="67"/>
      <c r="J999" s="58"/>
      <c r="K999" s="58"/>
      <c r="L999" s="58"/>
      <c r="M999" s="58"/>
      <c r="N999" s="58"/>
      <c r="O999" s="58"/>
      <c r="P999" s="58"/>
      <c r="Q999" s="58"/>
      <c r="R999" s="58"/>
      <c r="S999" s="58"/>
      <c r="T999" s="58"/>
      <c r="U999" s="58"/>
      <c r="V999" s="58"/>
      <c r="W999" s="58"/>
      <c r="X999" s="58"/>
      <c r="Y999" s="58"/>
    </row>
    <row r="1000" spans="1:25" ht="15.75" customHeight="1" x14ac:dyDescent="0.2">
      <c r="A1000" s="23"/>
      <c r="B1000" s="23"/>
      <c r="C1000" s="58"/>
      <c r="D1000" s="58"/>
      <c r="E1000" s="58"/>
      <c r="F1000" s="58"/>
      <c r="G1000" s="58"/>
      <c r="H1000" s="58"/>
      <c r="I1000" s="67"/>
      <c r="J1000" s="58"/>
      <c r="K1000" s="58"/>
      <c r="L1000" s="58"/>
      <c r="M1000" s="58"/>
      <c r="N1000" s="58"/>
      <c r="O1000" s="58"/>
      <c r="P1000" s="58"/>
      <c r="Q1000" s="58"/>
      <c r="R1000" s="58"/>
      <c r="S1000" s="58"/>
      <c r="T1000" s="58"/>
      <c r="U1000" s="58"/>
      <c r="V1000" s="58"/>
      <c r="W1000" s="58"/>
      <c r="X1000" s="58"/>
      <c r="Y1000" s="58"/>
    </row>
  </sheetData>
  <autoFilter ref="A1:I33" xr:uid="{00000000-0009-0000-0000-000018000000}"/>
  <hyperlinks>
    <hyperlink ref="I2" r:id="rId1" xr:uid="{00000000-0004-0000-1800-000000000000}"/>
    <hyperlink ref="I3" r:id="rId2" xr:uid="{00000000-0004-0000-1800-000001000000}"/>
    <hyperlink ref="I4" r:id="rId3" xr:uid="{00000000-0004-0000-1800-000002000000}"/>
    <hyperlink ref="I6" r:id="rId4" xr:uid="{00000000-0004-0000-1800-000003000000}"/>
    <hyperlink ref="I7" r:id="rId5" xr:uid="{00000000-0004-0000-1800-000004000000}"/>
    <hyperlink ref="I8" r:id="rId6" xr:uid="{00000000-0004-0000-1800-000005000000}"/>
    <hyperlink ref="I9" r:id="rId7" xr:uid="{00000000-0004-0000-1800-000006000000}"/>
    <hyperlink ref="I10" r:id="rId8" xr:uid="{00000000-0004-0000-1800-000007000000}"/>
    <hyperlink ref="I11" r:id="rId9" xr:uid="{00000000-0004-0000-1800-000008000000}"/>
    <hyperlink ref="I12" r:id="rId10" xr:uid="{00000000-0004-0000-1800-000009000000}"/>
    <hyperlink ref="I14" r:id="rId11" xr:uid="{00000000-0004-0000-1800-00000A000000}"/>
    <hyperlink ref="I15" r:id="rId12" xr:uid="{00000000-0004-0000-1800-00000B000000}"/>
    <hyperlink ref="I16" r:id="rId13" xr:uid="{00000000-0004-0000-1800-00000C000000}"/>
    <hyperlink ref="I17" r:id="rId14" xr:uid="{00000000-0004-0000-1800-00000D000000}"/>
    <hyperlink ref="I18" r:id="rId15" xr:uid="{00000000-0004-0000-1800-00000E000000}"/>
    <hyperlink ref="I19" r:id="rId16" xr:uid="{00000000-0004-0000-1800-00000F000000}"/>
    <hyperlink ref="I20" r:id="rId17" xr:uid="{00000000-0004-0000-1800-000010000000}"/>
    <hyperlink ref="I21" r:id="rId18" xr:uid="{00000000-0004-0000-1800-000011000000}"/>
    <hyperlink ref="I23" r:id="rId19" xr:uid="{00000000-0004-0000-1800-000012000000}"/>
    <hyperlink ref="I24" r:id="rId20" xr:uid="{00000000-0004-0000-1800-000013000000}"/>
    <hyperlink ref="I25" r:id="rId21" xr:uid="{00000000-0004-0000-1800-000014000000}"/>
    <hyperlink ref="I26" r:id="rId22" xr:uid="{00000000-0004-0000-1800-000015000000}"/>
    <hyperlink ref="I27" r:id="rId23" xr:uid="{00000000-0004-0000-1800-000016000000}"/>
    <hyperlink ref="I28" r:id="rId24" xr:uid="{00000000-0004-0000-1800-000017000000}"/>
    <hyperlink ref="I29" r:id="rId25" xr:uid="{00000000-0004-0000-1800-000018000000}"/>
    <hyperlink ref="I31" r:id="rId26" xr:uid="{00000000-0004-0000-1800-000019000000}"/>
    <hyperlink ref="I32" r:id="rId27" xr:uid="{00000000-0004-0000-1800-00001A000000}"/>
    <hyperlink ref="I33" r:id="rId28" xr:uid="{00000000-0004-0000-1800-00001B00000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Y1000"/>
  <sheetViews>
    <sheetView zoomScale="154" zoomScaleNormal="154" zoomScalePageLayoutView="154" workbookViewId="0">
      <pane ySplit="1" topLeftCell="A2" activePane="bottomLeft" state="frozen"/>
      <selection pane="bottomLeft" activeCell="J1" sqref="J1:J1048576"/>
    </sheetView>
  </sheetViews>
  <sheetFormatPr baseColWidth="10" defaultColWidth="11.1640625" defaultRowHeight="15" customHeight="1" x14ac:dyDescent="0.2"/>
  <cols>
    <col min="1" max="1" width="9.1640625" customWidth="1"/>
    <col min="2" max="2" width="6.1640625" customWidth="1"/>
    <col min="3" max="3" width="10.1640625" customWidth="1"/>
    <col min="4" max="4" width="20.6640625" customWidth="1"/>
    <col min="5" max="5" width="21.83203125" customWidth="1"/>
    <col min="6" max="6" width="19" customWidth="1"/>
    <col min="7" max="7" width="30" customWidth="1"/>
    <col min="8" max="8" width="15.1640625" customWidth="1"/>
    <col min="9" max="9" width="112" customWidth="1"/>
    <col min="10" max="25" width="10.83203125" customWidth="1"/>
  </cols>
  <sheetData>
    <row r="1" spans="1:25" ht="18" customHeight="1" x14ac:dyDescent="0.2">
      <c r="A1" s="101" t="s">
        <v>59</v>
      </c>
      <c r="B1" s="101" t="s">
        <v>60</v>
      </c>
      <c r="C1" s="101" t="s">
        <v>0</v>
      </c>
      <c r="D1" s="13" t="s">
        <v>126</v>
      </c>
      <c r="E1" s="9" t="s">
        <v>127</v>
      </c>
      <c r="F1" s="13" t="s">
        <v>128</v>
      </c>
      <c r="G1" s="390" t="s">
        <v>1247</v>
      </c>
      <c r="H1" s="391" t="s">
        <v>1481</v>
      </c>
      <c r="I1" s="392" t="s">
        <v>77</v>
      </c>
      <c r="J1" s="393"/>
      <c r="K1" s="393"/>
      <c r="L1" s="393"/>
      <c r="M1" s="393"/>
      <c r="N1" s="393"/>
      <c r="O1" s="393"/>
      <c r="P1" s="393"/>
      <c r="Q1" s="393"/>
      <c r="R1" s="393"/>
      <c r="S1" s="393"/>
      <c r="T1" s="393"/>
      <c r="U1" s="393"/>
      <c r="V1" s="393"/>
      <c r="W1" s="393"/>
      <c r="X1" s="393"/>
      <c r="Y1" s="393"/>
    </row>
    <row r="2" spans="1:25" ht="18" customHeight="1" x14ac:dyDescent="0.2">
      <c r="A2" s="49" t="s">
        <v>78</v>
      </c>
      <c r="B2" s="49">
        <v>2018</v>
      </c>
      <c r="C2" s="49" t="s">
        <v>53</v>
      </c>
      <c r="D2" s="56" t="s">
        <v>1332</v>
      </c>
      <c r="E2" s="56" t="s">
        <v>1493</v>
      </c>
      <c r="F2" s="56" t="s">
        <v>1494</v>
      </c>
      <c r="G2" s="56">
        <v>89.8</v>
      </c>
      <c r="H2" s="56"/>
      <c r="I2" s="294" t="s">
        <v>1507</v>
      </c>
      <c r="J2" s="51"/>
      <c r="K2" s="51"/>
      <c r="L2" s="51"/>
      <c r="M2" s="51"/>
      <c r="N2" s="51"/>
      <c r="O2" s="51"/>
      <c r="P2" s="51"/>
      <c r="Q2" s="51"/>
      <c r="R2" s="51"/>
      <c r="S2" s="51"/>
      <c r="T2" s="51"/>
      <c r="U2" s="51"/>
      <c r="V2" s="51"/>
      <c r="W2" s="51"/>
      <c r="X2" s="51"/>
      <c r="Y2" s="51"/>
    </row>
    <row r="3" spans="1:25" ht="18" customHeight="1" x14ac:dyDescent="0.2">
      <c r="A3" s="15" t="s">
        <v>78</v>
      </c>
      <c r="B3" s="15">
        <v>2018</v>
      </c>
      <c r="C3" s="15" t="s">
        <v>53</v>
      </c>
      <c r="D3" s="8" t="s">
        <v>1485</v>
      </c>
      <c r="E3" s="8" t="s">
        <v>1486</v>
      </c>
      <c r="F3" s="8" t="s">
        <v>1508</v>
      </c>
      <c r="G3" s="8">
        <v>6.42</v>
      </c>
      <c r="H3" s="8"/>
      <c r="I3" s="292" t="s">
        <v>1507</v>
      </c>
      <c r="J3" s="58"/>
      <c r="K3" s="58"/>
      <c r="L3" s="58"/>
      <c r="M3" s="58"/>
      <c r="N3" s="58"/>
      <c r="O3" s="58"/>
      <c r="P3" s="58"/>
      <c r="Q3" s="58"/>
      <c r="R3" s="58"/>
      <c r="S3" s="58"/>
      <c r="T3" s="58"/>
      <c r="U3" s="58"/>
      <c r="V3" s="58"/>
      <c r="W3" s="58"/>
      <c r="X3" s="58"/>
      <c r="Y3" s="58"/>
    </row>
    <row r="4" spans="1:25" ht="18" customHeight="1" x14ac:dyDescent="0.2">
      <c r="A4" s="15" t="s">
        <v>78</v>
      </c>
      <c r="B4" s="15">
        <v>2018</v>
      </c>
      <c r="C4" s="15" t="s">
        <v>53</v>
      </c>
      <c r="D4" s="8" t="s">
        <v>1489</v>
      </c>
      <c r="E4" s="8" t="s">
        <v>1489</v>
      </c>
      <c r="F4" s="8" t="s">
        <v>1489</v>
      </c>
      <c r="G4" s="8">
        <v>3.04</v>
      </c>
      <c r="H4" s="8"/>
      <c r="I4" s="292" t="s">
        <v>1507</v>
      </c>
      <c r="J4" s="58"/>
      <c r="K4" s="58"/>
      <c r="L4" s="58"/>
      <c r="M4" s="58"/>
      <c r="N4" s="58"/>
      <c r="O4" s="58"/>
      <c r="P4" s="58"/>
      <c r="Q4" s="58"/>
      <c r="R4" s="58"/>
      <c r="S4" s="58"/>
      <c r="T4" s="58"/>
      <c r="U4" s="58"/>
      <c r="V4" s="58"/>
      <c r="W4" s="58"/>
      <c r="X4" s="58"/>
      <c r="Y4" s="58"/>
    </row>
    <row r="5" spans="1:25" ht="18" customHeight="1" x14ac:dyDescent="0.2">
      <c r="A5" s="15" t="s">
        <v>78</v>
      </c>
      <c r="B5" s="15">
        <v>2018</v>
      </c>
      <c r="C5" s="15" t="s">
        <v>53</v>
      </c>
      <c r="D5" s="8" t="s">
        <v>1490</v>
      </c>
      <c r="E5" s="8" t="s">
        <v>1491</v>
      </c>
      <c r="F5" s="8" t="s">
        <v>1491</v>
      </c>
      <c r="G5" s="8">
        <v>0.71</v>
      </c>
      <c r="H5" s="8"/>
      <c r="I5" s="8" t="s">
        <v>1509</v>
      </c>
      <c r="J5" s="58"/>
      <c r="K5" s="58"/>
      <c r="L5" s="58"/>
      <c r="M5" s="58"/>
      <c r="N5" s="58"/>
      <c r="O5" s="58"/>
      <c r="P5" s="58"/>
      <c r="Q5" s="58"/>
      <c r="R5" s="58"/>
      <c r="S5" s="58"/>
      <c r="T5" s="58"/>
      <c r="U5" s="58"/>
      <c r="V5" s="58"/>
      <c r="W5" s="58"/>
      <c r="X5" s="58"/>
      <c r="Y5" s="58"/>
    </row>
    <row r="6" spans="1:25" ht="18" customHeight="1" x14ac:dyDescent="0.2">
      <c r="A6" s="15" t="s">
        <v>78</v>
      </c>
      <c r="B6" s="15">
        <v>2018</v>
      </c>
      <c r="C6" s="15" t="s">
        <v>53</v>
      </c>
      <c r="D6" s="8" t="s">
        <v>1329</v>
      </c>
      <c r="E6" s="8" t="s">
        <v>1330</v>
      </c>
      <c r="F6" s="8" t="s">
        <v>1510</v>
      </c>
      <c r="G6" s="8">
        <v>0.02</v>
      </c>
      <c r="H6" s="8"/>
      <c r="I6" s="292" t="s">
        <v>1507</v>
      </c>
      <c r="J6" s="58"/>
      <c r="K6" s="58"/>
      <c r="L6" s="58"/>
      <c r="M6" s="58"/>
      <c r="N6" s="58"/>
      <c r="O6" s="58"/>
      <c r="P6" s="58"/>
      <c r="Q6" s="58"/>
      <c r="R6" s="58"/>
      <c r="S6" s="58"/>
      <c r="T6" s="58"/>
      <c r="U6" s="58"/>
      <c r="V6" s="58"/>
      <c r="W6" s="58"/>
      <c r="X6" s="58"/>
      <c r="Y6" s="58"/>
    </row>
    <row r="7" spans="1:25" ht="18" customHeight="1" x14ac:dyDescent="0.2">
      <c r="A7" s="15" t="s">
        <v>78</v>
      </c>
      <c r="B7" s="15">
        <v>2018</v>
      </c>
      <c r="C7" s="15" t="s">
        <v>53</v>
      </c>
      <c r="D7" s="8" t="s">
        <v>1223</v>
      </c>
      <c r="E7" s="8" t="s">
        <v>1223</v>
      </c>
      <c r="F7" s="8" t="s">
        <v>1223</v>
      </c>
      <c r="G7" s="8">
        <v>0.02</v>
      </c>
      <c r="H7" s="8"/>
      <c r="I7" s="292" t="s">
        <v>1507</v>
      </c>
      <c r="J7" s="58"/>
      <c r="K7" s="58"/>
      <c r="L7" s="58"/>
      <c r="M7" s="58"/>
      <c r="N7" s="58"/>
      <c r="O7" s="58"/>
      <c r="P7" s="58"/>
      <c r="Q7" s="58"/>
      <c r="R7" s="58"/>
      <c r="S7" s="58"/>
      <c r="T7" s="58"/>
      <c r="U7" s="58"/>
      <c r="V7" s="58"/>
      <c r="W7" s="58"/>
      <c r="X7" s="58"/>
      <c r="Y7" s="58"/>
    </row>
    <row r="8" spans="1:25" ht="18" customHeight="1" x14ac:dyDescent="0.2">
      <c r="A8" s="49" t="s">
        <v>78</v>
      </c>
      <c r="B8" s="49">
        <v>2019</v>
      </c>
      <c r="C8" s="49" t="s">
        <v>53</v>
      </c>
      <c r="D8" s="56" t="s">
        <v>1332</v>
      </c>
      <c r="E8" s="56" t="s">
        <v>1493</v>
      </c>
      <c r="F8" s="56" t="s">
        <v>1494</v>
      </c>
      <c r="G8" s="56">
        <v>87.86</v>
      </c>
      <c r="H8" s="56"/>
      <c r="I8" s="294" t="s">
        <v>1511</v>
      </c>
      <c r="J8" s="51"/>
      <c r="K8" s="51"/>
      <c r="L8" s="51"/>
      <c r="M8" s="51"/>
      <c r="N8" s="51"/>
      <c r="O8" s="51"/>
      <c r="P8" s="51"/>
      <c r="Q8" s="51"/>
      <c r="R8" s="51"/>
      <c r="S8" s="51"/>
      <c r="T8" s="51"/>
      <c r="U8" s="51"/>
      <c r="V8" s="51"/>
      <c r="W8" s="51"/>
      <c r="X8" s="51"/>
      <c r="Y8" s="51"/>
    </row>
    <row r="9" spans="1:25" ht="18" customHeight="1" x14ac:dyDescent="0.2">
      <c r="A9" s="15" t="s">
        <v>78</v>
      </c>
      <c r="B9" s="15">
        <v>2019</v>
      </c>
      <c r="C9" s="15" t="s">
        <v>53</v>
      </c>
      <c r="D9" s="8" t="s">
        <v>1485</v>
      </c>
      <c r="E9" s="8" t="s">
        <v>1486</v>
      </c>
      <c r="F9" s="8" t="s">
        <v>1508</v>
      </c>
      <c r="G9" s="8">
        <v>7.29</v>
      </c>
      <c r="H9" s="8"/>
      <c r="I9" s="292" t="s">
        <v>1511</v>
      </c>
      <c r="J9" s="58"/>
      <c r="K9" s="58"/>
      <c r="L9" s="58"/>
      <c r="M9" s="58"/>
      <c r="N9" s="58"/>
      <c r="O9" s="58"/>
      <c r="P9" s="58"/>
      <c r="Q9" s="58"/>
      <c r="R9" s="58"/>
      <c r="S9" s="58"/>
      <c r="T9" s="58"/>
      <c r="U9" s="58"/>
      <c r="V9" s="58"/>
      <c r="W9" s="58"/>
      <c r="X9" s="58"/>
      <c r="Y9" s="58"/>
    </row>
    <row r="10" spans="1:25" ht="18" customHeight="1" x14ac:dyDescent="0.2">
      <c r="A10" s="15" t="s">
        <v>78</v>
      </c>
      <c r="B10" s="15">
        <v>2019</v>
      </c>
      <c r="C10" s="15" t="s">
        <v>53</v>
      </c>
      <c r="D10" s="8" t="s">
        <v>1489</v>
      </c>
      <c r="E10" s="8" t="s">
        <v>1489</v>
      </c>
      <c r="F10" s="8" t="s">
        <v>1489</v>
      </c>
      <c r="G10" s="8">
        <v>4.03</v>
      </c>
      <c r="H10" s="8"/>
      <c r="I10" s="292" t="s">
        <v>1511</v>
      </c>
      <c r="J10" s="58"/>
      <c r="K10" s="58"/>
      <c r="L10" s="58"/>
      <c r="M10" s="58"/>
      <c r="N10" s="58"/>
      <c r="O10" s="58"/>
      <c r="P10" s="58"/>
      <c r="Q10" s="58"/>
      <c r="R10" s="58"/>
      <c r="S10" s="58"/>
      <c r="T10" s="58"/>
      <c r="U10" s="58"/>
      <c r="V10" s="58"/>
      <c r="W10" s="58"/>
      <c r="X10" s="58"/>
      <c r="Y10" s="58"/>
    </row>
    <row r="11" spans="1:25" ht="18" customHeight="1" x14ac:dyDescent="0.2">
      <c r="A11" s="15" t="s">
        <v>78</v>
      </c>
      <c r="B11" s="15">
        <v>2019</v>
      </c>
      <c r="C11" s="15" t="s">
        <v>53</v>
      </c>
      <c r="D11" s="8" t="s">
        <v>1490</v>
      </c>
      <c r="E11" s="8" t="s">
        <v>1491</v>
      </c>
      <c r="F11" s="8" t="s">
        <v>1491</v>
      </c>
      <c r="G11" s="8">
        <v>0.81</v>
      </c>
      <c r="H11" s="8"/>
      <c r="I11" s="8" t="s">
        <v>1512</v>
      </c>
      <c r="J11" s="58"/>
      <c r="K11" s="58"/>
      <c r="L11" s="58"/>
      <c r="M11" s="58"/>
      <c r="N11" s="58"/>
      <c r="O11" s="58"/>
      <c r="P11" s="58"/>
      <c r="Q11" s="58"/>
      <c r="R11" s="58"/>
      <c r="S11" s="58"/>
      <c r="T11" s="58"/>
      <c r="U11" s="58"/>
      <c r="V11" s="58"/>
      <c r="W11" s="58"/>
      <c r="X11" s="58"/>
      <c r="Y11" s="58"/>
    </row>
    <row r="12" spans="1:25" ht="18" customHeight="1" x14ac:dyDescent="0.2">
      <c r="A12" s="15" t="s">
        <v>78</v>
      </c>
      <c r="B12" s="15">
        <v>2019</v>
      </c>
      <c r="C12" s="15" t="s">
        <v>53</v>
      </c>
      <c r="D12" s="8" t="s">
        <v>1329</v>
      </c>
      <c r="E12" s="8" t="s">
        <v>1330</v>
      </c>
      <c r="F12" s="8" t="s">
        <v>1510</v>
      </c>
      <c r="G12" s="8">
        <v>0.01</v>
      </c>
      <c r="H12" s="8"/>
      <c r="I12" s="292" t="s">
        <v>1511</v>
      </c>
      <c r="J12" s="58"/>
      <c r="K12" s="58"/>
      <c r="L12" s="58"/>
      <c r="M12" s="58"/>
      <c r="N12" s="58"/>
      <c r="O12" s="58"/>
      <c r="P12" s="58"/>
      <c r="Q12" s="58"/>
      <c r="R12" s="58"/>
      <c r="S12" s="58"/>
      <c r="T12" s="58"/>
      <c r="U12" s="58"/>
      <c r="V12" s="58"/>
      <c r="W12" s="58"/>
      <c r="X12" s="58"/>
      <c r="Y12" s="58"/>
    </row>
    <row r="13" spans="1:25" ht="18" customHeight="1" x14ac:dyDescent="0.2">
      <c r="A13" s="15" t="s">
        <v>78</v>
      </c>
      <c r="B13" s="15">
        <v>2019</v>
      </c>
      <c r="C13" s="15" t="s">
        <v>53</v>
      </c>
      <c r="D13" s="8" t="s">
        <v>1223</v>
      </c>
      <c r="E13" s="8" t="s">
        <v>1223</v>
      </c>
      <c r="F13" s="8" t="s">
        <v>1223</v>
      </c>
      <c r="G13" s="8">
        <v>4.0000000000000001E-3</v>
      </c>
      <c r="H13" s="8"/>
      <c r="I13" s="292" t="s">
        <v>1511</v>
      </c>
      <c r="J13" s="58"/>
      <c r="K13" s="58"/>
      <c r="L13" s="58"/>
      <c r="M13" s="58"/>
      <c r="N13" s="58"/>
      <c r="O13" s="58"/>
      <c r="P13" s="58"/>
      <c r="Q13" s="58"/>
      <c r="R13" s="58"/>
      <c r="S13" s="58"/>
      <c r="T13" s="58"/>
      <c r="U13" s="58"/>
      <c r="V13" s="58"/>
      <c r="W13" s="58"/>
      <c r="X13" s="58"/>
      <c r="Y13" s="58"/>
    </row>
    <row r="14" spans="1:25" ht="18" customHeight="1" x14ac:dyDescent="0.2">
      <c r="A14" s="49" t="s">
        <v>78</v>
      </c>
      <c r="B14" s="49">
        <v>2020</v>
      </c>
      <c r="C14" s="49" t="s">
        <v>53</v>
      </c>
      <c r="D14" s="56" t="s">
        <v>1332</v>
      </c>
      <c r="E14" s="56" t="s">
        <v>1493</v>
      </c>
      <c r="F14" s="56" t="s">
        <v>1494</v>
      </c>
      <c r="G14" s="56">
        <v>87.04</v>
      </c>
      <c r="H14" s="56"/>
      <c r="I14" s="294" t="s">
        <v>1513</v>
      </c>
      <c r="J14" s="51"/>
      <c r="K14" s="51"/>
      <c r="L14" s="51"/>
      <c r="M14" s="51"/>
      <c r="N14" s="51"/>
      <c r="O14" s="51"/>
      <c r="P14" s="51"/>
      <c r="Q14" s="51"/>
      <c r="R14" s="51"/>
      <c r="S14" s="51"/>
      <c r="T14" s="51"/>
      <c r="U14" s="51"/>
      <c r="V14" s="51"/>
      <c r="W14" s="51"/>
      <c r="X14" s="51"/>
      <c r="Y14" s="51"/>
    </row>
    <row r="15" spans="1:25" ht="18" customHeight="1" x14ac:dyDescent="0.2">
      <c r="A15" s="15" t="s">
        <v>78</v>
      </c>
      <c r="B15" s="15">
        <v>2020</v>
      </c>
      <c r="C15" s="15" t="s">
        <v>53</v>
      </c>
      <c r="D15" s="8" t="s">
        <v>1485</v>
      </c>
      <c r="E15" s="8" t="s">
        <v>1486</v>
      </c>
      <c r="F15" s="8" t="s">
        <v>1508</v>
      </c>
      <c r="G15" s="8">
        <v>7.7</v>
      </c>
      <c r="H15" s="8"/>
      <c r="I15" s="292" t="s">
        <v>1513</v>
      </c>
      <c r="J15" s="58"/>
      <c r="K15" s="58"/>
      <c r="L15" s="58"/>
      <c r="M15" s="58"/>
      <c r="N15" s="58"/>
      <c r="O15" s="58"/>
      <c r="P15" s="58"/>
      <c r="Q15" s="58"/>
      <c r="R15" s="58"/>
      <c r="S15" s="58"/>
      <c r="T15" s="58"/>
      <c r="U15" s="58"/>
      <c r="V15" s="58"/>
      <c r="W15" s="58"/>
      <c r="X15" s="58"/>
      <c r="Y15" s="58"/>
    </row>
    <row r="16" spans="1:25" ht="18" customHeight="1" x14ac:dyDescent="0.2">
      <c r="A16" s="15" t="s">
        <v>78</v>
      </c>
      <c r="B16" s="15">
        <v>2020</v>
      </c>
      <c r="C16" s="15" t="s">
        <v>53</v>
      </c>
      <c r="D16" s="8" t="s">
        <v>1489</v>
      </c>
      <c r="E16" s="8" t="s">
        <v>1489</v>
      </c>
      <c r="F16" s="8" t="s">
        <v>1489</v>
      </c>
      <c r="G16" s="8">
        <v>4.46</v>
      </c>
      <c r="H16" s="8"/>
      <c r="I16" s="292" t="s">
        <v>1513</v>
      </c>
      <c r="J16" s="58"/>
      <c r="K16" s="58"/>
      <c r="L16" s="58"/>
      <c r="M16" s="58"/>
      <c r="N16" s="58"/>
      <c r="O16" s="58"/>
      <c r="P16" s="58"/>
      <c r="Q16" s="58"/>
      <c r="R16" s="58"/>
      <c r="S16" s="58"/>
      <c r="T16" s="58"/>
      <c r="U16" s="58"/>
      <c r="V16" s="58"/>
      <c r="W16" s="58"/>
      <c r="X16" s="58"/>
      <c r="Y16" s="58"/>
    </row>
    <row r="17" spans="1:25" ht="18" customHeight="1" x14ac:dyDescent="0.2">
      <c r="A17" s="15" t="s">
        <v>78</v>
      </c>
      <c r="B17" s="15">
        <v>2020</v>
      </c>
      <c r="C17" s="15" t="s">
        <v>53</v>
      </c>
      <c r="D17" s="8" t="s">
        <v>1490</v>
      </c>
      <c r="E17" s="8" t="s">
        <v>1491</v>
      </c>
      <c r="F17" s="8" t="s">
        <v>1491</v>
      </c>
      <c r="G17" s="8">
        <v>0.8</v>
      </c>
      <c r="H17" s="8"/>
      <c r="I17" s="8" t="s">
        <v>1514</v>
      </c>
      <c r="J17" s="58"/>
      <c r="K17" s="58"/>
      <c r="L17" s="58"/>
      <c r="M17" s="58"/>
      <c r="N17" s="58"/>
      <c r="O17" s="58"/>
      <c r="P17" s="58"/>
      <c r="Q17" s="58"/>
      <c r="R17" s="58"/>
      <c r="S17" s="58"/>
      <c r="T17" s="58"/>
      <c r="U17" s="58"/>
      <c r="V17" s="58"/>
      <c r="W17" s="58"/>
      <c r="X17" s="58"/>
      <c r="Y17" s="58"/>
    </row>
    <row r="18" spans="1:25" ht="18" customHeight="1" x14ac:dyDescent="0.2">
      <c r="A18" s="15" t="s">
        <v>78</v>
      </c>
      <c r="B18" s="15">
        <v>2020</v>
      </c>
      <c r="C18" s="15" t="s">
        <v>53</v>
      </c>
      <c r="D18" s="8" t="s">
        <v>1329</v>
      </c>
      <c r="E18" s="8" t="s">
        <v>1330</v>
      </c>
      <c r="F18" s="8" t="s">
        <v>1510</v>
      </c>
      <c r="G18" s="8">
        <v>5.0000000000000001E-3</v>
      </c>
      <c r="H18" s="8"/>
      <c r="I18" s="292" t="s">
        <v>1513</v>
      </c>
      <c r="J18" s="58"/>
      <c r="K18" s="58"/>
      <c r="L18" s="58"/>
      <c r="M18" s="58"/>
      <c r="N18" s="58"/>
      <c r="O18" s="58"/>
      <c r="P18" s="58"/>
      <c r="Q18" s="58"/>
      <c r="R18" s="58"/>
      <c r="S18" s="58"/>
      <c r="T18" s="58"/>
      <c r="U18" s="58"/>
      <c r="V18" s="58"/>
      <c r="W18" s="58"/>
      <c r="X18" s="58"/>
      <c r="Y18" s="58"/>
    </row>
    <row r="19" spans="1:25" ht="18" customHeight="1" x14ac:dyDescent="0.2">
      <c r="A19" s="15" t="s">
        <v>78</v>
      </c>
      <c r="B19" s="15">
        <v>2020</v>
      </c>
      <c r="C19" s="15" t="s">
        <v>53</v>
      </c>
      <c r="D19" s="8" t="s">
        <v>1223</v>
      </c>
      <c r="E19" s="8" t="s">
        <v>1223</v>
      </c>
      <c r="F19" s="8" t="s">
        <v>1223</v>
      </c>
      <c r="G19" s="8">
        <v>0</v>
      </c>
      <c r="H19" s="8"/>
      <c r="I19" s="292" t="s">
        <v>1513</v>
      </c>
      <c r="J19" s="58"/>
      <c r="K19" s="58"/>
      <c r="L19" s="58"/>
      <c r="M19" s="58"/>
      <c r="N19" s="58"/>
      <c r="O19" s="58"/>
      <c r="P19" s="58"/>
      <c r="Q19" s="58"/>
      <c r="R19" s="58"/>
      <c r="S19" s="58"/>
      <c r="T19" s="58"/>
      <c r="U19" s="58"/>
      <c r="V19" s="58"/>
      <c r="W19" s="58"/>
      <c r="X19" s="58"/>
      <c r="Y19" s="58"/>
    </row>
    <row r="20" spans="1:25" ht="18" customHeight="1" x14ac:dyDescent="0.2">
      <c r="A20" s="49" t="s">
        <v>78</v>
      </c>
      <c r="B20" s="49">
        <v>2021</v>
      </c>
      <c r="C20" s="49" t="s">
        <v>53</v>
      </c>
      <c r="D20" s="56" t="s">
        <v>1332</v>
      </c>
      <c r="E20" s="56" t="s">
        <v>1493</v>
      </c>
      <c r="F20" s="56" t="s">
        <v>1494</v>
      </c>
      <c r="G20" s="56">
        <v>84.59</v>
      </c>
      <c r="H20" s="56"/>
      <c r="I20" s="294" t="s">
        <v>1515</v>
      </c>
      <c r="J20" s="51"/>
      <c r="K20" s="51"/>
      <c r="L20" s="51"/>
      <c r="M20" s="51"/>
      <c r="N20" s="51"/>
      <c r="O20" s="51"/>
      <c r="P20" s="51"/>
      <c r="Q20" s="51"/>
      <c r="R20" s="51"/>
      <c r="S20" s="51"/>
      <c r="T20" s="51"/>
      <c r="U20" s="51"/>
      <c r="V20" s="51"/>
      <c r="W20" s="51"/>
      <c r="X20" s="51"/>
      <c r="Y20" s="51"/>
    </row>
    <row r="21" spans="1:25" ht="18" customHeight="1" x14ac:dyDescent="0.2">
      <c r="A21" s="15" t="s">
        <v>78</v>
      </c>
      <c r="B21" s="15">
        <v>2021</v>
      </c>
      <c r="C21" s="15" t="s">
        <v>53</v>
      </c>
      <c r="D21" s="8" t="s">
        <v>1485</v>
      </c>
      <c r="E21" s="8" t="s">
        <v>1486</v>
      </c>
      <c r="F21" s="8" t="s">
        <v>1508</v>
      </c>
      <c r="G21" s="8">
        <v>5.4</v>
      </c>
      <c r="H21" s="8"/>
      <c r="I21" s="292" t="s">
        <v>1515</v>
      </c>
      <c r="J21" s="58"/>
      <c r="K21" s="58"/>
      <c r="L21" s="58"/>
      <c r="M21" s="58"/>
      <c r="N21" s="58"/>
      <c r="O21" s="58"/>
      <c r="P21" s="58"/>
      <c r="Q21" s="58"/>
      <c r="R21" s="58"/>
      <c r="S21" s="58"/>
      <c r="T21" s="58"/>
      <c r="U21" s="58"/>
      <c r="V21" s="58"/>
      <c r="W21" s="58"/>
      <c r="X21" s="58"/>
      <c r="Y21" s="58"/>
    </row>
    <row r="22" spans="1:25" ht="18" customHeight="1" x14ac:dyDescent="0.2">
      <c r="A22" s="15" t="s">
        <v>78</v>
      </c>
      <c r="B22" s="15">
        <v>2021</v>
      </c>
      <c r="C22" s="15" t="s">
        <v>53</v>
      </c>
      <c r="D22" s="8" t="s">
        <v>1489</v>
      </c>
      <c r="E22" s="8" t="s">
        <v>1489</v>
      </c>
      <c r="F22" s="8" t="s">
        <v>1489</v>
      </c>
      <c r="G22" s="8">
        <v>9.52</v>
      </c>
      <c r="H22" s="8"/>
      <c r="I22" s="292" t="s">
        <v>1515</v>
      </c>
      <c r="J22" s="58"/>
      <c r="K22" s="58"/>
      <c r="L22" s="58"/>
      <c r="M22" s="58"/>
      <c r="N22" s="58"/>
      <c r="O22" s="58"/>
      <c r="P22" s="58"/>
      <c r="Q22" s="58"/>
      <c r="R22" s="58"/>
      <c r="S22" s="58"/>
      <c r="T22" s="58"/>
      <c r="U22" s="58"/>
      <c r="V22" s="58"/>
      <c r="W22" s="58"/>
      <c r="X22" s="58"/>
      <c r="Y22" s="58"/>
    </row>
    <row r="23" spans="1:25" ht="18" customHeight="1" x14ac:dyDescent="0.2">
      <c r="A23" s="15" t="s">
        <v>78</v>
      </c>
      <c r="B23" s="15">
        <v>2021</v>
      </c>
      <c r="C23" s="15" t="s">
        <v>53</v>
      </c>
      <c r="D23" s="8" t="s">
        <v>1490</v>
      </c>
      <c r="E23" s="8" t="s">
        <v>1491</v>
      </c>
      <c r="F23" s="8" t="s">
        <v>1491</v>
      </c>
      <c r="G23" s="8">
        <v>0.49</v>
      </c>
      <c r="H23" s="8"/>
      <c r="I23" s="8" t="s">
        <v>1516</v>
      </c>
      <c r="J23" s="58"/>
      <c r="K23" s="58"/>
      <c r="L23" s="58"/>
      <c r="M23" s="58"/>
      <c r="N23" s="58"/>
      <c r="O23" s="58"/>
      <c r="P23" s="58"/>
      <c r="Q23" s="58"/>
      <c r="R23" s="58"/>
      <c r="S23" s="58"/>
      <c r="T23" s="58"/>
      <c r="U23" s="58"/>
      <c r="V23" s="58"/>
      <c r="W23" s="58"/>
      <c r="X23" s="58"/>
      <c r="Y23" s="58"/>
    </row>
    <row r="24" spans="1:25" ht="18" customHeight="1" x14ac:dyDescent="0.2">
      <c r="A24" s="15" t="s">
        <v>78</v>
      </c>
      <c r="B24" s="15">
        <v>2021</v>
      </c>
      <c r="C24" s="15" t="s">
        <v>53</v>
      </c>
      <c r="D24" s="8" t="s">
        <v>1223</v>
      </c>
      <c r="E24" s="8" t="s">
        <v>1223</v>
      </c>
      <c r="F24" s="8" t="s">
        <v>1223</v>
      </c>
      <c r="G24" s="8">
        <v>5.0000000000000001E-3</v>
      </c>
      <c r="H24" s="8"/>
      <c r="I24" s="292" t="s">
        <v>1515</v>
      </c>
      <c r="J24" s="58"/>
      <c r="K24" s="58"/>
      <c r="L24" s="58"/>
      <c r="M24" s="58"/>
      <c r="N24" s="58"/>
      <c r="O24" s="58"/>
      <c r="P24" s="58"/>
      <c r="Q24" s="58"/>
      <c r="R24" s="58"/>
      <c r="S24" s="58"/>
      <c r="T24" s="58"/>
      <c r="U24" s="58"/>
      <c r="V24" s="58"/>
      <c r="W24" s="58"/>
      <c r="X24" s="58"/>
      <c r="Y24" s="58"/>
    </row>
    <row r="25" spans="1:25" ht="18" customHeight="1" x14ac:dyDescent="0.2">
      <c r="A25" s="23"/>
      <c r="B25" s="23"/>
      <c r="C25" s="23"/>
      <c r="D25" s="23"/>
      <c r="E25" s="58"/>
      <c r="F25" s="58"/>
      <c r="G25" s="91"/>
      <c r="H25" s="58"/>
      <c r="I25" s="67"/>
      <c r="J25" s="58"/>
      <c r="K25" s="58"/>
      <c r="L25" s="58"/>
      <c r="M25" s="58"/>
      <c r="N25" s="58"/>
      <c r="O25" s="58"/>
      <c r="P25" s="58"/>
      <c r="Q25" s="58"/>
      <c r="R25" s="58"/>
      <c r="S25" s="58"/>
      <c r="T25" s="58"/>
      <c r="U25" s="58"/>
      <c r="V25" s="58"/>
      <c r="W25" s="58"/>
      <c r="X25" s="58"/>
      <c r="Y25" s="58"/>
    </row>
    <row r="26" spans="1:25" ht="18" customHeight="1" x14ac:dyDescent="0.2">
      <c r="A26" s="23"/>
      <c r="B26" s="23"/>
      <c r="C26" s="23"/>
      <c r="D26" s="23"/>
      <c r="E26" s="58"/>
      <c r="F26" s="66"/>
      <c r="G26" s="272"/>
      <c r="H26" s="58"/>
      <c r="I26" s="67"/>
      <c r="J26" s="58"/>
      <c r="K26" s="58"/>
      <c r="L26" s="58"/>
      <c r="M26" s="58"/>
      <c r="N26" s="58"/>
      <c r="O26" s="58"/>
      <c r="P26" s="58"/>
      <c r="Q26" s="58"/>
      <c r="R26" s="58"/>
      <c r="S26" s="58"/>
      <c r="T26" s="58"/>
      <c r="U26" s="58"/>
      <c r="V26" s="58"/>
      <c r="W26" s="58"/>
      <c r="X26" s="58"/>
      <c r="Y26" s="58"/>
    </row>
    <row r="27" spans="1:25" ht="18" customHeight="1" x14ac:dyDescent="0.2">
      <c r="A27" s="23"/>
      <c r="B27" s="23"/>
      <c r="C27" s="23"/>
      <c r="D27" s="23"/>
      <c r="E27" s="58"/>
      <c r="F27" s="66"/>
      <c r="G27" s="272"/>
      <c r="H27" s="58"/>
      <c r="I27" s="67"/>
      <c r="J27" s="58"/>
      <c r="K27" s="58"/>
      <c r="L27" s="58"/>
      <c r="M27" s="58"/>
      <c r="N27" s="58"/>
      <c r="O27" s="58"/>
      <c r="P27" s="58"/>
      <c r="Q27" s="58"/>
      <c r="R27" s="58"/>
      <c r="S27" s="58"/>
      <c r="T27" s="58"/>
      <c r="U27" s="58"/>
      <c r="V27" s="58"/>
      <c r="W27" s="58"/>
      <c r="X27" s="58"/>
      <c r="Y27" s="58"/>
    </row>
    <row r="28" spans="1:25" ht="18" customHeight="1" x14ac:dyDescent="0.2">
      <c r="A28" s="23"/>
      <c r="B28" s="23"/>
      <c r="C28" s="23"/>
      <c r="D28" s="23"/>
      <c r="E28" s="58"/>
      <c r="F28" s="66"/>
      <c r="G28" s="272"/>
      <c r="H28" s="58"/>
      <c r="I28" s="67"/>
      <c r="J28" s="58"/>
      <c r="K28" s="58"/>
      <c r="L28" s="58"/>
      <c r="M28" s="58"/>
      <c r="N28" s="58"/>
      <c r="O28" s="58"/>
      <c r="P28" s="58"/>
      <c r="Q28" s="58"/>
      <c r="R28" s="58"/>
      <c r="S28" s="58"/>
      <c r="T28" s="58"/>
      <c r="U28" s="58"/>
      <c r="V28" s="58"/>
      <c r="W28" s="58"/>
      <c r="X28" s="58"/>
      <c r="Y28" s="58"/>
    </row>
    <row r="29" spans="1:25" ht="18" customHeight="1" x14ac:dyDescent="0.2">
      <c r="A29" s="23"/>
      <c r="B29" s="23"/>
      <c r="C29" s="23"/>
      <c r="D29" s="23"/>
      <c r="E29" s="58"/>
      <c r="F29" s="66"/>
      <c r="G29" s="272"/>
      <c r="H29" s="58"/>
      <c r="I29" s="67"/>
      <c r="J29" s="58"/>
      <c r="K29" s="58"/>
      <c r="L29" s="58"/>
      <c r="M29" s="58"/>
      <c r="N29" s="58"/>
      <c r="O29" s="58"/>
      <c r="P29" s="58"/>
      <c r="Q29" s="58"/>
      <c r="R29" s="58"/>
      <c r="S29" s="58"/>
      <c r="T29" s="58"/>
      <c r="U29" s="58"/>
      <c r="V29" s="58"/>
      <c r="W29" s="58"/>
      <c r="X29" s="58"/>
      <c r="Y29" s="58"/>
    </row>
    <row r="30" spans="1:25" ht="18" customHeight="1" x14ac:dyDescent="0.2">
      <c r="A30" s="23"/>
      <c r="B30" s="23"/>
      <c r="C30" s="23"/>
      <c r="D30" s="23"/>
      <c r="E30" s="58"/>
      <c r="F30" s="58"/>
      <c r="G30" s="91"/>
      <c r="H30" s="58"/>
      <c r="I30" s="67"/>
      <c r="J30" s="58"/>
      <c r="K30" s="58"/>
      <c r="L30" s="58"/>
      <c r="M30" s="58"/>
      <c r="N30" s="58"/>
      <c r="O30" s="58"/>
      <c r="P30" s="58"/>
      <c r="Q30" s="58"/>
      <c r="R30" s="58"/>
      <c r="S30" s="58"/>
      <c r="T30" s="58"/>
      <c r="U30" s="58"/>
      <c r="V30" s="58"/>
      <c r="W30" s="58"/>
      <c r="X30" s="58"/>
      <c r="Y30" s="58"/>
    </row>
    <row r="31" spans="1:25" ht="18" customHeight="1" x14ac:dyDescent="0.2">
      <c r="A31" s="23"/>
      <c r="B31" s="23"/>
      <c r="C31" s="23"/>
      <c r="D31" s="23"/>
      <c r="E31" s="58"/>
      <c r="F31" s="58"/>
      <c r="G31" s="91"/>
      <c r="H31" s="58"/>
      <c r="I31" s="67"/>
      <c r="J31" s="58"/>
      <c r="K31" s="58"/>
      <c r="L31" s="58"/>
      <c r="M31" s="58"/>
      <c r="N31" s="58"/>
      <c r="O31" s="58"/>
      <c r="P31" s="58"/>
      <c r="Q31" s="58"/>
      <c r="R31" s="58"/>
      <c r="S31" s="58"/>
      <c r="T31" s="58"/>
      <c r="U31" s="58"/>
      <c r="V31" s="58"/>
      <c r="W31" s="58"/>
      <c r="X31" s="58"/>
      <c r="Y31" s="58"/>
    </row>
    <row r="32" spans="1:25" ht="18" customHeight="1" x14ac:dyDescent="0.2">
      <c r="A32" s="23"/>
      <c r="B32" s="23"/>
      <c r="C32" s="23"/>
      <c r="D32" s="23"/>
      <c r="E32" s="58"/>
      <c r="F32" s="58"/>
      <c r="G32" s="91"/>
      <c r="H32" s="58"/>
      <c r="I32" s="67"/>
      <c r="J32" s="58"/>
      <c r="K32" s="58"/>
      <c r="L32" s="58"/>
      <c r="M32" s="58"/>
      <c r="N32" s="58"/>
      <c r="O32" s="58"/>
      <c r="P32" s="58"/>
      <c r="Q32" s="58"/>
      <c r="R32" s="58"/>
      <c r="S32" s="58"/>
      <c r="T32" s="58"/>
      <c r="U32" s="58"/>
      <c r="V32" s="58"/>
      <c r="W32" s="58"/>
      <c r="X32" s="58"/>
      <c r="Y32" s="58"/>
    </row>
    <row r="33" spans="1:25" ht="18" customHeight="1" x14ac:dyDescent="0.2">
      <c r="A33" s="23"/>
      <c r="B33" s="23"/>
      <c r="C33" s="23"/>
      <c r="D33" s="23"/>
      <c r="E33" s="58"/>
      <c r="F33" s="58"/>
      <c r="G33" s="91"/>
      <c r="H33" s="58"/>
      <c r="I33" s="67"/>
      <c r="J33" s="58"/>
      <c r="K33" s="58"/>
      <c r="L33" s="58"/>
      <c r="M33" s="58"/>
      <c r="N33" s="58"/>
      <c r="O33" s="58"/>
      <c r="P33" s="58"/>
      <c r="Q33" s="58"/>
      <c r="R33" s="58"/>
      <c r="S33" s="58"/>
      <c r="T33" s="58"/>
      <c r="U33" s="58"/>
      <c r="V33" s="58"/>
      <c r="W33" s="58"/>
      <c r="X33" s="58"/>
      <c r="Y33" s="58"/>
    </row>
    <row r="34" spans="1:25" ht="18" customHeight="1" x14ac:dyDescent="0.2">
      <c r="A34" s="23"/>
      <c r="B34" s="23"/>
      <c r="C34" s="23"/>
      <c r="D34" s="23"/>
      <c r="E34" s="58"/>
      <c r="F34" s="66"/>
      <c r="G34" s="272"/>
      <c r="H34" s="58"/>
      <c r="I34" s="67"/>
      <c r="J34" s="58"/>
      <c r="K34" s="58"/>
      <c r="L34" s="58"/>
      <c r="M34" s="58"/>
      <c r="N34" s="58"/>
      <c r="O34" s="58"/>
      <c r="P34" s="58"/>
      <c r="Q34" s="58"/>
      <c r="R34" s="58"/>
      <c r="S34" s="58"/>
      <c r="T34" s="58"/>
      <c r="U34" s="58"/>
      <c r="V34" s="58"/>
      <c r="W34" s="58"/>
      <c r="X34" s="58"/>
      <c r="Y34" s="58"/>
    </row>
    <row r="35" spans="1:25" ht="18" customHeight="1" x14ac:dyDescent="0.2">
      <c r="A35" s="23"/>
      <c r="B35" s="23"/>
      <c r="C35" s="23"/>
      <c r="D35" s="23"/>
      <c r="E35" s="58"/>
      <c r="F35" s="58"/>
      <c r="G35" s="91"/>
      <c r="H35" s="58"/>
      <c r="I35" s="67"/>
      <c r="J35" s="58"/>
      <c r="K35" s="58"/>
      <c r="L35" s="58"/>
      <c r="M35" s="58"/>
      <c r="N35" s="58"/>
      <c r="O35" s="58"/>
      <c r="P35" s="58"/>
      <c r="Q35" s="58"/>
      <c r="R35" s="58"/>
      <c r="S35" s="58"/>
      <c r="T35" s="58"/>
      <c r="U35" s="58"/>
      <c r="V35" s="58"/>
      <c r="W35" s="58"/>
      <c r="X35" s="58"/>
      <c r="Y35" s="58"/>
    </row>
    <row r="36" spans="1:25" ht="18" customHeight="1" x14ac:dyDescent="0.2">
      <c r="A36" s="23"/>
      <c r="B36" s="23"/>
      <c r="C36" s="23"/>
      <c r="D36" s="23"/>
      <c r="E36" s="58"/>
      <c r="F36" s="58"/>
      <c r="G36" s="91"/>
      <c r="H36" s="58"/>
      <c r="I36" s="67"/>
      <c r="J36" s="58"/>
      <c r="K36" s="58"/>
      <c r="L36" s="58"/>
      <c r="M36" s="58"/>
      <c r="N36" s="58"/>
      <c r="O36" s="58"/>
      <c r="P36" s="58"/>
      <c r="Q36" s="58"/>
      <c r="R36" s="58"/>
      <c r="S36" s="58"/>
      <c r="T36" s="58"/>
      <c r="U36" s="58"/>
      <c r="V36" s="58"/>
      <c r="W36" s="58"/>
      <c r="X36" s="58"/>
      <c r="Y36" s="58"/>
    </row>
    <row r="37" spans="1:25" ht="18" customHeight="1" x14ac:dyDescent="0.2">
      <c r="A37" s="23"/>
      <c r="B37" s="23"/>
      <c r="C37" s="23"/>
      <c r="D37" s="23"/>
      <c r="E37" s="58"/>
      <c r="F37" s="58"/>
      <c r="G37" s="91"/>
      <c r="H37" s="58"/>
      <c r="I37" s="67"/>
      <c r="J37" s="58"/>
      <c r="K37" s="58"/>
      <c r="L37" s="58"/>
      <c r="M37" s="58"/>
      <c r="N37" s="58"/>
      <c r="O37" s="58"/>
      <c r="P37" s="58"/>
      <c r="Q37" s="58"/>
      <c r="R37" s="58"/>
      <c r="S37" s="58"/>
      <c r="T37" s="58"/>
      <c r="U37" s="58"/>
      <c r="V37" s="58"/>
      <c r="W37" s="58"/>
      <c r="X37" s="58"/>
      <c r="Y37" s="58"/>
    </row>
    <row r="38" spans="1:25" ht="18" customHeight="1" x14ac:dyDescent="0.2">
      <c r="A38" s="23"/>
      <c r="B38" s="23"/>
      <c r="C38" s="23"/>
      <c r="D38" s="23"/>
      <c r="E38" s="58"/>
      <c r="F38" s="66"/>
      <c r="G38" s="272"/>
      <c r="H38" s="58"/>
      <c r="I38" s="67"/>
      <c r="J38" s="58"/>
      <c r="K38" s="58"/>
      <c r="L38" s="58"/>
      <c r="M38" s="58"/>
      <c r="N38" s="58"/>
      <c r="O38" s="58"/>
      <c r="P38" s="58"/>
      <c r="Q38" s="58"/>
      <c r="R38" s="58"/>
      <c r="S38" s="58"/>
      <c r="T38" s="58"/>
      <c r="U38" s="58"/>
      <c r="V38" s="58"/>
      <c r="W38" s="58"/>
      <c r="X38" s="58"/>
      <c r="Y38" s="58"/>
    </row>
    <row r="39" spans="1:25" ht="18" customHeight="1" x14ac:dyDescent="0.2">
      <c r="A39" s="23"/>
      <c r="B39" s="23"/>
      <c r="C39" s="23"/>
      <c r="D39" s="23"/>
      <c r="E39" s="58"/>
      <c r="F39" s="66"/>
      <c r="G39" s="272"/>
      <c r="H39" s="58"/>
      <c r="I39" s="67"/>
      <c r="J39" s="58"/>
      <c r="K39" s="58"/>
      <c r="L39" s="58"/>
      <c r="M39" s="58"/>
      <c r="N39" s="58"/>
      <c r="O39" s="58"/>
      <c r="P39" s="58"/>
      <c r="Q39" s="58"/>
      <c r="R39" s="58"/>
      <c r="S39" s="58"/>
      <c r="T39" s="58"/>
      <c r="U39" s="58"/>
      <c r="V39" s="58"/>
      <c r="W39" s="58"/>
      <c r="X39" s="58"/>
      <c r="Y39" s="58"/>
    </row>
    <row r="40" spans="1:25" ht="18" customHeight="1" x14ac:dyDescent="0.2">
      <c r="A40" s="23"/>
      <c r="B40" s="23"/>
      <c r="C40" s="23"/>
      <c r="D40" s="23"/>
      <c r="E40" s="58"/>
      <c r="F40" s="66"/>
      <c r="G40" s="272"/>
      <c r="H40" s="58"/>
      <c r="I40" s="67"/>
      <c r="J40" s="58"/>
      <c r="K40" s="58"/>
      <c r="L40" s="58"/>
      <c r="M40" s="58"/>
      <c r="N40" s="58"/>
      <c r="O40" s="58"/>
      <c r="P40" s="58"/>
      <c r="Q40" s="58"/>
      <c r="R40" s="58"/>
      <c r="S40" s="58"/>
      <c r="T40" s="58"/>
      <c r="U40" s="58"/>
      <c r="V40" s="58"/>
      <c r="W40" s="58"/>
      <c r="X40" s="58"/>
      <c r="Y40" s="58"/>
    </row>
    <row r="41" spans="1:25" ht="18" customHeight="1" x14ac:dyDescent="0.2">
      <c r="A41" s="23"/>
      <c r="B41" s="23"/>
      <c r="C41" s="23"/>
      <c r="D41" s="23"/>
      <c r="E41" s="58"/>
      <c r="F41" s="66"/>
      <c r="G41" s="272"/>
      <c r="H41" s="58"/>
      <c r="I41" s="67"/>
      <c r="J41" s="58"/>
      <c r="K41" s="58"/>
      <c r="L41" s="58"/>
      <c r="M41" s="58"/>
      <c r="N41" s="58"/>
      <c r="O41" s="58"/>
      <c r="P41" s="58"/>
      <c r="Q41" s="58"/>
      <c r="R41" s="58"/>
      <c r="S41" s="58"/>
      <c r="T41" s="58"/>
      <c r="U41" s="58"/>
      <c r="V41" s="58"/>
      <c r="W41" s="58"/>
      <c r="X41" s="58"/>
      <c r="Y41" s="58"/>
    </row>
    <row r="42" spans="1:25" ht="18" customHeight="1" x14ac:dyDescent="0.2">
      <c r="A42" s="23"/>
      <c r="B42" s="23"/>
      <c r="C42" s="23"/>
      <c r="D42" s="23"/>
      <c r="E42" s="58"/>
      <c r="F42" s="66"/>
      <c r="G42" s="272"/>
      <c r="H42" s="58"/>
      <c r="I42" s="67"/>
      <c r="J42" s="58"/>
      <c r="K42" s="58"/>
      <c r="L42" s="58"/>
      <c r="M42" s="58"/>
      <c r="N42" s="58"/>
      <c r="O42" s="58"/>
      <c r="P42" s="58"/>
      <c r="Q42" s="58"/>
      <c r="R42" s="58"/>
      <c r="S42" s="58"/>
      <c r="T42" s="58"/>
      <c r="U42" s="58"/>
      <c r="V42" s="58"/>
      <c r="W42" s="58"/>
      <c r="X42" s="58"/>
      <c r="Y42" s="58"/>
    </row>
    <row r="43" spans="1:25" ht="18" customHeight="1" x14ac:dyDescent="0.2">
      <c r="A43" s="23"/>
      <c r="B43" s="23"/>
      <c r="C43" s="23"/>
      <c r="D43" s="23"/>
      <c r="E43" s="58"/>
      <c r="F43" s="66"/>
      <c r="G43" s="272"/>
      <c r="H43" s="58"/>
      <c r="I43" s="67"/>
      <c r="J43" s="58"/>
      <c r="K43" s="58"/>
      <c r="L43" s="58"/>
      <c r="M43" s="58"/>
      <c r="N43" s="58"/>
      <c r="O43" s="58"/>
      <c r="P43" s="58"/>
      <c r="Q43" s="58"/>
      <c r="R43" s="58"/>
      <c r="S43" s="58"/>
      <c r="T43" s="58"/>
      <c r="U43" s="58"/>
      <c r="V43" s="58"/>
      <c r="W43" s="58"/>
      <c r="X43" s="58"/>
      <c r="Y43" s="58"/>
    </row>
    <row r="44" spans="1:25" ht="18" customHeight="1" x14ac:dyDescent="0.2">
      <c r="A44" s="23"/>
      <c r="B44" s="23"/>
      <c r="C44" s="23"/>
      <c r="D44" s="23"/>
      <c r="E44" s="58"/>
      <c r="F44" s="66"/>
      <c r="G44" s="272"/>
      <c r="H44" s="58"/>
      <c r="I44" s="67"/>
      <c r="J44" s="58"/>
      <c r="K44" s="58"/>
      <c r="L44" s="58"/>
      <c r="M44" s="58"/>
      <c r="N44" s="58"/>
      <c r="O44" s="58"/>
      <c r="P44" s="58"/>
      <c r="Q44" s="58"/>
      <c r="R44" s="58"/>
      <c r="S44" s="58"/>
      <c r="T44" s="58"/>
      <c r="U44" s="58"/>
      <c r="V44" s="58"/>
      <c r="W44" s="58"/>
      <c r="X44" s="58"/>
      <c r="Y44" s="58"/>
    </row>
    <row r="45" spans="1:25" ht="18" customHeight="1" x14ac:dyDescent="0.2">
      <c r="A45" s="23"/>
      <c r="B45" s="23"/>
      <c r="C45" s="23"/>
      <c r="D45" s="23"/>
      <c r="E45" s="58"/>
      <c r="F45" s="57"/>
      <c r="G45" s="62"/>
      <c r="H45" s="58"/>
      <c r="I45" s="67"/>
      <c r="J45" s="58"/>
      <c r="K45" s="58"/>
      <c r="L45" s="58"/>
      <c r="M45" s="58"/>
      <c r="N45" s="58"/>
      <c r="O45" s="58"/>
      <c r="P45" s="58"/>
      <c r="Q45" s="58"/>
      <c r="R45" s="58"/>
      <c r="S45" s="58"/>
      <c r="T45" s="58"/>
      <c r="U45" s="58"/>
      <c r="V45" s="58"/>
      <c r="W45" s="58"/>
      <c r="X45" s="58"/>
      <c r="Y45" s="58"/>
    </row>
    <row r="46" spans="1:25" ht="18" customHeight="1" x14ac:dyDescent="0.2">
      <c r="A46" s="23"/>
      <c r="B46" s="23"/>
      <c r="C46" s="23"/>
      <c r="D46" s="23"/>
      <c r="E46" s="58"/>
      <c r="F46" s="57"/>
      <c r="G46" s="62"/>
      <c r="H46" s="58"/>
      <c r="I46" s="67"/>
      <c r="J46" s="58"/>
      <c r="K46" s="58"/>
      <c r="L46" s="58"/>
      <c r="M46" s="58"/>
      <c r="N46" s="58"/>
      <c r="O46" s="58"/>
      <c r="P46" s="58"/>
      <c r="Q46" s="58"/>
      <c r="R46" s="58"/>
      <c r="S46" s="58"/>
      <c r="T46" s="58"/>
      <c r="U46" s="58"/>
      <c r="V46" s="58"/>
      <c r="W46" s="58"/>
      <c r="X46" s="58"/>
      <c r="Y46" s="58"/>
    </row>
    <row r="47" spans="1:25" ht="18" customHeight="1" x14ac:dyDescent="0.2">
      <c r="A47" s="23"/>
      <c r="B47" s="23"/>
      <c r="C47" s="23"/>
      <c r="D47" s="23"/>
      <c r="E47" s="58"/>
      <c r="F47" s="57"/>
      <c r="G47" s="62"/>
      <c r="H47" s="58"/>
      <c r="I47" s="67"/>
      <c r="J47" s="58"/>
      <c r="K47" s="58"/>
      <c r="L47" s="58"/>
      <c r="M47" s="58"/>
      <c r="N47" s="58"/>
      <c r="O47" s="58"/>
      <c r="P47" s="58"/>
      <c r="Q47" s="58"/>
      <c r="R47" s="58"/>
      <c r="S47" s="58"/>
      <c r="T47" s="58"/>
      <c r="U47" s="58"/>
      <c r="V47" s="58"/>
      <c r="W47" s="58"/>
      <c r="X47" s="58"/>
      <c r="Y47" s="58"/>
    </row>
    <row r="48" spans="1:25" ht="18" customHeight="1" x14ac:dyDescent="0.2">
      <c r="A48" s="23"/>
      <c r="B48" s="23"/>
      <c r="C48" s="23"/>
      <c r="D48" s="23"/>
      <c r="E48" s="58"/>
      <c r="F48" s="57"/>
      <c r="G48" s="62"/>
      <c r="H48" s="58"/>
      <c r="I48" s="67"/>
      <c r="J48" s="58"/>
      <c r="K48" s="58"/>
      <c r="L48" s="58"/>
      <c r="M48" s="58"/>
      <c r="N48" s="58"/>
      <c r="O48" s="58"/>
      <c r="P48" s="58"/>
      <c r="Q48" s="58"/>
      <c r="R48" s="58"/>
      <c r="S48" s="58"/>
      <c r="T48" s="58"/>
      <c r="U48" s="58"/>
      <c r="V48" s="58"/>
      <c r="W48" s="58"/>
      <c r="X48" s="58"/>
      <c r="Y48" s="58"/>
    </row>
    <row r="49" spans="1:25" ht="18" customHeight="1" x14ac:dyDescent="0.2">
      <c r="A49" s="23"/>
      <c r="B49" s="23"/>
      <c r="C49" s="23"/>
      <c r="D49" s="23"/>
      <c r="E49" s="58"/>
      <c r="F49" s="57"/>
      <c r="G49" s="62"/>
      <c r="H49" s="58"/>
      <c r="I49" s="67"/>
      <c r="J49" s="58"/>
      <c r="K49" s="58"/>
      <c r="L49" s="58"/>
      <c r="M49" s="58"/>
      <c r="N49" s="58"/>
      <c r="O49" s="58"/>
      <c r="P49" s="58"/>
      <c r="Q49" s="58"/>
      <c r="R49" s="58"/>
      <c r="S49" s="58"/>
      <c r="T49" s="58"/>
      <c r="U49" s="58"/>
      <c r="V49" s="58"/>
      <c r="W49" s="58"/>
      <c r="X49" s="58"/>
      <c r="Y49" s="58"/>
    </row>
    <row r="50" spans="1:25" ht="18" customHeight="1" x14ac:dyDescent="0.2">
      <c r="A50" s="23"/>
      <c r="B50" s="23"/>
      <c r="C50" s="23"/>
      <c r="D50" s="23"/>
      <c r="E50" s="58"/>
      <c r="F50" s="57"/>
      <c r="G50" s="62"/>
      <c r="H50" s="58"/>
      <c r="I50" s="67"/>
      <c r="J50" s="58"/>
      <c r="K50" s="58"/>
      <c r="L50" s="58"/>
      <c r="M50" s="58"/>
      <c r="N50" s="58"/>
      <c r="O50" s="58"/>
      <c r="P50" s="58"/>
      <c r="Q50" s="58"/>
      <c r="R50" s="58"/>
      <c r="S50" s="58"/>
      <c r="T50" s="58"/>
      <c r="U50" s="58"/>
      <c r="V50" s="58"/>
      <c r="W50" s="58"/>
      <c r="X50" s="58"/>
      <c r="Y50" s="58"/>
    </row>
    <row r="51" spans="1:25" ht="18" customHeight="1" x14ac:dyDescent="0.2">
      <c r="A51" s="23"/>
      <c r="B51" s="23"/>
      <c r="C51" s="23"/>
      <c r="D51" s="23"/>
      <c r="E51" s="58"/>
      <c r="F51" s="57"/>
      <c r="G51" s="62"/>
      <c r="H51" s="58"/>
      <c r="I51" s="67"/>
      <c r="J51" s="58"/>
      <c r="K51" s="58"/>
      <c r="L51" s="58"/>
      <c r="M51" s="58"/>
      <c r="N51" s="58"/>
      <c r="O51" s="58"/>
      <c r="P51" s="58"/>
      <c r="Q51" s="58"/>
      <c r="R51" s="58"/>
      <c r="S51" s="58"/>
      <c r="T51" s="58"/>
      <c r="U51" s="58"/>
      <c r="V51" s="58"/>
      <c r="W51" s="58"/>
      <c r="X51" s="58"/>
      <c r="Y51" s="58"/>
    </row>
    <row r="52" spans="1:25" ht="18" customHeight="1" x14ac:dyDescent="0.2">
      <c r="A52" s="23"/>
      <c r="B52" s="23"/>
      <c r="C52" s="23"/>
      <c r="D52" s="23"/>
      <c r="E52" s="58"/>
      <c r="F52" s="57"/>
      <c r="G52" s="62"/>
      <c r="H52" s="58"/>
      <c r="I52" s="67"/>
      <c r="J52" s="58"/>
      <c r="K52" s="58"/>
      <c r="L52" s="58"/>
      <c r="M52" s="58"/>
      <c r="N52" s="58"/>
      <c r="O52" s="58"/>
      <c r="P52" s="58"/>
      <c r="Q52" s="58"/>
      <c r="R52" s="58"/>
      <c r="S52" s="58"/>
      <c r="T52" s="58"/>
      <c r="U52" s="58"/>
      <c r="V52" s="58"/>
      <c r="W52" s="58"/>
      <c r="X52" s="58"/>
      <c r="Y52" s="58"/>
    </row>
    <row r="53" spans="1:25" ht="18" customHeight="1" x14ac:dyDescent="0.2">
      <c r="A53" s="23"/>
      <c r="B53" s="23"/>
      <c r="C53" s="23"/>
      <c r="D53" s="23"/>
      <c r="E53" s="58"/>
      <c r="F53" s="57"/>
      <c r="G53" s="62"/>
      <c r="H53" s="58"/>
      <c r="I53" s="67"/>
      <c r="J53" s="58"/>
      <c r="K53" s="58"/>
      <c r="L53" s="58"/>
      <c r="M53" s="58"/>
      <c r="N53" s="58"/>
      <c r="O53" s="58"/>
      <c r="P53" s="58"/>
      <c r="Q53" s="58"/>
      <c r="R53" s="58"/>
      <c r="S53" s="58"/>
      <c r="T53" s="58"/>
      <c r="U53" s="58"/>
      <c r="V53" s="58"/>
      <c r="W53" s="58"/>
      <c r="X53" s="58"/>
      <c r="Y53" s="58"/>
    </row>
    <row r="54" spans="1:25" ht="18" customHeight="1" x14ac:dyDescent="0.2">
      <c r="A54" s="23"/>
      <c r="B54" s="23"/>
      <c r="C54" s="23"/>
      <c r="D54" s="23"/>
      <c r="E54" s="58"/>
      <c r="F54" s="57"/>
      <c r="G54" s="62"/>
      <c r="H54" s="58"/>
      <c r="I54" s="67"/>
      <c r="J54" s="58"/>
      <c r="K54" s="58"/>
      <c r="L54" s="58"/>
      <c r="M54" s="58"/>
      <c r="N54" s="58"/>
      <c r="O54" s="58"/>
      <c r="P54" s="58"/>
      <c r="Q54" s="58"/>
      <c r="R54" s="58"/>
      <c r="S54" s="58"/>
      <c r="T54" s="58"/>
      <c r="U54" s="58"/>
      <c r="V54" s="58"/>
      <c r="W54" s="58"/>
      <c r="X54" s="58"/>
      <c r="Y54" s="58"/>
    </row>
    <row r="55" spans="1:25" ht="18" customHeight="1" x14ac:dyDescent="0.2">
      <c r="A55" s="23"/>
      <c r="B55" s="23"/>
      <c r="C55" s="23"/>
      <c r="D55" s="23"/>
      <c r="E55" s="58"/>
      <c r="F55" s="57"/>
      <c r="G55" s="62"/>
      <c r="H55" s="58"/>
      <c r="I55" s="67"/>
      <c r="J55" s="58"/>
      <c r="K55" s="58"/>
      <c r="L55" s="58"/>
      <c r="M55" s="58"/>
      <c r="N55" s="58"/>
      <c r="O55" s="58"/>
      <c r="P55" s="58"/>
      <c r="Q55" s="58"/>
      <c r="R55" s="58"/>
      <c r="S55" s="58"/>
      <c r="T55" s="58"/>
      <c r="U55" s="58"/>
      <c r="V55" s="58"/>
      <c r="W55" s="58"/>
      <c r="X55" s="58"/>
      <c r="Y55" s="58"/>
    </row>
    <row r="56" spans="1:25" ht="18" customHeight="1" x14ac:dyDescent="0.2">
      <c r="A56" s="23"/>
      <c r="B56" s="23"/>
      <c r="C56" s="23"/>
      <c r="D56" s="23"/>
      <c r="E56" s="58"/>
      <c r="F56" s="57"/>
      <c r="G56" s="62"/>
      <c r="H56" s="58"/>
      <c r="I56" s="67"/>
      <c r="J56" s="58"/>
      <c r="K56" s="58"/>
      <c r="L56" s="58"/>
      <c r="M56" s="58"/>
      <c r="N56" s="58"/>
      <c r="O56" s="58"/>
      <c r="P56" s="58"/>
      <c r="Q56" s="58"/>
      <c r="R56" s="58"/>
      <c r="S56" s="58"/>
      <c r="T56" s="58"/>
      <c r="U56" s="58"/>
      <c r="V56" s="58"/>
      <c r="W56" s="58"/>
      <c r="X56" s="58"/>
      <c r="Y56" s="58"/>
    </row>
    <row r="57" spans="1:25" ht="18" customHeight="1" x14ac:dyDescent="0.2">
      <c r="A57" s="23"/>
      <c r="B57" s="23"/>
      <c r="C57" s="23"/>
      <c r="D57" s="23"/>
      <c r="E57" s="58"/>
      <c r="F57" s="57"/>
      <c r="G57" s="62"/>
      <c r="H57" s="58"/>
      <c r="I57" s="67"/>
      <c r="J57" s="58"/>
      <c r="K57" s="58"/>
      <c r="L57" s="58"/>
      <c r="M57" s="58"/>
      <c r="N57" s="58"/>
      <c r="O57" s="58"/>
      <c r="P57" s="58"/>
      <c r="Q57" s="58"/>
      <c r="R57" s="58"/>
      <c r="S57" s="58"/>
      <c r="T57" s="58"/>
      <c r="U57" s="58"/>
      <c r="V57" s="58"/>
      <c r="W57" s="58"/>
      <c r="X57" s="58"/>
      <c r="Y57" s="58"/>
    </row>
    <row r="58" spans="1:25" ht="18" customHeight="1" x14ac:dyDescent="0.2">
      <c r="A58" s="23"/>
      <c r="B58" s="23"/>
      <c r="C58" s="23"/>
      <c r="D58" s="23"/>
      <c r="E58" s="58"/>
      <c r="F58" s="57"/>
      <c r="G58" s="62"/>
      <c r="H58" s="58"/>
      <c r="I58" s="67"/>
      <c r="J58" s="58"/>
      <c r="K58" s="58"/>
      <c r="L58" s="58"/>
      <c r="M58" s="58"/>
      <c r="N58" s="58"/>
      <c r="O58" s="58"/>
      <c r="P58" s="58"/>
      <c r="Q58" s="58"/>
      <c r="R58" s="58"/>
      <c r="S58" s="58"/>
      <c r="T58" s="58"/>
      <c r="U58" s="58"/>
      <c r="V58" s="58"/>
      <c r="W58" s="58"/>
      <c r="X58" s="58"/>
      <c r="Y58" s="58"/>
    </row>
    <row r="59" spans="1:25" ht="18" customHeight="1" x14ac:dyDescent="0.2">
      <c r="A59" s="23"/>
      <c r="B59" s="23"/>
      <c r="C59" s="23"/>
      <c r="D59" s="23"/>
      <c r="E59" s="58"/>
      <c r="F59" s="57"/>
      <c r="G59" s="62"/>
      <c r="H59" s="58"/>
      <c r="I59" s="67"/>
      <c r="J59" s="58"/>
      <c r="K59" s="58"/>
      <c r="L59" s="58"/>
      <c r="M59" s="58"/>
      <c r="N59" s="58"/>
      <c r="O59" s="58"/>
      <c r="P59" s="58"/>
      <c r="Q59" s="58"/>
      <c r="R59" s="58"/>
      <c r="S59" s="58"/>
      <c r="T59" s="58"/>
      <c r="U59" s="58"/>
      <c r="V59" s="58"/>
      <c r="W59" s="58"/>
      <c r="X59" s="58"/>
      <c r="Y59" s="58"/>
    </row>
    <row r="60" spans="1:25" ht="18" customHeight="1" x14ac:dyDescent="0.2">
      <c r="A60" s="23"/>
      <c r="B60" s="23"/>
      <c r="C60" s="23"/>
      <c r="D60" s="23"/>
      <c r="E60" s="58"/>
      <c r="F60" s="57"/>
      <c r="G60" s="62"/>
      <c r="H60" s="58"/>
      <c r="I60" s="67"/>
      <c r="J60" s="58"/>
      <c r="K60" s="58"/>
      <c r="L60" s="58"/>
      <c r="M60" s="58"/>
      <c r="N60" s="58"/>
      <c r="O60" s="58"/>
      <c r="P60" s="58"/>
      <c r="Q60" s="58"/>
      <c r="R60" s="58"/>
      <c r="S60" s="58"/>
      <c r="T60" s="58"/>
      <c r="U60" s="58"/>
      <c r="V60" s="58"/>
      <c r="W60" s="58"/>
      <c r="X60" s="58"/>
      <c r="Y60" s="58"/>
    </row>
    <row r="61" spans="1:25" ht="18" customHeight="1" x14ac:dyDescent="0.2">
      <c r="A61" s="23"/>
      <c r="B61" s="23"/>
      <c r="C61" s="23"/>
      <c r="D61" s="23"/>
      <c r="E61" s="58"/>
      <c r="F61" s="57"/>
      <c r="G61" s="62"/>
      <c r="H61" s="58"/>
      <c r="I61" s="67"/>
      <c r="J61" s="58"/>
      <c r="K61" s="58"/>
      <c r="L61" s="58"/>
      <c r="M61" s="58"/>
      <c r="N61" s="58"/>
      <c r="O61" s="58"/>
      <c r="P61" s="58"/>
      <c r="Q61" s="58"/>
      <c r="R61" s="58"/>
      <c r="S61" s="58"/>
      <c r="T61" s="58"/>
      <c r="U61" s="58"/>
      <c r="V61" s="58"/>
      <c r="W61" s="58"/>
      <c r="X61" s="58"/>
      <c r="Y61" s="58"/>
    </row>
    <row r="62" spans="1:25" ht="18" customHeight="1" x14ac:dyDescent="0.2">
      <c r="A62" s="23"/>
      <c r="B62" s="23"/>
      <c r="C62" s="23"/>
      <c r="D62" s="23"/>
      <c r="E62" s="58"/>
      <c r="F62" s="57"/>
      <c r="G62" s="62"/>
      <c r="H62" s="58"/>
      <c r="I62" s="67"/>
      <c r="J62" s="58"/>
      <c r="K62" s="58"/>
      <c r="L62" s="58"/>
      <c r="M62" s="58"/>
      <c r="N62" s="58"/>
      <c r="O62" s="58"/>
      <c r="P62" s="58"/>
      <c r="Q62" s="58"/>
      <c r="R62" s="58"/>
      <c r="S62" s="58"/>
      <c r="T62" s="58"/>
      <c r="U62" s="58"/>
      <c r="V62" s="58"/>
      <c r="W62" s="58"/>
      <c r="X62" s="58"/>
      <c r="Y62" s="58"/>
    </row>
    <row r="63" spans="1:25" ht="18" customHeight="1" x14ac:dyDescent="0.2">
      <c r="A63" s="23"/>
      <c r="B63" s="23"/>
      <c r="C63" s="23"/>
      <c r="D63" s="23"/>
      <c r="E63" s="58"/>
      <c r="F63" s="57"/>
      <c r="G63" s="62"/>
      <c r="H63" s="58"/>
      <c r="I63" s="67"/>
      <c r="J63" s="58"/>
      <c r="K63" s="58"/>
      <c r="L63" s="58"/>
      <c r="M63" s="58"/>
      <c r="N63" s="58"/>
      <c r="O63" s="58"/>
      <c r="P63" s="58"/>
      <c r="Q63" s="58"/>
      <c r="R63" s="58"/>
      <c r="S63" s="58"/>
      <c r="T63" s="58"/>
      <c r="U63" s="58"/>
      <c r="V63" s="58"/>
      <c r="W63" s="58"/>
      <c r="X63" s="58"/>
      <c r="Y63" s="58"/>
    </row>
    <row r="64" spans="1:25" ht="18" customHeight="1" x14ac:dyDescent="0.2">
      <c r="A64" s="23"/>
      <c r="B64" s="23"/>
      <c r="C64" s="23"/>
      <c r="D64" s="23"/>
      <c r="E64" s="58"/>
      <c r="F64" s="57"/>
      <c r="G64" s="62"/>
      <c r="H64" s="58"/>
      <c r="I64" s="67"/>
      <c r="J64" s="58"/>
      <c r="K64" s="58"/>
      <c r="L64" s="58"/>
      <c r="M64" s="58"/>
      <c r="N64" s="58"/>
      <c r="O64" s="58"/>
      <c r="P64" s="58"/>
      <c r="Q64" s="58"/>
      <c r="R64" s="58"/>
      <c r="S64" s="58"/>
      <c r="T64" s="58"/>
      <c r="U64" s="58"/>
      <c r="V64" s="58"/>
      <c r="W64" s="58"/>
      <c r="X64" s="58"/>
      <c r="Y64" s="58"/>
    </row>
    <row r="65" spans="1:25" ht="18" customHeight="1" x14ac:dyDescent="0.2">
      <c r="A65" s="23"/>
      <c r="B65" s="23"/>
      <c r="C65" s="23"/>
      <c r="D65" s="23"/>
      <c r="E65" s="58"/>
      <c r="F65" s="57"/>
      <c r="G65" s="62"/>
      <c r="H65" s="58"/>
      <c r="I65" s="67"/>
      <c r="J65" s="58"/>
      <c r="K65" s="58"/>
      <c r="L65" s="58"/>
      <c r="M65" s="58"/>
      <c r="N65" s="58"/>
      <c r="O65" s="58"/>
      <c r="P65" s="58"/>
      <c r="Q65" s="58"/>
      <c r="R65" s="58"/>
      <c r="S65" s="58"/>
      <c r="T65" s="58"/>
      <c r="U65" s="58"/>
      <c r="V65" s="58"/>
      <c r="W65" s="58"/>
      <c r="X65" s="58"/>
      <c r="Y65" s="58"/>
    </row>
    <row r="66" spans="1:25" ht="18" customHeight="1" x14ac:dyDescent="0.2">
      <c r="A66" s="23"/>
      <c r="B66" s="23"/>
      <c r="C66" s="23"/>
      <c r="D66" s="23"/>
      <c r="E66" s="58"/>
      <c r="F66" s="57"/>
      <c r="G66" s="62"/>
      <c r="H66" s="58"/>
      <c r="I66" s="67"/>
      <c r="J66" s="58"/>
      <c r="K66" s="58"/>
      <c r="L66" s="58"/>
      <c r="M66" s="58"/>
      <c r="N66" s="58"/>
      <c r="O66" s="58"/>
      <c r="P66" s="58"/>
      <c r="Q66" s="58"/>
      <c r="R66" s="58"/>
      <c r="S66" s="58"/>
      <c r="T66" s="58"/>
      <c r="U66" s="58"/>
      <c r="V66" s="58"/>
      <c r="W66" s="58"/>
      <c r="X66" s="58"/>
      <c r="Y66" s="58"/>
    </row>
    <row r="67" spans="1:25" ht="18" customHeight="1" x14ac:dyDescent="0.2">
      <c r="A67" s="23"/>
      <c r="B67" s="23"/>
      <c r="C67" s="23"/>
      <c r="D67" s="23"/>
      <c r="E67" s="58"/>
      <c r="F67" s="57"/>
      <c r="G67" s="62"/>
      <c r="H67" s="58"/>
      <c r="I67" s="67"/>
      <c r="J67" s="58"/>
      <c r="K67" s="58"/>
      <c r="L67" s="58"/>
      <c r="M67" s="58"/>
      <c r="N67" s="58"/>
      <c r="O67" s="58"/>
      <c r="P67" s="58"/>
      <c r="Q67" s="58"/>
      <c r="R67" s="58"/>
      <c r="S67" s="58"/>
      <c r="T67" s="58"/>
      <c r="U67" s="58"/>
      <c r="V67" s="58"/>
      <c r="W67" s="58"/>
      <c r="X67" s="58"/>
      <c r="Y67" s="58"/>
    </row>
    <row r="68" spans="1:25" ht="18" customHeight="1" x14ac:dyDescent="0.2">
      <c r="A68" s="23"/>
      <c r="B68" s="23"/>
      <c r="C68" s="23"/>
      <c r="D68" s="23"/>
      <c r="E68" s="58"/>
      <c r="F68" s="57"/>
      <c r="G68" s="62"/>
      <c r="H68" s="58"/>
      <c r="I68" s="67"/>
      <c r="J68" s="58"/>
      <c r="K68" s="58"/>
      <c r="L68" s="58"/>
      <c r="M68" s="58"/>
      <c r="N68" s="58"/>
      <c r="O68" s="58"/>
      <c r="P68" s="58"/>
      <c r="Q68" s="58"/>
      <c r="R68" s="58"/>
      <c r="S68" s="58"/>
      <c r="T68" s="58"/>
      <c r="U68" s="58"/>
      <c r="V68" s="58"/>
      <c r="W68" s="58"/>
      <c r="X68" s="58"/>
      <c r="Y68" s="58"/>
    </row>
    <row r="69" spans="1:25" ht="18" customHeight="1" x14ac:dyDescent="0.2">
      <c r="A69" s="23"/>
      <c r="B69" s="23"/>
      <c r="C69" s="23"/>
      <c r="D69" s="23"/>
      <c r="E69" s="58"/>
      <c r="F69" s="57"/>
      <c r="G69" s="62"/>
      <c r="H69" s="58"/>
      <c r="I69" s="67"/>
      <c r="J69" s="58"/>
      <c r="K69" s="58"/>
      <c r="L69" s="58"/>
      <c r="M69" s="58"/>
      <c r="N69" s="58"/>
      <c r="O69" s="58"/>
      <c r="P69" s="58"/>
      <c r="Q69" s="58"/>
      <c r="R69" s="58"/>
      <c r="S69" s="58"/>
      <c r="T69" s="58"/>
      <c r="U69" s="58"/>
      <c r="V69" s="58"/>
      <c r="W69" s="58"/>
      <c r="X69" s="58"/>
      <c r="Y69" s="58"/>
    </row>
    <row r="70" spans="1:25" ht="18" customHeight="1" x14ac:dyDescent="0.2">
      <c r="A70" s="23"/>
      <c r="B70" s="23"/>
      <c r="C70" s="23"/>
      <c r="D70" s="23"/>
      <c r="E70" s="58"/>
      <c r="F70" s="57"/>
      <c r="G70" s="62"/>
      <c r="H70" s="58"/>
      <c r="I70" s="67"/>
      <c r="J70" s="58"/>
      <c r="K70" s="58"/>
      <c r="L70" s="58"/>
      <c r="M70" s="58"/>
      <c r="N70" s="58"/>
      <c r="O70" s="58"/>
      <c r="P70" s="58"/>
      <c r="Q70" s="58"/>
      <c r="R70" s="58"/>
      <c r="S70" s="58"/>
      <c r="T70" s="58"/>
      <c r="U70" s="58"/>
      <c r="V70" s="58"/>
      <c r="W70" s="58"/>
      <c r="X70" s="58"/>
      <c r="Y70" s="58"/>
    </row>
    <row r="71" spans="1:25" ht="18" customHeight="1" x14ac:dyDescent="0.2">
      <c r="A71" s="23"/>
      <c r="B71" s="23"/>
      <c r="C71" s="23"/>
      <c r="D71" s="23"/>
      <c r="E71" s="58"/>
      <c r="F71" s="57"/>
      <c r="G71" s="62"/>
      <c r="H71" s="58"/>
      <c r="I71" s="67"/>
      <c r="J71" s="58"/>
      <c r="K71" s="58"/>
      <c r="L71" s="58"/>
      <c r="M71" s="58"/>
      <c r="N71" s="58"/>
      <c r="O71" s="58"/>
      <c r="P71" s="58"/>
      <c r="Q71" s="58"/>
      <c r="R71" s="58"/>
      <c r="S71" s="58"/>
      <c r="T71" s="58"/>
      <c r="U71" s="58"/>
      <c r="V71" s="58"/>
      <c r="W71" s="58"/>
      <c r="X71" s="58"/>
      <c r="Y71" s="58"/>
    </row>
    <row r="72" spans="1:25" ht="18" customHeight="1" x14ac:dyDescent="0.2">
      <c r="A72" s="23"/>
      <c r="B72" s="23"/>
      <c r="C72" s="23"/>
      <c r="D72" s="23"/>
      <c r="E72" s="58"/>
      <c r="F72" s="57"/>
      <c r="G72" s="62"/>
      <c r="H72" s="58"/>
      <c r="I72" s="67"/>
      <c r="J72" s="58"/>
      <c r="K72" s="58"/>
      <c r="L72" s="58"/>
      <c r="M72" s="58"/>
      <c r="N72" s="58"/>
      <c r="O72" s="58"/>
      <c r="P72" s="58"/>
      <c r="Q72" s="58"/>
      <c r="R72" s="58"/>
      <c r="S72" s="58"/>
      <c r="T72" s="58"/>
      <c r="U72" s="58"/>
      <c r="V72" s="58"/>
      <c r="W72" s="58"/>
      <c r="X72" s="58"/>
      <c r="Y72" s="58"/>
    </row>
    <row r="73" spans="1:25" ht="18" customHeight="1" x14ac:dyDescent="0.2">
      <c r="A73" s="23"/>
      <c r="B73" s="23"/>
      <c r="C73" s="23"/>
      <c r="D73" s="23"/>
      <c r="E73" s="58"/>
      <c r="F73" s="57"/>
      <c r="G73" s="62"/>
      <c r="H73" s="58"/>
      <c r="I73" s="67"/>
      <c r="J73" s="58"/>
      <c r="K73" s="58"/>
      <c r="L73" s="58"/>
      <c r="M73" s="58"/>
      <c r="N73" s="58"/>
      <c r="O73" s="58"/>
      <c r="P73" s="58"/>
      <c r="Q73" s="58"/>
      <c r="R73" s="58"/>
      <c r="S73" s="58"/>
      <c r="T73" s="58"/>
      <c r="U73" s="58"/>
      <c r="V73" s="58"/>
      <c r="W73" s="58"/>
      <c r="X73" s="58"/>
      <c r="Y73" s="58"/>
    </row>
    <row r="74" spans="1:25" ht="18" customHeight="1" x14ac:dyDescent="0.2">
      <c r="A74" s="23"/>
      <c r="B74" s="23"/>
      <c r="C74" s="23"/>
      <c r="D74" s="23"/>
      <c r="E74" s="58"/>
      <c r="F74" s="57"/>
      <c r="G74" s="62"/>
      <c r="H74" s="58"/>
      <c r="I74" s="67"/>
      <c r="J74" s="58"/>
      <c r="K74" s="58"/>
      <c r="L74" s="58"/>
      <c r="M74" s="58"/>
      <c r="N74" s="58"/>
      <c r="O74" s="58"/>
      <c r="P74" s="58"/>
      <c r="Q74" s="58"/>
      <c r="R74" s="58"/>
      <c r="S74" s="58"/>
      <c r="T74" s="58"/>
      <c r="U74" s="58"/>
      <c r="V74" s="58"/>
      <c r="W74" s="58"/>
      <c r="X74" s="58"/>
      <c r="Y74" s="58"/>
    </row>
    <row r="75" spans="1:25" ht="18" customHeight="1" x14ac:dyDescent="0.2">
      <c r="A75" s="23"/>
      <c r="B75" s="23"/>
      <c r="C75" s="23"/>
      <c r="D75" s="23"/>
      <c r="E75" s="58"/>
      <c r="F75" s="57"/>
      <c r="G75" s="62"/>
      <c r="H75" s="58"/>
      <c r="I75" s="67"/>
      <c r="J75" s="58"/>
      <c r="K75" s="58"/>
      <c r="L75" s="58"/>
      <c r="M75" s="58"/>
      <c r="N75" s="58"/>
      <c r="O75" s="58"/>
      <c r="P75" s="58"/>
      <c r="Q75" s="58"/>
      <c r="R75" s="58"/>
      <c r="S75" s="58"/>
      <c r="T75" s="58"/>
      <c r="U75" s="58"/>
      <c r="V75" s="58"/>
      <c r="W75" s="58"/>
      <c r="X75" s="58"/>
      <c r="Y75" s="58"/>
    </row>
    <row r="76" spans="1:25" ht="18" customHeight="1" x14ac:dyDescent="0.2">
      <c r="A76" s="23"/>
      <c r="B76" s="23"/>
      <c r="C76" s="23"/>
      <c r="D76" s="23"/>
      <c r="E76" s="58"/>
      <c r="F76" s="57"/>
      <c r="G76" s="62"/>
      <c r="H76" s="58"/>
      <c r="I76" s="67"/>
      <c r="J76" s="58"/>
      <c r="K76" s="58"/>
      <c r="L76" s="58"/>
      <c r="M76" s="58"/>
      <c r="N76" s="58"/>
      <c r="O76" s="58"/>
      <c r="P76" s="58"/>
      <c r="Q76" s="58"/>
      <c r="R76" s="58"/>
      <c r="S76" s="58"/>
      <c r="T76" s="58"/>
      <c r="U76" s="58"/>
      <c r="V76" s="58"/>
      <c r="W76" s="58"/>
      <c r="X76" s="58"/>
      <c r="Y76" s="58"/>
    </row>
    <row r="77" spans="1:25" ht="18" customHeight="1" x14ac:dyDescent="0.2">
      <c r="A77" s="23"/>
      <c r="B77" s="23"/>
      <c r="C77" s="23"/>
      <c r="D77" s="23"/>
      <c r="E77" s="58"/>
      <c r="F77" s="57"/>
      <c r="G77" s="62"/>
      <c r="H77" s="58"/>
      <c r="I77" s="67"/>
      <c r="J77" s="58"/>
      <c r="K77" s="58"/>
      <c r="L77" s="58"/>
      <c r="M77" s="58"/>
      <c r="N77" s="58"/>
      <c r="O77" s="58"/>
      <c r="P77" s="58"/>
      <c r="Q77" s="58"/>
      <c r="R77" s="58"/>
      <c r="S77" s="58"/>
      <c r="T77" s="58"/>
      <c r="U77" s="58"/>
      <c r="V77" s="58"/>
      <c r="W77" s="58"/>
      <c r="X77" s="58"/>
      <c r="Y77" s="58"/>
    </row>
    <row r="78" spans="1:25" ht="18" customHeight="1" x14ac:dyDescent="0.2">
      <c r="A78" s="23"/>
      <c r="B78" s="23"/>
      <c r="C78" s="23"/>
      <c r="D78" s="23"/>
      <c r="E78" s="58"/>
      <c r="F78" s="57"/>
      <c r="G78" s="62"/>
      <c r="H78" s="58"/>
      <c r="I78" s="67"/>
      <c r="J78" s="58"/>
      <c r="K78" s="58"/>
      <c r="L78" s="58"/>
      <c r="M78" s="58"/>
      <c r="N78" s="58"/>
      <c r="O78" s="58"/>
      <c r="P78" s="58"/>
      <c r="Q78" s="58"/>
      <c r="R78" s="58"/>
      <c r="S78" s="58"/>
      <c r="T78" s="58"/>
      <c r="U78" s="58"/>
      <c r="V78" s="58"/>
      <c r="W78" s="58"/>
      <c r="X78" s="58"/>
      <c r="Y78" s="58"/>
    </row>
    <row r="79" spans="1:25" ht="18" customHeight="1" x14ac:dyDescent="0.2">
      <c r="A79" s="23"/>
      <c r="B79" s="23"/>
      <c r="C79" s="23"/>
      <c r="D79" s="23"/>
      <c r="E79" s="58"/>
      <c r="F79" s="57"/>
      <c r="G79" s="62"/>
      <c r="H79" s="58"/>
      <c r="I79" s="67"/>
      <c r="J79" s="58"/>
      <c r="K79" s="58"/>
      <c r="L79" s="58"/>
      <c r="M79" s="58"/>
      <c r="N79" s="58"/>
      <c r="O79" s="58"/>
      <c r="P79" s="58"/>
      <c r="Q79" s="58"/>
      <c r="R79" s="58"/>
      <c r="S79" s="58"/>
      <c r="T79" s="58"/>
      <c r="U79" s="58"/>
      <c r="V79" s="58"/>
      <c r="W79" s="58"/>
      <c r="X79" s="58"/>
      <c r="Y79" s="58"/>
    </row>
    <row r="80" spans="1:25" ht="18" customHeight="1" x14ac:dyDescent="0.2">
      <c r="A80" s="23"/>
      <c r="B80" s="23"/>
      <c r="C80" s="23"/>
      <c r="D80" s="23"/>
      <c r="E80" s="58"/>
      <c r="F80" s="57"/>
      <c r="G80" s="62"/>
      <c r="H80" s="58"/>
      <c r="I80" s="67"/>
      <c r="J80" s="58"/>
      <c r="K80" s="58"/>
      <c r="L80" s="58"/>
      <c r="M80" s="58"/>
      <c r="N80" s="58"/>
      <c r="O80" s="58"/>
      <c r="P80" s="58"/>
      <c r="Q80" s="58"/>
      <c r="R80" s="58"/>
      <c r="S80" s="58"/>
      <c r="T80" s="58"/>
      <c r="U80" s="58"/>
      <c r="V80" s="58"/>
      <c r="W80" s="58"/>
      <c r="X80" s="58"/>
      <c r="Y80" s="58"/>
    </row>
    <row r="81" spans="1:25" ht="18" customHeight="1" x14ac:dyDescent="0.2">
      <c r="A81" s="23"/>
      <c r="B81" s="23"/>
      <c r="C81" s="23"/>
      <c r="D81" s="23"/>
      <c r="E81" s="58"/>
      <c r="F81" s="57"/>
      <c r="G81" s="62"/>
      <c r="H81" s="58"/>
      <c r="I81" s="67"/>
      <c r="J81" s="58"/>
      <c r="K81" s="58"/>
      <c r="L81" s="58"/>
      <c r="M81" s="58"/>
      <c r="N81" s="58"/>
      <c r="O81" s="58"/>
      <c r="P81" s="58"/>
      <c r="Q81" s="58"/>
      <c r="R81" s="58"/>
      <c r="S81" s="58"/>
      <c r="T81" s="58"/>
      <c r="U81" s="58"/>
      <c r="V81" s="58"/>
      <c r="W81" s="58"/>
      <c r="X81" s="58"/>
      <c r="Y81" s="58"/>
    </row>
    <row r="82" spans="1:25" ht="18" customHeight="1" x14ac:dyDescent="0.2">
      <c r="A82" s="23"/>
      <c r="B82" s="23"/>
      <c r="C82" s="23"/>
      <c r="D82" s="23"/>
      <c r="E82" s="58"/>
      <c r="F82" s="57"/>
      <c r="G82" s="62"/>
      <c r="H82" s="58"/>
      <c r="I82" s="67"/>
      <c r="J82" s="58"/>
      <c r="K82" s="58"/>
      <c r="L82" s="58"/>
      <c r="M82" s="58"/>
      <c r="N82" s="58"/>
      <c r="O82" s="58"/>
      <c r="P82" s="58"/>
      <c r="Q82" s="58"/>
      <c r="R82" s="58"/>
      <c r="S82" s="58"/>
      <c r="T82" s="58"/>
      <c r="U82" s="58"/>
      <c r="V82" s="58"/>
      <c r="W82" s="58"/>
      <c r="X82" s="58"/>
      <c r="Y82" s="58"/>
    </row>
    <row r="83" spans="1:25" ht="18" customHeight="1" x14ac:dyDescent="0.2">
      <c r="A83" s="23"/>
      <c r="B83" s="23"/>
      <c r="C83" s="23"/>
      <c r="D83" s="23"/>
      <c r="E83" s="58"/>
      <c r="F83" s="57"/>
      <c r="G83" s="62"/>
      <c r="H83" s="58"/>
      <c r="I83" s="67"/>
      <c r="J83" s="58"/>
      <c r="K83" s="58"/>
      <c r="L83" s="58"/>
      <c r="M83" s="58"/>
      <c r="N83" s="58"/>
      <c r="O83" s="58"/>
      <c r="P83" s="58"/>
      <c r="Q83" s="58"/>
      <c r="R83" s="58"/>
      <c r="S83" s="58"/>
      <c r="T83" s="58"/>
      <c r="U83" s="58"/>
      <c r="V83" s="58"/>
      <c r="W83" s="58"/>
      <c r="X83" s="58"/>
      <c r="Y83" s="58"/>
    </row>
    <row r="84" spans="1:25" ht="18" customHeight="1" x14ac:dyDescent="0.2">
      <c r="A84" s="23"/>
      <c r="B84" s="23"/>
      <c r="C84" s="23"/>
      <c r="D84" s="23"/>
      <c r="E84" s="58"/>
      <c r="F84" s="57"/>
      <c r="G84" s="62"/>
      <c r="H84" s="58"/>
      <c r="I84" s="67"/>
      <c r="J84" s="58"/>
      <c r="K84" s="58"/>
      <c r="L84" s="58"/>
      <c r="M84" s="58"/>
      <c r="N84" s="58"/>
      <c r="O84" s="58"/>
      <c r="P84" s="58"/>
      <c r="Q84" s="58"/>
      <c r="R84" s="58"/>
      <c r="S84" s="58"/>
      <c r="T84" s="58"/>
      <c r="U84" s="58"/>
      <c r="V84" s="58"/>
      <c r="W84" s="58"/>
      <c r="X84" s="58"/>
      <c r="Y84" s="58"/>
    </row>
    <row r="85" spans="1:25" ht="18" customHeight="1" x14ac:dyDescent="0.2">
      <c r="A85" s="23"/>
      <c r="B85" s="23"/>
      <c r="C85" s="23"/>
      <c r="D85" s="23"/>
      <c r="E85" s="58"/>
      <c r="F85" s="57"/>
      <c r="G85" s="62"/>
      <c r="H85" s="58"/>
      <c r="I85" s="67"/>
      <c r="J85" s="58"/>
      <c r="K85" s="58"/>
      <c r="L85" s="58"/>
      <c r="M85" s="58"/>
      <c r="N85" s="58"/>
      <c r="O85" s="58"/>
      <c r="P85" s="58"/>
      <c r="Q85" s="58"/>
      <c r="R85" s="58"/>
      <c r="S85" s="58"/>
      <c r="T85" s="58"/>
      <c r="U85" s="58"/>
      <c r="V85" s="58"/>
      <c r="W85" s="58"/>
      <c r="X85" s="58"/>
      <c r="Y85" s="58"/>
    </row>
    <row r="86" spans="1:25" ht="18" customHeight="1" x14ac:dyDescent="0.2">
      <c r="A86" s="23"/>
      <c r="B86" s="23"/>
      <c r="C86" s="23"/>
      <c r="D86" s="23"/>
      <c r="E86" s="58"/>
      <c r="F86" s="57"/>
      <c r="G86" s="62"/>
      <c r="H86" s="58"/>
      <c r="I86" s="67"/>
      <c r="J86" s="58"/>
      <c r="K86" s="58"/>
      <c r="L86" s="58"/>
      <c r="M86" s="58"/>
      <c r="N86" s="58"/>
      <c r="O86" s="58"/>
      <c r="P86" s="58"/>
      <c r="Q86" s="58"/>
      <c r="R86" s="58"/>
      <c r="S86" s="58"/>
      <c r="T86" s="58"/>
      <c r="U86" s="58"/>
      <c r="V86" s="58"/>
      <c r="W86" s="58"/>
      <c r="X86" s="58"/>
      <c r="Y86" s="58"/>
    </row>
    <row r="87" spans="1:25" ht="18" customHeight="1" x14ac:dyDescent="0.2">
      <c r="A87" s="23"/>
      <c r="B87" s="23"/>
      <c r="C87" s="23"/>
      <c r="D87" s="23"/>
      <c r="E87" s="58"/>
      <c r="F87" s="57"/>
      <c r="G87" s="62"/>
      <c r="H87" s="58"/>
      <c r="I87" s="67"/>
      <c r="J87" s="58"/>
      <c r="K87" s="58"/>
      <c r="L87" s="58"/>
      <c r="M87" s="58"/>
      <c r="N87" s="58"/>
      <c r="O87" s="58"/>
      <c r="P87" s="58"/>
      <c r="Q87" s="58"/>
      <c r="R87" s="58"/>
      <c r="S87" s="58"/>
      <c r="T87" s="58"/>
      <c r="U87" s="58"/>
      <c r="V87" s="58"/>
      <c r="W87" s="58"/>
      <c r="X87" s="58"/>
      <c r="Y87" s="58"/>
    </row>
    <row r="88" spans="1:25" ht="18" customHeight="1" x14ac:dyDescent="0.2">
      <c r="A88" s="23"/>
      <c r="B88" s="23"/>
      <c r="C88" s="23"/>
      <c r="D88" s="23"/>
      <c r="E88" s="58"/>
      <c r="F88" s="57"/>
      <c r="G88" s="62"/>
      <c r="H88" s="58"/>
      <c r="I88" s="67"/>
      <c r="J88" s="58"/>
      <c r="K88" s="58"/>
      <c r="L88" s="58"/>
      <c r="M88" s="58"/>
      <c r="N88" s="58"/>
      <c r="O88" s="58"/>
      <c r="P88" s="58"/>
      <c r="Q88" s="58"/>
      <c r="R88" s="58"/>
      <c r="S88" s="58"/>
      <c r="T88" s="58"/>
      <c r="U88" s="58"/>
      <c r="V88" s="58"/>
      <c r="W88" s="58"/>
      <c r="X88" s="58"/>
      <c r="Y88" s="58"/>
    </row>
    <row r="89" spans="1:25" ht="18" customHeight="1" x14ac:dyDescent="0.2">
      <c r="A89" s="23"/>
      <c r="B89" s="23"/>
      <c r="C89" s="23"/>
      <c r="D89" s="23"/>
      <c r="E89" s="58"/>
      <c r="F89" s="57"/>
      <c r="G89" s="62"/>
      <c r="H89" s="58"/>
      <c r="I89" s="67"/>
      <c r="J89" s="58"/>
      <c r="K89" s="58"/>
      <c r="L89" s="58"/>
      <c r="M89" s="58"/>
      <c r="N89" s="58"/>
      <c r="O89" s="58"/>
      <c r="P89" s="58"/>
      <c r="Q89" s="58"/>
      <c r="R89" s="58"/>
      <c r="S89" s="58"/>
      <c r="T89" s="58"/>
      <c r="U89" s="58"/>
      <c r="V89" s="58"/>
      <c r="W89" s="58"/>
      <c r="X89" s="58"/>
      <c r="Y89" s="58"/>
    </row>
    <row r="90" spans="1:25" ht="18" customHeight="1" x14ac:dyDescent="0.2">
      <c r="A90" s="23"/>
      <c r="B90" s="23"/>
      <c r="C90" s="23"/>
      <c r="D90" s="23"/>
      <c r="E90" s="58"/>
      <c r="F90" s="57"/>
      <c r="G90" s="62"/>
      <c r="H90" s="58"/>
      <c r="I90" s="67"/>
      <c r="J90" s="58"/>
      <c r="K90" s="58"/>
      <c r="L90" s="58"/>
      <c r="M90" s="58"/>
      <c r="N90" s="58"/>
      <c r="O90" s="58"/>
      <c r="P90" s="58"/>
      <c r="Q90" s="58"/>
      <c r="R90" s="58"/>
      <c r="S90" s="58"/>
      <c r="T90" s="58"/>
      <c r="U90" s="58"/>
      <c r="V90" s="58"/>
      <c r="W90" s="58"/>
      <c r="X90" s="58"/>
      <c r="Y90" s="58"/>
    </row>
    <row r="91" spans="1:25" ht="18" customHeight="1" x14ac:dyDescent="0.2">
      <c r="A91" s="23"/>
      <c r="B91" s="23"/>
      <c r="C91" s="23"/>
      <c r="D91" s="23"/>
      <c r="E91" s="58"/>
      <c r="F91" s="57"/>
      <c r="G91" s="62"/>
      <c r="H91" s="58"/>
      <c r="I91" s="67"/>
      <c r="J91" s="58"/>
      <c r="K91" s="58"/>
      <c r="L91" s="58"/>
      <c r="M91" s="58"/>
      <c r="N91" s="58"/>
      <c r="O91" s="58"/>
      <c r="P91" s="58"/>
      <c r="Q91" s="58"/>
      <c r="R91" s="58"/>
      <c r="S91" s="58"/>
      <c r="T91" s="58"/>
      <c r="U91" s="58"/>
      <c r="V91" s="58"/>
      <c r="W91" s="58"/>
      <c r="X91" s="58"/>
      <c r="Y91" s="58"/>
    </row>
    <row r="92" spans="1:25" ht="18" customHeight="1" x14ac:dyDescent="0.2">
      <c r="A92" s="23"/>
      <c r="B92" s="23"/>
      <c r="C92" s="23"/>
      <c r="D92" s="23"/>
      <c r="E92" s="58"/>
      <c r="F92" s="57"/>
      <c r="G92" s="62"/>
      <c r="H92" s="58"/>
      <c r="I92" s="67"/>
      <c r="J92" s="58"/>
      <c r="K92" s="58"/>
      <c r="L92" s="58"/>
      <c r="M92" s="58"/>
      <c r="N92" s="58"/>
      <c r="O92" s="58"/>
      <c r="P92" s="58"/>
      <c r="Q92" s="58"/>
      <c r="R92" s="58"/>
      <c r="S92" s="58"/>
      <c r="T92" s="58"/>
      <c r="U92" s="58"/>
      <c r="V92" s="58"/>
      <c r="W92" s="58"/>
      <c r="X92" s="58"/>
      <c r="Y92" s="58"/>
    </row>
    <row r="93" spans="1:25" ht="18" customHeight="1" x14ac:dyDescent="0.2">
      <c r="A93" s="23"/>
      <c r="B93" s="23"/>
      <c r="C93" s="23"/>
      <c r="D93" s="23"/>
      <c r="E93" s="58"/>
      <c r="F93" s="57"/>
      <c r="G93" s="62"/>
      <c r="H93" s="58"/>
      <c r="I93" s="67"/>
      <c r="J93" s="58"/>
      <c r="K93" s="58"/>
      <c r="L93" s="58"/>
      <c r="M93" s="58"/>
      <c r="N93" s="58"/>
      <c r="O93" s="58"/>
      <c r="P93" s="58"/>
      <c r="Q93" s="58"/>
      <c r="R93" s="58"/>
      <c r="S93" s="58"/>
      <c r="T93" s="58"/>
      <c r="U93" s="58"/>
      <c r="V93" s="58"/>
      <c r="W93" s="58"/>
      <c r="X93" s="58"/>
      <c r="Y93" s="58"/>
    </row>
    <row r="94" spans="1:25" ht="18" customHeight="1" x14ac:dyDescent="0.2">
      <c r="A94" s="23"/>
      <c r="B94" s="23"/>
      <c r="C94" s="23"/>
      <c r="D94" s="23"/>
      <c r="E94" s="58"/>
      <c r="F94" s="57"/>
      <c r="G94" s="62"/>
      <c r="H94" s="58"/>
      <c r="I94" s="67"/>
      <c r="J94" s="58"/>
      <c r="K94" s="58"/>
      <c r="L94" s="58"/>
      <c r="M94" s="58"/>
      <c r="N94" s="58"/>
      <c r="O94" s="58"/>
      <c r="P94" s="58"/>
      <c r="Q94" s="58"/>
      <c r="R94" s="58"/>
      <c r="S94" s="58"/>
      <c r="T94" s="58"/>
      <c r="U94" s="58"/>
      <c r="V94" s="58"/>
      <c r="W94" s="58"/>
      <c r="X94" s="58"/>
      <c r="Y94" s="58"/>
    </row>
    <row r="95" spans="1:25" ht="18" customHeight="1" x14ac:dyDescent="0.2">
      <c r="A95" s="23"/>
      <c r="B95" s="23"/>
      <c r="C95" s="23"/>
      <c r="D95" s="23"/>
      <c r="E95" s="58"/>
      <c r="F95" s="57"/>
      <c r="G95" s="62"/>
      <c r="H95" s="58"/>
      <c r="I95" s="67"/>
      <c r="J95" s="58"/>
      <c r="K95" s="58"/>
      <c r="L95" s="58"/>
      <c r="M95" s="58"/>
      <c r="N95" s="58"/>
      <c r="O95" s="58"/>
      <c r="P95" s="58"/>
      <c r="Q95" s="58"/>
      <c r="R95" s="58"/>
      <c r="S95" s="58"/>
      <c r="T95" s="58"/>
      <c r="U95" s="58"/>
      <c r="V95" s="58"/>
      <c r="W95" s="58"/>
      <c r="X95" s="58"/>
      <c r="Y95" s="58"/>
    </row>
    <row r="96" spans="1:25" ht="18" customHeight="1" x14ac:dyDescent="0.2">
      <c r="A96" s="23"/>
      <c r="B96" s="23"/>
      <c r="C96" s="23"/>
      <c r="D96" s="23"/>
      <c r="E96" s="58"/>
      <c r="F96" s="57"/>
      <c r="G96" s="62"/>
      <c r="H96" s="58"/>
      <c r="I96" s="67"/>
      <c r="J96" s="58"/>
      <c r="K96" s="58"/>
      <c r="L96" s="58"/>
      <c r="M96" s="58"/>
      <c r="N96" s="58"/>
      <c r="O96" s="58"/>
      <c r="P96" s="58"/>
      <c r="Q96" s="58"/>
      <c r="R96" s="58"/>
      <c r="S96" s="58"/>
      <c r="T96" s="58"/>
      <c r="U96" s="58"/>
      <c r="V96" s="58"/>
      <c r="W96" s="58"/>
      <c r="X96" s="58"/>
      <c r="Y96" s="58"/>
    </row>
    <row r="97" spans="1:25" ht="18" customHeight="1" x14ac:dyDescent="0.2">
      <c r="A97" s="23"/>
      <c r="B97" s="23"/>
      <c r="C97" s="23"/>
      <c r="D97" s="23"/>
      <c r="E97" s="58"/>
      <c r="F97" s="57"/>
      <c r="G97" s="62"/>
      <c r="H97" s="58"/>
      <c r="I97" s="67"/>
      <c r="J97" s="58"/>
      <c r="K97" s="58"/>
      <c r="L97" s="58"/>
      <c r="M97" s="58"/>
      <c r="N97" s="58"/>
      <c r="O97" s="58"/>
      <c r="P97" s="58"/>
      <c r="Q97" s="58"/>
      <c r="R97" s="58"/>
      <c r="S97" s="58"/>
      <c r="T97" s="58"/>
      <c r="U97" s="58"/>
      <c r="V97" s="58"/>
      <c r="W97" s="58"/>
      <c r="X97" s="58"/>
      <c r="Y97" s="58"/>
    </row>
    <row r="98" spans="1:25" ht="18" customHeight="1" x14ac:dyDescent="0.2">
      <c r="A98" s="23"/>
      <c r="B98" s="23"/>
      <c r="C98" s="23"/>
      <c r="D98" s="23"/>
      <c r="E98" s="58"/>
      <c r="F98" s="57"/>
      <c r="G98" s="62"/>
      <c r="H98" s="58"/>
      <c r="I98" s="67"/>
      <c r="J98" s="58"/>
      <c r="K98" s="58"/>
      <c r="L98" s="58"/>
      <c r="M98" s="58"/>
      <c r="N98" s="58"/>
      <c r="O98" s="58"/>
      <c r="P98" s="58"/>
      <c r="Q98" s="58"/>
      <c r="R98" s="58"/>
      <c r="S98" s="58"/>
      <c r="T98" s="58"/>
      <c r="U98" s="58"/>
      <c r="V98" s="58"/>
      <c r="W98" s="58"/>
      <c r="X98" s="58"/>
      <c r="Y98" s="58"/>
    </row>
    <row r="99" spans="1:25" ht="18" customHeight="1" x14ac:dyDescent="0.2">
      <c r="A99" s="23"/>
      <c r="B99" s="23"/>
      <c r="C99" s="23"/>
      <c r="D99" s="23"/>
      <c r="E99" s="58"/>
      <c r="F99" s="57"/>
      <c r="G99" s="62"/>
      <c r="H99" s="58"/>
      <c r="I99" s="67"/>
      <c r="J99" s="58"/>
      <c r="K99" s="58"/>
      <c r="L99" s="58"/>
      <c r="M99" s="58"/>
      <c r="N99" s="58"/>
      <c r="O99" s="58"/>
      <c r="P99" s="58"/>
      <c r="Q99" s="58"/>
      <c r="R99" s="58"/>
      <c r="S99" s="58"/>
      <c r="T99" s="58"/>
      <c r="U99" s="58"/>
      <c r="V99" s="58"/>
      <c r="W99" s="58"/>
      <c r="X99" s="58"/>
      <c r="Y99" s="58"/>
    </row>
    <row r="100" spans="1:25" ht="18" customHeight="1" x14ac:dyDescent="0.2">
      <c r="A100" s="23"/>
      <c r="B100" s="23"/>
      <c r="C100" s="23"/>
      <c r="D100" s="23"/>
      <c r="E100" s="58"/>
      <c r="F100" s="57"/>
      <c r="G100" s="62"/>
      <c r="H100" s="58"/>
      <c r="I100" s="67"/>
      <c r="J100" s="58"/>
      <c r="K100" s="58"/>
      <c r="L100" s="58"/>
      <c r="M100" s="58"/>
      <c r="N100" s="58"/>
      <c r="O100" s="58"/>
      <c r="P100" s="58"/>
      <c r="Q100" s="58"/>
      <c r="R100" s="58"/>
      <c r="S100" s="58"/>
      <c r="T100" s="58"/>
      <c r="U100" s="58"/>
      <c r="V100" s="58"/>
      <c r="W100" s="58"/>
      <c r="X100" s="58"/>
      <c r="Y100" s="58"/>
    </row>
    <row r="101" spans="1:25" ht="18" customHeight="1" x14ac:dyDescent="0.2">
      <c r="A101" s="23"/>
      <c r="B101" s="23"/>
      <c r="C101" s="23"/>
      <c r="D101" s="23"/>
      <c r="E101" s="58"/>
      <c r="F101" s="57"/>
      <c r="G101" s="62"/>
      <c r="H101" s="58"/>
      <c r="I101" s="67"/>
      <c r="J101" s="58"/>
      <c r="K101" s="58"/>
      <c r="L101" s="58"/>
      <c r="M101" s="58"/>
      <c r="N101" s="58"/>
      <c r="O101" s="58"/>
      <c r="P101" s="58"/>
      <c r="Q101" s="58"/>
      <c r="R101" s="58"/>
      <c r="S101" s="58"/>
      <c r="T101" s="58"/>
      <c r="U101" s="58"/>
      <c r="V101" s="58"/>
      <c r="W101" s="58"/>
      <c r="X101" s="58"/>
      <c r="Y101" s="58"/>
    </row>
    <row r="102" spans="1:25" ht="18" customHeight="1" x14ac:dyDescent="0.2">
      <c r="A102" s="23"/>
      <c r="B102" s="23"/>
      <c r="C102" s="23"/>
      <c r="D102" s="23"/>
      <c r="E102" s="58"/>
      <c r="F102" s="57"/>
      <c r="G102" s="62"/>
      <c r="H102" s="58"/>
      <c r="I102" s="67"/>
      <c r="J102" s="58"/>
      <c r="K102" s="58"/>
      <c r="L102" s="58"/>
      <c r="M102" s="58"/>
      <c r="N102" s="58"/>
      <c r="O102" s="58"/>
      <c r="P102" s="58"/>
      <c r="Q102" s="58"/>
      <c r="R102" s="58"/>
      <c r="S102" s="58"/>
      <c r="T102" s="58"/>
      <c r="U102" s="58"/>
      <c r="V102" s="58"/>
      <c r="W102" s="58"/>
      <c r="X102" s="58"/>
      <c r="Y102" s="58"/>
    </row>
    <row r="103" spans="1:25" ht="18" customHeight="1" x14ac:dyDescent="0.2">
      <c r="A103" s="23"/>
      <c r="B103" s="23"/>
      <c r="C103" s="23"/>
      <c r="D103" s="23"/>
      <c r="E103" s="58"/>
      <c r="F103" s="57"/>
      <c r="G103" s="62"/>
      <c r="H103" s="58"/>
      <c r="I103" s="67"/>
      <c r="J103" s="58"/>
      <c r="K103" s="58"/>
      <c r="L103" s="58"/>
      <c r="M103" s="58"/>
      <c r="N103" s="58"/>
      <c r="O103" s="58"/>
      <c r="P103" s="58"/>
      <c r="Q103" s="58"/>
      <c r="R103" s="58"/>
      <c r="S103" s="58"/>
      <c r="T103" s="58"/>
      <c r="U103" s="58"/>
      <c r="V103" s="58"/>
      <c r="W103" s="58"/>
      <c r="X103" s="58"/>
      <c r="Y103" s="58"/>
    </row>
    <row r="104" spans="1:25" ht="18" customHeight="1" x14ac:dyDescent="0.2">
      <c r="A104" s="23"/>
      <c r="B104" s="23"/>
      <c r="C104" s="23"/>
      <c r="D104" s="23"/>
      <c r="E104" s="58"/>
      <c r="F104" s="57"/>
      <c r="G104" s="62"/>
      <c r="H104" s="58"/>
      <c r="I104" s="67"/>
      <c r="J104" s="58"/>
      <c r="K104" s="58"/>
      <c r="L104" s="58"/>
      <c r="M104" s="58"/>
      <c r="N104" s="58"/>
      <c r="O104" s="58"/>
      <c r="P104" s="58"/>
      <c r="Q104" s="58"/>
      <c r="R104" s="58"/>
      <c r="S104" s="58"/>
      <c r="T104" s="58"/>
      <c r="U104" s="58"/>
      <c r="V104" s="58"/>
      <c r="W104" s="58"/>
      <c r="X104" s="58"/>
      <c r="Y104" s="58"/>
    </row>
    <row r="105" spans="1:25" ht="18" customHeight="1" x14ac:dyDescent="0.2">
      <c r="A105" s="23"/>
      <c r="B105" s="23"/>
      <c r="C105" s="23"/>
      <c r="D105" s="23"/>
      <c r="E105" s="58"/>
      <c r="F105" s="57"/>
      <c r="G105" s="62"/>
      <c r="H105" s="58"/>
      <c r="I105" s="67"/>
      <c r="J105" s="58"/>
      <c r="K105" s="58"/>
      <c r="L105" s="58"/>
      <c r="M105" s="58"/>
      <c r="N105" s="58"/>
      <c r="O105" s="58"/>
      <c r="P105" s="58"/>
      <c r="Q105" s="58"/>
      <c r="R105" s="58"/>
      <c r="S105" s="58"/>
      <c r="T105" s="58"/>
      <c r="U105" s="58"/>
      <c r="V105" s="58"/>
      <c r="W105" s="58"/>
      <c r="X105" s="58"/>
      <c r="Y105" s="58"/>
    </row>
    <row r="106" spans="1:25" ht="18" customHeight="1" x14ac:dyDescent="0.2">
      <c r="A106" s="23"/>
      <c r="B106" s="23"/>
      <c r="C106" s="23"/>
      <c r="D106" s="23"/>
      <c r="E106" s="58"/>
      <c r="F106" s="57"/>
      <c r="G106" s="62"/>
      <c r="H106" s="58"/>
      <c r="I106" s="67"/>
      <c r="J106" s="58"/>
      <c r="K106" s="58"/>
      <c r="L106" s="58"/>
      <c r="M106" s="58"/>
      <c r="N106" s="58"/>
      <c r="O106" s="58"/>
      <c r="P106" s="58"/>
      <c r="Q106" s="58"/>
      <c r="R106" s="58"/>
      <c r="S106" s="58"/>
      <c r="T106" s="58"/>
      <c r="U106" s="58"/>
      <c r="V106" s="58"/>
      <c r="W106" s="58"/>
      <c r="X106" s="58"/>
      <c r="Y106" s="58"/>
    </row>
    <row r="107" spans="1:25" ht="18" customHeight="1" x14ac:dyDescent="0.2">
      <c r="A107" s="23"/>
      <c r="B107" s="23"/>
      <c r="C107" s="23"/>
      <c r="D107" s="23"/>
      <c r="E107" s="58"/>
      <c r="F107" s="57"/>
      <c r="G107" s="62"/>
      <c r="H107" s="58"/>
      <c r="I107" s="67"/>
      <c r="J107" s="58"/>
      <c r="K107" s="58"/>
      <c r="L107" s="58"/>
      <c r="M107" s="58"/>
      <c r="N107" s="58"/>
      <c r="O107" s="58"/>
      <c r="P107" s="58"/>
      <c r="Q107" s="58"/>
      <c r="R107" s="58"/>
      <c r="S107" s="58"/>
      <c r="T107" s="58"/>
      <c r="U107" s="58"/>
      <c r="V107" s="58"/>
      <c r="W107" s="58"/>
      <c r="X107" s="58"/>
      <c r="Y107" s="58"/>
    </row>
    <row r="108" spans="1:25" ht="18" customHeight="1" x14ac:dyDescent="0.2">
      <c r="A108" s="23"/>
      <c r="B108" s="23"/>
      <c r="C108" s="23"/>
      <c r="D108" s="23"/>
      <c r="E108" s="58"/>
      <c r="F108" s="57"/>
      <c r="G108" s="62"/>
      <c r="H108" s="58"/>
      <c r="I108" s="67"/>
      <c r="J108" s="58"/>
      <c r="K108" s="58"/>
      <c r="L108" s="58"/>
      <c r="M108" s="58"/>
      <c r="N108" s="58"/>
      <c r="O108" s="58"/>
      <c r="P108" s="58"/>
      <c r="Q108" s="58"/>
      <c r="R108" s="58"/>
      <c r="S108" s="58"/>
      <c r="T108" s="58"/>
      <c r="U108" s="58"/>
      <c r="V108" s="58"/>
      <c r="W108" s="58"/>
      <c r="X108" s="58"/>
      <c r="Y108" s="58"/>
    </row>
    <row r="109" spans="1:25" ht="18" customHeight="1" x14ac:dyDescent="0.2">
      <c r="A109" s="23"/>
      <c r="B109" s="23"/>
      <c r="C109" s="23"/>
      <c r="D109" s="23"/>
      <c r="E109" s="58"/>
      <c r="F109" s="57"/>
      <c r="G109" s="62"/>
      <c r="H109" s="58"/>
      <c r="I109" s="67"/>
      <c r="J109" s="58"/>
      <c r="K109" s="58"/>
      <c r="L109" s="58"/>
      <c r="M109" s="58"/>
      <c r="N109" s="58"/>
      <c r="O109" s="58"/>
      <c r="P109" s="58"/>
      <c r="Q109" s="58"/>
      <c r="R109" s="58"/>
      <c r="S109" s="58"/>
      <c r="T109" s="58"/>
      <c r="U109" s="58"/>
      <c r="V109" s="58"/>
      <c r="W109" s="58"/>
      <c r="X109" s="58"/>
      <c r="Y109" s="58"/>
    </row>
    <row r="110" spans="1:25" ht="18" customHeight="1" x14ac:dyDescent="0.2">
      <c r="A110" s="23"/>
      <c r="B110" s="23"/>
      <c r="C110" s="23"/>
      <c r="D110" s="23"/>
      <c r="E110" s="58"/>
      <c r="F110" s="57"/>
      <c r="G110" s="62"/>
      <c r="H110" s="58"/>
      <c r="I110" s="67"/>
      <c r="J110" s="58"/>
      <c r="K110" s="58"/>
      <c r="L110" s="58"/>
      <c r="M110" s="58"/>
      <c r="N110" s="58"/>
      <c r="O110" s="58"/>
      <c r="P110" s="58"/>
      <c r="Q110" s="58"/>
      <c r="R110" s="58"/>
      <c r="S110" s="58"/>
      <c r="T110" s="58"/>
      <c r="U110" s="58"/>
      <c r="V110" s="58"/>
      <c r="W110" s="58"/>
      <c r="X110" s="58"/>
      <c r="Y110" s="58"/>
    </row>
    <row r="111" spans="1:25" ht="18" customHeight="1" x14ac:dyDescent="0.2">
      <c r="A111" s="23"/>
      <c r="B111" s="23"/>
      <c r="C111" s="23"/>
      <c r="D111" s="23"/>
      <c r="E111" s="58"/>
      <c r="F111" s="57"/>
      <c r="G111" s="62"/>
      <c r="H111" s="58"/>
      <c r="I111" s="67"/>
      <c r="J111" s="58"/>
      <c r="K111" s="58"/>
      <c r="L111" s="58"/>
      <c r="M111" s="58"/>
      <c r="N111" s="58"/>
      <c r="O111" s="58"/>
      <c r="P111" s="58"/>
      <c r="Q111" s="58"/>
      <c r="R111" s="58"/>
      <c r="S111" s="58"/>
      <c r="T111" s="58"/>
      <c r="U111" s="58"/>
      <c r="V111" s="58"/>
      <c r="W111" s="58"/>
      <c r="X111" s="58"/>
      <c r="Y111" s="58"/>
    </row>
    <row r="112" spans="1:25" ht="18" customHeight="1" x14ac:dyDescent="0.2">
      <c r="A112" s="23"/>
      <c r="B112" s="23"/>
      <c r="C112" s="23"/>
      <c r="D112" s="23"/>
      <c r="E112" s="58"/>
      <c r="F112" s="57"/>
      <c r="G112" s="62"/>
      <c r="H112" s="58"/>
      <c r="I112" s="67"/>
      <c r="J112" s="58"/>
      <c r="K112" s="58"/>
      <c r="L112" s="58"/>
      <c r="M112" s="58"/>
      <c r="N112" s="58"/>
      <c r="O112" s="58"/>
      <c r="P112" s="58"/>
      <c r="Q112" s="58"/>
      <c r="R112" s="58"/>
      <c r="S112" s="58"/>
      <c r="T112" s="58"/>
      <c r="U112" s="58"/>
      <c r="V112" s="58"/>
      <c r="W112" s="58"/>
      <c r="X112" s="58"/>
      <c r="Y112" s="58"/>
    </row>
    <row r="113" spans="1:25" ht="18" customHeight="1" x14ac:dyDescent="0.2">
      <c r="A113" s="23"/>
      <c r="B113" s="23"/>
      <c r="C113" s="23"/>
      <c r="D113" s="23"/>
      <c r="E113" s="58"/>
      <c r="F113" s="57"/>
      <c r="G113" s="62"/>
      <c r="H113" s="58"/>
      <c r="I113" s="67"/>
      <c r="J113" s="58"/>
      <c r="K113" s="58"/>
      <c r="L113" s="58"/>
      <c r="M113" s="58"/>
      <c r="N113" s="58"/>
      <c r="O113" s="58"/>
      <c r="P113" s="58"/>
      <c r="Q113" s="58"/>
      <c r="R113" s="58"/>
      <c r="S113" s="58"/>
      <c r="T113" s="58"/>
      <c r="U113" s="58"/>
      <c r="V113" s="58"/>
      <c r="W113" s="58"/>
      <c r="X113" s="58"/>
      <c r="Y113" s="58"/>
    </row>
    <row r="114" spans="1:25" ht="18" customHeight="1" x14ac:dyDescent="0.2">
      <c r="A114" s="23"/>
      <c r="B114" s="23"/>
      <c r="C114" s="23"/>
      <c r="D114" s="23"/>
      <c r="E114" s="58"/>
      <c r="F114" s="57"/>
      <c r="G114" s="62"/>
      <c r="H114" s="58"/>
      <c r="I114" s="67"/>
      <c r="J114" s="58"/>
      <c r="K114" s="58"/>
      <c r="L114" s="58"/>
      <c r="M114" s="58"/>
      <c r="N114" s="58"/>
      <c r="O114" s="58"/>
      <c r="P114" s="58"/>
      <c r="Q114" s="58"/>
      <c r="R114" s="58"/>
      <c r="S114" s="58"/>
      <c r="T114" s="58"/>
      <c r="U114" s="58"/>
      <c r="V114" s="58"/>
      <c r="W114" s="58"/>
      <c r="X114" s="58"/>
      <c r="Y114" s="58"/>
    </row>
    <row r="115" spans="1:25" ht="18" customHeight="1" x14ac:dyDescent="0.2">
      <c r="A115" s="23"/>
      <c r="B115" s="23"/>
      <c r="C115" s="23"/>
      <c r="D115" s="23"/>
      <c r="E115" s="58"/>
      <c r="F115" s="57"/>
      <c r="G115" s="62"/>
      <c r="H115" s="58"/>
      <c r="I115" s="67"/>
      <c r="J115" s="58"/>
      <c r="K115" s="58"/>
      <c r="L115" s="58"/>
      <c r="M115" s="58"/>
      <c r="N115" s="58"/>
      <c r="O115" s="58"/>
      <c r="P115" s="58"/>
      <c r="Q115" s="58"/>
      <c r="R115" s="58"/>
      <c r="S115" s="58"/>
      <c r="T115" s="58"/>
      <c r="U115" s="58"/>
      <c r="V115" s="58"/>
      <c r="W115" s="58"/>
      <c r="X115" s="58"/>
      <c r="Y115" s="58"/>
    </row>
    <row r="116" spans="1:25" ht="18" customHeight="1" x14ac:dyDescent="0.2">
      <c r="A116" s="23"/>
      <c r="B116" s="23"/>
      <c r="C116" s="23"/>
      <c r="D116" s="23"/>
      <c r="E116" s="58"/>
      <c r="F116" s="57"/>
      <c r="G116" s="62"/>
      <c r="H116" s="58"/>
      <c r="I116" s="67"/>
      <c r="J116" s="58"/>
      <c r="K116" s="58"/>
      <c r="L116" s="58"/>
      <c r="M116" s="58"/>
      <c r="N116" s="58"/>
      <c r="O116" s="58"/>
      <c r="P116" s="58"/>
      <c r="Q116" s="58"/>
      <c r="R116" s="58"/>
      <c r="S116" s="58"/>
      <c r="T116" s="58"/>
      <c r="U116" s="58"/>
      <c r="V116" s="58"/>
      <c r="W116" s="58"/>
      <c r="X116" s="58"/>
      <c r="Y116" s="58"/>
    </row>
    <row r="117" spans="1:25" ht="18" customHeight="1" x14ac:dyDescent="0.2">
      <c r="A117" s="23"/>
      <c r="B117" s="23"/>
      <c r="C117" s="23"/>
      <c r="D117" s="23"/>
      <c r="E117" s="58"/>
      <c r="F117" s="57"/>
      <c r="G117" s="62"/>
      <c r="H117" s="58"/>
      <c r="I117" s="67"/>
      <c r="J117" s="58"/>
      <c r="K117" s="58"/>
      <c r="L117" s="58"/>
      <c r="M117" s="58"/>
      <c r="N117" s="58"/>
      <c r="O117" s="58"/>
      <c r="P117" s="58"/>
      <c r="Q117" s="58"/>
      <c r="R117" s="58"/>
      <c r="S117" s="58"/>
      <c r="T117" s="58"/>
      <c r="U117" s="58"/>
      <c r="V117" s="58"/>
      <c r="W117" s="58"/>
      <c r="X117" s="58"/>
      <c r="Y117" s="58"/>
    </row>
    <row r="118" spans="1:25" ht="18" customHeight="1" x14ac:dyDescent="0.2">
      <c r="A118" s="23"/>
      <c r="B118" s="23"/>
      <c r="C118" s="23"/>
      <c r="D118" s="23"/>
      <c r="E118" s="58"/>
      <c r="F118" s="57"/>
      <c r="G118" s="62"/>
      <c r="H118" s="58"/>
      <c r="I118" s="67"/>
      <c r="J118" s="58"/>
      <c r="K118" s="58"/>
      <c r="L118" s="58"/>
      <c r="M118" s="58"/>
      <c r="N118" s="58"/>
      <c r="O118" s="58"/>
      <c r="P118" s="58"/>
      <c r="Q118" s="58"/>
      <c r="R118" s="58"/>
      <c r="S118" s="58"/>
      <c r="T118" s="58"/>
      <c r="U118" s="58"/>
      <c r="V118" s="58"/>
      <c r="W118" s="58"/>
      <c r="X118" s="58"/>
      <c r="Y118" s="58"/>
    </row>
    <row r="119" spans="1:25" ht="18" customHeight="1" x14ac:dyDescent="0.2">
      <c r="A119" s="23"/>
      <c r="B119" s="23"/>
      <c r="C119" s="23"/>
      <c r="D119" s="23"/>
      <c r="E119" s="58"/>
      <c r="F119" s="57"/>
      <c r="G119" s="62"/>
      <c r="H119" s="58"/>
      <c r="I119" s="67"/>
      <c r="J119" s="58"/>
      <c r="K119" s="58"/>
      <c r="L119" s="58"/>
      <c r="M119" s="58"/>
      <c r="N119" s="58"/>
      <c r="O119" s="58"/>
      <c r="P119" s="58"/>
      <c r="Q119" s="58"/>
      <c r="R119" s="58"/>
      <c r="S119" s="58"/>
      <c r="T119" s="58"/>
      <c r="U119" s="58"/>
      <c r="V119" s="58"/>
      <c r="W119" s="58"/>
      <c r="X119" s="58"/>
      <c r="Y119" s="58"/>
    </row>
    <row r="120" spans="1:25" ht="18" customHeight="1" x14ac:dyDescent="0.2">
      <c r="A120" s="23"/>
      <c r="B120" s="23"/>
      <c r="C120" s="23"/>
      <c r="D120" s="23"/>
      <c r="E120" s="58"/>
      <c r="F120" s="57"/>
      <c r="G120" s="62"/>
      <c r="H120" s="58"/>
      <c r="I120" s="67"/>
      <c r="J120" s="58"/>
      <c r="K120" s="58"/>
      <c r="L120" s="58"/>
      <c r="M120" s="58"/>
      <c r="N120" s="58"/>
      <c r="O120" s="58"/>
      <c r="P120" s="58"/>
      <c r="Q120" s="58"/>
      <c r="R120" s="58"/>
      <c r="S120" s="58"/>
      <c r="T120" s="58"/>
      <c r="U120" s="58"/>
      <c r="V120" s="58"/>
      <c r="W120" s="58"/>
      <c r="X120" s="58"/>
      <c r="Y120" s="58"/>
    </row>
    <row r="121" spans="1:25" ht="18" customHeight="1" x14ac:dyDescent="0.2">
      <c r="A121" s="23"/>
      <c r="B121" s="23"/>
      <c r="C121" s="23"/>
      <c r="D121" s="23"/>
      <c r="E121" s="58"/>
      <c r="F121" s="57"/>
      <c r="G121" s="62"/>
      <c r="H121" s="58"/>
      <c r="I121" s="67"/>
      <c r="J121" s="58"/>
      <c r="K121" s="58"/>
      <c r="L121" s="58"/>
      <c r="M121" s="58"/>
      <c r="N121" s="58"/>
      <c r="O121" s="58"/>
      <c r="P121" s="58"/>
      <c r="Q121" s="58"/>
      <c r="R121" s="58"/>
      <c r="S121" s="58"/>
      <c r="T121" s="58"/>
      <c r="U121" s="58"/>
      <c r="V121" s="58"/>
      <c r="W121" s="58"/>
      <c r="X121" s="58"/>
      <c r="Y121" s="58"/>
    </row>
    <row r="122" spans="1:25" ht="18" customHeight="1" x14ac:dyDescent="0.2">
      <c r="A122" s="23"/>
      <c r="B122" s="23"/>
      <c r="C122" s="23"/>
      <c r="D122" s="23"/>
      <c r="E122" s="58"/>
      <c r="F122" s="57"/>
      <c r="G122" s="62"/>
      <c r="H122" s="58"/>
      <c r="I122" s="67"/>
      <c r="J122" s="58"/>
      <c r="K122" s="58"/>
      <c r="L122" s="58"/>
      <c r="M122" s="58"/>
      <c r="N122" s="58"/>
      <c r="O122" s="58"/>
      <c r="P122" s="58"/>
      <c r="Q122" s="58"/>
      <c r="R122" s="58"/>
      <c r="S122" s="58"/>
      <c r="T122" s="58"/>
      <c r="U122" s="58"/>
      <c r="V122" s="58"/>
      <c r="W122" s="58"/>
      <c r="X122" s="58"/>
      <c r="Y122" s="58"/>
    </row>
    <row r="123" spans="1:25" ht="18" customHeight="1" x14ac:dyDescent="0.2">
      <c r="A123" s="23"/>
      <c r="B123" s="23"/>
      <c r="C123" s="23"/>
      <c r="D123" s="23"/>
      <c r="E123" s="58"/>
      <c r="F123" s="57"/>
      <c r="G123" s="62"/>
      <c r="H123" s="58"/>
      <c r="I123" s="67"/>
      <c r="J123" s="58"/>
      <c r="K123" s="58"/>
      <c r="L123" s="58"/>
      <c r="M123" s="58"/>
      <c r="N123" s="58"/>
      <c r="O123" s="58"/>
      <c r="P123" s="58"/>
      <c r="Q123" s="58"/>
      <c r="R123" s="58"/>
      <c r="S123" s="58"/>
      <c r="T123" s="58"/>
      <c r="U123" s="58"/>
      <c r="V123" s="58"/>
      <c r="W123" s="58"/>
      <c r="X123" s="58"/>
      <c r="Y123" s="58"/>
    </row>
    <row r="124" spans="1:25" ht="18" customHeight="1" x14ac:dyDescent="0.2">
      <c r="A124" s="23"/>
      <c r="B124" s="23"/>
      <c r="C124" s="23"/>
      <c r="D124" s="23"/>
      <c r="E124" s="58"/>
      <c r="F124" s="57"/>
      <c r="G124" s="62"/>
      <c r="H124" s="58"/>
      <c r="I124" s="67"/>
      <c r="J124" s="58"/>
      <c r="K124" s="58"/>
      <c r="L124" s="58"/>
      <c r="M124" s="58"/>
      <c r="N124" s="58"/>
      <c r="O124" s="58"/>
      <c r="P124" s="58"/>
      <c r="Q124" s="58"/>
      <c r="R124" s="58"/>
      <c r="S124" s="58"/>
      <c r="T124" s="58"/>
      <c r="U124" s="58"/>
      <c r="V124" s="58"/>
      <c r="W124" s="58"/>
      <c r="X124" s="58"/>
      <c r="Y124" s="58"/>
    </row>
    <row r="125" spans="1:25" ht="18" customHeight="1" x14ac:dyDescent="0.2">
      <c r="A125" s="23"/>
      <c r="B125" s="23"/>
      <c r="C125" s="23"/>
      <c r="D125" s="23"/>
      <c r="E125" s="58"/>
      <c r="F125" s="57"/>
      <c r="G125" s="62"/>
      <c r="H125" s="58"/>
      <c r="I125" s="67"/>
      <c r="J125" s="58"/>
      <c r="K125" s="58"/>
      <c r="L125" s="58"/>
      <c r="M125" s="58"/>
      <c r="N125" s="58"/>
      <c r="O125" s="58"/>
      <c r="P125" s="58"/>
      <c r="Q125" s="58"/>
      <c r="R125" s="58"/>
      <c r="S125" s="58"/>
      <c r="T125" s="58"/>
      <c r="U125" s="58"/>
      <c r="V125" s="58"/>
      <c r="W125" s="58"/>
      <c r="X125" s="58"/>
      <c r="Y125" s="58"/>
    </row>
    <row r="126" spans="1:25" ht="18" customHeight="1" x14ac:dyDescent="0.2">
      <c r="A126" s="23"/>
      <c r="B126" s="23"/>
      <c r="C126" s="23"/>
      <c r="D126" s="23"/>
      <c r="E126" s="58"/>
      <c r="F126" s="57"/>
      <c r="G126" s="62"/>
      <c r="H126" s="58"/>
      <c r="I126" s="67"/>
      <c r="J126" s="58"/>
      <c r="K126" s="58"/>
      <c r="L126" s="58"/>
      <c r="M126" s="58"/>
      <c r="N126" s="58"/>
      <c r="O126" s="58"/>
      <c r="P126" s="58"/>
      <c r="Q126" s="58"/>
      <c r="R126" s="58"/>
      <c r="S126" s="58"/>
      <c r="T126" s="58"/>
      <c r="U126" s="58"/>
      <c r="V126" s="58"/>
      <c r="W126" s="58"/>
      <c r="X126" s="58"/>
      <c r="Y126" s="58"/>
    </row>
    <row r="127" spans="1:25" ht="18" customHeight="1" x14ac:dyDescent="0.2">
      <c r="A127" s="23"/>
      <c r="B127" s="23"/>
      <c r="C127" s="23"/>
      <c r="D127" s="23"/>
      <c r="E127" s="58"/>
      <c r="F127" s="57"/>
      <c r="G127" s="62"/>
      <c r="H127" s="58"/>
      <c r="I127" s="67"/>
      <c r="J127" s="58"/>
      <c r="K127" s="58"/>
      <c r="L127" s="58"/>
      <c r="M127" s="58"/>
      <c r="N127" s="58"/>
      <c r="O127" s="58"/>
      <c r="P127" s="58"/>
      <c r="Q127" s="58"/>
      <c r="R127" s="58"/>
      <c r="S127" s="58"/>
      <c r="T127" s="58"/>
      <c r="U127" s="58"/>
      <c r="V127" s="58"/>
      <c r="W127" s="58"/>
      <c r="X127" s="58"/>
      <c r="Y127" s="58"/>
    </row>
    <row r="128" spans="1:25" ht="18" customHeight="1" x14ac:dyDescent="0.2">
      <c r="A128" s="23"/>
      <c r="B128" s="23"/>
      <c r="C128" s="23"/>
      <c r="D128" s="23"/>
      <c r="E128" s="58"/>
      <c r="F128" s="57"/>
      <c r="G128" s="62"/>
      <c r="H128" s="58"/>
      <c r="I128" s="67"/>
      <c r="J128" s="58"/>
      <c r="K128" s="58"/>
      <c r="L128" s="58"/>
      <c r="M128" s="58"/>
      <c r="N128" s="58"/>
      <c r="O128" s="58"/>
      <c r="P128" s="58"/>
      <c r="Q128" s="58"/>
      <c r="R128" s="58"/>
      <c r="S128" s="58"/>
      <c r="T128" s="58"/>
      <c r="U128" s="58"/>
      <c r="V128" s="58"/>
      <c r="W128" s="58"/>
      <c r="X128" s="58"/>
      <c r="Y128" s="58"/>
    </row>
    <row r="129" spans="1:25" ht="18" customHeight="1" x14ac:dyDescent="0.2">
      <c r="A129" s="23"/>
      <c r="B129" s="23"/>
      <c r="C129" s="23"/>
      <c r="D129" s="23"/>
      <c r="E129" s="58"/>
      <c r="F129" s="57"/>
      <c r="G129" s="62"/>
      <c r="H129" s="58"/>
      <c r="I129" s="67"/>
      <c r="J129" s="58"/>
      <c r="K129" s="58"/>
      <c r="L129" s="58"/>
      <c r="M129" s="58"/>
      <c r="N129" s="58"/>
      <c r="O129" s="58"/>
      <c r="P129" s="58"/>
      <c r="Q129" s="58"/>
      <c r="R129" s="58"/>
      <c r="S129" s="58"/>
      <c r="T129" s="58"/>
      <c r="U129" s="58"/>
      <c r="V129" s="58"/>
      <c r="W129" s="58"/>
      <c r="X129" s="58"/>
      <c r="Y129" s="58"/>
    </row>
    <row r="130" spans="1:25" ht="18" customHeight="1" x14ac:dyDescent="0.2">
      <c r="A130" s="23"/>
      <c r="B130" s="23"/>
      <c r="C130" s="23"/>
      <c r="D130" s="23"/>
      <c r="E130" s="58"/>
      <c r="F130" s="57"/>
      <c r="G130" s="62"/>
      <c r="H130" s="58"/>
      <c r="I130" s="67"/>
      <c r="J130" s="58"/>
      <c r="K130" s="58"/>
      <c r="L130" s="58"/>
      <c r="M130" s="58"/>
      <c r="N130" s="58"/>
      <c r="O130" s="58"/>
      <c r="P130" s="58"/>
      <c r="Q130" s="58"/>
      <c r="R130" s="58"/>
      <c r="S130" s="58"/>
      <c r="T130" s="58"/>
      <c r="U130" s="58"/>
      <c r="V130" s="58"/>
      <c r="W130" s="58"/>
      <c r="X130" s="58"/>
      <c r="Y130" s="58"/>
    </row>
    <row r="131" spans="1:25" ht="18" customHeight="1" x14ac:dyDescent="0.2">
      <c r="A131" s="23"/>
      <c r="B131" s="23"/>
      <c r="C131" s="23"/>
      <c r="D131" s="23"/>
      <c r="E131" s="58"/>
      <c r="F131" s="57"/>
      <c r="G131" s="62"/>
      <c r="H131" s="58"/>
      <c r="I131" s="67"/>
      <c r="J131" s="58"/>
      <c r="K131" s="58"/>
      <c r="L131" s="58"/>
      <c r="M131" s="58"/>
      <c r="N131" s="58"/>
      <c r="O131" s="58"/>
      <c r="P131" s="58"/>
      <c r="Q131" s="58"/>
      <c r="R131" s="58"/>
      <c r="S131" s="58"/>
      <c r="T131" s="58"/>
      <c r="U131" s="58"/>
      <c r="V131" s="58"/>
      <c r="W131" s="58"/>
      <c r="X131" s="58"/>
      <c r="Y131" s="58"/>
    </row>
    <row r="132" spans="1:25" ht="18" customHeight="1" x14ac:dyDescent="0.2">
      <c r="A132" s="23"/>
      <c r="B132" s="23"/>
      <c r="C132" s="23"/>
      <c r="D132" s="23"/>
      <c r="E132" s="58"/>
      <c r="F132" s="57"/>
      <c r="G132" s="62"/>
      <c r="H132" s="58"/>
      <c r="I132" s="67"/>
      <c r="J132" s="58"/>
      <c r="K132" s="58"/>
      <c r="L132" s="58"/>
      <c r="M132" s="58"/>
      <c r="N132" s="58"/>
      <c r="O132" s="58"/>
      <c r="P132" s="58"/>
      <c r="Q132" s="58"/>
      <c r="R132" s="58"/>
      <c r="S132" s="58"/>
      <c r="T132" s="58"/>
      <c r="U132" s="58"/>
      <c r="V132" s="58"/>
      <c r="W132" s="58"/>
      <c r="X132" s="58"/>
      <c r="Y132" s="58"/>
    </row>
    <row r="133" spans="1:25" ht="18" customHeight="1" x14ac:dyDescent="0.2">
      <c r="A133" s="23"/>
      <c r="B133" s="23"/>
      <c r="C133" s="23"/>
      <c r="D133" s="23"/>
      <c r="E133" s="58"/>
      <c r="F133" s="57"/>
      <c r="G133" s="62"/>
      <c r="H133" s="58"/>
      <c r="I133" s="67"/>
      <c r="J133" s="58"/>
      <c r="K133" s="58"/>
      <c r="L133" s="58"/>
      <c r="M133" s="58"/>
      <c r="N133" s="58"/>
      <c r="O133" s="58"/>
      <c r="P133" s="58"/>
      <c r="Q133" s="58"/>
      <c r="R133" s="58"/>
      <c r="S133" s="58"/>
      <c r="T133" s="58"/>
      <c r="U133" s="58"/>
      <c r="V133" s="58"/>
      <c r="W133" s="58"/>
      <c r="X133" s="58"/>
      <c r="Y133" s="58"/>
    </row>
    <row r="134" spans="1:25" ht="18" customHeight="1" x14ac:dyDescent="0.2">
      <c r="A134" s="23"/>
      <c r="B134" s="23"/>
      <c r="C134" s="23"/>
      <c r="D134" s="23"/>
      <c r="E134" s="58"/>
      <c r="F134" s="57"/>
      <c r="G134" s="62"/>
      <c r="H134" s="58"/>
      <c r="I134" s="67"/>
      <c r="J134" s="58"/>
      <c r="K134" s="58"/>
      <c r="L134" s="58"/>
      <c r="M134" s="58"/>
      <c r="N134" s="58"/>
      <c r="O134" s="58"/>
      <c r="P134" s="58"/>
      <c r="Q134" s="58"/>
      <c r="R134" s="58"/>
      <c r="S134" s="58"/>
      <c r="T134" s="58"/>
      <c r="U134" s="58"/>
      <c r="V134" s="58"/>
      <c r="W134" s="58"/>
      <c r="X134" s="58"/>
      <c r="Y134" s="58"/>
    </row>
    <row r="135" spans="1:25" ht="18" customHeight="1" x14ac:dyDescent="0.2">
      <c r="A135" s="23"/>
      <c r="B135" s="23"/>
      <c r="C135" s="23"/>
      <c r="D135" s="23"/>
      <c r="E135" s="58"/>
      <c r="F135" s="57"/>
      <c r="G135" s="62"/>
      <c r="H135" s="58"/>
      <c r="I135" s="67"/>
      <c r="J135" s="58"/>
      <c r="K135" s="58"/>
      <c r="L135" s="58"/>
      <c r="M135" s="58"/>
      <c r="N135" s="58"/>
      <c r="O135" s="58"/>
      <c r="P135" s="58"/>
      <c r="Q135" s="58"/>
      <c r="R135" s="58"/>
      <c r="S135" s="58"/>
      <c r="T135" s="58"/>
      <c r="U135" s="58"/>
      <c r="V135" s="58"/>
      <c r="W135" s="58"/>
      <c r="X135" s="58"/>
      <c r="Y135" s="58"/>
    </row>
    <row r="136" spans="1:25" ht="18" customHeight="1" x14ac:dyDescent="0.2">
      <c r="A136" s="23"/>
      <c r="B136" s="23"/>
      <c r="C136" s="23"/>
      <c r="D136" s="23"/>
      <c r="E136" s="58"/>
      <c r="F136" s="57"/>
      <c r="G136" s="62"/>
      <c r="H136" s="58"/>
      <c r="I136" s="67"/>
      <c r="J136" s="58"/>
      <c r="K136" s="58"/>
      <c r="L136" s="58"/>
      <c r="M136" s="58"/>
      <c r="N136" s="58"/>
      <c r="O136" s="58"/>
      <c r="P136" s="58"/>
      <c r="Q136" s="58"/>
      <c r="R136" s="58"/>
      <c r="S136" s="58"/>
      <c r="T136" s="58"/>
      <c r="U136" s="58"/>
      <c r="V136" s="58"/>
      <c r="W136" s="58"/>
      <c r="X136" s="58"/>
      <c r="Y136" s="58"/>
    </row>
    <row r="137" spans="1:25" ht="18" customHeight="1" x14ac:dyDescent="0.2">
      <c r="A137" s="23"/>
      <c r="B137" s="23"/>
      <c r="C137" s="23"/>
      <c r="D137" s="23"/>
      <c r="E137" s="58"/>
      <c r="F137" s="57"/>
      <c r="G137" s="62"/>
      <c r="H137" s="58"/>
      <c r="I137" s="67"/>
      <c r="J137" s="58"/>
      <c r="K137" s="58"/>
      <c r="L137" s="58"/>
      <c r="M137" s="58"/>
      <c r="N137" s="58"/>
      <c r="O137" s="58"/>
      <c r="P137" s="58"/>
      <c r="Q137" s="58"/>
      <c r="R137" s="58"/>
      <c r="S137" s="58"/>
      <c r="T137" s="58"/>
      <c r="U137" s="58"/>
      <c r="V137" s="58"/>
      <c r="W137" s="58"/>
      <c r="X137" s="58"/>
      <c r="Y137" s="58"/>
    </row>
    <row r="138" spans="1:25" ht="18" customHeight="1" x14ac:dyDescent="0.2">
      <c r="A138" s="23"/>
      <c r="B138" s="23"/>
      <c r="C138" s="23"/>
      <c r="D138" s="23"/>
      <c r="E138" s="58"/>
      <c r="F138" s="57"/>
      <c r="G138" s="62"/>
      <c r="H138" s="58"/>
      <c r="I138" s="67"/>
      <c r="J138" s="58"/>
      <c r="K138" s="58"/>
      <c r="L138" s="58"/>
      <c r="M138" s="58"/>
      <c r="N138" s="58"/>
      <c r="O138" s="58"/>
      <c r="P138" s="58"/>
      <c r="Q138" s="58"/>
      <c r="R138" s="58"/>
      <c r="S138" s="58"/>
      <c r="T138" s="58"/>
      <c r="U138" s="58"/>
      <c r="V138" s="58"/>
      <c r="W138" s="58"/>
      <c r="X138" s="58"/>
      <c r="Y138" s="58"/>
    </row>
    <row r="139" spans="1:25" ht="18" customHeight="1" x14ac:dyDescent="0.2">
      <c r="A139" s="23"/>
      <c r="B139" s="23"/>
      <c r="C139" s="23"/>
      <c r="D139" s="23"/>
      <c r="E139" s="58"/>
      <c r="F139" s="57"/>
      <c r="G139" s="62"/>
      <c r="H139" s="58"/>
      <c r="I139" s="67"/>
      <c r="J139" s="58"/>
      <c r="K139" s="58"/>
      <c r="L139" s="58"/>
      <c r="M139" s="58"/>
      <c r="N139" s="58"/>
      <c r="O139" s="58"/>
      <c r="P139" s="58"/>
      <c r="Q139" s="58"/>
      <c r="R139" s="58"/>
      <c r="S139" s="58"/>
      <c r="T139" s="58"/>
      <c r="U139" s="58"/>
      <c r="V139" s="58"/>
      <c r="W139" s="58"/>
      <c r="X139" s="58"/>
      <c r="Y139" s="58"/>
    </row>
    <row r="140" spans="1:25" ht="18" customHeight="1" x14ac:dyDescent="0.2">
      <c r="A140" s="23"/>
      <c r="B140" s="23"/>
      <c r="C140" s="23"/>
      <c r="D140" s="23"/>
      <c r="E140" s="58"/>
      <c r="F140" s="57"/>
      <c r="G140" s="62"/>
      <c r="H140" s="58"/>
      <c r="I140" s="67"/>
      <c r="J140" s="58"/>
      <c r="K140" s="58"/>
      <c r="L140" s="58"/>
      <c r="M140" s="58"/>
      <c r="N140" s="58"/>
      <c r="O140" s="58"/>
      <c r="P140" s="58"/>
      <c r="Q140" s="58"/>
      <c r="R140" s="58"/>
      <c r="S140" s="58"/>
      <c r="T140" s="58"/>
      <c r="U140" s="58"/>
      <c r="V140" s="58"/>
      <c r="W140" s="58"/>
      <c r="X140" s="58"/>
      <c r="Y140" s="58"/>
    </row>
    <row r="141" spans="1:25" ht="18" customHeight="1" x14ac:dyDescent="0.2">
      <c r="A141" s="23"/>
      <c r="B141" s="23"/>
      <c r="C141" s="23"/>
      <c r="D141" s="23"/>
      <c r="E141" s="58"/>
      <c r="F141" s="57"/>
      <c r="G141" s="62"/>
      <c r="H141" s="58"/>
      <c r="I141" s="67"/>
      <c r="J141" s="58"/>
      <c r="K141" s="58"/>
      <c r="L141" s="58"/>
      <c r="M141" s="58"/>
      <c r="N141" s="58"/>
      <c r="O141" s="58"/>
      <c r="P141" s="58"/>
      <c r="Q141" s="58"/>
      <c r="R141" s="58"/>
      <c r="S141" s="58"/>
      <c r="T141" s="58"/>
      <c r="U141" s="58"/>
      <c r="V141" s="58"/>
      <c r="W141" s="58"/>
      <c r="X141" s="58"/>
      <c r="Y141" s="58"/>
    </row>
    <row r="142" spans="1:25" ht="18" customHeight="1" x14ac:dyDescent="0.2">
      <c r="A142" s="23"/>
      <c r="B142" s="23"/>
      <c r="C142" s="23"/>
      <c r="D142" s="23"/>
      <c r="E142" s="58"/>
      <c r="F142" s="57"/>
      <c r="G142" s="62"/>
      <c r="H142" s="58"/>
      <c r="I142" s="67"/>
      <c r="J142" s="58"/>
      <c r="K142" s="58"/>
      <c r="L142" s="58"/>
      <c r="M142" s="58"/>
      <c r="N142" s="58"/>
      <c r="O142" s="58"/>
      <c r="P142" s="58"/>
      <c r="Q142" s="58"/>
      <c r="R142" s="58"/>
      <c r="S142" s="58"/>
      <c r="T142" s="58"/>
      <c r="U142" s="58"/>
      <c r="V142" s="58"/>
      <c r="W142" s="58"/>
      <c r="X142" s="58"/>
      <c r="Y142" s="58"/>
    </row>
    <row r="143" spans="1:25" ht="18" customHeight="1" x14ac:dyDescent="0.2">
      <c r="A143" s="23"/>
      <c r="B143" s="23"/>
      <c r="C143" s="23"/>
      <c r="D143" s="23"/>
      <c r="E143" s="58"/>
      <c r="F143" s="57"/>
      <c r="G143" s="62"/>
      <c r="H143" s="58"/>
      <c r="I143" s="67"/>
      <c r="J143" s="58"/>
      <c r="K143" s="58"/>
      <c r="L143" s="58"/>
      <c r="M143" s="58"/>
      <c r="N143" s="58"/>
      <c r="O143" s="58"/>
      <c r="P143" s="58"/>
      <c r="Q143" s="58"/>
      <c r="R143" s="58"/>
      <c r="S143" s="58"/>
      <c r="T143" s="58"/>
      <c r="U143" s="58"/>
      <c r="V143" s="58"/>
      <c r="W143" s="58"/>
      <c r="X143" s="58"/>
      <c r="Y143" s="58"/>
    </row>
    <row r="144" spans="1:25" ht="18" customHeight="1" x14ac:dyDescent="0.2">
      <c r="A144" s="23"/>
      <c r="B144" s="23"/>
      <c r="C144" s="23"/>
      <c r="D144" s="23"/>
      <c r="E144" s="58"/>
      <c r="F144" s="57"/>
      <c r="G144" s="62"/>
      <c r="H144" s="58"/>
      <c r="I144" s="67"/>
      <c r="J144" s="58"/>
      <c r="K144" s="58"/>
      <c r="L144" s="58"/>
      <c r="M144" s="58"/>
      <c r="N144" s="58"/>
      <c r="O144" s="58"/>
      <c r="P144" s="58"/>
      <c r="Q144" s="58"/>
      <c r="R144" s="58"/>
      <c r="S144" s="58"/>
      <c r="T144" s="58"/>
      <c r="U144" s="58"/>
      <c r="V144" s="58"/>
      <c r="W144" s="58"/>
      <c r="X144" s="58"/>
      <c r="Y144" s="58"/>
    </row>
    <row r="145" spans="1:25" ht="18" customHeight="1" x14ac:dyDescent="0.2">
      <c r="A145" s="23"/>
      <c r="B145" s="23"/>
      <c r="C145" s="23"/>
      <c r="D145" s="23"/>
      <c r="E145" s="58"/>
      <c r="F145" s="57"/>
      <c r="G145" s="62"/>
      <c r="H145" s="58"/>
      <c r="I145" s="67"/>
      <c r="J145" s="58"/>
      <c r="K145" s="58"/>
      <c r="L145" s="58"/>
      <c r="M145" s="58"/>
      <c r="N145" s="58"/>
      <c r="O145" s="58"/>
      <c r="P145" s="58"/>
      <c r="Q145" s="58"/>
      <c r="R145" s="58"/>
      <c r="S145" s="58"/>
      <c r="T145" s="58"/>
      <c r="U145" s="58"/>
      <c r="V145" s="58"/>
      <c r="W145" s="58"/>
      <c r="X145" s="58"/>
      <c r="Y145" s="58"/>
    </row>
    <row r="146" spans="1:25" ht="18" customHeight="1" x14ac:dyDescent="0.2">
      <c r="A146" s="23"/>
      <c r="B146" s="23"/>
      <c r="C146" s="23"/>
      <c r="D146" s="23"/>
      <c r="E146" s="58"/>
      <c r="F146" s="57"/>
      <c r="G146" s="62"/>
      <c r="H146" s="58"/>
      <c r="I146" s="67"/>
      <c r="J146" s="58"/>
      <c r="K146" s="58"/>
      <c r="L146" s="58"/>
      <c r="M146" s="58"/>
      <c r="N146" s="58"/>
      <c r="O146" s="58"/>
      <c r="P146" s="58"/>
      <c r="Q146" s="58"/>
      <c r="R146" s="58"/>
      <c r="S146" s="58"/>
      <c r="T146" s="58"/>
      <c r="U146" s="58"/>
      <c r="V146" s="58"/>
      <c r="W146" s="58"/>
      <c r="X146" s="58"/>
      <c r="Y146" s="58"/>
    </row>
    <row r="147" spans="1:25" ht="18" customHeight="1" x14ac:dyDescent="0.2">
      <c r="A147" s="23"/>
      <c r="B147" s="23"/>
      <c r="C147" s="23"/>
      <c r="D147" s="23"/>
      <c r="E147" s="58"/>
      <c r="F147" s="57"/>
      <c r="G147" s="62"/>
      <c r="H147" s="58"/>
      <c r="I147" s="67"/>
      <c r="J147" s="58"/>
      <c r="K147" s="58"/>
      <c r="L147" s="58"/>
      <c r="M147" s="58"/>
      <c r="N147" s="58"/>
      <c r="O147" s="58"/>
      <c r="P147" s="58"/>
      <c r="Q147" s="58"/>
      <c r="R147" s="58"/>
      <c r="S147" s="58"/>
      <c r="T147" s="58"/>
      <c r="U147" s="58"/>
      <c r="V147" s="58"/>
      <c r="W147" s="58"/>
      <c r="X147" s="58"/>
      <c r="Y147" s="58"/>
    </row>
    <row r="148" spans="1:25" ht="18" customHeight="1" x14ac:dyDescent="0.2">
      <c r="A148" s="23"/>
      <c r="B148" s="23"/>
      <c r="C148" s="23"/>
      <c r="D148" s="23"/>
      <c r="E148" s="58"/>
      <c r="F148" s="57"/>
      <c r="G148" s="62"/>
      <c r="H148" s="58"/>
      <c r="I148" s="67"/>
      <c r="J148" s="58"/>
      <c r="K148" s="58"/>
      <c r="L148" s="58"/>
      <c r="M148" s="58"/>
      <c r="N148" s="58"/>
      <c r="O148" s="58"/>
      <c r="P148" s="58"/>
      <c r="Q148" s="58"/>
      <c r="R148" s="58"/>
      <c r="S148" s="58"/>
      <c r="T148" s="58"/>
      <c r="U148" s="58"/>
      <c r="V148" s="58"/>
      <c r="W148" s="58"/>
      <c r="X148" s="58"/>
      <c r="Y148" s="58"/>
    </row>
    <row r="149" spans="1:25" ht="18" customHeight="1" x14ac:dyDescent="0.2">
      <c r="A149" s="23"/>
      <c r="B149" s="23"/>
      <c r="C149" s="23"/>
      <c r="D149" s="23"/>
      <c r="E149" s="58"/>
      <c r="F149" s="57"/>
      <c r="G149" s="62"/>
      <c r="H149" s="58"/>
      <c r="I149" s="67"/>
      <c r="J149" s="58"/>
      <c r="K149" s="58"/>
      <c r="L149" s="58"/>
      <c r="M149" s="58"/>
      <c r="N149" s="58"/>
      <c r="O149" s="58"/>
      <c r="P149" s="58"/>
      <c r="Q149" s="58"/>
      <c r="R149" s="58"/>
      <c r="S149" s="58"/>
      <c r="T149" s="58"/>
      <c r="U149" s="58"/>
      <c r="V149" s="58"/>
      <c r="W149" s="58"/>
      <c r="X149" s="58"/>
      <c r="Y149" s="58"/>
    </row>
    <row r="150" spans="1:25" ht="18" customHeight="1" x14ac:dyDescent="0.2">
      <c r="A150" s="23"/>
      <c r="B150" s="23"/>
      <c r="C150" s="23"/>
      <c r="D150" s="23"/>
      <c r="E150" s="58"/>
      <c r="F150" s="57"/>
      <c r="G150" s="62"/>
      <c r="H150" s="58"/>
      <c r="I150" s="67"/>
      <c r="J150" s="58"/>
      <c r="K150" s="58"/>
      <c r="L150" s="58"/>
      <c r="M150" s="58"/>
      <c r="N150" s="58"/>
      <c r="O150" s="58"/>
      <c r="P150" s="58"/>
      <c r="Q150" s="58"/>
      <c r="R150" s="58"/>
      <c r="S150" s="58"/>
      <c r="T150" s="58"/>
      <c r="U150" s="58"/>
      <c r="V150" s="58"/>
      <c r="W150" s="58"/>
      <c r="X150" s="58"/>
      <c r="Y150" s="58"/>
    </row>
    <row r="151" spans="1:25" ht="18" customHeight="1" x14ac:dyDescent="0.2">
      <c r="A151" s="23"/>
      <c r="B151" s="23"/>
      <c r="C151" s="23"/>
      <c r="D151" s="23"/>
      <c r="E151" s="58"/>
      <c r="F151" s="57"/>
      <c r="G151" s="62"/>
      <c r="H151" s="58"/>
      <c r="I151" s="67"/>
      <c r="J151" s="58"/>
      <c r="K151" s="58"/>
      <c r="L151" s="58"/>
      <c r="M151" s="58"/>
      <c r="N151" s="58"/>
      <c r="O151" s="58"/>
      <c r="P151" s="58"/>
      <c r="Q151" s="58"/>
      <c r="R151" s="58"/>
      <c r="S151" s="58"/>
      <c r="T151" s="58"/>
      <c r="U151" s="58"/>
      <c r="V151" s="58"/>
      <c r="W151" s="58"/>
      <c r="X151" s="58"/>
      <c r="Y151" s="58"/>
    </row>
    <row r="152" spans="1:25" ht="18" customHeight="1" x14ac:dyDescent="0.2">
      <c r="A152" s="23"/>
      <c r="B152" s="23"/>
      <c r="C152" s="23"/>
      <c r="D152" s="23"/>
      <c r="E152" s="58"/>
      <c r="F152" s="57"/>
      <c r="G152" s="62"/>
      <c r="H152" s="58"/>
      <c r="I152" s="67"/>
      <c r="J152" s="58"/>
      <c r="K152" s="58"/>
      <c r="L152" s="58"/>
      <c r="M152" s="58"/>
      <c r="N152" s="58"/>
      <c r="O152" s="58"/>
      <c r="P152" s="58"/>
      <c r="Q152" s="58"/>
      <c r="R152" s="58"/>
      <c r="S152" s="58"/>
      <c r="T152" s="58"/>
      <c r="U152" s="58"/>
      <c r="V152" s="58"/>
      <c r="W152" s="58"/>
      <c r="X152" s="58"/>
      <c r="Y152" s="58"/>
    </row>
    <row r="153" spans="1:25" ht="18" customHeight="1" x14ac:dyDescent="0.2">
      <c r="A153" s="23"/>
      <c r="B153" s="23"/>
      <c r="C153" s="23"/>
      <c r="D153" s="23"/>
      <c r="E153" s="58"/>
      <c r="F153" s="57"/>
      <c r="G153" s="62"/>
      <c r="H153" s="58"/>
      <c r="I153" s="67"/>
      <c r="J153" s="58"/>
      <c r="K153" s="58"/>
      <c r="L153" s="58"/>
      <c r="M153" s="58"/>
      <c r="N153" s="58"/>
      <c r="O153" s="58"/>
      <c r="P153" s="58"/>
      <c r="Q153" s="58"/>
      <c r="R153" s="58"/>
      <c r="S153" s="58"/>
      <c r="T153" s="58"/>
      <c r="U153" s="58"/>
      <c r="V153" s="58"/>
      <c r="W153" s="58"/>
      <c r="X153" s="58"/>
      <c r="Y153" s="58"/>
    </row>
    <row r="154" spans="1:25" ht="18" customHeight="1" x14ac:dyDescent="0.2">
      <c r="A154" s="23"/>
      <c r="B154" s="23"/>
      <c r="C154" s="23"/>
      <c r="D154" s="23"/>
      <c r="E154" s="58"/>
      <c r="F154" s="57"/>
      <c r="G154" s="62"/>
      <c r="H154" s="58"/>
      <c r="I154" s="67"/>
      <c r="J154" s="58"/>
      <c r="K154" s="58"/>
      <c r="L154" s="58"/>
      <c r="M154" s="58"/>
      <c r="N154" s="58"/>
      <c r="O154" s="58"/>
      <c r="P154" s="58"/>
      <c r="Q154" s="58"/>
      <c r="R154" s="58"/>
      <c r="S154" s="58"/>
      <c r="T154" s="58"/>
      <c r="U154" s="58"/>
      <c r="V154" s="58"/>
      <c r="W154" s="58"/>
      <c r="X154" s="58"/>
      <c r="Y154" s="58"/>
    </row>
    <row r="155" spans="1:25" ht="18" customHeight="1" x14ac:dyDescent="0.2">
      <c r="A155" s="23"/>
      <c r="B155" s="23"/>
      <c r="C155" s="23"/>
      <c r="D155" s="23"/>
      <c r="E155" s="58"/>
      <c r="F155" s="57"/>
      <c r="G155" s="62"/>
      <c r="H155" s="58"/>
      <c r="I155" s="67"/>
      <c r="J155" s="58"/>
      <c r="K155" s="58"/>
      <c r="L155" s="58"/>
      <c r="M155" s="58"/>
      <c r="N155" s="58"/>
      <c r="O155" s="58"/>
      <c r="P155" s="58"/>
      <c r="Q155" s="58"/>
      <c r="R155" s="58"/>
      <c r="S155" s="58"/>
      <c r="T155" s="58"/>
      <c r="U155" s="58"/>
      <c r="V155" s="58"/>
      <c r="W155" s="58"/>
      <c r="X155" s="58"/>
      <c r="Y155" s="58"/>
    </row>
    <row r="156" spans="1:25" ht="18" customHeight="1" x14ac:dyDescent="0.2">
      <c r="A156" s="23"/>
      <c r="B156" s="23"/>
      <c r="C156" s="23"/>
      <c r="D156" s="23"/>
      <c r="E156" s="58"/>
      <c r="F156" s="57"/>
      <c r="G156" s="62"/>
      <c r="H156" s="58"/>
      <c r="I156" s="67"/>
      <c r="J156" s="58"/>
      <c r="K156" s="58"/>
      <c r="L156" s="58"/>
      <c r="M156" s="58"/>
      <c r="N156" s="58"/>
      <c r="O156" s="58"/>
      <c r="P156" s="58"/>
      <c r="Q156" s="58"/>
      <c r="R156" s="58"/>
      <c r="S156" s="58"/>
      <c r="T156" s="58"/>
      <c r="U156" s="58"/>
      <c r="V156" s="58"/>
      <c r="W156" s="58"/>
      <c r="X156" s="58"/>
      <c r="Y156" s="58"/>
    </row>
    <row r="157" spans="1:25" ht="18" customHeight="1" x14ac:dyDescent="0.2">
      <c r="A157" s="23"/>
      <c r="B157" s="23"/>
      <c r="C157" s="23"/>
      <c r="D157" s="23"/>
      <c r="E157" s="58"/>
      <c r="F157" s="57"/>
      <c r="G157" s="62"/>
      <c r="H157" s="58"/>
      <c r="I157" s="67"/>
      <c r="J157" s="58"/>
      <c r="K157" s="58"/>
      <c r="L157" s="58"/>
      <c r="M157" s="58"/>
      <c r="N157" s="58"/>
      <c r="O157" s="58"/>
      <c r="P157" s="58"/>
      <c r="Q157" s="58"/>
      <c r="R157" s="58"/>
      <c r="S157" s="58"/>
      <c r="T157" s="58"/>
      <c r="U157" s="58"/>
      <c r="V157" s="58"/>
      <c r="W157" s="58"/>
      <c r="X157" s="58"/>
      <c r="Y157" s="58"/>
    </row>
    <row r="158" spans="1:25" ht="18" customHeight="1" x14ac:dyDescent="0.2">
      <c r="A158" s="23"/>
      <c r="B158" s="23"/>
      <c r="C158" s="23"/>
      <c r="D158" s="23"/>
      <c r="E158" s="58"/>
      <c r="F158" s="57"/>
      <c r="G158" s="62"/>
      <c r="H158" s="58"/>
      <c r="I158" s="67"/>
      <c r="J158" s="58"/>
      <c r="K158" s="58"/>
      <c r="L158" s="58"/>
      <c r="M158" s="58"/>
      <c r="N158" s="58"/>
      <c r="O158" s="58"/>
      <c r="P158" s="58"/>
      <c r="Q158" s="58"/>
      <c r="R158" s="58"/>
      <c r="S158" s="58"/>
      <c r="T158" s="58"/>
      <c r="U158" s="58"/>
      <c r="V158" s="58"/>
      <c r="W158" s="58"/>
      <c r="X158" s="58"/>
      <c r="Y158" s="58"/>
    </row>
    <row r="159" spans="1:25" ht="18" customHeight="1" x14ac:dyDescent="0.2">
      <c r="A159" s="23"/>
      <c r="B159" s="23"/>
      <c r="C159" s="23"/>
      <c r="D159" s="23"/>
      <c r="E159" s="58"/>
      <c r="F159" s="57"/>
      <c r="G159" s="62"/>
      <c r="H159" s="58"/>
      <c r="I159" s="67"/>
      <c r="J159" s="58"/>
      <c r="K159" s="58"/>
      <c r="L159" s="58"/>
      <c r="M159" s="58"/>
      <c r="N159" s="58"/>
      <c r="O159" s="58"/>
      <c r="P159" s="58"/>
      <c r="Q159" s="58"/>
      <c r="R159" s="58"/>
      <c r="S159" s="58"/>
      <c r="T159" s="58"/>
      <c r="U159" s="58"/>
      <c r="V159" s="58"/>
      <c r="W159" s="58"/>
      <c r="X159" s="58"/>
      <c r="Y159" s="58"/>
    </row>
    <row r="160" spans="1:25" ht="18" customHeight="1" x14ac:dyDescent="0.2">
      <c r="A160" s="23"/>
      <c r="B160" s="23"/>
      <c r="C160" s="23"/>
      <c r="D160" s="23"/>
      <c r="E160" s="58"/>
      <c r="F160" s="57"/>
      <c r="G160" s="62"/>
      <c r="H160" s="58"/>
      <c r="I160" s="67"/>
      <c r="J160" s="58"/>
      <c r="K160" s="58"/>
      <c r="L160" s="58"/>
      <c r="M160" s="58"/>
      <c r="N160" s="58"/>
      <c r="O160" s="58"/>
      <c r="P160" s="58"/>
      <c r="Q160" s="58"/>
      <c r="R160" s="58"/>
      <c r="S160" s="58"/>
      <c r="T160" s="58"/>
      <c r="U160" s="58"/>
      <c r="V160" s="58"/>
      <c r="W160" s="58"/>
      <c r="X160" s="58"/>
      <c r="Y160" s="58"/>
    </row>
    <row r="161" spans="1:25" ht="18" customHeight="1" x14ac:dyDescent="0.2">
      <c r="A161" s="23"/>
      <c r="B161" s="23"/>
      <c r="C161" s="23"/>
      <c r="D161" s="23"/>
      <c r="E161" s="58"/>
      <c r="F161" s="57"/>
      <c r="G161" s="62"/>
      <c r="H161" s="58"/>
      <c r="I161" s="67"/>
      <c r="J161" s="58"/>
      <c r="K161" s="58"/>
      <c r="L161" s="58"/>
      <c r="M161" s="58"/>
      <c r="N161" s="58"/>
      <c r="O161" s="58"/>
      <c r="P161" s="58"/>
      <c r="Q161" s="58"/>
      <c r="R161" s="58"/>
      <c r="S161" s="58"/>
      <c r="T161" s="58"/>
      <c r="U161" s="58"/>
      <c r="V161" s="58"/>
      <c r="W161" s="58"/>
      <c r="X161" s="58"/>
      <c r="Y161" s="58"/>
    </row>
    <row r="162" spans="1:25" ht="18" customHeight="1" x14ac:dyDescent="0.2">
      <c r="A162" s="23"/>
      <c r="B162" s="23"/>
      <c r="C162" s="23"/>
      <c r="D162" s="23"/>
      <c r="E162" s="58"/>
      <c r="F162" s="57"/>
      <c r="G162" s="62"/>
      <c r="H162" s="58"/>
      <c r="I162" s="67"/>
      <c r="J162" s="58"/>
      <c r="K162" s="58"/>
      <c r="L162" s="58"/>
      <c r="M162" s="58"/>
      <c r="N162" s="58"/>
      <c r="O162" s="58"/>
      <c r="P162" s="58"/>
      <c r="Q162" s="58"/>
      <c r="R162" s="58"/>
      <c r="S162" s="58"/>
      <c r="T162" s="58"/>
      <c r="U162" s="58"/>
      <c r="V162" s="58"/>
      <c r="W162" s="58"/>
      <c r="X162" s="58"/>
      <c r="Y162" s="58"/>
    </row>
    <row r="163" spans="1:25" ht="18" customHeight="1" x14ac:dyDescent="0.2">
      <c r="A163" s="23"/>
      <c r="B163" s="23"/>
      <c r="C163" s="23"/>
      <c r="D163" s="23"/>
      <c r="E163" s="58"/>
      <c r="F163" s="57"/>
      <c r="G163" s="62"/>
      <c r="H163" s="58"/>
      <c r="I163" s="67"/>
      <c r="J163" s="58"/>
      <c r="K163" s="58"/>
      <c r="L163" s="58"/>
      <c r="M163" s="58"/>
      <c r="N163" s="58"/>
      <c r="O163" s="58"/>
      <c r="P163" s="58"/>
      <c r="Q163" s="58"/>
      <c r="R163" s="58"/>
      <c r="S163" s="58"/>
      <c r="T163" s="58"/>
      <c r="U163" s="58"/>
      <c r="V163" s="58"/>
      <c r="W163" s="58"/>
      <c r="X163" s="58"/>
      <c r="Y163" s="58"/>
    </row>
    <row r="164" spans="1:25" ht="18" customHeight="1" x14ac:dyDescent="0.2">
      <c r="A164" s="23"/>
      <c r="B164" s="23"/>
      <c r="C164" s="23"/>
      <c r="D164" s="23"/>
      <c r="E164" s="58"/>
      <c r="F164" s="57"/>
      <c r="G164" s="62"/>
      <c r="H164" s="58"/>
      <c r="I164" s="67"/>
      <c r="J164" s="58"/>
      <c r="K164" s="58"/>
      <c r="L164" s="58"/>
      <c r="M164" s="58"/>
      <c r="N164" s="58"/>
      <c r="O164" s="58"/>
      <c r="P164" s="58"/>
      <c r="Q164" s="58"/>
      <c r="R164" s="58"/>
      <c r="S164" s="58"/>
      <c r="T164" s="58"/>
      <c r="U164" s="58"/>
      <c r="V164" s="58"/>
      <c r="W164" s="58"/>
      <c r="X164" s="58"/>
      <c r="Y164" s="58"/>
    </row>
    <row r="165" spans="1:25" ht="18" customHeight="1" x14ac:dyDescent="0.2">
      <c r="A165" s="23"/>
      <c r="B165" s="23"/>
      <c r="C165" s="23"/>
      <c r="D165" s="23"/>
      <c r="E165" s="58"/>
      <c r="F165" s="57"/>
      <c r="G165" s="62"/>
      <c r="H165" s="58"/>
      <c r="I165" s="67"/>
      <c r="J165" s="58"/>
      <c r="K165" s="58"/>
      <c r="L165" s="58"/>
      <c r="M165" s="58"/>
      <c r="N165" s="58"/>
      <c r="O165" s="58"/>
      <c r="P165" s="58"/>
      <c r="Q165" s="58"/>
      <c r="R165" s="58"/>
      <c r="S165" s="58"/>
      <c r="T165" s="58"/>
      <c r="U165" s="58"/>
      <c r="V165" s="58"/>
      <c r="W165" s="58"/>
      <c r="X165" s="58"/>
      <c r="Y165" s="58"/>
    </row>
    <row r="166" spans="1:25" ht="18" customHeight="1" x14ac:dyDescent="0.2">
      <c r="A166" s="23"/>
      <c r="B166" s="23"/>
      <c r="C166" s="23"/>
      <c r="D166" s="23"/>
      <c r="E166" s="58"/>
      <c r="F166" s="57"/>
      <c r="G166" s="62"/>
      <c r="H166" s="58"/>
      <c r="I166" s="67"/>
      <c r="J166" s="58"/>
      <c r="K166" s="58"/>
      <c r="L166" s="58"/>
      <c r="M166" s="58"/>
      <c r="N166" s="58"/>
      <c r="O166" s="58"/>
      <c r="P166" s="58"/>
      <c r="Q166" s="58"/>
      <c r="R166" s="58"/>
      <c r="S166" s="58"/>
      <c r="T166" s="58"/>
      <c r="U166" s="58"/>
      <c r="V166" s="58"/>
      <c r="W166" s="58"/>
      <c r="X166" s="58"/>
      <c r="Y166" s="58"/>
    </row>
    <row r="167" spans="1:25" ht="18" customHeight="1" x14ac:dyDescent="0.2">
      <c r="A167" s="23"/>
      <c r="B167" s="23"/>
      <c r="C167" s="23"/>
      <c r="D167" s="23"/>
      <c r="E167" s="58"/>
      <c r="F167" s="57"/>
      <c r="G167" s="62"/>
      <c r="H167" s="58"/>
      <c r="I167" s="67"/>
      <c r="J167" s="58"/>
      <c r="K167" s="58"/>
      <c r="L167" s="58"/>
      <c r="M167" s="58"/>
      <c r="N167" s="58"/>
      <c r="O167" s="58"/>
      <c r="P167" s="58"/>
      <c r="Q167" s="58"/>
      <c r="R167" s="58"/>
      <c r="S167" s="58"/>
      <c r="T167" s="58"/>
      <c r="U167" s="58"/>
      <c r="V167" s="58"/>
      <c r="W167" s="58"/>
      <c r="X167" s="58"/>
      <c r="Y167" s="58"/>
    </row>
    <row r="168" spans="1:25" ht="18" customHeight="1" x14ac:dyDescent="0.2">
      <c r="A168" s="23"/>
      <c r="B168" s="23"/>
      <c r="C168" s="23"/>
      <c r="D168" s="23"/>
      <c r="E168" s="58"/>
      <c r="F168" s="57"/>
      <c r="G168" s="62"/>
      <c r="H168" s="58"/>
      <c r="I168" s="67"/>
      <c r="J168" s="58"/>
      <c r="K168" s="58"/>
      <c r="L168" s="58"/>
      <c r="M168" s="58"/>
      <c r="N168" s="58"/>
      <c r="O168" s="58"/>
      <c r="P168" s="58"/>
      <c r="Q168" s="58"/>
      <c r="R168" s="58"/>
      <c r="S168" s="58"/>
      <c r="T168" s="58"/>
      <c r="U168" s="58"/>
      <c r="V168" s="58"/>
      <c r="W168" s="58"/>
      <c r="X168" s="58"/>
      <c r="Y168" s="58"/>
    </row>
    <row r="169" spans="1:25" ht="18" customHeight="1" x14ac:dyDescent="0.2">
      <c r="A169" s="23"/>
      <c r="B169" s="23"/>
      <c r="C169" s="23"/>
      <c r="D169" s="23"/>
      <c r="E169" s="58"/>
      <c r="F169" s="57"/>
      <c r="G169" s="62"/>
      <c r="H169" s="58"/>
      <c r="I169" s="67"/>
      <c r="J169" s="58"/>
      <c r="K169" s="58"/>
      <c r="L169" s="58"/>
      <c r="M169" s="58"/>
      <c r="N169" s="58"/>
      <c r="O169" s="58"/>
      <c r="P169" s="58"/>
      <c r="Q169" s="58"/>
      <c r="R169" s="58"/>
      <c r="S169" s="58"/>
      <c r="T169" s="58"/>
      <c r="U169" s="58"/>
      <c r="V169" s="58"/>
      <c r="W169" s="58"/>
      <c r="X169" s="58"/>
      <c r="Y169" s="58"/>
    </row>
    <row r="170" spans="1:25" ht="18" customHeight="1" x14ac:dyDescent="0.2">
      <c r="A170" s="23"/>
      <c r="B170" s="23"/>
      <c r="C170" s="23"/>
      <c r="D170" s="23"/>
      <c r="E170" s="58"/>
      <c r="F170" s="57"/>
      <c r="G170" s="62"/>
      <c r="H170" s="58"/>
      <c r="I170" s="67"/>
      <c r="J170" s="58"/>
      <c r="K170" s="58"/>
      <c r="L170" s="58"/>
      <c r="M170" s="58"/>
      <c r="N170" s="58"/>
      <c r="O170" s="58"/>
      <c r="P170" s="58"/>
      <c r="Q170" s="58"/>
      <c r="R170" s="58"/>
      <c r="S170" s="58"/>
      <c r="T170" s="58"/>
      <c r="U170" s="58"/>
      <c r="V170" s="58"/>
      <c r="W170" s="58"/>
      <c r="X170" s="58"/>
      <c r="Y170" s="58"/>
    </row>
    <row r="171" spans="1:25" ht="18" customHeight="1" x14ac:dyDescent="0.2">
      <c r="A171" s="23"/>
      <c r="B171" s="23"/>
      <c r="C171" s="23"/>
      <c r="D171" s="23"/>
      <c r="E171" s="58"/>
      <c r="F171" s="57"/>
      <c r="G171" s="62"/>
      <c r="H171" s="58"/>
      <c r="I171" s="67"/>
      <c r="J171" s="58"/>
      <c r="K171" s="58"/>
      <c r="L171" s="58"/>
      <c r="M171" s="58"/>
      <c r="N171" s="58"/>
      <c r="O171" s="58"/>
      <c r="P171" s="58"/>
      <c r="Q171" s="58"/>
      <c r="R171" s="58"/>
      <c r="S171" s="58"/>
      <c r="T171" s="58"/>
      <c r="U171" s="58"/>
      <c r="V171" s="58"/>
      <c r="W171" s="58"/>
      <c r="X171" s="58"/>
      <c r="Y171" s="58"/>
    </row>
    <row r="172" spans="1:25" ht="18" customHeight="1" x14ac:dyDescent="0.2">
      <c r="A172" s="23"/>
      <c r="B172" s="23"/>
      <c r="C172" s="23"/>
      <c r="D172" s="23"/>
      <c r="E172" s="58"/>
      <c r="F172" s="57"/>
      <c r="G172" s="62"/>
      <c r="H172" s="58"/>
      <c r="I172" s="67"/>
      <c r="J172" s="58"/>
      <c r="K172" s="58"/>
      <c r="L172" s="58"/>
      <c r="M172" s="58"/>
      <c r="N172" s="58"/>
      <c r="O172" s="58"/>
      <c r="P172" s="58"/>
      <c r="Q172" s="58"/>
      <c r="R172" s="58"/>
      <c r="S172" s="58"/>
      <c r="T172" s="58"/>
      <c r="U172" s="58"/>
      <c r="V172" s="58"/>
      <c r="W172" s="58"/>
      <c r="X172" s="58"/>
      <c r="Y172" s="58"/>
    </row>
    <row r="173" spans="1:25" ht="18" customHeight="1" x14ac:dyDescent="0.2">
      <c r="A173" s="23"/>
      <c r="B173" s="23"/>
      <c r="C173" s="23"/>
      <c r="D173" s="23"/>
      <c r="E173" s="58"/>
      <c r="F173" s="57"/>
      <c r="G173" s="62"/>
      <c r="H173" s="58"/>
      <c r="I173" s="67"/>
      <c r="J173" s="58"/>
      <c r="K173" s="58"/>
      <c r="L173" s="58"/>
      <c r="M173" s="58"/>
      <c r="N173" s="58"/>
      <c r="O173" s="58"/>
      <c r="P173" s="58"/>
      <c r="Q173" s="58"/>
      <c r="R173" s="58"/>
      <c r="S173" s="58"/>
      <c r="T173" s="58"/>
      <c r="U173" s="58"/>
      <c r="V173" s="58"/>
      <c r="W173" s="58"/>
      <c r="X173" s="58"/>
      <c r="Y173" s="58"/>
    </row>
    <row r="174" spans="1:25" ht="18" customHeight="1" x14ac:dyDescent="0.2">
      <c r="A174" s="23"/>
      <c r="B174" s="23"/>
      <c r="C174" s="23"/>
      <c r="D174" s="23"/>
      <c r="E174" s="58"/>
      <c r="F174" s="57"/>
      <c r="G174" s="62"/>
      <c r="H174" s="58"/>
      <c r="I174" s="67"/>
      <c r="J174" s="58"/>
      <c r="K174" s="58"/>
      <c r="L174" s="58"/>
      <c r="M174" s="58"/>
      <c r="N174" s="58"/>
      <c r="O174" s="58"/>
      <c r="P174" s="58"/>
      <c r="Q174" s="58"/>
      <c r="R174" s="58"/>
      <c r="S174" s="58"/>
      <c r="T174" s="58"/>
      <c r="U174" s="58"/>
      <c r="V174" s="58"/>
      <c r="W174" s="58"/>
      <c r="X174" s="58"/>
      <c r="Y174" s="58"/>
    </row>
    <row r="175" spans="1:25" ht="18" customHeight="1" x14ac:dyDescent="0.2">
      <c r="A175" s="23"/>
      <c r="B175" s="23"/>
      <c r="C175" s="23"/>
      <c r="D175" s="23"/>
      <c r="E175" s="58"/>
      <c r="F175" s="57"/>
      <c r="G175" s="62"/>
      <c r="H175" s="58"/>
      <c r="I175" s="67"/>
      <c r="J175" s="58"/>
      <c r="K175" s="58"/>
      <c r="L175" s="58"/>
      <c r="M175" s="58"/>
      <c r="N175" s="58"/>
      <c r="O175" s="58"/>
      <c r="P175" s="58"/>
      <c r="Q175" s="58"/>
      <c r="R175" s="58"/>
      <c r="S175" s="58"/>
      <c r="T175" s="58"/>
      <c r="U175" s="58"/>
      <c r="V175" s="58"/>
      <c r="W175" s="58"/>
      <c r="X175" s="58"/>
      <c r="Y175" s="58"/>
    </row>
    <row r="176" spans="1:25" ht="18" customHeight="1" x14ac:dyDescent="0.2">
      <c r="A176" s="23"/>
      <c r="B176" s="23"/>
      <c r="C176" s="23"/>
      <c r="D176" s="23"/>
      <c r="E176" s="58"/>
      <c r="F176" s="57"/>
      <c r="G176" s="62"/>
      <c r="H176" s="58"/>
      <c r="I176" s="67"/>
      <c r="J176" s="58"/>
      <c r="K176" s="58"/>
      <c r="L176" s="58"/>
      <c r="M176" s="58"/>
      <c r="N176" s="58"/>
      <c r="O176" s="58"/>
      <c r="P176" s="58"/>
      <c r="Q176" s="58"/>
      <c r="R176" s="58"/>
      <c r="S176" s="58"/>
      <c r="T176" s="58"/>
      <c r="U176" s="58"/>
      <c r="V176" s="58"/>
      <c r="W176" s="58"/>
      <c r="X176" s="58"/>
      <c r="Y176" s="58"/>
    </row>
    <row r="177" spans="1:25" ht="18" customHeight="1" x14ac:dyDescent="0.2">
      <c r="A177" s="23"/>
      <c r="B177" s="23"/>
      <c r="C177" s="23"/>
      <c r="D177" s="23"/>
      <c r="E177" s="58"/>
      <c r="F177" s="57"/>
      <c r="G177" s="62"/>
      <c r="H177" s="58"/>
      <c r="I177" s="67"/>
      <c r="J177" s="58"/>
      <c r="K177" s="58"/>
      <c r="L177" s="58"/>
      <c r="M177" s="58"/>
      <c r="N177" s="58"/>
      <c r="O177" s="58"/>
      <c r="P177" s="58"/>
      <c r="Q177" s="58"/>
      <c r="R177" s="58"/>
      <c r="S177" s="58"/>
      <c r="T177" s="58"/>
      <c r="U177" s="58"/>
      <c r="V177" s="58"/>
      <c r="W177" s="58"/>
      <c r="X177" s="58"/>
      <c r="Y177" s="58"/>
    </row>
    <row r="178" spans="1:25" ht="18" customHeight="1" x14ac:dyDescent="0.2">
      <c r="A178" s="23"/>
      <c r="B178" s="23"/>
      <c r="C178" s="23"/>
      <c r="D178" s="23"/>
      <c r="E178" s="58"/>
      <c r="F178" s="57"/>
      <c r="G178" s="62"/>
      <c r="H178" s="58"/>
      <c r="I178" s="67"/>
      <c r="J178" s="58"/>
      <c r="K178" s="58"/>
      <c r="L178" s="58"/>
      <c r="M178" s="58"/>
      <c r="N178" s="58"/>
      <c r="O178" s="58"/>
      <c r="P178" s="58"/>
      <c r="Q178" s="58"/>
      <c r="R178" s="58"/>
      <c r="S178" s="58"/>
      <c r="T178" s="58"/>
      <c r="U178" s="58"/>
      <c r="V178" s="58"/>
      <c r="W178" s="58"/>
      <c r="X178" s="58"/>
      <c r="Y178" s="58"/>
    </row>
    <row r="179" spans="1:25" ht="18" customHeight="1" x14ac:dyDescent="0.2">
      <c r="A179" s="23"/>
      <c r="B179" s="23"/>
      <c r="C179" s="23"/>
      <c r="D179" s="23"/>
      <c r="E179" s="58"/>
      <c r="F179" s="57"/>
      <c r="G179" s="62"/>
      <c r="H179" s="58"/>
      <c r="I179" s="67"/>
      <c r="J179" s="58"/>
      <c r="K179" s="58"/>
      <c r="L179" s="58"/>
      <c r="M179" s="58"/>
      <c r="N179" s="58"/>
      <c r="O179" s="58"/>
      <c r="P179" s="58"/>
      <c r="Q179" s="58"/>
      <c r="R179" s="58"/>
      <c r="S179" s="58"/>
      <c r="T179" s="58"/>
      <c r="U179" s="58"/>
      <c r="V179" s="58"/>
      <c r="W179" s="58"/>
      <c r="X179" s="58"/>
      <c r="Y179" s="58"/>
    </row>
    <row r="180" spans="1:25" ht="18" customHeight="1" x14ac:dyDescent="0.2">
      <c r="A180" s="23"/>
      <c r="B180" s="23"/>
      <c r="C180" s="23"/>
      <c r="D180" s="23"/>
      <c r="E180" s="58"/>
      <c r="F180" s="57"/>
      <c r="G180" s="62"/>
      <c r="H180" s="58"/>
      <c r="I180" s="67"/>
      <c r="J180" s="58"/>
      <c r="K180" s="58"/>
      <c r="L180" s="58"/>
      <c r="M180" s="58"/>
      <c r="N180" s="58"/>
      <c r="O180" s="58"/>
      <c r="P180" s="58"/>
      <c r="Q180" s="58"/>
      <c r="R180" s="58"/>
      <c r="S180" s="58"/>
      <c r="T180" s="58"/>
      <c r="U180" s="58"/>
      <c r="V180" s="58"/>
      <c r="W180" s="58"/>
      <c r="X180" s="58"/>
      <c r="Y180" s="58"/>
    </row>
    <row r="181" spans="1:25" ht="18" customHeight="1" x14ac:dyDescent="0.2">
      <c r="A181" s="23"/>
      <c r="B181" s="23"/>
      <c r="C181" s="23"/>
      <c r="D181" s="23"/>
      <c r="E181" s="58"/>
      <c r="F181" s="57"/>
      <c r="G181" s="62"/>
      <c r="H181" s="58"/>
      <c r="I181" s="67"/>
      <c r="J181" s="58"/>
      <c r="K181" s="58"/>
      <c r="L181" s="58"/>
      <c r="M181" s="58"/>
      <c r="N181" s="58"/>
      <c r="O181" s="58"/>
      <c r="P181" s="58"/>
      <c r="Q181" s="58"/>
      <c r="R181" s="58"/>
      <c r="S181" s="58"/>
      <c r="T181" s="58"/>
      <c r="U181" s="58"/>
      <c r="V181" s="58"/>
      <c r="W181" s="58"/>
      <c r="X181" s="58"/>
      <c r="Y181" s="58"/>
    </row>
    <row r="182" spans="1:25" ht="18" customHeight="1" x14ac:dyDescent="0.2">
      <c r="A182" s="23"/>
      <c r="B182" s="23"/>
      <c r="C182" s="23"/>
      <c r="D182" s="23"/>
      <c r="E182" s="58"/>
      <c r="F182" s="57"/>
      <c r="G182" s="62"/>
      <c r="H182" s="58"/>
      <c r="I182" s="67"/>
      <c r="J182" s="58"/>
      <c r="K182" s="58"/>
      <c r="L182" s="58"/>
      <c r="M182" s="58"/>
      <c r="N182" s="58"/>
      <c r="O182" s="58"/>
      <c r="P182" s="58"/>
      <c r="Q182" s="58"/>
      <c r="R182" s="58"/>
      <c r="S182" s="58"/>
      <c r="T182" s="58"/>
      <c r="U182" s="58"/>
      <c r="V182" s="58"/>
      <c r="W182" s="58"/>
      <c r="X182" s="58"/>
      <c r="Y182" s="58"/>
    </row>
    <row r="183" spans="1:25" ht="18" customHeight="1" x14ac:dyDescent="0.2">
      <c r="A183" s="23"/>
      <c r="B183" s="23"/>
      <c r="C183" s="23"/>
      <c r="D183" s="23"/>
      <c r="E183" s="58"/>
      <c r="F183" s="57"/>
      <c r="G183" s="62"/>
      <c r="H183" s="58"/>
      <c r="I183" s="67"/>
      <c r="J183" s="58"/>
      <c r="K183" s="58"/>
      <c r="L183" s="58"/>
      <c r="M183" s="58"/>
      <c r="N183" s="58"/>
      <c r="O183" s="58"/>
      <c r="P183" s="58"/>
      <c r="Q183" s="58"/>
      <c r="R183" s="58"/>
      <c r="S183" s="58"/>
      <c r="T183" s="58"/>
      <c r="U183" s="58"/>
      <c r="V183" s="58"/>
      <c r="W183" s="58"/>
      <c r="X183" s="58"/>
      <c r="Y183" s="58"/>
    </row>
    <row r="184" spans="1:25" ht="18" customHeight="1" x14ac:dyDescent="0.2">
      <c r="A184" s="23"/>
      <c r="B184" s="23"/>
      <c r="C184" s="23"/>
      <c r="D184" s="23"/>
      <c r="E184" s="58"/>
      <c r="F184" s="57"/>
      <c r="G184" s="62"/>
      <c r="H184" s="58"/>
      <c r="I184" s="67"/>
      <c r="J184" s="58"/>
      <c r="K184" s="58"/>
      <c r="L184" s="58"/>
      <c r="M184" s="58"/>
      <c r="N184" s="58"/>
      <c r="O184" s="58"/>
      <c r="P184" s="58"/>
      <c r="Q184" s="58"/>
      <c r="R184" s="58"/>
      <c r="S184" s="58"/>
      <c r="T184" s="58"/>
      <c r="U184" s="58"/>
      <c r="V184" s="58"/>
      <c r="W184" s="58"/>
      <c r="X184" s="58"/>
      <c r="Y184" s="58"/>
    </row>
    <row r="185" spans="1:25" ht="18" customHeight="1" x14ac:dyDescent="0.2">
      <c r="A185" s="23"/>
      <c r="B185" s="23"/>
      <c r="C185" s="23"/>
      <c r="D185" s="23"/>
      <c r="E185" s="58"/>
      <c r="F185" s="57"/>
      <c r="G185" s="62"/>
      <c r="H185" s="58"/>
      <c r="I185" s="67"/>
      <c r="J185" s="58"/>
      <c r="K185" s="58"/>
      <c r="L185" s="58"/>
      <c r="M185" s="58"/>
      <c r="N185" s="58"/>
      <c r="O185" s="58"/>
      <c r="P185" s="58"/>
      <c r="Q185" s="58"/>
      <c r="R185" s="58"/>
      <c r="S185" s="58"/>
      <c r="T185" s="58"/>
      <c r="U185" s="58"/>
      <c r="V185" s="58"/>
      <c r="W185" s="58"/>
      <c r="X185" s="58"/>
      <c r="Y185" s="58"/>
    </row>
    <row r="186" spans="1:25" ht="18" customHeight="1" x14ac:dyDescent="0.2">
      <c r="A186" s="23"/>
      <c r="B186" s="23"/>
      <c r="C186" s="23"/>
      <c r="D186" s="23"/>
      <c r="E186" s="58"/>
      <c r="F186" s="57"/>
      <c r="G186" s="62"/>
      <c r="H186" s="58"/>
      <c r="I186" s="67"/>
      <c r="J186" s="58"/>
      <c r="K186" s="58"/>
      <c r="L186" s="58"/>
      <c r="M186" s="58"/>
      <c r="N186" s="58"/>
      <c r="O186" s="58"/>
      <c r="P186" s="58"/>
      <c r="Q186" s="58"/>
      <c r="R186" s="58"/>
      <c r="S186" s="58"/>
      <c r="T186" s="58"/>
      <c r="U186" s="58"/>
      <c r="V186" s="58"/>
      <c r="W186" s="58"/>
      <c r="X186" s="58"/>
      <c r="Y186" s="58"/>
    </row>
    <row r="187" spans="1:25" ht="18" customHeight="1" x14ac:dyDescent="0.2">
      <c r="A187" s="23"/>
      <c r="B187" s="23"/>
      <c r="C187" s="23"/>
      <c r="D187" s="23"/>
      <c r="E187" s="58"/>
      <c r="F187" s="57"/>
      <c r="G187" s="62"/>
      <c r="H187" s="58"/>
      <c r="I187" s="67"/>
      <c r="J187" s="58"/>
      <c r="K187" s="58"/>
      <c r="L187" s="58"/>
      <c r="M187" s="58"/>
      <c r="N187" s="58"/>
      <c r="O187" s="58"/>
      <c r="P187" s="58"/>
      <c r="Q187" s="58"/>
      <c r="R187" s="58"/>
      <c r="S187" s="58"/>
      <c r="T187" s="58"/>
      <c r="U187" s="58"/>
      <c r="V187" s="58"/>
      <c r="W187" s="58"/>
      <c r="X187" s="58"/>
      <c r="Y187" s="58"/>
    </row>
    <row r="188" spans="1:25" ht="18" customHeight="1" x14ac:dyDescent="0.2">
      <c r="A188" s="23"/>
      <c r="B188" s="23"/>
      <c r="C188" s="23"/>
      <c r="D188" s="23"/>
      <c r="E188" s="58"/>
      <c r="F188" s="57"/>
      <c r="G188" s="62"/>
      <c r="H188" s="58"/>
      <c r="I188" s="67"/>
      <c r="J188" s="58"/>
      <c r="K188" s="58"/>
      <c r="L188" s="58"/>
      <c r="M188" s="58"/>
      <c r="N188" s="58"/>
      <c r="O188" s="58"/>
      <c r="P188" s="58"/>
      <c r="Q188" s="58"/>
      <c r="R188" s="58"/>
      <c r="S188" s="58"/>
      <c r="T188" s="58"/>
      <c r="U188" s="58"/>
      <c r="V188" s="58"/>
      <c r="W188" s="58"/>
      <c r="X188" s="58"/>
      <c r="Y188" s="58"/>
    </row>
    <row r="189" spans="1:25" ht="18" customHeight="1" x14ac:dyDescent="0.2">
      <c r="A189" s="23"/>
      <c r="B189" s="23"/>
      <c r="C189" s="23"/>
      <c r="D189" s="23"/>
      <c r="E189" s="58"/>
      <c r="F189" s="57"/>
      <c r="G189" s="62"/>
      <c r="H189" s="58"/>
      <c r="I189" s="67"/>
      <c r="J189" s="58"/>
      <c r="K189" s="58"/>
      <c r="L189" s="58"/>
      <c r="M189" s="58"/>
      <c r="N189" s="58"/>
      <c r="O189" s="58"/>
      <c r="P189" s="58"/>
      <c r="Q189" s="58"/>
      <c r="R189" s="58"/>
      <c r="S189" s="58"/>
      <c r="T189" s="58"/>
      <c r="U189" s="58"/>
      <c r="V189" s="58"/>
      <c r="W189" s="58"/>
      <c r="X189" s="58"/>
      <c r="Y189" s="58"/>
    </row>
    <row r="190" spans="1:25" ht="18" customHeight="1" x14ac:dyDescent="0.2">
      <c r="A190" s="23"/>
      <c r="B190" s="23"/>
      <c r="C190" s="23"/>
      <c r="D190" s="23"/>
      <c r="E190" s="58"/>
      <c r="F190" s="57"/>
      <c r="G190" s="62"/>
      <c r="H190" s="58"/>
      <c r="I190" s="67"/>
      <c r="J190" s="58"/>
      <c r="K190" s="58"/>
      <c r="L190" s="58"/>
      <c r="M190" s="58"/>
      <c r="N190" s="58"/>
      <c r="O190" s="58"/>
      <c r="P190" s="58"/>
      <c r="Q190" s="58"/>
      <c r="R190" s="58"/>
      <c r="S190" s="58"/>
      <c r="T190" s="58"/>
      <c r="U190" s="58"/>
      <c r="V190" s="58"/>
      <c r="W190" s="58"/>
      <c r="X190" s="58"/>
      <c r="Y190" s="58"/>
    </row>
    <row r="191" spans="1:25" ht="18" customHeight="1" x14ac:dyDescent="0.2">
      <c r="A191" s="23"/>
      <c r="B191" s="23"/>
      <c r="C191" s="23"/>
      <c r="D191" s="23"/>
      <c r="E191" s="58"/>
      <c r="F191" s="57"/>
      <c r="G191" s="62"/>
      <c r="H191" s="58"/>
      <c r="I191" s="67"/>
      <c r="J191" s="58"/>
      <c r="K191" s="58"/>
      <c r="L191" s="58"/>
      <c r="M191" s="58"/>
      <c r="N191" s="58"/>
      <c r="O191" s="58"/>
      <c r="P191" s="58"/>
      <c r="Q191" s="58"/>
      <c r="R191" s="58"/>
      <c r="S191" s="58"/>
      <c r="T191" s="58"/>
      <c r="U191" s="58"/>
      <c r="V191" s="58"/>
      <c r="W191" s="58"/>
      <c r="X191" s="58"/>
      <c r="Y191" s="58"/>
    </row>
    <row r="192" spans="1:25" ht="18" customHeight="1" x14ac:dyDescent="0.2">
      <c r="A192" s="23"/>
      <c r="B192" s="23"/>
      <c r="C192" s="23"/>
      <c r="D192" s="23"/>
      <c r="E192" s="58"/>
      <c r="F192" s="57"/>
      <c r="G192" s="62"/>
      <c r="H192" s="58"/>
      <c r="I192" s="67"/>
      <c r="J192" s="58"/>
      <c r="K192" s="58"/>
      <c r="L192" s="58"/>
      <c r="M192" s="58"/>
      <c r="N192" s="58"/>
      <c r="O192" s="58"/>
      <c r="P192" s="58"/>
      <c r="Q192" s="58"/>
      <c r="R192" s="58"/>
      <c r="S192" s="58"/>
      <c r="T192" s="58"/>
      <c r="U192" s="58"/>
      <c r="V192" s="58"/>
      <c r="W192" s="58"/>
      <c r="X192" s="58"/>
      <c r="Y192" s="58"/>
    </row>
    <row r="193" spans="1:25" ht="18" customHeight="1" x14ac:dyDescent="0.2">
      <c r="A193" s="23"/>
      <c r="B193" s="23"/>
      <c r="C193" s="23"/>
      <c r="D193" s="23"/>
      <c r="E193" s="58"/>
      <c r="F193" s="57"/>
      <c r="G193" s="62"/>
      <c r="H193" s="58"/>
      <c r="I193" s="67"/>
      <c r="J193" s="58"/>
      <c r="K193" s="58"/>
      <c r="L193" s="58"/>
      <c r="M193" s="58"/>
      <c r="N193" s="58"/>
      <c r="O193" s="58"/>
      <c r="P193" s="58"/>
      <c r="Q193" s="58"/>
      <c r="R193" s="58"/>
      <c r="S193" s="58"/>
      <c r="T193" s="58"/>
      <c r="U193" s="58"/>
      <c r="V193" s="58"/>
      <c r="W193" s="58"/>
      <c r="X193" s="58"/>
      <c r="Y193" s="58"/>
    </row>
    <row r="194" spans="1:25" ht="18" customHeight="1" x14ac:dyDescent="0.2">
      <c r="A194" s="23"/>
      <c r="B194" s="23"/>
      <c r="C194" s="23"/>
      <c r="D194" s="23"/>
      <c r="E194" s="58"/>
      <c r="F194" s="57"/>
      <c r="G194" s="62"/>
      <c r="H194" s="58"/>
      <c r="I194" s="67"/>
      <c r="J194" s="58"/>
      <c r="K194" s="58"/>
      <c r="L194" s="58"/>
      <c r="M194" s="58"/>
      <c r="N194" s="58"/>
      <c r="O194" s="58"/>
      <c r="P194" s="58"/>
      <c r="Q194" s="58"/>
      <c r="R194" s="58"/>
      <c r="S194" s="58"/>
      <c r="T194" s="58"/>
      <c r="U194" s="58"/>
      <c r="V194" s="58"/>
      <c r="W194" s="58"/>
      <c r="X194" s="58"/>
      <c r="Y194" s="58"/>
    </row>
    <row r="195" spans="1:25" ht="18" customHeight="1" x14ac:dyDescent="0.2">
      <c r="A195" s="23"/>
      <c r="B195" s="23"/>
      <c r="C195" s="23"/>
      <c r="D195" s="23"/>
      <c r="E195" s="58"/>
      <c r="F195" s="57"/>
      <c r="G195" s="62"/>
      <c r="H195" s="58"/>
      <c r="I195" s="67"/>
      <c r="J195" s="58"/>
      <c r="K195" s="58"/>
      <c r="L195" s="58"/>
      <c r="M195" s="58"/>
      <c r="N195" s="58"/>
      <c r="O195" s="58"/>
      <c r="P195" s="58"/>
      <c r="Q195" s="58"/>
      <c r="R195" s="58"/>
      <c r="S195" s="58"/>
      <c r="T195" s="58"/>
      <c r="U195" s="58"/>
      <c r="V195" s="58"/>
      <c r="W195" s="58"/>
      <c r="X195" s="58"/>
      <c r="Y195" s="58"/>
    </row>
    <row r="196" spans="1:25" ht="18" customHeight="1" x14ac:dyDescent="0.2">
      <c r="A196" s="23"/>
      <c r="B196" s="23"/>
      <c r="C196" s="23"/>
      <c r="D196" s="23"/>
      <c r="E196" s="58"/>
      <c r="F196" s="57"/>
      <c r="G196" s="62"/>
      <c r="H196" s="58"/>
      <c r="I196" s="67"/>
      <c r="J196" s="58"/>
      <c r="K196" s="58"/>
      <c r="L196" s="58"/>
      <c r="M196" s="58"/>
      <c r="N196" s="58"/>
      <c r="O196" s="58"/>
      <c r="P196" s="58"/>
      <c r="Q196" s="58"/>
      <c r="R196" s="58"/>
      <c r="S196" s="58"/>
      <c r="T196" s="58"/>
      <c r="U196" s="58"/>
      <c r="V196" s="58"/>
      <c r="W196" s="58"/>
      <c r="X196" s="58"/>
      <c r="Y196" s="58"/>
    </row>
    <row r="197" spans="1:25" ht="18" customHeight="1" x14ac:dyDescent="0.2">
      <c r="A197" s="23"/>
      <c r="B197" s="23"/>
      <c r="C197" s="23"/>
      <c r="D197" s="23"/>
      <c r="E197" s="58"/>
      <c r="F197" s="57"/>
      <c r="G197" s="62"/>
      <c r="H197" s="58"/>
      <c r="I197" s="67"/>
      <c r="J197" s="58"/>
      <c r="K197" s="58"/>
      <c r="L197" s="58"/>
      <c r="M197" s="58"/>
      <c r="N197" s="58"/>
      <c r="O197" s="58"/>
      <c r="P197" s="58"/>
      <c r="Q197" s="58"/>
      <c r="R197" s="58"/>
      <c r="S197" s="58"/>
      <c r="T197" s="58"/>
      <c r="U197" s="58"/>
      <c r="V197" s="58"/>
      <c r="W197" s="58"/>
      <c r="X197" s="58"/>
      <c r="Y197" s="58"/>
    </row>
    <row r="198" spans="1:25" ht="18" customHeight="1" x14ac:dyDescent="0.2">
      <c r="A198" s="23"/>
      <c r="B198" s="23"/>
      <c r="C198" s="23"/>
      <c r="D198" s="23"/>
      <c r="E198" s="58"/>
      <c r="F198" s="57"/>
      <c r="G198" s="62"/>
      <c r="H198" s="58"/>
      <c r="I198" s="67"/>
      <c r="J198" s="58"/>
      <c r="K198" s="58"/>
      <c r="L198" s="58"/>
      <c r="M198" s="58"/>
      <c r="N198" s="58"/>
      <c r="O198" s="58"/>
      <c r="P198" s="58"/>
      <c r="Q198" s="58"/>
      <c r="R198" s="58"/>
      <c r="S198" s="58"/>
      <c r="T198" s="58"/>
      <c r="U198" s="58"/>
      <c r="V198" s="58"/>
      <c r="W198" s="58"/>
      <c r="X198" s="58"/>
      <c r="Y198" s="58"/>
    </row>
    <row r="199" spans="1:25" ht="18" customHeight="1" x14ac:dyDescent="0.2">
      <c r="A199" s="23"/>
      <c r="B199" s="23"/>
      <c r="C199" s="23"/>
      <c r="D199" s="23"/>
      <c r="E199" s="58"/>
      <c r="F199" s="57"/>
      <c r="G199" s="62"/>
      <c r="H199" s="58"/>
      <c r="I199" s="67"/>
      <c r="J199" s="58"/>
      <c r="K199" s="58"/>
      <c r="L199" s="58"/>
      <c r="M199" s="58"/>
      <c r="N199" s="58"/>
      <c r="O199" s="58"/>
      <c r="P199" s="58"/>
      <c r="Q199" s="58"/>
      <c r="R199" s="58"/>
      <c r="S199" s="58"/>
      <c r="T199" s="58"/>
      <c r="U199" s="58"/>
      <c r="V199" s="58"/>
      <c r="W199" s="58"/>
      <c r="X199" s="58"/>
      <c r="Y199" s="58"/>
    </row>
    <row r="200" spans="1:25" ht="18" customHeight="1" x14ac:dyDescent="0.2">
      <c r="A200" s="23"/>
      <c r="B200" s="23"/>
      <c r="C200" s="23"/>
      <c r="D200" s="23"/>
      <c r="E200" s="58"/>
      <c r="F200" s="57"/>
      <c r="G200" s="62"/>
      <c r="H200" s="58"/>
      <c r="I200" s="67"/>
      <c r="J200" s="58"/>
      <c r="K200" s="58"/>
      <c r="L200" s="58"/>
      <c r="M200" s="58"/>
      <c r="N200" s="58"/>
      <c r="O200" s="58"/>
      <c r="P200" s="58"/>
      <c r="Q200" s="58"/>
      <c r="R200" s="58"/>
      <c r="S200" s="58"/>
      <c r="T200" s="58"/>
      <c r="U200" s="58"/>
      <c r="V200" s="58"/>
      <c r="W200" s="58"/>
      <c r="X200" s="58"/>
      <c r="Y200" s="58"/>
    </row>
    <row r="201" spans="1:25" ht="18" customHeight="1" x14ac:dyDescent="0.2">
      <c r="A201" s="23"/>
      <c r="B201" s="23"/>
      <c r="C201" s="23"/>
      <c r="D201" s="23"/>
      <c r="E201" s="58"/>
      <c r="F201" s="57"/>
      <c r="G201" s="62"/>
      <c r="H201" s="58"/>
      <c r="I201" s="67"/>
      <c r="J201" s="58"/>
      <c r="K201" s="58"/>
      <c r="L201" s="58"/>
      <c r="M201" s="58"/>
      <c r="N201" s="58"/>
      <c r="O201" s="58"/>
      <c r="P201" s="58"/>
      <c r="Q201" s="58"/>
      <c r="R201" s="58"/>
      <c r="S201" s="58"/>
      <c r="T201" s="58"/>
      <c r="U201" s="58"/>
      <c r="V201" s="58"/>
      <c r="W201" s="58"/>
      <c r="X201" s="58"/>
      <c r="Y201" s="58"/>
    </row>
    <row r="202" spans="1:25" ht="18" customHeight="1" x14ac:dyDescent="0.2">
      <c r="A202" s="23"/>
      <c r="B202" s="23"/>
      <c r="C202" s="23"/>
      <c r="D202" s="23"/>
      <c r="E202" s="58"/>
      <c r="F202" s="57"/>
      <c r="G202" s="62"/>
      <c r="H202" s="58"/>
      <c r="I202" s="67"/>
      <c r="J202" s="58"/>
      <c r="K202" s="58"/>
      <c r="L202" s="58"/>
      <c r="M202" s="58"/>
      <c r="N202" s="58"/>
      <c r="O202" s="58"/>
      <c r="P202" s="58"/>
      <c r="Q202" s="58"/>
      <c r="R202" s="58"/>
      <c r="S202" s="58"/>
      <c r="T202" s="58"/>
      <c r="U202" s="58"/>
      <c r="V202" s="58"/>
      <c r="W202" s="58"/>
      <c r="X202" s="58"/>
      <c r="Y202" s="58"/>
    </row>
    <row r="203" spans="1:25" ht="18" customHeight="1" x14ac:dyDescent="0.2">
      <c r="A203" s="23"/>
      <c r="B203" s="23"/>
      <c r="C203" s="23"/>
      <c r="D203" s="23"/>
      <c r="E203" s="58"/>
      <c r="F203" s="57"/>
      <c r="G203" s="62"/>
      <c r="H203" s="58"/>
      <c r="I203" s="67"/>
      <c r="J203" s="58"/>
      <c r="K203" s="58"/>
      <c r="L203" s="58"/>
      <c r="M203" s="58"/>
      <c r="N203" s="58"/>
      <c r="O203" s="58"/>
      <c r="P203" s="58"/>
      <c r="Q203" s="58"/>
      <c r="R203" s="58"/>
      <c r="S203" s="58"/>
      <c r="T203" s="58"/>
      <c r="U203" s="58"/>
      <c r="V203" s="58"/>
      <c r="W203" s="58"/>
      <c r="X203" s="58"/>
      <c r="Y203" s="58"/>
    </row>
    <row r="204" spans="1:25" ht="18" customHeight="1" x14ac:dyDescent="0.2">
      <c r="A204" s="23"/>
      <c r="B204" s="23"/>
      <c r="C204" s="23"/>
      <c r="D204" s="23"/>
      <c r="E204" s="58"/>
      <c r="F204" s="57"/>
      <c r="G204" s="62"/>
      <c r="H204" s="58"/>
      <c r="I204" s="67"/>
      <c r="J204" s="58"/>
      <c r="K204" s="58"/>
      <c r="L204" s="58"/>
      <c r="M204" s="58"/>
      <c r="N204" s="58"/>
      <c r="O204" s="58"/>
      <c r="P204" s="58"/>
      <c r="Q204" s="58"/>
      <c r="R204" s="58"/>
      <c r="S204" s="58"/>
      <c r="T204" s="58"/>
      <c r="U204" s="58"/>
      <c r="V204" s="58"/>
      <c r="W204" s="58"/>
      <c r="X204" s="58"/>
      <c r="Y204" s="58"/>
    </row>
    <row r="205" spans="1:25" ht="18" customHeight="1" x14ac:dyDescent="0.2">
      <c r="A205" s="23"/>
      <c r="B205" s="23"/>
      <c r="C205" s="23"/>
      <c r="D205" s="23"/>
      <c r="E205" s="58"/>
      <c r="F205" s="57"/>
      <c r="G205" s="62"/>
      <c r="H205" s="58"/>
      <c r="I205" s="67"/>
      <c r="J205" s="58"/>
      <c r="K205" s="58"/>
      <c r="L205" s="58"/>
      <c r="M205" s="58"/>
      <c r="N205" s="58"/>
      <c r="O205" s="58"/>
      <c r="P205" s="58"/>
      <c r="Q205" s="58"/>
      <c r="R205" s="58"/>
      <c r="S205" s="58"/>
      <c r="T205" s="58"/>
      <c r="U205" s="58"/>
      <c r="V205" s="58"/>
      <c r="W205" s="58"/>
      <c r="X205" s="58"/>
      <c r="Y205" s="58"/>
    </row>
    <row r="206" spans="1:25" ht="18" customHeight="1" x14ac:dyDescent="0.2">
      <c r="A206" s="23"/>
      <c r="B206" s="23"/>
      <c r="C206" s="23"/>
      <c r="D206" s="23"/>
      <c r="E206" s="58"/>
      <c r="F206" s="57"/>
      <c r="G206" s="62"/>
      <c r="H206" s="58"/>
      <c r="I206" s="67"/>
      <c r="J206" s="58"/>
      <c r="K206" s="58"/>
      <c r="L206" s="58"/>
      <c r="M206" s="58"/>
      <c r="N206" s="58"/>
      <c r="O206" s="58"/>
      <c r="P206" s="58"/>
      <c r="Q206" s="58"/>
      <c r="R206" s="58"/>
      <c r="S206" s="58"/>
      <c r="T206" s="58"/>
      <c r="U206" s="58"/>
      <c r="V206" s="58"/>
      <c r="W206" s="58"/>
      <c r="X206" s="58"/>
      <c r="Y206" s="58"/>
    </row>
    <row r="207" spans="1:25" ht="18" customHeight="1" x14ac:dyDescent="0.2">
      <c r="A207" s="23"/>
      <c r="B207" s="23"/>
      <c r="C207" s="23"/>
      <c r="D207" s="23"/>
      <c r="E207" s="58"/>
      <c r="F207" s="57"/>
      <c r="G207" s="62"/>
      <c r="H207" s="58"/>
      <c r="I207" s="67"/>
      <c r="J207" s="58"/>
      <c r="K207" s="58"/>
      <c r="L207" s="58"/>
      <c r="M207" s="58"/>
      <c r="N207" s="58"/>
      <c r="O207" s="58"/>
      <c r="P207" s="58"/>
      <c r="Q207" s="58"/>
      <c r="R207" s="58"/>
      <c r="S207" s="58"/>
      <c r="T207" s="58"/>
      <c r="U207" s="58"/>
      <c r="V207" s="58"/>
      <c r="W207" s="58"/>
      <c r="X207" s="58"/>
      <c r="Y207" s="58"/>
    </row>
    <row r="208" spans="1:25" ht="18" customHeight="1" x14ac:dyDescent="0.2">
      <c r="A208" s="23"/>
      <c r="B208" s="23"/>
      <c r="C208" s="23"/>
      <c r="D208" s="23"/>
      <c r="E208" s="58"/>
      <c r="F208" s="57"/>
      <c r="G208" s="62"/>
      <c r="H208" s="58"/>
      <c r="I208" s="67"/>
      <c r="J208" s="58"/>
      <c r="K208" s="58"/>
      <c r="L208" s="58"/>
      <c r="M208" s="58"/>
      <c r="N208" s="58"/>
      <c r="O208" s="58"/>
      <c r="P208" s="58"/>
      <c r="Q208" s="58"/>
      <c r="R208" s="58"/>
      <c r="S208" s="58"/>
      <c r="T208" s="58"/>
      <c r="U208" s="58"/>
      <c r="V208" s="58"/>
      <c r="W208" s="58"/>
      <c r="X208" s="58"/>
      <c r="Y208" s="58"/>
    </row>
    <row r="209" spans="1:25" ht="18" customHeight="1" x14ac:dyDescent="0.2">
      <c r="A209" s="23"/>
      <c r="B209" s="23"/>
      <c r="C209" s="23"/>
      <c r="D209" s="23"/>
      <c r="E209" s="58"/>
      <c r="F209" s="57"/>
      <c r="G209" s="62"/>
      <c r="H209" s="58"/>
      <c r="I209" s="67"/>
      <c r="J209" s="58"/>
      <c r="K209" s="58"/>
      <c r="L209" s="58"/>
      <c r="M209" s="58"/>
      <c r="N209" s="58"/>
      <c r="O209" s="58"/>
      <c r="P209" s="58"/>
      <c r="Q209" s="58"/>
      <c r="R209" s="58"/>
      <c r="S209" s="58"/>
      <c r="T209" s="58"/>
      <c r="U209" s="58"/>
      <c r="V209" s="58"/>
      <c r="W209" s="58"/>
      <c r="X209" s="58"/>
      <c r="Y209" s="58"/>
    </row>
    <row r="210" spans="1:25" ht="18" customHeight="1" x14ac:dyDescent="0.2">
      <c r="A210" s="23"/>
      <c r="B210" s="23"/>
      <c r="C210" s="23"/>
      <c r="D210" s="23"/>
      <c r="E210" s="58"/>
      <c r="F210" s="57"/>
      <c r="G210" s="62"/>
      <c r="H210" s="58"/>
      <c r="I210" s="67"/>
      <c r="J210" s="58"/>
      <c r="K210" s="58"/>
      <c r="L210" s="58"/>
      <c r="M210" s="58"/>
      <c r="N210" s="58"/>
      <c r="O210" s="58"/>
      <c r="P210" s="58"/>
      <c r="Q210" s="58"/>
      <c r="R210" s="58"/>
      <c r="S210" s="58"/>
      <c r="T210" s="58"/>
      <c r="U210" s="58"/>
      <c r="V210" s="58"/>
      <c r="W210" s="58"/>
      <c r="X210" s="58"/>
      <c r="Y210" s="58"/>
    </row>
    <row r="211" spans="1:25" ht="18" customHeight="1" x14ac:dyDescent="0.2">
      <c r="A211" s="23"/>
      <c r="B211" s="23"/>
      <c r="C211" s="23"/>
      <c r="D211" s="23"/>
      <c r="E211" s="58"/>
      <c r="F211" s="57"/>
      <c r="G211" s="62"/>
      <c r="H211" s="58"/>
      <c r="I211" s="67"/>
      <c r="J211" s="58"/>
      <c r="K211" s="58"/>
      <c r="L211" s="58"/>
      <c r="M211" s="58"/>
      <c r="N211" s="58"/>
      <c r="O211" s="58"/>
      <c r="P211" s="58"/>
      <c r="Q211" s="58"/>
      <c r="R211" s="58"/>
      <c r="S211" s="58"/>
      <c r="T211" s="58"/>
      <c r="U211" s="58"/>
      <c r="V211" s="58"/>
      <c r="W211" s="58"/>
      <c r="X211" s="58"/>
      <c r="Y211" s="58"/>
    </row>
    <row r="212" spans="1:25" ht="18" customHeight="1" x14ac:dyDescent="0.2">
      <c r="A212" s="23"/>
      <c r="B212" s="23"/>
      <c r="C212" s="23"/>
      <c r="D212" s="23"/>
      <c r="E212" s="58"/>
      <c r="F212" s="57"/>
      <c r="G212" s="62"/>
      <c r="H212" s="58"/>
      <c r="I212" s="67"/>
      <c r="J212" s="58"/>
      <c r="K212" s="58"/>
      <c r="L212" s="58"/>
      <c r="M212" s="58"/>
      <c r="N212" s="58"/>
      <c r="O212" s="58"/>
      <c r="P212" s="58"/>
      <c r="Q212" s="58"/>
      <c r="R212" s="58"/>
      <c r="S212" s="58"/>
      <c r="T212" s="58"/>
      <c r="U212" s="58"/>
      <c r="V212" s="58"/>
      <c r="W212" s="58"/>
      <c r="X212" s="58"/>
      <c r="Y212" s="58"/>
    </row>
    <row r="213" spans="1:25" ht="18" customHeight="1" x14ac:dyDescent="0.2">
      <c r="A213" s="23"/>
      <c r="B213" s="23"/>
      <c r="C213" s="23"/>
      <c r="D213" s="23"/>
      <c r="E213" s="58"/>
      <c r="F213" s="57"/>
      <c r="G213" s="62"/>
      <c r="H213" s="58"/>
      <c r="I213" s="67"/>
      <c r="J213" s="58"/>
      <c r="K213" s="58"/>
      <c r="L213" s="58"/>
      <c r="M213" s="58"/>
      <c r="N213" s="58"/>
      <c r="O213" s="58"/>
      <c r="P213" s="58"/>
      <c r="Q213" s="58"/>
      <c r="R213" s="58"/>
      <c r="S213" s="58"/>
      <c r="T213" s="58"/>
      <c r="U213" s="58"/>
      <c r="V213" s="58"/>
      <c r="W213" s="58"/>
      <c r="X213" s="58"/>
      <c r="Y213" s="58"/>
    </row>
    <row r="214" spans="1:25" ht="18" customHeight="1" x14ac:dyDescent="0.2">
      <c r="A214" s="23"/>
      <c r="B214" s="23"/>
      <c r="C214" s="23"/>
      <c r="D214" s="23"/>
      <c r="E214" s="58"/>
      <c r="F214" s="57"/>
      <c r="G214" s="62"/>
      <c r="H214" s="58"/>
      <c r="I214" s="67"/>
      <c r="J214" s="58"/>
      <c r="K214" s="58"/>
      <c r="L214" s="58"/>
      <c r="M214" s="58"/>
      <c r="N214" s="58"/>
      <c r="O214" s="58"/>
      <c r="P214" s="58"/>
      <c r="Q214" s="58"/>
      <c r="R214" s="58"/>
      <c r="S214" s="58"/>
      <c r="T214" s="58"/>
      <c r="U214" s="58"/>
      <c r="V214" s="58"/>
      <c r="W214" s="58"/>
      <c r="X214" s="58"/>
      <c r="Y214" s="58"/>
    </row>
    <row r="215" spans="1:25" ht="18" customHeight="1" x14ac:dyDescent="0.2">
      <c r="A215" s="23"/>
      <c r="B215" s="23"/>
      <c r="C215" s="23"/>
      <c r="D215" s="23"/>
      <c r="E215" s="58"/>
      <c r="F215" s="57"/>
      <c r="G215" s="62"/>
      <c r="H215" s="58"/>
      <c r="I215" s="67"/>
      <c r="J215" s="58"/>
      <c r="K215" s="58"/>
      <c r="L215" s="58"/>
      <c r="M215" s="58"/>
      <c r="N215" s="58"/>
      <c r="O215" s="58"/>
      <c r="P215" s="58"/>
      <c r="Q215" s="58"/>
      <c r="R215" s="58"/>
      <c r="S215" s="58"/>
      <c r="T215" s="58"/>
      <c r="U215" s="58"/>
      <c r="V215" s="58"/>
      <c r="W215" s="58"/>
      <c r="X215" s="58"/>
      <c r="Y215" s="58"/>
    </row>
    <row r="216" spans="1:25" ht="18" customHeight="1" x14ac:dyDescent="0.2">
      <c r="A216" s="23"/>
      <c r="B216" s="23"/>
      <c r="C216" s="23"/>
      <c r="D216" s="23"/>
      <c r="E216" s="58"/>
      <c r="F216" s="57"/>
      <c r="G216" s="62"/>
      <c r="H216" s="58"/>
      <c r="I216" s="67"/>
      <c r="J216" s="58"/>
      <c r="K216" s="58"/>
      <c r="L216" s="58"/>
      <c r="M216" s="58"/>
      <c r="N216" s="58"/>
      <c r="O216" s="58"/>
      <c r="P216" s="58"/>
      <c r="Q216" s="58"/>
      <c r="R216" s="58"/>
      <c r="S216" s="58"/>
      <c r="T216" s="58"/>
      <c r="U216" s="58"/>
      <c r="V216" s="58"/>
      <c r="W216" s="58"/>
      <c r="X216" s="58"/>
      <c r="Y216" s="58"/>
    </row>
    <row r="217" spans="1:25" ht="18" customHeight="1" x14ac:dyDescent="0.2">
      <c r="A217" s="23"/>
      <c r="B217" s="23"/>
      <c r="C217" s="23"/>
      <c r="D217" s="23"/>
      <c r="E217" s="58"/>
      <c r="F217" s="57"/>
      <c r="G217" s="62"/>
      <c r="H217" s="58"/>
      <c r="I217" s="67"/>
      <c r="J217" s="58"/>
      <c r="K217" s="58"/>
      <c r="L217" s="58"/>
      <c r="M217" s="58"/>
      <c r="N217" s="58"/>
      <c r="O217" s="58"/>
      <c r="P217" s="58"/>
      <c r="Q217" s="58"/>
      <c r="R217" s="58"/>
      <c r="S217" s="58"/>
      <c r="T217" s="58"/>
      <c r="U217" s="58"/>
      <c r="V217" s="58"/>
      <c r="W217" s="58"/>
      <c r="X217" s="58"/>
      <c r="Y217" s="58"/>
    </row>
    <row r="218" spans="1:25" ht="18" customHeight="1" x14ac:dyDescent="0.2">
      <c r="A218" s="23"/>
      <c r="B218" s="23"/>
      <c r="C218" s="23"/>
      <c r="D218" s="23"/>
      <c r="E218" s="58"/>
      <c r="F218" s="57"/>
      <c r="G218" s="62"/>
      <c r="H218" s="58"/>
      <c r="I218" s="67"/>
      <c r="J218" s="58"/>
      <c r="K218" s="58"/>
      <c r="L218" s="58"/>
      <c r="M218" s="58"/>
      <c r="N218" s="58"/>
      <c r="O218" s="58"/>
      <c r="P218" s="58"/>
      <c r="Q218" s="58"/>
      <c r="R218" s="58"/>
      <c r="S218" s="58"/>
      <c r="T218" s="58"/>
      <c r="U218" s="58"/>
      <c r="V218" s="58"/>
      <c r="W218" s="58"/>
      <c r="X218" s="58"/>
      <c r="Y218" s="58"/>
    </row>
    <row r="219" spans="1:25" ht="18" customHeight="1" x14ac:dyDescent="0.2">
      <c r="A219" s="23"/>
      <c r="B219" s="23"/>
      <c r="C219" s="23"/>
      <c r="D219" s="23"/>
      <c r="E219" s="58"/>
      <c r="F219" s="57"/>
      <c r="G219" s="62"/>
      <c r="H219" s="58"/>
      <c r="I219" s="67"/>
      <c r="J219" s="58"/>
      <c r="K219" s="58"/>
      <c r="L219" s="58"/>
      <c r="M219" s="58"/>
      <c r="N219" s="58"/>
      <c r="O219" s="58"/>
      <c r="P219" s="58"/>
      <c r="Q219" s="58"/>
      <c r="R219" s="58"/>
      <c r="S219" s="58"/>
      <c r="T219" s="58"/>
      <c r="U219" s="58"/>
      <c r="V219" s="58"/>
      <c r="W219" s="58"/>
      <c r="X219" s="58"/>
      <c r="Y219" s="58"/>
    </row>
    <row r="220" spans="1:25" ht="18" customHeight="1" x14ac:dyDescent="0.2">
      <c r="A220" s="23"/>
      <c r="B220" s="23"/>
      <c r="C220" s="23"/>
      <c r="D220" s="23"/>
      <c r="E220" s="58"/>
      <c r="F220" s="57"/>
      <c r="G220" s="62"/>
      <c r="H220" s="58"/>
      <c r="I220" s="67"/>
      <c r="J220" s="58"/>
      <c r="K220" s="58"/>
      <c r="L220" s="58"/>
      <c r="M220" s="58"/>
      <c r="N220" s="58"/>
      <c r="O220" s="58"/>
      <c r="P220" s="58"/>
      <c r="Q220" s="58"/>
      <c r="R220" s="58"/>
      <c r="S220" s="58"/>
      <c r="T220" s="58"/>
      <c r="U220" s="58"/>
      <c r="V220" s="58"/>
      <c r="W220" s="58"/>
      <c r="X220" s="58"/>
      <c r="Y220" s="58"/>
    </row>
    <row r="221" spans="1:25" ht="18" customHeight="1" x14ac:dyDescent="0.2">
      <c r="A221" s="23"/>
      <c r="B221" s="23"/>
      <c r="C221" s="23"/>
      <c r="D221" s="23"/>
      <c r="E221" s="58"/>
      <c r="F221" s="57"/>
      <c r="G221" s="62"/>
      <c r="H221" s="58"/>
      <c r="I221" s="67"/>
      <c r="J221" s="58"/>
      <c r="K221" s="58"/>
      <c r="L221" s="58"/>
      <c r="M221" s="58"/>
      <c r="N221" s="58"/>
      <c r="O221" s="58"/>
      <c r="P221" s="58"/>
      <c r="Q221" s="58"/>
      <c r="R221" s="58"/>
      <c r="S221" s="58"/>
      <c r="T221" s="58"/>
      <c r="U221" s="58"/>
      <c r="V221" s="58"/>
      <c r="W221" s="58"/>
      <c r="X221" s="58"/>
      <c r="Y221" s="58"/>
    </row>
    <row r="222" spans="1:25" ht="18" customHeight="1" x14ac:dyDescent="0.2">
      <c r="A222" s="23"/>
      <c r="B222" s="23"/>
      <c r="C222" s="23"/>
      <c r="D222" s="23"/>
      <c r="E222" s="58"/>
      <c r="F222" s="57"/>
      <c r="G222" s="62"/>
      <c r="H222" s="58"/>
      <c r="I222" s="67"/>
      <c r="J222" s="58"/>
      <c r="K222" s="58"/>
      <c r="L222" s="58"/>
      <c r="M222" s="58"/>
      <c r="N222" s="58"/>
      <c r="O222" s="58"/>
      <c r="P222" s="58"/>
      <c r="Q222" s="58"/>
      <c r="R222" s="58"/>
      <c r="S222" s="58"/>
      <c r="T222" s="58"/>
      <c r="U222" s="58"/>
      <c r="V222" s="58"/>
      <c r="W222" s="58"/>
      <c r="X222" s="58"/>
      <c r="Y222" s="58"/>
    </row>
    <row r="223" spans="1:25" ht="18" customHeight="1" x14ac:dyDescent="0.2">
      <c r="A223" s="23"/>
      <c r="B223" s="23"/>
      <c r="C223" s="23"/>
      <c r="D223" s="23"/>
      <c r="E223" s="58"/>
      <c r="F223" s="57"/>
      <c r="G223" s="62"/>
      <c r="H223" s="58"/>
      <c r="I223" s="67"/>
      <c r="J223" s="58"/>
      <c r="K223" s="58"/>
      <c r="L223" s="58"/>
      <c r="M223" s="58"/>
      <c r="N223" s="58"/>
      <c r="O223" s="58"/>
      <c r="P223" s="58"/>
      <c r="Q223" s="58"/>
      <c r="R223" s="58"/>
      <c r="S223" s="58"/>
      <c r="T223" s="58"/>
      <c r="U223" s="58"/>
      <c r="V223" s="58"/>
      <c r="W223" s="58"/>
      <c r="X223" s="58"/>
      <c r="Y223" s="58"/>
    </row>
    <row r="224" spans="1:25" ht="18" customHeight="1" x14ac:dyDescent="0.2">
      <c r="A224" s="23"/>
      <c r="B224" s="23"/>
      <c r="C224" s="23"/>
      <c r="D224" s="23"/>
      <c r="E224" s="58"/>
      <c r="F224" s="57"/>
      <c r="G224" s="62"/>
      <c r="H224" s="58"/>
      <c r="I224" s="67"/>
      <c r="J224" s="58"/>
      <c r="K224" s="58"/>
      <c r="L224" s="58"/>
      <c r="M224" s="58"/>
      <c r="N224" s="58"/>
      <c r="O224" s="58"/>
      <c r="P224" s="58"/>
      <c r="Q224" s="58"/>
      <c r="R224" s="58"/>
      <c r="S224" s="58"/>
      <c r="T224" s="58"/>
      <c r="U224" s="58"/>
      <c r="V224" s="58"/>
      <c r="W224" s="58"/>
      <c r="X224" s="58"/>
      <c r="Y224" s="58"/>
    </row>
    <row r="225" spans="1:25" ht="18" customHeight="1" x14ac:dyDescent="0.2">
      <c r="A225" s="23"/>
      <c r="B225" s="23"/>
      <c r="C225" s="23"/>
      <c r="D225" s="23"/>
      <c r="E225" s="58"/>
      <c r="F225" s="58"/>
      <c r="G225" s="91"/>
      <c r="H225" s="58"/>
      <c r="I225" s="67"/>
      <c r="J225" s="58"/>
      <c r="K225" s="58"/>
      <c r="L225" s="58"/>
      <c r="M225" s="58"/>
      <c r="N225" s="58"/>
      <c r="O225" s="58"/>
      <c r="P225" s="58"/>
      <c r="Q225" s="58"/>
      <c r="R225" s="58"/>
      <c r="S225" s="58"/>
      <c r="T225" s="58"/>
      <c r="U225" s="58"/>
      <c r="V225" s="58"/>
      <c r="W225" s="58"/>
      <c r="X225" s="58"/>
      <c r="Y225" s="58"/>
    </row>
    <row r="226" spans="1:25" ht="18" customHeight="1" x14ac:dyDescent="0.2">
      <c r="A226" s="23"/>
      <c r="B226" s="23"/>
      <c r="C226" s="23"/>
      <c r="D226" s="23"/>
      <c r="E226" s="58"/>
      <c r="F226" s="58"/>
      <c r="G226" s="91"/>
      <c r="H226" s="58"/>
      <c r="I226" s="67"/>
      <c r="J226" s="58"/>
      <c r="K226" s="58"/>
      <c r="L226" s="58"/>
      <c r="M226" s="58"/>
      <c r="N226" s="58"/>
      <c r="O226" s="58"/>
      <c r="P226" s="58"/>
      <c r="Q226" s="58"/>
      <c r="R226" s="58"/>
      <c r="S226" s="58"/>
      <c r="T226" s="58"/>
      <c r="U226" s="58"/>
      <c r="V226" s="58"/>
      <c r="W226" s="58"/>
      <c r="X226" s="58"/>
      <c r="Y226" s="58"/>
    </row>
    <row r="227" spans="1:25" ht="18" customHeight="1" x14ac:dyDescent="0.2">
      <c r="A227" s="23"/>
      <c r="B227" s="23"/>
      <c r="C227" s="23"/>
      <c r="D227" s="23"/>
      <c r="E227" s="58"/>
      <c r="F227" s="58"/>
      <c r="G227" s="91"/>
      <c r="H227" s="58"/>
      <c r="I227" s="67"/>
      <c r="J227" s="58"/>
      <c r="K227" s="58"/>
      <c r="L227" s="58"/>
      <c r="M227" s="58"/>
      <c r="N227" s="58"/>
      <c r="O227" s="58"/>
      <c r="P227" s="58"/>
      <c r="Q227" s="58"/>
      <c r="R227" s="58"/>
      <c r="S227" s="58"/>
      <c r="T227" s="58"/>
      <c r="U227" s="58"/>
      <c r="V227" s="58"/>
      <c r="W227" s="58"/>
      <c r="X227" s="58"/>
      <c r="Y227" s="58"/>
    </row>
    <row r="228" spans="1:25" ht="18" customHeight="1" x14ac:dyDescent="0.2">
      <c r="A228" s="23"/>
      <c r="B228" s="23"/>
      <c r="C228" s="23"/>
      <c r="D228" s="23"/>
      <c r="E228" s="58"/>
      <c r="F228" s="58"/>
      <c r="G228" s="91"/>
      <c r="H228" s="58"/>
      <c r="I228" s="67"/>
      <c r="J228" s="58"/>
      <c r="K228" s="58"/>
      <c r="L228" s="58"/>
      <c r="M228" s="58"/>
      <c r="N228" s="58"/>
      <c r="O228" s="58"/>
      <c r="P228" s="58"/>
      <c r="Q228" s="58"/>
      <c r="R228" s="58"/>
      <c r="S228" s="58"/>
      <c r="T228" s="58"/>
      <c r="U228" s="58"/>
      <c r="V228" s="58"/>
      <c r="W228" s="58"/>
      <c r="X228" s="58"/>
      <c r="Y228" s="58"/>
    </row>
    <row r="229" spans="1:25" ht="18" customHeight="1" x14ac:dyDescent="0.2">
      <c r="A229" s="23"/>
      <c r="B229" s="23"/>
      <c r="C229" s="23"/>
      <c r="D229" s="23"/>
      <c r="E229" s="58"/>
      <c r="F229" s="58"/>
      <c r="G229" s="91"/>
      <c r="H229" s="58"/>
      <c r="I229" s="67"/>
      <c r="J229" s="58"/>
      <c r="K229" s="58"/>
      <c r="L229" s="58"/>
      <c r="M229" s="58"/>
      <c r="N229" s="58"/>
      <c r="O229" s="58"/>
      <c r="P229" s="58"/>
      <c r="Q229" s="58"/>
      <c r="R229" s="58"/>
      <c r="S229" s="58"/>
      <c r="T229" s="58"/>
      <c r="U229" s="58"/>
      <c r="V229" s="58"/>
      <c r="W229" s="58"/>
      <c r="X229" s="58"/>
      <c r="Y229" s="58"/>
    </row>
    <row r="230" spans="1:25" ht="18" customHeight="1" x14ac:dyDescent="0.2">
      <c r="A230" s="23"/>
      <c r="B230" s="23"/>
      <c r="C230" s="23"/>
      <c r="D230" s="23"/>
      <c r="E230" s="58"/>
      <c r="F230" s="58"/>
      <c r="G230" s="91"/>
      <c r="H230" s="58"/>
      <c r="I230" s="67"/>
      <c r="J230" s="58"/>
      <c r="K230" s="58"/>
      <c r="L230" s="58"/>
      <c r="M230" s="58"/>
      <c r="N230" s="58"/>
      <c r="O230" s="58"/>
      <c r="P230" s="58"/>
      <c r="Q230" s="58"/>
      <c r="R230" s="58"/>
      <c r="S230" s="58"/>
      <c r="T230" s="58"/>
      <c r="U230" s="58"/>
      <c r="V230" s="58"/>
      <c r="W230" s="58"/>
      <c r="X230" s="58"/>
      <c r="Y230" s="58"/>
    </row>
    <row r="231" spans="1:25" ht="18" customHeight="1" x14ac:dyDescent="0.2">
      <c r="A231" s="23"/>
      <c r="B231" s="23"/>
      <c r="C231" s="23"/>
      <c r="D231" s="23"/>
      <c r="E231" s="58"/>
      <c r="F231" s="58"/>
      <c r="G231" s="91"/>
      <c r="H231" s="58"/>
      <c r="I231" s="67"/>
      <c r="J231" s="58"/>
      <c r="K231" s="58"/>
      <c r="L231" s="58"/>
      <c r="M231" s="58"/>
      <c r="N231" s="58"/>
      <c r="O231" s="58"/>
      <c r="P231" s="58"/>
      <c r="Q231" s="58"/>
      <c r="R231" s="58"/>
      <c r="S231" s="58"/>
      <c r="T231" s="58"/>
      <c r="U231" s="58"/>
      <c r="V231" s="58"/>
      <c r="W231" s="58"/>
      <c r="X231" s="58"/>
      <c r="Y231" s="58"/>
    </row>
    <row r="232" spans="1:25" ht="18" customHeight="1" x14ac:dyDescent="0.2">
      <c r="A232" s="23"/>
      <c r="B232" s="23"/>
      <c r="C232" s="23"/>
      <c r="D232" s="23"/>
      <c r="E232" s="58"/>
      <c r="F232" s="58"/>
      <c r="G232" s="91"/>
      <c r="H232" s="58"/>
      <c r="I232" s="67"/>
      <c r="J232" s="58"/>
      <c r="K232" s="58"/>
      <c r="L232" s="58"/>
      <c r="M232" s="58"/>
      <c r="N232" s="58"/>
      <c r="O232" s="58"/>
      <c r="P232" s="58"/>
      <c r="Q232" s="58"/>
      <c r="R232" s="58"/>
      <c r="S232" s="58"/>
      <c r="T232" s="58"/>
      <c r="U232" s="58"/>
      <c r="V232" s="58"/>
      <c r="W232" s="58"/>
      <c r="X232" s="58"/>
      <c r="Y232" s="58"/>
    </row>
    <row r="233" spans="1:25" ht="18" customHeight="1" x14ac:dyDescent="0.2">
      <c r="A233" s="23"/>
      <c r="B233" s="23"/>
      <c r="C233" s="23"/>
      <c r="D233" s="23"/>
      <c r="E233" s="58"/>
      <c r="F233" s="58"/>
      <c r="G233" s="91"/>
      <c r="H233" s="58"/>
      <c r="I233" s="67"/>
      <c r="J233" s="58"/>
      <c r="K233" s="58"/>
      <c r="L233" s="58"/>
      <c r="M233" s="58"/>
      <c r="N233" s="58"/>
      <c r="O233" s="58"/>
      <c r="P233" s="58"/>
      <c r="Q233" s="58"/>
      <c r="R233" s="58"/>
      <c r="S233" s="58"/>
      <c r="T233" s="58"/>
      <c r="U233" s="58"/>
      <c r="V233" s="58"/>
      <c r="W233" s="58"/>
      <c r="X233" s="58"/>
      <c r="Y233" s="58"/>
    </row>
    <row r="234" spans="1:25" ht="18" customHeight="1" x14ac:dyDescent="0.2">
      <c r="A234" s="23"/>
      <c r="B234" s="23"/>
      <c r="C234" s="23"/>
      <c r="D234" s="23"/>
      <c r="E234" s="58"/>
      <c r="F234" s="58"/>
      <c r="G234" s="91"/>
      <c r="H234" s="58"/>
      <c r="I234" s="67"/>
      <c r="J234" s="58"/>
      <c r="K234" s="58"/>
      <c r="L234" s="58"/>
      <c r="M234" s="58"/>
      <c r="N234" s="58"/>
      <c r="O234" s="58"/>
      <c r="P234" s="58"/>
      <c r="Q234" s="58"/>
      <c r="R234" s="58"/>
      <c r="S234" s="58"/>
      <c r="T234" s="58"/>
      <c r="U234" s="58"/>
      <c r="V234" s="58"/>
      <c r="W234" s="58"/>
      <c r="X234" s="58"/>
      <c r="Y234" s="58"/>
    </row>
    <row r="235" spans="1:25" ht="18" customHeight="1" x14ac:dyDescent="0.2">
      <c r="A235" s="23"/>
      <c r="B235" s="23"/>
      <c r="C235" s="23"/>
      <c r="D235" s="23"/>
      <c r="E235" s="58"/>
      <c r="F235" s="58"/>
      <c r="G235" s="91"/>
      <c r="H235" s="58"/>
      <c r="I235" s="67"/>
      <c r="J235" s="58"/>
      <c r="K235" s="58"/>
      <c r="L235" s="58"/>
      <c r="M235" s="58"/>
      <c r="N235" s="58"/>
      <c r="O235" s="58"/>
      <c r="P235" s="58"/>
      <c r="Q235" s="58"/>
      <c r="R235" s="58"/>
      <c r="S235" s="58"/>
      <c r="T235" s="58"/>
      <c r="U235" s="58"/>
      <c r="V235" s="58"/>
      <c r="W235" s="58"/>
      <c r="X235" s="58"/>
      <c r="Y235" s="58"/>
    </row>
    <row r="236" spans="1:25" ht="18" customHeight="1" x14ac:dyDescent="0.2">
      <c r="A236" s="23"/>
      <c r="B236" s="23"/>
      <c r="C236" s="23"/>
      <c r="D236" s="23"/>
      <c r="E236" s="58"/>
      <c r="F236" s="58"/>
      <c r="G236" s="91"/>
      <c r="H236" s="58"/>
      <c r="I236" s="67"/>
      <c r="J236" s="58"/>
      <c r="K236" s="58"/>
      <c r="L236" s="58"/>
      <c r="M236" s="58"/>
      <c r="N236" s="58"/>
      <c r="O236" s="58"/>
      <c r="P236" s="58"/>
      <c r="Q236" s="58"/>
      <c r="R236" s="58"/>
      <c r="S236" s="58"/>
      <c r="T236" s="58"/>
      <c r="U236" s="58"/>
      <c r="V236" s="58"/>
      <c r="W236" s="58"/>
      <c r="X236" s="58"/>
      <c r="Y236" s="58"/>
    </row>
    <row r="237" spans="1:25" ht="18" customHeight="1" x14ac:dyDescent="0.2">
      <c r="A237" s="23"/>
      <c r="B237" s="23"/>
      <c r="C237" s="23"/>
      <c r="D237" s="23"/>
      <c r="E237" s="58"/>
      <c r="F237" s="58"/>
      <c r="G237" s="91"/>
      <c r="H237" s="58"/>
      <c r="I237" s="67"/>
      <c r="J237" s="58"/>
      <c r="K237" s="58"/>
      <c r="L237" s="58"/>
      <c r="M237" s="58"/>
      <c r="N237" s="58"/>
      <c r="O237" s="58"/>
      <c r="P237" s="58"/>
      <c r="Q237" s="58"/>
      <c r="R237" s="58"/>
      <c r="S237" s="58"/>
      <c r="T237" s="58"/>
      <c r="U237" s="58"/>
      <c r="V237" s="58"/>
      <c r="W237" s="58"/>
      <c r="X237" s="58"/>
      <c r="Y237" s="58"/>
    </row>
    <row r="238" spans="1:25" ht="18" customHeight="1" x14ac:dyDescent="0.2">
      <c r="A238" s="23"/>
      <c r="B238" s="23"/>
      <c r="C238" s="23"/>
      <c r="D238" s="23"/>
      <c r="E238" s="58"/>
      <c r="F238" s="58"/>
      <c r="G238" s="91"/>
      <c r="H238" s="58"/>
      <c r="I238" s="67"/>
      <c r="J238" s="58"/>
      <c r="K238" s="58"/>
      <c r="L238" s="58"/>
      <c r="M238" s="58"/>
      <c r="N238" s="58"/>
      <c r="O238" s="58"/>
      <c r="P238" s="58"/>
      <c r="Q238" s="58"/>
      <c r="R238" s="58"/>
      <c r="S238" s="58"/>
      <c r="T238" s="58"/>
      <c r="U238" s="58"/>
      <c r="V238" s="58"/>
      <c r="W238" s="58"/>
      <c r="X238" s="58"/>
      <c r="Y238" s="58"/>
    </row>
    <row r="239" spans="1:25" ht="18" customHeight="1" x14ac:dyDescent="0.2">
      <c r="A239" s="23"/>
      <c r="B239" s="23"/>
      <c r="C239" s="23"/>
      <c r="D239" s="23"/>
      <c r="E239" s="58"/>
      <c r="F239" s="58"/>
      <c r="G239" s="91"/>
      <c r="H239" s="58"/>
      <c r="I239" s="67"/>
      <c r="J239" s="58"/>
      <c r="K239" s="58"/>
      <c r="L239" s="58"/>
      <c r="M239" s="58"/>
      <c r="N239" s="58"/>
      <c r="O239" s="58"/>
      <c r="P239" s="58"/>
      <c r="Q239" s="58"/>
      <c r="R239" s="58"/>
      <c r="S239" s="58"/>
      <c r="T239" s="58"/>
      <c r="U239" s="58"/>
      <c r="V239" s="58"/>
      <c r="W239" s="58"/>
      <c r="X239" s="58"/>
      <c r="Y239" s="58"/>
    </row>
    <row r="240" spans="1:25" ht="18" customHeight="1" x14ac:dyDescent="0.2">
      <c r="A240" s="23"/>
      <c r="B240" s="23"/>
      <c r="C240" s="23"/>
      <c r="D240" s="23"/>
      <c r="E240" s="58"/>
      <c r="F240" s="58"/>
      <c r="G240" s="91"/>
      <c r="H240" s="58"/>
      <c r="I240" s="67"/>
      <c r="J240" s="58"/>
      <c r="K240" s="58"/>
      <c r="L240" s="58"/>
      <c r="M240" s="58"/>
      <c r="N240" s="58"/>
      <c r="O240" s="58"/>
      <c r="P240" s="58"/>
      <c r="Q240" s="58"/>
      <c r="R240" s="58"/>
      <c r="S240" s="58"/>
      <c r="T240" s="58"/>
      <c r="U240" s="58"/>
      <c r="V240" s="58"/>
      <c r="W240" s="58"/>
      <c r="X240" s="58"/>
      <c r="Y240" s="58"/>
    </row>
    <row r="241" spans="1:25" ht="18" customHeight="1" x14ac:dyDescent="0.2">
      <c r="A241" s="23"/>
      <c r="B241" s="23"/>
      <c r="C241" s="23"/>
      <c r="D241" s="23"/>
      <c r="E241" s="58"/>
      <c r="F241" s="58"/>
      <c r="G241" s="91"/>
      <c r="H241" s="58"/>
      <c r="I241" s="67"/>
      <c r="J241" s="58"/>
      <c r="K241" s="58"/>
      <c r="L241" s="58"/>
      <c r="M241" s="58"/>
      <c r="N241" s="58"/>
      <c r="O241" s="58"/>
      <c r="P241" s="58"/>
      <c r="Q241" s="58"/>
      <c r="R241" s="58"/>
      <c r="S241" s="58"/>
      <c r="T241" s="58"/>
      <c r="U241" s="58"/>
      <c r="V241" s="58"/>
      <c r="W241" s="58"/>
      <c r="X241" s="58"/>
      <c r="Y241" s="58"/>
    </row>
    <row r="242" spans="1:25" ht="18" customHeight="1" x14ac:dyDescent="0.2">
      <c r="A242" s="23"/>
      <c r="B242" s="23"/>
      <c r="C242" s="23"/>
      <c r="D242" s="23"/>
      <c r="E242" s="58"/>
      <c r="F242" s="58"/>
      <c r="G242" s="91"/>
      <c r="H242" s="58"/>
      <c r="I242" s="67"/>
      <c r="J242" s="58"/>
      <c r="K242" s="58"/>
      <c r="L242" s="58"/>
      <c r="M242" s="58"/>
      <c r="N242" s="58"/>
      <c r="O242" s="58"/>
      <c r="P242" s="58"/>
      <c r="Q242" s="58"/>
      <c r="R242" s="58"/>
      <c r="S242" s="58"/>
      <c r="T242" s="58"/>
      <c r="U242" s="58"/>
      <c r="V242" s="58"/>
      <c r="W242" s="58"/>
      <c r="X242" s="58"/>
      <c r="Y242" s="58"/>
    </row>
    <row r="243" spans="1:25" ht="18" customHeight="1" x14ac:dyDescent="0.2">
      <c r="A243" s="23"/>
      <c r="B243" s="23"/>
      <c r="C243" s="23"/>
      <c r="D243" s="23"/>
      <c r="E243" s="58"/>
      <c r="F243" s="58"/>
      <c r="G243" s="91"/>
      <c r="H243" s="58"/>
      <c r="I243" s="67"/>
      <c r="J243" s="58"/>
      <c r="K243" s="58"/>
      <c r="L243" s="58"/>
      <c r="M243" s="58"/>
      <c r="N243" s="58"/>
      <c r="O243" s="58"/>
      <c r="P243" s="58"/>
      <c r="Q243" s="58"/>
      <c r="R243" s="58"/>
      <c r="S243" s="58"/>
      <c r="T243" s="58"/>
      <c r="U243" s="58"/>
      <c r="V243" s="58"/>
      <c r="W243" s="58"/>
      <c r="X243" s="58"/>
      <c r="Y243" s="58"/>
    </row>
    <row r="244" spans="1:25" ht="18" customHeight="1" x14ac:dyDescent="0.2">
      <c r="A244" s="23"/>
      <c r="B244" s="23"/>
      <c r="C244" s="23"/>
      <c r="D244" s="23"/>
      <c r="E244" s="58"/>
      <c r="F244" s="58"/>
      <c r="G244" s="91"/>
      <c r="H244" s="58"/>
      <c r="I244" s="67"/>
      <c r="J244" s="58"/>
      <c r="K244" s="58"/>
      <c r="L244" s="58"/>
      <c r="M244" s="58"/>
      <c r="N244" s="58"/>
      <c r="O244" s="58"/>
      <c r="P244" s="58"/>
      <c r="Q244" s="58"/>
      <c r="R244" s="58"/>
      <c r="S244" s="58"/>
      <c r="T244" s="58"/>
      <c r="U244" s="58"/>
      <c r="V244" s="58"/>
      <c r="W244" s="58"/>
      <c r="X244" s="58"/>
      <c r="Y244" s="58"/>
    </row>
    <row r="245" spans="1:25" ht="18" customHeight="1" x14ac:dyDescent="0.2">
      <c r="A245" s="23"/>
      <c r="B245" s="23"/>
      <c r="C245" s="23"/>
      <c r="D245" s="23"/>
      <c r="E245" s="58"/>
      <c r="F245" s="58"/>
      <c r="G245" s="91"/>
      <c r="H245" s="58"/>
      <c r="I245" s="67"/>
      <c r="J245" s="58"/>
      <c r="K245" s="58"/>
      <c r="L245" s="58"/>
      <c r="M245" s="58"/>
      <c r="N245" s="58"/>
      <c r="O245" s="58"/>
      <c r="P245" s="58"/>
      <c r="Q245" s="58"/>
      <c r="R245" s="58"/>
      <c r="S245" s="58"/>
      <c r="T245" s="58"/>
      <c r="U245" s="58"/>
      <c r="V245" s="58"/>
      <c r="W245" s="58"/>
      <c r="X245" s="58"/>
      <c r="Y245" s="58"/>
    </row>
    <row r="246" spans="1:25" ht="18" customHeight="1" x14ac:dyDescent="0.2">
      <c r="A246" s="23"/>
      <c r="B246" s="23"/>
      <c r="C246" s="23"/>
      <c r="D246" s="23"/>
      <c r="E246" s="58"/>
      <c r="F246" s="58"/>
      <c r="G246" s="91"/>
      <c r="H246" s="58"/>
      <c r="I246" s="67"/>
      <c r="J246" s="58"/>
      <c r="K246" s="58"/>
      <c r="L246" s="58"/>
      <c r="M246" s="58"/>
      <c r="N246" s="58"/>
      <c r="O246" s="58"/>
      <c r="P246" s="58"/>
      <c r="Q246" s="58"/>
      <c r="R246" s="58"/>
      <c r="S246" s="58"/>
      <c r="T246" s="58"/>
      <c r="U246" s="58"/>
      <c r="V246" s="58"/>
      <c r="W246" s="58"/>
      <c r="X246" s="58"/>
      <c r="Y246" s="58"/>
    </row>
    <row r="247" spans="1:25" ht="18" customHeight="1" x14ac:dyDescent="0.2">
      <c r="A247" s="23"/>
      <c r="B247" s="23"/>
      <c r="C247" s="23"/>
      <c r="D247" s="23"/>
      <c r="E247" s="58"/>
      <c r="F247" s="58"/>
      <c r="G247" s="91"/>
      <c r="H247" s="58"/>
      <c r="I247" s="67"/>
      <c r="J247" s="58"/>
      <c r="K247" s="58"/>
      <c r="L247" s="58"/>
      <c r="M247" s="58"/>
      <c r="N247" s="58"/>
      <c r="O247" s="58"/>
      <c r="P247" s="58"/>
      <c r="Q247" s="58"/>
      <c r="R247" s="58"/>
      <c r="S247" s="58"/>
      <c r="T247" s="58"/>
      <c r="U247" s="58"/>
      <c r="V247" s="58"/>
      <c r="W247" s="58"/>
      <c r="X247" s="58"/>
      <c r="Y247" s="58"/>
    </row>
    <row r="248" spans="1:25" ht="18" customHeight="1" x14ac:dyDescent="0.2">
      <c r="A248" s="23"/>
      <c r="B248" s="23"/>
      <c r="C248" s="23"/>
      <c r="D248" s="23"/>
      <c r="E248" s="58"/>
      <c r="F248" s="58"/>
      <c r="G248" s="91"/>
      <c r="H248" s="58"/>
      <c r="I248" s="67"/>
      <c r="J248" s="58"/>
      <c r="K248" s="58"/>
      <c r="L248" s="58"/>
      <c r="M248" s="58"/>
      <c r="N248" s="58"/>
      <c r="O248" s="58"/>
      <c r="P248" s="58"/>
      <c r="Q248" s="58"/>
      <c r="R248" s="58"/>
      <c r="S248" s="58"/>
      <c r="T248" s="58"/>
      <c r="U248" s="58"/>
      <c r="V248" s="58"/>
      <c r="W248" s="58"/>
      <c r="X248" s="58"/>
      <c r="Y248" s="58"/>
    </row>
    <row r="249" spans="1:25" ht="18" customHeight="1" x14ac:dyDescent="0.2">
      <c r="A249" s="23"/>
      <c r="B249" s="23"/>
      <c r="C249" s="23"/>
      <c r="D249" s="23"/>
      <c r="E249" s="58"/>
      <c r="F249" s="58"/>
      <c r="G249" s="91"/>
      <c r="H249" s="58"/>
      <c r="I249" s="67"/>
      <c r="J249" s="58"/>
      <c r="K249" s="58"/>
      <c r="L249" s="58"/>
      <c r="M249" s="58"/>
      <c r="N249" s="58"/>
      <c r="O249" s="58"/>
      <c r="P249" s="58"/>
      <c r="Q249" s="58"/>
      <c r="R249" s="58"/>
      <c r="S249" s="58"/>
      <c r="T249" s="58"/>
      <c r="U249" s="58"/>
      <c r="V249" s="58"/>
      <c r="W249" s="58"/>
      <c r="X249" s="58"/>
      <c r="Y249" s="58"/>
    </row>
    <row r="250" spans="1:25" ht="18" customHeight="1" x14ac:dyDescent="0.2">
      <c r="A250" s="23"/>
      <c r="B250" s="23"/>
      <c r="C250" s="23"/>
      <c r="D250" s="23"/>
      <c r="E250" s="58"/>
      <c r="F250" s="58"/>
      <c r="G250" s="91"/>
      <c r="H250" s="58"/>
      <c r="I250" s="67"/>
      <c r="J250" s="58"/>
      <c r="K250" s="58"/>
      <c r="L250" s="58"/>
      <c r="M250" s="58"/>
      <c r="N250" s="58"/>
      <c r="O250" s="58"/>
      <c r="P250" s="58"/>
      <c r="Q250" s="58"/>
      <c r="R250" s="58"/>
      <c r="S250" s="58"/>
      <c r="T250" s="58"/>
      <c r="U250" s="58"/>
      <c r="V250" s="58"/>
      <c r="W250" s="58"/>
      <c r="X250" s="58"/>
      <c r="Y250" s="58"/>
    </row>
    <row r="251" spans="1:25" ht="18" customHeight="1" x14ac:dyDescent="0.2">
      <c r="A251" s="23"/>
      <c r="B251" s="23"/>
      <c r="C251" s="23"/>
      <c r="D251" s="23"/>
      <c r="E251" s="58"/>
      <c r="F251" s="58"/>
      <c r="G251" s="91"/>
      <c r="H251" s="58"/>
      <c r="I251" s="67"/>
      <c r="J251" s="58"/>
      <c r="K251" s="58"/>
      <c r="L251" s="58"/>
      <c r="M251" s="58"/>
      <c r="N251" s="58"/>
      <c r="O251" s="58"/>
      <c r="P251" s="58"/>
      <c r="Q251" s="58"/>
      <c r="R251" s="58"/>
      <c r="S251" s="58"/>
      <c r="T251" s="58"/>
      <c r="U251" s="58"/>
      <c r="V251" s="58"/>
      <c r="W251" s="58"/>
      <c r="X251" s="58"/>
      <c r="Y251" s="58"/>
    </row>
    <row r="252" spans="1:25" ht="18" customHeight="1" x14ac:dyDescent="0.2">
      <c r="A252" s="23"/>
      <c r="B252" s="23"/>
      <c r="C252" s="23"/>
      <c r="D252" s="23"/>
      <c r="E252" s="58"/>
      <c r="F252" s="58"/>
      <c r="G252" s="91"/>
      <c r="H252" s="58"/>
      <c r="I252" s="67"/>
      <c r="J252" s="58"/>
      <c r="K252" s="58"/>
      <c r="L252" s="58"/>
      <c r="M252" s="58"/>
      <c r="N252" s="58"/>
      <c r="O252" s="58"/>
      <c r="P252" s="58"/>
      <c r="Q252" s="58"/>
      <c r="R252" s="58"/>
      <c r="S252" s="58"/>
      <c r="T252" s="58"/>
      <c r="U252" s="58"/>
      <c r="V252" s="58"/>
      <c r="W252" s="58"/>
      <c r="X252" s="58"/>
      <c r="Y252" s="58"/>
    </row>
    <row r="253" spans="1:25" ht="18" customHeight="1" x14ac:dyDescent="0.2">
      <c r="A253" s="23"/>
      <c r="B253" s="23"/>
      <c r="C253" s="23"/>
      <c r="D253" s="23"/>
      <c r="E253" s="58"/>
      <c r="F253" s="58"/>
      <c r="G253" s="91"/>
      <c r="H253" s="58"/>
      <c r="I253" s="67"/>
      <c r="J253" s="58"/>
      <c r="K253" s="58"/>
      <c r="L253" s="58"/>
      <c r="M253" s="58"/>
      <c r="N253" s="58"/>
      <c r="O253" s="58"/>
      <c r="P253" s="58"/>
      <c r="Q253" s="58"/>
      <c r="R253" s="58"/>
      <c r="S253" s="58"/>
      <c r="T253" s="58"/>
      <c r="U253" s="58"/>
      <c r="V253" s="58"/>
      <c r="W253" s="58"/>
      <c r="X253" s="58"/>
      <c r="Y253" s="58"/>
    </row>
    <row r="254" spans="1:25" ht="18" customHeight="1" x14ac:dyDescent="0.2">
      <c r="A254" s="23"/>
      <c r="B254" s="23"/>
      <c r="C254" s="23"/>
      <c r="D254" s="23"/>
      <c r="E254" s="58"/>
      <c r="F254" s="58"/>
      <c r="G254" s="91"/>
      <c r="H254" s="58"/>
      <c r="I254" s="67"/>
      <c r="J254" s="58"/>
      <c r="K254" s="58"/>
      <c r="L254" s="58"/>
      <c r="M254" s="58"/>
      <c r="N254" s="58"/>
      <c r="O254" s="58"/>
      <c r="P254" s="58"/>
      <c r="Q254" s="58"/>
      <c r="R254" s="58"/>
      <c r="S254" s="58"/>
      <c r="T254" s="58"/>
      <c r="U254" s="58"/>
      <c r="V254" s="58"/>
      <c r="W254" s="58"/>
      <c r="X254" s="58"/>
      <c r="Y254" s="58"/>
    </row>
    <row r="255" spans="1:25" ht="18" customHeight="1" x14ac:dyDescent="0.2">
      <c r="A255" s="23"/>
      <c r="B255" s="23"/>
      <c r="C255" s="23"/>
      <c r="D255" s="23"/>
      <c r="E255" s="58"/>
      <c r="F255" s="58"/>
      <c r="G255" s="91"/>
      <c r="H255" s="58"/>
      <c r="I255" s="67"/>
      <c r="J255" s="58"/>
      <c r="K255" s="58"/>
      <c r="L255" s="58"/>
      <c r="M255" s="58"/>
      <c r="N255" s="58"/>
      <c r="O255" s="58"/>
      <c r="P255" s="58"/>
      <c r="Q255" s="58"/>
      <c r="R255" s="58"/>
      <c r="S255" s="58"/>
      <c r="T255" s="58"/>
      <c r="U255" s="58"/>
      <c r="V255" s="58"/>
      <c r="W255" s="58"/>
      <c r="X255" s="58"/>
      <c r="Y255" s="58"/>
    </row>
    <row r="256" spans="1:25" ht="18" customHeight="1" x14ac:dyDescent="0.2">
      <c r="A256" s="23"/>
      <c r="B256" s="23"/>
      <c r="C256" s="23"/>
      <c r="D256" s="23"/>
      <c r="E256" s="58"/>
      <c r="F256" s="58"/>
      <c r="G256" s="91"/>
      <c r="H256" s="58"/>
      <c r="I256" s="67"/>
      <c r="J256" s="58"/>
      <c r="K256" s="58"/>
      <c r="L256" s="58"/>
      <c r="M256" s="58"/>
      <c r="N256" s="58"/>
      <c r="O256" s="58"/>
      <c r="P256" s="58"/>
      <c r="Q256" s="58"/>
      <c r="R256" s="58"/>
      <c r="S256" s="58"/>
      <c r="T256" s="58"/>
      <c r="U256" s="58"/>
      <c r="V256" s="58"/>
      <c r="W256" s="58"/>
      <c r="X256" s="58"/>
      <c r="Y256" s="58"/>
    </row>
    <row r="257" spans="1:25" ht="18" customHeight="1" x14ac:dyDescent="0.2">
      <c r="A257" s="23"/>
      <c r="B257" s="23"/>
      <c r="C257" s="23"/>
      <c r="D257" s="23"/>
      <c r="E257" s="58"/>
      <c r="F257" s="58"/>
      <c r="G257" s="91"/>
      <c r="H257" s="58"/>
      <c r="I257" s="67"/>
      <c r="J257" s="58"/>
      <c r="K257" s="58"/>
      <c r="L257" s="58"/>
      <c r="M257" s="58"/>
      <c r="N257" s="58"/>
      <c r="O257" s="58"/>
      <c r="P257" s="58"/>
      <c r="Q257" s="58"/>
      <c r="R257" s="58"/>
      <c r="S257" s="58"/>
      <c r="T257" s="58"/>
      <c r="U257" s="58"/>
      <c r="V257" s="58"/>
      <c r="W257" s="58"/>
      <c r="X257" s="58"/>
      <c r="Y257" s="58"/>
    </row>
    <row r="258" spans="1:25" ht="18" customHeight="1" x14ac:dyDescent="0.2">
      <c r="A258" s="23"/>
      <c r="B258" s="23"/>
      <c r="C258" s="23"/>
      <c r="D258" s="23"/>
      <c r="E258" s="58"/>
      <c r="F258" s="58"/>
      <c r="G258" s="91"/>
      <c r="H258" s="58"/>
      <c r="I258" s="67"/>
      <c r="J258" s="58"/>
      <c r="K258" s="58"/>
      <c r="L258" s="58"/>
      <c r="M258" s="58"/>
      <c r="N258" s="58"/>
      <c r="O258" s="58"/>
      <c r="P258" s="58"/>
      <c r="Q258" s="58"/>
      <c r="R258" s="58"/>
      <c r="S258" s="58"/>
      <c r="T258" s="58"/>
      <c r="U258" s="58"/>
      <c r="V258" s="58"/>
      <c r="W258" s="58"/>
      <c r="X258" s="58"/>
      <c r="Y258" s="58"/>
    </row>
    <row r="259" spans="1:25" ht="18" customHeight="1" x14ac:dyDescent="0.2">
      <c r="A259" s="23"/>
      <c r="B259" s="23"/>
      <c r="C259" s="23"/>
      <c r="D259" s="23"/>
      <c r="E259" s="58"/>
      <c r="F259" s="58"/>
      <c r="G259" s="91"/>
      <c r="H259" s="58"/>
      <c r="I259" s="67"/>
      <c r="J259" s="58"/>
      <c r="K259" s="58"/>
      <c r="L259" s="58"/>
      <c r="M259" s="58"/>
      <c r="N259" s="58"/>
      <c r="O259" s="58"/>
      <c r="P259" s="58"/>
      <c r="Q259" s="58"/>
      <c r="R259" s="58"/>
      <c r="S259" s="58"/>
      <c r="T259" s="58"/>
      <c r="U259" s="58"/>
      <c r="V259" s="58"/>
      <c r="W259" s="58"/>
      <c r="X259" s="58"/>
      <c r="Y259" s="58"/>
    </row>
    <row r="260" spans="1:25" ht="18" customHeight="1" x14ac:dyDescent="0.2">
      <c r="A260" s="23"/>
      <c r="B260" s="23"/>
      <c r="C260" s="23"/>
      <c r="D260" s="23"/>
      <c r="E260" s="58"/>
      <c r="F260" s="58"/>
      <c r="G260" s="91"/>
      <c r="H260" s="58"/>
      <c r="I260" s="67"/>
      <c r="J260" s="58"/>
      <c r="K260" s="58"/>
      <c r="L260" s="58"/>
      <c r="M260" s="58"/>
      <c r="N260" s="58"/>
      <c r="O260" s="58"/>
      <c r="P260" s="58"/>
      <c r="Q260" s="58"/>
      <c r="R260" s="58"/>
      <c r="S260" s="58"/>
      <c r="T260" s="58"/>
      <c r="U260" s="58"/>
      <c r="V260" s="58"/>
      <c r="W260" s="58"/>
      <c r="X260" s="58"/>
      <c r="Y260" s="58"/>
    </row>
    <row r="261" spans="1:25" ht="18" customHeight="1" x14ac:dyDescent="0.2">
      <c r="A261" s="23"/>
      <c r="B261" s="23"/>
      <c r="C261" s="23"/>
      <c r="D261" s="23"/>
      <c r="E261" s="58"/>
      <c r="F261" s="58"/>
      <c r="G261" s="91"/>
      <c r="H261" s="58"/>
      <c r="I261" s="67"/>
      <c r="J261" s="58"/>
      <c r="K261" s="58"/>
      <c r="L261" s="58"/>
      <c r="M261" s="58"/>
      <c r="N261" s="58"/>
      <c r="O261" s="58"/>
      <c r="P261" s="58"/>
      <c r="Q261" s="58"/>
      <c r="R261" s="58"/>
      <c r="S261" s="58"/>
      <c r="T261" s="58"/>
      <c r="U261" s="58"/>
      <c r="V261" s="58"/>
      <c r="W261" s="58"/>
      <c r="X261" s="58"/>
      <c r="Y261" s="58"/>
    </row>
    <row r="262" spans="1:25" ht="18" customHeight="1" x14ac:dyDescent="0.2">
      <c r="A262" s="23"/>
      <c r="B262" s="23"/>
      <c r="C262" s="23"/>
      <c r="D262" s="23"/>
      <c r="E262" s="58"/>
      <c r="F262" s="58"/>
      <c r="G262" s="91"/>
      <c r="H262" s="58"/>
      <c r="I262" s="67"/>
      <c r="J262" s="58"/>
      <c r="K262" s="58"/>
      <c r="L262" s="58"/>
      <c r="M262" s="58"/>
      <c r="N262" s="58"/>
      <c r="O262" s="58"/>
      <c r="P262" s="58"/>
      <c r="Q262" s="58"/>
      <c r="R262" s="58"/>
      <c r="S262" s="58"/>
      <c r="T262" s="58"/>
      <c r="U262" s="58"/>
      <c r="V262" s="58"/>
      <c r="W262" s="58"/>
      <c r="X262" s="58"/>
      <c r="Y262" s="58"/>
    </row>
    <row r="263" spans="1:25" ht="18" customHeight="1" x14ac:dyDescent="0.2">
      <c r="A263" s="23"/>
      <c r="B263" s="23"/>
      <c r="C263" s="23"/>
      <c r="D263" s="23"/>
      <c r="E263" s="58"/>
      <c r="F263" s="58"/>
      <c r="G263" s="91"/>
      <c r="H263" s="58"/>
      <c r="I263" s="67"/>
      <c r="J263" s="58"/>
      <c r="K263" s="58"/>
      <c r="L263" s="58"/>
      <c r="M263" s="58"/>
      <c r="N263" s="58"/>
      <c r="O263" s="58"/>
      <c r="P263" s="58"/>
      <c r="Q263" s="58"/>
      <c r="R263" s="58"/>
      <c r="S263" s="58"/>
      <c r="T263" s="58"/>
      <c r="U263" s="58"/>
      <c r="V263" s="58"/>
      <c r="W263" s="58"/>
      <c r="X263" s="58"/>
      <c r="Y263" s="58"/>
    </row>
    <row r="264" spans="1:25" ht="18" customHeight="1" x14ac:dyDescent="0.2">
      <c r="A264" s="23"/>
      <c r="B264" s="23"/>
      <c r="C264" s="23"/>
      <c r="D264" s="23"/>
      <c r="E264" s="58"/>
      <c r="F264" s="58"/>
      <c r="G264" s="91"/>
      <c r="H264" s="58"/>
      <c r="I264" s="67"/>
      <c r="J264" s="58"/>
      <c r="K264" s="58"/>
      <c r="L264" s="58"/>
      <c r="M264" s="58"/>
      <c r="N264" s="58"/>
      <c r="O264" s="58"/>
      <c r="P264" s="58"/>
      <c r="Q264" s="58"/>
      <c r="R264" s="58"/>
      <c r="S264" s="58"/>
      <c r="T264" s="58"/>
      <c r="U264" s="58"/>
      <c r="V264" s="58"/>
      <c r="W264" s="58"/>
      <c r="X264" s="58"/>
      <c r="Y264" s="58"/>
    </row>
    <row r="265" spans="1:25" ht="18" customHeight="1" x14ac:dyDescent="0.2">
      <c r="A265" s="23"/>
      <c r="B265" s="23"/>
      <c r="C265" s="23"/>
      <c r="D265" s="23"/>
      <c r="E265" s="58"/>
      <c r="F265" s="58"/>
      <c r="G265" s="91"/>
      <c r="H265" s="58"/>
      <c r="I265" s="67"/>
      <c r="J265" s="58"/>
      <c r="K265" s="58"/>
      <c r="L265" s="58"/>
      <c r="M265" s="58"/>
      <c r="N265" s="58"/>
      <c r="O265" s="58"/>
      <c r="P265" s="58"/>
      <c r="Q265" s="58"/>
      <c r="R265" s="58"/>
      <c r="S265" s="58"/>
      <c r="T265" s="58"/>
      <c r="U265" s="58"/>
      <c r="V265" s="58"/>
      <c r="W265" s="58"/>
      <c r="X265" s="58"/>
      <c r="Y265" s="58"/>
    </row>
    <row r="266" spans="1:25" ht="18" customHeight="1" x14ac:dyDescent="0.2">
      <c r="A266" s="23"/>
      <c r="B266" s="23"/>
      <c r="C266" s="23"/>
      <c r="D266" s="23"/>
      <c r="E266" s="58"/>
      <c r="F266" s="58"/>
      <c r="G266" s="91"/>
      <c r="H266" s="58"/>
      <c r="I266" s="67"/>
      <c r="J266" s="58"/>
      <c r="K266" s="58"/>
      <c r="L266" s="58"/>
      <c r="M266" s="58"/>
      <c r="N266" s="58"/>
      <c r="O266" s="58"/>
      <c r="P266" s="58"/>
      <c r="Q266" s="58"/>
      <c r="R266" s="58"/>
      <c r="S266" s="58"/>
      <c r="T266" s="58"/>
      <c r="U266" s="58"/>
      <c r="V266" s="58"/>
      <c r="W266" s="58"/>
      <c r="X266" s="58"/>
      <c r="Y266" s="58"/>
    </row>
    <row r="267" spans="1:25" ht="18" customHeight="1" x14ac:dyDescent="0.2">
      <c r="A267" s="23"/>
      <c r="B267" s="23"/>
      <c r="C267" s="23"/>
      <c r="D267" s="23"/>
      <c r="E267" s="58"/>
      <c r="F267" s="58"/>
      <c r="G267" s="91"/>
      <c r="H267" s="58"/>
      <c r="I267" s="67"/>
      <c r="J267" s="58"/>
      <c r="K267" s="58"/>
      <c r="L267" s="58"/>
      <c r="M267" s="58"/>
      <c r="N267" s="58"/>
      <c r="O267" s="58"/>
      <c r="P267" s="58"/>
      <c r="Q267" s="58"/>
      <c r="R267" s="58"/>
      <c r="S267" s="58"/>
      <c r="T267" s="58"/>
      <c r="U267" s="58"/>
      <c r="V267" s="58"/>
      <c r="W267" s="58"/>
      <c r="X267" s="58"/>
      <c r="Y267" s="58"/>
    </row>
    <row r="268" spans="1:25" ht="18" customHeight="1" x14ac:dyDescent="0.2">
      <c r="A268" s="23"/>
      <c r="B268" s="23"/>
      <c r="C268" s="23"/>
      <c r="D268" s="23"/>
      <c r="E268" s="58"/>
      <c r="F268" s="58"/>
      <c r="G268" s="91"/>
      <c r="H268" s="58"/>
      <c r="I268" s="67"/>
      <c r="J268" s="58"/>
      <c r="K268" s="58"/>
      <c r="L268" s="58"/>
      <c r="M268" s="58"/>
      <c r="N268" s="58"/>
      <c r="O268" s="58"/>
      <c r="P268" s="58"/>
      <c r="Q268" s="58"/>
      <c r="R268" s="58"/>
      <c r="S268" s="58"/>
      <c r="T268" s="58"/>
      <c r="U268" s="58"/>
      <c r="V268" s="58"/>
      <c r="W268" s="58"/>
      <c r="X268" s="58"/>
      <c r="Y268" s="58"/>
    </row>
    <row r="269" spans="1:25" ht="18" customHeight="1" x14ac:dyDescent="0.2">
      <c r="A269" s="23"/>
      <c r="B269" s="23"/>
      <c r="C269" s="23"/>
      <c r="D269" s="23"/>
      <c r="E269" s="58"/>
      <c r="F269" s="58"/>
      <c r="G269" s="91"/>
      <c r="H269" s="58"/>
      <c r="I269" s="67"/>
      <c r="J269" s="58"/>
      <c r="K269" s="58"/>
      <c r="L269" s="58"/>
      <c r="M269" s="58"/>
      <c r="N269" s="58"/>
      <c r="O269" s="58"/>
      <c r="P269" s="58"/>
      <c r="Q269" s="58"/>
      <c r="R269" s="58"/>
      <c r="S269" s="58"/>
      <c r="T269" s="58"/>
      <c r="U269" s="58"/>
      <c r="V269" s="58"/>
      <c r="W269" s="58"/>
      <c r="X269" s="58"/>
      <c r="Y269" s="58"/>
    </row>
    <row r="270" spans="1:25" ht="18" customHeight="1" x14ac:dyDescent="0.2">
      <c r="A270" s="23"/>
      <c r="B270" s="23"/>
      <c r="C270" s="23"/>
      <c r="D270" s="23"/>
      <c r="E270" s="58"/>
      <c r="F270" s="58"/>
      <c r="G270" s="91"/>
      <c r="H270" s="58"/>
      <c r="I270" s="67"/>
      <c r="J270" s="58"/>
      <c r="K270" s="58"/>
      <c r="L270" s="58"/>
      <c r="M270" s="58"/>
      <c r="N270" s="58"/>
      <c r="O270" s="58"/>
      <c r="P270" s="58"/>
      <c r="Q270" s="58"/>
      <c r="R270" s="58"/>
      <c r="S270" s="58"/>
      <c r="T270" s="58"/>
      <c r="U270" s="58"/>
      <c r="V270" s="58"/>
      <c r="W270" s="58"/>
      <c r="X270" s="58"/>
      <c r="Y270" s="58"/>
    </row>
    <row r="271" spans="1:25" ht="18" customHeight="1" x14ac:dyDescent="0.2">
      <c r="A271" s="23"/>
      <c r="B271" s="23"/>
      <c r="C271" s="23"/>
      <c r="D271" s="23"/>
      <c r="E271" s="58"/>
      <c r="F271" s="58"/>
      <c r="G271" s="91"/>
      <c r="H271" s="58"/>
      <c r="I271" s="67"/>
      <c r="J271" s="58"/>
      <c r="K271" s="58"/>
      <c r="L271" s="58"/>
      <c r="M271" s="58"/>
      <c r="N271" s="58"/>
      <c r="O271" s="58"/>
      <c r="P271" s="58"/>
      <c r="Q271" s="58"/>
      <c r="R271" s="58"/>
      <c r="S271" s="58"/>
      <c r="T271" s="58"/>
      <c r="U271" s="58"/>
      <c r="V271" s="58"/>
      <c r="W271" s="58"/>
      <c r="X271" s="58"/>
      <c r="Y271" s="58"/>
    </row>
    <row r="272" spans="1:25" ht="18" customHeight="1" x14ac:dyDescent="0.2">
      <c r="A272" s="23"/>
      <c r="B272" s="23"/>
      <c r="C272" s="23"/>
      <c r="D272" s="23"/>
      <c r="E272" s="58"/>
      <c r="F272" s="58"/>
      <c r="G272" s="91"/>
      <c r="H272" s="58"/>
      <c r="I272" s="67"/>
      <c r="J272" s="58"/>
      <c r="K272" s="58"/>
      <c r="L272" s="58"/>
      <c r="M272" s="58"/>
      <c r="N272" s="58"/>
      <c r="O272" s="58"/>
      <c r="P272" s="58"/>
      <c r="Q272" s="58"/>
      <c r="R272" s="58"/>
      <c r="S272" s="58"/>
      <c r="T272" s="58"/>
      <c r="U272" s="58"/>
      <c r="V272" s="58"/>
      <c r="W272" s="58"/>
      <c r="X272" s="58"/>
      <c r="Y272" s="58"/>
    </row>
    <row r="273" spans="1:25" ht="18" customHeight="1" x14ac:dyDescent="0.2">
      <c r="A273" s="23"/>
      <c r="B273" s="23"/>
      <c r="C273" s="23"/>
      <c r="D273" s="23"/>
      <c r="E273" s="58"/>
      <c r="F273" s="58"/>
      <c r="G273" s="91"/>
      <c r="H273" s="58"/>
      <c r="I273" s="67"/>
      <c r="J273" s="58"/>
      <c r="K273" s="58"/>
      <c r="L273" s="58"/>
      <c r="M273" s="58"/>
      <c r="N273" s="58"/>
      <c r="O273" s="58"/>
      <c r="P273" s="58"/>
      <c r="Q273" s="58"/>
      <c r="R273" s="58"/>
      <c r="S273" s="58"/>
      <c r="T273" s="58"/>
      <c r="U273" s="58"/>
      <c r="V273" s="58"/>
      <c r="W273" s="58"/>
      <c r="X273" s="58"/>
      <c r="Y273" s="58"/>
    </row>
    <row r="274" spans="1:25" ht="18" customHeight="1" x14ac:dyDescent="0.2">
      <c r="A274" s="23"/>
      <c r="B274" s="23"/>
      <c r="C274" s="23"/>
      <c r="D274" s="23"/>
      <c r="E274" s="58"/>
      <c r="F274" s="58"/>
      <c r="G274" s="91"/>
      <c r="H274" s="58"/>
      <c r="I274" s="67"/>
      <c r="J274" s="58"/>
      <c r="K274" s="58"/>
      <c r="L274" s="58"/>
      <c r="M274" s="58"/>
      <c r="N274" s="58"/>
      <c r="O274" s="58"/>
      <c r="P274" s="58"/>
      <c r="Q274" s="58"/>
      <c r="R274" s="58"/>
      <c r="S274" s="58"/>
      <c r="T274" s="58"/>
      <c r="U274" s="58"/>
      <c r="V274" s="58"/>
      <c r="W274" s="58"/>
      <c r="X274" s="58"/>
      <c r="Y274" s="58"/>
    </row>
    <row r="275" spans="1:25" ht="18" customHeight="1" x14ac:dyDescent="0.2">
      <c r="A275" s="23"/>
      <c r="B275" s="23"/>
      <c r="C275" s="23"/>
      <c r="D275" s="23"/>
      <c r="E275" s="58"/>
      <c r="F275" s="58"/>
      <c r="G275" s="91"/>
      <c r="H275" s="58"/>
      <c r="I275" s="67"/>
      <c r="J275" s="58"/>
      <c r="K275" s="58"/>
      <c r="L275" s="58"/>
      <c r="M275" s="58"/>
      <c r="N275" s="58"/>
      <c r="O275" s="58"/>
      <c r="P275" s="58"/>
      <c r="Q275" s="58"/>
      <c r="R275" s="58"/>
      <c r="S275" s="58"/>
      <c r="T275" s="58"/>
      <c r="U275" s="58"/>
      <c r="V275" s="58"/>
      <c r="W275" s="58"/>
      <c r="X275" s="58"/>
      <c r="Y275" s="58"/>
    </row>
    <row r="276" spans="1:25" ht="18" customHeight="1" x14ac:dyDescent="0.2">
      <c r="A276" s="23"/>
      <c r="B276" s="23"/>
      <c r="C276" s="23"/>
      <c r="D276" s="23"/>
      <c r="E276" s="58"/>
      <c r="F276" s="58"/>
      <c r="G276" s="91"/>
      <c r="H276" s="58"/>
      <c r="I276" s="67"/>
      <c r="J276" s="58"/>
      <c r="K276" s="58"/>
      <c r="L276" s="58"/>
      <c r="M276" s="58"/>
      <c r="N276" s="58"/>
      <c r="O276" s="58"/>
      <c r="P276" s="58"/>
      <c r="Q276" s="58"/>
      <c r="R276" s="58"/>
      <c r="S276" s="58"/>
      <c r="T276" s="58"/>
      <c r="U276" s="58"/>
      <c r="V276" s="58"/>
      <c r="W276" s="58"/>
      <c r="X276" s="58"/>
      <c r="Y276" s="58"/>
    </row>
    <row r="277" spans="1:25" ht="18" customHeight="1" x14ac:dyDescent="0.2">
      <c r="A277" s="23"/>
      <c r="B277" s="23"/>
      <c r="C277" s="23"/>
      <c r="D277" s="23"/>
      <c r="E277" s="58"/>
      <c r="F277" s="58"/>
      <c r="G277" s="91"/>
      <c r="H277" s="58"/>
      <c r="I277" s="67"/>
      <c r="J277" s="58"/>
      <c r="K277" s="58"/>
      <c r="L277" s="58"/>
      <c r="M277" s="58"/>
      <c r="N277" s="58"/>
      <c r="O277" s="58"/>
      <c r="P277" s="58"/>
      <c r="Q277" s="58"/>
      <c r="R277" s="58"/>
      <c r="S277" s="58"/>
      <c r="T277" s="58"/>
      <c r="U277" s="58"/>
      <c r="V277" s="58"/>
      <c r="W277" s="58"/>
      <c r="X277" s="58"/>
      <c r="Y277" s="58"/>
    </row>
    <row r="278" spans="1:25" ht="18" customHeight="1" x14ac:dyDescent="0.2">
      <c r="A278" s="23"/>
      <c r="B278" s="23"/>
      <c r="C278" s="23"/>
      <c r="D278" s="23"/>
      <c r="E278" s="58"/>
      <c r="F278" s="58"/>
      <c r="G278" s="91"/>
      <c r="H278" s="58"/>
      <c r="I278" s="67"/>
      <c r="J278" s="58"/>
      <c r="K278" s="58"/>
      <c r="L278" s="58"/>
      <c r="M278" s="58"/>
      <c r="N278" s="58"/>
      <c r="O278" s="58"/>
      <c r="P278" s="58"/>
      <c r="Q278" s="58"/>
      <c r="R278" s="58"/>
      <c r="S278" s="58"/>
      <c r="T278" s="58"/>
      <c r="U278" s="58"/>
      <c r="V278" s="58"/>
      <c r="W278" s="58"/>
      <c r="X278" s="58"/>
      <c r="Y278" s="58"/>
    </row>
    <row r="279" spans="1:25" ht="18" customHeight="1" x14ac:dyDescent="0.2">
      <c r="A279" s="23"/>
      <c r="B279" s="23"/>
      <c r="C279" s="23"/>
      <c r="D279" s="23"/>
      <c r="E279" s="58"/>
      <c r="F279" s="58"/>
      <c r="G279" s="91"/>
      <c r="H279" s="58"/>
      <c r="I279" s="67"/>
      <c r="J279" s="58"/>
      <c r="K279" s="58"/>
      <c r="L279" s="58"/>
      <c r="M279" s="58"/>
      <c r="N279" s="58"/>
      <c r="O279" s="58"/>
      <c r="P279" s="58"/>
      <c r="Q279" s="58"/>
      <c r="R279" s="58"/>
      <c r="S279" s="58"/>
      <c r="T279" s="58"/>
      <c r="U279" s="58"/>
      <c r="V279" s="58"/>
      <c r="W279" s="58"/>
      <c r="X279" s="58"/>
      <c r="Y279" s="58"/>
    </row>
    <row r="280" spans="1:25" ht="18" customHeight="1" x14ac:dyDescent="0.2">
      <c r="A280" s="23"/>
      <c r="B280" s="23"/>
      <c r="C280" s="23"/>
      <c r="D280" s="23"/>
      <c r="E280" s="58"/>
      <c r="F280" s="58"/>
      <c r="G280" s="91"/>
      <c r="H280" s="58"/>
      <c r="I280" s="67"/>
      <c r="J280" s="58"/>
      <c r="K280" s="58"/>
      <c r="L280" s="58"/>
      <c r="M280" s="58"/>
      <c r="N280" s="58"/>
      <c r="O280" s="58"/>
      <c r="P280" s="58"/>
      <c r="Q280" s="58"/>
      <c r="R280" s="58"/>
      <c r="S280" s="58"/>
      <c r="T280" s="58"/>
      <c r="U280" s="58"/>
      <c r="V280" s="58"/>
      <c r="W280" s="58"/>
      <c r="X280" s="58"/>
      <c r="Y280" s="58"/>
    </row>
    <row r="281" spans="1:25" ht="18" customHeight="1" x14ac:dyDescent="0.2">
      <c r="A281" s="23"/>
      <c r="B281" s="23"/>
      <c r="C281" s="23"/>
      <c r="D281" s="23"/>
      <c r="E281" s="58"/>
      <c r="F281" s="58"/>
      <c r="G281" s="91"/>
      <c r="H281" s="58"/>
      <c r="I281" s="67"/>
      <c r="J281" s="58"/>
      <c r="K281" s="58"/>
      <c r="L281" s="58"/>
      <c r="M281" s="58"/>
      <c r="N281" s="58"/>
      <c r="O281" s="58"/>
      <c r="P281" s="58"/>
      <c r="Q281" s="58"/>
      <c r="R281" s="58"/>
      <c r="S281" s="58"/>
      <c r="T281" s="58"/>
      <c r="U281" s="58"/>
      <c r="V281" s="58"/>
      <c r="W281" s="58"/>
      <c r="X281" s="58"/>
      <c r="Y281" s="58"/>
    </row>
    <row r="282" spans="1:25" ht="18" customHeight="1" x14ac:dyDescent="0.2">
      <c r="A282" s="23"/>
      <c r="B282" s="23"/>
      <c r="C282" s="23"/>
      <c r="D282" s="23"/>
      <c r="E282" s="58"/>
      <c r="F282" s="58"/>
      <c r="G282" s="91"/>
      <c r="H282" s="58"/>
      <c r="I282" s="67"/>
      <c r="J282" s="58"/>
      <c r="K282" s="58"/>
      <c r="L282" s="58"/>
      <c r="M282" s="58"/>
      <c r="N282" s="58"/>
      <c r="O282" s="58"/>
      <c r="P282" s="58"/>
      <c r="Q282" s="58"/>
      <c r="R282" s="58"/>
      <c r="S282" s="58"/>
      <c r="T282" s="58"/>
      <c r="U282" s="58"/>
      <c r="V282" s="58"/>
      <c r="W282" s="58"/>
      <c r="X282" s="58"/>
      <c r="Y282" s="58"/>
    </row>
    <row r="283" spans="1:25" ht="18" customHeight="1" x14ac:dyDescent="0.2">
      <c r="A283" s="23"/>
      <c r="B283" s="23"/>
      <c r="C283" s="23"/>
      <c r="D283" s="23"/>
      <c r="E283" s="58"/>
      <c r="F283" s="58"/>
      <c r="G283" s="91"/>
      <c r="H283" s="58"/>
      <c r="I283" s="67"/>
      <c r="J283" s="58"/>
      <c r="K283" s="58"/>
      <c r="L283" s="58"/>
      <c r="M283" s="58"/>
      <c r="N283" s="58"/>
      <c r="O283" s="58"/>
      <c r="P283" s="58"/>
      <c r="Q283" s="58"/>
      <c r="R283" s="58"/>
      <c r="S283" s="58"/>
      <c r="T283" s="58"/>
      <c r="U283" s="58"/>
      <c r="V283" s="58"/>
      <c r="W283" s="58"/>
      <c r="X283" s="58"/>
      <c r="Y283" s="58"/>
    </row>
    <row r="284" spans="1:25" ht="18" customHeight="1" x14ac:dyDescent="0.2">
      <c r="A284" s="23"/>
      <c r="B284" s="23"/>
      <c r="C284" s="23"/>
      <c r="D284" s="23"/>
      <c r="E284" s="58"/>
      <c r="F284" s="58"/>
      <c r="G284" s="91"/>
      <c r="H284" s="58"/>
      <c r="I284" s="67"/>
      <c r="J284" s="58"/>
      <c r="K284" s="58"/>
      <c r="L284" s="58"/>
      <c r="M284" s="58"/>
      <c r="N284" s="58"/>
      <c r="O284" s="58"/>
      <c r="P284" s="58"/>
      <c r="Q284" s="58"/>
      <c r="R284" s="58"/>
      <c r="S284" s="58"/>
      <c r="T284" s="58"/>
      <c r="U284" s="58"/>
      <c r="V284" s="58"/>
      <c r="W284" s="58"/>
      <c r="X284" s="58"/>
      <c r="Y284" s="58"/>
    </row>
    <row r="285" spans="1:25" ht="18" customHeight="1" x14ac:dyDescent="0.2">
      <c r="A285" s="23"/>
      <c r="B285" s="23"/>
      <c r="C285" s="23"/>
      <c r="D285" s="23"/>
      <c r="E285" s="58"/>
      <c r="F285" s="58"/>
      <c r="G285" s="91"/>
      <c r="H285" s="58"/>
      <c r="I285" s="67"/>
      <c r="J285" s="58"/>
      <c r="K285" s="58"/>
      <c r="L285" s="58"/>
      <c r="M285" s="58"/>
      <c r="N285" s="58"/>
      <c r="O285" s="58"/>
      <c r="P285" s="58"/>
      <c r="Q285" s="58"/>
      <c r="R285" s="58"/>
      <c r="S285" s="58"/>
      <c r="T285" s="58"/>
      <c r="U285" s="58"/>
      <c r="V285" s="58"/>
      <c r="W285" s="58"/>
      <c r="X285" s="58"/>
      <c r="Y285" s="58"/>
    </row>
    <row r="286" spans="1:25" ht="18" customHeight="1" x14ac:dyDescent="0.2">
      <c r="A286" s="23"/>
      <c r="B286" s="23"/>
      <c r="C286" s="23"/>
      <c r="D286" s="23"/>
      <c r="E286" s="58"/>
      <c r="F286" s="58"/>
      <c r="G286" s="91"/>
      <c r="H286" s="58"/>
      <c r="I286" s="67"/>
      <c r="J286" s="58"/>
      <c r="K286" s="58"/>
      <c r="L286" s="58"/>
      <c r="M286" s="58"/>
      <c r="N286" s="58"/>
      <c r="O286" s="58"/>
      <c r="P286" s="58"/>
      <c r="Q286" s="58"/>
      <c r="R286" s="58"/>
      <c r="S286" s="58"/>
      <c r="T286" s="58"/>
      <c r="U286" s="58"/>
      <c r="V286" s="58"/>
      <c r="W286" s="58"/>
      <c r="X286" s="58"/>
      <c r="Y286" s="58"/>
    </row>
    <row r="287" spans="1:25" ht="18" customHeight="1" x14ac:dyDescent="0.2">
      <c r="A287" s="23"/>
      <c r="B287" s="23"/>
      <c r="C287" s="23"/>
      <c r="D287" s="23"/>
      <c r="E287" s="58"/>
      <c r="F287" s="58"/>
      <c r="G287" s="91"/>
      <c r="H287" s="58"/>
      <c r="I287" s="67"/>
      <c r="J287" s="58"/>
      <c r="K287" s="58"/>
      <c r="L287" s="58"/>
      <c r="M287" s="58"/>
      <c r="N287" s="58"/>
      <c r="O287" s="58"/>
      <c r="P287" s="58"/>
      <c r="Q287" s="58"/>
      <c r="R287" s="58"/>
      <c r="S287" s="58"/>
      <c r="T287" s="58"/>
      <c r="U287" s="58"/>
      <c r="V287" s="58"/>
      <c r="W287" s="58"/>
      <c r="X287" s="58"/>
      <c r="Y287" s="58"/>
    </row>
    <row r="288" spans="1:25" ht="18" customHeight="1" x14ac:dyDescent="0.2">
      <c r="A288" s="23"/>
      <c r="B288" s="23"/>
      <c r="C288" s="23"/>
      <c r="D288" s="23"/>
      <c r="E288" s="58"/>
      <c r="F288" s="58"/>
      <c r="G288" s="91"/>
      <c r="H288" s="58"/>
      <c r="I288" s="67"/>
      <c r="J288" s="58"/>
      <c r="K288" s="58"/>
      <c r="L288" s="58"/>
      <c r="M288" s="58"/>
      <c r="N288" s="58"/>
      <c r="O288" s="58"/>
      <c r="P288" s="58"/>
      <c r="Q288" s="58"/>
      <c r="R288" s="58"/>
      <c r="S288" s="58"/>
      <c r="T288" s="58"/>
      <c r="U288" s="58"/>
      <c r="V288" s="58"/>
      <c r="W288" s="58"/>
      <c r="X288" s="58"/>
      <c r="Y288" s="58"/>
    </row>
    <row r="289" spans="1:25" ht="18" customHeight="1" x14ac:dyDescent="0.2">
      <c r="A289" s="23"/>
      <c r="B289" s="23"/>
      <c r="C289" s="23"/>
      <c r="D289" s="23"/>
      <c r="E289" s="58"/>
      <c r="F289" s="58"/>
      <c r="G289" s="91"/>
      <c r="H289" s="58"/>
      <c r="I289" s="67"/>
      <c r="J289" s="58"/>
      <c r="K289" s="58"/>
      <c r="L289" s="58"/>
      <c r="M289" s="58"/>
      <c r="N289" s="58"/>
      <c r="O289" s="58"/>
      <c r="P289" s="58"/>
      <c r="Q289" s="58"/>
      <c r="R289" s="58"/>
      <c r="S289" s="58"/>
      <c r="T289" s="58"/>
      <c r="U289" s="58"/>
      <c r="V289" s="58"/>
      <c r="W289" s="58"/>
      <c r="X289" s="58"/>
      <c r="Y289" s="58"/>
    </row>
    <row r="290" spans="1:25" ht="18" customHeight="1" x14ac:dyDescent="0.2">
      <c r="A290" s="23"/>
      <c r="B290" s="23"/>
      <c r="C290" s="23"/>
      <c r="D290" s="23"/>
      <c r="E290" s="58"/>
      <c r="F290" s="58"/>
      <c r="G290" s="91"/>
      <c r="H290" s="58"/>
      <c r="I290" s="67"/>
      <c r="J290" s="58"/>
      <c r="K290" s="58"/>
      <c r="L290" s="58"/>
      <c r="M290" s="58"/>
      <c r="N290" s="58"/>
      <c r="O290" s="58"/>
      <c r="P290" s="58"/>
      <c r="Q290" s="58"/>
      <c r="R290" s="58"/>
      <c r="S290" s="58"/>
      <c r="T290" s="58"/>
      <c r="U290" s="58"/>
      <c r="V290" s="58"/>
      <c r="W290" s="58"/>
      <c r="X290" s="58"/>
      <c r="Y290" s="58"/>
    </row>
    <row r="291" spans="1:25" ht="18" customHeight="1" x14ac:dyDescent="0.2">
      <c r="A291" s="23"/>
      <c r="B291" s="23"/>
      <c r="C291" s="23"/>
      <c r="D291" s="23"/>
      <c r="E291" s="58"/>
      <c r="F291" s="58"/>
      <c r="G291" s="91"/>
      <c r="H291" s="58"/>
      <c r="I291" s="67"/>
      <c r="J291" s="58"/>
      <c r="K291" s="58"/>
      <c r="L291" s="58"/>
      <c r="M291" s="58"/>
      <c r="N291" s="58"/>
      <c r="O291" s="58"/>
      <c r="P291" s="58"/>
      <c r="Q291" s="58"/>
      <c r="R291" s="58"/>
      <c r="S291" s="58"/>
      <c r="T291" s="58"/>
      <c r="U291" s="58"/>
      <c r="V291" s="58"/>
      <c r="W291" s="58"/>
      <c r="X291" s="58"/>
      <c r="Y291" s="58"/>
    </row>
    <row r="292" spans="1:25" ht="18" customHeight="1" x14ac:dyDescent="0.2">
      <c r="A292" s="23"/>
      <c r="B292" s="23"/>
      <c r="C292" s="23"/>
      <c r="D292" s="23"/>
      <c r="E292" s="58"/>
      <c r="F292" s="58"/>
      <c r="G292" s="91"/>
      <c r="H292" s="58"/>
      <c r="I292" s="67"/>
      <c r="J292" s="58"/>
      <c r="K292" s="58"/>
      <c r="L292" s="58"/>
      <c r="M292" s="58"/>
      <c r="N292" s="58"/>
      <c r="O292" s="58"/>
      <c r="P292" s="58"/>
      <c r="Q292" s="58"/>
      <c r="R292" s="58"/>
      <c r="S292" s="58"/>
      <c r="T292" s="58"/>
      <c r="U292" s="58"/>
      <c r="V292" s="58"/>
      <c r="W292" s="58"/>
      <c r="X292" s="58"/>
      <c r="Y292" s="58"/>
    </row>
    <row r="293" spans="1:25" ht="18" customHeight="1" x14ac:dyDescent="0.2">
      <c r="A293" s="23"/>
      <c r="B293" s="23"/>
      <c r="C293" s="23"/>
      <c r="D293" s="23"/>
      <c r="E293" s="58"/>
      <c r="F293" s="58"/>
      <c r="G293" s="91"/>
      <c r="H293" s="58"/>
      <c r="I293" s="67"/>
      <c r="J293" s="58"/>
      <c r="K293" s="58"/>
      <c r="L293" s="58"/>
      <c r="M293" s="58"/>
      <c r="N293" s="58"/>
      <c r="O293" s="58"/>
      <c r="P293" s="58"/>
      <c r="Q293" s="58"/>
      <c r="R293" s="58"/>
      <c r="S293" s="58"/>
      <c r="T293" s="58"/>
      <c r="U293" s="58"/>
      <c r="V293" s="58"/>
      <c r="W293" s="58"/>
      <c r="X293" s="58"/>
      <c r="Y293" s="58"/>
    </row>
    <row r="294" spans="1:25" ht="18" customHeight="1" x14ac:dyDescent="0.2">
      <c r="A294" s="23"/>
      <c r="B294" s="23"/>
      <c r="C294" s="23"/>
      <c r="D294" s="23"/>
      <c r="E294" s="58"/>
      <c r="F294" s="58"/>
      <c r="G294" s="91"/>
      <c r="H294" s="58"/>
      <c r="I294" s="67"/>
      <c r="J294" s="58"/>
      <c r="K294" s="58"/>
      <c r="L294" s="58"/>
      <c r="M294" s="58"/>
      <c r="N294" s="58"/>
      <c r="O294" s="58"/>
      <c r="P294" s="58"/>
      <c r="Q294" s="58"/>
      <c r="R294" s="58"/>
      <c r="S294" s="58"/>
      <c r="T294" s="58"/>
      <c r="U294" s="58"/>
      <c r="V294" s="58"/>
      <c r="W294" s="58"/>
      <c r="X294" s="58"/>
      <c r="Y294" s="58"/>
    </row>
    <row r="295" spans="1:25" ht="18" customHeight="1" x14ac:dyDescent="0.2">
      <c r="A295" s="23"/>
      <c r="B295" s="23"/>
      <c r="C295" s="23"/>
      <c r="D295" s="23"/>
      <c r="E295" s="58"/>
      <c r="F295" s="58"/>
      <c r="G295" s="91"/>
      <c r="H295" s="58"/>
      <c r="I295" s="67"/>
      <c r="J295" s="58"/>
      <c r="K295" s="58"/>
      <c r="L295" s="58"/>
      <c r="M295" s="58"/>
      <c r="N295" s="58"/>
      <c r="O295" s="58"/>
      <c r="P295" s="58"/>
      <c r="Q295" s="58"/>
      <c r="R295" s="58"/>
      <c r="S295" s="58"/>
      <c r="T295" s="58"/>
      <c r="U295" s="58"/>
      <c r="V295" s="58"/>
      <c r="W295" s="58"/>
      <c r="X295" s="58"/>
      <c r="Y295" s="58"/>
    </row>
    <row r="296" spans="1:25" ht="18" customHeight="1" x14ac:dyDescent="0.2">
      <c r="A296" s="23"/>
      <c r="B296" s="23"/>
      <c r="C296" s="23"/>
      <c r="D296" s="23"/>
      <c r="E296" s="58"/>
      <c r="F296" s="58"/>
      <c r="G296" s="91"/>
      <c r="H296" s="58"/>
      <c r="I296" s="67"/>
      <c r="J296" s="58"/>
      <c r="K296" s="58"/>
      <c r="L296" s="58"/>
      <c r="M296" s="58"/>
      <c r="N296" s="58"/>
      <c r="O296" s="58"/>
      <c r="P296" s="58"/>
      <c r="Q296" s="58"/>
      <c r="R296" s="58"/>
      <c r="S296" s="58"/>
      <c r="T296" s="58"/>
      <c r="U296" s="58"/>
      <c r="V296" s="58"/>
      <c r="W296" s="58"/>
      <c r="X296" s="58"/>
      <c r="Y296" s="58"/>
    </row>
    <row r="297" spans="1:25" ht="18" customHeight="1" x14ac:dyDescent="0.2">
      <c r="A297" s="23"/>
      <c r="B297" s="23"/>
      <c r="C297" s="23"/>
      <c r="D297" s="23"/>
      <c r="E297" s="58"/>
      <c r="F297" s="58"/>
      <c r="G297" s="91"/>
      <c r="H297" s="58"/>
      <c r="I297" s="67"/>
      <c r="J297" s="58"/>
      <c r="K297" s="58"/>
      <c r="L297" s="58"/>
      <c r="M297" s="58"/>
      <c r="N297" s="58"/>
      <c r="O297" s="58"/>
      <c r="P297" s="58"/>
      <c r="Q297" s="58"/>
      <c r="R297" s="58"/>
      <c r="S297" s="58"/>
      <c r="T297" s="58"/>
      <c r="U297" s="58"/>
      <c r="V297" s="58"/>
      <c r="W297" s="58"/>
      <c r="X297" s="58"/>
      <c r="Y297" s="58"/>
    </row>
    <row r="298" spans="1:25" ht="18" customHeight="1" x14ac:dyDescent="0.2">
      <c r="A298" s="23"/>
      <c r="B298" s="23"/>
      <c r="C298" s="23"/>
      <c r="D298" s="23"/>
      <c r="E298" s="58"/>
      <c r="F298" s="58"/>
      <c r="G298" s="91"/>
      <c r="H298" s="58"/>
      <c r="I298" s="67"/>
      <c r="J298" s="58"/>
      <c r="K298" s="58"/>
      <c r="L298" s="58"/>
      <c r="M298" s="58"/>
      <c r="N298" s="58"/>
      <c r="O298" s="58"/>
      <c r="P298" s="58"/>
      <c r="Q298" s="58"/>
      <c r="R298" s="58"/>
      <c r="S298" s="58"/>
      <c r="T298" s="58"/>
      <c r="U298" s="58"/>
      <c r="V298" s="58"/>
      <c r="W298" s="58"/>
      <c r="X298" s="58"/>
      <c r="Y298" s="58"/>
    </row>
    <row r="299" spans="1:25" ht="18" customHeight="1" x14ac:dyDescent="0.2">
      <c r="A299" s="23"/>
      <c r="B299" s="23"/>
      <c r="C299" s="23"/>
      <c r="D299" s="23"/>
      <c r="E299" s="58"/>
      <c r="F299" s="58"/>
      <c r="G299" s="91"/>
      <c r="H299" s="58"/>
      <c r="I299" s="67"/>
      <c r="J299" s="58"/>
      <c r="K299" s="58"/>
      <c r="L299" s="58"/>
      <c r="M299" s="58"/>
      <c r="N299" s="58"/>
      <c r="O299" s="58"/>
      <c r="P299" s="58"/>
      <c r="Q299" s="58"/>
      <c r="R299" s="58"/>
      <c r="S299" s="58"/>
      <c r="T299" s="58"/>
      <c r="U299" s="58"/>
      <c r="V299" s="58"/>
      <c r="W299" s="58"/>
      <c r="X299" s="58"/>
      <c r="Y299" s="58"/>
    </row>
    <row r="300" spans="1:25" ht="18" customHeight="1" x14ac:dyDescent="0.2">
      <c r="A300" s="23"/>
      <c r="B300" s="23"/>
      <c r="C300" s="23"/>
      <c r="D300" s="23"/>
      <c r="E300" s="58"/>
      <c r="F300" s="58"/>
      <c r="G300" s="91"/>
      <c r="H300" s="58"/>
      <c r="I300" s="67"/>
      <c r="J300" s="58"/>
      <c r="K300" s="58"/>
      <c r="L300" s="58"/>
      <c r="M300" s="58"/>
      <c r="N300" s="58"/>
      <c r="O300" s="58"/>
      <c r="P300" s="58"/>
      <c r="Q300" s="58"/>
      <c r="R300" s="58"/>
      <c r="S300" s="58"/>
      <c r="T300" s="58"/>
      <c r="U300" s="58"/>
      <c r="V300" s="58"/>
      <c r="W300" s="58"/>
      <c r="X300" s="58"/>
      <c r="Y300" s="58"/>
    </row>
    <row r="301" spans="1:25" ht="18" customHeight="1" x14ac:dyDescent="0.2">
      <c r="A301" s="23"/>
      <c r="B301" s="23"/>
      <c r="C301" s="23"/>
      <c r="D301" s="23"/>
      <c r="E301" s="58"/>
      <c r="F301" s="58"/>
      <c r="G301" s="91"/>
      <c r="H301" s="58"/>
      <c r="I301" s="67"/>
      <c r="J301" s="58"/>
      <c r="K301" s="58"/>
      <c r="L301" s="58"/>
      <c r="M301" s="58"/>
      <c r="N301" s="58"/>
      <c r="O301" s="58"/>
      <c r="P301" s="58"/>
      <c r="Q301" s="58"/>
      <c r="R301" s="58"/>
      <c r="S301" s="58"/>
      <c r="T301" s="58"/>
      <c r="U301" s="58"/>
      <c r="V301" s="58"/>
      <c r="W301" s="58"/>
      <c r="X301" s="58"/>
      <c r="Y301" s="58"/>
    </row>
    <row r="302" spans="1:25" ht="18" customHeight="1" x14ac:dyDescent="0.2">
      <c r="A302" s="23"/>
      <c r="B302" s="23"/>
      <c r="C302" s="23"/>
      <c r="D302" s="23"/>
      <c r="E302" s="58"/>
      <c r="F302" s="58"/>
      <c r="G302" s="91"/>
      <c r="H302" s="58"/>
      <c r="I302" s="67"/>
      <c r="J302" s="58"/>
      <c r="K302" s="58"/>
      <c r="L302" s="58"/>
      <c r="M302" s="58"/>
      <c r="N302" s="58"/>
      <c r="O302" s="58"/>
      <c r="P302" s="58"/>
      <c r="Q302" s="58"/>
      <c r="R302" s="58"/>
      <c r="S302" s="58"/>
      <c r="T302" s="58"/>
      <c r="U302" s="58"/>
      <c r="V302" s="58"/>
      <c r="W302" s="58"/>
      <c r="X302" s="58"/>
      <c r="Y302" s="58"/>
    </row>
    <row r="303" spans="1:25" ht="18" customHeight="1" x14ac:dyDescent="0.2">
      <c r="A303" s="23"/>
      <c r="B303" s="23"/>
      <c r="C303" s="23"/>
      <c r="D303" s="23"/>
      <c r="E303" s="58"/>
      <c r="F303" s="58"/>
      <c r="G303" s="91"/>
      <c r="H303" s="58"/>
      <c r="I303" s="67"/>
      <c r="J303" s="58"/>
      <c r="K303" s="58"/>
      <c r="L303" s="58"/>
      <c r="M303" s="58"/>
      <c r="N303" s="58"/>
      <c r="O303" s="58"/>
      <c r="P303" s="58"/>
      <c r="Q303" s="58"/>
      <c r="R303" s="58"/>
      <c r="S303" s="58"/>
      <c r="T303" s="58"/>
      <c r="U303" s="58"/>
      <c r="V303" s="58"/>
      <c r="W303" s="58"/>
      <c r="X303" s="58"/>
      <c r="Y303" s="58"/>
    </row>
    <row r="304" spans="1:25" ht="18" customHeight="1" x14ac:dyDescent="0.2">
      <c r="A304" s="23"/>
      <c r="B304" s="23"/>
      <c r="C304" s="23"/>
      <c r="D304" s="23"/>
      <c r="E304" s="58"/>
      <c r="F304" s="58"/>
      <c r="G304" s="91"/>
      <c r="H304" s="58"/>
      <c r="I304" s="67"/>
      <c r="J304" s="58"/>
      <c r="K304" s="58"/>
      <c r="L304" s="58"/>
      <c r="M304" s="58"/>
      <c r="N304" s="58"/>
      <c r="O304" s="58"/>
      <c r="P304" s="58"/>
      <c r="Q304" s="58"/>
      <c r="R304" s="58"/>
      <c r="S304" s="58"/>
      <c r="T304" s="58"/>
      <c r="U304" s="58"/>
      <c r="V304" s="58"/>
      <c r="W304" s="58"/>
      <c r="X304" s="58"/>
      <c r="Y304" s="58"/>
    </row>
    <row r="305" spans="1:25" ht="18" customHeight="1" x14ac:dyDescent="0.2">
      <c r="A305" s="23"/>
      <c r="B305" s="23"/>
      <c r="C305" s="23"/>
      <c r="D305" s="23"/>
      <c r="E305" s="58"/>
      <c r="F305" s="58"/>
      <c r="G305" s="91"/>
      <c r="H305" s="58"/>
      <c r="I305" s="67"/>
      <c r="J305" s="58"/>
      <c r="K305" s="58"/>
      <c r="L305" s="58"/>
      <c r="M305" s="58"/>
      <c r="N305" s="58"/>
      <c r="O305" s="58"/>
      <c r="P305" s="58"/>
      <c r="Q305" s="58"/>
      <c r="R305" s="58"/>
      <c r="S305" s="58"/>
      <c r="T305" s="58"/>
      <c r="U305" s="58"/>
      <c r="V305" s="58"/>
      <c r="W305" s="58"/>
      <c r="X305" s="58"/>
      <c r="Y305" s="58"/>
    </row>
    <row r="306" spans="1:25" ht="18" customHeight="1" x14ac:dyDescent="0.2">
      <c r="A306" s="23"/>
      <c r="B306" s="23"/>
      <c r="C306" s="23"/>
      <c r="D306" s="23"/>
      <c r="E306" s="58"/>
      <c r="F306" s="58"/>
      <c r="G306" s="91"/>
      <c r="H306" s="58"/>
      <c r="I306" s="67"/>
      <c r="J306" s="58"/>
      <c r="K306" s="58"/>
      <c r="L306" s="58"/>
      <c r="M306" s="58"/>
      <c r="N306" s="58"/>
      <c r="O306" s="58"/>
      <c r="P306" s="58"/>
      <c r="Q306" s="58"/>
      <c r="R306" s="58"/>
      <c r="S306" s="58"/>
      <c r="T306" s="58"/>
      <c r="U306" s="58"/>
      <c r="V306" s="58"/>
      <c r="W306" s="58"/>
      <c r="X306" s="58"/>
      <c r="Y306" s="58"/>
    </row>
    <row r="307" spans="1:25" ht="18" customHeight="1" x14ac:dyDescent="0.2">
      <c r="A307" s="23"/>
      <c r="B307" s="23"/>
      <c r="C307" s="23"/>
      <c r="D307" s="23"/>
      <c r="E307" s="58"/>
      <c r="F307" s="58"/>
      <c r="G307" s="91"/>
      <c r="H307" s="58"/>
      <c r="I307" s="67"/>
      <c r="J307" s="58"/>
      <c r="K307" s="58"/>
      <c r="L307" s="58"/>
      <c r="M307" s="58"/>
      <c r="N307" s="58"/>
      <c r="O307" s="58"/>
      <c r="P307" s="58"/>
      <c r="Q307" s="58"/>
      <c r="R307" s="58"/>
      <c r="S307" s="58"/>
      <c r="T307" s="58"/>
      <c r="U307" s="58"/>
      <c r="V307" s="58"/>
      <c r="W307" s="58"/>
      <c r="X307" s="58"/>
      <c r="Y307" s="58"/>
    </row>
    <row r="308" spans="1:25" ht="18" customHeight="1" x14ac:dyDescent="0.2">
      <c r="A308" s="23"/>
      <c r="B308" s="23"/>
      <c r="C308" s="23"/>
      <c r="D308" s="23"/>
      <c r="E308" s="58"/>
      <c r="F308" s="58"/>
      <c r="G308" s="91"/>
      <c r="H308" s="58"/>
      <c r="I308" s="67"/>
      <c r="J308" s="58"/>
      <c r="K308" s="58"/>
      <c r="L308" s="58"/>
      <c r="M308" s="58"/>
      <c r="N308" s="58"/>
      <c r="O308" s="58"/>
      <c r="P308" s="58"/>
      <c r="Q308" s="58"/>
      <c r="R308" s="58"/>
      <c r="S308" s="58"/>
      <c r="T308" s="58"/>
      <c r="U308" s="58"/>
      <c r="V308" s="58"/>
      <c r="W308" s="58"/>
      <c r="X308" s="58"/>
      <c r="Y308" s="58"/>
    </row>
    <row r="309" spans="1:25" ht="18" customHeight="1" x14ac:dyDescent="0.2">
      <c r="A309" s="23"/>
      <c r="B309" s="23"/>
      <c r="C309" s="23"/>
      <c r="D309" s="23"/>
      <c r="E309" s="58"/>
      <c r="F309" s="58"/>
      <c r="G309" s="91"/>
      <c r="H309" s="58"/>
      <c r="I309" s="67"/>
      <c r="J309" s="58"/>
      <c r="K309" s="58"/>
      <c r="L309" s="58"/>
      <c r="M309" s="58"/>
      <c r="N309" s="58"/>
      <c r="O309" s="58"/>
      <c r="P309" s="58"/>
      <c r="Q309" s="58"/>
      <c r="R309" s="58"/>
      <c r="S309" s="58"/>
      <c r="T309" s="58"/>
      <c r="U309" s="58"/>
      <c r="V309" s="58"/>
      <c r="W309" s="58"/>
      <c r="X309" s="58"/>
      <c r="Y309" s="58"/>
    </row>
    <row r="310" spans="1:25" ht="18" customHeight="1" x14ac:dyDescent="0.2">
      <c r="A310" s="23"/>
      <c r="B310" s="23"/>
      <c r="C310" s="23"/>
      <c r="D310" s="23"/>
      <c r="E310" s="58"/>
      <c r="F310" s="58"/>
      <c r="G310" s="91"/>
      <c r="H310" s="58"/>
      <c r="I310" s="67"/>
      <c r="J310" s="58"/>
      <c r="K310" s="58"/>
      <c r="L310" s="58"/>
      <c r="M310" s="58"/>
      <c r="N310" s="58"/>
      <c r="O310" s="58"/>
      <c r="P310" s="58"/>
      <c r="Q310" s="58"/>
      <c r="R310" s="58"/>
      <c r="S310" s="58"/>
      <c r="T310" s="58"/>
      <c r="U310" s="58"/>
      <c r="V310" s="58"/>
      <c r="W310" s="58"/>
      <c r="X310" s="58"/>
      <c r="Y310" s="58"/>
    </row>
    <row r="311" spans="1:25" ht="18" customHeight="1" x14ac:dyDescent="0.2">
      <c r="A311" s="23"/>
      <c r="B311" s="23"/>
      <c r="C311" s="23"/>
      <c r="D311" s="23"/>
      <c r="E311" s="58"/>
      <c r="F311" s="58"/>
      <c r="G311" s="91"/>
      <c r="H311" s="58"/>
      <c r="I311" s="67"/>
      <c r="J311" s="58"/>
      <c r="K311" s="58"/>
      <c r="L311" s="58"/>
      <c r="M311" s="58"/>
      <c r="N311" s="58"/>
      <c r="O311" s="58"/>
      <c r="P311" s="58"/>
      <c r="Q311" s="58"/>
      <c r="R311" s="58"/>
      <c r="S311" s="58"/>
      <c r="T311" s="58"/>
      <c r="U311" s="58"/>
      <c r="V311" s="58"/>
      <c r="W311" s="58"/>
      <c r="X311" s="58"/>
      <c r="Y311" s="58"/>
    </row>
    <row r="312" spans="1:25" ht="18" customHeight="1" x14ac:dyDescent="0.2">
      <c r="A312" s="23"/>
      <c r="B312" s="23"/>
      <c r="C312" s="23"/>
      <c r="D312" s="23"/>
      <c r="E312" s="58"/>
      <c r="F312" s="58"/>
      <c r="G312" s="91"/>
      <c r="H312" s="58"/>
      <c r="I312" s="67"/>
      <c r="J312" s="58"/>
      <c r="K312" s="58"/>
      <c r="L312" s="58"/>
      <c r="M312" s="58"/>
      <c r="N312" s="58"/>
      <c r="O312" s="58"/>
      <c r="P312" s="58"/>
      <c r="Q312" s="58"/>
      <c r="R312" s="58"/>
      <c r="S312" s="58"/>
      <c r="T312" s="58"/>
      <c r="U312" s="58"/>
      <c r="V312" s="58"/>
      <c r="W312" s="58"/>
      <c r="X312" s="58"/>
      <c r="Y312" s="58"/>
    </row>
    <row r="313" spans="1:25" ht="18" customHeight="1" x14ac:dyDescent="0.2">
      <c r="A313" s="23"/>
      <c r="B313" s="23"/>
      <c r="C313" s="23"/>
      <c r="D313" s="23"/>
      <c r="E313" s="58"/>
      <c r="F313" s="58"/>
      <c r="G313" s="91"/>
      <c r="H313" s="58"/>
      <c r="I313" s="67"/>
      <c r="J313" s="58"/>
      <c r="K313" s="58"/>
      <c r="L313" s="58"/>
      <c r="M313" s="58"/>
      <c r="N313" s="58"/>
      <c r="O313" s="58"/>
      <c r="P313" s="58"/>
      <c r="Q313" s="58"/>
      <c r="R313" s="58"/>
      <c r="S313" s="58"/>
      <c r="T313" s="58"/>
      <c r="U313" s="58"/>
      <c r="V313" s="58"/>
      <c r="W313" s="58"/>
      <c r="X313" s="58"/>
      <c r="Y313" s="58"/>
    </row>
    <row r="314" spans="1:25" ht="18" customHeight="1" x14ac:dyDescent="0.2">
      <c r="A314" s="23"/>
      <c r="B314" s="23"/>
      <c r="C314" s="23"/>
      <c r="D314" s="23"/>
      <c r="E314" s="58"/>
      <c r="F314" s="58"/>
      <c r="G314" s="91"/>
      <c r="H314" s="58"/>
      <c r="I314" s="67"/>
      <c r="J314" s="58"/>
      <c r="K314" s="58"/>
      <c r="L314" s="58"/>
      <c r="M314" s="58"/>
      <c r="N314" s="58"/>
      <c r="O314" s="58"/>
      <c r="P314" s="58"/>
      <c r="Q314" s="58"/>
      <c r="R314" s="58"/>
      <c r="S314" s="58"/>
      <c r="T314" s="58"/>
      <c r="U314" s="58"/>
      <c r="V314" s="58"/>
      <c r="W314" s="58"/>
      <c r="X314" s="58"/>
      <c r="Y314" s="58"/>
    </row>
    <row r="315" spans="1:25" ht="18" customHeight="1" x14ac:dyDescent="0.2">
      <c r="A315" s="23"/>
      <c r="B315" s="23"/>
      <c r="C315" s="23"/>
      <c r="D315" s="23"/>
      <c r="E315" s="58"/>
      <c r="F315" s="58"/>
      <c r="G315" s="91"/>
      <c r="H315" s="58"/>
      <c r="I315" s="67"/>
      <c r="J315" s="58"/>
      <c r="K315" s="58"/>
      <c r="L315" s="58"/>
      <c r="M315" s="58"/>
      <c r="N315" s="58"/>
      <c r="O315" s="58"/>
      <c r="P315" s="58"/>
      <c r="Q315" s="58"/>
      <c r="R315" s="58"/>
      <c r="S315" s="58"/>
      <c r="T315" s="58"/>
      <c r="U315" s="58"/>
      <c r="V315" s="58"/>
      <c r="W315" s="58"/>
      <c r="X315" s="58"/>
      <c r="Y315" s="58"/>
    </row>
    <row r="316" spans="1:25" ht="18" customHeight="1" x14ac:dyDescent="0.2">
      <c r="A316" s="23"/>
      <c r="B316" s="23"/>
      <c r="C316" s="23"/>
      <c r="D316" s="23"/>
      <c r="E316" s="58"/>
      <c r="F316" s="58"/>
      <c r="G316" s="91"/>
      <c r="H316" s="58"/>
      <c r="I316" s="67"/>
      <c r="J316" s="58"/>
      <c r="K316" s="58"/>
      <c r="L316" s="58"/>
      <c r="M316" s="58"/>
      <c r="N316" s="58"/>
      <c r="O316" s="58"/>
      <c r="P316" s="58"/>
      <c r="Q316" s="58"/>
      <c r="R316" s="58"/>
      <c r="S316" s="58"/>
      <c r="T316" s="58"/>
      <c r="U316" s="58"/>
      <c r="V316" s="58"/>
      <c r="W316" s="58"/>
      <c r="X316" s="58"/>
      <c r="Y316" s="58"/>
    </row>
    <row r="317" spans="1:25" ht="18" customHeight="1" x14ac:dyDescent="0.2">
      <c r="A317" s="23"/>
      <c r="B317" s="23"/>
      <c r="C317" s="23"/>
      <c r="D317" s="23"/>
      <c r="E317" s="58"/>
      <c r="F317" s="58"/>
      <c r="G317" s="91"/>
      <c r="H317" s="58"/>
      <c r="I317" s="67"/>
      <c r="J317" s="58"/>
      <c r="K317" s="58"/>
      <c r="L317" s="58"/>
      <c r="M317" s="58"/>
      <c r="N317" s="58"/>
      <c r="O317" s="58"/>
      <c r="P317" s="58"/>
      <c r="Q317" s="58"/>
      <c r="R317" s="58"/>
      <c r="S317" s="58"/>
      <c r="T317" s="58"/>
      <c r="U317" s="58"/>
      <c r="V317" s="58"/>
      <c r="W317" s="58"/>
      <c r="X317" s="58"/>
      <c r="Y317" s="58"/>
    </row>
    <row r="318" spans="1:25" ht="18" customHeight="1" x14ac:dyDescent="0.2">
      <c r="A318" s="23"/>
      <c r="B318" s="23"/>
      <c r="C318" s="23"/>
      <c r="D318" s="23"/>
      <c r="E318" s="58"/>
      <c r="F318" s="58"/>
      <c r="G318" s="91"/>
      <c r="H318" s="58"/>
      <c r="I318" s="67"/>
      <c r="J318" s="58"/>
      <c r="K318" s="58"/>
      <c r="L318" s="58"/>
      <c r="M318" s="58"/>
      <c r="N318" s="58"/>
      <c r="O318" s="58"/>
      <c r="P318" s="58"/>
      <c r="Q318" s="58"/>
      <c r="R318" s="58"/>
      <c r="S318" s="58"/>
      <c r="T318" s="58"/>
      <c r="U318" s="58"/>
      <c r="V318" s="58"/>
      <c r="W318" s="58"/>
      <c r="X318" s="58"/>
      <c r="Y318" s="58"/>
    </row>
    <row r="319" spans="1:25" ht="18" customHeight="1" x14ac:dyDescent="0.2">
      <c r="A319" s="23"/>
      <c r="B319" s="23"/>
      <c r="C319" s="23"/>
      <c r="D319" s="23"/>
      <c r="E319" s="58"/>
      <c r="F319" s="58"/>
      <c r="G319" s="91"/>
      <c r="H319" s="58"/>
      <c r="I319" s="67"/>
      <c r="J319" s="58"/>
      <c r="K319" s="58"/>
      <c r="L319" s="58"/>
      <c r="M319" s="58"/>
      <c r="N319" s="58"/>
      <c r="O319" s="58"/>
      <c r="P319" s="58"/>
      <c r="Q319" s="58"/>
      <c r="R319" s="58"/>
      <c r="S319" s="58"/>
      <c r="T319" s="58"/>
      <c r="U319" s="58"/>
      <c r="V319" s="58"/>
      <c r="W319" s="58"/>
      <c r="X319" s="58"/>
      <c r="Y319" s="58"/>
    </row>
    <row r="320" spans="1:25" ht="18" customHeight="1" x14ac:dyDescent="0.2">
      <c r="A320" s="23"/>
      <c r="B320" s="23"/>
      <c r="C320" s="23"/>
      <c r="D320" s="23"/>
      <c r="E320" s="58"/>
      <c r="F320" s="58"/>
      <c r="G320" s="91"/>
      <c r="H320" s="58"/>
      <c r="I320" s="67"/>
      <c r="J320" s="58"/>
      <c r="K320" s="58"/>
      <c r="L320" s="58"/>
      <c r="M320" s="58"/>
      <c r="N320" s="58"/>
      <c r="O320" s="58"/>
      <c r="P320" s="58"/>
      <c r="Q320" s="58"/>
      <c r="R320" s="58"/>
      <c r="S320" s="58"/>
      <c r="T320" s="58"/>
      <c r="U320" s="58"/>
      <c r="V320" s="58"/>
      <c r="W320" s="58"/>
      <c r="X320" s="58"/>
      <c r="Y320" s="58"/>
    </row>
    <row r="321" spans="1:25" ht="18" customHeight="1" x14ac:dyDescent="0.2">
      <c r="A321" s="23"/>
      <c r="B321" s="23"/>
      <c r="C321" s="23"/>
      <c r="D321" s="23"/>
      <c r="E321" s="58"/>
      <c r="F321" s="58"/>
      <c r="G321" s="91"/>
      <c r="H321" s="58"/>
      <c r="I321" s="67"/>
      <c r="J321" s="58"/>
      <c r="K321" s="58"/>
      <c r="L321" s="58"/>
      <c r="M321" s="58"/>
      <c r="N321" s="58"/>
      <c r="O321" s="58"/>
      <c r="P321" s="58"/>
      <c r="Q321" s="58"/>
      <c r="R321" s="58"/>
      <c r="S321" s="58"/>
      <c r="T321" s="58"/>
      <c r="U321" s="58"/>
      <c r="V321" s="58"/>
      <c r="W321" s="58"/>
      <c r="X321" s="58"/>
      <c r="Y321" s="58"/>
    </row>
    <row r="322" spans="1:25" ht="18" customHeight="1" x14ac:dyDescent="0.2">
      <c r="A322" s="23"/>
      <c r="B322" s="23"/>
      <c r="C322" s="23"/>
      <c r="D322" s="23"/>
      <c r="E322" s="58"/>
      <c r="F322" s="58"/>
      <c r="G322" s="91"/>
      <c r="H322" s="58"/>
      <c r="I322" s="67"/>
      <c r="J322" s="58"/>
      <c r="K322" s="58"/>
      <c r="L322" s="58"/>
      <c r="M322" s="58"/>
      <c r="N322" s="58"/>
      <c r="O322" s="58"/>
      <c r="P322" s="58"/>
      <c r="Q322" s="58"/>
      <c r="R322" s="58"/>
      <c r="S322" s="58"/>
      <c r="T322" s="58"/>
      <c r="U322" s="58"/>
      <c r="V322" s="58"/>
      <c r="W322" s="58"/>
      <c r="X322" s="58"/>
      <c r="Y322" s="58"/>
    </row>
    <row r="323" spans="1:25" ht="18" customHeight="1" x14ac:dyDescent="0.2">
      <c r="A323" s="23"/>
      <c r="B323" s="23"/>
      <c r="C323" s="23"/>
      <c r="D323" s="23"/>
      <c r="E323" s="58"/>
      <c r="F323" s="58"/>
      <c r="G323" s="91"/>
      <c r="H323" s="58"/>
      <c r="I323" s="67"/>
      <c r="J323" s="58"/>
      <c r="K323" s="58"/>
      <c r="L323" s="58"/>
      <c r="M323" s="58"/>
      <c r="N323" s="58"/>
      <c r="O323" s="58"/>
      <c r="P323" s="58"/>
      <c r="Q323" s="58"/>
      <c r="R323" s="58"/>
      <c r="S323" s="58"/>
      <c r="T323" s="58"/>
      <c r="U323" s="58"/>
      <c r="V323" s="58"/>
      <c r="W323" s="58"/>
      <c r="X323" s="58"/>
      <c r="Y323" s="58"/>
    </row>
    <row r="324" spans="1:25" ht="18" customHeight="1" x14ac:dyDescent="0.2">
      <c r="A324" s="23"/>
      <c r="B324" s="23"/>
      <c r="C324" s="23"/>
      <c r="D324" s="23"/>
      <c r="E324" s="58"/>
      <c r="F324" s="58"/>
      <c r="G324" s="91"/>
      <c r="H324" s="58"/>
      <c r="I324" s="67"/>
      <c r="J324" s="58"/>
      <c r="K324" s="58"/>
      <c r="L324" s="58"/>
      <c r="M324" s="58"/>
      <c r="N324" s="58"/>
      <c r="O324" s="58"/>
      <c r="P324" s="58"/>
      <c r="Q324" s="58"/>
      <c r="R324" s="58"/>
      <c r="S324" s="58"/>
      <c r="T324" s="58"/>
      <c r="U324" s="58"/>
      <c r="V324" s="58"/>
      <c r="W324" s="58"/>
      <c r="X324" s="58"/>
      <c r="Y324" s="58"/>
    </row>
    <row r="325" spans="1:25" ht="18" customHeight="1" x14ac:dyDescent="0.2">
      <c r="A325" s="23"/>
      <c r="B325" s="23"/>
      <c r="C325" s="23"/>
      <c r="D325" s="23"/>
      <c r="E325" s="58"/>
      <c r="F325" s="58"/>
      <c r="G325" s="91"/>
      <c r="H325" s="58"/>
      <c r="I325" s="67"/>
      <c r="J325" s="58"/>
      <c r="K325" s="58"/>
      <c r="L325" s="58"/>
      <c r="M325" s="58"/>
      <c r="N325" s="58"/>
      <c r="O325" s="58"/>
      <c r="P325" s="58"/>
      <c r="Q325" s="58"/>
      <c r="R325" s="58"/>
      <c r="S325" s="58"/>
      <c r="T325" s="58"/>
      <c r="U325" s="58"/>
      <c r="V325" s="58"/>
      <c r="W325" s="58"/>
      <c r="X325" s="58"/>
      <c r="Y325" s="58"/>
    </row>
    <row r="326" spans="1:25" ht="18" customHeight="1" x14ac:dyDescent="0.2">
      <c r="A326" s="23"/>
      <c r="B326" s="23"/>
      <c r="C326" s="23"/>
      <c r="D326" s="23"/>
      <c r="E326" s="58"/>
      <c r="F326" s="58"/>
      <c r="G326" s="91"/>
      <c r="H326" s="58"/>
      <c r="I326" s="67"/>
      <c r="J326" s="58"/>
      <c r="K326" s="58"/>
      <c r="L326" s="58"/>
      <c r="M326" s="58"/>
      <c r="N326" s="58"/>
      <c r="O326" s="58"/>
      <c r="P326" s="58"/>
      <c r="Q326" s="58"/>
      <c r="R326" s="58"/>
      <c r="S326" s="58"/>
      <c r="T326" s="58"/>
      <c r="U326" s="58"/>
      <c r="V326" s="58"/>
      <c r="W326" s="58"/>
      <c r="X326" s="58"/>
      <c r="Y326" s="58"/>
    </row>
    <row r="327" spans="1:25" ht="18" customHeight="1" x14ac:dyDescent="0.2">
      <c r="A327" s="23"/>
      <c r="B327" s="23"/>
      <c r="C327" s="23"/>
      <c r="D327" s="23"/>
      <c r="E327" s="58"/>
      <c r="F327" s="58"/>
      <c r="G327" s="91"/>
      <c r="H327" s="58"/>
      <c r="I327" s="67"/>
      <c r="J327" s="58"/>
      <c r="K327" s="58"/>
      <c r="L327" s="58"/>
      <c r="M327" s="58"/>
      <c r="N327" s="58"/>
      <c r="O327" s="58"/>
      <c r="P327" s="58"/>
      <c r="Q327" s="58"/>
      <c r="R327" s="58"/>
      <c r="S327" s="58"/>
      <c r="T327" s="58"/>
      <c r="U327" s="58"/>
      <c r="V327" s="58"/>
      <c r="W327" s="58"/>
      <c r="X327" s="58"/>
      <c r="Y327" s="58"/>
    </row>
    <row r="328" spans="1:25" ht="18" customHeight="1" x14ac:dyDescent="0.2">
      <c r="A328" s="23"/>
      <c r="B328" s="23"/>
      <c r="C328" s="23"/>
      <c r="D328" s="23"/>
      <c r="E328" s="58"/>
      <c r="F328" s="58"/>
      <c r="G328" s="91"/>
      <c r="H328" s="58"/>
      <c r="I328" s="67"/>
      <c r="J328" s="58"/>
      <c r="K328" s="58"/>
      <c r="L328" s="58"/>
      <c r="M328" s="58"/>
      <c r="N328" s="58"/>
      <c r="O328" s="58"/>
      <c r="P328" s="58"/>
      <c r="Q328" s="58"/>
      <c r="R328" s="58"/>
      <c r="S328" s="58"/>
      <c r="T328" s="58"/>
      <c r="U328" s="58"/>
      <c r="V328" s="58"/>
      <c r="W328" s="58"/>
      <c r="X328" s="58"/>
      <c r="Y328" s="58"/>
    </row>
    <row r="329" spans="1:25" ht="18" customHeight="1" x14ac:dyDescent="0.2">
      <c r="A329" s="23"/>
      <c r="B329" s="23"/>
      <c r="C329" s="23"/>
      <c r="D329" s="23"/>
      <c r="E329" s="58"/>
      <c r="F329" s="58"/>
      <c r="G329" s="91"/>
      <c r="H329" s="58"/>
      <c r="I329" s="67"/>
      <c r="J329" s="58"/>
      <c r="K329" s="58"/>
      <c r="L329" s="58"/>
      <c r="M329" s="58"/>
      <c r="N329" s="58"/>
      <c r="O329" s="58"/>
      <c r="P329" s="58"/>
      <c r="Q329" s="58"/>
      <c r="R329" s="58"/>
      <c r="S329" s="58"/>
      <c r="T329" s="58"/>
      <c r="U329" s="58"/>
      <c r="V329" s="58"/>
      <c r="W329" s="58"/>
      <c r="X329" s="58"/>
      <c r="Y329" s="58"/>
    </row>
    <row r="330" spans="1:25" ht="18" customHeight="1" x14ac:dyDescent="0.2">
      <c r="A330" s="23"/>
      <c r="B330" s="23"/>
      <c r="C330" s="23"/>
      <c r="D330" s="23"/>
      <c r="E330" s="58"/>
      <c r="F330" s="58"/>
      <c r="G330" s="91"/>
      <c r="H330" s="58"/>
      <c r="I330" s="67"/>
      <c r="J330" s="58"/>
      <c r="K330" s="58"/>
      <c r="L330" s="58"/>
      <c r="M330" s="58"/>
      <c r="N330" s="58"/>
      <c r="O330" s="58"/>
      <c r="P330" s="58"/>
      <c r="Q330" s="58"/>
      <c r="R330" s="58"/>
      <c r="S330" s="58"/>
      <c r="T330" s="58"/>
      <c r="U330" s="58"/>
      <c r="V330" s="58"/>
      <c r="W330" s="58"/>
      <c r="X330" s="58"/>
      <c r="Y330" s="58"/>
    </row>
    <row r="331" spans="1:25" ht="18" customHeight="1" x14ac:dyDescent="0.2">
      <c r="A331" s="23"/>
      <c r="B331" s="23"/>
      <c r="C331" s="23"/>
      <c r="D331" s="23"/>
      <c r="E331" s="58"/>
      <c r="F331" s="58"/>
      <c r="G331" s="91"/>
      <c r="H331" s="58"/>
      <c r="I331" s="67"/>
      <c r="J331" s="58"/>
      <c r="K331" s="58"/>
      <c r="L331" s="58"/>
      <c r="M331" s="58"/>
      <c r="N331" s="58"/>
      <c r="O331" s="58"/>
      <c r="P331" s="58"/>
      <c r="Q331" s="58"/>
      <c r="R331" s="58"/>
      <c r="S331" s="58"/>
      <c r="T331" s="58"/>
      <c r="U331" s="58"/>
      <c r="V331" s="58"/>
      <c r="W331" s="58"/>
      <c r="X331" s="58"/>
      <c r="Y331" s="58"/>
    </row>
    <row r="332" spans="1:25" ht="18" customHeight="1" x14ac:dyDescent="0.2">
      <c r="A332" s="23"/>
      <c r="B332" s="23"/>
      <c r="C332" s="23"/>
      <c r="D332" s="23"/>
      <c r="E332" s="58"/>
      <c r="F332" s="58"/>
      <c r="G332" s="91"/>
      <c r="H332" s="58"/>
      <c r="I332" s="67"/>
      <c r="J332" s="58"/>
      <c r="K332" s="58"/>
      <c r="L332" s="58"/>
      <c r="M332" s="58"/>
      <c r="N332" s="58"/>
      <c r="O332" s="58"/>
      <c r="P332" s="58"/>
      <c r="Q332" s="58"/>
      <c r="R332" s="58"/>
      <c r="S332" s="58"/>
      <c r="T332" s="58"/>
      <c r="U332" s="58"/>
      <c r="V332" s="58"/>
      <c r="W332" s="58"/>
      <c r="X332" s="58"/>
      <c r="Y332" s="58"/>
    </row>
    <row r="333" spans="1:25" ht="18" customHeight="1" x14ac:dyDescent="0.2">
      <c r="A333" s="23"/>
      <c r="B333" s="23"/>
      <c r="C333" s="23"/>
      <c r="D333" s="23"/>
      <c r="E333" s="58"/>
      <c r="F333" s="58"/>
      <c r="G333" s="91"/>
      <c r="H333" s="58"/>
      <c r="I333" s="67"/>
      <c r="J333" s="58"/>
      <c r="K333" s="58"/>
      <c r="L333" s="58"/>
      <c r="M333" s="58"/>
      <c r="N333" s="58"/>
      <c r="O333" s="58"/>
      <c r="P333" s="58"/>
      <c r="Q333" s="58"/>
      <c r="R333" s="58"/>
      <c r="S333" s="58"/>
      <c r="T333" s="58"/>
      <c r="U333" s="58"/>
      <c r="V333" s="58"/>
      <c r="W333" s="58"/>
      <c r="X333" s="58"/>
      <c r="Y333" s="58"/>
    </row>
    <row r="334" spans="1:25" ht="18" customHeight="1" x14ac:dyDescent="0.2">
      <c r="A334" s="23"/>
      <c r="B334" s="23"/>
      <c r="C334" s="23"/>
      <c r="D334" s="23"/>
      <c r="E334" s="58"/>
      <c r="F334" s="58"/>
      <c r="G334" s="91"/>
      <c r="H334" s="58"/>
      <c r="I334" s="67"/>
      <c r="J334" s="58"/>
      <c r="K334" s="58"/>
      <c r="L334" s="58"/>
      <c r="M334" s="58"/>
      <c r="N334" s="58"/>
      <c r="O334" s="58"/>
      <c r="P334" s="58"/>
      <c r="Q334" s="58"/>
      <c r="R334" s="58"/>
      <c r="S334" s="58"/>
      <c r="T334" s="58"/>
      <c r="U334" s="58"/>
      <c r="V334" s="58"/>
      <c r="W334" s="58"/>
      <c r="X334" s="58"/>
      <c r="Y334" s="58"/>
    </row>
    <row r="335" spans="1:25" ht="18" customHeight="1" x14ac:dyDescent="0.2">
      <c r="A335" s="23"/>
      <c r="B335" s="23"/>
      <c r="C335" s="23"/>
      <c r="D335" s="23"/>
      <c r="E335" s="58"/>
      <c r="F335" s="58"/>
      <c r="G335" s="91"/>
      <c r="H335" s="58"/>
      <c r="I335" s="67"/>
      <c r="J335" s="58"/>
      <c r="K335" s="58"/>
      <c r="L335" s="58"/>
      <c r="M335" s="58"/>
      <c r="N335" s="58"/>
      <c r="O335" s="58"/>
      <c r="P335" s="58"/>
      <c r="Q335" s="58"/>
      <c r="R335" s="58"/>
      <c r="S335" s="58"/>
      <c r="T335" s="58"/>
      <c r="U335" s="58"/>
      <c r="V335" s="58"/>
      <c r="W335" s="58"/>
      <c r="X335" s="58"/>
      <c r="Y335" s="58"/>
    </row>
    <row r="336" spans="1:25" ht="18" customHeight="1" x14ac:dyDescent="0.2">
      <c r="A336" s="23"/>
      <c r="B336" s="23"/>
      <c r="C336" s="23"/>
      <c r="D336" s="23"/>
      <c r="E336" s="58"/>
      <c r="F336" s="58"/>
      <c r="G336" s="91"/>
      <c r="H336" s="58"/>
      <c r="I336" s="67"/>
      <c r="J336" s="58"/>
      <c r="K336" s="58"/>
      <c r="L336" s="58"/>
      <c r="M336" s="58"/>
      <c r="N336" s="58"/>
      <c r="O336" s="58"/>
      <c r="P336" s="58"/>
      <c r="Q336" s="58"/>
      <c r="R336" s="58"/>
      <c r="S336" s="58"/>
      <c r="T336" s="58"/>
      <c r="U336" s="58"/>
      <c r="V336" s="58"/>
      <c r="W336" s="58"/>
      <c r="X336" s="58"/>
      <c r="Y336" s="58"/>
    </row>
    <row r="337" spans="1:25" ht="18" customHeight="1" x14ac:dyDescent="0.2">
      <c r="A337" s="23"/>
      <c r="B337" s="23"/>
      <c r="C337" s="23"/>
      <c r="D337" s="23"/>
      <c r="E337" s="58"/>
      <c r="F337" s="58"/>
      <c r="G337" s="91"/>
      <c r="H337" s="58"/>
      <c r="I337" s="67"/>
      <c r="J337" s="58"/>
      <c r="K337" s="58"/>
      <c r="L337" s="58"/>
      <c r="M337" s="58"/>
      <c r="N337" s="58"/>
      <c r="O337" s="58"/>
      <c r="P337" s="58"/>
      <c r="Q337" s="58"/>
      <c r="R337" s="58"/>
      <c r="S337" s="58"/>
      <c r="T337" s="58"/>
      <c r="U337" s="58"/>
      <c r="V337" s="58"/>
      <c r="W337" s="58"/>
      <c r="X337" s="58"/>
      <c r="Y337" s="58"/>
    </row>
    <row r="338" spans="1:25" ht="18" customHeight="1" x14ac:dyDescent="0.2">
      <c r="A338" s="23"/>
      <c r="B338" s="23"/>
      <c r="C338" s="23"/>
      <c r="D338" s="23"/>
      <c r="E338" s="58"/>
      <c r="F338" s="58"/>
      <c r="G338" s="91"/>
      <c r="H338" s="58"/>
      <c r="I338" s="67"/>
      <c r="J338" s="58"/>
      <c r="K338" s="58"/>
      <c r="L338" s="58"/>
      <c r="M338" s="58"/>
      <c r="N338" s="58"/>
      <c r="O338" s="58"/>
      <c r="P338" s="58"/>
      <c r="Q338" s="58"/>
      <c r="R338" s="58"/>
      <c r="S338" s="58"/>
      <c r="T338" s="58"/>
      <c r="U338" s="58"/>
      <c r="V338" s="58"/>
      <c r="W338" s="58"/>
      <c r="X338" s="58"/>
      <c r="Y338" s="58"/>
    </row>
    <row r="339" spans="1:25" ht="18" customHeight="1" x14ac:dyDescent="0.2">
      <c r="A339" s="23"/>
      <c r="B339" s="23"/>
      <c r="C339" s="23"/>
      <c r="D339" s="23"/>
      <c r="E339" s="58"/>
      <c r="F339" s="58"/>
      <c r="G339" s="91"/>
      <c r="H339" s="58"/>
      <c r="I339" s="67"/>
      <c r="J339" s="58"/>
      <c r="K339" s="58"/>
      <c r="L339" s="58"/>
      <c r="M339" s="58"/>
      <c r="N339" s="58"/>
      <c r="O339" s="58"/>
      <c r="P339" s="58"/>
      <c r="Q339" s="58"/>
      <c r="R339" s="58"/>
      <c r="S339" s="58"/>
      <c r="T339" s="58"/>
      <c r="U339" s="58"/>
      <c r="V339" s="58"/>
      <c r="W339" s="58"/>
      <c r="X339" s="58"/>
      <c r="Y339" s="58"/>
    </row>
    <row r="340" spans="1:25" ht="18" customHeight="1" x14ac:dyDescent="0.2">
      <c r="A340" s="23"/>
      <c r="B340" s="23"/>
      <c r="C340" s="23"/>
      <c r="D340" s="23"/>
      <c r="E340" s="58"/>
      <c r="F340" s="58"/>
      <c r="G340" s="91"/>
      <c r="H340" s="58"/>
      <c r="I340" s="67"/>
      <c r="J340" s="58"/>
      <c r="K340" s="58"/>
      <c r="L340" s="58"/>
      <c r="M340" s="58"/>
      <c r="N340" s="58"/>
      <c r="O340" s="58"/>
      <c r="P340" s="58"/>
      <c r="Q340" s="58"/>
      <c r="R340" s="58"/>
      <c r="S340" s="58"/>
      <c r="T340" s="58"/>
      <c r="U340" s="58"/>
      <c r="V340" s="58"/>
      <c r="W340" s="58"/>
      <c r="X340" s="58"/>
      <c r="Y340" s="58"/>
    </row>
    <row r="341" spans="1:25" ht="18" customHeight="1" x14ac:dyDescent="0.2">
      <c r="A341" s="23"/>
      <c r="B341" s="23"/>
      <c r="C341" s="23"/>
      <c r="D341" s="23"/>
      <c r="E341" s="58"/>
      <c r="F341" s="58"/>
      <c r="G341" s="91"/>
      <c r="H341" s="58"/>
      <c r="I341" s="67"/>
      <c r="J341" s="58"/>
      <c r="K341" s="58"/>
      <c r="L341" s="58"/>
      <c r="M341" s="58"/>
      <c r="N341" s="58"/>
      <c r="O341" s="58"/>
      <c r="P341" s="58"/>
      <c r="Q341" s="58"/>
      <c r="R341" s="58"/>
      <c r="S341" s="58"/>
      <c r="T341" s="58"/>
      <c r="U341" s="58"/>
      <c r="V341" s="58"/>
      <c r="W341" s="58"/>
      <c r="X341" s="58"/>
      <c r="Y341" s="58"/>
    </row>
    <row r="342" spans="1:25" ht="18" customHeight="1" x14ac:dyDescent="0.2">
      <c r="A342" s="23"/>
      <c r="B342" s="23"/>
      <c r="C342" s="23"/>
      <c r="D342" s="23"/>
      <c r="E342" s="58"/>
      <c r="F342" s="58"/>
      <c r="G342" s="91"/>
      <c r="H342" s="58"/>
      <c r="I342" s="67"/>
      <c r="J342" s="58"/>
      <c r="K342" s="58"/>
      <c r="L342" s="58"/>
      <c r="M342" s="58"/>
      <c r="N342" s="58"/>
      <c r="O342" s="58"/>
      <c r="P342" s="58"/>
      <c r="Q342" s="58"/>
      <c r="R342" s="58"/>
      <c r="S342" s="58"/>
      <c r="T342" s="58"/>
      <c r="U342" s="58"/>
      <c r="V342" s="58"/>
      <c r="W342" s="58"/>
      <c r="X342" s="58"/>
      <c r="Y342" s="58"/>
    </row>
    <row r="343" spans="1:25" ht="18" customHeight="1" x14ac:dyDescent="0.2">
      <c r="A343" s="23"/>
      <c r="B343" s="23"/>
      <c r="C343" s="23"/>
      <c r="D343" s="23"/>
      <c r="E343" s="58"/>
      <c r="F343" s="58"/>
      <c r="G343" s="91"/>
      <c r="H343" s="58"/>
      <c r="I343" s="67"/>
      <c r="J343" s="58"/>
      <c r="K343" s="58"/>
      <c r="L343" s="58"/>
      <c r="M343" s="58"/>
      <c r="N343" s="58"/>
      <c r="O343" s="58"/>
      <c r="P343" s="58"/>
      <c r="Q343" s="58"/>
      <c r="R343" s="58"/>
      <c r="S343" s="58"/>
      <c r="T343" s="58"/>
      <c r="U343" s="58"/>
      <c r="V343" s="58"/>
      <c r="W343" s="58"/>
      <c r="X343" s="58"/>
      <c r="Y343" s="58"/>
    </row>
    <row r="344" spans="1:25" ht="18" customHeight="1" x14ac:dyDescent="0.2">
      <c r="A344" s="23"/>
      <c r="B344" s="23"/>
      <c r="C344" s="23"/>
      <c r="D344" s="23"/>
      <c r="E344" s="58"/>
      <c r="F344" s="58"/>
      <c r="G344" s="91"/>
      <c r="H344" s="58"/>
      <c r="I344" s="67"/>
      <c r="J344" s="58"/>
      <c r="K344" s="58"/>
      <c r="L344" s="58"/>
      <c r="M344" s="58"/>
      <c r="N344" s="58"/>
      <c r="O344" s="58"/>
      <c r="P344" s="58"/>
      <c r="Q344" s="58"/>
      <c r="R344" s="58"/>
      <c r="S344" s="58"/>
      <c r="T344" s="58"/>
      <c r="U344" s="58"/>
      <c r="V344" s="58"/>
      <c r="W344" s="58"/>
      <c r="X344" s="58"/>
      <c r="Y344" s="58"/>
    </row>
    <row r="345" spans="1:25" ht="18" customHeight="1" x14ac:dyDescent="0.2">
      <c r="A345" s="23"/>
      <c r="B345" s="23"/>
      <c r="C345" s="23"/>
      <c r="D345" s="23"/>
      <c r="E345" s="58"/>
      <c r="F345" s="58"/>
      <c r="G345" s="91"/>
      <c r="H345" s="58"/>
      <c r="I345" s="67"/>
      <c r="J345" s="58"/>
      <c r="K345" s="58"/>
      <c r="L345" s="58"/>
      <c r="M345" s="58"/>
      <c r="N345" s="58"/>
      <c r="O345" s="58"/>
      <c r="P345" s="58"/>
      <c r="Q345" s="58"/>
      <c r="R345" s="58"/>
      <c r="S345" s="58"/>
      <c r="T345" s="58"/>
      <c r="U345" s="58"/>
      <c r="V345" s="58"/>
      <c r="W345" s="58"/>
      <c r="X345" s="58"/>
      <c r="Y345" s="58"/>
    </row>
    <row r="346" spans="1:25" ht="18" customHeight="1" x14ac:dyDescent="0.2">
      <c r="A346" s="23"/>
      <c r="B346" s="23"/>
      <c r="C346" s="23"/>
      <c r="D346" s="23"/>
      <c r="E346" s="58"/>
      <c r="F346" s="58"/>
      <c r="G346" s="91"/>
      <c r="H346" s="58"/>
      <c r="I346" s="67"/>
      <c r="J346" s="58"/>
      <c r="K346" s="58"/>
      <c r="L346" s="58"/>
      <c r="M346" s="58"/>
      <c r="N346" s="58"/>
      <c r="O346" s="58"/>
      <c r="P346" s="58"/>
      <c r="Q346" s="58"/>
      <c r="R346" s="58"/>
      <c r="S346" s="58"/>
      <c r="T346" s="58"/>
      <c r="U346" s="58"/>
      <c r="V346" s="58"/>
      <c r="W346" s="58"/>
      <c r="X346" s="58"/>
      <c r="Y346" s="58"/>
    </row>
    <row r="347" spans="1:25" ht="18" customHeight="1" x14ac:dyDescent="0.2">
      <c r="A347" s="23"/>
      <c r="B347" s="23"/>
      <c r="C347" s="23"/>
      <c r="D347" s="23"/>
      <c r="E347" s="58"/>
      <c r="F347" s="58"/>
      <c r="G347" s="91"/>
      <c r="H347" s="58"/>
      <c r="I347" s="67"/>
      <c r="J347" s="58"/>
      <c r="K347" s="58"/>
      <c r="L347" s="58"/>
      <c r="M347" s="58"/>
      <c r="N347" s="58"/>
      <c r="O347" s="58"/>
      <c r="P347" s="58"/>
      <c r="Q347" s="58"/>
      <c r="R347" s="58"/>
      <c r="S347" s="58"/>
      <c r="T347" s="58"/>
      <c r="U347" s="58"/>
      <c r="V347" s="58"/>
      <c r="W347" s="58"/>
      <c r="X347" s="58"/>
      <c r="Y347" s="58"/>
    </row>
    <row r="348" spans="1:25" ht="18" customHeight="1" x14ac:dyDescent="0.2">
      <c r="A348" s="23"/>
      <c r="B348" s="23"/>
      <c r="C348" s="23"/>
      <c r="D348" s="23"/>
      <c r="E348" s="58"/>
      <c r="F348" s="58"/>
      <c r="G348" s="91"/>
      <c r="H348" s="58"/>
      <c r="I348" s="67"/>
      <c r="J348" s="58"/>
      <c r="K348" s="58"/>
      <c r="L348" s="58"/>
      <c r="M348" s="58"/>
      <c r="N348" s="58"/>
      <c r="O348" s="58"/>
      <c r="P348" s="58"/>
      <c r="Q348" s="58"/>
      <c r="R348" s="58"/>
      <c r="S348" s="58"/>
      <c r="T348" s="58"/>
      <c r="U348" s="58"/>
      <c r="V348" s="58"/>
      <c r="W348" s="58"/>
      <c r="X348" s="58"/>
      <c r="Y348" s="58"/>
    </row>
    <row r="349" spans="1:25" ht="18" customHeight="1" x14ac:dyDescent="0.2">
      <c r="A349" s="23"/>
      <c r="B349" s="23"/>
      <c r="C349" s="23"/>
      <c r="D349" s="23"/>
      <c r="E349" s="58"/>
      <c r="F349" s="58"/>
      <c r="G349" s="91"/>
      <c r="H349" s="58"/>
      <c r="I349" s="67"/>
      <c r="J349" s="58"/>
      <c r="K349" s="58"/>
      <c r="L349" s="58"/>
      <c r="M349" s="58"/>
      <c r="N349" s="58"/>
      <c r="O349" s="58"/>
      <c r="P349" s="58"/>
      <c r="Q349" s="58"/>
      <c r="R349" s="58"/>
      <c r="S349" s="58"/>
      <c r="T349" s="58"/>
      <c r="U349" s="58"/>
      <c r="V349" s="58"/>
      <c r="W349" s="58"/>
      <c r="X349" s="58"/>
      <c r="Y349" s="58"/>
    </row>
    <row r="350" spans="1:25" ht="18" customHeight="1" x14ac:dyDescent="0.2">
      <c r="A350" s="23"/>
      <c r="B350" s="23"/>
      <c r="C350" s="23"/>
      <c r="D350" s="23"/>
      <c r="E350" s="58"/>
      <c r="F350" s="58"/>
      <c r="G350" s="91"/>
      <c r="H350" s="58"/>
      <c r="I350" s="67"/>
      <c r="J350" s="58"/>
      <c r="K350" s="58"/>
      <c r="L350" s="58"/>
      <c r="M350" s="58"/>
      <c r="N350" s="58"/>
      <c r="O350" s="58"/>
      <c r="P350" s="58"/>
      <c r="Q350" s="58"/>
      <c r="R350" s="58"/>
      <c r="S350" s="58"/>
      <c r="T350" s="58"/>
      <c r="U350" s="58"/>
      <c r="V350" s="58"/>
      <c r="W350" s="58"/>
      <c r="X350" s="58"/>
      <c r="Y350" s="58"/>
    </row>
    <row r="351" spans="1:25" ht="18" customHeight="1" x14ac:dyDescent="0.2">
      <c r="A351" s="23"/>
      <c r="B351" s="23"/>
      <c r="C351" s="23"/>
      <c r="D351" s="23"/>
      <c r="E351" s="58"/>
      <c r="F351" s="58"/>
      <c r="G351" s="91"/>
      <c r="H351" s="58"/>
      <c r="I351" s="67"/>
      <c r="J351" s="58"/>
      <c r="K351" s="58"/>
      <c r="L351" s="58"/>
      <c r="M351" s="58"/>
      <c r="N351" s="58"/>
      <c r="O351" s="58"/>
      <c r="P351" s="58"/>
      <c r="Q351" s="58"/>
      <c r="R351" s="58"/>
      <c r="S351" s="58"/>
      <c r="T351" s="58"/>
      <c r="U351" s="58"/>
      <c r="V351" s="58"/>
      <c r="W351" s="58"/>
      <c r="X351" s="58"/>
      <c r="Y351" s="58"/>
    </row>
    <row r="352" spans="1:25" ht="18" customHeight="1" x14ac:dyDescent="0.2">
      <c r="A352" s="23"/>
      <c r="B352" s="23"/>
      <c r="C352" s="23"/>
      <c r="D352" s="23"/>
      <c r="E352" s="58"/>
      <c r="F352" s="58"/>
      <c r="G352" s="91"/>
      <c r="H352" s="58"/>
      <c r="I352" s="67"/>
      <c r="J352" s="58"/>
      <c r="K352" s="58"/>
      <c r="L352" s="58"/>
      <c r="M352" s="58"/>
      <c r="N352" s="58"/>
      <c r="O352" s="58"/>
      <c r="P352" s="58"/>
      <c r="Q352" s="58"/>
      <c r="R352" s="58"/>
      <c r="S352" s="58"/>
      <c r="T352" s="58"/>
      <c r="U352" s="58"/>
      <c r="V352" s="58"/>
      <c r="W352" s="58"/>
      <c r="X352" s="58"/>
      <c r="Y352" s="58"/>
    </row>
    <row r="353" spans="1:25" ht="18" customHeight="1" x14ac:dyDescent="0.2">
      <c r="A353" s="23"/>
      <c r="B353" s="23"/>
      <c r="C353" s="23"/>
      <c r="D353" s="23"/>
      <c r="E353" s="58"/>
      <c r="F353" s="58"/>
      <c r="G353" s="91"/>
      <c r="H353" s="58"/>
      <c r="I353" s="67"/>
      <c r="J353" s="58"/>
      <c r="K353" s="58"/>
      <c r="L353" s="58"/>
      <c r="M353" s="58"/>
      <c r="N353" s="58"/>
      <c r="O353" s="58"/>
      <c r="P353" s="58"/>
      <c r="Q353" s="58"/>
      <c r="R353" s="58"/>
      <c r="S353" s="58"/>
      <c r="T353" s="58"/>
      <c r="U353" s="58"/>
      <c r="V353" s="58"/>
      <c r="W353" s="58"/>
      <c r="X353" s="58"/>
      <c r="Y353" s="58"/>
    </row>
    <row r="354" spans="1:25" ht="18" customHeight="1" x14ac:dyDescent="0.2">
      <c r="A354" s="23"/>
      <c r="B354" s="23"/>
      <c r="C354" s="23"/>
      <c r="D354" s="23"/>
      <c r="E354" s="58"/>
      <c r="F354" s="58"/>
      <c r="G354" s="91"/>
      <c r="H354" s="58"/>
      <c r="I354" s="67"/>
      <c r="J354" s="58"/>
      <c r="K354" s="58"/>
      <c r="L354" s="58"/>
      <c r="M354" s="58"/>
      <c r="N354" s="58"/>
      <c r="O354" s="58"/>
      <c r="P354" s="58"/>
      <c r="Q354" s="58"/>
      <c r="R354" s="58"/>
      <c r="S354" s="58"/>
      <c r="T354" s="58"/>
      <c r="U354" s="58"/>
      <c r="V354" s="58"/>
      <c r="W354" s="58"/>
      <c r="X354" s="58"/>
      <c r="Y354" s="58"/>
    </row>
    <row r="355" spans="1:25" ht="18" customHeight="1" x14ac:dyDescent="0.2">
      <c r="A355" s="23"/>
      <c r="B355" s="23"/>
      <c r="C355" s="23"/>
      <c r="D355" s="23"/>
      <c r="E355" s="58"/>
      <c r="F355" s="58"/>
      <c r="G355" s="91"/>
      <c r="H355" s="58"/>
      <c r="I355" s="67"/>
      <c r="J355" s="58"/>
      <c r="K355" s="58"/>
      <c r="L355" s="58"/>
      <c r="M355" s="58"/>
      <c r="N355" s="58"/>
      <c r="O355" s="58"/>
      <c r="P355" s="58"/>
      <c r="Q355" s="58"/>
      <c r="R355" s="58"/>
      <c r="S355" s="58"/>
      <c r="T355" s="58"/>
      <c r="U355" s="58"/>
      <c r="V355" s="58"/>
      <c r="W355" s="58"/>
      <c r="X355" s="58"/>
      <c r="Y355" s="58"/>
    </row>
    <row r="356" spans="1:25" ht="18" customHeight="1" x14ac:dyDescent="0.2">
      <c r="A356" s="23"/>
      <c r="B356" s="23"/>
      <c r="C356" s="23"/>
      <c r="D356" s="23"/>
      <c r="E356" s="58"/>
      <c r="F356" s="58"/>
      <c r="G356" s="91"/>
      <c r="H356" s="58"/>
      <c r="I356" s="67"/>
      <c r="J356" s="58"/>
      <c r="K356" s="58"/>
      <c r="L356" s="58"/>
      <c r="M356" s="58"/>
      <c r="N356" s="58"/>
      <c r="O356" s="58"/>
      <c r="P356" s="58"/>
      <c r="Q356" s="58"/>
      <c r="R356" s="58"/>
      <c r="S356" s="58"/>
      <c r="T356" s="58"/>
      <c r="U356" s="58"/>
      <c r="V356" s="58"/>
      <c r="W356" s="58"/>
      <c r="X356" s="58"/>
      <c r="Y356" s="58"/>
    </row>
    <row r="357" spans="1:25" ht="18" customHeight="1" x14ac:dyDescent="0.2">
      <c r="A357" s="23"/>
      <c r="B357" s="23"/>
      <c r="C357" s="23"/>
      <c r="D357" s="23"/>
      <c r="E357" s="58"/>
      <c r="F357" s="58"/>
      <c r="G357" s="91"/>
      <c r="H357" s="58"/>
      <c r="I357" s="67"/>
      <c r="J357" s="58"/>
      <c r="K357" s="58"/>
      <c r="L357" s="58"/>
      <c r="M357" s="58"/>
      <c r="N357" s="58"/>
      <c r="O357" s="58"/>
      <c r="P357" s="58"/>
      <c r="Q357" s="58"/>
      <c r="R357" s="58"/>
      <c r="S357" s="58"/>
      <c r="T357" s="58"/>
      <c r="U357" s="58"/>
      <c r="V357" s="58"/>
      <c r="W357" s="58"/>
      <c r="X357" s="58"/>
      <c r="Y357" s="58"/>
    </row>
    <row r="358" spans="1:25" ht="18" customHeight="1" x14ac:dyDescent="0.2">
      <c r="A358" s="23"/>
      <c r="B358" s="23"/>
      <c r="C358" s="23"/>
      <c r="D358" s="23"/>
      <c r="E358" s="58"/>
      <c r="F358" s="58"/>
      <c r="G358" s="91"/>
      <c r="H358" s="58"/>
      <c r="I358" s="67"/>
      <c r="J358" s="58"/>
      <c r="K358" s="58"/>
      <c r="L358" s="58"/>
      <c r="M358" s="58"/>
      <c r="N358" s="58"/>
      <c r="O358" s="58"/>
      <c r="P358" s="58"/>
      <c r="Q358" s="58"/>
      <c r="R358" s="58"/>
      <c r="S358" s="58"/>
      <c r="T358" s="58"/>
      <c r="U358" s="58"/>
      <c r="V358" s="58"/>
      <c r="W358" s="58"/>
      <c r="X358" s="58"/>
      <c r="Y358" s="58"/>
    </row>
    <row r="359" spans="1:25" ht="18" customHeight="1" x14ac:dyDescent="0.2">
      <c r="A359" s="23"/>
      <c r="B359" s="23"/>
      <c r="C359" s="23"/>
      <c r="D359" s="23"/>
      <c r="E359" s="58"/>
      <c r="F359" s="58"/>
      <c r="G359" s="91"/>
      <c r="H359" s="58"/>
      <c r="I359" s="67"/>
      <c r="J359" s="58"/>
      <c r="K359" s="58"/>
      <c r="L359" s="58"/>
      <c r="M359" s="58"/>
      <c r="N359" s="58"/>
      <c r="O359" s="58"/>
      <c r="P359" s="58"/>
      <c r="Q359" s="58"/>
      <c r="R359" s="58"/>
      <c r="S359" s="58"/>
      <c r="T359" s="58"/>
      <c r="U359" s="58"/>
      <c r="V359" s="58"/>
      <c r="W359" s="58"/>
      <c r="X359" s="58"/>
      <c r="Y359" s="58"/>
    </row>
    <row r="360" spans="1:25" ht="18" customHeight="1" x14ac:dyDescent="0.2">
      <c r="A360" s="23"/>
      <c r="B360" s="23"/>
      <c r="C360" s="23"/>
      <c r="D360" s="23"/>
      <c r="E360" s="58"/>
      <c r="F360" s="58"/>
      <c r="G360" s="91"/>
      <c r="H360" s="58"/>
      <c r="I360" s="67"/>
      <c r="J360" s="58"/>
      <c r="K360" s="58"/>
      <c r="L360" s="58"/>
      <c r="M360" s="58"/>
      <c r="N360" s="58"/>
      <c r="O360" s="58"/>
      <c r="P360" s="58"/>
      <c r="Q360" s="58"/>
      <c r="R360" s="58"/>
      <c r="S360" s="58"/>
      <c r="T360" s="58"/>
      <c r="U360" s="58"/>
      <c r="V360" s="58"/>
      <c r="W360" s="58"/>
      <c r="X360" s="58"/>
      <c r="Y360" s="58"/>
    </row>
    <row r="361" spans="1:25" ht="18" customHeight="1" x14ac:dyDescent="0.2">
      <c r="A361" s="23"/>
      <c r="B361" s="23"/>
      <c r="C361" s="23"/>
      <c r="D361" s="23"/>
      <c r="E361" s="58"/>
      <c r="F361" s="58"/>
      <c r="G361" s="91"/>
      <c r="H361" s="58"/>
      <c r="I361" s="67"/>
      <c r="J361" s="58"/>
      <c r="K361" s="58"/>
      <c r="L361" s="58"/>
      <c r="M361" s="58"/>
      <c r="N361" s="58"/>
      <c r="O361" s="58"/>
      <c r="P361" s="58"/>
      <c r="Q361" s="58"/>
      <c r="R361" s="58"/>
      <c r="S361" s="58"/>
      <c r="T361" s="58"/>
      <c r="U361" s="58"/>
      <c r="V361" s="58"/>
      <c r="W361" s="58"/>
      <c r="X361" s="58"/>
      <c r="Y361" s="58"/>
    </row>
    <row r="362" spans="1:25" ht="18" customHeight="1" x14ac:dyDescent="0.2">
      <c r="A362" s="23"/>
      <c r="B362" s="23"/>
      <c r="C362" s="23"/>
      <c r="D362" s="23"/>
      <c r="E362" s="58"/>
      <c r="F362" s="58"/>
      <c r="G362" s="91"/>
      <c r="H362" s="58"/>
      <c r="I362" s="67"/>
      <c r="J362" s="58"/>
      <c r="K362" s="58"/>
      <c r="L362" s="58"/>
      <c r="M362" s="58"/>
      <c r="N362" s="58"/>
      <c r="O362" s="58"/>
      <c r="P362" s="58"/>
      <c r="Q362" s="58"/>
      <c r="R362" s="58"/>
      <c r="S362" s="58"/>
      <c r="T362" s="58"/>
      <c r="U362" s="58"/>
      <c r="V362" s="58"/>
      <c r="W362" s="58"/>
      <c r="X362" s="58"/>
      <c r="Y362" s="58"/>
    </row>
    <row r="363" spans="1:25" ht="18" customHeight="1" x14ac:dyDescent="0.2">
      <c r="A363" s="23"/>
      <c r="B363" s="23"/>
      <c r="C363" s="23"/>
      <c r="D363" s="23"/>
      <c r="E363" s="58"/>
      <c r="F363" s="58"/>
      <c r="G363" s="91"/>
      <c r="H363" s="58"/>
      <c r="I363" s="67"/>
      <c r="J363" s="58"/>
      <c r="K363" s="58"/>
      <c r="L363" s="58"/>
      <c r="M363" s="58"/>
      <c r="N363" s="58"/>
      <c r="O363" s="58"/>
      <c r="P363" s="58"/>
      <c r="Q363" s="58"/>
      <c r="R363" s="58"/>
      <c r="S363" s="58"/>
      <c r="T363" s="58"/>
      <c r="U363" s="58"/>
      <c r="V363" s="58"/>
      <c r="W363" s="58"/>
      <c r="X363" s="58"/>
      <c r="Y363" s="58"/>
    </row>
    <row r="364" spans="1:25" ht="18" customHeight="1" x14ac:dyDescent="0.2">
      <c r="A364" s="23"/>
      <c r="B364" s="23"/>
      <c r="C364" s="23"/>
      <c r="D364" s="23"/>
      <c r="E364" s="58"/>
      <c r="F364" s="58"/>
      <c r="G364" s="91"/>
      <c r="H364" s="58"/>
      <c r="I364" s="67"/>
      <c r="J364" s="58"/>
      <c r="K364" s="58"/>
      <c r="L364" s="58"/>
      <c r="M364" s="58"/>
      <c r="N364" s="58"/>
      <c r="O364" s="58"/>
      <c r="P364" s="58"/>
      <c r="Q364" s="58"/>
      <c r="R364" s="58"/>
      <c r="S364" s="58"/>
      <c r="T364" s="58"/>
      <c r="U364" s="58"/>
      <c r="V364" s="58"/>
      <c r="W364" s="58"/>
      <c r="X364" s="58"/>
      <c r="Y364" s="58"/>
    </row>
    <row r="365" spans="1:25" ht="18" customHeight="1" x14ac:dyDescent="0.2">
      <c r="A365" s="23"/>
      <c r="B365" s="23"/>
      <c r="C365" s="23"/>
      <c r="D365" s="23"/>
      <c r="E365" s="58"/>
      <c r="F365" s="58"/>
      <c r="G365" s="91"/>
      <c r="H365" s="58"/>
      <c r="I365" s="67"/>
      <c r="J365" s="58"/>
      <c r="K365" s="58"/>
      <c r="L365" s="58"/>
      <c r="M365" s="58"/>
      <c r="N365" s="58"/>
      <c r="O365" s="58"/>
      <c r="P365" s="58"/>
      <c r="Q365" s="58"/>
      <c r="R365" s="58"/>
      <c r="S365" s="58"/>
      <c r="T365" s="58"/>
      <c r="U365" s="58"/>
      <c r="V365" s="58"/>
      <c r="W365" s="58"/>
      <c r="X365" s="58"/>
      <c r="Y365" s="58"/>
    </row>
    <row r="366" spans="1:25" ht="18" customHeight="1" x14ac:dyDescent="0.2">
      <c r="A366" s="23"/>
      <c r="B366" s="23"/>
      <c r="C366" s="23"/>
      <c r="D366" s="23"/>
      <c r="E366" s="58"/>
      <c r="F366" s="58"/>
      <c r="G366" s="91"/>
      <c r="H366" s="58"/>
      <c r="I366" s="67"/>
      <c r="J366" s="58"/>
      <c r="K366" s="58"/>
      <c r="L366" s="58"/>
      <c r="M366" s="58"/>
      <c r="N366" s="58"/>
      <c r="O366" s="58"/>
      <c r="P366" s="58"/>
      <c r="Q366" s="58"/>
      <c r="R366" s="58"/>
      <c r="S366" s="58"/>
      <c r="T366" s="58"/>
      <c r="U366" s="58"/>
      <c r="V366" s="58"/>
      <c r="W366" s="58"/>
      <c r="X366" s="58"/>
      <c r="Y366" s="58"/>
    </row>
    <row r="367" spans="1:25" ht="18" customHeight="1" x14ac:dyDescent="0.2">
      <c r="A367" s="23"/>
      <c r="B367" s="23"/>
      <c r="C367" s="23"/>
      <c r="D367" s="23"/>
      <c r="E367" s="58"/>
      <c r="F367" s="58"/>
      <c r="G367" s="91"/>
      <c r="H367" s="58"/>
      <c r="I367" s="67"/>
      <c r="J367" s="58"/>
      <c r="K367" s="58"/>
      <c r="L367" s="58"/>
      <c r="M367" s="58"/>
      <c r="N367" s="58"/>
      <c r="O367" s="58"/>
      <c r="P367" s="58"/>
      <c r="Q367" s="58"/>
      <c r="R367" s="58"/>
      <c r="S367" s="58"/>
      <c r="T367" s="58"/>
      <c r="U367" s="58"/>
      <c r="V367" s="58"/>
      <c r="W367" s="58"/>
      <c r="X367" s="58"/>
      <c r="Y367" s="58"/>
    </row>
    <row r="368" spans="1:25" ht="18" customHeight="1" x14ac:dyDescent="0.2">
      <c r="A368" s="23"/>
      <c r="B368" s="23"/>
      <c r="C368" s="23"/>
      <c r="D368" s="23"/>
      <c r="E368" s="58"/>
      <c r="F368" s="58"/>
      <c r="G368" s="91"/>
      <c r="H368" s="58"/>
      <c r="I368" s="67"/>
      <c r="J368" s="58"/>
      <c r="K368" s="58"/>
      <c r="L368" s="58"/>
      <c r="M368" s="58"/>
      <c r="N368" s="58"/>
      <c r="O368" s="58"/>
      <c r="P368" s="58"/>
      <c r="Q368" s="58"/>
      <c r="R368" s="58"/>
      <c r="S368" s="58"/>
      <c r="T368" s="58"/>
      <c r="U368" s="58"/>
      <c r="V368" s="58"/>
      <c r="W368" s="58"/>
      <c r="X368" s="58"/>
      <c r="Y368" s="58"/>
    </row>
    <row r="369" spans="1:25" ht="18" customHeight="1" x14ac:dyDescent="0.2">
      <c r="A369" s="23"/>
      <c r="B369" s="23"/>
      <c r="C369" s="23"/>
      <c r="D369" s="23"/>
      <c r="E369" s="58"/>
      <c r="F369" s="58"/>
      <c r="G369" s="91"/>
      <c r="H369" s="58"/>
      <c r="I369" s="67"/>
      <c r="J369" s="58"/>
      <c r="K369" s="58"/>
      <c r="L369" s="58"/>
      <c r="M369" s="58"/>
      <c r="N369" s="58"/>
      <c r="O369" s="58"/>
      <c r="P369" s="58"/>
      <c r="Q369" s="58"/>
      <c r="R369" s="58"/>
      <c r="S369" s="58"/>
      <c r="T369" s="58"/>
      <c r="U369" s="58"/>
      <c r="V369" s="58"/>
      <c r="W369" s="58"/>
      <c r="X369" s="58"/>
      <c r="Y369" s="58"/>
    </row>
    <row r="370" spans="1:25" ht="18" customHeight="1" x14ac:dyDescent="0.2">
      <c r="A370" s="23"/>
      <c r="B370" s="23"/>
      <c r="C370" s="23"/>
      <c r="D370" s="23"/>
      <c r="E370" s="58"/>
      <c r="F370" s="58"/>
      <c r="G370" s="91"/>
      <c r="H370" s="58"/>
      <c r="I370" s="67"/>
      <c r="J370" s="58"/>
      <c r="K370" s="58"/>
      <c r="L370" s="58"/>
      <c r="M370" s="58"/>
      <c r="N370" s="58"/>
      <c r="O370" s="58"/>
      <c r="P370" s="58"/>
      <c r="Q370" s="58"/>
      <c r="R370" s="58"/>
      <c r="S370" s="58"/>
      <c r="T370" s="58"/>
      <c r="U370" s="58"/>
      <c r="V370" s="58"/>
      <c r="W370" s="58"/>
      <c r="X370" s="58"/>
      <c r="Y370" s="58"/>
    </row>
    <row r="371" spans="1:25" ht="18" customHeight="1" x14ac:dyDescent="0.2">
      <c r="A371" s="23"/>
      <c r="B371" s="23"/>
      <c r="C371" s="23"/>
      <c r="D371" s="23"/>
      <c r="E371" s="58"/>
      <c r="F371" s="58"/>
      <c r="G371" s="91"/>
      <c r="H371" s="58"/>
      <c r="I371" s="67"/>
      <c r="J371" s="58"/>
      <c r="K371" s="58"/>
      <c r="L371" s="58"/>
      <c r="M371" s="58"/>
      <c r="N371" s="58"/>
      <c r="O371" s="58"/>
      <c r="P371" s="58"/>
      <c r="Q371" s="58"/>
      <c r="R371" s="58"/>
      <c r="S371" s="58"/>
      <c r="T371" s="58"/>
      <c r="U371" s="58"/>
      <c r="V371" s="58"/>
      <c r="W371" s="58"/>
      <c r="X371" s="58"/>
      <c r="Y371" s="58"/>
    </row>
    <row r="372" spans="1:25" ht="18" customHeight="1" x14ac:dyDescent="0.2">
      <c r="A372" s="23"/>
      <c r="B372" s="23"/>
      <c r="C372" s="23"/>
      <c r="D372" s="23"/>
      <c r="E372" s="58"/>
      <c r="F372" s="58"/>
      <c r="G372" s="91"/>
      <c r="H372" s="58"/>
      <c r="I372" s="67"/>
      <c r="J372" s="58"/>
      <c r="K372" s="58"/>
      <c r="L372" s="58"/>
      <c r="M372" s="58"/>
      <c r="N372" s="58"/>
      <c r="O372" s="58"/>
      <c r="P372" s="58"/>
      <c r="Q372" s="58"/>
      <c r="R372" s="58"/>
      <c r="S372" s="58"/>
      <c r="T372" s="58"/>
      <c r="U372" s="58"/>
      <c r="V372" s="58"/>
      <c r="W372" s="58"/>
      <c r="X372" s="58"/>
      <c r="Y372" s="58"/>
    </row>
    <row r="373" spans="1:25" ht="18" customHeight="1" x14ac:dyDescent="0.2">
      <c r="A373" s="23"/>
      <c r="B373" s="23"/>
      <c r="C373" s="23"/>
      <c r="D373" s="23"/>
      <c r="E373" s="58"/>
      <c r="F373" s="58"/>
      <c r="G373" s="91"/>
      <c r="H373" s="58"/>
      <c r="I373" s="67"/>
      <c r="J373" s="58"/>
      <c r="K373" s="58"/>
      <c r="L373" s="58"/>
      <c r="M373" s="58"/>
      <c r="N373" s="58"/>
      <c r="O373" s="58"/>
      <c r="P373" s="58"/>
      <c r="Q373" s="58"/>
      <c r="R373" s="58"/>
      <c r="S373" s="58"/>
      <c r="T373" s="58"/>
      <c r="U373" s="58"/>
      <c r="V373" s="58"/>
      <c r="W373" s="58"/>
      <c r="X373" s="58"/>
      <c r="Y373" s="58"/>
    </row>
    <row r="374" spans="1:25" ht="18" customHeight="1" x14ac:dyDescent="0.2">
      <c r="A374" s="23"/>
      <c r="B374" s="23"/>
      <c r="C374" s="23"/>
      <c r="D374" s="23"/>
      <c r="E374" s="58"/>
      <c r="F374" s="58"/>
      <c r="G374" s="91"/>
      <c r="H374" s="58"/>
      <c r="I374" s="67"/>
      <c r="J374" s="58"/>
      <c r="K374" s="58"/>
      <c r="L374" s="58"/>
      <c r="M374" s="58"/>
      <c r="N374" s="58"/>
      <c r="O374" s="58"/>
      <c r="P374" s="58"/>
      <c r="Q374" s="58"/>
      <c r="R374" s="58"/>
      <c r="S374" s="58"/>
      <c r="T374" s="58"/>
      <c r="U374" s="58"/>
      <c r="V374" s="58"/>
      <c r="W374" s="58"/>
      <c r="X374" s="58"/>
      <c r="Y374" s="58"/>
    </row>
    <row r="375" spans="1:25" ht="18" customHeight="1" x14ac:dyDescent="0.2">
      <c r="A375" s="23"/>
      <c r="B375" s="23"/>
      <c r="C375" s="23"/>
      <c r="D375" s="23"/>
      <c r="E375" s="58"/>
      <c r="F375" s="58"/>
      <c r="G375" s="91"/>
      <c r="H375" s="58"/>
      <c r="I375" s="67"/>
      <c r="J375" s="58"/>
      <c r="K375" s="58"/>
      <c r="L375" s="58"/>
      <c r="M375" s="58"/>
      <c r="N375" s="58"/>
      <c r="O375" s="58"/>
      <c r="P375" s="58"/>
      <c r="Q375" s="58"/>
      <c r="R375" s="58"/>
      <c r="S375" s="58"/>
      <c r="T375" s="58"/>
      <c r="U375" s="58"/>
      <c r="V375" s="58"/>
      <c r="W375" s="58"/>
      <c r="X375" s="58"/>
      <c r="Y375" s="58"/>
    </row>
    <row r="376" spans="1:25" ht="18" customHeight="1" x14ac:dyDescent="0.2">
      <c r="A376" s="23"/>
      <c r="B376" s="23"/>
      <c r="C376" s="23"/>
      <c r="D376" s="23"/>
      <c r="E376" s="58"/>
      <c r="F376" s="58"/>
      <c r="G376" s="91"/>
      <c r="H376" s="58"/>
      <c r="I376" s="67"/>
      <c r="J376" s="58"/>
      <c r="K376" s="58"/>
      <c r="L376" s="58"/>
      <c r="M376" s="58"/>
      <c r="N376" s="58"/>
      <c r="O376" s="58"/>
      <c r="P376" s="58"/>
      <c r="Q376" s="58"/>
      <c r="R376" s="58"/>
      <c r="S376" s="58"/>
      <c r="T376" s="58"/>
      <c r="U376" s="58"/>
      <c r="V376" s="58"/>
      <c r="W376" s="58"/>
      <c r="X376" s="58"/>
      <c r="Y376" s="58"/>
    </row>
    <row r="377" spans="1:25" ht="18" customHeight="1" x14ac:dyDescent="0.2">
      <c r="A377" s="23"/>
      <c r="B377" s="23"/>
      <c r="C377" s="23"/>
      <c r="D377" s="23"/>
      <c r="E377" s="58"/>
      <c r="F377" s="58"/>
      <c r="G377" s="91"/>
      <c r="H377" s="58"/>
      <c r="I377" s="67"/>
      <c r="J377" s="58"/>
      <c r="K377" s="58"/>
      <c r="L377" s="58"/>
      <c r="M377" s="58"/>
      <c r="N377" s="58"/>
      <c r="O377" s="58"/>
      <c r="P377" s="58"/>
      <c r="Q377" s="58"/>
      <c r="R377" s="58"/>
      <c r="S377" s="58"/>
      <c r="T377" s="58"/>
      <c r="U377" s="58"/>
      <c r="V377" s="58"/>
      <c r="W377" s="58"/>
      <c r="X377" s="58"/>
      <c r="Y377" s="58"/>
    </row>
    <row r="378" spans="1:25" ht="18" customHeight="1" x14ac:dyDescent="0.2">
      <c r="A378" s="23"/>
      <c r="B378" s="23"/>
      <c r="C378" s="23"/>
      <c r="D378" s="23"/>
      <c r="E378" s="58"/>
      <c r="F378" s="58"/>
      <c r="G378" s="91"/>
      <c r="H378" s="58"/>
      <c r="I378" s="67"/>
      <c r="J378" s="58"/>
      <c r="K378" s="58"/>
      <c r="L378" s="58"/>
      <c r="M378" s="58"/>
      <c r="N378" s="58"/>
      <c r="O378" s="58"/>
      <c r="P378" s="58"/>
      <c r="Q378" s="58"/>
      <c r="R378" s="58"/>
      <c r="S378" s="58"/>
      <c r="T378" s="58"/>
      <c r="U378" s="58"/>
      <c r="V378" s="58"/>
      <c r="W378" s="58"/>
      <c r="X378" s="58"/>
      <c r="Y378" s="58"/>
    </row>
    <row r="379" spans="1:25" ht="18" customHeight="1" x14ac:dyDescent="0.2">
      <c r="A379" s="23"/>
      <c r="B379" s="23"/>
      <c r="C379" s="23"/>
      <c r="D379" s="23"/>
      <c r="E379" s="58"/>
      <c r="F379" s="58"/>
      <c r="G379" s="91"/>
      <c r="H379" s="58"/>
      <c r="I379" s="67"/>
      <c r="J379" s="58"/>
      <c r="K379" s="58"/>
      <c r="L379" s="58"/>
      <c r="M379" s="58"/>
      <c r="N379" s="58"/>
      <c r="O379" s="58"/>
      <c r="P379" s="58"/>
      <c r="Q379" s="58"/>
      <c r="R379" s="58"/>
      <c r="S379" s="58"/>
      <c r="T379" s="58"/>
      <c r="U379" s="58"/>
      <c r="V379" s="58"/>
      <c r="W379" s="58"/>
      <c r="X379" s="58"/>
      <c r="Y379" s="58"/>
    </row>
    <row r="380" spans="1:25" ht="18" customHeight="1" x14ac:dyDescent="0.2">
      <c r="A380" s="23"/>
      <c r="B380" s="23"/>
      <c r="C380" s="23"/>
      <c r="D380" s="23"/>
      <c r="E380" s="58"/>
      <c r="F380" s="58"/>
      <c r="G380" s="91"/>
      <c r="H380" s="58"/>
      <c r="I380" s="67"/>
      <c r="J380" s="58"/>
      <c r="K380" s="58"/>
      <c r="L380" s="58"/>
      <c r="M380" s="58"/>
      <c r="N380" s="58"/>
      <c r="O380" s="58"/>
      <c r="P380" s="58"/>
      <c r="Q380" s="58"/>
      <c r="R380" s="58"/>
      <c r="S380" s="58"/>
      <c r="T380" s="58"/>
      <c r="U380" s="58"/>
      <c r="V380" s="58"/>
      <c r="W380" s="58"/>
      <c r="X380" s="58"/>
      <c r="Y380" s="58"/>
    </row>
    <row r="381" spans="1:25" ht="18" customHeight="1" x14ac:dyDescent="0.2">
      <c r="A381" s="23"/>
      <c r="B381" s="23"/>
      <c r="C381" s="23"/>
      <c r="D381" s="23"/>
      <c r="E381" s="58"/>
      <c r="F381" s="58"/>
      <c r="G381" s="91"/>
      <c r="H381" s="58"/>
      <c r="I381" s="67"/>
      <c r="J381" s="58"/>
      <c r="K381" s="58"/>
      <c r="L381" s="58"/>
      <c r="M381" s="58"/>
      <c r="N381" s="58"/>
      <c r="O381" s="58"/>
      <c r="P381" s="58"/>
      <c r="Q381" s="58"/>
      <c r="R381" s="58"/>
      <c r="S381" s="58"/>
      <c r="T381" s="58"/>
      <c r="U381" s="58"/>
      <c r="V381" s="58"/>
      <c r="W381" s="58"/>
      <c r="X381" s="58"/>
      <c r="Y381" s="58"/>
    </row>
    <row r="382" spans="1:25" ht="18" customHeight="1" x14ac:dyDescent="0.2">
      <c r="A382" s="23"/>
      <c r="B382" s="23"/>
      <c r="C382" s="23"/>
      <c r="D382" s="23"/>
      <c r="E382" s="58"/>
      <c r="F382" s="58"/>
      <c r="G382" s="91"/>
      <c r="H382" s="58"/>
      <c r="I382" s="67"/>
      <c r="J382" s="58"/>
      <c r="K382" s="58"/>
      <c r="L382" s="58"/>
      <c r="M382" s="58"/>
      <c r="N382" s="58"/>
      <c r="O382" s="58"/>
      <c r="P382" s="58"/>
      <c r="Q382" s="58"/>
      <c r="R382" s="58"/>
      <c r="S382" s="58"/>
      <c r="T382" s="58"/>
      <c r="U382" s="58"/>
      <c r="V382" s="58"/>
      <c r="W382" s="58"/>
      <c r="X382" s="58"/>
      <c r="Y382" s="58"/>
    </row>
    <row r="383" spans="1:25" ht="18" customHeight="1" x14ac:dyDescent="0.2">
      <c r="A383" s="23"/>
      <c r="B383" s="23"/>
      <c r="C383" s="23"/>
      <c r="D383" s="23"/>
      <c r="E383" s="58"/>
      <c r="F383" s="58"/>
      <c r="G383" s="91"/>
      <c r="H383" s="58"/>
      <c r="I383" s="67"/>
      <c r="J383" s="58"/>
      <c r="K383" s="58"/>
      <c r="L383" s="58"/>
      <c r="M383" s="58"/>
      <c r="N383" s="58"/>
      <c r="O383" s="58"/>
      <c r="P383" s="58"/>
      <c r="Q383" s="58"/>
      <c r="R383" s="58"/>
      <c r="S383" s="58"/>
      <c r="T383" s="58"/>
      <c r="U383" s="58"/>
      <c r="V383" s="58"/>
      <c r="W383" s="58"/>
      <c r="X383" s="58"/>
      <c r="Y383" s="58"/>
    </row>
    <row r="384" spans="1:25" ht="18" customHeight="1" x14ac:dyDescent="0.2">
      <c r="A384" s="23"/>
      <c r="B384" s="23"/>
      <c r="C384" s="23"/>
      <c r="D384" s="23"/>
      <c r="E384" s="58"/>
      <c r="F384" s="58"/>
      <c r="G384" s="91"/>
      <c r="H384" s="58"/>
      <c r="I384" s="67"/>
      <c r="J384" s="58"/>
      <c r="K384" s="58"/>
      <c r="L384" s="58"/>
      <c r="M384" s="58"/>
      <c r="N384" s="58"/>
      <c r="O384" s="58"/>
      <c r="P384" s="58"/>
      <c r="Q384" s="58"/>
      <c r="R384" s="58"/>
      <c r="S384" s="58"/>
      <c r="T384" s="58"/>
      <c r="U384" s="58"/>
      <c r="V384" s="58"/>
      <c r="W384" s="58"/>
      <c r="X384" s="58"/>
      <c r="Y384" s="58"/>
    </row>
    <row r="385" spans="1:25" ht="18" customHeight="1" x14ac:dyDescent="0.2">
      <c r="A385" s="23"/>
      <c r="B385" s="23"/>
      <c r="C385" s="23"/>
      <c r="D385" s="23"/>
      <c r="E385" s="58"/>
      <c r="F385" s="58"/>
      <c r="G385" s="91"/>
      <c r="H385" s="58"/>
      <c r="I385" s="67"/>
      <c r="J385" s="58"/>
      <c r="K385" s="58"/>
      <c r="L385" s="58"/>
      <c r="M385" s="58"/>
      <c r="N385" s="58"/>
      <c r="O385" s="58"/>
      <c r="P385" s="58"/>
      <c r="Q385" s="58"/>
      <c r="R385" s="58"/>
      <c r="S385" s="58"/>
      <c r="T385" s="58"/>
      <c r="U385" s="58"/>
      <c r="V385" s="58"/>
      <c r="W385" s="58"/>
      <c r="X385" s="58"/>
      <c r="Y385" s="58"/>
    </row>
    <row r="386" spans="1:25" ht="18" customHeight="1" x14ac:dyDescent="0.2">
      <c r="A386" s="23"/>
      <c r="B386" s="23"/>
      <c r="C386" s="23"/>
      <c r="D386" s="23"/>
      <c r="E386" s="58"/>
      <c r="F386" s="58"/>
      <c r="G386" s="91"/>
      <c r="H386" s="58"/>
      <c r="I386" s="67"/>
      <c r="J386" s="58"/>
      <c r="K386" s="58"/>
      <c r="L386" s="58"/>
      <c r="M386" s="58"/>
      <c r="N386" s="58"/>
      <c r="O386" s="58"/>
      <c r="P386" s="58"/>
      <c r="Q386" s="58"/>
      <c r="R386" s="58"/>
      <c r="S386" s="58"/>
      <c r="T386" s="58"/>
      <c r="U386" s="58"/>
      <c r="V386" s="58"/>
      <c r="W386" s="58"/>
      <c r="X386" s="58"/>
      <c r="Y386" s="58"/>
    </row>
    <row r="387" spans="1:25" ht="18" customHeight="1" x14ac:dyDescent="0.2">
      <c r="A387" s="23"/>
      <c r="B387" s="23"/>
      <c r="C387" s="23"/>
      <c r="D387" s="23"/>
      <c r="E387" s="58"/>
      <c r="F387" s="58"/>
      <c r="G387" s="91"/>
      <c r="H387" s="58"/>
      <c r="I387" s="67"/>
      <c r="J387" s="58"/>
      <c r="K387" s="58"/>
      <c r="L387" s="58"/>
      <c r="M387" s="58"/>
      <c r="N387" s="58"/>
      <c r="O387" s="58"/>
      <c r="P387" s="58"/>
      <c r="Q387" s="58"/>
      <c r="R387" s="58"/>
      <c r="S387" s="58"/>
      <c r="T387" s="58"/>
      <c r="U387" s="58"/>
      <c r="V387" s="58"/>
      <c r="W387" s="58"/>
      <c r="X387" s="58"/>
      <c r="Y387" s="58"/>
    </row>
    <row r="388" spans="1:25" ht="18" customHeight="1" x14ac:dyDescent="0.2">
      <c r="A388" s="23"/>
      <c r="B388" s="23"/>
      <c r="C388" s="23"/>
      <c r="D388" s="23"/>
      <c r="E388" s="58"/>
      <c r="F388" s="58"/>
      <c r="G388" s="91"/>
      <c r="H388" s="58"/>
      <c r="I388" s="67"/>
      <c r="J388" s="58"/>
      <c r="K388" s="58"/>
      <c r="L388" s="58"/>
      <c r="M388" s="58"/>
      <c r="N388" s="58"/>
      <c r="O388" s="58"/>
      <c r="P388" s="58"/>
      <c r="Q388" s="58"/>
      <c r="R388" s="58"/>
      <c r="S388" s="58"/>
      <c r="T388" s="58"/>
      <c r="U388" s="58"/>
      <c r="V388" s="58"/>
      <c r="W388" s="58"/>
      <c r="X388" s="58"/>
      <c r="Y388" s="58"/>
    </row>
    <row r="389" spans="1:25" ht="18" customHeight="1" x14ac:dyDescent="0.2">
      <c r="A389" s="23"/>
      <c r="B389" s="23"/>
      <c r="C389" s="23"/>
      <c r="D389" s="23"/>
      <c r="E389" s="58"/>
      <c r="F389" s="58"/>
      <c r="G389" s="91"/>
      <c r="H389" s="58"/>
      <c r="I389" s="67"/>
      <c r="J389" s="58"/>
      <c r="K389" s="58"/>
      <c r="L389" s="58"/>
      <c r="M389" s="58"/>
      <c r="N389" s="58"/>
      <c r="O389" s="58"/>
      <c r="P389" s="58"/>
      <c r="Q389" s="58"/>
      <c r="R389" s="58"/>
      <c r="S389" s="58"/>
      <c r="T389" s="58"/>
      <c r="U389" s="58"/>
      <c r="V389" s="58"/>
      <c r="W389" s="58"/>
      <c r="X389" s="58"/>
      <c r="Y389" s="58"/>
    </row>
    <row r="390" spans="1:25" ht="18" customHeight="1" x14ac:dyDescent="0.2">
      <c r="A390" s="23"/>
      <c r="B390" s="23"/>
      <c r="C390" s="23"/>
      <c r="D390" s="23"/>
      <c r="E390" s="58"/>
      <c r="F390" s="58"/>
      <c r="G390" s="91"/>
      <c r="H390" s="58"/>
      <c r="I390" s="67"/>
      <c r="J390" s="58"/>
      <c r="K390" s="58"/>
      <c r="L390" s="58"/>
      <c r="M390" s="58"/>
      <c r="N390" s="58"/>
      <c r="O390" s="58"/>
      <c r="P390" s="58"/>
      <c r="Q390" s="58"/>
      <c r="R390" s="58"/>
      <c r="S390" s="58"/>
      <c r="T390" s="58"/>
      <c r="U390" s="58"/>
      <c r="V390" s="58"/>
      <c r="W390" s="58"/>
      <c r="X390" s="58"/>
      <c r="Y390" s="58"/>
    </row>
    <row r="391" spans="1:25" ht="18" customHeight="1" x14ac:dyDescent="0.2">
      <c r="A391" s="23"/>
      <c r="B391" s="23"/>
      <c r="C391" s="23"/>
      <c r="D391" s="23"/>
      <c r="E391" s="58"/>
      <c r="F391" s="58"/>
      <c r="G391" s="91"/>
      <c r="H391" s="58"/>
      <c r="I391" s="67"/>
      <c r="J391" s="58"/>
      <c r="K391" s="58"/>
      <c r="L391" s="58"/>
      <c r="M391" s="58"/>
      <c r="N391" s="58"/>
      <c r="O391" s="58"/>
      <c r="P391" s="58"/>
      <c r="Q391" s="58"/>
      <c r="R391" s="58"/>
      <c r="S391" s="58"/>
      <c r="T391" s="58"/>
      <c r="U391" s="58"/>
      <c r="V391" s="58"/>
      <c r="W391" s="58"/>
      <c r="X391" s="58"/>
      <c r="Y391" s="58"/>
    </row>
    <row r="392" spans="1:25" ht="18" customHeight="1" x14ac:dyDescent="0.2">
      <c r="A392" s="23"/>
      <c r="B392" s="23"/>
      <c r="C392" s="23"/>
      <c r="D392" s="23"/>
      <c r="E392" s="58"/>
      <c r="F392" s="58"/>
      <c r="G392" s="91"/>
      <c r="H392" s="58"/>
      <c r="I392" s="67"/>
      <c r="J392" s="58"/>
      <c r="K392" s="58"/>
      <c r="L392" s="58"/>
      <c r="M392" s="58"/>
      <c r="N392" s="58"/>
      <c r="O392" s="58"/>
      <c r="P392" s="58"/>
      <c r="Q392" s="58"/>
      <c r="R392" s="58"/>
      <c r="S392" s="58"/>
      <c r="T392" s="58"/>
      <c r="U392" s="58"/>
      <c r="V392" s="58"/>
      <c r="W392" s="58"/>
      <c r="X392" s="58"/>
      <c r="Y392" s="58"/>
    </row>
    <row r="393" spans="1:25" ht="18" customHeight="1" x14ac:dyDescent="0.2">
      <c r="A393" s="23"/>
      <c r="B393" s="23"/>
      <c r="C393" s="23"/>
      <c r="D393" s="23"/>
      <c r="E393" s="58"/>
      <c r="F393" s="58"/>
      <c r="G393" s="91"/>
      <c r="H393" s="58"/>
      <c r="I393" s="67"/>
      <c r="J393" s="58"/>
      <c r="K393" s="58"/>
      <c r="L393" s="58"/>
      <c r="M393" s="58"/>
      <c r="N393" s="58"/>
      <c r="O393" s="58"/>
      <c r="P393" s="58"/>
      <c r="Q393" s="58"/>
      <c r="R393" s="58"/>
      <c r="S393" s="58"/>
      <c r="T393" s="58"/>
      <c r="U393" s="58"/>
      <c r="V393" s="58"/>
      <c r="W393" s="58"/>
      <c r="X393" s="58"/>
      <c r="Y393" s="58"/>
    </row>
    <row r="394" spans="1:25" ht="18" customHeight="1" x14ac:dyDescent="0.2">
      <c r="A394" s="23"/>
      <c r="B394" s="23"/>
      <c r="C394" s="23"/>
      <c r="D394" s="23"/>
      <c r="E394" s="58"/>
      <c r="F394" s="58"/>
      <c r="G394" s="91"/>
      <c r="H394" s="58"/>
      <c r="I394" s="67"/>
      <c r="J394" s="58"/>
      <c r="K394" s="58"/>
      <c r="L394" s="58"/>
      <c r="M394" s="58"/>
      <c r="N394" s="58"/>
      <c r="O394" s="58"/>
      <c r="P394" s="58"/>
      <c r="Q394" s="58"/>
      <c r="R394" s="58"/>
      <c r="S394" s="58"/>
      <c r="T394" s="58"/>
      <c r="U394" s="58"/>
      <c r="V394" s="58"/>
      <c r="W394" s="58"/>
      <c r="X394" s="58"/>
      <c r="Y394" s="58"/>
    </row>
    <row r="395" spans="1:25" ht="18" customHeight="1" x14ac:dyDescent="0.2">
      <c r="A395" s="23"/>
      <c r="B395" s="23"/>
      <c r="C395" s="23"/>
      <c r="D395" s="23"/>
      <c r="E395" s="58"/>
      <c r="F395" s="58"/>
      <c r="G395" s="91"/>
      <c r="H395" s="58"/>
      <c r="I395" s="67"/>
      <c r="J395" s="58"/>
      <c r="K395" s="58"/>
      <c r="L395" s="58"/>
      <c r="M395" s="58"/>
      <c r="N395" s="58"/>
      <c r="O395" s="58"/>
      <c r="P395" s="58"/>
      <c r="Q395" s="58"/>
      <c r="R395" s="58"/>
      <c r="S395" s="58"/>
      <c r="T395" s="58"/>
      <c r="U395" s="58"/>
      <c r="V395" s="58"/>
      <c r="W395" s="58"/>
      <c r="X395" s="58"/>
      <c r="Y395" s="58"/>
    </row>
    <row r="396" spans="1:25" ht="18" customHeight="1" x14ac:dyDescent="0.2">
      <c r="A396" s="23"/>
      <c r="B396" s="23"/>
      <c r="C396" s="23"/>
      <c r="D396" s="23"/>
      <c r="E396" s="58"/>
      <c r="F396" s="58"/>
      <c r="G396" s="91"/>
      <c r="H396" s="58"/>
      <c r="I396" s="67"/>
      <c r="J396" s="58"/>
      <c r="K396" s="58"/>
      <c r="L396" s="58"/>
      <c r="M396" s="58"/>
      <c r="N396" s="58"/>
      <c r="O396" s="58"/>
      <c r="P396" s="58"/>
      <c r="Q396" s="58"/>
      <c r="R396" s="58"/>
      <c r="S396" s="58"/>
      <c r="T396" s="58"/>
      <c r="U396" s="58"/>
      <c r="V396" s="58"/>
      <c r="W396" s="58"/>
      <c r="X396" s="58"/>
      <c r="Y396" s="58"/>
    </row>
    <row r="397" spans="1:25" ht="18" customHeight="1" x14ac:dyDescent="0.2">
      <c r="A397" s="23"/>
      <c r="B397" s="23"/>
      <c r="C397" s="23"/>
      <c r="D397" s="23"/>
      <c r="E397" s="58"/>
      <c r="F397" s="58"/>
      <c r="G397" s="91"/>
      <c r="H397" s="58"/>
      <c r="I397" s="67"/>
      <c r="J397" s="58"/>
      <c r="K397" s="58"/>
      <c r="L397" s="58"/>
      <c r="M397" s="58"/>
      <c r="N397" s="58"/>
      <c r="O397" s="58"/>
      <c r="P397" s="58"/>
      <c r="Q397" s="58"/>
      <c r="R397" s="58"/>
      <c r="S397" s="58"/>
      <c r="T397" s="58"/>
      <c r="U397" s="58"/>
      <c r="V397" s="58"/>
      <c r="W397" s="58"/>
      <c r="X397" s="58"/>
      <c r="Y397" s="58"/>
    </row>
    <row r="398" spans="1:25" ht="18" customHeight="1" x14ac:dyDescent="0.2">
      <c r="A398" s="23"/>
      <c r="B398" s="23"/>
      <c r="C398" s="23"/>
      <c r="D398" s="23"/>
      <c r="E398" s="58"/>
      <c r="F398" s="58"/>
      <c r="G398" s="91"/>
      <c r="H398" s="58"/>
      <c r="I398" s="67"/>
      <c r="J398" s="58"/>
      <c r="K398" s="58"/>
      <c r="L398" s="58"/>
      <c r="M398" s="58"/>
      <c r="N398" s="58"/>
      <c r="O398" s="58"/>
      <c r="P398" s="58"/>
      <c r="Q398" s="58"/>
      <c r="R398" s="58"/>
      <c r="S398" s="58"/>
      <c r="T398" s="58"/>
      <c r="U398" s="58"/>
      <c r="V398" s="58"/>
      <c r="W398" s="58"/>
      <c r="X398" s="58"/>
      <c r="Y398" s="58"/>
    </row>
    <row r="399" spans="1:25" ht="18" customHeight="1" x14ac:dyDescent="0.2">
      <c r="A399" s="23"/>
      <c r="B399" s="23"/>
      <c r="C399" s="23"/>
      <c r="D399" s="23"/>
      <c r="E399" s="58"/>
      <c r="F399" s="58"/>
      <c r="G399" s="91"/>
      <c r="H399" s="58"/>
      <c r="I399" s="67"/>
      <c r="J399" s="58"/>
      <c r="K399" s="58"/>
      <c r="L399" s="58"/>
      <c r="M399" s="58"/>
      <c r="N399" s="58"/>
      <c r="O399" s="58"/>
      <c r="P399" s="58"/>
      <c r="Q399" s="58"/>
      <c r="R399" s="58"/>
      <c r="S399" s="58"/>
      <c r="T399" s="58"/>
      <c r="U399" s="58"/>
      <c r="V399" s="58"/>
      <c r="W399" s="58"/>
      <c r="X399" s="58"/>
      <c r="Y399" s="58"/>
    </row>
    <row r="400" spans="1:25" ht="18" customHeight="1" x14ac:dyDescent="0.2">
      <c r="A400" s="23"/>
      <c r="B400" s="23"/>
      <c r="C400" s="23"/>
      <c r="D400" s="23"/>
      <c r="E400" s="58"/>
      <c r="F400" s="58"/>
      <c r="G400" s="91"/>
      <c r="H400" s="58"/>
      <c r="I400" s="67"/>
      <c r="J400" s="58"/>
      <c r="K400" s="58"/>
      <c r="L400" s="58"/>
      <c r="M400" s="58"/>
      <c r="N400" s="58"/>
      <c r="O400" s="58"/>
      <c r="P400" s="58"/>
      <c r="Q400" s="58"/>
      <c r="R400" s="58"/>
      <c r="S400" s="58"/>
      <c r="T400" s="58"/>
      <c r="U400" s="58"/>
      <c r="V400" s="58"/>
      <c r="W400" s="58"/>
      <c r="X400" s="58"/>
      <c r="Y400" s="58"/>
    </row>
    <row r="401" spans="1:25" ht="18" customHeight="1" x14ac:dyDescent="0.2">
      <c r="A401" s="23"/>
      <c r="B401" s="23"/>
      <c r="C401" s="23"/>
      <c r="D401" s="23"/>
      <c r="E401" s="58"/>
      <c r="F401" s="58"/>
      <c r="G401" s="91"/>
      <c r="H401" s="58"/>
      <c r="I401" s="67"/>
      <c r="J401" s="58"/>
      <c r="K401" s="58"/>
      <c r="L401" s="58"/>
      <c r="M401" s="58"/>
      <c r="N401" s="58"/>
      <c r="O401" s="58"/>
      <c r="P401" s="58"/>
      <c r="Q401" s="58"/>
      <c r="R401" s="58"/>
      <c r="S401" s="58"/>
      <c r="T401" s="58"/>
      <c r="U401" s="58"/>
      <c r="V401" s="58"/>
      <c r="W401" s="58"/>
      <c r="X401" s="58"/>
      <c r="Y401" s="58"/>
    </row>
    <row r="402" spans="1:25" ht="18" customHeight="1" x14ac:dyDescent="0.2">
      <c r="A402" s="23"/>
      <c r="B402" s="23"/>
      <c r="C402" s="23"/>
      <c r="D402" s="23"/>
      <c r="E402" s="58"/>
      <c r="F402" s="58"/>
      <c r="G402" s="91"/>
      <c r="H402" s="58"/>
      <c r="I402" s="67"/>
      <c r="J402" s="58"/>
      <c r="K402" s="58"/>
      <c r="L402" s="58"/>
      <c r="M402" s="58"/>
      <c r="N402" s="58"/>
      <c r="O402" s="58"/>
      <c r="P402" s="58"/>
      <c r="Q402" s="58"/>
      <c r="R402" s="58"/>
      <c r="S402" s="58"/>
      <c r="T402" s="58"/>
      <c r="U402" s="58"/>
      <c r="V402" s="58"/>
      <c r="W402" s="58"/>
      <c r="X402" s="58"/>
      <c r="Y402" s="58"/>
    </row>
    <row r="403" spans="1:25" ht="18" customHeight="1" x14ac:dyDescent="0.2">
      <c r="A403" s="23"/>
      <c r="B403" s="23"/>
      <c r="C403" s="23"/>
      <c r="D403" s="23"/>
      <c r="E403" s="58"/>
      <c r="F403" s="58"/>
      <c r="G403" s="91"/>
      <c r="H403" s="58"/>
      <c r="I403" s="67"/>
      <c r="J403" s="58"/>
      <c r="K403" s="58"/>
      <c r="L403" s="58"/>
      <c r="M403" s="58"/>
      <c r="N403" s="58"/>
      <c r="O403" s="58"/>
      <c r="P403" s="58"/>
      <c r="Q403" s="58"/>
      <c r="R403" s="58"/>
      <c r="S403" s="58"/>
      <c r="T403" s="58"/>
      <c r="U403" s="58"/>
      <c r="V403" s="58"/>
      <c r="W403" s="58"/>
      <c r="X403" s="58"/>
      <c r="Y403" s="58"/>
    </row>
    <row r="404" spans="1:25" ht="18" customHeight="1" x14ac:dyDescent="0.2">
      <c r="A404" s="23"/>
      <c r="B404" s="23"/>
      <c r="C404" s="23"/>
      <c r="D404" s="23"/>
      <c r="E404" s="58"/>
      <c r="F404" s="58"/>
      <c r="G404" s="91"/>
      <c r="H404" s="58"/>
      <c r="I404" s="67"/>
      <c r="J404" s="58"/>
      <c r="K404" s="58"/>
      <c r="L404" s="58"/>
      <c r="M404" s="58"/>
      <c r="N404" s="58"/>
      <c r="O404" s="58"/>
      <c r="P404" s="58"/>
      <c r="Q404" s="58"/>
      <c r="R404" s="58"/>
      <c r="S404" s="58"/>
      <c r="T404" s="58"/>
      <c r="U404" s="58"/>
      <c r="V404" s="58"/>
      <c r="W404" s="58"/>
      <c r="X404" s="58"/>
      <c r="Y404" s="58"/>
    </row>
    <row r="405" spans="1:25" ht="18" customHeight="1" x14ac:dyDescent="0.2">
      <c r="A405" s="23"/>
      <c r="B405" s="23"/>
      <c r="C405" s="23"/>
      <c r="D405" s="23"/>
      <c r="E405" s="58"/>
      <c r="F405" s="58"/>
      <c r="G405" s="91"/>
      <c r="H405" s="58"/>
      <c r="I405" s="67"/>
      <c r="J405" s="58"/>
      <c r="K405" s="58"/>
      <c r="L405" s="58"/>
      <c r="M405" s="58"/>
      <c r="N405" s="58"/>
      <c r="O405" s="58"/>
      <c r="P405" s="58"/>
      <c r="Q405" s="58"/>
      <c r="R405" s="58"/>
      <c r="S405" s="58"/>
      <c r="T405" s="58"/>
      <c r="U405" s="58"/>
      <c r="V405" s="58"/>
      <c r="W405" s="58"/>
      <c r="X405" s="58"/>
      <c r="Y405" s="58"/>
    </row>
    <row r="406" spans="1:25" ht="18" customHeight="1" x14ac:dyDescent="0.2">
      <c r="A406" s="23"/>
      <c r="B406" s="23"/>
      <c r="C406" s="23"/>
      <c r="D406" s="23"/>
      <c r="E406" s="58"/>
      <c r="F406" s="58"/>
      <c r="G406" s="91"/>
      <c r="H406" s="58"/>
      <c r="I406" s="67"/>
      <c r="J406" s="58"/>
      <c r="K406" s="58"/>
      <c r="L406" s="58"/>
      <c r="M406" s="58"/>
      <c r="N406" s="58"/>
      <c r="O406" s="58"/>
      <c r="P406" s="58"/>
      <c r="Q406" s="58"/>
      <c r="R406" s="58"/>
      <c r="S406" s="58"/>
      <c r="T406" s="58"/>
      <c r="U406" s="58"/>
      <c r="V406" s="58"/>
      <c r="W406" s="58"/>
      <c r="X406" s="58"/>
      <c r="Y406" s="58"/>
    </row>
    <row r="407" spans="1:25" ht="18" customHeight="1" x14ac:dyDescent="0.2">
      <c r="A407" s="23"/>
      <c r="B407" s="23"/>
      <c r="C407" s="23"/>
      <c r="D407" s="23"/>
      <c r="E407" s="58"/>
      <c r="F407" s="58"/>
      <c r="G407" s="91"/>
      <c r="H407" s="58"/>
      <c r="I407" s="67"/>
      <c r="J407" s="58"/>
      <c r="K407" s="58"/>
      <c r="L407" s="58"/>
      <c r="M407" s="58"/>
      <c r="N407" s="58"/>
      <c r="O407" s="58"/>
      <c r="P407" s="58"/>
      <c r="Q407" s="58"/>
      <c r="R407" s="58"/>
      <c r="S407" s="58"/>
      <c r="T407" s="58"/>
      <c r="U407" s="58"/>
      <c r="V407" s="58"/>
      <c r="W407" s="58"/>
      <c r="X407" s="58"/>
      <c r="Y407" s="58"/>
    </row>
    <row r="408" spans="1:25" ht="18" customHeight="1" x14ac:dyDescent="0.2">
      <c r="A408" s="23"/>
      <c r="B408" s="23"/>
      <c r="C408" s="23"/>
      <c r="D408" s="23"/>
      <c r="E408" s="58"/>
      <c r="F408" s="58"/>
      <c r="G408" s="91"/>
      <c r="H408" s="58"/>
      <c r="I408" s="67"/>
      <c r="J408" s="58"/>
      <c r="K408" s="58"/>
      <c r="L408" s="58"/>
      <c r="M408" s="58"/>
      <c r="N408" s="58"/>
      <c r="O408" s="58"/>
      <c r="P408" s="58"/>
      <c r="Q408" s="58"/>
      <c r="R408" s="58"/>
      <c r="S408" s="58"/>
      <c r="T408" s="58"/>
      <c r="U408" s="58"/>
      <c r="V408" s="58"/>
      <c r="W408" s="58"/>
      <c r="X408" s="58"/>
      <c r="Y408" s="58"/>
    </row>
    <row r="409" spans="1:25" ht="18" customHeight="1" x14ac:dyDescent="0.2">
      <c r="A409" s="23"/>
      <c r="B409" s="23"/>
      <c r="C409" s="23"/>
      <c r="D409" s="23"/>
      <c r="E409" s="58"/>
      <c r="F409" s="58"/>
      <c r="G409" s="91"/>
      <c r="H409" s="58"/>
      <c r="I409" s="67"/>
      <c r="J409" s="58"/>
      <c r="K409" s="58"/>
      <c r="L409" s="58"/>
      <c r="M409" s="58"/>
      <c r="N409" s="58"/>
      <c r="O409" s="58"/>
      <c r="P409" s="58"/>
      <c r="Q409" s="58"/>
      <c r="R409" s="58"/>
      <c r="S409" s="58"/>
      <c r="T409" s="58"/>
      <c r="U409" s="58"/>
      <c r="V409" s="58"/>
      <c r="W409" s="58"/>
      <c r="X409" s="58"/>
      <c r="Y409" s="58"/>
    </row>
    <row r="410" spans="1:25" ht="18" customHeight="1" x14ac:dyDescent="0.2">
      <c r="A410" s="23"/>
      <c r="B410" s="23"/>
      <c r="C410" s="23"/>
      <c r="D410" s="23"/>
      <c r="E410" s="58"/>
      <c r="F410" s="58"/>
      <c r="G410" s="91"/>
      <c r="H410" s="58"/>
      <c r="I410" s="67"/>
      <c r="J410" s="58"/>
      <c r="K410" s="58"/>
      <c r="L410" s="58"/>
      <c r="M410" s="58"/>
      <c r="N410" s="58"/>
      <c r="O410" s="58"/>
      <c r="P410" s="58"/>
      <c r="Q410" s="58"/>
      <c r="R410" s="58"/>
      <c r="S410" s="58"/>
      <c r="T410" s="58"/>
      <c r="U410" s="58"/>
      <c r="V410" s="58"/>
      <c r="W410" s="58"/>
      <c r="X410" s="58"/>
      <c r="Y410" s="58"/>
    </row>
    <row r="411" spans="1:25" ht="18" customHeight="1" x14ac:dyDescent="0.2">
      <c r="A411" s="23"/>
      <c r="B411" s="23"/>
      <c r="C411" s="23"/>
      <c r="D411" s="23"/>
      <c r="E411" s="58"/>
      <c r="F411" s="58"/>
      <c r="G411" s="91"/>
      <c r="H411" s="58"/>
      <c r="I411" s="67"/>
      <c r="J411" s="58"/>
      <c r="K411" s="58"/>
      <c r="L411" s="58"/>
      <c r="M411" s="58"/>
      <c r="N411" s="58"/>
      <c r="O411" s="58"/>
      <c r="P411" s="58"/>
      <c r="Q411" s="58"/>
      <c r="R411" s="58"/>
      <c r="S411" s="58"/>
      <c r="T411" s="58"/>
      <c r="U411" s="58"/>
      <c r="V411" s="58"/>
      <c r="W411" s="58"/>
      <c r="X411" s="58"/>
      <c r="Y411" s="58"/>
    </row>
    <row r="412" spans="1:25" ht="18" customHeight="1" x14ac:dyDescent="0.2">
      <c r="A412" s="23"/>
      <c r="B412" s="23"/>
      <c r="C412" s="23"/>
      <c r="D412" s="23"/>
      <c r="E412" s="58"/>
      <c r="F412" s="58"/>
      <c r="G412" s="91"/>
      <c r="H412" s="58"/>
      <c r="I412" s="67"/>
      <c r="J412" s="58"/>
      <c r="K412" s="58"/>
      <c r="L412" s="58"/>
      <c r="M412" s="58"/>
      <c r="N412" s="58"/>
      <c r="O412" s="58"/>
      <c r="P412" s="58"/>
      <c r="Q412" s="58"/>
      <c r="R412" s="58"/>
      <c r="S412" s="58"/>
      <c r="T412" s="58"/>
      <c r="U412" s="58"/>
      <c r="V412" s="58"/>
      <c r="W412" s="58"/>
      <c r="X412" s="58"/>
      <c r="Y412" s="58"/>
    </row>
    <row r="413" spans="1:25" ht="18" customHeight="1" x14ac:dyDescent="0.2">
      <c r="A413" s="23"/>
      <c r="B413" s="23"/>
      <c r="C413" s="23"/>
      <c r="D413" s="23"/>
      <c r="E413" s="58"/>
      <c r="F413" s="58"/>
      <c r="G413" s="91"/>
      <c r="H413" s="58"/>
      <c r="I413" s="67"/>
      <c r="J413" s="58"/>
      <c r="K413" s="58"/>
      <c r="L413" s="58"/>
      <c r="M413" s="58"/>
      <c r="N413" s="58"/>
      <c r="O413" s="58"/>
      <c r="P413" s="58"/>
      <c r="Q413" s="58"/>
      <c r="R413" s="58"/>
      <c r="S413" s="58"/>
      <c r="T413" s="58"/>
      <c r="U413" s="58"/>
      <c r="V413" s="58"/>
      <c r="W413" s="58"/>
      <c r="X413" s="58"/>
      <c r="Y413" s="58"/>
    </row>
    <row r="414" spans="1:25" ht="18" customHeight="1" x14ac:dyDescent="0.2">
      <c r="A414" s="23"/>
      <c r="B414" s="23"/>
      <c r="C414" s="23"/>
      <c r="D414" s="23"/>
      <c r="E414" s="58"/>
      <c r="F414" s="58"/>
      <c r="G414" s="91"/>
      <c r="H414" s="58"/>
      <c r="I414" s="67"/>
      <c r="J414" s="58"/>
      <c r="K414" s="58"/>
      <c r="L414" s="58"/>
      <c r="M414" s="58"/>
      <c r="N414" s="58"/>
      <c r="O414" s="58"/>
      <c r="P414" s="58"/>
      <c r="Q414" s="58"/>
      <c r="R414" s="58"/>
      <c r="S414" s="58"/>
      <c r="T414" s="58"/>
      <c r="U414" s="58"/>
      <c r="V414" s="58"/>
      <c r="W414" s="58"/>
      <c r="X414" s="58"/>
      <c r="Y414" s="58"/>
    </row>
    <row r="415" spans="1:25" ht="18" customHeight="1" x14ac:dyDescent="0.2">
      <c r="A415" s="23"/>
      <c r="B415" s="23"/>
      <c r="C415" s="23"/>
      <c r="D415" s="23"/>
      <c r="E415" s="58"/>
      <c r="F415" s="58"/>
      <c r="G415" s="91"/>
      <c r="H415" s="58"/>
      <c r="I415" s="67"/>
      <c r="J415" s="58"/>
      <c r="K415" s="58"/>
      <c r="L415" s="58"/>
      <c r="M415" s="58"/>
      <c r="N415" s="58"/>
      <c r="O415" s="58"/>
      <c r="P415" s="58"/>
      <c r="Q415" s="58"/>
      <c r="R415" s="58"/>
      <c r="S415" s="58"/>
      <c r="T415" s="58"/>
      <c r="U415" s="58"/>
      <c r="V415" s="58"/>
      <c r="W415" s="58"/>
      <c r="X415" s="58"/>
      <c r="Y415" s="58"/>
    </row>
    <row r="416" spans="1:25" ht="18" customHeight="1" x14ac:dyDescent="0.2">
      <c r="A416" s="23"/>
      <c r="B416" s="23"/>
      <c r="C416" s="23"/>
      <c r="D416" s="23"/>
      <c r="E416" s="58"/>
      <c r="F416" s="58"/>
      <c r="G416" s="91"/>
      <c r="H416" s="58"/>
      <c r="I416" s="67"/>
      <c r="J416" s="58"/>
      <c r="K416" s="58"/>
      <c r="L416" s="58"/>
      <c r="M416" s="58"/>
      <c r="N416" s="58"/>
      <c r="O416" s="58"/>
      <c r="P416" s="58"/>
      <c r="Q416" s="58"/>
      <c r="R416" s="58"/>
      <c r="S416" s="58"/>
      <c r="T416" s="58"/>
      <c r="U416" s="58"/>
      <c r="V416" s="58"/>
      <c r="W416" s="58"/>
      <c r="X416" s="58"/>
      <c r="Y416" s="58"/>
    </row>
    <row r="417" spans="1:25" ht="18" customHeight="1" x14ac:dyDescent="0.2">
      <c r="A417" s="23"/>
      <c r="B417" s="23"/>
      <c r="C417" s="23"/>
      <c r="D417" s="23"/>
      <c r="E417" s="58"/>
      <c r="F417" s="58"/>
      <c r="G417" s="91"/>
      <c r="H417" s="58"/>
      <c r="I417" s="67"/>
      <c r="J417" s="58"/>
      <c r="K417" s="58"/>
      <c r="L417" s="58"/>
      <c r="M417" s="58"/>
      <c r="N417" s="58"/>
      <c r="O417" s="58"/>
      <c r="P417" s="58"/>
      <c r="Q417" s="58"/>
      <c r="R417" s="58"/>
      <c r="S417" s="58"/>
      <c r="T417" s="58"/>
      <c r="U417" s="58"/>
      <c r="V417" s="58"/>
      <c r="W417" s="58"/>
      <c r="X417" s="58"/>
      <c r="Y417" s="58"/>
    </row>
    <row r="418" spans="1:25" ht="18" customHeight="1" x14ac:dyDescent="0.2">
      <c r="A418" s="23"/>
      <c r="B418" s="23"/>
      <c r="C418" s="23"/>
      <c r="D418" s="23"/>
      <c r="E418" s="58"/>
      <c r="F418" s="58"/>
      <c r="G418" s="91"/>
      <c r="H418" s="58"/>
      <c r="I418" s="67"/>
      <c r="J418" s="58"/>
      <c r="K418" s="58"/>
      <c r="L418" s="58"/>
      <c r="M418" s="58"/>
      <c r="N418" s="58"/>
      <c r="O418" s="58"/>
      <c r="P418" s="58"/>
      <c r="Q418" s="58"/>
      <c r="R418" s="58"/>
      <c r="S418" s="58"/>
      <c r="T418" s="58"/>
      <c r="U418" s="58"/>
      <c r="V418" s="58"/>
      <c r="W418" s="58"/>
      <c r="X418" s="58"/>
      <c r="Y418" s="58"/>
    </row>
    <row r="419" spans="1:25" ht="18" customHeight="1" x14ac:dyDescent="0.2">
      <c r="A419" s="23"/>
      <c r="B419" s="23"/>
      <c r="C419" s="23"/>
      <c r="D419" s="23"/>
      <c r="E419" s="58"/>
      <c r="F419" s="58"/>
      <c r="G419" s="91"/>
      <c r="H419" s="58"/>
      <c r="I419" s="67"/>
      <c r="J419" s="58"/>
      <c r="K419" s="58"/>
      <c r="L419" s="58"/>
      <c r="M419" s="58"/>
      <c r="N419" s="58"/>
      <c r="O419" s="58"/>
      <c r="P419" s="58"/>
      <c r="Q419" s="58"/>
      <c r="R419" s="58"/>
      <c r="S419" s="58"/>
      <c r="T419" s="58"/>
      <c r="U419" s="58"/>
      <c r="V419" s="58"/>
      <c r="W419" s="58"/>
      <c r="X419" s="58"/>
      <c r="Y419" s="58"/>
    </row>
    <row r="420" spans="1:25" ht="18" customHeight="1" x14ac:dyDescent="0.2">
      <c r="A420" s="23"/>
      <c r="B420" s="23"/>
      <c r="C420" s="23"/>
      <c r="D420" s="23"/>
      <c r="E420" s="58"/>
      <c r="F420" s="58"/>
      <c r="G420" s="91"/>
      <c r="H420" s="58"/>
      <c r="I420" s="67"/>
      <c r="J420" s="58"/>
      <c r="K420" s="58"/>
      <c r="L420" s="58"/>
      <c r="M420" s="58"/>
      <c r="N420" s="58"/>
      <c r="O420" s="58"/>
      <c r="P420" s="58"/>
      <c r="Q420" s="58"/>
      <c r="R420" s="58"/>
      <c r="S420" s="58"/>
      <c r="T420" s="58"/>
      <c r="U420" s="58"/>
      <c r="V420" s="58"/>
      <c r="W420" s="58"/>
      <c r="X420" s="58"/>
      <c r="Y420" s="58"/>
    </row>
    <row r="421" spans="1:25" ht="18" customHeight="1" x14ac:dyDescent="0.2">
      <c r="A421" s="23"/>
      <c r="B421" s="23"/>
      <c r="C421" s="23"/>
      <c r="D421" s="23"/>
      <c r="E421" s="58"/>
      <c r="F421" s="58"/>
      <c r="G421" s="91"/>
      <c r="H421" s="58"/>
      <c r="I421" s="67"/>
      <c r="J421" s="58"/>
      <c r="K421" s="58"/>
      <c r="L421" s="58"/>
      <c r="M421" s="58"/>
      <c r="N421" s="58"/>
      <c r="O421" s="58"/>
      <c r="P421" s="58"/>
      <c r="Q421" s="58"/>
      <c r="R421" s="58"/>
      <c r="S421" s="58"/>
      <c r="T421" s="58"/>
      <c r="U421" s="58"/>
      <c r="V421" s="58"/>
      <c r="W421" s="58"/>
      <c r="X421" s="58"/>
      <c r="Y421" s="58"/>
    </row>
    <row r="422" spans="1:25" ht="18" customHeight="1" x14ac:dyDescent="0.2">
      <c r="A422" s="23"/>
      <c r="B422" s="23"/>
      <c r="C422" s="23"/>
      <c r="D422" s="23"/>
      <c r="E422" s="58"/>
      <c r="F422" s="58"/>
      <c r="G422" s="91"/>
      <c r="H422" s="58"/>
      <c r="I422" s="67"/>
      <c r="J422" s="58"/>
      <c r="K422" s="58"/>
      <c r="L422" s="58"/>
      <c r="M422" s="58"/>
      <c r="N422" s="58"/>
      <c r="O422" s="58"/>
      <c r="P422" s="58"/>
      <c r="Q422" s="58"/>
      <c r="R422" s="58"/>
      <c r="S422" s="58"/>
      <c r="T422" s="58"/>
      <c r="U422" s="58"/>
      <c r="V422" s="58"/>
      <c r="W422" s="58"/>
      <c r="X422" s="58"/>
      <c r="Y422" s="58"/>
    </row>
    <row r="423" spans="1:25" ht="18" customHeight="1" x14ac:dyDescent="0.2">
      <c r="A423" s="23"/>
      <c r="B423" s="23"/>
      <c r="C423" s="23"/>
      <c r="D423" s="23"/>
      <c r="E423" s="58"/>
      <c r="F423" s="58"/>
      <c r="G423" s="91"/>
      <c r="H423" s="58"/>
      <c r="I423" s="67"/>
      <c r="J423" s="58"/>
      <c r="K423" s="58"/>
      <c r="L423" s="58"/>
      <c r="M423" s="58"/>
      <c r="N423" s="58"/>
      <c r="O423" s="58"/>
      <c r="P423" s="58"/>
      <c r="Q423" s="58"/>
      <c r="R423" s="58"/>
      <c r="S423" s="58"/>
      <c r="T423" s="58"/>
      <c r="U423" s="58"/>
      <c r="V423" s="58"/>
      <c r="W423" s="58"/>
      <c r="X423" s="58"/>
      <c r="Y423" s="58"/>
    </row>
    <row r="424" spans="1:25" ht="18" customHeight="1" x14ac:dyDescent="0.2">
      <c r="A424" s="23"/>
      <c r="B424" s="23"/>
      <c r="C424" s="23"/>
      <c r="D424" s="23"/>
      <c r="E424" s="58"/>
      <c r="F424" s="58"/>
      <c r="G424" s="91"/>
      <c r="H424" s="58"/>
      <c r="I424" s="67"/>
      <c r="J424" s="58"/>
      <c r="K424" s="58"/>
      <c r="L424" s="58"/>
      <c r="M424" s="58"/>
      <c r="N424" s="58"/>
      <c r="O424" s="58"/>
      <c r="P424" s="58"/>
      <c r="Q424" s="58"/>
      <c r="R424" s="58"/>
      <c r="S424" s="58"/>
      <c r="T424" s="58"/>
      <c r="U424" s="58"/>
      <c r="V424" s="58"/>
      <c r="W424" s="58"/>
      <c r="X424" s="58"/>
      <c r="Y424" s="58"/>
    </row>
    <row r="425" spans="1:25" ht="18" customHeight="1" x14ac:dyDescent="0.2">
      <c r="A425" s="23"/>
      <c r="B425" s="23"/>
      <c r="C425" s="23"/>
      <c r="D425" s="23"/>
      <c r="E425" s="58"/>
      <c r="F425" s="58"/>
      <c r="G425" s="91"/>
      <c r="H425" s="58"/>
      <c r="I425" s="67"/>
      <c r="J425" s="58"/>
      <c r="K425" s="58"/>
      <c r="L425" s="58"/>
      <c r="M425" s="58"/>
      <c r="N425" s="58"/>
      <c r="O425" s="58"/>
      <c r="P425" s="58"/>
      <c r="Q425" s="58"/>
      <c r="R425" s="58"/>
      <c r="S425" s="58"/>
      <c r="T425" s="58"/>
      <c r="U425" s="58"/>
      <c r="V425" s="58"/>
      <c r="W425" s="58"/>
      <c r="X425" s="58"/>
      <c r="Y425" s="58"/>
    </row>
    <row r="426" spans="1:25" ht="18" customHeight="1" x14ac:dyDescent="0.2">
      <c r="A426" s="23"/>
      <c r="B426" s="23"/>
      <c r="C426" s="23"/>
      <c r="D426" s="23"/>
      <c r="E426" s="58"/>
      <c r="F426" s="58"/>
      <c r="G426" s="91"/>
      <c r="H426" s="58"/>
      <c r="I426" s="67"/>
      <c r="J426" s="58"/>
      <c r="K426" s="58"/>
      <c r="L426" s="58"/>
      <c r="M426" s="58"/>
      <c r="N426" s="58"/>
      <c r="O426" s="58"/>
      <c r="P426" s="58"/>
      <c r="Q426" s="58"/>
      <c r="R426" s="58"/>
      <c r="S426" s="58"/>
      <c r="T426" s="58"/>
      <c r="U426" s="58"/>
      <c r="V426" s="58"/>
      <c r="W426" s="58"/>
      <c r="X426" s="58"/>
      <c r="Y426" s="58"/>
    </row>
    <row r="427" spans="1:25" ht="18" customHeight="1" x14ac:dyDescent="0.2">
      <c r="A427" s="23"/>
      <c r="B427" s="23"/>
      <c r="C427" s="23"/>
      <c r="D427" s="23"/>
      <c r="E427" s="58"/>
      <c r="F427" s="58"/>
      <c r="G427" s="91"/>
      <c r="H427" s="58"/>
      <c r="I427" s="67"/>
      <c r="J427" s="58"/>
      <c r="K427" s="58"/>
      <c r="L427" s="58"/>
      <c r="M427" s="58"/>
      <c r="N427" s="58"/>
      <c r="O427" s="58"/>
      <c r="P427" s="58"/>
      <c r="Q427" s="58"/>
      <c r="R427" s="58"/>
      <c r="S427" s="58"/>
      <c r="T427" s="58"/>
      <c r="U427" s="58"/>
      <c r="V427" s="58"/>
      <c r="W427" s="58"/>
      <c r="X427" s="58"/>
      <c r="Y427" s="58"/>
    </row>
    <row r="428" spans="1:25" ht="18" customHeight="1" x14ac:dyDescent="0.2">
      <c r="A428" s="23"/>
      <c r="B428" s="23"/>
      <c r="C428" s="23"/>
      <c r="D428" s="23"/>
      <c r="E428" s="58"/>
      <c r="F428" s="58"/>
      <c r="G428" s="91"/>
      <c r="H428" s="58"/>
      <c r="I428" s="67"/>
      <c r="J428" s="58"/>
      <c r="K428" s="58"/>
      <c r="L428" s="58"/>
      <c r="M428" s="58"/>
      <c r="N428" s="58"/>
      <c r="O428" s="58"/>
      <c r="P428" s="58"/>
      <c r="Q428" s="58"/>
      <c r="R428" s="58"/>
      <c r="S428" s="58"/>
      <c r="T428" s="58"/>
      <c r="U428" s="58"/>
      <c r="V428" s="58"/>
      <c r="W428" s="58"/>
      <c r="X428" s="58"/>
      <c r="Y428" s="58"/>
    </row>
    <row r="429" spans="1:25" ht="18" customHeight="1" x14ac:dyDescent="0.2">
      <c r="A429" s="23"/>
      <c r="B429" s="23"/>
      <c r="C429" s="23"/>
      <c r="D429" s="23"/>
      <c r="E429" s="58"/>
      <c r="F429" s="58"/>
      <c r="G429" s="91"/>
      <c r="H429" s="58"/>
      <c r="I429" s="67"/>
      <c r="J429" s="58"/>
      <c r="K429" s="58"/>
      <c r="L429" s="58"/>
      <c r="M429" s="58"/>
      <c r="N429" s="58"/>
      <c r="O429" s="58"/>
      <c r="P429" s="58"/>
      <c r="Q429" s="58"/>
      <c r="R429" s="58"/>
      <c r="S429" s="58"/>
      <c r="T429" s="58"/>
      <c r="U429" s="58"/>
      <c r="V429" s="58"/>
      <c r="W429" s="58"/>
      <c r="X429" s="58"/>
      <c r="Y429" s="58"/>
    </row>
    <row r="430" spans="1:25" ht="18" customHeight="1" x14ac:dyDescent="0.2">
      <c r="A430" s="23"/>
      <c r="B430" s="23"/>
      <c r="C430" s="23"/>
      <c r="D430" s="23"/>
      <c r="E430" s="58"/>
      <c r="F430" s="58"/>
      <c r="G430" s="91"/>
      <c r="H430" s="58"/>
      <c r="I430" s="67"/>
      <c r="J430" s="58"/>
      <c r="K430" s="58"/>
      <c r="L430" s="58"/>
      <c r="M430" s="58"/>
      <c r="N430" s="58"/>
      <c r="O430" s="58"/>
      <c r="P430" s="58"/>
      <c r="Q430" s="58"/>
      <c r="R430" s="58"/>
      <c r="S430" s="58"/>
      <c r="T430" s="58"/>
      <c r="U430" s="58"/>
      <c r="V430" s="58"/>
      <c r="W430" s="58"/>
      <c r="X430" s="58"/>
      <c r="Y430" s="58"/>
    </row>
    <row r="431" spans="1:25" ht="18" customHeight="1" x14ac:dyDescent="0.2">
      <c r="A431" s="23"/>
      <c r="B431" s="23"/>
      <c r="C431" s="23"/>
      <c r="D431" s="23"/>
      <c r="E431" s="58"/>
      <c r="F431" s="58"/>
      <c r="G431" s="91"/>
      <c r="H431" s="58"/>
      <c r="I431" s="67"/>
      <c r="J431" s="58"/>
      <c r="K431" s="58"/>
      <c r="L431" s="58"/>
      <c r="M431" s="58"/>
      <c r="N431" s="58"/>
      <c r="O431" s="58"/>
      <c r="P431" s="58"/>
      <c r="Q431" s="58"/>
      <c r="R431" s="58"/>
      <c r="S431" s="58"/>
      <c r="T431" s="58"/>
      <c r="U431" s="58"/>
      <c r="V431" s="58"/>
      <c r="W431" s="58"/>
      <c r="X431" s="58"/>
      <c r="Y431" s="58"/>
    </row>
    <row r="432" spans="1:25" ht="18" customHeight="1" x14ac:dyDescent="0.2">
      <c r="A432" s="23"/>
      <c r="B432" s="23"/>
      <c r="C432" s="23"/>
      <c r="D432" s="23"/>
      <c r="E432" s="58"/>
      <c r="F432" s="58"/>
      <c r="G432" s="91"/>
      <c r="H432" s="58"/>
      <c r="I432" s="67"/>
      <c r="J432" s="58"/>
      <c r="K432" s="58"/>
      <c r="L432" s="58"/>
      <c r="M432" s="58"/>
      <c r="N432" s="58"/>
      <c r="O432" s="58"/>
      <c r="P432" s="58"/>
      <c r="Q432" s="58"/>
      <c r="R432" s="58"/>
      <c r="S432" s="58"/>
      <c r="T432" s="58"/>
      <c r="U432" s="58"/>
      <c r="V432" s="58"/>
      <c r="W432" s="58"/>
      <c r="X432" s="58"/>
      <c r="Y432" s="58"/>
    </row>
    <row r="433" spans="1:25" ht="18" customHeight="1" x14ac:dyDescent="0.2">
      <c r="A433" s="23"/>
      <c r="B433" s="23"/>
      <c r="C433" s="23"/>
      <c r="D433" s="23"/>
      <c r="E433" s="58"/>
      <c r="F433" s="58"/>
      <c r="G433" s="91"/>
      <c r="H433" s="58"/>
      <c r="I433" s="67"/>
      <c r="J433" s="58"/>
      <c r="K433" s="58"/>
      <c r="L433" s="58"/>
      <c r="M433" s="58"/>
      <c r="N433" s="58"/>
      <c r="O433" s="58"/>
      <c r="P433" s="58"/>
      <c r="Q433" s="58"/>
      <c r="R433" s="58"/>
      <c r="S433" s="58"/>
      <c r="T433" s="58"/>
      <c r="U433" s="58"/>
      <c r="V433" s="58"/>
      <c r="W433" s="58"/>
      <c r="X433" s="58"/>
      <c r="Y433" s="58"/>
    </row>
    <row r="434" spans="1:25" ht="18" customHeight="1" x14ac:dyDescent="0.2">
      <c r="A434" s="23"/>
      <c r="B434" s="23"/>
      <c r="C434" s="23"/>
      <c r="D434" s="23"/>
      <c r="E434" s="58"/>
      <c r="F434" s="58"/>
      <c r="G434" s="91"/>
      <c r="H434" s="58"/>
      <c r="I434" s="67"/>
      <c r="J434" s="58"/>
      <c r="K434" s="58"/>
      <c r="L434" s="58"/>
      <c r="M434" s="58"/>
      <c r="N434" s="58"/>
      <c r="O434" s="58"/>
      <c r="P434" s="58"/>
      <c r="Q434" s="58"/>
      <c r="R434" s="58"/>
      <c r="S434" s="58"/>
      <c r="T434" s="58"/>
      <c r="U434" s="58"/>
      <c r="V434" s="58"/>
      <c r="W434" s="58"/>
      <c r="X434" s="58"/>
      <c r="Y434" s="58"/>
    </row>
    <row r="435" spans="1:25" ht="18" customHeight="1" x14ac:dyDescent="0.2">
      <c r="A435" s="23"/>
      <c r="B435" s="23"/>
      <c r="C435" s="23"/>
      <c r="D435" s="23"/>
      <c r="E435" s="58"/>
      <c r="F435" s="58"/>
      <c r="G435" s="91"/>
      <c r="H435" s="58"/>
      <c r="I435" s="67"/>
      <c r="J435" s="58"/>
      <c r="K435" s="58"/>
      <c r="L435" s="58"/>
      <c r="M435" s="58"/>
      <c r="N435" s="58"/>
      <c r="O435" s="58"/>
      <c r="P435" s="58"/>
      <c r="Q435" s="58"/>
      <c r="R435" s="58"/>
      <c r="S435" s="58"/>
      <c r="T435" s="58"/>
      <c r="U435" s="58"/>
      <c r="V435" s="58"/>
      <c r="W435" s="58"/>
      <c r="X435" s="58"/>
      <c r="Y435" s="58"/>
    </row>
    <row r="436" spans="1:25" ht="18" customHeight="1" x14ac:dyDescent="0.2">
      <c r="A436" s="23"/>
      <c r="B436" s="23"/>
      <c r="C436" s="23"/>
      <c r="D436" s="23"/>
      <c r="E436" s="58"/>
      <c r="F436" s="58"/>
      <c r="G436" s="91"/>
      <c r="H436" s="58"/>
      <c r="I436" s="67"/>
      <c r="J436" s="58"/>
      <c r="K436" s="58"/>
      <c r="L436" s="58"/>
      <c r="M436" s="58"/>
      <c r="N436" s="58"/>
      <c r="O436" s="58"/>
      <c r="P436" s="58"/>
      <c r="Q436" s="58"/>
      <c r="R436" s="58"/>
      <c r="S436" s="58"/>
      <c r="T436" s="58"/>
      <c r="U436" s="58"/>
      <c r="V436" s="58"/>
      <c r="W436" s="58"/>
      <c r="X436" s="58"/>
      <c r="Y436" s="58"/>
    </row>
    <row r="437" spans="1:25" ht="18" customHeight="1" x14ac:dyDescent="0.2">
      <c r="A437" s="23"/>
      <c r="B437" s="23"/>
      <c r="C437" s="23"/>
      <c r="D437" s="23"/>
      <c r="E437" s="58"/>
      <c r="F437" s="58"/>
      <c r="G437" s="91"/>
      <c r="H437" s="58"/>
      <c r="I437" s="67"/>
      <c r="J437" s="58"/>
      <c r="K437" s="58"/>
      <c r="L437" s="58"/>
      <c r="M437" s="58"/>
      <c r="N437" s="58"/>
      <c r="O437" s="58"/>
      <c r="P437" s="58"/>
      <c r="Q437" s="58"/>
      <c r="R437" s="58"/>
      <c r="S437" s="58"/>
      <c r="T437" s="58"/>
      <c r="U437" s="58"/>
      <c r="V437" s="58"/>
      <c r="W437" s="58"/>
      <c r="X437" s="58"/>
      <c r="Y437" s="58"/>
    </row>
    <row r="438" spans="1:25" ht="18" customHeight="1" x14ac:dyDescent="0.2">
      <c r="A438" s="23"/>
      <c r="B438" s="23"/>
      <c r="C438" s="23"/>
      <c r="D438" s="23"/>
      <c r="E438" s="58"/>
      <c r="F438" s="58"/>
      <c r="G438" s="91"/>
      <c r="H438" s="58"/>
      <c r="I438" s="67"/>
      <c r="J438" s="58"/>
      <c r="K438" s="58"/>
      <c r="L438" s="58"/>
      <c r="M438" s="58"/>
      <c r="N438" s="58"/>
      <c r="O438" s="58"/>
      <c r="P438" s="58"/>
      <c r="Q438" s="58"/>
      <c r="R438" s="58"/>
      <c r="S438" s="58"/>
      <c r="T438" s="58"/>
      <c r="U438" s="58"/>
      <c r="V438" s="58"/>
      <c r="W438" s="58"/>
      <c r="X438" s="58"/>
      <c r="Y438" s="58"/>
    </row>
    <row r="439" spans="1:25" ht="18" customHeight="1" x14ac:dyDescent="0.2">
      <c r="A439" s="23"/>
      <c r="B439" s="23"/>
      <c r="C439" s="23"/>
      <c r="D439" s="23"/>
      <c r="E439" s="58"/>
      <c r="F439" s="58"/>
      <c r="G439" s="91"/>
      <c r="H439" s="58"/>
      <c r="I439" s="67"/>
      <c r="J439" s="58"/>
      <c r="K439" s="58"/>
      <c r="L439" s="58"/>
      <c r="M439" s="58"/>
      <c r="N439" s="58"/>
      <c r="O439" s="58"/>
      <c r="P439" s="58"/>
      <c r="Q439" s="58"/>
      <c r="R439" s="58"/>
      <c r="S439" s="58"/>
      <c r="T439" s="58"/>
      <c r="U439" s="58"/>
      <c r="V439" s="58"/>
      <c r="W439" s="58"/>
      <c r="X439" s="58"/>
      <c r="Y439" s="58"/>
    </row>
    <row r="440" spans="1:25" ht="18" customHeight="1" x14ac:dyDescent="0.2">
      <c r="A440" s="23"/>
      <c r="B440" s="23"/>
      <c r="C440" s="23"/>
      <c r="D440" s="23"/>
      <c r="E440" s="58"/>
      <c r="F440" s="58"/>
      <c r="G440" s="91"/>
      <c r="H440" s="58"/>
      <c r="I440" s="67"/>
      <c r="J440" s="58"/>
      <c r="K440" s="58"/>
      <c r="L440" s="58"/>
      <c r="M440" s="58"/>
      <c r="N440" s="58"/>
      <c r="O440" s="58"/>
      <c r="P440" s="58"/>
      <c r="Q440" s="58"/>
      <c r="R440" s="58"/>
      <c r="S440" s="58"/>
      <c r="T440" s="58"/>
      <c r="U440" s="58"/>
      <c r="V440" s="58"/>
      <c r="W440" s="58"/>
      <c r="X440" s="58"/>
      <c r="Y440" s="58"/>
    </row>
    <row r="441" spans="1:25" ht="18" customHeight="1" x14ac:dyDescent="0.2">
      <c r="A441" s="23"/>
      <c r="B441" s="23"/>
      <c r="C441" s="23"/>
      <c r="D441" s="23"/>
      <c r="E441" s="58"/>
      <c r="F441" s="58"/>
      <c r="G441" s="91"/>
      <c r="H441" s="58"/>
      <c r="I441" s="67"/>
      <c r="J441" s="58"/>
      <c r="K441" s="58"/>
      <c r="L441" s="58"/>
      <c r="M441" s="58"/>
      <c r="N441" s="58"/>
      <c r="O441" s="58"/>
      <c r="P441" s="58"/>
      <c r="Q441" s="58"/>
      <c r="R441" s="58"/>
      <c r="S441" s="58"/>
      <c r="T441" s="58"/>
      <c r="U441" s="58"/>
      <c r="V441" s="58"/>
      <c r="W441" s="58"/>
      <c r="X441" s="58"/>
      <c r="Y441" s="58"/>
    </row>
    <row r="442" spans="1:25" ht="18" customHeight="1" x14ac:dyDescent="0.2">
      <c r="A442" s="23"/>
      <c r="B442" s="23"/>
      <c r="C442" s="23"/>
      <c r="D442" s="23"/>
      <c r="E442" s="58"/>
      <c r="F442" s="58"/>
      <c r="G442" s="91"/>
      <c r="H442" s="58"/>
      <c r="I442" s="67"/>
      <c r="J442" s="58"/>
      <c r="K442" s="58"/>
      <c r="L442" s="58"/>
      <c r="M442" s="58"/>
      <c r="N442" s="58"/>
      <c r="O442" s="58"/>
      <c r="P442" s="58"/>
      <c r="Q442" s="58"/>
      <c r="R442" s="58"/>
      <c r="S442" s="58"/>
      <c r="T442" s="58"/>
      <c r="U442" s="58"/>
      <c r="V442" s="58"/>
      <c r="W442" s="58"/>
      <c r="X442" s="58"/>
      <c r="Y442" s="58"/>
    </row>
    <row r="443" spans="1:25" ht="18" customHeight="1" x14ac:dyDescent="0.2">
      <c r="A443" s="23"/>
      <c r="B443" s="23"/>
      <c r="C443" s="23"/>
      <c r="D443" s="23"/>
      <c r="E443" s="58"/>
      <c r="F443" s="58"/>
      <c r="G443" s="91"/>
      <c r="H443" s="58"/>
      <c r="I443" s="67"/>
      <c r="J443" s="58"/>
      <c r="K443" s="58"/>
      <c r="L443" s="58"/>
      <c r="M443" s="58"/>
      <c r="N443" s="58"/>
      <c r="O443" s="58"/>
      <c r="P443" s="58"/>
      <c r="Q443" s="58"/>
      <c r="R443" s="58"/>
      <c r="S443" s="58"/>
      <c r="T443" s="58"/>
      <c r="U443" s="58"/>
      <c r="V443" s="58"/>
      <c r="W443" s="58"/>
      <c r="X443" s="58"/>
      <c r="Y443" s="58"/>
    </row>
    <row r="444" spans="1:25" ht="18" customHeight="1" x14ac:dyDescent="0.2">
      <c r="A444" s="23"/>
      <c r="B444" s="23"/>
      <c r="C444" s="23"/>
      <c r="D444" s="23"/>
      <c r="E444" s="58"/>
      <c r="F444" s="58"/>
      <c r="G444" s="91"/>
      <c r="H444" s="58"/>
      <c r="I444" s="67"/>
      <c r="J444" s="58"/>
      <c r="K444" s="58"/>
      <c r="L444" s="58"/>
      <c r="M444" s="58"/>
      <c r="N444" s="58"/>
      <c r="O444" s="58"/>
      <c r="P444" s="58"/>
      <c r="Q444" s="58"/>
      <c r="R444" s="58"/>
      <c r="S444" s="58"/>
      <c r="T444" s="58"/>
      <c r="U444" s="58"/>
      <c r="V444" s="58"/>
      <c r="W444" s="58"/>
      <c r="X444" s="58"/>
      <c r="Y444" s="58"/>
    </row>
    <row r="445" spans="1:25" ht="18" customHeight="1" x14ac:dyDescent="0.2">
      <c r="A445" s="23"/>
      <c r="B445" s="23"/>
      <c r="C445" s="23"/>
      <c r="D445" s="23"/>
      <c r="E445" s="58"/>
      <c r="F445" s="58"/>
      <c r="G445" s="91"/>
      <c r="H445" s="58"/>
      <c r="I445" s="67"/>
      <c r="J445" s="58"/>
      <c r="K445" s="58"/>
      <c r="L445" s="58"/>
      <c r="M445" s="58"/>
      <c r="N445" s="58"/>
      <c r="O445" s="58"/>
      <c r="P445" s="58"/>
      <c r="Q445" s="58"/>
      <c r="R445" s="58"/>
      <c r="S445" s="58"/>
      <c r="T445" s="58"/>
      <c r="U445" s="58"/>
      <c r="V445" s="58"/>
      <c r="W445" s="58"/>
      <c r="X445" s="58"/>
      <c r="Y445" s="58"/>
    </row>
    <row r="446" spans="1:25" ht="18" customHeight="1" x14ac:dyDescent="0.2">
      <c r="A446" s="23"/>
      <c r="B446" s="23"/>
      <c r="C446" s="23"/>
      <c r="D446" s="23"/>
      <c r="E446" s="58"/>
      <c r="F446" s="58"/>
      <c r="G446" s="91"/>
      <c r="H446" s="58"/>
      <c r="I446" s="67"/>
      <c r="J446" s="58"/>
      <c r="K446" s="58"/>
      <c r="L446" s="58"/>
      <c r="M446" s="58"/>
      <c r="N446" s="58"/>
      <c r="O446" s="58"/>
      <c r="P446" s="58"/>
      <c r="Q446" s="58"/>
      <c r="R446" s="58"/>
      <c r="S446" s="58"/>
      <c r="T446" s="58"/>
      <c r="U446" s="58"/>
      <c r="V446" s="58"/>
      <c r="W446" s="58"/>
      <c r="X446" s="58"/>
      <c r="Y446" s="58"/>
    </row>
    <row r="447" spans="1:25" ht="18" customHeight="1" x14ac:dyDescent="0.2">
      <c r="A447" s="23"/>
      <c r="B447" s="23"/>
      <c r="C447" s="23"/>
      <c r="D447" s="23"/>
      <c r="E447" s="58"/>
      <c r="F447" s="58"/>
      <c r="G447" s="91"/>
      <c r="H447" s="58"/>
      <c r="I447" s="67"/>
      <c r="J447" s="58"/>
      <c r="K447" s="58"/>
      <c r="L447" s="58"/>
      <c r="M447" s="58"/>
      <c r="N447" s="58"/>
      <c r="O447" s="58"/>
      <c r="P447" s="58"/>
      <c r="Q447" s="58"/>
      <c r="R447" s="58"/>
      <c r="S447" s="58"/>
      <c r="T447" s="58"/>
      <c r="U447" s="58"/>
      <c r="V447" s="58"/>
      <c r="W447" s="58"/>
      <c r="X447" s="58"/>
      <c r="Y447" s="58"/>
    </row>
    <row r="448" spans="1:25" ht="18" customHeight="1" x14ac:dyDescent="0.2">
      <c r="A448" s="23"/>
      <c r="B448" s="23"/>
      <c r="C448" s="23"/>
      <c r="D448" s="23"/>
      <c r="E448" s="58"/>
      <c r="F448" s="58"/>
      <c r="G448" s="91"/>
      <c r="H448" s="58"/>
      <c r="I448" s="67"/>
      <c r="J448" s="58"/>
      <c r="K448" s="58"/>
      <c r="L448" s="58"/>
      <c r="M448" s="58"/>
      <c r="N448" s="58"/>
      <c r="O448" s="58"/>
      <c r="P448" s="58"/>
      <c r="Q448" s="58"/>
      <c r="R448" s="58"/>
      <c r="S448" s="58"/>
      <c r="T448" s="58"/>
      <c r="U448" s="58"/>
      <c r="V448" s="58"/>
      <c r="W448" s="58"/>
      <c r="X448" s="58"/>
      <c r="Y448" s="58"/>
    </row>
    <row r="449" spans="1:25" ht="18" customHeight="1" x14ac:dyDescent="0.2">
      <c r="A449" s="23"/>
      <c r="B449" s="23"/>
      <c r="C449" s="23"/>
      <c r="D449" s="23"/>
      <c r="E449" s="58"/>
      <c r="F449" s="58"/>
      <c r="G449" s="91"/>
      <c r="H449" s="58"/>
      <c r="I449" s="67"/>
      <c r="J449" s="58"/>
      <c r="K449" s="58"/>
      <c r="L449" s="58"/>
      <c r="M449" s="58"/>
      <c r="N449" s="58"/>
      <c r="O449" s="58"/>
      <c r="P449" s="58"/>
      <c r="Q449" s="58"/>
      <c r="R449" s="58"/>
      <c r="S449" s="58"/>
      <c r="T449" s="58"/>
      <c r="U449" s="58"/>
      <c r="V449" s="58"/>
      <c r="W449" s="58"/>
      <c r="X449" s="58"/>
      <c r="Y449" s="58"/>
    </row>
    <row r="450" spans="1:25" ht="18" customHeight="1" x14ac:dyDescent="0.2">
      <c r="A450" s="23"/>
      <c r="B450" s="23"/>
      <c r="C450" s="23"/>
      <c r="D450" s="23"/>
      <c r="E450" s="58"/>
      <c r="F450" s="58"/>
      <c r="G450" s="91"/>
      <c r="H450" s="58"/>
      <c r="I450" s="67"/>
      <c r="J450" s="58"/>
      <c r="K450" s="58"/>
      <c r="L450" s="58"/>
      <c r="M450" s="58"/>
      <c r="N450" s="58"/>
      <c r="O450" s="58"/>
      <c r="P450" s="58"/>
      <c r="Q450" s="58"/>
      <c r="R450" s="58"/>
      <c r="S450" s="58"/>
      <c r="T450" s="58"/>
      <c r="U450" s="58"/>
      <c r="V450" s="58"/>
      <c r="W450" s="58"/>
      <c r="X450" s="58"/>
      <c r="Y450" s="58"/>
    </row>
    <row r="451" spans="1:25" ht="18" customHeight="1" x14ac:dyDescent="0.2">
      <c r="A451" s="23"/>
      <c r="B451" s="23"/>
      <c r="C451" s="23"/>
      <c r="D451" s="23"/>
      <c r="E451" s="58"/>
      <c r="F451" s="58"/>
      <c r="G451" s="91"/>
      <c r="H451" s="58"/>
      <c r="I451" s="67"/>
      <c r="J451" s="58"/>
      <c r="K451" s="58"/>
      <c r="L451" s="58"/>
      <c r="M451" s="58"/>
      <c r="N451" s="58"/>
      <c r="O451" s="58"/>
      <c r="P451" s="58"/>
      <c r="Q451" s="58"/>
      <c r="R451" s="58"/>
      <c r="S451" s="58"/>
      <c r="T451" s="58"/>
      <c r="U451" s="58"/>
      <c r="V451" s="58"/>
      <c r="W451" s="58"/>
      <c r="X451" s="58"/>
      <c r="Y451" s="58"/>
    </row>
    <row r="452" spans="1:25" ht="18" customHeight="1" x14ac:dyDescent="0.2">
      <c r="A452" s="23"/>
      <c r="B452" s="23"/>
      <c r="C452" s="23"/>
      <c r="D452" s="23"/>
      <c r="E452" s="58"/>
      <c r="F452" s="58"/>
      <c r="G452" s="91"/>
      <c r="H452" s="58"/>
      <c r="I452" s="67"/>
      <c r="J452" s="58"/>
      <c r="K452" s="58"/>
      <c r="L452" s="58"/>
      <c r="M452" s="58"/>
      <c r="N452" s="58"/>
      <c r="O452" s="58"/>
      <c r="P452" s="58"/>
      <c r="Q452" s="58"/>
      <c r="R452" s="58"/>
      <c r="S452" s="58"/>
      <c r="T452" s="58"/>
      <c r="U452" s="58"/>
      <c r="V452" s="58"/>
      <c r="W452" s="58"/>
      <c r="X452" s="58"/>
      <c r="Y452" s="58"/>
    </row>
    <row r="453" spans="1:25" ht="18" customHeight="1" x14ac:dyDescent="0.2">
      <c r="A453" s="23"/>
      <c r="B453" s="23"/>
      <c r="C453" s="23"/>
      <c r="D453" s="23"/>
      <c r="E453" s="58"/>
      <c r="F453" s="58"/>
      <c r="G453" s="91"/>
      <c r="H453" s="58"/>
      <c r="I453" s="67"/>
      <c r="J453" s="58"/>
      <c r="K453" s="58"/>
      <c r="L453" s="58"/>
      <c r="M453" s="58"/>
      <c r="N453" s="58"/>
      <c r="O453" s="58"/>
      <c r="P453" s="58"/>
      <c r="Q453" s="58"/>
      <c r="R453" s="58"/>
      <c r="S453" s="58"/>
      <c r="T453" s="58"/>
      <c r="U453" s="58"/>
      <c r="V453" s="58"/>
      <c r="W453" s="58"/>
      <c r="X453" s="58"/>
      <c r="Y453" s="58"/>
    </row>
    <row r="454" spans="1:25" ht="18" customHeight="1" x14ac:dyDescent="0.2">
      <c r="A454" s="23"/>
      <c r="B454" s="23"/>
      <c r="C454" s="23"/>
      <c r="D454" s="23"/>
      <c r="E454" s="58"/>
      <c r="F454" s="58"/>
      <c r="G454" s="91"/>
      <c r="H454" s="58"/>
      <c r="I454" s="67"/>
      <c r="J454" s="58"/>
      <c r="K454" s="58"/>
      <c r="L454" s="58"/>
      <c r="M454" s="58"/>
      <c r="N454" s="58"/>
      <c r="O454" s="58"/>
      <c r="P454" s="58"/>
      <c r="Q454" s="58"/>
      <c r="R454" s="58"/>
      <c r="S454" s="58"/>
      <c r="T454" s="58"/>
      <c r="U454" s="58"/>
      <c r="V454" s="58"/>
      <c r="W454" s="58"/>
      <c r="X454" s="58"/>
      <c r="Y454" s="58"/>
    </row>
    <row r="455" spans="1:25" ht="18" customHeight="1" x14ac:dyDescent="0.2">
      <c r="A455" s="23"/>
      <c r="B455" s="23"/>
      <c r="C455" s="23"/>
      <c r="D455" s="23"/>
      <c r="E455" s="58"/>
      <c r="F455" s="58"/>
      <c r="G455" s="91"/>
      <c r="H455" s="58"/>
      <c r="I455" s="67"/>
      <c r="J455" s="58"/>
      <c r="K455" s="58"/>
      <c r="L455" s="58"/>
      <c r="M455" s="58"/>
      <c r="N455" s="58"/>
      <c r="O455" s="58"/>
      <c r="P455" s="58"/>
      <c r="Q455" s="58"/>
      <c r="R455" s="58"/>
      <c r="S455" s="58"/>
      <c r="T455" s="58"/>
      <c r="U455" s="58"/>
      <c r="V455" s="58"/>
      <c r="W455" s="58"/>
      <c r="X455" s="58"/>
      <c r="Y455" s="58"/>
    </row>
    <row r="456" spans="1:25" ht="18" customHeight="1" x14ac:dyDescent="0.2">
      <c r="A456" s="23"/>
      <c r="B456" s="23"/>
      <c r="C456" s="23"/>
      <c r="D456" s="23"/>
      <c r="E456" s="58"/>
      <c r="F456" s="58"/>
      <c r="G456" s="91"/>
      <c r="H456" s="58"/>
      <c r="I456" s="67"/>
      <c r="J456" s="58"/>
      <c r="K456" s="58"/>
      <c r="L456" s="58"/>
      <c r="M456" s="58"/>
      <c r="N456" s="58"/>
      <c r="O456" s="58"/>
      <c r="P456" s="58"/>
      <c r="Q456" s="58"/>
      <c r="R456" s="58"/>
      <c r="S456" s="58"/>
      <c r="T456" s="58"/>
      <c r="U456" s="58"/>
      <c r="V456" s="58"/>
      <c r="W456" s="58"/>
      <c r="X456" s="58"/>
      <c r="Y456" s="58"/>
    </row>
    <row r="457" spans="1:25" ht="18" customHeight="1" x14ac:dyDescent="0.2">
      <c r="A457" s="23"/>
      <c r="B457" s="23"/>
      <c r="C457" s="23"/>
      <c r="D457" s="23"/>
      <c r="E457" s="58"/>
      <c r="F457" s="58"/>
      <c r="G457" s="91"/>
      <c r="H457" s="58"/>
      <c r="I457" s="67"/>
      <c r="J457" s="58"/>
      <c r="K457" s="58"/>
      <c r="L457" s="58"/>
      <c r="M457" s="58"/>
      <c r="N457" s="58"/>
      <c r="O457" s="58"/>
      <c r="P457" s="58"/>
      <c r="Q457" s="58"/>
      <c r="R457" s="58"/>
      <c r="S457" s="58"/>
      <c r="T457" s="58"/>
      <c r="U457" s="58"/>
      <c r="V457" s="58"/>
      <c r="W457" s="58"/>
      <c r="X457" s="58"/>
      <c r="Y457" s="58"/>
    </row>
    <row r="458" spans="1:25" ht="18" customHeight="1" x14ac:dyDescent="0.2">
      <c r="A458" s="23"/>
      <c r="B458" s="23"/>
      <c r="C458" s="23"/>
      <c r="D458" s="23"/>
      <c r="E458" s="58"/>
      <c r="F458" s="58"/>
      <c r="G458" s="91"/>
      <c r="H458" s="58"/>
      <c r="I458" s="67"/>
      <c r="J458" s="58"/>
      <c r="K458" s="58"/>
      <c r="L458" s="58"/>
      <c r="M458" s="58"/>
      <c r="N458" s="58"/>
      <c r="O458" s="58"/>
      <c r="P458" s="58"/>
      <c r="Q458" s="58"/>
      <c r="R458" s="58"/>
      <c r="S458" s="58"/>
      <c r="T458" s="58"/>
      <c r="U458" s="58"/>
      <c r="V458" s="58"/>
      <c r="W458" s="58"/>
      <c r="X458" s="58"/>
      <c r="Y458" s="58"/>
    </row>
    <row r="459" spans="1:25" ht="18" customHeight="1" x14ac:dyDescent="0.2">
      <c r="A459" s="23"/>
      <c r="B459" s="23"/>
      <c r="C459" s="23"/>
      <c r="D459" s="23"/>
      <c r="E459" s="58"/>
      <c r="F459" s="58"/>
      <c r="G459" s="91"/>
      <c r="H459" s="58"/>
      <c r="I459" s="67"/>
      <c r="J459" s="58"/>
      <c r="K459" s="58"/>
      <c r="L459" s="58"/>
      <c r="M459" s="58"/>
      <c r="N459" s="58"/>
      <c r="O459" s="58"/>
      <c r="P459" s="58"/>
      <c r="Q459" s="58"/>
      <c r="R459" s="58"/>
      <c r="S459" s="58"/>
      <c r="T459" s="58"/>
      <c r="U459" s="58"/>
      <c r="V459" s="58"/>
      <c r="W459" s="58"/>
      <c r="X459" s="58"/>
      <c r="Y459" s="58"/>
    </row>
    <row r="460" spans="1:25" ht="18" customHeight="1" x14ac:dyDescent="0.2">
      <c r="A460" s="23"/>
      <c r="B460" s="23"/>
      <c r="C460" s="23"/>
      <c r="D460" s="23"/>
      <c r="E460" s="58"/>
      <c r="F460" s="58"/>
      <c r="G460" s="91"/>
      <c r="H460" s="58"/>
      <c r="I460" s="67"/>
      <c r="J460" s="58"/>
      <c r="K460" s="58"/>
      <c r="L460" s="58"/>
      <c r="M460" s="58"/>
      <c r="N460" s="58"/>
      <c r="O460" s="58"/>
      <c r="P460" s="58"/>
      <c r="Q460" s="58"/>
      <c r="R460" s="58"/>
      <c r="S460" s="58"/>
      <c r="T460" s="58"/>
      <c r="U460" s="58"/>
      <c r="V460" s="58"/>
      <c r="W460" s="58"/>
      <c r="X460" s="58"/>
      <c r="Y460" s="58"/>
    </row>
    <row r="461" spans="1:25" ht="18" customHeight="1" x14ac:dyDescent="0.2">
      <c r="A461" s="23"/>
      <c r="B461" s="23"/>
      <c r="C461" s="23"/>
      <c r="D461" s="23"/>
      <c r="E461" s="58"/>
      <c r="F461" s="58"/>
      <c r="G461" s="91"/>
      <c r="H461" s="58"/>
      <c r="I461" s="67"/>
      <c r="J461" s="58"/>
      <c r="K461" s="58"/>
      <c r="L461" s="58"/>
      <c r="M461" s="58"/>
      <c r="N461" s="58"/>
      <c r="O461" s="58"/>
      <c r="P461" s="58"/>
      <c r="Q461" s="58"/>
      <c r="R461" s="58"/>
      <c r="S461" s="58"/>
      <c r="T461" s="58"/>
      <c r="U461" s="58"/>
      <c r="V461" s="58"/>
      <c r="W461" s="58"/>
      <c r="X461" s="58"/>
      <c r="Y461" s="58"/>
    </row>
    <row r="462" spans="1:25" ht="18" customHeight="1" x14ac:dyDescent="0.2">
      <c r="A462" s="23"/>
      <c r="B462" s="23"/>
      <c r="C462" s="23"/>
      <c r="D462" s="23"/>
      <c r="E462" s="58"/>
      <c r="F462" s="58"/>
      <c r="G462" s="91"/>
      <c r="H462" s="58"/>
      <c r="I462" s="67"/>
      <c r="J462" s="58"/>
      <c r="K462" s="58"/>
      <c r="L462" s="58"/>
      <c r="M462" s="58"/>
      <c r="N462" s="58"/>
      <c r="O462" s="58"/>
      <c r="P462" s="58"/>
      <c r="Q462" s="58"/>
      <c r="R462" s="58"/>
      <c r="S462" s="58"/>
      <c r="T462" s="58"/>
      <c r="U462" s="58"/>
      <c r="V462" s="58"/>
      <c r="W462" s="58"/>
      <c r="X462" s="58"/>
      <c r="Y462" s="58"/>
    </row>
    <row r="463" spans="1:25" ht="18" customHeight="1" x14ac:dyDescent="0.2">
      <c r="A463" s="23"/>
      <c r="B463" s="23"/>
      <c r="C463" s="23"/>
      <c r="D463" s="23"/>
      <c r="E463" s="58"/>
      <c r="F463" s="58"/>
      <c r="G463" s="91"/>
      <c r="H463" s="58"/>
      <c r="I463" s="67"/>
      <c r="J463" s="58"/>
      <c r="K463" s="58"/>
      <c r="L463" s="58"/>
      <c r="M463" s="58"/>
      <c r="N463" s="58"/>
      <c r="O463" s="58"/>
      <c r="P463" s="58"/>
      <c r="Q463" s="58"/>
      <c r="R463" s="58"/>
      <c r="S463" s="58"/>
      <c r="T463" s="58"/>
      <c r="U463" s="58"/>
      <c r="V463" s="58"/>
      <c r="W463" s="58"/>
      <c r="X463" s="58"/>
      <c r="Y463" s="58"/>
    </row>
    <row r="464" spans="1:25" ht="18" customHeight="1" x14ac:dyDescent="0.2">
      <c r="A464" s="23"/>
      <c r="B464" s="23"/>
      <c r="C464" s="23"/>
      <c r="D464" s="23"/>
      <c r="E464" s="58"/>
      <c r="F464" s="58"/>
      <c r="G464" s="91"/>
      <c r="H464" s="58"/>
      <c r="I464" s="67"/>
      <c r="J464" s="58"/>
      <c r="K464" s="58"/>
      <c r="L464" s="58"/>
      <c r="M464" s="58"/>
      <c r="N464" s="58"/>
      <c r="O464" s="58"/>
      <c r="P464" s="58"/>
      <c r="Q464" s="58"/>
      <c r="R464" s="58"/>
      <c r="S464" s="58"/>
      <c r="T464" s="58"/>
      <c r="U464" s="58"/>
      <c r="V464" s="58"/>
      <c r="W464" s="58"/>
      <c r="X464" s="58"/>
      <c r="Y464" s="58"/>
    </row>
    <row r="465" spans="1:25" ht="18" customHeight="1" x14ac:dyDescent="0.2">
      <c r="A465" s="23"/>
      <c r="B465" s="23"/>
      <c r="C465" s="23"/>
      <c r="D465" s="23"/>
      <c r="E465" s="58"/>
      <c r="F465" s="58"/>
      <c r="G465" s="91"/>
      <c r="H465" s="58"/>
      <c r="I465" s="67"/>
      <c r="J465" s="58"/>
      <c r="K465" s="58"/>
      <c r="L465" s="58"/>
      <c r="M465" s="58"/>
      <c r="N465" s="58"/>
      <c r="O465" s="58"/>
      <c r="P465" s="58"/>
      <c r="Q465" s="58"/>
      <c r="R465" s="58"/>
      <c r="S465" s="58"/>
      <c r="T465" s="58"/>
      <c r="U465" s="58"/>
      <c r="V465" s="58"/>
      <c r="W465" s="58"/>
      <c r="X465" s="58"/>
      <c r="Y465" s="58"/>
    </row>
    <row r="466" spans="1:25" ht="18" customHeight="1" x14ac:dyDescent="0.2">
      <c r="A466" s="23"/>
      <c r="B466" s="23"/>
      <c r="C466" s="23"/>
      <c r="D466" s="23"/>
      <c r="E466" s="58"/>
      <c r="F466" s="58"/>
      <c r="G466" s="91"/>
      <c r="H466" s="58"/>
      <c r="I466" s="67"/>
      <c r="J466" s="58"/>
      <c r="K466" s="58"/>
      <c r="L466" s="58"/>
      <c r="M466" s="58"/>
      <c r="N466" s="58"/>
      <c r="O466" s="58"/>
      <c r="P466" s="58"/>
      <c r="Q466" s="58"/>
      <c r="R466" s="58"/>
      <c r="S466" s="58"/>
      <c r="T466" s="58"/>
      <c r="U466" s="58"/>
      <c r="V466" s="58"/>
      <c r="W466" s="58"/>
      <c r="X466" s="58"/>
      <c r="Y466" s="58"/>
    </row>
    <row r="467" spans="1:25" ht="18" customHeight="1" x14ac:dyDescent="0.2">
      <c r="A467" s="23"/>
      <c r="B467" s="23"/>
      <c r="C467" s="23"/>
      <c r="D467" s="23"/>
      <c r="E467" s="58"/>
      <c r="F467" s="58"/>
      <c r="G467" s="91"/>
      <c r="H467" s="58"/>
      <c r="I467" s="67"/>
      <c r="J467" s="58"/>
      <c r="K467" s="58"/>
      <c r="L467" s="58"/>
      <c r="M467" s="58"/>
      <c r="N467" s="58"/>
      <c r="O467" s="58"/>
      <c r="P467" s="58"/>
      <c r="Q467" s="58"/>
      <c r="R467" s="58"/>
      <c r="S467" s="58"/>
      <c r="T467" s="58"/>
      <c r="U467" s="58"/>
      <c r="V467" s="58"/>
      <c r="W467" s="58"/>
      <c r="X467" s="58"/>
      <c r="Y467" s="58"/>
    </row>
    <row r="468" spans="1:25" ht="18" customHeight="1" x14ac:dyDescent="0.2">
      <c r="A468" s="23"/>
      <c r="B468" s="23"/>
      <c r="C468" s="23"/>
      <c r="D468" s="23"/>
      <c r="E468" s="58"/>
      <c r="F468" s="58"/>
      <c r="G468" s="91"/>
      <c r="H468" s="58"/>
      <c r="I468" s="67"/>
      <c r="J468" s="58"/>
      <c r="K468" s="58"/>
      <c r="L468" s="58"/>
      <c r="M468" s="58"/>
      <c r="N468" s="58"/>
      <c r="O468" s="58"/>
      <c r="P468" s="58"/>
      <c r="Q468" s="58"/>
      <c r="R468" s="58"/>
      <c r="S468" s="58"/>
      <c r="T468" s="58"/>
      <c r="U468" s="58"/>
      <c r="V468" s="58"/>
      <c r="W468" s="58"/>
      <c r="X468" s="58"/>
      <c r="Y468" s="58"/>
    </row>
    <row r="469" spans="1:25" ht="18" customHeight="1" x14ac:dyDescent="0.2">
      <c r="A469" s="23"/>
      <c r="B469" s="23"/>
      <c r="C469" s="23"/>
      <c r="D469" s="23"/>
      <c r="E469" s="58"/>
      <c r="F469" s="58"/>
      <c r="G469" s="91"/>
      <c r="H469" s="58"/>
      <c r="I469" s="67"/>
      <c r="J469" s="58"/>
      <c r="K469" s="58"/>
      <c r="L469" s="58"/>
      <c r="M469" s="58"/>
      <c r="N469" s="58"/>
      <c r="O469" s="58"/>
      <c r="P469" s="58"/>
      <c r="Q469" s="58"/>
      <c r="R469" s="58"/>
      <c r="S469" s="58"/>
      <c r="T469" s="58"/>
      <c r="U469" s="58"/>
      <c r="V469" s="58"/>
      <c r="W469" s="58"/>
      <c r="X469" s="58"/>
      <c r="Y469" s="58"/>
    </row>
    <row r="470" spans="1:25" ht="18" customHeight="1" x14ac:dyDescent="0.2">
      <c r="A470" s="23"/>
      <c r="B470" s="23"/>
      <c r="C470" s="23"/>
      <c r="D470" s="23"/>
      <c r="E470" s="58"/>
      <c r="F470" s="58"/>
      <c r="G470" s="91"/>
      <c r="H470" s="58"/>
      <c r="I470" s="67"/>
      <c r="J470" s="58"/>
      <c r="K470" s="58"/>
      <c r="L470" s="58"/>
      <c r="M470" s="58"/>
      <c r="N470" s="58"/>
      <c r="O470" s="58"/>
      <c r="P470" s="58"/>
      <c r="Q470" s="58"/>
      <c r="R470" s="58"/>
      <c r="S470" s="58"/>
      <c r="T470" s="58"/>
      <c r="U470" s="58"/>
      <c r="V470" s="58"/>
      <c r="W470" s="58"/>
      <c r="X470" s="58"/>
      <c r="Y470" s="58"/>
    </row>
    <row r="471" spans="1:25" ht="18" customHeight="1" x14ac:dyDescent="0.2">
      <c r="A471" s="23"/>
      <c r="B471" s="23"/>
      <c r="C471" s="23"/>
      <c r="D471" s="23"/>
      <c r="E471" s="58"/>
      <c r="F471" s="58"/>
      <c r="G471" s="91"/>
      <c r="H471" s="58"/>
      <c r="I471" s="67"/>
      <c r="J471" s="58"/>
      <c r="K471" s="58"/>
      <c r="L471" s="58"/>
      <c r="M471" s="58"/>
      <c r="N471" s="58"/>
      <c r="O471" s="58"/>
      <c r="P471" s="58"/>
      <c r="Q471" s="58"/>
      <c r="R471" s="58"/>
      <c r="S471" s="58"/>
      <c r="T471" s="58"/>
      <c r="U471" s="58"/>
      <c r="V471" s="58"/>
      <c r="W471" s="58"/>
      <c r="X471" s="58"/>
      <c r="Y471" s="58"/>
    </row>
    <row r="472" spans="1:25" ht="18" customHeight="1" x14ac:dyDescent="0.2">
      <c r="A472" s="23"/>
      <c r="B472" s="23"/>
      <c r="C472" s="23"/>
      <c r="D472" s="23"/>
      <c r="E472" s="58"/>
      <c r="F472" s="58"/>
      <c r="G472" s="91"/>
      <c r="H472" s="58"/>
      <c r="I472" s="67"/>
      <c r="J472" s="58"/>
      <c r="K472" s="58"/>
      <c r="L472" s="58"/>
      <c r="M472" s="58"/>
      <c r="N472" s="58"/>
      <c r="O472" s="58"/>
      <c r="P472" s="58"/>
      <c r="Q472" s="58"/>
      <c r="R472" s="58"/>
      <c r="S472" s="58"/>
      <c r="T472" s="58"/>
      <c r="U472" s="58"/>
      <c r="V472" s="58"/>
      <c r="W472" s="58"/>
      <c r="X472" s="58"/>
      <c r="Y472" s="58"/>
    </row>
    <row r="473" spans="1:25" ht="18" customHeight="1" x14ac:dyDescent="0.2">
      <c r="A473" s="23"/>
      <c r="B473" s="23"/>
      <c r="C473" s="23"/>
      <c r="D473" s="23"/>
      <c r="E473" s="58"/>
      <c r="F473" s="58"/>
      <c r="G473" s="91"/>
      <c r="H473" s="58"/>
      <c r="I473" s="67"/>
      <c r="J473" s="58"/>
      <c r="K473" s="58"/>
      <c r="L473" s="58"/>
      <c r="M473" s="58"/>
      <c r="N473" s="58"/>
      <c r="O473" s="58"/>
      <c r="P473" s="58"/>
      <c r="Q473" s="58"/>
      <c r="R473" s="58"/>
      <c r="S473" s="58"/>
      <c r="T473" s="58"/>
      <c r="U473" s="58"/>
      <c r="V473" s="58"/>
      <c r="W473" s="58"/>
      <c r="X473" s="58"/>
      <c r="Y473" s="58"/>
    </row>
    <row r="474" spans="1:25" ht="18" customHeight="1" x14ac:dyDescent="0.2">
      <c r="A474" s="23"/>
      <c r="B474" s="23"/>
      <c r="C474" s="23"/>
      <c r="D474" s="23"/>
      <c r="E474" s="58"/>
      <c r="F474" s="58"/>
      <c r="G474" s="91"/>
      <c r="H474" s="58"/>
      <c r="I474" s="67"/>
      <c r="J474" s="58"/>
      <c r="K474" s="58"/>
      <c r="L474" s="58"/>
      <c r="M474" s="58"/>
      <c r="N474" s="58"/>
      <c r="O474" s="58"/>
      <c r="P474" s="58"/>
      <c r="Q474" s="58"/>
      <c r="R474" s="58"/>
      <c r="S474" s="58"/>
      <c r="T474" s="58"/>
      <c r="U474" s="58"/>
      <c r="V474" s="58"/>
      <c r="W474" s="58"/>
      <c r="X474" s="58"/>
      <c r="Y474" s="58"/>
    </row>
    <row r="475" spans="1:25" ht="18" customHeight="1" x14ac:dyDescent="0.2">
      <c r="A475" s="23"/>
      <c r="B475" s="23"/>
      <c r="C475" s="23"/>
      <c r="D475" s="23"/>
      <c r="E475" s="58"/>
      <c r="F475" s="58"/>
      <c r="G475" s="91"/>
      <c r="H475" s="58"/>
      <c r="I475" s="67"/>
      <c r="J475" s="58"/>
      <c r="K475" s="58"/>
      <c r="L475" s="58"/>
      <c r="M475" s="58"/>
      <c r="N475" s="58"/>
      <c r="O475" s="58"/>
      <c r="P475" s="58"/>
      <c r="Q475" s="58"/>
      <c r="R475" s="58"/>
      <c r="S475" s="58"/>
      <c r="T475" s="58"/>
      <c r="U475" s="58"/>
      <c r="V475" s="58"/>
      <c r="W475" s="58"/>
      <c r="X475" s="58"/>
      <c r="Y475" s="58"/>
    </row>
    <row r="476" spans="1:25" ht="18" customHeight="1" x14ac:dyDescent="0.2">
      <c r="A476" s="23"/>
      <c r="B476" s="23"/>
      <c r="C476" s="23"/>
      <c r="D476" s="23"/>
      <c r="E476" s="58"/>
      <c r="F476" s="58"/>
      <c r="G476" s="91"/>
      <c r="H476" s="58"/>
      <c r="I476" s="67"/>
      <c r="J476" s="58"/>
      <c r="K476" s="58"/>
      <c r="L476" s="58"/>
      <c r="M476" s="58"/>
      <c r="N476" s="58"/>
      <c r="O476" s="58"/>
      <c r="P476" s="58"/>
      <c r="Q476" s="58"/>
      <c r="R476" s="58"/>
      <c r="S476" s="58"/>
      <c r="T476" s="58"/>
      <c r="U476" s="58"/>
      <c r="V476" s="58"/>
      <c r="W476" s="58"/>
      <c r="X476" s="58"/>
      <c r="Y476" s="58"/>
    </row>
    <row r="477" spans="1:25" ht="18" customHeight="1" x14ac:dyDescent="0.2">
      <c r="A477" s="23"/>
      <c r="B477" s="23"/>
      <c r="C477" s="23"/>
      <c r="D477" s="23"/>
      <c r="E477" s="58"/>
      <c r="F477" s="58"/>
      <c r="G477" s="91"/>
      <c r="H477" s="58"/>
      <c r="I477" s="67"/>
      <c r="J477" s="58"/>
      <c r="K477" s="58"/>
      <c r="L477" s="58"/>
      <c r="M477" s="58"/>
      <c r="N477" s="58"/>
      <c r="O477" s="58"/>
      <c r="P477" s="58"/>
      <c r="Q477" s="58"/>
      <c r="R477" s="58"/>
      <c r="S477" s="58"/>
      <c r="T477" s="58"/>
      <c r="U477" s="58"/>
      <c r="V477" s="58"/>
      <c r="W477" s="58"/>
      <c r="X477" s="58"/>
      <c r="Y477" s="58"/>
    </row>
    <row r="478" spans="1:25" ht="18" customHeight="1" x14ac:dyDescent="0.2">
      <c r="A478" s="23"/>
      <c r="B478" s="23"/>
      <c r="C478" s="23"/>
      <c r="D478" s="23"/>
      <c r="E478" s="58"/>
      <c r="F478" s="58"/>
      <c r="G478" s="91"/>
      <c r="H478" s="58"/>
      <c r="I478" s="67"/>
      <c r="J478" s="58"/>
      <c r="K478" s="58"/>
      <c r="L478" s="58"/>
      <c r="M478" s="58"/>
      <c r="N478" s="58"/>
      <c r="O478" s="58"/>
      <c r="P478" s="58"/>
      <c r="Q478" s="58"/>
      <c r="R478" s="58"/>
      <c r="S478" s="58"/>
      <c r="T478" s="58"/>
      <c r="U478" s="58"/>
      <c r="V478" s="58"/>
      <c r="W478" s="58"/>
      <c r="X478" s="58"/>
      <c r="Y478" s="58"/>
    </row>
    <row r="479" spans="1:25" ht="18" customHeight="1" x14ac:dyDescent="0.2">
      <c r="A479" s="23"/>
      <c r="B479" s="23"/>
      <c r="C479" s="23"/>
      <c r="D479" s="23"/>
      <c r="E479" s="58"/>
      <c r="F479" s="58"/>
      <c r="G479" s="91"/>
      <c r="H479" s="58"/>
      <c r="I479" s="67"/>
      <c r="J479" s="58"/>
      <c r="K479" s="58"/>
      <c r="L479" s="58"/>
      <c r="M479" s="58"/>
      <c r="N479" s="58"/>
      <c r="O479" s="58"/>
      <c r="P479" s="58"/>
      <c r="Q479" s="58"/>
      <c r="R479" s="58"/>
      <c r="S479" s="58"/>
      <c r="T479" s="58"/>
      <c r="U479" s="58"/>
      <c r="V479" s="58"/>
      <c r="W479" s="58"/>
      <c r="X479" s="58"/>
      <c r="Y479" s="58"/>
    </row>
    <row r="480" spans="1:25" ht="18" customHeight="1" x14ac:dyDescent="0.2">
      <c r="A480" s="23"/>
      <c r="B480" s="23"/>
      <c r="C480" s="23"/>
      <c r="D480" s="23"/>
      <c r="E480" s="58"/>
      <c r="F480" s="58"/>
      <c r="G480" s="91"/>
      <c r="H480" s="58"/>
      <c r="I480" s="67"/>
      <c r="J480" s="58"/>
      <c r="K480" s="58"/>
      <c r="L480" s="58"/>
      <c r="M480" s="58"/>
      <c r="N480" s="58"/>
      <c r="O480" s="58"/>
      <c r="P480" s="58"/>
      <c r="Q480" s="58"/>
      <c r="R480" s="58"/>
      <c r="S480" s="58"/>
      <c r="T480" s="58"/>
      <c r="U480" s="58"/>
      <c r="V480" s="58"/>
      <c r="W480" s="58"/>
      <c r="X480" s="58"/>
      <c r="Y480" s="58"/>
    </row>
    <row r="481" spans="1:25" ht="18" customHeight="1" x14ac:dyDescent="0.2">
      <c r="A481" s="23"/>
      <c r="B481" s="23"/>
      <c r="C481" s="23"/>
      <c r="D481" s="23"/>
      <c r="E481" s="58"/>
      <c r="F481" s="58"/>
      <c r="G481" s="91"/>
      <c r="H481" s="58"/>
      <c r="I481" s="67"/>
      <c r="J481" s="58"/>
      <c r="K481" s="58"/>
      <c r="L481" s="58"/>
      <c r="M481" s="58"/>
      <c r="N481" s="58"/>
      <c r="O481" s="58"/>
      <c r="P481" s="58"/>
      <c r="Q481" s="58"/>
      <c r="R481" s="58"/>
      <c r="S481" s="58"/>
      <c r="T481" s="58"/>
      <c r="U481" s="58"/>
      <c r="V481" s="58"/>
      <c r="W481" s="58"/>
      <c r="X481" s="58"/>
      <c r="Y481" s="58"/>
    </row>
    <row r="482" spans="1:25" ht="18" customHeight="1" x14ac:dyDescent="0.2">
      <c r="A482" s="23"/>
      <c r="B482" s="23"/>
      <c r="C482" s="23"/>
      <c r="D482" s="23"/>
      <c r="E482" s="58"/>
      <c r="F482" s="58"/>
      <c r="G482" s="91"/>
      <c r="H482" s="58"/>
      <c r="I482" s="67"/>
      <c r="J482" s="58"/>
      <c r="K482" s="58"/>
      <c r="L482" s="58"/>
      <c r="M482" s="58"/>
      <c r="N482" s="58"/>
      <c r="O482" s="58"/>
      <c r="P482" s="58"/>
      <c r="Q482" s="58"/>
      <c r="R482" s="58"/>
      <c r="S482" s="58"/>
      <c r="T482" s="58"/>
      <c r="U482" s="58"/>
      <c r="V482" s="58"/>
      <c r="W482" s="58"/>
      <c r="X482" s="58"/>
      <c r="Y482" s="58"/>
    </row>
    <row r="483" spans="1:25" ht="18" customHeight="1" x14ac:dyDescent="0.2">
      <c r="A483" s="23"/>
      <c r="B483" s="23"/>
      <c r="C483" s="23"/>
      <c r="D483" s="23"/>
      <c r="E483" s="58"/>
      <c r="F483" s="58"/>
      <c r="G483" s="91"/>
      <c r="H483" s="58"/>
      <c r="I483" s="67"/>
      <c r="J483" s="58"/>
      <c r="K483" s="58"/>
      <c r="L483" s="58"/>
      <c r="M483" s="58"/>
      <c r="N483" s="58"/>
      <c r="O483" s="58"/>
      <c r="P483" s="58"/>
      <c r="Q483" s="58"/>
      <c r="R483" s="58"/>
      <c r="S483" s="58"/>
      <c r="T483" s="58"/>
      <c r="U483" s="58"/>
      <c r="V483" s="58"/>
      <c r="W483" s="58"/>
      <c r="X483" s="58"/>
      <c r="Y483" s="58"/>
    </row>
    <row r="484" spans="1:25" ht="18" customHeight="1" x14ac:dyDescent="0.2">
      <c r="A484" s="23"/>
      <c r="B484" s="23"/>
      <c r="C484" s="23"/>
      <c r="D484" s="23"/>
      <c r="E484" s="58"/>
      <c r="F484" s="58"/>
      <c r="G484" s="91"/>
      <c r="H484" s="58"/>
      <c r="I484" s="67"/>
      <c r="J484" s="58"/>
      <c r="K484" s="58"/>
      <c r="L484" s="58"/>
      <c r="M484" s="58"/>
      <c r="N484" s="58"/>
      <c r="O484" s="58"/>
      <c r="P484" s="58"/>
      <c r="Q484" s="58"/>
      <c r="R484" s="58"/>
      <c r="S484" s="58"/>
      <c r="T484" s="58"/>
      <c r="U484" s="58"/>
      <c r="V484" s="58"/>
      <c r="W484" s="58"/>
      <c r="X484" s="58"/>
      <c r="Y484" s="58"/>
    </row>
    <row r="485" spans="1:25" ht="18" customHeight="1" x14ac:dyDescent="0.2">
      <c r="A485" s="23"/>
      <c r="B485" s="23"/>
      <c r="C485" s="23"/>
      <c r="D485" s="23"/>
      <c r="E485" s="58"/>
      <c r="F485" s="58"/>
      <c r="G485" s="91"/>
      <c r="H485" s="58"/>
      <c r="I485" s="67"/>
      <c r="J485" s="58"/>
      <c r="K485" s="58"/>
      <c r="L485" s="58"/>
      <c r="M485" s="58"/>
      <c r="N485" s="58"/>
      <c r="O485" s="58"/>
      <c r="P485" s="58"/>
      <c r="Q485" s="58"/>
      <c r="R485" s="58"/>
      <c r="S485" s="58"/>
      <c r="T485" s="58"/>
      <c r="U485" s="58"/>
      <c r="V485" s="58"/>
      <c r="W485" s="58"/>
      <c r="X485" s="58"/>
      <c r="Y485" s="58"/>
    </row>
    <row r="486" spans="1:25" ht="18" customHeight="1" x14ac:dyDescent="0.2">
      <c r="A486" s="23"/>
      <c r="B486" s="23"/>
      <c r="C486" s="23"/>
      <c r="D486" s="23"/>
      <c r="E486" s="58"/>
      <c r="F486" s="58"/>
      <c r="G486" s="91"/>
      <c r="H486" s="58"/>
      <c r="I486" s="67"/>
      <c r="J486" s="58"/>
      <c r="K486" s="58"/>
      <c r="L486" s="58"/>
      <c r="M486" s="58"/>
      <c r="N486" s="58"/>
      <c r="O486" s="58"/>
      <c r="P486" s="58"/>
      <c r="Q486" s="58"/>
      <c r="R486" s="58"/>
      <c r="S486" s="58"/>
      <c r="T486" s="58"/>
      <c r="U486" s="58"/>
      <c r="V486" s="58"/>
      <c r="W486" s="58"/>
      <c r="X486" s="58"/>
      <c r="Y486" s="58"/>
    </row>
    <row r="487" spans="1:25" ht="18" customHeight="1" x14ac:dyDescent="0.2">
      <c r="A487" s="23"/>
      <c r="B487" s="23"/>
      <c r="C487" s="23"/>
      <c r="D487" s="23"/>
      <c r="E487" s="58"/>
      <c r="F487" s="58"/>
      <c r="G487" s="91"/>
      <c r="H487" s="58"/>
      <c r="I487" s="67"/>
      <c r="J487" s="58"/>
      <c r="K487" s="58"/>
      <c r="L487" s="58"/>
      <c r="M487" s="58"/>
      <c r="N487" s="58"/>
      <c r="O487" s="58"/>
      <c r="P487" s="58"/>
      <c r="Q487" s="58"/>
      <c r="R487" s="58"/>
      <c r="S487" s="58"/>
      <c r="T487" s="58"/>
      <c r="U487" s="58"/>
      <c r="V487" s="58"/>
      <c r="W487" s="58"/>
      <c r="X487" s="58"/>
      <c r="Y487" s="58"/>
    </row>
    <row r="488" spans="1:25" ht="18" customHeight="1" x14ac:dyDescent="0.2">
      <c r="A488" s="23"/>
      <c r="B488" s="23"/>
      <c r="C488" s="23"/>
      <c r="D488" s="23"/>
      <c r="E488" s="58"/>
      <c r="F488" s="58"/>
      <c r="G488" s="91"/>
      <c r="H488" s="58"/>
      <c r="I488" s="67"/>
      <c r="J488" s="58"/>
      <c r="K488" s="58"/>
      <c r="L488" s="58"/>
      <c r="M488" s="58"/>
      <c r="N488" s="58"/>
      <c r="O488" s="58"/>
      <c r="P488" s="58"/>
      <c r="Q488" s="58"/>
      <c r="R488" s="58"/>
      <c r="S488" s="58"/>
      <c r="T488" s="58"/>
      <c r="U488" s="58"/>
      <c r="V488" s="58"/>
      <c r="W488" s="58"/>
      <c r="X488" s="58"/>
      <c r="Y488" s="58"/>
    </row>
    <row r="489" spans="1:25" ht="18" customHeight="1" x14ac:dyDescent="0.2">
      <c r="A489" s="23"/>
      <c r="B489" s="23"/>
      <c r="C489" s="23"/>
      <c r="D489" s="23"/>
      <c r="E489" s="58"/>
      <c r="F489" s="58"/>
      <c r="G489" s="91"/>
      <c r="H489" s="58"/>
      <c r="I489" s="67"/>
      <c r="J489" s="58"/>
      <c r="K489" s="58"/>
      <c r="L489" s="58"/>
      <c r="M489" s="58"/>
      <c r="N489" s="58"/>
      <c r="O489" s="58"/>
      <c r="P489" s="58"/>
      <c r="Q489" s="58"/>
      <c r="R489" s="58"/>
      <c r="S489" s="58"/>
      <c r="T489" s="58"/>
      <c r="U489" s="58"/>
      <c r="V489" s="58"/>
      <c r="W489" s="58"/>
      <c r="X489" s="58"/>
      <c r="Y489" s="58"/>
    </row>
    <row r="490" spans="1:25" ht="18" customHeight="1" x14ac:dyDescent="0.2">
      <c r="A490" s="23"/>
      <c r="B490" s="23"/>
      <c r="C490" s="23"/>
      <c r="D490" s="23"/>
      <c r="E490" s="58"/>
      <c r="F490" s="58"/>
      <c r="G490" s="91"/>
      <c r="H490" s="58"/>
      <c r="I490" s="67"/>
      <c r="J490" s="58"/>
      <c r="K490" s="58"/>
      <c r="L490" s="58"/>
      <c r="M490" s="58"/>
      <c r="N490" s="58"/>
      <c r="O490" s="58"/>
      <c r="P490" s="58"/>
      <c r="Q490" s="58"/>
      <c r="R490" s="58"/>
      <c r="S490" s="58"/>
      <c r="T490" s="58"/>
      <c r="U490" s="58"/>
      <c r="V490" s="58"/>
      <c r="W490" s="58"/>
      <c r="X490" s="58"/>
      <c r="Y490" s="58"/>
    </row>
    <row r="491" spans="1:25" ht="18" customHeight="1" x14ac:dyDescent="0.2">
      <c r="A491" s="23"/>
      <c r="B491" s="23"/>
      <c r="C491" s="23"/>
      <c r="D491" s="23"/>
      <c r="E491" s="58"/>
      <c r="F491" s="58"/>
      <c r="G491" s="91"/>
      <c r="H491" s="58"/>
      <c r="I491" s="67"/>
      <c r="J491" s="58"/>
      <c r="K491" s="58"/>
      <c r="L491" s="58"/>
      <c r="M491" s="58"/>
      <c r="N491" s="58"/>
      <c r="O491" s="58"/>
      <c r="P491" s="58"/>
      <c r="Q491" s="58"/>
      <c r="R491" s="58"/>
      <c r="S491" s="58"/>
      <c r="T491" s="58"/>
      <c r="U491" s="58"/>
      <c r="V491" s="58"/>
      <c r="W491" s="58"/>
      <c r="X491" s="58"/>
      <c r="Y491" s="58"/>
    </row>
    <row r="492" spans="1:25" ht="18" customHeight="1" x14ac:dyDescent="0.2">
      <c r="A492" s="23"/>
      <c r="B492" s="23"/>
      <c r="C492" s="23"/>
      <c r="D492" s="23"/>
      <c r="E492" s="58"/>
      <c r="F492" s="58"/>
      <c r="G492" s="91"/>
      <c r="H492" s="58"/>
      <c r="I492" s="67"/>
      <c r="J492" s="58"/>
      <c r="K492" s="58"/>
      <c r="L492" s="58"/>
      <c r="M492" s="58"/>
      <c r="N492" s="58"/>
      <c r="O492" s="58"/>
      <c r="P492" s="58"/>
      <c r="Q492" s="58"/>
      <c r="R492" s="58"/>
      <c r="S492" s="58"/>
      <c r="T492" s="58"/>
      <c r="U492" s="58"/>
      <c r="V492" s="58"/>
      <c r="W492" s="58"/>
      <c r="X492" s="58"/>
      <c r="Y492" s="58"/>
    </row>
    <row r="493" spans="1:25" ht="18" customHeight="1" x14ac:dyDescent="0.2">
      <c r="A493" s="23"/>
      <c r="B493" s="23"/>
      <c r="C493" s="23"/>
      <c r="D493" s="23"/>
      <c r="E493" s="58"/>
      <c r="F493" s="58"/>
      <c r="G493" s="91"/>
      <c r="H493" s="58"/>
      <c r="I493" s="67"/>
      <c r="J493" s="58"/>
      <c r="K493" s="58"/>
      <c r="L493" s="58"/>
      <c r="M493" s="58"/>
      <c r="N493" s="58"/>
      <c r="O493" s="58"/>
      <c r="P493" s="58"/>
      <c r="Q493" s="58"/>
      <c r="R493" s="58"/>
      <c r="S493" s="58"/>
      <c r="T493" s="58"/>
      <c r="U493" s="58"/>
      <c r="V493" s="58"/>
      <c r="W493" s="58"/>
      <c r="X493" s="58"/>
      <c r="Y493" s="58"/>
    </row>
    <row r="494" spans="1:25" ht="18" customHeight="1" x14ac:dyDescent="0.2">
      <c r="A494" s="23"/>
      <c r="B494" s="23"/>
      <c r="C494" s="23"/>
      <c r="D494" s="23"/>
      <c r="E494" s="58"/>
      <c r="F494" s="58"/>
      <c r="G494" s="91"/>
      <c r="H494" s="58"/>
      <c r="I494" s="67"/>
      <c r="J494" s="58"/>
      <c r="K494" s="58"/>
      <c r="L494" s="58"/>
      <c r="M494" s="58"/>
      <c r="N494" s="58"/>
      <c r="O494" s="58"/>
      <c r="P494" s="58"/>
      <c r="Q494" s="58"/>
      <c r="R494" s="58"/>
      <c r="S494" s="58"/>
      <c r="T494" s="58"/>
      <c r="U494" s="58"/>
      <c r="V494" s="58"/>
      <c r="W494" s="58"/>
      <c r="X494" s="58"/>
      <c r="Y494" s="58"/>
    </row>
    <row r="495" spans="1:25" ht="18" customHeight="1" x14ac:dyDescent="0.2">
      <c r="A495" s="23"/>
      <c r="B495" s="23"/>
      <c r="C495" s="23"/>
      <c r="D495" s="23"/>
      <c r="E495" s="58"/>
      <c r="F495" s="58"/>
      <c r="G495" s="91"/>
      <c r="H495" s="58"/>
      <c r="I495" s="67"/>
      <c r="J495" s="58"/>
      <c r="K495" s="58"/>
      <c r="L495" s="58"/>
      <c r="M495" s="58"/>
      <c r="N495" s="58"/>
      <c r="O495" s="58"/>
      <c r="P495" s="58"/>
      <c r="Q495" s="58"/>
      <c r="R495" s="58"/>
      <c r="S495" s="58"/>
      <c r="T495" s="58"/>
      <c r="U495" s="58"/>
      <c r="V495" s="58"/>
      <c r="W495" s="58"/>
      <c r="X495" s="58"/>
      <c r="Y495" s="58"/>
    </row>
    <row r="496" spans="1:25" ht="18" customHeight="1" x14ac:dyDescent="0.2">
      <c r="A496" s="23"/>
      <c r="B496" s="23"/>
      <c r="C496" s="23"/>
      <c r="D496" s="23"/>
      <c r="E496" s="58"/>
      <c r="F496" s="58"/>
      <c r="G496" s="91"/>
      <c r="H496" s="58"/>
      <c r="I496" s="67"/>
      <c r="J496" s="58"/>
      <c r="K496" s="58"/>
      <c r="L496" s="58"/>
      <c r="M496" s="58"/>
      <c r="N496" s="58"/>
      <c r="O496" s="58"/>
      <c r="P496" s="58"/>
      <c r="Q496" s="58"/>
      <c r="R496" s="58"/>
      <c r="S496" s="58"/>
      <c r="T496" s="58"/>
      <c r="U496" s="58"/>
      <c r="V496" s="58"/>
      <c r="W496" s="58"/>
      <c r="X496" s="58"/>
      <c r="Y496" s="58"/>
    </row>
    <row r="497" spans="1:25" ht="18" customHeight="1" x14ac:dyDescent="0.2">
      <c r="A497" s="23"/>
      <c r="B497" s="23"/>
      <c r="C497" s="23"/>
      <c r="D497" s="23"/>
      <c r="E497" s="58"/>
      <c r="F497" s="58"/>
      <c r="G497" s="91"/>
      <c r="H497" s="58"/>
      <c r="I497" s="67"/>
      <c r="J497" s="58"/>
      <c r="K497" s="58"/>
      <c r="L497" s="58"/>
      <c r="M497" s="58"/>
      <c r="N497" s="58"/>
      <c r="O497" s="58"/>
      <c r="P497" s="58"/>
      <c r="Q497" s="58"/>
      <c r="R497" s="58"/>
      <c r="S497" s="58"/>
      <c r="T497" s="58"/>
      <c r="U497" s="58"/>
      <c r="V497" s="58"/>
      <c r="W497" s="58"/>
      <c r="X497" s="58"/>
      <c r="Y497" s="58"/>
    </row>
    <row r="498" spans="1:25" ht="18" customHeight="1" x14ac:dyDescent="0.2">
      <c r="A498" s="23"/>
      <c r="B498" s="23"/>
      <c r="C498" s="23"/>
      <c r="D498" s="23"/>
      <c r="E498" s="58"/>
      <c r="F498" s="58"/>
      <c r="G498" s="91"/>
      <c r="H498" s="58"/>
      <c r="I498" s="67"/>
      <c r="J498" s="58"/>
      <c r="K498" s="58"/>
      <c r="L498" s="58"/>
      <c r="M498" s="58"/>
      <c r="N498" s="58"/>
      <c r="O498" s="58"/>
      <c r="P498" s="58"/>
      <c r="Q498" s="58"/>
      <c r="R498" s="58"/>
      <c r="S498" s="58"/>
      <c r="T498" s="58"/>
      <c r="U498" s="58"/>
      <c r="V498" s="58"/>
      <c r="W498" s="58"/>
      <c r="X498" s="58"/>
      <c r="Y498" s="58"/>
    </row>
    <row r="499" spans="1:25" ht="18" customHeight="1" x14ac:dyDescent="0.2">
      <c r="A499" s="23"/>
      <c r="B499" s="23"/>
      <c r="C499" s="23"/>
      <c r="D499" s="23"/>
      <c r="E499" s="58"/>
      <c r="F499" s="58"/>
      <c r="G499" s="91"/>
      <c r="H499" s="58"/>
      <c r="I499" s="67"/>
      <c r="J499" s="58"/>
      <c r="K499" s="58"/>
      <c r="L499" s="58"/>
      <c r="M499" s="58"/>
      <c r="N499" s="58"/>
      <c r="O499" s="58"/>
      <c r="P499" s="58"/>
      <c r="Q499" s="58"/>
      <c r="R499" s="58"/>
      <c r="S499" s="58"/>
      <c r="T499" s="58"/>
      <c r="U499" s="58"/>
      <c r="V499" s="58"/>
      <c r="W499" s="58"/>
      <c r="X499" s="58"/>
      <c r="Y499" s="58"/>
    </row>
    <row r="500" spans="1:25" ht="18" customHeight="1" x14ac:dyDescent="0.2">
      <c r="A500" s="23"/>
      <c r="B500" s="23"/>
      <c r="C500" s="23"/>
      <c r="D500" s="23"/>
      <c r="E500" s="58"/>
      <c r="F500" s="58"/>
      <c r="G500" s="91"/>
      <c r="H500" s="58"/>
      <c r="I500" s="67"/>
      <c r="J500" s="58"/>
      <c r="K500" s="58"/>
      <c r="L500" s="58"/>
      <c r="M500" s="58"/>
      <c r="N500" s="58"/>
      <c r="O500" s="58"/>
      <c r="P500" s="58"/>
      <c r="Q500" s="58"/>
      <c r="R500" s="58"/>
      <c r="S500" s="58"/>
      <c r="T500" s="58"/>
      <c r="U500" s="58"/>
      <c r="V500" s="58"/>
      <c r="W500" s="58"/>
      <c r="X500" s="58"/>
      <c r="Y500" s="58"/>
    </row>
    <row r="501" spans="1:25" ht="18" customHeight="1" x14ac:dyDescent="0.2">
      <c r="A501" s="23"/>
      <c r="B501" s="23"/>
      <c r="C501" s="23"/>
      <c r="D501" s="23"/>
      <c r="E501" s="58"/>
      <c r="F501" s="58"/>
      <c r="G501" s="91"/>
      <c r="H501" s="58"/>
      <c r="I501" s="67"/>
      <c r="J501" s="58"/>
      <c r="K501" s="58"/>
      <c r="L501" s="58"/>
      <c r="M501" s="58"/>
      <c r="N501" s="58"/>
      <c r="O501" s="58"/>
      <c r="P501" s="58"/>
      <c r="Q501" s="58"/>
      <c r="R501" s="58"/>
      <c r="S501" s="58"/>
      <c r="T501" s="58"/>
      <c r="U501" s="58"/>
      <c r="V501" s="58"/>
      <c r="W501" s="58"/>
      <c r="X501" s="58"/>
      <c r="Y501" s="58"/>
    </row>
    <row r="502" spans="1:25" ht="18" customHeight="1" x14ac:dyDescent="0.2">
      <c r="A502" s="23"/>
      <c r="B502" s="23"/>
      <c r="C502" s="23"/>
      <c r="D502" s="23"/>
      <c r="E502" s="58"/>
      <c r="F502" s="58"/>
      <c r="G502" s="91"/>
      <c r="H502" s="58"/>
      <c r="I502" s="67"/>
      <c r="J502" s="58"/>
      <c r="K502" s="58"/>
      <c r="L502" s="58"/>
      <c r="M502" s="58"/>
      <c r="N502" s="58"/>
      <c r="O502" s="58"/>
      <c r="P502" s="58"/>
      <c r="Q502" s="58"/>
      <c r="R502" s="58"/>
      <c r="S502" s="58"/>
      <c r="T502" s="58"/>
      <c r="U502" s="58"/>
      <c r="V502" s="58"/>
      <c r="W502" s="58"/>
      <c r="X502" s="58"/>
      <c r="Y502" s="58"/>
    </row>
    <row r="503" spans="1:25" ht="18" customHeight="1" x14ac:dyDescent="0.2">
      <c r="A503" s="23"/>
      <c r="B503" s="23"/>
      <c r="C503" s="23"/>
      <c r="D503" s="23"/>
      <c r="E503" s="58"/>
      <c r="F503" s="58"/>
      <c r="G503" s="91"/>
      <c r="H503" s="58"/>
      <c r="I503" s="67"/>
      <c r="J503" s="58"/>
      <c r="K503" s="58"/>
      <c r="L503" s="58"/>
      <c r="M503" s="58"/>
      <c r="N503" s="58"/>
      <c r="O503" s="58"/>
      <c r="P503" s="58"/>
      <c r="Q503" s="58"/>
      <c r="R503" s="58"/>
      <c r="S503" s="58"/>
      <c r="T503" s="58"/>
      <c r="U503" s="58"/>
      <c r="V503" s="58"/>
      <c r="W503" s="58"/>
      <c r="X503" s="58"/>
      <c r="Y503" s="58"/>
    </row>
    <row r="504" spans="1:25" ht="18" customHeight="1" x14ac:dyDescent="0.2">
      <c r="A504" s="23"/>
      <c r="B504" s="23"/>
      <c r="C504" s="23"/>
      <c r="D504" s="23"/>
      <c r="E504" s="58"/>
      <c r="F504" s="58"/>
      <c r="G504" s="91"/>
      <c r="H504" s="58"/>
      <c r="I504" s="67"/>
      <c r="J504" s="58"/>
      <c r="K504" s="58"/>
      <c r="L504" s="58"/>
      <c r="M504" s="58"/>
      <c r="N504" s="58"/>
      <c r="O504" s="58"/>
      <c r="P504" s="58"/>
      <c r="Q504" s="58"/>
      <c r="R504" s="58"/>
      <c r="S504" s="58"/>
      <c r="T504" s="58"/>
      <c r="U504" s="58"/>
      <c r="V504" s="58"/>
      <c r="W504" s="58"/>
      <c r="X504" s="58"/>
      <c r="Y504" s="58"/>
    </row>
    <row r="505" spans="1:25" ht="18" customHeight="1" x14ac:dyDescent="0.2">
      <c r="A505" s="23"/>
      <c r="B505" s="23"/>
      <c r="C505" s="23"/>
      <c r="D505" s="23"/>
      <c r="E505" s="58"/>
      <c r="F505" s="58"/>
      <c r="G505" s="91"/>
      <c r="H505" s="58"/>
      <c r="I505" s="67"/>
      <c r="J505" s="58"/>
      <c r="K505" s="58"/>
      <c r="L505" s="58"/>
      <c r="M505" s="58"/>
      <c r="N505" s="58"/>
      <c r="O505" s="58"/>
      <c r="P505" s="58"/>
      <c r="Q505" s="58"/>
      <c r="R505" s="58"/>
      <c r="S505" s="58"/>
      <c r="T505" s="58"/>
      <c r="U505" s="58"/>
      <c r="V505" s="58"/>
      <c r="W505" s="58"/>
      <c r="X505" s="58"/>
      <c r="Y505" s="58"/>
    </row>
    <row r="506" spans="1:25" ht="18" customHeight="1" x14ac:dyDescent="0.2">
      <c r="A506" s="23"/>
      <c r="B506" s="23"/>
      <c r="C506" s="23"/>
      <c r="D506" s="23"/>
      <c r="E506" s="58"/>
      <c r="F506" s="58"/>
      <c r="G506" s="91"/>
      <c r="H506" s="58"/>
      <c r="I506" s="67"/>
      <c r="J506" s="58"/>
      <c r="K506" s="58"/>
      <c r="L506" s="58"/>
      <c r="M506" s="58"/>
      <c r="N506" s="58"/>
      <c r="O506" s="58"/>
      <c r="P506" s="58"/>
      <c r="Q506" s="58"/>
      <c r="R506" s="58"/>
      <c r="S506" s="58"/>
      <c r="T506" s="58"/>
      <c r="U506" s="58"/>
      <c r="V506" s="58"/>
      <c r="W506" s="58"/>
      <c r="X506" s="58"/>
      <c r="Y506" s="58"/>
    </row>
    <row r="507" spans="1:25" ht="18" customHeight="1" x14ac:dyDescent="0.2">
      <c r="A507" s="23"/>
      <c r="B507" s="23"/>
      <c r="C507" s="23"/>
      <c r="D507" s="23"/>
      <c r="E507" s="58"/>
      <c r="F507" s="58"/>
      <c r="G507" s="91"/>
      <c r="H507" s="58"/>
      <c r="I507" s="67"/>
      <c r="J507" s="58"/>
      <c r="K507" s="58"/>
      <c r="L507" s="58"/>
      <c r="M507" s="58"/>
      <c r="N507" s="58"/>
      <c r="O507" s="58"/>
      <c r="P507" s="58"/>
      <c r="Q507" s="58"/>
      <c r="R507" s="58"/>
      <c r="S507" s="58"/>
      <c r="T507" s="58"/>
      <c r="U507" s="58"/>
      <c r="V507" s="58"/>
      <c r="W507" s="58"/>
      <c r="X507" s="58"/>
      <c r="Y507" s="58"/>
    </row>
    <row r="508" spans="1:25" ht="18" customHeight="1" x14ac:dyDescent="0.2">
      <c r="A508" s="23"/>
      <c r="B508" s="23"/>
      <c r="C508" s="23"/>
      <c r="D508" s="23"/>
      <c r="E508" s="58"/>
      <c r="F508" s="58"/>
      <c r="G508" s="91"/>
      <c r="H508" s="58"/>
      <c r="I508" s="67"/>
      <c r="J508" s="58"/>
      <c r="K508" s="58"/>
      <c r="L508" s="58"/>
      <c r="M508" s="58"/>
      <c r="N508" s="58"/>
      <c r="O508" s="58"/>
      <c r="P508" s="58"/>
      <c r="Q508" s="58"/>
      <c r="R508" s="58"/>
      <c r="S508" s="58"/>
      <c r="T508" s="58"/>
      <c r="U508" s="58"/>
      <c r="V508" s="58"/>
      <c r="W508" s="58"/>
      <c r="X508" s="58"/>
      <c r="Y508" s="58"/>
    </row>
    <row r="509" spans="1:25" ht="18" customHeight="1" x14ac:dyDescent="0.2">
      <c r="A509" s="23"/>
      <c r="B509" s="23"/>
      <c r="C509" s="23"/>
      <c r="D509" s="23"/>
      <c r="E509" s="58"/>
      <c r="F509" s="58"/>
      <c r="G509" s="91"/>
      <c r="H509" s="58"/>
      <c r="I509" s="67"/>
      <c r="J509" s="58"/>
      <c r="K509" s="58"/>
      <c r="L509" s="58"/>
      <c r="M509" s="58"/>
      <c r="N509" s="58"/>
      <c r="O509" s="58"/>
      <c r="P509" s="58"/>
      <c r="Q509" s="58"/>
      <c r="R509" s="58"/>
      <c r="S509" s="58"/>
      <c r="T509" s="58"/>
      <c r="U509" s="58"/>
      <c r="V509" s="58"/>
      <c r="W509" s="58"/>
      <c r="X509" s="58"/>
      <c r="Y509" s="58"/>
    </row>
    <row r="510" spans="1:25" ht="18" customHeight="1" x14ac:dyDescent="0.2">
      <c r="A510" s="23"/>
      <c r="B510" s="23"/>
      <c r="C510" s="23"/>
      <c r="D510" s="23"/>
      <c r="E510" s="58"/>
      <c r="F510" s="58"/>
      <c r="G510" s="91"/>
      <c r="H510" s="58"/>
      <c r="I510" s="67"/>
      <c r="J510" s="58"/>
      <c r="K510" s="58"/>
      <c r="L510" s="58"/>
      <c r="M510" s="58"/>
      <c r="N510" s="58"/>
      <c r="O510" s="58"/>
      <c r="P510" s="58"/>
      <c r="Q510" s="58"/>
      <c r="R510" s="58"/>
      <c r="S510" s="58"/>
      <c r="T510" s="58"/>
      <c r="U510" s="58"/>
      <c r="V510" s="58"/>
      <c r="W510" s="58"/>
      <c r="X510" s="58"/>
      <c r="Y510" s="58"/>
    </row>
    <row r="511" spans="1:25" ht="18" customHeight="1" x14ac:dyDescent="0.2">
      <c r="A511" s="23"/>
      <c r="B511" s="23"/>
      <c r="C511" s="23"/>
      <c r="D511" s="23"/>
      <c r="E511" s="58"/>
      <c r="F511" s="58"/>
      <c r="G511" s="91"/>
      <c r="H511" s="58"/>
      <c r="I511" s="67"/>
      <c r="J511" s="58"/>
      <c r="K511" s="58"/>
      <c r="L511" s="58"/>
      <c r="M511" s="58"/>
      <c r="N511" s="58"/>
      <c r="O511" s="58"/>
      <c r="P511" s="58"/>
      <c r="Q511" s="58"/>
      <c r="R511" s="58"/>
      <c r="S511" s="58"/>
      <c r="T511" s="58"/>
      <c r="U511" s="58"/>
      <c r="V511" s="58"/>
      <c r="W511" s="58"/>
      <c r="X511" s="58"/>
      <c r="Y511" s="58"/>
    </row>
    <row r="512" spans="1:25" ht="18" customHeight="1" x14ac:dyDescent="0.2">
      <c r="A512" s="23"/>
      <c r="B512" s="23"/>
      <c r="C512" s="23"/>
      <c r="D512" s="23"/>
      <c r="E512" s="58"/>
      <c r="F512" s="58"/>
      <c r="G512" s="91"/>
      <c r="H512" s="58"/>
      <c r="I512" s="67"/>
      <c r="J512" s="58"/>
      <c r="K512" s="58"/>
      <c r="L512" s="58"/>
      <c r="M512" s="58"/>
      <c r="N512" s="58"/>
      <c r="O512" s="58"/>
      <c r="P512" s="58"/>
      <c r="Q512" s="58"/>
      <c r="R512" s="58"/>
      <c r="S512" s="58"/>
      <c r="T512" s="58"/>
      <c r="U512" s="58"/>
      <c r="V512" s="58"/>
      <c r="W512" s="58"/>
      <c r="X512" s="58"/>
      <c r="Y512" s="58"/>
    </row>
    <row r="513" spans="1:25" ht="18" customHeight="1" x14ac:dyDescent="0.2">
      <c r="A513" s="23"/>
      <c r="B513" s="23"/>
      <c r="C513" s="23"/>
      <c r="D513" s="23"/>
      <c r="E513" s="58"/>
      <c r="F513" s="58"/>
      <c r="G513" s="91"/>
      <c r="H513" s="58"/>
      <c r="I513" s="67"/>
      <c r="J513" s="58"/>
      <c r="K513" s="58"/>
      <c r="L513" s="58"/>
      <c r="M513" s="58"/>
      <c r="N513" s="58"/>
      <c r="O513" s="58"/>
      <c r="P513" s="58"/>
      <c r="Q513" s="58"/>
      <c r="R513" s="58"/>
      <c r="S513" s="58"/>
      <c r="T513" s="58"/>
      <c r="U513" s="58"/>
      <c r="V513" s="58"/>
      <c r="W513" s="58"/>
      <c r="X513" s="58"/>
      <c r="Y513" s="58"/>
    </row>
    <row r="514" spans="1:25" ht="18" customHeight="1" x14ac:dyDescent="0.2">
      <c r="A514" s="23"/>
      <c r="B514" s="23"/>
      <c r="C514" s="23"/>
      <c r="D514" s="23"/>
      <c r="E514" s="58"/>
      <c r="F514" s="58"/>
      <c r="G514" s="91"/>
      <c r="H514" s="58"/>
      <c r="I514" s="67"/>
      <c r="J514" s="58"/>
      <c r="K514" s="58"/>
      <c r="L514" s="58"/>
      <c r="M514" s="58"/>
      <c r="N514" s="58"/>
      <c r="O514" s="58"/>
      <c r="P514" s="58"/>
      <c r="Q514" s="58"/>
      <c r="R514" s="58"/>
      <c r="S514" s="58"/>
      <c r="T514" s="58"/>
      <c r="U514" s="58"/>
      <c r="V514" s="58"/>
      <c r="W514" s="58"/>
      <c r="X514" s="58"/>
      <c r="Y514" s="58"/>
    </row>
    <row r="515" spans="1:25" ht="18" customHeight="1" x14ac:dyDescent="0.2">
      <c r="A515" s="23"/>
      <c r="B515" s="23"/>
      <c r="C515" s="23"/>
      <c r="D515" s="23"/>
      <c r="E515" s="58"/>
      <c r="F515" s="58"/>
      <c r="G515" s="91"/>
      <c r="H515" s="58"/>
      <c r="I515" s="67"/>
      <c r="J515" s="58"/>
      <c r="K515" s="58"/>
      <c r="L515" s="58"/>
      <c r="M515" s="58"/>
      <c r="N515" s="58"/>
      <c r="O515" s="58"/>
      <c r="P515" s="58"/>
      <c r="Q515" s="58"/>
      <c r="R515" s="58"/>
      <c r="S515" s="58"/>
      <c r="T515" s="58"/>
      <c r="U515" s="58"/>
      <c r="V515" s="58"/>
      <c r="W515" s="58"/>
      <c r="X515" s="58"/>
      <c r="Y515" s="58"/>
    </row>
    <row r="516" spans="1:25" ht="18" customHeight="1" x14ac:dyDescent="0.2">
      <c r="A516" s="23"/>
      <c r="B516" s="23"/>
      <c r="C516" s="23"/>
      <c r="D516" s="23"/>
      <c r="E516" s="58"/>
      <c r="F516" s="58"/>
      <c r="G516" s="91"/>
      <c r="H516" s="58"/>
      <c r="I516" s="67"/>
      <c r="J516" s="58"/>
      <c r="K516" s="58"/>
      <c r="L516" s="58"/>
      <c r="M516" s="58"/>
      <c r="N516" s="58"/>
      <c r="O516" s="58"/>
      <c r="P516" s="58"/>
      <c r="Q516" s="58"/>
      <c r="R516" s="58"/>
      <c r="S516" s="58"/>
      <c r="T516" s="58"/>
      <c r="U516" s="58"/>
      <c r="V516" s="58"/>
      <c r="W516" s="58"/>
      <c r="X516" s="58"/>
      <c r="Y516" s="58"/>
    </row>
    <row r="517" spans="1:25" ht="18" customHeight="1" x14ac:dyDescent="0.2">
      <c r="A517" s="23"/>
      <c r="B517" s="23"/>
      <c r="C517" s="23"/>
      <c r="D517" s="23"/>
      <c r="E517" s="58"/>
      <c r="F517" s="58"/>
      <c r="G517" s="91"/>
      <c r="H517" s="58"/>
      <c r="I517" s="67"/>
      <c r="J517" s="58"/>
      <c r="K517" s="58"/>
      <c r="L517" s="58"/>
      <c r="M517" s="58"/>
      <c r="N517" s="58"/>
      <c r="O517" s="58"/>
      <c r="P517" s="58"/>
      <c r="Q517" s="58"/>
      <c r="R517" s="58"/>
      <c r="S517" s="58"/>
      <c r="T517" s="58"/>
      <c r="U517" s="58"/>
      <c r="V517" s="58"/>
      <c r="W517" s="58"/>
      <c r="X517" s="58"/>
      <c r="Y517" s="58"/>
    </row>
    <row r="518" spans="1:25" ht="18" customHeight="1" x14ac:dyDescent="0.2">
      <c r="A518" s="23"/>
      <c r="B518" s="23"/>
      <c r="C518" s="23"/>
      <c r="D518" s="23"/>
      <c r="E518" s="58"/>
      <c r="F518" s="58"/>
      <c r="G518" s="91"/>
      <c r="H518" s="58"/>
      <c r="I518" s="67"/>
      <c r="J518" s="58"/>
      <c r="K518" s="58"/>
      <c r="L518" s="58"/>
      <c r="M518" s="58"/>
      <c r="N518" s="58"/>
      <c r="O518" s="58"/>
      <c r="P518" s="58"/>
      <c r="Q518" s="58"/>
      <c r="R518" s="58"/>
      <c r="S518" s="58"/>
      <c r="T518" s="58"/>
      <c r="U518" s="58"/>
      <c r="V518" s="58"/>
      <c r="W518" s="58"/>
      <c r="X518" s="58"/>
      <c r="Y518" s="58"/>
    </row>
    <row r="519" spans="1:25" ht="18" customHeight="1" x14ac:dyDescent="0.2">
      <c r="A519" s="23"/>
      <c r="B519" s="23"/>
      <c r="C519" s="23"/>
      <c r="D519" s="23"/>
      <c r="E519" s="58"/>
      <c r="F519" s="58"/>
      <c r="G519" s="91"/>
      <c r="H519" s="58"/>
      <c r="I519" s="67"/>
      <c r="J519" s="58"/>
      <c r="K519" s="58"/>
      <c r="L519" s="58"/>
      <c r="M519" s="58"/>
      <c r="N519" s="58"/>
      <c r="O519" s="58"/>
      <c r="P519" s="58"/>
      <c r="Q519" s="58"/>
      <c r="R519" s="58"/>
      <c r="S519" s="58"/>
      <c r="T519" s="58"/>
      <c r="U519" s="58"/>
      <c r="V519" s="58"/>
      <c r="W519" s="58"/>
      <c r="X519" s="58"/>
      <c r="Y519" s="58"/>
    </row>
    <row r="520" spans="1:25" ht="18" customHeight="1" x14ac:dyDescent="0.2">
      <c r="A520" s="23"/>
      <c r="B520" s="23"/>
      <c r="C520" s="23"/>
      <c r="D520" s="23"/>
      <c r="E520" s="58"/>
      <c r="F520" s="58"/>
      <c r="G520" s="91"/>
      <c r="H520" s="58"/>
      <c r="I520" s="67"/>
      <c r="J520" s="58"/>
      <c r="K520" s="58"/>
      <c r="L520" s="58"/>
      <c r="M520" s="58"/>
      <c r="N520" s="58"/>
      <c r="O520" s="58"/>
      <c r="P520" s="58"/>
      <c r="Q520" s="58"/>
      <c r="R520" s="58"/>
      <c r="S520" s="58"/>
      <c r="T520" s="58"/>
      <c r="U520" s="58"/>
      <c r="V520" s="58"/>
      <c r="W520" s="58"/>
      <c r="X520" s="58"/>
      <c r="Y520" s="58"/>
    </row>
    <row r="521" spans="1:25" ht="18" customHeight="1" x14ac:dyDescent="0.2">
      <c r="A521" s="23"/>
      <c r="B521" s="23"/>
      <c r="C521" s="23"/>
      <c r="D521" s="23"/>
      <c r="E521" s="58"/>
      <c r="F521" s="58"/>
      <c r="G521" s="91"/>
      <c r="H521" s="58"/>
      <c r="I521" s="67"/>
      <c r="J521" s="58"/>
      <c r="K521" s="58"/>
      <c r="L521" s="58"/>
      <c r="M521" s="58"/>
      <c r="N521" s="58"/>
      <c r="O521" s="58"/>
      <c r="P521" s="58"/>
      <c r="Q521" s="58"/>
      <c r="R521" s="58"/>
      <c r="S521" s="58"/>
      <c r="T521" s="58"/>
      <c r="U521" s="58"/>
      <c r="V521" s="58"/>
      <c r="W521" s="58"/>
      <c r="X521" s="58"/>
      <c r="Y521" s="58"/>
    </row>
    <row r="522" spans="1:25" ht="18" customHeight="1" x14ac:dyDescent="0.2">
      <c r="A522" s="23"/>
      <c r="B522" s="23"/>
      <c r="C522" s="23"/>
      <c r="D522" s="23"/>
      <c r="E522" s="58"/>
      <c r="F522" s="58"/>
      <c r="G522" s="91"/>
      <c r="H522" s="58"/>
      <c r="I522" s="67"/>
      <c r="J522" s="58"/>
      <c r="K522" s="58"/>
      <c r="L522" s="58"/>
      <c r="M522" s="58"/>
      <c r="N522" s="58"/>
      <c r="O522" s="58"/>
      <c r="P522" s="58"/>
      <c r="Q522" s="58"/>
      <c r="R522" s="58"/>
      <c r="S522" s="58"/>
      <c r="T522" s="58"/>
      <c r="U522" s="58"/>
      <c r="V522" s="58"/>
      <c r="W522" s="58"/>
      <c r="X522" s="58"/>
      <c r="Y522" s="58"/>
    </row>
    <row r="523" spans="1:25" ht="18" customHeight="1" x14ac:dyDescent="0.2">
      <c r="A523" s="23"/>
      <c r="B523" s="23"/>
      <c r="C523" s="23"/>
      <c r="D523" s="23"/>
      <c r="E523" s="58"/>
      <c r="F523" s="58"/>
      <c r="G523" s="91"/>
      <c r="H523" s="58"/>
      <c r="I523" s="67"/>
      <c r="J523" s="58"/>
      <c r="K523" s="58"/>
      <c r="L523" s="58"/>
      <c r="M523" s="58"/>
      <c r="N523" s="58"/>
      <c r="O523" s="58"/>
      <c r="P523" s="58"/>
      <c r="Q523" s="58"/>
      <c r="R523" s="58"/>
      <c r="S523" s="58"/>
      <c r="T523" s="58"/>
      <c r="U523" s="58"/>
      <c r="V523" s="58"/>
      <c r="W523" s="58"/>
      <c r="X523" s="58"/>
      <c r="Y523" s="58"/>
    </row>
    <row r="524" spans="1:25" ht="18" customHeight="1" x14ac:dyDescent="0.2">
      <c r="A524" s="23"/>
      <c r="B524" s="23"/>
      <c r="C524" s="23"/>
      <c r="D524" s="23"/>
      <c r="E524" s="58"/>
      <c r="F524" s="58"/>
      <c r="G524" s="91"/>
      <c r="H524" s="58"/>
      <c r="I524" s="67"/>
      <c r="J524" s="58"/>
      <c r="K524" s="58"/>
      <c r="L524" s="58"/>
      <c r="M524" s="58"/>
      <c r="N524" s="58"/>
      <c r="O524" s="58"/>
      <c r="P524" s="58"/>
      <c r="Q524" s="58"/>
      <c r="R524" s="58"/>
      <c r="S524" s="58"/>
      <c r="T524" s="58"/>
      <c r="U524" s="58"/>
      <c r="V524" s="58"/>
      <c r="W524" s="58"/>
      <c r="X524" s="58"/>
      <c r="Y524" s="58"/>
    </row>
    <row r="525" spans="1:25" ht="18" customHeight="1" x14ac:dyDescent="0.2">
      <c r="A525" s="23"/>
      <c r="B525" s="23"/>
      <c r="C525" s="23"/>
      <c r="D525" s="23"/>
      <c r="E525" s="58"/>
      <c r="F525" s="58"/>
      <c r="G525" s="91"/>
      <c r="H525" s="58"/>
      <c r="I525" s="67"/>
      <c r="J525" s="58"/>
      <c r="K525" s="58"/>
      <c r="L525" s="58"/>
      <c r="M525" s="58"/>
      <c r="N525" s="58"/>
      <c r="O525" s="58"/>
      <c r="P525" s="58"/>
      <c r="Q525" s="58"/>
      <c r="R525" s="58"/>
      <c r="S525" s="58"/>
      <c r="T525" s="58"/>
      <c r="U525" s="58"/>
      <c r="V525" s="58"/>
      <c r="W525" s="58"/>
      <c r="X525" s="58"/>
      <c r="Y525" s="58"/>
    </row>
    <row r="526" spans="1:25" ht="18" customHeight="1" x14ac:dyDescent="0.2">
      <c r="A526" s="23"/>
      <c r="B526" s="23"/>
      <c r="C526" s="23"/>
      <c r="D526" s="23"/>
      <c r="E526" s="58"/>
      <c r="F526" s="58"/>
      <c r="G526" s="91"/>
      <c r="H526" s="58"/>
      <c r="I526" s="67"/>
      <c r="J526" s="58"/>
      <c r="K526" s="58"/>
      <c r="L526" s="58"/>
      <c r="M526" s="58"/>
      <c r="N526" s="58"/>
      <c r="O526" s="58"/>
      <c r="P526" s="58"/>
      <c r="Q526" s="58"/>
      <c r="R526" s="58"/>
      <c r="S526" s="58"/>
      <c r="T526" s="58"/>
      <c r="U526" s="58"/>
      <c r="V526" s="58"/>
      <c r="W526" s="58"/>
      <c r="X526" s="58"/>
      <c r="Y526" s="58"/>
    </row>
    <row r="527" spans="1:25" ht="18" customHeight="1" x14ac:dyDescent="0.2">
      <c r="A527" s="23"/>
      <c r="B527" s="23"/>
      <c r="C527" s="23"/>
      <c r="D527" s="23"/>
      <c r="E527" s="58"/>
      <c r="F527" s="58"/>
      <c r="G527" s="91"/>
      <c r="H527" s="58"/>
      <c r="I527" s="67"/>
      <c r="J527" s="58"/>
      <c r="K527" s="58"/>
      <c r="L527" s="58"/>
      <c r="M527" s="58"/>
      <c r="N527" s="58"/>
      <c r="O527" s="58"/>
      <c r="P527" s="58"/>
      <c r="Q527" s="58"/>
      <c r="R527" s="58"/>
      <c r="S527" s="58"/>
      <c r="T527" s="58"/>
      <c r="U527" s="58"/>
      <c r="V527" s="58"/>
      <c r="W527" s="58"/>
      <c r="X527" s="58"/>
      <c r="Y527" s="58"/>
    </row>
    <row r="528" spans="1:25" ht="18" customHeight="1" x14ac:dyDescent="0.2">
      <c r="A528" s="23"/>
      <c r="B528" s="23"/>
      <c r="C528" s="23"/>
      <c r="D528" s="23"/>
      <c r="E528" s="58"/>
      <c r="F528" s="58"/>
      <c r="G528" s="91"/>
      <c r="H528" s="58"/>
      <c r="I528" s="67"/>
      <c r="J528" s="58"/>
      <c r="K528" s="58"/>
      <c r="L528" s="58"/>
      <c r="M528" s="58"/>
      <c r="N528" s="58"/>
      <c r="O528" s="58"/>
      <c r="P528" s="58"/>
      <c r="Q528" s="58"/>
      <c r="R528" s="58"/>
      <c r="S528" s="58"/>
      <c r="T528" s="58"/>
      <c r="U528" s="58"/>
      <c r="V528" s="58"/>
      <c r="W528" s="58"/>
      <c r="X528" s="58"/>
      <c r="Y528" s="58"/>
    </row>
    <row r="529" spans="1:25" ht="18" customHeight="1" x14ac:dyDescent="0.2">
      <c r="A529" s="23"/>
      <c r="B529" s="23"/>
      <c r="C529" s="23"/>
      <c r="D529" s="23"/>
      <c r="E529" s="58"/>
      <c r="F529" s="58"/>
      <c r="G529" s="91"/>
      <c r="H529" s="58"/>
      <c r="I529" s="67"/>
      <c r="J529" s="58"/>
      <c r="K529" s="58"/>
      <c r="L529" s="58"/>
      <c r="M529" s="58"/>
      <c r="N529" s="58"/>
      <c r="O529" s="58"/>
      <c r="P529" s="58"/>
      <c r="Q529" s="58"/>
      <c r="R529" s="58"/>
      <c r="S529" s="58"/>
      <c r="T529" s="58"/>
      <c r="U529" s="58"/>
      <c r="V529" s="58"/>
      <c r="W529" s="58"/>
      <c r="X529" s="58"/>
      <c r="Y529" s="58"/>
    </row>
    <row r="530" spans="1:25" ht="18" customHeight="1" x14ac:dyDescent="0.2">
      <c r="A530" s="23"/>
      <c r="B530" s="23"/>
      <c r="C530" s="23"/>
      <c r="D530" s="23"/>
      <c r="E530" s="58"/>
      <c r="F530" s="58"/>
      <c r="G530" s="91"/>
      <c r="H530" s="58"/>
      <c r="I530" s="67"/>
      <c r="J530" s="58"/>
      <c r="K530" s="58"/>
      <c r="L530" s="58"/>
      <c r="M530" s="58"/>
      <c r="N530" s="58"/>
      <c r="O530" s="58"/>
      <c r="P530" s="58"/>
      <c r="Q530" s="58"/>
      <c r="R530" s="58"/>
      <c r="S530" s="58"/>
      <c r="T530" s="58"/>
      <c r="U530" s="58"/>
      <c r="V530" s="58"/>
      <c r="W530" s="58"/>
      <c r="X530" s="58"/>
      <c r="Y530" s="58"/>
    </row>
    <row r="531" spans="1:25" ht="18" customHeight="1" x14ac:dyDescent="0.2">
      <c r="A531" s="23"/>
      <c r="B531" s="23"/>
      <c r="C531" s="23"/>
      <c r="D531" s="23"/>
      <c r="E531" s="58"/>
      <c r="F531" s="58"/>
      <c r="G531" s="91"/>
      <c r="H531" s="58"/>
      <c r="I531" s="67"/>
      <c r="J531" s="58"/>
      <c r="K531" s="58"/>
      <c r="L531" s="58"/>
      <c r="M531" s="58"/>
      <c r="N531" s="58"/>
      <c r="O531" s="58"/>
      <c r="P531" s="58"/>
      <c r="Q531" s="58"/>
      <c r="R531" s="58"/>
      <c r="S531" s="58"/>
      <c r="T531" s="58"/>
      <c r="U531" s="58"/>
      <c r="V531" s="58"/>
      <c r="W531" s="58"/>
      <c r="X531" s="58"/>
      <c r="Y531" s="58"/>
    </row>
    <row r="532" spans="1:25" ht="18" customHeight="1" x14ac:dyDescent="0.2">
      <c r="A532" s="23"/>
      <c r="B532" s="23"/>
      <c r="C532" s="23"/>
      <c r="D532" s="23"/>
      <c r="E532" s="58"/>
      <c r="F532" s="58"/>
      <c r="G532" s="91"/>
      <c r="H532" s="58"/>
      <c r="I532" s="67"/>
      <c r="J532" s="58"/>
      <c r="K532" s="58"/>
      <c r="L532" s="58"/>
      <c r="M532" s="58"/>
      <c r="N532" s="58"/>
      <c r="O532" s="58"/>
      <c r="P532" s="58"/>
      <c r="Q532" s="58"/>
      <c r="R532" s="58"/>
      <c r="S532" s="58"/>
      <c r="T532" s="58"/>
      <c r="U532" s="58"/>
      <c r="V532" s="58"/>
      <c r="W532" s="58"/>
      <c r="X532" s="58"/>
      <c r="Y532" s="58"/>
    </row>
    <row r="533" spans="1:25" ht="18" customHeight="1" x14ac:dyDescent="0.2">
      <c r="A533" s="23"/>
      <c r="B533" s="23"/>
      <c r="C533" s="23"/>
      <c r="D533" s="23"/>
      <c r="E533" s="58"/>
      <c r="F533" s="58"/>
      <c r="G533" s="91"/>
      <c r="H533" s="58"/>
      <c r="I533" s="67"/>
      <c r="J533" s="58"/>
      <c r="K533" s="58"/>
      <c r="L533" s="58"/>
      <c r="M533" s="58"/>
      <c r="N533" s="58"/>
      <c r="O533" s="58"/>
      <c r="P533" s="58"/>
      <c r="Q533" s="58"/>
      <c r="R533" s="58"/>
      <c r="S533" s="58"/>
      <c r="T533" s="58"/>
      <c r="U533" s="58"/>
      <c r="V533" s="58"/>
      <c r="W533" s="58"/>
      <c r="X533" s="58"/>
      <c r="Y533" s="58"/>
    </row>
    <row r="534" spans="1:25" ht="18" customHeight="1" x14ac:dyDescent="0.2">
      <c r="A534" s="23"/>
      <c r="B534" s="23"/>
      <c r="C534" s="23"/>
      <c r="D534" s="23"/>
      <c r="E534" s="58"/>
      <c r="F534" s="58"/>
      <c r="G534" s="91"/>
      <c r="H534" s="58"/>
      <c r="I534" s="67"/>
      <c r="J534" s="58"/>
      <c r="K534" s="58"/>
      <c r="L534" s="58"/>
      <c r="M534" s="58"/>
      <c r="N534" s="58"/>
      <c r="O534" s="58"/>
      <c r="P534" s="58"/>
      <c r="Q534" s="58"/>
      <c r="R534" s="58"/>
      <c r="S534" s="58"/>
      <c r="T534" s="58"/>
      <c r="U534" s="58"/>
      <c r="V534" s="58"/>
      <c r="W534" s="58"/>
      <c r="X534" s="58"/>
      <c r="Y534" s="58"/>
    </row>
    <row r="535" spans="1:25" ht="18" customHeight="1" x14ac:dyDescent="0.2">
      <c r="A535" s="23"/>
      <c r="B535" s="23"/>
      <c r="C535" s="23"/>
      <c r="D535" s="23"/>
      <c r="E535" s="58"/>
      <c r="F535" s="58"/>
      <c r="G535" s="91"/>
      <c r="H535" s="58"/>
      <c r="I535" s="67"/>
      <c r="J535" s="58"/>
      <c r="K535" s="58"/>
      <c r="L535" s="58"/>
      <c r="M535" s="58"/>
      <c r="N535" s="58"/>
      <c r="O535" s="58"/>
      <c r="P535" s="58"/>
      <c r="Q535" s="58"/>
      <c r="R535" s="58"/>
      <c r="S535" s="58"/>
      <c r="T535" s="58"/>
      <c r="U535" s="58"/>
      <c r="V535" s="58"/>
      <c r="W535" s="58"/>
      <c r="X535" s="58"/>
      <c r="Y535" s="58"/>
    </row>
    <row r="536" spans="1:25" ht="18" customHeight="1" x14ac:dyDescent="0.2">
      <c r="A536" s="23"/>
      <c r="B536" s="23"/>
      <c r="C536" s="23"/>
      <c r="D536" s="23"/>
      <c r="E536" s="58"/>
      <c r="F536" s="58"/>
      <c r="G536" s="91"/>
      <c r="H536" s="58"/>
      <c r="I536" s="67"/>
      <c r="J536" s="58"/>
      <c r="K536" s="58"/>
      <c r="L536" s="58"/>
      <c r="M536" s="58"/>
      <c r="N536" s="58"/>
      <c r="O536" s="58"/>
      <c r="P536" s="58"/>
      <c r="Q536" s="58"/>
      <c r="R536" s="58"/>
      <c r="S536" s="58"/>
      <c r="T536" s="58"/>
      <c r="U536" s="58"/>
      <c r="V536" s="58"/>
      <c r="W536" s="58"/>
      <c r="X536" s="58"/>
      <c r="Y536" s="58"/>
    </row>
    <row r="537" spans="1:25" ht="18" customHeight="1" x14ac:dyDescent="0.2">
      <c r="A537" s="23"/>
      <c r="B537" s="23"/>
      <c r="C537" s="23"/>
      <c r="D537" s="23"/>
      <c r="E537" s="58"/>
      <c r="F537" s="58"/>
      <c r="G537" s="91"/>
      <c r="H537" s="58"/>
      <c r="I537" s="67"/>
      <c r="J537" s="58"/>
      <c r="K537" s="58"/>
      <c r="L537" s="58"/>
      <c r="M537" s="58"/>
      <c r="N537" s="58"/>
      <c r="O537" s="58"/>
      <c r="P537" s="58"/>
      <c r="Q537" s="58"/>
      <c r="R537" s="58"/>
      <c r="S537" s="58"/>
      <c r="T537" s="58"/>
      <c r="U537" s="58"/>
      <c r="V537" s="58"/>
      <c r="W537" s="58"/>
      <c r="X537" s="58"/>
      <c r="Y537" s="58"/>
    </row>
    <row r="538" spans="1:25" ht="18" customHeight="1" x14ac:dyDescent="0.2">
      <c r="A538" s="23"/>
      <c r="B538" s="23"/>
      <c r="C538" s="23"/>
      <c r="D538" s="23"/>
      <c r="E538" s="58"/>
      <c r="F538" s="58"/>
      <c r="G538" s="91"/>
      <c r="H538" s="58"/>
      <c r="I538" s="67"/>
      <c r="J538" s="58"/>
      <c r="K538" s="58"/>
      <c r="L538" s="58"/>
      <c r="M538" s="58"/>
      <c r="N538" s="58"/>
      <c r="O538" s="58"/>
      <c r="P538" s="58"/>
      <c r="Q538" s="58"/>
      <c r="R538" s="58"/>
      <c r="S538" s="58"/>
      <c r="T538" s="58"/>
      <c r="U538" s="58"/>
      <c r="V538" s="58"/>
      <c r="W538" s="58"/>
      <c r="X538" s="58"/>
      <c r="Y538" s="58"/>
    </row>
    <row r="539" spans="1:25" ht="18" customHeight="1" x14ac:dyDescent="0.2">
      <c r="A539" s="23"/>
      <c r="B539" s="23"/>
      <c r="C539" s="23"/>
      <c r="D539" s="23"/>
      <c r="E539" s="58"/>
      <c r="F539" s="58"/>
      <c r="G539" s="91"/>
      <c r="H539" s="58"/>
      <c r="I539" s="67"/>
      <c r="J539" s="58"/>
      <c r="K539" s="58"/>
      <c r="L539" s="58"/>
      <c r="M539" s="58"/>
      <c r="N539" s="58"/>
      <c r="O539" s="58"/>
      <c r="P539" s="58"/>
      <c r="Q539" s="58"/>
      <c r="R539" s="58"/>
      <c r="S539" s="58"/>
      <c r="T539" s="58"/>
      <c r="U539" s="58"/>
      <c r="V539" s="58"/>
      <c r="W539" s="58"/>
      <c r="X539" s="58"/>
      <c r="Y539" s="58"/>
    </row>
    <row r="540" spans="1:25" ht="18" customHeight="1" x14ac:dyDescent="0.2">
      <c r="A540" s="23"/>
      <c r="B540" s="23"/>
      <c r="C540" s="23"/>
      <c r="D540" s="23"/>
      <c r="E540" s="58"/>
      <c r="F540" s="58"/>
      <c r="G540" s="91"/>
      <c r="H540" s="58"/>
      <c r="I540" s="67"/>
      <c r="J540" s="58"/>
      <c r="K540" s="58"/>
      <c r="L540" s="58"/>
      <c r="M540" s="58"/>
      <c r="N540" s="58"/>
      <c r="O540" s="58"/>
      <c r="P540" s="58"/>
      <c r="Q540" s="58"/>
      <c r="R540" s="58"/>
      <c r="S540" s="58"/>
      <c r="T540" s="58"/>
      <c r="U540" s="58"/>
      <c r="V540" s="58"/>
      <c r="W540" s="58"/>
      <c r="X540" s="58"/>
      <c r="Y540" s="58"/>
    </row>
    <row r="541" spans="1:25" ht="18" customHeight="1" x14ac:dyDescent="0.2">
      <c r="A541" s="23"/>
      <c r="B541" s="23"/>
      <c r="C541" s="23"/>
      <c r="D541" s="23"/>
      <c r="E541" s="58"/>
      <c r="F541" s="58"/>
      <c r="G541" s="91"/>
      <c r="H541" s="58"/>
      <c r="I541" s="67"/>
      <c r="J541" s="58"/>
      <c r="K541" s="58"/>
      <c r="L541" s="58"/>
      <c r="M541" s="58"/>
      <c r="N541" s="58"/>
      <c r="O541" s="58"/>
      <c r="P541" s="58"/>
      <c r="Q541" s="58"/>
      <c r="R541" s="58"/>
      <c r="S541" s="58"/>
      <c r="T541" s="58"/>
      <c r="U541" s="58"/>
      <c r="V541" s="58"/>
      <c r="W541" s="58"/>
      <c r="X541" s="58"/>
      <c r="Y541" s="58"/>
    </row>
    <row r="542" spans="1:25" ht="18" customHeight="1" x14ac:dyDescent="0.2">
      <c r="A542" s="23"/>
      <c r="B542" s="23"/>
      <c r="C542" s="23"/>
      <c r="D542" s="23"/>
      <c r="E542" s="58"/>
      <c r="F542" s="58"/>
      <c r="G542" s="91"/>
      <c r="H542" s="58"/>
      <c r="I542" s="67"/>
      <c r="J542" s="58"/>
      <c r="K542" s="58"/>
      <c r="L542" s="58"/>
      <c r="M542" s="58"/>
      <c r="N542" s="58"/>
      <c r="O542" s="58"/>
      <c r="P542" s="58"/>
      <c r="Q542" s="58"/>
      <c r="R542" s="58"/>
      <c r="S542" s="58"/>
      <c r="T542" s="58"/>
      <c r="U542" s="58"/>
      <c r="V542" s="58"/>
      <c r="W542" s="58"/>
      <c r="X542" s="58"/>
      <c r="Y542" s="58"/>
    </row>
    <row r="543" spans="1:25" ht="18" customHeight="1" x14ac:dyDescent="0.2">
      <c r="A543" s="23"/>
      <c r="B543" s="23"/>
      <c r="C543" s="23"/>
      <c r="D543" s="23"/>
      <c r="E543" s="58"/>
      <c r="F543" s="58"/>
      <c r="G543" s="91"/>
      <c r="H543" s="58"/>
      <c r="I543" s="67"/>
      <c r="J543" s="58"/>
      <c r="K543" s="58"/>
      <c r="L543" s="58"/>
      <c r="M543" s="58"/>
      <c r="N543" s="58"/>
      <c r="O543" s="58"/>
      <c r="P543" s="58"/>
      <c r="Q543" s="58"/>
      <c r="R543" s="58"/>
      <c r="S543" s="58"/>
      <c r="T543" s="58"/>
      <c r="U543" s="58"/>
      <c r="V543" s="58"/>
      <c r="W543" s="58"/>
      <c r="X543" s="58"/>
      <c r="Y543" s="58"/>
    </row>
    <row r="544" spans="1:25" ht="18" customHeight="1" x14ac:dyDescent="0.2">
      <c r="A544" s="23"/>
      <c r="B544" s="23"/>
      <c r="C544" s="23"/>
      <c r="D544" s="23"/>
      <c r="E544" s="58"/>
      <c r="F544" s="58"/>
      <c r="G544" s="91"/>
      <c r="H544" s="58"/>
      <c r="I544" s="67"/>
      <c r="J544" s="58"/>
      <c r="K544" s="58"/>
      <c r="L544" s="58"/>
      <c r="M544" s="58"/>
      <c r="N544" s="58"/>
      <c r="O544" s="58"/>
      <c r="P544" s="58"/>
      <c r="Q544" s="58"/>
      <c r="R544" s="58"/>
      <c r="S544" s="58"/>
      <c r="T544" s="58"/>
      <c r="U544" s="58"/>
      <c r="V544" s="58"/>
      <c r="W544" s="58"/>
      <c r="X544" s="58"/>
      <c r="Y544" s="58"/>
    </row>
    <row r="545" spans="1:25" ht="18" customHeight="1" x14ac:dyDescent="0.2">
      <c r="A545" s="23"/>
      <c r="B545" s="23"/>
      <c r="C545" s="23"/>
      <c r="D545" s="23"/>
      <c r="E545" s="58"/>
      <c r="F545" s="58"/>
      <c r="G545" s="91"/>
      <c r="H545" s="58"/>
      <c r="I545" s="67"/>
      <c r="J545" s="58"/>
      <c r="K545" s="58"/>
      <c r="L545" s="58"/>
      <c r="M545" s="58"/>
      <c r="N545" s="58"/>
      <c r="O545" s="58"/>
      <c r="P545" s="58"/>
      <c r="Q545" s="58"/>
      <c r="R545" s="58"/>
      <c r="S545" s="58"/>
      <c r="T545" s="58"/>
      <c r="U545" s="58"/>
      <c r="V545" s="58"/>
      <c r="W545" s="58"/>
      <c r="X545" s="58"/>
      <c r="Y545" s="58"/>
    </row>
    <row r="546" spans="1:25" ht="18" customHeight="1" x14ac:dyDescent="0.2">
      <c r="A546" s="23"/>
      <c r="B546" s="23"/>
      <c r="C546" s="23"/>
      <c r="D546" s="23"/>
      <c r="E546" s="58"/>
      <c r="F546" s="58"/>
      <c r="G546" s="91"/>
      <c r="H546" s="58"/>
      <c r="I546" s="67"/>
      <c r="J546" s="58"/>
      <c r="K546" s="58"/>
      <c r="L546" s="58"/>
      <c r="M546" s="58"/>
      <c r="N546" s="58"/>
      <c r="O546" s="58"/>
      <c r="P546" s="58"/>
      <c r="Q546" s="58"/>
      <c r="R546" s="58"/>
      <c r="S546" s="58"/>
      <c r="T546" s="58"/>
      <c r="U546" s="58"/>
      <c r="V546" s="58"/>
      <c r="W546" s="58"/>
      <c r="X546" s="58"/>
      <c r="Y546" s="58"/>
    </row>
    <row r="547" spans="1:25" ht="18" customHeight="1" x14ac:dyDescent="0.2">
      <c r="A547" s="23"/>
      <c r="B547" s="23"/>
      <c r="C547" s="23"/>
      <c r="D547" s="23"/>
      <c r="E547" s="58"/>
      <c r="F547" s="58"/>
      <c r="G547" s="91"/>
      <c r="H547" s="58"/>
      <c r="I547" s="67"/>
      <c r="J547" s="58"/>
      <c r="K547" s="58"/>
      <c r="L547" s="58"/>
      <c r="M547" s="58"/>
      <c r="N547" s="58"/>
      <c r="O547" s="58"/>
      <c r="P547" s="58"/>
      <c r="Q547" s="58"/>
      <c r="R547" s="58"/>
      <c r="S547" s="58"/>
      <c r="T547" s="58"/>
      <c r="U547" s="58"/>
      <c r="V547" s="58"/>
      <c r="W547" s="58"/>
      <c r="X547" s="58"/>
      <c r="Y547" s="58"/>
    </row>
    <row r="548" spans="1:25" ht="18" customHeight="1" x14ac:dyDescent="0.2">
      <c r="A548" s="23"/>
      <c r="B548" s="23"/>
      <c r="C548" s="23"/>
      <c r="D548" s="23"/>
      <c r="E548" s="58"/>
      <c r="F548" s="58"/>
      <c r="G548" s="91"/>
      <c r="H548" s="58"/>
      <c r="I548" s="67"/>
      <c r="J548" s="58"/>
      <c r="K548" s="58"/>
      <c r="L548" s="58"/>
      <c r="M548" s="58"/>
      <c r="N548" s="58"/>
      <c r="O548" s="58"/>
      <c r="P548" s="58"/>
      <c r="Q548" s="58"/>
      <c r="R548" s="58"/>
      <c r="S548" s="58"/>
      <c r="T548" s="58"/>
      <c r="U548" s="58"/>
      <c r="V548" s="58"/>
      <c r="W548" s="58"/>
      <c r="X548" s="58"/>
      <c r="Y548" s="58"/>
    </row>
    <row r="549" spans="1:25" ht="18" customHeight="1" x14ac:dyDescent="0.2">
      <c r="A549" s="23"/>
      <c r="B549" s="23"/>
      <c r="C549" s="23"/>
      <c r="D549" s="23"/>
      <c r="E549" s="58"/>
      <c r="F549" s="58"/>
      <c r="G549" s="91"/>
      <c r="H549" s="58"/>
      <c r="I549" s="67"/>
      <c r="J549" s="58"/>
      <c r="K549" s="58"/>
      <c r="L549" s="58"/>
      <c r="M549" s="58"/>
      <c r="N549" s="58"/>
      <c r="O549" s="58"/>
      <c r="P549" s="58"/>
      <c r="Q549" s="58"/>
      <c r="R549" s="58"/>
      <c r="S549" s="58"/>
      <c r="T549" s="58"/>
      <c r="U549" s="58"/>
      <c r="V549" s="58"/>
      <c r="W549" s="58"/>
      <c r="X549" s="58"/>
      <c r="Y549" s="58"/>
    </row>
    <row r="550" spans="1:25" ht="18" customHeight="1" x14ac:dyDescent="0.2">
      <c r="A550" s="23"/>
      <c r="B550" s="23"/>
      <c r="C550" s="23"/>
      <c r="D550" s="23"/>
      <c r="E550" s="58"/>
      <c r="F550" s="58"/>
      <c r="G550" s="91"/>
      <c r="H550" s="58"/>
      <c r="I550" s="67"/>
      <c r="J550" s="58"/>
      <c r="K550" s="58"/>
      <c r="L550" s="58"/>
      <c r="M550" s="58"/>
      <c r="N550" s="58"/>
      <c r="O550" s="58"/>
      <c r="P550" s="58"/>
      <c r="Q550" s="58"/>
      <c r="R550" s="58"/>
      <c r="S550" s="58"/>
      <c r="T550" s="58"/>
      <c r="U550" s="58"/>
      <c r="V550" s="58"/>
      <c r="W550" s="58"/>
      <c r="X550" s="58"/>
      <c r="Y550" s="58"/>
    </row>
    <row r="551" spans="1:25" ht="18" customHeight="1" x14ac:dyDescent="0.2">
      <c r="A551" s="23"/>
      <c r="B551" s="23"/>
      <c r="C551" s="23"/>
      <c r="D551" s="23"/>
      <c r="E551" s="58"/>
      <c r="F551" s="58"/>
      <c r="G551" s="91"/>
      <c r="H551" s="58"/>
      <c r="I551" s="67"/>
      <c r="J551" s="58"/>
      <c r="K551" s="58"/>
      <c r="L551" s="58"/>
      <c r="M551" s="58"/>
      <c r="N551" s="58"/>
      <c r="O551" s="58"/>
      <c r="P551" s="58"/>
      <c r="Q551" s="58"/>
      <c r="R551" s="58"/>
      <c r="S551" s="58"/>
      <c r="T551" s="58"/>
      <c r="U551" s="58"/>
      <c r="V551" s="58"/>
      <c r="W551" s="58"/>
      <c r="X551" s="58"/>
      <c r="Y551" s="58"/>
    </row>
    <row r="552" spans="1:25" ht="18" customHeight="1" x14ac:dyDescent="0.2">
      <c r="A552" s="23"/>
      <c r="B552" s="23"/>
      <c r="C552" s="23"/>
      <c r="D552" s="23"/>
      <c r="E552" s="58"/>
      <c r="F552" s="58"/>
      <c r="G552" s="91"/>
      <c r="H552" s="58"/>
      <c r="I552" s="67"/>
      <c r="J552" s="58"/>
      <c r="K552" s="58"/>
      <c r="L552" s="58"/>
      <c r="M552" s="58"/>
      <c r="N552" s="58"/>
      <c r="O552" s="58"/>
      <c r="P552" s="58"/>
      <c r="Q552" s="58"/>
      <c r="R552" s="58"/>
      <c r="S552" s="58"/>
      <c r="T552" s="58"/>
      <c r="U552" s="58"/>
      <c r="V552" s="58"/>
      <c r="W552" s="58"/>
      <c r="X552" s="58"/>
      <c r="Y552" s="58"/>
    </row>
    <row r="553" spans="1:25" ht="18" customHeight="1" x14ac:dyDescent="0.2">
      <c r="A553" s="23"/>
      <c r="B553" s="23"/>
      <c r="C553" s="23"/>
      <c r="D553" s="23"/>
      <c r="E553" s="58"/>
      <c r="F553" s="58"/>
      <c r="G553" s="91"/>
      <c r="H553" s="58"/>
      <c r="I553" s="67"/>
      <c r="J553" s="58"/>
      <c r="K553" s="58"/>
      <c r="L553" s="58"/>
      <c r="M553" s="58"/>
      <c r="N553" s="58"/>
      <c r="O553" s="58"/>
      <c r="P553" s="58"/>
      <c r="Q553" s="58"/>
      <c r="R553" s="58"/>
      <c r="S553" s="58"/>
      <c r="T553" s="58"/>
      <c r="U553" s="58"/>
      <c r="V553" s="58"/>
      <c r="W553" s="58"/>
      <c r="X553" s="58"/>
      <c r="Y553" s="58"/>
    </row>
    <row r="554" spans="1:25" ht="18" customHeight="1" x14ac:dyDescent="0.2">
      <c r="A554" s="23"/>
      <c r="B554" s="23"/>
      <c r="C554" s="23"/>
      <c r="D554" s="23"/>
      <c r="E554" s="58"/>
      <c r="F554" s="58"/>
      <c r="G554" s="91"/>
      <c r="H554" s="58"/>
      <c r="I554" s="67"/>
      <c r="J554" s="58"/>
      <c r="K554" s="58"/>
      <c r="L554" s="58"/>
      <c r="M554" s="58"/>
      <c r="N554" s="58"/>
      <c r="O554" s="58"/>
      <c r="P554" s="58"/>
      <c r="Q554" s="58"/>
      <c r="R554" s="58"/>
      <c r="S554" s="58"/>
      <c r="T554" s="58"/>
      <c r="U554" s="58"/>
      <c r="V554" s="58"/>
      <c r="W554" s="58"/>
      <c r="X554" s="58"/>
      <c r="Y554" s="58"/>
    </row>
    <row r="555" spans="1:25" ht="18" customHeight="1" x14ac:dyDescent="0.2">
      <c r="A555" s="23"/>
      <c r="B555" s="23"/>
      <c r="C555" s="23"/>
      <c r="D555" s="23"/>
      <c r="E555" s="58"/>
      <c r="F555" s="58"/>
      <c r="G555" s="91"/>
      <c r="H555" s="58"/>
      <c r="I555" s="67"/>
      <c r="J555" s="58"/>
      <c r="K555" s="58"/>
      <c r="L555" s="58"/>
      <c r="M555" s="58"/>
      <c r="N555" s="58"/>
      <c r="O555" s="58"/>
      <c r="P555" s="58"/>
      <c r="Q555" s="58"/>
      <c r="R555" s="58"/>
      <c r="S555" s="58"/>
      <c r="T555" s="58"/>
      <c r="U555" s="58"/>
      <c r="V555" s="58"/>
      <c r="W555" s="58"/>
      <c r="X555" s="58"/>
      <c r="Y555" s="58"/>
    </row>
    <row r="556" spans="1:25" ht="18" customHeight="1" x14ac:dyDescent="0.2">
      <c r="A556" s="23"/>
      <c r="B556" s="23"/>
      <c r="C556" s="23"/>
      <c r="D556" s="23"/>
      <c r="E556" s="58"/>
      <c r="F556" s="58"/>
      <c r="G556" s="91"/>
      <c r="H556" s="58"/>
      <c r="I556" s="67"/>
      <c r="J556" s="58"/>
      <c r="K556" s="58"/>
      <c r="L556" s="58"/>
      <c r="M556" s="58"/>
      <c r="N556" s="58"/>
      <c r="O556" s="58"/>
      <c r="P556" s="58"/>
      <c r="Q556" s="58"/>
      <c r="R556" s="58"/>
      <c r="S556" s="58"/>
      <c r="T556" s="58"/>
      <c r="U556" s="58"/>
      <c r="V556" s="58"/>
      <c r="W556" s="58"/>
      <c r="X556" s="58"/>
      <c r="Y556" s="58"/>
    </row>
    <row r="557" spans="1:25" ht="18" customHeight="1" x14ac:dyDescent="0.2">
      <c r="A557" s="23"/>
      <c r="B557" s="23"/>
      <c r="C557" s="23"/>
      <c r="D557" s="23"/>
      <c r="E557" s="58"/>
      <c r="F557" s="58"/>
      <c r="G557" s="91"/>
      <c r="H557" s="58"/>
      <c r="I557" s="67"/>
      <c r="J557" s="58"/>
      <c r="K557" s="58"/>
      <c r="L557" s="58"/>
      <c r="M557" s="58"/>
      <c r="N557" s="58"/>
      <c r="O557" s="58"/>
      <c r="P557" s="58"/>
      <c r="Q557" s="58"/>
      <c r="R557" s="58"/>
      <c r="S557" s="58"/>
      <c r="T557" s="58"/>
      <c r="U557" s="58"/>
      <c r="V557" s="58"/>
      <c r="W557" s="58"/>
      <c r="X557" s="58"/>
      <c r="Y557" s="58"/>
    </row>
    <row r="558" spans="1:25" ht="18" customHeight="1" x14ac:dyDescent="0.2">
      <c r="A558" s="23"/>
      <c r="B558" s="23"/>
      <c r="C558" s="23"/>
      <c r="D558" s="23"/>
      <c r="E558" s="58"/>
      <c r="F558" s="58"/>
      <c r="G558" s="91"/>
      <c r="H558" s="58"/>
      <c r="I558" s="67"/>
      <c r="J558" s="58"/>
      <c r="K558" s="58"/>
      <c r="L558" s="58"/>
      <c r="M558" s="58"/>
      <c r="N558" s="58"/>
      <c r="O558" s="58"/>
      <c r="P558" s="58"/>
      <c r="Q558" s="58"/>
      <c r="R558" s="58"/>
      <c r="S558" s="58"/>
      <c r="T558" s="58"/>
      <c r="U558" s="58"/>
      <c r="V558" s="58"/>
      <c r="W558" s="58"/>
      <c r="X558" s="58"/>
      <c r="Y558" s="58"/>
    </row>
    <row r="559" spans="1:25" ht="18" customHeight="1" x14ac:dyDescent="0.2">
      <c r="A559" s="23"/>
      <c r="B559" s="23"/>
      <c r="C559" s="23"/>
      <c r="D559" s="23"/>
      <c r="E559" s="58"/>
      <c r="F559" s="58"/>
      <c r="G559" s="91"/>
      <c r="H559" s="58"/>
      <c r="I559" s="67"/>
      <c r="J559" s="58"/>
      <c r="K559" s="58"/>
      <c r="L559" s="58"/>
      <c r="M559" s="58"/>
      <c r="N559" s="58"/>
      <c r="O559" s="58"/>
      <c r="P559" s="58"/>
      <c r="Q559" s="58"/>
      <c r="R559" s="58"/>
      <c r="S559" s="58"/>
      <c r="T559" s="58"/>
      <c r="U559" s="58"/>
      <c r="V559" s="58"/>
      <c r="W559" s="58"/>
      <c r="X559" s="58"/>
      <c r="Y559" s="58"/>
    </row>
    <row r="560" spans="1:25" ht="18" customHeight="1" x14ac:dyDescent="0.2">
      <c r="A560" s="23"/>
      <c r="B560" s="23"/>
      <c r="C560" s="23"/>
      <c r="D560" s="23"/>
      <c r="E560" s="58"/>
      <c r="F560" s="58"/>
      <c r="G560" s="91"/>
      <c r="H560" s="58"/>
      <c r="I560" s="67"/>
      <c r="J560" s="58"/>
      <c r="K560" s="58"/>
      <c r="L560" s="58"/>
      <c r="M560" s="58"/>
      <c r="N560" s="58"/>
      <c r="O560" s="58"/>
      <c r="P560" s="58"/>
      <c r="Q560" s="58"/>
      <c r="R560" s="58"/>
      <c r="S560" s="58"/>
      <c r="T560" s="58"/>
      <c r="U560" s="58"/>
      <c r="V560" s="58"/>
      <c r="W560" s="58"/>
      <c r="X560" s="58"/>
      <c r="Y560" s="58"/>
    </row>
    <row r="561" spans="1:25" ht="18" customHeight="1" x14ac:dyDescent="0.2">
      <c r="A561" s="23"/>
      <c r="B561" s="23"/>
      <c r="C561" s="23"/>
      <c r="D561" s="23"/>
      <c r="E561" s="58"/>
      <c r="F561" s="58"/>
      <c r="G561" s="91"/>
      <c r="H561" s="58"/>
      <c r="I561" s="67"/>
      <c r="J561" s="58"/>
      <c r="K561" s="58"/>
      <c r="L561" s="58"/>
      <c r="M561" s="58"/>
      <c r="N561" s="58"/>
      <c r="O561" s="58"/>
      <c r="P561" s="58"/>
      <c r="Q561" s="58"/>
      <c r="R561" s="58"/>
      <c r="S561" s="58"/>
      <c r="T561" s="58"/>
      <c r="U561" s="58"/>
      <c r="V561" s="58"/>
      <c r="W561" s="58"/>
      <c r="X561" s="58"/>
      <c r="Y561" s="58"/>
    </row>
    <row r="562" spans="1:25" ht="18" customHeight="1" x14ac:dyDescent="0.2">
      <c r="A562" s="23"/>
      <c r="B562" s="23"/>
      <c r="C562" s="23"/>
      <c r="D562" s="23"/>
      <c r="E562" s="58"/>
      <c r="F562" s="58"/>
      <c r="G562" s="91"/>
      <c r="H562" s="58"/>
      <c r="I562" s="67"/>
      <c r="J562" s="58"/>
      <c r="K562" s="58"/>
      <c r="L562" s="58"/>
      <c r="M562" s="58"/>
      <c r="N562" s="58"/>
      <c r="O562" s="58"/>
      <c r="P562" s="58"/>
      <c r="Q562" s="58"/>
      <c r="R562" s="58"/>
      <c r="S562" s="58"/>
      <c r="T562" s="58"/>
      <c r="U562" s="58"/>
      <c r="V562" s="58"/>
      <c r="W562" s="58"/>
      <c r="X562" s="58"/>
      <c r="Y562" s="58"/>
    </row>
    <row r="563" spans="1:25" ht="18" customHeight="1" x14ac:dyDescent="0.2">
      <c r="A563" s="23"/>
      <c r="B563" s="23"/>
      <c r="C563" s="23"/>
      <c r="D563" s="23"/>
      <c r="E563" s="58"/>
      <c r="F563" s="58"/>
      <c r="G563" s="91"/>
      <c r="H563" s="58"/>
      <c r="I563" s="67"/>
      <c r="J563" s="58"/>
      <c r="K563" s="58"/>
      <c r="L563" s="58"/>
      <c r="M563" s="58"/>
      <c r="N563" s="58"/>
      <c r="O563" s="58"/>
      <c r="P563" s="58"/>
      <c r="Q563" s="58"/>
      <c r="R563" s="58"/>
      <c r="S563" s="58"/>
      <c r="T563" s="58"/>
      <c r="U563" s="58"/>
      <c r="V563" s="58"/>
      <c r="W563" s="58"/>
      <c r="X563" s="58"/>
      <c r="Y563" s="58"/>
    </row>
    <row r="564" spans="1:25" ht="18" customHeight="1" x14ac:dyDescent="0.2">
      <c r="A564" s="23"/>
      <c r="B564" s="23"/>
      <c r="C564" s="23"/>
      <c r="D564" s="23"/>
      <c r="E564" s="58"/>
      <c r="F564" s="58"/>
      <c r="G564" s="91"/>
      <c r="H564" s="58"/>
      <c r="I564" s="67"/>
      <c r="J564" s="58"/>
      <c r="K564" s="58"/>
      <c r="L564" s="58"/>
      <c r="M564" s="58"/>
      <c r="N564" s="58"/>
      <c r="O564" s="58"/>
      <c r="P564" s="58"/>
      <c r="Q564" s="58"/>
      <c r="R564" s="58"/>
      <c r="S564" s="58"/>
      <c r="T564" s="58"/>
      <c r="U564" s="58"/>
      <c r="V564" s="58"/>
      <c r="W564" s="58"/>
      <c r="X564" s="58"/>
      <c r="Y564" s="58"/>
    </row>
    <row r="565" spans="1:25" ht="18" customHeight="1" x14ac:dyDescent="0.2">
      <c r="A565" s="23"/>
      <c r="B565" s="23"/>
      <c r="C565" s="23"/>
      <c r="D565" s="23"/>
      <c r="E565" s="58"/>
      <c r="F565" s="58"/>
      <c r="G565" s="91"/>
      <c r="H565" s="58"/>
      <c r="I565" s="67"/>
      <c r="J565" s="58"/>
      <c r="K565" s="58"/>
      <c r="L565" s="58"/>
      <c r="M565" s="58"/>
      <c r="N565" s="58"/>
      <c r="O565" s="58"/>
      <c r="P565" s="58"/>
      <c r="Q565" s="58"/>
      <c r="R565" s="58"/>
      <c r="S565" s="58"/>
      <c r="T565" s="58"/>
      <c r="U565" s="58"/>
      <c r="V565" s="58"/>
      <c r="W565" s="58"/>
      <c r="X565" s="58"/>
      <c r="Y565" s="58"/>
    </row>
    <row r="566" spans="1:25" ht="18" customHeight="1" x14ac:dyDescent="0.2">
      <c r="A566" s="23"/>
      <c r="B566" s="23"/>
      <c r="C566" s="23"/>
      <c r="D566" s="23"/>
      <c r="E566" s="58"/>
      <c r="F566" s="58"/>
      <c r="G566" s="91"/>
      <c r="H566" s="58"/>
      <c r="I566" s="67"/>
      <c r="J566" s="58"/>
      <c r="K566" s="58"/>
      <c r="L566" s="58"/>
      <c r="M566" s="58"/>
      <c r="N566" s="58"/>
      <c r="O566" s="58"/>
      <c r="P566" s="58"/>
      <c r="Q566" s="58"/>
      <c r="R566" s="58"/>
      <c r="S566" s="58"/>
      <c r="T566" s="58"/>
      <c r="U566" s="58"/>
      <c r="V566" s="58"/>
      <c r="W566" s="58"/>
      <c r="X566" s="58"/>
      <c r="Y566" s="58"/>
    </row>
    <row r="567" spans="1:25" ht="18" customHeight="1" x14ac:dyDescent="0.2">
      <c r="A567" s="23"/>
      <c r="B567" s="23"/>
      <c r="C567" s="23"/>
      <c r="D567" s="23"/>
      <c r="E567" s="58"/>
      <c r="F567" s="58"/>
      <c r="G567" s="91"/>
      <c r="H567" s="58"/>
      <c r="I567" s="67"/>
      <c r="J567" s="58"/>
      <c r="K567" s="58"/>
      <c r="L567" s="58"/>
      <c r="M567" s="58"/>
      <c r="N567" s="58"/>
      <c r="O567" s="58"/>
      <c r="P567" s="58"/>
      <c r="Q567" s="58"/>
      <c r="R567" s="58"/>
      <c r="S567" s="58"/>
      <c r="T567" s="58"/>
      <c r="U567" s="58"/>
      <c r="V567" s="58"/>
      <c r="W567" s="58"/>
      <c r="X567" s="58"/>
      <c r="Y567" s="58"/>
    </row>
    <row r="568" spans="1:25" ht="18" customHeight="1" x14ac:dyDescent="0.2">
      <c r="A568" s="23"/>
      <c r="B568" s="23"/>
      <c r="C568" s="23"/>
      <c r="D568" s="23"/>
      <c r="E568" s="58"/>
      <c r="F568" s="58"/>
      <c r="G568" s="91"/>
      <c r="H568" s="58"/>
      <c r="I568" s="67"/>
      <c r="J568" s="58"/>
      <c r="K568" s="58"/>
      <c r="L568" s="58"/>
      <c r="M568" s="58"/>
      <c r="N568" s="58"/>
      <c r="O568" s="58"/>
      <c r="P568" s="58"/>
      <c r="Q568" s="58"/>
      <c r="R568" s="58"/>
      <c r="S568" s="58"/>
      <c r="T568" s="58"/>
      <c r="U568" s="58"/>
      <c r="V568" s="58"/>
      <c r="W568" s="58"/>
      <c r="X568" s="58"/>
      <c r="Y568" s="58"/>
    </row>
    <row r="569" spans="1:25" ht="18" customHeight="1" x14ac:dyDescent="0.2">
      <c r="A569" s="23"/>
      <c r="B569" s="23"/>
      <c r="C569" s="23"/>
      <c r="D569" s="23"/>
      <c r="E569" s="58"/>
      <c r="F569" s="58"/>
      <c r="G569" s="91"/>
      <c r="H569" s="58"/>
      <c r="I569" s="67"/>
      <c r="J569" s="58"/>
      <c r="K569" s="58"/>
      <c r="L569" s="58"/>
      <c r="M569" s="58"/>
      <c r="N569" s="58"/>
      <c r="O569" s="58"/>
      <c r="P569" s="58"/>
      <c r="Q569" s="58"/>
      <c r="R569" s="58"/>
      <c r="S569" s="58"/>
      <c r="T569" s="58"/>
      <c r="U569" s="58"/>
      <c r="V569" s="58"/>
      <c r="W569" s="58"/>
      <c r="X569" s="58"/>
      <c r="Y569" s="58"/>
    </row>
    <row r="570" spans="1:25" ht="18" customHeight="1" x14ac:dyDescent="0.2">
      <c r="A570" s="23"/>
      <c r="B570" s="23"/>
      <c r="C570" s="23"/>
      <c r="D570" s="23"/>
      <c r="E570" s="58"/>
      <c r="F570" s="58"/>
      <c r="G570" s="91"/>
      <c r="H570" s="58"/>
      <c r="I570" s="67"/>
      <c r="J570" s="58"/>
      <c r="K570" s="58"/>
      <c r="L570" s="58"/>
      <c r="M570" s="58"/>
      <c r="N570" s="58"/>
      <c r="O570" s="58"/>
      <c r="P570" s="58"/>
      <c r="Q570" s="58"/>
      <c r="R570" s="58"/>
      <c r="S570" s="58"/>
      <c r="T570" s="58"/>
      <c r="U570" s="58"/>
      <c r="V570" s="58"/>
      <c r="W570" s="58"/>
      <c r="X570" s="58"/>
      <c r="Y570" s="58"/>
    </row>
    <row r="571" spans="1:25" ht="18" customHeight="1" x14ac:dyDescent="0.2">
      <c r="A571" s="23"/>
      <c r="B571" s="23"/>
      <c r="C571" s="23"/>
      <c r="D571" s="23"/>
      <c r="E571" s="58"/>
      <c r="F571" s="58"/>
      <c r="G571" s="91"/>
      <c r="H571" s="58"/>
      <c r="I571" s="67"/>
      <c r="J571" s="58"/>
      <c r="K571" s="58"/>
      <c r="L571" s="58"/>
      <c r="M571" s="58"/>
      <c r="N571" s="58"/>
      <c r="O571" s="58"/>
      <c r="P571" s="58"/>
      <c r="Q571" s="58"/>
      <c r="R571" s="58"/>
      <c r="S571" s="58"/>
      <c r="T571" s="58"/>
      <c r="U571" s="58"/>
      <c r="V571" s="58"/>
      <c r="W571" s="58"/>
      <c r="X571" s="58"/>
      <c r="Y571" s="58"/>
    </row>
    <row r="572" spans="1:25" ht="18" customHeight="1" x14ac:dyDescent="0.2">
      <c r="A572" s="23"/>
      <c r="B572" s="23"/>
      <c r="C572" s="23"/>
      <c r="D572" s="23"/>
      <c r="E572" s="58"/>
      <c r="F572" s="58"/>
      <c r="G572" s="91"/>
      <c r="H572" s="58"/>
      <c r="I572" s="67"/>
      <c r="J572" s="58"/>
      <c r="K572" s="58"/>
      <c r="L572" s="58"/>
      <c r="M572" s="58"/>
      <c r="N572" s="58"/>
      <c r="O572" s="58"/>
      <c r="P572" s="58"/>
      <c r="Q572" s="58"/>
      <c r="R572" s="58"/>
      <c r="S572" s="58"/>
      <c r="T572" s="58"/>
      <c r="U572" s="58"/>
      <c r="V572" s="58"/>
      <c r="W572" s="58"/>
      <c r="X572" s="58"/>
      <c r="Y572" s="58"/>
    </row>
    <row r="573" spans="1:25" ht="18" customHeight="1" x14ac:dyDescent="0.2">
      <c r="A573" s="23"/>
      <c r="B573" s="23"/>
      <c r="C573" s="23"/>
      <c r="D573" s="23"/>
      <c r="E573" s="58"/>
      <c r="F573" s="58"/>
      <c r="G573" s="91"/>
      <c r="H573" s="58"/>
      <c r="I573" s="67"/>
      <c r="J573" s="58"/>
      <c r="K573" s="58"/>
      <c r="L573" s="58"/>
      <c r="M573" s="58"/>
      <c r="N573" s="58"/>
      <c r="O573" s="58"/>
      <c r="P573" s="58"/>
      <c r="Q573" s="58"/>
      <c r="R573" s="58"/>
      <c r="S573" s="58"/>
      <c r="T573" s="58"/>
      <c r="U573" s="58"/>
      <c r="V573" s="58"/>
      <c r="W573" s="58"/>
      <c r="X573" s="58"/>
      <c r="Y573" s="58"/>
    </row>
    <row r="574" spans="1:25" ht="18" customHeight="1" x14ac:dyDescent="0.2">
      <c r="A574" s="23"/>
      <c r="B574" s="23"/>
      <c r="C574" s="23"/>
      <c r="D574" s="23"/>
      <c r="E574" s="58"/>
      <c r="F574" s="58"/>
      <c r="G574" s="91"/>
      <c r="H574" s="58"/>
      <c r="I574" s="67"/>
      <c r="J574" s="58"/>
      <c r="K574" s="58"/>
      <c r="L574" s="58"/>
      <c r="M574" s="58"/>
      <c r="N574" s="58"/>
      <c r="O574" s="58"/>
      <c r="P574" s="58"/>
      <c r="Q574" s="58"/>
      <c r="R574" s="58"/>
      <c r="S574" s="58"/>
      <c r="T574" s="58"/>
      <c r="U574" s="58"/>
      <c r="V574" s="58"/>
      <c r="W574" s="58"/>
      <c r="X574" s="58"/>
      <c r="Y574" s="58"/>
    </row>
    <row r="575" spans="1:25" ht="18" customHeight="1" x14ac:dyDescent="0.2">
      <c r="A575" s="23"/>
      <c r="B575" s="23"/>
      <c r="C575" s="23"/>
      <c r="D575" s="23"/>
      <c r="E575" s="58"/>
      <c r="F575" s="58"/>
      <c r="G575" s="91"/>
      <c r="H575" s="58"/>
      <c r="I575" s="67"/>
      <c r="J575" s="58"/>
      <c r="K575" s="58"/>
      <c r="L575" s="58"/>
      <c r="M575" s="58"/>
      <c r="N575" s="58"/>
      <c r="O575" s="58"/>
      <c r="P575" s="58"/>
      <c r="Q575" s="58"/>
      <c r="R575" s="58"/>
      <c r="S575" s="58"/>
      <c r="T575" s="58"/>
      <c r="U575" s="58"/>
      <c r="V575" s="58"/>
      <c r="W575" s="58"/>
      <c r="X575" s="58"/>
      <c r="Y575" s="58"/>
    </row>
    <row r="576" spans="1:25" ht="18" customHeight="1" x14ac:dyDescent="0.2">
      <c r="A576" s="23"/>
      <c r="B576" s="23"/>
      <c r="C576" s="23"/>
      <c r="D576" s="23"/>
      <c r="E576" s="58"/>
      <c r="F576" s="58"/>
      <c r="G576" s="91"/>
      <c r="H576" s="58"/>
      <c r="I576" s="67"/>
      <c r="J576" s="58"/>
      <c r="K576" s="58"/>
      <c r="L576" s="58"/>
      <c r="M576" s="58"/>
      <c r="N576" s="58"/>
      <c r="O576" s="58"/>
      <c r="P576" s="58"/>
      <c r="Q576" s="58"/>
      <c r="R576" s="58"/>
      <c r="S576" s="58"/>
      <c r="T576" s="58"/>
      <c r="U576" s="58"/>
      <c r="V576" s="58"/>
      <c r="W576" s="58"/>
      <c r="X576" s="58"/>
      <c r="Y576" s="58"/>
    </row>
    <row r="577" spans="1:25" ht="18" customHeight="1" x14ac:dyDescent="0.2">
      <c r="A577" s="23"/>
      <c r="B577" s="23"/>
      <c r="C577" s="23"/>
      <c r="D577" s="23"/>
      <c r="E577" s="58"/>
      <c r="F577" s="58"/>
      <c r="G577" s="91"/>
      <c r="H577" s="58"/>
      <c r="I577" s="67"/>
      <c r="J577" s="58"/>
      <c r="K577" s="58"/>
      <c r="L577" s="58"/>
      <c r="M577" s="58"/>
      <c r="N577" s="58"/>
      <c r="O577" s="58"/>
      <c r="P577" s="58"/>
      <c r="Q577" s="58"/>
      <c r="R577" s="58"/>
      <c r="S577" s="58"/>
      <c r="T577" s="58"/>
      <c r="U577" s="58"/>
      <c r="V577" s="58"/>
      <c r="W577" s="58"/>
      <c r="X577" s="58"/>
      <c r="Y577" s="58"/>
    </row>
    <row r="578" spans="1:25" ht="18" customHeight="1" x14ac:dyDescent="0.2">
      <c r="A578" s="23"/>
      <c r="B578" s="23"/>
      <c r="C578" s="23"/>
      <c r="D578" s="23"/>
      <c r="E578" s="58"/>
      <c r="F578" s="58"/>
      <c r="G578" s="91"/>
      <c r="H578" s="58"/>
      <c r="I578" s="67"/>
      <c r="J578" s="58"/>
      <c r="K578" s="58"/>
      <c r="L578" s="58"/>
      <c r="M578" s="58"/>
      <c r="N578" s="58"/>
      <c r="O578" s="58"/>
      <c r="P578" s="58"/>
      <c r="Q578" s="58"/>
      <c r="R578" s="58"/>
      <c r="S578" s="58"/>
      <c r="T578" s="58"/>
      <c r="U578" s="58"/>
      <c r="V578" s="58"/>
      <c r="W578" s="58"/>
      <c r="X578" s="58"/>
      <c r="Y578" s="58"/>
    </row>
    <row r="579" spans="1:25" ht="18" customHeight="1" x14ac:dyDescent="0.2">
      <c r="A579" s="23"/>
      <c r="B579" s="23"/>
      <c r="C579" s="23"/>
      <c r="D579" s="23"/>
      <c r="E579" s="58"/>
      <c r="F579" s="58"/>
      <c r="G579" s="91"/>
      <c r="H579" s="58"/>
      <c r="I579" s="67"/>
      <c r="J579" s="58"/>
      <c r="K579" s="58"/>
      <c r="L579" s="58"/>
      <c r="M579" s="58"/>
      <c r="N579" s="58"/>
      <c r="O579" s="58"/>
      <c r="P579" s="58"/>
      <c r="Q579" s="58"/>
      <c r="R579" s="58"/>
      <c r="S579" s="58"/>
      <c r="T579" s="58"/>
      <c r="U579" s="58"/>
      <c r="V579" s="58"/>
      <c r="W579" s="58"/>
      <c r="X579" s="58"/>
      <c r="Y579" s="58"/>
    </row>
    <row r="580" spans="1:25" ht="18" customHeight="1" x14ac:dyDescent="0.2">
      <c r="A580" s="23"/>
      <c r="B580" s="23"/>
      <c r="C580" s="23"/>
      <c r="D580" s="23"/>
      <c r="E580" s="58"/>
      <c r="F580" s="58"/>
      <c r="G580" s="91"/>
      <c r="H580" s="58"/>
      <c r="I580" s="67"/>
      <c r="J580" s="58"/>
      <c r="K580" s="58"/>
      <c r="L580" s="58"/>
      <c r="M580" s="58"/>
      <c r="N580" s="58"/>
      <c r="O580" s="58"/>
      <c r="P580" s="58"/>
      <c r="Q580" s="58"/>
      <c r="R580" s="58"/>
      <c r="S580" s="58"/>
      <c r="T580" s="58"/>
      <c r="U580" s="58"/>
      <c r="V580" s="58"/>
      <c r="W580" s="58"/>
      <c r="X580" s="58"/>
      <c r="Y580" s="58"/>
    </row>
    <row r="581" spans="1:25" ht="18" customHeight="1" x14ac:dyDescent="0.2">
      <c r="A581" s="23"/>
      <c r="B581" s="23"/>
      <c r="C581" s="23"/>
      <c r="D581" s="23"/>
      <c r="E581" s="58"/>
      <c r="F581" s="58"/>
      <c r="G581" s="91"/>
      <c r="H581" s="58"/>
      <c r="I581" s="67"/>
      <c r="J581" s="58"/>
      <c r="K581" s="58"/>
      <c r="L581" s="58"/>
      <c r="M581" s="58"/>
      <c r="N581" s="58"/>
      <c r="O581" s="58"/>
      <c r="P581" s="58"/>
      <c r="Q581" s="58"/>
      <c r="R581" s="58"/>
      <c r="S581" s="58"/>
      <c r="T581" s="58"/>
      <c r="U581" s="58"/>
      <c r="V581" s="58"/>
      <c r="W581" s="58"/>
      <c r="X581" s="58"/>
      <c r="Y581" s="58"/>
    </row>
    <row r="582" spans="1:25" ht="18" customHeight="1" x14ac:dyDescent="0.2">
      <c r="A582" s="23"/>
      <c r="B582" s="23"/>
      <c r="C582" s="23"/>
      <c r="D582" s="23"/>
      <c r="E582" s="58"/>
      <c r="F582" s="58"/>
      <c r="G582" s="91"/>
      <c r="H582" s="58"/>
      <c r="I582" s="67"/>
      <c r="J582" s="58"/>
      <c r="K582" s="58"/>
      <c r="L582" s="58"/>
      <c r="M582" s="58"/>
      <c r="N582" s="58"/>
      <c r="O582" s="58"/>
      <c r="P582" s="58"/>
      <c r="Q582" s="58"/>
      <c r="R582" s="58"/>
      <c r="S582" s="58"/>
      <c r="T582" s="58"/>
      <c r="U582" s="58"/>
      <c r="V582" s="58"/>
      <c r="W582" s="58"/>
      <c r="X582" s="58"/>
      <c r="Y582" s="58"/>
    </row>
    <row r="583" spans="1:25" ht="18" customHeight="1" x14ac:dyDescent="0.2">
      <c r="A583" s="23"/>
      <c r="B583" s="23"/>
      <c r="C583" s="23"/>
      <c r="D583" s="23"/>
      <c r="E583" s="58"/>
      <c r="F583" s="58"/>
      <c r="G583" s="91"/>
      <c r="H583" s="58"/>
      <c r="I583" s="67"/>
      <c r="J583" s="58"/>
      <c r="K583" s="58"/>
      <c r="L583" s="58"/>
      <c r="M583" s="58"/>
      <c r="N583" s="58"/>
      <c r="O583" s="58"/>
      <c r="P583" s="58"/>
      <c r="Q583" s="58"/>
      <c r="R583" s="58"/>
      <c r="S583" s="58"/>
      <c r="T583" s="58"/>
      <c r="U583" s="58"/>
      <c r="V583" s="58"/>
      <c r="W583" s="58"/>
      <c r="X583" s="58"/>
      <c r="Y583" s="58"/>
    </row>
    <row r="584" spans="1:25" ht="18" customHeight="1" x14ac:dyDescent="0.2">
      <c r="A584" s="23"/>
      <c r="B584" s="23"/>
      <c r="C584" s="23"/>
      <c r="D584" s="23"/>
      <c r="E584" s="58"/>
      <c r="F584" s="58"/>
      <c r="G584" s="91"/>
      <c r="H584" s="58"/>
      <c r="I584" s="67"/>
      <c r="J584" s="58"/>
      <c r="K584" s="58"/>
      <c r="L584" s="58"/>
      <c r="M584" s="58"/>
      <c r="N584" s="58"/>
      <c r="O584" s="58"/>
      <c r="P584" s="58"/>
      <c r="Q584" s="58"/>
      <c r="R584" s="58"/>
      <c r="S584" s="58"/>
      <c r="T584" s="58"/>
      <c r="U584" s="58"/>
      <c r="V584" s="58"/>
      <c r="W584" s="58"/>
      <c r="X584" s="58"/>
      <c r="Y584" s="58"/>
    </row>
    <row r="585" spans="1:25" ht="18" customHeight="1" x14ac:dyDescent="0.2">
      <c r="A585" s="23"/>
      <c r="B585" s="23"/>
      <c r="C585" s="23"/>
      <c r="D585" s="23"/>
      <c r="E585" s="58"/>
      <c r="F585" s="58"/>
      <c r="G585" s="91"/>
      <c r="H585" s="58"/>
      <c r="I585" s="67"/>
      <c r="J585" s="58"/>
      <c r="K585" s="58"/>
      <c r="L585" s="58"/>
      <c r="M585" s="58"/>
      <c r="N585" s="58"/>
      <c r="O585" s="58"/>
      <c r="P585" s="58"/>
      <c r="Q585" s="58"/>
      <c r="R585" s="58"/>
      <c r="S585" s="58"/>
      <c r="T585" s="58"/>
      <c r="U585" s="58"/>
      <c r="V585" s="58"/>
      <c r="W585" s="58"/>
      <c r="X585" s="58"/>
      <c r="Y585" s="58"/>
    </row>
    <row r="586" spans="1:25" ht="18" customHeight="1" x14ac:dyDescent="0.2">
      <c r="A586" s="23"/>
      <c r="B586" s="23"/>
      <c r="C586" s="23"/>
      <c r="D586" s="23"/>
      <c r="E586" s="58"/>
      <c r="F586" s="58"/>
      <c r="G586" s="91"/>
      <c r="H586" s="58"/>
      <c r="I586" s="67"/>
      <c r="J586" s="58"/>
      <c r="K586" s="58"/>
      <c r="L586" s="58"/>
      <c r="M586" s="58"/>
      <c r="N586" s="58"/>
      <c r="O586" s="58"/>
      <c r="P586" s="58"/>
      <c r="Q586" s="58"/>
      <c r="R586" s="58"/>
      <c r="S586" s="58"/>
      <c r="T586" s="58"/>
      <c r="U586" s="58"/>
      <c r="V586" s="58"/>
      <c r="W586" s="58"/>
      <c r="X586" s="58"/>
      <c r="Y586" s="58"/>
    </row>
    <row r="587" spans="1:25" ht="18" customHeight="1" x14ac:dyDescent="0.2">
      <c r="A587" s="23"/>
      <c r="B587" s="23"/>
      <c r="C587" s="23"/>
      <c r="D587" s="23"/>
      <c r="E587" s="58"/>
      <c r="F587" s="58"/>
      <c r="G587" s="91"/>
      <c r="H587" s="58"/>
      <c r="I587" s="67"/>
      <c r="J587" s="58"/>
      <c r="K587" s="58"/>
      <c r="L587" s="58"/>
      <c r="M587" s="58"/>
      <c r="N587" s="58"/>
      <c r="O587" s="58"/>
      <c r="P587" s="58"/>
      <c r="Q587" s="58"/>
      <c r="R587" s="58"/>
      <c r="S587" s="58"/>
      <c r="T587" s="58"/>
      <c r="U587" s="58"/>
      <c r="V587" s="58"/>
      <c r="W587" s="58"/>
      <c r="X587" s="58"/>
      <c r="Y587" s="58"/>
    </row>
    <row r="588" spans="1:25" ht="18" customHeight="1" x14ac:dyDescent="0.2">
      <c r="A588" s="23"/>
      <c r="B588" s="23"/>
      <c r="C588" s="23"/>
      <c r="D588" s="23"/>
      <c r="E588" s="58"/>
      <c r="F588" s="58"/>
      <c r="G588" s="91"/>
      <c r="H588" s="58"/>
      <c r="I588" s="67"/>
      <c r="J588" s="58"/>
      <c r="K588" s="58"/>
      <c r="L588" s="58"/>
      <c r="M588" s="58"/>
      <c r="N588" s="58"/>
      <c r="O588" s="58"/>
      <c r="P588" s="58"/>
      <c r="Q588" s="58"/>
      <c r="R588" s="58"/>
      <c r="S588" s="58"/>
      <c r="T588" s="58"/>
      <c r="U588" s="58"/>
      <c r="V588" s="58"/>
      <c r="W588" s="58"/>
      <c r="X588" s="58"/>
      <c r="Y588" s="58"/>
    </row>
    <row r="589" spans="1:25" ht="18" customHeight="1" x14ac:dyDescent="0.2">
      <c r="A589" s="23"/>
      <c r="B589" s="23"/>
      <c r="C589" s="23"/>
      <c r="D589" s="23"/>
      <c r="E589" s="58"/>
      <c r="F589" s="58"/>
      <c r="G589" s="91"/>
      <c r="H589" s="58"/>
      <c r="I589" s="67"/>
      <c r="J589" s="58"/>
      <c r="K589" s="58"/>
      <c r="L589" s="58"/>
      <c r="M589" s="58"/>
      <c r="N589" s="58"/>
      <c r="O589" s="58"/>
      <c r="P589" s="58"/>
      <c r="Q589" s="58"/>
      <c r="R589" s="58"/>
      <c r="S589" s="58"/>
      <c r="T589" s="58"/>
      <c r="U589" s="58"/>
      <c r="V589" s="58"/>
      <c r="W589" s="58"/>
      <c r="X589" s="58"/>
      <c r="Y589" s="58"/>
    </row>
    <row r="590" spans="1:25" ht="18" customHeight="1" x14ac:dyDescent="0.2">
      <c r="A590" s="23"/>
      <c r="B590" s="23"/>
      <c r="C590" s="23"/>
      <c r="D590" s="23"/>
      <c r="E590" s="58"/>
      <c r="F590" s="58"/>
      <c r="G590" s="91"/>
      <c r="H590" s="58"/>
      <c r="I590" s="67"/>
      <c r="J590" s="58"/>
      <c r="K590" s="58"/>
      <c r="L590" s="58"/>
      <c r="M590" s="58"/>
      <c r="N590" s="58"/>
      <c r="O590" s="58"/>
      <c r="P590" s="58"/>
      <c r="Q590" s="58"/>
      <c r="R590" s="58"/>
      <c r="S590" s="58"/>
      <c r="T590" s="58"/>
      <c r="U590" s="58"/>
      <c r="V590" s="58"/>
      <c r="W590" s="58"/>
      <c r="X590" s="58"/>
      <c r="Y590" s="58"/>
    </row>
    <row r="591" spans="1:25" ht="18" customHeight="1" x14ac:dyDescent="0.2">
      <c r="A591" s="23"/>
      <c r="B591" s="23"/>
      <c r="C591" s="23"/>
      <c r="D591" s="23"/>
      <c r="E591" s="58"/>
      <c r="F591" s="58"/>
      <c r="G591" s="91"/>
      <c r="H591" s="58"/>
      <c r="I591" s="67"/>
      <c r="J591" s="58"/>
      <c r="K591" s="58"/>
      <c r="L591" s="58"/>
      <c r="M591" s="58"/>
      <c r="N591" s="58"/>
      <c r="O591" s="58"/>
      <c r="P591" s="58"/>
      <c r="Q591" s="58"/>
      <c r="R591" s="58"/>
      <c r="S591" s="58"/>
      <c r="T591" s="58"/>
      <c r="U591" s="58"/>
      <c r="V591" s="58"/>
      <c r="W591" s="58"/>
      <c r="X591" s="58"/>
      <c r="Y591" s="58"/>
    </row>
    <row r="592" spans="1:25" ht="18" customHeight="1" x14ac:dyDescent="0.2">
      <c r="A592" s="23"/>
      <c r="B592" s="23"/>
      <c r="C592" s="23"/>
      <c r="D592" s="23"/>
      <c r="E592" s="58"/>
      <c r="F592" s="58"/>
      <c r="G592" s="91"/>
      <c r="H592" s="58"/>
      <c r="I592" s="67"/>
      <c r="J592" s="58"/>
      <c r="K592" s="58"/>
      <c r="L592" s="58"/>
      <c r="M592" s="58"/>
      <c r="N592" s="58"/>
      <c r="O592" s="58"/>
      <c r="P592" s="58"/>
      <c r="Q592" s="58"/>
      <c r="R592" s="58"/>
      <c r="S592" s="58"/>
      <c r="T592" s="58"/>
      <c r="U592" s="58"/>
      <c r="V592" s="58"/>
      <c r="W592" s="58"/>
      <c r="X592" s="58"/>
      <c r="Y592" s="58"/>
    </row>
    <row r="593" spans="1:25" ht="18" customHeight="1" x14ac:dyDescent="0.2">
      <c r="A593" s="23"/>
      <c r="B593" s="23"/>
      <c r="C593" s="23"/>
      <c r="D593" s="23"/>
      <c r="E593" s="58"/>
      <c r="F593" s="58"/>
      <c r="G593" s="91"/>
      <c r="H593" s="58"/>
      <c r="I593" s="67"/>
      <c r="J593" s="58"/>
      <c r="K593" s="58"/>
      <c r="L593" s="58"/>
      <c r="M593" s="58"/>
      <c r="N593" s="58"/>
      <c r="O593" s="58"/>
      <c r="P593" s="58"/>
      <c r="Q593" s="58"/>
      <c r="R593" s="58"/>
      <c r="S593" s="58"/>
      <c r="T593" s="58"/>
      <c r="U593" s="58"/>
      <c r="V593" s="58"/>
      <c r="W593" s="58"/>
      <c r="X593" s="58"/>
      <c r="Y593" s="58"/>
    </row>
    <row r="594" spans="1:25" ht="18" customHeight="1" x14ac:dyDescent="0.2">
      <c r="A594" s="23"/>
      <c r="B594" s="23"/>
      <c r="C594" s="23"/>
      <c r="D594" s="23"/>
      <c r="E594" s="58"/>
      <c r="F594" s="58"/>
      <c r="G594" s="91"/>
      <c r="H594" s="58"/>
      <c r="I594" s="67"/>
      <c r="J594" s="58"/>
      <c r="K594" s="58"/>
      <c r="L594" s="58"/>
      <c r="M594" s="58"/>
      <c r="N594" s="58"/>
      <c r="O594" s="58"/>
      <c r="P594" s="58"/>
      <c r="Q594" s="58"/>
      <c r="R594" s="58"/>
      <c r="S594" s="58"/>
      <c r="T594" s="58"/>
      <c r="U594" s="58"/>
      <c r="V594" s="58"/>
      <c r="W594" s="58"/>
      <c r="X594" s="58"/>
      <c r="Y594" s="58"/>
    </row>
    <row r="595" spans="1:25" ht="18" customHeight="1" x14ac:dyDescent="0.2">
      <c r="A595" s="23"/>
      <c r="B595" s="23"/>
      <c r="C595" s="23"/>
      <c r="D595" s="23"/>
      <c r="E595" s="58"/>
      <c r="F595" s="58"/>
      <c r="G595" s="91"/>
      <c r="H595" s="58"/>
      <c r="I595" s="67"/>
      <c r="J595" s="58"/>
      <c r="K595" s="58"/>
      <c r="L595" s="58"/>
      <c r="M595" s="58"/>
      <c r="N595" s="58"/>
      <c r="O595" s="58"/>
      <c r="P595" s="58"/>
      <c r="Q595" s="58"/>
      <c r="R595" s="58"/>
      <c r="S595" s="58"/>
      <c r="T595" s="58"/>
      <c r="U595" s="58"/>
      <c r="V595" s="58"/>
      <c r="W595" s="58"/>
      <c r="X595" s="58"/>
      <c r="Y595" s="58"/>
    </row>
    <row r="596" spans="1:25" ht="18" customHeight="1" x14ac:dyDescent="0.2">
      <c r="A596" s="23"/>
      <c r="B596" s="23"/>
      <c r="C596" s="23"/>
      <c r="D596" s="23"/>
      <c r="E596" s="58"/>
      <c r="F596" s="58"/>
      <c r="G596" s="91"/>
      <c r="H596" s="58"/>
      <c r="I596" s="67"/>
      <c r="J596" s="58"/>
      <c r="K596" s="58"/>
      <c r="L596" s="58"/>
      <c r="M596" s="58"/>
      <c r="N596" s="58"/>
      <c r="O596" s="58"/>
      <c r="P596" s="58"/>
      <c r="Q596" s="58"/>
      <c r="R596" s="58"/>
      <c r="S596" s="58"/>
      <c r="T596" s="58"/>
      <c r="U596" s="58"/>
      <c r="V596" s="58"/>
      <c r="W596" s="58"/>
      <c r="X596" s="58"/>
      <c r="Y596" s="58"/>
    </row>
    <row r="597" spans="1:25" ht="18" customHeight="1" x14ac:dyDescent="0.2">
      <c r="A597" s="23"/>
      <c r="B597" s="23"/>
      <c r="C597" s="23"/>
      <c r="D597" s="23"/>
      <c r="E597" s="58"/>
      <c r="F597" s="58"/>
      <c r="G597" s="91"/>
      <c r="H597" s="58"/>
      <c r="I597" s="67"/>
      <c r="J597" s="58"/>
      <c r="K597" s="58"/>
      <c r="L597" s="58"/>
      <c r="M597" s="58"/>
      <c r="N597" s="58"/>
      <c r="O597" s="58"/>
      <c r="P597" s="58"/>
      <c r="Q597" s="58"/>
      <c r="R597" s="58"/>
      <c r="S597" s="58"/>
      <c r="T597" s="58"/>
      <c r="U597" s="58"/>
      <c r="V597" s="58"/>
      <c r="W597" s="58"/>
      <c r="X597" s="58"/>
      <c r="Y597" s="58"/>
    </row>
    <row r="598" spans="1:25" ht="18" customHeight="1" x14ac:dyDescent="0.2">
      <c r="A598" s="23"/>
      <c r="B598" s="23"/>
      <c r="C598" s="23"/>
      <c r="D598" s="23"/>
      <c r="E598" s="58"/>
      <c r="F598" s="58"/>
      <c r="G598" s="91"/>
      <c r="H598" s="58"/>
      <c r="I598" s="67"/>
      <c r="J598" s="58"/>
      <c r="K598" s="58"/>
      <c r="L598" s="58"/>
      <c r="M598" s="58"/>
      <c r="N598" s="58"/>
      <c r="O598" s="58"/>
      <c r="P598" s="58"/>
      <c r="Q598" s="58"/>
      <c r="R598" s="58"/>
      <c r="S598" s="58"/>
      <c r="T598" s="58"/>
      <c r="U598" s="58"/>
      <c r="V598" s="58"/>
      <c r="W598" s="58"/>
      <c r="X598" s="58"/>
      <c r="Y598" s="58"/>
    </row>
    <row r="599" spans="1:25" ht="18" customHeight="1" x14ac:dyDescent="0.2">
      <c r="A599" s="23"/>
      <c r="B599" s="23"/>
      <c r="C599" s="23"/>
      <c r="D599" s="23"/>
      <c r="E599" s="58"/>
      <c r="F599" s="58"/>
      <c r="G599" s="91"/>
      <c r="H599" s="58"/>
      <c r="I599" s="67"/>
      <c r="J599" s="58"/>
      <c r="K599" s="58"/>
      <c r="L599" s="58"/>
      <c r="M599" s="58"/>
      <c r="N599" s="58"/>
      <c r="O599" s="58"/>
      <c r="P599" s="58"/>
      <c r="Q599" s="58"/>
      <c r="R599" s="58"/>
      <c r="S599" s="58"/>
      <c r="T599" s="58"/>
      <c r="U599" s="58"/>
      <c r="V599" s="58"/>
      <c r="W599" s="58"/>
      <c r="X599" s="58"/>
      <c r="Y599" s="58"/>
    </row>
    <row r="600" spans="1:25" ht="18" customHeight="1" x14ac:dyDescent="0.2">
      <c r="A600" s="23"/>
      <c r="B600" s="23"/>
      <c r="C600" s="23"/>
      <c r="D600" s="23"/>
      <c r="E600" s="58"/>
      <c r="F600" s="58"/>
      <c r="G600" s="91"/>
      <c r="H600" s="58"/>
      <c r="I600" s="67"/>
      <c r="J600" s="58"/>
      <c r="K600" s="58"/>
      <c r="L600" s="58"/>
      <c r="M600" s="58"/>
      <c r="N600" s="58"/>
      <c r="O600" s="58"/>
      <c r="P600" s="58"/>
      <c r="Q600" s="58"/>
      <c r="R600" s="58"/>
      <c r="S600" s="58"/>
      <c r="T600" s="58"/>
      <c r="U600" s="58"/>
      <c r="V600" s="58"/>
      <c r="W600" s="58"/>
      <c r="X600" s="58"/>
      <c r="Y600" s="58"/>
    </row>
    <row r="601" spans="1:25" ht="18" customHeight="1" x14ac:dyDescent="0.2">
      <c r="A601" s="23"/>
      <c r="B601" s="23"/>
      <c r="C601" s="23"/>
      <c r="D601" s="23"/>
      <c r="E601" s="58"/>
      <c r="F601" s="58"/>
      <c r="G601" s="91"/>
      <c r="H601" s="58"/>
      <c r="I601" s="67"/>
      <c r="J601" s="58"/>
      <c r="K601" s="58"/>
      <c r="L601" s="58"/>
      <c r="M601" s="58"/>
      <c r="N601" s="58"/>
      <c r="O601" s="58"/>
      <c r="P601" s="58"/>
      <c r="Q601" s="58"/>
      <c r="R601" s="58"/>
      <c r="S601" s="58"/>
      <c r="T601" s="58"/>
      <c r="U601" s="58"/>
      <c r="V601" s="58"/>
      <c r="W601" s="58"/>
      <c r="X601" s="58"/>
      <c r="Y601" s="58"/>
    </row>
    <row r="602" spans="1:25" ht="18" customHeight="1" x14ac:dyDescent="0.2">
      <c r="A602" s="23"/>
      <c r="B602" s="23"/>
      <c r="C602" s="23"/>
      <c r="D602" s="23"/>
      <c r="E602" s="58"/>
      <c r="F602" s="58"/>
      <c r="G602" s="91"/>
      <c r="H602" s="58"/>
      <c r="I602" s="67"/>
      <c r="J602" s="58"/>
      <c r="K602" s="58"/>
      <c r="L602" s="58"/>
      <c r="M602" s="58"/>
      <c r="N602" s="58"/>
      <c r="O602" s="58"/>
      <c r="P602" s="58"/>
      <c r="Q602" s="58"/>
      <c r="R602" s="58"/>
      <c r="S602" s="58"/>
      <c r="T602" s="58"/>
      <c r="U602" s="58"/>
      <c r="V602" s="58"/>
      <c r="W602" s="58"/>
      <c r="X602" s="58"/>
      <c r="Y602" s="58"/>
    </row>
    <row r="603" spans="1:25" ht="18" customHeight="1" x14ac:dyDescent="0.2">
      <c r="A603" s="23"/>
      <c r="B603" s="23"/>
      <c r="C603" s="23"/>
      <c r="D603" s="23"/>
      <c r="E603" s="58"/>
      <c r="F603" s="58"/>
      <c r="G603" s="91"/>
      <c r="H603" s="58"/>
      <c r="I603" s="67"/>
      <c r="J603" s="58"/>
      <c r="K603" s="58"/>
      <c r="L603" s="58"/>
      <c r="M603" s="58"/>
      <c r="N603" s="58"/>
      <c r="O603" s="58"/>
      <c r="P603" s="58"/>
      <c r="Q603" s="58"/>
      <c r="R603" s="58"/>
      <c r="S603" s="58"/>
      <c r="T603" s="58"/>
      <c r="U603" s="58"/>
      <c r="V603" s="58"/>
      <c r="W603" s="58"/>
      <c r="X603" s="58"/>
      <c r="Y603" s="58"/>
    </row>
    <row r="604" spans="1:25" ht="18" customHeight="1" x14ac:dyDescent="0.2">
      <c r="A604" s="23"/>
      <c r="B604" s="23"/>
      <c r="C604" s="23"/>
      <c r="D604" s="23"/>
      <c r="E604" s="58"/>
      <c r="F604" s="58"/>
      <c r="G604" s="91"/>
      <c r="H604" s="58"/>
      <c r="I604" s="67"/>
      <c r="J604" s="58"/>
      <c r="K604" s="58"/>
      <c r="L604" s="58"/>
      <c r="M604" s="58"/>
      <c r="N604" s="58"/>
      <c r="O604" s="58"/>
      <c r="P604" s="58"/>
      <c r="Q604" s="58"/>
      <c r="R604" s="58"/>
      <c r="S604" s="58"/>
      <c r="T604" s="58"/>
      <c r="U604" s="58"/>
      <c r="V604" s="58"/>
      <c r="W604" s="58"/>
      <c r="X604" s="58"/>
      <c r="Y604" s="58"/>
    </row>
    <row r="605" spans="1:25" ht="18" customHeight="1" x14ac:dyDescent="0.2">
      <c r="A605" s="23"/>
      <c r="B605" s="23"/>
      <c r="C605" s="23"/>
      <c r="D605" s="23"/>
      <c r="E605" s="58"/>
      <c r="F605" s="58"/>
      <c r="G605" s="91"/>
      <c r="H605" s="58"/>
      <c r="I605" s="67"/>
      <c r="J605" s="58"/>
      <c r="K605" s="58"/>
      <c r="L605" s="58"/>
      <c r="M605" s="58"/>
      <c r="N605" s="58"/>
      <c r="O605" s="58"/>
      <c r="P605" s="58"/>
      <c r="Q605" s="58"/>
      <c r="R605" s="58"/>
      <c r="S605" s="58"/>
      <c r="T605" s="58"/>
      <c r="U605" s="58"/>
      <c r="V605" s="58"/>
      <c r="W605" s="58"/>
      <c r="X605" s="58"/>
      <c r="Y605" s="58"/>
    </row>
    <row r="606" spans="1:25" ht="18" customHeight="1" x14ac:dyDescent="0.2">
      <c r="A606" s="23"/>
      <c r="B606" s="23"/>
      <c r="C606" s="23"/>
      <c r="D606" s="23"/>
      <c r="E606" s="58"/>
      <c r="F606" s="58"/>
      <c r="G606" s="91"/>
      <c r="H606" s="58"/>
      <c r="I606" s="67"/>
      <c r="J606" s="58"/>
      <c r="K606" s="58"/>
      <c r="L606" s="58"/>
      <c r="M606" s="58"/>
      <c r="N606" s="58"/>
      <c r="O606" s="58"/>
      <c r="P606" s="58"/>
      <c r="Q606" s="58"/>
      <c r="R606" s="58"/>
      <c r="S606" s="58"/>
      <c r="T606" s="58"/>
      <c r="U606" s="58"/>
      <c r="V606" s="58"/>
      <c r="W606" s="58"/>
      <c r="X606" s="58"/>
      <c r="Y606" s="58"/>
    </row>
    <row r="607" spans="1:25" ht="18" customHeight="1" x14ac:dyDescent="0.2">
      <c r="A607" s="23"/>
      <c r="B607" s="23"/>
      <c r="C607" s="23"/>
      <c r="D607" s="23"/>
      <c r="E607" s="58"/>
      <c r="F607" s="58"/>
      <c r="G607" s="91"/>
      <c r="H607" s="58"/>
      <c r="I607" s="67"/>
      <c r="J607" s="58"/>
      <c r="K607" s="58"/>
      <c r="L607" s="58"/>
      <c r="M607" s="58"/>
      <c r="N607" s="58"/>
      <c r="O607" s="58"/>
      <c r="P607" s="58"/>
      <c r="Q607" s="58"/>
      <c r="R607" s="58"/>
      <c r="S607" s="58"/>
      <c r="T607" s="58"/>
      <c r="U607" s="58"/>
      <c r="V607" s="58"/>
      <c r="W607" s="58"/>
      <c r="X607" s="58"/>
      <c r="Y607" s="58"/>
    </row>
    <row r="608" spans="1:25" ht="18" customHeight="1" x14ac:dyDescent="0.2">
      <c r="A608" s="23"/>
      <c r="B608" s="23"/>
      <c r="C608" s="23"/>
      <c r="D608" s="23"/>
      <c r="E608" s="58"/>
      <c r="F608" s="58"/>
      <c r="G608" s="91"/>
      <c r="H608" s="58"/>
      <c r="I608" s="67"/>
      <c r="J608" s="58"/>
      <c r="K608" s="58"/>
      <c r="L608" s="58"/>
      <c r="M608" s="58"/>
      <c r="N608" s="58"/>
      <c r="O608" s="58"/>
      <c r="P608" s="58"/>
      <c r="Q608" s="58"/>
      <c r="R608" s="58"/>
      <c r="S608" s="58"/>
      <c r="T608" s="58"/>
      <c r="U608" s="58"/>
      <c r="V608" s="58"/>
      <c r="W608" s="58"/>
      <c r="X608" s="58"/>
      <c r="Y608" s="58"/>
    </row>
    <row r="609" spans="1:25" ht="18" customHeight="1" x14ac:dyDescent="0.2">
      <c r="A609" s="23"/>
      <c r="B609" s="23"/>
      <c r="C609" s="23"/>
      <c r="D609" s="23"/>
      <c r="E609" s="58"/>
      <c r="F609" s="58"/>
      <c r="G609" s="91"/>
      <c r="H609" s="58"/>
      <c r="I609" s="67"/>
      <c r="J609" s="58"/>
      <c r="K609" s="58"/>
      <c r="L609" s="58"/>
      <c r="M609" s="58"/>
      <c r="N609" s="58"/>
      <c r="O609" s="58"/>
      <c r="P609" s="58"/>
      <c r="Q609" s="58"/>
      <c r="R609" s="58"/>
      <c r="S609" s="58"/>
      <c r="T609" s="58"/>
      <c r="U609" s="58"/>
      <c r="V609" s="58"/>
      <c r="W609" s="58"/>
      <c r="X609" s="58"/>
      <c r="Y609" s="58"/>
    </row>
    <row r="610" spans="1:25" ht="18" customHeight="1" x14ac:dyDescent="0.2">
      <c r="A610" s="23"/>
      <c r="B610" s="23"/>
      <c r="C610" s="23"/>
      <c r="D610" s="23"/>
      <c r="E610" s="58"/>
      <c r="F610" s="58"/>
      <c r="G610" s="91"/>
      <c r="H610" s="58"/>
      <c r="I610" s="67"/>
      <c r="J610" s="58"/>
      <c r="K610" s="58"/>
      <c r="L610" s="58"/>
      <c r="M610" s="58"/>
      <c r="N610" s="58"/>
      <c r="O610" s="58"/>
      <c r="P610" s="58"/>
      <c r="Q610" s="58"/>
      <c r="R610" s="58"/>
      <c r="S610" s="58"/>
      <c r="T610" s="58"/>
      <c r="U610" s="58"/>
      <c r="V610" s="58"/>
      <c r="W610" s="58"/>
      <c r="X610" s="58"/>
      <c r="Y610" s="58"/>
    </row>
    <row r="611" spans="1:25" ht="18" customHeight="1" x14ac:dyDescent="0.2">
      <c r="A611" s="23"/>
      <c r="B611" s="23"/>
      <c r="C611" s="23"/>
      <c r="D611" s="23"/>
      <c r="E611" s="58"/>
      <c r="F611" s="58"/>
      <c r="G611" s="91"/>
      <c r="H611" s="58"/>
      <c r="I611" s="67"/>
      <c r="J611" s="58"/>
      <c r="K611" s="58"/>
      <c r="L611" s="58"/>
      <c r="M611" s="58"/>
      <c r="N611" s="58"/>
      <c r="O611" s="58"/>
      <c r="P611" s="58"/>
      <c r="Q611" s="58"/>
      <c r="R611" s="58"/>
      <c r="S611" s="58"/>
      <c r="T611" s="58"/>
      <c r="U611" s="58"/>
      <c r="V611" s="58"/>
      <c r="W611" s="58"/>
      <c r="X611" s="58"/>
      <c r="Y611" s="58"/>
    </row>
    <row r="612" spans="1:25" ht="18" customHeight="1" x14ac:dyDescent="0.2">
      <c r="A612" s="23"/>
      <c r="B612" s="23"/>
      <c r="C612" s="23"/>
      <c r="D612" s="23"/>
      <c r="E612" s="58"/>
      <c r="F612" s="58"/>
      <c r="G612" s="91"/>
      <c r="H612" s="58"/>
      <c r="I612" s="67"/>
      <c r="J612" s="58"/>
      <c r="K612" s="58"/>
      <c r="L612" s="58"/>
      <c r="M612" s="58"/>
      <c r="N612" s="58"/>
      <c r="O612" s="58"/>
      <c r="P612" s="58"/>
      <c r="Q612" s="58"/>
      <c r="R612" s="58"/>
      <c r="S612" s="58"/>
      <c r="T612" s="58"/>
      <c r="U612" s="58"/>
      <c r="V612" s="58"/>
      <c r="W612" s="58"/>
      <c r="X612" s="58"/>
      <c r="Y612" s="58"/>
    </row>
    <row r="613" spans="1:25" ht="18" customHeight="1" x14ac:dyDescent="0.2">
      <c r="A613" s="23"/>
      <c r="B613" s="23"/>
      <c r="C613" s="23"/>
      <c r="D613" s="23"/>
      <c r="E613" s="58"/>
      <c r="F613" s="58"/>
      <c r="G613" s="91"/>
      <c r="H613" s="58"/>
      <c r="I613" s="67"/>
      <c r="J613" s="58"/>
      <c r="K613" s="58"/>
      <c r="L613" s="58"/>
      <c r="M613" s="58"/>
      <c r="N613" s="58"/>
      <c r="O613" s="58"/>
      <c r="P613" s="58"/>
      <c r="Q613" s="58"/>
      <c r="R613" s="58"/>
      <c r="S613" s="58"/>
      <c r="T613" s="58"/>
      <c r="U613" s="58"/>
      <c r="V613" s="58"/>
      <c r="W613" s="58"/>
      <c r="X613" s="58"/>
      <c r="Y613" s="58"/>
    </row>
    <row r="614" spans="1:25" ht="18" customHeight="1" x14ac:dyDescent="0.2">
      <c r="A614" s="23"/>
      <c r="B614" s="23"/>
      <c r="C614" s="23"/>
      <c r="D614" s="23"/>
      <c r="E614" s="58"/>
      <c r="F614" s="58"/>
      <c r="G614" s="91"/>
      <c r="H614" s="58"/>
      <c r="I614" s="67"/>
      <c r="J614" s="58"/>
      <c r="K614" s="58"/>
      <c r="L614" s="58"/>
      <c r="M614" s="58"/>
      <c r="N614" s="58"/>
      <c r="O614" s="58"/>
      <c r="P614" s="58"/>
      <c r="Q614" s="58"/>
      <c r="R614" s="58"/>
      <c r="S614" s="58"/>
      <c r="T614" s="58"/>
      <c r="U614" s="58"/>
      <c r="V614" s="58"/>
      <c r="W614" s="58"/>
      <c r="X614" s="58"/>
      <c r="Y614" s="58"/>
    </row>
    <row r="615" spans="1:25" ht="18" customHeight="1" x14ac:dyDescent="0.2">
      <c r="A615" s="23"/>
      <c r="B615" s="23"/>
      <c r="C615" s="23"/>
      <c r="D615" s="23"/>
      <c r="E615" s="58"/>
      <c r="F615" s="58"/>
      <c r="G615" s="91"/>
      <c r="H615" s="58"/>
      <c r="I615" s="67"/>
      <c r="J615" s="58"/>
      <c r="K615" s="58"/>
      <c r="L615" s="58"/>
      <c r="M615" s="58"/>
      <c r="N615" s="58"/>
      <c r="O615" s="58"/>
      <c r="P615" s="58"/>
      <c r="Q615" s="58"/>
      <c r="R615" s="58"/>
      <c r="S615" s="58"/>
      <c r="T615" s="58"/>
      <c r="U615" s="58"/>
      <c r="V615" s="58"/>
      <c r="W615" s="58"/>
      <c r="X615" s="58"/>
      <c r="Y615" s="58"/>
    </row>
    <row r="616" spans="1:25" ht="18" customHeight="1" x14ac:dyDescent="0.2">
      <c r="A616" s="23"/>
      <c r="B616" s="23"/>
      <c r="C616" s="23"/>
      <c r="D616" s="23"/>
      <c r="E616" s="58"/>
      <c r="F616" s="58"/>
      <c r="G616" s="91"/>
      <c r="H616" s="58"/>
      <c r="I616" s="67"/>
      <c r="J616" s="58"/>
      <c r="K616" s="58"/>
      <c r="L616" s="58"/>
      <c r="M616" s="58"/>
      <c r="N616" s="58"/>
      <c r="O616" s="58"/>
      <c r="P616" s="58"/>
      <c r="Q616" s="58"/>
      <c r="R616" s="58"/>
      <c r="S616" s="58"/>
      <c r="T616" s="58"/>
      <c r="U616" s="58"/>
      <c r="V616" s="58"/>
      <c r="W616" s="58"/>
      <c r="X616" s="58"/>
      <c r="Y616" s="58"/>
    </row>
    <row r="617" spans="1:25" ht="18" customHeight="1" x14ac:dyDescent="0.2">
      <c r="A617" s="23"/>
      <c r="B617" s="23"/>
      <c r="C617" s="23"/>
      <c r="D617" s="23"/>
      <c r="E617" s="58"/>
      <c r="F617" s="58"/>
      <c r="G617" s="91"/>
      <c r="H617" s="58"/>
      <c r="I617" s="67"/>
      <c r="J617" s="58"/>
      <c r="K617" s="58"/>
      <c r="L617" s="58"/>
      <c r="M617" s="58"/>
      <c r="N617" s="58"/>
      <c r="O617" s="58"/>
      <c r="P617" s="58"/>
      <c r="Q617" s="58"/>
      <c r="R617" s="58"/>
      <c r="S617" s="58"/>
      <c r="T617" s="58"/>
      <c r="U617" s="58"/>
      <c r="V617" s="58"/>
      <c r="W617" s="58"/>
      <c r="X617" s="58"/>
      <c r="Y617" s="58"/>
    </row>
    <row r="618" spans="1:25" ht="18" customHeight="1" x14ac:dyDescent="0.2">
      <c r="A618" s="23"/>
      <c r="B618" s="23"/>
      <c r="C618" s="23"/>
      <c r="D618" s="23"/>
      <c r="E618" s="58"/>
      <c r="F618" s="58"/>
      <c r="G618" s="91"/>
      <c r="H618" s="58"/>
      <c r="I618" s="67"/>
      <c r="J618" s="58"/>
      <c r="K618" s="58"/>
      <c r="L618" s="58"/>
      <c r="M618" s="58"/>
      <c r="N618" s="58"/>
      <c r="O618" s="58"/>
      <c r="P618" s="58"/>
      <c r="Q618" s="58"/>
      <c r="R618" s="58"/>
      <c r="S618" s="58"/>
      <c r="T618" s="58"/>
      <c r="U618" s="58"/>
      <c r="V618" s="58"/>
      <c r="W618" s="58"/>
      <c r="X618" s="58"/>
      <c r="Y618" s="58"/>
    </row>
    <row r="619" spans="1:25" ht="18" customHeight="1" x14ac:dyDescent="0.2">
      <c r="A619" s="23"/>
      <c r="B619" s="23"/>
      <c r="C619" s="23"/>
      <c r="D619" s="23"/>
      <c r="E619" s="58"/>
      <c r="F619" s="58"/>
      <c r="G619" s="91"/>
      <c r="H619" s="58"/>
      <c r="I619" s="67"/>
      <c r="J619" s="58"/>
      <c r="K619" s="58"/>
      <c r="L619" s="58"/>
      <c r="M619" s="58"/>
      <c r="N619" s="58"/>
      <c r="O619" s="58"/>
      <c r="P619" s="58"/>
      <c r="Q619" s="58"/>
      <c r="R619" s="58"/>
      <c r="S619" s="58"/>
      <c r="T619" s="58"/>
      <c r="U619" s="58"/>
      <c r="V619" s="58"/>
      <c r="W619" s="58"/>
      <c r="X619" s="58"/>
      <c r="Y619" s="58"/>
    </row>
    <row r="620" spans="1:25" ht="18" customHeight="1" x14ac:dyDescent="0.2">
      <c r="A620" s="23"/>
      <c r="B620" s="23"/>
      <c r="C620" s="23"/>
      <c r="D620" s="23"/>
      <c r="E620" s="58"/>
      <c r="F620" s="58"/>
      <c r="G620" s="91"/>
      <c r="H620" s="58"/>
      <c r="I620" s="67"/>
      <c r="J620" s="58"/>
      <c r="K620" s="58"/>
      <c r="L620" s="58"/>
      <c r="M620" s="58"/>
      <c r="N620" s="58"/>
      <c r="O620" s="58"/>
      <c r="P620" s="58"/>
      <c r="Q620" s="58"/>
      <c r="R620" s="58"/>
      <c r="S620" s="58"/>
      <c r="T620" s="58"/>
      <c r="U620" s="58"/>
      <c r="V620" s="58"/>
      <c r="W620" s="58"/>
      <c r="X620" s="58"/>
      <c r="Y620" s="58"/>
    </row>
    <row r="621" spans="1:25" ht="18" customHeight="1" x14ac:dyDescent="0.2">
      <c r="A621" s="23"/>
      <c r="B621" s="23"/>
      <c r="C621" s="23"/>
      <c r="D621" s="23"/>
      <c r="E621" s="58"/>
      <c r="F621" s="58"/>
      <c r="G621" s="91"/>
      <c r="H621" s="58"/>
      <c r="I621" s="67"/>
      <c r="J621" s="58"/>
      <c r="K621" s="58"/>
      <c r="L621" s="58"/>
      <c r="M621" s="58"/>
      <c r="N621" s="58"/>
      <c r="O621" s="58"/>
      <c r="P621" s="58"/>
      <c r="Q621" s="58"/>
      <c r="R621" s="58"/>
      <c r="S621" s="58"/>
      <c r="T621" s="58"/>
      <c r="U621" s="58"/>
      <c r="V621" s="58"/>
      <c r="W621" s="58"/>
      <c r="X621" s="58"/>
      <c r="Y621" s="58"/>
    </row>
    <row r="622" spans="1:25" ht="18" customHeight="1" x14ac:dyDescent="0.2">
      <c r="A622" s="23"/>
      <c r="B622" s="23"/>
      <c r="C622" s="23"/>
      <c r="D622" s="23"/>
      <c r="E622" s="58"/>
      <c r="F622" s="58"/>
      <c r="G622" s="91"/>
      <c r="H622" s="58"/>
      <c r="I622" s="67"/>
      <c r="J622" s="58"/>
      <c r="K622" s="58"/>
      <c r="L622" s="58"/>
      <c r="M622" s="58"/>
      <c r="N622" s="58"/>
      <c r="O622" s="58"/>
      <c r="P622" s="58"/>
      <c r="Q622" s="58"/>
      <c r="R622" s="58"/>
      <c r="S622" s="58"/>
      <c r="T622" s="58"/>
      <c r="U622" s="58"/>
      <c r="V622" s="58"/>
      <c r="W622" s="58"/>
      <c r="X622" s="58"/>
      <c r="Y622" s="58"/>
    </row>
    <row r="623" spans="1:25" ht="18" customHeight="1" x14ac:dyDescent="0.2">
      <c r="A623" s="23"/>
      <c r="B623" s="23"/>
      <c r="C623" s="23"/>
      <c r="D623" s="23"/>
      <c r="E623" s="58"/>
      <c r="F623" s="58"/>
      <c r="G623" s="91"/>
      <c r="H623" s="58"/>
      <c r="I623" s="67"/>
      <c r="J623" s="58"/>
      <c r="K623" s="58"/>
      <c r="L623" s="58"/>
      <c r="M623" s="58"/>
      <c r="N623" s="58"/>
      <c r="O623" s="58"/>
      <c r="P623" s="58"/>
      <c r="Q623" s="58"/>
      <c r="R623" s="58"/>
      <c r="S623" s="58"/>
      <c r="T623" s="58"/>
      <c r="U623" s="58"/>
      <c r="V623" s="58"/>
      <c r="W623" s="58"/>
      <c r="X623" s="58"/>
      <c r="Y623" s="58"/>
    </row>
    <row r="624" spans="1:25" ht="18" customHeight="1" x14ac:dyDescent="0.2">
      <c r="A624" s="23"/>
      <c r="B624" s="23"/>
      <c r="C624" s="23"/>
      <c r="D624" s="23"/>
      <c r="E624" s="58"/>
      <c r="F624" s="58"/>
      <c r="G624" s="91"/>
      <c r="H624" s="58"/>
      <c r="I624" s="67"/>
      <c r="J624" s="58"/>
      <c r="K624" s="58"/>
      <c r="L624" s="58"/>
      <c r="M624" s="58"/>
      <c r="N624" s="58"/>
      <c r="O624" s="58"/>
      <c r="P624" s="58"/>
      <c r="Q624" s="58"/>
      <c r="R624" s="58"/>
      <c r="S624" s="58"/>
      <c r="T624" s="58"/>
      <c r="U624" s="58"/>
      <c r="V624" s="58"/>
      <c r="W624" s="58"/>
      <c r="X624" s="58"/>
      <c r="Y624" s="58"/>
    </row>
    <row r="625" spans="1:25" ht="18" customHeight="1" x14ac:dyDescent="0.2">
      <c r="A625" s="23"/>
      <c r="B625" s="23"/>
      <c r="C625" s="23"/>
      <c r="D625" s="23"/>
      <c r="E625" s="58"/>
      <c r="F625" s="58"/>
      <c r="G625" s="91"/>
      <c r="H625" s="58"/>
      <c r="I625" s="67"/>
      <c r="J625" s="58"/>
      <c r="K625" s="58"/>
      <c r="L625" s="58"/>
      <c r="M625" s="58"/>
      <c r="N625" s="58"/>
      <c r="O625" s="58"/>
      <c r="P625" s="58"/>
      <c r="Q625" s="58"/>
      <c r="R625" s="58"/>
      <c r="S625" s="58"/>
      <c r="T625" s="58"/>
      <c r="U625" s="58"/>
      <c r="V625" s="58"/>
      <c r="W625" s="58"/>
      <c r="X625" s="58"/>
      <c r="Y625" s="58"/>
    </row>
    <row r="626" spans="1:25" ht="18" customHeight="1" x14ac:dyDescent="0.2">
      <c r="A626" s="23"/>
      <c r="B626" s="23"/>
      <c r="C626" s="23"/>
      <c r="D626" s="23"/>
      <c r="E626" s="58"/>
      <c r="F626" s="58"/>
      <c r="G626" s="91"/>
      <c r="H626" s="58"/>
      <c r="I626" s="67"/>
      <c r="J626" s="58"/>
      <c r="K626" s="58"/>
      <c r="L626" s="58"/>
      <c r="M626" s="58"/>
      <c r="N626" s="58"/>
      <c r="O626" s="58"/>
      <c r="P626" s="58"/>
      <c r="Q626" s="58"/>
      <c r="R626" s="58"/>
      <c r="S626" s="58"/>
      <c r="T626" s="58"/>
      <c r="U626" s="58"/>
      <c r="V626" s="58"/>
      <c r="W626" s="58"/>
      <c r="X626" s="58"/>
      <c r="Y626" s="58"/>
    </row>
    <row r="627" spans="1:25" ht="18" customHeight="1" x14ac:dyDescent="0.2">
      <c r="A627" s="23"/>
      <c r="B627" s="23"/>
      <c r="C627" s="23"/>
      <c r="D627" s="23"/>
      <c r="E627" s="58"/>
      <c r="F627" s="58"/>
      <c r="G627" s="91"/>
      <c r="H627" s="58"/>
      <c r="I627" s="67"/>
      <c r="J627" s="58"/>
      <c r="K627" s="58"/>
      <c r="L627" s="58"/>
      <c r="M627" s="58"/>
      <c r="N627" s="58"/>
      <c r="O627" s="58"/>
      <c r="P627" s="58"/>
      <c r="Q627" s="58"/>
      <c r="R627" s="58"/>
      <c r="S627" s="58"/>
      <c r="T627" s="58"/>
      <c r="U627" s="58"/>
      <c r="V627" s="58"/>
      <c r="W627" s="58"/>
      <c r="X627" s="58"/>
      <c r="Y627" s="58"/>
    </row>
    <row r="628" spans="1:25" ht="18" customHeight="1" x14ac:dyDescent="0.2">
      <c r="A628" s="23"/>
      <c r="B628" s="23"/>
      <c r="C628" s="23"/>
      <c r="D628" s="23"/>
      <c r="E628" s="58"/>
      <c r="F628" s="58"/>
      <c r="G628" s="91"/>
      <c r="H628" s="58"/>
      <c r="I628" s="67"/>
      <c r="J628" s="58"/>
      <c r="K628" s="58"/>
      <c r="L628" s="58"/>
      <c r="M628" s="58"/>
      <c r="N628" s="58"/>
      <c r="O628" s="58"/>
      <c r="P628" s="58"/>
      <c r="Q628" s="58"/>
      <c r="R628" s="58"/>
      <c r="S628" s="58"/>
      <c r="T628" s="58"/>
      <c r="U628" s="58"/>
      <c r="V628" s="58"/>
      <c r="W628" s="58"/>
      <c r="X628" s="58"/>
      <c r="Y628" s="58"/>
    </row>
    <row r="629" spans="1:25" ht="18" customHeight="1" x14ac:dyDescent="0.2">
      <c r="A629" s="23"/>
      <c r="B629" s="23"/>
      <c r="C629" s="23"/>
      <c r="D629" s="23"/>
      <c r="E629" s="58"/>
      <c r="F629" s="58"/>
      <c r="G629" s="91"/>
      <c r="H629" s="58"/>
      <c r="I629" s="67"/>
      <c r="J629" s="58"/>
      <c r="K629" s="58"/>
      <c r="L629" s="58"/>
      <c r="M629" s="58"/>
      <c r="N629" s="58"/>
      <c r="O629" s="58"/>
      <c r="P629" s="58"/>
      <c r="Q629" s="58"/>
      <c r="R629" s="58"/>
      <c r="S629" s="58"/>
      <c r="T629" s="58"/>
      <c r="U629" s="58"/>
      <c r="V629" s="58"/>
      <c r="W629" s="58"/>
      <c r="X629" s="58"/>
      <c r="Y629" s="58"/>
    </row>
    <row r="630" spans="1:25" ht="18" customHeight="1" x14ac:dyDescent="0.2">
      <c r="A630" s="23"/>
      <c r="B630" s="23"/>
      <c r="C630" s="23"/>
      <c r="D630" s="23"/>
      <c r="E630" s="58"/>
      <c r="F630" s="58"/>
      <c r="G630" s="91"/>
      <c r="H630" s="58"/>
      <c r="I630" s="67"/>
      <c r="J630" s="58"/>
      <c r="K630" s="58"/>
      <c r="L630" s="58"/>
      <c r="M630" s="58"/>
      <c r="N630" s="58"/>
      <c r="O630" s="58"/>
      <c r="P630" s="58"/>
      <c r="Q630" s="58"/>
      <c r="R630" s="58"/>
      <c r="S630" s="58"/>
      <c r="T630" s="58"/>
      <c r="U630" s="58"/>
      <c r="V630" s="58"/>
      <c r="W630" s="58"/>
      <c r="X630" s="58"/>
      <c r="Y630" s="58"/>
    </row>
    <row r="631" spans="1:25" ht="18" customHeight="1" x14ac:dyDescent="0.2">
      <c r="A631" s="23"/>
      <c r="B631" s="23"/>
      <c r="C631" s="23"/>
      <c r="D631" s="23"/>
      <c r="E631" s="58"/>
      <c r="F631" s="58"/>
      <c r="G631" s="91"/>
      <c r="H631" s="58"/>
      <c r="I631" s="67"/>
      <c r="J631" s="58"/>
      <c r="K631" s="58"/>
      <c r="L631" s="58"/>
      <c r="M631" s="58"/>
      <c r="N631" s="58"/>
      <c r="O631" s="58"/>
      <c r="P631" s="58"/>
      <c r="Q631" s="58"/>
      <c r="R631" s="58"/>
      <c r="S631" s="58"/>
      <c r="T631" s="58"/>
      <c r="U631" s="58"/>
      <c r="V631" s="58"/>
      <c r="W631" s="58"/>
      <c r="X631" s="58"/>
      <c r="Y631" s="58"/>
    </row>
    <row r="632" spans="1:25" ht="18" customHeight="1" x14ac:dyDescent="0.2">
      <c r="A632" s="23"/>
      <c r="B632" s="23"/>
      <c r="C632" s="23"/>
      <c r="D632" s="23"/>
      <c r="E632" s="58"/>
      <c r="F632" s="58"/>
      <c r="G632" s="91"/>
      <c r="H632" s="58"/>
      <c r="I632" s="67"/>
      <c r="J632" s="58"/>
      <c r="K632" s="58"/>
      <c r="L632" s="58"/>
      <c r="M632" s="58"/>
      <c r="N632" s="58"/>
      <c r="O632" s="58"/>
      <c r="P632" s="58"/>
      <c r="Q632" s="58"/>
      <c r="R632" s="58"/>
      <c r="S632" s="58"/>
      <c r="T632" s="58"/>
      <c r="U632" s="58"/>
      <c r="V632" s="58"/>
      <c r="W632" s="58"/>
      <c r="X632" s="58"/>
      <c r="Y632" s="58"/>
    </row>
    <row r="633" spans="1:25" ht="18" customHeight="1" x14ac:dyDescent="0.2">
      <c r="A633" s="23"/>
      <c r="B633" s="23"/>
      <c r="C633" s="23"/>
      <c r="D633" s="23"/>
      <c r="E633" s="58"/>
      <c r="F633" s="58"/>
      <c r="G633" s="91"/>
      <c r="H633" s="58"/>
      <c r="I633" s="67"/>
      <c r="J633" s="58"/>
      <c r="K633" s="58"/>
      <c r="L633" s="58"/>
      <c r="M633" s="58"/>
      <c r="N633" s="58"/>
      <c r="O633" s="58"/>
      <c r="P633" s="58"/>
      <c r="Q633" s="58"/>
      <c r="R633" s="58"/>
      <c r="S633" s="58"/>
      <c r="T633" s="58"/>
      <c r="U633" s="58"/>
      <c r="V633" s="58"/>
      <c r="W633" s="58"/>
      <c r="X633" s="58"/>
      <c r="Y633" s="58"/>
    </row>
    <row r="634" spans="1:25" ht="18" customHeight="1" x14ac:dyDescent="0.2">
      <c r="A634" s="23"/>
      <c r="B634" s="23"/>
      <c r="C634" s="23"/>
      <c r="D634" s="23"/>
      <c r="E634" s="58"/>
      <c r="F634" s="58"/>
      <c r="G634" s="91"/>
      <c r="H634" s="58"/>
      <c r="I634" s="67"/>
      <c r="J634" s="58"/>
      <c r="K634" s="58"/>
      <c r="L634" s="58"/>
      <c r="M634" s="58"/>
      <c r="N634" s="58"/>
      <c r="O634" s="58"/>
      <c r="P634" s="58"/>
      <c r="Q634" s="58"/>
      <c r="R634" s="58"/>
      <c r="S634" s="58"/>
      <c r="T634" s="58"/>
      <c r="U634" s="58"/>
      <c r="V634" s="58"/>
      <c r="W634" s="58"/>
      <c r="X634" s="58"/>
      <c r="Y634" s="58"/>
    </row>
    <row r="635" spans="1:25" ht="18" customHeight="1" x14ac:dyDescent="0.2">
      <c r="A635" s="23"/>
      <c r="B635" s="23"/>
      <c r="C635" s="23"/>
      <c r="D635" s="23"/>
      <c r="E635" s="58"/>
      <c r="F635" s="58"/>
      <c r="G635" s="91"/>
      <c r="H635" s="58"/>
      <c r="I635" s="67"/>
      <c r="J635" s="58"/>
      <c r="K635" s="58"/>
      <c r="L635" s="58"/>
      <c r="M635" s="58"/>
      <c r="N635" s="58"/>
      <c r="O635" s="58"/>
      <c r="P635" s="58"/>
      <c r="Q635" s="58"/>
      <c r="R635" s="58"/>
      <c r="S635" s="58"/>
      <c r="T635" s="58"/>
      <c r="U635" s="58"/>
      <c r="V635" s="58"/>
      <c r="W635" s="58"/>
      <c r="X635" s="58"/>
      <c r="Y635" s="58"/>
    </row>
    <row r="636" spans="1:25" ht="18" customHeight="1" x14ac:dyDescent="0.2">
      <c r="A636" s="23"/>
      <c r="B636" s="23"/>
      <c r="C636" s="23"/>
      <c r="D636" s="23"/>
      <c r="E636" s="58"/>
      <c r="F636" s="58"/>
      <c r="G636" s="91"/>
      <c r="H636" s="58"/>
      <c r="I636" s="67"/>
      <c r="J636" s="58"/>
      <c r="K636" s="58"/>
      <c r="L636" s="58"/>
      <c r="M636" s="58"/>
      <c r="N636" s="58"/>
      <c r="O636" s="58"/>
      <c r="P636" s="58"/>
      <c r="Q636" s="58"/>
      <c r="R636" s="58"/>
      <c r="S636" s="58"/>
      <c r="T636" s="58"/>
      <c r="U636" s="58"/>
      <c r="V636" s="58"/>
      <c r="W636" s="58"/>
      <c r="X636" s="58"/>
      <c r="Y636" s="58"/>
    </row>
    <row r="637" spans="1:25" ht="18" customHeight="1" x14ac:dyDescent="0.2">
      <c r="A637" s="23"/>
      <c r="B637" s="23"/>
      <c r="C637" s="23"/>
      <c r="D637" s="23"/>
      <c r="E637" s="58"/>
      <c r="F637" s="58"/>
      <c r="G637" s="91"/>
      <c r="H637" s="58"/>
      <c r="I637" s="67"/>
      <c r="J637" s="58"/>
      <c r="K637" s="58"/>
      <c r="L637" s="58"/>
      <c r="M637" s="58"/>
      <c r="N637" s="58"/>
      <c r="O637" s="58"/>
      <c r="P637" s="58"/>
      <c r="Q637" s="58"/>
      <c r="R637" s="58"/>
      <c r="S637" s="58"/>
      <c r="T637" s="58"/>
      <c r="U637" s="58"/>
      <c r="V637" s="58"/>
      <c r="W637" s="58"/>
      <c r="X637" s="58"/>
      <c r="Y637" s="58"/>
    </row>
    <row r="638" spans="1:25" ht="18" customHeight="1" x14ac:dyDescent="0.2">
      <c r="A638" s="23"/>
      <c r="B638" s="23"/>
      <c r="C638" s="23"/>
      <c r="D638" s="23"/>
      <c r="E638" s="58"/>
      <c r="F638" s="58"/>
      <c r="G638" s="91"/>
      <c r="H638" s="58"/>
      <c r="I638" s="67"/>
      <c r="J638" s="58"/>
      <c r="K638" s="58"/>
      <c r="L638" s="58"/>
      <c r="M638" s="58"/>
      <c r="N638" s="58"/>
      <c r="O638" s="58"/>
      <c r="P638" s="58"/>
      <c r="Q638" s="58"/>
      <c r="R638" s="58"/>
      <c r="S638" s="58"/>
      <c r="T638" s="58"/>
      <c r="U638" s="58"/>
      <c r="V638" s="58"/>
      <c r="W638" s="58"/>
      <c r="X638" s="58"/>
      <c r="Y638" s="58"/>
    </row>
    <row r="639" spans="1:25" ht="18" customHeight="1" x14ac:dyDescent="0.2">
      <c r="A639" s="23"/>
      <c r="B639" s="23"/>
      <c r="C639" s="23"/>
      <c r="D639" s="23"/>
      <c r="E639" s="58"/>
      <c r="F639" s="58"/>
      <c r="G639" s="91"/>
      <c r="H639" s="58"/>
      <c r="I639" s="67"/>
      <c r="J639" s="58"/>
      <c r="K639" s="58"/>
      <c r="L639" s="58"/>
      <c r="M639" s="58"/>
      <c r="N639" s="58"/>
      <c r="O639" s="58"/>
      <c r="P639" s="58"/>
      <c r="Q639" s="58"/>
      <c r="R639" s="58"/>
      <c r="S639" s="58"/>
      <c r="T639" s="58"/>
      <c r="U639" s="58"/>
      <c r="V639" s="58"/>
      <c r="W639" s="58"/>
      <c r="X639" s="58"/>
      <c r="Y639" s="58"/>
    </row>
    <row r="640" spans="1:25" ht="18" customHeight="1" x14ac:dyDescent="0.2">
      <c r="A640" s="23"/>
      <c r="B640" s="23"/>
      <c r="C640" s="23"/>
      <c r="D640" s="23"/>
      <c r="E640" s="58"/>
      <c r="F640" s="58"/>
      <c r="G640" s="91"/>
      <c r="H640" s="58"/>
      <c r="I640" s="67"/>
      <c r="J640" s="58"/>
      <c r="K640" s="58"/>
      <c r="L640" s="58"/>
      <c r="M640" s="58"/>
      <c r="N640" s="58"/>
      <c r="O640" s="58"/>
      <c r="P640" s="58"/>
      <c r="Q640" s="58"/>
      <c r="R640" s="58"/>
      <c r="S640" s="58"/>
      <c r="T640" s="58"/>
      <c r="U640" s="58"/>
      <c r="V640" s="58"/>
      <c r="W640" s="58"/>
      <c r="X640" s="58"/>
      <c r="Y640" s="58"/>
    </row>
    <row r="641" spans="1:25" ht="18" customHeight="1" x14ac:dyDescent="0.2">
      <c r="A641" s="23"/>
      <c r="B641" s="23"/>
      <c r="C641" s="23"/>
      <c r="D641" s="23"/>
      <c r="E641" s="58"/>
      <c r="F641" s="58"/>
      <c r="G641" s="91"/>
      <c r="H641" s="58"/>
      <c r="I641" s="67"/>
      <c r="J641" s="58"/>
      <c r="K641" s="58"/>
      <c r="L641" s="58"/>
      <c r="M641" s="58"/>
      <c r="N641" s="58"/>
      <c r="O641" s="58"/>
      <c r="P641" s="58"/>
      <c r="Q641" s="58"/>
      <c r="R641" s="58"/>
      <c r="S641" s="58"/>
      <c r="T641" s="58"/>
      <c r="U641" s="58"/>
      <c r="V641" s="58"/>
      <c r="W641" s="58"/>
      <c r="X641" s="58"/>
      <c r="Y641" s="58"/>
    </row>
    <row r="642" spans="1:25" ht="18" customHeight="1" x14ac:dyDescent="0.2">
      <c r="A642" s="23"/>
      <c r="B642" s="23"/>
      <c r="C642" s="23"/>
      <c r="D642" s="23"/>
      <c r="E642" s="58"/>
      <c r="F642" s="58"/>
      <c r="G642" s="91"/>
      <c r="H642" s="58"/>
      <c r="I642" s="67"/>
      <c r="J642" s="58"/>
      <c r="K642" s="58"/>
      <c r="L642" s="58"/>
      <c r="M642" s="58"/>
      <c r="N642" s="58"/>
      <c r="O642" s="58"/>
      <c r="P642" s="58"/>
      <c r="Q642" s="58"/>
      <c r="R642" s="58"/>
      <c r="S642" s="58"/>
      <c r="T642" s="58"/>
      <c r="U642" s="58"/>
      <c r="V642" s="58"/>
      <c r="W642" s="58"/>
      <c r="X642" s="58"/>
      <c r="Y642" s="58"/>
    </row>
    <row r="643" spans="1:25" ht="18" customHeight="1" x14ac:dyDescent="0.2">
      <c r="A643" s="23"/>
      <c r="B643" s="23"/>
      <c r="C643" s="23"/>
      <c r="D643" s="23"/>
      <c r="E643" s="58"/>
      <c r="F643" s="58"/>
      <c r="G643" s="91"/>
      <c r="H643" s="58"/>
      <c r="I643" s="67"/>
      <c r="J643" s="58"/>
      <c r="K643" s="58"/>
      <c r="L643" s="58"/>
      <c r="M643" s="58"/>
      <c r="N643" s="58"/>
      <c r="O643" s="58"/>
      <c r="P643" s="58"/>
      <c r="Q643" s="58"/>
      <c r="R643" s="58"/>
      <c r="S643" s="58"/>
      <c r="T643" s="58"/>
      <c r="U643" s="58"/>
      <c r="V643" s="58"/>
      <c r="W643" s="58"/>
      <c r="X643" s="58"/>
      <c r="Y643" s="58"/>
    </row>
    <row r="644" spans="1:25" ht="18" customHeight="1" x14ac:dyDescent="0.2">
      <c r="A644" s="23"/>
      <c r="B644" s="23"/>
      <c r="C644" s="23"/>
      <c r="D644" s="23"/>
      <c r="E644" s="58"/>
      <c r="F644" s="58"/>
      <c r="G644" s="91"/>
      <c r="H644" s="58"/>
      <c r="I644" s="67"/>
      <c r="J644" s="58"/>
      <c r="K644" s="58"/>
      <c r="L644" s="58"/>
      <c r="M644" s="58"/>
      <c r="N644" s="58"/>
      <c r="O644" s="58"/>
      <c r="P644" s="58"/>
      <c r="Q644" s="58"/>
      <c r="R644" s="58"/>
      <c r="S644" s="58"/>
      <c r="T644" s="58"/>
      <c r="U644" s="58"/>
      <c r="V644" s="58"/>
      <c r="W644" s="58"/>
      <c r="X644" s="58"/>
      <c r="Y644" s="58"/>
    </row>
    <row r="645" spans="1:25" ht="18" customHeight="1" x14ac:dyDescent="0.2">
      <c r="A645" s="23"/>
      <c r="B645" s="23"/>
      <c r="C645" s="23"/>
      <c r="D645" s="23"/>
      <c r="E645" s="58"/>
      <c r="F645" s="58"/>
      <c r="G645" s="91"/>
      <c r="H645" s="58"/>
      <c r="I645" s="67"/>
      <c r="J645" s="58"/>
      <c r="K645" s="58"/>
      <c r="L645" s="58"/>
      <c r="M645" s="58"/>
      <c r="N645" s="58"/>
      <c r="O645" s="58"/>
      <c r="P645" s="58"/>
      <c r="Q645" s="58"/>
      <c r="R645" s="58"/>
      <c r="S645" s="58"/>
      <c r="T645" s="58"/>
      <c r="U645" s="58"/>
      <c r="V645" s="58"/>
      <c r="W645" s="58"/>
      <c r="X645" s="58"/>
      <c r="Y645" s="58"/>
    </row>
    <row r="646" spans="1:25" ht="18" customHeight="1" x14ac:dyDescent="0.2">
      <c r="A646" s="23"/>
      <c r="B646" s="23"/>
      <c r="C646" s="23"/>
      <c r="D646" s="23"/>
      <c r="E646" s="58"/>
      <c r="F646" s="58"/>
      <c r="G646" s="91"/>
      <c r="H646" s="58"/>
      <c r="I646" s="67"/>
      <c r="J646" s="58"/>
      <c r="K646" s="58"/>
      <c r="L646" s="58"/>
      <c r="M646" s="58"/>
      <c r="N646" s="58"/>
      <c r="O646" s="58"/>
      <c r="P646" s="58"/>
      <c r="Q646" s="58"/>
      <c r="R646" s="58"/>
      <c r="S646" s="58"/>
      <c r="T646" s="58"/>
      <c r="U646" s="58"/>
      <c r="V646" s="58"/>
      <c r="W646" s="58"/>
      <c r="X646" s="58"/>
      <c r="Y646" s="58"/>
    </row>
    <row r="647" spans="1:25" ht="18" customHeight="1" x14ac:dyDescent="0.2">
      <c r="A647" s="23"/>
      <c r="B647" s="23"/>
      <c r="C647" s="23"/>
      <c r="D647" s="23"/>
      <c r="E647" s="58"/>
      <c r="F647" s="58"/>
      <c r="G647" s="91"/>
      <c r="H647" s="58"/>
      <c r="I647" s="67"/>
      <c r="J647" s="58"/>
      <c r="K647" s="58"/>
      <c r="L647" s="58"/>
      <c r="M647" s="58"/>
      <c r="N647" s="58"/>
      <c r="O647" s="58"/>
      <c r="P647" s="58"/>
      <c r="Q647" s="58"/>
      <c r="R647" s="58"/>
      <c r="S647" s="58"/>
      <c r="T647" s="58"/>
      <c r="U647" s="58"/>
      <c r="V647" s="58"/>
      <c r="W647" s="58"/>
      <c r="X647" s="58"/>
      <c r="Y647" s="58"/>
    </row>
    <row r="648" spans="1:25" ht="18" customHeight="1" x14ac:dyDescent="0.2">
      <c r="A648" s="23"/>
      <c r="B648" s="23"/>
      <c r="C648" s="23"/>
      <c r="D648" s="23"/>
      <c r="E648" s="58"/>
      <c r="F648" s="58"/>
      <c r="G648" s="91"/>
      <c r="H648" s="58"/>
      <c r="I648" s="67"/>
      <c r="J648" s="58"/>
      <c r="K648" s="58"/>
      <c r="L648" s="58"/>
      <c r="M648" s="58"/>
      <c r="N648" s="58"/>
      <c r="O648" s="58"/>
      <c r="P648" s="58"/>
      <c r="Q648" s="58"/>
      <c r="R648" s="58"/>
      <c r="S648" s="58"/>
      <c r="T648" s="58"/>
      <c r="U648" s="58"/>
      <c r="V648" s="58"/>
      <c r="W648" s="58"/>
      <c r="X648" s="58"/>
      <c r="Y648" s="58"/>
    </row>
    <row r="649" spans="1:25" ht="18" customHeight="1" x14ac:dyDescent="0.2">
      <c r="A649" s="23"/>
      <c r="B649" s="23"/>
      <c r="C649" s="23"/>
      <c r="D649" s="23"/>
      <c r="E649" s="58"/>
      <c r="F649" s="58"/>
      <c r="G649" s="91"/>
      <c r="H649" s="58"/>
      <c r="I649" s="67"/>
      <c r="J649" s="58"/>
      <c r="K649" s="58"/>
      <c r="L649" s="58"/>
      <c r="M649" s="58"/>
      <c r="N649" s="58"/>
      <c r="O649" s="58"/>
      <c r="P649" s="58"/>
      <c r="Q649" s="58"/>
      <c r="R649" s="58"/>
      <c r="S649" s="58"/>
      <c r="T649" s="58"/>
      <c r="U649" s="58"/>
      <c r="V649" s="58"/>
      <c r="W649" s="58"/>
      <c r="X649" s="58"/>
      <c r="Y649" s="58"/>
    </row>
    <row r="650" spans="1:25" ht="18" customHeight="1" x14ac:dyDescent="0.2">
      <c r="A650" s="23"/>
      <c r="B650" s="23"/>
      <c r="C650" s="23"/>
      <c r="D650" s="23"/>
      <c r="E650" s="58"/>
      <c r="F650" s="58"/>
      <c r="G650" s="91"/>
      <c r="H650" s="58"/>
      <c r="I650" s="67"/>
      <c r="J650" s="58"/>
      <c r="K650" s="58"/>
      <c r="L650" s="58"/>
      <c r="M650" s="58"/>
      <c r="N650" s="58"/>
      <c r="O650" s="58"/>
      <c r="P650" s="58"/>
      <c r="Q650" s="58"/>
      <c r="R650" s="58"/>
      <c r="S650" s="58"/>
      <c r="T650" s="58"/>
      <c r="U650" s="58"/>
      <c r="V650" s="58"/>
      <c r="W650" s="58"/>
      <c r="X650" s="58"/>
      <c r="Y650" s="58"/>
    </row>
    <row r="651" spans="1:25" ht="18" customHeight="1" x14ac:dyDescent="0.2">
      <c r="A651" s="23"/>
      <c r="B651" s="23"/>
      <c r="C651" s="23"/>
      <c r="D651" s="23"/>
      <c r="E651" s="58"/>
      <c r="F651" s="58"/>
      <c r="G651" s="91"/>
      <c r="H651" s="58"/>
      <c r="I651" s="67"/>
      <c r="J651" s="58"/>
      <c r="K651" s="58"/>
      <c r="L651" s="58"/>
      <c r="M651" s="58"/>
      <c r="N651" s="58"/>
      <c r="O651" s="58"/>
      <c r="P651" s="58"/>
      <c r="Q651" s="58"/>
      <c r="R651" s="58"/>
      <c r="S651" s="58"/>
      <c r="T651" s="58"/>
      <c r="U651" s="58"/>
      <c r="V651" s="58"/>
      <c r="W651" s="58"/>
      <c r="X651" s="58"/>
      <c r="Y651" s="58"/>
    </row>
    <row r="652" spans="1:25" ht="18" customHeight="1" x14ac:dyDescent="0.2">
      <c r="A652" s="23"/>
      <c r="B652" s="23"/>
      <c r="C652" s="23"/>
      <c r="D652" s="23"/>
      <c r="E652" s="58"/>
      <c r="F652" s="58"/>
      <c r="G652" s="91"/>
      <c r="H652" s="58"/>
      <c r="I652" s="67"/>
      <c r="J652" s="58"/>
      <c r="K652" s="58"/>
      <c r="L652" s="58"/>
      <c r="M652" s="58"/>
      <c r="N652" s="58"/>
      <c r="O652" s="58"/>
      <c r="P652" s="58"/>
      <c r="Q652" s="58"/>
      <c r="R652" s="58"/>
      <c r="S652" s="58"/>
      <c r="T652" s="58"/>
      <c r="U652" s="58"/>
      <c r="V652" s="58"/>
      <c r="W652" s="58"/>
      <c r="X652" s="58"/>
      <c r="Y652" s="58"/>
    </row>
    <row r="653" spans="1:25" ht="18" customHeight="1" x14ac:dyDescent="0.2">
      <c r="A653" s="23"/>
      <c r="B653" s="23"/>
      <c r="C653" s="23"/>
      <c r="D653" s="23"/>
      <c r="E653" s="58"/>
      <c r="F653" s="58"/>
      <c r="G653" s="91"/>
      <c r="H653" s="58"/>
      <c r="I653" s="67"/>
      <c r="J653" s="58"/>
      <c r="K653" s="58"/>
      <c r="L653" s="58"/>
      <c r="M653" s="58"/>
      <c r="N653" s="58"/>
      <c r="O653" s="58"/>
      <c r="P653" s="58"/>
      <c r="Q653" s="58"/>
      <c r="R653" s="58"/>
      <c r="S653" s="58"/>
      <c r="T653" s="58"/>
      <c r="U653" s="58"/>
      <c r="V653" s="58"/>
      <c r="W653" s="58"/>
      <c r="X653" s="58"/>
      <c r="Y653" s="58"/>
    </row>
    <row r="654" spans="1:25" ht="18" customHeight="1" x14ac:dyDescent="0.2">
      <c r="A654" s="23"/>
      <c r="B654" s="23"/>
      <c r="C654" s="23"/>
      <c r="D654" s="23"/>
      <c r="E654" s="58"/>
      <c r="F654" s="58"/>
      <c r="G654" s="91"/>
      <c r="H654" s="58"/>
      <c r="I654" s="67"/>
      <c r="J654" s="58"/>
      <c r="K654" s="58"/>
      <c r="L654" s="58"/>
      <c r="M654" s="58"/>
      <c r="N654" s="58"/>
      <c r="O654" s="58"/>
      <c r="P654" s="58"/>
      <c r="Q654" s="58"/>
      <c r="R654" s="58"/>
      <c r="S654" s="58"/>
      <c r="T654" s="58"/>
      <c r="U654" s="58"/>
      <c r="V654" s="58"/>
      <c r="W654" s="58"/>
      <c r="X654" s="58"/>
      <c r="Y654" s="58"/>
    </row>
    <row r="655" spans="1:25" ht="18" customHeight="1" x14ac:dyDescent="0.2">
      <c r="A655" s="23"/>
      <c r="B655" s="23"/>
      <c r="C655" s="23"/>
      <c r="D655" s="23"/>
      <c r="E655" s="58"/>
      <c r="F655" s="58"/>
      <c r="G655" s="91"/>
      <c r="H655" s="58"/>
      <c r="I655" s="67"/>
      <c r="J655" s="58"/>
      <c r="K655" s="58"/>
      <c r="L655" s="58"/>
      <c r="M655" s="58"/>
      <c r="N655" s="58"/>
      <c r="O655" s="58"/>
      <c r="P655" s="58"/>
      <c r="Q655" s="58"/>
      <c r="R655" s="58"/>
      <c r="S655" s="58"/>
      <c r="T655" s="58"/>
      <c r="U655" s="58"/>
      <c r="V655" s="58"/>
      <c r="W655" s="58"/>
      <c r="X655" s="58"/>
      <c r="Y655" s="58"/>
    </row>
    <row r="656" spans="1:25" ht="18" customHeight="1" x14ac:dyDescent="0.2">
      <c r="A656" s="23"/>
      <c r="B656" s="23"/>
      <c r="C656" s="23"/>
      <c r="D656" s="23"/>
      <c r="E656" s="58"/>
      <c r="F656" s="58"/>
      <c r="G656" s="91"/>
      <c r="H656" s="58"/>
      <c r="I656" s="67"/>
      <c r="J656" s="58"/>
      <c r="K656" s="58"/>
      <c r="L656" s="58"/>
      <c r="M656" s="58"/>
      <c r="N656" s="58"/>
      <c r="O656" s="58"/>
      <c r="P656" s="58"/>
      <c r="Q656" s="58"/>
      <c r="R656" s="58"/>
      <c r="S656" s="58"/>
      <c r="T656" s="58"/>
      <c r="U656" s="58"/>
      <c r="V656" s="58"/>
      <c r="W656" s="58"/>
      <c r="X656" s="58"/>
      <c r="Y656" s="58"/>
    </row>
    <row r="657" spans="1:25" ht="18" customHeight="1" x14ac:dyDescent="0.2">
      <c r="A657" s="23"/>
      <c r="B657" s="23"/>
      <c r="C657" s="23"/>
      <c r="D657" s="23"/>
      <c r="E657" s="58"/>
      <c r="F657" s="58"/>
      <c r="G657" s="91"/>
      <c r="H657" s="58"/>
      <c r="I657" s="67"/>
      <c r="J657" s="58"/>
      <c r="K657" s="58"/>
      <c r="L657" s="58"/>
      <c r="M657" s="58"/>
      <c r="N657" s="58"/>
      <c r="O657" s="58"/>
      <c r="P657" s="58"/>
      <c r="Q657" s="58"/>
      <c r="R657" s="58"/>
      <c r="S657" s="58"/>
      <c r="T657" s="58"/>
      <c r="U657" s="58"/>
      <c r="V657" s="58"/>
      <c r="W657" s="58"/>
      <c r="X657" s="58"/>
      <c r="Y657" s="58"/>
    </row>
    <row r="658" spans="1:25" ht="18" customHeight="1" x14ac:dyDescent="0.2">
      <c r="A658" s="23"/>
      <c r="B658" s="23"/>
      <c r="C658" s="23"/>
      <c r="D658" s="23"/>
      <c r="E658" s="58"/>
      <c r="F658" s="58"/>
      <c r="G658" s="91"/>
      <c r="H658" s="58"/>
      <c r="I658" s="67"/>
      <c r="J658" s="58"/>
      <c r="K658" s="58"/>
      <c r="L658" s="58"/>
      <c r="M658" s="58"/>
      <c r="N658" s="58"/>
      <c r="O658" s="58"/>
      <c r="P658" s="58"/>
      <c r="Q658" s="58"/>
      <c r="R658" s="58"/>
      <c r="S658" s="58"/>
      <c r="T658" s="58"/>
      <c r="U658" s="58"/>
      <c r="V658" s="58"/>
      <c r="W658" s="58"/>
      <c r="X658" s="58"/>
      <c r="Y658" s="58"/>
    </row>
    <row r="659" spans="1:25" ht="18" customHeight="1" x14ac:dyDescent="0.2">
      <c r="A659" s="23"/>
      <c r="B659" s="23"/>
      <c r="C659" s="23"/>
      <c r="D659" s="23"/>
      <c r="E659" s="58"/>
      <c r="F659" s="58"/>
      <c r="G659" s="91"/>
      <c r="H659" s="58"/>
      <c r="I659" s="67"/>
      <c r="J659" s="58"/>
      <c r="K659" s="58"/>
      <c r="L659" s="58"/>
      <c r="M659" s="58"/>
      <c r="N659" s="58"/>
      <c r="O659" s="58"/>
      <c r="P659" s="58"/>
      <c r="Q659" s="58"/>
      <c r="R659" s="58"/>
      <c r="S659" s="58"/>
      <c r="T659" s="58"/>
      <c r="U659" s="58"/>
      <c r="V659" s="58"/>
      <c r="W659" s="58"/>
      <c r="X659" s="58"/>
      <c r="Y659" s="58"/>
    </row>
    <row r="660" spans="1:25" ht="18" customHeight="1" x14ac:dyDescent="0.2">
      <c r="A660" s="23"/>
      <c r="B660" s="23"/>
      <c r="C660" s="23"/>
      <c r="D660" s="23"/>
      <c r="E660" s="58"/>
      <c r="F660" s="58"/>
      <c r="G660" s="91"/>
      <c r="H660" s="58"/>
      <c r="I660" s="67"/>
      <c r="J660" s="58"/>
      <c r="K660" s="58"/>
      <c r="L660" s="58"/>
      <c r="M660" s="58"/>
      <c r="N660" s="58"/>
      <c r="O660" s="58"/>
      <c r="P660" s="58"/>
      <c r="Q660" s="58"/>
      <c r="R660" s="58"/>
      <c r="S660" s="58"/>
      <c r="T660" s="58"/>
      <c r="U660" s="58"/>
      <c r="V660" s="58"/>
      <c r="W660" s="58"/>
      <c r="X660" s="58"/>
      <c r="Y660" s="58"/>
    </row>
    <row r="661" spans="1:25" ht="18" customHeight="1" x14ac:dyDescent="0.2">
      <c r="A661" s="23"/>
      <c r="B661" s="23"/>
      <c r="C661" s="23"/>
      <c r="D661" s="23"/>
      <c r="E661" s="58"/>
      <c r="F661" s="58"/>
      <c r="G661" s="91"/>
      <c r="H661" s="58"/>
      <c r="I661" s="67"/>
      <c r="J661" s="58"/>
      <c r="K661" s="58"/>
      <c r="L661" s="58"/>
      <c r="M661" s="58"/>
      <c r="N661" s="58"/>
      <c r="O661" s="58"/>
      <c r="P661" s="58"/>
      <c r="Q661" s="58"/>
      <c r="R661" s="58"/>
      <c r="S661" s="58"/>
      <c r="T661" s="58"/>
      <c r="U661" s="58"/>
      <c r="V661" s="58"/>
      <c r="W661" s="58"/>
      <c r="X661" s="58"/>
      <c r="Y661" s="58"/>
    </row>
    <row r="662" spans="1:25" ht="18" customHeight="1" x14ac:dyDescent="0.2">
      <c r="A662" s="23"/>
      <c r="B662" s="23"/>
      <c r="C662" s="23"/>
      <c r="D662" s="23"/>
      <c r="E662" s="58"/>
      <c r="F662" s="58"/>
      <c r="G662" s="91"/>
      <c r="H662" s="58"/>
      <c r="I662" s="67"/>
      <c r="J662" s="58"/>
      <c r="K662" s="58"/>
      <c r="L662" s="58"/>
      <c r="M662" s="58"/>
      <c r="N662" s="58"/>
      <c r="O662" s="58"/>
      <c r="P662" s="58"/>
      <c r="Q662" s="58"/>
      <c r="R662" s="58"/>
      <c r="S662" s="58"/>
      <c r="T662" s="58"/>
      <c r="U662" s="58"/>
      <c r="V662" s="58"/>
      <c r="W662" s="58"/>
      <c r="X662" s="58"/>
      <c r="Y662" s="58"/>
    </row>
    <row r="663" spans="1:25" ht="18" customHeight="1" x14ac:dyDescent="0.2">
      <c r="A663" s="23"/>
      <c r="B663" s="23"/>
      <c r="C663" s="23"/>
      <c r="D663" s="23"/>
      <c r="E663" s="58"/>
      <c r="F663" s="58"/>
      <c r="G663" s="91"/>
      <c r="H663" s="58"/>
      <c r="I663" s="67"/>
      <c r="J663" s="58"/>
      <c r="K663" s="58"/>
      <c r="L663" s="58"/>
      <c r="M663" s="58"/>
      <c r="N663" s="58"/>
      <c r="O663" s="58"/>
      <c r="P663" s="58"/>
      <c r="Q663" s="58"/>
      <c r="R663" s="58"/>
      <c r="S663" s="58"/>
      <c r="T663" s="58"/>
      <c r="U663" s="58"/>
      <c r="V663" s="58"/>
      <c r="W663" s="58"/>
      <c r="X663" s="58"/>
      <c r="Y663" s="58"/>
    </row>
    <row r="664" spans="1:25" ht="18" customHeight="1" x14ac:dyDescent="0.2">
      <c r="A664" s="23"/>
      <c r="B664" s="23"/>
      <c r="C664" s="23"/>
      <c r="D664" s="23"/>
      <c r="E664" s="58"/>
      <c r="F664" s="58"/>
      <c r="G664" s="91"/>
      <c r="H664" s="58"/>
      <c r="I664" s="67"/>
      <c r="J664" s="58"/>
      <c r="K664" s="58"/>
      <c r="L664" s="58"/>
      <c r="M664" s="58"/>
      <c r="N664" s="58"/>
      <c r="O664" s="58"/>
      <c r="P664" s="58"/>
      <c r="Q664" s="58"/>
      <c r="R664" s="58"/>
      <c r="S664" s="58"/>
      <c r="T664" s="58"/>
      <c r="U664" s="58"/>
      <c r="V664" s="58"/>
      <c r="W664" s="58"/>
      <c r="X664" s="58"/>
      <c r="Y664" s="58"/>
    </row>
    <row r="665" spans="1:25" ht="18" customHeight="1" x14ac:dyDescent="0.2">
      <c r="A665" s="23"/>
      <c r="B665" s="23"/>
      <c r="C665" s="23"/>
      <c r="D665" s="23"/>
      <c r="E665" s="58"/>
      <c r="F665" s="58"/>
      <c r="G665" s="91"/>
      <c r="H665" s="58"/>
      <c r="I665" s="67"/>
      <c r="J665" s="58"/>
      <c r="K665" s="58"/>
      <c r="L665" s="58"/>
      <c r="M665" s="58"/>
      <c r="N665" s="58"/>
      <c r="O665" s="58"/>
      <c r="P665" s="58"/>
      <c r="Q665" s="58"/>
      <c r="R665" s="58"/>
      <c r="S665" s="58"/>
      <c r="T665" s="58"/>
      <c r="U665" s="58"/>
      <c r="V665" s="58"/>
      <c r="W665" s="58"/>
      <c r="X665" s="58"/>
      <c r="Y665" s="58"/>
    </row>
    <row r="666" spans="1:25" ht="18" customHeight="1" x14ac:dyDescent="0.2">
      <c r="A666" s="23"/>
      <c r="B666" s="23"/>
      <c r="C666" s="23"/>
      <c r="D666" s="23"/>
      <c r="E666" s="58"/>
      <c r="F666" s="58"/>
      <c r="G666" s="91"/>
      <c r="H666" s="58"/>
      <c r="I666" s="67"/>
      <c r="J666" s="58"/>
      <c r="K666" s="58"/>
      <c r="L666" s="58"/>
      <c r="M666" s="58"/>
      <c r="N666" s="58"/>
      <c r="O666" s="58"/>
      <c r="P666" s="58"/>
      <c r="Q666" s="58"/>
      <c r="R666" s="58"/>
      <c r="S666" s="58"/>
      <c r="T666" s="58"/>
      <c r="U666" s="58"/>
      <c r="V666" s="58"/>
      <c r="W666" s="58"/>
      <c r="X666" s="58"/>
      <c r="Y666" s="58"/>
    </row>
    <row r="667" spans="1:25" ht="18" customHeight="1" x14ac:dyDescent="0.2">
      <c r="A667" s="23"/>
      <c r="B667" s="23"/>
      <c r="C667" s="23"/>
      <c r="D667" s="23"/>
      <c r="E667" s="58"/>
      <c r="F667" s="58"/>
      <c r="G667" s="91"/>
      <c r="H667" s="58"/>
      <c r="I667" s="67"/>
      <c r="J667" s="58"/>
      <c r="K667" s="58"/>
      <c r="L667" s="58"/>
      <c r="M667" s="58"/>
      <c r="N667" s="58"/>
      <c r="O667" s="58"/>
      <c r="P667" s="58"/>
      <c r="Q667" s="58"/>
      <c r="R667" s="58"/>
      <c r="S667" s="58"/>
      <c r="T667" s="58"/>
      <c r="U667" s="58"/>
      <c r="V667" s="58"/>
      <c r="W667" s="58"/>
      <c r="X667" s="58"/>
      <c r="Y667" s="58"/>
    </row>
    <row r="668" spans="1:25" ht="18" customHeight="1" x14ac:dyDescent="0.2">
      <c r="A668" s="23"/>
      <c r="B668" s="23"/>
      <c r="C668" s="23"/>
      <c r="D668" s="23"/>
      <c r="E668" s="58"/>
      <c r="F668" s="58"/>
      <c r="G668" s="91"/>
      <c r="H668" s="58"/>
      <c r="I668" s="67"/>
      <c r="J668" s="58"/>
      <c r="K668" s="58"/>
      <c r="L668" s="58"/>
      <c r="M668" s="58"/>
      <c r="N668" s="58"/>
      <c r="O668" s="58"/>
      <c r="P668" s="58"/>
      <c r="Q668" s="58"/>
      <c r="R668" s="58"/>
      <c r="S668" s="58"/>
      <c r="T668" s="58"/>
      <c r="U668" s="58"/>
      <c r="V668" s="58"/>
      <c r="W668" s="58"/>
      <c r="X668" s="58"/>
      <c r="Y668" s="58"/>
    </row>
    <row r="669" spans="1:25" ht="18" customHeight="1" x14ac:dyDescent="0.2">
      <c r="A669" s="23"/>
      <c r="B669" s="23"/>
      <c r="C669" s="23"/>
      <c r="D669" s="23"/>
      <c r="E669" s="58"/>
      <c r="F669" s="58"/>
      <c r="G669" s="91"/>
      <c r="H669" s="58"/>
      <c r="I669" s="67"/>
      <c r="J669" s="58"/>
      <c r="K669" s="58"/>
      <c r="L669" s="58"/>
      <c r="M669" s="58"/>
      <c r="N669" s="58"/>
      <c r="O669" s="58"/>
      <c r="P669" s="58"/>
      <c r="Q669" s="58"/>
      <c r="R669" s="58"/>
      <c r="S669" s="58"/>
      <c r="T669" s="58"/>
      <c r="U669" s="58"/>
      <c r="V669" s="58"/>
      <c r="W669" s="58"/>
      <c r="X669" s="58"/>
      <c r="Y669" s="58"/>
    </row>
    <row r="670" spans="1:25" ht="18" customHeight="1" x14ac:dyDescent="0.2">
      <c r="A670" s="23"/>
      <c r="B670" s="23"/>
      <c r="C670" s="23"/>
      <c r="D670" s="23"/>
      <c r="E670" s="58"/>
      <c r="F670" s="58"/>
      <c r="G670" s="91"/>
      <c r="H670" s="58"/>
      <c r="I670" s="67"/>
      <c r="J670" s="58"/>
      <c r="K670" s="58"/>
      <c r="L670" s="58"/>
      <c r="M670" s="58"/>
      <c r="N670" s="58"/>
      <c r="O670" s="58"/>
      <c r="P670" s="58"/>
      <c r="Q670" s="58"/>
      <c r="R670" s="58"/>
      <c r="S670" s="58"/>
      <c r="T670" s="58"/>
      <c r="U670" s="58"/>
      <c r="V670" s="58"/>
      <c r="W670" s="58"/>
      <c r="X670" s="58"/>
      <c r="Y670" s="58"/>
    </row>
    <row r="671" spans="1:25" ht="18" customHeight="1" x14ac:dyDescent="0.2">
      <c r="A671" s="23"/>
      <c r="B671" s="23"/>
      <c r="C671" s="23"/>
      <c r="D671" s="23"/>
      <c r="E671" s="58"/>
      <c r="F671" s="58"/>
      <c r="G671" s="91"/>
      <c r="H671" s="58"/>
      <c r="I671" s="67"/>
      <c r="J671" s="58"/>
      <c r="K671" s="58"/>
      <c r="L671" s="58"/>
      <c r="M671" s="58"/>
      <c r="N671" s="58"/>
      <c r="O671" s="58"/>
      <c r="P671" s="58"/>
      <c r="Q671" s="58"/>
      <c r="R671" s="58"/>
      <c r="S671" s="58"/>
      <c r="T671" s="58"/>
      <c r="U671" s="58"/>
      <c r="V671" s="58"/>
      <c r="W671" s="58"/>
      <c r="X671" s="58"/>
      <c r="Y671" s="58"/>
    </row>
    <row r="672" spans="1:25" ht="18" customHeight="1" x14ac:dyDescent="0.2">
      <c r="A672" s="23"/>
      <c r="B672" s="23"/>
      <c r="C672" s="23"/>
      <c r="D672" s="23"/>
      <c r="E672" s="58"/>
      <c r="F672" s="58"/>
      <c r="G672" s="91"/>
      <c r="H672" s="58"/>
      <c r="I672" s="67"/>
      <c r="J672" s="58"/>
      <c r="K672" s="58"/>
      <c r="L672" s="58"/>
      <c r="M672" s="58"/>
      <c r="N672" s="58"/>
      <c r="O672" s="58"/>
      <c r="P672" s="58"/>
      <c r="Q672" s="58"/>
      <c r="R672" s="58"/>
      <c r="S672" s="58"/>
      <c r="T672" s="58"/>
      <c r="U672" s="58"/>
      <c r="V672" s="58"/>
      <c r="W672" s="58"/>
      <c r="X672" s="58"/>
      <c r="Y672" s="58"/>
    </row>
    <row r="673" spans="1:25" ht="18" customHeight="1" x14ac:dyDescent="0.2">
      <c r="A673" s="23"/>
      <c r="B673" s="23"/>
      <c r="C673" s="23"/>
      <c r="D673" s="23"/>
      <c r="E673" s="58"/>
      <c r="F673" s="58"/>
      <c r="G673" s="91"/>
      <c r="H673" s="58"/>
      <c r="I673" s="67"/>
      <c r="J673" s="58"/>
      <c r="K673" s="58"/>
      <c r="L673" s="58"/>
      <c r="M673" s="58"/>
      <c r="N673" s="58"/>
      <c r="O673" s="58"/>
      <c r="P673" s="58"/>
      <c r="Q673" s="58"/>
      <c r="R673" s="58"/>
      <c r="S673" s="58"/>
      <c r="T673" s="58"/>
      <c r="U673" s="58"/>
      <c r="V673" s="58"/>
      <c r="W673" s="58"/>
      <c r="X673" s="58"/>
      <c r="Y673" s="58"/>
    </row>
    <row r="674" spans="1:25" ht="18" customHeight="1" x14ac:dyDescent="0.2">
      <c r="A674" s="23"/>
      <c r="B674" s="23"/>
      <c r="C674" s="23"/>
      <c r="D674" s="23"/>
      <c r="E674" s="58"/>
      <c r="F674" s="58"/>
      <c r="G674" s="91"/>
      <c r="H674" s="58"/>
      <c r="I674" s="67"/>
      <c r="J674" s="58"/>
      <c r="K674" s="58"/>
      <c r="L674" s="58"/>
      <c r="M674" s="58"/>
      <c r="N674" s="58"/>
      <c r="O674" s="58"/>
      <c r="P674" s="58"/>
      <c r="Q674" s="58"/>
      <c r="R674" s="58"/>
      <c r="S674" s="58"/>
      <c r="T674" s="58"/>
      <c r="U674" s="58"/>
      <c r="V674" s="58"/>
      <c r="W674" s="58"/>
      <c r="X674" s="58"/>
      <c r="Y674" s="58"/>
    </row>
    <row r="675" spans="1:25" ht="18" customHeight="1" x14ac:dyDescent="0.2">
      <c r="A675" s="23"/>
      <c r="B675" s="23"/>
      <c r="C675" s="23"/>
      <c r="D675" s="23"/>
      <c r="E675" s="58"/>
      <c r="F675" s="58"/>
      <c r="G675" s="91"/>
      <c r="H675" s="58"/>
      <c r="I675" s="67"/>
      <c r="J675" s="58"/>
      <c r="K675" s="58"/>
      <c r="L675" s="58"/>
      <c r="M675" s="58"/>
      <c r="N675" s="58"/>
      <c r="O675" s="58"/>
      <c r="P675" s="58"/>
      <c r="Q675" s="58"/>
      <c r="R675" s="58"/>
      <c r="S675" s="58"/>
      <c r="T675" s="58"/>
      <c r="U675" s="58"/>
      <c r="V675" s="58"/>
      <c r="W675" s="58"/>
      <c r="X675" s="58"/>
      <c r="Y675" s="58"/>
    </row>
    <row r="676" spans="1:25" ht="18" customHeight="1" x14ac:dyDescent="0.2">
      <c r="A676" s="23"/>
      <c r="B676" s="23"/>
      <c r="C676" s="23"/>
      <c r="D676" s="23"/>
      <c r="E676" s="58"/>
      <c r="F676" s="58"/>
      <c r="G676" s="91"/>
      <c r="H676" s="58"/>
      <c r="I676" s="67"/>
      <c r="J676" s="58"/>
      <c r="K676" s="58"/>
      <c r="L676" s="58"/>
      <c r="M676" s="58"/>
      <c r="N676" s="58"/>
      <c r="O676" s="58"/>
      <c r="P676" s="58"/>
      <c r="Q676" s="58"/>
      <c r="R676" s="58"/>
      <c r="S676" s="58"/>
      <c r="T676" s="58"/>
      <c r="U676" s="58"/>
      <c r="V676" s="58"/>
      <c r="W676" s="58"/>
      <c r="X676" s="58"/>
      <c r="Y676" s="58"/>
    </row>
    <row r="677" spans="1:25" ht="18" customHeight="1" x14ac:dyDescent="0.2">
      <c r="A677" s="23"/>
      <c r="B677" s="23"/>
      <c r="C677" s="23"/>
      <c r="D677" s="23"/>
      <c r="E677" s="58"/>
      <c r="F677" s="58"/>
      <c r="G677" s="91"/>
      <c r="H677" s="58"/>
      <c r="I677" s="67"/>
      <c r="J677" s="58"/>
      <c r="K677" s="58"/>
      <c r="L677" s="58"/>
      <c r="M677" s="58"/>
      <c r="N677" s="58"/>
      <c r="O677" s="58"/>
      <c r="P677" s="58"/>
      <c r="Q677" s="58"/>
      <c r="R677" s="58"/>
      <c r="S677" s="58"/>
      <c r="T677" s="58"/>
      <c r="U677" s="58"/>
      <c r="V677" s="58"/>
      <c r="W677" s="58"/>
      <c r="X677" s="58"/>
      <c r="Y677" s="58"/>
    </row>
    <row r="678" spans="1:25" ht="18" customHeight="1" x14ac:dyDescent="0.2">
      <c r="A678" s="23"/>
      <c r="B678" s="23"/>
      <c r="C678" s="23"/>
      <c r="D678" s="23"/>
      <c r="E678" s="58"/>
      <c r="F678" s="58"/>
      <c r="G678" s="91"/>
      <c r="H678" s="58"/>
      <c r="I678" s="67"/>
      <c r="J678" s="58"/>
      <c r="K678" s="58"/>
      <c r="L678" s="58"/>
      <c r="M678" s="58"/>
      <c r="N678" s="58"/>
      <c r="O678" s="58"/>
      <c r="P678" s="58"/>
      <c r="Q678" s="58"/>
      <c r="R678" s="58"/>
      <c r="S678" s="58"/>
      <c r="T678" s="58"/>
      <c r="U678" s="58"/>
      <c r="V678" s="58"/>
      <c r="W678" s="58"/>
      <c r="X678" s="58"/>
      <c r="Y678" s="58"/>
    </row>
    <row r="679" spans="1:25" ht="18" customHeight="1" x14ac:dyDescent="0.2">
      <c r="A679" s="23"/>
      <c r="B679" s="23"/>
      <c r="C679" s="23"/>
      <c r="D679" s="23"/>
      <c r="E679" s="58"/>
      <c r="F679" s="58"/>
      <c r="G679" s="91"/>
      <c r="H679" s="58"/>
      <c r="I679" s="67"/>
      <c r="J679" s="58"/>
      <c r="K679" s="58"/>
      <c r="L679" s="58"/>
      <c r="M679" s="58"/>
      <c r="N679" s="58"/>
      <c r="O679" s="58"/>
      <c r="P679" s="58"/>
      <c r="Q679" s="58"/>
      <c r="R679" s="58"/>
      <c r="S679" s="58"/>
      <c r="T679" s="58"/>
      <c r="U679" s="58"/>
      <c r="V679" s="58"/>
      <c r="W679" s="58"/>
      <c r="X679" s="58"/>
      <c r="Y679" s="58"/>
    </row>
    <row r="680" spans="1:25" ht="18" customHeight="1" x14ac:dyDescent="0.2">
      <c r="A680" s="23"/>
      <c r="B680" s="23"/>
      <c r="C680" s="23"/>
      <c r="D680" s="23"/>
      <c r="E680" s="58"/>
      <c r="F680" s="58"/>
      <c r="G680" s="91"/>
      <c r="H680" s="58"/>
      <c r="I680" s="67"/>
      <c r="J680" s="58"/>
      <c r="K680" s="58"/>
      <c r="L680" s="58"/>
      <c r="M680" s="58"/>
      <c r="N680" s="58"/>
      <c r="O680" s="58"/>
      <c r="P680" s="58"/>
      <c r="Q680" s="58"/>
      <c r="R680" s="58"/>
      <c r="S680" s="58"/>
      <c r="T680" s="58"/>
      <c r="U680" s="58"/>
      <c r="V680" s="58"/>
      <c r="W680" s="58"/>
      <c r="X680" s="58"/>
      <c r="Y680" s="58"/>
    </row>
    <row r="681" spans="1:25" ht="18" customHeight="1" x14ac:dyDescent="0.2">
      <c r="A681" s="23"/>
      <c r="B681" s="23"/>
      <c r="C681" s="23"/>
      <c r="D681" s="23"/>
      <c r="E681" s="58"/>
      <c r="F681" s="58"/>
      <c r="G681" s="91"/>
      <c r="H681" s="58"/>
      <c r="I681" s="67"/>
      <c r="J681" s="58"/>
      <c r="K681" s="58"/>
      <c r="L681" s="58"/>
      <c r="M681" s="58"/>
      <c r="N681" s="58"/>
      <c r="O681" s="58"/>
      <c r="P681" s="58"/>
      <c r="Q681" s="58"/>
      <c r="R681" s="58"/>
      <c r="S681" s="58"/>
      <c r="T681" s="58"/>
      <c r="U681" s="58"/>
      <c r="V681" s="58"/>
      <c r="W681" s="58"/>
      <c r="X681" s="58"/>
      <c r="Y681" s="58"/>
    </row>
    <row r="682" spans="1:25" ht="18" customHeight="1" x14ac:dyDescent="0.2">
      <c r="A682" s="23"/>
      <c r="B682" s="23"/>
      <c r="C682" s="23"/>
      <c r="D682" s="23"/>
      <c r="E682" s="58"/>
      <c r="F682" s="58"/>
      <c r="G682" s="91"/>
      <c r="H682" s="58"/>
      <c r="I682" s="67"/>
      <c r="J682" s="58"/>
      <c r="K682" s="58"/>
      <c r="L682" s="58"/>
      <c r="M682" s="58"/>
      <c r="N682" s="58"/>
      <c r="O682" s="58"/>
      <c r="P682" s="58"/>
      <c r="Q682" s="58"/>
      <c r="R682" s="58"/>
      <c r="S682" s="58"/>
      <c r="T682" s="58"/>
      <c r="U682" s="58"/>
      <c r="V682" s="58"/>
      <c r="W682" s="58"/>
      <c r="X682" s="58"/>
      <c r="Y682" s="58"/>
    </row>
    <row r="683" spans="1:25" ht="18" customHeight="1" x14ac:dyDescent="0.2">
      <c r="A683" s="23"/>
      <c r="B683" s="23"/>
      <c r="C683" s="23"/>
      <c r="D683" s="23"/>
      <c r="E683" s="58"/>
      <c r="F683" s="58"/>
      <c r="G683" s="91"/>
      <c r="H683" s="58"/>
      <c r="I683" s="67"/>
      <c r="J683" s="58"/>
      <c r="K683" s="58"/>
      <c r="L683" s="58"/>
      <c r="M683" s="58"/>
      <c r="N683" s="58"/>
      <c r="O683" s="58"/>
      <c r="P683" s="58"/>
      <c r="Q683" s="58"/>
      <c r="R683" s="58"/>
      <c r="S683" s="58"/>
      <c r="T683" s="58"/>
      <c r="U683" s="58"/>
      <c r="V683" s="58"/>
      <c r="W683" s="58"/>
      <c r="X683" s="58"/>
      <c r="Y683" s="58"/>
    </row>
    <row r="684" spans="1:25" ht="18" customHeight="1" x14ac:dyDescent="0.2">
      <c r="A684" s="23"/>
      <c r="B684" s="23"/>
      <c r="C684" s="23"/>
      <c r="D684" s="23"/>
      <c r="E684" s="58"/>
      <c r="F684" s="58"/>
      <c r="G684" s="91"/>
      <c r="H684" s="58"/>
      <c r="I684" s="67"/>
      <c r="J684" s="58"/>
      <c r="K684" s="58"/>
      <c r="L684" s="58"/>
      <c r="M684" s="58"/>
      <c r="N684" s="58"/>
      <c r="O684" s="58"/>
      <c r="P684" s="58"/>
      <c r="Q684" s="58"/>
      <c r="R684" s="58"/>
      <c r="S684" s="58"/>
      <c r="T684" s="58"/>
      <c r="U684" s="58"/>
      <c r="V684" s="58"/>
      <c r="W684" s="58"/>
      <c r="X684" s="58"/>
      <c r="Y684" s="58"/>
    </row>
    <row r="685" spans="1:25" ht="18" customHeight="1" x14ac:dyDescent="0.2">
      <c r="A685" s="23"/>
      <c r="B685" s="23"/>
      <c r="C685" s="23"/>
      <c r="D685" s="23"/>
      <c r="E685" s="58"/>
      <c r="F685" s="58"/>
      <c r="G685" s="91"/>
      <c r="H685" s="58"/>
      <c r="I685" s="67"/>
      <c r="J685" s="58"/>
      <c r="K685" s="58"/>
      <c r="L685" s="58"/>
      <c r="M685" s="58"/>
      <c r="N685" s="58"/>
      <c r="O685" s="58"/>
      <c r="P685" s="58"/>
      <c r="Q685" s="58"/>
      <c r="R685" s="58"/>
      <c r="S685" s="58"/>
      <c r="T685" s="58"/>
      <c r="U685" s="58"/>
      <c r="V685" s="58"/>
      <c r="W685" s="58"/>
      <c r="X685" s="58"/>
      <c r="Y685" s="58"/>
    </row>
    <row r="686" spans="1:25" ht="18" customHeight="1" x14ac:dyDescent="0.2">
      <c r="A686" s="23"/>
      <c r="B686" s="23"/>
      <c r="C686" s="23"/>
      <c r="D686" s="23"/>
      <c r="E686" s="58"/>
      <c r="F686" s="58"/>
      <c r="G686" s="91"/>
      <c r="H686" s="58"/>
      <c r="I686" s="67"/>
      <c r="J686" s="58"/>
      <c r="K686" s="58"/>
      <c r="L686" s="58"/>
      <c r="M686" s="58"/>
      <c r="N686" s="58"/>
      <c r="O686" s="58"/>
      <c r="P686" s="58"/>
      <c r="Q686" s="58"/>
      <c r="R686" s="58"/>
      <c r="S686" s="58"/>
      <c r="T686" s="58"/>
      <c r="U686" s="58"/>
      <c r="V686" s="58"/>
      <c r="W686" s="58"/>
      <c r="X686" s="58"/>
      <c r="Y686" s="58"/>
    </row>
    <row r="687" spans="1:25" ht="18" customHeight="1" x14ac:dyDescent="0.2">
      <c r="A687" s="23"/>
      <c r="B687" s="23"/>
      <c r="C687" s="23"/>
      <c r="D687" s="23"/>
      <c r="E687" s="58"/>
      <c r="F687" s="58"/>
      <c r="G687" s="91"/>
      <c r="H687" s="58"/>
      <c r="I687" s="67"/>
      <c r="J687" s="58"/>
      <c r="K687" s="58"/>
      <c r="L687" s="58"/>
      <c r="M687" s="58"/>
      <c r="N687" s="58"/>
      <c r="O687" s="58"/>
      <c r="P687" s="58"/>
      <c r="Q687" s="58"/>
      <c r="R687" s="58"/>
      <c r="S687" s="58"/>
      <c r="T687" s="58"/>
      <c r="U687" s="58"/>
      <c r="V687" s="58"/>
      <c r="W687" s="58"/>
      <c r="X687" s="58"/>
      <c r="Y687" s="58"/>
    </row>
    <row r="688" spans="1:25" ht="18" customHeight="1" x14ac:dyDescent="0.2">
      <c r="A688" s="23"/>
      <c r="B688" s="23"/>
      <c r="C688" s="23"/>
      <c r="D688" s="23"/>
      <c r="E688" s="58"/>
      <c r="F688" s="58"/>
      <c r="G688" s="91"/>
      <c r="H688" s="58"/>
      <c r="I688" s="67"/>
      <c r="J688" s="58"/>
      <c r="K688" s="58"/>
      <c r="L688" s="58"/>
      <c r="M688" s="58"/>
      <c r="N688" s="58"/>
      <c r="O688" s="58"/>
      <c r="P688" s="58"/>
      <c r="Q688" s="58"/>
      <c r="R688" s="58"/>
      <c r="S688" s="58"/>
      <c r="T688" s="58"/>
      <c r="U688" s="58"/>
      <c r="V688" s="58"/>
      <c r="W688" s="58"/>
      <c r="X688" s="58"/>
      <c r="Y688" s="58"/>
    </row>
    <row r="689" spans="1:25" ht="18" customHeight="1" x14ac:dyDescent="0.2">
      <c r="A689" s="23"/>
      <c r="B689" s="23"/>
      <c r="C689" s="23"/>
      <c r="D689" s="23"/>
      <c r="E689" s="58"/>
      <c r="F689" s="58"/>
      <c r="G689" s="91"/>
      <c r="H689" s="58"/>
      <c r="I689" s="67"/>
      <c r="J689" s="58"/>
      <c r="K689" s="58"/>
      <c r="L689" s="58"/>
      <c r="M689" s="58"/>
      <c r="N689" s="58"/>
      <c r="O689" s="58"/>
      <c r="P689" s="58"/>
      <c r="Q689" s="58"/>
      <c r="R689" s="58"/>
      <c r="S689" s="58"/>
      <c r="T689" s="58"/>
      <c r="U689" s="58"/>
      <c r="V689" s="58"/>
      <c r="W689" s="58"/>
      <c r="X689" s="58"/>
      <c r="Y689" s="58"/>
    </row>
    <row r="690" spans="1:25" ht="18" customHeight="1" x14ac:dyDescent="0.2">
      <c r="A690" s="23"/>
      <c r="B690" s="23"/>
      <c r="C690" s="23"/>
      <c r="D690" s="23"/>
      <c r="E690" s="58"/>
      <c r="F690" s="58"/>
      <c r="G690" s="91"/>
      <c r="H690" s="58"/>
      <c r="I690" s="67"/>
      <c r="J690" s="58"/>
      <c r="K690" s="58"/>
      <c r="L690" s="58"/>
      <c r="M690" s="58"/>
      <c r="N690" s="58"/>
      <c r="O690" s="58"/>
      <c r="P690" s="58"/>
      <c r="Q690" s="58"/>
      <c r="R690" s="58"/>
      <c r="S690" s="58"/>
      <c r="T690" s="58"/>
      <c r="U690" s="58"/>
      <c r="V690" s="58"/>
      <c r="W690" s="58"/>
      <c r="X690" s="58"/>
      <c r="Y690" s="58"/>
    </row>
    <row r="691" spans="1:25" ht="18" customHeight="1" x14ac:dyDescent="0.2">
      <c r="A691" s="23"/>
      <c r="B691" s="23"/>
      <c r="C691" s="23"/>
      <c r="D691" s="23"/>
      <c r="E691" s="58"/>
      <c r="F691" s="58"/>
      <c r="G691" s="91"/>
      <c r="H691" s="58"/>
      <c r="I691" s="67"/>
      <c r="J691" s="58"/>
      <c r="K691" s="58"/>
      <c r="L691" s="58"/>
      <c r="M691" s="58"/>
      <c r="N691" s="58"/>
      <c r="O691" s="58"/>
      <c r="P691" s="58"/>
      <c r="Q691" s="58"/>
      <c r="R691" s="58"/>
      <c r="S691" s="58"/>
      <c r="T691" s="58"/>
      <c r="U691" s="58"/>
      <c r="V691" s="58"/>
      <c r="W691" s="58"/>
      <c r="X691" s="58"/>
      <c r="Y691" s="58"/>
    </row>
    <row r="692" spans="1:25" ht="18" customHeight="1" x14ac:dyDescent="0.2">
      <c r="A692" s="23"/>
      <c r="B692" s="23"/>
      <c r="C692" s="23"/>
      <c r="D692" s="23"/>
      <c r="E692" s="58"/>
      <c r="F692" s="58"/>
      <c r="G692" s="91"/>
      <c r="H692" s="58"/>
      <c r="I692" s="67"/>
      <c r="J692" s="58"/>
      <c r="K692" s="58"/>
      <c r="L692" s="58"/>
      <c r="M692" s="58"/>
      <c r="N692" s="58"/>
      <c r="O692" s="58"/>
      <c r="P692" s="58"/>
      <c r="Q692" s="58"/>
      <c r="R692" s="58"/>
      <c r="S692" s="58"/>
      <c r="T692" s="58"/>
      <c r="U692" s="58"/>
      <c r="V692" s="58"/>
      <c r="W692" s="58"/>
      <c r="X692" s="58"/>
      <c r="Y692" s="58"/>
    </row>
    <row r="693" spans="1:25" ht="18" customHeight="1" x14ac:dyDescent="0.2">
      <c r="A693" s="23"/>
      <c r="B693" s="23"/>
      <c r="C693" s="23"/>
      <c r="D693" s="23"/>
      <c r="E693" s="58"/>
      <c r="F693" s="58"/>
      <c r="G693" s="91"/>
      <c r="H693" s="58"/>
      <c r="I693" s="67"/>
      <c r="J693" s="58"/>
      <c r="K693" s="58"/>
      <c r="L693" s="58"/>
      <c r="M693" s="58"/>
      <c r="N693" s="58"/>
      <c r="O693" s="58"/>
      <c r="P693" s="58"/>
      <c r="Q693" s="58"/>
      <c r="R693" s="58"/>
      <c r="S693" s="58"/>
      <c r="T693" s="58"/>
      <c r="U693" s="58"/>
      <c r="V693" s="58"/>
      <c r="W693" s="58"/>
      <c r="X693" s="58"/>
      <c r="Y693" s="58"/>
    </row>
    <row r="694" spans="1:25" ht="18" customHeight="1" x14ac:dyDescent="0.2">
      <c r="A694" s="23"/>
      <c r="B694" s="23"/>
      <c r="C694" s="23"/>
      <c r="D694" s="23"/>
      <c r="E694" s="58"/>
      <c r="F694" s="58"/>
      <c r="G694" s="91"/>
      <c r="H694" s="58"/>
      <c r="I694" s="67"/>
      <c r="J694" s="58"/>
      <c r="K694" s="58"/>
      <c r="L694" s="58"/>
      <c r="M694" s="58"/>
      <c r="N694" s="58"/>
      <c r="O694" s="58"/>
      <c r="P694" s="58"/>
      <c r="Q694" s="58"/>
      <c r="R694" s="58"/>
      <c r="S694" s="58"/>
      <c r="T694" s="58"/>
      <c r="U694" s="58"/>
      <c r="V694" s="58"/>
      <c r="W694" s="58"/>
      <c r="X694" s="58"/>
      <c r="Y694" s="58"/>
    </row>
    <row r="695" spans="1:25" ht="18" customHeight="1" x14ac:dyDescent="0.2">
      <c r="A695" s="23"/>
      <c r="B695" s="23"/>
      <c r="C695" s="23"/>
      <c r="D695" s="23"/>
      <c r="E695" s="58"/>
      <c r="F695" s="58"/>
      <c r="G695" s="91"/>
      <c r="H695" s="58"/>
      <c r="I695" s="67"/>
      <c r="J695" s="58"/>
      <c r="K695" s="58"/>
      <c r="L695" s="58"/>
      <c r="M695" s="58"/>
      <c r="N695" s="58"/>
      <c r="O695" s="58"/>
      <c r="P695" s="58"/>
      <c r="Q695" s="58"/>
      <c r="R695" s="58"/>
      <c r="S695" s="58"/>
      <c r="T695" s="58"/>
      <c r="U695" s="58"/>
      <c r="V695" s="58"/>
      <c r="W695" s="58"/>
      <c r="X695" s="58"/>
      <c r="Y695" s="58"/>
    </row>
    <row r="696" spans="1:25" ht="18" customHeight="1" x14ac:dyDescent="0.2">
      <c r="A696" s="23"/>
      <c r="B696" s="23"/>
      <c r="C696" s="23"/>
      <c r="D696" s="23"/>
      <c r="E696" s="58"/>
      <c r="F696" s="58"/>
      <c r="G696" s="91"/>
      <c r="H696" s="58"/>
      <c r="I696" s="67"/>
      <c r="J696" s="58"/>
      <c r="K696" s="58"/>
      <c r="L696" s="58"/>
      <c r="M696" s="58"/>
      <c r="N696" s="58"/>
      <c r="O696" s="58"/>
      <c r="P696" s="58"/>
      <c r="Q696" s="58"/>
      <c r="R696" s="58"/>
      <c r="S696" s="58"/>
      <c r="T696" s="58"/>
      <c r="U696" s="58"/>
      <c r="V696" s="58"/>
      <c r="W696" s="58"/>
      <c r="X696" s="58"/>
      <c r="Y696" s="58"/>
    </row>
    <row r="697" spans="1:25" ht="18" customHeight="1" x14ac:dyDescent="0.2">
      <c r="A697" s="23"/>
      <c r="B697" s="23"/>
      <c r="C697" s="23"/>
      <c r="D697" s="23"/>
      <c r="E697" s="58"/>
      <c r="F697" s="58"/>
      <c r="G697" s="91"/>
      <c r="H697" s="58"/>
      <c r="I697" s="67"/>
      <c r="J697" s="58"/>
      <c r="K697" s="58"/>
      <c r="L697" s="58"/>
      <c r="M697" s="58"/>
      <c r="N697" s="58"/>
      <c r="O697" s="58"/>
      <c r="P697" s="58"/>
      <c r="Q697" s="58"/>
      <c r="R697" s="58"/>
      <c r="S697" s="58"/>
      <c r="T697" s="58"/>
      <c r="U697" s="58"/>
      <c r="V697" s="58"/>
      <c r="W697" s="58"/>
      <c r="X697" s="58"/>
      <c r="Y697" s="58"/>
    </row>
    <row r="698" spans="1:25" ht="18" customHeight="1" x14ac:dyDescent="0.2">
      <c r="A698" s="23"/>
      <c r="B698" s="23"/>
      <c r="C698" s="23"/>
      <c r="D698" s="23"/>
      <c r="E698" s="58"/>
      <c r="F698" s="58"/>
      <c r="G698" s="91"/>
      <c r="H698" s="58"/>
      <c r="I698" s="67"/>
      <c r="J698" s="58"/>
      <c r="K698" s="58"/>
      <c r="L698" s="58"/>
      <c r="M698" s="58"/>
      <c r="N698" s="58"/>
      <c r="O698" s="58"/>
      <c r="P698" s="58"/>
      <c r="Q698" s="58"/>
      <c r="R698" s="58"/>
      <c r="S698" s="58"/>
      <c r="T698" s="58"/>
      <c r="U698" s="58"/>
      <c r="V698" s="58"/>
      <c r="W698" s="58"/>
      <c r="X698" s="58"/>
      <c r="Y698" s="58"/>
    </row>
    <row r="699" spans="1:25" ht="18" customHeight="1" x14ac:dyDescent="0.2">
      <c r="A699" s="23"/>
      <c r="B699" s="23"/>
      <c r="C699" s="23"/>
      <c r="D699" s="23"/>
      <c r="E699" s="58"/>
      <c r="F699" s="58"/>
      <c r="G699" s="91"/>
      <c r="H699" s="58"/>
      <c r="I699" s="67"/>
      <c r="J699" s="58"/>
      <c r="K699" s="58"/>
      <c r="L699" s="58"/>
      <c r="M699" s="58"/>
      <c r="N699" s="58"/>
      <c r="O699" s="58"/>
      <c r="P699" s="58"/>
      <c r="Q699" s="58"/>
      <c r="R699" s="58"/>
      <c r="S699" s="58"/>
      <c r="T699" s="58"/>
      <c r="U699" s="58"/>
      <c r="V699" s="58"/>
      <c r="W699" s="58"/>
      <c r="X699" s="58"/>
      <c r="Y699" s="58"/>
    </row>
    <row r="700" spans="1:25" ht="18" customHeight="1" x14ac:dyDescent="0.2">
      <c r="A700" s="23"/>
      <c r="B700" s="23"/>
      <c r="C700" s="23"/>
      <c r="D700" s="23"/>
      <c r="E700" s="58"/>
      <c r="F700" s="58"/>
      <c r="G700" s="91"/>
      <c r="H700" s="58"/>
      <c r="I700" s="67"/>
      <c r="J700" s="58"/>
      <c r="K700" s="58"/>
      <c r="L700" s="58"/>
      <c r="M700" s="58"/>
      <c r="N700" s="58"/>
      <c r="O700" s="58"/>
      <c r="P700" s="58"/>
      <c r="Q700" s="58"/>
      <c r="R700" s="58"/>
      <c r="S700" s="58"/>
      <c r="T700" s="58"/>
      <c r="U700" s="58"/>
      <c r="V700" s="58"/>
      <c r="W700" s="58"/>
      <c r="X700" s="58"/>
      <c r="Y700" s="58"/>
    </row>
    <row r="701" spans="1:25" ht="18" customHeight="1" x14ac:dyDescent="0.2">
      <c r="A701" s="23"/>
      <c r="B701" s="23"/>
      <c r="C701" s="23"/>
      <c r="D701" s="23"/>
      <c r="E701" s="58"/>
      <c r="F701" s="58"/>
      <c r="G701" s="91"/>
      <c r="H701" s="58"/>
      <c r="I701" s="67"/>
      <c r="J701" s="58"/>
      <c r="K701" s="58"/>
      <c r="L701" s="58"/>
      <c r="M701" s="58"/>
      <c r="N701" s="58"/>
      <c r="O701" s="58"/>
      <c r="P701" s="58"/>
      <c r="Q701" s="58"/>
      <c r="R701" s="58"/>
      <c r="S701" s="58"/>
      <c r="T701" s="58"/>
      <c r="U701" s="58"/>
      <c r="V701" s="58"/>
      <c r="W701" s="58"/>
      <c r="X701" s="58"/>
      <c r="Y701" s="58"/>
    </row>
    <row r="702" spans="1:25" ht="18" customHeight="1" x14ac:dyDescent="0.2">
      <c r="A702" s="23"/>
      <c r="B702" s="23"/>
      <c r="C702" s="23"/>
      <c r="D702" s="23"/>
      <c r="E702" s="58"/>
      <c r="F702" s="58"/>
      <c r="G702" s="91"/>
      <c r="H702" s="58"/>
      <c r="I702" s="67"/>
      <c r="J702" s="58"/>
      <c r="K702" s="58"/>
      <c r="L702" s="58"/>
      <c r="M702" s="58"/>
      <c r="N702" s="58"/>
      <c r="O702" s="58"/>
      <c r="P702" s="58"/>
      <c r="Q702" s="58"/>
      <c r="R702" s="58"/>
      <c r="S702" s="58"/>
      <c r="T702" s="58"/>
      <c r="U702" s="58"/>
      <c r="V702" s="58"/>
      <c r="W702" s="58"/>
      <c r="X702" s="58"/>
      <c r="Y702" s="58"/>
    </row>
    <row r="703" spans="1:25" ht="18" customHeight="1" x14ac:dyDescent="0.2">
      <c r="A703" s="23"/>
      <c r="B703" s="23"/>
      <c r="C703" s="23"/>
      <c r="D703" s="23"/>
      <c r="E703" s="58"/>
      <c r="F703" s="58"/>
      <c r="G703" s="91"/>
      <c r="H703" s="58"/>
      <c r="I703" s="67"/>
      <c r="J703" s="58"/>
      <c r="K703" s="58"/>
      <c r="L703" s="58"/>
      <c r="M703" s="58"/>
      <c r="N703" s="58"/>
      <c r="O703" s="58"/>
      <c r="P703" s="58"/>
      <c r="Q703" s="58"/>
      <c r="R703" s="58"/>
      <c r="S703" s="58"/>
      <c r="T703" s="58"/>
      <c r="U703" s="58"/>
      <c r="V703" s="58"/>
      <c r="W703" s="58"/>
      <c r="X703" s="58"/>
      <c r="Y703" s="58"/>
    </row>
    <row r="704" spans="1:25" ht="18" customHeight="1" x14ac:dyDescent="0.2">
      <c r="A704" s="23"/>
      <c r="B704" s="23"/>
      <c r="C704" s="23"/>
      <c r="D704" s="23"/>
      <c r="E704" s="58"/>
      <c r="F704" s="58"/>
      <c r="G704" s="91"/>
      <c r="H704" s="58"/>
      <c r="I704" s="67"/>
      <c r="J704" s="58"/>
      <c r="K704" s="58"/>
      <c r="L704" s="58"/>
      <c r="M704" s="58"/>
      <c r="N704" s="58"/>
      <c r="O704" s="58"/>
      <c r="P704" s="58"/>
      <c r="Q704" s="58"/>
      <c r="R704" s="58"/>
      <c r="S704" s="58"/>
      <c r="T704" s="58"/>
      <c r="U704" s="58"/>
      <c r="V704" s="58"/>
      <c r="W704" s="58"/>
      <c r="X704" s="58"/>
      <c r="Y704" s="58"/>
    </row>
    <row r="705" spans="1:25" ht="18" customHeight="1" x14ac:dyDescent="0.2">
      <c r="A705" s="23"/>
      <c r="B705" s="23"/>
      <c r="C705" s="23"/>
      <c r="D705" s="23"/>
      <c r="E705" s="58"/>
      <c r="F705" s="58"/>
      <c r="G705" s="91"/>
      <c r="H705" s="58"/>
      <c r="I705" s="67"/>
      <c r="J705" s="58"/>
      <c r="K705" s="58"/>
      <c r="L705" s="58"/>
      <c r="M705" s="58"/>
      <c r="N705" s="58"/>
      <c r="O705" s="58"/>
      <c r="P705" s="58"/>
      <c r="Q705" s="58"/>
      <c r="R705" s="58"/>
      <c r="S705" s="58"/>
      <c r="T705" s="58"/>
      <c r="U705" s="58"/>
      <c r="V705" s="58"/>
      <c r="W705" s="58"/>
      <c r="X705" s="58"/>
      <c r="Y705" s="58"/>
    </row>
    <row r="706" spans="1:25" ht="18" customHeight="1" x14ac:dyDescent="0.2">
      <c r="A706" s="23"/>
      <c r="B706" s="23"/>
      <c r="C706" s="23"/>
      <c r="D706" s="23"/>
      <c r="E706" s="58"/>
      <c r="F706" s="58"/>
      <c r="G706" s="91"/>
      <c r="H706" s="58"/>
      <c r="I706" s="67"/>
      <c r="J706" s="58"/>
      <c r="K706" s="58"/>
      <c r="L706" s="58"/>
      <c r="M706" s="58"/>
      <c r="N706" s="58"/>
      <c r="O706" s="58"/>
      <c r="P706" s="58"/>
      <c r="Q706" s="58"/>
      <c r="R706" s="58"/>
      <c r="S706" s="58"/>
      <c r="T706" s="58"/>
      <c r="U706" s="58"/>
      <c r="V706" s="58"/>
      <c r="W706" s="58"/>
      <c r="X706" s="58"/>
      <c r="Y706" s="58"/>
    </row>
    <row r="707" spans="1:25" ht="18" customHeight="1" x14ac:dyDescent="0.2">
      <c r="A707" s="23"/>
      <c r="B707" s="23"/>
      <c r="C707" s="23"/>
      <c r="D707" s="23"/>
      <c r="E707" s="58"/>
      <c r="F707" s="58"/>
      <c r="G707" s="91"/>
      <c r="H707" s="58"/>
      <c r="I707" s="67"/>
      <c r="J707" s="58"/>
      <c r="K707" s="58"/>
      <c r="L707" s="58"/>
      <c r="M707" s="58"/>
      <c r="N707" s="58"/>
      <c r="O707" s="58"/>
      <c r="P707" s="58"/>
      <c r="Q707" s="58"/>
      <c r="R707" s="58"/>
      <c r="S707" s="58"/>
      <c r="T707" s="58"/>
      <c r="U707" s="58"/>
      <c r="V707" s="58"/>
      <c r="W707" s="58"/>
      <c r="X707" s="58"/>
      <c r="Y707" s="58"/>
    </row>
    <row r="708" spans="1:25" ht="18" customHeight="1" x14ac:dyDescent="0.2">
      <c r="A708" s="23"/>
      <c r="B708" s="23"/>
      <c r="C708" s="23"/>
      <c r="D708" s="23"/>
      <c r="E708" s="58"/>
      <c r="F708" s="58"/>
      <c r="G708" s="91"/>
      <c r="H708" s="58"/>
      <c r="I708" s="67"/>
      <c r="J708" s="58"/>
      <c r="K708" s="58"/>
      <c r="L708" s="58"/>
      <c r="M708" s="58"/>
      <c r="N708" s="58"/>
      <c r="O708" s="58"/>
      <c r="P708" s="58"/>
      <c r="Q708" s="58"/>
      <c r="R708" s="58"/>
      <c r="S708" s="58"/>
      <c r="T708" s="58"/>
      <c r="U708" s="58"/>
      <c r="V708" s="58"/>
      <c r="W708" s="58"/>
      <c r="X708" s="58"/>
      <c r="Y708" s="58"/>
    </row>
    <row r="709" spans="1:25" ht="18" customHeight="1" x14ac:dyDescent="0.2">
      <c r="A709" s="23"/>
      <c r="B709" s="23"/>
      <c r="C709" s="23"/>
      <c r="D709" s="23"/>
      <c r="E709" s="58"/>
      <c r="F709" s="58"/>
      <c r="G709" s="91"/>
      <c r="H709" s="58"/>
      <c r="I709" s="67"/>
      <c r="J709" s="58"/>
      <c r="K709" s="58"/>
      <c r="L709" s="58"/>
      <c r="M709" s="58"/>
      <c r="N709" s="58"/>
      <c r="O709" s="58"/>
      <c r="P709" s="58"/>
      <c r="Q709" s="58"/>
      <c r="R709" s="58"/>
      <c r="S709" s="58"/>
      <c r="T709" s="58"/>
      <c r="U709" s="58"/>
      <c r="V709" s="58"/>
      <c r="W709" s="58"/>
      <c r="X709" s="58"/>
      <c r="Y709" s="58"/>
    </row>
    <row r="710" spans="1:25" ht="18" customHeight="1" x14ac:dyDescent="0.2">
      <c r="A710" s="23"/>
      <c r="B710" s="23"/>
      <c r="C710" s="23"/>
      <c r="D710" s="23"/>
      <c r="E710" s="58"/>
      <c r="F710" s="58"/>
      <c r="G710" s="91"/>
      <c r="H710" s="58"/>
      <c r="I710" s="67"/>
      <c r="J710" s="58"/>
      <c r="K710" s="58"/>
      <c r="L710" s="58"/>
      <c r="M710" s="58"/>
      <c r="N710" s="58"/>
      <c r="O710" s="58"/>
      <c r="P710" s="58"/>
      <c r="Q710" s="58"/>
      <c r="R710" s="58"/>
      <c r="S710" s="58"/>
      <c r="T710" s="58"/>
      <c r="U710" s="58"/>
      <c r="V710" s="58"/>
      <c r="W710" s="58"/>
      <c r="X710" s="58"/>
      <c r="Y710" s="58"/>
    </row>
    <row r="711" spans="1:25" ht="18" customHeight="1" x14ac:dyDescent="0.2">
      <c r="A711" s="23"/>
      <c r="B711" s="23"/>
      <c r="C711" s="23"/>
      <c r="D711" s="23"/>
      <c r="E711" s="58"/>
      <c r="F711" s="58"/>
      <c r="G711" s="91"/>
      <c r="H711" s="58"/>
      <c r="I711" s="67"/>
      <c r="J711" s="58"/>
      <c r="K711" s="58"/>
      <c r="L711" s="58"/>
      <c r="M711" s="58"/>
      <c r="N711" s="58"/>
      <c r="O711" s="58"/>
      <c r="P711" s="58"/>
      <c r="Q711" s="58"/>
      <c r="R711" s="58"/>
      <c r="S711" s="58"/>
      <c r="T711" s="58"/>
      <c r="U711" s="58"/>
      <c r="V711" s="58"/>
      <c r="W711" s="58"/>
      <c r="X711" s="58"/>
      <c r="Y711" s="58"/>
    </row>
    <row r="712" spans="1:25" ht="18" customHeight="1" x14ac:dyDescent="0.2">
      <c r="A712" s="23"/>
      <c r="B712" s="23"/>
      <c r="C712" s="23"/>
      <c r="D712" s="23"/>
      <c r="E712" s="58"/>
      <c r="F712" s="58"/>
      <c r="G712" s="91"/>
      <c r="H712" s="58"/>
      <c r="I712" s="67"/>
      <c r="J712" s="58"/>
      <c r="K712" s="58"/>
      <c r="L712" s="58"/>
      <c r="M712" s="58"/>
      <c r="N712" s="58"/>
      <c r="O712" s="58"/>
      <c r="P712" s="58"/>
      <c r="Q712" s="58"/>
      <c r="R712" s="58"/>
      <c r="S712" s="58"/>
      <c r="T712" s="58"/>
      <c r="U712" s="58"/>
      <c r="V712" s="58"/>
      <c r="W712" s="58"/>
      <c r="X712" s="58"/>
      <c r="Y712" s="58"/>
    </row>
    <row r="713" spans="1:25" ht="18" customHeight="1" x14ac:dyDescent="0.2">
      <c r="A713" s="23"/>
      <c r="B713" s="23"/>
      <c r="C713" s="23"/>
      <c r="D713" s="23"/>
      <c r="E713" s="58"/>
      <c r="F713" s="58"/>
      <c r="G713" s="91"/>
      <c r="H713" s="58"/>
      <c r="I713" s="67"/>
      <c r="J713" s="58"/>
      <c r="K713" s="58"/>
      <c r="L713" s="58"/>
      <c r="M713" s="58"/>
      <c r="N713" s="58"/>
      <c r="O713" s="58"/>
      <c r="P713" s="58"/>
      <c r="Q713" s="58"/>
      <c r="R713" s="58"/>
      <c r="S713" s="58"/>
      <c r="T713" s="58"/>
      <c r="U713" s="58"/>
      <c r="V713" s="58"/>
      <c r="W713" s="58"/>
      <c r="X713" s="58"/>
      <c r="Y713" s="58"/>
    </row>
    <row r="714" spans="1:25" ht="18" customHeight="1" x14ac:dyDescent="0.2">
      <c r="A714" s="23"/>
      <c r="B714" s="23"/>
      <c r="C714" s="23"/>
      <c r="D714" s="23"/>
      <c r="E714" s="58"/>
      <c r="F714" s="58"/>
      <c r="G714" s="91"/>
      <c r="H714" s="58"/>
      <c r="I714" s="67"/>
      <c r="J714" s="58"/>
      <c r="K714" s="58"/>
      <c r="L714" s="58"/>
      <c r="M714" s="58"/>
      <c r="N714" s="58"/>
      <c r="O714" s="58"/>
      <c r="P714" s="58"/>
      <c r="Q714" s="58"/>
      <c r="R714" s="58"/>
      <c r="S714" s="58"/>
      <c r="T714" s="58"/>
      <c r="U714" s="58"/>
      <c r="V714" s="58"/>
      <c r="W714" s="58"/>
      <c r="X714" s="58"/>
      <c r="Y714" s="58"/>
    </row>
    <row r="715" spans="1:25" ht="18" customHeight="1" x14ac:dyDescent="0.2">
      <c r="A715" s="23"/>
      <c r="B715" s="23"/>
      <c r="C715" s="23"/>
      <c r="D715" s="23"/>
      <c r="E715" s="58"/>
      <c r="F715" s="58"/>
      <c r="G715" s="91"/>
      <c r="H715" s="58"/>
      <c r="I715" s="67"/>
      <c r="J715" s="58"/>
      <c r="K715" s="58"/>
      <c r="L715" s="58"/>
      <c r="M715" s="58"/>
      <c r="N715" s="58"/>
      <c r="O715" s="58"/>
      <c r="P715" s="58"/>
      <c r="Q715" s="58"/>
      <c r="R715" s="58"/>
      <c r="S715" s="58"/>
      <c r="T715" s="58"/>
      <c r="U715" s="58"/>
      <c r="V715" s="58"/>
      <c r="W715" s="58"/>
      <c r="X715" s="58"/>
      <c r="Y715" s="58"/>
    </row>
    <row r="716" spans="1:25" ht="18" customHeight="1" x14ac:dyDescent="0.2">
      <c r="A716" s="23"/>
      <c r="B716" s="23"/>
      <c r="C716" s="23"/>
      <c r="D716" s="23"/>
      <c r="E716" s="58"/>
      <c r="F716" s="58"/>
      <c r="G716" s="91"/>
      <c r="H716" s="58"/>
      <c r="I716" s="67"/>
      <c r="J716" s="58"/>
      <c r="K716" s="58"/>
      <c r="L716" s="58"/>
      <c r="M716" s="58"/>
      <c r="N716" s="58"/>
      <c r="O716" s="58"/>
      <c r="P716" s="58"/>
      <c r="Q716" s="58"/>
      <c r="R716" s="58"/>
      <c r="S716" s="58"/>
      <c r="T716" s="58"/>
      <c r="U716" s="58"/>
      <c r="V716" s="58"/>
      <c r="W716" s="58"/>
      <c r="X716" s="58"/>
      <c r="Y716" s="58"/>
    </row>
    <row r="717" spans="1:25" ht="18" customHeight="1" x14ac:dyDescent="0.2">
      <c r="A717" s="23"/>
      <c r="B717" s="23"/>
      <c r="C717" s="23"/>
      <c r="D717" s="23"/>
      <c r="E717" s="58"/>
      <c r="F717" s="58"/>
      <c r="G717" s="91"/>
      <c r="H717" s="58"/>
      <c r="I717" s="67"/>
      <c r="J717" s="58"/>
      <c r="K717" s="58"/>
      <c r="L717" s="58"/>
      <c r="M717" s="58"/>
      <c r="N717" s="58"/>
      <c r="O717" s="58"/>
      <c r="P717" s="58"/>
      <c r="Q717" s="58"/>
      <c r="R717" s="58"/>
      <c r="S717" s="58"/>
      <c r="T717" s="58"/>
      <c r="U717" s="58"/>
      <c r="V717" s="58"/>
      <c r="W717" s="58"/>
      <c r="X717" s="58"/>
      <c r="Y717" s="58"/>
    </row>
    <row r="718" spans="1:25" ht="18" customHeight="1" x14ac:dyDescent="0.2">
      <c r="A718" s="23"/>
      <c r="B718" s="23"/>
      <c r="C718" s="23"/>
      <c r="D718" s="23"/>
      <c r="E718" s="58"/>
      <c r="F718" s="58"/>
      <c r="G718" s="91"/>
      <c r="H718" s="58"/>
      <c r="I718" s="67"/>
      <c r="J718" s="58"/>
      <c r="K718" s="58"/>
      <c r="L718" s="58"/>
      <c r="M718" s="58"/>
      <c r="N718" s="58"/>
      <c r="O718" s="58"/>
      <c r="P718" s="58"/>
      <c r="Q718" s="58"/>
      <c r="R718" s="58"/>
      <c r="S718" s="58"/>
      <c r="T718" s="58"/>
      <c r="U718" s="58"/>
      <c r="V718" s="58"/>
      <c r="W718" s="58"/>
      <c r="X718" s="58"/>
      <c r="Y718" s="58"/>
    </row>
    <row r="719" spans="1:25" ht="18" customHeight="1" x14ac:dyDescent="0.2">
      <c r="A719" s="23"/>
      <c r="B719" s="23"/>
      <c r="C719" s="23"/>
      <c r="D719" s="23"/>
      <c r="E719" s="58"/>
      <c r="F719" s="58"/>
      <c r="G719" s="91"/>
      <c r="H719" s="58"/>
      <c r="I719" s="67"/>
      <c r="J719" s="58"/>
      <c r="K719" s="58"/>
      <c r="L719" s="58"/>
      <c r="M719" s="58"/>
      <c r="N719" s="58"/>
      <c r="O719" s="58"/>
      <c r="P719" s="58"/>
      <c r="Q719" s="58"/>
      <c r="R719" s="58"/>
      <c r="S719" s="58"/>
      <c r="T719" s="58"/>
      <c r="U719" s="58"/>
      <c r="V719" s="58"/>
      <c r="W719" s="58"/>
      <c r="X719" s="58"/>
      <c r="Y719" s="58"/>
    </row>
    <row r="720" spans="1:25" ht="18" customHeight="1" x14ac:dyDescent="0.2">
      <c r="A720" s="23"/>
      <c r="B720" s="23"/>
      <c r="C720" s="23"/>
      <c r="D720" s="23"/>
      <c r="E720" s="58"/>
      <c r="F720" s="58"/>
      <c r="G720" s="91"/>
      <c r="H720" s="58"/>
      <c r="I720" s="67"/>
      <c r="J720" s="58"/>
      <c r="K720" s="58"/>
      <c r="L720" s="58"/>
      <c r="M720" s="58"/>
      <c r="N720" s="58"/>
      <c r="O720" s="58"/>
      <c r="P720" s="58"/>
      <c r="Q720" s="58"/>
      <c r="R720" s="58"/>
      <c r="S720" s="58"/>
      <c r="T720" s="58"/>
      <c r="U720" s="58"/>
      <c r="V720" s="58"/>
      <c r="W720" s="58"/>
      <c r="X720" s="58"/>
      <c r="Y720" s="58"/>
    </row>
    <row r="721" spans="1:25" ht="18" customHeight="1" x14ac:dyDescent="0.2">
      <c r="A721" s="23"/>
      <c r="B721" s="23"/>
      <c r="C721" s="23"/>
      <c r="D721" s="23"/>
      <c r="E721" s="58"/>
      <c r="F721" s="58"/>
      <c r="G721" s="91"/>
      <c r="H721" s="58"/>
      <c r="I721" s="67"/>
      <c r="J721" s="58"/>
      <c r="K721" s="58"/>
      <c r="L721" s="58"/>
      <c r="M721" s="58"/>
      <c r="N721" s="58"/>
      <c r="O721" s="58"/>
      <c r="P721" s="58"/>
      <c r="Q721" s="58"/>
      <c r="R721" s="58"/>
      <c r="S721" s="58"/>
      <c r="T721" s="58"/>
      <c r="U721" s="58"/>
      <c r="V721" s="58"/>
      <c r="W721" s="58"/>
      <c r="X721" s="58"/>
      <c r="Y721" s="58"/>
    </row>
    <row r="722" spans="1:25" ht="18" customHeight="1" x14ac:dyDescent="0.2">
      <c r="A722" s="23"/>
      <c r="B722" s="23"/>
      <c r="C722" s="23"/>
      <c r="D722" s="23"/>
      <c r="E722" s="58"/>
      <c r="F722" s="58"/>
      <c r="G722" s="91"/>
      <c r="H722" s="58"/>
      <c r="I722" s="67"/>
      <c r="J722" s="58"/>
      <c r="K722" s="58"/>
      <c r="L722" s="58"/>
      <c r="M722" s="58"/>
      <c r="N722" s="58"/>
      <c r="O722" s="58"/>
      <c r="P722" s="58"/>
      <c r="Q722" s="58"/>
      <c r="R722" s="58"/>
      <c r="S722" s="58"/>
      <c r="T722" s="58"/>
      <c r="U722" s="58"/>
      <c r="V722" s="58"/>
      <c r="W722" s="58"/>
      <c r="X722" s="58"/>
      <c r="Y722" s="58"/>
    </row>
    <row r="723" spans="1:25" ht="18" customHeight="1" x14ac:dyDescent="0.2">
      <c r="A723" s="23"/>
      <c r="B723" s="23"/>
      <c r="C723" s="23"/>
      <c r="D723" s="23"/>
      <c r="E723" s="58"/>
      <c r="F723" s="58"/>
      <c r="G723" s="91"/>
      <c r="H723" s="58"/>
      <c r="I723" s="67"/>
      <c r="J723" s="58"/>
      <c r="K723" s="58"/>
      <c r="L723" s="58"/>
      <c r="M723" s="58"/>
      <c r="N723" s="58"/>
      <c r="O723" s="58"/>
      <c r="P723" s="58"/>
      <c r="Q723" s="58"/>
      <c r="R723" s="58"/>
      <c r="S723" s="58"/>
      <c r="T723" s="58"/>
      <c r="U723" s="58"/>
      <c r="V723" s="58"/>
      <c r="W723" s="58"/>
      <c r="X723" s="58"/>
      <c r="Y723" s="58"/>
    </row>
    <row r="724" spans="1:25" ht="18" customHeight="1" x14ac:dyDescent="0.2">
      <c r="A724" s="23"/>
      <c r="B724" s="23"/>
      <c r="C724" s="23"/>
      <c r="D724" s="23"/>
      <c r="E724" s="58"/>
      <c r="F724" s="58"/>
      <c r="G724" s="91"/>
      <c r="H724" s="58"/>
      <c r="I724" s="67"/>
      <c r="J724" s="58"/>
      <c r="K724" s="58"/>
      <c r="L724" s="58"/>
      <c r="M724" s="58"/>
      <c r="N724" s="58"/>
      <c r="O724" s="58"/>
      <c r="P724" s="58"/>
      <c r="Q724" s="58"/>
      <c r="R724" s="58"/>
      <c r="S724" s="58"/>
      <c r="T724" s="58"/>
      <c r="U724" s="58"/>
      <c r="V724" s="58"/>
      <c r="W724" s="58"/>
      <c r="X724" s="58"/>
      <c r="Y724" s="58"/>
    </row>
    <row r="725" spans="1:25" ht="18" customHeight="1" x14ac:dyDescent="0.2">
      <c r="A725" s="23"/>
      <c r="B725" s="23"/>
      <c r="C725" s="23"/>
      <c r="D725" s="23"/>
      <c r="E725" s="58"/>
      <c r="F725" s="58"/>
      <c r="G725" s="91"/>
      <c r="H725" s="58"/>
      <c r="I725" s="67"/>
      <c r="J725" s="58"/>
      <c r="K725" s="58"/>
      <c r="L725" s="58"/>
      <c r="M725" s="58"/>
      <c r="N725" s="58"/>
      <c r="O725" s="58"/>
      <c r="P725" s="58"/>
      <c r="Q725" s="58"/>
      <c r="R725" s="58"/>
      <c r="S725" s="58"/>
      <c r="T725" s="58"/>
      <c r="U725" s="58"/>
      <c r="V725" s="58"/>
      <c r="W725" s="58"/>
      <c r="X725" s="58"/>
      <c r="Y725" s="58"/>
    </row>
    <row r="726" spans="1:25" ht="18" customHeight="1" x14ac:dyDescent="0.2">
      <c r="A726" s="23"/>
      <c r="B726" s="23"/>
      <c r="C726" s="23"/>
      <c r="D726" s="23"/>
      <c r="E726" s="58"/>
      <c r="F726" s="58"/>
      <c r="G726" s="91"/>
      <c r="H726" s="58"/>
      <c r="I726" s="67"/>
      <c r="J726" s="58"/>
      <c r="K726" s="58"/>
      <c r="L726" s="58"/>
      <c r="M726" s="58"/>
      <c r="N726" s="58"/>
      <c r="O726" s="58"/>
      <c r="P726" s="58"/>
      <c r="Q726" s="58"/>
      <c r="R726" s="58"/>
      <c r="S726" s="58"/>
      <c r="T726" s="58"/>
      <c r="U726" s="58"/>
      <c r="V726" s="58"/>
      <c r="W726" s="58"/>
      <c r="X726" s="58"/>
      <c r="Y726" s="58"/>
    </row>
    <row r="727" spans="1:25" ht="18" customHeight="1" x14ac:dyDescent="0.2">
      <c r="A727" s="23"/>
      <c r="B727" s="23"/>
      <c r="C727" s="23"/>
      <c r="D727" s="23"/>
      <c r="E727" s="58"/>
      <c r="F727" s="58"/>
      <c r="G727" s="91"/>
      <c r="H727" s="58"/>
      <c r="I727" s="67"/>
      <c r="J727" s="58"/>
      <c r="K727" s="58"/>
      <c r="L727" s="58"/>
      <c r="M727" s="58"/>
      <c r="N727" s="58"/>
      <c r="O727" s="58"/>
      <c r="P727" s="58"/>
      <c r="Q727" s="58"/>
      <c r="R727" s="58"/>
      <c r="S727" s="58"/>
      <c r="T727" s="58"/>
      <c r="U727" s="58"/>
      <c r="V727" s="58"/>
      <c r="W727" s="58"/>
      <c r="X727" s="58"/>
      <c r="Y727" s="58"/>
    </row>
    <row r="728" spans="1:25" ht="18" customHeight="1" x14ac:dyDescent="0.2">
      <c r="A728" s="23"/>
      <c r="B728" s="23"/>
      <c r="C728" s="23"/>
      <c r="D728" s="23"/>
      <c r="E728" s="58"/>
      <c r="F728" s="58"/>
      <c r="G728" s="91"/>
      <c r="H728" s="58"/>
      <c r="I728" s="67"/>
      <c r="J728" s="58"/>
      <c r="K728" s="58"/>
      <c r="L728" s="58"/>
      <c r="M728" s="58"/>
      <c r="N728" s="58"/>
      <c r="O728" s="58"/>
      <c r="P728" s="58"/>
      <c r="Q728" s="58"/>
      <c r="R728" s="58"/>
      <c r="S728" s="58"/>
      <c r="T728" s="58"/>
      <c r="U728" s="58"/>
      <c r="V728" s="58"/>
      <c r="W728" s="58"/>
      <c r="X728" s="58"/>
      <c r="Y728" s="58"/>
    </row>
    <row r="729" spans="1:25" ht="18" customHeight="1" x14ac:dyDescent="0.2">
      <c r="A729" s="23"/>
      <c r="B729" s="23"/>
      <c r="C729" s="23"/>
      <c r="D729" s="23"/>
      <c r="E729" s="58"/>
      <c r="F729" s="58"/>
      <c r="G729" s="91"/>
      <c r="H729" s="58"/>
      <c r="I729" s="67"/>
      <c r="J729" s="58"/>
      <c r="K729" s="58"/>
      <c r="L729" s="58"/>
      <c r="M729" s="58"/>
      <c r="N729" s="58"/>
      <c r="O729" s="58"/>
      <c r="P729" s="58"/>
      <c r="Q729" s="58"/>
      <c r="R729" s="58"/>
      <c r="S729" s="58"/>
      <c r="T729" s="58"/>
      <c r="U729" s="58"/>
      <c r="V729" s="58"/>
      <c r="W729" s="58"/>
      <c r="X729" s="58"/>
      <c r="Y729" s="58"/>
    </row>
    <row r="730" spans="1:25" ht="18" customHeight="1" x14ac:dyDescent="0.2">
      <c r="A730" s="23"/>
      <c r="B730" s="23"/>
      <c r="C730" s="23"/>
      <c r="D730" s="23"/>
      <c r="E730" s="58"/>
      <c r="F730" s="58"/>
      <c r="G730" s="91"/>
      <c r="H730" s="58"/>
      <c r="I730" s="67"/>
      <c r="J730" s="58"/>
      <c r="K730" s="58"/>
      <c r="L730" s="58"/>
      <c r="M730" s="58"/>
      <c r="N730" s="58"/>
      <c r="O730" s="58"/>
      <c r="P730" s="58"/>
      <c r="Q730" s="58"/>
      <c r="R730" s="58"/>
      <c r="S730" s="58"/>
      <c r="T730" s="58"/>
      <c r="U730" s="58"/>
      <c r="V730" s="58"/>
      <c r="W730" s="58"/>
      <c r="X730" s="58"/>
      <c r="Y730" s="58"/>
    </row>
    <row r="731" spans="1:25" ht="18" customHeight="1" x14ac:dyDescent="0.2">
      <c r="A731" s="23"/>
      <c r="B731" s="23"/>
      <c r="C731" s="23"/>
      <c r="D731" s="23"/>
      <c r="E731" s="58"/>
      <c r="F731" s="58"/>
      <c r="G731" s="91"/>
      <c r="H731" s="58"/>
      <c r="I731" s="67"/>
      <c r="J731" s="58"/>
      <c r="K731" s="58"/>
      <c r="L731" s="58"/>
      <c r="M731" s="58"/>
      <c r="N731" s="58"/>
      <c r="O731" s="58"/>
      <c r="P731" s="58"/>
      <c r="Q731" s="58"/>
      <c r="R731" s="58"/>
      <c r="S731" s="58"/>
      <c r="T731" s="58"/>
      <c r="U731" s="58"/>
      <c r="V731" s="58"/>
      <c r="W731" s="58"/>
      <c r="X731" s="58"/>
      <c r="Y731" s="58"/>
    </row>
    <row r="732" spans="1:25" ht="18" customHeight="1" x14ac:dyDescent="0.2">
      <c r="A732" s="23"/>
      <c r="B732" s="23"/>
      <c r="C732" s="23"/>
      <c r="D732" s="23"/>
      <c r="E732" s="58"/>
      <c r="F732" s="58"/>
      <c r="G732" s="91"/>
      <c r="H732" s="58"/>
      <c r="I732" s="67"/>
      <c r="J732" s="58"/>
      <c r="K732" s="58"/>
      <c r="L732" s="58"/>
      <c r="M732" s="58"/>
      <c r="N732" s="58"/>
      <c r="O732" s="58"/>
      <c r="P732" s="58"/>
      <c r="Q732" s="58"/>
      <c r="R732" s="58"/>
      <c r="S732" s="58"/>
      <c r="T732" s="58"/>
      <c r="U732" s="58"/>
      <c r="V732" s="58"/>
      <c r="W732" s="58"/>
      <c r="X732" s="58"/>
      <c r="Y732" s="58"/>
    </row>
    <row r="733" spans="1:25" ht="18" customHeight="1" x14ac:dyDescent="0.2">
      <c r="A733" s="23"/>
      <c r="B733" s="23"/>
      <c r="C733" s="23"/>
      <c r="D733" s="23"/>
      <c r="E733" s="58"/>
      <c r="F733" s="58"/>
      <c r="G733" s="91"/>
      <c r="H733" s="58"/>
      <c r="I733" s="67"/>
      <c r="J733" s="58"/>
      <c r="K733" s="58"/>
      <c r="L733" s="58"/>
      <c r="M733" s="58"/>
      <c r="N733" s="58"/>
      <c r="O733" s="58"/>
      <c r="P733" s="58"/>
      <c r="Q733" s="58"/>
      <c r="R733" s="58"/>
      <c r="S733" s="58"/>
      <c r="T733" s="58"/>
      <c r="U733" s="58"/>
      <c r="V733" s="58"/>
      <c r="W733" s="58"/>
      <c r="X733" s="58"/>
      <c r="Y733" s="58"/>
    </row>
    <row r="734" spans="1:25" ht="18" customHeight="1" x14ac:dyDescent="0.2">
      <c r="A734" s="23"/>
      <c r="B734" s="23"/>
      <c r="C734" s="23"/>
      <c r="D734" s="23"/>
      <c r="E734" s="58"/>
      <c r="F734" s="58"/>
      <c r="G734" s="91"/>
      <c r="H734" s="58"/>
      <c r="I734" s="67"/>
      <c r="J734" s="58"/>
      <c r="K734" s="58"/>
      <c r="L734" s="58"/>
      <c r="M734" s="58"/>
      <c r="N734" s="58"/>
      <c r="O734" s="58"/>
      <c r="P734" s="58"/>
      <c r="Q734" s="58"/>
      <c r="R734" s="58"/>
      <c r="S734" s="58"/>
      <c r="T734" s="58"/>
      <c r="U734" s="58"/>
      <c r="V734" s="58"/>
      <c r="W734" s="58"/>
      <c r="X734" s="58"/>
      <c r="Y734" s="58"/>
    </row>
    <row r="735" spans="1:25" ht="18" customHeight="1" x14ac:dyDescent="0.2">
      <c r="A735" s="23"/>
      <c r="B735" s="23"/>
      <c r="C735" s="23"/>
      <c r="D735" s="23"/>
      <c r="E735" s="58"/>
      <c r="F735" s="58"/>
      <c r="G735" s="91"/>
      <c r="H735" s="58"/>
      <c r="I735" s="67"/>
      <c r="J735" s="58"/>
      <c r="K735" s="58"/>
      <c r="L735" s="58"/>
      <c r="M735" s="58"/>
      <c r="N735" s="58"/>
      <c r="O735" s="58"/>
      <c r="P735" s="58"/>
      <c r="Q735" s="58"/>
      <c r="R735" s="58"/>
      <c r="S735" s="58"/>
      <c r="T735" s="58"/>
      <c r="U735" s="58"/>
      <c r="V735" s="58"/>
      <c r="W735" s="58"/>
      <c r="X735" s="58"/>
      <c r="Y735" s="58"/>
    </row>
    <row r="736" spans="1:25" ht="18" customHeight="1" x14ac:dyDescent="0.2">
      <c r="A736" s="23"/>
      <c r="B736" s="23"/>
      <c r="C736" s="23"/>
      <c r="D736" s="23"/>
      <c r="E736" s="58"/>
      <c r="F736" s="58"/>
      <c r="G736" s="91"/>
      <c r="H736" s="58"/>
      <c r="I736" s="67"/>
      <c r="J736" s="58"/>
      <c r="K736" s="58"/>
      <c r="L736" s="58"/>
      <c r="M736" s="58"/>
      <c r="N736" s="58"/>
      <c r="O736" s="58"/>
      <c r="P736" s="58"/>
      <c r="Q736" s="58"/>
      <c r="R736" s="58"/>
      <c r="S736" s="58"/>
      <c r="T736" s="58"/>
      <c r="U736" s="58"/>
      <c r="V736" s="58"/>
      <c r="W736" s="58"/>
      <c r="X736" s="58"/>
      <c r="Y736" s="58"/>
    </row>
    <row r="737" spans="1:25" ht="18" customHeight="1" x14ac:dyDescent="0.2">
      <c r="A737" s="23"/>
      <c r="B737" s="23"/>
      <c r="C737" s="23"/>
      <c r="D737" s="23"/>
      <c r="E737" s="58"/>
      <c r="F737" s="58"/>
      <c r="G737" s="91"/>
      <c r="H737" s="58"/>
      <c r="I737" s="67"/>
      <c r="J737" s="58"/>
      <c r="K737" s="58"/>
      <c r="L737" s="58"/>
      <c r="M737" s="58"/>
      <c r="N737" s="58"/>
      <c r="O737" s="58"/>
      <c r="P737" s="58"/>
      <c r="Q737" s="58"/>
      <c r="R737" s="58"/>
      <c r="S737" s="58"/>
      <c r="T737" s="58"/>
      <c r="U737" s="58"/>
      <c r="V737" s="58"/>
      <c r="W737" s="58"/>
      <c r="X737" s="58"/>
      <c r="Y737" s="58"/>
    </row>
    <row r="738" spans="1:25" ht="18" customHeight="1" x14ac:dyDescent="0.2">
      <c r="A738" s="23"/>
      <c r="B738" s="23"/>
      <c r="C738" s="23"/>
      <c r="D738" s="23"/>
      <c r="E738" s="58"/>
      <c r="F738" s="58"/>
      <c r="G738" s="91"/>
      <c r="H738" s="58"/>
      <c r="I738" s="67"/>
      <c r="J738" s="58"/>
      <c r="K738" s="58"/>
      <c r="L738" s="58"/>
      <c r="M738" s="58"/>
      <c r="N738" s="58"/>
      <c r="O738" s="58"/>
      <c r="P738" s="58"/>
      <c r="Q738" s="58"/>
      <c r="R738" s="58"/>
      <c r="S738" s="58"/>
      <c r="T738" s="58"/>
      <c r="U738" s="58"/>
      <c r="V738" s="58"/>
      <c r="W738" s="58"/>
      <c r="X738" s="58"/>
      <c r="Y738" s="58"/>
    </row>
    <row r="739" spans="1:25" ht="18" customHeight="1" x14ac:dyDescent="0.2">
      <c r="A739" s="23"/>
      <c r="B739" s="23"/>
      <c r="C739" s="23"/>
      <c r="D739" s="23"/>
      <c r="E739" s="58"/>
      <c r="F739" s="58"/>
      <c r="G739" s="91"/>
      <c r="H739" s="58"/>
      <c r="I739" s="67"/>
      <c r="J739" s="58"/>
      <c r="K739" s="58"/>
      <c r="L739" s="58"/>
      <c r="M739" s="58"/>
      <c r="N739" s="58"/>
      <c r="O739" s="58"/>
      <c r="P739" s="58"/>
      <c r="Q739" s="58"/>
      <c r="R739" s="58"/>
      <c r="S739" s="58"/>
      <c r="T739" s="58"/>
      <c r="U739" s="58"/>
      <c r="V739" s="58"/>
      <c r="W739" s="58"/>
      <c r="X739" s="58"/>
      <c r="Y739" s="58"/>
    </row>
    <row r="740" spans="1:25" ht="18" customHeight="1" x14ac:dyDescent="0.2">
      <c r="A740" s="23"/>
      <c r="B740" s="23"/>
      <c r="C740" s="23"/>
      <c r="D740" s="23"/>
      <c r="E740" s="58"/>
      <c r="F740" s="58"/>
      <c r="G740" s="91"/>
      <c r="H740" s="58"/>
      <c r="I740" s="67"/>
      <c r="J740" s="58"/>
      <c r="K740" s="58"/>
      <c r="L740" s="58"/>
      <c r="M740" s="58"/>
      <c r="N740" s="58"/>
      <c r="O740" s="58"/>
      <c r="P740" s="58"/>
      <c r="Q740" s="58"/>
      <c r="R740" s="58"/>
      <c r="S740" s="58"/>
      <c r="T740" s="58"/>
      <c r="U740" s="58"/>
      <c r="V740" s="58"/>
      <c r="W740" s="58"/>
      <c r="X740" s="58"/>
      <c r="Y740" s="58"/>
    </row>
    <row r="741" spans="1:25" ht="18" customHeight="1" x14ac:dyDescent="0.2">
      <c r="A741" s="23"/>
      <c r="B741" s="23"/>
      <c r="C741" s="23"/>
      <c r="D741" s="23"/>
      <c r="E741" s="58"/>
      <c r="F741" s="58"/>
      <c r="G741" s="91"/>
      <c r="H741" s="58"/>
      <c r="I741" s="67"/>
      <c r="J741" s="58"/>
      <c r="K741" s="58"/>
      <c r="L741" s="58"/>
      <c r="M741" s="58"/>
      <c r="N741" s="58"/>
      <c r="O741" s="58"/>
      <c r="P741" s="58"/>
      <c r="Q741" s="58"/>
      <c r="R741" s="58"/>
      <c r="S741" s="58"/>
      <c r="T741" s="58"/>
      <c r="U741" s="58"/>
      <c r="V741" s="58"/>
      <c r="W741" s="58"/>
      <c r="X741" s="58"/>
      <c r="Y741" s="58"/>
    </row>
    <row r="742" spans="1:25" ht="18" customHeight="1" x14ac:dyDescent="0.2">
      <c r="A742" s="23"/>
      <c r="B742" s="23"/>
      <c r="C742" s="23"/>
      <c r="D742" s="23"/>
      <c r="E742" s="58"/>
      <c r="F742" s="58"/>
      <c r="G742" s="91"/>
      <c r="H742" s="58"/>
      <c r="I742" s="67"/>
      <c r="J742" s="58"/>
      <c r="K742" s="58"/>
      <c r="L742" s="58"/>
      <c r="M742" s="58"/>
      <c r="N742" s="58"/>
      <c r="O742" s="58"/>
      <c r="P742" s="58"/>
      <c r="Q742" s="58"/>
      <c r="R742" s="58"/>
      <c r="S742" s="58"/>
      <c r="T742" s="58"/>
      <c r="U742" s="58"/>
      <c r="V742" s="58"/>
      <c r="W742" s="58"/>
      <c r="X742" s="58"/>
      <c r="Y742" s="58"/>
    </row>
    <row r="743" spans="1:25" ht="18" customHeight="1" x14ac:dyDescent="0.2">
      <c r="A743" s="23"/>
      <c r="B743" s="23"/>
      <c r="C743" s="23"/>
      <c r="D743" s="23"/>
      <c r="E743" s="58"/>
      <c r="F743" s="58"/>
      <c r="G743" s="91"/>
      <c r="H743" s="58"/>
      <c r="I743" s="67"/>
      <c r="J743" s="58"/>
      <c r="K743" s="58"/>
      <c r="L743" s="58"/>
      <c r="M743" s="58"/>
      <c r="N743" s="58"/>
      <c r="O743" s="58"/>
      <c r="P743" s="58"/>
      <c r="Q743" s="58"/>
      <c r="R743" s="58"/>
      <c r="S743" s="58"/>
      <c r="T743" s="58"/>
      <c r="U743" s="58"/>
      <c r="V743" s="58"/>
      <c r="W743" s="58"/>
      <c r="X743" s="58"/>
      <c r="Y743" s="58"/>
    </row>
    <row r="744" spans="1:25" ht="18" customHeight="1" x14ac:dyDescent="0.2">
      <c r="A744" s="23"/>
      <c r="B744" s="23"/>
      <c r="C744" s="23"/>
      <c r="D744" s="23"/>
      <c r="E744" s="58"/>
      <c r="F744" s="58"/>
      <c r="G744" s="91"/>
      <c r="H744" s="58"/>
      <c r="I744" s="67"/>
      <c r="J744" s="58"/>
      <c r="K744" s="58"/>
      <c r="L744" s="58"/>
      <c r="M744" s="58"/>
      <c r="N744" s="58"/>
      <c r="O744" s="58"/>
      <c r="P744" s="58"/>
      <c r="Q744" s="58"/>
      <c r="R744" s="58"/>
      <c r="S744" s="58"/>
      <c r="T744" s="58"/>
      <c r="U744" s="58"/>
      <c r="V744" s="58"/>
      <c r="W744" s="58"/>
      <c r="X744" s="58"/>
      <c r="Y744" s="58"/>
    </row>
    <row r="745" spans="1:25" ht="18" customHeight="1" x14ac:dyDescent="0.2">
      <c r="A745" s="23"/>
      <c r="B745" s="23"/>
      <c r="C745" s="23"/>
      <c r="D745" s="23"/>
      <c r="E745" s="58"/>
      <c r="F745" s="58"/>
      <c r="G745" s="91"/>
      <c r="H745" s="58"/>
      <c r="I745" s="67"/>
      <c r="J745" s="58"/>
      <c r="K745" s="58"/>
      <c r="L745" s="58"/>
      <c r="M745" s="58"/>
      <c r="N745" s="58"/>
      <c r="O745" s="58"/>
      <c r="P745" s="58"/>
      <c r="Q745" s="58"/>
      <c r="R745" s="58"/>
      <c r="S745" s="58"/>
      <c r="T745" s="58"/>
      <c r="U745" s="58"/>
      <c r="V745" s="58"/>
      <c r="W745" s="58"/>
      <c r="X745" s="58"/>
      <c r="Y745" s="58"/>
    </row>
    <row r="746" spans="1:25" ht="18" customHeight="1" x14ac:dyDescent="0.2">
      <c r="A746" s="23"/>
      <c r="B746" s="23"/>
      <c r="C746" s="23"/>
      <c r="D746" s="23"/>
      <c r="E746" s="58"/>
      <c r="F746" s="58"/>
      <c r="G746" s="91"/>
      <c r="H746" s="58"/>
      <c r="I746" s="67"/>
      <c r="J746" s="58"/>
      <c r="K746" s="58"/>
      <c r="L746" s="58"/>
      <c r="M746" s="58"/>
      <c r="N746" s="58"/>
      <c r="O746" s="58"/>
      <c r="P746" s="58"/>
      <c r="Q746" s="58"/>
      <c r="R746" s="58"/>
      <c r="S746" s="58"/>
      <c r="T746" s="58"/>
      <c r="U746" s="58"/>
      <c r="V746" s="58"/>
      <c r="W746" s="58"/>
      <c r="X746" s="58"/>
      <c r="Y746" s="58"/>
    </row>
    <row r="747" spans="1:25" ht="18" customHeight="1" x14ac:dyDescent="0.2">
      <c r="A747" s="23"/>
      <c r="B747" s="23"/>
      <c r="C747" s="23"/>
      <c r="D747" s="23"/>
      <c r="E747" s="58"/>
      <c r="F747" s="58"/>
      <c r="G747" s="91"/>
      <c r="H747" s="58"/>
      <c r="I747" s="67"/>
      <c r="J747" s="58"/>
      <c r="K747" s="58"/>
      <c r="L747" s="58"/>
      <c r="M747" s="58"/>
      <c r="N747" s="58"/>
      <c r="O747" s="58"/>
      <c r="P747" s="58"/>
      <c r="Q747" s="58"/>
      <c r="R747" s="58"/>
      <c r="S747" s="58"/>
      <c r="T747" s="58"/>
      <c r="U747" s="58"/>
      <c r="V747" s="58"/>
      <c r="W747" s="58"/>
      <c r="X747" s="58"/>
      <c r="Y747" s="58"/>
    </row>
    <row r="748" spans="1:25" ht="18" customHeight="1" x14ac:dyDescent="0.2">
      <c r="A748" s="23"/>
      <c r="B748" s="23"/>
      <c r="C748" s="23"/>
      <c r="D748" s="23"/>
      <c r="E748" s="58"/>
      <c r="F748" s="58"/>
      <c r="G748" s="91"/>
      <c r="H748" s="58"/>
      <c r="I748" s="67"/>
      <c r="J748" s="58"/>
      <c r="K748" s="58"/>
      <c r="L748" s="58"/>
      <c r="M748" s="58"/>
      <c r="N748" s="58"/>
      <c r="O748" s="58"/>
      <c r="P748" s="58"/>
      <c r="Q748" s="58"/>
      <c r="R748" s="58"/>
      <c r="S748" s="58"/>
      <c r="T748" s="58"/>
      <c r="U748" s="58"/>
      <c r="V748" s="58"/>
      <c r="W748" s="58"/>
      <c r="X748" s="58"/>
      <c r="Y748" s="58"/>
    </row>
    <row r="749" spans="1:25" ht="18" customHeight="1" x14ac:dyDescent="0.2">
      <c r="A749" s="23"/>
      <c r="B749" s="23"/>
      <c r="C749" s="23"/>
      <c r="D749" s="23"/>
      <c r="E749" s="58"/>
      <c r="F749" s="58"/>
      <c r="G749" s="91"/>
      <c r="H749" s="58"/>
      <c r="I749" s="67"/>
      <c r="J749" s="58"/>
      <c r="K749" s="58"/>
      <c r="L749" s="58"/>
      <c r="M749" s="58"/>
      <c r="N749" s="58"/>
      <c r="O749" s="58"/>
      <c r="P749" s="58"/>
      <c r="Q749" s="58"/>
      <c r="R749" s="58"/>
      <c r="S749" s="58"/>
      <c r="T749" s="58"/>
      <c r="U749" s="58"/>
      <c r="V749" s="58"/>
      <c r="W749" s="58"/>
      <c r="X749" s="58"/>
      <c r="Y749" s="58"/>
    </row>
    <row r="750" spans="1:25" ht="18" customHeight="1" x14ac:dyDescent="0.2">
      <c r="A750" s="23"/>
      <c r="B750" s="23"/>
      <c r="C750" s="23"/>
      <c r="D750" s="23"/>
      <c r="E750" s="58"/>
      <c r="F750" s="58"/>
      <c r="G750" s="91"/>
      <c r="H750" s="58"/>
      <c r="I750" s="67"/>
      <c r="J750" s="58"/>
      <c r="K750" s="58"/>
      <c r="L750" s="58"/>
      <c r="M750" s="58"/>
      <c r="N750" s="58"/>
      <c r="O750" s="58"/>
      <c r="P750" s="58"/>
      <c r="Q750" s="58"/>
      <c r="R750" s="58"/>
      <c r="S750" s="58"/>
      <c r="T750" s="58"/>
      <c r="U750" s="58"/>
      <c r="V750" s="58"/>
      <c r="W750" s="58"/>
      <c r="X750" s="58"/>
      <c r="Y750" s="58"/>
    </row>
    <row r="751" spans="1:25" ht="18" customHeight="1" x14ac:dyDescent="0.2">
      <c r="A751" s="23"/>
      <c r="B751" s="23"/>
      <c r="C751" s="23"/>
      <c r="D751" s="23"/>
      <c r="E751" s="58"/>
      <c r="F751" s="58"/>
      <c r="G751" s="91"/>
      <c r="H751" s="58"/>
      <c r="I751" s="67"/>
      <c r="J751" s="58"/>
      <c r="K751" s="58"/>
      <c r="L751" s="58"/>
      <c r="M751" s="58"/>
      <c r="N751" s="58"/>
      <c r="O751" s="58"/>
      <c r="P751" s="58"/>
      <c r="Q751" s="58"/>
      <c r="R751" s="58"/>
      <c r="S751" s="58"/>
      <c r="T751" s="58"/>
      <c r="U751" s="58"/>
      <c r="V751" s="58"/>
      <c r="W751" s="58"/>
      <c r="X751" s="58"/>
      <c r="Y751" s="58"/>
    </row>
    <row r="752" spans="1:25" ht="18" customHeight="1" x14ac:dyDescent="0.2">
      <c r="A752" s="23"/>
      <c r="B752" s="23"/>
      <c r="C752" s="23"/>
      <c r="D752" s="23"/>
      <c r="E752" s="58"/>
      <c r="F752" s="58"/>
      <c r="G752" s="91"/>
      <c r="H752" s="58"/>
      <c r="I752" s="67"/>
      <c r="J752" s="58"/>
      <c r="K752" s="58"/>
      <c r="L752" s="58"/>
      <c r="M752" s="58"/>
      <c r="N752" s="58"/>
      <c r="O752" s="58"/>
      <c r="P752" s="58"/>
      <c r="Q752" s="58"/>
      <c r="R752" s="58"/>
      <c r="S752" s="58"/>
      <c r="T752" s="58"/>
      <c r="U752" s="58"/>
      <c r="V752" s="58"/>
      <c r="W752" s="58"/>
      <c r="X752" s="58"/>
      <c r="Y752" s="58"/>
    </row>
    <row r="753" spans="1:25" ht="18" customHeight="1" x14ac:dyDescent="0.2">
      <c r="A753" s="23"/>
      <c r="B753" s="23"/>
      <c r="C753" s="23"/>
      <c r="D753" s="23"/>
      <c r="E753" s="58"/>
      <c r="F753" s="58"/>
      <c r="G753" s="91"/>
      <c r="H753" s="58"/>
      <c r="I753" s="67"/>
      <c r="J753" s="58"/>
      <c r="K753" s="58"/>
      <c r="L753" s="58"/>
      <c r="M753" s="58"/>
      <c r="N753" s="58"/>
      <c r="O753" s="58"/>
      <c r="P753" s="58"/>
      <c r="Q753" s="58"/>
      <c r="R753" s="58"/>
      <c r="S753" s="58"/>
      <c r="T753" s="58"/>
      <c r="U753" s="58"/>
      <c r="V753" s="58"/>
      <c r="W753" s="58"/>
      <c r="X753" s="58"/>
      <c r="Y753" s="58"/>
    </row>
    <row r="754" spans="1:25" ht="18" customHeight="1" x14ac:dyDescent="0.2">
      <c r="A754" s="23"/>
      <c r="B754" s="23"/>
      <c r="C754" s="23"/>
      <c r="D754" s="23"/>
      <c r="E754" s="58"/>
      <c r="F754" s="58"/>
      <c r="G754" s="91"/>
      <c r="H754" s="58"/>
      <c r="I754" s="67"/>
      <c r="J754" s="58"/>
      <c r="K754" s="58"/>
      <c r="L754" s="58"/>
      <c r="M754" s="58"/>
      <c r="N754" s="58"/>
      <c r="O754" s="58"/>
      <c r="P754" s="58"/>
      <c r="Q754" s="58"/>
      <c r="R754" s="58"/>
      <c r="S754" s="58"/>
      <c r="T754" s="58"/>
      <c r="U754" s="58"/>
      <c r="V754" s="58"/>
      <c r="W754" s="58"/>
      <c r="X754" s="58"/>
      <c r="Y754" s="58"/>
    </row>
    <row r="755" spans="1:25" ht="18" customHeight="1" x14ac:dyDescent="0.2">
      <c r="A755" s="23"/>
      <c r="B755" s="23"/>
      <c r="C755" s="23"/>
      <c r="D755" s="23"/>
      <c r="E755" s="58"/>
      <c r="F755" s="58"/>
      <c r="G755" s="91"/>
      <c r="H755" s="58"/>
      <c r="I755" s="67"/>
      <c r="J755" s="58"/>
      <c r="K755" s="58"/>
      <c r="L755" s="58"/>
      <c r="M755" s="58"/>
      <c r="N755" s="58"/>
      <c r="O755" s="58"/>
      <c r="P755" s="58"/>
      <c r="Q755" s="58"/>
      <c r="R755" s="58"/>
      <c r="S755" s="58"/>
      <c r="T755" s="58"/>
      <c r="U755" s="58"/>
      <c r="V755" s="58"/>
      <c r="W755" s="58"/>
      <c r="X755" s="58"/>
      <c r="Y755" s="58"/>
    </row>
    <row r="756" spans="1:25" ht="18" customHeight="1" x14ac:dyDescent="0.2">
      <c r="A756" s="23"/>
      <c r="B756" s="23"/>
      <c r="C756" s="23"/>
      <c r="D756" s="23"/>
      <c r="E756" s="58"/>
      <c r="F756" s="58"/>
      <c r="G756" s="91"/>
      <c r="H756" s="58"/>
      <c r="I756" s="67"/>
      <c r="J756" s="58"/>
      <c r="K756" s="58"/>
      <c r="L756" s="58"/>
      <c r="M756" s="58"/>
      <c r="N756" s="58"/>
      <c r="O756" s="58"/>
      <c r="P756" s="58"/>
      <c r="Q756" s="58"/>
      <c r="R756" s="58"/>
      <c r="S756" s="58"/>
      <c r="T756" s="58"/>
      <c r="U756" s="58"/>
      <c r="V756" s="58"/>
      <c r="W756" s="58"/>
      <c r="X756" s="58"/>
      <c r="Y756" s="58"/>
    </row>
    <row r="757" spans="1:25" ht="18" customHeight="1" x14ac:dyDescent="0.2">
      <c r="A757" s="23"/>
      <c r="B757" s="23"/>
      <c r="C757" s="23"/>
      <c r="D757" s="23"/>
      <c r="E757" s="58"/>
      <c r="F757" s="58"/>
      <c r="G757" s="91"/>
      <c r="H757" s="58"/>
      <c r="I757" s="67"/>
      <c r="J757" s="58"/>
      <c r="K757" s="58"/>
      <c r="L757" s="58"/>
      <c r="M757" s="58"/>
      <c r="N757" s="58"/>
      <c r="O757" s="58"/>
      <c r="P757" s="58"/>
      <c r="Q757" s="58"/>
      <c r="R757" s="58"/>
      <c r="S757" s="58"/>
      <c r="T757" s="58"/>
      <c r="U757" s="58"/>
      <c r="V757" s="58"/>
      <c r="W757" s="58"/>
      <c r="X757" s="58"/>
      <c r="Y757" s="58"/>
    </row>
    <row r="758" spans="1:25" ht="18" customHeight="1" x14ac:dyDescent="0.2">
      <c r="A758" s="23"/>
      <c r="B758" s="23"/>
      <c r="C758" s="23"/>
      <c r="D758" s="23"/>
      <c r="E758" s="58"/>
      <c r="F758" s="58"/>
      <c r="G758" s="91"/>
      <c r="H758" s="58"/>
      <c r="I758" s="67"/>
      <c r="J758" s="58"/>
      <c r="K758" s="58"/>
      <c r="L758" s="58"/>
      <c r="M758" s="58"/>
      <c r="N758" s="58"/>
      <c r="O758" s="58"/>
      <c r="P758" s="58"/>
      <c r="Q758" s="58"/>
      <c r="R758" s="58"/>
      <c r="S758" s="58"/>
      <c r="T758" s="58"/>
      <c r="U758" s="58"/>
      <c r="V758" s="58"/>
      <c r="W758" s="58"/>
      <c r="X758" s="58"/>
      <c r="Y758" s="58"/>
    </row>
    <row r="759" spans="1:25" ht="18" customHeight="1" x14ac:dyDescent="0.2">
      <c r="A759" s="23"/>
      <c r="B759" s="23"/>
      <c r="C759" s="23"/>
      <c r="D759" s="23"/>
      <c r="E759" s="58"/>
      <c r="F759" s="58"/>
      <c r="G759" s="91"/>
      <c r="H759" s="58"/>
      <c r="I759" s="67"/>
      <c r="J759" s="58"/>
      <c r="K759" s="58"/>
      <c r="L759" s="58"/>
      <c r="M759" s="58"/>
      <c r="N759" s="58"/>
      <c r="O759" s="58"/>
      <c r="P759" s="58"/>
      <c r="Q759" s="58"/>
      <c r="R759" s="58"/>
      <c r="S759" s="58"/>
      <c r="T759" s="58"/>
      <c r="U759" s="58"/>
      <c r="V759" s="58"/>
      <c r="W759" s="58"/>
      <c r="X759" s="58"/>
      <c r="Y759" s="58"/>
    </row>
    <row r="760" spans="1:25" ht="18" customHeight="1" x14ac:dyDescent="0.2">
      <c r="A760" s="23"/>
      <c r="B760" s="23"/>
      <c r="C760" s="23"/>
      <c r="D760" s="23"/>
      <c r="E760" s="58"/>
      <c r="F760" s="58"/>
      <c r="G760" s="91"/>
      <c r="H760" s="58"/>
      <c r="I760" s="67"/>
      <c r="J760" s="58"/>
      <c r="K760" s="58"/>
      <c r="L760" s="58"/>
      <c r="M760" s="58"/>
      <c r="N760" s="58"/>
      <c r="O760" s="58"/>
      <c r="P760" s="58"/>
      <c r="Q760" s="58"/>
      <c r="R760" s="58"/>
      <c r="S760" s="58"/>
      <c r="T760" s="58"/>
      <c r="U760" s="58"/>
      <c r="V760" s="58"/>
      <c r="W760" s="58"/>
      <c r="X760" s="58"/>
      <c r="Y760" s="58"/>
    </row>
    <row r="761" spans="1:25" ht="18" customHeight="1" x14ac:dyDescent="0.2">
      <c r="A761" s="23"/>
      <c r="B761" s="23"/>
      <c r="C761" s="23"/>
      <c r="D761" s="23"/>
      <c r="E761" s="58"/>
      <c r="F761" s="58"/>
      <c r="G761" s="91"/>
      <c r="H761" s="58"/>
      <c r="I761" s="67"/>
      <c r="J761" s="58"/>
      <c r="K761" s="58"/>
      <c r="L761" s="58"/>
      <c r="M761" s="58"/>
      <c r="N761" s="58"/>
      <c r="O761" s="58"/>
      <c r="P761" s="58"/>
      <c r="Q761" s="58"/>
      <c r="R761" s="58"/>
      <c r="S761" s="58"/>
      <c r="T761" s="58"/>
      <c r="U761" s="58"/>
      <c r="V761" s="58"/>
      <c r="W761" s="58"/>
      <c r="X761" s="58"/>
      <c r="Y761" s="58"/>
    </row>
    <row r="762" spans="1:25" ht="18" customHeight="1" x14ac:dyDescent="0.2">
      <c r="A762" s="23"/>
      <c r="B762" s="23"/>
      <c r="C762" s="23"/>
      <c r="D762" s="23"/>
      <c r="E762" s="58"/>
      <c r="F762" s="58"/>
      <c r="G762" s="91"/>
      <c r="H762" s="58"/>
      <c r="I762" s="67"/>
      <c r="J762" s="58"/>
      <c r="K762" s="58"/>
      <c r="L762" s="58"/>
      <c r="M762" s="58"/>
      <c r="N762" s="58"/>
      <c r="O762" s="58"/>
      <c r="P762" s="58"/>
      <c r="Q762" s="58"/>
      <c r="R762" s="58"/>
      <c r="S762" s="58"/>
      <c r="T762" s="58"/>
      <c r="U762" s="58"/>
      <c r="V762" s="58"/>
      <c r="W762" s="58"/>
      <c r="X762" s="58"/>
      <c r="Y762" s="58"/>
    </row>
    <row r="763" spans="1:25" ht="18" customHeight="1" x14ac:dyDescent="0.2">
      <c r="A763" s="23"/>
      <c r="B763" s="23"/>
      <c r="C763" s="23"/>
      <c r="D763" s="23"/>
      <c r="E763" s="58"/>
      <c r="F763" s="58"/>
      <c r="G763" s="91"/>
      <c r="H763" s="58"/>
      <c r="I763" s="67"/>
      <c r="J763" s="58"/>
      <c r="K763" s="58"/>
      <c r="L763" s="58"/>
      <c r="M763" s="58"/>
      <c r="N763" s="58"/>
      <c r="O763" s="58"/>
      <c r="P763" s="58"/>
      <c r="Q763" s="58"/>
      <c r="R763" s="58"/>
      <c r="S763" s="58"/>
      <c r="T763" s="58"/>
      <c r="U763" s="58"/>
      <c r="V763" s="58"/>
      <c r="W763" s="58"/>
      <c r="X763" s="58"/>
      <c r="Y763" s="58"/>
    </row>
    <row r="764" spans="1:25" ht="18" customHeight="1" x14ac:dyDescent="0.2">
      <c r="A764" s="23"/>
      <c r="B764" s="23"/>
      <c r="C764" s="23"/>
      <c r="D764" s="23"/>
      <c r="E764" s="58"/>
      <c r="F764" s="58"/>
      <c r="G764" s="91"/>
      <c r="H764" s="58"/>
      <c r="I764" s="67"/>
      <c r="J764" s="58"/>
      <c r="K764" s="58"/>
      <c r="L764" s="58"/>
      <c r="M764" s="58"/>
      <c r="N764" s="58"/>
      <c r="O764" s="58"/>
      <c r="P764" s="58"/>
      <c r="Q764" s="58"/>
      <c r="R764" s="58"/>
      <c r="S764" s="58"/>
      <c r="T764" s="58"/>
      <c r="U764" s="58"/>
      <c r="V764" s="58"/>
      <c r="W764" s="58"/>
      <c r="X764" s="58"/>
      <c r="Y764" s="58"/>
    </row>
    <row r="765" spans="1:25" ht="18" customHeight="1" x14ac:dyDescent="0.2">
      <c r="A765" s="23"/>
      <c r="B765" s="23"/>
      <c r="C765" s="23"/>
      <c r="D765" s="23"/>
      <c r="E765" s="58"/>
      <c r="F765" s="58"/>
      <c r="G765" s="91"/>
      <c r="H765" s="58"/>
      <c r="I765" s="67"/>
      <c r="J765" s="58"/>
      <c r="K765" s="58"/>
      <c r="L765" s="58"/>
      <c r="M765" s="58"/>
      <c r="N765" s="58"/>
      <c r="O765" s="58"/>
      <c r="P765" s="58"/>
      <c r="Q765" s="58"/>
      <c r="R765" s="58"/>
      <c r="S765" s="58"/>
      <c r="T765" s="58"/>
      <c r="U765" s="58"/>
      <c r="V765" s="58"/>
      <c r="W765" s="58"/>
      <c r="X765" s="58"/>
      <c r="Y765" s="58"/>
    </row>
    <row r="766" spans="1:25" ht="18" customHeight="1" x14ac:dyDescent="0.2">
      <c r="A766" s="23"/>
      <c r="B766" s="23"/>
      <c r="C766" s="23"/>
      <c r="D766" s="23"/>
      <c r="E766" s="58"/>
      <c r="F766" s="58"/>
      <c r="G766" s="91"/>
      <c r="H766" s="58"/>
      <c r="I766" s="67"/>
      <c r="J766" s="58"/>
      <c r="K766" s="58"/>
      <c r="L766" s="58"/>
      <c r="M766" s="58"/>
      <c r="N766" s="58"/>
      <c r="O766" s="58"/>
      <c r="P766" s="58"/>
      <c r="Q766" s="58"/>
      <c r="R766" s="58"/>
      <c r="S766" s="58"/>
      <c r="T766" s="58"/>
      <c r="U766" s="58"/>
      <c r="V766" s="58"/>
      <c r="W766" s="58"/>
      <c r="X766" s="58"/>
      <c r="Y766" s="58"/>
    </row>
    <row r="767" spans="1:25" ht="18" customHeight="1" x14ac:dyDescent="0.2">
      <c r="A767" s="23"/>
      <c r="B767" s="23"/>
      <c r="C767" s="23"/>
      <c r="D767" s="23"/>
      <c r="E767" s="58"/>
      <c r="F767" s="58"/>
      <c r="G767" s="91"/>
      <c r="H767" s="58"/>
      <c r="I767" s="67"/>
      <c r="J767" s="58"/>
      <c r="K767" s="58"/>
      <c r="L767" s="58"/>
      <c r="M767" s="58"/>
      <c r="N767" s="58"/>
      <c r="O767" s="58"/>
      <c r="P767" s="58"/>
      <c r="Q767" s="58"/>
      <c r="R767" s="58"/>
      <c r="S767" s="58"/>
      <c r="T767" s="58"/>
      <c r="U767" s="58"/>
      <c r="V767" s="58"/>
      <c r="W767" s="58"/>
      <c r="X767" s="58"/>
      <c r="Y767" s="58"/>
    </row>
    <row r="768" spans="1:25" ht="18" customHeight="1" x14ac:dyDescent="0.2">
      <c r="A768" s="23"/>
      <c r="B768" s="23"/>
      <c r="C768" s="23"/>
      <c r="D768" s="23"/>
      <c r="E768" s="58"/>
      <c r="F768" s="58"/>
      <c r="G768" s="91"/>
      <c r="H768" s="58"/>
      <c r="I768" s="67"/>
      <c r="J768" s="58"/>
      <c r="K768" s="58"/>
      <c r="L768" s="58"/>
      <c r="M768" s="58"/>
      <c r="N768" s="58"/>
      <c r="O768" s="58"/>
      <c r="P768" s="58"/>
      <c r="Q768" s="58"/>
      <c r="R768" s="58"/>
      <c r="S768" s="58"/>
      <c r="T768" s="58"/>
      <c r="U768" s="58"/>
      <c r="V768" s="58"/>
      <c r="W768" s="58"/>
      <c r="X768" s="58"/>
      <c r="Y768" s="58"/>
    </row>
    <row r="769" spans="1:25" ht="18" customHeight="1" x14ac:dyDescent="0.2">
      <c r="A769" s="23"/>
      <c r="B769" s="23"/>
      <c r="C769" s="23"/>
      <c r="D769" s="23"/>
      <c r="E769" s="58"/>
      <c r="F769" s="58"/>
      <c r="G769" s="91"/>
      <c r="H769" s="58"/>
      <c r="I769" s="67"/>
      <c r="J769" s="58"/>
      <c r="K769" s="58"/>
      <c r="L769" s="58"/>
      <c r="M769" s="58"/>
      <c r="N769" s="58"/>
      <c r="O769" s="58"/>
      <c r="P769" s="58"/>
      <c r="Q769" s="58"/>
      <c r="R769" s="58"/>
      <c r="S769" s="58"/>
      <c r="T769" s="58"/>
      <c r="U769" s="58"/>
      <c r="V769" s="58"/>
      <c r="W769" s="58"/>
      <c r="X769" s="58"/>
      <c r="Y769" s="58"/>
    </row>
    <row r="770" spans="1:25" ht="18" customHeight="1" x14ac:dyDescent="0.2">
      <c r="A770" s="23"/>
      <c r="B770" s="23"/>
      <c r="C770" s="23"/>
      <c r="D770" s="23"/>
      <c r="E770" s="58"/>
      <c r="F770" s="58"/>
      <c r="G770" s="91"/>
      <c r="H770" s="58"/>
      <c r="I770" s="67"/>
      <c r="J770" s="58"/>
      <c r="K770" s="58"/>
      <c r="L770" s="58"/>
      <c r="M770" s="58"/>
      <c r="N770" s="58"/>
      <c r="O770" s="58"/>
      <c r="P770" s="58"/>
      <c r="Q770" s="58"/>
      <c r="R770" s="58"/>
      <c r="S770" s="58"/>
      <c r="T770" s="58"/>
      <c r="U770" s="58"/>
      <c r="V770" s="58"/>
      <c r="W770" s="58"/>
      <c r="X770" s="58"/>
      <c r="Y770" s="58"/>
    </row>
    <row r="771" spans="1:25" ht="18" customHeight="1" x14ac:dyDescent="0.2">
      <c r="A771" s="23"/>
      <c r="B771" s="23"/>
      <c r="C771" s="23"/>
      <c r="D771" s="23"/>
      <c r="E771" s="58"/>
      <c r="F771" s="58"/>
      <c r="G771" s="91"/>
      <c r="H771" s="58"/>
      <c r="I771" s="67"/>
      <c r="J771" s="58"/>
      <c r="K771" s="58"/>
      <c r="L771" s="58"/>
      <c r="M771" s="58"/>
      <c r="N771" s="58"/>
      <c r="O771" s="58"/>
      <c r="P771" s="58"/>
      <c r="Q771" s="58"/>
      <c r="R771" s="58"/>
      <c r="S771" s="58"/>
      <c r="T771" s="58"/>
      <c r="U771" s="58"/>
      <c r="V771" s="58"/>
      <c r="W771" s="58"/>
      <c r="X771" s="58"/>
      <c r="Y771" s="58"/>
    </row>
    <row r="772" spans="1:25" ht="18" customHeight="1" x14ac:dyDescent="0.2">
      <c r="A772" s="23"/>
      <c r="B772" s="23"/>
      <c r="C772" s="23"/>
      <c r="D772" s="23"/>
      <c r="E772" s="58"/>
      <c r="F772" s="58"/>
      <c r="G772" s="91"/>
      <c r="H772" s="58"/>
      <c r="I772" s="67"/>
      <c r="J772" s="58"/>
      <c r="K772" s="58"/>
      <c r="L772" s="58"/>
      <c r="M772" s="58"/>
      <c r="N772" s="58"/>
      <c r="O772" s="58"/>
      <c r="P772" s="58"/>
      <c r="Q772" s="58"/>
      <c r="R772" s="58"/>
      <c r="S772" s="58"/>
      <c r="T772" s="58"/>
      <c r="U772" s="58"/>
      <c r="V772" s="58"/>
      <c r="W772" s="58"/>
      <c r="X772" s="58"/>
      <c r="Y772" s="58"/>
    </row>
    <row r="773" spans="1:25" ht="18" customHeight="1" x14ac:dyDescent="0.2">
      <c r="A773" s="23"/>
      <c r="B773" s="23"/>
      <c r="C773" s="23"/>
      <c r="D773" s="23"/>
      <c r="E773" s="58"/>
      <c r="F773" s="58"/>
      <c r="G773" s="91"/>
      <c r="H773" s="58"/>
      <c r="I773" s="67"/>
      <c r="J773" s="58"/>
      <c r="K773" s="58"/>
      <c r="L773" s="58"/>
      <c r="M773" s="58"/>
      <c r="N773" s="58"/>
      <c r="O773" s="58"/>
      <c r="P773" s="58"/>
      <c r="Q773" s="58"/>
      <c r="R773" s="58"/>
      <c r="S773" s="58"/>
      <c r="T773" s="58"/>
      <c r="U773" s="58"/>
      <c r="V773" s="58"/>
      <c r="W773" s="58"/>
      <c r="X773" s="58"/>
      <c r="Y773" s="58"/>
    </row>
    <row r="774" spans="1:25" ht="18" customHeight="1" x14ac:dyDescent="0.2">
      <c r="A774" s="23"/>
      <c r="B774" s="23"/>
      <c r="C774" s="23"/>
      <c r="D774" s="23"/>
      <c r="E774" s="58"/>
      <c r="F774" s="58"/>
      <c r="G774" s="91"/>
      <c r="H774" s="58"/>
      <c r="I774" s="67"/>
      <c r="J774" s="58"/>
      <c r="K774" s="58"/>
      <c r="L774" s="58"/>
      <c r="M774" s="58"/>
      <c r="N774" s="58"/>
      <c r="O774" s="58"/>
      <c r="P774" s="58"/>
      <c r="Q774" s="58"/>
      <c r="R774" s="58"/>
      <c r="S774" s="58"/>
      <c r="T774" s="58"/>
      <c r="U774" s="58"/>
      <c r="V774" s="58"/>
      <c r="W774" s="58"/>
      <c r="X774" s="58"/>
      <c r="Y774" s="58"/>
    </row>
    <row r="775" spans="1:25" ht="18" customHeight="1" x14ac:dyDescent="0.2">
      <c r="A775" s="23"/>
      <c r="B775" s="23"/>
      <c r="C775" s="23"/>
      <c r="D775" s="23"/>
      <c r="E775" s="58"/>
      <c r="F775" s="58"/>
      <c r="G775" s="91"/>
      <c r="H775" s="58"/>
      <c r="I775" s="67"/>
      <c r="J775" s="58"/>
      <c r="K775" s="58"/>
      <c r="L775" s="58"/>
      <c r="M775" s="58"/>
      <c r="N775" s="58"/>
      <c r="O775" s="58"/>
      <c r="P775" s="58"/>
      <c r="Q775" s="58"/>
      <c r="R775" s="58"/>
      <c r="S775" s="58"/>
      <c r="T775" s="58"/>
      <c r="U775" s="58"/>
      <c r="V775" s="58"/>
      <c r="W775" s="58"/>
      <c r="X775" s="58"/>
      <c r="Y775" s="58"/>
    </row>
    <row r="776" spans="1:25" ht="18" customHeight="1" x14ac:dyDescent="0.2">
      <c r="A776" s="23"/>
      <c r="B776" s="23"/>
      <c r="C776" s="23"/>
      <c r="D776" s="23"/>
      <c r="E776" s="58"/>
      <c r="F776" s="58"/>
      <c r="G776" s="91"/>
      <c r="H776" s="58"/>
      <c r="I776" s="67"/>
      <c r="J776" s="58"/>
      <c r="K776" s="58"/>
      <c r="L776" s="58"/>
      <c r="M776" s="58"/>
      <c r="N776" s="58"/>
      <c r="O776" s="58"/>
      <c r="P776" s="58"/>
      <c r="Q776" s="58"/>
      <c r="R776" s="58"/>
      <c r="S776" s="58"/>
      <c r="T776" s="58"/>
      <c r="U776" s="58"/>
      <c r="V776" s="58"/>
      <c r="W776" s="58"/>
      <c r="X776" s="58"/>
      <c r="Y776" s="58"/>
    </row>
    <row r="777" spans="1:25" ht="18" customHeight="1" x14ac:dyDescent="0.2">
      <c r="A777" s="23"/>
      <c r="B777" s="23"/>
      <c r="C777" s="23"/>
      <c r="D777" s="23"/>
      <c r="E777" s="58"/>
      <c r="F777" s="58"/>
      <c r="G777" s="91"/>
      <c r="H777" s="58"/>
      <c r="I777" s="67"/>
      <c r="J777" s="58"/>
      <c r="K777" s="58"/>
      <c r="L777" s="58"/>
      <c r="M777" s="58"/>
      <c r="N777" s="58"/>
      <c r="O777" s="58"/>
      <c r="P777" s="58"/>
      <c r="Q777" s="58"/>
      <c r="R777" s="58"/>
      <c r="S777" s="58"/>
      <c r="T777" s="58"/>
      <c r="U777" s="58"/>
      <c r="V777" s="58"/>
      <c r="W777" s="58"/>
      <c r="X777" s="58"/>
      <c r="Y777" s="58"/>
    </row>
    <row r="778" spans="1:25" ht="18" customHeight="1" x14ac:dyDescent="0.2">
      <c r="A778" s="23"/>
      <c r="B778" s="23"/>
      <c r="C778" s="23"/>
      <c r="D778" s="23"/>
      <c r="E778" s="58"/>
      <c r="F778" s="58"/>
      <c r="G778" s="91"/>
      <c r="H778" s="58"/>
      <c r="I778" s="67"/>
      <c r="J778" s="58"/>
      <c r="K778" s="58"/>
      <c r="L778" s="58"/>
      <c r="M778" s="58"/>
      <c r="N778" s="58"/>
      <c r="O778" s="58"/>
      <c r="P778" s="58"/>
      <c r="Q778" s="58"/>
      <c r="R778" s="58"/>
      <c r="S778" s="58"/>
      <c r="T778" s="58"/>
      <c r="U778" s="58"/>
      <c r="V778" s="58"/>
      <c r="W778" s="58"/>
      <c r="X778" s="58"/>
      <c r="Y778" s="58"/>
    </row>
    <row r="779" spans="1:25" ht="18" customHeight="1" x14ac:dyDescent="0.2">
      <c r="A779" s="23"/>
      <c r="B779" s="23"/>
      <c r="C779" s="23"/>
      <c r="D779" s="23"/>
      <c r="E779" s="58"/>
      <c r="F779" s="58"/>
      <c r="G779" s="91"/>
      <c r="H779" s="58"/>
      <c r="I779" s="67"/>
      <c r="J779" s="58"/>
      <c r="K779" s="58"/>
      <c r="L779" s="58"/>
      <c r="M779" s="58"/>
      <c r="N779" s="58"/>
      <c r="O779" s="58"/>
      <c r="P779" s="58"/>
      <c r="Q779" s="58"/>
      <c r="R779" s="58"/>
      <c r="S779" s="58"/>
      <c r="T779" s="58"/>
      <c r="U779" s="58"/>
      <c r="V779" s="58"/>
      <c r="W779" s="58"/>
      <c r="X779" s="58"/>
      <c r="Y779" s="58"/>
    </row>
    <row r="780" spans="1:25" ht="18" customHeight="1" x14ac:dyDescent="0.2">
      <c r="A780" s="23"/>
      <c r="B780" s="23"/>
      <c r="C780" s="23"/>
      <c r="D780" s="23"/>
      <c r="E780" s="58"/>
      <c r="F780" s="58"/>
      <c r="G780" s="91"/>
      <c r="H780" s="58"/>
      <c r="I780" s="67"/>
      <c r="J780" s="58"/>
      <c r="K780" s="58"/>
      <c r="L780" s="58"/>
      <c r="M780" s="58"/>
      <c r="N780" s="58"/>
      <c r="O780" s="58"/>
      <c r="P780" s="58"/>
      <c r="Q780" s="58"/>
      <c r="R780" s="58"/>
      <c r="S780" s="58"/>
      <c r="T780" s="58"/>
      <c r="U780" s="58"/>
      <c r="V780" s="58"/>
      <c r="W780" s="58"/>
      <c r="X780" s="58"/>
      <c r="Y780" s="58"/>
    </row>
    <row r="781" spans="1:25" ht="18" customHeight="1" x14ac:dyDescent="0.2">
      <c r="A781" s="23"/>
      <c r="B781" s="23"/>
      <c r="C781" s="23"/>
      <c r="D781" s="23"/>
      <c r="E781" s="58"/>
      <c r="F781" s="58"/>
      <c r="G781" s="91"/>
      <c r="H781" s="58"/>
      <c r="I781" s="67"/>
      <c r="J781" s="58"/>
      <c r="K781" s="58"/>
      <c r="L781" s="58"/>
      <c r="M781" s="58"/>
      <c r="N781" s="58"/>
      <c r="O781" s="58"/>
      <c r="P781" s="58"/>
      <c r="Q781" s="58"/>
      <c r="R781" s="58"/>
      <c r="S781" s="58"/>
      <c r="T781" s="58"/>
      <c r="U781" s="58"/>
      <c r="V781" s="58"/>
      <c r="W781" s="58"/>
      <c r="X781" s="58"/>
      <c r="Y781" s="58"/>
    </row>
    <row r="782" spans="1:25" ht="18" customHeight="1" x14ac:dyDescent="0.2">
      <c r="A782" s="23"/>
      <c r="B782" s="23"/>
      <c r="C782" s="23"/>
      <c r="D782" s="23"/>
      <c r="E782" s="58"/>
      <c r="F782" s="58"/>
      <c r="G782" s="91"/>
      <c r="H782" s="58"/>
      <c r="I782" s="67"/>
      <c r="J782" s="58"/>
      <c r="K782" s="58"/>
      <c r="L782" s="58"/>
      <c r="M782" s="58"/>
      <c r="N782" s="58"/>
      <c r="O782" s="58"/>
      <c r="P782" s="58"/>
      <c r="Q782" s="58"/>
      <c r="R782" s="58"/>
      <c r="S782" s="58"/>
      <c r="T782" s="58"/>
      <c r="U782" s="58"/>
      <c r="V782" s="58"/>
      <c r="W782" s="58"/>
      <c r="X782" s="58"/>
      <c r="Y782" s="58"/>
    </row>
    <row r="783" spans="1:25" ht="18" customHeight="1" x14ac:dyDescent="0.2">
      <c r="A783" s="23"/>
      <c r="B783" s="23"/>
      <c r="C783" s="23"/>
      <c r="D783" s="23"/>
      <c r="E783" s="58"/>
      <c r="F783" s="58"/>
      <c r="G783" s="91"/>
      <c r="H783" s="58"/>
      <c r="I783" s="67"/>
      <c r="J783" s="58"/>
      <c r="K783" s="58"/>
      <c r="L783" s="58"/>
      <c r="M783" s="58"/>
      <c r="N783" s="58"/>
      <c r="O783" s="58"/>
      <c r="P783" s="58"/>
      <c r="Q783" s="58"/>
      <c r="R783" s="58"/>
      <c r="S783" s="58"/>
      <c r="T783" s="58"/>
      <c r="U783" s="58"/>
      <c r="V783" s="58"/>
      <c r="W783" s="58"/>
      <c r="X783" s="58"/>
      <c r="Y783" s="58"/>
    </row>
    <row r="784" spans="1:25" ht="18" customHeight="1" x14ac:dyDescent="0.2">
      <c r="A784" s="23"/>
      <c r="B784" s="23"/>
      <c r="C784" s="23"/>
      <c r="D784" s="23"/>
      <c r="E784" s="58"/>
      <c r="F784" s="58"/>
      <c r="G784" s="91"/>
      <c r="H784" s="58"/>
      <c r="I784" s="67"/>
      <c r="J784" s="58"/>
      <c r="K784" s="58"/>
      <c r="L784" s="58"/>
      <c r="M784" s="58"/>
      <c r="N784" s="58"/>
      <c r="O784" s="58"/>
      <c r="P784" s="58"/>
      <c r="Q784" s="58"/>
      <c r="R784" s="58"/>
      <c r="S784" s="58"/>
      <c r="T784" s="58"/>
      <c r="U784" s="58"/>
      <c r="V784" s="58"/>
      <c r="W784" s="58"/>
      <c r="X784" s="58"/>
      <c r="Y784" s="58"/>
    </row>
    <row r="785" spans="1:25" ht="18" customHeight="1" x14ac:dyDescent="0.2">
      <c r="A785" s="23"/>
      <c r="B785" s="23"/>
      <c r="C785" s="23"/>
      <c r="D785" s="23"/>
      <c r="E785" s="58"/>
      <c r="F785" s="58"/>
      <c r="G785" s="91"/>
      <c r="H785" s="58"/>
      <c r="I785" s="67"/>
      <c r="J785" s="58"/>
      <c r="K785" s="58"/>
      <c r="L785" s="58"/>
      <c r="M785" s="58"/>
      <c r="N785" s="58"/>
      <c r="O785" s="58"/>
      <c r="P785" s="58"/>
      <c r="Q785" s="58"/>
      <c r="R785" s="58"/>
      <c r="S785" s="58"/>
      <c r="T785" s="58"/>
      <c r="U785" s="58"/>
      <c r="V785" s="58"/>
      <c r="W785" s="58"/>
      <c r="X785" s="58"/>
      <c r="Y785" s="58"/>
    </row>
    <row r="786" spans="1:25" ht="18" customHeight="1" x14ac:dyDescent="0.2">
      <c r="A786" s="23"/>
      <c r="B786" s="23"/>
      <c r="C786" s="23"/>
      <c r="D786" s="23"/>
      <c r="E786" s="58"/>
      <c r="F786" s="58"/>
      <c r="G786" s="91"/>
      <c r="H786" s="58"/>
      <c r="I786" s="67"/>
      <c r="J786" s="58"/>
      <c r="K786" s="58"/>
      <c r="L786" s="58"/>
      <c r="M786" s="58"/>
      <c r="N786" s="58"/>
      <c r="O786" s="58"/>
      <c r="P786" s="58"/>
      <c r="Q786" s="58"/>
      <c r="R786" s="58"/>
      <c r="S786" s="58"/>
      <c r="T786" s="58"/>
      <c r="U786" s="58"/>
      <c r="V786" s="58"/>
      <c r="W786" s="58"/>
      <c r="X786" s="58"/>
      <c r="Y786" s="58"/>
    </row>
    <row r="787" spans="1:25" ht="18" customHeight="1" x14ac:dyDescent="0.2">
      <c r="A787" s="23"/>
      <c r="B787" s="23"/>
      <c r="C787" s="23"/>
      <c r="D787" s="23"/>
      <c r="E787" s="58"/>
      <c r="F787" s="58"/>
      <c r="G787" s="91"/>
      <c r="H787" s="58"/>
      <c r="I787" s="67"/>
      <c r="J787" s="58"/>
      <c r="K787" s="58"/>
      <c r="L787" s="58"/>
      <c r="M787" s="58"/>
      <c r="N787" s="58"/>
      <c r="O787" s="58"/>
      <c r="P787" s="58"/>
      <c r="Q787" s="58"/>
      <c r="R787" s="58"/>
      <c r="S787" s="58"/>
      <c r="T787" s="58"/>
      <c r="U787" s="58"/>
      <c r="V787" s="58"/>
      <c r="W787" s="58"/>
      <c r="X787" s="58"/>
      <c r="Y787" s="58"/>
    </row>
    <row r="788" spans="1:25" ht="18" customHeight="1" x14ac:dyDescent="0.2">
      <c r="A788" s="23"/>
      <c r="B788" s="23"/>
      <c r="C788" s="23"/>
      <c r="D788" s="23"/>
      <c r="E788" s="58"/>
      <c r="F788" s="58"/>
      <c r="G788" s="91"/>
      <c r="H788" s="58"/>
      <c r="I788" s="67"/>
      <c r="J788" s="58"/>
      <c r="K788" s="58"/>
      <c r="L788" s="58"/>
      <c r="M788" s="58"/>
      <c r="N788" s="58"/>
      <c r="O788" s="58"/>
      <c r="P788" s="58"/>
      <c r="Q788" s="58"/>
      <c r="R788" s="58"/>
      <c r="S788" s="58"/>
      <c r="T788" s="58"/>
      <c r="U788" s="58"/>
      <c r="V788" s="58"/>
      <c r="W788" s="58"/>
      <c r="X788" s="58"/>
      <c r="Y788" s="58"/>
    </row>
    <row r="789" spans="1:25" ht="18" customHeight="1" x14ac:dyDescent="0.2">
      <c r="A789" s="23"/>
      <c r="B789" s="23"/>
      <c r="C789" s="23"/>
      <c r="D789" s="23"/>
      <c r="E789" s="58"/>
      <c r="F789" s="58"/>
      <c r="G789" s="91"/>
      <c r="H789" s="58"/>
      <c r="I789" s="67"/>
      <c r="J789" s="58"/>
      <c r="K789" s="58"/>
      <c r="L789" s="58"/>
      <c r="M789" s="58"/>
      <c r="N789" s="58"/>
      <c r="O789" s="58"/>
      <c r="P789" s="58"/>
      <c r="Q789" s="58"/>
      <c r="R789" s="58"/>
      <c r="S789" s="58"/>
      <c r="T789" s="58"/>
      <c r="U789" s="58"/>
      <c r="V789" s="58"/>
      <c r="W789" s="58"/>
      <c r="X789" s="58"/>
      <c r="Y789" s="58"/>
    </row>
    <row r="790" spans="1:25" ht="18" customHeight="1" x14ac:dyDescent="0.2">
      <c r="A790" s="23"/>
      <c r="B790" s="23"/>
      <c r="C790" s="23"/>
      <c r="D790" s="23"/>
      <c r="E790" s="58"/>
      <c r="F790" s="58"/>
      <c r="G790" s="91"/>
      <c r="H790" s="58"/>
      <c r="I790" s="67"/>
      <c r="J790" s="58"/>
      <c r="K790" s="58"/>
      <c r="L790" s="58"/>
      <c r="M790" s="58"/>
      <c r="N790" s="58"/>
      <c r="O790" s="58"/>
      <c r="P790" s="58"/>
      <c r="Q790" s="58"/>
      <c r="R790" s="58"/>
      <c r="S790" s="58"/>
      <c r="T790" s="58"/>
      <c r="U790" s="58"/>
      <c r="V790" s="58"/>
      <c r="W790" s="58"/>
      <c r="X790" s="58"/>
      <c r="Y790" s="58"/>
    </row>
    <row r="791" spans="1:25" ht="18" customHeight="1" x14ac:dyDescent="0.2">
      <c r="A791" s="23"/>
      <c r="B791" s="23"/>
      <c r="C791" s="23"/>
      <c r="D791" s="23"/>
      <c r="E791" s="58"/>
      <c r="F791" s="58"/>
      <c r="G791" s="91"/>
      <c r="H791" s="58"/>
      <c r="I791" s="67"/>
      <c r="J791" s="58"/>
      <c r="K791" s="58"/>
      <c r="L791" s="58"/>
      <c r="M791" s="58"/>
      <c r="N791" s="58"/>
      <c r="O791" s="58"/>
      <c r="P791" s="58"/>
      <c r="Q791" s="58"/>
      <c r="R791" s="58"/>
      <c r="S791" s="58"/>
      <c r="T791" s="58"/>
      <c r="U791" s="58"/>
      <c r="V791" s="58"/>
      <c r="W791" s="58"/>
      <c r="X791" s="58"/>
      <c r="Y791" s="58"/>
    </row>
    <row r="792" spans="1:25" ht="18" customHeight="1" x14ac:dyDescent="0.2">
      <c r="A792" s="23"/>
      <c r="B792" s="23"/>
      <c r="C792" s="23"/>
      <c r="D792" s="23"/>
      <c r="E792" s="58"/>
      <c r="F792" s="58"/>
      <c r="G792" s="91"/>
      <c r="H792" s="58"/>
      <c r="I792" s="67"/>
      <c r="J792" s="58"/>
      <c r="K792" s="58"/>
      <c r="L792" s="58"/>
      <c r="M792" s="58"/>
      <c r="N792" s="58"/>
      <c r="O792" s="58"/>
      <c r="P792" s="58"/>
      <c r="Q792" s="58"/>
      <c r="R792" s="58"/>
      <c r="S792" s="58"/>
      <c r="T792" s="58"/>
      <c r="U792" s="58"/>
      <c r="V792" s="58"/>
      <c r="W792" s="58"/>
      <c r="X792" s="58"/>
      <c r="Y792" s="58"/>
    </row>
    <row r="793" spans="1:25" ht="18" customHeight="1" x14ac:dyDescent="0.2">
      <c r="A793" s="23"/>
      <c r="B793" s="23"/>
      <c r="C793" s="23"/>
      <c r="D793" s="23"/>
      <c r="E793" s="58"/>
      <c r="F793" s="58"/>
      <c r="G793" s="91"/>
      <c r="H793" s="58"/>
      <c r="I793" s="67"/>
      <c r="J793" s="58"/>
      <c r="K793" s="58"/>
      <c r="L793" s="58"/>
      <c r="M793" s="58"/>
      <c r="N793" s="58"/>
      <c r="O793" s="58"/>
      <c r="P793" s="58"/>
      <c r="Q793" s="58"/>
      <c r="R793" s="58"/>
      <c r="S793" s="58"/>
      <c r="T793" s="58"/>
      <c r="U793" s="58"/>
      <c r="V793" s="58"/>
      <c r="W793" s="58"/>
      <c r="X793" s="58"/>
      <c r="Y793" s="58"/>
    </row>
    <row r="794" spans="1:25" ht="18" customHeight="1" x14ac:dyDescent="0.2">
      <c r="A794" s="23"/>
      <c r="B794" s="23"/>
      <c r="C794" s="23"/>
      <c r="D794" s="23"/>
      <c r="E794" s="58"/>
      <c r="F794" s="58"/>
      <c r="G794" s="91"/>
      <c r="H794" s="58"/>
      <c r="I794" s="67"/>
      <c r="J794" s="58"/>
      <c r="K794" s="58"/>
      <c r="L794" s="58"/>
      <c r="M794" s="58"/>
      <c r="N794" s="58"/>
      <c r="O794" s="58"/>
      <c r="P794" s="58"/>
      <c r="Q794" s="58"/>
      <c r="R794" s="58"/>
      <c r="S794" s="58"/>
      <c r="T794" s="58"/>
      <c r="U794" s="58"/>
      <c r="V794" s="58"/>
      <c r="W794" s="58"/>
      <c r="X794" s="58"/>
      <c r="Y794" s="58"/>
    </row>
    <row r="795" spans="1:25" ht="18" customHeight="1" x14ac:dyDescent="0.2">
      <c r="A795" s="23"/>
      <c r="B795" s="23"/>
      <c r="C795" s="23"/>
      <c r="D795" s="23"/>
      <c r="E795" s="58"/>
      <c r="F795" s="58"/>
      <c r="G795" s="91"/>
      <c r="H795" s="58"/>
      <c r="I795" s="67"/>
      <c r="J795" s="58"/>
      <c r="K795" s="58"/>
      <c r="L795" s="58"/>
      <c r="M795" s="58"/>
      <c r="N795" s="58"/>
      <c r="O795" s="58"/>
      <c r="P795" s="58"/>
      <c r="Q795" s="58"/>
      <c r="R795" s="58"/>
      <c r="S795" s="58"/>
      <c r="T795" s="58"/>
      <c r="U795" s="58"/>
      <c r="V795" s="58"/>
      <c r="W795" s="58"/>
      <c r="X795" s="58"/>
      <c r="Y795" s="58"/>
    </row>
    <row r="796" spans="1:25" ht="18" customHeight="1" x14ac:dyDescent="0.2">
      <c r="A796" s="23"/>
      <c r="B796" s="23"/>
      <c r="C796" s="23"/>
      <c r="D796" s="23"/>
      <c r="E796" s="58"/>
      <c r="F796" s="58"/>
      <c r="G796" s="91"/>
      <c r="H796" s="58"/>
      <c r="I796" s="67"/>
      <c r="J796" s="58"/>
      <c r="K796" s="58"/>
      <c r="L796" s="58"/>
      <c r="M796" s="58"/>
      <c r="N796" s="58"/>
      <c r="O796" s="58"/>
      <c r="P796" s="58"/>
      <c r="Q796" s="58"/>
      <c r="R796" s="58"/>
      <c r="S796" s="58"/>
      <c r="T796" s="58"/>
      <c r="U796" s="58"/>
      <c r="V796" s="58"/>
      <c r="W796" s="58"/>
      <c r="X796" s="58"/>
      <c r="Y796" s="58"/>
    </row>
    <row r="797" spans="1:25" ht="18" customHeight="1" x14ac:dyDescent="0.2">
      <c r="A797" s="23"/>
      <c r="B797" s="23"/>
      <c r="C797" s="23"/>
      <c r="D797" s="23"/>
      <c r="E797" s="58"/>
      <c r="F797" s="58"/>
      <c r="G797" s="91"/>
      <c r="H797" s="58"/>
      <c r="I797" s="67"/>
      <c r="J797" s="58"/>
      <c r="K797" s="58"/>
      <c r="L797" s="58"/>
      <c r="M797" s="58"/>
      <c r="N797" s="58"/>
      <c r="O797" s="58"/>
      <c r="P797" s="58"/>
      <c r="Q797" s="58"/>
      <c r="R797" s="58"/>
      <c r="S797" s="58"/>
      <c r="T797" s="58"/>
      <c r="U797" s="58"/>
      <c r="V797" s="58"/>
      <c r="W797" s="58"/>
      <c r="X797" s="58"/>
      <c r="Y797" s="58"/>
    </row>
    <row r="798" spans="1:25" ht="18" customHeight="1" x14ac:dyDescent="0.2">
      <c r="A798" s="23"/>
      <c r="B798" s="23"/>
      <c r="C798" s="23"/>
      <c r="D798" s="23"/>
      <c r="E798" s="58"/>
      <c r="F798" s="58"/>
      <c r="G798" s="91"/>
      <c r="H798" s="58"/>
      <c r="I798" s="67"/>
      <c r="J798" s="58"/>
      <c r="K798" s="58"/>
      <c r="L798" s="58"/>
      <c r="M798" s="58"/>
      <c r="N798" s="58"/>
      <c r="O798" s="58"/>
      <c r="P798" s="58"/>
      <c r="Q798" s="58"/>
      <c r="R798" s="58"/>
      <c r="S798" s="58"/>
      <c r="T798" s="58"/>
      <c r="U798" s="58"/>
      <c r="V798" s="58"/>
      <c r="W798" s="58"/>
      <c r="X798" s="58"/>
      <c r="Y798" s="58"/>
    </row>
    <row r="799" spans="1:25" ht="18" customHeight="1" x14ac:dyDescent="0.2">
      <c r="A799" s="23"/>
      <c r="B799" s="23"/>
      <c r="C799" s="23"/>
      <c r="D799" s="23"/>
      <c r="E799" s="58"/>
      <c r="F799" s="58"/>
      <c r="G799" s="91"/>
      <c r="H799" s="58"/>
      <c r="I799" s="67"/>
      <c r="J799" s="58"/>
      <c r="K799" s="58"/>
      <c r="L799" s="58"/>
      <c r="M799" s="58"/>
      <c r="N799" s="58"/>
      <c r="O799" s="58"/>
      <c r="P799" s="58"/>
      <c r="Q799" s="58"/>
      <c r="R799" s="58"/>
      <c r="S799" s="58"/>
      <c r="T799" s="58"/>
      <c r="U799" s="58"/>
      <c r="V799" s="58"/>
      <c r="W799" s="58"/>
      <c r="X799" s="58"/>
      <c r="Y799" s="58"/>
    </row>
    <row r="800" spans="1:25" ht="18" customHeight="1" x14ac:dyDescent="0.2">
      <c r="A800" s="23"/>
      <c r="B800" s="23"/>
      <c r="C800" s="23"/>
      <c r="D800" s="23"/>
      <c r="E800" s="58"/>
      <c r="F800" s="58"/>
      <c r="G800" s="91"/>
      <c r="H800" s="58"/>
      <c r="I800" s="67"/>
      <c r="J800" s="58"/>
      <c r="K800" s="58"/>
      <c r="L800" s="58"/>
      <c r="M800" s="58"/>
      <c r="N800" s="58"/>
      <c r="O800" s="58"/>
      <c r="P800" s="58"/>
      <c r="Q800" s="58"/>
      <c r="R800" s="58"/>
      <c r="S800" s="58"/>
      <c r="T800" s="58"/>
      <c r="U800" s="58"/>
      <c r="V800" s="58"/>
      <c r="W800" s="58"/>
      <c r="X800" s="58"/>
      <c r="Y800" s="58"/>
    </row>
    <row r="801" spans="1:25" ht="18" customHeight="1" x14ac:dyDescent="0.2">
      <c r="A801" s="23"/>
      <c r="B801" s="23"/>
      <c r="C801" s="23"/>
      <c r="D801" s="23"/>
      <c r="E801" s="58"/>
      <c r="F801" s="58"/>
      <c r="G801" s="91"/>
      <c r="H801" s="58"/>
      <c r="I801" s="67"/>
      <c r="J801" s="58"/>
      <c r="K801" s="58"/>
      <c r="L801" s="58"/>
      <c r="M801" s="58"/>
      <c r="N801" s="58"/>
      <c r="O801" s="58"/>
      <c r="P801" s="58"/>
      <c r="Q801" s="58"/>
      <c r="R801" s="58"/>
      <c r="S801" s="58"/>
      <c r="T801" s="58"/>
      <c r="U801" s="58"/>
      <c r="V801" s="58"/>
      <c r="W801" s="58"/>
      <c r="X801" s="58"/>
      <c r="Y801" s="58"/>
    </row>
    <row r="802" spans="1:25" ht="18" customHeight="1" x14ac:dyDescent="0.2">
      <c r="A802" s="23"/>
      <c r="B802" s="23"/>
      <c r="C802" s="23"/>
      <c r="D802" s="23"/>
      <c r="E802" s="58"/>
      <c r="F802" s="58"/>
      <c r="G802" s="91"/>
      <c r="H802" s="58"/>
      <c r="I802" s="67"/>
      <c r="J802" s="58"/>
      <c r="K802" s="58"/>
      <c r="L802" s="58"/>
      <c r="M802" s="58"/>
      <c r="N802" s="58"/>
      <c r="O802" s="58"/>
      <c r="P802" s="58"/>
      <c r="Q802" s="58"/>
      <c r="R802" s="58"/>
      <c r="S802" s="58"/>
      <c r="T802" s="58"/>
      <c r="U802" s="58"/>
      <c r="V802" s="58"/>
      <c r="W802" s="58"/>
      <c r="X802" s="58"/>
      <c r="Y802" s="58"/>
    </row>
    <row r="803" spans="1:25" ht="18" customHeight="1" x14ac:dyDescent="0.2">
      <c r="A803" s="23"/>
      <c r="B803" s="23"/>
      <c r="C803" s="23"/>
      <c r="D803" s="23"/>
      <c r="E803" s="58"/>
      <c r="F803" s="58"/>
      <c r="G803" s="91"/>
      <c r="H803" s="58"/>
      <c r="I803" s="67"/>
      <c r="J803" s="58"/>
      <c r="K803" s="58"/>
      <c r="L803" s="58"/>
      <c r="M803" s="58"/>
      <c r="N803" s="58"/>
      <c r="O803" s="58"/>
      <c r="P803" s="58"/>
      <c r="Q803" s="58"/>
      <c r="R803" s="58"/>
      <c r="S803" s="58"/>
      <c r="T803" s="58"/>
      <c r="U803" s="58"/>
      <c r="V803" s="58"/>
      <c r="W803" s="58"/>
      <c r="X803" s="58"/>
      <c r="Y803" s="58"/>
    </row>
    <row r="804" spans="1:25" ht="18" customHeight="1" x14ac:dyDescent="0.2">
      <c r="A804" s="23"/>
      <c r="B804" s="23"/>
      <c r="C804" s="23"/>
      <c r="D804" s="23"/>
      <c r="E804" s="58"/>
      <c r="F804" s="58"/>
      <c r="G804" s="91"/>
      <c r="H804" s="58"/>
      <c r="I804" s="67"/>
      <c r="J804" s="58"/>
      <c r="K804" s="58"/>
      <c r="L804" s="58"/>
      <c r="M804" s="58"/>
      <c r="N804" s="58"/>
      <c r="O804" s="58"/>
      <c r="P804" s="58"/>
      <c r="Q804" s="58"/>
      <c r="R804" s="58"/>
      <c r="S804" s="58"/>
      <c r="T804" s="58"/>
      <c r="U804" s="58"/>
      <c r="V804" s="58"/>
      <c r="W804" s="58"/>
      <c r="X804" s="58"/>
      <c r="Y804" s="58"/>
    </row>
    <row r="805" spans="1:25" ht="18" customHeight="1" x14ac:dyDescent="0.2">
      <c r="A805" s="23"/>
      <c r="B805" s="23"/>
      <c r="C805" s="23"/>
      <c r="D805" s="23"/>
      <c r="E805" s="58"/>
      <c r="F805" s="58"/>
      <c r="G805" s="91"/>
      <c r="H805" s="58"/>
      <c r="I805" s="67"/>
      <c r="J805" s="58"/>
      <c r="K805" s="58"/>
      <c r="L805" s="58"/>
      <c r="M805" s="58"/>
      <c r="N805" s="58"/>
      <c r="O805" s="58"/>
      <c r="P805" s="58"/>
      <c r="Q805" s="58"/>
      <c r="R805" s="58"/>
      <c r="S805" s="58"/>
      <c r="T805" s="58"/>
      <c r="U805" s="58"/>
      <c r="V805" s="58"/>
      <c r="W805" s="58"/>
      <c r="X805" s="58"/>
      <c r="Y805" s="58"/>
    </row>
    <row r="806" spans="1:25" ht="18" customHeight="1" x14ac:dyDescent="0.2">
      <c r="A806" s="23"/>
      <c r="B806" s="23"/>
      <c r="C806" s="23"/>
      <c r="D806" s="23"/>
      <c r="E806" s="58"/>
      <c r="F806" s="58"/>
      <c r="G806" s="91"/>
      <c r="H806" s="58"/>
      <c r="I806" s="67"/>
      <c r="J806" s="58"/>
      <c r="K806" s="58"/>
      <c r="L806" s="58"/>
      <c r="M806" s="58"/>
      <c r="N806" s="58"/>
      <c r="O806" s="58"/>
      <c r="P806" s="58"/>
      <c r="Q806" s="58"/>
      <c r="R806" s="58"/>
      <c r="S806" s="58"/>
      <c r="T806" s="58"/>
      <c r="U806" s="58"/>
      <c r="V806" s="58"/>
      <c r="W806" s="58"/>
      <c r="X806" s="58"/>
      <c r="Y806" s="58"/>
    </row>
    <row r="807" spans="1:25" ht="18" customHeight="1" x14ac:dyDescent="0.2">
      <c r="A807" s="23"/>
      <c r="B807" s="23"/>
      <c r="C807" s="23"/>
      <c r="D807" s="23"/>
      <c r="E807" s="58"/>
      <c r="F807" s="58"/>
      <c r="G807" s="91"/>
      <c r="H807" s="58"/>
      <c r="I807" s="67"/>
      <c r="J807" s="58"/>
      <c r="K807" s="58"/>
      <c r="L807" s="58"/>
      <c r="M807" s="58"/>
      <c r="N807" s="58"/>
      <c r="O807" s="58"/>
      <c r="P807" s="58"/>
      <c r="Q807" s="58"/>
      <c r="R807" s="58"/>
      <c r="S807" s="58"/>
      <c r="T807" s="58"/>
      <c r="U807" s="58"/>
      <c r="V807" s="58"/>
      <c r="W807" s="58"/>
      <c r="X807" s="58"/>
      <c r="Y807" s="58"/>
    </row>
    <row r="808" spans="1:25" ht="18" customHeight="1" x14ac:dyDescent="0.2">
      <c r="A808" s="23"/>
      <c r="B808" s="23"/>
      <c r="C808" s="23"/>
      <c r="D808" s="23"/>
      <c r="E808" s="58"/>
      <c r="F808" s="58"/>
      <c r="G808" s="91"/>
      <c r="H808" s="58"/>
      <c r="I808" s="67"/>
      <c r="J808" s="58"/>
      <c r="K808" s="58"/>
      <c r="L808" s="58"/>
      <c r="M808" s="58"/>
      <c r="N808" s="58"/>
      <c r="O808" s="58"/>
      <c r="P808" s="58"/>
      <c r="Q808" s="58"/>
      <c r="R808" s="58"/>
      <c r="S808" s="58"/>
      <c r="T808" s="58"/>
      <c r="U808" s="58"/>
      <c r="V808" s="58"/>
      <c r="W808" s="58"/>
      <c r="X808" s="58"/>
      <c r="Y808" s="58"/>
    </row>
    <row r="809" spans="1:25" ht="18" customHeight="1" x14ac:dyDescent="0.2">
      <c r="A809" s="23"/>
      <c r="B809" s="23"/>
      <c r="C809" s="23"/>
      <c r="D809" s="23"/>
      <c r="E809" s="58"/>
      <c r="F809" s="58"/>
      <c r="G809" s="91"/>
      <c r="H809" s="58"/>
      <c r="I809" s="67"/>
      <c r="J809" s="58"/>
      <c r="K809" s="58"/>
      <c r="L809" s="58"/>
      <c r="M809" s="58"/>
      <c r="N809" s="58"/>
      <c r="O809" s="58"/>
      <c r="P809" s="58"/>
      <c r="Q809" s="58"/>
      <c r="R809" s="58"/>
      <c r="S809" s="58"/>
      <c r="T809" s="58"/>
      <c r="U809" s="58"/>
      <c r="V809" s="58"/>
      <c r="W809" s="58"/>
      <c r="X809" s="58"/>
      <c r="Y809" s="58"/>
    </row>
    <row r="810" spans="1:25" ht="18" customHeight="1" x14ac:dyDescent="0.2">
      <c r="A810" s="23"/>
      <c r="B810" s="23"/>
      <c r="C810" s="23"/>
      <c r="D810" s="23"/>
      <c r="E810" s="58"/>
      <c r="F810" s="58"/>
      <c r="G810" s="91"/>
      <c r="H810" s="58"/>
      <c r="I810" s="67"/>
      <c r="J810" s="58"/>
      <c r="K810" s="58"/>
      <c r="L810" s="58"/>
      <c r="M810" s="58"/>
      <c r="N810" s="58"/>
      <c r="O810" s="58"/>
      <c r="P810" s="58"/>
      <c r="Q810" s="58"/>
      <c r="R810" s="58"/>
      <c r="S810" s="58"/>
      <c r="T810" s="58"/>
      <c r="U810" s="58"/>
      <c r="V810" s="58"/>
      <c r="W810" s="58"/>
      <c r="X810" s="58"/>
      <c r="Y810" s="58"/>
    </row>
    <row r="811" spans="1:25" ht="18" customHeight="1" x14ac:dyDescent="0.2">
      <c r="A811" s="23"/>
      <c r="B811" s="23"/>
      <c r="C811" s="23"/>
      <c r="D811" s="23"/>
      <c r="E811" s="58"/>
      <c r="F811" s="58"/>
      <c r="G811" s="91"/>
      <c r="H811" s="58"/>
      <c r="I811" s="67"/>
      <c r="J811" s="58"/>
      <c r="K811" s="58"/>
      <c r="L811" s="58"/>
      <c r="M811" s="58"/>
      <c r="N811" s="58"/>
      <c r="O811" s="58"/>
      <c r="P811" s="58"/>
      <c r="Q811" s="58"/>
      <c r="R811" s="58"/>
      <c r="S811" s="58"/>
      <c r="T811" s="58"/>
      <c r="U811" s="58"/>
      <c r="V811" s="58"/>
      <c r="W811" s="58"/>
      <c r="X811" s="58"/>
      <c r="Y811" s="58"/>
    </row>
    <row r="812" spans="1:25" ht="18" customHeight="1" x14ac:dyDescent="0.2">
      <c r="A812" s="23"/>
      <c r="B812" s="23"/>
      <c r="C812" s="23"/>
      <c r="D812" s="23"/>
      <c r="E812" s="58"/>
      <c r="F812" s="58"/>
      <c r="G812" s="91"/>
      <c r="H812" s="58"/>
      <c r="I812" s="67"/>
      <c r="J812" s="58"/>
      <c r="K812" s="58"/>
      <c r="L812" s="58"/>
      <c r="M812" s="58"/>
      <c r="N812" s="58"/>
      <c r="O812" s="58"/>
      <c r="P812" s="58"/>
      <c r="Q812" s="58"/>
      <c r="R812" s="58"/>
      <c r="S812" s="58"/>
      <c r="T812" s="58"/>
      <c r="U812" s="58"/>
      <c r="V812" s="58"/>
      <c r="W812" s="58"/>
      <c r="X812" s="58"/>
      <c r="Y812" s="58"/>
    </row>
    <row r="813" spans="1:25" ht="18" customHeight="1" x14ac:dyDescent="0.2">
      <c r="A813" s="23"/>
      <c r="B813" s="23"/>
      <c r="C813" s="23"/>
      <c r="D813" s="23"/>
      <c r="E813" s="58"/>
      <c r="F813" s="58"/>
      <c r="G813" s="91"/>
      <c r="H813" s="58"/>
      <c r="I813" s="67"/>
      <c r="J813" s="58"/>
      <c r="K813" s="58"/>
      <c r="L813" s="58"/>
      <c r="M813" s="58"/>
      <c r="N813" s="58"/>
      <c r="O813" s="58"/>
      <c r="P813" s="58"/>
      <c r="Q813" s="58"/>
      <c r="R813" s="58"/>
      <c r="S813" s="58"/>
      <c r="T813" s="58"/>
      <c r="U813" s="58"/>
      <c r="V813" s="58"/>
      <c r="W813" s="58"/>
      <c r="X813" s="58"/>
      <c r="Y813" s="58"/>
    </row>
    <row r="814" spans="1:25" ht="18" customHeight="1" x14ac:dyDescent="0.2">
      <c r="A814" s="23"/>
      <c r="B814" s="23"/>
      <c r="C814" s="23"/>
      <c r="D814" s="23"/>
      <c r="E814" s="58"/>
      <c r="F814" s="58"/>
      <c r="G814" s="91"/>
      <c r="H814" s="58"/>
      <c r="I814" s="67"/>
      <c r="J814" s="58"/>
      <c r="K814" s="58"/>
      <c r="L814" s="58"/>
      <c r="M814" s="58"/>
      <c r="N814" s="58"/>
      <c r="O814" s="58"/>
      <c r="P814" s="58"/>
      <c r="Q814" s="58"/>
      <c r="R814" s="58"/>
      <c r="S814" s="58"/>
      <c r="T814" s="58"/>
      <c r="U814" s="58"/>
      <c r="V814" s="58"/>
      <c r="W814" s="58"/>
      <c r="X814" s="58"/>
      <c r="Y814" s="58"/>
    </row>
    <row r="815" spans="1:25" ht="18" customHeight="1" x14ac:dyDescent="0.2">
      <c r="A815" s="23"/>
      <c r="B815" s="23"/>
      <c r="C815" s="23"/>
      <c r="D815" s="23"/>
      <c r="E815" s="58"/>
      <c r="F815" s="58"/>
      <c r="G815" s="91"/>
      <c r="H815" s="58"/>
      <c r="I815" s="67"/>
      <c r="J815" s="58"/>
      <c r="K815" s="58"/>
      <c r="L815" s="58"/>
      <c r="M815" s="58"/>
      <c r="N815" s="58"/>
      <c r="O815" s="58"/>
      <c r="P815" s="58"/>
      <c r="Q815" s="58"/>
      <c r="R815" s="58"/>
      <c r="S815" s="58"/>
      <c r="T815" s="58"/>
      <c r="U815" s="58"/>
      <c r="V815" s="58"/>
      <c r="W815" s="58"/>
      <c r="X815" s="58"/>
      <c r="Y815" s="58"/>
    </row>
    <row r="816" spans="1:25" ht="18" customHeight="1" x14ac:dyDescent="0.2">
      <c r="A816" s="23"/>
      <c r="B816" s="23"/>
      <c r="C816" s="23"/>
      <c r="D816" s="23"/>
      <c r="E816" s="58"/>
      <c r="F816" s="58"/>
      <c r="G816" s="91"/>
      <c r="H816" s="58"/>
      <c r="I816" s="67"/>
      <c r="J816" s="58"/>
      <c r="K816" s="58"/>
      <c r="L816" s="58"/>
      <c r="M816" s="58"/>
      <c r="N816" s="58"/>
      <c r="O816" s="58"/>
      <c r="P816" s="58"/>
      <c r="Q816" s="58"/>
      <c r="R816" s="58"/>
      <c r="S816" s="58"/>
      <c r="T816" s="58"/>
      <c r="U816" s="58"/>
      <c r="V816" s="58"/>
      <c r="W816" s="58"/>
      <c r="X816" s="58"/>
      <c r="Y816" s="58"/>
    </row>
    <row r="817" spans="1:25" ht="18" customHeight="1" x14ac:dyDescent="0.2">
      <c r="A817" s="23"/>
      <c r="B817" s="23"/>
      <c r="C817" s="23"/>
      <c r="D817" s="23"/>
      <c r="E817" s="58"/>
      <c r="F817" s="58"/>
      <c r="G817" s="91"/>
      <c r="H817" s="58"/>
      <c r="I817" s="67"/>
      <c r="J817" s="58"/>
      <c r="K817" s="58"/>
      <c r="L817" s="58"/>
      <c r="M817" s="58"/>
      <c r="N817" s="58"/>
      <c r="O817" s="58"/>
      <c r="P817" s="58"/>
      <c r="Q817" s="58"/>
      <c r="R817" s="58"/>
      <c r="S817" s="58"/>
      <c r="T817" s="58"/>
      <c r="U817" s="58"/>
      <c r="V817" s="58"/>
      <c r="W817" s="58"/>
      <c r="X817" s="58"/>
      <c r="Y817" s="58"/>
    </row>
    <row r="818" spans="1:25" ht="18" customHeight="1" x14ac:dyDescent="0.2">
      <c r="A818" s="23"/>
      <c r="B818" s="23"/>
      <c r="C818" s="23"/>
      <c r="D818" s="23"/>
      <c r="E818" s="58"/>
      <c r="F818" s="58"/>
      <c r="G818" s="91"/>
      <c r="H818" s="58"/>
      <c r="I818" s="67"/>
      <c r="J818" s="58"/>
      <c r="K818" s="58"/>
      <c r="L818" s="58"/>
      <c r="M818" s="58"/>
      <c r="N818" s="58"/>
      <c r="O818" s="58"/>
      <c r="P818" s="58"/>
      <c r="Q818" s="58"/>
      <c r="R818" s="58"/>
      <c r="S818" s="58"/>
      <c r="T818" s="58"/>
      <c r="U818" s="58"/>
      <c r="V818" s="58"/>
      <c r="W818" s="58"/>
      <c r="X818" s="58"/>
      <c r="Y818" s="58"/>
    </row>
    <row r="819" spans="1:25" ht="18" customHeight="1" x14ac:dyDescent="0.2">
      <c r="A819" s="23"/>
      <c r="B819" s="23"/>
      <c r="C819" s="23"/>
      <c r="D819" s="23"/>
      <c r="E819" s="58"/>
      <c r="F819" s="58"/>
      <c r="G819" s="91"/>
      <c r="H819" s="58"/>
      <c r="I819" s="67"/>
      <c r="J819" s="58"/>
      <c r="K819" s="58"/>
      <c r="L819" s="58"/>
      <c r="M819" s="58"/>
      <c r="N819" s="58"/>
      <c r="O819" s="58"/>
      <c r="P819" s="58"/>
      <c r="Q819" s="58"/>
      <c r="R819" s="58"/>
      <c r="S819" s="58"/>
      <c r="T819" s="58"/>
      <c r="U819" s="58"/>
      <c r="V819" s="58"/>
      <c r="W819" s="58"/>
      <c r="X819" s="58"/>
      <c r="Y819" s="58"/>
    </row>
    <row r="820" spans="1:25" ht="18" customHeight="1" x14ac:dyDescent="0.2">
      <c r="A820" s="23"/>
      <c r="B820" s="23"/>
      <c r="C820" s="23"/>
      <c r="D820" s="23"/>
      <c r="E820" s="58"/>
      <c r="F820" s="58"/>
      <c r="G820" s="91"/>
      <c r="H820" s="58"/>
      <c r="I820" s="67"/>
      <c r="J820" s="58"/>
      <c r="K820" s="58"/>
      <c r="L820" s="58"/>
      <c r="M820" s="58"/>
      <c r="N820" s="58"/>
      <c r="O820" s="58"/>
      <c r="P820" s="58"/>
      <c r="Q820" s="58"/>
      <c r="R820" s="58"/>
      <c r="S820" s="58"/>
      <c r="T820" s="58"/>
      <c r="U820" s="58"/>
      <c r="V820" s="58"/>
      <c r="W820" s="58"/>
      <c r="X820" s="58"/>
      <c r="Y820" s="58"/>
    </row>
    <row r="821" spans="1:25" ht="18" customHeight="1" x14ac:dyDescent="0.2">
      <c r="A821" s="23"/>
      <c r="B821" s="23"/>
      <c r="C821" s="23"/>
      <c r="D821" s="23"/>
      <c r="E821" s="58"/>
      <c r="F821" s="58"/>
      <c r="G821" s="91"/>
      <c r="H821" s="58"/>
      <c r="I821" s="67"/>
      <c r="J821" s="58"/>
      <c r="K821" s="58"/>
      <c r="L821" s="58"/>
      <c r="M821" s="58"/>
      <c r="N821" s="58"/>
      <c r="O821" s="58"/>
      <c r="P821" s="58"/>
      <c r="Q821" s="58"/>
      <c r="R821" s="58"/>
      <c r="S821" s="58"/>
      <c r="T821" s="58"/>
      <c r="U821" s="58"/>
      <c r="V821" s="58"/>
      <c r="W821" s="58"/>
      <c r="X821" s="58"/>
      <c r="Y821" s="58"/>
    </row>
    <row r="822" spans="1:25" ht="18" customHeight="1" x14ac:dyDescent="0.2">
      <c r="A822" s="23"/>
      <c r="B822" s="23"/>
      <c r="C822" s="23"/>
      <c r="D822" s="23"/>
      <c r="E822" s="58"/>
      <c r="F822" s="58"/>
      <c r="G822" s="91"/>
      <c r="H822" s="58"/>
      <c r="I822" s="67"/>
      <c r="J822" s="58"/>
      <c r="K822" s="58"/>
      <c r="L822" s="58"/>
      <c r="M822" s="58"/>
      <c r="N822" s="58"/>
      <c r="O822" s="58"/>
      <c r="P822" s="58"/>
      <c r="Q822" s="58"/>
      <c r="R822" s="58"/>
      <c r="S822" s="58"/>
      <c r="T822" s="58"/>
      <c r="U822" s="58"/>
      <c r="V822" s="58"/>
      <c r="W822" s="58"/>
      <c r="X822" s="58"/>
      <c r="Y822" s="58"/>
    </row>
    <row r="823" spans="1:25" ht="18" customHeight="1" x14ac:dyDescent="0.2">
      <c r="A823" s="23"/>
      <c r="B823" s="23"/>
      <c r="C823" s="23"/>
      <c r="D823" s="23"/>
      <c r="E823" s="58"/>
      <c r="F823" s="58"/>
      <c r="G823" s="91"/>
      <c r="H823" s="58"/>
      <c r="I823" s="67"/>
      <c r="J823" s="58"/>
      <c r="K823" s="58"/>
      <c r="L823" s="58"/>
      <c r="M823" s="58"/>
      <c r="N823" s="58"/>
      <c r="O823" s="58"/>
      <c r="P823" s="58"/>
      <c r="Q823" s="58"/>
      <c r="R823" s="58"/>
      <c r="S823" s="58"/>
      <c r="T823" s="58"/>
      <c r="U823" s="58"/>
      <c r="V823" s="58"/>
      <c r="W823" s="58"/>
      <c r="X823" s="58"/>
      <c r="Y823" s="58"/>
    </row>
    <row r="824" spans="1:25" ht="18" customHeight="1" x14ac:dyDescent="0.2">
      <c r="A824" s="23"/>
      <c r="B824" s="23"/>
      <c r="C824" s="23"/>
      <c r="D824" s="23"/>
      <c r="E824" s="58"/>
      <c r="F824" s="58"/>
      <c r="G824" s="91"/>
      <c r="H824" s="58"/>
      <c r="I824" s="67"/>
      <c r="J824" s="58"/>
      <c r="K824" s="58"/>
      <c r="L824" s="58"/>
      <c r="M824" s="58"/>
      <c r="N824" s="58"/>
      <c r="O824" s="58"/>
      <c r="P824" s="58"/>
      <c r="Q824" s="58"/>
      <c r="R824" s="58"/>
      <c r="S824" s="58"/>
      <c r="T824" s="58"/>
      <c r="U824" s="58"/>
      <c r="V824" s="58"/>
      <c r="W824" s="58"/>
      <c r="X824" s="58"/>
      <c r="Y824" s="58"/>
    </row>
    <row r="825" spans="1:25" ht="18" customHeight="1" x14ac:dyDescent="0.2">
      <c r="A825" s="23"/>
      <c r="B825" s="23"/>
      <c r="C825" s="23"/>
      <c r="D825" s="23"/>
      <c r="E825" s="58"/>
      <c r="F825" s="58"/>
      <c r="G825" s="91"/>
      <c r="H825" s="58"/>
      <c r="I825" s="67"/>
      <c r="J825" s="58"/>
      <c r="K825" s="58"/>
      <c r="L825" s="58"/>
      <c r="M825" s="58"/>
      <c r="N825" s="58"/>
      <c r="O825" s="58"/>
      <c r="P825" s="58"/>
      <c r="Q825" s="58"/>
      <c r="R825" s="58"/>
      <c r="S825" s="58"/>
      <c r="T825" s="58"/>
      <c r="U825" s="58"/>
      <c r="V825" s="58"/>
      <c r="W825" s="58"/>
      <c r="X825" s="58"/>
      <c r="Y825" s="58"/>
    </row>
    <row r="826" spans="1:25" ht="18" customHeight="1" x14ac:dyDescent="0.2">
      <c r="A826" s="23"/>
      <c r="B826" s="23"/>
      <c r="C826" s="23"/>
      <c r="D826" s="23"/>
      <c r="E826" s="58"/>
      <c r="F826" s="58"/>
      <c r="G826" s="91"/>
      <c r="H826" s="58"/>
      <c r="I826" s="67"/>
      <c r="J826" s="58"/>
      <c r="K826" s="58"/>
      <c r="L826" s="58"/>
      <c r="M826" s="58"/>
      <c r="N826" s="58"/>
      <c r="O826" s="58"/>
      <c r="P826" s="58"/>
      <c r="Q826" s="58"/>
      <c r="R826" s="58"/>
      <c r="S826" s="58"/>
      <c r="T826" s="58"/>
      <c r="U826" s="58"/>
      <c r="V826" s="58"/>
      <c r="W826" s="58"/>
      <c r="X826" s="58"/>
      <c r="Y826" s="58"/>
    </row>
    <row r="827" spans="1:25" ht="18" customHeight="1" x14ac:dyDescent="0.2">
      <c r="A827" s="23"/>
      <c r="B827" s="23"/>
      <c r="C827" s="23"/>
      <c r="D827" s="23"/>
      <c r="E827" s="58"/>
      <c r="F827" s="58"/>
      <c r="G827" s="91"/>
      <c r="H827" s="58"/>
      <c r="I827" s="67"/>
      <c r="J827" s="58"/>
      <c r="K827" s="58"/>
      <c r="L827" s="58"/>
      <c r="M827" s="58"/>
      <c r="N827" s="58"/>
      <c r="O827" s="58"/>
      <c r="P827" s="58"/>
      <c r="Q827" s="58"/>
      <c r="R827" s="58"/>
      <c r="S827" s="58"/>
      <c r="T827" s="58"/>
      <c r="U827" s="58"/>
      <c r="V827" s="58"/>
      <c r="W827" s="58"/>
      <c r="X827" s="58"/>
      <c r="Y827" s="58"/>
    </row>
    <row r="828" spans="1:25" ht="18" customHeight="1" x14ac:dyDescent="0.2">
      <c r="A828" s="23"/>
      <c r="B828" s="23"/>
      <c r="C828" s="23"/>
      <c r="D828" s="23"/>
      <c r="E828" s="58"/>
      <c r="F828" s="58"/>
      <c r="G828" s="91"/>
      <c r="H828" s="58"/>
      <c r="I828" s="67"/>
      <c r="J828" s="58"/>
      <c r="K828" s="58"/>
      <c r="L828" s="58"/>
      <c r="M828" s="58"/>
      <c r="N828" s="58"/>
      <c r="O828" s="58"/>
      <c r="P828" s="58"/>
      <c r="Q828" s="58"/>
      <c r="R828" s="58"/>
      <c r="S828" s="58"/>
      <c r="T828" s="58"/>
      <c r="U828" s="58"/>
      <c r="V828" s="58"/>
      <c r="W828" s="58"/>
      <c r="X828" s="58"/>
      <c r="Y828" s="58"/>
    </row>
    <row r="829" spans="1:25" ht="18" customHeight="1" x14ac:dyDescent="0.2">
      <c r="A829" s="23"/>
      <c r="B829" s="23"/>
      <c r="C829" s="23"/>
      <c r="D829" s="23"/>
      <c r="E829" s="58"/>
      <c r="F829" s="58"/>
      <c r="G829" s="91"/>
      <c r="H829" s="58"/>
      <c r="I829" s="67"/>
      <c r="J829" s="58"/>
      <c r="K829" s="58"/>
      <c r="L829" s="58"/>
      <c r="M829" s="58"/>
      <c r="N829" s="58"/>
      <c r="O829" s="58"/>
      <c r="P829" s="58"/>
      <c r="Q829" s="58"/>
      <c r="R829" s="58"/>
      <c r="S829" s="58"/>
      <c r="T829" s="58"/>
      <c r="U829" s="58"/>
      <c r="V829" s="58"/>
      <c r="W829" s="58"/>
      <c r="X829" s="58"/>
      <c r="Y829" s="58"/>
    </row>
    <row r="830" spans="1:25" ht="18" customHeight="1" x14ac:dyDescent="0.2">
      <c r="A830" s="23"/>
      <c r="B830" s="23"/>
      <c r="C830" s="23"/>
      <c r="D830" s="23"/>
      <c r="E830" s="58"/>
      <c r="F830" s="58"/>
      <c r="G830" s="91"/>
      <c r="H830" s="58"/>
      <c r="I830" s="67"/>
      <c r="J830" s="58"/>
      <c r="K830" s="58"/>
      <c r="L830" s="58"/>
      <c r="M830" s="58"/>
      <c r="N830" s="58"/>
      <c r="O830" s="58"/>
      <c r="P830" s="58"/>
      <c r="Q830" s="58"/>
      <c r="R830" s="58"/>
      <c r="S830" s="58"/>
      <c r="T830" s="58"/>
      <c r="U830" s="58"/>
      <c r="V830" s="58"/>
      <c r="W830" s="58"/>
      <c r="X830" s="58"/>
      <c r="Y830" s="58"/>
    </row>
    <row r="831" spans="1:25" ht="18" customHeight="1" x14ac:dyDescent="0.2">
      <c r="A831" s="23"/>
      <c r="B831" s="23"/>
      <c r="C831" s="23"/>
      <c r="D831" s="23"/>
      <c r="E831" s="58"/>
      <c r="F831" s="58"/>
      <c r="G831" s="91"/>
      <c r="H831" s="58"/>
      <c r="I831" s="67"/>
      <c r="J831" s="58"/>
      <c r="K831" s="58"/>
      <c r="L831" s="58"/>
      <c r="M831" s="58"/>
      <c r="N831" s="58"/>
      <c r="O831" s="58"/>
      <c r="P831" s="58"/>
      <c r="Q831" s="58"/>
      <c r="R831" s="58"/>
      <c r="S831" s="58"/>
      <c r="T831" s="58"/>
      <c r="U831" s="58"/>
      <c r="V831" s="58"/>
      <c r="W831" s="58"/>
      <c r="X831" s="58"/>
      <c r="Y831" s="58"/>
    </row>
    <row r="832" spans="1:25" ht="18" customHeight="1" x14ac:dyDescent="0.2">
      <c r="A832" s="23"/>
      <c r="B832" s="23"/>
      <c r="C832" s="23"/>
      <c r="D832" s="23"/>
      <c r="E832" s="58"/>
      <c r="F832" s="58"/>
      <c r="G832" s="91"/>
      <c r="H832" s="58"/>
      <c r="I832" s="67"/>
      <c r="J832" s="58"/>
      <c r="K832" s="58"/>
      <c r="L832" s="58"/>
      <c r="M832" s="58"/>
      <c r="N832" s="58"/>
      <c r="O832" s="58"/>
      <c r="P832" s="58"/>
      <c r="Q832" s="58"/>
      <c r="R832" s="58"/>
      <c r="S832" s="58"/>
      <c r="T832" s="58"/>
      <c r="U832" s="58"/>
      <c r="V832" s="58"/>
      <c r="W832" s="58"/>
      <c r="X832" s="58"/>
      <c r="Y832" s="58"/>
    </row>
    <row r="833" spans="1:25" ht="18" customHeight="1" x14ac:dyDescent="0.2">
      <c r="A833" s="23"/>
      <c r="B833" s="23"/>
      <c r="C833" s="23"/>
      <c r="D833" s="23"/>
      <c r="E833" s="58"/>
      <c r="F833" s="58"/>
      <c r="G833" s="91"/>
      <c r="H833" s="58"/>
      <c r="I833" s="67"/>
      <c r="J833" s="58"/>
      <c r="K833" s="58"/>
      <c r="L833" s="58"/>
      <c r="M833" s="58"/>
      <c r="N833" s="58"/>
      <c r="O833" s="58"/>
      <c r="P833" s="58"/>
      <c r="Q833" s="58"/>
      <c r="R833" s="58"/>
      <c r="S833" s="58"/>
      <c r="T833" s="58"/>
      <c r="U833" s="58"/>
      <c r="V833" s="58"/>
      <c r="W833" s="58"/>
      <c r="X833" s="58"/>
      <c r="Y833" s="58"/>
    </row>
    <row r="834" spans="1:25" ht="18" customHeight="1" x14ac:dyDescent="0.2">
      <c r="A834" s="23"/>
      <c r="B834" s="23"/>
      <c r="C834" s="23"/>
      <c r="D834" s="23"/>
      <c r="E834" s="58"/>
      <c r="F834" s="58"/>
      <c r="G834" s="91"/>
      <c r="H834" s="58"/>
      <c r="I834" s="67"/>
      <c r="J834" s="58"/>
      <c r="K834" s="58"/>
      <c r="L834" s="58"/>
      <c r="M834" s="58"/>
      <c r="N834" s="58"/>
      <c r="O834" s="58"/>
      <c r="P834" s="58"/>
      <c r="Q834" s="58"/>
      <c r="R834" s="58"/>
      <c r="S834" s="58"/>
      <c r="T834" s="58"/>
      <c r="U834" s="58"/>
      <c r="V834" s="58"/>
      <c r="W834" s="58"/>
      <c r="X834" s="58"/>
      <c r="Y834" s="58"/>
    </row>
    <row r="835" spans="1:25" ht="18" customHeight="1" x14ac:dyDescent="0.2">
      <c r="A835" s="23"/>
      <c r="B835" s="23"/>
      <c r="C835" s="23"/>
      <c r="D835" s="23"/>
      <c r="E835" s="58"/>
      <c r="F835" s="58"/>
      <c r="G835" s="91"/>
      <c r="H835" s="58"/>
      <c r="I835" s="67"/>
      <c r="J835" s="58"/>
      <c r="K835" s="58"/>
      <c r="L835" s="58"/>
      <c r="M835" s="58"/>
      <c r="N835" s="58"/>
      <c r="O835" s="58"/>
      <c r="P835" s="58"/>
      <c r="Q835" s="58"/>
      <c r="R835" s="58"/>
      <c r="S835" s="58"/>
      <c r="T835" s="58"/>
      <c r="U835" s="58"/>
      <c r="V835" s="58"/>
      <c r="W835" s="58"/>
      <c r="X835" s="58"/>
      <c r="Y835" s="58"/>
    </row>
    <row r="836" spans="1:25" ht="18" customHeight="1" x14ac:dyDescent="0.2">
      <c r="A836" s="23"/>
      <c r="B836" s="23"/>
      <c r="C836" s="23"/>
      <c r="D836" s="23"/>
      <c r="E836" s="58"/>
      <c r="F836" s="58"/>
      <c r="G836" s="91"/>
      <c r="H836" s="58"/>
      <c r="I836" s="67"/>
      <c r="J836" s="58"/>
      <c r="K836" s="58"/>
      <c r="L836" s="58"/>
      <c r="M836" s="58"/>
      <c r="N836" s="58"/>
      <c r="O836" s="58"/>
      <c r="P836" s="58"/>
      <c r="Q836" s="58"/>
      <c r="R836" s="58"/>
      <c r="S836" s="58"/>
      <c r="T836" s="58"/>
      <c r="U836" s="58"/>
      <c r="V836" s="58"/>
      <c r="W836" s="58"/>
      <c r="X836" s="58"/>
      <c r="Y836" s="58"/>
    </row>
    <row r="837" spans="1:25" ht="18" customHeight="1" x14ac:dyDescent="0.2">
      <c r="A837" s="23"/>
      <c r="B837" s="23"/>
      <c r="C837" s="23"/>
      <c r="D837" s="23"/>
      <c r="E837" s="58"/>
      <c r="F837" s="58"/>
      <c r="G837" s="91"/>
      <c r="H837" s="58"/>
      <c r="I837" s="67"/>
      <c r="J837" s="58"/>
      <c r="K837" s="58"/>
      <c r="L837" s="58"/>
      <c r="M837" s="58"/>
      <c r="N837" s="58"/>
      <c r="O837" s="58"/>
      <c r="P837" s="58"/>
      <c r="Q837" s="58"/>
      <c r="R837" s="58"/>
      <c r="S837" s="58"/>
      <c r="T837" s="58"/>
      <c r="U837" s="58"/>
      <c r="V837" s="58"/>
      <c r="W837" s="58"/>
      <c r="X837" s="58"/>
      <c r="Y837" s="58"/>
    </row>
    <row r="838" spans="1:25" ht="18" customHeight="1" x14ac:dyDescent="0.2">
      <c r="A838" s="23"/>
      <c r="B838" s="23"/>
      <c r="C838" s="23"/>
      <c r="D838" s="23"/>
      <c r="E838" s="58"/>
      <c r="F838" s="58"/>
      <c r="G838" s="91"/>
      <c r="H838" s="58"/>
      <c r="I838" s="67"/>
      <c r="J838" s="58"/>
      <c r="K838" s="58"/>
      <c r="L838" s="58"/>
      <c r="M838" s="58"/>
      <c r="N838" s="58"/>
      <c r="O838" s="58"/>
      <c r="P838" s="58"/>
      <c r="Q838" s="58"/>
      <c r="R838" s="58"/>
      <c r="S838" s="58"/>
      <c r="T838" s="58"/>
      <c r="U838" s="58"/>
      <c r="V838" s="58"/>
      <c r="W838" s="58"/>
      <c r="X838" s="58"/>
      <c r="Y838" s="58"/>
    </row>
    <row r="839" spans="1:25" ht="18" customHeight="1" x14ac:dyDescent="0.2">
      <c r="A839" s="23"/>
      <c r="B839" s="23"/>
      <c r="C839" s="23"/>
      <c r="D839" s="23"/>
      <c r="E839" s="58"/>
      <c r="F839" s="58"/>
      <c r="G839" s="91"/>
      <c r="H839" s="58"/>
      <c r="I839" s="67"/>
      <c r="J839" s="58"/>
      <c r="K839" s="58"/>
      <c r="L839" s="58"/>
      <c r="M839" s="58"/>
      <c r="N839" s="58"/>
      <c r="O839" s="58"/>
      <c r="P839" s="58"/>
      <c r="Q839" s="58"/>
      <c r="R839" s="58"/>
      <c r="S839" s="58"/>
      <c r="T839" s="58"/>
      <c r="U839" s="58"/>
      <c r="V839" s="58"/>
      <c r="W839" s="58"/>
      <c r="X839" s="58"/>
      <c r="Y839" s="58"/>
    </row>
    <row r="840" spans="1:25" ht="18" customHeight="1" x14ac:dyDescent="0.2">
      <c r="A840" s="23"/>
      <c r="B840" s="23"/>
      <c r="C840" s="23"/>
      <c r="D840" s="23"/>
      <c r="E840" s="58"/>
      <c r="F840" s="58"/>
      <c r="G840" s="91"/>
      <c r="H840" s="58"/>
      <c r="I840" s="67"/>
      <c r="J840" s="58"/>
      <c r="K840" s="58"/>
      <c r="L840" s="58"/>
      <c r="M840" s="58"/>
      <c r="N840" s="58"/>
      <c r="O840" s="58"/>
      <c r="P840" s="58"/>
      <c r="Q840" s="58"/>
      <c r="R840" s="58"/>
      <c r="S840" s="58"/>
      <c r="T840" s="58"/>
      <c r="U840" s="58"/>
      <c r="V840" s="58"/>
      <c r="W840" s="58"/>
      <c r="X840" s="58"/>
      <c r="Y840" s="58"/>
    </row>
    <row r="841" spans="1:25" ht="18" customHeight="1" x14ac:dyDescent="0.2">
      <c r="A841" s="23"/>
      <c r="B841" s="23"/>
      <c r="C841" s="23"/>
      <c r="D841" s="23"/>
      <c r="E841" s="58"/>
      <c r="F841" s="58"/>
      <c r="G841" s="91"/>
      <c r="H841" s="58"/>
      <c r="I841" s="67"/>
      <c r="J841" s="58"/>
      <c r="K841" s="58"/>
      <c r="L841" s="58"/>
      <c r="M841" s="58"/>
      <c r="N841" s="58"/>
      <c r="O841" s="58"/>
      <c r="P841" s="58"/>
      <c r="Q841" s="58"/>
      <c r="R841" s="58"/>
      <c r="S841" s="58"/>
      <c r="T841" s="58"/>
      <c r="U841" s="58"/>
      <c r="V841" s="58"/>
      <c r="W841" s="58"/>
      <c r="X841" s="58"/>
      <c r="Y841" s="58"/>
    </row>
    <row r="842" spans="1:25" ht="18" customHeight="1" x14ac:dyDescent="0.2">
      <c r="A842" s="23"/>
      <c r="B842" s="23"/>
      <c r="C842" s="23"/>
      <c r="D842" s="23"/>
      <c r="E842" s="58"/>
      <c r="F842" s="58"/>
      <c r="G842" s="91"/>
      <c r="H842" s="58"/>
      <c r="I842" s="67"/>
      <c r="J842" s="58"/>
      <c r="K842" s="58"/>
      <c r="L842" s="58"/>
      <c r="M842" s="58"/>
      <c r="N842" s="58"/>
      <c r="O842" s="58"/>
      <c r="P842" s="58"/>
      <c r="Q842" s="58"/>
      <c r="R842" s="58"/>
      <c r="S842" s="58"/>
      <c r="T842" s="58"/>
      <c r="U842" s="58"/>
      <c r="V842" s="58"/>
      <c r="W842" s="58"/>
      <c r="X842" s="58"/>
      <c r="Y842" s="58"/>
    </row>
    <row r="843" spans="1:25" ht="18" customHeight="1" x14ac:dyDescent="0.2">
      <c r="A843" s="23"/>
      <c r="B843" s="23"/>
      <c r="C843" s="23"/>
      <c r="D843" s="23"/>
      <c r="E843" s="58"/>
      <c r="F843" s="58"/>
      <c r="G843" s="91"/>
      <c r="H843" s="58"/>
      <c r="I843" s="67"/>
      <c r="J843" s="58"/>
      <c r="K843" s="58"/>
      <c r="L843" s="58"/>
      <c r="M843" s="58"/>
      <c r="N843" s="58"/>
      <c r="O843" s="58"/>
      <c r="P843" s="58"/>
      <c r="Q843" s="58"/>
      <c r="R843" s="58"/>
      <c r="S843" s="58"/>
      <c r="T843" s="58"/>
      <c r="U843" s="58"/>
      <c r="V843" s="58"/>
      <c r="W843" s="58"/>
      <c r="X843" s="58"/>
      <c r="Y843" s="58"/>
    </row>
    <row r="844" spans="1:25" ht="18" customHeight="1" x14ac:dyDescent="0.2">
      <c r="A844" s="23"/>
      <c r="B844" s="23"/>
      <c r="C844" s="23"/>
      <c r="D844" s="23"/>
      <c r="E844" s="58"/>
      <c r="F844" s="58"/>
      <c r="G844" s="91"/>
      <c r="H844" s="58"/>
      <c r="I844" s="67"/>
      <c r="J844" s="58"/>
      <c r="K844" s="58"/>
      <c r="L844" s="58"/>
      <c r="M844" s="58"/>
      <c r="N844" s="58"/>
      <c r="O844" s="58"/>
      <c r="P844" s="58"/>
      <c r="Q844" s="58"/>
      <c r="R844" s="58"/>
      <c r="S844" s="58"/>
      <c r="T844" s="58"/>
      <c r="U844" s="58"/>
      <c r="V844" s="58"/>
      <c r="W844" s="58"/>
      <c r="X844" s="58"/>
      <c r="Y844" s="58"/>
    </row>
    <row r="845" spans="1:25" ht="18" customHeight="1" x14ac:dyDescent="0.2">
      <c r="A845" s="23"/>
      <c r="B845" s="23"/>
      <c r="C845" s="23"/>
      <c r="D845" s="23"/>
      <c r="E845" s="58"/>
      <c r="F845" s="58"/>
      <c r="G845" s="91"/>
      <c r="H845" s="58"/>
      <c r="I845" s="67"/>
      <c r="J845" s="58"/>
      <c r="K845" s="58"/>
      <c r="L845" s="58"/>
      <c r="M845" s="58"/>
      <c r="N845" s="58"/>
      <c r="O845" s="58"/>
      <c r="P845" s="58"/>
      <c r="Q845" s="58"/>
      <c r="R845" s="58"/>
      <c r="S845" s="58"/>
      <c r="T845" s="58"/>
      <c r="U845" s="58"/>
      <c r="V845" s="58"/>
      <c r="W845" s="58"/>
      <c r="X845" s="58"/>
      <c r="Y845" s="58"/>
    </row>
    <row r="846" spans="1:25" ht="18" customHeight="1" x14ac:dyDescent="0.2">
      <c r="A846" s="23"/>
      <c r="B846" s="23"/>
      <c r="C846" s="23"/>
      <c r="D846" s="23"/>
      <c r="E846" s="58"/>
      <c r="F846" s="58"/>
      <c r="G846" s="91"/>
      <c r="H846" s="58"/>
      <c r="I846" s="67"/>
      <c r="J846" s="58"/>
      <c r="K846" s="58"/>
      <c r="L846" s="58"/>
      <c r="M846" s="58"/>
      <c r="N846" s="58"/>
      <c r="O846" s="58"/>
      <c r="P846" s="58"/>
      <c r="Q846" s="58"/>
      <c r="R846" s="58"/>
      <c r="S846" s="58"/>
      <c r="T846" s="58"/>
      <c r="U846" s="58"/>
      <c r="V846" s="58"/>
      <c r="W846" s="58"/>
      <c r="X846" s="58"/>
      <c r="Y846" s="58"/>
    </row>
    <row r="847" spans="1:25" ht="18" customHeight="1" x14ac:dyDescent="0.2">
      <c r="A847" s="23"/>
      <c r="B847" s="23"/>
      <c r="C847" s="23"/>
      <c r="D847" s="23"/>
      <c r="E847" s="58"/>
      <c r="F847" s="58"/>
      <c r="G847" s="91"/>
      <c r="H847" s="58"/>
      <c r="I847" s="67"/>
      <c r="J847" s="58"/>
      <c r="K847" s="58"/>
      <c r="L847" s="58"/>
      <c r="M847" s="58"/>
      <c r="N847" s="58"/>
      <c r="O847" s="58"/>
      <c r="P847" s="58"/>
      <c r="Q847" s="58"/>
      <c r="R847" s="58"/>
      <c r="S847" s="58"/>
      <c r="T847" s="58"/>
      <c r="U847" s="58"/>
      <c r="V847" s="58"/>
      <c r="W847" s="58"/>
      <c r="X847" s="58"/>
      <c r="Y847" s="58"/>
    </row>
    <row r="848" spans="1:25" ht="18" customHeight="1" x14ac:dyDescent="0.2">
      <c r="A848" s="23"/>
      <c r="B848" s="23"/>
      <c r="C848" s="23"/>
      <c r="D848" s="23"/>
      <c r="E848" s="58"/>
      <c r="F848" s="58"/>
      <c r="G848" s="91"/>
      <c r="H848" s="58"/>
      <c r="I848" s="67"/>
      <c r="J848" s="58"/>
      <c r="K848" s="58"/>
      <c r="L848" s="58"/>
      <c r="M848" s="58"/>
      <c r="N848" s="58"/>
      <c r="O848" s="58"/>
      <c r="P848" s="58"/>
      <c r="Q848" s="58"/>
      <c r="R848" s="58"/>
      <c r="S848" s="58"/>
      <c r="T848" s="58"/>
      <c r="U848" s="58"/>
      <c r="V848" s="58"/>
      <c r="W848" s="58"/>
      <c r="X848" s="58"/>
      <c r="Y848" s="58"/>
    </row>
    <row r="849" spans="1:25" ht="18" customHeight="1" x14ac:dyDescent="0.2">
      <c r="A849" s="23"/>
      <c r="B849" s="23"/>
      <c r="C849" s="23"/>
      <c r="D849" s="23"/>
      <c r="E849" s="58"/>
      <c r="F849" s="58"/>
      <c r="G849" s="91"/>
      <c r="H849" s="58"/>
      <c r="I849" s="67"/>
      <c r="J849" s="58"/>
      <c r="K849" s="58"/>
      <c r="L849" s="58"/>
      <c r="M849" s="58"/>
      <c r="N849" s="58"/>
      <c r="O849" s="58"/>
      <c r="P849" s="58"/>
      <c r="Q849" s="58"/>
      <c r="R849" s="58"/>
      <c r="S849" s="58"/>
      <c r="T849" s="58"/>
      <c r="U849" s="58"/>
      <c r="V849" s="58"/>
      <c r="W849" s="58"/>
      <c r="X849" s="58"/>
      <c r="Y849" s="58"/>
    </row>
    <row r="850" spans="1:25" ht="18" customHeight="1" x14ac:dyDescent="0.2">
      <c r="A850" s="23"/>
      <c r="B850" s="23"/>
      <c r="C850" s="23"/>
      <c r="D850" s="23"/>
      <c r="E850" s="58"/>
      <c r="F850" s="58"/>
      <c r="G850" s="91"/>
      <c r="H850" s="58"/>
      <c r="I850" s="67"/>
      <c r="J850" s="58"/>
      <c r="K850" s="58"/>
      <c r="L850" s="58"/>
      <c r="M850" s="58"/>
      <c r="N850" s="58"/>
      <c r="O850" s="58"/>
      <c r="P850" s="58"/>
      <c r="Q850" s="58"/>
      <c r="R850" s="58"/>
      <c r="S850" s="58"/>
      <c r="T850" s="58"/>
      <c r="U850" s="58"/>
      <c r="V850" s="58"/>
      <c r="W850" s="58"/>
      <c r="X850" s="58"/>
      <c r="Y850" s="58"/>
    </row>
    <row r="851" spans="1:25" ht="18" customHeight="1" x14ac:dyDescent="0.2">
      <c r="A851" s="23"/>
      <c r="B851" s="23"/>
      <c r="C851" s="23"/>
      <c r="D851" s="23"/>
      <c r="E851" s="58"/>
      <c r="F851" s="58"/>
      <c r="G851" s="91"/>
      <c r="H851" s="58"/>
      <c r="I851" s="67"/>
      <c r="J851" s="58"/>
      <c r="K851" s="58"/>
      <c r="L851" s="58"/>
      <c r="M851" s="58"/>
      <c r="N851" s="58"/>
      <c r="O851" s="58"/>
      <c r="P851" s="58"/>
      <c r="Q851" s="58"/>
      <c r="R851" s="58"/>
      <c r="S851" s="58"/>
      <c r="T851" s="58"/>
      <c r="U851" s="58"/>
      <c r="V851" s="58"/>
      <c r="W851" s="58"/>
      <c r="X851" s="58"/>
      <c r="Y851" s="58"/>
    </row>
    <row r="852" spans="1:25" ht="18" customHeight="1" x14ac:dyDescent="0.2">
      <c r="A852" s="23"/>
      <c r="B852" s="23"/>
      <c r="C852" s="23"/>
      <c r="D852" s="23"/>
      <c r="E852" s="58"/>
      <c r="F852" s="58"/>
      <c r="G852" s="91"/>
      <c r="H852" s="58"/>
      <c r="I852" s="67"/>
      <c r="J852" s="58"/>
      <c r="K852" s="58"/>
      <c r="L852" s="58"/>
      <c r="M852" s="58"/>
      <c r="N852" s="58"/>
      <c r="O852" s="58"/>
      <c r="P852" s="58"/>
      <c r="Q852" s="58"/>
      <c r="R852" s="58"/>
      <c r="S852" s="58"/>
      <c r="T852" s="58"/>
      <c r="U852" s="58"/>
      <c r="V852" s="58"/>
      <c r="W852" s="58"/>
      <c r="X852" s="58"/>
      <c r="Y852" s="58"/>
    </row>
    <row r="853" spans="1:25" ht="18" customHeight="1" x14ac:dyDescent="0.2">
      <c r="A853" s="23"/>
      <c r="B853" s="23"/>
      <c r="C853" s="23"/>
      <c r="D853" s="23"/>
      <c r="E853" s="58"/>
      <c r="F853" s="58"/>
      <c r="G853" s="91"/>
      <c r="H853" s="58"/>
      <c r="I853" s="67"/>
      <c r="J853" s="58"/>
      <c r="K853" s="58"/>
      <c r="L853" s="58"/>
      <c r="M853" s="58"/>
      <c r="N853" s="58"/>
      <c r="O853" s="58"/>
      <c r="P853" s="58"/>
      <c r="Q853" s="58"/>
      <c r="R853" s="58"/>
      <c r="S853" s="58"/>
      <c r="T853" s="58"/>
      <c r="U853" s="58"/>
      <c r="V853" s="58"/>
      <c r="W853" s="58"/>
      <c r="X853" s="58"/>
      <c r="Y853" s="58"/>
    </row>
    <row r="854" spans="1:25" ht="18" customHeight="1" x14ac:dyDescent="0.2">
      <c r="A854" s="23"/>
      <c r="B854" s="23"/>
      <c r="C854" s="23"/>
      <c r="D854" s="23"/>
      <c r="E854" s="58"/>
      <c r="F854" s="58"/>
      <c r="G854" s="91"/>
      <c r="H854" s="58"/>
      <c r="I854" s="67"/>
      <c r="J854" s="58"/>
      <c r="K854" s="58"/>
      <c r="L854" s="58"/>
      <c r="M854" s="58"/>
      <c r="N854" s="58"/>
      <c r="O854" s="58"/>
      <c r="P854" s="58"/>
      <c r="Q854" s="58"/>
      <c r="R854" s="58"/>
      <c r="S854" s="58"/>
      <c r="T854" s="58"/>
      <c r="U854" s="58"/>
      <c r="V854" s="58"/>
      <c r="W854" s="58"/>
      <c r="X854" s="58"/>
      <c r="Y854" s="58"/>
    </row>
    <row r="855" spans="1:25" ht="18" customHeight="1" x14ac:dyDescent="0.2">
      <c r="A855" s="23"/>
      <c r="B855" s="23"/>
      <c r="C855" s="23"/>
      <c r="D855" s="23"/>
      <c r="E855" s="58"/>
      <c r="F855" s="58"/>
      <c r="G855" s="91"/>
      <c r="H855" s="58"/>
      <c r="I855" s="67"/>
      <c r="J855" s="58"/>
      <c r="K855" s="58"/>
      <c r="L855" s="58"/>
      <c r="M855" s="58"/>
      <c r="N855" s="58"/>
      <c r="O855" s="58"/>
      <c r="P855" s="58"/>
      <c r="Q855" s="58"/>
      <c r="R855" s="58"/>
      <c r="S855" s="58"/>
      <c r="T855" s="58"/>
      <c r="U855" s="58"/>
      <c r="V855" s="58"/>
      <c r="W855" s="58"/>
      <c r="X855" s="58"/>
      <c r="Y855" s="58"/>
    </row>
    <row r="856" spans="1:25" ht="18" customHeight="1" x14ac:dyDescent="0.2">
      <c r="A856" s="23"/>
      <c r="B856" s="23"/>
      <c r="C856" s="23"/>
      <c r="D856" s="23"/>
      <c r="E856" s="58"/>
      <c r="F856" s="58"/>
      <c r="G856" s="91"/>
      <c r="H856" s="58"/>
      <c r="I856" s="67"/>
      <c r="J856" s="58"/>
      <c r="K856" s="58"/>
      <c r="L856" s="58"/>
      <c r="M856" s="58"/>
      <c r="N856" s="58"/>
      <c r="O856" s="58"/>
      <c r="P856" s="58"/>
      <c r="Q856" s="58"/>
      <c r="R856" s="58"/>
      <c r="S856" s="58"/>
      <c r="T856" s="58"/>
      <c r="U856" s="58"/>
      <c r="V856" s="58"/>
      <c r="W856" s="58"/>
      <c r="X856" s="58"/>
      <c r="Y856" s="58"/>
    </row>
    <row r="857" spans="1:25" ht="18" customHeight="1" x14ac:dyDescent="0.2">
      <c r="A857" s="23"/>
      <c r="B857" s="23"/>
      <c r="C857" s="23"/>
      <c r="D857" s="23"/>
      <c r="E857" s="58"/>
      <c r="F857" s="58"/>
      <c r="G857" s="91"/>
      <c r="H857" s="58"/>
      <c r="I857" s="67"/>
      <c r="J857" s="58"/>
      <c r="K857" s="58"/>
      <c r="L857" s="58"/>
      <c r="M857" s="58"/>
      <c r="N857" s="58"/>
      <c r="O857" s="58"/>
      <c r="P857" s="58"/>
      <c r="Q857" s="58"/>
      <c r="R857" s="58"/>
      <c r="S857" s="58"/>
      <c r="T857" s="58"/>
      <c r="U857" s="58"/>
      <c r="V857" s="58"/>
      <c r="W857" s="58"/>
      <c r="X857" s="58"/>
      <c r="Y857" s="58"/>
    </row>
    <row r="858" spans="1:25" ht="18" customHeight="1" x14ac:dyDescent="0.2">
      <c r="A858" s="23"/>
      <c r="B858" s="23"/>
      <c r="C858" s="23"/>
      <c r="D858" s="23"/>
      <c r="E858" s="58"/>
      <c r="F858" s="58"/>
      <c r="G858" s="91"/>
      <c r="H858" s="58"/>
      <c r="I858" s="67"/>
      <c r="J858" s="58"/>
      <c r="K858" s="58"/>
      <c r="L858" s="58"/>
      <c r="M858" s="58"/>
      <c r="N858" s="58"/>
      <c r="O858" s="58"/>
      <c r="P858" s="58"/>
      <c r="Q858" s="58"/>
      <c r="R858" s="58"/>
      <c r="S858" s="58"/>
      <c r="T858" s="58"/>
      <c r="U858" s="58"/>
      <c r="V858" s="58"/>
      <c r="W858" s="58"/>
      <c r="X858" s="58"/>
      <c r="Y858" s="58"/>
    </row>
    <row r="859" spans="1:25" ht="18" customHeight="1" x14ac:dyDescent="0.2">
      <c r="A859" s="23"/>
      <c r="B859" s="23"/>
      <c r="C859" s="23"/>
      <c r="D859" s="23"/>
      <c r="E859" s="58"/>
      <c r="F859" s="58"/>
      <c r="G859" s="91"/>
      <c r="H859" s="58"/>
      <c r="I859" s="67"/>
      <c r="J859" s="58"/>
      <c r="K859" s="58"/>
      <c r="L859" s="58"/>
      <c r="M859" s="58"/>
      <c r="N859" s="58"/>
      <c r="O859" s="58"/>
      <c r="P859" s="58"/>
      <c r="Q859" s="58"/>
      <c r="R859" s="58"/>
      <c r="S859" s="58"/>
      <c r="T859" s="58"/>
      <c r="U859" s="58"/>
      <c r="V859" s="58"/>
      <c r="W859" s="58"/>
      <c r="X859" s="58"/>
      <c r="Y859" s="58"/>
    </row>
    <row r="860" spans="1:25" ht="18" customHeight="1" x14ac:dyDescent="0.2">
      <c r="A860" s="23"/>
      <c r="B860" s="23"/>
      <c r="C860" s="23"/>
      <c r="D860" s="23"/>
      <c r="E860" s="58"/>
      <c r="F860" s="58"/>
      <c r="G860" s="91"/>
      <c r="H860" s="58"/>
      <c r="I860" s="67"/>
      <c r="J860" s="58"/>
      <c r="K860" s="58"/>
      <c r="L860" s="58"/>
      <c r="M860" s="58"/>
      <c r="N860" s="58"/>
      <c r="O860" s="58"/>
      <c r="P860" s="58"/>
      <c r="Q860" s="58"/>
      <c r="R860" s="58"/>
      <c r="S860" s="58"/>
      <c r="T860" s="58"/>
      <c r="U860" s="58"/>
      <c r="V860" s="58"/>
      <c r="W860" s="58"/>
      <c r="X860" s="58"/>
      <c r="Y860" s="58"/>
    </row>
    <row r="861" spans="1:25" ht="18" customHeight="1" x14ac:dyDescent="0.2">
      <c r="A861" s="23"/>
      <c r="B861" s="23"/>
      <c r="C861" s="23"/>
      <c r="D861" s="23"/>
      <c r="E861" s="58"/>
      <c r="F861" s="58"/>
      <c r="G861" s="91"/>
      <c r="H861" s="58"/>
      <c r="I861" s="67"/>
      <c r="J861" s="58"/>
      <c r="K861" s="58"/>
      <c r="L861" s="58"/>
      <c r="M861" s="58"/>
      <c r="N861" s="58"/>
      <c r="O861" s="58"/>
      <c r="P861" s="58"/>
      <c r="Q861" s="58"/>
      <c r="R861" s="58"/>
      <c r="S861" s="58"/>
      <c r="T861" s="58"/>
      <c r="U861" s="58"/>
      <c r="V861" s="58"/>
      <c r="W861" s="58"/>
      <c r="X861" s="58"/>
      <c r="Y861" s="58"/>
    </row>
    <row r="862" spans="1:25" ht="18" customHeight="1" x14ac:dyDescent="0.2">
      <c r="A862" s="23"/>
      <c r="B862" s="23"/>
      <c r="C862" s="23"/>
      <c r="D862" s="23"/>
      <c r="E862" s="58"/>
      <c r="F862" s="58"/>
      <c r="G862" s="91"/>
      <c r="H862" s="58"/>
      <c r="I862" s="67"/>
      <c r="J862" s="58"/>
      <c r="K862" s="58"/>
      <c r="L862" s="58"/>
      <c r="M862" s="58"/>
      <c r="N862" s="58"/>
      <c r="O862" s="58"/>
      <c r="P862" s="58"/>
      <c r="Q862" s="58"/>
      <c r="R862" s="58"/>
      <c r="S862" s="58"/>
      <c r="T862" s="58"/>
      <c r="U862" s="58"/>
      <c r="V862" s="58"/>
      <c r="W862" s="58"/>
      <c r="X862" s="58"/>
      <c r="Y862" s="58"/>
    </row>
    <row r="863" spans="1:25" ht="18" customHeight="1" x14ac:dyDescent="0.2">
      <c r="A863" s="23"/>
      <c r="B863" s="23"/>
      <c r="C863" s="23"/>
      <c r="D863" s="23"/>
      <c r="E863" s="58"/>
      <c r="F863" s="58"/>
      <c r="G863" s="91"/>
      <c r="H863" s="58"/>
      <c r="I863" s="67"/>
      <c r="J863" s="58"/>
      <c r="K863" s="58"/>
      <c r="L863" s="58"/>
      <c r="M863" s="58"/>
      <c r="N863" s="58"/>
      <c r="O863" s="58"/>
      <c r="P863" s="58"/>
      <c r="Q863" s="58"/>
      <c r="R863" s="58"/>
      <c r="S863" s="58"/>
      <c r="T863" s="58"/>
      <c r="U863" s="58"/>
      <c r="V863" s="58"/>
      <c r="W863" s="58"/>
      <c r="X863" s="58"/>
      <c r="Y863" s="58"/>
    </row>
    <row r="864" spans="1:25" ht="18" customHeight="1" x14ac:dyDescent="0.2">
      <c r="A864" s="23"/>
      <c r="B864" s="23"/>
      <c r="C864" s="23"/>
      <c r="D864" s="23"/>
      <c r="E864" s="58"/>
      <c r="F864" s="58"/>
      <c r="G864" s="91"/>
      <c r="H864" s="58"/>
      <c r="I864" s="67"/>
      <c r="J864" s="58"/>
      <c r="K864" s="58"/>
      <c r="L864" s="58"/>
      <c r="M864" s="58"/>
      <c r="N864" s="58"/>
      <c r="O864" s="58"/>
      <c r="P864" s="58"/>
      <c r="Q864" s="58"/>
      <c r="R864" s="58"/>
      <c r="S864" s="58"/>
      <c r="T864" s="58"/>
      <c r="U864" s="58"/>
      <c r="V864" s="58"/>
      <c r="W864" s="58"/>
      <c r="X864" s="58"/>
      <c r="Y864" s="58"/>
    </row>
    <row r="865" spans="1:25" ht="18" customHeight="1" x14ac:dyDescent="0.2">
      <c r="A865" s="23"/>
      <c r="B865" s="23"/>
      <c r="C865" s="23"/>
      <c r="D865" s="23"/>
      <c r="E865" s="58"/>
      <c r="F865" s="58"/>
      <c r="G865" s="91"/>
      <c r="H865" s="58"/>
      <c r="I865" s="67"/>
      <c r="J865" s="58"/>
      <c r="K865" s="58"/>
      <c r="L865" s="58"/>
      <c r="M865" s="58"/>
      <c r="N865" s="58"/>
      <c r="O865" s="58"/>
      <c r="P865" s="58"/>
      <c r="Q865" s="58"/>
      <c r="R865" s="58"/>
      <c r="S865" s="58"/>
      <c r="T865" s="58"/>
      <c r="U865" s="58"/>
      <c r="V865" s="58"/>
      <c r="W865" s="58"/>
      <c r="X865" s="58"/>
      <c r="Y865" s="58"/>
    </row>
    <row r="866" spans="1:25" ht="18" customHeight="1" x14ac:dyDescent="0.2">
      <c r="A866" s="23"/>
      <c r="B866" s="23"/>
      <c r="C866" s="23"/>
      <c r="D866" s="23"/>
      <c r="E866" s="58"/>
      <c r="F866" s="58"/>
      <c r="G866" s="91"/>
      <c r="H866" s="58"/>
      <c r="I866" s="67"/>
      <c r="J866" s="58"/>
      <c r="K866" s="58"/>
      <c r="L866" s="58"/>
      <c r="M866" s="58"/>
      <c r="N866" s="58"/>
      <c r="O866" s="58"/>
      <c r="P866" s="58"/>
      <c r="Q866" s="58"/>
      <c r="R866" s="58"/>
      <c r="S866" s="58"/>
      <c r="T866" s="58"/>
      <c r="U866" s="58"/>
      <c r="V866" s="58"/>
      <c r="W866" s="58"/>
      <c r="X866" s="58"/>
      <c r="Y866" s="58"/>
    </row>
    <row r="867" spans="1:25" ht="18" customHeight="1" x14ac:dyDescent="0.2">
      <c r="A867" s="23"/>
      <c r="B867" s="23"/>
      <c r="C867" s="23"/>
      <c r="D867" s="23"/>
      <c r="E867" s="58"/>
      <c r="F867" s="58"/>
      <c r="G867" s="91"/>
      <c r="H867" s="58"/>
      <c r="I867" s="67"/>
      <c r="J867" s="58"/>
      <c r="K867" s="58"/>
      <c r="L867" s="58"/>
      <c r="M867" s="58"/>
      <c r="N867" s="58"/>
      <c r="O867" s="58"/>
      <c r="P867" s="58"/>
      <c r="Q867" s="58"/>
      <c r="R867" s="58"/>
      <c r="S867" s="58"/>
      <c r="T867" s="58"/>
      <c r="U867" s="58"/>
      <c r="V867" s="58"/>
      <c r="W867" s="58"/>
      <c r="X867" s="58"/>
      <c r="Y867" s="58"/>
    </row>
    <row r="868" spans="1:25" ht="18" customHeight="1" x14ac:dyDescent="0.2">
      <c r="A868" s="23"/>
      <c r="B868" s="23"/>
      <c r="C868" s="23"/>
      <c r="D868" s="23"/>
      <c r="E868" s="58"/>
      <c r="F868" s="58"/>
      <c r="G868" s="91"/>
      <c r="H868" s="58"/>
      <c r="I868" s="67"/>
      <c r="J868" s="58"/>
      <c r="K868" s="58"/>
      <c r="L868" s="58"/>
      <c r="M868" s="58"/>
      <c r="N868" s="58"/>
      <c r="O868" s="58"/>
      <c r="P868" s="58"/>
      <c r="Q868" s="58"/>
      <c r="R868" s="58"/>
      <c r="S868" s="58"/>
      <c r="T868" s="58"/>
      <c r="U868" s="58"/>
      <c r="V868" s="58"/>
      <c r="W868" s="58"/>
      <c r="X868" s="58"/>
      <c r="Y868" s="58"/>
    </row>
    <row r="869" spans="1:25" ht="18" customHeight="1" x14ac:dyDescent="0.2">
      <c r="A869" s="23"/>
      <c r="B869" s="23"/>
      <c r="C869" s="23"/>
      <c r="D869" s="23"/>
      <c r="E869" s="58"/>
      <c r="F869" s="58"/>
      <c r="G869" s="91"/>
      <c r="H869" s="58"/>
      <c r="I869" s="67"/>
      <c r="J869" s="58"/>
      <c r="K869" s="58"/>
      <c r="L869" s="58"/>
      <c r="M869" s="58"/>
      <c r="N869" s="58"/>
      <c r="O869" s="58"/>
      <c r="P869" s="58"/>
      <c r="Q869" s="58"/>
      <c r="R869" s="58"/>
      <c r="S869" s="58"/>
      <c r="T869" s="58"/>
      <c r="U869" s="58"/>
      <c r="V869" s="58"/>
      <c r="W869" s="58"/>
      <c r="X869" s="58"/>
      <c r="Y869" s="58"/>
    </row>
    <row r="870" spans="1:25" ht="18" customHeight="1" x14ac:dyDescent="0.2">
      <c r="A870" s="23"/>
      <c r="B870" s="23"/>
      <c r="C870" s="23"/>
      <c r="D870" s="23"/>
      <c r="E870" s="58"/>
      <c r="F870" s="58"/>
      <c r="G870" s="91"/>
      <c r="H870" s="58"/>
      <c r="I870" s="67"/>
      <c r="J870" s="58"/>
      <c r="K870" s="58"/>
      <c r="L870" s="58"/>
      <c r="M870" s="58"/>
      <c r="N870" s="58"/>
      <c r="O870" s="58"/>
      <c r="P870" s="58"/>
      <c r="Q870" s="58"/>
      <c r="R870" s="58"/>
      <c r="S870" s="58"/>
      <c r="T870" s="58"/>
      <c r="U870" s="58"/>
      <c r="V870" s="58"/>
      <c r="W870" s="58"/>
      <c r="X870" s="58"/>
      <c r="Y870" s="58"/>
    </row>
    <row r="871" spans="1:25" ht="18" customHeight="1" x14ac:dyDescent="0.2">
      <c r="A871" s="23"/>
      <c r="B871" s="23"/>
      <c r="C871" s="23"/>
      <c r="D871" s="23"/>
      <c r="E871" s="58"/>
      <c r="F871" s="58"/>
      <c r="G871" s="91"/>
      <c r="H871" s="58"/>
      <c r="I871" s="67"/>
      <c r="J871" s="58"/>
      <c r="K871" s="58"/>
      <c r="L871" s="58"/>
      <c r="M871" s="58"/>
      <c r="N871" s="58"/>
      <c r="O871" s="58"/>
      <c r="P871" s="58"/>
      <c r="Q871" s="58"/>
      <c r="R871" s="58"/>
      <c r="S871" s="58"/>
      <c r="T871" s="58"/>
      <c r="U871" s="58"/>
      <c r="V871" s="58"/>
      <c r="W871" s="58"/>
      <c r="X871" s="58"/>
      <c r="Y871" s="58"/>
    </row>
    <row r="872" spans="1:25" ht="18" customHeight="1" x14ac:dyDescent="0.2">
      <c r="A872" s="23"/>
      <c r="B872" s="23"/>
      <c r="C872" s="23"/>
      <c r="D872" s="23"/>
      <c r="E872" s="58"/>
      <c r="F872" s="58"/>
      <c r="G872" s="91"/>
      <c r="H872" s="58"/>
      <c r="I872" s="67"/>
      <c r="J872" s="58"/>
      <c r="K872" s="58"/>
      <c r="L872" s="58"/>
      <c r="M872" s="58"/>
      <c r="N872" s="58"/>
      <c r="O872" s="58"/>
      <c r="P872" s="58"/>
      <c r="Q872" s="58"/>
      <c r="R872" s="58"/>
      <c r="S872" s="58"/>
      <c r="T872" s="58"/>
      <c r="U872" s="58"/>
      <c r="V872" s="58"/>
      <c r="W872" s="58"/>
      <c r="X872" s="58"/>
      <c r="Y872" s="58"/>
    </row>
    <row r="873" spans="1:25" ht="18" customHeight="1" x14ac:dyDescent="0.2">
      <c r="A873" s="23"/>
      <c r="B873" s="23"/>
      <c r="C873" s="23"/>
      <c r="D873" s="23"/>
      <c r="E873" s="58"/>
      <c r="F873" s="58"/>
      <c r="G873" s="91"/>
      <c r="H873" s="58"/>
      <c r="I873" s="67"/>
      <c r="J873" s="58"/>
      <c r="K873" s="58"/>
      <c r="L873" s="58"/>
      <c r="M873" s="58"/>
      <c r="N873" s="58"/>
      <c r="O873" s="58"/>
      <c r="P873" s="58"/>
      <c r="Q873" s="58"/>
      <c r="R873" s="58"/>
      <c r="S873" s="58"/>
      <c r="T873" s="58"/>
      <c r="U873" s="58"/>
      <c r="V873" s="58"/>
      <c r="W873" s="58"/>
      <c r="X873" s="58"/>
      <c r="Y873" s="58"/>
    </row>
    <row r="874" spans="1:25" ht="18" customHeight="1" x14ac:dyDescent="0.2">
      <c r="A874" s="23"/>
      <c r="B874" s="23"/>
      <c r="C874" s="23"/>
      <c r="D874" s="23"/>
      <c r="E874" s="58"/>
      <c r="F874" s="58"/>
      <c r="G874" s="91"/>
      <c r="H874" s="58"/>
      <c r="I874" s="67"/>
      <c r="J874" s="58"/>
      <c r="K874" s="58"/>
      <c r="L874" s="58"/>
      <c r="M874" s="58"/>
      <c r="N874" s="58"/>
      <c r="O874" s="58"/>
      <c r="P874" s="58"/>
      <c r="Q874" s="58"/>
      <c r="R874" s="58"/>
      <c r="S874" s="58"/>
      <c r="T874" s="58"/>
      <c r="U874" s="58"/>
      <c r="V874" s="58"/>
      <c r="W874" s="58"/>
      <c r="X874" s="58"/>
      <c r="Y874" s="58"/>
    </row>
    <row r="875" spans="1:25" ht="18" customHeight="1" x14ac:dyDescent="0.2">
      <c r="A875" s="23"/>
      <c r="B875" s="23"/>
      <c r="C875" s="23"/>
      <c r="D875" s="23"/>
      <c r="E875" s="58"/>
      <c r="F875" s="58"/>
      <c r="G875" s="91"/>
      <c r="H875" s="58"/>
      <c r="I875" s="67"/>
      <c r="J875" s="58"/>
      <c r="K875" s="58"/>
      <c r="L875" s="58"/>
      <c r="M875" s="58"/>
      <c r="N875" s="58"/>
      <c r="O875" s="58"/>
      <c r="P875" s="58"/>
      <c r="Q875" s="58"/>
      <c r="R875" s="58"/>
      <c r="S875" s="58"/>
      <c r="T875" s="58"/>
      <c r="U875" s="58"/>
      <c r="V875" s="58"/>
      <c r="W875" s="58"/>
      <c r="X875" s="58"/>
      <c r="Y875" s="58"/>
    </row>
    <row r="876" spans="1:25" ht="18" customHeight="1" x14ac:dyDescent="0.2">
      <c r="A876" s="23"/>
      <c r="B876" s="23"/>
      <c r="C876" s="23"/>
      <c r="D876" s="23"/>
      <c r="E876" s="58"/>
      <c r="F876" s="58"/>
      <c r="G876" s="91"/>
      <c r="H876" s="58"/>
      <c r="I876" s="67"/>
      <c r="J876" s="58"/>
      <c r="K876" s="58"/>
      <c r="L876" s="58"/>
      <c r="M876" s="58"/>
      <c r="N876" s="58"/>
      <c r="O876" s="58"/>
      <c r="P876" s="58"/>
      <c r="Q876" s="58"/>
      <c r="R876" s="58"/>
      <c r="S876" s="58"/>
      <c r="T876" s="58"/>
      <c r="U876" s="58"/>
      <c r="V876" s="58"/>
      <c r="W876" s="58"/>
      <c r="X876" s="58"/>
      <c r="Y876" s="58"/>
    </row>
    <row r="877" spans="1:25" ht="18" customHeight="1" x14ac:dyDescent="0.2">
      <c r="A877" s="23"/>
      <c r="B877" s="23"/>
      <c r="C877" s="23"/>
      <c r="D877" s="23"/>
      <c r="E877" s="58"/>
      <c r="F877" s="58"/>
      <c r="G877" s="91"/>
      <c r="H877" s="58"/>
      <c r="I877" s="67"/>
      <c r="J877" s="58"/>
      <c r="K877" s="58"/>
      <c r="L877" s="58"/>
      <c r="M877" s="58"/>
      <c r="N877" s="58"/>
      <c r="O877" s="58"/>
      <c r="P877" s="58"/>
      <c r="Q877" s="58"/>
      <c r="R877" s="58"/>
      <c r="S877" s="58"/>
      <c r="T877" s="58"/>
      <c r="U877" s="58"/>
      <c r="V877" s="58"/>
      <c r="W877" s="58"/>
      <c r="X877" s="58"/>
      <c r="Y877" s="58"/>
    </row>
    <row r="878" spans="1:25" ht="18" customHeight="1" x14ac:dyDescent="0.2">
      <c r="A878" s="23"/>
      <c r="B878" s="23"/>
      <c r="C878" s="23"/>
      <c r="D878" s="23"/>
      <c r="E878" s="58"/>
      <c r="F878" s="58"/>
      <c r="G878" s="91"/>
      <c r="H878" s="58"/>
      <c r="I878" s="67"/>
      <c r="J878" s="58"/>
      <c r="K878" s="58"/>
      <c r="L878" s="58"/>
      <c r="M878" s="58"/>
      <c r="N878" s="58"/>
      <c r="O878" s="58"/>
      <c r="P878" s="58"/>
      <c r="Q878" s="58"/>
      <c r="R878" s="58"/>
      <c r="S878" s="58"/>
      <c r="T878" s="58"/>
      <c r="U878" s="58"/>
      <c r="V878" s="58"/>
      <c r="W878" s="58"/>
      <c r="X878" s="58"/>
      <c r="Y878" s="58"/>
    </row>
    <row r="879" spans="1:25" ht="18" customHeight="1" x14ac:dyDescent="0.2">
      <c r="A879" s="23"/>
      <c r="B879" s="23"/>
      <c r="C879" s="23"/>
      <c r="D879" s="23"/>
      <c r="E879" s="58"/>
      <c r="F879" s="58"/>
      <c r="G879" s="91"/>
      <c r="H879" s="58"/>
      <c r="I879" s="67"/>
      <c r="J879" s="58"/>
      <c r="K879" s="58"/>
      <c r="L879" s="58"/>
      <c r="M879" s="58"/>
      <c r="N879" s="58"/>
      <c r="O879" s="58"/>
      <c r="P879" s="58"/>
      <c r="Q879" s="58"/>
      <c r="R879" s="58"/>
      <c r="S879" s="58"/>
      <c r="T879" s="58"/>
      <c r="U879" s="58"/>
      <c r="V879" s="58"/>
      <c r="W879" s="58"/>
      <c r="X879" s="58"/>
      <c r="Y879" s="58"/>
    </row>
    <row r="880" spans="1:25" ht="18" customHeight="1" x14ac:dyDescent="0.2">
      <c r="A880" s="23"/>
      <c r="B880" s="23"/>
      <c r="C880" s="23"/>
      <c r="D880" s="23"/>
      <c r="E880" s="58"/>
      <c r="F880" s="58"/>
      <c r="G880" s="91"/>
      <c r="H880" s="58"/>
      <c r="I880" s="67"/>
      <c r="J880" s="58"/>
      <c r="K880" s="58"/>
      <c r="L880" s="58"/>
      <c r="M880" s="58"/>
      <c r="N880" s="58"/>
      <c r="O880" s="58"/>
      <c r="P880" s="58"/>
      <c r="Q880" s="58"/>
      <c r="R880" s="58"/>
      <c r="S880" s="58"/>
      <c r="T880" s="58"/>
      <c r="U880" s="58"/>
      <c r="V880" s="58"/>
      <c r="W880" s="58"/>
      <c r="X880" s="58"/>
      <c r="Y880" s="58"/>
    </row>
    <row r="881" spans="1:25" ht="18" customHeight="1" x14ac:dyDescent="0.2">
      <c r="A881" s="23"/>
      <c r="B881" s="23"/>
      <c r="C881" s="23"/>
      <c r="D881" s="23"/>
      <c r="E881" s="58"/>
      <c r="F881" s="58"/>
      <c r="G881" s="91"/>
      <c r="H881" s="58"/>
      <c r="I881" s="67"/>
      <c r="J881" s="58"/>
      <c r="K881" s="58"/>
      <c r="L881" s="58"/>
      <c r="M881" s="58"/>
      <c r="N881" s="58"/>
      <c r="O881" s="58"/>
      <c r="P881" s="58"/>
      <c r="Q881" s="58"/>
      <c r="R881" s="58"/>
      <c r="S881" s="58"/>
      <c r="T881" s="58"/>
      <c r="U881" s="58"/>
      <c r="V881" s="58"/>
      <c r="W881" s="58"/>
      <c r="X881" s="58"/>
      <c r="Y881" s="58"/>
    </row>
    <row r="882" spans="1:25" ht="18" customHeight="1" x14ac:dyDescent="0.2">
      <c r="A882" s="23"/>
      <c r="B882" s="23"/>
      <c r="C882" s="23"/>
      <c r="D882" s="23"/>
      <c r="E882" s="58"/>
      <c r="F882" s="58"/>
      <c r="G882" s="91"/>
      <c r="H882" s="58"/>
      <c r="I882" s="67"/>
      <c r="J882" s="58"/>
      <c r="K882" s="58"/>
      <c r="L882" s="58"/>
      <c r="M882" s="58"/>
      <c r="N882" s="58"/>
      <c r="O882" s="58"/>
      <c r="P882" s="58"/>
      <c r="Q882" s="58"/>
      <c r="R882" s="58"/>
      <c r="S882" s="58"/>
      <c r="T882" s="58"/>
      <c r="U882" s="58"/>
      <c r="V882" s="58"/>
      <c r="W882" s="58"/>
      <c r="X882" s="58"/>
      <c r="Y882" s="58"/>
    </row>
    <row r="883" spans="1:25" ht="18" customHeight="1" x14ac:dyDescent="0.2">
      <c r="A883" s="23"/>
      <c r="B883" s="23"/>
      <c r="C883" s="23"/>
      <c r="D883" s="23"/>
      <c r="E883" s="58"/>
      <c r="F883" s="58"/>
      <c r="G883" s="91"/>
      <c r="H883" s="58"/>
      <c r="I883" s="67"/>
      <c r="J883" s="58"/>
      <c r="K883" s="58"/>
      <c r="L883" s="58"/>
      <c r="M883" s="58"/>
      <c r="N883" s="58"/>
      <c r="O883" s="58"/>
      <c r="P883" s="58"/>
      <c r="Q883" s="58"/>
      <c r="R883" s="58"/>
      <c r="S883" s="58"/>
      <c r="T883" s="58"/>
      <c r="U883" s="58"/>
      <c r="V883" s="58"/>
      <c r="W883" s="58"/>
      <c r="X883" s="58"/>
      <c r="Y883" s="58"/>
    </row>
    <row r="884" spans="1:25" ht="18" customHeight="1" x14ac:dyDescent="0.2">
      <c r="A884" s="23"/>
      <c r="B884" s="23"/>
      <c r="C884" s="23"/>
      <c r="D884" s="23"/>
      <c r="E884" s="58"/>
      <c r="F884" s="58"/>
      <c r="G884" s="91"/>
      <c r="H884" s="58"/>
      <c r="I884" s="67"/>
      <c r="J884" s="58"/>
      <c r="K884" s="58"/>
      <c r="L884" s="58"/>
      <c r="M884" s="58"/>
      <c r="N884" s="58"/>
      <c r="O884" s="58"/>
      <c r="P884" s="58"/>
      <c r="Q884" s="58"/>
      <c r="R884" s="58"/>
      <c r="S884" s="58"/>
      <c r="T884" s="58"/>
      <c r="U884" s="58"/>
      <c r="V884" s="58"/>
      <c r="W884" s="58"/>
      <c r="X884" s="58"/>
      <c r="Y884" s="58"/>
    </row>
    <row r="885" spans="1:25" ht="18" customHeight="1" x14ac:dyDescent="0.2">
      <c r="A885" s="23"/>
      <c r="B885" s="23"/>
      <c r="C885" s="23"/>
      <c r="D885" s="23"/>
      <c r="E885" s="58"/>
      <c r="F885" s="58"/>
      <c r="G885" s="91"/>
      <c r="H885" s="58"/>
      <c r="I885" s="67"/>
      <c r="J885" s="58"/>
      <c r="K885" s="58"/>
      <c r="L885" s="58"/>
      <c r="M885" s="58"/>
      <c r="N885" s="58"/>
      <c r="O885" s="58"/>
      <c r="P885" s="58"/>
      <c r="Q885" s="58"/>
      <c r="R885" s="58"/>
      <c r="S885" s="58"/>
      <c r="T885" s="58"/>
      <c r="U885" s="58"/>
      <c r="V885" s="58"/>
      <c r="W885" s="58"/>
      <c r="X885" s="58"/>
      <c r="Y885" s="58"/>
    </row>
    <row r="886" spans="1:25" ht="18" customHeight="1" x14ac:dyDescent="0.2">
      <c r="A886" s="23"/>
      <c r="B886" s="23"/>
      <c r="C886" s="23"/>
      <c r="D886" s="23"/>
      <c r="E886" s="58"/>
      <c r="F886" s="58"/>
      <c r="G886" s="91"/>
      <c r="H886" s="58"/>
      <c r="I886" s="67"/>
      <c r="J886" s="58"/>
      <c r="K886" s="58"/>
      <c r="L886" s="58"/>
      <c r="M886" s="58"/>
      <c r="N886" s="58"/>
      <c r="O886" s="58"/>
      <c r="P886" s="58"/>
      <c r="Q886" s="58"/>
      <c r="R886" s="58"/>
      <c r="S886" s="58"/>
      <c r="T886" s="58"/>
      <c r="U886" s="58"/>
      <c r="V886" s="58"/>
      <c r="W886" s="58"/>
      <c r="X886" s="58"/>
      <c r="Y886" s="58"/>
    </row>
    <row r="887" spans="1:25" ht="18" customHeight="1" x14ac:dyDescent="0.2">
      <c r="A887" s="23"/>
      <c r="B887" s="23"/>
      <c r="C887" s="23"/>
      <c r="D887" s="23"/>
      <c r="E887" s="58"/>
      <c r="F887" s="58"/>
      <c r="G887" s="91"/>
      <c r="H887" s="58"/>
      <c r="I887" s="67"/>
      <c r="J887" s="58"/>
      <c r="K887" s="58"/>
      <c r="L887" s="58"/>
      <c r="M887" s="58"/>
      <c r="N887" s="58"/>
      <c r="O887" s="58"/>
      <c r="P887" s="58"/>
      <c r="Q887" s="58"/>
      <c r="R887" s="58"/>
      <c r="S887" s="58"/>
      <c r="T887" s="58"/>
      <c r="U887" s="58"/>
      <c r="V887" s="58"/>
      <c r="W887" s="58"/>
      <c r="X887" s="58"/>
      <c r="Y887" s="58"/>
    </row>
    <row r="888" spans="1:25" ht="18" customHeight="1" x14ac:dyDescent="0.2">
      <c r="A888" s="23"/>
      <c r="B888" s="23"/>
      <c r="C888" s="23"/>
      <c r="D888" s="23"/>
      <c r="E888" s="58"/>
      <c r="F888" s="58"/>
      <c r="G888" s="91"/>
      <c r="H888" s="58"/>
      <c r="I888" s="67"/>
      <c r="J888" s="58"/>
      <c r="K888" s="58"/>
      <c r="L888" s="58"/>
      <c r="M888" s="58"/>
      <c r="N888" s="58"/>
      <c r="O888" s="58"/>
      <c r="P888" s="58"/>
      <c r="Q888" s="58"/>
      <c r="R888" s="58"/>
      <c r="S888" s="58"/>
      <c r="T888" s="58"/>
      <c r="U888" s="58"/>
      <c r="V888" s="58"/>
      <c r="W888" s="58"/>
      <c r="X888" s="58"/>
      <c r="Y888" s="58"/>
    </row>
    <row r="889" spans="1:25" ht="18" customHeight="1" x14ac:dyDescent="0.2">
      <c r="A889" s="23"/>
      <c r="B889" s="23"/>
      <c r="C889" s="23"/>
      <c r="D889" s="23"/>
      <c r="E889" s="58"/>
      <c r="F889" s="58"/>
      <c r="G889" s="91"/>
      <c r="H889" s="58"/>
      <c r="I889" s="67"/>
      <c r="J889" s="58"/>
      <c r="K889" s="58"/>
      <c r="L889" s="58"/>
      <c r="M889" s="58"/>
      <c r="N889" s="58"/>
      <c r="O889" s="58"/>
      <c r="P889" s="58"/>
      <c r="Q889" s="58"/>
      <c r="R889" s="58"/>
      <c r="S889" s="58"/>
      <c r="T889" s="58"/>
      <c r="U889" s="58"/>
      <c r="V889" s="58"/>
      <c r="W889" s="58"/>
      <c r="X889" s="58"/>
      <c r="Y889" s="58"/>
    </row>
    <row r="890" spans="1:25" ht="18" customHeight="1" x14ac:dyDescent="0.2">
      <c r="A890" s="23"/>
      <c r="B890" s="23"/>
      <c r="C890" s="23"/>
      <c r="D890" s="23"/>
      <c r="E890" s="58"/>
      <c r="F890" s="58"/>
      <c r="G890" s="91"/>
      <c r="H890" s="58"/>
      <c r="I890" s="67"/>
      <c r="J890" s="58"/>
      <c r="K890" s="58"/>
      <c r="L890" s="58"/>
      <c r="M890" s="58"/>
      <c r="N890" s="58"/>
      <c r="O890" s="58"/>
      <c r="P890" s="58"/>
      <c r="Q890" s="58"/>
      <c r="R890" s="58"/>
      <c r="S890" s="58"/>
      <c r="T890" s="58"/>
      <c r="U890" s="58"/>
      <c r="V890" s="58"/>
      <c r="W890" s="58"/>
      <c r="X890" s="58"/>
      <c r="Y890" s="58"/>
    </row>
    <row r="891" spans="1:25" ht="18" customHeight="1" x14ac:dyDescent="0.2">
      <c r="A891" s="23"/>
      <c r="B891" s="23"/>
      <c r="C891" s="23"/>
      <c r="D891" s="23"/>
      <c r="E891" s="58"/>
      <c r="F891" s="58"/>
      <c r="G891" s="91"/>
      <c r="H891" s="58"/>
      <c r="I891" s="67"/>
      <c r="J891" s="58"/>
      <c r="K891" s="58"/>
      <c r="L891" s="58"/>
      <c r="M891" s="58"/>
      <c r="N891" s="58"/>
      <c r="O891" s="58"/>
      <c r="P891" s="58"/>
      <c r="Q891" s="58"/>
      <c r="R891" s="58"/>
      <c r="S891" s="58"/>
      <c r="T891" s="58"/>
      <c r="U891" s="58"/>
      <c r="V891" s="58"/>
      <c r="W891" s="58"/>
      <c r="X891" s="58"/>
      <c r="Y891" s="58"/>
    </row>
    <row r="892" spans="1:25" ht="18" customHeight="1" x14ac:dyDescent="0.2">
      <c r="A892" s="23"/>
      <c r="B892" s="23"/>
      <c r="C892" s="23"/>
      <c r="D892" s="23"/>
      <c r="E892" s="58"/>
      <c r="F892" s="58"/>
      <c r="G892" s="91"/>
      <c r="H892" s="58"/>
      <c r="I892" s="67"/>
      <c r="J892" s="58"/>
      <c r="K892" s="58"/>
      <c r="L892" s="58"/>
      <c r="M892" s="58"/>
      <c r="N892" s="58"/>
      <c r="O892" s="58"/>
      <c r="P892" s="58"/>
      <c r="Q892" s="58"/>
      <c r="R892" s="58"/>
      <c r="S892" s="58"/>
      <c r="T892" s="58"/>
      <c r="U892" s="58"/>
      <c r="V892" s="58"/>
      <c r="W892" s="58"/>
      <c r="X892" s="58"/>
      <c r="Y892" s="58"/>
    </row>
    <row r="893" spans="1:25" ht="18" customHeight="1" x14ac:dyDescent="0.2">
      <c r="A893" s="23"/>
      <c r="B893" s="23"/>
      <c r="C893" s="23"/>
      <c r="D893" s="23"/>
      <c r="E893" s="58"/>
      <c r="F893" s="58"/>
      <c r="G893" s="91"/>
      <c r="H893" s="58"/>
      <c r="I893" s="67"/>
      <c r="J893" s="58"/>
      <c r="K893" s="58"/>
      <c r="L893" s="58"/>
      <c r="M893" s="58"/>
      <c r="N893" s="58"/>
      <c r="O893" s="58"/>
      <c r="P893" s="58"/>
      <c r="Q893" s="58"/>
      <c r="R893" s="58"/>
      <c r="S893" s="58"/>
      <c r="T893" s="58"/>
      <c r="U893" s="58"/>
      <c r="V893" s="58"/>
      <c r="W893" s="58"/>
      <c r="X893" s="58"/>
      <c r="Y893" s="58"/>
    </row>
    <row r="894" spans="1:25" ht="18" customHeight="1" x14ac:dyDescent="0.2">
      <c r="A894" s="23"/>
      <c r="B894" s="23"/>
      <c r="C894" s="23"/>
      <c r="D894" s="23"/>
      <c r="E894" s="58"/>
      <c r="F894" s="58"/>
      <c r="G894" s="91"/>
      <c r="H894" s="58"/>
      <c r="I894" s="67"/>
      <c r="J894" s="58"/>
      <c r="K894" s="58"/>
      <c r="L894" s="58"/>
      <c r="M894" s="58"/>
      <c r="N894" s="58"/>
      <c r="O894" s="58"/>
      <c r="P894" s="58"/>
      <c r="Q894" s="58"/>
      <c r="R894" s="58"/>
      <c r="S894" s="58"/>
      <c r="T894" s="58"/>
      <c r="U894" s="58"/>
      <c r="V894" s="58"/>
      <c r="W894" s="58"/>
      <c r="X894" s="58"/>
      <c r="Y894" s="58"/>
    </row>
    <row r="895" spans="1:25" ht="18" customHeight="1" x14ac:dyDescent="0.2">
      <c r="A895" s="23"/>
      <c r="B895" s="23"/>
      <c r="C895" s="23"/>
      <c r="D895" s="23"/>
      <c r="E895" s="58"/>
      <c r="F895" s="58"/>
      <c r="G895" s="91"/>
      <c r="H895" s="58"/>
      <c r="I895" s="67"/>
      <c r="J895" s="58"/>
      <c r="K895" s="58"/>
      <c r="L895" s="58"/>
      <c r="M895" s="58"/>
      <c r="N895" s="58"/>
      <c r="O895" s="58"/>
      <c r="P895" s="58"/>
      <c r="Q895" s="58"/>
      <c r="R895" s="58"/>
      <c r="S895" s="58"/>
      <c r="T895" s="58"/>
      <c r="U895" s="58"/>
      <c r="V895" s="58"/>
      <c r="W895" s="58"/>
      <c r="X895" s="58"/>
      <c r="Y895" s="58"/>
    </row>
    <row r="896" spans="1:25" ht="18" customHeight="1" x14ac:dyDescent="0.2">
      <c r="A896" s="23"/>
      <c r="B896" s="23"/>
      <c r="C896" s="23"/>
      <c r="D896" s="23"/>
      <c r="E896" s="58"/>
      <c r="F896" s="58"/>
      <c r="G896" s="91"/>
      <c r="H896" s="58"/>
      <c r="I896" s="67"/>
      <c r="J896" s="58"/>
      <c r="K896" s="58"/>
      <c r="L896" s="58"/>
      <c r="M896" s="58"/>
      <c r="N896" s="58"/>
      <c r="O896" s="58"/>
      <c r="P896" s="58"/>
      <c r="Q896" s="58"/>
      <c r="R896" s="58"/>
      <c r="S896" s="58"/>
      <c r="T896" s="58"/>
      <c r="U896" s="58"/>
      <c r="V896" s="58"/>
      <c r="W896" s="58"/>
      <c r="X896" s="58"/>
      <c r="Y896" s="58"/>
    </row>
    <row r="897" spans="1:25" ht="18" customHeight="1" x14ac:dyDescent="0.2">
      <c r="A897" s="23"/>
      <c r="B897" s="23"/>
      <c r="C897" s="23"/>
      <c r="D897" s="23"/>
      <c r="E897" s="58"/>
      <c r="F897" s="58"/>
      <c r="G897" s="91"/>
      <c r="H897" s="58"/>
      <c r="I897" s="67"/>
      <c r="J897" s="58"/>
      <c r="K897" s="58"/>
      <c r="L897" s="58"/>
      <c r="M897" s="58"/>
      <c r="N897" s="58"/>
      <c r="O897" s="58"/>
      <c r="P897" s="58"/>
      <c r="Q897" s="58"/>
      <c r="R897" s="58"/>
      <c r="S897" s="58"/>
      <c r="T897" s="58"/>
      <c r="U897" s="58"/>
      <c r="V897" s="58"/>
      <c r="W897" s="58"/>
      <c r="X897" s="58"/>
      <c r="Y897" s="58"/>
    </row>
    <row r="898" spans="1:25" ht="18" customHeight="1" x14ac:dyDescent="0.2">
      <c r="A898" s="23"/>
      <c r="B898" s="23"/>
      <c r="C898" s="23"/>
      <c r="D898" s="23"/>
      <c r="E898" s="58"/>
      <c r="F898" s="58"/>
      <c r="G898" s="91"/>
      <c r="H898" s="58"/>
      <c r="I898" s="67"/>
      <c r="J898" s="58"/>
      <c r="K898" s="58"/>
      <c r="L898" s="58"/>
      <c r="M898" s="58"/>
      <c r="N898" s="58"/>
      <c r="O898" s="58"/>
      <c r="P898" s="58"/>
      <c r="Q898" s="58"/>
      <c r="R898" s="58"/>
      <c r="S898" s="58"/>
      <c r="T898" s="58"/>
      <c r="U898" s="58"/>
      <c r="V898" s="58"/>
      <c r="W898" s="58"/>
      <c r="X898" s="58"/>
      <c r="Y898" s="58"/>
    </row>
    <row r="899" spans="1:25" ht="18" customHeight="1" x14ac:dyDescent="0.2">
      <c r="A899" s="23"/>
      <c r="B899" s="23"/>
      <c r="C899" s="23"/>
      <c r="D899" s="23"/>
      <c r="E899" s="58"/>
      <c r="F899" s="58"/>
      <c r="G899" s="91"/>
      <c r="H899" s="58"/>
      <c r="I899" s="67"/>
      <c r="J899" s="58"/>
      <c r="K899" s="58"/>
      <c r="L899" s="58"/>
      <c r="M899" s="58"/>
      <c r="N899" s="58"/>
      <c r="O899" s="58"/>
      <c r="P899" s="58"/>
      <c r="Q899" s="58"/>
      <c r="R899" s="58"/>
      <c r="S899" s="58"/>
      <c r="T899" s="58"/>
      <c r="U899" s="58"/>
      <c r="V899" s="58"/>
      <c r="W899" s="58"/>
      <c r="X899" s="58"/>
      <c r="Y899" s="58"/>
    </row>
    <row r="900" spans="1:25" ht="18" customHeight="1" x14ac:dyDescent="0.2">
      <c r="A900" s="23"/>
      <c r="B900" s="23"/>
      <c r="C900" s="23"/>
      <c r="D900" s="23"/>
      <c r="E900" s="58"/>
      <c r="F900" s="58"/>
      <c r="G900" s="91"/>
      <c r="H900" s="58"/>
      <c r="I900" s="67"/>
      <c r="J900" s="58"/>
      <c r="K900" s="58"/>
      <c r="L900" s="58"/>
      <c r="M900" s="58"/>
      <c r="N900" s="58"/>
      <c r="O900" s="58"/>
      <c r="P900" s="58"/>
      <c r="Q900" s="58"/>
      <c r="R900" s="58"/>
      <c r="S900" s="58"/>
      <c r="T900" s="58"/>
      <c r="U900" s="58"/>
      <c r="V900" s="58"/>
      <c r="W900" s="58"/>
      <c r="X900" s="58"/>
      <c r="Y900" s="58"/>
    </row>
    <row r="901" spans="1:25" ht="18" customHeight="1" x14ac:dyDescent="0.2">
      <c r="A901" s="23"/>
      <c r="B901" s="23"/>
      <c r="C901" s="23"/>
      <c r="D901" s="23"/>
      <c r="E901" s="58"/>
      <c r="F901" s="58"/>
      <c r="G901" s="91"/>
      <c r="H901" s="58"/>
      <c r="I901" s="67"/>
      <c r="J901" s="58"/>
      <c r="K901" s="58"/>
      <c r="L901" s="58"/>
      <c r="M901" s="58"/>
      <c r="N901" s="58"/>
      <c r="O901" s="58"/>
      <c r="P901" s="58"/>
      <c r="Q901" s="58"/>
      <c r="R901" s="58"/>
      <c r="S901" s="58"/>
      <c r="T901" s="58"/>
      <c r="U901" s="58"/>
      <c r="V901" s="58"/>
      <c r="W901" s="58"/>
      <c r="X901" s="58"/>
      <c r="Y901" s="58"/>
    </row>
    <row r="902" spans="1:25" ht="18" customHeight="1" x14ac:dyDescent="0.2">
      <c r="A902" s="23"/>
      <c r="B902" s="23"/>
      <c r="C902" s="23"/>
      <c r="D902" s="23"/>
      <c r="E902" s="58"/>
      <c r="F902" s="58"/>
      <c r="G902" s="91"/>
      <c r="H902" s="58"/>
      <c r="I902" s="67"/>
      <c r="J902" s="58"/>
      <c r="K902" s="58"/>
      <c r="L902" s="58"/>
      <c r="M902" s="58"/>
      <c r="N902" s="58"/>
      <c r="O902" s="58"/>
      <c r="P902" s="58"/>
      <c r="Q902" s="58"/>
      <c r="R902" s="58"/>
      <c r="S902" s="58"/>
      <c r="T902" s="58"/>
      <c r="U902" s="58"/>
      <c r="V902" s="58"/>
      <c r="W902" s="58"/>
      <c r="X902" s="58"/>
      <c r="Y902" s="58"/>
    </row>
    <row r="903" spans="1:25" ht="18" customHeight="1" x14ac:dyDescent="0.2">
      <c r="A903" s="23"/>
      <c r="B903" s="23"/>
      <c r="C903" s="23"/>
      <c r="D903" s="23"/>
      <c r="E903" s="58"/>
      <c r="F903" s="58"/>
      <c r="G903" s="91"/>
      <c r="H903" s="58"/>
      <c r="I903" s="67"/>
      <c r="J903" s="58"/>
      <c r="K903" s="58"/>
      <c r="L903" s="58"/>
      <c r="M903" s="58"/>
      <c r="N903" s="58"/>
      <c r="O903" s="58"/>
      <c r="P903" s="58"/>
      <c r="Q903" s="58"/>
      <c r="R903" s="58"/>
      <c r="S903" s="58"/>
      <c r="T903" s="58"/>
      <c r="U903" s="58"/>
      <c r="V903" s="58"/>
      <c r="W903" s="58"/>
      <c r="X903" s="58"/>
      <c r="Y903" s="58"/>
    </row>
    <row r="904" spans="1:25" ht="18" customHeight="1" x14ac:dyDescent="0.2">
      <c r="A904" s="23"/>
      <c r="B904" s="23"/>
      <c r="C904" s="23"/>
      <c r="D904" s="23"/>
      <c r="E904" s="58"/>
      <c r="F904" s="58"/>
      <c r="G904" s="91"/>
      <c r="H904" s="58"/>
      <c r="I904" s="67"/>
      <c r="J904" s="58"/>
      <c r="K904" s="58"/>
      <c r="L904" s="58"/>
      <c r="M904" s="58"/>
      <c r="N904" s="58"/>
      <c r="O904" s="58"/>
      <c r="P904" s="58"/>
      <c r="Q904" s="58"/>
      <c r="R904" s="58"/>
      <c r="S904" s="58"/>
      <c r="T904" s="58"/>
      <c r="U904" s="58"/>
      <c r="V904" s="58"/>
      <c r="W904" s="58"/>
      <c r="X904" s="58"/>
      <c r="Y904" s="58"/>
    </row>
    <row r="905" spans="1:25" ht="18" customHeight="1" x14ac:dyDescent="0.2">
      <c r="A905" s="23"/>
      <c r="B905" s="23"/>
      <c r="C905" s="23"/>
      <c r="D905" s="23"/>
      <c r="E905" s="58"/>
      <c r="F905" s="58"/>
      <c r="G905" s="91"/>
      <c r="H905" s="58"/>
      <c r="I905" s="67"/>
      <c r="J905" s="58"/>
      <c r="K905" s="58"/>
      <c r="L905" s="58"/>
      <c r="M905" s="58"/>
      <c r="N905" s="58"/>
      <c r="O905" s="58"/>
      <c r="P905" s="58"/>
      <c r="Q905" s="58"/>
      <c r="R905" s="58"/>
      <c r="S905" s="58"/>
      <c r="T905" s="58"/>
      <c r="U905" s="58"/>
      <c r="V905" s="58"/>
      <c r="W905" s="58"/>
      <c r="X905" s="58"/>
      <c r="Y905" s="58"/>
    </row>
    <row r="906" spans="1:25" ht="18" customHeight="1" x14ac:dyDescent="0.2">
      <c r="A906" s="23"/>
      <c r="B906" s="23"/>
      <c r="C906" s="23"/>
      <c r="D906" s="23"/>
      <c r="E906" s="58"/>
      <c r="F906" s="58"/>
      <c r="G906" s="91"/>
      <c r="H906" s="58"/>
      <c r="I906" s="67"/>
      <c r="J906" s="58"/>
      <c r="K906" s="58"/>
      <c r="L906" s="58"/>
      <c r="M906" s="58"/>
      <c r="N906" s="58"/>
      <c r="O906" s="58"/>
      <c r="P906" s="58"/>
      <c r="Q906" s="58"/>
      <c r="R906" s="58"/>
      <c r="S906" s="58"/>
      <c r="T906" s="58"/>
      <c r="U906" s="58"/>
      <c r="V906" s="58"/>
      <c r="W906" s="58"/>
      <c r="X906" s="58"/>
      <c r="Y906" s="58"/>
    </row>
    <row r="907" spans="1:25" ht="18" customHeight="1" x14ac:dyDescent="0.2">
      <c r="A907" s="23"/>
      <c r="B907" s="23"/>
      <c r="C907" s="23"/>
      <c r="D907" s="23"/>
      <c r="E907" s="58"/>
      <c r="F907" s="58"/>
      <c r="G907" s="91"/>
      <c r="H907" s="58"/>
      <c r="I907" s="67"/>
      <c r="J907" s="58"/>
      <c r="K907" s="58"/>
      <c r="L907" s="58"/>
      <c r="M907" s="58"/>
      <c r="N907" s="58"/>
      <c r="O907" s="58"/>
      <c r="P907" s="58"/>
      <c r="Q907" s="58"/>
      <c r="R907" s="58"/>
      <c r="S907" s="58"/>
      <c r="T907" s="58"/>
      <c r="U907" s="58"/>
      <c r="V907" s="58"/>
      <c r="W907" s="58"/>
      <c r="X907" s="58"/>
      <c r="Y907" s="58"/>
    </row>
    <row r="908" spans="1:25" ht="18" customHeight="1" x14ac:dyDescent="0.2">
      <c r="A908" s="23"/>
      <c r="B908" s="23"/>
      <c r="C908" s="23"/>
      <c r="D908" s="23"/>
      <c r="E908" s="58"/>
      <c r="F908" s="58"/>
      <c r="G908" s="91"/>
      <c r="H908" s="58"/>
      <c r="I908" s="67"/>
      <c r="J908" s="58"/>
      <c r="K908" s="58"/>
      <c r="L908" s="58"/>
      <c r="M908" s="58"/>
      <c r="N908" s="58"/>
      <c r="O908" s="58"/>
      <c r="P908" s="58"/>
      <c r="Q908" s="58"/>
      <c r="R908" s="58"/>
      <c r="S908" s="58"/>
      <c r="T908" s="58"/>
      <c r="U908" s="58"/>
      <c r="V908" s="58"/>
      <c r="W908" s="58"/>
      <c r="X908" s="58"/>
      <c r="Y908" s="58"/>
    </row>
    <row r="909" spans="1:25" ht="18" customHeight="1" x14ac:dyDescent="0.2">
      <c r="A909" s="23"/>
      <c r="B909" s="23"/>
      <c r="C909" s="23"/>
      <c r="D909" s="23"/>
      <c r="E909" s="58"/>
      <c r="F909" s="58"/>
      <c r="G909" s="91"/>
      <c r="H909" s="58"/>
      <c r="I909" s="67"/>
      <c r="J909" s="58"/>
      <c r="K909" s="58"/>
      <c r="L909" s="58"/>
      <c r="M909" s="58"/>
      <c r="N909" s="58"/>
      <c r="O909" s="58"/>
      <c r="P909" s="58"/>
      <c r="Q909" s="58"/>
      <c r="R909" s="58"/>
      <c r="S909" s="58"/>
      <c r="T909" s="58"/>
      <c r="U909" s="58"/>
      <c r="V909" s="58"/>
      <c r="W909" s="58"/>
      <c r="X909" s="58"/>
      <c r="Y909" s="58"/>
    </row>
    <row r="910" spans="1:25" ht="18" customHeight="1" x14ac:dyDescent="0.2">
      <c r="A910" s="23"/>
      <c r="B910" s="23"/>
      <c r="C910" s="23"/>
      <c r="D910" s="23"/>
      <c r="E910" s="58"/>
      <c r="F910" s="58"/>
      <c r="G910" s="91"/>
      <c r="H910" s="58"/>
      <c r="I910" s="67"/>
      <c r="J910" s="58"/>
      <c r="K910" s="58"/>
      <c r="L910" s="58"/>
      <c r="M910" s="58"/>
      <c r="N910" s="58"/>
      <c r="O910" s="58"/>
      <c r="P910" s="58"/>
      <c r="Q910" s="58"/>
      <c r="R910" s="58"/>
      <c r="S910" s="58"/>
      <c r="T910" s="58"/>
      <c r="U910" s="58"/>
      <c r="V910" s="58"/>
      <c r="W910" s="58"/>
      <c r="X910" s="58"/>
      <c r="Y910" s="58"/>
    </row>
    <row r="911" spans="1:25" ht="18" customHeight="1" x14ac:dyDescent="0.2">
      <c r="A911" s="23"/>
      <c r="B911" s="23"/>
      <c r="C911" s="23"/>
      <c r="D911" s="23"/>
      <c r="E911" s="58"/>
      <c r="F911" s="58"/>
      <c r="G911" s="91"/>
      <c r="H911" s="58"/>
      <c r="I911" s="67"/>
      <c r="J911" s="58"/>
      <c r="K911" s="58"/>
      <c r="L911" s="58"/>
      <c r="M911" s="58"/>
      <c r="N911" s="58"/>
      <c r="O911" s="58"/>
      <c r="P911" s="58"/>
      <c r="Q911" s="58"/>
      <c r="R911" s="58"/>
      <c r="S911" s="58"/>
      <c r="T911" s="58"/>
      <c r="U911" s="58"/>
      <c r="V911" s="58"/>
      <c r="W911" s="58"/>
      <c r="X911" s="58"/>
      <c r="Y911" s="58"/>
    </row>
    <row r="912" spans="1:25" ht="18" customHeight="1" x14ac:dyDescent="0.2">
      <c r="A912" s="23"/>
      <c r="B912" s="23"/>
      <c r="C912" s="23"/>
      <c r="D912" s="23"/>
      <c r="E912" s="58"/>
      <c r="F912" s="58"/>
      <c r="G912" s="91"/>
      <c r="H912" s="58"/>
      <c r="I912" s="67"/>
      <c r="J912" s="58"/>
      <c r="K912" s="58"/>
      <c r="L912" s="58"/>
      <c r="M912" s="58"/>
      <c r="N912" s="58"/>
      <c r="O912" s="58"/>
      <c r="P912" s="58"/>
      <c r="Q912" s="58"/>
      <c r="R912" s="58"/>
      <c r="S912" s="58"/>
      <c r="T912" s="58"/>
      <c r="U912" s="58"/>
      <c r="V912" s="58"/>
      <c r="W912" s="58"/>
      <c r="X912" s="58"/>
      <c r="Y912" s="58"/>
    </row>
    <row r="913" spans="1:25" ht="18" customHeight="1" x14ac:dyDescent="0.2">
      <c r="A913" s="23"/>
      <c r="B913" s="23"/>
      <c r="C913" s="23"/>
      <c r="D913" s="23"/>
      <c r="E913" s="58"/>
      <c r="F913" s="58"/>
      <c r="G913" s="91"/>
      <c r="H913" s="58"/>
      <c r="I913" s="67"/>
      <c r="J913" s="58"/>
      <c r="K913" s="58"/>
      <c r="L913" s="58"/>
      <c r="M913" s="58"/>
      <c r="N913" s="58"/>
      <c r="O913" s="58"/>
      <c r="P913" s="58"/>
      <c r="Q913" s="58"/>
      <c r="R913" s="58"/>
      <c r="S913" s="58"/>
      <c r="T913" s="58"/>
      <c r="U913" s="58"/>
      <c r="V913" s="58"/>
      <c r="W913" s="58"/>
      <c r="X913" s="58"/>
      <c r="Y913" s="58"/>
    </row>
    <row r="914" spans="1:25" ht="18" customHeight="1" x14ac:dyDescent="0.2">
      <c r="A914" s="23"/>
      <c r="B914" s="23"/>
      <c r="C914" s="23"/>
      <c r="D914" s="23"/>
      <c r="E914" s="58"/>
      <c r="F914" s="58"/>
      <c r="G914" s="91"/>
      <c r="H914" s="58"/>
      <c r="I914" s="67"/>
      <c r="J914" s="58"/>
      <c r="K914" s="58"/>
      <c r="L914" s="58"/>
      <c r="M914" s="58"/>
      <c r="N914" s="58"/>
      <c r="O914" s="58"/>
      <c r="P914" s="58"/>
      <c r="Q914" s="58"/>
      <c r="R914" s="58"/>
      <c r="S914" s="58"/>
      <c r="T914" s="58"/>
      <c r="U914" s="58"/>
      <c r="V914" s="58"/>
      <c r="W914" s="58"/>
      <c r="X914" s="58"/>
      <c r="Y914" s="58"/>
    </row>
    <row r="915" spans="1:25" ht="18" customHeight="1" x14ac:dyDescent="0.2">
      <c r="A915" s="23"/>
      <c r="B915" s="23"/>
      <c r="C915" s="23"/>
      <c r="D915" s="23"/>
      <c r="E915" s="58"/>
      <c r="F915" s="58"/>
      <c r="G915" s="91"/>
      <c r="H915" s="58"/>
      <c r="I915" s="67"/>
      <c r="J915" s="58"/>
      <c r="K915" s="58"/>
      <c r="L915" s="58"/>
      <c r="M915" s="58"/>
      <c r="N915" s="58"/>
      <c r="O915" s="58"/>
      <c r="P915" s="58"/>
      <c r="Q915" s="58"/>
      <c r="R915" s="58"/>
      <c r="S915" s="58"/>
      <c r="T915" s="58"/>
      <c r="U915" s="58"/>
      <c r="V915" s="58"/>
      <c r="W915" s="58"/>
      <c r="X915" s="58"/>
      <c r="Y915" s="58"/>
    </row>
    <row r="916" spans="1:25" ht="18" customHeight="1" x14ac:dyDescent="0.2">
      <c r="A916" s="23"/>
      <c r="B916" s="23"/>
      <c r="C916" s="23"/>
      <c r="D916" s="23"/>
      <c r="E916" s="58"/>
      <c r="F916" s="58"/>
      <c r="G916" s="91"/>
      <c r="H916" s="58"/>
      <c r="I916" s="67"/>
      <c r="J916" s="58"/>
      <c r="K916" s="58"/>
      <c r="L916" s="58"/>
      <c r="M916" s="58"/>
      <c r="N916" s="58"/>
      <c r="O916" s="58"/>
      <c r="P916" s="58"/>
      <c r="Q916" s="58"/>
      <c r="R916" s="58"/>
      <c r="S916" s="58"/>
      <c r="T916" s="58"/>
      <c r="U916" s="58"/>
      <c r="V916" s="58"/>
      <c r="W916" s="58"/>
      <c r="X916" s="58"/>
      <c r="Y916" s="58"/>
    </row>
    <row r="917" spans="1:25" ht="18" customHeight="1" x14ac:dyDescent="0.2">
      <c r="A917" s="23"/>
      <c r="B917" s="23"/>
      <c r="C917" s="23"/>
      <c r="D917" s="23"/>
      <c r="E917" s="58"/>
      <c r="F917" s="58"/>
      <c r="G917" s="91"/>
      <c r="H917" s="58"/>
      <c r="I917" s="67"/>
      <c r="J917" s="58"/>
      <c r="K917" s="58"/>
      <c r="L917" s="58"/>
      <c r="M917" s="58"/>
      <c r="N917" s="58"/>
      <c r="O917" s="58"/>
      <c r="P917" s="58"/>
      <c r="Q917" s="58"/>
      <c r="R917" s="58"/>
      <c r="S917" s="58"/>
      <c r="T917" s="58"/>
      <c r="U917" s="58"/>
      <c r="V917" s="58"/>
      <c r="W917" s="58"/>
      <c r="X917" s="58"/>
      <c r="Y917" s="58"/>
    </row>
    <row r="918" spans="1:25" ht="18" customHeight="1" x14ac:dyDescent="0.2">
      <c r="A918" s="23"/>
      <c r="B918" s="23"/>
      <c r="C918" s="23"/>
      <c r="D918" s="23"/>
      <c r="E918" s="58"/>
      <c r="F918" s="58"/>
      <c r="G918" s="91"/>
      <c r="H918" s="58"/>
      <c r="I918" s="67"/>
      <c r="J918" s="58"/>
      <c r="K918" s="58"/>
      <c r="L918" s="58"/>
      <c r="M918" s="58"/>
      <c r="N918" s="58"/>
      <c r="O918" s="58"/>
      <c r="P918" s="58"/>
      <c r="Q918" s="58"/>
      <c r="R918" s="58"/>
      <c r="S918" s="58"/>
      <c r="T918" s="58"/>
      <c r="U918" s="58"/>
      <c r="V918" s="58"/>
      <c r="W918" s="58"/>
      <c r="X918" s="58"/>
      <c r="Y918" s="58"/>
    </row>
    <row r="919" spans="1:25" ht="18" customHeight="1" x14ac:dyDescent="0.2">
      <c r="A919" s="23"/>
      <c r="B919" s="23"/>
      <c r="C919" s="23"/>
      <c r="D919" s="23"/>
      <c r="E919" s="58"/>
      <c r="F919" s="58"/>
      <c r="G919" s="91"/>
      <c r="H919" s="58"/>
      <c r="I919" s="67"/>
      <c r="J919" s="58"/>
      <c r="K919" s="58"/>
      <c r="L919" s="58"/>
      <c r="M919" s="58"/>
      <c r="N919" s="58"/>
      <c r="O919" s="58"/>
      <c r="P919" s="58"/>
      <c r="Q919" s="58"/>
      <c r="R919" s="58"/>
      <c r="S919" s="58"/>
      <c r="T919" s="58"/>
      <c r="U919" s="58"/>
      <c r="V919" s="58"/>
      <c r="W919" s="58"/>
      <c r="X919" s="58"/>
      <c r="Y919" s="58"/>
    </row>
    <row r="920" spans="1:25" ht="18" customHeight="1" x14ac:dyDescent="0.2">
      <c r="A920" s="23"/>
      <c r="B920" s="23"/>
      <c r="C920" s="23"/>
      <c r="D920" s="23"/>
      <c r="E920" s="58"/>
      <c r="F920" s="58"/>
      <c r="G920" s="91"/>
      <c r="H920" s="58"/>
      <c r="I920" s="67"/>
      <c r="J920" s="58"/>
      <c r="K920" s="58"/>
      <c r="L920" s="58"/>
      <c r="M920" s="58"/>
      <c r="N920" s="58"/>
      <c r="O920" s="58"/>
      <c r="P920" s="58"/>
      <c r="Q920" s="58"/>
      <c r="R920" s="58"/>
      <c r="S920" s="58"/>
      <c r="T920" s="58"/>
      <c r="U920" s="58"/>
      <c r="V920" s="58"/>
      <c r="W920" s="58"/>
      <c r="X920" s="58"/>
      <c r="Y920" s="58"/>
    </row>
    <row r="921" spans="1:25" ht="18" customHeight="1" x14ac:dyDescent="0.2">
      <c r="A921" s="23"/>
      <c r="B921" s="23"/>
      <c r="C921" s="23"/>
      <c r="D921" s="23"/>
      <c r="E921" s="58"/>
      <c r="F921" s="58"/>
      <c r="G921" s="91"/>
      <c r="H921" s="58"/>
      <c r="I921" s="67"/>
      <c r="J921" s="58"/>
      <c r="K921" s="58"/>
      <c r="L921" s="58"/>
      <c r="M921" s="58"/>
      <c r="N921" s="58"/>
      <c r="O921" s="58"/>
      <c r="P921" s="58"/>
      <c r="Q921" s="58"/>
      <c r="R921" s="58"/>
      <c r="S921" s="58"/>
      <c r="T921" s="58"/>
      <c r="U921" s="58"/>
      <c r="V921" s="58"/>
      <c r="W921" s="58"/>
      <c r="X921" s="58"/>
      <c r="Y921" s="58"/>
    </row>
    <row r="922" spans="1:25" ht="18" customHeight="1" x14ac:dyDescent="0.2">
      <c r="A922" s="23"/>
      <c r="B922" s="23"/>
      <c r="C922" s="23"/>
      <c r="D922" s="23"/>
      <c r="E922" s="58"/>
      <c r="F922" s="58"/>
      <c r="G922" s="91"/>
      <c r="H922" s="58"/>
      <c r="I922" s="67"/>
      <c r="J922" s="58"/>
      <c r="K922" s="58"/>
      <c r="L922" s="58"/>
      <c r="M922" s="58"/>
      <c r="N922" s="58"/>
      <c r="O922" s="58"/>
      <c r="P922" s="58"/>
      <c r="Q922" s="58"/>
      <c r="R922" s="58"/>
      <c r="S922" s="58"/>
      <c r="T922" s="58"/>
      <c r="U922" s="58"/>
      <c r="V922" s="58"/>
      <c r="W922" s="58"/>
      <c r="X922" s="58"/>
      <c r="Y922" s="58"/>
    </row>
    <row r="923" spans="1:25" ht="18" customHeight="1" x14ac:dyDescent="0.2">
      <c r="A923" s="23"/>
      <c r="B923" s="23"/>
      <c r="C923" s="23"/>
      <c r="D923" s="23"/>
      <c r="E923" s="58"/>
      <c r="F923" s="58"/>
      <c r="G923" s="91"/>
      <c r="H923" s="58"/>
      <c r="I923" s="67"/>
      <c r="J923" s="58"/>
      <c r="K923" s="58"/>
      <c r="L923" s="58"/>
      <c r="M923" s="58"/>
      <c r="N923" s="58"/>
      <c r="O923" s="58"/>
      <c r="P923" s="58"/>
      <c r="Q923" s="58"/>
      <c r="R923" s="58"/>
      <c r="S923" s="58"/>
      <c r="T923" s="58"/>
      <c r="U923" s="58"/>
      <c r="V923" s="58"/>
      <c r="W923" s="58"/>
      <c r="X923" s="58"/>
      <c r="Y923" s="58"/>
    </row>
    <row r="924" spans="1:25" ht="18" customHeight="1" x14ac:dyDescent="0.2">
      <c r="A924" s="23"/>
      <c r="B924" s="23"/>
      <c r="C924" s="23"/>
      <c r="D924" s="23"/>
      <c r="E924" s="58"/>
      <c r="F924" s="58"/>
      <c r="G924" s="91"/>
      <c r="H924" s="58"/>
      <c r="I924" s="67"/>
      <c r="J924" s="58"/>
      <c r="K924" s="58"/>
      <c r="L924" s="58"/>
      <c r="M924" s="58"/>
      <c r="N924" s="58"/>
      <c r="O924" s="58"/>
      <c r="P924" s="58"/>
      <c r="Q924" s="58"/>
      <c r="R924" s="58"/>
      <c r="S924" s="58"/>
      <c r="T924" s="58"/>
      <c r="U924" s="58"/>
      <c r="V924" s="58"/>
      <c r="W924" s="58"/>
      <c r="X924" s="58"/>
      <c r="Y924" s="58"/>
    </row>
    <row r="925" spans="1:25" ht="18" customHeight="1" x14ac:dyDescent="0.2">
      <c r="A925" s="23"/>
      <c r="B925" s="23"/>
      <c r="C925" s="23"/>
      <c r="D925" s="23"/>
      <c r="E925" s="58"/>
      <c r="F925" s="58"/>
      <c r="G925" s="91"/>
      <c r="H925" s="58"/>
      <c r="I925" s="67"/>
      <c r="J925" s="58"/>
      <c r="K925" s="58"/>
      <c r="L925" s="58"/>
      <c r="M925" s="58"/>
      <c r="N925" s="58"/>
      <c r="O925" s="58"/>
      <c r="P925" s="58"/>
      <c r="Q925" s="58"/>
      <c r="R925" s="58"/>
      <c r="S925" s="58"/>
      <c r="T925" s="58"/>
      <c r="U925" s="58"/>
      <c r="V925" s="58"/>
      <c r="W925" s="58"/>
      <c r="X925" s="58"/>
      <c r="Y925" s="58"/>
    </row>
    <row r="926" spans="1:25" ht="18" customHeight="1" x14ac:dyDescent="0.2">
      <c r="A926" s="23"/>
      <c r="B926" s="23"/>
      <c r="C926" s="23"/>
      <c r="D926" s="23"/>
      <c r="E926" s="58"/>
      <c r="F926" s="58"/>
      <c r="G926" s="91"/>
      <c r="H926" s="58"/>
      <c r="I926" s="67"/>
      <c r="J926" s="58"/>
      <c r="K926" s="58"/>
      <c r="L926" s="58"/>
      <c r="M926" s="58"/>
      <c r="N926" s="58"/>
      <c r="O926" s="58"/>
      <c r="P926" s="58"/>
      <c r="Q926" s="58"/>
      <c r="R926" s="58"/>
      <c r="S926" s="58"/>
      <c r="T926" s="58"/>
      <c r="U926" s="58"/>
      <c r="V926" s="58"/>
      <c r="W926" s="58"/>
      <c r="X926" s="58"/>
      <c r="Y926" s="58"/>
    </row>
    <row r="927" spans="1:25" ht="18" customHeight="1" x14ac:dyDescent="0.2">
      <c r="A927" s="23"/>
      <c r="B927" s="23"/>
      <c r="C927" s="23"/>
      <c r="D927" s="23"/>
      <c r="E927" s="58"/>
      <c r="F927" s="58"/>
      <c r="G927" s="91"/>
      <c r="H927" s="58"/>
      <c r="I927" s="67"/>
      <c r="J927" s="58"/>
      <c r="K927" s="58"/>
      <c r="L927" s="58"/>
      <c r="M927" s="58"/>
      <c r="N927" s="58"/>
      <c r="O927" s="58"/>
      <c r="P927" s="58"/>
      <c r="Q927" s="58"/>
      <c r="R927" s="58"/>
      <c r="S927" s="58"/>
      <c r="T927" s="58"/>
      <c r="U927" s="58"/>
      <c r="V927" s="58"/>
      <c r="W927" s="58"/>
      <c r="X927" s="58"/>
      <c r="Y927" s="58"/>
    </row>
    <row r="928" spans="1:25" ht="18" customHeight="1" x14ac:dyDescent="0.2">
      <c r="A928" s="23"/>
      <c r="B928" s="23"/>
      <c r="C928" s="23"/>
      <c r="D928" s="23"/>
      <c r="E928" s="58"/>
      <c r="F928" s="58"/>
      <c r="G928" s="91"/>
      <c r="H928" s="58"/>
      <c r="I928" s="67"/>
      <c r="J928" s="58"/>
      <c r="K928" s="58"/>
      <c r="L928" s="58"/>
      <c r="M928" s="58"/>
      <c r="N928" s="58"/>
      <c r="O928" s="58"/>
      <c r="P928" s="58"/>
      <c r="Q928" s="58"/>
      <c r="R928" s="58"/>
      <c r="S928" s="58"/>
      <c r="T928" s="58"/>
      <c r="U928" s="58"/>
      <c r="V928" s="58"/>
      <c r="W928" s="58"/>
      <c r="X928" s="58"/>
      <c r="Y928" s="58"/>
    </row>
    <row r="929" spans="1:25" ht="18" customHeight="1" x14ac:dyDescent="0.2">
      <c r="A929" s="23"/>
      <c r="B929" s="23"/>
      <c r="C929" s="23"/>
      <c r="D929" s="23"/>
      <c r="E929" s="58"/>
      <c r="F929" s="58"/>
      <c r="G929" s="91"/>
      <c r="H929" s="58"/>
      <c r="I929" s="67"/>
      <c r="J929" s="58"/>
      <c r="K929" s="58"/>
      <c r="L929" s="58"/>
      <c r="M929" s="58"/>
      <c r="N929" s="58"/>
      <c r="O929" s="58"/>
      <c r="P929" s="58"/>
      <c r="Q929" s="58"/>
      <c r="R929" s="58"/>
      <c r="S929" s="58"/>
      <c r="T929" s="58"/>
      <c r="U929" s="58"/>
      <c r="V929" s="58"/>
      <c r="W929" s="58"/>
      <c r="X929" s="58"/>
      <c r="Y929" s="58"/>
    </row>
    <row r="930" spans="1:25" ht="18" customHeight="1" x14ac:dyDescent="0.2">
      <c r="A930" s="23"/>
      <c r="B930" s="23"/>
      <c r="C930" s="23"/>
      <c r="D930" s="23"/>
      <c r="E930" s="58"/>
      <c r="F930" s="58"/>
      <c r="G930" s="91"/>
      <c r="H930" s="58"/>
      <c r="I930" s="67"/>
      <c r="J930" s="58"/>
      <c r="K930" s="58"/>
      <c r="L930" s="58"/>
      <c r="M930" s="58"/>
      <c r="N930" s="58"/>
      <c r="O930" s="58"/>
      <c r="P930" s="58"/>
      <c r="Q930" s="58"/>
      <c r="R930" s="58"/>
      <c r="S930" s="58"/>
      <c r="T930" s="58"/>
      <c r="U930" s="58"/>
      <c r="V930" s="58"/>
      <c r="W930" s="58"/>
      <c r="X930" s="58"/>
      <c r="Y930" s="58"/>
    </row>
    <row r="931" spans="1:25" ht="18" customHeight="1" x14ac:dyDescent="0.2">
      <c r="A931" s="23"/>
      <c r="B931" s="23"/>
      <c r="C931" s="23"/>
      <c r="D931" s="23"/>
      <c r="E931" s="58"/>
      <c r="F931" s="58"/>
      <c r="G931" s="91"/>
      <c r="H931" s="58"/>
      <c r="I931" s="67"/>
      <c r="J931" s="58"/>
      <c r="K931" s="58"/>
      <c r="L931" s="58"/>
      <c r="M931" s="58"/>
      <c r="N931" s="58"/>
      <c r="O931" s="58"/>
      <c r="P931" s="58"/>
      <c r="Q931" s="58"/>
      <c r="R931" s="58"/>
      <c r="S931" s="58"/>
      <c r="T931" s="58"/>
      <c r="U931" s="58"/>
      <c r="V931" s="58"/>
      <c r="W931" s="58"/>
      <c r="X931" s="58"/>
      <c r="Y931" s="58"/>
    </row>
    <row r="932" spans="1:25" ht="18" customHeight="1" x14ac:dyDescent="0.2">
      <c r="A932" s="23"/>
      <c r="B932" s="23"/>
      <c r="C932" s="23"/>
      <c r="D932" s="23"/>
      <c r="E932" s="58"/>
      <c r="F932" s="58"/>
      <c r="G932" s="91"/>
      <c r="H932" s="58"/>
      <c r="I932" s="67"/>
      <c r="J932" s="58"/>
      <c r="K932" s="58"/>
      <c r="L932" s="58"/>
      <c r="M932" s="58"/>
      <c r="N932" s="58"/>
      <c r="O932" s="58"/>
      <c r="P932" s="58"/>
      <c r="Q932" s="58"/>
      <c r="R932" s="58"/>
      <c r="S932" s="58"/>
      <c r="T932" s="58"/>
      <c r="U932" s="58"/>
      <c r="V932" s="58"/>
      <c r="W932" s="58"/>
      <c r="X932" s="58"/>
      <c r="Y932" s="58"/>
    </row>
    <row r="933" spans="1:25" ht="18" customHeight="1" x14ac:dyDescent="0.2">
      <c r="A933" s="23"/>
      <c r="B933" s="23"/>
      <c r="C933" s="23"/>
      <c r="D933" s="23"/>
      <c r="E933" s="58"/>
      <c r="F933" s="58"/>
      <c r="G933" s="91"/>
      <c r="H933" s="58"/>
      <c r="I933" s="67"/>
      <c r="J933" s="58"/>
      <c r="K933" s="58"/>
      <c r="L933" s="58"/>
      <c r="M933" s="58"/>
      <c r="N933" s="58"/>
      <c r="O933" s="58"/>
      <c r="P933" s="58"/>
      <c r="Q933" s="58"/>
      <c r="R933" s="58"/>
      <c r="S933" s="58"/>
      <c r="T933" s="58"/>
      <c r="U933" s="58"/>
      <c r="V933" s="58"/>
      <c r="W933" s="58"/>
      <c r="X933" s="58"/>
      <c r="Y933" s="58"/>
    </row>
    <row r="934" spans="1:25" ht="18" customHeight="1" x14ac:dyDescent="0.2">
      <c r="A934" s="23"/>
      <c r="B934" s="23"/>
      <c r="C934" s="23"/>
      <c r="D934" s="23"/>
      <c r="E934" s="58"/>
      <c r="F934" s="58"/>
      <c r="G934" s="91"/>
      <c r="H934" s="58"/>
      <c r="I934" s="67"/>
      <c r="J934" s="58"/>
      <c r="K934" s="58"/>
      <c r="L934" s="58"/>
      <c r="M934" s="58"/>
      <c r="N934" s="58"/>
      <c r="O934" s="58"/>
      <c r="P934" s="58"/>
      <c r="Q934" s="58"/>
      <c r="R934" s="58"/>
      <c r="S934" s="58"/>
      <c r="T934" s="58"/>
      <c r="U934" s="58"/>
      <c r="V934" s="58"/>
      <c r="W934" s="58"/>
      <c r="X934" s="58"/>
      <c r="Y934" s="58"/>
    </row>
    <row r="935" spans="1:25" ht="18" customHeight="1" x14ac:dyDescent="0.2">
      <c r="A935" s="23"/>
      <c r="B935" s="23"/>
      <c r="C935" s="23"/>
      <c r="D935" s="23"/>
      <c r="E935" s="58"/>
      <c r="F935" s="58"/>
      <c r="G935" s="91"/>
      <c r="H935" s="58"/>
      <c r="I935" s="67"/>
      <c r="J935" s="58"/>
      <c r="K935" s="58"/>
      <c r="L935" s="58"/>
      <c r="M935" s="58"/>
      <c r="N935" s="58"/>
      <c r="O935" s="58"/>
      <c r="P935" s="58"/>
      <c r="Q935" s="58"/>
      <c r="R935" s="58"/>
      <c r="S935" s="58"/>
      <c r="T935" s="58"/>
      <c r="U935" s="58"/>
      <c r="V935" s="58"/>
      <c r="W935" s="58"/>
      <c r="X935" s="58"/>
      <c r="Y935" s="58"/>
    </row>
    <row r="936" spans="1:25" ht="18" customHeight="1" x14ac:dyDescent="0.2">
      <c r="A936" s="23"/>
      <c r="B936" s="23"/>
      <c r="C936" s="23"/>
      <c r="D936" s="23"/>
      <c r="E936" s="58"/>
      <c r="F936" s="58"/>
      <c r="G936" s="91"/>
      <c r="H936" s="58"/>
      <c r="I936" s="67"/>
      <c r="J936" s="58"/>
      <c r="K936" s="58"/>
      <c r="L936" s="58"/>
      <c r="M936" s="58"/>
      <c r="N936" s="58"/>
      <c r="O936" s="58"/>
      <c r="P936" s="58"/>
      <c r="Q936" s="58"/>
      <c r="R936" s="58"/>
      <c r="S936" s="58"/>
      <c r="T936" s="58"/>
      <c r="U936" s="58"/>
      <c r="V936" s="58"/>
      <c r="W936" s="58"/>
      <c r="X936" s="58"/>
      <c r="Y936" s="58"/>
    </row>
    <row r="937" spans="1:25" ht="18" customHeight="1" x14ac:dyDescent="0.2">
      <c r="A937" s="23"/>
      <c r="B937" s="23"/>
      <c r="C937" s="23"/>
      <c r="D937" s="23"/>
      <c r="E937" s="58"/>
      <c r="F937" s="58"/>
      <c r="G937" s="91"/>
      <c r="H937" s="58"/>
      <c r="I937" s="67"/>
      <c r="J937" s="58"/>
      <c r="K937" s="58"/>
      <c r="L937" s="58"/>
      <c r="M937" s="58"/>
      <c r="N937" s="58"/>
      <c r="O937" s="58"/>
      <c r="P937" s="58"/>
      <c r="Q937" s="58"/>
      <c r="R937" s="58"/>
      <c r="S937" s="58"/>
      <c r="T937" s="58"/>
      <c r="U937" s="58"/>
      <c r="V937" s="58"/>
      <c r="W937" s="58"/>
      <c r="X937" s="58"/>
      <c r="Y937" s="58"/>
    </row>
    <row r="938" spans="1:25" ht="18" customHeight="1" x14ac:dyDescent="0.2">
      <c r="A938" s="23"/>
      <c r="B938" s="23"/>
      <c r="C938" s="23"/>
      <c r="D938" s="23"/>
      <c r="E938" s="58"/>
      <c r="F938" s="58"/>
      <c r="G938" s="91"/>
      <c r="H938" s="58"/>
      <c r="I938" s="67"/>
      <c r="J938" s="58"/>
      <c r="K938" s="58"/>
      <c r="L938" s="58"/>
      <c r="M938" s="58"/>
      <c r="N938" s="58"/>
      <c r="O938" s="58"/>
      <c r="P938" s="58"/>
      <c r="Q938" s="58"/>
      <c r="R938" s="58"/>
      <c r="S938" s="58"/>
      <c r="T938" s="58"/>
      <c r="U938" s="58"/>
      <c r="V938" s="58"/>
      <c r="W938" s="58"/>
      <c r="X938" s="58"/>
      <c r="Y938" s="58"/>
    </row>
    <row r="939" spans="1:25" ht="18" customHeight="1" x14ac:dyDescent="0.2">
      <c r="A939" s="23"/>
      <c r="B939" s="23"/>
      <c r="C939" s="23"/>
      <c r="D939" s="23"/>
      <c r="E939" s="58"/>
      <c r="F939" s="58"/>
      <c r="G939" s="91"/>
      <c r="H939" s="58"/>
      <c r="I939" s="67"/>
      <c r="J939" s="58"/>
      <c r="K939" s="58"/>
      <c r="L939" s="58"/>
      <c r="M939" s="58"/>
      <c r="N939" s="58"/>
      <c r="O939" s="58"/>
      <c r="P939" s="58"/>
      <c r="Q939" s="58"/>
      <c r="R939" s="58"/>
      <c r="S939" s="58"/>
      <c r="T939" s="58"/>
      <c r="U939" s="58"/>
      <c r="V939" s="58"/>
      <c r="W939" s="58"/>
      <c r="X939" s="58"/>
      <c r="Y939" s="58"/>
    </row>
    <row r="940" spans="1:25" ht="18" customHeight="1" x14ac:dyDescent="0.2">
      <c r="A940" s="23"/>
      <c r="B940" s="23"/>
      <c r="C940" s="23"/>
      <c r="D940" s="23"/>
      <c r="E940" s="58"/>
      <c r="F940" s="58"/>
      <c r="G940" s="91"/>
      <c r="H940" s="58"/>
      <c r="I940" s="67"/>
      <c r="J940" s="58"/>
      <c r="K940" s="58"/>
      <c r="L940" s="58"/>
      <c r="M940" s="58"/>
      <c r="N940" s="58"/>
      <c r="O940" s="58"/>
      <c r="P940" s="58"/>
      <c r="Q940" s="58"/>
      <c r="R940" s="58"/>
      <c r="S940" s="58"/>
      <c r="T940" s="58"/>
      <c r="U940" s="58"/>
      <c r="V940" s="58"/>
      <c r="W940" s="58"/>
      <c r="X940" s="58"/>
      <c r="Y940" s="58"/>
    </row>
    <row r="941" spans="1:25" ht="18" customHeight="1" x14ac:dyDescent="0.2">
      <c r="A941" s="23"/>
      <c r="B941" s="23"/>
      <c r="C941" s="23"/>
      <c r="D941" s="23"/>
      <c r="E941" s="58"/>
      <c r="F941" s="58"/>
      <c r="G941" s="91"/>
      <c r="H941" s="58"/>
      <c r="I941" s="67"/>
      <c r="J941" s="58"/>
      <c r="K941" s="58"/>
      <c r="L941" s="58"/>
      <c r="M941" s="58"/>
      <c r="N941" s="58"/>
      <c r="O941" s="58"/>
      <c r="P941" s="58"/>
      <c r="Q941" s="58"/>
      <c r="R941" s="58"/>
      <c r="S941" s="58"/>
      <c r="T941" s="58"/>
      <c r="U941" s="58"/>
      <c r="V941" s="58"/>
      <c r="W941" s="58"/>
      <c r="X941" s="58"/>
      <c r="Y941" s="58"/>
    </row>
    <row r="942" spans="1:25" ht="18" customHeight="1" x14ac:dyDescent="0.2">
      <c r="A942" s="23"/>
      <c r="B942" s="23"/>
      <c r="C942" s="23"/>
      <c r="D942" s="23"/>
      <c r="E942" s="58"/>
      <c r="F942" s="58"/>
      <c r="G942" s="91"/>
      <c r="H942" s="58"/>
      <c r="I942" s="67"/>
      <c r="J942" s="58"/>
      <c r="K942" s="58"/>
      <c r="L942" s="58"/>
      <c r="M942" s="58"/>
      <c r="N942" s="58"/>
      <c r="O942" s="58"/>
      <c r="P942" s="58"/>
      <c r="Q942" s="58"/>
      <c r="R942" s="58"/>
      <c r="S942" s="58"/>
      <c r="T942" s="58"/>
      <c r="U942" s="58"/>
      <c r="V942" s="58"/>
      <c r="W942" s="58"/>
      <c r="X942" s="58"/>
      <c r="Y942" s="58"/>
    </row>
    <row r="943" spans="1:25" ht="18" customHeight="1" x14ac:dyDescent="0.2">
      <c r="A943" s="23"/>
      <c r="B943" s="23"/>
      <c r="C943" s="23"/>
      <c r="D943" s="23"/>
      <c r="E943" s="58"/>
      <c r="F943" s="58"/>
      <c r="G943" s="91"/>
      <c r="H943" s="58"/>
      <c r="I943" s="67"/>
      <c r="J943" s="58"/>
      <c r="K943" s="58"/>
      <c r="L943" s="58"/>
      <c r="M943" s="58"/>
      <c r="N943" s="58"/>
      <c r="O943" s="58"/>
      <c r="P943" s="58"/>
      <c r="Q943" s="58"/>
      <c r="R943" s="58"/>
      <c r="S943" s="58"/>
      <c r="T943" s="58"/>
      <c r="U943" s="58"/>
      <c r="V943" s="58"/>
      <c r="W943" s="58"/>
      <c r="X943" s="58"/>
      <c r="Y943" s="58"/>
    </row>
    <row r="944" spans="1:25" ht="18" customHeight="1" x14ac:dyDescent="0.2">
      <c r="A944" s="23"/>
      <c r="B944" s="23"/>
      <c r="C944" s="23"/>
      <c r="D944" s="23"/>
      <c r="E944" s="58"/>
      <c r="F944" s="58"/>
      <c r="G944" s="91"/>
      <c r="H944" s="58"/>
      <c r="I944" s="67"/>
      <c r="J944" s="58"/>
      <c r="K944" s="58"/>
      <c r="L944" s="58"/>
      <c r="M944" s="58"/>
      <c r="N944" s="58"/>
      <c r="O944" s="58"/>
      <c r="P944" s="58"/>
      <c r="Q944" s="58"/>
      <c r="R944" s="58"/>
      <c r="S944" s="58"/>
      <c r="T944" s="58"/>
      <c r="U944" s="58"/>
      <c r="V944" s="58"/>
      <c r="W944" s="58"/>
      <c r="X944" s="58"/>
      <c r="Y944" s="58"/>
    </row>
    <row r="945" spans="1:25" ht="18" customHeight="1" x14ac:dyDescent="0.2">
      <c r="A945" s="23"/>
      <c r="B945" s="23"/>
      <c r="C945" s="23"/>
      <c r="D945" s="23"/>
      <c r="E945" s="58"/>
      <c r="F945" s="58"/>
      <c r="G945" s="91"/>
      <c r="H945" s="58"/>
      <c r="I945" s="67"/>
      <c r="J945" s="58"/>
      <c r="K945" s="58"/>
      <c r="L945" s="58"/>
      <c r="M945" s="58"/>
      <c r="N945" s="58"/>
      <c r="O945" s="58"/>
      <c r="P945" s="58"/>
      <c r="Q945" s="58"/>
      <c r="R945" s="58"/>
      <c r="S945" s="58"/>
      <c r="T945" s="58"/>
      <c r="U945" s="58"/>
      <c r="V945" s="58"/>
      <c r="W945" s="58"/>
      <c r="X945" s="58"/>
      <c r="Y945" s="58"/>
    </row>
    <row r="946" spans="1:25" ht="18" customHeight="1" x14ac:dyDescent="0.2">
      <c r="A946" s="23"/>
      <c r="B946" s="23"/>
      <c r="C946" s="23"/>
      <c r="D946" s="23"/>
      <c r="E946" s="58"/>
      <c r="F946" s="58"/>
      <c r="G946" s="91"/>
      <c r="H946" s="58"/>
      <c r="I946" s="67"/>
      <c r="J946" s="58"/>
      <c r="K946" s="58"/>
      <c r="L946" s="58"/>
      <c r="M946" s="58"/>
      <c r="N946" s="58"/>
      <c r="O946" s="58"/>
      <c r="P946" s="58"/>
      <c r="Q946" s="58"/>
      <c r="R946" s="58"/>
      <c r="S946" s="58"/>
      <c r="T946" s="58"/>
      <c r="U946" s="58"/>
      <c r="V946" s="58"/>
      <c r="W946" s="58"/>
      <c r="X946" s="58"/>
      <c r="Y946" s="58"/>
    </row>
    <row r="947" spans="1:25" ht="18" customHeight="1" x14ac:dyDescent="0.2">
      <c r="A947" s="23"/>
      <c r="B947" s="23"/>
      <c r="C947" s="23"/>
      <c r="D947" s="23"/>
      <c r="E947" s="58"/>
      <c r="F947" s="58"/>
      <c r="G947" s="91"/>
      <c r="H947" s="58"/>
      <c r="I947" s="67"/>
      <c r="J947" s="58"/>
      <c r="K947" s="58"/>
      <c r="L947" s="58"/>
      <c r="M947" s="58"/>
      <c r="N947" s="58"/>
      <c r="O947" s="58"/>
      <c r="P947" s="58"/>
      <c r="Q947" s="58"/>
      <c r="R947" s="58"/>
      <c r="S947" s="58"/>
      <c r="T947" s="58"/>
      <c r="U947" s="58"/>
      <c r="V947" s="58"/>
      <c r="W947" s="58"/>
      <c r="X947" s="58"/>
      <c r="Y947" s="58"/>
    </row>
    <row r="948" spans="1:25" ht="18" customHeight="1" x14ac:dyDescent="0.2">
      <c r="A948" s="23"/>
      <c r="B948" s="23"/>
      <c r="C948" s="23"/>
      <c r="D948" s="23"/>
      <c r="E948" s="58"/>
      <c r="F948" s="58"/>
      <c r="G948" s="91"/>
      <c r="H948" s="58"/>
      <c r="I948" s="67"/>
      <c r="J948" s="58"/>
      <c r="K948" s="58"/>
      <c r="L948" s="58"/>
      <c r="M948" s="58"/>
      <c r="N948" s="58"/>
      <c r="O948" s="58"/>
      <c r="P948" s="58"/>
      <c r="Q948" s="58"/>
      <c r="R948" s="58"/>
      <c r="S948" s="58"/>
      <c r="T948" s="58"/>
      <c r="U948" s="58"/>
      <c r="V948" s="58"/>
      <c r="W948" s="58"/>
      <c r="X948" s="58"/>
      <c r="Y948" s="58"/>
    </row>
    <row r="949" spans="1:25" ht="18" customHeight="1" x14ac:dyDescent="0.2">
      <c r="A949" s="23"/>
      <c r="B949" s="23"/>
      <c r="C949" s="23"/>
      <c r="D949" s="23"/>
      <c r="E949" s="58"/>
      <c r="F949" s="58"/>
      <c r="G949" s="91"/>
      <c r="H949" s="58"/>
      <c r="I949" s="67"/>
      <c r="J949" s="58"/>
      <c r="K949" s="58"/>
      <c r="L949" s="58"/>
      <c r="M949" s="58"/>
      <c r="N949" s="58"/>
      <c r="O949" s="58"/>
      <c r="P949" s="58"/>
      <c r="Q949" s="58"/>
      <c r="R949" s="58"/>
      <c r="S949" s="58"/>
      <c r="T949" s="58"/>
      <c r="U949" s="58"/>
      <c r="V949" s="58"/>
      <c r="W949" s="58"/>
      <c r="X949" s="58"/>
      <c r="Y949" s="58"/>
    </row>
    <row r="950" spans="1:25" ht="18" customHeight="1" x14ac:dyDescent="0.2">
      <c r="A950" s="23"/>
      <c r="B950" s="23"/>
      <c r="C950" s="23"/>
      <c r="D950" s="23"/>
      <c r="E950" s="58"/>
      <c r="F950" s="58"/>
      <c r="G950" s="91"/>
      <c r="H950" s="58"/>
      <c r="I950" s="67"/>
      <c r="J950" s="58"/>
      <c r="K950" s="58"/>
      <c r="L950" s="58"/>
      <c r="M950" s="58"/>
      <c r="N950" s="58"/>
      <c r="O950" s="58"/>
      <c r="P950" s="58"/>
      <c r="Q950" s="58"/>
      <c r="R950" s="58"/>
      <c r="S950" s="58"/>
      <c r="T950" s="58"/>
      <c r="U950" s="58"/>
      <c r="V950" s="58"/>
      <c r="W950" s="58"/>
      <c r="X950" s="58"/>
      <c r="Y950" s="58"/>
    </row>
    <row r="951" spans="1:25" ht="18" customHeight="1" x14ac:dyDescent="0.2">
      <c r="A951" s="23"/>
      <c r="B951" s="23"/>
      <c r="C951" s="23"/>
      <c r="D951" s="23"/>
      <c r="E951" s="58"/>
      <c r="F951" s="58"/>
      <c r="G951" s="91"/>
      <c r="H951" s="58"/>
      <c r="I951" s="67"/>
      <c r="J951" s="58"/>
      <c r="K951" s="58"/>
      <c r="L951" s="58"/>
      <c r="M951" s="58"/>
      <c r="N951" s="58"/>
      <c r="O951" s="58"/>
      <c r="P951" s="58"/>
      <c r="Q951" s="58"/>
      <c r="R951" s="58"/>
      <c r="S951" s="58"/>
      <c r="T951" s="58"/>
      <c r="U951" s="58"/>
      <c r="V951" s="58"/>
      <c r="W951" s="58"/>
      <c r="X951" s="58"/>
      <c r="Y951" s="58"/>
    </row>
    <row r="952" spans="1:25" ht="18" customHeight="1" x14ac:dyDescent="0.2">
      <c r="A952" s="23"/>
      <c r="B952" s="23"/>
      <c r="C952" s="23"/>
      <c r="D952" s="23"/>
      <c r="E952" s="58"/>
      <c r="F952" s="58"/>
      <c r="G952" s="91"/>
      <c r="H952" s="58"/>
      <c r="I952" s="67"/>
      <c r="J952" s="58"/>
      <c r="K952" s="58"/>
      <c r="L952" s="58"/>
      <c r="M952" s="58"/>
      <c r="N952" s="58"/>
      <c r="O952" s="58"/>
      <c r="P952" s="58"/>
      <c r="Q952" s="58"/>
      <c r="R952" s="58"/>
      <c r="S952" s="58"/>
      <c r="T952" s="58"/>
      <c r="U952" s="58"/>
      <c r="V952" s="58"/>
      <c r="W952" s="58"/>
      <c r="X952" s="58"/>
      <c r="Y952" s="58"/>
    </row>
    <row r="953" spans="1:25" ht="18" customHeight="1" x14ac:dyDescent="0.2">
      <c r="A953" s="23"/>
      <c r="B953" s="23"/>
      <c r="C953" s="23"/>
      <c r="D953" s="23"/>
      <c r="E953" s="58"/>
      <c r="F953" s="58"/>
      <c r="G953" s="91"/>
      <c r="H953" s="58"/>
      <c r="I953" s="67"/>
      <c r="J953" s="58"/>
      <c r="K953" s="58"/>
      <c r="L953" s="58"/>
      <c r="M953" s="58"/>
      <c r="N953" s="58"/>
      <c r="O953" s="58"/>
      <c r="P953" s="58"/>
      <c r="Q953" s="58"/>
      <c r="R953" s="58"/>
      <c r="S953" s="58"/>
      <c r="T953" s="58"/>
      <c r="U953" s="58"/>
      <c r="V953" s="58"/>
      <c r="W953" s="58"/>
      <c r="X953" s="58"/>
      <c r="Y953" s="58"/>
    </row>
    <row r="954" spans="1:25" ht="18" customHeight="1" x14ac:dyDescent="0.2">
      <c r="A954" s="23"/>
      <c r="B954" s="23"/>
      <c r="C954" s="23"/>
      <c r="D954" s="23"/>
      <c r="E954" s="58"/>
      <c r="F954" s="58"/>
      <c r="G954" s="91"/>
      <c r="H954" s="58"/>
      <c r="I954" s="67"/>
      <c r="J954" s="58"/>
      <c r="K954" s="58"/>
      <c r="L954" s="58"/>
      <c r="M954" s="58"/>
      <c r="N954" s="58"/>
      <c r="O954" s="58"/>
      <c r="P954" s="58"/>
      <c r="Q954" s="58"/>
      <c r="R954" s="58"/>
      <c r="S954" s="58"/>
      <c r="T954" s="58"/>
      <c r="U954" s="58"/>
      <c r="V954" s="58"/>
      <c r="W954" s="58"/>
      <c r="X954" s="58"/>
      <c r="Y954" s="58"/>
    </row>
    <row r="955" spans="1:25" ht="18" customHeight="1" x14ac:dyDescent="0.2">
      <c r="A955" s="23"/>
      <c r="B955" s="23"/>
      <c r="C955" s="23"/>
      <c r="D955" s="23"/>
      <c r="E955" s="58"/>
      <c r="F955" s="58"/>
      <c r="G955" s="91"/>
      <c r="H955" s="58"/>
      <c r="I955" s="67"/>
      <c r="J955" s="58"/>
      <c r="K955" s="58"/>
      <c r="L955" s="58"/>
      <c r="M955" s="58"/>
      <c r="N955" s="58"/>
      <c r="O955" s="58"/>
      <c r="P955" s="58"/>
      <c r="Q955" s="58"/>
      <c r="R955" s="58"/>
      <c r="S955" s="58"/>
      <c r="T955" s="58"/>
      <c r="U955" s="58"/>
      <c r="V955" s="58"/>
      <c r="W955" s="58"/>
      <c r="X955" s="58"/>
      <c r="Y955" s="58"/>
    </row>
    <row r="956" spans="1:25" ht="18" customHeight="1" x14ac:dyDescent="0.2">
      <c r="A956" s="23"/>
      <c r="B956" s="23"/>
      <c r="C956" s="23"/>
      <c r="D956" s="23"/>
      <c r="E956" s="58"/>
      <c r="F956" s="58"/>
      <c r="G956" s="91"/>
      <c r="H956" s="58"/>
      <c r="I956" s="67"/>
      <c r="J956" s="58"/>
      <c r="K956" s="58"/>
      <c r="L956" s="58"/>
      <c r="M956" s="58"/>
      <c r="N956" s="58"/>
      <c r="O956" s="58"/>
      <c r="P956" s="58"/>
      <c r="Q956" s="58"/>
      <c r="R956" s="58"/>
      <c r="S956" s="58"/>
      <c r="T956" s="58"/>
      <c r="U956" s="58"/>
      <c r="V956" s="58"/>
      <c r="W956" s="58"/>
      <c r="X956" s="58"/>
      <c r="Y956" s="58"/>
    </row>
    <row r="957" spans="1:25" ht="18" customHeight="1" x14ac:dyDescent="0.2">
      <c r="A957" s="23"/>
      <c r="B957" s="23"/>
      <c r="C957" s="23"/>
      <c r="D957" s="23"/>
      <c r="E957" s="58"/>
      <c r="F957" s="58"/>
      <c r="G957" s="91"/>
      <c r="H957" s="58"/>
      <c r="I957" s="67"/>
      <c r="J957" s="58"/>
      <c r="K957" s="58"/>
      <c r="L957" s="58"/>
      <c r="M957" s="58"/>
      <c r="N957" s="58"/>
      <c r="O957" s="58"/>
      <c r="P957" s="58"/>
      <c r="Q957" s="58"/>
      <c r="R957" s="58"/>
      <c r="S957" s="58"/>
      <c r="T957" s="58"/>
      <c r="U957" s="58"/>
      <c r="V957" s="58"/>
      <c r="W957" s="58"/>
      <c r="X957" s="58"/>
      <c r="Y957" s="58"/>
    </row>
    <row r="958" spans="1:25" ht="18" customHeight="1" x14ac:dyDescent="0.2">
      <c r="A958" s="23"/>
      <c r="B958" s="23"/>
      <c r="C958" s="23"/>
      <c r="D958" s="23"/>
      <c r="E958" s="58"/>
      <c r="F958" s="58"/>
      <c r="G958" s="91"/>
      <c r="H958" s="58"/>
      <c r="I958" s="67"/>
      <c r="J958" s="58"/>
      <c r="K958" s="58"/>
      <c r="L958" s="58"/>
      <c r="M958" s="58"/>
      <c r="N958" s="58"/>
      <c r="O958" s="58"/>
      <c r="P958" s="58"/>
      <c r="Q958" s="58"/>
      <c r="R958" s="58"/>
      <c r="S958" s="58"/>
      <c r="T958" s="58"/>
      <c r="U958" s="58"/>
      <c r="V958" s="58"/>
      <c r="W958" s="58"/>
      <c r="X958" s="58"/>
      <c r="Y958" s="58"/>
    </row>
    <row r="959" spans="1:25" ht="18" customHeight="1" x14ac:dyDescent="0.2">
      <c r="A959" s="23"/>
      <c r="B959" s="23"/>
      <c r="C959" s="23"/>
      <c r="D959" s="23"/>
      <c r="E959" s="58"/>
      <c r="F959" s="58"/>
      <c r="G959" s="91"/>
      <c r="H959" s="58"/>
      <c r="I959" s="67"/>
      <c r="J959" s="58"/>
      <c r="K959" s="58"/>
      <c r="L959" s="58"/>
      <c r="M959" s="58"/>
      <c r="N959" s="58"/>
      <c r="O959" s="58"/>
      <c r="P959" s="58"/>
      <c r="Q959" s="58"/>
      <c r="R959" s="58"/>
      <c r="S959" s="58"/>
      <c r="T959" s="58"/>
      <c r="U959" s="58"/>
      <c r="V959" s="58"/>
      <c r="W959" s="58"/>
      <c r="X959" s="58"/>
      <c r="Y959" s="58"/>
    </row>
    <row r="960" spans="1:25" ht="18" customHeight="1" x14ac:dyDescent="0.2">
      <c r="A960" s="23"/>
      <c r="B960" s="23"/>
      <c r="C960" s="23"/>
      <c r="D960" s="23"/>
      <c r="E960" s="58"/>
      <c r="F960" s="58"/>
      <c r="G960" s="91"/>
      <c r="H960" s="58"/>
      <c r="I960" s="67"/>
      <c r="J960" s="58"/>
      <c r="K960" s="58"/>
      <c r="L960" s="58"/>
      <c r="M960" s="58"/>
      <c r="N960" s="58"/>
      <c r="O960" s="58"/>
      <c r="P960" s="58"/>
      <c r="Q960" s="58"/>
      <c r="R960" s="58"/>
      <c r="S960" s="58"/>
      <c r="T960" s="58"/>
      <c r="U960" s="58"/>
      <c r="V960" s="58"/>
      <c r="W960" s="58"/>
      <c r="X960" s="58"/>
      <c r="Y960" s="58"/>
    </row>
    <row r="961" spans="1:25" ht="18" customHeight="1" x14ac:dyDescent="0.2">
      <c r="A961" s="23"/>
      <c r="B961" s="23"/>
      <c r="C961" s="23"/>
      <c r="D961" s="23"/>
      <c r="E961" s="58"/>
      <c r="F961" s="58"/>
      <c r="G961" s="91"/>
      <c r="H961" s="58"/>
      <c r="I961" s="67"/>
      <c r="J961" s="58"/>
      <c r="K961" s="58"/>
      <c r="L961" s="58"/>
      <c r="M961" s="58"/>
      <c r="N961" s="58"/>
      <c r="O961" s="58"/>
      <c r="P961" s="58"/>
      <c r="Q961" s="58"/>
      <c r="R961" s="58"/>
      <c r="S961" s="58"/>
      <c r="T961" s="58"/>
      <c r="U961" s="58"/>
      <c r="V961" s="58"/>
      <c r="W961" s="58"/>
      <c r="X961" s="58"/>
      <c r="Y961" s="58"/>
    </row>
    <row r="962" spans="1:25" ht="18" customHeight="1" x14ac:dyDescent="0.2">
      <c r="A962" s="23"/>
      <c r="B962" s="23"/>
      <c r="C962" s="23"/>
      <c r="D962" s="23"/>
      <c r="E962" s="58"/>
      <c r="F962" s="58"/>
      <c r="G962" s="91"/>
      <c r="H962" s="58"/>
      <c r="I962" s="67"/>
      <c r="J962" s="58"/>
      <c r="K962" s="58"/>
      <c r="L962" s="58"/>
      <c r="M962" s="58"/>
      <c r="N962" s="58"/>
      <c r="O962" s="58"/>
      <c r="P962" s="58"/>
      <c r="Q962" s="58"/>
      <c r="R962" s="58"/>
      <c r="S962" s="58"/>
      <c r="T962" s="58"/>
      <c r="U962" s="58"/>
      <c r="V962" s="58"/>
      <c r="W962" s="58"/>
      <c r="X962" s="58"/>
      <c r="Y962" s="58"/>
    </row>
    <row r="963" spans="1:25" ht="18" customHeight="1" x14ac:dyDescent="0.2">
      <c r="A963" s="23"/>
      <c r="B963" s="23"/>
      <c r="C963" s="23"/>
      <c r="D963" s="23"/>
      <c r="E963" s="58"/>
      <c r="F963" s="58"/>
      <c r="G963" s="91"/>
      <c r="H963" s="58"/>
      <c r="I963" s="67"/>
      <c r="J963" s="58"/>
      <c r="K963" s="58"/>
      <c r="L963" s="58"/>
      <c r="M963" s="58"/>
      <c r="N963" s="58"/>
      <c r="O963" s="58"/>
      <c r="P963" s="58"/>
      <c r="Q963" s="58"/>
      <c r="R963" s="58"/>
      <c r="S963" s="58"/>
      <c r="T963" s="58"/>
      <c r="U963" s="58"/>
      <c r="V963" s="58"/>
      <c r="W963" s="58"/>
      <c r="X963" s="58"/>
      <c r="Y963" s="58"/>
    </row>
    <row r="964" spans="1:25" ht="18" customHeight="1" x14ac:dyDescent="0.2">
      <c r="A964" s="23"/>
      <c r="B964" s="23"/>
      <c r="C964" s="23"/>
      <c r="D964" s="23"/>
      <c r="E964" s="58"/>
      <c r="F964" s="58"/>
      <c r="G964" s="91"/>
      <c r="H964" s="58"/>
      <c r="I964" s="67"/>
      <c r="J964" s="58"/>
      <c r="K964" s="58"/>
      <c r="L964" s="58"/>
      <c r="M964" s="58"/>
      <c r="N964" s="58"/>
      <c r="O964" s="58"/>
      <c r="P964" s="58"/>
      <c r="Q964" s="58"/>
      <c r="R964" s="58"/>
      <c r="S964" s="58"/>
      <c r="T964" s="58"/>
      <c r="U964" s="58"/>
      <c r="V964" s="58"/>
      <c r="W964" s="58"/>
      <c r="X964" s="58"/>
      <c r="Y964" s="58"/>
    </row>
    <row r="965" spans="1:25" ht="18" customHeight="1" x14ac:dyDescent="0.2">
      <c r="A965" s="23"/>
      <c r="B965" s="23"/>
      <c r="C965" s="23"/>
      <c r="D965" s="23"/>
      <c r="E965" s="58"/>
      <c r="F965" s="58"/>
      <c r="G965" s="91"/>
      <c r="H965" s="58"/>
      <c r="I965" s="67"/>
      <c r="J965" s="58"/>
      <c r="K965" s="58"/>
      <c r="L965" s="58"/>
      <c r="M965" s="58"/>
      <c r="N965" s="58"/>
      <c r="O965" s="58"/>
      <c r="P965" s="58"/>
      <c r="Q965" s="58"/>
      <c r="R965" s="58"/>
      <c r="S965" s="58"/>
      <c r="T965" s="58"/>
      <c r="U965" s="58"/>
      <c r="V965" s="58"/>
      <c r="W965" s="58"/>
      <c r="X965" s="58"/>
      <c r="Y965" s="58"/>
    </row>
    <row r="966" spans="1:25" ht="18" customHeight="1" x14ac:dyDescent="0.2">
      <c r="A966" s="23"/>
      <c r="B966" s="23"/>
      <c r="C966" s="23"/>
      <c r="D966" s="23"/>
      <c r="E966" s="58"/>
      <c r="F966" s="58"/>
      <c r="G966" s="91"/>
      <c r="H966" s="58"/>
      <c r="I966" s="67"/>
      <c r="J966" s="58"/>
      <c r="K966" s="58"/>
      <c r="L966" s="58"/>
      <c r="M966" s="58"/>
      <c r="N966" s="58"/>
      <c r="O966" s="58"/>
      <c r="P966" s="58"/>
      <c r="Q966" s="58"/>
      <c r="R966" s="58"/>
      <c r="S966" s="58"/>
      <c r="T966" s="58"/>
      <c r="U966" s="58"/>
      <c r="V966" s="58"/>
      <c r="W966" s="58"/>
      <c r="X966" s="58"/>
      <c r="Y966" s="58"/>
    </row>
    <row r="967" spans="1:25" ht="18" customHeight="1" x14ac:dyDescent="0.2">
      <c r="A967" s="23"/>
      <c r="B967" s="23"/>
      <c r="C967" s="23"/>
      <c r="D967" s="23"/>
      <c r="E967" s="58"/>
      <c r="F967" s="58"/>
      <c r="G967" s="91"/>
      <c r="H967" s="58"/>
      <c r="I967" s="67"/>
      <c r="J967" s="58"/>
      <c r="K967" s="58"/>
      <c r="L967" s="58"/>
      <c r="M967" s="58"/>
      <c r="N967" s="58"/>
      <c r="O967" s="58"/>
      <c r="P967" s="58"/>
      <c r="Q967" s="58"/>
      <c r="R967" s="58"/>
      <c r="S967" s="58"/>
      <c r="T967" s="58"/>
      <c r="U967" s="58"/>
      <c r="V967" s="58"/>
      <c r="W967" s="58"/>
      <c r="X967" s="58"/>
      <c r="Y967" s="58"/>
    </row>
    <row r="968" spans="1:25" ht="18" customHeight="1" x14ac:dyDescent="0.2">
      <c r="A968" s="23"/>
      <c r="B968" s="23"/>
      <c r="C968" s="23"/>
      <c r="D968" s="23"/>
      <c r="E968" s="58"/>
      <c r="F968" s="58"/>
      <c r="G968" s="91"/>
      <c r="H968" s="58"/>
      <c r="I968" s="67"/>
      <c r="J968" s="58"/>
      <c r="K968" s="58"/>
      <c r="L968" s="58"/>
      <c r="M968" s="58"/>
      <c r="N968" s="58"/>
      <c r="O968" s="58"/>
      <c r="P968" s="58"/>
      <c r="Q968" s="58"/>
      <c r="R968" s="58"/>
      <c r="S968" s="58"/>
      <c r="T968" s="58"/>
      <c r="U968" s="58"/>
      <c r="V968" s="58"/>
      <c r="W968" s="58"/>
      <c r="X968" s="58"/>
      <c r="Y968" s="58"/>
    </row>
    <row r="969" spans="1:25" ht="18" customHeight="1" x14ac:dyDescent="0.2">
      <c r="A969" s="23"/>
      <c r="B969" s="23"/>
      <c r="C969" s="23"/>
      <c r="D969" s="23"/>
      <c r="E969" s="58"/>
      <c r="F969" s="58"/>
      <c r="G969" s="91"/>
      <c r="H969" s="58"/>
      <c r="I969" s="67"/>
      <c r="J969" s="58"/>
      <c r="K969" s="58"/>
      <c r="L969" s="58"/>
      <c r="M969" s="58"/>
      <c r="N969" s="58"/>
      <c r="O969" s="58"/>
      <c r="P969" s="58"/>
      <c r="Q969" s="58"/>
      <c r="R969" s="58"/>
      <c r="S969" s="58"/>
      <c r="T969" s="58"/>
      <c r="U969" s="58"/>
      <c r="V969" s="58"/>
      <c r="W969" s="58"/>
      <c r="X969" s="58"/>
      <c r="Y969" s="58"/>
    </row>
    <row r="970" spans="1:25" ht="18" customHeight="1" x14ac:dyDescent="0.2">
      <c r="A970" s="23"/>
      <c r="B970" s="23"/>
      <c r="C970" s="23"/>
      <c r="D970" s="23"/>
      <c r="E970" s="58"/>
      <c r="F970" s="58"/>
      <c r="G970" s="91"/>
      <c r="H970" s="58"/>
      <c r="I970" s="67"/>
      <c r="J970" s="58"/>
      <c r="K970" s="58"/>
      <c r="L970" s="58"/>
      <c r="M970" s="58"/>
      <c r="N970" s="58"/>
      <c r="O970" s="58"/>
      <c r="P970" s="58"/>
      <c r="Q970" s="58"/>
      <c r="R970" s="58"/>
      <c r="S970" s="58"/>
      <c r="T970" s="58"/>
      <c r="U970" s="58"/>
      <c r="V970" s="58"/>
      <c r="W970" s="58"/>
      <c r="X970" s="58"/>
      <c r="Y970" s="58"/>
    </row>
    <row r="971" spans="1:25" ht="18" customHeight="1" x14ac:dyDescent="0.2">
      <c r="A971" s="23"/>
      <c r="B971" s="23"/>
      <c r="C971" s="23"/>
      <c r="D971" s="23"/>
      <c r="E971" s="58"/>
      <c r="F971" s="58"/>
      <c r="G971" s="91"/>
      <c r="H971" s="58"/>
      <c r="I971" s="67"/>
      <c r="J971" s="58"/>
      <c r="K971" s="58"/>
      <c r="L971" s="58"/>
      <c r="M971" s="58"/>
      <c r="N971" s="58"/>
      <c r="O971" s="58"/>
      <c r="P971" s="58"/>
      <c r="Q971" s="58"/>
      <c r="R971" s="58"/>
      <c r="S971" s="58"/>
      <c r="T971" s="58"/>
      <c r="U971" s="58"/>
      <c r="V971" s="58"/>
      <c r="W971" s="58"/>
      <c r="X971" s="58"/>
      <c r="Y971" s="58"/>
    </row>
    <row r="972" spans="1:25" ht="18" customHeight="1" x14ac:dyDescent="0.2">
      <c r="A972" s="23"/>
      <c r="B972" s="23"/>
      <c r="C972" s="23"/>
      <c r="D972" s="23"/>
      <c r="E972" s="58"/>
      <c r="F972" s="58"/>
      <c r="G972" s="91"/>
      <c r="H972" s="58"/>
      <c r="I972" s="67"/>
      <c r="J972" s="58"/>
      <c r="K972" s="58"/>
      <c r="L972" s="58"/>
      <c r="M972" s="58"/>
      <c r="N972" s="58"/>
      <c r="O972" s="58"/>
      <c r="P972" s="58"/>
      <c r="Q972" s="58"/>
      <c r="R972" s="58"/>
      <c r="S972" s="58"/>
      <c r="T972" s="58"/>
      <c r="U972" s="58"/>
      <c r="V972" s="58"/>
      <c r="W972" s="58"/>
      <c r="X972" s="58"/>
      <c r="Y972" s="58"/>
    </row>
    <row r="973" spans="1:25" ht="18" customHeight="1" x14ac:dyDescent="0.2">
      <c r="A973" s="23"/>
      <c r="B973" s="23"/>
      <c r="C973" s="23"/>
      <c r="D973" s="23"/>
      <c r="E973" s="58"/>
      <c r="F973" s="58"/>
      <c r="G973" s="91"/>
      <c r="H973" s="58"/>
      <c r="I973" s="67"/>
      <c r="J973" s="58"/>
      <c r="K973" s="58"/>
      <c r="L973" s="58"/>
      <c r="M973" s="58"/>
      <c r="N973" s="58"/>
      <c r="O973" s="58"/>
      <c r="P973" s="58"/>
      <c r="Q973" s="58"/>
      <c r="R973" s="58"/>
      <c r="S973" s="58"/>
      <c r="T973" s="58"/>
      <c r="U973" s="58"/>
      <c r="V973" s="58"/>
      <c r="W973" s="58"/>
      <c r="X973" s="58"/>
      <c r="Y973" s="58"/>
    </row>
    <row r="974" spans="1:25" ht="18" customHeight="1" x14ac:dyDescent="0.2">
      <c r="A974" s="23"/>
      <c r="B974" s="23"/>
      <c r="C974" s="23"/>
      <c r="D974" s="23"/>
      <c r="E974" s="58"/>
      <c r="F974" s="58"/>
      <c r="G974" s="91"/>
      <c r="H974" s="58"/>
      <c r="I974" s="67"/>
      <c r="J974" s="58"/>
      <c r="K974" s="58"/>
      <c r="L974" s="58"/>
      <c r="M974" s="58"/>
      <c r="N974" s="58"/>
      <c r="O974" s="58"/>
      <c r="P974" s="58"/>
      <c r="Q974" s="58"/>
      <c r="R974" s="58"/>
      <c r="S974" s="58"/>
      <c r="T974" s="58"/>
      <c r="U974" s="58"/>
      <c r="V974" s="58"/>
      <c r="W974" s="58"/>
      <c r="X974" s="58"/>
      <c r="Y974" s="58"/>
    </row>
    <row r="975" spans="1:25" ht="18" customHeight="1" x14ac:dyDescent="0.2">
      <c r="A975" s="23"/>
      <c r="B975" s="23"/>
      <c r="C975" s="23"/>
      <c r="D975" s="23"/>
      <c r="E975" s="58"/>
      <c r="F975" s="58"/>
      <c r="G975" s="91"/>
      <c r="H975" s="58"/>
      <c r="I975" s="67"/>
      <c r="J975" s="58"/>
      <c r="K975" s="58"/>
      <c r="L975" s="58"/>
      <c r="M975" s="58"/>
      <c r="N975" s="58"/>
      <c r="O975" s="58"/>
      <c r="P975" s="58"/>
      <c r="Q975" s="58"/>
      <c r="R975" s="58"/>
      <c r="S975" s="58"/>
      <c r="T975" s="58"/>
      <c r="U975" s="58"/>
      <c r="V975" s="58"/>
      <c r="W975" s="58"/>
      <c r="X975" s="58"/>
      <c r="Y975" s="58"/>
    </row>
    <row r="976" spans="1:25" ht="18" customHeight="1" x14ac:dyDescent="0.2">
      <c r="A976" s="23"/>
      <c r="B976" s="23"/>
      <c r="C976" s="23"/>
      <c r="D976" s="23"/>
      <c r="E976" s="58"/>
      <c r="F976" s="58"/>
      <c r="G976" s="91"/>
      <c r="H976" s="58"/>
      <c r="I976" s="67"/>
      <c r="J976" s="58"/>
      <c r="K976" s="58"/>
      <c r="L976" s="58"/>
      <c r="M976" s="58"/>
      <c r="N976" s="58"/>
      <c r="O976" s="58"/>
      <c r="P976" s="58"/>
      <c r="Q976" s="58"/>
      <c r="R976" s="58"/>
      <c r="S976" s="58"/>
      <c r="T976" s="58"/>
      <c r="U976" s="58"/>
      <c r="V976" s="58"/>
      <c r="W976" s="58"/>
      <c r="X976" s="58"/>
      <c r="Y976" s="58"/>
    </row>
    <row r="977" spans="1:25" ht="18" customHeight="1" x14ac:dyDescent="0.2">
      <c r="A977" s="23"/>
      <c r="B977" s="23"/>
      <c r="C977" s="23"/>
      <c r="D977" s="23"/>
      <c r="E977" s="58"/>
      <c r="F977" s="58"/>
      <c r="G977" s="91"/>
      <c r="H977" s="58"/>
      <c r="I977" s="67"/>
      <c r="J977" s="58"/>
      <c r="K977" s="58"/>
      <c r="L977" s="58"/>
      <c r="M977" s="58"/>
      <c r="N977" s="58"/>
      <c r="O977" s="58"/>
      <c r="P977" s="58"/>
      <c r="Q977" s="58"/>
      <c r="R977" s="58"/>
      <c r="S977" s="58"/>
      <c r="T977" s="58"/>
      <c r="U977" s="58"/>
      <c r="V977" s="58"/>
      <c r="W977" s="58"/>
      <c r="X977" s="58"/>
      <c r="Y977" s="58"/>
    </row>
    <row r="978" spans="1:25" ht="18" customHeight="1" x14ac:dyDescent="0.2">
      <c r="A978" s="23"/>
      <c r="B978" s="23"/>
      <c r="C978" s="23"/>
      <c r="D978" s="23"/>
      <c r="E978" s="58"/>
      <c r="F978" s="58"/>
      <c r="G978" s="91"/>
      <c r="H978" s="58"/>
      <c r="I978" s="67"/>
      <c r="J978" s="58"/>
      <c r="K978" s="58"/>
      <c r="L978" s="58"/>
      <c r="M978" s="58"/>
      <c r="N978" s="58"/>
      <c r="O978" s="58"/>
      <c r="P978" s="58"/>
      <c r="Q978" s="58"/>
      <c r="R978" s="58"/>
      <c r="S978" s="58"/>
      <c r="T978" s="58"/>
      <c r="U978" s="58"/>
      <c r="V978" s="58"/>
      <c r="W978" s="58"/>
      <c r="X978" s="58"/>
      <c r="Y978" s="58"/>
    </row>
    <row r="979" spans="1:25" ht="18" customHeight="1" x14ac:dyDescent="0.2">
      <c r="A979" s="23"/>
      <c r="B979" s="23"/>
      <c r="C979" s="23"/>
      <c r="D979" s="23"/>
      <c r="E979" s="58"/>
      <c r="F979" s="58"/>
      <c r="G979" s="91"/>
      <c r="H979" s="58"/>
      <c r="I979" s="67"/>
      <c r="J979" s="58"/>
      <c r="K979" s="58"/>
      <c r="L979" s="58"/>
      <c r="M979" s="58"/>
      <c r="N979" s="58"/>
      <c r="O979" s="58"/>
      <c r="P979" s="58"/>
      <c r="Q979" s="58"/>
      <c r="R979" s="58"/>
      <c r="S979" s="58"/>
      <c r="T979" s="58"/>
      <c r="U979" s="58"/>
      <c r="V979" s="58"/>
      <c r="W979" s="58"/>
      <c r="X979" s="58"/>
      <c r="Y979" s="58"/>
    </row>
    <row r="980" spans="1:25" ht="18" customHeight="1" x14ac:dyDescent="0.2">
      <c r="A980" s="23"/>
      <c r="B980" s="23"/>
      <c r="C980" s="23"/>
      <c r="D980" s="23"/>
      <c r="E980" s="58"/>
      <c r="F980" s="58"/>
      <c r="G980" s="91"/>
      <c r="H980" s="58"/>
      <c r="I980" s="67"/>
      <c r="J980" s="58"/>
      <c r="K980" s="58"/>
      <c r="L980" s="58"/>
      <c r="M980" s="58"/>
      <c r="N980" s="58"/>
      <c r="O980" s="58"/>
      <c r="P980" s="58"/>
      <c r="Q980" s="58"/>
      <c r="R980" s="58"/>
      <c r="S980" s="58"/>
      <c r="T980" s="58"/>
      <c r="U980" s="58"/>
      <c r="V980" s="58"/>
      <c r="W980" s="58"/>
      <c r="X980" s="58"/>
      <c r="Y980" s="58"/>
    </row>
    <row r="981" spans="1:25" ht="18" customHeight="1" x14ac:dyDescent="0.2">
      <c r="A981" s="23"/>
      <c r="B981" s="23"/>
      <c r="C981" s="23"/>
      <c r="D981" s="23"/>
      <c r="E981" s="58"/>
      <c r="F981" s="58"/>
      <c r="G981" s="91"/>
      <c r="H981" s="58"/>
      <c r="I981" s="67"/>
      <c r="J981" s="58"/>
      <c r="K981" s="58"/>
      <c r="L981" s="58"/>
      <c r="M981" s="58"/>
      <c r="N981" s="58"/>
      <c r="O981" s="58"/>
      <c r="P981" s="58"/>
      <c r="Q981" s="58"/>
      <c r="R981" s="58"/>
      <c r="S981" s="58"/>
      <c r="T981" s="58"/>
      <c r="U981" s="58"/>
      <c r="V981" s="58"/>
      <c r="W981" s="58"/>
      <c r="X981" s="58"/>
      <c r="Y981" s="58"/>
    </row>
    <row r="982" spans="1:25" ht="18" customHeight="1" x14ac:dyDescent="0.2">
      <c r="A982" s="23"/>
      <c r="B982" s="23"/>
      <c r="C982" s="23"/>
      <c r="D982" s="23"/>
      <c r="E982" s="58"/>
      <c r="F982" s="58"/>
      <c r="G982" s="91"/>
      <c r="H982" s="58"/>
      <c r="I982" s="67"/>
      <c r="J982" s="58"/>
      <c r="K982" s="58"/>
      <c r="L982" s="58"/>
      <c r="M982" s="58"/>
      <c r="N982" s="58"/>
      <c r="O982" s="58"/>
      <c r="P982" s="58"/>
      <c r="Q982" s="58"/>
      <c r="R982" s="58"/>
      <c r="S982" s="58"/>
      <c r="T982" s="58"/>
      <c r="U982" s="58"/>
      <c r="V982" s="58"/>
      <c r="W982" s="58"/>
      <c r="X982" s="58"/>
      <c r="Y982" s="58"/>
    </row>
    <row r="983" spans="1:25" ht="18" customHeight="1" x14ac:dyDescent="0.2">
      <c r="A983" s="23"/>
      <c r="B983" s="23"/>
      <c r="C983" s="23"/>
      <c r="D983" s="23"/>
      <c r="E983" s="58"/>
      <c r="F983" s="58"/>
      <c r="G983" s="91"/>
      <c r="H983" s="58"/>
      <c r="I983" s="67"/>
      <c r="J983" s="58"/>
      <c r="K983" s="58"/>
      <c r="L983" s="58"/>
      <c r="M983" s="58"/>
      <c r="N983" s="58"/>
      <c r="O983" s="58"/>
      <c r="P983" s="58"/>
      <c r="Q983" s="58"/>
      <c r="R983" s="58"/>
      <c r="S983" s="58"/>
      <c r="T983" s="58"/>
      <c r="U983" s="58"/>
      <c r="V983" s="58"/>
      <c r="W983" s="58"/>
      <c r="X983" s="58"/>
      <c r="Y983" s="58"/>
    </row>
    <row r="984" spans="1:25" ht="18" customHeight="1" x14ac:dyDescent="0.2">
      <c r="A984" s="23"/>
      <c r="B984" s="23"/>
      <c r="C984" s="23"/>
      <c r="D984" s="23"/>
      <c r="E984" s="58"/>
      <c r="F984" s="58"/>
      <c r="G984" s="91"/>
      <c r="H984" s="58"/>
      <c r="I984" s="67"/>
      <c r="J984" s="58"/>
      <c r="K984" s="58"/>
      <c r="L984" s="58"/>
      <c r="M984" s="58"/>
      <c r="N984" s="58"/>
      <c r="O984" s="58"/>
      <c r="P984" s="58"/>
      <c r="Q984" s="58"/>
      <c r="R984" s="58"/>
      <c r="S984" s="58"/>
      <c r="T984" s="58"/>
      <c r="U984" s="58"/>
      <c r="V984" s="58"/>
      <c r="W984" s="58"/>
      <c r="X984" s="58"/>
      <c r="Y984" s="58"/>
    </row>
    <row r="985" spans="1:25" ht="18" customHeight="1" x14ac:dyDescent="0.2">
      <c r="A985" s="23"/>
      <c r="B985" s="23"/>
      <c r="C985" s="23"/>
      <c r="D985" s="23"/>
      <c r="E985" s="58"/>
      <c r="F985" s="58"/>
      <c r="G985" s="91"/>
      <c r="H985" s="58"/>
      <c r="I985" s="67"/>
      <c r="J985" s="58"/>
      <c r="K985" s="58"/>
      <c r="L985" s="58"/>
      <c r="M985" s="58"/>
      <c r="N985" s="58"/>
      <c r="O985" s="58"/>
      <c r="P985" s="58"/>
      <c r="Q985" s="58"/>
      <c r="R985" s="58"/>
      <c r="S985" s="58"/>
      <c r="T985" s="58"/>
      <c r="U985" s="58"/>
      <c r="V985" s="58"/>
      <c r="W985" s="58"/>
      <c r="X985" s="58"/>
      <c r="Y985" s="58"/>
    </row>
    <row r="986" spans="1:25" ht="18" customHeight="1" x14ac:dyDescent="0.2">
      <c r="A986" s="23"/>
      <c r="B986" s="23"/>
      <c r="C986" s="23"/>
      <c r="D986" s="23"/>
      <c r="E986" s="58"/>
      <c r="F986" s="58"/>
      <c r="G986" s="91"/>
      <c r="H986" s="58"/>
      <c r="I986" s="67"/>
      <c r="J986" s="58"/>
      <c r="K986" s="58"/>
      <c r="L986" s="58"/>
      <c r="M986" s="58"/>
      <c r="N986" s="58"/>
      <c r="O986" s="58"/>
      <c r="P986" s="58"/>
      <c r="Q986" s="58"/>
      <c r="R986" s="58"/>
      <c r="S986" s="58"/>
      <c r="T986" s="58"/>
      <c r="U986" s="58"/>
      <c r="V986" s="58"/>
      <c r="W986" s="58"/>
      <c r="X986" s="58"/>
      <c r="Y986" s="58"/>
    </row>
    <row r="987" spans="1:25" ht="18" customHeight="1" x14ac:dyDescent="0.2">
      <c r="A987" s="23"/>
      <c r="B987" s="23"/>
      <c r="C987" s="23"/>
      <c r="D987" s="23"/>
      <c r="E987" s="58"/>
      <c r="F987" s="58"/>
      <c r="G987" s="91"/>
      <c r="H987" s="58"/>
      <c r="I987" s="67"/>
      <c r="J987" s="58"/>
      <c r="K987" s="58"/>
      <c r="L987" s="58"/>
      <c r="M987" s="58"/>
      <c r="N987" s="58"/>
      <c r="O987" s="58"/>
      <c r="P987" s="58"/>
      <c r="Q987" s="58"/>
      <c r="R987" s="58"/>
      <c r="S987" s="58"/>
      <c r="T987" s="58"/>
      <c r="U987" s="58"/>
      <c r="V987" s="58"/>
      <c r="W987" s="58"/>
      <c r="X987" s="58"/>
      <c r="Y987" s="58"/>
    </row>
    <row r="988" spans="1:25" ht="18" customHeight="1" x14ac:dyDescent="0.2">
      <c r="A988" s="23"/>
      <c r="B988" s="23"/>
      <c r="C988" s="23"/>
      <c r="D988" s="23"/>
      <c r="E988" s="58"/>
      <c r="F988" s="58"/>
      <c r="G988" s="91"/>
      <c r="H988" s="58"/>
      <c r="I988" s="67"/>
      <c r="J988" s="58"/>
      <c r="K988" s="58"/>
      <c r="L988" s="58"/>
      <c r="M988" s="58"/>
      <c r="N988" s="58"/>
      <c r="O988" s="58"/>
      <c r="P988" s="58"/>
      <c r="Q988" s="58"/>
      <c r="R988" s="58"/>
      <c r="S988" s="58"/>
      <c r="T988" s="58"/>
      <c r="U988" s="58"/>
      <c r="V988" s="58"/>
      <c r="W988" s="58"/>
      <c r="X988" s="58"/>
      <c r="Y988" s="58"/>
    </row>
    <row r="989" spans="1:25" ht="18" customHeight="1" x14ac:dyDescent="0.2">
      <c r="A989" s="23"/>
      <c r="B989" s="23"/>
      <c r="C989" s="23"/>
      <c r="D989" s="23"/>
      <c r="E989" s="58"/>
      <c r="F989" s="58"/>
      <c r="G989" s="91"/>
      <c r="H989" s="58"/>
      <c r="I989" s="67"/>
      <c r="J989" s="58"/>
      <c r="K989" s="58"/>
      <c r="L989" s="58"/>
      <c r="M989" s="58"/>
      <c r="N989" s="58"/>
      <c r="O989" s="58"/>
      <c r="P989" s="58"/>
      <c r="Q989" s="58"/>
      <c r="R989" s="58"/>
      <c r="S989" s="58"/>
      <c r="T989" s="58"/>
      <c r="U989" s="58"/>
      <c r="V989" s="58"/>
      <c r="W989" s="58"/>
      <c r="X989" s="58"/>
      <c r="Y989" s="58"/>
    </row>
    <row r="990" spans="1:25" ht="18" customHeight="1" x14ac:dyDescent="0.2">
      <c r="A990" s="23"/>
      <c r="B990" s="23"/>
      <c r="C990" s="23"/>
      <c r="D990" s="23"/>
      <c r="E990" s="58"/>
      <c r="F990" s="58"/>
      <c r="G990" s="91"/>
      <c r="H990" s="58"/>
      <c r="I990" s="67"/>
      <c r="J990" s="58"/>
      <c r="K990" s="58"/>
      <c r="L990" s="58"/>
      <c r="M990" s="58"/>
      <c r="N990" s="58"/>
      <c r="O990" s="58"/>
      <c r="P990" s="58"/>
      <c r="Q990" s="58"/>
      <c r="R990" s="58"/>
      <c r="S990" s="58"/>
      <c r="T990" s="58"/>
      <c r="U990" s="58"/>
      <c r="V990" s="58"/>
      <c r="W990" s="58"/>
      <c r="X990" s="58"/>
      <c r="Y990" s="58"/>
    </row>
    <row r="991" spans="1:25" ht="18" customHeight="1" x14ac:dyDescent="0.2">
      <c r="A991" s="23"/>
      <c r="B991" s="23"/>
      <c r="C991" s="23"/>
      <c r="D991" s="23"/>
      <c r="E991" s="58"/>
      <c r="F991" s="58"/>
      <c r="G991" s="91"/>
      <c r="H991" s="58"/>
      <c r="I991" s="67"/>
      <c r="J991" s="58"/>
      <c r="K991" s="58"/>
      <c r="L991" s="58"/>
      <c r="M991" s="58"/>
      <c r="N991" s="58"/>
      <c r="O991" s="58"/>
      <c r="P991" s="58"/>
      <c r="Q991" s="58"/>
      <c r="R991" s="58"/>
      <c r="S991" s="58"/>
      <c r="T991" s="58"/>
      <c r="U991" s="58"/>
      <c r="V991" s="58"/>
      <c r="W991" s="58"/>
      <c r="X991" s="58"/>
      <c r="Y991" s="58"/>
    </row>
    <row r="992" spans="1:25" ht="18" customHeight="1" x14ac:dyDescent="0.2">
      <c r="A992" s="23"/>
      <c r="B992" s="23"/>
      <c r="C992" s="23"/>
      <c r="D992" s="23"/>
      <c r="E992" s="58"/>
      <c r="F992" s="58"/>
      <c r="G992" s="91"/>
      <c r="H992" s="58"/>
      <c r="I992" s="67"/>
      <c r="J992" s="58"/>
      <c r="K992" s="58"/>
      <c r="L992" s="58"/>
      <c r="M992" s="58"/>
      <c r="N992" s="58"/>
      <c r="O992" s="58"/>
      <c r="P992" s="58"/>
      <c r="Q992" s="58"/>
      <c r="R992" s="58"/>
      <c r="S992" s="58"/>
      <c r="T992" s="58"/>
      <c r="U992" s="58"/>
      <c r="V992" s="58"/>
      <c r="W992" s="58"/>
      <c r="X992" s="58"/>
      <c r="Y992" s="58"/>
    </row>
    <row r="993" spans="1:25" ht="18" customHeight="1" x14ac:dyDescent="0.2">
      <c r="A993" s="23"/>
      <c r="B993" s="23"/>
      <c r="C993" s="23"/>
      <c r="D993" s="23"/>
      <c r="E993" s="58"/>
      <c r="F993" s="58"/>
      <c r="G993" s="91"/>
      <c r="H993" s="58"/>
      <c r="I993" s="67"/>
      <c r="J993" s="58"/>
      <c r="K993" s="58"/>
      <c r="L993" s="58"/>
      <c r="M993" s="58"/>
      <c r="N993" s="58"/>
      <c r="O993" s="58"/>
      <c r="P993" s="58"/>
      <c r="Q993" s="58"/>
      <c r="R993" s="58"/>
      <c r="S993" s="58"/>
      <c r="T993" s="58"/>
      <c r="U993" s="58"/>
      <c r="V993" s="58"/>
      <c r="W993" s="58"/>
      <c r="X993" s="58"/>
      <c r="Y993" s="58"/>
    </row>
    <row r="994" spans="1:25" ht="18" customHeight="1" x14ac:dyDescent="0.2">
      <c r="A994" s="23"/>
      <c r="B994" s="23"/>
      <c r="C994" s="23"/>
      <c r="D994" s="23"/>
      <c r="E994" s="58"/>
      <c r="F994" s="58"/>
      <c r="G994" s="91"/>
      <c r="H994" s="58"/>
      <c r="I994" s="67"/>
      <c r="J994" s="58"/>
      <c r="K994" s="58"/>
      <c r="L994" s="58"/>
      <c r="M994" s="58"/>
      <c r="N994" s="58"/>
      <c r="O994" s="58"/>
      <c r="P994" s="58"/>
      <c r="Q994" s="58"/>
      <c r="R994" s="58"/>
      <c r="S994" s="58"/>
      <c r="T994" s="58"/>
      <c r="U994" s="58"/>
      <c r="V994" s="58"/>
      <c r="W994" s="58"/>
      <c r="X994" s="58"/>
      <c r="Y994" s="58"/>
    </row>
    <row r="995" spans="1:25" ht="18" customHeight="1" x14ac:dyDescent="0.2">
      <c r="A995" s="23"/>
      <c r="B995" s="23"/>
      <c r="C995" s="23"/>
      <c r="D995" s="23"/>
      <c r="E995" s="58"/>
      <c r="F995" s="58"/>
      <c r="G995" s="91"/>
      <c r="H995" s="58"/>
      <c r="I995" s="67"/>
      <c r="J995" s="58"/>
      <c r="K995" s="58"/>
      <c r="L995" s="58"/>
      <c r="M995" s="58"/>
      <c r="N995" s="58"/>
      <c r="O995" s="58"/>
      <c r="P995" s="58"/>
      <c r="Q995" s="58"/>
      <c r="R995" s="58"/>
      <c r="S995" s="58"/>
      <c r="T995" s="58"/>
      <c r="U995" s="58"/>
      <c r="V995" s="58"/>
      <c r="W995" s="58"/>
      <c r="X995" s="58"/>
      <c r="Y995" s="58"/>
    </row>
    <row r="996" spans="1:25" ht="18" customHeight="1" x14ac:dyDescent="0.2">
      <c r="A996" s="23"/>
      <c r="B996" s="23"/>
      <c r="C996" s="23"/>
      <c r="D996" s="23"/>
      <c r="E996" s="58"/>
      <c r="F996" s="58"/>
      <c r="G996" s="91"/>
      <c r="H996" s="58"/>
      <c r="I996" s="67"/>
      <c r="J996" s="58"/>
      <c r="K996" s="58"/>
      <c r="L996" s="58"/>
      <c r="M996" s="58"/>
      <c r="N996" s="58"/>
      <c r="O996" s="58"/>
      <c r="P996" s="58"/>
      <c r="Q996" s="58"/>
      <c r="R996" s="58"/>
      <c r="S996" s="58"/>
      <c r="T996" s="58"/>
      <c r="U996" s="58"/>
      <c r="V996" s="58"/>
      <c r="W996" s="58"/>
      <c r="X996" s="58"/>
      <c r="Y996" s="58"/>
    </row>
    <row r="997" spans="1:25" ht="18" customHeight="1" x14ac:dyDescent="0.2">
      <c r="A997" s="23"/>
      <c r="B997" s="23"/>
      <c r="C997" s="23"/>
      <c r="D997" s="23"/>
      <c r="E997" s="58"/>
      <c r="F997" s="58"/>
      <c r="G997" s="91"/>
      <c r="H997" s="58"/>
      <c r="I997" s="67"/>
      <c r="J997" s="58"/>
      <c r="K997" s="58"/>
      <c r="L997" s="58"/>
      <c r="M997" s="58"/>
      <c r="N997" s="58"/>
      <c r="O997" s="58"/>
      <c r="P997" s="58"/>
      <c r="Q997" s="58"/>
      <c r="R997" s="58"/>
      <c r="S997" s="58"/>
      <c r="T997" s="58"/>
      <c r="U997" s="58"/>
      <c r="V997" s="58"/>
      <c r="W997" s="58"/>
      <c r="X997" s="58"/>
      <c r="Y997" s="58"/>
    </row>
    <row r="998" spans="1:25" ht="18" customHeight="1" x14ac:dyDescent="0.2">
      <c r="A998" s="23"/>
      <c r="B998" s="23"/>
      <c r="C998" s="23"/>
      <c r="D998" s="23"/>
      <c r="E998" s="58"/>
      <c r="F998" s="58"/>
      <c r="G998" s="91"/>
      <c r="H998" s="58"/>
      <c r="I998" s="67"/>
      <c r="J998" s="58"/>
      <c r="K998" s="58"/>
      <c r="L998" s="58"/>
      <c r="M998" s="58"/>
      <c r="N998" s="58"/>
      <c r="O998" s="58"/>
      <c r="P998" s="58"/>
      <c r="Q998" s="58"/>
      <c r="R998" s="58"/>
      <c r="S998" s="58"/>
      <c r="T998" s="58"/>
      <c r="U998" s="58"/>
      <c r="V998" s="58"/>
      <c r="W998" s="58"/>
      <c r="X998" s="58"/>
      <c r="Y998" s="58"/>
    </row>
    <row r="999" spans="1:25" ht="18" customHeight="1" x14ac:dyDescent="0.2">
      <c r="A999" s="23"/>
      <c r="B999" s="23"/>
      <c r="C999" s="23"/>
      <c r="D999" s="23"/>
      <c r="E999" s="58"/>
      <c r="F999" s="58"/>
      <c r="G999" s="91"/>
      <c r="H999" s="58"/>
      <c r="I999" s="67"/>
      <c r="J999" s="58"/>
      <c r="K999" s="58"/>
      <c r="L999" s="58"/>
      <c r="M999" s="58"/>
      <c r="N999" s="58"/>
      <c r="O999" s="58"/>
      <c r="P999" s="58"/>
      <c r="Q999" s="58"/>
      <c r="R999" s="58"/>
      <c r="S999" s="58"/>
      <c r="T999" s="58"/>
      <c r="U999" s="58"/>
      <c r="V999" s="58"/>
      <c r="W999" s="58"/>
      <c r="X999" s="58"/>
      <c r="Y999" s="58"/>
    </row>
    <row r="1000" spans="1:25" ht="18" customHeight="1" x14ac:dyDescent="0.2">
      <c r="A1000" s="23"/>
      <c r="B1000" s="23"/>
      <c r="C1000" s="23"/>
      <c r="D1000" s="23"/>
      <c r="E1000" s="58"/>
      <c r="F1000" s="58"/>
      <c r="G1000" s="91"/>
      <c r="H1000" s="58"/>
      <c r="I1000" s="67"/>
      <c r="J1000" s="58"/>
      <c r="K1000" s="58"/>
      <c r="L1000" s="58"/>
      <c r="M1000" s="58"/>
      <c r="N1000" s="58"/>
      <c r="O1000" s="58"/>
      <c r="P1000" s="58"/>
      <c r="Q1000" s="58"/>
      <c r="R1000" s="58"/>
      <c r="S1000" s="58"/>
      <c r="T1000" s="58"/>
      <c r="U1000" s="58"/>
      <c r="V1000" s="58"/>
      <c r="W1000" s="58"/>
      <c r="X1000" s="58"/>
      <c r="Y1000" s="58"/>
    </row>
  </sheetData>
  <autoFilter ref="A1:I24" xr:uid="{00000000-0009-0000-0000-000019000000}"/>
  <conditionalFormatting sqref="D1">
    <cfRule type="cellIs" dxfId="8" priority="1" operator="equal">
      <formula>0</formula>
    </cfRule>
  </conditionalFormatting>
  <conditionalFormatting sqref="F1">
    <cfRule type="cellIs" dxfId="7" priority="2" operator="equal">
      <formula>0</formula>
    </cfRule>
  </conditionalFormatting>
  <conditionalFormatting sqref="H1">
    <cfRule type="cellIs" dxfId="6" priority="3" operator="equal">
      <formula>0</formula>
    </cfRule>
  </conditionalFormatting>
  <hyperlinks>
    <hyperlink ref="I2" r:id="rId1" xr:uid="{00000000-0004-0000-1900-000000000000}"/>
    <hyperlink ref="I3" r:id="rId2" xr:uid="{00000000-0004-0000-1900-000001000000}"/>
    <hyperlink ref="I4" r:id="rId3" xr:uid="{00000000-0004-0000-1900-000002000000}"/>
    <hyperlink ref="I6" r:id="rId4" xr:uid="{00000000-0004-0000-1900-000003000000}"/>
    <hyperlink ref="I7" r:id="rId5" xr:uid="{00000000-0004-0000-1900-000004000000}"/>
    <hyperlink ref="I8" r:id="rId6" xr:uid="{00000000-0004-0000-1900-000005000000}"/>
    <hyperlink ref="I9" r:id="rId7" xr:uid="{00000000-0004-0000-1900-000006000000}"/>
    <hyperlink ref="I10" r:id="rId8" xr:uid="{00000000-0004-0000-1900-000007000000}"/>
    <hyperlink ref="I12" r:id="rId9" xr:uid="{00000000-0004-0000-1900-000008000000}"/>
    <hyperlink ref="I13" r:id="rId10" xr:uid="{00000000-0004-0000-1900-000009000000}"/>
    <hyperlink ref="I14" r:id="rId11" xr:uid="{00000000-0004-0000-1900-00000A000000}"/>
    <hyperlink ref="I15" r:id="rId12" xr:uid="{00000000-0004-0000-1900-00000B000000}"/>
    <hyperlink ref="I16" r:id="rId13" xr:uid="{00000000-0004-0000-1900-00000C000000}"/>
    <hyperlink ref="I18" r:id="rId14" xr:uid="{00000000-0004-0000-1900-00000D000000}"/>
    <hyperlink ref="I19" r:id="rId15" xr:uid="{00000000-0004-0000-1900-00000E000000}"/>
    <hyperlink ref="I20" r:id="rId16" xr:uid="{00000000-0004-0000-1900-00000F000000}"/>
    <hyperlink ref="I21" r:id="rId17" xr:uid="{00000000-0004-0000-1900-000010000000}"/>
    <hyperlink ref="I22" r:id="rId18" xr:uid="{00000000-0004-0000-1900-000011000000}"/>
    <hyperlink ref="I24" r:id="rId19" xr:uid="{00000000-0004-0000-1900-00001200000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Y1000"/>
  <sheetViews>
    <sheetView topLeftCell="E1" zoomScale="169" zoomScaleNormal="169" zoomScalePageLayoutView="169" workbookViewId="0">
      <pane ySplit="1" topLeftCell="A2" activePane="bottomLeft" state="frozen"/>
      <selection pane="bottomLeft" activeCell="K1" sqref="K1"/>
    </sheetView>
  </sheetViews>
  <sheetFormatPr baseColWidth="10" defaultColWidth="11.1640625" defaultRowHeight="15" customHeight="1" x14ac:dyDescent="0.2"/>
  <cols>
    <col min="1" max="2" width="7.5" customWidth="1"/>
    <col min="3" max="3" width="16.5" customWidth="1"/>
    <col min="4" max="4" width="23.6640625" customWidth="1"/>
    <col min="5" max="5" width="23.83203125" customWidth="1"/>
    <col min="6" max="6" width="20.33203125" customWidth="1"/>
    <col min="7" max="7" width="31.1640625" customWidth="1"/>
    <col min="8" max="8" width="13.33203125" customWidth="1"/>
    <col min="9" max="9" width="119.1640625" customWidth="1"/>
    <col min="10" max="25" width="10.83203125" customWidth="1"/>
  </cols>
  <sheetData>
    <row r="1" spans="1:25" ht="18" customHeight="1" x14ac:dyDescent="0.2">
      <c r="A1" s="101" t="s">
        <v>59</v>
      </c>
      <c r="B1" s="101" t="s">
        <v>60</v>
      </c>
      <c r="C1" s="101" t="s">
        <v>0</v>
      </c>
      <c r="D1" s="13" t="s">
        <v>126</v>
      </c>
      <c r="E1" s="9" t="s">
        <v>127</v>
      </c>
      <c r="F1" s="13" t="s">
        <v>128</v>
      </c>
      <c r="G1" s="390" t="s">
        <v>1247</v>
      </c>
      <c r="H1" s="391" t="s">
        <v>1481</v>
      </c>
      <c r="I1" s="394" t="s">
        <v>77</v>
      </c>
      <c r="J1" s="393"/>
      <c r="K1" s="393"/>
      <c r="L1" s="393"/>
      <c r="M1" s="393"/>
      <c r="N1" s="393"/>
      <c r="O1" s="393"/>
      <c r="P1" s="393"/>
      <c r="Q1" s="393"/>
      <c r="R1" s="393"/>
      <c r="S1" s="393"/>
      <c r="T1" s="393"/>
      <c r="U1" s="393"/>
      <c r="V1" s="393"/>
      <c r="W1" s="393"/>
      <c r="X1" s="393"/>
      <c r="Y1" s="393"/>
    </row>
    <row r="2" spans="1:25" ht="18" customHeight="1" x14ac:dyDescent="0.2">
      <c r="A2" s="49" t="s">
        <v>78</v>
      </c>
      <c r="B2" s="49">
        <v>2018</v>
      </c>
      <c r="C2" s="56" t="s">
        <v>55</v>
      </c>
      <c r="D2" s="56" t="s">
        <v>1329</v>
      </c>
      <c r="E2" s="56" t="s">
        <v>1330</v>
      </c>
      <c r="F2" s="56" t="s">
        <v>1517</v>
      </c>
      <c r="G2" s="56">
        <v>49.5</v>
      </c>
      <c r="H2" s="56"/>
      <c r="I2" s="395" t="s">
        <v>1518</v>
      </c>
      <c r="J2" s="51"/>
      <c r="K2" s="51"/>
      <c r="L2" s="51"/>
      <c r="M2" s="51"/>
      <c r="N2" s="51"/>
      <c r="O2" s="51"/>
      <c r="P2" s="51"/>
      <c r="Q2" s="51"/>
      <c r="R2" s="51"/>
      <c r="S2" s="51"/>
      <c r="T2" s="51"/>
      <c r="U2" s="51"/>
      <c r="V2" s="51"/>
      <c r="W2" s="51"/>
      <c r="X2" s="51"/>
      <c r="Y2" s="51"/>
    </row>
    <row r="3" spans="1:25" ht="18" customHeight="1" x14ac:dyDescent="0.2">
      <c r="A3" s="15" t="s">
        <v>78</v>
      </c>
      <c r="B3" s="15">
        <v>2018</v>
      </c>
      <c r="C3" s="8" t="s">
        <v>55</v>
      </c>
      <c r="D3" s="8" t="s">
        <v>627</v>
      </c>
      <c r="E3" s="8" t="s">
        <v>1519</v>
      </c>
      <c r="F3" s="8" t="s">
        <v>1520</v>
      </c>
      <c r="G3" s="8">
        <v>13.9</v>
      </c>
      <c r="H3" s="8"/>
      <c r="I3" s="8" t="s">
        <v>1521</v>
      </c>
      <c r="J3" s="58"/>
      <c r="K3" s="58"/>
      <c r="L3" s="58"/>
      <c r="M3" s="58"/>
      <c r="N3" s="58"/>
      <c r="O3" s="58"/>
      <c r="P3" s="58"/>
      <c r="Q3" s="58"/>
      <c r="R3" s="58"/>
      <c r="S3" s="58"/>
      <c r="T3" s="58"/>
      <c r="U3" s="58"/>
      <c r="V3" s="58"/>
      <c r="W3" s="58"/>
      <c r="X3" s="58"/>
      <c r="Y3" s="58"/>
    </row>
    <row r="4" spans="1:25" ht="18" customHeight="1" x14ac:dyDescent="0.2">
      <c r="A4" s="15" t="s">
        <v>78</v>
      </c>
      <c r="B4" s="15">
        <v>2018</v>
      </c>
      <c r="C4" s="8" t="s">
        <v>55</v>
      </c>
      <c r="D4" s="8" t="s">
        <v>1101</v>
      </c>
      <c r="E4" s="8" t="s">
        <v>717</v>
      </c>
      <c r="F4" s="8" t="s">
        <v>1522</v>
      </c>
      <c r="G4" s="8">
        <v>11.52</v>
      </c>
      <c r="H4" s="8"/>
      <c r="I4" s="8"/>
      <c r="J4" s="58"/>
      <c r="K4" s="58"/>
      <c r="L4" s="58"/>
      <c r="M4" s="58"/>
      <c r="N4" s="58"/>
      <c r="O4" s="58"/>
      <c r="P4" s="58"/>
      <c r="Q4" s="58"/>
      <c r="R4" s="58"/>
      <c r="S4" s="58"/>
      <c r="T4" s="58"/>
      <c r="U4" s="58"/>
      <c r="V4" s="58"/>
      <c r="W4" s="58"/>
      <c r="X4" s="58"/>
      <c r="Y4" s="58"/>
    </row>
    <row r="5" spans="1:25" ht="18" customHeight="1" x14ac:dyDescent="0.2">
      <c r="A5" s="15" t="s">
        <v>78</v>
      </c>
      <c r="B5" s="15">
        <v>2018</v>
      </c>
      <c r="C5" s="8" t="s">
        <v>55</v>
      </c>
      <c r="D5" s="8" t="s">
        <v>1485</v>
      </c>
      <c r="E5" s="8" t="s">
        <v>1486</v>
      </c>
      <c r="F5" s="8" t="s">
        <v>1523</v>
      </c>
      <c r="G5" s="8">
        <v>10.64</v>
      </c>
      <c r="H5" s="8"/>
      <c r="I5" s="8"/>
      <c r="J5" s="58"/>
      <c r="K5" s="58"/>
      <c r="L5" s="58"/>
      <c r="M5" s="58"/>
      <c r="N5" s="58"/>
      <c r="O5" s="58"/>
      <c r="P5" s="58"/>
      <c r="Q5" s="58"/>
      <c r="R5" s="58"/>
      <c r="S5" s="58"/>
      <c r="T5" s="58"/>
      <c r="U5" s="58"/>
      <c r="V5" s="58"/>
      <c r="W5" s="58"/>
      <c r="X5" s="58"/>
      <c r="Y5" s="58"/>
    </row>
    <row r="6" spans="1:25" ht="18" customHeight="1" x14ac:dyDescent="0.2">
      <c r="A6" s="15" t="s">
        <v>78</v>
      </c>
      <c r="B6" s="15">
        <v>2018</v>
      </c>
      <c r="C6" s="8" t="s">
        <v>55</v>
      </c>
      <c r="D6" s="8" t="s">
        <v>1329</v>
      </c>
      <c r="E6" s="8" t="s">
        <v>1330</v>
      </c>
      <c r="F6" s="8" t="s">
        <v>1482</v>
      </c>
      <c r="G6" s="8">
        <v>3.63</v>
      </c>
      <c r="H6" s="8"/>
      <c r="I6" s="8"/>
      <c r="J6" s="58"/>
      <c r="K6" s="58"/>
      <c r="L6" s="58"/>
      <c r="M6" s="58"/>
      <c r="N6" s="58"/>
      <c r="O6" s="58"/>
      <c r="P6" s="58"/>
      <c r="Q6" s="58"/>
      <c r="R6" s="58"/>
      <c r="S6" s="58"/>
      <c r="T6" s="58"/>
      <c r="U6" s="58"/>
      <c r="V6" s="58"/>
      <c r="W6" s="58"/>
      <c r="X6" s="58"/>
      <c r="Y6" s="58"/>
    </row>
    <row r="7" spans="1:25" ht="18" customHeight="1" x14ac:dyDescent="0.2">
      <c r="A7" s="15" t="s">
        <v>78</v>
      </c>
      <c r="B7" s="15">
        <v>2018</v>
      </c>
      <c r="C7" s="8" t="s">
        <v>55</v>
      </c>
      <c r="D7" s="8" t="s">
        <v>1332</v>
      </c>
      <c r="E7" s="8" t="s">
        <v>1370</v>
      </c>
      <c r="F7" s="8" t="s">
        <v>1524</v>
      </c>
      <c r="G7" s="8">
        <v>3.5</v>
      </c>
      <c r="H7" s="8"/>
      <c r="I7" s="8"/>
      <c r="J7" s="58"/>
      <c r="K7" s="58"/>
      <c r="L7" s="58"/>
      <c r="M7" s="58"/>
      <c r="N7" s="58"/>
      <c r="O7" s="58"/>
      <c r="P7" s="58"/>
      <c r="Q7" s="58"/>
      <c r="R7" s="58"/>
      <c r="S7" s="58"/>
      <c r="T7" s="58"/>
      <c r="U7" s="58"/>
      <c r="V7" s="58"/>
      <c r="W7" s="58"/>
      <c r="X7" s="58"/>
      <c r="Y7" s="58"/>
    </row>
    <row r="8" spans="1:25" ht="18" customHeight="1" x14ac:dyDescent="0.2">
      <c r="A8" s="15" t="s">
        <v>78</v>
      </c>
      <c r="B8" s="15">
        <v>2018</v>
      </c>
      <c r="C8" s="8" t="s">
        <v>55</v>
      </c>
      <c r="D8" s="8" t="s">
        <v>1116</v>
      </c>
      <c r="E8" s="8" t="s">
        <v>1324</v>
      </c>
      <c r="F8" s="8" t="s">
        <v>1525</v>
      </c>
      <c r="G8" s="8">
        <v>2.2999999999999998</v>
      </c>
      <c r="H8" s="8"/>
      <c r="I8" s="8"/>
      <c r="J8" s="58"/>
      <c r="K8" s="58"/>
      <c r="L8" s="58"/>
      <c r="M8" s="58"/>
      <c r="N8" s="58"/>
      <c r="O8" s="58"/>
      <c r="P8" s="58"/>
      <c r="Q8" s="58"/>
      <c r="R8" s="58"/>
      <c r="S8" s="58"/>
      <c r="T8" s="58"/>
      <c r="U8" s="58"/>
      <c r="V8" s="58"/>
      <c r="W8" s="58"/>
      <c r="X8" s="58"/>
      <c r="Y8" s="58"/>
    </row>
    <row r="9" spans="1:25" ht="18" customHeight="1" x14ac:dyDescent="0.2">
      <c r="A9" s="15" t="s">
        <v>78</v>
      </c>
      <c r="B9" s="15">
        <v>2018</v>
      </c>
      <c r="C9" s="8" t="s">
        <v>55</v>
      </c>
      <c r="D9" s="8" t="s">
        <v>1526</v>
      </c>
      <c r="E9" s="8" t="s">
        <v>1527</v>
      </c>
      <c r="F9" s="8" t="s">
        <v>1528</v>
      </c>
      <c r="G9" s="8">
        <v>2.1</v>
      </c>
      <c r="H9" s="8"/>
      <c r="I9" s="8" t="s">
        <v>1529</v>
      </c>
      <c r="J9" s="58"/>
      <c r="K9" s="58"/>
      <c r="L9" s="58"/>
      <c r="M9" s="58"/>
      <c r="N9" s="58"/>
      <c r="O9" s="58"/>
      <c r="P9" s="58"/>
      <c r="Q9" s="58"/>
      <c r="R9" s="58"/>
      <c r="S9" s="58"/>
      <c r="T9" s="58"/>
      <c r="U9" s="58"/>
      <c r="V9" s="58"/>
      <c r="W9" s="58"/>
      <c r="X9" s="58"/>
      <c r="Y9" s="58"/>
    </row>
    <row r="10" spans="1:25" ht="18" customHeight="1" x14ac:dyDescent="0.2">
      <c r="A10" s="15" t="s">
        <v>78</v>
      </c>
      <c r="B10" s="15">
        <v>2018</v>
      </c>
      <c r="C10" s="8" t="s">
        <v>55</v>
      </c>
      <c r="D10" s="8" t="s">
        <v>1332</v>
      </c>
      <c r="E10" s="8" t="s">
        <v>1530</v>
      </c>
      <c r="F10" s="8" t="s">
        <v>1531</v>
      </c>
      <c r="G10" s="8">
        <v>1.2</v>
      </c>
      <c r="H10" s="8"/>
      <c r="I10" s="8" t="s">
        <v>1532</v>
      </c>
      <c r="J10" s="58"/>
      <c r="K10" s="58"/>
      <c r="L10" s="58"/>
      <c r="M10" s="58"/>
      <c r="N10" s="58"/>
      <c r="O10" s="58"/>
      <c r="P10" s="58"/>
      <c r="Q10" s="58"/>
      <c r="R10" s="58"/>
      <c r="S10" s="58"/>
      <c r="T10" s="58"/>
      <c r="U10" s="58"/>
      <c r="V10" s="58"/>
      <c r="W10" s="58"/>
      <c r="X10" s="58"/>
      <c r="Y10" s="58"/>
    </row>
    <row r="11" spans="1:25" ht="18" customHeight="1" x14ac:dyDescent="0.2">
      <c r="A11" s="15" t="s">
        <v>78</v>
      </c>
      <c r="B11" s="15">
        <v>2018</v>
      </c>
      <c r="C11" s="8" t="s">
        <v>55</v>
      </c>
      <c r="D11" s="8" t="s">
        <v>1533</v>
      </c>
      <c r="E11" s="8" t="s">
        <v>1534</v>
      </c>
      <c r="F11" s="8" t="s">
        <v>1535</v>
      </c>
      <c r="G11" s="8">
        <v>0.6</v>
      </c>
      <c r="H11" s="8"/>
      <c r="I11" s="8"/>
      <c r="J11" s="58"/>
      <c r="K11" s="58"/>
      <c r="L11" s="58"/>
      <c r="M11" s="58"/>
      <c r="N11" s="58"/>
      <c r="O11" s="58"/>
      <c r="P11" s="58"/>
      <c r="Q11" s="58"/>
      <c r="R11" s="58"/>
      <c r="S11" s="58"/>
      <c r="T11" s="58"/>
      <c r="U11" s="58"/>
      <c r="V11" s="58"/>
      <c r="W11" s="58"/>
      <c r="X11" s="58"/>
      <c r="Y11" s="58"/>
    </row>
    <row r="12" spans="1:25" ht="18" customHeight="1" x14ac:dyDescent="0.2">
      <c r="A12" s="15" t="s">
        <v>78</v>
      </c>
      <c r="B12" s="15">
        <v>2018</v>
      </c>
      <c r="C12" s="8" t="s">
        <v>55</v>
      </c>
      <c r="D12" s="8" t="s">
        <v>1497</v>
      </c>
      <c r="E12" s="8" t="s">
        <v>1498</v>
      </c>
      <c r="F12" s="8" t="s">
        <v>1536</v>
      </c>
      <c r="G12" s="8">
        <v>0.5</v>
      </c>
      <c r="H12" s="8"/>
      <c r="I12" s="8"/>
      <c r="J12" s="58"/>
      <c r="K12" s="58"/>
      <c r="L12" s="58"/>
      <c r="M12" s="58"/>
      <c r="N12" s="58"/>
      <c r="O12" s="58"/>
      <c r="P12" s="58"/>
      <c r="Q12" s="58"/>
      <c r="R12" s="58"/>
      <c r="S12" s="58"/>
      <c r="T12" s="58"/>
      <c r="U12" s="58"/>
      <c r="V12" s="58"/>
      <c r="W12" s="58"/>
      <c r="X12" s="58"/>
      <c r="Y12" s="58"/>
    </row>
    <row r="13" spans="1:25" ht="18" customHeight="1" x14ac:dyDescent="0.2">
      <c r="A13" s="15" t="s">
        <v>78</v>
      </c>
      <c r="B13" s="15">
        <v>2018</v>
      </c>
      <c r="C13" s="8" t="s">
        <v>55</v>
      </c>
      <c r="D13" s="8" t="s">
        <v>1537</v>
      </c>
      <c r="E13" s="8" t="s">
        <v>1538</v>
      </c>
      <c r="F13" s="8" t="s">
        <v>1538</v>
      </c>
      <c r="G13" s="8">
        <v>0.4</v>
      </c>
      <c r="H13" s="8"/>
      <c r="I13" s="8" t="s">
        <v>1539</v>
      </c>
      <c r="J13" s="58"/>
      <c r="K13" s="58"/>
      <c r="L13" s="58"/>
      <c r="M13" s="58"/>
      <c r="N13" s="58"/>
      <c r="O13" s="58"/>
      <c r="P13" s="58"/>
      <c r="Q13" s="58"/>
      <c r="R13" s="58"/>
      <c r="S13" s="58"/>
      <c r="T13" s="58"/>
      <c r="U13" s="58"/>
      <c r="V13" s="58"/>
      <c r="W13" s="58"/>
      <c r="X13" s="58"/>
      <c r="Y13" s="58"/>
    </row>
    <row r="14" spans="1:25" ht="18" customHeight="1" x14ac:dyDescent="0.2">
      <c r="A14" s="15" t="s">
        <v>78</v>
      </c>
      <c r="B14" s="15">
        <v>2018</v>
      </c>
      <c r="C14" s="8" t="s">
        <v>55</v>
      </c>
      <c r="D14" s="8" t="s">
        <v>1326</v>
      </c>
      <c r="E14" s="8" t="s">
        <v>1326</v>
      </c>
      <c r="F14" s="8" t="s">
        <v>1540</v>
      </c>
      <c r="G14" s="8">
        <v>0.11</v>
      </c>
      <c r="H14" s="8"/>
      <c r="I14" s="8"/>
      <c r="J14" s="58"/>
      <c r="K14" s="58"/>
      <c r="L14" s="58"/>
      <c r="M14" s="58"/>
      <c r="N14" s="58"/>
      <c r="O14" s="58"/>
      <c r="P14" s="58"/>
      <c r="Q14" s="58"/>
      <c r="R14" s="58"/>
      <c r="S14" s="58"/>
      <c r="T14" s="58"/>
      <c r="U14" s="58"/>
      <c r="V14" s="58"/>
      <c r="W14" s="58"/>
      <c r="X14" s="58"/>
      <c r="Y14" s="58"/>
    </row>
    <row r="15" spans="1:25" ht="18" customHeight="1" x14ac:dyDescent="0.2">
      <c r="A15" s="15" t="s">
        <v>78</v>
      </c>
      <c r="B15" s="15">
        <v>2018</v>
      </c>
      <c r="C15" s="8" t="s">
        <v>55</v>
      </c>
      <c r="D15" s="8" t="s">
        <v>1332</v>
      </c>
      <c r="E15" s="8" t="s">
        <v>1370</v>
      </c>
      <c r="F15" s="8" t="s">
        <v>1541</v>
      </c>
      <c r="G15" s="8">
        <v>0.04</v>
      </c>
      <c r="H15" s="8"/>
      <c r="I15" s="8"/>
      <c r="J15" s="58"/>
      <c r="K15" s="58"/>
      <c r="L15" s="58"/>
      <c r="M15" s="58"/>
      <c r="N15" s="58"/>
      <c r="O15" s="58"/>
      <c r="P15" s="58"/>
      <c r="Q15" s="58"/>
      <c r="R15" s="58"/>
      <c r="S15" s="58"/>
      <c r="T15" s="58"/>
      <c r="U15" s="58"/>
      <c r="V15" s="58"/>
      <c r="W15" s="58"/>
      <c r="X15" s="58"/>
      <c r="Y15" s="58"/>
    </row>
    <row r="16" spans="1:25" ht="18" customHeight="1" x14ac:dyDescent="0.2">
      <c r="A16" s="15" t="s">
        <v>78</v>
      </c>
      <c r="B16" s="15">
        <v>2018</v>
      </c>
      <c r="C16" s="8" t="s">
        <v>55</v>
      </c>
      <c r="D16" s="8" t="s">
        <v>1340</v>
      </c>
      <c r="E16" s="8" t="s">
        <v>1341</v>
      </c>
      <c r="F16" s="8" t="s">
        <v>1542</v>
      </c>
      <c r="G16" s="8">
        <v>0.02</v>
      </c>
      <c r="H16" s="8"/>
      <c r="I16" s="8"/>
      <c r="J16" s="58"/>
      <c r="K16" s="58"/>
      <c r="L16" s="58"/>
      <c r="M16" s="58"/>
      <c r="N16" s="58"/>
      <c r="O16" s="58"/>
      <c r="P16" s="58"/>
      <c r="Q16" s="58"/>
      <c r="R16" s="58"/>
      <c r="S16" s="58"/>
      <c r="T16" s="58"/>
      <c r="U16" s="58"/>
      <c r="V16" s="58"/>
      <c r="W16" s="58"/>
      <c r="X16" s="58"/>
      <c r="Y16" s="58"/>
    </row>
    <row r="17" spans="1:25" ht="18" customHeight="1" x14ac:dyDescent="0.2">
      <c r="A17" s="15" t="s">
        <v>78</v>
      </c>
      <c r="B17" s="15">
        <v>2018</v>
      </c>
      <c r="C17" s="8" t="s">
        <v>55</v>
      </c>
      <c r="D17" s="8" t="s">
        <v>1526</v>
      </c>
      <c r="E17" s="8" t="s">
        <v>1527</v>
      </c>
      <c r="F17" s="8" t="s">
        <v>1543</v>
      </c>
      <c r="G17" s="8">
        <v>0.02</v>
      </c>
      <c r="H17" s="8"/>
      <c r="I17" s="8" t="s">
        <v>1544</v>
      </c>
      <c r="J17" s="58"/>
      <c r="K17" s="58"/>
      <c r="L17" s="58"/>
      <c r="M17" s="58"/>
      <c r="N17" s="58"/>
      <c r="O17" s="58"/>
      <c r="P17" s="58"/>
      <c r="Q17" s="58"/>
      <c r="R17" s="58"/>
      <c r="S17" s="58"/>
      <c r="T17" s="58"/>
      <c r="U17" s="58"/>
      <c r="V17" s="58"/>
      <c r="W17" s="58"/>
      <c r="X17" s="58"/>
      <c r="Y17" s="58"/>
    </row>
    <row r="18" spans="1:25" ht="18" customHeight="1" x14ac:dyDescent="0.2">
      <c r="A18" s="15" t="s">
        <v>78</v>
      </c>
      <c r="B18" s="15">
        <v>2018</v>
      </c>
      <c r="C18" s="8" t="s">
        <v>55</v>
      </c>
      <c r="D18" s="8" t="s">
        <v>1489</v>
      </c>
      <c r="E18" s="8" t="s">
        <v>1489</v>
      </c>
      <c r="F18" s="8" t="s">
        <v>1489</v>
      </c>
      <c r="G18" s="8">
        <v>0.02</v>
      </c>
      <c r="H18" s="8"/>
      <c r="I18" s="8"/>
      <c r="J18" s="58"/>
      <c r="K18" s="58"/>
      <c r="L18" s="58"/>
      <c r="M18" s="58"/>
      <c r="N18" s="58"/>
      <c r="O18" s="58"/>
      <c r="P18" s="58"/>
      <c r="Q18" s="58"/>
      <c r="R18" s="58"/>
      <c r="S18" s="58"/>
      <c r="T18" s="58"/>
      <c r="U18" s="58"/>
      <c r="V18" s="58"/>
      <c r="W18" s="58"/>
      <c r="X18" s="58"/>
      <c r="Y18" s="58"/>
    </row>
    <row r="19" spans="1:25" ht="18" customHeight="1" x14ac:dyDescent="0.2">
      <c r="A19" s="15" t="s">
        <v>78</v>
      </c>
      <c r="B19" s="15">
        <v>2018</v>
      </c>
      <c r="C19" s="8" t="s">
        <v>55</v>
      </c>
      <c r="D19" s="8" t="s">
        <v>1101</v>
      </c>
      <c r="E19" s="8" t="s">
        <v>717</v>
      </c>
      <c r="F19" s="8" t="s">
        <v>1545</v>
      </c>
      <c r="G19" s="8">
        <v>0.02</v>
      </c>
      <c r="H19" s="8"/>
      <c r="I19" s="8"/>
      <c r="J19" s="58"/>
      <c r="K19" s="58"/>
      <c r="L19" s="58"/>
      <c r="M19" s="58"/>
      <c r="N19" s="58"/>
      <c r="O19" s="58"/>
      <c r="P19" s="58"/>
      <c r="Q19" s="58"/>
      <c r="R19" s="58"/>
      <c r="S19" s="58"/>
      <c r="T19" s="58"/>
      <c r="U19" s="58"/>
      <c r="V19" s="58"/>
      <c r="W19" s="58"/>
      <c r="X19" s="58"/>
      <c r="Y19" s="58"/>
    </row>
    <row r="20" spans="1:25" ht="18" customHeight="1" x14ac:dyDescent="0.2">
      <c r="A20" s="15" t="s">
        <v>78</v>
      </c>
      <c r="B20" s="15">
        <v>2018</v>
      </c>
      <c r="C20" s="8" t="s">
        <v>55</v>
      </c>
      <c r="D20" s="8" t="s">
        <v>1546</v>
      </c>
      <c r="E20" s="8" t="s">
        <v>1496</v>
      </c>
      <c r="F20" s="8" t="s">
        <v>1496</v>
      </c>
      <c r="G20" s="8">
        <v>0.02</v>
      </c>
      <c r="H20" s="8"/>
      <c r="I20" s="8"/>
      <c r="J20" s="58"/>
      <c r="K20" s="58"/>
      <c r="L20" s="58"/>
      <c r="M20" s="58"/>
      <c r="N20" s="58"/>
      <c r="O20" s="58"/>
      <c r="P20" s="58"/>
      <c r="Q20" s="58"/>
      <c r="R20" s="58"/>
      <c r="S20" s="58"/>
      <c r="T20" s="58"/>
      <c r="U20" s="58"/>
      <c r="V20" s="58"/>
      <c r="W20" s="58"/>
      <c r="X20" s="58"/>
      <c r="Y20" s="58"/>
    </row>
    <row r="21" spans="1:25" ht="18" customHeight="1" x14ac:dyDescent="0.2">
      <c r="A21" s="15" t="s">
        <v>78</v>
      </c>
      <c r="B21" s="15">
        <v>2018</v>
      </c>
      <c r="C21" s="8" t="s">
        <v>55</v>
      </c>
      <c r="D21" s="8" t="s">
        <v>1223</v>
      </c>
      <c r="E21" s="8" t="s">
        <v>1223</v>
      </c>
      <c r="F21" s="8" t="s">
        <v>1223</v>
      </c>
      <c r="G21" s="8">
        <v>0.08</v>
      </c>
      <c r="H21" s="8"/>
      <c r="I21" s="8"/>
      <c r="J21" s="58"/>
      <c r="K21" s="58"/>
      <c r="L21" s="58"/>
      <c r="M21" s="58"/>
      <c r="N21" s="58"/>
      <c r="O21" s="58"/>
      <c r="P21" s="58"/>
      <c r="Q21" s="58"/>
      <c r="R21" s="58"/>
      <c r="S21" s="58"/>
      <c r="T21" s="58"/>
      <c r="U21" s="58"/>
      <c r="V21" s="58"/>
      <c r="W21" s="58"/>
      <c r="X21" s="58"/>
      <c r="Y21" s="58"/>
    </row>
    <row r="22" spans="1:25" ht="18" customHeight="1" x14ac:dyDescent="0.2">
      <c r="A22" s="49" t="s">
        <v>78</v>
      </c>
      <c r="B22" s="49">
        <v>2019</v>
      </c>
      <c r="C22" s="56" t="s">
        <v>55</v>
      </c>
      <c r="D22" s="56" t="s">
        <v>1329</v>
      </c>
      <c r="E22" s="56" t="s">
        <v>1330</v>
      </c>
      <c r="F22" s="56" t="s">
        <v>1517</v>
      </c>
      <c r="G22" s="56">
        <v>57.13</v>
      </c>
      <c r="H22" s="56"/>
      <c r="I22" s="56"/>
      <c r="J22" s="51"/>
      <c r="K22" s="51"/>
      <c r="L22" s="51"/>
      <c r="M22" s="51"/>
      <c r="N22" s="51"/>
      <c r="O22" s="51"/>
      <c r="P22" s="51"/>
      <c r="Q22" s="51"/>
      <c r="R22" s="51"/>
      <c r="S22" s="51"/>
      <c r="T22" s="51"/>
      <c r="U22" s="51"/>
      <c r="V22" s="51"/>
      <c r="W22" s="51"/>
      <c r="X22" s="51"/>
      <c r="Y22" s="51"/>
    </row>
    <row r="23" spans="1:25" ht="18" customHeight="1" x14ac:dyDescent="0.2">
      <c r="A23" s="15" t="s">
        <v>78</v>
      </c>
      <c r="B23" s="15">
        <v>2019</v>
      </c>
      <c r="C23" s="8" t="s">
        <v>55</v>
      </c>
      <c r="D23" s="8" t="s">
        <v>1485</v>
      </c>
      <c r="E23" s="8" t="s">
        <v>1486</v>
      </c>
      <c r="F23" s="8" t="s">
        <v>1523</v>
      </c>
      <c r="G23" s="8">
        <v>10.83</v>
      </c>
      <c r="H23" s="8"/>
      <c r="I23" s="8"/>
      <c r="J23" s="58"/>
      <c r="K23" s="58"/>
      <c r="L23" s="58"/>
      <c r="M23" s="58"/>
      <c r="N23" s="58"/>
      <c r="O23" s="58"/>
      <c r="P23" s="58"/>
      <c r="Q23" s="58"/>
      <c r="R23" s="58"/>
      <c r="S23" s="58"/>
      <c r="T23" s="58"/>
      <c r="U23" s="58"/>
      <c r="V23" s="58"/>
      <c r="W23" s="58"/>
      <c r="X23" s="58"/>
      <c r="Y23" s="58"/>
    </row>
    <row r="24" spans="1:25" ht="18" customHeight="1" x14ac:dyDescent="0.2">
      <c r="A24" s="15" t="s">
        <v>78</v>
      </c>
      <c r="B24" s="15">
        <v>2019</v>
      </c>
      <c r="C24" s="8" t="s">
        <v>55</v>
      </c>
      <c r="D24" s="8" t="s">
        <v>627</v>
      </c>
      <c r="E24" s="8" t="s">
        <v>1519</v>
      </c>
      <c r="F24" s="8" t="s">
        <v>1520</v>
      </c>
      <c r="G24" s="8">
        <v>10.64</v>
      </c>
      <c r="H24" s="8"/>
      <c r="I24" s="8" t="s">
        <v>1521</v>
      </c>
      <c r="J24" s="58"/>
      <c r="K24" s="58"/>
      <c r="L24" s="58"/>
      <c r="M24" s="58"/>
      <c r="N24" s="58"/>
      <c r="O24" s="58"/>
      <c r="P24" s="58"/>
      <c r="Q24" s="58"/>
      <c r="R24" s="58"/>
      <c r="S24" s="58"/>
      <c r="T24" s="58"/>
      <c r="U24" s="58"/>
      <c r="V24" s="58"/>
      <c r="W24" s="58"/>
      <c r="X24" s="58"/>
      <c r="Y24" s="58"/>
    </row>
    <row r="25" spans="1:25" ht="18" customHeight="1" x14ac:dyDescent="0.2">
      <c r="A25" s="15" t="s">
        <v>78</v>
      </c>
      <c r="B25" s="15">
        <v>2019</v>
      </c>
      <c r="C25" s="8" t="s">
        <v>55</v>
      </c>
      <c r="D25" s="8" t="s">
        <v>1101</v>
      </c>
      <c r="E25" s="8" t="s">
        <v>717</v>
      </c>
      <c r="F25" s="8" t="s">
        <v>1522</v>
      </c>
      <c r="G25" s="8">
        <v>9.1999999999999993</v>
      </c>
      <c r="H25" s="8"/>
      <c r="I25" s="8"/>
      <c r="J25" s="58"/>
      <c r="K25" s="58"/>
      <c r="L25" s="58"/>
      <c r="M25" s="58"/>
      <c r="N25" s="58"/>
      <c r="O25" s="58"/>
      <c r="P25" s="58"/>
      <c r="Q25" s="58"/>
      <c r="R25" s="58"/>
      <c r="S25" s="58"/>
      <c r="T25" s="58"/>
      <c r="U25" s="58"/>
      <c r="V25" s="58"/>
      <c r="W25" s="58"/>
      <c r="X25" s="58"/>
      <c r="Y25" s="58"/>
    </row>
    <row r="26" spans="1:25" ht="18" customHeight="1" x14ac:dyDescent="0.2">
      <c r="A26" s="15" t="s">
        <v>78</v>
      </c>
      <c r="B26" s="15">
        <v>2019</v>
      </c>
      <c r="C26" s="8" t="s">
        <v>55</v>
      </c>
      <c r="D26" s="8" t="s">
        <v>1329</v>
      </c>
      <c r="E26" s="8" t="s">
        <v>1330</v>
      </c>
      <c r="F26" s="8" t="s">
        <v>1482</v>
      </c>
      <c r="G26" s="8">
        <v>2.76</v>
      </c>
      <c r="H26" s="8"/>
      <c r="I26" s="8"/>
      <c r="J26" s="58"/>
      <c r="K26" s="58"/>
      <c r="L26" s="58"/>
      <c r="M26" s="58"/>
      <c r="N26" s="58"/>
      <c r="O26" s="58"/>
      <c r="P26" s="58"/>
      <c r="Q26" s="58"/>
      <c r="R26" s="58"/>
      <c r="S26" s="58"/>
      <c r="T26" s="58"/>
      <c r="U26" s="58"/>
      <c r="V26" s="58"/>
      <c r="W26" s="58"/>
      <c r="X26" s="58"/>
      <c r="Y26" s="58"/>
    </row>
    <row r="27" spans="1:25" ht="18" customHeight="1" x14ac:dyDescent="0.2">
      <c r="A27" s="15" t="s">
        <v>78</v>
      </c>
      <c r="B27" s="15">
        <v>2019</v>
      </c>
      <c r="C27" s="8" t="s">
        <v>55</v>
      </c>
      <c r="D27" s="8" t="s">
        <v>1332</v>
      </c>
      <c r="E27" s="8" t="s">
        <v>1370</v>
      </c>
      <c r="F27" s="8" t="s">
        <v>1524</v>
      </c>
      <c r="G27" s="8">
        <v>2.34</v>
      </c>
      <c r="H27" s="8"/>
      <c r="I27" s="8"/>
      <c r="J27" s="58"/>
      <c r="K27" s="58"/>
      <c r="L27" s="58"/>
      <c r="M27" s="58"/>
      <c r="N27" s="58"/>
      <c r="O27" s="58"/>
      <c r="P27" s="58"/>
      <c r="Q27" s="58"/>
      <c r="R27" s="58"/>
      <c r="S27" s="58"/>
      <c r="T27" s="58"/>
      <c r="U27" s="58"/>
      <c r="V27" s="58"/>
      <c r="W27" s="58"/>
      <c r="X27" s="58"/>
      <c r="Y27" s="58"/>
    </row>
    <row r="28" spans="1:25" ht="18" customHeight="1" x14ac:dyDescent="0.2">
      <c r="A28" s="15" t="s">
        <v>78</v>
      </c>
      <c r="B28" s="15">
        <v>2019</v>
      </c>
      <c r="C28" s="8" t="s">
        <v>55</v>
      </c>
      <c r="D28" s="8" t="s">
        <v>1116</v>
      </c>
      <c r="E28" s="8" t="s">
        <v>1324</v>
      </c>
      <c r="F28" s="8" t="s">
        <v>1525</v>
      </c>
      <c r="G28" s="8">
        <v>2.2599999999999998</v>
      </c>
      <c r="H28" s="8"/>
      <c r="I28" s="8"/>
      <c r="J28" s="58"/>
      <c r="K28" s="58"/>
      <c r="L28" s="58"/>
      <c r="M28" s="58"/>
      <c r="N28" s="58"/>
      <c r="O28" s="58"/>
      <c r="P28" s="58"/>
      <c r="Q28" s="58"/>
      <c r="R28" s="58"/>
      <c r="S28" s="58"/>
      <c r="T28" s="58"/>
      <c r="U28" s="58"/>
      <c r="V28" s="58"/>
      <c r="W28" s="58"/>
      <c r="X28" s="58"/>
      <c r="Y28" s="58"/>
    </row>
    <row r="29" spans="1:25" ht="18" customHeight="1" x14ac:dyDescent="0.2">
      <c r="A29" s="15" t="s">
        <v>78</v>
      </c>
      <c r="B29" s="15">
        <v>2019</v>
      </c>
      <c r="C29" s="8" t="s">
        <v>55</v>
      </c>
      <c r="D29" s="8" t="s">
        <v>1526</v>
      </c>
      <c r="E29" s="8" t="s">
        <v>1527</v>
      </c>
      <c r="F29" s="8" t="s">
        <v>1528</v>
      </c>
      <c r="G29" s="8">
        <v>1.91</v>
      </c>
      <c r="H29" s="8"/>
      <c r="I29" s="8" t="s">
        <v>1529</v>
      </c>
      <c r="J29" s="58"/>
      <c r="K29" s="58"/>
      <c r="L29" s="58"/>
      <c r="M29" s="58"/>
      <c r="N29" s="58"/>
      <c r="O29" s="58"/>
      <c r="P29" s="58"/>
      <c r="Q29" s="58"/>
      <c r="R29" s="58"/>
      <c r="S29" s="58"/>
      <c r="T29" s="58"/>
      <c r="U29" s="58"/>
      <c r="V29" s="58"/>
      <c r="W29" s="58"/>
      <c r="X29" s="58"/>
      <c r="Y29" s="58"/>
    </row>
    <row r="30" spans="1:25" ht="18" customHeight="1" x14ac:dyDescent="0.2">
      <c r="A30" s="15" t="s">
        <v>78</v>
      </c>
      <c r="B30" s="15">
        <v>2019</v>
      </c>
      <c r="C30" s="8" t="s">
        <v>55</v>
      </c>
      <c r="D30" s="8" t="s">
        <v>1332</v>
      </c>
      <c r="E30" s="8" t="s">
        <v>1530</v>
      </c>
      <c r="F30" s="8" t="s">
        <v>1531</v>
      </c>
      <c r="G30" s="8">
        <v>1.5</v>
      </c>
      <c r="H30" s="8"/>
      <c r="I30" s="8" t="s">
        <v>1532</v>
      </c>
      <c r="J30" s="58"/>
      <c r="K30" s="58"/>
      <c r="L30" s="58"/>
      <c r="M30" s="58"/>
      <c r="N30" s="58"/>
      <c r="O30" s="58"/>
      <c r="P30" s="58"/>
      <c r="Q30" s="58"/>
      <c r="R30" s="58"/>
      <c r="S30" s="58"/>
      <c r="T30" s="58"/>
      <c r="U30" s="58"/>
      <c r="V30" s="58"/>
      <c r="W30" s="58"/>
      <c r="X30" s="58"/>
      <c r="Y30" s="58"/>
    </row>
    <row r="31" spans="1:25" ht="18" customHeight="1" x14ac:dyDescent="0.2">
      <c r="A31" s="15" t="s">
        <v>78</v>
      </c>
      <c r="B31" s="15">
        <v>2019</v>
      </c>
      <c r="C31" s="8" t="s">
        <v>55</v>
      </c>
      <c r="D31" s="8" t="s">
        <v>1497</v>
      </c>
      <c r="E31" s="8" t="s">
        <v>1498</v>
      </c>
      <c r="F31" s="8" t="s">
        <v>1536</v>
      </c>
      <c r="G31" s="8">
        <v>0.47</v>
      </c>
      <c r="H31" s="8"/>
      <c r="I31" s="8"/>
      <c r="J31" s="58"/>
      <c r="K31" s="58"/>
      <c r="L31" s="58"/>
      <c r="M31" s="58"/>
      <c r="N31" s="58"/>
      <c r="O31" s="58"/>
      <c r="P31" s="58"/>
      <c r="Q31" s="58"/>
      <c r="R31" s="58"/>
      <c r="S31" s="58"/>
      <c r="T31" s="58"/>
      <c r="U31" s="58"/>
      <c r="V31" s="58"/>
      <c r="W31" s="58"/>
      <c r="X31" s="58"/>
      <c r="Y31" s="58"/>
    </row>
    <row r="32" spans="1:25" ht="18" customHeight="1" x14ac:dyDescent="0.2">
      <c r="A32" s="15" t="s">
        <v>78</v>
      </c>
      <c r="B32" s="15">
        <v>2019</v>
      </c>
      <c r="C32" s="8" t="s">
        <v>55</v>
      </c>
      <c r="D32" s="8" t="s">
        <v>1533</v>
      </c>
      <c r="E32" s="8" t="s">
        <v>1534</v>
      </c>
      <c r="F32" s="8" t="s">
        <v>1535</v>
      </c>
      <c r="G32" s="8">
        <v>0.37</v>
      </c>
      <c r="H32" s="8"/>
      <c r="I32" s="8"/>
      <c r="J32" s="58"/>
      <c r="K32" s="58"/>
      <c r="L32" s="58"/>
      <c r="M32" s="58"/>
      <c r="N32" s="58"/>
      <c r="O32" s="58"/>
      <c r="P32" s="58"/>
      <c r="Q32" s="58"/>
      <c r="R32" s="58"/>
      <c r="S32" s="58"/>
      <c r="T32" s="58"/>
      <c r="U32" s="58"/>
      <c r="V32" s="58"/>
      <c r="W32" s="58"/>
      <c r="X32" s="58"/>
      <c r="Y32" s="58"/>
    </row>
    <row r="33" spans="1:25" ht="18" customHeight="1" x14ac:dyDescent="0.2">
      <c r="A33" s="15" t="s">
        <v>78</v>
      </c>
      <c r="B33" s="15">
        <v>2019</v>
      </c>
      <c r="C33" s="8" t="s">
        <v>55</v>
      </c>
      <c r="D33" s="8" t="s">
        <v>1537</v>
      </c>
      <c r="E33" s="8" t="s">
        <v>1538</v>
      </c>
      <c r="F33" s="8" t="s">
        <v>1538</v>
      </c>
      <c r="G33" s="8">
        <v>0.28000000000000003</v>
      </c>
      <c r="H33" s="8"/>
      <c r="I33" s="8"/>
      <c r="J33" s="58"/>
      <c r="K33" s="58"/>
      <c r="L33" s="58"/>
      <c r="M33" s="58"/>
      <c r="N33" s="58"/>
      <c r="O33" s="58"/>
      <c r="P33" s="58"/>
      <c r="Q33" s="58"/>
      <c r="R33" s="58"/>
      <c r="S33" s="58"/>
      <c r="T33" s="58"/>
      <c r="U33" s="58"/>
      <c r="V33" s="58"/>
      <c r="W33" s="58"/>
      <c r="X33" s="58"/>
      <c r="Y33" s="58"/>
    </row>
    <row r="34" spans="1:25" ht="18" customHeight="1" x14ac:dyDescent="0.2">
      <c r="A34" s="15" t="s">
        <v>78</v>
      </c>
      <c r="B34" s="15">
        <v>2019</v>
      </c>
      <c r="C34" s="8" t="s">
        <v>55</v>
      </c>
      <c r="D34" s="8" t="s">
        <v>1326</v>
      </c>
      <c r="E34" s="8" t="s">
        <v>1326</v>
      </c>
      <c r="F34" s="8" t="s">
        <v>1540</v>
      </c>
      <c r="G34" s="8">
        <v>0.09</v>
      </c>
      <c r="H34" s="8"/>
      <c r="I34" s="8"/>
      <c r="J34" s="58"/>
      <c r="K34" s="58"/>
      <c r="L34" s="58"/>
      <c r="M34" s="58"/>
      <c r="N34" s="58"/>
      <c r="O34" s="58"/>
      <c r="P34" s="58"/>
      <c r="Q34" s="58"/>
      <c r="R34" s="58"/>
      <c r="S34" s="58"/>
      <c r="T34" s="58"/>
      <c r="U34" s="58"/>
      <c r="V34" s="58"/>
      <c r="W34" s="58"/>
      <c r="X34" s="58"/>
      <c r="Y34" s="58"/>
    </row>
    <row r="35" spans="1:25" ht="18" customHeight="1" x14ac:dyDescent="0.2">
      <c r="A35" s="15" t="s">
        <v>78</v>
      </c>
      <c r="B35" s="15">
        <v>2019</v>
      </c>
      <c r="C35" s="8" t="s">
        <v>55</v>
      </c>
      <c r="D35" s="8" t="s">
        <v>1340</v>
      </c>
      <c r="E35" s="8" t="s">
        <v>1341</v>
      </c>
      <c r="F35" s="8" t="s">
        <v>1542</v>
      </c>
      <c r="G35" s="8">
        <v>0.02</v>
      </c>
      <c r="H35" s="8"/>
      <c r="I35" s="8"/>
      <c r="J35" s="58"/>
      <c r="K35" s="58"/>
      <c r="L35" s="58"/>
      <c r="M35" s="58"/>
      <c r="N35" s="58"/>
      <c r="O35" s="58"/>
      <c r="P35" s="58"/>
      <c r="Q35" s="58"/>
      <c r="R35" s="58"/>
      <c r="S35" s="58"/>
      <c r="T35" s="58"/>
      <c r="U35" s="58"/>
      <c r="V35" s="58"/>
      <c r="W35" s="58"/>
      <c r="X35" s="58"/>
      <c r="Y35" s="58"/>
    </row>
    <row r="36" spans="1:25" ht="18" customHeight="1" x14ac:dyDescent="0.2">
      <c r="A36" s="15" t="s">
        <v>78</v>
      </c>
      <c r="B36" s="15">
        <v>2019</v>
      </c>
      <c r="C36" s="8" t="s">
        <v>55</v>
      </c>
      <c r="D36" s="8" t="s">
        <v>1526</v>
      </c>
      <c r="E36" s="8" t="s">
        <v>1527</v>
      </c>
      <c r="F36" s="8" t="s">
        <v>1543</v>
      </c>
      <c r="G36" s="8">
        <v>0.02</v>
      </c>
      <c r="H36" s="8"/>
      <c r="I36" s="8" t="s">
        <v>1547</v>
      </c>
      <c r="J36" s="58"/>
      <c r="K36" s="58"/>
      <c r="L36" s="58"/>
      <c r="M36" s="58"/>
      <c r="N36" s="58"/>
      <c r="O36" s="58"/>
      <c r="P36" s="58"/>
      <c r="Q36" s="58"/>
      <c r="R36" s="58"/>
      <c r="S36" s="58"/>
      <c r="T36" s="58"/>
      <c r="U36" s="58"/>
      <c r="V36" s="58"/>
      <c r="W36" s="58"/>
      <c r="X36" s="58"/>
      <c r="Y36" s="58"/>
    </row>
    <row r="37" spans="1:25" ht="18" customHeight="1" x14ac:dyDescent="0.2">
      <c r="A37" s="15" t="s">
        <v>78</v>
      </c>
      <c r="B37" s="15">
        <v>2019</v>
      </c>
      <c r="C37" s="8" t="s">
        <v>55</v>
      </c>
      <c r="D37" s="8" t="s">
        <v>1489</v>
      </c>
      <c r="E37" s="8" t="s">
        <v>1489</v>
      </c>
      <c r="F37" s="8" t="s">
        <v>1489</v>
      </c>
      <c r="G37" s="8">
        <v>0.02</v>
      </c>
      <c r="H37" s="8"/>
      <c r="I37" s="8"/>
      <c r="J37" s="58"/>
      <c r="K37" s="58"/>
      <c r="L37" s="58"/>
      <c r="M37" s="58"/>
      <c r="N37" s="58"/>
      <c r="O37" s="58"/>
      <c r="P37" s="58"/>
      <c r="Q37" s="58"/>
      <c r="R37" s="58"/>
      <c r="S37" s="58"/>
      <c r="T37" s="58"/>
      <c r="U37" s="58"/>
      <c r="V37" s="58"/>
      <c r="W37" s="58"/>
      <c r="X37" s="58"/>
      <c r="Y37" s="58"/>
    </row>
    <row r="38" spans="1:25" ht="18" customHeight="1" x14ac:dyDescent="0.2">
      <c r="A38" s="15" t="s">
        <v>78</v>
      </c>
      <c r="B38" s="15">
        <v>2019</v>
      </c>
      <c r="C38" s="8" t="s">
        <v>55</v>
      </c>
      <c r="D38" s="8" t="s">
        <v>1501</v>
      </c>
      <c r="E38" s="8" t="s">
        <v>1548</v>
      </c>
      <c r="F38" s="8" t="s">
        <v>1548</v>
      </c>
      <c r="G38" s="8">
        <v>0.01</v>
      </c>
      <c r="H38" s="8"/>
      <c r="I38" s="8"/>
      <c r="J38" s="58"/>
      <c r="K38" s="58"/>
      <c r="L38" s="58"/>
      <c r="M38" s="58"/>
      <c r="N38" s="58"/>
      <c r="O38" s="58"/>
      <c r="P38" s="58"/>
      <c r="Q38" s="58"/>
      <c r="R38" s="58"/>
      <c r="S38" s="58"/>
      <c r="T38" s="58"/>
      <c r="U38" s="58"/>
      <c r="V38" s="58"/>
      <c r="W38" s="58"/>
      <c r="X38" s="58"/>
      <c r="Y38" s="58"/>
    </row>
    <row r="39" spans="1:25" ht="18" customHeight="1" x14ac:dyDescent="0.2">
      <c r="A39" s="15" t="s">
        <v>78</v>
      </c>
      <c r="B39" s="15">
        <v>2019</v>
      </c>
      <c r="C39" s="8" t="s">
        <v>55</v>
      </c>
      <c r="D39" s="8" t="s">
        <v>1332</v>
      </c>
      <c r="E39" s="8" t="s">
        <v>1370</v>
      </c>
      <c r="F39" s="8" t="s">
        <v>1541</v>
      </c>
      <c r="G39" s="8">
        <v>0.01</v>
      </c>
      <c r="H39" s="8"/>
      <c r="I39" s="8"/>
      <c r="J39" s="58"/>
      <c r="K39" s="58"/>
      <c r="L39" s="58"/>
      <c r="M39" s="58"/>
      <c r="N39" s="58"/>
      <c r="O39" s="58"/>
      <c r="P39" s="58"/>
      <c r="Q39" s="58"/>
      <c r="R39" s="58"/>
      <c r="S39" s="58"/>
      <c r="T39" s="58"/>
      <c r="U39" s="58"/>
      <c r="V39" s="58"/>
      <c r="W39" s="58"/>
      <c r="X39" s="58"/>
      <c r="Y39" s="58"/>
    </row>
    <row r="40" spans="1:25" ht="18" customHeight="1" x14ac:dyDescent="0.2">
      <c r="A40" s="15" t="s">
        <v>78</v>
      </c>
      <c r="B40" s="15">
        <v>2019</v>
      </c>
      <c r="C40" s="8" t="s">
        <v>55</v>
      </c>
      <c r="D40" s="8" t="s">
        <v>1223</v>
      </c>
      <c r="E40" s="8" t="s">
        <v>1223</v>
      </c>
      <c r="F40" s="8" t="s">
        <v>1223</v>
      </c>
      <c r="G40" s="8">
        <v>0.08</v>
      </c>
      <c r="H40" s="8"/>
      <c r="I40" s="8"/>
      <c r="J40" s="58"/>
      <c r="K40" s="58"/>
      <c r="L40" s="58"/>
      <c r="M40" s="58"/>
      <c r="N40" s="58"/>
      <c r="O40" s="58"/>
      <c r="P40" s="58"/>
      <c r="Q40" s="58"/>
      <c r="R40" s="58"/>
      <c r="S40" s="58"/>
      <c r="T40" s="58"/>
      <c r="U40" s="58"/>
      <c r="V40" s="58"/>
      <c r="W40" s="58"/>
      <c r="X40" s="58"/>
      <c r="Y40" s="58"/>
    </row>
    <row r="41" spans="1:25" ht="18" customHeight="1" x14ac:dyDescent="0.2">
      <c r="A41" s="49" t="s">
        <v>78</v>
      </c>
      <c r="B41" s="49">
        <v>2020</v>
      </c>
      <c r="C41" s="56" t="s">
        <v>55</v>
      </c>
      <c r="D41" s="56" t="s">
        <v>1329</v>
      </c>
      <c r="E41" s="56" t="s">
        <v>1330</v>
      </c>
      <c r="F41" s="56" t="s">
        <v>1517</v>
      </c>
      <c r="G41" s="56">
        <v>47.98</v>
      </c>
      <c r="H41" s="56"/>
      <c r="I41" s="56"/>
      <c r="J41" s="51"/>
      <c r="K41" s="51"/>
      <c r="L41" s="51"/>
      <c r="M41" s="51"/>
      <c r="N41" s="51"/>
      <c r="O41" s="51"/>
      <c r="P41" s="51"/>
      <c r="Q41" s="51"/>
      <c r="R41" s="51"/>
      <c r="S41" s="51"/>
      <c r="T41" s="51"/>
      <c r="U41" s="51"/>
      <c r="V41" s="51"/>
      <c r="W41" s="51"/>
      <c r="X41" s="51"/>
      <c r="Y41" s="51"/>
    </row>
    <row r="42" spans="1:25" ht="18" customHeight="1" x14ac:dyDescent="0.2">
      <c r="A42" s="15" t="s">
        <v>78</v>
      </c>
      <c r="B42" s="15">
        <v>2020</v>
      </c>
      <c r="C42" s="8" t="s">
        <v>55</v>
      </c>
      <c r="D42" s="8" t="s">
        <v>627</v>
      </c>
      <c r="E42" s="8" t="s">
        <v>1519</v>
      </c>
      <c r="F42" s="8" t="s">
        <v>1520</v>
      </c>
      <c r="G42" s="8">
        <v>13.73</v>
      </c>
      <c r="H42" s="8"/>
      <c r="I42" s="8" t="s">
        <v>1521</v>
      </c>
      <c r="J42" s="58"/>
      <c r="K42" s="58"/>
      <c r="L42" s="58"/>
      <c r="M42" s="58"/>
      <c r="N42" s="58"/>
      <c r="O42" s="58"/>
      <c r="P42" s="58"/>
      <c r="Q42" s="58"/>
      <c r="R42" s="58"/>
      <c r="S42" s="58"/>
      <c r="T42" s="58"/>
      <c r="U42" s="58"/>
      <c r="V42" s="58"/>
      <c r="W42" s="58"/>
      <c r="X42" s="58"/>
      <c r="Y42" s="58"/>
    </row>
    <row r="43" spans="1:25" ht="18" customHeight="1" x14ac:dyDescent="0.2">
      <c r="A43" s="15" t="s">
        <v>78</v>
      </c>
      <c r="B43" s="15">
        <v>2020</v>
      </c>
      <c r="C43" s="8" t="s">
        <v>55</v>
      </c>
      <c r="D43" s="8" t="s">
        <v>1101</v>
      </c>
      <c r="E43" s="8" t="s">
        <v>717</v>
      </c>
      <c r="F43" s="8" t="s">
        <v>1522</v>
      </c>
      <c r="G43" s="8">
        <v>9.43</v>
      </c>
      <c r="H43" s="8"/>
      <c r="I43" s="8"/>
      <c r="J43" s="58"/>
      <c r="K43" s="58"/>
      <c r="L43" s="58"/>
      <c r="M43" s="58"/>
      <c r="N43" s="58"/>
      <c r="O43" s="58"/>
      <c r="P43" s="58"/>
      <c r="Q43" s="58"/>
      <c r="R43" s="58"/>
      <c r="S43" s="58"/>
      <c r="T43" s="58"/>
      <c r="U43" s="58"/>
      <c r="V43" s="58"/>
      <c r="W43" s="58"/>
      <c r="X43" s="58"/>
      <c r="Y43" s="58"/>
    </row>
    <row r="44" spans="1:25" ht="18" customHeight="1" x14ac:dyDescent="0.2">
      <c r="A44" s="15" t="s">
        <v>78</v>
      </c>
      <c r="B44" s="15">
        <v>2020</v>
      </c>
      <c r="C44" s="8" t="s">
        <v>55</v>
      </c>
      <c r="D44" s="8" t="s">
        <v>1485</v>
      </c>
      <c r="E44" s="8" t="s">
        <v>1486</v>
      </c>
      <c r="F44" s="8" t="s">
        <v>1523</v>
      </c>
      <c r="G44" s="8">
        <v>8.84</v>
      </c>
      <c r="H44" s="8"/>
      <c r="I44" s="8"/>
      <c r="J44" s="58"/>
      <c r="K44" s="58"/>
      <c r="L44" s="58"/>
      <c r="M44" s="58"/>
      <c r="N44" s="58"/>
      <c r="O44" s="58"/>
      <c r="P44" s="58"/>
      <c r="Q44" s="58"/>
      <c r="R44" s="58"/>
      <c r="S44" s="58"/>
      <c r="T44" s="58"/>
      <c r="U44" s="58"/>
      <c r="V44" s="58"/>
      <c r="W44" s="58"/>
      <c r="X44" s="58"/>
      <c r="Y44" s="58"/>
    </row>
    <row r="45" spans="1:25" ht="18" customHeight="1" x14ac:dyDescent="0.2">
      <c r="A45" s="15" t="s">
        <v>78</v>
      </c>
      <c r="B45" s="15">
        <v>2020</v>
      </c>
      <c r="C45" s="8" t="s">
        <v>55</v>
      </c>
      <c r="D45" s="8" t="s">
        <v>1326</v>
      </c>
      <c r="E45" s="8" t="s">
        <v>1326</v>
      </c>
      <c r="F45" s="8" t="s">
        <v>1540</v>
      </c>
      <c r="G45" s="8">
        <v>7.23</v>
      </c>
      <c r="H45" s="8"/>
      <c r="I45" s="8"/>
      <c r="J45" s="58"/>
      <c r="K45" s="58"/>
      <c r="L45" s="58"/>
      <c r="M45" s="58"/>
      <c r="N45" s="58"/>
      <c r="O45" s="58"/>
      <c r="P45" s="58"/>
      <c r="Q45" s="58"/>
      <c r="R45" s="58"/>
      <c r="S45" s="58"/>
      <c r="T45" s="58"/>
      <c r="U45" s="58"/>
      <c r="V45" s="58"/>
      <c r="W45" s="58"/>
      <c r="X45" s="58"/>
      <c r="Y45" s="58"/>
    </row>
    <row r="46" spans="1:25" ht="18" customHeight="1" x14ac:dyDescent="0.2">
      <c r="A46" s="15" t="s">
        <v>78</v>
      </c>
      <c r="B46" s="15">
        <v>2020</v>
      </c>
      <c r="C46" s="8" t="s">
        <v>55</v>
      </c>
      <c r="D46" s="8" t="s">
        <v>1526</v>
      </c>
      <c r="E46" s="8" t="s">
        <v>1527</v>
      </c>
      <c r="F46" s="8" t="s">
        <v>1528</v>
      </c>
      <c r="G46" s="8">
        <v>3.05</v>
      </c>
      <c r="H46" s="8"/>
      <c r="I46" s="8" t="s">
        <v>1549</v>
      </c>
      <c r="J46" s="58"/>
      <c r="K46" s="58"/>
      <c r="L46" s="58"/>
      <c r="M46" s="58"/>
      <c r="N46" s="58"/>
      <c r="O46" s="58"/>
      <c r="P46" s="58"/>
      <c r="Q46" s="58"/>
      <c r="R46" s="58"/>
      <c r="S46" s="58"/>
      <c r="T46" s="58"/>
      <c r="U46" s="58"/>
      <c r="V46" s="58"/>
      <c r="W46" s="58"/>
      <c r="X46" s="58"/>
      <c r="Y46" s="58"/>
    </row>
    <row r="47" spans="1:25" ht="18" customHeight="1" x14ac:dyDescent="0.2">
      <c r="A47" s="15" t="s">
        <v>78</v>
      </c>
      <c r="B47" s="15">
        <v>2020</v>
      </c>
      <c r="C47" s="8" t="s">
        <v>55</v>
      </c>
      <c r="D47" s="8" t="s">
        <v>1332</v>
      </c>
      <c r="E47" s="8" t="s">
        <v>1370</v>
      </c>
      <c r="F47" s="8" t="s">
        <v>1524</v>
      </c>
      <c r="G47" s="8">
        <v>2.2000000000000002</v>
      </c>
      <c r="H47" s="8"/>
      <c r="I47" s="8"/>
      <c r="J47" s="58"/>
      <c r="K47" s="58"/>
      <c r="L47" s="58"/>
      <c r="M47" s="58"/>
      <c r="N47" s="58"/>
      <c r="O47" s="58"/>
      <c r="P47" s="58"/>
      <c r="Q47" s="58"/>
      <c r="R47" s="58"/>
      <c r="S47" s="58"/>
      <c r="T47" s="58"/>
      <c r="U47" s="58"/>
      <c r="V47" s="58"/>
      <c r="W47" s="58"/>
      <c r="X47" s="58"/>
      <c r="Y47" s="58"/>
    </row>
    <row r="48" spans="1:25" ht="18" customHeight="1" x14ac:dyDescent="0.2">
      <c r="A48" s="15" t="s">
        <v>78</v>
      </c>
      <c r="B48" s="15">
        <v>2020</v>
      </c>
      <c r="C48" s="8" t="s">
        <v>55</v>
      </c>
      <c r="D48" s="8" t="s">
        <v>1329</v>
      </c>
      <c r="E48" s="8" t="s">
        <v>1330</v>
      </c>
      <c r="F48" s="8" t="s">
        <v>1482</v>
      </c>
      <c r="G48" s="8">
        <v>1.8</v>
      </c>
      <c r="H48" s="8"/>
      <c r="I48" s="8"/>
      <c r="J48" s="58"/>
      <c r="K48" s="58"/>
      <c r="L48" s="58"/>
      <c r="M48" s="58"/>
      <c r="N48" s="58"/>
      <c r="O48" s="58"/>
      <c r="P48" s="58"/>
      <c r="Q48" s="58"/>
      <c r="R48" s="58"/>
      <c r="S48" s="58"/>
      <c r="T48" s="58"/>
      <c r="U48" s="58"/>
      <c r="V48" s="58"/>
      <c r="W48" s="58"/>
      <c r="X48" s="58"/>
      <c r="Y48" s="58"/>
    </row>
    <row r="49" spans="1:25" ht="18" customHeight="1" x14ac:dyDescent="0.2">
      <c r="A49" s="15" t="s">
        <v>78</v>
      </c>
      <c r="B49" s="15">
        <v>2020</v>
      </c>
      <c r="C49" s="8" t="s">
        <v>55</v>
      </c>
      <c r="D49" s="8" t="s">
        <v>1116</v>
      </c>
      <c r="E49" s="8" t="s">
        <v>1324</v>
      </c>
      <c r="F49" s="8" t="s">
        <v>1525</v>
      </c>
      <c r="G49" s="8">
        <v>1.78</v>
      </c>
      <c r="H49" s="8"/>
      <c r="I49" s="8"/>
      <c r="J49" s="58"/>
      <c r="K49" s="58"/>
      <c r="L49" s="58"/>
      <c r="M49" s="58"/>
      <c r="N49" s="58"/>
      <c r="O49" s="58"/>
      <c r="P49" s="58"/>
      <c r="Q49" s="58"/>
      <c r="R49" s="58"/>
      <c r="S49" s="58"/>
      <c r="T49" s="58"/>
      <c r="U49" s="58"/>
      <c r="V49" s="58"/>
      <c r="W49" s="58"/>
      <c r="X49" s="58"/>
      <c r="Y49" s="58"/>
    </row>
    <row r="50" spans="1:25" ht="18" customHeight="1" x14ac:dyDescent="0.2">
      <c r="A50" s="15" t="s">
        <v>78</v>
      </c>
      <c r="B50" s="15">
        <v>2020</v>
      </c>
      <c r="C50" s="8" t="s">
        <v>55</v>
      </c>
      <c r="D50" s="8" t="s">
        <v>1332</v>
      </c>
      <c r="E50" s="8" t="s">
        <v>1530</v>
      </c>
      <c r="F50" s="8" t="s">
        <v>1531</v>
      </c>
      <c r="G50" s="8">
        <v>1.56</v>
      </c>
      <c r="H50" s="8"/>
      <c r="I50" s="8" t="s">
        <v>1532</v>
      </c>
      <c r="J50" s="58"/>
      <c r="K50" s="58"/>
      <c r="L50" s="58"/>
      <c r="M50" s="58"/>
      <c r="N50" s="58"/>
      <c r="O50" s="58"/>
      <c r="P50" s="58"/>
      <c r="Q50" s="58"/>
      <c r="R50" s="58"/>
      <c r="S50" s="58"/>
      <c r="T50" s="58"/>
      <c r="U50" s="58"/>
      <c r="V50" s="58"/>
      <c r="W50" s="58"/>
      <c r="X50" s="58"/>
      <c r="Y50" s="58"/>
    </row>
    <row r="51" spans="1:25" ht="18" customHeight="1" x14ac:dyDescent="0.2">
      <c r="A51" s="15" t="s">
        <v>78</v>
      </c>
      <c r="B51" s="15">
        <v>2020</v>
      </c>
      <c r="C51" s="8" t="s">
        <v>55</v>
      </c>
      <c r="D51" s="8" t="s">
        <v>1332</v>
      </c>
      <c r="E51" s="8" t="s">
        <v>1530</v>
      </c>
      <c r="F51" s="8" t="s">
        <v>1550</v>
      </c>
      <c r="G51" s="8">
        <v>0.75</v>
      </c>
      <c r="H51" s="8"/>
      <c r="I51" s="8" t="s">
        <v>1532</v>
      </c>
      <c r="J51" s="58"/>
      <c r="K51" s="58"/>
      <c r="L51" s="58"/>
      <c r="M51" s="58"/>
      <c r="N51" s="58"/>
      <c r="O51" s="58"/>
      <c r="P51" s="58"/>
      <c r="Q51" s="58"/>
      <c r="R51" s="58"/>
      <c r="S51" s="58"/>
      <c r="T51" s="58"/>
      <c r="U51" s="58"/>
      <c r="V51" s="58"/>
      <c r="W51" s="58"/>
      <c r="X51" s="58"/>
      <c r="Y51" s="58"/>
    </row>
    <row r="52" spans="1:25" ht="18" customHeight="1" x14ac:dyDescent="0.2">
      <c r="A52" s="15" t="s">
        <v>78</v>
      </c>
      <c r="B52" s="15">
        <v>2020</v>
      </c>
      <c r="C52" s="8" t="s">
        <v>55</v>
      </c>
      <c r="D52" s="8" t="s">
        <v>1497</v>
      </c>
      <c r="E52" s="8" t="s">
        <v>1498</v>
      </c>
      <c r="F52" s="8" t="s">
        <v>1536</v>
      </c>
      <c r="G52" s="8">
        <v>0.45</v>
      </c>
      <c r="H52" s="8"/>
      <c r="I52" s="8"/>
      <c r="J52" s="58"/>
      <c r="K52" s="58"/>
      <c r="L52" s="58"/>
      <c r="M52" s="58"/>
      <c r="N52" s="58"/>
      <c r="O52" s="58"/>
      <c r="P52" s="58"/>
      <c r="Q52" s="58"/>
      <c r="R52" s="58"/>
      <c r="S52" s="58"/>
      <c r="T52" s="58"/>
      <c r="U52" s="58"/>
      <c r="V52" s="58"/>
      <c r="W52" s="58"/>
      <c r="X52" s="58"/>
      <c r="Y52" s="58"/>
    </row>
    <row r="53" spans="1:25" ht="18" customHeight="1" x14ac:dyDescent="0.2">
      <c r="A53" s="15" t="s">
        <v>78</v>
      </c>
      <c r="B53" s="15">
        <v>2020</v>
      </c>
      <c r="C53" s="8" t="s">
        <v>55</v>
      </c>
      <c r="D53" s="8" t="s">
        <v>1533</v>
      </c>
      <c r="E53" s="8" t="s">
        <v>1534</v>
      </c>
      <c r="F53" s="8" t="s">
        <v>1535</v>
      </c>
      <c r="G53" s="8">
        <v>0.28999999999999998</v>
      </c>
      <c r="H53" s="8"/>
      <c r="I53" s="8"/>
      <c r="J53" s="58"/>
      <c r="K53" s="58"/>
      <c r="L53" s="58"/>
      <c r="M53" s="58"/>
      <c r="N53" s="58"/>
      <c r="O53" s="58"/>
      <c r="P53" s="58"/>
      <c r="Q53" s="58"/>
      <c r="R53" s="58"/>
      <c r="S53" s="58"/>
      <c r="T53" s="58"/>
      <c r="U53" s="58"/>
      <c r="V53" s="58"/>
      <c r="W53" s="58"/>
      <c r="X53" s="58"/>
      <c r="Y53" s="58"/>
    </row>
    <row r="54" spans="1:25" ht="18" customHeight="1" x14ac:dyDescent="0.2">
      <c r="A54" s="15" t="s">
        <v>78</v>
      </c>
      <c r="B54" s="15">
        <v>2020</v>
      </c>
      <c r="C54" s="8" t="s">
        <v>55</v>
      </c>
      <c r="D54" s="8" t="s">
        <v>1537</v>
      </c>
      <c r="E54" s="8" t="s">
        <v>1538</v>
      </c>
      <c r="F54" s="8" t="s">
        <v>1538</v>
      </c>
      <c r="G54" s="8">
        <v>0.22</v>
      </c>
      <c r="H54" s="8"/>
      <c r="I54" s="8"/>
      <c r="J54" s="58"/>
      <c r="K54" s="58"/>
      <c r="L54" s="58"/>
      <c r="M54" s="58"/>
      <c r="N54" s="58"/>
      <c r="O54" s="58"/>
      <c r="P54" s="58"/>
      <c r="Q54" s="58"/>
      <c r="R54" s="58"/>
      <c r="S54" s="58"/>
      <c r="T54" s="58"/>
      <c r="U54" s="58"/>
      <c r="V54" s="58"/>
      <c r="W54" s="58"/>
      <c r="X54" s="58"/>
      <c r="Y54" s="58"/>
    </row>
    <row r="55" spans="1:25" ht="18" customHeight="1" x14ac:dyDescent="0.2">
      <c r="A55" s="15" t="s">
        <v>78</v>
      </c>
      <c r="B55" s="15">
        <v>2020</v>
      </c>
      <c r="C55" s="8" t="s">
        <v>55</v>
      </c>
      <c r="D55" s="8" t="s">
        <v>1526</v>
      </c>
      <c r="E55" s="8" t="s">
        <v>1527</v>
      </c>
      <c r="F55" s="8" t="s">
        <v>1543</v>
      </c>
      <c r="G55" s="8">
        <v>0.04</v>
      </c>
      <c r="H55" s="8"/>
      <c r="I55" s="8" t="s">
        <v>1547</v>
      </c>
      <c r="J55" s="58"/>
      <c r="K55" s="58"/>
      <c r="L55" s="58"/>
      <c r="M55" s="58"/>
      <c r="N55" s="58"/>
      <c r="O55" s="58"/>
      <c r="P55" s="58"/>
      <c r="Q55" s="58"/>
      <c r="R55" s="58"/>
      <c r="S55" s="58"/>
      <c r="T55" s="58"/>
      <c r="U55" s="58"/>
      <c r="V55" s="58"/>
      <c r="W55" s="58"/>
      <c r="X55" s="58"/>
      <c r="Y55" s="58"/>
    </row>
    <row r="56" spans="1:25" ht="18" customHeight="1" x14ac:dyDescent="0.2">
      <c r="A56" s="15" t="s">
        <v>78</v>
      </c>
      <c r="B56" s="15">
        <v>2020</v>
      </c>
      <c r="C56" s="8" t="s">
        <v>55</v>
      </c>
      <c r="D56" s="8" t="s">
        <v>1489</v>
      </c>
      <c r="E56" s="8" t="s">
        <v>1489</v>
      </c>
      <c r="F56" s="8" t="s">
        <v>1489</v>
      </c>
      <c r="G56" s="8">
        <v>0.02</v>
      </c>
      <c r="H56" s="8"/>
      <c r="I56" s="8"/>
      <c r="J56" s="58"/>
      <c r="K56" s="58"/>
      <c r="L56" s="58"/>
      <c r="M56" s="58"/>
      <c r="N56" s="58"/>
      <c r="O56" s="58"/>
      <c r="P56" s="58"/>
      <c r="Q56" s="58"/>
      <c r="R56" s="58"/>
      <c r="S56" s="58"/>
      <c r="T56" s="58"/>
      <c r="U56" s="58"/>
      <c r="V56" s="58"/>
      <c r="W56" s="58"/>
      <c r="X56" s="58"/>
      <c r="Y56" s="58"/>
    </row>
    <row r="57" spans="1:25" ht="18" customHeight="1" x14ac:dyDescent="0.2">
      <c r="A57" s="15" t="s">
        <v>78</v>
      </c>
      <c r="B57" s="15">
        <v>2020</v>
      </c>
      <c r="C57" s="8" t="s">
        <v>55</v>
      </c>
      <c r="D57" s="8" t="s">
        <v>1340</v>
      </c>
      <c r="E57" s="8" t="s">
        <v>1341</v>
      </c>
      <c r="F57" s="8" t="s">
        <v>1542</v>
      </c>
      <c r="G57" s="8">
        <v>0.02</v>
      </c>
      <c r="H57" s="8"/>
      <c r="I57" s="8"/>
      <c r="J57" s="58"/>
      <c r="K57" s="58"/>
      <c r="L57" s="58"/>
      <c r="M57" s="58"/>
      <c r="N57" s="58"/>
      <c r="O57" s="58"/>
      <c r="P57" s="58"/>
      <c r="Q57" s="58"/>
      <c r="R57" s="58"/>
      <c r="S57" s="58"/>
      <c r="T57" s="58"/>
      <c r="U57" s="58"/>
      <c r="V57" s="58"/>
      <c r="W57" s="58"/>
      <c r="X57" s="58"/>
      <c r="Y57" s="58"/>
    </row>
    <row r="58" spans="1:25" ht="18" customHeight="1" x14ac:dyDescent="0.2">
      <c r="A58" s="15" t="s">
        <v>78</v>
      </c>
      <c r="B58" s="15">
        <v>2020</v>
      </c>
      <c r="C58" s="8" t="s">
        <v>55</v>
      </c>
      <c r="D58" s="8" t="s">
        <v>1329</v>
      </c>
      <c r="E58" s="8" t="s">
        <v>1330</v>
      </c>
      <c r="F58" s="8" t="s">
        <v>1551</v>
      </c>
      <c r="G58" s="8">
        <v>0.02</v>
      </c>
      <c r="H58" s="8"/>
      <c r="I58" s="8" t="s">
        <v>1552</v>
      </c>
      <c r="J58" s="58"/>
      <c r="K58" s="58"/>
      <c r="L58" s="58"/>
      <c r="M58" s="58"/>
      <c r="N58" s="58"/>
      <c r="O58" s="58"/>
      <c r="P58" s="58"/>
      <c r="Q58" s="58"/>
      <c r="R58" s="58"/>
      <c r="S58" s="58"/>
      <c r="T58" s="58"/>
      <c r="U58" s="58"/>
      <c r="V58" s="58"/>
      <c r="W58" s="58"/>
      <c r="X58" s="58"/>
      <c r="Y58" s="58"/>
    </row>
    <row r="59" spans="1:25" ht="18" customHeight="1" x14ac:dyDescent="0.2">
      <c r="A59" s="15" t="s">
        <v>78</v>
      </c>
      <c r="B59" s="15">
        <v>2020</v>
      </c>
      <c r="C59" s="8" t="s">
        <v>55</v>
      </c>
      <c r="D59" s="8" t="s">
        <v>1332</v>
      </c>
      <c r="E59" s="8" t="s">
        <v>1370</v>
      </c>
      <c r="F59" s="8" t="s">
        <v>1541</v>
      </c>
      <c r="G59" s="8">
        <v>0.02</v>
      </c>
      <c r="H59" s="8"/>
      <c r="I59" s="8"/>
      <c r="J59" s="58"/>
      <c r="K59" s="58"/>
      <c r="L59" s="58"/>
      <c r="M59" s="58"/>
      <c r="N59" s="58"/>
      <c r="O59" s="58"/>
      <c r="P59" s="58"/>
      <c r="Q59" s="58"/>
      <c r="R59" s="58"/>
      <c r="S59" s="58"/>
      <c r="T59" s="58"/>
      <c r="U59" s="58"/>
      <c r="V59" s="58"/>
      <c r="W59" s="58"/>
      <c r="X59" s="58"/>
      <c r="Y59" s="58"/>
    </row>
    <row r="60" spans="1:25" ht="18" customHeight="1" x14ac:dyDescent="0.2">
      <c r="A60" s="15" t="s">
        <v>78</v>
      </c>
      <c r="B60" s="15">
        <v>2020</v>
      </c>
      <c r="C60" s="8" t="s">
        <v>55</v>
      </c>
      <c r="D60" s="8" t="s">
        <v>1326</v>
      </c>
      <c r="E60" s="8" t="s">
        <v>1553</v>
      </c>
      <c r="F60" s="8" t="s">
        <v>1554</v>
      </c>
      <c r="G60" s="8">
        <v>0.01</v>
      </c>
      <c r="H60" s="8"/>
      <c r="I60" s="8" t="s">
        <v>1555</v>
      </c>
      <c r="J60" s="58"/>
      <c r="K60" s="58"/>
      <c r="L60" s="58"/>
      <c r="M60" s="58"/>
      <c r="N60" s="58"/>
      <c r="O60" s="58"/>
      <c r="P60" s="58"/>
      <c r="Q60" s="58"/>
      <c r="R60" s="58"/>
      <c r="S60" s="58"/>
      <c r="T60" s="58"/>
      <c r="U60" s="58"/>
      <c r="V60" s="58"/>
      <c r="W60" s="58"/>
      <c r="X60" s="58"/>
      <c r="Y60" s="58"/>
    </row>
    <row r="61" spans="1:25" ht="18" customHeight="1" x14ac:dyDescent="0.2">
      <c r="A61" s="15" t="s">
        <v>78</v>
      </c>
      <c r="B61" s="15">
        <v>2020</v>
      </c>
      <c r="C61" s="8" t="s">
        <v>55</v>
      </c>
      <c r="D61" s="8" t="s">
        <v>1101</v>
      </c>
      <c r="E61" s="8" t="s">
        <v>717</v>
      </c>
      <c r="F61" s="8" t="s">
        <v>1545</v>
      </c>
      <c r="G61" s="8">
        <v>0.01</v>
      </c>
      <c r="H61" s="8"/>
      <c r="I61" s="8"/>
      <c r="J61" s="58"/>
      <c r="K61" s="58"/>
      <c r="L61" s="58"/>
      <c r="M61" s="58"/>
      <c r="N61" s="58"/>
      <c r="O61" s="58"/>
      <c r="P61" s="58"/>
      <c r="Q61" s="58"/>
      <c r="R61" s="58"/>
      <c r="S61" s="58"/>
      <c r="T61" s="58"/>
      <c r="U61" s="58"/>
      <c r="V61" s="58"/>
      <c r="W61" s="58"/>
      <c r="X61" s="58"/>
      <c r="Y61" s="58"/>
    </row>
    <row r="62" spans="1:25" ht="18" customHeight="1" x14ac:dyDescent="0.2">
      <c r="A62" s="15" t="s">
        <v>78</v>
      </c>
      <c r="B62" s="15">
        <v>2020</v>
      </c>
      <c r="C62" s="8" t="s">
        <v>55</v>
      </c>
      <c r="D62" s="8" t="s">
        <v>1223</v>
      </c>
      <c r="E62" s="8" t="s">
        <v>1223</v>
      </c>
      <c r="F62" s="8" t="s">
        <v>1223</v>
      </c>
      <c r="G62" s="8">
        <v>0.03</v>
      </c>
      <c r="H62" s="8"/>
      <c r="I62" s="8"/>
      <c r="J62" s="58"/>
      <c r="K62" s="58"/>
      <c r="L62" s="58"/>
      <c r="M62" s="58"/>
      <c r="N62" s="58"/>
      <c r="O62" s="58"/>
      <c r="P62" s="58"/>
      <c r="Q62" s="58"/>
      <c r="R62" s="58"/>
      <c r="S62" s="58"/>
      <c r="T62" s="58"/>
      <c r="U62" s="58"/>
      <c r="V62" s="58"/>
      <c r="W62" s="58"/>
      <c r="X62" s="58"/>
      <c r="Y62" s="58"/>
    </row>
    <row r="63" spans="1:25" ht="18" customHeight="1" x14ac:dyDescent="0.2">
      <c r="A63" s="49" t="s">
        <v>78</v>
      </c>
      <c r="B63" s="49">
        <v>2021</v>
      </c>
      <c r="C63" s="56" t="s">
        <v>55</v>
      </c>
      <c r="D63" s="56" t="s">
        <v>1329</v>
      </c>
      <c r="E63" s="56" t="s">
        <v>1330</v>
      </c>
      <c r="F63" s="56" t="s">
        <v>1517</v>
      </c>
      <c r="G63" s="56">
        <v>46.72</v>
      </c>
      <c r="H63" s="56"/>
      <c r="I63" s="56"/>
      <c r="J63" s="51"/>
      <c r="K63" s="51"/>
      <c r="L63" s="51"/>
      <c r="M63" s="51"/>
      <c r="N63" s="51"/>
      <c r="O63" s="51"/>
      <c r="P63" s="51"/>
      <c r="Q63" s="51"/>
      <c r="R63" s="51"/>
      <c r="S63" s="51"/>
      <c r="T63" s="51"/>
      <c r="U63" s="51"/>
      <c r="V63" s="51"/>
      <c r="W63" s="51"/>
      <c r="X63" s="51"/>
      <c r="Y63" s="51"/>
    </row>
    <row r="64" spans="1:25" ht="18" customHeight="1" x14ac:dyDescent="0.2">
      <c r="A64" s="15" t="s">
        <v>78</v>
      </c>
      <c r="B64" s="15">
        <v>2021</v>
      </c>
      <c r="C64" s="8" t="s">
        <v>55</v>
      </c>
      <c r="D64" s="8" t="s">
        <v>627</v>
      </c>
      <c r="E64" s="8" t="s">
        <v>1519</v>
      </c>
      <c r="F64" s="8" t="s">
        <v>1520</v>
      </c>
      <c r="G64" s="8">
        <v>14.36</v>
      </c>
      <c r="H64" s="8"/>
      <c r="I64" s="8" t="s">
        <v>1521</v>
      </c>
      <c r="J64" s="58"/>
      <c r="K64" s="58"/>
      <c r="L64" s="58"/>
      <c r="M64" s="58"/>
      <c r="N64" s="58"/>
      <c r="O64" s="58"/>
      <c r="P64" s="58"/>
      <c r="Q64" s="58"/>
      <c r="R64" s="58"/>
      <c r="S64" s="58"/>
      <c r="T64" s="58"/>
      <c r="U64" s="58"/>
      <c r="V64" s="58"/>
      <c r="W64" s="58"/>
      <c r="X64" s="58"/>
      <c r="Y64" s="58"/>
    </row>
    <row r="65" spans="1:25" ht="18" customHeight="1" x14ac:dyDescent="0.2">
      <c r="A65" s="15" t="s">
        <v>78</v>
      </c>
      <c r="B65" s="15">
        <v>2021</v>
      </c>
      <c r="C65" s="8" t="s">
        <v>55</v>
      </c>
      <c r="D65" s="8" t="s">
        <v>1485</v>
      </c>
      <c r="E65" s="8" t="s">
        <v>1486</v>
      </c>
      <c r="F65" s="8" t="s">
        <v>1523</v>
      </c>
      <c r="G65" s="8">
        <v>10.63</v>
      </c>
      <c r="H65" s="8"/>
      <c r="I65" s="8"/>
      <c r="J65" s="58"/>
      <c r="K65" s="58"/>
      <c r="L65" s="58"/>
      <c r="M65" s="58"/>
      <c r="N65" s="58"/>
      <c r="O65" s="58"/>
      <c r="P65" s="58"/>
      <c r="Q65" s="58"/>
      <c r="R65" s="58"/>
      <c r="S65" s="58"/>
      <c r="T65" s="58"/>
      <c r="U65" s="58"/>
      <c r="V65" s="58"/>
      <c r="W65" s="58"/>
      <c r="X65" s="58"/>
      <c r="Y65" s="58"/>
    </row>
    <row r="66" spans="1:25" ht="18" customHeight="1" x14ac:dyDescent="0.2">
      <c r="A66" s="15" t="s">
        <v>78</v>
      </c>
      <c r="B66" s="15">
        <v>2021</v>
      </c>
      <c r="C66" s="8" t="s">
        <v>55</v>
      </c>
      <c r="D66" s="8" t="s">
        <v>1101</v>
      </c>
      <c r="E66" s="8" t="s">
        <v>717</v>
      </c>
      <c r="F66" s="8" t="s">
        <v>1522</v>
      </c>
      <c r="G66" s="8">
        <v>8.66</v>
      </c>
      <c r="H66" s="8"/>
      <c r="I66" s="8"/>
      <c r="J66" s="58"/>
      <c r="K66" s="58"/>
      <c r="L66" s="58"/>
      <c r="M66" s="58"/>
      <c r="N66" s="58"/>
      <c r="O66" s="58"/>
      <c r="P66" s="58"/>
      <c r="Q66" s="58"/>
      <c r="R66" s="58"/>
      <c r="S66" s="58"/>
      <c r="T66" s="58"/>
      <c r="U66" s="58"/>
      <c r="V66" s="58"/>
      <c r="W66" s="58"/>
      <c r="X66" s="58"/>
      <c r="Y66" s="58"/>
    </row>
    <row r="67" spans="1:25" ht="18" customHeight="1" x14ac:dyDescent="0.2">
      <c r="A67" s="15" t="s">
        <v>78</v>
      </c>
      <c r="B67" s="15">
        <v>2021</v>
      </c>
      <c r="C67" s="8" t="s">
        <v>55</v>
      </c>
      <c r="D67" s="8" t="s">
        <v>1326</v>
      </c>
      <c r="E67" s="8" t="s">
        <v>1326</v>
      </c>
      <c r="F67" s="8" t="s">
        <v>1540</v>
      </c>
      <c r="G67" s="8">
        <v>8.1300000000000008</v>
      </c>
      <c r="H67" s="8"/>
      <c r="I67" s="8"/>
      <c r="J67" s="58"/>
      <c r="K67" s="58"/>
      <c r="L67" s="58"/>
      <c r="M67" s="58"/>
      <c r="N67" s="58"/>
      <c r="O67" s="58"/>
      <c r="P67" s="58"/>
      <c r="Q67" s="58"/>
      <c r="R67" s="58"/>
      <c r="S67" s="58"/>
      <c r="T67" s="58"/>
      <c r="U67" s="58"/>
      <c r="V67" s="58"/>
      <c r="W67" s="58"/>
      <c r="X67" s="58"/>
      <c r="Y67" s="58"/>
    </row>
    <row r="68" spans="1:25" ht="18" customHeight="1" x14ac:dyDescent="0.2">
      <c r="A68" s="15" t="s">
        <v>78</v>
      </c>
      <c r="B68" s="15">
        <v>2021</v>
      </c>
      <c r="C68" s="8" t="s">
        <v>55</v>
      </c>
      <c r="D68" s="8" t="s">
        <v>1332</v>
      </c>
      <c r="E68" s="8" t="s">
        <v>1530</v>
      </c>
      <c r="F68" s="8" t="s">
        <v>1550</v>
      </c>
      <c r="G68" s="8">
        <v>3.19</v>
      </c>
      <c r="H68" s="8"/>
      <c r="I68" s="8" t="s">
        <v>1532</v>
      </c>
      <c r="J68" s="58"/>
      <c r="K68" s="58"/>
      <c r="L68" s="58"/>
      <c r="M68" s="58"/>
      <c r="N68" s="58"/>
      <c r="O68" s="58"/>
      <c r="P68" s="58"/>
      <c r="Q68" s="58"/>
      <c r="R68" s="58"/>
      <c r="S68" s="58"/>
      <c r="T68" s="58"/>
      <c r="U68" s="58"/>
      <c r="V68" s="58"/>
      <c r="W68" s="58"/>
      <c r="X68" s="58"/>
      <c r="Y68" s="58"/>
    </row>
    <row r="69" spans="1:25" ht="18" customHeight="1" x14ac:dyDescent="0.2">
      <c r="A69" s="15" t="s">
        <v>78</v>
      </c>
      <c r="B69" s="15">
        <v>2021</v>
      </c>
      <c r="C69" s="8" t="s">
        <v>55</v>
      </c>
      <c r="D69" s="8" t="s">
        <v>1526</v>
      </c>
      <c r="E69" s="8" t="s">
        <v>1527</v>
      </c>
      <c r="F69" s="8" t="s">
        <v>1528</v>
      </c>
      <c r="G69" s="8">
        <v>2.87</v>
      </c>
      <c r="H69" s="8"/>
      <c r="I69" s="8" t="s">
        <v>1549</v>
      </c>
      <c r="J69" s="58"/>
      <c r="K69" s="58"/>
      <c r="L69" s="58"/>
      <c r="M69" s="58"/>
      <c r="N69" s="58"/>
      <c r="O69" s="58"/>
      <c r="P69" s="58"/>
      <c r="Q69" s="58"/>
      <c r="R69" s="58"/>
      <c r="S69" s="58"/>
      <c r="T69" s="58"/>
      <c r="U69" s="58"/>
      <c r="V69" s="58"/>
      <c r="W69" s="58"/>
      <c r="X69" s="58"/>
      <c r="Y69" s="58"/>
    </row>
    <row r="70" spans="1:25" ht="18" customHeight="1" x14ac:dyDescent="0.2">
      <c r="A70" s="15" t="s">
        <v>78</v>
      </c>
      <c r="B70" s="15">
        <v>2021</v>
      </c>
      <c r="C70" s="8" t="s">
        <v>55</v>
      </c>
      <c r="D70" s="8" t="s">
        <v>1101</v>
      </c>
      <c r="E70" s="8" t="s">
        <v>1324</v>
      </c>
      <c r="F70" s="8" t="s">
        <v>1525</v>
      </c>
      <c r="G70" s="8">
        <v>1.55</v>
      </c>
      <c r="H70" s="8"/>
      <c r="I70" s="8" t="s">
        <v>1556</v>
      </c>
      <c r="J70" s="58"/>
      <c r="K70" s="58"/>
      <c r="L70" s="58"/>
      <c r="M70" s="58"/>
      <c r="N70" s="58"/>
      <c r="O70" s="58"/>
      <c r="P70" s="58"/>
      <c r="Q70" s="58"/>
      <c r="R70" s="58"/>
      <c r="S70" s="58"/>
      <c r="T70" s="58"/>
      <c r="U70" s="58"/>
      <c r="V70" s="58"/>
      <c r="W70" s="58"/>
      <c r="X70" s="58"/>
      <c r="Y70" s="58"/>
    </row>
    <row r="71" spans="1:25" ht="18" customHeight="1" x14ac:dyDescent="0.2">
      <c r="A71" s="15" t="s">
        <v>78</v>
      </c>
      <c r="B71" s="15">
        <v>2021</v>
      </c>
      <c r="C71" s="8" t="s">
        <v>55</v>
      </c>
      <c r="D71" s="8" t="s">
        <v>1329</v>
      </c>
      <c r="E71" s="8" t="s">
        <v>1330</v>
      </c>
      <c r="F71" s="8" t="s">
        <v>1482</v>
      </c>
      <c r="G71" s="8">
        <v>1.36</v>
      </c>
      <c r="H71" s="8"/>
      <c r="I71" s="8"/>
      <c r="J71" s="58"/>
      <c r="K71" s="58"/>
      <c r="L71" s="58"/>
      <c r="M71" s="58"/>
      <c r="N71" s="58"/>
      <c r="O71" s="58"/>
      <c r="P71" s="58"/>
      <c r="Q71" s="58"/>
      <c r="R71" s="58"/>
      <c r="S71" s="58"/>
      <c r="T71" s="58"/>
      <c r="U71" s="58"/>
      <c r="V71" s="58"/>
      <c r="W71" s="58"/>
      <c r="X71" s="58"/>
      <c r="Y71" s="58"/>
    </row>
    <row r="72" spans="1:25" ht="18" customHeight="1" x14ac:dyDescent="0.2">
      <c r="A72" s="15" t="s">
        <v>78</v>
      </c>
      <c r="B72" s="15">
        <v>2021</v>
      </c>
      <c r="C72" s="8" t="s">
        <v>55</v>
      </c>
      <c r="D72" s="8" t="s">
        <v>1332</v>
      </c>
      <c r="E72" s="8" t="s">
        <v>1370</v>
      </c>
      <c r="F72" s="8" t="s">
        <v>1524</v>
      </c>
      <c r="G72" s="8">
        <v>1.1000000000000001</v>
      </c>
      <c r="H72" s="8"/>
      <c r="I72" s="8"/>
      <c r="J72" s="58"/>
      <c r="K72" s="58"/>
      <c r="L72" s="58"/>
      <c r="M72" s="58"/>
      <c r="N72" s="58"/>
      <c r="O72" s="58"/>
      <c r="P72" s="58"/>
      <c r="Q72" s="58"/>
      <c r="R72" s="58"/>
      <c r="S72" s="58"/>
      <c r="T72" s="58"/>
      <c r="U72" s="58"/>
      <c r="V72" s="58"/>
      <c r="W72" s="58"/>
      <c r="X72" s="58"/>
      <c r="Y72" s="58"/>
    </row>
    <row r="73" spans="1:25" ht="18" customHeight="1" x14ac:dyDescent="0.2">
      <c r="A73" s="15" t="s">
        <v>78</v>
      </c>
      <c r="B73" s="15">
        <v>2021</v>
      </c>
      <c r="C73" s="8" t="s">
        <v>55</v>
      </c>
      <c r="D73" s="8" t="s">
        <v>1332</v>
      </c>
      <c r="E73" s="8" t="s">
        <v>1530</v>
      </c>
      <c r="F73" s="8" t="s">
        <v>1531</v>
      </c>
      <c r="G73" s="8">
        <v>0.45</v>
      </c>
      <c r="H73" s="8"/>
      <c r="I73" s="8" t="s">
        <v>1532</v>
      </c>
      <c r="J73" s="58"/>
      <c r="K73" s="58"/>
      <c r="L73" s="58"/>
      <c r="M73" s="58"/>
      <c r="N73" s="58"/>
      <c r="O73" s="58"/>
      <c r="P73" s="58"/>
      <c r="Q73" s="58"/>
      <c r="R73" s="58"/>
      <c r="S73" s="58"/>
      <c r="T73" s="58"/>
      <c r="U73" s="58"/>
      <c r="V73" s="58"/>
      <c r="W73" s="58"/>
      <c r="X73" s="58"/>
      <c r="Y73" s="58"/>
    </row>
    <row r="74" spans="1:25" ht="18" customHeight="1" x14ac:dyDescent="0.2">
      <c r="A74" s="15" t="s">
        <v>78</v>
      </c>
      <c r="B74" s="15">
        <v>2021</v>
      </c>
      <c r="C74" s="8" t="s">
        <v>55</v>
      </c>
      <c r="D74" s="8" t="s">
        <v>1497</v>
      </c>
      <c r="E74" s="8" t="s">
        <v>1498</v>
      </c>
      <c r="F74" s="8" t="s">
        <v>1536</v>
      </c>
      <c r="G74" s="8">
        <v>0.44</v>
      </c>
      <c r="H74" s="8"/>
      <c r="I74" s="8"/>
      <c r="J74" s="58"/>
      <c r="K74" s="58"/>
      <c r="L74" s="58"/>
      <c r="M74" s="58"/>
      <c r="N74" s="58"/>
      <c r="O74" s="58"/>
      <c r="P74" s="58"/>
      <c r="Q74" s="58"/>
      <c r="R74" s="58"/>
      <c r="S74" s="58"/>
      <c r="T74" s="58"/>
      <c r="U74" s="58"/>
      <c r="V74" s="58"/>
      <c r="W74" s="58"/>
      <c r="X74" s="58"/>
      <c r="Y74" s="58"/>
    </row>
    <row r="75" spans="1:25" ht="18" customHeight="1" x14ac:dyDescent="0.2">
      <c r="A75" s="15" t="s">
        <v>78</v>
      </c>
      <c r="B75" s="15">
        <v>2021</v>
      </c>
      <c r="C75" s="8" t="s">
        <v>55</v>
      </c>
      <c r="D75" s="8" t="s">
        <v>1537</v>
      </c>
      <c r="E75" s="8" t="s">
        <v>1538</v>
      </c>
      <c r="F75" s="8" t="s">
        <v>1538</v>
      </c>
      <c r="G75" s="8">
        <v>0.22</v>
      </c>
      <c r="H75" s="8"/>
      <c r="I75" s="8"/>
      <c r="J75" s="58"/>
      <c r="K75" s="58"/>
      <c r="L75" s="58"/>
      <c r="M75" s="58"/>
      <c r="N75" s="58"/>
      <c r="O75" s="58"/>
      <c r="P75" s="58"/>
      <c r="Q75" s="58"/>
      <c r="R75" s="58"/>
      <c r="S75" s="58"/>
      <c r="T75" s="58"/>
      <c r="U75" s="58"/>
      <c r="V75" s="58"/>
      <c r="W75" s="58"/>
      <c r="X75" s="58"/>
      <c r="Y75" s="58"/>
    </row>
    <row r="76" spans="1:25" ht="18" customHeight="1" x14ac:dyDescent="0.2">
      <c r="A76" s="15" t="s">
        <v>78</v>
      </c>
      <c r="B76" s="15">
        <v>2021</v>
      </c>
      <c r="C76" s="8" t="s">
        <v>55</v>
      </c>
      <c r="D76" s="8" t="s">
        <v>1533</v>
      </c>
      <c r="E76" s="8" t="s">
        <v>1534</v>
      </c>
      <c r="F76" s="8" t="s">
        <v>1535</v>
      </c>
      <c r="G76" s="8">
        <v>0.2</v>
      </c>
      <c r="H76" s="8"/>
      <c r="I76" s="8"/>
      <c r="J76" s="58"/>
      <c r="K76" s="58"/>
      <c r="L76" s="58"/>
      <c r="M76" s="58"/>
      <c r="N76" s="58"/>
      <c r="O76" s="58"/>
      <c r="P76" s="58"/>
      <c r="Q76" s="58"/>
      <c r="R76" s="58"/>
      <c r="S76" s="58"/>
      <c r="T76" s="58"/>
      <c r="U76" s="58"/>
      <c r="V76" s="58"/>
      <c r="W76" s="58"/>
      <c r="X76" s="58"/>
      <c r="Y76" s="58"/>
    </row>
    <row r="77" spans="1:25" ht="18" customHeight="1" x14ac:dyDescent="0.2">
      <c r="A77" s="15" t="s">
        <v>78</v>
      </c>
      <c r="B77" s="15">
        <v>2021</v>
      </c>
      <c r="C77" s="8" t="s">
        <v>55</v>
      </c>
      <c r="D77" s="8" t="s">
        <v>1340</v>
      </c>
      <c r="E77" s="8" t="s">
        <v>1341</v>
      </c>
      <c r="F77" s="8" t="s">
        <v>1542</v>
      </c>
      <c r="G77" s="8">
        <v>0.02</v>
      </c>
      <c r="H77" s="8"/>
      <c r="I77" s="8"/>
      <c r="J77" s="58"/>
      <c r="K77" s="58"/>
      <c r="L77" s="58"/>
      <c r="M77" s="58"/>
      <c r="N77" s="58"/>
      <c r="O77" s="58"/>
      <c r="P77" s="58"/>
      <c r="Q77" s="58"/>
      <c r="R77" s="58"/>
      <c r="S77" s="58"/>
      <c r="T77" s="58"/>
      <c r="U77" s="58"/>
      <c r="V77" s="58"/>
      <c r="W77" s="58"/>
      <c r="X77" s="58"/>
      <c r="Y77" s="58"/>
    </row>
    <row r="78" spans="1:25" ht="18" customHeight="1" x14ac:dyDescent="0.2">
      <c r="A78" s="15" t="s">
        <v>78</v>
      </c>
      <c r="B78" s="15">
        <v>2021</v>
      </c>
      <c r="C78" s="8" t="s">
        <v>55</v>
      </c>
      <c r="D78" s="8" t="s">
        <v>1526</v>
      </c>
      <c r="E78" s="8" t="s">
        <v>1527</v>
      </c>
      <c r="F78" s="8" t="s">
        <v>1543</v>
      </c>
      <c r="G78" s="8">
        <v>0.02</v>
      </c>
      <c r="H78" s="8"/>
      <c r="I78" s="8" t="s">
        <v>1547</v>
      </c>
      <c r="J78" s="58"/>
      <c r="K78" s="58"/>
      <c r="L78" s="58"/>
      <c r="M78" s="58"/>
      <c r="N78" s="58"/>
      <c r="O78" s="58"/>
      <c r="P78" s="58"/>
      <c r="Q78" s="58"/>
      <c r="R78" s="58"/>
      <c r="S78" s="58"/>
      <c r="T78" s="58"/>
      <c r="U78" s="58"/>
      <c r="V78" s="58"/>
      <c r="W78" s="58"/>
      <c r="X78" s="58"/>
      <c r="Y78" s="58"/>
    </row>
    <row r="79" spans="1:25" ht="18" customHeight="1" x14ac:dyDescent="0.2">
      <c r="A79" s="15" t="s">
        <v>78</v>
      </c>
      <c r="B79" s="15">
        <v>2021</v>
      </c>
      <c r="C79" s="8" t="s">
        <v>55</v>
      </c>
      <c r="D79" s="8" t="s">
        <v>1489</v>
      </c>
      <c r="E79" s="8" t="s">
        <v>1489</v>
      </c>
      <c r="F79" s="8" t="s">
        <v>1489</v>
      </c>
      <c r="G79" s="8">
        <v>0.01</v>
      </c>
      <c r="H79" s="8"/>
      <c r="I79" s="8"/>
      <c r="J79" s="58"/>
      <c r="K79" s="58"/>
      <c r="L79" s="58"/>
      <c r="M79" s="58"/>
      <c r="N79" s="58"/>
      <c r="O79" s="58"/>
      <c r="P79" s="58"/>
      <c r="Q79" s="58"/>
      <c r="R79" s="58"/>
      <c r="S79" s="58"/>
      <c r="T79" s="58"/>
      <c r="U79" s="58"/>
      <c r="V79" s="58"/>
      <c r="W79" s="58"/>
      <c r="X79" s="58"/>
      <c r="Y79" s="58"/>
    </row>
    <row r="80" spans="1:25" ht="18" customHeight="1" x14ac:dyDescent="0.2">
      <c r="A80" s="15" t="s">
        <v>78</v>
      </c>
      <c r="B80" s="15">
        <v>2021</v>
      </c>
      <c r="C80" s="8" t="s">
        <v>55</v>
      </c>
      <c r="D80" s="8" t="s">
        <v>1546</v>
      </c>
      <c r="E80" s="8" t="s">
        <v>1496</v>
      </c>
      <c r="F80" s="8" t="s">
        <v>1496</v>
      </c>
      <c r="G80" s="8">
        <v>0.01</v>
      </c>
      <c r="H80" s="8"/>
      <c r="I80" s="8"/>
      <c r="J80" s="58"/>
      <c r="K80" s="58"/>
      <c r="L80" s="58"/>
      <c r="M80" s="58"/>
      <c r="N80" s="58"/>
      <c r="O80" s="58"/>
      <c r="P80" s="58"/>
      <c r="Q80" s="58"/>
      <c r="R80" s="58"/>
      <c r="S80" s="58"/>
      <c r="T80" s="58"/>
      <c r="U80" s="58"/>
      <c r="V80" s="58"/>
      <c r="W80" s="58"/>
      <c r="X80" s="58"/>
      <c r="Y80" s="58"/>
    </row>
    <row r="81" spans="1:25" ht="18" customHeight="1" x14ac:dyDescent="0.2">
      <c r="A81" s="15" t="s">
        <v>78</v>
      </c>
      <c r="B81" s="15">
        <v>2021</v>
      </c>
      <c r="C81" s="8" t="s">
        <v>55</v>
      </c>
      <c r="D81" s="8" t="s">
        <v>1223</v>
      </c>
      <c r="E81" s="8" t="s">
        <v>1223</v>
      </c>
      <c r="F81" s="8" t="s">
        <v>1223</v>
      </c>
      <c r="G81" s="8">
        <v>0.03</v>
      </c>
      <c r="H81" s="8"/>
      <c r="I81" s="8"/>
      <c r="J81" s="58"/>
      <c r="K81" s="58"/>
      <c r="L81" s="58"/>
      <c r="M81" s="58"/>
      <c r="N81" s="58"/>
      <c r="O81" s="58"/>
      <c r="P81" s="58"/>
      <c r="Q81" s="58"/>
      <c r="R81" s="58"/>
      <c r="S81" s="58"/>
      <c r="T81" s="58"/>
      <c r="U81" s="58"/>
      <c r="V81" s="58"/>
      <c r="W81" s="58"/>
      <c r="X81" s="58"/>
      <c r="Y81" s="58"/>
    </row>
    <row r="82" spans="1:25" ht="18" customHeight="1" x14ac:dyDescent="0.2">
      <c r="A82" s="23"/>
      <c r="B82" s="23"/>
      <c r="C82" s="23"/>
      <c r="D82" s="23"/>
      <c r="E82" s="58"/>
      <c r="F82" s="57"/>
      <c r="G82" s="396"/>
      <c r="H82" s="67"/>
      <c r="I82" s="58"/>
      <c r="J82" s="58"/>
      <c r="K82" s="58"/>
      <c r="L82" s="58"/>
      <c r="M82" s="58"/>
      <c r="N82" s="58"/>
      <c r="O82" s="58"/>
      <c r="P82" s="58"/>
      <c r="Q82" s="58"/>
      <c r="R82" s="58"/>
      <c r="S82" s="58"/>
      <c r="T82" s="58"/>
      <c r="U82" s="58"/>
      <c r="V82" s="58"/>
      <c r="W82" s="58"/>
      <c r="X82" s="58"/>
      <c r="Y82" s="58"/>
    </row>
    <row r="83" spans="1:25" ht="18" customHeight="1" x14ac:dyDescent="0.2">
      <c r="A83" s="23"/>
      <c r="B83" s="23"/>
      <c r="C83" s="23"/>
      <c r="D83" s="23"/>
      <c r="E83" s="58"/>
      <c r="F83" s="57"/>
      <c r="G83" s="396"/>
      <c r="H83" s="67"/>
      <c r="I83" s="58"/>
      <c r="J83" s="58"/>
      <c r="K83" s="58"/>
      <c r="L83" s="58"/>
      <c r="M83" s="58"/>
      <c r="N83" s="58"/>
      <c r="O83" s="58"/>
      <c r="P83" s="58"/>
      <c r="Q83" s="58"/>
      <c r="R83" s="58"/>
      <c r="S83" s="58"/>
      <c r="T83" s="58"/>
      <c r="U83" s="58"/>
      <c r="V83" s="58"/>
      <c r="W83" s="58"/>
      <c r="X83" s="58"/>
      <c r="Y83" s="58"/>
    </row>
    <row r="84" spans="1:25" ht="18" customHeight="1" x14ac:dyDescent="0.2">
      <c r="A84" s="23"/>
      <c r="B84" s="23"/>
      <c r="C84" s="23"/>
      <c r="D84" s="23"/>
      <c r="E84" s="58"/>
      <c r="F84" s="57"/>
      <c r="G84" s="396"/>
      <c r="H84" s="67"/>
      <c r="I84" s="58"/>
      <c r="J84" s="58"/>
      <c r="K84" s="58"/>
      <c r="L84" s="58"/>
      <c r="M84" s="58"/>
      <c r="N84" s="58"/>
      <c r="O84" s="58"/>
      <c r="P84" s="58"/>
      <c r="Q84" s="58"/>
      <c r="R84" s="58"/>
      <c r="S84" s="58"/>
      <c r="T84" s="58"/>
      <c r="U84" s="58"/>
      <c r="V84" s="58"/>
      <c r="W84" s="58"/>
      <c r="X84" s="58"/>
      <c r="Y84" s="58"/>
    </row>
    <row r="85" spans="1:25" ht="18" customHeight="1" x14ac:dyDescent="0.2">
      <c r="A85" s="23"/>
      <c r="B85" s="23"/>
      <c r="C85" s="23"/>
      <c r="D85" s="23"/>
      <c r="E85" s="58"/>
      <c r="F85" s="57"/>
      <c r="G85" s="396"/>
      <c r="H85" s="67"/>
      <c r="I85" s="58"/>
      <c r="J85" s="58"/>
      <c r="K85" s="58"/>
      <c r="L85" s="58"/>
      <c r="M85" s="58"/>
      <c r="N85" s="58"/>
      <c r="O85" s="58"/>
      <c r="P85" s="58"/>
      <c r="Q85" s="58"/>
      <c r="R85" s="58"/>
      <c r="S85" s="58"/>
      <c r="T85" s="58"/>
      <c r="U85" s="58"/>
      <c r="V85" s="58"/>
      <c r="W85" s="58"/>
      <c r="X85" s="58"/>
      <c r="Y85" s="58"/>
    </row>
    <row r="86" spans="1:25" ht="18" customHeight="1" x14ac:dyDescent="0.2">
      <c r="A86" s="23"/>
      <c r="B86" s="23"/>
      <c r="C86" s="23"/>
      <c r="D86" s="23"/>
      <c r="E86" s="58"/>
      <c r="F86" s="57"/>
      <c r="G86" s="396"/>
      <c r="H86" s="67"/>
      <c r="I86" s="58"/>
      <c r="J86" s="58"/>
      <c r="K86" s="58"/>
      <c r="L86" s="58"/>
      <c r="M86" s="58"/>
      <c r="N86" s="58"/>
      <c r="O86" s="58"/>
      <c r="P86" s="58"/>
      <c r="Q86" s="58"/>
      <c r="R86" s="58"/>
      <c r="S86" s="58"/>
      <c r="T86" s="58"/>
      <c r="U86" s="58"/>
      <c r="V86" s="58"/>
      <c r="W86" s="58"/>
      <c r="X86" s="58"/>
      <c r="Y86" s="58"/>
    </row>
    <row r="87" spans="1:25" ht="18" customHeight="1" x14ac:dyDescent="0.2">
      <c r="A87" s="23"/>
      <c r="B87" s="23"/>
      <c r="C87" s="23"/>
      <c r="D87" s="23"/>
      <c r="E87" s="58"/>
      <c r="F87" s="57"/>
      <c r="G87" s="396"/>
      <c r="H87" s="67"/>
      <c r="I87" s="58"/>
      <c r="J87" s="58"/>
      <c r="K87" s="58"/>
      <c r="L87" s="58"/>
      <c r="M87" s="58"/>
      <c r="N87" s="58"/>
      <c r="O87" s="58"/>
      <c r="P87" s="58"/>
      <c r="Q87" s="58"/>
      <c r="R87" s="58"/>
      <c r="S87" s="58"/>
      <c r="T87" s="58"/>
      <c r="U87" s="58"/>
      <c r="V87" s="58"/>
      <c r="W87" s="58"/>
      <c r="X87" s="58"/>
      <c r="Y87" s="58"/>
    </row>
    <row r="88" spans="1:25" ht="18" customHeight="1" x14ac:dyDescent="0.2">
      <c r="A88" s="23"/>
      <c r="B88" s="23"/>
      <c r="C88" s="23"/>
      <c r="D88" s="23"/>
      <c r="E88" s="58"/>
      <c r="F88" s="57"/>
      <c r="G88" s="396"/>
      <c r="H88" s="67"/>
      <c r="I88" s="58"/>
      <c r="J88" s="58"/>
      <c r="K88" s="58"/>
      <c r="L88" s="58"/>
      <c r="M88" s="58"/>
      <c r="N88" s="58"/>
      <c r="O88" s="58"/>
      <c r="P88" s="58"/>
      <c r="Q88" s="58"/>
      <c r="R88" s="58"/>
      <c r="S88" s="58"/>
      <c r="T88" s="58"/>
      <c r="U88" s="58"/>
      <c r="V88" s="58"/>
      <c r="W88" s="58"/>
      <c r="X88" s="58"/>
      <c r="Y88" s="58"/>
    </row>
    <row r="89" spans="1:25" ht="18" customHeight="1" x14ac:dyDescent="0.2">
      <c r="A89" s="23"/>
      <c r="B89" s="23"/>
      <c r="C89" s="23"/>
      <c r="D89" s="23"/>
      <c r="E89" s="58"/>
      <c r="F89" s="57"/>
      <c r="G89" s="396"/>
      <c r="H89" s="67"/>
      <c r="I89" s="58"/>
      <c r="J89" s="58"/>
      <c r="K89" s="58"/>
      <c r="L89" s="58"/>
      <c r="M89" s="58"/>
      <c r="N89" s="58"/>
      <c r="O89" s="58"/>
      <c r="P89" s="58"/>
      <c r="Q89" s="58"/>
      <c r="R89" s="58"/>
      <c r="S89" s="58"/>
      <c r="T89" s="58"/>
      <c r="U89" s="58"/>
      <c r="V89" s="58"/>
      <c r="W89" s="58"/>
      <c r="X89" s="58"/>
      <c r="Y89" s="58"/>
    </row>
    <row r="90" spans="1:25" ht="18" customHeight="1" x14ac:dyDescent="0.2">
      <c r="A90" s="23"/>
      <c r="B90" s="23"/>
      <c r="C90" s="23"/>
      <c r="D90" s="23"/>
      <c r="E90" s="58"/>
      <c r="F90" s="57"/>
      <c r="G90" s="396"/>
      <c r="H90" s="67"/>
      <c r="I90" s="58"/>
      <c r="J90" s="58"/>
      <c r="K90" s="58"/>
      <c r="L90" s="58"/>
      <c r="M90" s="58"/>
      <c r="N90" s="58"/>
      <c r="O90" s="58"/>
      <c r="P90" s="58"/>
      <c r="Q90" s="58"/>
      <c r="R90" s="58"/>
      <c r="S90" s="58"/>
      <c r="T90" s="58"/>
      <c r="U90" s="58"/>
      <c r="V90" s="58"/>
      <c r="W90" s="58"/>
      <c r="X90" s="58"/>
      <c r="Y90" s="58"/>
    </row>
    <row r="91" spans="1:25" ht="18" customHeight="1" x14ac:dyDescent="0.2">
      <c r="A91" s="23"/>
      <c r="B91" s="23"/>
      <c r="C91" s="23"/>
      <c r="D91" s="23"/>
      <c r="E91" s="58"/>
      <c r="F91" s="57"/>
      <c r="G91" s="396"/>
      <c r="H91" s="67"/>
      <c r="I91" s="58"/>
      <c r="J91" s="58"/>
      <c r="K91" s="58"/>
      <c r="L91" s="58"/>
      <c r="M91" s="58"/>
      <c r="N91" s="58"/>
      <c r="O91" s="58"/>
      <c r="P91" s="58"/>
      <c r="Q91" s="58"/>
      <c r="R91" s="58"/>
      <c r="S91" s="58"/>
      <c r="T91" s="58"/>
      <c r="U91" s="58"/>
      <c r="V91" s="58"/>
      <c r="W91" s="58"/>
      <c r="X91" s="58"/>
      <c r="Y91" s="58"/>
    </row>
    <row r="92" spans="1:25" ht="18" customHeight="1" x14ac:dyDescent="0.2">
      <c r="A92" s="23"/>
      <c r="B92" s="23"/>
      <c r="C92" s="23"/>
      <c r="D92" s="23"/>
      <c r="E92" s="58"/>
      <c r="F92" s="57"/>
      <c r="G92" s="396"/>
      <c r="H92" s="67"/>
      <c r="I92" s="58"/>
      <c r="J92" s="58"/>
      <c r="K92" s="58"/>
      <c r="L92" s="58"/>
      <c r="M92" s="58"/>
      <c r="N92" s="58"/>
      <c r="O92" s="58"/>
      <c r="P92" s="58"/>
      <c r="Q92" s="58"/>
      <c r="R92" s="58"/>
      <c r="S92" s="58"/>
      <c r="T92" s="58"/>
      <c r="U92" s="58"/>
      <c r="V92" s="58"/>
      <c r="W92" s="58"/>
      <c r="X92" s="58"/>
      <c r="Y92" s="58"/>
    </row>
    <row r="93" spans="1:25" ht="18" customHeight="1" x14ac:dyDescent="0.2">
      <c r="A93" s="23"/>
      <c r="B93" s="23"/>
      <c r="C93" s="23"/>
      <c r="D93" s="23"/>
      <c r="E93" s="58"/>
      <c r="F93" s="57"/>
      <c r="G93" s="396"/>
      <c r="H93" s="67"/>
      <c r="I93" s="58"/>
      <c r="J93" s="58"/>
      <c r="K93" s="58"/>
      <c r="L93" s="58"/>
      <c r="M93" s="58"/>
      <c r="N93" s="58"/>
      <c r="O93" s="58"/>
      <c r="P93" s="58"/>
      <c r="Q93" s="58"/>
      <c r="R93" s="58"/>
      <c r="S93" s="58"/>
      <c r="T93" s="58"/>
      <c r="U93" s="58"/>
      <c r="V93" s="58"/>
      <c r="W93" s="58"/>
      <c r="X93" s="58"/>
      <c r="Y93" s="58"/>
    </row>
    <row r="94" spans="1:25" ht="18" customHeight="1" x14ac:dyDescent="0.2">
      <c r="A94" s="23"/>
      <c r="B94" s="23"/>
      <c r="C94" s="23"/>
      <c r="D94" s="23"/>
      <c r="E94" s="58"/>
      <c r="F94" s="57"/>
      <c r="G94" s="396"/>
      <c r="H94" s="67"/>
      <c r="I94" s="58"/>
      <c r="J94" s="58"/>
      <c r="K94" s="58"/>
      <c r="L94" s="58"/>
      <c r="M94" s="58"/>
      <c r="N94" s="58"/>
      <c r="O94" s="58"/>
      <c r="P94" s="58"/>
      <c r="Q94" s="58"/>
      <c r="R94" s="58"/>
      <c r="S94" s="58"/>
      <c r="T94" s="58"/>
      <c r="U94" s="58"/>
      <c r="V94" s="58"/>
      <c r="W94" s="58"/>
      <c r="X94" s="58"/>
      <c r="Y94" s="58"/>
    </row>
    <row r="95" spans="1:25" ht="18" customHeight="1" x14ac:dyDescent="0.2">
      <c r="A95" s="23"/>
      <c r="B95" s="23"/>
      <c r="C95" s="23"/>
      <c r="D95" s="23"/>
      <c r="E95" s="58"/>
      <c r="F95" s="57"/>
      <c r="G95" s="396"/>
      <c r="H95" s="67"/>
      <c r="I95" s="58"/>
      <c r="J95" s="58"/>
      <c r="K95" s="58"/>
      <c r="L95" s="58"/>
      <c r="M95" s="58"/>
      <c r="N95" s="58"/>
      <c r="O95" s="58"/>
      <c r="P95" s="58"/>
      <c r="Q95" s="58"/>
      <c r="R95" s="58"/>
      <c r="S95" s="58"/>
      <c r="T95" s="58"/>
      <c r="U95" s="58"/>
      <c r="V95" s="58"/>
      <c r="W95" s="58"/>
      <c r="X95" s="58"/>
      <c r="Y95" s="58"/>
    </row>
    <row r="96" spans="1:25" ht="18" customHeight="1" x14ac:dyDescent="0.2">
      <c r="A96" s="23"/>
      <c r="B96" s="23"/>
      <c r="C96" s="23"/>
      <c r="D96" s="23"/>
      <c r="E96" s="58"/>
      <c r="F96" s="57"/>
      <c r="G96" s="396"/>
      <c r="H96" s="67"/>
      <c r="I96" s="58"/>
      <c r="J96" s="58"/>
      <c r="K96" s="58"/>
      <c r="L96" s="58"/>
      <c r="M96" s="58"/>
      <c r="N96" s="58"/>
      <c r="O96" s="58"/>
      <c r="P96" s="58"/>
      <c r="Q96" s="58"/>
      <c r="R96" s="58"/>
      <c r="S96" s="58"/>
      <c r="T96" s="58"/>
      <c r="U96" s="58"/>
      <c r="V96" s="58"/>
      <c r="W96" s="58"/>
      <c r="X96" s="58"/>
      <c r="Y96" s="58"/>
    </row>
    <row r="97" spans="1:25" ht="18" customHeight="1" x14ac:dyDescent="0.2">
      <c r="A97" s="23"/>
      <c r="B97" s="23"/>
      <c r="C97" s="23"/>
      <c r="D97" s="23"/>
      <c r="E97" s="58"/>
      <c r="F97" s="57"/>
      <c r="G97" s="396"/>
      <c r="H97" s="67"/>
      <c r="I97" s="58"/>
      <c r="J97" s="58"/>
      <c r="K97" s="58"/>
      <c r="L97" s="58"/>
      <c r="M97" s="58"/>
      <c r="N97" s="58"/>
      <c r="O97" s="58"/>
      <c r="P97" s="58"/>
      <c r="Q97" s="58"/>
      <c r="R97" s="58"/>
      <c r="S97" s="58"/>
      <c r="T97" s="58"/>
      <c r="U97" s="58"/>
      <c r="V97" s="58"/>
      <c r="W97" s="58"/>
      <c r="X97" s="58"/>
      <c r="Y97" s="58"/>
    </row>
    <row r="98" spans="1:25" ht="18" customHeight="1" x14ac:dyDescent="0.2">
      <c r="A98" s="23"/>
      <c r="B98" s="23"/>
      <c r="C98" s="23"/>
      <c r="D98" s="23"/>
      <c r="E98" s="58"/>
      <c r="F98" s="57"/>
      <c r="G98" s="396"/>
      <c r="H98" s="67"/>
      <c r="I98" s="58"/>
      <c r="J98" s="58"/>
      <c r="K98" s="58"/>
      <c r="L98" s="58"/>
      <c r="M98" s="58"/>
      <c r="N98" s="58"/>
      <c r="O98" s="58"/>
      <c r="P98" s="58"/>
      <c r="Q98" s="58"/>
      <c r="R98" s="58"/>
      <c r="S98" s="58"/>
      <c r="T98" s="58"/>
      <c r="U98" s="58"/>
      <c r="V98" s="58"/>
      <c r="W98" s="58"/>
      <c r="X98" s="58"/>
      <c r="Y98" s="58"/>
    </row>
    <row r="99" spans="1:25" ht="18" customHeight="1" x14ac:dyDescent="0.2">
      <c r="A99" s="23"/>
      <c r="B99" s="23"/>
      <c r="C99" s="23"/>
      <c r="D99" s="23"/>
      <c r="E99" s="58"/>
      <c r="F99" s="57"/>
      <c r="G99" s="396"/>
      <c r="H99" s="67"/>
      <c r="I99" s="58"/>
      <c r="J99" s="58"/>
      <c r="K99" s="58"/>
      <c r="L99" s="58"/>
      <c r="M99" s="58"/>
      <c r="N99" s="58"/>
      <c r="O99" s="58"/>
      <c r="P99" s="58"/>
      <c r="Q99" s="58"/>
      <c r="R99" s="58"/>
      <c r="S99" s="58"/>
      <c r="T99" s="58"/>
      <c r="U99" s="58"/>
      <c r="V99" s="58"/>
      <c r="W99" s="58"/>
      <c r="X99" s="58"/>
      <c r="Y99" s="58"/>
    </row>
    <row r="100" spans="1:25" ht="18" customHeight="1" x14ac:dyDescent="0.2">
      <c r="A100" s="23"/>
      <c r="B100" s="23"/>
      <c r="C100" s="23"/>
      <c r="D100" s="23"/>
      <c r="E100" s="58"/>
      <c r="F100" s="57"/>
      <c r="G100" s="396"/>
      <c r="H100" s="67"/>
      <c r="I100" s="58"/>
      <c r="J100" s="58"/>
      <c r="K100" s="58"/>
      <c r="L100" s="58"/>
      <c r="M100" s="58"/>
      <c r="N100" s="58"/>
      <c r="O100" s="58"/>
      <c r="P100" s="58"/>
      <c r="Q100" s="58"/>
      <c r="R100" s="58"/>
      <c r="S100" s="58"/>
      <c r="T100" s="58"/>
      <c r="U100" s="58"/>
      <c r="V100" s="58"/>
      <c r="W100" s="58"/>
      <c r="X100" s="58"/>
      <c r="Y100" s="58"/>
    </row>
    <row r="101" spans="1:25" ht="18" customHeight="1" x14ac:dyDescent="0.2">
      <c r="A101" s="23"/>
      <c r="B101" s="23"/>
      <c r="C101" s="23"/>
      <c r="D101" s="23"/>
      <c r="E101" s="58"/>
      <c r="F101" s="57"/>
      <c r="G101" s="396"/>
      <c r="H101" s="67"/>
      <c r="I101" s="58"/>
      <c r="J101" s="58"/>
      <c r="K101" s="58"/>
      <c r="L101" s="58"/>
      <c r="M101" s="58"/>
      <c r="N101" s="58"/>
      <c r="O101" s="58"/>
      <c r="P101" s="58"/>
      <c r="Q101" s="58"/>
      <c r="R101" s="58"/>
      <c r="S101" s="58"/>
      <c r="T101" s="58"/>
      <c r="U101" s="58"/>
      <c r="V101" s="58"/>
      <c r="W101" s="58"/>
      <c r="X101" s="58"/>
      <c r="Y101" s="58"/>
    </row>
    <row r="102" spans="1:25" ht="18" customHeight="1" x14ac:dyDescent="0.2">
      <c r="A102" s="23"/>
      <c r="B102" s="23"/>
      <c r="C102" s="23"/>
      <c r="D102" s="23"/>
      <c r="E102" s="58"/>
      <c r="F102" s="57"/>
      <c r="G102" s="396"/>
      <c r="H102" s="67"/>
      <c r="I102" s="58"/>
      <c r="J102" s="58"/>
      <c r="K102" s="58"/>
      <c r="L102" s="58"/>
      <c r="M102" s="58"/>
      <c r="N102" s="58"/>
      <c r="O102" s="58"/>
      <c r="P102" s="58"/>
      <c r="Q102" s="58"/>
      <c r="R102" s="58"/>
      <c r="S102" s="58"/>
      <c r="T102" s="58"/>
      <c r="U102" s="58"/>
      <c r="V102" s="58"/>
      <c r="W102" s="58"/>
      <c r="X102" s="58"/>
      <c r="Y102" s="58"/>
    </row>
    <row r="103" spans="1:25" ht="18" customHeight="1" x14ac:dyDescent="0.2">
      <c r="A103" s="23"/>
      <c r="B103" s="23"/>
      <c r="C103" s="23"/>
      <c r="D103" s="23"/>
      <c r="E103" s="58"/>
      <c r="F103" s="57"/>
      <c r="G103" s="396"/>
      <c r="H103" s="67"/>
      <c r="I103" s="58"/>
      <c r="J103" s="58"/>
      <c r="K103" s="58"/>
      <c r="L103" s="58"/>
      <c r="M103" s="58"/>
      <c r="N103" s="58"/>
      <c r="O103" s="58"/>
      <c r="P103" s="58"/>
      <c r="Q103" s="58"/>
      <c r="R103" s="58"/>
      <c r="S103" s="58"/>
      <c r="T103" s="58"/>
      <c r="U103" s="58"/>
      <c r="V103" s="58"/>
      <c r="W103" s="58"/>
      <c r="X103" s="58"/>
      <c r="Y103" s="58"/>
    </row>
    <row r="104" spans="1:25" ht="18" customHeight="1" x14ac:dyDescent="0.2">
      <c r="A104" s="23"/>
      <c r="B104" s="23"/>
      <c r="C104" s="23"/>
      <c r="D104" s="23"/>
      <c r="E104" s="58"/>
      <c r="F104" s="57"/>
      <c r="G104" s="396"/>
      <c r="H104" s="67"/>
      <c r="I104" s="58"/>
      <c r="J104" s="58"/>
      <c r="K104" s="58"/>
      <c r="L104" s="58"/>
      <c r="M104" s="58"/>
      <c r="N104" s="58"/>
      <c r="O104" s="58"/>
      <c r="P104" s="58"/>
      <c r="Q104" s="58"/>
      <c r="R104" s="58"/>
      <c r="S104" s="58"/>
      <c r="T104" s="58"/>
      <c r="U104" s="58"/>
      <c r="V104" s="58"/>
      <c r="W104" s="58"/>
      <c r="X104" s="58"/>
      <c r="Y104" s="58"/>
    </row>
    <row r="105" spans="1:25" ht="18" customHeight="1" x14ac:dyDescent="0.2">
      <c r="A105" s="23"/>
      <c r="B105" s="23"/>
      <c r="C105" s="23"/>
      <c r="D105" s="23"/>
      <c r="E105" s="58"/>
      <c r="F105" s="57"/>
      <c r="G105" s="396"/>
      <c r="H105" s="67"/>
      <c r="I105" s="58"/>
      <c r="J105" s="58"/>
      <c r="K105" s="58"/>
      <c r="L105" s="58"/>
      <c r="M105" s="58"/>
      <c r="N105" s="58"/>
      <c r="O105" s="58"/>
      <c r="P105" s="58"/>
      <c r="Q105" s="58"/>
      <c r="R105" s="58"/>
      <c r="S105" s="58"/>
      <c r="T105" s="58"/>
      <c r="U105" s="58"/>
      <c r="V105" s="58"/>
      <c r="W105" s="58"/>
      <c r="X105" s="58"/>
      <c r="Y105" s="58"/>
    </row>
    <row r="106" spans="1:25" ht="18" customHeight="1" x14ac:dyDescent="0.2">
      <c r="A106" s="23"/>
      <c r="B106" s="23"/>
      <c r="C106" s="23"/>
      <c r="D106" s="23"/>
      <c r="E106" s="58"/>
      <c r="F106" s="57"/>
      <c r="G106" s="396"/>
      <c r="H106" s="67"/>
      <c r="I106" s="58"/>
      <c r="J106" s="58"/>
      <c r="K106" s="58"/>
      <c r="L106" s="58"/>
      <c r="M106" s="58"/>
      <c r="N106" s="58"/>
      <c r="O106" s="58"/>
      <c r="P106" s="58"/>
      <c r="Q106" s="58"/>
      <c r="R106" s="58"/>
      <c r="S106" s="58"/>
      <c r="T106" s="58"/>
      <c r="U106" s="58"/>
      <c r="V106" s="58"/>
      <c r="W106" s="58"/>
      <c r="X106" s="58"/>
      <c r="Y106" s="58"/>
    </row>
    <row r="107" spans="1:25" ht="18" customHeight="1" x14ac:dyDescent="0.2">
      <c r="A107" s="23"/>
      <c r="B107" s="23"/>
      <c r="C107" s="23"/>
      <c r="D107" s="23"/>
      <c r="E107" s="58"/>
      <c r="F107" s="57"/>
      <c r="G107" s="396"/>
      <c r="H107" s="67"/>
      <c r="I107" s="58"/>
      <c r="J107" s="58"/>
      <c r="K107" s="58"/>
      <c r="L107" s="58"/>
      <c r="M107" s="58"/>
      <c r="N107" s="58"/>
      <c r="O107" s="58"/>
      <c r="P107" s="58"/>
      <c r="Q107" s="58"/>
      <c r="R107" s="58"/>
      <c r="S107" s="58"/>
      <c r="T107" s="58"/>
      <c r="U107" s="58"/>
      <c r="V107" s="58"/>
      <c r="W107" s="58"/>
      <c r="X107" s="58"/>
      <c r="Y107" s="58"/>
    </row>
    <row r="108" spans="1:25" ht="18" customHeight="1" x14ac:dyDescent="0.2">
      <c r="A108" s="23"/>
      <c r="B108" s="23"/>
      <c r="C108" s="23"/>
      <c r="D108" s="23"/>
      <c r="E108" s="58"/>
      <c r="F108" s="57"/>
      <c r="G108" s="396"/>
      <c r="H108" s="67"/>
      <c r="I108" s="58"/>
      <c r="J108" s="58"/>
      <c r="K108" s="58"/>
      <c r="L108" s="58"/>
      <c r="M108" s="58"/>
      <c r="N108" s="58"/>
      <c r="O108" s="58"/>
      <c r="P108" s="58"/>
      <c r="Q108" s="58"/>
      <c r="R108" s="58"/>
      <c r="S108" s="58"/>
      <c r="T108" s="58"/>
      <c r="U108" s="58"/>
      <c r="V108" s="58"/>
      <c r="W108" s="58"/>
      <c r="X108" s="58"/>
      <c r="Y108" s="58"/>
    </row>
    <row r="109" spans="1:25" ht="18" customHeight="1" x14ac:dyDescent="0.2">
      <c r="A109" s="23"/>
      <c r="B109" s="23"/>
      <c r="C109" s="23"/>
      <c r="D109" s="23"/>
      <c r="E109" s="58"/>
      <c r="F109" s="57"/>
      <c r="G109" s="396"/>
      <c r="H109" s="67"/>
      <c r="I109" s="58"/>
      <c r="J109" s="58"/>
      <c r="K109" s="58"/>
      <c r="L109" s="58"/>
      <c r="M109" s="58"/>
      <c r="N109" s="58"/>
      <c r="O109" s="58"/>
      <c r="P109" s="58"/>
      <c r="Q109" s="58"/>
      <c r="R109" s="58"/>
      <c r="S109" s="58"/>
      <c r="T109" s="58"/>
      <c r="U109" s="58"/>
      <c r="V109" s="58"/>
      <c r="W109" s="58"/>
      <c r="X109" s="58"/>
      <c r="Y109" s="58"/>
    </row>
    <row r="110" spans="1:25" ht="18" customHeight="1" x14ac:dyDescent="0.2">
      <c r="A110" s="23"/>
      <c r="B110" s="23"/>
      <c r="C110" s="23"/>
      <c r="D110" s="23"/>
      <c r="E110" s="58"/>
      <c r="F110" s="57"/>
      <c r="G110" s="396"/>
      <c r="H110" s="67"/>
      <c r="I110" s="58"/>
      <c r="J110" s="58"/>
      <c r="K110" s="58"/>
      <c r="L110" s="58"/>
      <c r="M110" s="58"/>
      <c r="N110" s="58"/>
      <c r="O110" s="58"/>
      <c r="P110" s="58"/>
      <c r="Q110" s="58"/>
      <c r="R110" s="58"/>
      <c r="S110" s="58"/>
      <c r="T110" s="58"/>
      <c r="U110" s="58"/>
      <c r="V110" s="58"/>
      <c r="W110" s="58"/>
      <c r="X110" s="58"/>
      <c r="Y110" s="58"/>
    </row>
    <row r="111" spans="1:25" ht="18" customHeight="1" x14ac:dyDescent="0.2">
      <c r="A111" s="23"/>
      <c r="B111" s="23"/>
      <c r="C111" s="23"/>
      <c r="D111" s="23"/>
      <c r="E111" s="58"/>
      <c r="F111" s="57"/>
      <c r="G111" s="396"/>
      <c r="H111" s="67"/>
      <c r="I111" s="58"/>
      <c r="J111" s="58"/>
      <c r="K111" s="58"/>
      <c r="L111" s="58"/>
      <c r="M111" s="58"/>
      <c r="N111" s="58"/>
      <c r="O111" s="58"/>
      <c r="P111" s="58"/>
      <c r="Q111" s="58"/>
      <c r="R111" s="58"/>
      <c r="S111" s="58"/>
      <c r="T111" s="58"/>
      <c r="U111" s="58"/>
      <c r="V111" s="58"/>
      <c r="W111" s="58"/>
      <c r="X111" s="58"/>
      <c r="Y111" s="58"/>
    </row>
    <row r="112" spans="1:25" ht="18" customHeight="1" x14ac:dyDescent="0.2">
      <c r="A112" s="23"/>
      <c r="B112" s="23"/>
      <c r="C112" s="23"/>
      <c r="D112" s="23"/>
      <c r="E112" s="58"/>
      <c r="F112" s="57"/>
      <c r="G112" s="396"/>
      <c r="H112" s="67"/>
      <c r="I112" s="58"/>
      <c r="J112" s="58"/>
      <c r="K112" s="58"/>
      <c r="L112" s="58"/>
      <c r="M112" s="58"/>
      <c r="N112" s="58"/>
      <c r="O112" s="58"/>
      <c r="P112" s="58"/>
      <c r="Q112" s="58"/>
      <c r="R112" s="58"/>
      <c r="S112" s="58"/>
      <c r="T112" s="58"/>
      <c r="U112" s="58"/>
      <c r="V112" s="58"/>
      <c r="W112" s="58"/>
      <c r="X112" s="58"/>
      <c r="Y112" s="58"/>
    </row>
    <row r="113" spans="1:25" ht="18" customHeight="1" x14ac:dyDescent="0.2">
      <c r="A113" s="23"/>
      <c r="B113" s="23"/>
      <c r="C113" s="23"/>
      <c r="D113" s="23"/>
      <c r="E113" s="58"/>
      <c r="F113" s="57"/>
      <c r="G113" s="396"/>
      <c r="H113" s="67"/>
      <c r="I113" s="58"/>
      <c r="J113" s="58"/>
      <c r="K113" s="58"/>
      <c r="L113" s="58"/>
      <c r="M113" s="58"/>
      <c r="N113" s="58"/>
      <c r="O113" s="58"/>
      <c r="P113" s="58"/>
      <c r="Q113" s="58"/>
      <c r="R113" s="58"/>
      <c r="S113" s="58"/>
      <c r="T113" s="58"/>
      <c r="U113" s="58"/>
      <c r="V113" s="58"/>
      <c r="W113" s="58"/>
      <c r="X113" s="58"/>
      <c r="Y113" s="58"/>
    </row>
    <row r="114" spans="1:25" ht="18" customHeight="1" x14ac:dyDescent="0.2">
      <c r="A114" s="23"/>
      <c r="B114" s="23"/>
      <c r="C114" s="23"/>
      <c r="D114" s="23"/>
      <c r="E114" s="58"/>
      <c r="F114" s="57"/>
      <c r="G114" s="396"/>
      <c r="H114" s="67"/>
      <c r="I114" s="58"/>
      <c r="J114" s="58"/>
      <c r="K114" s="58"/>
      <c r="L114" s="58"/>
      <c r="M114" s="58"/>
      <c r="N114" s="58"/>
      <c r="O114" s="58"/>
      <c r="P114" s="58"/>
      <c r="Q114" s="58"/>
      <c r="R114" s="58"/>
      <c r="S114" s="58"/>
      <c r="T114" s="58"/>
      <c r="U114" s="58"/>
      <c r="V114" s="58"/>
      <c r="W114" s="58"/>
      <c r="X114" s="58"/>
      <c r="Y114" s="58"/>
    </row>
    <row r="115" spans="1:25" ht="18" customHeight="1" x14ac:dyDescent="0.2">
      <c r="A115" s="23"/>
      <c r="B115" s="23"/>
      <c r="C115" s="23"/>
      <c r="D115" s="23"/>
      <c r="E115" s="58"/>
      <c r="F115" s="57"/>
      <c r="G115" s="396"/>
      <c r="H115" s="67"/>
      <c r="I115" s="58"/>
      <c r="J115" s="58"/>
      <c r="K115" s="58"/>
      <c r="L115" s="58"/>
      <c r="M115" s="58"/>
      <c r="N115" s="58"/>
      <c r="O115" s="58"/>
      <c r="P115" s="58"/>
      <c r="Q115" s="58"/>
      <c r="R115" s="58"/>
      <c r="S115" s="58"/>
      <c r="T115" s="58"/>
      <c r="U115" s="58"/>
      <c r="V115" s="58"/>
      <c r="W115" s="58"/>
      <c r="X115" s="58"/>
      <c r="Y115" s="58"/>
    </row>
    <row r="116" spans="1:25" ht="18" customHeight="1" x14ac:dyDescent="0.2">
      <c r="A116" s="23"/>
      <c r="B116" s="23"/>
      <c r="C116" s="23"/>
      <c r="D116" s="23"/>
      <c r="E116" s="58"/>
      <c r="F116" s="57"/>
      <c r="G116" s="396"/>
      <c r="H116" s="67"/>
      <c r="I116" s="58"/>
      <c r="J116" s="58"/>
      <c r="K116" s="58"/>
      <c r="L116" s="58"/>
      <c r="M116" s="58"/>
      <c r="N116" s="58"/>
      <c r="O116" s="58"/>
      <c r="P116" s="58"/>
      <c r="Q116" s="58"/>
      <c r="R116" s="58"/>
      <c r="S116" s="58"/>
      <c r="T116" s="58"/>
      <c r="U116" s="58"/>
      <c r="V116" s="58"/>
      <c r="W116" s="58"/>
      <c r="X116" s="58"/>
      <c r="Y116" s="58"/>
    </row>
    <row r="117" spans="1:25" ht="18" customHeight="1" x14ac:dyDescent="0.2">
      <c r="A117" s="23"/>
      <c r="B117" s="23"/>
      <c r="C117" s="23"/>
      <c r="D117" s="23"/>
      <c r="E117" s="58"/>
      <c r="F117" s="57"/>
      <c r="G117" s="396"/>
      <c r="H117" s="67"/>
      <c r="I117" s="58"/>
      <c r="J117" s="58"/>
      <c r="K117" s="58"/>
      <c r="L117" s="58"/>
      <c r="M117" s="58"/>
      <c r="N117" s="58"/>
      <c r="O117" s="58"/>
      <c r="P117" s="58"/>
      <c r="Q117" s="58"/>
      <c r="R117" s="58"/>
      <c r="S117" s="58"/>
      <c r="T117" s="58"/>
      <c r="U117" s="58"/>
      <c r="V117" s="58"/>
      <c r="W117" s="58"/>
      <c r="X117" s="58"/>
      <c r="Y117" s="58"/>
    </row>
    <row r="118" spans="1:25" ht="18" customHeight="1" x14ac:dyDescent="0.2">
      <c r="A118" s="23"/>
      <c r="B118" s="23"/>
      <c r="C118" s="23"/>
      <c r="D118" s="23"/>
      <c r="E118" s="58"/>
      <c r="F118" s="57"/>
      <c r="G118" s="396"/>
      <c r="H118" s="67"/>
      <c r="I118" s="58"/>
      <c r="J118" s="58"/>
      <c r="K118" s="58"/>
      <c r="L118" s="58"/>
      <c r="M118" s="58"/>
      <c r="N118" s="58"/>
      <c r="O118" s="58"/>
      <c r="P118" s="58"/>
      <c r="Q118" s="58"/>
      <c r="R118" s="58"/>
      <c r="S118" s="58"/>
      <c r="T118" s="58"/>
      <c r="U118" s="58"/>
      <c r="V118" s="58"/>
      <c r="W118" s="58"/>
      <c r="X118" s="58"/>
      <c r="Y118" s="58"/>
    </row>
    <row r="119" spans="1:25" ht="18" customHeight="1" x14ac:dyDescent="0.2">
      <c r="A119" s="23"/>
      <c r="B119" s="23"/>
      <c r="C119" s="23"/>
      <c r="D119" s="23"/>
      <c r="E119" s="58"/>
      <c r="F119" s="57"/>
      <c r="G119" s="396"/>
      <c r="H119" s="67"/>
      <c r="I119" s="58"/>
      <c r="J119" s="58"/>
      <c r="K119" s="58"/>
      <c r="L119" s="58"/>
      <c r="M119" s="58"/>
      <c r="N119" s="58"/>
      <c r="O119" s="58"/>
      <c r="P119" s="58"/>
      <c r="Q119" s="58"/>
      <c r="R119" s="58"/>
      <c r="S119" s="58"/>
      <c r="T119" s="58"/>
      <c r="U119" s="58"/>
      <c r="V119" s="58"/>
      <c r="W119" s="58"/>
      <c r="X119" s="58"/>
      <c r="Y119" s="58"/>
    </row>
    <row r="120" spans="1:25" ht="18" customHeight="1" x14ac:dyDescent="0.2">
      <c r="A120" s="23"/>
      <c r="B120" s="23"/>
      <c r="C120" s="23"/>
      <c r="D120" s="23"/>
      <c r="E120" s="58"/>
      <c r="F120" s="57"/>
      <c r="G120" s="396"/>
      <c r="H120" s="67"/>
      <c r="I120" s="58"/>
      <c r="J120" s="58"/>
      <c r="K120" s="58"/>
      <c r="L120" s="58"/>
      <c r="M120" s="58"/>
      <c r="N120" s="58"/>
      <c r="O120" s="58"/>
      <c r="P120" s="58"/>
      <c r="Q120" s="58"/>
      <c r="R120" s="58"/>
      <c r="S120" s="58"/>
      <c r="T120" s="58"/>
      <c r="U120" s="58"/>
      <c r="V120" s="58"/>
      <c r="W120" s="58"/>
      <c r="X120" s="58"/>
      <c r="Y120" s="58"/>
    </row>
    <row r="121" spans="1:25" ht="18" customHeight="1" x14ac:dyDescent="0.2">
      <c r="A121" s="23"/>
      <c r="B121" s="23"/>
      <c r="C121" s="23"/>
      <c r="D121" s="23"/>
      <c r="E121" s="58"/>
      <c r="F121" s="57"/>
      <c r="G121" s="396"/>
      <c r="H121" s="67"/>
      <c r="I121" s="58"/>
      <c r="J121" s="58"/>
      <c r="K121" s="58"/>
      <c r="L121" s="58"/>
      <c r="M121" s="58"/>
      <c r="N121" s="58"/>
      <c r="O121" s="58"/>
      <c r="P121" s="58"/>
      <c r="Q121" s="58"/>
      <c r="R121" s="58"/>
      <c r="S121" s="58"/>
      <c r="T121" s="58"/>
      <c r="U121" s="58"/>
      <c r="V121" s="58"/>
      <c r="W121" s="58"/>
      <c r="X121" s="58"/>
      <c r="Y121" s="58"/>
    </row>
    <row r="122" spans="1:25" ht="18" customHeight="1" x14ac:dyDescent="0.2">
      <c r="A122" s="23"/>
      <c r="B122" s="23"/>
      <c r="C122" s="23"/>
      <c r="D122" s="23"/>
      <c r="E122" s="58"/>
      <c r="F122" s="57"/>
      <c r="G122" s="396"/>
      <c r="H122" s="67"/>
      <c r="I122" s="58"/>
      <c r="J122" s="58"/>
      <c r="K122" s="58"/>
      <c r="L122" s="58"/>
      <c r="M122" s="58"/>
      <c r="N122" s="58"/>
      <c r="O122" s="58"/>
      <c r="P122" s="58"/>
      <c r="Q122" s="58"/>
      <c r="R122" s="58"/>
      <c r="S122" s="58"/>
      <c r="T122" s="58"/>
      <c r="U122" s="58"/>
      <c r="V122" s="58"/>
      <c r="W122" s="58"/>
      <c r="X122" s="58"/>
      <c r="Y122" s="58"/>
    </row>
    <row r="123" spans="1:25" ht="18" customHeight="1" x14ac:dyDescent="0.2">
      <c r="A123" s="23"/>
      <c r="B123" s="23"/>
      <c r="C123" s="23"/>
      <c r="D123" s="23"/>
      <c r="E123" s="58"/>
      <c r="F123" s="57"/>
      <c r="G123" s="396"/>
      <c r="H123" s="67"/>
      <c r="I123" s="58"/>
      <c r="J123" s="58"/>
      <c r="K123" s="58"/>
      <c r="L123" s="58"/>
      <c r="M123" s="58"/>
      <c r="N123" s="58"/>
      <c r="O123" s="58"/>
      <c r="P123" s="58"/>
      <c r="Q123" s="58"/>
      <c r="R123" s="58"/>
      <c r="S123" s="58"/>
      <c r="T123" s="58"/>
      <c r="U123" s="58"/>
      <c r="V123" s="58"/>
      <c r="W123" s="58"/>
      <c r="X123" s="58"/>
      <c r="Y123" s="58"/>
    </row>
    <row r="124" spans="1:25" ht="18" customHeight="1" x14ac:dyDescent="0.2">
      <c r="A124" s="23"/>
      <c r="B124" s="23"/>
      <c r="C124" s="23"/>
      <c r="D124" s="23"/>
      <c r="E124" s="58"/>
      <c r="F124" s="57"/>
      <c r="G124" s="396"/>
      <c r="H124" s="67"/>
      <c r="I124" s="58"/>
      <c r="J124" s="58"/>
      <c r="K124" s="58"/>
      <c r="L124" s="58"/>
      <c r="M124" s="58"/>
      <c r="N124" s="58"/>
      <c r="O124" s="58"/>
      <c r="P124" s="58"/>
      <c r="Q124" s="58"/>
      <c r="R124" s="58"/>
      <c r="S124" s="58"/>
      <c r="T124" s="58"/>
      <c r="U124" s="58"/>
      <c r="V124" s="58"/>
      <c r="W124" s="58"/>
      <c r="X124" s="58"/>
      <c r="Y124" s="58"/>
    </row>
    <row r="125" spans="1:25" ht="18" customHeight="1" x14ac:dyDescent="0.2">
      <c r="A125" s="23"/>
      <c r="B125" s="23"/>
      <c r="C125" s="23"/>
      <c r="D125" s="23"/>
      <c r="E125" s="58"/>
      <c r="F125" s="57"/>
      <c r="G125" s="396"/>
      <c r="H125" s="67"/>
      <c r="I125" s="58"/>
      <c r="J125" s="58"/>
      <c r="K125" s="58"/>
      <c r="L125" s="58"/>
      <c r="M125" s="58"/>
      <c r="N125" s="58"/>
      <c r="O125" s="58"/>
      <c r="P125" s="58"/>
      <c r="Q125" s="58"/>
      <c r="R125" s="58"/>
      <c r="S125" s="58"/>
      <c r="T125" s="58"/>
      <c r="U125" s="58"/>
      <c r="V125" s="58"/>
      <c r="W125" s="58"/>
      <c r="X125" s="58"/>
      <c r="Y125" s="58"/>
    </row>
    <row r="126" spans="1:25" ht="18" customHeight="1" x14ac:dyDescent="0.2">
      <c r="A126" s="23"/>
      <c r="B126" s="23"/>
      <c r="C126" s="23"/>
      <c r="D126" s="23"/>
      <c r="E126" s="58"/>
      <c r="F126" s="57"/>
      <c r="G126" s="396"/>
      <c r="H126" s="67"/>
      <c r="I126" s="58"/>
      <c r="J126" s="58"/>
      <c r="K126" s="58"/>
      <c r="L126" s="58"/>
      <c r="M126" s="58"/>
      <c r="N126" s="58"/>
      <c r="O126" s="58"/>
      <c r="P126" s="58"/>
      <c r="Q126" s="58"/>
      <c r="R126" s="58"/>
      <c r="S126" s="58"/>
      <c r="T126" s="58"/>
      <c r="U126" s="58"/>
      <c r="V126" s="58"/>
      <c r="W126" s="58"/>
      <c r="X126" s="58"/>
      <c r="Y126" s="58"/>
    </row>
    <row r="127" spans="1:25" ht="18" customHeight="1" x14ac:dyDescent="0.2">
      <c r="A127" s="23"/>
      <c r="B127" s="23"/>
      <c r="C127" s="23"/>
      <c r="D127" s="23"/>
      <c r="E127" s="58"/>
      <c r="F127" s="57"/>
      <c r="G127" s="396"/>
      <c r="H127" s="67"/>
      <c r="I127" s="58"/>
      <c r="J127" s="58"/>
      <c r="K127" s="58"/>
      <c r="L127" s="58"/>
      <c r="M127" s="58"/>
      <c r="N127" s="58"/>
      <c r="O127" s="58"/>
      <c r="P127" s="58"/>
      <c r="Q127" s="58"/>
      <c r="R127" s="58"/>
      <c r="S127" s="58"/>
      <c r="T127" s="58"/>
      <c r="U127" s="58"/>
      <c r="V127" s="58"/>
      <c r="W127" s="58"/>
      <c r="X127" s="58"/>
      <c r="Y127" s="58"/>
    </row>
    <row r="128" spans="1:25" ht="18" customHeight="1" x14ac:dyDescent="0.2">
      <c r="A128" s="23"/>
      <c r="B128" s="23"/>
      <c r="C128" s="23"/>
      <c r="D128" s="23"/>
      <c r="E128" s="58"/>
      <c r="F128" s="57"/>
      <c r="G128" s="396"/>
      <c r="H128" s="67"/>
      <c r="I128" s="58"/>
      <c r="J128" s="58"/>
      <c r="K128" s="58"/>
      <c r="L128" s="58"/>
      <c r="M128" s="58"/>
      <c r="N128" s="58"/>
      <c r="O128" s="58"/>
      <c r="P128" s="58"/>
      <c r="Q128" s="58"/>
      <c r="R128" s="58"/>
      <c r="S128" s="58"/>
      <c r="T128" s="58"/>
      <c r="U128" s="58"/>
      <c r="V128" s="58"/>
      <c r="W128" s="58"/>
      <c r="X128" s="58"/>
      <c r="Y128" s="58"/>
    </row>
    <row r="129" spans="1:25" ht="18" customHeight="1" x14ac:dyDescent="0.2">
      <c r="A129" s="23"/>
      <c r="B129" s="23"/>
      <c r="C129" s="23"/>
      <c r="D129" s="23"/>
      <c r="E129" s="58"/>
      <c r="F129" s="57"/>
      <c r="G129" s="396"/>
      <c r="H129" s="67"/>
      <c r="I129" s="58"/>
      <c r="J129" s="58"/>
      <c r="K129" s="58"/>
      <c r="L129" s="58"/>
      <c r="M129" s="58"/>
      <c r="N129" s="58"/>
      <c r="O129" s="58"/>
      <c r="P129" s="58"/>
      <c r="Q129" s="58"/>
      <c r="R129" s="58"/>
      <c r="S129" s="58"/>
      <c r="T129" s="58"/>
      <c r="U129" s="58"/>
      <c r="V129" s="58"/>
      <c r="W129" s="58"/>
      <c r="X129" s="58"/>
      <c r="Y129" s="58"/>
    </row>
    <row r="130" spans="1:25" ht="18" customHeight="1" x14ac:dyDescent="0.2">
      <c r="A130" s="23"/>
      <c r="B130" s="23"/>
      <c r="C130" s="23"/>
      <c r="D130" s="23"/>
      <c r="E130" s="58"/>
      <c r="F130" s="57"/>
      <c r="G130" s="396"/>
      <c r="H130" s="67"/>
      <c r="I130" s="58"/>
      <c r="J130" s="58"/>
      <c r="K130" s="58"/>
      <c r="L130" s="58"/>
      <c r="M130" s="58"/>
      <c r="N130" s="58"/>
      <c r="O130" s="58"/>
      <c r="P130" s="58"/>
      <c r="Q130" s="58"/>
      <c r="R130" s="58"/>
      <c r="S130" s="58"/>
      <c r="T130" s="58"/>
      <c r="U130" s="58"/>
      <c r="V130" s="58"/>
      <c r="W130" s="58"/>
      <c r="X130" s="58"/>
      <c r="Y130" s="58"/>
    </row>
    <row r="131" spans="1:25" ht="18" customHeight="1" x14ac:dyDescent="0.2">
      <c r="A131" s="23"/>
      <c r="B131" s="23"/>
      <c r="C131" s="23"/>
      <c r="D131" s="23"/>
      <c r="E131" s="58"/>
      <c r="F131" s="57"/>
      <c r="G131" s="396"/>
      <c r="H131" s="67"/>
      <c r="I131" s="58"/>
      <c r="J131" s="58"/>
      <c r="K131" s="58"/>
      <c r="L131" s="58"/>
      <c r="M131" s="58"/>
      <c r="N131" s="58"/>
      <c r="O131" s="58"/>
      <c r="P131" s="58"/>
      <c r="Q131" s="58"/>
      <c r="R131" s="58"/>
      <c r="S131" s="58"/>
      <c r="T131" s="58"/>
      <c r="U131" s="58"/>
      <c r="V131" s="58"/>
      <c r="W131" s="58"/>
      <c r="X131" s="58"/>
      <c r="Y131" s="58"/>
    </row>
    <row r="132" spans="1:25" ht="18" customHeight="1" x14ac:dyDescent="0.2">
      <c r="A132" s="23"/>
      <c r="B132" s="23"/>
      <c r="C132" s="23"/>
      <c r="D132" s="23"/>
      <c r="E132" s="58"/>
      <c r="F132" s="57"/>
      <c r="G132" s="396"/>
      <c r="H132" s="67"/>
      <c r="I132" s="58"/>
      <c r="J132" s="58"/>
      <c r="K132" s="58"/>
      <c r="L132" s="58"/>
      <c r="M132" s="58"/>
      <c r="N132" s="58"/>
      <c r="O132" s="58"/>
      <c r="P132" s="58"/>
      <c r="Q132" s="58"/>
      <c r="R132" s="58"/>
      <c r="S132" s="58"/>
      <c r="T132" s="58"/>
      <c r="U132" s="58"/>
      <c r="V132" s="58"/>
      <c r="W132" s="58"/>
      <c r="X132" s="58"/>
      <c r="Y132" s="58"/>
    </row>
    <row r="133" spans="1:25" ht="18" customHeight="1" x14ac:dyDescent="0.2">
      <c r="A133" s="23"/>
      <c r="B133" s="23"/>
      <c r="C133" s="23"/>
      <c r="D133" s="23"/>
      <c r="E133" s="58"/>
      <c r="F133" s="57"/>
      <c r="G133" s="396"/>
      <c r="H133" s="67"/>
      <c r="I133" s="58"/>
      <c r="J133" s="58"/>
      <c r="K133" s="58"/>
      <c r="L133" s="58"/>
      <c r="M133" s="58"/>
      <c r="N133" s="58"/>
      <c r="O133" s="58"/>
      <c r="P133" s="58"/>
      <c r="Q133" s="58"/>
      <c r="R133" s="58"/>
      <c r="S133" s="58"/>
      <c r="T133" s="58"/>
      <c r="U133" s="58"/>
      <c r="V133" s="58"/>
      <c r="W133" s="58"/>
      <c r="X133" s="58"/>
      <c r="Y133" s="58"/>
    </row>
    <row r="134" spans="1:25" ht="18" customHeight="1" x14ac:dyDescent="0.2">
      <c r="A134" s="23"/>
      <c r="B134" s="23"/>
      <c r="C134" s="23"/>
      <c r="D134" s="23"/>
      <c r="E134" s="58"/>
      <c r="F134" s="57"/>
      <c r="G134" s="396"/>
      <c r="H134" s="67"/>
      <c r="I134" s="58"/>
      <c r="J134" s="58"/>
      <c r="K134" s="58"/>
      <c r="L134" s="58"/>
      <c r="M134" s="58"/>
      <c r="N134" s="58"/>
      <c r="O134" s="58"/>
      <c r="P134" s="58"/>
      <c r="Q134" s="58"/>
      <c r="R134" s="58"/>
      <c r="S134" s="58"/>
      <c r="T134" s="58"/>
      <c r="U134" s="58"/>
      <c r="V134" s="58"/>
      <c r="W134" s="58"/>
      <c r="X134" s="58"/>
      <c r="Y134" s="58"/>
    </row>
    <row r="135" spans="1:25" ht="18" customHeight="1" x14ac:dyDescent="0.2">
      <c r="A135" s="23"/>
      <c r="B135" s="23"/>
      <c r="C135" s="23"/>
      <c r="D135" s="23"/>
      <c r="E135" s="58"/>
      <c r="F135" s="57"/>
      <c r="G135" s="396"/>
      <c r="H135" s="67"/>
      <c r="I135" s="58"/>
      <c r="J135" s="58"/>
      <c r="K135" s="58"/>
      <c r="L135" s="58"/>
      <c r="M135" s="58"/>
      <c r="N135" s="58"/>
      <c r="O135" s="58"/>
      <c r="P135" s="58"/>
      <c r="Q135" s="58"/>
      <c r="R135" s="58"/>
      <c r="S135" s="58"/>
      <c r="T135" s="58"/>
      <c r="U135" s="58"/>
      <c r="V135" s="58"/>
      <c r="W135" s="58"/>
      <c r="X135" s="58"/>
      <c r="Y135" s="58"/>
    </row>
    <row r="136" spans="1:25" ht="18" customHeight="1" x14ac:dyDescent="0.2">
      <c r="A136" s="23"/>
      <c r="B136" s="23"/>
      <c r="C136" s="23"/>
      <c r="D136" s="23"/>
      <c r="E136" s="58"/>
      <c r="F136" s="57"/>
      <c r="G136" s="396"/>
      <c r="H136" s="67"/>
      <c r="I136" s="58"/>
      <c r="J136" s="58"/>
      <c r="K136" s="58"/>
      <c r="L136" s="58"/>
      <c r="M136" s="58"/>
      <c r="N136" s="58"/>
      <c r="O136" s="58"/>
      <c r="P136" s="58"/>
      <c r="Q136" s="58"/>
      <c r="R136" s="58"/>
      <c r="S136" s="58"/>
      <c r="T136" s="58"/>
      <c r="U136" s="58"/>
      <c r="V136" s="58"/>
      <c r="W136" s="58"/>
      <c r="X136" s="58"/>
      <c r="Y136" s="58"/>
    </row>
    <row r="137" spans="1:25" ht="18" customHeight="1" x14ac:dyDescent="0.2">
      <c r="A137" s="23"/>
      <c r="B137" s="23"/>
      <c r="C137" s="23"/>
      <c r="D137" s="23"/>
      <c r="E137" s="58"/>
      <c r="F137" s="57"/>
      <c r="G137" s="396"/>
      <c r="H137" s="67"/>
      <c r="I137" s="58"/>
      <c r="J137" s="58"/>
      <c r="K137" s="58"/>
      <c r="L137" s="58"/>
      <c r="M137" s="58"/>
      <c r="N137" s="58"/>
      <c r="O137" s="58"/>
      <c r="P137" s="58"/>
      <c r="Q137" s="58"/>
      <c r="R137" s="58"/>
      <c r="S137" s="58"/>
      <c r="T137" s="58"/>
      <c r="U137" s="58"/>
      <c r="V137" s="58"/>
      <c r="W137" s="58"/>
      <c r="X137" s="58"/>
      <c r="Y137" s="58"/>
    </row>
    <row r="138" spans="1:25" ht="18" customHeight="1" x14ac:dyDescent="0.2">
      <c r="A138" s="23"/>
      <c r="B138" s="23"/>
      <c r="C138" s="23"/>
      <c r="D138" s="23"/>
      <c r="E138" s="58"/>
      <c r="F138" s="57"/>
      <c r="G138" s="396"/>
      <c r="H138" s="67"/>
      <c r="I138" s="58"/>
      <c r="J138" s="58"/>
      <c r="K138" s="58"/>
      <c r="L138" s="58"/>
      <c r="M138" s="58"/>
      <c r="N138" s="58"/>
      <c r="O138" s="58"/>
      <c r="P138" s="58"/>
      <c r="Q138" s="58"/>
      <c r="R138" s="58"/>
      <c r="S138" s="58"/>
      <c r="T138" s="58"/>
      <c r="U138" s="58"/>
      <c r="V138" s="58"/>
      <c r="W138" s="58"/>
      <c r="X138" s="58"/>
      <c r="Y138" s="58"/>
    </row>
    <row r="139" spans="1:25" ht="18" customHeight="1" x14ac:dyDescent="0.2">
      <c r="A139" s="23"/>
      <c r="B139" s="23"/>
      <c r="C139" s="23"/>
      <c r="D139" s="23"/>
      <c r="E139" s="58"/>
      <c r="F139" s="57"/>
      <c r="G139" s="396"/>
      <c r="H139" s="67"/>
      <c r="I139" s="58"/>
      <c r="J139" s="58"/>
      <c r="K139" s="58"/>
      <c r="L139" s="58"/>
      <c r="M139" s="58"/>
      <c r="N139" s="58"/>
      <c r="O139" s="58"/>
      <c r="P139" s="58"/>
      <c r="Q139" s="58"/>
      <c r="R139" s="58"/>
      <c r="S139" s="58"/>
      <c r="T139" s="58"/>
      <c r="U139" s="58"/>
      <c r="V139" s="58"/>
      <c r="W139" s="58"/>
      <c r="X139" s="58"/>
      <c r="Y139" s="58"/>
    </row>
    <row r="140" spans="1:25" ht="18" customHeight="1" x14ac:dyDescent="0.2">
      <c r="A140" s="23"/>
      <c r="B140" s="23"/>
      <c r="C140" s="23"/>
      <c r="D140" s="23"/>
      <c r="E140" s="58"/>
      <c r="F140" s="57"/>
      <c r="G140" s="396"/>
      <c r="H140" s="67"/>
      <c r="I140" s="58"/>
      <c r="J140" s="58"/>
      <c r="K140" s="58"/>
      <c r="L140" s="58"/>
      <c r="M140" s="58"/>
      <c r="N140" s="58"/>
      <c r="O140" s="58"/>
      <c r="P140" s="58"/>
      <c r="Q140" s="58"/>
      <c r="R140" s="58"/>
      <c r="S140" s="58"/>
      <c r="T140" s="58"/>
      <c r="U140" s="58"/>
      <c r="V140" s="58"/>
      <c r="W140" s="58"/>
      <c r="X140" s="58"/>
      <c r="Y140" s="58"/>
    </row>
    <row r="141" spans="1:25" ht="18" customHeight="1" x14ac:dyDescent="0.2">
      <c r="A141" s="23"/>
      <c r="B141" s="23"/>
      <c r="C141" s="23"/>
      <c r="D141" s="23"/>
      <c r="E141" s="58"/>
      <c r="F141" s="57"/>
      <c r="G141" s="396"/>
      <c r="H141" s="67"/>
      <c r="I141" s="58"/>
      <c r="J141" s="58"/>
      <c r="K141" s="58"/>
      <c r="L141" s="58"/>
      <c r="M141" s="58"/>
      <c r="N141" s="58"/>
      <c r="O141" s="58"/>
      <c r="P141" s="58"/>
      <c r="Q141" s="58"/>
      <c r="R141" s="58"/>
      <c r="S141" s="58"/>
      <c r="T141" s="58"/>
      <c r="U141" s="58"/>
      <c r="V141" s="58"/>
      <c r="W141" s="58"/>
      <c r="X141" s="58"/>
      <c r="Y141" s="58"/>
    </row>
    <row r="142" spans="1:25" ht="18" customHeight="1" x14ac:dyDescent="0.2">
      <c r="A142" s="23"/>
      <c r="B142" s="23"/>
      <c r="C142" s="23"/>
      <c r="D142" s="23"/>
      <c r="E142" s="58"/>
      <c r="F142" s="57"/>
      <c r="G142" s="396"/>
      <c r="H142" s="67"/>
      <c r="I142" s="58"/>
      <c r="J142" s="58"/>
      <c r="K142" s="58"/>
      <c r="L142" s="58"/>
      <c r="M142" s="58"/>
      <c r="N142" s="58"/>
      <c r="O142" s="58"/>
      <c r="P142" s="58"/>
      <c r="Q142" s="58"/>
      <c r="R142" s="58"/>
      <c r="S142" s="58"/>
      <c r="T142" s="58"/>
      <c r="U142" s="58"/>
      <c r="V142" s="58"/>
      <c r="W142" s="58"/>
      <c r="X142" s="58"/>
      <c r="Y142" s="58"/>
    </row>
    <row r="143" spans="1:25" ht="18" customHeight="1" x14ac:dyDescent="0.2">
      <c r="A143" s="23"/>
      <c r="B143" s="23"/>
      <c r="C143" s="23"/>
      <c r="D143" s="23"/>
      <c r="E143" s="58"/>
      <c r="F143" s="57"/>
      <c r="G143" s="396"/>
      <c r="H143" s="67"/>
      <c r="I143" s="58"/>
      <c r="J143" s="58"/>
      <c r="K143" s="58"/>
      <c r="L143" s="58"/>
      <c r="M143" s="58"/>
      <c r="N143" s="58"/>
      <c r="O143" s="58"/>
      <c r="P143" s="58"/>
      <c r="Q143" s="58"/>
      <c r="R143" s="58"/>
      <c r="S143" s="58"/>
      <c r="T143" s="58"/>
      <c r="U143" s="58"/>
      <c r="V143" s="58"/>
      <c r="W143" s="58"/>
      <c r="X143" s="58"/>
      <c r="Y143" s="58"/>
    </row>
    <row r="144" spans="1:25" ht="18" customHeight="1" x14ac:dyDescent="0.2">
      <c r="A144" s="23"/>
      <c r="B144" s="23"/>
      <c r="C144" s="23"/>
      <c r="D144" s="23"/>
      <c r="E144" s="58"/>
      <c r="F144" s="57"/>
      <c r="G144" s="396"/>
      <c r="H144" s="67"/>
      <c r="I144" s="58"/>
      <c r="J144" s="58"/>
      <c r="K144" s="58"/>
      <c r="L144" s="58"/>
      <c r="M144" s="58"/>
      <c r="N144" s="58"/>
      <c r="O144" s="58"/>
      <c r="P144" s="58"/>
      <c r="Q144" s="58"/>
      <c r="R144" s="58"/>
      <c r="S144" s="58"/>
      <c r="T144" s="58"/>
      <c r="U144" s="58"/>
      <c r="V144" s="58"/>
      <c r="W144" s="58"/>
      <c r="X144" s="58"/>
      <c r="Y144" s="58"/>
    </row>
    <row r="145" spans="1:25" ht="18" customHeight="1" x14ac:dyDescent="0.2">
      <c r="A145" s="23"/>
      <c r="B145" s="23"/>
      <c r="C145" s="23"/>
      <c r="D145" s="23"/>
      <c r="E145" s="58"/>
      <c r="F145" s="57"/>
      <c r="G145" s="396"/>
      <c r="H145" s="67"/>
      <c r="I145" s="58"/>
      <c r="J145" s="58"/>
      <c r="K145" s="58"/>
      <c r="L145" s="58"/>
      <c r="M145" s="58"/>
      <c r="N145" s="58"/>
      <c r="O145" s="58"/>
      <c r="P145" s="58"/>
      <c r="Q145" s="58"/>
      <c r="R145" s="58"/>
      <c r="S145" s="58"/>
      <c r="T145" s="58"/>
      <c r="U145" s="58"/>
      <c r="V145" s="58"/>
      <c r="W145" s="58"/>
      <c r="X145" s="58"/>
      <c r="Y145" s="58"/>
    </row>
    <row r="146" spans="1:25" ht="18" customHeight="1" x14ac:dyDescent="0.2">
      <c r="A146" s="23"/>
      <c r="B146" s="23"/>
      <c r="C146" s="23"/>
      <c r="D146" s="23"/>
      <c r="E146" s="58"/>
      <c r="F146" s="57"/>
      <c r="G146" s="396"/>
      <c r="H146" s="67"/>
      <c r="I146" s="58"/>
      <c r="J146" s="58"/>
      <c r="K146" s="58"/>
      <c r="L146" s="58"/>
      <c r="M146" s="58"/>
      <c r="N146" s="58"/>
      <c r="O146" s="58"/>
      <c r="P146" s="58"/>
      <c r="Q146" s="58"/>
      <c r="R146" s="58"/>
      <c r="S146" s="58"/>
      <c r="T146" s="58"/>
      <c r="U146" s="58"/>
      <c r="V146" s="58"/>
      <c r="W146" s="58"/>
      <c r="X146" s="58"/>
      <c r="Y146" s="58"/>
    </row>
    <row r="147" spans="1:25" ht="18" customHeight="1" x14ac:dyDescent="0.2">
      <c r="A147" s="23"/>
      <c r="B147" s="23"/>
      <c r="C147" s="23"/>
      <c r="D147" s="23"/>
      <c r="E147" s="58"/>
      <c r="F147" s="57"/>
      <c r="G147" s="396"/>
      <c r="H147" s="67"/>
      <c r="I147" s="58"/>
      <c r="J147" s="58"/>
      <c r="K147" s="58"/>
      <c r="L147" s="58"/>
      <c r="M147" s="58"/>
      <c r="N147" s="58"/>
      <c r="O147" s="58"/>
      <c r="P147" s="58"/>
      <c r="Q147" s="58"/>
      <c r="R147" s="58"/>
      <c r="S147" s="58"/>
      <c r="T147" s="58"/>
      <c r="U147" s="58"/>
      <c r="V147" s="58"/>
      <c r="W147" s="58"/>
      <c r="X147" s="58"/>
      <c r="Y147" s="58"/>
    </row>
    <row r="148" spans="1:25" ht="18" customHeight="1" x14ac:dyDescent="0.2">
      <c r="A148" s="23"/>
      <c r="B148" s="23"/>
      <c r="C148" s="23"/>
      <c r="D148" s="23"/>
      <c r="E148" s="58"/>
      <c r="F148" s="57"/>
      <c r="G148" s="396"/>
      <c r="H148" s="67"/>
      <c r="I148" s="58"/>
      <c r="J148" s="58"/>
      <c r="K148" s="58"/>
      <c r="L148" s="58"/>
      <c r="M148" s="58"/>
      <c r="N148" s="58"/>
      <c r="O148" s="58"/>
      <c r="P148" s="58"/>
      <c r="Q148" s="58"/>
      <c r="R148" s="58"/>
      <c r="S148" s="58"/>
      <c r="T148" s="58"/>
      <c r="U148" s="58"/>
      <c r="V148" s="58"/>
      <c r="W148" s="58"/>
      <c r="X148" s="58"/>
      <c r="Y148" s="58"/>
    </row>
    <row r="149" spans="1:25" ht="18" customHeight="1" x14ac:dyDescent="0.2">
      <c r="A149" s="23"/>
      <c r="B149" s="23"/>
      <c r="C149" s="23"/>
      <c r="D149" s="23"/>
      <c r="E149" s="58"/>
      <c r="F149" s="57"/>
      <c r="G149" s="396"/>
      <c r="H149" s="67"/>
      <c r="I149" s="58"/>
      <c r="J149" s="58"/>
      <c r="K149" s="58"/>
      <c r="L149" s="58"/>
      <c r="M149" s="58"/>
      <c r="N149" s="58"/>
      <c r="O149" s="58"/>
      <c r="P149" s="58"/>
      <c r="Q149" s="58"/>
      <c r="R149" s="58"/>
      <c r="S149" s="58"/>
      <c r="T149" s="58"/>
      <c r="U149" s="58"/>
      <c r="V149" s="58"/>
      <c r="W149" s="58"/>
      <c r="X149" s="58"/>
      <c r="Y149" s="58"/>
    </row>
    <row r="150" spans="1:25" ht="18" customHeight="1" x14ac:dyDescent="0.2">
      <c r="A150" s="23"/>
      <c r="B150" s="23"/>
      <c r="C150" s="23"/>
      <c r="D150" s="23"/>
      <c r="E150" s="58"/>
      <c r="F150" s="57"/>
      <c r="G150" s="396"/>
      <c r="H150" s="67"/>
      <c r="I150" s="58"/>
      <c r="J150" s="58"/>
      <c r="K150" s="58"/>
      <c r="L150" s="58"/>
      <c r="M150" s="58"/>
      <c r="N150" s="58"/>
      <c r="O150" s="58"/>
      <c r="P150" s="58"/>
      <c r="Q150" s="58"/>
      <c r="R150" s="58"/>
      <c r="S150" s="58"/>
      <c r="T150" s="58"/>
      <c r="U150" s="58"/>
      <c r="V150" s="58"/>
      <c r="W150" s="58"/>
      <c r="X150" s="58"/>
      <c r="Y150" s="58"/>
    </row>
    <row r="151" spans="1:25" ht="18" customHeight="1" x14ac:dyDescent="0.2">
      <c r="A151" s="23"/>
      <c r="B151" s="23"/>
      <c r="C151" s="23"/>
      <c r="D151" s="23"/>
      <c r="E151" s="58"/>
      <c r="F151" s="57"/>
      <c r="G151" s="396"/>
      <c r="H151" s="67"/>
      <c r="I151" s="58"/>
      <c r="J151" s="58"/>
      <c r="K151" s="58"/>
      <c r="L151" s="58"/>
      <c r="M151" s="58"/>
      <c r="N151" s="58"/>
      <c r="O151" s="58"/>
      <c r="P151" s="58"/>
      <c r="Q151" s="58"/>
      <c r="R151" s="58"/>
      <c r="S151" s="58"/>
      <c r="T151" s="58"/>
      <c r="U151" s="58"/>
      <c r="V151" s="58"/>
      <c r="W151" s="58"/>
      <c r="X151" s="58"/>
      <c r="Y151" s="58"/>
    </row>
    <row r="152" spans="1:25" ht="18" customHeight="1" x14ac:dyDescent="0.2">
      <c r="A152" s="23"/>
      <c r="B152" s="23"/>
      <c r="C152" s="23"/>
      <c r="D152" s="23"/>
      <c r="E152" s="58"/>
      <c r="F152" s="57"/>
      <c r="G152" s="396"/>
      <c r="H152" s="67"/>
      <c r="I152" s="58"/>
      <c r="J152" s="58"/>
      <c r="K152" s="58"/>
      <c r="L152" s="58"/>
      <c r="M152" s="58"/>
      <c r="N152" s="58"/>
      <c r="O152" s="58"/>
      <c r="P152" s="58"/>
      <c r="Q152" s="58"/>
      <c r="R152" s="58"/>
      <c r="S152" s="58"/>
      <c r="T152" s="58"/>
      <c r="U152" s="58"/>
      <c r="V152" s="58"/>
      <c r="W152" s="58"/>
      <c r="X152" s="58"/>
      <c r="Y152" s="58"/>
    </row>
    <row r="153" spans="1:25" ht="18" customHeight="1" x14ac:dyDescent="0.2">
      <c r="A153" s="23"/>
      <c r="B153" s="23"/>
      <c r="C153" s="23"/>
      <c r="D153" s="23"/>
      <c r="E153" s="58"/>
      <c r="F153" s="57"/>
      <c r="G153" s="396"/>
      <c r="H153" s="67"/>
      <c r="I153" s="58"/>
      <c r="J153" s="58"/>
      <c r="K153" s="58"/>
      <c r="L153" s="58"/>
      <c r="M153" s="58"/>
      <c r="N153" s="58"/>
      <c r="O153" s="58"/>
      <c r="P153" s="58"/>
      <c r="Q153" s="58"/>
      <c r="R153" s="58"/>
      <c r="S153" s="58"/>
      <c r="T153" s="58"/>
      <c r="U153" s="58"/>
      <c r="V153" s="58"/>
      <c r="W153" s="58"/>
      <c r="X153" s="58"/>
      <c r="Y153" s="58"/>
    </row>
    <row r="154" spans="1:25" ht="18" customHeight="1" x14ac:dyDescent="0.2">
      <c r="A154" s="23"/>
      <c r="B154" s="23"/>
      <c r="C154" s="23"/>
      <c r="D154" s="23"/>
      <c r="E154" s="58"/>
      <c r="F154" s="57"/>
      <c r="G154" s="396"/>
      <c r="H154" s="67"/>
      <c r="I154" s="58"/>
      <c r="J154" s="58"/>
      <c r="K154" s="58"/>
      <c r="L154" s="58"/>
      <c r="M154" s="58"/>
      <c r="N154" s="58"/>
      <c r="O154" s="58"/>
      <c r="P154" s="58"/>
      <c r="Q154" s="58"/>
      <c r="R154" s="58"/>
      <c r="S154" s="58"/>
      <c r="T154" s="58"/>
      <c r="U154" s="58"/>
      <c r="V154" s="58"/>
      <c r="W154" s="58"/>
      <c r="X154" s="58"/>
      <c r="Y154" s="58"/>
    </row>
    <row r="155" spans="1:25" ht="18" customHeight="1" x14ac:dyDescent="0.2">
      <c r="A155" s="23"/>
      <c r="B155" s="23"/>
      <c r="C155" s="23"/>
      <c r="D155" s="23"/>
      <c r="E155" s="58"/>
      <c r="F155" s="57"/>
      <c r="G155" s="396"/>
      <c r="H155" s="67"/>
      <c r="I155" s="58"/>
      <c r="J155" s="58"/>
      <c r="K155" s="58"/>
      <c r="L155" s="58"/>
      <c r="M155" s="58"/>
      <c r="N155" s="58"/>
      <c r="O155" s="58"/>
      <c r="P155" s="58"/>
      <c r="Q155" s="58"/>
      <c r="R155" s="58"/>
      <c r="S155" s="58"/>
      <c r="T155" s="58"/>
      <c r="U155" s="58"/>
      <c r="V155" s="58"/>
      <c r="W155" s="58"/>
      <c r="X155" s="58"/>
      <c r="Y155" s="58"/>
    </row>
    <row r="156" spans="1:25" ht="18" customHeight="1" x14ac:dyDescent="0.2">
      <c r="A156" s="23"/>
      <c r="B156" s="23"/>
      <c r="C156" s="23"/>
      <c r="D156" s="23"/>
      <c r="E156" s="58"/>
      <c r="F156" s="57"/>
      <c r="G156" s="396"/>
      <c r="H156" s="67"/>
      <c r="I156" s="58"/>
      <c r="J156" s="58"/>
      <c r="K156" s="58"/>
      <c r="L156" s="58"/>
      <c r="M156" s="58"/>
      <c r="N156" s="58"/>
      <c r="O156" s="58"/>
      <c r="P156" s="58"/>
      <c r="Q156" s="58"/>
      <c r="R156" s="58"/>
      <c r="S156" s="58"/>
      <c r="T156" s="58"/>
      <c r="U156" s="58"/>
      <c r="V156" s="58"/>
      <c r="W156" s="58"/>
      <c r="X156" s="58"/>
      <c r="Y156" s="58"/>
    </row>
    <row r="157" spans="1:25" ht="18" customHeight="1" x14ac:dyDescent="0.2">
      <c r="A157" s="23"/>
      <c r="B157" s="23"/>
      <c r="C157" s="23"/>
      <c r="D157" s="23"/>
      <c r="E157" s="58"/>
      <c r="F157" s="57"/>
      <c r="G157" s="396"/>
      <c r="H157" s="67"/>
      <c r="I157" s="58"/>
      <c r="J157" s="58"/>
      <c r="K157" s="58"/>
      <c r="L157" s="58"/>
      <c r="M157" s="58"/>
      <c r="N157" s="58"/>
      <c r="O157" s="58"/>
      <c r="P157" s="58"/>
      <c r="Q157" s="58"/>
      <c r="R157" s="58"/>
      <c r="S157" s="58"/>
      <c r="T157" s="58"/>
      <c r="U157" s="58"/>
      <c r="V157" s="58"/>
      <c r="W157" s="58"/>
      <c r="X157" s="58"/>
      <c r="Y157" s="58"/>
    </row>
    <row r="158" spans="1:25" ht="18" customHeight="1" x14ac:dyDescent="0.2">
      <c r="A158" s="23"/>
      <c r="B158" s="23"/>
      <c r="C158" s="23"/>
      <c r="D158" s="23"/>
      <c r="E158" s="58"/>
      <c r="F158" s="57"/>
      <c r="G158" s="396"/>
      <c r="H158" s="67"/>
      <c r="I158" s="58"/>
      <c r="J158" s="58"/>
      <c r="K158" s="58"/>
      <c r="L158" s="58"/>
      <c r="M158" s="58"/>
      <c r="N158" s="58"/>
      <c r="O158" s="58"/>
      <c r="P158" s="58"/>
      <c r="Q158" s="58"/>
      <c r="R158" s="58"/>
      <c r="S158" s="58"/>
      <c r="T158" s="58"/>
      <c r="U158" s="58"/>
      <c r="V158" s="58"/>
      <c r="W158" s="58"/>
      <c r="X158" s="58"/>
      <c r="Y158" s="58"/>
    </row>
    <row r="159" spans="1:25" ht="18" customHeight="1" x14ac:dyDescent="0.2">
      <c r="A159" s="23"/>
      <c r="B159" s="23"/>
      <c r="C159" s="23"/>
      <c r="D159" s="23"/>
      <c r="E159" s="58"/>
      <c r="F159" s="57"/>
      <c r="G159" s="396"/>
      <c r="H159" s="67"/>
      <c r="I159" s="58"/>
      <c r="J159" s="58"/>
      <c r="K159" s="58"/>
      <c r="L159" s="58"/>
      <c r="M159" s="58"/>
      <c r="N159" s="58"/>
      <c r="O159" s="58"/>
      <c r="P159" s="58"/>
      <c r="Q159" s="58"/>
      <c r="R159" s="58"/>
      <c r="S159" s="58"/>
      <c r="T159" s="58"/>
      <c r="U159" s="58"/>
      <c r="V159" s="58"/>
      <c r="W159" s="58"/>
      <c r="X159" s="58"/>
      <c r="Y159" s="58"/>
    </row>
    <row r="160" spans="1:25" ht="18" customHeight="1" x14ac:dyDescent="0.2">
      <c r="A160" s="23"/>
      <c r="B160" s="23"/>
      <c r="C160" s="23"/>
      <c r="D160" s="23"/>
      <c r="E160" s="58"/>
      <c r="F160" s="57"/>
      <c r="G160" s="396"/>
      <c r="H160" s="67"/>
      <c r="I160" s="58"/>
      <c r="J160" s="58"/>
      <c r="K160" s="58"/>
      <c r="L160" s="58"/>
      <c r="M160" s="58"/>
      <c r="N160" s="58"/>
      <c r="O160" s="58"/>
      <c r="P160" s="58"/>
      <c r="Q160" s="58"/>
      <c r="R160" s="58"/>
      <c r="S160" s="58"/>
      <c r="T160" s="58"/>
      <c r="U160" s="58"/>
      <c r="V160" s="58"/>
      <c r="W160" s="58"/>
      <c r="X160" s="58"/>
      <c r="Y160" s="58"/>
    </row>
    <row r="161" spans="1:25" ht="18" customHeight="1" x14ac:dyDescent="0.2">
      <c r="A161" s="23"/>
      <c r="B161" s="23"/>
      <c r="C161" s="23"/>
      <c r="D161" s="23"/>
      <c r="E161" s="58"/>
      <c r="F161" s="57"/>
      <c r="G161" s="396"/>
      <c r="H161" s="67"/>
      <c r="I161" s="58"/>
      <c r="J161" s="58"/>
      <c r="K161" s="58"/>
      <c r="L161" s="58"/>
      <c r="M161" s="58"/>
      <c r="N161" s="58"/>
      <c r="O161" s="58"/>
      <c r="P161" s="58"/>
      <c r="Q161" s="58"/>
      <c r="R161" s="58"/>
      <c r="S161" s="58"/>
      <c r="T161" s="58"/>
      <c r="U161" s="58"/>
      <c r="V161" s="58"/>
      <c r="W161" s="58"/>
      <c r="X161" s="58"/>
      <c r="Y161" s="58"/>
    </row>
    <row r="162" spans="1:25" ht="18" customHeight="1" x14ac:dyDescent="0.2">
      <c r="A162" s="23"/>
      <c r="B162" s="23"/>
      <c r="C162" s="23"/>
      <c r="D162" s="23"/>
      <c r="E162" s="58"/>
      <c r="F162" s="57"/>
      <c r="G162" s="396"/>
      <c r="H162" s="67"/>
      <c r="I162" s="58"/>
      <c r="J162" s="58"/>
      <c r="K162" s="58"/>
      <c r="L162" s="58"/>
      <c r="M162" s="58"/>
      <c r="N162" s="58"/>
      <c r="O162" s="58"/>
      <c r="P162" s="58"/>
      <c r="Q162" s="58"/>
      <c r="R162" s="58"/>
      <c r="S162" s="58"/>
      <c r="T162" s="58"/>
      <c r="U162" s="58"/>
      <c r="V162" s="58"/>
      <c r="W162" s="58"/>
      <c r="X162" s="58"/>
      <c r="Y162" s="58"/>
    </row>
    <row r="163" spans="1:25" ht="18" customHeight="1" x14ac:dyDescent="0.2">
      <c r="A163" s="23"/>
      <c r="B163" s="23"/>
      <c r="C163" s="23"/>
      <c r="D163" s="23"/>
      <c r="E163" s="58"/>
      <c r="F163" s="57"/>
      <c r="G163" s="396"/>
      <c r="H163" s="67"/>
      <c r="I163" s="58"/>
      <c r="J163" s="58"/>
      <c r="K163" s="58"/>
      <c r="L163" s="58"/>
      <c r="M163" s="58"/>
      <c r="N163" s="58"/>
      <c r="O163" s="58"/>
      <c r="P163" s="58"/>
      <c r="Q163" s="58"/>
      <c r="R163" s="58"/>
      <c r="S163" s="58"/>
      <c r="T163" s="58"/>
      <c r="U163" s="58"/>
      <c r="V163" s="58"/>
      <c r="W163" s="58"/>
      <c r="X163" s="58"/>
      <c r="Y163" s="58"/>
    </row>
    <row r="164" spans="1:25" ht="18" customHeight="1" x14ac:dyDescent="0.2">
      <c r="A164" s="23"/>
      <c r="B164" s="23"/>
      <c r="C164" s="23"/>
      <c r="D164" s="23"/>
      <c r="E164" s="58"/>
      <c r="F164" s="57"/>
      <c r="G164" s="396"/>
      <c r="H164" s="67"/>
      <c r="I164" s="58"/>
      <c r="J164" s="58"/>
      <c r="K164" s="58"/>
      <c r="L164" s="58"/>
      <c r="M164" s="58"/>
      <c r="N164" s="58"/>
      <c r="O164" s="58"/>
      <c r="P164" s="58"/>
      <c r="Q164" s="58"/>
      <c r="R164" s="58"/>
      <c r="S164" s="58"/>
      <c r="T164" s="58"/>
      <c r="U164" s="58"/>
      <c r="V164" s="58"/>
      <c r="W164" s="58"/>
      <c r="X164" s="58"/>
      <c r="Y164" s="58"/>
    </row>
    <row r="165" spans="1:25" ht="18" customHeight="1" x14ac:dyDescent="0.2">
      <c r="A165" s="23"/>
      <c r="B165" s="23"/>
      <c r="C165" s="23"/>
      <c r="D165" s="23"/>
      <c r="E165" s="58"/>
      <c r="F165" s="57"/>
      <c r="G165" s="396"/>
      <c r="H165" s="67"/>
      <c r="I165" s="58"/>
      <c r="J165" s="58"/>
      <c r="K165" s="58"/>
      <c r="L165" s="58"/>
      <c r="M165" s="58"/>
      <c r="N165" s="58"/>
      <c r="O165" s="58"/>
      <c r="P165" s="58"/>
      <c r="Q165" s="58"/>
      <c r="R165" s="58"/>
      <c r="S165" s="58"/>
      <c r="T165" s="58"/>
      <c r="U165" s="58"/>
      <c r="V165" s="58"/>
      <c r="W165" s="58"/>
      <c r="X165" s="58"/>
      <c r="Y165" s="58"/>
    </row>
    <row r="166" spans="1:25" ht="18" customHeight="1" x14ac:dyDescent="0.2">
      <c r="A166" s="23"/>
      <c r="B166" s="23"/>
      <c r="C166" s="23"/>
      <c r="D166" s="23"/>
      <c r="E166" s="58"/>
      <c r="F166" s="57"/>
      <c r="G166" s="396"/>
      <c r="H166" s="67"/>
      <c r="I166" s="58"/>
      <c r="J166" s="58"/>
      <c r="K166" s="58"/>
      <c r="L166" s="58"/>
      <c r="M166" s="58"/>
      <c r="N166" s="58"/>
      <c r="O166" s="58"/>
      <c r="P166" s="58"/>
      <c r="Q166" s="58"/>
      <c r="R166" s="58"/>
      <c r="S166" s="58"/>
      <c r="T166" s="58"/>
      <c r="U166" s="58"/>
      <c r="V166" s="58"/>
      <c r="W166" s="58"/>
      <c r="X166" s="58"/>
      <c r="Y166" s="58"/>
    </row>
    <row r="167" spans="1:25" ht="18" customHeight="1" x14ac:dyDescent="0.2">
      <c r="A167" s="23"/>
      <c r="B167" s="23"/>
      <c r="C167" s="23"/>
      <c r="D167" s="23"/>
      <c r="E167" s="58"/>
      <c r="F167" s="57"/>
      <c r="G167" s="396"/>
      <c r="H167" s="67"/>
      <c r="I167" s="58"/>
      <c r="J167" s="58"/>
      <c r="K167" s="58"/>
      <c r="L167" s="58"/>
      <c r="M167" s="58"/>
      <c r="N167" s="58"/>
      <c r="O167" s="58"/>
      <c r="P167" s="58"/>
      <c r="Q167" s="58"/>
      <c r="R167" s="58"/>
      <c r="S167" s="58"/>
      <c r="T167" s="58"/>
      <c r="U167" s="58"/>
      <c r="V167" s="58"/>
      <c r="W167" s="58"/>
      <c r="X167" s="58"/>
      <c r="Y167" s="58"/>
    </row>
    <row r="168" spans="1:25" ht="18" customHeight="1" x14ac:dyDescent="0.2">
      <c r="A168" s="23"/>
      <c r="B168" s="23"/>
      <c r="C168" s="23"/>
      <c r="D168" s="23"/>
      <c r="E168" s="58"/>
      <c r="F168" s="57"/>
      <c r="G168" s="396"/>
      <c r="H168" s="67"/>
      <c r="I168" s="58"/>
      <c r="J168" s="58"/>
      <c r="K168" s="58"/>
      <c r="L168" s="58"/>
      <c r="M168" s="58"/>
      <c r="N168" s="58"/>
      <c r="O168" s="58"/>
      <c r="P168" s="58"/>
      <c r="Q168" s="58"/>
      <c r="R168" s="58"/>
      <c r="S168" s="58"/>
      <c r="T168" s="58"/>
      <c r="U168" s="58"/>
      <c r="V168" s="58"/>
      <c r="W168" s="58"/>
      <c r="X168" s="58"/>
      <c r="Y168" s="58"/>
    </row>
    <row r="169" spans="1:25" ht="18" customHeight="1" x14ac:dyDescent="0.2">
      <c r="A169" s="23"/>
      <c r="B169" s="23"/>
      <c r="C169" s="23"/>
      <c r="D169" s="23"/>
      <c r="E169" s="58"/>
      <c r="F169" s="57"/>
      <c r="G169" s="396"/>
      <c r="H169" s="67"/>
      <c r="I169" s="58"/>
      <c r="J169" s="58"/>
      <c r="K169" s="58"/>
      <c r="L169" s="58"/>
      <c r="M169" s="58"/>
      <c r="N169" s="58"/>
      <c r="O169" s="58"/>
      <c r="P169" s="58"/>
      <c r="Q169" s="58"/>
      <c r="R169" s="58"/>
      <c r="S169" s="58"/>
      <c r="T169" s="58"/>
      <c r="U169" s="58"/>
      <c r="V169" s="58"/>
      <c r="W169" s="58"/>
      <c r="X169" s="58"/>
      <c r="Y169" s="58"/>
    </row>
    <row r="170" spans="1:25" ht="18" customHeight="1" x14ac:dyDescent="0.2">
      <c r="A170" s="23"/>
      <c r="B170" s="23"/>
      <c r="C170" s="23"/>
      <c r="D170" s="23"/>
      <c r="E170" s="58"/>
      <c r="F170" s="57"/>
      <c r="G170" s="396"/>
      <c r="H170" s="67"/>
      <c r="I170" s="58"/>
      <c r="J170" s="58"/>
      <c r="K170" s="58"/>
      <c r="L170" s="58"/>
      <c r="M170" s="58"/>
      <c r="N170" s="58"/>
      <c r="O170" s="58"/>
      <c r="P170" s="58"/>
      <c r="Q170" s="58"/>
      <c r="R170" s="58"/>
      <c r="S170" s="58"/>
      <c r="T170" s="58"/>
      <c r="U170" s="58"/>
      <c r="V170" s="58"/>
      <c r="W170" s="58"/>
      <c r="X170" s="58"/>
      <c r="Y170" s="58"/>
    </row>
    <row r="171" spans="1:25" ht="18" customHeight="1" x14ac:dyDescent="0.2">
      <c r="A171" s="23"/>
      <c r="B171" s="23"/>
      <c r="C171" s="23"/>
      <c r="D171" s="23"/>
      <c r="E171" s="58"/>
      <c r="F171" s="57"/>
      <c r="G171" s="396"/>
      <c r="H171" s="67"/>
      <c r="I171" s="58"/>
      <c r="J171" s="58"/>
      <c r="K171" s="58"/>
      <c r="L171" s="58"/>
      <c r="M171" s="58"/>
      <c r="N171" s="58"/>
      <c r="O171" s="58"/>
      <c r="P171" s="58"/>
      <c r="Q171" s="58"/>
      <c r="R171" s="58"/>
      <c r="S171" s="58"/>
      <c r="T171" s="58"/>
      <c r="U171" s="58"/>
      <c r="V171" s="58"/>
      <c r="W171" s="58"/>
      <c r="X171" s="58"/>
      <c r="Y171" s="58"/>
    </row>
    <row r="172" spans="1:25" ht="18" customHeight="1" x14ac:dyDescent="0.2">
      <c r="A172" s="23"/>
      <c r="B172" s="23"/>
      <c r="C172" s="23"/>
      <c r="D172" s="23"/>
      <c r="E172" s="58"/>
      <c r="F172" s="57"/>
      <c r="G172" s="396"/>
      <c r="H172" s="67"/>
      <c r="I172" s="58"/>
      <c r="J172" s="58"/>
      <c r="K172" s="58"/>
      <c r="L172" s="58"/>
      <c r="M172" s="58"/>
      <c r="N172" s="58"/>
      <c r="O172" s="58"/>
      <c r="P172" s="58"/>
      <c r="Q172" s="58"/>
      <c r="R172" s="58"/>
      <c r="S172" s="58"/>
      <c r="T172" s="58"/>
      <c r="U172" s="58"/>
      <c r="V172" s="58"/>
      <c r="W172" s="58"/>
      <c r="X172" s="58"/>
      <c r="Y172" s="58"/>
    </row>
    <row r="173" spans="1:25" ht="18" customHeight="1" x14ac:dyDescent="0.2">
      <c r="A173" s="23"/>
      <c r="B173" s="23"/>
      <c r="C173" s="23"/>
      <c r="D173" s="23"/>
      <c r="E173" s="58"/>
      <c r="F173" s="57"/>
      <c r="G173" s="396"/>
      <c r="H173" s="67"/>
      <c r="I173" s="58"/>
      <c r="J173" s="58"/>
      <c r="K173" s="58"/>
      <c r="L173" s="58"/>
      <c r="M173" s="58"/>
      <c r="N173" s="58"/>
      <c r="O173" s="58"/>
      <c r="P173" s="58"/>
      <c r="Q173" s="58"/>
      <c r="R173" s="58"/>
      <c r="S173" s="58"/>
      <c r="T173" s="58"/>
      <c r="U173" s="58"/>
      <c r="V173" s="58"/>
      <c r="W173" s="58"/>
      <c r="X173" s="58"/>
      <c r="Y173" s="58"/>
    </row>
    <row r="174" spans="1:25" ht="18" customHeight="1" x14ac:dyDescent="0.2">
      <c r="A174" s="23"/>
      <c r="B174" s="23"/>
      <c r="C174" s="23"/>
      <c r="D174" s="23"/>
      <c r="E174" s="58"/>
      <c r="F174" s="57"/>
      <c r="G174" s="396"/>
      <c r="H174" s="67"/>
      <c r="I174" s="58"/>
      <c r="J174" s="58"/>
      <c r="K174" s="58"/>
      <c r="L174" s="58"/>
      <c r="M174" s="58"/>
      <c r="N174" s="58"/>
      <c r="O174" s="58"/>
      <c r="P174" s="58"/>
      <c r="Q174" s="58"/>
      <c r="R174" s="58"/>
      <c r="S174" s="58"/>
      <c r="T174" s="58"/>
      <c r="U174" s="58"/>
      <c r="V174" s="58"/>
      <c r="W174" s="58"/>
      <c r="X174" s="58"/>
      <c r="Y174" s="58"/>
    </row>
    <row r="175" spans="1:25" ht="18" customHeight="1" x14ac:dyDescent="0.2">
      <c r="A175" s="23"/>
      <c r="B175" s="23"/>
      <c r="C175" s="23"/>
      <c r="D175" s="23"/>
      <c r="E175" s="58"/>
      <c r="F175" s="57"/>
      <c r="G175" s="396"/>
      <c r="H175" s="67"/>
      <c r="I175" s="58"/>
      <c r="J175" s="58"/>
      <c r="K175" s="58"/>
      <c r="L175" s="58"/>
      <c r="M175" s="58"/>
      <c r="N175" s="58"/>
      <c r="O175" s="58"/>
      <c r="P175" s="58"/>
      <c r="Q175" s="58"/>
      <c r="R175" s="58"/>
      <c r="S175" s="58"/>
      <c r="T175" s="58"/>
      <c r="U175" s="58"/>
      <c r="V175" s="58"/>
      <c r="W175" s="58"/>
      <c r="X175" s="58"/>
      <c r="Y175" s="58"/>
    </row>
    <row r="176" spans="1:25" ht="18" customHeight="1" x14ac:dyDescent="0.2">
      <c r="A176" s="23"/>
      <c r="B176" s="23"/>
      <c r="C176" s="23"/>
      <c r="D176" s="23"/>
      <c r="E176" s="58"/>
      <c r="F176" s="57"/>
      <c r="G176" s="396"/>
      <c r="H176" s="67"/>
      <c r="I176" s="58"/>
      <c r="J176" s="58"/>
      <c r="K176" s="58"/>
      <c r="L176" s="58"/>
      <c r="M176" s="58"/>
      <c r="N176" s="58"/>
      <c r="O176" s="58"/>
      <c r="P176" s="58"/>
      <c r="Q176" s="58"/>
      <c r="R176" s="58"/>
      <c r="S176" s="58"/>
      <c r="T176" s="58"/>
      <c r="U176" s="58"/>
      <c r="V176" s="58"/>
      <c r="W176" s="58"/>
      <c r="X176" s="58"/>
      <c r="Y176" s="58"/>
    </row>
    <row r="177" spans="1:25" ht="18" customHeight="1" x14ac:dyDescent="0.2">
      <c r="A177" s="23"/>
      <c r="B177" s="23"/>
      <c r="C177" s="23"/>
      <c r="D177" s="23"/>
      <c r="E177" s="58"/>
      <c r="F177" s="57"/>
      <c r="G177" s="396"/>
      <c r="H177" s="67"/>
      <c r="I177" s="58"/>
      <c r="J177" s="58"/>
      <c r="K177" s="58"/>
      <c r="L177" s="58"/>
      <c r="M177" s="58"/>
      <c r="N177" s="58"/>
      <c r="O177" s="58"/>
      <c r="P177" s="58"/>
      <c r="Q177" s="58"/>
      <c r="R177" s="58"/>
      <c r="S177" s="58"/>
      <c r="T177" s="58"/>
      <c r="U177" s="58"/>
      <c r="V177" s="58"/>
      <c r="W177" s="58"/>
      <c r="X177" s="58"/>
      <c r="Y177" s="58"/>
    </row>
    <row r="178" spans="1:25" ht="18" customHeight="1" x14ac:dyDescent="0.2">
      <c r="A178" s="23"/>
      <c r="B178" s="23"/>
      <c r="C178" s="23"/>
      <c r="D178" s="23"/>
      <c r="E178" s="58"/>
      <c r="F178" s="57"/>
      <c r="G178" s="396"/>
      <c r="H178" s="67"/>
      <c r="I178" s="58"/>
      <c r="J178" s="58"/>
      <c r="K178" s="58"/>
      <c r="L178" s="58"/>
      <c r="M178" s="58"/>
      <c r="N178" s="58"/>
      <c r="O178" s="58"/>
      <c r="P178" s="58"/>
      <c r="Q178" s="58"/>
      <c r="R178" s="58"/>
      <c r="S178" s="58"/>
      <c r="T178" s="58"/>
      <c r="U178" s="58"/>
      <c r="V178" s="58"/>
      <c r="W178" s="58"/>
      <c r="X178" s="58"/>
      <c r="Y178" s="58"/>
    </row>
    <row r="179" spans="1:25" ht="18" customHeight="1" x14ac:dyDescent="0.2">
      <c r="A179" s="23"/>
      <c r="B179" s="23"/>
      <c r="C179" s="23"/>
      <c r="D179" s="23"/>
      <c r="E179" s="58"/>
      <c r="F179" s="57"/>
      <c r="G179" s="396"/>
      <c r="H179" s="67"/>
      <c r="I179" s="58"/>
      <c r="J179" s="58"/>
      <c r="K179" s="58"/>
      <c r="L179" s="58"/>
      <c r="M179" s="58"/>
      <c r="N179" s="58"/>
      <c r="O179" s="58"/>
      <c r="P179" s="58"/>
      <c r="Q179" s="58"/>
      <c r="R179" s="58"/>
      <c r="S179" s="58"/>
      <c r="T179" s="58"/>
      <c r="U179" s="58"/>
      <c r="V179" s="58"/>
      <c r="W179" s="58"/>
      <c r="X179" s="58"/>
      <c r="Y179" s="58"/>
    </row>
    <row r="180" spans="1:25" ht="18" customHeight="1" x14ac:dyDescent="0.2">
      <c r="A180" s="23"/>
      <c r="B180" s="23"/>
      <c r="C180" s="23"/>
      <c r="D180" s="23"/>
      <c r="E180" s="58"/>
      <c r="F180" s="57"/>
      <c r="G180" s="396"/>
      <c r="H180" s="67"/>
      <c r="I180" s="58"/>
      <c r="J180" s="58"/>
      <c r="K180" s="58"/>
      <c r="L180" s="58"/>
      <c r="M180" s="58"/>
      <c r="N180" s="58"/>
      <c r="O180" s="58"/>
      <c r="P180" s="58"/>
      <c r="Q180" s="58"/>
      <c r="R180" s="58"/>
      <c r="S180" s="58"/>
      <c r="T180" s="58"/>
      <c r="U180" s="58"/>
      <c r="V180" s="58"/>
      <c r="W180" s="58"/>
      <c r="X180" s="58"/>
      <c r="Y180" s="58"/>
    </row>
    <row r="181" spans="1:25" ht="18" customHeight="1" x14ac:dyDescent="0.2">
      <c r="A181" s="23"/>
      <c r="B181" s="23"/>
      <c r="C181" s="23"/>
      <c r="D181" s="23"/>
      <c r="E181" s="58"/>
      <c r="F181" s="57"/>
      <c r="G181" s="396"/>
      <c r="H181" s="67"/>
      <c r="I181" s="58"/>
      <c r="J181" s="58"/>
      <c r="K181" s="58"/>
      <c r="L181" s="58"/>
      <c r="M181" s="58"/>
      <c r="N181" s="58"/>
      <c r="O181" s="58"/>
      <c r="P181" s="58"/>
      <c r="Q181" s="58"/>
      <c r="R181" s="58"/>
      <c r="S181" s="58"/>
      <c r="T181" s="58"/>
      <c r="U181" s="58"/>
      <c r="V181" s="58"/>
      <c r="W181" s="58"/>
      <c r="X181" s="58"/>
      <c r="Y181" s="58"/>
    </row>
    <row r="182" spans="1:25" ht="18" customHeight="1" x14ac:dyDescent="0.2">
      <c r="A182" s="23"/>
      <c r="B182" s="23"/>
      <c r="C182" s="23"/>
      <c r="D182" s="23"/>
      <c r="E182" s="58"/>
      <c r="F182" s="57"/>
      <c r="G182" s="396"/>
      <c r="H182" s="67"/>
      <c r="I182" s="58"/>
      <c r="J182" s="58"/>
      <c r="K182" s="58"/>
      <c r="L182" s="58"/>
      <c r="M182" s="58"/>
      <c r="N182" s="58"/>
      <c r="O182" s="58"/>
      <c r="P182" s="58"/>
      <c r="Q182" s="58"/>
      <c r="R182" s="58"/>
      <c r="S182" s="58"/>
      <c r="T182" s="58"/>
      <c r="U182" s="58"/>
      <c r="V182" s="58"/>
      <c r="W182" s="58"/>
      <c r="X182" s="58"/>
      <c r="Y182" s="58"/>
    </row>
    <row r="183" spans="1:25" ht="18" customHeight="1" x14ac:dyDescent="0.2">
      <c r="A183" s="23"/>
      <c r="B183" s="23"/>
      <c r="C183" s="23"/>
      <c r="D183" s="23"/>
      <c r="E183" s="58"/>
      <c r="F183" s="57"/>
      <c r="G183" s="396"/>
      <c r="H183" s="67"/>
      <c r="I183" s="58"/>
      <c r="J183" s="58"/>
      <c r="K183" s="58"/>
      <c r="L183" s="58"/>
      <c r="M183" s="58"/>
      <c r="N183" s="58"/>
      <c r="O183" s="58"/>
      <c r="P183" s="58"/>
      <c r="Q183" s="58"/>
      <c r="R183" s="58"/>
      <c r="S183" s="58"/>
      <c r="T183" s="58"/>
      <c r="U183" s="58"/>
      <c r="V183" s="58"/>
      <c r="W183" s="58"/>
      <c r="X183" s="58"/>
      <c r="Y183" s="58"/>
    </row>
    <row r="184" spans="1:25" ht="18" customHeight="1" x14ac:dyDescent="0.2">
      <c r="A184" s="23"/>
      <c r="B184" s="23"/>
      <c r="C184" s="23"/>
      <c r="D184" s="23"/>
      <c r="E184" s="58"/>
      <c r="F184" s="57"/>
      <c r="G184" s="396"/>
      <c r="H184" s="67"/>
      <c r="I184" s="58"/>
      <c r="J184" s="58"/>
      <c r="K184" s="58"/>
      <c r="L184" s="58"/>
      <c r="M184" s="58"/>
      <c r="N184" s="58"/>
      <c r="O184" s="58"/>
      <c r="P184" s="58"/>
      <c r="Q184" s="58"/>
      <c r="R184" s="58"/>
      <c r="S184" s="58"/>
      <c r="T184" s="58"/>
      <c r="U184" s="58"/>
      <c r="V184" s="58"/>
      <c r="W184" s="58"/>
      <c r="X184" s="58"/>
      <c r="Y184" s="58"/>
    </row>
    <row r="185" spans="1:25" ht="18" customHeight="1" x14ac:dyDescent="0.2">
      <c r="A185" s="23"/>
      <c r="B185" s="23"/>
      <c r="C185" s="23"/>
      <c r="D185" s="23"/>
      <c r="E185" s="58"/>
      <c r="F185" s="57"/>
      <c r="G185" s="396"/>
      <c r="H185" s="67"/>
      <c r="I185" s="58"/>
      <c r="J185" s="58"/>
      <c r="K185" s="58"/>
      <c r="L185" s="58"/>
      <c r="M185" s="58"/>
      <c r="N185" s="58"/>
      <c r="O185" s="58"/>
      <c r="P185" s="58"/>
      <c r="Q185" s="58"/>
      <c r="R185" s="58"/>
      <c r="S185" s="58"/>
      <c r="T185" s="58"/>
      <c r="U185" s="58"/>
      <c r="V185" s="58"/>
      <c r="W185" s="58"/>
      <c r="X185" s="58"/>
      <c r="Y185" s="58"/>
    </row>
    <row r="186" spans="1:25" ht="18" customHeight="1" x14ac:dyDescent="0.2">
      <c r="A186" s="23"/>
      <c r="B186" s="23"/>
      <c r="C186" s="23"/>
      <c r="D186" s="23"/>
      <c r="E186" s="58"/>
      <c r="F186" s="57"/>
      <c r="G186" s="396"/>
      <c r="H186" s="67"/>
      <c r="I186" s="58"/>
      <c r="J186" s="58"/>
      <c r="K186" s="58"/>
      <c r="L186" s="58"/>
      <c r="M186" s="58"/>
      <c r="N186" s="58"/>
      <c r="O186" s="58"/>
      <c r="P186" s="58"/>
      <c r="Q186" s="58"/>
      <c r="R186" s="58"/>
      <c r="S186" s="58"/>
      <c r="T186" s="58"/>
      <c r="U186" s="58"/>
      <c r="V186" s="58"/>
      <c r="W186" s="58"/>
      <c r="X186" s="58"/>
      <c r="Y186" s="58"/>
    </row>
    <row r="187" spans="1:25" ht="18" customHeight="1" x14ac:dyDescent="0.2">
      <c r="A187" s="23"/>
      <c r="B187" s="23"/>
      <c r="C187" s="23"/>
      <c r="D187" s="23"/>
      <c r="E187" s="58"/>
      <c r="F187" s="57"/>
      <c r="G187" s="396"/>
      <c r="H187" s="67"/>
      <c r="I187" s="58"/>
      <c r="J187" s="58"/>
      <c r="K187" s="58"/>
      <c r="L187" s="58"/>
      <c r="M187" s="58"/>
      <c r="N187" s="58"/>
      <c r="O187" s="58"/>
      <c r="P187" s="58"/>
      <c r="Q187" s="58"/>
      <c r="R187" s="58"/>
      <c r="S187" s="58"/>
      <c r="T187" s="58"/>
      <c r="U187" s="58"/>
      <c r="V187" s="58"/>
      <c r="W187" s="58"/>
      <c r="X187" s="58"/>
      <c r="Y187" s="58"/>
    </row>
    <row r="188" spans="1:25" ht="18" customHeight="1" x14ac:dyDescent="0.2">
      <c r="A188" s="23"/>
      <c r="B188" s="23"/>
      <c r="C188" s="23"/>
      <c r="D188" s="23"/>
      <c r="E188" s="58"/>
      <c r="F188" s="57"/>
      <c r="G188" s="396"/>
      <c r="H188" s="67"/>
      <c r="I188" s="58"/>
      <c r="J188" s="58"/>
      <c r="K188" s="58"/>
      <c r="L188" s="58"/>
      <c r="M188" s="58"/>
      <c r="N188" s="58"/>
      <c r="O188" s="58"/>
      <c r="P188" s="58"/>
      <c r="Q188" s="58"/>
      <c r="R188" s="58"/>
      <c r="S188" s="58"/>
      <c r="T188" s="58"/>
      <c r="U188" s="58"/>
      <c r="V188" s="58"/>
      <c r="W188" s="58"/>
      <c r="X188" s="58"/>
      <c r="Y188" s="58"/>
    </row>
    <row r="189" spans="1:25" ht="18" customHeight="1" x14ac:dyDescent="0.2">
      <c r="A189" s="23"/>
      <c r="B189" s="23"/>
      <c r="C189" s="23"/>
      <c r="D189" s="23"/>
      <c r="E189" s="58"/>
      <c r="F189" s="57"/>
      <c r="G189" s="396"/>
      <c r="H189" s="67"/>
      <c r="I189" s="58"/>
      <c r="J189" s="58"/>
      <c r="K189" s="58"/>
      <c r="L189" s="58"/>
      <c r="M189" s="58"/>
      <c r="N189" s="58"/>
      <c r="O189" s="58"/>
      <c r="P189" s="58"/>
      <c r="Q189" s="58"/>
      <c r="R189" s="58"/>
      <c r="S189" s="58"/>
      <c r="T189" s="58"/>
      <c r="U189" s="58"/>
      <c r="V189" s="58"/>
      <c r="W189" s="58"/>
      <c r="X189" s="58"/>
      <c r="Y189" s="58"/>
    </row>
    <row r="190" spans="1:25" ht="18" customHeight="1" x14ac:dyDescent="0.2">
      <c r="A190" s="23"/>
      <c r="B190" s="23"/>
      <c r="C190" s="23"/>
      <c r="D190" s="23"/>
      <c r="E190" s="58"/>
      <c r="F190" s="57"/>
      <c r="G190" s="396"/>
      <c r="H190" s="67"/>
      <c r="I190" s="58"/>
      <c r="J190" s="58"/>
      <c r="K190" s="58"/>
      <c r="L190" s="58"/>
      <c r="M190" s="58"/>
      <c r="N190" s="58"/>
      <c r="O190" s="58"/>
      <c r="P190" s="58"/>
      <c r="Q190" s="58"/>
      <c r="R190" s="58"/>
      <c r="S190" s="58"/>
      <c r="T190" s="58"/>
      <c r="U190" s="58"/>
      <c r="V190" s="58"/>
      <c r="W190" s="58"/>
      <c r="X190" s="58"/>
      <c r="Y190" s="58"/>
    </row>
    <row r="191" spans="1:25" ht="18" customHeight="1" x14ac:dyDescent="0.2">
      <c r="A191" s="23"/>
      <c r="B191" s="23"/>
      <c r="C191" s="23"/>
      <c r="D191" s="23"/>
      <c r="E191" s="58"/>
      <c r="F191" s="57"/>
      <c r="G191" s="396"/>
      <c r="H191" s="67"/>
      <c r="I191" s="58"/>
      <c r="J191" s="58"/>
      <c r="K191" s="58"/>
      <c r="L191" s="58"/>
      <c r="M191" s="58"/>
      <c r="N191" s="58"/>
      <c r="O191" s="58"/>
      <c r="P191" s="58"/>
      <c r="Q191" s="58"/>
      <c r="R191" s="58"/>
      <c r="S191" s="58"/>
      <c r="T191" s="58"/>
      <c r="U191" s="58"/>
      <c r="V191" s="58"/>
      <c r="W191" s="58"/>
      <c r="X191" s="58"/>
      <c r="Y191" s="58"/>
    </row>
    <row r="192" spans="1:25" ht="18" customHeight="1" x14ac:dyDescent="0.2">
      <c r="A192" s="23"/>
      <c r="B192" s="23"/>
      <c r="C192" s="23"/>
      <c r="D192" s="23"/>
      <c r="E192" s="58"/>
      <c r="F192" s="57"/>
      <c r="G192" s="396"/>
      <c r="H192" s="67"/>
      <c r="I192" s="58"/>
      <c r="J192" s="58"/>
      <c r="K192" s="58"/>
      <c r="L192" s="58"/>
      <c r="M192" s="58"/>
      <c r="N192" s="58"/>
      <c r="O192" s="58"/>
      <c r="P192" s="58"/>
      <c r="Q192" s="58"/>
      <c r="R192" s="58"/>
      <c r="S192" s="58"/>
      <c r="T192" s="58"/>
      <c r="U192" s="58"/>
      <c r="V192" s="58"/>
      <c r="W192" s="58"/>
      <c r="X192" s="58"/>
      <c r="Y192" s="58"/>
    </row>
    <row r="193" spans="1:25" ht="18" customHeight="1" x14ac:dyDescent="0.2">
      <c r="A193" s="23"/>
      <c r="B193" s="23"/>
      <c r="C193" s="23"/>
      <c r="D193" s="23"/>
      <c r="E193" s="58"/>
      <c r="F193" s="57"/>
      <c r="G193" s="396"/>
      <c r="H193" s="67"/>
      <c r="I193" s="58"/>
      <c r="J193" s="58"/>
      <c r="K193" s="58"/>
      <c r="L193" s="58"/>
      <c r="M193" s="58"/>
      <c r="N193" s="58"/>
      <c r="O193" s="58"/>
      <c r="P193" s="58"/>
      <c r="Q193" s="58"/>
      <c r="R193" s="58"/>
      <c r="S193" s="58"/>
      <c r="T193" s="58"/>
      <c r="U193" s="58"/>
      <c r="V193" s="58"/>
      <c r="W193" s="58"/>
      <c r="X193" s="58"/>
      <c r="Y193" s="58"/>
    </row>
    <row r="194" spans="1:25" ht="18" customHeight="1" x14ac:dyDescent="0.2">
      <c r="A194" s="23"/>
      <c r="B194" s="23"/>
      <c r="C194" s="23"/>
      <c r="D194" s="23"/>
      <c r="E194" s="58"/>
      <c r="F194" s="57"/>
      <c r="G194" s="396"/>
      <c r="H194" s="67"/>
      <c r="I194" s="58"/>
      <c r="J194" s="58"/>
      <c r="K194" s="58"/>
      <c r="L194" s="58"/>
      <c r="M194" s="58"/>
      <c r="N194" s="58"/>
      <c r="O194" s="58"/>
      <c r="P194" s="58"/>
      <c r="Q194" s="58"/>
      <c r="R194" s="58"/>
      <c r="S194" s="58"/>
      <c r="T194" s="58"/>
      <c r="U194" s="58"/>
      <c r="V194" s="58"/>
      <c r="W194" s="58"/>
      <c r="X194" s="58"/>
      <c r="Y194" s="58"/>
    </row>
    <row r="195" spans="1:25" ht="18" customHeight="1" x14ac:dyDescent="0.2">
      <c r="A195" s="23"/>
      <c r="B195" s="23"/>
      <c r="C195" s="23"/>
      <c r="D195" s="23"/>
      <c r="E195" s="58"/>
      <c r="F195" s="57"/>
      <c r="G195" s="396"/>
      <c r="H195" s="67"/>
      <c r="I195" s="58"/>
      <c r="J195" s="58"/>
      <c r="K195" s="58"/>
      <c r="L195" s="58"/>
      <c r="M195" s="58"/>
      <c r="N195" s="58"/>
      <c r="O195" s="58"/>
      <c r="P195" s="58"/>
      <c r="Q195" s="58"/>
      <c r="R195" s="58"/>
      <c r="S195" s="58"/>
      <c r="T195" s="58"/>
      <c r="U195" s="58"/>
      <c r="V195" s="58"/>
      <c r="W195" s="58"/>
      <c r="X195" s="58"/>
      <c r="Y195" s="58"/>
    </row>
    <row r="196" spans="1:25" ht="18" customHeight="1" x14ac:dyDescent="0.2">
      <c r="A196" s="23"/>
      <c r="B196" s="23"/>
      <c r="C196" s="23"/>
      <c r="D196" s="23"/>
      <c r="E196" s="58"/>
      <c r="F196" s="57"/>
      <c r="G196" s="396"/>
      <c r="H196" s="67"/>
      <c r="I196" s="58"/>
      <c r="J196" s="58"/>
      <c r="K196" s="58"/>
      <c r="L196" s="58"/>
      <c r="M196" s="58"/>
      <c r="N196" s="58"/>
      <c r="O196" s="58"/>
      <c r="P196" s="58"/>
      <c r="Q196" s="58"/>
      <c r="R196" s="58"/>
      <c r="S196" s="58"/>
      <c r="T196" s="58"/>
      <c r="U196" s="58"/>
      <c r="V196" s="58"/>
      <c r="W196" s="58"/>
      <c r="X196" s="58"/>
      <c r="Y196" s="58"/>
    </row>
    <row r="197" spans="1:25" ht="18" customHeight="1" x14ac:dyDescent="0.2">
      <c r="A197" s="23"/>
      <c r="B197" s="23"/>
      <c r="C197" s="23"/>
      <c r="D197" s="23"/>
      <c r="E197" s="58"/>
      <c r="F197" s="57"/>
      <c r="G197" s="396"/>
      <c r="H197" s="67"/>
      <c r="I197" s="58"/>
      <c r="J197" s="58"/>
      <c r="K197" s="58"/>
      <c r="L197" s="58"/>
      <c r="M197" s="58"/>
      <c r="N197" s="58"/>
      <c r="O197" s="58"/>
      <c r="P197" s="58"/>
      <c r="Q197" s="58"/>
      <c r="R197" s="58"/>
      <c r="S197" s="58"/>
      <c r="T197" s="58"/>
      <c r="U197" s="58"/>
      <c r="V197" s="58"/>
      <c r="W197" s="58"/>
      <c r="X197" s="58"/>
      <c r="Y197" s="58"/>
    </row>
    <row r="198" spans="1:25" ht="18" customHeight="1" x14ac:dyDescent="0.2">
      <c r="A198" s="23"/>
      <c r="B198" s="23"/>
      <c r="C198" s="23"/>
      <c r="D198" s="23"/>
      <c r="E198" s="58"/>
      <c r="F198" s="57"/>
      <c r="G198" s="396"/>
      <c r="H198" s="67"/>
      <c r="I198" s="58"/>
      <c r="J198" s="58"/>
      <c r="K198" s="58"/>
      <c r="L198" s="58"/>
      <c r="M198" s="58"/>
      <c r="N198" s="58"/>
      <c r="O198" s="58"/>
      <c r="P198" s="58"/>
      <c r="Q198" s="58"/>
      <c r="R198" s="58"/>
      <c r="S198" s="58"/>
      <c r="T198" s="58"/>
      <c r="U198" s="58"/>
      <c r="V198" s="58"/>
      <c r="W198" s="58"/>
      <c r="X198" s="58"/>
      <c r="Y198" s="58"/>
    </row>
    <row r="199" spans="1:25" ht="18" customHeight="1" x14ac:dyDescent="0.2">
      <c r="A199" s="23"/>
      <c r="B199" s="23"/>
      <c r="C199" s="23"/>
      <c r="D199" s="23"/>
      <c r="E199" s="58"/>
      <c r="F199" s="57"/>
      <c r="G199" s="396"/>
      <c r="H199" s="67"/>
      <c r="I199" s="58"/>
      <c r="J199" s="58"/>
      <c r="K199" s="58"/>
      <c r="L199" s="58"/>
      <c r="M199" s="58"/>
      <c r="N199" s="58"/>
      <c r="O199" s="58"/>
      <c r="P199" s="58"/>
      <c r="Q199" s="58"/>
      <c r="R199" s="58"/>
      <c r="S199" s="58"/>
      <c r="T199" s="58"/>
      <c r="U199" s="58"/>
      <c r="V199" s="58"/>
      <c r="W199" s="58"/>
      <c r="X199" s="58"/>
      <c r="Y199" s="58"/>
    </row>
    <row r="200" spans="1:25" ht="18" customHeight="1" x14ac:dyDescent="0.2">
      <c r="A200" s="23"/>
      <c r="B200" s="23"/>
      <c r="C200" s="23"/>
      <c r="D200" s="23"/>
      <c r="E200" s="58"/>
      <c r="F200" s="57"/>
      <c r="G200" s="396"/>
      <c r="H200" s="67"/>
      <c r="I200" s="58"/>
      <c r="J200" s="58"/>
      <c r="K200" s="58"/>
      <c r="L200" s="58"/>
      <c r="M200" s="58"/>
      <c r="N200" s="58"/>
      <c r="O200" s="58"/>
      <c r="P200" s="58"/>
      <c r="Q200" s="58"/>
      <c r="R200" s="58"/>
      <c r="S200" s="58"/>
      <c r="T200" s="58"/>
      <c r="U200" s="58"/>
      <c r="V200" s="58"/>
      <c r="W200" s="58"/>
      <c r="X200" s="58"/>
      <c r="Y200" s="58"/>
    </row>
    <row r="201" spans="1:25" ht="18" customHeight="1" x14ac:dyDescent="0.2">
      <c r="A201" s="23"/>
      <c r="B201" s="23"/>
      <c r="C201" s="23"/>
      <c r="D201" s="23"/>
      <c r="E201" s="58"/>
      <c r="F201" s="57"/>
      <c r="G201" s="396"/>
      <c r="H201" s="67"/>
      <c r="I201" s="58"/>
      <c r="J201" s="58"/>
      <c r="K201" s="58"/>
      <c r="L201" s="58"/>
      <c r="M201" s="58"/>
      <c r="N201" s="58"/>
      <c r="O201" s="58"/>
      <c r="P201" s="58"/>
      <c r="Q201" s="58"/>
      <c r="R201" s="58"/>
      <c r="S201" s="58"/>
      <c r="T201" s="58"/>
      <c r="U201" s="58"/>
      <c r="V201" s="58"/>
      <c r="W201" s="58"/>
      <c r="X201" s="58"/>
      <c r="Y201" s="58"/>
    </row>
    <row r="202" spans="1:25" ht="18" customHeight="1" x14ac:dyDescent="0.2">
      <c r="A202" s="23"/>
      <c r="B202" s="23"/>
      <c r="C202" s="23"/>
      <c r="D202" s="23"/>
      <c r="E202" s="58"/>
      <c r="F202" s="57"/>
      <c r="G202" s="396"/>
      <c r="H202" s="67"/>
      <c r="I202" s="58"/>
      <c r="J202" s="58"/>
      <c r="K202" s="58"/>
      <c r="L202" s="58"/>
      <c r="M202" s="58"/>
      <c r="N202" s="58"/>
      <c r="O202" s="58"/>
      <c r="P202" s="58"/>
      <c r="Q202" s="58"/>
      <c r="R202" s="58"/>
      <c r="S202" s="58"/>
      <c r="T202" s="58"/>
      <c r="U202" s="58"/>
      <c r="V202" s="58"/>
      <c r="W202" s="58"/>
      <c r="X202" s="58"/>
      <c r="Y202" s="58"/>
    </row>
    <row r="203" spans="1:25" ht="18" customHeight="1" x14ac:dyDescent="0.2">
      <c r="A203" s="23"/>
      <c r="B203" s="23"/>
      <c r="C203" s="23"/>
      <c r="D203" s="23"/>
      <c r="E203" s="58"/>
      <c r="F203" s="57"/>
      <c r="G203" s="396"/>
      <c r="H203" s="67"/>
      <c r="I203" s="58"/>
      <c r="J203" s="58"/>
      <c r="K203" s="58"/>
      <c r="L203" s="58"/>
      <c r="M203" s="58"/>
      <c r="N203" s="58"/>
      <c r="O203" s="58"/>
      <c r="P203" s="58"/>
      <c r="Q203" s="58"/>
      <c r="R203" s="58"/>
      <c r="S203" s="58"/>
      <c r="T203" s="58"/>
      <c r="U203" s="58"/>
      <c r="V203" s="58"/>
      <c r="W203" s="58"/>
      <c r="X203" s="58"/>
      <c r="Y203" s="58"/>
    </row>
    <row r="204" spans="1:25" ht="18" customHeight="1" x14ac:dyDescent="0.2">
      <c r="A204" s="23"/>
      <c r="B204" s="23"/>
      <c r="C204" s="23"/>
      <c r="D204" s="23"/>
      <c r="E204" s="58"/>
      <c r="F204" s="57"/>
      <c r="G204" s="396"/>
      <c r="H204" s="67"/>
      <c r="I204" s="58"/>
      <c r="J204" s="58"/>
      <c r="K204" s="58"/>
      <c r="L204" s="58"/>
      <c r="M204" s="58"/>
      <c r="N204" s="58"/>
      <c r="O204" s="58"/>
      <c r="P204" s="58"/>
      <c r="Q204" s="58"/>
      <c r="R204" s="58"/>
      <c r="S204" s="58"/>
      <c r="T204" s="58"/>
      <c r="U204" s="58"/>
      <c r="V204" s="58"/>
      <c r="W204" s="58"/>
      <c r="X204" s="58"/>
      <c r="Y204" s="58"/>
    </row>
    <row r="205" spans="1:25" ht="18" customHeight="1" x14ac:dyDescent="0.2">
      <c r="A205" s="23"/>
      <c r="B205" s="23"/>
      <c r="C205" s="23"/>
      <c r="D205" s="23"/>
      <c r="E205" s="58"/>
      <c r="F205" s="57"/>
      <c r="G205" s="396"/>
      <c r="H205" s="67"/>
      <c r="I205" s="58"/>
      <c r="J205" s="58"/>
      <c r="K205" s="58"/>
      <c r="L205" s="58"/>
      <c r="M205" s="58"/>
      <c r="N205" s="58"/>
      <c r="O205" s="58"/>
      <c r="P205" s="58"/>
      <c r="Q205" s="58"/>
      <c r="R205" s="58"/>
      <c r="S205" s="58"/>
      <c r="T205" s="58"/>
      <c r="U205" s="58"/>
      <c r="V205" s="58"/>
      <c r="W205" s="58"/>
      <c r="X205" s="58"/>
      <c r="Y205" s="58"/>
    </row>
    <row r="206" spans="1:25" ht="18" customHeight="1" x14ac:dyDescent="0.2">
      <c r="A206" s="23"/>
      <c r="B206" s="23"/>
      <c r="C206" s="23"/>
      <c r="D206" s="23"/>
      <c r="E206" s="58"/>
      <c r="F206" s="57"/>
      <c r="G206" s="396"/>
      <c r="H206" s="67"/>
      <c r="I206" s="58"/>
      <c r="J206" s="58"/>
      <c r="K206" s="58"/>
      <c r="L206" s="58"/>
      <c r="M206" s="58"/>
      <c r="N206" s="58"/>
      <c r="O206" s="58"/>
      <c r="P206" s="58"/>
      <c r="Q206" s="58"/>
      <c r="R206" s="58"/>
      <c r="S206" s="58"/>
      <c r="T206" s="58"/>
      <c r="U206" s="58"/>
      <c r="V206" s="58"/>
      <c r="W206" s="58"/>
      <c r="X206" s="58"/>
      <c r="Y206" s="58"/>
    </row>
    <row r="207" spans="1:25" ht="18" customHeight="1" x14ac:dyDescent="0.2">
      <c r="A207" s="23"/>
      <c r="B207" s="23"/>
      <c r="C207" s="23"/>
      <c r="D207" s="23"/>
      <c r="E207" s="58"/>
      <c r="F207" s="57"/>
      <c r="G207" s="396"/>
      <c r="H207" s="67"/>
      <c r="I207" s="58"/>
      <c r="J207" s="58"/>
      <c r="K207" s="58"/>
      <c r="L207" s="58"/>
      <c r="M207" s="58"/>
      <c r="N207" s="58"/>
      <c r="O207" s="58"/>
      <c r="P207" s="58"/>
      <c r="Q207" s="58"/>
      <c r="R207" s="58"/>
      <c r="S207" s="58"/>
      <c r="T207" s="58"/>
      <c r="U207" s="58"/>
      <c r="V207" s="58"/>
      <c r="W207" s="58"/>
      <c r="X207" s="58"/>
      <c r="Y207" s="58"/>
    </row>
    <row r="208" spans="1:25" ht="18" customHeight="1" x14ac:dyDescent="0.2">
      <c r="A208" s="23"/>
      <c r="B208" s="23"/>
      <c r="C208" s="23"/>
      <c r="D208" s="23"/>
      <c r="E208" s="58"/>
      <c r="F208" s="57"/>
      <c r="G208" s="396"/>
      <c r="H208" s="67"/>
      <c r="I208" s="58"/>
      <c r="J208" s="58"/>
      <c r="K208" s="58"/>
      <c r="L208" s="58"/>
      <c r="M208" s="58"/>
      <c r="N208" s="58"/>
      <c r="O208" s="58"/>
      <c r="P208" s="58"/>
      <c r="Q208" s="58"/>
      <c r="R208" s="58"/>
      <c r="S208" s="58"/>
      <c r="T208" s="58"/>
      <c r="U208" s="58"/>
      <c r="V208" s="58"/>
      <c r="W208" s="58"/>
      <c r="X208" s="58"/>
      <c r="Y208" s="58"/>
    </row>
    <row r="209" spans="1:25" ht="18" customHeight="1" x14ac:dyDescent="0.2">
      <c r="A209" s="23"/>
      <c r="B209" s="23"/>
      <c r="C209" s="23"/>
      <c r="D209" s="23"/>
      <c r="E209" s="58"/>
      <c r="F209" s="57"/>
      <c r="G209" s="396"/>
      <c r="H209" s="67"/>
      <c r="I209" s="58"/>
      <c r="J209" s="58"/>
      <c r="K209" s="58"/>
      <c r="L209" s="58"/>
      <c r="M209" s="58"/>
      <c r="N209" s="58"/>
      <c r="O209" s="58"/>
      <c r="P209" s="58"/>
      <c r="Q209" s="58"/>
      <c r="R209" s="58"/>
      <c r="S209" s="58"/>
      <c r="T209" s="58"/>
      <c r="U209" s="58"/>
      <c r="V209" s="58"/>
      <c r="W209" s="58"/>
      <c r="X209" s="58"/>
      <c r="Y209" s="58"/>
    </row>
    <row r="210" spans="1:25" ht="18" customHeight="1" x14ac:dyDescent="0.2">
      <c r="A210" s="23"/>
      <c r="B210" s="23"/>
      <c r="C210" s="23"/>
      <c r="D210" s="23"/>
      <c r="E210" s="58"/>
      <c r="F210" s="57"/>
      <c r="G210" s="396"/>
      <c r="H210" s="67"/>
      <c r="I210" s="58"/>
      <c r="J210" s="58"/>
      <c r="K210" s="58"/>
      <c r="L210" s="58"/>
      <c r="M210" s="58"/>
      <c r="N210" s="58"/>
      <c r="O210" s="58"/>
      <c r="P210" s="58"/>
      <c r="Q210" s="58"/>
      <c r="R210" s="58"/>
      <c r="S210" s="58"/>
      <c r="T210" s="58"/>
      <c r="U210" s="58"/>
      <c r="V210" s="58"/>
      <c r="W210" s="58"/>
      <c r="X210" s="58"/>
      <c r="Y210" s="58"/>
    </row>
    <row r="211" spans="1:25" ht="18" customHeight="1" x14ac:dyDescent="0.2">
      <c r="A211" s="23"/>
      <c r="B211" s="23"/>
      <c r="C211" s="23"/>
      <c r="D211" s="23"/>
      <c r="E211" s="58"/>
      <c r="F211" s="57"/>
      <c r="G211" s="396"/>
      <c r="H211" s="67"/>
      <c r="I211" s="58"/>
      <c r="J211" s="58"/>
      <c r="K211" s="58"/>
      <c r="L211" s="58"/>
      <c r="M211" s="58"/>
      <c r="N211" s="58"/>
      <c r="O211" s="58"/>
      <c r="P211" s="58"/>
      <c r="Q211" s="58"/>
      <c r="R211" s="58"/>
      <c r="S211" s="58"/>
      <c r="T211" s="58"/>
      <c r="U211" s="58"/>
      <c r="V211" s="58"/>
      <c r="W211" s="58"/>
      <c r="X211" s="58"/>
      <c r="Y211" s="58"/>
    </row>
    <row r="212" spans="1:25" ht="18" customHeight="1" x14ac:dyDescent="0.2">
      <c r="A212" s="23"/>
      <c r="B212" s="23"/>
      <c r="C212" s="23"/>
      <c r="D212" s="23"/>
      <c r="E212" s="58"/>
      <c r="F212" s="57"/>
      <c r="G212" s="396"/>
      <c r="H212" s="67"/>
      <c r="I212" s="58"/>
      <c r="J212" s="58"/>
      <c r="K212" s="58"/>
      <c r="L212" s="58"/>
      <c r="M212" s="58"/>
      <c r="N212" s="58"/>
      <c r="O212" s="58"/>
      <c r="P212" s="58"/>
      <c r="Q212" s="58"/>
      <c r="R212" s="58"/>
      <c r="S212" s="58"/>
      <c r="T212" s="58"/>
      <c r="U212" s="58"/>
      <c r="V212" s="58"/>
      <c r="W212" s="58"/>
      <c r="X212" s="58"/>
      <c r="Y212" s="58"/>
    </row>
    <row r="213" spans="1:25" ht="18" customHeight="1" x14ac:dyDescent="0.2">
      <c r="A213" s="23"/>
      <c r="B213" s="23"/>
      <c r="C213" s="23"/>
      <c r="D213" s="23"/>
      <c r="E213" s="58"/>
      <c r="F213" s="57"/>
      <c r="G213" s="396"/>
      <c r="H213" s="67"/>
      <c r="I213" s="58"/>
      <c r="J213" s="58"/>
      <c r="K213" s="58"/>
      <c r="L213" s="58"/>
      <c r="M213" s="58"/>
      <c r="N213" s="58"/>
      <c r="O213" s="58"/>
      <c r="P213" s="58"/>
      <c r="Q213" s="58"/>
      <c r="R213" s="58"/>
      <c r="S213" s="58"/>
      <c r="T213" s="58"/>
      <c r="U213" s="58"/>
      <c r="V213" s="58"/>
      <c r="W213" s="58"/>
      <c r="X213" s="58"/>
      <c r="Y213" s="58"/>
    </row>
    <row r="214" spans="1:25" ht="18" customHeight="1" x14ac:dyDescent="0.2">
      <c r="A214" s="23"/>
      <c r="B214" s="23"/>
      <c r="C214" s="23"/>
      <c r="D214" s="23"/>
      <c r="E214" s="58"/>
      <c r="F214" s="57"/>
      <c r="G214" s="396"/>
      <c r="H214" s="67"/>
      <c r="I214" s="58"/>
      <c r="J214" s="58"/>
      <c r="K214" s="58"/>
      <c r="L214" s="58"/>
      <c r="M214" s="58"/>
      <c r="N214" s="58"/>
      <c r="O214" s="58"/>
      <c r="P214" s="58"/>
      <c r="Q214" s="58"/>
      <c r="R214" s="58"/>
      <c r="S214" s="58"/>
      <c r="T214" s="58"/>
      <c r="U214" s="58"/>
      <c r="V214" s="58"/>
      <c r="W214" s="58"/>
      <c r="X214" s="58"/>
      <c r="Y214" s="58"/>
    </row>
    <row r="215" spans="1:25" ht="18" customHeight="1" x14ac:dyDescent="0.2">
      <c r="A215" s="23"/>
      <c r="B215" s="23"/>
      <c r="C215" s="23"/>
      <c r="D215" s="23"/>
      <c r="E215" s="58"/>
      <c r="F215" s="57"/>
      <c r="G215" s="396"/>
      <c r="H215" s="67"/>
      <c r="I215" s="58"/>
      <c r="J215" s="58"/>
      <c r="K215" s="58"/>
      <c r="L215" s="58"/>
      <c r="M215" s="58"/>
      <c r="N215" s="58"/>
      <c r="O215" s="58"/>
      <c r="P215" s="58"/>
      <c r="Q215" s="58"/>
      <c r="R215" s="58"/>
      <c r="S215" s="58"/>
      <c r="T215" s="58"/>
      <c r="U215" s="58"/>
      <c r="V215" s="58"/>
      <c r="W215" s="58"/>
      <c r="X215" s="58"/>
      <c r="Y215" s="58"/>
    </row>
    <row r="216" spans="1:25" ht="18" customHeight="1" x14ac:dyDescent="0.2">
      <c r="A216" s="23"/>
      <c r="B216" s="23"/>
      <c r="C216" s="23"/>
      <c r="D216" s="23"/>
      <c r="E216" s="58"/>
      <c r="F216" s="57"/>
      <c r="G216" s="396"/>
      <c r="H216" s="67"/>
      <c r="I216" s="58"/>
      <c r="J216" s="58"/>
      <c r="K216" s="58"/>
      <c r="L216" s="58"/>
      <c r="M216" s="58"/>
      <c r="N216" s="58"/>
      <c r="O216" s="58"/>
      <c r="P216" s="58"/>
      <c r="Q216" s="58"/>
      <c r="R216" s="58"/>
      <c r="S216" s="58"/>
      <c r="T216" s="58"/>
      <c r="U216" s="58"/>
      <c r="V216" s="58"/>
      <c r="W216" s="58"/>
      <c r="X216" s="58"/>
      <c r="Y216" s="58"/>
    </row>
    <row r="217" spans="1:25" ht="18" customHeight="1" x14ac:dyDescent="0.2">
      <c r="A217" s="23"/>
      <c r="B217" s="23"/>
      <c r="C217" s="23"/>
      <c r="D217" s="23"/>
      <c r="E217" s="58"/>
      <c r="F217" s="57"/>
      <c r="G217" s="396"/>
      <c r="H217" s="67"/>
      <c r="I217" s="58"/>
      <c r="J217" s="58"/>
      <c r="K217" s="58"/>
      <c r="L217" s="58"/>
      <c r="M217" s="58"/>
      <c r="N217" s="58"/>
      <c r="O217" s="58"/>
      <c r="P217" s="58"/>
      <c r="Q217" s="58"/>
      <c r="R217" s="58"/>
      <c r="S217" s="58"/>
      <c r="T217" s="58"/>
      <c r="U217" s="58"/>
      <c r="V217" s="58"/>
      <c r="W217" s="58"/>
      <c r="X217" s="58"/>
      <c r="Y217" s="58"/>
    </row>
    <row r="218" spans="1:25" ht="18" customHeight="1" x14ac:dyDescent="0.2">
      <c r="A218" s="23"/>
      <c r="B218" s="23"/>
      <c r="C218" s="23"/>
      <c r="D218" s="23"/>
      <c r="E218" s="58"/>
      <c r="F218" s="57"/>
      <c r="G218" s="396"/>
      <c r="H218" s="67"/>
      <c r="I218" s="58"/>
      <c r="J218" s="58"/>
      <c r="K218" s="58"/>
      <c r="L218" s="58"/>
      <c r="M218" s="58"/>
      <c r="N218" s="58"/>
      <c r="O218" s="58"/>
      <c r="P218" s="58"/>
      <c r="Q218" s="58"/>
      <c r="R218" s="58"/>
      <c r="S218" s="58"/>
      <c r="T218" s="58"/>
      <c r="U218" s="58"/>
      <c r="V218" s="58"/>
      <c r="W218" s="58"/>
      <c r="X218" s="58"/>
      <c r="Y218" s="58"/>
    </row>
    <row r="219" spans="1:25" ht="18" customHeight="1" x14ac:dyDescent="0.2">
      <c r="A219" s="23"/>
      <c r="B219" s="23"/>
      <c r="C219" s="23"/>
      <c r="D219" s="23"/>
      <c r="E219" s="58"/>
      <c r="F219" s="57"/>
      <c r="G219" s="396"/>
      <c r="H219" s="67"/>
      <c r="I219" s="58"/>
      <c r="J219" s="58"/>
      <c r="K219" s="58"/>
      <c r="L219" s="58"/>
      <c r="M219" s="58"/>
      <c r="N219" s="58"/>
      <c r="O219" s="58"/>
      <c r="P219" s="58"/>
      <c r="Q219" s="58"/>
      <c r="R219" s="58"/>
      <c r="S219" s="58"/>
      <c r="T219" s="58"/>
      <c r="U219" s="58"/>
      <c r="V219" s="58"/>
      <c r="W219" s="58"/>
      <c r="X219" s="58"/>
      <c r="Y219" s="58"/>
    </row>
    <row r="220" spans="1:25" ht="18" customHeight="1" x14ac:dyDescent="0.2">
      <c r="A220" s="23"/>
      <c r="B220" s="23"/>
      <c r="C220" s="23"/>
      <c r="D220" s="23"/>
      <c r="E220" s="58"/>
      <c r="F220" s="57"/>
      <c r="G220" s="396"/>
      <c r="H220" s="67"/>
      <c r="I220" s="58"/>
      <c r="J220" s="58"/>
      <c r="K220" s="58"/>
      <c r="L220" s="58"/>
      <c r="M220" s="58"/>
      <c r="N220" s="58"/>
      <c r="O220" s="58"/>
      <c r="P220" s="58"/>
      <c r="Q220" s="58"/>
      <c r="R220" s="58"/>
      <c r="S220" s="58"/>
      <c r="T220" s="58"/>
      <c r="U220" s="58"/>
      <c r="V220" s="58"/>
      <c r="W220" s="58"/>
      <c r="X220" s="58"/>
      <c r="Y220" s="58"/>
    </row>
    <row r="221" spans="1:25" ht="18" customHeight="1" x14ac:dyDescent="0.2">
      <c r="A221" s="23"/>
      <c r="B221" s="23"/>
      <c r="C221" s="23"/>
      <c r="D221" s="23"/>
      <c r="E221" s="58"/>
      <c r="F221" s="57"/>
      <c r="G221" s="396"/>
      <c r="H221" s="67"/>
      <c r="I221" s="58"/>
      <c r="J221" s="58"/>
      <c r="K221" s="58"/>
      <c r="L221" s="58"/>
      <c r="M221" s="58"/>
      <c r="N221" s="58"/>
      <c r="O221" s="58"/>
      <c r="P221" s="58"/>
      <c r="Q221" s="58"/>
      <c r="R221" s="58"/>
      <c r="S221" s="58"/>
      <c r="T221" s="58"/>
      <c r="U221" s="58"/>
      <c r="V221" s="58"/>
      <c r="W221" s="58"/>
      <c r="X221" s="58"/>
      <c r="Y221" s="58"/>
    </row>
    <row r="222" spans="1:25" ht="18" customHeight="1" x14ac:dyDescent="0.2">
      <c r="A222" s="23"/>
      <c r="B222" s="23"/>
      <c r="C222" s="23"/>
      <c r="D222" s="23"/>
      <c r="E222" s="58"/>
      <c r="F222" s="57"/>
      <c r="G222" s="396"/>
      <c r="H222" s="67"/>
      <c r="I222" s="58"/>
      <c r="J222" s="58"/>
      <c r="K222" s="58"/>
      <c r="L222" s="58"/>
      <c r="M222" s="58"/>
      <c r="N222" s="58"/>
      <c r="O222" s="58"/>
      <c r="P222" s="58"/>
      <c r="Q222" s="58"/>
      <c r="R222" s="58"/>
      <c r="S222" s="58"/>
      <c r="T222" s="58"/>
      <c r="U222" s="58"/>
      <c r="V222" s="58"/>
      <c r="W222" s="58"/>
      <c r="X222" s="58"/>
      <c r="Y222" s="58"/>
    </row>
    <row r="223" spans="1:25" ht="18" customHeight="1" x14ac:dyDescent="0.2">
      <c r="A223" s="23"/>
      <c r="B223" s="23"/>
      <c r="C223" s="23"/>
      <c r="D223" s="23"/>
      <c r="E223" s="58"/>
      <c r="F223" s="57"/>
      <c r="G223" s="396"/>
      <c r="H223" s="67"/>
      <c r="I223" s="58"/>
      <c r="J223" s="58"/>
      <c r="K223" s="58"/>
      <c r="L223" s="58"/>
      <c r="M223" s="58"/>
      <c r="N223" s="58"/>
      <c r="O223" s="58"/>
      <c r="P223" s="58"/>
      <c r="Q223" s="58"/>
      <c r="R223" s="58"/>
      <c r="S223" s="58"/>
      <c r="T223" s="58"/>
      <c r="U223" s="58"/>
      <c r="V223" s="58"/>
      <c r="W223" s="58"/>
      <c r="X223" s="58"/>
      <c r="Y223" s="58"/>
    </row>
    <row r="224" spans="1:25" ht="18" customHeight="1" x14ac:dyDescent="0.2">
      <c r="A224" s="23"/>
      <c r="B224" s="23"/>
      <c r="C224" s="23"/>
      <c r="D224" s="23"/>
      <c r="E224" s="58"/>
      <c r="F224" s="57"/>
      <c r="G224" s="396"/>
      <c r="H224" s="67"/>
      <c r="I224" s="58"/>
      <c r="J224" s="58"/>
      <c r="K224" s="58"/>
      <c r="L224" s="58"/>
      <c r="M224" s="58"/>
      <c r="N224" s="58"/>
      <c r="O224" s="58"/>
      <c r="P224" s="58"/>
      <c r="Q224" s="58"/>
      <c r="R224" s="58"/>
      <c r="S224" s="58"/>
      <c r="T224" s="58"/>
      <c r="U224" s="58"/>
      <c r="V224" s="58"/>
      <c r="W224" s="58"/>
      <c r="X224" s="58"/>
      <c r="Y224" s="58"/>
    </row>
    <row r="225" spans="1:25" ht="18" customHeight="1" x14ac:dyDescent="0.2">
      <c r="A225" s="23"/>
      <c r="B225" s="23"/>
      <c r="C225" s="23"/>
      <c r="D225" s="23"/>
      <c r="E225" s="58"/>
      <c r="F225" s="57"/>
      <c r="G225" s="396"/>
      <c r="H225" s="67"/>
      <c r="I225" s="58"/>
      <c r="J225" s="58"/>
      <c r="K225" s="58"/>
      <c r="L225" s="58"/>
      <c r="M225" s="58"/>
      <c r="N225" s="58"/>
      <c r="O225" s="58"/>
      <c r="P225" s="58"/>
      <c r="Q225" s="58"/>
      <c r="R225" s="58"/>
      <c r="S225" s="58"/>
      <c r="T225" s="58"/>
      <c r="U225" s="58"/>
      <c r="V225" s="58"/>
      <c r="W225" s="58"/>
      <c r="X225" s="58"/>
      <c r="Y225" s="58"/>
    </row>
    <row r="226" spans="1:25" ht="18" customHeight="1" x14ac:dyDescent="0.2">
      <c r="A226" s="23"/>
      <c r="B226" s="23"/>
      <c r="C226" s="23"/>
      <c r="D226" s="23"/>
      <c r="E226" s="58"/>
      <c r="F226" s="57"/>
      <c r="G226" s="396"/>
      <c r="H226" s="67"/>
      <c r="I226" s="58"/>
      <c r="J226" s="58"/>
      <c r="K226" s="58"/>
      <c r="L226" s="58"/>
      <c r="M226" s="58"/>
      <c r="N226" s="58"/>
      <c r="O226" s="58"/>
      <c r="P226" s="58"/>
      <c r="Q226" s="58"/>
      <c r="R226" s="58"/>
      <c r="S226" s="58"/>
      <c r="T226" s="58"/>
      <c r="U226" s="58"/>
      <c r="V226" s="58"/>
      <c r="W226" s="58"/>
      <c r="X226" s="58"/>
      <c r="Y226" s="58"/>
    </row>
    <row r="227" spans="1:25" ht="18" customHeight="1" x14ac:dyDescent="0.2">
      <c r="A227" s="23"/>
      <c r="B227" s="23"/>
      <c r="C227" s="23"/>
      <c r="D227" s="23"/>
      <c r="E227" s="58"/>
      <c r="F227" s="57"/>
      <c r="G227" s="396"/>
      <c r="H227" s="67"/>
      <c r="I227" s="58"/>
      <c r="J227" s="58"/>
      <c r="K227" s="58"/>
      <c r="L227" s="58"/>
      <c r="M227" s="58"/>
      <c r="N227" s="58"/>
      <c r="O227" s="58"/>
      <c r="P227" s="58"/>
      <c r="Q227" s="58"/>
      <c r="R227" s="58"/>
      <c r="S227" s="58"/>
      <c r="T227" s="58"/>
      <c r="U227" s="58"/>
      <c r="V227" s="58"/>
      <c r="W227" s="58"/>
      <c r="X227" s="58"/>
      <c r="Y227" s="58"/>
    </row>
    <row r="228" spans="1:25" ht="18" customHeight="1" x14ac:dyDescent="0.2">
      <c r="A228" s="23"/>
      <c r="B228" s="23"/>
      <c r="C228" s="23"/>
      <c r="D228" s="23"/>
      <c r="E228" s="58"/>
      <c r="F228" s="57"/>
      <c r="G228" s="396"/>
      <c r="H228" s="67"/>
      <c r="I228" s="58"/>
      <c r="J228" s="58"/>
      <c r="K228" s="58"/>
      <c r="L228" s="58"/>
      <c r="M228" s="58"/>
      <c r="N228" s="58"/>
      <c r="O228" s="58"/>
      <c r="P228" s="58"/>
      <c r="Q228" s="58"/>
      <c r="R228" s="58"/>
      <c r="S228" s="58"/>
      <c r="T228" s="58"/>
      <c r="U228" s="58"/>
      <c r="V228" s="58"/>
      <c r="W228" s="58"/>
      <c r="X228" s="58"/>
      <c r="Y228" s="58"/>
    </row>
    <row r="229" spans="1:25" ht="18" customHeight="1" x14ac:dyDescent="0.2">
      <c r="A229" s="23"/>
      <c r="B229" s="23"/>
      <c r="C229" s="23"/>
      <c r="D229" s="23"/>
      <c r="E229" s="58"/>
      <c r="F229" s="57"/>
      <c r="G229" s="396"/>
      <c r="H229" s="67"/>
      <c r="I229" s="58"/>
      <c r="J229" s="58"/>
      <c r="K229" s="58"/>
      <c r="L229" s="58"/>
      <c r="M229" s="58"/>
      <c r="N229" s="58"/>
      <c r="O229" s="58"/>
      <c r="P229" s="58"/>
      <c r="Q229" s="58"/>
      <c r="R229" s="58"/>
      <c r="S229" s="58"/>
      <c r="T229" s="58"/>
      <c r="U229" s="58"/>
      <c r="V229" s="58"/>
      <c r="W229" s="58"/>
      <c r="X229" s="58"/>
      <c r="Y229" s="58"/>
    </row>
    <row r="230" spans="1:25" ht="18" customHeight="1" x14ac:dyDescent="0.2">
      <c r="A230" s="23"/>
      <c r="B230" s="23"/>
      <c r="C230" s="23"/>
      <c r="D230" s="23"/>
      <c r="E230" s="58"/>
      <c r="F230" s="57"/>
      <c r="G230" s="396"/>
      <c r="H230" s="67"/>
      <c r="I230" s="58"/>
      <c r="J230" s="58"/>
      <c r="K230" s="58"/>
      <c r="L230" s="58"/>
      <c r="M230" s="58"/>
      <c r="N230" s="58"/>
      <c r="O230" s="58"/>
      <c r="P230" s="58"/>
      <c r="Q230" s="58"/>
      <c r="R230" s="58"/>
      <c r="S230" s="58"/>
      <c r="T230" s="58"/>
      <c r="U230" s="58"/>
      <c r="V230" s="58"/>
      <c r="W230" s="58"/>
      <c r="X230" s="58"/>
      <c r="Y230" s="58"/>
    </row>
    <row r="231" spans="1:25" ht="18" customHeight="1" x14ac:dyDescent="0.2">
      <c r="A231" s="23"/>
      <c r="B231" s="23"/>
      <c r="C231" s="23"/>
      <c r="D231" s="23"/>
      <c r="E231" s="58"/>
      <c r="F231" s="57"/>
      <c r="G231" s="396"/>
      <c r="H231" s="67"/>
      <c r="I231" s="58"/>
      <c r="J231" s="58"/>
      <c r="K231" s="58"/>
      <c r="L231" s="58"/>
      <c r="M231" s="58"/>
      <c r="N231" s="58"/>
      <c r="O231" s="58"/>
      <c r="P231" s="58"/>
      <c r="Q231" s="58"/>
      <c r="R231" s="58"/>
      <c r="S231" s="58"/>
      <c r="T231" s="58"/>
      <c r="U231" s="58"/>
      <c r="V231" s="58"/>
      <c r="W231" s="58"/>
      <c r="X231" s="58"/>
      <c r="Y231" s="58"/>
    </row>
    <row r="232" spans="1:25" ht="18" customHeight="1" x14ac:dyDescent="0.2">
      <c r="A232" s="23"/>
      <c r="B232" s="23"/>
      <c r="C232" s="23"/>
      <c r="D232" s="23"/>
      <c r="E232" s="58"/>
      <c r="F232" s="57"/>
      <c r="G232" s="396"/>
      <c r="H232" s="67"/>
      <c r="I232" s="58"/>
      <c r="J232" s="58"/>
      <c r="K232" s="58"/>
      <c r="L232" s="58"/>
      <c r="M232" s="58"/>
      <c r="N232" s="58"/>
      <c r="O232" s="58"/>
      <c r="P232" s="58"/>
      <c r="Q232" s="58"/>
      <c r="R232" s="58"/>
      <c r="S232" s="58"/>
      <c r="T232" s="58"/>
      <c r="U232" s="58"/>
      <c r="V232" s="58"/>
      <c r="W232" s="58"/>
      <c r="X232" s="58"/>
      <c r="Y232" s="58"/>
    </row>
    <row r="233" spans="1:25" ht="18" customHeight="1" x14ac:dyDescent="0.2">
      <c r="A233" s="23"/>
      <c r="B233" s="23"/>
      <c r="C233" s="23"/>
      <c r="D233" s="23"/>
      <c r="E233" s="58"/>
      <c r="F233" s="57"/>
      <c r="G233" s="396"/>
      <c r="H233" s="67"/>
      <c r="I233" s="58"/>
      <c r="J233" s="58"/>
      <c r="K233" s="58"/>
      <c r="L233" s="58"/>
      <c r="M233" s="58"/>
      <c r="N233" s="58"/>
      <c r="O233" s="58"/>
      <c r="P233" s="58"/>
      <c r="Q233" s="58"/>
      <c r="R233" s="58"/>
      <c r="S233" s="58"/>
      <c r="T233" s="58"/>
      <c r="U233" s="58"/>
      <c r="V233" s="58"/>
      <c r="W233" s="58"/>
      <c r="X233" s="58"/>
      <c r="Y233" s="58"/>
    </row>
    <row r="234" spans="1:25" ht="18" customHeight="1" x14ac:dyDescent="0.2">
      <c r="A234" s="23"/>
      <c r="B234" s="23"/>
      <c r="C234" s="23"/>
      <c r="D234" s="23"/>
      <c r="E234" s="58"/>
      <c r="F234" s="57"/>
      <c r="G234" s="396"/>
      <c r="H234" s="67"/>
      <c r="I234" s="58"/>
      <c r="J234" s="58"/>
      <c r="K234" s="58"/>
      <c r="L234" s="58"/>
      <c r="M234" s="58"/>
      <c r="N234" s="58"/>
      <c r="O234" s="58"/>
      <c r="P234" s="58"/>
      <c r="Q234" s="58"/>
      <c r="R234" s="58"/>
      <c r="S234" s="58"/>
      <c r="T234" s="58"/>
      <c r="U234" s="58"/>
      <c r="V234" s="58"/>
      <c r="W234" s="58"/>
      <c r="X234" s="58"/>
      <c r="Y234" s="58"/>
    </row>
    <row r="235" spans="1:25" ht="18" customHeight="1" x14ac:dyDescent="0.2">
      <c r="A235" s="23"/>
      <c r="B235" s="23"/>
      <c r="C235" s="23"/>
      <c r="D235" s="23"/>
      <c r="E235" s="58"/>
      <c r="F235" s="57"/>
      <c r="G235" s="396"/>
      <c r="H235" s="67"/>
      <c r="I235" s="58"/>
      <c r="J235" s="58"/>
      <c r="K235" s="58"/>
      <c r="L235" s="58"/>
      <c r="M235" s="58"/>
      <c r="N235" s="58"/>
      <c r="O235" s="58"/>
      <c r="P235" s="58"/>
      <c r="Q235" s="58"/>
      <c r="R235" s="58"/>
      <c r="S235" s="58"/>
      <c r="T235" s="58"/>
      <c r="U235" s="58"/>
      <c r="V235" s="58"/>
      <c r="W235" s="58"/>
      <c r="X235" s="58"/>
      <c r="Y235" s="58"/>
    </row>
    <row r="236" spans="1:25" ht="18" customHeight="1" x14ac:dyDescent="0.2">
      <c r="A236" s="23"/>
      <c r="B236" s="23"/>
      <c r="C236" s="23"/>
      <c r="D236" s="23"/>
      <c r="E236" s="58"/>
      <c r="F236" s="57"/>
      <c r="G236" s="396"/>
      <c r="H236" s="67"/>
      <c r="I236" s="58"/>
      <c r="J236" s="58"/>
      <c r="K236" s="58"/>
      <c r="L236" s="58"/>
      <c r="M236" s="58"/>
      <c r="N236" s="58"/>
      <c r="O236" s="58"/>
      <c r="P236" s="58"/>
      <c r="Q236" s="58"/>
      <c r="R236" s="58"/>
      <c r="S236" s="58"/>
      <c r="T236" s="58"/>
      <c r="U236" s="58"/>
      <c r="V236" s="58"/>
      <c r="W236" s="58"/>
      <c r="X236" s="58"/>
      <c r="Y236" s="58"/>
    </row>
    <row r="237" spans="1:25" ht="18" customHeight="1" x14ac:dyDescent="0.2">
      <c r="A237" s="23"/>
      <c r="B237" s="23"/>
      <c r="C237" s="23"/>
      <c r="D237" s="23"/>
      <c r="E237" s="58"/>
      <c r="F237" s="57"/>
      <c r="G237" s="396"/>
      <c r="H237" s="67"/>
      <c r="I237" s="58"/>
      <c r="J237" s="58"/>
      <c r="K237" s="58"/>
      <c r="L237" s="58"/>
      <c r="M237" s="58"/>
      <c r="N237" s="58"/>
      <c r="O237" s="58"/>
      <c r="P237" s="58"/>
      <c r="Q237" s="58"/>
      <c r="R237" s="58"/>
      <c r="S237" s="58"/>
      <c r="T237" s="58"/>
      <c r="U237" s="58"/>
      <c r="V237" s="58"/>
      <c r="W237" s="58"/>
      <c r="X237" s="58"/>
      <c r="Y237" s="58"/>
    </row>
    <row r="238" spans="1:25" ht="18" customHeight="1" x14ac:dyDescent="0.2">
      <c r="A238" s="23"/>
      <c r="B238" s="23"/>
      <c r="C238" s="23"/>
      <c r="D238" s="23"/>
      <c r="E238" s="58"/>
      <c r="F238" s="57"/>
      <c r="G238" s="396"/>
      <c r="H238" s="67"/>
      <c r="I238" s="58"/>
      <c r="J238" s="58"/>
      <c r="K238" s="58"/>
      <c r="L238" s="58"/>
      <c r="M238" s="58"/>
      <c r="N238" s="58"/>
      <c r="O238" s="58"/>
      <c r="P238" s="58"/>
      <c r="Q238" s="58"/>
      <c r="R238" s="58"/>
      <c r="S238" s="58"/>
      <c r="T238" s="58"/>
      <c r="U238" s="58"/>
      <c r="V238" s="58"/>
      <c r="W238" s="58"/>
      <c r="X238" s="58"/>
      <c r="Y238" s="58"/>
    </row>
    <row r="239" spans="1:25" ht="18" customHeight="1" x14ac:dyDescent="0.2">
      <c r="A239" s="23"/>
      <c r="B239" s="23"/>
      <c r="C239" s="23"/>
      <c r="D239" s="23"/>
      <c r="E239" s="58"/>
      <c r="F239" s="57"/>
      <c r="G239" s="396"/>
      <c r="H239" s="67"/>
      <c r="I239" s="58"/>
      <c r="J239" s="58"/>
      <c r="K239" s="58"/>
      <c r="L239" s="58"/>
      <c r="M239" s="58"/>
      <c r="N239" s="58"/>
      <c r="O239" s="58"/>
      <c r="P239" s="58"/>
      <c r="Q239" s="58"/>
      <c r="R239" s="58"/>
      <c r="S239" s="58"/>
      <c r="T239" s="58"/>
      <c r="U239" s="58"/>
      <c r="V239" s="58"/>
      <c r="W239" s="58"/>
      <c r="X239" s="58"/>
      <c r="Y239" s="58"/>
    </row>
    <row r="240" spans="1:25" ht="18" customHeight="1" x14ac:dyDescent="0.2">
      <c r="A240" s="23"/>
      <c r="B240" s="23"/>
      <c r="C240" s="23"/>
      <c r="D240" s="23"/>
      <c r="E240" s="58"/>
      <c r="F240" s="57"/>
      <c r="G240" s="396"/>
      <c r="H240" s="67"/>
      <c r="I240" s="58"/>
      <c r="J240" s="58"/>
      <c r="K240" s="58"/>
      <c r="L240" s="58"/>
      <c r="M240" s="58"/>
      <c r="N240" s="58"/>
      <c r="O240" s="58"/>
      <c r="P240" s="58"/>
      <c r="Q240" s="58"/>
      <c r="R240" s="58"/>
      <c r="S240" s="58"/>
      <c r="T240" s="58"/>
      <c r="U240" s="58"/>
      <c r="V240" s="58"/>
      <c r="W240" s="58"/>
      <c r="X240" s="58"/>
      <c r="Y240" s="58"/>
    </row>
    <row r="241" spans="1:25" ht="18" customHeight="1" x14ac:dyDescent="0.2">
      <c r="A241" s="23"/>
      <c r="B241" s="23"/>
      <c r="C241" s="23"/>
      <c r="D241" s="23"/>
      <c r="E241" s="58"/>
      <c r="F241" s="57"/>
      <c r="G241" s="396"/>
      <c r="H241" s="67"/>
      <c r="I241" s="58"/>
      <c r="J241" s="58"/>
      <c r="K241" s="58"/>
      <c r="L241" s="58"/>
      <c r="M241" s="58"/>
      <c r="N241" s="58"/>
      <c r="O241" s="58"/>
      <c r="P241" s="58"/>
      <c r="Q241" s="58"/>
      <c r="R241" s="58"/>
      <c r="S241" s="58"/>
      <c r="T241" s="58"/>
      <c r="U241" s="58"/>
      <c r="V241" s="58"/>
      <c r="W241" s="58"/>
      <c r="X241" s="58"/>
      <c r="Y241" s="58"/>
    </row>
    <row r="242" spans="1:25" ht="18" customHeight="1" x14ac:dyDescent="0.2">
      <c r="A242" s="23"/>
      <c r="B242" s="23"/>
      <c r="C242" s="23"/>
      <c r="D242" s="23"/>
      <c r="E242" s="58"/>
      <c r="F242" s="57"/>
      <c r="G242" s="396"/>
      <c r="H242" s="67"/>
      <c r="I242" s="58"/>
      <c r="J242" s="58"/>
      <c r="K242" s="58"/>
      <c r="L242" s="58"/>
      <c r="M242" s="58"/>
      <c r="N242" s="58"/>
      <c r="O242" s="58"/>
      <c r="P242" s="58"/>
      <c r="Q242" s="58"/>
      <c r="R242" s="58"/>
      <c r="S242" s="58"/>
      <c r="T242" s="58"/>
      <c r="U242" s="58"/>
      <c r="V242" s="58"/>
      <c r="W242" s="58"/>
      <c r="X242" s="58"/>
      <c r="Y242" s="58"/>
    </row>
    <row r="243" spans="1:25" ht="18" customHeight="1" x14ac:dyDescent="0.2">
      <c r="A243" s="23"/>
      <c r="B243" s="23"/>
      <c r="C243" s="23"/>
      <c r="D243" s="23"/>
      <c r="E243" s="58"/>
      <c r="F243" s="57"/>
      <c r="G243" s="396"/>
      <c r="H243" s="67"/>
      <c r="I243" s="58"/>
      <c r="J243" s="58"/>
      <c r="K243" s="58"/>
      <c r="L243" s="58"/>
      <c r="M243" s="58"/>
      <c r="N243" s="58"/>
      <c r="O243" s="58"/>
      <c r="P243" s="58"/>
      <c r="Q243" s="58"/>
      <c r="R243" s="58"/>
      <c r="S243" s="58"/>
      <c r="T243" s="58"/>
      <c r="U243" s="58"/>
      <c r="V243" s="58"/>
      <c r="W243" s="58"/>
      <c r="X243" s="58"/>
      <c r="Y243" s="58"/>
    </row>
    <row r="244" spans="1:25" ht="18" customHeight="1" x14ac:dyDescent="0.2">
      <c r="A244" s="23"/>
      <c r="B244" s="23"/>
      <c r="C244" s="23"/>
      <c r="D244" s="23"/>
      <c r="E244" s="58"/>
      <c r="F244" s="57"/>
      <c r="G244" s="396"/>
      <c r="H244" s="67"/>
      <c r="I244" s="58"/>
      <c r="J244" s="58"/>
      <c r="K244" s="58"/>
      <c r="L244" s="58"/>
      <c r="M244" s="58"/>
      <c r="N244" s="58"/>
      <c r="O244" s="58"/>
      <c r="P244" s="58"/>
      <c r="Q244" s="58"/>
      <c r="R244" s="58"/>
      <c r="S244" s="58"/>
      <c r="T244" s="58"/>
      <c r="U244" s="58"/>
      <c r="V244" s="58"/>
      <c r="W244" s="58"/>
      <c r="X244" s="58"/>
      <c r="Y244" s="58"/>
    </row>
    <row r="245" spans="1:25" ht="18" customHeight="1" x14ac:dyDescent="0.2">
      <c r="A245" s="23"/>
      <c r="B245" s="23"/>
      <c r="C245" s="23"/>
      <c r="D245" s="23"/>
      <c r="E245" s="58"/>
      <c r="F245" s="57"/>
      <c r="G245" s="396"/>
      <c r="H245" s="67"/>
      <c r="I245" s="58"/>
      <c r="J245" s="58"/>
      <c r="K245" s="58"/>
      <c r="L245" s="58"/>
      <c r="M245" s="58"/>
      <c r="N245" s="58"/>
      <c r="O245" s="58"/>
      <c r="P245" s="58"/>
      <c r="Q245" s="58"/>
      <c r="R245" s="58"/>
      <c r="S245" s="58"/>
      <c r="T245" s="58"/>
      <c r="U245" s="58"/>
      <c r="V245" s="58"/>
      <c r="W245" s="58"/>
      <c r="X245" s="58"/>
      <c r="Y245" s="58"/>
    </row>
    <row r="246" spans="1:25" ht="18" customHeight="1" x14ac:dyDescent="0.2">
      <c r="A246" s="23"/>
      <c r="B246" s="23"/>
      <c r="C246" s="23"/>
      <c r="D246" s="23"/>
      <c r="E246" s="58"/>
      <c r="F246" s="57"/>
      <c r="G246" s="396"/>
      <c r="H246" s="67"/>
      <c r="I246" s="58"/>
      <c r="J246" s="58"/>
      <c r="K246" s="58"/>
      <c r="L246" s="58"/>
      <c r="M246" s="58"/>
      <c r="N246" s="58"/>
      <c r="O246" s="58"/>
      <c r="P246" s="58"/>
      <c r="Q246" s="58"/>
      <c r="R246" s="58"/>
      <c r="S246" s="58"/>
      <c r="T246" s="58"/>
      <c r="U246" s="58"/>
      <c r="V246" s="58"/>
      <c r="W246" s="58"/>
      <c r="X246" s="58"/>
      <c r="Y246" s="58"/>
    </row>
    <row r="247" spans="1:25" ht="18" customHeight="1" x14ac:dyDescent="0.2">
      <c r="A247" s="23"/>
      <c r="B247" s="23"/>
      <c r="C247" s="23"/>
      <c r="D247" s="23"/>
      <c r="E247" s="58"/>
      <c r="F247" s="57"/>
      <c r="G247" s="396"/>
      <c r="H247" s="67"/>
      <c r="I247" s="58"/>
      <c r="J247" s="58"/>
      <c r="K247" s="58"/>
      <c r="L247" s="58"/>
      <c r="M247" s="58"/>
      <c r="N247" s="58"/>
      <c r="O247" s="58"/>
      <c r="P247" s="58"/>
      <c r="Q247" s="58"/>
      <c r="R247" s="58"/>
      <c r="S247" s="58"/>
      <c r="T247" s="58"/>
      <c r="U247" s="58"/>
      <c r="V247" s="58"/>
      <c r="W247" s="58"/>
      <c r="X247" s="58"/>
      <c r="Y247" s="58"/>
    </row>
    <row r="248" spans="1:25" ht="18" customHeight="1" x14ac:dyDescent="0.2">
      <c r="A248" s="23"/>
      <c r="B248" s="23"/>
      <c r="C248" s="23"/>
      <c r="D248" s="23"/>
      <c r="E248" s="58"/>
      <c r="F248" s="57"/>
      <c r="G248" s="396"/>
      <c r="H248" s="67"/>
      <c r="I248" s="58"/>
      <c r="J248" s="58"/>
      <c r="K248" s="58"/>
      <c r="L248" s="58"/>
      <c r="M248" s="58"/>
      <c r="N248" s="58"/>
      <c r="O248" s="58"/>
      <c r="P248" s="58"/>
      <c r="Q248" s="58"/>
      <c r="R248" s="58"/>
      <c r="S248" s="58"/>
      <c r="T248" s="58"/>
      <c r="U248" s="58"/>
      <c r="V248" s="58"/>
      <c r="W248" s="58"/>
      <c r="X248" s="58"/>
      <c r="Y248" s="58"/>
    </row>
    <row r="249" spans="1:25" ht="18" customHeight="1" x14ac:dyDescent="0.2">
      <c r="A249" s="23"/>
      <c r="B249" s="23"/>
      <c r="C249" s="23"/>
      <c r="D249" s="23"/>
      <c r="E249" s="58"/>
      <c r="F249" s="57"/>
      <c r="G249" s="396"/>
      <c r="H249" s="67"/>
      <c r="I249" s="58"/>
      <c r="J249" s="58"/>
      <c r="K249" s="58"/>
      <c r="L249" s="58"/>
      <c r="M249" s="58"/>
      <c r="N249" s="58"/>
      <c r="O249" s="58"/>
      <c r="P249" s="58"/>
      <c r="Q249" s="58"/>
      <c r="R249" s="58"/>
      <c r="S249" s="58"/>
      <c r="T249" s="58"/>
      <c r="U249" s="58"/>
      <c r="V249" s="58"/>
      <c r="W249" s="58"/>
      <c r="X249" s="58"/>
      <c r="Y249" s="58"/>
    </row>
    <row r="250" spans="1:25" ht="18" customHeight="1" x14ac:dyDescent="0.2">
      <c r="A250" s="23"/>
      <c r="B250" s="23"/>
      <c r="C250" s="23"/>
      <c r="D250" s="23"/>
      <c r="E250" s="58"/>
      <c r="F250" s="57"/>
      <c r="G250" s="396"/>
      <c r="H250" s="67"/>
      <c r="I250" s="58"/>
      <c r="J250" s="58"/>
      <c r="K250" s="58"/>
      <c r="L250" s="58"/>
      <c r="M250" s="58"/>
      <c r="N250" s="58"/>
      <c r="O250" s="58"/>
      <c r="P250" s="58"/>
      <c r="Q250" s="58"/>
      <c r="R250" s="58"/>
      <c r="S250" s="58"/>
      <c r="T250" s="58"/>
      <c r="U250" s="58"/>
      <c r="V250" s="58"/>
      <c r="W250" s="58"/>
      <c r="X250" s="58"/>
      <c r="Y250" s="58"/>
    </row>
    <row r="251" spans="1:25" ht="18" customHeight="1" x14ac:dyDescent="0.2">
      <c r="A251" s="23"/>
      <c r="B251" s="23"/>
      <c r="C251" s="23"/>
      <c r="D251" s="23"/>
      <c r="E251" s="58"/>
      <c r="F251" s="57"/>
      <c r="G251" s="396"/>
      <c r="H251" s="67"/>
      <c r="I251" s="58"/>
      <c r="J251" s="58"/>
      <c r="K251" s="58"/>
      <c r="L251" s="58"/>
      <c r="M251" s="58"/>
      <c r="N251" s="58"/>
      <c r="O251" s="58"/>
      <c r="P251" s="58"/>
      <c r="Q251" s="58"/>
      <c r="R251" s="58"/>
      <c r="S251" s="58"/>
      <c r="T251" s="58"/>
      <c r="U251" s="58"/>
      <c r="V251" s="58"/>
      <c r="W251" s="58"/>
      <c r="X251" s="58"/>
      <c r="Y251" s="58"/>
    </row>
    <row r="252" spans="1:25" ht="18" customHeight="1" x14ac:dyDescent="0.2">
      <c r="A252" s="23"/>
      <c r="B252" s="23"/>
      <c r="C252" s="23"/>
      <c r="D252" s="23"/>
      <c r="E252" s="58"/>
      <c r="F252" s="57"/>
      <c r="G252" s="396"/>
      <c r="H252" s="67"/>
      <c r="I252" s="58"/>
      <c r="J252" s="58"/>
      <c r="K252" s="58"/>
      <c r="L252" s="58"/>
      <c r="M252" s="58"/>
      <c r="N252" s="58"/>
      <c r="O252" s="58"/>
      <c r="P252" s="58"/>
      <c r="Q252" s="58"/>
      <c r="R252" s="58"/>
      <c r="S252" s="58"/>
      <c r="T252" s="58"/>
      <c r="U252" s="58"/>
      <c r="V252" s="58"/>
      <c r="W252" s="58"/>
      <c r="X252" s="58"/>
      <c r="Y252" s="58"/>
    </row>
    <row r="253" spans="1:25" ht="18" customHeight="1" x14ac:dyDescent="0.2">
      <c r="A253" s="23"/>
      <c r="B253" s="23"/>
      <c r="C253" s="23"/>
      <c r="D253" s="23"/>
      <c r="E253" s="58"/>
      <c r="F253" s="57"/>
      <c r="G253" s="396"/>
      <c r="H253" s="67"/>
      <c r="I253" s="58"/>
      <c r="J253" s="58"/>
      <c r="K253" s="58"/>
      <c r="L253" s="58"/>
      <c r="M253" s="58"/>
      <c r="N253" s="58"/>
      <c r="O253" s="58"/>
      <c r="P253" s="58"/>
      <c r="Q253" s="58"/>
      <c r="R253" s="58"/>
      <c r="S253" s="58"/>
      <c r="T253" s="58"/>
      <c r="U253" s="58"/>
      <c r="V253" s="58"/>
      <c r="W253" s="58"/>
      <c r="X253" s="58"/>
      <c r="Y253" s="58"/>
    </row>
    <row r="254" spans="1:25" ht="18" customHeight="1" x14ac:dyDescent="0.2">
      <c r="A254" s="23"/>
      <c r="B254" s="23"/>
      <c r="C254" s="23"/>
      <c r="D254" s="23"/>
      <c r="E254" s="58"/>
      <c r="F254" s="57"/>
      <c r="G254" s="396"/>
      <c r="H254" s="67"/>
      <c r="I254" s="58"/>
      <c r="J254" s="58"/>
      <c r="K254" s="58"/>
      <c r="L254" s="58"/>
      <c r="M254" s="58"/>
      <c r="N254" s="58"/>
      <c r="O254" s="58"/>
      <c r="P254" s="58"/>
      <c r="Q254" s="58"/>
      <c r="R254" s="58"/>
      <c r="S254" s="58"/>
      <c r="T254" s="58"/>
      <c r="U254" s="58"/>
      <c r="V254" s="58"/>
      <c r="W254" s="58"/>
      <c r="X254" s="58"/>
      <c r="Y254" s="58"/>
    </row>
    <row r="255" spans="1:25" ht="18" customHeight="1" x14ac:dyDescent="0.2">
      <c r="A255" s="23"/>
      <c r="B255" s="23"/>
      <c r="C255" s="23"/>
      <c r="D255" s="23"/>
      <c r="E255" s="58"/>
      <c r="F255" s="57"/>
      <c r="G255" s="396"/>
      <c r="H255" s="67"/>
      <c r="I255" s="58"/>
      <c r="J255" s="58"/>
      <c r="K255" s="58"/>
      <c r="L255" s="58"/>
      <c r="M255" s="58"/>
      <c r="N255" s="58"/>
      <c r="O255" s="58"/>
      <c r="P255" s="58"/>
      <c r="Q255" s="58"/>
      <c r="R255" s="58"/>
      <c r="S255" s="58"/>
      <c r="T255" s="58"/>
      <c r="U255" s="58"/>
      <c r="V255" s="58"/>
      <c r="W255" s="58"/>
      <c r="X255" s="58"/>
      <c r="Y255" s="58"/>
    </row>
    <row r="256" spans="1:25" ht="18" customHeight="1" x14ac:dyDescent="0.2">
      <c r="A256" s="23"/>
      <c r="B256" s="23"/>
      <c r="C256" s="23"/>
      <c r="D256" s="23"/>
      <c r="E256" s="58"/>
      <c r="F256" s="57"/>
      <c r="G256" s="396"/>
      <c r="H256" s="67"/>
      <c r="I256" s="58"/>
      <c r="J256" s="58"/>
      <c r="K256" s="58"/>
      <c r="L256" s="58"/>
      <c r="M256" s="58"/>
      <c r="N256" s="58"/>
      <c r="O256" s="58"/>
      <c r="P256" s="58"/>
      <c r="Q256" s="58"/>
      <c r="R256" s="58"/>
      <c r="S256" s="58"/>
      <c r="T256" s="58"/>
      <c r="U256" s="58"/>
      <c r="V256" s="58"/>
      <c r="W256" s="58"/>
      <c r="X256" s="58"/>
      <c r="Y256" s="58"/>
    </row>
    <row r="257" spans="1:25" ht="18" customHeight="1" x14ac:dyDescent="0.2">
      <c r="A257" s="23"/>
      <c r="B257" s="23"/>
      <c r="C257" s="23"/>
      <c r="D257" s="23"/>
      <c r="E257" s="58"/>
      <c r="F257" s="57"/>
      <c r="G257" s="396"/>
      <c r="H257" s="67"/>
      <c r="I257" s="58"/>
      <c r="J257" s="58"/>
      <c r="K257" s="58"/>
      <c r="L257" s="58"/>
      <c r="M257" s="58"/>
      <c r="N257" s="58"/>
      <c r="O257" s="58"/>
      <c r="P257" s="58"/>
      <c r="Q257" s="58"/>
      <c r="R257" s="58"/>
      <c r="S257" s="58"/>
      <c r="T257" s="58"/>
      <c r="U257" s="58"/>
      <c r="V257" s="58"/>
      <c r="W257" s="58"/>
      <c r="X257" s="58"/>
      <c r="Y257" s="58"/>
    </row>
    <row r="258" spans="1:25" ht="18" customHeight="1" x14ac:dyDescent="0.2">
      <c r="A258" s="23"/>
      <c r="B258" s="23"/>
      <c r="C258" s="23"/>
      <c r="D258" s="23"/>
      <c r="E258" s="58"/>
      <c r="F258" s="57"/>
      <c r="G258" s="396"/>
      <c r="H258" s="67"/>
      <c r="I258" s="58"/>
      <c r="J258" s="58"/>
      <c r="K258" s="58"/>
      <c r="L258" s="58"/>
      <c r="M258" s="58"/>
      <c r="N258" s="58"/>
      <c r="O258" s="58"/>
      <c r="P258" s="58"/>
      <c r="Q258" s="58"/>
      <c r="R258" s="58"/>
      <c r="S258" s="58"/>
      <c r="T258" s="58"/>
      <c r="U258" s="58"/>
      <c r="V258" s="58"/>
      <c r="W258" s="58"/>
      <c r="X258" s="58"/>
      <c r="Y258" s="58"/>
    </row>
    <row r="259" spans="1:25" ht="18" customHeight="1" x14ac:dyDescent="0.2">
      <c r="A259" s="23"/>
      <c r="B259" s="23"/>
      <c r="C259" s="23"/>
      <c r="D259" s="23"/>
      <c r="E259" s="58"/>
      <c r="F259" s="57"/>
      <c r="G259" s="396"/>
      <c r="H259" s="67"/>
      <c r="I259" s="58"/>
      <c r="J259" s="58"/>
      <c r="K259" s="58"/>
      <c r="L259" s="58"/>
      <c r="M259" s="58"/>
      <c r="N259" s="58"/>
      <c r="O259" s="58"/>
      <c r="P259" s="58"/>
      <c r="Q259" s="58"/>
      <c r="R259" s="58"/>
      <c r="S259" s="58"/>
      <c r="T259" s="58"/>
      <c r="U259" s="58"/>
      <c r="V259" s="58"/>
      <c r="W259" s="58"/>
      <c r="X259" s="58"/>
      <c r="Y259" s="58"/>
    </row>
    <row r="260" spans="1:25" ht="18" customHeight="1" x14ac:dyDescent="0.2">
      <c r="A260" s="23"/>
      <c r="B260" s="23"/>
      <c r="C260" s="23"/>
      <c r="D260" s="23"/>
      <c r="E260" s="58"/>
      <c r="F260" s="57"/>
      <c r="G260" s="396"/>
      <c r="H260" s="67"/>
      <c r="I260" s="58"/>
      <c r="J260" s="58"/>
      <c r="K260" s="58"/>
      <c r="L260" s="58"/>
      <c r="M260" s="58"/>
      <c r="N260" s="58"/>
      <c r="O260" s="58"/>
      <c r="P260" s="58"/>
      <c r="Q260" s="58"/>
      <c r="R260" s="58"/>
      <c r="S260" s="58"/>
      <c r="T260" s="58"/>
      <c r="U260" s="58"/>
      <c r="V260" s="58"/>
      <c r="W260" s="58"/>
      <c r="X260" s="58"/>
      <c r="Y260" s="58"/>
    </row>
    <row r="261" spans="1:25" ht="18" customHeight="1" x14ac:dyDescent="0.2">
      <c r="A261" s="23"/>
      <c r="B261" s="23"/>
      <c r="C261" s="23"/>
      <c r="D261" s="23"/>
      <c r="E261" s="58"/>
      <c r="F261" s="57"/>
      <c r="G261" s="396"/>
      <c r="H261" s="67"/>
      <c r="I261" s="58"/>
      <c r="J261" s="58"/>
      <c r="K261" s="58"/>
      <c r="L261" s="58"/>
      <c r="M261" s="58"/>
      <c r="N261" s="58"/>
      <c r="O261" s="58"/>
      <c r="P261" s="58"/>
      <c r="Q261" s="58"/>
      <c r="R261" s="58"/>
      <c r="S261" s="58"/>
      <c r="T261" s="58"/>
      <c r="U261" s="58"/>
      <c r="V261" s="58"/>
      <c r="W261" s="58"/>
      <c r="X261" s="58"/>
      <c r="Y261" s="58"/>
    </row>
    <row r="262" spans="1:25" ht="18" customHeight="1" x14ac:dyDescent="0.2">
      <c r="A262" s="23"/>
      <c r="B262" s="23"/>
      <c r="C262" s="23"/>
      <c r="D262" s="23"/>
      <c r="E262" s="58"/>
      <c r="F262" s="57"/>
      <c r="G262" s="396"/>
      <c r="H262" s="67"/>
      <c r="I262" s="58"/>
      <c r="J262" s="58"/>
      <c r="K262" s="58"/>
      <c r="L262" s="58"/>
      <c r="M262" s="58"/>
      <c r="N262" s="58"/>
      <c r="O262" s="58"/>
      <c r="P262" s="58"/>
      <c r="Q262" s="58"/>
      <c r="R262" s="58"/>
      <c r="S262" s="58"/>
      <c r="T262" s="58"/>
      <c r="U262" s="58"/>
      <c r="V262" s="58"/>
      <c r="W262" s="58"/>
      <c r="X262" s="58"/>
      <c r="Y262" s="58"/>
    </row>
    <row r="263" spans="1:25" ht="18" customHeight="1" x14ac:dyDescent="0.2">
      <c r="A263" s="23"/>
      <c r="B263" s="23"/>
      <c r="C263" s="23"/>
      <c r="D263" s="23"/>
      <c r="E263" s="58"/>
      <c r="F263" s="57"/>
      <c r="G263" s="396"/>
      <c r="H263" s="67"/>
      <c r="I263" s="58"/>
      <c r="J263" s="58"/>
      <c r="K263" s="58"/>
      <c r="L263" s="58"/>
      <c r="M263" s="58"/>
      <c r="N263" s="58"/>
      <c r="O263" s="58"/>
      <c r="P263" s="58"/>
      <c r="Q263" s="58"/>
      <c r="R263" s="58"/>
      <c r="S263" s="58"/>
      <c r="T263" s="58"/>
      <c r="U263" s="58"/>
      <c r="V263" s="58"/>
      <c r="W263" s="58"/>
      <c r="X263" s="58"/>
      <c r="Y263" s="58"/>
    </row>
    <row r="264" spans="1:25" ht="18" customHeight="1" x14ac:dyDescent="0.2">
      <c r="A264" s="23"/>
      <c r="B264" s="23"/>
      <c r="C264" s="23"/>
      <c r="D264" s="23"/>
      <c r="E264" s="58"/>
      <c r="F264" s="57"/>
      <c r="G264" s="396"/>
      <c r="H264" s="67"/>
      <c r="I264" s="58"/>
      <c r="J264" s="58"/>
      <c r="K264" s="58"/>
      <c r="L264" s="58"/>
      <c r="M264" s="58"/>
      <c r="N264" s="58"/>
      <c r="O264" s="58"/>
      <c r="P264" s="58"/>
      <c r="Q264" s="58"/>
      <c r="R264" s="58"/>
      <c r="S264" s="58"/>
      <c r="T264" s="58"/>
      <c r="U264" s="58"/>
      <c r="V264" s="58"/>
      <c r="W264" s="58"/>
      <c r="X264" s="58"/>
      <c r="Y264" s="58"/>
    </row>
    <row r="265" spans="1:25" ht="18" customHeight="1" x14ac:dyDescent="0.2">
      <c r="A265" s="23"/>
      <c r="B265" s="23"/>
      <c r="C265" s="23"/>
      <c r="D265" s="23"/>
      <c r="E265" s="58"/>
      <c r="F265" s="57"/>
      <c r="G265" s="396"/>
      <c r="H265" s="67"/>
      <c r="I265" s="58"/>
      <c r="J265" s="58"/>
      <c r="K265" s="58"/>
      <c r="L265" s="58"/>
      <c r="M265" s="58"/>
      <c r="N265" s="58"/>
      <c r="O265" s="58"/>
      <c r="P265" s="58"/>
      <c r="Q265" s="58"/>
      <c r="R265" s="58"/>
      <c r="S265" s="58"/>
      <c r="T265" s="58"/>
      <c r="U265" s="58"/>
      <c r="V265" s="58"/>
      <c r="W265" s="58"/>
      <c r="X265" s="58"/>
      <c r="Y265" s="58"/>
    </row>
    <row r="266" spans="1:25" ht="18" customHeight="1" x14ac:dyDescent="0.2">
      <c r="A266" s="23"/>
      <c r="B266" s="23"/>
      <c r="C266" s="23"/>
      <c r="D266" s="23"/>
      <c r="E266" s="58"/>
      <c r="F266" s="57"/>
      <c r="G266" s="396"/>
      <c r="H266" s="67"/>
      <c r="I266" s="58"/>
      <c r="J266" s="58"/>
      <c r="K266" s="58"/>
      <c r="L266" s="58"/>
      <c r="M266" s="58"/>
      <c r="N266" s="58"/>
      <c r="O266" s="58"/>
      <c r="P266" s="58"/>
      <c r="Q266" s="58"/>
      <c r="R266" s="58"/>
      <c r="S266" s="58"/>
      <c r="T266" s="58"/>
      <c r="U266" s="58"/>
      <c r="V266" s="58"/>
      <c r="W266" s="58"/>
      <c r="X266" s="58"/>
      <c r="Y266" s="58"/>
    </row>
    <row r="267" spans="1:25" ht="18" customHeight="1" x14ac:dyDescent="0.2">
      <c r="A267" s="23"/>
      <c r="B267" s="23"/>
      <c r="C267" s="23"/>
      <c r="D267" s="23"/>
      <c r="E267" s="58"/>
      <c r="F267" s="57"/>
      <c r="G267" s="396"/>
      <c r="H267" s="67"/>
      <c r="I267" s="58"/>
      <c r="J267" s="58"/>
      <c r="K267" s="58"/>
      <c r="L267" s="58"/>
      <c r="M267" s="58"/>
      <c r="N267" s="58"/>
      <c r="O267" s="58"/>
      <c r="P267" s="58"/>
      <c r="Q267" s="58"/>
      <c r="R267" s="58"/>
      <c r="S267" s="58"/>
      <c r="T267" s="58"/>
      <c r="U267" s="58"/>
      <c r="V267" s="58"/>
      <c r="W267" s="58"/>
      <c r="X267" s="58"/>
      <c r="Y267" s="58"/>
    </row>
    <row r="268" spans="1:25" ht="18" customHeight="1" x14ac:dyDescent="0.2">
      <c r="A268" s="23"/>
      <c r="B268" s="23"/>
      <c r="C268" s="23"/>
      <c r="D268" s="23"/>
      <c r="E268" s="58"/>
      <c r="F268" s="57"/>
      <c r="G268" s="396"/>
      <c r="H268" s="67"/>
      <c r="I268" s="58"/>
      <c r="J268" s="58"/>
      <c r="K268" s="58"/>
      <c r="L268" s="58"/>
      <c r="M268" s="58"/>
      <c r="N268" s="58"/>
      <c r="O268" s="58"/>
      <c r="P268" s="58"/>
      <c r="Q268" s="58"/>
      <c r="R268" s="58"/>
      <c r="S268" s="58"/>
      <c r="T268" s="58"/>
      <c r="U268" s="58"/>
      <c r="V268" s="58"/>
      <c r="W268" s="58"/>
      <c r="X268" s="58"/>
      <c r="Y268" s="58"/>
    </row>
    <row r="269" spans="1:25" ht="18" customHeight="1" x14ac:dyDescent="0.2">
      <c r="A269" s="23"/>
      <c r="B269" s="23"/>
      <c r="C269" s="23"/>
      <c r="D269" s="23"/>
      <c r="E269" s="58"/>
      <c r="F269" s="57"/>
      <c r="G269" s="396"/>
      <c r="H269" s="67"/>
      <c r="I269" s="58"/>
      <c r="J269" s="58"/>
      <c r="K269" s="58"/>
      <c r="L269" s="58"/>
      <c r="M269" s="58"/>
      <c r="N269" s="58"/>
      <c r="O269" s="58"/>
      <c r="P269" s="58"/>
      <c r="Q269" s="58"/>
      <c r="R269" s="58"/>
      <c r="S269" s="58"/>
      <c r="T269" s="58"/>
      <c r="U269" s="58"/>
      <c r="V269" s="58"/>
      <c r="W269" s="58"/>
      <c r="X269" s="58"/>
      <c r="Y269" s="58"/>
    </row>
    <row r="270" spans="1:25" ht="18" customHeight="1" x14ac:dyDescent="0.2">
      <c r="A270" s="23"/>
      <c r="B270" s="23"/>
      <c r="C270" s="23"/>
      <c r="D270" s="23"/>
      <c r="E270" s="58"/>
      <c r="F270" s="57"/>
      <c r="G270" s="396"/>
      <c r="H270" s="67"/>
      <c r="I270" s="58"/>
      <c r="J270" s="58"/>
      <c r="K270" s="58"/>
      <c r="L270" s="58"/>
      <c r="M270" s="58"/>
      <c r="N270" s="58"/>
      <c r="O270" s="58"/>
      <c r="P270" s="58"/>
      <c r="Q270" s="58"/>
      <c r="R270" s="58"/>
      <c r="S270" s="58"/>
      <c r="T270" s="58"/>
      <c r="U270" s="58"/>
      <c r="V270" s="58"/>
      <c r="W270" s="58"/>
      <c r="X270" s="58"/>
      <c r="Y270" s="58"/>
    </row>
    <row r="271" spans="1:25" ht="18" customHeight="1" x14ac:dyDescent="0.2">
      <c r="A271" s="23"/>
      <c r="B271" s="23"/>
      <c r="C271" s="23"/>
      <c r="D271" s="23"/>
      <c r="E271" s="58"/>
      <c r="F271" s="57"/>
      <c r="G271" s="396"/>
      <c r="H271" s="67"/>
      <c r="I271" s="58"/>
      <c r="J271" s="58"/>
      <c r="K271" s="58"/>
      <c r="L271" s="58"/>
      <c r="M271" s="58"/>
      <c r="N271" s="58"/>
      <c r="O271" s="58"/>
      <c r="P271" s="58"/>
      <c r="Q271" s="58"/>
      <c r="R271" s="58"/>
      <c r="S271" s="58"/>
      <c r="T271" s="58"/>
      <c r="U271" s="58"/>
      <c r="V271" s="58"/>
      <c r="W271" s="58"/>
      <c r="X271" s="58"/>
      <c r="Y271" s="58"/>
    </row>
    <row r="272" spans="1:25" ht="18" customHeight="1" x14ac:dyDescent="0.2">
      <c r="A272" s="23"/>
      <c r="B272" s="23"/>
      <c r="C272" s="23"/>
      <c r="D272" s="23"/>
      <c r="E272" s="58"/>
      <c r="F272" s="57"/>
      <c r="G272" s="396"/>
      <c r="H272" s="67"/>
      <c r="I272" s="58"/>
      <c r="J272" s="58"/>
      <c r="K272" s="58"/>
      <c r="L272" s="58"/>
      <c r="M272" s="58"/>
      <c r="N272" s="58"/>
      <c r="O272" s="58"/>
      <c r="P272" s="58"/>
      <c r="Q272" s="58"/>
      <c r="R272" s="58"/>
      <c r="S272" s="58"/>
      <c r="T272" s="58"/>
      <c r="U272" s="58"/>
      <c r="V272" s="58"/>
      <c r="W272" s="58"/>
      <c r="X272" s="58"/>
      <c r="Y272" s="58"/>
    </row>
    <row r="273" spans="1:25" ht="18" customHeight="1" x14ac:dyDescent="0.2">
      <c r="A273" s="23"/>
      <c r="B273" s="23"/>
      <c r="C273" s="23"/>
      <c r="D273" s="23"/>
      <c r="E273" s="58"/>
      <c r="F273" s="57"/>
      <c r="G273" s="396"/>
      <c r="H273" s="67"/>
      <c r="I273" s="58"/>
      <c r="J273" s="58"/>
      <c r="K273" s="58"/>
      <c r="L273" s="58"/>
      <c r="M273" s="58"/>
      <c r="N273" s="58"/>
      <c r="O273" s="58"/>
      <c r="P273" s="58"/>
      <c r="Q273" s="58"/>
      <c r="R273" s="58"/>
      <c r="S273" s="58"/>
      <c r="T273" s="58"/>
      <c r="U273" s="58"/>
      <c r="V273" s="58"/>
      <c r="W273" s="58"/>
      <c r="X273" s="58"/>
      <c r="Y273" s="58"/>
    </row>
    <row r="274" spans="1:25" ht="18" customHeight="1" x14ac:dyDescent="0.2">
      <c r="A274" s="23"/>
      <c r="B274" s="23"/>
      <c r="C274" s="23"/>
      <c r="D274" s="23"/>
      <c r="E274" s="58"/>
      <c r="F274" s="57"/>
      <c r="G274" s="396"/>
      <c r="H274" s="67"/>
      <c r="I274" s="58"/>
      <c r="J274" s="58"/>
      <c r="K274" s="58"/>
      <c r="L274" s="58"/>
      <c r="M274" s="58"/>
      <c r="N274" s="58"/>
      <c r="O274" s="58"/>
      <c r="P274" s="58"/>
      <c r="Q274" s="58"/>
      <c r="R274" s="58"/>
      <c r="S274" s="58"/>
      <c r="T274" s="58"/>
      <c r="U274" s="58"/>
      <c r="V274" s="58"/>
      <c r="W274" s="58"/>
      <c r="X274" s="58"/>
      <c r="Y274" s="58"/>
    </row>
    <row r="275" spans="1:25" ht="18" customHeight="1" x14ac:dyDescent="0.2">
      <c r="A275" s="23"/>
      <c r="B275" s="23"/>
      <c r="C275" s="23"/>
      <c r="D275" s="23"/>
      <c r="E275" s="58"/>
      <c r="F275" s="57"/>
      <c r="G275" s="396"/>
      <c r="H275" s="67"/>
      <c r="I275" s="58"/>
      <c r="J275" s="58"/>
      <c r="K275" s="58"/>
      <c r="L275" s="58"/>
      <c r="M275" s="58"/>
      <c r="N275" s="58"/>
      <c r="O275" s="58"/>
      <c r="P275" s="58"/>
      <c r="Q275" s="58"/>
      <c r="R275" s="58"/>
      <c r="S275" s="58"/>
      <c r="T275" s="58"/>
      <c r="U275" s="58"/>
      <c r="V275" s="58"/>
      <c r="W275" s="58"/>
      <c r="X275" s="58"/>
      <c r="Y275" s="58"/>
    </row>
    <row r="276" spans="1:25" ht="18" customHeight="1" x14ac:dyDescent="0.2">
      <c r="A276" s="23"/>
      <c r="B276" s="23"/>
      <c r="C276" s="23"/>
      <c r="D276" s="23"/>
      <c r="E276" s="58"/>
      <c r="F276" s="57"/>
      <c r="G276" s="396"/>
      <c r="H276" s="67"/>
      <c r="I276" s="58"/>
      <c r="J276" s="58"/>
      <c r="K276" s="58"/>
      <c r="L276" s="58"/>
      <c r="M276" s="58"/>
      <c r="N276" s="58"/>
      <c r="O276" s="58"/>
      <c r="P276" s="58"/>
      <c r="Q276" s="58"/>
      <c r="R276" s="58"/>
      <c r="S276" s="58"/>
      <c r="T276" s="58"/>
      <c r="U276" s="58"/>
      <c r="V276" s="58"/>
      <c r="W276" s="58"/>
      <c r="X276" s="58"/>
      <c r="Y276" s="58"/>
    </row>
    <row r="277" spans="1:25" ht="18" customHeight="1" x14ac:dyDescent="0.2">
      <c r="A277" s="23"/>
      <c r="B277" s="23"/>
      <c r="C277" s="23"/>
      <c r="D277" s="23"/>
      <c r="E277" s="58"/>
      <c r="F277" s="57"/>
      <c r="G277" s="396"/>
      <c r="H277" s="67"/>
      <c r="I277" s="58"/>
      <c r="J277" s="58"/>
      <c r="K277" s="58"/>
      <c r="L277" s="58"/>
      <c r="M277" s="58"/>
      <c r="N277" s="58"/>
      <c r="O277" s="58"/>
      <c r="P277" s="58"/>
      <c r="Q277" s="58"/>
      <c r="R277" s="58"/>
      <c r="S277" s="58"/>
      <c r="T277" s="58"/>
      <c r="U277" s="58"/>
      <c r="V277" s="58"/>
      <c r="W277" s="58"/>
      <c r="X277" s="58"/>
      <c r="Y277" s="58"/>
    </row>
    <row r="278" spans="1:25" ht="18" customHeight="1" x14ac:dyDescent="0.2">
      <c r="A278" s="23"/>
      <c r="B278" s="23"/>
      <c r="C278" s="23"/>
      <c r="D278" s="23"/>
      <c r="E278" s="58"/>
      <c r="F278" s="57"/>
      <c r="G278" s="396"/>
      <c r="H278" s="67"/>
      <c r="I278" s="58"/>
      <c r="J278" s="58"/>
      <c r="K278" s="58"/>
      <c r="L278" s="58"/>
      <c r="M278" s="58"/>
      <c r="N278" s="58"/>
      <c r="O278" s="58"/>
      <c r="P278" s="58"/>
      <c r="Q278" s="58"/>
      <c r="R278" s="58"/>
      <c r="S278" s="58"/>
      <c r="T278" s="58"/>
      <c r="U278" s="58"/>
      <c r="V278" s="58"/>
      <c r="W278" s="58"/>
      <c r="X278" s="58"/>
      <c r="Y278" s="58"/>
    </row>
    <row r="279" spans="1:25" ht="18" customHeight="1" x14ac:dyDescent="0.2">
      <c r="A279" s="23"/>
      <c r="B279" s="23"/>
      <c r="C279" s="23"/>
      <c r="D279" s="23"/>
      <c r="E279" s="58"/>
      <c r="F279" s="57"/>
      <c r="G279" s="396"/>
      <c r="H279" s="67"/>
      <c r="I279" s="58"/>
      <c r="J279" s="58"/>
      <c r="K279" s="58"/>
      <c r="L279" s="58"/>
      <c r="M279" s="58"/>
      <c r="N279" s="58"/>
      <c r="O279" s="58"/>
      <c r="P279" s="58"/>
      <c r="Q279" s="58"/>
      <c r="R279" s="58"/>
      <c r="S279" s="58"/>
      <c r="T279" s="58"/>
      <c r="U279" s="58"/>
      <c r="V279" s="58"/>
      <c r="W279" s="58"/>
      <c r="X279" s="58"/>
      <c r="Y279" s="58"/>
    </row>
    <row r="280" spans="1:25" ht="18" customHeight="1" x14ac:dyDescent="0.2">
      <c r="A280" s="23"/>
      <c r="B280" s="23"/>
      <c r="C280" s="23"/>
      <c r="D280" s="23"/>
      <c r="E280" s="58"/>
      <c r="F280" s="57"/>
      <c r="G280" s="396"/>
      <c r="H280" s="67"/>
      <c r="I280" s="58"/>
      <c r="J280" s="58"/>
      <c r="K280" s="58"/>
      <c r="L280" s="58"/>
      <c r="M280" s="58"/>
      <c r="N280" s="58"/>
      <c r="O280" s="58"/>
      <c r="P280" s="58"/>
      <c r="Q280" s="58"/>
      <c r="R280" s="58"/>
      <c r="S280" s="58"/>
      <c r="T280" s="58"/>
      <c r="U280" s="58"/>
      <c r="V280" s="58"/>
      <c r="W280" s="58"/>
      <c r="X280" s="58"/>
      <c r="Y280" s="58"/>
    </row>
    <row r="281" spans="1:25" ht="18" customHeight="1" x14ac:dyDescent="0.2">
      <c r="A281" s="23"/>
      <c r="B281" s="23"/>
      <c r="C281" s="23"/>
      <c r="D281" s="23"/>
      <c r="E281" s="58"/>
      <c r="F281" s="57"/>
      <c r="G281" s="396"/>
      <c r="H281" s="67"/>
      <c r="I281" s="58"/>
      <c r="J281" s="58"/>
      <c r="K281" s="58"/>
      <c r="L281" s="58"/>
      <c r="M281" s="58"/>
      <c r="N281" s="58"/>
      <c r="O281" s="58"/>
      <c r="P281" s="58"/>
      <c r="Q281" s="58"/>
      <c r="R281" s="58"/>
      <c r="S281" s="58"/>
      <c r="T281" s="58"/>
      <c r="U281" s="58"/>
      <c r="V281" s="58"/>
      <c r="W281" s="58"/>
      <c r="X281" s="58"/>
      <c r="Y281" s="58"/>
    </row>
    <row r="282" spans="1:25" ht="18" customHeight="1" x14ac:dyDescent="0.2">
      <c r="A282" s="23"/>
      <c r="B282" s="23"/>
      <c r="C282" s="23"/>
      <c r="D282" s="23"/>
      <c r="E282" s="58"/>
      <c r="F282" s="58"/>
      <c r="G282" s="396"/>
      <c r="H282" s="67"/>
      <c r="I282" s="58"/>
      <c r="J282" s="58"/>
      <c r="K282" s="58"/>
      <c r="L282" s="58"/>
      <c r="M282" s="58"/>
      <c r="N282" s="58"/>
      <c r="O282" s="58"/>
      <c r="P282" s="58"/>
      <c r="Q282" s="58"/>
      <c r="R282" s="58"/>
      <c r="S282" s="58"/>
      <c r="T282" s="58"/>
      <c r="U282" s="58"/>
      <c r="V282" s="58"/>
      <c r="W282" s="58"/>
      <c r="X282" s="58"/>
      <c r="Y282" s="58"/>
    </row>
    <row r="283" spans="1:25" ht="18" customHeight="1" x14ac:dyDescent="0.2">
      <c r="A283" s="23"/>
      <c r="B283" s="23"/>
      <c r="C283" s="23"/>
      <c r="D283" s="23"/>
      <c r="E283" s="58"/>
      <c r="F283" s="58"/>
      <c r="G283" s="396"/>
      <c r="H283" s="67"/>
      <c r="I283" s="58"/>
      <c r="J283" s="58"/>
      <c r="K283" s="58"/>
      <c r="L283" s="58"/>
      <c r="M283" s="58"/>
      <c r="N283" s="58"/>
      <c r="O283" s="58"/>
      <c r="P283" s="58"/>
      <c r="Q283" s="58"/>
      <c r="R283" s="58"/>
      <c r="S283" s="58"/>
      <c r="T283" s="58"/>
      <c r="U283" s="58"/>
      <c r="V283" s="58"/>
      <c r="W283" s="58"/>
      <c r="X283" s="58"/>
      <c r="Y283" s="58"/>
    </row>
    <row r="284" spans="1:25" ht="18" customHeight="1" x14ac:dyDescent="0.2">
      <c r="A284" s="23"/>
      <c r="B284" s="23"/>
      <c r="C284" s="23"/>
      <c r="D284" s="23"/>
      <c r="E284" s="58"/>
      <c r="F284" s="58"/>
      <c r="G284" s="396"/>
      <c r="H284" s="67"/>
      <c r="I284" s="58"/>
      <c r="J284" s="58"/>
      <c r="K284" s="58"/>
      <c r="L284" s="58"/>
      <c r="M284" s="58"/>
      <c r="N284" s="58"/>
      <c r="O284" s="58"/>
      <c r="P284" s="58"/>
      <c r="Q284" s="58"/>
      <c r="R284" s="58"/>
      <c r="S284" s="58"/>
      <c r="T284" s="58"/>
      <c r="U284" s="58"/>
      <c r="V284" s="58"/>
      <c r="W284" s="58"/>
      <c r="X284" s="58"/>
      <c r="Y284" s="58"/>
    </row>
    <row r="285" spans="1:25" ht="18" customHeight="1" x14ac:dyDescent="0.2">
      <c r="A285" s="23"/>
      <c r="B285" s="23"/>
      <c r="C285" s="23"/>
      <c r="D285" s="23"/>
      <c r="E285" s="58"/>
      <c r="F285" s="58"/>
      <c r="G285" s="396"/>
      <c r="H285" s="67"/>
      <c r="I285" s="58"/>
      <c r="J285" s="58"/>
      <c r="K285" s="58"/>
      <c r="L285" s="58"/>
      <c r="M285" s="58"/>
      <c r="N285" s="58"/>
      <c r="O285" s="58"/>
      <c r="P285" s="58"/>
      <c r="Q285" s="58"/>
      <c r="R285" s="58"/>
      <c r="S285" s="58"/>
      <c r="T285" s="58"/>
      <c r="U285" s="58"/>
      <c r="V285" s="58"/>
      <c r="W285" s="58"/>
      <c r="X285" s="58"/>
      <c r="Y285" s="58"/>
    </row>
    <row r="286" spans="1:25" ht="18" customHeight="1" x14ac:dyDescent="0.2">
      <c r="A286" s="23"/>
      <c r="B286" s="23"/>
      <c r="C286" s="23"/>
      <c r="D286" s="23"/>
      <c r="E286" s="58"/>
      <c r="F286" s="58"/>
      <c r="G286" s="396"/>
      <c r="H286" s="67"/>
      <c r="I286" s="58"/>
      <c r="J286" s="58"/>
      <c r="K286" s="58"/>
      <c r="L286" s="58"/>
      <c r="M286" s="58"/>
      <c r="N286" s="58"/>
      <c r="O286" s="58"/>
      <c r="P286" s="58"/>
      <c r="Q286" s="58"/>
      <c r="R286" s="58"/>
      <c r="S286" s="58"/>
      <c r="T286" s="58"/>
      <c r="U286" s="58"/>
      <c r="V286" s="58"/>
      <c r="W286" s="58"/>
      <c r="X286" s="58"/>
      <c r="Y286" s="58"/>
    </row>
    <row r="287" spans="1:25" ht="18" customHeight="1" x14ac:dyDescent="0.2">
      <c r="A287" s="23"/>
      <c r="B287" s="23"/>
      <c r="C287" s="23"/>
      <c r="D287" s="23"/>
      <c r="E287" s="58"/>
      <c r="F287" s="58"/>
      <c r="G287" s="396"/>
      <c r="H287" s="67"/>
      <c r="I287" s="58"/>
      <c r="J287" s="58"/>
      <c r="K287" s="58"/>
      <c r="L287" s="58"/>
      <c r="M287" s="58"/>
      <c r="N287" s="58"/>
      <c r="O287" s="58"/>
      <c r="P287" s="58"/>
      <c r="Q287" s="58"/>
      <c r="R287" s="58"/>
      <c r="S287" s="58"/>
      <c r="T287" s="58"/>
      <c r="U287" s="58"/>
      <c r="V287" s="58"/>
      <c r="W287" s="58"/>
      <c r="X287" s="58"/>
      <c r="Y287" s="58"/>
    </row>
    <row r="288" spans="1:25" ht="18" customHeight="1" x14ac:dyDescent="0.2">
      <c r="A288" s="23"/>
      <c r="B288" s="23"/>
      <c r="C288" s="23"/>
      <c r="D288" s="23"/>
      <c r="E288" s="58"/>
      <c r="F288" s="58"/>
      <c r="G288" s="396"/>
      <c r="H288" s="67"/>
      <c r="I288" s="58"/>
      <c r="J288" s="58"/>
      <c r="K288" s="58"/>
      <c r="L288" s="58"/>
      <c r="M288" s="58"/>
      <c r="N288" s="58"/>
      <c r="O288" s="58"/>
      <c r="P288" s="58"/>
      <c r="Q288" s="58"/>
      <c r="R288" s="58"/>
      <c r="S288" s="58"/>
      <c r="T288" s="58"/>
      <c r="U288" s="58"/>
      <c r="V288" s="58"/>
      <c r="W288" s="58"/>
      <c r="X288" s="58"/>
      <c r="Y288" s="58"/>
    </row>
    <row r="289" spans="1:25" ht="18" customHeight="1" x14ac:dyDescent="0.2">
      <c r="A289" s="23"/>
      <c r="B289" s="23"/>
      <c r="C289" s="23"/>
      <c r="D289" s="23"/>
      <c r="E289" s="58"/>
      <c r="F289" s="58"/>
      <c r="G289" s="396"/>
      <c r="H289" s="67"/>
      <c r="I289" s="58"/>
      <c r="J289" s="58"/>
      <c r="K289" s="58"/>
      <c r="L289" s="58"/>
      <c r="M289" s="58"/>
      <c r="N289" s="58"/>
      <c r="O289" s="58"/>
      <c r="P289" s="58"/>
      <c r="Q289" s="58"/>
      <c r="R289" s="58"/>
      <c r="S289" s="58"/>
      <c r="T289" s="58"/>
      <c r="U289" s="58"/>
      <c r="V289" s="58"/>
      <c r="W289" s="58"/>
      <c r="X289" s="58"/>
      <c r="Y289" s="58"/>
    </row>
    <row r="290" spans="1:25" ht="18" customHeight="1" x14ac:dyDescent="0.2">
      <c r="A290" s="23"/>
      <c r="B290" s="23"/>
      <c r="C290" s="23"/>
      <c r="D290" s="23"/>
      <c r="E290" s="58"/>
      <c r="F290" s="58"/>
      <c r="G290" s="396"/>
      <c r="H290" s="67"/>
      <c r="I290" s="58"/>
      <c r="J290" s="58"/>
      <c r="K290" s="58"/>
      <c r="L290" s="58"/>
      <c r="M290" s="58"/>
      <c r="N290" s="58"/>
      <c r="O290" s="58"/>
      <c r="P290" s="58"/>
      <c r="Q290" s="58"/>
      <c r="R290" s="58"/>
      <c r="S290" s="58"/>
      <c r="T290" s="58"/>
      <c r="U290" s="58"/>
      <c r="V290" s="58"/>
      <c r="W290" s="58"/>
      <c r="X290" s="58"/>
      <c r="Y290" s="58"/>
    </row>
    <row r="291" spans="1:25" ht="18" customHeight="1" x14ac:dyDescent="0.2">
      <c r="A291" s="23"/>
      <c r="B291" s="23"/>
      <c r="C291" s="23"/>
      <c r="D291" s="23"/>
      <c r="E291" s="58"/>
      <c r="F291" s="58"/>
      <c r="G291" s="396"/>
      <c r="H291" s="67"/>
      <c r="I291" s="58"/>
      <c r="J291" s="58"/>
      <c r="K291" s="58"/>
      <c r="L291" s="58"/>
      <c r="M291" s="58"/>
      <c r="N291" s="58"/>
      <c r="O291" s="58"/>
      <c r="P291" s="58"/>
      <c r="Q291" s="58"/>
      <c r="R291" s="58"/>
      <c r="S291" s="58"/>
      <c r="T291" s="58"/>
      <c r="U291" s="58"/>
      <c r="V291" s="58"/>
      <c r="W291" s="58"/>
      <c r="X291" s="58"/>
      <c r="Y291" s="58"/>
    </row>
    <row r="292" spans="1:25" ht="18" customHeight="1" x14ac:dyDescent="0.2">
      <c r="A292" s="23"/>
      <c r="B292" s="23"/>
      <c r="C292" s="23"/>
      <c r="D292" s="23"/>
      <c r="E292" s="58"/>
      <c r="F292" s="58"/>
      <c r="G292" s="396"/>
      <c r="H292" s="67"/>
      <c r="I292" s="58"/>
      <c r="J292" s="58"/>
      <c r="K292" s="58"/>
      <c r="L292" s="58"/>
      <c r="M292" s="58"/>
      <c r="N292" s="58"/>
      <c r="O292" s="58"/>
      <c r="P292" s="58"/>
      <c r="Q292" s="58"/>
      <c r="R292" s="58"/>
      <c r="S292" s="58"/>
      <c r="T292" s="58"/>
      <c r="U292" s="58"/>
      <c r="V292" s="58"/>
      <c r="W292" s="58"/>
      <c r="X292" s="58"/>
      <c r="Y292" s="58"/>
    </row>
    <row r="293" spans="1:25" ht="18" customHeight="1" x14ac:dyDescent="0.2">
      <c r="A293" s="23"/>
      <c r="B293" s="23"/>
      <c r="C293" s="23"/>
      <c r="D293" s="23"/>
      <c r="E293" s="58"/>
      <c r="F293" s="58"/>
      <c r="G293" s="396"/>
      <c r="H293" s="67"/>
      <c r="I293" s="58"/>
      <c r="J293" s="58"/>
      <c r="K293" s="58"/>
      <c r="L293" s="58"/>
      <c r="M293" s="58"/>
      <c r="N293" s="58"/>
      <c r="O293" s="58"/>
      <c r="P293" s="58"/>
      <c r="Q293" s="58"/>
      <c r="R293" s="58"/>
      <c r="S293" s="58"/>
      <c r="T293" s="58"/>
      <c r="U293" s="58"/>
      <c r="V293" s="58"/>
      <c r="W293" s="58"/>
      <c r="X293" s="58"/>
      <c r="Y293" s="58"/>
    </row>
    <row r="294" spans="1:25" ht="18" customHeight="1" x14ac:dyDescent="0.2">
      <c r="A294" s="23"/>
      <c r="B294" s="23"/>
      <c r="C294" s="23"/>
      <c r="D294" s="23"/>
      <c r="E294" s="58"/>
      <c r="F294" s="58"/>
      <c r="G294" s="396"/>
      <c r="H294" s="67"/>
      <c r="I294" s="58"/>
      <c r="J294" s="58"/>
      <c r="K294" s="58"/>
      <c r="L294" s="58"/>
      <c r="M294" s="58"/>
      <c r="N294" s="58"/>
      <c r="O294" s="58"/>
      <c r="P294" s="58"/>
      <c r="Q294" s="58"/>
      <c r="R294" s="58"/>
      <c r="S294" s="58"/>
      <c r="T294" s="58"/>
      <c r="U294" s="58"/>
      <c r="V294" s="58"/>
      <c r="W294" s="58"/>
      <c r="X294" s="58"/>
      <c r="Y294" s="58"/>
    </row>
    <row r="295" spans="1:25" ht="18" customHeight="1" x14ac:dyDescent="0.2">
      <c r="A295" s="23"/>
      <c r="B295" s="23"/>
      <c r="C295" s="23"/>
      <c r="D295" s="23"/>
      <c r="E295" s="58"/>
      <c r="F295" s="58"/>
      <c r="G295" s="396"/>
      <c r="H295" s="67"/>
      <c r="I295" s="58"/>
      <c r="J295" s="58"/>
      <c r="K295" s="58"/>
      <c r="L295" s="58"/>
      <c r="M295" s="58"/>
      <c r="N295" s="58"/>
      <c r="O295" s="58"/>
      <c r="P295" s="58"/>
      <c r="Q295" s="58"/>
      <c r="R295" s="58"/>
      <c r="S295" s="58"/>
      <c r="T295" s="58"/>
      <c r="U295" s="58"/>
      <c r="V295" s="58"/>
      <c r="W295" s="58"/>
      <c r="X295" s="58"/>
      <c r="Y295" s="58"/>
    </row>
    <row r="296" spans="1:25" ht="18" customHeight="1" x14ac:dyDescent="0.2">
      <c r="A296" s="23"/>
      <c r="B296" s="23"/>
      <c r="C296" s="23"/>
      <c r="D296" s="23"/>
      <c r="E296" s="58"/>
      <c r="F296" s="58"/>
      <c r="G296" s="396"/>
      <c r="H296" s="67"/>
      <c r="I296" s="58"/>
      <c r="J296" s="58"/>
      <c r="K296" s="58"/>
      <c r="L296" s="58"/>
      <c r="M296" s="58"/>
      <c r="N296" s="58"/>
      <c r="O296" s="58"/>
      <c r="P296" s="58"/>
      <c r="Q296" s="58"/>
      <c r="R296" s="58"/>
      <c r="S296" s="58"/>
      <c r="T296" s="58"/>
      <c r="U296" s="58"/>
      <c r="V296" s="58"/>
      <c r="W296" s="58"/>
      <c r="X296" s="58"/>
      <c r="Y296" s="58"/>
    </row>
    <row r="297" spans="1:25" ht="18" customHeight="1" x14ac:dyDescent="0.2">
      <c r="A297" s="23"/>
      <c r="B297" s="23"/>
      <c r="C297" s="23"/>
      <c r="D297" s="23"/>
      <c r="E297" s="58"/>
      <c r="F297" s="58"/>
      <c r="G297" s="396"/>
      <c r="H297" s="67"/>
      <c r="I297" s="58"/>
      <c r="J297" s="58"/>
      <c r="K297" s="58"/>
      <c r="L297" s="58"/>
      <c r="M297" s="58"/>
      <c r="N297" s="58"/>
      <c r="O297" s="58"/>
      <c r="P297" s="58"/>
      <c r="Q297" s="58"/>
      <c r="R297" s="58"/>
      <c r="S297" s="58"/>
      <c r="T297" s="58"/>
      <c r="U297" s="58"/>
      <c r="V297" s="58"/>
      <c r="W297" s="58"/>
      <c r="X297" s="58"/>
      <c r="Y297" s="58"/>
    </row>
    <row r="298" spans="1:25" ht="18" customHeight="1" x14ac:dyDescent="0.2">
      <c r="A298" s="23"/>
      <c r="B298" s="23"/>
      <c r="C298" s="23"/>
      <c r="D298" s="23"/>
      <c r="E298" s="58"/>
      <c r="F298" s="58"/>
      <c r="G298" s="396"/>
      <c r="H298" s="67"/>
      <c r="I298" s="58"/>
      <c r="J298" s="58"/>
      <c r="K298" s="58"/>
      <c r="L298" s="58"/>
      <c r="M298" s="58"/>
      <c r="N298" s="58"/>
      <c r="O298" s="58"/>
      <c r="P298" s="58"/>
      <c r="Q298" s="58"/>
      <c r="R298" s="58"/>
      <c r="S298" s="58"/>
      <c r="T298" s="58"/>
      <c r="U298" s="58"/>
      <c r="V298" s="58"/>
      <c r="W298" s="58"/>
      <c r="X298" s="58"/>
      <c r="Y298" s="58"/>
    </row>
    <row r="299" spans="1:25" ht="18" customHeight="1" x14ac:dyDescent="0.2">
      <c r="A299" s="23"/>
      <c r="B299" s="23"/>
      <c r="C299" s="23"/>
      <c r="D299" s="23"/>
      <c r="E299" s="58"/>
      <c r="F299" s="58"/>
      <c r="G299" s="396"/>
      <c r="H299" s="67"/>
      <c r="I299" s="58"/>
      <c r="J299" s="58"/>
      <c r="K299" s="58"/>
      <c r="L299" s="58"/>
      <c r="M299" s="58"/>
      <c r="N299" s="58"/>
      <c r="O299" s="58"/>
      <c r="P299" s="58"/>
      <c r="Q299" s="58"/>
      <c r="R299" s="58"/>
      <c r="S299" s="58"/>
      <c r="T299" s="58"/>
      <c r="U299" s="58"/>
      <c r="V299" s="58"/>
      <c r="W299" s="58"/>
      <c r="X299" s="58"/>
      <c r="Y299" s="58"/>
    </row>
    <row r="300" spans="1:25" ht="18" customHeight="1" x14ac:dyDescent="0.2">
      <c r="A300" s="23"/>
      <c r="B300" s="23"/>
      <c r="C300" s="23"/>
      <c r="D300" s="23"/>
      <c r="E300" s="58"/>
      <c r="F300" s="58"/>
      <c r="G300" s="396"/>
      <c r="H300" s="67"/>
      <c r="I300" s="58"/>
      <c r="J300" s="58"/>
      <c r="K300" s="58"/>
      <c r="L300" s="58"/>
      <c r="M300" s="58"/>
      <c r="N300" s="58"/>
      <c r="O300" s="58"/>
      <c r="P300" s="58"/>
      <c r="Q300" s="58"/>
      <c r="R300" s="58"/>
      <c r="S300" s="58"/>
      <c r="T300" s="58"/>
      <c r="U300" s="58"/>
      <c r="V300" s="58"/>
      <c r="W300" s="58"/>
      <c r="X300" s="58"/>
      <c r="Y300" s="58"/>
    </row>
    <row r="301" spans="1:25" ht="18" customHeight="1" x14ac:dyDescent="0.2">
      <c r="A301" s="23"/>
      <c r="B301" s="23"/>
      <c r="C301" s="23"/>
      <c r="D301" s="23"/>
      <c r="E301" s="58"/>
      <c r="F301" s="58"/>
      <c r="G301" s="396"/>
      <c r="H301" s="67"/>
      <c r="I301" s="58"/>
      <c r="J301" s="58"/>
      <c r="K301" s="58"/>
      <c r="L301" s="58"/>
      <c r="M301" s="58"/>
      <c r="N301" s="58"/>
      <c r="O301" s="58"/>
      <c r="P301" s="58"/>
      <c r="Q301" s="58"/>
      <c r="R301" s="58"/>
      <c r="S301" s="58"/>
      <c r="T301" s="58"/>
      <c r="U301" s="58"/>
      <c r="V301" s="58"/>
      <c r="W301" s="58"/>
      <c r="X301" s="58"/>
      <c r="Y301" s="58"/>
    </row>
    <row r="302" spans="1:25" ht="18" customHeight="1" x14ac:dyDescent="0.2">
      <c r="A302" s="23"/>
      <c r="B302" s="23"/>
      <c r="C302" s="23"/>
      <c r="D302" s="23"/>
      <c r="E302" s="58"/>
      <c r="F302" s="58"/>
      <c r="G302" s="396"/>
      <c r="H302" s="67"/>
      <c r="I302" s="58"/>
      <c r="J302" s="58"/>
      <c r="K302" s="58"/>
      <c r="L302" s="58"/>
      <c r="M302" s="58"/>
      <c r="N302" s="58"/>
      <c r="O302" s="58"/>
      <c r="P302" s="58"/>
      <c r="Q302" s="58"/>
      <c r="R302" s="58"/>
      <c r="S302" s="58"/>
      <c r="T302" s="58"/>
      <c r="U302" s="58"/>
      <c r="V302" s="58"/>
      <c r="W302" s="58"/>
      <c r="X302" s="58"/>
      <c r="Y302" s="58"/>
    </row>
    <row r="303" spans="1:25" ht="18" customHeight="1" x14ac:dyDescent="0.2">
      <c r="A303" s="23"/>
      <c r="B303" s="23"/>
      <c r="C303" s="23"/>
      <c r="D303" s="23"/>
      <c r="E303" s="58"/>
      <c r="F303" s="58"/>
      <c r="G303" s="396"/>
      <c r="H303" s="67"/>
      <c r="I303" s="58"/>
      <c r="J303" s="58"/>
      <c r="K303" s="58"/>
      <c r="L303" s="58"/>
      <c r="M303" s="58"/>
      <c r="N303" s="58"/>
      <c r="O303" s="58"/>
      <c r="P303" s="58"/>
      <c r="Q303" s="58"/>
      <c r="R303" s="58"/>
      <c r="S303" s="58"/>
      <c r="T303" s="58"/>
      <c r="U303" s="58"/>
      <c r="V303" s="58"/>
      <c r="W303" s="58"/>
      <c r="X303" s="58"/>
      <c r="Y303" s="58"/>
    </row>
    <row r="304" spans="1:25" ht="18" customHeight="1" x14ac:dyDescent="0.2">
      <c r="A304" s="23"/>
      <c r="B304" s="23"/>
      <c r="C304" s="23"/>
      <c r="D304" s="23"/>
      <c r="E304" s="58"/>
      <c r="F304" s="58"/>
      <c r="G304" s="396"/>
      <c r="H304" s="67"/>
      <c r="I304" s="58"/>
      <c r="J304" s="58"/>
      <c r="K304" s="58"/>
      <c r="L304" s="58"/>
      <c r="M304" s="58"/>
      <c r="N304" s="58"/>
      <c r="O304" s="58"/>
      <c r="P304" s="58"/>
      <c r="Q304" s="58"/>
      <c r="R304" s="58"/>
      <c r="S304" s="58"/>
      <c r="T304" s="58"/>
      <c r="U304" s="58"/>
      <c r="V304" s="58"/>
      <c r="W304" s="58"/>
      <c r="X304" s="58"/>
      <c r="Y304" s="58"/>
    </row>
    <row r="305" spans="1:25" ht="18" customHeight="1" x14ac:dyDescent="0.2">
      <c r="A305" s="23"/>
      <c r="B305" s="23"/>
      <c r="C305" s="23"/>
      <c r="D305" s="23"/>
      <c r="E305" s="58"/>
      <c r="F305" s="58"/>
      <c r="G305" s="396"/>
      <c r="H305" s="67"/>
      <c r="I305" s="58"/>
      <c r="J305" s="58"/>
      <c r="K305" s="58"/>
      <c r="L305" s="58"/>
      <c r="M305" s="58"/>
      <c r="N305" s="58"/>
      <c r="O305" s="58"/>
      <c r="P305" s="58"/>
      <c r="Q305" s="58"/>
      <c r="R305" s="58"/>
      <c r="S305" s="58"/>
      <c r="T305" s="58"/>
      <c r="U305" s="58"/>
      <c r="V305" s="58"/>
      <c r="W305" s="58"/>
      <c r="X305" s="58"/>
      <c r="Y305" s="58"/>
    </row>
    <row r="306" spans="1:25" ht="18" customHeight="1" x14ac:dyDescent="0.2">
      <c r="A306" s="23"/>
      <c r="B306" s="23"/>
      <c r="C306" s="23"/>
      <c r="D306" s="23"/>
      <c r="E306" s="58"/>
      <c r="F306" s="58"/>
      <c r="G306" s="396"/>
      <c r="H306" s="67"/>
      <c r="I306" s="58"/>
      <c r="J306" s="58"/>
      <c r="K306" s="58"/>
      <c r="L306" s="58"/>
      <c r="M306" s="58"/>
      <c r="N306" s="58"/>
      <c r="O306" s="58"/>
      <c r="P306" s="58"/>
      <c r="Q306" s="58"/>
      <c r="R306" s="58"/>
      <c r="S306" s="58"/>
      <c r="T306" s="58"/>
      <c r="U306" s="58"/>
      <c r="V306" s="58"/>
      <c r="W306" s="58"/>
      <c r="X306" s="58"/>
      <c r="Y306" s="58"/>
    </row>
    <row r="307" spans="1:25" ht="18" customHeight="1" x14ac:dyDescent="0.2">
      <c r="A307" s="23"/>
      <c r="B307" s="23"/>
      <c r="C307" s="23"/>
      <c r="D307" s="23"/>
      <c r="E307" s="58"/>
      <c r="F307" s="58"/>
      <c r="G307" s="396"/>
      <c r="H307" s="67"/>
      <c r="I307" s="58"/>
      <c r="J307" s="58"/>
      <c r="K307" s="58"/>
      <c r="L307" s="58"/>
      <c r="M307" s="58"/>
      <c r="N307" s="58"/>
      <c r="O307" s="58"/>
      <c r="P307" s="58"/>
      <c r="Q307" s="58"/>
      <c r="R307" s="58"/>
      <c r="S307" s="58"/>
      <c r="T307" s="58"/>
      <c r="U307" s="58"/>
      <c r="V307" s="58"/>
      <c r="W307" s="58"/>
      <c r="X307" s="58"/>
      <c r="Y307" s="58"/>
    </row>
    <row r="308" spans="1:25" ht="18" customHeight="1" x14ac:dyDescent="0.2">
      <c r="A308" s="23"/>
      <c r="B308" s="23"/>
      <c r="C308" s="23"/>
      <c r="D308" s="23"/>
      <c r="E308" s="58"/>
      <c r="F308" s="58"/>
      <c r="G308" s="396"/>
      <c r="H308" s="67"/>
      <c r="I308" s="58"/>
      <c r="J308" s="58"/>
      <c r="K308" s="58"/>
      <c r="L308" s="58"/>
      <c r="M308" s="58"/>
      <c r="N308" s="58"/>
      <c r="O308" s="58"/>
      <c r="P308" s="58"/>
      <c r="Q308" s="58"/>
      <c r="R308" s="58"/>
      <c r="S308" s="58"/>
      <c r="T308" s="58"/>
      <c r="U308" s="58"/>
      <c r="V308" s="58"/>
      <c r="W308" s="58"/>
      <c r="X308" s="58"/>
      <c r="Y308" s="58"/>
    </row>
    <row r="309" spans="1:25" ht="18" customHeight="1" x14ac:dyDescent="0.2">
      <c r="A309" s="23"/>
      <c r="B309" s="23"/>
      <c r="C309" s="23"/>
      <c r="D309" s="23"/>
      <c r="E309" s="58"/>
      <c r="F309" s="58"/>
      <c r="G309" s="396"/>
      <c r="H309" s="67"/>
      <c r="I309" s="58"/>
      <c r="J309" s="58"/>
      <c r="K309" s="58"/>
      <c r="L309" s="58"/>
      <c r="M309" s="58"/>
      <c r="N309" s="58"/>
      <c r="O309" s="58"/>
      <c r="P309" s="58"/>
      <c r="Q309" s="58"/>
      <c r="R309" s="58"/>
      <c r="S309" s="58"/>
      <c r="T309" s="58"/>
      <c r="U309" s="58"/>
      <c r="V309" s="58"/>
      <c r="W309" s="58"/>
      <c r="X309" s="58"/>
      <c r="Y309" s="58"/>
    </row>
    <row r="310" spans="1:25" ht="18" customHeight="1" x14ac:dyDescent="0.2">
      <c r="A310" s="23"/>
      <c r="B310" s="23"/>
      <c r="C310" s="23"/>
      <c r="D310" s="23"/>
      <c r="E310" s="58"/>
      <c r="F310" s="58"/>
      <c r="G310" s="396"/>
      <c r="H310" s="67"/>
      <c r="I310" s="58"/>
      <c r="J310" s="58"/>
      <c r="K310" s="58"/>
      <c r="L310" s="58"/>
      <c r="M310" s="58"/>
      <c r="N310" s="58"/>
      <c r="O310" s="58"/>
      <c r="P310" s="58"/>
      <c r="Q310" s="58"/>
      <c r="R310" s="58"/>
      <c r="S310" s="58"/>
      <c r="T310" s="58"/>
      <c r="U310" s="58"/>
      <c r="V310" s="58"/>
      <c r="W310" s="58"/>
      <c r="X310" s="58"/>
      <c r="Y310" s="58"/>
    </row>
    <row r="311" spans="1:25" ht="18" customHeight="1" x14ac:dyDescent="0.2">
      <c r="A311" s="23"/>
      <c r="B311" s="23"/>
      <c r="C311" s="23"/>
      <c r="D311" s="23"/>
      <c r="E311" s="58"/>
      <c r="F311" s="58"/>
      <c r="G311" s="396"/>
      <c r="H311" s="67"/>
      <c r="I311" s="58"/>
      <c r="J311" s="58"/>
      <c r="K311" s="58"/>
      <c r="L311" s="58"/>
      <c r="M311" s="58"/>
      <c r="N311" s="58"/>
      <c r="O311" s="58"/>
      <c r="P311" s="58"/>
      <c r="Q311" s="58"/>
      <c r="R311" s="58"/>
      <c r="S311" s="58"/>
      <c r="T311" s="58"/>
      <c r="U311" s="58"/>
      <c r="V311" s="58"/>
      <c r="W311" s="58"/>
      <c r="X311" s="58"/>
      <c r="Y311" s="58"/>
    </row>
    <row r="312" spans="1:25" ht="18" customHeight="1" x14ac:dyDescent="0.2">
      <c r="A312" s="23"/>
      <c r="B312" s="23"/>
      <c r="C312" s="23"/>
      <c r="D312" s="23"/>
      <c r="E312" s="58"/>
      <c r="F312" s="58"/>
      <c r="G312" s="396"/>
      <c r="H312" s="67"/>
      <c r="I312" s="58"/>
      <c r="J312" s="58"/>
      <c r="K312" s="58"/>
      <c r="L312" s="58"/>
      <c r="M312" s="58"/>
      <c r="N312" s="58"/>
      <c r="O312" s="58"/>
      <c r="P312" s="58"/>
      <c r="Q312" s="58"/>
      <c r="R312" s="58"/>
      <c r="S312" s="58"/>
      <c r="T312" s="58"/>
      <c r="U312" s="58"/>
      <c r="V312" s="58"/>
      <c r="W312" s="58"/>
      <c r="X312" s="58"/>
      <c r="Y312" s="58"/>
    </row>
    <row r="313" spans="1:25" ht="18" customHeight="1" x14ac:dyDescent="0.2">
      <c r="A313" s="23"/>
      <c r="B313" s="23"/>
      <c r="C313" s="23"/>
      <c r="D313" s="23"/>
      <c r="E313" s="58"/>
      <c r="F313" s="58"/>
      <c r="G313" s="396"/>
      <c r="H313" s="67"/>
      <c r="I313" s="58"/>
      <c r="J313" s="58"/>
      <c r="K313" s="58"/>
      <c r="L313" s="58"/>
      <c r="M313" s="58"/>
      <c r="N313" s="58"/>
      <c r="O313" s="58"/>
      <c r="P313" s="58"/>
      <c r="Q313" s="58"/>
      <c r="R313" s="58"/>
      <c r="S313" s="58"/>
      <c r="T313" s="58"/>
      <c r="U313" s="58"/>
      <c r="V313" s="58"/>
      <c r="W313" s="58"/>
      <c r="X313" s="58"/>
      <c r="Y313" s="58"/>
    </row>
    <row r="314" spans="1:25" ht="18" customHeight="1" x14ac:dyDescent="0.2">
      <c r="A314" s="23"/>
      <c r="B314" s="23"/>
      <c r="C314" s="23"/>
      <c r="D314" s="23"/>
      <c r="E314" s="58"/>
      <c r="F314" s="58"/>
      <c r="G314" s="396"/>
      <c r="H314" s="67"/>
      <c r="I314" s="58"/>
      <c r="J314" s="58"/>
      <c r="K314" s="58"/>
      <c r="L314" s="58"/>
      <c r="M314" s="58"/>
      <c r="N314" s="58"/>
      <c r="O314" s="58"/>
      <c r="P314" s="58"/>
      <c r="Q314" s="58"/>
      <c r="R314" s="58"/>
      <c r="S314" s="58"/>
      <c r="T314" s="58"/>
      <c r="U314" s="58"/>
      <c r="V314" s="58"/>
      <c r="W314" s="58"/>
      <c r="X314" s="58"/>
      <c r="Y314" s="58"/>
    </row>
    <row r="315" spans="1:25" ht="18" customHeight="1" x14ac:dyDescent="0.2">
      <c r="A315" s="23"/>
      <c r="B315" s="23"/>
      <c r="C315" s="23"/>
      <c r="D315" s="23"/>
      <c r="E315" s="58"/>
      <c r="F315" s="58"/>
      <c r="G315" s="396"/>
      <c r="H315" s="67"/>
      <c r="I315" s="58"/>
      <c r="J315" s="58"/>
      <c r="K315" s="58"/>
      <c r="L315" s="58"/>
      <c r="M315" s="58"/>
      <c r="N315" s="58"/>
      <c r="O315" s="58"/>
      <c r="P315" s="58"/>
      <c r="Q315" s="58"/>
      <c r="R315" s="58"/>
      <c r="S315" s="58"/>
      <c r="T315" s="58"/>
      <c r="U315" s="58"/>
      <c r="V315" s="58"/>
      <c r="W315" s="58"/>
      <c r="X315" s="58"/>
      <c r="Y315" s="58"/>
    </row>
    <row r="316" spans="1:25" ht="18" customHeight="1" x14ac:dyDescent="0.2">
      <c r="A316" s="23"/>
      <c r="B316" s="23"/>
      <c r="C316" s="23"/>
      <c r="D316" s="23"/>
      <c r="E316" s="58"/>
      <c r="F316" s="58"/>
      <c r="G316" s="396"/>
      <c r="H316" s="67"/>
      <c r="I316" s="58"/>
      <c r="J316" s="58"/>
      <c r="K316" s="58"/>
      <c r="L316" s="58"/>
      <c r="M316" s="58"/>
      <c r="N316" s="58"/>
      <c r="O316" s="58"/>
      <c r="P316" s="58"/>
      <c r="Q316" s="58"/>
      <c r="R316" s="58"/>
      <c r="S316" s="58"/>
      <c r="T316" s="58"/>
      <c r="U316" s="58"/>
      <c r="V316" s="58"/>
      <c r="W316" s="58"/>
      <c r="X316" s="58"/>
      <c r="Y316" s="58"/>
    </row>
    <row r="317" spans="1:25" ht="18" customHeight="1" x14ac:dyDescent="0.2">
      <c r="A317" s="23"/>
      <c r="B317" s="23"/>
      <c r="C317" s="23"/>
      <c r="D317" s="23"/>
      <c r="E317" s="58"/>
      <c r="F317" s="58"/>
      <c r="G317" s="396"/>
      <c r="H317" s="67"/>
      <c r="I317" s="58"/>
      <c r="J317" s="58"/>
      <c r="K317" s="58"/>
      <c r="L317" s="58"/>
      <c r="M317" s="58"/>
      <c r="N317" s="58"/>
      <c r="O317" s="58"/>
      <c r="P317" s="58"/>
      <c r="Q317" s="58"/>
      <c r="R317" s="58"/>
      <c r="S317" s="58"/>
      <c r="T317" s="58"/>
      <c r="U317" s="58"/>
      <c r="V317" s="58"/>
      <c r="W317" s="58"/>
      <c r="X317" s="58"/>
      <c r="Y317" s="58"/>
    </row>
    <row r="318" spans="1:25" ht="18" customHeight="1" x14ac:dyDescent="0.2">
      <c r="A318" s="23"/>
      <c r="B318" s="23"/>
      <c r="C318" s="23"/>
      <c r="D318" s="23"/>
      <c r="E318" s="58"/>
      <c r="F318" s="58"/>
      <c r="G318" s="396"/>
      <c r="H318" s="67"/>
      <c r="I318" s="58"/>
      <c r="J318" s="58"/>
      <c r="K318" s="58"/>
      <c r="L318" s="58"/>
      <c r="M318" s="58"/>
      <c r="N318" s="58"/>
      <c r="O318" s="58"/>
      <c r="P318" s="58"/>
      <c r="Q318" s="58"/>
      <c r="R318" s="58"/>
      <c r="S318" s="58"/>
      <c r="T318" s="58"/>
      <c r="U318" s="58"/>
      <c r="V318" s="58"/>
      <c r="W318" s="58"/>
      <c r="X318" s="58"/>
      <c r="Y318" s="58"/>
    </row>
    <row r="319" spans="1:25" ht="18" customHeight="1" x14ac:dyDescent="0.2">
      <c r="A319" s="23"/>
      <c r="B319" s="23"/>
      <c r="C319" s="23"/>
      <c r="D319" s="23"/>
      <c r="E319" s="58"/>
      <c r="F319" s="58"/>
      <c r="G319" s="396"/>
      <c r="H319" s="67"/>
      <c r="I319" s="58"/>
      <c r="J319" s="58"/>
      <c r="K319" s="58"/>
      <c r="L319" s="58"/>
      <c r="M319" s="58"/>
      <c r="N319" s="58"/>
      <c r="O319" s="58"/>
      <c r="P319" s="58"/>
      <c r="Q319" s="58"/>
      <c r="R319" s="58"/>
      <c r="S319" s="58"/>
      <c r="T319" s="58"/>
      <c r="U319" s="58"/>
      <c r="V319" s="58"/>
      <c r="W319" s="58"/>
      <c r="X319" s="58"/>
      <c r="Y319" s="58"/>
    </row>
    <row r="320" spans="1:25" ht="18" customHeight="1" x14ac:dyDescent="0.2">
      <c r="A320" s="23"/>
      <c r="B320" s="23"/>
      <c r="C320" s="23"/>
      <c r="D320" s="23"/>
      <c r="E320" s="58"/>
      <c r="F320" s="58"/>
      <c r="G320" s="396"/>
      <c r="H320" s="67"/>
      <c r="I320" s="58"/>
      <c r="J320" s="58"/>
      <c r="K320" s="58"/>
      <c r="L320" s="58"/>
      <c r="M320" s="58"/>
      <c r="N320" s="58"/>
      <c r="O320" s="58"/>
      <c r="P320" s="58"/>
      <c r="Q320" s="58"/>
      <c r="R320" s="58"/>
      <c r="S320" s="58"/>
      <c r="T320" s="58"/>
      <c r="U320" s="58"/>
      <c r="V320" s="58"/>
      <c r="W320" s="58"/>
      <c r="X320" s="58"/>
      <c r="Y320" s="58"/>
    </row>
    <row r="321" spans="1:25" ht="18" customHeight="1" x14ac:dyDescent="0.2">
      <c r="A321" s="23"/>
      <c r="B321" s="23"/>
      <c r="C321" s="23"/>
      <c r="D321" s="23"/>
      <c r="E321" s="58"/>
      <c r="F321" s="58"/>
      <c r="G321" s="396"/>
      <c r="H321" s="67"/>
      <c r="I321" s="58"/>
      <c r="J321" s="58"/>
      <c r="K321" s="58"/>
      <c r="L321" s="58"/>
      <c r="M321" s="58"/>
      <c r="N321" s="58"/>
      <c r="O321" s="58"/>
      <c r="P321" s="58"/>
      <c r="Q321" s="58"/>
      <c r="R321" s="58"/>
      <c r="S321" s="58"/>
      <c r="T321" s="58"/>
      <c r="U321" s="58"/>
      <c r="V321" s="58"/>
      <c r="W321" s="58"/>
      <c r="X321" s="58"/>
      <c r="Y321" s="58"/>
    </row>
    <row r="322" spans="1:25" ht="18" customHeight="1" x14ac:dyDescent="0.2">
      <c r="A322" s="23"/>
      <c r="B322" s="23"/>
      <c r="C322" s="23"/>
      <c r="D322" s="23"/>
      <c r="E322" s="58"/>
      <c r="F322" s="58"/>
      <c r="G322" s="396"/>
      <c r="H322" s="67"/>
      <c r="I322" s="58"/>
      <c r="J322" s="58"/>
      <c r="K322" s="58"/>
      <c r="L322" s="58"/>
      <c r="M322" s="58"/>
      <c r="N322" s="58"/>
      <c r="O322" s="58"/>
      <c r="P322" s="58"/>
      <c r="Q322" s="58"/>
      <c r="R322" s="58"/>
      <c r="S322" s="58"/>
      <c r="T322" s="58"/>
      <c r="U322" s="58"/>
      <c r="V322" s="58"/>
      <c r="W322" s="58"/>
      <c r="X322" s="58"/>
      <c r="Y322" s="58"/>
    </row>
    <row r="323" spans="1:25" ht="18" customHeight="1" x14ac:dyDescent="0.2">
      <c r="A323" s="23"/>
      <c r="B323" s="23"/>
      <c r="C323" s="23"/>
      <c r="D323" s="23"/>
      <c r="E323" s="58"/>
      <c r="F323" s="58"/>
      <c r="G323" s="396"/>
      <c r="H323" s="67"/>
      <c r="I323" s="58"/>
      <c r="J323" s="58"/>
      <c r="K323" s="58"/>
      <c r="L323" s="58"/>
      <c r="M323" s="58"/>
      <c r="N323" s="58"/>
      <c r="O323" s="58"/>
      <c r="P323" s="58"/>
      <c r="Q323" s="58"/>
      <c r="R323" s="58"/>
      <c r="S323" s="58"/>
      <c r="T323" s="58"/>
      <c r="U323" s="58"/>
      <c r="V323" s="58"/>
      <c r="W323" s="58"/>
      <c r="X323" s="58"/>
      <c r="Y323" s="58"/>
    </row>
    <row r="324" spans="1:25" ht="18" customHeight="1" x14ac:dyDescent="0.2">
      <c r="A324" s="23"/>
      <c r="B324" s="23"/>
      <c r="C324" s="23"/>
      <c r="D324" s="23"/>
      <c r="E324" s="58"/>
      <c r="F324" s="58"/>
      <c r="G324" s="396"/>
      <c r="H324" s="67"/>
      <c r="I324" s="58"/>
      <c r="J324" s="58"/>
      <c r="K324" s="58"/>
      <c r="L324" s="58"/>
      <c r="M324" s="58"/>
      <c r="N324" s="58"/>
      <c r="O324" s="58"/>
      <c r="P324" s="58"/>
      <c r="Q324" s="58"/>
      <c r="R324" s="58"/>
      <c r="S324" s="58"/>
      <c r="T324" s="58"/>
      <c r="U324" s="58"/>
      <c r="V324" s="58"/>
      <c r="W324" s="58"/>
      <c r="X324" s="58"/>
      <c r="Y324" s="58"/>
    </row>
    <row r="325" spans="1:25" ht="18" customHeight="1" x14ac:dyDescent="0.2">
      <c r="A325" s="23"/>
      <c r="B325" s="23"/>
      <c r="C325" s="23"/>
      <c r="D325" s="23"/>
      <c r="E325" s="58"/>
      <c r="F325" s="58"/>
      <c r="G325" s="396"/>
      <c r="H325" s="67"/>
      <c r="I325" s="58"/>
      <c r="J325" s="58"/>
      <c r="K325" s="58"/>
      <c r="L325" s="58"/>
      <c r="M325" s="58"/>
      <c r="N325" s="58"/>
      <c r="O325" s="58"/>
      <c r="P325" s="58"/>
      <c r="Q325" s="58"/>
      <c r="R325" s="58"/>
      <c r="S325" s="58"/>
      <c r="T325" s="58"/>
      <c r="U325" s="58"/>
      <c r="V325" s="58"/>
      <c r="W325" s="58"/>
      <c r="X325" s="58"/>
      <c r="Y325" s="58"/>
    </row>
    <row r="326" spans="1:25" ht="18" customHeight="1" x14ac:dyDescent="0.2">
      <c r="A326" s="23"/>
      <c r="B326" s="23"/>
      <c r="C326" s="23"/>
      <c r="D326" s="23"/>
      <c r="E326" s="58"/>
      <c r="F326" s="58"/>
      <c r="G326" s="396"/>
      <c r="H326" s="67"/>
      <c r="I326" s="58"/>
      <c r="J326" s="58"/>
      <c r="K326" s="58"/>
      <c r="L326" s="58"/>
      <c r="M326" s="58"/>
      <c r="N326" s="58"/>
      <c r="O326" s="58"/>
      <c r="P326" s="58"/>
      <c r="Q326" s="58"/>
      <c r="R326" s="58"/>
      <c r="S326" s="58"/>
      <c r="T326" s="58"/>
      <c r="U326" s="58"/>
      <c r="V326" s="58"/>
      <c r="W326" s="58"/>
      <c r="X326" s="58"/>
      <c r="Y326" s="58"/>
    </row>
    <row r="327" spans="1:25" ht="18" customHeight="1" x14ac:dyDescent="0.2">
      <c r="A327" s="23"/>
      <c r="B327" s="23"/>
      <c r="C327" s="23"/>
      <c r="D327" s="23"/>
      <c r="E327" s="58"/>
      <c r="F327" s="58"/>
      <c r="G327" s="396"/>
      <c r="H327" s="67"/>
      <c r="I327" s="58"/>
      <c r="J327" s="58"/>
      <c r="K327" s="58"/>
      <c r="L327" s="58"/>
      <c r="M327" s="58"/>
      <c r="N327" s="58"/>
      <c r="O327" s="58"/>
      <c r="P327" s="58"/>
      <c r="Q327" s="58"/>
      <c r="R327" s="58"/>
      <c r="S327" s="58"/>
      <c r="T327" s="58"/>
      <c r="U327" s="58"/>
      <c r="V327" s="58"/>
      <c r="W327" s="58"/>
      <c r="X327" s="58"/>
      <c r="Y327" s="58"/>
    </row>
    <row r="328" spans="1:25" ht="18" customHeight="1" x14ac:dyDescent="0.2">
      <c r="A328" s="23"/>
      <c r="B328" s="23"/>
      <c r="C328" s="23"/>
      <c r="D328" s="23"/>
      <c r="E328" s="58"/>
      <c r="F328" s="58"/>
      <c r="G328" s="396"/>
      <c r="H328" s="67"/>
      <c r="I328" s="58"/>
      <c r="J328" s="58"/>
      <c r="K328" s="58"/>
      <c r="L328" s="58"/>
      <c r="M328" s="58"/>
      <c r="N328" s="58"/>
      <c r="O328" s="58"/>
      <c r="P328" s="58"/>
      <c r="Q328" s="58"/>
      <c r="R328" s="58"/>
      <c r="S328" s="58"/>
      <c r="T328" s="58"/>
      <c r="U328" s="58"/>
      <c r="V328" s="58"/>
      <c r="W328" s="58"/>
      <c r="X328" s="58"/>
      <c r="Y328" s="58"/>
    </row>
    <row r="329" spans="1:25" ht="18" customHeight="1" x14ac:dyDescent="0.2">
      <c r="A329" s="23"/>
      <c r="B329" s="23"/>
      <c r="C329" s="23"/>
      <c r="D329" s="23"/>
      <c r="E329" s="58"/>
      <c r="F329" s="58"/>
      <c r="G329" s="396"/>
      <c r="H329" s="67"/>
      <c r="I329" s="58"/>
      <c r="J329" s="58"/>
      <c r="K329" s="58"/>
      <c r="L329" s="58"/>
      <c r="M329" s="58"/>
      <c r="N329" s="58"/>
      <c r="O329" s="58"/>
      <c r="P329" s="58"/>
      <c r="Q329" s="58"/>
      <c r="R329" s="58"/>
      <c r="S329" s="58"/>
      <c r="T329" s="58"/>
      <c r="U329" s="58"/>
      <c r="V329" s="58"/>
      <c r="W329" s="58"/>
      <c r="X329" s="58"/>
      <c r="Y329" s="58"/>
    </row>
    <row r="330" spans="1:25" ht="18" customHeight="1" x14ac:dyDescent="0.2">
      <c r="A330" s="23"/>
      <c r="B330" s="23"/>
      <c r="C330" s="23"/>
      <c r="D330" s="23"/>
      <c r="E330" s="58"/>
      <c r="F330" s="58"/>
      <c r="G330" s="396"/>
      <c r="H330" s="67"/>
      <c r="I330" s="58"/>
      <c r="J330" s="58"/>
      <c r="K330" s="58"/>
      <c r="L330" s="58"/>
      <c r="M330" s="58"/>
      <c r="N330" s="58"/>
      <c r="O330" s="58"/>
      <c r="P330" s="58"/>
      <c r="Q330" s="58"/>
      <c r="R330" s="58"/>
      <c r="S330" s="58"/>
      <c r="T330" s="58"/>
      <c r="U330" s="58"/>
      <c r="V330" s="58"/>
      <c r="W330" s="58"/>
      <c r="X330" s="58"/>
      <c r="Y330" s="58"/>
    </row>
    <row r="331" spans="1:25" ht="18" customHeight="1" x14ac:dyDescent="0.2">
      <c r="A331" s="23"/>
      <c r="B331" s="23"/>
      <c r="C331" s="23"/>
      <c r="D331" s="23"/>
      <c r="E331" s="58"/>
      <c r="F331" s="58"/>
      <c r="G331" s="396"/>
      <c r="H331" s="67"/>
      <c r="I331" s="58"/>
      <c r="J331" s="58"/>
      <c r="K331" s="58"/>
      <c r="L331" s="58"/>
      <c r="M331" s="58"/>
      <c r="N331" s="58"/>
      <c r="O331" s="58"/>
      <c r="P331" s="58"/>
      <c r="Q331" s="58"/>
      <c r="R331" s="58"/>
      <c r="S331" s="58"/>
      <c r="T331" s="58"/>
      <c r="U331" s="58"/>
      <c r="V331" s="58"/>
      <c r="W331" s="58"/>
      <c r="X331" s="58"/>
      <c r="Y331" s="58"/>
    </row>
    <row r="332" spans="1:25" ht="18" customHeight="1" x14ac:dyDescent="0.2">
      <c r="A332" s="23"/>
      <c r="B332" s="23"/>
      <c r="C332" s="23"/>
      <c r="D332" s="23"/>
      <c r="E332" s="58"/>
      <c r="F332" s="58"/>
      <c r="G332" s="396"/>
      <c r="H332" s="67"/>
      <c r="I332" s="58"/>
      <c r="J332" s="58"/>
      <c r="K332" s="58"/>
      <c r="L332" s="58"/>
      <c r="M332" s="58"/>
      <c r="N332" s="58"/>
      <c r="O332" s="58"/>
      <c r="P332" s="58"/>
      <c r="Q332" s="58"/>
      <c r="R332" s="58"/>
      <c r="S332" s="58"/>
      <c r="T332" s="58"/>
      <c r="U332" s="58"/>
      <c r="V332" s="58"/>
      <c r="W332" s="58"/>
      <c r="X332" s="58"/>
      <c r="Y332" s="58"/>
    </row>
    <row r="333" spans="1:25" ht="18" customHeight="1" x14ac:dyDescent="0.2">
      <c r="A333" s="23"/>
      <c r="B333" s="23"/>
      <c r="C333" s="23"/>
      <c r="D333" s="23"/>
      <c r="E333" s="58"/>
      <c r="F333" s="58"/>
      <c r="G333" s="396"/>
      <c r="H333" s="67"/>
      <c r="I333" s="58"/>
      <c r="J333" s="58"/>
      <c r="K333" s="58"/>
      <c r="L333" s="58"/>
      <c r="M333" s="58"/>
      <c r="N333" s="58"/>
      <c r="O333" s="58"/>
      <c r="P333" s="58"/>
      <c r="Q333" s="58"/>
      <c r="R333" s="58"/>
      <c r="S333" s="58"/>
      <c r="T333" s="58"/>
      <c r="U333" s="58"/>
      <c r="V333" s="58"/>
      <c r="W333" s="58"/>
      <c r="X333" s="58"/>
      <c r="Y333" s="58"/>
    </row>
    <row r="334" spans="1:25" ht="18" customHeight="1" x14ac:dyDescent="0.2">
      <c r="A334" s="23"/>
      <c r="B334" s="23"/>
      <c r="C334" s="23"/>
      <c r="D334" s="23"/>
      <c r="E334" s="58"/>
      <c r="F334" s="58"/>
      <c r="G334" s="396"/>
      <c r="H334" s="67"/>
      <c r="I334" s="58"/>
      <c r="J334" s="58"/>
      <c r="K334" s="58"/>
      <c r="L334" s="58"/>
      <c r="M334" s="58"/>
      <c r="N334" s="58"/>
      <c r="O334" s="58"/>
      <c r="P334" s="58"/>
      <c r="Q334" s="58"/>
      <c r="R334" s="58"/>
      <c r="S334" s="58"/>
      <c r="T334" s="58"/>
      <c r="U334" s="58"/>
      <c r="V334" s="58"/>
      <c r="W334" s="58"/>
      <c r="X334" s="58"/>
      <c r="Y334" s="58"/>
    </row>
    <row r="335" spans="1:25" ht="18" customHeight="1" x14ac:dyDescent="0.2">
      <c r="A335" s="23"/>
      <c r="B335" s="23"/>
      <c r="C335" s="23"/>
      <c r="D335" s="23"/>
      <c r="E335" s="58"/>
      <c r="F335" s="58"/>
      <c r="G335" s="396"/>
      <c r="H335" s="67"/>
      <c r="I335" s="58"/>
      <c r="J335" s="58"/>
      <c r="K335" s="58"/>
      <c r="L335" s="58"/>
      <c r="M335" s="58"/>
      <c r="N335" s="58"/>
      <c r="O335" s="58"/>
      <c r="P335" s="58"/>
      <c r="Q335" s="58"/>
      <c r="R335" s="58"/>
      <c r="S335" s="58"/>
      <c r="T335" s="58"/>
      <c r="U335" s="58"/>
      <c r="V335" s="58"/>
      <c r="W335" s="58"/>
      <c r="X335" s="58"/>
      <c r="Y335" s="58"/>
    </row>
    <row r="336" spans="1:25" ht="18" customHeight="1" x14ac:dyDescent="0.2">
      <c r="A336" s="23"/>
      <c r="B336" s="23"/>
      <c r="C336" s="23"/>
      <c r="D336" s="23"/>
      <c r="E336" s="58"/>
      <c r="F336" s="58"/>
      <c r="G336" s="396"/>
      <c r="H336" s="67"/>
      <c r="I336" s="58"/>
      <c r="J336" s="58"/>
      <c r="K336" s="58"/>
      <c r="L336" s="58"/>
      <c r="M336" s="58"/>
      <c r="N336" s="58"/>
      <c r="O336" s="58"/>
      <c r="P336" s="58"/>
      <c r="Q336" s="58"/>
      <c r="R336" s="58"/>
      <c r="S336" s="58"/>
      <c r="T336" s="58"/>
      <c r="U336" s="58"/>
      <c r="V336" s="58"/>
      <c r="W336" s="58"/>
      <c r="X336" s="58"/>
      <c r="Y336" s="58"/>
    </row>
    <row r="337" spans="1:25" ht="18" customHeight="1" x14ac:dyDescent="0.2">
      <c r="A337" s="23"/>
      <c r="B337" s="23"/>
      <c r="C337" s="23"/>
      <c r="D337" s="23"/>
      <c r="E337" s="58"/>
      <c r="F337" s="58"/>
      <c r="G337" s="396"/>
      <c r="H337" s="67"/>
      <c r="I337" s="58"/>
      <c r="J337" s="58"/>
      <c r="K337" s="58"/>
      <c r="L337" s="58"/>
      <c r="M337" s="58"/>
      <c r="N337" s="58"/>
      <c r="O337" s="58"/>
      <c r="P337" s="58"/>
      <c r="Q337" s="58"/>
      <c r="R337" s="58"/>
      <c r="S337" s="58"/>
      <c r="T337" s="58"/>
      <c r="U337" s="58"/>
      <c r="V337" s="58"/>
      <c r="W337" s="58"/>
      <c r="X337" s="58"/>
      <c r="Y337" s="58"/>
    </row>
    <row r="338" spans="1:25" ht="18" customHeight="1" x14ac:dyDescent="0.2">
      <c r="A338" s="23"/>
      <c r="B338" s="23"/>
      <c r="C338" s="23"/>
      <c r="D338" s="23"/>
      <c r="E338" s="58"/>
      <c r="F338" s="58"/>
      <c r="G338" s="396"/>
      <c r="H338" s="67"/>
      <c r="I338" s="58"/>
      <c r="J338" s="58"/>
      <c r="K338" s="58"/>
      <c r="L338" s="58"/>
      <c r="M338" s="58"/>
      <c r="N338" s="58"/>
      <c r="O338" s="58"/>
      <c r="P338" s="58"/>
      <c r="Q338" s="58"/>
      <c r="R338" s="58"/>
      <c r="S338" s="58"/>
      <c r="T338" s="58"/>
      <c r="U338" s="58"/>
      <c r="V338" s="58"/>
      <c r="W338" s="58"/>
      <c r="X338" s="58"/>
      <c r="Y338" s="58"/>
    </row>
    <row r="339" spans="1:25" ht="18" customHeight="1" x14ac:dyDescent="0.2">
      <c r="A339" s="23"/>
      <c r="B339" s="23"/>
      <c r="C339" s="23"/>
      <c r="D339" s="23"/>
      <c r="E339" s="58"/>
      <c r="F339" s="58"/>
      <c r="G339" s="396"/>
      <c r="H339" s="67"/>
      <c r="I339" s="58"/>
      <c r="J339" s="58"/>
      <c r="K339" s="58"/>
      <c r="L339" s="58"/>
      <c r="M339" s="58"/>
      <c r="N339" s="58"/>
      <c r="O339" s="58"/>
      <c r="P339" s="58"/>
      <c r="Q339" s="58"/>
      <c r="R339" s="58"/>
      <c r="S339" s="58"/>
      <c r="T339" s="58"/>
      <c r="U339" s="58"/>
      <c r="V339" s="58"/>
      <c r="W339" s="58"/>
      <c r="X339" s="58"/>
      <c r="Y339" s="58"/>
    </row>
    <row r="340" spans="1:25" ht="18" customHeight="1" x14ac:dyDescent="0.2">
      <c r="A340" s="23"/>
      <c r="B340" s="23"/>
      <c r="C340" s="23"/>
      <c r="D340" s="23"/>
      <c r="E340" s="58"/>
      <c r="F340" s="58"/>
      <c r="G340" s="396"/>
      <c r="H340" s="67"/>
      <c r="I340" s="58"/>
      <c r="J340" s="58"/>
      <c r="K340" s="58"/>
      <c r="L340" s="58"/>
      <c r="M340" s="58"/>
      <c r="N340" s="58"/>
      <c r="O340" s="58"/>
      <c r="P340" s="58"/>
      <c r="Q340" s="58"/>
      <c r="R340" s="58"/>
      <c r="S340" s="58"/>
      <c r="T340" s="58"/>
      <c r="U340" s="58"/>
      <c r="V340" s="58"/>
      <c r="W340" s="58"/>
      <c r="X340" s="58"/>
      <c r="Y340" s="58"/>
    </row>
    <row r="341" spans="1:25" ht="18" customHeight="1" x14ac:dyDescent="0.2">
      <c r="A341" s="23"/>
      <c r="B341" s="23"/>
      <c r="C341" s="23"/>
      <c r="D341" s="23"/>
      <c r="E341" s="58"/>
      <c r="F341" s="58"/>
      <c r="G341" s="396"/>
      <c r="H341" s="67"/>
      <c r="I341" s="58"/>
      <c r="J341" s="58"/>
      <c r="K341" s="58"/>
      <c r="L341" s="58"/>
      <c r="M341" s="58"/>
      <c r="N341" s="58"/>
      <c r="O341" s="58"/>
      <c r="P341" s="58"/>
      <c r="Q341" s="58"/>
      <c r="R341" s="58"/>
      <c r="S341" s="58"/>
      <c r="T341" s="58"/>
      <c r="U341" s="58"/>
      <c r="V341" s="58"/>
      <c r="W341" s="58"/>
      <c r="X341" s="58"/>
      <c r="Y341" s="58"/>
    </row>
    <row r="342" spans="1:25" ht="18" customHeight="1" x14ac:dyDescent="0.2">
      <c r="A342" s="23"/>
      <c r="B342" s="23"/>
      <c r="C342" s="23"/>
      <c r="D342" s="23"/>
      <c r="E342" s="58"/>
      <c r="F342" s="58"/>
      <c r="G342" s="396"/>
      <c r="H342" s="67"/>
      <c r="I342" s="58"/>
      <c r="J342" s="58"/>
      <c r="K342" s="58"/>
      <c r="L342" s="58"/>
      <c r="M342" s="58"/>
      <c r="N342" s="58"/>
      <c r="O342" s="58"/>
      <c r="P342" s="58"/>
      <c r="Q342" s="58"/>
      <c r="R342" s="58"/>
      <c r="S342" s="58"/>
      <c r="T342" s="58"/>
      <c r="U342" s="58"/>
      <c r="V342" s="58"/>
      <c r="W342" s="58"/>
      <c r="X342" s="58"/>
      <c r="Y342" s="58"/>
    </row>
    <row r="343" spans="1:25" ht="18" customHeight="1" x14ac:dyDescent="0.2">
      <c r="A343" s="23"/>
      <c r="B343" s="23"/>
      <c r="C343" s="23"/>
      <c r="D343" s="23"/>
      <c r="E343" s="58"/>
      <c r="F343" s="58"/>
      <c r="G343" s="396"/>
      <c r="H343" s="67"/>
      <c r="I343" s="58"/>
      <c r="J343" s="58"/>
      <c r="K343" s="58"/>
      <c r="L343" s="58"/>
      <c r="M343" s="58"/>
      <c r="N343" s="58"/>
      <c r="O343" s="58"/>
      <c r="P343" s="58"/>
      <c r="Q343" s="58"/>
      <c r="R343" s="58"/>
      <c r="S343" s="58"/>
      <c r="T343" s="58"/>
      <c r="U343" s="58"/>
      <c r="V343" s="58"/>
      <c r="W343" s="58"/>
      <c r="X343" s="58"/>
      <c r="Y343" s="58"/>
    </row>
    <row r="344" spans="1:25" ht="18" customHeight="1" x14ac:dyDescent="0.2">
      <c r="A344" s="23"/>
      <c r="B344" s="23"/>
      <c r="C344" s="23"/>
      <c r="D344" s="23"/>
      <c r="E344" s="58"/>
      <c r="F344" s="58"/>
      <c r="G344" s="396"/>
      <c r="H344" s="67"/>
      <c r="I344" s="58"/>
      <c r="J344" s="58"/>
      <c r="K344" s="58"/>
      <c r="L344" s="58"/>
      <c r="M344" s="58"/>
      <c r="N344" s="58"/>
      <c r="O344" s="58"/>
      <c r="P344" s="58"/>
      <c r="Q344" s="58"/>
      <c r="R344" s="58"/>
      <c r="S344" s="58"/>
      <c r="T344" s="58"/>
      <c r="U344" s="58"/>
      <c r="V344" s="58"/>
      <c r="W344" s="58"/>
      <c r="X344" s="58"/>
      <c r="Y344" s="58"/>
    </row>
    <row r="345" spans="1:25" ht="18" customHeight="1" x14ac:dyDescent="0.2">
      <c r="A345" s="23"/>
      <c r="B345" s="23"/>
      <c r="C345" s="23"/>
      <c r="D345" s="23"/>
      <c r="E345" s="58"/>
      <c r="F345" s="58"/>
      <c r="G345" s="396"/>
      <c r="H345" s="67"/>
      <c r="I345" s="58"/>
      <c r="J345" s="58"/>
      <c r="K345" s="58"/>
      <c r="L345" s="58"/>
      <c r="M345" s="58"/>
      <c r="N345" s="58"/>
      <c r="O345" s="58"/>
      <c r="P345" s="58"/>
      <c r="Q345" s="58"/>
      <c r="R345" s="58"/>
      <c r="S345" s="58"/>
      <c r="T345" s="58"/>
      <c r="U345" s="58"/>
      <c r="V345" s="58"/>
      <c r="W345" s="58"/>
      <c r="X345" s="58"/>
      <c r="Y345" s="58"/>
    </row>
    <row r="346" spans="1:25" ht="18" customHeight="1" x14ac:dyDescent="0.2">
      <c r="A346" s="23"/>
      <c r="B346" s="23"/>
      <c r="C346" s="23"/>
      <c r="D346" s="23"/>
      <c r="E346" s="58"/>
      <c r="F346" s="58"/>
      <c r="G346" s="396"/>
      <c r="H346" s="67"/>
      <c r="I346" s="58"/>
      <c r="J346" s="58"/>
      <c r="K346" s="58"/>
      <c r="L346" s="58"/>
      <c r="M346" s="58"/>
      <c r="N346" s="58"/>
      <c r="O346" s="58"/>
      <c r="P346" s="58"/>
      <c r="Q346" s="58"/>
      <c r="R346" s="58"/>
      <c r="S346" s="58"/>
      <c r="T346" s="58"/>
      <c r="U346" s="58"/>
      <c r="V346" s="58"/>
      <c r="W346" s="58"/>
      <c r="X346" s="58"/>
      <c r="Y346" s="58"/>
    </row>
    <row r="347" spans="1:25" ht="18" customHeight="1" x14ac:dyDescent="0.2">
      <c r="A347" s="23"/>
      <c r="B347" s="23"/>
      <c r="C347" s="23"/>
      <c r="D347" s="23"/>
      <c r="E347" s="58"/>
      <c r="F347" s="58"/>
      <c r="G347" s="396"/>
      <c r="H347" s="67"/>
      <c r="I347" s="58"/>
      <c r="J347" s="58"/>
      <c r="K347" s="58"/>
      <c r="L347" s="58"/>
      <c r="M347" s="58"/>
      <c r="N347" s="58"/>
      <c r="O347" s="58"/>
      <c r="P347" s="58"/>
      <c r="Q347" s="58"/>
      <c r="R347" s="58"/>
      <c r="S347" s="58"/>
      <c r="T347" s="58"/>
      <c r="U347" s="58"/>
      <c r="V347" s="58"/>
      <c r="W347" s="58"/>
      <c r="X347" s="58"/>
      <c r="Y347" s="58"/>
    </row>
    <row r="348" spans="1:25" ht="18" customHeight="1" x14ac:dyDescent="0.2">
      <c r="A348" s="23"/>
      <c r="B348" s="23"/>
      <c r="C348" s="23"/>
      <c r="D348" s="23"/>
      <c r="E348" s="58"/>
      <c r="F348" s="58"/>
      <c r="G348" s="396"/>
      <c r="H348" s="67"/>
      <c r="I348" s="58"/>
      <c r="J348" s="58"/>
      <c r="K348" s="58"/>
      <c r="L348" s="58"/>
      <c r="M348" s="58"/>
      <c r="N348" s="58"/>
      <c r="O348" s="58"/>
      <c r="P348" s="58"/>
      <c r="Q348" s="58"/>
      <c r="R348" s="58"/>
      <c r="S348" s="58"/>
      <c r="T348" s="58"/>
      <c r="U348" s="58"/>
      <c r="V348" s="58"/>
      <c r="W348" s="58"/>
      <c r="X348" s="58"/>
      <c r="Y348" s="58"/>
    </row>
    <row r="349" spans="1:25" ht="18" customHeight="1" x14ac:dyDescent="0.2">
      <c r="A349" s="23"/>
      <c r="B349" s="23"/>
      <c r="C349" s="23"/>
      <c r="D349" s="23"/>
      <c r="E349" s="58"/>
      <c r="F349" s="58"/>
      <c r="G349" s="396"/>
      <c r="H349" s="67"/>
      <c r="I349" s="58"/>
      <c r="J349" s="58"/>
      <c r="K349" s="58"/>
      <c r="L349" s="58"/>
      <c r="M349" s="58"/>
      <c r="N349" s="58"/>
      <c r="O349" s="58"/>
      <c r="P349" s="58"/>
      <c r="Q349" s="58"/>
      <c r="R349" s="58"/>
      <c r="S349" s="58"/>
      <c r="T349" s="58"/>
      <c r="U349" s="58"/>
      <c r="V349" s="58"/>
      <c r="W349" s="58"/>
      <c r="X349" s="58"/>
      <c r="Y349" s="58"/>
    </row>
    <row r="350" spans="1:25" ht="18" customHeight="1" x14ac:dyDescent="0.2">
      <c r="A350" s="23"/>
      <c r="B350" s="23"/>
      <c r="C350" s="23"/>
      <c r="D350" s="23"/>
      <c r="E350" s="58"/>
      <c r="F350" s="58"/>
      <c r="G350" s="396"/>
      <c r="H350" s="67"/>
      <c r="I350" s="58"/>
      <c r="J350" s="58"/>
      <c r="K350" s="58"/>
      <c r="L350" s="58"/>
      <c r="M350" s="58"/>
      <c r="N350" s="58"/>
      <c r="O350" s="58"/>
      <c r="P350" s="58"/>
      <c r="Q350" s="58"/>
      <c r="R350" s="58"/>
      <c r="S350" s="58"/>
      <c r="T350" s="58"/>
      <c r="U350" s="58"/>
      <c r="V350" s="58"/>
      <c r="W350" s="58"/>
      <c r="X350" s="58"/>
      <c r="Y350" s="58"/>
    </row>
    <row r="351" spans="1:25" ht="18" customHeight="1" x14ac:dyDescent="0.2">
      <c r="A351" s="23"/>
      <c r="B351" s="23"/>
      <c r="C351" s="23"/>
      <c r="D351" s="23"/>
      <c r="E351" s="58"/>
      <c r="F351" s="58"/>
      <c r="G351" s="396"/>
      <c r="H351" s="67"/>
      <c r="I351" s="58"/>
      <c r="J351" s="58"/>
      <c r="K351" s="58"/>
      <c r="L351" s="58"/>
      <c r="M351" s="58"/>
      <c r="N351" s="58"/>
      <c r="O351" s="58"/>
      <c r="P351" s="58"/>
      <c r="Q351" s="58"/>
      <c r="R351" s="58"/>
      <c r="S351" s="58"/>
      <c r="T351" s="58"/>
      <c r="U351" s="58"/>
      <c r="V351" s="58"/>
      <c r="W351" s="58"/>
      <c r="X351" s="58"/>
      <c r="Y351" s="58"/>
    </row>
    <row r="352" spans="1:25" ht="18" customHeight="1" x14ac:dyDescent="0.2">
      <c r="A352" s="23"/>
      <c r="B352" s="23"/>
      <c r="C352" s="23"/>
      <c r="D352" s="23"/>
      <c r="E352" s="58"/>
      <c r="F352" s="58"/>
      <c r="G352" s="396"/>
      <c r="H352" s="67"/>
      <c r="I352" s="58"/>
      <c r="J352" s="58"/>
      <c r="K352" s="58"/>
      <c r="L352" s="58"/>
      <c r="M352" s="58"/>
      <c r="N352" s="58"/>
      <c r="O352" s="58"/>
      <c r="P352" s="58"/>
      <c r="Q352" s="58"/>
      <c r="R352" s="58"/>
      <c r="S352" s="58"/>
      <c r="T352" s="58"/>
      <c r="U352" s="58"/>
      <c r="V352" s="58"/>
      <c r="W352" s="58"/>
      <c r="X352" s="58"/>
      <c r="Y352" s="58"/>
    </row>
    <row r="353" spans="1:25" ht="18" customHeight="1" x14ac:dyDescent="0.2">
      <c r="A353" s="23"/>
      <c r="B353" s="23"/>
      <c r="C353" s="23"/>
      <c r="D353" s="23"/>
      <c r="E353" s="58"/>
      <c r="F353" s="58"/>
      <c r="G353" s="396"/>
      <c r="H353" s="67"/>
      <c r="I353" s="58"/>
      <c r="J353" s="58"/>
      <c r="K353" s="58"/>
      <c r="L353" s="58"/>
      <c r="M353" s="58"/>
      <c r="N353" s="58"/>
      <c r="O353" s="58"/>
      <c r="P353" s="58"/>
      <c r="Q353" s="58"/>
      <c r="R353" s="58"/>
      <c r="S353" s="58"/>
      <c r="T353" s="58"/>
      <c r="U353" s="58"/>
      <c r="V353" s="58"/>
      <c r="W353" s="58"/>
      <c r="X353" s="58"/>
      <c r="Y353" s="58"/>
    </row>
    <row r="354" spans="1:25" ht="18" customHeight="1" x14ac:dyDescent="0.2">
      <c r="A354" s="23"/>
      <c r="B354" s="23"/>
      <c r="C354" s="23"/>
      <c r="D354" s="23"/>
      <c r="E354" s="58"/>
      <c r="F354" s="58"/>
      <c r="G354" s="396"/>
      <c r="H354" s="67"/>
      <c r="I354" s="58"/>
      <c r="J354" s="58"/>
      <c r="K354" s="58"/>
      <c r="L354" s="58"/>
      <c r="M354" s="58"/>
      <c r="N354" s="58"/>
      <c r="O354" s="58"/>
      <c r="P354" s="58"/>
      <c r="Q354" s="58"/>
      <c r="R354" s="58"/>
      <c r="S354" s="58"/>
      <c r="T354" s="58"/>
      <c r="U354" s="58"/>
      <c r="V354" s="58"/>
      <c r="W354" s="58"/>
      <c r="X354" s="58"/>
      <c r="Y354" s="58"/>
    </row>
    <row r="355" spans="1:25" ht="18" customHeight="1" x14ac:dyDescent="0.2">
      <c r="A355" s="23"/>
      <c r="B355" s="23"/>
      <c r="C355" s="23"/>
      <c r="D355" s="23"/>
      <c r="E355" s="58"/>
      <c r="F355" s="58"/>
      <c r="G355" s="396"/>
      <c r="H355" s="67"/>
      <c r="I355" s="58"/>
      <c r="J355" s="58"/>
      <c r="K355" s="58"/>
      <c r="L355" s="58"/>
      <c r="M355" s="58"/>
      <c r="N355" s="58"/>
      <c r="O355" s="58"/>
      <c r="P355" s="58"/>
      <c r="Q355" s="58"/>
      <c r="R355" s="58"/>
      <c r="S355" s="58"/>
      <c r="T355" s="58"/>
      <c r="U355" s="58"/>
      <c r="V355" s="58"/>
      <c r="W355" s="58"/>
      <c r="X355" s="58"/>
      <c r="Y355" s="58"/>
    </row>
    <row r="356" spans="1:25" ht="18" customHeight="1" x14ac:dyDescent="0.2">
      <c r="A356" s="23"/>
      <c r="B356" s="23"/>
      <c r="C356" s="23"/>
      <c r="D356" s="23"/>
      <c r="E356" s="58"/>
      <c r="F356" s="58"/>
      <c r="G356" s="396"/>
      <c r="H356" s="67"/>
      <c r="I356" s="58"/>
      <c r="J356" s="58"/>
      <c r="K356" s="58"/>
      <c r="L356" s="58"/>
      <c r="M356" s="58"/>
      <c r="N356" s="58"/>
      <c r="O356" s="58"/>
      <c r="P356" s="58"/>
      <c r="Q356" s="58"/>
      <c r="R356" s="58"/>
      <c r="S356" s="58"/>
      <c r="T356" s="58"/>
      <c r="U356" s="58"/>
      <c r="V356" s="58"/>
      <c r="W356" s="58"/>
      <c r="X356" s="58"/>
      <c r="Y356" s="58"/>
    </row>
    <row r="357" spans="1:25" ht="18" customHeight="1" x14ac:dyDescent="0.2">
      <c r="A357" s="23"/>
      <c r="B357" s="23"/>
      <c r="C357" s="23"/>
      <c r="D357" s="23"/>
      <c r="E357" s="58"/>
      <c r="F357" s="58"/>
      <c r="G357" s="396"/>
      <c r="H357" s="67"/>
      <c r="I357" s="58"/>
      <c r="J357" s="58"/>
      <c r="K357" s="58"/>
      <c r="L357" s="58"/>
      <c r="M357" s="58"/>
      <c r="N357" s="58"/>
      <c r="O357" s="58"/>
      <c r="P357" s="58"/>
      <c r="Q357" s="58"/>
      <c r="R357" s="58"/>
      <c r="S357" s="58"/>
      <c r="T357" s="58"/>
      <c r="U357" s="58"/>
      <c r="V357" s="58"/>
      <c r="W357" s="58"/>
      <c r="X357" s="58"/>
      <c r="Y357" s="58"/>
    </row>
    <row r="358" spans="1:25" ht="18" customHeight="1" x14ac:dyDescent="0.2">
      <c r="A358" s="23"/>
      <c r="B358" s="23"/>
      <c r="C358" s="23"/>
      <c r="D358" s="23"/>
      <c r="E358" s="58"/>
      <c r="F358" s="58"/>
      <c r="G358" s="396"/>
      <c r="H358" s="67"/>
      <c r="I358" s="58"/>
      <c r="J358" s="58"/>
      <c r="K358" s="58"/>
      <c r="L358" s="58"/>
      <c r="M358" s="58"/>
      <c r="N358" s="58"/>
      <c r="O358" s="58"/>
      <c r="P358" s="58"/>
      <c r="Q358" s="58"/>
      <c r="R358" s="58"/>
      <c r="S358" s="58"/>
      <c r="T358" s="58"/>
      <c r="U358" s="58"/>
      <c r="V358" s="58"/>
      <c r="W358" s="58"/>
      <c r="X358" s="58"/>
      <c r="Y358" s="58"/>
    </row>
    <row r="359" spans="1:25" ht="18" customHeight="1" x14ac:dyDescent="0.2">
      <c r="A359" s="23"/>
      <c r="B359" s="23"/>
      <c r="C359" s="23"/>
      <c r="D359" s="23"/>
      <c r="E359" s="58"/>
      <c r="F359" s="58"/>
      <c r="G359" s="396"/>
      <c r="H359" s="67"/>
      <c r="I359" s="58"/>
      <c r="J359" s="58"/>
      <c r="K359" s="58"/>
      <c r="L359" s="58"/>
      <c r="M359" s="58"/>
      <c r="N359" s="58"/>
      <c r="O359" s="58"/>
      <c r="P359" s="58"/>
      <c r="Q359" s="58"/>
      <c r="R359" s="58"/>
      <c r="S359" s="58"/>
      <c r="T359" s="58"/>
      <c r="U359" s="58"/>
      <c r="V359" s="58"/>
      <c r="W359" s="58"/>
      <c r="X359" s="58"/>
      <c r="Y359" s="58"/>
    </row>
    <row r="360" spans="1:25" ht="18" customHeight="1" x14ac:dyDescent="0.2">
      <c r="A360" s="23"/>
      <c r="B360" s="23"/>
      <c r="C360" s="23"/>
      <c r="D360" s="23"/>
      <c r="E360" s="58"/>
      <c r="F360" s="58"/>
      <c r="G360" s="396"/>
      <c r="H360" s="67"/>
      <c r="I360" s="58"/>
      <c r="J360" s="58"/>
      <c r="K360" s="58"/>
      <c r="L360" s="58"/>
      <c r="M360" s="58"/>
      <c r="N360" s="58"/>
      <c r="O360" s="58"/>
      <c r="P360" s="58"/>
      <c r="Q360" s="58"/>
      <c r="R360" s="58"/>
      <c r="S360" s="58"/>
      <c r="T360" s="58"/>
      <c r="U360" s="58"/>
      <c r="V360" s="58"/>
      <c r="W360" s="58"/>
      <c r="X360" s="58"/>
      <c r="Y360" s="58"/>
    </row>
    <row r="361" spans="1:25" ht="18" customHeight="1" x14ac:dyDescent="0.2">
      <c r="A361" s="23"/>
      <c r="B361" s="23"/>
      <c r="C361" s="23"/>
      <c r="D361" s="23"/>
      <c r="E361" s="58"/>
      <c r="F361" s="58"/>
      <c r="G361" s="396"/>
      <c r="H361" s="67"/>
      <c r="I361" s="58"/>
      <c r="J361" s="58"/>
      <c r="K361" s="58"/>
      <c r="L361" s="58"/>
      <c r="M361" s="58"/>
      <c r="N361" s="58"/>
      <c r="O361" s="58"/>
      <c r="P361" s="58"/>
      <c r="Q361" s="58"/>
      <c r="R361" s="58"/>
      <c r="S361" s="58"/>
      <c r="T361" s="58"/>
      <c r="U361" s="58"/>
      <c r="V361" s="58"/>
      <c r="W361" s="58"/>
      <c r="X361" s="58"/>
      <c r="Y361" s="58"/>
    </row>
    <row r="362" spans="1:25" ht="18" customHeight="1" x14ac:dyDescent="0.2">
      <c r="A362" s="23"/>
      <c r="B362" s="23"/>
      <c r="C362" s="23"/>
      <c r="D362" s="23"/>
      <c r="E362" s="58"/>
      <c r="F362" s="58"/>
      <c r="G362" s="396"/>
      <c r="H362" s="67"/>
      <c r="I362" s="58"/>
      <c r="J362" s="58"/>
      <c r="K362" s="58"/>
      <c r="L362" s="58"/>
      <c r="M362" s="58"/>
      <c r="N362" s="58"/>
      <c r="O362" s="58"/>
      <c r="P362" s="58"/>
      <c r="Q362" s="58"/>
      <c r="R362" s="58"/>
      <c r="S362" s="58"/>
      <c r="T362" s="58"/>
      <c r="U362" s="58"/>
      <c r="V362" s="58"/>
      <c r="W362" s="58"/>
      <c r="X362" s="58"/>
      <c r="Y362" s="58"/>
    </row>
    <row r="363" spans="1:25" ht="18" customHeight="1" x14ac:dyDescent="0.2">
      <c r="A363" s="23"/>
      <c r="B363" s="23"/>
      <c r="C363" s="23"/>
      <c r="D363" s="23"/>
      <c r="E363" s="58"/>
      <c r="F363" s="58"/>
      <c r="G363" s="396"/>
      <c r="H363" s="67"/>
      <c r="I363" s="58"/>
      <c r="J363" s="58"/>
      <c r="K363" s="58"/>
      <c r="L363" s="58"/>
      <c r="M363" s="58"/>
      <c r="N363" s="58"/>
      <c r="O363" s="58"/>
      <c r="P363" s="58"/>
      <c r="Q363" s="58"/>
      <c r="R363" s="58"/>
      <c r="S363" s="58"/>
      <c r="T363" s="58"/>
      <c r="U363" s="58"/>
      <c r="V363" s="58"/>
      <c r="W363" s="58"/>
      <c r="X363" s="58"/>
      <c r="Y363" s="58"/>
    </row>
    <row r="364" spans="1:25" ht="18" customHeight="1" x14ac:dyDescent="0.2">
      <c r="A364" s="23"/>
      <c r="B364" s="23"/>
      <c r="C364" s="23"/>
      <c r="D364" s="23"/>
      <c r="E364" s="58"/>
      <c r="F364" s="58"/>
      <c r="G364" s="396"/>
      <c r="H364" s="67"/>
      <c r="I364" s="58"/>
      <c r="J364" s="58"/>
      <c r="K364" s="58"/>
      <c r="L364" s="58"/>
      <c r="M364" s="58"/>
      <c r="N364" s="58"/>
      <c r="O364" s="58"/>
      <c r="P364" s="58"/>
      <c r="Q364" s="58"/>
      <c r="R364" s="58"/>
      <c r="S364" s="58"/>
      <c r="T364" s="58"/>
      <c r="U364" s="58"/>
      <c r="V364" s="58"/>
      <c r="W364" s="58"/>
      <c r="X364" s="58"/>
      <c r="Y364" s="58"/>
    </row>
    <row r="365" spans="1:25" ht="18" customHeight="1" x14ac:dyDescent="0.2">
      <c r="A365" s="23"/>
      <c r="B365" s="23"/>
      <c r="C365" s="23"/>
      <c r="D365" s="23"/>
      <c r="E365" s="58"/>
      <c r="F365" s="58"/>
      <c r="G365" s="396"/>
      <c r="H365" s="67"/>
      <c r="I365" s="58"/>
      <c r="J365" s="58"/>
      <c r="K365" s="58"/>
      <c r="L365" s="58"/>
      <c r="M365" s="58"/>
      <c r="N365" s="58"/>
      <c r="O365" s="58"/>
      <c r="P365" s="58"/>
      <c r="Q365" s="58"/>
      <c r="R365" s="58"/>
      <c r="S365" s="58"/>
      <c r="T365" s="58"/>
      <c r="U365" s="58"/>
      <c r="V365" s="58"/>
      <c r="W365" s="58"/>
      <c r="X365" s="58"/>
      <c r="Y365" s="58"/>
    </row>
    <row r="366" spans="1:25" ht="18" customHeight="1" x14ac:dyDescent="0.2">
      <c r="A366" s="23"/>
      <c r="B366" s="23"/>
      <c r="C366" s="23"/>
      <c r="D366" s="23"/>
      <c r="E366" s="58"/>
      <c r="F366" s="58"/>
      <c r="G366" s="396"/>
      <c r="H366" s="67"/>
      <c r="I366" s="58"/>
      <c r="J366" s="58"/>
      <c r="K366" s="58"/>
      <c r="L366" s="58"/>
      <c r="M366" s="58"/>
      <c r="N366" s="58"/>
      <c r="O366" s="58"/>
      <c r="P366" s="58"/>
      <c r="Q366" s="58"/>
      <c r="R366" s="58"/>
      <c r="S366" s="58"/>
      <c r="T366" s="58"/>
      <c r="U366" s="58"/>
      <c r="V366" s="58"/>
      <c r="W366" s="58"/>
      <c r="X366" s="58"/>
      <c r="Y366" s="58"/>
    </row>
    <row r="367" spans="1:25" ht="18" customHeight="1" x14ac:dyDescent="0.2">
      <c r="A367" s="23"/>
      <c r="B367" s="23"/>
      <c r="C367" s="23"/>
      <c r="D367" s="23"/>
      <c r="E367" s="58"/>
      <c r="F367" s="58"/>
      <c r="G367" s="396"/>
      <c r="H367" s="67"/>
      <c r="I367" s="58"/>
      <c r="J367" s="58"/>
      <c r="K367" s="58"/>
      <c r="L367" s="58"/>
      <c r="M367" s="58"/>
      <c r="N367" s="58"/>
      <c r="O367" s="58"/>
      <c r="P367" s="58"/>
      <c r="Q367" s="58"/>
      <c r="R367" s="58"/>
      <c r="S367" s="58"/>
      <c r="T367" s="58"/>
      <c r="U367" s="58"/>
      <c r="V367" s="58"/>
      <c r="W367" s="58"/>
      <c r="X367" s="58"/>
      <c r="Y367" s="58"/>
    </row>
    <row r="368" spans="1:25" ht="18" customHeight="1" x14ac:dyDescent="0.2">
      <c r="A368" s="23"/>
      <c r="B368" s="23"/>
      <c r="C368" s="23"/>
      <c r="D368" s="23"/>
      <c r="E368" s="58"/>
      <c r="F368" s="58"/>
      <c r="G368" s="396"/>
      <c r="H368" s="67"/>
      <c r="I368" s="58"/>
      <c r="J368" s="58"/>
      <c r="K368" s="58"/>
      <c r="L368" s="58"/>
      <c r="M368" s="58"/>
      <c r="N368" s="58"/>
      <c r="O368" s="58"/>
      <c r="P368" s="58"/>
      <c r="Q368" s="58"/>
      <c r="R368" s="58"/>
      <c r="S368" s="58"/>
      <c r="T368" s="58"/>
      <c r="U368" s="58"/>
      <c r="V368" s="58"/>
      <c r="W368" s="58"/>
      <c r="X368" s="58"/>
      <c r="Y368" s="58"/>
    </row>
    <row r="369" spans="1:25" ht="18" customHeight="1" x14ac:dyDescent="0.2">
      <c r="A369" s="23"/>
      <c r="B369" s="23"/>
      <c r="C369" s="23"/>
      <c r="D369" s="23"/>
      <c r="E369" s="58"/>
      <c r="F369" s="58"/>
      <c r="G369" s="396"/>
      <c r="H369" s="67"/>
      <c r="I369" s="58"/>
      <c r="J369" s="58"/>
      <c r="K369" s="58"/>
      <c r="L369" s="58"/>
      <c r="M369" s="58"/>
      <c r="N369" s="58"/>
      <c r="O369" s="58"/>
      <c r="P369" s="58"/>
      <c r="Q369" s="58"/>
      <c r="R369" s="58"/>
      <c r="S369" s="58"/>
      <c r="T369" s="58"/>
      <c r="U369" s="58"/>
      <c r="V369" s="58"/>
      <c r="W369" s="58"/>
      <c r="X369" s="58"/>
      <c r="Y369" s="58"/>
    </row>
    <row r="370" spans="1:25" ht="18" customHeight="1" x14ac:dyDescent="0.2">
      <c r="A370" s="23"/>
      <c r="B370" s="23"/>
      <c r="C370" s="23"/>
      <c r="D370" s="23"/>
      <c r="E370" s="58"/>
      <c r="F370" s="58"/>
      <c r="G370" s="396"/>
      <c r="H370" s="67"/>
      <c r="I370" s="58"/>
      <c r="J370" s="58"/>
      <c r="K370" s="58"/>
      <c r="L370" s="58"/>
      <c r="M370" s="58"/>
      <c r="N370" s="58"/>
      <c r="O370" s="58"/>
      <c r="P370" s="58"/>
      <c r="Q370" s="58"/>
      <c r="R370" s="58"/>
      <c r="S370" s="58"/>
      <c r="T370" s="58"/>
      <c r="U370" s="58"/>
      <c r="V370" s="58"/>
      <c r="W370" s="58"/>
      <c r="X370" s="58"/>
      <c r="Y370" s="58"/>
    </row>
    <row r="371" spans="1:25" ht="18" customHeight="1" x14ac:dyDescent="0.2">
      <c r="A371" s="23"/>
      <c r="B371" s="23"/>
      <c r="C371" s="23"/>
      <c r="D371" s="23"/>
      <c r="E371" s="58"/>
      <c r="F371" s="58"/>
      <c r="G371" s="396"/>
      <c r="H371" s="67"/>
      <c r="I371" s="58"/>
      <c r="J371" s="58"/>
      <c r="K371" s="58"/>
      <c r="L371" s="58"/>
      <c r="M371" s="58"/>
      <c r="N371" s="58"/>
      <c r="O371" s="58"/>
      <c r="P371" s="58"/>
      <c r="Q371" s="58"/>
      <c r="R371" s="58"/>
      <c r="S371" s="58"/>
      <c r="T371" s="58"/>
      <c r="U371" s="58"/>
      <c r="V371" s="58"/>
      <c r="W371" s="58"/>
      <c r="X371" s="58"/>
      <c r="Y371" s="58"/>
    </row>
    <row r="372" spans="1:25" ht="18" customHeight="1" x14ac:dyDescent="0.2">
      <c r="A372" s="23"/>
      <c r="B372" s="23"/>
      <c r="C372" s="23"/>
      <c r="D372" s="23"/>
      <c r="E372" s="58"/>
      <c r="F372" s="58"/>
      <c r="G372" s="396"/>
      <c r="H372" s="67"/>
      <c r="I372" s="58"/>
      <c r="J372" s="58"/>
      <c r="K372" s="58"/>
      <c r="L372" s="58"/>
      <c r="M372" s="58"/>
      <c r="N372" s="58"/>
      <c r="O372" s="58"/>
      <c r="P372" s="58"/>
      <c r="Q372" s="58"/>
      <c r="R372" s="58"/>
      <c r="S372" s="58"/>
      <c r="T372" s="58"/>
      <c r="U372" s="58"/>
      <c r="V372" s="58"/>
      <c r="W372" s="58"/>
      <c r="X372" s="58"/>
      <c r="Y372" s="58"/>
    </row>
    <row r="373" spans="1:25" ht="18" customHeight="1" x14ac:dyDescent="0.2">
      <c r="A373" s="23"/>
      <c r="B373" s="23"/>
      <c r="C373" s="23"/>
      <c r="D373" s="23"/>
      <c r="E373" s="58"/>
      <c r="F373" s="58"/>
      <c r="G373" s="396"/>
      <c r="H373" s="67"/>
      <c r="I373" s="58"/>
      <c r="J373" s="58"/>
      <c r="K373" s="58"/>
      <c r="L373" s="58"/>
      <c r="M373" s="58"/>
      <c r="N373" s="58"/>
      <c r="O373" s="58"/>
      <c r="P373" s="58"/>
      <c r="Q373" s="58"/>
      <c r="R373" s="58"/>
      <c r="S373" s="58"/>
      <c r="T373" s="58"/>
      <c r="U373" s="58"/>
      <c r="V373" s="58"/>
      <c r="W373" s="58"/>
      <c r="X373" s="58"/>
      <c r="Y373" s="58"/>
    </row>
    <row r="374" spans="1:25" ht="18" customHeight="1" x14ac:dyDescent="0.2">
      <c r="A374" s="23"/>
      <c r="B374" s="23"/>
      <c r="C374" s="23"/>
      <c r="D374" s="23"/>
      <c r="E374" s="58"/>
      <c r="F374" s="58"/>
      <c r="G374" s="396"/>
      <c r="H374" s="67"/>
      <c r="I374" s="58"/>
      <c r="J374" s="58"/>
      <c r="K374" s="58"/>
      <c r="L374" s="58"/>
      <c r="M374" s="58"/>
      <c r="N374" s="58"/>
      <c r="O374" s="58"/>
      <c r="P374" s="58"/>
      <c r="Q374" s="58"/>
      <c r="R374" s="58"/>
      <c r="S374" s="58"/>
      <c r="T374" s="58"/>
      <c r="U374" s="58"/>
      <c r="V374" s="58"/>
      <c r="W374" s="58"/>
      <c r="X374" s="58"/>
      <c r="Y374" s="58"/>
    </row>
    <row r="375" spans="1:25" ht="18" customHeight="1" x14ac:dyDescent="0.2">
      <c r="A375" s="23"/>
      <c r="B375" s="23"/>
      <c r="C375" s="23"/>
      <c r="D375" s="23"/>
      <c r="E375" s="58"/>
      <c r="F375" s="58"/>
      <c r="G375" s="396"/>
      <c r="H375" s="67"/>
      <c r="I375" s="58"/>
      <c r="J375" s="58"/>
      <c r="K375" s="58"/>
      <c r="L375" s="58"/>
      <c r="M375" s="58"/>
      <c r="N375" s="58"/>
      <c r="O375" s="58"/>
      <c r="P375" s="58"/>
      <c r="Q375" s="58"/>
      <c r="R375" s="58"/>
      <c r="S375" s="58"/>
      <c r="T375" s="58"/>
      <c r="U375" s="58"/>
      <c r="V375" s="58"/>
      <c r="W375" s="58"/>
      <c r="X375" s="58"/>
      <c r="Y375" s="58"/>
    </row>
    <row r="376" spans="1:25" ht="18" customHeight="1" x14ac:dyDescent="0.2">
      <c r="A376" s="23"/>
      <c r="B376" s="23"/>
      <c r="C376" s="23"/>
      <c r="D376" s="23"/>
      <c r="E376" s="58"/>
      <c r="F376" s="58"/>
      <c r="G376" s="396"/>
      <c r="H376" s="67"/>
      <c r="I376" s="58"/>
      <c r="J376" s="58"/>
      <c r="K376" s="58"/>
      <c r="L376" s="58"/>
      <c r="M376" s="58"/>
      <c r="N376" s="58"/>
      <c r="O376" s="58"/>
      <c r="P376" s="58"/>
      <c r="Q376" s="58"/>
      <c r="R376" s="58"/>
      <c r="S376" s="58"/>
      <c r="T376" s="58"/>
      <c r="U376" s="58"/>
      <c r="V376" s="58"/>
      <c r="W376" s="58"/>
      <c r="X376" s="58"/>
      <c r="Y376" s="58"/>
    </row>
    <row r="377" spans="1:25" ht="18" customHeight="1" x14ac:dyDescent="0.2">
      <c r="A377" s="23"/>
      <c r="B377" s="23"/>
      <c r="C377" s="23"/>
      <c r="D377" s="23"/>
      <c r="E377" s="58"/>
      <c r="F377" s="58"/>
      <c r="G377" s="396"/>
      <c r="H377" s="67"/>
      <c r="I377" s="58"/>
      <c r="J377" s="58"/>
      <c r="K377" s="58"/>
      <c r="L377" s="58"/>
      <c r="M377" s="58"/>
      <c r="N377" s="58"/>
      <c r="O377" s="58"/>
      <c r="P377" s="58"/>
      <c r="Q377" s="58"/>
      <c r="R377" s="58"/>
      <c r="S377" s="58"/>
      <c r="T377" s="58"/>
      <c r="U377" s="58"/>
      <c r="V377" s="58"/>
      <c r="W377" s="58"/>
      <c r="X377" s="58"/>
      <c r="Y377" s="58"/>
    </row>
    <row r="378" spans="1:25" ht="18" customHeight="1" x14ac:dyDescent="0.2">
      <c r="A378" s="23"/>
      <c r="B378" s="23"/>
      <c r="C378" s="23"/>
      <c r="D378" s="23"/>
      <c r="E378" s="58"/>
      <c r="F378" s="58"/>
      <c r="G378" s="396"/>
      <c r="H378" s="67"/>
      <c r="I378" s="58"/>
      <c r="J378" s="58"/>
      <c r="K378" s="58"/>
      <c r="L378" s="58"/>
      <c r="M378" s="58"/>
      <c r="N378" s="58"/>
      <c r="O378" s="58"/>
      <c r="P378" s="58"/>
      <c r="Q378" s="58"/>
      <c r="R378" s="58"/>
      <c r="S378" s="58"/>
      <c r="T378" s="58"/>
      <c r="U378" s="58"/>
      <c r="V378" s="58"/>
      <c r="W378" s="58"/>
      <c r="X378" s="58"/>
      <c r="Y378" s="58"/>
    </row>
    <row r="379" spans="1:25" ht="18" customHeight="1" x14ac:dyDescent="0.2">
      <c r="A379" s="23"/>
      <c r="B379" s="23"/>
      <c r="C379" s="23"/>
      <c r="D379" s="23"/>
      <c r="E379" s="58"/>
      <c r="F379" s="58"/>
      <c r="G379" s="396"/>
      <c r="H379" s="67"/>
      <c r="I379" s="58"/>
      <c r="J379" s="58"/>
      <c r="K379" s="58"/>
      <c r="L379" s="58"/>
      <c r="M379" s="58"/>
      <c r="N379" s="58"/>
      <c r="O379" s="58"/>
      <c r="P379" s="58"/>
      <c r="Q379" s="58"/>
      <c r="R379" s="58"/>
      <c r="S379" s="58"/>
      <c r="T379" s="58"/>
      <c r="U379" s="58"/>
      <c r="V379" s="58"/>
      <c r="W379" s="58"/>
      <c r="X379" s="58"/>
      <c r="Y379" s="58"/>
    </row>
    <row r="380" spans="1:25" ht="18" customHeight="1" x14ac:dyDescent="0.2">
      <c r="A380" s="23"/>
      <c r="B380" s="23"/>
      <c r="C380" s="23"/>
      <c r="D380" s="23"/>
      <c r="E380" s="58"/>
      <c r="F380" s="58"/>
      <c r="G380" s="396"/>
      <c r="H380" s="67"/>
      <c r="I380" s="58"/>
      <c r="J380" s="58"/>
      <c r="K380" s="58"/>
      <c r="L380" s="58"/>
      <c r="M380" s="58"/>
      <c r="N380" s="58"/>
      <c r="O380" s="58"/>
      <c r="P380" s="58"/>
      <c r="Q380" s="58"/>
      <c r="R380" s="58"/>
      <c r="S380" s="58"/>
      <c r="T380" s="58"/>
      <c r="U380" s="58"/>
      <c r="V380" s="58"/>
      <c r="W380" s="58"/>
      <c r="X380" s="58"/>
      <c r="Y380" s="58"/>
    </row>
    <row r="381" spans="1:25" ht="18" customHeight="1" x14ac:dyDescent="0.2">
      <c r="A381" s="23"/>
      <c r="B381" s="23"/>
      <c r="C381" s="23"/>
      <c r="D381" s="23"/>
      <c r="E381" s="58"/>
      <c r="F381" s="58"/>
      <c r="G381" s="396"/>
      <c r="H381" s="67"/>
      <c r="I381" s="58"/>
      <c r="J381" s="58"/>
      <c r="K381" s="58"/>
      <c r="L381" s="58"/>
      <c r="M381" s="58"/>
      <c r="N381" s="58"/>
      <c r="O381" s="58"/>
      <c r="P381" s="58"/>
      <c r="Q381" s="58"/>
      <c r="R381" s="58"/>
      <c r="S381" s="58"/>
      <c r="T381" s="58"/>
      <c r="U381" s="58"/>
      <c r="V381" s="58"/>
      <c r="W381" s="58"/>
      <c r="X381" s="58"/>
      <c r="Y381" s="58"/>
    </row>
    <row r="382" spans="1:25" ht="18" customHeight="1" x14ac:dyDescent="0.2">
      <c r="A382" s="23"/>
      <c r="B382" s="23"/>
      <c r="C382" s="23"/>
      <c r="D382" s="23"/>
      <c r="E382" s="58"/>
      <c r="F382" s="58"/>
      <c r="G382" s="396"/>
      <c r="H382" s="67"/>
      <c r="I382" s="58"/>
      <c r="J382" s="58"/>
      <c r="K382" s="58"/>
      <c r="L382" s="58"/>
      <c r="M382" s="58"/>
      <c r="N382" s="58"/>
      <c r="O382" s="58"/>
      <c r="P382" s="58"/>
      <c r="Q382" s="58"/>
      <c r="R382" s="58"/>
      <c r="S382" s="58"/>
      <c r="T382" s="58"/>
      <c r="U382" s="58"/>
      <c r="V382" s="58"/>
      <c r="W382" s="58"/>
      <c r="X382" s="58"/>
      <c r="Y382" s="58"/>
    </row>
    <row r="383" spans="1:25" ht="18" customHeight="1" x14ac:dyDescent="0.2">
      <c r="A383" s="23"/>
      <c r="B383" s="23"/>
      <c r="C383" s="23"/>
      <c r="D383" s="23"/>
      <c r="E383" s="58"/>
      <c r="F383" s="58"/>
      <c r="G383" s="396"/>
      <c r="H383" s="67"/>
      <c r="I383" s="58"/>
      <c r="J383" s="58"/>
      <c r="K383" s="58"/>
      <c r="L383" s="58"/>
      <c r="M383" s="58"/>
      <c r="N383" s="58"/>
      <c r="O383" s="58"/>
      <c r="P383" s="58"/>
      <c r="Q383" s="58"/>
      <c r="R383" s="58"/>
      <c r="S383" s="58"/>
      <c r="T383" s="58"/>
      <c r="U383" s="58"/>
      <c r="V383" s="58"/>
      <c r="W383" s="58"/>
      <c r="X383" s="58"/>
      <c r="Y383" s="58"/>
    </row>
    <row r="384" spans="1:25" ht="18" customHeight="1" x14ac:dyDescent="0.2">
      <c r="A384" s="23"/>
      <c r="B384" s="23"/>
      <c r="C384" s="23"/>
      <c r="D384" s="23"/>
      <c r="E384" s="58"/>
      <c r="F384" s="58"/>
      <c r="G384" s="396"/>
      <c r="H384" s="67"/>
      <c r="I384" s="58"/>
      <c r="J384" s="58"/>
      <c r="K384" s="58"/>
      <c r="L384" s="58"/>
      <c r="M384" s="58"/>
      <c r="N384" s="58"/>
      <c r="O384" s="58"/>
      <c r="P384" s="58"/>
      <c r="Q384" s="58"/>
      <c r="R384" s="58"/>
      <c r="S384" s="58"/>
      <c r="T384" s="58"/>
      <c r="U384" s="58"/>
      <c r="V384" s="58"/>
      <c r="W384" s="58"/>
      <c r="X384" s="58"/>
      <c r="Y384" s="58"/>
    </row>
    <row r="385" spans="1:25" ht="18" customHeight="1" x14ac:dyDescent="0.2">
      <c r="A385" s="23"/>
      <c r="B385" s="23"/>
      <c r="C385" s="23"/>
      <c r="D385" s="23"/>
      <c r="E385" s="58"/>
      <c r="F385" s="58"/>
      <c r="G385" s="396"/>
      <c r="H385" s="67"/>
      <c r="I385" s="58"/>
      <c r="J385" s="58"/>
      <c r="K385" s="58"/>
      <c r="L385" s="58"/>
      <c r="M385" s="58"/>
      <c r="N385" s="58"/>
      <c r="O385" s="58"/>
      <c r="P385" s="58"/>
      <c r="Q385" s="58"/>
      <c r="R385" s="58"/>
      <c r="S385" s="58"/>
      <c r="T385" s="58"/>
      <c r="U385" s="58"/>
      <c r="V385" s="58"/>
      <c r="W385" s="58"/>
      <c r="X385" s="58"/>
      <c r="Y385" s="58"/>
    </row>
    <row r="386" spans="1:25" ht="18" customHeight="1" x14ac:dyDescent="0.2">
      <c r="A386" s="23"/>
      <c r="B386" s="23"/>
      <c r="C386" s="23"/>
      <c r="D386" s="23"/>
      <c r="E386" s="58"/>
      <c r="F386" s="58"/>
      <c r="G386" s="396"/>
      <c r="H386" s="67"/>
      <c r="I386" s="58"/>
      <c r="J386" s="58"/>
      <c r="K386" s="58"/>
      <c r="L386" s="58"/>
      <c r="M386" s="58"/>
      <c r="N386" s="58"/>
      <c r="O386" s="58"/>
      <c r="P386" s="58"/>
      <c r="Q386" s="58"/>
      <c r="R386" s="58"/>
      <c r="S386" s="58"/>
      <c r="T386" s="58"/>
      <c r="U386" s="58"/>
      <c r="V386" s="58"/>
      <c r="W386" s="58"/>
      <c r="X386" s="58"/>
      <c r="Y386" s="58"/>
    </row>
    <row r="387" spans="1:25" ht="18" customHeight="1" x14ac:dyDescent="0.2">
      <c r="A387" s="23"/>
      <c r="B387" s="23"/>
      <c r="C387" s="23"/>
      <c r="D387" s="23"/>
      <c r="E387" s="58"/>
      <c r="F387" s="58"/>
      <c r="G387" s="396"/>
      <c r="H387" s="67"/>
      <c r="I387" s="58"/>
      <c r="J387" s="58"/>
      <c r="K387" s="58"/>
      <c r="L387" s="58"/>
      <c r="M387" s="58"/>
      <c r="N387" s="58"/>
      <c r="O387" s="58"/>
      <c r="P387" s="58"/>
      <c r="Q387" s="58"/>
      <c r="R387" s="58"/>
      <c r="S387" s="58"/>
      <c r="T387" s="58"/>
      <c r="U387" s="58"/>
      <c r="V387" s="58"/>
      <c r="W387" s="58"/>
      <c r="X387" s="58"/>
      <c r="Y387" s="58"/>
    </row>
    <row r="388" spans="1:25" ht="18" customHeight="1" x14ac:dyDescent="0.2">
      <c r="A388" s="23"/>
      <c r="B388" s="23"/>
      <c r="C388" s="23"/>
      <c r="D388" s="23"/>
      <c r="E388" s="58"/>
      <c r="F388" s="58"/>
      <c r="G388" s="396"/>
      <c r="H388" s="67"/>
      <c r="I388" s="58"/>
      <c r="J388" s="58"/>
      <c r="K388" s="58"/>
      <c r="L388" s="58"/>
      <c r="M388" s="58"/>
      <c r="N388" s="58"/>
      <c r="O388" s="58"/>
      <c r="P388" s="58"/>
      <c r="Q388" s="58"/>
      <c r="R388" s="58"/>
      <c r="S388" s="58"/>
      <c r="T388" s="58"/>
      <c r="U388" s="58"/>
      <c r="V388" s="58"/>
      <c r="W388" s="58"/>
      <c r="X388" s="58"/>
      <c r="Y388" s="58"/>
    </row>
    <row r="389" spans="1:25" ht="18" customHeight="1" x14ac:dyDescent="0.2">
      <c r="A389" s="23"/>
      <c r="B389" s="23"/>
      <c r="C389" s="23"/>
      <c r="D389" s="23"/>
      <c r="E389" s="58"/>
      <c r="F389" s="58"/>
      <c r="G389" s="396"/>
      <c r="H389" s="67"/>
      <c r="I389" s="58"/>
      <c r="J389" s="58"/>
      <c r="K389" s="58"/>
      <c r="L389" s="58"/>
      <c r="M389" s="58"/>
      <c r="N389" s="58"/>
      <c r="O389" s="58"/>
      <c r="P389" s="58"/>
      <c r="Q389" s="58"/>
      <c r="R389" s="58"/>
      <c r="S389" s="58"/>
      <c r="T389" s="58"/>
      <c r="U389" s="58"/>
      <c r="V389" s="58"/>
      <c r="W389" s="58"/>
      <c r="X389" s="58"/>
      <c r="Y389" s="58"/>
    </row>
    <row r="390" spans="1:25" ht="18" customHeight="1" x14ac:dyDescent="0.2">
      <c r="A390" s="23"/>
      <c r="B390" s="23"/>
      <c r="C390" s="23"/>
      <c r="D390" s="23"/>
      <c r="E390" s="58"/>
      <c r="F390" s="58"/>
      <c r="G390" s="396"/>
      <c r="H390" s="67"/>
      <c r="I390" s="58"/>
      <c r="J390" s="58"/>
      <c r="K390" s="58"/>
      <c r="L390" s="58"/>
      <c r="M390" s="58"/>
      <c r="N390" s="58"/>
      <c r="O390" s="58"/>
      <c r="P390" s="58"/>
      <c r="Q390" s="58"/>
      <c r="R390" s="58"/>
      <c r="S390" s="58"/>
      <c r="T390" s="58"/>
      <c r="U390" s="58"/>
      <c r="V390" s="58"/>
      <c r="W390" s="58"/>
      <c r="X390" s="58"/>
      <c r="Y390" s="58"/>
    </row>
    <row r="391" spans="1:25" ht="18" customHeight="1" x14ac:dyDescent="0.2">
      <c r="A391" s="23"/>
      <c r="B391" s="23"/>
      <c r="C391" s="23"/>
      <c r="D391" s="23"/>
      <c r="E391" s="58"/>
      <c r="F391" s="58"/>
      <c r="G391" s="396"/>
      <c r="H391" s="67"/>
      <c r="I391" s="58"/>
      <c r="J391" s="58"/>
      <c r="K391" s="58"/>
      <c r="L391" s="58"/>
      <c r="M391" s="58"/>
      <c r="N391" s="58"/>
      <c r="O391" s="58"/>
      <c r="P391" s="58"/>
      <c r="Q391" s="58"/>
      <c r="R391" s="58"/>
      <c r="S391" s="58"/>
      <c r="T391" s="58"/>
      <c r="U391" s="58"/>
      <c r="V391" s="58"/>
      <c r="W391" s="58"/>
      <c r="X391" s="58"/>
      <c r="Y391" s="58"/>
    </row>
    <row r="392" spans="1:25" ht="18" customHeight="1" x14ac:dyDescent="0.2">
      <c r="A392" s="23"/>
      <c r="B392" s="23"/>
      <c r="C392" s="23"/>
      <c r="D392" s="23"/>
      <c r="E392" s="58"/>
      <c r="F392" s="58"/>
      <c r="G392" s="396"/>
      <c r="H392" s="67"/>
      <c r="I392" s="58"/>
      <c r="J392" s="58"/>
      <c r="K392" s="58"/>
      <c r="L392" s="58"/>
      <c r="M392" s="58"/>
      <c r="N392" s="58"/>
      <c r="O392" s="58"/>
      <c r="P392" s="58"/>
      <c r="Q392" s="58"/>
      <c r="R392" s="58"/>
      <c r="S392" s="58"/>
      <c r="T392" s="58"/>
      <c r="U392" s="58"/>
      <c r="V392" s="58"/>
      <c r="W392" s="58"/>
      <c r="X392" s="58"/>
      <c r="Y392" s="58"/>
    </row>
    <row r="393" spans="1:25" ht="18" customHeight="1" x14ac:dyDescent="0.2">
      <c r="A393" s="23"/>
      <c r="B393" s="23"/>
      <c r="C393" s="23"/>
      <c r="D393" s="23"/>
      <c r="E393" s="58"/>
      <c r="F393" s="58"/>
      <c r="G393" s="396"/>
      <c r="H393" s="67"/>
      <c r="I393" s="58"/>
      <c r="J393" s="58"/>
      <c r="K393" s="58"/>
      <c r="L393" s="58"/>
      <c r="M393" s="58"/>
      <c r="N393" s="58"/>
      <c r="O393" s="58"/>
      <c r="P393" s="58"/>
      <c r="Q393" s="58"/>
      <c r="R393" s="58"/>
      <c r="S393" s="58"/>
      <c r="T393" s="58"/>
      <c r="U393" s="58"/>
      <c r="V393" s="58"/>
      <c r="W393" s="58"/>
      <c r="X393" s="58"/>
      <c r="Y393" s="58"/>
    </row>
    <row r="394" spans="1:25" ht="18" customHeight="1" x14ac:dyDescent="0.2">
      <c r="A394" s="23"/>
      <c r="B394" s="23"/>
      <c r="C394" s="23"/>
      <c r="D394" s="23"/>
      <c r="E394" s="58"/>
      <c r="F394" s="58"/>
      <c r="G394" s="396"/>
      <c r="H394" s="67"/>
      <c r="I394" s="58"/>
      <c r="J394" s="58"/>
      <c r="K394" s="58"/>
      <c r="L394" s="58"/>
      <c r="M394" s="58"/>
      <c r="N394" s="58"/>
      <c r="O394" s="58"/>
      <c r="P394" s="58"/>
      <c r="Q394" s="58"/>
      <c r="R394" s="58"/>
      <c r="S394" s="58"/>
      <c r="T394" s="58"/>
      <c r="U394" s="58"/>
      <c r="V394" s="58"/>
      <c r="W394" s="58"/>
      <c r="X394" s="58"/>
      <c r="Y394" s="58"/>
    </row>
    <row r="395" spans="1:25" ht="18" customHeight="1" x14ac:dyDescent="0.2">
      <c r="A395" s="23"/>
      <c r="B395" s="23"/>
      <c r="C395" s="23"/>
      <c r="D395" s="23"/>
      <c r="E395" s="58"/>
      <c r="F395" s="58"/>
      <c r="G395" s="396"/>
      <c r="H395" s="67"/>
      <c r="I395" s="58"/>
      <c r="J395" s="58"/>
      <c r="K395" s="58"/>
      <c r="L395" s="58"/>
      <c r="M395" s="58"/>
      <c r="N395" s="58"/>
      <c r="O395" s="58"/>
      <c r="P395" s="58"/>
      <c r="Q395" s="58"/>
      <c r="R395" s="58"/>
      <c r="S395" s="58"/>
      <c r="T395" s="58"/>
      <c r="U395" s="58"/>
      <c r="V395" s="58"/>
      <c r="W395" s="58"/>
      <c r="X395" s="58"/>
      <c r="Y395" s="58"/>
    </row>
    <row r="396" spans="1:25" ht="18" customHeight="1" x14ac:dyDescent="0.2">
      <c r="A396" s="23"/>
      <c r="B396" s="23"/>
      <c r="C396" s="23"/>
      <c r="D396" s="23"/>
      <c r="E396" s="58"/>
      <c r="F396" s="58"/>
      <c r="G396" s="396"/>
      <c r="H396" s="67"/>
      <c r="I396" s="58"/>
      <c r="J396" s="58"/>
      <c r="K396" s="58"/>
      <c r="L396" s="58"/>
      <c r="M396" s="58"/>
      <c r="N396" s="58"/>
      <c r="O396" s="58"/>
      <c r="P396" s="58"/>
      <c r="Q396" s="58"/>
      <c r="R396" s="58"/>
      <c r="S396" s="58"/>
      <c r="T396" s="58"/>
      <c r="U396" s="58"/>
      <c r="V396" s="58"/>
      <c r="W396" s="58"/>
      <c r="X396" s="58"/>
      <c r="Y396" s="58"/>
    </row>
    <row r="397" spans="1:25" ht="18" customHeight="1" x14ac:dyDescent="0.2">
      <c r="A397" s="23"/>
      <c r="B397" s="23"/>
      <c r="C397" s="23"/>
      <c r="D397" s="23"/>
      <c r="E397" s="58"/>
      <c r="F397" s="58"/>
      <c r="G397" s="396"/>
      <c r="H397" s="67"/>
      <c r="I397" s="58"/>
      <c r="J397" s="58"/>
      <c r="K397" s="58"/>
      <c r="L397" s="58"/>
      <c r="M397" s="58"/>
      <c r="N397" s="58"/>
      <c r="O397" s="58"/>
      <c r="P397" s="58"/>
      <c r="Q397" s="58"/>
      <c r="R397" s="58"/>
      <c r="S397" s="58"/>
      <c r="T397" s="58"/>
      <c r="U397" s="58"/>
      <c r="V397" s="58"/>
      <c r="W397" s="58"/>
      <c r="X397" s="58"/>
      <c r="Y397" s="58"/>
    </row>
    <row r="398" spans="1:25" ht="18" customHeight="1" x14ac:dyDescent="0.2">
      <c r="A398" s="23"/>
      <c r="B398" s="23"/>
      <c r="C398" s="23"/>
      <c r="D398" s="23"/>
      <c r="E398" s="58"/>
      <c r="F398" s="58"/>
      <c r="G398" s="396"/>
      <c r="H398" s="67"/>
      <c r="I398" s="58"/>
      <c r="J398" s="58"/>
      <c r="K398" s="58"/>
      <c r="L398" s="58"/>
      <c r="M398" s="58"/>
      <c r="N398" s="58"/>
      <c r="O398" s="58"/>
      <c r="P398" s="58"/>
      <c r="Q398" s="58"/>
      <c r="R398" s="58"/>
      <c r="S398" s="58"/>
      <c r="T398" s="58"/>
      <c r="U398" s="58"/>
      <c r="V398" s="58"/>
      <c r="W398" s="58"/>
      <c r="X398" s="58"/>
      <c r="Y398" s="58"/>
    </row>
    <row r="399" spans="1:25" ht="18" customHeight="1" x14ac:dyDescent="0.2">
      <c r="A399" s="23"/>
      <c r="B399" s="23"/>
      <c r="C399" s="23"/>
      <c r="D399" s="23"/>
      <c r="E399" s="58"/>
      <c r="F399" s="58"/>
      <c r="G399" s="396"/>
      <c r="H399" s="67"/>
      <c r="I399" s="58"/>
      <c r="J399" s="58"/>
      <c r="K399" s="58"/>
      <c r="L399" s="58"/>
      <c r="M399" s="58"/>
      <c r="N399" s="58"/>
      <c r="O399" s="58"/>
      <c r="P399" s="58"/>
      <c r="Q399" s="58"/>
      <c r="R399" s="58"/>
      <c r="S399" s="58"/>
      <c r="T399" s="58"/>
      <c r="U399" s="58"/>
      <c r="V399" s="58"/>
      <c r="W399" s="58"/>
      <c r="X399" s="58"/>
      <c r="Y399" s="58"/>
    </row>
    <row r="400" spans="1:25" ht="18" customHeight="1" x14ac:dyDescent="0.2">
      <c r="A400" s="23"/>
      <c r="B400" s="23"/>
      <c r="C400" s="23"/>
      <c r="D400" s="23"/>
      <c r="E400" s="58"/>
      <c r="F400" s="58"/>
      <c r="G400" s="396"/>
      <c r="H400" s="67"/>
      <c r="I400" s="58"/>
      <c r="J400" s="58"/>
      <c r="K400" s="58"/>
      <c r="L400" s="58"/>
      <c r="M400" s="58"/>
      <c r="N400" s="58"/>
      <c r="O400" s="58"/>
      <c r="P400" s="58"/>
      <c r="Q400" s="58"/>
      <c r="R400" s="58"/>
      <c r="S400" s="58"/>
      <c r="T400" s="58"/>
      <c r="U400" s="58"/>
      <c r="V400" s="58"/>
      <c r="W400" s="58"/>
      <c r="X400" s="58"/>
      <c r="Y400" s="58"/>
    </row>
    <row r="401" spans="1:25" ht="18" customHeight="1" x14ac:dyDescent="0.2">
      <c r="A401" s="23"/>
      <c r="B401" s="23"/>
      <c r="C401" s="23"/>
      <c r="D401" s="23"/>
      <c r="E401" s="58"/>
      <c r="F401" s="58"/>
      <c r="G401" s="396"/>
      <c r="H401" s="67"/>
      <c r="I401" s="58"/>
      <c r="J401" s="58"/>
      <c r="K401" s="58"/>
      <c r="L401" s="58"/>
      <c r="M401" s="58"/>
      <c r="N401" s="58"/>
      <c r="O401" s="58"/>
      <c r="P401" s="58"/>
      <c r="Q401" s="58"/>
      <c r="R401" s="58"/>
      <c r="S401" s="58"/>
      <c r="T401" s="58"/>
      <c r="U401" s="58"/>
      <c r="V401" s="58"/>
      <c r="W401" s="58"/>
      <c r="X401" s="58"/>
      <c r="Y401" s="58"/>
    </row>
    <row r="402" spans="1:25" ht="18" customHeight="1" x14ac:dyDescent="0.2">
      <c r="A402" s="23"/>
      <c r="B402" s="23"/>
      <c r="C402" s="23"/>
      <c r="D402" s="23"/>
      <c r="E402" s="58"/>
      <c r="F402" s="58"/>
      <c r="G402" s="396"/>
      <c r="H402" s="67"/>
      <c r="I402" s="58"/>
      <c r="J402" s="58"/>
      <c r="K402" s="58"/>
      <c r="L402" s="58"/>
      <c r="M402" s="58"/>
      <c r="N402" s="58"/>
      <c r="O402" s="58"/>
      <c r="P402" s="58"/>
      <c r="Q402" s="58"/>
      <c r="R402" s="58"/>
      <c r="S402" s="58"/>
      <c r="T402" s="58"/>
      <c r="U402" s="58"/>
      <c r="V402" s="58"/>
      <c r="W402" s="58"/>
      <c r="X402" s="58"/>
      <c r="Y402" s="58"/>
    </row>
    <row r="403" spans="1:25" ht="18" customHeight="1" x14ac:dyDescent="0.2">
      <c r="A403" s="23"/>
      <c r="B403" s="23"/>
      <c r="C403" s="23"/>
      <c r="D403" s="23"/>
      <c r="E403" s="58"/>
      <c r="F403" s="58"/>
      <c r="G403" s="396"/>
      <c r="H403" s="67"/>
      <c r="I403" s="58"/>
      <c r="J403" s="58"/>
      <c r="K403" s="58"/>
      <c r="L403" s="58"/>
      <c r="M403" s="58"/>
      <c r="N403" s="58"/>
      <c r="O403" s="58"/>
      <c r="P403" s="58"/>
      <c r="Q403" s="58"/>
      <c r="R403" s="58"/>
      <c r="S403" s="58"/>
      <c r="T403" s="58"/>
      <c r="U403" s="58"/>
      <c r="V403" s="58"/>
      <c r="W403" s="58"/>
      <c r="X403" s="58"/>
      <c r="Y403" s="58"/>
    </row>
    <row r="404" spans="1:25" ht="18" customHeight="1" x14ac:dyDescent="0.2">
      <c r="A404" s="23"/>
      <c r="B404" s="23"/>
      <c r="C404" s="23"/>
      <c r="D404" s="23"/>
      <c r="E404" s="58"/>
      <c r="F404" s="58"/>
      <c r="G404" s="396"/>
      <c r="H404" s="67"/>
      <c r="I404" s="58"/>
      <c r="J404" s="58"/>
      <c r="K404" s="58"/>
      <c r="L404" s="58"/>
      <c r="M404" s="58"/>
      <c r="N404" s="58"/>
      <c r="O404" s="58"/>
      <c r="P404" s="58"/>
      <c r="Q404" s="58"/>
      <c r="R404" s="58"/>
      <c r="S404" s="58"/>
      <c r="T404" s="58"/>
      <c r="U404" s="58"/>
      <c r="V404" s="58"/>
      <c r="W404" s="58"/>
      <c r="X404" s="58"/>
      <c r="Y404" s="58"/>
    </row>
    <row r="405" spans="1:25" ht="18" customHeight="1" x14ac:dyDescent="0.2">
      <c r="A405" s="23"/>
      <c r="B405" s="23"/>
      <c r="C405" s="23"/>
      <c r="D405" s="23"/>
      <c r="E405" s="58"/>
      <c r="F405" s="58"/>
      <c r="G405" s="396"/>
      <c r="H405" s="67"/>
      <c r="I405" s="58"/>
      <c r="J405" s="58"/>
      <c r="K405" s="58"/>
      <c r="L405" s="58"/>
      <c r="M405" s="58"/>
      <c r="N405" s="58"/>
      <c r="O405" s="58"/>
      <c r="P405" s="58"/>
      <c r="Q405" s="58"/>
      <c r="R405" s="58"/>
      <c r="S405" s="58"/>
      <c r="T405" s="58"/>
      <c r="U405" s="58"/>
      <c r="V405" s="58"/>
      <c r="W405" s="58"/>
      <c r="X405" s="58"/>
      <c r="Y405" s="58"/>
    </row>
    <row r="406" spans="1:25" ht="18" customHeight="1" x14ac:dyDescent="0.2">
      <c r="A406" s="23"/>
      <c r="B406" s="23"/>
      <c r="C406" s="23"/>
      <c r="D406" s="23"/>
      <c r="E406" s="58"/>
      <c r="F406" s="58"/>
      <c r="G406" s="396"/>
      <c r="H406" s="67"/>
      <c r="I406" s="58"/>
      <c r="J406" s="58"/>
      <c r="K406" s="58"/>
      <c r="L406" s="58"/>
      <c r="M406" s="58"/>
      <c r="N406" s="58"/>
      <c r="O406" s="58"/>
      <c r="P406" s="58"/>
      <c r="Q406" s="58"/>
      <c r="R406" s="58"/>
      <c r="S406" s="58"/>
      <c r="T406" s="58"/>
      <c r="U406" s="58"/>
      <c r="V406" s="58"/>
      <c r="W406" s="58"/>
      <c r="X406" s="58"/>
      <c r="Y406" s="58"/>
    </row>
    <row r="407" spans="1:25" ht="18" customHeight="1" x14ac:dyDescent="0.2">
      <c r="A407" s="23"/>
      <c r="B407" s="23"/>
      <c r="C407" s="23"/>
      <c r="D407" s="23"/>
      <c r="E407" s="58"/>
      <c r="F407" s="58"/>
      <c r="G407" s="396"/>
      <c r="H407" s="67"/>
      <c r="I407" s="58"/>
      <c r="J407" s="58"/>
      <c r="K407" s="58"/>
      <c r="L407" s="58"/>
      <c r="M407" s="58"/>
      <c r="N407" s="58"/>
      <c r="O407" s="58"/>
      <c r="P407" s="58"/>
      <c r="Q407" s="58"/>
      <c r="R407" s="58"/>
      <c r="S407" s="58"/>
      <c r="T407" s="58"/>
      <c r="U407" s="58"/>
      <c r="V407" s="58"/>
      <c r="W407" s="58"/>
      <c r="X407" s="58"/>
      <c r="Y407" s="58"/>
    </row>
    <row r="408" spans="1:25" ht="18" customHeight="1" x14ac:dyDescent="0.2">
      <c r="A408" s="23"/>
      <c r="B408" s="23"/>
      <c r="C408" s="23"/>
      <c r="D408" s="23"/>
      <c r="E408" s="58"/>
      <c r="F408" s="58"/>
      <c r="G408" s="396"/>
      <c r="H408" s="67"/>
      <c r="I408" s="58"/>
      <c r="J408" s="58"/>
      <c r="K408" s="58"/>
      <c r="L408" s="58"/>
      <c r="M408" s="58"/>
      <c r="N408" s="58"/>
      <c r="O408" s="58"/>
      <c r="P408" s="58"/>
      <c r="Q408" s="58"/>
      <c r="R408" s="58"/>
      <c r="S408" s="58"/>
      <c r="T408" s="58"/>
      <c r="U408" s="58"/>
      <c r="V408" s="58"/>
      <c r="W408" s="58"/>
      <c r="X408" s="58"/>
      <c r="Y408" s="58"/>
    </row>
    <row r="409" spans="1:25" ht="18" customHeight="1" x14ac:dyDescent="0.2">
      <c r="A409" s="23"/>
      <c r="B409" s="23"/>
      <c r="C409" s="23"/>
      <c r="D409" s="23"/>
      <c r="E409" s="58"/>
      <c r="F409" s="58"/>
      <c r="G409" s="396"/>
      <c r="H409" s="67"/>
      <c r="I409" s="58"/>
      <c r="J409" s="58"/>
      <c r="K409" s="58"/>
      <c r="L409" s="58"/>
      <c r="M409" s="58"/>
      <c r="N409" s="58"/>
      <c r="O409" s="58"/>
      <c r="P409" s="58"/>
      <c r="Q409" s="58"/>
      <c r="R409" s="58"/>
      <c r="S409" s="58"/>
      <c r="T409" s="58"/>
      <c r="U409" s="58"/>
      <c r="V409" s="58"/>
      <c r="W409" s="58"/>
      <c r="X409" s="58"/>
      <c r="Y409" s="58"/>
    </row>
    <row r="410" spans="1:25" ht="18" customHeight="1" x14ac:dyDescent="0.2">
      <c r="A410" s="23"/>
      <c r="B410" s="23"/>
      <c r="C410" s="23"/>
      <c r="D410" s="23"/>
      <c r="E410" s="58"/>
      <c r="F410" s="58"/>
      <c r="G410" s="396"/>
      <c r="H410" s="67"/>
      <c r="I410" s="58"/>
      <c r="J410" s="58"/>
      <c r="K410" s="58"/>
      <c r="L410" s="58"/>
      <c r="M410" s="58"/>
      <c r="N410" s="58"/>
      <c r="O410" s="58"/>
      <c r="P410" s="58"/>
      <c r="Q410" s="58"/>
      <c r="R410" s="58"/>
      <c r="S410" s="58"/>
      <c r="T410" s="58"/>
      <c r="U410" s="58"/>
      <c r="V410" s="58"/>
      <c r="W410" s="58"/>
      <c r="X410" s="58"/>
      <c r="Y410" s="58"/>
    </row>
    <row r="411" spans="1:25" ht="18" customHeight="1" x14ac:dyDescent="0.2">
      <c r="A411" s="23"/>
      <c r="B411" s="23"/>
      <c r="C411" s="23"/>
      <c r="D411" s="23"/>
      <c r="E411" s="58"/>
      <c r="F411" s="58"/>
      <c r="G411" s="396"/>
      <c r="H411" s="67"/>
      <c r="I411" s="58"/>
      <c r="J411" s="58"/>
      <c r="K411" s="58"/>
      <c r="L411" s="58"/>
      <c r="M411" s="58"/>
      <c r="N411" s="58"/>
      <c r="O411" s="58"/>
      <c r="P411" s="58"/>
      <c r="Q411" s="58"/>
      <c r="R411" s="58"/>
      <c r="S411" s="58"/>
      <c r="T411" s="58"/>
      <c r="U411" s="58"/>
      <c r="V411" s="58"/>
      <c r="W411" s="58"/>
      <c r="X411" s="58"/>
      <c r="Y411" s="58"/>
    </row>
    <row r="412" spans="1:25" ht="18" customHeight="1" x14ac:dyDescent="0.2">
      <c r="A412" s="23"/>
      <c r="B412" s="23"/>
      <c r="C412" s="23"/>
      <c r="D412" s="23"/>
      <c r="E412" s="58"/>
      <c r="F412" s="58"/>
      <c r="G412" s="396"/>
      <c r="H412" s="67"/>
      <c r="I412" s="58"/>
      <c r="J412" s="58"/>
      <c r="K412" s="58"/>
      <c r="L412" s="58"/>
      <c r="M412" s="58"/>
      <c r="N412" s="58"/>
      <c r="O412" s="58"/>
      <c r="P412" s="58"/>
      <c r="Q412" s="58"/>
      <c r="R412" s="58"/>
      <c r="S412" s="58"/>
      <c r="T412" s="58"/>
      <c r="U412" s="58"/>
      <c r="V412" s="58"/>
      <c r="W412" s="58"/>
      <c r="X412" s="58"/>
      <c r="Y412" s="58"/>
    </row>
    <row r="413" spans="1:25" ht="18" customHeight="1" x14ac:dyDescent="0.2">
      <c r="A413" s="23"/>
      <c r="B413" s="23"/>
      <c r="C413" s="23"/>
      <c r="D413" s="23"/>
      <c r="E413" s="58"/>
      <c r="F413" s="58"/>
      <c r="G413" s="396"/>
      <c r="H413" s="67"/>
      <c r="I413" s="58"/>
      <c r="J413" s="58"/>
      <c r="K413" s="58"/>
      <c r="L413" s="58"/>
      <c r="M413" s="58"/>
      <c r="N413" s="58"/>
      <c r="O413" s="58"/>
      <c r="P413" s="58"/>
      <c r="Q413" s="58"/>
      <c r="R413" s="58"/>
      <c r="S413" s="58"/>
      <c r="T413" s="58"/>
      <c r="U413" s="58"/>
      <c r="V413" s="58"/>
      <c r="W413" s="58"/>
      <c r="X413" s="58"/>
      <c r="Y413" s="58"/>
    </row>
    <row r="414" spans="1:25" ht="18" customHeight="1" x14ac:dyDescent="0.2">
      <c r="A414" s="23"/>
      <c r="B414" s="23"/>
      <c r="C414" s="23"/>
      <c r="D414" s="23"/>
      <c r="E414" s="58"/>
      <c r="F414" s="58"/>
      <c r="G414" s="396"/>
      <c r="H414" s="67"/>
      <c r="I414" s="58"/>
      <c r="J414" s="58"/>
      <c r="K414" s="58"/>
      <c r="L414" s="58"/>
      <c r="M414" s="58"/>
      <c r="N414" s="58"/>
      <c r="O414" s="58"/>
      <c r="P414" s="58"/>
      <c r="Q414" s="58"/>
      <c r="R414" s="58"/>
      <c r="S414" s="58"/>
      <c r="T414" s="58"/>
      <c r="U414" s="58"/>
      <c r="V414" s="58"/>
      <c r="W414" s="58"/>
      <c r="X414" s="58"/>
      <c r="Y414" s="58"/>
    </row>
    <row r="415" spans="1:25" ht="18" customHeight="1" x14ac:dyDescent="0.2">
      <c r="A415" s="23"/>
      <c r="B415" s="23"/>
      <c r="C415" s="23"/>
      <c r="D415" s="23"/>
      <c r="E415" s="58"/>
      <c r="F415" s="58"/>
      <c r="G415" s="396"/>
      <c r="H415" s="67"/>
      <c r="I415" s="58"/>
      <c r="J415" s="58"/>
      <c r="K415" s="58"/>
      <c r="L415" s="58"/>
      <c r="M415" s="58"/>
      <c r="N415" s="58"/>
      <c r="O415" s="58"/>
      <c r="P415" s="58"/>
      <c r="Q415" s="58"/>
      <c r="R415" s="58"/>
      <c r="S415" s="58"/>
      <c r="T415" s="58"/>
      <c r="U415" s="58"/>
      <c r="V415" s="58"/>
      <c r="W415" s="58"/>
      <c r="X415" s="58"/>
      <c r="Y415" s="58"/>
    </row>
    <row r="416" spans="1:25" ht="18" customHeight="1" x14ac:dyDescent="0.2">
      <c r="A416" s="23"/>
      <c r="B416" s="23"/>
      <c r="C416" s="23"/>
      <c r="D416" s="23"/>
      <c r="E416" s="58"/>
      <c r="F416" s="58"/>
      <c r="G416" s="396"/>
      <c r="H416" s="67"/>
      <c r="I416" s="58"/>
      <c r="J416" s="58"/>
      <c r="K416" s="58"/>
      <c r="L416" s="58"/>
      <c r="M416" s="58"/>
      <c r="N416" s="58"/>
      <c r="O416" s="58"/>
      <c r="P416" s="58"/>
      <c r="Q416" s="58"/>
      <c r="R416" s="58"/>
      <c r="S416" s="58"/>
      <c r="T416" s="58"/>
      <c r="U416" s="58"/>
      <c r="V416" s="58"/>
      <c r="W416" s="58"/>
      <c r="X416" s="58"/>
      <c r="Y416" s="58"/>
    </row>
    <row r="417" spans="1:25" ht="18" customHeight="1" x14ac:dyDescent="0.2">
      <c r="A417" s="23"/>
      <c r="B417" s="23"/>
      <c r="C417" s="23"/>
      <c r="D417" s="23"/>
      <c r="E417" s="58"/>
      <c r="F417" s="58"/>
      <c r="G417" s="396"/>
      <c r="H417" s="67"/>
      <c r="I417" s="58"/>
      <c r="J417" s="58"/>
      <c r="K417" s="58"/>
      <c r="L417" s="58"/>
      <c r="M417" s="58"/>
      <c r="N417" s="58"/>
      <c r="O417" s="58"/>
      <c r="P417" s="58"/>
      <c r="Q417" s="58"/>
      <c r="R417" s="58"/>
      <c r="S417" s="58"/>
      <c r="T417" s="58"/>
      <c r="U417" s="58"/>
      <c r="V417" s="58"/>
      <c r="W417" s="58"/>
      <c r="X417" s="58"/>
      <c r="Y417" s="58"/>
    </row>
    <row r="418" spans="1:25" ht="18" customHeight="1" x14ac:dyDescent="0.2">
      <c r="A418" s="23"/>
      <c r="B418" s="23"/>
      <c r="C418" s="23"/>
      <c r="D418" s="23"/>
      <c r="E418" s="58"/>
      <c r="F418" s="58"/>
      <c r="G418" s="396"/>
      <c r="H418" s="67"/>
      <c r="I418" s="58"/>
      <c r="J418" s="58"/>
      <c r="K418" s="58"/>
      <c r="L418" s="58"/>
      <c r="M418" s="58"/>
      <c r="N418" s="58"/>
      <c r="O418" s="58"/>
      <c r="P418" s="58"/>
      <c r="Q418" s="58"/>
      <c r="R418" s="58"/>
      <c r="S418" s="58"/>
      <c r="T418" s="58"/>
      <c r="U418" s="58"/>
      <c r="V418" s="58"/>
      <c r="W418" s="58"/>
      <c r="X418" s="58"/>
      <c r="Y418" s="58"/>
    </row>
    <row r="419" spans="1:25" ht="18" customHeight="1" x14ac:dyDescent="0.2">
      <c r="A419" s="23"/>
      <c r="B419" s="23"/>
      <c r="C419" s="23"/>
      <c r="D419" s="23"/>
      <c r="E419" s="58"/>
      <c r="F419" s="58"/>
      <c r="G419" s="396"/>
      <c r="H419" s="67"/>
      <c r="I419" s="58"/>
      <c r="J419" s="58"/>
      <c r="K419" s="58"/>
      <c r="L419" s="58"/>
      <c r="M419" s="58"/>
      <c r="N419" s="58"/>
      <c r="O419" s="58"/>
      <c r="P419" s="58"/>
      <c r="Q419" s="58"/>
      <c r="R419" s="58"/>
      <c r="S419" s="58"/>
      <c r="T419" s="58"/>
      <c r="U419" s="58"/>
      <c r="V419" s="58"/>
      <c r="W419" s="58"/>
      <c r="X419" s="58"/>
      <c r="Y419" s="58"/>
    </row>
    <row r="420" spans="1:25" ht="18" customHeight="1" x14ac:dyDescent="0.2">
      <c r="A420" s="23"/>
      <c r="B420" s="23"/>
      <c r="C420" s="23"/>
      <c r="D420" s="23"/>
      <c r="E420" s="58"/>
      <c r="F420" s="58"/>
      <c r="G420" s="396"/>
      <c r="H420" s="67"/>
      <c r="I420" s="58"/>
      <c r="J420" s="58"/>
      <c r="K420" s="58"/>
      <c r="L420" s="58"/>
      <c r="M420" s="58"/>
      <c r="N420" s="58"/>
      <c r="O420" s="58"/>
      <c r="P420" s="58"/>
      <c r="Q420" s="58"/>
      <c r="R420" s="58"/>
      <c r="S420" s="58"/>
      <c r="T420" s="58"/>
      <c r="U420" s="58"/>
      <c r="V420" s="58"/>
      <c r="W420" s="58"/>
      <c r="X420" s="58"/>
      <c r="Y420" s="58"/>
    </row>
    <row r="421" spans="1:25" ht="18" customHeight="1" x14ac:dyDescent="0.2">
      <c r="A421" s="23"/>
      <c r="B421" s="23"/>
      <c r="C421" s="23"/>
      <c r="D421" s="23"/>
      <c r="E421" s="58"/>
      <c r="F421" s="58"/>
      <c r="G421" s="396"/>
      <c r="H421" s="67"/>
      <c r="I421" s="58"/>
      <c r="J421" s="58"/>
      <c r="K421" s="58"/>
      <c r="L421" s="58"/>
      <c r="M421" s="58"/>
      <c r="N421" s="58"/>
      <c r="O421" s="58"/>
      <c r="P421" s="58"/>
      <c r="Q421" s="58"/>
      <c r="R421" s="58"/>
      <c r="S421" s="58"/>
      <c r="T421" s="58"/>
      <c r="U421" s="58"/>
      <c r="V421" s="58"/>
      <c r="W421" s="58"/>
      <c r="X421" s="58"/>
      <c r="Y421" s="58"/>
    </row>
    <row r="422" spans="1:25" ht="18" customHeight="1" x14ac:dyDescent="0.2">
      <c r="A422" s="23"/>
      <c r="B422" s="23"/>
      <c r="C422" s="23"/>
      <c r="D422" s="23"/>
      <c r="E422" s="58"/>
      <c r="F422" s="58"/>
      <c r="G422" s="396"/>
      <c r="H422" s="67"/>
      <c r="I422" s="58"/>
      <c r="J422" s="58"/>
      <c r="K422" s="58"/>
      <c r="L422" s="58"/>
      <c r="M422" s="58"/>
      <c r="N422" s="58"/>
      <c r="O422" s="58"/>
      <c r="P422" s="58"/>
      <c r="Q422" s="58"/>
      <c r="R422" s="58"/>
      <c r="S422" s="58"/>
      <c r="T422" s="58"/>
      <c r="U422" s="58"/>
      <c r="V422" s="58"/>
      <c r="W422" s="58"/>
      <c r="X422" s="58"/>
      <c r="Y422" s="58"/>
    </row>
    <row r="423" spans="1:25" ht="18" customHeight="1" x14ac:dyDescent="0.2">
      <c r="A423" s="23"/>
      <c r="B423" s="23"/>
      <c r="C423" s="23"/>
      <c r="D423" s="23"/>
      <c r="E423" s="58"/>
      <c r="F423" s="58"/>
      <c r="G423" s="396"/>
      <c r="H423" s="67"/>
      <c r="I423" s="58"/>
      <c r="J423" s="58"/>
      <c r="K423" s="58"/>
      <c r="L423" s="58"/>
      <c r="M423" s="58"/>
      <c r="N423" s="58"/>
      <c r="O423" s="58"/>
      <c r="P423" s="58"/>
      <c r="Q423" s="58"/>
      <c r="R423" s="58"/>
      <c r="S423" s="58"/>
      <c r="T423" s="58"/>
      <c r="U423" s="58"/>
      <c r="V423" s="58"/>
      <c r="W423" s="58"/>
      <c r="X423" s="58"/>
      <c r="Y423" s="58"/>
    </row>
    <row r="424" spans="1:25" ht="18" customHeight="1" x14ac:dyDescent="0.2">
      <c r="A424" s="23"/>
      <c r="B424" s="23"/>
      <c r="C424" s="23"/>
      <c r="D424" s="23"/>
      <c r="E424" s="58"/>
      <c r="F424" s="58"/>
      <c r="G424" s="396"/>
      <c r="H424" s="67"/>
      <c r="I424" s="58"/>
      <c r="J424" s="58"/>
      <c r="K424" s="58"/>
      <c r="L424" s="58"/>
      <c r="M424" s="58"/>
      <c r="N424" s="58"/>
      <c r="O424" s="58"/>
      <c r="P424" s="58"/>
      <c r="Q424" s="58"/>
      <c r="R424" s="58"/>
      <c r="S424" s="58"/>
      <c r="T424" s="58"/>
      <c r="U424" s="58"/>
      <c r="V424" s="58"/>
      <c r="W424" s="58"/>
      <c r="X424" s="58"/>
      <c r="Y424" s="58"/>
    </row>
    <row r="425" spans="1:25" ht="18" customHeight="1" x14ac:dyDescent="0.2">
      <c r="A425" s="23"/>
      <c r="B425" s="23"/>
      <c r="C425" s="23"/>
      <c r="D425" s="23"/>
      <c r="E425" s="58"/>
      <c r="F425" s="58"/>
      <c r="G425" s="396"/>
      <c r="H425" s="67"/>
      <c r="I425" s="58"/>
      <c r="J425" s="58"/>
      <c r="K425" s="58"/>
      <c r="L425" s="58"/>
      <c r="M425" s="58"/>
      <c r="N425" s="58"/>
      <c r="O425" s="58"/>
      <c r="P425" s="58"/>
      <c r="Q425" s="58"/>
      <c r="R425" s="58"/>
      <c r="S425" s="58"/>
      <c r="T425" s="58"/>
      <c r="U425" s="58"/>
      <c r="V425" s="58"/>
      <c r="W425" s="58"/>
      <c r="X425" s="58"/>
      <c r="Y425" s="58"/>
    </row>
    <row r="426" spans="1:25" ht="18" customHeight="1" x14ac:dyDescent="0.2">
      <c r="A426" s="23"/>
      <c r="B426" s="23"/>
      <c r="C426" s="23"/>
      <c r="D426" s="23"/>
      <c r="E426" s="58"/>
      <c r="F426" s="58"/>
      <c r="G426" s="396"/>
      <c r="H426" s="67"/>
      <c r="I426" s="58"/>
      <c r="J426" s="58"/>
      <c r="K426" s="58"/>
      <c r="L426" s="58"/>
      <c r="M426" s="58"/>
      <c r="N426" s="58"/>
      <c r="O426" s="58"/>
      <c r="P426" s="58"/>
      <c r="Q426" s="58"/>
      <c r="R426" s="58"/>
      <c r="S426" s="58"/>
      <c r="T426" s="58"/>
      <c r="U426" s="58"/>
      <c r="V426" s="58"/>
      <c r="W426" s="58"/>
      <c r="X426" s="58"/>
      <c r="Y426" s="58"/>
    </row>
    <row r="427" spans="1:25" ht="18" customHeight="1" x14ac:dyDescent="0.2">
      <c r="A427" s="23"/>
      <c r="B427" s="23"/>
      <c r="C427" s="23"/>
      <c r="D427" s="23"/>
      <c r="E427" s="58"/>
      <c r="F427" s="58"/>
      <c r="G427" s="396"/>
      <c r="H427" s="67"/>
      <c r="I427" s="58"/>
      <c r="J427" s="58"/>
      <c r="K427" s="58"/>
      <c r="L427" s="58"/>
      <c r="M427" s="58"/>
      <c r="N427" s="58"/>
      <c r="O427" s="58"/>
      <c r="P427" s="58"/>
      <c r="Q427" s="58"/>
      <c r="R427" s="58"/>
      <c r="S427" s="58"/>
      <c r="T427" s="58"/>
      <c r="U427" s="58"/>
      <c r="V427" s="58"/>
      <c r="W427" s="58"/>
      <c r="X427" s="58"/>
      <c r="Y427" s="58"/>
    </row>
    <row r="428" spans="1:25" ht="18" customHeight="1" x14ac:dyDescent="0.2">
      <c r="A428" s="23"/>
      <c r="B428" s="23"/>
      <c r="C428" s="23"/>
      <c r="D428" s="23"/>
      <c r="E428" s="58"/>
      <c r="F428" s="58"/>
      <c r="G428" s="396"/>
      <c r="H428" s="67"/>
      <c r="I428" s="58"/>
      <c r="J428" s="58"/>
      <c r="K428" s="58"/>
      <c r="L428" s="58"/>
      <c r="M428" s="58"/>
      <c r="N428" s="58"/>
      <c r="O428" s="58"/>
      <c r="P428" s="58"/>
      <c r="Q428" s="58"/>
      <c r="R428" s="58"/>
      <c r="S428" s="58"/>
      <c r="T428" s="58"/>
      <c r="U428" s="58"/>
      <c r="V428" s="58"/>
      <c r="W428" s="58"/>
      <c r="X428" s="58"/>
      <c r="Y428" s="58"/>
    </row>
    <row r="429" spans="1:25" ht="18" customHeight="1" x14ac:dyDescent="0.2">
      <c r="A429" s="23"/>
      <c r="B429" s="23"/>
      <c r="C429" s="23"/>
      <c r="D429" s="23"/>
      <c r="E429" s="58"/>
      <c r="F429" s="58"/>
      <c r="G429" s="396"/>
      <c r="H429" s="67"/>
      <c r="I429" s="58"/>
      <c r="J429" s="58"/>
      <c r="K429" s="58"/>
      <c r="L429" s="58"/>
      <c r="M429" s="58"/>
      <c r="N429" s="58"/>
      <c r="O429" s="58"/>
      <c r="P429" s="58"/>
      <c r="Q429" s="58"/>
      <c r="R429" s="58"/>
      <c r="S429" s="58"/>
      <c r="T429" s="58"/>
      <c r="U429" s="58"/>
      <c r="V429" s="58"/>
      <c r="W429" s="58"/>
      <c r="X429" s="58"/>
      <c r="Y429" s="58"/>
    </row>
    <row r="430" spans="1:25" ht="18" customHeight="1" x14ac:dyDescent="0.2">
      <c r="A430" s="23"/>
      <c r="B430" s="23"/>
      <c r="C430" s="23"/>
      <c r="D430" s="23"/>
      <c r="E430" s="58"/>
      <c r="F430" s="58"/>
      <c r="G430" s="396"/>
      <c r="H430" s="67"/>
      <c r="I430" s="58"/>
      <c r="J430" s="58"/>
      <c r="K430" s="58"/>
      <c r="L430" s="58"/>
      <c r="M430" s="58"/>
      <c r="N430" s="58"/>
      <c r="O430" s="58"/>
      <c r="P430" s="58"/>
      <c r="Q430" s="58"/>
      <c r="R430" s="58"/>
      <c r="S430" s="58"/>
      <c r="T430" s="58"/>
      <c r="U430" s="58"/>
      <c r="V430" s="58"/>
      <c r="W430" s="58"/>
      <c r="X430" s="58"/>
      <c r="Y430" s="58"/>
    </row>
    <row r="431" spans="1:25" ht="18" customHeight="1" x14ac:dyDescent="0.2">
      <c r="A431" s="23"/>
      <c r="B431" s="23"/>
      <c r="C431" s="23"/>
      <c r="D431" s="23"/>
      <c r="E431" s="58"/>
      <c r="F431" s="58"/>
      <c r="G431" s="396"/>
      <c r="H431" s="67"/>
      <c r="I431" s="58"/>
      <c r="J431" s="58"/>
      <c r="K431" s="58"/>
      <c r="L431" s="58"/>
      <c r="M431" s="58"/>
      <c r="N431" s="58"/>
      <c r="O431" s="58"/>
      <c r="P431" s="58"/>
      <c r="Q431" s="58"/>
      <c r="R431" s="58"/>
      <c r="S431" s="58"/>
      <c r="T431" s="58"/>
      <c r="U431" s="58"/>
      <c r="V431" s="58"/>
      <c r="W431" s="58"/>
      <c r="X431" s="58"/>
      <c r="Y431" s="58"/>
    </row>
    <row r="432" spans="1:25" ht="18" customHeight="1" x14ac:dyDescent="0.2">
      <c r="A432" s="23"/>
      <c r="B432" s="23"/>
      <c r="C432" s="23"/>
      <c r="D432" s="23"/>
      <c r="E432" s="58"/>
      <c r="F432" s="58"/>
      <c r="G432" s="396"/>
      <c r="H432" s="67"/>
      <c r="I432" s="58"/>
      <c r="J432" s="58"/>
      <c r="K432" s="58"/>
      <c r="L432" s="58"/>
      <c r="M432" s="58"/>
      <c r="N432" s="58"/>
      <c r="O432" s="58"/>
      <c r="P432" s="58"/>
      <c r="Q432" s="58"/>
      <c r="R432" s="58"/>
      <c r="S432" s="58"/>
      <c r="T432" s="58"/>
      <c r="U432" s="58"/>
      <c r="V432" s="58"/>
      <c r="W432" s="58"/>
      <c r="X432" s="58"/>
      <c r="Y432" s="58"/>
    </row>
    <row r="433" spans="1:25" ht="18" customHeight="1" x14ac:dyDescent="0.2">
      <c r="A433" s="23"/>
      <c r="B433" s="23"/>
      <c r="C433" s="23"/>
      <c r="D433" s="23"/>
      <c r="E433" s="58"/>
      <c r="F433" s="58"/>
      <c r="G433" s="396"/>
      <c r="H433" s="67"/>
      <c r="I433" s="58"/>
      <c r="J433" s="58"/>
      <c r="K433" s="58"/>
      <c r="L433" s="58"/>
      <c r="M433" s="58"/>
      <c r="N433" s="58"/>
      <c r="O433" s="58"/>
      <c r="P433" s="58"/>
      <c r="Q433" s="58"/>
      <c r="R433" s="58"/>
      <c r="S433" s="58"/>
      <c r="T433" s="58"/>
      <c r="U433" s="58"/>
      <c r="V433" s="58"/>
      <c r="W433" s="58"/>
      <c r="X433" s="58"/>
      <c r="Y433" s="58"/>
    </row>
    <row r="434" spans="1:25" ht="18" customHeight="1" x14ac:dyDescent="0.2">
      <c r="A434" s="23"/>
      <c r="B434" s="23"/>
      <c r="C434" s="23"/>
      <c r="D434" s="23"/>
      <c r="E434" s="58"/>
      <c r="F434" s="58"/>
      <c r="G434" s="396"/>
      <c r="H434" s="67"/>
      <c r="I434" s="58"/>
      <c r="J434" s="58"/>
      <c r="K434" s="58"/>
      <c r="L434" s="58"/>
      <c r="M434" s="58"/>
      <c r="N434" s="58"/>
      <c r="O434" s="58"/>
      <c r="P434" s="58"/>
      <c r="Q434" s="58"/>
      <c r="R434" s="58"/>
      <c r="S434" s="58"/>
      <c r="T434" s="58"/>
      <c r="U434" s="58"/>
      <c r="V434" s="58"/>
      <c r="W434" s="58"/>
      <c r="X434" s="58"/>
      <c r="Y434" s="58"/>
    </row>
    <row r="435" spans="1:25" ht="18" customHeight="1" x14ac:dyDescent="0.2">
      <c r="A435" s="23"/>
      <c r="B435" s="23"/>
      <c r="C435" s="23"/>
      <c r="D435" s="23"/>
      <c r="E435" s="58"/>
      <c r="F435" s="58"/>
      <c r="G435" s="396"/>
      <c r="H435" s="67"/>
      <c r="I435" s="58"/>
      <c r="J435" s="58"/>
      <c r="K435" s="58"/>
      <c r="L435" s="58"/>
      <c r="M435" s="58"/>
      <c r="N435" s="58"/>
      <c r="O435" s="58"/>
      <c r="P435" s="58"/>
      <c r="Q435" s="58"/>
      <c r="R435" s="58"/>
      <c r="S435" s="58"/>
      <c r="T435" s="58"/>
      <c r="U435" s="58"/>
      <c r="V435" s="58"/>
      <c r="W435" s="58"/>
      <c r="X435" s="58"/>
      <c r="Y435" s="58"/>
    </row>
    <row r="436" spans="1:25" ht="18" customHeight="1" x14ac:dyDescent="0.2">
      <c r="A436" s="23"/>
      <c r="B436" s="23"/>
      <c r="C436" s="23"/>
      <c r="D436" s="23"/>
      <c r="E436" s="58"/>
      <c r="F436" s="58"/>
      <c r="G436" s="396"/>
      <c r="H436" s="67"/>
      <c r="I436" s="58"/>
      <c r="J436" s="58"/>
      <c r="K436" s="58"/>
      <c r="L436" s="58"/>
      <c r="M436" s="58"/>
      <c r="N436" s="58"/>
      <c r="O436" s="58"/>
      <c r="P436" s="58"/>
      <c r="Q436" s="58"/>
      <c r="R436" s="58"/>
      <c r="S436" s="58"/>
      <c r="T436" s="58"/>
      <c r="U436" s="58"/>
      <c r="V436" s="58"/>
      <c r="W436" s="58"/>
      <c r="X436" s="58"/>
      <c r="Y436" s="58"/>
    </row>
    <row r="437" spans="1:25" ht="18" customHeight="1" x14ac:dyDescent="0.2">
      <c r="A437" s="23"/>
      <c r="B437" s="23"/>
      <c r="C437" s="23"/>
      <c r="D437" s="23"/>
      <c r="E437" s="58"/>
      <c r="F437" s="58"/>
      <c r="G437" s="396"/>
      <c r="H437" s="67"/>
      <c r="I437" s="58"/>
      <c r="J437" s="58"/>
      <c r="K437" s="58"/>
      <c r="L437" s="58"/>
      <c r="M437" s="58"/>
      <c r="N437" s="58"/>
      <c r="O437" s="58"/>
      <c r="P437" s="58"/>
      <c r="Q437" s="58"/>
      <c r="R437" s="58"/>
      <c r="S437" s="58"/>
      <c r="T437" s="58"/>
      <c r="U437" s="58"/>
      <c r="V437" s="58"/>
      <c r="W437" s="58"/>
      <c r="X437" s="58"/>
      <c r="Y437" s="58"/>
    </row>
    <row r="438" spans="1:25" ht="18" customHeight="1" x14ac:dyDescent="0.2">
      <c r="A438" s="23"/>
      <c r="B438" s="23"/>
      <c r="C438" s="23"/>
      <c r="D438" s="23"/>
      <c r="E438" s="58"/>
      <c r="F438" s="58"/>
      <c r="G438" s="396"/>
      <c r="H438" s="67"/>
      <c r="I438" s="58"/>
      <c r="J438" s="58"/>
      <c r="K438" s="58"/>
      <c r="L438" s="58"/>
      <c r="M438" s="58"/>
      <c r="N438" s="58"/>
      <c r="O438" s="58"/>
      <c r="P438" s="58"/>
      <c r="Q438" s="58"/>
      <c r="R438" s="58"/>
      <c r="S438" s="58"/>
      <c r="T438" s="58"/>
      <c r="U438" s="58"/>
      <c r="V438" s="58"/>
      <c r="W438" s="58"/>
      <c r="X438" s="58"/>
      <c r="Y438" s="58"/>
    </row>
    <row r="439" spans="1:25" ht="18" customHeight="1" x14ac:dyDescent="0.2">
      <c r="A439" s="23"/>
      <c r="B439" s="23"/>
      <c r="C439" s="23"/>
      <c r="D439" s="23"/>
      <c r="E439" s="58"/>
      <c r="F439" s="58"/>
      <c r="G439" s="396"/>
      <c r="H439" s="67"/>
      <c r="I439" s="58"/>
      <c r="J439" s="58"/>
      <c r="K439" s="58"/>
      <c r="L439" s="58"/>
      <c r="M439" s="58"/>
      <c r="N439" s="58"/>
      <c r="O439" s="58"/>
      <c r="P439" s="58"/>
      <c r="Q439" s="58"/>
      <c r="R439" s="58"/>
      <c r="S439" s="58"/>
      <c r="T439" s="58"/>
      <c r="U439" s="58"/>
      <c r="V439" s="58"/>
      <c r="W439" s="58"/>
      <c r="X439" s="58"/>
      <c r="Y439" s="58"/>
    </row>
    <row r="440" spans="1:25" ht="18" customHeight="1" x14ac:dyDescent="0.2">
      <c r="A440" s="23"/>
      <c r="B440" s="23"/>
      <c r="C440" s="23"/>
      <c r="D440" s="23"/>
      <c r="E440" s="58"/>
      <c r="F440" s="58"/>
      <c r="G440" s="396"/>
      <c r="H440" s="67"/>
      <c r="I440" s="58"/>
      <c r="J440" s="58"/>
      <c r="K440" s="58"/>
      <c r="L440" s="58"/>
      <c r="M440" s="58"/>
      <c r="N440" s="58"/>
      <c r="O440" s="58"/>
      <c r="P440" s="58"/>
      <c r="Q440" s="58"/>
      <c r="R440" s="58"/>
      <c r="S440" s="58"/>
      <c r="T440" s="58"/>
      <c r="U440" s="58"/>
      <c r="V440" s="58"/>
      <c r="W440" s="58"/>
      <c r="X440" s="58"/>
      <c r="Y440" s="58"/>
    </row>
    <row r="441" spans="1:25" ht="18" customHeight="1" x14ac:dyDescent="0.2">
      <c r="A441" s="23"/>
      <c r="B441" s="23"/>
      <c r="C441" s="23"/>
      <c r="D441" s="23"/>
      <c r="E441" s="58"/>
      <c r="F441" s="58"/>
      <c r="G441" s="396"/>
      <c r="H441" s="67"/>
      <c r="I441" s="58"/>
      <c r="J441" s="58"/>
      <c r="K441" s="58"/>
      <c r="L441" s="58"/>
      <c r="M441" s="58"/>
      <c r="N441" s="58"/>
      <c r="O441" s="58"/>
      <c r="P441" s="58"/>
      <c r="Q441" s="58"/>
      <c r="R441" s="58"/>
      <c r="S441" s="58"/>
      <c r="T441" s="58"/>
      <c r="U441" s="58"/>
      <c r="V441" s="58"/>
      <c r="W441" s="58"/>
      <c r="X441" s="58"/>
      <c r="Y441" s="58"/>
    </row>
    <row r="442" spans="1:25" ht="18" customHeight="1" x14ac:dyDescent="0.2">
      <c r="A442" s="23"/>
      <c r="B442" s="23"/>
      <c r="C442" s="23"/>
      <c r="D442" s="23"/>
      <c r="E442" s="58"/>
      <c r="F442" s="58"/>
      <c r="G442" s="396"/>
      <c r="H442" s="67"/>
      <c r="I442" s="58"/>
      <c r="J442" s="58"/>
      <c r="K442" s="58"/>
      <c r="L442" s="58"/>
      <c r="M442" s="58"/>
      <c r="N442" s="58"/>
      <c r="O442" s="58"/>
      <c r="P442" s="58"/>
      <c r="Q442" s="58"/>
      <c r="R442" s="58"/>
      <c r="S442" s="58"/>
      <c r="T442" s="58"/>
      <c r="U442" s="58"/>
      <c r="V442" s="58"/>
      <c r="W442" s="58"/>
      <c r="X442" s="58"/>
      <c r="Y442" s="58"/>
    </row>
    <row r="443" spans="1:25" ht="18" customHeight="1" x14ac:dyDescent="0.2">
      <c r="A443" s="23"/>
      <c r="B443" s="23"/>
      <c r="C443" s="23"/>
      <c r="D443" s="23"/>
      <c r="E443" s="58"/>
      <c r="F443" s="58"/>
      <c r="G443" s="396"/>
      <c r="H443" s="67"/>
      <c r="I443" s="58"/>
      <c r="J443" s="58"/>
      <c r="K443" s="58"/>
      <c r="L443" s="58"/>
      <c r="M443" s="58"/>
      <c r="N443" s="58"/>
      <c r="O443" s="58"/>
      <c r="P443" s="58"/>
      <c r="Q443" s="58"/>
      <c r="R443" s="58"/>
      <c r="S443" s="58"/>
      <c r="T443" s="58"/>
      <c r="U443" s="58"/>
      <c r="V443" s="58"/>
      <c r="W443" s="58"/>
      <c r="X443" s="58"/>
      <c r="Y443" s="58"/>
    </row>
    <row r="444" spans="1:25" ht="18" customHeight="1" x14ac:dyDescent="0.2">
      <c r="A444" s="23"/>
      <c r="B444" s="23"/>
      <c r="C444" s="23"/>
      <c r="D444" s="23"/>
      <c r="E444" s="58"/>
      <c r="F444" s="58"/>
      <c r="G444" s="396"/>
      <c r="H444" s="67"/>
      <c r="I444" s="58"/>
      <c r="J444" s="58"/>
      <c r="K444" s="58"/>
      <c r="L444" s="58"/>
      <c r="M444" s="58"/>
      <c r="N444" s="58"/>
      <c r="O444" s="58"/>
      <c r="P444" s="58"/>
      <c r="Q444" s="58"/>
      <c r="R444" s="58"/>
      <c r="S444" s="58"/>
      <c r="T444" s="58"/>
      <c r="U444" s="58"/>
      <c r="V444" s="58"/>
      <c r="W444" s="58"/>
      <c r="X444" s="58"/>
      <c r="Y444" s="58"/>
    </row>
    <row r="445" spans="1:25" ht="18" customHeight="1" x14ac:dyDescent="0.2">
      <c r="A445" s="23"/>
      <c r="B445" s="23"/>
      <c r="C445" s="23"/>
      <c r="D445" s="23"/>
      <c r="E445" s="58"/>
      <c r="F445" s="58"/>
      <c r="G445" s="396"/>
      <c r="H445" s="67"/>
      <c r="I445" s="58"/>
      <c r="J445" s="58"/>
      <c r="K445" s="58"/>
      <c r="L445" s="58"/>
      <c r="M445" s="58"/>
      <c r="N445" s="58"/>
      <c r="O445" s="58"/>
      <c r="P445" s="58"/>
      <c r="Q445" s="58"/>
      <c r="R445" s="58"/>
      <c r="S445" s="58"/>
      <c r="T445" s="58"/>
      <c r="U445" s="58"/>
      <c r="V445" s="58"/>
      <c r="W445" s="58"/>
      <c r="X445" s="58"/>
      <c r="Y445" s="58"/>
    </row>
    <row r="446" spans="1:25" ht="18" customHeight="1" x14ac:dyDescent="0.2">
      <c r="A446" s="23"/>
      <c r="B446" s="23"/>
      <c r="C446" s="23"/>
      <c r="D446" s="23"/>
      <c r="E446" s="58"/>
      <c r="F446" s="58"/>
      <c r="G446" s="396"/>
      <c r="H446" s="67"/>
      <c r="I446" s="58"/>
      <c r="J446" s="58"/>
      <c r="K446" s="58"/>
      <c r="L446" s="58"/>
      <c r="M446" s="58"/>
      <c r="N446" s="58"/>
      <c r="O446" s="58"/>
      <c r="P446" s="58"/>
      <c r="Q446" s="58"/>
      <c r="R446" s="58"/>
      <c r="S446" s="58"/>
      <c r="T446" s="58"/>
      <c r="U446" s="58"/>
      <c r="V446" s="58"/>
      <c r="W446" s="58"/>
      <c r="X446" s="58"/>
      <c r="Y446" s="58"/>
    </row>
    <row r="447" spans="1:25" ht="18" customHeight="1" x14ac:dyDescent="0.2">
      <c r="A447" s="23"/>
      <c r="B447" s="23"/>
      <c r="C447" s="23"/>
      <c r="D447" s="23"/>
      <c r="E447" s="58"/>
      <c r="F447" s="58"/>
      <c r="G447" s="396"/>
      <c r="H447" s="67"/>
      <c r="I447" s="58"/>
      <c r="J447" s="58"/>
      <c r="K447" s="58"/>
      <c r="L447" s="58"/>
      <c r="M447" s="58"/>
      <c r="N447" s="58"/>
      <c r="O447" s="58"/>
      <c r="P447" s="58"/>
      <c r="Q447" s="58"/>
      <c r="R447" s="58"/>
      <c r="S447" s="58"/>
      <c r="T447" s="58"/>
      <c r="U447" s="58"/>
      <c r="V447" s="58"/>
      <c r="W447" s="58"/>
      <c r="X447" s="58"/>
      <c r="Y447" s="58"/>
    </row>
    <row r="448" spans="1:25" ht="18" customHeight="1" x14ac:dyDescent="0.2">
      <c r="A448" s="23"/>
      <c r="B448" s="23"/>
      <c r="C448" s="23"/>
      <c r="D448" s="23"/>
      <c r="E448" s="58"/>
      <c r="F448" s="58"/>
      <c r="G448" s="396"/>
      <c r="H448" s="67"/>
      <c r="I448" s="58"/>
      <c r="J448" s="58"/>
      <c r="K448" s="58"/>
      <c r="L448" s="58"/>
      <c r="M448" s="58"/>
      <c r="N448" s="58"/>
      <c r="O448" s="58"/>
      <c r="P448" s="58"/>
      <c r="Q448" s="58"/>
      <c r="R448" s="58"/>
      <c r="S448" s="58"/>
      <c r="T448" s="58"/>
      <c r="U448" s="58"/>
      <c r="V448" s="58"/>
      <c r="W448" s="58"/>
      <c r="X448" s="58"/>
      <c r="Y448" s="58"/>
    </row>
    <row r="449" spans="1:25" ht="18" customHeight="1" x14ac:dyDescent="0.2">
      <c r="A449" s="23"/>
      <c r="B449" s="23"/>
      <c r="C449" s="23"/>
      <c r="D449" s="23"/>
      <c r="E449" s="58"/>
      <c r="F449" s="58"/>
      <c r="G449" s="396"/>
      <c r="H449" s="67"/>
      <c r="I449" s="58"/>
      <c r="J449" s="58"/>
      <c r="K449" s="58"/>
      <c r="L449" s="58"/>
      <c r="M449" s="58"/>
      <c r="N449" s="58"/>
      <c r="O449" s="58"/>
      <c r="P449" s="58"/>
      <c r="Q449" s="58"/>
      <c r="R449" s="58"/>
      <c r="S449" s="58"/>
      <c r="T449" s="58"/>
      <c r="U449" s="58"/>
      <c r="V449" s="58"/>
      <c r="W449" s="58"/>
      <c r="X449" s="58"/>
      <c r="Y449" s="58"/>
    </row>
    <row r="450" spans="1:25" ht="18" customHeight="1" x14ac:dyDescent="0.2">
      <c r="A450" s="23"/>
      <c r="B450" s="23"/>
      <c r="C450" s="23"/>
      <c r="D450" s="23"/>
      <c r="E450" s="58"/>
      <c r="F450" s="58"/>
      <c r="G450" s="396"/>
      <c r="H450" s="67"/>
      <c r="I450" s="58"/>
      <c r="J450" s="58"/>
      <c r="K450" s="58"/>
      <c r="L450" s="58"/>
      <c r="M450" s="58"/>
      <c r="N450" s="58"/>
      <c r="O450" s="58"/>
      <c r="P450" s="58"/>
      <c r="Q450" s="58"/>
      <c r="R450" s="58"/>
      <c r="S450" s="58"/>
      <c r="T450" s="58"/>
      <c r="U450" s="58"/>
      <c r="V450" s="58"/>
      <c r="W450" s="58"/>
      <c r="X450" s="58"/>
      <c r="Y450" s="58"/>
    </row>
    <row r="451" spans="1:25" ht="18" customHeight="1" x14ac:dyDescent="0.2">
      <c r="A451" s="23"/>
      <c r="B451" s="23"/>
      <c r="C451" s="23"/>
      <c r="D451" s="23"/>
      <c r="E451" s="58"/>
      <c r="F451" s="58"/>
      <c r="G451" s="396"/>
      <c r="H451" s="67"/>
      <c r="I451" s="58"/>
      <c r="J451" s="58"/>
      <c r="K451" s="58"/>
      <c r="L451" s="58"/>
      <c r="M451" s="58"/>
      <c r="N451" s="58"/>
      <c r="O451" s="58"/>
      <c r="P451" s="58"/>
      <c r="Q451" s="58"/>
      <c r="R451" s="58"/>
      <c r="S451" s="58"/>
      <c r="T451" s="58"/>
      <c r="U451" s="58"/>
      <c r="V451" s="58"/>
      <c r="W451" s="58"/>
      <c r="X451" s="58"/>
      <c r="Y451" s="58"/>
    </row>
    <row r="452" spans="1:25" ht="18" customHeight="1" x14ac:dyDescent="0.2">
      <c r="A452" s="23"/>
      <c r="B452" s="23"/>
      <c r="C452" s="23"/>
      <c r="D452" s="23"/>
      <c r="E452" s="58"/>
      <c r="F452" s="58"/>
      <c r="G452" s="396"/>
      <c r="H452" s="67"/>
      <c r="I452" s="58"/>
      <c r="J452" s="58"/>
      <c r="K452" s="58"/>
      <c r="L452" s="58"/>
      <c r="M452" s="58"/>
      <c r="N452" s="58"/>
      <c r="O452" s="58"/>
      <c r="P452" s="58"/>
      <c r="Q452" s="58"/>
      <c r="R452" s="58"/>
      <c r="S452" s="58"/>
      <c r="T452" s="58"/>
      <c r="U452" s="58"/>
      <c r="V452" s="58"/>
      <c r="W452" s="58"/>
      <c r="X452" s="58"/>
      <c r="Y452" s="58"/>
    </row>
    <row r="453" spans="1:25" ht="18" customHeight="1" x14ac:dyDescent="0.2">
      <c r="A453" s="23"/>
      <c r="B453" s="23"/>
      <c r="C453" s="23"/>
      <c r="D453" s="23"/>
      <c r="E453" s="58"/>
      <c r="F453" s="58"/>
      <c r="G453" s="396"/>
      <c r="H453" s="67"/>
      <c r="I453" s="58"/>
      <c r="J453" s="58"/>
      <c r="K453" s="58"/>
      <c r="L453" s="58"/>
      <c r="M453" s="58"/>
      <c r="N453" s="58"/>
      <c r="O453" s="58"/>
      <c r="P453" s="58"/>
      <c r="Q453" s="58"/>
      <c r="R453" s="58"/>
      <c r="S453" s="58"/>
      <c r="T453" s="58"/>
      <c r="U453" s="58"/>
      <c r="V453" s="58"/>
      <c r="W453" s="58"/>
      <c r="X453" s="58"/>
      <c r="Y453" s="58"/>
    </row>
    <row r="454" spans="1:25" ht="18" customHeight="1" x14ac:dyDescent="0.2">
      <c r="A454" s="23"/>
      <c r="B454" s="23"/>
      <c r="C454" s="23"/>
      <c r="D454" s="23"/>
      <c r="E454" s="58"/>
      <c r="F454" s="58"/>
      <c r="G454" s="396"/>
      <c r="H454" s="67"/>
      <c r="I454" s="58"/>
      <c r="J454" s="58"/>
      <c r="K454" s="58"/>
      <c r="L454" s="58"/>
      <c r="M454" s="58"/>
      <c r="N454" s="58"/>
      <c r="O454" s="58"/>
      <c r="P454" s="58"/>
      <c r="Q454" s="58"/>
      <c r="R454" s="58"/>
      <c r="S454" s="58"/>
      <c r="T454" s="58"/>
      <c r="U454" s="58"/>
      <c r="V454" s="58"/>
      <c r="W454" s="58"/>
      <c r="X454" s="58"/>
      <c r="Y454" s="58"/>
    </row>
    <row r="455" spans="1:25" ht="18" customHeight="1" x14ac:dyDescent="0.2">
      <c r="A455" s="23"/>
      <c r="B455" s="23"/>
      <c r="C455" s="23"/>
      <c r="D455" s="23"/>
      <c r="E455" s="58"/>
      <c r="F455" s="58"/>
      <c r="G455" s="396"/>
      <c r="H455" s="67"/>
      <c r="I455" s="58"/>
      <c r="J455" s="58"/>
      <c r="K455" s="58"/>
      <c r="L455" s="58"/>
      <c r="M455" s="58"/>
      <c r="N455" s="58"/>
      <c r="O455" s="58"/>
      <c r="P455" s="58"/>
      <c r="Q455" s="58"/>
      <c r="R455" s="58"/>
      <c r="S455" s="58"/>
      <c r="T455" s="58"/>
      <c r="U455" s="58"/>
      <c r="V455" s="58"/>
      <c r="W455" s="58"/>
      <c r="X455" s="58"/>
      <c r="Y455" s="58"/>
    </row>
    <row r="456" spans="1:25" ht="18" customHeight="1" x14ac:dyDescent="0.2">
      <c r="A456" s="23"/>
      <c r="B456" s="23"/>
      <c r="C456" s="23"/>
      <c r="D456" s="23"/>
      <c r="E456" s="58"/>
      <c r="F456" s="58"/>
      <c r="G456" s="396"/>
      <c r="H456" s="67"/>
      <c r="I456" s="58"/>
      <c r="J456" s="58"/>
      <c r="K456" s="58"/>
      <c r="L456" s="58"/>
      <c r="M456" s="58"/>
      <c r="N456" s="58"/>
      <c r="O456" s="58"/>
      <c r="P456" s="58"/>
      <c r="Q456" s="58"/>
      <c r="R456" s="58"/>
      <c r="S456" s="58"/>
      <c r="T456" s="58"/>
      <c r="U456" s="58"/>
      <c r="V456" s="58"/>
      <c r="W456" s="58"/>
      <c r="X456" s="58"/>
      <c r="Y456" s="58"/>
    </row>
    <row r="457" spans="1:25" ht="18" customHeight="1" x14ac:dyDescent="0.2">
      <c r="A457" s="23"/>
      <c r="B457" s="23"/>
      <c r="C457" s="23"/>
      <c r="D457" s="23"/>
      <c r="E457" s="58"/>
      <c r="F457" s="58"/>
      <c r="G457" s="396"/>
      <c r="H457" s="67"/>
      <c r="I457" s="58"/>
      <c r="J457" s="58"/>
      <c r="K457" s="58"/>
      <c r="L457" s="58"/>
      <c r="M457" s="58"/>
      <c r="N457" s="58"/>
      <c r="O457" s="58"/>
      <c r="P457" s="58"/>
      <c r="Q457" s="58"/>
      <c r="R457" s="58"/>
      <c r="S457" s="58"/>
      <c r="T457" s="58"/>
      <c r="U457" s="58"/>
      <c r="V457" s="58"/>
      <c r="W457" s="58"/>
      <c r="X457" s="58"/>
      <c r="Y457" s="58"/>
    </row>
    <row r="458" spans="1:25" ht="18" customHeight="1" x14ac:dyDescent="0.2">
      <c r="A458" s="23"/>
      <c r="B458" s="23"/>
      <c r="C458" s="23"/>
      <c r="D458" s="23"/>
      <c r="E458" s="58"/>
      <c r="F458" s="58"/>
      <c r="G458" s="396"/>
      <c r="H458" s="67"/>
      <c r="I458" s="58"/>
      <c r="J458" s="58"/>
      <c r="K458" s="58"/>
      <c r="L458" s="58"/>
      <c r="M458" s="58"/>
      <c r="N458" s="58"/>
      <c r="O458" s="58"/>
      <c r="P458" s="58"/>
      <c r="Q458" s="58"/>
      <c r="R458" s="58"/>
      <c r="S458" s="58"/>
      <c r="T458" s="58"/>
      <c r="U458" s="58"/>
      <c r="V458" s="58"/>
      <c r="W458" s="58"/>
      <c r="X458" s="58"/>
      <c r="Y458" s="58"/>
    </row>
    <row r="459" spans="1:25" ht="18" customHeight="1" x14ac:dyDescent="0.2">
      <c r="A459" s="23"/>
      <c r="B459" s="23"/>
      <c r="C459" s="23"/>
      <c r="D459" s="23"/>
      <c r="E459" s="58"/>
      <c r="F459" s="58"/>
      <c r="G459" s="396"/>
      <c r="H459" s="67"/>
      <c r="I459" s="58"/>
      <c r="J459" s="58"/>
      <c r="K459" s="58"/>
      <c r="L459" s="58"/>
      <c r="M459" s="58"/>
      <c r="N459" s="58"/>
      <c r="O459" s="58"/>
      <c r="P459" s="58"/>
      <c r="Q459" s="58"/>
      <c r="R459" s="58"/>
      <c r="S459" s="58"/>
      <c r="T459" s="58"/>
      <c r="U459" s="58"/>
      <c r="V459" s="58"/>
      <c r="W459" s="58"/>
      <c r="X459" s="58"/>
      <c r="Y459" s="58"/>
    </row>
    <row r="460" spans="1:25" ht="18" customHeight="1" x14ac:dyDescent="0.2">
      <c r="A460" s="23"/>
      <c r="B460" s="23"/>
      <c r="C460" s="23"/>
      <c r="D460" s="23"/>
      <c r="E460" s="58"/>
      <c r="F460" s="58"/>
      <c r="G460" s="396"/>
      <c r="H460" s="67"/>
      <c r="I460" s="58"/>
      <c r="J460" s="58"/>
      <c r="K460" s="58"/>
      <c r="L460" s="58"/>
      <c r="M460" s="58"/>
      <c r="N460" s="58"/>
      <c r="O460" s="58"/>
      <c r="P460" s="58"/>
      <c r="Q460" s="58"/>
      <c r="R460" s="58"/>
      <c r="S460" s="58"/>
      <c r="T460" s="58"/>
      <c r="U460" s="58"/>
      <c r="V460" s="58"/>
      <c r="W460" s="58"/>
      <c r="X460" s="58"/>
      <c r="Y460" s="58"/>
    </row>
    <row r="461" spans="1:25" ht="18" customHeight="1" x14ac:dyDescent="0.2">
      <c r="A461" s="23"/>
      <c r="B461" s="23"/>
      <c r="C461" s="23"/>
      <c r="D461" s="23"/>
      <c r="E461" s="58"/>
      <c r="F461" s="58"/>
      <c r="G461" s="396"/>
      <c r="H461" s="67"/>
      <c r="I461" s="58"/>
      <c r="J461" s="58"/>
      <c r="K461" s="58"/>
      <c r="L461" s="58"/>
      <c r="M461" s="58"/>
      <c r="N461" s="58"/>
      <c r="O461" s="58"/>
      <c r="P461" s="58"/>
      <c r="Q461" s="58"/>
      <c r="R461" s="58"/>
      <c r="S461" s="58"/>
      <c r="T461" s="58"/>
      <c r="U461" s="58"/>
      <c r="V461" s="58"/>
      <c r="W461" s="58"/>
      <c r="X461" s="58"/>
      <c r="Y461" s="58"/>
    </row>
    <row r="462" spans="1:25" ht="18" customHeight="1" x14ac:dyDescent="0.2">
      <c r="A462" s="23"/>
      <c r="B462" s="23"/>
      <c r="C462" s="23"/>
      <c r="D462" s="23"/>
      <c r="E462" s="58"/>
      <c r="F462" s="58"/>
      <c r="G462" s="396"/>
      <c r="H462" s="67"/>
      <c r="I462" s="58"/>
      <c r="J462" s="58"/>
      <c r="K462" s="58"/>
      <c r="L462" s="58"/>
      <c r="M462" s="58"/>
      <c r="N462" s="58"/>
      <c r="O462" s="58"/>
      <c r="P462" s="58"/>
      <c r="Q462" s="58"/>
      <c r="R462" s="58"/>
      <c r="S462" s="58"/>
      <c r="T462" s="58"/>
      <c r="U462" s="58"/>
      <c r="V462" s="58"/>
      <c r="W462" s="58"/>
      <c r="X462" s="58"/>
      <c r="Y462" s="58"/>
    </row>
    <row r="463" spans="1:25" ht="18" customHeight="1" x14ac:dyDescent="0.2">
      <c r="A463" s="23"/>
      <c r="B463" s="23"/>
      <c r="C463" s="23"/>
      <c r="D463" s="23"/>
      <c r="E463" s="58"/>
      <c r="F463" s="58"/>
      <c r="G463" s="396"/>
      <c r="H463" s="67"/>
      <c r="I463" s="58"/>
      <c r="J463" s="58"/>
      <c r="K463" s="58"/>
      <c r="L463" s="58"/>
      <c r="M463" s="58"/>
      <c r="N463" s="58"/>
      <c r="O463" s="58"/>
      <c r="P463" s="58"/>
      <c r="Q463" s="58"/>
      <c r="R463" s="58"/>
      <c r="S463" s="58"/>
      <c r="T463" s="58"/>
      <c r="U463" s="58"/>
      <c r="V463" s="58"/>
      <c r="W463" s="58"/>
      <c r="X463" s="58"/>
      <c r="Y463" s="58"/>
    </row>
    <row r="464" spans="1:25" ht="18" customHeight="1" x14ac:dyDescent="0.2">
      <c r="A464" s="23"/>
      <c r="B464" s="23"/>
      <c r="C464" s="23"/>
      <c r="D464" s="23"/>
      <c r="E464" s="58"/>
      <c r="F464" s="58"/>
      <c r="G464" s="396"/>
      <c r="H464" s="67"/>
      <c r="I464" s="58"/>
      <c r="J464" s="58"/>
      <c r="K464" s="58"/>
      <c r="L464" s="58"/>
      <c r="M464" s="58"/>
      <c r="N464" s="58"/>
      <c r="O464" s="58"/>
      <c r="P464" s="58"/>
      <c r="Q464" s="58"/>
      <c r="R464" s="58"/>
      <c r="S464" s="58"/>
      <c r="T464" s="58"/>
      <c r="U464" s="58"/>
      <c r="V464" s="58"/>
      <c r="W464" s="58"/>
      <c r="X464" s="58"/>
      <c r="Y464" s="58"/>
    </row>
    <row r="465" spans="1:25" ht="18" customHeight="1" x14ac:dyDescent="0.2">
      <c r="A465" s="23"/>
      <c r="B465" s="23"/>
      <c r="C465" s="23"/>
      <c r="D465" s="23"/>
      <c r="E465" s="58"/>
      <c r="F465" s="58"/>
      <c r="G465" s="396"/>
      <c r="H465" s="67"/>
      <c r="I465" s="58"/>
      <c r="J465" s="58"/>
      <c r="K465" s="58"/>
      <c r="L465" s="58"/>
      <c r="M465" s="58"/>
      <c r="N465" s="58"/>
      <c r="O465" s="58"/>
      <c r="P465" s="58"/>
      <c r="Q465" s="58"/>
      <c r="R465" s="58"/>
      <c r="S465" s="58"/>
      <c r="T465" s="58"/>
      <c r="U465" s="58"/>
      <c r="V465" s="58"/>
      <c r="W465" s="58"/>
      <c r="X465" s="58"/>
      <c r="Y465" s="58"/>
    </row>
    <row r="466" spans="1:25" ht="18" customHeight="1" x14ac:dyDescent="0.2">
      <c r="A466" s="23"/>
      <c r="B466" s="23"/>
      <c r="C466" s="23"/>
      <c r="D466" s="23"/>
      <c r="E466" s="58"/>
      <c r="F466" s="58"/>
      <c r="G466" s="396"/>
      <c r="H466" s="67"/>
      <c r="I466" s="58"/>
      <c r="J466" s="58"/>
      <c r="K466" s="58"/>
      <c r="L466" s="58"/>
      <c r="M466" s="58"/>
      <c r="N466" s="58"/>
      <c r="O466" s="58"/>
      <c r="P466" s="58"/>
      <c r="Q466" s="58"/>
      <c r="R466" s="58"/>
      <c r="S466" s="58"/>
      <c r="T466" s="58"/>
      <c r="U466" s="58"/>
      <c r="V466" s="58"/>
      <c r="W466" s="58"/>
      <c r="X466" s="58"/>
      <c r="Y466" s="58"/>
    </row>
    <row r="467" spans="1:25" ht="18" customHeight="1" x14ac:dyDescent="0.2">
      <c r="A467" s="23"/>
      <c r="B467" s="23"/>
      <c r="C467" s="23"/>
      <c r="D467" s="23"/>
      <c r="E467" s="58"/>
      <c r="F467" s="58"/>
      <c r="G467" s="396"/>
      <c r="H467" s="67"/>
      <c r="I467" s="58"/>
      <c r="J467" s="58"/>
      <c r="K467" s="58"/>
      <c r="L467" s="58"/>
      <c r="M467" s="58"/>
      <c r="N467" s="58"/>
      <c r="O467" s="58"/>
      <c r="P467" s="58"/>
      <c r="Q467" s="58"/>
      <c r="R467" s="58"/>
      <c r="S467" s="58"/>
      <c r="T467" s="58"/>
      <c r="U467" s="58"/>
      <c r="V467" s="58"/>
      <c r="W467" s="58"/>
      <c r="X467" s="58"/>
      <c r="Y467" s="58"/>
    </row>
    <row r="468" spans="1:25" ht="18" customHeight="1" x14ac:dyDescent="0.2">
      <c r="A468" s="23"/>
      <c r="B468" s="23"/>
      <c r="C468" s="23"/>
      <c r="D468" s="23"/>
      <c r="E468" s="58"/>
      <c r="F468" s="58"/>
      <c r="G468" s="396"/>
      <c r="H468" s="67"/>
      <c r="I468" s="58"/>
      <c r="J468" s="58"/>
      <c r="K468" s="58"/>
      <c r="L468" s="58"/>
      <c r="M468" s="58"/>
      <c r="N468" s="58"/>
      <c r="O468" s="58"/>
      <c r="P468" s="58"/>
      <c r="Q468" s="58"/>
      <c r="R468" s="58"/>
      <c r="S468" s="58"/>
      <c r="T468" s="58"/>
      <c r="U468" s="58"/>
      <c r="V468" s="58"/>
      <c r="W468" s="58"/>
      <c r="X468" s="58"/>
      <c r="Y468" s="58"/>
    </row>
    <row r="469" spans="1:25" ht="18" customHeight="1" x14ac:dyDescent="0.2">
      <c r="A469" s="23"/>
      <c r="B469" s="23"/>
      <c r="C469" s="23"/>
      <c r="D469" s="23"/>
      <c r="E469" s="58"/>
      <c r="F469" s="58"/>
      <c r="G469" s="396"/>
      <c r="H469" s="67"/>
      <c r="I469" s="58"/>
      <c r="J469" s="58"/>
      <c r="K469" s="58"/>
      <c r="L469" s="58"/>
      <c r="M469" s="58"/>
      <c r="N469" s="58"/>
      <c r="O469" s="58"/>
      <c r="P469" s="58"/>
      <c r="Q469" s="58"/>
      <c r="R469" s="58"/>
      <c r="S469" s="58"/>
      <c r="T469" s="58"/>
      <c r="U469" s="58"/>
      <c r="V469" s="58"/>
      <c r="W469" s="58"/>
      <c r="X469" s="58"/>
      <c r="Y469" s="58"/>
    </row>
    <row r="470" spans="1:25" ht="18" customHeight="1" x14ac:dyDescent="0.2">
      <c r="A470" s="23"/>
      <c r="B470" s="23"/>
      <c r="C470" s="23"/>
      <c r="D470" s="23"/>
      <c r="E470" s="58"/>
      <c r="F470" s="58"/>
      <c r="G470" s="396"/>
      <c r="H470" s="67"/>
      <c r="I470" s="58"/>
      <c r="J470" s="58"/>
      <c r="K470" s="58"/>
      <c r="L470" s="58"/>
      <c r="M470" s="58"/>
      <c r="N470" s="58"/>
      <c r="O470" s="58"/>
      <c r="P470" s="58"/>
      <c r="Q470" s="58"/>
      <c r="R470" s="58"/>
      <c r="S470" s="58"/>
      <c r="T470" s="58"/>
      <c r="U470" s="58"/>
      <c r="V470" s="58"/>
      <c r="W470" s="58"/>
      <c r="X470" s="58"/>
      <c r="Y470" s="58"/>
    </row>
    <row r="471" spans="1:25" ht="18" customHeight="1" x14ac:dyDescent="0.2">
      <c r="A471" s="23"/>
      <c r="B471" s="23"/>
      <c r="C471" s="23"/>
      <c r="D471" s="23"/>
      <c r="E471" s="58"/>
      <c r="F471" s="58"/>
      <c r="G471" s="396"/>
      <c r="H471" s="67"/>
      <c r="I471" s="58"/>
      <c r="J471" s="58"/>
      <c r="K471" s="58"/>
      <c r="L471" s="58"/>
      <c r="M471" s="58"/>
      <c r="N471" s="58"/>
      <c r="O471" s="58"/>
      <c r="P471" s="58"/>
      <c r="Q471" s="58"/>
      <c r="R471" s="58"/>
      <c r="S471" s="58"/>
      <c r="T471" s="58"/>
      <c r="U471" s="58"/>
      <c r="V471" s="58"/>
      <c r="W471" s="58"/>
      <c r="X471" s="58"/>
      <c r="Y471" s="58"/>
    </row>
    <row r="472" spans="1:25" ht="18" customHeight="1" x14ac:dyDescent="0.2">
      <c r="A472" s="23"/>
      <c r="B472" s="23"/>
      <c r="C472" s="23"/>
      <c r="D472" s="23"/>
      <c r="E472" s="58"/>
      <c r="F472" s="58"/>
      <c r="G472" s="396"/>
      <c r="H472" s="67"/>
      <c r="I472" s="58"/>
      <c r="J472" s="58"/>
      <c r="K472" s="58"/>
      <c r="L472" s="58"/>
      <c r="M472" s="58"/>
      <c r="N472" s="58"/>
      <c r="O472" s="58"/>
      <c r="P472" s="58"/>
      <c r="Q472" s="58"/>
      <c r="R472" s="58"/>
      <c r="S472" s="58"/>
      <c r="T472" s="58"/>
      <c r="U472" s="58"/>
      <c r="V472" s="58"/>
      <c r="W472" s="58"/>
      <c r="X472" s="58"/>
      <c r="Y472" s="58"/>
    </row>
    <row r="473" spans="1:25" ht="18" customHeight="1" x14ac:dyDescent="0.2">
      <c r="A473" s="23"/>
      <c r="B473" s="23"/>
      <c r="C473" s="23"/>
      <c r="D473" s="23"/>
      <c r="E473" s="58"/>
      <c r="F473" s="58"/>
      <c r="G473" s="396"/>
      <c r="H473" s="67"/>
      <c r="I473" s="58"/>
      <c r="J473" s="58"/>
      <c r="K473" s="58"/>
      <c r="L473" s="58"/>
      <c r="M473" s="58"/>
      <c r="N473" s="58"/>
      <c r="O473" s="58"/>
      <c r="P473" s="58"/>
      <c r="Q473" s="58"/>
      <c r="R473" s="58"/>
      <c r="S473" s="58"/>
      <c r="T473" s="58"/>
      <c r="U473" s="58"/>
      <c r="V473" s="58"/>
      <c r="W473" s="58"/>
      <c r="X473" s="58"/>
      <c r="Y473" s="58"/>
    </row>
    <row r="474" spans="1:25" ht="18" customHeight="1" x14ac:dyDescent="0.2">
      <c r="A474" s="23"/>
      <c r="B474" s="23"/>
      <c r="C474" s="23"/>
      <c r="D474" s="23"/>
      <c r="E474" s="58"/>
      <c r="F474" s="58"/>
      <c r="G474" s="396"/>
      <c r="H474" s="67"/>
      <c r="I474" s="58"/>
      <c r="J474" s="58"/>
      <c r="K474" s="58"/>
      <c r="L474" s="58"/>
      <c r="M474" s="58"/>
      <c r="N474" s="58"/>
      <c r="O474" s="58"/>
      <c r="P474" s="58"/>
      <c r="Q474" s="58"/>
      <c r="R474" s="58"/>
      <c r="S474" s="58"/>
      <c r="T474" s="58"/>
      <c r="U474" s="58"/>
      <c r="V474" s="58"/>
      <c r="W474" s="58"/>
      <c r="X474" s="58"/>
      <c r="Y474" s="58"/>
    </row>
    <row r="475" spans="1:25" ht="18" customHeight="1" x14ac:dyDescent="0.2">
      <c r="A475" s="23"/>
      <c r="B475" s="23"/>
      <c r="C475" s="23"/>
      <c r="D475" s="23"/>
      <c r="E475" s="58"/>
      <c r="F475" s="58"/>
      <c r="G475" s="396"/>
      <c r="H475" s="67"/>
      <c r="I475" s="58"/>
      <c r="J475" s="58"/>
      <c r="K475" s="58"/>
      <c r="L475" s="58"/>
      <c r="M475" s="58"/>
      <c r="N475" s="58"/>
      <c r="O475" s="58"/>
      <c r="P475" s="58"/>
      <c r="Q475" s="58"/>
      <c r="R475" s="58"/>
      <c r="S475" s="58"/>
      <c r="T475" s="58"/>
      <c r="U475" s="58"/>
      <c r="V475" s="58"/>
      <c r="W475" s="58"/>
      <c r="X475" s="58"/>
      <c r="Y475" s="58"/>
    </row>
    <row r="476" spans="1:25" ht="18" customHeight="1" x14ac:dyDescent="0.2">
      <c r="A476" s="23"/>
      <c r="B476" s="23"/>
      <c r="C476" s="23"/>
      <c r="D476" s="23"/>
      <c r="E476" s="58"/>
      <c r="F476" s="58"/>
      <c r="G476" s="396"/>
      <c r="H476" s="67"/>
      <c r="I476" s="58"/>
      <c r="J476" s="58"/>
      <c r="K476" s="58"/>
      <c r="L476" s="58"/>
      <c r="M476" s="58"/>
      <c r="N476" s="58"/>
      <c r="O476" s="58"/>
      <c r="P476" s="58"/>
      <c r="Q476" s="58"/>
      <c r="R476" s="58"/>
      <c r="S476" s="58"/>
      <c r="T476" s="58"/>
      <c r="U476" s="58"/>
      <c r="V476" s="58"/>
      <c r="W476" s="58"/>
      <c r="X476" s="58"/>
      <c r="Y476" s="58"/>
    </row>
    <row r="477" spans="1:25" ht="18" customHeight="1" x14ac:dyDescent="0.2">
      <c r="A477" s="23"/>
      <c r="B477" s="23"/>
      <c r="C477" s="23"/>
      <c r="D477" s="23"/>
      <c r="E477" s="58"/>
      <c r="F477" s="58"/>
      <c r="G477" s="396"/>
      <c r="H477" s="67"/>
      <c r="I477" s="58"/>
      <c r="J477" s="58"/>
      <c r="K477" s="58"/>
      <c r="L477" s="58"/>
      <c r="M477" s="58"/>
      <c r="N477" s="58"/>
      <c r="O477" s="58"/>
      <c r="P477" s="58"/>
      <c r="Q477" s="58"/>
      <c r="R477" s="58"/>
      <c r="S477" s="58"/>
      <c r="T477" s="58"/>
      <c r="U477" s="58"/>
      <c r="V477" s="58"/>
      <c r="W477" s="58"/>
      <c r="X477" s="58"/>
      <c r="Y477" s="58"/>
    </row>
    <row r="478" spans="1:25" ht="18" customHeight="1" x14ac:dyDescent="0.2">
      <c r="A478" s="23"/>
      <c r="B478" s="23"/>
      <c r="C478" s="23"/>
      <c r="D478" s="23"/>
      <c r="E478" s="58"/>
      <c r="F478" s="58"/>
      <c r="G478" s="396"/>
      <c r="H478" s="67"/>
      <c r="I478" s="58"/>
      <c r="J478" s="58"/>
      <c r="K478" s="58"/>
      <c r="L478" s="58"/>
      <c r="M478" s="58"/>
      <c r="N478" s="58"/>
      <c r="O478" s="58"/>
      <c r="P478" s="58"/>
      <c r="Q478" s="58"/>
      <c r="R478" s="58"/>
      <c r="S478" s="58"/>
      <c r="T478" s="58"/>
      <c r="U478" s="58"/>
      <c r="V478" s="58"/>
      <c r="W478" s="58"/>
      <c r="X478" s="58"/>
      <c r="Y478" s="58"/>
    </row>
    <row r="479" spans="1:25" ht="18" customHeight="1" x14ac:dyDescent="0.2">
      <c r="A479" s="23"/>
      <c r="B479" s="23"/>
      <c r="C479" s="23"/>
      <c r="D479" s="23"/>
      <c r="E479" s="58"/>
      <c r="F479" s="58"/>
      <c r="G479" s="396"/>
      <c r="H479" s="67"/>
      <c r="I479" s="58"/>
      <c r="J479" s="58"/>
      <c r="K479" s="58"/>
      <c r="L479" s="58"/>
      <c r="M479" s="58"/>
      <c r="N479" s="58"/>
      <c r="O479" s="58"/>
      <c r="P479" s="58"/>
      <c r="Q479" s="58"/>
      <c r="R479" s="58"/>
      <c r="S479" s="58"/>
      <c r="T479" s="58"/>
      <c r="U479" s="58"/>
      <c r="V479" s="58"/>
      <c r="W479" s="58"/>
      <c r="X479" s="58"/>
      <c r="Y479" s="58"/>
    </row>
    <row r="480" spans="1:25" ht="18" customHeight="1" x14ac:dyDescent="0.2">
      <c r="A480" s="23"/>
      <c r="B480" s="23"/>
      <c r="C480" s="23"/>
      <c r="D480" s="23"/>
      <c r="E480" s="58"/>
      <c r="F480" s="58"/>
      <c r="G480" s="396"/>
      <c r="H480" s="67"/>
      <c r="I480" s="58"/>
      <c r="J480" s="58"/>
      <c r="K480" s="58"/>
      <c r="L480" s="58"/>
      <c r="M480" s="58"/>
      <c r="N480" s="58"/>
      <c r="O480" s="58"/>
      <c r="P480" s="58"/>
      <c r="Q480" s="58"/>
      <c r="R480" s="58"/>
      <c r="S480" s="58"/>
      <c r="T480" s="58"/>
      <c r="U480" s="58"/>
      <c r="V480" s="58"/>
      <c r="W480" s="58"/>
      <c r="X480" s="58"/>
      <c r="Y480" s="58"/>
    </row>
    <row r="481" spans="1:25" ht="18" customHeight="1" x14ac:dyDescent="0.2">
      <c r="A481" s="23"/>
      <c r="B481" s="23"/>
      <c r="C481" s="23"/>
      <c r="D481" s="23"/>
      <c r="E481" s="58"/>
      <c r="F481" s="58"/>
      <c r="G481" s="396"/>
      <c r="H481" s="67"/>
      <c r="I481" s="58"/>
      <c r="J481" s="58"/>
      <c r="K481" s="58"/>
      <c r="L481" s="58"/>
      <c r="M481" s="58"/>
      <c r="N481" s="58"/>
      <c r="O481" s="58"/>
      <c r="P481" s="58"/>
      <c r="Q481" s="58"/>
      <c r="R481" s="58"/>
      <c r="S481" s="58"/>
      <c r="T481" s="58"/>
      <c r="U481" s="58"/>
      <c r="V481" s="58"/>
      <c r="W481" s="58"/>
      <c r="X481" s="58"/>
      <c r="Y481" s="58"/>
    </row>
    <row r="482" spans="1:25" ht="18" customHeight="1" x14ac:dyDescent="0.2">
      <c r="A482" s="23"/>
      <c r="B482" s="23"/>
      <c r="C482" s="23"/>
      <c r="D482" s="23"/>
      <c r="E482" s="58"/>
      <c r="F482" s="58"/>
      <c r="G482" s="396"/>
      <c r="H482" s="67"/>
      <c r="I482" s="58"/>
      <c r="J482" s="58"/>
      <c r="K482" s="58"/>
      <c r="L482" s="58"/>
      <c r="M482" s="58"/>
      <c r="N482" s="58"/>
      <c r="O482" s="58"/>
      <c r="P482" s="58"/>
      <c r="Q482" s="58"/>
      <c r="R482" s="58"/>
      <c r="S482" s="58"/>
      <c r="T482" s="58"/>
      <c r="U482" s="58"/>
      <c r="V482" s="58"/>
      <c r="W482" s="58"/>
      <c r="X482" s="58"/>
      <c r="Y482" s="58"/>
    </row>
    <row r="483" spans="1:25" ht="18" customHeight="1" x14ac:dyDescent="0.2">
      <c r="A483" s="23"/>
      <c r="B483" s="23"/>
      <c r="C483" s="23"/>
      <c r="D483" s="23"/>
      <c r="E483" s="58"/>
      <c r="F483" s="58"/>
      <c r="G483" s="396"/>
      <c r="H483" s="67"/>
      <c r="I483" s="58"/>
      <c r="J483" s="58"/>
      <c r="K483" s="58"/>
      <c r="L483" s="58"/>
      <c r="M483" s="58"/>
      <c r="N483" s="58"/>
      <c r="O483" s="58"/>
      <c r="P483" s="58"/>
      <c r="Q483" s="58"/>
      <c r="R483" s="58"/>
      <c r="S483" s="58"/>
      <c r="T483" s="58"/>
      <c r="U483" s="58"/>
      <c r="V483" s="58"/>
      <c r="W483" s="58"/>
      <c r="X483" s="58"/>
      <c r="Y483" s="58"/>
    </row>
    <row r="484" spans="1:25" ht="18" customHeight="1" x14ac:dyDescent="0.2">
      <c r="A484" s="23"/>
      <c r="B484" s="23"/>
      <c r="C484" s="23"/>
      <c r="D484" s="23"/>
      <c r="E484" s="58"/>
      <c r="F484" s="58"/>
      <c r="G484" s="396"/>
      <c r="H484" s="67"/>
      <c r="I484" s="58"/>
      <c r="J484" s="58"/>
      <c r="K484" s="58"/>
      <c r="L484" s="58"/>
      <c r="M484" s="58"/>
      <c r="N484" s="58"/>
      <c r="O484" s="58"/>
      <c r="P484" s="58"/>
      <c r="Q484" s="58"/>
      <c r="R484" s="58"/>
      <c r="S484" s="58"/>
      <c r="T484" s="58"/>
      <c r="U484" s="58"/>
      <c r="V484" s="58"/>
      <c r="W484" s="58"/>
      <c r="X484" s="58"/>
      <c r="Y484" s="58"/>
    </row>
    <row r="485" spans="1:25" ht="18" customHeight="1" x14ac:dyDescent="0.2">
      <c r="A485" s="23"/>
      <c r="B485" s="23"/>
      <c r="C485" s="23"/>
      <c r="D485" s="23"/>
      <c r="E485" s="58"/>
      <c r="F485" s="58"/>
      <c r="G485" s="396"/>
      <c r="H485" s="67"/>
      <c r="I485" s="58"/>
      <c r="J485" s="58"/>
      <c r="K485" s="58"/>
      <c r="L485" s="58"/>
      <c r="M485" s="58"/>
      <c r="N485" s="58"/>
      <c r="O485" s="58"/>
      <c r="P485" s="58"/>
      <c r="Q485" s="58"/>
      <c r="R485" s="58"/>
      <c r="S485" s="58"/>
      <c r="T485" s="58"/>
      <c r="U485" s="58"/>
      <c r="V485" s="58"/>
      <c r="W485" s="58"/>
      <c r="X485" s="58"/>
      <c r="Y485" s="58"/>
    </row>
    <row r="486" spans="1:25" ht="18" customHeight="1" x14ac:dyDescent="0.2">
      <c r="A486" s="23"/>
      <c r="B486" s="23"/>
      <c r="C486" s="23"/>
      <c r="D486" s="23"/>
      <c r="E486" s="58"/>
      <c r="F486" s="58"/>
      <c r="G486" s="396"/>
      <c r="H486" s="67"/>
      <c r="I486" s="58"/>
      <c r="J486" s="58"/>
      <c r="K486" s="58"/>
      <c r="L486" s="58"/>
      <c r="M486" s="58"/>
      <c r="N486" s="58"/>
      <c r="O486" s="58"/>
      <c r="P486" s="58"/>
      <c r="Q486" s="58"/>
      <c r="R486" s="58"/>
      <c r="S486" s="58"/>
      <c r="T486" s="58"/>
      <c r="U486" s="58"/>
      <c r="V486" s="58"/>
      <c r="W486" s="58"/>
      <c r="X486" s="58"/>
      <c r="Y486" s="58"/>
    </row>
    <row r="487" spans="1:25" ht="18" customHeight="1" x14ac:dyDescent="0.2">
      <c r="A487" s="23"/>
      <c r="B487" s="23"/>
      <c r="C487" s="23"/>
      <c r="D487" s="23"/>
      <c r="E487" s="58"/>
      <c r="F487" s="58"/>
      <c r="G487" s="396"/>
      <c r="H487" s="67"/>
      <c r="I487" s="58"/>
      <c r="J487" s="58"/>
      <c r="K487" s="58"/>
      <c r="L487" s="58"/>
      <c r="M487" s="58"/>
      <c r="N487" s="58"/>
      <c r="O487" s="58"/>
      <c r="P487" s="58"/>
      <c r="Q487" s="58"/>
      <c r="R487" s="58"/>
      <c r="S487" s="58"/>
      <c r="T487" s="58"/>
      <c r="U487" s="58"/>
      <c r="V487" s="58"/>
      <c r="W487" s="58"/>
      <c r="X487" s="58"/>
      <c r="Y487" s="58"/>
    </row>
    <row r="488" spans="1:25" ht="18" customHeight="1" x14ac:dyDescent="0.2">
      <c r="A488" s="23"/>
      <c r="B488" s="23"/>
      <c r="C488" s="23"/>
      <c r="D488" s="23"/>
      <c r="E488" s="58"/>
      <c r="F488" s="58"/>
      <c r="G488" s="396"/>
      <c r="H488" s="67"/>
      <c r="I488" s="58"/>
      <c r="J488" s="58"/>
      <c r="K488" s="58"/>
      <c r="L488" s="58"/>
      <c r="M488" s="58"/>
      <c r="N488" s="58"/>
      <c r="O488" s="58"/>
      <c r="P488" s="58"/>
      <c r="Q488" s="58"/>
      <c r="R488" s="58"/>
      <c r="S488" s="58"/>
      <c r="T488" s="58"/>
      <c r="U488" s="58"/>
      <c r="V488" s="58"/>
      <c r="W488" s="58"/>
      <c r="X488" s="58"/>
      <c r="Y488" s="58"/>
    </row>
    <row r="489" spans="1:25" ht="18" customHeight="1" x14ac:dyDescent="0.2">
      <c r="A489" s="23"/>
      <c r="B489" s="23"/>
      <c r="C489" s="23"/>
      <c r="D489" s="23"/>
      <c r="E489" s="58"/>
      <c r="F489" s="58"/>
      <c r="G489" s="396"/>
      <c r="H489" s="67"/>
      <c r="I489" s="58"/>
      <c r="J489" s="58"/>
      <c r="K489" s="58"/>
      <c r="L489" s="58"/>
      <c r="M489" s="58"/>
      <c r="N489" s="58"/>
      <c r="O489" s="58"/>
      <c r="P489" s="58"/>
      <c r="Q489" s="58"/>
      <c r="R489" s="58"/>
      <c r="S489" s="58"/>
      <c r="T489" s="58"/>
      <c r="U489" s="58"/>
      <c r="V489" s="58"/>
      <c r="W489" s="58"/>
      <c r="X489" s="58"/>
      <c r="Y489" s="58"/>
    </row>
    <row r="490" spans="1:25" ht="18" customHeight="1" x14ac:dyDescent="0.2">
      <c r="A490" s="23"/>
      <c r="B490" s="23"/>
      <c r="C490" s="23"/>
      <c r="D490" s="23"/>
      <c r="E490" s="58"/>
      <c r="F490" s="58"/>
      <c r="G490" s="396"/>
      <c r="H490" s="67"/>
      <c r="I490" s="58"/>
      <c r="J490" s="58"/>
      <c r="K490" s="58"/>
      <c r="L490" s="58"/>
      <c r="M490" s="58"/>
      <c r="N490" s="58"/>
      <c r="O490" s="58"/>
      <c r="P490" s="58"/>
      <c r="Q490" s="58"/>
      <c r="R490" s="58"/>
      <c r="S490" s="58"/>
      <c r="T490" s="58"/>
      <c r="U490" s="58"/>
      <c r="V490" s="58"/>
      <c r="W490" s="58"/>
      <c r="X490" s="58"/>
      <c r="Y490" s="58"/>
    </row>
    <row r="491" spans="1:25" ht="18" customHeight="1" x14ac:dyDescent="0.2">
      <c r="A491" s="23"/>
      <c r="B491" s="23"/>
      <c r="C491" s="23"/>
      <c r="D491" s="23"/>
      <c r="E491" s="58"/>
      <c r="F491" s="58"/>
      <c r="G491" s="396"/>
      <c r="H491" s="67"/>
      <c r="I491" s="58"/>
      <c r="J491" s="58"/>
      <c r="K491" s="58"/>
      <c r="L491" s="58"/>
      <c r="M491" s="58"/>
      <c r="N491" s="58"/>
      <c r="O491" s="58"/>
      <c r="P491" s="58"/>
      <c r="Q491" s="58"/>
      <c r="R491" s="58"/>
      <c r="S491" s="58"/>
      <c r="T491" s="58"/>
      <c r="U491" s="58"/>
      <c r="V491" s="58"/>
      <c r="W491" s="58"/>
      <c r="X491" s="58"/>
      <c r="Y491" s="58"/>
    </row>
    <row r="492" spans="1:25" ht="18" customHeight="1" x14ac:dyDescent="0.2">
      <c r="A492" s="23"/>
      <c r="B492" s="23"/>
      <c r="C492" s="23"/>
      <c r="D492" s="23"/>
      <c r="E492" s="58"/>
      <c r="F492" s="58"/>
      <c r="G492" s="396"/>
      <c r="H492" s="67"/>
      <c r="I492" s="58"/>
      <c r="J492" s="58"/>
      <c r="K492" s="58"/>
      <c r="L492" s="58"/>
      <c r="M492" s="58"/>
      <c r="N492" s="58"/>
      <c r="O492" s="58"/>
      <c r="P492" s="58"/>
      <c r="Q492" s="58"/>
      <c r="R492" s="58"/>
      <c r="S492" s="58"/>
      <c r="T492" s="58"/>
      <c r="U492" s="58"/>
      <c r="V492" s="58"/>
      <c r="W492" s="58"/>
      <c r="X492" s="58"/>
      <c r="Y492" s="58"/>
    </row>
    <row r="493" spans="1:25" ht="18" customHeight="1" x14ac:dyDescent="0.2">
      <c r="A493" s="23"/>
      <c r="B493" s="23"/>
      <c r="C493" s="23"/>
      <c r="D493" s="23"/>
      <c r="E493" s="58"/>
      <c r="F493" s="58"/>
      <c r="G493" s="396"/>
      <c r="H493" s="67"/>
      <c r="I493" s="58"/>
      <c r="J493" s="58"/>
      <c r="K493" s="58"/>
      <c r="L493" s="58"/>
      <c r="M493" s="58"/>
      <c r="N493" s="58"/>
      <c r="O493" s="58"/>
      <c r="P493" s="58"/>
      <c r="Q493" s="58"/>
      <c r="R493" s="58"/>
      <c r="S493" s="58"/>
      <c r="T493" s="58"/>
      <c r="U493" s="58"/>
      <c r="V493" s="58"/>
      <c r="W493" s="58"/>
      <c r="X493" s="58"/>
      <c r="Y493" s="58"/>
    </row>
    <row r="494" spans="1:25" ht="18" customHeight="1" x14ac:dyDescent="0.2">
      <c r="A494" s="23"/>
      <c r="B494" s="23"/>
      <c r="C494" s="23"/>
      <c r="D494" s="23"/>
      <c r="E494" s="58"/>
      <c r="F494" s="58"/>
      <c r="G494" s="396"/>
      <c r="H494" s="67"/>
      <c r="I494" s="58"/>
      <c r="J494" s="58"/>
      <c r="K494" s="58"/>
      <c r="L494" s="58"/>
      <c r="M494" s="58"/>
      <c r="N494" s="58"/>
      <c r="O494" s="58"/>
      <c r="P494" s="58"/>
      <c r="Q494" s="58"/>
      <c r="R494" s="58"/>
      <c r="S494" s="58"/>
      <c r="T494" s="58"/>
      <c r="U494" s="58"/>
      <c r="V494" s="58"/>
      <c r="W494" s="58"/>
      <c r="X494" s="58"/>
      <c r="Y494" s="58"/>
    </row>
    <row r="495" spans="1:25" ht="18" customHeight="1" x14ac:dyDescent="0.2">
      <c r="A495" s="23"/>
      <c r="B495" s="23"/>
      <c r="C495" s="23"/>
      <c r="D495" s="23"/>
      <c r="E495" s="58"/>
      <c r="F495" s="58"/>
      <c r="G495" s="396"/>
      <c r="H495" s="67"/>
      <c r="I495" s="58"/>
      <c r="J495" s="58"/>
      <c r="K495" s="58"/>
      <c r="L495" s="58"/>
      <c r="M495" s="58"/>
      <c r="N495" s="58"/>
      <c r="O495" s="58"/>
      <c r="P495" s="58"/>
      <c r="Q495" s="58"/>
      <c r="R495" s="58"/>
      <c r="S495" s="58"/>
      <c r="T495" s="58"/>
      <c r="U495" s="58"/>
      <c r="V495" s="58"/>
      <c r="W495" s="58"/>
      <c r="X495" s="58"/>
      <c r="Y495" s="58"/>
    </row>
    <row r="496" spans="1:25" ht="18" customHeight="1" x14ac:dyDescent="0.2">
      <c r="A496" s="23"/>
      <c r="B496" s="23"/>
      <c r="C496" s="23"/>
      <c r="D496" s="23"/>
      <c r="E496" s="58"/>
      <c r="F496" s="58"/>
      <c r="G496" s="396"/>
      <c r="H496" s="67"/>
      <c r="I496" s="58"/>
      <c r="J496" s="58"/>
      <c r="K496" s="58"/>
      <c r="L496" s="58"/>
      <c r="M496" s="58"/>
      <c r="N496" s="58"/>
      <c r="O496" s="58"/>
      <c r="P496" s="58"/>
      <c r="Q496" s="58"/>
      <c r="R496" s="58"/>
      <c r="S496" s="58"/>
      <c r="T496" s="58"/>
      <c r="U496" s="58"/>
      <c r="V496" s="58"/>
      <c r="W496" s="58"/>
      <c r="X496" s="58"/>
      <c r="Y496" s="58"/>
    </row>
    <row r="497" spans="1:25" ht="18" customHeight="1" x14ac:dyDescent="0.2">
      <c r="A497" s="23"/>
      <c r="B497" s="23"/>
      <c r="C497" s="23"/>
      <c r="D497" s="23"/>
      <c r="E497" s="58"/>
      <c r="F497" s="58"/>
      <c r="G497" s="396"/>
      <c r="H497" s="67"/>
      <c r="I497" s="58"/>
      <c r="J497" s="58"/>
      <c r="K497" s="58"/>
      <c r="L497" s="58"/>
      <c r="M497" s="58"/>
      <c r="N497" s="58"/>
      <c r="O497" s="58"/>
      <c r="P497" s="58"/>
      <c r="Q497" s="58"/>
      <c r="R497" s="58"/>
      <c r="S497" s="58"/>
      <c r="T497" s="58"/>
      <c r="U497" s="58"/>
      <c r="V497" s="58"/>
      <c r="W497" s="58"/>
      <c r="X497" s="58"/>
      <c r="Y497" s="58"/>
    </row>
    <row r="498" spans="1:25" ht="18" customHeight="1" x14ac:dyDescent="0.2">
      <c r="A498" s="23"/>
      <c r="B498" s="23"/>
      <c r="C498" s="23"/>
      <c r="D498" s="23"/>
      <c r="E498" s="58"/>
      <c r="F498" s="58"/>
      <c r="G498" s="396"/>
      <c r="H498" s="67"/>
      <c r="I498" s="58"/>
      <c r="J498" s="58"/>
      <c r="K498" s="58"/>
      <c r="L498" s="58"/>
      <c r="M498" s="58"/>
      <c r="N498" s="58"/>
      <c r="O498" s="58"/>
      <c r="P498" s="58"/>
      <c r="Q498" s="58"/>
      <c r="R498" s="58"/>
      <c r="S498" s="58"/>
      <c r="T498" s="58"/>
      <c r="U498" s="58"/>
      <c r="V498" s="58"/>
      <c r="W498" s="58"/>
      <c r="X498" s="58"/>
      <c r="Y498" s="58"/>
    </row>
    <row r="499" spans="1:25" ht="18" customHeight="1" x14ac:dyDescent="0.2">
      <c r="A499" s="23"/>
      <c r="B499" s="23"/>
      <c r="C499" s="23"/>
      <c r="D499" s="23"/>
      <c r="E499" s="58"/>
      <c r="F499" s="58"/>
      <c r="G499" s="396"/>
      <c r="H499" s="67"/>
      <c r="I499" s="58"/>
      <c r="J499" s="58"/>
      <c r="K499" s="58"/>
      <c r="L499" s="58"/>
      <c r="M499" s="58"/>
      <c r="N499" s="58"/>
      <c r="O499" s="58"/>
      <c r="P499" s="58"/>
      <c r="Q499" s="58"/>
      <c r="R499" s="58"/>
      <c r="S499" s="58"/>
      <c r="T499" s="58"/>
      <c r="U499" s="58"/>
      <c r="V499" s="58"/>
      <c r="W499" s="58"/>
      <c r="X499" s="58"/>
      <c r="Y499" s="58"/>
    </row>
    <row r="500" spans="1:25" ht="18" customHeight="1" x14ac:dyDescent="0.2">
      <c r="A500" s="23"/>
      <c r="B500" s="23"/>
      <c r="C500" s="23"/>
      <c r="D500" s="23"/>
      <c r="E500" s="58"/>
      <c r="F500" s="58"/>
      <c r="G500" s="396"/>
      <c r="H500" s="67"/>
      <c r="I500" s="58"/>
      <c r="J500" s="58"/>
      <c r="K500" s="58"/>
      <c r="L500" s="58"/>
      <c r="M500" s="58"/>
      <c r="N500" s="58"/>
      <c r="O500" s="58"/>
      <c r="P500" s="58"/>
      <c r="Q500" s="58"/>
      <c r="R500" s="58"/>
      <c r="S500" s="58"/>
      <c r="T500" s="58"/>
      <c r="U500" s="58"/>
      <c r="V500" s="58"/>
      <c r="W500" s="58"/>
      <c r="X500" s="58"/>
      <c r="Y500" s="58"/>
    </row>
    <row r="501" spans="1:25" ht="18" customHeight="1" x14ac:dyDescent="0.2">
      <c r="A501" s="23"/>
      <c r="B501" s="23"/>
      <c r="C501" s="23"/>
      <c r="D501" s="23"/>
      <c r="E501" s="58"/>
      <c r="F501" s="58"/>
      <c r="G501" s="396"/>
      <c r="H501" s="67"/>
      <c r="I501" s="58"/>
      <c r="J501" s="58"/>
      <c r="K501" s="58"/>
      <c r="L501" s="58"/>
      <c r="M501" s="58"/>
      <c r="N501" s="58"/>
      <c r="O501" s="58"/>
      <c r="P501" s="58"/>
      <c r="Q501" s="58"/>
      <c r="R501" s="58"/>
      <c r="S501" s="58"/>
      <c r="T501" s="58"/>
      <c r="U501" s="58"/>
      <c r="V501" s="58"/>
      <c r="W501" s="58"/>
      <c r="X501" s="58"/>
      <c r="Y501" s="58"/>
    </row>
    <row r="502" spans="1:25" ht="18" customHeight="1" x14ac:dyDescent="0.2">
      <c r="A502" s="23"/>
      <c r="B502" s="23"/>
      <c r="C502" s="23"/>
      <c r="D502" s="23"/>
      <c r="E502" s="58"/>
      <c r="F502" s="58"/>
      <c r="G502" s="396"/>
      <c r="H502" s="67"/>
      <c r="I502" s="58"/>
      <c r="J502" s="58"/>
      <c r="K502" s="58"/>
      <c r="L502" s="58"/>
      <c r="M502" s="58"/>
      <c r="N502" s="58"/>
      <c r="O502" s="58"/>
      <c r="P502" s="58"/>
      <c r="Q502" s="58"/>
      <c r="R502" s="58"/>
      <c r="S502" s="58"/>
      <c r="T502" s="58"/>
      <c r="U502" s="58"/>
      <c r="V502" s="58"/>
      <c r="W502" s="58"/>
      <c r="X502" s="58"/>
      <c r="Y502" s="58"/>
    </row>
    <row r="503" spans="1:25" ht="18" customHeight="1" x14ac:dyDescent="0.2">
      <c r="A503" s="23"/>
      <c r="B503" s="23"/>
      <c r="C503" s="23"/>
      <c r="D503" s="23"/>
      <c r="E503" s="58"/>
      <c r="F503" s="58"/>
      <c r="G503" s="396"/>
      <c r="H503" s="67"/>
      <c r="I503" s="58"/>
      <c r="J503" s="58"/>
      <c r="K503" s="58"/>
      <c r="L503" s="58"/>
      <c r="M503" s="58"/>
      <c r="N503" s="58"/>
      <c r="O503" s="58"/>
      <c r="P503" s="58"/>
      <c r="Q503" s="58"/>
      <c r="R503" s="58"/>
      <c r="S503" s="58"/>
      <c r="T503" s="58"/>
      <c r="U503" s="58"/>
      <c r="V503" s="58"/>
      <c r="W503" s="58"/>
      <c r="X503" s="58"/>
      <c r="Y503" s="58"/>
    </row>
    <row r="504" spans="1:25" ht="18" customHeight="1" x14ac:dyDescent="0.2">
      <c r="A504" s="23"/>
      <c r="B504" s="23"/>
      <c r="C504" s="23"/>
      <c r="D504" s="23"/>
      <c r="E504" s="58"/>
      <c r="F504" s="58"/>
      <c r="G504" s="396"/>
      <c r="H504" s="67"/>
      <c r="I504" s="58"/>
      <c r="J504" s="58"/>
      <c r="K504" s="58"/>
      <c r="L504" s="58"/>
      <c r="M504" s="58"/>
      <c r="N504" s="58"/>
      <c r="O504" s="58"/>
      <c r="P504" s="58"/>
      <c r="Q504" s="58"/>
      <c r="R504" s="58"/>
      <c r="S504" s="58"/>
      <c r="T504" s="58"/>
      <c r="U504" s="58"/>
      <c r="V504" s="58"/>
      <c r="W504" s="58"/>
      <c r="X504" s="58"/>
      <c r="Y504" s="58"/>
    </row>
    <row r="505" spans="1:25" ht="18" customHeight="1" x14ac:dyDescent="0.2">
      <c r="A505" s="23"/>
      <c r="B505" s="23"/>
      <c r="C505" s="23"/>
      <c r="D505" s="23"/>
      <c r="E505" s="58"/>
      <c r="F505" s="58"/>
      <c r="G505" s="396"/>
      <c r="H505" s="67"/>
      <c r="I505" s="58"/>
      <c r="J505" s="58"/>
      <c r="K505" s="58"/>
      <c r="L505" s="58"/>
      <c r="M505" s="58"/>
      <c r="N505" s="58"/>
      <c r="O505" s="58"/>
      <c r="P505" s="58"/>
      <c r="Q505" s="58"/>
      <c r="R505" s="58"/>
      <c r="S505" s="58"/>
      <c r="T505" s="58"/>
      <c r="U505" s="58"/>
      <c r="V505" s="58"/>
      <c r="W505" s="58"/>
      <c r="X505" s="58"/>
      <c r="Y505" s="58"/>
    </row>
    <row r="506" spans="1:25" ht="18" customHeight="1" x14ac:dyDescent="0.2">
      <c r="A506" s="23"/>
      <c r="B506" s="23"/>
      <c r="C506" s="23"/>
      <c r="D506" s="23"/>
      <c r="E506" s="58"/>
      <c r="F506" s="58"/>
      <c r="G506" s="396"/>
      <c r="H506" s="67"/>
      <c r="I506" s="58"/>
      <c r="J506" s="58"/>
      <c r="K506" s="58"/>
      <c r="L506" s="58"/>
      <c r="M506" s="58"/>
      <c r="N506" s="58"/>
      <c r="O506" s="58"/>
      <c r="P506" s="58"/>
      <c r="Q506" s="58"/>
      <c r="R506" s="58"/>
      <c r="S506" s="58"/>
      <c r="T506" s="58"/>
      <c r="U506" s="58"/>
      <c r="V506" s="58"/>
      <c r="W506" s="58"/>
      <c r="X506" s="58"/>
      <c r="Y506" s="58"/>
    </row>
    <row r="507" spans="1:25" ht="18" customHeight="1" x14ac:dyDescent="0.2">
      <c r="A507" s="23"/>
      <c r="B507" s="23"/>
      <c r="C507" s="23"/>
      <c r="D507" s="23"/>
      <c r="E507" s="58"/>
      <c r="F507" s="58"/>
      <c r="G507" s="396"/>
      <c r="H507" s="67"/>
      <c r="I507" s="58"/>
      <c r="J507" s="58"/>
      <c r="K507" s="58"/>
      <c r="L507" s="58"/>
      <c r="M507" s="58"/>
      <c r="N507" s="58"/>
      <c r="O507" s="58"/>
      <c r="P507" s="58"/>
      <c r="Q507" s="58"/>
      <c r="R507" s="58"/>
      <c r="S507" s="58"/>
      <c r="T507" s="58"/>
      <c r="U507" s="58"/>
      <c r="V507" s="58"/>
      <c r="W507" s="58"/>
      <c r="X507" s="58"/>
      <c r="Y507" s="58"/>
    </row>
    <row r="508" spans="1:25" ht="18" customHeight="1" x14ac:dyDescent="0.2">
      <c r="A508" s="23"/>
      <c r="B508" s="23"/>
      <c r="C508" s="23"/>
      <c r="D508" s="23"/>
      <c r="E508" s="58"/>
      <c r="F508" s="58"/>
      <c r="G508" s="396"/>
      <c r="H508" s="67"/>
      <c r="I508" s="58"/>
      <c r="J508" s="58"/>
      <c r="K508" s="58"/>
      <c r="L508" s="58"/>
      <c r="M508" s="58"/>
      <c r="N508" s="58"/>
      <c r="O508" s="58"/>
      <c r="P508" s="58"/>
      <c r="Q508" s="58"/>
      <c r="R508" s="58"/>
      <c r="S508" s="58"/>
      <c r="T508" s="58"/>
      <c r="U508" s="58"/>
      <c r="V508" s="58"/>
      <c r="W508" s="58"/>
      <c r="X508" s="58"/>
      <c r="Y508" s="58"/>
    </row>
    <row r="509" spans="1:25" ht="18" customHeight="1" x14ac:dyDescent="0.2">
      <c r="A509" s="23"/>
      <c r="B509" s="23"/>
      <c r="C509" s="23"/>
      <c r="D509" s="23"/>
      <c r="E509" s="58"/>
      <c r="F509" s="58"/>
      <c r="G509" s="396"/>
      <c r="H509" s="67"/>
      <c r="I509" s="58"/>
      <c r="J509" s="58"/>
      <c r="K509" s="58"/>
      <c r="L509" s="58"/>
      <c r="M509" s="58"/>
      <c r="N509" s="58"/>
      <c r="O509" s="58"/>
      <c r="P509" s="58"/>
      <c r="Q509" s="58"/>
      <c r="R509" s="58"/>
      <c r="S509" s="58"/>
      <c r="T509" s="58"/>
      <c r="U509" s="58"/>
      <c r="V509" s="58"/>
      <c r="W509" s="58"/>
      <c r="X509" s="58"/>
      <c r="Y509" s="58"/>
    </row>
    <row r="510" spans="1:25" ht="18" customHeight="1" x14ac:dyDescent="0.2">
      <c r="A510" s="23"/>
      <c r="B510" s="23"/>
      <c r="C510" s="23"/>
      <c r="D510" s="23"/>
      <c r="E510" s="58"/>
      <c r="F510" s="58"/>
      <c r="G510" s="396"/>
      <c r="H510" s="67"/>
      <c r="I510" s="58"/>
      <c r="J510" s="58"/>
      <c r="K510" s="58"/>
      <c r="L510" s="58"/>
      <c r="M510" s="58"/>
      <c r="N510" s="58"/>
      <c r="O510" s="58"/>
      <c r="P510" s="58"/>
      <c r="Q510" s="58"/>
      <c r="R510" s="58"/>
      <c r="S510" s="58"/>
      <c r="T510" s="58"/>
      <c r="U510" s="58"/>
      <c r="V510" s="58"/>
      <c r="W510" s="58"/>
      <c r="X510" s="58"/>
      <c r="Y510" s="58"/>
    </row>
    <row r="511" spans="1:25" ht="18" customHeight="1" x14ac:dyDescent="0.2">
      <c r="A511" s="23"/>
      <c r="B511" s="23"/>
      <c r="C511" s="23"/>
      <c r="D511" s="23"/>
      <c r="E511" s="58"/>
      <c r="F511" s="58"/>
      <c r="G511" s="396"/>
      <c r="H511" s="67"/>
      <c r="I511" s="58"/>
      <c r="J511" s="58"/>
      <c r="K511" s="58"/>
      <c r="L511" s="58"/>
      <c r="M511" s="58"/>
      <c r="N511" s="58"/>
      <c r="O511" s="58"/>
      <c r="P511" s="58"/>
      <c r="Q511" s="58"/>
      <c r="R511" s="58"/>
      <c r="S511" s="58"/>
      <c r="T511" s="58"/>
      <c r="U511" s="58"/>
      <c r="V511" s="58"/>
      <c r="W511" s="58"/>
      <c r="X511" s="58"/>
      <c r="Y511" s="58"/>
    </row>
    <row r="512" spans="1:25" ht="18" customHeight="1" x14ac:dyDescent="0.2">
      <c r="A512" s="23"/>
      <c r="B512" s="23"/>
      <c r="C512" s="23"/>
      <c r="D512" s="23"/>
      <c r="E512" s="58"/>
      <c r="F512" s="58"/>
      <c r="G512" s="396"/>
      <c r="H512" s="67"/>
      <c r="I512" s="58"/>
      <c r="J512" s="58"/>
      <c r="K512" s="58"/>
      <c r="L512" s="58"/>
      <c r="M512" s="58"/>
      <c r="N512" s="58"/>
      <c r="O512" s="58"/>
      <c r="P512" s="58"/>
      <c r="Q512" s="58"/>
      <c r="R512" s="58"/>
      <c r="S512" s="58"/>
      <c r="T512" s="58"/>
      <c r="U512" s="58"/>
      <c r="V512" s="58"/>
      <c r="W512" s="58"/>
      <c r="X512" s="58"/>
      <c r="Y512" s="58"/>
    </row>
    <row r="513" spans="1:25" ht="18" customHeight="1" x14ac:dyDescent="0.2">
      <c r="A513" s="23"/>
      <c r="B513" s="23"/>
      <c r="C513" s="23"/>
      <c r="D513" s="23"/>
      <c r="E513" s="58"/>
      <c r="F513" s="58"/>
      <c r="G513" s="396"/>
      <c r="H513" s="67"/>
      <c r="I513" s="58"/>
      <c r="J513" s="58"/>
      <c r="K513" s="58"/>
      <c r="L513" s="58"/>
      <c r="M513" s="58"/>
      <c r="N513" s="58"/>
      <c r="O513" s="58"/>
      <c r="P513" s="58"/>
      <c r="Q513" s="58"/>
      <c r="R513" s="58"/>
      <c r="S513" s="58"/>
      <c r="T513" s="58"/>
      <c r="U513" s="58"/>
      <c r="V513" s="58"/>
      <c r="W513" s="58"/>
      <c r="X513" s="58"/>
      <c r="Y513" s="58"/>
    </row>
    <row r="514" spans="1:25" ht="18" customHeight="1" x14ac:dyDescent="0.2">
      <c r="A514" s="23"/>
      <c r="B514" s="23"/>
      <c r="C514" s="23"/>
      <c r="D514" s="23"/>
      <c r="E514" s="58"/>
      <c r="F514" s="58"/>
      <c r="G514" s="396"/>
      <c r="H514" s="67"/>
      <c r="I514" s="58"/>
      <c r="J514" s="58"/>
      <c r="K514" s="58"/>
      <c r="L514" s="58"/>
      <c r="M514" s="58"/>
      <c r="N514" s="58"/>
      <c r="O514" s="58"/>
      <c r="P514" s="58"/>
      <c r="Q514" s="58"/>
      <c r="R514" s="58"/>
      <c r="S514" s="58"/>
      <c r="T514" s="58"/>
      <c r="U514" s="58"/>
      <c r="V514" s="58"/>
      <c r="W514" s="58"/>
      <c r="X514" s="58"/>
      <c r="Y514" s="58"/>
    </row>
    <row r="515" spans="1:25" ht="18" customHeight="1" x14ac:dyDescent="0.2">
      <c r="A515" s="23"/>
      <c r="B515" s="23"/>
      <c r="C515" s="23"/>
      <c r="D515" s="23"/>
      <c r="E515" s="58"/>
      <c r="F515" s="58"/>
      <c r="G515" s="396"/>
      <c r="H515" s="67"/>
      <c r="I515" s="58"/>
      <c r="J515" s="58"/>
      <c r="K515" s="58"/>
      <c r="L515" s="58"/>
      <c r="M515" s="58"/>
      <c r="N515" s="58"/>
      <c r="O515" s="58"/>
      <c r="P515" s="58"/>
      <c r="Q515" s="58"/>
      <c r="R515" s="58"/>
      <c r="S515" s="58"/>
      <c r="T515" s="58"/>
      <c r="U515" s="58"/>
      <c r="V515" s="58"/>
      <c r="W515" s="58"/>
      <c r="X515" s="58"/>
      <c r="Y515" s="58"/>
    </row>
    <row r="516" spans="1:25" ht="18" customHeight="1" x14ac:dyDescent="0.2">
      <c r="A516" s="23"/>
      <c r="B516" s="23"/>
      <c r="C516" s="23"/>
      <c r="D516" s="23"/>
      <c r="E516" s="58"/>
      <c r="F516" s="58"/>
      <c r="G516" s="396"/>
      <c r="H516" s="67"/>
      <c r="I516" s="58"/>
      <c r="J516" s="58"/>
      <c r="K516" s="58"/>
      <c r="L516" s="58"/>
      <c r="M516" s="58"/>
      <c r="N516" s="58"/>
      <c r="O516" s="58"/>
      <c r="P516" s="58"/>
      <c r="Q516" s="58"/>
      <c r="R516" s="58"/>
      <c r="S516" s="58"/>
      <c r="T516" s="58"/>
      <c r="U516" s="58"/>
      <c r="V516" s="58"/>
      <c r="W516" s="58"/>
      <c r="X516" s="58"/>
      <c r="Y516" s="58"/>
    </row>
    <row r="517" spans="1:25" ht="18" customHeight="1" x14ac:dyDescent="0.2">
      <c r="A517" s="23"/>
      <c r="B517" s="23"/>
      <c r="C517" s="23"/>
      <c r="D517" s="23"/>
      <c r="E517" s="58"/>
      <c r="F517" s="58"/>
      <c r="G517" s="396"/>
      <c r="H517" s="67"/>
      <c r="I517" s="58"/>
      <c r="J517" s="58"/>
      <c r="K517" s="58"/>
      <c r="L517" s="58"/>
      <c r="M517" s="58"/>
      <c r="N517" s="58"/>
      <c r="O517" s="58"/>
      <c r="P517" s="58"/>
      <c r="Q517" s="58"/>
      <c r="R517" s="58"/>
      <c r="S517" s="58"/>
      <c r="T517" s="58"/>
      <c r="U517" s="58"/>
      <c r="V517" s="58"/>
      <c r="W517" s="58"/>
      <c r="X517" s="58"/>
      <c r="Y517" s="58"/>
    </row>
    <row r="518" spans="1:25" ht="18" customHeight="1" x14ac:dyDescent="0.2">
      <c r="A518" s="23"/>
      <c r="B518" s="23"/>
      <c r="C518" s="23"/>
      <c r="D518" s="23"/>
      <c r="E518" s="58"/>
      <c r="F518" s="58"/>
      <c r="G518" s="396"/>
      <c r="H518" s="67"/>
      <c r="I518" s="58"/>
      <c r="J518" s="58"/>
      <c r="K518" s="58"/>
      <c r="L518" s="58"/>
      <c r="M518" s="58"/>
      <c r="N518" s="58"/>
      <c r="O518" s="58"/>
      <c r="P518" s="58"/>
      <c r="Q518" s="58"/>
      <c r="R518" s="58"/>
      <c r="S518" s="58"/>
      <c r="T518" s="58"/>
      <c r="U518" s="58"/>
      <c r="V518" s="58"/>
      <c r="W518" s="58"/>
      <c r="X518" s="58"/>
      <c r="Y518" s="58"/>
    </row>
    <row r="519" spans="1:25" ht="18" customHeight="1" x14ac:dyDescent="0.2">
      <c r="A519" s="23"/>
      <c r="B519" s="23"/>
      <c r="C519" s="23"/>
      <c r="D519" s="23"/>
      <c r="E519" s="58"/>
      <c r="F519" s="58"/>
      <c r="G519" s="396"/>
      <c r="H519" s="67"/>
      <c r="I519" s="58"/>
      <c r="J519" s="58"/>
      <c r="K519" s="58"/>
      <c r="L519" s="58"/>
      <c r="M519" s="58"/>
      <c r="N519" s="58"/>
      <c r="O519" s="58"/>
      <c r="P519" s="58"/>
      <c r="Q519" s="58"/>
      <c r="R519" s="58"/>
      <c r="S519" s="58"/>
      <c r="T519" s="58"/>
      <c r="U519" s="58"/>
      <c r="V519" s="58"/>
      <c r="W519" s="58"/>
      <c r="X519" s="58"/>
      <c r="Y519" s="58"/>
    </row>
    <row r="520" spans="1:25" ht="18" customHeight="1" x14ac:dyDescent="0.2">
      <c r="A520" s="23"/>
      <c r="B520" s="23"/>
      <c r="C520" s="23"/>
      <c r="D520" s="23"/>
      <c r="E520" s="58"/>
      <c r="F520" s="58"/>
      <c r="G520" s="396"/>
      <c r="H520" s="67"/>
      <c r="I520" s="58"/>
      <c r="J520" s="58"/>
      <c r="K520" s="58"/>
      <c r="L520" s="58"/>
      <c r="M520" s="58"/>
      <c r="N520" s="58"/>
      <c r="O520" s="58"/>
      <c r="P520" s="58"/>
      <c r="Q520" s="58"/>
      <c r="R520" s="58"/>
      <c r="S520" s="58"/>
      <c r="T520" s="58"/>
      <c r="U520" s="58"/>
      <c r="V520" s="58"/>
      <c r="W520" s="58"/>
      <c r="X520" s="58"/>
      <c r="Y520" s="58"/>
    </row>
    <row r="521" spans="1:25" ht="18" customHeight="1" x14ac:dyDescent="0.2">
      <c r="A521" s="23"/>
      <c r="B521" s="23"/>
      <c r="C521" s="23"/>
      <c r="D521" s="23"/>
      <c r="E521" s="58"/>
      <c r="F521" s="58"/>
      <c r="G521" s="396"/>
      <c r="H521" s="67"/>
      <c r="I521" s="58"/>
      <c r="J521" s="58"/>
      <c r="K521" s="58"/>
      <c r="L521" s="58"/>
      <c r="M521" s="58"/>
      <c r="N521" s="58"/>
      <c r="O521" s="58"/>
      <c r="P521" s="58"/>
      <c r="Q521" s="58"/>
      <c r="R521" s="58"/>
      <c r="S521" s="58"/>
      <c r="T521" s="58"/>
      <c r="U521" s="58"/>
      <c r="V521" s="58"/>
      <c r="W521" s="58"/>
      <c r="X521" s="58"/>
      <c r="Y521" s="58"/>
    </row>
    <row r="522" spans="1:25" ht="18" customHeight="1" x14ac:dyDescent="0.2">
      <c r="A522" s="23"/>
      <c r="B522" s="23"/>
      <c r="C522" s="23"/>
      <c r="D522" s="23"/>
      <c r="E522" s="58"/>
      <c r="F522" s="58"/>
      <c r="G522" s="396"/>
      <c r="H522" s="67"/>
      <c r="I522" s="58"/>
      <c r="J522" s="58"/>
      <c r="K522" s="58"/>
      <c r="L522" s="58"/>
      <c r="M522" s="58"/>
      <c r="N522" s="58"/>
      <c r="O522" s="58"/>
      <c r="P522" s="58"/>
      <c r="Q522" s="58"/>
      <c r="R522" s="58"/>
      <c r="S522" s="58"/>
      <c r="T522" s="58"/>
      <c r="U522" s="58"/>
      <c r="V522" s="58"/>
      <c r="W522" s="58"/>
      <c r="X522" s="58"/>
      <c r="Y522" s="58"/>
    </row>
    <row r="523" spans="1:25" ht="18" customHeight="1" x14ac:dyDescent="0.2">
      <c r="A523" s="23"/>
      <c r="B523" s="23"/>
      <c r="C523" s="23"/>
      <c r="D523" s="23"/>
      <c r="E523" s="58"/>
      <c r="F523" s="58"/>
      <c r="G523" s="396"/>
      <c r="H523" s="67"/>
      <c r="I523" s="58"/>
      <c r="J523" s="58"/>
      <c r="K523" s="58"/>
      <c r="L523" s="58"/>
      <c r="M523" s="58"/>
      <c r="N523" s="58"/>
      <c r="O523" s="58"/>
      <c r="P523" s="58"/>
      <c r="Q523" s="58"/>
      <c r="R523" s="58"/>
      <c r="S523" s="58"/>
      <c r="T523" s="58"/>
      <c r="U523" s="58"/>
      <c r="V523" s="58"/>
      <c r="W523" s="58"/>
      <c r="X523" s="58"/>
      <c r="Y523" s="58"/>
    </row>
    <row r="524" spans="1:25" ht="18" customHeight="1" x14ac:dyDescent="0.2">
      <c r="A524" s="23"/>
      <c r="B524" s="23"/>
      <c r="C524" s="23"/>
      <c r="D524" s="23"/>
      <c r="E524" s="58"/>
      <c r="F524" s="58"/>
      <c r="G524" s="396"/>
      <c r="H524" s="67"/>
      <c r="I524" s="58"/>
      <c r="J524" s="58"/>
      <c r="K524" s="58"/>
      <c r="L524" s="58"/>
      <c r="M524" s="58"/>
      <c r="N524" s="58"/>
      <c r="O524" s="58"/>
      <c r="P524" s="58"/>
      <c r="Q524" s="58"/>
      <c r="R524" s="58"/>
      <c r="S524" s="58"/>
      <c r="T524" s="58"/>
      <c r="U524" s="58"/>
      <c r="V524" s="58"/>
      <c r="W524" s="58"/>
      <c r="X524" s="58"/>
      <c r="Y524" s="58"/>
    </row>
    <row r="525" spans="1:25" ht="18" customHeight="1" x14ac:dyDescent="0.2">
      <c r="A525" s="23"/>
      <c r="B525" s="23"/>
      <c r="C525" s="23"/>
      <c r="D525" s="23"/>
      <c r="E525" s="58"/>
      <c r="F525" s="58"/>
      <c r="G525" s="396"/>
      <c r="H525" s="67"/>
      <c r="I525" s="58"/>
      <c r="J525" s="58"/>
      <c r="K525" s="58"/>
      <c r="L525" s="58"/>
      <c r="M525" s="58"/>
      <c r="N525" s="58"/>
      <c r="O525" s="58"/>
      <c r="P525" s="58"/>
      <c r="Q525" s="58"/>
      <c r="R525" s="58"/>
      <c r="S525" s="58"/>
      <c r="T525" s="58"/>
      <c r="U525" s="58"/>
      <c r="V525" s="58"/>
      <c r="W525" s="58"/>
      <c r="X525" s="58"/>
      <c r="Y525" s="58"/>
    </row>
    <row r="526" spans="1:25" ht="18" customHeight="1" x14ac:dyDescent="0.2">
      <c r="A526" s="23"/>
      <c r="B526" s="23"/>
      <c r="C526" s="23"/>
      <c r="D526" s="23"/>
      <c r="E526" s="58"/>
      <c r="F526" s="58"/>
      <c r="G526" s="396"/>
      <c r="H526" s="67"/>
      <c r="I526" s="58"/>
      <c r="J526" s="58"/>
      <c r="K526" s="58"/>
      <c r="L526" s="58"/>
      <c r="M526" s="58"/>
      <c r="N526" s="58"/>
      <c r="O526" s="58"/>
      <c r="P526" s="58"/>
      <c r="Q526" s="58"/>
      <c r="R526" s="58"/>
      <c r="S526" s="58"/>
      <c r="T526" s="58"/>
      <c r="U526" s="58"/>
      <c r="V526" s="58"/>
      <c r="W526" s="58"/>
      <c r="X526" s="58"/>
      <c r="Y526" s="58"/>
    </row>
    <row r="527" spans="1:25" ht="18" customHeight="1" x14ac:dyDescent="0.2">
      <c r="A527" s="23"/>
      <c r="B527" s="23"/>
      <c r="C527" s="23"/>
      <c r="D527" s="23"/>
      <c r="E527" s="58"/>
      <c r="F527" s="58"/>
      <c r="G527" s="396"/>
      <c r="H527" s="67"/>
      <c r="I527" s="58"/>
      <c r="J527" s="58"/>
      <c r="K527" s="58"/>
      <c r="L527" s="58"/>
      <c r="M527" s="58"/>
      <c r="N527" s="58"/>
      <c r="O527" s="58"/>
      <c r="P527" s="58"/>
      <c r="Q527" s="58"/>
      <c r="R527" s="58"/>
      <c r="S527" s="58"/>
      <c r="T527" s="58"/>
      <c r="U527" s="58"/>
      <c r="V527" s="58"/>
      <c r="W527" s="58"/>
      <c r="X527" s="58"/>
      <c r="Y527" s="58"/>
    </row>
    <row r="528" spans="1:25" ht="18" customHeight="1" x14ac:dyDescent="0.2">
      <c r="A528" s="23"/>
      <c r="B528" s="23"/>
      <c r="C528" s="23"/>
      <c r="D528" s="23"/>
      <c r="E528" s="58"/>
      <c r="F528" s="58"/>
      <c r="G528" s="396"/>
      <c r="H528" s="67"/>
      <c r="I528" s="58"/>
      <c r="J528" s="58"/>
      <c r="K528" s="58"/>
      <c r="L528" s="58"/>
      <c r="M528" s="58"/>
      <c r="N528" s="58"/>
      <c r="O528" s="58"/>
      <c r="P528" s="58"/>
      <c r="Q528" s="58"/>
      <c r="R528" s="58"/>
      <c r="S528" s="58"/>
      <c r="T528" s="58"/>
      <c r="U528" s="58"/>
      <c r="V528" s="58"/>
      <c r="W528" s="58"/>
      <c r="X528" s="58"/>
      <c r="Y528" s="58"/>
    </row>
    <row r="529" spans="1:25" ht="18" customHeight="1" x14ac:dyDescent="0.2">
      <c r="A529" s="23"/>
      <c r="B529" s="23"/>
      <c r="C529" s="23"/>
      <c r="D529" s="23"/>
      <c r="E529" s="58"/>
      <c r="F529" s="58"/>
      <c r="G529" s="396"/>
      <c r="H529" s="67"/>
      <c r="I529" s="58"/>
      <c r="J529" s="58"/>
      <c r="K529" s="58"/>
      <c r="L529" s="58"/>
      <c r="M529" s="58"/>
      <c r="N529" s="58"/>
      <c r="O529" s="58"/>
      <c r="P529" s="58"/>
      <c r="Q529" s="58"/>
      <c r="R529" s="58"/>
      <c r="S529" s="58"/>
      <c r="T529" s="58"/>
      <c r="U529" s="58"/>
      <c r="V529" s="58"/>
      <c r="W529" s="58"/>
      <c r="X529" s="58"/>
      <c r="Y529" s="58"/>
    </row>
    <row r="530" spans="1:25" ht="18" customHeight="1" x14ac:dyDescent="0.2">
      <c r="A530" s="23"/>
      <c r="B530" s="23"/>
      <c r="C530" s="23"/>
      <c r="D530" s="23"/>
      <c r="E530" s="58"/>
      <c r="F530" s="58"/>
      <c r="G530" s="396"/>
      <c r="H530" s="67"/>
      <c r="I530" s="58"/>
      <c r="J530" s="58"/>
      <c r="K530" s="58"/>
      <c r="L530" s="58"/>
      <c r="M530" s="58"/>
      <c r="N530" s="58"/>
      <c r="O530" s="58"/>
      <c r="P530" s="58"/>
      <c r="Q530" s="58"/>
      <c r="R530" s="58"/>
      <c r="S530" s="58"/>
      <c r="T530" s="58"/>
      <c r="U530" s="58"/>
      <c r="V530" s="58"/>
      <c r="W530" s="58"/>
      <c r="X530" s="58"/>
      <c r="Y530" s="58"/>
    </row>
    <row r="531" spans="1:25" ht="18" customHeight="1" x14ac:dyDescent="0.2">
      <c r="A531" s="23"/>
      <c r="B531" s="23"/>
      <c r="C531" s="23"/>
      <c r="D531" s="23"/>
      <c r="E531" s="58"/>
      <c r="F531" s="58"/>
      <c r="G531" s="396"/>
      <c r="H531" s="67"/>
      <c r="I531" s="58"/>
      <c r="J531" s="58"/>
      <c r="K531" s="58"/>
      <c r="L531" s="58"/>
      <c r="M531" s="58"/>
      <c r="N531" s="58"/>
      <c r="O531" s="58"/>
      <c r="P531" s="58"/>
      <c r="Q531" s="58"/>
      <c r="R531" s="58"/>
      <c r="S531" s="58"/>
      <c r="T531" s="58"/>
      <c r="U531" s="58"/>
      <c r="V531" s="58"/>
      <c r="W531" s="58"/>
      <c r="X531" s="58"/>
      <c r="Y531" s="58"/>
    </row>
    <row r="532" spans="1:25" ht="18" customHeight="1" x14ac:dyDescent="0.2">
      <c r="A532" s="23"/>
      <c r="B532" s="23"/>
      <c r="C532" s="23"/>
      <c r="D532" s="23"/>
      <c r="E532" s="58"/>
      <c r="F532" s="58"/>
      <c r="G532" s="396"/>
      <c r="H532" s="67"/>
      <c r="I532" s="58"/>
      <c r="J532" s="58"/>
      <c r="K532" s="58"/>
      <c r="L532" s="58"/>
      <c r="M532" s="58"/>
      <c r="N532" s="58"/>
      <c r="O532" s="58"/>
      <c r="P532" s="58"/>
      <c r="Q532" s="58"/>
      <c r="R532" s="58"/>
      <c r="S532" s="58"/>
      <c r="T532" s="58"/>
      <c r="U532" s="58"/>
      <c r="V532" s="58"/>
      <c r="W532" s="58"/>
      <c r="X532" s="58"/>
      <c r="Y532" s="58"/>
    </row>
    <row r="533" spans="1:25" ht="18" customHeight="1" x14ac:dyDescent="0.2">
      <c r="A533" s="23"/>
      <c r="B533" s="23"/>
      <c r="C533" s="23"/>
      <c r="D533" s="23"/>
      <c r="E533" s="58"/>
      <c r="F533" s="58"/>
      <c r="G533" s="396"/>
      <c r="H533" s="67"/>
      <c r="I533" s="58"/>
      <c r="J533" s="58"/>
      <c r="K533" s="58"/>
      <c r="L533" s="58"/>
      <c r="M533" s="58"/>
      <c r="N533" s="58"/>
      <c r="O533" s="58"/>
      <c r="P533" s="58"/>
      <c r="Q533" s="58"/>
      <c r="R533" s="58"/>
      <c r="S533" s="58"/>
      <c r="T533" s="58"/>
      <c r="U533" s="58"/>
      <c r="V533" s="58"/>
      <c r="W533" s="58"/>
      <c r="X533" s="58"/>
      <c r="Y533" s="58"/>
    </row>
    <row r="534" spans="1:25" ht="18" customHeight="1" x14ac:dyDescent="0.2">
      <c r="A534" s="23"/>
      <c r="B534" s="23"/>
      <c r="C534" s="23"/>
      <c r="D534" s="23"/>
      <c r="E534" s="58"/>
      <c r="F534" s="58"/>
      <c r="G534" s="396"/>
      <c r="H534" s="67"/>
      <c r="I534" s="58"/>
      <c r="J534" s="58"/>
      <c r="K534" s="58"/>
      <c r="L534" s="58"/>
      <c r="M534" s="58"/>
      <c r="N534" s="58"/>
      <c r="O534" s="58"/>
      <c r="P534" s="58"/>
      <c r="Q534" s="58"/>
      <c r="R534" s="58"/>
      <c r="S534" s="58"/>
      <c r="T534" s="58"/>
      <c r="U534" s="58"/>
      <c r="V534" s="58"/>
      <c r="W534" s="58"/>
      <c r="X534" s="58"/>
      <c r="Y534" s="58"/>
    </row>
    <row r="535" spans="1:25" ht="18" customHeight="1" x14ac:dyDescent="0.2">
      <c r="A535" s="23"/>
      <c r="B535" s="23"/>
      <c r="C535" s="23"/>
      <c r="D535" s="23"/>
      <c r="E535" s="58"/>
      <c r="F535" s="58"/>
      <c r="G535" s="396"/>
      <c r="H535" s="67"/>
      <c r="I535" s="58"/>
      <c r="J535" s="58"/>
      <c r="K535" s="58"/>
      <c r="L535" s="58"/>
      <c r="M535" s="58"/>
      <c r="N535" s="58"/>
      <c r="O535" s="58"/>
      <c r="P535" s="58"/>
      <c r="Q535" s="58"/>
      <c r="R535" s="58"/>
      <c r="S535" s="58"/>
      <c r="T535" s="58"/>
      <c r="U535" s="58"/>
      <c r="V535" s="58"/>
      <c r="W535" s="58"/>
      <c r="X535" s="58"/>
      <c r="Y535" s="58"/>
    </row>
    <row r="536" spans="1:25" ht="18" customHeight="1" x14ac:dyDescent="0.2">
      <c r="A536" s="23"/>
      <c r="B536" s="23"/>
      <c r="C536" s="23"/>
      <c r="D536" s="23"/>
      <c r="E536" s="58"/>
      <c r="F536" s="58"/>
      <c r="G536" s="396"/>
      <c r="H536" s="67"/>
      <c r="I536" s="58"/>
      <c r="J536" s="58"/>
      <c r="K536" s="58"/>
      <c r="L536" s="58"/>
      <c r="M536" s="58"/>
      <c r="N536" s="58"/>
      <c r="O536" s="58"/>
      <c r="P536" s="58"/>
      <c r="Q536" s="58"/>
      <c r="R536" s="58"/>
      <c r="S536" s="58"/>
      <c r="T536" s="58"/>
      <c r="U536" s="58"/>
      <c r="V536" s="58"/>
      <c r="W536" s="58"/>
      <c r="X536" s="58"/>
      <c r="Y536" s="58"/>
    </row>
    <row r="537" spans="1:25" ht="18" customHeight="1" x14ac:dyDescent="0.2">
      <c r="A537" s="23"/>
      <c r="B537" s="23"/>
      <c r="C537" s="23"/>
      <c r="D537" s="23"/>
      <c r="E537" s="58"/>
      <c r="F537" s="58"/>
      <c r="G537" s="396"/>
      <c r="H537" s="67"/>
      <c r="I537" s="58"/>
      <c r="J537" s="58"/>
      <c r="K537" s="58"/>
      <c r="L537" s="58"/>
      <c r="M537" s="58"/>
      <c r="N537" s="58"/>
      <c r="O537" s="58"/>
      <c r="P537" s="58"/>
      <c r="Q537" s="58"/>
      <c r="R537" s="58"/>
      <c r="S537" s="58"/>
      <c r="T537" s="58"/>
      <c r="U537" s="58"/>
      <c r="V537" s="58"/>
      <c r="W537" s="58"/>
      <c r="X537" s="58"/>
      <c r="Y537" s="58"/>
    </row>
    <row r="538" spans="1:25" ht="18" customHeight="1" x14ac:dyDescent="0.2">
      <c r="A538" s="23"/>
      <c r="B538" s="23"/>
      <c r="C538" s="23"/>
      <c r="D538" s="23"/>
      <c r="E538" s="58"/>
      <c r="F538" s="58"/>
      <c r="G538" s="396"/>
      <c r="H538" s="67"/>
      <c r="I538" s="58"/>
      <c r="J538" s="58"/>
      <c r="K538" s="58"/>
      <c r="L538" s="58"/>
      <c r="M538" s="58"/>
      <c r="N538" s="58"/>
      <c r="O538" s="58"/>
      <c r="P538" s="58"/>
      <c r="Q538" s="58"/>
      <c r="R538" s="58"/>
      <c r="S538" s="58"/>
      <c r="T538" s="58"/>
      <c r="U538" s="58"/>
      <c r="V538" s="58"/>
      <c r="W538" s="58"/>
      <c r="X538" s="58"/>
      <c r="Y538" s="58"/>
    </row>
    <row r="539" spans="1:25" ht="18" customHeight="1" x14ac:dyDescent="0.2">
      <c r="A539" s="23"/>
      <c r="B539" s="23"/>
      <c r="C539" s="23"/>
      <c r="D539" s="23"/>
      <c r="E539" s="58"/>
      <c r="F539" s="58"/>
      <c r="G539" s="396"/>
      <c r="H539" s="67"/>
      <c r="I539" s="58"/>
      <c r="J539" s="58"/>
      <c r="K539" s="58"/>
      <c r="L539" s="58"/>
      <c r="M539" s="58"/>
      <c r="N539" s="58"/>
      <c r="O539" s="58"/>
      <c r="P539" s="58"/>
      <c r="Q539" s="58"/>
      <c r="R539" s="58"/>
      <c r="S539" s="58"/>
      <c r="T539" s="58"/>
      <c r="U539" s="58"/>
      <c r="V539" s="58"/>
      <c r="W539" s="58"/>
      <c r="X539" s="58"/>
      <c r="Y539" s="58"/>
    </row>
    <row r="540" spans="1:25" ht="18" customHeight="1" x14ac:dyDescent="0.2">
      <c r="A540" s="23"/>
      <c r="B540" s="23"/>
      <c r="C540" s="23"/>
      <c r="D540" s="23"/>
      <c r="E540" s="58"/>
      <c r="F540" s="58"/>
      <c r="G540" s="396"/>
      <c r="H540" s="67"/>
      <c r="I540" s="58"/>
      <c r="J540" s="58"/>
      <c r="K540" s="58"/>
      <c r="L540" s="58"/>
      <c r="M540" s="58"/>
      <c r="N540" s="58"/>
      <c r="O540" s="58"/>
      <c r="P540" s="58"/>
      <c r="Q540" s="58"/>
      <c r="R540" s="58"/>
      <c r="S540" s="58"/>
      <c r="T540" s="58"/>
      <c r="U540" s="58"/>
      <c r="V540" s="58"/>
      <c r="W540" s="58"/>
      <c r="X540" s="58"/>
      <c r="Y540" s="58"/>
    </row>
    <row r="541" spans="1:25" ht="18" customHeight="1" x14ac:dyDescent="0.2">
      <c r="A541" s="23"/>
      <c r="B541" s="23"/>
      <c r="C541" s="23"/>
      <c r="D541" s="23"/>
      <c r="E541" s="58"/>
      <c r="F541" s="58"/>
      <c r="G541" s="396"/>
      <c r="H541" s="67"/>
      <c r="I541" s="58"/>
      <c r="J541" s="58"/>
      <c r="K541" s="58"/>
      <c r="L541" s="58"/>
      <c r="M541" s="58"/>
      <c r="N541" s="58"/>
      <c r="O541" s="58"/>
      <c r="P541" s="58"/>
      <c r="Q541" s="58"/>
      <c r="R541" s="58"/>
      <c r="S541" s="58"/>
      <c r="T541" s="58"/>
      <c r="U541" s="58"/>
      <c r="V541" s="58"/>
      <c r="W541" s="58"/>
      <c r="X541" s="58"/>
      <c r="Y541" s="58"/>
    </row>
    <row r="542" spans="1:25" ht="18" customHeight="1" x14ac:dyDescent="0.2">
      <c r="A542" s="23"/>
      <c r="B542" s="23"/>
      <c r="C542" s="23"/>
      <c r="D542" s="23"/>
      <c r="E542" s="58"/>
      <c r="F542" s="58"/>
      <c r="G542" s="396"/>
      <c r="H542" s="67"/>
      <c r="I542" s="58"/>
      <c r="J542" s="58"/>
      <c r="K542" s="58"/>
      <c r="L542" s="58"/>
      <c r="M542" s="58"/>
      <c r="N542" s="58"/>
      <c r="O542" s="58"/>
      <c r="P542" s="58"/>
      <c r="Q542" s="58"/>
      <c r="R542" s="58"/>
      <c r="S542" s="58"/>
      <c r="T542" s="58"/>
      <c r="U542" s="58"/>
      <c r="V542" s="58"/>
      <c r="W542" s="58"/>
      <c r="X542" s="58"/>
      <c r="Y542" s="58"/>
    </row>
    <row r="543" spans="1:25" ht="18" customHeight="1" x14ac:dyDescent="0.2">
      <c r="A543" s="23"/>
      <c r="B543" s="23"/>
      <c r="C543" s="23"/>
      <c r="D543" s="23"/>
      <c r="E543" s="58"/>
      <c r="F543" s="58"/>
      <c r="G543" s="396"/>
      <c r="H543" s="67"/>
      <c r="I543" s="58"/>
      <c r="J543" s="58"/>
      <c r="K543" s="58"/>
      <c r="L543" s="58"/>
      <c r="M543" s="58"/>
      <c r="N543" s="58"/>
      <c r="O543" s="58"/>
      <c r="P543" s="58"/>
      <c r="Q543" s="58"/>
      <c r="R543" s="58"/>
      <c r="S543" s="58"/>
      <c r="T543" s="58"/>
      <c r="U543" s="58"/>
      <c r="V543" s="58"/>
      <c r="W543" s="58"/>
      <c r="X543" s="58"/>
      <c r="Y543" s="58"/>
    </row>
    <row r="544" spans="1:25" ht="18" customHeight="1" x14ac:dyDescent="0.2">
      <c r="A544" s="23"/>
      <c r="B544" s="23"/>
      <c r="C544" s="23"/>
      <c r="D544" s="23"/>
      <c r="E544" s="58"/>
      <c r="F544" s="58"/>
      <c r="G544" s="396"/>
      <c r="H544" s="67"/>
      <c r="I544" s="58"/>
      <c r="J544" s="58"/>
      <c r="K544" s="58"/>
      <c r="L544" s="58"/>
      <c r="M544" s="58"/>
      <c r="N544" s="58"/>
      <c r="O544" s="58"/>
      <c r="P544" s="58"/>
      <c r="Q544" s="58"/>
      <c r="R544" s="58"/>
      <c r="S544" s="58"/>
      <c r="T544" s="58"/>
      <c r="U544" s="58"/>
      <c r="V544" s="58"/>
      <c r="W544" s="58"/>
      <c r="X544" s="58"/>
      <c r="Y544" s="58"/>
    </row>
    <row r="545" spans="1:25" ht="18" customHeight="1" x14ac:dyDescent="0.2">
      <c r="A545" s="23"/>
      <c r="B545" s="23"/>
      <c r="C545" s="23"/>
      <c r="D545" s="23"/>
      <c r="E545" s="58"/>
      <c r="F545" s="58"/>
      <c r="G545" s="396"/>
      <c r="H545" s="67"/>
      <c r="I545" s="58"/>
      <c r="J545" s="58"/>
      <c r="K545" s="58"/>
      <c r="L545" s="58"/>
      <c r="M545" s="58"/>
      <c r="N545" s="58"/>
      <c r="O545" s="58"/>
      <c r="P545" s="58"/>
      <c r="Q545" s="58"/>
      <c r="R545" s="58"/>
      <c r="S545" s="58"/>
      <c r="T545" s="58"/>
      <c r="U545" s="58"/>
      <c r="V545" s="58"/>
      <c r="W545" s="58"/>
      <c r="X545" s="58"/>
      <c r="Y545" s="58"/>
    </row>
    <row r="546" spans="1:25" ht="18" customHeight="1" x14ac:dyDescent="0.2">
      <c r="A546" s="23"/>
      <c r="B546" s="23"/>
      <c r="C546" s="23"/>
      <c r="D546" s="23"/>
      <c r="E546" s="58"/>
      <c r="F546" s="58"/>
      <c r="G546" s="396"/>
      <c r="H546" s="67"/>
      <c r="I546" s="58"/>
      <c r="J546" s="58"/>
      <c r="K546" s="58"/>
      <c r="L546" s="58"/>
      <c r="M546" s="58"/>
      <c r="N546" s="58"/>
      <c r="O546" s="58"/>
      <c r="P546" s="58"/>
      <c r="Q546" s="58"/>
      <c r="R546" s="58"/>
      <c r="S546" s="58"/>
      <c r="T546" s="58"/>
      <c r="U546" s="58"/>
      <c r="V546" s="58"/>
      <c r="W546" s="58"/>
      <c r="X546" s="58"/>
      <c r="Y546" s="58"/>
    </row>
    <row r="547" spans="1:25" ht="18" customHeight="1" x14ac:dyDescent="0.2">
      <c r="A547" s="23"/>
      <c r="B547" s="23"/>
      <c r="C547" s="23"/>
      <c r="D547" s="23"/>
      <c r="E547" s="58"/>
      <c r="F547" s="58"/>
      <c r="G547" s="396"/>
      <c r="H547" s="67"/>
      <c r="I547" s="58"/>
      <c r="J547" s="58"/>
      <c r="K547" s="58"/>
      <c r="L547" s="58"/>
      <c r="M547" s="58"/>
      <c r="N547" s="58"/>
      <c r="O547" s="58"/>
      <c r="P547" s="58"/>
      <c r="Q547" s="58"/>
      <c r="R547" s="58"/>
      <c r="S547" s="58"/>
      <c r="T547" s="58"/>
      <c r="U547" s="58"/>
      <c r="V547" s="58"/>
      <c r="W547" s="58"/>
      <c r="X547" s="58"/>
      <c r="Y547" s="58"/>
    </row>
    <row r="548" spans="1:25" ht="18" customHeight="1" x14ac:dyDescent="0.2">
      <c r="A548" s="23"/>
      <c r="B548" s="23"/>
      <c r="C548" s="23"/>
      <c r="D548" s="23"/>
      <c r="E548" s="58"/>
      <c r="F548" s="58"/>
      <c r="G548" s="396"/>
      <c r="H548" s="67"/>
      <c r="I548" s="58"/>
      <c r="J548" s="58"/>
      <c r="K548" s="58"/>
      <c r="L548" s="58"/>
      <c r="M548" s="58"/>
      <c r="N548" s="58"/>
      <c r="O548" s="58"/>
      <c r="P548" s="58"/>
      <c r="Q548" s="58"/>
      <c r="R548" s="58"/>
      <c r="S548" s="58"/>
      <c r="T548" s="58"/>
      <c r="U548" s="58"/>
      <c r="V548" s="58"/>
      <c r="W548" s="58"/>
      <c r="X548" s="58"/>
      <c r="Y548" s="58"/>
    </row>
    <row r="549" spans="1:25" ht="18" customHeight="1" x14ac:dyDescent="0.2">
      <c r="A549" s="23"/>
      <c r="B549" s="23"/>
      <c r="C549" s="23"/>
      <c r="D549" s="23"/>
      <c r="E549" s="58"/>
      <c r="F549" s="58"/>
      <c r="G549" s="396"/>
      <c r="H549" s="67"/>
      <c r="I549" s="58"/>
      <c r="J549" s="58"/>
      <c r="K549" s="58"/>
      <c r="L549" s="58"/>
      <c r="M549" s="58"/>
      <c r="N549" s="58"/>
      <c r="O549" s="58"/>
      <c r="P549" s="58"/>
      <c r="Q549" s="58"/>
      <c r="R549" s="58"/>
      <c r="S549" s="58"/>
      <c r="T549" s="58"/>
      <c r="U549" s="58"/>
      <c r="V549" s="58"/>
      <c r="W549" s="58"/>
      <c r="X549" s="58"/>
      <c r="Y549" s="58"/>
    </row>
    <row r="550" spans="1:25" ht="18" customHeight="1" x14ac:dyDescent="0.2">
      <c r="A550" s="23"/>
      <c r="B550" s="23"/>
      <c r="C550" s="23"/>
      <c r="D550" s="23"/>
      <c r="E550" s="58"/>
      <c r="F550" s="58"/>
      <c r="G550" s="396"/>
      <c r="H550" s="67"/>
      <c r="I550" s="58"/>
      <c r="J550" s="58"/>
      <c r="K550" s="58"/>
      <c r="L550" s="58"/>
      <c r="M550" s="58"/>
      <c r="N550" s="58"/>
      <c r="O550" s="58"/>
      <c r="P550" s="58"/>
      <c r="Q550" s="58"/>
      <c r="R550" s="58"/>
      <c r="S550" s="58"/>
      <c r="T550" s="58"/>
      <c r="U550" s="58"/>
      <c r="V550" s="58"/>
      <c r="W550" s="58"/>
      <c r="X550" s="58"/>
      <c r="Y550" s="58"/>
    </row>
    <row r="551" spans="1:25" ht="18" customHeight="1" x14ac:dyDescent="0.2">
      <c r="A551" s="23"/>
      <c r="B551" s="23"/>
      <c r="C551" s="23"/>
      <c r="D551" s="23"/>
      <c r="E551" s="58"/>
      <c r="F551" s="58"/>
      <c r="G551" s="396"/>
      <c r="H551" s="67"/>
      <c r="I551" s="58"/>
      <c r="J551" s="58"/>
      <c r="K551" s="58"/>
      <c r="L551" s="58"/>
      <c r="M551" s="58"/>
      <c r="N551" s="58"/>
      <c r="O551" s="58"/>
      <c r="P551" s="58"/>
      <c r="Q551" s="58"/>
      <c r="R551" s="58"/>
      <c r="S551" s="58"/>
      <c r="T551" s="58"/>
      <c r="U551" s="58"/>
      <c r="V551" s="58"/>
      <c r="W551" s="58"/>
      <c r="X551" s="58"/>
      <c r="Y551" s="58"/>
    </row>
    <row r="552" spans="1:25" ht="18" customHeight="1" x14ac:dyDescent="0.2">
      <c r="A552" s="23"/>
      <c r="B552" s="23"/>
      <c r="C552" s="23"/>
      <c r="D552" s="23"/>
      <c r="E552" s="58"/>
      <c r="F552" s="58"/>
      <c r="G552" s="396"/>
      <c r="H552" s="67"/>
      <c r="I552" s="58"/>
      <c r="J552" s="58"/>
      <c r="K552" s="58"/>
      <c r="L552" s="58"/>
      <c r="M552" s="58"/>
      <c r="N552" s="58"/>
      <c r="O552" s="58"/>
      <c r="P552" s="58"/>
      <c r="Q552" s="58"/>
      <c r="R552" s="58"/>
      <c r="S552" s="58"/>
      <c r="T552" s="58"/>
      <c r="U552" s="58"/>
      <c r="V552" s="58"/>
      <c r="W552" s="58"/>
      <c r="X552" s="58"/>
      <c r="Y552" s="58"/>
    </row>
    <row r="553" spans="1:25" ht="18" customHeight="1" x14ac:dyDescent="0.2">
      <c r="A553" s="23"/>
      <c r="B553" s="23"/>
      <c r="C553" s="23"/>
      <c r="D553" s="23"/>
      <c r="E553" s="58"/>
      <c r="F553" s="58"/>
      <c r="G553" s="396"/>
      <c r="H553" s="67"/>
      <c r="I553" s="58"/>
      <c r="J553" s="58"/>
      <c r="K553" s="58"/>
      <c r="L553" s="58"/>
      <c r="M553" s="58"/>
      <c r="N553" s="58"/>
      <c r="O553" s="58"/>
      <c r="P553" s="58"/>
      <c r="Q553" s="58"/>
      <c r="R553" s="58"/>
      <c r="S553" s="58"/>
      <c r="T553" s="58"/>
      <c r="U553" s="58"/>
      <c r="V553" s="58"/>
      <c r="W553" s="58"/>
      <c r="X553" s="58"/>
      <c r="Y553" s="58"/>
    </row>
    <row r="554" spans="1:25" ht="18" customHeight="1" x14ac:dyDescent="0.2">
      <c r="A554" s="23"/>
      <c r="B554" s="23"/>
      <c r="C554" s="23"/>
      <c r="D554" s="23"/>
      <c r="E554" s="58"/>
      <c r="F554" s="58"/>
      <c r="G554" s="396"/>
      <c r="H554" s="67"/>
      <c r="I554" s="58"/>
      <c r="J554" s="58"/>
      <c r="K554" s="58"/>
      <c r="L554" s="58"/>
      <c r="M554" s="58"/>
      <c r="N554" s="58"/>
      <c r="O554" s="58"/>
      <c r="P554" s="58"/>
      <c r="Q554" s="58"/>
      <c r="R554" s="58"/>
      <c r="S554" s="58"/>
      <c r="T554" s="58"/>
      <c r="U554" s="58"/>
      <c r="V554" s="58"/>
      <c r="W554" s="58"/>
      <c r="X554" s="58"/>
      <c r="Y554" s="58"/>
    </row>
    <row r="555" spans="1:25" ht="18" customHeight="1" x14ac:dyDescent="0.2">
      <c r="A555" s="23"/>
      <c r="B555" s="23"/>
      <c r="C555" s="23"/>
      <c r="D555" s="23"/>
      <c r="E555" s="58"/>
      <c r="F555" s="58"/>
      <c r="G555" s="396"/>
      <c r="H555" s="67"/>
      <c r="I555" s="58"/>
      <c r="J555" s="58"/>
      <c r="K555" s="58"/>
      <c r="L555" s="58"/>
      <c r="M555" s="58"/>
      <c r="N555" s="58"/>
      <c r="O555" s="58"/>
      <c r="P555" s="58"/>
      <c r="Q555" s="58"/>
      <c r="R555" s="58"/>
      <c r="S555" s="58"/>
      <c r="T555" s="58"/>
      <c r="U555" s="58"/>
      <c r="V555" s="58"/>
      <c r="W555" s="58"/>
      <c r="X555" s="58"/>
      <c r="Y555" s="58"/>
    </row>
    <row r="556" spans="1:25" ht="18" customHeight="1" x14ac:dyDescent="0.2">
      <c r="A556" s="23"/>
      <c r="B556" s="23"/>
      <c r="C556" s="23"/>
      <c r="D556" s="23"/>
      <c r="E556" s="58"/>
      <c r="F556" s="58"/>
      <c r="G556" s="396"/>
      <c r="H556" s="67"/>
      <c r="I556" s="58"/>
      <c r="J556" s="58"/>
      <c r="K556" s="58"/>
      <c r="L556" s="58"/>
      <c r="M556" s="58"/>
      <c r="N556" s="58"/>
      <c r="O556" s="58"/>
      <c r="P556" s="58"/>
      <c r="Q556" s="58"/>
      <c r="R556" s="58"/>
      <c r="S556" s="58"/>
      <c r="T556" s="58"/>
      <c r="U556" s="58"/>
      <c r="V556" s="58"/>
      <c r="W556" s="58"/>
      <c r="X556" s="58"/>
      <c r="Y556" s="58"/>
    </row>
    <row r="557" spans="1:25" ht="18" customHeight="1" x14ac:dyDescent="0.2">
      <c r="A557" s="23"/>
      <c r="B557" s="23"/>
      <c r="C557" s="23"/>
      <c r="D557" s="23"/>
      <c r="E557" s="58"/>
      <c r="F557" s="58"/>
      <c r="G557" s="396"/>
      <c r="H557" s="67"/>
      <c r="I557" s="58"/>
      <c r="J557" s="58"/>
      <c r="K557" s="58"/>
      <c r="L557" s="58"/>
      <c r="M557" s="58"/>
      <c r="N557" s="58"/>
      <c r="O557" s="58"/>
      <c r="P557" s="58"/>
      <c r="Q557" s="58"/>
      <c r="R557" s="58"/>
      <c r="S557" s="58"/>
      <c r="T557" s="58"/>
      <c r="U557" s="58"/>
      <c r="V557" s="58"/>
      <c r="W557" s="58"/>
      <c r="X557" s="58"/>
      <c r="Y557" s="58"/>
    </row>
    <row r="558" spans="1:25" ht="18" customHeight="1" x14ac:dyDescent="0.2">
      <c r="A558" s="23"/>
      <c r="B558" s="23"/>
      <c r="C558" s="23"/>
      <c r="D558" s="23"/>
      <c r="E558" s="58"/>
      <c r="F558" s="58"/>
      <c r="G558" s="396"/>
      <c r="H558" s="67"/>
      <c r="I558" s="58"/>
      <c r="J558" s="58"/>
      <c r="K558" s="58"/>
      <c r="L558" s="58"/>
      <c r="M558" s="58"/>
      <c r="N558" s="58"/>
      <c r="O558" s="58"/>
      <c r="P558" s="58"/>
      <c r="Q558" s="58"/>
      <c r="R558" s="58"/>
      <c r="S558" s="58"/>
      <c r="T558" s="58"/>
      <c r="U558" s="58"/>
      <c r="V558" s="58"/>
      <c r="W558" s="58"/>
      <c r="X558" s="58"/>
      <c r="Y558" s="58"/>
    </row>
    <row r="559" spans="1:25" ht="18" customHeight="1" x14ac:dyDescent="0.2">
      <c r="A559" s="23"/>
      <c r="B559" s="23"/>
      <c r="C559" s="23"/>
      <c r="D559" s="23"/>
      <c r="E559" s="58"/>
      <c r="F559" s="58"/>
      <c r="G559" s="396"/>
      <c r="H559" s="67"/>
      <c r="I559" s="58"/>
      <c r="J559" s="58"/>
      <c r="K559" s="58"/>
      <c r="L559" s="58"/>
      <c r="M559" s="58"/>
      <c r="N559" s="58"/>
      <c r="O559" s="58"/>
      <c r="P559" s="58"/>
      <c r="Q559" s="58"/>
      <c r="R559" s="58"/>
      <c r="S559" s="58"/>
      <c r="T559" s="58"/>
      <c r="U559" s="58"/>
      <c r="V559" s="58"/>
      <c r="W559" s="58"/>
      <c r="X559" s="58"/>
      <c r="Y559" s="58"/>
    </row>
    <row r="560" spans="1:25" ht="18" customHeight="1" x14ac:dyDescent="0.2">
      <c r="A560" s="23"/>
      <c r="B560" s="23"/>
      <c r="C560" s="23"/>
      <c r="D560" s="23"/>
      <c r="E560" s="58"/>
      <c r="F560" s="58"/>
      <c r="G560" s="396"/>
      <c r="H560" s="67"/>
      <c r="I560" s="58"/>
      <c r="J560" s="58"/>
      <c r="K560" s="58"/>
      <c r="L560" s="58"/>
      <c r="M560" s="58"/>
      <c r="N560" s="58"/>
      <c r="O560" s="58"/>
      <c r="P560" s="58"/>
      <c r="Q560" s="58"/>
      <c r="R560" s="58"/>
      <c r="S560" s="58"/>
      <c r="T560" s="58"/>
      <c r="U560" s="58"/>
      <c r="V560" s="58"/>
      <c r="W560" s="58"/>
      <c r="X560" s="58"/>
      <c r="Y560" s="58"/>
    </row>
    <row r="561" spans="1:25" ht="18" customHeight="1" x14ac:dyDescent="0.2">
      <c r="A561" s="23"/>
      <c r="B561" s="23"/>
      <c r="C561" s="23"/>
      <c r="D561" s="23"/>
      <c r="E561" s="58"/>
      <c r="F561" s="58"/>
      <c r="G561" s="396"/>
      <c r="H561" s="67"/>
      <c r="I561" s="58"/>
      <c r="J561" s="58"/>
      <c r="K561" s="58"/>
      <c r="L561" s="58"/>
      <c r="M561" s="58"/>
      <c r="N561" s="58"/>
      <c r="O561" s="58"/>
      <c r="P561" s="58"/>
      <c r="Q561" s="58"/>
      <c r="R561" s="58"/>
      <c r="S561" s="58"/>
      <c r="T561" s="58"/>
      <c r="U561" s="58"/>
      <c r="V561" s="58"/>
      <c r="W561" s="58"/>
      <c r="X561" s="58"/>
      <c r="Y561" s="58"/>
    </row>
    <row r="562" spans="1:25" ht="18" customHeight="1" x14ac:dyDescent="0.2">
      <c r="A562" s="23"/>
      <c r="B562" s="23"/>
      <c r="C562" s="23"/>
      <c r="D562" s="23"/>
      <c r="E562" s="58"/>
      <c r="F562" s="58"/>
      <c r="G562" s="396"/>
      <c r="H562" s="67"/>
      <c r="I562" s="58"/>
      <c r="J562" s="58"/>
      <c r="K562" s="58"/>
      <c r="L562" s="58"/>
      <c r="M562" s="58"/>
      <c r="N562" s="58"/>
      <c r="O562" s="58"/>
      <c r="P562" s="58"/>
      <c r="Q562" s="58"/>
      <c r="R562" s="58"/>
      <c r="S562" s="58"/>
      <c r="T562" s="58"/>
      <c r="U562" s="58"/>
      <c r="V562" s="58"/>
      <c r="W562" s="58"/>
      <c r="X562" s="58"/>
      <c r="Y562" s="58"/>
    </row>
    <row r="563" spans="1:25" ht="18" customHeight="1" x14ac:dyDescent="0.2">
      <c r="A563" s="23"/>
      <c r="B563" s="23"/>
      <c r="C563" s="23"/>
      <c r="D563" s="23"/>
      <c r="E563" s="58"/>
      <c r="F563" s="58"/>
      <c r="G563" s="396"/>
      <c r="H563" s="67"/>
      <c r="I563" s="58"/>
      <c r="J563" s="58"/>
      <c r="K563" s="58"/>
      <c r="L563" s="58"/>
      <c r="M563" s="58"/>
      <c r="N563" s="58"/>
      <c r="O563" s="58"/>
      <c r="P563" s="58"/>
      <c r="Q563" s="58"/>
      <c r="R563" s="58"/>
      <c r="S563" s="58"/>
      <c r="T563" s="58"/>
      <c r="U563" s="58"/>
      <c r="V563" s="58"/>
      <c r="W563" s="58"/>
      <c r="X563" s="58"/>
      <c r="Y563" s="58"/>
    </row>
    <row r="564" spans="1:25" ht="18" customHeight="1" x14ac:dyDescent="0.2">
      <c r="A564" s="23"/>
      <c r="B564" s="23"/>
      <c r="C564" s="23"/>
      <c r="D564" s="23"/>
      <c r="E564" s="58"/>
      <c r="F564" s="58"/>
      <c r="G564" s="396"/>
      <c r="H564" s="67"/>
      <c r="I564" s="58"/>
      <c r="J564" s="58"/>
      <c r="K564" s="58"/>
      <c r="L564" s="58"/>
      <c r="M564" s="58"/>
      <c r="N564" s="58"/>
      <c r="O564" s="58"/>
      <c r="P564" s="58"/>
      <c r="Q564" s="58"/>
      <c r="R564" s="58"/>
      <c r="S564" s="58"/>
      <c r="T564" s="58"/>
      <c r="U564" s="58"/>
      <c r="V564" s="58"/>
      <c r="W564" s="58"/>
      <c r="X564" s="58"/>
      <c r="Y564" s="58"/>
    </row>
    <row r="565" spans="1:25" ht="18" customHeight="1" x14ac:dyDescent="0.2">
      <c r="A565" s="23"/>
      <c r="B565" s="23"/>
      <c r="C565" s="23"/>
      <c r="D565" s="23"/>
      <c r="E565" s="58"/>
      <c r="F565" s="58"/>
      <c r="G565" s="396"/>
      <c r="H565" s="67"/>
      <c r="I565" s="58"/>
      <c r="J565" s="58"/>
      <c r="K565" s="58"/>
      <c r="L565" s="58"/>
      <c r="M565" s="58"/>
      <c r="N565" s="58"/>
      <c r="O565" s="58"/>
      <c r="P565" s="58"/>
      <c r="Q565" s="58"/>
      <c r="R565" s="58"/>
      <c r="S565" s="58"/>
      <c r="T565" s="58"/>
      <c r="U565" s="58"/>
      <c r="V565" s="58"/>
      <c r="W565" s="58"/>
      <c r="X565" s="58"/>
      <c r="Y565" s="58"/>
    </row>
    <row r="566" spans="1:25" ht="18" customHeight="1" x14ac:dyDescent="0.2">
      <c r="A566" s="23"/>
      <c r="B566" s="23"/>
      <c r="C566" s="23"/>
      <c r="D566" s="23"/>
      <c r="E566" s="58"/>
      <c r="F566" s="58"/>
      <c r="G566" s="396"/>
      <c r="H566" s="67"/>
      <c r="I566" s="58"/>
      <c r="J566" s="58"/>
      <c r="K566" s="58"/>
      <c r="L566" s="58"/>
      <c r="M566" s="58"/>
      <c r="N566" s="58"/>
      <c r="O566" s="58"/>
      <c r="P566" s="58"/>
      <c r="Q566" s="58"/>
      <c r="R566" s="58"/>
      <c r="S566" s="58"/>
      <c r="T566" s="58"/>
      <c r="U566" s="58"/>
      <c r="V566" s="58"/>
      <c r="W566" s="58"/>
      <c r="X566" s="58"/>
      <c r="Y566" s="58"/>
    </row>
    <row r="567" spans="1:25" ht="18" customHeight="1" x14ac:dyDescent="0.2">
      <c r="A567" s="23"/>
      <c r="B567" s="23"/>
      <c r="C567" s="23"/>
      <c r="D567" s="23"/>
      <c r="E567" s="58"/>
      <c r="F567" s="58"/>
      <c r="G567" s="396"/>
      <c r="H567" s="67"/>
      <c r="I567" s="58"/>
      <c r="J567" s="58"/>
      <c r="K567" s="58"/>
      <c r="L567" s="58"/>
      <c r="M567" s="58"/>
      <c r="N567" s="58"/>
      <c r="O567" s="58"/>
      <c r="P567" s="58"/>
      <c r="Q567" s="58"/>
      <c r="R567" s="58"/>
      <c r="S567" s="58"/>
      <c r="T567" s="58"/>
      <c r="U567" s="58"/>
      <c r="V567" s="58"/>
      <c r="W567" s="58"/>
      <c r="X567" s="58"/>
      <c r="Y567" s="58"/>
    </row>
    <row r="568" spans="1:25" ht="18" customHeight="1" x14ac:dyDescent="0.2">
      <c r="A568" s="23"/>
      <c r="B568" s="23"/>
      <c r="C568" s="23"/>
      <c r="D568" s="23"/>
      <c r="E568" s="58"/>
      <c r="F568" s="58"/>
      <c r="G568" s="396"/>
      <c r="H568" s="67"/>
      <c r="I568" s="58"/>
      <c r="J568" s="58"/>
      <c r="K568" s="58"/>
      <c r="L568" s="58"/>
      <c r="M568" s="58"/>
      <c r="N568" s="58"/>
      <c r="O568" s="58"/>
      <c r="P568" s="58"/>
      <c r="Q568" s="58"/>
      <c r="R568" s="58"/>
      <c r="S568" s="58"/>
      <c r="T568" s="58"/>
      <c r="U568" s="58"/>
      <c r="V568" s="58"/>
      <c r="W568" s="58"/>
      <c r="X568" s="58"/>
      <c r="Y568" s="58"/>
    </row>
    <row r="569" spans="1:25" ht="18" customHeight="1" x14ac:dyDescent="0.2">
      <c r="A569" s="23"/>
      <c r="B569" s="23"/>
      <c r="C569" s="23"/>
      <c r="D569" s="23"/>
      <c r="E569" s="58"/>
      <c r="F569" s="58"/>
      <c r="G569" s="396"/>
      <c r="H569" s="67"/>
      <c r="I569" s="58"/>
      <c r="J569" s="58"/>
      <c r="K569" s="58"/>
      <c r="L569" s="58"/>
      <c r="M569" s="58"/>
      <c r="N569" s="58"/>
      <c r="O569" s="58"/>
      <c r="P569" s="58"/>
      <c r="Q569" s="58"/>
      <c r="R569" s="58"/>
      <c r="S569" s="58"/>
      <c r="T569" s="58"/>
      <c r="U569" s="58"/>
      <c r="V569" s="58"/>
      <c r="W569" s="58"/>
      <c r="X569" s="58"/>
      <c r="Y569" s="58"/>
    </row>
    <row r="570" spans="1:25" ht="18" customHeight="1" x14ac:dyDescent="0.2">
      <c r="A570" s="23"/>
      <c r="B570" s="23"/>
      <c r="C570" s="23"/>
      <c r="D570" s="23"/>
      <c r="E570" s="58"/>
      <c r="F570" s="58"/>
      <c r="G570" s="396"/>
      <c r="H570" s="67"/>
      <c r="I570" s="58"/>
      <c r="J570" s="58"/>
      <c r="K570" s="58"/>
      <c r="L570" s="58"/>
      <c r="M570" s="58"/>
      <c r="N570" s="58"/>
      <c r="O570" s="58"/>
      <c r="P570" s="58"/>
      <c r="Q570" s="58"/>
      <c r="R570" s="58"/>
      <c r="S570" s="58"/>
      <c r="T570" s="58"/>
      <c r="U570" s="58"/>
      <c r="V570" s="58"/>
      <c r="W570" s="58"/>
      <c r="X570" s="58"/>
      <c r="Y570" s="58"/>
    </row>
    <row r="571" spans="1:25" ht="18" customHeight="1" x14ac:dyDescent="0.2">
      <c r="A571" s="23"/>
      <c r="B571" s="23"/>
      <c r="C571" s="23"/>
      <c r="D571" s="23"/>
      <c r="E571" s="58"/>
      <c r="F571" s="58"/>
      <c r="G571" s="396"/>
      <c r="H571" s="67"/>
      <c r="I571" s="58"/>
      <c r="J571" s="58"/>
      <c r="K571" s="58"/>
      <c r="L571" s="58"/>
      <c r="M571" s="58"/>
      <c r="N571" s="58"/>
      <c r="O571" s="58"/>
      <c r="P571" s="58"/>
      <c r="Q571" s="58"/>
      <c r="R571" s="58"/>
      <c r="S571" s="58"/>
      <c r="T571" s="58"/>
      <c r="U571" s="58"/>
      <c r="V571" s="58"/>
      <c r="W571" s="58"/>
      <c r="X571" s="58"/>
      <c r="Y571" s="58"/>
    </row>
    <row r="572" spans="1:25" ht="18" customHeight="1" x14ac:dyDescent="0.2">
      <c r="A572" s="23"/>
      <c r="B572" s="23"/>
      <c r="C572" s="23"/>
      <c r="D572" s="23"/>
      <c r="E572" s="58"/>
      <c r="F572" s="58"/>
      <c r="G572" s="396"/>
      <c r="H572" s="67"/>
      <c r="I572" s="58"/>
      <c r="J572" s="58"/>
      <c r="K572" s="58"/>
      <c r="L572" s="58"/>
      <c r="M572" s="58"/>
      <c r="N572" s="58"/>
      <c r="O572" s="58"/>
      <c r="P572" s="58"/>
      <c r="Q572" s="58"/>
      <c r="R572" s="58"/>
      <c r="S572" s="58"/>
      <c r="T572" s="58"/>
      <c r="U572" s="58"/>
      <c r="V572" s="58"/>
      <c r="W572" s="58"/>
      <c r="X572" s="58"/>
      <c r="Y572" s="58"/>
    </row>
    <row r="573" spans="1:25" ht="18" customHeight="1" x14ac:dyDescent="0.2">
      <c r="A573" s="23"/>
      <c r="B573" s="23"/>
      <c r="C573" s="23"/>
      <c r="D573" s="23"/>
      <c r="E573" s="58"/>
      <c r="F573" s="58"/>
      <c r="G573" s="396"/>
      <c r="H573" s="67"/>
      <c r="I573" s="58"/>
      <c r="J573" s="58"/>
      <c r="K573" s="58"/>
      <c r="L573" s="58"/>
      <c r="M573" s="58"/>
      <c r="N573" s="58"/>
      <c r="O573" s="58"/>
      <c r="P573" s="58"/>
      <c r="Q573" s="58"/>
      <c r="R573" s="58"/>
      <c r="S573" s="58"/>
      <c r="T573" s="58"/>
      <c r="U573" s="58"/>
      <c r="V573" s="58"/>
      <c r="W573" s="58"/>
      <c r="X573" s="58"/>
      <c r="Y573" s="58"/>
    </row>
    <row r="574" spans="1:25" ht="18" customHeight="1" x14ac:dyDescent="0.2">
      <c r="A574" s="23"/>
      <c r="B574" s="23"/>
      <c r="C574" s="23"/>
      <c r="D574" s="23"/>
      <c r="E574" s="58"/>
      <c r="F574" s="58"/>
      <c r="G574" s="396"/>
      <c r="H574" s="67"/>
      <c r="I574" s="58"/>
      <c r="J574" s="58"/>
      <c r="K574" s="58"/>
      <c r="L574" s="58"/>
      <c r="M574" s="58"/>
      <c r="N574" s="58"/>
      <c r="O574" s="58"/>
      <c r="P574" s="58"/>
      <c r="Q574" s="58"/>
      <c r="R574" s="58"/>
      <c r="S574" s="58"/>
      <c r="T574" s="58"/>
      <c r="U574" s="58"/>
      <c r="V574" s="58"/>
      <c r="W574" s="58"/>
      <c r="X574" s="58"/>
      <c r="Y574" s="58"/>
    </row>
    <row r="575" spans="1:25" ht="18" customHeight="1" x14ac:dyDescent="0.2">
      <c r="A575" s="23"/>
      <c r="B575" s="23"/>
      <c r="C575" s="23"/>
      <c r="D575" s="23"/>
      <c r="E575" s="58"/>
      <c r="F575" s="58"/>
      <c r="G575" s="396"/>
      <c r="H575" s="67"/>
      <c r="I575" s="58"/>
      <c r="J575" s="58"/>
      <c r="K575" s="58"/>
      <c r="L575" s="58"/>
      <c r="M575" s="58"/>
      <c r="N575" s="58"/>
      <c r="O575" s="58"/>
      <c r="P575" s="58"/>
      <c r="Q575" s="58"/>
      <c r="R575" s="58"/>
      <c r="S575" s="58"/>
      <c r="T575" s="58"/>
      <c r="U575" s="58"/>
      <c r="V575" s="58"/>
      <c r="W575" s="58"/>
      <c r="X575" s="58"/>
      <c r="Y575" s="58"/>
    </row>
    <row r="576" spans="1:25" ht="18" customHeight="1" x14ac:dyDescent="0.2">
      <c r="A576" s="23"/>
      <c r="B576" s="23"/>
      <c r="C576" s="23"/>
      <c r="D576" s="23"/>
      <c r="E576" s="58"/>
      <c r="F576" s="58"/>
      <c r="G576" s="396"/>
      <c r="H576" s="67"/>
      <c r="I576" s="58"/>
      <c r="J576" s="58"/>
      <c r="K576" s="58"/>
      <c r="L576" s="58"/>
      <c r="M576" s="58"/>
      <c r="N576" s="58"/>
      <c r="O576" s="58"/>
      <c r="P576" s="58"/>
      <c r="Q576" s="58"/>
      <c r="R576" s="58"/>
      <c r="S576" s="58"/>
      <c r="T576" s="58"/>
      <c r="U576" s="58"/>
      <c r="V576" s="58"/>
      <c r="W576" s="58"/>
      <c r="X576" s="58"/>
      <c r="Y576" s="58"/>
    </row>
    <row r="577" spans="1:25" ht="18" customHeight="1" x14ac:dyDescent="0.2">
      <c r="A577" s="23"/>
      <c r="B577" s="23"/>
      <c r="C577" s="23"/>
      <c r="D577" s="23"/>
      <c r="E577" s="58"/>
      <c r="F577" s="58"/>
      <c r="G577" s="396"/>
      <c r="H577" s="67"/>
      <c r="I577" s="58"/>
      <c r="J577" s="58"/>
      <c r="K577" s="58"/>
      <c r="L577" s="58"/>
      <c r="M577" s="58"/>
      <c r="N577" s="58"/>
      <c r="O577" s="58"/>
      <c r="P577" s="58"/>
      <c r="Q577" s="58"/>
      <c r="R577" s="58"/>
      <c r="S577" s="58"/>
      <c r="T577" s="58"/>
      <c r="U577" s="58"/>
      <c r="V577" s="58"/>
      <c r="W577" s="58"/>
      <c r="X577" s="58"/>
      <c r="Y577" s="58"/>
    </row>
    <row r="578" spans="1:25" ht="18" customHeight="1" x14ac:dyDescent="0.2">
      <c r="A578" s="23"/>
      <c r="B578" s="23"/>
      <c r="C578" s="23"/>
      <c r="D578" s="23"/>
      <c r="E578" s="58"/>
      <c r="F578" s="58"/>
      <c r="G578" s="396"/>
      <c r="H578" s="67"/>
      <c r="I578" s="58"/>
      <c r="J578" s="58"/>
      <c r="K578" s="58"/>
      <c r="L578" s="58"/>
      <c r="M578" s="58"/>
      <c r="N578" s="58"/>
      <c r="O578" s="58"/>
      <c r="P578" s="58"/>
      <c r="Q578" s="58"/>
      <c r="R578" s="58"/>
      <c r="S578" s="58"/>
      <c r="T578" s="58"/>
      <c r="U578" s="58"/>
      <c r="V578" s="58"/>
      <c r="W578" s="58"/>
      <c r="X578" s="58"/>
      <c r="Y578" s="58"/>
    </row>
    <row r="579" spans="1:25" ht="18" customHeight="1" x14ac:dyDescent="0.2">
      <c r="A579" s="23"/>
      <c r="B579" s="23"/>
      <c r="C579" s="23"/>
      <c r="D579" s="23"/>
      <c r="E579" s="58"/>
      <c r="F579" s="58"/>
      <c r="G579" s="396"/>
      <c r="H579" s="67"/>
      <c r="I579" s="58"/>
      <c r="J579" s="58"/>
      <c r="K579" s="58"/>
      <c r="L579" s="58"/>
      <c r="M579" s="58"/>
      <c r="N579" s="58"/>
      <c r="O579" s="58"/>
      <c r="P579" s="58"/>
      <c r="Q579" s="58"/>
      <c r="R579" s="58"/>
      <c r="S579" s="58"/>
      <c r="T579" s="58"/>
      <c r="U579" s="58"/>
      <c r="V579" s="58"/>
      <c r="W579" s="58"/>
      <c r="X579" s="58"/>
      <c r="Y579" s="58"/>
    </row>
    <row r="580" spans="1:25" ht="18" customHeight="1" x14ac:dyDescent="0.2">
      <c r="A580" s="23"/>
      <c r="B580" s="23"/>
      <c r="C580" s="23"/>
      <c r="D580" s="23"/>
      <c r="E580" s="58"/>
      <c r="F580" s="58"/>
      <c r="G580" s="396"/>
      <c r="H580" s="67"/>
      <c r="I580" s="58"/>
      <c r="J580" s="58"/>
      <c r="K580" s="58"/>
      <c r="L580" s="58"/>
      <c r="M580" s="58"/>
      <c r="N580" s="58"/>
      <c r="O580" s="58"/>
      <c r="P580" s="58"/>
      <c r="Q580" s="58"/>
      <c r="R580" s="58"/>
      <c r="S580" s="58"/>
      <c r="T580" s="58"/>
      <c r="U580" s="58"/>
      <c r="V580" s="58"/>
      <c r="W580" s="58"/>
      <c r="X580" s="58"/>
      <c r="Y580" s="58"/>
    </row>
    <row r="581" spans="1:25" ht="18" customHeight="1" x14ac:dyDescent="0.2">
      <c r="A581" s="23"/>
      <c r="B581" s="23"/>
      <c r="C581" s="23"/>
      <c r="D581" s="23"/>
      <c r="E581" s="58"/>
      <c r="F581" s="58"/>
      <c r="G581" s="396"/>
      <c r="H581" s="67"/>
      <c r="I581" s="58"/>
      <c r="J581" s="58"/>
      <c r="K581" s="58"/>
      <c r="L581" s="58"/>
      <c r="M581" s="58"/>
      <c r="N581" s="58"/>
      <c r="O581" s="58"/>
      <c r="P581" s="58"/>
      <c r="Q581" s="58"/>
      <c r="R581" s="58"/>
      <c r="S581" s="58"/>
      <c r="T581" s="58"/>
      <c r="U581" s="58"/>
      <c r="V581" s="58"/>
      <c r="W581" s="58"/>
      <c r="X581" s="58"/>
      <c r="Y581" s="58"/>
    </row>
    <row r="582" spans="1:25" ht="18" customHeight="1" x14ac:dyDescent="0.2">
      <c r="A582" s="23"/>
      <c r="B582" s="23"/>
      <c r="C582" s="23"/>
      <c r="D582" s="23"/>
      <c r="E582" s="58"/>
      <c r="F582" s="58"/>
      <c r="G582" s="396"/>
      <c r="H582" s="67"/>
      <c r="I582" s="58"/>
      <c r="J582" s="58"/>
      <c r="K582" s="58"/>
      <c r="L582" s="58"/>
      <c r="M582" s="58"/>
      <c r="N582" s="58"/>
      <c r="O582" s="58"/>
      <c r="P582" s="58"/>
      <c r="Q582" s="58"/>
      <c r="R582" s="58"/>
      <c r="S582" s="58"/>
      <c r="T582" s="58"/>
      <c r="U582" s="58"/>
      <c r="V582" s="58"/>
      <c r="W582" s="58"/>
      <c r="X582" s="58"/>
      <c r="Y582" s="58"/>
    </row>
    <row r="583" spans="1:25" ht="18" customHeight="1" x14ac:dyDescent="0.2">
      <c r="A583" s="23"/>
      <c r="B583" s="23"/>
      <c r="C583" s="23"/>
      <c r="D583" s="23"/>
      <c r="E583" s="58"/>
      <c r="F583" s="58"/>
      <c r="G583" s="396"/>
      <c r="H583" s="67"/>
      <c r="I583" s="58"/>
      <c r="J583" s="58"/>
      <c r="K583" s="58"/>
      <c r="L583" s="58"/>
      <c r="M583" s="58"/>
      <c r="N583" s="58"/>
      <c r="O583" s="58"/>
      <c r="P583" s="58"/>
      <c r="Q583" s="58"/>
      <c r="R583" s="58"/>
      <c r="S583" s="58"/>
      <c r="T583" s="58"/>
      <c r="U583" s="58"/>
      <c r="V583" s="58"/>
      <c r="W583" s="58"/>
      <c r="X583" s="58"/>
      <c r="Y583" s="58"/>
    </row>
    <row r="584" spans="1:25" ht="18" customHeight="1" x14ac:dyDescent="0.2">
      <c r="A584" s="23"/>
      <c r="B584" s="23"/>
      <c r="C584" s="23"/>
      <c r="D584" s="23"/>
      <c r="E584" s="58"/>
      <c r="F584" s="58"/>
      <c r="G584" s="396"/>
      <c r="H584" s="67"/>
      <c r="I584" s="58"/>
      <c r="J584" s="58"/>
      <c r="K584" s="58"/>
      <c r="L584" s="58"/>
      <c r="M584" s="58"/>
      <c r="N584" s="58"/>
      <c r="O584" s="58"/>
      <c r="P584" s="58"/>
      <c r="Q584" s="58"/>
      <c r="R584" s="58"/>
      <c r="S584" s="58"/>
      <c r="T584" s="58"/>
      <c r="U584" s="58"/>
      <c r="V584" s="58"/>
      <c r="W584" s="58"/>
      <c r="X584" s="58"/>
      <c r="Y584" s="58"/>
    </row>
    <row r="585" spans="1:25" ht="18" customHeight="1" x14ac:dyDescent="0.2">
      <c r="A585" s="23"/>
      <c r="B585" s="23"/>
      <c r="C585" s="23"/>
      <c r="D585" s="23"/>
      <c r="E585" s="58"/>
      <c r="F585" s="58"/>
      <c r="G585" s="396"/>
      <c r="H585" s="67"/>
      <c r="I585" s="58"/>
      <c r="J585" s="58"/>
      <c r="K585" s="58"/>
      <c r="L585" s="58"/>
      <c r="M585" s="58"/>
      <c r="N585" s="58"/>
      <c r="O585" s="58"/>
      <c r="P585" s="58"/>
      <c r="Q585" s="58"/>
      <c r="R585" s="58"/>
      <c r="S585" s="58"/>
      <c r="T585" s="58"/>
      <c r="U585" s="58"/>
      <c r="V585" s="58"/>
      <c r="W585" s="58"/>
      <c r="X585" s="58"/>
      <c r="Y585" s="58"/>
    </row>
    <row r="586" spans="1:25" ht="18" customHeight="1" x14ac:dyDescent="0.2">
      <c r="A586" s="23"/>
      <c r="B586" s="23"/>
      <c r="C586" s="23"/>
      <c r="D586" s="23"/>
      <c r="E586" s="58"/>
      <c r="F586" s="58"/>
      <c r="G586" s="396"/>
      <c r="H586" s="67"/>
      <c r="I586" s="58"/>
      <c r="J586" s="58"/>
      <c r="K586" s="58"/>
      <c r="L586" s="58"/>
      <c r="M586" s="58"/>
      <c r="N586" s="58"/>
      <c r="O586" s="58"/>
      <c r="P586" s="58"/>
      <c r="Q586" s="58"/>
      <c r="R586" s="58"/>
      <c r="S586" s="58"/>
      <c r="T586" s="58"/>
      <c r="U586" s="58"/>
      <c r="V586" s="58"/>
      <c r="W586" s="58"/>
      <c r="X586" s="58"/>
      <c r="Y586" s="58"/>
    </row>
    <row r="587" spans="1:25" ht="18" customHeight="1" x14ac:dyDescent="0.2">
      <c r="A587" s="23"/>
      <c r="B587" s="23"/>
      <c r="C587" s="23"/>
      <c r="D587" s="23"/>
      <c r="E587" s="58"/>
      <c r="F587" s="58"/>
      <c r="G587" s="396"/>
      <c r="H587" s="67"/>
      <c r="I587" s="58"/>
      <c r="J587" s="58"/>
      <c r="K587" s="58"/>
      <c r="L587" s="58"/>
      <c r="M587" s="58"/>
      <c r="N587" s="58"/>
      <c r="O587" s="58"/>
      <c r="P587" s="58"/>
      <c r="Q587" s="58"/>
      <c r="R587" s="58"/>
      <c r="S587" s="58"/>
      <c r="T587" s="58"/>
      <c r="U587" s="58"/>
      <c r="V587" s="58"/>
      <c r="W587" s="58"/>
      <c r="X587" s="58"/>
      <c r="Y587" s="58"/>
    </row>
    <row r="588" spans="1:25" ht="18" customHeight="1" x14ac:dyDescent="0.2">
      <c r="A588" s="23"/>
      <c r="B588" s="23"/>
      <c r="C588" s="23"/>
      <c r="D588" s="23"/>
      <c r="E588" s="58"/>
      <c r="F588" s="58"/>
      <c r="G588" s="396"/>
      <c r="H588" s="67"/>
      <c r="I588" s="58"/>
      <c r="J588" s="58"/>
      <c r="K588" s="58"/>
      <c r="L588" s="58"/>
      <c r="M588" s="58"/>
      <c r="N588" s="58"/>
      <c r="O588" s="58"/>
      <c r="P588" s="58"/>
      <c r="Q588" s="58"/>
      <c r="R588" s="58"/>
      <c r="S588" s="58"/>
      <c r="T588" s="58"/>
      <c r="U588" s="58"/>
      <c r="V588" s="58"/>
      <c r="W588" s="58"/>
      <c r="X588" s="58"/>
      <c r="Y588" s="58"/>
    </row>
    <row r="589" spans="1:25" ht="18" customHeight="1" x14ac:dyDescent="0.2">
      <c r="A589" s="23"/>
      <c r="B589" s="23"/>
      <c r="C589" s="23"/>
      <c r="D589" s="23"/>
      <c r="E589" s="58"/>
      <c r="F589" s="58"/>
      <c r="G589" s="396"/>
      <c r="H589" s="67"/>
      <c r="I589" s="58"/>
      <c r="J589" s="58"/>
      <c r="K589" s="58"/>
      <c r="L589" s="58"/>
      <c r="M589" s="58"/>
      <c r="N589" s="58"/>
      <c r="O589" s="58"/>
      <c r="P589" s="58"/>
      <c r="Q589" s="58"/>
      <c r="R589" s="58"/>
      <c r="S589" s="58"/>
      <c r="T589" s="58"/>
      <c r="U589" s="58"/>
      <c r="V589" s="58"/>
      <c r="W589" s="58"/>
      <c r="X589" s="58"/>
      <c r="Y589" s="58"/>
    </row>
    <row r="590" spans="1:25" ht="18" customHeight="1" x14ac:dyDescent="0.2">
      <c r="A590" s="23"/>
      <c r="B590" s="23"/>
      <c r="C590" s="23"/>
      <c r="D590" s="23"/>
      <c r="E590" s="58"/>
      <c r="F590" s="58"/>
      <c r="G590" s="396"/>
      <c r="H590" s="67"/>
      <c r="I590" s="58"/>
      <c r="J590" s="58"/>
      <c r="K590" s="58"/>
      <c r="L590" s="58"/>
      <c r="M590" s="58"/>
      <c r="N590" s="58"/>
      <c r="O590" s="58"/>
      <c r="P590" s="58"/>
      <c r="Q590" s="58"/>
      <c r="R590" s="58"/>
      <c r="S590" s="58"/>
      <c r="T590" s="58"/>
      <c r="U590" s="58"/>
      <c r="V590" s="58"/>
      <c r="W590" s="58"/>
      <c r="X590" s="58"/>
      <c r="Y590" s="58"/>
    </row>
    <row r="591" spans="1:25" ht="18" customHeight="1" x14ac:dyDescent="0.2">
      <c r="A591" s="23"/>
      <c r="B591" s="23"/>
      <c r="C591" s="23"/>
      <c r="D591" s="23"/>
      <c r="E591" s="58"/>
      <c r="F591" s="58"/>
      <c r="G591" s="396"/>
      <c r="H591" s="67"/>
      <c r="I591" s="58"/>
      <c r="J591" s="58"/>
      <c r="K591" s="58"/>
      <c r="L591" s="58"/>
      <c r="M591" s="58"/>
      <c r="N591" s="58"/>
      <c r="O591" s="58"/>
      <c r="P591" s="58"/>
      <c r="Q591" s="58"/>
      <c r="R591" s="58"/>
      <c r="S591" s="58"/>
      <c r="T591" s="58"/>
      <c r="U591" s="58"/>
      <c r="V591" s="58"/>
      <c r="W591" s="58"/>
      <c r="X591" s="58"/>
      <c r="Y591" s="58"/>
    </row>
    <row r="592" spans="1:25" ht="18" customHeight="1" x14ac:dyDescent="0.2">
      <c r="A592" s="23"/>
      <c r="B592" s="23"/>
      <c r="C592" s="23"/>
      <c r="D592" s="23"/>
      <c r="E592" s="58"/>
      <c r="F592" s="58"/>
      <c r="G592" s="396"/>
      <c r="H592" s="67"/>
      <c r="I592" s="58"/>
      <c r="J592" s="58"/>
      <c r="K592" s="58"/>
      <c r="L592" s="58"/>
      <c r="M592" s="58"/>
      <c r="N592" s="58"/>
      <c r="O592" s="58"/>
      <c r="P592" s="58"/>
      <c r="Q592" s="58"/>
      <c r="R592" s="58"/>
      <c r="S592" s="58"/>
      <c r="T592" s="58"/>
      <c r="U592" s="58"/>
      <c r="V592" s="58"/>
      <c r="W592" s="58"/>
      <c r="X592" s="58"/>
      <c r="Y592" s="58"/>
    </row>
    <row r="593" spans="1:25" ht="18" customHeight="1" x14ac:dyDescent="0.2">
      <c r="A593" s="23"/>
      <c r="B593" s="23"/>
      <c r="C593" s="23"/>
      <c r="D593" s="23"/>
      <c r="E593" s="58"/>
      <c r="F593" s="58"/>
      <c r="G593" s="396"/>
      <c r="H593" s="67"/>
      <c r="I593" s="58"/>
      <c r="J593" s="58"/>
      <c r="K593" s="58"/>
      <c r="L593" s="58"/>
      <c r="M593" s="58"/>
      <c r="N593" s="58"/>
      <c r="O593" s="58"/>
      <c r="P593" s="58"/>
      <c r="Q593" s="58"/>
      <c r="R593" s="58"/>
      <c r="S593" s="58"/>
      <c r="T593" s="58"/>
      <c r="U593" s="58"/>
      <c r="V593" s="58"/>
      <c r="W593" s="58"/>
      <c r="X593" s="58"/>
      <c r="Y593" s="58"/>
    </row>
    <row r="594" spans="1:25" ht="18" customHeight="1" x14ac:dyDescent="0.2">
      <c r="A594" s="23"/>
      <c r="B594" s="23"/>
      <c r="C594" s="23"/>
      <c r="D594" s="23"/>
      <c r="E594" s="58"/>
      <c r="F594" s="58"/>
      <c r="G594" s="396"/>
      <c r="H594" s="67"/>
      <c r="I594" s="58"/>
      <c r="J594" s="58"/>
      <c r="K594" s="58"/>
      <c r="L594" s="58"/>
      <c r="M594" s="58"/>
      <c r="N594" s="58"/>
      <c r="O594" s="58"/>
      <c r="P594" s="58"/>
      <c r="Q594" s="58"/>
      <c r="R594" s="58"/>
      <c r="S594" s="58"/>
      <c r="T594" s="58"/>
      <c r="U594" s="58"/>
      <c r="V594" s="58"/>
      <c r="W594" s="58"/>
      <c r="X594" s="58"/>
      <c r="Y594" s="58"/>
    </row>
    <row r="595" spans="1:25" ht="18" customHeight="1" x14ac:dyDescent="0.2">
      <c r="A595" s="23"/>
      <c r="B595" s="23"/>
      <c r="C595" s="23"/>
      <c r="D595" s="23"/>
      <c r="E595" s="58"/>
      <c r="F595" s="58"/>
      <c r="G595" s="396"/>
      <c r="H595" s="67"/>
      <c r="I595" s="58"/>
      <c r="J595" s="58"/>
      <c r="K595" s="58"/>
      <c r="L595" s="58"/>
      <c r="M595" s="58"/>
      <c r="N595" s="58"/>
      <c r="O595" s="58"/>
      <c r="P595" s="58"/>
      <c r="Q595" s="58"/>
      <c r="R595" s="58"/>
      <c r="S595" s="58"/>
      <c r="T595" s="58"/>
      <c r="U595" s="58"/>
      <c r="V595" s="58"/>
      <c r="W595" s="58"/>
      <c r="X595" s="58"/>
      <c r="Y595" s="58"/>
    </row>
    <row r="596" spans="1:25" ht="18" customHeight="1" x14ac:dyDescent="0.2">
      <c r="A596" s="23"/>
      <c r="B596" s="23"/>
      <c r="C596" s="23"/>
      <c r="D596" s="23"/>
      <c r="E596" s="58"/>
      <c r="F596" s="58"/>
      <c r="G596" s="396"/>
      <c r="H596" s="67"/>
      <c r="I596" s="58"/>
      <c r="J596" s="58"/>
      <c r="K596" s="58"/>
      <c r="L596" s="58"/>
      <c r="M596" s="58"/>
      <c r="N596" s="58"/>
      <c r="O596" s="58"/>
      <c r="P596" s="58"/>
      <c r="Q596" s="58"/>
      <c r="R596" s="58"/>
      <c r="S596" s="58"/>
      <c r="T596" s="58"/>
      <c r="U596" s="58"/>
      <c r="V596" s="58"/>
      <c r="W596" s="58"/>
      <c r="X596" s="58"/>
      <c r="Y596" s="58"/>
    </row>
    <row r="597" spans="1:25" ht="18" customHeight="1" x14ac:dyDescent="0.2">
      <c r="A597" s="23"/>
      <c r="B597" s="23"/>
      <c r="C597" s="23"/>
      <c r="D597" s="23"/>
      <c r="E597" s="58"/>
      <c r="F597" s="58"/>
      <c r="G597" s="396"/>
      <c r="H597" s="67"/>
      <c r="I597" s="58"/>
      <c r="J597" s="58"/>
      <c r="K597" s="58"/>
      <c r="L597" s="58"/>
      <c r="M597" s="58"/>
      <c r="N597" s="58"/>
      <c r="O597" s="58"/>
      <c r="P597" s="58"/>
      <c r="Q597" s="58"/>
      <c r="R597" s="58"/>
      <c r="S597" s="58"/>
      <c r="T597" s="58"/>
      <c r="U597" s="58"/>
      <c r="V597" s="58"/>
      <c r="W597" s="58"/>
      <c r="X597" s="58"/>
      <c r="Y597" s="58"/>
    </row>
    <row r="598" spans="1:25" ht="18" customHeight="1" x14ac:dyDescent="0.2">
      <c r="A598" s="23"/>
      <c r="B598" s="23"/>
      <c r="C598" s="23"/>
      <c r="D598" s="23"/>
      <c r="E598" s="58"/>
      <c r="F598" s="58"/>
      <c r="G598" s="396"/>
      <c r="H598" s="67"/>
      <c r="I598" s="58"/>
      <c r="J598" s="58"/>
      <c r="K598" s="58"/>
      <c r="L598" s="58"/>
      <c r="M598" s="58"/>
      <c r="N598" s="58"/>
      <c r="O598" s="58"/>
      <c r="P598" s="58"/>
      <c r="Q598" s="58"/>
      <c r="R598" s="58"/>
      <c r="S598" s="58"/>
      <c r="T598" s="58"/>
      <c r="U598" s="58"/>
      <c r="V598" s="58"/>
      <c r="W598" s="58"/>
      <c r="X598" s="58"/>
      <c r="Y598" s="58"/>
    </row>
    <row r="599" spans="1:25" ht="18" customHeight="1" x14ac:dyDescent="0.2">
      <c r="A599" s="23"/>
      <c r="B599" s="23"/>
      <c r="C599" s="23"/>
      <c r="D599" s="23"/>
      <c r="E599" s="58"/>
      <c r="F599" s="58"/>
      <c r="G599" s="396"/>
      <c r="H599" s="67"/>
      <c r="I599" s="58"/>
      <c r="J599" s="58"/>
      <c r="K599" s="58"/>
      <c r="L599" s="58"/>
      <c r="M599" s="58"/>
      <c r="N599" s="58"/>
      <c r="O599" s="58"/>
      <c r="P599" s="58"/>
      <c r="Q599" s="58"/>
      <c r="R599" s="58"/>
      <c r="S599" s="58"/>
      <c r="T599" s="58"/>
      <c r="U599" s="58"/>
      <c r="V599" s="58"/>
      <c r="W599" s="58"/>
      <c r="X599" s="58"/>
      <c r="Y599" s="58"/>
    </row>
    <row r="600" spans="1:25" ht="18" customHeight="1" x14ac:dyDescent="0.2">
      <c r="A600" s="23"/>
      <c r="B600" s="23"/>
      <c r="C600" s="23"/>
      <c r="D600" s="23"/>
      <c r="E600" s="58"/>
      <c r="F600" s="58"/>
      <c r="G600" s="396"/>
      <c r="H600" s="67"/>
      <c r="I600" s="58"/>
      <c r="J600" s="58"/>
      <c r="K600" s="58"/>
      <c r="L600" s="58"/>
      <c r="M600" s="58"/>
      <c r="N600" s="58"/>
      <c r="O600" s="58"/>
      <c r="P600" s="58"/>
      <c r="Q600" s="58"/>
      <c r="R600" s="58"/>
      <c r="S600" s="58"/>
      <c r="T600" s="58"/>
      <c r="U600" s="58"/>
      <c r="V600" s="58"/>
      <c r="W600" s="58"/>
      <c r="X600" s="58"/>
      <c r="Y600" s="58"/>
    </row>
    <row r="601" spans="1:25" ht="18" customHeight="1" x14ac:dyDescent="0.2">
      <c r="A601" s="23"/>
      <c r="B601" s="23"/>
      <c r="C601" s="23"/>
      <c r="D601" s="23"/>
      <c r="E601" s="58"/>
      <c r="F601" s="58"/>
      <c r="G601" s="396"/>
      <c r="H601" s="67"/>
      <c r="I601" s="58"/>
      <c r="J601" s="58"/>
      <c r="K601" s="58"/>
      <c r="L601" s="58"/>
      <c r="M601" s="58"/>
      <c r="N601" s="58"/>
      <c r="O601" s="58"/>
      <c r="P601" s="58"/>
      <c r="Q601" s="58"/>
      <c r="R601" s="58"/>
      <c r="S601" s="58"/>
      <c r="T601" s="58"/>
      <c r="U601" s="58"/>
      <c r="V601" s="58"/>
      <c r="W601" s="58"/>
      <c r="X601" s="58"/>
      <c r="Y601" s="58"/>
    </row>
    <row r="602" spans="1:25" ht="18" customHeight="1" x14ac:dyDescent="0.2">
      <c r="A602" s="23"/>
      <c r="B602" s="23"/>
      <c r="C602" s="23"/>
      <c r="D602" s="23"/>
      <c r="E602" s="58"/>
      <c r="F602" s="58"/>
      <c r="G602" s="396"/>
      <c r="H602" s="67"/>
      <c r="I602" s="58"/>
      <c r="J602" s="58"/>
      <c r="K602" s="58"/>
      <c r="L602" s="58"/>
      <c r="M602" s="58"/>
      <c r="N602" s="58"/>
      <c r="O602" s="58"/>
      <c r="P602" s="58"/>
      <c r="Q602" s="58"/>
      <c r="R602" s="58"/>
      <c r="S602" s="58"/>
      <c r="T602" s="58"/>
      <c r="U602" s="58"/>
      <c r="V602" s="58"/>
      <c r="W602" s="58"/>
      <c r="X602" s="58"/>
      <c r="Y602" s="58"/>
    </row>
    <row r="603" spans="1:25" ht="18" customHeight="1" x14ac:dyDescent="0.2">
      <c r="A603" s="23"/>
      <c r="B603" s="23"/>
      <c r="C603" s="23"/>
      <c r="D603" s="23"/>
      <c r="E603" s="58"/>
      <c r="F603" s="58"/>
      <c r="G603" s="396"/>
      <c r="H603" s="67"/>
      <c r="I603" s="58"/>
      <c r="J603" s="58"/>
      <c r="K603" s="58"/>
      <c r="L603" s="58"/>
      <c r="M603" s="58"/>
      <c r="N603" s="58"/>
      <c r="O603" s="58"/>
      <c r="P603" s="58"/>
      <c r="Q603" s="58"/>
      <c r="R603" s="58"/>
      <c r="S603" s="58"/>
      <c r="T603" s="58"/>
      <c r="U603" s="58"/>
      <c r="V603" s="58"/>
      <c r="W603" s="58"/>
      <c r="X603" s="58"/>
      <c r="Y603" s="58"/>
    </row>
    <row r="604" spans="1:25" ht="18" customHeight="1" x14ac:dyDescent="0.2">
      <c r="A604" s="23"/>
      <c r="B604" s="23"/>
      <c r="C604" s="23"/>
      <c r="D604" s="23"/>
      <c r="E604" s="58"/>
      <c r="F604" s="58"/>
      <c r="G604" s="396"/>
      <c r="H604" s="67"/>
      <c r="I604" s="58"/>
      <c r="J604" s="58"/>
      <c r="K604" s="58"/>
      <c r="L604" s="58"/>
      <c r="M604" s="58"/>
      <c r="N604" s="58"/>
      <c r="O604" s="58"/>
      <c r="P604" s="58"/>
      <c r="Q604" s="58"/>
      <c r="R604" s="58"/>
      <c r="S604" s="58"/>
      <c r="T604" s="58"/>
      <c r="U604" s="58"/>
      <c r="V604" s="58"/>
      <c r="W604" s="58"/>
      <c r="X604" s="58"/>
      <c r="Y604" s="58"/>
    </row>
    <row r="605" spans="1:25" ht="18" customHeight="1" x14ac:dyDescent="0.2">
      <c r="A605" s="23"/>
      <c r="B605" s="23"/>
      <c r="C605" s="23"/>
      <c r="D605" s="23"/>
      <c r="E605" s="58"/>
      <c r="F605" s="58"/>
      <c r="G605" s="396"/>
      <c r="H605" s="67"/>
      <c r="I605" s="58"/>
      <c r="J605" s="58"/>
      <c r="K605" s="58"/>
      <c r="L605" s="58"/>
      <c r="M605" s="58"/>
      <c r="N605" s="58"/>
      <c r="O605" s="58"/>
      <c r="P605" s="58"/>
      <c r="Q605" s="58"/>
      <c r="R605" s="58"/>
      <c r="S605" s="58"/>
      <c r="T605" s="58"/>
      <c r="U605" s="58"/>
      <c r="V605" s="58"/>
      <c r="W605" s="58"/>
      <c r="X605" s="58"/>
      <c r="Y605" s="58"/>
    </row>
    <row r="606" spans="1:25" ht="18" customHeight="1" x14ac:dyDescent="0.2">
      <c r="A606" s="23"/>
      <c r="B606" s="23"/>
      <c r="C606" s="23"/>
      <c r="D606" s="23"/>
      <c r="E606" s="58"/>
      <c r="F606" s="58"/>
      <c r="G606" s="396"/>
      <c r="H606" s="67"/>
      <c r="I606" s="58"/>
      <c r="J606" s="58"/>
      <c r="K606" s="58"/>
      <c r="L606" s="58"/>
      <c r="M606" s="58"/>
      <c r="N606" s="58"/>
      <c r="O606" s="58"/>
      <c r="P606" s="58"/>
      <c r="Q606" s="58"/>
      <c r="R606" s="58"/>
      <c r="S606" s="58"/>
      <c r="T606" s="58"/>
      <c r="U606" s="58"/>
      <c r="V606" s="58"/>
      <c r="W606" s="58"/>
      <c r="X606" s="58"/>
      <c r="Y606" s="58"/>
    </row>
    <row r="607" spans="1:25" ht="18" customHeight="1" x14ac:dyDescent="0.2">
      <c r="A607" s="23"/>
      <c r="B607" s="23"/>
      <c r="C607" s="23"/>
      <c r="D607" s="23"/>
      <c r="E607" s="58"/>
      <c r="F607" s="58"/>
      <c r="G607" s="396"/>
      <c r="H607" s="67"/>
      <c r="I607" s="58"/>
      <c r="J607" s="58"/>
      <c r="K607" s="58"/>
      <c r="L607" s="58"/>
      <c r="M607" s="58"/>
      <c r="N607" s="58"/>
      <c r="O607" s="58"/>
      <c r="P607" s="58"/>
      <c r="Q607" s="58"/>
      <c r="R607" s="58"/>
      <c r="S607" s="58"/>
      <c r="T607" s="58"/>
      <c r="U607" s="58"/>
      <c r="V607" s="58"/>
      <c r="W607" s="58"/>
      <c r="X607" s="58"/>
      <c r="Y607" s="58"/>
    </row>
    <row r="608" spans="1:25" ht="18" customHeight="1" x14ac:dyDescent="0.2">
      <c r="A608" s="23"/>
      <c r="B608" s="23"/>
      <c r="C608" s="23"/>
      <c r="D608" s="23"/>
      <c r="E608" s="58"/>
      <c r="F608" s="58"/>
      <c r="G608" s="396"/>
      <c r="H608" s="67"/>
      <c r="I608" s="58"/>
      <c r="J608" s="58"/>
      <c r="K608" s="58"/>
      <c r="L608" s="58"/>
      <c r="M608" s="58"/>
      <c r="N608" s="58"/>
      <c r="O608" s="58"/>
      <c r="P608" s="58"/>
      <c r="Q608" s="58"/>
      <c r="R608" s="58"/>
      <c r="S608" s="58"/>
      <c r="T608" s="58"/>
      <c r="U608" s="58"/>
      <c r="V608" s="58"/>
      <c r="W608" s="58"/>
      <c r="X608" s="58"/>
      <c r="Y608" s="58"/>
    </row>
    <row r="609" spans="1:25" ht="18" customHeight="1" x14ac:dyDescent="0.2">
      <c r="A609" s="23"/>
      <c r="B609" s="23"/>
      <c r="C609" s="23"/>
      <c r="D609" s="23"/>
      <c r="E609" s="58"/>
      <c r="F609" s="58"/>
      <c r="G609" s="396"/>
      <c r="H609" s="67"/>
      <c r="I609" s="58"/>
      <c r="J609" s="58"/>
      <c r="K609" s="58"/>
      <c r="L609" s="58"/>
      <c r="M609" s="58"/>
      <c r="N609" s="58"/>
      <c r="O609" s="58"/>
      <c r="P609" s="58"/>
      <c r="Q609" s="58"/>
      <c r="R609" s="58"/>
      <c r="S609" s="58"/>
      <c r="T609" s="58"/>
      <c r="U609" s="58"/>
      <c r="V609" s="58"/>
      <c r="W609" s="58"/>
      <c r="X609" s="58"/>
      <c r="Y609" s="58"/>
    </row>
    <row r="610" spans="1:25" ht="18" customHeight="1" x14ac:dyDescent="0.2">
      <c r="A610" s="23"/>
      <c r="B610" s="23"/>
      <c r="C610" s="23"/>
      <c r="D610" s="23"/>
      <c r="E610" s="58"/>
      <c r="F610" s="58"/>
      <c r="G610" s="396"/>
      <c r="H610" s="67"/>
      <c r="I610" s="58"/>
      <c r="J610" s="58"/>
      <c r="K610" s="58"/>
      <c r="L610" s="58"/>
      <c r="M610" s="58"/>
      <c r="N610" s="58"/>
      <c r="O610" s="58"/>
      <c r="P610" s="58"/>
      <c r="Q610" s="58"/>
      <c r="R610" s="58"/>
      <c r="S610" s="58"/>
      <c r="T610" s="58"/>
      <c r="U610" s="58"/>
      <c r="V610" s="58"/>
      <c r="W610" s="58"/>
      <c r="X610" s="58"/>
      <c r="Y610" s="58"/>
    </row>
    <row r="611" spans="1:25" ht="18" customHeight="1" x14ac:dyDescent="0.2">
      <c r="A611" s="23"/>
      <c r="B611" s="23"/>
      <c r="C611" s="23"/>
      <c r="D611" s="23"/>
      <c r="E611" s="58"/>
      <c r="F611" s="58"/>
      <c r="G611" s="396"/>
      <c r="H611" s="67"/>
      <c r="I611" s="58"/>
      <c r="J611" s="58"/>
      <c r="K611" s="58"/>
      <c r="L611" s="58"/>
      <c r="M611" s="58"/>
      <c r="N611" s="58"/>
      <c r="O611" s="58"/>
      <c r="P611" s="58"/>
      <c r="Q611" s="58"/>
      <c r="R611" s="58"/>
      <c r="S611" s="58"/>
      <c r="T611" s="58"/>
      <c r="U611" s="58"/>
      <c r="V611" s="58"/>
      <c r="W611" s="58"/>
      <c r="X611" s="58"/>
      <c r="Y611" s="58"/>
    </row>
    <row r="612" spans="1:25" ht="18" customHeight="1" x14ac:dyDescent="0.2">
      <c r="A612" s="23"/>
      <c r="B612" s="23"/>
      <c r="C612" s="23"/>
      <c r="D612" s="23"/>
      <c r="E612" s="58"/>
      <c r="F612" s="58"/>
      <c r="G612" s="396"/>
      <c r="H612" s="67"/>
      <c r="I612" s="58"/>
      <c r="J612" s="58"/>
      <c r="K612" s="58"/>
      <c r="L612" s="58"/>
      <c r="M612" s="58"/>
      <c r="N612" s="58"/>
      <c r="O612" s="58"/>
      <c r="P612" s="58"/>
      <c r="Q612" s="58"/>
      <c r="R612" s="58"/>
      <c r="S612" s="58"/>
      <c r="T612" s="58"/>
      <c r="U612" s="58"/>
      <c r="V612" s="58"/>
      <c r="W612" s="58"/>
      <c r="X612" s="58"/>
      <c r="Y612" s="58"/>
    </row>
    <row r="613" spans="1:25" ht="18" customHeight="1" x14ac:dyDescent="0.2">
      <c r="A613" s="23"/>
      <c r="B613" s="23"/>
      <c r="C613" s="23"/>
      <c r="D613" s="23"/>
      <c r="E613" s="58"/>
      <c r="F613" s="58"/>
      <c r="G613" s="396"/>
      <c r="H613" s="67"/>
      <c r="I613" s="58"/>
      <c r="J613" s="58"/>
      <c r="K613" s="58"/>
      <c r="L613" s="58"/>
      <c r="M613" s="58"/>
      <c r="N613" s="58"/>
      <c r="O613" s="58"/>
      <c r="P613" s="58"/>
      <c r="Q613" s="58"/>
      <c r="R613" s="58"/>
      <c r="S613" s="58"/>
      <c r="T613" s="58"/>
      <c r="U613" s="58"/>
      <c r="V613" s="58"/>
      <c r="W613" s="58"/>
      <c r="X613" s="58"/>
      <c r="Y613" s="58"/>
    </row>
    <row r="614" spans="1:25" ht="18" customHeight="1" x14ac:dyDescent="0.2">
      <c r="A614" s="23"/>
      <c r="B614" s="23"/>
      <c r="C614" s="23"/>
      <c r="D614" s="23"/>
      <c r="E614" s="58"/>
      <c r="F614" s="58"/>
      <c r="G614" s="396"/>
      <c r="H614" s="67"/>
      <c r="I614" s="58"/>
      <c r="J614" s="58"/>
      <c r="K614" s="58"/>
      <c r="L614" s="58"/>
      <c r="M614" s="58"/>
      <c r="N614" s="58"/>
      <c r="O614" s="58"/>
      <c r="P614" s="58"/>
      <c r="Q614" s="58"/>
      <c r="R614" s="58"/>
      <c r="S614" s="58"/>
      <c r="T614" s="58"/>
      <c r="U614" s="58"/>
      <c r="V614" s="58"/>
      <c r="W614" s="58"/>
      <c r="X614" s="58"/>
      <c r="Y614" s="58"/>
    </row>
    <row r="615" spans="1:25" ht="18" customHeight="1" x14ac:dyDescent="0.2">
      <c r="A615" s="23"/>
      <c r="B615" s="23"/>
      <c r="C615" s="23"/>
      <c r="D615" s="23"/>
      <c r="E615" s="58"/>
      <c r="F615" s="58"/>
      <c r="G615" s="396"/>
      <c r="H615" s="67"/>
      <c r="I615" s="58"/>
      <c r="J615" s="58"/>
      <c r="K615" s="58"/>
      <c r="L615" s="58"/>
      <c r="M615" s="58"/>
      <c r="N615" s="58"/>
      <c r="O615" s="58"/>
      <c r="P615" s="58"/>
      <c r="Q615" s="58"/>
      <c r="R615" s="58"/>
      <c r="S615" s="58"/>
      <c r="T615" s="58"/>
      <c r="U615" s="58"/>
      <c r="V615" s="58"/>
      <c r="W615" s="58"/>
      <c r="X615" s="58"/>
      <c r="Y615" s="58"/>
    </row>
    <row r="616" spans="1:25" ht="18" customHeight="1" x14ac:dyDescent="0.2">
      <c r="A616" s="23"/>
      <c r="B616" s="23"/>
      <c r="C616" s="23"/>
      <c r="D616" s="23"/>
      <c r="E616" s="58"/>
      <c r="F616" s="58"/>
      <c r="G616" s="396"/>
      <c r="H616" s="67"/>
      <c r="I616" s="58"/>
      <c r="J616" s="58"/>
      <c r="K616" s="58"/>
      <c r="L616" s="58"/>
      <c r="M616" s="58"/>
      <c r="N616" s="58"/>
      <c r="O616" s="58"/>
      <c r="P616" s="58"/>
      <c r="Q616" s="58"/>
      <c r="R616" s="58"/>
      <c r="S616" s="58"/>
      <c r="T616" s="58"/>
      <c r="U616" s="58"/>
      <c r="V616" s="58"/>
      <c r="W616" s="58"/>
      <c r="X616" s="58"/>
      <c r="Y616" s="58"/>
    </row>
    <row r="617" spans="1:25" ht="18" customHeight="1" x14ac:dyDescent="0.2">
      <c r="A617" s="23"/>
      <c r="B617" s="23"/>
      <c r="C617" s="23"/>
      <c r="D617" s="23"/>
      <c r="E617" s="58"/>
      <c r="F617" s="58"/>
      <c r="G617" s="396"/>
      <c r="H617" s="67"/>
      <c r="I617" s="58"/>
      <c r="J617" s="58"/>
      <c r="K617" s="58"/>
      <c r="L617" s="58"/>
      <c r="M617" s="58"/>
      <c r="N617" s="58"/>
      <c r="O617" s="58"/>
      <c r="P617" s="58"/>
      <c r="Q617" s="58"/>
      <c r="R617" s="58"/>
      <c r="S617" s="58"/>
      <c r="T617" s="58"/>
      <c r="U617" s="58"/>
      <c r="V617" s="58"/>
      <c r="W617" s="58"/>
      <c r="X617" s="58"/>
      <c r="Y617" s="58"/>
    </row>
    <row r="618" spans="1:25" ht="18" customHeight="1" x14ac:dyDescent="0.2">
      <c r="A618" s="23"/>
      <c r="B618" s="23"/>
      <c r="C618" s="23"/>
      <c r="D618" s="23"/>
      <c r="E618" s="58"/>
      <c r="F618" s="58"/>
      <c r="G618" s="396"/>
      <c r="H618" s="67"/>
      <c r="I618" s="58"/>
      <c r="J618" s="58"/>
      <c r="K618" s="58"/>
      <c r="L618" s="58"/>
      <c r="M618" s="58"/>
      <c r="N618" s="58"/>
      <c r="O618" s="58"/>
      <c r="P618" s="58"/>
      <c r="Q618" s="58"/>
      <c r="R618" s="58"/>
      <c r="S618" s="58"/>
      <c r="T618" s="58"/>
      <c r="U618" s="58"/>
      <c r="V618" s="58"/>
      <c r="W618" s="58"/>
      <c r="X618" s="58"/>
      <c r="Y618" s="58"/>
    </row>
    <row r="619" spans="1:25" ht="18" customHeight="1" x14ac:dyDescent="0.2">
      <c r="A619" s="23"/>
      <c r="B619" s="23"/>
      <c r="C619" s="23"/>
      <c r="D619" s="23"/>
      <c r="E619" s="58"/>
      <c r="F619" s="58"/>
      <c r="G619" s="396"/>
      <c r="H619" s="67"/>
      <c r="I619" s="58"/>
      <c r="J619" s="58"/>
      <c r="K619" s="58"/>
      <c r="L619" s="58"/>
      <c r="M619" s="58"/>
      <c r="N619" s="58"/>
      <c r="O619" s="58"/>
      <c r="P619" s="58"/>
      <c r="Q619" s="58"/>
      <c r="R619" s="58"/>
      <c r="S619" s="58"/>
      <c r="T619" s="58"/>
      <c r="U619" s="58"/>
      <c r="V619" s="58"/>
      <c r="W619" s="58"/>
      <c r="X619" s="58"/>
      <c r="Y619" s="58"/>
    </row>
    <row r="620" spans="1:25" ht="18" customHeight="1" x14ac:dyDescent="0.2">
      <c r="A620" s="23"/>
      <c r="B620" s="23"/>
      <c r="C620" s="23"/>
      <c r="D620" s="23"/>
      <c r="E620" s="58"/>
      <c r="F620" s="58"/>
      <c r="G620" s="396"/>
      <c r="H620" s="67"/>
      <c r="I620" s="58"/>
      <c r="J620" s="58"/>
      <c r="K620" s="58"/>
      <c r="L620" s="58"/>
      <c r="M620" s="58"/>
      <c r="N620" s="58"/>
      <c r="O620" s="58"/>
      <c r="P620" s="58"/>
      <c r="Q620" s="58"/>
      <c r="R620" s="58"/>
      <c r="S620" s="58"/>
      <c r="T620" s="58"/>
      <c r="U620" s="58"/>
      <c r="V620" s="58"/>
      <c r="W620" s="58"/>
      <c r="X620" s="58"/>
      <c r="Y620" s="58"/>
    </row>
    <row r="621" spans="1:25" ht="18" customHeight="1" x14ac:dyDescent="0.2">
      <c r="A621" s="23"/>
      <c r="B621" s="23"/>
      <c r="C621" s="23"/>
      <c r="D621" s="23"/>
      <c r="E621" s="58"/>
      <c r="F621" s="58"/>
      <c r="G621" s="396"/>
      <c r="H621" s="67"/>
      <c r="I621" s="58"/>
      <c r="J621" s="58"/>
      <c r="K621" s="58"/>
      <c r="L621" s="58"/>
      <c r="M621" s="58"/>
      <c r="N621" s="58"/>
      <c r="O621" s="58"/>
      <c r="P621" s="58"/>
      <c r="Q621" s="58"/>
      <c r="R621" s="58"/>
      <c r="S621" s="58"/>
      <c r="T621" s="58"/>
      <c r="U621" s="58"/>
      <c r="V621" s="58"/>
      <c r="W621" s="58"/>
      <c r="X621" s="58"/>
      <c r="Y621" s="58"/>
    </row>
    <row r="622" spans="1:25" ht="18" customHeight="1" x14ac:dyDescent="0.2">
      <c r="A622" s="23"/>
      <c r="B622" s="23"/>
      <c r="C622" s="23"/>
      <c r="D622" s="23"/>
      <c r="E622" s="58"/>
      <c r="F622" s="58"/>
      <c r="G622" s="396"/>
      <c r="H622" s="67"/>
      <c r="I622" s="58"/>
      <c r="J622" s="58"/>
      <c r="K622" s="58"/>
      <c r="L622" s="58"/>
      <c r="M622" s="58"/>
      <c r="N622" s="58"/>
      <c r="O622" s="58"/>
      <c r="P622" s="58"/>
      <c r="Q622" s="58"/>
      <c r="R622" s="58"/>
      <c r="S622" s="58"/>
      <c r="T622" s="58"/>
      <c r="U622" s="58"/>
      <c r="V622" s="58"/>
      <c r="W622" s="58"/>
      <c r="X622" s="58"/>
      <c r="Y622" s="58"/>
    </row>
    <row r="623" spans="1:25" ht="18" customHeight="1" x14ac:dyDescent="0.2">
      <c r="A623" s="23"/>
      <c r="B623" s="23"/>
      <c r="C623" s="23"/>
      <c r="D623" s="23"/>
      <c r="E623" s="58"/>
      <c r="F623" s="58"/>
      <c r="G623" s="396"/>
      <c r="H623" s="67"/>
      <c r="I623" s="58"/>
      <c r="J623" s="58"/>
      <c r="K623" s="58"/>
      <c r="L623" s="58"/>
      <c r="M623" s="58"/>
      <c r="N623" s="58"/>
      <c r="O623" s="58"/>
      <c r="P623" s="58"/>
      <c r="Q623" s="58"/>
      <c r="R623" s="58"/>
      <c r="S623" s="58"/>
      <c r="T623" s="58"/>
      <c r="U623" s="58"/>
      <c r="V623" s="58"/>
      <c r="W623" s="58"/>
      <c r="X623" s="58"/>
      <c r="Y623" s="58"/>
    </row>
    <row r="624" spans="1:25" ht="18" customHeight="1" x14ac:dyDescent="0.2">
      <c r="A624" s="23"/>
      <c r="B624" s="23"/>
      <c r="C624" s="23"/>
      <c r="D624" s="23"/>
      <c r="E624" s="58"/>
      <c r="F624" s="58"/>
      <c r="G624" s="396"/>
      <c r="H624" s="67"/>
      <c r="I624" s="58"/>
      <c r="J624" s="58"/>
      <c r="K624" s="58"/>
      <c r="L624" s="58"/>
      <c r="M624" s="58"/>
      <c r="N624" s="58"/>
      <c r="O624" s="58"/>
      <c r="P624" s="58"/>
      <c r="Q624" s="58"/>
      <c r="R624" s="58"/>
      <c r="S624" s="58"/>
      <c r="T624" s="58"/>
      <c r="U624" s="58"/>
      <c r="V624" s="58"/>
      <c r="W624" s="58"/>
      <c r="X624" s="58"/>
      <c r="Y624" s="58"/>
    </row>
    <row r="625" spans="1:25" ht="18" customHeight="1" x14ac:dyDescent="0.2">
      <c r="A625" s="23"/>
      <c r="B625" s="23"/>
      <c r="C625" s="23"/>
      <c r="D625" s="23"/>
      <c r="E625" s="58"/>
      <c r="F625" s="58"/>
      <c r="G625" s="396"/>
      <c r="H625" s="67"/>
      <c r="I625" s="58"/>
      <c r="J625" s="58"/>
      <c r="K625" s="58"/>
      <c r="L625" s="58"/>
      <c r="M625" s="58"/>
      <c r="N625" s="58"/>
      <c r="O625" s="58"/>
      <c r="P625" s="58"/>
      <c r="Q625" s="58"/>
      <c r="R625" s="58"/>
      <c r="S625" s="58"/>
      <c r="T625" s="58"/>
      <c r="U625" s="58"/>
      <c r="V625" s="58"/>
      <c r="W625" s="58"/>
      <c r="X625" s="58"/>
      <c r="Y625" s="58"/>
    </row>
    <row r="626" spans="1:25" ht="18" customHeight="1" x14ac:dyDescent="0.2">
      <c r="A626" s="23"/>
      <c r="B626" s="23"/>
      <c r="C626" s="23"/>
      <c r="D626" s="23"/>
      <c r="E626" s="58"/>
      <c r="F626" s="58"/>
      <c r="G626" s="396"/>
      <c r="H626" s="67"/>
      <c r="I626" s="58"/>
      <c r="J626" s="58"/>
      <c r="K626" s="58"/>
      <c r="L626" s="58"/>
      <c r="M626" s="58"/>
      <c r="N626" s="58"/>
      <c r="O626" s="58"/>
      <c r="P626" s="58"/>
      <c r="Q626" s="58"/>
      <c r="R626" s="58"/>
      <c r="S626" s="58"/>
      <c r="T626" s="58"/>
      <c r="U626" s="58"/>
      <c r="V626" s="58"/>
      <c r="W626" s="58"/>
      <c r="X626" s="58"/>
      <c r="Y626" s="58"/>
    </row>
    <row r="627" spans="1:25" ht="18" customHeight="1" x14ac:dyDescent="0.2">
      <c r="A627" s="23"/>
      <c r="B627" s="23"/>
      <c r="C627" s="23"/>
      <c r="D627" s="23"/>
      <c r="E627" s="58"/>
      <c r="F627" s="58"/>
      <c r="G627" s="396"/>
      <c r="H627" s="67"/>
      <c r="I627" s="58"/>
      <c r="J627" s="58"/>
      <c r="K627" s="58"/>
      <c r="L627" s="58"/>
      <c r="M627" s="58"/>
      <c r="N627" s="58"/>
      <c r="O627" s="58"/>
      <c r="P627" s="58"/>
      <c r="Q627" s="58"/>
      <c r="R627" s="58"/>
      <c r="S627" s="58"/>
      <c r="T627" s="58"/>
      <c r="U627" s="58"/>
      <c r="V627" s="58"/>
      <c r="W627" s="58"/>
      <c r="X627" s="58"/>
      <c r="Y627" s="58"/>
    </row>
    <row r="628" spans="1:25" ht="18" customHeight="1" x14ac:dyDescent="0.2">
      <c r="A628" s="23"/>
      <c r="B628" s="23"/>
      <c r="C628" s="23"/>
      <c r="D628" s="23"/>
      <c r="E628" s="58"/>
      <c r="F628" s="58"/>
      <c r="G628" s="396"/>
      <c r="H628" s="67"/>
      <c r="I628" s="58"/>
      <c r="J628" s="58"/>
      <c r="K628" s="58"/>
      <c r="L628" s="58"/>
      <c r="M628" s="58"/>
      <c r="N628" s="58"/>
      <c r="O628" s="58"/>
      <c r="P628" s="58"/>
      <c r="Q628" s="58"/>
      <c r="R628" s="58"/>
      <c r="S628" s="58"/>
      <c r="T628" s="58"/>
      <c r="U628" s="58"/>
      <c r="V628" s="58"/>
      <c r="W628" s="58"/>
      <c r="X628" s="58"/>
      <c r="Y628" s="58"/>
    </row>
    <row r="629" spans="1:25" ht="18" customHeight="1" x14ac:dyDescent="0.2">
      <c r="A629" s="23"/>
      <c r="B629" s="23"/>
      <c r="C629" s="23"/>
      <c r="D629" s="23"/>
      <c r="E629" s="58"/>
      <c r="F629" s="58"/>
      <c r="G629" s="396"/>
      <c r="H629" s="67"/>
      <c r="I629" s="58"/>
      <c r="J629" s="58"/>
      <c r="K629" s="58"/>
      <c r="L629" s="58"/>
      <c r="M629" s="58"/>
      <c r="N629" s="58"/>
      <c r="O629" s="58"/>
      <c r="P629" s="58"/>
      <c r="Q629" s="58"/>
      <c r="R629" s="58"/>
      <c r="S629" s="58"/>
      <c r="T629" s="58"/>
      <c r="U629" s="58"/>
      <c r="V629" s="58"/>
      <c r="W629" s="58"/>
      <c r="X629" s="58"/>
      <c r="Y629" s="58"/>
    </row>
    <row r="630" spans="1:25" ht="18" customHeight="1" x14ac:dyDescent="0.2">
      <c r="A630" s="23"/>
      <c r="B630" s="23"/>
      <c r="C630" s="23"/>
      <c r="D630" s="23"/>
      <c r="E630" s="58"/>
      <c r="F630" s="58"/>
      <c r="G630" s="396"/>
      <c r="H630" s="67"/>
      <c r="I630" s="58"/>
      <c r="J630" s="58"/>
      <c r="K630" s="58"/>
      <c r="L630" s="58"/>
      <c r="M630" s="58"/>
      <c r="N630" s="58"/>
      <c r="O630" s="58"/>
      <c r="P630" s="58"/>
      <c r="Q630" s="58"/>
      <c r="R630" s="58"/>
      <c r="S630" s="58"/>
      <c r="T630" s="58"/>
      <c r="U630" s="58"/>
      <c r="V630" s="58"/>
      <c r="W630" s="58"/>
      <c r="X630" s="58"/>
      <c r="Y630" s="58"/>
    </row>
    <row r="631" spans="1:25" ht="18" customHeight="1" x14ac:dyDescent="0.2">
      <c r="A631" s="23"/>
      <c r="B631" s="23"/>
      <c r="C631" s="23"/>
      <c r="D631" s="23"/>
      <c r="E631" s="58"/>
      <c r="F631" s="58"/>
      <c r="G631" s="396"/>
      <c r="H631" s="67"/>
      <c r="I631" s="58"/>
      <c r="J631" s="58"/>
      <c r="K631" s="58"/>
      <c r="L631" s="58"/>
      <c r="M631" s="58"/>
      <c r="N631" s="58"/>
      <c r="O631" s="58"/>
      <c r="P631" s="58"/>
      <c r="Q631" s="58"/>
      <c r="R631" s="58"/>
      <c r="S631" s="58"/>
      <c r="T631" s="58"/>
      <c r="U631" s="58"/>
      <c r="V631" s="58"/>
      <c r="W631" s="58"/>
      <c r="X631" s="58"/>
      <c r="Y631" s="58"/>
    </row>
    <row r="632" spans="1:25" ht="18" customHeight="1" x14ac:dyDescent="0.2">
      <c r="A632" s="23"/>
      <c r="B632" s="23"/>
      <c r="C632" s="23"/>
      <c r="D632" s="23"/>
      <c r="E632" s="58"/>
      <c r="F632" s="58"/>
      <c r="G632" s="396"/>
      <c r="H632" s="67"/>
      <c r="I632" s="58"/>
      <c r="J632" s="58"/>
      <c r="K632" s="58"/>
      <c r="L632" s="58"/>
      <c r="M632" s="58"/>
      <c r="N632" s="58"/>
      <c r="O632" s="58"/>
      <c r="P632" s="58"/>
      <c r="Q632" s="58"/>
      <c r="R632" s="58"/>
      <c r="S632" s="58"/>
      <c r="T632" s="58"/>
      <c r="U632" s="58"/>
      <c r="V632" s="58"/>
      <c r="W632" s="58"/>
      <c r="X632" s="58"/>
      <c r="Y632" s="58"/>
    </row>
    <row r="633" spans="1:25" ht="18" customHeight="1" x14ac:dyDescent="0.2">
      <c r="A633" s="23"/>
      <c r="B633" s="23"/>
      <c r="C633" s="23"/>
      <c r="D633" s="23"/>
      <c r="E633" s="58"/>
      <c r="F633" s="58"/>
      <c r="G633" s="396"/>
      <c r="H633" s="67"/>
      <c r="I633" s="58"/>
      <c r="J633" s="58"/>
      <c r="K633" s="58"/>
      <c r="L633" s="58"/>
      <c r="M633" s="58"/>
      <c r="N633" s="58"/>
      <c r="O633" s="58"/>
      <c r="P633" s="58"/>
      <c r="Q633" s="58"/>
      <c r="R633" s="58"/>
      <c r="S633" s="58"/>
      <c r="T633" s="58"/>
      <c r="U633" s="58"/>
      <c r="V633" s="58"/>
      <c r="W633" s="58"/>
      <c r="X633" s="58"/>
      <c r="Y633" s="58"/>
    </row>
    <row r="634" spans="1:25" ht="18" customHeight="1" x14ac:dyDescent="0.2">
      <c r="A634" s="23"/>
      <c r="B634" s="23"/>
      <c r="C634" s="23"/>
      <c r="D634" s="23"/>
      <c r="E634" s="58"/>
      <c r="F634" s="58"/>
      <c r="G634" s="396"/>
      <c r="H634" s="67"/>
      <c r="I634" s="58"/>
      <c r="J634" s="58"/>
      <c r="K634" s="58"/>
      <c r="L634" s="58"/>
      <c r="M634" s="58"/>
      <c r="N634" s="58"/>
      <c r="O634" s="58"/>
      <c r="P634" s="58"/>
      <c r="Q634" s="58"/>
      <c r="R634" s="58"/>
      <c r="S634" s="58"/>
      <c r="T634" s="58"/>
      <c r="U634" s="58"/>
      <c r="V634" s="58"/>
      <c r="W634" s="58"/>
      <c r="X634" s="58"/>
      <c r="Y634" s="58"/>
    </row>
    <row r="635" spans="1:25" ht="18" customHeight="1" x14ac:dyDescent="0.2">
      <c r="A635" s="23"/>
      <c r="B635" s="23"/>
      <c r="C635" s="23"/>
      <c r="D635" s="23"/>
      <c r="E635" s="58"/>
      <c r="F635" s="58"/>
      <c r="G635" s="396"/>
      <c r="H635" s="67"/>
      <c r="I635" s="58"/>
      <c r="J635" s="58"/>
      <c r="K635" s="58"/>
      <c r="L635" s="58"/>
      <c r="M635" s="58"/>
      <c r="N635" s="58"/>
      <c r="O635" s="58"/>
      <c r="P635" s="58"/>
      <c r="Q635" s="58"/>
      <c r="R635" s="58"/>
      <c r="S635" s="58"/>
      <c r="T635" s="58"/>
      <c r="U635" s="58"/>
      <c r="V635" s="58"/>
      <c r="W635" s="58"/>
      <c r="X635" s="58"/>
      <c r="Y635" s="58"/>
    </row>
    <row r="636" spans="1:25" ht="18" customHeight="1" x14ac:dyDescent="0.2">
      <c r="A636" s="23"/>
      <c r="B636" s="23"/>
      <c r="C636" s="23"/>
      <c r="D636" s="23"/>
      <c r="E636" s="58"/>
      <c r="F636" s="58"/>
      <c r="G636" s="396"/>
      <c r="H636" s="67"/>
      <c r="I636" s="58"/>
      <c r="J636" s="58"/>
      <c r="K636" s="58"/>
      <c r="L636" s="58"/>
      <c r="M636" s="58"/>
      <c r="N636" s="58"/>
      <c r="O636" s="58"/>
      <c r="P636" s="58"/>
      <c r="Q636" s="58"/>
      <c r="R636" s="58"/>
      <c r="S636" s="58"/>
      <c r="T636" s="58"/>
      <c r="U636" s="58"/>
      <c r="V636" s="58"/>
      <c r="W636" s="58"/>
      <c r="X636" s="58"/>
      <c r="Y636" s="58"/>
    </row>
    <row r="637" spans="1:25" ht="18" customHeight="1" x14ac:dyDescent="0.2">
      <c r="A637" s="23"/>
      <c r="B637" s="23"/>
      <c r="C637" s="23"/>
      <c r="D637" s="23"/>
      <c r="E637" s="58"/>
      <c r="F637" s="58"/>
      <c r="G637" s="396"/>
      <c r="H637" s="67"/>
      <c r="I637" s="58"/>
      <c r="J637" s="58"/>
      <c r="K637" s="58"/>
      <c r="L637" s="58"/>
      <c r="M637" s="58"/>
      <c r="N637" s="58"/>
      <c r="O637" s="58"/>
      <c r="P637" s="58"/>
      <c r="Q637" s="58"/>
      <c r="R637" s="58"/>
      <c r="S637" s="58"/>
      <c r="T637" s="58"/>
      <c r="U637" s="58"/>
      <c r="V637" s="58"/>
      <c r="W637" s="58"/>
      <c r="X637" s="58"/>
      <c r="Y637" s="58"/>
    </row>
    <row r="638" spans="1:25" ht="18" customHeight="1" x14ac:dyDescent="0.2">
      <c r="A638" s="23"/>
      <c r="B638" s="23"/>
      <c r="C638" s="23"/>
      <c r="D638" s="23"/>
      <c r="E638" s="58"/>
      <c r="F638" s="58"/>
      <c r="G638" s="396"/>
      <c r="H638" s="67"/>
      <c r="I638" s="58"/>
      <c r="J638" s="58"/>
      <c r="K638" s="58"/>
      <c r="L638" s="58"/>
      <c r="M638" s="58"/>
      <c r="N638" s="58"/>
      <c r="O638" s="58"/>
      <c r="P638" s="58"/>
      <c r="Q638" s="58"/>
      <c r="R638" s="58"/>
      <c r="S638" s="58"/>
      <c r="T638" s="58"/>
      <c r="U638" s="58"/>
      <c r="V638" s="58"/>
      <c r="W638" s="58"/>
      <c r="X638" s="58"/>
      <c r="Y638" s="58"/>
    </row>
    <row r="639" spans="1:25" ht="18" customHeight="1" x14ac:dyDescent="0.2">
      <c r="A639" s="23"/>
      <c r="B639" s="23"/>
      <c r="C639" s="23"/>
      <c r="D639" s="23"/>
      <c r="E639" s="58"/>
      <c r="F639" s="58"/>
      <c r="G639" s="396"/>
      <c r="H639" s="67"/>
      <c r="I639" s="58"/>
      <c r="J639" s="58"/>
      <c r="K639" s="58"/>
      <c r="L639" s="58"/>
      <c r="M639" s="58"/>
      <c r="N639" s="58"/>
      <c r="O639" s="58"/>
      <c r="P639" s="58"/>
      <c r="Q639" s="58"/>
      <c r="R639" s="58"/>
      <c r="S639" s="58"/>
      <c r="T639" s="58"/>
      <c r="U639" s="58"/>
      <c r="V639" s="58"/>
      <c r="W639" s="58"/>
      <c r="X639" s="58"/>
      <c r="Y639" s="58"/>
    </row>
    <row r="640" spans="1:25" ht="18" customHeight="1" x14ac:dyDescent="0.2">
      <c r="A640" s="23"/>
      <c r="B640" s="23"/>
      <c r="C640" s="23"/>
      <c r="D640" s="23"/>
      <c r="E640" s="58"/>
      <c r="F640" s="58"/>
      <c r="G640" s="396"/>
      <c r="H640" s="67"/>
      <c r="I640" s="58"/>
      <c r="J640" s="58"/>
      <c r="K640" s="58"/>
      <c r="L640" s="58"/>
      <c r="M640" s="58"/>
      <c r="N640" s="58"/>
      <c r="O640" s="58"/>
      <c r="P640" s="58"/>
      <c r="Q640" s="58"/>
      <c r="R640" s="58"/>
      <c r="S640" s="58"/>
      <c r="T640" s="58"/>
      <c r="U640" s="58"/>
      <c r="V640" s="58"/>
      <c r="W640" s="58"/>
      <c r="X640" s="58"/>
      <c r="Y640" s="58"/>
    </row>
    <row r="641" spans="1:25" ht="18" customHeight="1" x14ac:dyDescent="0.2">
      <c r="A641" s="23"/>
      <c r="B641" s="23"/>
      <c r="C641" s="23"/>
      <c r="D641" s="23"/>
      <c r="E641" s="58"/>
      <c r="F641" s="58"/>
      <c r="G641" s="396"/>
      <c r="H641" s="67"/>
      <c r="I641" s="58"/>
      <c r="J641" s="58"/>
      <c r="K641" s="58"/>
      <c r="L641" s="58"/>
      <c r="M641" s="58"/>
      <c r="N641" s="58"/>
      <c r="O641" s="58"/>
      <c r="P641" s="58"/>
      <c r="Q641" s="58"/>
      <c r="R641" s="58"/>
      <c r="S641" s="58"/>
      <c r="T641" s="58"/>
      <c r="U641" s="58"/>
      <c r="V641" s="58"/>
      <c r="W641" s="58"/>
      <c r="X641" s="58"/>
      <c r="Y641" s="58"/>
    </row>
    <row r="642" spans="1:25" ht="18" customHeight="1" x14ac:dyDescent="0.2">
      <c r="A642" s="23"/>
      <c r="B642" s="23"/>
      <c r="C642" s="23"/>
      <c r="D642" s="23"/>
      <c r="E642" s="58"/>
      <c r="F642" s="58"/>
      <c r="G642" s="396"/>
      <c r="H642" s="67"/>
      <c r="I642" s="58"/>
      <c r="J642" s="58"/>
      <c r="K642" s="58"/>
      <c r="L642" s="58"/>
      <c r="M642" s="58"/>
      <c r="N642" s="58"/>
      <c r="O642" s="58"/>
      <c r="P642" s="58"/>
      <c r="Q642" s="58"/>
      <c r="R642" s="58"/>
      <c r="S642" s="58"/>
      <c r="T642" s="58"/>
      <c r="U642" s="58"/>
      <c r="V642" s="58"/>
      <c r="W642" s="58"/>
      <c r="X642" s="58"/>
      <c r="Y642" s="58"/>
    </row>
    <row r="643" spans="1:25" ht="18" customHeight="1" x14ac:dyDescent="0.2">
      <c r="A643" s="23"/>
      <c r="B643" s="23"/>
      <c r="C643" s="23"/>
      <c r="D643" s="23"/>
      <c r="E643" s="58"/>
      <c r="F643" s="58"/>
      <c r="G643" s="396"/>
      <c r="H643" s="67"/>
      <c r="I643" s="58"/>
      <c r="J643" s="58"/>
      <c r="K643" s="58"/>
      <c r="L643" s="58"/>
      <c r="M643" s="58"/>
      <c r="N643" s="58"/>
      <c r="O643" s="58"/>
      <c r="P643" s="58"/>
      <c r="Q643" s="58"/>
      <c r="R643" s="58"/>
      <c r="S643" s="58"/>
      <c r="T643" s="58"/>
      <c r="U643" s="58"/>
      <c r="V643" s="58"/>
      <c r="W643" s="58"/>
      <c r="X643" s="58"/>
      <c r="Y643" s="58"/>
    </row>
    <row r="644" spans="1:25" ht="18" customHeight="1" x14ac:dyDescent="0.2">
      <c r="A644" s="23"/>
      <c r="B644" s="23"/>
      <c r="C644" s="23"/>
      <c r="D644" s="23"/>
      <c r="E644" s="58"/>
      <c r="F644" s="58"/>
      <c r="G644" s="396"/>
      <c r="H644" s="67"/>
      <c r="I644" s="58"/>
      <c r="J644" s="58"/>
      <c r="K644" s="58"/>
      <c r="L644" s="58"/>
      <c r="M644" s="58"/>
      <c r="N644" s="58"/>
      <c r="O644" s="58"/>
      <c r="P644" s="58"/>
      <c r="Q644" s="58"/>
      <c r="R644" s="58"/>
      <c r="S644" s="58"/>
      <c r="T644" s="58"/>
      <c r="U644" s="58"/>
      <c r="V644" s="58"/>
      <c r="W644" s="58"/>
      <c r="X644" s="58"/>
      <c r="Y644" s="58"/>
    </row>
    <row r="645" spans="1:25" ht="18" customHeight="1" x14ac:dyDescent="0.2">
      <c r="A645" s="23"/>
      <c r="B645" s="23"/>
      <c r="C645" s="23"/>
      <c r="D645" s="23"/>
      <c r="E645" s="58"/>
      <c r="F645" s="58"/>
      <c r="G645" s="396"/>
      <c r="H645" s="67"/>
      <c r="I645" s="58"/>
      <c r="J645" s="58"/>
      <c r="K645" s="58"/>
      <c r="L645" s="58"/>
      <c r="M645" s="58"/>
      <c r="N645" s="58"/>
      <c r="O645" s="58"/>
      <c r="P645" s="58"/>
      <c r="Q645" s="58"/>
      <c r="R645" s="58"/>
      <c r="S645" s="58"/>
      <c r="T645" s="58"/>
      <c r="U645" s="58"/>
      <c r="V645" s="58"/>
      <c r="W645" s="58"/>
      <c r="X645" s="58"/>
      <c r="Y645" s="58"/>
    </row>
    <row r="646" spans="1:25" ht="18" customHeight="1" x14ac:dyDescent="0.2">
      <c r="A646" s="23"/>
      <c r="B646" s="23"/>
      <c r="C646" s="23"/>
      <c r="D646" s="23"/>
      <c r="E646" s="58"/>
      <c r="F646" s="58"/>
      <c r="G646" s="396"/>
      <c r="H646" s="67"/>
      <c r="I646" s="58"/>
      <c r="J646" s="58"/>
      <c r="K646" s="58"/>
      <c r="L646" s="58"/>
      <c r="M646" s="58"/>
      <c r="N646" s="58"/>
      <c r="O646" s="58"/>
      <c r="P646" s="58"/>
      <c r="Q646" s="58"/>
      <c r="R646" s="58"/>
      <c r="S646" s="58"/>
      <c r="T646" s="58"/>
      <c r="U646" s="58"/>
      <c r="V646" s="58"/>
      <c r="W646" s="58"/>
      <c r="X646" s="58"/>
      <c r="Y646" s="58"/>
    </row>
    <row r="647" spans="1:25" ht="18" customHeight="1" x14ac:dyDescent="0.2">
      <c r="A647" s="23"/>
      <c r="B647" s="23"/>
      <c r="C647" s="23"/>
      <c r="D647" s="23"/>
      <c r="E647" s="58"/>
      <c r="F647" s="58"/>
      <c r="G647" s="396"/>
      <c r="H647" s="67"/>
      <c r="I647" s="58"/>
      <c r="J647" s="58"/>
      <c r="K647" s="58"/>
      <c r="L647" s="58"/>
      <c r="M647" s="58"/>
      <c r="N647" s="58"/>
      <c r="O647" s="58"/>
      <c r="P647" s="58"/>
      <c r="Q647" s="58"/>
      <c r="R647" s="58"/>
      <c r="S647" s="58"/>
      <c r="T647" s="58"/>
      <c r="U647" s="58"/>
      <c r="V647" s="58"/>
      <c r="W647" s="58"/>
      <c r="X647" s="58"/>
      <c r="Y647" s="58"/>
    </row>
    <row r="648" spans="1:25" ht="18" customHeight="1" x14ac:dyDescent="0.2">
      <c r="A648" s="23"/>
      <c r="B648" s="23"/>
      <c r="C648" s="23"/>
      <c r="D648" s="23"/>
      <c r="E648" s="58"/>
      <c r="F648" s="58"/>
      <c r="G648" s="396"/>
      <c r="H648" s="67"/>
      <c r="I648" s="58"/>
      <c r="J648" s="58"/>
      <c r="K648" s="58"/>
      <c r="L648" s="58"/>
      <c r="M648" s="58"/>
      <c r="N648" s="58"/>
      <c r="O648" s="58"/>
      <c r="P648" s="58"/>
      <c r="Q648" s="58"/>
      <c r="R648" s="58"/>
      <c r="S648" s="58"/>
      <c r="T648" s="58"/>
      <c r="U648" s="58"/>
      <c r="V648" s="58"/>
      <c r="W648" s="58"/>
      <c r="X648" s="58"/>
      <c r="Y648" s="58"/>
    </row>
    <row r="649" spans="1:25" ht="18" customHeight="1" x14ac:dyDescent="0.2">
      <c r="A649" s="23"/>
      <c r="B649" s="23"/>
      <c r="C649" s="23"/>
      <c r="D649" s="23"/>
      <c r="E649" s="58"/>
      <c r="F649" s="58"/>
      <c r="G649" s="396"/>
      <c r="H649" s="67"/>
      <c r="I649" s="58"/>
      <c r="J649" s="58"/>
      <c r="K649" s="58"/>
      <c r="L649" s="58"/>
      <c r="M649" s="58"/>
      <c r="N649" s="58"/>
      <c r="O649" s="58"/>
      <c r="P649" s="58"/>
      <c r="Q649" s="58"/>
      <c r="R649" s="58"/>
      <c r="S649" s="58"/>
      <c r="T649" s="58"/>
      <c r="U649" s="58"/>
      <c r="V649" s="58"/>
      <c r="W649" s="58"/>
      <c r="X649" s="58"/>
      <c r="Y649" s="58"/>
    </row>
    <row r="650" spans="1:25" ht="18" customHeight="1" x14ac:dyDescent="0.2">
      <c r="A650" s="23"/>
      <c r="B650" s="23"/>
      <c r="C650" s="23"/>
      <c r="D650" s="23"/>
      <c r="E650" s="58"/>
      <c r="F650" s="58"/>
      <c r="G650" s="396"/>
      <c r="H650" s="67"/>
      <c r="I650" s="58"/>
      <c r="J650" s="58"/>
      <c r="K650" s="58"/>
      <c r="L650" s="58"/>
      <c r="M650" s="58"/>
      <c r="N650" s="58"/>
      <c r="O650" s="58"/>
      <c r="P650" s="58"/>
      <c r="Q650" s="58"/>
      <c r="R650" s="58"/>
      <c r="S650" s="58"/>
      <c r="T650" s="58"/>
      <c r="U650" s="58"/>
      <c r="V650" s="58"/>
      <c r="W650" s="58"/>
      <c r="X650" s="58"/>
      <c r="Y650" s="58"/>
    </row>
    <row r="651" spans="1:25" ht="18" customHeight="1" x14ac:dyDescent="0.2">
      <c r="A651" s="23"/>
      <c r="B651" s="23"/>
      <c r="C651" s="23"/>
      <c r="D651" s="23"/>
      <c r="E651" s="58"/>
      <c r="F651" s="58"/>
      <c r="G651" s="396"/>
      <c r="H651" s="67"/>
      <c r="I651" s="58"/>
      <c r="J651" s="58"/>
      <c r="K651" s="58"/>
      <c r="L651" s="58"/>
      <c r="M651" s="58"/>
      <c r="N651" s="58"/>
      <c r="O651" s="58"/>
      <c r="P651" s="58"/>
      <c r="Q651" s="58"/>
      <c r="R651" s="58"/>
      <c r="S651" s="58"/>
      <c r="T651" s="58"/>
      <c r="U651" s="58"/>
      <c r="V651" s="58"/>
      <c r="W651" s="58"/>
      <c r="X651" s="58"/>
      <c r="Y651" s="58"/>
    </row>
    <row r="652" spans="1:25" ht="18" customHeight="1" x14ac:dyDescent="0.2">
      <c r="A652" s="23"/>
      <c r="B652" s="23"/>
      <c r="C652" s="23"/>
      <c r="D652" s="23"/>
      <c r="E652" s="58"/>
      <c r="F652" s="58"/>
      <c r="G652" s="396"/>
      <c r="H652" s="67"/>
      <c r="I652" s="58"/>
      <c r="J652" s="58"/>
      <c r="K652" s="58"/>
      <c r="L652" s="58"/>
      <c r="M652" s="58"/>
      <c r="N652" s="58"/>
      <c r="O652" s="58"/>
      <c r="P652" s="58"/>
      <c r="Q652" s="58"/>
      <c r="R652" s="58"/>
      <c r="S652" s="58"/>
      <c r="T652" s="58"/>
      <c r="U652" s="58"/>
      <c r="V652" s="58"/>
      <c r="W652" s="58"/>
      <c r="X652" s="58"/>
      <c r="Y652" s="58"/>
    </row>
    <row r="653" spans="1:25" ht="18" customHeight="1" x14ac:dyDescent="0.2">
      <c r="A653" s="23"/>
      <c r="B653" s="23"/>
      <c r="C653" s="23"/>
      <c r="D653" s="23"/>
      <c r="E653" s="58"/>
      <c r="F653" s="58"/>
      <c r="G653" s="396"/>
      <c r="H653" s="67"/>
      <c r="I653" s="58"/>
      <c r="J653" s="58"/>
      <c r="K653" s="58"/>
      <c r="L653" s="58"/>
      <c r="M653" s="58"/>
      <c r="N653" s="58"/>
      <c r="O653" s="58"/>
      <c r="P653" s="58"/>
      <c r="Q653" s="58"/>
      <c r="R653" s="58"/>
      <c r="S653" s="58"/>
      <c r="T653" s="58"/>
      <c r="U653" s="58"/>
      <c r="V653" s="58"/>
      <c r="W653" s="58"/>
      <c r="X653" s="58"/>
      <c r="Y653" s="58"/>
    </row>
    <row r="654" spans="1:25" ht="18" customHeight="1" x14ac:dyDescent="0.2">
      <c r="A654" s="23"/>
      <c r="B654" s="23"/>
      <c r="C654" s="23"/>
      <c r="D654" s="23"/>
      <c r="E654" s="58"/>
      <c r="F654" s="58"/>
      <c r="G654" s="396"/>
      <c r="H654" s="67"/>
      <c r="I654" s="58"/>
      <c r="J654" s="58"/>
      <c r="K654" s="58"/>
      <c r="L654" s="58"/>
      <c r="M654" s="58"/>
      <c r="N654" s="58"/>
      <c r="O654" s="58"/>
      <c r="P654" s="58"/>
      <c r="Q654" s="58"/>
      <c r="R654" s="58"/>
      <c r="S654" s="58"/>
      <c r="T654" s="58"/>
      <c r="U654" s="58"/>
      <c r="V654" s="58"/>
      <c r="W654" s="58"/>
      <c r="X654" s="58"/>
      <c r="Y654" s="58"/>
    </row>
    <row r="655" spans="1:25" ht="18" customHeight="1" x14ac:dyDescent="0.2">
      <c r="A655" s="23"/>
      <c r="B655" s="23"/>
      <c r="C655" s="23"/>
      <c r="D655" s="23"/>
      <c r="E655" s="58"/>
      <c r="F655" s="58"/>
      <c r="G655" s="396"/>
      <c r="H655" s="67"/>
      <c r="I655" s="58"/>
      <c r="J655" s="58"/>
      <c r="K655" s="58"/>
      <c r="L655" s="58"/>
      <c r="M655" s="58"/>
      <c r="N655" s="58"/>
      <c r="O655" s="58"/>
      <c r="P655" s="58"/>
      <c r="Q655" s="58"/>
      <c r="R655" s="58"/>
      <c r="S655" s="58"/>
      <c r="T655" s="58"/>
      <c r="U655" s="58"/>
      <c r="V655" s="58"/>
      <c r="W655" s="58"/>
      <c r="X655" s="58"/>
      <c r="Y655" s="58"/>
    </row>
    <row r="656" spans="1:25" ht="18" customHeight="1" x14ac:dyDescent="0.2">
      <c r="A656" s="23"/>
      <c r="B656" s="23"/>
      <c r="C656" s="23"/>
      <c r="D656" s="23"/>
      <c r="E656" s="58"/>
      <c r="F656" s="58"/>
      <c r="G656" s="396"/>
      <c r="H656" s="67"/>
      <c r="I656" s="58"/>
      <c r="J656" s="58"/>
      <c r="K656" s="58"/>
      <c r="L656" s="58"/>
      <c r="M656" s="58"/>
      <c r="N656" s="58"/>
      <c r="O656" s="58"/>
      <c r="P656" s="58"/>
      <c r="Q656" s="58"/>
      <c r="R656" s="58"/>
      <c r="S656" s="58"/>
      <c r="T656" s="58"/>
      <c r="U656" s="58"/>
      <c r="V656" s="58"/>
      <c r="W656" s="58"/>
      <c r="X656" s="58"/>
      <c r="Y656" s="58"/>
    </row>
    <row r="657" spans="1:25" ht="18" customHeight="1" x14ac:dyDescent="0.2">
      <c r="A657" s="23"/>
      <c r="B657" s="23"/>
      <c r="C657" s="23"/>
      <c r="D657" s="23"/>
      <c r="E657" s="58"/>
      <c r="F657" s="58"/>
      <c r="G657" s="396"/>
      <c r="H657" s="67"/>
      <c r="I657" s="58"/>
      <c r="J657" s="58"/>
      <c r="K657" s="58"/>
      <c r="L657" s="58"/>
      <c r="M657" s="58"/>
      <c r="N657" s="58"/>
      <c r="O657" s="58"/>
      <c r="P657" s="58"/>
      <c r="Q657" s="58"/>
      <c r="R657" s="58"/>
      <c r="S657" s="58"/>
      <c r="T657" s="58"/>
      <c r="U657" s="58"/>
      <c r="V657" s="58"/>
      <c r="W657" s="58"/>
      <c r="X657" s="58"/>
      <c r="Y657" s="58"/>
    </row>
    <row r="658" spans="1:25" ht="18" customHeight="1" x14ac:dyDescent="0.2">
      <c r="A658" s="23"/>
      <c r="B658" s="23"/>
      <c r="C658" s="23"/>
      <c r="D658" s="23"/>
      <c r="E658" s="58"/>
      <c r="F658" s="58"/>
      <c r="G658" s="396"/>
      <c r="H658" s="67"/>
      <c r="I658" s="58"/>
      <c r="J658" s="58"/>
      <c r="K658" s="58"/>
      <c r="L658" s="58"/>
      <c r="M658" s="58"/>
      <c r="N658" s="58"/>
      <c r="O658" s="58"/>
      <c r="P658" s="58"/>
      <c r="Q658" s="58"/>
      <c r="R658" s="58"/>
      <c r="S658" s="58"/>
      <c r="T658" s="58"/>
      <c r="U658" s="58"/>
      <c r="V658" s="58"/>
      <c r="W658" s="58"/>
      <c r="X658" s="58"/>
      <c r="Y658" s="58"/>
    </row>
    <row r="659" spans="1:25" ht="18" customHeight="1" x14ac:dyDescent="0.2">
      <c r="A659" s="23"/>
      <c r="B659" s="23"/>
      <c r="C659" s="23"/>
      <c r="D659" s="23"/>
      <c r="E659" s="58"/>
      <c r="F659" s="58"/>
      <c r="G659" s="396"/>
      <c r="H659" s="67"/>
      <c r="I659" s="58"/>
      <c r="J659" s="58"/>
      <c r="K659" s="58"/>
      <c r="L659" s="58"/>
      <c r="M659" s="58"/>
      <c r="N659" s="58"/>
      <c r="O659" s="58"/>
      <c r="P659" s="58"/>
      <c r="Q659" s="58"/>
      <c r="R659" s="58"/>
      <c r="S659" s="58"/>
      <c r="T659" s="58"/>
      <c r="U659" s="58"/>
      <c r="V659" s="58"/>
      <c r="W659" s="58"/>
      <c r="X659" s="58"/>
      <c r="Y659" s="58"/>
    </row>
    <row r="660" spans="1:25" ht="18" customHeight="1" x14ac:dyDescent="0.2">
      <c r="A660" s="23"/>
      <c r="B660" s="23"/>
      <c r="C660" s="23"/>
      <c r="D660" s="23"/>
      <c r="E660" s="58"/>
      <c r="F660" s="58"/>
      <c r="G660" s="396"/>
      <c r="H660" s="67"/>
      <c r="I660" s="58"/>
      <c r="J660" s="58"/>
      <c r="K660" s="58"/>
      <c r="L660" s="58"/>
      <c r="M660" s="58"/>
      <c r="N660" s="58"/>
      <c r="O660" s="58"/>
      <c r="P660" s="58"/>
      <c r="Q660" s="58"/>
      <c r="R660" s="58"/>
      <c r="S660" s="58"/>
      <c r="T660" s="58"/>
      <c r="U660" s="58"/>
      <c r="V660" s="58"/>
      <c r="W660" s="58"/>
      <c r="X660" s="58"/>
      <c r="Y660" s="58"/>
    </row>
    <row r="661" spans="1:25" ht="18" customHeight="1" x14ac:dyDescent="0.2">
      <c r="A661" s="23"/>
      <c r="B661" s="23"/>
      <c r="C661" s="23"/>
      <c r="D661" s="23"/>
      <c r="E661" s="58"/>
      <c r="F661" s="58"/>
      <c r="G661" s="396"/>
      <c r="H661" s="67"/>
      <c r="I661" s="58"/>
      <c r="J661" s="58"/>
      <c r="K661" s="58"/>
      <c r="L661" s="58"/>
      <c r="M661" s="58"/>
      <c r="N661" s="58"/>
      <c r="O661" s="58"/>
      <c r="P661" s="58"/>
      <c r="Q661" s="58"/>
      <c r="R661" s="58"/>
      <c r="S661" s="58"/>
      <c r="T661" s="58"/>
      <c r="U661" s="58"/>
      <c r="V661" s="58"/>
      <c r="W661" s="58"/>
      <c r="X661" s="58"/>
      <c r="Y661" s="58"/>
    </row>
    <row r="662" spans="1:25" ht="18" customHeight="1" x14ac:dyDescent="0.2">
      <c r="A662" s="23"/>
      <c r="B662" s="23"/>
      <c r="C662" s="23"/>
      <c r="D662" s="23"/>
      <c r="E662" s="58"/>
      <c r="F662" s="58"/>
      <c r="G662" s="396"/>
      <c r="H662" s="67"/>
      <c r="I662" s="58"/>
      <c r="J662" s="58"/>
      <c r="K662" s="58"/>
      <c r="L662" s="58"/>
      <c r="M662" s="58"/>
      <c r="N662" s="58"/>
      <c r="O662" s="58"/>
      <c r="P662" s="58"/>
      <c r="Q662" s="58"/>
      <c r="R662" s="58"/>
      <c r="S662" s="58"/>
      <c r="T662" s="58"/>
      <c r="U662" s="58"/>
      <c r="V662" s="58"/>
      <c r="W662" s="58"/>
      <c r="X662" s="58"/>
      <c r="Y662" s="58"/>
    </row>
    <row r="663" spans="1:25" ht="18" customHeight="1" x14ac:dyDescent="0.2">
      <c r="A663" s="23"/>
      <c r="B663" s="23"/>
      <c r="C663" s="23"/>
      <c r="D663" s="23"/>
      <c r="E663" s="58"/>
      <c r="F663" s="58"/>
      <c r="G663" s="396"/>
      <c r="H663" s="67"/>
      <c r="I663" s="58"/>
      <c r="J663" s="58"/>
      <c r="K663" s="58"/>
      <c r="L663" s="58"/>
      <c r="M663" s="58"/>
      <c r="N663" s="58"/>
      <c r="O663" s="58"/>
      <c r="P663" s="58"/>
      <c r="Q663" s="58"/>
      <c r="R663" s="58"/>
      <c r="S663" s="58"/>
      <c r="T663" s="58"/>
      <c r="U663" s="58"/>
      <c r="V663" s="58"/>
      <c r="W663" s="58"/>
      <c r="X663" s="58"/>
      <c r="Y663" s="58"/>
    </row>
    <row r="664" spans="1:25" ht="18" customHeight="1" x14ac:dyDescent="0.2">
      <c r="A664" s="23"/>
      <c r="B664" s="23"/>
      <c r="C664" s="23"/>
      <c r="D664" s="23"/>
      <c r="E664" s="58"/>
      <c r="F664" s="58"/>
      <c r="G664" s="396"/>
      <c r="H664" s="67"/>
      <c r="I664" s="58"/>
      <c r="J664" s="58"/>
      <c r="K664" s="58"/>
      <c r="L664" s="58"/>
      <c r="M664" s="58"/>
      <c r="N664" s="58"/>
      <c r="O664" s="58"/>
      <c r="P664" s="58"/>
      <c r="Q664" s="58"/>
      <c r="R664" s="58"/>
      <c r="S664" s="58"/>
      <c r="T664" s="58"/>
      <c r="U664" s="58"/>
      <c r="V664" s="58"/>
      <c r="W664" s="58"/>
      <c r="X664" s="58"/>
      <c r="Y664" s="58"/>
    </row>
    <row r="665" spans="1:25" ht="18" customHeight="1" x14ac:dyDescent="0.2">
      <c r="A665" s="23"/>
      <c r="B665" s="23"/>
      <c r="C665" s="23"/>
      <c r="D665" s="23"/>
      <c r="E665" s="58"/>
      <c r="F665" s="58"/>
      <c r="G665" s="396"/>
      <c r="H665" s="67"/>
      <c r="I665" s="58"/>
      <c r="J665" s="58"/>
      <c r="K665" s="58"/>
      <c r="L665" s="58"/>
      <c r="M665" s="58"/>
      <c r="N665" s="58"/>
      <c r="O665" s="58"/>
      <c r="P665" s="58"/>
      <c r="Q665" s="58"/>
      <c r="R665" s="58"/>
      <c r="S665" s="58"/>
      <c r="T665" s="58"/>
      <c r="U665" s="58"/>
      <c r="V665" s="58"/>
      <c r="W665" s="58"/>
      <c r="X665" s="58"/>
      <c r="Y665" s="58"/>
    </row>
    <row r="666" spans="1:25" ht="18" customHeight="1" x14ac:dyDescent="0.2">
      <c r="A666" s="23"/>
      <c r="B666" s="23"/>
      <c r="C666" s="23"/>
      <c r="D666" s="23"/>
      <c r="E666" s="58"/>
      <c r="F666" s="58"/>
      <c r="G666" s="396"/>
      <c r="H666" s="67"/>
      <c r="I666" s="58"/>
      <c r="J666" s="58"/>
      <c r="K666" s="58"/>
      <c r="L666" s="58"/>
      <c r="M666" s="58"/>
      <c r="N666" s="58"/>
      <c r="O666" s="58"/>
      <c r="P666" s="58"/>
      <c r="Q666" s="58"/>
      <c r="R666" s="58"/>
      <c r="S666" s="58"/>
      <c r="T666" s="58"/>
      <c r="U666" s="58"/>
      <c r="V666" s="58"/>
      <c r="W666" s="58"/>
      <c r="X666" s="58"/>
      <c r="Y666" s="58"/>
    </row>
    <row r="667" spans="1:25" ht="18" customHeight="1" x14ac:dyDescent="0.2">
      <c r="A667" s="23"/>
      <c r="B667" s="23"/>
      <c r="C667" s="23"/>
      <c r="D667" s="23"/>
      <c r="E667" s="58"/>
      <c r="F667" s="58"/>
      <c r="G667" s="396"/>
      <c r="H667" s="67"/>
      <c r="I667" s="58"/>
      <c r="J667" s="58"/>
      <c r="K667" s="58"/>
      <c r="L667" s="58"/>
      <c r="M667" s="58"/>
      <c r="N667" s="58"/>
      <c r="O667" s="58"/>
      <c r="P667" s="58"/>
      <c r="Q667" s="58"/>
      <c r="R667" s="58"/>
      <c r="S667" s="58"/>
      <c r="T667" s="58"/>
      <c r="U667" s="58"/>
      <c r="V667" s="58"/>
      <c r="W667" s="58"/>
      <c r="X667" s="58"/>
      <c r="Y667" s="58"/>
    </row>
    <row r="668" spans="1:25" ht="18" customHeight="1" x14ac:dyDescent="0.2">
      <c r="A668" s="23"/>
      <c r="B668" s="23"/>
      <c r="C668" s="23"/>
      <c r="D668" s="23"/>
      <c r="E668" s="58"/>
      <c r="F668" s="58"/>
      <c r="G668" s="396"/>
      <c r="H668" s="67"/>
      <c r="I668" s="58"/>
      <c r="J668" s="58"/>
      <c r="K668" s="58"/>
      <c r="L668" s="58"/>
      <c r="M668" s="58"/>
      <c r="N668" s="58"/>
      <c r="O668" s="58"/>
      <c r="P668" s="58"/>
      <c r="Q668" s="58"/>
      <c r="R668" s="58"/>
      <c r="S668" s="58"/>
      <c r="T668" s="58"/>
      <c r="U668" s="58"/>
      <c r="V668" s="58"/>
      <c r="W668" s="58"/>
      <c r="X668" s="58"/>
      <c r="Y668" s="58"/>
    </row>
    <row r="669" spans="1:25" ht="18" customHeight="1" x14ac:dyDescent="0.2">
      <c r="A669" s="23"/>
      <c r="B669" s="23"/>
      <c r="C669" s="23"/>
      <c r="D669" s="23"/>
      <c r="E669" s="58"/>
      <c r="F669" s="58"/>
      <c r="G669" s="396"/>
      <c r="H669" s="67"/>
      <c r="I669" s="58"/>
      <c r="J669" s="58"/>
      <c r="K669" s="58"/>
      <c r="L669" s="58"/>
      <c r="M669" s="58"/>
      <c r="N669" s="58"/>
      <c r="O669" s="58"/>
      <c r="P669" s="58"/>
      <c r="Q669" s="58"/>
      <c r="R669" s="58"/>
      <c r="S669" s="58"/>
      <c r="T669" s="58"/>
      <c r="U669" s="58"/>
      <c r="V669" s="58"/>
      <c r="W669" s="58"/>
      <c r="X669" s="58"/>
      <c r="Y669" s="58"/>
    </row>
    <row r="670" spans="1:25" ht="18" customHeight="1" x14ac:dyDescent="0.2">
      <c r="A670" s="23"/>
      <c r="B670" s="23"/>
      <c r="C670" s="23"/>
      <c r="D670" s="23"/>
      <c r="E670" s="58"/>
      <c r="F670" s="58"/>
      <c r="G670" s="396"/>
      <c r="H670" s="67"/>
      <c r="I670" s="58"/>
      <c r="J670" s="58"/>
      <c r="K670" s="58"/>
      <c r="L670" s="58"/>
      <c r="M670" s="58"/>
      <c r="N670" s="58"/>
      <c r="O670" s="58"/>
      <c r="P670" s="58"/>
      <c r="Q670" s="58"/>
      <c r="R670" s="58"/>
      <c r="S670" s="58"/>
      <c r="T670" s="58"/>
      <c r="U670" s="58"/>
      <c r="V670" s="58"/>
      <c r="W670" s="58"/>
      <c r="X670" s="58"/>
      <c r="Y670" s="58"/>
    </row>
    <row r="671" spans="1:25" ht="18" customHeight="1" x14ac:dyDescent="0.2">
      <c r="A671" s="23"/>
      <c r="B671" s="23"/>
      <c r="C671" s="23"/>
      <c r="D671" s="23"/>
      <c r="E671" s="58"/>
      <c r="F671" s="58"/>
      <c r="G671" s="396"/>
      <c r="H671" s="67"/>
      <c r="I671" s="58"/>
      <c r="J671" s="58"/>
      <c r="K671" s="58"/>
      <c r="L671" s="58"/>
      <c r="M671" s="58"/>
      <c r="N671" s="58"/>
      <c r="O671" s="58"/>
      <c r="P671" s="58"/>
      <c r="Q671" s="58"/>
      <c r="R671" s="58"/>
      <c r="S671" s="58"/>
      <c r="T671" s="58"/>
      <c r="U671" s="58"/>
      <c r="V671" s="58"/>
      <c r="W671" s="58"/>
      <c r="X671" s="58"/>
      <c r="Y671" s="58"/>
    </row>
    <row r="672" spans="1:25" ht="18" customHeight="1" x14ac:dyDescent="0.2">
      <c r="A672" s="23"/>
      <c r="B672" s="23"/>
      <c r="C672" s="23"/>
      <c r="D672" s="23"/>
      <c r="E672" s="58"/>
      <c r="F672" s="58"/>
      <c r="G672" s="396"/>
      <c r="H672" s="67"/>
      <c r="I672" s="58"/>
      <c r="J672" s="58"/>
      <c r="K672" s="58"/>
      <c r="L672" s="58"/>
      <c r="M672" s="58"/>
      <c r="N672" s="58"/>
      <c r="O672" s="58"/>
      <c r="P672" s="58"/>
      <c r="Q672" s="58"/>
      <c r="R672" s="58"/>
      <c r="S672" s="58"/>
      <c r="T672" s="58"/>
      <c r="U672" s="58"/>
      <c r="V672" s="58"/>
      <c r="W672" s="58"/>
      <c r="X672" s="58"/>
      <c r="Y672" s="58"/>
    </row>
    <row r="673" spans="1:25" ht="18" customHeight="1" x14ac:dyDescent="0.2">
      <c r="A673" s="23"/>
      <c r="B673" s="23"/>
      <c r="C673" s="23"/>
      <c r="D673" s="23"/>
      <c r="E673" s="58"/>
      <c r="F673" s="58"/>
      <c r="G673" s="396"/>
      <c r="H673" s="67"/>
      <c r="I673" s="58"/>
      <c r="J673" s="58"/>
      <c r="K673" s="58"/>
      <c r="L673" s="58"/>
      <c r="M673" s="58"/>
      <c r="N673" s="58"/>
      <c r="O673" s="58"/>
      <c r="P673" s="58"/>
      <c r="Q673" s="58"/>
      <c r="R673" s="58"/>
      <c r="S673" s="58"/>
      <c r="T673" s="58"/>
      <c r="U673" s="58"/>
      <c r="V673" s="58"/>
      <c r="W673" s="58"/>
      <c r="X673" s="58"/>
      <c r="Y673" s="58"/>
    </row>
    <row r="674" spans="1:25" ht="18" customHeight="1" x14ac:dyDescent="0.2">
      <c r="A674" s="23"/>
      <c r="B674" s="23"/>
      <c r="C674" s="23"/>
      <c r="D674" s="23"/>
      <c r="E674" s="58"/>
      <c r="F674" s="58"/>
      <c r="G674" s="396"/>
      <c r="H674" s="67"/>
      <c r="I674" s="58"/>
      <c r="J674" s="58"/>
      <c r="K674" s="58"/>
      <c r="L674" s="58"/>
      <c r="M674" s="58"/>
      <c r="N674" s="58"/>
      <c r="O674" s="58"/>
      <c r="P674" s="58"/>
      <c r="Q674" s="58"/>
      <c r="R674" s="58"/>
      <c r="S674" s="58"/>
      <c r="T674" s="58"/>
      <c r="U674" s="58"/>
      <c r="V674" s="58"/>
      <c r="W674" s="58"/>
      <c r="X674" s="58"/>
      <c r="Y674" s="58"/>
    </row>
    <row r="675" spans="1:25" ht="18" customHeight="1" x14ac:dyDescent="0.2">
      <c r="A675" s="23"/>
      <c r="B675" s="23"/>
      <c r="C675" s="23"/>
      <c r="D675" s="23"/>
      <c r="E675" s="58"/>
      <c r="F675" s="58"/>
      <c r="G675" s="396"/>
      <c r="H675" s="67"/>
      <c r="I675" s="58"/>
      <c r="J675" s="58"/>
      <c r="K675" s="58"/>
      <c r="L675" s="58"/>
      <c r="M675" s="58"/>
      <c r="N675" s="58"/>
      <c r="O675" s="58"/>
      <c r="P675" s="58"/>
      <c r="Q675" s="58"/>
      <c r="R675" s="58"/>
      <c r="S675" s="58"/>
      <c r="T675" s="58"/>
      <c r="U675" s="58"/>
      <c r="V675" s="58"/>
      <c r="W675" s="58"/>
      <c r="X675" s="58"/>
      <c r="Y675" s="58"/>
    </row>
    <row r="676" spans="1:25" ht="18" customHeight="1" x14ac:dyDescent="0.2">
      <c r="A676" s="23"/>
      <c r="B676" s="23"/>
      <c r="C676" s="23"/>
      <c r="D676" s="23"/>
      <c r="E676" s="58"/>
      <c r="F676" s="58"/>
      <c r="G676" s="396"/>
      <c r="H676" s="67"/>
      <c r="I676" s="58"/>
      <c r="J676" s="58"/>
      <c r="K676" s="58"/>
      <c r="L676" s="58"/>
      <c r="M676" s="58"/>
      <c r="N676" s="58"/>
      <c r="O676" s="58"/>
      <c r="P676" s="58"/>
      <c r="Q676" s="58"/>
      <c r="R676" s="58"/>
      <c r="S676" s="58"/>
      <c r="T676" s="58"/>
      <c r="U676" s="58"/>
      <c r="V676" s="58"/>
      <c r="W676" s="58"/>
      <c r="X676" s="58"/>
      <c r="Y676" s="58"/>
    </row>
    <row r="677" spans="1:25" ht="18" customHeight="1" x14ac:dyDescent="0.2">
      <c r="A677" s="23"/>
      <c r="B677" s="23"/>
      <c r="C677" s="23"/>
      <c r="D677" s="23"/>
      <c r="E677" s="58"/>
      <c r="F677" s="58"/>
      <c r="G677" s="396"/>
      <c r="H677" s="67"/>
      <c r="I677" s="58"/>
      <c r="J677" s="58"/>
      <c r="K677" s="58"/>
      <c r="L677" s="58"/>
      <c r="M677" s="58"/>
      <c r="N677" s="58"/>
      <c r="O677" s="58"/>
      <c r="P677" s="58"/>
      <c r="Q677" s="58"/>
      <c r="R677" s="58"/>
      <c r="S677" s="58"/>
      <c r="T677" s="58"/>
      <c r="U677" s="58"/>
      <c r="V677" s="58"/>
      <c r="W677" s="58"/>
      <c r="X677" s="58"/>
      <c r="Y677" s="58"/>
    </row>
    <row r="678" spans="1:25" ht="18" customHeight="1" x14ac:dyDescent="0.2">
      <c r="A678" s="23"/>
      <c r="B678" s="23"/>
      <c r="C678" s="23"/>
      <c r="D678" s="23"/>
      <c r="E678" s="58"/>
      <c r="F678" s="58"/>
      <c r="G678" s="396"/>
      <c r="H678" s="67"/>
      <c r="I678" s="58"/>
      <c r="J678" s="58"/>
      <c r="K678" s="58"/>
      <c r="L678" s="58"/>
      <c r="M678" s="58"/>
      <c r="N678" s="58"/>
      <c r="O678" s="58"/>
      <c r="P678" s="58"/>
      <c r="Q678" s="58"/>
      <c r="R678" s="58"/>
      <c r="S678" s="58"/>
      <c r="T678" s="58"/>
      <c r="U678" s="58"/>
      <c r="V678" s="58"/>
      <c r="W678" s="58"/>
      <c r="X678" s="58"/>
      <c r="Y678" s="58"/>
    </row>
    <row r="679" spans="1:25" ht="18" customHeight="1" x14ac:dyDescent="0.2">
      <c r="A679" s="23"/>
      <c r="B679" s="23"/>
      <c r="C679" s="23"/>
      <c r="D679" s="23"/>
      <c r="E679" s="58"/>
      <c r="F679" s="58"/>
      <c r="G679" s="396"/>
      <c r="H679" s="67"/>
      <c r="I679" s="58"/>
      <c r="J679" s="58"/>
      <c r="K679" s="58"/>
      <c r="L679" s="58"/>
      <c r="M679" s="58"/>
      <c r="N679" s="58"/>
      <c r="O679" s="58"/>
      <c r="P679" s="58"/>
      <c r="Q679" s="58"/>
      <c r="R679" s="58"/>
      <c r="S679" s="58"/>
      <c r="T679" s="58"/>
      <c r="U679" s="58"/>
      <c r="V679" s="58"/>
      <c r="W679" s="58"/>
      <c r="X679" s="58"/>
      <c r="Y679" s="58"/>
    </row>
    <row r="680" spans="1:25" ht="18" customHeight="1" x14ac:dyDescent="0.2">
      <c r="A680" s="23"/>
      <c r="B680" s="23"/>
      <c r="C680" s="23"/>
      <c r="D680" s="23"/>
      <c r="E680" s="58"/>
      <c r="F680" s="58"/>
      <c r="G680" s="396"/>
      <c r="H680" s="67"/>
      <c r="I680" s="58"/>
      <c r="J680" s="58"/>
      <c r="K680" s="58"/>
      <c r="L680" s="58"/>
      <c r="M680" s="58"/>
      <c r="N680" s="58"/>
      <c r="O680" s="58"/>
      <c r="P680" s="58"/>
      <c r="Q680" s="58"/>
      <c r="R680" s="58"/>
      <c r="S680" s="58"/>
      <c r="T680" s="58"/>
      <c r="U680" s="58"/>
      <c r="V680" s="58"/>
      <c r="W680" s="58"/>
      <c r="X680" s="58"/>
      <c r="Y680" s="58"/>
    </row>
    <row r="681" spans="1:25" ht="18" customHeight="1" x14ac:dyDescent="0.2">
      <c r="A681" s="23"/>
      <c r="B681" s="23"/>
      <c r="C681" s="23"/>
      <c r="D681" s="23"/>
      <c r="E681" s="58"/>
      <c r="F681" s="58"/>
      <c r="G681" s="396"/>
      <c r="H681" s="67"/>
      <c r="I681" s="58"/>
      <c r="J681" s="58"/>
      <c r="K681" s="58"/>
      <c r="L681" s="58"/>
      <c r="M681" s="58"/>
      <c r="N681" s="58"/>
      <c r="O681" s="58"/>
      <c r="P681" s="58"/>
      <c r="Q681" s="58"/>
      <c r="R681" s="58"/>
      <c r="S681" s="58"/>
      <c r="T681" s="58"/>
      <c r="U681" s="58"/>
      <c r="V681" s="58"/>
      <c r="W681" s="58"/>
      <c r="X681" s="58"/>
      <c r="Y681" s="58"/>
    </row>
    <row r="682" spans="1:25" ht="18" customHeight="1" x14ac:dyDescent="0.2">
      <c r="A682" s="23"/>
      <c r="B682" s="23"/>
      <c r="C682" s="23"/>
      <c r="D682" s="23"/>
      <c r="E682" s="58"/>
      <c r="F682" s="58"/>
      <c r="G682" s="396"/>
      <c r="H682" s="67"/>
      <c r="I682" s="58"/>
      <c r="J682" s="58"/>
      <c r="K682" s="58"/>
      <c r="L682" s="58"/>
      <c r="M682" s="58"/>
      <c r="N682" s="58"/>
      <c r="O682" s="58"/>
      <c r="P682" s="58"/>
      <c r="Q682" s="58"/>
      <c r="R682" s="58"/>
      <c r="S682" s="58"/>
      <c r="T682" s="58"/>
      <c r="U682" s="58"/>
      <c r="V682" s="58"/>
      <c r="W682" s="58"/>
      <c r="X682" s="58"/>
      <c r="Y682" s="58"/>
    </row>
    <row r="683" spans="1:25" ht="18" customHeight="1" x14ac:dyDescent="0.2">
      <c r="A683" s="23"/>
      <c r="B683" s="23"/>
      <c r="C683" s="23"/>
      <c r="D683" s="23"/>
      <c r="E683" s="58"/>
      <c r="F683" s="58"/>
      <c r="G683" s="396"/>
      <c r="H683" s="67"/>
      <c r="I683" s="58"/>
      <c r="J683" s="58"/>
      <c r="K683" s="58"/>
      <c r="L683" s="58"/>
      <c r="M683" s="58"/>
      <c r="N683" s="58"/>
      <c r="O683" s="58"/>
      <c r="P683" s="58"/>
      <c r="Q683" s="58"/>
      <c r="R683" s="58"/>
      <c r="S683" s="58"/>
      <c r="T683" s="58"/>
      <c r="U683" s="58"/>
      <c r="V683" s="58"/>
      <c r="W683" s="58"/>
      <c r="X683" s="58"/>
      <c r="Y683" s="58"/>
    </row>
    <row r="684" spans="1:25" ht="18" customHeight="1" x14ac:dyDescent="0.2">
      <c r="A684" s="23"/>
      <c r="B684" s="23"/>
      <c r="C684" s="23"/>
      <c r="D684" s="23"/>
      <c r="E684" s="58"/>
      <c r="F684" s="58"/>
      <c r="G684" s="396"/>
      <c r="H684" s="67"/>
      <c r="I684" s="58"/>
      <c r="J684" s="58"/>
      <c r="K684" s="58"/>
      <c r="L684" s="58"/>
      <c r="M684" s="58"/>
      <c r="N684" s="58"/>
      <c r="O684" s="58"/>
      <c r="P684" s="58"/>
      <c r="Q684" s="58"/>
      <c r="R684" s="58"/>
      <c r="S684" s="58"/>
      <c r="T684" s="58"/>
      <c r="U684" s="58"/>
      <c r="V684" s="58"/>
      <c r="W684" s="58"/>
      <c r="X684" s="58"/>
      <c r="Y684" s="58"/>
    </row>
    <row r="685" spans="1:25" ht="18" customHeight="1" x14ac:dyDescent="0.2">
      <c r="A685" s="23"/>
      <c r="B685" s="23"/>
      <c r="C685" s="23"/>
      <c r="D685" s="23"/>
      <c r="E685" s="58"/>
      <c r="F685" s="58"/>
      <c r="G685" s="396"/>
      <c r="H685" s="67"/>
      <c r="I685" s="58"/>
      <c r="J685" s="58"/>
      <c r="K685" s="58"/>
      <c r="L685" s="58"/>
      <c r="M685" s="58"/>
      <c r="N685" s="58"/>
      <c r="O685" s="58"/>
      <c r="P685" s="58"/>
      <c r="Q685" s="58"/>
      <c r="R685" s="58"/>
      <c r="S685" s="58"/>
      <c r="T685" s="58"/>
      <c r="U685" s="58"/>
      <c r="V685" s="58"/>
      <c r="W685" s="58"/>
      <c r="X685" s="58"/>
      <c r="Y685" s="58"/>
    </row>
    <row r="686" spans="1:25" ht="18" customHeight="1" x14ac:dyDescent="0.2">
      <c r="A686" s="23"/>
      <c r="B686" s="23"/>
      <c r="C686" s="23"/>
      <c r="D686" s="23"/>
      <c r="E686" s="58"/>
      <c r="F686" s="58"/>
      <c r="G686" s="396"/>
      <c r="H686" s="67"/>
      <c r="I686" s="58"/>
      <c r="J686" s="58"/>
      <c r="K686" s="58"/>
      <c r="L686" s="58"/>
      <c r="M686" s="58"/>
      <c r="N686" s="58"/>
      <c r="O686" s="58"/>
      <c r="P686" s="58"/>
      <c r="Q686" s="58"/>
      <c r="R686" s="58"/>
      <c r="S686" s="58"/>
      <c r="T686" s="58"/>
      <c r="U686" s="58"/>
      <c r="V686" s="58"/>
      <c r="W686" s="58"/>
      <c r="X686" s="58"/>
      <c r="Y686" s="58"/>
    </row>
    <row r="687" spans="1:25" ht="18" customHeight="1" x14ac:dyDescent="0.2">
      <c r="A687" s="23"/>
      <c r="B687" s="23"/>
      <c r="C687" s="23"/>
      <c r="D687" s="23"/>
      <c r="E687" s="58"/>
      <c r="F687" s="58"/>
      <c r="G687" s="396"/>
      <c r="H687" s="67"/>
      <c r="I687" s="58"/>
      <c r="J687" s="58"/>
      <c r="K687" s="58"/>
      <c r="L687" s="58"/>
      <c r="M687" s="58"/>
      <c r="N687" s="58"/>
      <c r="O687" s="58"/>
      <c r="P687" s="58"/>
      <c r="Q687" s="58"/>
      <c r="R687" s="58"/>
      <c r="S687" s="58"/>
      <c r="T687" s="58"/>
      <c r="U687" s="58"/>
      <c r="V687" s="58"/>
      <c r="W687" s="58"/>
      <c r="X687" s="58"/>
      <c r="Y687" s="58"/>
    </row>
    <row r="688" spans="1:25" ht="18" customHeight="1" x14ac:dyDescent="0.2">
      <c r="A688" s="23"/>
      <c r="B688" s="23"/>
      <c r="C688" s="23"/>
      <c r="D688" s="23"/>
      <c r="E688" s="58"/>
      <c r="F688" s="58"/>
      <c r="G688" s="396"/>
      <c r="H688" s="67"/>
      <c r="I688" s="58"/>
      <c r="J688" s="58"/>
      <c r="K688" s="58"/>
      <c r="L688" s="58"/>
      <c r="M688" s="58"/>
      <c r="N688" s="58"/>
      <c r="O688" s="58"/>
      <c r="P688" s="58"/>
      <c r="Q688" s="58"/>
      <c r="R688" s="58"/>
      <c r="S688" s="58"/>
      <c r="T688" s="58"/>
      <c r="U688" s="58"/>
      <c r="V688" s="58"/>
      <c r="W688" s="58"/>
      <c r="X688" s="58"/>
      <c r="Y688" s="58"/>
    </row>
    <row r="689" spans="1:25" ht="18" customHeight="1" x14ac:dyDescent="0.2">
      <c r="A689" s="23"/>
      <c r="B689" s="23"/>
      <c r="C689" s="23"/>
      <c r="D689" s="23"/>
      <c r="E689" s="58"/>
      <c r="F689" s="58"/>
      <c r="G689" s="396"/>
      <c r="H689" s="67"/>
      <c r="I689" s="58"/>
      <c r="J689" s="58"/>
      <c r="K689" s="58"/>
      <c r="L689" s="58"/>
      <c r="M689" s="58"/>
      <c r="N689" s="58"/>
      <c r="O689" s="58"/>
      <c r="P689" s="58"/>
      <c r="Q689" s="58"/>
      <c r="R689" s="58"/>
      <c r="S689" s="58"/>
      <c r="T689" s="58"/>
      <c r="U689" s="58"/>
      <c r="V689" s="58"/>
      <c r="W689" s="58"/>
      <c r="X689" s="58"/>
      <c r="Y689" s="58"/>
    </row>
    <row r="690" spans="1:25" ht="18" customHeight="1" x14ac:dyDescent="0.2">
      <c r="A690" s="23"/>
      <c r="B690" s="23"/>
      <c r="C690" s="23"/>
      <c r="D690" s="23"/>
      <c r="E690" s="58"/>
      <c r="F690" s="58"/>
      <c r="G690" s="396"/>
      <c r="H690" s="67"/>
      <c r="I690" s="58"/>
      <c r="J690" s="58"/>
      <c r="K690" s="58"/>
      <c r="L690" s="58"/>
      <c r="M690" s="58"/>
      <c r="N690" s="58"/>
      <c r="O690" s="58"/>
      <c r="P690" s="58"/>
      <c r="Q690" s="58"/>
      <c r="R690" s="58"/>
      <c r="S690" s="58"/>
      <c r="T690" s="58"/>
      <c r="U690" s="58"/>
      <c r="V690" s="58"/>
      <c r="W690" s="58"/>
      <c r="X690" s="58"/>
      <c r="Y690" s="58"/>
    </row>
    <row r="691" spans="1:25" ht="18" customHeight="1" x14ac:dyDescent="0.2">
      <c r="A691" s="23"/>
      <c r="B691" s="23"/>
      <c r="C691" s="23"/>
      <c r="D691" s="23"/>
      <c r="E691" s="58"/>
      <c r="F691" s="58"/>
      <c r="G691" s="396"/>
      <c r="H691" s="67"/>
      <c r="I691" s="58"/>
      <c r="J691" s="58"/>
      <c r="K691" s="58"/>
      <c r="L691" s="58"/>
      <c r="M691" s="58"/>
      <c r="N691" s="58"/>
      <c r="O691" s="58"/>
      <c r="P691" s="58"/>
      <c r="Q691" s="58"/>
      <c r="R691" s="58"/>
      <c r="S691" s="58"/>
      <c r="T691" s="58"/>
      <c r="U691" s="58"/>
      <c r="V691" s="58"/>
      <c r="W691" s="58"/>
      <c r="X691" s="58"/>
      <c r="Y691" s="58"/>
    </row>
    <row r="692" spans="1:25" ht="18" customHeight="1" x14ac:dyDescent="0.2">
      <c r="A692" s="23"/>
      <c r="B692" s="23"/>
      <c r="C692" s="23"/>
      <c r="D692" s="23"/>
      <c r="E692" s="58"/>
      <c r="F692" s="58"/>
      <c r="G692" s="396"/>
      <c r="H692" s="67"/>
      <c r="I692" s="58"/>
      <c r="J692" s="58"/>
      <c r="K692" s="58"/>
      <c r="L692" s="58"/>
      <c r="M692" s="58"/>
      <c r="N692" s="58"/>
      <c r="O692" s="58"/>
      <c r="P692" s="58"/>
      <c r="Q692" s="58"/>
      <c r="R692" s="58"/>
      <c r="S692" s="58"/>
      <c r="T692" s="58"/>
      <c r="U692" s="58"/>
      <c r="V692" s="58"/>
      <c r="W692" s="58"/>
      <c r="X692" s="58"/>
      <c r="Y692" s="58"/>
    </row>
    <row r="693" spans="1:25" ht="18" customHeight="1" x14ac:dyDescent="0.2">
      <c r="A693" s="23"/>
      <c r="B693" s="23"/>
      <c r="C693" s="23"/>
      <c r="D693" s="23"/>
      <c r="E693" s="58"/>
      <c r="F693" s="58"/>
      <c r="G693" s="396"/>
      <c r="H693" s="67"/>
      <c r="I693" s="58"/>
      <c r="J693" s="58"/>
      <c r="K693" s="58"/>
      <c r="L693" s="58"/>
      <c r="M693" s="58"/>
      <c r="N693" s="58"/>
      <c r="O693" s="58"/>
      <c r="P693" s="58"/>
      <c r="Q693" s="58"/>
      <c r="R693" s="58"/>
      <c r="S693" s="58"/>
      <c r="T693" s="58"/>
      <c r="U693" s="58"/>
      <c r="V693" s="58"/>
      <c r="W693" s="58"/>
      <c r="X693" s="58"/>
      <c r="Y693" s="58"/>
    </row>
    <row r="694" spans="1:25" ht="18" customHeight="1" x14ac:dyDescent="0.2">
      <c r="A694" s="23"/>
      <c r="B694" s="23"/>
      <c r="C694" s="23"/>
      <c r="D694" s="23"/>
      <c r="E694" s="58"/>
      <c r="F694" s="58"/>
      <c r="G694" s="396"/>
      <c r="H694" s="67"/>
      <c r="I694" s="58"/>
      <c r="J694" s="58"/>
      <c r="K694" s="58"/>
      <c r="L694" s="58"/>
      <c r="M694" s="58"/>
      <c r="N694" s="58"/>
      <c r="O694" s="58"/>
      <c r="P694" s="58"/>
      <c r="Q694" s="58"/>
      <c r="R694" s="58"/>
      <c r="S694" s="58"/>
      <c r="T694" s="58"/>
      <c r="U694" s="58"/>
      <c r="V694" s="58"/>
      <c r="W694" s="58"/>
      <c r="X694" s="58"/>
      <c r="Y694" s="58"/>
    </row>
    <row r="695" spans="1:25" ht="18" customHeight="1" x14ac:dyDescent="0.2">
      <c r="A695" s="23"/>
      <c r="B695" s="23"/>
      <c r="C695" s="23"/>
      <c r="D695" s="23"/>
      <c r="E695" s="58"/>
      <c r="F695" s="58"/>
      <c r="G695" s="396"/>
      <c r="H695" s="67"/>
      <c r="I695" s="58"/>
      <c r="J695" s="58"/>
      <c r="K695" s="58"/>
      <c r="L695" s="58"/>
      <c r="M695" s="58"/>
      <c r="N695" s="58"/>
      <c r="O695" s="58"/>
      <c r="P695" s="58"/>
      <c r="Q695" s="58"/>
      <c r="R695" s="58"/>
      <c r="S695" s="58"/>
      <c r="T695" s="58"/>
      <c r="U695" s="58"/>
      <c r="V695" s="58"/>
      <c r="W695" s="58"/>
      <c r="X695" s="58"/>
      <c r="Y695" s="58"/>
    </row>
    <row r="696" spans="1:25" ht="18" customHeight="1" x14ac:dyDescent="0.2">
      <c r="A696" s="23"/>
      <c r="B696" s="23"/>
      <c r="C696" s="23"/>
      <c r="D696" s="23"/>
      <c r="E696" s="58"/>
      <c r="F696" s="58"/>
      <c r="G696" s="396"/>
      <c r="H696" s="67"/>
      <c r="I696" s="58"/>
      <c r="J696" s="58"/>
      <c r="K696" s="58"/>
      <c r="L696" s="58"/>
      <c r="M696" s="58"/>
      <c r="N696" s="58"/>
      <c r="O696" s="58"/>
      <c r="P696" s="58"/>
      <c r="Q696" s="58"/>
      <c r="R696" s="58"/>
      <c r="S696" s="58"/>
      <c r="T696" s="58"/>
      <c r="U696" s="58"/>
      <c r="V696" s="58"/>
      <c r="W696" s="58"/>
      <c r="X696" s="58"/>
      <c r="Y696" s="58"/>
    </row>
    <row r="697" spans="1:25" ht="18" customHeight="1" x14ac:dyDescent="0.2">
      <c r="A697" s="23"/>
      <c r="B697" s="23"/>
      <c r="C697" s="23"/>
      <c r="D697" s="23"/>
      <c r="E697" s="58"/>
      <c r="F697" s="58"/>
      <c r="G697" s="396"/>
      <c r="H697" s="67"/>
      <c r="I697" s="58"/>
      <c r="J697" s="58"/>
      <c r="K697" s="58"/>
      <c r="L697" s="58"/>
      <c r="M697" s="58"/>
      <c r="N697" s="58"/>
      <c r="O697" s="58"/>
      <c r="P697" s="58"/>
      <c r="Q697" s="58"/>
      <c r="R697" s="58"/>
      <c r="S697" s="58"/>
      <c r="T697" s="58"/>
      <c r="U697" s="58"/>
      <c r="V697" s="58"/>
      <c r="W697" s="58"/>
      <c r="X697" s="58"/>
      <c r="Y697" s="58"/>
    </row>
    <row r="698" spans="1:25" ht="18" customHeight="1" x14ac:dyDescent="0.2">
      <c r="A698" s="23"/>
      <c r="B698" s="23"/>
      <c r="C698" s="23"/>
      <c r="D698" s="23"/>
      <c r="E698" s="58"/>
      <c r="F698" s="58"/>
      <c r="G698" s="396"/>
      <c r="H698" s="67"/>
      <c r="I698" s="58"/>
      <c r="J698" s="58"/>
      <c r="K698" s="58"/>
      <c r="L698" s="58"/>
      <c r="M698" s="58"/>
      <c r="N698" s="58"/>
      <c r="O698" s="58"/>
      <c r="P698" s="58"/>
      <c r="Q698" s="58"/>
      <c r="R698" s="58"/>
      <c r="S698" s="58"/>
      <c r="T698" s="58"/>
      <c r="U698" s="58"/>
      <c r="V698" s="58"/>
      <c r="W698" s="58"/>
      <c r="X698" s="58"/>
      <c r="Y698" s="58"/>
    </row>
    <row r="699" spans="1:25" ht="18" customHeight="1" x14ac:dyDescent="0.2">
      <c r="A699" s="23"/>
      <c r="B699" s="23"/>
      <c r="C699" s="23"/>
      <c r="D699" s="23"/>
      <c r="E699" s="58"/>
      <c r="F699" s="58"/>
      <c r="G699" s="396"/>
      <c r="H699" s="67"/>
      <c r="I699" s="58"/>
      <c r="J699" s="58"/>
      <c r="K699" s="58"/>
      <c r="L699" s="58"/>
      <c r="M699" s="58"/>
      <c r="N699" s="58"/>
      <c r="O699" s="58"/>
      <c r="P699" s="58"/>
      <c r="Q699" s="58"/>
      <c r="R699" s="58"/>
      <c r="S699" s="58"/>
      <c r="T699" s="58"/>
      <c r="U699" s="58"/>
      <c r="V699" s="58"/>
      <c r="W699" s="58"/>
      <c r="X699" s="58"/>
      <c r="Y699" s="58"/>
    </row>
    <row r="700" spans="1:25" ht="18" customHeight="1" x14ac:dyDescent="0.2">
      <c r="A700" s="23"/>
      <c r="B700" s="23"/>
      <c r="C700" s="23"/>
      <c r="D700" s="23"/>
      <c r="E700" s="58"/>
      <c r="F700" s="58"/>
      <c r="G700" s="396"/>
      <c r="H700" s="67"/>
      <c r="I700" s="58"/>
      <c r="J700" s="58"/>
      <c r="K700" s="58"/>
      <c r="L700" s="58"/>
      <c r="M700" s="58"/>
      <c r="N700" s="58"/>
      <c r="O700" s="58"/>
      <c r="P700" s="58"/>
      <c r="Q700" s="58"/>
      <c r="R700" s="58"/>
      <c r="S700" s="58"/>
      <c r="T700" s="58"/>
      <c r="U700" s="58"/>
      <c r="V700" s="58"/>
      <c r="W700" s="58"/>
      <c r="X700" s="58"/>
      <c r="Y700" s="58"/>
    </row>
    <row r="701" spans="1:25" ht="18" customHeight="1" x14ac:dyDescent="0.2">
      <c r="A701" s="23"/>
      <c r="B701" s="23"/>
      <c r="C701" s="23"/>
      <c r="D701" s="23"/>
      <c r="E701" s="58"/>
      <c r="F701" s="58"/>
      <c r="G701" s="396"/>
      <c r="H701" s="67"/>
      <c r="I701" s="58"/>
      <c r="J701" s="58"/>
      <c r="K701" s="58"/>
      <c r="L701" s="58"/>
      <c r="M701" s="58"/>
      <c r="N701" s="58"/>
      <c r="O701" s="58"/>
      <c r="P701" s="58"/>
      <c r="Q701" s="58"/>
      <c r="R701" s="58"/>
      <c r="S701" s="58"/>
      <c r="T701" s="58"/>
      <c r="U701" s="58"/>
      <c r="V701" s="58"/>
      <c r="W701" s="58"/>
      <c r="X701" s="58"/>
      <c r="Y701" s="58"/>
    </row>
    <row r="702" spans="1:25" ht="18" customHeight="1" x14ac:dyDescent="0.2">
      <c r="A702" s="23"/>
      <c r="B702" s="23"/>
      <c r="C702" s="23"/>
      <c r="D702" s="23"/>
      <c r="E702" s="58"/>
      <c r="F702" s="58"/>
      <c r="G702" s="396"/>
      <c r="H702" s="67"/>
      <c r="I702" s="58"/>
      <c r="J702" s="58"/>
      <c r="K702" s="58"/>
      <c r="L702" s="58"/>
      <c r="M702" s="58"/>
      <c r="N702" s="58"/>
      <c r="O702" s="58"/>
      <c r="P702" s="58"/>
      <c r="Q702" s="58"/>
      <c r="R702" s="58"/>
      <c r="S702" s="58"/>
      <c r="T702" s="58"/>
      <c r="U702" s="58"/>
      <c r="V702" s="58"/>
      <c r="W702" s="58"/>
      <c r="X702" s="58"/>
      <c r="Y702" s="58"/>
    </row>
    <row r="703" spans="1:25" ht="18" customHeight="1" x14ac:dyDescent="0.2">
      <c r="A703" s="23"/>
      <c r="B703" s="23"/>
      <c r="C703" s="23"/>
      <c r="D703" s="23"/>
      <c r="E703" s="58"/>
      <c r="F703" s="58"/>
      <c r="G703" s="396"/>
      <c r="H703" s="67"/>
      <c r="I703" s="58"/>
      <c r="J703" s="58"/>
      <c r="K703" s="58"/>
      <c r="L703" s="58"/>
      <c r="M703" s="58"/>
      <c r="N703" s="58"/>
      <c r="O703" s="58"/>
      <c r="P703" s="58"/>
      <c r="Q703" s="58"/>
      <c r="R703" s="58"/>
      <c r="S703" s="58"/>
      <c r="T703" s="58"/>
      <c r="U703" s="58"/>
      <c r="V703" s="58"/>
      <c r="W703" s="58"/>
      <c r="X703" s="58"/>
      <c r="Y703" s="58"/>
    </row>
    <row r="704" spans="1:25" ht="18" customHeight="1" x14ac:dyDescent="0.2">
      <c r="A704" s="23"/>
      <c r="B704" s="23"/>
      <c r="C704" s="23"/>
      <c r="D704" s="23"/>
      <c r="E704" s="58"/>
      <c r="F704" s="58"/>
      <c r="G704" s="396"/>
      <c r="H704" s="67"/>
      <c r="I704" s="58"/>
      <c r="J704" s="58"/>
      <c r="K704" s="58"/>
      <c r="L704" s="58"/>
      <c r="M704" s="58"/>
      <c r="N704" s="58"/>
      <c r="O704" s="58"/>
      <c r="P704" s="58"/>
      <c r="Q704" s="58"/>
      <c r="R704" s="58"/>
      <c r="S704" s="58"/>
      <c r="T704" s="58"/>
      <c r="U704" s="58"/>
      <c r="V704" s="58"/>
      <c r="W704" s="58"/>
      <c r="X704" s="58"/>
      <c r="Y704" s="58"/>
    </row>
    <row r="705" spans="1:25" ht="18" customHeight="1" x14ac:dyDescent="0.2">
      <c r="A705" s="23"/>
      <c r="B705" s="23"/>
      <c r="C705" s="23"/>
      <c r="D705" s="23"/>
      <c r="E705" s="58"/>
      <c r="F705" s="58"/>
      <c r="G705" s="396"/>
      <c r="H705" s="67"/>
      <c r="I705" s="58"/>
      <c r="J705" s="58"/>
      <c r="K705" s="58"/>
      <c r="L705" s="58"/>
      <c r="M705" s="58"/>
      <c r="N705" s="58"/>
      <c r="O705" s="58"/>
      <c r="P705" s="58"/>
      <c r="Q705" s="58"/>
      <c r="R705" s="58"/>
      <c r="S705" s="58"/>
      <c r="T705" s="58"/>
      <c r="U705" s="58"/>
      <c r="V705" s="58"/>
      <c r="W705" s="58"/>
      <c r="X705" s="58"/>
      <c r="Y705" s="58"/>
    </row>
    <row r="706" spans="1:25" ht="18" customHeight="1" x14ac:dyDescent="0.2">
      <c r="A706" s="23"/>
      <c r="B706" s="23"/>
      <c r="C706" s="23"/>
      <c r="D706" s="23"/>
      <c r="E706" s="58"/>
      <c r="F706" s="58"/>
      <c r="G706" s="396"/>
      <c r="H706" s="67"/>
      <c r="I706" s="58"/>
      <c r="J706" s="58"/>
      <c r="K706" s="58"/>
      <c r="L706" s="58"/>
      <c r="M706" s="58"/>
      <c r="N706" s="58"/>
      <c r="O706" s="58"/>
      <c r="P706" s="58"/>
      <c r="Q706" s="58"/>
      <c r="R706" s="58"/>
      <c r="S706" s="58"/>
      <c r="T706" s="58"/>
      <c r="U706" s="58"/>
      <c r="V706" s="58"/>
      <c r="W706" s="58"/>
      <c r="X706" s="58"/>
      <c r="Y706" s="58"/>
    </row>
    <row r="707" spans="1:25" ht="18" customHeight="1" x14ac:dyDescent="0.2">
      <c r="A707" s="23"/>
      <c r="B707" s="23"/>
      <c r="C707" s="23"/>
      <c r="D707" s="23"/>
      <c r="E707" s="58"/>
      <c r="F707" s="58"/>
      <c r="G707" s="396"/>
      <c r="H707" s="67"/>
      <c r="I707" s="58"/>
      <c r="J707" s="58"/>
      <c r="K707" s="58"/>
      <c r="L707" s="58"/>
      <c r="M707" s="58"/>
      <c r="N707" s="58"/>
      <c r="O707" s="58"/>
      <c r="P707" s="58"/>
      <c r="Q707" s="58"/>
      <c r="R707" s="58"/>
      <c r="S707" s="58"/>
      <c r="T707" s="58"/>
      <c r="U707" s="58"/>
      <c r="V707" s="58"/>
      <c r="W707" s="58"/>
      <c r="X707" s="58"/>
      <c r="Y707" s="58"/>
    </row>
    <row r="708" spans="1:25" ht="18" customHeight="1" x14ac:dyDescent="0.2">
      <c r="A708" s="23"/>
      <c r="B708" s="23"/>
      <c r="C708" s="23"/>
      <c r="D708" s="23"/>
      <c r="E708" s="58"/>
      <c r="F708" s="58"/>
      <c r="G708" s="396"/>
      <c r="H708" s="67"/>
      <c r="I708" s="58"/>
      <c r="J708" s="58"/>
      <c r="K708" s="58"/>
      <c r="L708" s="58"/>
      <c r="M708" s="58"/>
      <c r="N708" s="58"/>
      <c r="O708" s="58"/>
      <c r="P708" s="58"/>
      <c r="Q708" s="58"/>
      <c r="R708" s="58"/>
      <c r="S708" s="58"/>
      <c r="T708" s="58"/>
      <c r="U708" s="58"/>
      <c r="V708" s="58"/>
      <c r="W708" s="58"/>
      <c r="X708" s="58"/>
      <c r="Y708" s="58"/>
    </row>
    <row r="709" spans="1:25" ht="18" customHeight="1" x14ac:dyDescent="0.2">
      <c r="A709" s="23"/>
      <c r="B709" s="23"/>
      <c r="C709" s="23"/>
      <c r="D709" s="23"/>
      <c r="E709" s="58"/>
      <c r="F709" s="58"/>
      <c r="G709" s="396"/>
      <c r="H709" s="67"/>
      <c r="I709" s="58"/>
      <c r="J709" s="58"/>
      <c r="K709" s="58"/>
      <c r="L709" s="58"/>
      <c r="M709" s="58"/>
      <c r="N709" s="58"/>
      <c r="O709" s="58"/>
      <c r="P709" s="58"/>
      <c r="Q709" s="58"/>
      <c r="R709" s="58"/>
      <c r="S709" s="58"/>
      <c r="T709" s="58"/>
      <c r="U709" s="58"/>
      <c r="V709" s="58"/>
      <c r="W709" s="58"/>
      <c r="X709" s="58"/>
      <c r="Y709" s="58"/>
    </row>
    <row r="710" spans="1:25" ht="18" customHeight="1" x14ac:dyDescent="0.2">
      <c r="A710" s="23"/>
      <c r="B710" s="23"/>
      <c r="C710" s="23"/>
      <c r="D710" s="23"/>
      <c r="E710" s="58"/>
      <c r="F710" s="58"/>
      <c r="G710" s="396"/>
      <c r="H710" s="67"/>
      <c r="I710" s="58"/>
      <c r="J710" s="58"/>
      <c r="K710" s="58"/>
      <c r="L710" s="58"/>
      <c r="M710" s="58"/>
      <c r="N710" s="58"/>
      <c r="O710" s="58"/>
      <c r="P710" s="58"/>
      <c r="Q710" s="58"/>
      <c r="R710" s="58"/>
      <c r="S710" s="58"/>
      <c r="T710" s="58"/>
      <c r="U710" s="58"/>
      <c r="V710" s="58"/>
      <c r="W710" s="58"/>
      <c r="X710" s="58"/>
      <c r="Y710" s="58"/>
    </row>
    <row r="711" spans="1:25" ht="18" customHeight="1" x14ac:dyDescent="0.2">
      <c r="A711" s="23"/>
      <c r="B711" s="23"/>
      <c r="C711" s="23"/>
      <c r="D711" s="23"/>
      <c r="E711" s="58"/>
      <c r="F711" s="58"/>
      <c r="G711" s="396"/>
      <c r="H711" s="67"/>
      <c r="I711" s="58"/>
      <c r="J711" s="58"/>
      <c r="K711" s="58"/>
      <c r="L711" s="58"/>
      <c r="M711" s="58"/>
      <c r="N711" s="58"/>
      <c r="O711" s="58"/>
      <c r="P711" s="58"/>
      <c r="Q711" s="58"/>
      <c r="R711" s="58"/>
      <c r="S711" s="58"/>
      <c r="T711" s="58"/>
      <c r="U711" s="58"/>
      <c r="V711" s="58"/>
      <c r="W711" s="58"/>
      <c r="X711" s="58"/>
      <c r="Y711" s="58"/>
    </row>
    <row r="712" spans="1:25" ht="18" customHeight="1" x14ac:dyDescent="0.2">
      <c r="A712" s="23"/>
      <c r="B712" s="23"/>
      <c r="C712" s="23"/>
      <c r="D712" s="23"/>
      <c r="E712" s="58"/>
      <c r="F712" s="58"/>
      <c r="G712" s="396"/>
      <c r="H712" s="67"/>
      <c r="I712" s="58"/>
      <c r="J712" s="58"/>
      <c r="K712" s="58"/>
      <c r="L712" s="58"/>
      <c r="M712" s="58"/>
      <c r="N712" s="58"/>
      <c r="O712" s="58"/>
      <c r="P712" s="58"/>
      <c r="Q712" s="58"/>
      <c r="R712" s="58"/>
      <c r="S712" s="58"/>
      <c r="T712" s="58"/>
      <c r="U712" s="58"/>
      <c r="V712" s="58"/>
      <c r="W712" s="58"/>
      <c r="X712" s="58"/>
      <c r="Y712" s="58"/>
    </row>
    <row r="713" spans="1:25" ht="18" customHeight="1" x14ac:dyDescent="0.2">
      <c r="A713" s="23"/>
      <c r="B713" s="23"/>
      <c r="C713" s="23"/>
      <c r="D713" s="23"/>
      <c r="E713" s="58"/>
      <c r="F713" s="58"/>
      <c r="G713" s="396"/>
      <c r="H713" s="67"/>
      <c r="I713" s="58"/>
      <c r="J713" s="58"/>
      <c r="K713" s="58"/>
      <c r="L713" s="58"/>
      <c r="M713" s="58"/>
      <c r="N713" s="58"/>
      <c r="O713" s="58"/>
      <c r="P713" s="58"/>
      <c r="Q713" s="58"/>
      <c r="R713" s="58"/>
      <c r="S713" s="58"/>
      <c r="T713" s="58"/>
      <c r="U713" s="58"/>
      <c r="V713" s="58"/>
      <c r="W713" s="58"/>
      <c r="X713" s="58"/>
      <c r="Y713" s="58"/>
    </row>
    <row r="714" spans="1:25" ht="18" customHeight="1" x14ac:dyDescent="0.2">
      <c r="A714" s="23"/>
      <c r="B714" s="23"/>
      <c r="C714" s="23"/>
      <c r="D714" s="23"/>
      <c r="E714" s="58"/>
      <c r="F714" s="58"/>
      <c r="G714" s="396"/>
      <c r="H714" s="67"/>
      <c r="I714" s="58"/>
      <c r="J714" s="58"/>
      <c r="K714" s="58"/>
      <c r="L714" s="58"/>
      <c r="M714" s="58"/>
      <c r="N714" s="58"/>
      <c r="O714" s="58"/>
      <c r="P714" s="58"/>
      <c r="Q714" s="58"/>
      <c r="R714" s="58"/>
      <c r="S714" s="58"/>
      <c r="T714" s="58"/>
      <c r="U714" s="58"/>
      <c r="V714" s="58"/>
      <c r="W714" s="58"/>
      <c r="X714" s="58"/>
      <c r="Y714" s="58"/>
    </row>
    <row r="715" spans="1:25" ht="18" customHeight="1" x14ac:dyDescent="0.2">
      <c r="A715" s="23"/>
      <c r="B715" s="23"/>
      <c r="C715" s="23"/>
      <c r="D715" s="23"/>
      <c r="E715" s="58"/>
      <c r="F715" s="58"/>
      <c r="G715" s="396"/>
      <c r="H715" s="67"/>
      <c r="I715" s="58"/>
      <c r="J715" s="58"/>
      <c r="K715" s="58"/>
      <c r="L715" s="58"/>
      <c r="M715" s="58"/>
      <c r="N715" s="58"/>
      <c r="O715" s="58"/>
      <c r="P715" s="58"/>
      <c r="Q715" s="58"/>
      <c r="R715" s="58"/>
      <c r="S715" s="58"/>
      <c r="T715" s="58"/>
      <c r="U715" s="58"/>
      <c r="V715" s="58"/>
      <c r="W715" s="58"/>
      <c r="X715" s="58"/>
      <c r="Y715" s="58"/>
    </row>
    <row r="716" spans="1:25" ht="18" customHeight="1" x14ac:dyDescent="0.2">
      <c r="A716" s="23"/>
      <c r="B716" s="23"/>
      <c r="C716" s="23"/>
      <c r="D716" s="23"/>
      <c r="E716" s="58"/>
      <c r="F716" s="58"/>
      <c r="G716" s="396"/>
      <c r="H716" s="67"/>
      <c r="I716" s="58"/>
      <c r="J716" s="58"/>
      <c r="K716" s="58"/>
      <c r="L716" s="58"/>
      <c r="M716" s="58"/>
      <c r="N716" s="58"/>
      <c r="O716" s="58"/>
      <c r="P716" s="58"/>
      <c r="Q716" s="58"/>
      <c r="R716" s="58"/>
      <c r="S716" s="58"/>
      <c r="T716" s="58"/>
      <c r="U716" s="58"/>
      <c r="V716" s="58"/>
      <c r="W716" s="58"/>
      <c r="X716" s="58"/>
      <c r="Y716" s="58"/>
    </row>
    <row r="717" spans="1:25" ht="18" customHeight="1" x14ac:dyDescent="0.2">
      <c r="A717" s="23"/>
      <c r="B717" s="23"/>
      <c r="C717" s="23"/>
      <c r="D717" s="23"/>
      <c r="E717" s="58"/>
      <c r="F717" s="58"/>
      <c r="G717" s="396"/>
      <c r="H717" s="67"/>
      <c r="I717" s="58"/>
      <c r="J717" s="58"/>
      <c r="K717" s="58"/>
      <c r="L717" s="58"/>
      <c r="M717" s="58"/>
      <c r="N717" s="58"/>
      <c r="O717" s="58"/>
      <c r="P717" s="58"/>
      <c r="Q717" s="58"/>
      <c r="R717" s="58"/>
      <c r="S717" s="58"/>
      <c r="T717" s="58"/>
      <c r="U717" s="58"/>
      <c r="V717" s="58"/>
      <c r="W717" s="58"/>
      <c r="X717" s="58"/>
      <c r="Y717" s="58"/>
    </row>
    <row r="718" spans="1:25" ht="18" customHeight="1" x14ac:dyDescent="0.2">
      <c r="A718" s="23"/>
      <c r="B718" s="23"/>
      <c r="C718" s="23"/>
      <c r="D718" s="23"/>
      <c r="E718" s="58"/>
      <c r="F718" s="58"/>
      <c r="G718" s="396"/>
      <c r="H718" s="67"/>
      <c r="I718" s="58"/>
      <c r="J718" s="58"/>
      <c r="K718" s="58"/>
      <c r="L718" s="58"/>
      <c r="M718" s="58"/>
      <c r="N718" s="58"/>
      <c r="O718" s="58"/>
      <c r="P718" s="58"/>
      <c r="Q718" s="58"/>
      <c r="R718" s="58"/>
      <c r="S718" s="58"/>
      <c r="T718" s="58"/>
      <c r="U718" s="58"/>
      <c r="V718" s="58"/>
      <c r="W718" s="58"/>
      <c r="X718" s="58"/>
      <c r="Y718" s="58"/>
    </row>
    <row r="719" spans="1:25" ht="18" customHeight="1" x14ac:dyDescent="0.2">
      <c r="A719" s="23"/>
      <c r="B719" s="23"/>
      <c r="C719" s="23"/>
      <c r="D719" s="23"/>
      <c r="E719" s="58"/>
      <c r="F719" s="58"/>
      <c r="G719" s="396"/>
      <c r="H719" s="67"/>
      <c r="I719" s="58"/>
      <c r="J719" s="58"/>
      <c r="K719" s="58"/>
      <c r="L719" s="58"/>
      <c r="M719" s="58"/>
      <c r="N719" s="58"/>
      <c r="O719" s="58"/>
      <c r="P719" s="58"/>
      <c r="Q719" s="58"/>
      <c r="R719" s="58"/>
      <c r="S719" s="58"/>
      <c r="T719" s="58"/>
      <c r="U719" s="58"/>
      <c r="V719" s="58"/>
      <c r="W719" s="58"/>
      <c r="X719" s="58"/>
      <c r="Y719" s="58"/>
    </row>
    <row r="720" spans="1:25" ht="18" customHeight="1" x14ac:dyDescent="0.2">
      <c r="A720" s="23"/>
      <c r="B720" s="23"/>
      <c r="C720" s="23"/>
      <c r="D720" s="23"/>
      <c r="E720" s="58"/>
      <c r="F720" s="58"/>
      <c r="G720" s="396"/>
      <c r="H720" s="67"/>
      <c r="I720" s="58"/>
      <c r="J720" s="58"/>
      <c r="K720" s="58"/>
      <c r="L720" s="58"/>
      <c r="M720" s="58"/>
      <c r="N720" s="58"/>
      <c r="O720" s="58"/>
      <c r="P720" s="58"/>
      <c r="Q720" s="58"/>
      <c r="R720" s="58"/>
      <c r="S720" s="58"/>
      <c r="T720" s="58"/>
      <c r="U720" s="58"/>
      <c r="V720" s="58"/>
      <c r="W720" s="58"/>
      <c r="X720" s="58"/>
      <c r="Y720" s="58"/>
    </row>
    <row r="721" spans="1:25" ht="18" customHeight="1" x14ac:dyDescent="0.2">
      <c r="A721" s="23"/>
      <c r="B721" s="23"/>
      <c r="C721" s="23"/>
      <c r="D721" s="23"/>
      <c r="E721" s="58"/>
      <c r="F721" s="58"/>
      <c r="G721" s="396"/>
      <c r="H721" s="67"/>
      <c r="I721" s="58"/>
      <c r="J721" s="58"/>
      <c r="K721" s="58"/>
      <c r="L721" s="58"/>
      <c r="M721" s="58"/>
      <c r="N721" s="58"/>
      <c r="O721" s="58"/>
      <c r="P721" s="58"/>
      <c r="Q721" s="58"/>
      <c r="R721" s="58"/>
      <c r="S721" s="58"/>
      <c r="T721" s="58"/>
      <c r="U721" s="58"/>
      <c r="V721" s="58"/>
      <c r="W721" s="58"/>
      <c r="X721" s="58"/>
      <c r="Y721" s="58"/>
    </row>
    <row r="722" spans="1:25" ht="18" customHeight="1" x14ac:dyDescent="0.2">
      <c r="A722" s="23"/>
      <c r="B722" s="23"/>
      <c r="C722" s="23"/>
      <c r="D722" s="23"/>
      <c r="E722" s="58"/>
      <c r="F722" s="58"/>
      <c r="G722" s="396"/>
      <c r="H722" s="67"/>
      <c r="I722" s="58"/>
      <c r="J722" s="58"/>
      <c r="K722" s="58"/>
      <c r="L722" s="58"/>
      <c r="M722" s="58"/>
      <c r="N722" s="58"/>
      <c r="O722" s="58"/>
      <c r="P722" s="58"/>
      <c r="Q722" s="58"/>
      <c r="R722" s="58"/>
      <c r="S722" s="58"/>
      <c r="T722" s="58"/>
      <c r="U722" s="58"/>
      <c r="V722" s="58"/>
      <c r="W722" s="58"/>
      <c r="X722" s="58"/>
      <c r="Y722" s="58"/>
    </row>
    <row r="723" spans="1:25" ht="18" customHeight="1" x14ac:dyDescent="0.2">
      <c r="A723" s="23"/>
      <c r="B723" s="23"/>
      <c r="C723" s="23"/>
      <c r="D723" s="23"/>
      <c r="E723" s="58"/>
      <c r="F723" s="58"/>
      <c r="G723" s="396"/>
      <c r="H723" s="67"/>
      <c r="I723" s="58"/>
      <c r="J723" s="58"/>
      <c r="K723" s="58"/>
      <c r="L723" s="58"/>
      <c r="M723" s="58"/>
      <c r="N723" s="58"/>
      <c r="O723" s="58"/>
      <c r="P723" s="58"/>
      <c r="Q723" s="58"/>
      <c r="R723" s="58"/>
      <c r="S723" s="58"/>
      <c r="T723" s="58"/>
      <c r="U723" s="58"/>
      <c r="V723" s="58"/>
      <c r="W723" s="58"/>
      <c r="X723" s="58"/>
      <c r="Y723" s="58"/>
    </row>
    <row r="724" spans="1:25" ht="18" customHeight="1" x14ac:dyDescent="0.2">
      <c r="A724" s="23"/>
      <c r="B724" s="23"/>
      <c r="C724" s="23"/>
      <c r="D724" s="23"/>
      <c r="E724" s="58"/>
      <c r="F724" s="58"/>
      <c r="G724" s="396"/>
      <c r="H724" s="67"/>
      <c r="I724" s="58"/>
      <c r="J724" s="58"/>
      <c r="K724" s="58"/>
      <c r="L724" s="58"/>
      <c r="M724" s="58"/>
      <c r="N724" s="58"/>
      <c r="O724" s="58"/>
      <c r="P724" s="58"/>
      <c r="Q724" s="58"/>
      <c r="R724" s="58"/>
      <c r="S724" s="58"/>
      <c r="T724" s="58"/>
      <c r="U724" s="58"/>
      <c r="V724" s="58"/>
      <c r="W724" s="58"/>
      <c r="X724" s="58"/>
      <c r="Y724" s="58"/>
    </row>
    <row r="725" spans="1:25" ht="18" customHeight="1" x14ac:dyDescent="0.2">
      <c r="A725" s="23"/>
      <c r="B725" s="23"/>
      <c r="C725" s="23"/>
      <c r="D725" s="23"/>
      <c r="E725" s="58"/>
      <c r="F725" s="58"/>
      <c r="G725" s="396"/>
      <c r="H725" s="67"/>
      <c r="I725" s="58"/>
      <c r="J725" s="58"/>
      <c r="K725" s="58"/>
      <c r="L725" s="58"/>
      <c r="M725" s="58"/>
      <c r="N725" s="58"/>
      <c r="O725" s="58"/>
      <c r="P725" s="58"/>
      <c r="Q725" s="58"/>
      <c r="R725" s="58"/>
      <c r="S725" s="58"/>
      <c r="T725" s="58"/>
      <c r="U725" s="58"/>
      <c r="V725" s="58"/>
      <c r="W725" s="58"/>
      <c r="X725" s="58"/>
      <c r="Y725" s="58"/>
    </row>
    <row r="726" spans="1:25" ht="18" customHeight="1" x14ac:dyDescent="0.2">
      <c r="A726" s="23"/>
      <c r="B726" s="23"/>
      <c r="C726" s="23"/>
      <c r="D726" s="23"/>
      <c r="E726" s="58"/>
      <c r="F726" s="58"/>
      <c r="G726" s="396"/>
      <c r="H726" s="67"/>
      <c r="I726" s="58"/>
      <c r="J726" s="58"/>
      <c r="K726" s="58"/>
      <c r="L726" s="58"/>
      <c r="M726" s="58"/>
      <c r="N726" s="58"/>
      <c r="O726" s="58"/>
      <c r="P726" s="58"/>
      <c r="Q726" s="58"/>
      <c r="R726" s="58"/>
      <c r="S726" s="58"/>
      <c r="T726" s="58"/>
      <c r="U726" s="58"/>
      <c r="V726" s="58"/>
      <c r="W726" s="58"/>
      <c r="X726" s="58"/>
      <c r="Y726" s="58"/>
    </row>
    <row r="727" spans="1:25" ht="18" customHeight="1" x14ac:dyDescent="0.2">
      <c r="A727" s="23"/>
      <c r="B727" s="23"/>
      <c r="C727" s="23"/>
      <c r="D727" s="23"/>
      <c r="E727" s="58"/>
      <c r="F727" s="58"/>
      <c r="G727" s="396"/>
      <c r="H727" s="67"/>
      <c r="I727" s="58"/>
      <c r="J727" s="58"/>
      <c r="K727" s="58"/>
      <c r="L727" s="58"/>
      <c r="M727" s="58"/>
      <c r="N727" s="58"/>
      <c r="O727" s="58"/>
      <c r="P727" s="58"/>
      <c r="Q727" s="58"/>
      <c r="R727" s="58"/>
      <c r="S727" s="58"/>
      <c r="T727" s="58"/>
      <c r="U727" s="58"/>
      <c r="V727" s="58"/>
      <c r="W727" s="58"/>
      <c r="X727" s="58"/>
      <c r="Y727" s="58"/>
    </row>
    <row r="728" spans="1:25" ht="18" customHeight="1" x14ac:dyDescent="0.2">
      <c r="A728" s="23"/>
      <c r="B728" s="23"/>
      <c r="C728" s="23"/>
      <c r="D728" s="23"/>
      <c r="E728" s="58"/>
      <c r="F728" s="58"/>
      <c r="G728" s="396"/>
      <c r="H728" s="67"/>
      <c r="I728" s="58"/>
      <c r="J728" s="58"/>
      <c r="K728" s="58"/>
      <c r="L728" s="58"/>
      <c r="M728" s="58"/>
      <c r="N728" s="58"/>
      <c r="O728" s="58"/>
      <c r="P728" s="58"/>
      <c r="Q728" s="58"/>
      <c r="R728" s="58"/>
      <c r="S728" s="58"/>
      <c r="T728" s="58"/>
      <c r="U728" s="58"/>
      <c r="V728" s="58"/>
      <c r="W728" s="58"/>
      <c r="X728" s="58"/>
      <c r="Y728" s="58"/>
    </row>
    <row r="729" spans="1:25" ht="18" customHeight="1" x14ac:dyDescent="0.2">
      <c r="A729" s="23"/>
      <c r="B729" s="23"/>
      <c r="C729" s="23"/>
      <c r="D729" s="23"/>
      <c r="E729" s="58"/>
      <c r="F729" s="58"/>
      <c r="G729" s="396"/>
      <c r="H729" s="67"/>
      <c r="I729" s="58"/>
      <c r="J729" s="58"/>
      <c r="K729" s="58"/>
      <c r="L729" s="58"/>
      <c r="M729" s="58"/>
      <c r="N729" s="58"/>
      <c r="O729" s="58"/>
      <c r="P729" s="58"/>
      <c r="Q729" s="58"/>
      <c r="R729" s="58"/>
      <c r="S729" s="58"/>
      <c r="T729" s="58"/>
      <c r="U729" s="58"/>
      <c r="V729" s="58"/>
      <c r="W729" s="58"/>
      <c r="X729" s="58"/>
      <c r="Y729" s="58"/>
    </row>
    <row r="730" spans="1:25" ht="18" customHeight="1" x14ac:dyDescent="0.2">
      <c r="A730" s="23"/>
      <c r="B730" s="23"/>
      <c r="C730" s="23"/>
      <c r="D730" s="23"/>
      <c r="E730" s="58"/>
      <c r="F730" s="58"/>
      <c r="G730" s="396"/>
      <c r="H730" s="67"/>
      <c r="I730" s="58"/>
      <c r="J730" s="58"/>
      <c r="K730" s="58"/>
      <c r="L730" s="58"/>
      <c r="M730" s="58"/>
      <c r="N730" s="58"/>
      <c r="O730" s="58"/>
      <c r="P730" s="58"/>
      <c r="Q730" s="58"/>
      <c r="R730" s="58"/>
      <c r="S730" s="58"/>
      <c r="T730" s="58"/>
      <c r="U730" s="58"/>
      <c r="V730" s="58"/>
      <c r="W730" s="58"/>
      <c r="X730" s="58"/>
      <c r="Y730" s="58"/>
    </row>
    <row r="731" spans="1:25" ht="18" customHeight="1" x14ac:dyDescent="0.2">
      <c r="A731" s="23"/>
      <c r="B731" s="23"/>
      <c r="C731" s="23"/>
      <c r="D731" s="23"/>
      <c r="E731" s="58"/>
      <c r="F731" s="58"/>
      <c r="G731" s="396"/>
      <c r="H731" s="67"/>
      <c r="I731" s="58"/>
      <c r="J731" s="58"/>
      <c r="K731" s="58"/>
      <c r="L731" s="58"/>
      <c r="M731" s="58"/>
      <c r="N731" s="58"/>
      <c r="O731" s="58"/>
      <c r="P731" s="58"/>
      <c r="Q731" s="58"/>
      <c r="R731" s="58"/>
      <c r="S731" s="58"/>
      <c r="T731" s="58"/>
      <c r="U731" s="58"/>
      <c r="V731" s="58"/>
      <c r="W731" s="58"/>
      <c r="X731" s="58"/>
      <c r="Y731" s="58"/>
    </row>
    <row r="732" spans="1:25" ht="18" customHeight="1" x14ac:dyDescent="0.2">
      <c r="A732" s="23"/>
      <c r="B732" s="23"/>
      <c r="C732" s="23"/>
      <c r="D732" s="23"/>
      <c r="E732" s="58"/>
      <c r="F732" s="58"/>
      <c r="G732" s="396"/>
      <c r="H732" s="67"/>
      <c r="I732" s="58"/>
      <c r="J732" s="58"/>
      <c r="K732" s="58"/>
      <c r="L732" s="58"/>
      <c r="M732" s="58"/>
      <c r="N732" s="58"/>
      <c r="O732" s="58"/>
      <c r="P732" s="58"/>
      <c r="Q732" s="58"/>
      <c r="R732" s="58"/>
      <c r="S732" s="58"/>
      <c r="T732" s="58"/>
      <c r="U732" s="58"/>
      <c r="V732" s="58"/>
      <c r="W732" s="58"/>
      <c r="X732" s="58"/>
      <c r="Y732" s="58"/>
    </row>
    <row r="733" spans="1:25" ht="18" customHeight="1" x14ac:dyDescent="0.2">
      <c r="A733" s="23"/>
      <c r="B733" s="23"/>
      <c r="C733" s="23"/>
      <c r="D733" s="23"/>
      <c r="E733" s="58"/>
      <c r="F733" s="58"/>
      <c r="G733" s="396"/>
      <c r="H733" s="67"/>
      <c r="I733" s="58"/>
      <c r="J733" s="58"/>
      <c r="K733" s="58"/>
      <c r="L733" s="58"/>
      <c r="M733" s="58"/>
      <c r="N733" s="58"/>
      <c r="O733" s="58"/>
      <c r="P733" s="58"/>
      <c r="Q733" s="58"/>
      <c r="R733" s="58"/>
      <c r="S733" s="58"/>
      <c r="T733" s="58"/>
      <c r="U733" s="58"/>
      <c r="V733" s="58"/>
      <c r="W733" s="58"/>
      <c r="X733" s="58"/>
      <c r="Y733" s="58"/>
    </row>
    <row r="734" spans="1:25" ht="18" customHeight="1" x14ac:dyDescent="0.2">
      <c r="A734" s="23"/>
      <c r="B734" s="23"/>
      <c r="C734" s="23"/>
      <c r="D734" s="23"/>
      <c r="E734" s="58"/>
      <c r="F734" s="58"/>
      <c r="G734" s="396"/>
      <c r="H734" s="67"/>
      <c r="I734" s="58"/>
      <c r="J734" s="58"/>
      <c r="K734" s="58"/>
      <c r="L734" s="58"/>
      <c r="M734" s="58"/>
      <c r="N734" s="58"/>
      <c r="O734" s="58"/>
      <c r="P734" s="58"/>
      <c r="Q734" s="58"/>
      <c r="R734" s="58"/>
      <c r="S734" s="58"/>
      <c r="T734" s="58"/>
      <c r="U734" s="58"/>
      <c r="V734" s="58"/>
      <c r="W734" s="58"/>
      <c r="X734" s="58"/>
      <c r="Y734" s="58"/>
    </row>
    <row r="735" spans="1:25" ht="18" customHeight="1" x14ac:dyDescent="0.2">
      <c r="A735" s="23"/>
      <c r="B735" s="23"/>
      <c r="C735" s="23"/>
      <c r="D735" s="23"/>
      <c r="E735" s="58"/>
      <c r="F735" s="58"/>
      <c r="G735" s="396"/>
      <c r="H735" s="67"/>
      <c r="I735" s="58"/>
      <c r="J735" s="58"/>
      <c r="K735" s="58"/>
      <c r="L735" s="58"/>
      <c r="M735" s="58"/>
      <c r="N735" s="58"/>
      <c r="O735" s="58"/>
      <c r="P735" s="58"/>
      <c r="Q735" s="58"/>
      <c r="R735" s="58"/>
      <c r="S735" s="58"/>
      <c r="T735" s="58"/>
      <c r="U735" s="58"/>
      <c r="V735" s="58"/>
      <c r="W735" s="58"/>
      <c r="X735" s="58"/>
      <c r="Y735" s="58"/>
    </row>
    <row r="736" spans="1:25" ht="18" customHeight="1" x14ac:dyDescent="0.2">
      <c r="A736" s="23"/>
      <c r="B736" s="23"/>
      <c r="C736" s="23"/>
      <c r="D736" s="23"/>
      <c r="E736" s="58"/>
      <c r="F736" s="58"/>
      <c r="G736" s="396"/>
      <c r="H736" s="67"/>
      <c r="I736" s="58"/>
      <c r="J736" s="58"/>
      <c r="K736" s="58"/>
      <c r="L736" s="58"/>
      <c r="M736" s="58"/>
      <c r="N736" s="58"/>
      <c r="O736" s="58"/>
      <c r="P736" s="58"/>
      <c r="Q736" s="58"/>
      <c r="R736" s="58"/>
      <c r="S736" s="58"/>
      <c r="T736" s="58"/>
      <c r="U736" s="58"/>
      <c r="V736" s="58"/>
      <c r="W736" s="58"/>
      <c r="X736" s="58"/>
      <c r="Y736" s="58"/>
    </row>
    <row r="737" spans="1:25" ht="18" customHeight="1" x14ac:dyDescent="0.2">
      <c r="A737" s="23"/>
      <c r="B737" s="23"/>
      <c r="C737" s="23"/>
      <c r="D737" s="23"/>
      <c r="E737" s="58"/>
      <c r="F737" s="58"/>
      <c r="G737" s="396"/>
      <c r="H737" s="67"/>
      <c r="I737" s="58"/>
      <c r="J737" s="58"/>
      <c r="K737" s="58"/>
      <c r="L737" s="58"/>
      <c r="M737" s="58"/>
      <c r="N737" s="58"/>
      <c r="O737" s="58"/>
      <c r="P737" s="58"/>
      <c r="Q737" s="58"/>
      <c r="R737" s="58"/>
      <c r="S737" s="58"/>
      <c r="T737" s="58"/>
      <c r="U737" s="58"/>
      <c r="V737" s="58"/>
      <c r="W737" s="58"/>
      <c r="X737" s="58"/>
      <c r="Y737" s="58"/>
    </row>
    <row r="738" spans="1:25" ht="18" customHeight="1" x14ac:dyDescent="0.2">
      <c r="A738" s="23"/>
      <c r="B738" s="23"/>
      <c r="C738" s="23"/>
      <c r="D738" s="23"/>
      <c r="E738" s="58"/>
      <c r="F738" s="58"/>
      <c r="G738" s="396"/>
      <c r="H738" s="67"/>
      <c r="I738" s="58"/>
      <c r="J738" s="58"/>
      <c r="K738" s="58"/>
      <c r="L738" s="58"/>
      <c r="M738" s="58"/>
      <c r="N738" s="58"/>
      <c r="O738" s="58"/>
      <c r="P738" s="58"/>
      <c r="Q738" s="58"/>
      <c r="R738" s="58"/>
      <c r="S738" s="58"/>
      <c r="T738" s="58"/>
      <c r="U738" s="58"/>
      <c r="V738" s="58"/>
      <c r="W738" s="58"/>
      <c r="X738" s="58"/>
      <c r="Y738" s="58"/>
    </row>
    <row r="739" spans="1:25" ht="18" customHeight="1" x14ac:dyDescent="0.2">
      <c r="A739" s="23"/>
      <c r="B739" s="23"/>
      <c r="C739" s="23"/>
      <c r="D739" s="23"/>
      <c r="E739" s="58"/>
      <c r="F739" s="58"/>
      <c r="G739" s="396"/>
      <c r="H739" s="67"/>
      <c r="I739" s="58"/>
      <c r="J739" s="58"/>
      <c r="K739" s="58"/>
      <c r="L739" s="58"/>
      <c r="M739" s="58"/>
      <c r="N739" s="58"/>
      <c r="O739" s="58"/>
      <c r="P739" s="58"/>
      <c r="Q739" s="58"/>
      <c r="R739" s="58"/>
      <c r="S739" s="58"/>
      <c r="T739" s="58"/>
      <c r="U739" s="58"/>
      <c r="V739" s="58"/>
      <c r="W739" s="58"/>
      <c r="X739" s="58"/>
      <c r="Y739" s="58"/>
    </row>
    <row r="740" spans="1:25" ht="18" customHeight="1" x14ac:dyDescent="0.2">
      <c r="A740" s="23"/>
      <c r="B740" s="23"/>
      <c r="C740" s="23"/>
      <c r="D740" s="23"/>
      <c r="E740" s="58"/>
      <c r="F740" s="58"/>
      <c r="G740" s="396"/>
      <c r="H740" s="67"/>
      <c r="I740" s="58"/>
      <c r="J740" s="58"/>
      <c r="K740" s="58"/>
      <c r="L740" s="58"/>
      <c r="M740" s="58"/>
      <c r="N740" s="58"/>
      <c r="O740" s="58"/>
      <c r="P740" s="58"/>
      <c r="Q740" s="58"/>
      <c r="R740" s="58"/>
      <c r="S740" s="58"/>
      <c r="T740" s="58"/>
      <c r="U740" s="58"/>
      <c r="V740" s="58"/>
      <c r="W740" s="58"/>
      <c r="X740" s="58"/>
      <c r="Y740" s="58"/>
    </row>
    <row r="741" spans="1:25" ht="18" customHeight="1" x14ac:dyDescent="0.2">
      <c r="A741" s="23"/>
      <c r="B741" s="23"/>
      <c r="C741" s="23"/>
      <c r="D741" s="23"/>
      <c r="E741" s="58"/>
      <c r="F741" s="58"/>
      <c r="G741" s="396"/>
      <c r="H741" s="67"/>
      <c r="I741" s="58"/>
      <c r="J741" s="58"/>
      <c r="K741" s="58"/>
      <c r="L741" s="58"/>
      <c r="M741" s="58"/>
      <c r="N741" s="58"/>
      <c r="O741" s="58"/>
      <c r="P741" s="58"/>
      <c r="Q741" s="58"/>
      <c r="R741" s="58"/>
      <c r="S741" s="58"/>
      <c r="T741" s="58"/>
      <c r="U741" s="58"/>
      <c r="V741" s="58"/>
      <c r="W741" s="58"/>
      <c r="X741" s="58"/>
      <c r="Y741" s="58"/>
    </row>
    <row r="742" spans="1:25" ht="18" customHeight="1" x14ac:dyDescent="0.2">
      <c r="A742" s="23"/>
      <c r="B742" s="23"/>
      <c r="C742" s="23"/>
      <c r="D742" s="23"/>
      <c r="E742" s="58"/>
      <c r="F742" s="58"/>
      <c r="G742" s="396"/>
      <c r="H742" s="67"/>
      <c r="I742" s="58"/>
      <c r="J742" s="58"/>
      <c r="K742" s="58"/>
      <c r="L742" s="58"/>
      <c r="M742" s="58"/>
      <c r="N742" s="58"/>
      <c r="O742" s="58"/>
      <c r="P742" s="58"/>
      <c r="Q742" s="58"/>
      <c r="R742" s="58"/>
      <c r="S742" s="58"/>
      <c r="T742" s="58"/>
      <c r="U742" s="58"/>
      <c r="V742" s="58"/>
      <c r="W742" s="58"/>
      <c r="X742" s="58"/>
      <c r="Y742" s="58"/>
    </row>
    <row r="743" spans="1:25" ht="18" customHeight="1" x14ac:dyDescent="0.2">
      <c r="A743" s="23"/>
      <c r="B743" s="23"/>
      <c r="C743" s="23"/>
      <c r="D743" s="23"/>
      <c r="E743" s="58"/>
      <c r="F743" s="58"/>
      <c r="G743" s="396"/>
      <c r="H743" s="67"/>
      <c r="I743" s="58"/>
      <c r="J743" s="58"/>
      <c r="K743" s="58"/>
      <c r="L743" s="58"/>
      <c r="M743" s="58"/>
      <c r="N743" s="58"/>
      <c r="O743" s="58"/>
      <c r="P743" s="58"/>
      <c r="Q743" s="58"/>
      <c r="R743" s="58"/>
      <c r="S743" s="58"/>
      <c r="T743" s="58"/>
      <c r="U743" s="58"/>
      <c r="V743" s="58"/>
      <c r="W743" s="58"/>
      <c r="X743" s="58"/>
      <c r="Y743" s="58"/>
    </row>
    <row r="744" spans="1:25" ht="18" customHeight="1" x14ac:dyDescent="0.2">
      <c r="A744" s="23"/>
      <c r="B744" s="23"/>
      <c r="C744" s="23"/>
      <c r="D744" s="23"/>
      <c r="E744" s="58"/>
      <c r="F744" s="58"/>
      <c r="G744" s="396"/>
      <c r="H744" s="67"/>
      <c r="I744" s="58"/>
      <c r="J744" s="58"/>
      <c r="K744" s="58"/>
      <c r="L744" s="58"/>
      <c r="M744" s="58"/>
      <c r="N744" s="58"/>
      <c r="O744" s="58"/>
      <c r="P744" s="58"/>
      <c r="Q744" s="58"/>
      <c r="R744" s="58"/>
      <c r="S744" s="58"/>
      <c r="T744" s="58"/>
      <c r="U744" s="58"/>
      <c r="V744" s="58"/>
      <c r="W744" s="58"/>
      <c r="X744" s="58"/>
      <c r="Y744" s="58"/>
    </row>
    <row r="745" spans="1:25" ht="18" customHeight="1" x14ac:dyDescent="0.2">
      <c r="A745" s="23"/>
      <c r="B745" s="23"/>
      <c r="C745" s="23"/>
      <c r="D745" s="23"/>
      <c r="E745" s="58"/>
      <c r="F745" s="58"/>
      <c r="G745" s="396"/>
      <c r="H745" s="67"/>
      <c r="I745" s="58"/>
      <c r="J745" s="58"/>
      <c r="K745" s="58"/>
      <c r="L745" s="58"/>
      <c r="M745" s="58"/>
      <c r="N745" s="58"/>
      <c r="O745" s="58"/>
      <c r="P745" s="58"/>
      <c r="Q745" s="58"/>
      <c r="R745" s="58"/>
      <c r="S745" s="58"/>
      <c r="T745" s="58"/>
      <c r="U745" s="58"/>
      <c r="V745" s="58"/>
      <c r="W745" s="58"/>
      <c r="X745" s="58"/>
      <c r="Y745" s="58"/>
    </row>
    <row r="746" spans="1:25" ht="18" customHeight="1" x14ac:dyDescent="0.2">
      <c r="A746" s="23"/>
      <c r="B746" s="23"/>
      <c r="C746" s="23"/>
      <c r="D746" s="23"/>
      <c r="E746" s="58"/>
      <c r="F746" s="58"/>
      <c r="G746" s="396"/>
      <c r="H746" s="67"/>
      <c r="I746" s="58"/>
      <c r="J746" s="58"/>
      <c r="K746" s="58"/>
      <c r="L746" s="58"/>
      <c r="M746" s="58"/>
      <c r="N746" s="58"/>
      <c r="O746" s="58"/>
      <c r="P746" s="58"/>
      <c r="Q746" s="58"/>
      <c r="R746" s="58"/>
      <c r="S746" s="58"/>
      <c r="T746" s="58"/>
      <c r="U746" s="58"/>
      <c r="V746" s="58"/>
      <c r="W746" s="58"/>
      <c r="X746" s="58"/>
      <c r="Y746" s="58"/>
    </row>
    <row r="747" spans="1:25" ht="18" customHeight="1" x14ac:dyDescent="0.2">
      <c r="A747" s="23"/>
      <c r="B747" s="23"/>
      <c r="C747" s="23"/>
      <c r="D747" s="23"/>
      <c r="E747" s="58"/>
      <c r="F747" s="58"/>
      <c r="G747" s="396"/>
      <c r="H747" s="67"/>
      <c r="I747" s="58"/>
      <c r="J747" s="58"/>
      <c r="K747" s="58"/>
      <c r="L747" s="58"/>
      <c r="M747" s="58"/>
      <c r="N747" s="58"/>
      <c r="O747" s="58"/>
      <c r="P747" s="58"/>
      <c r="Q747" s="58"/>
      <c r="R747" s="58"/>
      <c r="S747" s="58"/>
      <c r="T747" s="58"/>
      <c r="U747" s="58"/>
      <c r="V747" s="58"/>
      <c r="W747" s="58"/>
      <c r="X747" s="58"/>
      <c r="Y747" s="58"/>
    </row>
    <row r="748" spans="1:25" ht="18" customHeight="1" x14ac:dyDescent="0.2">
      <c r="A748" s="23"/>
      <c r="B748" s="23"/>
      <c r="C748" s="23"/>
      <c r="D748" s="23"/>
      <c r="E748" s="58"/>
      <c r="F748" s="58"/>
      <c r="G748" s="396"/>
      <c r="H748" s="67"/>
      <c r="I748" s="58"/>
      <c r="J748" s="58"/>
      <c r="K748" s="58"/>
      <c r="L748" s="58"/>
      <c r="M748" s="58"/>
      <c r="N748" s="58"/>
      <c r="O748" s="58"/>
      <c r="P748" s="58"/>
      <c r="Q748" s="58"/>
      <c r="R748" s="58"/>
      <c r="S748" s="58"/>
      <c r="T748" s="58"/>
      <c r="U748" s="58"/>
      <c r="V748" s="58"/>
      <c r="W748" s="58"/>
      <c r="X748" s="58"/>
      <c r="Y748" s="58"/>
    </row>
    <row r="749" spans="1:25" ht="18" customHeight="1" x14ac:dyDescent="0.2">
      <c r="A749" s="23"/>
      <c r="B749" s="23"/>
      <c r="C749" s="23"/>
      <c r="D749" s="23"/>
      <c r="E749" s="58"/>
      <c r="F749" s="58"/>
      <c r="G749" s="396"/>
      <c r="H749" s="67"/>
      <c r="I749" s="58"/>
      <c r="J749" s="58"/>
      <c r="K749" s="58"/>
      <c r="L749" s="58"/>
      <c r="M749" s="58"/>
      <c r="N749" s="58"/>
      <c r="O749" s="58"/>
      <c r="P749" s="58"/>
      <c r="Q749" s="58"/>
      <c r="R749" s="58"/>
      <c r="S749" s="58"/>
      <c r="T749" s="58"/>
      <c r="U749" s="58"/>
      <c r="V749" s="58"/>
      <c r="W749" s="58"/>
      <c r="X749" s="58"/>
      <c r="Y749" s="58"/>
    </row>
    <row r="750" spans="1:25" ht="18" customHeight="1" x14ac:dyDescent="0.2">
      <c r="A750" s="23"/>
      <c r="B750" s="23"/>
      <c r="C750" s="23"/>
      <c r="D750" s="23"/>
      <c r="E750" s="58"/>
      <c r="F750" s="58"/>
      <c r="G750" s="396"/>
      <c r="H750" s="67"/>
      <c r="I750" s="58"/>
      <c r="J750" s="58"/>
      <c r="K750" s="58"/>
      <c r="L750" s="58"/>
      <c r="M750" s="58"/>
      <c r="N750" s="58"/>
      <c r="O750" s="58"/>
      <c r="P750" s="58"/>
      <c r="Q750" s="58"/>
      <c r="R750" s="58"/>
      <c r="S750" s="58"/>
      <c r="T750" s="58"/>
      <c r="U750" s="58"/>
      <c r="V750" s="58"/>
      <c r="W750" s="58"/>
      <c r="X750" s="58"/>
      <c r="Y750" s="58"/>
    </row>
    <row r="751" spans="1:25" ht="18" customHeight="1" x14ac:dyDescent="0.2">
      <c r="A751" s="23"/>
      <c r="B751" s="23"/>
      <c r="C751" s="23"/>
      <c r="D751" s="23"/>
      <c r="E751" s="58"/>
      <c r="F751" s="58"/>
      <c r="G751" s="396"/>
      <c r="H751" s="67"/>
      <c r="I751" s="58"/>
      <c r="J751" s="58"/>
      <c r="K751" s="58"/>
      <c r="L751" s="58"/>
      <c r="M751" s="58"/>
      <c r="N751" s="58"/>
      <c r="O751" s="58"/>
      <c r="P751" s="58"/>
      <c r="Q751" s="58"/>
      <c r="R751" s="58"/>
      <c r="S751" s="58"/>
      <c r="T751" s="58"/>
      <c r="U751" s="58"/>
      <c r="V751" s="58"/>
      <c r="W751" s="58"/>
      <c r="X751" s="58"/>
      <c r="Y751" s="58"/>
    </row>
    <row r="752" spans="1:25" ht="18" customHeight="1" x14ac:dyDescent="0.2">
      <c r="A752" s="23"/>
      <c r="B752" s="23"/>
      <c r="C752" s="23"/>
      <c r="D752" s="23"/>
      <c r="E752" s="58"/>
      <c r="F752" s="58"/>
      <c r="G752" s="396"/>
      <c r="H752" s="67"/>
      <c r="I752" s="58"/>
      <c r="J752" s="58"/>
      <c r="K752" s="58"/>
      <c r="L752" s="58"/>
      <c r="M752" s="58"/>
      <c r="N752" s="58"/>
      <c r="O752" s="58"/>
      <c r="P752" s="58"/>
      <c r="Q752" s="58"/>
      <c r="R752" s="58"/>
      <c r="S752" s="58"/>
      <c r="T752" s="58"/>
      <c r="U752" s="58"/>
      <c r="V752" s="58"/>
      <c r="W752" s="58"/>
      <c r="X752" s="58"/>
      <c r="Y752" s="58"/>
    </row>
    <row r="753" spans="1:25" ht="18" customHeight="1" x14ac:dyDescent="0.2">
      <c r="A753" s="23"/>
      <c r="B753" s="23"/>
      <c r="C753" s="23"/>
      <c r="D753" s="23"/>
      <c r="E753" s="58"/>
      <c r="F753" s="58"/>
      <c r="G753" s="396"/>
      <c r="H753" s="67"/>
      <c r="I753" s="58"/>
      <c r="J753" s="58"/>
      <c r="K753" s="58"/>
      <c r="L753" s="58"/>
      <c r="M753" s="58"/>
      <c r="N753" s="58"/>
      <c r="O753" s="58"/>
      <c r="P753" s="58"/>
      <c r="Q753" s="58"/>
      <c r="R753" s="58"/>
      <c r="S753" s="58"/>
      <c r="T753" s="58"/>
      <c r="U753" s="58"/>
      <c r="V753" s="58"/>
      <c r="W753" s="58"/>
      <c r="X753" s="58"/>
      <c r="Y753" s="58"/>
    </row>
    <row r="754" spans="1:25" ht="18" customHeight="1" x14ac:dyDescent="0.2">
      <c r="A754" s="23"/>
      <c r="B754" s="23"/>
      <c r="C754" s="23"/>
      <c r="D754" s="23"/>
      <c r="E754" s="58"/>
      <c r="F754" s="58"/>
      <c r="G754" s="396"/>
      <c r="H754" s="67"/>
      <c r="I754" s="58"/>
      <c r="J754" s="58"/>
      <c r="K754" s="58"/>
      <c r="L754" s="58"/>
      <c r="M754" s="58"/>
      <c r="N754" s="58"/>
      <c r="O754" s="58"/>
      <c r="P754" s="58"/>
      <c r="Q754" s="58"/>
      <c r="R754" s="58"/>
      <c r="S754" s="58"/>
      <c r="T754" s="58"/>
      <c r="U754" s="58"/>
      <c r="V754" s="58"/>
      <c r="W754" s="58"/>
      <c r="X754" s="58"/>
      <c r="Y754" s="58"/>
    </row>
    <row r="755" spans="1:25" ht="18" customHeight="1" x14ac:dyDescent="0.2">
      <c r="A755" s="23"/>
      <c r="B755" s="23"/>
      <c r="C755" s="23"/>
      <c r="D755" s="23"/>
      <c r="E755" s="58"/>
      <c r="F755" s="58"/>
      <c r="G755" s="396"/>
      <c r="H755" s="67"/>
      <c r="I755" s="58"/>
      <c r="J755" s="58"/>
      <c r="K755" s="58"/>
      <c r="L755" s="58"/>
      <c r="M755" s="58"/>
      <c r="N755" s="58"/>
      <c r="O755" s="58"/>
      <c r="P755" s="58"/>
      <c r="Q755" s="58"/>
      <c r="R755" s="58"/>
      <c r="S755" s="58"/>
      <c r="T755" s="58"/>
      <c r="U755" s="58"/>
      <c r="V755" s="58"/>
      <c r="W755" s="58"/>
      <c r="X755" s="58"/>
      <c r="Y755" s="58"/>
    </row>
    <row r="756" spans="1:25" ht="18" customHeight="1" x14ac:dyDescent="0.2">
      <c r="A756" s="23"/>
      <c r="B756" s="23"/>
      <c r="C756" s="23"/>
      <c r="D756" s="23"/>
      <c r="E756" s="58"/>
      <c r="F756" s="58"/>
      <c r="G756" s="396"/>
      <c r="H756" s="67"/>
      <c r="I756" s="58"/>
      <c r="J756" s="58"/>
      <c r="K756" s="58"/>
      <c r="L756" s="58"/>
      <c r="M756" s="58"/>
      <c r="N756" s="58"/>
      <c r="O756" s="58"/>
      <c r="P756" s="58"/>
      <c r="Q756" s="58"/>
      <c r="R756" s="58"/>
      <c r="S756" s="58"/>
      <c r="T756" s="58"/>
      <c r="U756" s="58"/>
      <c r="V756" s="58"/>
      <c r="W756" s="58"/>
      <c r="X756" s="58"/>
      <c r="Y756" s="58"/>
    </row>
    <row r="757" spans="1:25" ht="18" customHeight="1" x14ac:dyDescent="0.2">
      <c r="A757" s="23"/>
      <c r="B757" s="23"/>
      <c r="C757" s="23"/>
      <c r="D757" s="23"/>
      <c r="E757" s="58"/>
      <c r="F757" s="58"/>
      <c r="G757" s="396"/>
      <c r="H757" s="67"/>
      <c r="I757" s="58"/>
      <c r="J757" s="58"/>
      <c r="K757" s="58"/>
      <c r="L757" s="58"/>
      <c r="M757" s="58"/>
      <c r="N757" s="58"/>
      <c r="O757" s="58"/>
      <c r="P757" s="58"/>
      <c r="Q757" s="58"/>
      <c r="R757" s="58"/>
      <c r="S757" s="58"/>
      <c r="T757" s="58"/>
      <c r="U757" s="58"/>
      <c r="V757" s="58"/>
      <c r="W757" s="58"/>
      <c r="X757" s="58"/>
      <c r="Y757" s="58"/>
    </row>
    <row r="758" spans="1:25" ht="18" customHeight="1" x14ac:dyDescent="0.2">
      <c r="A758" s="23"/>
      <c r="B758" s="23"/>
      <c r="C758" s="23"/>
      <c r="D758" s="23"/>
      <c r="E758" s="58"/>
      <c r="F758" s="58"/>
      <c r="G758" s="396"/>
      <c r="H758" s="67"/>
      <c r="I758" s="58"/>
      <c r="J758" s="58"/>
      <c r="K758" s="58"/>
      <c r="L758" s="58"/>
      <c r="M758" s="58"/>
      <c r="N758" s="58"/>
      <c r="O758" s="58"/>
      <c r="P758" s="58"/>
      <c r="Q758" s="58"/>
      <c r="R758" s="58"/>
      <c r="S758" s="58"/>
      <c r="T758" s="58"/>
      <c r="U758" s="58"/>
      <c r="V758" s="58"/>
      <c r="W758" s="58"/>
      <c r="X758" s="58"/>
      <c r="Y758" s="58"/>
    </row>
    <row r="759" spans="1:25" ht="18" customHeight="1" x14ac:dyDescent="0.2">
      <c r="A759" s="23"/>
      <c r="B759" s="23"/>
      <c r="C759" s="23"/>
      <c r="D759" s="23"/>
      <c r="E759" s="58"/>
      <c r="F759" s="58"/>
      <c r="G759" s="396"/>
      <c r="H759" s="67"/>
      <c r="I759" s="58"/>
      <c r="J759" s="58"/>
      <c r="K759" s="58"/>
      <c r="L759" s="58"/>
      <c r="M759" s="58"/>
      <c r="N759" s="58"/>
      <c r="O759" s="58"/>
      <c r="P759" s="58"/>
      <c r="Q759" s="58"/>
      <c r="R759" s="58"/>
      <c r="S759" s="58"/>
      <c r="T759" s="58"/>
      <c r="U759" s="58"/>
      <c r="V759" s="58"/>
      <c r="W759" s="58"/>
      <c r="X759" s="58"/>
      <c r="Y759" s="58"/>
    </row>
    <row r="760" spans="1:25" ht="18" customHeight="1" x14ac:dyDescent="0.2">
      <c r="A760" s="23"/>
      <c r="B760" s="23"/>
      <c r="C760" s="23"/>
      <c r="D760" s="23"/>
      <c r="E760" s="58"/>
      <c r="F760" s="58"/>
      <c r="G760" s="396"/>
      <c r="H760" s="67"/>
      <c r="I760" s="58"/>
      <c r="J760" s="58"/>
      <c r="K760" s="58"/>
      <c r="L760" s="58"/>
      <c r="M760" s="58"/>
      <c r="N760" s="58"/>
      <c r="O760" s="58"/>
      <c r="P760" s="58"/>
      <c r="Q760" s="58"/>
      <c r="R760" s="58"/>
      <c r="S760" s="58"/>
      <c r="T760" s="58"/>
      <c r="U760" s="58"/>
      <c r="V760" s="58"/>
      <c r="W760" s="58"/>
      <c r="X760" s="58"/>
      <c r="Y760" s="58"/>
    </row>
    <row r="761" spans="1:25" ht="18" customHeight="1" x14ac:dyDescent="0.2">
      <c r="A761" s="23"/>
      <c r="B761" s="23"/>
      <c r="C761" s="23"/>
      <c r="D761" s="23"/>
      <c r="E761" s="58"/>
      <c r="F761" s="58"/>
      <c r="G761" s="396"/>
      <c r="H761" s="67"/>
      <c r="I761" s="58"/>
      <c r="J761" s="58"/>
      <c r="K761" s="58"/>
      <c r="L761" s="58"/>
      <c r="M761" s="58"/>
      <c r="N761" s="58"/>
      <c r="O761" s="58"/>
      <c r="P761" s="58"/>
      <c r="Q761" s="58"/>
      <c r="R761" s="58"/>
      <c r="S761" s="58"/>
      <c r="T761" s="58"/>
      <c r="U761" s="58"/>
      <c r="V761" s="58"/>
      <c r="W761" s="58"/>
      <c r="X761" s="58"/>
      <c r="Y761" s="58"/>
    </row>
    <row r="762" spans="1:25" ht="18" customHeight="1" x14ac:dyDescent="0.2">
      <c r="A762" s="23"/>
      <c r="B762" s="23"/>
      <c r="C762" s="23"/>
      <c r="D762" s="23"/>
      <c r="E762" s="58"/>
      <c r="F762" s="58"/>
      <c r="G762" s="396"/>
      <c r="H762" s="67"/>
      <c r="I762" s="58"/>
      <c r="J762" s="58"/>
      <c r="K762" s="58"/>
      <c r="L762" s="58"/>
      <c r="M762" s="58"/>
      <c r="N762" s="58"/>
      <c r="O762" s="58"/>
      <c r="P762" s="58"/>
      <c r="Q762" s="58"/>
      <c r="R762" s="58"/>
      <c r="S762" s="58"/>
      <c r="T762" s="58"/>
      <c r="U762" s="58"/>
      <c r="V762" s="58"/>
      <c r="W762" s="58"/>
      <c r="X762" s="58"/>
      <c r="Y762" s="58"/>
    </row>
    <row r="763" spans="1:25" ht="18" customHeight="1" x14ac:dyDescent="0.2">
      <c r="A763" s="23"/>
      <c r="B763" s="23"/>
      <c r="C763" s="23"/>
      <c r="D763" s="23"/>
      <c r="E763" s="58"/>
      <c r="F763" s="58"/>
      <c r="G763" s="396"/>
      <c r="H763" s="67"/>
      <c r="I763" s="58"/>
      <c r="J763" s="58"/>
      <c r="K763" s="58"/>
      <c r="L763" s="58"/>
      <c r="M763" s="58"/>
      <c r="N763" s="58"/>
      <c r="O763" s="58"/>
      <c r="P763" s="58"/>
      <c r="Q763" s="58"/>
      <c r="R763" s="58"/>
      <c r="S763" s="58"/>
      <c r="T763" s="58"/>
      <c r="U763" s="58"/>
      <c r="V763" s="58"/>
      <c r="W763" s="58"/>
      <c r="X763" s="58"/>
      <c r="Y763" s="58"/>
    </row>
    <row r="764" spans="1:25" ht="18" customHeight="1" x14ac:dyDescent="0.2">
      <c r="A764" s="23"/>
      <c r="B764" s="23"/>
      <c r="C764" s="23"/>
      <c r="D764" s="23"/>
      <c r="E764" s="58"/>
      <c r="F764" s="58"/>
      <c r="G764" s="396"/>
      <c r="H764" s="67"/>
      <c r="I764" s="58"/>
      <c r="J764" s="58"/>
      <c r="K764" s="58"/>
      <c r="L764" s="58"/>
      <c r="M764" s="58"/>
      <c r="N764" s="58"/>
      <c r="O764" s="58"/>
      <c r="P764" s="58"/>
      <c r="Q764" s="58"/>
      <c r="R764" s="58"/>
      <c r="S764" s="58"/>
      <c r="T764" s="58"/>
      <c r="U764" s="58"/>
      <c r="V764" s="58"/>
      <c r="W764" s="58"/>
      <c r="X764" s="58"/>
      <c r="Y764" s="58"/>
    </row>
    <row r="765" spans="1:25" ht="18" customHeight="1" x14ac:dyDescent="0.2">
      <c r="A765" s="23"/>
      <c r="B765" s="23"/>
      <c r="C765" s="23"/>
      <c r="D765" s="23"/>
      <c r="E765" s="58"/>
      <c r="F765" s="58"/>
      <c r="G765" s="396"/>
      <c r="H765" s="67"/>
      <c r="I765" s="58"/>
      <c r="J765" s="58"/>
      <c r="K765" s="58"/>
      <c r="L765" s="58"/>
      <c r="M765" s="58"/>
      <c r="N765" s="58"/>
      <c r="O765" s="58"/>
      <c r="P765" s="58"/>
      <c r="Q765" s="58"/>
      <c r="R765" s="58"/>
      <c r="S765" s="58"/>
      <c r="T765" s="58"/>
      <c r="U765" s="58"/>
      <c r="V765" s="58"/>
      <c r="W765" s="58"/>
      <c r="X765" s="58"/>
      <c r="Y765" s="58"/>
    </row>
    <row r="766" spans="1:25" ht="18" customHeight="1" x14ac:dyDescent="0.2">
      <c r="A766" s="23"/>
      <c r="B766" s="23"/>
      <c r="C766" s="23"/>
      <c r="D766" s="23"/>
      <c r="E766" s="58"/>
      <c r="F766" s="58"/>
      <c r="G766" s="396"/>
      <c r="H766" s="67"/>
      <c r="I766" s="58"/>
      <c r="J766" s="58"/>
      <c r="K766" s="58"/>
      <c r="L766" s="58"/>
      <c r="M766" s="58"/>
      <c r="N766" s="58"/>
      <c r="O766" s="58"/>
      <c r="P766" s="58"/>
      <c r="Q766" s="58"/>
      <c r="R766" s="58"/>
      <c r="S766" s="58"/>
      <c r="T766" s="58"/>
      <c r="U766" s="58"/>
      <c r="V766" s="58"/>
      <c r="W766" s="58"/>
      <c r="X766" s="58"/>
      <c r="Y766" s="58"/>
    </row>
    <row r="767" spans="1:25" ht="18" customHeight="1" x14ac:dyDescent="0.2">
      <c r="A767" s="23"/>
      <c r="B767" s="23"/>
      <c r="C767" s="23"/>
      <c r="D767" s="23"/>
      <c r="E767" s="58"/>
      <c r="F767" s="58"/>
      <c r="G767" s="396"/>
      <c r="H767" s="67"/>
      <c r="I767" s="58"/>
      <c r="J767" s="58"/>
      <c r="K767" s="58"/>
      <c r="L767" s="58"/>
      <c r="M767" s="58"/>
      <c r="N767" s="58"/>
      <c r="O767" s="58"/>
      <c r="P767" s="58"/>
      <c r="Q767" s="58"/>
      <c r="R767" s="58"/>
      <c r="S767" s="58"/>
      <c r="T767" s="58"/>
      <c r="U767" s="58"/>
      <c r="V767" s="58"/>
      <c r="W767" s="58"/>
      <c r="X767" s="58"/>
      <c r="Y767" s="58"/>
    </row>
    <row r="768" spans="1:25" ht="18" customHeight="1" x14ac:dyDescent="0.2">
      <c r="A768" s="23"/>
      <c r="B768" s="23"/>
      <c r="C768" s="23"/>
      <c r="D768" s="23"/>
      <c r="E768" s="58"/>
      <c r="F768" s="58"/>
      <c r="G768" s="396"/>
      <c r="H768" s="67"/>
      <c r="I768" s="58"/>
      <c r="J768" s="58"/>
      <c r="K768" s="58"/>
      <c r="L768" s="58"/>
      <c r="M768" s="58"/>
      <c r="N768" s="58"/>
      <c r="O768" s="58"/>
      <c r="P768" s="58"/>
      <c r="Q768" s="58"/>
      <c r="R768" s="58"/>
      <c r="S768" s="58"/>
      <c r="T768" s="58"/>
      <c r="U768" s="58"/>
      <c r="V768" s="58"/>
      <c r="W768" s="58"/>
      <c r="X768" s="58"/>
      <c r="Y768" s="58"/>
    </row>
    <row r="769" spans="1:25" ht="18" customHeight="1" x14ac:dyDescent="0.2">
      <c r="A769" s="23"/>
      <c r="B769" s="23"/>
      <c r="C769" s="23"/>
      <c r="D769" s="23"/>
      <c r="E769" s="58"/>
      <c r="F769" s="58"/>
      <c r="G769" s="396"/>
      <c r="H769" s="67"/>
      <c r="I769" s="58"/>
      <c r="J769" s="58"/>
      <c r="K769" s="58"/>
      <c r="L769" s="58"/>
      <c r="M769" s="58"/>
      <c r="N769" s="58"/>
      <c r="O769" s="58"/>
      <c r="P769" s="58"/>
      <c r="Q769" s="58"/>
      <c r="R769" s="58"/>
      <c r="S769" s="58"/>
      <c r="T769" s="58"/>
      <c r="U769" s="58"/>
      <c r="V769" s="58"/>
      <c r="W769" s="58"/>
      <c r="X769" s="58"/>
      <c r="Y769" s="58"/>
    </row>
    <row r="770" spans="1:25" ht="18" customHeight="1" x14ac:dyDescent="0.2">
      <c r="A770" s="23"/>
      <c r="B770" s="23"/>
      <c r="C770" s="23"/>
      <c r="D770" s="23"/>
      <c r="E770" s="58"/>
      <c r="F770" s="58"/>
      <c r="G770" s="396"/>
      <c r="H770" s="67"/>
      <c r="I770" s="58"/>
      <c r="J770" s="58"/>
      <c r="K770" s="58"/>
      <c r="L770" s="58"/>
      <c r="M770" s="58"/>
      <c r="N770" s="58"/>
      <c r="O770" s="58"/>
      <c r="P770" s="58"/>
      <c r="Q770" s="58"/>
      <c r="R770" s="58"/>
      <c r="S770" s="58"/>
      <c r="T770" s="58"/>
      <c r="U770" s="58"/>
      <c r="V770" s="58"/>
      <c r="W770" s="58"/>
      <c r="X770" s="58"/>
      <c r="Y770" s="58"/>
    </row>
    <row r="771" spans="1:25" ht="18" customHeight="1" x14ac:dyDescent="0.2">
      <c r="A771" s="23"/>
      <c r="B771" s="23"/>
      <c r="C771" s="23"/>
      <c r="D771" s="23"/>
      <c r="E771" s="58"/>
      <c r="F771" s="58"/>
      <c r="G771" s="396"/>
      <c r="H771" s="67"/>
      <c r="I771" s="58"/>
      <c r="J771" s="58"/>
      <c r="K771" s="58"/>
      <c r="L771" s="58"/>
      <c r="M771" s="58"/>
      <c r="N771" s="58"/>
      <c r="O771" s="58"/>
      <c r="P771" s="58"/>
      <c r="Q771" s="58"/>
      <c r="R771" s="58"/>
      <c r="S771" s="58"/>
      <c r="T771" s="58"/>
      <c r="U771" s="58"/>
      <c r="V771" s="58"/>
      <c r="W771" s="58"/>
      <c r="X771" s="58"/>
      <c r="Y771" s="58"/>
    </row>
    <row r="772" spans="1:25" ht="18" customHeight="1" x14ac:dyDescent="0.2">
      <c r="A772" s="23"/>
      <c r="B772" s="23"/>
      <c r="C772" s="23"/>
      <c r="D772" s="23"/>
      <c r="E772" s="58"/>
      <c r="F772" s="58"/>
      <c r="G772" s="396"/>
      <c r="H772" s="67"/>
      <c r="I772" s="58"/>
      <c r="J772" s="58"/>
      <c r="K772" s="58"/>
      <c r="L772" s="58"/>
      <c r="M772" s="58"/>
      <c r="N772" s="58"/>
      <c r="O772" s="58"/>
      <c r="P772" s="58"/>
      <c r="Q772" s="58"/>
      <c r="R772" s="58"/>
      <c r="S772" s="58"/>
      <c r="T772" s="58"/>
      <c r="U772" s="58"/>
      <c r="V772" s="58"/>
      <c r="W772" s="58"/>
      <c r="X772" s="58"/>
      <c r="Y772" s="58"/>
    </row>
    <row r="773" spans="1:25" ht="18" customHeight="1" x14ac:dyDescent="0.2">
      <c r="A773" s="23"/>
      <c r="B773" s="23"/>
      <c r="C773" s="23"/>
      <c r="D773" s="23"/>
      <c r="E773" s="58"/>
      <c r="F773" s="58"/>
      <c r="G773" s="396"/>
      <c r="H773" s="67"/>
      <c r="I773" s="58"/>
      <c r="J773" s="58"/>
      <c r="K773" s="58"/>
      <c r="L773" s="58"/>
      <c r="M773" s="58"/>
      <c r="N773" s="58"/>
      <c r="O773" s="58"/>
      <c r="P773" s="58"/>
      <c r="Q773" s="58"/>
      <c r="R773" s="58"/>
      <c r="S773" s="58"/>
      <c r="T773" s="58"/>
      <c r="U773" s="58"/>
      <c r="V773" s="58"/>
      <c r="W773" s="58"/>
      <c r="X773" s="58"/>
      <c r="Y773" s="58"/>
    </row>
    <row r="774" spans="1:25" ht="18" customHeight="1" x14ac:dyDescent="0.2">
      <c r="A774" s="23"/>
      <c r="B774" s="23"/>
      <c r="C774" s="23"/>
      <c r="D774" s="23"/>
      <c r="E774" s="58"/>
      <c r="F774" s="58"/>
      <c r="G774" s="396"/>
      <c r="H774" s="67"/>
      <c r="I774" s="58"/>
      <c r="J774" s="58"/>
      <c r="K774" s="58"/>
      <c r="L774" s="58"/>
      <c r="M774" s="58"/>
      <c r="N774" s="58"/>
      <c r="O774" s="58"/>
      <c r="P774" s="58"/>
      <c r="Q774" s="58"/>
      <c r="R774" s="58"/>
      <c r="S774" s="58"/>
      <c r="T774" s="58"/>
      <c r="U774" s="58"/>
      <c r="V774" s="58"/>
      <c r="W774" s="58"/>
      <c r="X774" s="58"/>
      <c r="Y774" s="58"/>
    </row>
    <row r="775" spans="1:25" ht="18" customHeight="1" x14ac:dyDescent="0.2">
      <c r="A775" s="23"/>
      <c r="B775" s="23"/>
      <c r="C775" s="23"/>
      <c r="D775" s="23"/>
      <c r="E775" s="58"/>
      <c r="F775" s="58"/>
      <c r="G775" s="396"/>
      <c r="H775" s="67"/>
      <c r="I775" s="58"/>
      <c r="J775" s="58"/>
      <c r="K775" s="58"/>
      <c r="L775" s="58"/>
      <c r="M775" s="58"/>
      <c r="N775" s="58"/>
      <c r="O775" s="58"/>
      <c r="P775" s="58"/>
      <c r="Q775" s="58"/>
      <c r="R775" s="58"/>
      <c r="S775" s="58"/>
      <c r="T775" s="58"/>
      <c r="U775" s="58"/>
      <c r="V775" s="58"/>
      <c r="W775" s="58"/>
      <c r="X775" s="58"/>
      <c r="Y775" s="58"/>
    </row>
    <row r="776" spans="1:25" ht="18" customHeight="1" x14ac:dyDescent="0.2">
      <c r="A776" s="23"/>
      <c r="B776" s="23"/>
      <c r="C776" s="23"/>
      <c r="D776" s="23"/>
      <c r="E776" s="58"/>
      <c r="F776" s="58"/>
      <c r="G776" s="396"/>
      <c r="H776" s="67"/>
      <c r="I776" s="58"/>
      <c r="J776" s="58"/>
      <c r="K776" s="58"/>
      <c r="L776" s="58"/>
      <c r="M776" s="58"/>
      <c r="N776" s="58"/>
      <c r="O776" s="58"/>
      <c r="P776" s="58"/>
      <c r="Q776" s="58"/>
      <c r="R776" s="58"/>
      <c r="S776" s="58"/>
      <c r="T776" s="58"/>
      <c r="U776" s="58"/>
      <c r="V776" s="58"/>
      <c r="W776" s="58"/>
      <c r="X776" s="58"/>
      <c r="Y776" s="58"/>
    </row>
    <row r="777" spans="1:25" ht="18" customHeight="1" x14ac:dyDescent="0.2">
      <c r="A777" s="23"/>
      <c r="B777" s="23"/>
      <c r="C777" s="23"/>
      <c r="D777" s="23"/>
      <c r="E777" s="58"/>
      <c r="F777" s="58"/>
      <c r="G777" s="396"/>
      <c r="H777" s="67"/>
      <c r="I777" s="58"/>
      <c r="J777" s="58"/>
      <c r="K777" s="58"/>
      <c r="L777" s="58"/>
      <c r="M777" s="58"/>
      <c r="N777" s="58"/>
      <c r="O777" s="58"/>
      <c r="P777" s="58"/>
      <c r="Q777" s="58"/>
      <c r="R777" s="58"/>
      <c r="S777" s="58"/>
      <c r="T777" s="58"/>
      <c r="U777" s="58"/>
      <c r="V777" s="58"/>
      <c r="W777" s="58"/>
      <c r="X777" s="58"/>
      <c r="Y777" s="58"/>
    </row>
    <row r="778" spans="1:25" ht="18" customHeight="1" x14ac:dyDescent="0.2">
      <c r="A778" s="23"/>
      <c r="B778" s="23"/>
      <c r="C778" s="23"/>
      <c r="D778" s="23"/>
      <c r="E778" s="58"/>
      <c r="F778" s="58"/>
      <c r="G778" s="396"/>
      <c r="H778" s="67"/>
      <c r="I778" s="58"/>
      <c r="J778" s="58"/>
      <c r="K778" s="58"/>
      <c r="L778" s="58"/>
      <c r="M778" s="58"/>
      <c r="N778" s="58"/>
      <c r="O778" s="58"/>
      <c r="P778" s="58"/>
      <c r="Q778" s="58"/>
      <c r="R778" s="58"/>
      <c r="S778" s="58"/>
      <c r="T778" s="58"/>
      <c r="U778" s="58"/>
      <c r="V778" s="58"/>
      <c r="W778" s="58"/>
      <c r="X778" s="58"/>
      <c r="Y778" s="58"/>
    </row>
    <row r="779" spans="1:25" ht="18" customHeight="1" x14ac:dyDescent="0.2">
      <c r="A779" s="23"/>
      <c r="B779" s="23"/>
      <c r="C779" s="23"/>
      <c r="D779" s="23"/>
      <c r="E779" s="58"/>
      <c r="F779" s="58"/>
      <c r="G779" s="396"/>
      <c r="H779" s="67"/>
      <c r="I779" s="58"/>
      <c r="J779" s="58"/>
      <c r="K779" s="58"/>
      <c r="L779" s="58"/>
      <c r="M779" s="58"/>
      <c r="N779" s="58"/>
      <c r="O779" s="58"/>
      <c r="P779" s="58"/>
      <c r="Q779" s="58"/>
      <c r="R779" s="58"/>
      <c r="S779" s="58"/>
      <c r="T779" s="58"/>
      <c r="U779" s="58"/>
      <c r="V779" s="58"/>
      <c r="W779" s="58"/>
      <c r="X779" s="58"/>
      <c r="Y779" s="58"/>
    </row>
    <row r="780" spans="1:25" ht="18" customHeight="1" x14ac:dyDescent="0.2">
      <c r="A780" s="23"/>
      <c r="B780" s="23"/>
      <c r="C780" s="23"/>
      <c r="D780" s="23"/>
      <c r="E780" s="58"/>
      <c r="F780" s="58"/>
      <c r="G780" s="396"/>
      <c r="H780" s="67"/>
      <c r="I780" s="58"/>
      <c r="J780" s="58"/>
      <c r="K780" s="58"/>
      <c r="L780" s="58"/>
      <c r="M780" s="58"/>
      <c r="N780" s="58"/>
      <c r="O780" s="58"/>
      <c r="P780" s="58"/>
      <c r="Q780" s="58"/>
      <c r="R780" s="58"/>
      <c r="S780" s="58"/>
      <c r="T780" s="58"/>
      <c r="U780" s="58"/>
      <c r="V780" s="58"/>
      <c r="W780" s="58"/>
      <c r="X780" s="58"/>
      <c r="Y780" s="58"/>
    </row>
    <row r="781" spans="1:25" ht="18" customHeight="1" x14ac:dyDescent="0.2">
      <c r="A781" s="23"/>
      <c r="B781" s="23"/>
      <c r="C781" s="23"/>
      <c r="D781" s="23"/>
      <c r="E781" s="58"/>
      <c r="F781" s="58"/>
      <c r="G781" s="396"/>
      <c r="H781" s="67"/>
      <c r="I781" s="58"/>
      <c r="J781" s="58"/>
      <c r="K781" s="58"/>
      <c r="L781" s="58"/>
      <c r="M781" s="58"/>
      <c r="N781" s="58"/>
      <c r="O781" s="58"/>
      <c r="P781" s="58"/>
      <c r="Q781" s="58"/>
      <c r="R781" s="58"/>
      <c r="S781" s="58"/>
      <c r="T781" s="58"/>
      <c r="U781" s="58"/>
      <c r="V781" s="58"/>
      <c r="W781" s="58"/>
      <c r="X781" s="58"/>
      <c r="Y781" s="58"/>
    </row>
    <row r="782" spans="1:25" ht="18" customHeight="1" x14ac:dyDescent="0.2">
      <c r="A782" s="23"/>
      <c r="B782" s="23"/>
      <c r="C782" s="23"/>
      <c r="D782" s="23"/>
      <c r="E782" s="58"/>
      <c r="F782" s="58"/>
      <c r="G782" s="396"/>
      <c r="H782" s="67"/>
      <c r="I782" s="58"/>
      <c r="J782" s="58"/>
      <c r="K782" s="58"/>
      <c r="L782" s="58"/>
      <c r="M782" s="58"/>
      <c r="N782" s="58"/>
      <c r="O782" s="58"/>
      <c r="P782" s="58"/>
      <c r="Q782" s="58"/>
      <c r="R782" s="58"/>
      <c r="S782" s="58"/>
      <c r="T782" s="58"/>
      <c r="U782" s="58"/>
      <c r="V782" s="58"/>
      <c r="W782" s="58"/>
      <c r="X782" s="58"/>
      <c r="Y782" s="58"/>
    </row>
    <row r="783" spans="1:25" ht="18" customHeight="1" x14ac:dyDescent="0.2">
      <c r="A783" s="23"/>
      <c r="B783" s="23"/>
      <c r="C783" s="23"/>
      <c r="D783" s="23"/>
      <c r="E783" s="58"/>
      <c r="F783" s="58"/>
      <c r="G783" s="396"/>
      <c r="H783" s="67"/>
      <c r="I783" s="58"/>
      <c r="J783" s="58"/>
      <c r="K783" s="58"/>
      <c r="L783" s="58"/>
      <c r="M783" s="58"/>
      <c r="N783" s="58"/>
      <c r="O783" s="58"/>
      <c r="P783" s="58"/>
      <c r="Q783" s="58"/>
      <c r="R783" s="58"/>
      <c r="S783" s="58"/>
      <c r="T783" s="58"/>
      <c r="U783" s="58"/>
      <c r="V783" s="58"/>
      <c r="W783" s="58"/>
      <c r="X783" s="58"/>
      <c r="Y783" s="58"/>
    </row>
    <row r="784" spans="1:25" ht="18" customHeight="1" x14ac:dyDescent="0.2">
      <c r="A784" s="23"/>
      <c r="B784" s="23"/>
      <c r="C784" s="23"/>
      <c r="D784" s="23"/>
      <c r="E784" s="58"/>
      <c r="F784" s="58"/>
      <c r="G784" s="396"/>
      <c r="H784" s="67"/>
      <c r="I784" s="58"/>
      <c r="J784" s="58"/>
      <c r="K784" s="58"/>
      <c r="L784" s="58"/>
      <c r="M784" s="58"/>
      <c r="N784" s="58"/>
      <c r="O784" s="58"/>
      <c r="P784" s="58"/>
      <c r="Q784" s="58"/>
      <c r="R784" s="58"/>
      <c r="S784" s="58"/>
      <c r="T784" s="58"/>
      <c r="U784" s="58"/>
      <c r="V784" s="58"/>
      <c r="W784" s="58"/>
      <c r="X784" s="58"/>
      <c r="Y784" s="58"/>
    </row>
    <row r="785" spans="1:25" ht="18" customHeight="1" x14ac:dyDescent="0.2">
      <c r="A785" s="23"/>
      <c r="B785" s="23"/>
      <c r="C785" s="23"/>
      <c r="D785" s="23"/>
      <c r="E785" s="58"/>
      <c r="F785" s="58"/>
      <c r="G785" s="396"/>
      <c r="H785" s="67"/>
      <c r="I785" s="58"/>
      <c r="J785" s="58"/>
      <c r="K785" s="58"/>
      <c r="L785" s="58"/>
      <c r="M785" s="58"/>
      <c r="N785" s="58"/>
      <c r="O785" s="58"/>
      <c r="P785" s="58"/>
      <c r="Q785" s="58"/>
      <c r="R785" s="58"/>
      <c r="S785" s="58"/>
      <c r="T785" s="58"/>
      <c r="U785" s="58"/>
      <c r="V785" s="58"/>
      <c r="W785" s="58"/>
      <c r="X785" s="58"/>
      <c r="Y785" s="58"/>
    </row>
    <row r="786" spans="1:25" ht="18" customHeight="1" x14ac:dyDescent="0.2">
      <c r="A786" s="23"/>
      <c r="B786" s="23"/>
      <c r="C786" s="23"/>
      <c r="D786" s="23"/>
      <c r="E786" s="58"/>
      <c r="F786" s="58"/>
      <c r="G786" s="396"/>
      <c r="H786" s="67"/>
      <c r="I786" s="58"/>
      <c r="J786" s="58"/>
      <c r="K786" s="58"/>
      <c r="L786" s="58"/>
      <c r="M786" s="58"/>
      <c r="N786" s="58"/>
      <c r="O786" s="58"/>
      <c r="P786" s="58"/>
      <c r="Q786" s="58"/>
      <c r="R786" s="58"/>
      <c r="S786" s="58"/>
      <c r="T786" s="58"/>
      <c r="U786" s="58"/>
      <c r="V786" s="58"/>
      <c r="W786" s="58"/>
      <c r="X786" s="58"/>
      <c r="Y786" s="58"/>
    </row>
    <row r="787" spans="1:25" ht="18" customHeight="1" x14ac:dyDescent="0.2">
      <c r="A787" s="23"/>
      <c r="B787" s="23"/>
      <c r="C787" s="23"/>
      <c r="D787" s="23"/>
      <c r="E787" s="58"/>
      <c r="F787" s="58"/>
      <c r="G787" s="396"/>
      <c r="H787" s="67"/>
      <c r="I787" s="58"/>
      <c r="J787" s="58"/>
      <c r="K787" s="58"/>
      <c r="L787" s="58"/>
      <c r="M787" s="58"/>
      <c r="N787" s="58"/>
      <c r="O787" s="58"/>
      <c r="P787" s="58"/>
      <c r="Q787" s="58"/>
      <c r="R787" s="58"/>
      <c r="S787" s="58"/>
      <c r="T787" s="58"/>
      <c r="U787" s="58"/>
      <c r="V787" s="58"/>
      <c r="W787" s="58"/>
      <c r="X787" s="58"/>
      <c r="Y787" s="58"/>
    </row>
    <row r="788" spans="1:25" ht="18" customHeight="1" x14ac:dyDescent="0.2">
      <c r="A788" s="23"/>
      <c r="B788" s="23"/>
      <c r="C788" s="23"/>
      <c r="D788" s="23"/>
      <c r="E788" s="58"/>
      <c r="F788" s="58"/>
      <c r="G788" s="396"/>
      <c r="H788" s="67"/>
      <c r="I788" s="58"/>
      <c r="J788" s="58"/>
      <c r="K788" s="58"/>
      <c r="L788" s="58"/>
      <c r="M788" s="58"/>
      <c r="N788" s="58"/>
      <c r="O788" s="58"/>
      <c r="P788" s="58"/>
      <c r="Q788" s="58"/>
      <c r="R788" s="58"/>
      <c r="S788" s="58"/>
      <c r="T788" s="58"/>
      <c r="U788" s="58"/>
      <c r="V788" s="58"/>
      <c r="W788" s="58"/>
      <c r="X788" s="58"/>
      <c r="Y788" s="58"/>
    </row>
    <row r="789" spans="1:25" ht="18" customHeight="1" x14ac:dyDescent="0.2">
      <c r="A789" s="23"/>
      <c r="B789" s="23"/>
      <c r="C789" s="23"/>
      <c r="D789" s="23"/>
      <c r="E789" s="58"/>
      <c r="F789" s="58"/>
      <c r="G789" s="396"/>
      <c r="H789" s="67"/>
      <c r="I789" s="58"/>
      <c r="J789" s="58"/>
      <c r="K789" s="58"/>
      <c r="L789" s="58"/>
      <c r="M789" s="58"/>
      <c r="N789" s="58"/>
      <c r="O789" s="58"/>
      <c r="P789" s="58"/>
      <c r="Q789" s="58"/>
      <c r="R789" s="58"/>
      <c r="S789" s="58"/>
      <c r="T789" s="58"/>
      <c r="U789" s="58"/>
      <c r="V789" s="58"/>
      <c r="W789" s="58"/>
      <c r="X789" s="58"/>
      <c r="Y789" s="58"/>
    </row>
    <row r="790" spans="1:25" ht="18" customHeight="1" x14ac:dyDescent="0.2">
      <c r="A790" s="23"/>
      <c r="B790" s="23"/>
      <c r="C790" s="23"/>
      <c r="D790" s="23"/>
      <c r="E790" s="58"/>
      <c r="F790" s="58"/>
      <c r="G790" s="396"/>
      <c r="H790" s="67"/>
      <c r="I790" s="58"/>
      <c r="J790" s="58"/>
      <c r="K790" s="58"/>
      <c r="L790" s="58"/>
      <c r="M790" s="58"/>
      <c r="N790" s="58"/>
      <c r="O790" s="58"/>
      <c r="P790" s="58"/>
      <c r="Q790" s="58"/>
      <c r="R790" s="58"/>
      <c r="S790" s="58"/>
      <c r="T790" s="58"/>
      <c r="U790" s="58"/>
      <c r="V790" s="58"/>
      <c r="W790" s="58"/>
      <c r="X790" s="58"/>
      <c r="Y790" s="58"/>
    </row>
    <row r="791" spans="1:25" ht="18" customHeight="1" x14ac:dyDescent="0.2">
      <c r="A791" s="23"/>
      <c r="B791" s="23"/>
      <c r="C791" s="23"/>
      <c r="D791" s="23"/>
      <c r="E791" s="58"/>
      <c r="F791" s="58"/>
      <c r="G791" s="396"/>
      <c r="H791" s="67"/>
      <c r="I791" s="58"/>
      <c r="J791" s="58"/>
      <c r="K791" s="58"/>
      <c r="L791" s="58"/>
      <c r="M791" s="58"/>
      <c r="N791" s="58"/>
      <c r="O791" s="58"/>
      <c r="P791" s="58"/>
      <c r="Q791" s="58"/>
      <c r="R791" s="58"/>
      <c r="S791" s="58"/>
      <c r="T791" s="58"/>
      <c r="U791" s="58"/>
      <c r="V791" s="58"/>
      <c r="W791" s="58"/>
      <c r="X791" s="58"/>
      <c r="Y791" s="58"/>
    </row>
    <row r="792" spans="1:25" ht="18" customHeight="1" x14ac:dyDescent="0.2">
      <c r="A792" s="23"/>
      <c r="B792" s="23"/>
      <c r="C792" s="23"/>
      <c r="D792" s="23"/>
      <c r="E792" s="58"/>
      <c r="F792" s="58"/>
      <c r="G792" s="396"/>
      <c r="H792" s="67"/>
      <c r="I792" s="58"/>
      <c r="J792" s="58"/>
      <c r="K792" s="58"/>
      <c r="L792" s="58"/>
      <c r="M792" s="58"/>
      <c r="N792" s="58"/>
      <c r="O792" s="58"/>
      <c r="P792" s="58"/>
      <c r="Q792" s="58"/>
      <c r="R792" s="58"/>
      <c r="S792" s="58"/>
      <c r="T792" s="58"/>
      <c r="U792" s="58"/>
      <c r="V792" s="58"/>
      <c r="W792" s="58"/>
      <c r="X792" s="58"/>
      <c r="Y792" s="58"/>
    </row>
    <row r="793" spans="1:25" ht="18" customHeight="1" x14ac:dyDescent="0.2">
      <c r="A793" s="23"/>
      <c r="B793" s="23"/>
      <c r="C793" s="23"/>
      <c r="D793" s="23"/>
      <c r="E793" s="58"/>
      <c r="F793" s="58"/>
      <c r="G793" s="396"/>
      <c r="H793" s="67"/>
      <c r="I793" s="58"/>
      <c r="J793" s="58"/>
      <c r="K793" s="58"/>
      <c r="L793" s="58"/>
      <c r="M793" s="58"/>
      <c r="N793" s="58"/>
      <c r="O793" s="58"/>
      <c r="P793" s="58"/>
      <c r="Q793" s="58"/>
      <c r="R793" s="58"/>
      <c r="S793" s="58"/>
      <c r="T793" s="58"/>
      <c r="U793" s="58"/>
      <c r="V793" s="58"/>
      <c r="W793" s="58"/>
      <c r="X793" s="58"/>
      <c r="Y793" s="58"/>
    </row>
    <row r="794" spans="1:25" ht="18" customHeight="1" x14ac:dyDescent="0.2">
      <c r="A794" s="23"/>
      <c r="B794" s="23"/>
      <c r="C794" s="23"/>
      <c r="D794" s="23"/>
      <c r="E794" s="58"/>
      <c r="F794" s="58"/>
      <c r="G794" s="396"/>
      <c r="H794" s="67"/>
      <c r="I794" s="58"/>
      <c r="J794" s="58"/>
      <c r="K794" s="58"/>
      <c r="L794" s="58"/>
      <c r="M794" s="58"/>
      <c r="N794" s="58"/>
      <c r="O794" s="58"/>
      <c r="P794" s="58"/>
      <c r="Q794" s="58"/>
      <c r="R794" s="58"/>
      <c r="S794" s="58"/>
      <c r="T794" s="58"/>
      <c r="U794" s="58"/>
      <c r="V794" s="58"/>
      <c r="W794" s="58"/>
      <c r="X794" s="58"/>
      <c r="Y794" s="58"/>
    </row>
    <row r="795" spans="1:25" ht="18" customHeight="1" x14ac:dyDescent="0.2">
      <c r="A795" s="23"/>
      <c r="B795" s="23"/>
      <c r="C795" s="23"/>
      <c r="D795" s="23"/>
      <c r="E795" s="58"/>
      <c r="F795" s="58"/>
      <c r="G795" s="396"/>
      <c r="H795" s="67"/>
      <c r="I795" s="58"/>
      <c r="J795" s="58"/>
      <c r="K795" s="58"/>
      <c r="L795" s="58"/>
      <c r="M795" s="58"/>
      <c r="N795" s="58"/>
      <c r="O795" s="58"/>
      <c r="P795" s="58"/>
      <c r="Q795" s="58"/>
      <c r="R795" s="58"/>
      <c r="S795" s="58"/>
      <c r="T795" s="58"/>
      <c r="U795" s="58"/>
      <c r="V795" s="58"/>
      <c r="W795" s="58"/>
      <c r="X795" s="58"/>
      <c r="Y795" s="58"/>
    </row>
    <row r="796" spans="1:25" ht="18" customHeight="1" x14ac:dyDescent="0.2">
      <c r="A796" s="23"/>
      <c r="B796" s="23"/>
      <c r="C796" s="23"/>
      <c r="D796" s="23"/>
      <c r="E796" s="58"/>
      <c r="F796" s="58"/>
      <c r="G796" s="396"/>
      <c r="H796" s="67"/>
      <c r="I796" s="58"/>
      <c r="J796" s="58"/>
      <c r="K796" s="58"/>
      <c r="L796" s="58"/>
      <c r="M796" s="58"/>
      <c r="N796" s="58"/>
      <c r="O796" s="58"/>
      <c r="P796" s="58"/>
      <c r="Q796" s="58"/>
      <c r="R796" s="58"/>
      <c r="S796" s="58"/>
      <c r="T796" s="58"/>
      <c r="U796" s="58"/>
      <c r="V796" s="58"/>
      <c r="W796" s="58"/>
      <c r="X796" s="58"/>
      <c r="Y796" s="58"/>
    </row>
    <row r="797" spans="1:25" ht="18" customHeight="1" x14ac:dyDescent="0.2">
      <c r="A797" s="23"/>
      <c r="B797" s="23"/>
      <c r="C797" s="23"/>
      <c r="D797" s="23"/>
      <c r="E797" s="58"/>
      <c r="F797" s="58"/>
      <c r="G797" s="396"/>
      <c r="H797" s="67"/>
      <c r="I797" s="58"/>
      <c r="J797" s="58"/>
      <c r="K797" s="58"/>
      <c r="L797" s="58"/>
      <c r="M797" s="58"/>
      <c r="N797" s="58"/>
      <c r="O797" s="58"/>
      <c r="P797" s="58"/>
      <c r="Q797" s="58"/>
      <c r="R797" s="58"/>
      <c r="S797" s="58"/>
      <c r="T797" s="58"/>
      <c r="U797" s="58"/>
      <c r="V797" s="58"/>
      <c r="W797" s="58"/>
      <c r="X797" s="58"/>
      <c r="Y797" s="58"/>
    </row>
    <row r="798" spans="1:25" ht="18" customHeight="1" x14ac:dyDescent="0.2">
      <c r="A798" s="23"/>
      <c r="B798" s="23"/>
      <c r="C798" s="23"/>
      <c r="D798" s="23"/>
      <c r="E798" s="58"/>
      <c r="F798" s="58"/>
      <c r="G798" s="396"/>
      <c r="H798" s="67"/>
      <c r="I798" s="58"/>
      <c r="J798" s="58"/>
      <c r="K798" s="58"/>
      <c r="L798" s="58"/>
      <c r="M798" s="58"/>
      <c r="N798" s="58"/>
      <c r="O798" s="58"/>
      <c r="P798" s="58"/>
      <c r="Q798" s="58"/>
      <c r="R798" s="58"/>
      <c r="S798" s="58"/>
      <c r="T798" s="58"/>
      <c r="U798" s="58"/>
      <c r="V798" s="58"/>
      <c r="W798" s="58"/>
      <c r="X798" s="58"/>
      <c r="Y798" s="58"/>
    </row>
    <row r="799" spans="1:25" ht="18" customHeight="1" x14ac:dyDescent="0.2">
      <c r="A799" s="23"/>
      <c r="B799" s="23"/>
      <c r="C799" s="23"/>
      <c r="D799" s="23"/>
      <c r="E799" s="58"/>
      <c r="F799" s="58"/>
      <c r="G799" s="396"/>
      <c r="H799" s="67"/>
      <c r="I799" s="58"/>
      <c r="J799" s="58"/>
      <c r="K799" s="58"/>
      <c r="L799" s="58"/>
      <c r="M799" s="58"/>
      <c r="N799" s="58"/>
      <c r="O799" s="58"/>
      <c r="P799" s="58"/>
      <c r="Q799" s="58"/>
      <c r="R799" s="58"/>
      <c r="S799" s="58"/>
      <c r="T799" s="58"/>
      <c r="U799" s="58"/>
      <c r="V799" s="58"/>
      <c r="W799" s="58"/>
      <c r="X799" s="58"/>
      <c r="Y799" s="58"/>
    </row>
    <row r="800" spans="1:25" ht="18" customHeight="1" x14ac:dyDescent="0.2">
      <c r="A800" s="23"/>
      <c r="B800" s="23"/>
      <c r="C800" s="23"/>
      <c r="D800" s="23"/>
      <c r="E800" s="58"/>
      <c r="F800" s="58"/>
      <c r="G800" s="396"/>
      <c r="H800" s="67"/>
      <c r="I800" s="58"/>
      <c r="J800" s="58"/>
      <c r="K800" s="58"/>
      <c r="L800" s="58"/>
      <c r="M800" s="58"/>
      <c r="N800" s="58"/>
      <c r="O800" s="58"/>
      <c r="P800" s="58"/>
      <c r="Q800" s="58"/>
      <c r="R800" s="58"/>
      <c r="S800" s="58"/>
      <c r="T800" s="58"/>
      <c r="U800" s="58"/>
      <c r="V800" s="58"/>
      <c r="W800" s="58"/>
      <c r="X800" s="58"/>
      <c r="Y800" s="58"/>
    </row>
    <row r="801" spans="1:25" ht="18" customHeight="1" x14ac:dyDescent="0.2">
      <c r="A801" s="23"/>
      <c r="B801" s="23"/>
      <c r="C801" s="23"/>
      <c r="D801" s="23"/>
      <c r="E801" s="58"/>
      <c r="F801" s="58"/>
      <c r="G801" s="396"/>
      <c r="H801" s="67"/>
      <c r="I801" s="58"/>
      <c r="J801" s="58"/>
      <c r="K801" s="58"/>
      <c r="L801" s="58"/>
      <c r="M801" s="58"/>
      <c r="N801" s="58"/>
      <c r="O801" s="58"/>
      <c r="P801" s="58"/>
      <c r="Q801" s="58"/>
      <c r="R801" s="58"/>
      <c r="S801" s="58"/>
      <c r="T801" s="58"/>
      <c r="U801" s="58"/>
      <c r="V801" s="58"/>
      <c r="W801" s="58"/>
      <c r="X801" s="58"/>
      <c r="Y801" s="58"/>
    </row>
    <row r="802" spans="1:25" ht="18" customHeight="1" x14ac:dyDescent="0.2">
      <c r="A802" s="23"/>
      <c r="B802" s="23"/>
      <c r="C802" s="23"/>
      <c r="D802" s="23"/>
      <c r="E802" s="58"/>
      <c r="F802" s="58"/>
      <c r="G802" s="396"/>
      <c r="H802" s="67"/>
      <c r="I802" s="58"/>
      <c r="J802" s="58"/>
      <c r="K802" s="58"/>
      <c r="L802" s="58"/>
      <c r="M802" s="58"/>
      <c r="N802" s="58"/>
      <c r="O802" s="58"/>
      <c r="P802" s="58"/>
      <c r="Q802" s="58"/>
      <c r="R802" s="58"/>
      <c r="S802" s="58"/>
      <c r="T802" s="58"/>
      <c r="U802" s="58"/>
      <c r="V802" s="58"/>
      <c r="W802" s="58"/>
      <c r="X802" s="58"/>
      <c r="Y802" s="58"/>
    </row>
    <row r="803" spans="1:25" ht="18" customHeight="1" x14ac:dyDescent="0.2">
      <c r="A803" s="23"/>
      <c r="B803" s="23"/>
      <c r="C803" s="23"/>
      <c r="D803" s="23"/>
      <c r="E803" s="58"/>
      <c r="F803" s="58"/>
      <c r="G803" s="396"/>
      <c r="H803" s="67"/>
      <c r="I803" s="58"/>
      <c r="J803" s="58"/>
      <c r="K803" s="58"/>
      <c r="L803" s="58"/>
      <c r="M803" s="58"/>
      <c r="N803" s="58"/>
      <c r="O803" s="58"/>
      <c r="P803" s="58"/>
      <c r="Q803" s="58"/>
      <c r="R803" s="58"/>
      <c r="S803" s="58"/>
      <c r="T803" s="58"/>
      <c r="U803" s="58"/>
      <c r="V803" s="58"/>
      <c r="W803" s="58"/>
      <c r="X803" s="58"/>
      <c r="Y803" s="58"/>
    </row>
    <row r="804" spans="1:25" ht="18" customHeight="1" x14ac:dyDescent="0.2">
      <c r="A804" s="23"/>
      <c r="B804" s="23"/>
      <c r="C804" s="23"/>
      <c r="D804" s="23"/>
      <c r="E804" s="58"/>
      <c r="F804" s="58"/>
      <c r="G804" s="396"/>
      <c r="H804" s="67"/>
      <c r="I804" s="58"/>
      <c r="J804" s="58"/>
      <c r="K804" s="58"/>
      <c r="L804" s="58"/>
      <c r="M804" s="58"/>
      <c r="N804" s="58"/>
      <c r="O804" s="58"/>
      <c r="P804" s="58"/>
      <c r="Q804" s="58"/>
      <c r="R804" s="58"/>
      <c r="S804" s="58"/>
      <c r="T804" s="58"/>
      <c r="U804" s="58"/>
      <c r="V804" s="58"/>
      <c r="W804" s="58"/>
      <c r="X804" s="58"/>
      <c r="Y804" s="58"/>
    </row>
    <row r="805" spans="1:25" ht="18" customHeight="1" x14ac:dyDescent="0.2">
      <c r="A805" s="23"/>
      <c r="B805" s="23"/>
      <c r="C805" s="23"/>
      <c r="D805" s="23"/>
      <c r="E805" s="58"/>
      <c r="F805" s="58"/>
      <c r="G805" s="396"/>
      <c r="H805" s="67"/>
      <c r="I805" s="58"/>
      <c r="J805" s="58"/>
      <c r="K805" s="58"/>
      <c r="L805" s="58"/>
      <c r="M805" s="58"/>
      <c r="N805" s="58"/>
      <c r="O805" s="58"/>
      <c r="P805" s="58"/>
      <c r="Q805" s="58"/>
      <c r="R805" s="58"/>
      <c r="S805" s="58"/>
      <c r="T805" s="58"/>
      <c r="U805" s="58"/>
      <c r="V805" s="58"/>
      <c r="W805" s="58"/>
      <c r="X805" s="58"/>
      <c r="Y805" s="58"/>
    </row>
    <row r="806" spans="1:25" ht="18" customHeight="1" x14ac:dyDescent="0.2">
      <c r="A806" s="23"/>
      <c r="B806" s="23"/>
      <c r="C806" s="23"/>
      <c r="D806" s="23"/>
      <c r="E806" s="58"/>
      <c r="F806" s="58"/>
      <c r="G806" s="396"/>
      <c r="H806" s="67"/>
      <c r="I806" s="58"/>
      <c r="J806" s="58"/>
      <c r="K806" s="58"/>
      <c r="L806" s="58"/>
      <c r="M806" s="58"/>
      <c r="N806" s="58"/>
      <c r="O806" s="58"/>
      <c r="P806" s="58"/>
      <c r="Q806" s="58"/>
      <c r="R806" s="58"/>
      <c r="S806" s="58"/>
      <c r="T806" s="58"/>
      <c r="U806" s="58"/>
      <c r="V806" s="58"/>
      <c r="W806" s="58"/>
      <c r="X806" s="58"/>
      <c r="Y806" s="58"/>
    </row>
    <row r="807" spans="1:25" ht="18" customHeight="1" x14ac:dyDescent="0.2">
      <c r="A807" s="23"/>
      <c r="B807" s="23"/>
      <c r="C807" s="23"/>
      <c r="D807" s="23"/>
      <c r="E807" s="58"/>
      <c r="F807" s="58"/>
      <c r="G807" s="396"/>
      <c r="H807" s="67"/>
      <c r="I807" s="58"/>
      <c r="J807" s="58"/>
      <c r="K807" s="58"/>
      <c r="L807" s="58"/>
      <c r="M807" s="58"/>
      <c r="N807" s="58"/>
      <c r="O807" s="58"/>
      <c r="P807" s="58"/>
      <c r="Q807" s="58"/>
      <c r="R807" s="58"/>
      <c r="S807" s="58"/>
      <c r="T807" s="58"/>
      <c r="U807" s="58"/>
      <c r="V807" s="58"/>
      <c r="W807" s="58"/>
      <c r="X807" s="58"/>
      <c r="Y807" s="58"/>
    </row>
    <row r="808" spans="1:25" ht="18" customHeight="1" x14ac:dyDescent="0.2">
      <c r="A808" s="23"/>
      <c r="B808" s="23"/>
      <c r="C808" s="23"/>
      <c r="D808" s="23"/>
      <c r="E808" s="58"/>
      <c r="F808" s="58"/>
      <c r="G808" s="396"/>
      <c r="H808" s="67"/>
      <c r="I808" s="58"/>
      <c r="J808" s="58"/>
      <c r="K808" s="58"/>
      <c r="L808" s="58"/>
      <c r="M808" s="58"/>
      <c r="N808" s="58"/>
      <c r="O808" s="58"/>
      <c r="P808" s="58"/>
      <c r="Q808" s="58"/>
      <c r="R808" s="58"/>
      <c r="S808" s="58"/>
      <c r="T808" s="58"/>
      <c r="U808" s="58"/>
      <c r="V808" s="58"/>
      <c r="W808" s="58"/>
      <c r="X808" s="58"/>
      <c r="Y808" s="58"/>
    </row>
    <row r="809" spans="1:25" ht="18" customHeight="1" x14ac:dyDescent="0.2">
      <c r="A809" s="23"/>
      <c r="B809" s="23"/>
      <c r="C809" s="23"/>
      <c r="D809" s="23"/>
      <c r="E809" s="58"/>
      <c r="F809" s="58"/>
      <c r="G809" s="396"/>
      <c r="H809" s="67"/>
      <c r="I809" s="58"/>
      <c r="J809" s="58"/>
      <c r="K809" s="58"/>
      <c r="L809" s="58"/>
      <c r="M809" s="58"/>
      <c r="N809" s="58"/>
      <c r="O809" s="58"/>
      <c r="P809" s="58"/>
      <c r="Q809" s="58"/>
      <c r="R809" s="58"/>
      <c r="S809" s="58"/>
      <c r="T809" s="58"/>
      <c r="U809" s="58"/>
      <c r="V809" s="58"/>
      <c r="W809" s="58"/>
      <c r="X809" s="58"/>
      <c r="Y809" s="58"/>
    </row>
    <row r="810" spans="1:25" ht="18" customHeight="1" x14ac:dyDescent="0.2">
      <c r="A810" s="23"/>
      <c r="B810" s="23"/>
      <c r="C810" s="23"/>
      <c r="D810" s="23"/>
      <c r="E810" s="58"/>
      <c r="F810" s="58"/>
      <c r="G810" s="396"/>
      <c r="H810" s="67"/>
      <c r="I810" s="58"/>
      <c r="J810" s="58"/>
      <c r="K810" s="58"/>
      <c r="L810" s="58"/>
      <c r="M810" s="58"/>
      <c r="N810" s="58"/>
      <c r="O810" s="58"/>
      <c r="P810" s="58"/>
      <c r="Q810" s="58"/>
      <c r="R810" s="58"/>
      <c r="S810" s="58"/>
      <c r="T810" s="58"/>
      <c r="U810" s="58"/>
      <c r="V810" s="58"/>
      <c r="W810" s="58"/>
      <c r="X810" s="58"/>
      <c r="Y810" s="58"/>
    </row>
    <row r="811" spans="1:25" ht="18" customHeight="1" x14ac:dyDescent="0.2">
      <c r="A811" s="23"/>
      <c r="B811" s="23"/>
      <c r="C811" s="23"/>
      <c r="D811" s="23"/>
      <c r="E811" s="58"/>
      <c r="F811" s="58"/>
      <c r="G811" s="396"/>
      <c r="H811" s="67"/>
      <c r="I811" s="58"/>
      <c r="J811" s="58"/>
      <c r="K811" s="58"/>
      <c r="L811" s="58"/>
      <c r="M811" s="58"/>
      <c r="N811" s="58"/>
      <c r="O811" s="58"/>
      <c r="P811" s="58"/>
      <c r="Q811" s="58"/>
      <c r="R811" s="58"/>
      <c r="S811" s="58"/>
      <c r="T811" s="58"/>
      <c r="U811" s="58"/>
      <c r="V811" s="58"/>
      <c r="W811" s="58"/>
      <c r="X811" s="58"/>
      <c r="Y811" s="58"/>
    </row>
    <row r="812" spans="1:25" ht="18" customHeight="1" x14ac:dyDescent="0.2">
      <c r="A812" s="23"/>
      <c r="B812" s="23"/>
      <c r="C812" s="23"/>
      <c r="D812" s="23"/>
      <c r="E812" s="58"/>
      <c r="F812" s="58"/>
      <c r="G812" s="396"/>
      <c r="H812" s="67"/>
      <c r="I812" s="58"/>
      <c r="J812" s="58"/>
      <c r="K812" s="58"/>
      <c r="L812" s="58"/>
      <c r="M812" s="58"/>
      <c r="N812" s="58"/>
      <c r="O812" s="58"/>
      <c r="P812" s="58"/>
      <c r="Q812" s="58"/>
      <c r="R812" s="58"/>
      <c r="S812" s="58"/>
      <c r="T812" s="58"/>
      <c r="U812" s="58"/>
      <c r="V812" s="58"/>
      <c r="W812" s="58"/>
      <c r="X812" s="58"/>
      <c r="Y812" s="58"/>
    </row>
    <row r="813" spans="1:25" ht="18" customHeight="1" x14ac:dyDescent="0.2">
      <c r="A813" s="23"/>
      <c r="B813" s="23"/>
      <c r="C813" s="23"/>
      <c r="D813" s="23"/>
      <c r="E813" s="58"/>
      <c r="F813" s="58"/>
      <c r="G813" s="396"/>
      <c r="H813" s="67"/>
      <c r="I813" s="58"/>
      <c r="J813" s="58"/>
      <c r="K813" s="58"/>
      <c r="L813" s="58"/>
      <c r="M813" s="58"/>
      <c r="N813" s="58"/>
      <c r="O813" s="58"/>
      <c r="P813" s="58"/>
      <c r="Q813" s="58"/>
      <c r="R813" s="58"/>
      <c r="S813" s="58"/>
      <c r="T813" s="58"/>
      <c r="U813" s="58"/>
      <c r="V813" s="58"/>
      <c r="W813" s="58"/>
      <c r="X813" s="58"/>
      <c r="Y813" s="58"/>
    </row>
    <row r="814" spans="1:25" ht="18" customHeight="1" x14ac:dyDescent="0.2">
      <c r="A814" s="23"/>
      <c r="B814" s="23"/>
      <c r="C814" s="23"/>
      <c r="D814" s="23"/>
      <c r="E814" s="58"/>
      <c r="F814" s="58"/>
      <c r="G814" s="396"/>
      <c r="H814" s="67"/>
      <c r="I814" s="58"/>
      <c r="J814" s="58"/>
      <c r="K814" s="58"/>
      <c r="L814" s="58"/>
      <c r="M814" s="58"/>
      <c r="N814" s="58"/>
      <c r="O814" s="58"/>
      <c r="P814" s="58"/>
      <c r="Q814" s="58"/>
      <c r="R814" s="58"/>
      <c r="S814" s="58"/>
      <c r="T814" s="58"/>
      <c r="U814" s="58"/>
      <c r="V814" s="58"/>
      <c r="W814" s="58"/>
      <c r="X814" s="58"/>
      <c r="Y814" s="58"/>
    </row>
    <row r="815" spans="1:25" ht="18" customHeight="1" x14ac:dyDescent="0.2">
      <c r="A815" s="23"/>
      <c r="B815" s="23"/>
      <c r="C815" s="23"/>
      <c r="D815" s="23"/>
      <c r="E815" s="58"/>
      <c r="F815" s="58"/>
      <c r="G815" s="396"/>
      <c r="H815" s="67"/>
      <c r="I815" s="58"/>
      <c r="J815" s="58"/>
      <c r="K815" s="58"/>
      <c r="L815" s="58"/>
      <c r="M815" s="58"/>
      <c r="N815" s="58"/>
      <c r="O815" s="58"/>
      <c r="P815" s="58"/>
      <c r="Q815" s="58"/>
      <c r="R815" s="58"/>
      <c r="S815" s="58"/>
      <c r="T815" s="58"/>
      <c r="U815" s="58"/>
      <c r="V815" s="58"/>
      <c r="W815" s="58"/>
      <c r="X815" s="58"/>
      <c r="Y815" s="58"/>
    </row>
    <row r="816" spans="1:25" ht="18" customHeight="1" x14ac:dyDescent="0.2">
      <c r="A816" s="23"/>
      <c r="B816" s="23"/>
      <c r="C816" s="23"/>
      <c r="D816" s="23"/>
      <c r="E816" s="58"/>
      <c r="F816" s="58"/>
      <c r="G816" s="396"/>
      <c r="H816" s="67"/>
      <c r="I816" s="58"/>
      <c r="J816" s="58"/>
      <c r="K816" s="58"/>
      <c r="L816" s="58"/>
      <c r="M816" s="58"/>
      <c r="N816" s="58"/>
      <c r="O816" s="58"/>
      <c r="P816" s="58"/>
      <c r="Q816" s="58"/>
      <c r="R816" s="58"/>
      <c r="S816" s="58"/>
      <c r="T816" s="58"/>
      <c r="U816" s="58"/>
      <c r="V816" s="58"/>
      <c r="W816" s="58"/>
      <c r="X816" s="58"/>
      <c r="Y816" s="58"/>
    </row>
    <row r="817" spans="1:25" ht="18" customHeight="1" x14ac:dyDescent="0.2">
      <c r="A817" s="23"/>
      <c r="B817" s="23"/>
      <c r="C817" s="23"/>
      <c r="D817" s="23"/>
      <c r="E817" s="58"/>
      <c r="F817" s="58"/>
      <c r="G817" s="396"/>
      <c r="H817" s="67"/>
      <c r="I817" s="58"/>
      <c r="J817" s="58"/>
      <c r="K817" s="58"/>
      <c r="L817" s="58"/>
      <c r="M817" s="58"/>
      <c r="N817" s="58"/>
      <c r="O817" s="58"/>
      <c r="P817" s="58"/>
      <c r="Q817" s="58"/>
      <c r="R817" s="58"/>
      <c r="S817" s="58"/>
      <c r="T817" s="58"/>
      <c r="U817" s="58"/>
      <c r="V817" s="58"/>
      <c r="W817" s="58"/>
      <c r="X817" s="58"/>
      <c r="Y817" s="58"/>
    </row>
    <row r="818" spans="1:25" ht="18" customHeight="1" x14ac:dyDescent="0.2">
      <c r="A818" s="23"/>
      <c r="B818" s="23"/>
      <c r="C818" s="23"/>
      <c r="D818" s="23"/>
      <c r="E818" s="58"/>
      <c r="F818" s="58"/>
      <c r="G818" s="396"/>
      <c r="H818" s="67"/>
      <c r="I818" s="58"/>
      <c r="J818" s="58"/>
      <c r="K818" s="58"/>
      <c r="L818" s="58"/>
      <c r="M818" s="58"/>
      <c r="N818" s="58"/>
      <c r="O818" s="58"/>
      <c r="P818" s="58"/>
      <c r="Q818" s="58"/>
      <c r="R818" s="58"/>
      <c r="S818" s="58"/>
      <c r="T818" s="58"/>
      <c r="U818" s="58"/>
      <c r="V818" s="58"/>
      <c r="W818" s="58"/>
      <c r="X818" s="58"/>
      <c r="Y818" s="58"/>
    </row>
    <row r="819" spans="1:25" ht="18" customHeight="1" x14ac:dyDescent="0.2">
      <c r="A819" s="23"/>
      <c r="B819" s="23"/>
      <c r="C819" s="23"/>
      <c r="D819" s="23"/>
      <c r="E819" s="58"/>
      <c r="F819" s="58"/>
      <c r="G819" s="396"/>
      <c r="H819" s="67"/>
      <c r="I819" s="58"/>
      <c r="J819" s="58"/>
      <c r="K819" s="58"/>
      <c r="L819" s="58"/>
      <c r="M819" s="58"/>
      <c r="N819" s="58"/>
      <c r="O819" s="58"/>
      <c r="P819" s="58"/>
      <c r="Q819" s="58"/>
      <c r="R819" s="58"/>
      <c r="S819" s="58"/>
      <c r="T819" s="58"/>
      <c r="U819" s="58"/>
      <c r="V819" s="58"/>
      <c r="W819" s="58"/>
      <c r="X819" s="58"/>
      <c r="Y819" s="58"/>
    </row>
    <row r="820" spans="1:25" ht="18" customHeight="1" x14ac:dyDescent="0.2">
      <c r="A820" s="23"/>
      <c r="B820" s="23"/>
      <c r="C820" s="23"/>
      <c r="D820" s="23"/>
      <c r="E820" s="58"/>
      <c r="F820" s="58"/>
      <c r="G820" s="396"/>
      <c r="H820" s="67"/>
      <c r="I820" s="58"/>
      <c r="J820" s="58"/>
      <c r="K820" s="58"/>
      <c r="L820" s="58"/>
      <c r="M820" s="58"/>
      <c r="N820" s="58"/>
      <c r="O820" s="58"/>
      <c r="P820" s="58"/>
      <c r="Q820" s="58"/>
      <c r="R820" s="58"/>
      <c r="S820" s="58"/>
      <c r="T820" s="58"/>
      <c r="U820" s="58"/>
      <c r="V820" s="58"/>
      <c r="W820" s="58"/>
      <c r="X820" s="58"/>
      <c r="Y820" s="58"/>
    </row>
    <row r="821" spans="1:25" ht="18" customHeight="1" x14ac:dyDescent="0.2">
      <c r="A821" s="23"/>
      <c r="B821" s="23"/>
      <c r="C821" s="23"/>
      <c r="D821" s="23"/>
      <c r="E821" s="58"/>
      <c r="F821" s="58"/>
      <c r="G821" s="396"/>
      <c r="H821" s="67"/>
      <c r="I821" s="58"/>
      <c r="J821" s="58"/>
      <c r="K821" s="58"/>
      <c r="L821" s="58"/>
      <c r="M821" s="58"/>
      <c r="N821" s="58"/>
      <c r="O821" s="58"/>
      <c r="P821" s="58"/>
      <c r="Q821" s="58"/>
      <c r="R821" s="58"/>
      <c r="S821" s="58"/>
      <c r="T821" s="58"/>
      <c r="U821" s="58"/>
      <c r="V821" s="58"/>
      <c r="W821" s="58"/>
      <c r="X821" s="58"/>
      <c r="Y821" s="58"/>
    </row>
    <row r="822" spans="1:25" ht="18" customHeight="1" x14ac:dyDescent="0.2">
      <c r="A822" s="23"/>
      <c r="B822" s="23"/>
      <c r="C822" s="23"/>
      <c r="D822" s="23"/>
      <c r="E822" s="58"/>
      <c r="F822" s="58"/>
      <c r="G822" s="396"/>
      <c r="H822" s="67"/>
      <c r="I822" s="58"/>
      <c r="J822" s="58"/>
      <c r="K822" s="58"/>
      <c r="L822" s="58"/>
      <c r="M822" s="58"/>
      <c r="N822" s="58"/>
      <c r="O822" s="58"/>
      <c r="P822" s="58"/>
      <c r="Q822" s="58"/>
      <c r="R822" s="58"/>
      <c r="S822" s="58"/>
      <c r="T822" s="58"/>
      <c r="U822" s="58"/>
      <c r="V822" s="58"/>
      <c r="W822" s="58"/>
      <c r="X822" s="58"/>
      <c r="Y822" s="58"/>
    </row>
    <row r="823" spans="1:25" ht="18" customHeight="1" x14ac:dyDescent="0.2">
      <c r="A823" s="23"/>
      <c r="B823" s="23"/>
      <c r="C823" s="23"/>
      <c r="D823" s="23"/>
      <c r="E823" s="58"/>
      <c r="F823" s="58"/>
      <c r="G823" s="396"/>
      <c r="H823" s="67"/>
      <c r="I823" s="58"/>
      <c r="J823" s="58"/>
      <c r="K823" s="58"/>
      <c r="L823" s="58"/>
      <c r="M823" s="58"/>
      <c r="N823" s="58"/>
      <c r="O823" s="58"/>
      <c r="P823" s="58"/>
      <c r="Q823" s="58"/>
      <c r="R823" s="58"/>
      <c r="S823" s="58"/>
      <c r="T823" s="58"/>
      <c r="U823" s="58"/>
      <c r="V823" s="58"/>
      <c r="W823" s="58"/>
      <c r="X823" s="58"/>
      <c r="Y823" s="58"/>
    </row>
    <row r="824" spans="1:25" ht="18" customHeight="1" x14ac:dyDescent="0.2">
      <c r="A824" s="23"/>
      <c r="B824" s="23"/>
      <c r="C824" s="23"/>
      <c r="D824" s="23"/>
      <c r="E824" s="58"/>
      <c r="F824" s="58"/>
      <c r="G824" s="396"/>
      <c r="H824" s="67"/>
      <c r="I824" s="58"/>
      <c r="J824" s="58"/>
      <c r="K824" s="58"/>
      <c r="L824" s="58"/>
      <c r="M824" s="58"/>
      <c r="N824" s="58"/>
      <c r="O824" s="58"/>
      <c r="P824" s="58"/>
      <c r="Q824" s="58"/>
      <c r="R824" s="58"/>
      <c r="S824" s="58"/>
      <c r="T824" s="58"/>
      <c r="U824" s="58"/>
      <c r="V824" s="58"/>
      <c r="W824" s="58"/>
      <c r="X824" s="58"/>
      <c r="Y824" s="58"/>
    </row>
    <row r="825" spans="1:25" ht="18" customHeight="1" x14ac:dyDescent="0.2">
      <c r="A825" s="23"/>
      <c r="B825" s="23"/>
      <c r="C825" s="23"/>
      <c r="D825" s="23"/>
      <c r="E825" s="58"/>
      <c r="F825" s="58"/>
      <c r="G825" s="396"/>
      <c r="H825" s="67"/>
      <c r="I825" s="58"/>
      <c r="J825" s="58"/>
      <c r="K825" s="58"/>
      <c r="L825" s="58"/>
      <c r="M825" s="58"/>
      <c r="N825" s="58"/>
      <c r="O825" s="58"/>
      <c r="P825" s="58"/>
      <c r="Q825" s="58"/>
      <c r="R825" s="58"/>
      <c r="S825" s="58"/>
      <c r="T825" s="58"/>
      <c r="U825" s="58"/>
      <c r="V825" s="58"/>
      <c r="W825" s="58"/>
      <c r="X825" s="58"/>
      <c r="Y825" s="58"/>
    </row>
    <row r="826" spans="1:25" ht="18" customHeight="1" x14ac:dyDescent="0.2">
      <c r="A826" s="23"/>
      <c r="B826" s="23"/>
      <c r="C826" s="23"/>
      <c r="D826" s="23"/>
      <c r="E826" s="58"/>
      <c r="F826" s="58"/>
      <c r="G826" s="396"/>
      <c r="H826" s="67"/>
      <c r="I826" s="58"/>
      <c r="J826" s="58"/>
      <c r="K826" s="58"/>
      <c r="L826" s="58"/>
      <c r="M826" s="58"/>
      <c r="N826" s="58"/>
      <c r="O826" s="58"/>
      <c r="P826" s="58"/>
      <c r="Q826" s="58"/>
      <c r="R826" s="58"/>
      <c r="S826" s="58"/>
      <c r="T826" s="58"/>
      <c r="U826" s="58"/>
      <c r="V826" s="58"/>
      <c r="W826" s="58"/>
      <c r="X826" s="58"/>
      <c r="Y826" s="58"/>
    </row>
    <row r="827" spans="1:25" ht="18" customHeight="1" x14ac:dyDescent="0.2">
      <c r="A827" s="23"/>
      <c r="B827" s="23"/>
      <c r="C827" s="23"/>
      <c r="D827" s="23"/>
      <c r="E827" s="58"/>
      <c r="F827" s="58"/>
      <c r="G827" s="396"/>
      <c r="H827" s="67"/>
      <c r="I827" s="58"/>
      <c r="J827" s="58"/>
      <c r="K827" s="58"/>
      <c r="L827" s="58"/>
      <c r="M827" s="58"/>
      <c r="N827" s="58"/>
      <c r="O827" s="58"/>
      <c r="P827" s="58"/>
      <c r="Q827" s="58"/>
      <c r="R827" s="58"/>
      <c r="S827" s="58"/>
      <c r="T827" s="58"/>
      <c r="U827" s="58"/>
      <c r="V827" s="58"/>
      <c r="W827" s="58"/>
      <c r="X827" s="58"/>
      <c r="Y827" s="58"/>
    </row>
    <row r="828" spans="1:25" ht="18" customHeight="1" x14ac:dyDescent="0.2">
      <c r="A828" s="23"/>
      <c r="B828" s="23"/>
      <c r="C828" s="23"/>
      <c r="D828" s="23"/>
      <c r="E828" s="58"/>
      <c r="F828" s="58"/>
      <c r="G828" s="396"/>
      <c r="H828" s="67"/>
      <c r="I828" s="58"/>
      <c r="J828" s="58"/>
      <c r="K828" s="58"/>
      <c r="L828" s="58"/>
      <c r="M828" s="58"/>
      <c r="N828" s="58"/>
      <c r="O828" s="58"/>
      <c r="P828" s="58"/>
      <c r="Q828" s="58"/>
      <c r="R828" s="58"/>
      <c r="S828" s="58"/>
      <c r="T828" s="58"/>
      <c r="U828" s="58"/>
      <c r="V828" s="58"/>
      <c r="W828" s="58"/>
      <c r="X828" s="58"/>
      <c r="Y828" s="58"/>
    </row>
    <row r="829" spans="1:25" ht="18" customHeight="1" x14ac:dyDescent="0.2">
      <c r="A829" s="23"/>
      <c r="B829" s="23"/>
      <c r="C829" s="23"/>
      <c r="D829" s="23"/>
      <c r="E829" s="58"/>
      <c r="F829" s="58"/>
      <c r="G829" s="396"/>
      <c r="H829" s="67"/>
      <c r="I829" s="58"/>
      <c r="J829" s="58"/>
      <c r="K829" s="58"/>
      <c r="L829" s="58"/>
      <c r="M829" s="58"/>
      <c r="N829" s="58"/>
      <c r="O829" s="58"/>
      <c r="P829" s="58"/>
      <c r="Q829" s="58"/>
      <c r="R829" s="58"/>
      <c r="S829" s="58"/>
      <c r="T829" s="58"/>
      <c r="U829" s="58"/>
      <c r="V829" s="58"/>
      <c r="W829" s="58"/>
      <c r="X829" s="58"/>
      <c r="Y829" s="58"/>
    </row>
    <row r="830" spans="1:25" ht="18" customHeight="1" x14ac:dyDescent="0.2">
      <c r="A830" s="23"/>
      <c r="B830" s="23"/>
      <c r="C830" s="23"/>
      <c r="D830" s="23"/>
      <c r="E830" s="58"/>
      <c r="F830" s="58"/>
      <c r="G830" s="396"/>
      <c r="H830" s="67"/>
      <c r="I830" s="58"/>
      <c r="J830" s="58"/>
      <c r="K830" s="58"/>
      <c r="L830" s="58"/>
      <c r="M830" s="58"/>
      <c r="N830" s="58"/>
      <c r="O830" s="58"/>
      <c r="P830" s="58"/>
      <c r="Q830" s="58"/>
      <c r="R830" s="58"/>
      <c r="S830" s="58"/>
      <c r="T830" s="58"/>
      <c r="U830" s="58"/>
      <c r="V830" s="58"/>
      <c r="W830" s="58"/>
      <c r="X830" s="58"/>
      <c r="Y830" s="58"/>
    </row>
    <row r="831" spans="1:25" ht="18" customHeight="1" x14ac:dyDescent="0.2">
      <c r="A831" s="23"/>
      <c r="B831" s="23"/>
      <c r="C831" s="23"/>
      <c r="D831" s="23"/>
      <c r="E831" s="58"/>
      <c r="F831" s="58"/>
      <c r="G831" s="396"/>
      <c r="H831" s="67"/>
      <c r="I831" s="58"/>
      <c r="J831" s="58"/>
      <c r="K831" s="58"/>
      <c r="L831" s="58"/>
      <c r="M831" s="58"/>
      <c r="N831" s="58"/>
      <c r="O831" s="58"/>
      <c r="P831" s="58"/>
      <c r="Q831" s="58"/>
      <c r="R831" s="58"/>
      <c r="S831" s="58"/>
      <c r="T831" s="58"/>
      <c r="U831" s="58"/>
      <c r="V831" s="58"/>
      <c r="W831" s="58"/>
      <c r="X831" s="58"/>
      <c r="Y831" s="58"/>
    </row>
    <row r="832" spans="1:25" ht="18" customHeight="1" x14ac:dyDescent="0.2">
      <c r="A832" s="23"/>
      <c r="B832" s="23"/>
      <c r="C832" s="23"/>
      <c r="D832" s="23"/>
      <c r="E832" s="58"/>
      <c r="F832" s="58"/>
      <c r="G832" s="396"/>
      <c r="H832" s="67"/>
      <c r="I832" s="58"/>
      <c r="J832" s="58"/>
      <c r="K832" s="58"/>
      <c r="L832" s="58"/>
      <c r="M832" s="58"/>
      <c r="N832" s="58"/>
      <c r="O832" s="58"/>
      <c r="P832" s="58"/>
      <c r="Q832" s="58"/>
      <c r="R832" s="58"/>
      <c r="S832" s="58"/>
      <c r="T832" s="58"/>
      <c r="U832" s="58"/>
      <c r="V832" s="58"/>
      <c r="W832" s="58"/>
      <c r="X832" s="58"/>
      <c r="Y832" s="58"/>
    </row>
    <row r="833" spans="1:25" ht="18" customHeight="1" x14ac:dyDescent="0.2">
      <c r="A833" s="23"/>
      <c r="B833" s="23"/>
      <c r="C833" s="23"/>
      <c r="D833" s="23"/>
      <c r="E833" s="58"/>
      <c r="F833" s="58"/>
      <c r="G833" s="396"/>
      <c r="H833" s="67"/>
      <c r="I833" s="58"/>
      <c r="J833" s="58"/>
      <c r="K833" s="58"/>
      <c r="L833" s="58"/>
      <c r="M833" s="58"/>
      <c r="N833" s="58"/>
      <c r="O833" s="58"/>
      <c r="P833" s="58"/>
      <c r="Q833" s="58"/>
      <c r="R833" s="58"/>
      <c r="S833" s="58"/>
      <c r="T833" s="58"/>
      <c r="U833" s="58"/>
      <c r="V833" s="58"/>
      <c r="W833" s="58"/>
      <c r="X833" s="58"/>
      <c r="Y833" s="58"/>
    </row>
    <row r="834" spans="1:25" ht="18" customHeight="1" x14ac:dyDescent="0.2">
      <c r="A834" s="23"/>
      <c r="B834" s="23"/>
      <c r="C834" s="23"/>
      <c r="D834" s="23"/>
      <c r="E834" s="58"/>
      <c r="F834" s="58"/>
      <c r="G834" s="396"/>
      <c r="H834" s="67"/>
      <c r="I834" s="58"/>
      <c r="J834" s="58"/>
      <c r="K834" s="58"/>
      <c r="L834" s="58"/>
      <c r="M834" s="58"/>
      <c r="N834" s="58"/>
      <c r="O834" s="58"/>
      <c r="P834" s="58"/>
      <c r="Q834" s="58"/>
      <c r="R834" s="58"/>
      <c r="S834" s="58"/>
      <c r="T834" s="58"/>
      <c r="U834" s="58"/>
      <c r="V834" s="58"/>
      <c r="W834" s="58"/>
      <c r="X834" s="58"/>
      <c r="Y834" s="58"/>
    </row>
    <row r="835" spans="1:25" ht="18" customHeight="1" x14ac:dyDescent="0.2">
      <c r="A835" s="23"/>
      <c r="B835" s="23"/>
      <c r="C835" s="23"/>
      <c r="D835" s="23"/>
      <c r="E835" s="58"/>
      <c r="F835" s="58"/>
      <c r="G835" s="396"/>
      <c r="H835" s="67"/>
      <c r="I835" s="58"/>
      <c r="J835" s="58"/>
      <c r="K835" s="58"/>
      <c r="L835" s="58"/>
      <c r="M835" s="58"/>
      <c r="N835" s="58"/>
      <c r="O835" s="58"/>
      <c r="P835" s="58"/>
      <c r="Q835" s="58"/>
      <c r="R835" s="58"/>
      <c r="S835" s="58"/>
      <c r="T835" s="58"/>
      <c r="U835" s="58"/>
      <c r="V835" s="58"/>
      <c r="W835" s="58"/>
      <c r="X835" s="58"/>
      <c r="Y835" s="58"/>
    </row>
    <row r="836" spans="1:25" ht="18" customHeight="1" x14ac:dyDescent="0.2">
      <c r="A836" s="23"/>
      <c r="B836" s="23"/>
      <c r="C836" s="23"/>
      <c r="D836" s="23"/>
      <c r="E836" s="58"/>
      <c r="F836" s="58"/>
      <c r="G836" s="396"/>
      <c r="H836" s="67"/>
      <c r="I836" s="58"/>
      <c r="J836" s="58"/>
      <c r="K836" s="58"/>
      <c r="L836" s="58"/>
      <c r="M836" s="58"/>
      <c r="N836" s="58"/>
      <c r="O836" s="58"/>
      <c r="P836" s="58"/>
      <c r="Q836" s="58"/>
      <c r="R836" s="58"/>
      <c r="S836" s="58"/>
      <c r="T836" s="58"/>
      <c r="U836" s="58"/>
      <c r="V836" s="58"/>
      <c r="W836" s="58"/>
      <c r="X836" s="58"/>
      <c r="Y836" s="58"/>
    </row>
    <row r="837" spans="1:25" ht="18" customHeight="1" x14ac:dyDescent="0.2">
      <c r="A837" s="23"/>
      <c r="B837" s="23"/>
      <c r="C837" s="23"/>
      <c r="D837" s="23"/>
      <c r="E837" s="58"/>
      <c r="F837" s="58"/>
      <c r="G837" s="396"/>
      <c r="H837" s="67"/>
      <c r="I837" s="58"/>
      <c r="J837" s="58"/>
      <c r="K837" s="58"/>
      <c r="L837" s="58"/>
      <c r="M837" s="58"/>
      <c r="N837" s="58"/>
      <c r="O837" s="58"/>
      <c r="P837" s="58"/>
      <c r="Q837" s="58"/>
      <c r="R837" s="58"/>
      <c r="S837" s="58"/>
      <c r="T837" s="58"/>
      <c r="U837" s="58"/>
      <c r="V837" s="58"/>
      <c r="W837" s="58"/>
      <c r="X837" s="58"/>
      <c r="Y837" s="58"/>
    </row>
    <row r="838" spans="1:25" ht="18" customHeight="1" x14ac:dyDescent="0.2">
      <c r="A838" s="23"/>
      <c r="B838" s="23"/>
      <c r="C838" s="23"/>
      <c r="D838" s="23"/>
      <c r="E838" s="58"/>
      <c r="F838" s="58"/>
      <c r="G838" s="396"/>
      <c r="H838" s="67"/>
      <c r="I838" s="58"/>
      <c r="J838" s="58"/>
      <c r="K838" s="58"/>
      <c r="L838" s="58"/>
      <c r="M838" s="58"/>
      <c r="N838" s="58"/>
      <c r="O838" s="58"/>
      <c r="P838" s="58"/>
      <c r="Q838" s="58"/>
      <c r="R838" s="58"/>
      <c r="S838" s="58"/>
      <c r="T838" s="58"/>
      <c r="U838" s="58"/>
      <c r="V838" s="58"/>
      <c r="W838" s="58"/>
      <c r="X838" s="58"/>
      <c r="Y838" s="58"/>
    </row>
    <row r="839" spans="1:25" ht="18" customHeight="1" x14ac:dyDescent="0.2">
      <c r="A839" s="23"/>
      <c r="B839" s="23"/>
      <c r="C839" s="23"/>
      <c r="D839" s="23"/>
      <c r="E839" s="58"/>
      <c r="F839" s="58"/>
      <c r="G839" s="396"/>
      <c r="H839" s="67"/>
      <c r="I839" s="58"/>
      <c r="J839" s="58"/>
      <c r="K839" s="58"/>
      <c r="L839" s="58"/>
      <c r="M839" s="58"/>
      <c r="N839" s="58"/>
      <c r="O839" s="58"/>
      <c r="P839" s="58"/>
      <c r="Q839" s="58"/>
      <c r="R839" s="58"/>
      <c r="S839" s="58"/>
      <c r="T839" s="58"/>
      <c r="U839" s="58"/>
      <c r="V839" s="58"/>
      <c r="W839" s="58"/>
      <c r="X839" s="58"/>
      <c r="Y839" s="58"/>
    </row>
    <row r="840" spans="1:25" ht="18" customHeight="1" x14ac:dyDescent="0.2">
      <c r="A840" s="23"/>
      <c r="B840" s="23"/>
      <c r="C840" s="23"/>
      <c r="D840" s="23"/>
      <c r="E840" s="58"/>
      <c r="F840" s="58"/>
      <c r="G840" s="396"/>
      <c r="H840" s="67"/>
      <c r="I840" s="58"/>
      <c r="J840" s="58"/>
      <c r="K840" s="58"/>
      <c r="L840" s="58"/>
      <c r="M840" s="58"/>
      <c r="N840" s="58"/>
      <c r="O840" s="58"/>
      <c r="P840" s="58"/>
      <c r="Q840" s="58"/>
      <c r="R840" s="58"/>
      <c r="S840" s="58"/>
      <c r="T840" s="58"/>
      <c r="U840" s="58"/>
      <c r="V840" s="58"/>
      <c r="W840" s="58"/>
      <c r="X840" s="58"/>
      <c r="Y840" s="58"/>
    </row>
    <row r="841" spans="1:25" ht="18" customHeight="1" x14ac:dyDescent="0.2">
      <c r="A841" s="23"/>
      <c r="B841" s="23"/>
      <c r="C841" s="23"/>
      <c r="D841" s="23"/>
      <c r="E841" s="58"/>
      <c r="F841" s="58"/>
      <c r="G841" s="396"/>
      <c r="H841" s="67"/>
      <c r="I841" s="58"/>
      <c r="J841" s="58"/>
      <c r="K841" s="58"/>
      <c r="L841" s="58"/>
      <c r="M841" s="58"/>
      <c r="N841" s="58"/>
      <c r="O841" s="58"/>
      <c r="P841" s="58"/>
      <c r="Q841" s="58"/>
      <c r="R841" s="58"/>
      <c r="S841" s="58"/>
      <c r="T841" s="58"/>
      <c r="U841" s="58"/>
      <c r="V841" s="58"/>
      <c r="W841" s="58"/>
      <c r="X841" s="58"/>
      <c r="Y841" s="58"/>
    </row>
    <row r="842" spans="1:25" ht="18" customHeight="1" x14ac:dyDescent="0.2">
      <c r="A842" s="23"/>
      <c r="B842" s="23"/>
      <c r="C842" s="23"/>
      <c r="D842" s="23"/>
      <c r="E842" s="58"/>
      <c r="F842" s="58"/>
      <c r="G842" s="396"/>
      <c r="H842" s="67"/>
      <c r="I842" s="58"/>
      <c r="J842" s="58"/>
      <c r="K842" s="58"/>
      <c r="L842" s="58"/>
      <c r="M842" s="58"/>
      <c r="N842" s="58"/>
      <c r="O842" s="58"/>
      <c r="P842" s="58"/>
      <c r="Q842" s="58"/>
      <c r="R842" s="58"/>
      <c r="S842" s="58"/>
      <c r="T842" s="58"/>
      <c r="U842" s="58"/>
      <c r="V842" s="58"/>
      <c r="W842" s="58"/>
      <c r="X842" s="58"/>
      <c r="Y842" s="58"/>
    </row>
    <row r="843" spans="1:25" ht="18" customHeight="1" x14ac:dyDescent="0.2">
      <c r="A843" s="23"/>
      <c r="B843" s="23"/>
      <c r="C843" s="23"/>
      <c r="D843" s="23"/>
      <c r="E843" s="58"/>
      <c r="F843" s="58"/>
      <c r="G843" s="396"/>
      <c r="H843" s="67"/>
      <c r="I843" s="58"/>
      <c r="J843" s="58"/>
      <c r="K843" s="58"/>
      <c r="L843" s="58"/>
      <c r="M843" s="58"/>
      <c r="N843" s="58"/>
      <c r="O843" s="58"/>
      <c r="P843" s="58"/>
      <c r="Q843" s="58"/>
      <c r="R843" s="58"/>
      <c r="S843" s="58"/>
      <c r="T843" s="58"/>
      <c r="U843" s="58"/>
      <c r="V843" s="58"/>
      <c r="W843" s="58"/>
      <c r="X843" s="58"/>
      <c r="Y843" s="58"/>
    </row>
    <row r="844" spans="1:25" ht="18" customHeight="1" x14ac:dyDescent="0.2">
      <c r="A844" s="23"/>
      <c r="B844" s="23"/>
      <c r="C844" s="23"/>
      <c r="D844" s="23"/>
      <c r="E844" s="58"/>
      <c r="F844" s="58"/>
      <c r="G844" s="396"/>
      <c r="H844" s="67"/>
      <c r="I844" s="58"/>
      <c r="J844" s="58"/>
      <c r="K844" s="58"/>
      <c r="L844" s="58"/>
      <c r="M844" s="58"/>
      <c r="N844" s="58"/>
      <c r="O844" s="58"/>
      <c r="P844" s="58"/>
      <c r="Q844" s="58"/>
      <c r="R844" s="58"/>
      <c r="S844" s="58"/>
      <c r="T844" s="58"/>
      <c r="U844" s="58"/>
      <c r="V844" s="58"/>
      <c r="W844" s="58"/>
      <c r="X844" s="58"/>
      <c r="Y844" s="58"/>
    </row>
    <row r="845" spans="1:25" ht="18" customHeight="1" x14ac:dyDescent="0.2">
      <c r="A845" s="23"/>
      <c r="B845" s="23"/>
      <c r="C845" s="23"/>
      <c r="D845" s="23"/>
      <c r="E845" s="58"/>
      <c r="F845" s="58"/>
      <c r="G845" s="396"/>
      <c r="H845" s="67"/>
      <c r="I845" s="58"/>
      <c r="J845" s="58"/>
      <c r="K845" s="58"/>
      <c r="L845" s="58"/>
      <c r="M845" s="58"/>
      <c r="N845" s="58"/>
      <c r="O845" s="58"/>
      <c r="P845" s="58"/>
      <c r="Q845" s="58"/>
      <c r="R845" s="58"/>
      <c r="S845" s="58"/>
      <c r="T845" s="58"/>
      <c r="U845" s="58"/>
      <c r="V845" s="58"/>
      <c r="W845" s="58"/>
      <c r="X845" s="58"/>
      <c r="Y845" s="58"/>
    </row>
    <row r="846" spans="1:25" ht="18" customHeight="1" x14ac:dyDescent="0.2">
      <c r="A846" s="23"/>
      <c r="B846" s="23"/>
      <c r="C846" s="23"/>
      <c r="D846" s="23"/>
      <c r="E846" s="58"/>
      <c r="F846" s="58"/>
      <c r="G846" s="396"/>
      <c r="H846" s="67"/>
      <c r="I846" s="58"/>
      <c r="J846" s="58"/>
      <c r="K846" s="58"/>
      <c r="L846" s="58"/>
      <c r="M846" s="58"/>
      <c r="N846" s="58"/>
      <c r="O846" s="58"/>
      <c r="P846" s="58"/>
      <c r="Q846" s="58"/>
      <c r="R846" s="58"/>
      <c r="S846" s="58"/>
      <c r="T846" s="58"/>
      <c r="U846" s="58"/>
      <c r="V846" s="58"/>
      <c r="W846" s="58"/>
      <c r="X846" s="58"/>
      <c r="Y846" s="58"/>
    </row>
    <row r="847" spans="1:25" ht="18" customHeight="1" x14ac:dyDescent="0.2">
      <c r="A847" s="23"/>
      <c r="B847" s="23"/>
      <c r="C847" s="23"/>
      <c r="D847" s="23"/>
      <c r="E847" s="58"/>
      <c r="F847" s="58"/>
      <c r="G847" s="396"/>
      <c r="H847" s="67"/>
      <c r="I847" s="58"/>
      <c r="J847" s="58"/>
      <c r="K847" s="58"/>
      <c r="L847" s="58"/>
      <c r="M847" s="58"/>
      <c r="N847" s="58"/>
      <c r="O847" s="58"/>
      <c r="P847" s="58"/>
      <c r="Q847" s="58"/>
      <c r="R847" s="58"/>
      <c r="S847" s="58"/>
      <c r="T847" s="58"/>
      <c r="U847" s="58"/>
      <c r="V847" s="58"/>
      <c r="W847" s="58"/>
      <c r="X847" s="58"/>
      <c r="Y847" s="58"/>
    </row>
    <row r="848" spans="1:25" ht="18" customHeight="1" x14ac:dyDescent="0.2">
      <c r="A848" s="23"/>
      <c r="B848" s="23"/>
      <c r="C848" s="23"/>
      <c r="D848" s="23"/>
      <c r="E848" s="58"/>
      <c r="F848" s="58"/>
      <c r="G848" s="396"/>
      <c r="H848" s="67"/>
      <c r="I848" s="58"/>
      <c r="J848" s="58"/>
      <c r="K848" s="58"/>
      <c r="L848" s="58"/>
      <c r="M848" s="58"/>
      <c r="N848" s="58"/>
      <c r="O848" s="58"/>
      <c r="P848" s="58"/>
      <c r="Q848" s="58"/>
      <c r="R848" s="58"/>
      <c r="S848" s="58"/>
      <c r="T848" s="58"/>
      <c r="U848" s="58"/>
      <c r="V848" s="58"/>
      <c r="W848" s="58"/>
      <c r="X848" s="58"/>
      <c r="Y848" s="58"/>
    </row>
    <row r="849" spans="1:25" ht="18" customHeight="1" x14ac:dyDescent="0.2">
      <c r="A849" s="23"/>
      <c r="B849" s="23"/>
      <c r="C849" s="23"/>
      <c r="D849" s="23"/>
      <c r="E849" s="58"/>
      <c r="F849" s="58"/>
      <c r="G849" s="396"/>
      <c r="H849" s="67"/>
      <c r="I849" s="58"/>
      <c r="J849" s="58"/>
      <c r="K849" s="58"/>
      <c r="L849" s="58"/>
      <c r="M849" s="58"/>
      <c r="N849" s="58"/>
      <c r="O849" s="58"/>
      <c r="P849" s="58"/>
      <c r="Q849" s="58"/>
      <c r="R849" s="58"/>
      <c r="S849" s="58"/>
      <c r="T849" s="58"/>
      <c r="U849" s="58"/>
      <c r="V849" s="58"/>
      <c r="W849" s="58"/>
      <c r="X849" s="58"/>
      <c r="Y849" s="58"/>
    </row>
    <row r="850" spans="1:25" ht="18" customHeight="1" x14ac:dyDescent="0.2">
      <c r="A850" s="23"/>
      <c r="B850" s="23"/>
      <c r="C850" s="23"/>
      <c r="D850" s="23"/>
      <c r="E850" s="58"/>
      <c r="F850" s="58"/>
      <c r="G850" s="396"/>
      <c r="H850" s="67"/>
      <c r="I850" s="58"/>
      <c r="J850" s="58"/>
      <c r="K850" s="58"/>
      <c r="L850" s="58"/>
      <c r="M850" s="58"/>
      <c r="N850" s="58"/>
      <c r="O850" s="58"/>
      <c r="P850" s="58"/>
      <c r="Q850" s="58"/>
      <c r="R850" s="58"/>
      <c r="S850" s="58"/>
      <c r="T850" s="58"/>
      <c r="U850" s="58"/>
      <c r="V850" s="58"/>
      <c r="W850" s="58"/>
      <c r="X850" s="58"/>
      <c r="Y850" s="58"/>
    </row>
    <row r="851" spans="1:25" ht="18" customHeight="1" x14ac:dyDescent="0.2">
      <c r="A851" s="23"/>
      <c r="B851" s="23"/>
      <c r="C851" s="23"/>
      <c r="D851" s="23"/>
      <c r="E851" s="58"/>
      <c r="F851" s="58"/>
      <c r="G851" s="396"/>
      <c r="H851" s="67"/>
      <c r="I851" s="58"/>
      <c r="J851" s="58"/>
      <c r="K851" s="58"/>
      <c r="L851" s="58"/>
      <c r="M851" s="58"/>
      <c r="N851" s="58"/>
      <c r="O851" s="58"/>
      <c r="P851" s="58"/>
      <c r="Q851" s="58"/>
      <c r="R851" s="58"/>
      <c r="S851" s="58"/>
      <c r="T851" s="58"/>
      <c r="U851" s="58"/>
      <c r="V851" s="58"/>
      <c r="W851" s="58"/>
      <c r="X851" s="58"/>
      <c r="Y851" s="58"/>
    </row>
    <row r="852" spans="1:25" ht="18" customHeight="1" x14ac:dyDescent="0.2">
      <c r="A852" s="23"/>
      <c r="B852" s="23"/>
      <c r="C852" s="23"/>
      <c r="D852" s="23"/>
      <c r="E852" s="58"/>
      <c r="F852" s="58"/>
      <c r="G852" s="396"/>
      <c r="H852" s="67"/>
      <c r="I852" s="58"/>
      <c r="J852" s="58"/>
      <c r="K852" s="58"/>
      <c r="L852" s="58"/>
      <c r="M852" s="58"/>
      <c r="N852" s="58"/>
      <c r="O852" s="58"/>
      <c r="P852" s="58"/>
      <c r="Q852" s="58"/>
      <c r="R852" s="58"/>
      <c r="S852" s="58"/>
      <c r="T852" s="58"/>
      <c r="U852" s="58"/>
      <c r="V852" s="58"/>
      <c r="W852" s="58"/>
      <c r="X852" s="58"/>
      <c r="Y852" s="58"/>
    </row>
    <row r="853" spans="1:25" ht="18" customHeight="1" x14ac:dyDescent="0.2">
      <c r="A853" s="23"/>
      <c r="B853" s="23"/>
      <c r="C853" s="23"/>
      <c r="D853" s="23"/>
      <c r="E853" s="58"/>
      <c r="F853" s="58"/>
      <c r="G853" s="396"/>
      <c r="H853" s="67"/>
      <c r="I853" s="58"/>
      <c r="J853" s="58"/>
      <c r="K853" s="58"/>
      <c r="L853" s="58"/>
      <c r="M853" s="58"/>
      <c r="N853" s="58"/>
      <c r="O853" s="58"/>
      <c r="P853" s="58"/>
      <c r="Q853" s="58"/>
      <c r="R853" s="58"/>
      <c r="S853" s="58"/>
      <c r="T853" s="58"/>
      <c r="U853" s="58"/>
      <c r="V853" s="58"/>
      <c r="W853" s="58"/>
      <c r="X853" s="58"/>
      <c r="Y853" s="58"/>
    </row>
    <row r="854" spans="1:25" ht="18" customHeight="1" x14ac:dyDescent="0.2">
      <c r="A854" s="23"/>
      <c r="B854" s="23"/>
      <c r="C854" s="23"/>
      <c r="D854" s="23"/>
      <c r="E854" s="58"/>
      <c r="F854" s="58"/>
      <c r="G854" s="396"/>
      <c r="H854" s="67"/>
      <c r="I854" s="58"/>
      <c r="J854" s="58"/>
      <c r="K854" s="58"/>
      <c r="L854" s="58"/>
      <c r="M854" s="58"/>
      <c r="N854" s="58"/>
      <c r="O854" s="58"/>
      <c r="P854" s="58"/>
      <c r="Q854" s="58"/>
      <c r="R854" s="58"/>
      <c r="S854" s="58"/>
      <c r="T854" s="58"/>
      <c r="U854" s="58"/>
      <c r="V854" s="58"/>
      <c r="W854" s="58"/>
      <c r="X854" s="58"/>
      <c r="Y854" s="58"/>
    </row>
    <row r="855" spans="1:25" ht="18" customHeight="1" x14ac:dyDescent="0.2">
      <c r="A855" s="23"/>
      <c r="B855" s="23"/>
      <c r="C855" s="23"/>
      <c r="D855" s="23"/>
      <c r="E855" s="58"/>
      <c r="F855" s="58"/>
      <c r="G855" s="396"/>
      <c r="H855" s="67"/>
      <c r="I855" s="58"/>
      <c r="J855" s="58"/>
      <c r="K855" s="58"/>
      <c r="L855" s="58"/>
      <c r="M855" s="58"/>
      <c r="N855" s="58"/>
      <c r="O855" s="58"/>
      <c r="P855" s="58"/>
      <c r="Q855" s="58"/>
      <c r="R855" s="58"/>
      <c r="S855" s="58"/>
      <c r="T855" s="58"/>
      <c r="U855" s="58"/>
      <c r="V855" s="58"/>
      <c r="W855" s="58"/>
      <c r="X855" s="58"/>
      <c r="Y855" s="58"/>
    </row>
    <row r="856" spans="1:25" ht="18" customHeight="1" x14ac:dyDescent="0.2">
      <c r="A856" s="23"/>
      <c r="B856" s="23"/>
      <c r="C856" s="23"/>
      <c r="D856" s="23"/>
      <c r="E856" s="58"/>
      <c r="F856" s="58"/>
      <c r="G856" s="396"/>
      <c r="H856" s="67"/>
      <c r="I856" s="58"/>
      <c r="J856" s="58"/>
      <c r="K856" s="58"/>
      <c r="L856" s="58"/>
      <c r="M856" s="58"/>
      <c r="N856" s="58"/>
      <c r="O856" s="58"/>
      <c r="P856" s="58"/>
      <c r="Q856" s="58"/>
      <c r="R856" s="58"/>
      <c r="S856" s="58"/>
      <c r="T856" s="58"/>
      <c r="U856" s="58"/>
      <c r="V856" s="58"/>
      <c r="W856" s="58"/>
      <c r="X856" s="58"/>
      <c r="Y856" s="58"/>
    </row>
    <row r="857" spans="1:25" ht="18" customHeight="1" x14ac:dyDescent="0.2">
      <c r="A857" s="23"/>
      <c r="B857" s="23"/>
      <c r="C857" s="23"/>
      <c r="D857" s="23"/>
      <c r="E857" s="58"/>
      <c r="F857" s="58"/>
      <c r="G857" s="396"/>
      <c r="H857" s="67"/>
      <c r="I857" s="58"/>
      <c r="J857" s="58"/>
      <c r="K857" s="58"/>
      <c r="L857" s="58"/>
      <c r="M857" s="58"/>
      <c r="N857" s="58"/>
      <c r="O857" s="58"/>
      <c r="P857" s="58"/>
      <c r="Q857" s="58"/>
      <c r="R857" s="58"/>
      <c r="S857" s="58"/>
      <c r="T857" s="58"/>
      <c r="U857" s="58"/>
      <c r="V857" s="58"/>
      <c r="W857" s="58"/>
      <c r="X857" s="58"/>
      <c r="Y857" s="58"/>
    </row>
    <row r="858" spans="1:25" ht="18" customHeight="1" x14ac:dyDescent="0.2">
      <c r="A858" s="23"/>
      <c r="B858" s="23"/>
      <c r="C858" s="23"/>
      <c r="D858" s="23"/>
      <c r="E858" s="58"/>
      <c r="F858" s="58"/>
      <c r="G858" s="396"/>
      <c r="H858" s="67"/>
      <c r="I858" s="58"/>
      <c r="J858" s="58"/>
      <c r="K858" s="58"/>
      <c r="L858" s="58"/>
      <c r="M858" s="58"/>
      <c r="N858" s="58"/>
      <c r="O858" s="58"/>
      <c r="P858" s="58"/>
      <c r="Q858" s="58"/>
      <c r="R858" s="58"/>
      <c r="S858" s="58"/>
      <c r="T858" s="58"/>
      <c r="U858" s="58"/>
      <c r="V858" s="58"/>
      <c r="W858" s="58"/>
      <c r="X858" s="58"/>
      <c r="Y858" s="58"/>
    </row>
    <row r="859" spans="1:25" ht="18" customHeight="1" x14ac:dyDescent="0.2">
      <c r="A859" s="23"/>
      <c r="B859" s="23"/>
      <c r="C859" s="23"/>
      <c r="D859" s="23"/>
      <c r="E859" s="58"/>
      <c r="F859" s="58"/>
      <c r="G859" s="396"/>
      <c r="H859" s="67"/>
      <c r="I859" s="58"/>
      <c r="J859" s="58"/>
      <c r="K859" s="58"/>
      <c r="L859" s="58"/>
      <c r="M859" s="58"/>
      <c r="N859" s="58"/>
      <c r="O859" s="58"/>
      <c r="P859" s="58"/>
      <c r="Q859" s="58"/>
      <c r="R859" s="58"/>
      <c r="S859" s="58"/>
      <c r="T859" s="58"/>
      <c r="U859" s="58"/>
      <c r="V859" s="58"/>
      <c r="W859" s="58"/>
      <c r="X859" s="58"/>
      <c r="Y859" s="58"/>
    </row>
    <row r="860" spans="1:25" ht="18" customHeight="1" x14ac:dyDescent="0.2">
      <c r="A860" s="23"/>
      <c r="B860" s="23"/>
      <c r="C860" s="23"/>
      <c r="D860" s="23"/>
      <c r="E860" s="58"/>
      <c r="F860" s="58"/>
      <c r="G860" s="396"/>
      <c r="H860" s="67"/>
      <c r="I860" s="58"/>
      <c r="J860" s="58"/>
      <c r="K860" s="58"/>
      <c r="L860" s="58"/>
      <c r="M860" s="58"/>
      <c r="N860" s="58"/>
      <c r="O860" s="58"/>
      <c r="P860" s="58"/>
      <c r="Q860" s="58"/>
      <c r="R860" s="58"/>
      <c r="S860" s="58"/>
      <c r="T860" s="58"/>
      <c r="U860" s="58"/>
      <c r="V860" s="58"/>
      <c r="W860" s="58"/>
      <c r="X860" s="58"/>
      <c r="Y860" s="58"/>
    </row>
    <row r="861" spans="1:25" ht="18" customHeight="1" x14ac:dyDescent="0.2">
      <c r="A861" s="23"/>
      <c r="B861" s="23"/>
      <c r="C861" s="23"/>
      <c r="D861" s="23"/>
      <c r="E861" s="58"/>
      <c r="F861" s="58"/>
      <c r="G861" s="396"/>
      <c r="H861" s="67"/>
      <c r="I861" s="58"/>
      <c r="J861" s="58"/>
      <c r="K861" s="58"/>
      <c r="L861" s="58"/>
      <c r="M861" s="58"/>
      <c r="N861" s="58"/>
      <c r="O861" s="58"/>
      <c r="P861" s="58"/>
      <c r="Q861" s="58"/>
      <c r="R861" s="58"/>
      <c r="S861" s="58"/>
      <c r="T861" s="58"/>
      <c r="U861" s="58"/>
      <c r="V861" s="58"/>
      <c r="W861" s="58"/>
      <c r="X861" s="58"/>
      <c r="Y861" s="58"/>
    </row>
    <row r="862" spans="1:25" ht="18" customHeight="1" x14ac:dyDescent="0.2">
      <c r="A862" s="23"/>
      <c r="B862" s="23"/>
      <c r="C862" s="23"/>
      <c r="D862" s="23"/>
      <c r="E862" s="58"/>
      <c r="F862" s="58"/>
      <c r="G862" s="396"/>
      <c r="H862" s="67"/>
      <c r="I862" s="58"/>
      <c r="J862" s="58"/>
      <c r="K862" s="58"/>
      <c r="L862" s="58"/>
      <c r="M862" s="58"/>
      <c r="N862" s="58"/>
      <c r="O862" s="58"/>
      <c r="P862" s="58"/>
      <c r="Q862" s="58"/>
      <c r="R862" s="58"/>
      <c r="S862" s="58"/>
      <c r="T862" s="58"/>
      <c r="U862" s="58"/>
      <c r="V862" s="58"/>
      <c r="W862" s="58"/>
      <c r="X862" s="58"/>
      <c r="Y862" s="58"/>
    </row>
    <row r="863" spans="1:25" ht="18" customHeight="1" x14ac:dyDescent="0.2">
      <c r="A863" s="23"/>
      <c r="B863" s="23"/>
      <c r="C863" s="23"/>
      <c r="D863" s="23"/>
      <c r="E863" s="58"/>
      <c r="F863" s="58"/>
      <c r="G863" s="396"/>
      <c r="H863" s="67"/>
      <c r="I863" s="58"/>
      <c r="J863" s="58"/>
      <c r="K863" s="58"/>
      <c r="L863" s="58"/>
      <c r="M863" s="58"/>
      <c r="N863" s="58"/>
      <c r="O863" s="58"/>
      <c r="P863" s="58"/>
      <c r="Q863" s="58"/>
      <c r="R863" s="58"/>
      <c r="S863" s="58"/>
      <c r="T863" s="58"/>
      <c r="U863" s="58"/>
      <c r="V863" s="58"/>
      <c r="W863" s="58"/>
      <c r="X863" s="58"/>
      <c r="Y863" s="58"/>
    </row>
    <row r="864" spans="1:25" ht="18" customHeight="1" x14ac:dyDescent="0.2">
      <c r="A864" s="23"/>
      <c r="B864" s="23"/>
      <c r="C864" s="23"/>
      <c r="D864" s="23"/>
      <c r="E864" s="58"/>
      <c r="F864" s="58"/>
      <c r="G864" s="396"/>
      <c r="H864" s="67"/>
      <c r="I864" s="58"/>
      <c r="J864" s="58"/>
      <c r="K864" s="58"/>
      <c r="L864" s="58"/>
      <c r="M864" s="58"/>
      <c r="N864" s="58"/>
      <c r="O864" s="58"/>
      <c r="P864" s="58"/>
      <c r="Q864" s="58"/>
      <c r="R864" s="58"/>
      <c r="S864" s="58"/>
      <c r="T864" s="58"/>
      <c r="U864" s="58"/>
      <c r="V864" s="58"/>
      <c r="W864" s="58"/>
      <c r="X864" s="58"/>
      <c r="Y864" s="58"/>
    </row>
    <row r="865" spans="1:25" ht="18" customHeight="1" x14ac:dyDescent="0.2">
      <c r="A865" s="23"/>
      <c r="B865" s="23"/>
      <c r="C865" s="23"/>
      <c r="D865" s="23"/>
      <c r="E865" s="58"/>
      <c r="F865" s="58"/>
      <c r="G865" s="396"/>
      <c r="H865" s="67"/>
      <c r="I865" s="58"/>
      <c r="J865" s="58"/>
      <c r="K865" s="58"/>
      <c r="L865" s="58"/>
      <c r="M865" s="58"/>
      <c r="N865" s="58"/>
      <c r="O865" s="58"/>
      <c r="P865" s="58"/>
      <c r="Q865" s="58"/>
      <c r="R865" s="58"/>
      <c r="S865" s="58"/>
      <c r="T865" s="58"/>
      <c r="U865" s="58"/>
      <c r="V865" s="58"/>
      <c r="W865" s="58"/>
      <c r="X865" s="58"/>
      <c r="Y865" s="58"/>
    </row>
    <row r="866" spans="1:25" ht="18" customHeight="1" x14ac:dyDescent="0.2">
      <c r="A866" s="23"/>
      <c r="B866" s="23"/>
      <c r="C866" s="23"/>
      <c r="D866" s="23"/>
      <c r="E866" s="58"/>
      <c r="F866" s="58"/>
      <c r="G866" s="396"/>
      <c r="H866" s="67"/>
      <c r="I866" s="58"/>
      <c r="J866" s="58"/>
      <c r="K866" s="58"/>
      <c r="L866" s="58"/>
      <c r="M866" s="58"/>
      <c r="N866" s="58"/>
      <c r="O866" s="58"/>
      <c r="P866" s="58"/>
      <c r="Q866" s="58"/>
      <c r="R866" s="58"/>
      <c r="S866" s="58"/>
      <c r="T866" s="58"/>
      <c r="U866" s="58"/>
      <c r="V866" s="58"/>
      <c r="W866" s="58"/>
      <c r="X866" s="58"/>
      <c r="Y866" s="58"/>
    </row>
    <row r="867" spans="1:25" ht="18" customHeight="1" x14ac:dyDescent="0.2">
      <c r="A867" s="23"/>
      <c r="B867" s="23"/>
      <c r="C867" s="23"/>
      <c r="D867" s="23"/>
      <c r="E867" s="58"/>
      <c r="F867" s="58"/>
      <c r="G867" s="396"/>
      <c r="H867" s="67"/>
      <c r="I867" s="58"/>
      <c r="J867" s="58"/>
      <c r="K867" s="58"/>
      <c r="L867" s="58"/>
      <c r="M867" s="58"/>
      <c r="N867" s="58"/>
      <c r="O867" s="58"/>
      <c r="P867" s="58"/>
      <c r="Q867" s="58"/>
      <c r="R867" s="58"/>
      <c r="S867" s="58"/>
      <c r="T867" s="58"/>
      <c r="U867" s="58"/>
      <c r="V867" s="58"/>
      <c r="W867" s="58"/>
      <c r="X867" s="58"/>
      <c r="Y867" s="58"/>
    </row>
    <row r="868" spans="1:25" ht="18" customHeight="1" x14ac:dyDescent="0.2">
      <c r="A868" s="23"/>
      <c r="B868" s="23"/>
      <c r="C868" s="23"/>
      <c r="D868" s="23"/>
      <c r="E868" s="58"/>
      <c r="F868" s="58"/>
      <c r="G868" s="396"/>
      <c r="H868" s="67"/>
      <c r="I868" s="58"/>
      <c r="J868" s="58"/>
      <c r="K868" s="58"/>
      <c r="L868" s="58"/>
      <c r="M868" s="58"/>
      <c r="N868" s="58"/>
      <c r="O868" s="58"/>
      <c r="P868" s="58"/>
      <c r="Q868" s="58"/>
      <c r="R868" s="58"/>
      <c r="S868" s="58"/>
      <c r="T868" s="58"/>
      <c r="U868" s="58"/>
      <c r="V868" s="58"/>
      <c r="W868" s="58"/>
      <c r="X868" s="58"/>
      <c r="Y868" s="58"/>
    </row>
    <row r="869" spans="1:25" ht="18" customHeight="1" x14ac:dyDescent="0.2">
      <c r="A869" s="23"/>
      <c r="B869" s="23"/>
      <c r="C869" s="23"/>
      <c r="D869" s="23"/>
      <c r="E869" s="58"/>
      <c r="F869" s="58"/>
      <c r="G869" s="396"/>
      <c r="H869" s="67"/>
      <c r="I869" s="58"/>
      <c r="J869" s="58"/>
      <c r="K869" s="58"/>
      <c r="L869" s="58"/>
      <c r="M869" s="58"/>
      <c r="N869" s="58"/>
      <c r="O869" s="58"/>
      <c r="P869" s="58"/>
      <c r="Q869" s="58"/>
      <c r="R869" s="58"/>
      <c r="S869" s="58"/>
      <c r="T869" s="58"/>
      <c r="U869" s="58"/>
      <c r="V869" s="58"/>
      <c r="W869" s="58"/>
      <c r="X869" s="58"/>
      <c r="Y869" s="58"/>
    </row>
    <row r="870" spans="1:25" ht="18" customHeight="1" x14ac:dyDescent="0.2">
      <c r="A870" s="23"/>
      <c r="B870" s="23"/>
      <c r="C870" s="23"/>
      <c r="D870" s="23"/>
      <c r="E870" s="58"/>
      <c r="F870" s="58"/>
      <c r="G870" s="396"/>
      <c r="H870" s="67"/>
      <c r="I870" s="58"/>
      <c r="J870" s="58"/>
      <c r="K870" s="58"/>
      <c r="L870" s="58"/>
      <c r="M870" s="58"/>
      <c r="N870" s="58"/>
      <c r="O870" s="58"/>
      <c r="P870" s="58"/>
      <c r="Q870" s="58"/>
      <c r="R870" s="58"/>
      <c r="S870" s="58"/>
      <c r="T870" s="58"/>
      <c r="U870" s="58"/>
      <c r="V870" s="58"/>
      <c r="W870" s="58"/>
      <c r="X870" s="58"/>
      <c r="Y870" s="58"/>
    </row>
    <row r="871" spans="1:25" ht="18" customHeight="1" x14ac:dyDescent="0.2">
      <c r="A871" s="23"/>
      <c r="B871" s="23"/>
      <c r="C871" s="23"/>
      <c r="D871" s="23"/>
      <c r="E871" s="58"/>
      <c r="F871" s="58"/>
      <c r="G871" s="396"/>
      <c r="H871" s="67"/>
      <c r="I871" s="58"/>
      <c r="J871" s="58"/>
      <c r="K871" s="58"/>
      <c r="L871" s="58"/>
      <c r="M871" s="58"/>
      <c r="N871" s="58"/>
      <c r="O871" s="58"/>
      <c r="P871" s="58"/>
      <c r="Q871" s="58"/>
      <c r="R871" s="58"/>
      <c r="S871" s="58"/>
      <c r="T871" s="58"/>
      <c r="U871" s="58"/>
      <c r="V871" s="58"/>
      <c r="W871" s="58"/>
      <c r="X871" s="58"/>
      <c r="Y871" s="58"/>
    </row>
    <row r="872" spans="1:25" ht="18" customHeight="1" x14ac:dyDescent="0.2">
      <c r="A872" s="23"/>
      <c r="B872" s="23"/>
      <c r="C872" s="23"/>
      <c r="D872" s="23"/>
      <c r="E872" s="58"/>
      <c r="F872" s="58"/>
      <c r="G872" s="396"/>
      <c r="H872" s="67"/>
      <c r="I872" s="58"/>
      <c r="J872" s="58"/>
      <c r="K872" s="58"/>
      <c r="L872" s="58"/>
      <c r="M872" s="58"/>
      <c r="N872" s="58"/>
      <c r="O872" s="58"/>
      <c r="P872" s="58"/>
      <c r="Q872" s="58"/>
      <c r="R872" s="58"/>
      <c r="S872" s="58"/>
      <c r="T872" s="58"/>
      <c r="U872" s="58"/>
      <c r="V872" s="58"/>
      <c r="W872" s="58"/>
      <c r="X872" s="58"/>
      <c r="Y872" s="58"/>
    </row>
    <row r="873" spans="1:25" ht="18" customHeight="1" x14ac:dyDescent="0.2">
      <c r="A873" s="23"/>
      <c r="B873" s="23"/>
      <c r="C873" s="23"/>
      <c r="D873" s="23"/>
      <c r="E873" s="58"/>
      <c r="F873" s="58"/>
      <c r="G873" s="396"/>
      <c r="H873" s="67"/>
      <c r="I873" s="58"/>
      <c r="J873" s="58"/>
      <c r="K873" s="58"/>
      <c r="L873" s="58"/>
      <c r="M873" s="58"/>
      <c r="N873" s="58"/>
      <c r="O873" s="58"/>
      <c r="P873" s="58"/>
      <c r="Q873" s="58"/>
      <c r="R873" s="58"/>
      <c r="S873" s="58"/>
      <c r="T873" s="58"/>
      <c r="U873" s="58"/>
      <c r="V873" s="58"/>
      <c r="W873" s="58"/>
      <c r="X873" s="58"/>
      <c r="Y873" s="58"/>
    </row>
    <row r="874" spans="1:25" ht="18" customHeight="1" x14ac:dyDescent="0.2">
      <c r="A874" s="23"/>
      <c r="B874" s="23"/>
      <c r="C874" s="23"/>
      <c r="D874" s="23"/>
      <c r="E874" s="58"/>
      <c r="F874" s="58"/>
      <c r="G874" s="396"/>
      <c r="H874" s="67"/>
      <c r="I874" s="58"/>
      <c r="J874" s="58"/>
      <c r="K874" s="58"/>
      <c r="L874" s="58"/>
      <c r="M874" s="58"/>
      <c r="N874" s="58"/>
      <c r="O874" s="58"/>
      <c r="P874" s="58"/>
      <c r="Q874" s="58"/>
      <c r="R874" s="58"/>
      <c r="S874" s="58"/>
      <c r="T874" s="58"/>
      <c r="U874" s="58"/>
      <c r="V874" s="58"/>
      <c r="W874" s="58"/>
      <c r="X874" s="58"/>
      <c r="Y874" s="58"/>
    </row>
    <row r="875" spans="1:25" ht="18" customHeight="1" x14ac:dyDescent="0.2">
      <c r="A875" s="23"/>
      <c r="B875" s="23"/>
      <c r="C875" s="23"/>
      <c r="D875" s="23"/>
      <c r="E875" s="58"/>
      <c r="F875" s="58"/>
      <c r="G875" s="396"/>
      <c r="H875" s="67"/>
      <c r="I875" s="58"/>
      <c r="J875" s="58"/>
      <c r="K875" s="58"/>
      <c r="L875" s="58"/>
      <c r="M875" s="58"/>
      <c r="N875" s="58"/>
      <c r="O875" s="58"/>
      <c r="P875" s="58"/>
      <c r="Q875" s="58"/>
      <c r="R875" s="58"/>
      <c r="S875" s="58"/>
      <c r="T875" s="58"/>
      <c r="U875" s="58"/>
      <c r="V875" s="58"/>
      <c r="W875" s="58"/>
      <c r="X875" s="58"/>
      <c r="Y875" s="58"/>
    </row>
    <row r="876" spans="1:25" ht="18" customHeight="1" x14ac:dyDescent="0.2">
      <c r="A876" s="23"/>
      <c r="B876" s="23"/>
      <c r="C876" s="23"/>
      <c r="D876" s="23"/>
      <c r="E876" s="58"/>
      <c r="F876" s="58"/>
      <c r="G876" s="396"/>
      <c r="H876" s="67"/>
      <c r="I876" s="58"/>
      <c r="J876" s="58"/>
      <c r="K876" s="58"/>
      <c r="L876" s="58"/>
      <c r="M876" s="58"/>
      <c r="N876" s="58"/>
      <c r="O876" s="58"/>
      <c r="P876" s="58"/>
      <c r="Q876" s="58"/>
      <c r="R876" s="58"/>
      <c r="S876" s="58"/>
      <c r="T876" s="58"/>
      <c r="U876" s="58"/>
      <c r="V876" s="58"/>
      <c r="W876" s="58"/>
      <c r="X876" s="58"/>
      <c r="Y876" s="58"/>
    </row>
    <row r="877" spans="1:25" ht="18" customHeight="1" x14ac:dyDescent="0.2">
      <c r="A877" s="23"/>
      <c r="B877" s="23"/>
      <c r="C877" s="23"/>
      <c r="D877" s="23"/>
      <c r="E877" s="58"/>
      <c r="F877" s="58"/>
      <c r="G877" s="396"/>
      <c r="H877" s="67"/>
      <c r="I877" s="58"/>
      <c r="J877" s="58"/>
      <c r="K877" s="58"/>
      <c r="L877" s="58"/>
      <c r="M877" s="58"/>
      <c r="N877" s="58"/>
      <c r="O877" s="58"/>
      <c r="P877" s="58"/>
      <c r="Q877" s="58"/>
      <c r="R877" s="58"/>
      <c r="S877" s="58"/>
      <c r="T877" s="58"/>
      <c r="U877" s="58"/>
      <c r="V877" s="58"/>
      <c r="W877" s="58"/>
      <c r="X877" s="58"/>
      <c r="Y877" s="58"/>
    </row>
    <row r="878" spans="1:25" ht="18" customHeight="1" x14ac:dyDescent="0.2">
      <c r="A878" s="23"/>
      <c r="B878" s="23"/>
      <c r="C878" s="23"/>
      <c r="D878" s="23"/>
      <c r="E878" s="58"/>
      <c r="F878" s="58"/>
      <c r="G878" s="396"/>
      <c r="H878" s="67"/>
      <c r="I878" s="58"/>
      <c r="J878" s="58"/>
      <c r="K878" s="58"/>
      <c r="L878" s="58"/>
      <c r="M878" s="58"/>
      <c r="N878" s="58"/>
      <c r="O878" s="58"/>
      <c r="P878" s="58"/>
      <c r="Q878" s="58"/>
      <c r="R878" s="58"/>
      <c r="S878" s="58"/>
      <c r="T878" s="58"/>
      <c r="U878" s="58"/>
      <c r="V878" s="58"/>
      <c r="W878" s="58"/>
      <c r="X878" s="58"/>
      <c r="Y878" s="58"/>
    </row>
    <row r="879" spans="1:25" ht="18" customHeight="1" x14ac:dyDescent="0.2">
      <c r="A879" s="23"/>
      <c r="B879" s="23"/>
      <c r="C879" s="23"/>
      <c r="D879" s="23"/>
      <c r="E879" s="58"/>
      <c r="F879" s="58"/>
      <c r="G879" s="396"/>
      <c r="H879" s="67"/>
      <c r="I879" s="58"/>
      <c r="J879" s="58"/>
      <c r="K879" s="58"/>
      <c r="L879" s="58"/>
      <c r="M879" s="58"/>
      <c r="N879" s="58"/>
      <c r="O879" s="58"/>
      <c r="P879" s="58"/>
      <c r="Q879" s="58"/>
      <c r="R879" s="58"/>
      <c r="S879" s="58"/>
      <c r="T879" s="58"/>
      <c r="U879" s="58"/>
      <c r="V879" s="58"/>
      <c r="W879" s="58"/>
      <c r="X879" s="58"/>
      <c r="Y879" s="58"/>
    </row>
    <row r="880" spans="1:25" ht="18" customHeight="1" x14ac:dyDescent="0.2">
      <c r="A880" s="23"/>
      <c r="B880" s="23"/>
      <c r="C880" s="23"/>
      <c r="D880" s="23"/>
      <c r="E880" s="58"/>
      <c r="F880" s="58"/>
      <c r="G880" s="396"/>
      <c r="H880" s="67"/>
      <c r="I880" s="58"/>
      <c r="J880" s="58"/>
      <c r="K880" s="58"/>
      <c r="L880" s="58"/>
      <c r="M880" s="58"/>
      <c r="N880" s="58"/>
      <c r="O880" s="58"/>
      <c r="P880" s="58"/>
      <c r="Q880" s="58"/>
      <c r="R880" s="58"/>
      <c r="S880" s="58"/>
      <c r="T880" s="58"/>
      <c r="U880" s="58"/>
      <c r="V880" s="58"/>
      <c r="W880" s="58"/>
      <c r="X880" s="58"/>
      <c r="Y880" s="58"/>
    </row>
    <row r="881" spans="1:25" ht="18" customHeight="1" x14ac:dyDescent="0.2">
      <c r="A881" s="23"/>
      <c r="B881" s="23"/>
      <c r="C881" s="23"/>
      <c r="D881" s="23"/>
      <c r="E881" s="58"/>
      <c r="F881" s="58"/>
      <c r="G881" s="396"/>
      <c r="H881" s="67"/>
      <c r="I881" s="58"/>
      <c r="J881" s="58"/>
      <c r="K881" s="58"/>
      <c r="L881" s="58"/>
      <c r="M881" s="58"/>
      <c r="N881" s="58"/>
      <c r="O881" s="58"/>
      <c r="P881" s="58"/>
      <c r="Q881" s="58"/>
      <c r="R881" s="58"/>
      <c r="S881" s="58"/>
      <c r="T881" s="58"/>
      <c r="U881" s="58"/>
      <c r="V881" s="58"/>
      <c r="W881" s="58"/>
      <c r="X881" s="58"/>
      <c r="Y881" s="58"/>
    </row>
    <row r="882" spans="1:25" ht="18" customHeight="1" x14ac:dyDescent="0.2">
      <c r="A882" s="23"/>
      <c r="B882" s="23"/>
      <c r="C882" s="23"/>
      <c r="D882" s="23"/>
      <c r="E882" s="58"/>
      <c r="F882" s="58"/>
      <c r="G882" s="396"/>
      <c r="H882" s="67"/>
      <c r="I882" s="58"/>
      <c r="J882" s="58"/>
      <c r="K882" s="58"/>
      <c r="L882" s="58"/>
      <c r="M882" s="58"/>
      <c r="N882" s="58"/>
      <c r="O882" s="58"/>
      <c r="P882" s="58"/>
      <c r="Q882" s="58"/>
      <c r="R882" s="58"/>
      <c r="S882" s="58"/>
      <c r="T882" s="58"/>
      <c r="U882" s="58"/>
      <c r="V882" s="58"/>
      <c r="W882" s="58"/>
      <c r="X882" s="58"/>
      <c r="Y882" s="58"/>
    </row>
    <row r="883" spans="1:25" ht="18" customHeight="1" x14ac:dyDescent="0.2">
      <c r="A883" s="23"/>
      <c r="B883" s="23"/>
      <c r="C883" s="23"/>
      <c r="D883" s="23"/>
      <c r="E883" s="58"/>
      <c r="F883" s="58"/>
      <c r="G883" s="396"/>
      <c r="H883" s="67"/>
      <c r="I883" s="58"/>
      <c r="J883" s="58"/>
      <c r="K883" s="58"/>
      <c r="L883" s="58"/>
      <c r="M883" s="58"/>
      <c r="N883" s="58"/>
      <c r="O883" s="58"/>
      <c r="P883" s="58"/>
      <c r="Q883" s="58"/>
      <c r="R883" s="58"/>
      <c r="S883" s="58"/>
      <c r="T883" s="58"/>
      <c r="U883" s="58"/>
      <c r="V883" s="58"/>
      <c r="W883" s="58"/>
      <c r="X883" s="58"/>
      <c r="Y883" s="58"/>
    </row>
    <row r="884" spans="1:25" ht="18" customHeight="1" x14ac:dyDescent="0.2">
      <c r="A884" s="23"/>
      <c r="B884" s="23"/>
      <c r="C884" s="23"/>
      <c r="D884" s="23"/>
      <c r="E884" s="58"/>
      <c r="F884" s="58"/>
      <c r="G884" s="396"/>
      <c r="H884" s="67"/>
      <c r="I884" s="58"/>
      <c r="J884" s="58"/>
      <c r="K884" s="58"/>
      <c r="L884" s="58"/>
      <c r="M884" s="58"/>
      <c r="N884" s="58"/>
      <c r="O884" s="58"/>
      <c r="P884" s="58"/>
      <c r="Q884" s="58"/>
      <c r="R884" s="58"/>
      <c r="S884" s="58"/>
      <c r="T884" s="58"/>
      <c r="U884" s="58"/>
      <c r="V884" s="58"/>
      <c r="W884" s="58"/>
      <c r="X884" s="58"/>
      <c r="Y884" s="58"/>
    </row>
    <row r="885" spans="1:25" ht="18" customHeight="1" x14ac:dyDescent="0.2">
      <c r="A885" s="23"/>
      <c r="B885" s="23"/>
      <c r="C885" s="23"/>
      <c r="D885" s="23"/>
      <c r="E885" s="58"/>
      <c r="F885" s="58"/>
      <c r="G885" s="396"/>
      <c r="H885" s="67"/>
      <c r="I885" s="58"/>
      <c r="J885" s="58"/>
      <c r="K885" s="58"/>
      <c r="L885" s="58"/>
      <c r="M885" s="58"/>
      <c r="N885" s="58"/>
      <c r="O885" s="58"/>
      <c r="P885" s="58"/>
      <c r="Q885" s="58"/>
      <c r="R885" s="58"/>
      <c r="S885" s="58"/>
      <c r="T885" s="58"/>
      <c r="U885" s="58"/>
      <c r="V885" s="58"/>
      <c r="W885" s="58"/>
      <c r="X885" s="58"/>
      <c r="Y885" s="58"/>
    </row>
    <row r="886" spans="1:25" ht="18" customHeight="1" x14ac:dyDescent="0.2">
      <c r="A886" s="23"/>
      <c r="B886" s="23"/>
      <c r="C886" s="23"/>
      <c r="D886" s="23"/>
      <c r="E886" s="58"/>
      <c r="F886" s="58"/>
      <c r="G886" s="396"/>
      <c r="H886" s="67"/>
      <c r="I886" s="58"/>
      <c r="J886" s="58"/>
      <c r="K886" s="58"/>
      <c r="L886" s="58"/>
      <c r="M886" s="58"/>
      <c r="N886" s="58"/>
      <c r="O886" s="58"/>
      <c r="P886" s="58"/>
      <c r="Q886" s="58"/>
      <c r="R886" s="58"/>
      <c r="S886" s="58"/>
      <c r="T886" s="58"/>
      <c r="U886" s="58"/>
      <c r="V886" s="58"/>
      <c r="W886" s="58"/>
      <c r="X886" s="58"/>
      <c r="Y886" s="58"/>
    </row>
    <row r="887" spans="1:25" ht="18" customHeight="1" x14ac:dyDescent="0.2">
      <c r="A887" s="23"/>
      <c r="B887" s="23"/>
      <c r="C887" s="23"/>
      <c r="D887" s="23"/>
      <c r="E887" s="58"/>
      <c r="F887" s="58"/>
      <c r="G887" s="396"/>
      <c r="H887" s="67"/>
      <c r="I887" s="58"/>
      <c r="J887" s="58"/>
      <c r="K887" s="58"/>
      <c r="L887" s="58"/>
      <c r="M887" s="58"/>
      <c r="N887" s="58"/>
      <c r="O887" s="58"/>
      <c r="P887" s="58"/>
      <c r="Q887" s="58"/>
      <c r="R887" s="58"/>
      <c r="S887" s="58"/>
      <c r="T887" s="58"/>
      <c r="U887" s="58"/>
      <c r="V887" s="58"/>
      <c r="W887" s="58"/>
      <c r="X887" s="58"/>
      <c r="Y887" s="58"/>
    </row>
    <row r="888" spans="1:25" ht="18" customHeight="1" x14ac:dyDescent="0.2">
      <c r="A888" s="23"/>
      <c r="B888" s="23"/>
      <c r="C888" s="23"/>
      <c r="D888" s="23"/>
      <c r="E888" s="58"/>
      <c r="F888" s="58"/>
      <c r="G888" s="396"/>
      <c r="H888" s="67"/>
      <c r="I888" s="58"/>
      <c r="J888" s="58"/>
      <c r="K888" s="58"/>
      <c r="L888" s="58"/>
      <c r="M888" s="58"/>
      <c r="N888" s="58"/>
      <c r="O888" s="58"/>
      <c r="P888" s="58"/>
      <c r="Q888" s="58"/>
      <c r="R888" s="58"/>
      <c r="S888" s="58"/>
      <c r="T888" s="58"/>
      <c r="U888" s="58"/>
      <c r="V888" s="58"/>
      <c r="W888" s="58"/>
      <c r="X888" s="58"/>
      <c r="Y888" s="58"/>
    </row>
    <row r="889" spans="1:25" ht="18" customHeight="1" x14ac:dyDescent="0.2">
      <c r="A889" s="23"/>
      <c r="B889" s="23"/>
      <c r="C889" s="23"/>
      <c r="D889" s="23"/>
      <c r="E889" s="58"/>
      <c r="F889" s="58"/>
      <c r="G889" s="396"/>
      <c r="H889" s="67"/>
      <c r="I889" s="58"/>
      <c r="J889" s="58"/>
      <c r="K889" s="58"/>
      <c r="L889" s="58"/>
      <c r="M889" s="58"/>
      <c r="N889" s="58"/>
      <c r="O889" s="58"/>
      <c r="P889" s="58"/>
      <c r="Q889" s="58"/>
      <c r="R889" s="58"/>
      <c r="S889" s="58"/>
      <c r="T889" s="58"/>
      <c r="U889" s="58"/>
      <c r="V889" s="58"/>
      <c r="W889" s="58"/>
      <c r="X889" s="58"/>
      <c r="Y889" s="58"/>
    </row>
    <row r="890" spans="1:25" ht="18" customHeight="1" x14ac:dyDescent="0.2">
      <c r="A890" s="23"/>
      <c r="B890" s="23"/>
      <c r="C890" s="23"/>
      <c r="D890" s="23"/>
      <c r="E890" s="58"/>
      <c r="F890" s="58"/>
      <c r="G890" s="396"/>
      <c r="H890" s="67"/>
      <c r="I890" s="58"/>
      <c r="J890" s="58"/>
      <c r="K890" s="58"/>
      <c r="L890" s="58"/>
      <c r="M890" s="58"/>
      <c r="N890" s="58"/>
      <c r="O890" s="58"/>
      <c r="P890" s="58"/>
      <c r="Q890" s="58"/>
      <c r="R890" s="58"/>
      <c r="S890" s="58"/>
      <c r="T890" s="58"/>
      <c r="U890" s="58"/>
      <c r="V890" s="58"/>
      <c r="W890" s="58"/>
      <c r="X890" s="58"/>
      <c r="Y890" s="58"/>
    </row>
    <row r="891" spans="1:25" ht="18" customHeight="1" x14ac:dyDescent="0.2">
      <c r="A891" s="23"/>
      <c r="B891" s="23"/>
      <c r="C891" s="23"/>
      <c r="D891" s="23"/>
      <c r="E891" s="58"/>
      <c r="F891" s="58"/>
      <c r="G891" s="396"/>
      <c r="H891" s="67"/>
      <c r="I891" s="58"/>
      <c r="J891" s="58"/>
      <c r="K891" s="58"/>
      <c r="L891" s="58"/>
      <c r="M891" s="58"/>
      <c r="N891" s="58"/>
      <c r="O891" s="58"/>
      <c r="P891" s="58"/>
      <c r="Q891" s="58"/>
      <c r="R891" s="58"/>
      <c r="S891" s="58"/>
      <c r="T891" s="58"/>
      <c r="U891" s="58"/>
      <c r="V891" s="58"/>
      <c r="W891" s="58"/>
      <c r="X891" s="58"/>
      <c r="Y891" s="58"/>
    </row>
    <row r="892" spans="1:25" ht="18" customHeight="1" x14ac:dyDescent="0.2">
      <c r="A892" s="23"/>
      <c r="B892" s="23"/>
      <c r="C892" s="23"/>
      <c r="D892" s="23"/>
      <c r="E892" s="58"/>
      <c r="F892" s="58"/>
      <c r="G892" s="396"/>
      <c r="H892" s="67"/>
      <c r="I892" s="58"/>
      <c r="J892" s="58"/>
      <c r="K892" s="58"/>
      <c r="L892" s="58"/>
      <c r="M892" s="58"/>
      <c r="N892" s="58"/>
      <c r="O892" s="58"/>
      <c r="P892" s="58"/>
      <c r="Q892" s="58"/>
      <c r="R892" s="58"/>
      <c r="S892" s="58"/>
      <c r="T892" s="58"/>
      <c r="U892" s="58"/>
      <c r="V892" s="58"/>
      <c r="W892" s="58"/>
      <c r="X892" s="58"/>
      <c r="Y892" s="58"/>
    </row>
    <row r="893" spans="1:25" ht="18" customHeight="1" x14ac:dyDescent="0.2">
      <c r="A893" s="23"/>
      <c r="B893" s="23"/>
      <c r="C893" s="23"/>
      <c r="D893" s="23"/>
      <c r="E893" s="58"/>
      <c r="F893" s="58"/>
      <c r="G893" s="396"/>
      <c r="H893" s="67"/>
      <c r="I893" s="58"/>
      <c r="J893" s="58"/>
      <c r="K893" s="58"/>
      <c r="L893" s="58"/>
      <c r="M893" s="58"/>
      <c r="N893" s="58"/>
      <c r="O893" s="58"/>
      <c r="P893" s="58"/>
      <c r="Q893" s="58"/>
      <c r="R893" s="58"/>
      <c r="S893" s="58"/>
      <c r="T893" s="58"/>
      <c r="U893" s="58"/>
      <c r="V893" s="58"/>
      <c r="W893" s="58"/>
      <c r="X893" s="58"/>
      <c r="Y893" s="58"/>
    </row>
    <row r="894" spans="1:25" ht="18" customHeight="1" x14ac:dyDescent="0.2">
      <c r="A894" s="23"/>
      <c r="B894" s="23"/>
      <c r="C894" s="23"/>
      <c r="D894" s="23"/>
      <c r="E894" s="58"/>
      <c r="F894" s="58"/>
      <c r="G894" s="396"/>
      <c r="H894" s="67"/>
      <c r="I894" s="58"/>
      <c r="J894" s="58"/>
      <c r="K894" s="58"/>
      <c r="L894" s="58"/>
      <c r="M894" s="58"/>
      <c r="N894" s="58"/>
      <c r="O894" s="58"/>
      <c r="P894" s="58"/>
      <c r="Q894" s="58"/>
      <c r="R894" s="58"/>
      <c r="S894" s="58"/>
      <c r="T894" s="58"/>
      <c r="U894" s="58"/>
      <c r="V894" s="58"/>
      <c r="W894" s="58"/>
      <c r="X894" s="58"/>
      <c r="Y894" s="58"/>
    </row>
    <row r="895" spans="1:25" ht="18" customHeight="1" x14ac:dyDescent="0.2">
      <c r="A895" s="23"/>
      <c r="B895" s="23"/>
      <c r="C895" s="23"/>
      <c r="D895" s="23"/>
      <c r="E895" s="58"/>
      <c r="F895" s="58"/>
      <c r="G895" s="396"/>
      <c r="H895" s="67"/>
      <c r="I895" s="58"/>
      <c r="J895" s="58"/>
      <c r="K895" s="58"/>
      <c r="L895" s="58"/>
      <c r="M895" s="58"/>
      <c r="N895" s="58"/>
      <c r="O895" s="58"/>
      <c r="P895" s="58"/>
      <c r="Q895" s="58"/>
      <c r="R895" s="58"/>
      <c r="S895" s="58"/>
      <c r="T895" s="58"/>
      <c r="U895" s="58"/>
      <c r="V895" s="58"/>
      <c r="W895" s="58"/>
      <c r="X895" s="58"/>
      <c r="Y895" s="58"/>
    </row>
    <row r="896" spans="1:25" ht="18" customHeight="1" x14ac:dyDescent="0.2">
      <c r="A896" s="23"/>
      <c r="B896" s="23"/>
      <c r="C896" s="23"/>
      <c r="D896" s="23"/>
      <c r="E896" s="58"/>
      <c r="F896" s="58"/>
      <c r="G896" s="396"/>
      <c r="H896" s="67"/>
      <c r="I896" s="58"/>
      <c r="J896" s="58"/>
      <c r="K896" s="58"/>
      <c r="L896" s="58"/>
      <c r="M896" s="58"/>
      <c r="N896" s="58"/>
      <c r="O896" s="58"/>
      <c r="P896" s="58"/>
      <c r="Q896" s="58"/>
      <c r="R896" s="58"/>
      <c r="S896" s="58"/>
      <c r="T896" s="58"/>
      <c r="U896" s="58"/>
      <c r="V896" s="58"/>
      <c r="W896" s="58"/>
      <c r="X896" s="58"/>
      <c r="Y896" s="58"/>
    </row>
    <row r="897" spans="1:25" ht="18" customHeight="1" x14ac:dyDescent="0.2">
      <c r="A897" s="23"/>
      <c r="B897" s="23"/>
      <c r="C897" s="23"/>
      <c r="D897" s="23"/>
      <c r="E897" s="58"/>
      <c r="F897" s="58"/>
      <c r="G897" s="396"/>
      <c r="H897" s="67"/>
      <c r="I897" s="58"/>
      <c r="J897" s="58"/>
      <c r="K897" s="58"/>
      <c r="L897" s="58"/>
      <c r="M897" s="58"/>
      <c r="N897" s="58"/>
      <c r="O897" s="58"/>
      <c r="P897" s="58"/>
      <c r="Q897" s="58"/>
      <c r="R897" s="58"/>
      <c r="S897" s="58"/>
      <c r="T897" s="58"/>
      <c r="U897" s="58"/>
      <c r="V897" s="58"/>
      <c r="W897" s="58"/>
      <c r="X897" s="58"/>
      <c r="Y897" s="58"/>
    </row>
    <row r="898" spans="1:25" ht="18" customHeight="1" x14ac:dyDescent="0.2">
      <c r="A898" s="23"/>
      <c r="B898" s="23"/>
      <c r="C898" s="23"/>
      <c r="D898" s="23"/>
      <c r="E898" s="58"/>
      <c r="F898" s="58"/>
      <c r="G898" s="396"/>
      <c r="H898" s="67"/>
      <c r="I898" s="58"/>
      <c r="J898" s="58"/>
      <c r="K898" s="58"/>
      <c r="L898" s="58"/>
      <c r="M898" s="58"/>
      <c r="N898" s="58"/>
      <c r="O898" s="58"/>
      <c r="P898" s="58"/>
      <c r="Q898" s="58"/>
      <c r="R898" s="58"/>
      <c r="S898" s="58"/>
      <c r="T898" s="58"/>
      <c r="U898" s="58"/>
      <c r="V898" s="58"/>
      <c r="W898" s="58"/>
      <c r="X898" s="58"/>
      <c r="Y898" s="58"/>
    </row>
    <row r="899" spans="1:25" ht="18" customHeight="1" x14ac:dyDescent="0.2">
      <c r="A899" s="23"/>
      <c r="B899" s="23"/>
      <c r="C899" s="23"/>
      <c r="D899" s="23"/>
      <c r="E899" s="58"/>
      <c r="F899" s="58"/>
      <c r="G899" s="396"/>
      <c r="H899" s="67"/>
      <c r="I899" s="58"/>
      <c r="J899" s="58"/>
      <c r="K899" s="58"/>
      <c r="L899" s="58"/>
      <c r="M899" s="58"/>
      <c r="N899" s="58"/>
      <c r="O899" s="58"/>
      <c r="P899" s="58"/>
      <c r="Q899" s="58"/>
      <c r="R899" s="58"/>
      <c r="S899" s="58"/>
      <c r="T899" s="58"/>
      <c r="U899" s="58"/>
      <c r="V899" s="58"/>
      <c r="W899" s="58"/>
      <c r="X899" s="58"/>
      <c r="Y899" s="58"/>
    </row>
    <row r="900" spans="1:25" ht="18" customHeight="1" x14ac:dyDescent="0.2">
      <c r="A900" s="23"/>
      <c r="B900" s="23"/>
      <c r="C900" s="23"/>
      <c r="D900" s="23"/>
      <c r="E900" s="58"/>
      <c r="F900" s="58"/>
      <c r="G900" s="396"/>
      <c r="H900" s="67"/>
      <c r="I900" s="58"/>
      <c r="J900" s="58"/>
      <c r="K900" s="58"/>
      <c r="L900" s="58"/>
      <c r="M900" s="58"/>
      <c r="N900" s="58"/>
      <c r="O900" s="58"/>
      <c r="P900" s="58"/>
      <c r="Q900" s="58"/>
      <c r="R900" s="58"/>
      <c r="S900" s="58"/>
      <c r="T900" s="58"/>
      <c r="U900" s="58"/>
      <c r="V900" s="58"/>
      <c r="W900" s="58"/>
      <c r="X900" s="58"/>
      <c r="Y900" s="58"/>
    </row>
    <row r="901" spans="1:25" ht="18" customHeight="1" x14ac:dyDescent="0.2">
      <c r="A901" s="23"/>
      <c r="B901" s="23"/>
      <c r="C901" s="23"/>
      <c r="D901" s="23"/>
      <c r="E901" s="58"/>
      <c r="F901" s="58"/>
      <c r="G901" s="396"/>
      <c r="H901" s="67"/>
      <c r="I901" s="58"/>
      <c r="J901" s="58"/>
      <c r="K901" s="58"/>
      <c r="L901" s="58"/>
      <c r="M901" s="58"/>
      <c r="N901" s="58"/>
      <c r="O901" s="58"/>
      <c r="P901" s="58"/>
      <c r="Q901" s="58"/>
      <c r="R901" s="58"/>
      <c r="S901" s="58"/>
      <c r="T901" s="58"/>
      <c r="U901" s="58"/>
      <c r="V901" s="58"/>
      <c r="W901" s="58"/>
      <c r="X901" s="58"/>
      <c r="Y901" s="58"/>
    </row>
    <row r="902" spans="1:25" ht="18" customHeight="1" x14ac:dyDescent="0.2">
      <c r="A902" s="23"/>
      <c r="B902" s="23"/>
      <c r="C902" s="23"/>
      <c r="D902" s="23"/>
      <c r="E902" s="58"/>
      <c r="F902" s="58"/>
      <c r="G902" s="396"/>
      <c r="H902" s="67"/>
      <c r="I902" s="58"/>
      <c r="J902" s="58"/>
      <c r="K902" s="58"/>
      <c r="L902" s="58"/>
      <c r="M902" s="58"/>
      <c r="N902" s="58"/>
      <c r="O902" s="58"/>
      <c r="P902" s="58"/>
      <c r="Q902" s="58"/>
      <c r="R902" s="58"/>
      <c r="S902" s="58"/>
      <c r="T902" s="58"/>
      <c r="U902" s="58"/>
      <c r="V902" s="58"/>
      <c r="W902" s="58"/>
      <c r="X902" s="58"/>
      <c r="Y902" s="58"/>
    </row>
    <row r="903" spans="1:25" ht="18" customHeight="1" x14ac:dyDescent="0.2">
      <c r="A903" s="23"/>
      <c r="B903" s="23"/>
      <c r="C903" s="23"/>
      <c r="D903" s="23"/>
      <c r="E903" s="58"/>
      <c r="F903" s="58"/>
      <c r="G903" s="396"/>
      <c r="H903" s="67"/>
      <c r="I903" s="58"/>
      <c r="J903" s="58"/>
      <c r="K903" s="58"/>
      <c r="L903" s="58"/>
      <c r="M903" s="58"/>
      <c r="N903" s="58"/>
      <c r="O903" s="58"/>
      <c r="P903" s="58"/>
      <c r="Q903" s="58"/>
      <c r="R903" s="58"/>
      <c r="S903" s="58"/>
      <c r="T903" s="58"/>
      <c r="U903" s="58"/>
      <c r="V903" s="58"/>
      <c r="W903" s="58"/>
      <c r="X903" s="58"/>
      <c r="Y903" s="58"/>
    </row>
    <row r="904" spans="1:25" ht="18" customHeight="1" x14ac:dyDescent="0.2">
      <c r="A904" s="23"/>
      <c r="B904" s="23"/>
      <c r="C904" s="23"/>
      <c r="D904" s="23"/>
      <c r="E904" s="58"/>
      <c r="F904" s="58"/>
      <c r="G904" s="396"/>
      <c r="H904" s="67"/>
      <c r="I904" s="58"/>
      <c r="J904" s="58"/>
      <c r="K904" s="58"/>
      <c r="L904" s="58"/>
      <c r="M904" s="58"/>
      <c r="N904" s="58"/>
      <c r="O904" s="58"/>
      <c r="P904" s="58"/>
      <c r="Q904" s="58"/>
      <c r="R904" s="58"/>
      <c r="S904" s="58"/>
      <c r="T904" s="58"/>
      <c r="U904" s="58"/>
      <c r="V904" s="58"/>
      <c r="W904" s="58"/>
      <c r="X904" s="58"/>
      <c r="Y904" s="58"/>
    </row>
    <row r="905" spans="1:25" ht="18" customHeight="1" x14ac:dyDescent="0.2">
      <c r="A905" s="23"/>
      <c r="B905" s="23"/>
      <c r="C905" s="23"/>
      <c r="D905" s="23"/>
      <c r="E905" s="58"/>
      <c r="F905" s="58"/>
      <c r="G905" s="396"/>
      <c r="H905" s="67"/>
      <c r="I905" s="58"/>
      <c r="J905" s="58"/>
      <c r="K905" s="58"/>
      <c r="L905" s="58"/>
      <c r="M905" s="58"/>
      <c r="N905" s="58"/>
      <c r="O905" s="58"/>
      <c r="P905" s="58"/>
      <c r="Q905" s="58"/>
      <c r="R905" s="58"/>
      <c r="S905" s="58"/>
      <c r="T905" s="58"/>
      <c r="U905" s="58"/>
      <c r="V905" s="58"/>
      <c r="W905" s="58"/>
      <c r="X905" s="58"/>
      <c r="Y905" s="58"/>
    </row>
    <row r="906" spans="1:25" ht="18" customHeight="1" x14ac:dyDescent="0.2">
      <c r="A906" s="23"/>
      <c r="B906" s="23"/>
      <c r="C906" s="23"/>
      <c r="D906" s="23"/>
      <c r="E906" s="58"/>
      <c r="F906" s="58"/>
      <c r="G906" s="396"/>
      <c r="H906" s="67"/>
      <c r="I906" s="58"/>
      <c r="J906" s="58"/>
      <c r="K906" s="58"/>
      <c r="L906" s="58"/>
      <c r="M906" s="58"/>
      <c r="N906" s="58"/>
      <c r="O906" s="58"/>
      <c r="P906" s="58"/>
      <c r="Q906" s="58"/>
      <c r="R906" s="58"/>
      <c r="S906" s="58"/>
      <c r="T906" s="58"/>
      <c r="U906" s="58"/>
      <c r="V906" s="58"/>
      <c r="W906" s="58"/>
      <c r="X906" s="58"/>
      <c r="Y906" s="58"/>
    </row>
    <row r="907" spans="1:25" ht="18" customHeight="1" x14ac:dyDescent="0.2">
      <c r="A907" s="23"/>
      <c r="B907" s="23"/>
      <c r="C907" s="23"/>
      <c r="D907" s="23"/>
      <c r="E907" s="58"/>
      <c r="F907" s="58"/>
      <c r="G907" s="396"/>
      <c r="H907" s="67"/>
      <c r="I907" s="58"/>
      <c r="J907" s="58"/>
      <c r="K907" s="58"/>
      <c r="L907" s="58"/>
      <c r="M907" s="58"/>
      <c r="N907" s="58"/>
      <c r="O907" s="58"/>
      <c r="P907" s="58"/>
      <c r="Q907" s="58"/>
      <c r="R907" s="58"/>
      <c r="S907" s="58"/>
      <c r="T907" s="58"/>
      <c r="U907" s="58"/>
      <c r="V907" s="58"/>
      <c r="W907" s="58"/>
      <c r="X907" s="58"/>
      <c r="Y907" s="58"/>
    </row>
    <row r="908" spans="1:25" ht="18" customHeight="1" x14ac:dyDescent="0.2">
      <c r="A908" s="23"/>
      <c r="B908" s="23"/>
      <c r="C908" s="23"/>
      <c r="D908" s="23"/>
      <c r="E908" s="58"/>
      <c r="F908" s="58"/>
      <c r="G908" s="396"/>
      <c r="H908" s="67"/>
      <c r="I908" s="58"/>
      <c r="J908" s="58"/>
      <c r="K908" s="58"/>
      <c r="L908" s="58"/>
      <c r="M908" s="58"/>
      <c r="N908" s="58"/>
      <c r="O908" s="58"/>
      <c r="P908" s="58"/>
      <c r="Q908" s="58"/>
      <c r="R908" s="58"/>
      <c r="S908" s="58"/>
      <c r="T908" s="58"/>
      <c r="U908" s="58"/>
      <c r="V908" s="58"/>
      <c r="W908" s="58"/>
      <c r="X908" s="58"/>
      <c r="Y908" s="58"/>
    </row>
    <row r="909" spans="1:25" ht="18" customHeight="1" x14ac:dyDescent="0.2">
      <c r="A909" s="23"/>
      <c r="B909" s="23"/>
      <c r="C909" s="23"/>
      <c r="D909" s="23"/>
      <c r="E909" s="58"/>
      <c r="F909" s="58"/>
      <c r="G909" s="396"/>
      <c r="H909" s="67"/>
      <c r="I909" s="58"/>
      <c r="J909" s="58"/>
      <c r="K909" s="58"/>
      <c r="L909" s="58"/>
      <c r="M909" s="58"/>
      <c r="N909" s="58"/>
      <c r="O909" s="58"/>
      <c r="P909" s="58"/>
      <c r="Q909" s="58"/>
      <c r="R909" s="58"/>
      <c r="S909" s="58"/>
      <c r="T909" s="58"/>
      <c r="U909" s="58"/>
      <c r="V909" s="58"/>
      <c r="W909" s="58"/>
      <c r="X909" s="58"/>
      <c r="Y909" s="58"/>
    </row>
    <row r="910" spans="1:25" ht="18" customHeight="1" x14ac:dyDescent="0.2">
      <c r="A910" s="23"/>
      <c r="B910" s="23"/>
      <c r="C910" s="23"/>
      <c r="D910" s="23"/>
      <c r="E910" s="58"/>
      <c r="F910" s="58"/>
      <c r="G910" s="396"/>
      <c r="H910" s="67"/>
      <c r="I910" s="58"/>
      <c r="J910" s="58"/>
      <c r="K910" s="58"/>
      <c r="L910" s="58"/>
      <c r="M910" s="58"/>
      <c r="N910" s="58"/>
      <c r="O910" s="58"/>
      <c r="P910" s="58"/>
      <c r="Q910" s="58"/>
      <c r="R910" s="58"/>
      <c r="S910" s="58"/>
      <c r="T910" s="58"/>
      <c r="U910" s="58"/>
      <c r="V910" s="58"/>
      <c r="W910" s="58"/>
      <c r="X910" s="58"/>
      <c r="Y910" s="58"/>
    </row>
    <row r="911" spans="1:25" ht="18" customHeight="1" x14ac:dyDescent="0.2">
      <c r="A911" s="23"/>
      <c r="B911" s="23"/>
      <c r="C911" s="23"/>
      <c r="D911" s="23"/>
      <c r="E911" s="58"/>
      <c r="F911" s="58"/>
      <c r="G911" s="396"/>
      <c r="H911" s="67"/>
      <c r="I911" s="58"/>
      <c r="J911" s="58"/>
      <c r="K911" s="58"/>
      <c r="L911" s="58"/>
      <c r="M911" s="58"/>
      <c r="N911" s="58"/>
      <c r="O911" s="58"/>
      <c r="P911" s="58"/>
      <c r="Q911" s="58"/>
      <c r="R911" s="58"/>
      <c r="S911" s="58"/>
      <c r="T911" s="58"/>
      <c r="U911" s="58"/>
      <c r="V911" s="58"/>
      <c r="W911" s="58"/>
      <c r="X911" s="58"/>
      <c r="Y911" s="58"/>
    </row>
    <row r="912" spans="1:25" ht="18" customHeight="1" x14ac:dyDescent="0.2">
      <c r="A912" s="23"/>
      <c r="B912" s="23"/>
      <c r="C912" s="23"/>
      <c r="D912" s="23"/>
      <c r="E912" s="58"/>
      <c r="F912" s="58"/>
      <c r="G912" s="396"/>
      <c r="H912" s="67"/>
      <c r="I912" s="58"/>
      <c r="J912" s="58"/>
      <c r="K912" s="58"/>
      <c r="L912" s="58"/>
      <c r="M912" s="58"/>
      <c r="N912" s="58"/>
      <c r="O912" s="58"/>
      <c r="P912" s="58"/>
      <c r="Q912" s="58"/>
      <c r="R912" s="58"/>
      <c r="S912" s="58"/>
      <c r="T912" s="58"/>
      <c r="U912" s="58"/>
      <c r="V912" s="58"/>
      <c r="W912" s="58"/>
      <c r="X912" s="58"/>
      <c r="Y912" s="58"/>
    </row>
    <row r="913" spans="1:25" ht="18" customHeight="1" x14ac:dyDescent="0.2">
      <c r="A913" s="23"/>
      <c r="B913" s="23"/>
      <c r="C913" s="23"/>
      <c r="D913" s="23"/>
      <c r="E913" s="58"/>
      <c r="F913" s="58"/>
      <c r="G913" s="396"/>
      <c r="H913" s="67"/>
      <c r="I913" s="58"/>
      <c r="J913" s="58"/>
      <c r="K913" s="58"/>
      <c r="L913" s="58"/>
      <c r="M913" s="58"/>
      <c r="N913" s="58"/>
      <c r="O913" s="58"/>
      <c r="P913" s="58"/>
      <c r="Q913" s="58"/>
      <c r="R913" s="58"/>
      <c r="S913" s="58"/>
      <c r="T913" s="58"/>
      <c r="U913" s="58"/>
      <c r="V913" s="58"/>
      <c r="W913" s="58"/>
      <c r="X913" s="58"/>
      <c r="Y913" s="58"/>
    </row>
    <row r="914" spans="1:25" ht="18" customHeight="1" x14ac:dyDescent="0.2">
      <c r="A914" s="23"/>
      <c r="B914" s="23"/>
      <c r="C914" s="23"/>
      <c r="D914" s="23"/>
      <c r="E914" s="58"/>
      <c r="F914" s="58"/>
      <c r="G914" s="396"/>
      <c r="H914" s="67"/>
      <c r="I914" s="58"/>
      <c r="J914" s="58"/>
      <c r="K914" s="58"/>
      <c r="L914" s="58"/>
      <c r="M914" s="58"/>
      <c r="N914" s="58"/>
      <c r="O914" s="58"/>
      <c r="P914" s="58"/>
      <c r="Q914" s="58"/>
      <c r="R914" s="58"/>
      <c r="S914" s="58"/>
      <c r="T914" s="58"/>
      <c r="U914" s="58"/>
      <c r="V914" s="58"/>
      <c r="W914" s="58"/>
      <c r="X914" s="58"/>
      <c r="Y914" s="58"/>
    </row>
    <row r="915" spans="1:25" ht="18" customHeight="1" x14ac:dyDescent="0.2">
      <c r="A915" s="23"/>
      <c r="B915" s="23"/>
      <c r="C915" s="23"/>
      <c r="D915" s="23"/>
      <c r="E915" s="58"/>
      <c r="F915" s="58"/>
      <c r="G915" s="396"/>
      <c r="H915" s="67"/>
      <c r="I915" s="58"/>
      <c r="J915" s="58"/>
      <c r="K915" s="58"/>
      <c r="L915" s="58"/>
      <c r="M915" s="58"/>
      <c r="N915" s="58"/>
      <c r="O915" s="58"/>
      <c r="P915" s="58"/>
      <c r="Q915" s="58"/>
      <c r="R915" s="58"/>
      <c r="S915" s="58"/>
      <c r="T915" s="58"/>
      <c r="U915" s="58"/>
      <c r="V915" s="58"/>
      <c r="W915" s="58"/>
      <c r="X915" s="58"/>
      <c r="Y915" s="58"/>
    </row>
    <row r="916" spans="1:25" ht="18" customHeight="1" x14ac:dyDescent="0.2">
      <c r="A916" s="23"/>
      <c r="B916" s="23"/>
      <c r="C916" s="23"/>
      <c r="D916" s="23"/>
      <c r="E916" s="58"/>
      <c r="F916" s="58"/>
      <c r="G916" s="396"/>
      <c r="H916" s="67"/>
      <c r="I916" s="58"/>
      <c r="J916" s="58"/>
      <c r="K916" s="58"/>
      <c r="L916" s="58"/>
      <c r="M916" s="58"/>
      <c r="N916" s="58"/>
      <c r="O916" s="58"/>
      <c r="P916" s="58"/>
      <c r="Q916" s="58"/>
      <c r="R916" s="58"/>
      <c r="S916" s="58"/>
      <c r="T916" s="58"/>
      <c r="U916" s="58"/>
      <c r="V916" s="58"/>
      <c r="W916" s="58"/>
      <c r="X916" s="58"/>
      <c r="Y916" s="58"/>
    </row>
    <row r="917" spans="1:25" ht="18" customHeight="1" x14ac:dyDescent="0.2">
      <c r="A917" s="23"/>
      <c r="B917" s="23"/>
      <c r="C917" s="23"/>
      <c r="D917" s="23"/>
      <c r="E917" s="58"/>
      <c r="F917" s="58"/>
      <c r="G917" s="396"/>
      <c r="H917" s="67"/>
      <c r="I917" s="58"/>
      <c r="J917" s="58"/>
      <c r="K917" s="58"/>
      <c r="L917" s="58"/>
      <c r="M917" s="58"/>
      <c r="N917" s="58"/>
      <c r="O917" s="58"/>
      <c r="P917" s="58"/>
      <c r="Q917" s="58"/>
      <c r="R917" s="58"/>
      <c r="S917" s="58"/>
      <c r="T917" s="58"/>
      <c r="U917" s="58"/>
      <c r="V917" s="58"/>
      <c r="W917" s="58"/>
      <c r="X917" s="58"/>
      <c r="Y917" s="58"/>
    </row>
    <row r="918" spans="1:25" ht="18" customHeight="1" x14ac:dyDescent="0.2">
      <c r="A918" s="23"/>
      <c r="B918" s="23"/>
      <c r="C918" s="23"/>
      <c r="D918" s="23"/>
      <c r="E918" s="58"/>
      <c r="F918" s="58"/>
      <c r="G918" s="396"/>
      <c r="H918" s="67"/>
      <c r="I918" s="58"/>
      <c r="J918" s="58"/>
      <c r="K918" s="58"/>
      <c r="L918" s="58"/>
      <c r="M918" s="58"/>
      <c r="N918" s="58"/>
      <c r="O918" s="58"/>
      <c r="P918" s="58"/>
      <c r="Q918" s="58"/>
      <c r="R918" s="58"/>
      <c r="S918" s="58"/>
      <c r="T918" s="58"/>
      <c r="U918" s="58"/>
      <c r="V918" s="58"/>
      <c r="W918" s="58"/>
      <c r="X918" s="58"/>
      <c r="Y918" s="58"/>
    </row>
    <row r="919" spans="1:25" ht="18" customHeight="1" x14ac:dyDescent="0.2">
      <c r="A919" s="23"/>
      <c r="B919" s="23"/>
      <c r="C919" s="23"/>
      <c r="D919" s="23"/>
      <c r="E919" s="58"/>
      <c r="F919" s="58"/>
      <c r="G919" s="396"/>
      <c r="H919" s="67"/>
      <c r="I919" s="58"/>
      <c r="J919" s="58"/>
      <c r="K919" s="58"/>
      <c r="L919" s="58"/>
      <c r="M919" s="58"/>
      <c r="N919" s="58"/>
      <c r="O919" s="58"/>
      <c r="P919" s="58"/>
      <c r="Q919" s="58"/>
      <c r="R919" s="58"/>
      <c r="S919" s="58"/>
      <c r="T919" s="58"/>
      <c r="U919" s="58"/>
      <c r="V919" s="58"/>
      <c r="W919" s="58"/>
      <c r="X919" s="58"/>
      <c r="Y919" s="58"/>
    </row>
    <row r="920" spans="1:25" ht="18" customHeight="1" x14ac:dyDescent="0.2">
      <c r="A920" s="23"/>
      <c r="B920" s="23"/>
      <c r="C920" s="23"/>
      <c r="D920" s="23"/>
      <c r="E920" s="58"/>
      <c r="F920" s="58"/>
      <c r="G920" s="396"/>
      <c r="H920" s="67"/>
      <c r="I920" s="58"/>
      <c r="J920" s="58"/>
      <c r="K920" s="58"/>
      <c r="L920" s="58"/>
      <c r="M920" s="58"/>
      <c r="N920" s="58"/>
      <c r="O920" s="58"/>
      <c r="P920" s="58"/>
      <c r="Q920" s="58"/>
      <c r="R920" s="58"/>
      <c r="S920" s="58"/>
      <c r="T920" s="58"/>
      <c r="U920" s="58"/>
      <c r="V920" s="58"/>
      <c r="W920" s="58"/>
      <c r="X920" s="58"/>
      <c r="Y920" s="58"/>
    </row>
    <row r="921" spans="1:25" ht="18" customHeight="1" x14ac:dyDescent="0.2">
      <c r="A921" s="23"/>
      <c r="B921" s="23"/>
      <c r="C921" s="23"/>
      <c r="D921" s="23"/>
      <c r="E921" s="58"/>
      <c r="F921" s="58"/>
      <c r="G921" s="396"/>
      <c r="H921" s="67"/>
      <c r="I921" s="58"/>
      <c r="J921" s="58"/>
      <c r="K921" s="58"/>
      <c r="L921" s="58"/>
      <c r="M921" s="58"/>
      <c r="N921" s="58"/>
      <c r="O921" s="58"/>
      <c r="P921" s="58"/>
      <c r="Q921" s="58"/>
      <c r="R921" s="58"/>
      <c r="S921" s="58"/>
      <c r="T921" s="58"/>
      <c r="U921" s="58"/>
      <c r="V921" s="58"/>
      <c r="W921" s="58"/>
      <c r="X921" s="58"/>
      <c r="Y921" s="58"/>
    </row>
    <row r="922" spans="1:25" ht="18" customHeight="1" x14ac:dyDescent="0.2">
      <c r="A922" s="23"/>
      <c r="B922" s="23"/>
      <c r="C922" s="23"/>
      <c r="D922" s="23"/>
      <c r="E922" s="58"/>
      <c r="F922" s="58"/>
      <c r="G922" s="396"/>
      <c r="H922" s="67"/>
      <c r="I922" s="58"/>
      <c r="J922" s="58"/>
      <c r="K922" s="58"/>
      <c r="L922" s="58"/>
      <c r="M922" s="58"/>
      <c r="N922" s="58"/>
      <c r="O922" s="58"/>
      <c r="P922" s="58"/>
      <c r="Q922" s="58"/>
      <c r="R922" s="58"/>
      <c r="S922" s="58"/>
      <c r="T922" s="58"/>
      <c r="U922" s="58"/>
      <c r="V922" s="58"/>
      <c r="W922" s="58"/>
      <c r="X922" s="58"/>
      <c r="Y922" s="58"/>
    </row>
    <row r="923" spans="1:25" ht="18" customHeight="1" x14ac:dyDescent="0.2">
      <c r="A923" s="23"/>
      <c r="B923" s="23"/>
      <c r="C923" s="23"/>
      <c r="D923" s="23"/>
      <c r="E923" s="58"/>
      <c r="F923" s="58"/>
      <c r="G923" s="396"/>
      <c r="H923" s="67"/>
      <c r="I923" s="58"/>
      <c r="J923" s="58"/>
      <c r="K923" s="58"/>
      <c r="L923" s="58"/>
      <c r="M923" s="58"/>
      <c r="N923" s="58"/>
      <c r="O923" s="58"/>
      <c r="P923" s="58"/>
      <c r="Q923" s="58"/>
      <c r="R923" s="58"/>
      <c r="S923" s="58"/>
      <c r="T923" s="58"/>
      <c r="U923" s="58"/>
      <c r="V923" s="58"/>
      <c r="W923" s="58"/>
      <c r="X923" s="58"/>
      <c r="Y923" s="58"/>
    </row>
    <row r="924" spans="1:25" ht="18" customHeight="1" x14ac:dyDescent="0.2">
      <c r="A924" s="23"/>
      <c r="B924" s="23"/>
      <c r="C924" s="23"/>
      <c r="D924" s="23"/>
      <c r="E924" s="58"/>
      <c r="F924" s="58"/>
      <c r="G924" s="396"/>
      <c r="H924" s="67"/>
      <c r="I924" s="58"/>
      <c r="J924" s="58"/>
      <c r="K924" s="58"/>
      <c r="L924" s="58"/>
      <c r="M924" s="58"/>
      <c r="N924" s="58"/>
      <c r="O924" s="58"/>
      <c r="P924" s="58"/>
      <c r="Q924" s="58"/>
      <c r="R924" s="58"/>
      <c r="S924" s="58"/>
      <c r="T924" s="58"/>
      <c r="U924" s="58"/>
      <c r="V924" s="58"/>
      <c r="W924" s="58"/>
      <c r="X924" s="58"/>
      <c r="Y924" s="58"/>
    </row>
    <row r="925" spans="1:25" ht="18" customHeight="1" x14ac:dyDescent="0.2">
      <c r="A925" s="23"/>
      <c r="B925" s="23"/>
      <c r="C925" s="23"/>
      <c r="D925" s="23"/>
      <c r="E925" s="58"/>
      <c r="F925" s="58"/>
      <c r="G925" s="396"/>
      <c r="H925" s="67"/>
      <c r="I925" s="58"/>
      <c r="J925" s="58"/>
      <c r="K925" s="58"/>
      <c r="L925" s="58"/>
      <c r="M925" s="58"/>
      <c r="N925" s="58"/>
      <c r="O925" s="58"/>
      <c r="P925" s="58"/>
      <c r="Q925" s="58"/>
      <c r="R925" s="58"/>
      <c r="S925" s="58"/>
      <c r="T925" s="58"/>
      <c r="U925" s="58"/>
      <c r="V925" s="58"/>
      <c r="W925" s="58"/>
      <c r="X925" s="58"/>
      <c r="Y925" s="58"/>
    </row>
    <row r="926" spans="1:25" ht="18" customHeight="1" x14ac:dyDescent="0.2">
      <c r="A926" s="23"/>
      <c r="B926" s="23"/>
      <c r="C926" s="23"/>
      <c r="D926" s="23"/>
      <c r="E926" s="58"/>
      <c r="F926" s="58"/>
      <c r="G926" s="396"/>
      <c r="H926" s="67"/>
      <c r="I926" s="58"/>
      <c r="J926" s="58"/>
      <c r="K926" s="58"/>
      <c r="L926" s="58"/>
      <c r="M926" s="58"/>
      <c r="N926" s="58"/>
      <c r="O926" s="58"/>
      <c r="P926" s="58"/>
      <c r="Q926" s="58"/>
      <c r="R926" s="58"/>
      <c r="S926" s="58"/>
      <c r="T926" s="58"/>
      <c r="U926" s="58"/>
      <c r="V926" s="58"/>
      <c r="W926" s="58"/>
      <c r="X926" s="58"/>
      <c r="Y926" s="58"/>
    </row>
    <row r="927" spans="1:25" ht="18" customHeight="1" x14ac:dyDescent="0.2">
      <c r="A927" s="23"/>
      <c r="B927" s="23"/>
      <c r="C927" s="23"/>
      <c r="D927" s="23"/>
      <c r="E927" s="58"/>
      <c r="F927" s="58"/>
      <c r="G927" s="396"/>
      <c r="H927" s="67"/>
      <c r="I927" s="58"/>
      <c r="J927" s="58"/>
      <c r="K927" s="58"/>
      <c r="L927" s="58"/>
      <c r="M927" s="58"/>
      <c r="N927" s="58"/>
      <c r="O927" s="58"/>
      <c r="P927" s="58"/>
      <c r="Q927" s="58"/>
      <c r="R927" s="58"/>
      <c r="S927" s="58"/>
      <c r="T927" s="58"/>
      <c r="U927" s="58"/>
      <c r="V927" s="58"/>
      <c r="W927" s="58"/>
      <c r="X927" s="58"/>
      <c r="Y927" s="58"/>
    </row>
    <row r="928" spans="1:25" ht="18" customHeight="1" x14ac:dyDescent="0.2">
      <c r="A928" s="23"/>
      <c r="B928" s="23"/>
      <c r="C928" s="23"/>
      <c r="D928" s="23"/>
      <c r="E928" s="58"/>
      <c r="F928" s="58"/>
      <c r="G928" s="396"/>
      <c r="H928" s="67"/>
      <c r="I928" s="58"/>
      <c r="J928" s="58"/>
      <c r="K928" s="58"/>
      <c r="L928" s="58"/>
      <c r="M928" s="58"/>
      <c r="N928" s="58"/>
      <c r="O928" s="58"/>
      <c r="P928" s="58"/>
      <c r="Q928" s="58"/>
      <c r="R928" s="58"/>
      <c r="S928" s="58"/>
      <c r="T928" s="58"/>
      <c r="U928" s="58"/>
      <c r="V928" s="58"/>
      <c r="W928" s="58"/>
      <c r="X928" s="58"/>
      <c r="Y928" s="58"/>
    </row>
    <row r="929" spans="1:25" ht="18" customHeight="1" x14ac:dyDescent="0.2">
      <c r="A929" s="23"/>
      <c r="B929" s="23"/>
      <c r="C929" s="23"/>
      <c r="D929" s="23"/>
      <c r="E929" s="58"/>
      <c r="F929" s="58"/>
      <c r="G929" s="396"/>
      <c r="H929" s="67"/>
      <c r="I929" s="58"/>
      <c r="J929" s="58"/>
      <c r="K929" s="58"/>
      <c r="L929" s="58"/>
      <c r="M929" s="58"/>
      <c r="N929" s="58"/>
      <c r="O929" s="58"/>
      <c r="P929" s="58"/>
      <c r="Q929" s="58"/>
      <c r="R929" s="58"/>
      <c r="S929" s="58"/>
      <c r="T929" s="58"/>
      <c r="U929" s="58"/>
      <c r="V929" s="58"/>
      <c r="W929" s="58"/>
      <c r="X929" s="58"/>
      <c r="Y929" s="58"/>
    </row>
    <row r="930" spans="1:25" ht="18" customHeight="1" x14ac:dyDescent="0.2">
      <c r="A930" s="23"/>
      <c r="B930" s="23"/>
      <c r="C930" s="23"/>
      <c r="D930" s="23"/>
      <c r="E930" s="58"/>
      <c r="F930" s="58"/>
      <c r="G930" s="396"/>
      <c r="H930" s="67"/>
      <c r="I930" s="58"/>
      <c r="J930" s="58"/>
      <c r="K930" s="58"/>
      <c r="L930" s="58"/>
      <c r="M930" s="58"/>
      <c r="N930" s="58"/>
      <c r="O930" s="58"/>
      <c r="P930" s="58"/>
      <c r="Q930" s="58"/>
      <c r="R930" s="58"/>
      <c r="S930" s="58"/>
      <c r="T930" s="58"/>
      <c r="U930" s="58"/>
      <c r="V930" s="58"/>
      <c r="W930" s="58"/>
      <c r="X930" s="58"/>
      <c r="Y930" s="58"/>
    </row>
    <row r="931" spans="1:25" ht="18" customHeight="1" x14ac:dyDescent="0.2">
      <c r="A931" s="23"/>
      <c r="B931" s="23"/>
      <c r="C931" s="23"/>
      <c r="D931" s="23"/>
      <c r="E931" s="58"/>
      <c r="F931" s="58"/>
      <c r="G931" s="396"/>
      <c r="H931" s="67"/>
      <c r="I931" s="58"/>
      <c r="J931" s="58"/>
      <c r="K931" s="58"/>
      <c r="L931" s="58"/>
      <c r="M931" s="58"/>
      <c r="N931" s="58"/>
      <c r="O931" s="58"/>
      <c r="P931" s="58"/>
      <c r="Q931" s="58"/>
      <c r="R931" s="58"/>
      <c r="S931" s="58"/>
      <c r="T931" s="58"/>
      <c r="U931" s="58"/>
      <c r="V931" s="58"/>
      <c r="W931" s="58"/>
      <c r="X931" s="58"/>
      <c r="Y931" s="58"/>
    </row>
    <row r="932" spans="1:25" ht="18" customHeight="1" x14ac:dyDescent="0.2">
      <c r="A932" s="23"/>
      <c r="B932" s="23"/>
      <c r="C932" s="23"/>
      <c r="D932" s="23"/>
      <c r="E932" s="58"/>
      <c r="F932" s="58"/>
      <c r="G932" s="396"/>
      <c r="H932" s="67"/>
      <c r="I932" s="58"/>
      <c r="J932" s="58"/>
      <c r="K932" s="58"/>
      <c r="L932" s="58"/>
      <c r="M932" s="58"/>
      <c r="N932" s="58"/>
      <c r="O932" s="58"/>
      <c r="P932" s="58"/>
      <c r="Q932" s="58"/>
      <c r="R932" s="58"/>
      <c r="S932" s="58"/>
      <c r="T932" s="58"/>
      <c r="U932" s="58"/>
      <c r="V932" s="58"/>
      <c r="W932" s="58"/>
      <c r="X932" s="58"/>
      <c r="Y932" s="58"/>
    </row>
    <row r="933" spans="1:25" ht="18" customHeight="1" x14ac:dyDescent="0.2">
      <c r="A933" s="23"/>
      <c r="B933" s="23"/>
      <c r="C933" s="23"/>
      <c r="D933" s="23"/>
      <c r="E933" s="58"/>
      <c r="F933" s="58"/>
      <c r="G933" s="396"/>
      <c r="H933" s="67"/>
      <c r="I933" s="58"/>
      <c r="J933" s="58"/>
      <c r="K933" s="58"/>
      <c r="L933" s="58"/>
      <c r="M933" s="58"/>
      <c r="N933" s="58"/>
      <c r="O933" s="58"/>
      <c r="P933" s="58"/>
      <c r="Q933" s="58"/>
      <c r="R933" s="58"/>
      <c r="S933" s="58"/>
      <c r="T933" s="58"/>
      <c r="U933" s="58"/>
      <c r="V933" s="58"/>
      <c r="W933" s="58"/>
      <c r="X933" s="58"/>
      <c r="Y933" s="58"/>
    </row>
    <row r="934" spans="1:25" ht="18" customHeight="1" x14ac:dyDescent="0.2">
      <c r="A934" s="23"/>
      <c r="B934" s="23"/>
      <c r="C934" s="23"/>
      <c r="D934" s="23"/>
      <c r="E934" s="58"/>
      <c r="F934" s="58"/>
      <c r="G934" s="396"/>
      <c r="H934" s="67"/>
      <c r="I934" s="58"/>
      <c r="J934" s="58"/>
      <c r="K934" s="58"/>
      <c r="L934" s="58"/>
      <c r="M934" s="58"/>
      <c r="N934" s="58"/>
      <c r="O934" s="58"/>
      <c r="P934" s="58"/>
      <c r="Q934" s="58"/>
      <c r="R934" s="58"/>
      <c r="S934" s="58"/>
      <c r="T934" s="58"/>
      <c r="U934" s="58"/>
      <c r="V934" s="58"/>
      <c r="W934" s="58"/>
      <c r="X934" s="58"/>
      <c r="Y934" s="58"/>
    </row>
    <row r="935" spans="1:25" ht="18" customHeight="1" x14ac:dyDescent="0.2">
      <c r="A935" s="23"/>
      <c r="B935" s="23"/>
      <c r="C935" s="23"/>
      <c r="D935" s="23"/>
      <c r="E935" s="58"/>
      <c r="F935" s="58"/>
      <c r="G935" s="396"/>
      <c r="H935" s="67"/>
      <c r="I935" s="58"/>
      <c r="J935" s="58"/>
      <c r="K935" s="58"/>
      <c r="L935" s="58"/>
      <c r="M935" s="58"/>
      <c r="N935" s="58"/>
      <c r="O935" s="58"/>
      <c r="P935" s="58"/>
      <c r="Q935" s="58"/>
      <c r="R935" s="58"/>
      <c r="S935" s="58"/>
      <c r="T935" s="58"/>
      <c r="U935" s="58"/>
      <c r="V935" s="58"/>
      <c r="W935" s="58"/>
      <c r="X935" s="58"/>
      <c r="Y935" s="58"/>
    </row>
    <row r="936" spans="1:25" ht="18" customHeight="1" x14ac:dyDescent="0.2">
      <c r="A936" s="23"/>
      <c r="B936" s="23"/>
      <c r="C936" s="23"/>
      <c r="D936" s="23"/>
      <c r="E936" s="58"/>
      <c r="F936" s="58"/>
      <c r="G936" s="396"/>
      <c r="H936" s="67"/>
      <c r="I936" s="58"/>
      <c r="J936" s="58"/>
      <c r="K936" s="58"/>
      <c r="L936" s="58"/>
      <c r="M936" s="58"/>
      <c r="N936" s="58"/>
      <c r="O936" s="58"/>
      <c r="P936" s="58"/>
      <c r="Q936" s="58"/>
      <c r="R936" s="58"/>
      <c r="S936" s="58"/>
      <c r="T936" s="58"/>
      <c r="U936" s="58"/>
      <c r="V936" s="58"/>
      <c r="W936" s="58"/>
      <c r="X936" s="58"/>
      <c r="Y936" s="58"/>
    </row>
    <row r="937" spans="1:25" ht="18" customHeight="1" x14ac:dyDescent="0.2">
      <c r="A937" s="23"/>
      <c r="B937" s="23"/>
      <c r="C937" s="23"/>
      <c r="D937" s="23"/>
      <c r="E937" s="58"/>
      <c r="F937" s="58"/>
      <c r="G937" s="396"/>
      <c r="H937" s="67"/>
      <c r="I937" s="58"/>
      <c r="J937" s="58"/>
      <c r="K937" s="58"/>
      <c r="L937" s="58"/>
      <c r="M937" s="58"/>
      <c r="N937" s="58"/>
      <c r="O937" s="58"/>
      <c r="P937" s="58"/>
      <c r="Q937" s="58"/>
      <c r="R937" s="58"/>
      <c r="S937" s="58"/>
      <c r="T937" s="58"/>
      <c r="U937" s="58"/>
      <c r="V937" s="58"/>
      <c r="W937" s="58"/>
      <c r="X937" s="58"/>
      <c r="Y937" s="58"/>
    </row>
    <row r="938" spans="1:25" ht="18" customHeight="1" x14ac:dyDescent="0.2">
      <c r="A938" s="23"/>
      <c r="B938" s="23"/>
      <c r="C938" s="23"/>
      <c r="D938" s="23"/>
      <c r="E938" s="58"/>
      <c r="F938" s="58"/>
      <c r="G938" s="396"/>
      <c r="H938" s="67"/>
      <c r="I938" s="58"/>
      <c r="J938" s="58"/>
      <c r="K938" s="58"/>
      <c r="L938" s="58"/>
      <c r="M938" s="58"/>
      <c r="N938" s="58"/>
      <c r="O938" s="58"/>
      <c r="P938" s="58"/>
      <c r="Q938" s="58"/>
      <c r="R938" s="58"/>
      <c r="S938" s="58"/>
      <c r="T938" s="58"/>
      <c r="U938" s="58"/>
      <c r="V938" s="58"/>
      <c r="W938" s="58"/>
      <c r="X938" s="58"/>
      <c r="Y938" s="58"/>
    </row>
    <row r="939" spans="1:25" ht="18" customHeight="1" x14ac:dyDescent="0.2">
      <c r="A939" s="23"/>
      <c r="B939" s="23"/>
      <c r="C939" s="23"/>
      <c r="D939" s="23"/>
      <c r="E939" s="58"/>
      <c r="F939" s="58"/>
      <c r="G939" s="396"/>
      <c r="H939" s="67"/>
      <c r="I939" s="58"/>
      <c r="J939" s="58"/>
      <c r="K939" s="58"/>
      <c r="L939" s="58"/>
      <c r="M939" s="58"/>
      <c r="N939" s="58"/>
      <c r="O939" s="58"/>
      <c r="P939" s="58"/>
      <c r="Q939" s="58"/>
      <c r="R939" s="58"/>
      <c r="S939" s="58"/>
      <c r="T939" s="58"/>
      <c r="U939" s="58"/>
      <c r="V939" s="58"/>
      <c r="W939" s="58"/>
      <c r="X939" s="58"/>
      <c r="Y939" s="58"/>
    </row>
    <row r="940" spans="1:25" ht="18" customHeight="1" x14ac:dyDescent="0.2">
      <c r="A940" s="23"/>
      <c r="B940" s="23"/>
      <c r="C940" s="23"/>
      <c r="D940" s="23"/>
      <c r="E940" s="58"/>
      <c r="F940" s="58"/>
      <c r="G940" s="396"/>
      <c r="H940" s="67"/>
      <c r="I940" s="58"/>
      <c r="J940" s="58"/>
      <c r="K940" s="58"/>
      <c r="L940" s="58"/>
      <c r="M940" s="58"/>
      <c r="N940" s="58"/>
      <c r="O940" s="58"/>
      <c r="P940" s="58"/>
      <c r="Q940" s="58"/>
      <c r="R940" s="58"/>
      <c r="S940" s="58"/>
      <c r="T940" s="58"/>
      <c r="U940" s="58"/>
      <c r="V940" s="58"/>
      <c r="W940" s="58"/>
      <c r="X940" s="58"/>
      <c r="Y940" s="58"/>
    </row>
    <row r="941" spans="1:25" ht="18" customHeight="1" x14ac:dyDescent="0.2">
      <c r="A941" s="23"/>
      <c r="B941" s="23"/>
      <c r="C941" s="23"/>
      <c r="D941" s="23"/>
      <c r="E941" s="58"/>
      <c r="F941" s="58"/>
      <c r="G941" s="396"/>
      <c r="H941" s="67"/>
      <c r="I941" s="58"/>
      <c r="J941" s="58"/>
      <c r="K941" s="58"/>
      <c r="L941" s="58"/>
      <c r="M941" s="58"/>
      <c r="N941" s="58"/>
      <c r="O941" s="58"/>
      <c r="P941" s="58"/>
      <c r="Q941" s="58"/>
      <c r="R941" s="58"/>
      <c r="S941" s="58"/>
      <c r="T941" s="58"/>
      <c r="U941" s="58"/>
      <c r="V941" s="58"/>
      <c r="W941" s="58"/>
      <c r="X941" s="58"/>
      <c r="Y941" s="58"/>
    </row>
    <row r="942" spans="1:25" ht="18" customHeight="1" x14ac:dyDescent="0.2">
      <c r="A942" s="23"/>
      <c r="B942" s="23"/>
      <c r="C942" s="23"/>
      <c r="D942" s="23"/>
      <c r="E942" s="58"/>
      <c r="F942" s="58"/>
      <c r="G942" s="396"/>
      <c r="H942" s="67"/>
      <c r="I942" s="58"/>
      <c r="J942" s="58"/>
      <c r="K942" s="58"/>
      <c r="L942" s="58"/>
      <c r="M942" s="58"/>
      <c r="N942" s="58"/>
      <c r="O942" s="58"/>
      <c r="P942" s="58"/>
      <c r="Q942" s="58"/>
      <c r="R942" s="58"/>
      <c r="S942" s="58"/>
      <c r="T942" s="58"/>
      <c r="U942" s="58"/>
      <c r="V942" s="58"/>
      <c r="W942" s="58"/>
      <c r="X942" s="58"/>
      <c r="Y942" s="58"/>
    </row>
    <row r="943" spans="1:25" ht="18" customHeight="1" x14ac:dyDescent="0.2">
      <c r="A943" s="23"/>
      <c r="B943" s="23"/>
      <c r="C943" s="23"/>
      <c r="D943" s="23"/>
      <c r="E943" s="58"/>
      <c r="F943" s="58"/>
      <c r="G943" s="396"/>
      <c r="H943" s="67"/>
      <c r="I943" s="58"/>
      <c r="J943" s="58"/>
      <c r="K943" s="58"/>
      <c r="L943" s="58"/>
      <c r="M943" s="58"/>
      <c r="N943" s="58"/>
      <c r="O943" s="58"/>
      <c r="P943" s="58"/>
      <c r="Q943" s="58"/>
      <c r="R943" s="58"/>
      <c r="S943" s="58"/>
      <c r="T943" s="58"/>
      <c r="U943" s="58"/>
      <c r="V943" s="58"/>
      <c r="W943" s="58"/>
      <c r="X943" s="58"/>
      <c r="Y943" s="58"/>
    </row>
    <row r="944" spans="1:25" ht="18" customHeight="1" x14ac:dyDescent="0.2">
      <c r="A944" s="23"/>
      <c r="B944" s="23"/>
      <c r="C944" s="23"/>
      <c r="D944" s="23"/>
      <c r="E944" s="58"/>
      <c r="F944" s="58"/>
      <c r="G944" s="396"/>
      <c r="H944" s="67"/>
      <c r="I944" s="58"/>
      <c r="J944" s="58"/>
      <c r="K944" s="58"/>
      <c r="L944" s="58"/>
      <c r="M944" s="58"/>
      <c r="N944" s="58"/>
      <c r="O944" s="58"/>
      <c r="P944" s="58"/>
      <c r="Q944" s="58"/>
      <c r="R944" s="58"/>
      <c r="S944" s="58"/>
      <c r="T944" s="58"/>
      <c r="U944" s="58"/>
      <c r="V944" s="58"/>
      <c r="W944" s="58"/>
      <c r="X944" s="58"/>
      <c r="Y944" s="58"/>
    </row>
    <row r="945" spans="1:25" ht="18" customHeight="1" x14ac:dyDescent="0.2">
      <c r="A945" s="23"/>
      <c r="B945" s="23"/>
      <c r="C945" s="23"/>
      <c r="D945" s="23"/>
      <c r="E945" s="58"/>
      <c r="F945" s="58"/>
      <c r="G945" s="396"/>
      <c r="H945" s="67"/>
      <c r="I945" s="58"/>
      <c r="J945" s="58"/>
      <c r="K945" s="58"/>
      <c r="L945" s="58"/>
      <c r="M945" s="58"/>
      <c r="N945" s="58"/>
      <c r="O945" s="58"/>
      <c r="P945" s="58"/>
      <c r="Q945" s="58"/>
      <c r="R945" s="58"/>
      <c r="S945" s="58"/>
      <c r="T945" s="58"/>
      <c r="U945" s="58"/>
      <c r="V945" s="58"/>
      <c r="W945" s="58"/>
      <c r="X945" s="58"/>
      <c r="Y945" s="58"/>
    </row>
    <row r="946" spans="1:25" ht="18" customHeight="1" x14ac:dyDescent="0.2">
      <c r="A946" s="23"/>
      <c r="B946" s="23"/>
      <c r="C946" s="23"/>
      <c r="D946" s="23"/>
      <c r="E946" s="58"/>
      <c r="F946" s="58"/>
      <c r="G946" s="396"/>
      <c r="H946" s="67"/>
      <c r="I946" s="58"/>
      <c r="J946" s="58"/>
      <c r="K946" s="58"/>
      <c r="L946" s="58"/>
      <c r="M946" s="58"/>
      <c r="N946" s="58"/>
      <c r="O946" s="58"/>
      <c r="P946" s="58"/>
      <c r="Q946" s="58"/>
      <c r="R946" s="58"/>
      <c r="S946" s="58"/>
      <c r="T946" s="58"/>
      <c r="U946" s="58"/>
      <c r="V946" s="58"/>
      <c r="W946" s="58"/>
      <c r="X946" s="58"/>
      <c r="Y946" s="58"/>
    </row>
    <row r="947" spans="1:25" ht="18" customHeight="1" x14ac:dyDescent="0.2">
      <c r="A947" s="23"/>
      <c r="B947" s="23"/>
      <c r="C947" s="23"/>
      <c r="D947" s="23"/>
      <c r="E947" s="58"/>
      <c r="F947" s="58"/>
      <c r="G947" s="396"/>
      <c r="H947" s="67"/>
      <c r="I947" s="58"/>
      <c r="J947" s="58"/>
      <c r="K947" s="58"/>
      <c r="L947" s="58"/>
      <c r="M947" s="58"/>
      <c r="N947" s="58"/>
      <c r="O947" s="58"/>
      <c r="P947" s="58"/>
      <c r="Q947" s="58"/>
      <c r="R947" s="58"/>
      <c r="S947" s="58"/>
      <c r="T947" s="58"/>
      <c r="U947" s="58"/>
      <c r="V947" s="58"/>
      <c r="W947" s="58"/>
      <c r="X947" s="58"/>
      <c r="Y947" s="58"/>
    </row>
    <row r="948" spans="1:25" ht="18" customHeight="1" x14ac:dyDescent="0.2">
      <c r="A948" s="23"/>
      <c r="B948" s="23"/>
      <c r="C948" s="23"/>
      <c r="D948" s="23"/>
      <c r="E948" s="58"/>
      <c r="F948" s="58"/>
      <c r="G948" s="396"/>
      <c r="H948" s="67"/>
      <c r="I948" s="58"/>
      <c r="J948" s="58"/>
      <c r="K948" s="58"/>
      <c r="L948" s="58"/>
      <c r="M948" s="58"/>
      <c r="N948" s="58"/>
      <c r="O948" s="58"/>
      <c r="P948" s="58"/>
      <c r="Q948" s="58"/>
      <c r="R948" s="58"/>
      <c r="S948" s="58"/>
      <c r="T948" s="58"/>
      <c r="U948" s="58"/>
      <c r="V948" s="58"/>
      <c r="W948" s="58"/>
      <c r="X948" s="58"/>
      <c r="Y948" s="58"/>
    </row>
    <row r="949" spans="1:25" ht="18" customHeight="1" x14ac:dyDescent="0.2">
      <c r="A949" s="23"/>
      <c r="B949" s="23"/>
      <c r="C949" s="23"/>
      <c r="D949" s="23"/>
      <c r="E949" s="58"/>
      <c r="F949" s="58"/>
      <c r="G949" s="396"/>
      <c r="H949" s="67"/>
      <c r="I949" s="58"/>
      <c r="J949" s="58"/>
      <c r="K949" s="58"/>
      <c r="L949" s="58"/>
      <c r="M949" s="58"/>
      <c r="N949" s="58"/>
      <c r="O949" s="58"/>
      <c r="P949" s="58"/>
      <c r="Q949" s="58"/>
      <c r="R949" s="58"/>
      <c r="S949" s="58"/>
      <c r="T949" s="58"/>
      <c r="U949" s="58"/>
      <c r="V949" s="58"/>
      <c r="W949" s="58"/>
      <c r="X949" s="58"/>
      <c r="Y949" s="58"/>
    </row>
    <row r="950" spans="1:25" ht="18" customHeight="1" x14ac:dyDescent="0.2">
      <c r="A950" s="23"/>
      <c r="B950" s="23"/>
      <c r="C950" s="23"/>
      <c r="D950" s="23"/>
      <c r="E950" s="58"/>
      <c r="F950" s="58"/>
      <c r="G950" s="396"/>
      <c r="H950" s="67"/>
      <c r="I950" s="58"/>
      <c r="J950" s="58"/>
      <c r="K950" s="58"/>
      <c r="L950" s="58"/>
      <c r="M950" s="58"/>
      <c r="N950" s="58"/>
      <c r="O950" s="58"/>
      <c r="P950" s="58"/>
      <c r="Q950" s="58"/>
      <c r="R950" s="58"/>
      <c r="S950" s="58"/>
      <c r="T950" s="58"/>
      <c r="U950" s="58"/>
      <c r="V950" s="58"/>
      <c r="W950" s="58"/>
      <c r="X950" s="58"/>
      <c r="Y950" s="58"/>
    </row>
    <row r="951" spans="1:25" ht="18" customHeight="1" x14ac:dyDescent="0.2">
      <c r="A951" s="23"/>
      <c r="B951" s="23"/>
      <c r="C951" s="23"/>
      <c r="D951" s="23"/>
      <c r="E951" s="58"/>
      <c r="F951" s="58"/>
      <c r="G951" s="396"/>
      <c r="H951" s="67"/>
      <c r="I951" s="58"/>
      <c r="J951" s="58"/>
      <c r="K951" s="58"/>
      <c r="L951" s="58"/>
      <c r="M951" s="58"/>
      <c r="N951" s="58"/>
      <c r="O951" s="58"/>
      <c r="P951" s="58"/>
      <c r="Q951" s="58"/>
      <c r="R951" s="58"/>
      <c r="S951" s="58"/>
      <c r="T951" s="58"/>
      <c r="U951" s="58"/>
      <c r="V951" s="58"/>
      <c r="W951" s="58"/>
      <c r="X951" s="58"/>
      <c r="Y951" s="58"/>
    </row>
    <row r="952" spans="1:25" ht="18" customHeight="1" x14ac:dyDescent="0.2">
      <c r="A952" s="23"/>
      <c r="B952" s="23"/>
      <c r="C952" s="23"/>
      <c r="D952" s="23"/>
      <c r="E952" s="58"/>
      <c r="F952" s="58"/>
      <c r="G952" s="396"/>
      <c r="H952" s="67"/>
      <c r="I952" s="58"/>
      <c r="J952" s="58"/>
      <c r="K952" s="58"/>
      <c r="L952" s="58"/>
      <c r="M952" s="58"/>
      <c r="N952" s="58"/>
      <c r="O952" s="58"/>
      <c r="P952" s="58"/>
      <c r="Q952" s="58"/>
      <c r="R952" s="58"/>
      <c r="S952" s="58"/>
      <c r="T952" s="58"/>
      <c r="U952" s="58"/>
      <c r="V952" s="58"/>
      <c r="W952" s="58"/>
      <c r="X952" s="58"/>
      <c r="Y952" s="58"/>
    </row>
    <row r="953" spans="1:25" ht="18" customHeight="1" x14ac:dyDescent="0.2">
      <c r="A953" s="23"/>
      <c r="B953" s="23"/>
      <c r="C953" s="23"/>
      <c r="D953" s="23"/>
      <c r="E953" s="58"/>
      <c r="F953" s="58"/>
      <c r="G953" s="396"/>
      <c r="H953" s="67"/>
      <c r="I953" s="58"/>
      <c r="J953" s="58"/>
      <c r="K953" s="58"/>
      <c r="L953" s="58"/>
      <c r="M953" s="58"/>
      <c r="N953" s="58"/>
      <c r="O953" s="58"/>
      <c r="P953" s="58"/>
      <c r="Q953" s="58"/>
      <c r="R953" s="58"/>
      <c r="S953" s="58"/>
      <c r="T953" s="58"/>
      <c r="U953" s="58"/>
      <c r="V953" s="58"/>
      <c r="W953" s="58"/>
      <c r="X953" s="58"/>
      <c r="Y953" s="58"/>
    </row>
    <row r="954" spans="1:25" ht="18" customHeight="1" x14ac:dyDescent="0.2">
      <c r="A954" s="23"/>
      <c r="B954" s="23"/>
      <c r="C954" s="23"/>
      <c r="D954" s="23"/>
      <c r="E954" s="58"/>
      <c r="F954" s="58"/>
      <c r="G954" s="396"/>
      <c r="H954" s="67"/>
      <c r="I954" s="58"/>
      <c r="J954" s="58"/>
      <c r="K954" s="58"/>
      <c r="L954" s="58"/>
      <c r="M954" s="58"/>
      <c r="N954" s="58"/>
      <c r="O954" s="58"/>
      <c r="P954" s="58"/>
      <c r="Q954" s="58"/>
      <c r="R954" s="58"/>
      <c r="S954" s="58"/>
      <c r="T954" s="58"/>
      <c r="U954" s="58"/>
      <c r="V954" s="58"/>
      <c r="W954" s="58"/>
      <c r="X954" s="58"/>
      <c r="Y954" s="58"/>
    </row>
    <row r="955" spans="1:25" ht="18" customHeight="1" x14ac:dyDescent="0.2">
      <c r="A955" s="23"/>
      <c r="B955" s="23"/>
      <c r="C955" s="23"/>
      <c r="D955" s="23"/>
      <c r="E955" s="58"/>
      <c r="F955" s="58"/>
      <c r="G955" s="396"/>
      <c r="H955" s="67"/>
      <c r="I955" s="58"/>
      <c r="J955" s="58"/>
      <c r="K955" s="58"/>
      <c r="L955" s="58"/>
      <c r="M955" s="58"/>
      <c r="N955" s="58"/>
      <c r="O955" s="58"/>
      <c r="P955" s="58"/>
      <c r="Q955" s="58"/>
      <c r="R955" s="58"/>
      <c r="S955" s="58"/>
      <c r="T955" s="58"/>
      <c r="U955" s="58"/>
      <c r="V955" s="58"/>
      <c r="W955" s="58"/>
      <c r="X955" s="58"/>
      <c r="Y955" s="58"/>
    </row>
    <row r="956" spans="1:25" ht="18" customHeight="1" x14ac:dyDescent="0.2">
      <c r="A956" s="23"/>
      <c r="B956" s="23"/>
      <c r="C956" s="23"/>
      <c r="D956" s="23"/>
      <c r="E956" s="58"/>
      <c r="F956" s="58"/>
      <c r="G956" s="396"/>
      <c r="H956" s="67"/>
      <c r="I956" s="58"/>
      <c r="J956" s="58"/>
      <c r="K956" s="58"/>
      <c r="L956" s="58"/>
      <c r="M956" s="58"/>
      <c r="N956" s="58"/>
      <c r="O956" s="58"/>
      <c r="P956" s="58"/>
      <c r="Q956" s="58"/>
      <c r="R956" s="58"/>
      <c r="S956" s="58"/>
      <c r="T956" s="58"/>
      <c r="U956" s="58"/>
      <c r="V956" s="58"/>
      <c r="W956" s="58"/>
      <c r="X956" s="58"/>
      <c r="Y956" s="58"/>
    </row>
    <row r="957" spans="1:25" ht="18" customHeight="1" x14ac:dyDescent="0.2">
      <c r="A957" s="23"/>
      <c r="B957" s="23"/>
      <c r="C957" s="23"/>
      <c r="D957" s="23"/>
      <c r="E957" s="58"/>
      <c r="F957" s="58"/>
      <c r="G957" s="396"/>
      <c r="H957" s="67"/>
      <c r="I957" s="58"/>
      <c r="J957" s="58"/>
      <c r="K957" s="58"/>
      <c r="L957" s="58"/>
      <c r="M957" s="58"/>
      <c r="N957" s="58"/>
      <c r="O957" s="58"/>
      <c r="P957" s="58"/>
      <c r="Q957" s="58"/>
      <c r="R957" s="58"/>
      <c r="S957" s="58"/>
      <c r="T957" s="58"/>
      <c r="U957" s="58"/>
      <c r="V957" s="58"/>
      <c r="W957" s="58"/>
      <c r="X957" s="58"/>
      <c r="Y957" s="58"/>
    </row>
    <row r="958" spans="1:25" ht="18" customHeight="1" x14ac:dyDescent="0.2">
      <c r="A958" s="23"/>
      <c r="B958" s="23"/>
      <c r="C958" s="23"/>
      <c r="D958" s="23"/>
      <c r="E958" s="58"/>
      <c r="F958" s="58"/>
      <c r="G958" s="396"/>
      <c r="H958" s="67"/>
      <c r="I958" s="58"/>
      <c r="J958" s="58"/>
      <c r="K958" s="58"/>
      <c r="L958" s="58"/>
      <c r="M958" s="58"/>
      <c r="N958" s="58"/>
      <c r="O958" s="58"/>
      <c r="P958" s="58"/>
      <c r="Q958" s="58"/>
      <c r="R958" s="58"/>
      <c r="S958" s="58"/>
      <c r="T958" s="58"/>
      <c r="U958" s="58"/>
      <c r="V958" s="58"/>
      <c r="W958" s="58"/>
      <c r="X958" s="58"/>
      <c r="Y958" s="58"/>
    </row>
    <row r="959" spans="1:25" ht="18" customHeight="1" x14ac:dyDescent="0.2">
      <c r="A959" s="23"/>
      <c r="B959" s="23"/>
      <c r="C959" s="23"/>
      <c r="D959" s="23"/>
      <c r="E959" s="58"/>
      <c r="F959" s="58"/>
      <c r="G959" s="396"/>
      <c r="H959" s="67"/>
      <c r="I959" s="58"/>
      <c r="J959" s="58"/>
      <c r="K959" s="58"/>
      <c r="L959" s="58"/>
      <c r="M959" s="58"/>
      <c r="N959" s="58"/>
      <c r="O959" s="58"/>
      <c r="P959" s="58"/>
      <c r="Q959" s="58"/>
      <c r="R959" s="58"/>
      <c r="S959" s="58"/>
      <c r="T959" s="58"/>
      <c r="U959" s="58"/>
      <c r="V959" s="58"/>
      <c r="W959" s="58"/>
      <c r="X959" s="58"/>
      <c r="Y959" s="58"/>
    </row>
    <row r="960" spans="1:25" ht="18" customHeight="1" x14ac:dyDescent="0.2">
      <c r="A960" s="23"/>
      <c r="B960" s="23"/>
      <c r="C960" s="23"/>
      <c r="D960" s="23"/>
      <c r="E960" s="58"/>
      <c r="F960" s="58"/>
      <c r="G960" s="396"/>
      <c r="H960" s="67"/>
      <c r="I960" s="58"/>
      <c r="J960" s="58"/>
      <c r="K960" s="58"/>
      <c r="L960" s="58"/>
      <c r="M960" s="58"/>
      <c r="N960" s="58"/>
      <c r="O960" s="58"/>
      <c r="P960" s="58"/>
      <c r="Q960" s="58"/>
      <c r="R960" s="58"/>
      <c r="S960" s="58"/>
      <c r="T960" s="58"/>
      <c r="U960" s="58"/>
      <c r="V960" s="58"/>
      <c r="W960" s="58"/>
      <c r="X960" s="58"/>
      <c r="Y960" s="58"/>
    </row>
    <row r="961" spans="1:25" ht="18" customHeight="1" x14ac:dyDescent="0.2">
      <c r="A961" s="23"/>
      <c r="B961" s="23"/>
      <c r="C961" s="23"/>
      <c r="D961" s="23"/>
      <c r="E961" s="58"/>
      <c r="F961" s="58"/>
      <c r="G961" s="396"/>
      <c r="H961" s="67"/>
      <c r="I961" s="58"/>
      <c r="J961" s="58"/>
      <c r="K961" s="58"/>
      <c r="L961" s="58"/>
      <c r="M961" s="58"/>
      <c r="N961" s="58"/>
      <c r="O961" s="58"/>
      <c r="P961" s="58"/>
      <c r="Q961" s="58"/>
      <c r="R961" s="58"/>
      <c r="S961" s="58"/>
      <c r="T961" s="58"/>
      <c r="U961" s="58"/>
      <c r="V961" s="58"/>
      <c r="W961" s="58"/>
      <c r="X961" s="58"/>
      <c r="Y961" s="58"/>
    </row>
    <row r="962" spans="1:25" ht="18" customHeight="1" x14ac:dyDescent="0.2">
      <c r="A962" s="23"/>
      <c r="B962" s="23"/>
      <c r="C962" s="23"/>
      <c r="D962" s="23"/>
      <c r="E962" s="58"/>
      <c r="F962" s="58"/>
      <c r="G962" s="396"/>
      <c r="H962" s="67"/>
      <c r="I962" s="58"/>
      <c r="J962" s="58"/>
      <c r="K962" s="58"/>
      <c r="L962" s="58"/>
      <c r="M962" s="58"/>
      <c r="N962" s="58"/>
      <c r="O962" s="58"/>
      <c r="P962" s="58"/>
      <c r="Q962" s="58"/>
      <c r="R962" s="58"/>
      <c r="S962" s="58"/>
      <c r="T962" s="58"/>
      <c r="U962" s="58"/>
      <c r="V962" s="58"/>
      <c r="W962" s="58"/>
      <c r="X962" s="58"/>
      <c r="Y962" s="58"/>
    </row>
    <row r="963" spans="1:25" ht="18" customHeight="1" x14ac:dyDescent="0.2">
      <c r="A963" s="23"/>
      <c r="B963" s="23"/>
      <c r="C963" s="23"/>
      <c r="D963" s="23"/>
      <c r="E963" s="58"/>
      <c r="F963" s="58"/>
      <c r="G963" s="396"/>
      <c r="H963" s="67"/>
      <c r="I963" s="58"/>
      <c r="J963" s="58"/>
      <c r="K963" s="58"/>
      <c r="L963" s="58"/>
      <c r="M963" s="58"/>
      <c r="N963" s="58"/>
      <c r="O963" s="58"/>
      <c r="P963" s="58"/>
      <c r="Q963" s="58"/>
      <c r="R963" s="58"/>
      <c r="S963" s="58"/>
      <c r="T963" s="58"/>
      <c r="U963" s="58"/>
      <c r="V963" s="58"/>
      <c r="W963" s="58"/>
      <c r="X963" s="58"/>
      <c r="Y963" s="58"/>
    </row>
    <row r="964" spans="1:25" ht="18" customHeight="1" x14ac:dyDescent="0.2">
      <c r="A964" s="23"/>
      <c r="B964" s="23"/>
      <c r="C964" s="23"/>
      <c r="D964" s="23"/>
      <c r="E964" s="58"/>
      <c r="F964" s="58"/>
      <c r="G964" s="396"/>
      <c r="H964" s="67"/>
      <c r="I964" s="58"/>
      <c r="J964" s="58"/>
      <c r="K964" s="58"/>
      <c r="L964" s="58"/>
      <c r="M964" s="58"/>
      <c r="N964" s="58"/>
      <c r="O964" s="58"/>
      <c r="P964" s="58"/>
      <c r="Q964" s="58"/>
      <c r="R964" s="58"/>
      <c r="S964" s="58"/>
      <c r="T964" s="58"/>
      <c r="U964" s="58"/>
      <c r="V964" s="58"/>
      <c r="W964" s="58"/>
      <c r="X964" s="58"/>
      <c r="Y964" s="58"/>
    </row>
    <row r="965" spans="1:25" ht="18" customHeight="1" x14ac:dyDescent="0.2">
      <c r="A965" s="23"/>
      <c r="B965" s="23"/>
      <c r="C965" s="23"/>
      <c r="D965" s="23"/>
      <c r="E965" s="58"/>
      <c r="F965" s="58"/>
      <c r="G965" s="396"/>
      <c r="H965" s="67"/>
      <c r="I965" s="58"/>
      <c r="J965" s="58"/>
      <c r="K965" s="58"/>
      <c r="L965" s="58"/>
      <c r="M965" s="58"/>
      <c r="N965" s="58"/>
      <c r="O965" s="58"/>
      <c r="P965" s="58"/>
      <c r="Q965" s="58"/>
      <c r="R965" s="58"/>
      <c r="S965" s="58"/>
      <c r="T965" s="58"/>
      <c r="U965" s="58"/>
      <c r="V965" s="58"/>
      <c r="W965" s="58"/>
      <c r="X965" s="58"/>
      <c r="Y965" s="58"/>
    </row>
    <row r="966" spans="1:25" ht="18" customHeight="1" x14ac:dyDescent="0.2">
      <c r="A966" s="23"/>
      <c r="B966" s="23"/>
      <c r="C966" s="23"/>
      <c r="D966" s="23"/>
      <c r="E966" s="58"/>
      <c r="F966" s="58"/>
      <c r="G966" s="396"/>
      <c r="H966" s="67"/>
      <c r="I966" s="58"/>
      <c r="J966" s="58"/>
      <c r="K966" s="58"/>
      <c r="L966" s="58"/>
      <c r="M966" s="58"/>
      <c r="N966" s="58"/>
      <c r="O966" s="58"/>
      <c r="P966" s="58"/>
      <c r="Q966" s="58"/>
      <c r="R966" s="58"/>
      <c r="S966" s="58"/>
      <c r="T966" s="58"/>
      <c r="U966" s="58"/>
      <c r="V966" s="58"/>
      <c r="W966" s="58"/>
      <c r="X966" s="58"/>
      <c r="Y966" s="58"/>
    </row>
    <row r="967" spans="1:25" ht="18" customHeight="1" x14ac:dyDescent="0.2">
      <c r="A967" s="23"/>
      <c r="B967" s="23"/>
      <c r="C967" s="23"/>
      <c r="D967" s="23"/>
      <c r="E967" s="58"/>
      <c r="F967" s="58"/>
      <c r="G967" s="396"/>
      <c r="H967" s="67"/>
      <c r="I967" s="58"/>
      <c r="J967" s="58"/>
      <c r="K967" s="58"/>
      <c r="L967" s="58"/>
      <c r="M967" s="58"/>
      <c r="N967" s="58"/>
      <c r="O967" s="58"/>
      <c r="P967" s="58"/>
      <c r="Q967" s="58"/>
      <c r="R967" s="58"/>
      <c r="S967" s="58"/>
      <c r="T967" s="58"/>
      <c r="U967" s="58"/>
      <c r="V967" s="58"/>
      <c r="W967" s="58"/>
      <c r="X967" s="58"/>
      <c r="Y967" s="58"/>
    </row>
    <row r="968" spans="1:25" ht="18" customHeight="1" x14ac:dyDescent="0.2">
      <c r="A968" s="23"/>
      <c r="B968" s="23"/>
      <c r="C968" s="23"/>
      <c r="D968" s="23"/>
      <c r="E968" s="58"/>
      <c r="F968" s="58"/>
      <c r="G968" s="396"/>
      <c r="H968" s="67"/>
      <c r="I968" s="58"/>
      <c r="J968" s="58"/>
      <c r="K968" s="58"/>
      <c r="L968" s="58"/>
      <c r="M968" s="58"/>
      <c r="N968" s="58"/>
      <c r="O968" s="58"/>
      <c r="P968" s="58"/>
      <c r="Q968" s="58"/>
      <c r="R968" s="58"/>
      <c r="S968" s="58"/>
      <c r="T968" s="58"/>
      <c r="U968" s="58"/>
      <c r="V968" s="58"/>
      <c r="W968" s="58"/>
      <c r="X968" s="58"/>
      <c r="Y968" s="58"/>
    </row>
    <row r="969" spans="1:25" ht="18" customHeight="1" x14ac:dyDescent="0.2">
      <c r="A969" s="23"/>
      <c r="B969" s="23"/>
      <c r="C969" s="23"/>
      <c r="D969" s="23"/>
      <c r="E969" s="58"/>
      <c r="F969" s="58"/>
      <c r="G969" s="396"/>
      <c r="H969" s="67"/>
      <c r="I969" s="58"/>
      <c r="J969" s="58"/>
      <c r="K969" s="58"/>
      <c r="L969" s="58"/>
      <c r="M969" s="58"/>
      <c r="N969" s="58"/>
      <c r="O969" s="58"/>
      <c r="P969" s="58"/>
      <c r="Q969" s="58"/>
      <c r="R969" s="58"/>
      <c r="S969" s="58"/>
      <c r="T969" s="58"/>
      <c r="U969" s="58"/>
      <c r="V969" s="58"/>
      <c r="W969" s="58"/>
      <c r="X969" s="58"/>
      <c r="Y969" s="58"/>
    </row>
    <row r="970" spans="1:25" ht="18" customHeight="1" x14ac:dyDescent="0.2">
      <c r="A970" s="23"/>
      <c r="B970" s="23"/>
      <c r="C970" s="23"/>
      <c r="D970" s="23"/>
      <c r="E970" s="58"/>
      <c r="F970" s="58"/>
      <c r="G970" s="396"/>
      <c r="H970" s="67"/>
      <c r="I970" s="58"/>
      <c r="J970" s="58"/>
      <c r="K970" s="58"/>
      <c r="L970" s="58"/>
      <c r="M970" s="58"/>
      <c r="N970" s="58"/>
      <c r="O970" s="58"/>
      <c r="P970" s="58"/>
      <c r="Q970" s="58"/>
      <c r="R970" s="58"/>
      <c r="S970" s="58"/>
      <c r="T970" s="58"/>
      <c r="U970" s="58"/>
      <c r="V970" s="58"/>
      <c r="W970" s="58"/>
      <c r="X970" s="58"/>
      <c r="Y970" s="58"/>
    </row>
    <row r="971" spans="1:25" ht="18" customHeight="1" x14ac:dyDescent="0.2">
      <c r="A971" s="23"/>
      <c r="B971" s="23"/>
      <c r="C971" s="23"/>
      <c r="D971" s="23"/>
      <c r="E971" s="58"/>
      <c r="F971" s="58"/>
      <c r="G971" s="396"/>
      <c r="H971" s="67"/>
      <c r="I971" s="58"/>
      <c r="J971" s="58"/>
      <c r="K971" s="58"/>
      <c r="L971" s="58"/>
      <c r="M971" s="58"/>
      <c r="N971" s="58"/>
      <c r="O971" s="58"/>
      <c r="P971" s="58"/>
      <c r="Q971" s="58"/>
      <c r="R971" s="58"/>
      <c r="S971" s="58"/>
      <c r="T971" s="58"/>
      <c r="U971" s="58"/>
      <c r="V971" s="58"/>
      <c r="W971" s="58"/>
      <c r="X971" s="58"/>
      <c r="Y971" s="58"/>
    </row>
    <row r="972" spans="1:25" ht="18" customHeight="1" x14ac:dyDescent="0.2">
      <c r="A972" s="23"/>
      <c r="B972" s="23"/>
      <c r="C972" s="23"/>
      <c r="D972" s="23"/>
      <c r="E972" s="58"/>
      <c r="F972" s="58"/>
      <c r="G972" s="396"/>
      <c r="H972" s="67"/>
      <c r="I972" s="58"/>
      <c r="J972" s="58"/>
      <c r="K972" s="58"/>
      <c r="L972" s="58"/>
      <c r="M972" s="58"/>
      <c r="N972" s="58"/>
      <c r="O972" s="58"/>
      <c r="P972" s="58"/>
      <c r="Q972" s="58"/>
      <c r="R972" s="58"/>
      <c r="S972" s="58"/>
      <c r="T972" s="58"/>
      <c r="U972" s="58"/>
      <c r="V972" s="58"/>
      <c r="W972" s="58"/>
      <c r="X972" s="58"/>
      <c r="Y972" s="58"/>
    </row>
    <row r="973" spans="1:25" ht="18" customHeight="1" x14ac:dyDescent="0.2">
      <c r="A973" s="23"/>
      <c r="B973" s="23"/>
      <c r="C973" s="23"/>
      <c r="D973" s="23"/>
      <c r="E973" s="58"/>
      <c r="F973" s="58"/>
      <c r="G973" s="396"/>
      <c r="H973" s="67"/>
      <c r="I973" s="58"/>
      <c r="J973" s="58"/>
      <c r="K973" s="58"/>
      <c r="L973" s="58"/>
      <c r="M973" s="58"/>
      <c r="N973" s="58"/>
      <c r="O973" s="58"/>
      <c r="P973" s="58"/>
      <c r="Q973" s="58"/>
      <c r="R973" s="58"/>
      <c r="S973" s="58"/>
      <c r="T973" s="58"/>
      <c r="U973" s="58"/>
      <c r="V973" s="58"/>
      <c r="W973" s="58"/>
      <c r="X973" s="58"/>
      <c r="Y973" s="58"/>
    </row>
    <row r="974" spans="1:25" ht="18" customHeight="1" x14ac:dyDescent="0.2">
      <c r="A974" s="23"/>
      <c r="B974" s="23"/>
      <c r="C974" s="23"/>
      <c r="D974" s="23"/>
      <c r="E974" s="58"/>
      <c r="F974" s="58"/>
      <c r="G974" s="396"/>
      <c r="H974" s="67"/>
      <c r="I974" s="58"/>
      <c r="J974" s="58"/>
      <c r="K974" s="58"/>
      <c r="L974" s="58"/>
      <c r="M974" s="58"/>
      <c r="N974" s="58"/>
      <c r="O974" s="58"/>
      <c r="P974" s="58"/>
      <c r="Q974" s="58"/>
      <c r="R974" s="58"/>
      <c r="S974" s="58"/>
      <c r="T974" s="58"/>
      <c r="U974" s="58"/>
      <c r="V974" s="58"/>
      <c r="W974" s="58"/>
      <c r="X974" s="58"/>
      <c r="Y974" s="58"/>
    </row>
    <row r="975" spans="1:25" ht="18" customHeight="1" x14ac:dyDescent="0.2">
      <c r="A975" s="23"/>
      <c r="B975" s="23"/>
      <c r="C975" s="23"/>
      <c r="D975" s="23"/>
      <c r="E975" s="58"/>
      <c r="F975" s="58"/>
      <c r="G975" s="396"/>
      <c r="H975" s="67"/>
      <c r="I975" s="58"/>
      <c r="J975" s="58"/>
      <c r="K975" s="58"/>
      <c r="L975" s="58"/>
      <c r="M975" s="58"/>
      <c r="N975" s="58"/>
      <c r="O975" s="58"/>
      <c r="P975" s="58"/>
      <c r="Q975" s="58"/>
      <c r="R975" s="58"/>
      <c r="S975" s="58"/>
      <c r="T975" s="58"/>
      <c r="U975" s="58"/>
      <c r="V975" s="58"/>
      <c r="W975" s="58"/>
      <c r="X975" s="58"/>
      <c r="Y975" s="58"/>
    </row>
    <row r="976" spans="1:25" ht="18" customHeight="1" x14ac:dyDescent="0.2">
      <c r="A976" s="23"/>
      <c r="B976" s="23"/>
      <c r="C976" s="23"/>
      <c r="D976" s="23"/>
      <c r="E976" s="58"/>
      <c r="F976" s="58"/>
      <c r="G976" s="396"/>
      <c r="H976" s="67"/>
      <c r="I976" s="58"/>
      <c r="J976" s="58"/>
      <c r="K976" s="58"/>
      <c r="L976" s="58"/>
      <c r="M976" s="58"/>
      <c r="N976" s="58"/>
      <c r="O976" s="58"/>
      <c r="P976" s="58"/>
      <c r="Q976" s="58"/>
      <c r="R976" s="58"/>
      <c r="S976" s="58"/>
      <c r="T976" s="58"/>
      <c r="U976" s="58"/>
      <c r="V976" s="58"/>
      <c r="W976" s="58"/>
      <c r="X976" s="58"/>
      <c r="Y976" s="58"/>
    </row>
    <row r="977" spans="1:25" ht="18" customHeight="1" x14ac:dyDescent="0.2">
      <c r="A977" s="23"/>
      <c r="B977" s="23"/>
      <c r="C977" s="23"/>
      <c r="D977" s="23"/>
      <c r="E977" s="58"/>
      <c r="F977" s="58"/>
      <c r="G977" s="396"/>
      <c r="H977" s="67"/>
      <c r="I977" s="58"/>
      <c r="J977" s="58"/>
      <c r="K977" s="58"/>
      <c r="L977" s="58"/>
      <c r="M977" s="58"/>
      <c r="N977" s="58"/>
      <c r="O977" s="58"/>
      <c r="P977" s="58"/>
      <c r="Q977" s="58"/>
      <c r="R977" s="58"/>
      <c r="S977" s="58"/>
      <c r="T977" s="58"/>
      <c r="U977" s="58"/>
      <c r="V977" s="58"/>
      <c r="W977" s="58"/>
      <c r="X977" s="58"/>
      <c r="Y977" s="58"/>
    </row>
    <row r="978" spans="1:25" ht="18" customHeight="1" x14ac:dyDescent="0.2">
      <c r="A978" s="23"/>
      <c r="B978" s="23"/>
      <c r="C978" s="23"/>
      <c r="D978" s="23"/>
      <c r="E978" s="58"/>
      <c r="F978" s="58"/>
      <c r="G978" s="396"/>
      <c r="H978" s="67"/>
      <c r="I978" s="58"/>
      <c r="J978" s="58"/>
      <c r="K978" s="58"/>
      <c r="L978" s="58"/>
      <c r="M978" s="58"/>
      <c r="N978" s="58"/>
      <c r="O978" s="58"/>
      <c r="P978" s="58"/>
      <c r="Q978" s="58"/>
      <c r="R978" s="58"/>
      <c r="S978" s="58"/>
      <c r="T978" s="58"/>
      <c r="U978" s="58"/>
      <c r="V978" s="58"/>
      <c r="W978" s="58"/>
      <c r="X978" s="58"/>
      <c r="Y978" s="58"/>
    </row>
    <row r="979" spans="1:25" ht="18" customHeight="1" x14ac:dyDescent="0.2">
      <c r="A979" s="23"/>
      <c r="B979" s="23"/>
      <c r="C979" s="23"/>
      <c r="D979" s="23"/>
      <c r="E979" s="58"/>
      <c r="F979" s="58"/>
      <c r="G979" s="396"/>
      <c r="H979" s="67"/>
      <c r="I979" s="58"/>
      <c r="J979" s="58"/>
      <c r="K979" s="58"/>
      <c r="L979" s="58"/>
      <c r="M979" s="58"/>
      <c r="N979" s="58"/>
      <c r="O979" s="58"/>
      <c r="P979" s="58"/>
      <c r="Q979" s="58"/>
      <c r="R979" s="58"/>
      <c r="S979" s="58"/>
      <c r="T979" s="58"/>
      <c r="U979" s="58"/>
      <c r="V979" s="58"/>
      <c r="W979" s="58"/>
      <c r="X979" s="58"/>
      <c r="Y979" s="58"/>
    </row>
    <row r="980" spans="1:25" ht="18" customHeight="1" x14ac:dyDescent="0.2">
      <c r="A980" s="23"/>
      <c r="B980" s="23"/>
      <c r="C980" s="23"/>
      <c r="D980" s="23"/>
      <c r="E980" s="58"/>
      <c r="F980" s="58"/>
      <c r="G980" s="396"/>
      <c r="H980" s="67"/>
      <c r="I980" s="58"/>
      <c r="J980" s="58"/>
      <c r="K980" s="58"/>
      <c r="L980" s="58"/>
      <c r="M980" s="58"/>
      <c r="N980" s="58"/>
      <c r="O980" s="58"/>
      <c r="P980" s="58"/>
      <c r="Q980" s="58"/>
      <c r="R980" s="58"/>
      <c r="S980" s="58"/>
      <c r="T980" s="58"/>
      <c r="U980" s="58"/>
      <c r="V980" s="58"/>
      <c r="W980" s="58"/>
      <c r="X980" s="58"/>
      <c r="Y980" s="58"/>
    </row>
    <row r="981" spans="1:25" ht="18" customHeight="1" x14ac:dyDescent="0.2">
      <c r="A981" s="23"/>
      <c r="B981" s="23"/>
      <c r="C981" s="23"/>
      <c r="D981" s="23"/>
      <c r="E981" s="58"/>
      <c r="F981" s="58"/>
      <c r="G981" s="396"/>
      <c r="H981" s="67"/>
      <c r="I981" s="58"/>
      <c r="J981" s="58"/>
      <c r="K981" s="58"/>
      <c r="L981" s="58"/>
      <c r="M981" s="58"/>
      <c r="N981" s="58"/>
      <c r="O981" s="58"/>
      <c r="P981" s="58"/>
      <c r="Q981" s="58"/>
      <c r="R981" s="58"/>
      <c r="S981" s="58"/>
      <c r="T981" s="58"/>
      <c r="U981" s="58"/>
      <c r="V981" s="58"/>
      <c r="W981" s="58"/>
      <c r="X981" s="58"/>
      <c r="Y981" s="58"/>
    </row>
    <row r="982" spans="1:25" ht="18" customHeight="1" x14ac:dyDescent="0.2">
      <c r="A982" s="23"/>
      <c r="B982" s="23"/>
      <c r="C982" s="23"/>
      <c r="D982" s="23"/>
      <c r="E982" s="58"/>
      <c r="F982" s="58"/>
      <c r="G982" s="396"/>
      <c r="H982" s="67"/>
      <c r="I982" s="58"/>
      <c r="J982" s="58"/>
      <c r="K982" s="58"/>
      <c r="L982" s="58"/>
      <c r="M982" s="58"/>
      <c r="N982" s="58"/>
      <c r="O982" s="58"/>
      <c r="P982" s="58"/>
      <c r="Q982" s="58"/>
      <c r="R982" s="58"/>
      <c r="S982" s="58"/>
      <c r="T982" s="58"/>
      <c r="U982" s="58"/>
      <c r="V982" s="58"/>
      <c r="W982" s="58"/>
      <c r="X982" s="58"/>
      <c r="Y982" s="58"/>
    </row>
    <row r="983" spans="1:25" ht="18" customHeight="1" x14ac:dyDescent="0.2">
      <c r="A983" s="23"/>
      <c r="B983" s="23"/>
      <c r="C983" s="23"/>
      <c r="D983" s="23"/>
      <c r="E983" s="58"/>
      <c r="F983" s="58"/>
      <c r="G983" s="396"/>
      <c r="H983" s="67"/>
      <c r="I983" s="58"/>
      <c r="J983" s="58"/>
      <c r="K983" s="58"/>
      <c r="L983" s="58"/>
      <c r="M983" s="58"/>
      <c r="N983" s="58"/>
      <c r="O983" s="58"/>
      <c r="P983" s="58"/>
      <c r="Q983" s="58"/>
      <c r="R983" s="58"/>
      <c r="S983" s="58"/>
      <c r="T983" s="58"/>
      <c r="U983" s="58"/>
      <c r="V983" s="58"/>
      <c r="W983" s="58"/>
      <c r="X983" s="58"/>
      <c r="Y983" s="58"/>
    </row>
    <row r="984" spans="1:25" ht="18" customHeight="1" x14ac:dyDescent="0.2">
      <c r="A984" s="23"/>
      <c r="B984" s="23"/>
      <c r="C984" s="23"/>
      <c r="D984" s="23"/>
      <c r="E984" s="58"/>
      <c r="F984" s="58"/>
      <c r="G984" s="396"/>
      <c r="H984" s="67"/>
      <c r="I984" s="58"/>
      <c r="J984" s="58"/>
      <c r="K984" s="58"/>
      <c r="L984" s="58"/>
      <c r="M984" s="58"/>
      <c r="N984" s="58"/>
      <c r="O984" s="58"/>
      <c r="P984" s="58"/>
      <c r="Q984" s="58"/>
      <c r="R984" s="58"/>
      <c r="S984" s="58"/>
      <c r="T984" s="58"/>
      <c r="U984" s="58"/>
      <c r="V984" s="58"/>
      <c r="W984" s="58"/>
      <c r="X984" s="58"/>
      <c r="Y984" s="58"/>
    </row>
    <row r="985" spans="1:25" ht="18" customHeight="1" x14ac:dyDescent="0.2">
      <c r="A985" s="23"/>
      <c r="B985" s="23"/>
      <c r="C985" s="23"/>
      <c r="D985" s="23"/>
      <c r="E985" s="58"/>
      <c r="F985" s="58"/>
      <c r="G985" s="396"/>
      <c r="H985" s="67"/>
      <c r="I985" s="58"/>
      <c r="J985" s="58"/>
      <c r="K985" s="58"/>
      <c r="L985" s="58"/>
      <c r="M985" s="58"/>
      <c r="N985" s="58"/>
      <c r="O985" s="58"/>
      <c r="P985" s="58"/>
      <c r="Q985" s="58"/>
      <c r="R985" s="58"/>
      <c r="S985" s="58"/>
      <c r="T985" s="58"/>
      <c r="U985" s="58"/>
      <c r="V985" s="58"/>
      <c r="W985" s="58"/>
      <c r="X985" s="58"/>
      <c r="Y985" s="58"/>
    </row>
    <row r="986" spans="1:25" ht="18" customHeight="1" x14ac:dyDescent="0.2">
      <c r="A986" s="23"/>
      <c r="B986" s="23"/>
      <c r="C986" s="23"/>
      <c r="D986" s="23"/>
      <c r="E986" s="58"/>
      <c r="F986" s="58"/>
      <c r="G986" s="396"/>
      <c r="H986" s="67"/>
      <c r="I986" s="58"/>
      <c r="J986" s="58"/>
      <c r="K986" s="58"/>
      <c r="L986" s="58"/>
      <c r="M986" s="58"/>
      <c r="N986" s="58"/>
      <c r="O986" s="58"/>
      <c r="P986" s="58"/>
      <c r="Q986" s="58"/>
      <c r="R986" s="58"/>
      <c r="S986" s="58"/>
      <c r="T986" s="58"/>
      <c r="U986" s="58"/>
      <c r="V986" s="58"/>
      <c r="W986" s="58"/>
      <c r="X986" s="58"/>
      <c r="Y986" s="58"/>
    </row>
    <row r="987" spans="1:25" ht="18" customHeight="1" x14ac:dyDescent="0.2">
      <c r="A987" s="23"/>
      <c r="B987" s="23"/>
      <c r="C987" s="23"/>
      <c r="D987" s="23"/>
      <c r="E987" s="58"/>
      <c r="F987" s="58"/>
      <c r="G987" s="396"/>
      <c r="H987" s="67"/>
      <c r="I987" s="58"/>
      <c r="J987" s="58"/>
      <c r="K987" s="58"/>
      <c r="L987" s="58"/>
      <c r="M987" s="58"/>
      <c r="N987" s="58"/>
      <c r="O987" s="58"/>
      <c r="P987" s="58"/>
      <c r="Q987" s="58"/>
      <c r="R987" s="58"/>
      <c r="S987" s="58"/>
      <c r="T987" s="58"/>
      <c r="U987" s="58"/>
      <c r="V987" s="58"/>
      <c r="W987" s="58"/>
      <c r="X987" s="58"/>
      <c r="Y987" s="58"/>
    </row>
    <row r="988" spans="1:25" ht="18" customHeight="1" x14ac:dyDescent="0.2">
      <c r="A988" s="23"/>
      <c r="B988" s="23"/>
      <c r="C988" s="23"/>
      <c r="D988" s="23"/>
      <c r="E988" s="58"/>
      <c r="F988" s="58"/>
      <c r="G988" s="396"/>
      <c r="H988" s="67"/>
      <c r="I988" s="58"/>
      <c r="J988" s="58"/>
      <c r="K988" s="58"/>
      <c r="L988" s="58"/>
      <c r="M988" s="58"/>
      <c r="N988" s="58"/>
      <c r="O988" s="58"/>
      <c r="P988" s="58"/>
      <c r="Q988" s="58"/>
      <c r="R988" s="58"/>
      <c r="S988" s="58"/>
      <c r="T988" s="58"/>
      <c r="U988" s="58"/>
      <c r="V988" s="58"/>
      <c r="W988" s="58"/>
      <c r="X988" s="58"/>
      <c r="Y988" s="58"/>
    </row>
    <row r="989" spans="1:25" ht="18" customHeight="1" x14ac:dyDescent="0.2">
      <c r="A989" s="23"/>
      <c r="B989" s="23"/>
      <c r="C989" s="23"/>
      <c r="D989" s="23"/>
      <c r="E989" s="58"/>
      <c r="F989" s="58"/>
      <c r="G989" s="396"/>
      <c r="H989" s="67"/>
      <c r="I989" s="58"/>
      <c r="J989" s="58"/>
      <c r="K989" s="58"/>
      <c r="L989" s="58"/>
      <c r="M989" s="58"/>
      <c r="N989" s="58"/>
      <c r="O989" s="58"/>
      <c r="P989" s="58"/>
      <c r="Q989" s="58"/>
      <c r="R989" s="58"/>
      <c r="S989" s="58"/>
      <c r="T989" s="58"/>
      <c r="U989" s="58"/>
      <c r="V989" s="58"/>
      <c r="W989" s="58"/>
      <c r="X989" s="58"/>
      <c r="Y989" s="58"/>
    </row>
    <row r="990" spans="1:25" ht="18" customHeight="1" x14ac:dyDescent="0.2">
      <c r="A990" s="23"/>
      <c r="B990" s="23"/>
      <c r="C990" s="23"/>
      <c r="D990" s="23"/>
      <c r="E990" s="58"/>
      <c r="F990" s="58"/>
      <c r="G990" s="396"/>
      <c r="H990" s="67"/>
      <c r="I990" s="58"/>
      <c r="J990" s="58"/>
      <c r="K990" s="58"/>
      <c r="L990" s="58"/>
      <c r="M990" s="58"/>
      <c r="N990" s="58"/>
      <c r="O990" s="58"/>
      <c r="P990" s="58"/>
      <c r="Q990" s="58"/>
      <c r="R990" s="58"/>
      <c r="S990" s="58"/>
      <c r="T990" s="58"/>
      <c r="U990" s="58"/>
      <c r="V990" s="58"/>
      <c r="W990" s="58"/>
      <c r="X990" s="58"/>
      <c r="Y990" s="58"/>
    </row>
    <row r="991" spans="1:25" ht="18" customHeight="1" x14ac:dyDescent="0.2">
      <c r="A991" s="23"/>
      <c r="B991" s="23"/>
      <c r="C991" s="23"/>
      <c r="D991" s="23"/>
      <c r="E991" s="58"/>
      <c r="F991" s="58"/>
      <c r="G991" s="396"/>
      <c r="H991" s="67"/>
      <c r="I991" s="58"/>
      <c r="J991" s="58"/>
      <c r="K991" s="58"/>
      <c r="L991" s="58"/>
      <c r="M991" s="58"/>
      <c r="N991" s="58"/>
      <c r="O991" s="58"/>
      <c r="P991" s="58"/>
      <c r="Q991" s="58"/>
      <c r="R991" s="58"/>
      <c r="S991" s="58"/>
      <c r="T991" s="58"/>
      <c r="U991" s="58"/>
      <c r="V991" s="58"/>
      <c r="W991" s="58"/>
      <c r="X991" s="58"/>
      <c r="Y991" s="58"/>
    </row>
    <row r="992" spans="1:25" ht="18" customHeight="1" x14ac:dyDescent="0.2">
      <c r="A992" s="23"/>
      <c r="B992" s="23"/>
      <c r="C992" s="23"/>
      <c r="D992" s="23"/>
      <c r="E992" s="58"/>
      <c r="F992" s="58"/>
      <c r="G992" s="396"/>
      <c r="H992" s="67"/>
      <c r="I992" s="58"/>
      <c r="J992" s="58"/>
      <c r="K992" s="58"/>
      <c r="L992" s="58"/>
      <c r="M992" s="58"/>
      <c r="N992" s="58"/>
      <c r="O992" s="58"/>
      <c r="P992" s="58"/>
      <c r="Q992" s="58"/>
      <c r="R992" s="58"/>
      <c r="S992" s="58"/>
      <c r="T992" s="58"/>
      <c r="U992" s="58"/>
      <c r="V992" s="58"/>
      <c r="W992" s="58"/>
      <c r="X992" s="58"/>
      <c r="Y992" s="58"/>
    </row>
    <row r="993" spans="1:25" ht="18" customHeight="1" x14ac:dyDescent="0.2">
      <c r="A993" s="23"/>
      <c r="B993" s="23"/>
      <c r="C993" s="23"/>
      <c r="D993" s="23"/>
      <c r="E993" s="58"/>
      <c r="F993" s="58"/>
      <c r="G993" s="396"/>
      <c r="H993" s="67"/>
      <c r="I993" s="58"/>
      <c r="J993" s="58"/>
      <c r="K993" s="58"/>
      <c r="L993" s="58"/>
      <c r="M993" s="58"/>
      <c r="N993" s="58"/>
      <c r="O993" s="58"/>
      <c r="P993" s="58"/>
      <c r="Q993" s="58"/>
      <c r="R993" s="58"/>
      <c r="S993" s="58"/>
      <c r="T993" s="58"/>
      <c r="U993" s="58"/>
      <c r="V993" s="58"/>
      <c r="W993" s="58"/>
      <c r="X993" s="58"/>
      <c r="Y993" s="58"/>
    </row>
    <row r="994" spans="1:25" ht="18" customHeight="1" x14ac:dyDescent="0.2">
      <c r="A994" s="23"/>
      <c r="B994" s="23"/>
      <c r="C994" s="23"/>
      <c r="D994" s="23"/>
      <c r="E994" s="58"/>
      <c r="F994" s="58"/>
      <c r="G994" s="396"/>
      <c r="H994" s="67"/>
      <c r="I994" s="58"/>
      <c r="J994" s="58"/>
      <c r="K994" s="58"/>
      <c r="L994" s="58"/>
      <c r="M994" s="58"/>
      <c r="N994" s="58"/>
      <c r="O994" s="58"/>
      <c r="P994" s="58"/>
      <c r="Q994" s="58"/>
      <c r="R994" s="58"/>
      <c r="S994" s="58"/>
      <c r="T994" s="58"/>
      <c r="U994" s="58"/>
      <c r="V994" s="58"/>
      <c r="W994" s="58"/>
      <c r="X994" s="58"/>
      <c r="Y994" s="58"/>
    </row>
    <row r="995" spans="1:25" ht="18" customHeight="1" x14ac:dyDescent="0.2">
      <c r="A995" s="23"/>
      <c r="B995" s="23"/>
      <c r="C995" s="23"/>
      <c r="D995" s="23"/>
      <c r="E995" s="58"/>
      <c r="F995" s="58"/>
      <c r="G995" s="396"/>
      <c r="H995" s="67"/>
      <c r="I995" s="58"/>
      <c r="J995" s="58"/>
      <c r="K995" s="58"/>
      <c r="L995" s="58"/>
      <c r="M995" s="58"/>
      <c r="N995" s="58"/>
      <c r="O995" s="58"/>
      <c r="P995" s="58"/>
      <c r="Q995" s="58"/>
      <c r="R995" s="58"/>
      <c r="S995" s="58"/>
      <c r="T995" s="58"/>
      <c r="U995" s="58"/>
      <c r="V995" s="58"/>
      <c r="W995" s="58"/>
      <c r="X995" s="58"/>
      <c r="Y995" s="58"/>
    </row>
    <row r="996" spans="1:25" ht="18" customHeight="1" x14ac:dyDescent="0.2">
      <c r="A996" s="23"/>
      <c r="B996" s="23"/>
      <c r="C996" s="23"/>
      <c r="D996" s="23"/>
      <c r="E996" s="58"/>
      <c r="F996" s="58"/>
      <c r="G996" s="396"/>
      <c r="H996" s="67"/>
      <c r="I996" s="58"/>
      <c r="J996" s="58"/>
      <c r="K996" s="58"/>
      <c r="L996" s="58"/>
      <c r="M996" s="58"/>
      <c r="N996" s="58"/>
      <c r="O996" s="58"/>
      <c r="P996" s="58"/>
      <c r="Q996" s="58"/>
      <c r="R996" s="58"/>
      <c r="S996" s="58"/>
      <c r="T996" s="58"/>
      <c r="U996" s="58"/>
      <c r="V996" s="58"/>
      <c r="W996" s="58"/>
      <c r="X996" s="58"/>
      <c r="Y996" s="58"/>
    </row>
    <row r="997" spans="1:25" ht="18" customHeight="1" x14ac:dyDescent="0.2">
      <c r="A997" s="23"/>
      <c r="B997" s="23"/>
      <c r="C997" s="23"/>
      <c r="D997" s="23"/>
      <c r="E997" s="58"/>
      <c r="F997" s="58"/>
      <c r="G997" s="396"/>
      <c r="H997" s="67"/>
      <c r="I997" s="58"/>
      <c r="J997" s="58"/>
      <c r="K997" s="58"/>
      <c r="L997" s="58"/>
      <c r="M997" s="58"/>
      <c r="N997" s="58"/>
      <c r="O997" s="58"/>
      <c r="P997" s="58"/>
      <c r="Q997" s="58"/>
      <c r="R997" s="58"/>
      <c r="S997" s="58"/>
      <c r="T997" s="58"/>
      <c r="U997" s="58"/>
      <c r="V997" s="58"/>
      <c r="W997" s="58"/>
      <c r="X997" s="58"/>
      <c r="Y997" s="58"/>
    </row>
    <row r="998" spans="1:25" ht="18" customHeight="1" x14ac:dyDescent="0.2">
      <c r="A998" s="23"/>
      <c r="B998" s="23"/>
      <c r="C998" s="23"/>
      <c r="D998" s="23"/>
      <c r="E998" s="58"/>
      <c r="F998" s="58"/>
      <c r="G998" s="396"/>
      <c r="H998" s="67"/>
      <c r="I998" s="58"/>
      <c r="J998" s="58"/>
      <c r="K998" s="58"/>
      <c r="L998" s="58"/>
      <c r="M998" s="58"/>
      <c r="N998" s="58"/>
      <c r="O998" s="58"/>
      <c r="P998" s="58"/>
      <c r="Q998" s="58"/>
      <c r="R998" s="58"/>
      <c r="S998" s="58"/>
      <c r="T998" s="58"/>
      <c r="U998" s="58"/>
      <c r="V998" s="58"/>
      <c r="W998" s="58"/>
      <c r="X998" s="58"/>
      <c r="Y998" s="58"/>
    </row>
    <row r="999" spans="1:25" ht="18" customHeight="1" x14ac:dyDescent="0.2">
      <c r="A999" s="23"/>
      <c r="B999" s="23"/>
      <c r="C999" s="23"/>
      <c r="D999" s="23"/>
      <c r="E999" s="58"/>
      <c r="F999" s="58"/>
      <c r="G999" s="396"/>
      <c r="H999" s="67"/>
      <c r="I999" s="58"/>
      <c r="J999" s="58"/>
      <c r="K999" s="58"/>
      <c r="L999" s="58"/>
      <c r="M999" s="58"/>
      <c r="N999" s="58"/>
      <c r="O999" s="58"/>
      <c r="P999" s="58"/>
      <c r="Q999" s="58"/>
      <c r="R999" s="58"/>
      <c r="S999" s="58"/>
      <c r="T999" s="58"/>
      <c r="U999" s="58"/>
      <c r="V999" s="58"/>
      <c r="W999" s="58"/>
      <c r="X999" s="58"/>
      <c r="Y999" s="58"/>
    </row>
    <row r="1000" spans="1:25" ht="18" customHeight="1" x14ac:dyDescent="0.2">
      <c r="A1000" s="23"/>
      <c r="B1000" s="23"/>
      <c r="C1000" s="23"/>
      <c r="D1000" s="23"/>
      <c r="E1000" s="58"/>
      <c r="F1000" s="58"/>
      <c r="G1000" s="396"/>
      <c r="H1000" s="67"/>
      <c r="I1000" s="58"/>
      <c r="J1000" s="58"/>
      <c r="K1000" s="58"/>
      <c r="L1000" s="58"/>
      <c r="M1000" s="58"/>
      <c r="N1000" s="58"/>
      <c r="O1000" s="58"/>
      <c r="P1000" s="58"/>
      <c r="Q1000" s="58"/>
      <c r="R1000" s="58"/>
      <c r="S1000" s="58"/>
      <c r="T1000" s="58"/>
      <c r="U1000" s="58"/>
      <c r="V1000" s="58"/>
      <c r="W1000" s="58"/>
      <c r="X1000" s="58"/>
      <c r="Y1000" s="58"/>
    </row>
  </sheetData>
  <autoFilter ref="A1:I81" xr:uid="{00000000-0009-0000-0000-00001A000000}"/>
  <conditionalFormatting sqref="D1">
    <cfRule type="cellIs" dxfId="5" priority="1" operator="equal">
      <formula>0</formula>
    </cfRule>
  </conditionalFormatting>
  <conditionalFormatting sqref="F1">
    <cfRule type="cellIs" dxfId="4" priority="2" operator="equal">
      <formula>0</formula>
    </cfRule>
  </conditionalFormatting>
  <conditionalFormatting sqref="H1:I1">
    <cfRule type="cellIs" dxfId="3" priority="3" operator="equal">
      <formula>0</formula>
    </cfRule>
  </conditionalFormatting>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1000"/>
  <sheetViews>
    <sheetView zoomScale="130" zoomScaleNormal="130" zoomScalePageLayoutView="130" workbookViewId="0">
      <pane ySplit="1" topLeftCell="A2" activePane="bottomLeft" state="frozen"/>
      <selection pane="bottomLeft" activeCell="I14" sqref="I14"/>
    </sheetView>
  </sheetViews>
  <sheetFormatPr baseColWidth="10" defaultColWidth="11.1640625" defaultRowHeight="15" customHeight="1" x14ac:dyDescent="0.2"/>
  <cols>
    <col min="1" max="1" width="9.6640625" customWidth="1"/>
    <col min="2" max="2" width="7.1640625" customWidth="1"/>
    <col min="3" max="3" width="18" customWidth="1"/>
    <col min="4" max="4" width="23" customWidth="1"/>
    <col min="5" max="5" width="25.83203125" customWidth="1"/>
    <col min="6" max="6" width="18.83203125" customWidth="1"/>
    <col min="7" max="7" width="31.83203125" customWidth="1"/>
    <col min="8" max="8" width="13.5" customWidth="1"/>
    <col min="9" max="9" width="92.33203125" customWidth="1"/>
    <col min="10" max="25" width="10.83203125" customWidth="1"/>
  </cols>
  <sheetData>
    <row r="1" spans="1:25" ht="18" customHeight="1" x14ac:dyDescent="0.2">
      <c r="A1" s="101" t="s">
        <v>59</v>
      </c>
      <c r="B1" s="101" t="s">
        <v>60</v>
      </c>
      <c r="C1" s="101" t="s">
        <v>0</v>
      </c>
      <c r="D1" s="13" t="s">
        <v>126</v>
      </c>
      <c r="E1" s="9" t="s">
        <v>127</v>
      </c>
      <c r="F1" s="13" t="s">
        <v>128</v>
      </c>
      <c r="G1" s="101" t="s">
        <v>1247</v>
      </c>
      <c r="H1" s="391" t="s">
        <v>1481</v>
      </c>
      <c r="I1" s="394" t="s">
        <v>77</v>
      </c>
      <c r="J1" s="393"/>
      <c r="K1" s="393"/>
      <c r="L1" s="393"/>
      <c r="M1" s="393"/>
      <c r="N1" s="393"/>
      <c r="O1" s="393"/>
      <c r="P1" s="393"/>
      <c r="Q1" s="393"/>
      <c r="R1" s="393"/>
      <c r="S1" s="393"/>
      <c r="T1" s="393"/>
      <c r="U1" s="393"/>
      <c r="V1" s="393"/>
      <c r="W1" s="393"/>
      <c r="X1" s="393"/>
      <c r="Y1" s="393"/>
    </row>
    <row r="2" spans="1:25" ht="18" customHeight="1" x14ac:dyDescent="0.2">
      <c r="A2" s="49" t="s">
        <v>78</v>
      </c>
      <c r="B2" s="49">
        <v>2018</v>
      </c>
      <c r="C2" s="49" t="s">
        <v>57</v>
      </c>
      <c r="D2" s="56" t="s">
        <v>1329</v>
      </c>
      <c r="E2" s="56" t="s">
        <v>1330</v>
      </c>
      <c r="F2" s="56" t="s">
        <v>1517</v>
      </c>
      <c r="G2" s="56">
        <v>61.82</v>
      </c>
      <c r="H2" s="56"/>
      <c r="I2" s="395" t="s">
        <v>1557</v>
      </c>
      <c r="J2" s="51"/>
      <c r="K2" s="51"/>
      <c r="L2" s="51"/>
      <c r="M2" s="51"/>
      <c r="N2" s="51"/>
      <c r="O2" s="51"/>
      <c r="P2" s="51"/>
      <c r="Q2" s="51"/>
      <c r="R2" s="51"/>
      <c r="S2" s="51"/>
      <c r="T2" s="51"/>
      <c r="U2" s="51"/>
      <c r="V2" s="51"/>
      <c r="W2" s="51"/>
      <c r="X2" s="51"/>
      <c r="Y2" s="51"/>
    </row>
    <row r="3" spans="1:25" ht="18" customHeight="1" x14ac:dyDescent="0.2">
      <c r="A3" s="15" t="s">
        <v>78</v>
      </c>
      <c r="B3" s="15">
        <v>2018</v>
      </c>
      <c r="C3" s="15" t="s">
        <v>57</v>
      </c>
      <c r="D3" s="8" t="s">
        <v>1101</v>
      </c>
      <c r="E3" s="8" t="s">
        <v>717</v>
      </c>
      <c r="F3" s="8" t="s">
        <v>1522</v>
      </c>
      <c r="G3" s="8">
        <v>9.16</v>
      </c>
      <c r="H3" s="8"/>
      <c r="I3" s="8"/>
      <c r="J3" s="58"/>
      <c r="K3" s="58"/>
      <c r="L3" s="58"/>
      <c r="M3" s="58"/>
      <c r="N3" s="58"/>
      <c r="O3" s="58"/>
      <c r="P3" s="58"/>
      <c r="Q3" s="58"/>
      <c r="R3" s="58"/>
      <c r="S3" s="58"/>
      <c r="T3" s="58"/>
      <c r="U3" s="58"/>
      <c r="V3" s="58"/>
      <c r="W3" s="58"/>
      <c r="X3" s="58"/>
      <c r="Y3" s="58"/>
    </row>
    <row r="4" spans="1:25" ht="18" customHeight="1" x14ac:dyDescent="0.2">
      <c r="A4" s="15" t="s">
        <v>78</v>
      </c>
      <c r="B4" s="15">
        <v>2018</v>
      </c>
      <c r="C4" s="15" t="s">
        <v>57</v>
      </c>
      <c r="D4" s="8" t="s">
        <v>1332</v>
      </c>
      <c r="E4" s="8" t="s">
        <v>1370</v>
      </c>
      <c r="F4" s="8" t="s">
        <v>1524</v>
      </c>
      <c r="G4" s="8">
        <v>8.67</v>
      </c>
      <c r="H4" s="8"/>
      <c r="I4" s="8"/>
      <c r="J4" s="58"/>
      <c r="K4" s="58"/>
      <c r="L4" s="58"/>
      <c r="M4" s="58"/>
      <c r="N4" s="58"/>
      <c r="O4" s="58"/>
      <c r="P4" s="58"/>
      <c r="Q4" s="58"/>
      <c r="R4" s="58"/>
      <c r="S4" s="58"/>
      <c r="T4" s="58"/>
      <c r="U4" s="58"/>
      <c r="V4" s="58"/>
      <c r="W4" s="58"/>
      <c r="X4" s="58"/>
      <c r="Y4" s="58"/>
    </row>
    <row r="5" spans="1:25" ht="18" customHeight="1" x14ac:dyDescent="0.2">
      <c r="A5" s="15" t="s">
        <v>78</v>
      </c>
      <c r="B5" s="15">
        <v>2018</v>
      </c>
      <c r="C5" s="15" t="s">
        <v>57</v>
      </c>
      <c r="D5" s="8" t="s">
        <v>1214</v>
      </c>
      <c r="E5" s="8" t="s">
        <v>1324</v>
      </c>
      <c r="F5" s="8" t="s">
        <v>1525</v>
      </c>
      <c r="G5" s="8">
        <v>5.74</v>
      </c>
      <c r="H5" s="8"/>
      <c r="I5" s="8"/>
      <c r="J5" s="58"/>
      <c r="K5" s="58"/>
      <c r="L5" s="58"/>
      <c r="M5" s="58"/>
      <c r="N5" s="58"/>
      <c r="O5" s="58"/>
      <c r="P5" s="58"/>
      <c r="Q5" s="58"/>
      <c r="R5" s="58"/>
      <c r="S5" s="58"/>
      <c r="T5" s="58"/>
      <c r="U5" s="58"/>
      <c r="V5" s="58"/>
      <c r="W5" s="58"/>
      <c r="X5" s="58"/>
      <c r="Y5" s="58"/>
    </row>
    <row r="6" spans="1:25" ht="18" customHeight="1" x14ac:dyDescent="0.2">
      <c r="A6" s="15" t="s">
        <v>78</v>
      </c>
      <c r="B6" s="15">
        <v>2018</v>
      </c>
      <c r="C6" s="15" t="s">
        <v>57</v>
      </c>
      <c r="D6" s="8" t="s">
        <v>1526</v>
      </c>
      <c r="E6" s="8" t="s">
        <v>1527</v>
      </c>
      <c r="F6" s="8" t="s">
        <v>1528</v>
      </c>
      <c r="G6" s="8">
        <v>4.91</v>
      </c>
      <c r="H6" s="8"/>
      <c r="I6" s="8" t="s">
        <v>1558</v>
      </c>
      <c r="J6" s="58"/>
      <c r="K6" s="58"/>
      <c r="L6" s="58"/>
      <c r="M6" s="58"/>
      <c r="N6" s="58"/>
      <c r="O6" s="58"/>
      <c r="P6" s="58"/>
      <c r="Q6" s="58"/>
      <c r="R6" s="58"/>
      <c r="S6" s="58"/>
      <c r="T6" s="58"/>
      <c r="U6" s="58"/>
      <c r="V6" s="58"/>
      <c r="W6" s="58"/>
      <c r="X6" s="58"/>
      <c r="Y6" s="58"/>
    </row>
    <row r="7" spans="1:25" ht="18" customHeight="1" x14ac:dyDescent="0.2">
      <c r="A7" s="15" t="s">
        <v>78</v>
      </c>
      <c r="B7" s="15">
        <v>2018</v>
      </c>
      <c r="C7" s="15" t="s">
        <v>57</v>
      </c>
      <c r="D7" s="8" t="s">
        <v>1332</v>
      </c>
      <c r="E7" s="8" t="s">
        <v>1559</v>
      </c>
      <c r="F7" s="8" t="s">
        <v>1531</v>
      </c>
      <c r="G7" s="8">
        <v>3.06</v>
      </c>
      <c r="H7" s="8"/>
      <c r="I7" s="8" t="s">
        <v>1532</v>
      </c>
      <c r="J7" s="58"/>
      <c r="K7" s="58"/>
      <c r="L7" s="58"/>
      <c r="M7" s="58"/>
      <c r="N7" s="58"/>
      <c r="O7" s="58"/>
      <c r="P7" s="58"/>
      <c r="Q7" s="58"/>
      <c r="R7" s="58"/>
      <c r="S7" s="58"/>
      <c r="T7" s="58"/>
      <c r="U7" s="58"/>
      <c r="V7" s="58"/>
      <c r="W7" s="58"/>
      <c r="X7" s="58"/>
      <c r="Y7" s="58"/>
    </row>
    <row r="8" spans="1:25" ht="18" customHeight="1" x14ac:dyDescent="0.2">
      <c r="A8" s="15" t="s">
        <v>78</v>
      </c>
      <c r="B8" s="15">
        <v>2018</v>
      </c>
      <c r="C8" s="15" t="s">
        <v>57</v>
      </c>
      <c r="D8" s="8" t="s">
        <v>1485</v>
      </c>
      <c r="E8" s="8" t="s">
        <v>1486</v>
      </c>
      <c r="F8" s="8" t="s">
        <v>1523</v>
      </c>
      <c r="G8" s="8">
        <v>2.4700000000000002</v>
      </c>
      <c r="H8" s="8"/>
      <c r="I8" s="8"/>
      <c r="J8" s="58"/>
      <c r="K8" s="58"/>
      <c r="L8" s="58"/>
      <c r="M8" s="58"/>
      <c r="N8" s="58"/>
      <c r="O8" s="58"/>
      <c r="P8" s="58"/>
      <c r="Q8" s="58"/>
      <c r="R8" s="58"/>
      <c r="S8" s="58"/>
      <c r="T8" s="58"/>
      <c r="U8" s="58"/>
      <c r="V8" s="58"/>
      <c r="W8" s="58"/>
      <c r="X8" s="58"/>
      <c r="Y8" s="58"/>
    </row>
    <row r="9" spans="1:25" ht="18" customHeight="1" x14ac:dyDescent="0.2">
      <c r="A9" s="15" t="s">
        <v>78</v>
      </c>
      <c r="B9" s="15">
        <v>2018</v>
      </c>
      <c r="C9" s="15" t="s">
        <v>57</v>
      </c>
      <c r="D9" s="8" t="s">
        <v>627</v>
      </c>
      <c r="E9" s="8" t="s">
        <v>1519</v>
      </c>
      <c r="F9" s="8" t="s">
        <v>1520</v>
      </c>
      <c r="G9" s="8">
        <v>1.64</v>
      </c>
      <c r="H9" s="8"/>
      <c r="I9" s="8" t="s">
        <v>1521</v>
      </c>
      <c r="J9" s="58"/>
      <c r="K9" s="58"/>
      <c r="L9" s="58"/>
      <c r="M9" s="58"/>
      <c r="N9" s="58"/>
      <c r="O9" s="58"/>
      <c r="P9" s="58"/>
      <c r="Q9" s="58"/>
      <c r="R9" s="58"/>
      <c r="S9" s="58"/>
      <c r="T9" s="58"/>
      <c r="U9" s="58"/>
      <c r="V9" s="58"/>
      <c r="W9" s="58"/>
      <c r="X9" s="58"/>
      <c r="Y9" s="58"/>
    </row>
    <row r="10" spans="1:25" ht="18" customHeight="1" x14ac:dyDescent="0.2">
      <c r="A10" s="15" t="s">
        <v>78</v>
      </c>
      <c r="B10" s="15">
        <v>2018</v>
      </c>
      <c r="C10" s="15" t="s">
        <v>57</v>
      </c>
      <c r="D10" s="8" t="s">
        <v>1533</v>
      </c>
      <c r="E10" s="8" t="s">
        <v>1535</v>
      </c>
      <c r="F10" s="8" t="s">
        <v>1535</v>
      </c>
      <c r="G10" s="8">
        <v>1.44</v>
      </c>
      <c r="H10" s="8"/>
      <c r="I10" s="8"/>
      <c r="J10" s="58"/>
      <c r="K10" s="58"/>
      <c r="L10" s="58"/>
      <c r="M10" s="58"/>
      <c r="N10" s="58"/>
      <c r="O10" s="58"/>
      <c r="P10" s="58"/>
      <c r="Q10" s="58"/>
      <c r="R10" s="58"/>
      <c r="S10" s="58"/>
      <c r="T10" s="58"/>
      <c r="U10" s="58"/>
      <c r="V10" s="58"/>
      <c r="W10" s="58"/>
      <c r="X10" s="58"/>
      <c r="Y10" s="58"/>
    </row>
    <row r="11" spans="1:25" ht="18" customHeight="1" x14ac:dyDescent="0.2">
      <c r="A11" s="15" t="s">
        <v>78</v>
      </c>
      <c r="B11" s="15">
        <v>2018</v>
      </c>
      <c r="C11" s="15" t="s">
        <v>57</v>
      </c>
      <c r="D11" s="8" t="s">
        <v>1537</v>
      </c>
      <c r="E11" s="8" t="s">
        <v>1538</v>
      </c>
      <c r="F11" s="8" t="s">
        <v>1538</v>
      </c>
      <c r="G11" s="8">
        <v>0.57999999999999996</v>
      </c>
      <c r="H11" s="8"/>
      <c r="I11" s="8" t="s">
        <v>1539</v>
      </c>
      <c r="J11" s="58"/>
      <c r="K11" s="58"/>
      <c r="L11" s="58"/>
      <c r="M11" s="58"/>
      <c r="N11" s="58"/>
      <c r="O11" s="58"/>
      <c r="P11" s="58"/>
      <c r="Q11" s="58"/>
      <c r="R11" s="58"/>
      <c r="S11" s="58"/>
      <c r="T11" s="58"/>
      <c r="U11" s="58"/>
      <c r="V11" s="58"/>
      <c r="W11" s="58"/>
      <c r="X11" s="58"/>
      <c r="Y11" s="58"/>
    </row>
    <row r="12" spans="1:25" ht="18" customHeight="1" x14ac:dyDescent="0.2">
      <c r="A12" s="15" t="s">
        <v>78</v>
      </c>
      <c r="B12" s="15">
        <v>2018</v>
      </c>
      <c r="C12" s="15" t="s">
        <v>57</v>
      </c>
      <c r="D12" s="8" t="s">
        <v>1326</v>
      </c>
      <c r="E12" s="8" t="s">
        <v>1326</v>
      </c>
      <c r="F12" s="8" t="s">
        <v>1560</v>
      </c>
      <c r="G12" s="8">
        <v>0.26</v>
      </c>
      <c r="H12" s="8"/>
      <c r="I12" s="8"/>
      <c r="J12" s="58"/>
      <c r="K12" s="58"/>
      <c r="L12" s="58"/>
      <c r="M12" s="58"/>
      <c r="N12" s="58"/>
      <c r="O12" s="58"/>
      <c r="P12" s="58"/>
      <c r="Q12" s="58"/>
      <c r="R12" s="58"/>
      <c r="S12" s="58"/>
      <c r="T12" s="58"/>
      <c r="U12" s="58"/>
      <c r="V12" s="58"/>
      <c r="W12" s="58"/>
      <c r="X12" s="58"/>
      <c r="Y12" s="58"/>
    </row>
    <row r="13" spans="1:25" ht="18" customHeight="1" x14ac:dyDescent="0.2">
      <c r="A13" s="15" t="s">
        <v>78</v>
      </c>
      <c r="B13" s="15">
        <v>2018</v>
      </c>
      <c r="C13" s="15" t="s">
        <v>57</v>
      </c>
      <c r="D13" s="8" t="s">
        <v>1526</v>
      </c>
      <c r="E13" s="8" t="s">
        <v>1527</v>
      </c>
      <c r="F13" s="8" t="s">
        <v>1543</v>
      </c>
      <c r="G13" s="8">
        <v>0.06</v>
      </c>
      <c r="H13" s="8"/>
      <c r="I13" s="8" t="s">
        <v>1561</v>
      </c>
      <c r="J13" s="58"/>
      <c r="K13" s="58"/>
      <c r="L13" s="58"/>
      <c r="M13" s="58"/>
      <c r="N13" s="58"/>
      <c r="O13" s="58"/>
      <c r="P13" s="58"/>
      <c r="Q13" s="58"/>
      <c r="R13" s="58"/>
      <c r="S13" s="58"/>
      <c r="T13" s="58"/>
      <c r="U13" s="58"/>
      <c r="V13" s="58"/>
      <c r="W13" s="58"/>
      <c r="X13" s="58"/>
      <c r="Y13" s="58"/>
    </row>
    <row r="14" spans="1:25" ht="18" customHeight="1" x14ac:dyDescent="0.2">
      <c r="A14" s="15" t="s">
        <v>78</v>
      </c>
      <c r="B14" s="15">
        <v>2018</v>
      </c>
      <c r="C14" s="15" t="s">
        <v>57</v>
      </c>
      <c r="D14" s="8" t="s">
        <v>1101</v>
      </c>
      <c r="E14" s="8" t="s">
        <v>717</v>
      </c>
      <c r="F14" s="8" t="s">
        <v>1545</v>
      </c>
      <c r="G14" s="8">
        <v>0.04</v>
      </c>
      <c r="H14" s="8"/>
      <c r="I14" s="8"/>
      <c r="J14" s="58"/>
      <c r="K14" s="58"/>
      <c r="L14" s="58"/>
      <c r="M14" s="58"/>
      <c r="N14" s="58"/>
      <c r="O14" s="58"/>
      <c r="P14" s="58"/>
      <c r="Q14" s="58"/>
      <c r="R14" s="58"/>
      <c r="S14" s="58"/>
      <c r="T14" s="58"/>
      <c r="U14" s="58"/>
      <c r="V14" s="58"/>
      <c r="W14" s="58"/>
      <c r="X14" s="58"/>
      <c r="Y14" s="58"/>
    </row>
    <row r="15" spans="1:25" ht="18" customHeight="1" x14ac:dyDescent="0.2">
      <c r="A15" s="15" t="s">
        <v>78</v>
      </c>
      <c r="B15" s="15">
        <v>2018</v>
      </c>
      <c r="C15" s="15" t="s">
        <v>57</v>
      </c>
      <c r="D15" s="8" t="s">
        <v>1340</v>
      </c>
      <c r="E15" s="8" t="s">
        <v>1341</v>
      </c>
      <c r="F15" s="8" t="s">
        <v>1542</v>
      </c>
      <c r="G15" s="8">
        <v>0.03</v>
      </c>
      <c r="H15" s="8"/>
      <c r="I15" s="8"/>
      <c r="J15" s="58"/>
      <c r="K15" s="58"/>
      <c r="L15" s="58"/>
      <c r="M15" s="58"/>
      <c r="N15" s="58"/>
      <c r="O15" s="58"/>
      <c r="P15" s="58"/>
      <c r="Q15" s="58"/>
      <c r="R15" s="58"/>
      <c r="S15" s="58"/>
      <c r="T15" s="58"/>
      <c r="U15" s="58"/>
      <c r="V15" s="58"/>
      <c r="W15" s="58"/>
      <c r="X15" s="58"/>
      <c r="Y15" s="58"/>
    </row>
    <row r="16" spans="1:25" ht="18" customHeight="1" x14ac:dyDescent="0.2">
      <c r="A16" s="15" t="s">
        <v>78</v>
      </c>
      <c r="B16" s="15">
        <v>2018</v>
      </c>
      <c r="C16" s="15" t="s">
        <v>57</v>
      </c>
      <c r="D16" s="8" t="s">
        <v>1326</v>
      </c>
      <c r="E16" s="8" t="s">
        <v>1553</v>
      </c>
      <c r="F16" s="8" t="s">
        <v>1554</v>
      </c>
      <c r="G16" s="8">
        <v>0.03</v>
      </c>
      <c r="H16" s="8"/>
      <c r="I16" s="8" t="s">
        <v>1555</v>
      </c>
      <c r="J16" s="58"/>
      <c r="K16" s="58"/>
      <c r="L16" s="58"/>
      <c r="M16" s="58"/>
      <c r="N16" s="58"/>
      <c r="O16" s="58"/>
      <c r="P16" s="58"/>
      <c r="Q16" s="58"/>
      <c r="R16" s="58"/>
      <c r="S16" s="58"/>
      <c r="T16" s="58"/>
      <c r="U16" s="58"/>
      <c r="V16" s="58"/>
      <c r="W16" s="58"/>
      <c r="X16" s="58"/>
      <c r="Y16" s="58"/>
    </row>
    <row r="17" spans="1:25" ht="18" customHeight="1" x14ac:dyDescent="0.2">
      <c r="A17" s="15" t="s">
        <v>78</v>
      </c>
      <c r="B17" s="15">
        <v>2018</v>
      </c>
      <c r="C17" s="15" t="s">
        <v>57</v>
      </c>
      <c r="D17" s="8" t="s">
        <v>1562</v>
      </c>
      <c r="E17" s="8" t="s">
        <v>1562</v>
      </c>
      <c r="F17" s="8" t="s">
        <v>1563</v>
      </c>
      <c r="G17" s="8">
        <v>0.02</v>
      </c>
      <c r="H17" s="8"/>
      <c r="I17" s="8" t="s">
        <v>1564</v>
      </c>
      <c r="J17" s="58"/>
      <c r="K17" s="58"/>
      <c r="L17" s="58"/>
      <c r="M17" s="58"/>
      <c r="N17" s="58"/>
      <c r="O17" s="58"/>
      <c r="P17" s="58"/>
      <c r="Q17" s="58"/>
      <c r="R17" s="58"/>
      <c r="S17" s="58"/>
      <c r="T17" s="58"/>
      <c r="U17" s="58"/>
      <c r="V17" s="58"/>
      <c r="W17" s="58"/>
      <c r="X17" s="58"/>
      <c r="Y17" s="58"/>
    </row>
    <row r="18" spans="1:25" ht="18" customHeight="1" x14ac:dyDescent="0.2">
      <c r="A18" s="15" t="s">
        <v>78</v>
      </c>
      <c r="B18" s="15">
        <v>2018</v>
      </c>
      <c r="C18" s="15" t="s">
        <v>57</v>
      </c>
      <c r="D18" s="8" t="s">
        <v>1329</v>
      </c>
      <c r="E18" s="8" t="s">
        <v>1330</v>
      </c>
      <c r="F18" s="8" t="s">
        <v>1551</v>
      </c>
      <c r="G18" s="8">
        <v>0.02</v>
      </c>
      <c r="H18" s="8"/>
      <c r="I18" s="8" t="s">
        <v>1552</v>
      </c>
      <c r="J18" s="58"/>
      <c r="K18" s="58"/>
      <c r="L18" s="58"/>
      <c r="M18" s="58"/>
      <c r="N18" s="58"/>
      <c r="O18" s="58"/>
      <c r="P18" s="58"/>
      <c r="Q18" s="58"/>
      <c r="R18" s="58"/>
      <c r="S18" s="58"/>
      <c r="T18" s="58"/>
      <c r="U18" s="58"/>
      <c r="V18" s="58"/>
      <c r="W18" s="58"/>
      <c r="X18" s="58"/>
      <c r="Y18" s="58"/>
    </row>
    <row r="19" spans="1:25" ht="18" customHeight="1" x14ac:dyDescent="0.2">
      <c r="A19" s="15" t="s">
        <v>78</v>
      </c>
      <c r="B19" s="15">
        <v>2018</v>
      </c>
      <c r="C19" s="15" t="s">
        <v>57</v>
      </c>
      <c r="D19" s="8" t="s">
        <v>1565</v>
      </c>
      <c r="E19" s="8" t="s">
        <v>1566</v>
      </c>
      <c r="F19" s="8" t="s">
        <v>1567</v>
      </c>
      <c r="G19" s="8">
        <v>0.02</v>
      </c>
      <c r="H19" s="8"/>
      <c r="I19" s="8"/>
      <c r="J19" s="58"/>
      <c r="K19" s="58"/>
      <c r="L19" s="58"/>
      <c r="M19" s="58"/>
      <c r="N19" s="58"/>
      <c r="O19" s="58"/>
      <c r="P19" s="58"/>
      <c r="Q19" s="58"/>
      <c r="R19" s="58"/>
      <c r="S19" s="58"/>
      <c r="T19" s="58"/>
      <c r="U19" s="58"/>
      <c r="V19" s="58"/>
      <c r="W19" s="58"/>
      <c r="X19" s="58"/>
      <c r="Y19" s="58"/>
    </row>
    <row r="20" spans="1:25" ht="18" customHeight="1" x14ac:dyDescent="0.2">
      <c r="A20" s="15" t="s">
        <v>78</v>
      </c>
      <c r="B20" s="15">
        <v>2018</v>
      </c>
      <c r="C20" s="15" t="s">
        <v>57</v>
      </c>
      <c r="D20" s="8" t="s">
        <v>1223</v>
      </c>
      <c r="E20" s="8" t="s">
        <v>1223</v>
      </c>
      <c r="F20" s="8" t="s">
        <v>1223</v>
      </c>
      <c r="G20" s="8">
        <v>0.05</v>
      </c>
      <c r="H20" s="8"/>
      <c r="I20" s="8"/>
      <c r="J20" s="58"/>
      <c r="K20" s="58"/>
      <c r="L20" s="58"/>
      <c r="M20" s="58"/>
      <c r="N20" s="58"/>
      <c r="O20" s="58"/>
      <c r="P20" s="58"/>
      <c r="Q20" s="58"/>
      <c r="R20" s="58"/>
      <c r="S20" s="58"/>
      <c r="T20" s="58"/>
      <c r="U20" s="58"/>
      <c r="V20" s="58"/>
      <c r="W20" s="58"/>
      <c r="X20" s="58"/>
      <c r="Y20" s="58"/>
    </row>
    <row r="21" spans="1:25" ht="18" customHeight="1" x14ac:dyDescent="0.2">
      <c r="A21" s="49" t="s">
        <v>78</v>
      </c>
      <c r="B21" s="49">
        <v>2019</v>
      </c>
      <c r="C21" s="49" t="s">
        <v>57</v>
      </c>
      <c r="D21" s="56" t="s">
        <v>1329</v>
      </c>
      <c r="E21" s="56" t="s">
        <v>1330</v>
      </c>
      <c r="F21" s="56" t="s">
        <v>1517</v>
      </c>
      <c r="G21" s="56">
        <v>65.86</v>
      </c>
      <c r="H21" s="56"/>
      <c r="I21" s="56"/>
      <c r="J21" s="51"/>
      <c r="K21" s="51"/>
      <c r="L21" s="51"/>
      <c r="M21" s="51"/>
      <c r="N21" s="51"/>
      <c r="O21" s="51"/>
      <c r="P21" s="51"/>
      <c r="Q21" s="51"/>
      <c r="R21" s="51"/>
      <c r="S21" s="51"/>
      <c r="T21" s="51"/>
      <c r="U21" s="51"/>
      <c r="V21" s="51"/>
      <c r="W21" s="51"/>
      <c r="X21" s="51"/>
      <c r="Y21" s="51"/>
    </row>
    <row r="22" spans="1:25" ht="18" customHeight="1" x14ac:dyDescent="0.2">
      <c r="A22" s="15" t="s">
        <v>78</v>
      </c>
      <c r="B22" s="15">
        <v>2019</v>
      </c>
      <c r="C22" s="15" t="s">
        <v>57</v>
      </c>
      <c r="D22" s="8" t="s">
        <v>1101</v>
      </c>
      <c r="E22" s="8" t="s">
        <v>717</v>
      </c>
      <c r="F22" s="8" t="s">
        <v>1522</v>
      </c>
      <c r="G22" s="8">
        <v>7.62</v>
      </c>
      <c r="H22" s="8"/>
      <c r="I22" s="8"/>
      <c r="J22" s="58"/>
      <c r="K22" s="58"/>
      <c r="L22" s="58"/>
      <c r="M22" s="58"/>
      <c r="N22" s="58"/>
      <c r="O22" s="58"/>
      <c r="P22" s="58"/>
      <c r="Q22" s="58"/>
      <c r="R22" s="58"/>
      <c r="S22" s="58"/>
      <c r="T22" s="58"/>
      <c r="U22" s="58"/>
      <c r="V22" s="58"/>
      <c r="W22" s="58"/>
      <c r="X22" s="58"/>
      <c r="Y22" s="58"/>
    </row>
    <row r="23" spans="1:25" ht="18" customHeight="1" x14ac:dyDescent="0.2">
      <c r="A23" s="15" t="s">
        <v>78</v>
      </c>
      <c r="B23" s="15">
        <v>2019</v>
      </c>
      <c r="C23" s="15" t="s">
        <v>57</v>
      </c>
      <c r="D23" s="8" t="s">
        <v>1332</v>
      </c>
      <c r="E23" s="8" t="s">
        <v>1370</v>
      </c>
      <c r="F23" s="8" t="s">
        <v>1524</v>
      </c>
      <c r="G23" s="8">
        <v>5.97</v>
      </c>
      <c r="H23" s="8"/>
      <c r="I23" s="8"/>
      <c r="J23" s="58"/>
      <c r="K23" s="58"/>
      <c r="L23" s="58"/>
      <c r="M23" s="58"/>
      <c r="N23" s="58"/>
      <c r="O23" s="58"/>
      <c r="P23" s="58"/>
      <c r="Q23" s="58"/>
      <c r="R23" s="58"/>
      <c r="S23" s="58"/>
      <c r="T23" s="58"/>
      <c r="U23" s="58"/>
      <c r="V23" s="58"/>
      <c r="W23" s="58"/>
      <c r="X23" s="58"/>
      <c r="Y23" s="58"/>
    </row>
    <row r="24" spans="1:25" ht="18" customHeight="1" x14ac:dyDescent="0.2">
      <c r="A24" s="15" t="s">
        <v>78</v>
      </c>
      <c r="B24" s="15">
        <v>2019</v>
      </c>
      <c r="C24" s="15" t="s">
        <v>57</v>
      </c>
      <c r="D24" s="8" t="s">
        <v>1214</v>
      </c>
      <c r="E24" s="8" t="s">
        <v>1324</v>
      </c>
      <c r="F24" s="8" t="s">
        <v>1525</v>
      </c>
      <c r="G24" s="8">
        <v>5.75</v>
      </c>
      <c r="H24" s="8"/>
      <c r="I24" s="8"/>
      <c r="J24" s="58"/>
      <c r="K24" s="58"/>
      <c r="L24" s="58"/>
      <c r="M24" s="58"/>
      <c r="N24" s="58"/>
      <c r="O24" s="58"/>
      <c r="P24" s="58"/>
      <c r="Q24" s="58"/>
      <c r="R24" s="58"/>
      <c r="S24" s="58"/>
      <c r="T24" s="58"/>
      <c r="U24" s="58"/>
      <c r="V24" s="58"/>
      <c r="W24" s="58"/>
      <c r="X24" s="58"/>
      <c r="Y24" s="58"/>
    </row>
    <row r="25" spans="1:25" ht="18" customHeight="1" x14ac:dyDescent="0.2">
      <c r="A25" s="15" t="s">
        <v>78</v>
      </c>
      <c r="B25" s="15">
        <v>2019</v>
      </c>
      <c r="C25" s="15" t="s">
        <v>57</v>
      </c>
      <c r="D25" s="8" t="s">
        <v>1526</v>
      </c>
      <c r="E25" s="8" t="s">
        <v>1527</v>
      </c>
      <c r="F25" s="8" t="s">
        <v>1528</v>
      </c>
      <c r="G25" s="8">
        <v>4.6900000000000004</v>
      </c>
      <c r="H25" s="8"/>
      <c r="I25" s="358" t="s">
        <v>1568</v>
      </c>
      <c r="J25" s="58"/>
      <c r="K25" s="58"/>
      <c r="L25" s="58"/>
      <c r="M25" s="58"/>
      <c r="N25" s="58"/>
      <c r="O25" s="58"/>
      <c r="P25" s="58"/>
      <c r="Q25" s="58"/>
      <c r="R25" s="58"/>
      <c r="S25" s="58"/>
      <c r="T25" s="58"/>
      <c r="U25" s="58"/>
      <c r="V25" s="58"/>
      <c r="W25" s="58"/>
      <c r="X25" s="58"/>
      <c r="Y25" s="58"/>
    </row>
    <row r="26" spans="1:25" ht="18" customHeight="1" x14ac:dyDescent="0.2">
      <c r="A26" s="15" t="s">
        <v>78</v>
      </c>
      <c r="B26" s="15">
        <v>2019</v>
      </c>
      <c r="C26" s="15" t="s">
        <v>57</v>
      </c>
      <c r="D26" s="8" t="s">
        <v>1332</v>
      </c>
      <c r="E26" s="8" t="s">
        <v>1559</v>
      </c>
      <c r="F26" s="8" t="s">
        <v>1531</v>
      </c>
      <c r="G26" s="8">
        <v>3.97</v>
      </c>
      <c r="H26" s="8"/>
      <c r="I26" s="8" t="s">
        <v>1532</v>
      </c>
      <c r="J26" s="58"/>
      <c r="K26" s="58"/>
      <c r="L26" s="58"/>
      <c r="M26" s="58"/>
      <c r="N26" s="58"/>
      <c r="O26" s="58"/>
      <c r="P26" s="58"/>
      <c r="Q26" s="58"/>
      <c r="R26" s="58"/>
      <c r="S26" s="58"/>
      <c r="T26" s="58"/>
      <c r="U26" s="58"/>
      <c r="V26" s="58"/>
      <c r="W26" s="58"/>
      <c r="X26" s="58"/>
      <c r="Y26" s="58"/>
    </row>
    <row r="27" spans="1:25" ht="18" customHeight="1" x14ac:dyDescent="0.2">
      <c r="A27" s="15" t="s">
        <v>78</v>
      </c>
      <c r="B27" s="15">
        <v>2019</v>
      </c>
      <c r="C27" s="15" t="s">
        <v>57</v>
      </c>
      <c r="D27" s="8" t="s">
        <v>1485</v>
      </c>
      <c r="E27" s="8" t="s">
        <v>1486</v>
      </c>
      <c r="F27" s="8" t="s">
        <v>1523</v>
      </c>
      <c r="G27" s="8">
        <v>3.01</v>
      </c>
      <c r="H27" s="8"/>
      <c r="I27" s="8"/>
      <c r="J27" s="58"/>
      <c r="K27" s="58"/>
      <c r="L27" s="58"/>
      <c r="M27" s="58"/>
      <c r="N27" s="58"/>
      <c r="O27" s="58"/>
      <c r="P27" s="58"/>
      <c r="Q27" s="58"/>
      <c r="R27" s="58"/>
      <c r="S27" s="58"/>
      <c r="T27" s="58"/>
      <c r="U27" s="58"/>
      <c r="V27" s="58"/>
      <c r="W27" s="58"/>
      <c r="X27" s="58"/>
      <c r="Y27" s="58"/>
    </row>
    <row r="28" spans="1:25" ht="18" customHeight="1" x14ac:dyDescent="0.2">
      <c r="A28" s="15" t="s">
        <v>78</v>
      </c>
      <c r="B28" s="15">
        <v>2019</v>
      </c>
      <c r="C28" s="15" t="s">
        <v>57</v>
      </c>
      <c r="D28" s="8" t="s">
        <v>627</v>
      </c>
      <c r="E28" s="8" t="s">
        <v>1519</v>
      </c>
      <c r="F28" s="8" t="s">
        <v>1520</v>
      </c>
      <c r="G28" s="8">
        <v>1.31</v>
      </c>
      <c r="H28" s="8"/>
      <c r="I28" s="8" t="s">
        <v>1521</v>
      </c>
      <c r="J28" s="58"/>
      <c r="K28" s="58"/>
      <c r="L28" s="58"/>
      <c r="M28" s="58"/>
      <c r="N28" s="58"/>
      <c r="O28" s="58"/>
      <c r="P28" s="58"/>
      <c r="Q28" s="58"/>
      <c r="R28" s="58"/>
      <c r="S28" s="58"/>
      <c r="T28" s="58"/>
      <c r="U28" s="58"/>
      <c r="V28" s="58"/>
      <c r="W28" s="58"/>
      <c r="X28" s="58"/>
      <c r="Y28" s="58"/>
    </row>
    <row r="29" spans="1:25" ht="18" customHeight="1" x14ac:dyDescent="0.2">
      <c r="A29" s="15" t="s">
        <v>78</v>
      </c>
      <c r="B29" s="15">
        <v>2019</v>
      </c>
      <c r="C29" s="15" t="s">
        <v>57</v>
      </c>
      <c r="D29" s="8" t="s">
        <v>1533</v>
      </c>
      <c r="E29" s="8" t="s">
        <v>1535</v>
      </c>
      <c r="F29" s="8" t="s">
        <v>1535</v>
      </c>
      <c r="G29" s="8">
        <v>0.97</v>
      </c>
      <c r="H29" s="8"/>
      <c r="I29" s="8"/>
      <c r="J29" s="58"/>
      <c r="K29" s="58"/>
      <c r="L29" s="58"/>
      <c r="M29" s="58"/>
      <c r="N29" s="58"/>
      <c r="O29" s="58"/>
      <c r="P29" s="58"/>
      <c r="Q29" s="58"/>
      <c r="R29" s="58"/>
      <c r="S29" s="58"/>
      <c r="T29" s="58"/>
      <c r="U29" s="58"/>
      <c r="V29" s="58"/>
      <c r="W29" s="58"/>
      <c r="X29" s="58"/>
      <c r="Y29" s="58"/>
    </row>
    <row r="30" spans="1:25" ht="18" customHeight="1" x14ac:dyDescent="0.2">
      <c r="A30" s="15" t="s">
        <v>78</v>
      </c>
      <c r="B30" s="15">
        <v>2019</v>
      </c>
      <c r="C30" s="15" t="s">
        <v>57</v>
      </c>
      <c r="D30" s="8" t="s">
        <v>1537</v>
      </c>
      <c r="E30" s="8" t="s">
        <v>1538</v>
      </c>
      <c r="F30" s="8" t="s">
        <v>1538</v>
      </c>
      <c r="G30" s="8">
        <v>0.43</v>
      </c>
      <c r="H30" s="8"/>
      <c r="I30" s="8"/>
      <c r="J30" s="58"/>
      <c r="K30" s="58"/>
      <c r="L30" s="58"/>
      <c r="M30" s="58"/>
      <c r="N30" s="58"/>
      <c r="O30" s="58"/>
      <c r="P30" s="58"/>
      <c r="Q30" s="58"/>
      <c r="R30" s="58"/>
      <c r="S30" s="58"/>
      <c r="T30" s="58"/>
      <c r="U30" s="58"/>
      <c r="V30" s="58"/>
      <c r="W30" s="58"/>
      <c r="X30" s="58"/>
      <c r="Y30" s="58"/>
    </row>
    <row r="31" spans="1:25" ht="18" customHeight="1" x14ac:dyDescent="0.2">
      <c r="A31" s="15" t="s">
        <v>78</v>
      </c>
      <c r="B31" s="15">
        <v>2019</v>
      </c>
      <c r="C31" s="15" t="s">
        <v>57</v>
      </c>
      <c r="D31" s="8" t="s">
        <v>1326</v>
      </c>
      <c r="E31" s="8" t="s">
        <v>1326</v>
      </c>
      <c r="F31" s="8" t="s">
        <v>1560</v>
      </c>
      <c r="G31" s="8">
        <v>0.22</v>
      </c>
      <c r="H31" s="8"/>
      <c r="I31" s="8" t="s">
        <v>1569</v>
      </c>
      <c r="J31" s="58"/>
      <c r="K31" s="58"/>
      <c r="L31" s="58"/>
      <c r="M31" s="58"/>
      <c r="N31" s="58"/>
      <c r="O31" s="58"/>
      <c r="P31" s="58"/>
      <c r="Q31" s="58"/>
      <c r="R31" s="58"/>
      <c r="S31" s="58"/>
      <c r="T31" s="58"/>
      <c r="U31" s="58"/>
      <c r="V31" s="58"/>
      <c r="W31" s="58"/>
      <c r="X31" s="58"/>
      <c r="Y31" s="58"/>
    </row>
    <row r="32" spans="1:25" ht="18" customHeight="1" x14ac:dyDescent="0.2">
      <c r="A32" s="15" t="s">
        <v>78</v>
      </c>
      <c r="B32" s="15">
        <v>2019</v>
      </c>
      <c r="C32" s="15" t="s">
        <v>57</v>
      </c>
      <c r="D32" s="8" t="s">
        <v>1526</v>
      </c>
      <c r="E32" s="8" t="s">
        <v>1527</v>
      </c>
      <c r="F32" s="8" t="s">
        <v>1543</v>
      </c>
      <c r="G32" s="8">
        <v>0.05</v>
      </c>
      <c r="H32" s="8"/>
      <c r="I32" s="358" t="s">
        <v>1568</v>
      </c>
      <c r="J32" s="58"/>
      <c r="K32" s="58"/>
      <c r="L32" s="58"/>
      <c r="M32" s="58"/>
      <c r="N32" s="58"/>
      <c r="O32" s="58"/>
      <c r="P32" s="58"/>
      <c r="Q32" s="58"/>
      <c r="R32" s="58"/>
      <c r="S32" s="58"/>
      <c r="T32" s="58"/>
      <c r="U32" s="58"/>
      <c r="V32" s="58"/>
      <c r="W32" s="58"/>
      <c r="X32" s="58"/>
      <c r="Y32" s="58"/>
    </row>
    <row r="33" spans="1:25" ht="18" customHeight="1" x14ac:dyDescent="0.2">
      <c r="A33" s="15" t="s">
        <v>78</v>
      </c>
      <c r="B33" s="15">
        <v>2019</v>
      </c>
      <c r="C33" s="15" t="s">
        <v>57</v>
      </c>
      <c r="D33" s="8" t="s">
        <v>1340</v>
      </c>
      <c r="E33" s="8" t="s">
        <v>1341</v>
      </c>
      <c r="F33" s="8" t="s">
        <v>1542</v>
      </c>
      <c r="G33" s="8">
        <v>0.04</v>
      </c>
      <c r="H33" s="8"/>
      <c r="I33" s="8"/>
      <c r="J33" s="58"/>
      <c r="K33" s="58"/>
      <c r="L33" s="58"/>
      <c r="M33" s="58"/>
      <c r="N33" s="58"/>
      <c r="O33" s="58"/>
      <c r="P33" s="58"/>
      <c r="Q33" s="58"/>
      <c r="R33" s="58"/>
      <c r="S33" s="58"/>
      <c r="T33" s="58"/>
      <c r="U33" s="58"/>
      <c r="V33" s="58"/>
      <c r="W33" s="58"/>
      <c r="X33" s="58"/>
      <c r="Y33" s="58"/>
    </row>
    <row r="34" spans="1:25" ht="18" customHeight="1" x14ac:dyDescent="0.2">
      <c r="A34" s="15" t="s">
        <v>78</v>
      </c>
      <c r="B34" s="15">
        <v>2019</v>
      </c>
      <c r="C34" s="15" t="s">
        <v>57</v>
      </c>
      <c r="D34" s="8" t="s">
        <v>1565</v>
      </c>
      <c r="E34" s="8" t="s">
        <v>1566</v>
      </c>
      <c r="F34" s="8" t="s">
        <v>1567</v>
      </c>
      <c r="G34" s="8">
        <v>0.02</v>
      </c>
      <c r="H34" s="8"/>
      <c r="I34" s="8"/>
      <c r="J34" s="58"/>
      <c r="K34" s="58"/>
      <c r="L34" s="58"/>
      <c r="M34" s="58"/>
      <c r="N34" s="58"/>
      <c r="O34" s="58"/>
      <c r="P34" s="58"/>
      <c r="Q34" s="58"/>
      <c r="R34" s="58"/>
      <c r="S34" s="58"/>
      <c r="T34" s="58"/>
      <c r="U34" s="58"/>
      <c r="V34" s="58"/>
      <c r="W34" s="58"/>
      <c r="X34" s="58"/>
      <c r="Y34" s="58"/>
    </row>
    <row r="35" spans="1:25" ht="18" customHeight="1" x14ac:dyDescent="0.2">
      <c r="A35" s="15" t="s">
        <v>78</v>
      </c>
      <c r="B35" s="15">
        <v>2019</v>
      </c>
      <c r="C35" s="15" t="s">
        <v>57</v>
      </c>
      <c r="D35" s="8" t="s">
        <v>1101</v>
      </c>
      <c r="E35" s="8" t="s">
        <v>717</v>
      </c>
      <c r="F35" s="8" t="s">
        <v>1545</v>
      </c>
      <c r="G35" s="8">
        <v>0.02</v>
      </c>
      <c r="H35" s="8"/>
      <c r="I35" s="8"/>
      <c r="J35" s="58"/>
      <c r="K35" s="58"/>
      <c r="L35" s="58"/>
      <c r="M35" s="58"/>
      <c r="N35" s="58"/>
      <c r="O35" s="58"/>
      <c r="P35" s="58"/>
      <c r="Q35" s="58"/>
      <c r="R35" s="58"/>
      <c r="S35" s="58"/>
      <c r="T35" s="58"/>
      <c r="U35" s="58"/>
      <c r="V35" s="58"/>
      <c r="W35" s="58"/>
      <c r="X35" s="58"/>
      <c r="Y35" s="58"/>
    </row>
    <row r="36" spans="1:25" ht="18" customHeight="1" x14ac:dyDescent="0.2">
      <c r="A36" s="15" t="s">
        <v>78</v>
      </c>
      <c r="B36" s="15">
        <v>2019</v>
      </c>
      <c r="C36" s="15" t="s">
        <v>57</v>
      </c>
      <c r="D36" s="8" t="s">
        <v>1329</v>
      </c>
      <c r="E36" s="8" t="s">
        <v>1330</v>
      </c>
      <c r="F36" s="8" t="s">
        <v>1551</v>
      </c>
      <c r="G36" s="8">
        <v>0.02</v>
      </c>
      <c r="H36" s="8"/>
      <c r="I36" s="8" t="s">
        <v>1552</v>
      </c>
      <c r="J36" s="58"/>
      <c r="K36" s="58"/>
      <c r="L36" s="58"/>
      <c r="M36" s="58"/>
      <c r="N36" s="58"/>
      <c r="O36" s="58"/>
      <c r="P36" s="58"/>
      <c r="Q36" s="58"/>
      <c r="R36" s="58"/>
      <c r="S36" s="58"/>
      <c r="T36" s="58"/>
      <c r="U36" s="58"/>
      <c r="V36" s="58"/>
      <c r="W36" s="58"/>
      <c r="X36" s="58"/>
      <c r="Y36" s="58"/>
    </row>
    <row r="37" spans="1:25" ht="18" customHeight="1" x14ac:dyDescent="0.2">
      <c r="A37" s="15" t="s">
        <v>78</v>
      </c>
      <c r="B37" s="15">
        <v>2019</v>
      </c>
      <c r="C37" s="15" t="s">
        <v>57</v>
      </c>
      <c r="D37" s="8" t="s">
        <v>1326</v>
      </c>
      <c r="E37" s="8" t="s">
        <v>1553</v>
      </c>
      <c r="F37" s="8" t="s">
        <v>1554</v>
      </c>
      <c r="G37" s="8">
        <v>0.02</v>
      </c>
      <c r="H37" s="8"/>
      <c r="I37" s="8" t="s">
        <v>1555</v>
      </c>
      <c r="J37" s="58"/>
      <c r="K37" s="58"/>
      <c r="L37" s="58"/>
      <c r="M37" s="58"/>
      <c r="N37" s="58"/>
      <c r="O37" s="58"/>
      <c r="P37" s="58"/>
      <c r="Q37" s="58"/>
      <c r="R37" s="58"/>
      <c r="S37" s="58"/>
      <c r="T37" s="58"/>
      <c r="U37" s="58"/>
      <c r="V37" s="58"/>
      <c r="W37" s="58"/>
      <c r="X37" s="58"/>
      <c r="Y37" s="58"/>
    </row>
    <row r="38" spans="1:25" ht="18" customHeight="1" x14ac:dyDescent="0.2">
      <c r="A38" s="15" t="s">
        <v>78</v>
      </c>
      <c r="B38" s="15">
        <v>2019</v>
      </c>
      <c r="C38" s="15" t="s">
        <v>57</v>
      </c>
      <c r="D38" s="8" t="s">
        <v>1223</v>
      </c>
      <c r="E38" s="8" t="s">
        <v>1223</v>
      </c>
      <c r="F38" s="8" t="s">
        <v>1223</v>
      </c>
      <c r="G38" s="8">
        <v>0.03</v>
      </c>
      <c r="H38" s="8"/>
      <c r="I38" s="8"/>
      <c r="J38" s="58"/>
      <c r="K38" s="58"/>
      <c r="L38" s="58"/>
      <c r="M38" s="58"/>
      <c r="N38" s="58"/>
      <c r="O38" s="58"/>
      <c r="P38" s="58"/>
      <c r="Q38" s="58"/>
      <c r="R38" s="58"/>
      <c r="S38" s="58"/>
      <c r="T38" s="58"/>
      <c r="U38" s="58"/>
      <c r="V38" s="58"/>
      <c r="W38" s="58"/>
      <c r="X38" s="58"/>
      <c r="Y38" s="58"/>
    </row>
    <row r="39" spans="1:25" ht="18" customHeight="1" x14ac:dyDescent="0.2">
      <c r="A39" s="49" t="s">
        <v>78</v>
      </c>
      <c r="B39" s="49">
        <v>2020</v>
      </c>
      <c r="C39" s="49" t="s">
        <v>57</v>
      </c>
      <c r="D39" s="56" t="s">
        <v>1329</v>
      </c>
      <c r="E39" s="56" t="s">
        <v>1330</v>
      </c>
      <c r="F39" s="56" t="s">
        <v>1517</v>
      </c>
      <c r="G39" s="56">
        <v>44.55</v>
      </c>
      <c r="H39" s="56"/>
      <c r="I39" s="56"/>
      <c r="J39" s="51"/>
      <c r="K39" s="51"/>
      <c r="L39" s="51"/>
      <c r="M39" s="51"/>
      <c r="N39" s="51"/>
      <c r="O39" s="51"/>
      <c r="P39" s="51"/>
      <c r="Q39" s="51"/>
      <c r="R39" s="51"/>
      <c r="S39" s="51"/>
      <c r="T39" s="51"/>
      <c r="U39" s="51"/>
      <c r="V39" s="51"/>
      <c r="W39" s="51"/>
      <c r="X39" s="51"/>
      <c r="Y39" s="51"/>
    </row>
    <row r="40" spans="1:25" ht="18" customHeight="1" x14ac:dyDescent="0.2">
      <c r="A40" s="15" t="s">
        <v>78</v>
      </c>
      <c r="B40" s="15">
        <v>2020</v>
      </c>
      <c r="C40" s="15" t="s">
        <v>57</v>
      </c>
      <c r="D40" s="8" t="s">
        <v>1326</v>
      </c>
      <c r="E40" s="8" t="s">
        <v>1326</v>
      </c>
      <c r="F40" s="8" t="s">
        <v>1560</v>
      </c>
      <c r="G40" s="8">
        <v>18.690000000000001</v>
      </c>
      <c r="H40" s="8"/>
      <c r="I40" s="8"/>
      <c r="J40" s="58"/>
      <c r="K40" s="58"/>
      <c r="L40" s="58"/>
      <c r="M40" s="58"/>
      <c r="N40" s="58"/>
      <c r="O40" s="58"/>
      <c r="P40" s="58"/>
      <c r="Q40" s="58"/>
      <c r="R40" s="58"/>
      <c r="S40" s="58"/>
      <c r="T40" s="58"/>
      <c r="U40" s="58"/>
      <c r="V40" s="58"/>
      <c r="W40" s="58"/>
      <c r="X40" s="58"/>
      <c r="Y40" s="58"/>
    </row>
    <row r="41" spans="1:25" ht="18" customHeight="1" x14ac:dyDescent="0.2">
      <c r="A41" s="15" t="s">
        <v>78</v>
      </c>
      <c r="B41" s="15">
        <v>2020</v>
      </c>
      <c r="C41" s="15" t="s">
        <v>57</v>
      </c>
      <c r="D41" s="8" t="s">
        <v>1526</v>
      </c>
      <c r="E41" s="8" t="s">
        <v>1527</v>
      </c>
      <c r="F41" s="8" t="s">
        <v>1528</v>
      </c>
      <c r="G41" s="8">
        <v>7.7</v>
      </c>
      <c r="H41" s="8"/>
      <c r="I41" s="358" t="s">
        <v>1568</v>
      </c>
      <c r="J41" s="58"/>
      <c r="K41" s="58"/>
      <c r="L41" s="58"/>
      <c r="M41" s="58"/>
      <c r="N41" s="58"/>
      <c r="O41" s="58"/>
      <c r="P41" s="58"/>
      <c r="Q41" s="58"/>
      <c r="R41" s="58"/>
      <c r="S41" s="58"/>
      <c r="T41" s="58"/>
      <c r="U41" s="58"/>
      <c r="V41" s="58"/>
      <c r="W41" s="58"/>
      <c r="X41" s="58"/>
      <c r="Y41" s="58"/>
    </row>
    <row r="42" spans="1:25" ht="18" customHeight="1" x14ac:dyDescent="0.2">
      <c r="A42" s="15" t="s">
        <v>78</v>
      </c>
      <c r="B42" s="15">
        <v>2020</v>
      </c>
      <c r="C42" s="15" t="s">
        <v>57</v>
      </c>
      <c r="D42" s="8" t="s">
        <v>1570</v>
      </c>
      <c r="E42" s="8" t="s">
        <v>717</v>
      </c>
      <c r="F42" s="8" t="s">
        <v>1522</v>
      </c>
      <c r="G42" s="8">
        <v>6.81</v>
      </c>
      <c r="H42" s="8"/>
      <c r="I42" s="8"/>
      <c r="J42" s="58"/>
      <c r="K42" s="58"/>
      <c r="L42" s="58"/>
      <c r="M42" s="58"/>
      <c r="N42" s="58"/>
      <c r="O42" s="58"/>
      <c r="P42" s="58"/>
      <c r="Q42" s="58"/>
      <c r="R42" s="58"/>
      <c r="S42" s="58"/>
      <c r="T42" s="58"/>
      <c r="U42" s="58"/>
      <c r="V42" s="58"/>
      <c r="W42" s="58"/>
      <c r="X42" s="58"/>
      <c r="Y42" s="58"/>
    </row>
    <row r="43" spans="1:25" ht="18" customHeight="1" x14ac:dyDescent="0.2">
      <c r="A43" s="15" t="s">
        <v>78</v>
      </c>
      <c r="B43" s="15">
        <v>2020</v>
      </c>
      <c r="C43" s="15" t="s">
        <v>57</v>
      </c>
      <c r="D43" s="8" t="s">
        <v>1332</v>
      </c>
      <c r="E43" s="8" t="s">
        <v>1370</v>
      </c>
      <c r="F43" s="8" t="s">
        <v>1524</v>
      </c>
      <c r="G43" s="8">
        <v>5.73</v>
      </c>
      <c r="H43" s="8"/>
      <c r="I43" s="8"/>
      <c r="J43" s="58"/>
      <c r="K43" s="58"/>
      <c r="L43" s="58"/>
      <c r="M43" s="58"/>
      <c r="N43" s="58"/>
      <c r="O43" s="58"/>
      <c r="P43" s="58"/>
      <c r="Q43" s="58"/>
      <c r="R43" s="58"/>
      <c r="S43" s="58"/>
      <c r="T43" s="58"/>
      <c r="U43" s="58"/>
      <c r="V43" s="58"/>
      <c r="W43" s="58"/>
      <c r="X43" s="58"/>
      <c r="Y43" s="58"/>
    </row>
    <row r="44" spans="1:25" ht="18" customHeight="1" x14ac:dyDescent="0.2">
      <c r="A44" s="15" t="s">
        <v>78</v>
      </c>
      <c r="B44" s="15">
        <v>2020</v>
      </c>
      <c r="C44" s="15" t="s">
        <v>57</v>
      </c>
      <c r="D44" s="8" t="s">
        <v>1214</v>
      </c>
      <c r="E44" s="8" t="s">
        <v>1324</v>
      </c>
      <c r="F44" s="8" t="s">
        <v>1525</v>
      </c>
      <c r="G44" s="8">
        <v>4.66</v>
      </c>
      <c r="H44" s="8"/>
      <c r="I44" s="8"/>
      <c r="J44" s="58"/>
      <c r="K44" s="58"/>
      <c r="L44" s="58"/>
      <c r="M44" s="58"/>
      <c r="N44" s="58"/>
      <c r="O44" s="58"/>
      <c r="P44" s="58"/>
      <c r="Q44" s="58"/>
      <c r="R44" s="58"/>
      <c r="S44" s="58"/>
      <c r="T44" s="58"/>
      <c r="U44" s="58"/>
      <c r="V44" s="58"/>
      <c r="W44" s="58"/>
      <c r="X44" s="58"/>
      <c r="Y44" s="58"/>
    </row>
    <row r="45" spans="1:25" ht="18" customHeight="1" x14ac:dyDescent="0.2">
      <c r="A45" s="15" t="s">
        <v>78</v>
      </c>
      <c r="B45" s="15">
        <v>2020</v>
      </c>
      <c r="C45" s="15" t="s">
        <v>57</v>
      </c>
      <c r="D45" s="8" t="s">
        <v>1332</v>
      </c>
      <c r="E45" s="8" t="s">
        <v>1559</v>
      </c>
      <c r="F45" s="8" t="s">
        <v>1531</v>
      </c>
      <c r="G45" s="8">
        <v>3.91</v>
      </c>
      <c r="H45" s="8"/>
      <c r="I45" s="8" t="s">
        <v>1532</v>
      </c>
      <c r="J45" s="58"/>
      <c r="K45" s="58"/>
      <c r="L45" s="58"/>
      <c r="M45" s="58"/>
      <c r="N45" s="58"/>
      <c r="O45" s="58"/>
      <c r="P45" s="58"/>
      <c r="Q45" s="58"/>
      <c r="R45" s="58"/>
      <c r="S45" s="58"/>
      <c r="T45" s="58"/>
      <c r="U45" s="58"/>
      <c r="V45" s="58"/>
      <c r="W45" s="58"/>
      <c r="X45" s="58"/>
      <c r="Y45" s="58"/>
    </row>
    <row r="46" spans="1:25" ht="18" customHeight="1" x14ac:dyDescent="0.2">
      <c r="A46" s="15" t="s">
        <v>78</v>
      </c>
      <c r="B46" s="15">
        <v>2020</v>
      </c>
      <c r="C46" s="15" t="s">
        <v>57</v>
      </c>
      <c r="D46" s="8" t="s">
        <v>1485</v>
      </c>
      <c r="E46" s="8" t="s">
        <v>1486</v>
      </c>
      <c r="F46" s="8" t="s">
        <v>1523</v>
      </c>
      <c r="G46" s="8">
        <v>3.6</v>
      </c>
      <c r="H46" s="8"/>
      <c r="I46" s="8"/>
      <c r="J46" s="58"/>
      <c r="K46" s="58"/>
      <c r="L46" s="58"/>
      <c r="M46" s="58"/>
      <c r="N46" s="58"/>
      <c r="O46" s="58"/>
      <c r="P46" s="58"/>
      <c r="Q46" s="58"/>
      <c r="R46" s="58"/>
      <c r="S46" s="58"/>
      <c r="T46" s="58"/>
      <c r="U46" s="58"/>
      <c r="V46" s="58"/>
      <c r="W46" s="58"/>
      <c r="X46" s="58"/>
      <c r="Y46" s="58"/>
    </row>
    <row r="47" spans="1:25" ht="18" customHeight="1" x14ac:dyDescent="0.2">
      <c r="A47" s="15" t="s">
        <v>78</v>
      </c>
      <c r="B47" s="15">
        <v>2020</v>
      </c>
      <c r="C47" s="15" t="s">
        <v>57</v>
      </c>
      <c r="D47" s="8" t="s">
        <v>1332</v>
      </c>
      <c r="E47" s="8" t="s">
        <v>1559</v>
      </c>
      <c r="F47" s="8" t="s">
        <v>1550</v>
      </c>
      <c r="G47" s="8">
        <v>1.97</v>
      </c>
      <c r="H47" s="8"/>
      <c r="I47" s="8" t="s">
        <v>1532</v>
      </c>
      <c r="J47" s="58"/>
      <c r="K47" s="58"/>
      <c r="L47" s="58"/>
      <c r="M47" s="58"/>
      <c r="N47" s="58"/>
      <c r="O47" s="58"/>
      <c r="P47" s="58"/>
      <c r="Q47" s="58"/>
      <c r="R47" s="58"/>
      <c r="S47" s="58"/>
      <c r="T47" s="58"/>
      <c r="U47" s="58"/>
      <c r="V47" s="58"/>
      <c r="W47" s="58"/>
      <c r="X47" s="58"/>
      <c r="Y47" s="58"/>
    </row>
    <row r="48" spans="1:25" ht="18" customHeight="1" x14ac:dyDescent="0.2">
      <c r="A48" s="15" t="s">
        <v>78</v>
      </c>
      <c r="B48" s="15">
        <v>2020</v>
      </c>
      <c r="C48" s="15" t="s">
        <v>57</v>
      </c>
      <c r="D48" s="8" t="s">
        <v>627</v>
      </c>
      <c r="E48" s="8" t="s">
        <v>1519</v>
      </c>
      <c r="F48" s="8" t="s">
        <v>1520</v>
      </c>
      <c r="G48" s="8">
        <v>1</v>
      </c>
      <c r="H48" s="8"/>
      <c r="I48" s="8" t="s">
        <v>1521</v>
      </c>
      <c r="J48" s="58"/>
      <c r="K48" s="58"/>
      <c r="L48" s="58"/>
      <c r="M48" s="58"/>
      <c r="N48" s="58"/>
      <c r="O48" s="58"/>
      <c r="P48" s="58"/>
      <c r="Q48" s="58"/>
      <c r="R48" s="58"/>
      <c r="S48" s="58"/>
      <c r="T48" s="58"/>
      <c r="U48" s="58"/>
      <c r="V48" s="58"/>
      <c r="W48" s="58"/>
      <c r="X48" s="58"/>
      <c r="Y48" s="58"/>
    </row>
    <row r="49" spans="1:25" ht="18" customHeight="1" x14ac:dyDescent="0.2">
      <c r="A49" s="15" t="s">
        <v>78</v>
      </c>
      <c r="B49" s="15">
        <v>2020</v>
      </c>
      <c r="C49" s="15" t="s">
        <v>57</v>
      </c>
      <c r="D49" s="8" t="s">
        <v>1533</v>
      </c>
      <c r="E49" s="8" t="s">
        <v>1535</v>
      </c>
      <c r="F49" s="8" t="s">
        <v>1535</v>
      </c>
      <c r="G49" s="8">
        <v>0.76</v>
      </c>
      <c r="H49" s="8"/>
      <c r="I49" s="8"/>
      <c r="J49" s="58"/>
      <c r="K49" s="58"/>
      <c r="L49" s="58"/>
      <c r="M49" s="58"/>
      <c r="N49" s="58"/>
      <c r="O49" s="58"/>
      <c r="P49" s="58"/>
      <c r="Q49" s="58"/>
      <c r="R49" s="58"/>
      <c r="S49" s="58"/>
      <c r="T49" s="58"/>
      <c r="U49" s="58"/>
      <c r="V49" s="58"/>
      <c r="W49" s="58"/>
      <c r="X49" s="58"/>
      <c r="Y49" s="58"/>
    </row>
    <row r="50" spans="1:25" ht="18" customHeight="1" x14ac:dyDescent="0.2">
      <c r="A50" s="15" t="s">
        <v>78</v>
      </c>
      <c r="B50" s="15">
        <v>2020</v>
      </c>
      <c r="C50" s="15" t="s">
        <v>57</v>
      </c>
      <c r="D50" s="8" t="s">
        <v>1537</v>
      </c>
      <c r="E50" s="8" t="s">
        <v>1538</v>
      </c>
      <c r="F50" s="8" t="s">
        <v>1538</v>
      </c>
      <c r="G50" s="8">
        <v>0.37</v>
      </c>
      <c r="H50" s="8"/>
      <c r="I50" s="8"/>
      <c r="J50" s="58"/>
      <c r="K50" s="58"/>
      <c r="L50" s="58"/>
      <c r="M50" s="58"/>
      <c r="N50" s="58"/>
      <c r="O50" s="58"/>
      <c r="P50" s="58"/>
      <c r="Q50" s="58"/>
      <c r="R50" s="58"/>
      <c r="S50" s="58"/>
      <c r="T50" s="58"/>
      <c r="U50" s="58"/>
      <c r="V50" s="58"/>
      <c r="W50" s="58"/>
      <c r="X50" s="58"/>
      <c r="Y50" s="58"/>
    </row>
    <row r="51" spans="1:25" ht="18" customHeight="1" x14ac:dyDescent="0.2">
      <c r="A51" s="15" t="s">
        <v>78</v>
      </c>
      <c r="B51" s="15">
        <v>2020</v>
      </c>
      <c r="C51" s="15" t="s">
        <v>57</v>
      </c>
      <c r="D51" s="8" t="s">
        <v>1526</v>
      </c>
      <c r="E51" s="8" t="s">
        <v>1527</v>
      </c>
      <c r="F51" s="8" t="s">
        <v>1543</v>
      </c>
      <c r="G51" s="8">
        <v>0.09</v>
      </c>
      <c r="H51" s="8"/>
      <c r="I51" s="358" t="s">
        <v>1568</v>
      </c>
      <c r="J51" s="58"/>
      <c r="K51" s="58"/>
      <c r="L51" s="58"/>
      <c r="M51" s="58"/>
      <c r="N51" s="58"/>
      <c r="O51" s="58"/>
      <c r="P51" s="58"/>
      <c r="Q51" s="58"/>
      <c r="R51" s="58"/>
      <c r="S51" s="58"/>
      <c r="T51" s="58"/>
      <c r="U51" s="58"/>
      <c r="V51" s="58"/>
      <c r="W51" s="58"/>
      <c r="X51" s="58"/>
      <c r="Y51" s="58"/>
    </row>
    <row r="52" spans="1:25" ht="18" customHeight="1" x14ac:dyDescent="0.2">
      <c r="A52" s="15" t="s">
        <v>78</v>
      </c>
      <c r="B52" s="15">
        <v>2020</v>
      </c>
      <c r="C52" s="15" t="s">
        <v>57</v>
      </c>
      <c r="D52" s="8" t="s">
        <v>1329</v>
      </c>
      <c r="E52" s="8" t="s">
        <v>1330</v>
      </c>
      <c r="F52" s="8" t="s">
        <v>1551</v>
      </c>
      <c r="G52" s="8">
        <v>0.04</v>
      </c>
      <c r="H52" s="8"/>
      <c r="I52" s="8" t="s">
        <v>1552</v>
      </c>
      <c r="J52" s="58"/>
      <c r="K52" s="58"/>
      <c r="L52" s="58"/>
      <c r="M52" s="58"/>
      <c r="N52" s="58"/>
      <c r="O52" s="58"/>
      <c r="P52" s="58"/>
      <c r="Q52" s="58"/>
      <c r="R52" s="58"/>
      <c r="S52" s="58"/>
      <c r="T52" s="58"/>
      <c r="U52" s="58"/>
      <c r="V52" s="58"/>
      <c r="W52" s="58"/>
      <c r="X52" s="58"/>
      <c r="Y52" s="58"/>
    </row>
    <row r="53" spans="1:25" ht="18" customHeight="1" x14ac:dyDescent="0.2">
      <c r="A53" s="15" t="s">
        <v>78</v>
      </c>
      <c r="B53" s="15">
        <v>2020</v>
      </c>
      <c r="C53" s="15" t="s">
        <v>57</v>
      </c>
      <c r="D53" s="8" t="s">
        <v>1340</v>
      </c>
      <c r="E53" s="8" t="s">
        <v>1341</v>
      </c>
      <c r="F53" s="8" t="s">
        <v>1542</v>
      </c>
      <c r="G53" s="8">
        <v>0.03</v>
      </c>
      <c r="H53" s="8"/>
      <c r="I53" s="8"/>
      <c r="J53" s="58"/>
      <c r="K53" s="58"/>
      <c r="L53" s="58"/>
      <c r="M53" s="58"/>
      <c r="N53" s="58"/>
      <c r="O53" s="58"/>
      <c r="P53" s="58"/>
      <c r="Q53" s="58"/>
      <c r="R53" s="58"/>
      <c r="S53" s="58"/>
      <c r="T53" s="58"/>
      <c r="U53" s="58"/>
      <c r="V53" s="58"/>
      <c r="W53" s="58"/>
      <c r="X53" s="58"/>
      <c r="Y53" s="58"/>
    </row>
    <row r="54" spans="1:25" ht="18" customHeight="1" x14ac:dyDescent="0.2">
      <c r="A54" s="15" t="s">
        <v>78</v>
      </c>
      <c r="B54" s="15">
        <v>2020</v>
      </c>
      <c r="C54" s="15" t="s">
        <v>57</v>
      </c>
      <c r="D54" s="8" t="s">
        <v>1326</v>
      </c>
      <c r="E54" s="8" t="s">
        <v>1553</v>
      </c>
      <c r="F54" s="8" t="s">
        <v>1554</v>
      </c>
      <c r="G54" s="8">
        <v>0.03</v>
      </c>
      <c r="H54" s="8"/>
      <c r="I54" s="8" t="s">
        <v>1555</v>
      </c>
      <c r="J54" s="58"/>
      <c r="K54" s="58"/>
      <c r="L54" s="58"/>
      <c r="M54" s="58"/>
      <c r="N54" s="58"/>
      <c r="O54" s="58"/>
      <c r="P54" s="58"/>
      <c r="Q54" s="58"/>
      <c r="R54" s="58"/>
      <c r="S54" s="58"/>
      <c r="T54" s="58"/>
      <c r="U54" s="58"/>
      <c r="V54" s="58"/>
      <c r="W54" s="58"/>
      <c r="X54" s="58"/>
      <c r="Y54" s="58"/>
    </row>
    <row r="55" spans="1:25" ht="18" customHeight="1" x14ac:dyDescent="0.2">
      <c r="A55" s="15" t="s">
        <v>78</v>
      </c>
      <c r="B55" s="15">
        <v>2020</v>
      </c>
      <c r="C55" s="15" t="s">
        <v>57</v>
      </c>
      <c r="D55" s="8" t="s">
        <v>1101</v>
      </c>
      <c r="E55" s="8" t="s">
        <v>717</v>
      </c>
      <c r="F55" s="8" t="s">
        <v>1545</v>
      </c>
      <c r="G55" s="8">
        <v>0.03</v>
      </c>
      <c r="H55" s="8"/>
      <c r="I55" s="8"/>
      <c r="J55" s="58"/>
      <c r="K55" s="58"/>
      <c r="L55" s="58"/>
      <c r="M55" s="58"/>
      <c r="N55" s="58"/>
      <c r="O55" s="58"/>
      <c r="P55" s="58"/>
      <c r="Q55" s="58"/>
      <c r="R55" s="58"/>
      <c r="S55" s="58"/>
      <c r="T55" s="58"/>
      <c r="U55" s="58"/>
      <c r="V55" s="58"/>
      <c r="W55" s="58"/>
      <c r="X55" s="58"/>
      <c r="Y55" s="58"/>
    </row>
    <row r="56" spans="1:25" ht="18" customHeight="1" x14ac:dyDescent="0.2">
      <c r="A56" s="15" t="s">
        <v>78</v>
      </c>
      <c r="B56" s="15">
        <v>2020</v>
      </c>
      <c r="C56" s="15" t="s">
        <v>57</v>
      </c>
      <c r="D56" s="8" t="s">
        <v>1223</v>
      </c>
      <c r="E56" s="8" t="s">
        <v>1223</v>
      </c>
      <c r="F56" s="8" t="s">
        <v>1223</v>
      </c>
      <c r="G56" s="8">
        <v>0.04</v>
      </c>
      <c r="H56" s="8"/>
      <c r="I56" s="8"/>
      <c r="J56" s="58"/>
      <c r="K56" s="58"/>
      <c r="L56" s="58"/>
      <c r="M56" s="58"/>
      <c r="N56" s="58"/>
      <c r="O56" s="58"/>
      <c r="P56" s="58"/>
      <c r="Q56" s="58"/>
      <c r="R56" s="58"/>
      <c r="S56" s="58"/>
      <c r="T56" s="58"/>
      <c r="U56" s="58"/>
      <c r="V56" s="58"/>
      <c r="W56" s="58"/>
      <c r="X56" s="58"/>
      <c r="Y56" s="58"/>
    </row>
    <row r="57" spans="1:25" ht="18" customHeight="1" x14ac:dyDescent="0.2">
      <c r="A57" s="49" t="s">
        <v>78</v>
      </c>
      <c r="B57" s="49">
        <v>2021</v>
      </c>
      <c r="C57" s="49" t="s">
        <v>57</v>
      </c>
      <c r="D57" s="56" t="s">
        <v>1329</v>
      </c>
      <c r="E57" s="56" t="s">
        <v>1330</v>
      </c>
      <c r="F57" s="56" t="s">
        <v>1517</v>
      </c>
      <c r="G57" s="56">
        <v>39.119999999999997</v>
      </c>
      <c r="H57" s="56"/>
      <c r="I57" s="56"/>
      <c r="J57" s="51"/>
      <c r="K57" s="51"/>
      <c r="L57" s="51"/>
      <c r="M57" s="51"/>
      <c r="N57" s="51"/>
      <c r="O57" s="51"/>
      <c r="P57" s="51"/>
      <c r="Q57" s="51"/>
      <c r="R57" s="51"/>
      <c r="S57" s="51"/>
      <c r="T57" s="51"/>
      <c r="U57" s="51"/>
      <c r="V57" s="51"/>
      <c r="W57" s="51"/>
      <c r="X57" s="51"/>
      <c r="Y57" s="51"/>
    </row>
    <row r="58" spans="1:25" ht="18" customHeight="1" x14ac:dyDescent="0.2">
      <c r="A58" s="15" t="s">
        <v>78</v>
      </c>
      <c r="B58" s="15">
        <v>2021</v>
      </c>
      <c r="C58" s="15" t="s">
        <v>57</v>
      </c>
      <c r="D58" s="8" t="s">
        <v>1326</v>
      </c>
      <c r="E58" s="8" t="s">
        <v>1326</v>
      </c>
      <c r="F58" s="8" t="s">
        <v>1560</v>
      </c>
      <c r="G58" s="8">
        <v>23.08</v>
      </c>
      <c r="H58" s="8"/>
      <c r="I58" s="8"/>
      <c r="J58" s="58"/>
      <c r="K58" s="58"/>
      <c r="L58" s="58"/>
      <c r="M58" s="58"/>
      <c r="N58" s="58"/>
      <c r="O58" s="58"/>
      <c r="P58" s="58"/>
      <c r="Q58" s="58"/>
      <c r="R58" s="58"/>
      <c r="S58" s="58"/>
      <c r="T58" s="58"/>
      <c r="U58" s="58"/>
      <c r="V58" s="58"/>
      <c r="W58" s="58"/>
      <c r="X58" s="58"/>
      <c r="Y58" s="58"/>
    </row>
    <row r="59" spans="1:25" ht="18" customHeight="1" x14ac:dyDescent="0.2">
      <c r="A59" s="15" t="s">
        <v>78</v>
      </c>
      <c r="B59" s="15">
        <v>2021</v>
      </c>
      <c r="C59" s="15" t="s">
        <v>57</v>
      </c>
      <c r="D59" s="8" t="s">
        <v>1332</v>
      </c>
      <c r="E59" s="8" t="s">
        <v>1559</v>
      </c>
      <c r="F59" s="8" t="s">
        <v>1550</v>
      </c>
      <c r="G59" s="8">
        <v>9.01</v>
      </c>
      <c r="H59" s="8"/>
      <c r="I59" s="8" t="s">
        <v>1532</v>
      </c>
      <c r="J59" s="58"/>
      <c r="K59" s="58"/>
      <c r="L59" s="58"/>
      <c r="M59" s="58"/>
      <c r="N59" s="58"/>
      <c r="O59" s="58"/>
      <c r="P59" s="58"/>
      <c r="Q59" s="58"/>
      <c r="R59" s="58"/>
      <c r="S59" s="58"/>
      <c r="T59" s="58"/>
      <c r="U59" s="58"/>
      <c r="V59" s="58"/>
      <c r="W59" s="58"/>
      <c r="X59" s="58"/>
      <c r="Y59" s="58"/>
    </row>
    <row r="60" spans="1:25" ht="18" customHeight="1" x14ac:dyDescent="0.2">
      <c r="A60" s="15" t="s">
        <v>78</v>
      </c>
      <c r="B60" s="15">
        <v>2021</v>
      </c>
      <c r="C60" s="15" t="s">
        <v>57</v>
      </c>
      <c r="D60" s="8" t="s">
        <v>1101</v>
      </c>
      <c r="E60" s="8" t="s">
        <v>717</v>
      </c>
      <c r="F60" s="8" t="s">
        <v>1522</v>
      </c>
      <c r="G60" s="8">
        <v>8.07</v>
      </c>
      <c r="H60" s="8"/>
      <c r="I60" s="8"/>
      <c r="J60" s="58"/>
      <c r="K60" s="58"/>
      <c r="L60" s="58"/>
      <c r="M60" s="58"/>
      <c r="N60" s="58"/>
      <c r="O60" s="58"/>
      <c r="P60" s="58"/>
      <c r="Q60" s="58"/>
      <c r="R60" s="58"/>
      <c r="S60" s="58"/>
      <c r="T60" s="58"/>
      <c r="U60" s="58"/>
      <c r="V60" s="58"/>
      <c r="W60" s="58"/>
      <c r="X60" s="58"/>
      <c r="Y60" s="58"/>
    </row>
    <row r="61" spans="1:25" ht="18" customHeight="1" x14ac:dyDescent="0.2">
      <c r="A61" s="15" t="s">
        <v>78</v>
      </c>
      <c r="B61" s="15">
        <v>2021</v>
      </c>
      <c r="C61" s="15" t="s">
        <v>57</v>
      </c>
      <c r="D61" s="8" t="s">
        <v>1526</v>
      </c>
      <c r="E61" s="8" t="s">
        <v>1527</v>
      </c>
      <c r="F61" s="8" t="s">
        <v>1528</v>
      </c>
      <c r="G61" s="8">
        <v>7.59</v>
      </c>
      <c r="H61" s="8"/>
      <c r="I61" s="358" t="s">
        <v>1568</v>
      </c>
      <c r="J61" s="58"/>
      <c r="K61" s="58"/>
      <c r="L61" s="58"/>
      <c r="M61" s="58"/>
      <c r="N61" s="58"/>
      <c r="O61" s="58"/>
      <c r="P61" s="58"/>
      <c r="Q61" s="58"/>
      <c r="R61" s="58"/>
      <c r="S61" s="58"/>
      <c r="T61" s="58"/>
      <c r="U61" s="58"/>
      <c r="V61" s="58"/>
      <c r="W61" s="58"/>
      <c r="X61" s="58"/>
      <c r="Y61" s="58"/>
    </row>
    <row r="62" spans="1:25" ht="18" customHeight="1" x14ac:dyDescent="0.2">
      <c r="A62" s="15" t="s">
        <v>78</v>
      </c>
      <c r="B62" s="15">
        <v>2021</v>
      </c>
      <c r="C62" s="15" t="s">
        <v>57</v>
      </c>
      <c r="D62" s="8" t="s">
        <v>1101</v>
      </c>
      <c r="E62" s="8" t="s">
        <v>1324</v>
      </c>
      <c r="F62" s="8" t="s">
        <v>1525</v>
      </c>
      <c r="G62" s="8">
        <v>4.41</v>
      </c>
      <c r="H62" s="8"/>
      <c r="I62" s="8" t="s">
        <v>1556</v>
      </c>
      <c r="J62" s="58"/>
      <c r="K62" s="58"/>
      <c r="L62" s="58"/>
      <c r="M62" s="58"/>
      <c r="N62" s="58"/>
      <c r="O62" s="58"/>
      <c r="P62" s="58"/>
      <c r="Q62" s="58"/>
      <c r="R62" s="58"/>
      <c r="S62" s="58"/>
      <c r="T62" s="58"/>
      <c r="U62" s="58"/>
      <c r="V62" s="58"/>
      <c r="W62" s="58"/>
      <c r="X62" s="58"/>
      <c r="Y62" s="58"/>
    </row>
    <row r="63" spans="1:25" ht="18" customHeight="1" x14ac:dyDescent="0.2">
      <c r="A63" s="15" t="s">
        <v>78</v>
      </c>
      <c r="B63" s="15">
        <v>2021</v>
      </c>
      <c r="C63" s="15" t="s">
        <v>57</v>
      </c>
      <c r="D63" s="8" t="s">
        <v>1332</v>
      </c>
      <c r="E63" s="8" t="s">
        <v>1370</v>
      </c>
      <c r="F63" s="8" t="s">
        <v>1524</v>
      </c>
      <c r="G63" s="8">
        <v>3.11</v>
      </c>
      <c r="H63" s="8"/>
      <c r="I63" s="8"/>
      <c r="J63" s="58"/>
      <c r="K63" s="58"/>
      <c r="L63" s="58"/>
      <c r="M63" s="58"/>
      <c r="N63" s="58"/>
      <c r="O63" s="58"/>
      <c r="P63" s="58"/>
      <c r="Q63" s="58"/>
      <c r="R63" s="58"/>
      <c r="S63" s="58"/>
      <c r="T63" s="58"/>
      <c r="U63" s="58"/>
      <c r="V63" s="58"/>
      <c r="W63" s="58"/>
      <c r="X63" s="58"/>
      <c r="Y63" s="58"/>
    </row>
    <row r="64" spans="1:25" ht="18" customHeight="1" x14ac:dyDescent="0.2">
      <c r="A64" s="15" t="s">
        <v>78</v>
      </c>
      <c r="B64" s="15">
        <v>2021</v>
      </c>
      <c r="C64" s="15" t="s">
        <v>57</v>
      </c>
      <c r="D64" s="8" t="s">
        <v>1485</v>
      </c>
      <c r="E64" s="8" t="s">
        <v>1486</v>
      </c>
      <c r="F64" s="8" t="s">
        <v>1523</v>
      </c>
      <c r="G64" s="8">
        <v>2.89</v>
      </c>
      <c r="H64" s="8"/>
      <c r="I64" s="8"/>
      <c r="J64" s="58"/>
      <c r="K64" s="58"/>
      <c r="L64" s="58"/>
      <c r="M64" s="58"/>
      <c r="N64" s="58"/>
      <c r="O64" s="58"/>
      <c r="P64" s="58"/>
      <c r="Q64" s="58"/>
      <c r="R64" s="58"/>
      <c r="S64" s="58"/>
      <c r="T64" s="58"/>
      <c r="U64" s="58"/>
      <c r="V64" s="58"/>
      <c r="W64" s="58"/>
      <c r="X64" s="58"/>
      <c r="Y64" s="58"/>
    </row>
    <row r="65" spans="1:25" ht="18" customHeight="1" x14ac:dyDescent="0.2">
      <c r="A65" s="15" t="s">
        <v>78</v>
      </c>
      <c r="B65" s="15">
        <v>2021</v>
      </c>
      <c r="C65" s="15" t="s">
        <v>57</v>
      </c>
      <c r="D65" s="8" t="s">
        <v>1332</v>
      </c>
      <c r="E65" s="8" t="s">
        <v>1559</v>
      </c>
      <c r="F65" s="8" t="s">
        <v>1531</v>
      </c>
      <c r="G65" s="8">
        <v>0.91</v>
      </c>
      <c r="H65" s="8"/>
      <c r="I65" s="8" t="s">
        <v>1532</v>
      </c>
      <c r="J65" s="58"/>
      <c r="K65" s="58"/>
      <c r="L65" s="58"/>
      <c r="M65" s="58"/>
      <c r="N65" s="58"/>
      <c r="O65" s="58"/>
      <c r="P65" s="58"/>
      <c r="Q65" s="58"/>
      <c r="R65" s="58"/>
      <c r="S65" s="58"/>
      <c r="T65" s="58"/>
      <c r="U65" s="58"/>
      <c r="V65" s="58"/>
      <c r="W65" s="58"/>
      <c r="X65" s="58"/>
      <c r="Y65" s="58"/>
    </row>
    <row r="66" spans="1:25" ht="18" customHeight="1" x14ac:dyDescent="0.2">
      <c r="A66" s="15" t="s">
        <v>78</v>
      </c>
      <c r="B66" s="15">
        <v>2021</v>
      </c>
      <c r="C66" s="15" t="s">
        <v>57</v>
      </c>
      <c r="D66" s="8" t="s">
        <v>627</v>
      </c>
      <c r="E66" s="8" t="s">
        <v>1519</v>
      </c>
      <c r="F66" s="8" t="s">
        <v>1520</v>
      </c>
      <c r="G66" s="8">
        <v>0.81</v>
      </c>
      <c r="H66" s="8"/>
      <c r="I66" s="8" t="s">
        <v>1521</v>
      </c>
      <c r="J66" s="58"/>
      <c r="K66" s="58"/>
      <c r="L66" s="58"/>
      <c r="M66" s="58"/>
      <c r="N66" s="58"/>
      <c r="O66" s="58"/>
      <c r="P66" s="58"/>
      <c r="Q66" s="58"/>
      <c r="R66" s="58"/>
      <c r="S66" s="58"/>
      <c r="T66" s="58"/>
      <c r="U66" s="58"/>
      <c r="V66" s="58"/>
      <c r="W66" s="58"/>
      <c r="X66" s="58"/>
      <c r="Y66" s="58"/>
    </row>
    <row r="67" spans="1:25" ht="18" customHeight="1" x14ac:dyDescent="0.2">
      <c r="A67" s="15" t="s">
        <v>78</v>
      </c>
      <c r="B67" s="15">
        <v>2021</v>
      </c>
      <c r="C67" s="15" t="s">
        <v>57</v>
      </c>
      <c r="D67" s="8" t="s">
        <v>1533</v>
      </c>
      <c r="E67" s="8" t="s">
        <v>1535</v>
      </c>
      <c r="F67" s="8" t="s">
        <v>1535</v>
      </c>
      <c r="G67" s="8">
        <v>0.56000000000000005</v>
      </c>
      <c r="H67" s="8"/>
      <c r="I67" s="8"/>
      <c r="J67" s="58"/>
      <c r="K67" s="58"/>
      <c r="L67" s="58"/>
      <c r="M67" s="58"/>
      <c r="N67" s="58"/>
      <c r="O67" s="58"/>
      <c r="P67" s="58"/>
      <c r="Q67" s="58"/>
      <c r="R67" s="58"/>
      <c r="S67" s="58"/>
      <c r="T67" s="58"/>
      <c r="U67" s="58"/>
      <c r="V67" s="58"/>
      <c r="W67" s="58"/>
      <c r="X67" s="58"/>
      <c r="Y67" s="58"/>
    </row>
    <row r="68" spans="1:25" ht="18" customHeight="1" x14ac:dyDescent="0.2">
      <c r="A68" s="15" t="s">
        <v>78</v>
      </c>
      <c r="B68" s="15">
        <v>2021</v>
      </c>
      <c r="C68" s="15" t="s">
        <v>57</v>
      </c>
      <c r="D68" s="8" t="s">
        <v>1537</v>
      </c>
      <c r="E68" s="8" t="s">
        <v>1538</v>
      </c>
      <c r="F68" s="8" t="s">
        <v>1538</v>
      </c>
      <c r="G68" s="8">
        <v>0.31</v>
      </c>
      <c r="H68" s="8"/>
      <c r="I68" s="8"/>
      <c r="J68" s="58"/>
      <c r="K68" s="58"/>
      <c r="L68" s="58"/>
      <c r="M68" s="58"/>
      <c r="N68" s="58"/>
      <c r="O68" s="58"/>
      <c r="P68" s="58"/>
      <c r="Q68" s="58"/>
      <c r="R68" s="58"/>
      <c r="S68" s="58"/>
      <c r="T68" s="58"/>
      <c r="U68" s="58"/>
      <c r="V68" s="58"/>
      <c r="W68" s="58"/>
      <c r="X68" s="58"/>
      <c r="Y68" s="58"/>
    </row>
    <row r="69" spans="1:25" ht="18" customHeight="1" x14ac:dyDescent="0.2">
      <c r="A69" s="15" t="s">
        <v>78</v>
      </c>
      <c r="B69" s="15">
        <v>2021</v>
      </c>
      <c r="C69" s="15" t="s">
        <v>57</v>
      </c>
      <c r="D69" s="8" t="s">
        <v>1526</v>
      </c>
      <c r="E69" s="8" t="s">
        <v>1527</v>
      </c>
      <c r="F69" s="8" t="s">
        <v>1543</v>
      </c>
      <c r="G69" s="8">
        <v>0.05</v>
      </c>
      <c r="H69" s="8"/>
      <c r="I69" s="358" t="s">
        <v>1568</v>
      </c>
      <c r="J69" s="58"/>
      <c r="K69" s="58"/>
      <c r="L69" s="58"/>
      <c r="M69" s="58"/>
      <c r="N69" s="58"/>
      <c r="O69" s="58"/>
      <c r="P69" s="58"/>
      <c r="Q69" s="58"/>
      <c r="R69" s="58"/>
      <c r="S69" s="58"/>
      <c r="T69" s="58"/>
      <c r="U69" s="58"/>
      <c r="V69" s="58"/>
      <c r="W69" s="58"/>
      <c r="X69" s="58"/>
      <c r="Y69" s="58"/>
    </row>
    <row r="70" spans="1:25" ht="18" customHeight="1" x14ac:dyDescent="0.2">
      <c r="A70" s="15" t="s">
        <v>78</v>
      </c>
      <c r="B70" s="15">
        <v>2021</v>
      </c>
      <c r="C70" s="15" t="s">
        <v>57</v>
      </c>
      <c r="D70" s="8" t="s">
        <v>1340</v>
      </c>
      <c r="E70" s="8" t="s">
        <v>1341</v>
      </c>
      <c r="F70" s="8" t="s">
        <v>1542</v>
      </c>
      <c r="G70" s="8">
        <v>0.04</v>
      </c>
      <c r="H70" s="8"/>
      <c r="I70" s="8"/>
      <c r="J70" s="58"/>
      <c r="K70" s="58"/>
      <c r="L70" s="58"/>
      <c r="M70" s="58"/>
      <c r="N70" s="58"/>
      <c r="O70" s="58"/>
      <c r="P70" s="58"/>
      <c r="Q70" s="58"/>
      <c r="R70" s="58"/>
      <c r="S70" s="58"/>
      <c r="T70" s="58"/>
      <c r="U70" s="58"/>
      <c r="V70" s="58"/>
      <c r="W70" s="58"/>
      <c r="X70" s="58"/>
      <c r="Y70" s="58"/>
    </row>
    <row r="71" spans="1:25" ht="18" customHeight="1" x14ac:dyDescent="0.2">
      <c r="A71" s="15" t="s">
        <v>78</v>
      </c>
      <c r="B71" s="15">
        <v>2021</v>
      </c>
      <c r="C71" s="15" t="s">
        <v>57</v>
      </c>
      <c r="D71" s="8" t="s">
        <v>1223</v>
      </c>
      <c r="E71" s="8" t="s">
        <v>1223</v>
      </c>
      <c r="F71" s="8" t="s">
        <v>1223</v>
      </c>
      <c r="G71" s="8">
        <v>0.03</v>
      </c>
      <c r="H71" s="8"/>
      <c r="I71" s="8"/>
      <c r="J71" s="58"/>
      <c r="K71" s="58"/>
      <c r="L71" s="58"/>
      <c r="M71" s="58"/>
      <c r="N71" s="58"/>
      <c r="O71" s="58"/>
      <c r="P71" s="58"/>
      <c r="Q71" s="58"/>
      <c r="R71" s="58"/>
      <c r="S71" s="58"/>
      <c r="T71" s="58"/>
      <c r="U71" s="58"/>
      <c r="V71" s="58"/>
      <c r="W71" s="58"/>
      <c r="X71" s="58"/>
      <c r="Y71" s="58"/>
    </row>
    <row r="72" spans="1:25" ht="18" customHeight="1" x14ac:dyDescent="0.2">
      <c r="A72" s="15" t="s">
        <v>78</v>
      </c>
      <c r="B72" s="15">
        <v>2021</v>
      </c>
      <c r="C72" s="15" t="s">
        <v>57</v>
      </c>
      <c r="D72" s="8" t="s">
        <v>1329</v>
      </c>
      <c r="E72" s="8" t="s">
        <v>1330</v>
      </c>
      <c r="F72" s="8" t="s">
        <v>1551</v>
      </c>
      <c r="G72" s="8">
        <v>0.01</v>
      </c>
      <c r="H72" s="8"/>
      <c r="I72" s="8" t="s">
        <v>1552</v>
      </c>
      <c r="J72" s="8"/>
      <c r="K72" s="8"/>
      <c r="L72" s="8"/>
      <c r="M72" s="8"/>
      <c r="N72" s="8"/>
      <c r="O72" s="8"/>
      <c r="P72" s="8"/>
      <c r="Q72" s="8"/>
      <c r="R72" s="8"/>
      <c r="S72" s="8"/>
      <c r="T72" s="8"/>
      <c r="U72" s="8"/>
      <c r="V72" s="8"/>
      <c r="W72" s="8"/>
      <c r="X72" s="8"/>
      <c r="Y72" s="8"/>
    </row>
    <row r="73" spans="1:25" ht="18" customHeight="1" x14ac:dyDescent="0.2">
      <c r="A73" s="23"/>
      <c r="B73" s="23"/>
      <c r="C73" s="23"/>
      <c r="D73" s="23"/>
      <c r="E73" s="58"/>
      <c r="F73" s="8"/>
      <c r="G73" s="58"/>
      <c r="H73" s="58"/>
      <c r="I73" s="8"/>
      <c r="J73" s="58"/>
      <c r="K73" s="58"/>
      <c r="L73" s="58"/>
      <c r="M73" s="58"/>
      <c r="N73" s="58"/>
      <c r="O73" s="58"/>
      <c r="P73" s="58"/>
      <c r="Q73" s="58"/>
      <c r="R73" s="58"/>
      <c r="S73" s="58"/>
      <c r="T73" s="58"/>
      <c r="U73" s="58"/>
      <c r="V73" s="58"/>
      <c r="W73" s="58"/>
      <c r="X73" s="58"/>
      <c r="Y73" s="58"/>
    </row>
    <row r="74" spans="1:25" ht="18" customHeight="1" x14ac:dyDescent="0.2">
      <c r="A74" s="23"/>
      <c r="B74" s="23"/>
      <c r="C74" s="23"/>
      <c r="D74" s="23"/>
      <c r="E74" s="58"/>
      <c r="F74" s="8"/>
      <c r="G74" s="58"/>
      <c r="H74" s="58"/>
      <c r="I74" s="8"/>
      <c r="J74" s="58"/>
      <c r="K74" s="58"/>
      <c r="L74" s="58"/>
      <c r="M74" s="58"/>
      <c r="N74" s="58"/>
      <c r="O74" s="58"/>
      <c r="P74" s="58"/>
      <c r="Q74" s="58"/>
      <c r="R74" s="58"/>
      <c r="S74" s="58"/>
      <c r="T74" s="58"/>
      <c r="U74" s="58"/>
      <c r="V74" s="58"/>
      <c r="W74" s="58"/>
      <c r="X74" s="58"/>
      <c r="Y74" s="58"/>
    </row>
    <row r="75" spans="1:25" ht="18" customHeight="1" x14ac:dyDescent="0.2">
      <c r="A75" s="23"/>
      <c r="B75" s="23"/>
      <c r="C75" s="23"/>
      <c r="D75" s="23"/>
      <c r="E75" s="58"/>
      <c r="F75" s="8"/>
      <c r="G75" s="58"/>
      <c r="H75" s="58"/>
      <c r="I75" s="8"/>
      <c r="J75" s="58"/>
      <c r="K75" s="58"/>
      <c r="L75" s="58"/>
      <c r="M75" s="58"/>
      <c r="N75" s="58"/>
      <c r="O75" s="58"/>
      <c r="P75" s="58"/>
      <c r="Q75" s="58"/>
      <c r="R75" s="58"/>
      <c r="S75" s="58"/>
      <c r="T75" s="58"/>
      <c r="U75" s="58"/>
      <c r="V75" s="58"/>
      <c r="W75" s="58"/>
      <c r="X75" s="58"/>
      <c r="Y75" s="58"/>
    </row>
    <row r="76" spans="1:25" ht="18" customHeight="1" x14ac:dyDescent="0.2">
      <c r="A76" s="23"/>
      <c r="B76" s="23"/>
      <c r="C76" s="23"/>
      <c r="D76" s="23"/>
      <c r="E76" s="58"/>
      <c r="F76" s="8"/>
      <c r="G76" s="58"/>
      <c r="H76" s="58"/>
      <c r="I76" s="8"/>
      <c r="J76" s="58"/>
      <c r="K76" s="58"/>
      <c r="L76" s="58"/>
      <c r="M76" s="58"/>
      <c r="N76" s="58"/>
      <c r="O76" s="58"/>
      <c r="P76" s="58"/>
      <c r="Q76" s="58"/>
      <c r="R76" s="58"/>
      <c r="S76" s="58"/>
      <c r="T76" s="58"/>
      <c r="U76" s="58"/>
      <c r="V76" s="58"/>
      <c r="W76" s="58"/>
      <c r="X76" s="58"/>
      <c r="Y76" s="58"/>
    </row>
    <row r="77" spans="1:25" ht="18" customHeight="1" x14ac:dyDescent="0.2">
      <c r="A77" s="23"/>
      <c r="B77" s="23"/>
      <c r="C77" s="23"/>
      <c r="D77" s="23"/>
      <c r="E77" s="58"/>
      <c r="F77" s="8"/>
      <c r="G77" s="58"/>
      <c r="H77" s="58"/>
      <c r="I77" s="8"/>
      <c r="J77" s="58"/>
      <c r="K77" s="58"/>
      <c r="L77" s="58"/>
      <c r="M77" s="58"/>
      <c r="N77" s="58"/>
      <c r="O77" s="58"/>
      <c r="P77" s="58"/>
      <c r="Q77" s="58"/>
      <c r="R77" s="58"/>
      <c r="S77" s="58"/>
      <c r="T77" s="58"/>
      <c r="U77" s="58"/>
      <c r="V77" s="58"/>
      <c r="W77" s="58"/>
      <c r="X77" s="58"/>
      <c r="Y77" s="58"/>
    </row>
    <row r="78" spans="1:25" ht="18" customHeight="1" x14ac:dyDescent="0.2">
      <c r="A78" s="23"/>
      <c r="B78" s="23"/>
      <c r="C78" s="23"/>
      <c r="D78" s="23"/>
      <c r="E78" s="58"/>
      <c r="F78" s="8"/>
      <c r="G78" s="58"/>
      <c r="H78" s="58"/>
      <c r="I78" s="8"/>
      <c r="J78" s="58"/>
      <c r="K78" s="58"/>
      <c r="L78" s="58"/>
      <c r="M78" s="58"/>
      <c r="N78" s="58"/>
      <c r="O78" s="58"/>
      <c r="P78" s="58"/>
      <c r="Q78" s="58"/>
      <c r="R78" s="58"/>
      <c r="S78" s="58"/>
      <c r="T78" s="58"/>
      <c r="U78" s="58"/>
      <c r="V78" s="58"/>
      <c r="W78" s="58"/>
      <c r="X78" s="58"/>
      <c r="Y78" s="58"/>
    </row>
    <row r="79" spans="1:25" ht="18" customHeight="1" x14ac:dyDescent="0.2">
      <c r="A79" s="23"/>
      <c r="B79" s="23"/>
      <c r="C79" s="23"/>
      <c r="D79" s="23"/>
      <c r="E79" s="58"/>
      <c r="F79" s="8"/>
      <c r="G79" s="58"/>
      <c r="H79" s="58"/>
      <c r="I79" s="8"/>
      <c r="J79" s="58"/>
      <c r="K79" s="58"/>
      <c r="L79" s="58"/>
      <c r="M79" s="58"/>
      <c r="N79" s="58"/>
      <c r="O79" s="58"/>
      <c r="P79" s="58"/>
      <c r="Q79" s="58"/>
      <c r="R79" s="58"/>
      <c r="S79" s="58"/>
      <c r="T79" s="58"/>
      <c r="U79" s="58"/>
      <c r="V79" s="58"/>
      <c r="W79" s="58"/>
      <c r="X79" s="58"/>
      <c r="Y79" s="58"/>
    </row>
    <row r="80" spans="1:25" ht="18" customHeight="1" x14ac:dyDescent="0.2">
      <c r="A80" s="23"/>
      <c r="B80" s="23"/>
      <c r="C80" s="23"/>
      <c r="D80" s="23"/>
      <c r="E80" s="58"/>
      <c r="F80" s="8"/>
      <c r="G80" s="58"/>
      <c r="H80" s="58"/>
      <c r="I80" s="8"/>
      <c r="J80" s="58"/>
      <c r="K80" s="58"/>
      <c r="L80" s="58"/>
      <c r="M80" s="58"/>
      <c r="N80" s="58"/>
      <c r="O80" s="58"/>
      <c r="P80" s="58"/>
      <c r="Q80" s="58"/>
      <c r="R80" s="58"/>
      <c r="S80" s="58"/>
      <c r="T80" s="58"/>
      <c r="U80" s="58"/>
      <c r="V80" s="58"/>
      <c r="W80" s="58"/>
      <c r="X80" s="58"/>
      <c r="Y80" s="58"/>
    </row>
    <row r="81" spans="1:25" ht="18" customHeight="1" x14ac:dyDescent="0.2">
      <c r="A81" s="23"/>
      <c r="B81" s="23"/>
      <c r="C81" s="23"/>
      <c r="D81" s="23"/>
      <c r="E81" s="58"/>
      <c r="F81" s="8"/>
      <c r="G81" s="58"/>
      <c r="H81" s="58"/>
      <c r="I81" s="8"/>
      <c r="J81" s="58"/>
      <c r="K81" s="58"/>
      <c r="L81" s="58"/>
      <c r="M81" s="58"/>
      <c r="N81" s="58"/>
      <c r="O81" s="58"/>
      <c r="P81" s="58"/>
      <c r="Q81" s="58"/>
      <c r="R81" s="58"/>
      <c r="S81" s="58"/>
      <c r="T81" s="58"/>
      <c r="U81" s="58"/>
      <c r="V81" s="58"/>
      <c r="W81" s="58"/>
      <c r="X81" s="58"/>
      <c r="Y81" s="58"/>
    </row>
    <row r="82" spans="1:25" ht="18" customHeight="1" x14ac:dyDescent="0.2">
      <c r="A82" s="23"/>
      <c r="B82" s="23"/>
      <c r="C82" s="23"/>
      <c r="D82" s="23"/>
      <c r="E82" s="58"/>
      <c r="F82" s="8"/>
      <c r="G82" s="58"/>
      <c r="H82" s="58"/>
      <c r="I82" s="8"/>
      <c r="J82" s="58"/>
      <c r="K82" s="58"/>
      <c r="L82" s="58"/>
      <c r="M82" s="58"/>
      <c r="N82" s="58"/>
      <c r="O82" s="58"/>
      <c r="P82" s="58"/>
      <c r="Q82" s="58"/>
      <c r="R82" s="58"/>
      <c r="S82" s="58"/>
      <c r="T82" s="58"/>
      <c r="U82" s="58"/>
      <c r="V82" s="58"/>
      <c r="W82" s="58"/>
      <c r="X82" s="58"/>
      <c r="Y82" s="58"/>
    </row>
    <row r="83" spans="1:25" ht="18" customHeight="1" x14ac:dyDescent="0.2">
      <c r="A83" s="23"/>
      <c r="B83" s="23"/>
      <c r="C83" s="23"/>
      <c r="D83" s="23"/>
      <c r="E83" s="58"/>
      <c r="F83" s="8"/>
      <c r="G83" s="58"/>
      <c r="H83" s="58"/>
      <c r="I83" s="8"/>
      <c r="J83" s="58"/>
      <c r="K83" s="58"/>
      <c r="L83" s="58"/>
      <c r="M83" s="58"/>
      <c r="N83" s="58"/>
      <c r="O83" s="58"/>
      <c r="P83" s="58"/>
      <c r="Q83" s="58"/>
      <c r="R83" s="58"/>
      <c r="S83" s="58"/>
      <c r="T83" s="58"/>
      <c r="U83" s="58"/>
      <c r="V83" s="58"/>
      <c r="W83" s="58"/>
      <c r="X83" s="58"/>
      <c r="Y83" s="58"/>
    </row>
    <row r="84" spans="1:25" ht="18" customHeight="1" x14ac:dyDescent="0.2">
      <c r="A84" s="23"/>
      <c r="B84" s="23"/>
      <c r="C84" s="23"/>
      <c r="D84" s="23"/>
      <c r="E84" s="58"/>
      <c r="F84" s="8"/>
      <c r="G84" s="58"/>
      <c r="H84" s="58"/>
      <c r="I84" s="8"/>
      <c r="J84" s="58"/>
      <c r="K84" s="58"/>
      <c r="L84" s="58"/>
      <c r="M84" s="58"/>
      <c r="N84" s="58"/>
      <c r="O84" s="58"/>
      <c r="P84" s="58"/>
      <c r="Q84" s="58"/>
      <c r="R84" s="58"/>
      <c r="S84" s="58"/>
      <c r="T84" s="58"/>
      <c r="U84" s="58"/>
      <c r="V84" s="58"/>
      <c r="W84" s="58"/>
      <c r="X84" s="58"/>
      <c r="Y84" s="58"/>
    </row>
    <row r="85" spans="1:25" ht="18" customHeight="1" x14ac:dyDescent="0.2">
      <c r="A85" s="23"/>
      <c r="B85" s="23"/>
      <c r="C85" s="23"/>
      <c r="D85" s="23"/>
      <c r="E85" s="58"/>
      <c r="F85" s="8"/>
      <c r="G85" s="58"/>
      <c r="H85" s="58"/>
      <c r="I85" s="8"/>
      <c r="J85" s="58"/>
      <c r="K85" s="58"/>
      <c r="L85" s="58"/>
      <c r="M85" s="58"/>
      <c r="N85" s="58"/>
      <c r="O85" s="58"/>
      <c r="P85" s="58"/>
      <c r="Q85" s="58"/>
      <c r="R85" s="58"/>
      <c r="S85" s="58"/>
      <c r="T85" s="58"/>
      <c r="U85" s="58"/>
      <c r="V85" s="58"/>
      <c r="W85" s="58"/>
      <c r="X85" s="58"/>
      <c r="Y85" s="58"/>
    </row>
    <row r="86" spans="1:25" ht="18" customHeight="1" x14ac:dyDescent="0.2">
      <c r="A86" s="23"/>
      <c r="B86" s="23"/>
      <c r="C86" s="23"/>
      <c r="D86" s="23"/>
      <c r="E86" s="58"/>
      <c r="F86" s="8"/>
      <c r="G86" s="58"/>
      <c r="H86" s="58"/>
      <c r="I86" s="8"/>
      <c r="J86" s="58"/>
      <c r="K86" s="58"/>
      <c r="L86" s="58"/>
      <c r="M86" s="58"/>
      <c r="N86" s="58"/>
      <c r="O86" s="58"/>
      <c r="P86" s="58"/>
      <c r="Q86" s="58"/>
      <c r="R86" s="58"/>
      <c r="S86" s="58"/>
      <c r="T86" s="58"/>
      <c r="U86" s="58"/>
      <c r="V86" s="58"/>
      <c r="W86" s="58"/>
      <c r="X86" s="58"/>
      <c r="Y86" s="58"/>
    </row>
    <row r="87" spans="1:25" ht="18" customHeight="1" x14ac:dyDescent="0.2">
      <c r="A87" s="23"/>
      <c r="B87" s="23"/>
      <c r="C87" s="23"/>
      <c r="D87" s="23"/>
      <c r="E87" s="58"/>
      <c r="F87" s="8"/>
      <c r="G87" s="58"/>
      <c r="H87" s="58"/>
      <c r="I87" s="8"/>
      <c r="J87" s="58"/>
      <c r="K87" s="58"/>
      <c r="L87" s="58"/>
      <c r="M87" s="58"/>
      <c r="N87" s="58"/>
      <c r="O87" s="58"/>
      <c r="P87" s="58"/>
      <c r="Q87" s="58"/>
      <c r="R87" s="58"/>
      <c r="S87" s="58"/>
      <c r="T87" s="58"/>
      <c r="U87" s="58"/>
      <c r="V87" s="58"/>
      <c r="W87" s="58"/>
      <c r="X87" s="58"/>
      <c r="Y87" s="58"/>
    </row>
    <row r="88" spans="1:25" ht="18" customHeight="1" x14ac:dyDescent="0.2">
      <c r="A88" s="23"/>
      <c r="B88" s="23"/>
      <c r="C88" s="23"/>
      <c r="D88" s="23"/>
      <c r="E88" s="58"/>
      <c r="F88" s="8"/>
      <c r="G88" s="58"/>
      <c r="H88" s="58"/>
      <c r="I88" s="8"/>
      <c r="J88" s="58"/>
      <c r="K88" s="58"/>
      <c r="L88" s="58"/>
      <c r="M88" s="58"/>
      <c r="N88" s="58"/>
      <c r="O88" s="58"/>
      <c r="P88" s="58"/>
      <c r="Q88" s="58"/>
      <c r="R88" s="58"/>
      <c r="S88" s="58"/>
      <c r="T88" s="58"/>
      <c r="U88" s="58"/>
      <c r="V88" s="58"/>
      <c r="W88" s="58"/>
      <c r="X88" s="58"/>
      <c r="Y88" s="58"/>
    </row>
    <row r="89" spans="1:25" ht="18" customHeight="1" x14ac:dyDescent="0.2">
      <c r="A89" s="23"/>
      <c r="B89" s="23"/>
      <c r="C89" s="23"/>
      <c r="D89" s="23"/>
      <c r="E89" s="58"/>
      <c r="F89" s="8"/>
      <c r="G89" s="58"/>
      <c r="H89" s="58"/>
      <c r="I89" s="8"/>
      <c r="J89" s="58"/>
      <c r="K89" s="58"/>
      <c r="L89" s="58"/>
      <c r="M89" s="58"/>
      <c r="N89" s="58"/>
      <c r="O89" s="58"/>
      <c r="P89" s="58"/>
      <c r="Q89" s="58"/>
      <c r="R89" s="58"/>
      <c r="S89" s="58"/>
      <c r="T89" s="58"/>
      <c r="U89" s="58"/>
      <c r="V89" s="58"/>
      <c r="W89" s="58"/>
      <c r="X89" s="58"/>
      <c r="Y89" s="58"/>
    </row>
    <row r="90" spans="1:25" ht="18" customHeight="1" x14ac:dyDescent="0.2">
      <c r="A90" s="23"/>
      <c r="B90" s="23"/>
      <c r="C90" s="23"/>
      <c r="D90" s="23"/>
      <c r="E90" s="58"/>
      <c r="F90" s="8"/>
      <c r="G90" s="58"/>
      <c r="H90" s="58"/>
      <c r="I90" s="8"/>
      <c r="J90" s="58"/>
      <c r="K90" s="58"/>
      <c r="L90" s="58"/>
      <c r="M90" s="58"/>
      <c r="N90" s="58"/>
      <c r="O90" s="58"/>
      <c r="P90" s="58"/>
      <c r="Q90" s="58"/>
      <c r="R90" s="58"/>
      <c r="S90" s="58"/>
      <c r="T90" s="58"/>
      <c r="U90" s="58"/>
      <c r="V90" s="58"/>
      <c r="W90" s="58"/>
      <c r="X90" s="58"/>
      <c r="Y90" s="58"/>
    </row>
    <row r="91" spans="1:25" ht="18" customHeight="1" x14ac:dyDescent="0.2">
      <c r="A91" s="23"/>
      <c r="B91" s="23"/>
      <c r="C91" s="23"/>
      <c r="D91" s="23"/>
      <c r="E91" s="58"/>
      <c r="F91" s="8"/>
      <c r="G91" s="58"/>
      <c r="H91" s="58"/>
      <c r="I91" s="8"/>
      <c r="J91" s="58"/>
      <c r="K91" s="58"/>
      <c r="L91" s="58"/>
      <c r="M91" s="58"/>
      <c r="N91" s="58"/>
      <c r="O91" s="58"/>
      <c r="P91" s="58"/>
      <c r="Q91" s="58"/>
      <c r="R91" s="58"/>
      <c r="S91" s="58"/>
      <c r="T91" s="58"/>
      <c r="U91" s="58"/>
      <c r="V91" s="58"/>
      <c r="W91" s="58"/>
      <c r="X91" s="58"/>
      <c r="Y91" s="58"/>
    </row>
    <row r="92" spans="1:25" ht="18" customHeight="1" x14ac:dyDescent="0.2">
      <c r="A92" s="23"/>
      <c r="B92" s="23"/>
      <c r="C92" s="23"/>
      <c r="D92" s="23"/>
      <c r="E92" s="58"/>
      <c r="F92" s="8"/>
      <c r="G92" s="58"/>
      <c r="H92" s="58"/>
      <c r="I92" s="8"/>
      <c r="J92" s="58"/>
      <c r="K92" s="58"/>
      <c r="L92" s="58"/>
      <c r="M92" s="58"/>
      <c r="N92" s="58"/>
      <c r="O92" s="58"/>
      <c r="P92" s="58"/>
      <c r="Q92" s="58"/>
      <c r="R92" s="58"/>
      <c r="S92" s="58"/>
      <c r="T92" s="58"/>
      <c r="U92" s="58"/>
      <c r="V92" s="58"/>
      <c r="W92" s="58"/>
      <c r="X92" s="58"/>
      <c r="Y92" s="58"/>
    </row>
    <row r="93" spans="1:25" ht="18" customHeight="1" x14ac:dyDescent="0.2">
      <c r="A93" s="23"/>
      <c r="B93" s="23"/>
      <c r="C93" s="23"/>
      <c r="D93" s="23"/>
      <c r="E93" s="58"/>
      <c r="F93" s="8"/>
      <c r="G93" s="58"/>
      <c r="H93" s="58"/>
      <c r="I93" s="8"/>
      <c r="J93" s="58"/>
      <c r="K93" s="58"/>
      <c r="L93" s="58"/>
      <c r="M93" s="58"/>
      <c r="N93" s="58"/>
      <c r="O93" s="58"/>
      <c r="P93" s="58"/>
      <c r="Q93" s="58"/>
      <c r="R93" s="58"/>
      <c r="S93" s="58"/>
      <c r="T93" s="58"/>
      <c r="U93" s="58"/>
      <c r="V93" s="58"/>
      <c r="W93" s="58"/>
      <c r="X93" s="58"/>
      <c r="Y93" s="58"/>
    </row>
    <row r="94" spans="1:25" ht="18" customHeight="1" x14ac:dyDescent="0.2">
      <c r="A94" s="23"/>
      <c r="B94" s="23"/>
      <c r="C94" s="23"/>
      <c r="D94" s="23"/>
      <c r="E94" s="58"/>
      <c r="F94" s="8"/>
      <c r="G94" s="58"/>
      <c r="H94" s="58"/>
      <c r="I94" s="8"/>
      <c r="J94" s="58"/>
      <c r="K94" s="58"/>
      <c r="L94" s="58"/>
      <c r="M94" s="58"/>
      <c r="N94" s="58"/>
      <c r="O94" s="58"/>
      <c r="P94" s="58"/>
      <c r="Q94" s="58"/>
      <c r="R94" s="58"/>
      <c r="S94" s="58"/>
      <c r="T94" s="58"/>
      <c r="U94" s="58"/>
      <c r="V94" s="58"/>
      <c r="W94" s="58"/>
      <c r="X94" s="58"/>
      <c r="Y94" s="58"/>
    </row>
    <row r="95" spans="1:25" ht="18" customHeight="1" x14ac:dyDescent="0.2">
      <c r="A95" s="23"/>
      <c r="B95" s="23"/>
      <c r="C95" s="23"/>
      <c r="D95" s="23"/>
      <c r="E95" s="58"/>
      <c r="F95" s="8"/>
      <c r="G95" s="58"/>
      <c r="H95" s="58"/>
      <c r="I95" s="8"/>
      <c r="J95" s="58"/>
      <c r="K95" s="58"/>
      <c r="L95" s="58"/>
      <c r="M95" s="58"/>
      <c r="N95" s="58"/>
      <c r="O95" s="58"/>
      <c r="P95" s="58"/>
      <c r="Q95" s="58"/>
      <c r="R95" s="58"/>
      <c r="S95" s="58"/>
      <c r="T95" s="58"/>
      <c r="U95" s="58"/>
      <c r="V95" s="58"/>
      <c r="W95" s="58"/>
      <c r="X95" s="58"/>
      <c r="Y95" s="58"/>
    </row>
    <row r="96" spans="1:25" ht="18" customHeight="1" x14ac:dyDescent="0.2">
      <c r="A96" s="23"/>
      <c r="B96" s="23"/>
      <c r="C96" s="23"/>
      <c r="D96" s="23"/>
      <c r="E96" s="58"/>
      <c r="F96" s="8"/>
      <c r="G96" s="58"/>
      <c r="H96" s="58"/>
      <c r="I96" s="8"/>
      <c r="J96" s="58"/>
      <c r="K96" s="58"/>
      <c r="L96" s="58"/>
      <c r="M96" s="58"/>
      <c r="N96" s="58"/>
      <c r="O96" s="58"/>
      <c r="P96" s="58"/>
      <c r="Q96" s="58"/>
      <c r="R96" s="58"/>
      <c r="S96" s="58"/>
      <c r="T96" s="58"/>
      <c r="U96" s="58"/>
      <c r="V96" s="58"/>
      <c r="W96" s="58"/>
      <c r="X96" s="58"/>
      <c r="Y96" s="58"/>
    </row>
    <row r="97" spans="1:25" ht="18" customHeight="1" x14ac:dyDescent="0.2">
      <c r="A97" s="23"/>
      <c r="B97" s="23"/>
      <c r="C97" s="23"/>
      <c r="D97" s="23"/>
      <c r="E97" s="58"/>
      <c r="F97" s="8"/>
      <c r="G97" s="58"/>
      <c r="H97" s="58"/>
      <c r="I97" s="8"/>
      <c r="J97" s="58"/>
      <c r="K97" s="58"/>
      <c r="L97" s="58"/>
      <c r="M97" s="58"/>
      <c r="N97" s="58"/>
      <c r="O97" s="58"/>
      <c r="P97" s="58"/>
      <c r="Q97" s="58"/>
      <c r="R97" s="58"/>
      <c r="S97" s="58"/>
      <c r="T97" s="58"/>
      <c r="U97" s="58"/>
      <c r="V97" s="58"/>
      <c r="W97" s="58"/>
      <c r="X97" s="58"/>
      <c r="Y97" s="58"/>
    </row>
    <row r="98" spans="1:25" ht="18" customHeight="1" x14ac:dyDescent="0.2">
      <c r="A98" s="23"/>
      <c r="B98" s="23"/>
      <c r="C98" s="23"/>
      <c r="D98" s="23"/>
      <c r="E98" s="58"/>
      <c r="F98" s="8"/>
      <c r="G98" s="58"/>
      <c r="H98" s="58"/>
      <c r="I98" s="8"/>
      <c r="J98" s="58"/>
      <c r="K98" s="58"/>
      <c r="L98" s="58"/>
      <c r="M98" s="58"/>
      <c r="N98" s="58"/>
      <c r="O98" s="58"/>
      <c r="P98" s="58"/>
      <c r="Q98" s="58"/>
      <c r="R98" s="58"/>
      <c r="S98" s="58"/>
      <c r="T98" s="58"/>
      <c r="U98" s="58"/>
      <c r="V98" s="58"/>
      <c r="W98" s="58"/>
      <c r="X98" s="58"/>
      <c r="Y98" s="58"/>
    </row>
    <row r="99" spans="1:25" ht="18" customHeight="1" x14ac:dyDescent="0.2">
      <c r="A99" s="23"/>
      <c r="B99" s="23"/>
      <c r="C99" s="23"/>
      <c r="D99" s="23"/>
      <c r="E99" s="58"/>
      <c r="F99" s="8"/>
      <c r="G99" s="58"/>
      <c r="H99" s="58"/>
      <c r="I99" s="8"/>
      <c r="J99" s="58"/>
      <c r="K99" s="58"/>
      <c r="L99" s="58"/>
      <c r="M99" s="58"/>
      <c r="N99" s="58"/>
      <c r="O99" s="58"/>
      <c r="P99" s="58"/>
      <c r="Q99" s="58"/>
      <c r="R99" s="58"/>
      <c r="S99" s="58"/>
      <c r="T99" s="58"/>
      <c r="U99" s="58"/>
      <c r="V99" s="58"/>
      <c r="W99" s="58"/>
      <c r="X99" s="58"/>
      <c r="Y99" s="58"/>
    </row>
    <row r="100" spans="1:25" ht="18" customHeight="1" x14ac:dyDescent="0.2">
      <c r="A100" s="23"/>
      <c r="B100" s="23"/>
      <c r="C100" s="23"/>
      <c r="D100" s="23"/>
      <c r="E100" s="58"/>
      <c r="F100" s="8"/>
      <c r="G100" s="58"/>
      <c r="H100" s="58"/>
      <c r="I100" s="8"/>
      <c r="J100" s="58"/>
      <c r="K100" s="58"/>
      <c r="L100" s="58"/>
      <c r="M100" s="58"/>
      <c r="N100" s="58"/>
      <c r="O100" s="58"/>
      <c r="P100" s="58"/>
      <c r="Q100" s="58"/>
      <c r="R100" s="58"/>
      <c r="S100" s="58"/>
      <c r="T100" s="58"/>
      <c r="U100" s="58"/>
      <c r="V100" s="58"/>
      <c r="W100" s="58"/>
      <c r="X100" s="58"/>
      <c r="Y100" s="58"/>
    </row>
    <row r="101" spans="1:25" ht="18" customHeight="1" x14ac:dyDescent="0.2">
      <c r="A101" s="23"/>
      <c r="B101" s="23"/>
      <c r="C101" s="23"/>
      <c r="D101" s="23"/>
      <c r="E101" s="58"/>
      <c r="F101" s="8"/>
      <c r="G101" s="58"/>
      <c r="H101" s="58"/>
      <c r="I101" s="8"/>
      <c r="J101" s="58"/>
      <c r="K101" s="58"/>
      <c r="L101" s="58"/>
      <c r="M101" s="58"/>
      <c r="N101" s="58"/>
      <c r="O101" s="58"/>
      <c r="P101" s="58"/>
      <c r="Q101" s="58"/>
      <c r="R101" s="58"/>
      <c r="S101" s="58"/>
      <c r="T101" s="58"/>
      <c r="U101" s="58"/>
      <c r="V101" s="58"/>
      <c r="W101" s="58"/>
      <c r="X101" s="58"/>
      <c r="Y101" s="58"/>
    </row>
    <row r="102" spans="1:25" ht="18" customHeight="1" x14ac:dyDescent="0.2">
      <c r="A102" s="23"/>
      <c r="B102" s="23"/>
      <c r="C102" s="23"/>
      <c r="D102" s="23"/>
      <c r="E102" s="58"/>
      <c r="F102" s="8"/>
      <c r="G102" s="58"/>
      <c r="H102" s="58"/>
      <c r="I102" s="8"/>
      <c r="J102" s="58"/>
      <c r="K102" s="58"/>
      <c r="L102" s="58"/>
      <c r="M102" s="58"/>
      <c r="N102" s="58"/>
      <c r="O102" s="58"/>
      <c r="P102" s="58"/>
      <c r="Q102" s="58"/>
      <c r="R102" s="58"/>
      <c r="S102" s="58"/>
      <c r="T102" s="58"/>
      <c r="U102" s="58"/>
      <c r="V102" s="58"/>
      <c r="W102" s="58"/>
      <c r="X102" s="58"/>
      <c r="Y102" s="58"/>
    </row>
    <row r="103" spans="1:25" ht="18" customHeight="1" x14ac:dyDescent="0.2">
      <c r="A103" s="23"/>
      <c r="B103" s="23"/>
      <c r="C103" s="23"/>
      <c r="D103" s="23"/>
      <c r="E103" s="58"/>
      <c r="F103" s="8"/>
      <c r="G103" s="58"/>
      <c r="H103" s="58"/>
      <c r="I103" s="8"/>
      <c r="J103" s="58"/>
      <c r="K103" s="58"/>
      <c r="L103" s="58"/>
      <c r="M103" s="58"/>
      <c r="N103" s="58"/>
      <c r="O103" s="58"/>
      <c r="P103" s="58"/>
      <c r="Q103" s="58"/>
      <c r="R103" s="58"/>
      <c r="S103" s="58"/>
      <c r="T103" s="58"/>
      <c r="U103" s="58"/>
      <c r="V103" s="58"/>
      <c r="W103" s="58"/>
      <c r="X103" s="58"/>
      <c r="Y103" s="58"/>
    </row>
    <row r="104" spans="1:25" ht="18" customHeight="1" x14ac:dyDescent="0.2">
      <c r="A104" s="23"/>
      <c r="B104" s="23"/>
      <c r="C104" s="23"/>
      <c r="D104" s="23"/>
      <c r="E104" s="58"/>
      <c r="F104" s="8"/>
      <c r="G104" s="58"/>
      <c r="H104" s="58"/>
      <c r="I104" s="8"/>
      <c r="J104" s="58"/>
      <c r="K104" s="58"/>
      <c r="L104" s="58"/>
      <c r="M104" s="58"/>
      <c r="N104" s="58"/>
      <c r="O104" s="58"/>
      <c r="P104" s="58"/>
      <c r="Q104" s="58"/>
      <c r="R104" s="58"/>
      <c r="S104" s="58"/>
      <c r="T104" s="58"/>
      <c r="U104" s="58"/>
      <c r="V104" s="58"/>
      <c r="W104" s="58"/>
      <c r="X104" s="58"/>
      <c r="Y104" s="58"/>
    </row>
    <row r="105" spans="1:25" ht="18" customHeight="1" x14ac:dyDescent="0.2">
      <c r="A105" s="23"/>
      <c r="B105" s="23"/>
      <c r="C105" s="23"/>
      <c r="D105" s="23"/>
      <c r="E105" s="58"/>
      <c r="F105" s="8"/>
      <c r="G105" s="58"/>
      <c r="H105" s="58"/>
      <c r="I105" s="8"/>
      <c r="J105" s="58"/>
      <c r="K105" s="58"/>
      <c r="L105" s="58"/>
      <c r="M105" s="58"/>
      <c r="N105" s="58"/>
      <c r="O105" s="58"/>
      <c r="P105" s="58"/>
      <c r="Q105" s="58"/>
      <c r="R105" s="58"/>
      <c r="S105" s="58"/>
      <c r="T105" s="58"/>
      <c r="U105" s="58"/>
      <c r="V105" s="58"/>
      <c r="W105" s="58"/>
      <c r="X105" s="58"/>
      <c r="Y105" s="58"/>
    </row>
    <row r="106" spans="1:25" ht="18" customHeight="1" x14ac:dyDescent="0.2">
      <c r="A106" s="23"/>
      <c r="B106" s="23"/>
      <c r="C106" s="23"/>
      <c r="D106" s="23"/>
      <c r="E106" s="58"/>
      <c r="F106" s="8"/>
      <c r="G106" s="58"/>
      <c r="H106" s="58"/>
      <c r="I106" s="8"/>
      <c r="J106" s="58"/>
      <c r="K106" s="58"/>
      <c r="L106" s="58"/>
      <c r="M106" s="58"/>
      <c r="N106" s="58"/>
      <c r="O106" s="58"/>
      <c r="P106" s="58"/>
      <c r="Q106" s="58"/>
      <c r="R106" s="58"/>
      <c r="S106" s="58"/>
      <c r="T106" s="58"/>
      <c r="U106" s="58"/>
      <c r="V106" s="58"/>
      <c r="W106" s="58"/>
      <c r="X106" s="58"/>
      <c r="Y106" s="58"/>
    </row>
    <row r="107" spans="1:25" ht="18" customHeight="1" x14ac:dyDescent="0.2">
      <c r="A107" s="23"/>
      <c r="B107" s="23"/>
      <c r="C107" s="23"/>
      <c r="D107" s="23"/>
      <c r="E107" s="58"/>
      <c r="F107" s="8"/>
      <c r="G107" s="58"/>
      <c r="H107" s="58"/>
      <c r="I107" s="8"/>
      <c r="J107" s="58"/>
      <c r="K107" s="58"/>
      <c r="L107" s="58"/>
      <c r="M107" s="58"/>
      <c r="N107" s="58"/>
      <c r="O107" s="58"/>
      <c r="P107" s="58"/>
      <c r="Q107" s="58"/>
      <c r="R107" s="58"/>
      <c r="S107" s="58"/>
      <c r="T107" s="58"/>
      <c r="U107" s="58"/>
      <c r="V107" s="58"/>
      <c r="W107" s="58"/>
      <c r="X107" s="58"/>
      <c r="Y107" s="58"/>
    </row>
    <row r="108" spans="1:25" ht="18" customHeight="1" x14ac:dyDescent="0.2">
      <c r="A108" s="23"/>
      <c r="B108" s="23"/>
      <c r="C108" s="23"/>
      <c r="D108" s="23"/>
      <c r="E108" s="58"/>
      <c r="F108" s="8"/>
      <c r="G108" s="58"/>
      <c r="H108" s="58"/>
      <c r="I108" s="8"/>
      <c r="J108" s="58"/>
      <c r="K108" s="58"/>
      <c r="L108" s="58"/>
      <c r="M108" s="58"/>
      <c r="N108" s="58"/>
      <c r="O108" s="58"/>
      <c r="P108" s="58"/>
      <c r="Q108" s="58"/>
      <c r="R108" s="58"/>
      <c r="S108" s="58"/>
      <c r="T108" s="58"/>
      <c r="U108" s="58"/>
      <c r="V108" s="58"/>
      <c r="W108" s="58"/>
      <c r="X108" s="58"/>
      <c r="Y108" s="58"/>
    </row>
    <row r="109" spans="1:25" ht="18" customHeight="1" x14ac:dyDescent="0.2">
      <c r="A109" s="23"/>
      <c r="B109" s="23"/>
      <c r="C109" s="23"/>
      <c r="D109" s="23"/>
      <c r="E109" s="58"/>
      <c r="F109" s="8"/>
      <c r="G109" s="58"/>
      <c r="H109" s="58"/>
      <c r="I109" s="8"/>
      <c r="J109" s="58"/>
      <c r="K109" s="58"/>
      <c r="L109" s="58"/>
      <c r="M109" s="58"/>
      <c r="N109" s="58"/>
      <c r="O109" s="58"/>
      <c r="P109" s="58"/>
      <c r="Q109" s="58"/>
      <c r="R109" s="58"/>
      <c r="S109" s="58"/>
      <c r="T109" s="58"/>
      <c r="U109" s="58"/>
      <c r="V109" s="58"/>
      <c r="W109" s="58"/>
      <c r="X109" s="58"/>
      <c r="Y109" s="58"/>
    </row>
    <row r="110" spans="1:25" ht="18" customHeight="1" x14ac:dyDescent="0.2">
      <c r="A110" s="23"/>
      <c r="B110" s="23"/>
      <c r="C110" s="23"/>
      <c r="D110" s="23"/>
      <c r="E110" s="58"/>
      <c r="F110" s="8"/>
      <c r="G110" s="58"/>
      <c r="H110" s="58"/>
      <c r="I110" s="8"/>
      <c r="J110" s="58"/>
      <c r="K110" s="58"/>
      <c r="L110" s="58"/>
      <c r="M110" s="58"/>
      <c r="N110" s="58"/>
      <c r="O110" s="58"/>
      <c r="P110" s="58"/>
      <c r="Q110" s="58"/>
      <c r="R110" s="58"/>
      <c r="S110" s="58"/>
      <c r="T110" s="58"/>
      <c r="U110" s="58"/>
      <c r="V110" s="58"/>
      <c r="W110" s="58"/>
      <c r="X110" s="58"/>
      <c r="Y110" s="58"/>
    </row>
    <row r="111" spans="1:25" ht="18" customHeight="1" x14ac:dyDescent="0.2">
      <c r="A111" s="23"/>
      <c r="B111" s="23"/>
      <c r="C111" s="23"/>
      <c r="D111" s="23"/>
      <c r="E111" s="58"/>
      <c r="F111" s="8"/>
      <c r="G111" s="58"/>
      <c r="H111" s="58"/>
      <c r="I111" s="8"/>
      <c r="J111" s="58"/>
      <c r="K111" s="58"/>
      <c r="L111" s="58"/>
      <c r="M111" s="58"/>
      <c r="N111" s="58"/>
      <c r="O111" s="58"/>
      <c r="P111" s="58"/>
      <c r="Q111" s="58"/>
      <c r="R111" s="58"/>
      <c r="S111" s="58"/>
      <c r="T111" s="58"/>
      <c r="U111" s="58"/>
      <c r="V111" s="58"/>
      <c r="W111" s="58"/>
      <c r="X111" s="58"/>
      <c r="Y111" s="58"/>
    </row>
    <row r="112" spans="1:25" ht="18" customHeight="1" x14ac:dyDescent="0.2">
      <c r="A112" s="23"/>
      <c r="B112" s="23"/>
      <c r="C112" s="23"/>
      <c r="D112" s="23"/>
      <c r="E112" s="58"/>
      <c r="F112" s="8"/>
      <c r="G112" s="58"/>
      <c r="H112" s="58"/>
      <c r="I112" s="8"/>
      <c r="J112" s="58"/>
      <c r="K112" s="58"/>
      <c r="L112" s="58"/>
      <c r="M112" s="58"/>
      <c r="N112" s="58"/>
      <c r="O112" s="58"/>
      <c r="P112" s="58"/>
      <c r="Q112" s="58"/>
      <c r="R112" s="58"/>
      <c r="S112" s="58"/>
      <c r="T112" s="58"/>
      <c r="U112" s="58"/>
      <c r="V112" s="58"/>
      <c r="W112" s="58"/>
      <c r="X112" s="58"/>
      <c r="Y112" s="58"/>
    </row>
    <row r="113" spans="1:25" ht="18" customHeight="1" x14ac:dyDescent="0.2">
      <c r="A113" s="23"/>
      <c r="B113" s="23"/>
      <c r="C113" s="23"/>
      <c r="D113" s="23"/>
      <c r="E113" s="58"/>
      <c r="F113" s="8"/>
      <c r="G113" s="58"/>
      <c r="H113" s="58"/>
      <c r="I113" s="8"/>
      <c r="J113" s="58"/>
      <c r="K113" s="58"/>
      <c r="L113" s="58"/>
      <c r="M113" s="58"/>
      <c r="N113" s="58"/>
      <c r="O113" s="58"/>
      <c r="P113" s="58"/>
      <c r="Q113" s="58"/>
      <c r="R113" s="58"/>
      <c r="S113" s="58"/>
      <c r="T113" s="58"/>
      <c r="U113" s="58"/>
      <c r="V113" s="58"/>
      <c r="W113" s="58"/>
      <c r="X113" s="58"/>
      <c r="Y113" s="58"/>
    </row>
    <row r="114" spans="1:25" ht="18" customHeight="1" x14ac:dyDescent="0.2">
      <c r="A114" s="23"/>
      <c r="B114" s="23"/>
      <c r="C114" s="23"/>
      <c r="D114" s="23"/>
      <c r="E114" s="58"/>
      <c r="F114" s="8"/>
      <c r="G114" s="58"/>
      <c r="H114" s="58"/>
      <c r="I114" s="8"/>
      <c r="J114" s="58"/>
      <c r="K114" s="58"/>
      <c r="L114" s="58"/>
      <c r="M114" s="58"/>
      <c r="N114" s="58"/>
      <c r="O114" s="58"/>
      <c r="P114" s="58"/>
      <c r="Q114" s="58"/>
      <c r="R114" s="58"/>
      <c r="S114" s="58"/>
      <c r="T114" s="58"/>
      <c r="U114" s="58"/>
      <c r="V114" s="58"/>
      <c r="W114" s="58"/>
      <c r="X114" s="58"/>
      <c r="Y114" s="58"/>
    </row>
    <row r="115" spans="1:25" ht="18" customHeight="1" x14ac:dyDescent="0.2">
      <c r="A115" s="23"/>
      <c r="B115" s="23"/>
      <c r="C115" s="23"/>
      <c r="D115" s="23"/>
      <c r="E115" s="58"/>
      <c r="F115" s="8"/>
      <c r="G115" s="58"/>
      <c r="H115" s="58"/>
      <c r="I115" s="8"/>
      <c r="J115" s="58"/>
      <c r="K115" s="58"/>
      <c r="L115" s="58"/>
      <c r="M115" s="58"/>
      <c r="N115" s="58"/>
      <c r="O115" s="58"/>
      <c r="P115" s="58"/>
      <c r="Q115" s="58"/>
      <c r="R115" s="58"/>
      <c r="S115" s="58"/>
      <c r="T115" s="58"/>
      <c r="U115" s="58"/>
      <c r="V115" s="58"/>
      <c r="W115" s="58"/>
      <c r="X115" s="58"/>
      <c r="Y115" s="58"/>
    </row>
    <row r="116" spans="1:25" ht="18" customHeight="1" x14ac:dyDescent="0.2">
      <c r="A116" s="23"/>
      <c r="B116" s="23"/>
      <c r="C116" s="23"/>
      <c r="D116" s="23"/>
      <c r="E116" s="58"/>
      <c r="F116" s="8"/>
      <c r="G116" s="58"/>
      <c r="H116" s="58"/>
      <c r="I116" s="8"/>
      <c r="J116" s="58"/>
      <c r="K116" s="58"/>
      <c r="L116" s="58"/>
      <c r="M116" s="58"/>
      <c r="N116" s="58"/>
      <c r="O116" s="58"/>
      <c r="P116" s="58"/>
      <c r="Q116" s="58"/>
      <c r="R116" s="58"/>
      <c r="S116" s="58"/>
      <c r="T116" s="58"/>
      <c r="U116" s="58"/>
      <c r="V116" s="58"/>
      <c r="W116" s="58"/>
      <c r="X116" s="58"/>
      <c r="Y116" s="58"/>
    </row>
    <row r="117" spans="1:25" ht="18" customHeight="1" x14ac:dyDescent="0.2">
      <c r="A117" s="23"/>
      <c r="B117" s="23"/>
      <c r="C117" s="23"/>
      <c r="D117" s="23"/>
      <c r="E117" s="58"/>
      <c r="F117" s="8"/>
      <c r="G117" s="58"/>
      <c r="H117" s="58"/>
      <c r="I117" s="8"/>
      <c r="J117" s="58"/>
      <c r="K117" s="58"/>
      <c r="L117" s="58"/>
      <c r="M117" s="58"/>
      <c r="N117" s="58"/>
      <c r="O117" s="58"/>
      <c r="P117" s="58"/>
      <c r="Q117" s="58"/>
      <c r="R117" s="58"/>
      <c r="S117" s="58"/>
      <c r="T117" s="58"/>
      <c r="U117" s="58"/>
      <c r="V117" s="58"/>
      <c r="W117" s="58"/>
      <c r="X117" s="58"/>
      <c r="Y117" s="58"/>
    </row>
    <row r="118" spans="1:25" ht="18" customHeight="1" x14ac:dyDescent="0.2">
      <c r="A118" s="23"/>
      <c r="B118" s="23"/>
      <c r="C118" s="23"/>
      <c r="D118" s="23"/>
      <c r="E118" s="58"/>
      <c r="F118" s="8"/>
      <c r="G118" s="58"/>
      <c r="H118" s="58"/>
      <c r="I118" s="8"/>
      <c r="J118" s="58"/>
      <c r="K118" s="58"/>
      <c r="L118" s="58"/>
      <c r="M118" s="58"/>
      <c r="N118" s="58"/>
      <c r="O118" s="58"/>
      <c r="P118" s="58"/>
      <c r="Q118" s="58"/>
      <c r="R118" s="58"/>
      <c r="S118" s="58"/>
      <c r="T118" s="58"/>
      <c r="U118" s="58"/>
      <c r="V118" s="58"/>
      <c r="W118" s="58"/>
      <c r="X118" s="58"/>
      <c r="Y118" s="58"/>
    </row>
    <row r="119" spans="1:25" ht="18" customHeight="1" x14ac:dyDescent="0.2">
      <c r="A119" s="23"/>
      <c r="B119" s="23"/>
      <c r="C119" s="23"/>
      <c r="D119" s="23"/>
      <c r="E119" s="58"/>
      <c r="F119" s="8"/>
      <c r="G119" s="58"/>
      <c r="H119" s="58"/>
      <c r="I119" s="8"/>
      <c r="J119" s="58"/>
      <c r="K119" s="58"/>
      <c r="L119" s="58"/>
      <c r="M119" s="58"/>
      <c r="N119" s="58"/>
      <c r="O119" s="58"/>
      <c r="P119" s="58"/>
      <c r="Q119" s="58"/>
      <c r="R119" s="58"/>
      <c r="S119" s="58"/>
      <c r="T119" s="58"/>
      <c r="U119" s="58"/>
      <c r="V119" s="58"/>
      <c r="W119" s="58"/>
      <c r="X119" s="58"/>
      <c r="Y119" s="58"/>
    </row>
    <row r="120" spans="1:25" ht="18" customHeight="1" x14ac:dyDescent="0.2">
      <c r="A120" s="23"/>
      <c r="B120" s="23"/>
      <c r="C120" s="23"/>
      <c r="D120" s="23"/>
      <c r="E120" s="58"/>
      <c r="F120" s="8"/>
      <c r="G120" s="58"/>
      <c r="H120" s="58"/>
      <c r="I120" s="8"/>
      <c r="J120" s="58"/>
      <c r="K120" s="58"/>
      <c r="L120" s="58"/>
      <c r="M120" s="58"/>
      <c r="N120" s="58"/>
      <c r="O120" s="58"/>
      <c r="P120" s="58"/>
      <c r="Q120" s="58"/>
      <c r="R120" s="58"/>
      <c r="S120" s="58"/>
      <c r="T120" s="58"/>
      <c r="U120" s="58"/>
      <c r="V120" s="58"/>
      <c r="W120" s="58"/>
      <c r="X120" s="58"/>
      <c r="Y120" s="58"/>
    </row>
    <row r="121" spans="1:25" ht="18" customHeight="1" x14ac:dyDescent="0.2">
      <c r="A121" s="23"/>
      <c r="B121" s="23"/>
      <c r="C121" s="23"/>
      <c r="D121" s="23"/>
      <c r="E121" s="58"/>
      <c r="F121" s="8"/>
      <c r="G121" s="58"/>
      <c r="H121" s="58"/>
      <c r="I121" s="8"/>
      <c r="J121" s="58"/>
      <c r="K121" s="58"/>
      <c r="L121" s="58"/>
      <c r="M121" s="58"/>
      <c r="N121" s="58"/>
      <c r="O121" s="58"/>
      <c r="P121" s="58"/>
      <c r="Q121" s="58"/>
      <c r="R121" s="58"/>
      <c r="S121" s="58"/>
      <c r="T121" s="58"/>
      <c r="U121" s="58"/>
      <c r="V121" s="58"/>
      <c r="W121" s="58"/>
      <c r="X121" s="58"/>
      <c r="Y121" s="58"/>
    </row>
    <row r="122" spans="1:25" ht="18" customHeight="1" x14ac:dyDescent="0.2">
      <c r="A122" s="23"/>
      <c r="B122" s="23"/>
      <c r="C122" s="23"/>
      <c r="D122" s="23"/>
      <c r="E122" s="58"/>
      <c r="F122" s="8"/>
      <c r="G122" s="58"/>
      <c r="H122" s="58"/>
      <c r="I122" s="8"/>
      <c r="J122" s="58"/>
      <c r="K122" s="58"/>
      <c r="L122" s="58"/>
      <c r="M122" s="58"/>
      <c r="N122" s="58"/>
      <c r="O122" s="58"/>
      <c r="P122" s="58"/>
      <c r="Q122" s="58"/>
      <c r="R122" s="58"/>
      <c r="S122" s="58"/>
      <c r="T122" s="58"/>
      <c r="U122" s="58"/>
      <c r="V122" s="58"/>
      <c r="W122" s="58"/>
      <c r="X122" s="58"/>
      <c r="Y122" s="58"/>
    </row>
    <row r="123" spans="1:25" ht="18" customHeight="1" x14ac:dyDescent="0.2">
      <c r="A123" s="23"/>
      <c r="B123" s="23"/>
      <c r="C123" s="23"/>
      <c r="D123" s="23"/>
      <c r="E123" s="58"/>
      <c r="F123" s="8"/>
      <c r="G123" s="58"/>
      <c r="H123" s="58"/>
      <c r="I123" s="8"/>
      <c r="J123" s="58"/>
      <c r="K123" s="58"/>
      <c r="L123" s="58"/>
      <c r="M123" s="58"/>
      <c r="N123" s="58"/>
      <c r="O123" s="58"/>
      <c r="P123" s="58"/>
      <c r="Q123" s="58"/>
      <c r="R123" s="58"/>
      <c r="S123" s="58"/>
      <c r="T123" s="58"/>
      <c r="U123" s="58"/>
      <c r="V123" s="58"/>
      <c r="W123" s="58"/>
      <c r="X123" s="58"/>
      <c r="Y123" s="58"/>
    </row>
    <row r="124" spans="1:25" ht="18" customHeight="1" x14ac:dyDescent="0.2">
      <c r="A124" s="23"/>
      <c r="B124" s="23"/>
      <c r="C124" s="23"/>
      <c r="D124" s="23"/>
      <c r="E124" s="58"/>
      <c r="F124" s="8"/>
      <c r="G124" s="58"/>
      <c r="H124" s="58"/>
      <c r="I124" s="8"/>
      <c r="J124" s="58"/>
      <c r="K124" s="58"/>
      <c r="L124" s="58"/>
      <c r="M124" s="58"/>
      <c r="N124" s="58"/>
      <c r="O124" s="58"/>
      <c r="P124" s="58"/>
      <c r="Q124" s="58"/>
      <c r="R124" s="58"/>
      <c r="S124" s="58"/>
      <c r="T124" s="58"/>
      <c r="U124" s="58"/>
      <c r="V124" s="58"/>
      <c r="W124" s="58"/>
      <c r="X124" s="58"/>
      <c r="Y124" s="58"/>
    </row>
    <row r="125" spans="1:25" ht="18" customHeight="1" x14ac:dyDescent="0.2">
      <c r="A125" s="23"/>
      <c r="B125" s="23"/>
      <c r="C125" s="23"/>
      <c r="D125" s="23"/>
      <c r="E125" s="58"/>
      <c r="F125" s="8"/>
      <c r="G125" s="58"/>
      <c r="H125" s="58"/>
      <c r="I125" s="8"/>
      <c r="J125" s="58"/>
      <c r="K125" s="58"/>
      <c r="L125" s="58"/>
      <c r="M125" s="58"/>
      <c r="N125" s="58"/>
      <c r="O125" s="58"/>
      <c r="P125" s="58"/>
      <c r="Q125" s="58"/>
      <c r="R125" s="58"/>
      <c r="S125" s="58"/>
      <c r="T125" s="58"/>
      <c r="U125" s="58"/>
      <c r="V125" s="58"/>
      <c r="W125" s="58"/>
      <c r="X125" s="58"/>
      <c r="Y125" s="58"/>
    </row>
    <row r="126" spans="1:25" ht="18" customHeight="1" x14ac:dyDescent="0.2">
      <c r="A126" s="23"/>
      <c r="B126" s="23"/>
      <c r="C126" s="23"/>
      <c r="D126" s="23"/>
      <c r="E126" s="58"/>
      <c r="F126" s="8"/>
      <c r="G126" s="58"/>
      <c r="H126" s="58"/>
      <c r="I126" s="8"/>
      <c r="J126" s="58"/>
      <c r="K126" s="58"/>
      <c r="L126" s="58"/>
      <c r="M126" s="58"/>
      <c r="N126" s="58"/>
      <c r="O126" s="58"/>
      <c r="P126" s="58"/>
      <c r="Q126" s="58"/>
      <c r="R126" s="58"/>
      <c r="S126" s="58"/>
      <c r="T126" s="58"/>
      <c r="U126" s="58"/>
      <c r="V126" s="58"/>
      <c r="W126" s="58"/>
      <c r="X126" s="58"/>
      <c r="Y126" s="58"/>
    </row>
    <row r="127" spans="1:25" ht="18" customHeight="1" x14ac:dyDescent="0.2">
      <c r="A127" s="23"/>
      <c r="B127" s="23"/>
      <c r="C127" s="23"/>
      <c r="D127" s="23"/>
      <c r="E127" s="58"/>
      <c r="F127" s="8"/>
      <c r="G127" s="58"/>
      <c r="H127" s="58"/>
      <c r="I127" s="8"/>
      <c r="J127" s="58"/>
      <c r="K127" s="58"/>
      <c r="L127" s="58"/>
      <c r="M127" s="58"/>
      <c r="N127" s="58"/>
      <c r="O127" s="58"/>
      <c r="P127" s="58"/>
      <c r="Q127" s="58"/>
      <c r="R127" s="58"/>
      <c r="S127" s="58"/>
      <c r="T127" s="58"/>
      <c r="U127" s="58"/>
      <c r="V127" s="58"/>
      <c r="W127" s="58"/>
      <c r="X127" s="58"/>
      <c r="Y127" s="58"/>
    </row>
    <row r="128" spans="1:25" ht="18" customHeight="1" x14ac:dyDescent="0.2">
      <c r="A128" s="23"/>
      <c r="B128" s="23"/>
      <c r="C128" s="23"/>
      <c r="D128" s="23"/>
      <c r="E128" s="58"/>
      <c r="F128" s="8"/>
      <c r="G128" s="58"/>
      <c r="H128" s="58"/>
      <c r="I128" s="8"/>
      <c r="J128" s="58"/>
      <c r="K128" s="58"/>
      <c r="L128" s="58"/>
      <c r="M128" s="58"/>
      <c r="N128" s="58"/>
      <c r="O128" s="58"/>
      <c r="P128" s="58"/>
      <c r="Q128" s="58"/>
      <c r="R128" s="58"/>
      <c r="S128" s="58"/>
      <c r="T128" s="58"/>
      <c r="U128" s="58"/>
      <c r="V128" s="58"/>
      <c r="W128" s="58"/>
      <c r="X128" s="58"/>
      <c r="Y128" s="58"/>
    </row>
    <row r="129" spans="1:25" ht="18" customHeight="1" x14ac:dyDescent="0.2">
      <c r="A129" s="23"/>
      <c r="B129" s="23"/>
      <c r="C129" s="23"/>
      <c r="D129" s="23"/>
      <c r="E129" s="58"/>
      <c r="F129" s="8"/>
      <c r="G129" s="58"/>
      <c r="H129" s="58"/>
      <c r="I129" s="8"/>
      <c r="J129" s="58"/>
      <c r="K129" s="58"/>
      <c r="L129" s="58"/>
      <c r="M129" s="58"/>
      <c r="N129" s="58"/>
      <c r="O129" s="58"/>
      <c r="P129" s="58"/>
      <c r="Q129" s="58"/>
      <c r="R129" s="58"/>
      <c r="S129" s="58"/>
      <c r="T129" s="58"/>
      <c r="U129" s="58"/>
      <c r="V129" s="58"/>
      <c r="W129" s="58"/>
      <c r="X129" s="58"/>
      <c r="Y129" s="58"/>
    </row>
    <row r="130" spans="1:25" ht="18" customHeight="1" x14ac:dyDescent="0.2">
      <c r="A130" s="23"/>
      <c r="B130" s="23"/>
      <c r="C130" s="23"/>
      <c r="D130" s="23"/>
      <c r="E130" s="58"/>
      <c r="F130" s="8"/>
      <c r="G130" s="58"/>
      <c r="H130" s="58"/>
      <c r="I130" s="8"/>
      <c r="J130" s="58"/>
      <c r="K130" s="58"/>
      <c r="L130" s="58"/>
      <c r="M130" s="58"/>
      <c r="N130" s="58"/>
      <c r="O130" s="58"/>
      <c r="P130" s="58"/>
      <c r="Q130" s="58"/>
      <c r="R130" s="58"/>
      <c r="S130" s="58"/>
      <c r="T130" s="58"/>
      <c r="U130" s="58"/>
      <c r="V130" s="58"/>
      <c r="W130" s="58"/>
      <c r="X130" s="58"/>
      <c r="Y130" s="58"/>
    </row>
    <row r="131" spans="1:25" ht="18" customHeight="1" x14ac:dyDescent="0.2">
      <c r="A131" s="23"/>
      <c r="B131" s="23"/>
      <c r="C131" s="23"/>
      <c r="D131" s="23"/>
      <c r="E131" s="58"/>
      <c r="F131" s="8"/>
      <c r="G131" s="58"/>
      <c r="H131" s="58"/>
      <c r="I131" s="8"/>
      <c r="J131" s="58"/>
      <c r="K131" s="58"/>
      <c r="L131" s="58"/>
      <c r="M131" s="58"/>
      <c r="N131" s="58"/>
      <c r="O131" s="58"/>
      <c r="P131" s="58"/>
      <c r="Q131" s="58"/>
      <c r="R131" s="58"/>
      <c r="S131" s="58"/>
      <c r="T131" s="58"/>
      <c r="U131" s="58"/>
      <c r="V131" s="58"/>
      <c r="W131" s="58"/>
      <c r="X131" s="58"/>
      <c r="Y131" s="58"/>
    </row>
    <row r="132" spans="1:25" ht="18" customHeight="1" x14ac:dyDescent="0.2">
      <c r="A132" s="23"/>
      <c r="B132" s="23"/>
      <c r="C132" s="23"/>
      <c r="D132" s="23"/>
      <c r="E132" s="58"/>
      <c r="F132" s="8"/>
      <c r="G132" s="58"/>
      <c r="H132" s="58"/>
      <c r="I132" s="8"/>
      <c r="J132" s="58"/>
      <c r="K132" s="58"/>
      <c r="L132" s="58"/>
      <c r="M132" s="58"/>
      <c r="N132" s="58"/>
      <c r="O132" s="58"/>
      <c r="P132" s="58"/>
      <c r="Q132" s="58"/>
      <c r="R132" s="58"/>
      <c r="S132" s="58"/>
      <c r="T132" s="58"/>
      <c r="U132" s="58"/>
      <c r="V132" s="58"/>
      <c r="W132" s="58"/>
      <c r="X132" s="58"/>
      <c r="Y132" s="58"/>
    </row>
    <row r="133" spans="1:25" ht="18" customHeight="1" x14ac:dyDescent="0.2">
      <c r="A133" s="23"/>
      <c r="B133" s="23"/>
      <c r="C133" s="23"/>
      <c r="D133" s="23"/>
      <c r="E133" s="58"/>
      <c r="F133" s="8"/>
      <c r="G133" s="58"/>
      <c r="H133" s="58"/>
      <c r="I133" s="8"/>
      <c r="J133" s="58"/>
      <c r="K133" s="58"/>
      <c r="L133" s="58"/>
      <c r="M133" s="58"/>
      <c r="N133" s="58"/>
      <c r="O133" s="58"/>
      <c r="P133" s="58"/>
      <c r="Q133" s="58"/>
      <c r="R133" s="58"/>
      <c r="S133" s="58"/>
      <c r="T133" s="58"/>
      <c r="U133" s="58"/>
      <c r="V133" s="58"/>
      <c r="W133" s="58"/>
      <c r="X133" s="58"/>
      <c r="Y133" s="58"/>
    </row>
    <row r="134" spans="1:25" ht="18" customHeight="1" x14ac:dyDescent="0.2">
      <c r="A134" s="23"/>
      <c r="B134" s="23"/>
      <c r="C134" s="23"/>
      <c r="D134" s="23"/>
      <c r="E134" s="58"/>
      <c r="F134" s="8"/>
      <c r="G134" s="58"/>
      <c r="H134" s="58"/>
      <c r="I134" s="8"/>
      <c r="J134" s="58"/>
      <c r="K134" s="58"/>
      <c r="L134" s="58"/>
      <c r="M134" s="58"/>
      <c r="N134" s="58"/>
      <c r="O134" s="58"/>
      <c r="P134" s="58"/>
      <c r="Q134" s="58"/>
      <c r="R134" s="58"/>
      <c r="S134" s="58"/>
      <c r="T134" s="58"/>
      <c r="U134" s="58"/>
      <c r="V134" s="58"/>
      <c r="W134" s="58"/>
      <c r="X134" s="58"/>
      <c r="Y134" s="58"/>
    </row>
    <row r="135" spans="1:25" ht="18" customHeight="1" x14ac:dyDescent="0.2">
      <c r="A135" s="23"/>
      <c r="B135" s="23"/>
      <c r="C135" s="23"/>
      <c r="D135" s="23"/>
      <c r="E135" s="58"/>
      <c r="F135" s="8"/>
      <c r="G135" s="58"/>
      <c r="H135" s="58"/>
      <c r="I135" s="8"/>
      <c r="J135" s="58"/>
      <c r="K135" s="58"/>
      <c r="L135" s="58"/>
      <c r="M135" s="58"/>
      <c r="N135" s="58"/>
      <c r="O135" s="58"/>
      <c r="P135" s="58"/>
      <c r="Q135" s="58"/>
      <c r="R135" s="58"/>
      <c r="S135" s="58"/>
      <c r="T135" s="58"/>
      <c r="U135" s="58"/>
      <c r="V135" s="58"/>
      <c r="W135" s="58"/>
      <c r="X135" s="58"/>
      <c r="Y135" s="58"/>
    </row>
    <row r="136" spans="1:25" ht="18" customHeight="1" x14ac:dyDescent="0.2">
      <c r="A136" s="23"/>
      <c r="B136" s="23"/>
      <c r="C136" s="23"/>
      <c r="D136" s="23"/>
      <c r="E136" s="58"/>
      <c r="F136" s="8"/>
      <c r="G136" s="58"/>
      <c r="H136" s="58"/>
      <c r="I136" s="8"/>
      <c r="J136" s="58"/>
      <c r="K136" s="58"/>
      <c r="L136" s="58"/>
      <c r="M136" s="58"/>
      <c r="N136" s="58"/>
      <c r="O136" s="58"/>
      <c r="P136" s="58"/>
      <c r="Q136" s="58"/>
      <c r="R136" s="58"/>
      <c r="S136" s="58"/>
      <c r="T136" s="58"/>
      <c r="U136" s="58"/>
      <c r="V136" s="58"/>
      <c r="W136" s="58"/>
      <c r="X136" s="58"/>
      <c r="Y136" s="58"/>
    </row>
    <row r="137" spans="1:25" ht="18" customHeight="1" x14ac:dyDescent="0.2">
      <c r="A137" s="23"/>
      <c r="B137" s="23"/>
      <c r="C137" s="23"/>
      <c r="D137" s="23"/>
      <c r="E137" s="58"/>
      <c r="F137" s="8"/>
      <c r="G137" s="58"/>
      <c r="H137" s="58"/>
      <c r="I137" s="8"/>
      <c r="J137" s="58"/>
      <c r="K137" s="58"/>
      <c r="L137" s="58"/>
      <c r="M137" s="58"/>
      <c r="N137" s="58"/>
      <c r="O137" s="58"/>
      <c r="P137" s="58"/>
      <c r="Q137" s="58"/>
      <c r="R137" s="58"/>
      <c r="S137" s="58"/>
      <c r="T137" s="58"/>
      <c r="U137" s="58"/>
      <c r="V137" s="58"/>
      <c r="W137" s="58"/>
      <c r="X137" s="58"/>
      <c r="Y137" s="58"/>
    </row>
    <row r="138" spans="1:25" ht="18" customHeight="1" x14ac:dyDescent="0.2">
      <c r="A138" s="23"/>
      <c r="B138" s="23"/>
      <c r="C138" s="23"/>
      <c r="D138" s="23"/>
      <c r="E138" s="58"/>
      <c r="F138" s="8"/>
      <c r="G138" s="58"/>
      <c r="H138" s="58"/>
      <c r="I138" s="8"/>
      <c r="J138" s="58"/>
      <c r="K138" s="58"/>
      <c r="L138" s="58"/>
      <c r="M138" s="58"/>
      <c r="N138" s="58"/>
      <c r="O138" s="58"/>
      <c r="P138" s="58"/>
      <c r="Q138" s="58"/>
      <c r="R138" s="58"/>
      <c r="S138" s="58"/>
      <c r="T138" s="58"/>
      <c r="U138" s="58"/>
      <c r="V138" s="58"/>
      <c r="W138" s="58"/>
      <c r="X138" s="58"/>
      <c r="Y138" s="58"/>
    </row>
    <row r="139" spans="1:25" ht="18" customHeight="1" x14ac:dyDescent="0.2">
      <c r="A139" s="23"/>
      <c r="B139" s="23"/>
      <c r="C139" s="23"/>
      <c r="D139" s="23"/>
      <c r="E139" s="58"/>
      <c r="F139" s="8"/>
      <c r="G139" s="58"/>
      <c r="H139" s="58"/>
      <c r="I139" s="8"/>
      <c r="J139" s="58"/>
      <c r="K139" s="58"/>
      <c r="L139" s="58"/>
      <c r="M139" s="58"/>
      <c r="N139" s="58"/>
      <c r="O139" s="58"/>
      <c r="P139" s="58"/>
      <c r="Q139" s="58"/>
      <c r="R139" s="58"/>
      <c r="S139" s="58"/>
      <c r="T139" s="58"/>
      <c r="U139" s="58"/>
      <c r="V139" s="58"/>
      <c r="W139" s="58"/>
      <c r="X139" s="58"/>
      <c r="Y139" s="58"/>
    </row>
    <row r="140" spans="1:25" ht="18" customHeight="1" x14ac:dyDescent="0.2">
      <c r="A140" s="23"/>
      <c r="B140" s="23"/>
      <c r="C140" s="23"/>
      <c r="D140" s="23"/>
      <c r="E140" s="58"/>
      <c r="F140" s="8"/>
      <c r="G140" s="58"/>
      <c r="H140" s="58"/>
      <c r="I140" s="8"/>
      <c r="J140" s="58"/>
      <c r="K140" s="58"/>
      <c r="L140" s="58"/>
      <c r="M140" s="58"/>
      <c r="N140" s="58"/>
      <c r="O140" s="58"/>
      <c r="P140" s="58"/>
      <c r="Q140" s="58"/>
      <c r="R140" s="58"/>
      <c r="S140" s="58"/>
      <c r="T140" s="58"/>
      <c r="U140" s="58"/>
      <c r="V140" s="58"/>
      <c r="W140" s="58"/>
      <c r="X140" s="58"/>
      <c r="Y140" s="58"/>
    </row>
    <row r="141" spans="1:25" ht="18" customHeight="1" x14ac:dyDescent="0.2">
      <c r="A141" s="23"/>
      <c r="B141" s="23"/>
      <c r="C141" s="23"/>
      <c r="D141" s="23"/>
      <c r="E141" s="58"/>
      <c r="F141" s="8"/>
      <c r="G141" s="58"/>
      <c r="H141" s="58"/>
      <c r="I141" s="8"/>
      <c r="J141" s="58"/>
      <c r="K141" s="58"/>
      <c r="L141" s="58"/>
      <c r="M141" s="58"/>
      <c r="N141" s="58"/>
      <c r="O141" s="58"/>
      <c r="P141" s="58"/>
      <c r="Q141" s="58"/>
      <c r="R141" s="58"/>
      <c r="S141" s="58"/>
      <c r="T141" s="58"/>
      <c r="U141" s="58"/>
      <c r="V141" s="58"/>
      <c r="W141" s="58"/>
      <c r="X141" s="58"/>
      <c r="Y141" s="58"/>
    </row>
    <row r="142" spans="1:25" ht="18" customHeight="1" x14ac:dyDescent="0.2">
      <c r="A142" s="23"/>
      <c r="B142" s="23"/>
      <c r="C142" s="23"/>
      <c r="D142" s="23"/>
      <c r="E142" s="58"/>
      <c r="F142" s="8"/>
      <c r="G142" s="58"/>
      <c r="H142" s="58"/>
      <c r="I142" s="8"/>
      <c r="J142" s="58"/>
      <c r="K142" s="58"/>
      <c r="L142" s="58"/>
      <c r="M142" s="58"/>
      <c r="N142" s="58"/>
      <c r="O142" s="58"/>
      <c r="P142" s="58"/>
      <c r="Q142" s="58"/>
      <c r="R142" s="58"/>
      <c r="S142" s="58"/>
      <c r="T142" s="58"/>
      <c r="U142" s="58"/>
      <c r="V142" s="58"/>
      <c r="W142" s="58"/>
      <c r="X142" s="58"/>
      <c r="Y142" s="58"/>
    </row>
    <row r="143" spans="1:25" ht="18" customHeight="1" x14ac:dyDescent="0.2">
      <c r="A143" s="23"/>
      <c r="B143" s="23"/>
      <c r="C143" s="23"/>
      <c r="D143" s="23"/>
      <c r="E143" s="58"/>
      <c r="F143" s="8"/>
      <c r="G143" s="58"/>
      <c r="H143" s="58"/>
      <c r="I143" s="8"/>
      <c r="J143" s="58"/>
      <c r="K143" s="58"/>
      <c r="L143" s="58"/>
      <c r="M143" s="58"/>
      <c r="N143" s="58"/>
      <c r="O143" s="58"/>
      <c r="P143" s="58"/>
      <c r="Q143" s="58"/>
      <c r="R143" s="58"/>
      <c r="S143" s="58"/>
      <c r="T143" s="58"/>
      <c r="U143" s="58"/>
      <c r="V143" s="58"/>
      <c r="W143" s="58"/>
      <c r="X143" s="58"/>
      <c r="Y143" s="58"/>
    </row>
    <row r="144" spans="1:25" ht="18" customHeight="1" x14ac:dyDescent="0.2">
      <c r="A144" s="23"/>
      <c r="B144" s="23"/>
      <c r="C144" s="23"/>
      <c r="D144" s="23"/>
      <c r="E144" s="58"/>
      <c r="F144" s="8"/>
      <c r="G144" s="58"/>
      <c r="H144" s="58"/>
      <c r="I144" s="8"/>
      <c r="J144" s="58"/>
      <c r="K144" s="58"/>
      <c r="L144" s="58"/>
      <c r="M144" s="58"/>
      <c r="N144" s="58"/>
      <c r="O144" s="58"/>
      <c r="P144" s="58"/>
      <c r="Q144" s="58"/>
      <c r="R144" s="58"/>
      <c r="S144" s="58"/>
      <c r="T144" s="58"/>
      <c r="U144" s="58"/>
      <c r="V144" s="58"/>
      <c r="W144" s="58"/>
      <c r="X144" s="58"/>
      <c r="Y144" s="58"/>
    </row>
    <row r="145" spans="1:25" ht="18" customHeight="1" x14ac:dyDescent="0.2">
      <c r="A145" s="23"/>
      <c r="B145" s="23"/>
      <c r="C145" s="23"/>
      <c r="D145" s="23"/>
      <c r="E145" s="58"/>
      <c r="F145" s="8"/>
      <c r="G145" s="58"/>
      <c r="H145" s="58"/>
      <c r="I145" s="8"/>
      <c r="J145" s="58"/>
      <c r="K145" s="58"/>
      <c r="L145" s="58"/>
      <c r="M145" s="58"/>
      <c r="N145" s="58"/>
      <c r="O145" s="58"/>
      <c r="P145" s="58"/>
      <c r="Q145" s="58"/>
      <c r="R145" s="58"/>
      <c r="S145" s="58"/>
      <c r="T145" s="58"/>
      <c r="U145" s="58"/>
      <c r="V145" s="58"/>
      <c r="W145" s="58"/>
      <c r="X145" s="58"/>
      <c r="Y145" s="58"/>
    </row>
    <row r="146" spans="1:25" ht="18" customHeight="1" x14ac:dyDescent="0.2">
      <c r="A146" s="23"/>
      <c r="B146" s="23"/>
      <c r="C146" s="23"/>
      <c r="D146" s="23"/>
      <c r="E146" s="58"/>
      <c r="F146" s="8"/>
      <c r="G146" s="58"/>
      <c r="H146" s="58"/>
      <c r="I146" s="8"/>
      <c r="J146" s="58"/>
      <c r="K146" s="58"/>
      <c r="L146" s="58"/>
      <c r="M146" s="58"/>
      <c r="N146" s="58"/>
      <c r="O146" s="58"/>
      <c r="P146" s="58"/>
      <c r="Q146" s="58"/>
      <c r="R146" s="58"/>
      <c r="S146" s="58"/>
      <c r="T146" s="58"/>
      <c r="U146" s="58"/>
      <c r="V146" s="58"/>
      <c r="W146" s="58"/>
      <c r="X146" s="58"/>
      <c r="Y146" s="58"/>
    </row>
    <row r="147" spans="1:25" ht="18" customHeight="1" x14ac:dyDescent="0.2">
      <c r="A147" s="23"/>
      <c r="B147" s="23"/>
      <c r="C147" s="23"/>
      <c r="D147" s="23"/>
      <c r="E147" s="58"/>
      <c r="F147" s="8"/>
      <c r="G147" s="58"/>
      <c r="H147" s="58"/>
      <c r="I147" s="8"/>
      <c r="J147" s="58"/>
      <c r="K147" s="58"/>
      <c r="L147" s="58"/>
      <c r="M147" s="58"/>
      <c r="N147" s="58"/>
      <c r="O147" s="58"/>
      <c r="P147" s="58"/>
      <c r="Q147" s="58"/>
      <c r="R147" s="58"/>
      <c r="S147" s="58"/>
      <c r="T147" s="58"/>
      <c r="U147" s="58"/>
      <c r="V147" s="58"/>
      <c r="W147" s="58"/>
      <c r="X147" s="58"/>
      <c r="Y147" s="58"/>
    </row>
    <row r="148" spans="1:25" ht="18" customHeight="1" x14ac:dyDescent="0.2">
      <c r="A148" s="23"/>
      <c r="B148" s="23"/>
      <c r="C148" s="23"/>
      <c r="D148" s="23"/>
      <c r="E148" s="58"/>
      <c r="F148" s="8"/>
      <c r="G148" s="58"/>
      <c r="H148" s="58"/>
      <c r="I148" s="8"/>
      <c r="J148" s="58"/>
      <c r="K148" s="58"/>
      <c r="L148" s="58"/>
      <c r="M148" s="58"/>
      <c r="N148" s="58"/>
      <c r="O148" s="58"/>
      <c r="P148" s="58"/>
      <c r="Q148" s="58"/>
      <c r="R148" s="58"/>
      <c r="S148" s="58"/>
      <c r="T148" s="58"/>
      <c r="U148" s="58"/>
      <c r="V148" s="58"/>
      <c r="W148" s="58"/>
      <c r="X148" s="58"/>
      <c r="Y148" s="58"/>
    </row>
    <row r="149" spans="1:25" ht="18" customHeight="1" x14ac:dyDescent="0.2">
      <c r="A149" s="23"/>
      <c r="B149" s="23"/>
      <c r="C149" s="23"/>
      <c r="D149" s="23"/>
      <c r="E149" s="58"/>
      <c r="F149" s="8"/>
      <c r="G149" s="58"/>
      <c r="H149" s="58"/>
      <c r="I149" s="8"/>
      <c r="J149" s="58"/>
      <c r="K149" s="58"/>
      <c r="L149" s="58"/>
      <c r="M149" s="58"/>
      <c r="N149" s="58"/>
      <c r="O149" s="58"/>
      <c r="P149" s="58"/>
      <c r="Q149" s="58"/>
      <c r="R149" s="58"/>
      <c r="S149" s="58"/>
      <c r="T149" s="58"/>
      <c r="U149" s="58"/>
      <c r="V149" s="58"/>
      <c r="W149" s="58"/>
      <c r="X149" s="58"/>
      <c r="Y149" s="58"/>
    </row>
    <row r="150" spans="1:25" ht="18" customHeight="1" x14ac:dyDescent="0.2">
      <c r="A150" s="23"/>
      <c r="B150" s="23"/>
      <c r="C150" s="23"/>
      <c r="D150" s="23"/>
      <c r="E150" s="58"/>
      <c r="F150" s="8"/>
      <c r="G150" s="58"/>
      <c r="H150" s="58"/>
      <c r="I150" s="8"/>
      <c r="J150" s="58"/>
      <c r="K150" s="58"/>
      <c r="L150" s="58"/>
      <c r="M150" s="58"/>
      <c r="N150" s="58"/>
      <c r="O150" s="58"/>
      <c r="P150" s="58"/>
      <c r="Q150" s="58"/>
      <c r="R150" s="58"/>
      <c r="S150" s="58"/>
      <c r="T150" s="58"/>
      <c r="U150" s="58"/>
      <c r="V150" s="58"/>
      <c r="W150" s="58"/>
      <c r="X150" s="58"/>
      <c r="Y150" s="58"/>
    </row>
    <row r="151" spans="1:25" ht="18" customHeight="1" x14ac:dyDescent="0.2">
      <c r="A151" s="23"/>
      <c r="B151" s="23"/>
      <c r="C151" s="23"/>
      <c r="D151" s="23"/>
      <c r="E151" s="58"/>
      <c r="F151" s="8"/>
      <c r="G151" s="58"/>
      <c r="H151" s="58"/>
      <c r="I151" s="8"/>
      <c r="J151" s="58"/>
      <c r="K151" s="58"/>
      <c r="L151" s="58"/>
      <c r="M151" s="58"/>
      <c r="N151" s="58"/>
      <c r="O151" s="58"/>
      <c r="P151" s="58"/>
      <c r="Q151" s="58"/>
      <c r="R151" s="58"/>
      <c r="S151" s="58"/>
      <c r="T151" s="58"/>
      <c r="U151" s="58"/>
      <c r="V151" s="58"/>
      <c r="W151" s="58"/>
      <c r="X151" s="58"/>
      <c r="Y151" s="58"/>
    </row>
    <row r="152" spans="1:25" ht="18" customHeight="1" x14ac:dyDescent="0.2">
      <c r="A152" s="23"/>
      <c r="B152" s="23"/>
      <c r="C152" s="23"/>
      <c r="D152" s="23"/>
      <c r="E152" s="58"/>
      <c r="F152" s="8"/>
      <c r="G152" s="58"/>
      <c r="H152" s="58"/>
      <c r="I152" s="8"/>
      <c r="J152" s="58"/>
      <c r="K152" s="58"/>
      <c r="L152" s="58"/>
      <c r="M152" s="58"/>
      <c r="N152" s="58"/>
      <c r="O152" s="58"/>
      <c r="P152" s="58"/>
      <c r="Q152" s="58"/>
      <c r="R152" s="58"/>
      <c r="S152" s="58"/>
      <c r="T152" s="58"/>
      <c r="U152" s="58"/>
      <c r="V152" s="58"/>
      <c r="W152" s="58"/>
      <c r="X152" s="58"/>
      <c r="Y152" s="58"/>
    </row>
    <row r="153" spans="1:25" ht="18" customHeight="1" x14ac:dyDescent="0.2">
      <c r="A153" s="23"/>
      <c r="B153" s="23"/>
      <c r="C153" s="23"/>
      <c r="D153" s="23"/>
      <c r="E153" s="58"/>
      <c r="F153" s="8"/>
      <c r="G153" s="58"/>
      <c r="H153" s="58"/>
      <c r="I153" s="8"/>
      <c r="J153" s="58"/>
      <c r="K153" s="58"/>
      <c r="L153" s="58"/>
      <c r="M153" s="58"/>
      <c r="N153" s="58"/>
      <c r="O153" s="58"/>
      <c r="P153" s="58"/>
      <c r="Q153" s="58"/>
      <c r="R153" s="58"/>
      <c r="S153" s="58"/>
      <c r="T153" s="58"/>
      <c r="U153" s="58"/>
      <c r="V153" s="58"/>
      <c r="W153" s="58"/>
      <c r="X153" s="58"/>
      <c r="Y153" s="58"/>
    </row>
    <row r="154" spans="1:25" ht="18" customHeight="1" x14ac:dyDescent="0.2">
      <c r="A154" s="23"/>
      <c r="B154" s="23"/>
      <c r="C154" s="23"/>
      <c r="D154" s="23"/>
      <c r="E154" s="58"/>
      <c r="F154" s="8"/>
      <c r="G154" s="58"/>
      <c r="H154" s="58"/>
      <c r="I154" s="8"/>
      <c r="J154" s="58"/>
      <c r="K154" s="58"/>
      <c r="L154" s="58"/>
      <c r="M154" s="58"/>
      <c r="N154" s="58"/>
      <c r="O154" s="58"/>
      <c r="P154" s="58"/>
      <c r="Q154" s="58"/>
      <c r="R154" s="58"/>
      <c r="S154" s="58"/>
      <c r="T154" s="58"/>
      <c r="U154" s="58"/>
      <c r="V154" s="58"/>
      <c r="W154" s="58"/>
      <c r="X154" s="58"/>
      <c r="Y154" s="58"/>
    </row>
    <row r="155" spans="1:25" ht="18" customHeight="1" x14ac:dyDescent="0.2">
      <c r="A155" s="23"/>
      <c r="B155" s="23"/>
      <c r="C155" s="23"/>
      <c r="D155" s="23"/>
      <c r="E155" s="58"/>
      <c r="F155" s="8"/>
      <c r="G155" s="58"/>
      <c r="H155" s="58"/>
      <c r="I155" s="8"/>
      <c r="J155" s="58"/>
      <c r="K155" s="58"/>
      <c r="L155" s="58"/>
      <c r="M155" s="58"/>
      <c r="N155" s="58"/>
      <c r="O155" s="58"/>
      <c r="P155" s="58"/>
      <c r="Q155" s="58"/>
      <c r="R155" s="58"/>
      <c r="S155" s="58"/>
      <c r="T155" s="58"/>
      <c r="U155" s="58"/>
      <c r="V155" s="58"/>
      <c r="W155" s="58"/>
      <c r="X155" s="58"/>
      <c r="Y155" s="58"/>
    </row>
    <row r="156" spans="1:25" ht="18" customHeight="1" x14ac:dyDescent="0.2">
      <c r="A156" s="23"/>
      <c r="B156" s="23"/>
      <c r="C156" s="23"/>
      <c r="D156" s="23"/>
      <c r="E156" s="58"/>
      <c r="F156" s="8"/>
      <c r="G156" s="58"/>
      <c r="H156" s="58"/>
      <c r="I156" s="8"/>
      <c r="J156" s="58"/>
      <c r="K156" s="58"/>
      <c r="L156" s="58"/>
      <c r="M156" s="58"/>
      <c r="N156" s="58"/>
      <c r="O156" s="58"/>
      <c r="P156" s="58"/>
      <c r="Q156" s="58"/>
      <c r="R156" s="58"/>
      <c r="S156" s="58"/>
      <c r="T156" s="58"/>
      <c r="U156" s="58"/>
      <c r="V156" s="58"/>
      <c r="W156" s="58"/>
      <c r="X156" s="58"/>
      <c r="Y156" s="58"/>
    </row>
    <row r="157" spans="1:25" ht="18" customHeight="1" x14ac:dyDescent="0.2">
      <c r="A157" s="23"/>
      <c r="B157" s="23"/>
      <c r="C157" s="23"/>
      <c r="D157" s="23"/>
      <c r="E157" s="58"/>
      <c r="F157" s="8"/>
      <c r="G157" s="58"/>
      <c r="H157" s="58"/>
      <c r="I157" s="8"/>
      <c r="J157" s="58"/>
      <c r="K157" s="58"/>
      <c r="L157" s="58"/>
      <c r="M157" s="58"/>
      <c r="N157" s="58"/>
      <c r="O157" s="58"/>
      <c r="P157" s="58"/>
      <c r="Q157" s="58"/>
      <c r="R157" s="58"/>
      <c r="S157" s="58"/>
      <c r="T157" s="58"/>
      <c r="U157" s="58"/>
      <c r="V157" s="58"/>
      <c r="W157" s="58"/>
      <c r="X157" s="58"/>
      <c r="Y157" s="58"/>
    </row>
    <row r="158" spans="1:25" ht="18" customHeight="1" x14ac:dyDescent="0.2">
      <c r="A158" s="23"/>
      <c r="B158" s="23"/>
      <c r="C158" s="23"/>
      <c r="D158" s="23"/>
      <c r="E158" s="58"/>
      <c r="F158" s="8"/>
      <c r="G158" s="58"/>
      <c r="H158" s="58"/>
      <c r="I158" s="8"/>
      <c r="J158" s="58"/>
      <c r="K158" s="58"/>
      <c r="L158" s="58"/>
      <c r="M158" s="58"/>
      <c r="N158" s="58"/>
      <c r="O158" s="58"/>
      <c r="P158" s="58"/>
      <c r="Q158" s="58"/>
      <c r="R158" s="58"/>
      <c r="S158" s="58"/>
      <c r="T158" s="58"/>
      <c r="U158" s="58"/>
      <c r="V158" s="58"/>
      <c r="W158" s="58"/>
      <c r="X158" s="58"/>
      <c r="Y158" s="58"/>
    </row>
    <row r="159" spans="1:25" ht="18" customHeight="1" x14ac:dyDescent="0.2">
      <c r="A159" s="23"/>
      <c r="B159" s="23"/>
      <c r="C159" s="23"/>
      <c r="D159" s="23"/>
      <c r="E159" s="58"/>
      <c r="F159" s="8"/>
      <c r="G159" s="58"/>
      <c r="H159" s="58"/>
      <c r="I159" s="8"/>
      <c r="J159" s="58"/>
      <c r="K159" s="58"/>
      <c r="L159" s="58"/>
      <c r="M159" s="58"/>
      <c r="N159" s="58"/>
      <c r="O159" s="58"/>
      <c r="P159" s="58"/>
      <c r="Q159" s="58"/>
      <c r="R159" s="58"/>
      <c r="S159" s="58"/>
      <c r="T159" s="58"/>
      <c r="U159" s="58"/>
      <c r="V159" s="58"/>
      <c r="W159" s="58"/>
      <c r="X159" s="58"/>
      <c r="Y159" s="58"/>
    </row>
    <row r="160" spans="1:25" ht="18" customHeight="1" x14ac:dyDescent="0.2">
      <c r="A160" s="23"/>
      <c r="B160" s="23"/>
      <c r="C160" s="23"/>
      <c r="D160" s="23"/>
      <c r="E160" s="58"/>
      <c r="F160" s="8"/>
      <c r="G160" s="58"/>
      <c r="H160" s="58"/>
      <c r="I160" s="8"/>
      <c r="J160" s="58"/>
      <c r="K160" s="58"/>
      <c r="L160" s="58"/>
      <c r="M160" s="58"/>
      <c r="N160" s="58"/>
      <c r="O160" s="58"/>
      <c r="P160" s="58"/>
      <c r="Q160" s="58"/>
      <c r="R160" s="58"/>
      <c r="S160" s="58"/>
      <c r="T160" s="58"/>
      <c r="U160" s="58"/>
      <c r="V160" s="58"/>
      <c r="W160" s="58"/>
      <c r="X160" s="58"/>
      <c r="Y160" s="58"/>
    </row>
    <row r="161" spans="1:25" ht="18" customHeight="1" x14ac:dyDescent="0.2">
      <c r="A161" s="23"/>
      <c r="B161" s="23"/>
      <c r="C161" s="23"/>
      <c r="D161" s="23"/>
      <c r="E161" s="58"/>
      <c r="F161" s="8"/>
      <c r="G161" s="58"/>
      <c r="H161" s="58"/>
      <c r="I161" s="8"/>
      <c r="J161" s="58"/>
      <c r="K161" s="58"/>
      <c r="L161" s="58"/>
      <c r="M161" s="58"/>
      <c r="N161" s="58"/>
      <c r="O161" s="58"/>
      <c r="P161" s="58"/>
      <c r="Q161" s="58"/>
      <c r="R161" s="58"/>
      <c r="S161" s="58"/>
      <c r="T161" s="58"/>
      <c r="U161" s="58"/>
      <c r="V161" s="58"/>
      <c r="W161" s="58"/>
      <c r="X161" s="58"/>
      <c r="Y161" s="58"/>
    </row>
    <row r="162" spans="1:25" ht="18" customHeight="1" x14ac:dyDescent="0.2">
      <c r="A162" s="23"/>
      <c r="B162" s="23"/>
      <c r="C162" s="23"/>
      <c r="D162" s="23"/>
      <c r="E162" s="58"/>
      <c r="F162" s="8"/>
      <c r="G162" s="58"/>
      <c r="H162" s="58"/>
      <c r="I162" s="8"/>
      <c r="J162" s="58"/>
      <c r="K162" s="58"/>
      <c r="L162" s="58"/>
      <c r="M162" s="58"/>
      <c r="N162" s="58"/>
      <c r="O162" s="58"/>
      <c r="P162" s="58"/>
      <c r="Q162" s="58"/>
      <c r="R162" s="58"/>
      <c r="S162" s="58"/>
      <c r="T162" s="58"/>
      <c r="U162" s="58"/>
      <c r="V162" s="58"/>
      <c r="W162" s="58"/>
      <c r="X162" s="58"/>
      <c r="Y162" s="58"/>
    </row>
    <row r="163" spans="1:25" ht="18" customHeight="1" x14ac:dyDescent="0.2">
      <c r="A163" s="23"/>
      <c r="B163" s="23"/>
      <c r="C163" s="23"/>
      <c r="D163" s="23"/>
      <c r="E163" s="58"/>
      <c r="F163" s="8"/>
      <c r="G163" s="58"/>
      <c r="H163" s="58"/>
      <c r="I163" s="8"/>
      <c r="J163" s="58"/>
      <c r="K163" s="58"/>
      <c r="L163" s="58"/>
      <c r="M163" s="58"/>
      <c r="N163" s="58"/>
      <c r="O163" s="58"/>
      <c r="P163" s="58"/>
      <c r="Q163" s="58"/>
      <c r="R163" s="58"/>
      <c r="S163" s="58"/>
      <c r="T163" s="58"/>
      <c r="U163" s="58"/>
      <c r="V163" s="58"/>
      <c r="W163" s="58"/>
      <c r="X163" s="58"/>
      <c r="Y163" s="58"/>
    </row>
    <row r="164" spans="1:25" ht="18" customHeight="1" x14ac:dyDescent="0.2">
      <c r="A164" s="23"/>
      <c r="B164" s="23"/>
      <c r="C164" s="23"/>
      <c r="D164" s="23"/>
      <c r="E164" s="58"/>
      <c r="F164" s="8"/>
      <c r="G164" s="58"/>
      <c r="H164" s="58"/>
      <c r="I164" s="8"/>
      <c r="J164" s="58"/>
      <c r="K164" s="58"/>
      <c r="L164" s="58"/>
      <c r="M164" s="58"/>
      <c r="N164" s="58"/>
      <c r="O164" s="58"/>
      <c r="P164" s="58"/>
      <c r="Q164" s="58"/>
      <c r="R164" s="58"/>
      <c r="S164" s="58"/>
      <c r="T164" s="58"/>
      <c r="U164" s="58"/>
      <c r="V164" s="58"/>
      <c r="W164" s="58"/>
      <c r="X164" s="58"/>
      <c r="Y164" s="58"/>
    </row>
    <row r="165" spans="1:25" ht="18" customHeight="1" x14ac:dyDescent="0.2">
      <c r="A165" s="23"/>
      <c r="B165" s="23"/>
      <c r="C165" s="23"/>
      <c r="D165" s="23"/>
      <c r="E165" s="58"/>
      <c r="F165" s="8"/>
      <c r="G165" s="58"/>
      <c r="H165" s="58"/>
      <c r="I165" s="8"/>
      <c r="J165" s="58"/>
      <c r="K165" s="58"/>
      <c r="L165" s="58"/>
      <c r="M165" s="58"/>
      <c r="N165" s="58"/>
      <c r="O165" s="58"/>
      <c r="P165" s="58"/>
      <c r="Q165" s="58"/>
      <c r="R165" s="58"/>
      <c r="S165" s="58"/>
      <c r="T165" s="58"/>
      <c r="U165" s="58"/>
      <c r="V165" s="58"/>
      <c r="W165" s="58"/>
      <c r="X165" s="58"/>
      <c r="Y165" s="58"/>
    </row>
    <row r="166" spans="1:25" ht="18" customHeight="1" x14ac:dyDescent="0.2">
      <c r="A166" s="23"/>
      <c r="B166" s="23"/>
      <c r="C166" s="23"/>
      <c r="D166" s="23"/>
      <c r="E166" s="58"/>
      <c r="F166" s="8"/>
      <c r="G166" s="58"/>
      <c r="H166" s="58"/>
      <c r="I166" s="8"/>
      <c r="J166" s="58"/>
      <c r="K166" s="58"/>
      <c r="L166" s="58"/>
      <c r="M166" s="58"/>
      <c r="N166" s="58"/>
      <c r="O166" s="58"/>
      <c r="P166" s="58"/>
      <c r="Q166" s="58"/>
      <c r="R166" s="58"/>
      <c r="S166" s="58"/>
      <c r="T166" s="58"/>
      <c r="U166" s="58"/>
      <c r="V166" s="58"/>
      <c r="W166" s="58"/>
      <c r="X166" s="58"/>
      <c r="Y166" s="58"/>
    </row>
    <row r="167" spans="1:25" ht="18" customHeight="1" x14ac:dyDescent="0.2">
      <c r="A167" s="23"/>
      <c r="B167" s="23"/>
      <c r="C167" s="23"/>
      <c r="D167" s="23"/>
      <c r="E167" s="58"/>
      <c r="F167" s="8"/>
      <c r="G167" s="58"/>
      <c r="H167" s="58"/>
      <c r="I167" s="8"/>
      <c r="J167" s="58"/>
      <c r="K167" s="58"/>
      <c r="L167" s="58"/>
      <c r="M167" s="58"/>
      <c r="N167" s="58"/>
      <c r="O167" s="58"/>
      <c r="P167" s="58"/>
      <c r="Q167" s="58"/>
      <c r="R167" s="58"/>
      <c r="S167" s="58"/>
      <c r="T167" s="58"/>
      <c r="U167" s="58"/>
      <c r="V167" s="58"/>
      <c r="W167" s="58"/>
      <c r="X167" s="58"/>
      <c r="Y167" s="58"/>
    </row>
    <row r="168" spans="1:25" ht="18" customHeight="1" x14ac:dyDescent="0.2">
      <c r="A168" s="23"/>
      <c r="B168" s="23"/>
      <c r="C168" s="23"/>
      <c r="D168" s="23"/>
      <c r="E168" s="58"/>
      <c r="F168" s="8"/>
      <c r="G168" s="58"/>
      <c r="H168" s="58"/>
      <c r="I168" s="8"/>
      <c r="J168" s="58"/>
      <c r="K168" s="58"/>
      <c r="L168" s="58"/>
      <c r="M168" s="58"/>
      <c r="N168" s="58"/>
      <c r="O168" s="58"/>
      <c r="P168" s="58"/>
      <c r="Q168" s="58"/>
      <c r="R168" s="58"/>
      <c r="S168" s="58"/>
      <c r="T168" s="58"/>
      <c r="U168" s="58"/>
      <c r="V168" s="58"/>
      <c r="W168" s="58"/>
      <c r="X168" s="58"/>
      <c r="Y168" s="58"/>
    </row>
    <row r="169" spans="1:25" ht="18" customHeight="1" x14ac:dyDescent="0.2">
      <c r="A169" s="23"/>
      <c r="B169" s="23"/>
      <c r="C169" s="23"/>
      <c r="D169" s="23"/>
      <c r="E169" s="58"/>
      <c r="F169" s="8"/>
      <c r="G169" s="58"/>
      <c r="H169" s="58"/>
      <c r="I169" s="8"/>
      <c r="J169" s="58"/>
      <c r="K169" s="58"/>
      <c r="L169" s="58"/>
      <c r="M169" s="58"/>
      <c r="N169" s="58"/>
      <c r="O169" s="58"/>
      <c r="P169" s="58"/>
      <c r="Q169" s="58"/>
      <c r="R169" s="58"/>
      <c r="S169" s="58"/>
      <c r="T169" s="58"/>
      <c r="U169" s="58"/>
      <c r="V169" s="58"/>
      <c r="W169" s="58"/>
      <c r="X169" s="58"/>
      <c r="Y169" s="58"/>
    </row>
    <row r="170" spans="1:25" ht="18" customHeight="1" x14ac:dyDescent="0.2">
      <c r="A170" s="23"/>
      <c r="B170" s="23"/>
      <c r="C170" s="23"/>
      <c r="D170" s="23"/>
      <c r="E170" s="58"/>
      <c r="F170" s="8"/>
      <c r="G170" s="58"/>
      <c r="H170" s="58"/>
      <c r="I170" s="8"/>
      <c r="J170" s="58"/>
      <c r="K170" s="58"/>
      <c r="L170" s="58"/>
      <c r="M170" s="58"/>
      <c r="N170" s="58"/>
      <c r="O170" s="58"/>
      <c r="P170" s="58"/>
      <c r="Q170" s="58"/>
      <c r="R170" s="58"/>
      <c r="S170" s="58"/>
      <c r="T170" s="58"/>
      <c r="U170" s="58"/>
      <c r="V170" s="58"/>
      <c r="W170" s="58"/>
      <c r="X170" s="58"/>
      <c r="Y170" s="58"/>
    </row>
    <row r="171" spans="1:25" ht="18" customHeight="1" x14ac:dyDescent="0.2">
      <c r="A171" s="23"/>
      <c r="B171" s="23"/>
      <c r="C171" s="23"/>
      <c r="D171" s="23"/>
      <c r="E171" s="58"/>
      <c r="F171" s="8"/>
      <c r="G171" s="58"/>
      <c r="H171" s="58"/>
      <c r="I171" s="8"/>
      <c r="J171" s="58"/>
      <c r="K171" s="58"/>
      <c r="L171" s="58"/>
      <c r="M171" s="58"/>
      <c r="N171" s="58"/>
      <c r="O171" s="58"/>
      <c r="P171" s="58"/>
      <c r="Q171" s="58"/>
      <c r="R171" s="58"/>
      <c r="S171" s="58"/>
      <c r="T171" s="58"/>
      <c r="U171" s="58"/>
      <c r="V171" s="58"/>
      <c r="W171" s="58"/>
      <c r="X171" s="58"/>
      <c r="Y171" s="58"/>
    </row>
    <row r="172" spans="1:25" ht="18" customHeight="1" x14ac:dyDescent="0.2">
      <c r="A172" s="23"/>
      <c r="B172" s="23"/>
      <c r="C172" s="23"/>
      <c r="D172" s="23"/>
      <c r="E172" s="58"/>
      <c r="F172" s="8"/>
      <c r="G172" s="58"/>
      <c r="H172" s="58"/>
      <c r="I172" s="8"/>
      <c r="J172" s="58"/>
      <c r="K172" s="58"/>
      <c r="L172" s="58"/>
      <c r="M172" s="58"/>
      <c r="N172" s="58"/>
      <c r="O172" s="58"/>
      <c r="P172" s="58"/>
      <c r="Q172" s="58"/>
      <c r="R172" s="58"/>
      <c r="S172" s="58"/>
      <c r="T172" s="58"/>
      <c r="U172" s="58"/>
      <c r="V172" s="58"/>
      <c r="W172" s="58"/>
      <c r="X172" s="58"/>
      <c r="Y172" s="58"/>
    </row>
    <row r="173" spans="1:25" ht="18" customHeight="1" x14ac:dyDescent="0.2">
      <c r="A173" s="23"/>
      <c r="B173" s="23"/>
      <c r="C173" s="23"/>
      <c r="D173" s="23"/>
      <c r="E173" s="58"/>
      <c r="F173" s="8"/>
      <c r="G173" s="58"/>
      <c r="H173" s="58"/>
      <c r="I173" s="8"/>
      <c r="J173" s="58"/>
      <c r="K173" s="58"/>
      <c r="L173" s="58"/>
      <c r="M173" s="58"/>
      <c r="N173" s="58"/>
      <c r="O173" s="58"/>
      <c r="P173" s="58"/>
      <c r="Q173" s="58"/>
      <c r="R173" s="58"/>
      <c r="S173" s="58"/>
      <c r="T173" s="58"/>
      <c r="U173" s="58"/>
      <c r="V173" s="58"/>
      <c r="W173" s="58"/>
      <c r="X173" s="58"/>
      <c r="Y173" s="58"/>
    </row>
    <row r="174" spans="1:25" ht="18" customHeight="1" x14ac:dyDescent="0.2">
      <c r="A174" s="23"/>
      <c r="B174" s="23"/>
      <c r="C174" s="23"/>
      <c r="D174" s="23"/>
      <c r="E174" s="58"/>
      <c r="F174" s="8"/>
      <c r="G174" s="58"/>
      <c r="H174" s="58"/>
      <c r="I174" s="8"/>
      <c r="J174" s="58"/>
      <c r="K174" s="58"/>
      <c r="L174" s="58"/>
      <c r="M174" s="58"/>
      <c r="N174" s="58"/>
      <c r="O174" s="58"/>
      <c r="P174" s="58"/>
      <c r="Q174" s="58"/>
      <c r="R174" s="58"/>
      <c r="S174" s="58"/>
      <c r="T174" s="58"/>
      <c r="U174" s="58"/>
      <c r="V174" s="58"/>
      <c r="W174" s="58"/>
      <c r="X174" s="58"/>
      <c r="Y174" s="58"/>
    </row>
    <row r="175" spans="1:25" ht="18" customHeight="1" x14ac:dyDescent="0.2">
      <c r="A175" s="23"/>
      <c r="B175" s="23"/>
      <c r="C175" s="23"/>
      <c r="D175" s="23"/>
      <c r="E175" s="58"/>
      <c r="F175" s="8"/>
      <c r="G175" s="58"/>
      <c r="H175" s="58"/>
      <c r="I175" s="8"/>
      <c r="J175" s="58"/>
      <c r="K175" s="58"/>
      <c r="L175" s="58"/>
      <c r="M175" s="58"/>
      <c r="N175" s="58"/>
      <c r="O175" s="58"/>
      <c r="P175" s="58"/>
      <c r="Q175" s="58"/>
      <c r="R175" s="58"/>
      <c r="S175" s="58"/>
      <c r="T175" s="58"/>
      <c r="U175" s="58"/>
      <c r="V175" s="58"/>
      <c r="W175" s="58"/>
      <c r="X175" s="58"/>
      <c r="Y175" s="58"/>
    </row>
    <row r="176" spans="1:25" ht="18" customHeight="1" x14ac:dyDescent="0.2">
      <c r="A176" s="23"/>
      <c r="B176" s="23"/>
      <c r="C176" s="23"/>
      <c r="D176" s="23"/>
      <c r="E176" s="58"/>
      <c r="F176" s="8"/>
      <c r="G176" s="58"/>
      <c r="H176" s="58"/>
      <c r="I176" s="8"/>
      <c r="J176" s="58"/>
      <c r="K176" s="58"/>
      <c r="L176" s="58"/>
      <c r="M176" s="58"/>
      <c r="N176" s="58"/>
      <c r="O176" s="58"/>
      <c r="P176" s="58"/>
      <c r="Q176" s="58"/>
      <c r="R176" s="58"/>
      <c r="S176" s="58"/>
      <c r="T176" s="58"/>
      <c r="U176" s="58"/>
      <c r="V176" s="58"/>
      <c r="W176" s="58"/>
      <c r="X176" s="58"/>
      <c r="Y176" s="58"/>
    </row>
    <row r="177" spans="1:25" ht="18" customHeight="1" x14ac:dyDescent="0.2">
      <c r="A177" s="23"/>
      <c r="B177" s="23"/>
      <c r="C177" s="23"/>
      <c r="D177" s="23"/>
      <c r="E177" s="58"/>
      <c r="F177" s="8"/>
      <c r="G177" s="58"/>
      <c r="H177" s="58"/>
      <c r="I177" s="8"/>
      <c r="J177" s="58"/>
      <c r="K177" s="58"/>
      <c r="L177" s="58"/>
      <c r="M177" s="58"/>
      <c r="N177" s="58"/>
      <c r="O177" s="58"/>
      <c r="P177" s="58"/>
      <c r="Q177" s="58"/>
      <c r="R177" s="58"/>
      <c r="S177" s="58"/>
      <c r="T177" s="58"/>
      <c r="U177" s="58"/>
      <c r="V177" s="58"/>
      <c r="W177" s="58"/>
      <c r="X177" s="58"/>
      <c r="Y177" s="58"/>
    </row>
    <row r="178" spans="1:25" ht="18" customHeight="1" x14ac:dyDescent="0.2">
      <c r="A178" s="23"/>
      <c r="B178" s="23"/>
      <c r="C178" s="23"/>
      <c r="D178" s="23"/>
      <c r="E178" s="58"/>
      <c r="F178" s="8"/>
      <c r="G178" s="58"/>
      <c r="H178" s="58"/>
      <c r="I178" s="8"/>
      <c r="J178" s="58"/>
      <c r="K178" s="58"/>
      <c r="L178" s="58"/>
      <c r="M178" s="58"/>
      <c r="N178" s="58"/>
      <c r="O178" s="58"/>
      <c r="P178" s="58"/>
      <c r="Q178" s="58"/>
      <c r="R178" s="58"/>
      <c r="S178" s="58"/>
      <c r="T178" s="58"/>
      <c r="U178" s="58"/>
      <c r="V178" s="58"/>
      <c r="W178" s="58"/>
      <c r="X178" s="58"/>
      <c r="Y178" s="58"/>
    </row>
    <row r="179" spans="1:25" ht="18" customHeight="1" x14ac:dyDescent="0.2">
      <c r="A179" s="23"/>
      <c r="B179" s="23"/>
      <c r="C179" s="23"/>
      <c r="D179" s="23"/>
      <c r="E179" s="58"/>
      <c r="F179" s="8"/>
      <c r="G179" s="58"/>
      <c r="H179" s="58"/>
      <c r="I179" s="8"/>
      <c r="J179" s="58"/>
      <c r="K179" s="58"/>
      <c r="L179" s="58"/>
      <c r="M179" s="58"/>
      <c r="N179" s="58"/>
      <c r="O179" s="58"/>
      <c r="P179" s="58"/>
      <c r="Q179" s="58"/>
      <c r="R179" s="58"/>
      <c r="S179" s="58"/>
      <c r="T179" s="58"/>
      <c r="U179" s="58"/>
      <c r="V179" s="58"/>
      <c r="W179" s="58"/>
      <c r="X179" s="58"/>
      <c r="Y179" s="58"/>
    </row>
    <row r="180" spans="1:25" ht="18" customHeight="1" x14ac:dyDescent="0.2">
      <c r="A180" s="23"/>
      <c r="B180" s="23"/>
      <c r="C180" s="23"/>
      <c r="D180" s="23"/>
      <c r="E180" s="58"/>
      <c r="F180" s="8"/>
      <c r="G180" s="58"/>
      <c r="H180" s="58"/>
      <c r="I180" s="8"/>
      <c r="J180" s="58"/>
      <c r="K180" s="58"/>
      <c r="L180" s="58"/>
      <c r="M180" s="58"/>
      <c r="N180" s="58"/>
      <c r="O180" s="58"/>
      <c r="P180" s="58"/>
      <c r="Q180" s="58"/>
      <c r="R180" s="58"/>
      <c r="S180" s="58"/>
      <c r="T180" s="58"/>
      <c r="U180" s="58"/>
      <c r="V180" s="58"/>
      <c r="W180" s="58"/>
      <c r="X180" s="58"/>
      <c r="Y180" s="58"/>
    </row>
    <row r="181" spans="1:25" ht="18" customHeight="1" x14ac:dyDescent="0.2">
      <c r="A181" s="23"/>
      <c r="B181" s="23"/>
      <c r="C181" s="23"/>
      <c r="D181" s="23"/>
      <c r="E181" s="58"/>
      <c r="F181" s="8"/>
      <c r="G181" s="58"/>
      <c r="H181" s="58"/>
      <c r="I181" s="8"/>
      <c r="J181" s="58"/>
      <c r="K181" s="58"/>
      <c r="L181" s="58"/>
      <c r="M181" s="58"/>
      <c r="N181" s="58"/>
      <c r="O181" s="58"/>
      <c r="P181" s="58"/>
      <c r="Q181" s="58"/>
      <c r="R181" s="58"/>
      <c r="S181" s="58"/>
      <c r="T181" s="58"/>
      <c r="U181" s="58"/>
      <c r="V181" s="58"/>
      <c r="W181" s="58"/>
      <c r="X181" s="58"/>
      <c r="Y181" s="58"/>
    </row>
    <row r="182" spans="1:25" ht="18" customHeight="1" x14ac:dyDescent="0.2">
      <c r="A182" s="23"/>
      <c r="B182" s="23"/>
      <c r="C182" s="23"/>
      <c r="D182" s="23"/>
      <c r="E182" s="58"/>
      <c r="F182" s="8"/>
      <c r="G182" s="58"/>
      <c r="H182" s="58"/>
      <c r="I182" s="8"/>
      <c r="J182" s="58"/>
      <c r="K182" s="58"/>
      <c r="L182" s="58"/>
      <c r="M182" s="58"/>
      <c r="N182" s="58"/>
      <c r="O182" s="58"/>
      <c r="P182" s="58"/>
      <c r="Q182" s="58"/>
      <c r="R182" s="58"/>
      <c r="S182" s="58"/>
      <c r="T182" s="58"/>
      <c r="U182" s="58"/>
      <c r="V182" s="58"/>
      <c r="W182" s="58"/>
      <c r="X182" s="58"/>
      <c r="Y182" s="58"/>
    </row>
    <row r="183" spans="1:25" ht="18" customHeight="1" x14ac:dyDescent="0.2">
      <c r="A183" s="23"/>
      <c r="B183" s="23"/>
      <c r="C183" s="23"/>
      <c r="D183" s="23"/>
      <c r="E183" s="58"/>
      <c r="F183" s="8"/>
      <c r="G183" s="58"/>
      <c r="H183" s="58"/>
      <c r="I183" s="8"/>
      <c r="J183" s="58"/>
      <c r="K183" s="58"/>
      <c r="L183" s="58"/>
      <c r="M183" s="58"/>
      <c r="N183" s="58"/>
      <c r="O183" s="58"/>
      <c r="P183" s="58"/>
      <c r="Q183" s="58"/>
      <c r="R183" s="58"/>
      <c r="S183" s="58"/>
      <c r="T183" s="58"/>
      <c r="U183" s="58"/>
      <c r="V183" s="58"/>
      <c r="W183" s="58"/>
      <c r="X183" s="58"/>
      <c r="Y183" s="58"/>
    </row>
    <row r="184" spans="1:25" ht="18" customHeight="1" x14ac:dyDescent="0.2">
      <c r="A184" s="23"/>
      <c r="B184" s="23"/>
      <c r="C184" s="23"/>
      <c r="D184" s="23"/>
      <c r="E184" s="58"/>
      <c r="F184" s="8"/>
      <c r="G184" s="58"/>
      <c r="H184" s="58"/>
      <c r="I184" s="8"/>
      <c r="J184" s="58"/>
      <c r="K184" s="58"/>
      <c r="L184" s="58"/>
      <c r="M184" s="58"/>
      <c r="N184" s="58"/>
      <c r="O184" s="58"/>
      <c r="P184" s="58"/>
      <c r="Q184" s="58"/>
      <c r="R184" s="58"/>
      <c r="S184" s="58"/>
      <c r="T184" s="58"/>
      <c r="U184" s="58"/>
      <c r="V184" s="58"/>
      <c r="W184" s="58"/>
      <c r="X184" s="58"/>
      <c r="Y184" s="58"/>
    </row>
    <row r="185" spans="1:25" ht="18" customHeight="1" x14ac:dyDescent="0.2">
      <c r="A185" s="23"/>
      <c r="B185" s="23"/>
      <c r="C185" s="23"/>
      <c r="D185" s="23"/>
      <c r="E185" s="58"/>
      <c r="F185" s="8"/>
      <c r="G185" s="58"/>
      <c r="H185" s="58"/>
      <c r="I185" s="8"/>
      <c r="J185" s="58"/>
      <c r="K185" s="58"/>
      <c r="L185" s="58"/>
      <c r="M185" s="58"/>
      <c r="N185" s="58"/>
      <c r="O185" s="58"/>
      <c r="P185" s="58"/>
      <c r="Q185" s="58"/>
      <c r="R185" s="58"/>
      <c r="S185" s="58"/>
      <c r="T185" s="58"/>
      <c r="U185" s="58"/>
      <c r="V185" s="58"/>
      <c r="W185" s="58"/>
      <c r="X185" s="58"/>
      <c r="Y185" s="58"/>
    </row>
    <row r="186" spans="1:25" ht="18" customHeight="1" x14ac:dyDescent="0.2">
      <c r="A186" s="23"/>
      <c r="B186" s="23"/>
      <c r="C186" s="23"/>
      <c r="D186" s="23"/>
      <c r="E186" s="58"/>
      <c r="F186" s="8"/>
      <c r="G186" s="58"/>
      <c r="H186" s="58"/>
      <c r="I186" s="8"/>
      <c r="J186" s="58"/>
      <c r="K186" s="58"/>
      <c r="L186" s="58"/>
      <c r="M186" s="58"/>
      <c r="N186" s="58"/>
      <c r="O186" s="58"/>
      <c r="P186" s="58"/>
      <c r="Q186" s="58"/>
      <c r="R186" s="58"/>
      <c r="S186" s="58"/>
      <c r="T186" s="58"/>
      <c r="U186" s="58"/>
      <c r="V186" s="58"/>
      <c r="W186" s="58"/>
      <c r="X186" s="58"/>
      <c r="Y186" s="58"/>
    </row>
    <row r="187" spans="1:25" ht="18" customHeight="1" x14ac:dyDescent="0.2">
      <c r="A187" s="23"/>
      <c r="B187" s="23"/>
      <c r="C187" s="23"/>
      <c r="D187" s="23"/>
      <c r="E187" s="58"/>
      <c r="F187" s="8"/>
      <c r="G187" s="58"/>
      <c r="H187" s="58"/>
      <c r="I187" s="8"/>
      <c r="J187" s="58"/>
      <c r="K187" s="58"/>
      <c r="L187" s="58"/>
      <c r="M187" s="58"/>
      <c r="N187" s="58"/>
      <c r="O187" s="58"/>
      <c r="P187" s="58"/>
      <c r="Q187" s="58"/>
      <c r="R187" s="58"/>
      <c r="S187" s="58"/>
      <c r="T187" s="58"/>
      <c r="U187" s="58"/>
      <c r="V187" s="58"/>
      <c r="W187" s="58"/>
      <c r="X187" s="58"/>
      <c r="Y187" s="58"/>
    </row>
    <row r="188" spans="1:25" ht="18" customHeight="1" x14ac:dyDescent="0.2">
      <c r="A188" s="23"/>
      <c r="B188" s="23"/>
      <c r="C188" s="23"/>
      <c r="D188" s="23"/>
      <c r="E188" s="58"/>
      <c r="F188" s="8"/>
      <c r="G188" s="58"/>
      <c r="H188" s="58"/>
      <c r="I188" s="8"/>
      <c r="J188" s="58"/>
      <c r="K188" s="58"/>
      <c r="L188" s="58"/>
      <c r="M188" s="58"/>
      <c r="N188" s="58"/>
      <c r="O188" s="58"/>
      <c r="P188" s="58"/>
      <c r="Q188" s="58"/>
      <c r="R188" s="58"/>
      <c r="S188" s="58"/>
      <c r="T188" s="58"/>
      <c r="U188" s="58"/>
      <c r="V188" s="58"/>
      <c r="W188" s="58"/>
      <c r="X188" s="58"/>
      <c r="Y188" s="58"/>
    </row>
    <row r="189" spans="1:25" ht="18" customHeight="1" x14ac:dyDescent="0.2">
      <c r="A189" s="23"/>
      <c r="B189" s="23"/>
      <c r="C189" s="23"/>
      <c r="D189" s="23"/>
      <c r="E189" s="58"/>
      <c r="F189" s="8"/>
      <c r="G189" s="58"/>
      <c r="H189" s="58"/>
      <c r="I189" s="8"/>
      <c r="J189" s="58"/>
      <c r="K189" s="58"/>
      <c r="L189" s="58"/>
      <c r="M189" s="58"/>
      <c r="N189" s="58"/>
      <c r="O189" s="58"/>
      <c r="P189" s="58"/>
      <c r="Q189" s="58"/>
      <c r="R189" s="58"/>
      <c r="S189" s="58"/>
      <c r="T189" s="58"/>
      <c r="U189" s="58"/>
      <c r="V189" s="58"/>
      <c r="W189" s="58"/>
      <c r="X189" s="58"/>
      <c r="Y189" s="58"/>
    </row>
    <row r="190" spans="1:25" ht="18" customHeight="1" x14ac:dyDescent="0.2">
      <c r="A190" s="23"/>
      <c r="B190" s="23"/>
      <c r="C190" s="23"/>
      <c r="D190" s="23"/>
      <c r="E190" s="58"/>
      <c r="F190" s="8"/>
      <c r="G190" s="58"/>
      <c r="H190" s="58"/>
      <c r="I190" s="8"/>
      <c r="J190" s="58"/>
      <c r="K190" s="58"/>
      <c r="L190" s="58"/>
      <c r="M190" s="58"/>
      <c r="N190" s="58"/>
      <c r="O190" s="58"/>
      <c r="P190" s="58"/>
      <c r="Q190" s="58"/>
      <c r="R190" s="58"/>
      <c r="S190" s="58"/>
      <c r="T190" s="58"/>
      <c r="U190" s="58"/>
      <c r="V190" s="58"/>
      <c r="W190" s="58"/>
      <c r="X190" s="58"/>
      <c r="Y190" s="58"/>
    </row>
    <row r="191" spans="1:25" ht="18" customHeight="1" x14ac:dyDescent="0.2">
      <c r="A191" s="23"/>
      <c r="B191" s="23"/>
      <c r="C191" s="23"/>
      <c r="D191" s="23"/>
      <c r="E191" s="58"/>
      <c r="F191" s="8"/>
      <c r="G191" s="58"/>
      <c r="H191" s="58"/>
      <c r="I191" s="8"/>
      <c r="J191" s="58"/>
      <c r="K191" s="58"/>
      <c r="L191" s="58"/>
      <c r="M191" s="58"/>
      <c r="N191" s="58"/>
      <c r="O191" s="58"/>
      <c r="P191" s="58"/>
      <c r="Q191" s="58"/>
      <c r="R191" s="58"/>
      <c r="S191" s="58"/>
      <c r="T191" s="58"/>
      <c r="U191" s="58"/>
      <c r="V191" s="58"/>
      <c r="W191" s="58"/>
      <c r="X191" s="58"/>
      <c r="Y191" s="58"/>
    </row>
    <row r="192" spans="1:25" ht="18" customHeight="1" x14ac:dyDescent="0.2">
      <c r="A192" s="23"/>
      <c r="B192" s="23"/>
      <c r="C192" s="23"/>
      <c r="D192" s="23"/>
      <c r="E192" s="58"/>
      <c r="F192" s="8"/>
      <c r="G192" s="58"/>
      <c r="H192" s="58"/>
      <c r="I192" s="8"/>
      <c r="J192" s="58"/>
      <c r="K192" s="58"/>
      <c r="L192" s="58"/>
      <c r="M192" s="58"/>
      <c r="N192" s="58"/>
      <c r="O192" s="58"/>
      <c r="P192" s="58"/>
      <c r="Q192" s="58"/>
      <c r="R192" s="58"/>
      <c r="S192" s="58"/>
      <c r="T192" s="58"/>
      <c r="U192" s="58"/>
      <c r="V192" s="58"/>
      <c r="W192" s="58"/>
      <c r="X192" s="58"/>
      <c r="Y192" s="58"/>
    </row>
    <row r="193" spans="1:25" ht="18" customHeight="1" x14ac:dyDescent="0.2">
      <c r="A193" s="23"/>
      <c r="B193" s="23"/>
      <c r="C193" s="23"/>
      <c r="D193" s="23"/>
      <c r="E193" s="58"/>
      <c r="F193" s="8"/>
      <c r="G193" s="58"/>
      <c r="H193" s="58"/>
      <c r="I193" s="8"/>
      <c r="J193" s="58"/>
      <c r="K193" s="58"/>
      <c r="L193" s="58"/>
      <c r="M193" s="58"/>
      <c r="N193" s="58"/>
      <c r="O193" s="58"/>
      <c r="P193" s="58"/>
      <c r="Q193" s="58"/>
      <c r="R193" s="58"/>
      <c r="S193" s="58"/>
      <c r="T193" s="58"/>
      <c r="U193" s="58"/>
      <c r="V193" s="58"/>
      <c r="W193" s="58"/>
      <c r="X193" s="58"/>
      <c r="Y193" s="58"/>
    </row>
    <row r="194" spans="1:25" ht="18" customHeight="1" x14ac:dyDescent="0.2">
      <c r="A194" s="23"/>
      <c r="B194" s="23"/>
      <c r="C194" s="23"/>
      <c r="D194" s="23"/>
      <c r="E194" s="58"/>
      <c r="F194" s="8"/>
      <c r="G194" s="58"/>
      <c r="H194" s="58"/>
      <c r="I194" s="8"/>
      <c r="J194" s="58"/>
      <c r="K194" s="58"/>
      <c r="L194" s="58"/>
      <c r="M194" s="58"/>
      <c r="N194" s="58"/>
      <c r="O194" s="58"/>
      <c r="P194" s="58"/>
      <c r="Q194" s="58"/>
      <c r="R194" s="58"/>
      <c r="S194" s="58"/>
      <c r="T194" s="58"/>
      <c r="U194" s="58"/>
      <c r="V194" s="58"/>
      <c r="W194" s="58"/>
      <c r="X194" s="58"/>
      <c r="Y194" s="58"/>
    </row>
    <row r="195" spans="1:25" ht="18" customHeight="1" x14ac:dyDescent="0.2">
      <c r="A195" s="23"/>
      <c r="B195" s="23"/>
      <c r="C195" s="23"/>
      <c r="D195" s="23"/>
      <c r="E195" s="58"/>
      <c r="F195" s="8"/>
      <c r="G195" s="58"/>
      <c r="H195" s="58"/>
      <c r="I195" s="8"/>
      <c r="J195" s="58"/>
      <c r="K195" s="58"/>
      <c r="L195" s="58"/>
      <c r="M195" s="58"/>
      <c r="N195" s="58"/>
      <c r="O195" s="58"/>
      <c r="P195" s="58"/>
      <c r="Q195" s="58"/>
      <c r="R195" s="58"/>
      <c r="S195" s="58"/>
      <c r="T195" s="58"/>
      <c r="U195" s="58"/>
      <c r="V195" s="58"/>
      <c r="W195" s="58"/>
      <c r="X195" s="58"/>
      <c r="Y195" s="58"/>
    </row>
    <row r="196" spans="1:25" ht="18" customHeight="1" x14ac:dyDescent="0.2">
      <c r="A196" s="23"/>
      <c r="B196" s="23"/>
      <c r="C196" s="23"/>
      <c r="D196" s="23"/>
      <c r="E196" s="58"/>
      <c r="F196" s="8"/>
      <c r="G196" s="58"/>
      <c r="H196" s="58"/>
      <c r="I196" s="8"/>
      <c r="J196" s="58"/>
      <c r="K196" s="58"/>
      <c r="L196" s="58"/>
      <c r="M196" s="58"/>
      <c r="N196" s="58"/>
      <c r="O196" s="58"/>
      <c r="P196" s="58"/>
      <c r="Q196" s="58"/>
      <c r="R196" s="58"/>
      <c r="S196" s="58"/>
      <c r="T196" s="58"/>
      <c r="U196" s="58"/>
      <c r="V196" s="58"/>
      <c r="W196" s="58"/>
      <c r="X196" s="58"/>
      <c r="Y196" s="58"/>
    </row>
    <row r="197" spans="1:25" ht="18" customHeight="1" x14ac:dyDescent="0.2">
      <c r="A197" s="23"/>
      <c r="B197" s="23"/>
      <c r="C197" s="23"/>
      <c r="D197" s="23"/>
      <c r="E197" s="58"/>
      <c r="F197" s="8"/>
      <c r="G197" s="58"/>
      <c r="H197" s="58"/>
      <c r="I197" s="8"/>
      <c r="J197" s="58"/>
      <c r="K197" s="58"/>
      <c r="L197" s="58"/>
      <c r="M197" s="58"/>
      <c r="N197" s="58"/>
      <c r="O197" s="58"/>
      <c r="P197" s="58"/>
      <c r="Q197" s="58"/>
      <c r="R197" s="58"/>
      <c r="S197" s="58"/>
      <c r="T197" s="58"/>
      <c r="U197" s="58"/>
      <c r="V197" s="58"/>
      <c r="W197" s="58"/>
      <c r="X197" s="58"/>
      <c r="Y197" s="58"/>
    </row>
    <row r="198" spans="1:25" ht="18" customHeight="1" x14ac:dyDescent="0.2">
      <c r="A198" s="23"/>
      <c r="B198" s="23"/>
      <c r="C198" s="23"/>
      <c r="D198" s="23"/>
      <c r="E198" s="58"/>
      <c r="F198" s="8"/>
      <c r="G198" s="58"/>
      <c r="H198" s="58"/>
      <c r="I198" s="8"/>
      <c r="J198" s="58"/>
      <c r="K198" s="58"/>
      <c r="L198" s="58"/>
      <c r="M198" s="58"/>
      <c r="N198" s="58"/>
      <c r="O198" s="58"/>
      <c r="P198" s="58"/>
      <c r="Q198" s="58"/>
      <c r="R198" s="58"/>
      <c r="S198" s="58"/>
      <c r="T198" s="58"/>
      <c r="U198" s="58"/>
      <c r="V198" s="58"/>
      <c r="W198" s="58"/>
      <c r="X198" s="58"/>
      <c r="Y198" s="58"/>
    </row>
    <row r="199" spans="1:25" ht="18" customHeight="1" x14ac:dyDescent="0.2">
      <c r="A199" s="23"/>
      <c r="B199" s="23"/>
      <c r="C199" s="23"/>
      <c r="D199" s="23"/>
      <c r="E199" s="58"/>
      <c r="F199" s="8"/>
      <c r="G199" s="58"/>
      <c r="H199" s="58"/>
      <c r="I199" s="8"/>
      <c r="J199" s="58"/>
      <c r="K199" s="58"/>
      <c r="L199" s="58"/>
      <c r="M199" s="58"/>
      <c r="N199" s="58"/>
      <c r="O199" s="58"/>
      <c r="P199" s="58"/>
      <c r="Q199" s="58"/>
      <c r="R199" s="58"/>
      <c r="S199" s="58"/>
      <c r="T199" s="58"/>
      <c r="U199" s="58"/>
      <c r="V199" s="58"/>
      <c r="W199" s="58"/>
      <c r="X199" s="58"/>
      <c r="Y199" s="58"/>
    </row>
    <row r="200" spans="1:25" ht="18" customHeight="1" x14ac:dyDescent="0.2">
      <c r="A200" s="23"/>
      <c r="B200" s="23"/>
      <c r="C200" s="23"/>
      <c r="D200" s="23"/>
      <c r="E200" s="58"/>
      <c r="F200" s="8"/>
      <c r="G200" s="58"/>
      <c r="H200" s="58"/>
      <c r="I200" s="8"/>
      <c r="J200" s="58"/>
      <c r="K200" s="58"/>
      <c r="L200" s="58"/>
      <c r="M200" s="58"/>
      <c r="N200" s="58"/>
      <c r="O200" s="58"/>
      <c r="P200" s="58"/>
      <c r="Q200" s="58"/>
      <c r="R200" s="58"/>
      <c r="S200" s="58"/>
      <c r="T200" s="58"/>
      <c r="U200" s="58"/>
      <c r="V200" s="58"/>
      <c r="W200" s="58"/>
      <c r="X200" s="58"/>
      <c r="Y200" s="58"/>
    </row>
    <row r="201" spans="1:25" ht="18" customHeight="1" x14ac:dyDescent="0.2">
      <c r="A201" s="23"/>
      <c r="B201" s="23"/>
      <c r="C201" s="23"/>
      <c r="D201" s="23"/>
      <c r="E201" s="58"/>
      <c r="F201" s="8"/>
      <c r="G201" s="58"/>
      <c r="H201" s="58"/>
      <c r="I201" s="8"/>
      <c r="J201" s="58"/>
      <c r="K201" s="58"/>
      <c r="L201" s="58"/>
      <c r="M201" s="58"/>
      <c r="N201" s="58"/>
      <c r="O201" s="58"/>
      <c r="P201" s="58"/>
      <c r="Q201" s="58"/>
      <c r="R201" s="58"/>
      <c r="S201" s="58"/>
      <c r="T201" s="58"/>
      <c r="U201" s="58"/>
      <c r="V201" s="58"/>
      <c r="W201" s="58"/>
      <c r="X201" s="58"/>
      <c r="Y201" s="58"/>
    </row>
    <row r="202" spans="1:25" ht="18" customHeight="1" x14ac:dyDescent="0.2">
      <c r="A202" s="23"/>
      <c r="B202" s="23"/>
      <c r="C202" s="23"/>
      <c r="D202" s="23"/>
      <c r="E202" s="58"/>
      <c r="F202" s="8"/>
      <c r="G202" s="58"/>
      <c r="H202" s="58"/>
      <c r="I202" s="8"/>
      <c r="J202" s="58"/>
      <c r="K202" s="58"/>
      <c r="L202" s="58"/>
      <c r="M202" s="58"/>
      <c r="N202" s="58"/>
      <c r="O202" s="58"/>
      <c r="P202" s="58"/>
      <c r="Q202" s="58"/>
      <c r="R202" s="58"/>
      <c r="S202" s="58"/>
      <c r="T202" s="58"/>
      <c r="U202" s="58"/>
      <c r="V202" s="58"/>
      <c r="W202" s="58"/>
      <c r="X202" s="58"/>
      <c r="Y202" s="58"/>
    </row>
    <row r="203" spans="1:25" ht="18" customHeight="1" x14ac:dyDescent="0.2">
      <c r="A203" s="23"/>
      <c r="B203" s="23"/>
      <c r="C203" s="23"/>
      <c r="D203" s="23"/>
      <c r="E203" s="58"/>
      <c r="F203" s="8"/>
      <c r="G203" s="58"/>
      <c r="H203" s="58"/>
      <c r="I203" s="8"/>
      <c r="J203" s="58"/>
      <c r="K203" s="58"/>
      <c r="L203" s="58"/>
      <c r="M203" s="58"/>
      <c r="N203" s="58"/>
      <c r="O203" s="58"/>
      <c r="P203" s="58"/>
      <c r="Q203" s="58"/>
      <c r="R203" s="58"/>
      <c r="S203" s="58"/>
      <c r="T203" s="58"/>
      <c r="U203" s="58"/>
      <c r="V203" s="58"/>
      <c r="W203" s="58"/>
      <c r="X203" s="58"/>
      <c r="Y203" s="58"/>
    </row>
    <row r="204" spans="1:25" ht="18" customHeight="1" x14ac:dyDescent="0.2">
      <c r="A204" s="23"/>
      <c r="B204" s="23"/>
      <c r="C204" s="23"/>
      <c r="D204" s="23"/>
      <c r="E204" s="58"/>
      <c r="F204" s="8"/>
      <c r="G204" s="58"/>
      <c r="H204" s="58"/>
      <c r="I204" s="8"/>
      <c r="J204" s="58"/>
      <c r="K204" s="58"/>
      <c r="L204" s="58"/>
      <c r="M204" s="58"/>
      <c r="N204" s="58"/>
      <c r="O204" s="58"/>
      <c r="P204" s="58"/>
      <c r="Q204" s="58"/>
      <c r="R204" s="58"/>
      <c r="S204" s="58"/>
      <c r="T204" s="58"/>
      <c r="U204" s="58"/>
      <c r="V204" s="58"/>
      <c r="W204" s="58"/>
      <c r="X204" s="58"/>
      <c r="Y204" s="58"/>
    </row>
    <row r="205" spans="1:25" ht="18" customHeight="1" x14ac:dyDescent="0.2">
      <c r="A205" s="23"/>
      <c r="B205" s="23"/>
      <c r="C205" s="23"/>
      <c r="D205" s="23"/>
      <c r="E205" s="58"/>
      <c r="F205" s="8"/>
      <c r="G205" s="58"/>
      <c r="H205" s="58"/>
      <c r="I205" s="8"/>
      <c r="J205" s="58"/>
      <c r="K205" s="58"/>
      <c r="L205" s="58"/>
      <c r="M205" s="58"/>
      <c r="N205" s="58"/>
      <c r="O205" s="58"/>
      <c r="P205" s="58"/>
      <c r="Q205" s="58"/>
      <c r="R205" s="58"/>
      <c r="S205" s="58"/>
      <c r="T205" s="58"/>
      <c r="U205" s="58"/>
      <c r="V205" s="58"/>
      <c r="W205" s="58"/>
      <c r="X205" s="58"/>
      <c r="Y205" s="58"/>
    </row>
    <row r="206" spans="1:25" ht="18" customHeight="1" x14ac:dyDescent="0.2">
      <c r="A206" s="23"/>
      <c r="B206" s="23"/>
      <c r="C206" s="23"/>
      <c r="D206" s="23"/>
      <c r="E206" s="58"/>
      <c r="F206" s="8"/>
      <c r="G206" s="58"/>
      <c r="H206" s="58"/>
      <c r="I206" s="8"/>
      <c r="J206" s="58"/>
      <c r="K206" s="58"/>
      <c r="L206" s="58"/>
      <c r="M206" s="58"/>
      <c r="N206" s="58"/>
      <c r="O206" s="58"/>
      <c r="P206" s="58"/>
      <c r="Q206" s="58"/>
      <c r="R206" s="58"/>
      <c r="S206" s="58"/>
      <c r="T206" s="58"/>
      <c r="U206" s="58"/>
      <c r="V206" s="58"/>
      <c r="W206" s="58"/>
      <c r="X206" s="58"/>
      <c r="Y206" s="58"/>
    </row>
    <row r="207" spans="1:25" ht="18" customHeight="1" x14ac:dyDescent="0.2">
      <c r="A207" s="23"/>
      <c r="B207" s="23"/>
      <c r="C207" s="23"/>
      <c r="D207" s="23"/>
      <c r="E207" s="58"/>
      <c r="F207" s="8"/>
      <c r="G207" s="58"/>
      <c r="H207" s="58"/>
      <c r="I207" s="8"/>
      <c r="J207" s="58"/>
      <c r="K207" s="58"/>
      <c r="L207" s="58"/>
      <c r="M207" s="58"/>
      <c r="N207" s="58"/>
      <c r="O207" s="58"/>
      <c r="P207" s="58"/>
      <c r="Q207" s="58"/>
      <c r="R207" s="58"/>
      <c r="S207" s="58"/>
      <c r="T207" s="58"/>
      <c r="U207" s="58"/>
      <c r="V207" s="58"/>
      <c r="W207" s="58"/>
      <c r="X207" s="58"/>
      <c r="Y207" s="58"/>
    </row>
    <row r="208" spans="1:25" ht="18" customHeight="1" x14ac:dyDescent="0.2">
      <c r="A208" s="23"/>
      <c r="B208" s="23"/>
      <c r="C208" s="23"/>
      <c r="D208" s="23"/>
      <c r="E208" s="58"/>
      <c r="F208" s="8"/>
      <c r="G208" s="58"/>
      <c r="H208" s="58"/>
      <c r="I208" s="8"/>
      <c r="J208" s="58"/>
      <c r="K208" s="58"/>
      <c r="L208" s="58"/>
      <c r="M208" s="58"/>
      <c r="N208" s="58"/>
      <c r="O208" s="58"/>
      <c r="P208" s="58"/>
      <c r="Q208" s="58"/>
      <c r="R208" s="58"/>
      <c r="S208" s="58"/>
      <c r="T208" s="58"/>
      <c r="U208" s="58"/>
      <c r="V208" s="58"/>
      <c r="W208" s="58"/>
      <c r="X208" s="58"/>
      <c r="Y208" s="58"/>
    </row>
    <row r="209" spans="1:25" ht="18" customHeight="1" x14ac:dyDescent="0.2">
      <c r="A209" s="23"/>
      <c r="B209" s="23"/>
      <c r="C209" s="23"/>
      <c r="D209" s="23"/>
      <c r="E209" s="58"/>
      <c r="F209" s="8"/>
      <c r="G209" s="58"/>
      <c r="H209" s="58"/>
      <c r="I209" s="8"/>
      <c r="J209" s="58"/>
      <c r="K209" s="58"/>
      <c r="L209" s="58"/>
      <c r="M209" s="58"/>
      <c r="N209" s="58"/>
      <c r="O209" s="58"/>
      <c r="P209" s="58"/>
      <c r="Q209" s="58"/>
      <c r="R209" s="58"/>
      <c r="S209" s="58"/>
      <c r="T209" s="58"/>
      <c r="U209" s="58"/>
      <c r="V209" s="58"/>
      <c r="W209" s="58"/>
      <c r="X209" s="58"/>
      <c r="Y209" s="58"/>
    </row>
    <row r="210" spans="1:25" ht="18" customHeight="1" x14ac:dyDescent="0.2">
      <c r="A210" s="23"/>
      <c r="B210" s="23"/>
      <c r="C210" s="23"/>
      <c r="D210" s="23"/>
      <c r="E210" s="58"/>
      <c r="F210" s="8"/>
      <c r="G210" s="58"/>
      <c r="H210" s="58"/>
      <c r="I210" s="8"/>
      <c r="J210" s="58"/>
      <c r="K210" s="58"/>
      <c r="L210" s="58"/>
      <c r="M210" s="58"/>
      <c r="N210" s="58"/>
      <c r="O210" s="58"/>
      <c r="P210" s="58"/>
      <c r="Q210" s="58"/>
      <c r="R210" s="58"/>
      <c r="S210" s="58"/>
      <c r="T210" s="58"/>
      <c r="U210" s="58"/>
      <c r="V210" s="58"/>
      <c r="W210" s="58"/>
      <c r="X210" s="58"/>
      <c r="Y210" s="58"/>
    </row>
    <row r="211" spans="1:25" ht="18" customHeight="1" x14ac:dyDescent="0.2">
      <c r="A211" s="23"/>
      <c r="B211" s="23"/>
      <c r="C211" s="23"/>
      <c r="D211" s="23"/>
      <c r="E211" s="58"/>
      <c r="F211" s="8"/>
      <c r="G211" s="58"/>
      <c r="H211" s="58"/>
      <c r="I211" s="8"/>
      <c r="J211" s="58"/>
      <c r="K211" s="58"/>
      <c r="L211" s="58"/>
      <c r="M211" s="58"/>
      <c r="N211" s="58"/>
      <c r="O211" s="58"/>
      <c r="P211" s="58"/>
      <c r="Q211" s="58"/>
      <c r="R211" s="58"/>
      <c r="S211" s="58"/>
      <c r="T211" s="58"/>
      <c r="U211" s="58"/>
      <c r="V211" s="58"/>
      <c r="W211" s="58"/>
      <c r="X211" s="58"/>
      <c r="Y211" s="58"/>
    </row>
    <row r="212" spans="1:25" ht="18" customHeight="1" x14ac:dyDescent="0.2">
      <c r="A212" s="23"/>
      <c r="B212" s="23"/>
      <c r="C212" s="23"/>
      <c r="D212" s="23"/>
      <c r="E212" s="58"/>
      <c r="F212" s="8"/>
      <c r="G212" s="58"/>
      <c r="H212" s="58"/>
      <c r="I212" s="8"/>
      <c r="J212" s="58"/>
      <c r="K212" s="58"/>
      <c r="L212" s="58"/>
      <c r="M212" s="58"/>
      <c r="N212" s="58"/>
      <c r="O212" s="58"/>
      <c r="P212" s="58"/>
      <c r="Q212" s="58"/>
      <c r="R212" s="58"/>
      <c r="S212" s="58"/>
      <c r="T212" s="58"/>
      <c r="U212" s="58"/>
      <c r="V212" s="58"/>
      <c r="W212" s="58"/>
      <c r="X212" s="58"/>
      <c r="Y212" s="58"/>
    </row>
    <row r="213" spans="1:25" ht="18" customHeight="1" x14ac:dyDescent="0.2">
      <c r="A213" s="23"/>
      <c r="B213" s="23"/>
      <c r="C213" s="23"/>
      <c r="D213" s="23"/>
      <c r="E213" s="58"/>
      <c r="F213" s="8"/>
      <c r="G213" s="58"/>
      <c r="H213" s="58"/>
      <c r="I213" s="8"/>
      <c r="J213" s="58"/>
      <c r="K213" s="58"/>
      <c r="L213" s="58"/>
      <c r="M213" s="58"/>
      <c r="N213" s="58"/>
      <c r="O213" s="58"/>
      <c r="P213" s="58"/>
      <c r="Q213" s="58"/>
      <c r="R213" s="58"/>
      <c r="S213" s="58"/>
      <c r="T213" s="58"/>
      <c r="U213" s="58"/>
      <c r="V213" s="58"/>
      <c r="W213" s="58"/>
      <c r="X213" s="58"/>
      <c r="Y213" s="58"/>
    </row>
    <row r="214" spans="1:25" ht="18" customHeight="1" x14ac:dyDescent="0.2">
      <c r="A214" s="23"/>
      <c r="B214" s="23"/>
      <c r="C214" s="23"/>
      <c r="D214" s="23"/>
      <c r="E214" s="58"/>
      <c r="F214" s="8"/>
      <c r="G214" s="58"/>
      <c r="H214" s="58"/>
      <c r="I214" s="8"/>
      <c r="J214" s="58"/>
      <c r="K214" s="58"/>
      <c r="L214" s="58"/>
      <c r="M214" s="58"/>
      <c r="N214" s="58"/>
      <c r="O214" s="58"/>
      <c r="P214" s="58"/>
      <c r="Q214" s="58"/>
      <c r="R214" s="58"/>
      <c r="S214" s="58"/>
      <c r="T214" s="58"/>
      <c r="U214" s="58"/>
      <c r="V214" s="58"/>
      <c r="W214" s="58"/>
      <c r="X214" s="58"/>
      <c r="Y214" s="58"/>
    </row>
    <row r="215" spans="1:25" ht="18" customHeight="1" x14ac:dyDescent="0.2">
      <c r="A215" s="23"/>
      <c r="B215" s="23"/>
      <c r="C215" s="23"/>
      <c r="D215" s="23"/>
      <c r="E215" s="58"/>
      <c r="F215" s="8"/>
      <c r="G215" s="58"/>
      <c r="H215" s="58"/>
      <c r="I215" s="8"/>
      <c r="J215" s="58"/>
      <c r="K215" s="58"/>
      <c r="L215" s="58"/>
      <c r="M215" s="58"/>
      <c r="N215" s="58"/>
      <c r="O215" s="58"/>
      <c r="P215" s="58"/>
      <c r="Q215" s="58"/>
      <c r="R215" s="58"/>
      <c r="S215" s="58"/>
      <c r="T215" s="58"/>
      <c r="U215" s="58"/>
      <c r="V215" s="58"/>
      <c r="W215" s="58"/>
      <c r="X215" s="58"/>
      <c r="Y215" s="58"/>
    </row>
    <row r="216" spans="1:25" ht="18" customHeight="1" x14ac:dyDescent="0.2">
      <c r="A216" s="23"/>
      <c r="B216" s="23"/>
      <c r="C216" s="23"/>
      <c r="D216" s="23"/>
      <c r="E216" s="58"/>
      <c r="F216" s="8"/>
      <c r="G216" s="58"/>
      <c r="H216" s="58"/>
      <c r="I216" s="8"/>
      <c r="J216" s="58"/>
      <c r="K216" s="58"/>
      <c r="L216" s="58"/>
      <c r="M216" s="58"/>
      <c r="N216" s="58"/>
      <c r="O216" s="58"/>
      <c r="P216" s="58"/>
      <c r="Q216" s="58"/>
      <c r="R216" s="58"/>
      <c r="S216" s="58"/>
      <c r="T216" s="58"/>
      <c r="U216" s="58"/>
      <c r="V216" s="58"/>
      <c r="W216" s="58"/>
      <c r="X216" s="58"/>
      <c r="Y216" s="58"/>
    </row>
    <row r="217" spans="1:25" ht="18" customHeight="1" x14ac:dyDescent="0.2">
      <c r="A217" s="23"/>
      <c r="B217" s="23"/>
      <c r="C217" s="23"/>
      <c r="D217" s="23"/>
      <c r="E217" s="58"/>
      <c r="F217" s="8"/>
      <c r="G217" s="58"/>
      <c r="H217" s="58"/>
      <c r="I217" s="8"/>
      <c r="J217" s="58"/>
      <c r="K217" s="58"/>
      <c r="L217" s="58"/>
      <c r="M217" s="58"/>
      <c r="N217" s="58"/>
      <c r="O217" s="58"/>
      <c r="P217" s="58"/>
      <c r="Q217" s="58"/>
      <c r="R217" s="58"/>
      <c r="S217" s="58"/>
      <c r="T217" s="58"/>
      <c r="U217" s="58"/>
      <c r="V217" s="58"/>
      <c r="W217" s="58"/>
      <c r="X217" s="58"/>
      <c r="Y217" s="58"/>
    </row>
    <row r="218" spans="1:25" ht="18" customHeight="1" x14ac:dyDescent="0.2">
      <c r="A218" s="23"/>
      <c r="B218" s="23"/>
      <c r="C218" s="23"/>
      <c r="D218" s="23"/>
      <c r="E218" s="58"/>
      <c r="F218" s="8"/>
      <c r="G218" s="58"/>
      <c r="H218" s="58"/>
      <c r="I218" s="8"/>
      <c r="J218" s="58"/>
      <c r="K218" s="58"/>
      <c r="L218" s="58"/>
      <c r="M218" s="58"/>
      <c r="N218" s="58"/>
      <c r="O218" s="58"/>
      <c r="P218" s="58"/>
      <c r="Q218" s="58"/>
      <c r="R218" s="58"/>
      <c r="S218" s="58"/>
      <c r="T218" s="58"/>
      <c r="U218" s="58"/>
      <c r="V218" s="58"/>
      <c r="W218" s="58"/>
      <c r="X218" s="58"/>
      <c r="Y218" s="58"/>
    </row>
    <row r="219" spans="1:25" ht="18" customHeight="1" x14ac:dyDescent="0.2">
      <c r="A219" s="23"/>
      <c r="B219" s="23"/>
      <c r="C219" s="23"/>
      <c r="D219" s="23"/>
      <c r="E219" s="58"/>
      <c r="F219" s="8"/>
      <c r="G219" s="58"/>
      <c r="H219" s="58"/>
      <c r="I219" s="8"/>
      <c r="J219" s="58"/>
      <c r="K219" s="58"/>
      <c r="L219" s="58"/>
      <c r="M219" s="58"/>
      <c r="N219" s="58"/>
      <c r="O219" s="58"/>
      <c r="P219" s="58"/>
      <c r="Q219" s="58"/>
      <c r="R219" s="58"/>
      <c r="S219" s="58"/>
      <c r="T219" s="58"/>
      <c r="U219" s="58"/>
      <c r="V219" s="58"/>
      <c r="W219" s="58"/>
      <c r="X219" s="58"/>
      <c r="Y219" s="58"/>
    </row>
    <row r="220" spans="1:25" ht="18" customHeight="1" x14ac:dyDescent="0.2">
      <c r="A220" s="23"/>
      <c r="B220" s="23"/>
      <c r="C220" s="23"/>
      <c r="D220" s="23"/>
      <c r="E220" s="58"/>
      <c r="F220" s="8"/>
      <c r="G220" s="58"/>
      <c r="H220" s="58"/>
      <c r="I220" s="8"/>
      <c r="J220" s="58"/>
      <c r="K220" s="58"/>
      <c r="L220" s="58"/>
      <c r="M220" s="58"/>
      <c r="N220" s="58"/>
      <c r="O220" s="58"/>
      <c r="P220" s="58"/>
      <c r="Q220" s="58"/>
      <c r="R220" s="58"/>
      <c r="S220" s="58"/>
      <c r="T220" s="58"/>
      <c r="U220" s="58"/>
      <c r="V220" s="58"/>
      <c r="W220" s="58"/>
      <c r="X220" s="58"/>
      <c r="Y220" s="58"/>
    </row>
    <row r="221" spans="1:25" ht="18" customHeight="1" x14ac:dyDescent="0.2">
      <c r="A221" s="23"/>
      <c r="B221" s="23"/>
      <c r="C221" s="23"/>
      <c r="D221" s="23"/>
      <c r="E221" s="58"/>
      <c r="F221" s="8"/>
      <c r="G221" s="58"/>
      <c r="H221" s="58"/>
      <c r="I221" s="8"/>
      <c r="J221" s="58"/>
      <c r="K221" s="58"/>
      <c r="L221" s="58"/>
      <c r="M221" s="58"/>
      <c r="N221" s="58"/>
      <c r="O221" s="58"/>
      <c r="P221" s="58"/>
      <c r="Q221" s="58"/>
      <c r="R221" s="58"/>
      <c r="S221" s="58"/>
      <c r="T221" s="58"/>
      <c r="U221" s="58"/>
      <c r="V221" s="58"/>
      <c r="W221" s="58"/>
      <c r="X221" s="58"/>
      <c r="Y221" s="58"/>
    </row>
    <row r="222" spans="1:25" ht="18" customHeight="1" x14ac:dyDescent="0.2">
      <c r="A222" s="23"/>
      <c r="B222" s="23"/>
      <c r="C222" s="23"/>
      <c r="D222" s="23"/>
      <c r="E222" s="58"/>
      <c r="F222" s="8"/>
      <c r="G222" s="58"/>
      <c r="H222" s="58"/>
      <c r="I222" s="8"/>
      <c r="J222" s="58"/>
      <c r="K222" s="58"/>
      <c r="L222" s="58"/>
      <c r="M222" s="58"/>
      <c r="N222" s="58"/>
      <c r="O222" s="58"/>
      <c r="P222" s="58"/>
      <c r="Q222" s="58"/>
      <c r="R222" s="58"/>
      <c r="S222" s="58"/>
      <c r="T222" s="58"/>
      <c r="U222" s="58"/>
      <c r="V222" s="58"/>
      <c r="W222" s="58"/>
      <c r="X222" s="58"/>
      <c r="Y222" s="58"/>
    </row>
    <row r="223" spans="1:25" ht="18" customHeight="1" x14ac:dyDescent="0.2">
      <c r="A223" s="23"/>
      <c r="B223" s="23"/>
      <c r="C223" s="23"/>
      <c r="D223" s="23"/>
      <c r="E223" s="58"/>
      <c r="F223" s="8"/>
      <c r="G223" s="58"/>
      <c r="H223" s="58"/>
      <c r="I223" s="8"/>
      <c r="J223" s="58"/>
      <c r="K223" s="58"/>
      <c r="L223" s="58"/>
      <c r="M223" s="58"/>
      <c r="N223" s="58"/>
      <c r="O223" s="58"/>
      <c r="P223" s="58"/>
      <c r="Q223" s="58"/>
      <c r="R223" s="58"/>
      <c r="S223" s="58"/>
      <c r="T223" s="58"/>
      <c r="U223" s="58"/>
      <c r="V223" s="58"/>
      <c r="W223" s="58"/>
      <c r="X223" s="58"/>
      <c r="Y223" s="58"/>
    </row>
    <row r="224" spans="1:25" ht="18" customHeight="1" x14ac:dyDescent="0.2">
      <c r="A224" s="23"/>
      <c r="B224" s="23"/>
      <c r="C224" s="23"/>
      <c r="D224" s="23"/>
      <c r="E224" s="58"/>
      <c r="F224" s="8"/>
      <c r="G224" s="58"/>
      <c r="H224" s="58"/>
      <c r="I224" s="8"/>
      <c r="J224" s="58"/>
      <c r="K224" s="58"/>
      <c r="L224" s="58"/>
      <c r="M224" s="58"/>
      <c r="N224" s="58"/>
      <c r="O224" s="58"/>
      <c r="P224" s="58"/>
      <c r="Q224" s="58"/>
      <c r="R224" s="58"/>
      <c r="S224" s="58"/>
      <c r="T224" s="58"/>
      <c r="U224" s="58"/>
      <c r="V224" s="58"/>
      <c r="W224" s="58"/>
      <c r="X224" s="58"/>
      <c r="Y224" s="58"/>
    </row>
    <row r="225" spans="1:25" ht="18" customHeight="1" x14ac:dyDescent="0.2">
      <c r="A225" s="23"/>
      <c r="B225" s="23"/>
      <c r="C225" s="23"/>
      <c r="D225" s="23"/>
      <c r="E225" s="58"/>
      <c r="F225" s="8"/>
      <c r="G225" s="58"/>
      <c r="H225" s="58"/>
      <c r="I225" s="8"/>
      <c r="J225" s="58"/>
      <c r="K225" s="58"/>
      <c r="L225" s="58"/>
      <c r="M225" s="58"/>
      <c r="N225" s="58"/>
      <c r="O225" s="58"/>
      <c r="P225" s="58"/>
      <c r="Q225" s="58"/>
      <c r="R225" s="58"/>
      <c r="S225" s="58"/>
      <c r="T225" s="58"/>
      <c r="U225" s="58"/>
      <c r="V225" s="58"/>
      <c r="W225" s="58"/>
      <c r="X225" s="58"/>
      <c r="Y225" s="58"/>
    </row>
    <row r="226" spans="1:25" ht="18" customHeight="1" x14ac:dyDescent="0.2">
      <c r="A226" s="23"/>
      <c r="B226" s="23"/>
      <c r="C226" s="23"/>
      <c r="D226" s="23"/>
      <c r="E226" s="58"/>
      <c r="F226" s="8"/>
      <c r="G226" s="58"/>
      <c r="H226" s="58"/>
      <c r="I226" s="8"/>
      <c r="J226" s="58"/>
      <c r="K226" s="58"/>
      <c r="L226" s="58"/>
      <c r="M226" s="58"/>
      <c r="N226" s="58"/>
      <c r="O226" s="58"/>
      <c r="P226" s="58"/>
      <c r="Q226" s="58"/>
      <c r="R226" s="58"/>
      <c r="S226" s="58"/>
      <c r="T226" s="58"/>
      <c r="U226" s="58"/>
      <c r="V226" s="58"/>
      <c r="W226" s="58"/>
      <c r="X226" s="58"/>
      <c r="Y226" s="58"/>
    </row>
    <row r="227" spans="1:25" ht="18" customHeight="1" x14ac:dyDescent="0.2">
      <c r="A227" s="23"/>
      <c r="B227" s="23"/>
      <c r="C227" s="23"/>
      <c r="D227" s="23"/>
      <c r="E227" s="58"/>
      <c r="F227" s="8"/>
      <c r="G227" s="58"/>
      <c r="H227" s="58"/>
      <c r="I227" s="8"/>
      <c r="J227" s="58"/>
      <c r="K227" s="58"/>
      <c r="L227" s="58"/>
      <c r="M227" s="58"/>
      <c r="N227" s="58"/>
      <c r="O227" s="58"/>
      <c r="P227" s="58"/>
      <c r="Q227" s="58"/>
      <c r="R227" s="58"/>
      <c r="S227" s="58"/>
      <c r="T227" s="58"/>
      <c r="U227" s="58"/>
      <c r="V227" s="58"/>
      <c r="W227" s="58"/>
      <c r="X227" s="58"/>
      <c r="Y227" s="58"/>
    </row>
    <row r="228" spans="1:25" ht="18" customHeight="1" x14ac:dyDescent="0.2">
      <c r="A228" s="23"/>
      <c r="B228" s="23"/>
      <c r="C228" s="23"/>
      <c r="D228" s="23"/>
      <c r="E228" s="58"/>
      <c r="F228" s="8"/>
      <c r="G228" s="58"/>
      <c r="H228" s="58"/>
      <c r="I228" s="8"/>
      <c r="J228" s="58"/>
      <c r="K228" s="58"/>
      <c r="L228" s="58"/>
      <c r="M228" s="58"/>
      <c r="N228" s="58"/>
      <c r="O228" s="58"/>
      <c r="P228" s="58"/>
      <c r="Q228" s="58"/>
      <c r="R228" s="58"/>
      <c r="S228" s="58"/>
      <c r="T228" s="58"/>
      <c r="U228" s="58"/>
      <c r="V228" s="58"/>
      <c r="W228" s="58"/>
      <c r="X228" s="58"/>
      <c r="Y228" s="58"/>
    </row>
    <row r="229" spans="1:25" ht="18" customHeight="1" x14ac:dyDescent="0.2">
      <c r="A229" s="23"/>
      <c r="B229" s="23"/>
      <c r="C229" s="23"/>
      <c r="D229" s="23"/>
      <c r="E229" s="58"/>
      <c r="F229" s="8"/>
      <c r="G229" s="58"/>
      <c r="H229" s="58"/>
      <c r="I229" s="8"/>
      <c r="J229" s="58"/>
      <c r="K229" s="58"/>
      <c r="L229" s="58"/>
      <c r="M229" s="58"/>
      <c r="N229" s="58"/>
      <c r="O229" s="58"/>
      <c r="P229" s="58"/>
      <c r="Q229" s="58"/>
      <c r="R229" s="58"/>
      <c r="S229" s="58"/>
      <c r="T229" s="58"/>
      <c r="U229" s="58"/>
      <c r="V229" s="58"/>
      <c r="W229" s="58"/>
      <c r="X229" s="58"/>
      <c r="Y229" s="58"/>
    </row>
    <row r="230" spans="1:25" ht="18" customHeight="1" x14ac:dyDescent="0.2">
      <c r="A230" s="23"/>
      <c r="B230" s="23"/>
      <c r="C230" s="23"/>
      <c r="D230" s="23"/>
      <c r="E230" s="58"/>
      <c r="F230" s="8"/>
      <c r="G230" s="58"/>
      <c r="H230" s="58"/>
      <c r="I230" s="8"/>
      <c r="J230" s="58"/>
      <c r="K230" s="58"/>
      <c r="L230" s="58"/>
      <c r="M230" s="58"/>
      <c r="N230" s="58"/>
      <c r="O230" s="58"/>
      <c r="P230" s="58"/>
      <c r="Q230" s="58"/>
      <c r="R230" s="58"/>
      <c r="S230" s="58"/>
      <c r="T230" s="58"/>
      <c r="U230" s="58"/>
      <c r="V230" s="58"/>
      <c r="W230" s="58"/>
      <c r="X230" s="58"/>
      <c r="Y230" s="58"/>
    </row>
    <row r="231" spans="1:25" ht="18" customHeight="1" x14ac:dyDescent="0.2">
      <c r="A231" s="23"/>
      <c r="B231" s="23"/>
      <c r="C231" s="23"/>
      <c r="D231" s="23"/>
      <c r="E231" s="58"/>
      <c r="F231" s="8"/>
      <c r="G231" s="58"/>
      <c r="H231" s="58"/>
      <c r="I231" s="8"/>
      <c r="J231" s="58"/>
      <c r="K231" s="58"/>
      <c r="L231" s="58"/>
      <c r="M231" s="58"/>
      <c r="N231" s="58"/>
      <c r="O231" s="58"/>
      <c r="P231" s="58"/>
      <c r="Q231" s="58"/>
      <c r="R231" s="58"/>
      <c r="S231" s="58"/>
      <c r="T231" s="58"/>
      <c r="U231" s="58"/>
      <c r="V231" s="58"/>
      <c r="W231" s="58"/>
      <c r="X231" s="58"/>
      <c r="Y231" s="58"/>
    </row>
    <row r="232" spans="1:25" ht="18" customHeight="1" x14ac:dyDescent="0.2">
      <c r="A232" s="23"/>
      <c r="B232" s="23"/>
      <c r="C232" s="23"/>
      <c r="D232" s="23"/>
      <c r="E232" s="58"/>
      <c r="F232" s="8"/>
      <c r="G232" s="58"/>
      <c r="H232" s="58"/>
      <c r="I232" s="8"/>
      <c r="J232" s="58"/>
      <c r="K232" s="58"/>
      <c r="L232" s="58"/>
      <c r="M232" s="58"/>
      <c r="N232" s="58"/>
      <c r="O232" s="58"/>
      <c r="P232" s="58"/>
      <c r="Q232" s="58"/>
      <c r="R232" s="58"/>
      <c r="S232" s="58"/>
      <c r="T232" s="58"/>
      <c r="U232" s="58"/>
      <c r="V232" s="58"/>
      <c r="W232" s="58"/>
      <c r="X232" s="58"/>
      <c r="Y232" s="58"/>
    </row>
    <row r="233" spans="1:25" ht="18" customHeight="1" x14ac:dyDescent="0.2">
      <c r="A233" s="23"/>
      <c r="B233" s="23"/>
      <c r="C233" s="23"/>
      <c r="D233" s="23"/>
      <c r="E233" s="58"/>
      <c r="F233" s="8"/>
      <c r="G233" s="58"/>
      <c r="H233" s="58"/>
      <c r="I233" s="8"/>
      <c r="J233" s="58"/>
      <c r="K233" s="58"/>
      <c r="L233" s="58"/>
      <c r="M233" s="58"/>
      <c r="N233" s="58"/>
      <c r="O233" s="58"/>
      <c r="P233" s="58"/>
      <c r="Q233" s="58"/>
      <c r="R233" s="58"/>
      <c r="S233" s="58"/>
      <c r="T233" s="58"/>
      <c r="U233" s="58"/>
      <c r="V233" s="58"/>
      <c r="W233" s="58"/>
      <c r="X233" s="58"/>
      <c r="Y233" s="58"/>
    </row>
    <row r="234" spans="1:25" ht="18" customHeight="1" x14ac:dyDescent="0.2">
      <c r="A234" s="23"/>
      <c r="B234" s="23"/>
      <c r="C234" s="23"/>
      <c r="D234" s="23"/>
      <c r="E234" s="58"/>
      <c r="F234" s="8"/>
      <c r="G234" s="58"/>
      <c r="H234" s="58"/>
      <c r="I234" s="8"/>
      <c r="J234" s="58"/>
      <c r="K234" s="58"/>
      <c r="L234" s="58"/>
      <c r="M234" s="58"/>
      <c r="N234" s="58"/>
      <c r="O234" s="58"/>
      <c r="P234" s="58"/>
      <c r="Q234" s="58"/>
      <c r="R234" s="58"/>
      <c r="S234" s="58"/>
      <c r="T234" s="58"/>
      <c r="U234" s="58"/>
      <c r="V234" s="58"/>
      <c r="W234" s="58"/>
      <c r="X234" s="58"/>
      <c r="Y234" s="58"/>
    </row>
    <row r="235" spans="1:25" ht="18" customHeight="1" x14ac:dyDescent="0.2">
      <c r="A235" s="23"/>
      <c r="B235" s="23"/>
      <c r="C235" s="23"/>
      <c r="D235" s="23"/>
      <c r="E235" s="58"/>
      <c r="F235" s="8"/>
      <c r="G235" s="58"/>
      <c r="H235" s="58"/>
      <c r="I235" s="8"/>
      <c r="J235" s="58"/>
      <c r="K235" s="58"/>
      <c r="L235" s="58"/>
      <c r="M235" s="58"/>
      <c r="N235" s="58"/>
      <c r="O235" s="58"/>
      <c r="P235" s="58"/>
      <c r="Q235" s="58"/>
      <c r="R235" s="58"/>
      <c r="S235" s="58"/>
      <c r="T235" s="58"/>
      <c r="U235" s="58"/>
      <c r="V235" s="58"/>
      <c r="W235" s="58"/>
      <c r="X235" s="58"/>
      <c r="Y235" s="58"/>
    </row>
    <row r="236" spans="1:25" ht="18" customHeight="1" x14ac:dyDescent="0.2">
      <c r="A236" s="23"/>
      <c r="B236" s="23"/>
      <c r="C236" s="23"/>
      <c r="D236" s="23"/>
      <c r="E236" s="58"/>
      <c r="F236" s="8"/>
      <c r="G236" s="58"/>
      <c r="H236" s="58"/>
      <c r="I236" s="8"/>
      <c r="J236" s="58"/>
      <c r="K236" s="58"/>
      <c r="L236" s="58"/>
      <c r="M236" s="58"/>
      <c r="N236" s="58"/>
      <c r="O236" s="58"/>
      <c r="P236" s="58"/>
      <c r="Q236" s="58"/>
      <c r="R236" s="58"/>
      <c r="S236" s="58"/>
      <c r="T236" s="58"/>
      <c r="U236" s="58"/>
      <c r="V236" s="58"/>
      <c r="W236" s="58"/>
      <c r="X236" s="58"/>
      <c r="Y236" s="58"/>
    </row>
    <row r="237" spans="1:25" ht="18" customHeight="1" x14ac:dyDescent="0.2">
      <c r="A237" s="23"/>
      <c r="B237" s="23"/>
      <c r="C237" s="23"/>
      <c r="D237" s="23"/>
      <c r="E237" s="58"/>
      <c r="F237" s="8"/>
      <c r="G237" s="58"/>
      <c r="H237" s="58"/>
      <c r="I237" s="8"/>
      <c r="J237" s="58"/>
      <c r="K237" s="58"/>
      <c r="L237" s="58"/>
      <c r="M237" s="58"/>
      <c r="N237" s="58"/>
      <c r="O237" s="58"/>
      <c r="P237" s="58"/>
      <c r="Q237" s="58"/>
      <c r="R237" s="58"/>
      <c r="S237" s="58"/>
      <c r="T237" s="58"/>
      <c r="U237" s="58"/>
      <c r="V237" s="58"/>
      <c r="W237" s="58"/>
      <c r="X237" s="58"/>
      <c r="Y237" s="58"/>
    </row>
    <row r="238" spans="1:25" ht="18" customHeight="1" x14ac:dyDescent="0.2">
      <c r="A238" s="23"/>
      <c r="B238" s="23"/>
      <c r="C238" s="23"/>
      <c r="D238" s="23"/>
      <c r="E238" s="58"/>
      <c r="F238" s="8"/>
      <c r="G238" s="58"/>
      <c r="H238" s="58"/>
      <c r="I238" s="8"/>
      <c r="J238" s="58"/>
      <c r="K238" s="58"/>
      <c r="L238" s="58"/>
      <c r="M238" s="58"/>
      <c r="N238" s="58"/>
      <c r="O238" s="58"/>
      <c r="P238" s="58"/>
      <c r="Q238" s="58"/>
      <c r="R238" s="58"/>
      <c r="S238" s="58"/>
      <c r="T238" s="58"/>
      <c r="U238" s="58"/>
      <c r="V238" s="58"/>
      <c r="W238" s="58"/>
      <c r="X238" s="58"/>
      <c r="Y238" s="58"/>
    </row>
    <row r="239" spans="1:25" ht="18" customHeight="1" x14ac:dyDescent="0.2">
      <c r="A239" s="23"/>
      <c r="B239" s="23"/>
      <c r="C239" s="23"/>
      <c r="D239" s="23"/>
      <c r="E239" s="58"/>
      <c r="F239" s="8"/>
      <c r="G239" s="58"/>
      <c r="H239" s="58"/>
      <c r="I239" s="8"/>
      <c r="J239" s="58"/>
      <c r="K239" s="58"/>
      <c r="L239" s="58"/>
      <c r="M239" s="58"/>
      <c r="N239" s="58"/>
      <c r="O239" s="58"/>
      <c r="P239" s="58"/>
      <c r="Q239" s="58"/>
      <c r="R239" s="58"/>
      <c r="S239" s="58"/>
      <c r="T239" s="58"/>
      <c r="U239" s="58"/>
      <c r="V239" s="58"/>
      <c r="W239" s="58"/>
      <c r="X239" s="58"/>
      <c r="Y239" s="58"/>
    </row>
    <row r="240" spans="1:25" ht="18" customHeight="1" x14ac:dyDescent="0.2">
      <c r="A240" s="23"/>
      <c r="B240" s="23"/>
      <c r="C240" s="23"/>
      <c r="D240" s="23"/>
      <c r="E240" s="58"/>
      <c r="F240" s="8"/>
      <c r="G240" s="58"/>
      <c r="H240" s="58"/>
      <c r="I240" s="8"/>
      <c r="J240" s="58"/>
      <c r="K240" s="58"/>
      <c r="L240" s="58"/>
      <c r="M240" s="58"/>
      <c r="N240" s="58"/>
      <c r="O240" s="58"/>
      <c r="P240" s="58"/>
      <c r="Q240" s="58"/>
      <c r="R240" s="58"/>
      <c r="S240" s="58"/>
      <c r="T240" s="58"/>
      <c r="U240" s="58"/>
      <c r="V240" s="58"/>
      <c r="W240" s="58"/>
      <c r="X240" s="58"/>
      <c r="Y240" s="58"/>
    </row>
    <row r="241" spans="1:25" ht="18" customHeight="1" x14ac:dyDescent="0.2">
      <c r="A241" s="23"/>
      <c r="B241" s="23"/>
      <c r="C241" s="23"/>
      <c r="D241" s="23"/>
      <c r="E241" s="58"/>
      <c r="F241" s="8"/>
      <c r="G241" s="58"/>
      <c r="H241" s="58"/>
      <c r="I241" s="8"/>
      <c r="J241" s="58"/>
      <c r="K241" s="58"/>
      <c r="L241" s="58"/>
      <c r="M241" s="58"/>
      <c r="N241" s="58"/>
      <c r="O241" s="58"/>
      <c r="P241" s="58"/>
      <c r="Q241" s="58"/>
      <c r="R241" s="58"/>
      <c r="S241" s="58"/>
      <c r="T241" s="58"/>
      <c r="U241" s="58"/>
      <c r="V241" s="58"/>
      <c r="W241" s="58"/>
      <c r="X241" s="58"/>
      <c r="Y241" s="58"/>
    </row>
    <row r="242" spans="1:25" ht="18" customHeight="1" x14ac:dyDescent="0.2">
      <c r="A242" s="23"/>
      <c r="B242" s="23"/>
      <c r="C242" s="23"/>
      <c r="D242" s="23"/>
      <c r="E242" s="58"/>
      <c r="F242" s="8"/>
      <c r="G242" s="58"/>
      <c r="H242" s="58"/>
      <c r="I242" s="8"/>
      <c r="J242" s="58"/>
      <c r="K242" s="58"/>
      <c r="L242" s="58"/>
      <c r="M242" s="58"/>
      <c r="N242" s="58"/>
      <c r="O242" s="58"/>
      <c r="P242" s="58"/>
      <c r="Q242" s="58"/>
      <c r="R242" s="58"/>
      <c r="S242" s="58"/>
      <c r="T242" s="58"/>
      <c r="U242" s="58"/>
      <c r="V242" s="58"/>
      <c r="W242" s="58"/>
      <c r="X242" s="58"/>
      <c r="Y242" s="58"/>
    </row>
    <row r="243" spans="1:25" ht="18" customHeight="1" x14ac:dyDescent="0.2">
      <c r="A243" s="23"/>
      <c r="B243" s="23"/>
      <c r="C243" s="23"/>
      <c r="D243" s="23"/>
      <c r="E243" s="58"/>
      <c r="F243" s="8"/>
      <c r="G243" s="58"/>
      <c r="H243" s="58"/>
      <c r="I243" s="8"/>
      <c r="J243" s="58"/>
      <c r="K243" s="58"/>
      <c r="L243" s="58"/>
      <c r="M243" s="58"/>
      <c r="N243" s="58"/>
      <c r="O243" s="58"/>
      <c r="P243" s="58"/>
      <c r="Q243" s="58"/>
      <c r="R243" s="58"/>
      <c r="S243" s="58"/>
      <c r="T243" s="58"/>
      <c r="U243" s="58"/>
      <c r="V243" s="58"/>
      <c r="W243" s="58"/>
      <c r="X243" s="58"/>
      <c r="Y243" s="58"/>
    </row>
    <row r="244" spans="1:25" ht="18" customHeight="1" x14ac:dyDescent="0.2">
      <c r="A244" s="23"/>
      <c r="B244" s="23"/>
      <c r="C244" s="23"/>
      <c r="D244" s="23"/>
      <c r="E244" s="58"/>
      <c r="F244" s="8"/>
      <c r="G244" s="58"/>
      <c r="H244" s="58"/>
      <c r="I244" s="8"/>
      <c r="J244" s="58"/>
      <c r="K244" s="58"/>
      <c r="L244" s="58"/>
      <c r="M244" s="58"/>
      <c r="N244" s="58"/>
      <c r="O244" s="58"/>
      <c r="P244" s="58"/>
      <c r="Q244" s="58"/>
      <c r="R244" s="58"/>
      <c r="S244" s="58"/>
      <c r="T244" s="58"/>
      <c r="U244" s="58"/>
      <c r="V244" s="58"/>
      <c r="W244" s="58"/>
      <c r="X244" s="58"/>
      <c r="Y244" s="58"/>
    </row>
    <row r="245" spans="1:25" ht="18" customHeight="1" x14ac:dyDescent="0.2">
      <c r="A245" s="23"/>
      <c r="B245" s="23"/>
      <c r="C245" s="23"/>
      <c r="D245" s="23"/>
      <c r="E245" s="58"/>
      <c r="F245" s="8"/>
      <c r="G245" s="58"/>
      <c r="H245" s="58"/>
      <c r="I245" s="8"/>
      <c r="J245" s="58"/>
      <c r="K245" s="58"/>
      <c r="L245" s="58"/>
      <c r="M245" s="58"/>
      <c r="N245" s="58"/>
      <c r="O245" s="58"/>
      <c r="P245" s="58"/>
      <c r="Q245" s="58"/>
      <c r="R245" s="58"/>
      <c r="S245" s="58"/>
      <c r="T245" s="58"/>
      <c r="U245" s="58"/>
      <c r="V245" s="58"/>
      <c r="W245" s="58"/>
      <c r="X245" s="58"/>
      <c r="Y245" s="58"/>
    </row>
    <row r="246" spans="1:25" ht="18" customHeight="1" x14ac:dyDescent="0.2">
      <c r="A246" s="23"/>
      <c r="B246" s="23"/>
      <c r="C246" s="23"/>
      <c r="D246" s="23"/>
      <c r="E246" s="58"/>
      <c r="F246" s="8"/>
      <c r="G246" s="58"/>
      <c r="H246" s="58"/>
      <c r="I246" s="8"/>
      <c r="J246" s="58"/>
      <c r="K246" s="58"/>
      <c r="L246" s="58"/>
      <c r="M246" s="58"/>
      <c r="N246" s="58"/>
      <c r="O246" s="58"/>
      <c r="P246" s="58"/>
      <c r="Q246" s="58"/>
      <c r="R246" s="58"/>
      <c r="S246" s="58"/>
      <c r="T246" s="58"/>
      <c r="U246" s="58"/>
      <c r="V246" s="58"/>
      <c r="W246" s="58"/>
      <c r="X246" s="58"/>
      <c r="Y246" s="58"/>
    </row>
    <row r="247" spans="1:25" ht="18" customHeight="1" x14ac:dyDescent="0.2">
      <c r="A247" s="23"/>
      <c r="B247" s="23"/>
      <c r="C247" s="23"/>
      <c r="D247" s="23"/>
      <c r="E247" s="58"/>
      <c r="F247" s="8"/>
      <c r="G247" s="58"/>
      <c r="H247" s="58"/>
      <c r="I247" s="8"/>
      <c r="J247" s="58"/>
      <c r="K247" s="58"/>
      <c r="L247" s="58"/>
      <c r="M247" s="58"/>
      <c r="N247" s="58"/>
      <c r="O247" s="58"/>
      <c r="P247" s="58"/>
      <c r="Q247" s="58"/>
      <c r="R247" s="58"/>
      <c r="S247" s="58"/>
      <c r="T247" s="58"/>
      <c r="U247" s="58"/>
      <c r="V247" s="58"/>
      <c r="W247" s="58"/>
      <c r="X247" s="58"/>
      <c r="Y247" s="58"/>
    </row>
    <row r="248" spans="1:25" ht="18" customHeight="1" x14ac:dyDescent="0.2">
      <c r="A248" s="23"/>
      <c r="B248" s="23"/>
      <c r="C248" s="23"/>
      <c r="D248" s="23"/>
      <c r="E248" s="58"/>
      <c r="F248" s="8"/>
      <c r="G248" s="58"/>
      <c r="H248" s="58"/>
      <c r="I248" s="8"/>
      <c r="J248" s="58"/>
      <c r="K248" s="58"/>
      <c r="L248" s="58"/>
      <c r="M248" s="58"/>
      <c r="N248" s="58"/>
      <c r="O248" s="58"/>
      <c r="P248" s="58"/>
      <c r="Q248" s="58"/>
      <c r="R248" s="58"/>
      <c r="S248" s="58"/>
      <c r="T248" s="58"/>
      <c r="U248" s="58"/>
      <c r="V248" s="58"/>
      <c r="W248" s="58"/>
      <c r="X248" s="58"/>
      <c r="Y248" s="58"/>
    </row>
    <row r="249" spans="1:25" ht="18" customHeight="1" x14ac:dyDescent="0.2">
      <c r="A249" s="23"/>
      <c r="B249" s="23"/>
      <c r="C249" s="23"/>
      <c r="D249" s="23"/>
      <c r="E249" s="58"/>
      <c r="F249" s="8"/>
      <c r="G249" s="58"/>
      <c r="H249" s="58"/>
      <c r="I249" s="8"/>
      <c r="J249" s="58"/>
      <c r="K249" s="58"/>
      <c r="L249" s="58"/>
      <c r="M249" s="58"/>
      <c r="N249" s="58"/>
      <c r="O249" s="58"/>
      <c r="P249" s="58"/>
      <c r="Q249" s="58"/>
      <c r="R249" s="58"/>
      <c r="S249" s="58"/>
      <c r="T249" s="58"/>
      <c r="U249" s="58"/>
      <c r="V249" s="58"/>
      <c r="W249" s="58"/>
      <c r="X249" s="58"/>
      <c r="Y249" s="58"/>
    </row>
    <row r="250" spans="1:25" ht="18" customHeight="1" x14ac:dyDescent="0.2">
      <c r="A250" s="23"/>
      <c r="B250" s="23"/>
      <c r="C250" s="23"/>
      <c r="D250" s="23"/>
      <c r="E250" s="58"/>
      <c r="F250" s="8"/>
      <c r="G250" s="58"/>
      <c r="H250" s="58"/>
      <c r="I250" s="8"/>
      <c r="J250" s="58"/>
      <c r="K250" s="58"/>
      <c r="L250" s="58"/>
      <c r="M250" s="58"/>
      <c r="N250" s="58"/>
      <c r="O250" s="58"/>
      <c r="P250" s="58"/>
      <c r="Q250" s="58"/>
      <c r="R250" s="58"/>
      <c r="S250" s="58"/>
      <c r="T250" s="58"/>
      <c r="U250" s="58"/>
      <c r="V250" s="58"/>
      <c r="W250" s="58"/>
      <c r="X250" s="58"/>
      <c r="Y250" s="58"/>
    </row>
    <row r="251" spans="1:25" ht="18" customHeight="1" x14ac:dyDescent="0.2">
      <c r="A251" s="23"/>
      <c r="B251" s="23"/>
      <c r="C251" s="23"/>
      <c r="D251" s="23"/>
      <c r="E251" s="58"/>
      <c r="F251" s="8"/>
      <c r="G251" s="58"/>
      <c r="H251" s="58"/>
      <c r="I251" s="8"/>
      <c r="J251" s="58"/>
      <c r="K251" s="58"/>
      <c r="L251" s="58"/>
      <c r="M251" s="58"/>
      <c r="N251" s="58"/>
      <c r="O251" s="58"/>
      <c r="P251" s="58"/>
      <c r="Q251" s="58"/>
      <c r="R251" s="58"/>
      <c r="S251" s="58"/>
      <c r="T251" s="58"/>
      <c r="U251" s="58"/>
      <c r="V251" s="58"/>
      <c r="W251" s="58"/>
      <c r="X251" s="58"/>
      <c r="Y251" s="58"/>
    </row>
    <row r="252" spans="1:25" ht="18" customHeight="1" x14ac:dyDescent="0.2">
      <c r="A252" s="23"/>
      <c r="B252" s="23"/>
      <c r="C252" s="23"/>
      <c r="D252" s="23"/>
      <c r="E252" s="58"/>
      <c r="F252" s="8"/>
      <c r="G252" s="58"/>
      <c r="H252" s="58"/>
      <c r="I252" s="8"/>
      <c r="J252" s="58"/>
      <c r="K252" s="58"/>
      <c r="L252" s="58"/>
      <c r="M252" s="58"/>
      <c r="N252" s="58"/>
      <c r="O252" s="58"/>
      <c r="P252" s="58"/>
      <c r="Q252" s="58"/>
      <c r="R252" s="58"/>
      <c r="S252" s="58"/>
      <c r="T252" s="58"/>
      <c r="U252" s="58"/>
      <c r="V252" s="58"/>
      <c r="W252" s="58"/>
      <c r="X252" s="58"/>
      <c r="Y252" s="58"/>
    </row>
    <row r="253" spans="1:25" ht="18" customHeight="1" x14ac:dyDescent="0.2">
      <c r="A253" s="23"/>
      <c r="B253" s="23"/>
      <c r="C253" s="23"/>
      <c r="D253" s="23"/>
      <c r="E253" s="58"/>
      <c r="F253" s="8"/>
      <c r="G253" s="58"/>
      <c r="H253" s="58"/>
      <c r="I253" s="8"/>
      <c r="J253" s="58"/>
      <c r="K253" s="58"/>
      <c r="L253" s="58"/>
      <c r="M253" s="58"/>
      <c r="N253" s="58"/>
      <c r="O253" s="58"/>
      <c r="P253" s="58"/>
      <c r="Q253" s="58"/>
      <c r="R253" s="58"/>
      <c r="S253" s="58"/>
      <c r="T253" s="58"/>
      <c r="U253" s="58"/>
      <c r="V253" s="58"/>
      <c r="W253" s="58"/>
      <c r="X253" s="58"/>
      <c r="Y253" s="58"/>
    </row>
    <row r="254" spans="1:25" ht="18" customHeight="1" x14ac:dyDescent="0.2">
      <c r="A254" s="23"/>
      <c r="B254" s="23"/>
      <c r="C254" s="23"/>
      <c r="D254" s="23"/>
      <c r="E254" s="58"/>
      <c r="F254" s="8"/>
      <c r="G254" s="58"/>
      <c r="H254" s="58"/>
      <c r="I254" s="8"/>
      <c r="J254" s="58"/>
      <c r="K254" s="58"/>
      <c r="L254" s="58"/>
      <c r="M254" s="58"/>
      <c r="N254" s="58"/>
      <c r="O254" s="58"/>
      <c r="P254" s="58"/>
      <c r="Q254" s="58"/>
      <c r="R254" s="58"/>
      <c r="S254" s="58"/>
      <c r="T254" s="58"/>
      <c r="U254" s="58"/>
      <c r="V254" s="58"/>
      <c r="W254" s="58"/>
      <c r="X254" s="58"/>
      <c r="Y254" s="58"/>
    </row>
    <row r="255" spans="1:25" ht="18" customHeight="1" x14ac:dyDescent="0.2">
      <c r="A255" s="23"/>
      <c r="B255" s="23"/>
      <c r="C255" s="23"/>
      <c r="D255" s="23"/>
      <c r="E255" s="58"/>
      <c r="F255" s="8"/>
      <c r="G255" s="58"/>
      <c r="H255" s="58"/>
      <c r="I255" s="8"/>
      <c r="J255" s="58"/>
      <c r="K255" s="58"/>
      <c r="L255" s="58"/>
      <c r="M255" s="58"/>
      <c r="N255" s="58"/>
      <c r="O255" s="58"/>
      <c r="P255" s="58"/>
      <c r="Q255" s="58"/>
      <c r="R255" s="58"/>
      <c r="S255" s="58"/>
      <c r="T255" s="58"/>
      <c r="U255" s="58"/>
      <c r="V255" s="58"/>
      <c r="W255" s="58"/>
      <c r="X255" s="58"/>
      <c r="Y255" s="58"/>
    </row>
    <row r="256" spans="1:25" ht="18" customHeight="1" x14ac:dyDescent="0.2">
      <c r="A256" s="23"/>
      <c r="B256" s="23"/>
      <c r="C256" s="23"/>
      <c r="D256" s="23"/>
      <c r="E256" s="58"/>
      <c r="F256" s="8"/>
      <c r="G256" s="58"/>
      <c r="H256" s="58"/>
      <c r="I256" s="8"/>
      <c r="J256" s="58"/>
      <c r="K256" s="58"/>
      <c r="L256" s="58"/>
      <c r="M256" s="58"/>
      <c r="N256" s="58"/>
      <c r="O256" s="58"/>
      <c r="P256" s="58"/>
      <c r="Q256" s="58"/>
      <c r="R256" s="58"/>
      <c r="S256" s="58"/>
      <c r="T256" s="58"/>
      <c r="U256" s="58"/>
      <c r="V256" s="58"/>
      <c r="W256" s="58"/>
      <c r="X256" s="58"/>
      <c r="Y256" s="58"/>
    </row>
    <row r="257" spans="1:25" ht="18" customHeight="1" x14ac:dyDescent="0.2">
      <c r="A257" s="23"/>
      <c r="B257" s="23"/>
      <c r="C257" s="23"/>
      <c r="D257" s="23"/>
      <c r="E257" s="58"/>
      <c r="F257" s="8"/>
      <c r="G257" s="58"/>
      <c r="H257" s="58"/>
      <c r="I257" s="8"/>
      <c r="J257" s="58"/>
      <c r="K257" s="58"/>
      <c r="L257" s="58"/>
      <c r="M257" s="58"/>
      <c r="N257" s="58"/>
      <c r="O257" s="58"/>
      <c r="P257" s="58"/>
      <c r="Q257" s="58"/>
      <c r="R257" s="58"/>
      <c r="S257" s="58"/>
      <c r="T257" s="58"/>
      <c r="U257" s="58"/>
      <c r="V257" s="58"/>
      <c r="W257" s="58"/>
      <c r="X257" s="58"/>
      <c r="Y257" s="58"/>
    </row>
    <row r="258" spans="1:25" ht="18" customHeight="1" x14ac:dyDescent="0.2">
      <c r="A258" s="23"/>
      <c r="B258" s="23"/>
      <c r="C258" s="23"/>
      <c r="D258" s="23"/>
      <c r="E258" s="58"/>
      <c r="F258" s="8"/>
      <c r="G258" s="58"/>
      <c r="H258" s="58"/>
      <c r="I258" s="8"/>
      <c r="J258" s="58"/>
      <c r="K258" s="58"/>
      <c r="L258" s="58"/>
      <c r="M258" s="58"/>
      <c r="N258" s="58"/>
      <c r="O258" s="58"/>
      <c r="P258" s="58"/>
      <c r="Q258" s="58"/>
      <c r="R258" s="58"/>
      <c r="S258" s="58"/>
      <c r="T258" s="58"/>
      <c r="U258" s="58"/>
      <c r="V258" s="58"/>
      <c r="W258" s="58"/>
      <c r="X258" s="58"/>
      <c r="Y258" s="58"/>
    </row>
    <row r="259" spans="1:25" ht="18" customHeight="1" x14ac:dyDescent="0.2">
      <c r="A259" s="23"/>
      <c r="B259" s="23"/>
      <c r="C259" s="23"/>
      <c r="D259" s="23"/>
      <c r="E259" s="58"/>
      <c r="F259" s="8"/>
      <c r="G259" s="58"/>
      <c r="H259" s="58"/>
      <c r="I259" s="8"/>
      <c r="J259" s="58"/>
      <c r="K259" s="58"/>
      <c r="L259" s="58"/>
      <c r="M259" s="58"/>
      <c r="N259" s="58"/>
      <c r="O259" s="58"/>
      <c r="P259" s="58"/>
      <c r="Q259" s="58"/>
      <c r="R259" s="58"/>
      <c r="S259" s="58"/>
      <c r="T259" s="58"/>
      <c r="U259" s="58"/>
      <c r="V259" s="58"/>
      <c r="W259" s="58"/>
      <c r="X259" s="58"/>
      <c r="Y259" s="58"/>
    </row>
    <row r="260" spans="1:25" ht="18" customHeight="1" x14ac:dyDescent="0.2">
      <c r="A260" s="23"/>
      <c r="B260" s="23"/>
      <c r="C260" s="23"/>
      <c r="D260" s="23"/>
      <c r="E260" s="58"/>
      <c r="F260" s="8"/>
      <c r="G260" s="58"/>
      <c r="H260" s="58"/>
      <c r="I260" s="8"/>
      <c r="J260" s="58"/>
      <c r="K260" s="58"/>
      <c r="L260" s="58"/>
      <c r="M260" s="58"/>
      <c r="N260" s="58"/>
      <c r="O260" s="58"/>
      <c r="P260" s="58"/>
      <c r="Q260" s="58"/>
      <c r="R260" s="58"/>
      <c r="S260" s="58"/>
      <c r="T260" s="58"/>
      <c r="U260" s="58"/>
      <c r="V260" s="58"/>
      <c r="W260" s="58"/>
      <c r="X260" s="58"/>
      <c r="Y260" s="58"/>
    </row>
    <row r="261" spans="1:25" ht="18" customHeight="1" x14ac:dyDescent="0.2">
      <c r="A261" s="23"/>
      <c r="B261" s="23"/>
      <c r="C261" s="23"/>
      <c r="D261" s="23"/>
      <c r="E261" s="58"/>
      <c r="F261" s="8"/>
      <c r="G261" s="58"/>
      <c r="H261" s="58"/>
      <c r="I261" s="8"/>
      <c r="J261" s="58"/>
      <c r="K261" s="58"/>
      <c r="L261" s="58"/>
      <c r="M261" s="58"/>
      <c r="N261" s="58"/>
      <c r="O261" s="58"/>
      <c r="P261" s="58"/>
      <c r="Q261" s="58"/>
      <c r="R261" s="58"/>
      <c r="S261" s="58"/>
      <c r="T261" s="58"/>
      <c r="U261" s="58"/>
      <c r="V261" s="58"/>
      <c r="W261" s="58"/>
      <c r="X261" s="58"/>
      <c r="Y261" s="58"/>
    </row>
    <row r="262" spans="1:25" ht="18" customHeight="1" x14ac:dyDescent="0.2">
      <c r="A262" s="23"/>
      <c r="B262" s="23"/>
      <c r="C262" s="23"/>
      <c r="D262" s="23"/>
      <c r="E262" s="58"/>
      <c r="F262" s="8"/>
      <c r="G262" s="58"/>
      <c r="H262" s="58"/>
      <c r="I262" s="8"/>
      <c r="J262" s="58"/>
      <c r="K262" s="58"/>
      <c r="L262" s="58"/>
      <c r="M262" s="58"/>
      <c r="N262" s="58"/>
      <c r="O262" s="58"/>
      <c r="P262" s="58"/>
      <c r="Q262" s="58"/>
      <c r="R262" s="58"/>
      <c r="S262" s="58"/>
      <c r="T262" s="58"/>
      <c r="U262" s="58"/>
      <c r="V262" s="58"/>
      <c r="W262" s="58"/>
      <c r="X262" s="58"/>
      <c r="Y262" s="58"/>
    </row>
    <row r="263" spans="1:25" ht="18" customHeight="1" x14ac:dyDescent="0.2">
      <c r="A263" s="23"/>
      <c r="B263" s="23"/>
      <c r="C263" s="23"/>
      <c r="D263" s="23"/>
      <c r="E263" s="58"/>
      <c r="F263" s="8"/>
      <c r="G263" s="58"/>
      <c r="H263" s="58"/>
      <c r="I263" s="8"/>
      <c r="J263" s="58"/>
      <c r="K263" s="58"/>
      <c r="L263" s="58"/>
      <c r="M263" s="58"/>
      <c r="N263" s="58"/>
      <c r="O263" s="58"/>
      <c r="P263" s="58"/>
      <c r="Q263" s="58"/>
      <c r="R263" s="58"/>
      <c r="S263" s="58"/>
      <c r="T263" s="58"/>
      <c r="U263" s="58"/>
      <c r="V263" s="58"/>
      <c r="W263" s="58"/>
      <c r="X263" s="58"/>
      <c r="Y263" s="58"/>
    </row>
    <row r="264" spans="1:25" ht="18" customHeight="1" x14ac:dyDescent="0.2">
      <c r="A264" s="23"/>
      <c r="B264" s="23"/>
      <c r="C264" s="23"/>
      <c r="D264" s="23"/>
      <c r="E264" s="58"/>
      <c r="F264" s="8"/>
      <c r="G264" s="58"/>
      <c r="H264" s="58"/>
      <c r="I264" s="8"/>
      <c r="J264" s="58"/>
      <c r="K264" s="58"/>
      <c r="L264" s="58"/>
      <c r="M264" s="58"/>
      <c r="N264" s="58"/>
      <c r="O264" s="58"/>
      <c r="P264" s="58"/>
      <c r="Q264" s="58"/>
      <c r="R264" s="58"/>
      <c r="S264" s="58"/>
      <c r="T264" s="58"/>
      <c r="U264" s="58"/>
      <c r="V264" s="58"/>
      <c r="W264" s="58"/>
      <c r="X264" s="58"/>
      <c r="Y264" s="58"/>
    </row>
    <row r="265" spans="1:25" ht="18" customHeight="1" x14ac:dyDescent="0.2">
      <c r="A265" s="23"/>
      <c r="B265" s="23"/>
      <c r="C265" s="23"/>
      <c r="D265" s="23"/>
      <c r="E265" s="58"/>
      <c r="F265" s="8"/>
      <c r="G265" s="58"/>
      <c r="H265" s="58"/>
      <c r="I265" s="8"/>
      <c r="J265" s="58"/>
      <c r="K265" s="58"/>
      <c r="L265" s="58"/>
      <c r="M265" s="58"/>
      <c r="N265" s="58"/>
      <c r="O265" s="58"/>
      <c r="P265" s="58"/>
      <c r="Q265" s="58"/>
      <c r="R265" s="58"/>
      <c r="S265" s="58"/>
      <c r="T265" s="58"/>
      <c r="U265" s="58"/>
      <c r="V265" s="58"/>
      <c r="W265" s="58"/>
      <c r="X265" s="58"/>
      <c r="Y265" s="58"/>
    </row>
    <row r="266" spans="1:25" ht="18" customHeight="1" x14ac:dyDescent="0.2">
      <c r="A266" s="23"/>
      <c r="B266" s="23"/>
      <c r="C266" s="23"/>
      <c r="D266" s="23"/>
      <c r="E266" s="58"/>
      <c r="F266" s="8"/>
      <c r="G266" s="58"/>
      <c r="H266" s="58"/>
      <c r="I266" s="8"/>
      <c r="J266" s="58"/>
      <c r="K266" s="58"/>
      <c r="L266" s="58"/>
      <c r="M266" s="58"/>
      <c r="N266" s="58"/>
      <c r="O266" s="58"/>
      <c r="P266" s="58"/>
      <c r="Q266" s="58"/>
      <c r="R266" s="58"/>
      <c r="S266" s="58"/>
      <c r="T266" s="58"/>
      <c r="U266" s="58"/>
      <c r="V266" s="58"/>
      <c r="W266" s="58"/>
      <c r="X266" s="58"/>
      <c r="Y266" s="58"/>
    </row>
    <row r="267" spans="1:25" ht="18" customHeight="1" x14ac:dyDescent="0.2">
      <c r="A267" s="23"/>
      <c r="B267" s="23"/>
      <c r="C267" s="23"/>
      <c r="D267" s="23"/>
      <c r="E267" s="58"/>
      <c r="F267" s="8"/>
      <c r="G267" s="58"/>
      <c r="H267" s="58"/>
      <c r="I267" s="8"/>
      <c r="J267" s="58"/>
      <c r="K267" s="58"/>
      <c r="L267" s="58"/>
      <c r="M267" s="58"/>
      <c r="N267" s="58"/>
      <c r="O267" s="58"/>
      <c r="P267" s="58"/>
      <c r="Q267" s="58"/>
      <c r="R267" s="58"/>
      <c r="S267" s="58"/>
      <c r="T267" s="58"/>
      <c r="U267" s="58"/>
      <c r="V267" s="58"/>
      <c r="W267" s="58"/>
      <c r="X267" s="58"/>
      <c r="Y267" s="58"/>
    </row>
    <row r="268" spans="1:25" ht="18" customHeight="1" x14ac:dyDescent="0.2">
      <c r="A268" s="23"/>
      <c r="B268" s="23"/>
      <c r="C268" s="23"/>
      <c r="D268" s="23"/>
      <c r="E268" s="58"/>
      <c r="F268" s="8"/>
      <c r="G268" s="58"/>
      <c r="H268" s="58"/>
      <c r="I268" s="8"/>
      <c r="J268" s="58"/>
      <c r="K268" s="58"/>
      <c r="L268" s="58"/>
      <c r="M268" s="58"/>
      <c r="N268" s="58"/>
      <c r="O268" s="58"/>
      <c r="P268" s="58"/>
      <c r="Q268" s="58"/>
      <c r="R268" s="58"/>
      <c r="S268" s="58"/>
      <c r="T268" s="58"/>
      <c r="U268" s="58"/>
      <c r="V268" s="58"/>
      <c r="W268" s="58"/>
      <c r="X268" s="58"/>
      <c r="Y268" s="58"/>
    </row>
    <row r="269" spans="1:25" ht="18" customHeight="1" x14ac:dyDescent="0.2">
      <c r="A269" s="23"/>
      <c r="B269" s="23"/>
      <c r="C269" s="23"/>
      <c r="D269" s="23"/>
      <c r="E269" s="58"/>
      <c r="F269" s="8"/>
      <c r="G269" s="58"/>
      <c r="H269" s="58"/>
      <c r="I269" s="8"/>
      <c r="J269" s="58"/>
      <c r="K269" s="58"/>
      <c r="L269" s="58"/>
      <c r="M269" s="58"/>
      <c r="N269" s="58"/>
      <c r="O269" s="58"/>
      <c r="P269" s="58"/>
      <c r="Q269" s="58"/>
      <c r="R269" s="58"/>
      <c r="S269" s="58"/>
      <c r="T269" s="58"/>
      <c r="U269" s="58"/>
      <c r="V269" s="58"/>
      <c r="W269" s="58"/>
      <c r="X269" s="58"/>
      <c r="Y269" s="58"/>
    </row>
    <row r="270" spans="1:25" ht="18" customHeight="1" x14ac:dyDescent="0.2">
      <c r="A270" s="23"/>
      <c r="B270" s="23"/>
      <c r="C270" s="23"/>
      <c r="D270" s="23"/>
      <c r="E270" s="58"/>
      <c r="F270" s="8"/>
      <c r="G270" s="58"/>
      <c r="H270" s="58"/>
      <c r="I270" s="8"/>
      <c r="J270" s="58"/>
      <c r="K270" s="58"/>
      <c r="L270" s="58"/>
      <c r="M270" s="58"/>
      <c r="N270" s="58"/>
      <c r="O270" s="58"/>
      <c r="P270" s="58"/>
      <c r="Q270" s="58"/>
      <c r="R270" s="58"/>
      <c r="S270" s="58"/>
      <c r="T270" s="58"/>
      <c r="U270" s="58"/>
      <c r="V270" s="58"/>
      <c r="W270" s="58"/>
      <c r="X270" s="58"/>
      <c r="Y270" s="58"/>
    </row>
    <row r="271" spans="1:25" ht="18" customHeight="1" x14ac:dyDescent="0.2">
      <c r="A271" s="23"/>
      <c r="B271" s="23"/>
      <c r="C271" s="23"/>
      <c r="D271" s="23"/>
      <c r="E271" s="58"/>
      <c r="F271" s="8"/>
      <c r="G271" s="58"/>
      <c r="H271" s="58"/>
      <c r="I271" s="8"/>
      <c r="J271" s="58"/>
      <c r="K271" s="58"/>
      <c r="L271" s="58"/>
      <c r="M271" s="58"/>
      <c r="N271" s="58"/>
      <c r="O271" s="58"/>
      <c r="P271" s="58"/>
      <c r="Q271" s="58"/>
      <c r="R271" s="58"/>
      <c r="S271" s="58"/>
      <c r="T271" s="58"/>
      <c r="U271" s="58"/>
      <c r="V271" s="58"/>
      <c r="W271" s="58"/>
      <c r="X271" s="58"/>
      <c r="Y271" s="58"/>
    </row>
    <row r="272" spans="1:25" ht="18" customHeight="1" x14ac:dyDescent="0.2">
      <c r="A272" s="23"/>
      <c r="B272" s="23"/>
      <c r="C272" s="23"/>
      <c r="D272" s="23"/>
      <c r="E272" s="58"/>
      <c r="F272" s="8"/>
      <c r="G272" s="58"/>
      <c r="H272" s="58"/>
      <c r="I272" s="8"/>
      <c r="J272" s="58"/>
      <c r="K272" s="58"/>
      <c r="L272" s="58"/>
      <c r="M272" s="58"/>
      <c r="N272" s="58"/>
      <c r="O272" s="58"/>
      <c r="P272" s="58"/>
      <c r="Q272" s="58"/>
      <c r="R272" s="58"/>
      <c r="S272" s="58"/>
      <c r="T272" s="58"/>
      <c r="U272" s="58"/>
      <c r="V272" s="58"/>
      <c r="W272" s="58"/>
      <c r="X272" s="58"/>
      <c r="Y272" s="58"/>
    </row>
    <row r="273" spans="1:25" ht="18" customHeight="1" x14ac:dyDescent="0.2">
      <c r="A273" s="23"/>
      <c r="B273" s="23"/>
      <c r="C273" s="23"/>
      <c r="D273" s="23"/>
      <c r="E273" s="58"/>
      <c r="F273" s="58"/>
      <c r="G273" s="58"/>
      <c r="H273" s="58"/>
      <c r="I273" s="8"/>
      <c r="J273" s="58"/>
      <c r="K273" s="58"/>
      <c r="L273" s="58"/>
      <c r="M273" s="58"/>
      <c r="N273" s="58"/>
      <c r="O273" s="58"/>
      <c r="P273" s="58"/>
      <c r="Q273" s="58"/>
      <c r="R273" s="58"/>
      <c r="S273" s="58"/>
      <c r="T273" s="58"/>
      <c r="U273" s="58"/>
      <c r="V273" s="58"/>
      <c r="W273" s="58"/>
      <c r="X273" s="58"/>
      <c r="Y273" s="58"/>
    </row>
    <row r="274" spans="1:25" ht="18" customHeight="1" x14ac:dyDescent="0.2">
      <c r="A274" s="23"/>
      <c r="B274" s="23"/>
      <c r="C274" s="23"/>
      <c r="D274" s="23"/>
      <c r="E274" s="58"/>
      <c r="F274" s="58"/>
      <c r="G274" s="58"/>
      <c r="H274" s="58"/>
      <c r="I274" s="8"/>
      <c r="J274" s="58"/>
      <c r="K274" s="58"/>
      <c r="L274" s="58"/>
      <c r="M274" s="58"/>
      <c r="N274" s="58"/>
      <c r="O274" s="58"/>
      <c r="P274" s="58"/>
      <c r="Q274" s="58"/>
      <c r="R274" s="58"/>
      <c r="S274" s="58"/>
      <c r="T274" s="58"/>
      <c r="U274" s="58"/>
      <c r="V274" s="58"/>
      <c r="W274" s="58"/>
      <c r="X274" s="58"/>
      <c r="Y274" s="58"/>
    </row>
    <row r="275" spans="1:25" ht="18" customHeight="1" x14ac:dyDescent="0.2">
      <c r="A275" s="23"/>
      <c r="B275" s="23"/>
      <c r="C275" s="23"/>
      <c r="D275" s="23"/>
      <c r="E275" s="58"/>
      <c r="F275" s="58"/>
      <c r="G275" s="58"/>
      <c r="H275" s="58"/>
      <c r="I275" s="8"/>
      <c r="J275" s="58"/>
      <c r="K275" s="58"/>
      <c r="L275" s="58"/>
      <c r="M275" s="58"/>
      <c r="N275" s="58"/>
      <c r="O275" s="58"/>
      <c r="P275" s="58"/>
      <c r="Q275" s="58"/>
      <c r="R275" s="58"/>
      <c r="S275" s="58"/>
      <c r="T275" s="58"/>
      <c r="U275" s="58"/>
      <c r="V275" s="58"/>
      <c r="W275" s="58"/>
      <c r="X275" s="58"/>
      <c r="Y275" s="58"/>
    </row>
    <row r="276" spans="1:25" ht="18" customHeight="1" x14ac:dyDescent="0.2">
      <c r="A276" s="23"/>
      <c r="B276" s="23"/>
      <c r="C276" s="23"/>
      <c r="D276" s="23"/>
      <c r="E276" s="58"/>
      <c r="F276" s="58"/>
      <c r="G276" s="58"/>
      <c r="H276" s="58"/>
      <c r="I276" s="8"/>
      <c r="J276" s="58"/>
      <c r="K276" s="58"/>
      <c r="L276" s="58"/>
      <c r="M276" s="58"/>
      <c r="N276" s="58"/>
      <c r="O276" s="58"/>
      <c r="P276" s="58"/>
      <c r="Q276" s="58"/>
      <c r="R276" s="58"/>
      <c r="S276" s="58"/>
      <c r="T276" s="58"/>
      <c r="U276" s="58"/>
      <c r="V276" s="58"/>
      <c r="W276" s="58"/>
      <c r="X276" s="58"/>
      <c r="Y276" s="58"/>
    </row>
    <row r="277" spans="1:25" ht="18" customHeight="1" x14ac:dyDescent="0.2">
      <c r="A277" s="23"/>
      <c r="B277" s="23"/>
      <c r="C277" s="23"/>
      <c r="D277" s="23"/>
      <c r="E277" s="58"/>
      <c r="F277" s="58"/>
      <c r="G277" s="58"/>
      <c r="H277" s="58"/>
      <c r="I277" s="8"/>
      <c r="J277" s="58"/>
      <c r="K277" s="58"/>
      <c r="L277" s="58"/>
      <c r="M277" s="58"/>
      <c r="N277" s="58"/>
      <c r="O277" s="58"/>
      <c r="P277" s="58"/>
      <c r="Q277" s="58"/>
      <c r="R277" s="58"/>
      <c r="S277" s="58"/>
      <c r="T277" s="58"/>
      <c r="U277" s="58"/>
      <c r="V277" s="58"/>
      <c r="W277" s="58"/>
      <c r="X277" s="58"/>
      <c r="Y277" s="58"/>
    </row>
    <row r="278" spans="1:25" ht="18" customHeight="1" x14ac:dyDescent="0.2">
      <c r="A278" s="23"/>
      <c r="B278" s="23"/>
      <c r="C278" s="23"/>
      <c r="D278" s="23"/>
      <c r="E278" s="58"/>
      <c r="F278" s="58"/>
      <c r="G278" s="58"/>
      <c r="H278" s="58"/>
      <c r="I278" s="8"/>
      <c r="J278" s="58"/>
      <c r="K278" s="58"/>
      <c r="L278" s="58"/>
      <c r="M278" s="58"/>
      <c r="N278" s="58"/>
      <c r="O278" s="58"/>
      <c r="P278" s="58"/>
      <c r="Q278" s="58"/>
      <c r="R278" s="58"/>
      <c r="S278" s="58"/>
      <c r="T278" s="58"/>
      <c r="U278" s="58"/>
      <c r="V278" s="58"/>
      <c r="W278" s="58"/>
      <c r="X278" s="58"/>
      <c r="Y278" s="58"/>
    </row>
    <row r="279" spans="1:25" ht="18" customHeight="1" x14ac:dyDescent="0.2">
      <c r="A279" s="23"/>
      <c r="B279" s="23"/>
      <c r="C279" s="23"/>
      <c r="D279" s="23"/>
      <c r="E279" s="58"/>
      <c r="F279" s="58"/>
      <c r="G279" s="58"/>
      <c r="H279" s="58"/>
      <c r="I279" s="8"/>
      <c r="J279" s="58"/>
      <c r="K279" s="58"/>
      <c r="L279" s="58"/>
      <c r="M279" s="58"/>
      <c r="N279" s="58"/>
      <c r="O279" s="58"/>
      <c r="P279" s="58"/>
      <c r="Q279" s="58"/>
      <c r="R279" s="58"/>
      <c r="S279" s="58"/>
      <c r="T279" s="58"/>
      <c r="U279" s="58"/>
      <c r="V279" s="58"/>
      <c r="W279" s="58"/>
      <c r="X279" s="58"/>
      <c r="Y279" s="58"/>
    </row>
    <row r="280" spans="1:25" ht="18" customHeight="1" x14ac:dyDescent="0.2">
      <c r="A280" s="23"/>
      <c r="B280" s="23"/>
      <c r="C280" s="23"/>
      <c r="D280" s="23"/>
      <c r="E280" s="58"/>
      <c r="F280" s="58"/>
      <c r="G280" s="58"/>
      <c r="H280" s="58"/>
      <c r="I280" s="8"/>
      <c r="J280" s="58"/>
      <c r="K280" s="58"/>
      <c r="L280" s="58"/>
      <c r="M280" s="58"/>
      <c r="N280" s="58"/>
      <c r="O280" s="58"/>
      <c r="P280" s="58"/>
      <c r="Q280" s="58"/>
      <c r="R280" s="58"/>
      <c r="S280" s="58"/>
      <c r="T280" s="58"/>
      <c r="U280" s="58"/>
      <c r="V280" s="58"/>
      <c r="W280" s="58"/>
      <c r="X280" s="58"/>
      <c r="Y280" s="58"/>
    </row>
    <row r="281" spans="1:25" ht="18" customHeight="1" x14ac:dyDescent="0.2">
      <c r="A281" s="23"/>
      <c r="B281" s="23"/>
      <c r="C281" s="23"/>
      <c r="D281" s="23"/>
      <c r="E281" s="58"/>
      <c r="F281" s="58"/>
      <c r="G281" s="58"/>
      <c r="H281" s="58"/>
      <c r="I281" s="8"/>
      <c r="J281" s="58"/>
      <c r="K281" s="58"/>
      <c r="L281" s="58"/>
      <c r="M281" s="58"/>
      <c r="N281" s="58"/>
      <c r="O281" s="58"/>
      <c r="P281" s="58"/>
      <c r="Q281" s="58"/>
      <c r="R281" s="58"/>
      <c r="S281" s="58"/>
      <c r="T281" s="58"/>
      <c r="U281" s="58"/>
      <c r="V281" s="58"/>
      <c r="W281" s="58"/>
      <c r="X281" s="58"/>
      <c r="Y281" s="58"/>
    </row>
    <row r="282" spans="1:25" ht="18" customHeight="1" x14ac:dyDescent="0.2">
      <c r="A282" s="23"/>
      <c r="B282" s="23"/>
      <c r="C282" s="23"/>
      <c r="D282" s="23"/>
      <c r="E282" s="58"/>
      <c r="F282" s="58"/>
      <c r="G282" s="58"/>
      <c r="H282" s="58"/>
      <c r="I282" s="8"/>
      <c r="J282" s="58"/>
      <c r="K282" s="58"/>
      <c r="L282" s="58"/>
      <c r="M282" s="58"/>
      <c r="N282" s="58"/>
      <c r="O282" s="58"/>
      <c r="P282" s="58"/>
      <c r="Q282" s="58"/>
      <c r="R282" s="58"/>
      <c r="S282" s="58"/>
      <c r="T282" s="58"/>
      <c r="U282" s="58"/>
      <c r="V282" s="58"/>
      <c r="W282" s="58"/>
      <c r="X282" s="58"/>
      <c r="Y282" s="58"/>
    </row>
    <row r="283" spans="1:25" ht="18" customHeight="1" x14ac:dyDescent="0.2">
      <c r="A283" s="23"/>
      <c r="B283" s="23"/>
      <c r="C283" s="23"/>
      <c r="D283" s="23"/>
      <c r="E283" s="58"/>
      <c r="F283" s="58"/>
      <c r="G283" s="58"/>
      <c r="H283" s="58"/>
      <c r="I283" s="8"/>
      <c r="J283" s="58"/>
      <c r="K283" s="58"/>
      <c r="L283" s="58"/>
      <c r="M283" s="58"/>
      <c r="N283" s="58"/>
      <c r="O283" s="58"/>
      <c r="P283" s="58"/>
      <c r="Q283" s="58"/>
      <c r="R283" s="58"/>
      <c r="S283" s="58"/>
      <c r="T283" s="58"/>
      <c r="U283" s="58"/>
      <c r="V283" s="58"/>
      <c r="W283" s="58"/>
      <c r="X283" s="58"/>
      <c r="Y283" s="58"/>
    </row>
    <row r="284" spans="1:25" ht="18" customHeight="1" x14ac:dyDescent="0.2">
      <c r="A284" s="23"/>
      <c r="B284" s="23"/>
      <c r="C284" s="23"/>
      <c r="D284" s="23"/>
      <c r="E284" s="58"/>
      <c r="F284" s="58"/>
      <c r="G284" s="58"/>
      <c r="H284" s="58"/>
      <c r="I284" s="8"/>
      <c r="J284" s="58"/>
      <c r="K284" s="58"/>
      <c r="L284" s="58"/>
      <c r="M284" s="58"/>
      <c r="N284" s="58"/>
      <c r="O284" s="58"/>
      <c r="P284" s="58"/>
      <c r="Q284" s="58"/>
      <c r="R284" s="58"/>
      <c r="S284" s="58"/>
      <c r="T284" s="58"/>
      <c r="U284" s="58"/>
      <c r="V284" s="58"/>
      <c r="W284" s="58"/>
      <c r="X284" s="58"/>
      <c r="Y284" s="58"/>
    </row>
    <row r="285" spans="1:25" ht="18" customHeight="1" x14ac:dyDescent="0.2">
      <c r="A285" s="23"/>
      <c r="B285" s="23"/>
      <c r="C285" s="23"/>
      <c r="D285" s="23"/>
      <c r="E285" s="58"/>
      <c r="F285" s="58"/>
      <c r="G285" s="58"/>
      <c r="H285" s="58"/>
      <c r="I285" s="8"/>
      <c r="J285" s="58"/>
      <c r="K285" s="58"/>
      <c r="L285" s="58"/>
      <c r="M285" s="58"/>
      <c r="N285" s="58"/>
      <c r="O285" s="58"/>
      <c r="P285" s="58"/>
      <c r="Q285" s="58"/>
      <c r="R285" s="58"/>
      <c r="S285" s="58"/>
      <c r="T285" s="58"/>
      <c r="U285" s="58"/>
      <c r="V285" s="58"/>
      <c r="W285" s="58"/>
      <c r="X285" s="58"/>
      <c r="Y285" s="58"/>
    </row>
    <row r="286" spans="1:25" ht="18" customHeight="1" x14ac:dyDescent="0.2">
      <c r="A286" s="23"/>
      <c r="B286" s="23"/>
      <c r="C286" s="23"/>
      <c r="D286" s="23"/>
      <c r="E286" s="58"/>
      <c r="F286" s="58"/>
      <c r="G286" s="58"/>
      <c r="H286" s="58"/>
      <c r="I286" s="8"/>
      <c r="J286" s="58"/>
      <c r="K286" s="58"/>
      <c r="L286" s="58"/>
      <c r="M286" s="58"/>
      <c r="N286" s="58"/>
      <c r="O286" s="58"/>
      <c r="P286" s="58"/>
      <c r="Q286" s="58"/>
      <c r="R286" s="58"/>
      <c r="S286" s="58"/>
      <c r="T286" s="58"/>
      <c r="U286" s="58"/>
      <c r="V286" s="58"/>
      <c r="W286" s="58"/>
      <c r="X286" s="58"/>
      <c r="Y286" s="58"/>
    </row>
    <row r="287" spans="1:25" ht="18" customHeight="1" x14ac:dyDescent="0.2">
      <c r="A287" s="23"/>
      <c r="B287" s="23"/>
      <c r="C287" s="23"/>
      <c r="D287" s="23"/>
      <c r="E287" s="58"/>
      <c r="F287" s="58"/>
      <c r="G287" s="58"/>
      <c r="H287" s="58"/>
      <c r="I287" s="8"/>
      <c r="J287" s="58"/>
      <c r="K287" s="58"/>
      <c r="L287" s="58"/>
      <c r="M287" s="58"/>
      <c r="N287" s="58"/>
      <c r="O287" s="58"/>
      <c r="P287" s="58"/>
      <c r="Q287" s="58"/>
      <c r="R287" s="58"/>
      <c r="S287" s="58"/>
      <c r="T287" s="58"/>
      <c r="U287" s="58"/>
      <c r="V287" s="58"/>
      <c r="W287" s="58"/>
      <c r="X287" s="58"/>
      <c r="Y287" s="58"/>
    </row>
    <row r="288" spans="1:25" ht="18" customHeight="1" x14ac:dyDescent="0.2">
      <c r="A288" s="23"/>
      <c r="B288" s="23"/>
      <c r="C288" s="23"/>
      <c r="D288" s="23"/>
      <c r="E288" s="58"/>
      <c r="F288" s="58"/>
      <c r="G288" s="58"/>
      <c r="H288" s="58"/>
      <c r="I288" s="8"/>
      <c r="J288" s="58"/>
      <c r="K288" s="58"/>
      <c r="L288" s="58"/>
      <c r="M288" s="58"/>
      <c r="N288" s="58"/>
      <c r="O288" s="58"/>
      <c r="P288" s="58"/>
      <c r="Q288" s="58"/>
      <c r="R288" s="58"/>
      <c r="S288" s="58"/>
      <c r="T288" s="58"/>
      <c r="U288" s="58"/>
      <c r="V288" s="58"/>
      <c r="W288" s="58"/>
      <c r="X288" s="58"/>
      <c r="Y288" s="58"/>
    </row>
    <row r="289" spans="1:25" ht="18" customHeight="1" x14ac:dyDescent="0.2">
      <c r="A289" s="23"/>
      <c r="B289" s="23"/>
      <c r="C289" s="23"/>
      <c r="D289" s="23"/>
      <c r="E289" s="58"/>
      <c r="F289" s="58"/>
      <c r="G289" s="58"/>
      <c r="H289" s="58"/>
      <c r="I289" s="8"/>
      <c r="J289" s="58"/>
      <c r="K289" s="58"/>
      <c r="L289" s="58"/>
      <c r="M289" s="58"/>
      <c r="N289" s="58"/>
      <c r="O289" s="58"/>
      <c r="P289" s="58"/>
      <c r="Q289" s="58"/>
      <c r="R289" s="58"/>
      <c r="S289" s="58"/>
      <c r="T289" s="58"/>
      <c r="U289" s="58"/>
      <c r="V289" s="58"/>
      <c r="W289" s="58"/>
      <c r="X289" s="58"/>
      <c r="Y289" s="58"/>
    </row>
    <row r="290" spans="1:25" ht="18" customHeight="1" x14ac:dyDescent="0.2">
      <c r="A290" s="23"/>
      <c r="B290" s="23"/>
      <c r="C290" s="23"/>
      <c r="D290" s="23"/>
      <c r="E290" s="58"/>
      <c r="F290" s="58"/>
      <c r="G290" s="58"/>
      <c r="H290" s="58"/>
      <c r="I290" s="8"/>
      <c r="J290" s="58"/>
      <c r="K290" s="58"/>
      <c r="L290" s="58"/>
      <c r="M290" s="58"/>
      <c r="N290" s="58"/>
      <c r="O290" s="58"/>
      <c r="P290" s="58"/>
      <c r="Q290" s="58"/>
      <c r="R290" s="58"/>
      <c r="S290" s="58"/>
      <c r="T290" s="58"/>
      <c r="U290" s="58"/>
      <c r="V290" s="58"/>
      <c r="W290" s="58"/>
      <c r="X290" s="58"/>
      <c r="Y290" s="58"/>
    </row>
    <row r="291" spans="1:25" ht="18" customHeight="1" x14ac:dyDescent="0.2">
      <c r="A291" s="23"/>
      <c r="B291" s="23"/>
      <c r="C291" s="23"/>
      <c r="D291" s="23"/>
      <c r="E291" s="58"/>
      <c r="F291" s="58"/>
      <c r="G291" s="58"/>
      <c r="H291" s="58"/>
      <c r="I291" s="8"/>
      <c r="J291" s="58"/>
      <c r="K291" s="58"/>
      <c r="L291" s="58"/>
      <c r="M291" s="58"/>
      <c r="N291" s="58"/>
      <c r="O291" s="58"/>
      <c r="P291" s="58"/>
      <c r="Q291" s="58"/>
      <c r="R291" s="58"/>
      <c r="S291" s="58"/>
      <c r="T291" s="58"/>
      <c r="U291" s="58"/>
      <c r="V291" s="58"/>
      <c r="W291" s="58"/>
      <c r="X291" s="58"/>
      <c r="Y291" s="58"/>
    </row>
    <row r="292" spans="1:25" ht="18" customHeight="1" x14ac:dyDescent="0.2">
      <c r="A292" s="23"/>
      <c r="B292" s="23"/>
      <c r="C292" s="23"/>
      <c r="D292" s="23"/>
      <c r="E292" s="58"/>
      <c r="F292" s="58"/>
      <c r="G292" s="58"/>
      <c r="H292" s="58"/>
      <c r="I292" s="8"/>
      <c r="J292" s="58"/>
      <c r="K292" s="58"/>
      <c r="L292" s="58"/>
      <c r="M292" s="58"/>
      <c r="N292" s="58"/>
      <c r="O292" s="58"/>
      <c r="P292" s="58"/>
      <c r="Q292" s="58"/>
      <c r="R292" s="58"/>
      <c r="S292" s="58"/>
      <c r="T292" s="58"/>
      <c r="U292" s="58"/>
      <c r="V292" s="58"/>
      <c r="W292" s="58"/>
      <c r="X292" s="58"/>
      <c r="Y292" s="58"/>
    </row>
    <row r="293" spans="1:25" ht="18" customHeight="1" x14ac:dyDescent="0.2">
      <c r="A293" s="23"/>
      <c r="B293" s="23"/>
      <c r="C293" s="23"/>
      <c r="D293" s="23"/>
      <c r="E293" s="58"/>
      <c r="F293" s="58"/>
      <c r="G293" s="58"/>
      <c r="H293" s="58"/>
      <c r="I293" s="8"/>
      <c r="J293" s="58"/>
      <c r="K293" s="58"/>
      <c r="L293" s="58"/>
      <c r="M293" s="58"/>
      <c r="N293" s="58"/>
      <c r="O293" s="58"/>
      <c r="P293" s="58"/>
      <c r="Q293" s="58"/>
      <c r="R293" s="58"/>
      <c r="S293" s="58"/>
      <c r="T293" s="58"/>
      <c r="U293" s="58"/>
      <c r="V293" s="58"/>
      <c r="W293" s="58"/>
      <c r="X293" s="58"/>
      <c r="Y293" s="58"/>
    </row>
    <row r="294" spans="1:25" ht="18" customHeight="1" x14ac:dyDescent="0.2">
      <c r="A294" s="23"/>
      <c r="B294" s="23"/>
      <c r="C294" s="23"/>
      <c r="D294" s="23"/>
      <c r="E294" s="58"/>
      <c r="F294" s="58"/>
      <c r="G294" s="58"/>
      <c r="H294" s="58"/>
      <c r="I294" s="8"/>
      <c r="J294" s="58"/>
      <c r="K294" s="58"/>
      <c r="L294" s="58"/>
      <c r="M294" s="58"/>
      <c r="N294" s="58"/>
      <c r="O294" s="58"/>
      <c r="P294" s="58"/>
      <c r="Q294" s="58"/>
      <c r="R294" s="58"/>
      <c r="S294" s="58"/>
      <c r="T294" s="58"/>
      <c r="U294" s="58"/>
      <c r="V294" s="58"/>
      <c r="W294" s="58"/>
      <c r="X294" s="58"/>
      <c r="Y294" s="58"/>
    </row>
    <row r="295" spans="1:25" ht="18" customHeight="1" x14ac:dyDescent="0.2">
      <c r="A295" s="23"/>
      <c r="B295" s="23"/>
      <c r="C295" s="23"/>
      <c r="D295" s="23"/>
      <c r="E295" s="58"/>
      <c r="F295" s="58"/>
      <c r="G295" s="58"/>
      <c r="H295" s="58"/>
      <c r="I295" s="8"/>
      <c r="J295" s="58"/>
      <c r="K295" s="58"/>
      <c r="L295" s="58"/>
      <c r="M295" s="58"/>
      <c r="N295" s="58"/>
      <c r="O295" s="58"/>
      <c r="P295" s="58"/>
      <c r="Q295" s="58"/>
      <c r="R295" s="58"/>
      <c r="S295" s="58"/>
      <c r="T295" s="58"/>
      <c r="U295" s="58"/>
      <c r="V295" s="58"/>
      <c r="W295" s="58"/>
      <c r="X295" s="58"/>
      <c r="Y295" s="58"/>
    </row>
    <row r="296" spans="1:25" ht="18" customHeight="1" x14ac:dyDescent="0.2">
      <c r="A296" s="23"/>
      <c r="B296" s="23"/>
      <c r="C296" s="23"/>
      <c r="D296" s="23"/>
      <c r="E296" s="58"/>
      <c r="F296" s="58"/>
      <c r="G296" s="58"/>
      <c r="H296" s="58"/>
      <c r="I296" s="8"/>
      <c r="J296" s="58"/>
      <c r="K296" s="58"/>
      <c r="L296" s="58"/>
      <c r="M296" s="58"/>
      <c r="N296" s="58"/>
      <c r="O296" s="58"/>
      <c r="P296" s="58"/>
      <c r="Q296" s="58"/>
      <c r="R296" s="58"/>
      <c r="S296" s="58"/>
      <c r="T296" s="58"/>
      <c r="U296" s="58"/>
      <c r="V296" s="58"/>
      <c r="W296" s="58"/>
      <c r="X296" s="58"/>
      <c r="Y296" s="58"/>
    </row>
    <row r="297" spans="1:25" ht="18" customHeight="1" x14ac:dyDescent="0.2">
      <c r="A297" s="23"/>
      <c r="B297" s="23"/>
      <c r="C297" s="23"/>
      <c r="D297" s="23"/>
      <c r="E297" s="58"/>
      <c r="F297" s="58"/>
      <c r="G297" s="58"/>
      <c r="H297" s="58"/>
      <c r="I297" s="8"/>
      <c r="J297" s="58"/>
      <c r="K297" s="58"/>
      <c r="L297" s="58"/>
      <c r="M297" s="58"/>
      <c r="N297" s="58"/>
      <c r="O297" s="58"/>
      <c r="P297" s="58"/>
      <c r="Q297" s="58"/>
      <c r="R297" s="58"/>
      <c r="S297" s="58"/>
      <c r="T297" s="58"/>
      <c r="U297" s="58"/>
      <c r="V297" s="58"/>
      <c r="W297" s="58"/>
      <c r="X297" s="58"/>
      <c r="Y297" s="58"/>
    </row>
    <row r="298" spans="1:25" ht="18" customHeight="1" x14ac:dyDescent="0.2">
      <c r="A298" s="23"/>
      <c r="B298" s="23"/>
      <c r="C298" s="23"/>
      <c r="D298" s="23"/>
      <c r="E298" s="58"/>
      <c r="F298" s="58"/>
      <c r="G298" s="58"/>
      <c r="H298" s="58"/>
      <c r="I298" s="8"/>
      <c r="J298" s="58"/>
      <c r="K298" s="58"/>
      <c r="L298" s="58"/>
      <c r="M298" s="58"/>
      <c r="N298" s="58"/>
      <c r="O298" s="58"/>
      <c r="P298" s="58"/>
      <c r="Q298" s="58"/>
      <c r="R298" s="58"/>
      <c r="S298" s="58"/>
      <c r="T298" s="58"/>
      <c r="U298" s="58"/>
      <c r="V298" s="58"/>
      <c r="W298" s="58"/>
      <c r="X298" s="58"/>
      <c r="Y298" s="58"/>
    </row>
    <row r="299" spans="1:25" ht="18" customHeight="1" x14ac:dyDescent="0.2">
      <c r="A299" s="23"/>
      <c r="B299" s="23"/>
      <c r="C299" s="23"/>
      <c r="D299" s="23"/>
      <c r="E299" s="58"/>
      <c r="F299" s="58"/>
      <c r="G299" s="58"/>
      <c r="H299" s="58"/>
      <c r="I299" s="8"/>
      <c r="J299" s="58"/>
      <c r="K299" s="58"/>
      <c r="L299" s="58"/>
      <c r="M299" s="58"/>
      <c r="N299" s="58"/>
      <c r="O299" s="58"/>
      <c r="P299" s="58"/>
      <c r="Q299" s="58"/>
      <c r="R299" s="58"/>
      <c r="S299" s="58"/>
      <c r="T299" s="58"/>
      <c r="U299" s="58"/>
      <c r="V299" s="58"/>
      <c r="W299" s="58"/>
      <c r="X299" s="58"/>
      <c r="Y299" s="58"/>
    </row>
    <row r="300" spans="1:25" ht="18" customHeight="1" x14ac:dyDescent="0.2">
      <c r="A300" s="23"/>
      <c r="B300" s="23"/>
      <c r="C300" s="23"/>
      <c r="D300" s="23"/>
      <c r="E300" s="58"/>
      <c r="F300" s="58"/>
      <c r="G300" s="58"/>
      <c r="H300" s="58"/>
      <c r="I300" s="8"/>
      <c r="J300" s="58"/>
      <c r="K300" s="58"/>
      <c r="L300" s="58"/>
      <c r="M300" s="58"/>
      <c r="N300" s="58"/>
      <c r="O300" s="58"/>
      <c r="P300" s="58"/>
      <c r="Q300" s="58"/>
      <c r="R300" s="58"/>
      <c r="S300" s="58"/>
      <c r="T300" s="58"/>
      <c r="U300" s="58"/>
      <c r="V300" s="58"/>
      <c r="W300" s="58"/>
      <c r="X300" s="58"/>
      <c r="Y300" s="58"/>
    </row>
    <row r="301" spans="1:25" ht="18" customHeight="1" x14ac:dyDescent="0.2">
      <c r="A301" s="23"/>
      <c r="B301" s="23"/>
      <c r="C301" s="23"/>
      <c r="D301" s="23"/>
      <c r="E301" s="58"/>
      <c r="F301" s="58"/>
      <c r="G301" s="58"/>
      <c r="H301" s="58"/>
      <c r="I301" s="8"/>
      <c r="J301" s="58"/>
      <c r="K301" s="58"/>
      <c r="L301" s="58"/>
      <c r="M301" s="58"/>
      <c r="N301" s="58"/>
      <c r="O301" s="58"/>
      <c r="P301" s="58"/>
      <c r="Q301" s="58"/>
      <c r="R301" s="58"/>
      <c r="S301" s="58"/>
      <c r="T301" s="58"/>
      <c r="U301" s="58"/>
      <c r="V301" s="58"/>
      <c r="W301" s="58"/>
      <c r="X301" s="58"/>
      <c r="Y301" s="58"/>
    </row>
    <row r="302" spans="1:25" ht="18" customHeight="1" x14ac:dyDescent="0.2">
      <c r="A302" s="23"/>
      <c r="B302" s="23"/>
      <c r="C302" s="23"/>
      <c r="D302" s="23"/>
      <c r="E302" s="58"/>
      <c r="F302" s="58"/>
      <c r="G302" s="58"/>
      <c r="H302" s="58"/>
      <c r="I302" s="8"/>
      <c r="J302" s="58"/>
      <c r="K302" s="58"/>
      <c r="L302" s="58"/>
      <c r="M302" s="58"/>
      <c r="N302" s="58"/>
      <c r="O302" s="58"/>
      <c r="P302" s="58"/>
      <c r="Q302" s="58"/>
      <c r="R302" s="58"/>
      <c r="S302" s="58"/>
      <c r="T302" s="58"/>
      <c r="U302" s="58"/>
      <c r="V302" s="58"/>
      <c r="W302" s="58"/>
      <c r="X302" s="58"/>
      <c r="Y302" s="58"/>
    </row>
    <row r="303" spans="1:25" ht="18" customHeight="1" x14ac:dyDescent="0.2">
      <c r="A303" s="23"/>
      <c r="B303" s="23"/>
      <c r="C303" s="23"/>
      <c r="D303" s="23"/>
      <c r="E303" s="58"/>
      <c r="F303" s="58"/>
      <c r="G303" s="58"/>
      <c r="H303" s="58"/>
      <c r="I303" s="8"/>
      <c r="J303" s="58"/>
      <c r="K303" s="58"/>
      <c r="L303" s="58"/>
      <c r="M303" s="58"/>
      <c r="N303" s="58"/>
      <c r="O303" s="58"/>
      <c r="P303" s="58"/>
      <c r="Q303" s="58"/>
      <c r="R303" s="58"/>
      <c r="S303" s="58"/>
      <c r="T303" s="58"/>
      <c r="U303" s="58"/>
      <c r="V303" s="58"/>
      <c r="W303" s="58"/>
      <c r="X303" s="58"/>
      <c r="Y303" s="58"/>
    </row>
    <row r="304" spans="1:25" ht="18" customHeight="1" x14ac:dyDescent="0.2">
      <c r="A304" s="23"/>
      <c r="B304" s="23"/>
      <c r="C304" s="23"/>
      <c r="D304" s="23"/>
      <c r="E304" s="58"/>
      <c r="F304" s="58"/>
      <c r="G304" s="58"/>
      <c r="H304" s="58"/>
      <c r="I304" s="8"/>
      <c r="J304" s="58"/>
      <c r="K304" s="58"/>
      <c r="L304" s="58"/>
      <c r="M304" s="58"/>
      <c r="N304" s="58"/>
      <c r="O304" s="58"/>
      <c r="P304" s="58"/>
      <c r="Q304" s="58"/>
      <c r="R304" s="58"/>
      <c r="S304" s="58"/>
      <c r="T304" s="58"/>
      <c r="U304" s="58"/>
      <c r="V304" s="58"/>
      <c r="W304" s="58"/>
      <c r="X304" s="58"/>
      <c r="Y304" s="58"/>
    </row>
    <row r="305" spans="1:25" ht="18" customHeight="1" x14ac:dyDescent="0.2">
      <c r="A305" s="23"/>
      <c r="B305" s="23"/>
      <c r="C305" s="23"/>
      <c r="D305" s="23"/>
      <c r="E305" s="58"/>
      <c r="F305" s="58"/>
      <c r="G305" s="58"/>
      <c r="H305" s="58"/>
      <c r="I305" s="8"/>
      <c r="J305" s="58"/>
      <c r="K305" s="58"/>
      <c r="L305" s="58"/>
      <c r="M305" s="58"/>
      <c r="N305" s="58"/>
      <c r="O305" s="58"/>
      <c r="P305" s="58"/>
      <c r="Q305" s="58"/>
      <c r="R305" s="58"/>
      <c r="S305" s="58"/>
      <c r="T305" s="58"/>
      <c r="U305" s="58"/>
      <c r="V305" s="58"/>
      <c r="W305" s="58"/>
      <c r="X305" s="58"/>
      <c r="Y305" s="58"/>
    </row>
    <row r="306" spans="1:25" ht="18" customHeight="1" x14ac:dyDescent="0.2">
      <c r="A306" s="23"/>
      <c r="B306" s="23"/>
      <c r="C306" s="23"/>
      <c r="D306" s="23"/>
      <c r="E306" s="58"/>
      <c r="F306" s="58"/>
      <c r="G306" s="58"/>
      <c r="H306" s="58"/>
      <c r="I306" s="8"/>
      <c r="J306" s="58"/>
      <c r="K306" s="58"/>
      <c r="L306" s="58"/>
      <c r="M306" s="58"/>
      <c r="N306" s="58"/>
      <c r="O306" s="58"/>
      <c r="P306" s="58"/>
      <c r="Q306" s="58"/>
      <c r="R306" s="58"/>
      <c r="S306" s="58"/>
      <c r="T306" s="58"/>
      <c r="U306" s="58"/>
      <c r="V306" s="58"/>
      <c r="W306" s="58"/>
      <c r="X306" s="58"/>
      <c r="Y306" s="58"/>
    </row>
    <row r="307" spans="1:25" ht="18" customHeight="1" x14ac:dyDescent="0.2">
      <c r="A307" s="23"/>
      <c r="B307" s="23"/>
      <c r="C307" s="23"/>
      <c r="D307" s="23"/>
      <c r="E307" s="58"/>
      <c r="F307" s="58"/>
      <c r="G307" s="58"/>
      <c r="H307" s="58"/>
      <c r="I307" s="8"/>
      <c r="J307" s="58"/>
      <c r="K307" s="58"/>
      <c r="L307" s="58"/>
      <c r="M307" s="58"/>
      <c r="N307" s="58"/>
      <c r="O307" s="58"/>
      <c r="P307" s="58"/>
      <c r="Q307" s="58"/>
      <c r="R307" s="58"/>
      <c r="S307" s="58"/>
      <c r="T307" s="58"/>
      <c r="U307" s="58"/>
      <c r="V307" s="58"/>
      <c r="W307" s="58"/>
      <c r="X307" s="58"/>
      <c r="Y307" s="58"/>
    </row>
    <row r="308" spans="1:25" ht="18" customHeight="1" x14ac:dyDescent="0.2">
      <c r="A308" s="23"/>
      <c r="B308" s="23"/>
      <c r="C308" s="23"/>
      <c r="D308" s="23"/>
      <c r="E308" s="58"/>
      <c r="F308" s="58"/>
      <c r="G308" s="58"/>
      <c r="H308" s="58"/>
      <c r="I308" s="8"/>
      <c r="J308" s="58"/>
      <c r="K308" s="58"/>
      <c r="L308" s="58"/>
      <c r="M308" s="58"/>
      <c r="N308" s="58"/>
      <c r="O308" s="58"/>
      <c r="P308" s="58"/>
      <c r="Q308" s="58"/>
      <c r="R308" s="58"/>
      <c r="S308" s="58"/>
      <c r="T308" s="58"/>
      <c r="U308" s="58"/>
      <c r="V308" s="58"/>
      <c r="W308" s="58"/>
      <c r="X308" s="58"/>
      <c r="Y308" s="58"/>
    </row>
    <row r="309" spans="1:25" ht="18" customHeight="1" x14ac:dyDescent="0.2">
      <c r="A309" s="23"/>
      <c r="B309" s="23"/>
      <c r="C309" s="23"/>
      <c r="D309" s="23"/>
      <c r="E309" s="58"/>
      <c r="F309" s="58"/>
      <c r="G309" s="58"/>
      <c r="H309" s="58"/>
      <c r="I309" s="8"/>
      <c r="J309" s="58"/>
      <c r="K309" s="58"/>
      <c r="L309" s="58"/>
      <c r="M309" s="58"/>
      <c r="N309" s="58"/>
      <c r="O309" s="58"/>
      <c r="P309" s="58"/>
      <c r="Q309" s="58"/>
      <c r="R309" s="58"/>
      <c r="S309" s="58"/>
      <c r="T309" s="58"/>
      <c r="U309" s="58"/>
      <c r="V309" s="58"/>
      <c r="W309" s="58"/>
      <c r="X309" s="58"/>
      <c r="Y309" s="58"/>
    </row>
    <row r="310" spans="1:25" ht="18" customHeight="1" x14ac:dyDescent="0.2">
      <c r="A310" s="23"/>
      <c r="B310" s="23"/>
      <c r="C310" s="23"/>
      <c r="D310" s="23"/>
      <c r="E310" s="58"/>
      <c r="F310" s="58"/>
      <c r="G310" s="58"/>
      <c r="H310" s="58"/>
      <c r="I310" s="8"/>
      <c r="J310" s="58"/>
      <c r="K310" s="58"/>
      <c r="L310" s="58"/>
      <c r="M310" s="58"/>
      <c r="N310" s="58"/>
      <c r="O310" s="58"/>
      <c r="P310" s="58"/>
      <c r="Q310" s="58"/>
      <c r="R310" s="58"/>
      <c r="S310" s="58"/>
      <c r="T310" s="58"/>
      <c r="U310" s="58"/>
      <c r="V310" s="58"/>
      <c r="W310" s="58"/>
      <c r="X310" s="58"/>
      <c r="Y310" s="58"/>
    </row>
    <row r="311" spans="1:25" ht="18" customHeight="1" x14ac:dyDescent="0.2">
      <c r="A311" s="23"/>
      <c r="B311" s="23"/>
      <c r="C311" s="23"/>
      <c r="D311" s="23"/>
      <c r="E311" s="58"/>
      <c r="F311" s="58"/>
      <c r="G311" s="58"/>
      <c r="H311" s="58"/>
      <c r="I311" s="8"/>
      <c r="J311" s="58"/>
      <c r="K311" s="58"/>
      <c r="L311" s="58"/>
      <c r="M311" s="58"/>
      <c r="N311" s="58"/>
      <c r="O311" s="58"/>
      <c r="P311" s="58"/>
      <c r="Q311" s="58"/>
      <c r="R311" s="58"/>
      <c r="S311" s="58"/>
      <c r="T311" s="58"/>
      <c r="U311" s="58"/>
      <c r="V311" s="58"/>
      <c r="W311" s="58"/>
      <c r="X311" s="58"/>
      <c r="Y311" s="58"/>
    </row>
    <row r="312" spans="1:25" ht="18" customHeight="1" x14ac:dyDescent="0.2">
      <c r="A312" s="23"/>
      <c r="B312" s="23"/>
      <c r="C312" s="23"/>
      <c r="D312" s="23"/>
      <c r="E312" s="58"/>
      <c r="F312" s="58"/>
      <c r="G312" s="58"/>
      <c r="H312" s="58"/>
      <c r="I312" s="8"/>
      <c r="J312" s="58"/>
      <c r="K312" s="58"/>
      <c r="L312" s="58"/>
      <c r="M312" s="58"/>
      <c r="N312" s="58"/>
      <c r="O312" s="58"/>
      <c r="P312" s="58"/>
      <c r="Q312" s="58"/>
      <c r="R312" s="58"/>
      <c r="S312" s="58"/>
      <c r="T312" s="58"/>
      <c r="U312" s="58"/>
      <c r="V312" s="58"/>
      <c r="W312" s="58"/>
      <c r="X312" s="58"/>
      <c r="Y312" s="58"/>
    </row>
    <row r="313" spans="1:25" ht="18" customHeight="1" x14ac:dyDescent="0.2">
      <c r="A313" s="23"/>
      <c r="B313" s="23"/>
      <c r="C313" s="23"/>
      <c r="D313" s="23"/>
      <c r="E313" s="58"/>
      <c r="F313" s="58"/>
      <c r="G313" s="58"/>
      <c r="H313" s="58"/>
      <c r="I313" s="8"/>
      <c r="J313" s="58"/>
      <c r="K313" s="58"/>
      <c r="L313" s="58"/>
      <c r="M313" s="58"/>
      <c r="N313" s="58"/>
      <c r="O313" s="58"/>
      <c r="P313" s="58"/>
      <c r="Q313" s="58"/>
      <c r="R313" s="58"/>
      <c r="S313" s="58"/>
      <c r="T313" s="58"/>
      <c r="U313" s="58"/>
      <c r="V313" s="58"/>
      <c r="W313" s="58"/>
      <c r="X313" s="58"/>
      <c r="Y313" s="58"/>
    </row>
    <row r="314" spans="1:25" ht="18" customHeight="1" x14ac:dyDescent="0.2">
      <c r="A314" s="23"/>
      <c r="B314" s="23"/>
      <c r="C314" s="23"/>
      <c r="D314" s="23"/>
      <c r="E314" s="58"/>
      <c r="F314" s="58"/>
      <c r="G314" s="58"/>
      <c r="H314" s="58"/>
      <c r="I314" s="8"/>
      <c r="J314" s="58"/>
      <c r="K314" s="58"/>
      <c r="L314" s="58"/>
      <c r="M314" s="58"/>
      <c r="N314" s="58"/>
      <c r="O314" s="58"/>
      <c r="P314" s="58"/>
      <c r="Q314" s="58"/>
      <c r="R314" s="58"/>
      <c r="S314" s="58"/>
      <c r="T314" s="58"/>
      <c r="U314" s="58"/>
      <c r="V314" s="58"/>
      <c r="W314" s="58"/>
      <c r="X314" s="58"/>
      <c r="Y314" s="58"/>
    </row>
    <row r="315" spans="1:25" ht="18" customHeight="1" x14ac:dyDescent="0.2">
      <c r="A315" s="23"/>
      <c r="B315" s="23"/>
      <c r="C315" s="23"/>
      <c r="D315" s="23"/>
      <c r="E315" s="58"/>
      <c r="F315" s="58"/>
      <c r="G315" s="58"/>
      <c r="H315" s="58"/>
      <c r="I315" s="8"/>
      <c r="J315" s="58"/>
      <c r="K315" s="58"/>
      <c r="L315" s="58"/>
      <c r="M315" s="58"/>
      <c r="N315" s="58"/>
      <c r="O315" s="58"/>
      <c r="P315" s="58"/>
      <c r="Q315" s="58"/>
      <c r="R315" s="58"/>
      <c r="S315" s="58"/>
      <c r="T315" s="58"/>
      <c r="U315" s="58"/>
      <c r="V315" s="58"/>
      <c r="W315" s="58"/>
      <c r="X315" s="58"/>
      <c r="Y315" s="58"/>
    </row>
    <row r="316" spans="1:25" ht="18" customHeight="1" x14ac:dyDescent="0.2">
      <c r="A316" s="23"/>
      <c r="B316" s="23"/>
      <c r="C316" s="23"/>
      <c r="D316" s="23"/>
      <c r="E316" s="58"/>
      <c r="F316" s="58"/>
      <c r="G316" s="58"/>
      <c r="H316" s="58"/>
      <c r="I316" s="8"/>
      <c r="J316" s="58"/>
      <c r="K316" s="58"/>
      <c r="L316" s="58"/>
      <c r="M316" s="58"/>
      <c r="N316" s="58"/>
      <c r="O316" s="58"/>
      <c r="P316" s="58"/>
      <c r="Q316" s="58"/>
      <c r="R316" s="58"/>
      <c r="S316" s="58"/>
      <c r="T316" s="58"/>
      <c r="U316" s="58"/>
      <c r="V316" s="58"/>
      <c r="W316" s="58"/>
      <c r="X316" s="58"/>
      <c r="Y316" s="58"/>
    </row>
    <row r="317" spans="1:25" ht="18" customHeight="1" x14ac:dyDescent="0.2">
      <c r="A317" s="23"/>
      <c r="B317" s="23"/>
      <c r="C317" s="23"/>
      <c r="D317" s="23"/>
      <c r="E317" s="58"/>
      <c r="F317" s="58"/>
      <c r="G317" s="58"/>
      <c r="H317" s="58"/>
      <c r="I317" s="8"/>
      <c r="J317" s="58"/>
      <c r="K317" s="58"/>
      <c r="L317" s="58"/>
      <c r="M317" s="58"/>
      <c r="N317" s="58"/>
      <c r="O317" s="58"/>
      <c r="P317" s="58"/>
      <c r="Q317" s="58"/>
      <c r="R317" s="58"/>
      <c r="S317" s="58"/>
      <c r="T317" s="58"/>
      <c r="U317" s="58"/>
      <c r="V317" s="58"/>
      <c r="W317" s="58"/>
      <c r="X317" s="58"/>
      <c r="Y317" s="58"/>
    </row>
    <row r="318" spans="1:25" ht="18" customHeight="1" x14ac:dyDescent="0.2">
      <c r="A318" s="23"/>
      <c r="B318" s="23"/>
      <c r="C318" s="23"/>
      <c r="D318" s="23"/>
      <c r="E318" s="58"/>
      <c r="F318" s="58"/>
      <c r="G318" s="58"/>
      <c r="H318" s="58"/>
      <c r="I318" s="8"/>
      <c r="J318" s="58"/>
      <c r="K318" s="58"/>
      <c r="L318" s="58"/>
      <c r="M318" s="58"/>
      <c r="N318" s="58"/>
      <c r="O318" s="58"/>
      <c r="P318" s="58"/>
      <c r="Q318" s="58"/>
      <c r="R318" s="58"/>
      <c r="S318" s="58"/>
      <c r="T318" s="58"/>
      <c r="U318" s="58"/>
      <c r="V318" s="58"/>
      <c r="W318" s="58"/>
      <c r="X318" s="58"/>
      <c r="Y318" s="58"/>
    </row>
    <row r="319" spans="1:25" ht="18" customHeight="1" x14ac:dyDescent="0.2">
      <c r="A319" s="23"/>
      <c r="B319" s="23"/>
      <c r="C319" s="23"/>
      <c r="D319" s="23"/>
      <c r="E319" s="58"/>
      <c r="F319" s="58"/>
      <c r="G319" s="58"/>
      <c r="H319" s="58"/>
      <c r="I319" s="8"/>
      <c r="J319" s="58"/>
      <c r="K319" s="58"/>
      <c r="L319" s="58"/>
      <c r="M319" s="58"/>
      <c r="N319" s="58"/>
      <c r="O319" s="58"/>
      <c r="P319" s="58"/>
      <c r="Q319" s="58"/>
      <c r="R319" s="58"/>
      <c r="S319" s="58"/>
      <c r="T319" s="58"/>
      <c r="U319" s="58"/>
      <c r="V319" s="58"/>
      <c r="W319" s="58"/>
      <c r="X319" s="58"/>
      <c r="Y319" s="58"/>
    </row>
    <row r="320" spans="1:25" ht="18" customHeight="1" x14ac:dyDescent="0.2">
      <c r="A320" s="23"/>
      <c r="B320" s="23"/>
      <c r="C320" s="23"/>
      <c r="D320" s="23"/>
      <c r="E320" s="58"/>
      <c r="F320" s="58"/>
      <c r="G320" s="58"/>
      <c r="H320" s="58"/>
      <c r="I320" s="8"/>
      <c r="J320" s="58"/>
      <c r="K320" s="58"/>
      <c r="L320" s="58"/>
      <c r="M320" s="58"/>
      <c r="N320" s="58"/>
      <c r="O320" s="58"/>
      <c r="P320" s="58"/>
      <c r="Q320" s="58"/>
      <c r="R320" s="58"/>
      <c r="S320" s="58"/>
      <c r="T320" s="58"/>
      <c r="U320" s="58"/>
      <c r="V320" s="58"/>
      <c r="W320" s="58"/>
      <c r="X320" s="58"/>
      <c r="Y320" s="58"/>
    </row>
    <row r="321" spans="1:25" ht="18" customHeight="1" x14ac:dyDescent="0.2">
      <c r="A321" s="23"/>
      <c r="B321" s="23"/>
      <c r="C321" s="23"/>
      <c r="D321" s="23"/>
      <c r="E321" s="58"/>
      <c r="F321" s="58"/>
      <c r="G321" s="58"/>
      <c r="H321" s="58"/>
      <c r="I321" s="8"/>
      <c r="J321" s="58"/>
      <c r="K321" s="58"/>
      <c r="L321" s="58"/>
      <c r="M321" s="58"/>
      <c r="N321" s="58"/>
      <c r="O321" s="58"/>
      <c r="P321" s="58"/>
      <c r="Q321" s="58"/>
      <c r="R321" s="58"/>
      <c r="S321" s="58"/>
      <c r="T321" s="58"/>
      <c r="U321" s="58"/>
      <c r="V321" s="58"/>
      <c r="W321" s="58"/>
      <c r="X321" s="58"/>
      <c r="Y321" s="58"/>
    </row>
    <row r="322" spans="1:25" ht="18" customHeight="1" x14ac:dyDescent="0.2">
      <c r="A322" s="23"/>
      <c r="B322" s="23"/>
      <c r="C322" s="23"/>
      <c r="D322" s="23"/>
      <c r="E322" s="58"/>
      <c r="F322" s="58"/>
      <c r="G322" s="58"/>
      <c r="H322" s="58"/>
      <c r="I322" s="8"/>
      <c r="J322" s="58"/>
      <c r="K322" s="58"/>
      <c r="L322" s="58"/>
      <c r="M322" s="58"/>
      <c r="N322" s="58"/>
      <c r="O322" s="58"/>
      <c r="P322" s="58"/>
      <c r="Q322" s="58"/>
      <c r="R322" s="58"/>
      <c r="S322" s="58"/>
      <c r="T322" s="58"/>
      <c r="U322" s="58"/>
      <c r="V322" s="58"/>
      <c r="W322" s="58"/>
      <c r="X322" s="58"/>
      <c r="Y322" s="58"/>
    </row>
    <row r="323" spans="1:25" ht="18" customHeight="1" x14ac:dyDescent="0.2">
      <c r="A323" s="23"/>
      <c r="B323" s="23"/>
      <c r="C323" s="23"/>
      <c r="D323" s="23"/>
      <c r="E323" s="58"/>
      <c r="F323" s="58"/>
      <c r="G323" s="58"/>
      <c r="H323" s="58"/>
      <c r="I323" s="8"/>
      <c r="J323" s="58"/>
      <c r="K323" s="58"/>
      <c r="L323" s="58"/>
      <c r="M323" s="58"/>
      <c r="N323" s="58"/>
      <c r="O323" s="58"/>
      <c r="P323" s="58"/>
      <c r="Q323" s="58"/>
      <c r="R323" s="58"/>
      <c r="S323" s="58"/>
      <c r="T323" s="58"/>
      <c r="U323" s="58"/>
      <c r="V323" s="58"/>
      <c r="W323" s="58"/>
      <c r="X323" s="58"/>
      <c r="Y323" s="58"/>
    </row>
    <row r="324" spans="1:25" ht="18" customHeight="1" x14ac:dyDescent="0.2">
      <c r="A324" s="23"/>
      <c r="B324" s="23"/>
      <c r="C324" s="23"/>
      <c r="D324" s="23"/>
      <c r="E324" s="58"/>
      <c r="F324" s="58"/>
      <c r="G324" s="58"/>
      <c r="H324" s="58"/>
      <c r="I324" s="8"/>
      <c r="J324" s="58"/>
      <c r="K324" s="58"/>
      <c r="L324" s="58"/>
      <c r="M324" s="58"/>
      <c r="N324" s="58"/>
      <c r="O324" s="58"/>
      <c r="P324" s="58"/>
      <c r="Q324" s="58"/>
      <c r="R324" s="58"/>
      <c r="S324" s="58"/>
      <c r="T324" s="58"/>
      <c r="U324" s="58"/>
      <c r="V324" s="58"/>
      <c r="W324" s="58"/>
      <c r="X324" s="58"/>
      <c r="Y324" s="58"/>
    </row>
    <row r="325" spans="1:25" ht="18" customHeight="1" x14ac:dyDescent="0.2">
      <c r="A325" s="23"/>
      <c r="B325" s="23"/>
      <c r="C325" s="23"/>
      <c r="D325" s="23"/>
      <c r="E325" s="58"/>
      <c r="F325" s="58"/>
      <c r="G325" s="58"/>
      <c r="H325" s="58"/>
      <c r="I325" s="8"/>
      <c r="J325" s="58"/>
      <c r="K325" s="58"/>
      <c r="L325" s="58"/>
      <c r="M325" s="58"/>
      <c r="N325" s="58"/>
      <c r="O325" s="58"/>
      <c r="P325" s="58"/>
      <c r="Q325" s="58"/>
      <c r="R325" s="58"/>
      <c r="S325" s="58"/>
      <c r="T325" s="58"/>
      <c r="U325" s="58"/>
      <c r="V325" s="58"/>
      <c r="W325" s="58"/>
      <c r="X325" s="58"/>
      <c r="Y325" s="58"/>
    </row>
    <row r="326" spans="1:25" ht="18" customHeight="1" x14ac:dyDescent="0.2">
      <c r="A326" s="23"/>
      <c r="B326" s="23"/>
      <c r="C326" s="23"/>
      <c r="D326" s="23"/>
      <c r="E326" s="58"/>
      <c r="F326" s="58"/>
      <c r="G326" s="58"/>
      <c r="H326" s="58"/>
      <c r="I326" s="8"/>
      <c r="J326" s="58"/>
      <c r="K326" s="58"/>
      <c r="L326" s="58"/>
      <c r="M326" s="58"/>
      <c r="N326" s="58"/>
      <c r="O326" s="58"/>
      <c r="P326" s="58"/>
      <c r="Q326" s="58"/>
      <c r="R326" s="58"/>
      <c r="S326" s="58"/>
      <c r="T326" s="58"/>
      <c r="U326" s="58"/>
      <c r="V326" s="58"/>
      <c r="W326" s="58"/>
      <c r="X326" s="58"/>
      <c r="Y326" s="58"/>
    </row>
    <row r="327" spans="1:25" ht="18" customHeight="1" x14ac:dyDescent="0.2">
      <c r="A327" s="23"/>
      <c r="B327" s="23"/>
      <c r="C327" s="23"/>
      <c r="D327" s="23"/>
      <c r="E327" s="58"/>
      <c r="F327" s="58"/>
      <c r="G327" s="58"/>
      <c r="H327" s="58"/>
      <c r="I327" s="8"/>
      <c r="J327" s="58"/>
      <c r="K327" s="58"/>
      <c r="L327" s="58"/>
      <c r="M327" s="58"/>
      <c r="N327" s="58"/>
      <c r="O327" s="58"/>
      <c r="P327" s="58"/>
      <c r="Q327" s="58"/>
      <c r="R327" s="58"/>
      <c r="S327" s="58"/>
      <c r="T327" s="58"/>
      <c r="U327" s="58"/>
      <c r="V327" s="58"/>
      <c r="W327" s="58"/>
      <c r="X327" s="58"/>
      <c r="Y327" s="58"/>
    </row>
    <row r="328" spans="1:25" ht="18" customHeight="1" x14ac:dyDescent="0.2">
      <c r="A328" s="23"/>
      <c r="B328" s="23"/>
      <c r="C328" s="23"/>
      <c r="D328" s="23"/>
      <c r="E328" s="58"/>
      <c r="F328" s="58"/>
      <c r="G328" s="58"/>
      <c r="H328" s="58"/>
      <c r="I328" s="8"/>
      <c r="J328" s="58"/>
      <c r="K328" s="58"/>
      <c r="L328" s="58"/>
      <c r="M328" s="58"/>
      <c r="N328" s="58"/>
      <c r="O328" s="58"/>
      <c r="P328" s="58"/>
      <c r="Q328" s="58"/>
      <c r="R328" s="58"/>
      <c r="S328" s="58"/>
      <c r="T328" s="58"/>
      <c r="U328" s="58"/>
      <c r="V328" s="58"/>
      <c r="W328" s="58"/>
      <c r="X328" s="58"/>
      <c r="Y328" s="58"/>
    </row>
    <row r="329" spans="1:25" ht="18" customHeight="1" x14ac:dyDescent="0.2">
      <c r="A329" s="23"/>
      <c r="B329" s="23"/>
      <c r="C329" s="23"/>
      <c r="D329" s="23"/>
      <c r="E329" s="58"/>
      <c r="F329" s="58"/>
      <c r="G329" s="58"/>
      <c r="H329" s="58"/>
      <c r="I329" s="8"/>
      <c r="J329" s="58"/>
      <c r="K329" s="58"/>
      <c r="L329" s="58"/>
      <c r="M329" s="58"/>
      <c r="N329" s="58"/>
      <c r="O329" s="58"/>
      <c r="P329" s="58"/>
      <c r="Q329" s="58"/>
      <c r="R329" s="58"/>
      <c r="S329" s="58"/>
      <c r="T329" s="58"/>
      <c r="U329" s="58"/>
      <c r="V329" s="58"/>
      <c r="W329" s="58"/>
      <c r="X329" s="58"/>
      <c r="Y329" s="58"/>
    </row>
    <row r="330" spans="1:25" ht="18" customHeight="1" x14ac:dyDescent="0.2">
      <c r="A330" s="23"/>
      <c r="B330" s="23"/>
      <c r="C330" s="23"/>
      <c r="D330" s="23"/>
      <c r="E330" s="58"/>
      <c r="F330" s="58"/>
      <c r="G330" s="58"/>
      <c r="H330" s="58"/>
      <c r="I330" s="8"/>
      <c r="J330" s="58"/>
      <c r="K330" s="58"/>
      <c r="L330" s="58"/>
      <c r="M330" s="58"/>
      <c r="N330" s="58"/>
      <c r="O330" s="58"/>
      <c r="P330" s="58"/>
      <c r="Q330" s="58"/>
      <c r="R330" s="58"/>
      <c r="S330" s="58"/>
      <c r="T330" s="58"/>
      <c r="U330" s="58"/>
      <c r="V330" s="58"/>
      <c r="W330" s="58"/>
      <c r="X330" s="58"/>
      <c r="Y330" s="58"/>
    </row>
    <row r="331" spans="1:25" ht="18" customHeight="1" x14ac:dyDescent="0.2">
      <c r="A331" s="23"/>
      <c r="B331" s="23"/>
      <c r="C331" s="23"/>
      <c r="D331" s="23"/>
      <c r="E331" s="58"/>
      <c r="F331" s="58"/>
      <c r="G331" s="58"/>
      <c r="H331" s="58"/>
      <c r="I331" s="8"/>
      <c r="J331" s="58"/>
      <c r="K331" s="58"/>
      <c r="L331" s="58"/>
      <c r="M331" s="58"/>
      <c r="N331" s="58"/>
      <c r="O331" s="58"/>
      <c r="P331" s="58"/>
      <c r="Q331" s="58"/>
      <c r="R331" s="58"/>
      <c r="S331" s="58"/>
      <c r="T331" s="58"/>
      <c r="U331" s="58"/>
      <c r="V331" s="58"/>
      <c r="W331" s="58"/>
      <c r="X331" s="58"/>
      <c r="Y331" s="58"/>
    </row>
    <row r="332" spans="1:25" ht="18" customHeight="1" x14ac:dyDescent="0.2">
      <c r="A332" s="23"/>
      <c r="B332" s="23"/>
      <c r="C332" s="23"/>
      <c r="D332" s="23"/>
      <c r="E332" s="58"/>
      <c r="F332" s="58"/>
      <c r="G332" s="58"/>
      <c r="H332" s="58"/>
      <c r="I332" s="8"/>
      <c r="J332" s="58"/>
      <c r="K332" s="58"/>
      <c r="L332" s="58"/>
      <c r="M332" s="58"/>
      <c r="N332" s="58"/>
      <c r="O332" s="58"/>
      <c r="P332" s="58"/>
      <c r="Q332" s="58"/>
      <c r="R332" s="58"/>
      <c r="S332" s="58"/>
      <c r="T332" s="58"/>
      <c r="U332" s="58"/>
      <c r="V332" s="58"/>
      <c r="W332" s="58"/>
      <c r="X332" s="58"/>
      <c r="Y332" s="58"/>
    </row>
    <row r="333" spans="1:25" ht="18" customHeight="1" x14ac:dyDescent="0.2">
      <c r="A333" s="23"/>
      <c r="B333" s="23"/>
      <c r="C333" s="23"/>
      <c r="D333" s="23"/>
      <c r="E333" s="58"/>
      <c r="F333" s="58"/>
      <c r="G333" s="58"/>
      <c r="H333" s="58"/>
      <c r="I333" s="8"/>
      <c r="J333" s="58"/>
      <c r="K333" s="58"/>
      <c r="L333" s="58"/>
      <c r="M333" s="58"/>
      <c r="N333" s="58"/>
      <c r="O333" s="58"/>
      <c r="P333" s="58"/>
      <c r="Q333" s="58"/>
      <c r="R333" s="58"/>
      <c r="S333" s="58"/>
      <c r="T333" s="58"/>
      <c r="U333" s="58"/>
      <c r="V333" s="58"/>
      <c r="W333" s="58"/>
      <c r="X333" s="58"/>
      <c r="Y333" s="58"/>
    </row>
    <row r="334" spans="1:25" ht="18" customHeight="1" x14ac:dyDescent="0.2">
      <c r="A334" s="23"/>
      <c r="B334" s="23"/>
      <c r="C334" s="23"/>
      <c r="D334" s="23"/>
      <c r="E334" s="58"/>
      <c r="F334" s="58"/>
      <c r="G334" s="58"/>
      <c r="H334" s="58"/>
      <c r="I334" s="8"/>
      <c r="J334" s="58"/>
      <c r="K334" s="58"/>
      <c r="L334" s="58"/>
      <c r="M334" s="58"/>
      <c r="N334" s="58"/>
      <c r="O334" s="58"/>
      <c r="P334" s="58"/>
      <c r="Q334" s="58"/>
      <c r="R334" s="58"/>
      <c r="S334" s="58"/>
      <c r="T334" s="58"/>
      <c r="U334" s="58"/>
      <c r="V334" s="58"/>
      <c r="W334" s="58"/>
      <c r="X334" s="58"/>
      <c r="Y334" s="58"/>
    </row>
    <row r="335" spans="1:25" ht="18" customHeight="1" x14ac:dyDescent="0.2">
      <c r="A335" s="23"/>
      <c r="B335" s="23"/>
      <c r="C335" s="23"/>
      <c r="D335" s="23"/>
      <c r="E335" s="58"/>
      <c r="F335" s="58"/>
      <c r="G335" s="58"/>
      <c r="H335" s="58"/>
      <c r="I335" s="8"/>
      <c r="J335" s="58"/>
      <c r="K335" s="58"/>
      <c r="L335" s="58"/>
      <c r="M335" s="58"/>
      <c r="N335" s="58"/>
      <c r="O335" s="58"/>
      <c r="P335" s="58"/>
      <c r="Q335" s="58"/>
      <c r="R335" s="58"/>
      <c r="S335" s="58"/>
      <c r="T335" s="58"/>
      <c r="U335" s="58"/>
      <c r="V335" s="58"/>
      <c r="W335" s="58"/>
      <c r="X335" s="58"/>
      <c r="Y335" s="58"/>
    </row>
    <row r="336" spans="1:25" ht="18" customHeight="1" x14ac:dyDescent="0.2">
      <c r="A336" s="23"/>
      <c r="B336" s="23"/>
      <c r="C336" s="23"/>
      <c r="D336" s="23"/>
      <c r="E336" s="58"/>
      <c r="F336" s="58"/>
      <c r="G336" s="58"/>
      <c r="H336" s="58"/>
      <c r="I336" s="8"/>
      <c r="J336" s="58"/>
      <c r="K336" s="58"/>
      <c r="L336" s="58"/>
      <c r="M336" s="58"/>
      <c r="N336" s="58"/>
      <c r="O336" s="58"/>
      <c r="P336" s="58"/>
      <c r="Q336" s="58"/>
      <c r="R336" s="58"/>
      <c r="S336" s="58"/>
      <c r="T336" s="58"/>
      <c r="U336" s="58"/>
      <c r="V336" s="58"/>
      <c r="W336" s="58"/>
      <c r="X336" s="58"/>
      <c r="Y336" s="58"/>
    </row>
    <row r="337" spans="1:25" ht="18" customHeight="1" x14ac:dyDescent="0.2">
      <c r="A337" s="23"/>
      <c r="B337" s="23"/>
      <c r="C337" s="23"/>
      <c r="D337" s="23"/>
      <c r="E337" s="58"/>
      <c r="F337" s="58"/>
      <c r="G337" s="58"/>
      <c r="H337" s="58"/>
      <c r="I337" s="8"/>
      <c r="J337" s="58"/>
      <c r="K337" s="58"/>
      <c r="L337" s="58"/>
      <c r="M337" s="58"/>
      <c r="N337" s="58"/>
      <c r="O337" s="58"/>
      <c r="P337" s="58"/>
      <c r="Q337" s="58"/>
      <c r="R337" s="58"/>
      <c r="S337" s="58"/>
      <c r="T337" s="58"/>
      <c r="U337" s="58"/>
      <c r="V337" s="58"/>
      <c r="W337" s="58"/>
      <c r="X337" s="58"/>
      <c r="Y337" s="58"/>
    </row>
    <row r="338" spans="1:25" ht="18" customHeight="1" x14ac:dyDescent="0.2">
      <c r="A338" s="23"/>
      <c r="B338" s="23"/>
      <c r="C338" s="23"/>
      <c r="D338" s="23"/>
      <c r="E338" s="58"/>
      <c r="F338" s="58"/>
      <c r="G338" s="58"/>
      <c r="H338" s="58"/>
      <c r="I338" s="8"/>
      <c r="J338" s="58"/>
      <c r="K338" s="58"/>
      <c r="L338" s="58"/>
      <c r="M338" s="58"/>
      <c r="N338" s="58"/>
      <c r="O338" s="58"/>
      <c r="P338" s="58"/>
      <c r="Q338" s="58"/>
      <c r="R338" s="58"/>
      <c r="S338" s="58"/>
      <c r="T338" s="58"/>
      <c r="U338" s="58"/>
      <c r="V338" s="58"/>
      <c r="W338" s="58"/>
      <c r="X338" s="58"/>
      <c r="Y338" s="58"/>
    </row>
    <row r="339" spans="1:25" ht="18" customHeight="1" x14ac:dyDescent="0.2">
      <c r="A339" s="23"/>
      <c r="B339" s="23"/>
      <c r="C339" s="23"/>
      <c r="D339" s="23"/>
      <c r="E339" s="58"/>
      <c r="F339" s="58"/>
      <c r="G339" s="58"/>
      <c r="H339" s="58"/>
      <c r="I339" s="8"/>
      <c r="J339" s="58"/>
      <c r="K339" s="58"/>
      <c r="L339" s="58"/>
      <c r="M339" s="58"/>
      <c r="N339" s="58"/>
      <c r="O339" s="58"/>
      <c r="P339" s="58"/>
      <c r="Q339" s="58"/>
      <c r="R339" s="58"/>
      <c r="S339" s="58"/>
      <c r="T339" s="58"/>
      <c r="U339" s="58"/>
      <c r="V339" s="58"/>
      <c r="W339" s="58"/>
      <c r="X339" s="58"/>
      <c r="Y339" s="58"/>
    </row>
    <row r="340" spans="1:25" ht="18" customHeight="1" x14ac:dyDescent="0.2">
      <c r="A340" s="23"/>
      <c r="B340" s="23"/>
      <c r="C340" s="23"/>
      <c r="D340" s="23"/>
      <c r="E340" s="58"/>
      <c r="F340" s="58"/>
      <c r="G340" s="58"/>
      <c r="H340" s="58"/>
      <c r="I340" s="8"/>
      <c r="J340" s="58"/>
      <c r="K340" s="58"/>
      <c r="L340" s="58"/>
      <c r="M340" s="58"/>
      <c r="N340" s="58"/>
      <c r="O340" s="58"/>
      <c r="P340" s="58"/>
      <c r="Q340" s="58"/>
      <c r="R340" s="58"/>
      <c r="S340" s="58"/>
      <c r="T340" s="58"/>
      <c r="U340" s="58"/>
      <c r="V340" s="58"/>
      <c r="W340" s="58"/>
      <c r="X340" s="58"/>
      <c r="Y340" s="58"/>
    </row>
    <row r="341" spans="1:25" ht="18" customHeight="1" x14ac:dyDescent="0.2">
      <c r="A341" s="23"/>
      <c r="B341" s="23"/>
      <c r="C341" s="23"/>
      <c r="D341" s="23"/>
      <c r="E341" s="58"/>
      <c r="F341" s="58"/>
      <c r="G341" s="58"/>
      <c r="H341" s="58"/>
      <c r="I341" s="8"/>
      <c r="J341" s="58"/>
      <c r="K341" s="58"/>
      <c r="L341" s="58"/>
      <c r="M341" s="58"/>
      <c r="N341" s="58"/>
      <c r="O341" s="58"/>
      <c r="P341" s="58"/>
      <c r="Q341" s="58"/>
      <c r="R341" s="58"/>
      <c r="S341" s="58"/>
      <c r="T341" s="58"/>
      <c r="U341" s="58"/>
      <c r="V341" s="58"/>
      <c r="W341" s="58"/>
      <c r="X341" s="58"/>
      <c r="Y341" s="58"/>
    </row>
    <row r="342" spans="1:25" ht="18" customHeight="1" x14ac:dyDescent="0.2">
      <c r="A342" s="23"/>
      <c r="B342" s="23"/>
      <c r="C342" s="23"/>
      <c r="D342" s="23"/>
      <c r="E342" s="58"/>
      <c r="F342" s="58"/>
      <c r="G342" s="58"/>
      <c r="H342" s="58"/>
      <c r="I342" s="8"/>
      <c r="J342" s="58"/>
      <c r="K342" s="58"/>
      <c r="L342" s="58"/>
      <c r="M342" s="58"/>
      <c r="N342" s="58"/>
      <c r="O342" s="58"/>
      <c r="P342" s="58"/>
      <c r="Q342" s="58"/>
      <c r="R342" s="58"/>
      <c r="S342" s="58"/>
      <c r="T342" s="58"/>
      <c r="U342" s="58"/>
      <c r="V342" s="58"/>
      <c r="W342" s="58"/>
      <c r="X342" s="58"/>
      <c r="Y342" s="58"/>
    </row>
    <row r="343" spans="1:25" ht="18" customHeight="1" x14ac:dyDescent="0.2">
      <c r="A343" s="23"/>
      <c r="B343" s="23"/>
      <c r="C343" s="23"/>
      <c r="D343" s="23"/>
      <c r="E343" s="58"/>
      <c r="F343" s="58"/>
      <c r="G343" s="58"/>
      <c r="H343" s="58"/>
      <c r="I343" s="8"/>
      <c r="J343" s="58"/>
      <c r="K343" s="58"/>
      <c r="L343" s="58"/>
      <c r="M343" s="58"/>
      <c r="N343" s="58"/>
      <c r="O343" s="58"/>
      <c r="P343" s="58"/>
      <c r="Q343" s="58"/>
      <c r="R343" s="58"/>
      <c r="S343" s="58"/>
      <c r="T343" s="58"/>
      <c r="U343" s="58"/>
      <c r="V343" s="58"/>
      <c r="W343" s="58"/>
      <c r="X343" s="58"/>
      <c r="Y343" s="58"/>
    </row>
    <row r="344" spans="1:25" ht="18" customHeight="1" x14ac:dyDescent="0.2">
      <c r="A344" s="23"/>
      <c r="B344" s="23"/>
      <c r="C344" s="23"/>
      <c r="D344" s="23"/>
      <c r="E344" s="58"/>
      <c r="F344" s="58"/>
      <c r="G344" s="58"/>
      <c r="H344" s="58"/>
      <c r="I344" s="8"/>
      <c r="J344" s="58"/>
      <c r="K344" s="58"/>
      <c r="L344" s="58"/>
      <c r="M344" s="58"/>
      <c r="N344" s="58"/>
      <c r="O344" s="58"/>
      <c r="P344" s="58"/>
      <c r="Q344" s="58"/>
      <c r="R344" s="58"/>
      <c r="S344" s="58"/>
      <c r="T344" s="58"/>
      <c r="U344" s="58"/>
      <c r="V344" s="58"/>
      <c r="W344" s="58"/>
      <c r="X344" s="58"/>
      <c r="Y344" s="58"/>
    </row>
    <row r="345" spans="1:25" ht="18" customHeight="1" x14ac:dyDescent="0.2">
      <c r="A345" s="23"/>
      <c r="B345" s="23"/>
      <c r="C345" s="23"/>
      <c r="D345" s="23"/>
      <c r="E345" s="58"/>
      <c r="F345" s="58"/>
      <c r="G345" s="58"/>
      <c r="H345" s="58"/>
      <c r="I345" s="8"/>
      <c r="J345" s="58"/>
      <c r="K345" s="58"/>
      <c r="L345" s="58"/>
      <c r="M345" s="58"/>
      <c r="N345" s="58"/>
      <c r="O345" s="58"/>
      <c r="P345" s="58"/>
      <c r="Q345" s="58"/>
      <c r="R345" s="58"/>
      <c r="S345" s="58"/>
      <c r="T345" s="58"/>
      <c r="U345" s="58"/>
      <c r="V345" s="58"/>
      <c r="W345" s="58"/>
      <c r="X345" s="58"/>
      <c r="Y345" s="58"/>
    </row>
    <row r="346" spans="1:25" ht="18" customHeight="1" x14ac:dyDescent="0.2">
      <c r="A346" s="23"/>
      <c r="B346" s="23"/>
      <c r="C346" s="23"/>
      <c r="D346" s="23"/>
      <c r="E346" s="58"/>
      <c r="F346" s="58"/>
      <c r="G346" s="58"/>
      <c r="H346" s="58"/>
      <c r="I346" s="8"/>
      <c r="J346" s="58"/>
      <c r="K346" s="58"/>
      <c r="L346" s="58"/>
      <c r="M346" s="58"/>
      <c r="N346" s="58"/>
      <c r="O346" s="58"/>
      <c r="P346" s="58"/>
      <c r="Q346" s="58"/>
      <c r="R346" s="58"/>
      <c r="S346" s="58"/>
      <c r="T346" s="58"/>
      <c r="U346" s="58"/>
      <c r="V346" s="58"/>
      <c r="W346" s="58"/>
      <c r="X346" s="58"/>
      <c r="Y346" s="58"/>
    </row>
    <row r="347" spans="1:25" ht="18" customHeight="1" x14ac:dyDescent="0.2">
      <c r="A347" s="23"/>
      <c r="B347" s="23"/>
      <c r="C347" s="23"/>
      <c r="D347" s="23"/>
      <c r="E347" s="58"/>
      <c r="F347" s="58"/>
      <c r="G347" s="58"/>
      <c r="H347" s="58"/>
      <c r="I347" s="8"/>
      <c r="J347" s="58"/>
      <c r="K347" s="58"/>
      <c r="L347" s="58"/>
      <c r="M347" s="58"/>
      <c r="N347" s="58"/>
      <c r="O347" s="58"/>
      <c r="P347" s="58"/>
      <c r="Q347" s="58"/>
      <c r="R347" s="58"/>
      <c r="S347" s="58"/>
      <c r="T347" s="58"/>
      <c r="U347" s="58"/>
      <c r="V347" s="58"/>
      <c r="W347" s="58"/>
      <c r="X347" s="58"/>
      <c r="Y347" s="58"/>
    </row>
    <row r="348" spans="1:25" ht="18" customHeight="1" x14ac:dyDescent="0.2">
      <c r="A348" s="23"/>
      <c r="B348" s="23"/>
      <c r="C348" s="23"/>
      <c r="D348" s="23"/>
      <c r="E348" s="58"/>
      <c r="F348" s="58"/>
      <c r="G348" s="58"/>
      <c r="H348" s="58"/>
      <c r="I348" s="8"/>
      <c r="J348" s="58"/>
      <c r="K348" s="58"/>
      <c r="L348" s="58"/>
      <c r="M348" s="58"/>
      <c r="N348" s="58"/>
      <c r="O348" s="58"/>
      <c r="P348" s="58"/>
      <c r="Q348" s="58"/>
      <c r="R348" s="58"/>
      <c r="S348" s="58"/>
      <c r="T348" s="58"/>
      <c r="U348" s="58"/>
      <c r="V348" s="58"/>
      <c r="W348" s="58"/>
      <c r="X348" s="58"/>
      <c r="Y348" s="58"/>
    </row>
    <row r="349" spans="1:25" ht="18" customHeight="1" x14ac:dyDescent="0.2">
      <c r="A349" s="23"/>
      <c r="B349" s="23"/>
      <c r="C349" s="23"/>
      <c r="D349" s="23"/>
      <c r="E349" s="58"/>
      <c r="F349" s="58"/>
      <c r="G349" s="58"/>
      <c r="H349" s="58"/>
      <c r="I349" s="8"/>
      <c r="J349" s="58"/>
      <c r="K349" s="58"/>
      <c r="L349" s="58"/>
      <c r="M349" s="58"/>
      <c r="N349" s="58"/>
      <c r="O349" s="58"/>
      <c r="P349" s="58"/>
      <c r="Q349" s="58"/>
      <c r="R349" s="58"/>
      <c r="S349" s="58"/>
      <c r="T349" s="58"/>
      <c r="U349" s="58"/>
      <c r="V349" s="58"/>
      <c r="W349" s="58"/>
      <c r="X349" s="58"/>
      <c r="Y349" s="58"/>
    </row>
    <row r="350" spans="1:25" ht="18" customHeight="1" x14ac:dyDescent="0.2">
      <c r="A350" s="23"/>
      <c r="B350" s="23"/>
      <c r="C350" s="23"/>
      <c r="D350" s="23"/>
      <c r="E350" s="58"/>
      <c r="F350" s="58"/>
      <c r="G350" s="58"/>
      <c r="H350" s="58"/>
      <c r="I350" s="8"/>
      <c r="J350" s="58"/>
      <c r="K350" s="58"/>
      <c r="L350" s="58"/>
      <c r="M350" s="58"/>
      <c r="N350" s="58"/>
      <c r="O350" s="58"/>
      <c r="P350" s="58"/>
      <c r="Q350" s="58"/>
      <c r="R350" s="58"/>
      <c r="S350" s="58"/>
      <c r="T350" s="58"/>
      <c r="U350" s="58"/>
      <c r="V350" s="58"/>
      <c r="W350" s="58"/>
      <c r="X350" s="58"/>
      <c r="Y350" s="58"/>
    </row>
    <row r="351" spans="1:25" ht="18" customHeight="1" x14ac:dyDescent="0.2">
      <c r="A351" s="23"/>
      <c r="B351" s="23"/>
      <c r="C351" s="23"/>
      <c r="D351" s="23"/>
      <c r="E351" s="58"/>
      <c r="F351" s="58"/>
      <c r="G351" s="58"/>
      <c r="H351" s="58"/>
      <c r="I351" s="8"/>
      <c r="J351" s="58"/>
      <c r="K351" s="58"/>
      <c r="L351" s="58"/>
      <c r="M351" s="58"/>
      <c r="N351" s="58"/>
      <c r="O351" s="58"/>
      <c r="P351" s="58"/>
      <c r="Q351" s="58"/>
      <c r="R351" s="58"/>
      <c r="S351" s="58"/>
      <c r="T351" s="58"/>
      <c r="U351" s="58"/>
      <c r="V351" s="58"/>
      <c r="W351" s="58"/>
      <c r="X351" s="58"/>
      <c r="Y351" s="58"/>
    </row>
    <row r="352" spans="1:25" ht="18" customHeight="1" x14ac:dyDescent="0.2">
      <c r="A352" s="23"/>
      <c r="B352" s="23"/>
      <c r="C352" s="23"/>
      <c r="D352" s="23"/>
      <c r="E352" s="58"/>
      <c r="F352" s="58"/>
      <c r="G352" s="58"/>
      <c r="H352" s="58"/>
      <c r="I352" s="8"/>
      <c r="J352" s="58"/>
      <c r="K352" s="58"/>
      <c r="L352" s="58"/>
      <c r="M352" s="58"/>
      <c r="N352" s="58"/>
      <c r="O352" s="58"/>
      <c r="P352" s="58"/>
      <c r="Q352" s="58"/>
      <c r="R352" s="58"/>
      <c r="S352" s="58"/>
      <c r="T352" s="58"/>
      <c r="U352" s="58"/>
      <c r="V352" s="58"/>
      <c r="W352" s="58"/>
      <c r="X352" s="58"/>
      <c r="Y352" s="58"/>
    </row>
    <row r="353" spans="1:25" ht="18" customHeight="1" x14ac:dyDescent="0.2">
      <c r="A353" s="23"/>
      <c r="B353" s="23"/>
      <c r="C353" s="23"/>
      <c r="D353" s="23"/>
      <c r="E353" s="58"/>
      <c r="F353" s="58"/>
      <c r="G353" s="58"/>
      <c r="H353" s="58"/>
      <c r="I353" s="8"/>
      <c r="J353" s="58"/>
      <c r="K353" s="58"/>
      <c r="L353" s="58"/>
      <c r="M353" s="58"/>
      <c r="N353" s="58"/>
      <c r="O353" s="58"/>
      <c r="P353" s="58"/>
      <c r="Q353" s="58"/>
      <c r="R353" s="58"/>
      <c r="S353" s="58"/>
      <c r="T353" s="58"/>
      <c r="U353" s="58"/>
      <c r="V353" s="58"/>
      <c r="W353" s="58"/>
      <c r="X353" s="58"/>
      <c r="Y353" s="58"/>
    </row>
    <row r="354" spans="1:25" ht="18" customHeight="1" x14ac:dyDescent="0.2">
      <c r="A354" s="23"/>
      <c r="B354" s="23"/>
      <c r="C354" s="23"/>
      <c r="D354" s="23"/>
      <c r="E354" s="58"/>
      <c r="F354" s="58"/>
      <c r="G354" s="58"/>
      <c r="H354" s="58"/>
      <c r="I354" s="8"/>
      <c r="J354" s="58"/>
      <c r="K354" s="58"/>
      <c r="L354" s="58"/>
      <c r="M354" s="58"/>
      <c r="N354" s="58"/>
      <c r="O354" s="58"/>
      <c r="P354" s="58"/>
      <c r="Q354" s="58"/>
      <c r="R354" s="58"/>
      <c r="S354" s="58"/>
      <c r="T354" s="58"/>
      <c r="U354" s="58"/>
      <c r="V354" s="58"/>
      <c r="W354" s="58"/>
      <c r="X354" s="58"/>
      <c r="Y354" s="58"/>
    </row>
    <row r="355" spans="1:25" ht="18" customHeight="1" x14ac:dyDescent="0.2">
      <c r="A355" s="23"/>
      <c r="B355" s="23"/>
      <c r="C355" s="23"/>
      <c r="D355" s="23"/>
      <c r="E355" s="58"/>
      <c r="F355" s="58"/>
      <c r="G355" s="58"/>
      <c r="H355" s="58"/>
      <c r="I355" s="8"/>
      <c r="J355" s="58"/>
      <c r="K355" s="58"/>
      <c r="L355" s="58"/>
      <c r="M355" s="58"/>
      <c r="N355" s="58"/>
      <c r="O355" s="58"/>
      <c r="P355" s="58"/>
      <c r="Q355" s="58"/>
      <c r="R355" s="58"/>
      <c r="S355" s="58"/>
      <c r="T355" s="58"/>
      <c r="U355" s="58"/>
      <c r="V355" s="58"/>
      <c r="W355" s="58"/>
      <c r="X355" s="58"/>
      <c r="Y355" s="58"/>
    </row>
    <row r="356" spans="1:25" ht="18" customHeight="1" x14ac:dyDescent="0.2">
      <c r="A356" s="23"/>
      <c r="B356" s="23"/>
      <c r="C356" s="23"/>
      <c r="D356" s="23"/>
      <c r="E356" s="58"/>
      <c r="F356" s="58"/>
      <c r="G356" s="58"/>
      <c r="H356" s="58"/>
      <c r="I356" s="8"/>
      <c r="J356" s="58"/>
      <c r="K356" s="58"/>
      <c r="L356" s="58"/>
      <c r="M356" s="58"/>
      <c r="N356" s="58"/>
      <c r="O356" s="58"/>
      <c r="P356" s="58"/>
      <c r="Q356" s="58"/>
      <c r="R356" s="58"/>
      <c r="S356" s="58"/>
      <c r="T356" s="58"/>
      <c r="U356" s="58"/>
      <c r="V356" s="58"/>
      <c r="W356" s="58"/>
      <c r="X356" s="58"/>
      <c r="Y356" s="58"/>
    </row>
    <row r="357" spans="1:25" ht="18" customHeight="1" x14ac:dyDescent="0.2">
      <c r="A357" s="23"/>
      <c r="B357" s="23"/>
      <c r="C357" s="23"/>
      <c r="D357" s="23"/>
      <c r="E357" s="58"/>
      <c r="F357" s="58"/>
      <c r="G357" s="58"/>
      <c r="H357" s="58"/>
      <c r="I357" s="8"/>
      <c r="J357" s="58"/>
      <c r="K357" s="58"/>
      <c r="L357" s="58"/>
      <c r="M357" s="58"/>
      <c r="N357" s="58"/>
      <c r="O357" s="58"/>
      <c r="P357" s="58"/>
      <c r="Q357" s="58"/>
      <c r="R357" s="58"/>
      <c r="S357" s="58"/>
      <c r="T357" s="58"/>
      <c r="U357" s="58"/>
      <c r="V357" s="58"/>
      <c r="W357" s="58"/>
      <c r="X357" s="58"/>
      <c r="Y357" s="58"/>
    </row>
    <row r="358" spans="1:25" ht="18" customHeight="1" x14ac:dyDescent="0.2">
      <c r="A358" s="23"/>
      <c r="B358" s="23"/>
      <c r="C358" s="23"/>
      <c r="D358" s="23"/>
      <c r="E358" s="58"/>
      <c r="F358" s="58"/>
      <c r="G358" s="58"/>
      <c r="H358" s="58"/>
      <c r="I358" s="8"/>
      <c r="J358" s="58"/>
      <c r="K358" s="58"/>
      <c r="L358" s="58"/>
      <c r="M358" s="58"/>
      <c r="N358" s="58"/>
      <c r="O358" s="58"/>
      <c r="P358" s="58"/>
      <c r="Q358" s="58"/>
      <c r="R358" s="58"/>
      <c r="S358" s="58"/>
      <c r="T358" s="58"/>
      <c r="U358" s="58"/>
      <c r="V358" s="58"/>
      <c r="W358" s="58"/>
      <c r="X358" s="58"/>
      <c r="Y358" s="58"/>
    </row>
    <row r="359" spans="1:25" ht="18" customHeight="1" x14ac:dyDescent="0.2">
      <c r="A359" s="23"/>
      <c r="B359" s="23"/>
      <c r="C359" s="23"/>
      <c r="D359" s="23"/>
      <c r="E359" s="58"/>
      <c r="F359" s="58"/>
      <c r="G359" s="58"/>
      <c r="H359" s="58"/>
      <c r="I359" s="8"/>
      <c r="J359" s="58"/>
      <c r="K359" s="58"/>
      <c r="L359" s="58"/>
      <c r="M359" s="58"/>
      <c r="N359" s="58"/>
      <c r="O359" s="58"/>
      <c r="P359" s="58"/>
      <c r="Q359" s="58"/>
      <c r="R359" s="58"/>
      <c r="S359" s="58"/>
      <c r="T359" s="58"/>
      <c r="U359" s="58"/>
      <c r="V359" s="58"/>
      <c r="W359" s="58"/>
      <c r="X359" s="58"/>
      <c r="Y359" s="58"/>
    </row>
    <row r="360" spans="1:25" ht="18" customHeight="1" x14ac:dyDescent="0.2">
      <c r="A360" s="23"/>
      <c r="B360" s="23"/>
      <c r="C360" s="23"/>
      <c r="D360" s="23"/>
      <c r="E360" s="58"/>
      <c r="F360" s="58"/>
      <c r="G360" s="58"/>
      <c r="H360" s="58"/>
      <c r="I360" s="8"/>
      <c r="J360" s="58"/>
      <c r="K360" s="58"/>
      <c r="L360" s="58"/>
      <c r="M360" s="58"/>
      <c r="N360" s="58"/>
      <c r="O360" s="58"/>
      <c r="P360" s="58"/>
      <c r="Q360" s="58"/>
      <c r="R360" s="58"/>
      <c r="S360" s="58"/>
      <c r="T360" s="58"/>
      <c r="U360" s="58"/>
      <c r="V360" s="58"/>
      <c r="W360" s="58"/>
      <c r="X360" s="58"/>
      <c r="Y360" s="58"/>
    </row>
    <row r="361" spans="1:25" ht="18" customHeight="1" x14ac:dyDescent="0.2">
      <c r="A361" s="23"/>
      <c r="B361" s="23"/>
      <c r="C361" s="23"/>
      <c r="D361" s="23"/>
      <c r="E361" s="58"/>
      <c r="F361" s="58"/>
      <c r="G361" s="58"/>
      <c r="H361" s="58"/>
      <c r="I361" s="8"/>
      <c r="J361" s="58"/>
      <c r="K361" s="58"/>
      <c r="L361" s="58"/>
      <c r="M361" s="58"/>
      <c r="N361" s="58"/>
      <c r="O361" s="58"/>
      <c r="P361" s="58"/>
      <c r="Q361" s="58"/>
      <c r="R361" s="58"/>
      <c r="S361" s="58"/>
      <c r="T361" s="58"/>
      <c r="U361" s="58"/>
      <c r="V361" s="58"/>
      <c r="W361" s="58"/>
      <c r="X361" s="58"/>
      <c r="Y361" s="58"/>
    </row>
    <row r="362" spans="1:25" ht="18" customHeight="1" x14ac:dyDescent="0.2">
      <c r="A362" s="23"/>
      <c r="B362" s="23"/>
      <c r="C362" s="23"/>
      <c r="D362" s="23"/>
      <c r="E362" s="58"/>
      <c r="F362" s="58"/>
      <c r="G362" s="58"/>
      <c r="H362" s="58"/>
      <c r="I362" s="8"/>
      <c r="J362" s="58"/>
      <c r="K362" s="58"/>
      <c r="L362" s="58"/>
      <c r="M362" s="58"/>
      <c r="N362" s="58"/>
      <c r="O362" s="58"/>
      <c r="P362" s="58"/>
      <c r="Q362" s="58"/>
      <c r="R362" s="58"/>
      <c r="S362" s="58"/>
      <c r="T362" s="58"/>
      <c r="U362" s="58"/>
      <c r="V362" s="58"/>
      <c r="W362" s="58"/>
      <c r="X362" s="58"/>
      <c r="Y362" s="58"/>
    </row>
    <row r="363" spans="1:25" ht="18" customHeight="1" x14ac:dyDescent="0.2">
      <c r="A363" s="23"/>
      <c r="B363" s="23"/>
      <c r="C363" s="23"/>
      <c r="D363" s="23"/>
      <c r="E363" s="58"/>
      <c r="F363" s="58"/>
      <c r="G363" s="58"/>
      <c r="H363" s="58"/>
      <c r="I363" s="8"/>
      <c r="J363" s="58"/>
      <c r="K363" s="58"/>
      <c r="L363" s="58"/>
      <c r="M363" s="58"/>
      <c r="N363" s="58"/>
      <c r="O363" s="58"/>
      <c r="P363" s="58"/>
      <c r="Q363" s="58"/>
      <c r="R363" s="58"/>
      <c r="S363" s="58"/>
      <c r="T363" s="58"/>
      <c r="U363" s="58"/>
      <c r="V363" s="58"/>
      <c r="W363" s="58"/>
      <c r="X363" s="58"/>
      <c r="Y363" s="58"/>
    </row>
    <row r="364" spans="1:25" ht="18" customHeight="1" x14ac:dyDescent="0.2">
      <c r="A364" s="23"/>
      <c r="B364" s="23"/>
      <c r="C364" s="23"/>
      <c r="D364" s="23"/>
      <c r="E364" s="58"/>
      <c r="F364" s="58"/>
      <c r="G364" s="58"/>
      <c r="H364" s="58"/>
      <c r="I364" s="8"/>
      <c r="J364" s="58"/>
      <c r="K364" s="58"/>
      <c r="L364" s="58"/>
      <c r="M364" s="58"/>
      <c r="N364" s="58"/>
      <c r="O364" s="58"/>
      <c r="P364" s="58"/>
      <c r="Q364" s="58"/>
      <c r="R364" s="58"/>
      <c r="S364" s="58"/>
      <c r="T364" s="58"/>
      <c r="U364" s="58"/>
      <c r="V364" s="58"/>
      <c r="W364" s="58"/>
      <c r="X364" s="58"/>
      <c r="Y364" s="58"/>
    </row>
    <row r="365" spans="1:25" ht="18" customHeight="1" x14ac:dyDescent="0.2">
      <c r="A365" s="23"/>
      <c r="B365" s="23"/>
      <c r="C365" s="23"/>
      <c r="D365" s="23"/>
      <c r="E365" s="58"/>
      <c r="F365" s="58"/>
      <c r="G365" s="58"/>
      <c r="H365" s="58"/>
      <c r="I365" s="8"/>
      <c r="J365" s="58"/>
      <c r="K365" s="58"/>
      <c r="L365" s="58"/>
      <c r="M365" s="58"/>
      <c r="N365" s="58"/>
      <c r="O365" s="58"/>
      <c r="P365" s="58"/>
      <c r="Q365" s="58"/>
      <c r="R365" s="58"/>
      <c r="S365" s="58"/>
      <c r="T365" s="58"/>
      <c r="U365" s="58"/>
      <c r="V365" s="58"/>
      <c r="W365" s="58"/>
      <c r="X365" s="58"/>
      <c r="Y365" s="58"/>
    </row>
    <row r="366" spans="1:25" ht="18" customHeight="1" x14ac:dyDescent="0.2">
      <c r="A366" s="23"/>
      <c r="B366" s="23"/>
      <c r="C366" s="23"/>
      <c r="D366" s="23"/>
      <c r="E366" s="58"/>
      <c r="F366" s="58"/>
      <c r="G366" s="58"/>
      <c r="H366" s="58"/>
      <c r="I366" s="8"/>
      <c r="J366" s="58"/>
      <c r="K366" s="58"/>
      <c r="L366" s="58"/>
      <c r="M366" s="58"/>
      <c r="N366" s="58"/>
      <c r="O366" s="58"/>
      <c r="P366" s="58"/>
      <c r="Q366" s="58"/>
      <c r="R366" s="58"/>
      <c r="S366" s="58"/>
      <c r="T366" s="58"/>
      <c r="U366" s="58"/>
      <c r="V366" s="58"/>
      <c r="W366" s="58"/>
      <c r="X366" s="58"/>
      <c r="Y366" s="58"/>
    </row>
    <row r="367" spans="1:25" ht="18" customHeight="1" x14ac:dyDescent="0.2">
      <c r="A367" s="23"/>
      <c r="B367" s="23"/>
      <c r="C367" s="23"/>
      <c r="D367" s="23"/>
      <c r="E367" s="58"/>
      <c r="F367" s="58"/>
      <c r="G367" s="58"/>
      <c r="H367" s="58"/>
      <c r="I367" s="8"/>
      <c r="J367" s="58"/>
      <c r="K367" s="58"/>
      <c r="L367" s="58"/>
      <c r="M367" s="58"/>
      <c r="N367" s="58"/>
      <c r="O367" s="58"/>
      <c r="P367" s="58"/>
      <c r="Q367" s="58"/>
      <c r="R367" s="58"/>
      <c r="S367" s="58"/>
      <c r="T367" s="58"/>
      <c r="U367" s="58"/>
      <c r="V367" s="58"/>
      <c r="W367" s="58"/>
      <c r="X367" s="58"/>
      <c r="Y367" s="58"/>
    </row>
    <row r="368" spans="1:25" ht="18" customHeight="1" x14ac:dyDescent="0.2">
      <c r="A368" s="23"/>
      <c r="B368" s="23"/>
      <c r="C368" s="23"/>
      <c r="D368" s="23"/>
      <c r="E368" s="58"/>
      <c r="F368" s="58"/>
      <c r="G368" s="58"/>
      <c r="H368" s="58"/>
      <c r="I368" s="8"/>
      <c r="J368" s="58"/>
      <c r="K368" s="58"/>
      <c r="L368" s="58"/>
      <c r="M368" s="58"/>
      <c r="N368" s="58"/>
      <c r="O368" s="58"/>
      <c r="P368" s="58"/>
      <c r="Q368" s="58"/>
      <c r="R368" s="58"/>
      <c r="S368" s="58"/>
      <c r="T368" s="58"/>
      <c r="U368" s="58"/>
      <c r="V368" s="58"/>
      <c r="W368" s="58"/>
      <c r="X368" s="58"/>
      <c r="Y368" s="58"/>
    </row>
    <row r="369" spans="1:25" ht="18" customHeight="1" x14ac:dyDescent="0.2">
      <c r="A369" s="23"/>
      <c r="B369" s="23"/>
      <c r="C369" s="23"/>
      <c r="D369" s="23"/>
      <c r="E369" s="58"/>
      <c r="F369" s="58"/>
      <c r="G369" s="58"/>
      <c r="H369" s="58"/>
      <c r="I369" s="8"/>
      <c r="J369" s="58"/>
      <c r="K369" s="58"/>
      <c r="L369" s="58"/>
      <c r="M369" s="58"/>
      <c r="N369" s="58"/>
      <c r="O369" s="58"/>
      <c r="P369" s="58"/>
      <c r="Q369" s="58"/>
      <c r="R369" s="58"/>
      <c r="S369" s="58"/>
      <c r="T369" s="58"/>
      <c r="U369" s="58"/>
      <c r="V369" s="58"/>
      <c r="W369" s="58"/>
      <c r="X369" s="58"/>
      <c r="Y369" s="58"/>
    </row>
    <row r="370" spans="1:25" ht="18" customHeight="1" x14ac:dyDescent="0.2">
      <c r="A370" s="23"/>
      <c r="B370" s="23"/>
      <c r="C370" s="23"/>
      <c r="D370" s="23"/>
      <c r="E370" s="58"/>
      <c r="F370" s="58"/>
      <c r="G370" s="58"/>
      <c r="H370" s="58"/>
      <c r="I370" s="8"/>
      <c r="J370" s="58"/>
      <c r="K370" s="58"/>
      <c r="L370" s="58"/>
      <c r="M370" s="58"/>
      <c r="N370" s="58"/>
      <c r="O370" s="58"/>
      <c r="P370" s="58"/>
      <c r="Q370" s="58"/>
      <c r="R370" s="58"/>
      <c r="S370" s="58"/>
      <c r="T370" s="58"/>
      <c r="U370" s="58"/>
      <c r="V370" s="58"/>
      <c r="W370" s="58"/>
      <c r="X370" s="58"/>
      <c r="Y370" s="58"/>
    </row>
    <row r="371" spans="1:25" ht="18" customHeight="1" x14ac:dyDescent="0.2">
      <c r="A371" s="23"/>
      <c r="B371" s="23"/>
      <c r="C371" s="23"/>
      <c r="D371" s="23"/>
      <c r="E371" s="58"/>
      <c r="F371" s="58"/>
      <c r="G371" s="58"/>
      <c r="H371" s="58"/>
      <c r="I371" s="8"/>
      <c r="J371" s="58"/>
      <c r="K371" s="58"/>
      <c r="L371" s="58"/>
      <c r="M371" s="58"/>
      <c r="N371" s="58"/>
      <c r="O371" s="58"/>
      <c r="P371" s="58"/>
      <c r="Q371" s="58"/>
      <c r="R371" s="58"/>
      <c r="S371" s="58"/>
      <c r="T371" s="58"/>
      <c r="U371" s="58"/>
      <c r="V371" s="58"/>
      <c r="W371" s="58"/>
      <c r="X371" s="58"/>
      <c r="Y371" s="58"/>
    </row>
    <row r="372" spans="1:25" ht="18" customHeight="1" x14ac:dyDescent="0.2">
      <c r="A372" s="23"/>
      <c r="B372" s="23"/>
      <c r="C372" s="23"/>
      <c r="D372" s="23"/>
      <c r="E372" s="58"/>
      <c r="F372" s="58"/>
      <c r="G372" s="58"/>
      <c r="H372" s="58"/>
      <c r="I372" s="8"/>
      <c r="J372" s="58"/>
      <c r="K372" s="58"/>
      <c r="L372" s="58"/>
      <c r="M372" s="58"/>
      <c r="N372" s="58"/>
      <c r="O372" s="58"/>
      <c r="P372" s="58"/>
      <c r="Q372" s="58"/>
      <c r="R372" s="58"/>
      <c r="S372" s="58"/>
      <c r="T372" s="58"/>
      <c r="U372" s="58"/>
      <c r="V372" s="58"/>
      <c r="W372" s="58"/>
      <c r="X372" s="58"/>
      <c r="Y372" s="58"/>
    </row>
    <row r="373" spans="1:25" ht="18" customHeight="1" x14ac:dyDescent="0.2">
      <c r="A373" s="23"/>
      <c r="B373" s="23"/>
      <c r="C373" s="23"/>
      <c r="D373" s="23"/>
      <c r="E373" s="58"/>
      <c r="F373" s="58"/>
      <c r="G373" s="58"/>
      <c r="H373" s="58"/>
      <c r="I373" s="8"/>
      <c r="J373" s="58"/>
      <c r="K373" s="58"/>
      <c r="L373" s="58"/>
      <c r="M373" s="58"/>
      <c r="N373" s="58"/>
      <c r="O373" s="58"/>
      <c r="P373" s="58"/>
      <c r="Q373" s="58"/>
      <c r="R373" s="58"/>
      <c r="S373" s="58"/>
      <c r="T373" s="58"/>
      <c r="U373" s="58"/>
      <c r="V373" s="58"/>
      <c r="W373" s="58"/>
      <c r="X373" s="58"/>
      <c r="Y373" s="58"/>
    </row>
    <row r="374" spans="1:25" ht="18" customHeight="1" x14ac:dyDescent="0.2">
      <c r="A374" s="23"/>
      <c r="B374" s="23"/>
      <c r="C374" s="23"/>
      <c r="D374" s="23"/>
      <c r="E374" s="58"/>
      <c r="F374" s="58"/>
      <c r="G374" s="58"/>
      <c r="H374" s="58"/>
      <c r="I374" s="8"/>
      <c r="J374" s="58"/>
      <c r="K374" s="58"/>
      <c r="L374" s="58"/>
      <c r="M374" s="58"/>
      <c r="N374" s="58"/>
      <c r="O374" s="58"/>
      <c r="P374" s="58"/>
      <c r="Q374" s="58"/>
      <c r="R374" s="58"/>
      <c r="S374" s="58"/>
      <c r="T374" s="58"/>
      <c r="U374" s="58"/>
      <c r="V374" s="58"/>
      <c r="W374" s="58"/>
      <c r="X374" s="58"/>
      <c r="Y374" s="58"/>
    </row>
    <row r="375" spans="1:25" ht="18" customHeight="1" x14ac:dyDescent="0.2">
      <c r="A375" s="23"/>
      <c r="B375" s="23"/>
      <c r="C375" s="23"/>
      <c r="D375" s="23"/>
      <c r="E375" s="58"/>
      <c r="F375" s="58"/>
      <c r="G375" s="58"/>
      <c r="H375" s="58"/>
      <c r="I375" s="8"/>
      <c r="J375" s="58"/>
      <c r="K375" s="58"/>
      <c r="L375" s="58"/>
      <c r="M375" s="58"/>
      <c r="N375" s="58"/>
      <c r="O375" s="58"/>
      <c r="P375" s="58"/>
      <c r="Q375" s="58"/>
      <c r="R375" s="58"/>
      <c r="S375" s="58"/>
      <c r="T375" s="58"/>
      <c r="U375" s="58"/>
      <c r="V375" s="58"/>
      <c r="W375" s="58"/>
      <c r="X375" s="58"/>
      <c r="Y375" s="58"/>
    </row>
    <row r="376" spans="1:25" ht="18" customHeight="1" x14ac:dyDescent="0.2">
      <c r="A376" s="23"/>
      <c r="B376" s="23"/>
      <c r="C376" s="23"/>
      <c r="D376" s="23"/>
      <c r="E376" s="58"/>
      <c r="F376" s="58"/>
      <c r="G376" s="58"/>
      <c r="H376" s="58"/>
      <c r="I376" s="8"/>
      <c r="J376" s="58"/>
      <c r="K376" s="58"/>
      <c r="L376" s="58"/>
      <c r="M376" s="58"/>
      <c r="N376" s="58"/>
      <c r="O376" s="58"/>
      <c r="P376" s="58"/>
      <c r="Q376" s="58"/>
      <c r="R376" s="58"/>
      <c r="S376" s="58"/>
      <c r="T376" s="58"/>
      <c r="U376" s="58"/>
      <c r="V376" s="58"/>
      <c r="W376" s="58"/>
      <c r="X376" s="58"/>
      <c r="Y376" s="58"/>
    </row>
    <row r="377" spans="1:25" ht="18" customHeight="1" x14ac:dyDescent="0.2">
      <c r="A377" s="23"/>
      <c r="B377" s="23"/>
      <c r="C377" s="23"/>
      <c r="D377" s="23"/>
      <c r="E377" s="58"/>
      <c r="F377" s="58"/>
      <c r="G377" s="58"/>
      <c r="H377" s="58"/>
      <c r="I377" s="8"/>
      <c r="J377" s="58"/>
      <c r="K377" s="58"/>
      <c r="L377" s="58"/>
      <c r="M377" s="58"/>
      <c r="N377" s="58"/>
      <c r="O377" s="58"/>
      <c r="P377" s="58"/>
      <c r="Q377" s="58"/>
      <c r="R377" s="58"/>
      <c r="S377" s="58"/>
      <c r="T377" s="58"/>
      <c r="U377" s="58"/>
      <c r="V377" s="58"/>
      <c r="W377" s="58"/>
      <c r="X377" s="58"/>
      <c r="Y377" s="58"/>
    </row>
    <row r="378" spans="1:25" ht="18" customHeight="1" x14ac:dyDescent="0.2">
      <c r="A378" s="23"/>
      <c r="B378" s="23"/>
      <c r="C378" s="23"/>
      <c r="D378" s="23"/>
      <c r="E378" s="58"/>
      <c r="F378" s="58"/>
      <c r="G378" s="58"/>
      <c r="H378" s="58"/>
      <c r="I378" s="8"/>
      <c r="J378" s="58"/>
      <c r="K378" s="58"/>
      <c r="L378" s="58"/>
      <c r="M378" s="58"/>
      <c r="N378" s="58"/>
      <c r="O378" s="58"/>
      <c r="P378" s="58"/>
      <c r="Q378" s="58"/>
      <c r="R378" s="58"/>
      <c r="S378" s="58"/>
      <c r="T378" s="58"/>
      <c r="U378" s="58"/>
      <c r="V378" s="58"/>
      <c r="W378" s="58"/>
      <c r="X378" s="58"/>
      <c r="Y378" s="58"/>
    </row>
    <row r="379" spans="1:25" ht="18" customHeight="1" x14ac:dyDescent="0.2">
      <c r="A379" s="23"/>
      <c r="B379" s="23"/>
      <c r="C379" s="23"/>
      <c r="D379" s="23"/>
      <c r="E379" s="58"/>
      <c r="F379" s="58"/>
      <c r="G379" s="58"/>
      <c r="H379" s="58"/>
      <c r="I379" s="8"/>
      <c r="J379" s="58"/>
      <c r="K379" s="58"/>
      <c r="L379" s="58"/>
      <c r="M379" s="58"/>
      <c r="N379" s="58"/>
      <c r="O379" s="58"/>
      <c r="P379" s="58"/>
      <c r="Q379" s="58"/>
      <c r="R379" s="58"/>
      <c r="S379" s="58"/>
      <c r="T379" s="58"/>
      <c r="U379" s="58"/>
      <c r="V379" s="58"/>
      <c r="W379" s="58"/>
      <c r="X379" s="58"/>
      <c r="Y379" s="58"/>
    </row>
    <row r="380" spans="1:25" ht="18" customHeight="1" x14ac:dyDescent="0.2">
      <c r="A380" s="23"/>
      <c r="B380" s="23"/>
      <c r="C380" s="23"/>
      <c r="D380" s="23"/>
      <c r="E380" s="58"/>
      <c r="F380" s="58"/>
      <c r="G380" s="58"/>
      <c r="H380" s="58"/>
      <c r="I380" s="8"/>
      <c r="J380" s="58"/>
      <c r="K380" s="58"/>
      <c r="L380" s="58"/>
      <c r="M380" s="58"/>
      <c r="N380" s="58"/>
      <c r="O380" s="58"/>
      <c r="P380" s="58"/>
      <c r="Q380" s="58"/>
      <c r="R380" s="58"/>
      <c r="S380" s="58"/>
      <c r="T380" s="58"/>
      <c r="U380" s="58"/>
      <c r="V380" s="58"/>
      <c r="W380" s="58"/>
      <c r="X380" s="58"/>
      <c r="Y380" s="58"/>
    </row>
    <row r="381" spans="1:25" ht="18" customHeight="1" x14ac:dyDescent="0.2">
      <c r="A381" s="23"/>
      <c r="B381" s="23"/>
      <c r="C381" s="23"/>
      <c r="D381" s="23"/>
      <c r="E381" s="58"/>
      <c r="F381" s="58"/>
      <c r="G381" s="58"/>
      <c r="H381" s="58"/>
      <c r="I381" s="8"/>
      <c r="J381" s="58"/>
      <c r="K381" s="58"/>
      <c r="L381" s="58"/>
      <c r="M381" s="58"/>
      <c r="N381" s="58"/>
      <c r="O381" s="58"/>
      <c r="P381" s="58"/>
      <c r="Q381" s="58"/>
      <c r="R381" s="58"/>
      <c r="S381" s="58"/>
      <c r="T381" s="58"/>
      <c r="U381" s="58"/>
      <c r="V381" s="58"/>
      <c r="W381" s="58"/>
      <c r="X381" s="58"/>
      <c r="Y381" s="58"/>
    </row>
    <row r="382" spans="1:25" ht="18" customHeight="1" x14ac:dyDescent="0.2">
      <c r="A382" s="23"/>
      <c r="B382" s="23"/>
      <c r="C382" s="23"/>
      <c r="D382" s="23"/>
      <c r="E382" s="58"/>
      <c r="F382" s="58"/>
      <c r="G382" s="58"/>
      <c r="H382" s="58"/>
      <c r="I382" s="8"/>
      <c r="J382" s="58"/>
      <c r="K382" s="58"/>
      <c r="L382" s="58"/>
      <c r="M382" s="58"/>
      <c r="N382" s="58"/>
      <c r="O382" s="58"/>
      <c r="P382" s="58"/>
      <c r="Q382" s="58"/>
      <c r="R382" s="58"/>
      <c r="S382" s="58"/>
      <c r="T382" s="58"/>
      <c r="U382" s="58"/>
      <c r="V382" s="58"/>
      <c r="W382" s="58"/>
      <c r="X382" s="58"/>
      <c r="Y382" s="58"/>
    </row>
    <row r="383" spans="1:25" ht="18" customHeight="1" x14ac:dyDescent="0.2">
      <c r="A383" s="23"/>
      <c r="B383" s="23"/>
      <c r="C383" s="23"/>
      <c r="D383" s="23"/>
      <c r="E383" s="58"/>
      <c r="F383" s="58"/>
      <c r="G383" s="58"/>
      <c r="H383" s="58"/>
      <c r="I383" s="8"/>
      <c r="J383" s="58"/>
      <c r="K383" s="58"/>
      <c r="L383" s="58"/>
      <c r="M383" s="58"/>
      <c r="N383" s="58"/>
      <c r="O383" s="58"/>
      <c r="P383" s="58"/>
      <c r="Q383" s="58"/>
      <c r="R383" s="58"/>
      <c r="S383" s="58"/>
      <c r="T383" s="58"/>
      <c r="U383" s="58"/>
      <c r="V383" s="58"/>
      <c r="W383" s="58"/>
      <c r="X383" s="58"/>
      <c r="Y383" s="58"/>
    </row>
    <row r="384" spans="1:25" ht="18" customHeight="1" x14ac:dyDescent="0.2">
      <c r="A384" s="23"/>
      <c r="B384" s="23"/>
      <c r="C384" s="23"/>
      <c r="D384" s="23"/>
      <c r="E384" s="58"/>
      <c r="F384" s="58"/>
      <c r="G384" s="58"/>
      <c r="H384" s="58"/>
      <c r="I384" s="8"/>
      <c r="J384" s="58"/>
      <c r="K384" s="58"/>
      <c r="L384" s="58"/>
      <c r="M384" s="58"/>
      <c r="N384" s="58"/>
      <c r="O384" s="58"/>
      <c r="P384" s="58"/>
      <c r="Q384" s="58"/>
      <c r="R384" s="58"/>
      <c r="S384" s="58"/>
      <c r="T384" s="58"/>
      <c r="U384" s="58"/>
      <c r="V384" s="58"/>
      <c r="W384" s="58"/>
      <c r="X384" s="58"/>
      <c r="Y384" s="58"/>
    </row>
    <row r="385" spans="1:25" ht="18" customHeight="1" x14ac:dyDescent="0.2">
      <c r="A385" s="23"/>
      <c r="B385" s="23"/>
      <c r="C385" s="23"/>
      <c r="D385" s="23"/>
      <c r="E385" s="58"/>
      <c r="F385" s="58"/>
      <c r="G385" s="58"/>
      <c r="H385" s="58"/>
      <c r="I385" s="8"/>
      <c r="J385" s="58"/>
      <c r="K385" s="58"/>
      <c r="L385" s="58"/>
      <c r="M385" s="58"/>
      <c r="N385" s="58"/>
      <c r="O385" s="58"/>
      <c r="P385" s="58"/>
      <c r="Q385" s="58"/>
      <c r="R385" s="58"/>
      <c r="S385" s="58"/>
      <c r="T385" s="58"/>
      <c r="U385" s="58"/>
      <c r="V385" s="58"/>
      <c r="W385" s="58"/>
      <c r="X385" s="58"/>
      <c r="Y385" s="58"/>
    </row>
    <row r="386" spans="1:25" ht="18" customHeight="1" x14ac:dyDescent="0.2">
      <c r="A386" s="23"/>
      <c r="B386" s="23"/>
      <c r="C386" s="23"/>
      <c r="D386" s="23"/>
      <c r="E386" s="58"/>
      <c r="F386" s="58"/>
      <c r="G386" s="58"/>
      <c r="H386" s="58"/>
      <c r="I386" s="8"/>
      <c r="J386" s="58"/>
      <c r="K386" s="58"/>
      <c r="L386" s="58"/>
      <c r="M386" s="58"/>
      <c r="N386" s="58"/>
      <c r="O386" s="58"/>
      <c r="P386" s="58"/>
      <c r="Q386" s="58"/>
      <c r="R386" s="58"/>
      <c r="S386" s="58"/>
      <c r="T386" s="58"/>
      <c r="U386" s="58"/>
      <c r="V386" s="58"/>
      <c r="W386" s="58"/>
      <c r="X386" s="58"/>
      <c r="Y386" s="58"/>
    </row>
    <row r="387" spans="1:25" ht="18" customHeight="1" x14ac:dyDescent="0.2">
      <c r="A387" s="23"/>
      <c r="B387" s="23"/>
      <c r="C387" s="23"/>
      <c r="D387" s="23"/>
      <c r="E387" s="58"/>
      <c r="F387" s="58"/>
      <c r="G387" s="58"/>
      <c r="H387" s="58"/>
      <c r="I387" s="8"/>
      <c r="J387" s="58"/>
      <c r="K387" s="58"/>
      <c r="L387" s="58"/>
      <c r="M387" s="58"/>
      <c r="N387" s="58"/>
      <c r="O387" s="58"/>
      <c r="P387" s="58"/>
      <c r="Q387" s="58"/>
      <c r="R387" s="58"/>
      <c r="S387" s="58"/>
      <c r="T387" s="58"/>
      <c r="U387" s="58"/>
      <c r="V387" s="58"/>
      <c r="W387" s="58"/>
      <c r="X387" s="58"/>
      <c r="Y387" s="58"/>
    </row>
    <row r="388" spans="1:25" ht="18" customHeight="1" x14ac:dyDescent="0.2">
      <c r="A388" s="23"/>
      <c r="B388" s="23"/>
      <c r="C388" s="23"/>
      <c r="D388" s="23"/>
      <c r="E388" s="58"/>
      <c r="F388" s="58"/>
      <c r="G388" s="58"/>
      <c r="H388" s="58"/>
      <c r="I388" s="8"/>
      <c r="J388" s="58"/>
      <c r="K388" s="58"/>
      <c r="L388" s="58"/>
      <c r="M388" s="58"/>
      <c r="N388" s="58"/>
      <c r="O388" s="58"/>
      <c r="P388" s="58"/>
      <c r="Q388" s="58"/>
      <c r="R388" s="58"/>
      <c r="S388" s="58"/>
      <c r="T388" s="58"/>
      <c r="U388" s="58"/>
      <c r="V388" s="58"/>
      <c r="W388" s="58"/>
      <c r="X388" s="58"/>
      <c r="Y388" s="58"/>
    </row>
    <row r="389" spans="1:25" ht="18" customHeight="1" x14ac:dyDescent="0.2">
      <c r="A389" s="23"/>
      <c r="B389" s="23"/>
      <c r="C389" s="23"/>
      <c r="D389" s="23"/>
      <c r="E389" s="58"/>
      <c r="F389" s="58"/>
      <c r="G389" s="58"/>
      <c r="H389" s="58"/>
      <c r="I389" s="8"/>
      <c r="J389" s="58"/>
      <c r="K389" s="58"/>
      <c r="L389" s="58"/>
      <c r="M389" s="58"/>
      <c r="N389" s="58"/>
      <c r="O389" s="58"/>
      <c r="P389" s="58"/>
      <c r="Q389" s="58"/>
      <c r="R389" s="58"/>
      <c r="S389" s="58"/>
      <c r="T389" s="58"/>
      <c r="U389" s="58"/>
      <c r="V389" s="58"/>
      <c r="W389" s="58"/>
      <c r="X389" s="58"/>
      <c r="Y389" s="58"/>
    </row>
    <row r="390" spans="1:25" ht="18" customHeight="1" x14ac:dyDescent="0.2">
      <c r="A390" s="23"/>
      <c r="B390" s="23"/>
      <c r="C390" s="23"/>
      <c r="D390" s="23"/>
      <c r="E390" s="58"/>
      <c r="F390" s="58"/>
      <c r="G390" s="58"/>
      <c r="H390" s="58"/>
      <c r="I390" s="8"/>
      <c r="J390" s="58"/>
      <c r="K390" s="58"/>
      <c r="L390" s="58"/>
      <c r="M390" s="58"/>
      <c r="N390" s="58"/>
      <c r="O390" s="58"/>
      <c r="P390" s="58"/>
      <c r="Q390" s="58"/>
      <c r="R390" s="58"/>
      <c r="S390" s="58"/>
      <c r="T390" s="58"/>
      <c r="U390" s="58"/>
      <c r="V390" s="58"/>
      <c r="W390" s="58"/>
      <c r="X390" s="58"/>
      <c r="Y390" s="58"/>
    </row>
    <row r="391" spans="1:25" ht="18" customHeight="1" x14ac:dyDescent="0.2">
      <c r="A391" s="23"/>
      <c r="B391" s="23"/>
      <c r="C391" s="23"/>
      <c r="D391" s="23"/>
      <c r="E391" s="58"/>
      <c r="F391" s="58"/>
      <c r="G391" s="58"/>
      <c r="H391" s="58"/>
      <c r="I391" s="8"/>
      <c r="J391" s="58"/>
      <c r="K391" s="58"/>
      <c r="L391" s="58"/>
      <c r="M391" s="58"/>
      <c r="N391" s="58"/>
      <c r="O391" s="58"/>
      <c r="P391" s="58"/>
      <c r="Q391" s="58"/>
      <c r="R391" s="58"/>
      <c r="S391" s="58"/>
      <c r="T391" s="58"/>
      <c r="U391" s="58"/>
      <c r="V391" s="58"/>
      <c r="W391" s="58"/>
      <c r="X391" s="58"/>
      <c r="Y391" s="58"/>
    </row>
    <row r="392" spans="1:25" ht="18" customHeight="1" x14ac:dyDescent="0.2">
      <c r="A392" s="23"/>
      <c r="B392" s="23"/>
      <c r="C392" s="23"/>
      <c r="D392" s="23"/>
      <c r="E392" s="58"/>
      <c r="F392" s="58"/>
      <c r="G392" s="58"/>
      <c r="H392" s="58"/>
      <c r="I392" s="8"/>
      <c r="J392" s="58"/>
      <c r="K392" s="58"/>
      <c r="L392" s="58"/>
      <c r="M392" s="58"/>
      <c r="N392" s="58"/>
      <c r="O392" s="58"/>
      <c r="P392" s="58"/>
      <c r="Q392" s="58"/>
      <c r="R392" s="58"/>
      <c r="S392" s="58"/>
      <c r="T392" s="58"/>
      <c r="U392" s="58"/>
      <c r="V392" s="58"/>
      <c r="W392" s="58"/>
      <c r="X392" s="58"/>
      <c r="Y392" s="58"/>
    </row>
    <row r="393" spans="1:25" ht="18" customHeight="1" x14ac:dyDescent="0.2">
      <c r="A393" s="23"/>
      <c r="B393" s="23"/>
      <c r="C393" s="23"/>
      <c r="D393" s="23"/>
      <c r="E393" s="58"/>
      <c r="F393" s="58"/>
      <c r="G393" s="58"/>
      <c r="H393" s="58"/>
      <c r="I393" s="8"/>
      <c r="J393" s="58"/>
      <c r="K393" s="58"/>
      <c r="L393" s="58"/>
      <c r="M393" s="58"/>
      <c r="N393" s="58"/>
      <c r="O393" s="58"/>
      <c r="P393" s="58"/>
      <c r="Q393" s="58"/>
      <c r="R393" s="58"/>
      <c r="S393" s="58"/>
      <c r="T393" s="58"/>
      <c r="U393" s="58"/>
      <c r="V393" s="58"/>
      <c r="W393" s="58"/>
      <c r="X393" s="58"/>
      <c r="Y393" s="58"/>
    </row>
    <row r="394" spans="1:25" ht="18" customHeight="1" x14ac:dyDescent="0.2">
      <c r="A394" s="23"/>
      <c r="B394" s="23"/>
      <c r="C394" s="23"/>
      <c r="D394" s="23"/>
      <c r="E394" s="58"/>
      <c r="F394" s="58"/>
      <c r="G394" s="58"/>
      <c r="H394" s="58"/>
      <c r="I394" s="8"/>
      <c r="J394" s="58"/>
      <c r="K394" s="58"/>
      <c r="L394" s="58"/>
      <c r="M394" s="58"/>
      <c r="N394" s="58"/>
      <c r="O394" s="58"/>
      <c r="P394" s="58"/>
      <c r="Q394" s="58"/>
      <c r="R394" s="58"/>
      <c r="S394" s="58"/>
      <c r="T394" s="58"/>
      <c r="U394" s="58"/>
      <c r="V394" s="58"/>
      <c r="W394" s="58"/>
      <c r="X394" s="58"/>
      <c r="Y394" s="58"/>
    </row>
    <row r="395" spans="1:25" ht="18" customHeight="1" x14ac:dyDescent="0.2">
      <c r="A395" s="23"/>
      <c r="B395" s="23"/>
      <c r="C395" s="23"/>
      <c r="D395" s="23"/>
      <c r="E395" s="58"/>
      <c r="F395" s="58"/>
      <c r="G395" s="58"/>
      <c r="H395" s="58"/>
      <c r="I395" s="8"/>
      <c r="J395" s="58"/>
      <c r="K395" s="58"/>
      <c r="L395" s="58"/>
      <c r="M395" s="58"/>
      <c r="N395" s="58"/>
      <c r="O395" s="58"/>
      <c r="P395" s="58"/>
      <c r="Q395" s="58"/>
      <c r="R395" s="58"/>
      <c r="S395" s="58"/>
      <c r="T395" s="58"/>
      <c r="U395" s="58"/>
      <c r="V395" s="58"/>
      <c r="W395" s="58"/>
      <c r="X395" s="58"/>
      <c r="Y395" s="58"/>
    </row>
    <row r="396" spans="1:25" ht="18" customHeight="1" x14ac:dyDescent="0.2">
      <c r="A396" s="23"/>
      <c r="B396" s="23"/>
      <c r="C396" s="23"/>
      <c r="D396" s="23"/>
      <c r="E396" s="58"/>
      <c r="F396" s="58"/>
      <c r="G396" s="58"/>
      <c r="H396" s="58"/>
      <c r="I396" s="8"/>
      <c r="J396" s="58"/>
      <c r="K396" s="58"/>
      <c r="L396" s="58"/>
      <c r="M396" s="58"/>
      <c r="N396" s="58"/>
      <c r="O396" s="58"/>
      <c r="P396" s="58"/>
      <c r="Q396" s="58"/>
      <c r="R396" s="58"/>
      <c r="S396" s="58"/>
      <c r="T396" s="58"/>
      <c r="U396" s="58"/>
      <c r="V396" s="58"/>
      <c r="W396" s="58"/>
      <c r="X396" s="58"/>
      <c r="Y396" s="58"/>
    </row>
    <row r="397" spans="1:25" ht="18" customHeight="1" x14ac:dyDescent="0.2">
      <c r="A397" s="23"/>
      <c r="B397" s="23"/>
      <c r="C397" s="23"/>
      <c r="D397" s="23"/>
      <c r="E397" s="58"/>
      <c r="F397" s="58"/>
      <c r="G397" s="58"/>
      <c r="H397" s="58"/>
      <c r="I397" s="8"/>
      <c r="J397" s="58"/>
      <c r="K397" s="58"/>
      <c r="L397" s="58"/>
      <c r="M397" s="58"/>
      <c r="N397" s="58"/>
      <c r="O397" s="58"/>
      <c r="P397" s="58"/>
      <c r="Q397" s="58"/>
      <c r="R397" s="58"/>
      <c r="S397" s="58"/>
      <c r="T397" s="58"/>
      <c r="U397" s="58"/>
      <c r="V397" s="58"/>
      <c r="W397" s="58"/>
      <c r="X397" s="58"/>
      <c r="Y397" s="58"/>
    </row>
    <row r="398" spans="1:25" ht="18" customHeight="1" x14ac:dyDescent="0.2">
      <c r="A398" s="23"/>
      <c r="B398" s="23"/>
      <c r="C398" s="23"/>
      <c r="D398" s="23"/>
      <c r="E398" s="58"/>
      <c r="F398" s="58"/>
      <c r="G398" s="58"/>
      <c r="H398" s="58"/>
      <c r="I398" s="8"/>
      <c r="J398" s="58"/>
      <c r="K398" s="58"/>
      <c r="L398" s="58"/>
      <c r="M398" s="58"/>
      <c r="N398" s="58"/>
      <c r="O398" s="58"/>
      <c r="P398" s="58"/>
      <c r="Q398" s="58"/>
      <c r="R398" s="58"/>
      <c r="S398" s="58"/>
      <c r="T398" s="58"/>
      <c r="U398" s="58"/>
      <c r="V398" s="58"/>
      <c r="W398" s="58"/>
      <c r="X398" s="58"/>
      <c r="Y398" s="58"/>
    </row>
    <row r="399" spans="1:25" ht="18" customHeight="1" x14ac:dyDescent="0.2">
      <c r="A399" s="23"/>
      <c r="B399" s="23"/>
      <c r="C399" s="23"/>
      <c r="D399" s="23"/>
      <c r="E399" s="58"/>
      <c r="F399" s="58"/>
      <c r="G399" s="58"/>
      <c r="H399" s="58"/>
      <c r="I399" s="8"/>
      <c r="J399" s="58"/>
      <c r="K399" s="58"/>
      <c r="L399" s="58"/>
      <c r="M399" s="58"/>
      <c r="N399" s="58"/>
      <c r="O399" s="58"/>
      <c r="P399" s="58"/>
      <c r="Q399" s="58"/>
      <c r="R399" s="58"/>
      <c r="S399" s="58"/>
      <c r="T399" s="58"/>
      <c r="U399" s="58"/>
      <c r="V399" s="58"/>
      <c r="W399" s="58"/>
      <c r="X399" s="58"/>
      <c r="Y399" s="58"/>
    </row>
    <row r="400" spans="1:25" ht="18" customHeight="1" x14ac:dyDescent="0.2">
      <c r="A400" s="23"/>
      <c r="B400" s="23"/>
      <c r="C400" s="23"/>
      <c r="D400" s="23"/>
      <c r="E400" s="58"/>
      <c r="F400" s="58"/>
      <c r="G400" s="58"/>
      <c r="H400" s="58"/>
      <c r="I400" s="8"/>
      <c r="J400" s="58"/>
      <c r="K400" s="58"/>
      <c r="L400" s="58"/>
      <c r="M400" s="58"/>
      <c r="N400" s="58"/>
      <c r="O400" s="58"/>
      <c r="P400" s="58"/>
      <c r="Q400" s="58"/>
      <c r="R400" s="58"/>
      <c r="S400" s="58"/>
      <c r="T400" s="58"/>
      <c r="U400" s="58"/>
      <c r="V400" s="58"/>
      <c r="W400" s="58"/>
      <c r="X400" s="58"/>
      <c r="Y400" s="58"/>
    </row>
    <row r="401" spans="1:25" ht="18" customHeight="1" x14ac:dyDescent="0.2">
      <c r="A401" s="23"/>
      <c r="B401" s="23"/>
      <c r="C401" s="23"/>
      <c r="D401" s="23"/>
      <c r="E401" s="58"/>
      <c r="F401" s="58"/>
      <c r="G401" s="58"/>
      <c r="H401" s="58"/>
      <c r="I401" s="8"/>
      <c r="J401" s="58"/>
      <c r="K401" s="58"/>
      <c r="L401" s="58"/>
      <c r="M401" s="58"/>
      <c r="N401" s="58"/>
      <c r="O401" s="58"/>
      <c r="P401" s="58"/>
      <c r="Q401" s="58"/>
      <c r="R401" s="58"/>
      <c r="S401" s="58"/>
      <c r="T401" s="58"/>
      <c r="U401" s="58"/>
      <c r="V401" s="58"/>
      <c r="W401" s="58"/>
      <c r="X401" s="58"/>
      <c r="Y401" s="58"/>
    </row>
    <row r="402" spans="1:25" ht="18" customHeight="1" x14ac:dyDescent="0.2">
      <c r="A402" s="23"/>
      <c r="B402" s="23"/>
      <c r="C402" s="23"/>
      <c r="D402" s="23"/>
      <c r="E402" s="58"/>
      <c r="F402" s="58"/>
      <c r="G402" s="58"/>
      <c r="H402" s="58"/>
      <c r="I402" s="8"/>
      <c r="J402" s="58"/>
      <c r="K402" s="58"/>
      <c r="L402" s="58"/>
      <c r="M402" s="58"/>
      <c r="N402" s="58"/>
      <c r="O402" s="58"/>
      <c r="P402" s="58"/>
      <c r="Q402" s="58"/>
      <c r="R402" s="58"/>
      <c r="S402" s="58"/>
      <c r="T402" s="58"/>
      <c r="U402" s="58"/>
      <c r="V402" s="58"/>
      <c r="W402" s="58"/>
      <c r="X402" s="58"/>
      <c r="Y402" s="58"/>
    </row>
    <row r="403" spans="1:25" ht="18" customHeight="1" x14ac:dyDescent="0.2">
      <c r="A403" s="23"/>
      <c r="B403" s="23"/>
      <c r="C403" s="23"/>
      <c r="D403" s="23"/>
      <c r="E403" s="58"/>
      <c r="F403" s="58"/>
      <c r="G403" s="58"/>
      <c r="H403" s="58"/>
      <c r="I403" s="8"/>
      <c r="J403" s="58"/>
      <c r="K403" s="58"/>
      <c r="L403" s="58"/>
      <c r="M403" s="58"/>
      <c r="N403" s="58"/>
      <c r="O403" s="58"/>
      <c r="P403" s="58"/>
      <c r="Q403" s="58"/>
      <c r="R403" s="58"/>
      <c r="S403" s="58"/>
      <c r="T403" s="58"/>
      <c r="U403" s="58"/>
      <c r="V403" s="58"/>
      <c r="W403" s="58"/>
      <c r="X403" s="58"/>
      <c r="Y403" s="58"/>
    </row>
    <row r="404" spans="1:25" ht="18" customHeight="1" x14ac:dyDescent="0.2">
      <c r="A404" s="23"/>
      <c r="B404" s="23"/>
      <c r="C404" s="23"/>
      <c r="D404" s="23"/>
      <c r="E404" s="58"/>
      <c r="F404" s="58"/>
      <c r="G404" s="58"/>
      <c r="H404" s="58"/>
      <c r="I404" s="8"/>
      <c r="J404" s="58"/>
      <c r="K404" s="58"/>
      <c r="L404" s="58"/>
      <c r="M404" s="58"/>
      <c r="N404" s="58"/>
      <c r="O404" s="58"/>
      <c r="P404" s="58"/>
      <c r="Q404" s="58"/>
      <c r="R404" s="58"/>
      <c r="S404" s="58"/>
      <c r="T404" s="58"/>
      <c r="U404" s="58"/>
      <c r="V404" s="58"/>
      <c r="W404" s="58"/>
      <c r="X404" s="58"/>
      <c r="Y404" s="58"/>
    </row>
    <row r="405" spans="1:25" ht="18" customHeight="1" x14ac:dyDescent="0.2">
      <c r="A405" s="23"/>
      <c r="B405" s="23"/>
      <c r="C405" s="23"/>
      <c r="D405" s="23"/>
      <c r="E405" s="58"/>
      <c r="F405" s="58"/>
      <c r="G405" s="58"/>
      <c r="H405" s="58"/>
      <c r="I405" s="8"/>
      <c r="J405" s="58"/>
      <c r="K405" s="58"/>
      <c r="L405" s="58"/>
      <c r="M405" s="58"/>
      <c r="N405" s="58"/>
      <c r="O405" s="58"/>
      <c r="P405" s="58"/>
      <c r="Q405" s="58"/>
      <c r="R405" s="58"/>
      <c r="S405" s="58"/>
      <c r="T405" s="58"/>
      <c r="U405" s="58"/>
      <c r="V405" s="58"/>
      <c r="W405" s="58"/>
      <c r="X405" s="58"/>
      <c r="Y405" s="58"/>
    </row>
    <row r="406" spans="1:25" ht="18" customHeight="1" x14ac:dyDescent="0.2">
      <c r="A406" s="23"/>
      <c r="B406" s="23"/>
      <c r="C406" s="23"/>
      <c r="D406" s="23"/>
      <c r="E406" s="58"/>
      <c r="F406" s="58"/>
      <c r="G406" s="58"/>
      <c r="H406" s="58"/>
      <c r="I406" s="8"/>
      <c r="J406" s="58"/>
      <c r="K406" s="58"/>
      <c r="L406" s="58"/>
      <c r="M406" s="58"/>
      <c r="N406" s="58"/>
      <c r="O406" s="58"/>
      <c r="P406" s="58"/>
      <c r="Q406" s="58"/>
      <c r="R406" s="58"/>
      <c r="S406" s="58"/>
      <c r="T406" s="58"/>
      <c r="U406" s="58"/>
      <c r="V406" s="58"/>
      <c r="W406" s="58"/>
      <c r="X406" s="58"/>
      <c r="Y406" s="58"/>
    </row>
    <row r="407" spans="1:25" ht="18" customHeight="1" x14ac:dyDescent="0.2">
      <c r="A407" s="23"/>
      <c r="B407" s="23"/>
      <c r="C407" s="23"/>
      <c r="D407" s="23"/>
      <c r="E407" s="58"/>
      <c r="F407" s="58"/>
      <c r="G407" s="58"/>
      <c r="H407" s="58"/>
      <c r="I407" s="8"/>
      <c r="J407" s="58"/>
      <c r="K407" s="58"/>
      <c r="L407" s="58"/>
      <c r="M407" s="58"/>
      <c r="N407" s="58"/>
      <c r="O407" s="58"/>
      <c r="P407" s="58"/>
      <c r="Q407" s="58"/>
      <c r="R407" s="58"/>
      <c r="S407" s="58"/>
      <c r="T407" s="58"/>
      <c r="U407" s="58"/>
      <c r="V407" s="58"/>
      <c r="W407" s="58"/>
      <c r="X407" s="58"/>
      <c r="Y407" s="58"/>
    </row>
    <row r="408" spans="1:25" ht="18" customHeight="1" x14ac:dyDescent="0.2">
      <c r="A408" s="23"/>
      <c r="B408" s="23"/>
      <c r="C408" s="23"/>
      <c r="D408" s="23"/>
      <c r="E408" s="58"/>
      <c r="F408" s="58"/>
      <c r="G408" s="58"/>
      <c r="H408" s="58"/>
      <c r="I408" s="8"/>
      <c r="J408" s="58"/>
      <c r="K408" s="58"/>
      <c r="L408" s="58"/>
      <c r="M408" s="58"/>
      <c r="N408" s="58"/>
      <c r="O408" s="58"/>
      <c r="P408" s="58"/>
      <c r="Q408" s="58"/>
      <c r="R408" s="58"/>
      <c r="S408" s="58"/>
      <c r="T408" s="58"/>
      <c r="U408" s="58"/>
      <c r="V408" s="58"/>
      <c r="W408" s="58"/>
      <c r="X408" s="58"/>
      <c r="Y408" s="58"/>
    </row>
    <row r="409" spans="1:25" ht="18" customHeight="1" x14ac:dyDescent="0.2">
      <c r="A409" s="23"/>
      <c r="B409" s="23"/>
      <c r="C409" s="23"/>
      <c r="D409" s="23"/>
      <c r="E409" s="58"/>
      <c r="F409" s="58"/>
      <c r="G409" s="58"/>
      <c r="H409" s="58"/>
      <c r="I409" s="8"/>
      <c r="J409" s="58"/>
      <c r="K409" s="58"/>
      <c r="L409" s="58"/>
      <c r="M409" s="58"/>
      <c r="N409" s="58"/>
      <c r="O409" s="58"/>
      <c r="P409" s="58"/>
      <c r="Q409" s="58"/>
      <c r="R409" s="58"/>
      <c r="S409" s="58"/>
      <c r="T409" s="58"/>
      <c r="U409" s="58"/>
      <c r="V409" s="58"/>
      <c r="W409" s="58"/>
      <c r="X409" s="58"/>
      <c r="Y409" s="58"/>
    </row>
    <row r="410" spans="1:25" ht="18" customHeight="1" x14ac:dyDescent="0.2">
      <c r="A410" s="23"/>
      <c r="B410" s="23"/>
      <c r="C410" s="23"/>
      <c r="D410" s="23"/>
      <c r="E410" s="58"/>
      <c r="F410" s="58"/>
      <c r="G410" s="58"/>
      <c r="H410" s="58"/>
      <c r="I410" s="8"/>
      <c r="J410" s="58"/>
      <c r="K410" s="58"/>
      <c r="L410" s="58"/>
      <c r="M410" s="58"/>
      <c r="N410" s="58"/>
      <c r="O410" s="58"/>
      <c r="P410" s="58"/>
      <c r="Q410" s="58"/>
      <c r="R410" s="58"/>
      <c r="S410" s="58"/>
      <c r="T410" s="58"/>
      <c r="U410" s="58"/>
      <c r="V410" s="58"/>
      <c r="W410" s="58"/>
      <c r="X410" s="58"/>
      <c r="Y410" s="58"/>
    </row>
    <row r="411" spans="1:25" ht="18" customHeight="1" x14ac:dyDescent="0.2">
      <c r="A411" s="23"/>
      <c r="B411" s="23"/>
      <c r="C411" s="23"/>
      <c r="D411" s="23"/>
      <c r="E411" s="58"/>
      <c r="F411" s="58"/>
      <c r="G411" s="58"/>
      <c r="H411" s="58"/>
      <c r="I411" s="8"/>
      <c r="J411" s="58"/>
      <c r="K411" s="58"/>
      <c r="L411" s="58"/>
      <c r="M411" s="58"/>
      <c r="N411" s="58"/>
      <c r="O411" s="58"/>
      <c r="P411" s="58"/>
      <c r="Q411" s="58"/>
      <c r="R411" s="58"/>
      <c r="S411" s="58"/>
      <c r="T411" s="58"/>
      <c r="U411" s="58"/>
      <c r="V411" s="58"/>
      <c r="W411" s="58"/>
      <c r="X411" s="58"/>
      <c r="Y411" s="58"/>
    </row>
    <row r="412" spans="1:25" ht="18" customHeight="1" x14ac:dyDescent="0.2">
      <c r="A412" s="23"/>
      <c r="B412" s="23"/>
      <c r="C412" s="23"/>
      <c r="D412" s="23"/>
      <c r="E412" s="58"/>
      <c r="F412" s="58"/>
      <c r="G412" s="58"/>
      <c r="H412" s="58"/>
      <c r="I412" s="8"/>
      <c r="J412" s="58"/>
      <c r="K412" s="58"/>
      <c r="L412" s="58"/>
      <c r="M412" s="58"/>
      <c r="N412" s="58"/>
      <c r="O412" s="58"/>
      <c r="P412" s="58"/>
      <c r="Q412" s="58"/>
      <c r="R412" s="58"/>
      <c r="S412" s="58"/>
      <c r="T412" s="58"/>
      <c r="U412" s="58"/>
      <c r="V412" s="58"/>
      <c r="W412" s="58"/>
      <c r="X412" s="58"/>
      <c r="Y412" s="58"/>
    </row>
    <row r="413" spans="1:25" ht="18" customHeight="1" x14ac:dyDescent="0.2">
      <c r="A413" s="23"/>
      <c r="B413" s="23"/>
      <c r="C413" s="23"/>
      <c r="D413" s="23"/>
      <c r="E413" s="58"/>
      <c r="F413" s="58"/>
      <c r="G413" s="58"/>
      <c r="H413" s="58"/>
      <c r="I413" s="8"/>
      <c r="J413" s="58"/>
      <c r="K413" s="58"/>
      <c r="L413" s="58"/>
      <c r="M413" s="58"/>
      <c r="N413" s="58"/>
      <c r="O413" s="58"/>
      <c r="P413" s="58"/>
      <c r="Q413" s="58"/>
      <c r="R413" s="58"/>
      <c r="S413" s="58"/>
      <c r="T413" s="58"/>
      <c r="U413" s="58"/>
      <c r="V413" s="58"/>
      <c r="W413" s="58"/>
      <c r="X413" s="58"/>
      <c r="Y413" s="58"/>
    </row>
    <row r="414" spans="1:25" ht="18" customHeight="1" x14ac:dyDescent="0.2">
      <c r="A414" s="23"/>
      <c r="B414" s="23"/>
      <c r="C414" s="23"/>
      <c r="D414" s="23"/>
      <c r="E414" s="58"/>
      <c r="F414" s="58"/>
      <c r="G414" s="58"/>
      <c r="H414" s="58"/>
      <c r="I414" s="8"/>
      <c r="J414" s="58"/>
      <c r="K414" s="58"/>
      <c r="L414" s="58"/>
      <c r="M414" s="58"/>
      <c r="N414" s="58"/>
      <c r="O414" s="58"/>
      <c r="P414" s="58"/>
      <c r="Q414" s="58"/>
      <c r="R414" s="58"/>
      <c r="S414" s="58"/>
      <c r="T414" s="58"/>
      <c r="U414" s="58"/>
      <c r="V414" s="58"/>
      <c r="W414" s="58"/>
      <c r="X414" s="58"/>
      <c r="Y414" s="58"/>
    </row>
    <row r="415" spans="1:25" ht="18" customHeight="1" x14ac:dyDescent="0.2">
      <c r="A415" s="23"/>
      <c r="B415" s="23"/>
      <c r="C415" s="23"/>
      <c r="D415" s="23"/>
      <c r="E415" s="58"/>
      <c r="F415" s="58"/>
      <c r="G415" s="58"/>
      <c r="H415" s="58"/>
      <c r="I415" s="8"/>
      <c r="J415" s="58"/>
      <c r="K415" s="58"/>
      <c r="L415" s="58"/>
      <c r="M415" s="58"/>
      <c r="N415" s="58"/>
      <c r="O415" s="58"/>
      <c r="P415" s="58"/>
      <c r="Q415" s="58"/>
      <c r="R415" s="58"/>
      <c r="S415" s="58"/>
      <c r="T415" s="58"/>
      <c r="U415" s="58"/>
      <c r="V415" s="58"/>
      <c r="W415" s="58"/>
      <c r="X415" s="58"/>
      <c r="Y415" s="58"/>
    </row>
    <row r="416" spans="1:25" ht="18" customHeight="1" x14ac:dyDescent="0.2">
      <c r="A416" s="23"/>
      <c r="B416" s="23"/>
      <c r="C416" s="23"/>
      <c r="D416" s="23"/>
      <c r="E416" s="58"/>
      <c r="F416" s="58"/>
      <c r="G416" s="58"/>
      <c r="H416" s="58"/>
      <c r="I416" s="8"/>
      <c r="J416" s="58"/>
      <c r="K416" s="58"/>
      <c r="L416" s="58"/>
      <c r="M416" s="58"/>
      <c r="N416" s="58"/>
      <c r="O416" s="58"/>
      <c r="P416" s="58"/>
      <c r="Q416" s="58"/>
      <c r="R416" s="58"/>
      <c r="S416" s="58"/>
      <c r="T416" s="58"/>
      <c r="U416" s="58"/>
      <c r="V416" s="58"/>
      <c r="W416" s="58"/>
      <c r="X416" s="58"/>
      <c r="Y416" s="58"/>
    </row>
    <row r="417" spans="1:25" ht="18" customHeight="1" x14ac:dyDescent="0.2">
      <c r="A417" s="23"/>
      <c r="B417" s="23"/>
      <c r="C417" s="23"/>
      <c r="D417" s="23"/>
      <c r="E417" s="58"/>
      <c r="F417" s="58"/>
      <c r="G417" s="58"/>
      <c r="H417" s="58"/>
      <c r="I417" s="8"/>
      <c r="J417" s="58"/>
      <c r="K417" s="58"/>
      <c r="L417" s="58"/>
      <c r="M417" s="58"/>
      <c r="N417" s="58"/>
      <c r="O417" s="58"/>
      <c r="P417" s="58"/>
      <c r="Q417" s="58"/>
      <c r="R417" s="58"/>
      <c r="S417" s="58"/>
      <c r="T417" s="58"/>
      <c r="U417" s="58"/>
      <c r="V417" s="58"/>
      <c r="W417" s="58"/>
      <c r="X417" s="58"/>
      <c r="Y417" s="58"/>
    </row>
    <row r="418" spans="1:25" ht="18" customHeight="1" x14ac:dyDescent="0.2">
      <c r="A418" s="23"/>
      <c r="B418" s="23"/>
      <c r="C418" s="23"/>
      <c r="D418" s="23"/>
      <c r="E418" s="58"/>
      <c r="F418" s="58"/>
      <c r="G418" s="58"/>
      <c r="H418" s="58"/>
      <c r="I418" s="8"/>
      <c r="J418" s="58"/>
      <c r="K418" s="58"/>
      <c r="L418" s="58"/>
      <c r="M418" s="58"/>
      <c r="N418" s="58"/>
      <c r="O418" s="58"/>
      <c r="P418" s="58"/>
      <c r="Q418" s="58"/>
      <c r="R418" s="58"/>
      <c r="S418" s="58"/>
      <c r="T418" s="58"/>
      <c r="U418" s="58"/>
      <c r="V418" s="58"/>
      <c r="W418" s="58"/>
      <c r="X418" s="58"/>
      <c r="Y418" s="58"/>
    </row>
    <row r="419" spans="1:25" ht="18" customHeight="1" x14ac:dyDescent="0.2">
      <c r="A419" s="23"/>
      <c r="B419" s="23"/>
      <c r="C419" s="23"/>
      <c r="D419" s="23"/>
      <c r="E419" s="58"/>
      <c r="F419" s="58"/>
      <c r="G419" s="58"/>
      <c r="H419" s="58"/>
      <c r="I419" s="8"/>
      <c r="J419" s="58"/>
      <c r="K419" s="58"/>
      <c r="L419" s="58"/>
      <c r="M419" s="58"/>
      <c r="N419" s="58"/>
      <c r="O419" s="58"/>
      <c r="P419" s="58"/>
      <c r="Q419" s="58"/>
      <c r="R419" s="58"/>
      <c r="S419" s="58"/>
      <c r="T419" s="58"/>
      <c r="U419" s="58"/>
      <c r="V419" s="58"/>
      <c r="W419" s="58"/>
      <c r="X419" s="58"/>
      <c r="Y419" s="58"/>
    </row>
    <row r="420" spans="1:25" ht="18" customHeight="1" x14ac:dyDescent="0.2">
      <c r="A420" s="23"/>
      <c r="B420" s="23"/>
      <c r="C420" s="23"/>
      <c r="D420" s="23"/>
      <c r="E420" s="58"/>
      <c r="F420" s="58"/>
      <c r="G420" s="58"/>
      <c r="H420" s="58"/>
      <c r="I420" s="8"/>
      <c r="J420" s="58"/>
      <c r="K420" s="58"/>
      <c r="L420" s="58"/>
      <c r="M420" s="58"/>
      <c r="N420" s="58"/>
      <c r="O420" s="58"/>
      <c r="P420" s="58"/>
      <c r="Q420" s="58"/>
      <c r="R420" s="58"/>
      <c r="S420" s="58"/>
      <c r="T420" s="58"/>
      <c r="U420" s="58"/>
      <c r="V420" s="58"/>
      <c r="W420" s="58"/>
      <c r="X420" s="58"/>
      <c r="Y420" s="58"/>
    </row>
    <row r="421" spans="1:25" ht="18" customHeight="1" x14ac:dyDescent="0.2">
      <c r="A421" s="23"/>
      <c r="B421" s="23"/>
      <c r="C421" s="23"/>
      <c r="D421" s="23"/>
      <c r="E421" s="58"/>
      <c r="F421" s="58"/>
      <c r="G421" s="58"/>
      <c r="H421" s="58"/>
      <c r="I421" s="8"/>
      <c r="J421" s="58"/>
      <c r="K421" s="58"/>
      <c r="L421" s="58"/>
      <c r="M421" s="58"/>
      <c r="N421" s="58"/>
      <c r="O421" s="58"/>
      <c r="P421" s="58"/>
      <c r="Q421" s="58"/>
      <c r="R421" s="58"/>
      <c r="S421" s="58"/>
      <c r="T421" s="58"/>
      <c r="U421" s="58"/>
      <c r="V421" s="58"/>
      <c r="W421" s="58"/>
      <c r="X421" s="58"/>
      <c r="Y421" s="58"/>
    </row>
    <row r="422" spans="1:25" ht="18" customHeight="1" x14ac:dyDescent="0.2">
      <c r="A422" s="23"/>
      <c r="B422" s="23"/>
      <c r="C422" s="23"/>
      <c r="D422" s="23"/>
      <c r="E422" s="58"/>
      <c r="F422" s="58"/>
      <c r="G422" s="58"/>
      <c r="H422" s="58"/>
      <c r="I422" s="8"/>
      <c r="J422" s="58"/>
      <c r="K422" s="58"/>
      <c r="L422" s="58"/>
      <c r="M422" s="58"/>
      <c r="N422" s="58"/>
      <c r="O422" s="58"/>
      <c r="P422" s="58"/>
      <c r="Q422" s="58"/>
      <c r="R422" s="58"/>
      <c r="S422" s="58"/>
      <c r="T422" s="58"/>
      <c r="U422" s="58"/>
      <c r="V422" s="58"/>
      <c r="W422" s="58"/>
      <c r="X422" s="58"/>
      <c r="Y422" s="58"/>
    </row>
    <row r="423" spans="1:25" ht="18" customHeight="1" x14ac:dyDescent="0.2">
      <c r="A423" s="23"/>
      <c r="B423" s="23"/>
      <c r="C423" s="23"/>
      <c r="D423" s="23"/>
      <c r="E423" s="58"/>
      <c r="F423" s="58"/>
      <c r="G423" s="58"/>
      <c r="H423" s="58"/>
      <c r="I423" s="8"/>
      <c r="J423" s="58"/>
      <c r="K423" s="58"/>
      <c r="L423" s="58"/>
      <c r="M423" s="58"/>
      <c r="N423" s="58"/>
      <c r="O423" s="58"/>
      <c r="P423" s="58"/>
      <c r="Q423" s="58"/>
      <c r="R423" s="58"/>
      <c r="S423" s="58"/>
      <c r="T423" s="58"/>
      <c r="U423" s="58"/>
      <c r="V423" s="58"/>
      <c r="W423" s="58"/>
      <c r="X423" s="58"/>
      <c r="Y423" s="58"/>
    </row>
    <row r="424" spans="1:25" ht="18" customHeight="1" x14ac:dyDescent="0.2">
      <c r="A424" s="23"/>
      <c r="B424" s="23"/>
      <c r="C424" s="23"/>
      <c r="D424" s="23"/>
      <c r="E424" s="58"/>
      <c r="F424" s="58"/>
      <c r="G424" s="58"/>
      <c r="H424" s="58"/>
      <c r="I424" s="8"/>
      <c r="J424" s="58"/>
      <c r="K424" s="58"/>
      <c r="L424" s="58"/>
      <c r="M424" s="58"/>
      <c r="N424" s="58"/>
      <c r="O424" s="58"/>
      <c r="P424" s="58"/>
      <c r="Q424" s="58"/>
      <c r="R424" s="58"/>
      <c r="S424" s="58"/>
      <c r="T424" s="58"/>
      <c r="U424" s="58"/>
      <c r="V424" s="58"/>
      <c r="W424" s="58"/>
      <c r="X424" s="58"/>
      <c r="Y424" s="58"/>
    </row>
    <row r="425" spans="1:25" ht="18" customHeight="1" x14ac:dyDescent="0.2">
      <c r="A425" s="23"/>
      <c r="B425" s="23"/>
      <c r="C425" s="23"/>
      <c r="D425" s="23"/>
      <c r="E425" s="58"/>
      <c r="F425" s="58"/>
      <c r="G425" s="58"/>
      <c r="H425" s="58"/>
      <c r="I425" s="8"/>
      <c r="J425" s="58"/>
      <c r="K425" s="58"/>
      <c r="L425" s="58"/>
      <c r="M425" s="58"/>
      <c r="N425" s="58"/>
      <c r="O425" s="58"/>
      <c r="P425" s="58"/>
      <c r="Q425" s="58"/>
      <c r="R425" s="58"/>
      <c r="S425" s="58"/>
      <c r="T425" s="58"/>
      <c r="U425" s="58"/>
      <c r="V425" s="58"/>
      <c r="W425" s="58"/>
      <c r="X425" s="58"/>
      <c r="Y425" s="58"/>
    </row>
    <row r="426" spans="1:25" ht="18" customHeight="1" x14ac:dyDescent="0.2">
      <c r="A426" s="23"/>
      <c r="B426" s="23"/>
      <c r="C426" s="23"/>
      <c r="D426" s="23"/>
      <c r="E426" s="58"/>
      <c r="F426" s="58"/>
      <c r="G426" s="58"/>
      <c r="H426" s="58"/>
      <c r="I426" s="8"/>
      <c r="J426" s="58"/>
      <c r="K426" s="58"/>
      <c r="L426" s="58"/>
      <c r="M426" s="58"/>
      <c r="N426" s="58"/>
      <c r="O426" s="58"/>
      <c r="P426" s="58"/>
      <c r="Q426" s="58"/>
      <c r="R426" s="58"/>
      <c r="S426" s="58"/>
      <c r="T426" s="58"/>
      <c r="U426" s="58"/>
      <c r="V426" s="58"/>
      <c r="W426" s="58"/>
      <c r="X426" s="58"/>
      <c r="Y426" s="58"/>
    </row>
    <row r="427" spans="1:25" ht="18" customHeight="1" x14ac:dyDescent="0.2">
      <c r="A427" s="23"/>
      <c r="B427" s="23"/>
      <c r="C427" s="23"/>
      <c r="D427" s="23"/>
      <c r="E427" s="58"/>
      <c r="F427" s="58"/>
      <c r="G427" s="58"/>
      <c r="H427" s="58"/>
      <c r="I427" s="8"/>
      <c r="J427" s="58"/>
      <c r="K427" s="58"/>
      <c r="L427" s="58"/>
      <c r="M427" s="58"/>
      <c r="N427" s="58"/>
      <c r="O427" s="58"/>
      <c r="P427" s="58"/>
      <c r="Q427" s="58"/>
      <c r="R427" s="58"/>
      <c r="S427" s="58"/>
      <c r="T427" s="58"/>
      <c r="U427" s="58"/>
      <c r="V427" s="58"/>
      <c r="W427" s="58"/>
      <c r="X427" s="58"/>
      <c r="Y427" s="58"/>
    </row>
    <row r="428" spans="1:25" ht="18" customHeight="1" x14ac:dyDescent="0.2">
      <c r="A428" s="23"/>
      <c r="B428" s="23"/>
      <c r="C428" s="23"/>
      <c r="D428" s="23"/>
      <c r="E428" s="58"/>
      <c r="F428" s="58"/>
      <c r="G428" s="58"/>
      <c r="H428" s="58"/>
      <c r="I428" s="8"/>
      <c r="J428" s="58"/>
      <c r="K428" s="58"/>
      <c r="L428" s="58"/>
      <c r="M428" s="58"/>
      <c r="N428" s="58"/>
      <c r="O428" s="58"/>
      <c r="P428" s="58"/>
      <c r="Q428" s="58"/>
      <c r="R428" s="58"/>
      <c r="S428" s="58"/>
      <c r="T428" s="58"/>
      <c r="U428" s="58"/>
      <c r="V428" s="58"/>
      <c r="W428" s="58"/>
      <c r="X428" s="58"/>
      <c r="Y428" s="58"/>
    </row>
    <row r="429" spans="1:25" ht="18" customHeight="1" x14ac:dyDescent="0.2">
      <c r="A429" s="23"/>
      <c r="B429" s="23"/>
      <c r="C429" s="23"/>
      <c r="D429" s="23"/>
      <c r="E429" s="58"/>
      <c r="F429" s="58"/>
      <c r="G429" s="58"/>
      <c r="H429" s="58"/>
      <c r="I429" s="8"/>
      <c r="J429" s="58"/>
      <c r="K429" s="58"/>
      <c r="L429" s="58"/>
      <c r="M429" s="58"/>
      <c r="N429" s="58"/>
      <c r="O429" s="58"/>
      <c r="P429" s="58"/>
      <c r="Q429" s="58"/>
      <c r="R429" s="58"/>
      <c r="S429" s="58"/>
      <c r="T429" s="58"/>
      <c r="U429" s="58"/>
      <c r="V429" s="58"/>
      <c r="W429" s="58"/>
      <c r="X429" s="58"/>
      <c r="Y429" s="58"/>
    </row>
    <row r="430" spans="1:25" ht="18" customHeight="1" x14ac:dyDescent="0.2">
      <c r="A430" s="23"/>
      <c r="B430" s="23"/>
      <c r="C430" s="23"/>
      <c r="D430" s="23"/>
      <c r="E430" s="58"/>
      <c r="F430" s="58"/>
      <c r="G430" s="58"/>
      <c r="H430" s="58"/>
      <c r="I430" s="8"/>
      <c r="J430" s="58"/>
      <c r="K430" s="58"/>
      <c r="L430" s="58"/>
      <c r="M430" s="58"/>
      <c r="N430" s="58"/>
      <c r="O430" s="58"/>
      <c r="P430" s="58"/>
      <c r="Q430" s="58"/>
      <c r="R430" s="58"/>
      <c r="S430" s="58"/>
      <c r="T430" s="58"/>
      <c r="U430" s="58"/>
      <c r="V430" s="58"/>
      <c r="W430" s="58"/>
      <c r="X430" s="58"/>
      <c r="Y430" s="58"/>
    </row>
    <row r="431" spans="1:25" ht="18" customHeight="1" x14ac:dyDescent="0.2">
      <c r="A431" s="23"/>
      <c r="B431" s="23"/>
      <c r="C431" s="23"/>
      <c r="D431" s="23"/>
      <c r="E431" s="58"/>
      <c r="F431" s="58"/>
      <c r="G431" s="58"/>
      <c r="H431" s="58"/>
      <c r="I431" s="8"/>
      <c r="J431" s="58"/>
      <c r="K431" s="58"/>
      <c r="L431" s="58"/>
      <c r="M431" s="58"/>
      <c r="N431" s="58"/>
      <c r="O431" s="58"/>
      <c r="P431" s="58"/>
      <c r="Q431" s="58"/>
      <c r="R431" s="58"/>
      <c r="S431" s="58"/>
      <c r="T431" s="58"/>
      <c r="U431" s="58"/>
      <c r="V431" s="58"/>
      <c r="W431" s="58"/>
      <c r="X431" s="58"/>
      <c r="Y431" s="58"/>
    </row>
    <row r="432" spans="1:25" ht="18" customHeight="1" x14ac:dyDescent="0.2">
      <c r="A432" s="23"/>
      <c r="B432" s="23"/>
      <c r="C432" s="23"/>
      <c r="D432" s="23"/>
      <c r="E432" s="58"/>
      <c r="F432" s="58"/>
      <c r="G432" s="58"/>
      <c r="H432" s="58"/>
      <c r="I432" s="8"/>
      <c r="J432" s="58"/>
      <c r="K432" s="58"/>
      <c r="L432" s="58"/>
      <c r="M432" s="58"/>
      <c r="N432" s="58"/>
      <c r="O432" s="58"/>
      <c r="P432" s="58"/>
      <c r="Q432" s="58"/>
      <c r="R432" s="58"/>
      <c r="S432" s="58"/>
      <c r="T432" s="58"/>
      <c r="U432" s="58"/>
      <c r="V432" s="58"/>
      <c r="W432" s="58"/>
      <c r="X432" s="58"/>
      <c r="Y432" s="58"/>
    </row>
    <row r="433" spans="1:25" ht="18" customHeight="1" x14ac:dyDescent="0.2">
      <c r="A433" s="23"/>
      <c r="B433" s="23"/>
      <c r="C433" s="23"/>
      <c r="D433" s="23"/>
      <c r="E433" s="58"/>
      <c r="F433" s="58"/>
      <c r="G433" s="58"/>
      <c r="H433" s="58"/>
      <c r="I433" s="8"/>
      <c r="J433" s="58"/>
      <c r="K433" s="58"/>
      <c r="L433" s="58"/>
      <c r="M433" s="58"/>
      <c r="N433" s="58"/>
      <c r="O433" s="58"/>
      <c r="P433" s="58"/>
      <c r="Q433" s="58"/>
      <c r="R433" s="58"/>
      <c r="S433" s="58"/>
      <c r="T433" s="58"/>
      <c r="U433" s="58"/>
      <c r="V433" s="58"/>
      <c r="W433" s="58"/>
      <c r="X433" s="58"/>
      <c r="Y433" s="58"/>
    </row>
    <row r="434" spans="1:25" ht="18" customHeight="1" x14ac:dyDescent="0.2">
      <c r="A434" s="23"/>
      <c r="B434" s="23"/>
      <c r="C434" s="23"/>
      <c r="D434" s="23"/>
      <c r="E434" s="58"/>
      <c r="F434" s="58"/>
      <c r="G434" s="58"/>
      <c r="H434" s="58"/>
      <c r="I434" s="8"/>
      <c r="J434" s="58"/>
      <c r="K434" s="58"/>
      <c r="L434" s="58"/>
      <c r="M434" s="58"/>
      <c r="N434" s="58"/>
      <c r="O434" s="58"/>
      <c r="P434" s="58"/>
      <c r="Q434" s="58"/>
      <c r="R434" s="58"/>
      <c r="S434" s="58"/>
      <c r="T434" s="58"/>
      <c r="U434" s="58"/>
      <c r="V434" s="58"/>
      <c r="W434" s="58"/>
      <c r="X434" s="58"/>
      <c r="Y434" s="58"/>
    </row>
    <row r="435" spans="1:25" ht="18" customHeight="1" x14ac:dyDescent="0.2">
      <c r="A435" s="23"/>
      <c r="B435" s="23"/>
      <c r="C435" s="23"/>
      <c r="D435" s="23"/>
      <c r="E435" s="58"/>
      <c r="F435" s="58"/>
      <c r="G435" s="58"/>
      <c r="H435" s="58"/>
      <c r="I435" s="8"/>
      <c r="J435" s="58"/>
      <c r="K435" s="58"/>
      <c r="L435" s="58"/>
      <c r="M435" s="58"/>
      <c r="N435" s="58"/>
      <c r="O435" s="58"/>
      <c r="P435" s="58"/>
      <c r="Q435" s="58"/>
      <c r="R435" s="58"/>
      <c r="S435" s="58"/>
      <c r="T435" s="58"/>
      <c r="U435" s="58"/>
      <c r="V435" s="58"/>
      <c r="W435" s="58"/>
      <c r="X435" s="58"/>
      <c r="Y435" s="58"/>
    </row>
    <row r="436" spans="1:25" ht="18" customHeight="1" x14ac:dyDescent="0.2">
      <c r="A436" s="23"/>
      <c r="B436" s="23"/>
      <c r="C436" s="23"/>
      <c r="D436" s="23"/>
      <c r="E436" s="58"/>
      <c r="F436" s="58"/>
      <c r="G436" s="58"/>
      <c r="H436" s="58"/>
      <c r="I436" s="8"/>
      <c r="J436" s="58"/>
      <c r="K436" s="58"/>
      <c r="L436" s="58"/>
      <c r="M436" s="58"/>
      <c r="N436" s="58"/>
      <c r="O436" s="58"/>
      <c r="P436" s="58"/>
      <c r="Q436" s="58"/>
      <c r="R436" s="58"/>
      <c r="S436" s="58"/>
      <c r="T436" s="58"/>
      <c r="U436" s="58"/>
      <c r="V436" s="58"/>
      <c r="W436" s="58"/>
      <c r="X436" s="58"/>
      <c r="Y436" s="58"/>
    </row>
    <row r="437" spans="1:25" ht="18" customHeight="1" x14ac:dyDescent="0.2">
      <c r="A437" s="23"/>
      <c r="B437" s="23"/>
      <c r="C437" s="23"/>
      <c r="D437" s="23"/>
      <c r="E437" s="58"/>
      <c r="F437" s="58"/>
      <c r="G437" s="58"/>
      <c r="H437" s="58"/>
      <c r="I437" s="8"/>
      <c r="J437" s="58"/>
      <c r="K437" s="58"/>
      <c r="L437" s="58"/>
      <c r="M437" s="58"/>
      <c r="N437" s="58"/>
      <c r="O437" s="58"/>
      <c r="P437" s="58"/>
      <c r="Q437" s="58"/>
      <c r="R437" s="58"/>
      <c r="S437" s="58"/>
      <c r="T437" s="58"/>
      <c r="U437" s="58"/>
      <c r="V437" s="58"/>
      <c r="W437" s="58"/>
      <c r="X437" s="58"/>
      <c r="Y437" s="58"/>
    </row>
    <row r="438" spans="1:25" ht="18" customHeight="1" x14ac:dyDescent="0.2">
      <c r="A438" s="23"/>
      <c r="B438" s="23"/>
      <c r="C438" s="23"/>
      <c r="D438" s="23"/>
      <c r="E438" s="58"/>
      <c r="F438" s="58"/>
      <c r="G438" s="58"/>
      <c r="H438" s="58"/>
      <c r="I438" s="8"/>
      <c r="J438" s="58"/>
      <c r="K438" s="58"/>
      <c r="L438" s="58"/>
      <c r="M438" s="58"/>
      <c r="N438" s="58"/>
      <c r="O438" s="58"/>
      <c r="P438" s="58"/>
      <c r="Q438" s="58"/>
      <c r="R438" s="58"/>
      <c r="S438" s="58"/>
      <c r="T438" s="58"/>
      <c r="U438" s="58"/>
      <c r="V438" s="58"/>
      <c r="W438" s="58"/>
      <c r="X438" s="58"/>
      <c r="Y438" s="58"/>
    </row>
    <row r="439" spans="1:25" ht="18" customHeight="1" x14ac:dyDescent="0.2">
      <c r="A439" s="23"/>
      <c r="B439" s="23"/>
      <c r="C439" s="23"/>
      <c r="D439" s="23"/>
      <c r="E439" s="58"/>
      <c r="F439" s="58"/>
      <c r="G439" s="58"/>
      <c r="H439" s="58"/>
      <c r="I439" s="8"/>
      <c r="J439" s="58"/>
      <c r="K439" s="58"/>
      <c r="L439" s="58"/>
      <c r="M439" s="58"/>
      <c r="N439" s="58"/>
      <c r="O439" s="58"/>
      <c r="P439" s="58"/>
      <c r="Q439" s="58"/>
      <c r="R439" s="58"/>
      <c r="S439" s="58"/>
      <c r="T439" s="58"/>
      <c r="U439" s="58"/>
      <c r="V439" s="58"/>
      <c r="W439" s="58"/>
      <c r="X439" s="58"/>
      <c r="Y439" s="58"/>
    </row>
    <row r="440" spans="1:25" ht="18" customHeight="1" x14ac:dyDescent="0.2">
      <c r="A440" s="23"/>
      <c r="B440" s="23"/>
      <c r="C440" s="23"/>
      <c r="D440" s="23"/>
      <c r="E440" s="58"/>
      <c r="F440" s="58"/>
      <c r="G440" s="58"/>
      <c r="H440" s="58"/>
      <c r="I440" s="8"/>
      <c r="J440" s="58"/>
      <c r="K440" s="58"/>
      <c r="L440" s="58"/>
      <c r="M440" s="58"/>
      <c r="N440" s="58"/>
      <c r="O440" s="58"/>
      <c r="P440" s="58"/>
      <c r="Q440" s="58"/>
      <c r="R440" s="58"/>
      <c r="S440" s="58"/>
      <c r="T440" s="58"/>
      <c r="U440" s="58"/>
      <c r="V440" s="58"/>
      <c r="W440" s="58"/>
      <c r="X440" s="58"/>
      <c r="Y440" s="58"/>
    </row>
    <row r="441" spans="1:25" ht="18" customHeight="1" x14ac:dyDescent="0.2">
      <c r="A441" s="23"/>
      <c r="B441" s="23"/>
      <c r="C441" s="23"/>
      <c r="D441" s="23"/>
      <c r="E441" s="58"/>
      <c r="F441" s="58"/>
      <c r="G441" s="58"/>
      <c r="H441" s="58"/>
      <c r="I441" s="8"/>
      <c r="J441" s="58"/>
      <c r="K441" s="58"/>
      <c r="L441" s="58"/>
      <c r="M441" s="58"/>
      <c r="N441" s="58"/>
      <c r="O441" s="58"/>
      <c r="P441" s="58"/>
      <c r="Q441" s="58"/>
      <c r="R441" s="58"/>
      <c r="S441" s="58"/>
      <c r="T441" s="58"/>
      <c r="U441" s="58"/>
      <c r="V441" s="58"/>
      <c r="W441" s="58"/>
      <c r="X441" s="58"/>
      <c r="Y441" s="58"/>
    </row>
    <row r="442" spans="1:25" ht="18" customHeight="1" x14ac:dyDescent="0.2">
      <c r="A442" s="23"/>
      <c r="B442" s="23"/>
      <c r="C442" s="23"/>
      <c r="D442" s="23"/>
      <c r="E442" s="58"/>
      <c r="F442" s="58"/>
      <c r="G442" s="58"/>
      <c r="H442" s="58"/>
      <c r="I442" s="8"/>
      <c r="J442" s="58"/>
      <c r="K442" s="58"/>
      <c r="L442" s="58"/>
      <c r="M442" s="58"/>
      <c r="N442" s="58"/>
      <c r="O442" s="58"/>
      <c r="P442" s="58"/>
      <c r="Q442" s="58"/>
      <c r="R442" s="58"/>
      <c r="S442" s="58"/>
      <c r="T442" s="58"/>
      <c r="U442" s="58"/>
      <c r="V442" s="58"/>
      <c r="W442" s="58"/>
      <c r="X442" s="58"/>
      <c r="Y442" s="58"/>
    </row>
    <row r="443" spans="1:25" ht="18" customHeight="1" x14ac:dyDescent="0.2">
      <c r="A443" s="23"/>
      <c r="B443" s="23"/>
      <c r="C443" s="23"/>
      <c r="D443" s="23"/>
      <c r="E443" s="58"/>
      <c r="F443" s="58"/>
      <c r="G443" s="58"/>
      <c r="H443" s="58"/>
      <c r="I443" s="8"/>
      <c r="J443" s="58"/>
      <c r="K443" s="58"/>
      <c r="L443" s="58"/>
      <c r="M443" s="58"/>
      <c r="N443" s="58"/>
      <c r="O443" s="58"/>
      <c r="P443" s="58"/>
      <c r="Q443" s="58"/>
      <c r="R443" s="58"/>
      <c r="S443" s="58"/>
      <c r="T443" s="58"/>
      <c r="U443" s="58"/>
      <c r="V443" s="58"/>
      <c r="W443" s="58"/>
      <c r="X443" s="58"/>
      <c r="Y443" s="58"/>
    </row>
    <row r="444" spans="1:25" ht="18" customHeight="1" x14ac:dyDescent="0.2">
      <c r="A444" s="23"/>
      <c r="B444" s="23"/>
      <c r="C444" s="23"/>
      <c r="D444" s="23"/>
      <c r="E444" s="58"/>
      <c r="F444" s="58"/>
      <c r="G444" s="58"/>
      <c r="H444" s="58"/>
      <c r="I444" s="8"/>
      <c r="J444" s="58"/>
      <c r="K444" s="58"/>
      <c r="L444" s="58"/>
      <c r="M444" s="58"/>
      <c r="N444" s="58"/>
      <c r="O444" s="58"/>
      <c r="P444" s="58"/>
      <c r="Q444" s="58"/>
      <c r="R444" s="58"/>
      <c r="S444" s="58"/>
      <c r="T444" s="58"/>
      <c r="U444" s="58"/>
      <c r="V444" s="58"/>
      <c r="W444" s="58"/>
      <c r="X444" s="58"/>
      <c r="Y444" s="58"/>
    </row>
    <row r="445" spans="1:25" ht="18" customHeight="1" x14ac:dyDescent="0.2">
      <c r="A445" s="23"/>
      <c r="B445" s="23"/>
      <c r="C445" s="23"/>
      <c r="D445" s="23"/>
      <c r="E445" s="58"/>
      <c r="F445" s="58"/>
      <c r="G445" s="58"/>
      <c r="H445" s="58"/>
      <c r="I445" s="8"/>
      <c r="J445" s="58"/>
      <c r="K445" s="58"/>
      <c r="L445" s="58"/>
      <c r="M445" s="58"/>
      <c r="N445" s="58"/>
      <c r="O445" s="58"/>
      <c r="P445" s="58"/>
      <c r="Q445" s="58"/>
      <c r="R445" s="58"/>
      <c r="S445" s="58"/>
      <c r="T445" s="58"/>
      <c r="U445" s="58"/>
      <c r="V445" s="58"/>
      <c r="W445" s="58"/>
      <c r="X445" s="58"/>
      <c r="Y445" s="58"/>
    </row>
    <row r="446" spans="1:25" ht="18" customHeight="1" x14ac:dyDescent="0.2">
      <c r="A446" s="23"/>
      <c r="B446" s="23"/>
      <c r="C446" s="23"/>
      <c r="D446" s="23"/>
      <c r="E446" s="58"/>
      <c r="F446" s="58"/>
      <c r="G446" s="58"/>
      <c r="H446" s="58"/>
      <c r="I446" s="8"/>
      <c r="J446" s="58"/>
      <c r="K446" s="58"/>
      <c r="L446" s="58"/>
      <c r="M446" s="58"/>
      <c r="N446" s="58"/>
      <c r="O446" s="58"/>
      <c r="P446" s="58"/>
      <c r="Q446" s="58"/>
      <c r="R446" s="58"/>
      <c r="S446" s="58"/>
      <c r="T446" s="58"/>
      <c r="U446" s="58"/>
      <c r="V446" s="58"/>
      <c r="W446" s="58"/>
      <c r="X446" s="58"/>
      <c r="Y446" s="58"/>
    </row>
    <row r="447" spans="1:25" ht="18" customHeight="1" x14ac:dyDescent="0.2">
      <c r="A447" s="23"/>
      <c r="B447" s="23"/>
      <c r="C447" s="23"/>
      <c r="D447" s="23"/>
      <c r="E447" s="58"/>
      <c r="F447" s="58"/>
      <c r="G447" s="58"/>
      <c r="H447" s="58"/>
      <c r="I447" s="8"/>
      <c r="J447" s="58"/>
      <c r="K447" s="58"/>
      <c r="L447" s="58"/>
      <c r="M447" s="58"/>
      <c r="N447" s="58"/>
      <c r="O447" s="58"/>
      <c r="P447" s="58"/>
      <c r="Q447" s="58"/>
      <c r="R447" s="58"/>
      <c r="S447" s="58"/>
      <c r="T447" s="58"/>
      <c r="U447" s="58"/>
      <c r="V447" s="58"/>
      <c r="W447" s="58"/>
      <c r="X447" s="58"/>
      <c r="Y447" s="58"/>
    </row>
    <row r="448" spans="1:25" ht="18" customHeight="1" x14ac:dyDescent="0.2">
      <c r="A448" s="23"/>
      <c r="B448" s="23"/>
      <c r="C448" s="23"/>
      <c r="D448" s="23"/>
      <c r="E448" s="58"/>
      <c r="F448" s="58"/>
      <c r="G448" s="58"/>
      <c r="H448" s="58"/>
      <c r="I448" s="8"/>
      <c r="J448" s="58"/>
      <c r="K448" s="58"/>
      <c r="L448" s="58"/>
      <c r="M448" s="58"/>
      <c r="N448" s="58"/>
      <c r="O448" s="58"/>
      <c r="P448" s="58"/>
      <c r="Q448" s="58"/>
      <c r="R448" s="58"/>
      <c r="S448" s="58"/>
      <c r="T448" s="58"/>
      <c r="U448" s="58"/>
      <c r="V448" s="58"/>
      <c r="W448" s="58"/>
      <c r="X448" s="58"/>
      <c r="Y448" s="58"/>
    </row>
    <row r="449" spans="1:25" ht="18" customHeight="1" x14ac:dyDescent="0.2">
      <c r="A449" s="23"/>
      <c r="B449" s="23"/>
      <c r="C449" s="23"/>
      <c r="D449" s="23"/>
      <c r="E449" s="58"/>
      <c r="F449" s="58"/>
      <c r="G449" s="58"/>
      <c r="H449" s="58"/>
      <c r="I449" s="8"/>
      <c r="J449" s="58"/>
      <c r="K449" s="58"/>
      <c r="L449" s="58"/>
      <c r="M449" s="58"/>
      <c r="N449" s="58"/>
      <c r="O449" s="58"/>
      <c r="P449" s="58"/>
      <c r="Q449" s="58"/>
      <c r="R449" s="58"/>
      <c r="S449" s="58"/>
      <c r="T449" s="58"/>
      <c r="U449" s="58"/>
      <c r="V449" s="58"/>
      <c r="W449" s="58"/>
      <c r="X449" s="58"/>
      <c r="Y449" s="58"/>
    </row>
    <row r="450" spans="1:25" ht="18" customHeight="1" x14ac:dyDescent="0.2">
      <c r="A450" s="23"/>
      <c r="B450" s="23"/>
      <c r="C450" s="23"/>
      <c r="D450" s="23"/>
      <c r="E450" s="58"/>
      <c r="F450" s="58"/>
      <c r="G450" s="58"/>
      <c r="H450" s="58"/>
      <c r="I450" s="8"/>
      <c r="J450" s="58"/>
      <c r="K450" s="58"/>
      <c r="L450" s="58"/>
      <c r="M450" s="58"/>
      <c r="N450" s="58"/>
      <c r="O450" s="58"/>
      <c r="P450" s="58"/>
      <c r="Q450" s="58"/>
      <c r="R450" s="58"/>
      <c r="S450" s="58"/>
      <c r="T450" s="58"/>
      <c r="U450" s="58"/>
      <c r="V450" s="58"/>
      <c r="W450" s="58"/>
      <c r="X450" s="58"/>
      <c r="Y450" s="58"/>
    </row>
    <row r="451" spans="1:25" ht="18" customHeight="1" x14ac:dyDescent="0.2">
      <c r="A451" s="23"/>
      <c r="B451" s="23"/>
      <c r="C451" s="23"/>
      <c r="D451" s="23"/>
      <c r="E451" s="58"/>
      <c r="F451" s="58"/>
      <c r="G451" s="58"/>
      <c r="H451" s="58"/>
      <c r="I451" s="8"/>
      <c r="J451" s="58"/>
      <c r="K451" s="58"/>
      <c r="L451" s="58"/>
      <c r="M451" s="58"/>
      <c r="N451" s="58"/>
      <c r="O451" s="58"/>
      <c r="P451" s="58"/>
      <c r="Q451" s="58"/>
      <c r="R451" s="58"/>
      <c r="S451" s="58"/>
      <c r="T451" s="58"/>
      <c r="U451" s="58"/>
      <c r="V451" s="58"/>
      <c r="W451" s="58"/>
      <c r="X451" s="58"/>
      <c r="Y451" s="58"/>
    </row>
    <row r="452" spans="1:25" ht="18" customHeight="1" x14ac:dyDescent="0.2">
      <c r="A452" s="23"/>
      <c r="B452" s="23"/>
      <c r="C452" s="23"/>
      <c r="D452" s="23"/>
      <c r="E452" s="58"/>
      <c r="F452" s="58"/>
      <c r="G452" s="58"/>
      <c r="H452" s="58"/>
      <c r="I452" s="8"/>
      <c r="J452" s="58"/>
      <c r="K452" s="58"/>
      <c r="L452" s="58"/>
      <c r="M452" s="58"/>
      <c r="N452" s="58"/>
      <c r="O452" s="58"/>
      <c r="P452" s="58"/>
      <c r="Q452" s="58"/>
      <c r="R452" s="58"/>
      <c r="S452" s="58"/>
      <c r="T452" s="58"/>
      <c r="U452" s="58"/>
      <c r="V452" s="58"/>
      <c r="W452" s="58"/>
      <c r="X452" s="58"/>
      <c r="Y452" s="58"/>
    </row>
    <row r="453" spans="1:25" ht="18" customHeight="1" x14ac:dyDescent="0.2">
      <c r="A453" s="23"/>
      <c r="B453" s="23"/>
      <c r="C453" s="23"/>
      <c r="D453" s="23"/>
      <c r="E453" s="58"/>
      <c r="F453" s="58"/>
      <c r="G453" s="58"/>
      <c r="H453" s="58"/>
      <c r="I453" s="8"/>
      <c r="J453" s="58"/>
      <c r="K453" s="58"/>
      <c r="L453" s="58"/>
      <c r="M453" s="58"/>
      <c r="N453" s="58"/>
      <c r="O453" s="58"/>
      <c r="P453" s="58"/>
      <c r="Q453" s="58"/>
      <c r="R453" s="58"/>
      <c r="S453" s="58"/>
      <c r="T453" s="58"/>
      <c r="U453" s="58"/>
      <c r="V453" s="58"/>
      <c r="W453" s="58"/>
      <c r="X453" s="58"/>
      <c r="Y453" s="58"/>
    </row>
    <row r="454" spans="1:25" ht="18" customHeight="1" x14ac:dyDescent="0.2">
      <c r="A454" s="23"/>
      <c r="B454" s="23"/>
      <c r="C454" s="23"/>
      <c r="D454" s="23"/>
      <c r="E454" s="58"/>
      <c r="F454" s="58"/>
      <c r="G454" s="58"/>
      <c r="H454" s="58"/>
      <c r="I454" s="8"/>
      <c r="J454" s="58"/>
      <c r="K454" s="58"/>
      <c r="L454" s="58"/>
      <c r="M454" s="58"/>
      <c r="N454" s="58"/>
      <c r="O454" s="58"/>
      <c r="P454" s="58"/>
      <c r="Q454" s="58"/>
      <c r="R454" s="58"/>
      <c r="S454" s="58"/>
      <c r="T454" s="58"/>
      <c r="U454" s="58"/>
      <c r="V454" s="58"/>
      <c r="W454" s="58"/>
      <c r="X454" s="58"/>
      <c r="Y454" s="58"/>
    </row>
    <row r="455" spans="1:25" ht="18" customHeight="1" x14ac:dyDescent="0.2">
      <c r="A455" s="23"/>
      <c r="B455" s="23"/>
      <c r="C455" s="23"/>
      <c r="D455" s="23"/>
      <c r="E455" s="58"/>
      <c r="F455" s="58"/>
      <c r="G455" s="58"/>
      <c r="H455" s="58"/>
      <c r="I455" s="8"/>
      <c r="J455" s="58"/>
      <c r="K455" s="58"/>
      <c r="L455" s="58"/>
      <c r="M455" s="58"/>
      <c r="N455" s="58"/>
      <c r="O455" s="58"/>
      <c r="P455" s="58"/>
      <c r="Q455" s="58"/>
      <c r="R455" s="58"/>
      <c r="S455" s="58"/>
      <c r="T455" s="58"/>
      <c r="U455" s="58"/>
      <c r="V455" s="58"/>
      <c r="W455" s="58"/>
      <c r="X455" s="58"/>
      <c r="Y455" s="58"/>
    </row>
    <row r="456" spans="1:25" ht="18" customHeight="1" x14ac:dyDescent="0.2">
      <c r="A456" s="23"/>
      <c r="B456" s="23"/>
      <c r="C456" s="23"/>
      <c r="D456" s="23"/>
      <c r="E456" s="58"/>
      <c r="F456" s="58"/>
      <c r="G456" s="58"/>
      <c r="H456" s="58"/>
      <c r="I456" s="8"/>
      <c r="J456" s="58"/>
      <c r="K456" s="58"/>
      <c r="L456" s="58"/>
      <c r="M456" s="58"/>
      <c r="N456" s="58"/>
      <c r="O456" s="58"/>
      <c r="P456" s="58"/>
      <c r="Q456" s="58"/>
      <c r="R456" s="58"/>
      <c r="S456" s="58"/>
      <c r="T456" s="58"/>
      <c r="U456" s="58"/>
      <c r="V456" s="58"/>
      <c r="W456" s="58"/>
      <c r="X456" s="58"/>
      <c r="Y456" s="58"/>
    </row>
    <row r="457" spans="1:25" ht="18" customHeight="1" x14ac:dyDescent="0.2">
      <c r="A457" s="23"/>
      <c r="B457" s="23"/>
      <c r="C457" s="23"/>
      <c r="D457" s="23"/>
      <c r="E457" s="58"/>
      <c r="F457" s="58"/>
      <c r="G457" s="58"/>
      <c r="H457" s="58"/>
      <c r="I457" s="8"/>
      <c r="J457" s="58"/>
      <c r="K457" s="58"/>
      <c r="L457" s="58"/>
      <c r="M457" s="58"/>
      <c r="N457" s="58"/>
      <c r="O457" s="58"/>
      <c r="P457" s="58"/>
      <c r="Q457" s="58"/>
      <c r="R457" s="58"/>
      <c r="S457" s="58"/>
      <c r="T457" s="58"/>
      <c r="U457" s="58"/>
      <c r="V457" s="58"/>
      <c r="W457" s="58"/>
      <c r="X457" s="58"/>
      <c r="Y457" s="58"/>
    </row>
    <row r="458" spans="1:25" ht="18" customHeight="1" x14ac:dyDescent="0.2">
      <c r="A458" s="23"/>
      <c r="B458" s="23"/>
      <c r="C458" s="23"/>
      <c r="D458" s="23"/>
      <c r="E458" s="58"/>
      <c r="F458" s="58"/>
      <c r="G458" s="58"/>
      <c r="H458" s="58"/>
      <c r="I458" s="8"/>
      <c r="J458" s="58"/>
      <c r="K458" s="58"/>
      <c r="L458" s="58"/>
      <c r="M458" s="58"/>
      <c r="N458" s="58"/>
      <c r="O458" s="58"/>
      <c r="P458" s="58"/>
      <c r="Q458" s="58"/>
      <c r="R458" s="58"/>
      <c r="S458" s="58"/>
      <c r="T458" s="58"/>
      <c r="U458" s="58"/>
      <c r="V458" s="58"/>
      <c r="W458" s="58"/>
      <c r="X458" s="58"/>
      <c r="Y458" s="58"/>
    </row>
    <row r="459" spans="1:25" ht="18" customHeight="1" x14ac:dyDescent="0.2">
      <c r="A459" s="23"/>
      <c r="B459" s="23"/>
      <c r="C459" s="23"/>
      <c r="D459" s="23"/>
      <c r="E459" s="58"/>
      <c r="F459" s="58"/>
      <c r="G459" s="58"/>
      <c r="H459" s="58"/>
      <c r="I459" s="8"/>
      <c r="J459" s="58"/>
      <c r="K459" s="58"/>
      <c r="L459" s="58"/>
      <c r="M459" s="58"/>
      <c r="N459" s="58"/>
      <c r="O459" s="58"/>
      <c r="P459" s="58"/>
      <c r="Q459" s="58"/>
      <c r="R459" s="58"/>
      <c r="S459" s="58"/>
      <c r="T459" s="58"/>
      <c r="U459" s="58"/>
      <c r="V459" s="58"/>
      <c r="W459" s="58"/>
      <c r="X459" s="58"/>
      <c r="Y459" s="58"/>
    </row>
    <row r="460" spans="1:25" ht="18" customHeight="1" x14ac:dyDescent="0.2">
      <c r="A460" s="23"/>
      <c r="B460" s="23"/>
      <c r="C460" s="23"/>
      <c r="D460" s="23"/>
      <c r="E460" s="58"/>
      <c r="F460" s="58"/>
      <c r="G460" s="58"/>
      <c r="H460" s="58"/>
      <c r="I460" s="8"/>
      <c r="J460" s="58"/>
      <c r="K460" s="58"/>
      <c r="L460" s="58"/>
      <c r="M460" s="58"/>
      <c r="N460" s="58"/>
      <c r="O460" s="58"/>
      <c r="P460" s="58"/>
      <c r="Q460" s="58"/>
      <c r="R460" s="58"/>
      <c r="S460" s="58"/>
      <c r="T460" s="58"/>
      <c r="U460" s="58"/>
      <c r="V460" s="58"/>
      <c r="W460" s="58"/>
      <c r="X460" s="58"/>
      <c r="Y460" s="58"/>
    </row>
    <row r="461" spans="1:25" ht="18" customHeight="1" x14ac:dyDescent="0.2">
      <c r="A461" s="23"/>
      <c r="B461" s="23"/>
      <c r="C461" s="23"/>
      <c r="D461" s="23"/>
      <c r="E461" s="58"/>
      <c r="F461" s="58"/>
      <c r="G461" s="58"/>
      <c r="H461" s="58"/>
      <c r="I461" s="8"/>
      <c r="J461" s="58"/>
      <c r="K461" s="58"/>
      <c r="L461" s="58"/>
      <c r="M461" s="58"/>
      <c r="N461" s="58"/>
      <c r="O461" s="58"/>
      <c r="P461" s="58"/>
      <c r="Q461" s="58"/>
      <c r="R461" s="58"/>
      <c r="S461" s="58"/>
      <c r="T461" s="58"/>
      <c r="U461" s="58"/>
      <c r="V461" s="58"/>
      <c r="W461" s="58"/>
      <c r="X461" s="58"/>
      <c r="Y461" s="58"/>
    </row>
    <row r="462" spans="1:25" ht="18" customHeight="1" x14ac:dyDescent="0.2">
      <c r="A462" s="23"/>
      <c r="B462" s="23"/>
      <c r="C462" s="23"/>
      <c r="D462" s="23"/>
      <c r="E462" s="58"/>
      <c r="F462" s="58"/>
      <c r="G462" s="58"/>
      <c r="H462" s="58"/>
      <c r="I462" s="8"/>
      <c r="J462" s="58"/>
      <c r="K462" s="58"/>
      <c r="L462" s="58"/>
      <c r="M462" s="58"/>
      <c r="N462" s="58"/>
      <c r="O462" s="58"/>
      <c r="P462" s="58"/>
      <c r="Q462" s="58"/>
      <c r="R462" s="58"/>
      <c r="S462" s="58"/>
      <c r="T462" s="58"/>
      <c r="U462" s="58"/>
      <c r="V462" s="58"/>
      <c r="W462" s="58"/>
      <c r="X462" s="58"/>
      <c r="Y462" s="58"/>
    </row>
    <row r="463" spans="1:25" ht="18" customHeight="1" x14ac:dyDescent="0.2">
      <c r="A463" s="23"/>
      <c r="B463" s="23"/>
      <c r="C463" s="23"/>
      <c r="D463" s="23"/>
      <c r="E463" s="58"/>
      <c r="F463" s="58"/>
      <c r="G463" s="58"/>
      <c r="H463" s="58"/>
      <c r="I463" s="8"/>
      <c r="J463" s="58"/>
      <c r="K463" s="58"/>
      <c r="L463" s="58"/>
      <c r="M463" s="58"/>
      <c r="N463" s="58"/>
      <c r="O463" s="58"/>
      <c r="P463" s="58"/>
      <c r="Q463" s="58"/>
      <c r="R463" s="58"/>
      <c r="S463" s="58"/>
      <c r="T463" s="58"/>
      <c r="U463" s="58"/>
      <c r="V463" s="58"/>
      <c r="W463" s="58"/>
      <c r="X463" s="58"/>
      <c r="Y463" s="58"/>
    </row>
    <row r="464" spans="1:25" ht="18" customHeight="1" x14ac:dyDescent="0.2">
      <c r="A464" s="23"/>
      <c r="B464" s="23"/>
      <c r="C464" s="23"/>
      <c r="D464" s="23"/>
      <c r="E464" s="58"/>
      <c r="F464" s="58"/>
      <c r="G464" s="58"/>
      <c r="H464" s="58"/>
      <c r="I464" s="8"/>
      <c r="J464" s="58"/>
      <c r="K464" s="58"/>
      <c r="L464" s="58"/>
      <c r="M464" s="58"/>
      <c r="N464" s="58"/>
      <c r="O464" s="58"/>
      <c r="P464" s="58"/>
      <c r="Q464" s="58"/>
      <c r="R464" s="58"/>
      <c r="S464" s="58"/>
      <c r="T464" s="58"/>
      <c r="U464" s="58"/>
      <c r="V464" s="58"/>
      <c r="W464" s="58"/>
      <c r="X464" s="58"/>
      <c r="Y464" s="58"/>
    </row>
    <row r="465" spans="1:25" ht="18" customHeight="1" x14ac:dyDescent="0.2">
      <c r="A465" s="23"/>
      <c r="B465" s="23"/>
      <c r="C465" s="23"/>
      <c r="D465" s="23"/>
      <c r="E465" s="58"/>
      <c r="F465" s="58"/>
      <c r="G465" s="58"/>
      <c r="H465" s="58"/>
      <c r="I465" s="8"/>
      <c r="J465" s="58"/>
      <c r="K465" s="58"/>
      <c r="L465" s="58"/>
      <c r="M465" s="58"/>
      <c r="N465" s="58"/>
      <c r="O465" s="58"/>
      <c r="P465" s="58"/>
      <c r="Q465" s="58"/>
      <c r="R465" s="58"/>
      <c r="S465" s="58"/>
      <c r="T465" s="58"/>
      <c r="U465" s="58"/>
      <c r="V465" s="58"/>
      <c r="W465" s="58"/>
      <c r="X465" s="58"/>
      <c r="Y465" s="58"/>
    </row>
    <row r="466" spans="1:25" ht="18" customHeight="1" x14ac:dyDescent="0.2">
      <c r="A466" s="23"/>
      <c r="B466" s="23"/>
      <c r="C466" s="23"/>
      <c r="D466" s="23"/>
      <c r="E466" s="58"/>
      <c r="F466" s="58"/>
      <c r="G466" s="58"/>
      <c r="H466" s="58"/>
      <c r="I466" s="8"/>
      <c r="J466" s="58"/>
      <c r="K466" s="58"/>
      <c r="L466" s="58"/>
      <c r="M466" s="58"/>
      <c r="N466" s="58"/>
      <c r="O466" s="58"/>
      <c r="P466" s="58"/>
      <c r="Q466" s="58"/>
      <c r="R466" s="58"/>
      <c r="S466" s="58"/>
      <c r="T466" s="58"/>
      <c r="U466" s="58"/>
      <c r="V466" s="58"/>
      <c r="W466" s="58"/>
      <c r="X466" s="58"/>
      <c r="Y466" s="58"/>
    </row>
    <row r="467" spans="1:25" ht="18" customHeight="1" x14ac:dyDescent="0.2">
      <c r="A467" s="23"/>
      <c r="B467" s="23"/>
      <c r="C467" s="23"/>
      <c r="D467" s="23"/>
      <c r="E467" s="58"/>
      <c r="F467" s="58"/>
      <c r="G467" s="58"/>
      <c r="H467" s="58"/>
      <c r="I467" s="8"/>
      <c r="J467" s="58"/>
      <c r="K467" s="58"/>
      <c r="L467" s="58"/>
      <c r="M467" s="58"/>
      <c r="N467" s="58"/>
      <c r="O467" s="58"/>
      <c r="P467" s="58"/>
      <c r="Q467" s="58"/>
      <c r="R467" s="58"/>
      <c r="S467" s="58"/>
      <c r="T467" s="58"/>
      <c r="U467" s="58"/>
      <c r="V467" s="58"/>
      <c r="W467" s="58"/>
      <c r="X467" s="58"/>
      <c r="Y467" s="58"/>
    </row>
    <row r="468" spans="1:25" ht="18" customHeight="1" x14ac:dyDescent="0.2">
      <c r="A468" s="23"/>
      <c r="B468" s="23"/>
      <c r="C468" s="23"/>
      <c r="D468" s="23"/>
      <c r="E468" s="58"/>
      <c r="F468" s="58"/>
      <c r="G468" s="58"/>
      <c r="H468" s="58"/>
      <c r="I468" s="8"/>
      <c r="J468" s="58"/>
      <c r="K468" s="58"/>
      <c r="L468" s="58"/>
      <c r="M468" s="58"/>
      <c r="N468" s="58"/>
      <c r="O468" s="58"/>
      <c r="P468" s="58"/>
      <c r="Q468" s="58"/>
      <c r="R468" s="58"/>
      <c r="S468" s="58"/>
      <c r="T468" s="58"/>
      <c r="U468" s="58"/>
      <c r="V468" s="58"/>
      <c r="W468" s="58"/>
      <c r="X468" s="58"/>
      <c r="Y468" s="58"/>
    </row>
    <row r="469" spans="1:25" ht="18" customHeight="1" x14ac:dyDescent="0.2">
      <c r="A469" s="23"/>
      <c r="B469" s="23"/>
      <c r="C469" s="23"/>
      <c r="D469" s="23"/>
      <c r="E469" s="58"/>
      <c r="F469" s="58"/>
      <c r="G469" s="58"/>
      <c r="H469" s="58"/>
      <c r="I469" s="8"/>
      <c r="J469" s="58"/>
      <c r="K469" s="58"/>
      <c r="L469" s="58"/>
      <c r="M469" s="58"/>
      <c r="N469" s="58"/>
      <c r="O469" s="58"/>
      <c r="P469" s="58"/>
      <c r="Q469" s="58"/>
      <c r="R469" s="58"/>
      <c r="S469" s="58"/>
      <c r="T469" s="58"/>
      <c r="U469" s="58"/>
      <c r="V469" s="58"/>
      <c r="W469" s="58"/>
      <c r="X469" s="58"/>
      <c r="Y469" s="58"/>
    </row>
    <row r="470" spans="1:25" ht="18" customHeight="1" x14ac:dyDescent="0.2">
      <c r="A470" s="23"/>
      <c r="B470" s="23"/>
      <c r="C470" s="23"/>
      <c r="D470" s="23"/>
      <c r="E470" s="58"/>
      <c r="F470" s="58"/>
      <c r="G470" s="58"/>
      <c r="H470" s="58"/>
      <c r="I470" s="8"/>
      <c r="J470" s="58"/>
      <c r="K470" s="58"/>
      <c r="L470" s="58"/>
      <c r="M470" s="58"/>
      <c r="N470" s="58"/>
      <c r="O470" s="58"/>
      <c r="P470" s="58"/>
      <c r="Q470" s="58"/>
      <c r="R470" s="58"/>
      <c r="S470" s="58"/>
      <c r="T470" s="58"/>
      <c r="U470" s="58"/>
      <c r="V470" s="58"/>
      <c r="W470" s="58"/>
      <c r="X470" s="58"/>
      <c r="Y470" s="58"/>
    </row>
    <row r="471" spans="1:25" ht="18" customHeight="1" x14ac:dyDescent="0.2">
      <c r="A471" s="23"/>
      <c r="B471" s="23"/>
      <c r="C471" s="23"/>
      <c r="D471" s="23"/>
      <c r="E471" s="58"/>
      <c r="F471" s="58"/>
      <c r="G471" s="58"/>
      <c r="H471" s="58"/>
      <c r="I471" s="8"/>
      <c r="J471" s="58"/>
      <c r="K471" s="58"/>
      <c r="L471" s="58"/>
      <c r="M471" s="58"/>
      <c r="N471" s="58"/>
      <c r="O471" s="58"/>
      <c r="P471" s="58"/>
      <c r="Q471" s="58"/>
      <c r="R471" s="58"/>
      <c r="S471" s="58"/>
      <c r="T471" s="58"/>
      <c r="U471" s="58"/>
      <c r="V471" s="58"/>
      <c r="W471" s="58"/>
      <c r="X471" s="58"/>
      <c r="Y471" s="58"/>
    </row>
    <row r="472" spans="1:25" ht="18" customHeight="1" x14ac:dyDescent="0.2">
      <c r="A472" s="23"/>
      <c r="B472" s="23"/>
      <c r="C472" s="23"/>
      <c r="D472" s="23"/>
      <c r="E472" s="58"/>
      <c r="F472" s="58"/>
      <c r="G472" s="58"/>
      <c r="H472" s="58"/>
      <c r="I472" s="8"/>
      <c r="J472" s="58"/>
      <c r="K472" s="58"/>
      <c r="L472" s="58"/>
      <c r="M472" s="58"/>
      <c r="N472" s="58"/>
      <c r="O472" s="58"/>
      <c r="P472" s="58"/>
      <c r="Q472" s="58"/>
      <c r="R472" s="58"/>
      <c r="S472" s="58"/>
      <c r="T472" s="58"/>
      <c r="U472" s="58"/>
      <c r="V472" s="58"/>
      <c r="W472" s="58"/>
      <c r="X472" s="58"/>
      <c r="Y472" s="58"/>
    </row>
    <row r="473" spans="1:25" ht="18" customHeight="1" x14ac:dyDescent="0.2">
      <c r="A473" s="23"/>
      <c r="B473" s="23"/>
      <c r="C473" s="23"/>
      <c r="D473" s="23"/>
      <c r="E473" s="58"/>
      <c r="F473" s="58"/>
      <c r="G473" s="58"/>
      <c r="H473" s="58"/>
      <c r="I473" s="8"/>
      <c r="J473" s="58"/>
      <c r="K473" s="58"/>
      <c r="L473" s="58"/>
      <c r="M473" s="58"/>
      <c r="N473" s="58"/>
      <c r="O473" s="58"/>
      <c r="P473" s="58"/>
      <c r="Q473" s="58"/>
      <c r="R473" s="58"/>
      <c r="S473" s="58"/>
      <c r="T473" s="58"/>
      <c r="U473" s="58"/>
      <c r="V473" s="58"/>
      <c r="W473" s="58"/>
      <c r="X473" s="58"/>
      <c r="Y473" s="58"/>
    </row>
    <row r="474" spans="1:25" ht="18" customHeight="1" x14ac:dyDescent="0.2">
      <c r="A474" s="23"/>
      <c r="B474" s="23"/>
      <c r="C474" s="23"/>
      <c r="D474" s="23"/>
      <c r="E474" s="58"/>
      <c r="F474" s="58"/>
      <c r="G474" s="58"/>
      <c r="H474" s="58"/>
      <c r="I474" s="8"/>
      <c r="J474" s="58"/>
      <c r="K474" s="58"/>
      <c r="L474" s="58"/>
      <c r="M474" s="58"/>
      <c r="N474" s="58"/>
      <c r="O474" s="58"/>
      <c r="P474" s="58"/>
      <c r="Q474" s="58"/>
      <c r="R474" s="58"/>
      <c r="S474" s="58"/>
      <c r="T474" s="58"/>
      <c r="U474" s="58"/>
      <c r="V474" s="58"/>
      <c r="W474" s="58"/>
      <c r="X474" s="58"/>
      <c r="Y474" s="58"/>
    </row>
    <row r="475" spans="1:25" ht="18" customHeight="1" x14ac:dyDescent="0.2">
      <c r="A475" s="23"/>
      <c r="B475" s="23"/>
      <c r="C475" s="23"/>
      <c r="D475" s="23"/>
      <c r="E475" s="58"/>
      <c r="F475" s="58"/>
      <c r="G475" s="58"/>
      <c r="H475" s="58"/>
      <c r="I475" s="8"/>
      <c r="J475" s="58"/>
      <c r="K475" s="58"/>
      <c r="L475" s="58"/>
      <c r="M475" s="58"/>
      <c r="N475" s="58"/>
      <c r="O475" s="58"/>
      <c r="P475" s="58"/>
      <c r="Q475" s="58"/>
      <c r="R475" s="58"/>
      <c r="S475" s="58"/>
      <c r="T475" s="58"/>
      <c r="U475" s="58"/>
      <c r="V475" s="58"/>
      <c r="W475" s="58"/>
      <c r="X475" s="58"/>
      <c r="Y475" s="58"/>
    </row>
    <row r="476" spans="1:25" ht="18" customHeight="1" x14ac:dyDescent="0.2">
      <c r="A476" s="23"/>
      <c r="B476" s="23"/>
      <c r="C476" s="23"/>
      <c r="D476" s="23"/>
      <c r="E476" s="58"/>
      <c r="F476" s="58"/>
      <c r="G476" s="58"/>
      <c r="H476" s="58"/>
      <c r="I476" s="8"/>
      <c r="J476" s="58"/>
      <c r="K476" s="58"/>
      <c r="L476" s="58"/>
      <c r="M476" s="58"/>
      <c r="N476" s="58"/>
      <c r="O476" s="58"/>
      <c r="P476" s="58"/>
      <c r="Q476" s="58"/>
      <c r="R476" s="58"/>
      <c r="S476" s="58"/>
      <c r="T476" s="58"/>
      <c r="U476" s="58"/>
      <c r="V476" s="58"/>
      <c r="W476" s="58"/>
      <c r="X476" s="58"/>
      <c r="Y476" s="58"/>
    </row>
    <row r="477" spans="1:25" ht="18" customHeight="1" x14ac:dyDescent="0.2">
      <c r="A477" s="23"/>
      <c r="B477" s="23"/>
      <c r="C477" s="23"/>
      <c r="D477" s="23"/>
      <c r="E477" s="58"/>
      <c r="F477" s="58"/>
      <c r="G477" s="58"/>
      <c r="H477" s="58"/>
      <c r="I477" s="8"/>
      <c r="J477" s="58"/>
      <c r="K477" s="58"/>
      <c r="L477" s="58"/>
      <c r="M477" s="58"/>
      <c r="N477" s="58"/>
      <c r="O477" s="58"/>
      <c r="P477" s="58"/>
      <c r="Q477" s="58"/>
      <c r="R477" s="58"/>
      <c r="S477" s="58"/>
      <c r="T477" s="58"/>
      <c r="U477" s="58"/>
      <c r="V477" s="58"/>
      <c r="W477" s="58"/>
      <c r="X477" s="58"/>
      <c r="Y477" s="58"/>
    </row>
    <row r="478" spans="1:25" ht="18" customHeight="1" x14ac:dyDescent="0.2">
      <c r="A478" s="23"/>
      <c r="B478" s="23"/>
      <c r="C478" s="23"/>
      <c r="D478" s="23"/>
      <c r="E478" s="58"/>
      <c r="F478" s="58"/>
      <c r="G478" s="58"/>
      <c r="H478" s="58"/>
      <c r="I478" s="8"/>
      <c r="J478" s="58"/>
      <c r="K478" s="58"/>
      <c r="L478" s="58"/>
      <c r="M478" s="58"/>
      <c r="N478" s="58"/>
      <c r="O478" s="58"/>
      <c r="P478" s="58"/>
      <c r="Q478" s="58"/>
      <c r="R478" s="58"/>
      <c r="S478" s="58"/>
      <c r="T478" s="58"/>
      <c r="U478" s="58"/>
      <c r="V478" s="58"/>
      <c r="W478" s="58"/>
      <c r="X478" s="58"/>
      <c r="Y478" s="58"/>
    </row>
    <row r="479" spans="1:25" ht="18" customHeight="1" x14ac:dyDescent="0.2">
      <c r="A479" s="23"/>
      <c r="B479" s="23"/>
      <c r="C479" s="23"/>
      <c r="D479" s="23"/>
      <c r="E479" s="58"/>
      <c r="F479" s="58"/>
      <c r="G479" s="58"/>
      <c r="H479" s="58"/>
      <c r="I479" s="8"/>
      <c r="J479" s="58"/>
      <c r="K479" s="58"/>
      <c r="L479" s="58"/>
      <c r="M479" s="58"/>
      <c r="N479" s="58"/>
      <c r="O479" s="58"/>
      <c r="P479" s="58"/>
      <c r="Q479" s="58"/>
      <c r="R479" s="58"/>
      <c r="S479" s="58"/>
      <c r="T479" s="58"/>
      <c r="U479" s="58"/>
      <c r="V479" s="58"/>
      <c r="W479" s="58"/>
      <c r="X479" s="58"/>
      <c r="Y479" s="58"/>
    </row>
    <row r="480" spans="1:25" ht="18" customHeight="1" x14ac:dyDescent="0.2">
      <c r="A480" s="23"/>
      <c r="B480" s="23"/>
      <c r="C480" s="23"/>
      <c r="D480" s="23"/>
      <c r="E480" s="58"/>
      <c r="F480" s="58"/>
      <c r="G480" s="58"/>
      <c r="H480" s="58"/>
      <c r="I480" s="8"/>
      <c r="J480" s="58"/>
      <c r="K480" s="58"/>
      <c r="L480" s="58"/>
      <c r="M480" s="58"/>
      <c r="N480" s="58"/>
      <c r="O480" s="58"/>
      <c r="P480" s="58"/>
      <c r="Q480" s="58"/>
      <c r="R480" s="58"/>
      <c r="S480" s="58"/>
      <c r="T480" s="58"/>
      <c r="U480" s="58"/>
      <c r="V480" s="58"/>
      <c r="W480" s="58"/>
      <c r="X480" s="58"/>
      <c r="Y480" s="58"/>
    </row>
    <row r="481" spans="1:25" ht="18" customHeight="1" x14ac:dyDescent="0.2">
      <c r="A481" s="23"/>
      <c r="B481" s="23"/>
      <c r="C481" s="23"/>
      <c r="D481" s="23"/>
      <c r="E481" s="58"/>
      <c r="F481" s="58"/>
      <c r="G481" s="58"/>
      <c r="H481" s="58"/>
      <c r="I481" s="8"/>
      <c r="J481" s="58"/>
      <c r="K481" s="58"/>
      <c r="L481" s="58"/>
      <c r="M481" s="58"/>
      <c r="N481" s="58"/>
      <c r="O481" s="58"/>
      <c r="P481" s="58"/>
      <c r="Q481" s="58"/>
      <c r="R481" s="58"/>
      <c r="S481" s="58"/>
      <c r="T481" s="58"/>
      <c r="U481" s="58"/>
      <c r="V481" s="58"/>
      <c r="W481" s="58"/>
      <c r="X481" s="58"/>
      <c r="Y481" s="58"/>
    </row>
    <row r="482" spans="1:25" ht="18" customHeight="1" x14ac:dyDescent="0.2">
      <c r="A482" s="23"/>
      <c r="B482" s="23"/>
      <c r="C482" s="23"/>
      <c r="D482" s="23"/>
      <c r="E482" s="58"/>
      <c r="F482" s="58"/>
      <c r="G482" s="58"/>
      <c r="H482" s="58"/>
      <c r="I482" s="8"/>
      <c r="J482" s="58"/>
      <c r="K482" s="58"/>
      <c r="L482" s="58"/>
      <c r="M482" s="58"/>
      <c r="N482" s="58"/>
      <c r="O482" s="58"/>
      <c r="P482" s="58"/>
      <c r="Q482" s="58"/>
      <c r="R482" s="58"/>
      <c r="S482" s="58"/>
      <c r="T482" s="58"/>
      <c r="U482" s="58"/>
      <c r="V482" s="58"/>
      <c r="W482" s="58"/>
      <c r="X482" s="58"/>
      <c r="Y482" s="58"/>
    </row>
    <row r="483" spans="1:25" ht="18" customHeight="1" x14ac:dyDescent="0.2">
      <c r="A483" s="23"/>
      <c r="B483" s="23"/>
      <c r="C483" s="23"/>
      <c r="D483" s="23"/>
      <c r="E483" s="58"/>
      <c r="F483" s="58"/>
      <c r="G483" s="58"/>
      <c r="H483" s="58"/>
      <c r="I483" s="8"/>
      <c r="J483" s="58"/>
      <c r="K483" s="58"/>
      <c r="L483" s="58"/>
      <c r="M483" s="58"/>
      <c r="N483" s="58"/>
      <c r="O483" s="58"/>
      <c r="P483" s="58"/>
      <c r="Q483" s="58"/>
      <c r="R483" s="58"/>
      <c r="S483" s="58"/>
      <c r="T483" s="58"/>
      <c r="U483" s="58"/>
      <c r="V483" s="58"/>
      <c r="W483" s="58"/>
      <c r="X483" s="58"/>
      <c r="Y483" s="58"/>
    </row>
    <row r="484" spans="1:25" ht="18" customHeight="1" x14ac:dyDescent="0.2">
      <c r="A484" s="23"/>
      <c r="B484" s="23"/>
      <c r="C484" s="23"/>
      <c r="D484" s="23"/>
      <c r="E484" s="58"/>
      <c r="F484" s="58"/>
      <c r="G484" s="58"/>
      <c r="H484" s="58"/>
      <c r="I484" s="8"/>
      <c r="J484" s="58"/>
      <c r="K484" s="58"/>
      <c r="L484" s="58"/>
      <c r="M484" s="58"/>
      <c r="N484" s="58"/>
      <c r="O484" s="58"/>
      <c r="P484" s="58"/>
      <c r="Q484" s="58"/>
      <c r="R484" s="58"/>
      <c r="S484" s="58"/>
      <c r="T484" s="58"/>
      <c r="U484" s="58"/>
      <c r="V484" s="58"/>
      <c r="W484" s="58"/>
      <c r="X484" s="58"/>
      <c r="Y484" s="58"/>
    </row>
    <row r="485" spans="1:25" ht="18" customHeight="1" x14ac:dyDescent="0.2">
      <c r="A485" s="23"/>
      <c r="B485" s="23"/>
      <c r="C485" s="23"/>
      <c r="D485" s="23"/>
      <c r="E485" s="58"/>
      <c r="F485" s="58"/>
      <c r="G485" s="58"/>
      <c r="H485" s="58"/>
      <c r="I485" s="8"/>
      <c r="J485" s="58"/>
      <c r="K485" s="58"/>
      <c r="L485" s="58"/>
      <c r="M485" s="58"/>
      <c r="N485" s="58"/>
      <c r="O485" s="58"/>
      <c r="P485" s="58"/>
      <c r="Q485" s="58"/>
      <c r="R485" s="58"/>
      <c r="S485" s="58"/>
      <c r="T485" s="58"/>
      <c r="U485" s="58"/>
      <c r="V485" s="58"/>
      <c r="W485" s="58"/>
      <c r="X485" s="58"/>
      <c r="Y485" s="58"/>
    </row>
    <row r="486" spans="1:25" ht="18" customHeight="1" x14ac:dyDescent="0.2">
      <c r="A486" s="23"/>
      <c r="B486" s="23"/>
      <c r="C486" s="23"/>
      <c r="D486" s="23"/>
      <c r="E486" s="58"/>
      <c r="F486" s="58"/>
      <c r="G486" s="58"/>
      <c r="H486" s="58"/>
      <c r="I486" s="8"/>
      <c r="J486" s="58"/>
      <c r="K486" s="58"/>
      <c r="L486" s="58"/>
      <c r="M486" s="58"/>
      <c r="N486" s="58"/>
      <c r="O486" s="58"/>
      <c r="P486" s="58"/>
      <c r="Q486" s="58"/>
      <c r="R486" s="58"/>
      <c r="S486" s="58"/>
      <c r="T486" s="58"/>
      <c r="U486" s="58"/>
      <c r="V486" s="58"/>
      <c r="W486" s="58"/>
      <c r="X486" s="58"/>
      <c r="Y486" s="58"/>
    </row>
    <row r="487" spans="1:25" ht="18" customHeight="1" x14ac:dyDescent="0.2">
      <c r="A487" s="23"/>
      <c r="B487" s="23"/>
      <c r="C487" s="23"/>
      <c r="D487" s="23"/>
      <c r="E487" s="58"/>
      <c r="F487" s="58"/>
      <c r="G487" s="58"/>
      <c r="H487" s="58"/>
      <c r="I487" s="8"/>
      <c r="J487" s="58"/>
      <c r="K487" s="58"/>
      <c r="L487" s="58"/>
      <c r="M487" s="58"/>
      <c r="N487" s="58"/>
      <c r="O487" s="58"/>
      <c r="P487" s="58"/>
      <c r="Q487" s="58"/>
      <c r="R487" s="58"/>
      <c r="S487" s="58"/>
      <c r="T487" s="58"/>
      <c r="U487" s="58"/>
      <c r="V487" s="58"/>
      <c r="W487" s="58"/>
      <c r="X487" s="58"/>
      <c r="Y487" s="58"/>
    </row>
    <row r="488" spans="1:25" ht="18" customHeight="1" x14ac:dyDescent="0.2">
      <c r="A488" s="23"/>
      <c r="B488" s="23"/>
      <c r="C488" s="23"/>
      <c r="D488" s="23"/>
      <c r="E488" s="58"/>
      <c r="F488" s="58"/>
      <c r="G488" s="58"/>
      <c r="H488" s="58"/>
      <c r="I488" s="8"/>
      <c r="J488" s="58"/>
      <c r="K488" s="58"/>
      <c r="L488" s="58"/>
      <c r="M488" s="58"/>
      <c r="N488" s="58"/>
      <c r="O488" s="58"/>
      <c r="P488" s="58"/>
      <c r="Q488" s="58"/>
      <c r="R488" s="58"/>
      <c r="S488" s="58"/>
      <c r="T488" s="58"/>
      <c r="U488" s="58"/>
      <c r="V488" s="58"/>
      <c r="W488" s="58"/>
      <c r="X488" s="58"/>
      <c r="Y488" s="58"/>
    </row>
    <row r="489" spans="1:25" ht="18" customHeight="1" x14ac:dyDescent="0.2">
      <c r="A489" s="23"/>
      <c r="B489" s="23"/>
      <c r="C489" s="23"/>
      <c r="D489" s="23"/>
      <c r="E489" s="58"/>
      <c r="F489" s="58"/>
      <c r="G489" s="58"/>
      <c r="H489" s="58"/>
      <c r="I489" s="8"/>
      <c r="J489" s="58"/>
      <c r="K489" s="58"/>
      <c r="L489" s="58"/>
      <c r="M489" s="58"/>
      <c r="N489" s="58"/>
      <c r="O489" s="58"/>
      <c r="P489" s="58"/>
      <c r="Q489" s="58"/>
      <c r="R489" s="58"/>
      <c r="S489" s="58"/>
      <c r="T489" s="58"/>
      <c r="U489" s="58"/>
      <c r="V489" s="58"/>
      <c r="W489" s="58"/>
      <c r="X489" s="58"/>
      <c r="Y489" s="58"/>
    </row>
    <row r="490" spans="1:25" ht="18" customHeight="1" x14ac:dyDescent="0.2">
      <c r="A490" s="23"/>
      <c r="B490" s="23"/>
      <c r="C490" s="23"/>
      <c r="D490" s="23"/>
      <c r="E490" s="58"/>
      <c r="F490" s="58"/>
      <c r="G490" s="58"/>
      <c r="H490" s="58"/>
      <c r="I490" s="8"/>
      <c r="J490" s="58"/>
      <c r="K490" s="58"/>
      <c r="L490" s="58"/>
      <c r="M490" s="58"/>
      <c r="N490" s="58"/>
      <c r="O490" s="58"/>
      <c r="P490" s="58"/>
      <c r="Q490" s="58"/>
      <c r="R490" s="58"/>
      <c r="S490" s="58"/>
      <c r="T490" s="58"/>
      <c r="U490" s="58"/>
      <c r="V490" s="58"/>
      <c r="W490" s="58"/>
      <c r="X490" s="58"/>
      <c r="Y490" s="58"/>
    </row>
    <row r="491" spans="1:25" ht="18" customHeight="1" x14ac:dyDescent="0.2">
      <c r="A491" s="23"/>
      <c r="B491" s="23"/>
      <c r="C491" s="23"/>
      <c r="D491" s="23"/>
      <c r="E491" s="58"/>
      <c r="F491" s="58"/>
      <c r="G491" s="58"/>
      <c r="H491" s="58"/>
      <c r="I491" s="8"/>
      <c r="J491" s="58"/>
      <c r="K491" s="58"/>
      <c r="L491" s="58"/>
      <c r="M491" s="58"/>
      <c r="N491" s="58"/>
      <c r="O491" s="58"/>
      <c r="P491" s="58"/>
      <c r="Q491" s="58"/>
      <c r="R491" s="58"/>
      <c r="S491" s="58"/>
      <c r="T491" s="58"/>
      <c r="U491" s="58"/>
      <c r="V491" s="58"/>
      <c r="W491" s="58"/>
      <c r="X491" s="58"/>
      <c r="Y491" s="58"/>
    </row>
    <row r="492" spans="1:25" ht="18" customHeight="1" x14ac:dyDescent="0.2">
      <c r="A492" s="23"/>
      <c r="B492" s="23"/>
      <c r="C492" s="23"/>
      <c r="D492" s="23"/>
      <c r="E492" s="58"/>
      <c r="F492" s="58"/>
      <c r="G492" s="58"/>
      <c r="H492" s="58"/>
      <c r="I492" s="8"/>
      <c r="J492" s="58"/>
      <c r="K492" s="58"/>
      <c r="L492" s="58"/>
      <c r="M492" s="58"/>
      <c r="N492" s="58"/>
      <c r="O492" s="58"/>
      <c r="P492" s="58"/>
      <c r="Q492" s="58"/>
      <c r="R492" s="58"/>
      <c r="S492" s="58"/>
      <c r="T492" s="58"/>
      <c r="U492" s="58"/>
      <c r="V492" s="58"/>
      <c r="W492" s="58"/>
      <c r="X492" s="58"/>
      <c r="Y492" s="58"/>
    </row>
    <row r="493" spans="1:25" ht="18" customHeight="1" x14ac:dyDescent="0.2">
      <c r="A493" s="23"/>
      <c r="B493" s="23"/>
      <c r="C493" s="23"/>
      <c r="D493" s="23"/>
      <c r="E493" s="58"/>
      <c r="F493" s="58"/>
      <c r="G493" s="58"/>
      <c r="H493" s="58"/>
      <c r="I493" s="8"/>
      <c r="J493" s="58"/>
      <c r="K493" s="58"/>
      <c r="L493" s="58"/>
      <c r="M493" s="58"/>
      <c r="N493" s="58"/>
      <c r="O493" s="58"/>
      <c r="P493" s="58"/>
      <c r="Q493" s="58"/>
      <c r="R493" s="58"/>
      <c r="S493" s="58"/>
      <c r="T493" s="58"/>
      <c r="U493" s="58"/>
      <c r="V493" s="58"/>
      <c r="W493" s="58"/>
      <c r="X493" s="58"/>
      <c r="Y493" s="58"/>
    </row>
    <row r="494" spans="1:25" ht="18" customHeight="1" x14ac:dyDescent="0.2">
      <c r="A494" s="23"/>
      <c r="B494" s="23"/>
      <c r="C494" s="23"/>
      <c r="D494" s="23"/>
      <c r="E494" s="58"/>
      <c r="F494" s="58"/>
      <c r="G494" s="58"/>
      <c r="H494" s="58"/>
      <c r="I494" s="8"/>
      <c r="J494" s="58"/>
      <c r="K494" s="58"/>
      <c r="L494" s="58"/>
      <c r="M494" s="58"/>
      <c r="N494" s="58"/>
      <c r="O494" s="58"/>
      <c r="P494" s="58"/>
      <c r="Q494" s="58"/>
      <c r="R494" s="58"/>
      <c r="S494" s="58"/>
      <c r="T494" s="58"/>
      <c r="U494" s="58"/>
      <c r="V494" s="58"/>
      <c r="W494" s="58"/>
      <c r="X494" s="58"/>
      <c r="Y494" s="58"/>
    </row>
    <row r="495" spans="1:25" ht="18" customHeight="1" x14ac:dyDescent="0.2">
      <c r="A495" s="23"/>
      <c r="B495" s="23"/>
      <c r="C495" s="23"/>
      <c r="D495" s="23"/>
      <c r="E495" s="58"/>
      <c r="F495" s="58"/>
      <c r="G495" s="58"/>
      <c r="H495" s="58"/>
      <c r="I495" s="8"/>
      <c r="J495" s="58"/>
      <c r="K495" s="58"/>
      <c r="L495" s="58"/>
      <c r="M495" s="58"/>
      <c r="N495" s="58"/>
      <c r="O495" s="58"/>
      <c r="P495" s="58"/>
      <c r="Q495" s="58"/>
      <c r="R495" s="58"/>
      <c r="S495" s="58"/>
      <c r="T495" s="58"/>
      <c r="U495" s="58"/>
      <c r="V495" s="58"/>
      <c r="W495" s="58"/>
      <c r="X495" s="58"/>
      <c r="Y495" s="58"/>
    </row>
    <row r="496" spans="1:25" ht="18" customHeight="1" x14ac:dyDescent="0.2">
      <c r="A496" s="23"/>
      <c r="B496" s="23"/>
      <c r="C496" s="23"/>
      <c r="D496" s="23"/>
      <c r="E496" s="58"/>
      <c r="F496" s="58"/>
      <c r="G496" s="58"/>
      <c r="H496" s="58"/>
      <c r="I496" s="8"/>
      <c r="J496" s="58"/>
      <c r="K496" s="58"/>
      <c r="L496" s="58"/>
      <c r="M496" s="58"/>
      <c r="N496" s="58"/>
      <c r="O496" s="58"/>
      <c r="P496" s="58"/>
      <c r="Q496" s="58"/>
      <c r="R496" s="58"/>
      <c r="S496" s="58"/>
      <c r="T496" s="58"/>
      <c r="U496" s="58"/>
      <c r="V496" s="58"/>
      <c r="W496" s="58"/>
      <c r="X496" s="58"/>
      <c r="Y496" s="58"/>
    </row>
    <row r="497" spans="1:25" ht="18" customHeight="1" x14ac:dyDescent="0.2">
      <c r="A497" s="23"/>
      <c r="B497" s="23"/>
      <c r="C497" s="23"/>
      <c r="D497" s="23"/>
      <c r="E497" s="58"/>
      <c r="F497" s="58"/>
      <c r="G497" s="58"/>
      <c r="H497" s="58"/>
      <c r="I497" s="8"/>
      <c r="J497" s="58"/>
      <c r="K497" s="58"/>
      <c r="L497" s="58"/>
      <c r="M497" s="58"/>
      <c r="N497" s="58"/>
      <c r="O497" s="58"/>
      <c r="P497" s="58"/>
      <c r="Q497" s="58"/>
      <c r="R497" s="58"/>
      <c r="S497" s="58"/>
      <c r="T497" s="58"/>
      <c r="U497" s="58"/>
      <c r="V497" s="58"/>
      <c r="W497" s="58"/>
      <c r="X497" s="58"/>
      <c r="Y497" s="58"/>
    </row>
    <row r="498" spans="1:25" ht="18" customHeight="1" x14ac:dyDescent="0.2">
      <c r="A498" s="23"/>
      <c r="B498" s="23"/>
      <c r="C498" s="23"/>
      <c r="D498" s="23"/>
      <c r="E498" s="58"/>
      <c r="F498" s="58"/>
      <c r="G498" s="58"/>
      <c r="H498" s="58"/>
      <c r="I498" s="8"/>
      <c r="J498" s="58"/>
      <c r="K498" s="58"/>
      <c r="L498" s="58"/>
      <c r="M498" s="58"/>
      <c r="N498" s="58"/>
      <c r="O498" s="58"/>
      <c r="P498" s="58"/>
      <c r="Q498" s="58"/>
      <c r="R498" s="58"/>
      <c r="S498" s="58"/>
      <c r="T498" s="58"/>
      <c r="U498" s="58"/>
      <c r="V498" s="58"/>
      <c r="W498" s="58"/>
      <c r="X498" s="58"/>
      <c r="Y498" s="58"/>
    </row>
    <row r="499" spans="1:25" ht="18" customHeight="1" x14ac:dyDescent="0.2">
      <c r="A499" s="23"/>
      <c r="B499" s="23"/>
      <c r="C499" s="23"/>
      <c r="D499" s="23"/>
      <c r="E499" s="58"/>
      <c r="F499" s="58"/>
      <c r="G499" s="58"/>
      <c r="H499" s="58"/>
      <c r="I499" s="8"/>
      <c r="J499" s="58"/>
      <c r="K499" s="58"/>
      <c r="L499" s="58"/>
      <c r="M499" s="58"/>
      <c r="N499" s="58"/>
      <c r="O499" s="58"/>
      <c r="P499" s="58"/>
      <c r="Q499" s="58"/>
      <c r="R499" s="58"/>
      <c r="S499" s="58"/>
      <c r="T499" s="58"/>
      <c r="U499" s="58"/>
      <c r="V499" s="58"/>
      <c r="W499" s="58"/>
      <c r="X499" s="58"/>
      <c r="Y499" s="58"/>
    </row>
    <row r="500" spans="1:25" ht="18" customHeight="1" x14ac:dyDescent="0.2">
      <c r="A500" s="23"/>
      <c r="B500" s="23"/>
      <c r="C500" s="23"/>
      <c r="D500" s="23"/>
      <c r="E500" s="58"/>
      <c r="F500" s="58"/>
      <c r="G500" s="58"/>
      <c r="H500" s="58"/>
      <c r="I500" s="8"/>
      <c r="J500" s="58"/>
      <c r="K500" s="58"/>
      <c r="L500" s="58"/>
      <c r="M500" s="58"/>
      <c r="N500" s="58"/>
      <c r="O500" s="58"/>
      <c r="P500" s="58"/>
      <c r="Q500" s="58"/>
      <c r="R500" s="58"/>
      <c r="S500" s="58"/>
      <c r="T500" s="58"/>
      <c r="U500" s="58"/>
      <c r="V500" s="58"/>
      <c r="W500" s="58"/>
      <c r="X500" s="58"/>
      <c r="Y500" s="58"/>
    </row>
    <row r="501" spans="1:25" ht="18" customHeight="1" x14ac:dyDescent="0.2">
      <c r="A501" s="23"/>
      <c r="B501" s="23"/>
      <c r="C501" s="23"/>
      <c r="D501" s="23"/>
      <c r="E501" s="58"/>
      <c r="F501" s="58"/>
      <c r="G501" s="58"/>
      <c r="H501" s="58"/>
      <c r="I501" s="8"/>
      <c r="J501" s="58"/>
      <c r="K501" s="58"/>
      <c r="L501" s="58"/>
      <c r="M501" s="58"/>
      <c r="N501" s="58"/>
      <c r="O501" s="58"/>
      <c r="P501" s="58"/>
      <c r="Q501" s="58"/>
      <c r="R501" s="58"/>
      <c r="S501" s="58"/>
      <c r="T501" s="58"/>
      <c r="U501" s="58"/>
      <c r="V501" s="58"/>
      <c r="W501" s="58"/>
      <c r="X501" s="58"/>
      <c r="Y501" s="58"/>
    </row>
    <row r="502" spans="1:25" ht="18" customHeight="1" x14ac:dyDescent="0.2">
      <c r="A502" s="23"/>
      <c r="B502" s="23"/>
      <c r="C502" s="23"/>
      <c r="D502" s="23"/>
      <c r="E502" s="58"/>
      <c r="F502" s="58"/>
      <c r="G502" s="58"/>
      <c r="H502" s="58"/>
      <c r="I502" s="8"/>
      <c r="J502" s="58"/>
      <c r="K502" s="58"/>
      <c r="L502" s="58"/>
      <c r="M502" s="58"/>
      <c r="N502" s="58"/>
      <c r="O502" s="58"/>
      <c r="P502" s="58"/>
      <c r="Q502" s="58"/>
      <c r="R502" s="58"/>
      <c r="S502" s="58"/>
      <c r="T502" s="58"/>
      <c r="U502" s="58"/>
      <c r="V502" s="58"/>
      <c r="W502" s="58"/>
      <c r="X502" s="58"/>
      <c r="Y502" s="58"/>
    </row>
    <row r="503" spans="1:25" ht="18" customHeight="1" x14ac:dyDescent="0.2">
      <c r="A503" s="23"/>
      <c r="B503" s="23"/>
      <c r="C503" s="23"/>
      <c r="D503" s="23"/>
      <c r="E503" s="58"/>
      <c r="F503" s="58"/>
      <c r="G503" s="58"/>
      <c r="H503" s="58"/>
      <c r="I503" s="8"/>
      <c r="J503" s="58"/>
      <c r="K503" s="58"/>
      <c r="L503" s="58"/>
      <c r="M503" s="58"/>
      <c r="N503" s="58"/>
      <c r="O503" s="58"/>
      <c r="P503" s="58"/>
      <c r="Q503" s="58"/>
      <c r="R503" s="58"/>
      <c r="S503" s="58"/>
      <c r="T503" s="58"/>
      <c r="U503" s="58"/>
      <c r="V503" s="58"/>
      <c r="W503" s="58"/>
      <c r="X503" s="58"/>
      <c r="Y503" s="58"/>
    </row>
    <row r="504" spans="1:25" ht="18" customHeight="1" x14ac:dyDescent="0.2">
      <c r="A504" s="23"/>
      <c r="B504" s="23"/>
      <c r="C504" s="23"/>
      <c r="D504" s="23"/>
      <c r="E504" s="58"/>
      <c r="F504" s="58"/>
      <c r="G504" s="58"/>
      <c r="H504" s="58"/>
      <c r="I504" s="8"/>
      <c r="J504" s="58"/>
      <c r="K504" s="58"/>
      <c r="L504" s="58"/>
      <c r="M504" s="58"/>
      <c r="N504" s="58"/>
      <c r="O504" s="58"/>
      <c r="P504" s="58"/>
      <c r="Q504" s="58"/>
      <c r="R504" s="58"/>
      <c r="S504" s="58"/>
      <c r="T504" s="58"/>
      <c r="U504" s="58"/>
      <c r="V504" s="58"/>
      <c r="W504" s="58"/>
      <c r="X504" s="58"/>
      <c r="Y504" s="58"/>
    </row>
    <row r="505" spans="1:25" ht="18" customHeight="1" x14ac:dyDescent="0.2">
      <c r="A505" s="23"/>
      <c r="B505" s="23"/>
      <c r="C505" s="23"/>
      <c r="D505" s="23"/>
      <c r="E505" s="58"/>
      <c r="F505" s="58"/>
      <c r="G505" s="58"/>
      <c r="H505" s="58"/>
      <c r="I505" s="8"/>
      <c r="J505" s="58"/>
      <c r="K505" s="58"/>
      <c r="L505" s="58"/>
      <c r="M505" s="58"/>
      <c r="N505" s="58"/>
      <c r="O505" s="58"/>
      <c r="P505" s="58"/>
      <c r="Q505" s="58"/>
      <c r="R505" s="58"/>
      <c r="S505" s="58"/>
      <c r="T505" s="58"/>
      <c r="U505" s="58"/>
      <c r="V505" s="58"/>
      <c r="W505" s="58"/>
      <c r="X505" s="58"/>
      <c r="Y505" s="58"/>
    </row>
    <row r="506" spans="1:25" ht="18" customHeight="1" x14ac:dyDescent="0.2">
      <c r="A506" s="23"/>
      <c r="B506" s="23"/>
      <c r="C506" s="23"/>
      <c r="D506" s="23"/>
      <c r="E506" s="58"/>
      <c r="F506" s="58"/>
      <c r="G506" s="58"/>
      <c r="H506" s="58"/>
      <c r="I506" s="8"/>
      <c r="J506" s="58"/>
      <c r="K506" s="58"/>
      <c r="L506" s="58"/>
      <c r="M506" s="58"/>
      <c r="N506" s="58"/>
      <c r="O506" s="58"/>
      <c r="P506" s="58"/>
      <c r="Q506" s="58"/>
      <c r="R506" s="58"/>
      <c r="S506" s="58"/>
      <c r="T506" s="58"/>
      <c r="U506" s="58"/>
      <c r="V506" s="58"/>
      <c r="W506" s="58"/>
      <c r="X506" s="58"/>
      <c r="Y506" s="58"/>
    </row>
    <row r="507" spans="1:25" ht="18" customHeight="1" x14ac:dyDescent="0.2">
      <c r="A507" s="23"/>
      <c r="B507" s="23"/>
      <c r="C507" s="23"/>
      <c r="D507" s="23"/>
      <c r="E507" s="58"/>
      <c r="F507" s="58"/>
      <c r="G507" s="58"/>
      <c r="H507" s="58"/>
      <c r="I507" s="8"/>
      <c r="J507" s="58"/>
      <c r="K507" s="58"/>
      <c r="L507" s="58"/>
      <c r="M507" s="58"/>
      <c r="N507" s="58"/>
      <c r="O507" s="58"/>
      <c r="P507" s="58"/>
      <c r="Q507" s="58"/>
      <c r="R507" s="58"/>
      <c r="S507" s="58"/>
      <c r="T507" s="58"/>
      <c r="U507" s="58"/>
      <c r="V507" s="58"/>
      <c r="W507" s="58"/>
      <c r="X507" s="58"/>
      <c r="Y507" s="58"/>
    </row>
    <row r="508" spans="1:25" ht="18" customHeight="1" x14ac:dyDescent="0.2">
      <c r="A508" s="23"/>
      <c r="B508" s="23"/>
      <c r="C508" s="23"/>
      <c r="D508" s="23"/>
      <c r="E508" s="58"/>
      <c r="F508" s="58"/>
      <c r="G508" s="58"/>
      <c r="H508" s="58"/>
      <c r="I508" s="8"/>
      <c r="J508" s="58"/>
      <c r="K508" s="58"/>
      <c r="L508" s="58"/>
      <c r="M508" s="58"/>
      <c r="N508" s="58"/>
      <c r="O508" s="58"/>
      <c r="P508" s="58"/>
      <c r="Q508" s="58"/>
      <c r="R508" s="58"/>
      <c r="S508" s="58"/>
      <c r="T508" s="58"/>
      <c r="U508" s="58"/>
      <c r="V508" s="58"/>
      <c r="W508" s="58"/>
      <c r="X508" s="58"/>
      <c r="Y508" s="58"/>
    </row>
    <row r="509" spans="1:25" ht="18" customHeight="1" x14ac:dyDescent="0.2">
      <c r="A509" s="23"/>
      <c r="B509" s="23"/>
      <c r="C509" s="23"/>
      <c r="D509" s="23"/>
      <c r="E509" s="58"/>
      <c r="F509" s="58"/>
      <c r="G509" s="58"/>
      <c r="H509" s="58"/>
      <c r="I509" s="8"/>
      <c r="J509" s="58"/>
      <c r="K509" s="58"/>
      <c r="L509" s="58"/>
      <c r="M509" s="58"/>
      <c r="N509" s="58"/>
      <c r="O509" s="58"/>
      <c r="P509" s="58"/>
      <c r="Q509" s="58"/>
      <c r="R509" s="58"/>
      <c r="S509" s="58"/>
      <c r="T509" s="58"/>
      <c r="U509" s="58"/>
      <c r="V509" s="58"/>
      <c r="W509" s="58"/>
      <c r="X509" s="58"/>
      <c r="Y509" s="58"/>
    </row>
    <row r="510" spans="1:25" ht="18" customHeight="1" x14ac:dyDescent="0.2">
      <c r="A510" s="23"/>
      <c r="B510" s="23"/>
      <c r="C510" s="23"/>
      <c r="D510" s="23"/>
      <c r="E510" s="58"/>
      <c r="F510" s="58"/>
      <c r="G510" s="58"/>
      <c r="H510" s="58"/>
      <c r="I510" s="8"/>
      <c r="J510" s="58"/>
      <c r="K510" s="58"/>
      <c r="L510" s="58"/>
      <c r="M510" s="58"/>
      <c r="N510" s="58"/>
      <c r="O510" s="58"/>
      <c r="P510" s="58"/>
      <c r="Q510" s="58"/>
      <c r="R510" s="58"/>
      <c r="S510" s="58"/>
      <c r="T510" s="58"/>
      <c r="U510" s="58"/>
      <c r="V510" s="58"/>
      <c r="W510" s="58"/>
      <c r="X510" s="58"/>
      <c r="Y510" s="58"/>
    </row>
    <row r="511" spans="1:25" ht="18" customHeight="1" x14ac:dyDescent="0.2">
      <c r="A511" s="23"/>
      <c r="B511" s="23"/>
      <c r="C511" s="23"/>
      <c r="D511" s="23"/>
      <c r="E511" s="58"/>
      <c r="F511" s="58"/>
      <c r="G511" s="58"/>
      <c r="H511" s="58"/>
      <c r="I511" s="8"/>
      <c r="J511" s="58"/>
      <c r="K511" s="58"/>
      <c r="L511" s="58"/>
      <c r="M511" s="58"/>
      <c r="N511" s="58"/>
      <c r="O511" s="58"/>
      <c r="P511" s="58"/>
      <c r="Q511" s="58"/>
      <c r="R511" s="58"/>
      <c r="S511" s="58"/>
      <c r="T511" s="58"/>
      <c r="U511" s="58"/>
      <c r="V511" s="58"/>
      <c r="W511" s="58"/>
      <c r="X511" s="58"/>
      <c r="Y511" s="58"/>
    </row>
    <row r="512" spans="1:25" ht="18" customHeight="1" x14ac:dyDescent="0.2">
      <c r="A512" s="23"/>
      <c r="B512" s="23"/>
      <c r="C512" s="23"/>
      <c r="D512" s="23"/>
      <c r="E512" s="58"/>
      <c r="F512" s="58"/>
      <c r="G512" s="58"/>
      <c r="H512" s="58"/>
      <c r="I512" s="8"/>
      <c r="J512" s="58"/>
      <c r="K512" s="58"/>
      <c r="L512" s="58"/>
      <c r="M512" s="58"/>
      <c r="N512" s="58"/>
      <c r="O512" s="58"/>
      <c r="P512" s="58"/>
      <c r="Q512" s="58"/>
      <c r="R512" s="58"/>
      <c r="S512" s="58"/>
      <c r="T512" s="58"/>
      <c r="U512" s="58"/>
      <c r="V512" s="58"/>
      <c r="W512" s="58"/>
      <c r="X512" s="58"/>
      <c r="Y512" s="58"/>
    </row>
    <row r="513" spans="1:25" ht="18" customHeight="1" x14ac:dyDescent="0.2">
      <c r="A513" s="23"/>
      <c r="B513" s="23"/>
      <c r="C513" s="23"/>
      <c r="D513" s="23"/>
      <c r="E513" s="58"/>
      <c r="F513" s="58"/>
      <c r="G513" s="58"/>
      <c r="H513" s="58"/>
      <c r="I513" s="8"/>
      <c r="J513" s="58"/>
      <c r="K513" s="58"/>
      <c r="L513" s="58"/>
      <c r="M513" s="58"/>
      <c r="N513" s="58"/>
      <c r="O513" s="58"/>
      <c r="P513" s="58"/>
      <c r="Q513" s="58"/>
      <c r="R513" s="58"/>
      <c r="S513" s="58"/>
      <c r="T513" s="58"/>
      <c r="U513" s="58"/>
      <c r="V513" s="58"/>
      <c r="W513" s="58"/>
      <c r="X513" s="58"/>
      <c r="Y513" s="58"/>
    </row>
    <row r="514" spans="1:25" ht="18" customHeight="1" x14ac:dyDescent="0.2">
      <c r="A514" s="23"/>
      <c r="B514" s="23"/>
      <c r="C514" s="23"/>
      <c r="D514" s="23"/>
      <c r="E514" s="58"/>
      <c r="F514" s="58"/>
      <c r="G514" s="58"/>
      <c r="H514" s="58"/>
      <c r="I514" s="8"/>
      <c r="J514" s="58"/>
      <c r="K514" s="58"/>
      <c r="L514" s="58"/>
      <c r="M514" s="58"/>
      <c r="N514" s="58"/>
      <c r="O514" s="58"/>
      <c r="P514" s="58"/>
      <c r="Q514" s="58"/>
      <c r="R514" s="58"/>
      <c r="S514" s="58"/>
      <c r="T514" s="58"/>
      <c r="U514" s="58"/>
      <c r="V514" s="58"/>
      <c r="W514" s="58"/>
      <c r="X514" s="58"/>
      <c r="Y514" s="58"/>
    </row>
    <row r="515" spans="1:25" ht="18" customHeight="1" x14ac:dyDescent="0.2">
      <c r="A515" s="23"/>
      <c r="B515" s="23"/>
      <c r="C515" s="23"/>
      <c r="D515" s="23"/>
      <c r="E515" s="58"/>
      <c r="F515" s="58"/>
      <c r="G515" s="58"/>
      <c r="H515" s="58"/>
      <c r="I515" s="8"/>
      <c r="J515" s="58"/>
      <c r="K515" s="58"/>
      <c r="L515" s="58"/>
      <c r="M515" s="58"/>
      <c r="N515" s="58"/>
      <c r="O515" s="58"/>
      <c r="P515" s="58"/>
      <c r="Q515" s="58"/>
      <c r="R515" s="58"/>
      <c r="S515" s="58"/>
      <c r="T515" s="58"/>
      <c r="U515" s="58"/>
      <c r="V515" s="58"/>
      <c r="W515" s="58"/>
      <c r="X515" s="58"/>
      <c r="Y515" s="58"/>
    </row>
    <row r="516" spans="1:25" ht="18" customHeight="1" x14ac:dyDescent="0.2">
      <c r="A516" s="23"/>
      <c r="B516" s="23"/>
      <c r="C516" s="23"/>
      <c r="D516" s="23"/>
      <c r="E516" s="58"/>
      <c r="F516" s="58"/>
      <c r="G516" s="58"/>
      <c r="H516" s="58"/>
      <c r="I516" s="8"/>
      <c r="J516" s="58"/>
      <c r="K516" s="58"/>
      <c r="L516" s="58"/>
      <c r="M516" s="58"/>
      <c r="N516" s="58"/>
      <c r="O516" s="58"/>
      <c r="P516" s="58"/>
      <c r="Q516" s="58"/>
      <c r="R516" s="58"/>
      <c r="S516" s="58"/>
      <c r="T516" s="58"/>
      <c r="U516" s="58"/>
      <c r="V516" s="58"/>
      <c r="W516" s="58"/>
      <c r="X516" s="58"/>
      <c r="Y516" s="58"/>
    </row>
    <row r="517" spans="1:25" ht="18" customHeight="1" x14ac:dyDescent="0.2">
      <c r="A517" s="23"/>
      <c r="B517" s="23"/>
      <c r="C517" s="23"/>
      <c r="D517" s="23"/>
      <c r="E517" s="58"/>
      <c r="F517" s="58"/>
      <c r="G517" s="58"/>
      <c r="H517" s="58"/>
      <c r="I517" s="8"/>
      <c r="J517" s="58"/>
      <c r="K517" s="58"/>
      <c r="L517" s="58"/>
      <c r="M517" s="58"/>
      <c r="N517" s="58"/>
      <c r="O517" s="58"/>
      <c r="P517" s="58"/>
      <c r="Q517" s="58"/>
      <c r="R517" s="58"/>
      <c r="S517" s="58"/>
      <c r="T517" s="58"/>
      <c r="U517" s="58"/>
      <c r="V517" s="58"/>
      <c r="W517" s="58"/>
      <c r="X517" s="58"/>
      <c r="Y517" s="58"/>
    </row>
    <row r="518" spans="1:25" ht="18" customHeight="1" x14ac:dyDescent="0.2">
      <c r="A518" s="23"/>
      <c r="B518" s="23"/>
      <c r="C518" s="23"/>
      <c r="D518" s="23"/>
      <c r="E518" s="58"/>
      <c r="F518" s="58"/>
      <c r="G518" s="58"/>
      <c r="H518" s="58"/>
      <c r="I518" s="8"/>
      <c r="J518" s="58"/>
      <c r="K518" s="58"/>
      <c r="L518" s="58"/>
      <c r="M518" s="58"/>
      <c r="N518" s="58"/>
      <c r="O518" s="58"/>
      <c r="P518" s="58"/>
      <c r="Q518" s="58"/>
      <c r="R518" s="58"/>
      <c r="S518" s="58"/>
      <c r="T518" s="58"/>
      <c r="U518" s="58"/>
      <c r="V518" s="58"/>
      <c r="W518" s="58"/>
      <c r="X518" s="58"/>
      <c r="Y518" s="58"/>
    </row>
    <row r="519" spans="1:25" ht="18" customHeight="1" x14ac:dyDescent="0.2">
      <c r="A519" s="23"/>
      <c r="B519" s="23"/>
      <c r="C519" s="23"/>
      <c r="D519" s="23"/>
      <c r="E519" s="58"/>
      <c r="F519" s="58"/>
      <c r="G519" s="58"/>
      <c r="H519" s="58"/>
      <c r="I519" s="8"/>
      <c r="J519" s="58"/>
      <c r="K519" s="58"/>
      <c r="L519" s="58"/>
      <c r="M519" s="58"/>
      <c r="N519" s="58"/>
      <c r="O519" s="58"/>
      <c r="P519" s="58"/>
      <c r="Q519" s="58"/>
      <c r="R519" s="58"/>
      <c r="S519" s="58"/>
      <c r="T519" s="58"/>
      <c r="U519" s="58"/>
      <c r="V519" s="58"/>
      <c r="W519" s="58"/>
      <c r="X519" s="58"/>
      <c r="Y519" s="58"/>
    </row>
    <row r="520" spans="1:25" ht="18" customHeight="1" x14ac:dyDescent="0.2">
      <c r="A520" s="23"/>
      <c r="B520" s="23"/>
      <c r="C520" s="23"/>
      <c r="D520" s="23"/>
      <c r="E520" s="58"/>
      <c r="F520" s="58"/>
      <c r="G520" s="58"/>
      <c r="H520" s="58"/>
      <c r="I520" s="8"/>
      <c r="J520" s="58"/>
      <c r="K520" s="58"/>
      <c r="L520" s="58"/>
      <c r="M520" s="58"/>
      <c r="N520" s="58"/>
      <c r="O520" s="58"/>
      <c r="P520" s="58"/>
      <c r="Q520" s="58"/>
      <c r="R520" s="58"/>
      <c r="S520" s="58"/>
      <c r="T520" s="58"/>
      <c r="U520" s="58"/>
      <c r="V520" s="58"/>
      <c r="W520" s="58"/>
      <c r="X520" s="58"/>
      <c r="Y520" s="58"/>
    </row>
    <row r="521" spans="1:25" ht="18" customHeight="1" x14ac:dyDescent="0.2">
      <c r="A521" s="23"/>
      <c r="B521" s="23"/>
      <c r="C521" s="23"/>
      <c r="D521" s="23"/>
      <c r="E521" s="58"/>
      <c r="F521" s="58"/>
      <c r="G521" s="58"/>
      <c r="H521" s="58"/>
      <c r="I521" s="8"/>
      <c r="J521" s="58"/>
      <c r="K521" s="58"/>
      <c r="L521" s="58"/>
      <c r="M521" s="58"/>
      <c r="N521" s="58"/>
      <c r="O521" s="58"/>
      <c r="P521" s="58"/>
      <c r="Q521" s="58"/>
      <c r="R521" s="58"/>
      <c r="S521" s="58"/>
      <c r="T521" s="58"/>
      <c r="U521" s="58"/>
      <c r="V521" s="58"/>
      <c r="W521" s="58"/>
      <c r="X521" s="58"/>
      <c r="Y521" s="58"/>
    </row>
    <row r="522" spans="1:25" ht="18" customHeight="1" x14ac:dyDescent="0.2">
      <c r="A522" s="23"/>
      <c r="B522" s="23"/>
      <c r="C522" s="23"/>
      <c r="D522" s="23"/>
      <c r="E522" s="58"/>
      <c r="F522" s="58"/>
      <c r="G522" s="58"/>
      <c r="H522" s="58"/>
      <c r="I522" s="8"/>
      <c r="J522" s="58"/>
      <c r="K522" s="58"/>
      <c r="L522" s="58"/>
      <c r="M522" s="58"/>
      <c r="N522" s="58"/>
      <c r="O522" s="58"/>
      <c r="P522" s="58"/>
      <c r="Q522" s="58"/>
      <c r="R522" s="58"/>
      <c r="S522" s="58"/>
      <c r="T522" s="58"/>
      <c r="U522" s="58"/>
      <c r="V522" s="58"/>
      <c r="W522" s="58"/>
      <c r="X522" s="58"/>
      <c r="Y522" s="58"/>
    </row>
    <row r="523" spans="1:25" ht="18" customHeight="1" x14ac:dyDescent="0.2">
      <c r="A523" s="23"/>
      <c r="B523" s="23"/>
      <c r="C523" s="23"/>
      <c r="D523" s="23"/>
      <c r="E523" s="58"/>
      <c r="F523" s="58"/>
      <c r="G523" s="58"/>
      <c r="H523" s="58"/>
      <c r="I523" s="8"/>
      <c r="J523" s="58"/>
      <c r="K523" s="58"/>
      <c r="L523" s="58"/>
      <c r="M523" s="58"/>
      <c r="N523" s="58"/>
      <c r="O523" s="58"/>
      <c r="P523" s="58"/>
      <c r="Q523" s="58"/>
      <c r="R523" s="58"/>
      <c r="S523" s="58"/>
      <c r="T523" s="58"/>
      <c r="U523" s="58"/>
      <c r="V523" s="58"/>
      <c r="W523" s="58"/>
      <c r="X523" s="58"/>
      <c r="Y523" s="58"/>
    </row>
    <row r="524" spans="1:25" ht="18" customHeight="1" x14ac:dyDescent="0.2">
      <c r="A524" s="23"/>
      <c r="B524" s="23"/>
      <c r="C524" s="23"/>
      <c r="D524" s="23"/>
      <c r="E524" s="58"/>
      <c r="F524" s="58"/>
      <c r="G524" s="58"/>
      <c r="H524" s="58"/>
      <c r="I524" s="8"/>
      <c r="J524" s="58"/>
      <c r="K524" s="58"/>
      <c r="L524" s="58"/>
      <c r="M524" s="58"/>
      <c r="N524" s="58"/>
      <c r="O524" s="58"/>
      <c r="P524" s="58"/>
      <c r="Q524" s="58"/>
      <c r="R524" s="58"/>
      <c r="S524" s="58"/>
      <c r="T524" s="58"/>
      <c r="U524" s="58"/>
      <c r="V524" s="58"/>
      <c r="W524" s="58"/>
      <c r="X524" s="58"/>
      <c r="Y524" s="58"/>
    </row>
    <row r="525" spans="1:25" ht="18" customHeight="1" x14ac:dyDescent="0.2">
      <c r="A525" s="23"/>
      <c r="B525" s="23"/>
      <c r="C525" s="23"/>
      <c r="D525" s="23"/>
      <c r="E525" s="58"/>
      <c r="F525" s="58"/>
      <c r="G525" s="58"/>
      <c r="H525" s="58"/>
      <c r="I525" s="8"/>
      <c r="J525" s="58"/>
      <c r="K525" s="58"/>
      <c r="L525" s="58"/>
      <c r="M525" s="58"/>
      <c r="N525" s="58"/>
      <c r="O525" s="58"/>
      <c r="P525" s="58"/>
      <c r="Q525" s="58"/>
      <c r="R525" s="58"/>
      <c r="S525" s="58"/>
      <c r="T525" s="58"/>
      <c r="U525" s="58"/>
      <c r="V525" s="58"/>
      <c r="W525" s="58"/>
      <c r="X525" s="58"/>
      <c r="Y525" s="58"/>
    </row>
    <row r="526" spans="1:25" ht="18" customHeight="1" x14ac:dyDescent="0.2">
      <c r="A526" s="23"/>
      <c r="B526" s="23"/>
      <c r="C526" s="23"/>
      <c r="D526" s="23"/>
      <c r="E526" s="58"/>
      <c r="F526" s="58"/>
      <c r="G526" s="58"/>
      <c r="H526" s="58"/>
      <c r="I526" s="8"/>
      <c r="J526" s="58"/>
      <c r="K526" s="58"/>
      <c r="L526" s="58"/>
      <c r="M526" s="58"/>
      <c r="N526" s="58"/>
      <c r="O526" s="58"/>
      <c r="P526" s="58"/>
      <c r="Q526" s="58"/>
      <c r="R526" s="58"/>
      <c r="S526" s="58"/>
      <c r="T526" s="58"/>
      <c r="U526" s="58"/>
      <c r="V526" s="58"/>
      <c r="W526" s="58"/>
      <c r="X526" s="58"/>
      <c r="Y526" s="58"/>
    </row>
    <row r="527" spans="1:25" ht="18" customHeight="1" x14ac:dyDescent="0.2">
      <c r="A527" s="23"/>
      <c r="B527" s="23"/>
      <c r="C527" s="23"/>
      <c r="D527" s="23"/>
      <c r="E527" s="58"/>
      <c r="F527" s="58"/>
      <c r="G527" s="58"/>
      <c r="H527" s="58"/>
      <c r="I527" s="8"/>
      <c r="J527" s="58"/>
      <c r="K527" s="58"/>
      <c r="L527" s="58"/>
      <c r="M527" s="58"/>
      <c r="N527" s="58"/>
      <c r="O527" s="58"/>
      <c r="P527" s="58"/>
      <c r="Q527" s="58"/>
      <c r="R527" s="58"/>
      <c r="S527" s="58"/>
      <c r="T527" s="58"/>
      <c r="U527" s="58"/>
      <c r="V527" s="58"/>
      <c r="W527" s="58"/>
      <c r="X527" s="58"/>
      <c r="Y527" s="58"/>
    </row>
    <row r="528" spans="1:25" ht="18" customHeight="1" x14ac:dyDescent="0.2">
      <c r="A528" s="23"/>
      <c r="B528" s="23"/>
      <c r="C528" s="23"/>
      <c r="D528" s="23"/>
      <c r="E528" s="58"/>
      <c r="F528" s="58"/>
      <c r="G528" s="58"/>
      <c r="H528" s="58"/>
      <c r="I528" s="8"/>
      <c r="J528" s="58"/>
      <c r="K528" s="58"/>
      <c r="L528" s="58"/>
      <c r="M528" s="58"/>
      <c r="N528" s="58"/>
      <c r="O528" s="58"/>
      <c r="P528" s="58"/>
      <c r="Q528" s="58"/>
      <c r="R528" s="58"/>
      <c r="S528" s="58"/>
      <c r="T528" s="58"/>
      <c r="U528" s="58"/>
      <c r="V528" s="58"/>
      <c r="W528" s="58"/>
      <c r="X528" s="58"/>
      <c r="Y528" s="58"/>
    </row>
    <row r="529" spans="1:25" ht="18" customHeight="1" x14ac:dyDescent="0.2">
      <c r="A529" s="23"/>
      <c r="B529" s="23"/>
      <c r="C529" s="23"/>
      <c r="D529" s="23"/>
      <c r="E529" s="58"/>
      <c r="F529" s="58"/>
      <c r="G529" s="58"/>
      <c r="H529" s="58"/>
      <c r="I529" s="8"/>
      <c r="J529" s="58"/>
      <c r="K529" s="58"/>
      <c r="L529" s="58"/>
      <c r="M529" s="58"/>
      <c r="N529" s="58"/>
      <c r="O529" s="58"/>
      <c r="P529" s="58"/>
      <c r="Q529" s="58"/>
      <c r="R529" s="58"/>
      <c r="S529" s="58"/>
      <c r="T529" s="58"/>
      <c r="U529" s="58"/>
      <c r="V529" s="58"/>
      <c r="W529" s="58"/>
      <c r="X529" s="58"/>
      <c r="Y529" s="58"/>
    </row>
    <row r="530" spans="1:25" ht="18" customHeight="1" x14ac:dyDescent="0.2">
      <c r="A530" s="23"/>
      <c r="B530" s="23"/>
      <c r="C530" s="23"/>
      <c r="D530" s="23"/>
      <c r="E530" s="58"/>
      <c r="F530" s="58"/>
      <c r="G530" s="58"/>
      <c r="H530" s="58"/>
      <c r="I530" s="8"/>
      <c r="J530" s="58"/>
      <c r="K530" s="58"/>
      <c r="L530" s="58"/>
      <c r="M530" s="58"/>
      <c r="N530" s="58"/>
      <c r="O530" s="58"/>
      <c r="P530" s="58"/>
      <c r="Q530" s="58"/>
      <c r="R530" s="58"/>
      <c r="S530" s="58"/>
      <c r="T530" s="58"/>
      <c r="U530" s="58"/>
      <c r="V530" s="58"/>
      <c r="W530" s="58"/>
      <c r="X530" s="58"/>
      <c r="Y530" s="58"/>
    </row>
    <row r="531" spans="1:25" ht="18" customHeight="1" x14ac:dyDescent="0.2">
      <c r="A531" s="23"/>
      <c r="B531" s="23"/>
      <c r="C531" s="23"/>
      <c r="D531" s="23"/>
      <c r="E531" s="58"/>
      <c r="F531" s="58"/>
      <c r="G531" s="58"/>
      <c r="H531" s="58"/>
      <c r="I531" s="8"/>
      <c r="J531" s="58"/>
      <c r="K531" s="58"/>
      <c r="L531" s="58"/>
      <c r="M531" s="58"/>
      <c r="N531" s="58"/>
      <c r="O531" s="58"/>
      <c r="P531" s="58"/>
      <c r="Q531" s="58"/>
      <c r="R531" s="58"/>
      <c r="S531" s="58"/>
      <c r="T531" s="58"/>
      <c r="U531" s="58"/>
      <c r="V531" s="58"/>
      <c r="W531" s="58"/>
      <c r="X531" s="58"/>
      <c r="Y531" s="58"/>
    </row>
    <row r="532" spans="1:25" ht="18" customHeight="1" x14ac:dyDescent="0.2">
      <c r="A532" s="23"/>
      <c r="B532" s="23"/>
      <c r="C532" s="23"/>
      <c r="D532" s="23"/>
      <c r="E532" s="58"/>
      <c r="F532" s="58"/>
      <c r="G532" s="58"/>
      <c r="H532" s="58"/>
      <c r="I532" s="8"/>
      <c r="J532" s="58"/>
      <c r="K532" s="58"/>
      <c r="L532" s="58"/>
      <c r="M532" s="58"/>
      <c r="N532" s="58"/>
      <c r="O532" s="58"/>
      <c r="P532" s="58"/>
      <c r="Q532" s="58"/>
      <c r="R532" s="58"/>
      <c r="S532" s="58"/>
      <c r="T532" s="58"/>
      <c r="U532" s="58"/>
      <c r="V532" s="58"/>
      <c r="W532" s="58"/>
      <c r="X532" s="58"/>
      <c r="Y532" s="58"/>
    </row>
    <row r="533" spans="1:25" ht="18" customHeight="1" x14ac:dyDescent="0.2">
      <c r="A533" s="23"/>
      <c r="B533" s="23"/>
      <c r="C533" s="23"/>
      <c r="D533" s="23"/>
      <c r="E533" s="58"/>
      <c r="F533" s="58"/>
      <c r="G533" s="58"/>
      <c r="H533" s="58"/>
      <c r="I533" s="8"/>
      <c r="J533" s="58"/>
      <c r="K533" s="58"/>
      <c r="L533" s="58"/>
      <c r="M533" s="58"/>
      <c r="N533" s="58"/>
      <c r="O533" s="58"/>
      <c r="P533" s="58"/>
      <c r="Q533" s="58"/>
      <c r="R533" s="58"/>
      <c r="S533" s="58"/>
      <c r="T533" s="58"/>
      <c r="U533" s="58"/>
      <c r="V533" s="58"/>
      <c r="W533" s="58"/>
      <c r="X533" s="58"/>
      <c r="Y533" s="58"/>
    </row>
    <row r="534" spans="1:25" ht="18" customHeight="1" x14ac:dyDescent="0.2">
      <c r="A534" s="23"/>
      <c r="B534" s="23"/>
      <c r="C534" s="23"/>
      <c r="D534" s="23"/>
      <c r="E534" s="58"/>
      <c r="F534" s="58"/>
      <c r="G534" s="58"/>
      <c r="H534" s="58"/>
      <c r="I534" s="8"/>
      <c r="J534" s="58"/>
      <c r="K534" s="58"/>
      <c r="L534" s="58"/>
      <c r="M534" s="58"/>
      <c r="N534" s="58"/>
      <c r="O534" s="58"/>
      <c r="P534" s="58"/>
      <c r="Q534" s="58"/>
      <c r="R534" s="58"/>
      <c r="S534" s="58"/>
      <c r="T534" s="58"/>
      <c r="U534" s="58"/>
      <c r="V534" s="58"/>
      <c r="W534" s="58"/>
      <c r="X534" s="58"/>
      <c r="Y534" s="58"/>
    </row>
    <row r="535" spans="1:25" ht="18" customHeight="1" x14ac:dyDescent="0.2">
      <c r="A535" s="23"/>
      <c r="B535" s="23"/>
      <c r="C535" s="23"/>
      <c r="D535" s="23"/>
      <c r="E535" s="58"/>
      <c r="F535" s="58"/>
      <c r="G535" s="58"/>
      <c r="H535" s="58"/>
      <c r="I535" s="8"/>
      <c r="J535" s="58"/>
      <c r="K535" s="58"/>
      <c r="L535" s="58"/>
      <c r="M535" s="58"/>
      <c r="N535" s="58"/>
      <c r="O535" s="58"/>
      <c r="P535" s="58"/>
      <c r="Q535" s="58"/>
      <c r="R535" s="58"/>
      <c r="S535" s="58"/>
      <c r="T535" s="58"/>
      <c r="U535" s="58"/>
      <c r="V535" s="58"/>
      <c r="W535" s="58"/>
      <c r="X535" s="58"/>
      <c r="Y535" s="58"/>
    </row>
    <row r="536" spans="1:25" ht="18" customHeight="1" x14ac:dyDescent="0.2">
      <c r="A536" s="23"/>
      <c r="B536" s="23"/>
      <c r="C536" s="23"/>
      <c r="D536" s="23"/>
      <c r="E536" s="58"/>
      <c r="F536" s="58"/>
      <c r="G536" s="58"/>
      <c r="H536" s="58"/>
      <c r="I536" s="8"/>
      <c r="J536" s="58"/>
      <c r="K536" s="58"/>
      <c r="L536" s="58"/>
      <c r="M536" s="58"/>
      <c r="N536" s="58"/>
      <c r="O536" s="58"/>
      <c r="P536" s="58"/>
      <c r="Q536" s="58"/>
      <c r="R536" s="58"/>
      <c r="S536" s="58"/>
      <c r="T536" s="58"/>
      <c r="U536" s="58"/>
      <c r="V536" s="58"/>
      <c r="W536" s="58"/>
      <c r="X536" s="58"/>
      <c r="Y536" s="58"/>
    </row>
    <row r="537" spans="1:25" ht="18" customHeight="1" x14ac:dyDescent="0.2">
      <c r="A537" s="23"/>
      <c r="B537" s="23"/>
      <c r="C537" s="23"/>
      <c r="D537" s="23"/>
      <c r="E537" s="58"/>
      <c r="F537" s="58"/>
      <c r="G537" s="58"/>
      <c r="H537" s="58"/>
      <c r="I537" s="8"/>
      <c r="J537" s="58"/>
      <c r="K537" s="58"/>
      <c r="L537" s="58"/>
      <c r="M537" s="58"/>
      <c r="N537" s="58"/>
      <c r="O537" s="58"/>
      <c r="P537" s="58"/>
      <c r="Q537" s="58"/>
      <c r="R537" s="58"/>
      <c r="S537" s="58"/>
      <c r="T537" s="58"/>
      <c r="U537" s="58"/>
      <c r="V537" s="58"/>
      <c r="W537" s="58"/>
      <c r="X537" s="58"/>
      <c r="Y537" s="58"/>
    </row>
    <row r="538" spans="1:25" ht="18" customHeight="1" x14ac:dyDescent="0.2">
      <c r="A538" s="23"/>
      <c r="B538" s="23"/>
      <c r="C538" s="23"/>
      <c r="D538" s="23"/>
      <c r="E538" s="58"/>
      <c r="F538" s="58"/>
      <c r="G538" s="58"/>
      <c r="H538" s="58"/>
      <c r="I538" s="8"/>
      <c r="J538" s="58"/>
      <c r="K538" s="58"/>
      <c r="L538" s="58"/>
      <c r="M538" s="58"/>
      <c r="N538" s="58"/>
      <c r="O538" s="58"/>
      <c r="P538" s="58"/>
      <c r="Q538" s="58"/>
      <c r="R538" s="58"/>
      <c r="S538" s="58"/>
      <c r="T538" s="58"/>
      <c r="U538" s="58"/>
      <c r="V538" s="58"/>
      <c r="W538" s="58"/>
      <c r="X538" s="58"/>
      <c r="Y538" s="58"/>
    </row>
    <row r="539" spans="1:25" ht="18" customHeight="1" x14ac:dyDescent="0.2">
      <c r="A539" s="23"/>
      <c r="B539" s="23"/>
      <c r="C539" s="23"/>
      <c r="D539" s="23"/>
      <c r="E539" s="58"/>
      <c r="F539" s="58"/>
      <c r="G539" s="58"/>
      <c r="H539" s="58"/>
      <c r="I539" s="8"/>
      <c r="J539" s="58"/>
      <c r="K539" s="58"/>
      <c r="L539" s="58"/>
      <c r="M539" s="58"/>
      <c r="N539" s="58"/>
      <c r="O539" s="58"/>
      <c r="P539" s="58"/>
      <c r="Q539" s="58"/>
      <c r="R539" s="58"/>
      <c r="S539" s="58"/>
      <c r="T539" s="58"/>
      <c r="U539" s="58"/>
      <c r="V539" s="58"/>
      <c r="W539" s="58"/>
      <c r="X539" s="58"/>
      <c r="Y539" s="58"/>
    </row>
    <row r="540" spans="1:25" ht="18" customHeight="1" x14ac:dyDescent="0.2">
      <c r="A540" s="23"/>
      <c r="B540" s="23"/>
      <c r="C540" s="23"/>
      <c r="D540" s="23"/>
      <c r="E540" s="58"/>
      <c r="F540" s="58"/>
      <c r="G540" s="58"/>
      <c r="H540" s="58"/>
      <c r="I540" s="8"/>
      <c r="J540" s="58"/>
      <c r="K540" s="58"/>
      <c r="L540" s="58"/>
      <c r="M540" s="58"/>
      <c r="N540" s="58"/>
      <c r="O540" s="58"/>
      <c r="P540" s="58"/>
      <c r="Q540" s="58"/>
      <c r="R540" s="58"/>
      <c r="S540" s="58"/>
      <c r="T540" s="58"/>
      <c r="U540" s="58"/>
      <c r="V540" s="58"/>
      <c r="W540" s="58"/>
      <c r="X540" s="58"/>
      <c r="Y540" s="58"/>
    </row>
    <row r="541" spans="1:25" ht="18" customHeight="1" x14ac:dyDescent="0.2">
      <c r="A541" s="23"/>
      <c r="B541" s="23"/>
      <c r="C541" s="23"/>
      <c r="D541" s="23"/>
      <c r="E541" s="58"/>
      <c r="F541" s="58"/>
      <c r="G541" s="58"/>
      <c r="H541" s="58"/>
      <c r="I541" s="8"/>
      <c r="J541" s="58"/>
      <c r="K541" s="58"/>
      <c r="L541" s="58"/>
      <c r="M541" s="58"/>
      <c r="N541" s="58"/>
      <c r="O541" s="58"/>
      <c r="P541" s="58"/>
      <c r="Q541" s="58"/>
      <c r="R541" s="58"/>
      <c r="S541" s="58"/>
      <c r="T541" s="58"/>
      <c r="U541" s="58"/>
      <c r="V541" s="58"/>
      <c r="W541" s="58"/>
      <c r="X541" s="58"/>
      <c r="Y541" s="58"/>
    </row>
    <row r="542" spans="1:25" ht="18" customHeight="1" x14ac:dyDescent="0.2">
      <c r="A542" s="23"/>
      <c r="B542" s="23"/>
      <c r="C542" s="23"/>
      <c r="D542" s="23"/>
      <c r="E542" s="58"/>
      <c r="F542" s="58"/>
      <c r="G542" s="58"/>
      <c r="H542" s="58"/>
      <c r="I542" s="8"/>
      <c r="J542" s="58"/>
      <c r="K542" s="58"/>
      <c r="L542" s="58"/>
      <c r="M542" s="58"/>
      <c r="N542" s="58"/>
      <c r="O542" s="58"/>
      <c r="P542" s="58"/>
      <c r="Q542" s="58"/>
      <c r="R542" s="58"/>
      <c r="S542" s="58"/>
      <c r="T542" s="58"/>
      <c r="U542" s="58"/>
      <c r="V542" s="58"/>
      <c r="W542" s="58"/>
      <c r="X542" s="58"/>
      <c r="Y542" s="58"/>
    </row>
    <row r="543" spans="1:25" ht="18" customHeight="1" x14ac:dyDescent="0.2">
      <c r="A543" s="23"/>
      <c r="B543" s="23"/>
      <c r="C543" s="23"/>
      <c r="D543" s="23"/>
      <c r="E543" s="58"/>
      <c r="F543" s="58"/>
      <c r="G543" s="58"/>
      <c r="H543" s="58"/>
      <c r="I543" s="8"/>
      <c r="J543" s="58"/>
      <c r="K543" s="58"/>
      <c r="L543" s="58"/>
      <c r="M543" s="58"/>
      <c r="N543" s="58"/>
      <c r="O543" s="58"/>
      <c r="P543" s="58"/>
      <c r="Q543" s="58"/>
      <c r="R543" s="58"/>
      <c r="S543" s="58"/>
      <c r="T543" s="58"/>
      <c r="U543" s="58"/>
      <c r="V543" s="58"/>
      <c r="W543" s="58"/>
      <c r="X543" s="58"/>
      <c r="Y543" s="58"/>
    </row>
    <row r="544" spans="1:25" ht="18" customHeight="1" x14ac:dyDescent="0.2">
      <c r="A544" s="23"/>
      <c r="B544" s="23"/>
      <c r="C544" s="23"/>
      <c r="D544" s="23"/>
      <c r="E544" s="58"/>
      <c r="F544" s="58"/>
      <c r="G544" s="58"/>
      <c r="H544" s="58"/>
      <c r="I544" s="8"/>
      <c r="J544" s="58"/>
      <c r="K544" s="58"/>
      <c r="L544" s="58"/>
      <c r="M544" s="58"/>
      <c r="N544" s="58"/>
      <c r="O544" s="58"/>
      <c r="P544" s="58"/>
      <c r="Q544" s="58"/>
      <c r="R544" s="58"/>
      <c r="S544" s="58"/>
      <c r="T544" s="58"/>
      <c r="U544" s="58"/>
      <c r="V544" s="58"/>
      <c r="W544" s="58"/>
      <c r="X544" s="58"/>
      <c r="Y544" s="58"/>
    </row>
    <row r="545" spans="1:25" ht="18" customHeight="1" x14ac:dyDescent="0.2">
      <c r="A545" s="23"/>
      <c r="B545" s="23"/>
      <c r="C545" s="23"/>
      <c r="D545" s="23"/>
      <c r="E545" s="58"/>
      <c r="F545" s="58"/>
      <c r="G545" s="58"/>
      <c r="H545" s="58"/>
      <c r="I545" s="8"/>
      <c r="J545" s="58"/>
      <c r="K545" s="58"/>
      <c r="L545" s="58"/>
      <c r="M545" s="58"/>
      <c r="N545" s="58"/>
      <c r="O545" s="58"/>
      <c r="P545" s="58"/>
      <c r="Q545" s="58"/>
      <c r="R545" s="58"/>
      <c r="S545" s="58"/>
      <c r="T545" s="58"/>
      <c r="U545" s="58"/>
      <c r="V545" s="58"/>
      <c r="W545" s="58"/>
      <c r="X545" s="58"/>
      <c r="Y545" s="58"/>
    </row>
    <row r="546" spans="1:25" ht="18" customHeight="1" x14ac:dyDescent="0.2">
      <c r="A546" s="23"/>
      <c r="B546" s="23"/>
      <c r="C546" s="23"/>
      <c r="D546" s="23"/>
      <c r="E546" s="58"/>
      <c r="F546" s="58"/>
      <c r="G546" s="58"/>
      <c r="H546" s="58"/>
      <c r="I546" s="8"/>
      <c r="J546" s="58"/>
      <c r="K546" s="58"/>
      <c r="L546" s="58"/>
      <c r="M546" s="58"/>
      <c r="N546" s="58"/>
      <c r="O546" s="58"/>
      <c r="P546" s="58"/>
      <c r="Q546" s="58"/>
      <c r="R546" s="58"/>
      <c r="S546" s="58"/>
      <c r="T546" s="58"/>
      <c r="U546" s="58"/>
      <c r="V546" s="58"/>
      <c r="W546" s="58"/>
      <c r="X546" s="58"/>
      <c r="Y546" s="58"/>
    </row>
    <row r="547" spans="1:25" ht="18" customHeight="1" x14ac:dyDescent="0.2">
      <c r="A547" s="23"/>
      <c r="B547" s="23"/>
      <c r="C547" s="23"/>
      <c r="D547" s="23"/>
      <c r="E547" s="58"/>
      <c r="F547" s="58"/>
      <c r="G547" s="58"/>
      <c r="H547" s="58"/>
      <c r="I547" s="8"/>
      <c r="J547" s="58"/>
      <c r="K547" s="58"/>
      <c r="L547" s="58"/>
      <c r="M547" s="58"/>
      <c r="N547" s="58"/>
      <c r="O547" s="58"/>
      <c r="P547" s="58"/>
      <c r="Q547" s="58"/>
      <c r="R547" s="58"/>
      <c r="S547" s="58"/>
      <c r="T547" s="58"/>
      <c r="U547" s="58"/>
      <c r="V547" s="58"/>
      <c r="W547" s="58"/>
      <c r="X547" s="58"/>
      <c r="Y547" s="58"/>
    </row>
    <row r="548" spans="1:25" ht="18" customHeight="1" x14ac:dyDescent="0.2">
      <c r="A548" s="23"/>
      <c r="B548" s="23"/>
      <c r="C548" s="23"/>
      <c r="D548" s="23"/>
      <c r="E548" s="58"/>
      <c r="F548" s="58"/>
      <c r="G548" s="58"/>
      <c r="H548" s="58"/>
      <c r="I548" s="8"/>
      <c r="J548" s="58"/>
      <c r="K548" s="58"/>
      <c r="L548" s="58"/>
      <c r="M548" s="58"/>
      <c r="N548" s="58"/>
      <c r="O548" s="58"/>
      <c r="P548" s="58"/>
      <c r="Q548" s="58"/>
      <c r="R548" s="58"/>
      <c r="S548" s="58"/>
      <c r="T548" s="58"/>
      <c r="U548" s="58"/>
      <c r="V548" s="58"/>
      <c r="W548" s="58"/>
      <c r="X548" s="58"/>
      <c r="Y548" s="58"/>
    </row>
    <row r="549" spans="1:25" ht="18" customHeight="1" x14ac:dyDescent="0.2">
      <c r="A549" s="23"/>
      <c r="B549" s="23"/>
      <c r="C549" s="23"/>
      <c r="D549" s="23"/>
      <c r="E549" s="58"/>
      <c r="F549" s="58"/>
      <c r="G549" s="58"/>
      <c r="H549" s="58"/>
      <c r="I549" s="8"/>
      <c r="J549" s="58"/>
      <c r="K549" s="58"/>
      <c r="L549" s="58"/>
      <c r="M549" s="58"/>
      <c r="N549" s="58"/>
      <c r="O549" s="58"/>
      <c r="P549" s="58"/>
      <c r="Q549" s="58"/>
      <c r="R549" s="58"/>
      <c r="S549" s="58"/>
      <c r="T549" s="58"/>
      <c r="U549" s="58"/>
      <c r="V549" s="58"/>
      <c r="W549" s="58"/>
      <c r="X549" s="58"/>
      <c r="Y549" s="58"/>
    </row>
    <row r="550" spans="1:25" ht="18" customHeight="1" x14ac:dyDescent="0.2">
      <c r="A550" s="23"/>
      <c r="B550" s="23"/>
      <c r="C550" s="23"/>
      <c r="D550" s="23"/>
      <c r="E550" s="58"/>
      <c r="F550" s="58"/>
      <c r="G550" s="58"/>
      <c r="H550" s="58"/>
      <c r="I550" s="8"/>
      <c r="J550" s="58"/>
      <c r="K550" s="58"/>
      <c r="L550" s="58"/>
      <c r="M550" s="58"/>
      <c r="N550" s="58"/>
      <c r="O550" s="58"/>
      <c r="P550" s="58"/>
      <c r="Q550" s="58"/>
      <c r="R550" s="58"/>
      <c r="S550" s="58"/>
      <c r="T550" s="58"/>
      <c r="U550" s="58"/>
      <c r="V550" s="58"/>
      <c r="W550" s="58"/>
      <c r="X550" s="58"/>
      <c r="Y550" s="58"/>
    </row>
    <row r="551" spans="1:25" ht="18" customHeight="1" x14ac:dyDescent="0.2">
      <c r="A551" s="23"/>
      <c r="B551" s="23"/>
      <c r="C551" s="23"/>
      <c r="D551" s="23"/>
      <c r="E551" s="58"/>
      <c r="F551" s="58"/>
      <c r="G551" s="58"/>
      <c r="H551" s="58"/>
      <c r="I551" s="8"/>
      <c r="J551" s="58"/>
      <c r="K551" s="58"/>
      <c r="L551" s="58"/>
      <c r="M551" s="58"/>
      <c r="N551" s="58"/>
      <c r="O551" s="58"/>
      <c r="P551" s="58"/>
      <c r="Q551" s="58"/>
      <c r="R551" s="58"/>
      <c r="S551" s="58"/>
      <c r="T551" s="58"/>
      <c r="U551" s="58"/>
      <c r="V551" s="58"/>
      <c r="W551" s="58"/>
      <c r="X551" s="58"/>
      <c r="Y551" s="58"/>
    </row>
    <row r="552" spans="1:25" ht="18" customHeight="1" x14ac:dyDescent="0.2">
      <c r="A552" s="23"/>
      <c r="B552" s="23"/>
      <c r="C552" s="23"/>
      <c r="D552" s="23"/>
      <c r="E552" s="58"/>
      <c r="F552" s="58"/>
      <c r="G552" s="58"/>
      <c r="H552" s="58"/>
      <c r="I552" s="8"/>
      <c r="J552" s="58"/>
      <c r="K552" s="58"/>
      <c r="L552" s="58"/>
      <c r="M552" s="58"/>
      <c r="N552" s="58"/>
      <c r="O552" s="58"/>
      <c r="P552" s="58"/>
      <c r="Q552" s="58"/>
      <c r="R552" s="58"/>
      <c r="S552" s="58"/>
      <c r="T552" s="58"/>
      <c r="U552" s="58"/>
      <c r="V552" s="58"/>
      <c r="W552" s="58"/>
      <c r="X552" s="58"/>
      <c r="Y552" s="58"/>
    </row>
    <row r="553" spans="1:25" ht="18" customHeight="1" x14ac:dyDescent="0.2">
      <c r="A553" s="23"/>
      <c r="B553" s="23"/>
      <c r="C553" s="23"/>
      <c r="D553" s="23"/>
      <c r="E553" s="58"/>
      <c r="F553" s="58"/>
      <c r="G553" s="58"/>
      <c r="H553" s="58"/>
      <c r="I553" s="8"/>
      <c r="J553" s="58"/>
      <c r="K553" s="58"/>
      <c r="L553" s="58"/>
      <c r="M553" s="58"/>
      <c r="N553" s="58"/>
      <c r="O553" s="58"/>
      <c r="P553" s="58"/>
      <c r="Q553" s="58"/>
      <c r="R553" s="58"/>
      <c r="S553" s="58"/>
      <c r="T553" s="58"/>
      <c r="U553" s="58"/>
      <c r="V553" s="58"/>
      <c r="W553" s="58"/>
      <c r="X553" s="58"/>
      <c r="Y553" s="58"/>
    </row>
    <row r="554" spans="1:25" ht="18" customHeight="1" x14ac:dyDescent="0.2">
      <c r="A554" s="23"/>
      <c r="B554" s="23"/>
      <c r="C554" s="23"/>
      <c r="D554" s="23"/>
      <c r="E554" s="58"/>
      <c r="F554" s="58"/>
      <c r="G554" s="58"/>
      <c r="H554" s="58"/>
      <c r="I554" s="8"/>
      <c r="J554" s="58"/>
      <c r="K554" s="58"/>
      <c r="L554" s="58"/>
      <c r="M554" s="58"/>
      <c r="N554" s="58"/>
      <c r="O554" s="58"/>
      <c r="P554" s="58"/>
      <c r="Q554" s="58"/>
      <c r="R554" s="58"/>
      <c r="S554" s="58"/>
      <c r="T554" s="58"/>
      <c r="U554" s="58"/>
      <c r="V554" s="58"/>
      <c r="W554" s="58"/>
      <c r="X554" s="58"/>
      <c r="Y554" s="58"/>
    </row>
    <row r="555" spans="1:25" ht="18" customHeight="1" x14ac:dyDescent="0.2">
      <c r="A555" s="23"/>
      <c r="B555" s="23"/>
      <c r="C555" s="23"/>
      <c r="D555" s="23"/>
      <c r="E555" s="58"/>
      <c r="F555" s="58"/>
      <c r="G555" s="58"/>
      <c r="H555" s="58"/>
      <c r="I555" s="8"/>
      <c r="J555" s="58"/>
      <c r="K555" s="58"/>
      <c r="L555" s="58"/>
      <c r="M555" s="58"/>
      <c r="N555" s="58"/>
      <c r="O555" s="58"/>
      <c r="P555" s="58"/>
      <c r="Q555" s="58"/>
      <c r="R555" s="58"/>
      <c r="S555" s="58"/>
      <c r="T555" s="58"/>
      <c r="U555" s="58"/>
      <c r="V555" s="58"/>
      <c r="W555" s="58"/>
      <c r="X555" s="58"/>
      <c r="Y555" s="58"/>
    </row>
    <row r="556" spans="1:25" ht="18" customHeight="1" x14ac:dyDescent="0.2">
      <c r="A556" s="23"/>
      <c r="B556" s="23"/>
      <c r="C556" s="23"/>
      <c r="D556" s="23"/>
      <c r="E556" s="58"/>
      <c r="F556" s="58"/>
      <c r="G556" s="58"/>
      <c r="H556" s="58"/>
      <c r="I556" s="8"/>
      <c r="J556" s="58"/>
      <c r="K556" s="58"/>
      <c r="L556" s="58"/>
      <c r="M556" s="58"/>
      <c r="N556" s="58"/>
      <c r="O556" s="58"/>
      <c r="P556" s="58"/>
      <c r="Q556" s="58"/>
      <c r="R556" s="58"/>
      <c r="S556" s="58"/>
      <c r="T556" s="58"/>
      <c r="U556" s="58"/>
      <c r="V556" s="58"/>
      <c r="W556" s="58"/>
      <c r="X556" s="58"/>
      <c r="Y556" s="58"/>
    </row>
    <row r="557" spans="1:25" ht="18" customHeight="1" x14ac:dyDescent="0.2">
      <c r="A557" s="23"/>
      <c r="B557" s="23"/>
      <c r="C557" s="23"/>
      <c r="D557" s="23"/>
      <c r="E557" s="58"/>
      <c r="F557" s="58"/>
      <c r="G557" s="58"/>
      <c r="H557" s="58"/>
      <c r="I557" s="8"/>
      <c r="J557" s="58"/>
      <c r="K557" s="58"/>
      <c r="L557" s="58"/>
      <c r="M557" s="58"/>
      <c r="N557" s="58"/>
      <c r="O557" s="58"/>
      <c r="P557" s="58"/>
      <c r="Q557" s="58"/>
      <c r="R557" s="58"/>
      <c r="S557" s="58"/>
      <c r="T557" s="58"/>
      <c r="U557" s="58"/>
      <c r="V557" s="58"/>
      <c r="W557" s="58"/>
      <c r="X557" s="58"/>
      <c r="Y557" s="58"/>
    </row>
    <row r="558" spans="1:25" ht="18" customHeight="1" x14ac:dyDescent="0.2">
      <c r="A558" s="23"/>
      <c r="B558" s="23"/>
      <c r="C558" s="23"/>
      <c r="D558" s="23"/>
      <c r="E558" s="58"/>
      <c r="F558" s="58"/>
      <c r="G558" s="58"/>
      <c r="H558" s="58"/>
      <c r="I558" s="8"/>
      <c r="J558" s="58"/>
      <c r="K558" s="58"/>
      <c r="L558" s="58"/>
      <c r="M558" s="58"/>
      <c r="N558" s="58"/>
      <c r="O558" s="58"/>
      <c r="P558" s="58"/>
      <c r="Q558" s="58"/>
      <c r="R558" s="58"/>
      <c r="S558" s="58"/>
      <c r="T558" s="58"/>
      <c r="U558" s="58"/>
      <c r="V558" s="58"/>
      <c r="W558" s="58"/>
      <c r="X558" s="58"/>
      <c r="Y558" s="58"/>
    </row>
    <row r="559" spans="1:25" ht="18" customHeight="1" x14ac:dyDescent="0.2">
      <c r="A559" s="23"/>
      <c r="B559" s="23"/>
      <c r="C559" s="23"/>
      <c r="D559" s="23"/>
      <c r="E559" s="58"/>
      <c r="F559" s="58"/>
      <c r="G559" s="58"/>
      <c r="H559" s="58"/>
      <c r="I559" s="8"/>
      <c r="J559" s="58"/>
      <c r="K559" s="58"/>
      <c r="L559" s="58"/>
      <c r="M559" s="58"/>
      <c r="N559" s="58"/>
      <c r="O559" s="58"/>
      <c r="P559" s="58"/>
      <c r="Q559" s="58"/>
      <c r="R559" s="58"/>
      <c r="S559" s="58"/>
      <c r="T559" s="58"/>
      <c r="U559" s="58"/>
      <c r="V559" s="58"/>
      <c r="W559" s="58"/>
      <c r="X559" s="58"/>
      <c r="Y559" s="58"/>
    </row>
    <row r="560" spans="1:25" ht="18" customHeight="1" x14ac:dyDescent="0.2">
      <c r="A560" s="23"/>
      <c r="B560" s="23"/>
      <c r="C560" s="23"/>
      <c r="D560" s="23"/>
      <c r="E560" s="58"/>
      <c r="F560" s="58"/>
      <c r="G560" s="58"/>
      <c r="H560" s="58"/>
      <c r="I560" s="8"/>
      <c r="J560" s="58"/>
      <c r="K560" s="58"/>
      <c r="L560" s="58"/>
      <c r="M560" s="58"/>
      <c r="N560" s="58"/>
      <c r="O560" s="58"/>
      <c r="P560" s="58"/>
      <c r="Q560" s="58"/>
      <c r="R560" s="58"/>
      <c r="S560" s="58"/>
      <c r="T560" s="58"/>
      <c r="U560" s="58"/>
      <c r="V560" s="58"/>
      <c r="W560" s="58"/>
      <c r="X560" s="58"/>
      <c r="Y560" s="58"/>
    </row>
    <row r="561" spans="1:25" ht="18" customHeight="1" x14ac:dyDescent="0.2">
      <c r="A561" s="23"/>
      <c r="B561" s="23"/>
      <c r="C561" s="23"/>
      <c r="D561" s="23"/>
      <c r="E561" s="58"/>
      <c r="F561" s="58"/>
      <c r="G561" s="58"/>
      <c r="H561" s="58"/>
      <c r="I561" s="8"/>
      <c r="J561" s="58"/>
      <c r="K561" s="58"/>
      <c r="L561" s="58"/>
      <c r="M561" s="58"/>
      <c r="N561" s="58"/>
      <c r="O561" s="58"/>
      <c r="P561" s="58"/>
      <c r="Q561" s="58"/>
      <c r="R561" s="58"/>
      <c r="S561" s="58"/>
      <c r="T561" s="58"/>
      <c r="U561" s="58"/>
      <c r="V561" s="58"/>
      <c r="W561" s="58"/>
      <c r="X561" s="58"/>
      <c r="Y561" s="58"/>
    </row>
    <row r="562" spans="1:25" ht="18" customHeight="1" x14ac:dyDescent="0.2">
      <c r="A562" s="23"/>
      <c r="B562" s="23"/>
      <c r="C562" s="23"/>
      <c r="D562" s="23"/>
      <c r="E562" s="58"/>
      <c r="F562" s="58"/>
      <c r="G562" s="58"/>
      <c r="H562" s="58"/>
      <c r="I562" s="8"/>
      <c r="J562" s="58"/>
      <c r="K562" s="58"/>
      <c r="L562" s="58"/>
      <c r="M562" s="58"/>
      <c r="N562" s="58"/>
      <c r="O562" s="58"/>
      <c r="P562" s="58"/>
      <c r="Q562" s="58"/>
      <c r="R562" s="58"/>
      <c r="S562" s="58"/>
      <c r="T562" s="58"/>
      <c r="U562" s="58"/>
      <c r="V562" s="58"/>
      <c r="W562" s="58"/>
      <c r="X562" s="58"/>
      <c r="Y562" s="58"/>
    </row>
    <row r="563" spans="1:25" ht="18" customHeight="1" x14ac:dyDescent="0.2">
      <c r="A563" s="23"/>
      <c r="B563" s="23"/>
      <c r="C563" s="23"/>
      <c r="D563" s="23"/>
      <c r="E563" s="58"/>
      <c r="F563" s="58"/>
      <c r="G563" s="58"/>
      <c r="H563" s="58"/>
      <c r="I563" s="8"/>
      <c r="J563" s="58"/>
      <c r="K563" s="58"/>
      <c r="L563" s="58"/>
      <c r="M563" s="58"/>
      <c r="N563" s="58"/>
      <c r="O563" s="58"/>
      <c r="P563" s="58"/>
      <c r="Q563" s="58"/>
      <c r="R563" s="58"/>
      <c r="S563" s="58"/>
      <c r="T563" s="58"/>
      <c r="U563" s="58"/>
      <c r="V563" s="58"/>
      <c r="W563" s="58"/>
      <c r="X563" s="58"/>
      <c r="Y563" s="58"/>
    </row>
    <row r="564" spans="1:25" ht="18" customHeight="1" x14ac:dyDescent="0.2">
      <c r="A564" s="23"/>
      <c r="B564" s="23"/>
      <c r="C564" s="23"/>
      <c r="D564" s="23"/>
      <c r="E564" s="58"/>
      <c r="F564" s="58"/>
      <c r="G564" s="58"/>
      <c r="H564" s="58"/>
      <c r="I564" s="8"/>
      <c r="J564" s="58"/>
      <c r="K564" s="58"/>
      <c r="L564" s="58"/>
      <c r="M564" s="58"/>
      <c r="N564" s="58"/>
      <c r="O564" s="58"/>
      <c r="P564" s="58"/>
      <c r="Q564" s="58"/>
      <c r="R564" s="58"/>
      <c r="S564" s="58"/>
      <c r="T564" s="58"/>
      <c r="U564" s="58"/>
      <c r="V564" s="58"/>
      <c r="W564" s="58"/>
      <c r="X564" s="58"/>
      <c r="Y564" s="58"/>
    </row>
    <row r="565" spans="1:25" ht="18" customHeight="1" x14ac:dyDescent="0.2">
      <c r="A565" s="23"/>
      <c r="B565" s="23"/>
      <c r="C565" s="23"/>
      <c r="D565" s="23"/>
      <c r="E565" s="58"/>
      <c r="F565" s="58"/>
      <c r="G565" s="58"/>
      <c r="H565" s="58"/>
      <c r="I565" s="8"/>
      <c r="J565" s="58"/>
      <c r="K565" s="58"/>
      <c r="L565" s="58"/>
      <c r="M565" s="58"/>
      <c r="N565" s="58"/>
      <c r="O565" s="58"/>
      <c r="P565" s="58"/>
      <c r="Q565" s="58"/>
      <c r="R565" s="58"/>
      <c r="S565" s="58"/>
      <c r="T565" s="58"/>
      <c r="U565" s="58"/>
      <c r="V565" s="58"/>
      <c r="W565" s="58"/>
      <c r="X565" s="58"/>
      <c r="Y565" s="58"/>
    </row>
    <row r="566" spans="1:25" ht="18" customHeight="1" x14ac:dyDescent="0.2">
      <c r="A566" s="23"/>
      <c r="B566" s="23"/>
      <c r="C566" s="23"/>
      <c r="D566" s="23"/>
      <c r="E566" s="58"/>
      <c r="F566" s="58"/>
      <c r="G566" s="58"/>
      <c r="H566" s="58"/>
      <c r="I566" s="8"/>
      <c r="J566" s="58"/>
      <c r="K566" s="58"/>
      <c r="L566" s="58"/>
      <c r="M566" s="58"/>
      <c r="N566" s="58"/>
      <c r="O566" s="58"/>
      <c r="P566" s="58"/>
      <c r="Q566" s="58"/>
      <c r="R566" s="58"/>
      <c r="S566" s="58"/>
      <c r="T566" s="58"/>
      <c r="U566" s="58"/>
      <c r="V566" s="58"/>
      <c r="W566" s="58"/>
      <c r="X566" s="58"/>
      <c r="Y566" s="58"/>
    </row>
    <row r="567" spans="1:25" ht="18" customHeight="1" x14ac:dyDescent="0.2">
      <c r="A567" s="23"/>
      <c r="B567" s="23"/>
      <c r="C567" s="23"/>
      <c r="D567" s="23"/>
      <c r="E567" s="58"/>
      <c r="F567" s="58"/>
      <c r="G567" s="58"/>
      <c r="H567" s="58"/>
      <c r="I567" s="8"/>
      <c r="J567" s="58"/>
      <c r="K567" s="58"/>
      <c r="L567" s="58"/>
      <c r="M567" s="58"/>
      <c r="N567" s="58"/>
      <c r="O567" s="58"/>
      <c r="P567" s="58"/>
      <c r="Q567" s="58"/>
      <c r="R567" s="58"/>
      <c r="S567" s="58"/>
      <c r="T567" s="58"/>
      <c r="U567" s="58"/>
      <c r="V567" s="58"/>
      <c r="W567" s="58"/>
      <c r="X567" s="58"/>
      <c r="Y567" s="58"/>
    </row>
    <row r="568" spans="1:25" ht="18" customHeight="1" x14ac:dyDescent="0.2">
      <c r="A568" s="23"/>
      <c r="B568" s="23"/>
      <c r="C568" s="23"/>
      <c r="D568" s="23"/>
      <c r="E568" s="58"/>
      <c r="F568" s="58"/>
      <c r="G568" s="58"/>
      <c r="H568" s="58"/>
      <c r="I568" s="8"/>
      <c r="J568" s="58"/>
      <c r="K568" s="58"/>
      <c r="L568" s="58"/>
      <c r="M568" s="58"/>
      <c r="N568" s="58"/>
      <c r="O568" s="58"/>
      <c r="P568" s="58"/>
      <c r="Q568" s="58"/>
      <c r="R568" s="58"/>
      <c r="S568" s="58"/>
      <c r="T568" s="58"/>
      <c r="U568" s="58"/>
      <c r="V568" s="58"/>
      <c r="W568" s="58"/>
      <c r="X568" s="58"/>
      <c r="Y568" s="58"/>
    </row>
    <row r="569" spans="1:25" ht="18" customHeight="1" x14ac:dyDescent="0.2">
      <c r="A569" s="23"/>
      <c r="B569" s="23"/>
      <c r="C569" s="23"/>
      <c r="D569" s="23"/>
      <c r="E569" s="58"/>
      <c r="F569" s="58"/>
      <c r="G569" s="58"/>
      <c r="H569" s="58"/>
      <c r="I569" s="8"/>
      <c r="J569" s="58"/>
      <c r="K569" s="58"/>
      <c r="L569" s="58"/>
      <c r="M569" s="58"/>
      <c r="N569" s="58"/>
      <c r="O569" s="58"/>
      <c r="P569" s="58"/>
      <c r="Q569" s="58"/>
      <c r="R569" s="58"/>
      <c r="S569" s="58"/>
      <c r="T569" s="58"/>
      <c r="U569" s="58"/>
      <c r="V569" s="58"/>
      <c r="W569" s="58"/>
      <c r="X569" s="58"/>
      <c r="Y569" s="58"/>
    </row>
    <row r="570" spans="1:25" ht="18" customHeight="1" x14ac:dyDescent="0.2">
      <c r="A570" s="23"/>
      <c r="B570" s="23"/>
      <c r="C570" s="23"/>
      <c r="D570" s="23"/>
      <c r="E570" s="58"/>
      <c r="F570" s="58"/>
      <c r="G570" s="58"/>
      <c r="H570" s="58"/>
      <c r="I570" s="8"/>
      <c r="J570" s="58"/>
      <c r="K570" s="58"/>
      <c r="L570" s="58"/>
      <c r="M570" s="58"/>
      <c r="N570" s="58"/>
      <c r="O570" s="58"/>
      <c r="P570" s="58"/>
      <c r="Q570" s="58"/>
      <c r="R570" s="58"/>
      <c r="S570" s="58"/>
      <c r="T570" s="58"/>
      <c r="U570" s="58"/>
      <c r="V570" s="58"/>
      <c r="W570" s="58"/>
      <c r="X570" s="58"/>
      <c r="Y570" s="58"/>
    </row>
    <row r="571" spans="1:25" ht="18" customHeight="1" x14ac:dyDescent="0.2">
      <c r="A571" s="23"/>
      <c r="B571" s="23"/>
      <c r="C571" s="23"/>
      <c r="D571" s="23"/>
      <c r="E571" s="58"/>
      <c r="F571" s="58"/>
      <c r="G571" s="58"/>
      <c r="H571" s="58"/>
      <c r="I571" s="8"/>
      <c r="J571" s="58"/>
      <c r="K571" s="58"/>
      <c r="L571" s="58"/>
      <c r="M571" s="58"/>
      <c r="N571" s="58"/>
      <c r="O571" s="58"/>
      <c r="P571" s="58"/>
      <c r="Q571" s="58"/>
      <c r="R571" s="58"/>
      <c r="S571" s="58"/>
      <c r="T571" s="58"/>
      <c r="U571" s="58"/>
      <c r="V571" s="58"/>
      <c r="W571" s="58"/>
      <c r="X571" s="58"/>
      <c r="Y571" s="58"/>
    </row>
    <row r="572" spans="1:25" ht="18" customHeight="1" x14ac:dyDescent="0.2">
      <c r="A572" s="23"/>
      <c r="B572" s="23"/>
      <c r="C572" s="23"/>
      <c r="D572" s="23"/>
      <c r="E572" s="58"/>
      <c r="F572" s="58"/>
      <c r="G572" s="58"/>
      <c r="H572" s="58"/>
      <c r="I572" s="8"/>
      <c r="J572" s="58"/>
      <c r="K572" s="58"/>
      <c r="L572" s="58"/>
      <c r="M572" s="58"/>
      <c r="N572" s="58"/>
      <c r="O572" s="58"/>
      <c r="P572" s="58"/>
      <c r="Q572" s="58"/>
      <c r="R572" s="58"/>
      <c r="S572" s="58"/>
      <c r="T572" s="58"/>
      <c r="U572" s="58"/>
      <c r="V572" s="58"/>
      <c r="W572" s="58"/>
      <c r="X572" s="58"/>
      <c r="Y572" s="58"/>
    </row>
    <row r="573" spans="1:25" ht="18" customHeight="1" x14ac:dyDescent="0.2">
      <c r="A573" s="23"/>
      <c r="B573" s="23"/>
      <c r="C573" s="23"/>
      <c r="D573" s="23"/>
      <c r="E573" s="58"/>
      <c r="F573" s="58"/>
      <c r="G573" s="58"/>
      <c r="H573" s="58"/>
      <c r="I573" s="8"/>
      <c r="J573" s="58"/>
      <c r="K573" s="58"/>
      <c r="L573" s="58"/>
      <c r="M573" s="58"/>
      <c r="N573" s="58"/>
      <c r="O573" s="58"/>
      <c r="P573" s="58"/>
      <c r="Q573" s="58"/>
      <c r="R573" s="58"/>
      <c r="S573" s="58"/>
      <c r="T573" s="58"/>
      <c r="U573" s="58"/>
      <c r="V573" s="58"/>
      <c r="W573" s="58"/>
      <c r="X573" s="58"/>
      <c r="Y573" s="58"/>
    </row>
    <row r="574" spans="1:25" ht="18" customHeight="1" x14ac:dyDescent="0.2">
      <c r="A574" s="23"/>
      <c r="B574" s="23"/>
      <c r="C574" s="23"/>
      <c r="D574" s="23"/>
      <c r="E574" s="58"/>
      <c r="F574" s="58"/>
      <c r="G574" s="58"/>
      <c r="H574" s="58"/>
      <c r="I574" s="8"/>
      <c r="J574" s="58"/>
      <c r="K574" s="58"/>
      <c r="L574" s="58"/>
      <c r="M574" s="58"/>
      <c r="N574" s="58"/>
      <c r="O574" s="58"/>
      <c r="P574" s="58"/>
      <c r="Q574" s="58"/>
      <c r="R574" s="58"/>
      <c r="S574" s="58"/>
      <c r="T574" s="58"/>
      <c r="U574" s="58"/>
      <c r="V574" s="58"/>
      <c r="W574" s="58"/>
      <c r="X574" s="58"/>
      <c r="Y574" s="58"/>
    </row>
    <row r="575" spans="1:25" ht="18" customHeight="1" x14ac:dyDescent="0.2">
      <c r="A575" s="23"/>
      <c r="B575" s="23"/>
      <c r="C575" s="23"/>
      <c r="D575" s="23"/>
      <c r="E575" s="58"/>
      <c r="F575" s="58"/>
      <c r="G575" s="58"/>
      <c r="H575" s="58"/>
      <c r="I575" s="8"/>
      <c r="J575" s="58"/>
      <c r="K575" s="58"/>
      <c r="L575" s="58"/>
      <c r="M575" s="58"/>
      <c r="N575" s="58"/>
      <c r="O575" s="58"/>
      <c r="P575" s="58"/>
      <c r="Q575" s="58"/>
      <c r="R575" s="58"/>
      <c r="S575" s="58"/>
      <c r="T575" s="58"/>
      <c r="U575" s="58"/>
      <c r="V575" s="58"/>
      <c r="W575" s="58"/>
      <c r="X575" s="58"/>
      <c r="Y575" s="58"/>
    </row>
    <row r="576" spans="1:25" ht="18" customHeight="1" x14ac:dyDescent="0.2">
      <c r="A576" s="23"/>
      <c r="B576" s="23"/>
      <c r="C576" s="23"/>
      <c r="D576" s="23"/>
      <c r="E576" s="58"/>
      <c r="F576" s="58"/>
      <c r="G576" s="58"/>
      <c r="H576" s="58"/>
      <c r="I576" s="8"/>
      <c r="J576" s="58"/>
      <c r="K576" s="58"/>
      <c r="L576" s="58"/>
      <c r="M576" s="58"/>
      <c r="N576" s="58"/>
      <c r="O576" s="58"/>
      <c r="P576" s="58"/>
      <c r="Q576" s="58"/>
      <c r="R576" s="58"/>
      <c r="S576" s="58"/>
      <c r="T576" s="58"/>
      <c r="U576" s="58"/>
      <c r="V576" s="58"/>
      <c r="W576" s="58"/>
      <c r="X576" s="58"/>
      <c r="Y576" s="58"/>
    </row>
    <row r="577" spans="1:25" ht="18" customHeight="1" x14ac:dyDescent="0.2">
      <c r="A577" s="23"/>
      <c r="B577" s="23"/>
      <c r="C577" s="23"/>
      <c r="D577" s="23"/>
      <c r="E577" s="58"/>
      <c r="F577" s="58"/>
      <c r="G577" s="58"/>
      <c r="H577" s="58"/>
      <c r="I577" s="8"/>
      <c r="J577" s="58"/>
      <c r="K577" s="58"/>
      <c r="L577" s="58"/>
      <c r="M577" s="58"/>
      <c r="N577" s="58"/>
      <c r="O577" s="58"/>
      <c r="P577" s="58"/>
      <c r="Q577" s="58"/>
      <c r="R577" s="58"/>
      <c r="S577" s="58"/>
      <c r="T577" s="58"/>
      <c r="U577" s="58"/>
      <c r="V577" s="58"/>
      <c r="W577" s="58"/>
      <c r="X577" s="58"/>
      <c r="Y577" s="58"/>
    </row>
    <row r="578" spans="1:25" ht="18" customHeight="1" x14ac:dyDescent="0.2">
      <c r="A578" s="23"/>
      <c r="B578" s="23"/>
      <c r="C578" s="23"/>
      <c r="D578" s="23"/>
      <c r="E578" s="58"/>
      <c r="F578" s="58"/>
      <c r="G578" s="58"/>
      <c r="H578" s="58"/>
      <c r="I578" s="8"/>
      <c r="J578" s="58"/>
      <c r="K578" s="58"/>
      <c r="L578" s="58"/>
      <c r="M578" s="58"/>
      <c r="N578" s="58"/>
      <c r="O578" s="58"/>
      <c r="P578" s="58"/>
      <c r="Q578" s="58"/>
      <c r="R578" s="58"/>
      <c r="S578" s="58"/>
      <c r="T578" s="58"/>
      <c r="U578" s="58"/>
      <c r="V578" s="58"/>
      <c r="W578" s="58"/>
      <c r="X578" s="58"/>
      <c r="Y578" s="58"/>
    </row>
    <row r="579" spans="1:25" ht="18" customHeight="1" x14ac:dyDescent="0.2">
      <c r="A579" s="23"/>
      <c r="B579" s="23"/>
      <c r="C579" s="23"/>
      <c r="D579" s="23"/>
      <c r="E579" s="58"/>
      <c r="F579" s="58"/>
      <c r="G579" s="58"/>
      <c r="H579" s="58"/>
      <c r="I579" s="8"/>
      <c r="J579" s="58"/>
      <c r="K579" s="58"/>
      <c r="L579" s="58"/>
      <c r="M579" s="58"/>
      <c r="N579" s="58"/>
      <c r="O579" s="58"/>
      <c r="P579" s="58"/>
      <c r="Q579" s="58"/>
      <c r="R579" s="58"/>
      <c r="S579" s="58"/>
      <c r="T579" s="58"/>
      <c r="U579" s="58"/>
      <c r="V579" s="58"/>
      <c r="W579" s="58"/>
      <c r="X579" s="58"/>
      <c r="Y579" s="58"/>
    </row>
    <row r="580" spans="1:25" ht="18" customHeight="1" x14ac:dyDescent="0.2">
      <c r="A580" s="23"/>
      <c r="B580" s="23"/>
      <c r="C580" s="23"/>
      <c r="D580" s="23"/>
      <c r="E580" s="58"/>
      <c r="F580" s="58"/>
      <c r="G580" s="58"/>
      <c r="H580" s="58"/>
      <c r="I580" s="8"/>
      <c r="J580" s="58"/>
      <c r="K580" s="58"/>
      <c r="L580" s="58"/>
      <c r="M580" s="58"/>
      <c r="N580" s="58"/>
      <c r="O580" s="58"/>
      <c r="P580" s="58"/>
      <c r="Q580" s="58"/>
      <c r="R580" s="58"/>
      <c r="S580" s="58"/>
      <c r="T580" s="58"/>
      <c r="U580" s="58"/>
      <c r="V580" s="58"/>
      <c r="W580" s="58"/>
      <c r="X580" s="58"/>
      <c r="Y580" s="58"/>
    </row>
    <row r="581" spans="1:25" ht="18" customHeight="1" x14ac:dyDescent="0.2">
      <c r="A581" s="23"/>
      <c r="B581" s="23"/>
      <c r="C581" s="23"/>
      <c r="D581" s="23"/>
      <c r="E581" s="58"/>
      <c r="F581" s="58"/>
      <c r="G581" s="58"/>
      <c r="H581" s="58"/>
      <c r="I581" s="8"/>
      <c r="J581" s="58"/>
      <c r="K581" s="58"/>
      <c r="L581" s="58"/>
      <c r="M581" s="58"/>
      <c r="N581" s="58"/>
      <c r="O581" s="58"/>
      <c r="P581" s="58"/>
      <c r="Q581" s="58"/>
      <c r="R581" s="58"/>
      <c r="S581" s="58"/>
      <c r="T581" s="58"/>
      <c r="U581" s="58"/>
      <c r="V581" s="58"/>
      <c r="W581" s="58"/>
      <c r="X581" s="58"/>
      <c r="Y581" s="58"/>
    </row>
    <row r="582" spans="1:25" ht="18" customHeight="1" x14ac:dyDescent="0.2">
      <c r="A582" s="23"/>
      <c r="B582" s="23"/>
      <c r="C582" s="23"/>
      <c r="D582" s="23"/>
      <c r="E582" s="58"/>
      <c r="F582" s="58"/>
      <c r="G582" s="58"/>
      <c r="H582" s="58"/>
      <c r="I582" s="8"/>
      <c r="J582" s="58"/>
      <c r="K582" s="58"/>
      <c r="L582" s="58"/>
      <c r="M582" s="58"/>
      <c r="N582" s="58"/>
      <c r="O582" s="58"/>
      <c r="P582" s="58"/>
      <c r="Q582" s="58"/>
      <c r="R582" s="58"/>
      <c r="S582" s="58"/>
      <c r="T582" s="58"/>
      <c r="U582" s="58"/>
      <c r="V582" s="58"/>
      <c r="W582" s="58"/>
      <c r="X582" s="58"/>
      <c r="Y582" s="58"/>
    </row>
    <row r="583" spans="1:25" ht="18" customHeight="1" x14ac:dyDescent="0.2">
      <c r="A583" s="23"/>
      <c r="B583" s="23"/>
      <c r="C583" s="23"/>
      <c r="D583" s="23"/>
      <c r="E583" s="58"/>
      <c r="F583" s="58"/>
      <c r="G583" s="58"/>
      <c r="H583" s="58"/>
      <c r="I583" s="8"/>
      <c r="J583" s="58"/>
      <c r="K583" s="58"/>
      <c r="L583" s="58"/>
      <c r="M583" s="58"/>
      <c r="N583" s="58"/>
      <c r="O583" s="58"/>
      <c r="P583" s="58"/>
      <c r="Q583" s="58"/>
      <c r="R583" s="58"/>
      <c r="S583" s="58"/>
      <c r="T583" s="58"/>
      <c r="U583" s="58"/>
      <c r="V583" s="58"/>
      <c r="W583" s="58"/>
      <c r="X583" s="58"/>
      <c r="Y583" s="58"/>
    </row>
    <row r="584" spans="1:25" ht="18" customHeight="1" x14ac:dyDescent="0.2">
      <c r="A584" s="23"/>
      <c r="B584" s="23"/>
      <c r="C584" s="23"/>
      <c r="D584" s="23"/>
      <c r="E584" s="58"/>
      <c r="F584" s="58"/>
      <c r="G584" s="58"/>
      <c r="H584" s="58"/>
      <c r="I584" s="8"/>
      <c r="J584" s="58"/>
      <c r="K584" s="58"/>
      <c r="L584" s="58"/>
      <c r="M584" s="58"/>
      <c r="N584" s="58"/>
      <c r="O584" s="58"/>
      <c r="P584" s="58"/>
      <c r="Q584" s="58"/>
      <c r="R584" s="58"/>
      <c r="S584" s="58"/>
      <c r="T584" s="58"/>
      <c r="U584" s="58"/>
      <c r="V584" s="58"/>
      <c r="W584" s="58"/>
      <c r="X584" s="58"/>
      <c r="Y584" s="58"/>
    </row>
    <row r="585" spans="1:25" ht="18" customHeight="1" x14ac:dyDescent="0.2">
      <c r="A585" s="23"/>
      <c r="B585" s="23"/>
      <c r="C585" s="23"/>
      <c r="D585" s="23"/>
      <c r="E585" s="58"/>
      <c r="F585" s="58"/>
      <c r="G585" s="58"/>
      <c r="H585" s="58"/>
      <c r="I585" s="8"/>
      <c r="J585" s="58"/>
      <c r="K585" s="58"/>
      <c r="L585" s="58"/>
      <c r="M585" s="58"/>
      <c r="N585" s="58"/>
      <c r="O585" s="58"/>
      <c r="P585" s="58"/>
      <c r="Q585" s="58"/>
      <c r="R585" s="58"/>
      <c r="S585" s="58"/>
      <c r="T585" s="58"/>
      <c r="U585" s="58"/>
      <c r="V585" s="58"/>
      <c r="W585" s="58"/>
      <c r="X585" s="58"/>
      <c r="Y585" s="58"/>
    </row>
    <row r="586" spans="1:25" ht="18" customHeight="1" x14ac:dyDescent="0.2">
      <c r="A586" s="23"/>
      <c r="B586" s="23"/>
      <c r="C586" s="23"/>
      <c r="D586" s="23"/>
      <c r="E586" s="58"/>
      <c r="F586" s="58"/>
      <c r="G586" s="58"/>
      <c r="H586" s="58"/>
      <c r="I586" s="8"/>
      <c r="J586" s="58"/>
      <c r="K586" s="58"/>
      <c r="L586" s="58"/>
      <c r="M586" s="58"/>
      <c r="N586" s="58"/>
      <c r="O586" s="58"/>
      <c r="P586" s="58"/>
      <c r="Q586" s="58"/>
      <c r="R586" s="58"/>
      <c r="S586" s="58"/>
      <c r="T586" s="58"/>
      <c r="U586" s="58"/>
      <c r="V586" s="58"/>
      <c r="W586" s="58"/>
      <c r="X586" s="58"/>
      <c r="Y586" s="58"/>
    </row>
    <row r="587" spans="1:25" ht="18" customHeight="1" x14ac:dyDescent="0.2">
      <c r="A587" s="23"/>
      <c r="B587" s="23"/>
      <c r="C587" s="23"/>
      <c r="D587" s="23"/>
      <c r="E587" s="58"/>
      <c r="F587" s="58"/>
      <c r="G587" s="58"/>
      <c r="H587" s="58"/>
      <c r="I587" s="8"/>
      <c r="J587" s="58"/>
      <c r="K587" s="58"/>
      <c r="L587" s="58"/>
      <c r="M587" s="58"/>
      <c r="N587" s="58"/>
      <c r="O587" s="58"/>
      <c r="P587" s="58"/>
      <c r="Q587" s="58"/>
      <c r="R587" s="58"/>
      <c r="S587" s="58"/>
      <c r="T587" s="58"/>
      <c r="U587" s="58"/>
      <c r="V587" s="58"/>
      <c r="W587" s="58"/>
      <c r="X587" s="58"/>
      <c r="Y587" s="58"/>
    </row>
    <row r="588" spans="1:25" ht="18" customHeight="1" x14ac:dyDescent="0.2">
      <c r="A588" s="23"/>
      <c r="B588" s="23"/>
      <c r="C588" s="23"/>
      <c r="D588" s="23"/>
      <c r="E588" s="58"/>
      <c r="F588" s="58"/>
      <c r="G588" s="58"/>
      <c r="H588" s="58"/>
      <c r="I588" s="8"/>
      <c r="J588" s="58"/>
      <c r="K588" s="58"/>
      <c r="L588" s="58"/>
      <c r="M588" s="58"/>
      <c r="N588" s="58"/>
      <c r="O588" s="58"/>
      <c r="P588" s="58"/>
      <c r="Q588" s="58"/>
      <c r="R588" s="58"/>
      <c r="S588" s="58"/>
      <c r="T588" s="58"/>
      <c r="U588" s="58"/>
      <c r="V588" s="58"/>
      <c r="W588" s="58"/>
      <c r="X588" s="58"/>
      <c r="Y588" s="58"/>
    </row>
    <row r="589" spans="1:25" ht="18" customHeight="1" x14ac:dyDescent="0.2">
      <c r="A589" s="23"/>
      <c r="B589" s="23"/>
      <c r="C589" s="23"/>
      <c r="D589" s="23"/>
      <c r="E589" s="58"/>
      <c r="F589" s="58"/>
      <c r="G589" s="58"/>
      <c r="H589" s="58"/>
      <c r="I589" s="8"/>
      <c r="J589" s="58"/>
      <c r="K589" s="58"/>
      <c r="L589" s="58"/>
      <c r="M589" s="58"/>
      <c r="N589" s="58"/>
      <c r="O589" s="58"/>
      <c r="P589" s="58"/>
      <c r="Q589" s="58"/>
      <c r="R589" s="58"/>
      <c r="S589" s="58"/>
      <c r="T589" s="58"/>
      <c r="U589" s="58"/>
      <c r="V589" s="58"/>
      <c r="W589" s="58"/>
      <c r="X589" s="58"/>
      <c r="Y589" s="58"/>
    </row>
    <row r="590" spans="1:25" ht="18" customHeight="1" x14ac:dyDescent="0.2">
      <c r="A590" s="23"/>
      <c r="B590" s="23"/>
      <c r="C590" s="23"/>
      <c r="D590" s="23"/>
      <c r="E590" s="58"/>
      <c r="F590" s="58"/>
      <c r="G590" s="58"/>
      <c r="H590" s="58"/>
      <c r="I590" s="8"/>
      <c r="J590" s="58"/>
      <c r="K590" s="58"/>
      <c r="L590" s="58"/>
      <c r="M590" s="58"/>
      <c r="N590" s="58"/>
      <c r="O590" s="58"/>
      <c r="P590" s="58"/>
      <c r="Q590" s="58"/>
      <c r="R590" s="58"/>
      <c r="S590" s="58"/>
      <c r="T590" s="58"/>
      <c r="U590" s="58"/>
      <c r="V590" s="58"/>
      <c r="W590" s="58"/>
      <c r="X590" s="58"/>
      <c r="Y590" s="58"/>
    </row>
    <row r="591" spans="1:25" ht="18" customHeight="1" x14ac:dyDescent="0.2">
      <c r="A591" s="23"/>
      <c r="B591" s="23"/>
      <c r="C591" s="23"/>
      <c r="D591" s="23"/>
      <c r="E591" s="58"/>
      <c r="F591" s="58"/>
      <c r="G591" s="58"/>
      <c r="H591" s="58"/>
      <c r="I591" s="8"/>
      <c r="J591" s="58"/>
      <c r="K591" s="58"/>
      <c r="L591" s="58"/>
      <c r="M591" s="58"/>
      <c r="N591" s="58"/>
      <c r="O591" s="58"/>
      <c r="P591" s="58"/>
      <c r="Q591" s="58"/>
      <c r="R591" s="58"/>
      <c r="S591" s="58"/>
      <c r="T591" s="58"/>
      <c r="U591" s="58"/>
      <c r="V591" s="58"/>
      <c r="W591" s="58"/>
      <c r="X591" s="58"/>
      <c r="Y591" s="58"/>
    </row>
    <row r="592" spans="1:25" ht="18" customHeight="1" x14ac:dyDescent="0.2">
      <c r="A592" s="23"/>
      <c r="B592" s="23"/>
      <c r="C592" s="23"/>
      <c r="D592" s="23"/>
      <c r="E592" s="58"/>
      <c r="F592" s="58"/>
      <c r="G592" s="58"/>
      <c r="H592" s="58"/>
      <c r="I592" s="8"/>
      <c r="J592" s="58"/>
      <c r="K592" s="58"/>
      <c r="L592" s="58"/>
      <c r="M592" s="58"/>
      <c r="N592" s="58"/>
      <c r="O592" s="58"/>
      <c r="P592" s="58"/>
      <c r="Q592" s="58"/>
      <c r="R592" s="58"/>
      <c r="S592" s="58"/>
      <c r="T592" s="58"/>
      <c r="U592" s="58"/>
      <c r="V592" s="58"/>
      <c r="W592" s="58"/>
      <c r="X592" s="58"/>
      <c r="Y592" s="58"/>
    </row>
    <row r="593" spans="1:25" ht="18" customHeight="1" x14ac:dyDescent="0.2">
      <c r="A593" s="23"/>
      <c r="B593" s="23"/>
      <c r="C593" s="23"/>
      <c r="D593" s="23"/>
      <c r="E593" s="58"/>
      <c r="F593" s="58"/>
      <c r="G593" s="58"/>
      <c r="H593" s="58"/>
      <c r="I593" s="8"/>
      <c r="J593" s="58"/>
      <c r="K593" s="58"/>
      <c r="L593" s="58"/>
      <c r="M593" s="58"/>
      <c r="N593" s="58"/>
      <c r="O593" s="58"/>
      <c r="P593" s="58"/>
      <c r="Q593" s="58"/>
      <c r="R593" s="58"/>
      <c r="S593" s="58"/>
      <c r="T593" s="58"/>
      <c r="U593" s="58"/>
      <c r="V593" s="58"/>
      <c r="W593" s="58"/>
      <c r="X593" s="58"/>
      <c r="Y593" s="58"/>
    </row>
    <row r="594" spans="1:25" ht="18" customHeight="1" x14ac:dyDescent="0.2">
      <c r="A594" s="23"/>
      <c r="B594" s="23"/>
      <c r="C594" s="23"/>
      <c r="D594" s="23"/>
      <c r="E594" s="58"/>
      <c r="F594" s="58"/>
      <c r="G594" s="58"/>
      <c r="H594" s="58"/>
      <c r="I594" s="8"/>
      <c r="J594" s="58"/>
      <c r="K594" s="58"/>
      <c r="L594" s="58"/>
      <c r="M594" s="58"/>
      <c r="N594" s="58"/>
      <c r="O594" s="58"/>
      <c r="P594" s="58"/>
      <c r="Q594" s="58"/>
      <c r="R594" s="58"/>
      <c r="S594" s="58"/>
      <c r="T594" s="58"/>
      <c r="U594" s="58"/>
      <c r="V594" s="58"/>
      <c r="W594" s="58"/>
      <c r="X594" s="58"/>
      <c r="Y594" s="58"/>
    </row>
    <row r="595" spans="1:25" ht="18" customHeight="1" x14ac:dyDescent="0.2">
      <c r="A595" s="23"/>
      <c r="B595" s="23"/>
      <c r="C595" s="23"/>
      <c r="D595" s="23"/>
      <c r="E595" s="58"/>
      <c r="F595" s="58"/>
      <c r="G595" s="58"/>
      <c r="H595" s="58"/>
      <c r="I595" s="8"/>
      <c r="J595" s="58"/>
      <c r="K595" s="58"/>
      <c r="L595" s="58"/>
      <c r="M595" s="58"/>
      <c r="N595" s="58"/>
      <c r="O595" s="58"/>
      <c r="P595" s="58"/>
      <c r="Q595" s="58"/>
      <c r="R595" s="58"/>
      <c r="S595" s="58"/>
      <c r="T595" s="58"/>
      <c r="U595" s="58"/>
      <c r="V595" s="58"/>
      <c r="W595" s="58"/>
      <c r="X595" s="58"/>
      <c r="Y595" s="58"/>
    </row>
    <row r="596" spans="1:25" ht="18" customHeight="1" x14ac:dyDescent="0.2">
      <c r="A596" s="23"/>
      <c r="B596" s="23"/>
      <c r="C596" s="23"/>
      <c r="D596" s="23"/>
      <c r="E596" s="58"/>
      <c r="F596" s="58"/>
      <c r="G596" s="58"/>
      <c r="H596" s="58"/>
      <c r="I596" s="8"/>
      <c r="J596" s="58"/>
      <c r="K596" s="58"/>
      <c r="L596" s="58"/>
      <c r="M596" s="58"/>
      <c r="N596" s="58"/>
      <c r="O596" s="58"/>
      <c r="P596" s="58"/>
      <c r="Q596" s="58"/>
      <c r="R596" s="58"/>
      <c r="S596" s="58"/>
      <c r="T596" s="58"/>
      <c r="U596" s="58"/>
      <c r="V596" s="58"/>
      <c r="W596" s="58"/>
      <c r="X596" s="58"/>
      <c r="Y596" s="58"/>
    </row>
    <row r="597" spans="1:25" ht="18" customHeight="1" x14ac:dyDescent="0.2">
      <c r="A597" s="23"/>
      <c r="B597" s="23"/>
      <c r="C597" s="23"/>
      <c r="D597" s="23"/>
      <c r="E597" s="58"/>
      <c r="F597" s="58"/>
      <c r="G597" s="58"/>
      <c r="H597" s="58"/>
      <c r="I597" s="8"/>
      <c r="J597" s="58"/>
      <c r="K597" s="58"/>
      <c r="L597" s="58"/>
      <c r="M597" s="58"/>
      <c r="N597" s="58"/>
      <c r="O597" s="58"/>
      <c r="P597" s="58"/>
      <c r="Q597" s="58"/>
      <c r="R597" s="58"/>
      <c r="S597" s="58"/>
      <c r="T597" s="58"/>
      <c r="U597" s="58"/>
      <c r="V597" s="58"/>
      <c r="W597" s="58"/>
      <c r="X597" s="58"/>
      <c r="Y597" s="58"/>
    </row>
    <row r="598" spans="1:25" ht="18" customHeight="1" x14ac:dyDescent="0.2">
      <c r="A598" s="23"/>
      <c r="B598" s="23"/>
      <c r="C598" s="23"/>
      <c r="D598" s="23"/>
      <c r="E598" s="58"/>
      <c r="F598" s="58"/>
      <c r="G598" s="58"/>
      <c r="H598" s="58"/>
      <c r="I598" s="8"/>
      <c r="J598" s="58"/>
      <c r="K598" s="58"/>
      <c r="L598" s="58"/>
      <c r="M598" s="58"/>
      <c r="N598" s="58"/>
      <c r="O598" s="58"/>
      <c r="P598" s="58"/>
      <c r="Q598" s="58"/>
      <c r="R598" s="58"/>
      <c r="S598" s="58"/>
      <c r="T598" s="58"/>
      <c r="U598" s="58"/>
      <c r="V598" s="58"/>
      <c r="W598" s="58"/>
      <c r="X598" s="58"/>
      <c r="Y598" s="58"/>
    </row>
    <row r="599" spans="1:25" ht="18" customHeight="1" x14ac:dyDescent="0.2">
      <c r="A599" s="23"/>
      <c r="B599" s="23"/>
      <c r="C599" s="23"/>
      <c r="D599" s="23"/>
      <c r="E599" s="58"/>
      <c r="F599" s="58"/>
      <c r="G599" s="58"/>
      <c r="H599" s="58"/>
      <c r="I599" s="8"/>
      <c r="J599" s="58"/>
      <c r="K599" s="58"/>
      <c r="L599" s="58"/>
      <c r="M599" s="58"/>
      <c r="N599" s="58"/>
      <c r="O599" s="58"/>
      <c r="P599" s="58"/>
      <c r="Q599" s="58"/>
      <c r="R599" s="58"/>
      <c r="S599" s="58"/>
      <c r="T599" s="58"/>
      <c r="U599" s="58"/>
      <c r="V599" s="58"/>
      <c r="W599" s="58"/>
      <c r="X599" s="58"/>
      <c r="Y599" s="58"/>
    </row>
    <row r="600" spans="1:25" ht="18" customHeight="1" x14ac:dyDescent="0.2">
      <c r="A600" s="23"/>
      <c r="B600" s="23"/>
      <c r="C600" s="23"/>
      <c r="D600" s="23"/>
      <c r="E600" s="58"/>
      <c r="F600" s="58"/>
      <c r="G600" s="58"/>
      <c r="H600" s="58"/>
      <c r="I600" s="8"/>
      <c r="J600" s="58"/>
      <c r="K600" s="58"/>
      <c r="L600" s="58"/>
      <c r="M600" s="58"/>
      <c r="N600" s="58"/>
      <c r="O600" s="58"/>
      <c r="P600" s="58"/>
      <c r="Q600" s="58"/>
      <c r="R600" s="58"/>
      <c r="S600" s="58"/>
      <c r="T600" s="58"/>
      <c r="U600" s="58"/>
      <c r="V600" s="58"/>
      <c r="W600" s="58"/>
      <c r="X600" s="58"/>
      <c r="Y600" s="58"/>
    </row>
    <row r="601" spans="1:25" ht="18" customHeight="1" x14ac:dyDescent="0.2">
      <c r="A601" s="23"/>
      <c r="B601" s="23"/>
      <c r="C601" s="23"/>
      <c r="D601" s="23"/>
      <c r="E601" s="58"/>
      <c r="F601" s="58"/>
      <c r="G601" s="58"/>
      <c r="H601" s="58"/>
      <c r="I601" s="8"/>
      <c r="J601" s="58"/>
      <c r="K601" s="58"/>
      <c r="L601" s="58"/>
      <c r="M601" s="58"/>
      <c r="N601" s="58"/>
      <c r="O601" s="58"/>
      <c r="P601" s="58"/>
      <c r="Q601" s="58"/>
      <c r="R601" s="58"/>
      <c r="S601" s="58"/>
      <c r="T601" s="58"/>
      <c r="U601" s="58"/>
      <c r="V601" s="58"/>
      <c r="W601" s="58"/>
      <c r="X601" s="58"/>
      <c r="Y601" s="58"/>
    </row>
    <row r="602" spans="1:25" ht="18" customHeight="1" x14ac:dyDescent="0.2">
      <c r="A602" s="23"/>
      <c r="B602" s="23"/>
      <c r="C602" s="23"/>
      <c r="D602" s="23"/>
      <c r="E602" s="58"/>
      <c r="F602" s="58"/>
      <c r="G602" s="58"/>
      <c r="H602" s="58"/>
      <c r="I602" s="8"/>
      <c r="J602" s="58"/>
      <c r="K602" s="58"/>
      <c r="L602" s="58"/>
      <c r="M602" s="58"/>
      <c r="N602" s="58"/>
      <c r="O602" s="58"/>
      <c r="P602" s="58"/>
      <c r="Q602" s="58"/>
      <c r="R602" s="58"/>
      <c r="S602" s="58"/>
      <c r="T602" s="58"/>
      <c r="U602" s="58"/>
      <c r="V602" s="58"/>
      <c r="W602" s="58"/>
      <c r="X602" s="58"/>
      <c r="Y602" s="58"/>
    </row>
    <row r="603" spans="1:25" ht="18" customHeight="1" x14ac:dyDescent="0.2">
      <c r="A603" s="23"/>
      <c r="B603" s="23"/>
      <c r="C603" s="23"/>
      <c r="D603" s="23"/>
      <c r="E603" s="58"/>
      <c r="F603" s="58"/>
      <c r="G603" s="58"/>
      <c r="H603" s="58"/>
      <c r="I603" s="8"/>
      <c r="J603" s="58"/>
      <c r="K603" s="58"/>
      <c r="L603" s="58"/>
      <c r="M603" s="58"/>
      <c r="N603" s="58"/>
      <c r="O603" s="58"/>
      <c r="P603" s="58"/>
      <c r="Q603" s="58"/>
      <c r="R603" s="58"/>
      <c r="S603" s="58"/>
      <c r="T603" s="58"/>
      <c r="U603" s="58"/>
      <c r="V603" s="58"/>
      <c r="W603" s="58"/>
      <c r="X603" s="58"/>
      <c r="Y603" s="58"/>
    </row>
    <row r="604" spans="1:25" ht="18" customHeight="1" x14ac:dyDescent="0.2">
      <c r="A604" s="23"/>
      <c r="B604" s="23"/>
      <c r="C604" s="23"/>
      <c r="D604" s="23"/>
      <c r="E604" s="58"/>
      <c r="F604" s="58"/>
      <c r="G604" s="58"/>
      <c r="H604" s="58"/>
      <c r="I604" s="8"/>
      <c r="J604" s="58"/>
      <c r="K604" s="58"/>
      <c r="L604" s="58"/>
      <c r="M604" s="58"/>
      <c r="N604" s="58"/>
      <c r="O604" s="58"/>
      <c r="P604" s="58"/>
      <c r="Q604" s="58"/>
      <c r="R604" s="58"/>
      <c r="S604" s="58"/>
      <c r="T604" s="58"/>
      <c r="U604" s="58"/>
      <c r="V604" s="58"/>
      <c r="W604" s="58"/>
      <c r="X604" s="58"/>
      <c r="Y604" s="58"/>
    </row>
    <row r="605" spans="1:25" ht="18" customHeight="1" x14ac:dyDescent="0.2">
      <c r="A605" s="23"/>
      <c r="B605" s="23"/>
      <c r="C605" s="23"/>
      <c r="D605" s="23"/>
      <c r="E605" s="58"/>
      <c r="F605" s="58"/>
      <c r="G605" s="58"/>
      <c r="H605" s="58"/>
      <c r="I605" s="8"/>
      <c r="J605" s="58"/>
      <c r="K605" s="58"/>
      <c r="L605" s="58"/>
      <c r="M605" s="58"/>
      <c r="N605" s="58"/>
      <c r="O605" s="58"/>
      <c r="P605" s="58"/>
      <c r="Q605" s="58"/>
      <c r="R605" s="58"/>
      <c r="S605" s="58"/>
      <c r="T605" s="58"/>
      <c r="U605" s="58"/>
      <c r="V605" s="58"/>
      <c r="W605" s="58"/>
      <c r="X605" s="58"/>
      <c r="Y605" s="58"/>
    </row>
    <row r="606" spans="1:25" ht="18" customHeight="1" x14ac:dyDescent="0.2">
      <c r="A606" s="23"/>
      <c r="B606" s="23"/>
      <c r="C606" s="23"/>
      <c r="D606" s="23"/>
      <c r="E606" s="58"/>
      <c r="F606" s="58"/>
      <c r="G606" s="58"/>
      <c r="H606" s="58"/>
      <c r="I606" s="8"/>
      <c r="J606" s="58"/>
      <c r="K606" s="58"/>
      <c r="L606" s="58"/>
      <c r="M606" s="58"/>
      <c r="N606" s="58"/>
      <c r="O606" s="58"/>
      <c r="P606" s="58"/>
      <c r="Q606" s="58"/>
      <c r="R606" s="58"/>
      <c r="S606" s="58"/>
      <c r="T606" s="58"/>
      <c r="U606" s="58"/>
      <c r="V606" s="58"/>
      <c r="W606" s="58"/>
      <c r="X606" s="58"/>
      <c r="Y606" s="58"/>
    </row>
    <row r="607" spans="1:25" ht="18" customHeight="1" x14ac:dyDescent="0.2">
      <c r="A607" s="23"/>
      <c r="B607" s="23"/>
      <c r="C607" s="23"/>
      <c r="D607" s="23"/>
      <c r="E607" s="58"/>
      <c r="F607" s="58"/>
      <c r="G607" s="58"/>
      <c r="H607" s="58"/>
      <c r="I607" s="8"/>
      <c r="J607" s="58"/>
      <c r="K607" s="58"/>
      <c r="L607" s="58"/>
      <c r="M607" s="58"/>
      <c r="N607" s="58"/>
      <c r="O607" s="58"/>
      <c r="P607" s="58"/>
      <c r="Q607" s="58"/>
      <c r="R607" s="58"/>
      <c r="S607" s="58"/>
      <c r="T607" s="58"/>
      <c r="U607" s="58"/>
      <c r="V607" s="58"/>
      <c r="W607" s="58"/>
      <c r="X607" s="58"/>
      <c r="Y607" s="58"/>
    </row>
    <row r="608" spans="1:25" ht="18" customHeight="1" x14ac:dyDescent="0.2">
      <c r="A608" s="23"/>
      <c r="B608" s="23"/>
      <c r="C608" s="23"/>
      <c r="D608" s="23"/>
      <c r="E608" s="58"/>
      <c r="F608" s="58"/>
      <c r="G608" s="58"/>
      <c r="H608" s="58"/>
      <c r="I608" s="8"/>
      <c r="J608" s="58"/>
      <c r="K608" s="58"/>
      <c r="L608" s="58"/>
      <c r="M608" s="58"/>
      <c r="N608" s="58"/>
      <c r="O608" s="58"/>
      <c r="P608" s="58"/>
      <c r="Q608" s="58"/>
      <c r="R608" s="58"/>
      <c r="S608" s="58"/>
      <c r="T608" s="58"/>
      <c r="U608" s="58"/>
      <c r="V608" s="58"/>
      <c r="W608" s="58"/>
      <c r="X608" s="58"/>
      <c r="Y608" s="58"/>
    </row>
    <row r="609" spans="1:25" ht="18" customHeight="1" x14ac:dyDescent="0.2">
      <c r="A609" s="23"/>
      <c r="B609" s="23"/>
      <c r="C609" s="23"/>
      <c r="D609" s="23"/>
      <c r="E609" s="58"/>
      <c r="F609" s="58"/>
      <c r="G609" s="58"/>
      <c r="H609" s="58"/>
      <c r="I609" s="8"/>
      <c r="J609" s="58"/>
      <c r="K609" s="58"/>
      <c r="L609" s="58"/>
      <c r="M609" s="58"/>
      <c r="N609" s="58"/>
      <c r="O609" s="58"/>
      <c r="P609" s="58"/>
      <c r="Q609" s="58"/>
      <c r="R609" s="58"/>
      <c r="S609" s="58"/>
      <c r="T609" s="58"/>
      <c r="U609" s="58"/>
      <c r="V609" s="58"/>
      <c r="W609" s="58"/>
      <c r="X609" s="58"/>
      <c r="Y609" s="58"/>
    </row>
    <row r="610" spans="1:25" ht="18" customHeight="1" x14ac:dyDescent="0.2">
      <c r="A610" s="23"/>
      <c r="B610" s="23"/>
      <c r="C610" s="23"/>
      <c r="D610" s="23"/>
      <c r="E610" s="58"/>
      <c r="F610" s="58"/>
      <c r="G610" s="58"/>
      <c r="H610" s="58"/>
      <c r="I610" s="8"/>
      <c r="J610" s="58"/>
      <c r="K610" s="58"/>
      <c r="L610" s="58"/>
      <c r="M610" s="58"/>
      <c r="N610" s="58"/>
      <c r="O610" s="58"/>
      <c r="P610" s="58"/>
      <c r="Q610" s="58"/>
      <c r="R610" s="58"/>
      <c r="S610" s="58"/>
      <c r="T610" s="58"/>
      <c r="U610" s="58"/>
      <c r="V610" s="58"/>
      <c r="W610" s="58"/>
      <c r="X610" s="58"/>
      <c r="Y610" s="58"/>
    </row>
    <row r="611" spans="1:25" ht="18" customHeight="1" x14ac:dyDescent="0.2">
      <c r="A611" s="23"/>
      <c r="B611" s="23"/>
      <c r="C611" s="23"/>
      <c r="D611" s="23"/>
      <c r="E611" s="58"/>
      <c r="F611" s="58"/>
      <c r="G611" s="58"/>
      <c r="H611" s="58"/>
      <c r="I611" s="8"/>
      <c r="J611" s="58"/>
      <c r="K611" s="58"/>
      <c r="L611" s="58"/>
      <c r="M611" s="58"/>
      <c r="N611" s="58"/>
      <c r="O611" s="58"/>
      <c r="P611" s="58"/>
      <c r="Q611" s="58"/>
      <c r="R611" s="58"/>
      <c r="S611" s="58"/>
      <c r="T611" s="58"/>
      <c r="U611" s="58"/>
      <c r="V611" s="58"/>
      <c r="W611" s="58"/>
      <c r="X611" s="58"/>
      <c r="Y611" s="58"/>
    </row>
    <row r="612" spans="1:25" ht="18" customHeight="1" x14ac:dyDescent="0.2">
      <c r="A612" s="23"/>
      <c r="B612" s="23"/>
      <c r="C612" s="23"/>
      <c r="D612" s="23"/>
      <c r="E612" s="58"/>
      <c r="F612" s="58"/>
      <c r="G612" s="58"/>
      <c r="H612" s="58"/>
      <c r="I612" s="8"/>
      <c r="J612" s="58"/>
      <c r="K612" s="58"/>
      <c r="L612" s="58"/>
      <c r="M612" s="58"/>
      <c r="N612" s="58"/>
      <c r="O612" s="58"/>
      <c r="P612" s="58"/>
      <c r="Q612" s="58"/>
      <c r="R612" s="58"/>
      <c r="S612" s="58"/>
      <c r="T612" s="58"/>
      <c r="U612" s="58"/>
      <c r="V612" s="58"/>
      <c r="W612" s="58"/>
      <c r="X612" s="58"/>
      <c r="Y612" s="58"/>
    </row>
    <row r="613" spans="1:25" ht="18" customHeight="1" x14ac:dyDescent="0.2">
      <c r="A613" s="23"/>
      <c r="B613" s="23"/>
      <c r="C613" s="23"/>
      <c r="D613" s="23"/>
      <c r="E613" s="58"/>
      <c r="F613" s="58"/>
      <c r="G613" s="58"/>
      <c r="H613" s="58"/>
      <c r="I613" s="8"/>
      <c r="J613" s="58"/>
      <c r="K613" s="58"/>
      <c r="L613" s="58"/>
      <c r="M613" s="58"/>
      <c r="N613" s="58"/>
      <c r="O613" s="58"/>
      <c r="P613" s="58"/>
      <c r="Q613" s="58"/>
      <c r="R613" s="58"/>
      <c r="S613" s="58"/>
      <c r="T613" s="58"/>
      <c r="U613" s="58"/>
      <c r="V613" s="58"/>
      <c r="W613" s="58"/>
      <c r="X613" s="58"/>
      <c r="Y613" s="58"/>
    </row>
    <row r="614" spans="1:25" ht="18" customHeight="1" x14ac:dyDescent="0.2">
      <c r="A614" s="23"/>
      <c r="B614" s="23"/>
      <c r="C614" s="23"/>
      <c r="D614" s="23"/>
      <c r="E614" s="58"/>
      <c r="F614" s="58"/>
      <c r="G614" s="58"/>
      <c r="H614" s="58"/>
      <c r="I614" s="8"/>
      <c r="J614" s="58"/>
      <c r="K614" s="58"/>
      <c r="L614" s="58"/>
      <c r="M614" s="58"/>
      <c r="N614" s="58"/>
      <c r="O614" s="58"/>
      <c r="P614" s="58"/>
      <c r="Q614" s="58"/>
      <c r="R614" s="58"/>
      <c r="S614" s="58"/>
      <c r="T614" s="58"/>
      <c r="U614" s="58"/>
      <c r="V614" s="58"/>
      <c r="W614" s="58"/>
      <c r="X614" s="58"/>
      <c r="Y614" s="58"/>
    </row>
    <row r="615" spans="1:25" ht="18" customHeight="1" x14ac:dyDescent="0.2">
      <c r="A615" s="23"/>
      <c r="B615" s="23"/>
      <c r="C615" s="23"/>
      <c r="D615" s="23"/>
      <c r="E615" s="58"/>
      <c r="F615" s="58"/>
      <c r="G615" s="58"/>
      <c r="H615" s="58"/>
      <c r="I615" s="8"/>
      <c r="J615" s="58"/>
      <c r="K615" s="58"/>
      <c r="L615" s="58"/>
      <c r="M615" s="58"/>
      <c r="N615" s="58"/>
      <c r="O615" s="58"/>
      <c r="P615" s="58"/>
      <c r="Q615" s="58"/>
      <c r="R615" s="58"/>
      <c r="S615" s="58"/>
      <c r="T615" s="58"/>
      <c r="U615" s="58"/>
      <c r="V615" s="58"/>
      <c r="W615" s="58"/>
      <c r="X615" s="58"/>
      <c r="Y615" s="58"/>
    </row>
    <row r="616" spans="1:25" ht="18" customHeight="1" x14ac:dyDescent="0.2">
      <c r="A616" s="23"/>
      <c r="B616" s="23"/>
      <c r="C616" s="23"/>
      <c r="D616" s="23"/>
      <c r="E616" s="58"/>
      <c r="F616" s="58"/>
      <c r="G616" s="58"/>
      <c r="H616" s="58"/>
      <c r="I616" s="8"/>
      <c r="J616" s="58"/>
      <c r="K616" s="58"/>
      <c r="L616" s="58"/>
      <c r="M616" s="58"/>
      <c r="N616" s="58"/>
      <c r="O616" s="58"/>
      <c r="P616" s="58"/>
      <c r="Q616" s="58"/>
      <c r="R616" s="58"/>
      <c r="S616" s="58"/>
      <c r="T616" s="58"/>
      <c r="U616" s="58"/>
      <c r="V616" s="58"/>
      <c r="W616" s="58"/>
      <c r="X616" s="58"/>
      <c r="Y616" s="58"/>
    </row>
    <row r="617" spans="1:25" ht="18" customHeight="1" x14ac:dyDescent="0.2">
      <c r="A617" s="23"/>
      <c r="B617" s="23"/>
      <c r="C617" s="23"/>
      <c r="D617" s="23"/>
      <c r="E617" s="58"/>
      <c r="F617" s="58"/>
      <c r="G617" s="58"/>
      <c r="H617" s="58"/>
      <c r="I617" s="8"/>
      <c r="J617" s="58"/>
      <c r="K617" s="58"/>
      <c r="L617" s="58"/>
      <c r="M617" s="58"/>
      <c r="N617" s="58"/>
      <c r="O617" s="58"/>
      <c r="P617" s="58"/>
      <c r="Q617" s="58"/>
      <c r="R617" s="58"/>
      <c r="S617" s="58"/>
      <c r="T617" s="58"/>
      <c r="U617" s="58"/>
      <c r="V617" s="58"/>
      <c r="W617" s="58"/>
      <c r="X617" s="58"/>
      <c r="Y617" s="58"/>
    </row>
    <row r="618" spans="1:25" ht="18" customHeight="1" x14ac:dyDescent="0.2">
      <c r="A618" s="23"/>
      <c r="B618" s="23"/>
      <c r="C618" s="23"/>
      <c r="D618" s="23"/>
      <c r="E618" s="58"/>
      <c r="F618" s="58"/>
      <c r="G618" s="58"/>
      <c r="H618" s="58"/>
      <c r="I618" s="8"/>
      <c r="J618" s="58"/>
      <c r="K618" s="58"/>
      <c r="L618" s="58"/>
      <c r="M618" s="58"/>
      <c r="N618" s="58"/>
      <c r="O618" s="58"/>
      <c r="P618" s="58"/>
      <c r="Q618" s="58"/>
      <c r="R618" s="58"/>
      <c r="S618" s="58"/>
      <c r="T618" s="58"/>
      <c r="U618" s="58"/>
      <c r="V618" s="58"/>
      <c r="W618" s="58"/>
      <c r="X618" s="58"/>
      <c r="Y618" s="58"/>
    </row>
    <row r="619" spans="1:25" ht="18" customHeight="1" x14ac:dyDescent="0.2">
      <c r="A619" s="23"/>
      <c r="B619" s="23"/>
      <c r="C619" s="23"/>
      <c r="D619" s="23"/>
      <c r="E619" s="58"/>
      <c r="F619" s="58"/>
      <c r="G619" s="58"/>
      <c r="H619" s="58"/>
      <c r="I619" s="8"/>
      <c r="J619" s="58"/>
      <c r="K619" s="58"/>
      <c r="L619" s="58"/>
      <c r="M619" s="58"/>
      <c r="N619" s="58"/>
      <c r="O619" s="58"/>
      <c r="P619" s="58"/>
      <c r="Q619" s="58"/>
      <c r="R619" s="58"/>
      <c r="S619" s="58"/>
      <c r="T619" s="58"/>
      <c r="U619" s="58"/>
      <c r="V619" s="58"/>
      <c r="W619" s="58"/>
      <c r="X619" s="58"/>
      <c r="Y619" s="58"/>
    </row>
    <row r="620" spans="1:25" ht="18" customHeight="1" x14ac:dyDescent="0.2">
      <c r="A620" s="23"/>
      <c r="B620" s="23"/>
      <c r="C620" s="23"/>
      <c r="D620" s="23"/>
      <c r="E620" s="58"/>
      <c r="F620" s="58"/>
      <c r="G620" s="58"/>
      <c r="H620" s="58"/>
      <c r="I620" s="8"/>
      <c r="J620" s="58"/>
      <c r="K620" s="58"/>
      <c r="L620" s="58"/>
      <c r="M620" s="58"/>
      <c r="N620" s="58"/>
      <c r="O620" s="58"/>
      <c r="P620" s="58"/>
      <c r="Q620" s="58"/>
      <c r="R620" s="58"/>
      <c r="S620" s="58"/>
      <c r="T620" s="58"/>
      <c r="U620" s="58"/>
      <c r="V620" s="58"/>
      <c r="W620" s="58"/>
      <c r="X620" s="58"/>
      <c r="Y620" s="58"/>
    </row>
    <row r="621" spans="1:25" ht="18" customHeight="1" x14ac:dyDescent="0.2">
      <c r="A621" s="23"/>
      <c r="B621" s="23"/>
      <c r="C621" s="23"/>
      <c r="D621" s="23"/>
      <c r="E621" s="58"/>
      <c r="F621" s="58"/>
      <c r="G621" s="58"/>
      <c r="H621" s="58"/>
      <c r="I621" s="8"/>
      <c r="J621" s="58"/>
      <c r="K621" s="58"/>
      <c r="L621" s="58"/>
      <c r="M621" s="58"/>
      <c r="N621" s="58"/>
      <c r="O621" s="58"/>
      <c r="P621" s="58"/>
      <c r="Q621" s="58"/>
      <c r="R621" s="58"/>
      <c r="S621" s="58"/>
      <c r="T621" s="58"/>
      <c r="U621" s="58"/>
      <c r="V621" s="58"/>
      <c r="W621" s="58"/>
      <c r="X621" s="58"/>
      <c r="Y621" s="58"/>
    </row>
    <row r="622" spans="1:25" ht="18" customHeight="1" x14ac:dyDescent="0.2">
      <c r="A622" s="23"/>
      <c r="B622" s="23"/>
      <c r="C622" s="23"/>
      <c r="D622" s="23"/>
      <c r="E622" s="58"/>
      <c r="F622" s="58"/>
      <c r="G622" s="58"/>
      <c r="H622" s="58"/>
      <c r="I622" s="8"/>
      <c r="J622" s="58"/>
      <c r="K622" s="58"/>
      <c r="L622" s="58"/>
      <c r="M622" s="58"/>
      <c r="N622" s="58"/>
      <c r="O622" s="58"/>
      <c r="P622" s="58"/>
      <c r="Q622" s="58"/>
      <c r="R622" s="58"/>
      <c r="S622" s="58"/>
      <c r="T622" s="58"/>
      <c r="U622" s="58"/>
      <c r="V622" s="58"/>
      <c r="W622" s="58"/>
      <c r="X622" s="58"/>
      <c r="Y622" s="58"/>
    </row>
    <row r="623" spans="1:25" ht="18" customHeight="1" x14ac:dyDescent="0.2">
      <c r="A623" s="23"/>
      <c r="B623" s="23"/>
      <c r="C623" s="23"/>
      <c r="D623" s="23"/>
      <c r="E623" s="58"/>
      <c r="F623" s="58"/>
      <c r="G623" s="58"/>
      <c r="H623" s="58"/>
      <c r="I623" s="8"/>
      <c r="J623" s="58"/>
      <c r="K623" s="58"/>
      <c r="L623" s="58"/>
      <c r="M623" s="58"/>
      <c r="N623" s="58"/>
      <c r="O623" s="58"/>
      <c r="P623" s="58"/>
      <c r="Q623" s="58"/>
      <c r="R623" s="58"/>
      <c r="S623" s="58"/>
      <c r="T623" s="58"/>
      <c r="U623" s="58"/>
      <c r="V623" s="58"/>
      <c r="W623" s="58"/>
      <c r="X623" s="58"/>
      <c r="Y623" s="58"/>
    </row>
    <row r="624" spans="1:25" ht="18" customHeight="1" x14ac:dyDescent="0.2">
      <c r="A624" s="23"/>
      <c r="B624" s="23"/>
      <c r="C624" s="23"/>
      <c r="D624" s="23"/>
      <c r="E624" s="58"/>
      <c r="F624" s="58"/>
      <c r="G624" s="58"/>
      <c r="H624" s="58"/>
      <c r="I624" s="8"/>
      <c r="J624" s="58"/>
      <c r="K624" s="58"/>
      <c r="L624" s="58"/>
      <c r="M624" s="58"/>
      <c r="N624" s="58"/>
      <c r="O624" s="58"/>
      <c r="P624" s="58"/>
      <c r="Q624" s="58"/>
      <c r="R624" s="58"/>
      <c r="S624" s="58"/>
      <c r="T624" s="58"/>
      <c r="U624" s="58"/>
      <c r="V624" s="58"/>
      <c r="W624" s="58"/>
      <c r="X624" s="58"/>
      <c r="Y624" s="58"/>
    </row>
    <row r="625" spans="1:25" ht="18" customHeight="1" x14ac:dyDescent="0.2">
      <c r="A625" s="23"/>
      <c r="B625" s="23"/>
      <c r="C625" s="23"/>
      <c r="D625" s="23"/>
      <c r="E625" s="58"/>
      <c r="F625" s="58"/>
      <c r="G625" s="58"/>
      <c r="H625" s="58"/>
      <c r="I625" s="8"/>
      <c r="J625" s="58"/>
      <c r="K625" s="58"/>
      <c r="L625" s="58"/>
      <c r="M625" s="58"/>
      <c r="N625" s="58"/>
      <c r="O625" s="58"/>
      <c r="P625" s="58"/>
      <c r="Q625" s="58"/>
      <c r="R625" s="58"/>
      <c r="S625" s="58"/>
      <c r="T625" s="58"/>
      <c r="U625" s="58"/>
      <c r="V625" s="58"/>
      <c r="W625" s="58"/>
      <c r="X625" s="58"/>
      <c r="Y625" s="58"/>
    </row>
    <row r="626" spans="1:25" ht="18" customHeight="1" x14ac:dyDescent="0.2">
      <c r="A626" s="23"/>
      <c r="B626" s="23"/>
      <c r="C626" s="23"/>
      <c r="D626" s="23"/>
      <c r="E626" s="58"/>
      <c r="F626" s="58"/>
      <c r="G626" s="58"/>
      <c r="H626" s="58"/>
      <c r="I626" s="8"/>
      <c r="J626" s="58"/>
      <c r="K626" s="58"/>
      <c r="L626" s="58"/>
      <c r="M626" s="58"/>
      <c r="N626" s="58"/>
      <c r="O626" s="58"/>
      <c r="P626" s="58"/>
      <c r="Q626" s="58"/>
      <c r="R626" s="58"/>
      <c r="S626" s="58"/>
      <c r="T626" s="58"/>
      <c r="U626" s="58"/>
      <c r="V626" s="58"/>
      <c r="W626" s="58"/>
      <c r="X626" s="58"/>
      <c r="Y626" s="58"/>
    </row>
    <row r="627" spans="1:25" ht="18" customHeight="1" x14ac:dyDescent="0.2">
      <c r="A627" s="23"/>
      <c r="B627" s="23"/>
      <c r="C627" s="23"/>
      <c r="D627" s="23"/>
      <c r="E627" s="58"/>
      <c r="F627" s="58"/>
      <c r="G627" s="58"/>
      <c r="H627" s="58"/>
      <c r="I627" s="8"/>
      <c r="J627" s="58"/>
      <c r="K627" s="58"/>
      <c r="L627" s="58"/>
      <c r="M627" s="58"/>
      <c r="N627" s="58"/>
      <c r="O627" s="58"/>
      <c r="P627" s="58"/>
      <c r="Q627" s="58"/>
      <c r="R627" s="58"/>
      <c r="S627" s="58"/>
      <c r="T627" s="58"/>
      <c r="U627" s="58"/>
      <c r="V627" s="58"/>
      <c r="W627" s="58"/>
      <c r="X627" s="58"/>
      <c r="Y627" s="58"/>
    </row>
    <row r="628" spans="1:25" ht="18" customHeight="1" x14ac:dyDescent="0.2">
      <c r="A628" s="23"/>
      <c r="B628" s="23"/>
      <c r="C628" s="23"/>
      <c r="D628" s="23"/>
      <c r="E628" s="58"/>
      <c r="F628" s="58"/>
      <c r="G628" s="58"/>
      <c r="H628" s="58"/>
      <c r="I628" s="8"/>
      <c r="J628" s="58"/>
      <c r="K628" s="58"/>
      <c r="L628" s="58"/>
      <c r="M628" s="58"/>
      <c r="N628" s="58"/>
      <c r="O628" s="58"/>
      <c r="P628" s="58"/>
      <c r="Q628" s="58"/>
      <c r="R628" s="58"/>
      <c r="S628" s="58"/>
      <c r="T628" s="58"/>
      <c r="U628" s="58"/>
      <c r="V628" s="58"/>
      <c r="W628" s="58"/>
      <c r="X628" s="58"/>
      <c r="Y628" s="58"/>
    </row>
    <row r="629" spans="1:25" ht="18" customHeight="1" x14ac:dyDescent="0.2">
      <c r="A629" s="23"/>
      <c r="B629" s="23"/>
      <c r="C629" s="23"/>
      <c r="D629" s="23"/>
      <c r="E629" s="58"/>
      <c r="F629" s="58"/>
      <c r="G629" s="58"/>
      <c r="H629" s="58"/>
      <c r="I629" s="8"/>
      <c r="J629" s="58"/>
      <c r="K629" s="58"/>
      <c r="L629" s="58"/>
      <c r="M629" s="58"/>
      <c r="N629" s="58"/>
      <c r="O629" s="58"/>
      <c r="P629" s="58"/>
      <c r="Q629" s="58"/>
      <c r="R629" s="58"/>
      <c r="S629" s="58"/>
      <c r="T629" s="58"/>
      <c r="U629" s="58"/>
      <c r="V629" s="58"/>
      <c r="W629" s="58"/>
      <c r="X629" s="58"/>
      <c r="Y629" s="58"/>
    </row>
    <row r="630" spans="1:25" ht="18" customHeight="1" x14ac:dyDescent="0.2">
      <c r="A630" s="23"/>
      <c r="B630" s="23"/>
      <c r="C630" s="23"/>
      <c r="D630" s="23"/>
      <c r="E630" s="58"/>
      <c r="F630" s="58"/>
      <c r="G630" s="58"/>
      <c r="H630" s="58"/>
      <c r="I630" s="8"/>
      <c r="J630" s="58"/>
      <c r="K630" s="58"/>
      <c r="L630" s="58"/>
      <c r="M630" s="58"/>
      <c r="N630" s="58"/>
      <c r="O630" s="58"/>
      <c r="P630" s="58"/>
      <c r="Q630" s="58"/>
      <c r="R630" s="58"/>
      <c r="S630" s="58"/>
      <c r="T630" s="58"/>
      <c r="U630" s="58"/>
      <c r="V630" s="58"/>
      <c r="W630" s="58"/>
      <c r="X630" s="58"/>
      <c r="Y630" s="58"/>
    </row>
    <row r="631" spans="1:25" ht="18" customHeight="1" x14ac:dyDescent="0.2">
      <c r="A631" s="23"/>
      <c r="B631" s="23"/>
      <c r="C631" s="23"/>
      <c r="D631" s="23"/>
      <c r="E631" s="58"/>
      <c r="F631" s="58"/>
      <c r="G631" s="58"/>
      <c r="H631" s="58"/>
      <c r="I631" s="8"/>
      <c r="J631" s="58"/>
      <c r="K631" s="58"/>
      <c r="L631" s="58"/>
      <c r="M631" s="58"/>
      <c r="N631" s="58"/>
      <c r="O631" s="58"/>
      <c r="P631" s="58"/>
      <c r="Q631" s="58"/>
      <c r="R631" s="58"/>
      <c r="S631" s="58"/>
      <c r="T631" s="58"/>
      <c r="U631" s="58"/>
      <c r="V631" s="58"/>
      <c r="W631" s="58"/>
      <c r="X631" s="58"/>
      <c r="Y631" s="58"/>
    </row>
    <row r="632" spans="1:25" ht="18" customHeight="1" x14ac:dyDescent="0.2">
      <c r="A632" s="23"/>
      <c r="B632" s="23"/>
      <c r="C632" s="23"/>
      <c r="D632" s="23"/>
      <c r="E632" s="58"/>
      <c r="F632" s="58"/>
      <c r="G632" s="58"/>
      <c r="H632" s="58"/>
      <c r="I632" s="8"/>
      <c r="J632" s="58"/>
      <c r="K632" s="58"/>
      <c r="L632" s="58"/>
      <c r="M632" s="58"/>
      <c r="N632" s="58"/>
      <c r="O632" s="58"/>
      <c r="P632" s="58"/>
      <c r="Q632" s="58"/>
      <c r="R632" s="58"/>
      <c r="S632" s="58"/>
      <c r="T632" s="58"/>
      <c r="U632" s="58"/>
      <c r="V632" s="58"/>
      <c r="W632" s="58"/>
      <c r="X632" s="58"/>
      <c r="Y632" s="58"/>
    </row>
    <row r="633" spans="1:25" ht="18" customHeight="1" x14ac:dyDescent="0.2">
      <c r="A633" s="23"/>
      <c r="B633" s="23"/>
      <c r="C633" s="23"/>
      <c r="D633" s="23"/>
      <c r="E633" s="58"/>
      <c r="F633" s="58"/>
      <c r="G633" s="58"/>
      <c r="H633" s="58"/>
      <c r="I633" s="8"/>
      <c r="J633" s="58"/>
      <c r="K633" s="58"/>
      <c r="L633" s="58"/>
      <c r="M633" s="58"/>
      <c r="N633" s="58"/>
      <c r="O633" s="58"/>
      <c r="P633" s="58"/>
      <c r="Q633" s="58"/>
      <c r="R633" s="58"/>
      <c r="S633" s="58"/>
      <c r="T633" s="58"/>
      <c r="U633" s="58"/>
      <c r="V633" s="58"/>
      <c r="W633" s="58"/>
      <c r="X633" s="58"/>
      <c r="Y633" s="58"/>
    </row>
    <row r="634" spans="1:25" ht="18" customHeight="1" x14ac:dyDescent="0.2">
      <c r="A634" s="23"/>
      <c r="B634" s="23"/>
      <c r="C634" s="23"/>
      <c r="D634" s="23"/>
      <c r="E634" s="58"/>
      <c r="F634" s="58"/>
      <c r="G634" s="58"/>
      <c r="H634" s="58"/>
      <c r="I634" s="8"/>
      <c r="J634" s="58"/>
      <c r="K634" s="58"/>
      <c r="L634" s="58"/>
      <c r="M634" s="58"/>
      <c r="N634" s="58"/>
      <c r="O634" s="58"/>
      <c r="P634" s="58"/>
      <c r="Q634" s="58"/>
      <c r="R634" s="58"/>
      <c r="S634" s="58"/>
      <c r="T634" s="58"/>
      <c r="U634" s="58"/>
      <c r="V634" s="58"/>
      <c r="W634" s="58"/>
      <c r="X634" s="58"/>
      <c r="Y634" s="58"/>
    </row>
    <row r="635" spans="1:25" ht="18" customHeight="1" x14ac:dyDescent="0.2">
      <c r="A635" s="23"/>
      <c r="B635" s="23"/>
      <c r="C635" s="23"/>
      <c r="D635" s="23"/>
      <c r="E635" s="58"/>
      <c r="F635" s="58"/>
      <c r="G635" s="58"/>
      <c r="H635" s="58"/>
      <c r="I635" s="8"/>
      <c r="J635" s="58"/>
      <c r="K635" s="58"/>
      <c r="L635" s="58"/>
      <c r="M635" s="58"/>
      <c r="N635" s="58"/>
      <c r="O635" s="58"/>
      <c r="P635" s="58"/>
      <c r="Q635" s="58"/>
      <c r="R635" s="58"/>
      <c r="S635" s="58"/>
      <c r="T635" s="58"/>
      <c r="U635" s="58"/>
      <c r="V635" s="58"/>
      <c r="W635" s="58"/>
      <c r="X635" s="58"/>
      <c r="Y635" s="58"/>
    </row>
    <row r="636" spans="1:25" ht="18" customHeight="1" x14ac:dyDescent="0.2">
      <c r="A636" s="23"/>
      <c r="B636" s="23"/>
      <c r="C636" s="23"/>
      <c r="D636" s="23"/>
      <c r="E636" s="58"/>
      <c r="F636" s="58"/>
      <c r="G636" s="58"/>
      <c r="H636" s="58"/>
      <c r="I636" s="8"/>
      <c r="J636" s="58"/>
      <c r="K636" s="58"/>
      <c r="L636" s="58"/>
      <c r="M636" s="58"/>
      <c r="N636" s="58"/>
      <c r="O636" s="58"/>
      <c r="P636" s="58"/>
      <c r="Q636" s="58"/>
      <c r="R636" s="58"/>
      <c r="S636" s="58"/>
      <c r="T636" s="58"/>
      <c r="U636" s="58"/>
      <c r="V636" s="58"/>
      <c r="W636" s="58"/>
      <c r="X636" s="58"/>
      <c r="Y636" s="58"/>
    </row>
    <row r="637" spans="1:25" ht="18" customHeight="1" x14ac:dyDescent="0.2">
      <c r="A637" s="23"/>
      <c r="B637" s="23"/>
      <c r="C637" s="23"/>
      <c r="D637" s="23"/>
      <c r="E637" s="58"/>
      <c r="F637" s="58"/>
      <c r="G637" s="58"/>
      <c r="H637" s="58"/>
      <c r="I637" s="8"/>
      <c r="J637" s="58"/>
      <c r="K637" s="58"/>
      <c r="L637" s="58"/>
      <c r="M637" s="58"/>
      <c r="N637" s="58"/>
      <c r="O637" s="58"/>
      <c r="P637" s="58"/>
      <c r="Q637" s="58"/>
      <c r="R637" s="58"/>
      <c r="S637" s="58"/>
      <c r="T637" s="58"/>
      <c r="U637" s="58"/>
      <c r="V637" s="58"/>
      <c r="W637" s="58"/>
      <c r="X637" s="58"/>
      <c r="Y637" s="58"/>
    </row>
    <row r="638" spans="1:25" ht="18" customHeight="1" x14ac:dyDescent="0.2">
      <c r="A638" s="23"/>
      <c r="B638" s="23"/>
      <c r="C638" s="23"/>
      <c r="D638" s="23"/>
      <c r="E638" s="58"/>
      <c r="F638" s="58"/>
      <c r="G638" s="58"/>
      <c r="H638" s="58"/>
      <c r="I638" s="8"/>
      <c r="J638" s="58"/>
      <c r="K638" s="58"/>
      <c r="L638" s="58"/>
      <c r="M638" s="58"/>
      <c r="N638" s="58"/>
      <c r="O638" s="58"/>
      <c r="P638" s="58"/>
      <c r="Q638" s="58"/>
      <c r="R638" s="58"/>
      <c r="S638" s="58"/>
      <c r="T638" s="58"/>
      <c r="U638" s="58"/>
      <c r="V638" s="58"/>
      <c r="W638" s="58"/>
      <c r="X638" s="58"/>
      <c r="Y638" s="58"/>
    </row>
    <row r="639" spans="1:25" ht="18" customHeight="1" x14ac:dyDescent="0.2">
      <c r="A639" s="23"/>
      <c r="B639" s="23"/>
      <c r="C639" s="23"/>
      <c r="D639" s="23"/>
      <c r="E639" s="58"/>
      <c r="F639" s="58"/>
      <c r="G639" s="58"/>
      <c r="H639" s="58"/>
      <c r="I639" s="8"/>
      <c r="J639" s="58"/>
      <c r="K639" s="58"/>
      <c r="L639" s="58"/>
      <c r="M639" s="58"/>
      <c r="N639" s="58"/>
      <c r="O639" s="58"/>
      <c r="P639" s="58"/>
      <c r="Q639" s="58"/>
      <c r="R639" s="58"/>
      <c r="S639" s="58"/>
      <c r="T639" s="58"/>
      <c r="U639" s="58"/>
      <c r="V639" s="58"/>
      <c r="W639" s="58"/>
      <c r="X639" s="58"/>
      <c r="Y639" s="58"/>
    </row>
    <row r="640" spans="1:25" ht="18" customHeight="1" x14ac:dyDescent="0.2">
      <c r="A640" s="23"/>
      <c r="B640" s="23"/>
      <c r="C640" s="23"/>
      <c r="D640" s="23"/>
      <c r="E640" s="58"/>
      <c r="F640" s="58"/>
      <c r="G640" s="58"/>
      <c r="H640" s="58"/>
      <c r="I640" s="8"/>
      <c r="J640" s="58"/>
      <c r="K640" s="58"/>
      <c r="L640" s="58"/>
      <c r="M640" s="58"/>
      <c r="N640" s="58"/>
      <c r="O640" s="58"/>
      <c r="P640" s="58"/>
      <c r="Q640" s="58"/>
      <c r="R640" s="58"/>
      <c r="S640" s="58"/>
      <c r="T640" s="58"/>
      <c r="U640" s="58"/>
      <c r="V640" s="58"/>
      <c r="W640" s="58"/>
      <c r="X640" s="58"/>
      <c r="Y640" s="58"/>
    </row>
    <row r="641" spans="1:25" ht="18" customHeight="1" x14ac:dyDescent="0.2">
      <c r="A641" s="23"/>
      <c r="B641" s="23"/>
      <c r="C641" s="23"/>
      <c r="D641" s="23"/>
      <c r="E641" s="58"/>
      <c r="F641" s="58"/>
      <c r="G641" s="58"/>
      <c r="H641" s="58"/>
      <c r="I641" s="8"/>
      <c r="J641" s="58"/>
      <c r="K641" s="58"/>
      <c r="L641" s="58"/>
      <c r="M641" s="58"/>
      <c r="N641" s="58"/>
      <c r="O641" s="58"/>
      <c r="P641" s="58"/>
      <c r="Q641" s="58"/>
      <c r="R641" s="58"/>
      <c r="S641" s="58"/>
      <c r="T641" s="58"/>
      <c r="U641" s="58"/>
      <c r="V641" s="58"/>
      <c r="W641" s="58"/>
      <c r="X641" s="58"/>
      <c r="Y641" s="58"/>
    </row>
    <row r="642" spans="1:25" ht="18" customHeight="1" x14ac:dyDescent="0.2">
      <c r="A642" s="23"/>
      <c r="B642" s="23"/>
      <c r="C642" s="23"/>
      <c r="D642" s="23"/>
      <c r="E642" s="58"/>
      <c r="F642" s="58"/>
      <c r="G642" s="58"/>
      <c r="H642" s="58"/>
      <c r="I642" s="8"/>
      <c r="J642" s="58"/>
      <c r="K642" s="58"/>
      <c r="L642" s="58"/>
      <c r="M642" s="58"/>
      <c r="N642" s="58"/>
      <c r="O642" s="58"/>
      <c r="P642" s="58"/>
      <c r="Q642" s="58"/>
      <c r="R642" s="58"/>
      <c r="S642" s="58"/>
      <c r="T642" s="58"/>
      <c r="U642" s="58"/>
      <c r="V642" s="58"/>
      <c r="W642" s="58"/>
      <c r="X642" s="58"/>
      <c r="Y642" s="58"/>
    </row>
    <row r="643" spans="1:25" ht="18" customHeight="1" x14ac:dyDescent="0.2">
      <c r="A643" s="23"/>
      <c r="B643" s="23"/>
      <c r="C643" s="23"/>
      <c r="D643" s="23"/>
      <c r="E643" s="58"/>
      <c r="F643" s="58"/>
      <c r="G643" s="58"/>
      <c r="H643" s="58"/>
      <c r="I643" s="8"/>
      <c r="J643" s="58"/>
      <c r="K643" s="58"/>
      <c r="L643" s="58"/>
      <c r="M643" s="58"/>
      <c r="N643" s="58"/>
      <c r="O643" s="58"/>
      <c r="P643" s="58"/>
      <c r="Q643" s="58"/>
      <c r="R643" s="58"/>
      <c r="S643" s="58"/>
      <c r="T643" s="58"/>
      <c r="U643" s="58"/>
      <c r="V643" s="58"/>
      <c r="W643" s="58"/>
      <c r="X643" s="58"/>
      <c r="Y643" s="58"/>
    </row>
    <row r="644" spans="1:25" ht="18" customHeight="1" x14ac:dyDescent="0.2">
      <c r="A644" s="23"/>
      <c r="B644" s="23"/>
      <c r="C644" s="23"/>
      <c r="D644" s="23"/>
      <c r="E644" s="58"/>
      <c r="F644" s="58"/>
      <c r="G644" s="58"/>
      <c r="H644" s="58"/>
      <c r="I644" s="8"/>
      <c r="J644" s="58"/>
      <c r="K644" s="58"/>
      <c r="L644" s="58"/>
      <c r="M644" s="58"/>
      <c r="N644" s="58"/>
      <c r="O644" s="58"/>
      <c r="P644" s="58"/>
      <c r="Q644" s="58"/>
      <c r="R644" s="58"/>
      <c r="S644" s="58"/>
      <c r="T644" s="58"/>
      <c r="U644" s="58"/>
      <c r="V644" s="58"/>
      <c r="W644" s="58"/>
      <c r="X644" s="58"/>
      <c r="Y644" s="58"/>
    </row>
    <row r="645" spans="1:25" ht="18" customHeight="1" x14ac:dyDescent="0.2">
      <c r="A645" s="23"/>
      <c r="B645" s="23"/>
      <c r="C645" s="23"/>
      <c r="D645" s="23"/>
      <c r="E645" s="58"/>
      <c r="F645" s="58"/>
      <c r="G645" s="58"/>
      <c r="H645" s="58"/>
      <c r="I645" s="8"/>
      <c r="J645" s="58"/>
      <c r="K645" s="58"/>
      <c r="L645" s="58"/>
      <c r="M645" s="58"/>
      <c r="N645" s="58"/>
      <c r="O645" s="58"/>
      <c r="P645" s="58"/>
      <c r="Q645" s="58"/>
      <c r="R645" s="58"/>
      <c r="S645" s="58"/>
      <c r="T645" s="58"/>
      <c r="U645" s="58"/>
      <c r="V645" s="58"/>
      <c r="W645" s="58"/>
      <c r="X645" s="58"/>
      <c r="Y645" s="58"/>
    </row>
    <row r="646" spans="1:25" ht="18" customHeight="1" x14ac:dyDescent="0.2">
      <c r="A646" s="23"/>
      <c r="B646" s="23"/>
      <c r="C646" s="23"/>
      <c r="D646" s="23"/>
      <c r="E646" s="58"/>
      <c r="F646" s="58"/>
      <c r="G646" s="58"/>
      <c r="H646" s="58"/>
      <c r="I646" s="8"/>
      <c r="J646" s="58"/>
      <c r="K646" s="58"/>
      <c r="L646" s="58"/>
      <c r="M646" s="58"/>
      <c r="N646" s="58"/>
      <c r="O646" s="58"/>
      <c r="P646" s="58"/>
      <c r="Q646" s="58"/>
      <c r="R646" s="58"/>
      <c r="S646" s="58"/>
      <c r="T646" s="58"/>
      <c r="U646" s="58"/>
      <c r="V646" s="58"/>
      <c r="W646" s="58"/>
      <c r="X646" s="58"/>
      <c r="Y646" s="58"/>
    </row>
    <row r="647" spans="1:25" ht="18" customHeight="1" x14ac:dyDescent="0.2">
      <c r="A647" s="23"/>
      <c r="B647" s="23"/>
      <c r="C647" s="23"/>
      <c r="D647" s="23"/>
      <c r="E647" s="58"/>
      <c r="F647" s="58"/>
      <c r="G647" s="58"/>
      <c r="H647" s="58"/>
      <c r="I647" s="8"/>
      <c r="J647" s="58"/>
      <c r="K647" s="58"/>
      <c r="L647" s="58"/>
      <c r="M647" s="58"/>
      <c r="N647" s="58"/>
      <c r="O647" s="58"/>
      <c r="P647" s="58"/>
      <c r="Q647" s="58"/>
      <c r="R647" s="58"/>
      <c r="S647" s="58"/>
      <c r="T647" s="58"/>
      <c r="U647" s="58"/>
      <c r="V647" s="58"/>
      <c r="W647" s="58"/>
      <c r="X647" s="58"/>
      <c r="Y647" s="58"/>
    </row>
    <row r="648" spans="1:25" ht="18" customHeight="1" x14ac:dyDescent="0.2">
      <c r="A648" s="23"/>
      <c r="B648" s="23"/>
      <c r="C648" s="23"/>
      <c r="D648" s="23"/>
      <c r="E648" s="58"/>
      <c r="F648" s="58"/>
      <c r="G648" s="58"/>
      <c r="H648" s="58"/>
      <c r="I648" s="8"/>
      <c r="J648" s="58"/>
      <c r="K648" s="58"/>
      <c r="L648" s="58"/>
      <c r="M648" s="58"/>
      <c r="N648" s="58"/>
      <c r="O648" s="58"/>
      <c r="P648" s="58"/>
      <c r="Q648" s="58"/>
      <c r="R648" s="58"/>
      <c r="S648" s="58"/>
      <c r="T648" s="58"/>
      <c r="U648" s="58"/>
      <c r="V648" s="58"/>
      <c r="W648" s="58"/>
      <c r="X648" s="58"/>
      <c r="Y648" s="58"/>
    </row>
    <row r="649" spans="1:25" ht="18" customHeight="1" x14ac:dyDescent="0.2">
      <c r="A649" s="23"/>
      <c r="B649" s="23"/>
      <c r="C649" s="23"/>
      <c r="D649" s="23"/>
      <c r="E649" s="58"/>
      <c r="F649" s="58"/>
      <c r="G649" s="58"/>
      <c r="H649" s="58"/>
      <c r="I649" s="8"/>
      <c r="J649" s="58"/>
      <c r="K649" s="58"/>
      <c r="L649" s="58"/>
      <c r="M649" s="58"/>
      <c r="N649" s="58"/>
      <c r="O649" s="58"/>
      <c r="P649" s="58"/>
      <c r="Q649" s="58"/>
      <c r="R649" s="58"/>
      <c r="S649" s="58"/>
      <c r="T649" s="58"/>
      <c r="U649" s="58"/>
      <c r="V649" s="58"/>
      <c r="W649" s="58"/>
      <c r="X649" s="58"/>
      <c r="Y649" s="58"/>
    </row>
    <row r="650" spans="1:25" ht="18" customHeight="1" x14ac:dyDescent="0.2">
      <c r="A650" s="23"/>
      <c r="B650" s="23"/>
      <c r="C650" s="23"/>
      <c r="D650" s="23"/>
      <c r="E650" s="58"/>
      <c r="F650" s="58"/>
      <c r="G650" s="58"/>
      <c r="H650" s="58"/>
      <c r="I650" s="8"/>
      <c r="J650" s="58"/>
      <c r="K650" s="58"/>
      <c r="L650" s="58"/>
      <c r="M650" s="58"/>
      <c r="N650" s="58"/>
      <c r="O650" s="58"/>
      <c r="P650" s="58"/>
      <c r="Q650" s="58"/>
      <c r="R650" s="58"/>
      <c r="S650" s="58"/>
      <c r="T650" s="58"/>
      <c r="U650" s="58"/>
      <c r="V650" s="58"/>
      <c r="W650" s="58"/>
      <c r="X650" s="58"/>
      <c r="Y650" s="58"/>
    </row>
    <row r="651" spans="1:25" ht="18" customHeight="1" x14ac:dyDescent="0.2">
      <c r="A651" s="23"/>
      <c r="B651" s="23"/>
      <c r="C651" s="23"/>
      <c r="D651" s="23"/>
      <c r="E651" s="58"/>
      <c r="F651" s="58"/>
      <c r="G651" s="58"/>
      <c r="H651" s="58"/>
      <c r="I651" s="8"/>
      <c r="J651" s="58"/>
      <c r="K651" s="58"/>
      <c r="L651" s="58"/>
      <c r="M651" s="58"/>
      <c r="N651" s="58"/>
      <c r="O651" s="58"/>
      <c r="P651" s="58"/>
      <c r="Q651" s="58"/>
      <c r="R651" s="58"/>
      <c r="S651" s="58"/>
      <c r="T651" s="58"/>
      <c r="U651" s="58"/>
      <c r="V651" s="58"/>
      <c r="W651" s="58"/>
      <c r="X651" s="58"/>
      <c r="Y651" s="58"/>
    </row>
    <row r="652" spans="1:25" ht="18" customHeight="1" x14ac:dyDescent="0.2">
      <c r="A652" s="23"/>
      <c r="B652" s="23"/>
      <c r="C652" s="23"/>
      <c r="D652" s="23"/>
      <c r="E652" s="58"/>
      <c r="F652" s="58"/>
      <c r="G652" s="58"/>
      <c r="H652" s="58"/>
      <c r="I652" s="8"/>
      <c r="J652" s="58"/>
      <c r="K652" s="58"/>
      <c r="L652" s="58"/>
      <c r="M652" s="58"/>
      <c r="N652" s="58"/>
      <c r="O652" s="58"/>
      <c r="P652" s="58"/>
      <c r="Q652" s="58"/>
      <c r="R652" s="58"/>
      <c r="S652" s="58"/>
      <c r="T652" s="58"/>
      <c r="U652" s="58"/>
      <c r="V652" s="58"/>
      <c r="W652" s="58"/>
      <c r="X652" s="58"/>
      <c r="Y652" s="58"/>
    </row>
    <row r="653" spans="1:25" ht="18" customHeight="1" x14ac:dyDescent="0.2">
      <c r="A653" s="23"/>
      <c r="B653" s="23"/>
      <c r="C653" s="23"/>
      <c r="D653" s="23"/>
      <c r="E653" s="58"/>
      <c r="F653" s="58"/>
      <c r="G653" s="58"/>
      <c r="H653" s="58"/>
      <c r="I653" s="8"/>
      <c r="J653" s="58"/>
      <c r="K653" s="58"/>
      <c r="L653" s="58"/>
      <c r="M653" s="58"/>
      <c r="N653" s="58"/>
      <c r="O653" s="58"/>
      <c r="P653" s="58"/>
      <c r="Q653" s="58"/>
      <c r="R653" s="58"/>
      <c r="S653" s="58"/>
      <c r="T653" s="58"/>
      <c r="U653" s="58"/>
      <c r="V653" s="58"/>
      <c r="W653" s="58"/>
      <c r="X653" s="58"/>
      <c r="Y653" s="58"/>
    </row>
    <row r="654" spans="1:25" ht="18" customHeight="1" x14ac:dyDescent="0.2">
      <c r="A654" s="23"/>
      <c r="B654" s="23"/>
      <c r="C654" s="23"/>
      <c r="D654" s="23"/>
      <c r="E654" s="58"/>
      <c r="F654" s="58"/>
      <c r="G654" s="58"/>
      <c r="H654" s="58"/>
      <c r="I654" s="8"/>
      <c r="J654" s="58"/>
      <c r="K654" s="58"/>
      <c r="L654" s="58"/>
      <c r="M654" s="58"/>
      <c r="N654" s="58"/>
      <c r="O654" s="58"/>
      <c r="P654" s="58"/>
      <c r="Q654" s="58"/>
      <c r="R654" s="58"/>
      <c r="S654" s="58"/>
      <c r="T654" s="58"/>
      <c r="U654" s="58"/>
      <c r="V654" s="58"/>
      <c r="W654" s="58"/>
      <c r="X654" s="58"/>
      <c r="Y654" s="58"/>
    </row>
    <row r="655" spans="1:25" ht="18" customHeight="1" x14ac:dyDescent="0.2">
      <c r="A655" s="23"/>
      <c r="B655" s="23"/>
      <c r="C655" s="23"/>
      <c r="D655" s="23"/>
      <c r="E655" s="58"/>
      <c r="F655" s="58"/>
      <c r="G655" s="58"/>
      <c r="H655" s="58"/>
      <c r="I655" s="8"/>
      <c r="J655" s="58"/>
      <c r="K655" s="58"/>
      <c r="L655" s="58"/>
      <c r="M655" s="58"/>
      <c r="N655" s="58"/>
      <c r="O655" s="58"/>
      <c r="P655" s="58"/>
      <c r="Q655" s="58"/>
      <c r="R655" s="58"/>
      <c r="S655" s="58"/>
      <c r="T655" s="58"/>
      <c r="U655" s="58"/>
      <c r="V655" s="58"/>
      <c r="W655" s="58"/>
      <c r="X655" s="58"/>
      <c r="Y655" s="58"/>
    </row>
    <row r="656" spans="1:25" ht="18" customHeight="1" x14ac:dyDescent="0.2">
      <c r="A656" s="23"/>
      <c r="B656" s="23"/>
      <c r="C656" s="23"/>
      <c r="D656" s="23"/>
      <c r="E656" s="58"/>
      <c r="F656" s="58"/>
      <c r="G656" s="58"/>
      <c r="H656" s="58"/>
      <c r="I656" s="8"/>
      <c r="J656" s="58"/>
      <c r="K656" s="58"/>
      <c r="L656" s="58"/>
      <c r="M656" s="58"/>
      <c r="N656" s="58"/>
      <c r="O656" s="58"/>
      <c r="P656" s="58"/>
      <c r="Q656" s="58"/>
      <c r="R656" s="58"/>
      <c r="S656" s="58"/>
      <c r="T656" s="58"/>
      <c r="U656" s="58"/>
      <c r="V656" s="58"/>
      <c r="W656" s="58"/>
      <c r="X656" s="58"/>
      <c r="Y656" s="58"/>
    </row>
    <row r="657" spans="1:25" ht="18" customHeight="1" x14ac:dyDescent="0.2">
      <c r="A657" s="23"/>
      <c r="B657" s="23"/>
      <c r="C657" s="23"/>
      <c r="D657" s="23"/>
      <c r="E657" s="58"/>
      <c r="F657" s="58"/>
      <c r="G657" s="58"/>
      <c r="H657" s="58"/>
      <c r="I657" s="8"/>
      <c r="J657" s="58"/>
      <c r="K657" s="58"/>
      <c r="L657" s="58"/>
      <c r="M657" s="58"/>
      <c r="N657" s="58"/>
      <c r="O657" s="58"/>
      <c r="P657" s="58"/>
      <c r="Q657" s="58"/>
      <c r="R657" s="58"/>
      <c r="S657" s="58"/>
      <c r="T657" s="58"/>
      <c r="U657" s="58"/>
      <c r="V657" s="58"/>
      <c r="W657" s="58"/>
      <c r="X657" s="58"/>
      <c r="Y657" s="58"/>
    </row>
    <row r="658" spans="1:25" ht="18" customHeight="1" x14ac:dyDescent="0.2">
      <c r="A658" s="23"/>
      <c r="B658" s="23"/>
      <c r="C658" s="23"/>
      <c r="D658" s="23"/>
      <c r="E658" s="58"/>
      <c r="F658" s="58"/>
      <c r="G658" s="58"/>
      <c r="H658" s="58"/>
      <c r="I658" s="8"/>
      <c r="J658" s="58"/>
      <c r="K658" s="58"/>
      <c r="L658" s="58"/>
      <c r="M658" s="58"/>
      <c r="N658" s="58"/>
      <c r="O658" s="58"/>
      <c r="P658" s="58"/>
      <c r="Q658" s="58"/>
      <c r="R658" s="58"/>
      <c r="S658" s="58"/>
      <c r="T658" s="58"/>
      <c r="U658" s="58"/>
      <c r="V658" s="58"/>
      <c r="W658" s="58"/>
      <c r="X658" s="58"/>
      <c r="Y658" s="58"/>
    </row>
    <row r="659" spans="1:25" ht="18" customHeight="1" x14ac:dyDescent="0.2">
      <c r="A659" s="23"/>
      <c r="B659" s="23"/>
      <c r="C659" s="23"/>
      <c r="D659" s="23"/>
      <c r="E659" s="58"/>
      <c r="F659" s="58"/>
      <c r="G659" s="58"/>
      <c r="H659" s="58"/>
      <c r="I659" s="8"/>
      <c r="J659" s="58"/>
      <c r="K659" s="58"/>
      <c r="L659" s="58"/>
      <c r="M659" s="58"/>
      <c r="N659" s="58"/>
      <c r="O659" s="58"/>
      <c r="P659" s="58"/>
      <c r="Q659" s="58"/>
      <c r="R659" s="58"/>
      <c r="S659" s="58"/>
      <c r="T659" s="58"/>
      <c r="U659" s="58"/>
      <c r="V659" s="58"/>
      <c r="W659" s="58"/>
      <c r="X659" s="58"/>
      <c r="Y659" s="58"/>
    </row>
    <row r="660" spans="1:25" ht="18" customHeight="1" x14ac:dyDescent="0.2">
      <c r="A660" s="23"/>
      <c r="B660" s="23"/>
      <c r="C660" s="23"/>
      <c r="D660" s="23"/>
      <c r="E660" s="58"/>
      <c r="F660" s="58"/>
      <c r="G660" s="58"/>
      <c r="H660" s="58"/>
      <c r="I660" s="8"/>
      <c r="J660" s="58"/>
      <c r="K660" s="58"/>
      <c r="L660" s="58"/>
      <c r="M660" s="58"/>
      <c r="N660" s="58"/>
      <c r="O660" s="58"/>
      <c r="P660" s="58"/>
      <c r="Q660" s="58"/>
      <c r="R660" s="58"/>
      <c r="S660" s="58"/>
      <c r="T660" s="58"/>
      <c r="U660" s="58"/>
      <c r="V660" s="58"/>
      <c r="W660" s="58"/>
      <c r="X660" s="58"/>
      <c r="Y660" s="58"/>
    </row>
    <row r="661" spans="1:25" ht="18" customHeight="1" x14ac:dyDescent="0.2">
      <c r="A661" s="23"/>
      <c r="B661" s="23"/>
      <c r="C661" s="23"/>
      <c r="D661" s="23"/>
      <c r="E661" s="58"/>
      <c r="F661" s="58"/>
      <c r="G661" s="58"/>
      <c r="H661" s="58"/>
      <c r="I661" s="8"/>
      <c r="J661" s="58"/>
      <c r="K661" s="58"/>
      <c r="L661" s="58"/>
      <c r="M661" s="58"/>
      <c r="N661" s="58"/>
      <c r="O661" s="58"/>
      <c r="P661" s="58"/>
      <c r="Q661" s="58"/>
      <c r="R661" s="58"/>
      <c r="S661" s="58"/>
      <c r="T661" s="58"/>
      <c r="U661" s="58"/>
      <c r="V661" s="58"/>
      <c r="W661" s="58"/>
      <c r="X661" s="58"/>
      <c r="Y661" s="58"/>
    </row>
    <row r="662" spans="1:25" ht="18" customHeight="1" x14ac:dyDescent="0.2">
      <c r="A662" s="23"/>
      <c r="B662" s="23"/>
      <c r="C662" s="23"/>
      <c r="D662" s="23"/>
      <c r="E662" s="58"/>
      <c r="F662" s="58"/>
      <c r="G662" s="58"/>
      <c r="H662" s="58"/>
      <c r="I662" s="8"/>
      <c r="J662" s="58"/>
      <c r="K662" s="58"/>
      <c r="L662" s="58"/>
      <c r="M662" s="58"/>
      <c r="N662" s="58"/>
      <c r="O662" s="58"/>
      <c r="P662" s="58"/>
      <c r="Q662" s="58"/>
      <c r="R662" s="58"/>
      <c r="S662" s="58"/>
      <c r="T662" s="58"/>
      <c r="U662" s="58"/>
      <c r="V662" s="58"/>
      <c r="W662" s="58"/>
      <c r="X662" s="58"/>
      <c r="Y662" s="58"/>
    </row>
    <row r="663" spans="1:25" ht="18" customHeight="1" x14ac:dyDescent="0.2">
      <c r="A663" s="23"/>
      <c r="B663" s="23"/>
      <c r="C663" s="23"/>
      <c r="D663" s="23"/>
      <c r="E663" s="58"/>
      <c r="F663" s="58"/>
      <c r="G663" s="58"/>
      <c r="H663" s="58"/>
      <c r="I663" s="8"/>
      <c r="J663" s="58"/>
      <c r="K663" s="58"/>
      <c r="L663" s="58"/>
      <c r="M663" s="58"/>
      <c r="N663" s="58"/>
      <c r="O663" s="58"/>
      <c r="P663" s="58"/>
      <c r="Q663" s="58"/>
      <c r="R663" s="58"/>
      <c r="S663" s="58"/>
      <c r="T663" s="58"/>
      <c r="U663" s="58"/>
      <c r="V663" s="58"/>
      <c r="W663" s="58"/>
      <c r="X663" s="58"/>
      <c r="Y663" s="58"/>
    </row>
    <row r="664" spans="1:25" ht="18" customHeight="1" x14ac:dyDescent="0.2">
      <c r="A664" s="23"/>
      <c r="B664" s="23"/>
      <c r="C664" s="23"/>
      <c r="D664" s="23"/>
      <c r="E664" s="58"/>
      <c r="F664" s="58"/>
      <c r="G664" s="58"/>
      <c r="H664" s="58"/>
      <c r="I664" s="8"/>
      <c r="J664" s="58"/>
      <c r="K664" s="58"/>
      <c r="L664" s="58"/>
      <c r="M664" s="58"/>
      <c r="N664" s="58"/>
      <c r="O664" s="58"/>
      <c r="P664" s="58"/>
      <c r="Q664" s="58"/>
      <c r="R664" s="58"/>
      <c r="S664" s="58"/>
      <c r="T664" s="58"/>
      <c r="U664" s="58"/>
      <c r="V664" s="58"/>
      <c r="W664" s="58"/>
      <c r="X664" s="58"/>
      <c r="Y664" s="58"/>
    </row>
    <row r="665" spans="1:25" ht="18" customHeight="1" x14ac:dyDescent="0.2">
      <c r="A665" s="23"/>
      <c r="B665" s="23"/>
      <c r="C665" s="23"/>
      <c r="D665" s="23"/>
      <c r="E665" s="58"/>
      <c r="F665" s="58"/>
      <c r="G665" s="58"/>
      <c r="H665" s="58"/>
      <c r="I665" s="8"/>
      <c r="J665" s="58"/>
      <c r="K665" s="58"/>
      <c r="L665" s="58"/>
      <c r="M665" s="58"/>
      <c r="N665" s="58"/>
      <c r="O665" s="58"/>
      <c r="P665" s="58"/>
      <c r="Q665" s="58"/>
      <c r="R665" s="58"/>
      <c r="S665" s="58"/>
      <c r="T665" s="58"/>
      <c r="U665" s="58"/>
      <c r="V665" s="58"/>
      <c r="W665" s="58"/>
      <c r="X665" s="58"/>
      <c r="Y665" s="58"/>
    </row>
    <row r="666" spans="1:25" ht="18" customHeight="1" x14ac:dyDescent="0.2">
      <c r="A666" s="23"/>
      <c r="B666" s="23"/>
      <c r="C666" s="23"/>
      <c r="D666" s="23"/>
      <c r="E666" s="58"/>
      <c r="F666" s="58"/>
      <c r="G666" s="58"/>
      <c r="H666" s="58"/>
      <c r="I666" s="8"/>
      <c r="J666" s="58"/>
      <c r="K666" s="58"/>
      <c r="L666" s="58"/>
      <c r="M666" s="58"/>
      <c r="N666" s="58"/>
      <c r="O666" s="58"/>
      <c r="P666" s="58"/>
      <c r="Q666" s="58"/>
      <c r="R666" s="58"/>
      <c r="S666" s="58"/>
      <c r="T666" s="58"/>
      <c r="U666" s="58"/>
      <c r="V666" s="58"/>
      <c r="W666" s="58"/>
      <c r="X666" s="58"/>
      <c r="Y666" s="58"/>
    </row>
    <row r="667" spans="1:25" ht="18" customHeight="1" x14ac:dyDescent="0.2">
      <c r="A667" s="23"/>
      <c r="B667" s="23"/>
      <c r="C667" s="23"/>
      <c r="D667" s="23"/>
      <c r="E667" s="58"/>
      <c r="F667" s="58"/>
      <c r="G667" s="58"/>
      <c r="H667" s="58"/>
      <c r="I667" s="8"/>
      <c r="J667" s="58"/>
      <c r="K667" s="58"/>
      <c r="L667" s="58"/>
      <c r="M667" s="58"/>
      <c r="N667" s="58"/>
      <c r="O667" s="58"/>
      <c r="P667" s="58"/>
      <c r="Q667" s="58"/>
      <c r="R667" s="58"/>
      <c r="S667" s="58"/>
      <c r="T667" s="58"/>
      <c r="U667" s="58"/>
      <c r="V667" s="58"/>
      <c r="W667" s="58"/>
      <c r="X667" s="58"/>
      <c r="Y667" s="58"/>
    </row>
    <row r="668" spans="1:25" ht="18" customHeight="1" x14ac:dyDescent="0.2">
      <c r="A668" s="23"/>
      <c r="B668" s="23"/>
      <c r="C668" s="23"/>
      <c r="D668" s="23"/>
      <c r="E668" s="58"/>
      <c r="F668" s="58"/>
      <c r="G668" s="58"/>
      <c r="H668" s="58"/>
      <c r="I668" s="8"/>
      <c r="J668" s="58"/>
      <c r="K668" s="58"/>
      <c r="L668" s="58"/>
      <c r="M668" s="58"/>
      <c r="N668" s="58"/>
      <c r="O668" s="58"/>
      <c r="P668" s="58"/>
      <c r="Q668" s="58"/>
      <c r="R668" s="58"/>
      <c r="S668" s="58"/>
      <c r="T668" s="58"/>
      <c r="U668" s="58"/>
      <c r="V668" s="58"/>
      <c r="W668" s="58"/>
      <c r="X668" s="58"/>
      <c r="Y668" s="58"/>
    </row>
    <row r="669" spans="1:25" ht="18" customHeight="1" x14ac:dyDescent="0.2">
      <c r="A669" s="23"/>
      <c r="B669" s="23"/>
      <c r="C669" s="23"/>
      <c r="D669" s="23"/>
      <c r="E669" s="58"/>
      <c r="F669" s="58"/>
      <c r="G669" s="58"/>
      <c r="H669" s="58"/>
      <c r="I669" s="8"/>
      <c r="J669" s="58"/>
      <c r="K669" s="58"/>
      <c r="L669" s="58"/>
      <c r="M669" s="58"/>
      <c r="N669" s="58"/>
      <c r="O669" s="58"/>
      <c r="P669" s="58"/>
      <c r="Q669" s="58"/>
      <c r="R669" s="58"/>
      <c r="S669" s="58"/>
      <c r="T669" s="58"/>
      <c r="U669" s="58"/>
      <c r="V669" s="58"/>
      <c r="W669" s="58"/>
      <c r="X669" s="58"/>
      <c r="Y669" s="58"/>
    </row>
    <row r="670" spans="1:25" ht="18" customHeight="1" x14ac:dyDescent="0.2">
      <c r="A670" s="23"/>
      <c r="B670" s="23"/>
      <c r="C670" s="23"/>
      <c r="D670" s="23"/>
      <c r="E670" s="58"/>
      <c r="F670" s="58"/>
      <c r="G670" s="58"/>
      <c r="H670" s="58"/>
      <c r="I670" s="8"/>
      <c r="J670" s="58"/>
      <c r="K670" s="58"/>
      <c r="L670" s="58"/>
      <c r="M670" s="58"/>
      <c r="N670" s="58"/>
      <c r="O670" s="58"/>
      <c r="P670" s="58"/>
      <c r="Q670" s="58"/>
      <c r="R670" s="58"/>
      <c r="S670" s="58"/>
      <c r="T670" s="58"/>
      <c r="U670" s="58"/>
      <c r="V670" s="58"/>
      <c r="W670" s="58"/>
      <c r="X670" s="58"/>
      <c r="Y670" s="58"/>
    </row>
    <row r="671" spans="1:25" ht="18" customHeight="1" x14ac:dyDescent="0.2">
      <c r="A671" s="23"/>
      <c r="B671" s="23"/>
      <c r="C671" s="23"/>
      <c r="D671" s="23"/>
      <c r="E671" s="58"/>
      <c r="F671" s="58"/>
      <c r="G671" s="58"/>
      <c r="H671" s="58"/>
      <c r="I671" s="8"/>
      <c r="J671" s="58"/>
      <c r="K671" s="58"/>
      <c r="L671" s="58"/>
      <c r="M671" s="58"/>
      <c r="N671" s="58"/>
      <c r="O671" s="58"/>
      <c r="P671" s="58"/>
      <c r="Q671" s="58"/>
      <c r="R671" s="58"/>
      <c r="S671" s="58"/>
      <c r="T671" s="58"/>
      <c r="U671" s="58"/>
      <c r="V671" s="58"/>
      <c r="W671" s="58"/>
      <c r="X671" s="58"/>
      <c r="Y671" s="58"/>
    </row>
    <row r="672" spans="1:25" ht="18" customHeight="1" x14ac:dyDescent="0.2">
      <c r="A672" s="23"/>
      <c r="B672" s="23"/>
      <c r="C672" s="23"/>
      <c r="D672" s="23"/>
      <c r="E672" s="58"/>
      <c r="F672" s="58"/>
      <c r="G672" s="58"/>
      <c r="H672" s="58"/>
      <c r="I672" s="8"/>
      <c r="J672" s="58"/>
      <c r="K672" s="58"/>
      <c r="L672" s="58"/>
      <c r="M672" s="58"/>
      <c r="N672" s="58"/>
      <c r="O672" s="58"/>
      <c r="P672" s="58"/>
      <c r="Q672" s="58"/>
      <c r="R672" s="58"/>
      <c r="S672" s="58"/>
      <c r="T672" s="58"/>
      <c r="U672" s="58"/>
      <c r="V672" s="58"/>
      <c r="W672" s="58"/>
      <c r="X672" s="58"/>
      <c r="Y672" s="58"/>
    </row>
    <row r="673" spans="1:25" ht="18" customHeight="1" x14ac:dyDescent="0.2">
      <c r="A673" s="23"/>
      <c r="B673" s="23"/>
      <c r="C673" s="23"/>
      <c r="D673" s="23"/>
      <c r="E673" s="58"/>
      <c r="F673" s="58"/>
      <c r="G673" s="58"/>
      <c r="H673" s="58"/>
      <c r="I673" s="8"/>
      <c r="J673" s="58"/>
      <c r="K673" s="58"/>
      <c r="L673" s="58"/>
      <c r="M673" s="58"/>
      <c r="N673" s="58"/>
      <c r="O673" s="58"/>
      <c r="P673" s="58"/>
      <c r="Q673" s="58"/>
      <c r="R673" s="58"/>
      <c r="S673" s="58"/>
      <c r="T673" s="58"/>
      <c r="U673" s="58"/>
      <c r="V673" s="58"/>
      <c r="W673" s="58"/>
      <c r="X673" s="58"/>
      <c r="Y673" s="58"/>
    </row>
    <row r="674" spans="1:25" ht="18" customHeight="1" x14ac:dyDescent="0.2">
      <c r="A674" s="23"/>
      <c r="B674" s="23"/>
      <c r="C674" s="23"/>
      <c r="D674" s="23"/>
      <c r="E674" s="58"/>
      <c r="F674" s="58"/>
      <c r="G674" s="58"/>
      <c r="H674" s="58"/>
      <c r="I674" s="8"/>
      <c r="J674" s="58"/>
      <c r="K674" s="58"/>
      <c r="L674" s="58"/>
      <c r="M674" s="58"/>
      <c r="N674" s="58"/>
      <c r="O674" s="58"/>
      <c r="P674" s="58"/>
      <c r="Q674" s="58"/>
      <c r="R674" s="58"/>
      <c r="S674" s="58"/>
      <c r="T674" s="58"/>
      <c r="U674" s="58"/>
      <c r="V674" s="58"/>
      <c r="W674" s="58"/>
      <c r="X674" s="58"/>
      <c r="Y674" s="58"/>
    </row>
    <row r="675" spans="1:25" ht="18" customHeight="1" x14ac:dyDescent="0.2">
      <c r="A675" s="23"/>
      <c r="B675" s="23"/>
      <c r="C675" s="23"/>
      <c r="D675" s="23"/>
      <c r="E675" s="58"/>
      <c r="F675" s="58"/>
      <c r="G675" s="58"/>
      <c r="H675" s="58"/>
      <c r="I675" s="8"/>
      <c r="J675" s="58"/>
      <c r="K675" s="58"/>
      <c r="L675" s="58"/>
      <c r="M675" s="58"/>
      <c r="N675" s="58"/>
      <c r="O675" s="58"/>
      <c r="P675" s="58"/>
      <c r="Q675" s="58"/>
      <c r="R675" s="58"/>
      <c r="S675" s="58"/>
      <c r="T675" s="58"/>
      <c r="U675" s="58"/>
      <c r="V675" s="58"/>
      <c r="W675" s="58"/>
      <c r="X675" s="58"/>
      <c r="Y675" s="58"/>
    </row>
    <row r="676" spans="1:25" ht="18" customHeight="1" x14ac:dyDescent="0.2">
      <c r="A676" s="23"/>
      <c r="B676" s="23"/>
      <c r="C676" s="23"/>
      <c r="D676" s="23"/>
      <c r="E676" s="58"/>
      <c r="F676" s="58"/>
      <c r="G676" s="58"/>
      <c r="H676" s="58"/>
      <c r="I676" s="8"/>
      <c r="J676" s="58"/>
      <c r="K676" s="58"/>
      <c r="L676" s="58"/>
      <c r="M676" s="58"/>
      <c r="N676" s="58"/>
      <c r="O676" s="58"/>
      <c r="P676" s="58"/>
      <c r="Q676" s="58"/>
      <c r="R676" s="58"/>
      <c r="S676" s="58"/>
      <c r="T676" s="58"/>
      <c r="U676" s="58"/>
      <c r="V676" s="58"/>
      <c r="W676" s="58"/>
      <c r="X676" s="58"/>
      <c r="Y676" s="58"/>
    </row>
    <row r="677" spans="1:25" ht="18" customHeight="1" x14ac:dyDescent="0.2">
      <c r="A677" s="23"/>
      <c r="B677" s="23"/>
      <c r="C677" s="23"/>
      <c r="D677" s="23"/>
      <c r="E677" s="58"/>
      <c r="F677" s="58"/>
      <c r="G677" s="58"/>
      <c r="H677" s="58"/>
      <c r="I677" s="8"/>
      <c r="J677" s="58"/>
      <c r="K677" s="58"/>
      <c r="L677" s="58"/>
      <c r="M677" s="58"/>
      <c r="N677" s="58"/>
      <c r="O677" s="58"/>
      <c r="P677" s="58"/>
      <c r="Q677" s="58"/>
      <c r="R677" s="58"/>
      <c r="S677" s="58"/>
      <c r="T677" s="58"/>
      <c r="U677" s="58"/>
      <c r="V677" s="58"/>
      <c r="W677" s="58"/>
      <c r="X677" s="58"/>
      <c r="Y677" s="58"/>
    </row>
    <row r="678" spans="1:25" ht="18" customHeight="1" x14ac:dyDescent="0.2">
      <c r="A678" s="23"/>
      <c r="B678" s="23"/>
      <c r="C678" s="23"/>
      <c r="D678" s="23"/>
      <c r="E678" s="58"/>
      <c r="F678" s="58"/>
      <c r="G678" s="58"/>
      <c r="H678" s="58"/>
      <c r="I678" s="8"/>
      <c r="J678" s="58"/>
      <c r="K678" s="58"/>
      <c r="L678" s="58"/>
      <c r="M678" s="58"/>
      <c r="N678" s="58"/>
      <c r="O678" s="58"/>
      <c r="P678" s="58"/>
      <c r="Q678" s="58"/>
      <c r="R678" s="58"/>
      <c r="S678" s="58"/>
      <c r="T678" s="58"/>
      <c r="U678" s="58"/>
      <c r="V678" s="58"/>
      <c r="W678" s="58"/>
      <c r="X678" s="58"/>
      <c r="Y678" s="58"/>
    </row>
    <row r="679" spans="1:25" ht="18" customHeight="1" x14ac:dyDescent="0.2">
      <c r="A679" s="23"/>
      <c r="B679" s="23"/>
      <c r="C679" s="23"/>
      <c r="D679" s="23"/>
      <c r="E679" s="58"/>
      <c r="F679" s="58"/>
      <c r="G679" s="58"/>
      <c r="H679" s="58"/>
      <c r="I679" s="8"/>
      <c r="J679" s="58"/>
      <c r="K679" s="58"/>
      <c r="L679" s="58"/>
      <c r="M679" s="58"/>
      <c r="N679" s="58"/>
      <c r="O679" s="58"/>
      <c r="P679" s="58"/>
      <c r="Q679" s="58"/>
      <c r="R679" s="58"/>
      <c r="S679" s="58"/>
      <c r="T679" s="58"/>
      <c r="U679" s="58"/>
      <c r="V679" s="58"/>
      <c r="W679" s="58"/>
      <c r="X679" s="58"/>
      <c r="Y679" s="58"/>
    </row>
    <row r="680" spans="1:25" ht="18" customHeight="1" x14ac:dyDescent="0.2">
      <c r="A680" s="23"/>
      <c r="B680" s="23"/>
      <c r="C680" s="23"/>
      <c r="D680" s="23"/>
      <c r="E680" s="58"/>
      <c r="F680" s="58"/>
      <c r="G680" s="58"/>
      <c r="H680" s="58"/>
      <c r="I680" s="8"/>
      <c r="J680" s="58"/>
      <c r="K680" s="58"/>
      <c r="L680" s="58"/>
      <c r="M680" s="58"/>
      <c r="N680" s="58"/>
      <c r="O680" s="58"/>
      <c r="P680" s="58"/>
      <c r="Q680" s="58"/>
      <c r="R680" s="58"/>
      <c r="S680" s="58"/>
      <c r="T680" s="58"/>
      <c r="U680" s="58"/>
      <c r="V680" s="58"/>
      <c r="W680" s="58"/>
      <c r="X680" s="58"/>
      <c r="Y680" s="58"/>
    </row>
    <row r="681" spans="1:25" ht="18" customHeight="1" x14ac:dyDescent="0.2">
      <c r="A681" s="23"/>
      <c r="B681" s="23"/>
      <c r="C681" s="23"/>
      <c r="D681" s="23"/>
      <c r="E681" s="58"/>
      <c r="F681" s="58"/>
      <c r="G681" s="58"/>
      <c r="H681" s="58"/>
      <c r="I681" s="8"/>
      <c r="J681" s="58"/>
      <c r="K681" s="58"/>
      <c r="L681" s="58"/>
      <c r="M681" s="58"/>
      <c r="N681" s="58"/>
      <c r="O681" s="58"/>
      <c r="P681" s="58"/>
      <c r="Q681" s="58"/>
      <c r="R681" s="58"/>
      <c r="S681" s="58"/>
      <c r="T681" s="58"/>
      <c r="U681" s="58"/>
      <c r="V681" s="58"/>
      <c r="W681" s="58"/>
      <c r="X681" s="58"/>
      <c r="Y681" s="58"/>
    </row>
    <row r="682" spans="1:25" ht="18" customHeight="1" x14ac:dyDescent="0.2">
      <c r="A682" s="23"/>
      <c r="B682" s="23"/>
      <c r="C682" s="23"/>
      <c r="D682" s="23"/>
      <c r="E682" s="58"/>
      <c r="F682" s="58"/>
      <c r="G682" s="58"/>
      <c r="H682" s="58"/>
      <c r="I682" s="8"/>
      <c r="J682" s="58"/>
      <c r="K682" s="58"/>
      <c r="L682" s="58"/>
      <c r="M682" s="58"/>
      <c r="N682" s="58"/>
      <c r="O682" s="58"/>
      <c r="P682" s="58"/>
      <c r="Q682" s="58"/>
      <c r="R682" s="58"/>
      <c r="S682" s="58"/>
      <c r="T682" s="58"/>
      <c r="U682" s="58"/>
      <c r="V682" s="58"/>
      <c r="W682" s="58"/>
      <c r="X682" s="58"/>
      <c r="Y682" s="58"/>
    </row>
    <row r="683" spans="1:25" ht="18" customHeight="1" x14ac:dyDescent="0.2">
      <c r="A683" s="23"/>
      <c r="B683" s="23"/>
      <c r="C683" s="23"/>
      <c r="D683" s="23"/>
      <c r="E683" s="58"/>
      <c r="F683" s="58"/>
      <c r="G683" s="58"/>
      <c r="H683" s="58"/>
      <c r="I683" s="8"/>
      <c r="J683" s="58"/>
      <c r="K683" s="58"/>
      <c r="L683" s="58"/>
      <c r="M683" s="58"/>
      <c r="N683" s="58"/>
      <c r="O683" s="58"/>
      <c r="P683" s="58"/>
      <c r="Q683" s="58"/>
      <c r="R683" s="58"/>
      <c r="S683" s="58"/>
      <c r="T683" s="58"/>
      <c r="U683" s="58"/>
      <c r="V683" s="58"/>
      <c r="W683" s="58"/>
      <c r="X683" s="58"/>
      <c r="Y683" s="58"/>
    </row>
    <row r="684" spans="1:25" ht="18" customHeight="1" x14ac:dyDescent="0.2">
      <c r="A684" s="23"/>
      <c r="B684" s="23"/>
      <c r="C684" s="23"/>
      <c r="D684" s="23"/>
      <c r="E684" s="58"/>
      <c r="F684" s="58"/>
      <c r="G684" s="58"/>
      <c r="H684" s="58"/>
      <c r="I684" s="8"/>
      <c r="J684" s="58"/>
      <c r="K684" s="58"/>
      <c r="L684" s="58"/>
      <c r="M684" s="58"/>
      <c r="N684" s="58"/>
      <c r="O684" s="58"/>
      <c r="P684" s="58"/>
      <c r="Q684" s="58"/>
      <c r="R684" s="58"/>
      <c r="S684" s="58"/>
      <c r="T684" s="58"/>
      <c r="U684" s="58"/>
      <c r="V684" s="58"/>
      <c r="W684" s="58"/>
      <c r="X684" s="58"/>
      <c r="Y684" s="58"/>
    </row>
    <row r="685" spans="1:25" ht="18" customHeight="1" x14ac:dyDescent="0.2">
      <c r="A685" s="23"/>
      <c r="B685" s="23"/>
      <c r="C685" s="23"/>
      <c r="D685" s="23"/>
      <c r="E685" s="58"/>
      <c r="F685" s="58"/>
      <c r="G685" s="58"/>
      <c r="H685" s="58"/>
      <c r="I685" s="8"/>
      <c r="J685" s="58"/>
      <c r="K685" s="58"/>
      <c r="L685" s="58"/>
      <c r="M685" s="58"/>
      <c r="N685" s="58"/>
      <c r="O685" s="58"/>
      <c r="P685" s="58"/>
      <c r="Q685" s="58"/>
      <c r="R685" s="58"/>
      <c r="S685" s="58"/>
      <c r="T685" s="58"/>
      <c r="U685" s="58"/>
      <c r="V685" s="58"/>
      <c r="W685" s="58"/>
      <c r="X685" s="58"/>
      <c r="Y685" s="58"/>
    </row>
    <row r="686" spans="1:25" ht="18" customHeight="1" x14ac:dyDescent="0.2">
      <c r="A686" s="23"/>
      <c r="B686" s="23"/>
      <c r="C686" s="23"/>
      <c r="D686" s="23"/>
      <c r="E686" s="58"/>
      <c r="F686" s="58"/>
      <c r="G686" s="58"/>
      <c r="H686" s="58"/>
      <c r="I686" s="8"/>
      <c r="J686" s="58"/>
      <c r="K686" s="58"/>
      <c r="L686" s="58"/>
      <c r="M686" s="58"/>
      <c r="N686" s="58"/>
      <c r="O686" s="58"/>
      <c r="P686" s="58"/>
      <c r="Q686" s="58"/>
      <c r="R686" s="58"/>
      <c r="S686" s="58"/>
      <c r="T686" s="58"/>
      <c r="U686" s="58"/>
      <c r="V686" s="58"/>
      <c r="W686" s="58"/>
      <c r="X686" s="58"/>
      <c r="Y686" s="58"/>
    </row>
    <row r="687" spans="1:25" ht="18" customHeight="1" x14ac:dyDescent="0.2">
      <c r="A687" s="23"/>
      <c r="B687" s="23"/>
      <c r="C687" s="23"/>
      <c r="D687" s="23"/>
      <c r="E687" s="58"/>
      <c r="F687" s="58"/>
      <c r="G687" s="58"/>
      <c r="H687" s="58"/>
      <c r="I687" s="8"/>
      <c r="J687" s="58"/>
      <c r="K687" s="58"/>
      <c r="L687" s="58"/>
      <c r="M687" s="58"/>
      <c r="N687" s="58"/>
      <c r="O687" s="58"/>
      <c r="P687" s="58"/>
      <c r="Q687" s="58"/>
      <c r="R687" s="58"/>
      <c r="S687" s="58"/>
      <c r="T687" s="58"/>
      <c r="U687" s="58"/>
      <c r="V687" s="58"/>
      <c r="W687" s="58"/>
      <c r="X687" s="58"/>
      <c r="Y687" s="58"/>
    </row>
    <row r="688" spans="1:25" ht="18" customHeight="1" x14ac:dyDescent="0.2">
      <c r="A688" s="23"/>
      <c r="B688" s="23"/>
      <c r="C688" s="23"/>
      <c r="D688" s="23"/>
      <c r="E688" s="58"/>
      <c r="F688" s="58"/>
      <c r="G688" s="58"/>
      <c r="H688" s="58"/>
      <c r="I688" s="8"/>
      <c r="J688" s="58"/>
      <c r="K688" s="58"/>
      <c r="L688" s="58"/>
      <c r="M688" s="58"/>
      <c r="N688" s="58"/>
      <c r="O688" s="58"/>
      <c r="P688" s="58"/>
      <c r="Q688" s="58"/>
      <c r="R688" s="58"/>
      <c r="S688" s="58"/>
      <c r="T688" s="58"/>
      <c r="U688" s="58"/>
      <c r="V688" s="58"/>
      <c r="W688" s="58"/>
      <c r="X688" s="58"/>
      <c r="Y688" s="58"/>
    </row>
    <row r="689" spans="1:25" ht="18" customHeight="1" x14ac:dyDescent="0.2">
      <c r="A689" s="23"/>
      <c r="B689" s="23"/>
      <c r="C689" s="23"/>
      <c r="D689" s="23"/>
      <c r="E689" s="58"/>
      <c r="F689" s="58"/>
      <c r="G689" s="58"/>
      <c r="H689" s="58"/>
      <c r="I689" s="8"/>
      <c r="J689" s="58"/>
      <c r="K689" s="58"/>
      <c r="L689" s="58"/>
      <c r="M689" s="58"/>
      <c r="N689" s="58"/>
      <c r="O689" s="58"/>
      <c r="P689" s="58"/>
      <c r="Q689" s="58"/>
      <c r="R689" s="58"/>
      <c r="S689" s="58"/>
      <c r="T689" s="58"/>
      <c r="U689" s="58"/>
      <c r="V689" s="58"/>
      <c r="W689" s="58"/>
      <c r="X689" s="58"/>
      <c r="Y689" s="58"/>
    </row>
    <row r="690" spans="1:25" ht="18" customHeight="1" x14ac:dyDescent="0.2">
      <c r="A690" s="23"/>
      <c r="B690" s="23"/>
      <c r="C690" s="23"/>
      <c r="D690" s="23"/>
      <c r="E690" s="58"/>
      <c r="F690" s="58"/>
      <c r="G690" s="58"/>
      <c r="H690" s="58"/>
      <c r="I690" s="8"/>
      <c r="J690" s="58"/>
      <c r="K690" s="58"/>
      <c r="L690" s="58"/>
      <c r="M690" s="58"/>
      <c r="N690" s="58"/>
      <c r="O690" s="58"/>
      <c r="P690" s="58"/>
      <c r="Q690" s="58"/>
      <c r="R690" s="58"/>
      <c r="S690" s="58"/>
      <c r="T690" s="58"/>
      <c r="U690" s="58"/>
      <c r="V690" s="58"/>
      <c r="W690" s="58"/>
      <c r="X690" s="58"/>
      <c r="Y690" s="58"/>
    </row>
    <row r="691" spans="1:25" ht="18" customHeight="1" x14ac:dyDescent="0.2">
      <c r="A691" s="23"/>
      <c r="B691" s="23"/>
      <c r="C691" s="23"/>
      <c r="D691" s="23"/>
      <c r="E691" s="58"/>
      <c r="F691" s="58"/>
      <c r="G691" s="58"/>
      <c r="H691" s="58"/>
      <c r="I691" s="8"/>
      <c r="J691" s="58"/>
      <c r="K691" s="58"/>
      <c r="L691" s="58"/>
      <c r="M691" s="58"/>
      <c r="N691" s="58"/>
      <c r="O691" s="58"/>
      <c r="P691" s="58"/>
      <c r="Q691" s="58"/>
      <c r="R691" s="58"/>
      <c r="S691" s="58"/>
      <c r="T691" s="58"/>
      <c r="U691" s="58"/>
      <c r="V691" s="58"/>
      <c r="W691" s="58"/>
      <c r="X691" s="58"/>
      <c r="Y691" s="58"/>
    </row>
    <row r="692" spans="1:25" ht="18" customHeight="1" x14ac:dyDescent="0.2">
      <c r="A692" s="23"/>
      <c r="B692" s="23"/>
      <c r="C692" s="23"/>
      <c r="D692" s="23"/>
      <c r="E692" s="58"/>
      <c r="F692" s="58"/>
      <c r="G692" s="58"/>
      <c r="H692" s="58"/>
      <c r="I692" s="8"/>
      <c r="J692" s="58"/>
      <c r="K692" s="58"/>
      <c r="L692" s="58"/>
      <c r="M692" s="58"/>
      <c r="N692" s="58"/>
      <c r="O692" s="58"/>
      <c r="P692" s="58"/>
      <c r="Q692" s="58"/>
      <c r="R692" s="58"/>
      <c r="S692" s="58"/>
      <c r="T692" s="58"/>
      <c r="U692" s="58"/>
      <c r="V692" s="58"/>
      <c r="W692" s="58"/>
      <c r="X692" s="58"/>
      <c r="Y692" s="58"/>
    </row>
    <row r="693" spans="1:25" ht="18" customHeight="1" x14ac:dyDescent="0.2">
      <c r="A693" s="23"/>
      <c r="B693" s="23"/>
      <c r="C693" s="23"/>
      <c r="D693" s="23"/>
      <c r="E693" s="58"/>
      <c r="F693" s="58"/>
      <c r="G693" s="58"/>
      <c r="H693" s="58"/>
      <c r="I693" s="8"/>
      <c r="J693" s="58"/>
      <c r="K693" s="58"/>
      <c r="L693" s="58"/>
      <c r="M693" s="58"/>
      <c r="N693" s="58"/>
      <c r="O693" s="58"/>
      <c r="P693" s="58"/>
      <c r="Q693" s="58"/>
      <c r="R693" s="58"/>
      <c r="S693" s="58"/>
      <c r="T693" s="58"/>
      <c r="U693" s="58"/>
      <c r="V693" s="58"/>
      <c r="W693" s="58"/>
      <c r="X693" s="58"/>
      <c r="Y693" s="58"/>
    </row>
    <row r="694" spans="1:25" ht="18" customHeight="1" x14ac:dyDescent="0.2">
      <c r="A694" s="23"/>
      <c r="B694" s="23"/>
      <c r="C694" s="23"/>
      <c r="D694" s="23"/>
      <c r="E694" s="58"/>
      <c r="F694" s="58"/>
      <c r="G694" s="58"/>
      <c r="H694" s="58"/>
      <c r="I694" s="8"/>
      <c r="J694" s="58"/>
      <c r="K694" s="58"/>
      <c r="L694" s="58"/>
      <c r="M694" s="58"/>
      <c r="N694" s="58"/>
      <c r="O694" s="58"/>
      <c r="P694" s="58"/>
      <c r="Q694" s="58"/>
      <c r="R694" s="58"/>
      <c r="S694" s="58"/>
      <c r="T694" s="58"/>
      <c r="U694" s="58"/>
      <c r="V694" s="58"/>
      <c r="W694" s="58"/>
      <c r="X694" s="58"/>
      <c r="Y694" s="58"/>
    </row>
    <row r="695" spans="1:25" ht="18" customHeight="1" x14ac:dyDescent="0.2">
      <c r="A695" s="23"/>
      <c r="B695" s="23"/>
      <c r="C695" s="23"/>
      <c r="D695" s="23"/>
      <c r="E695" s="58"/>
      <c r="F695" s="58"/>
      <c r="G695" s="58"/>
      <c r="H695" s="58"/>
      <c r="I695" s="8"/>
      <c r="J695" s="58"/>
      <c r="K695" s="58"/>
      <c r="L695" s="58"/>
      <c r="M695" s="58"/>
      <c r="N695" s="58"/>
      <c r="O695" s="58"/>
      <c r="P695" s="58"/>
      <c r="Q695" s="58"/>
      <c r="R695" s="58"/>
      <c r="S695" s="58"/>
      <c r="T695" s="58"/>
      <c r="U695" s="58"/>
      <c r="V695" s="58"/>
      <c r="W695" s="58"/>
      <c r="X695" s="58"/>
      <c r="Y695" s="58"/>
    </row>
    <row r="696" spans="1:25" ht="18" customHeight="1" x14ac:dyDescent="0.2">
      <c r="A696" s="23"/>
      <c r="B696" s="23"/>
      <c r="C696" s="23"/>
      <c r="D696" s="23"/>
      <c r="E696" s="58"/>
      <c r="F696" s="58"/>
      <c r="G696" s="58"/>
      <c r="H696" s="58"/>
      <c r="I696" s="8"/>
      <c r="J696" s="58"/>
      <c r="K696" s="58"/>
      <c r="L696" s="58"/>
      <c r="M696" s="58"/>
      <c r="N696" s="58"/>
      <c r="O696" s="58"/>
      <c r="P696" s="58"/>
      <c r="Q696" s="58"/>
      <c r="R696" s="58"/>
      <c r="S696" s="58"/>
      <c r="T696" s="58"/>
      <c r="U696" s="58"/>
      <c r="V696" s="58"/>
      <c r="W696" s="58"/>
      <c r="X696" s="58"/>
      <c r="Y696" s="58"/>
    </row>
    <row r="697" spans="1:25" ht="18" customHeight="1" x14ac:dyDescent="0.2">
      <c r="A697" s="23"/>
      <c r="B697" s="23"/>
      <c r="C697" s="23"/>
      <c r="D697" s="23"/>
      <c r="E697" s="58"/>
      <c r="F697" s="58"/>
      <c r="G697" s="58"/>
      <c r="H697" s="58"/>
      <c r="I697" s="8"/>
      <c r="J697" s="58"/>
      <c r="K697" s="58"/>
      <c r="L697" s="58"/>
      <c r="M697" s="58"/>
      <c r="N697" s="58"/>
      <c r="O697" s="58"/>
      <c r="P697" s="58"/>
      <c r="Q697" s="58"/>
      <c r="R697" s="58"/>
      <c r="S697" s="58"/>
      <c r="T697" s="58"/>
      <c r="U697" s="58"/>
      <c r="V697" s="58"/>
      <c r="W697" s="58"/>
      <c r="X697" s="58"/>
      <c r="Y697" s="58"/>
    </row>
    <row r="698" spans="1:25" ht="18" customHeight="1" x14ac:dyDescent="0.2">
      <c r="A698" s="23"/>
      <c r="B698" s="23"/>
      <c r="C698" s="23"/>
      <c r="D698" s="23"/>
      <c r="E698" s="58"/>
      <c r="F698" s="58"/>
      <c r="G698" s="58"/>
      <c r="H698" s="58"/>
      <c r="I698" s="8"/>
      <c r="J698" s="58"/>
      <c r="K698" s="58"/>
      <c r="L698" s="58"/>
      <c r="M698" s="58"/>
      <c r="N698" s="58"/>
      <c r="O698" s="58"/>
      <c r="P698" s="58"/>
      <c r="Q698" s="58"/>
      <c r="R698" s="58"/>
      <c r="S698" s="58"/>
      <c r="T698" s="58"/>
      <c r="U698" s="58"/>
      <c r="V698" s="58"/>
      <c r="W698" s="58"/>
      <c r="X698" s="58"/>
      <c r="Y698" s="58"/>
    </row>
    <row r="699" spans="1:25" ht="18" customHeight="1" x14ac:dyDescent="0.2">
      <c r="A699" s="23"/>
      <c r="B699" s="23"/>
      <c r="C699" s="23"/>
      <c r="D699" s="23"/>
      <c r="E699" s="58"/>
      <c r="F699" s="58"/>
      <c r="G699" s="58"/>
      <c r="H699" s="58"/>
      <c r="I699" s="8"/>
      <c r="J699" s="58"/>
      <c r="K699" s="58"/>
      <c r="L699" s="58"/>
      <c r="M699" s="58"/>
      <c r="N699" s="58"/>
      <c r="O699" s="58"/>
      <c r="P699" s="58"/>
      <c r="Q699" s="58"/>
      <c r="R699" s="58"/>
      <c r="S699" s="58"/>
      <c r="T699" s="58"/>
      <c r="U699" s="58"/>
      <c r="V699" s="58"/>
      <c r="W699" s="58"/>
      <c r="X699" s="58"/>
      <c r="Y699" s="58"/>
    </row>
    <row r="700" spans="1:25" ht="18" customHeight="1" x14ac:dyDescent="0.2">
      <c r="A700" s="23"/>
      <c r="B700" s="23"/>
      <c r="C700" s="23"/>
      <c r="D700" s="23"/>
      <c r="E700" s="58"/>
      <c r="F700" s="58"/>
      <c r="G700" s="58"/>
      <c r="H700" s="58"/>
      <c r="I700" s="8"/>
      <c r="J700" s="58"/>
      <c r="K700" s="58"/>
      <c r="L700" s="58"/>
      <c r="M700" s="58"/>
      <c r="N700" s="58"/>
      <c r="O700" s="58"/>
      <c r="P700" s="58"/>
      <c r="Q700" s="58"/>
      <c r="R700" s="58"/>
      <c r="S700" s="58"/>
      <c r="T700" s="58"/>
      <c r="U700" s="58"/>
      <c r="V700" s="58"/>
      <c r="W700" s="58"/>
      <c r="X700" s="58"/>
      <c r="Y700" s="58"/>
    </row>
    <row r="701" spans="1:25" ht="18" customHeight="1" x14ac:dyDescent="0.2">
      <c r="A701" s="23"/>
      <c r="B701" s="23"/>
      <c r="C701" s="23"/>
      <c r="D701" s="23"/>
      <c r="E701" s="58"/>
      <c r="F701" s="58"/>
      <c r="G701" s="58"/>
      <c r="H701" s="58"/>
      <c r="I701" s="8"/>
      <c r="J701" s="58"/>
      <c r="K701" s="58"/>
      <c r="L701" s="58"/>
      <c r="M701" s="58"/>
      <c r="N701" s="58"/>
      <c r="O701" s="58"/>
      <c r="P701" s="58"/>
      <c r="Q701" s="58"/>
      <c r="R701" s="58"/>
      <c r="S701" s="58"/>
      <c r="T701" s="58"/>
      <c r="U701" s="58"/>
      <c r="V701" s="58"/>
      <c r="W701" s="58"/>
      <c r="X701" s="58"/>
      <c r="Y701" s="58"/>
    </row>
    <row r="702" spans="1:25" ht="18" customHeight="1" x14ac:dyDescent="0.2">
      <c r="A702" s="23"/>
      <c r="B702" s="23"/>
      <c r="C702" s="23"/>
      <c r="D702" s="23"/>
      <c r="E702" s="58"/>
      <c r="F702" s="58"/>
      <c r="G702" s="58"/>
      <c r="H702" s="58"/>
      <c r="I702" s="8"/>
      <c r="J702" s="58"/>
      <c r="K702" s="58"/>
      <c r="L702" s="58"/>
      <c r="M702" s="58"/>
      <c r="N702" s="58"/>
      <c r="O702" s="58"/>
      <c r="P702" s="58"/>
      <c r="Q702" s="58"/>
      <c r="R702" s="58"/>
      <c r="S702" s="58"/>
      <c r="T702" s="58"/>
      <c r="U702" s="58"/>
      <c r="V702" s="58"/>
      <c r="W702" s="58"/>
      <c r="X702" s="58"/>
      <c r="Y702" s="58"/>
    </row>
    <row r="703" spans="1:25" ht="18" customHeight="1" x14ac:dyDescent="0.2">
      <c r="A703" s="23"/>
      <c r="B703" s="23"/>
      <c r="C703" s="23"/>
      <c r="D703" s="23"/>
      <c r="E703" s="58"/>
      <c r="F703" s="58"/>
      <c r="G703" s="58"/>
      <c r="H703" s="58"/>
      <c r="I703" s="8"/>
      <c r="J703" s="58"/>
      <c r="K703" s="58"/>
      <c r="L703" s="58"/>
      <c r="M703" s="58"/>
      <c r="N703" s="58"/>
      <c r="O703" s="58"/>
      <c r="P703" s="58"/>
      <c r="Q703" s="58"/>
      <c r="R703" s="58"/>
      <c r="S703" s="58"/>
      <c r="T703" s="58"/>
      <c r="U703" s="58"/>
      <c r="V703" s="58"/>
      <c r="W703" s="58"/>
      <c r="X703" s="58"/>
      <c r="Y703" s="58"/>
    </row>
    <row r="704" spans="1:25" ht="18" customHeight="1" x14ac:dyDescent="0.2">
      <c r="A704" s="23"/>
      <c r="B704" s="23"/>
      <c r="C704" s="23"/>
      <c r="D704" s="23"/>
      <c r="E704" s="58"/>
      <c r="F704" s="58"/>
      <c r="G704" s="58"/>
      <c r="H704" s="58"/>
      <c r="I704" s="8"/>
      <c r="J704" s="58"/>
      <c r="K704" s="58"/>
      <c r="L704" s="58"/>
      <c r="M704" s="58"/>
      <c r="N704" s="58"/>
      <c r="O704" s="58"/>
      <c r="P704" s="58"/>
      <c r="Q704" s="58"/>
      <c r="R704" s="58"/>
      <c r="S704" s="58"/>
      <c r="T704" s="58"/>
      <c r="U704" s="58"/>
      <c r="V704" s="58"/>
      <c r="W704" s="58"/>
      <c r="X704" s="58"/>
      <c r="Y704" s="58"/>
    </row>
    <row r="705" spans="1:25" ht="18" customHeight="1" x14ac:dyDescent="0.2">
      <c r="A705" s="23"/>
      <c r="B705" s="23"/>
      <c r="C705" s="23"/>
      <c r="D705" s="23"/>
      <c r="E705" s="58"/>
      <c r="F705" s="58"/>
      <c r="G705" s="58"/>
      <c r="H705" s="58"/>
      <c r="I705" s="8"/>
      <c r="J705" s="58"/>
      <c r="K705" s="58"/>
      <c r="L705" s="58"/>
      <c r="M705" s="58"/>
      <c r="N705" s="58"/>
      <c r="O705" s="58"/>
      <c r="P705" s="58"/>
      <c r="Q705" s="58"/>
      <c r="R705" s="58"/>
      <c r="S705" s="58"/>
      <c r="T705" s="58"/>
      <c r="U705" s="58"/>
      <c r="V705" s="58"/>
      <c r="W705" s="58"/>
      <c r="X705" s="58"/>
      <c r="Y705" s="58"/>
    </row>
    <row r="706" spans="1:25" ht="18" customHeight="1" x14ac:dyDescent="0.2">
      <c r="A706" s="23"/>
      <c r="B706" s="23"/>
      <c r="C706" s="23"/>
      <c r="D706" s="23"/>
      <c r="E706" s="58"/>
      <c r="F706" s="58"/>
      <c r="G706" s="58"/>
      <c r="H706" s="58"/>
      <c r="I706" s="8"/>
      <c r="J706" s="58"/>
      <c r="K706" s="58"/>
      <c r="L706" s="58"/>
      <c r="M706" s="58"/>
      <c r="N706" s="58"/>
      <c r="O706" s="58"/>
      <c r="P706" s="58"/>
      <c r="Q706" s="58"/>
      <c r="R706" s="58"/>
      <c r="S706" s="58"/>
      <c r="T706" s="58"/>
      <c r="U706" s="58"/>
      <c r="V706" s="58"/>
      <c r="W706" s="58"/>
      <c r="X706" s="58"/>
      <c r="Y706" s="58"/>
    </row>
    <row r="707" spans="1:25" ht="18" customHeight="1" x14ac:dyDescent="0.2">
      <c r="A707" s="23"/>
      <c r="B707" s="23"/>
      <c r="C707" s="23"/>
      <c r="D707" s="23"/>
      <c r="E707" s="58"/>
      <c r="F707" s="58"/>
      <c r="G707" s="58"/>
      <c r="H707" s="58"/>
      <c r="I707" s="8"/>
      <c r="J707" s="58"/>
      <c r="K707" s="58"/>
      <c r="L707" s="58"/>
      <c r="M707" s="58"/>
      <c r="N707" s="58"/>
      <c r="O707" s="58"/>
      <c r="P707" s="58"/>
      <c r="Q707" s="58"/>
      <c r="R707" s="58"/>
      <c r="S707" s="58"/>
      <c r="T707" s="58"/>
      <c r="U707" s="58"/>
      <c r="V707" s="58"/>
      <c r="W707" s="58"/>
      <c r="X707" s="58"/>
      <c r="Y707" s="58"/>
    </row>
    <row r="708" spans="1:25" ht="18" customHeight="1" x14ac:dyDescent="0.2">
      <c r="A708" s="23"/>
      <c r="B708" s="23"/>
      <c r="C708" s="23"/>
      <c r="D708" s="23"/>
      <c r="E708" s="58"/>
      <c r="F708" s="58"/>
      <c r="G708" s="58"/>
      <c r="H708" s="58"/>
      <c r="I708" s="8"/>
      <c r="J708" s="58"/>
      <c r="K708" s="58"/>
      <c r="L708" s="58"/>
      <c r="M708" s="58"/>
      <c r="N708" s="58"/>
      <c r="O708" s="58"/>
      <c r="P708" s="58"/>
      <c r="Q708" s="58"/>
      <c r="R708" s="58"/>
      <c r="S708" s="58"/>
      <c r="T708" s="58"/>
      <c r="U708" s="58"/>
      <c r="V708" s="58"/>
      <c r="W708" s="58"/>
      <c r="X708" s="58"/>
      <c r="Y708" s="58"/>
    </row>
    <row r="709" spans="1:25" ht="18" customHeight="1" x14ac:dyDescent="0.2">
      <c r="A709" s="23"/>
      <c r="B709" s="23"/>
      <c r="C709" s="23"/>
      <c r="D709" s="23"/>
      <c r="E709" s="58"/>
      <c r="F709" s="58"/>
      <c r="G709" s="58"/>
      <c r="H709" s="58"/>
      <c r="I709" s="8"/>
      <c r="J709" s="58"/>
      <c r="K709" s="58"/>
      <c r="L709" s="58"/>
      <c r="M709" s="58"/>
      <c r="N709" s="58"/>
      <c r="O709" s="58"/>
      <c r="P709" s="58"/>
      <c r="Q709" s="58"/>
      <c r="R709" s="58"/>
      <c r="S709" s="58"/>
      <c r="T709" s="58"/>
      <c r="U709" s="58"/>
      <c r="V709" s="58"/>
      <c r="W709" s="58"/>
      <c r="X709" s="58"/>
      <c r="Y709" s="58"/>
    </row>
    <row r="710" spans="1:25" ht="18" customHeight="1" x14ac:dyDescent="0.2">
      <c r="A710" s="23"/>
      <c r="B710" s="23"/>
      <c r="C710" s="23"/>
      <c r="D710" s="23"/>
      <c r="E710" s="58"/>
      <c r="F710" s="58"/>
      <c r="G710" s="58"/>
      <c r="H710" s="58"/>
      <c r="I710" s="8"/>
      <c r="J710" s="58"/>
      <c r="K710" s="58"/>
      <c r="L710" s="58"/>
      <c r="M710" s="58"/>
      <c r="N710" s="58"/>
      <c r="O710" s="58"/>
      <c r="P710" s="58"/>
      <c r="Q710" s="58"/>
      <c r="R710" s="58"/>
      <c r="S710" s="58"/>
      <c r="T710" s="58"/>
      <c r="U710" s="58"/>
      <c r="V710" s="58"/>
      <c r="W710" s="58"/>
      <c r="X710" s="58"/>
      <c r="Y710" s="58"/>
    </row>
    <row r="711" spans="1:25" ht="18" customHeight="1" x14ac:dyDescent="0.2">
      <c r="A711" s="23"/>
      <c r="B711" s="23"/>
      <c r="C711" s="23"/>
      <c r="D711" s="23"/>
      <c r="E711" s="58"/>
      <c r="F711" s="58"/>
      <c r="G711" s="58"/>
      <c r="H711" s="58"/>
      <c r="I711" s="8"/>
      <c r="J711" s="58"/>
      <c r="K711" s="58"/>
      <c r="L711" s="58"/>
      <c r="M711" s="58"/>
      <c r="N711" s="58"/>
      <c r="O711" s="58"/>
      <c r="P711" s="58"/>
      <c r="Q711" s="58"/>
      <c r="R711" s="58"/>
      <c r="S711" s="58"/>
      <c r="T711" s="58"/>
      <c r="U711" s="58"/>
      <c r="V711" s="58"/>
      <c r="W711" s="58"/>
      <c r="X711" s="58"/>
      <c r="Y711" s="58"/>
    </row>
    <row r="712" spans="1:25" ht="18" customHeight="1" x14ac:dyDescent="0.2">
      <c r="A712" s="23"/>
      <c r="B712" s="23"/>
      <c r="C712" s="23"/>
      <c r="D712" s="23"/>
      <c r="E712" s="58"/>
      <c r="F712" s="58"/>
      <c r="G712" s="58"/>
      <c r="H712" s="58"/>
      <c r="I712" s="8"/>
      <c r="J712" s="58"/>
      <c r="K712" s="58"/>
      <c r="L712" s="58"/>
      <c r="M712" s="58"/>
      <c r="N712" s="58"/>
      <c r="O712" s="58"/>
      <c r="P712" s="58"/>
      <c r="Q712" s="58"/>
      <c r="R712" s="58"/>
      <c r="S712" s="58"/>
      <c r="T712" s="58"/>
      <c r="U712" s="58"/>
      <c r="V712" s="58"/>
      <c r="W712" s="58"/>
      <c r="X712" s="58"/>
      <c r="Y712" s="58"/>
    </row>
    <row r="713" spans="1:25" ht="18" customHeight="1" x14ac:dyDescent="0.2">
      <c r="A713" s="23"/>
      <c r="B713" s="23"/>
      <c r="C713" s="23"/>
      <c r="D713" s="23"/>
      <c r="E713" s="58"/>
      <c r="F713" s="58"/>
      <c r="G713" s="58"/>
      <c r="H713" s="58"/>
      <c r="I713" s="8"/>
      <c r="J713" s="58"/>
      <c r="K713" s="58"/>
      <c r="L713" s="58"/>
      <c r="M713" s="58"/>
      <c r="N713" s="58"/>
      <c r="O713" s="58"/>
      <c r="P713" s="58"/>
      <c r="Q713" s="58"/>
      <c r="R713" s="58"/>
      <c r="S713" s="58"/>
      <c r="T713" s="58"/>
      <c r="U713" s="58"/>
      <c r="V713" s="58"/>
      <c r="W713" s="58"/>
      <c r="X713" s="58"/>
      <c r="Y713" s="58"/>
    </row>
    <row r="714" spans="1:25" ht="18" customHeight="1" x14ac:dyDescent="0.2">
      <c r="A714" s="23"/>
      <c r="B714" s="23"/>
      <c r="C714" s="23"/>
      <c r="D714" s="23"/>
      <c r="E714" s="58"/>
      <c r="F714" s="58"/>
      <c r="G714" s="58"/>
      <c r="H714" s="58"/>
      <c r="I714" s="8"/>
      <c r="J714" s="58"/>
      <c r="K714" s="58"/>
      <c r="L714" s="58"/>
      <c r="M714" s="58"/>
      <c r="N714" s="58"/>
      <c r="O714" s="58"/>
      <c r="P714" s="58"/>
      <c r="Q714" s="58"/>
      <c r="R714" s="58"/>
      <c r="S714" s="58"/>
      <c r="T714" s="58"/>
      <c r="U714" s="58"/>
      <c r="V714" s="58"/>
      <c r="W714" s="58"/>
      <c r="X714" s="58"/>
      <c r="Y714" s="58"/>
    </row>
    <row r="715" spans="1:25" ht="18" customHeight="1" x14ac:dyDescent="0.2">
      <c r="A715" s="23"/>
      <c r="B715" s="23"/>
      <c r="C715" s="23"/>
      <c r="D715" s="23"/>
      <c r="E715" s="58"/>
      <c r="F715" s="58"/>
      <c r="G715" s="58"/>
      <c r="H715" s="58"/>
      <c r="I715" s="8"/>
      <c r="J715" s="58"/>
      <c r="K715" s="58"/>
      <c r="L715" s="58"/>
      <c r="M715" s="58"/>
      <c r="N715" s="58"/>
      <c r="O715" s="58"/>
      <c r="P715" s="58"/>
      <c r="Q715" s="58"/>
      <c r="R715" s="58"/>
      <c r="S715" s="58"/>
      <c r="T715" s="58"/>
      <c r="U715" s="58"/>
      <c r="V715" s="58"/>
      <c r="W715" s="58"/>
      <c r="X715" s="58"/>
      <c r="Y715" s="58"/>
    </row>
    <row r="716" spans="1:25" ht="18" customHeight="1" x14ac:dyDescent="0.2">
      <c r="A716" s="23"/>
      <c r="B716" s="23"/>
      <c r="C716" s="23"/>
      <c r="D716" s="23"/>
      <c r="E716" s="58"/>
      <c r="F716" s="58"/>
      <c r="G716" s="58"/>
      <c r="H716" s="58"/>
      <c r="I716" s="8"/>
      <c r="J716" s="58"/>
      <c r="K716" s="58"/>
      <c r="L716" s="58"/>
      <c r="M716" s="58"/>
      <c r="N716" s="58"/>
      <c r="O716" s="58"/>
      <c r="P716" s="58"/>
      <c r="Q716" s="58"/>
      <c r="R716" s="58"/>
      <c r="S716" s="58"/>
      <c r="T716" s="58"/>
      <c r="U716" s="58"/>
      <c r="V716" s="58"/>
      <c r="W716" s="58"/>
      <c r="X716" s="58"/>
      <c r="Y716" s="58"/>
    </row>
    <row r="717" spans="1:25" ht="18" customHeight="1" x14ac:dyDescent="0.2">
      <c r="A717" s="23"/>
      <c r="B717" s="23"/>
      <c r="C717" s="23"/>
      <c r="D717" s="23"/>
      <c r="E717" s="58"/>
      <c r="F717" s="58"/>
      <c r="G717" s="58"/>
      <c r="H717" s="58"/>
      <c r="I717" s="8"/>
      <c r="J717" s="58"/>
      <c r="K717" s="58"/>
      <c r="L717" s="58"/>
      <c r="M717" s="58"/>
      <c r="N717" s="58"/>
      <c r="O717" s="58"/>
      <c r="P717" s="58"/>
      <c r="Q717" s="58"/>
      <c r="R717" s="58"/>
      <c r="S717" s="58"/>
      <c r="T717" s="58"/>
      <c r="U717" s="58"/>
      <c r="V717" s="58"/>
      <c r="W717" s="58"/>
      <c r="X717" s="58"/>
      <c r="Y717" s="58"/>
    </row>
    <row r="718" spans="1:25" ht="18" customHeight="1" x14ac:dyDescent="0.2">
      <c r="A718" s="23"/>
      <c r="B718" s="23"/>
      <c r="C718" s="23"/>
      <c r="D718" s="23"/>
      <c r="E718" s="58"/>
      <c r="F718" s="58"/>
      <c r="G718" s="58"/>
      <c r="H718" s="58"/>
      <c r="I718" s="8"/>
      <c r="J718" s="58"/>
      <c r="K718" s="58"/>
      <c r="L718" s="58"/>
      <c r="M718" s="58"/>
      <c r="N718" s="58"/>
      <c r="O718" s="58"/>
      <c r="P718" s="58"/>
      <c r="Q718" s="58"/>
      <c r="R718" s="58"/>
      <c r="S718" s="58"/>
      <c r="T718" s="58"/>
      <c r="U718" s="58"/>
      <c r="V718" s="58"/>
      <c r="W718" s="58"/>
      <c r="X718" s="58"/>
      <c r="Y718" s="58"/>
    </row>
    <row r="719" spans="1:25" ht="18" customHeight="1" x14ac:dyDescent="0.2">
      <c r="A719" s="23"/>
      <c r="B719" s="23"/>
      <c r="C719" s="23"/>
      <c r="D719" s="23"/>
      <c r="E719" s="58"/>
      <c r="F719" s="58"/>
      <c r="G719" s="58"/>
      <c r="H719" s="58"/>
      <c r="I719" s="8"/>
      <c r="J719" s="58"/>
      <c r="K719" s="58"/>
      <c r="L719" s="58"/>
      <c r="M719" s="58"/>
      <c r="N719" s="58"/>
      <c r="O719" s="58"/>
      <c r="P719" s="58"/>
      <c r="Q719" s="58"/>
      <c r="R719" s="58"/>
      <c r="S719" s="58"/>
      <c r="T719" s="58"/>
      <c r="U719" s="58"/>
      <c r="V719" s="58"/>
      <c r="W719" s="58"/>
      <c r="X719" s="58"/>
      <c r="Y719" s="58"/>
    </row>
    <row r="720" spans="1:25" ht="18" customHeight="1" x14ac:dyDescent="0.2">
      <c r="A720" s="23"/>
      <c r="B720" s="23"/>
      <c r="C720" s="23"/>
      <c r="D720" s="23"/>
      <c r="E720" s="58"/>
      <c r="F720" s="58"/>
      <c r="G720" s="58"/>
      <c r="H720" s="58"/>
      <c r="I720" s="8"/>
      <c r="J720" s="58"/>
      <c r="K720" s="58"/>
      <c r="L720" s="58"/>
      <c r="M720" s="58"/>
      <c r="N720" s="58"/>
      <c r="O720" s="58"/>
      <c r="P720" s="58"/>
      <c r="Q720" s="58"/>
      <c r="R720" s="58"/>
      <c r="S720" s="58"/>
      <c r="T720" s="58"/>
      <c r="U720" s="58"/>
      <c r="V720" s="58"/>
      <c r="W720" s="58"/>
      <c r="X720" s="58"/>
      <c r="Y720" s="58"/>
    </row>
    <row r="721" spans="1:25" ht="18" customHeight="1" x14ac:dyDescent="0.2">
      <c r="A721" s="23"/>
      <c r="B721" s="23"/>
      <c r="C721" s="23"/>
      <c r="D721" s="23"/>
      <c r="E721" s="58"/>
      <c r="F721" s="58"/>
      <c r="G721" s="58"/>
      <c r="H721" s="58"/>
      <c r="I721" s="8"/>
      <c r="J721" s="58"/>
      <c r="K721" s="58"/>
      <c r="L721" s="58"/>
      <c r="M721" s="58"/>
      <c r="N721" s="58"/>
      <c r="O721" s="58"/>
      <c r="P721" s="58"/>
      <c r="Q721" s="58"/>
      <c r="R721" s="58"/>
      <c r="S721" s="58"/>
      <c r="T721" s="58"/>
      <c r="U721" s="58"/>
      <c r="V721" s="58"/>
      <c r="W721" s="58"/>
      <c r="X721" s="58"/>
      <c r="Y721" s="58"/>
    </row>
    <row r="722" spans="1:25" ht="18" customHeight="1" x14ac:dyDescent="0.2">
      <c r="A722" s="23"/>
      <c r="B722" s="23"/>
      <c r="C722" s="23"/>
      <c r="D722" s="23"/>
      <c r="E722" s="58"/>
      <c r="F722" s="58"/>
      <c r="G722" s="58"/>
      <c r="H722" s="58"/>
      <c r="I722" s="8"/>
      <c r="J722" s="58"/>
      <c r="K722" s="58"/>
      <c r="L722" s="58"/>
      <c r="M722" s="58"/>
      <c r="N722" s="58"/>
      <c r="O722" s="58"/>
      <c r="P722" s="58"/>
      <c r="Q722" s="58"/>
      <c r="R722" s="58"/>
      <c r="S722" s="58"/>
      <c r="T722" s="58"/>
      <c r="U722" s="58"/>
      <c r="V722" s="58"/>
      <c r="W722" s="58"/>
      <c r="X722" s="58"/>
      <c r="Y722" s="58"/>
    </row>
    <row r="723" spans="1:25" ht="18" customHeight="1" x14ac:dyDescent="0.2">
      <c r="A723" s="23"/>
      <c r="B723" s="23"/>
      <c r="C723" s="23"/>
      <c r="D723" s="23"/>
      <c r="E723" s="58"/>
      <c r="F723" s="58"/>
      <c r="G723" s="58"/>
      <c r="H723" s="58"/>
      <c r="I723" s="8"/>
      <c r="J723" s="58"/>
      <c r="K723" s="58"/>
      <c r="L723" s="58"/>
      <c r="M723" s="58"/>
      <c r="N723" s="58"/>
      <c r="O723" s="58"/>
      <c r="P723" s="58"/>
      <c r="Q723" s="58"/>
      <c r="R723" s="58"/>
      <c r="S723" s="58"/>
      <c r="T723" s="58"/>
      <c r="U723" s="58"/>
      <c r="V723" s="58"/>
      <c r="W723" s="58"/>
      <c r="X723" s="58"/>
      <c r="Y723" s="58"/>
    </row>
    <row r="724" spans="1:25" ht="18" customHeight="1" x14ac:dyDescent="0.2">
      <c r="A724" s="23"/>
      <c r="B724" s="23"/>
      <c r="C724" s="23"/>
      <c r="D724" s="23"/>
      <c r="E724" s="58"/>
      <c r="F724" s="58"/>
      <c r="G724" s="58"/>
      <c r="H724" s="58"/>
      <c r="I724" s="8"/>
      <c r="J724" s="58"/>
      <c r="K724" s="58"/>
      <c r="L724" s="58"/>
      <c r="M724" s="58"/>
      <c r="N724" s="58"/>
      <c r="O724" s="58"/>
      <c r="P724" s="58"/>
      <c r="Q724" s="58"/>
      <c r="R724" s="58"/>
      <c r="S724" s="58"/>
      <c r="T724" s="58"/>
      <c r="U724" s="58"/>
      <c r="V724" s="58"/>
      <c r="W724" s="58"/>
      <c r="X724" s="58"/>
      <c r="Y724" s="58"/>
    </row>
    <row r="725" spans="1:25" ht="18" customHeight="1" x14ac:dyDescent="0.2">
      <c r="A725" s="23"/>
      <c r="B725" s="23"/>
      <c r="C725" s="23"/>
      <c r="D725" s="23"/>
      <c r="E725" s="58"/>
      <c r="F725" s="58"/>
      <c r="G725" s="58"/>
      <c r="H725" s="58"/>
      <c r="I725" s="8"/>
      <c r="J725" s="58"/>
      <c r="K725" s="58"/>
      <c r="L725" s="58"/>
      <c r="M725" s="58"/>
      <c r="N725" s="58"/>
      <c r="O725" s="58"/>
      <c r="P725" s="58"/>
      <c r="Q725" s="58"/>
      <c r="R725" s="58"/>
      <c r="S725" s="58"/>
      <c r="T725" s="58"/>
      <c r="U725" s="58"/>
      <c r="V725" s="58"/>
      <c r="W725" s="58"/>
      <c r="X725" s="58"/>
      <c r="Y725" s="58"/>
    </row>
    <row r="726" spans="1:25" ht="18" customHeight="1" x14ac:dyDescent="0.2">
      <c r="A726" s="23"/>
      <c r="B726" s="23"/>
      <c r="C726" s="23"/>
      <c r="D726" s="23"/>
      <c r="E726" s="58"/>
      <c r="F726" s="58"/>
      <c r="G726" s="58"/>
      <c r="H726" s="58"/>
      <c r="I726" s="8"/>
      <c r="J726" s="58"/>
      <c r="K726" s="58"/>
      <c r="L726" s="58"/>
      <c r="M726" s="58"/>
      <c r="N726" s="58"/>
      <c r="O726" s="58"/>
      <c r="P726" s="58"/>
      <c r="Q726" s="58"/>
      <c r="R726" s="58"/>
      <c r="S726" s="58"/>
      <c r="T726" s="58"/>
      <c r="U726" s="58"/>
      <c r="V726" s="58"/>
      <c r="W726" s="58"/>
      <c r="X726" s="58"/>
      <c r="Y726" s="58"/>
    </row>
    <row r="727" spans="1:25" ht="18" customHeight="1" x14ac:dyDescent="0.2">
      <c r="A727" s="23"/>
      <c r="B727" s="23"/>
      <c r="C727" s="23"/>
      <c r="D727" s="23"/>
      <c r="E727" s="58"/>
      <c r="F727" s="58"/>
      <c r="G727" s="58"/>
      <c r="H727" s="58"/>
      <c r="I727" s="8"/>
      <c r="J727" s="58"/>
      <c r="K727" s="58"/>
      <c r="L727" s="58"/>
      <c r="M727" s="58"/>
      <c r="N727" s="58"/>
      <c r="O727" s="58"/>
      <c r="P727" s="58"/>
      <c r="Q727" s="58"/>
      <c r="R727" s="58"/>
      <c r="S727" s="58"/>
      <c r="T727" s="58"/>
      <c r="U727" s="58"/>
      <c r="V727" s="58"/>
      <c r="W727" s="58"/>
      <c r="X727" s="58"/>
      <c r="Y727" s="58"/>
    </row>
    <row r="728" spans="1:25" ht="18" customHeight="1" x14ac:dyDescent="0.2">
      <c r="A728" s="23"/>
      <c r="B728" s="23"/>
      <c r="C728" s="23"/>
      <c r="D728" s="23"/>
      <c r="E728" s="58"/>
      <c r="F728" s="58"/>
      <c r="G728" s="58"/>
      <c r="H728" s="58"/>
      <c r="I728" s="8"/>
      <c r="J728" s="58"/>
      <c r="K728" s="58"/>
      <c r="L728" s="58"/>
      <c r="M728" s="58"/>
      <c r="N728" s="58"/>
      <c r="O728" s="58"/>
      <c r="P728" s="58"/>
      <c r="Q728" s="58"/>
      <c r="R728" s="58"/>
      <c r="S728" s="58"/>
      <c r="T728" s="58"/>
      <c r="U728" s="58"/>
      <c r="V728" s="58"/>
      <c r="W728" s="58"/>
      <c r="X728" s="58"/>
      <c r="Y728" s="58"/>
    </row>
    <row r="729" spans="1:25" ht="18" customHeight="1" x14ac:dyDescent="0.2">
      <c r="A729" s="23"/>
      <c r="B729" s="23"/>
      <c r="C729" s="23"/>
      <c r="D729" s="23"/>
      <c r="E729" s="58"/>
      <c r="F729" s="58"/>
      <c r="G729" s="58"/>
      <c r="H729" s="58"/>
      <c r="I729" s="8"/>
      <c r="J729" s="58"/>
      <c r="K729" s="58"/>
      <c r="L729" s="58"/>
      <c r="M729" s="58"/>
      <c r="N729" s="58"/>
      <c r="O729" s="58"/>
      <c r="P729" s="58"/>
      <c r="Q729" s="58"/>
      <c r="R729" s="58"/>
      <c r="S729" s="58"/>
      <c r="T729" s="58"/>
      <c r="U729" s="58"/>
      <c r="V729" s="58"/>
      <c r="W729" s="58"/>
      <c r="X729" s="58"/>
      <c r="Y729" s="58"/>
    </row>
    <row r="730" spans="1:25" ht="18" customHeight="1" x14ac:dyDescent="0.2">
      <c r="A730" s="23"/>
      <c r="B730" s="23"/>
      <c r="C730" s="23"/>
      <c r="D730" s="23"/>
      <c r="E730" s="58"/>
      <c r="F730" s="58"/>
      <c r="G730" s="58"/>
      <c r="H730" s="58"/>
      <c r="I730" s="8"/>
      <c r="J730" s="58"/>
      <c r="K730" s="58"/>
      <c r="L730" s="58"/>
      <c r="M730" s="58"/>
      <c r="N730" s="58"/>
      <c r="O730" s="58"/>
      <c r="P730" s="58"/>
      <c r="Q730" s="58"/>
      <c r="R730" s="58"/>
      <c r="S730" s="58"/>
      <c r="T730" s="58"/>
      <c r="U730" s="58"/>
      <c r="V730" s="58"/>
      <c r="W730" s="58"/>
      <c r="X730" s="58"/>
      <c r="Y730" s="58"/>
    </row>
    <row r="731" spans="1:25" ht="18" customHeight="1" x14ac:dyDescent="0.2">
      <c r="A731" s="23"/>
      <c r="B731" s="23"/>
      <c r="C731" s="23"/>
      <c r="D731" s="23"/>
      <c r="E731" s="58"/>
      <c r="F731" s="58"/>
      <c r="G731" s="58"/>
      <c r="H731" s="58"/>
      <c r="I731" s="8"/>
      <c r="J731" s="58"/>
      <c r="K731" s="58"/>
      <c r="L731" s="58"/>
      <c r="M731" s="58"/>
      <c r="N731" s="58"/>
      <c r="O731" s="58"/>
      <c r="P731" s="58"/>
      <c r="Q731" s="58"/>
      <c r="R731" s="58"/>
      <c r="S731" s="58"/>
      <c r="T731" s="58"/>
      <c r="U731" s="58"/>
      <c r="V731" s="58"/>
      <c r="W731" s="58"/>
      <c r="X731" s="58"/>
      <c r="Y731" s="58"/>
    </row>
    <row r="732" spans="1:25" ht="18" customHeight="1" x14ac:dyDescent="0.2">
      <c r="A732" s="23"/>
      <c r="B732" s="23"/>
      <c r="C732" s="23"/>
      <c r="D732" s="23"/>
      <c r="E732" s="58"/>
      <c r="F732" s="58"/>
      <c r="G732" s="58"/>
      <c r="H732" s="58"/>
      <c r="I732" s="8"/>
      <c r="J732" s="58"/>
      <c r="K732" s="58"/>
      <c r="L732" s="58"/>
      <c r="M732" s="58"/>
      <c r="N732" s="58"/>
      <c r="O732" s="58"/>
      <c r="P732" s="58"/>
      <c r="Q732" s="58"/>
      <c r="R732" s="58"/>
      <c r="S732" s="58"/>
      <c r="T732" s="58"/>
      <c r="U732" s="58"/>
      <c r="V732" s="58"/>
      <c r="W732" s="58"/>
      <c r="X732" s="58"/>
      <c r="Y732" s="58"/>
    </row>
    <row r="733" spans="1:25" ht="18" customHeight="1" x14ac:dyDescent="0.2">
      <c r="A733" s="23"/>
      <c r="B733" s="23"/>
      <c r="C733" s="23"/>
      <c r="D733" s="23"/>
      <c r="E733" s="58"/>
      <c r="F733" s="58"/>
      <c r="G733" s="58"/>
      <c r="H733" s="58"/>
      <c r="I733" s="8"/>
      <c r="J733" s="58"/>
      <c r="K733" s="58"/>
      <c r="L733" s="58"/>
      <c r="M733" s="58"/>
      <c r="N733" s="58"/>
      <c r="O733" s="58"/>
      <c r="P733" s="58"/>
      <c r="Q733" s="58"/>
      <c r="R733" s="58"/>
      <c r="S733" s="58"/>
      <c r="T733" s="58"/>
      <c r="U733" s="58"/>
      <c r="V733" s="58"/>
      <c r="W733" s="58"/>
      <c r="X733" s="58"/>
      <c r="Y733" s="58"/>
    </row>
    <row r="734" spans="1:25" ht="18" customHeight="1" x14ac:dyDescent="0.2">
      <c r="A734" s="23"/>
      <c r="B734" s="23"/>
      <c r="C734" s="23"/>
      <c r="D734" s="23"/>
      <c r="E734" s="58"/>
      <c r="F734" s="58"/>
      <c r="G734" s="58"/>
      <c r="H734" s="58"/>
      <c r="I734" s="8"/>
      <c r="J734" s="58"/>
      <c r="K734" s="58"/>
      <c r="L734" s="58"/>
      <c r="M734" s="58"/>
      <c r="N734" s="58"/>
      <c r="O734" s="58"/>
      <c r="P734" s="58"/>
      <c r="Q734" s="58"/>
      <c r="R734" s="58"/>
      <c r="S734" s="58"/>
      <c r="T734" s="58"/>
      <c r="U734" s="58"/>
      <c r="V734" s="58"/>
      <c r="W734" s="58"/>
      <c r="X734" s="58"/>
      <c r="Y734" s="58"/>
    </row>
    <row r="735" spans="1:25" ht="18" customHeight="1" x14ac:dyDescent="0.2">
      <c r="A735" s="23"/>
      <c r="B735" s="23"/>
      <c r="C735" s="23"/>
      <c r="D735" s="23"/>
      <c r="E735" s="58"/>
      <c r="F735" s="58"/>
      <c r="G735" s="58"/>
      <c r="H735" s="58"/>
      <c r="I735" s="8"/>
      <c r="J735" s="58"/>
      <c r="K735" s="58"/>
      <c r="L735" s="58"/>
      <c r="M735" s="58"/>
      <c r="N735" s="58"/>
      <c r="O735" s="58"/>
      <c r="P735" s="58"/>
      <c r="Q735" s="58"/>
      <c r="R735" s="58"/>
      <c r="S735" s="58"/>
      <c r="T735" s="58"/>
      <c r="U735" s="58"/>
      <c r="V735" s="58"/>
      <c r="W735" s="58"/>
      <c r="X735" s="58"/>
      <c r="Y735" s="58"/>
    </row>
    <row r="736" spans="1:25" ht="18" customHeight="1" x14ac:dyDescent="0.2">
      <c r="A736" s="23"/>
      <c r="B736" s="23"/>
      <c r="C736" s="23"/>
      <c r="D736" s="23"/>
      <c r="E736" s="58"/>
      <c r="F736" s="58"/>
      <c r="G736" s="58"/>
      <c r="H736" s="58"/>
      <c r="I736" s="8"/>
      <c r="J736" s="58"/>
      <c r="K736" s="58"/>
      <c r="L736" s="58"/>
      <c r="M736" s="58"/>
      <c r="N736" s="58"/>
      <c r="O736" s="58"/>
      <c r="P736" s="58"/>
      <c r="Q736" s="58"/>
      <c r="R736" s="58"/>
      <c r="S736" s="58"/>
      <c r="T736" s="58"/>
      <c r="U736" s="58"/>
      <c r="V736" s="58"/>
      <c r="W736" s="58"/>
      <c r="X736" s="58"/>
      <c r="Y736" s="58"/>
    </row>
    <row r="737" spans="1:25" ht="18" customHeight="1" x14ac:dyDescent="0.2">
      <c r="A737" s="23"/>
      <c r="B737" s="23"/>
      <c r="C737" s="23"/>
      <c r="D737" s="23"/>
      <c r="E737" s="58"/>
      <c r="F737" s="58"/>
      <c r="G737" s="58"/>
      <c r="H737" s="58"/>
      <c r="I737" s="8"/>
      <c r="J737" s="58"/>
      <c r="K737" s="58"/>
      <c r="L737" s="58"/>
      <c r="M737" s="58"/>
      <c r="N737" s="58"/>
      <c r="O737" s="58"/>
      <c r="P737" s="58"/>
      <c r="Q737" s="58"/>
      <c r="R737" s="58"/>
      <c r="S737" s="58"/>
      <c r="T737" s="58"/>
      <c r="U737" s="58"/>
      <c r="V737" s="58"/>
      <c r="W737" s="58"/>
      <c r="X737" s="58"/>
      <c r="Y737" s="58"/>
    </row>
    <row r="738" spans="1:25" ht="18" customHeight="1" x14ac:dyDescent="0.2">
      <c r="A738" s="23"/>
      <c r="B738" s="23"/>
      <c r="C738" s="23"/>
      <c r="D738" s="23"/>
      <c r="E738" s="58"/>
      <c r="F738" s="58"/>
      <c r="G738" s="58"/>
      <c r="H738" s="58"/>
      <c r="I738" s="8"/>
      <c r="J738" s="58"/>
      <c r="K738" s="58"/>
      <c r="L738" s="58"/>
      <c r="M738" s="58"/>
      <c r="N738" s="58"/>
      <c r="O738" s="58"/>
      <c r="P738" s="58"/>
      <c r="Q738" s="58"/>
      <c r="R738" s="58"/>
      <c r="S738" s="58"/>
      <c r="T738" s="58"/>
      <c r="U738" s="58"/>
      <c r="V738" s="58"/>
      <c r="W738" s="58"/>
      <c r="X738" s="58"/>
      <c r="Y738" s="58"/>
    </row>
    <row r="739" spans="1:25" ht="18" customHeight="1" x14ac:dyDescent="0.2">
      <c r="A739" s="23"/>
      <c r="B739" s="23"/>
      <c r="C739" s="23"/>
      <c r="D739" s="23"/>
      <c r="E739" s="58"/>
      <c r="F739" s="58"/>
      <c r="G739" s="58"/>
      <c r="H739" s="58"/>
      <c r="I739" s="8"/>
      <c r="J739" s="58"/>
      <c r="K739" s="58"/>
      <c r="L739" s="58"/>
      <c r="M739" s="58"/>
      <c r="N739" s="58"/>
      <c r="O739" s="58"/>
      <c r="P739" s="58"/>
      <c r="Q739" s="58"/>
      <c r="R739" s="58"/>
      <c r="S739" s="58"/>
      <c r="T739" s="58"/>
      <c r="U739" s="58"/>
      <c r="V739" s="58"/>
      <c r="W739" s="58"/>
      <c r="X739" s="58"/>
      <c r="Y739" s="58"/>
    </row>
    <row r="740" spans="1:25" ht="18" customHeight="1" x14ac:dyDescent="0.2">
      <c r="A740" s="23"/>
      <c r="B740" s="23"/>
      <c r="C740" s="23"/>
      <c r="D740" s="23"/>
      <c r="E740" s="58"/>
      <c r="F740" s="58"/>
      <c r="G740" s="58"/>
      <c r="H740" s="58"/>
      <c r="I740" s="8"/>
      <c r="J740" s="58"/>
      <c r="K740" s="58"/>
      <c r="L740" s="58"/>
      <c r="M740" s="58"/>
      <c r="N740" s="58"/>
      <c r="O740" s="58"/>
      <c r="P740" s="58"/>
      <c r="Q740" s="58"/>
      <c r="R740" s="58"/>
      <c r="S740" s="58"/>
      <c r="T740" s="58"/>
      <c r="U740" s="58"/>
      <c r="V740" s="58"/>
      <c r="W740" s="58"/>
      <c r="X740" s="58"/>
      <c r="Y740" s="58"/>
    </row>
    <row r="741" spans="1:25" ht="18" customHeight="1" x14ac:dyDescent="0.2">
      <c r="A741" s="23"/>
      <c r="B741" s="23"/>
      <c r="C741" s="23"/>
      <c r="D741" s="23"/>
      <c r="E741" s="58"/>
      <c r="F741" s="58"/>
      <c r="G741" s="58"/>
      <c r="H741" s="58"/>
      <c r="I741" s="8"/>
      <c r="J741" s="58"/>
      <c r="K741" s="58"/>
      <c r="L741" s="58"/>
      <c r="M741" s="58"/>
      <c r="N741" s="58"/>
      <c r="O741" s="58"/>
      <c r="P741" s="58"/>
      <c r="Q741" s="58"/>
      <c r="R741" s="58"/>
      <c r="S741" s="58"/>
      <c r="T741" s="58"/>
      <c r="U741" s="58"/>
      <c r="V741" s="58"/>
      <c r="W741" s="58"/>
      <c r="X741" s="58"/>
      <c r="Y741" s="58"/>
    </row>
    <row r="742" spans="1:25" ht="18" customHeight="1" x14ac:dyDescent="0.2">
      <c r="A742" s="23"/>
      <c r="B742" s="23"/>
      <c r="C742" s="23"/>
      <c r="D742" s="23"/>
      <c r="E742" s="58"/>
      <c r="F742" s="58"/>
      <c r="G742" s="58"/>
      <c r="H742" s="58"/>
      <c r="I742" s="8"/>
      <c r="J742" s="58"/>
      <c r="K742" s="58"/>
      <c r="L742" s="58"/>
      <c r="M742" s="58"/>
      <c r="N742" s="58"/>
      <c r="O742" s="58"/>
      <c r="P742" s="58"/>
      <c r="Q742" s="58"/>
      <c r="R742" s="58"/>
      <c r="S742" s="58"/>
      <c r="T742" s="58"/>
      <c r="U742" s="58"/>
      <c r="V742" s="58"/>
      <c r="W742" s="58"/>
      <c r="X742" s="58"/>
      <c r="Y742" s="58"/>
    </row>
    <row r="743" spans="1:25" ht="18" customHeight="1" x14ac:dyDescent="0.2">
      <c r="A743" s="23"/>
      <c r="B743" s="23"/>
      <c r="C743" s="23"/>
      <c r="D743" s="23"/>
      <c r="E743" s="58"/>
      <c r="F743" s="58"/>
      <c r="G743" s="58"/>
      <c r="H743" s="58"/>
      <c r="I743" s="8"/>
      <c r="J743" s="58"/>
      <c r="K743" s="58"/>
      <c r="L743" s="58"/>
      <c r="M743" s="58"/>
      <c r="N743" s="58"/>
      <c r="O743" s="58"/>
      <c r="P743" s="58"/>
      <c r="Q743" s="58"/>
      <c r="R743" s="58"/>
      <c r="S743" s="58"/>
      <c r="T743" s="58"/>
      <c r="U743" s="58"/>
      <c r="V743" s="58"/>
      <c r="W743" s="58"/>
      <c r="X743" s="58"/>
      <c r="Y743" s="58"/>
    </row>
    <row r="744" spans="1:25" ht="18" customHeight="1" x14ac:dyDescent="0.2">
      <c r="A744" s="23"/>
      <c r="B744" s="23"/>
      <c r="C744" s="23"/>
      <c r="D744" s="23"/>
      <c r="E744" s="58"/>
      <c r="F744" s="58"/>
      <c r="G744" s="58"/>
      <c r="H744" s="58"/>
      <c r="I744" s="8"/>
      <c r="J744" s="58"/>
      <c r="K744" s="58"/>
      <c r="L744" s="58"/>
      <c r="M744" s="58"/>
      <c r="N744" s="58"/>
      <c r="O744" s="58"/>
      <c r="P744" s="58"/>
      <c r="Q744" s="58"/>
      <c r="R744" s="58"/>
      <c r="S744" s="58"/>
      <c r="T744" s="58"/>
      <c r="U744" s="58"/>
      <c r="V744" s="58"/>
      <c r="W744" s="58"/>
      <c r="X744" s="58"/>
      <c r="Y744" s="58"/>
    </row>
    <row r="745" spans="1:25" ht="18" customHeight="1" x14ac:dyDescent="0.2">
      <c r="A745" s="23"/>
      <c r="B745" s="23"/>
      <c r="C745" s="23"/>
      <c r="D745" s="23"/>
      <c r="E745" s="58"/>
      <c r="F745" s="58"/>
      <c r="G745" s="58"/>
      <c r="H745" s="58"/>
      <c r="I745" s="8"/>
      <c r="J745" s="58"/>
      <c r="K745" s="58"/>
      <c r="L745" s="58"/>
      <c r="M745" s="58"/>
      <c r="N745" s="58"/>
      <c r="O745" s="58"/>
      <c r="P745" s="58"/>
      <c r="Q745" s="58"/>
      <c r="R745" s="58"/>
      <c r="S745" s="58"/>
      <c r="T745" s="58"/>
      <c r="U745" s="58"/>
      <c r="V745" s="58"/>
      <c r="W745" s="58"/>
      <c r="X745" s="58"/>
      <c r="Y745" s="58"/>
    </row>
    <row r="746" spans="1:25" ht="18" customHeight="1" x14ac:dyDescent="0.2">
      <c r="A746" s="23"/>
      <c r="B746" s="23"/>
      <c r="C746" s="23"/>
      <c r="D746" s="23"/>
      <c r="E746" s="58"/>
      <c r="F746" s="58"/>
      <c r="G746" s="58"/>
      <c r="H746" s="58"/>
      <c r="I746" s="8"/>
      <c r="J746" s="58"/>
      <c r="K746" s="58"/>
      <c r="L746" s="58"/>
      <c r="M746" s="58"/>
      <c r="N746" s="58"/>
      <c r="O746" s="58"/>
      <c r="P746" s="58"/>
      <c r="Q746" s="58"/>
      <c r="R746" s="58"/>
      <c r="S746" s="58"/>
      <c r="T746" s="58"/>
      <c r="U746" s="58"/>
      <c r="V746" s="58"/>
      <c r="W746" s="58"/>
      <c r="X746" s="58"/>
      <c r="Y746" s="58"/>
    </row>
    <row r="747" spans="1:25" ht="18" customHeight="1" x14ac:dyDescent="0.2">
      <c r="A747" s="23"/>
      <c r="B747" s="23"/>
      <c r="C747" s="23"/>
      <c r="D747" s="23"/>
      <c r="E747" s="58"/>
      <c r="F747" s="58"/>
      <c r="G747" s="58"/>
      <c r="H747" s="58"/>
      <c r="I747" s="8"/>
      <c r="J747" s="58"/>
      <c r="K747" s="58"/>
      <c r="L747" s="58"/>
      <c r="M747" s="58"/>
      <c r="N747" s="58"/>
      <c r="O747" s="58"/>
      <c r="P747" s="58"/>
      <c r="Q747" s="58"/>
      <c r="R747" s="58"/>
      <c r="S747" s="58"/>
      <c r="T747" s="58"/>
      <c r="U747" s="58"/>
      <c r="V747" s="58"/>
      <c r="W747" s="58"/>
      <c r="X747" s="58"/>
      <c r="Y747" s="58"/>
    </row>
    <row r="748" spans="1:25" ht="18" customHeight="1" x14ac:dyDescent="0.2">
      <c r="A748" s="23"/>
      <c r="B748" s="23"/>
      <c r="C748" s="23"/>
      <c r="D748" s="23"/>
      <c r="E748" s="58"/>
      <c r="F748" s="58"/>
      <c r="G748" s="58"/>
      <c r="H748" s="58"/>
      <c r="I748" s="8"/>
      <c r="J748" s="58"/>
      <c r="K748" s="58"/>
      <c r="L748" s="58"/>
      <c r="M748" s="58"/>
      <c r="N748" s="58"/>
      <c r="O748" s="58"/>
      <c r="P748" s="58"/>
      <c r="Q748" s="58"/>
      <c r="R748" s="58"/>
      <c r="S748" s="58"/>
      <c r="T748" s="58"/>
      <c r="U748" s="58"/>
      <c r="V748" s="58"/>
      <c r="W748" s="58"/>
      <c r="X748" s="58"/>
      <c r="Y748" s="58"/>
    </row>
    <row r="749" spans="1:25" ht="18" customHeight="1" x14ac:dyDescent="0.2">
      <c r="A749" s="23"/>
      <c r="B749" s="23"/>
      <c r="C749" s="23"/>
      <c r="D749" s="23"/>
      <c r="E749" s="58"/>
      <c r="F749" s="58"/>
      <c r="G749" s="58"/>
      <c r="H749" s="58"/>
      <c r="I749" s="8"/>
      <c r="J749" s="58"/>
      <c r="K749" s="58"/>
      <c r="L749" s="58"/>
      <c r="M749" s="58"/>
      <c r="N749" s="58"/>
      <c r="O749" s="58"/>
      <c r="P749" s="58"/>
      <c r="Q749" s="58"/>
      <c r="R749" s="58"/>
      <c r="S749" s="58"/>
      <c r="T749" s="58"/>
      <c r="U749" s="58"/>
      <c r="V749" s="58"/>
      <c r="W749" s="58"/>
      <c r="X749" s="58"/>
      <c r="Y749" s="58"/>
    </row>
    <row r="750" spans="1:25" ht="18" customHeight="1" x14ac:dyDescent="0.2">
      <c r="A750" s="23"/>
      <c r="B750" s="23"/>
      <c r="C750" s="23"/>
      <c r="D750" s="23"/>
      <c r="E750" s="58"/>
      <c r="F750" s="58"/>
      <c r="G750" s="58"/>
      <c r="H750" s="58"/>
      <c r="I750" s="8"/>
      <c r="J750" s="58"/>
      <c r="K750" s="58"/>
      <c r="L750" s="58"/>
      <c r="M750" s="58"/>
      <c r="N750" s="58"/>
      <c r="O750" s="58"/>
      <c r="P750" s="58"/>
      <c r="Q750" s="58"/>
      <c r="R750" s="58"/>
      <c r="S750" s="58"/>
      <c r="T750" s="58"/>
      <c r="U750" s="58"/>
      <c r="V750" s="58"/>
      <c r="W750" s="58"/>
      <c r="X750" s="58"/>
      <c r="Y750" s="58"/>
    </row>
    <row r="751" spans="1:25" ht="18" customHeight="1" x14ac:dyDescent="0.2">
      <c r="A751" s="23"/>
      <c r="B751" s="23"/>
      <c r="C751" s="23"/>
      <c r="D751" s="23"/>
      <c r="E751" s="58"/>
      <c r="F751" s="58"/>
      <c r="G751" s="58"/>
      <c r="H751" s="58"/>
      <c r="I751" s="8"/>
      <c r="J751" s="58"/>
      <c r="K751" s="58"/>
      <c r="L751" s="58"/>
      <c r="M751" s="58"/>
      <c r="N751" s="58"/>
      <c r="O751" s="58"/>
      <c r="P751" s="58"/>
      <c r="Q751" s="58"/>
      <c r="R751" s="58"/>
      <c r="S751" s="58"/>
      <c r="T751" s="58"/>
      <c r="U751" s="58"/>
      <c r="V751" s="58"/>
      <c r="W751" s="58"/>
      <c r="X751" s="58"/>
      <c r="Y751" s="58"/>
    </row>
    <row r="752" spans="1:25" ht="18" customHeight="1" x14ac:dyDescent="0.2">
      <c r="A752" s="23"/>
      <c r="B752" s="23"/>
      <c r="C752" s="23"/>
      <c r="D752" s="23"/>
      <c r="E752" s="58"/>
      <c r="F752" s="58"/>
      <c r="G752" s="58"/>
      <c r="H752" s="58"/>
      <c r="I752" s="8"/>
      <c r="J752" s="58"/>
      <c r="K752" s="58"/>
      <c r="L752" s="58"/>
      <c r="M752" s="58"/>
      <c r="N752" s="58"/>
      <c r="O752" s="58"/>
      <c r="P752" s="58"/>
      <c r="Q752" s="58"/>
      <c r="R752" s="58"/>
      <c r="S752" s="58"/>
      <c r="T752" s="58"/>
      <c r="U752" s="58"/>
      <c r="V752" s="58"/>
      <c r="W752" s="58"/>
      <c r="X752" s="58"/>
      <c r="Y752" s="58"/>
    </row>
    <row r="753" spans="1:25" ht="18" customHeight="1" x14ac:dyDescent="0.2">
      <c r="A753" s="23"/>
      <c r="B753" s="23"/>
      <c r="C753" s="23"/>
      <c r="D753" s="23"/>
      <c r="E753" s="58"/>
      <c r="F753" s="58"/>
      <c r="G753" s="58"/>
      <c r="H753" s="58"/>
      <c r="I753" s="8"/>
      <c r="J753" s="58"/>
      <c r="K753" s="58"/>
      <c r="L753" s="58"/>
      <c r="M753" s="58"/>
      <c r="N753" s="58"/>
      <c r="O753" s="58"/>
      <c r="P753" s="58"/>
      <c r="Q753" s="58"/>
      <c r="R753" s="58"/>
      <c r="S753" s="58"/>
      <c r="T753" s="58"/>
      <c r="U753" s="58"/>
      <c r="V753" s="58"/>
      <c r="W753" s="58"/>
      <c r="X753" s="58"/>
      <c r="Y753" s="58"/>
    </row>
    <row r="754" spans="1:25" ht="18" customHeight="1" x14ac:dyDescent="0.2">
      <c r="A754" s="23"/>
      <c r="B754" s="23"/>
      <c r="C754" s="23"/>
      <c r="D754" s="23"/>
      <c r="E754" s="58"/>
      <c r="F754" s="58"/>
      <c r="G754" s="58"/>
      <c r="H754" s="58"/>
      <c r="I754" s="8"/>
      <c r="J754" s="58"/>
      <c r="K754" s="58"/>
      <c r="L754" s="58"/>
      <c r="M754" s="58"/>
      <c r="N754" s="58"/>
      <c r="O754" s="58"/>
      <c r="P754" s="58"/>
      <c r="Q754" s="58"/>
      <c r="R754" s="58"/>
      <c r="S754" s="58"/>
      <c r="T754" s="58"/>
      <c r="U754" s="58"/>
      <c r="V754" s="58"/>
      <c r="W754" s="58"/>
      <c r="X754" s="58"/>
      <c r="Y754" s="58"/>
    </row>
    <row r="755" spans="1:25" ht="18" customHeight="1" x14ac:dyDescent="0.2">
      <c r="A755" s="23"/>
      <c r="B755" s="23"/>
      <c r="C755" s="23"/>
      <c r="D755" s="23"/>
      <c r="E755" s="58"/>
      <c r="F755" s="58"/>
      <c r="G755" s="58"/>
      <c r="H755" s="58"/>
      <c r="I755" s="8"/>
      <c r="J755" s="58"/>
      <c r="K755" s="58"/>
      <c r="L755" s="58"/>
      <c r="M755" s="58"/>
      <c r="N755" s="58"/>
      <c r="O755" s="58"/>
      <c r="P755" s="58"/>
      <c r="Q755" s="58"/>
      <c r="R755" s="58"/>
      <c r="S755" s="58"/>
      <c r="T755" s="58"/>
      <c r="U755" s="58"/>
      <c r="V755" s="58"/>
      <c r="W755" s="58"/>
      <c r="X755" s="58"/>
      <c r="Y755" s="58"/>
    </row>
    <row r="756" spans="1:25" ht="18" customHeight="1" x14ac:dyDescent="0.2">
      <c r="A756" s="23"/>
      <c r="B756" s="23"/>
      <c r="C756" s="23"/>
      <c r="D756" s="23"/>
      <c r="E756" s="58"/>
      <c r="F756" s="58"/>
      <c r="G756" s="58"/>
      <c r="H756" s="58"/>
      <c r="I756" s="8"/>
      <c r="J756" s="58"/>
      <c r="K756" s="58"/>
      <c r="L756" s="58"/>
      <c r="M756" s="58"/>
      <c r="N756" s="58"/>
      <c r="O756" s="58"/>
      <c r="P756" s="58"/>
      <c r="Q756" s="58"/>
      <c r="R756" s="58"/>
      <c r="S756" s="58"/>
      <c r="T756" s="58"/>
      <c r="U756" s="58"/>
      <c r="V756" s="58"/>
      <c r="W756" s="58"/>
      <c r="X756" s="58"/>
      <c r="Y756" s="58"/>
    </row>
    <row r="757" spans="1:25" ht="18" customHeight="1" x14ac:dyDescent="0.2">
      <c r="A757" s="23"/>
      <c r="B757" s="23"/>
      <c r="C757" s="23"/>
      <c r="D757" s="23"/>
      <c r="E757" s="58"/>
      <c r="F757" s="58"/>
      <c r="G757" s="58"/>
      <c r="H757" s="58"/>
      <c r="I757" s="8"/>
      <c r="J757" s="58"/>
      <c r="K757" s="58"/>
      <c r="L757" s="58"/>
      <c r="M757" s="58"/>
      <c r="N757" s="58"/>
      <c r="O757" s="58"/>
      <c r="P757" s="58"/>
      <c r="Q757" s="58"/>
      <c r="R757" s="58"/>
      <c r="S757" s="58"/>
      <c r="T757" s="58"/>
      <c r="U757" s="58"/>
      <c r="V757" s="58"/>
      <c r="W757" s="58"/>
      <c r="X757" s="58"/>
      <c r="Y757" s="58"/>
    </row>
    <row r="758" spans="1:25" ht="18" customHeight="1" x14ac:dyDescent="0.2">
      <c r="A758" s="23"/>
      <c r="B758" s="23"/>
      <c r="C758" s="23"/>
      <c r="D758" s="23"/>
      <c r="E758" s="58"/>
      <c r="F758" s="58"/>
      <c r="G758" s="58"/>
      <c r="H758" s="58"/>
      <c r="I758" s="8"/>
      <c r="J758" s="58"/>
      <c r="K758" s="58"/>
      <c r="L758" s="58"/>
      <c r="M758" s="58"/>
      <c r="N758" s="58"/>
      <c r="O758" s="58"/>
      <c r="P758" s="58"/>
      <c r="Q758" s="58"/>
      <c r="R758" s="58"/>
      <c r="S758" s="58"/>
      <c r="T758" s="58"/>
      <c r="U758" s="58"/>
      <c r="V758" s="58"/>
      <c r="W758" s="58"/>
      <c r="X758" s="58"/>
      <c r="Y758" s="58"/>
    </row>
    <row r="759" spans="1:25" ht="18" customHeight="1" x14ac:dyDescent="0.2">
      <c r="A759" s="23"/>
      <c r="B759" s="23"/>
      <c r="C759" s="23"/>
      <c r="D759" s="23"/>
      <c r="E759" s="58"/>
      <c r="F759" s="58"/>
      <c r="G759" s="58"/>
      <c r="H759" s="58"/>
      <c r="I759" s="8"/>
      <c r="J759" s="58"/>
      <c r="K759" s="58"/>
      <c r="L759" s="58"/>
      <c r="M759" s="58"/>
      <c r="N759" s="58"/>
      <c r="O759" s="58"/>
      <c r="P759" s="58"/>
      <c r="Q759" s="58"/>
      <c r="R759" s="58"/>
      <c r="S759" s="58"/>
      <c r="T759" s="58"/>
      <c r="U759" s="58"/>
      <c r="V759" s="58"/>
      <c r="W759" s="58"/>
      <c r="X759" s="58"/>
      <c r="Y759" s="58"/>
    </row>
    <row r="760" spans="1:25" ht="18" customHeight="1" x14ac:dyDescent="0.2">
      <c r="A760" s="23"/>
      <c r="B760" s="23"/>
      <c r="C760" s="23"/>
      <c r="D760" s="23"/>
      <c r="E760" s="58"/>
      <c r="F760" s="58"/>
      <c r="G760" s="58"/>
      <c r="H760" s="58"/>
      <c r="I760" s="8"/>
      <c r="J760" s="58"/>
      <c r="K760" s="58"/>
      <c r="L760" s="58"/>
      <c r="M760" s="58"/>
      <c r="N760" s="58"/>
      <c r="O760" s="58"/>
      <c r="P760" s="58"/>
      <c r="Q760" s="58"/>
      <c r="R760" s="58"/>
      <c r="S760" s="58"/>
      <c r="T760" s="58"/>
      <c r="U760" s="58"/>
      <c r="V760" s="58"/>
      <c r="W760" s="58"/>
      <c r="X760" s="58"/>
      <c r="Y760" s="58"/>
    </row>
    <row r="761" spans="1:25" ht="18" customHeight="1" x14ac:dyDescent="0.2">
      <c r="A761" s="23"/>
      <c r="B761" s="23"/>
      <c r="C761" s="23"/>
      <c r="D761" s="23"/>
      <c r="E761" s="58"/>
      <c r="F761" s="58"/>
      <c r="G761" s="58"/>
      <c r="H761" s="58"/>
      <c r="I761" s="8"/>
      <c r="J761" s="58"/>
      <c r="K761" s="58"/>
      <c r="L761" s="58"/>
      <c r="M761" s="58"/>
      <c r="N761" s="58"/>
      <c r="O761" s="58"/>
      <c r="P761" s="58"/>
      <c r="Q761" s="58"/>
      <c r="R761" s="58"/>
      <c r="S761" s="58"/>
      <c r="T761" s="58"/>
      <c r="U761" s="58"/>
      <c r="V761" s="58"/>
      <c r="W761" s="58"/>
      <c r="X761" s="58"/>
      <c r="Y761" s="58"/>
    </row>
    <row r="762" spans="1:25" ht="18" customHeight="1" x14ac:dyDescent="0.2">
      <c r="A762" s="23"/>
      <c r="B762" s="23"/>
      <c r="C762" s="23"/>
      <c r="D762" s="23"/>
      <c r="E762" s="58"/>
      <c r="F762" s="58"/>
      <c r="G762" s="58"/>
      <c r="H762" s="58"/>
      <c r="I762" s="8"/>
      <c r="J762" s="58"/>
      <c r="K762" s="58"/>
      <c r="L762" s="58"/>
      <c r="M762" s="58"/>
      <c r="N762" s="58"/>
      <c r="O762" s="58"/>
      <c r="P762" s="58"/>
      <c r="Q762" s="58"/>
      <c r="R762" s="58"/>
      <c r="S762" s="58"/>
      <c r="T762" s="58"/>
      <c r="U762" s="58"/>
      <c r="V762" s="58"/>
      <c r="W762" s="58"/>
      <c r="X762" s="58"/>
      <c r="Y762" s="58"/>
    </row>
    <row r="763" spans="1:25" ht="18" customHeight="1" x14ac:dyDescent="0.2">
      <c r="A763" s="23"/>
      <c r="B763" s="23"/>
      <c r="C763" s="23"/>
      <c r="D763" s="23"/>
      <c r="E763" s="58"/>
      <c r="F763" s="58"/>
      <c r="G763" s="58"/>
      <c r="H763" s="58"/>
      <c r="I763" s="8"/>
      <c r="J763" s="58"/>
      <c r="K763" s="58"/>
      <c r="L763" s="58"/>
      <c r="M763" s="58"/>
      <c r="N763" s="58"/>
      <c r="O763" s="58"/>
      <c r="P763" s="58"/>
      <c r="Q763" s="58"/>
      <c r="R763" s="58"/>
      <c r="S763" s="58"/>
      <c r="T763" s="58"/>
      <c r="U763" s="58"/>
      <c r="V763" s="58"/>
      <c r="W763" s="58"/>
      <c r="X763" s="58"/>
      <c r="Y763" s="58"/>
    </row>
    <row r="764" spans="1:25" ht="18" customHeight="1" x14ac:dyDescent="0.2">
      <c r="A764" s="23"/>
      <c r="B764" s="23"/>
      <c r="C764" s="23"/>
      <c r="D764" s="23"/>
      <c r="E764" s="58"/>
      <c r="F764" s="58"/>
      <c r="G764" s="58"/>
      <c r="H764" s="58"/>
      <c r="I764" s="8"/>
      <c r="J764" s="58"/>
      <c r="K764" s="58"/>
      <c r="L764" s="58"/>
      <c r="M764" s="58"/>
      <c r="N764" s="58"/>
      <c r="O764" s="58"/>
      <c r="P764" s="58"/>
      <c r="Q764" s="58"/>
      <c r="R764" s="58"/>
      <c r="S764" s="58"/>
      <c r="T764" s="58"/>
      <c r="U764" s="58"/>
      <c r="V764" s="58"/>
      <c r="W764" s="58"/>
      <c r="X764" s="58"/>
      <c r="Y764" s="58"/>
    </row>
    <row r="765" spans="1:25" ht="18" customHeight="1" x14ac:dyDescent="0.2">
      <c r="A765" s="23"/>
      <c r="B765" s="23"/>
      <c r="C765" s="23"/>
      <c r="D765" s="23"/>
      <c r="E765" s="58"/>
      <c r="F765" s="58"/>
      <c r="G765" s="58"/>
      <c r="H765" s="58"/>
      <c r="I765" s="8"/>
      <c r="J765" s="58"/>
      <c r="K765" s="58"/>
      <c r="L765" s="58"/>
      <c r="M765" s="58"/>
      <c r="N765" s="58"/>
      <c r="O765" s="58"/>
      <c r="P765" s="58"/>
      <c r="Q765" s="58"/>
      <c r="R765" s="58"/>
      <c r="S765" s="58"/>
      <c r="T765" s="58"/>
      <c r="U765" s="58"/>
      <c r="V765" s="58"/>
      <c r="W765" s="58"/>
      <c r="X765" s="58"/>
      <c r="Y765" s="58"/>
    </row>
    <row r="766" spans="1:25" ht="18" customHeight="1" x14ac:dyDescent="0.2">
      <c r="A766" s="23"/>
      <c r="B766" s="23"/>
      <c r="C766" s="23"/>
      <c r="D766" s="23"/>
      <c r="E766" s="58"/>
      <c r="F766" s="58"/>
      <c r="G766" s="58"/>
      <c r="H766" s="58"/>
      <c r="I766" s="8"/>
      <c r="J766" s="58"/>
      <c r="K766" s="58"/>
      <c r="L766" s="58"/>
      <c r="M766" s="58"/>
      <c r="N766" s="58"/>
      <c r="O766" s="58"/>
      <c r="P766" s="58"/>
      <c r="Q766" s="58"/>
      <c r="R766" s="58"/>
      <c r="S766" s="58"/>
      <c r="T766" s="58"/>
      <c r="U766" s="58"/>
      <c r="V766" s="58"/>
      <c r="W766" s="58"/>
      <c r="X766" s="58"/>
      <c r="Y766" s="58"/>
    </row>
    <row r="767" spans="1:25" ht="18" customHeight="1" x14ac:dyDescent="0.2">
      <c r="A767" s="23"/>
      <c r="B767" s="23"/>
      <c r="C767" s="23"/>
      <c r="D767" s="23"/>
      <c r="E767" s="58"/>
      <c r="F767" s="58"/>
      <c r="G767" s="58"/>
      <c r="H767" s="58"/>
      <c r="I767" s="8"/>
      <c r="J767" s="58"/>
      <c r="K767" s="58"/>
      <c r="L767" s="58"/>
      <c r="M767" s="58"/>
      <c r="N767" s="58"/>
      <c r="O767" s="58"/>
      <c r="P767" s="58"/>
      <c r="Q767" s="58"/>
      <c r="R767" s="58"/>
      <c r="S767" s="58"/>
      <c r="T767" s="58"/>
      <c r="U767" s="58"/>
      <c r="V767" s="58"/>
      <c r="W767" s="58"/>
      <c r="X767" s="58"/>
      <c r="Y767" s="58"/>
    </row>
    <row r="768" spans="1:25" ht="18" customHeight="1" x14ac:dyDescent="0.2">
      <c r="A768" s="23"/>
      <c r="B768" s="23"/>
      <c r="C768" s="23"/>
      <c r="D768" s="23"/>
      <c r="E768" s="58"/>
      <c r="F768" s="58"/>
      <c r="G768" s="58"/>
      <c r="H768" s="58"/>
      <c r="I768" s="8"/>
      <c r="J768" s="58"/>
      <c r="K768" s="58"/>
      <c r="L768" s="58"/>
      <c r="M768" s="58"/>
      <c r="N768" s="58"/>
      <c r="O768" s="58"/>
      <c r="P768" s="58"/>
      <c r="Q768" s="58"/>
      <c r="R768" s="58"/>
      <c r="S768" s="58"/>
      <c r="T768" s="58"/>
      <c r="U768" s="58"/>
      <c r="V768" s="58"/>
      <c r="W768" s="58"/>
      <c r="X768" s="58"/>
      <c r="Y768" s="58"/>
    </row>
    <row r="769" spans="1:25" ht="18" customHeight="1" x14ac:dyDescent="0.2">
      <c r="A769" s="23"/>
      <c r="B769" s="23"/>
      <c r="C769" s="23"/>
      <c r="D769" s="23"/>
      <c r="E769" s="58"/>
      <c r="F769" s="58"/>
      <c r="G769" s="58"/>
      <c r="H769" s="58"/>
      <c r="I769" s="8"/>
      <c r="J769" s="58"/>
      <c r="K769" s="58"/>
      <c r="L769" s="58"/>
      <c r="M769" s="58"/>
      <c r="N769" s="58"/>
      <c r="O769" s="58"/>
      <c r="P769" s="58"/>
      <c r="Q769" s="58"/>
      <c r="R769" s="58"/>
      <c r="S769" s="58"/>
      <c r="T769" s="58"/>
      <c r="U769" s="58"/>
      <c r="V769" s="58"/>
      <c r="W769" s="58"/>
      <c r="X769" s="58"/>
      <c r="Y769" s="58"/>
    </row>
    <row r="770" spans="1:25" ht="18" customHeight="1" x14ac:dyDescent="0.2">
      <c r="A770" s="23"/>
      <c r="B770" s="23"/>
      <c r="C770" s="23"/>
      <c r="D770" s="23"/>
      <c r="E770" s="58"/>
      <c r="F770" s="58"/>
      <c r="G770" s="58"/>
      <c r="H770" s="58"/>
      <c r="I770" s="8"/>
      <c r="J770" s="58"/>
      <c r="K770" s="58"/>
      <c r="L770" s="58"/>
      <c r="M770" s="58"/>
      <c r="N770" s="58"/>
      <c r="O770" s="58"/>
      <c r="P770" s="58"/>
      <c r="Q770" s="58"/>
      <c r="R770" s="58"/>
      <c r="S770" s="58"/>
      <c r="T770" s="58"/>
      <c r="U770" s="58"/>
      <c r="V770" s="58"/>
      <c r="W770" s="58"/>
      <c r="X770" s="58"/>
      <c r="Y770" s="58"/>
    </row>
    <row r="771" spans="1:25" ht="18" customHeight="1" x14ac:dyDescent="0.2">
      <c r="A771" s="23"/>
      <c r="B771" s="23"/>
      <c r="C771" s="23"/>
      <c r="D771" s="23"/>
      <c r="E771" s="58"/>
      <c r="F771" s="58"/>
      <c r="G771" s="58"/>
      <c r="H771" s="58"/>
      <c r="I771" s="8"/>
      <c r="J771" s="58"/>
      <c r="K771" s="58"/>
      <c r="L771" s="58"/>
      <c r="M771" s="58"/>
      <c r="N771" s="58"/>
      <c r="O771" s="58"/>
      <c r="P771" s="58"/>
      <c r="Q771" s="58"/>
      <c r="R771" s="58"/>
      <c r="S771" s="58"/>
      <c r="T771" s="58"/>
      <c r="U771" s="58"/>
      <c r="V771" s="58"/>
      <c r="W771" s="58"/>
      <c r="X771" s="58"/>
      <c r="Y771" s="58"/>
    </row>
    <row r="772" spans="1:25" ht="18" customHeight="1" x14ac:dyDescent="0.2">
      <c r="A772" s="23"/>
      <c r="B772" s="23"/>
      <c r="C772" s="23"/>
      <c r="D772" s="23"/>
      <c r="E772" s="58"/>
      <c r="F772" s="58"/>
      <c r="G772" s="58"/>
      <c r="H772" s="58"/>
      <c r="I772" s="8"/>
      <c r="J772" s="58"/>
      <c r="K772" s="58"/>
      <c r="L772" s="58"/>
      <c r="M772" s="58"/>
      <c r="N772" s="58"/>
      <c r="O772" s="58"/>
      <c r="P772" s="58"/>
      <c r="Q772" s="58"/>
      <c r="R772" s="58"/>
      <c r="S772" s="58"/>
      <c r="T772" s="58"/>
      <c r="U772" s="58"/>
      <c r="V772" s="58"/>
      <c r="W772" s="58"/>
      <c r="X772" s="58"/>
      <c r="Y772" s="58"/>
    </row>
    <row r="773" spans="1:25" ht="18" customHeight="1" x14ac:dyDescent="0.2">
      <c r="A773" s="23"/>
      <c r="B773" s="23"/>
      <c r="C773" s="23"/>
      <c r="D773" s="23"/>
      <c r="E773" s="58"/>
      <c r="F773" s="58"/>
      <c r="G773" s="58"/>
      <c r="H773" s="58"/>
      <c r="I773" s="8"/>
      <c r="J773" s="58"/>
      <c r="K773" s="58"/>
      <c r="L773" s="58"/>
      <c r="M773" s="58"/>
      <c r="N773" s="58"/>
      <c r="O773" s="58"/>
      <c r="P773" s="58"/>
      <c r="Q773" s="58"/>
      <c r="R773" s="58"/>
      <c r="S773" s="58"/>
      <c r="T773" s="58"/>
      <c r="U773" s="58"/>
      <c r="V773" s="58"/>
      <c r="W773" s="58"/>
      <c r="X773" s="58"/>
      <c r="Y773" s="58"/>
    </row>
    <row r="774" spans="1:25" ht="18" customHeight="1" x14ac:dyDescent="0.2">
      <c r="A774" s="23"/>
      <c r="B774" s="23"/>
      <c r="C774" s="23"/>
      <c r="D774" s="23"/>
      <c r="E774" s="58"/>
      <c r="F774" s="58"/>
      <c r="G774" s="58"/>
      <c r="H774" s="58"/>
      <c r="I774" s="8"/>
      <c r="J774" s="58"/>
      <c r="K774" s="58"/>
      <c r="L774" s="58"/>
      <c r="M774" s="58"/>
      <c r="N774" s="58"/>
      <c r="O774" s="58"/>
      <c r="P774" s="58"/>
      <c r="Q774" s="58"/>
      <c r="R774" s="58"/>
      <c r="S774" s="58"/>
      <c r="T774" s="58"/>
      <c r="U774" s="58"/>
      <c r="V774" s="58"/>
      <c r="W774" s="58"/>
      <c r="X774" s="58"/>
      <c r="Y774" s="58"/>
    </row>
    <row r="775" spans="1:25" ht="18" customHeight="1" x14ac:dyDescent="0.2">
      <c r="A775" s="23"/>
      <c r="B775" s="23"/>
      <c r="C775" s="23"/>
      <c r="D775" s="23"/>
      <c r="E775" s="58"/>
      <c r="F775" s="58"/>
      <c r="G775" s="58"/>
      <c r="H775" s="58"/>
      <c r="I775" s="8"/>
      <c r="J775" s="58"/>
      <c r="K775" s="58"/>
      <c r="L775" s="58"/>
      <c r="M775" s="58"/>
      <c r="N775" s="58"/>
      <c r="O775" s="58"/>
      <c r="P775" s="58"/>
      <c r="Q775" s="58"/>
      <c r="R775" s="58"/>
      <c r="S775" s="58"/>
      <c r="T775" s="58"/>
      <c r="U775" s="58"/>
      <c r="V775" s="58"/>
      <c r="W775" s="58"/>
      <c r="X775" s="58"/>
      <c r="Y775" s="58"/>
    </row>
    <row r="776" spans="1:25" ht="18" customHeight="1" x14ac:dyDescent="0.2">
      <c r="A776" s="23"/>
      <c r="B776" s="23"/>
      <c r="C776" s="23"/>
      <c r="D776" s="23"/>
      <c r="E776" s="58"/>
      <c r="F776" s="58"/>
      <c r="G776" s="58"/>
      <c r="H776" s="58"/>
      <c r="I776" s="8"/>
      <c r="J776" s="58"/>
      <c r="K776" s="58"/>
      <c r="L776" s="58"/>
      <c r="M776" s="58"/>
      <c r="N776" s="58"/>
      <c r="O776" s="58"/>
      <c r="P776" s="58"/>
      <c r="Q776" s="58"/>
      <c r="R776" s="58"/>
      <c r="S776" s="58"/>
      <c r="T776" s="58"/>
      <c r="U776" s="58"/>
      <c r="V776" s="58"/>
      <c r="W776" s="58"/>
      <c r="X776" s="58"/>
      <c r="Y776" s="58"/>
    </row>
    <row r="777" spans="1:25" ht="18" customHeight="1" x14ac:dyDescent="0.2">
      <c r="A777" s="23"/>
      <c r="B777" s="23"/>
      <c r="C777" s="23"/>
      <c r="D777" s="23"/>
      <c r="E777" s="58"/>
      <c r="F777" s="58"/>
      <c r="G777" s="58"/>
      <c r="H777" s="58"/>
      <c r="I777" s="8"/>
      <c r="J777" s="58"/>
      <c r="K777" s="58"/>
      <c r="L777" s="58"/>
      <c r="M777" s="58"/>
      <c r="N777" s="58"/>
      <c r="O777" s="58"/>
      <c r="P777" s="58"/>
      <c r="Q777" s="58"/>
      <c r="R777" s="58"/>
      <c r="S777" s="58"/>
      <c r="T777" s="58"/>
      <c r="U777" s="58"/>
      <c r="V777" s="58"/>
      <c r="W777" s="58"/>
      <c r="X777" s="58"/>
      <c r="Y777" s="58"/>
    </row>
    <row r="778" spans="1:25" ht="18" customHeight="1" x14ac:dyDescent="0.2">
      <c r="A778" s="23"/>
      <c r="B778" s="23"/>
      <c r="C778" s="23"/>
      <c r="D778" s="23"/>
      <c r="E778" s="58"/>
      <c r="F778" s="58"/>
      <c r="G778" s="58"/>
      <c r="H778" s="58"/>
      <c r="I778" s="8"/>
      <c r="J778" s="58"/>
      <c r="K778" s="58"/>
      <c r="L778" s="58"/>
      <c r="M778" s="58"/>
      <c r="N778" s="58"/>
      <c r="O778" s="58"/>
      <c r="P778" s="58"/>
      <c r="Q778" s="58"/>
      <c r="R778" s="58"/>
      <c r="S778" s="58"/>
      <c r="T778" s="58"/>
      <c r="U778" s="58"/>
      <c r="V778" s="58"/>
      <c r="W778" s="58"/>
      <c r="X778" s="58"/>
      <c r="Y778" s="58"/>
    </row>
    <row r="779" spans="1:25" ht="18" customHeight="1" x14ac:dyDescent="0.2">
      <c r="A779" s="23"/>
      <c r="B779" s="23"/>
      <c r="C779" s="23"/>
      <c r="D779" s="23"/>
      <c r="E779" s="58"/>
      <c r="F779" s="58"/>
      <c r="G779" s="58"/>
      <c r="H779" s="58"/>
      <c r="I779" s="8"/>
      <c r="J779" s="58"/>
      <c r="K779" s="58"/>
      <c r="L779" s="58"/>
      <c r="M779" s="58"/>
      <c r="N779" s="58"/>
      <c r="O779" s="58"/>
      <c r="P779" s="58"/>
      <c r="Q779" s="58"/>
      <c r="R779" s="58"/>
      <c r="S779" s="58"/>
      <c r="T779" s="58"/>
      <c r="U779" s="58"/>
      <c r="V779" s="58"/>
      <c r="W779" s="58"/>
      <c r="X779" s="58"/>
      <c r="Y779" s="58"/>
    </row>
    <row r="780" spans="1:25" ht="18" customHeight="1" x14ac:dyDescent="0.2">
      <c r="A780" s="23"/>
      <c r="B780" s="23"/>
      <c r="C780" s="23"/>
      <c r="D780" s="23"/>
      <c r="E780" s="58"/>
      <c r="F780" s="58"/>
      <c r="G780" s="58"/>
      <c r="H780" s="58"/>
      <c r="I780" s="8"/>
      <c r="J780" s="58"/>
      <c r="K780" s="58"/>
      <c r="L780" s="58"/>
      <c r="M780" s="58"/>
      <c r="N780" s="58"/>
      <c r="O780" s="58"/>
      <c r="P780" s="58"/>
      <c r="Q780" s="58"/>
      <c r="R780" s="58"/>
      <c r="S780" s="58"/>
      <c r="T780" s="58"/>
      <c r="U780" s="58"/>
      <c r="V780" s="58"/>
      <c r="W780" s="58"/>
      <c r="X780" s="58"/>
      <c r="Y780" s="58"/>
    </row>
    <row r="781" spans="1:25" ht="18" customHeight="1" x14ac:dyDescent="0.2">
      <c r="A781" s="23"/>
      <c r="B781" s="23"/>
      <c r="C781" s="23"/>
      <c r="D781" s="23"/>
      <c r="E781" s="58"/>
      <c r="F781" s="58"/>
      <c r="G781" s="58"/>
      <c r="H781" s="58"/>
      <c r="I781" s="8"/>
      <c r="J781" s="58"/>
      <c r="K781" s="58"/>
      <c r="L781" s="58"/>
      <c r="M781" s="58"/>
      <c r="N781" s="58"/>
      <c r="O781" s="58"/>
      <c r="P781" s="58"/>
      <c r="Q781" s="58"/>
      <c r="R781" s="58"/>
      <c r="S781" s="58"/>
      <c r="T781" s="58"/>
      <c r="U781" s="58"/>
      <c r="V781" s="58"/>
      <c r="W781" s="58"/>
      <c r="X781" s="58"/>
      <c r="Y781" s="58"/>
    </row>
    <row r="782" spans="1:25" ht="18" customHeight="1" x14ac:dyDescent="0.2">
      <c r="A782" s="23"/>
      <c r="B782" s="23"/>
      <c r="C782" s="23"/>
      <c r="D782" s="23"/>
      <c r="E782" s="58"/>
      <c r="F782" s="58"/>
      <c r="G782" s="58"/>
      <c r="H782" s="58"/>
      <c r="I782" s="8"/>
      <c r="J782" s="58"/>
      <c r="K782" s="58"/>
      <c r="L782" s="58"/>
      <c r="M782" s="58"/>
      <c r="N782" s="58"/>
      <c r="O782" s="58"/>
      <c r="P782" s="58"/>
      <c r="Q782" s="58"/>
      <c r="R782" s="58"/>
      <c r="S782" s="58"/>
      <c r="T782" s="58"/>
      <c r="U782" s="58"/>
      <c r="V782" s="58"/>
      <c r="W782" s="58"/>
      <c r="X782" s="58"/>
      <c r="Y782" s="58"/>
    </row>
    <row r="783" spans="1:25" ht="18" customHeight="1" x14ac:dyDescent="0.2">
      <c r="A783" s="23"/>
      <c r="B783" s="23"/>
      <c r="C783" s="23"/>
      <c r="D783" s="23"/>
      <c r="E783" s="58"/>
      <c r="F783" s="58"/>
      <c r="G783" s="58"/>
      <c r="H783" s="58"/>
      <c r="I783" s="8"/>
      <c r="J783" s="58"/>
      <c r="K783" s="58"/>
      <c r="L783" s="58"/>
      <c r="M783" s="58"/>
      <c r="N783" s="58"/>
      <c r="O783" s="58"/>
      <c r="P783" s="58"/>
      <c r="Q783" s="58"/>
      <c r="R783" s="58"/>
      <c r="S783" s="58"/>
      <c r="T783" s="58"/>
      <c r="U783" s="58"/>
      <c r="V783" s="58"/>
      <c r="W783" s="58"/>
      <c r="X783" s="58"/>
      <c r="Y783" s="58"/>
    </row>
    <row r="784" spans="1:25" ht="18" customHeight="1" x14ac:dyDescent="0.2">
      <c r="A784" s="23"/>
      <c r="B784" s="23"/>
      <c r="C784" s="23"/>
      <c r="D784" s="23"/>
      <c r="E784" s="58"/>
      <c r="F784" s="58"/>
      <c r="G784" s="58"/>
      <c r="H784" s="58"/>
      <c r="I784" s="8"/>
      <c r="J784" s="58"/>
      <c r="K784" s="58"/>
      <c r="L784" s="58"/>
      <c r="M784" s="58"/>
      <c r="N784" s="58"/>
      <c r="O784" s="58"/>
      <c r="P784" s="58"/>
      <c r="Q784" s="58"/>
      <c r="R784" s="58"/>
      <c r="S784" s="58"/>
      <c r="T784" s="58"/>
      <c r="U784" s="58"/>
      <c r="V784" s="58"/>
      <c r="W784" s="58"/>
      <c r="X784" s="58"/>
      <c r="Y784" s="58"/>
    </row>
    <row r="785" spans="1:25" ht="18" customHeight="1" x14ac:dyDescent="0.2">
      <c r="A785" s="23"/>
      <c r="B785" s="23"/>
      <c r="C785" s="23"/>
      <c r="D785" s="23"/>
      <c r="E785" s="58"/>
      <c r="F785" s="58"/>
      <c r="G785" s="58"/>
      <c r="H785" s="58"/>
      <c r="I785" s="8"/>
      <c r="J785" s="58"/>
      <c r="K785" s="58"/>
      <c r="L785" s="58"/>
      <c r="M785" s="58"/>
      <c r="N785" s="58"/>
      <c r="O785" s="58"/>
      <c r="P785" s="58"/>
      <c r="Q785" s="58"/>
      <c r="R785" s="58"/>
      <c r="S785" s="58"/>
      <c r="T785" s="58"/>
      <c r="U785" s="58"/>
      <c r="V785" s="58"/>
      <c r="W785" s="58"/>
      <c r="X785" s="58"/>
      <c r="Y785" s="58"/>
    </row>
    <row r="786" spans="1:25" ht="18" customHeight="1" x14ac:dyDescent="0.2">
      <c r="A786" s="23"/>
      <c r="B786" s="23"/>
      <c r="C786" s="23"/>
      <c r="D786" s="23"/>
      <c r="E786" s="58"/>
      <c r="F786" s="58"/>
      <c r="G786" s="58"/>
      <c r="H786" s="58"/>
      <c r="I786" s="8"/>
      <c r="J786" s="58"/>
      <c r="K786" s="58"/>
      <c r="L786" s="58"/>
      <c r="M786" s="58"/>
      <c r="N786" s="58"/>
      <c r="O786" s="58"/>
      <c r="P786" s="58"/>
      <c r="Q786" s="58"/>
      <c r="R786" s="58"/>
      <c r="S786" s="58"/>
      <c r="T786" s="58"/>
      <c r="U786" s="58"/>
      <c r="V786" s="58"/>
      <c r="W786" s="58"/>
      <c r="X786" s="58"/>
      <c r="Y786" s="58"/>
    </row>
    <row r="787" spans="1:25" ht="18" customHeight="1" x14ac:dyDescent="0.2">
      <c r="A787" s="23"/>
      <c r="B787" s="23"/>
      <c r="C787" s="23"/>
      <c r="D787" s="23"/>
      <c r="E787" s="58"/>
      <c r="F787" s="58"/>
      <c r="G787" s="58"/>
      <c r="H787" s="58"/>
      <c r="I787" s="8"/>
      <c r="J787" s="58"/>
      <c r="K787" s="58"/>
      <c r="L787" s="58"/>
      <c r="M787" s="58"/>
      <c r="N787" s="58"/>
      <c r="O787" s="58"/>
      <c r="P787" s="58"/>
      <c r="Q787" s="58"/>
      <c r="R787" s="58"/>
      <c r="S787" s="58"/>
      <c r="T787" s="58"/>
      <c r="U787" s="58"/>
      <c r="V787" s="58"/>
      <c r="W787" s="58"/>
      <c r="X787" s="58"/>
      <c r="Y787" s="58"/>
    </row>
    <row r="788" spans="1:25" ht="18" customHeight="1" x14ac:dyDescent="0.2">
      <c r="A788" s="23"/>
      <c r="B788" s="23"/>
      <c r="C788" s="23"/>
      <c r="D788" s="23"/>
      <c r="E788" s="58"/>
      <c r="F788" s="58"/>
      <c r="G788" s="58"/>
      <c r="H788" s="58"/>
      <c r="I788" s="8"/>
      <c r="J788" s="58"/>
      <c r="K788" s="58"/>
      <c r="L788" s="58"/>
      <c r="M788" s="58"/>
      <c r="N788" s="58"/>
      <c r="O788" s="58"/>
      <c r="P788" s="58"/>
      <c r="Q788" s="58"/>
      <c r="R788" s="58"/>
      <c r="S788" s="58"/>
      <c r="T788" s="58"/>
      <c r="U788" s="58"/>
      <c r="V788" s="58"/>
      <c r="W788" s="58"/>
      <c r="X788" s="58"/>
      <c r="Y788" s="58"/>
    </row>
    <row r="789" spans="1:25" ht="18" customHeight="1" x14ac:dyDescent="0.2">
      <c r="A789" s="23"/>
      <c r="B789" s="23"/>
      <c r="C789" s="23"/>
      <c r="D789" s="23"/>
      <c r="E789" s="58"/>
      <c r="F789" s="58"/>
      <c r="G789" s="58"/>
      <c r="H789" s="58"/>
      <c r="I789" s="8"/>
      <c r="J789" s="58"/>
      <c r="K789" s="58"/>
      <c r="L789" s="58"/>
      <c r="M789" s="58"/>
      <c r="N789" s="58"/>
      <c r="O789" s="58"/>
      <c r="P789" s="58"/>
      <c r="Q789" s="58"/>
      <c r="R789" s="58"/>
      <c r="S789" s="58"/>
      <c r="T789" s="58"/>
      <c r="U789" s="58"/>
      <c r="V789" s="58"/>
      <c r="W789" s="58"/>
      <c r="X789" s="58"/>
      <c r="Y789" s="58"/>
    </row>
    <row r="790" spans="1:25" ht="18" customHeight="1" x14ac:dyDescent="0.2">
      <c r="A790" s="23"/>
      <c r="B790" s="23"/>
      <c r="C790" s="23"/>
      <c r="D790" s="23"/>
      <c r="E790" s="58"/>
      <c r="F790" s="58"/>
      <c r="G790" s="58"/>
      <c r="H790" s="58"/>
      <c r="I790" s="8"/>
      <c r="J790" s="58"/>
      <c r="K790" s="58"/>
      <c r="L790" s="58"/>
      <c r="M790" s="58"/>
      <c r="N790" s="58"/>
      <c r="O790" s="58"/>
      <c r="P790" s="58"/>
      <c r="Q790" s="58"/>
      <c r="R790" s="58"/>
      <c r="S790" s="58"/>
      <c r="T790" s="58"/>
      <c r="U790" s="58"/>
      <c r="V790" s="58"/>
      <c r="W790" s="58"/>
      <c r="X790" s="58"/>
      <c r="Y790" s="58"/>
    </row>
    <row r="791" spans="1:25" ht="18" customHeight="1" x14ac:dyDescent="0.2">
      <c r="A791" s="23"/>
      <c r="B791" s="23"/>
      <c r="C791" s="23"/>
      <c r="D791" s="23"/>
      <c r="E791" s="58"/>
      <c r="F791" s="58"/>
      <c r="G791" s="58"/>
      <c r="H791" s="58"/>
      <c r="I791" s="8"/>
      <c r="J791" s="58"/>
      <c r="K791" s="58"/>
      <c r="L791" s="58"/>
      <c r="M791" s="58"/>
      <c r="N791" s="58"/>
      <c r="O791" s="58"/>
      <c r="P791" s="58"/>
      <c r="Q791" s="58"/>
      <c r="R791" s="58"/>
      <c r="S791" s="58"/>
      <c r="T791" s="58"/>
      <c r="U791" s="58"/>
      <c r="V791" s="58"/>
      <c r="W791" s="58"/>
      <c r="X791" s="58"/>
      <c r="Y791" s="58"/>
    </row>
    <row r="792" spans="1:25" ht="18" customHeight="1" x14ac:dyDescent="0.2">
      <c r="A792" s="23"/>
      <c r="B792" s="23"/>
      <c r="C792" s="23"/>
      <c r="D792" s="23"/>
      <c r="E792" s="58"/>
      <c r="F792" s="58"/>
      <c r="G792" s="58"/>
      <c r="H792" s="58"/>
      <c r="I792" s="8"/>
      <c r="J792" s="58"/>
      <c r="K792" s="58"/>
      <c r="L792" s="58"/>
      <c r="M792" s="58"/>
      <c r="N792" s="58"/>
      <c r="O792" s="58"/>
      <c r="P792" s="58"/>
      <c r="Q792" s="58"/>
      <c r="R792" s="58"/>
      <c r="S792" s="58"/>
      <c r="T792" s="58"/>
      <c r="U792" s="58"/>
      <c r="V792" s="58"/>
      <c r="W792" s="58"/>
      <c r="X792" s="58"/>
      <c r="Y792" s="58"/>
    </row>
    <row r="793" spans="1:25" ht="18" customHeight="1" x14ac:dyDescent="0.2">
      <c r="A793" s="23"/>
      <c r="B793" s="23"/>
      <c r="C793" s="23"/>
      <c r="D793" s="23"/>
      <c r="E793" s="58"/>
      <c r="F793" s="58"/>
      <c r="G793" s="58"/>
      <c r="H793" s="58"/>
      <c r="I793" s="8"/>
      <c r="J793" s="58"/>
      <c r="K793" s="58"/>
      <c r="L793" s="58"/>
      <c r="M793" s="58"/>
      <c r="N793" s="58"/>
      <c r="O793" s="58"/>
      <c r="P793" s="58"/>
      <c r="Q793" s="58"/>
      <c r="R793" s="58"/>
      <c r="S793" s="58"/>
      <c r="T793" s="58"/>
      <c r="U793" s="58"/>
      <c r="V793" s="58"/>
      <c r="W793" s="58"/>
      <c r="X793" s="58"/>
      <c r="Y793" s="58"/>
    </row>
    <row r="794" spans="1:25" ht="18" customHeight="1" x14ac:dyDescent="0.2">
      <c r="A794" s="23"/>
      <c r="B794" s="23"/>
      <c r="C794" s="23"/>
      <c r="D794" s="23"/>
      <c r="E794" s="58"/>
      <c r="F794" s="58"/>
      <c r="G794" s="58"/>
      <c r="H794" s="58"/>
      <c r="I794" s="8"/>
      <c r="J794" s="58"/>
      <c r="K794" s="58"/>
      <c r="L794" s="58"/>
      <c r="M794" s="58"/>
      <c r="N794" s="58"/>
      <c r="O794" s="58"/>
      <c r="P794" s="58"/>
      <c r="Q794" s="58"/>
      <c r="R794" s="58"/>
      <c r="S794" s="58"/>
      <c r="T794" s="58"/>
      <c r="U794" s="58"/>
      <c r="V794" s="58"/>
      <c r="W794" s="58"/>
      <c r="X794" s="58"/>
      <c r="Y794" s="58"/>
    </row>
    <row r="795" spans="1:25" ht="18" customHeight="1" x14ac:dyDescent="0.2">
      <c r="A795" s="23"/>
      <c r="B795" s="23"/>
      <c r="C795" s="23"/>
      <c r="D795" s="23"/>
      <c r="E795" s="58"/>
      <c r="F795" s="58"/>
      <c r="G795" s="58"/>
      <c r="H795" s="58"/>
      <c r="I795" s="8"/>
      <c r="J795" s="58"/>
      <c r="K795" s="58"/>
      <c r="L795" s="58"/>
      <c r="M795" s="58"/>
      <c r="N795" s="58"/>
      <c r="O795" s="58"/>
      <c r="P795" s="58"/>
      <c r="Q795" s="58"/>
      <c r="R795" s="58"/>
      <c r="S795" s="58"/>
      <c r="T795" s="58"/>
      <c r="U795" s="58"/>
      <c r="V795" s="58"/>
      <c r="W795" s="58"/>
      <c r="X795" s="58"/>
      <c r="Y795" s="58"/>
    </row>
    <row r="796" spans="1:25" ht="18" customHeight="1" x14ac:dyDescent="0.2">
      <c r="A796" s="23"/>
      <c r="B796" s="23"/>
      <c r="C796" s="23"/>
      <c r="D796" s="23"/>
      <c r="E796" s="58"/>
      <c r="F796" s="58"/>
      <c r="G796" s="58"/>
      <c r="H796" s="58"/>
      <c r="I796" s="8"/>
      <c r="J796" s="58"/>
      <c r="K796" s="58"/>
      <c r="L796" s="58"/>
      <c r="M796" s="58"/>
      <c r="N796" s="58"/>
      <c r="O796" s="58"/>
      <c r="P796" s="58"/>
      <c r="Q796" s="58"/>
      <c r="R796" s="58"/>
      <c r="S796" s="58"/>
      <c r="T796" s="58"/>
      <c r="U796" s="58"/>
      <c r="V796" s="58"/>
      <c r="W796" s="58"/>
      <c r="X796" s="58"/>
      <c r="Y796" s="58"/>
    </row>
    <row r="797" spans="1:25" ht="18" customHeight="1" x14ac:dyDescent="0.2">
      <c r="A797" s="23"/>
      <c r="B797" s="23"/>
      <c r="C797" s="23"/>
      <c r="D797" s="23"/>
      <c r="E797" s="58"/>
      <c r="F797" s="58"/>
      <c r="G797" s="58"/>
      <c r="H797" s="58"/>
      <c r="I797" s="8"/>
      <c r="J797" s="58"/>
      <c r="K797" s="58"/>
      <c r="L797" s="58"/>
      <c r="M797" s="58"/>
      <c r="N797" s="58"/>
      <c r="O797" s="58"/>
      <c r="P797" s="58"/>
      <c r="Q797" s="58"/>
      <c r="R797" s="58"/>
      <c r="S797" s="58"/>
      <c r="T797" s="58"/>
      <c r="U797" s="58"/>
      <c r="V797" s="58"/>
      <c r="W797" s="58"/>
      <c r="X797" s="58"/>
      <c r="Y797" s="58"/>
    </row>
    <row r="798" spans="1:25" ht="18" customHeight="1" x14ac:dyDescent="0.2">
      <c r="A798" s="23"/>
      <c r="B798" s="23"/>
      <c r="C798" s="23"/>
      <c r="D798" s="23"/>
      <c r="E798" s="58"/>
      <c r="F798" s="58"/>
      <c r="G798" s="58"/>
      <c r="H798" s="58"/>
      <c r="I798" s="8"/>
      <c r="J798" s="58"/>
      <c r="K798" s="58"/>
      <c r="L798" s="58"/>
      <c r="M798" s="58"/>
      <c r="N798" s="58"/>
      <c r="O798" s="58"/>
      <c r="P798" s="58"/>
      <c r="Q798" s="58"/>
      <c r="R798" s="58"/>
      <c r="S798" s="58"/>
      <c r="T798" s="58"/>
      <c r="U798" s="58"/>
      <c r="V798" s="58"/>
      <c r="W798" s="58"/>
      <c r="X798" s="58"/>
      <c r="Y798" s="58"/>
    </row>
    <row r="799" spans="1:25" ht="18" customHeight="1" x14ac:dyDescent="0.2">
      <c r="A799" s="23"/>
      <c r="B799" s="23"/>
      <c r="C799" s="23"/>
      <c r="D799" s="23"/>
      <c r="E799" s="58"/>
      <c r="F799" s="58"/>
      <c r="G799" s="58"/>
      <c r="H799" s="58"/>
      <c r="I799" s="8"/>
      <c r="J799" s="58"/>
      <c r="K799" s="58"/>
      <c r="L799" s="58"/>
      <c r="M799" s="58"/>
      <c r="N799" s="58"/>
      <c r="O799" s="58"/>
      <c r="P799" s="58"/>
      <c r="Q799" s="58"/>
      <c r="R799" s="58"/>
      <c r="S799" s="58"/>
      <c r="T799" s="58"/>
      <c r="U799" s="58"/>
      <c r="V799" s="58"/>
      <c r="W799" s="58"/>
      <c r="X799" s="58"/>
      <c r="Y799" s="58"/>
    </row>
    <row r="800" spans="1:25" ht="18" customHeight="1" x14ac:dyDescent="0.2">
      <c r="A800" s="23"/>
      <c r="B800" s="23"/>
      <c r="C800" s="23"/>
      <c r="D800" s="23"/>
      <c r="E800" s="58"/>
      <c r="F800" s="58"/>
      <c r="G800" s="58"/>
      <c r="H800" s="58"/>
      <c r="I800" s="8"/>
      <c r="J800" s="58"/>
      <c r="K800" s="58"/>
      <c r="L800" s="58"/>
      <c r="M800" s="58"/>
      <c r="N800" s="58"/>
      <c r="O800" s="58"/>
      <c r="P800" s="58"/>
      <c r="Q800" s="58"/>
      <c r="R800" s="58"/>
      <c r="S800" s="58"/>
      <c r="T800" s="58"/>
      <c r="U800" s="58"/>
      <c r="V800" s="58"/>
      <c r="W800" s="58"/>
      <c r="X800" s="58"/>
      <c r="Y800" s="58"/>
    </row>
    <row r="801" spans="1:25" ht="18" customHeight="1" x14ac:dyDescent="0.2">
      <c r="A801" s="23"/>
      <c r="B801" s="23"/>
      <c r="C801" s="23"/>
      <c r="D801" s="23"/>
      <c r="E801" s="58"/>
      <c r="F801" s="58"/>
      <c r="G801" s="58"/>
      <c r="H801" s="58"/>
      <c r="I801" s="8"/>
      <c r="J801" s="58"/>
      <c r="K801" s="58"/>
      <c r="L801" s="58"/>
      <c r="M801" s="58"/>
      <c r="N801" s="58"/>
      <c r="O801" s="58"/>
      <c r="P801" s="58"/>
      <c r="Q801" s="58"/>
      <c r="R801" s="58"/>
      <c r="S801" s="58"/>
      <c r="T801" s="58"/>
      <c r="U801" s="58"/>
      <c r="V801" s="58"/>
      <c r="W801" s="58"/>
      <c r="X801" s="58"/>
      <c r="Y801" s="58"/>
    </row>
    <row r="802" spans="1:25" ht="18" customHeight="1" x14ac:dyDescent="0.2">
      <c r="A802" s="23"/>
      <c r="B802" s="23"/>
      <c r="C802" s="23"/>
      <c r="D802" s="23"/>
      <c r="E802" s="58"/>
      <c r="F802" s="58"/>
      <c r="G802" s="58"/>
      <c r="H802" s="58"/>
      <c r="I802" s="8"/>
      <c r="J802" s="58"/>
      <c r="K802" s="58"/>
      <c r="L802" s="58"/>
      <c r="M802" s="58"/>
      <c r="N802" s="58"/>
      <c r="O802" s="58"/>
      <c r="P802" s="58"/>
      <c r="Q802" s="58"/>
      <c r="R802" s="58"/>
      <c r="S802" s="58"/>
      <c r="T802" s="58"/>
      <c r="U802" s="58"/>
      <c r="V802" s="58"/>
      <c r="W802" s="58"/>
      <c r="X802" s="58"/>
      <c r="Y802" s="58"/>
    </row>
    <row r="803" spans="1:25" ht="18" customHeight="1" x14ac:dyDescent="0.2">
      <c r="A803" s="23"/>
      <c r="B803" s="23"/>
      <c r="C803" s="23"/>
      <c r="D803" s="23"/>
      <c r="E803" s="58"/>
      <c r="F803" s="58"/>
      <c r="G803" s="58"/>
      <c r="H803" s="58"/>
      <c r="I803" s="8"/>
      <c r="J803" s="58"/>
      <c r="K803" s="58"/>
      <c r="L803" s="58"/>
      <c r="M803" s="58"/>
      <c r="N803" s="58"/>
      <c r="O803" s="58"/>
      <c r="P803" s="58"/>
      <c r="Q803" s="58"/>
      <c r="R803" s="58"/>
      <c r="S803" s="58"/>
      <c r="T803" s="58"/>
      <c r="U803" s="58"/>
      <c r="V803" s="58"/>
      <c r="W803" s="58"/>
      <c r="X803" s="58"/>
      <c r="Y803" s="58"/>
    </row>
    <row r="804" spans="1:25" ht="18" customHeight="1" x14ac:dyDescent="0.2">
      <c r="A804" s="23"/>
      <c r="B804" s="23"/>
      <c r="C804" s="23"/>
      <c r="D804" s="23"/>
      <c r="E804" s="58"/>
      <c r="F804" s="58"/>
      <c r="G804" s="58"/>
      <c r="H804" s="58"/>
      <c r="I804" s="8"/>
      <c r="J804" s="58"/>
      <c r="K804" s="58"/>
      <c r="L804" s="58"/>
      <c r="M804" s="58"/>
      <c r="N804" s="58"/>
      <c r="O804" s="58"/>
      <c r="P804" s="58"/>
      <c r="Q804" s="58"/>
      <c r="R804" s="58"/>
      <c r="S804" s="58"/>
      <c r="T804" s="58"/>
      <c r="U804" s="58"/>
      <c r="V804" s="58"/>
      <c r="W804" s="58"/>
      <c r="X804" s="58"/>
      <c r="Y804" s="58"/>
    </row>
    <row r="805" spans="1:25" ht="18" customHeight="1" x14ac:dyDescent="0.2">
      <c r="A805" s="23"/>
      <c r="B805" s="23"/>
      <c r="C805" s="23"/>
      <c r="D805" s="23"/>
      <c r="E805" s="58"/>
      <c r="F805" s="58"/>
      <c r="G805" s="58"/>
      <c r="H805" s="58"/>
      <c r="I805" s="8"/>
      <c r="J805" s="58"/>
      <c r="K805" s="58"/>
      <c r="L805" s="58"/>
      <c r="M805" s="58"/>
      <c r="N805" s="58"/>
      <c r="O805" s="58"/>
      <c r="P805" s="58"/>
      <c r="Q805" s="58"/>
      <c r="R805" s="58"/>
      <c r="S805" s="58"/>
      <c r="T805" s="58"/>
      <c r="U805" s="58"/>
      <c r="V805" s="58"/>
      <c r="W805" s="58"/>
      <c r="X805" s="58"/>
      <c r="Y805" s="58"/>
    </row>
    <row r="806" spans="1:25" ht="18" customHeight="1" x14ac:dyDescent="0.2">
      <c r="A806" s="23"/>
      <c r="B806" s="23"/>
      <c r="C806" s="23"/>
      <c r="D806" s="23"/>
      <c r="E806" s="58"/>
      <c r="F806" s="58"/>
      <c r="G806" s="58"/>
      <c r="H806" s="58"/>
      <c r="I806" s="8"/>
      <c r="J806" s="58"/>
      <c r="K806" s="58"/>
      <c r="L806" s="58"/>
      <c r="M806" s="58"/>
      <c r="N806" s="58"/>
      <c r="O806" s="58"/>
      <c r="P806" s="58"/>
      <c r="Q806" s="58"/>
      <c r="R806" s="58"/>
      <c r="S806" s="58"/>
      <c r="T806" s="58"/>
      <c r="U806" s="58"/>
      <c r="V806" s="58"/>
      <c r="W806" s="58"/>
      <c r="X806" s="58"/>
      <c r="Y806" s="58"/>
    </row>
    <row r="807" spans="1:25" ht="18" customHeight="1" x14ac:dyDescent="0.2">
      <c r="A807" s="23"/>
      <c r="B807" s="23"/>
      <c r="C807" s="23"/>
      <c r="D807" s="23"/>
      <c r="E807" s="58"/>
      <c r="F807" s="58"/>
      <c r="G807" s="58"/>
      <c r="H807" s="58"/>
      <c r="I807" s="8"/>
      <c r="J807" s="58"/>
      <c r="K807" s="58"/>
      <c r="L807" s="58"/>
      <c r="M807" s="58"/>
      <c r="N807" s="58"/>
      <c r="O807" s="58"/>
      <c r="P807" s="58"/>
      <c r="Q807" s="58"/>
      <c r="R807" s="58"/>
      <c r="S807" s="58"/>
      <c r="T807" s="58"/>
      <c r="U807" s="58"/>
      <c r="V807" s="58"/>
      <c r="W807" s="58"/>
      <c r="X807" s="58"/>
      <c r="Y807" s="58"/>
    </row>
    <row r="808" spans="1:25" ht="18" customHeight="1" x14ac:dyDescent="0.2">
      <c r="A808" s="23"/>
      <c r="B808" s="23"/>
      <c r="C808" s="23"/>
      <c r="D808" s="23"/>
      <c r="E808" s="58"/>
      <c r="F808" s="58"/>
      <c r="G808" s="58"/>
      <c r="H808" s="58"/>
      <c r="I808" s="8"/>
      <c r="J808" s="58"/>
      <c r="K808" s="58"/>
      <c r="L808" s="58"/>
      <c r="M808" s="58"/>
      <c r="N808" s="58"/>
      <c r="O808" s="58"/>
      <c r="P808" s="58"/>
      <c r="Q808" s="58"/>
      <c r="R808" s="58"/>
      <c r="S808" s="58"/>
      <c r="T808" s="58"/>
      <c r="U808" s="58"/>
      <c r="V808" s="58"/>
      <c r="W808" s="58"/>
      <c r="X808" s="58"/>
      <c r="Y808" s="58"/>
    </row>
    <row r="809" spans="1:25" ht="18" customHeight="1" x14ac:dyDescent="0.2">
      <c r="A809" s="23"/>
      <c r="B809" s="23"/>
      <c r="C809" s="23"/>
      <c r="D809" s="23"/>
      <c r="E809" s="58"/>
      <c r="F809" s="58"/>
      <c r="G809" s="58"/>
      <c r="H809" s="58"/>
      <c r="I809" s="8"/>
      <c r="J809" s="58"/>
      <c r="K809" s="58"/>
      <c r="L809" s="58"/>
      <c r="M809" s="58"/>
      <c r="N809" s="58"/>
      <c r="O809" s="58"/>
      <c r="P809" s="58"/>
      <c r="Q809" s="58"/>
      <c r="R809" s="58"/>
      <c r="S809" s="58"/>
      <c r="T809" s="58"/>
      <c r="U809" s="58"/>
      <c r="V809" s="58"/>
      <c r="W809" s="58"/>
      <c r="X809" s="58"/>
      <c r="Y809" s="58"/>
    </row>
    <row r="810" spans="1:25" ht="18" customHeight="1" x14ac:dyDescent="0.2">
      <c r="A810" s="23"/>
      <c r="B810" s="23"/>
      <c r="C810" s="23"/>
      <c r="D810" s="23"/>
      <c r="E810" s="58"/>
      <c r="F810" s="58"/>
      <c r="G810" s="58"/>
      <c r="H810" s="58"/>
      <c r="I810" s="8"/>
      <c r="J810" s="58"/>
      <c r="K810" s="58"/>
      <c r="L810" s="58"/>
      <c r="M810" s="58"/>
      <c r="N810" s="58"/>
      <c r="O810" s="58"/>
      <c r="P810" s="58"/>
      <c r="Q810" s="58"/>
      <c r="R810" s="58"/>
      <c r="S810" s="58"/>
      <c r="T810" s="58"/>
      <c r="U810" s="58"/>
      <c r="V810" s="58"/>
      <c r="W810" s="58"/>
      <c r="X810" s="58"/>
      <c r="Y810" s="58"/>
    </row>
    <row r="811" spans="1:25" ht="18" customHeight="1" x14ac:dyDescent="0.2">
      <c r="A811" s="23"/>
      <c r="B811" s="23"/>
      <c r="C811" s="23"/>
      <c r="D811" s="23"/>
      <c r="E811" s="58"/>
      <c r="F811" s="58"/>
      <c r="G811" s="58"/>
      <c r="H811" s="58"/>
      <c r="I811" s="8"/>
      <c r="J811" s="58"/>
      <c r="K811" s="58"/>
      <c r="L811" s="58"/>
      <c r="M811" s="58"/>
      <c r="N811" s="58"/>
      <c r="O811" s="58"/>
      <c r="P811" s="58"/>
      <c r="Q811" s="58"/>
      <c r="R811" s="58"/>
      <c r="S811" s="58"/>
      <c r="T811" s="58"/>
      <c r="U811" s="58"/>
      <c r="V811" s="58"/>
      <c r="W811" s="58"/>
      <c r="X811" s="58"/>
      <c r="Y811" s="58"/>
    </row>
    <row r="812" spans="1:25" ht="18" customHeight="1" x14ac:dyDescent="0.2">
      <c r="A812" s="23"/>
      <c r="B812" s="23"/>
      <c r="C812" s="23"/>
      <c r="D812" s="23"/>
      <c r="E812" s="58"/>
      <c r="F812" s="58"/>
      <c r="G812" s="58"/>
      <c r="H812" s="58"/>
      <c r="I812" s="8"/>
      <c r="J812" s="58"/>
      <c r="K812" s="58"/>
      <c r="L812" s="58"/>
      <c r="M812" s="58"/>
      <c r="N812" s="58"/>
      <c r="O812" s="58"/>
      <c r="P812" s="58"/>
      <c r="Q812" s="58"/>
      <c r="R812" s="58"/>
      <c r="S812" s="58"/>
      <c r="T812" s="58"/>
      <c r="U812" s="58"/>
      <c r="V812" s="58"/>
      <c r="W812" s="58"/>
      <c r="X812" s="58"/>
      <c r="Y812" s="58"/>
    </row>
    <row r="813" spans="1:25" ht="18" customHeight="1" x14ac:dyDescent="0.2">
      <c r="A813" s="23"/>
      <c r="B813" s="23"/>
      <c r="C813" s="23"/>
      <c r="D813" s="23"/>
      <c r="E813" s="58"/>
      <c r="F813" s="58"/>
      <c r="G813" s="58"/>
      <c r="H813" s="58"/>
      <c r="I813" s="8"/>
      <c r="J813" s="58"/>
      <c r="K813" s="58"/>
      <c r="L813" s="58"/>
      <c r="M813" s="58"/>
      <c r="N813" s="58"/>
      <c r="O813" s="58"/>
      <c r="P813" s="58"/>
      <c r="Q813" s="58"/>
      <c r="R813" s="58"/>
      <c r="S813" s="58"/>
      <c r="T813" s="58"/>
      <c r="U813" s="58"/>
      <c r="V813" s="58"/>
      <c r="W813" s="58"/>
      <c r="X813" s="58"/>
      <c r="Y813" s="58"/>
    </row>
    <row r="814" spans="1:25" ht="18" customHeight="1" x14ac:dyDescent="0.2">
      <c r="A814" s="23"/>
      <c r="B814" s="23"/>
      <c r="C814" s="23"/>
      <c r="D814" s="23"/>
      <c r="E814" s="58"/>
      <c r="F814" s="58"/>
      <c r="G814" s="58"/>
      <c r="H814" s="58"/>
      <c r="I814" s="8"/>
      <c r="J814" s="58"/>
      <c r="K814" s="58"/>
      <c r="L814" s="58"/>
      <c r="M814" s="58"/>
      <c r="N814" s="58"/>
      <c r="O814" s="58"/>
      <c r="P814" s="58"/>
      <c r="Q814" s="58"/>
      <c r="R814" s="58"/>
      <c r="S814" s="58"/>
      <c r="T814" s="58"/>
      <c r="U814" s="58"/>
      <c r="V814" s="58"/>
      <c r="W814" s="58"/>
      <c r="X814" s="58"/>
      <c r="Y814" s="58"/>
    </row>
    <row r="815" spans="1:25" ht="18" customHeight="1" x14ac:dyDescent="0.2">
      <c r="A815" s="23"/>
      <c r="B815" s="23"/>
      <c r="C815" s="23"/>
      <c r="D815" s="23"/>
      <c r="E815" s="58"/>
      <c r="F815" s="58"/>
      <c r="G815" s="58"/>
      <c r="H815" s="58"/>
      <c r="I815" s="8"/>
      <c r="J815" s="58"/>
      <c r="K815" s="58"/>
      <c r="L815" s="58"/>
      <c r="M815" s="58"/>
      <c r="N815" s="58"/>
      <c r="O815" s="58"/>
      <c r="P815" s="58"/>
      <c r="Q815" s="58"/>
      <c r="R815" s="58"/>
      <c r="S815" s="58"/>
      <c r="T815" s="58"/>
      <c r="U815" s="58"/>
      <c r="V815" s="58"/>
      <c r="W815" s="58"/>
      <c r="X815" s="58"/>
      <c r="Y815" s="58"/>
    </row>
    <row r="816" spans="1:25" ht="18" customHeight="1" x14ac:dyDescent="0.2">
      <c r="A816" s="23"/>
      <c r="B816" s="23"/>
      <c r="C816" s="23"/>
      <c r="D816" s="23"/>
      <c r="E816" s="58"/>
      <c r="F816" s="58"/>
      <c r="G816" s="58"/>
      <c r="H816" s="58"/>
      <c r="I816" s="8"/>
      <c r="J816" s="58"/>
      <c r="K816" s="58"/>
      <c r="L816" s="58"/>
      <c r="M816" s="58"/>
      <c r="N816" s="58"/>
      <c r="O816" s="58"/>
      <c r="P816" s="58"/>
      <c r="Q816" s="58"/>
      <c r="R816" s="58"/>
      <c r="S816" s="58"/>
      <c r="T816" s="58"/>
      <c r="U816" s="58"/>
      <c r="V816" s="58"/>
      <c r="W816" s="58"/>
      <c r="X816" s="58"/>
      <c r="Y816" s="58"/>
    </row>
    <row r="817" spans="1:25" ht="18" customHeight="1" x14ac:dyDescent="0.2">
      <c r="A817" s="23"/>
      <c r="B817" s="23"/>
      <c r="C817" s="23"/>
      <c r="D817" s="23"/>
      <c r="E817" s="58"/>
      <c r="F817" s="58"/>
      <c r="G817" s="58"/>
      <c r="H817" s="58"/>
      <c r="I817" s="8"/>
      <c r="J817" s="58"/>
      <c r="K817" s="58"/>
      <c r="L817" s="58"/>
      <c r="M817" s="58"/>
      <c r="N817" s="58"/>
      <c r="O817" s="58"/>
      <c r="P817" s="58"/>
      <c r="Q817" s="58"/>
      <c r="R817" s="58"/>
      <c r="S817" s="58"/>
      <c r="T817" s="58"/>
      <c r="U817" s="58"/>
      <c r="V817" s="58"/>
      <c r="W817" s="58"/>
      <c r="X817" s="58"/>
      <c r="Y817" s="58"/>
    </row>
    <row r="818" spans="1:25" ht="18" customHeight="1" x14ac:dyDescent="0.2">
      <c r="A818" s="23"/>
      <c r="B818" s="23"/>
      <c r="C818" s="23"/>
      <c r="D818" s="23"/>
      <c r="E818" s="58"/>
      <c r="F818" s="58"/>
      <c r="G818" s="58"/>
      <c r="H818" s="58"/>
      <c r="I818" s="8"/>
      <c r="J818" s="58"/>
      <c r="K818" s="58"/>
      <c r="L818" s="58"/>
      <c r="M818" s="58"/>
      <c r="N818" s="58"/>
      <c r="O818" s="58"/>
      <c r="P818" s="58"/>
      <c r="Q818" s="58"/>
      <c r="R818" s="58"/>
      <c r="S818" s="58"/>
      <c r="T818" s="58"/>
      <c r="U818" s="58"/>
      <c r="V818" s="58"/>
      <c r="W818" s="58"/>
      <c r="X818" s="58"/>
      <c r="Y818" s="58"/>
    </row>
    <row r="819" spans="1:25" ht="18" customHeight="1" x14ac:dyDescent="0.2">
      <c r="A819" s="23"/>
      <c r="B819" s="23"/>
      <c r="C819" s="23"/>
      <c r="D819" s="23"/>
      <c r="E819" s="58"/>
      <c r="F819" s="58"/>
      <c r="G819" s="58"/>
      <c r="H819" s="58"/>
      <c r="I819" s="8"/>
      <c r="J819" s="58"/>
      <c r="K819" s="58"/>
      <c r="L819" s="58"/>
      <c r="M819" s="58"/>
      <c r="N819" s="58"/>
      <c r="O819" s="58"/>
      <c r="P819" s="58"/>
      <c r="Q819" s="58"/>
      <c r="R819" s="58"/>
      <c r="S819" s="58"/>
      <c r="T819" s="58"/>
      <c r="U819" s="58"/>
      <c r="V819" s="58"/>
      <c r="W819" s="58"/>
      <c r="X819" s="58"/>
      <c r="Y819" s="58"/>
    </row>
    <row r="820" spans="1:25" ht="18" customHeight="1" x14ac:dyDescent="0.2">
      <c r="A820" s="23"/>
      <c r="B820" s="23"/>
      <c r="C820" s="23"/>
      <c r="D820" s="23"/>
      <c r="E820" s="58"/>
      <c r="F820" s="58"/>
      <c r="G820" s="58"/>
      <c r="H820" s="58"/>
      <c r="I820" s="8"/>
      <c r="J820" s="58"/>
      <c r="K820" s="58"/>
      <c r="L820" s="58"/>
      <c r="M820" s="58"/>
      <c r="N820" s="58"/>
      <c r="O820" s="58"/>
      <c r="P820" s="58"/>
      <c r="Q820" s="58"/>
      <c r="R820" s="58"/>
      <c r="S820" s="58"/>
      <c r="T820" s="58"/>
      <c r="U820" s="58"/>
      <c r="V820" s="58"/>
      <c r="W820" s="58"/>
      <c r="X820" s="58"/>
      <c r="Y820" s="58"/>
    </row>
    <row r="821" spans="1:25" ht="18" customHeight="1" x14ac:dyDescent="0.2">
      <c r="A821" s="23"/>
      <c r="B821" s="23"/>
      <c r="C821" s="23"/>
      <c r="D821" s="23"/>
      <c r="E821" s="58"/>
      <c r="F821" s="58"/>
      <c r="G821" s="58"/>
      <c r="H821" s="58"/>
      <c r="I821" s="8"/>
      <c r="J821" s="58"/>
      <c r="K821" s="58"/>
      <c r="L821" s="58"/>
      <c r="M821" s="58"/>
      <c r="N821" s="58"/>
      <c r="O821" s="58"/>
      <c r="P821" s="58"/>
      <c r="Q821" s="58"/>
      <c r="R821" s="58"/>
      <c r="S821" s="58"/>
      <c r="T821" s="58"/>
      <c r="U821" s="58"/>
      <c r="V821" s="58"/>
      <c r="W821" s="58"/>
      <c r="X821" s="58"/>
      <c r="Y821" s="58"/>
    </row>
    <row r="822" spans="1:25" ht="18" customHeight="1" x14ac:dyDescent="0.2">
      <c r="A822" s="23"/>
      <c r="B822" s="23"/>
      <c r="C822" s="23"/>
      <c r="D822" s="23"/>
      <c r="E822" s="58"/>
      <c r="F822" s="58"/>
      <c r="G822" s="58"/>
      <c r="H822" s="58"/>
      <c r="I822" s="8"/>
      <c r="J822" s="58"/>
      <c r="K822" s="58"/>
      <c r="L822" s="58"/>
      <c r="M822" s="58"/>
      <c r="N822" s="58"/>
      <c r="O822" s="58"/>
      <c r="P822" s="58"/>
      <c r="Q822" s="58"/>
      <c r="R822" s="58"/>
      <c r="S822" s="58"/>
      <c r="T822" s="58"/>
      <c r="U822" s="58"/>
      <c r="V822" s="58"/>
      <c r="W822" s="58"/>
      <c r="X822" s="58"/>
      <c r="Y822" s="58"/>
    </row>
    <row r="823" spans="1:25" ht="18" customHeight="1" x14ac:dyDescent="0.2">
      <c r="A823" s="23"/>
      <c r="B823" s="23"/>
      <c r="C823" s="23"/>
      <c r="D823" s="23"/>
      <c r="E823" s="58"/>
      <c r="F823" s="58"/>
      <c r="G823" s="58"/>
      <c r="H823" s="58"/>
      <c r="I823" s="8"/>
      <c r="J823" s="58"/>
      <c r="K823" s="58"/>
      <c r="L823" s="58"/>
      <c r="M823" s="58"/>
      <c r="N823" s="58"/>
      <c r="O823" s="58"/>
      <c r="P823" s="58"/>
      <c r="Q823" s="58"/>
      <c r="R823" s="58"/>
      <c r="S823" s="58"/>
      <c r="T823" s="58"/>
      <c r="U823" s="58"/>
      <c r="V823" s="58"/>
      <c r="W823" s="58"/>
      <c r="X823" s="58"/>
      <c r="Y823" s="58"/>
    </row>
    <row r="824" spans="1:25" ht="18" customHeight="1" x14ac:dyDescent="0.2">
      <c r="A824" s="23"/>
      <c r="B824" s="23"/>
      <c r="C824" s="23"/>
      <c r="D824" s="23"/>
      <c r="E824" s="58"/>
      <c r="F824" s="58"/>
      <c r="G824" s="58"/>
      <c r="H824" s="58"/>
      <c r="I824" s="8"/>
      <c r="J824" s="58"/>
      <c r="K824" s="58"/>
      <c r="L824" s="58"/>
      <c r="M824" s="58"/>
      <c r="N824" s="58"/>
      <c r="O824" s="58"/>
      <c r="P824" s="58"/>
      <c r="Q824" s="58"/>
      <c r="R824" s="58"/>
      <c r="S824" s="58"/>
      <c r="T824" s="58"/>
      <c r="U824" s="58"/>
      <c r="V824" s="58"/>
      <c r="W824" s="58"/>
      <c r="X824" s="58"/>
      <c r="Y824" s="58"/>
    </row>
    <row r="825" spans="1:25" ht="18" customHeight="1" x14ac:dyDescent="0.2">
      <c r="A825" s="23"/>
      <c r="B825" s="23"/>
      <c r="C825" s="23"/>
      <c r="D825" s="23"/>
      <c r="E825" s="58"/>
      <c r="F825" s="58"/>
      <c r="G825" s="58"/>
      <c r="H825" s="58"/>
      <c r="I825" s="8"/>
      <c r="J825" s="58"/>
      <c r="K825" s="58"/>
      <c r="L825" s="58"/>
      <c r="M825" s="58"/>
      <c r="N825" s="58"/>
      <c r="O825" s="58"/>
      <c r="P825" s="58"/>
      <c r="Q825" s="58"/>
      <c r="R825" s="58"/>
      <c r="S825" s="58"/>
      <c r="T825" s="58"/>
      <c r="U825" s="58"/>
      <c r="V825" s="58"/>
      <c r="W825" s="58"/>
      <c r="X825" s="58"/>
      <c r="Y825" s="58"/>
    </row>
    <row r="826" spans="1:25" ht="18" customHeight="1" x14ac:dyDescent="0.2">
      <c r="A826" s="23"/>
      <c r="B826" s="23"/>
      <c r="C826" s="23"/>
      <c r="D826" s="23"/>
      <c r="E826" s="58"/>
      <c r="F826" s="58"/>
      <c r="G826" s="58"/>
      <c r="H826" s="58"/>
      <c r="I826" s="8"/>
      <c r="J826" s="58"/>
      <c r="K826" s="58"/>
      <c r="L826" s="58"/>
      <c r="M826" s="58"/>
      <c r="N826" s="58"/>
      <c r="O826" s="58"/>
      <c r="P826" s="58"/>
      <c r="Q826" s="58"/>
      <c r="R826" s="58"/>
      <c r="S826" s="58"/>
      <c r="T826" s="58"/>
      <c r="U826" s="58"/>
      <c r="V826" s="58"/>
      <c r="W826" s="58"/>
      <c r="X826" s="58"/>
      <c r="Y826" s="58"/>
    </row>
    <row r="827" spans="1:25" ht="18" customHeight="1" x14ac:dyDescent="0.2">
      <c r="A827" s="23"/>
      <c r="B827" s="23"/>
      <c r="C827" s="23"/>
      <c r="D827" s="23"/>
      <c r="E827" s="58"/>
      <c r="F827" s="58"/>
      <c r="G827" s="58"/>
      <c r="H827" s="58"/>
      <c r="I827" s="8"/>
      <c r="J827" s="58"/>
      <c r="K827" s="58"/>
      <c r="L827" s="58"/>
      <c r="M827" s="58"/>
      <c r="N827" s="58"/>
      <c r="O827" s="58"/>
      <c r="P827" s="58"/>
      <c r="Q827" s="58"/>
      <c r="R827" s="58"/>
      <c r="S827" s="58"/>
      <c r="T827" s="58"/>
      <c r="U827" s="58"/>
      <c r="V827" s="58"/>
      <c r="W827" s="58"/>
      <c r="X827" s="58"/>
      <c r="Y827" s="58"/>
    </row>
    <row r="828" spans="1:25" ht="18" customHeight="1" x14ac:dyDescent="0.2">
      <c r="A828" s="23"/>
      <c r="B828" s="23"/>
      <c r="C828" s="23"/>
      <c r="D828" s="23"/>
      <c r="E828" s="58"/>
      <c r="F828" s="58"/>
      <c r="G828" s="58"/>
      <c r="H828" s="58"/>
      <c r="I828" s="8"/>
      <c r="J828" s="58"/>
      <c r="K828" s="58"/>
      <c r="L828" s="58"/>
      <c r="M828" s="58"/>
      <c r="N828" s="58"/>
      <c r="O828" s="58"/>
      <c r="P828" s="58"/>
      <c r="Q828" s="58"/>
      <c r="R828" s="58"/>
      <c r="S828" s="58"/>
      <c r="T828" s="58"/>
      <c r="U828" s="58"/>
      <c r="V828" s="58"/>
      <c r="W828" s="58"/>
      <c r="X828" s="58"/>
      <c r="Y828" s="58"/>
    </row>
    <row r="829" spans="1:25" ht="18" customHeight="1" x14ac:dyDescent="0.2">
      <c r="A829" s="23"/>
      <c r="B829" s="23"/>
      <c r="C829" s="23"/>
      <c r="D829" s="23"/>
      <c r="E829" s="58"/>
      <c r="F829" s="58"/>
      <c r="G829" s="58"/>
      <c r="H829" s="58"/>
      <c r="I829" s="8"/>
      <c r="J829" s="58"/>
      <c r="K829" s="58"/>
      <c r="L829" s="58"/>
      <c r="M829" s="58"/>
      <c r="N829" s="58"/>
      <c r="O829" s="58"/>
      <c r="P829" s="58"/>
      <c r="Q829" s="58"/>
      <c r="R829" s="58"/>
      <c r="S829" s="58"/>
      <c r="T829" s="58"/>
      <c r="U829" s="58"/>
      <c r="V829" s="58"/>
      <c r="W829" s="58"/>
      <c r="X829" s="58"/>
      <c r="Y829" s="58"/>
    </row>
    <row r="830" spans="1:25" ht="18" customHeight="1" x14ac:dyDescent="0.2">
      <c r="A830" s="23"/>
      <c r="B830" s="23"/>
      <c r="C830" s="23"/>
      <c r="D830" s="23"/>
      <c r="E830" s="58"/>
      <c r="F830" s="58"/>
      <c r="G830" s="58"/>
      <c r="H830" s="58"/>
      <c r="I830" s="8"/>
      <c r="J830" s="58"/>
      <c r="K830" s="58"/>
      <c r="L830" s="58"/>
      <c r="M830" s="58"/>
      <c r="N830" s="58"/>
      <c r="O830" s="58"/>
      <c r="P830" s="58"/>
      <c r="Q830" s="58"/>
      <c r="R830" s="58"/>
      <c r="S830" s="58"/>
      <c r="T830" s="58"/>
      <c r="U830" s="58"/>
      <c r="V830" s="58"/>
      <c r="W830" s="58"/>
      <c r="X830" s="58"/>
      <c r="Y830" s="58"/>
    </row>
    <row r="831" spans="1:25" ht="18" customHeight="1" x14ac:dyDescent="0.2">
      <c r="A831" s="23"/>
      <c r="B831" s="23"/>
      <c r="C831" s="23"/>
      <c r="D831" s="23"/>
      <c r="E831" s="58"/>
      <c r="F831" s="58"/>
      <c r="G831" s="58"/>
      <c r="H831" s="58"/>
      <c r="I831" s="8"/>
      <c r="J831" s="58"/>
      <c r="K831" s="58"/>
      <c r="L831" s="58"/>
      <c r="M831" s="58"/>
      <c r="N831" s="58"/>
      <c r="O831" s="58"/>
      <c r="P831" s="58"/>
      <c r="Q831" s="58"/>
      <c r="R831" s="58"/>
      <c r="S831" s="58"/>
      <c r="T831" s="58"/>
      <c r="U831" s="58"/>
      <c r="V831" s="58"/>
      <c r="W831" s="58"/>
      <c r="X831" s="58"/>
      <c r="Y831" s="58"/>
    </row>
    <row r="832" spans="1:25" ht="18" customHeight="1" x14ac:dyDescent="0.2">
      <c r="A832" s="23"/>
      <c r="B832" s="23"/>
      <c r="C832" s="23"/>
      <c r="D832" s="23"/>
      <c r="E832" s="58"/>
      <c r="F832" s="58"/>
      <c r="G832" s="58"/>
      <c r="H832" s="58"/>
      <c r="I832" s="8"/>
      <c r="J832" s="58"/>
      <c r="K832" s="58"/>
      <c r="L832" s="58"/>
      <c r="M832" s="58"/>
      <c r="N832" s="58"/>
      <c r="O832" s="58"/>
      <c r="P832" s="58"/>
      <c r="Q832" s="58"/>
      <c r="R832" s="58"/>
      <c r="S832" s="58"/>
      <c r="T832" s="58"/>
      <c r="U832" s="58"/>
      <c r="V832" s="58"/>
      <c r="W832" s="58"/>
      <c r="X832" s="58"/>
      <c r="Y832" s="58"/>
    </row>
    <row r="833" spans="1:25" ht="18" customHeight="1" x14ac:dyDescent="0.2">
      <c r="A833" s="23"/>
      <c r="B833" s="23"/>
      <c r="C833" s="23"/>
      <c r="D833" s="23"/>
      <c r="E833" s="58"/>
      <c r="F833" s="58"/>
      <c r="G833" s="58"/>
      <c r="H833" s="58"/>
      <c r="I833" s="8"/>
      <c r="J833" s="58"/>
      <c r="K833" s="58"/>
      <c r="L833" s="58"/>
      <c r="M833" s="58"/>
      <c r="N833" s="58"/>
      <c r="O833" s="58"/>
      <c r="P833" s="58"/>
      <c r="Q833" s="58"/>
      <c r="R833" s="58"/>
      <c r="S833" s="58"/>
      <c r="T833" s="58"/>
      <c r="U833" s="58"/>
      <c r="V833" s="58"/>
      <c r="W833" s="58"/>
      <c r="X833" s="58"/>
      <c r="Y833" s="58"/>
    </row>
    <row r="834" spans="1:25" ht="18" customHeight="1" x14ac:dyDescent="0.2">
      <c r="A834" s="23"/>
      <c r="B834" s="23"/>
      <c r="C834" s="23"/>
      <c r="D834" s="23"/>
      <c r="E834" s="58"/>
      <c r="F834" s="58"/>
      <c r="G834" s="58"/>
      <c r="H834" s="58"/>
      <c r="I834" s="8"/>
      <c r="J834" s="58"/>
      <c r="K834" s="58"/>
      <c r="L834" s="58"/>
      <c r="M834" s="58"/>
      <c r="N834" s="58"/>
      <c r="O834" s="58"/>
      <c r="P834" s="58"/>
      <c r="Q834" s="58"/>
      <c r="R834" s="58"/>
      <c r="S834" s="58"/>
      <c r="T834" s="58"/>
      <c r="U834" s="58"/>
      <c r="V834" s="58"/>
      <c r="W834" s="58"/>
      <c r="X834" s="58"/>
      <c r="Y834" s="58"/>
    </row>
    <row r="835" spans="1:25" ht="18" customHeight="1" x14ac:dyDescent="0.2">
      <c r="A835" s="23"/>
      <c r="B835" s="23"/>
      <c r="C835" s="23"/>
      <c r="D835" s="23"/>
      <c r="E835" s="58"/>
      <c r="F835" s="58"/>
      <c r="G835" s="58"/>
      <c r="H835" s="58"/>
      <c r="I835" s="8"/>
      <c r="J835" s="58"/>
      <c r="K835" s="58"/>
      <c r="L835" s="58"/>
      <c r="M835" s="58"/>
      <c r="N835" s="58"/>
      <c r="O835" s="58"/>
      <c r="P835" s="58"/>
      <c r="Q835" s="58"/>
      <c r="R835" s="58"/>
      <c r="S835" s="58"/>
      <c r="T835" s="58"/>
      <c r="U835" s="58"/>
      <c r="V835" s="58"/>
      <c r="W835" s="58"/>
      <c r="X835" s="58"/>
      <c r="Y835" s="58"/>
    </row>
    <row r="836" spans="1:25" ht="18" customHeight="1" x14ac:dyDescent="0.2">
      <c r="A836" s="23"/>
      <c r="B836" s="23"/>
      <c r="C836" s="23"/>
      <c r="D836" s="23"/>
      <c r="E836" s="58"/>
      <c r="F836" s="58"/>
      <c r="G836" s="58"/>
      <c r="H836" s="58"/>
      <c r="I836" s="8"/>
      <c r="J836" s="58"/>
      <c r="K836" s="58"/>
      <c r="L836" s="58"/>
      <c r="M836" s="58"/>
      <c r="N836" s="58"/>
      <c r="O836" s="58"/>
      <c r="P836" s="58"/>
      <c r="Q836" s="58"/>
      <c r="R836" s="58"/>
      <c r="S836" s="58"/>
      <c r="T836" s="58"/>
      <c r="U836" s="58"/>
      <c r="V836" s="58"/>
      <c r="W836" s="58"/>
      <c r="X836" s="58"/>
      <c r="Y836" s="58"/>
    </row>
    <row r="837" spans="1:25" ht="18" customHeight="1" x14ac:dyDescent="0.2">
      <c r="A837" s="23"/>
      <c r="B837" s="23"/>
      <c r="C837" s="23"/>
      <c r="D837" s="23"/>
      <c r="E837" s="58"/>
      <c r="F837" s="58"/>
      <c r="G837" s="58"/>
      <c r="H837" s="58"/>
      <c r="I837" s="8"/>
      <c r="J837" s="58"/>
      <c r="K837" s="58"/>
      <c r="L837" s="58"/>
      <c r="M837" s="58"/>
      <c r="N837" s="58"/>
      <c r="O837" s="58"/>
      <c r="P837" s="58"/>
      <c r="Q837" s="58"/>
      <c r="R837" s="58"/>
      <c r="S837" s="58"/>
      <c r="T837" s="58"/>
      <c r="U837" s="58"/>
      <c r="V837" s="58"/>
      <c r="W837" s="58"/>
      <c r="X837" s="58"/>
      <c r="Y837" s="58"/>
    </row>
    <row r="838" spans="1:25" ht="18" customHeight="1" x14ac:dyDescent="0.2">
      <c r="A838" s="23"/>
      <c r="B838" s="23"/>
      <c r="C838" s="23"/>
      <c r="D838" s="23"/>
      <c r="E838" s="58"/>
      <c r="F838" s="58"/>
      <c r="G838" s="58"/>
      <c r="H838" s="58"/>
      <c r="I838" s="8"/>
      <c r="J838" s="58"/>
      <c r="K838" s="58"/>
      <c r="L838" s="58"/>
      <c r="M838" s="58"/>
      <c r="N838" s="58"/>
      <c r="O838" s="58"/>
      <c r="P838" s="58"/>
      <c r="Q838" s="58"/>
      <c r="R838" s="58"/>
      <c r="S838" s="58"/>
      <c r="T838" s="58"/>
      <c r="U838" s="58"/>
      <c r="V838" s="58"/>
      <c r="W838" s="58"/>
      <c r="X838" s="58"/>
      <c r="Y838" s="58"/>
    </row>
    <row r="839" spans="1:25" ht="18" customHeight="1" x14ac:dyDescent="0.2">
      <c r="A839" s="23"/>
      <c r="B839" s="23"/>
      <c r="C839" s="23"/>
      <c r="D839" s="23"/>
      <c r="E839" s="58"/>
      <c r="F839" s="58"/>
      <c r="G839" s="58"/>
      <c r="H839" s="58"/>
      <c r="I839" s="8"/>
      <c r="J839" s="58"/>
      <c r="K839" s="58"/>
      <c r="L839" s="58"/>
      <c r="M839" s="58"/>
      <c r="N839" s="58"/>
      <c r="O839" s="58"/>
      <c r="P839" s="58"/>
      <c r="Q839" s="58"/>
      <c r="R839" s="58"/>
      <c r="S839" s="58"/>
      <c r="T839" s="58"/>
      <c r="U839" s="58"/>
      <c r="V839" s="58"/>
      <c r="W839" s="58"/>
      <c r="X839" s="58"/>
      <c r="Y839" s="58"/>
    </row>
    <row r="840" spans="1:25" ht="18" customHeight="1" x14ac:dyDescent="0.2">
      <c r="A840" s="23"/>
      <c r="B840" s="23"/>
      <c r="C840" s="23"/>
      <c r="D840" s="23"/>
      <c r="E840" s="58"/>
      <c r="F840" s="58"/>
      <c r="G840" s="58"/>
      <c r="H840" s="58"/>
      <c r="I840" s="8"/>
      <c r="J840" s="58"/>
      <c r="K840" s="58"/>
      <c r="L840" s="58"/>
      <c r="M840" s="58"/>
      <c r="N840" s="58"/>
      <c r="O840" s="58"/>
      <c r="P840" s="58"/>
      <c r="Q840" s="58"/>
      <c r="R840" s="58"/>
      <c r="S840" s="58"/>
      <c r="T840" s="58"/>
      <c r="U840" s="58"/>
      <c r="V840" s="58"/>
      <c r="W840" s="58"/>
      <c r="X840" s="58"/>
      <c r="Y840" s="58"/>
    </row>
    <row r="841" spans="1:25" ht="18" customHeight="1" x14ac:dyDescent="0.2">
      <c r="A841" s="23"/>
      <c r="B841" s="23"/>
      <c r="C841" s="23"/>
      <c r="D841" s="23"/>
      <c r="E841" s="58"/>
      <c r="F841" s="58"/>
      <c r="G841" s="58"/>
      <c r="H841" s="58"/>
      <c r="I841" s="8"/>
      <c r="J841" s="58"/>
      <c r="K841" s="58"/>
      <c r="L841" s="58"/>
      <c r="M841" s="58"/>
      <c r="N841" s="58"/>
      <c r="O841" s="58"/>
      <c r="P841" s="58"/>
      <c r="Q841" s="58"/>
      <c r="R841" s="58"/>
      <c r="S841" s="58"/>
      <c r="T841" s="58"/>
      <c r="U841" s="58"/>
      <c r="V841" s="58"/>
      <c r="W841" s="58"/>
      <c r="X841" s="58"/>
      <c r="Y841" s="58"/>
    </row>
    <row r="842" spans="1:25" ht="18" customHeight="1" x14ac:dyDescent="0.2">
      <c r="A842" s="23"/>
      <c r="B842" s="23"/>
      <c r="C842" s="23"/>
      <c r="D842" s="23"/>
      <c r="E842" s="58"/>
      <c r="F842" s="58"/>
      <c r="G842" s="58"/>
      <c r="H842" s="58"/>
      <c r="I842" s="8"/>
      <c r="J842" s="58"/>
      <c r="K842" s="58"/>
      <c r="L842" s="58"/>
      <c r="M842" s="58"/>
      <c r="N842" s="58"/>
      <c r="O842" s="58"/>
      <c r="P842" s="58"/>
      <c r="Q842" s="58"/>
      <c r="R842" s="58"/>
      <c r="S842" s="58"/>
      <c r="T842" s="58"/>
      <c r="U842" s="58"/>
      <c r="V842" s="58"/>
      <c r="W842" s="58"/>
      <c r="X842" s="58"/>
      <c r="Y842" s="58"/>
    </row>
    <row r="843" spans="1:25" ht="18" customHeight="1" x14ac:dyDescent="0.2">
      <c r="A843" s="23"/>
      <c r="B843" s="23"/>
      <c r="C843" s="23"/>
      <c r="D843" s="23"/>
      <c r="E843" s="58"/>
      <c r="F843" s="58"/>
      <c r="G843" s="58"/>
      <c r="H843" s="58"/>
      <c r="I843" s="8"/>
      <c r="J843" s="58"/>
      <c r="K843" s="58"/>
      <c r="L843" s="58"/>
      <c r="M843" s="58"/>
      <c r="N843" s="58"/>
      <c r="O843" s="58"/>
      <c r="P843" s="58"/>
      <c r="Q843" s="58"/>
      <c r="R843" s="58"/>
      <c r="S843" s="58"/>
      <c r="T843" s="58"/>
      <c r="U843" s="58"/>
      <c r="V843" s="58"/>
      <c r="W843" s="58"/>
      <c r="X843" s="58"/>
      <c r="Y843" s="58"/>
    </row>
    <row r="844" spans="1:25" ht="18" customHeight="1" x14ac:dyDescent="0.2">
      <c r="A844" s="23"/>
      <c r="B844" s="23"/>
      <c r="C844" s="23"/>
      <c r="D844" s="23"/>
      <c r="E844" s="58"/>
      <c r="F844" s="58"/>
      <c r="G844" s="58"/>
      <c r="H844" s="58"/>
      <c r="I844" s="8"/>
      <c r="J844" s="58"/>
      <c r="K844" s="58"/>
      <c r="L844" s="58"/>
      <c r="M844" s="58"/>
      <c r="N844" s="58"/>
      <c r="O844" s="58"/>
      <c r="P844" s="58"/>
      <c r="Q844" s="58"/>
      <c r="R844" s="58"/>
      <c r="S844" s="58"/>
      <c r="T844" s="58"/>
      <c r="U844" s="58"/>
      <c r="V844" s="58"/>
      <c r="W844" s="58"/>
      <c r="X844" s="58"/>
      <c r="Y844" s="58"/>
    </row>
    <row r="845" spans="1:25" ht="18" customHeight="1" x14ac:dyDescent="0.2">
      <c r="A845" s="23"/>
      <c r="B845" s="23"/>
      <c r="C845" s="23"/>
      <c r="D845" s="23"/>
      <c r="E845" s="58"/>
      <c r="F845" s="58"/>
      <c r="G845" s="58"/>
      <c r="H845" s="58"/>
      <c r="I845" s="8"/>
      <c r="J845" s="58"/>
      <c r="K845" s="58"/>
      <c r="L845" s="58"/>
      <c r="M845" s="58"/>
      <c r="N845" s="58"/>
      <c r="O845" s="58"/>
      <c r="P845" s="58"/>
      <c r="Q845" s="58"/>
      <c r="R845" s="58"/>
      <c r="S845" s="58"/>
      <c r="T845" s="58"/>
      <c r="U845" s="58"/>
      <c r="V845" s="58"/>
      <c r="W845" s="58"/>
      <c r="X845" s="58"/>
      <c r="Y845" s="58"/>
    </row>
    <row r="846" spans="1:25" ht="18" customHeight="1" x14ac:dyDescent="0.2">
      <c r="A846" s="23"/>
      <c r="B846" s="23"/>
      <c r="C846" s="23"/>
      <c r="D846" s="23"/>
      <c r="E846" s="58"/>
      <c r="F846" s="58"/>
      <c r="G846" s="58"/>
      <c r="H846" s="58"/>
      <c r="I846" s="8"/>
      <c r="J846" s="58"/>
      <c r="K846" s="58"/>
      <c r="L846" s="58"/>
      <c r="M846" s="58"/>
      <c r="N846" s="58"/>
      <c r="O846" s="58"/>
      <c r="P846" s="58"/>
      <c r="Q846" s="58"/>
      <c r="R846" s="58"/>
      <c r="S846" s="58"/>
      <c r="T846" s="58"/>
      <c r="U846" s="58"/>
      <c r="V846" s="58"/>
      <c r="W846" s="58"/>
      <c r="X846" s="58"/>
      <c r="Y846" s="58"/>
    </row>
    <row r="847" spans="1:25" ht="18" customHeight="1" x14ac:dyDescent="0.2">
      <c r="A847" s="23"/>
      <c r="B847" s="23"/>
      <c r="C847" s="23"/>
      <c r="D847" s="23"/>
      <c r="E847" s="58"/>
      <c r="F847" s="58"/>
      <c r="G847" s="58"/>
      <c r="H847" s="58"/>
      <c r="I847" s="8"/>
      <c r="J847" s="58"/>
      <c r="K847" s="58"/>
      <c r="L847" s="58"/>
      <c r="M847" s="58"/>
      <c r="N847" s="58"/>
      <c r="O847" s="58"/>
      <c r="P847" s="58"/>
      <c r="Q847" s="58"/>
      <c r="R847" s="58"/>
      <c r="S847" s="58"/>
      <c r="T847" s="58"/>
      <c r="U847" s="58"/>
      <c r="V847" s="58"/>
      <c r="W847" s="58"/>
      <c r="X847" s="58"/>
      <c r="Y847" s="58"/>
    </row>
    <row r="848" spans="1:25" ht="18" customHeight="1" x14ac:dyDescent="0.2">
      <c r="A848" s="23"/>
      <c r="B848" s="23"/>
      <c r="C848" s="23"/>
      <c r="D848" s="23"/>
      <c r="E848" s="58"/>
      <c r="F848" s="58"/>
      <c r="G848" s="58"/>
      <c r="H848" s="58"/>
      <c r="I848" s="8"/>
      <c r="J848" s="58"/>
      <c r="K848" s="58"/>
      <c r="L848" s="58"/>
      <c r="M848" s="58"/>
      <c r="N848" s="58"/>
      <c r="O848" s="58"/>
      <c r="P848" s="58"/>
      <c r="Q848" s="58"/>
      <c r="R848" s="58"/>
      <c r="S848" s="58"/>
      <c r="T848" s="58"/>
      <c r="U848" s="58"/>
      <c r="V848" s="58"/>
      <c r="W848" s="58"/>
      <c r="X848" s="58"/>
      <c r="Y848" s="58"/>
    </row>
    <row r="849" spans="1:25" ht="18" customHeight="1" x14ac:dyDescent="0.2">
      <c r="A849" s="23"/>
      <c r="B849" s="23"/>
      <c r="C849" s="23"/>
      <c r="D849" s="23"/>
      <c r="E849" s="58"/>
      <c r="F849" s="58"/>
      <c r="G849" s="58"/>
      <c r="H849" s="58"/>
      <c r="I849" s="8"/>
      <c r="J849" s="58"/>
      <c r="K849" s="58"/>
      <c r="L849" s="58"/>
      <c r="M849" s="58"/>
      <c r="N849" s="58"/>
      <c r="O849" s="58"/>
      <c r="P849" s="58"/>
      <c r="Q849" s="58"/>
      <c r="R849" s="58"/>
      <c r="S849" s="58"/>
      <c r="T849" s="58"/>
      <c r="U849" s="58"/>
      <c r="V849" s="58"/>
      <c r="W849" s="58"/>
      <c r="X849" s="58"/>
      <c r="Y849" s="58"/>
    </row>
    <row r="850" spans="1:25" ht="18" customHeight="1" x14ac:dyDescent="0.2">
      <c r="A850" s="23"/>
      <c r="B850" s="23"/>
      <c r="C850" s="23"/>
      <c r="D850" s="23"/>
      <c r="E850" s="58"/>
      <c r="F850" s="58"/>
      <c r="G850" s="58"/>
      <c r="H850" s="58"/>
      <c r="I850" s="8"/>
      <c r="J850" s="58"/>
      <c r="K850" s="58"/>
      <c r="L850" s="58"/>
      <c r="M850" s="58"/>
      <c r="N850" s="58"/>
      <c r="O850" s="58"/>
      <c r="P850" s="58"/>
      <c r="Q850" s="58"/>
      <c r="R850" s="58"/>
      <c r="S850" s="58"/>
      <c r="T850" s="58"/>
      <c r="U850" s="58"/>
      <c r="V850" s="58"/>
      <c r="W850" s="58"/>
      <c r="X850" s="58"/>
      <c r="Y850" s="58"/>
    </row>
    <row r="851" spans="1:25" ht="18" customHeight="1" x14ac:dyDescent="0.2">
      <c r="A851" s="23"/>
      <c r="B851" s="23"/>
      <c r="C851" s="23"/>
      <c r="D851" s="23"/>
      <c r="E851" s="58"/>
      <c r="F851" s="58"/>
      <c r="G851" s="58"/>
      <c r="H851" s="58"/>
      <c r="I851" s="8"/>
      <c r="J851" s="58"/>
      <c r="K851" s="58"/>
      <c r="L851" s="58"/>
      <c r="M851" s="58"/>
      <c r="N851" s="58"/>
      <c r="O851" s="58"/>
      <c r="P851" s="58"/>
      <c r="Q851" s="58"/>
      <c r="R851" s="58"/>
      <c r="S851" s="58"/>
      <c r="T851" s="58"/>
      <c r="U851" s="58"/>
      <c r="V851" s="58"/>
      <c r="W851" s="58"/>
      <c r="X851" s="58"/>
      <c r="Y851" s="58"/>
    </row>
    <row r="852" spans="1:25" ht="18" customHeight="1" x14ac:dyDescent="0.2">
      <c r="A852" s="23"/>
      <c r="B852" s="23"/>
      <c r="C852" s="23"/>
      <c r="D852" s="23"/>
      <c r="E852" s="58"/>
      <c r="F852" s="58"/>
      <c r="G852" s="58"/>
      <c r="H852" s="58"/>
      <c r="I852" s="8"/>
      <c r="J852" s="58"/>
      <c r="K852" s="58"/>
      <c r="L852" s="58"/>
      <c r="M852" s="58"/>
      <c r="N852" s="58"/>
      <c r="O852" s="58"/>
      <c r="P852" s="58"/>
      <c r="Q852" s="58"/>
      <c r="R852" s="58"/>
      <c r="S852" s="58"/>
      <c r="T852" s="58"/>
      <c r="U852" s="58"/>
      <c r="V852" s="58"/>
      <c r="W852" s="58"/>
      <c r="X852" s="58"/>
      <c r="Y852" s="58"/>
    </row>
    <row r="853" spans="1:25" ht="18" customHeight="1" x14ac:dyDescent="0.2">
      <c r="A853" s="23"/>
      <c r="B853" s="23"/>
      <c r="C853" s="23"/>
      <c r="D853" s="23"/>
      <c r="E853" s="58"/>
      <c r="F853" s="58"/>
      <c r="G853" s="58"/>
      <c r="H853" s="58"/>
      <c r="I853" s="8"/>
      <c r="J853" s="58"/>
      <c r="K853" s="58"/>
      <c r="L853" s="58"/>
      <c r="M853" s="58"/>
      <c r="N853" s="58"/>
      <c r="O853" s="58"/>
      <c r="P853" s="58"/>
      <c r="Q853" s="58"/>
      <c r="R853" s="58"/>
      <c r="S853" s="58"/>
      <c r="T853" s="58"/>
      <c r="U853" s="58"/>
      <c r="V853" s="58"/>
      <c r="W853" s="58"/>
      <c r="X853" s="58"/>
      <c r="Y853" s="58"/>
    </row>
    <row r="854" spans="1:25" ht="18" customHeight="1" x14ac:dyDescent="0.2">
      <c r="A854" s="23"/>
      <c r="B854" s="23"/>
      <c r="C854" s="23"/>
      <c r="D854" s="23"/>
      <c r="E854" s="58"/>
      <c r="F854" s="58"/>
      <c r="G854" s="58"/>
      <c r="H854" s="58"/>
      <c r="I854" s="8"/>
      <c r="J854" s="58"/>
      <c r="K854" s="58"/>
      <c r="L854" s="58"/>
      <c r="M854" s="58"/>
      <c r="N854" s="58"/>
      <c r="O854" s="58"/>
      <c r="P854" s="58"/>
      <c r="Q854" s="58"/>
      <c r="R854" s="58"/>
      <c r="S854" s="58"/>
      <c r="T854" s="58"/>
      <c r="U854" s="58"/>
      <c r="V854" s="58"/>
      <c r="W854" s="58"/>
      <c r="X854" s="58"/>
      <c r="Y854" s="58"/>
    </row>
    <row r="855" spans="1:25" ht="18" customHeight="1" x14ac:dyDescent="0.2">
      <c r="A855" s="23"/>
      <c r="B855" s="23"/>
      <c r="C855" s="23"/>
      <c r="D855" s="23"/>
      <c r="E855" s="58"/>
      <c r="F855" s="58"/>
      <c r="G855" s="58"/>
      <c r="H855" s="58"/>
      <c r="I855" s="8"/>
      <c r="J855" s="58"/>
      <c r="K855" s="58"/>
      <c r="L855" s="58"/>
      <c r="M855" s="58"/>
      <c r="N855" s="58"/>
      <c r="O855" s="58"/>
      <c r="P855" s="58"/>
      <c r="Q855" s="58"/>
      <c r="R855" s="58"/>
      <c r="S855" s="58"/>
      <c r="T855" s="58"/>
      <c r="U855" s="58"/>
      <c r="V855" s="58"/>
      <c r="W855" s="58"/>
      <c r="X855" s="58"/>
      <c r="Y855" s="58"/>
    </row>
    <row r="856" spans="1:25" ht="18" customHeight="1" x14ac:dyDescent="0.2">
      <c r="A856" s="23"/>
      <c r="B856" s="23"/>
      <c r="C856" s="23"/>
      <c r="D856" s="23"/>
      <c r="E856" s="58"/>
      <c r="F856" s="58"/>
      <c r="G856" s="58"/>
      <c r="H856" s="58"/>
      <c r="I856" s="8"/>
      <c r="J856" s="58"/>
      <c r="K856" s="58"/>
      <c r="L856" s="58"/>
      <c r="M856" s="58"/>
      <c r="N856" s="58"/>
      <c r="O856" s="58"/>
      <c r="P856" s="58"/>
      <c r="Q856" s="58"/>
      <c r="R856" s="58"/>
      <c r="S856" s="58"/>
      <c r="T856" s="58"/>
      <c r="U856" s="58"/>
      <c r="V856" s="58"/>
      <c r="W856" s="58"/>
      <c r="X856" s="58"/>
      <c r="Y856" s="58"/>
    </row>
    <row r="857" spans="1:25" ht="18" customHeight="1" x14ac:dyDescent="0.2">
      <c r="A857" s="23"/>
      <c r="B857" s="23"/>
      <c r="C857" s="23"/>
      <c r="D857" s="23"/>
      <c r="E857" s="58"/>
      <c r="F857" s="58"/>
      <c r="G857" s="58"/>
      <c r="H857" s="58"/>
      <c r="I857" s="8"/>
      <c r="J857" s="58"/>
      <c r="K857" s="58"/>
      <c r="L857" s="58"/>
      <c r="M857" s="58"/>
      <c r="N857" s="58"/>
      <c r="O857" s="58"/>
      <c r="P857" s="58"/>
      <c r="Q857" s="58"/>
      <c r="R857" s="58"/>
      <c r="S857" s="58"/>
      <c r="T857" s="58"/>
      <c r="U857" s="58"/>
      <c r="V857" s="58"/>
      <c r="W857" s="58"/>
      <c r="X857" s="58"/>
      <c r="Y857" s="58"/>
    </row>
    <row r="858" spans="1:25" ht="18" customHeight="1" x14ac:dyDescent="0.2">
      <c r="A858" s="23"/>
      <c r="B858" s="23"/>
      <c r="C858" s="23"/>
      <c r="D858" s="23"/>
      <c r="E858" s="58"/>
      <c r="F858" s="58"/>
      <c r="G858" s="58"/>
      <c r="H858" s="58"/>
      <c r="I858" s="8"/>
      <c r="J858" s="58"/>
      <c r="K858" s="58"/>
      <c r="L858" s="58"/>
      <c r="M858" s="58"/>
      <c r="N858" s="58"/>
      <c r="O858" s="58"/>
      <c r="P858" s="58"/>
      <c r="Q858" s="58"/>
      <c r="R858" s="58"/>
      <c r="S858" s="58"/>
      <c r="T858" s="58"/>
      <c r="U858" s="58"/>
      <c r="V858" s="58"/>
      <c r="W858" s="58"/>
      <c r="X858" s="58"/>
      <c r="Y858" s="58"/>
    </row>
    <row r="859" spans="1:25" ht="18" customHeight="1" x14ac:dyDescent="0.2">
      <c r="A859" s="23"/>
      <c r="B859" s="23"/>
      <c r="C859" s="23"/>
      <c r="D859" s="23"/>
      <c r="E859" s="58"/>
      <c r="F859" s="58"/>
      <c r="G859" s="58"/>
      <c r="H859" s="58"/>
      <c r="I859" s="8"/>
      <c r="J859" s="58"/>
      <c r="K859" s="58"/>
      <c r="L859" s="58"/>
      <c r="M859" s="58"/>
      <c r="N859" s="58"/>
      <c r="O859" s="58"/>
      <c r="P859" s="58"/>
      <c r="Q859" s="58"/>
      <c r="R859" s="58"/>
      <c r="S859" s="58"/>
      <c r="T859" s="58"/>
      <c r="U859" s="58"/>
      <c r="V859" s="58"/>
      <c r="W859" s="58"/>
      <c r="X859" s="58"/>
      <c r="Y859" s="58"/>
    </row>
    <row r="860" spans="1:25" ht="18" customHeight="1" x14ac:dyDescent="0.2">
      <c r="A860" s="23"/>
      <c r="B860" s="23"/>
      <c r="C860" s="23"/>
      <c r="D860" s="23"/>
      <c r="E860" s="58"/>
      <c r="F860" s="58"/>
      <c r="G860" s="58"/>
      <c r="H860" s="58"/>
      <c r="I860" s="8"/>
      <c r="J860" s="58"/>
      <c r="K860" s="58"/>
      <c r="L860" s="58"/>
      <c r="M860" s="58"/>
      <c r="N860" s="58"/>
      <c r="O860" s="58"/>
      <c r="P860" s="58"/>
      <c r="Q860" s="58"/>
      <c r="R860" s="58"/>
      <c r="S860" s="58"/>
      <c r="T860" s="58"/>
      <c r="U860" s="58"/>
      <c r="V860" s="58"/>
      <c r="W860" s="58"/>
      <c r="X860" s="58"/>
      <c r="Y860" s="58"/>
    </row>
    <row r="861" spans="1:25" ht="18" customHeight="1" x14ac:dyDescent="0.2">
      <c r="A861" s="23"/>
      <c r="B861" s="23"/>
      <c r="C861" s="23"/>
      <c r="D861" s="23"/>
      <c r="E861" s="58"/>
      <c r="F861" s="58"/>
      <c r="G861" s="58"/>
      <c r="H861" s="58"/>
      <c r="I861" s="8"/>
      <c r="J861" s="58"/>
      <c r="K861" s="58"/>
      <c r="L861" s="58"/>
      <c r="M861" s="58"/>
      <c r="N861" s="58"/>
      <c r="O861" s="58"/>
      <c r="P861" s="58"/>
      <c r="Q861" s="58"/>
      <c r="R861" s="58"/>
      <c r="S861" s="58"/>
      <c r="T861" s="58"/>
      <c r="U861" s="58"/>
      <c r="V861" s="58"/>
      <c r="W861" s="58"/>
      <c r="X861" s="58"/>
      <c r="Y861" s="58"/>
    </row>
    <row r="862" spans="1:25" ht="18" customHeight="1" x14ac:dyDescent="0.2">
      <c r="A862" s="23"/>
      <c r="B862" s="23"/>
      <c r="C862" s="23"/>
      <c r="D862" s="23"/>
      <c r="E862" s="58"/>
      <c r="F862" s="58"/>
      <c r="G862" s="58"/>
      <c r="H862" s="58"/>
      <c r="I862" s="8"/>
      <c r="J862" s="58"/>
      <c r="K862" s="58"/>
      <c r="L862" s="58"/>
      <c r="M862" s="58"/>
      <c r="N862" s="58"/>
      <c r="O862" s="58"/>
      <c r="P862" s="58"/>
      <c r="Q862" s="58"/>
      <c r="R862" s="58"/>
      <c r="S862" s="58"/>
      <c r="T862" s="58"/>
      <c r="U862" s="58"/>
      <c r="V862" s="58"/>
      <c r="W862" s="58"/>
      <c r="X862" s="58"/>
      <c r="Y862" s="58"/>
    </row>
    <row r="863" spans="1:25" ht="18" customHeight="1" x14ac:dyDescent="0.2">
      <c r="A863" s="23"/>
      <c r="B863" s="23"/>
      <c r="C863" s="23"/>
      <c r="D863" s="23"/>
      <c r="E863" s="58"/>
      <c r="F863" s="58"/>
      <c r="G863" s="58"/>
      <c r="H863" s="58"/>
      <c r="I863" s="8"/>
      <c r="J863" s="58"/>
      <c r="K863" s="58"/>
      <c r="L863" s="58"/>
      <c r="M863" s="58"/>
      <c r="N863" s="58"/>
      <c r="O863" s="58"/>
      <c r="P863" s="58"/>
      <c r="Q863" s="58"/>
      <c r="R863" s="58"/>
      <c r="S863" s="58"/>
      <c r="T863" s="58"/>
      <c r="U863" s="58"/>
      <c r="V863" s="58"/>
      <c r="W863" s="58"/>
      <c r="X863" s="58"/>
      <c r="Y863" s="58"/>
    </row>
    <row r="864" spans="1:25" ht="18" customHeight="1" x14ac:dyDescent="0.2">
      <c r="A864" s="23"/>
      <c r="B864" s="23"/>
      <c r="C864" s="23"/>
      <c r="D864" s="23"/>
      <c r="E864" s="58"/>
      <c r="F864" s="58"/>
      <c r="G864" s="58"/>
      <c r="H864" s="58"/>
      <c r="I864" s="8"/>
      <c r="J864" s="58"/>
      <c r="K864" s="58"/>
      <c r="L864" s="58"/>
      <c r="M864" s="58"/>
      <c r="N864" s="58"/>
      <c r="O864" s="58"/>
      <c r="P864" s="58"/>
      <c r="Q864" s="58"/>
      <c r="R864" s="58"/>
      <c r="S864" s="58"/>
      <c r="T864" s="58"/>
      <c r="U864" s="58"/>
      <c r="V864" s="58"/>
      <c r="W864" s="58"/>
      <c r="X864" s="58"/>
      <c r="Y864" s="58"/>
    </row>
    <row r="865" spans="1:25" ht="18" customHeight="1" x14ac:dyDescent="0.2">
      <c r="A865" s="23"/>
      <c r="B865" s="23"/>
      <c r="C865" s="23"/>
      <c r="D865" s="23"/>
      <c r="E865" s="58"/>
      <c r="F865" s="58"/>
      <c r="G865" s="58"/>
      <c r="H865" s="58"/>
      <c r="I865" s="8"/>
      <c r="J865" s="58"/>
      <c r="K865" s="58"/>
      <c r="L865" s="58"/>
      <c r="M865" s="58"/>
      <c r="N865" s="58"/>
      <c r="O865" s="58"/>
      <c r="P865" s="58"/>
      <c r="Q865" s="58"/>
      <c r="R865" s="58"/>
      <c r="S865" s="58"/>
      <c r="T865" s="58"/>
      <c r="U865" s="58"/>
      <c r="V865" s="58"/>
      <c r="W865" s="58"/>
      <c r="X865" s="58"/>
      <c r="Y865" s="58"/>
    </row>
    <row r="866" spans="1:25" ht="18" customHeight="1" x14ac:dyDescent="0.2">
      <c r="A866" s="23"/>
      <c r="B866" s="23"/>
      <c r="C866" s="23"/>
      <c r="D866" s="23"/>
      <c r="E866" s="58"/>
      <c r="F866" s="58"/>
      <c r="G866" s="58"/>
      <c r="H866" s="58"/>
      <c r="I866" s="8"/>
      <c r="J866" s="58"/>
      <c r="K866" s="58"/>
      <c r="L866" s="58"/>
      <c r="M866" s="58"/>
      <c r="N866" s="58"/>
      <c r="O866" s="58"/>
      <c r="P866" s="58"/>
      <c r="Q866" s="58"/>
      <c r="R866" s="58"/>
      <c r="S866" s="58"/>
      <c r="T866" s="58"/>
      <c r="U866" s="58"/>
      <c r="V866" s="58"/>
      <c r="W866" s="58"/>
      <c r="X866" s="58"/>
      <c r="Y866" s="58"/>
    </row>
    <row r="867" spans="1:25" ht="18" customHeight="1" x14ac:dyDescent="0.2">
      <c r="A867" s="23"/>
      <c r="B867" s="23"/>
      <c r="C867" s="23"/>
      <c r="D867" s="23"/>
      <c r="E867" s="58"/>
      <c r="F867" s="58"/>
      <c r="G867" s="58"/>
      <c r="H867" s="58"/>
      <c r="I867" s="8"/>
      <c r="J867" s="58"/>
      <c r="K867" s="58"/>
      <c r="L867" s="58"/>
      <c r="M867" s="58"/>
      <c r="N867" s="58"/>
      <c r="O867" s="58"/>
      <c r="P867" s="58"/>
      <c r="Q867" s="58"/>
      <c r="R867" s="58"/>
      <c r="S867" s="58"/>
      <c r="T867" s="58"/>
      <c r="U867" s="58"/>
      <c r="V867" s="58"/>
      <c r="W867" s="58"/>
      <c r="X867" s="58"/>
      <c r="Y867" s="58"/>
    </row>
    <row r="868" spans="1:25" ht="18" customHeight="1" x14ac:dyDescent="0.2">
      <c r="A868" s="23"/>
      <c r="B868" s="23"/>
      <c r="C868" s="23"/>
      <c r="D868" s="23"/>
      <c r="E868" s="58"/>
      <c r="F868" s="58"/>
      <c r="G868" s="58"/>
      <c r="H868" s="58"/>
      <c r="I868" s="8"/>
      <c r="J868" s="58"/>
      <c r="K868" s="58"/>
      <c r="L868" s="58"/>
      <c r="M868" s="58"/>
      <c r="N868" s="58"/>
      <c r="O868" s="58"/>
      <c r="P868" s="58"/>
      <c r="Q868" s="58"/>
      <c r="R868" s="58"/>
      <c r="S868" s="58"/>
      <c r="T868" s="58"/>
      <c r="U868" s="58"/>
      <c r="V868" s="58"/>
      <c r="W868" s="58"/>
      <c r="X868" s="58"/>
      <c r="Y868" s="58"/>
    </row>
    <row r="869" spans="1:25" ht="18" customHeight="1" x14ac:dyDescent="0.2">
      <c r="A869" s="23"/>
      <c r="B869" s="23"/>
      <c r="C869" s="23"/>
      <c r="D869" s="23"/>
      <c r="E869" s="58"/>
      <c r="F869" s="58"/>
      <c r="G869" s="58"/>
      <c r="H869" s="58"/>
      <c r="I869" s="8"/>
      <c r="J869" s="58"/>
      <c r="K869" s="58"/>
      <c r="L869" s="58"/>
      <c r="M869" s="58"/>
      <c r="N869" s="58"/>
      <c r="O869" s="58"/>
      <c r="P869" s="58"/>
      <c r="Q869" s="58"/>
      <c r="R869" s="58"/>
      <c r="S869" s="58"/>
      <c r="T869" s="58"/>
      <c r="U869" s="58"/>
      <c r="V869" s="58"/>
      <c r="W869" s="58"/>
      <c r="X869" s="58"/>
      <c r="Y869" s="58"/>
    </row>
    <row r="870" spans="1:25" ht="18" customHeight="1" x14ac:dyDescent="0.2">
      <c r="A870" s="23"/>
      <c r="B870" s="23"/>
      <c r="C870" s="23"/>
      <c r="D870" s="23"/>
      <c r="E870" s="58"/>
      <c r="F870" s="58"/>
      <c r="G870" s="58"/>
      <c r="H870" s="58"/>
      <c r="I870" s="8"/>
      <c r="J870" s="58"/>
      <c r="K870" s="58"/>
      <c r="L870" s="58"/>
      <c r="M870" s="58"/>
      <c r="N870" s="58"/>
      <c r="O870" s="58"/>
      <c r="P870" s="58"/>
      <c r="Q870" s="58"/>
      <c r="R870" s="58"/>
      <c r="S870" s="58"/>
      <c r="T870" s="58"/>
      <c r="U870" s="58"/>
      <c r="V870" s="58"/>
      <c r="W870" s="58"/>
      <c r="X870" s="58"/>
      <c r="Y870" s="58"/>
    </row>
    <row r="871" spans="1:25" ht="18" customHeight="1" x14ac:dyDescent="0.2">
      <c r="A871" s="23"/>
      <c r="B871" s="23"/>
      <c r="C871" s="23"/>
      <c r="D871" s="23"/>
      <c r="E871" s="58"/>
      <c r="F871" s="58"/>
      <c r="G871" s="58"/>
      <c r="H871" s="58"/>
      <c r="I871" s="8"/>
      <c r="J871" s="58"/>
      <c r="K871" s="58"/>
      <c r="L871" s="58"/>
      <c r="M871" s="58"/>
      <c r="N871" s="58"/>
      <c r="O871" s="58"/>
      <c r="P871" s="58"/>
      <c r="Q871" s="58"/>
      <c r="R871" s="58"/>
      <c r="S871" s="58"/>
      <c r="T871" s="58"/>
      <c r="U871" s="58"/>
      <c r="V871" s="58"/>
      <c r="W871" s="58"/>
      <c r="X871" s="58"/>
      <c r="Y871" s="58"/>
    </row>
    <row r="872" spans="1:25" ht="18" customHeight="1" x14ac:dyDescent="0.2">
      <c r="A872" s="23"/>
      <c r="B872" s="23"/>
      <c r="C872" s="23"/>
      <c r="D872" s="23"/>
      <c r="E872" s="58"/>
      <c r="F872" s="58"/>
      <c r="G872" s="58"/>
      <c r="H872" s="58"/>
      <c r="I872" s="8"/>
      <c r="J872" s="58"/>
      <c r="K872" s="58"/>
      <c r="L872" s="58"/>
      <c r="M872" s="58"/>
      <c r="N872" s="58"/>
      <c r="O872" s="58"/>
      <c r="P872" s="58"/>
      <c r="Q872" s="58"/>
      <c r="R872" s="58"/>
      <c r="S872" s="58"/>
      <c r="T872" s="58"/>
      <c r="U872" s="58"/>
      <c r="V872" s="58"/>
      <c r="W872" s="58"/>
      <c r="X872" s="58"/>
      <c r="Y872" s="58"/>
    </row>
    <row r="873" spans="1:25" ht="18" customHeight="1" x14ac:dyDescent="0.2">
      <c r="A873" s="23"/>
      <c r="B873" s="23"/>
      <c r="C873" s="23"/>
      <c r="D873" s="23"/>
      <c r="E873" s="58"/>
      <c r="F873" s="58"/>
      <c r="G873" s="58"/>
      <c r="H873" s="58"/>
      <c r="I873" s="8"/>
      <c r="J873" s="58"/>
      <c r="K873" s="58"/>
      <c r="L873" s="58"/>
      <c r="M873" s="58"/>
      <c r="N873" s="58"/>
      <c r="O873" s="58"/>
      <c r="P873" s="58"/>
      <c r="Q873" s="58"/>
      <c r="R873" s="58"/>
      <c r="S873" s="58"/>
      <c r="T873" s="58"/>
      <c r="U873" s="58"/>
      <c r="V873" s="58"/>
      <c r="W873" s="58"/>
      <c r="X873" s="58"/>
      <c r="Y873" s="58"/>
    </row>
    <row r="874" spans="1:25" ht="18" customHeight="1" x14ac:dyDescent="0.2">
      <c r="A874" s="23"/>
      <c r="B874" s="23"/>
      <c r="C874" s="23"/>
      <c r="D874" s="23"/>
      <c r="E874" s="58"/>
      <c r="F874" s="58"/>
      <c r="G874" s="58"/>
      <c r="H874" s="58"/>
      <c r="I874" s="8"/>
      <c r="J874" s="58"/>
      <c r="K874" s="58"/>
      <c r="L874" s="58"/>
      <c r="M874" s="58"/>
      <c r="N874" s="58"/>
      <c r="O874" s="58"/>
      <c r="P874" s="58"/>
      <c r="Q874" s="58"/>
      <c r="R874" s="58"/>
      <c r="S874" s="58"/>
      <c r="T874" s="58"/>
      <c r="U874" s="58"/>
      <c r="V874" s="58"/>
      <c r="W874" s="58"/>
      <c r="X874" s="58"/>
      <c r="Y874" s="58"/>
    </row>
    <row r="875" spans="1:25" ht="18" customHeight="1" x14ac:dyDescent="0.2">
      <c r="A875" s="23"/>
      <c r="B875" s="23"/>
      <c r="C875" s="23"/>
      <c r="D875" s="23"/>
      <c r="E875" s="58"/>
      <c r="F875" s="58"/>
      <c r="G875" s="58"/>
      <c r="H875" s="58"/>
      <c r="I875" s="8"/>
      <c r="J875" s="58"/>
      <c r="K875" s="58"/>
      <c r="L875" s="58"/>
      <c r="M875" s="58"/>
      <c r="N875" s="58"/>
      <c r="O875" s="58"/>
      <c r="P875" s="58"/>
      <c r="Q875" s="58"/>
      <c r="R875" s="58"/>
      <c r="S875" s="58"/>
      <c r="T875" s="58"/>
      <c r="U875" s="58"/>
      <c r="V875" s="58"/>
      <c r="W875" s="58"/>
      <c r="X875" s="58"/>
      <c r="Y875" s="58"/>
    </row>
    <row r="876" spans="1:25" ht="18" customHeight="1" x14ac:dyDescent="0.2">
      <c r="A876" s="23"/>
      <c r="B876" s="23"/>
      <c r="C876" s="23"/>
      <c r="D876" s="23"/>
      <c r="E876" s="58"/>
      <c r="F876" s="58"/>
      <c r="G876" s="58"/>
      <c r="H876" s="58"/>
      <c r="I876" s="8"/>
      <c r="J876" s="58"/>
      <c r="K876" s="58"/>
      <c r="L876" s="58"/>
      <c r="M876" s="58"/>
      <c r="N876" s="58"/>
      <c r="O876" s="58"/>
      <c r="P876" s="58"/>
      <c r="Q876" s="58"/>
      <c r="R876" s="58"/>
      <c r="S876" s="58"/>
      <c r="T876" s="58"/>
      <c r="U876" s="58"/>
      <c r="V876" s="58"/>
      <c r="W876" s="58"/>
      <c r="X876" s="58"/>
      <c r="Y876" s="58"/>
    </row>
    <row r="877" spans="1:25" ht="18" customHeight="1" x14ac:dyDescent="0.2">
      <c r="A877" s="23"/>
      <c r="B877" s="23"/>
      <c r="C877" s="23"/>
      <c r="D877" s="23"/>
      <c r="E877" s="58"/>
      <c r="F877" s="58"/>
      <c r="G877" s="58"/>
      <c r="H877" s="58"/>
      <c r="I877" s="8"/>
      <c r="J877" s="58"/>
      <c r="K877" s="58"/>
      <c r="L877" s="58"/>
      <c r="M877" s="58"/>
      <c r="N877" s="58"/>
      <c r="O877" s="58"/>
      <c r="P877" s="58"/>
      <c r="Q877" s="58"/>
      <c r="R877" s="58"/>
      <c r="S877" s="58"/>
      <c r="T877" s="58"/>
      <c r="U877" s="58"/>
      <c r="V877" s="58"/>
      <c r="W877" s="58"/>
      <c r="X877" s="58"/>
      <c r="Y877" s="58"/>
    </row>
    <row r="878" spans="1:25" ht="18" customHeight="1" x14ac:dyDescent="0.2">
      <c r="A878" s="23"/>
      <c r="B878" s="23"/>
      <c r="C878" s="23"/>
      <c r="D878" s="23"/>
      <c r="E878" s="58"/>
      <c r="F878" s="58"/>
      <c r="G878" s="58"/>
      <c r="H878" s="58"/>
      <c r="I878" s="8"/>
      <c r="J878" s="58"/>
      <c r="K878" s="58"/>
      <c r="L878" s="58"/>
      <c r="M878" s="58"/>
      <c r="N878" s="58"/>
      <c r="O878" s="58"/>
      <c r="P878" s="58"/>
      <c r="Q878" s="58"/>
      <c r="R878" s="58"/>
      <c r="S878" s="58"/>
      <c r="T878" s="58"/>
      <c r="U878" s="58"/>
      <c r="V878" s="58"/>
      <c r="W878" s="58"/>
      <c r="X878" s="58"/>
      <c r="Y878" s="58"/>
    </row>
    <row r="879" spans="1:25" ht="18" customHeight="1" x14ac:dyDescent="0.2">
      <c r="A879" s="23"/>
      <c r="B879" s="23"/>
      <c r="C879" s="23"/>
      <c r="D879" s="23"/>
      <c r="E879" s="58"/>
      <c r="F879" s="58"/>
      <c r="G879" s="58"/>
      <c r="H879" s="58"/>
      <c r="I879" s="8"/>
      <c r="J879" s="58"/>
      <c r="K879" s="58"/>
      <c r="L879" s="58"/>
      <c r="M879" s="58"/>
      <c r="N879" s="58"/>
      <c r="O879" s="58"/>
      <c r="P879" s="58"/>
      <c r="Q879" s="58"/>
      <c r="R879" s="58"/>
      <c r="S879" s="58"/>
      <c r="T879" s="58"/>
      <c r="U879" s="58"/>
      <c r="V879" s="58"/>
      <c r="W879" s="58"/>
      <c r="X879" s="58"/>
      <c r="Y879" s="58"/>
    </row>
    <row r="880" spans="1:25" ht="18" customHeight="1" x14ac:dyDescent="0.2">
      <c r="A880" s="23"/>
      <c r="B880" s="23"/>
      <c r="C880" s="23"/>
      <c r="D880" s="23"/>
      <c r="E880" s="58"/>
      <c r="F880" s="58"/>
      <c r="G880" s="58"/>
      <c r="H880" s="58"/>
      <c r="I880" s="8"/>
      <c r="J880" s="58"/>
      <c r="K880" s="58"/>
      <c r="L880" s="58"/>
      <c r="M880" s="58"/>
      <c r="N880" s="58"/>
      <c r="O880" s="58"/>
      <c r="P880" s="58"/>
      <c r="Q880" s="58"/>
      <c r="R880" s="58"/>
      <c r="S880" s="58"/>
      <c r="T880" s="58"/>
      <c r="U880" s="58"/>
      <c r="V880" s="58"/>
      <c r="W880" s="58"/>
      <c r="X880" s="58"/>
      <c r="Y880" s="58"/>
    </row>
    <row r="881" spans="1:25" ht="18" customHeight="1" x14ac:dyDescent="0.2">
      <c r="A881" s="23"/>
      <c r="B881" s="23"/>
      <c r="C881" s="23"/>
      <c r="D881" s="23"/>
      <c r="E881" s="58"/>
      <c r="F881" s="58"/>
      <c r="G881" s="58"/>
      <c r="H881" s="58"/>
      <c r="I881" s="8"/>
      <c r="J881" s="58"/>
      <c r="K881" s="58"/>
      <c r="L881" s="58"/>
      <c r="M881" s="58"/>
      <c r="N881" s="58"/>
      <c r="O881" s="58"/>
      <c r="P881" s="58"/>
      <c r="Q881" s="58"/>
      <c r="R881" s="58"/>
      <c r="S881" s="58"/>
      <c r="T881" s="58"/>
      <c r="U881" s="58"/>
      <c r="V881" s="58"/>
      <c r="W881" s="58"/>
      <c r="X881" s="58"/>
      <c r="Y881" s="58"/>
    </row>
    <row r="882" spans="1:25" ht="18" customHeight="1" x14ac:dyDescent="0.2">
      <c r="A882" s="23"/>
      <c r="B882" s="23"/>
      <c r="C882" s="23"/>
      <c r="D882" s="23"/>
      <c r="E882" s="58"/>
      <c r="F882" s="58"/>
      <c r="G882" s="58"/>
      <c r="H882" s="58"/>
      <c r="I882" s="8"/>
      <c r="J882" s="58"/>
      <c r="K882" s="58"/>
      <c r="L882" s="58"/>
      <c r="M882" s="58"/>
      <c r="N882" s="58"/>
      <c r="O882" s="58"/>
      <c r="P882" s="58"/>
      <c r="Q882" s="58"/>
      <c r="R882" s="58"/>
      <c r="S882" s="58"/>
      <c r="T882" s="58"/>
      <c r="U882" s="58"/>
      <c r="V882" s="58"/>
      <c r="W882" s="58"/>
      <c r="X882" s="58"/>
      <c r="Y882" s="58"/>
    </row>
    <row r="883" spans="1:25" ht="18" customHeight="1" x14ac:dyDescent="0.2">
      <c r="A883" s="23"/>
      <c r="B883" s="23"/>
      <c r="C883" s="23"/>
      <c r="D883" s="23"/>
      <c r="E883" s="58"/>
      <c r="F883" s="58"/>
      <c r="G883" s="58"/>
      <c r="H883" s="58"/>
      <c r="I883" s="8"/>
      <c r="J883" s="58"/>
      <c r="K883" s="58"/>
      <c r="L883" s="58"/>
      <c r="M883" s="58"/>
      <c r="N883" s="58"/>
      <c r="O883" s="58"/>
      <c r="P883" s="58"/>
      <c r="Q883" s="58"/>
      <c r="R883" s="58"/>
      <c r="S883" s="58"/>
      <c r="T883" s="58"/>
      <c r="U883" s="58"/>
      <c r="V883" s="58"/>
      <c r="W883" s="58"/>
      <c r="X883" s="58"/>
      <c r="Y883" s="58"/>
    </row>
    <row r="884" spans="1:25" ht="18" customHeight="1" x14ac:dyDescent="0.2">
      <c r="A884" s="23"/>
      <c r="B884" s="23"/>
      <c r="C884" s="23"/>
      <c r="D884" s="23"/>
      <c r="E884" s="58"/>
      <c r="F884" s="58"/>
      <c r="G884" s="58"/>
      <c r="H884" s="58"/>
      <c r="I884" s="8"/>
      <c r="J884" s="58"/>
      <c r="K884" s="58"/>
      <c r="L884" s="58"/>
      <c r="M884" s="58"/>
      <c r="N884" s="58"/>
      <c r="O884" s="58"/>
      <c r="P884" s="58"/>
      <c r="Q884" s="58"/>
      <c r="R884" s="58"/>
      <c r="S884" s="58"/>
      <c r="T884" s="58"/>
      <c r="U884" s="58"/>
      <c r="V884" s="58"/>
      <c r="W884" s="58"/>
      <c r="X884" s="58"/>
      <c r="Y884" s="58"/>
    </row>
    <row r="885" spans="1:25" ht="18" customHeight="1" x14ac:dyDescent="0.2">
      <c r="A885" s="23"/>
      <c r="B885" s="23"/>
      <c r="C885" s="23"/>
      <c r="D885" s="23"/>
      <c r="E885" s="58"/>
      <c r="F885" s="58"/>
      <c r="G885" s="58"/>
      <c r="H885" s="58"/>
      <c r="I885" s="8"/>
      <c r="J885" s="58"/>
      <c r="K885" s="58"/>
      <c r="L885" s="58"/>
      <c r="M885" s="58"/>
      <c r="N885" s="58"/>
      <c r="O885" s="58"/>
      <c r="P885" s="58"/>
      <c r="Q885" s="58"/>
      <c r="R885" s="58"/>
      <c r="S885" s="58"/>
      <c r="T885" s="58"/>
      <c r="U885" s="58"/>
      <c r="V885" s="58"/>
      <c r="W885" s="58"/>
      <c r="X885" s="58"/>
      <c r="Y885" s="58"/>
    </row>
    <row r="886" spans="1:25" ht="18" customHeight="1" x14ac:dyDescent="0.2">
      <c r="A886" s="23"/>
      <c r="B886" s="23"/>
      <c r="C886" s="23"/>
      <c r="D886" s="23"/>
      <c r="E886" s="58"/>
      <c r="F886" s="58"/>
      <c r="G886" s="58"/>
      <c r="H886" s="58"/>
      <c r="I886" s="8"/>
      <c r="J886" s="58"/>
      <c r="K886" s="58"/>
      <c r="L886" s="58"/>
      <c r="M886" s="58"/>
      <c r="N886" s="58"/>
      <c r="O886" s="58"/>
      <c r="P886" s="58"/>
      <c r="Q886" s="58"/>
      <c r="R886" s="58"/>
      <c r="S886" s="58"/>
      <c r="T886" s="58"/>
      <c r="U886" s="58"/>
      <c r="V886" s="58"/>
      <c r="W886" s="58"/>
      <c r="X886" s="58"/>
      <c r="Y886" s="58"/>
    </row>
    <row r="887" spans="1:25" ht="18" customHeight="1" x14ac:dyDescent="0.2">
      <c r="A887" s="23"/>
      <c r="B887" s="23"/>
      <c r="C887" s="23"/>
      <c r="D887" s="23"/>
      <c r="E887" s="58"/>
      <c r="F887" s="58"/>
      <c r="G887" s="58"/>
      <c r="H887" s="58"/>
      <c r="I887" s="8"/>
      <c r="J887" s="58"/>
      <c r="K887" s="58"/>
      <c r="L887" s="58"/>
      <c r="M887" s="58"/>
      <c r="N887" s="58"/>
      <c r="O887" s="58"/>
      <c r="P887" s="58"/>
      <c r="Q887" s="58"/>
      <c r="R887" s="58"/>
      <c r="S887" s="58"/>
      <c r="T887" s="58"/>
      <c r="U887" s="58"/>
      <c r="V887" s="58"/>
      <c r="W887" s="58"/>
      <c r="X887" s="58"/>
      <c r="Y887" s="58"/>
    </row>
    <row r="888" spans="1:25" ht="18" customHeight="1" x14ac:dyDescent="0.2">
      <c r="A888" s="23"/>
      <c r="B888" s="23"/>
      <c r="C888" s="23"/>
      <c r="D888" s="23"/>
      <c r="E888" s="58"/>
      <c r="F888" s="58"/>
      <c r="G888" s="58"/>
      <c r="H888" s="58"/>
      <c r="I888" s="8"/>
      <c r="J888" s="58"/>
      <c r="K888" s="58"/>
      <c r="L888" s="58"/>
      <c r="M888" s="58"/>
      <c r="N888" s="58"/>
      <c r="O888" s="58"/>
      <c r="P888" s="58"/>
      <c r="Q888" s="58"/>
      <c r="R888" s="58"/>
      <c r="S888" s="58"/>
      <c r="T888" s="58"/>
      <c r="U888" s="58"/>
      <c r="V888" s="58"/>
      <c r="W888" s="58"/>
      <c r="X888" s="58"/>
      <c r="Y888" s="58"/>
    </row>
    <row r="889" spans="1:25" ht="18" customHeight="1" x14ac:dyDescent="0.2">
      <c r="A889" s="23"/>
      <c r="B889" s="23"/>
      <c r="C889" s="23"/>
      <c r="D889" s="23"/>
      <c r="E889" s="58"/>
      <c r="F889" s="58"/>
      <c r="G889" s="58"/>
      <c r="H889" s="58"/>
      <c r="I889" s="8"/>
      <c r="J889" s="58"/>
      <c r="K889" s="58"/>
      <c r="L889" s="58"/>
      <c r="M889" s="58"/>
      <c r="N889" s="58"/>
      <c r="O889" s="58"/>
      <c r="P889" s="58"/>
      <c r="Q889" s="58"/>
      <c r="R889" s="58"/>
      <c r="S889" s="58"/>
      <c r="T889" s="58"/>
      <c r="U889" s="58"/>
      <c r="V889" s="58"/>
      <c r="W889" s="58"/>
      <c r="X889" s="58"/>
      <c r="Y889" s="58"/>
    </row>
    <row r="890" spans="1:25" ht="18" customHeight="1" x14ac:dyDescent="0.2">
      <c r="A890" s="23"/>
      <c r="B890" s="23"/>
      <c r="C890" s="23"/>
      <c r="D890" s="23"/>
      <c r="E890" s="58"/>
      <c r="F890" s="58"/>
      <c r="G890" s="58"/>
      <c r="H890" s="58"/>
      <c r="I890" s="8"/>
      <c r="J890" s="58"/>
      <c r="K890" s="58"/>
      <c r="L890" s="58"/>
      <c r="M890" s="58"/>
      <c r="N890" s="58"/>
      <c r="O890" s="58"/>
      <c r="P890" s="58"/>
      <c r="Q890" s="58"/>
      <c r="R890" s="58"/>
      <c r="S890" s="58"/>
      <c r="T890" s="58"/>
      <c r="U890" s="58"/>
      <c r="V890" s="58"/>
      <c r="W890" s="58"/>
      <c r="X890" s="58"/>
      <c r="Y890" s="58"/>
    </row>
    <row r="891" spans="1:25" ht="18" customHeight="1" x14ac:dyDescent="0.2">
      <c r="A891" s="23"/>
      <c r="B891" s="23"/>
      <c r="C891" s="23"/>
      <c r="D891" s="23"/>
      <c r="E891" s="58"/>
      <c r="F891" s="58"/>
      <c r="G891" s="58"/>
      <c r="H891" s="58"/>
      <c r="I891" s="8"/>
      <c r="J891" s="58"/>
      <c r="K891" s="58"/>
      <c r="L891" s="58"/>
      <c r="M891" s="58"/>
      <c r="N891" s="58"/>
      <c r="O891" s="58"/>
      <c r="P891" s="58"/>
      <c r="Q891" s="58"/>
      <c r="R891" s="58"/>
      <c r="S891" s="58"/>
      <c r="T891" s="58"/>
      <c r="U891" s="58"/>
      <c r="V891" s="58"/>
      <c r="W891" s="58"/>
      <c r="X891" s="58"/>
      <c r="Y891" s="58"/>
    </row>
    <row r="892" spans="1:25" ht="18" customHeight="1" x14ac:dyDescent="0.2">
      <c r="A892" s="23"/>
      <c r="B892" s="23"/>
      <c r="C892" s="23"/>
      <c r="D892" s="23"/>
      <c r="E892" s="58"/>
      <c r="F892" s="58"/>
      <c r="G892" s="58"/>
      <c r="H892" s="58"/>
      <c r="I892" s="8"/>
      <c r="J892" s="58"/>
      <c r="K892" s="58"/>
      <c r="L892" s="58"/>
      <c r="M892" s="58"/>
      <c r="N892" s="58"/>
      <c r="O892" s="58"/>
      <c r="P892" s="58"/>
      <c r="Q892" s="58"/>
      <c r="R892" s="58"/>
      <c r="S892" s="58"/>
      <c r="T892" s="58"/>
      <c r="U892" s="58"/>
      <c r="V892" s="58"/>
      <c r="W892" s="58"/>
      <c r="X892" s="58"/>
      <c r="Y892" s="58"/>
    </row>
    <row r="893" spans="1:25" ht="18" customHeight="1" x14ac:dyDescent="0.2">
      <c r="A893" s="23"/>
      <c r="B893" s="23"/>
      <c r="C893" s="23"/>
      <c r="D893" s="23"/>
      <c r="E893" s="58"/>
      <c r="F893" s="58"/>
      <c r="G893" s="58"/>
      <c r="H893" s="58"/>
      <c r="I893" s="8"/>
      <c r="J893" s="58"/>
      <c r="K893" s="58"/>
      <c r="L893" s="58"/>
      <c r="M893" s="58"/>
      <c r="N893" s="58"/>
      <c r="O893" s="58"/>
      <c r="P893" s="58"/>
      <c r="Q893" s="58"/>
      <c r="R893" s="58"/>
      <c r="S893" s="58"/>
      <c r="T893" s="58"/>
      <c r="U893" s="58"/>
      <c r="V893" s="58"/>
      <c r="W893" s="58"/>
      <c r="X893" s="58"/>
      <c r="Y893" s="58"/>
    </row>
    <row r="894" spans="1:25" ht="18" customHeight="1" x14ac:dyDescent="0.2">
      <c r="A894" s="23"/>
      <c r="B894" s="23"/>
      <c r="C894" s="23"/>
      <c r="D894" s="23"/>
      <c r="E894" s="58"/>
      <c r="F894" s="58"/>
      <c r="G894" s="58"/>
      <c r="H894" s="58"/>
      <c r="I894" s="8"/>
      <c r="J894" s="58"/>
      <c r="K894" s="58"/>
      <c r="L894" s="58"/>
      <c r="M894" s="58"/>
      <c r="N894" s="58"/>
      <c r="O894" s="58"/>
      <c r="P894" s="58"/>
      <c r="Q894" s="58"/>
      <c r="R894" s="58"/>
      <c r="S894" s="58"/>
      <c r="T894" s="58"/>
      <c r="U894" s="58"/>
      <c r="V894" s="58"/>
      <c r="W894" s="58"/>
      <c r="X894" s="58"/>
      <c r="Y894" s="58"/>
    </row>
    <row r="895" spans="1:25" ht="18" customHeight="1" x14ac:dyDescent="0.2">
      <c r="A895" s="23"/>
      <c r="B895" s="23"/>
      <c r="C895" s="23"/>
      <c r="D895" s="23"/>
      <c r="E895" s="58"/>
      <c r="F895" s="58"/>
      <c r="G895" s="58"/>
      <c r="H895" s="58"/>
      <c r="I895" s="8"/>
      <c r="J895" s="58"/>
      <c r="K895" s="58"/>
      <c r="L895" s="58"/>
      <c r="M895" s="58"/>
      <c r="N895" s="58"/>
      <c r="O895" s="58"/>
      <c r="P895" s="58"/>
      <c r="Q895" s="58"/>
      <c r="R895" s="58"/>
      <c r="S895" s="58"/>
      <c r="T895" s="58"/>
      <c r="U895" s="58"/>
      <c r="V895" s="58"/>
      <c r="W895" s="58"/>
      <c r="X895" s="58"/>
      <c r="Y895" s="58"/>
    </row>
    <row r="896" spans="1:25" ht="18" customHeight="1" x14ac:dyDescent="0.2">
      <c r="A896" s="23"/>
      <c r="B896" s="23"/>
      <c r="C896" s="23"/>
      <c r="D896" s="23"/>
      <c r="E896" s="58"/>
      <c r="F896" s="58"/>
      <c r="G896" s="58"/>
      <c r="H896" s="58"/>
      <c r="I896" s="8"/>
      <c r="J896" s="58"/>
      <c r="K896" s="58"/>
      <c r="L896" s="58"/>
      <c r="M896" s="58"/>
      <c r="N896" s="58"/>
      <c r="O896" s="58"/>
      <c r="P896" s="58"/>
      <c r="Q896" s="58"/>
      <c r="R896" s="58"/>
      <c r="S896" s="58"/>
      <c r="T896" s="58"/>
      <c r="U896" s="58"/>
      <c r="V896" s="58"/>
      <c r="W896" s="58"/>
      <c r="X896" s="58"/>
      <c r="Y896" s="58"/>
    </row>
    <row r="897" spans="1:25" ht="18" customHeight="1" x14ac:dyDescent="0.2">
      <c r="A897" s="23"/>
      <c r="B897" s="23"/>
      <c r="C897" s="23"/>
      <c r="D897" s="23"/>
      <c r="E897" s="58"/>
      <c r="F897" s="58"/>
      <c r="G897" s="58"/>
      <c r="H897" s="58"/>
      <c r="I897" s="8"/>
      <c r="J897" s="58"/>
      <c r="K897" s="58"/>
      <c r="L897" s="58"/>
      <c r="M897" s="58"/>
      <c r="N897" s="58"/>
      <c r="O897" s="58"/>
      <c r="P897" s="58"/>
      <c r="Q897" s="58"/>
      <c r="R897" s="58"/>
      <c r="S897" s="58"/>
      <c r="T897" s="58"/>
      <c r="U897" s="58"/>
      <c r="V897" s="58"/>
      <c r="W897" s="58"/>
      <c r="X897" s="58"/>
      <c r="Y897" s="58"/>
    </row>
    <row r="898" spans="1:25" ht="18" customHeight="1" x14ac:dyDescent="0.2">
      <c r="A898" s="23"/>
      <c r="B898" s="23"/>
      <c r="C898" s="23"/>
      <c r="D898" s="23"/>
      <c r="E898" s="58"/>
      <c r="F898" s="58"/>
      <c r="G898" s="58"/>
      <c r="H898" s="58"/>
      <c r="I898" s="8"/>
      <c r="J898" s="58"/>
      <c r="K898" s="58"/>
      <c r="L898" s="58"/>
      <c r="M898" s="58"/>
      <c r="N898" s="58"/>
      <c r="O898" s="58"/>
      <c r="P898" s="58"/>
      <c r="Q898" s="58"/>
      <c r="R898" s="58"/>
      <c r="S898" s="58"/>
      <c r="T898" s="58"/>
      <c r="U898" s="58"/>
      <c r="V898" s="58"/>
      <c r="W898" s="58"/>
      <c r="X898" s="58"/>
      <c r="Y898" s="58"/>
    </row>
    <row r="899" spans="1:25" ht="18" customHeight="1" x14ac:dyDescent="0.2">
      <c r="A899" s="23"/>
      <c r="B899" s="23"/>
      <c r="C899" s="23"/>
      <c r="D899" s="23"/>
      <c r="E899" s="58"/>
      <c r="F899" s="58"/>
      <c r="G899" s="58"/>
      <c r="H899" s="58"/>
      <c r="I899" s="8"/>
      <c r="J899" s="58"/>
      <c r="K899" s="58"/>
      <c r="L899" s="58"/>
      <c r="M899" s="58"/>
      <c r="N899" s="58"/>
      <c r="O899" s="58"/>
      <c r="P899" s="58"/>
      <c r="Q899" s="58"/>
      <c r="R899" s="58"/>
      <c r="S899" s="58"/>
      <c r="T899" s="58"/>
      <c r="U899" s="58"/>
      <c r="V899" s="58"/>
      <c r="W899" s="58"/>
      <c r="X899" s="58"/>
      <c r="Y899" s="58"/>
    </row>
    <row r="900" spans="1:25" ht="18" customHeight="1" x14ac:dyDescent="0.2">
      <c r="A900" s="23"/>
      <c r="B900" s="23"/>
      <c r="C900" s="23"/>
      <c r="D900" s="23"/>
      <c r="E900" s="58"/>
      <c r="F900" s="58"/>
      <c r="G900" s="58"/>
      <c r="H900" s="58"/>
      <c r="I900" s="8"/>
      <c r="J900" s="58"/>
      <c r="K900" s="58"/>
      <c r="L900" s="58"/>
      <c r="M900" s="58"/>
      <c r="N900" s="58"/>
      <c r="O900" s="58"/>
      <c r="P900" s="58"/>
      <c r="Q900" s="58"/>
      <c r="R900" s="58"/>
      <c r="S900" s="58"/>
      <c r="T900" s="58"/>
      <c r="U900" s="58"/>
      <c r="V900" s="58"/>
      <c r="W900" s="58"/>
      <c r="X900" s="58"/>
      <c r="Y900" s="58"/>
    </row>
    <row r="901" spans="1:25" ht="18" customHeight="1" x14ac:dyDescent="0.2">
      <c r="A901" s="23"/>
      <c r="B901" s="23"/>
      <c r="C901" s="23"/>
      <c r="D901" s="23"/>
      <c r="E901" s="58"/>
      <c r="F901" s="58"/>
      <c r="G901" s="58"/>
      <c r="H901" s="58"/>
      <c r="I901" s="8"/>
      <c r="J901" s="58"/>
      <c r="K901" s="58"/>
      <c r="L901" s="58"/>
      <c r="M901" s="58"/>
      <c r="N901" s="58"/>
      <c r="O901" s="58"/>
      <c r="P901" s="58"/>
      <c r="Q901" s="58"/>
      <c r="R901" s="58"/>
      <c r="S901" s="58"/>
      <c r="T901" s="58"/>
      <c r="U901" s="58"/>
      <c r="V901" s="58"/>
      <c r="W901" s="58"/>
      <c r="X901" s="58"/>
      <c r="Y901" s="58"/>
    </row>
    <row r="902" spans="1:25" ht="18" customHeight="1" x14ac:dyDescent="0.2">
      <c r="A902" s="23"/>
      <c r="B902" s="23"/>
      <c r="C902" s="23"/>
      <c r="D902" s="23"/>
      <c r="E902" s="58"/>
      <c r="F902" s="58"/>
      <c r="G902" s="58"/>
      <c r="H902" s="58"/>
      <c r="I902" s="8"/>
      <c r="J902" s="58"/>
      <c r="K902" s="58"/>
      <c r="L902" s="58"/>
      <c r="M902" s="58"/>
      <c r="N902" s="58"/>
      <c r="O902" s="58"/>
      <c r="P902" s="58"/>
      <c r="Q902" s="58"/>
      <c r="R902" s="58"/>
      <c r="S902" s="58"/>
      <c r="T902" s="58"/>
      <c r="U902" s="58"/>
      <c r="V902" s="58"/>
      <c r="W902" s="58"/>
      <c r="X902" s="58"/>
      <c r="Y902" s="58"/>
    </row>
    <row r="903" spans="1:25" ht="18" customHeight="1" x14ac:dyDescent="0.2">
      <c r="A903" s="23"/>
      <c r="B903" s="23"/>
      <c r="C903" s="23"/>
      <c r="D903" s="23"/>
      <c r="E903" s="58"/>
      <c r="F903" s="58"/>
      <c r="G903" s="58"/>
      <c r="H903" s="58"/>
      <c r="I903" s="8"/>
      <c r="J903" s="58"/>
      <c r="K903" s="58"/>
      <c r="L903" s="58"/>
      <c r="M903" s="58"/>
      <c r="N903" s="58"/>
      <c r="O903" s="58"/>
      <c r="P903" s="58"/>
      <c r="Q903" s="58"/>
      <c r="R903" s="58"/>
      <c r="S903" s="58"/>
      <c r="T903" s="58"/>
      <c r="U903" s="58"/>
      <c r="V903" s="58"/>
      <c r="W903" s="58"/>
      <c r="X903" s="58"/>
      <c r="Y903" s="58"/>
    </row>
    <row r="904" spans="1:25" ht="18" customHeight="1" x14ac:dyDescent="0.2">
      <c r="A904" s="23"/>
      <c r="B904" s="23"/>
      <c r="C904" s="23"/>
      <c r="D904" s="23"/>
      <c r="E904" s="58"/>
      <c r="F904" s="58"/>
      <c r="G904" s="58"/>
      <c r="H904" s="58"/>
      <c r="I904" s="8"/>
      <c r="J904" s="58"/>
      <c r="K904" s="58"/>
      <c r="L904" s="58"/>
      <c r="M904" s="58"/>
      <c r="N904" s="58"/>
      <c r="O904" s="58"/>
      <c r="P904" s="58"/>
      <c r="Q904" s="58"/>
      <c r="R904" s="58"/>
      <c r="S904" s="58"/>
      <c r="T904" s="58"/>
      <c r="U904" s="58"/>
      <c r="V904" s="58"/>
      <c r="W904" s="58"/>
      <c r="X904" s="58"/>
      <c r="Y904" s="58"/>
    </row>
    <row r="905" spans="1:25" ht="18" customHeight="1" x14ac:dyDescent="0.2">
      <c r="A905" s="23"/>
      <c r="B905" s="23"/>
      <c r="C905" s="23"/>
      <c r="D905" s="23"/>
      <c r="E905" s="58"/>
      <c r="F905" s="58"/>
      <c r="G905" s="58"/>
      <c r="H905" s="58"/>
      <c r="I905" s="8"/>
      <c r="J905" s="58"/>
      <c r="K905" s="58"/>
      <c r="L905" s="58"/>
      <c r="M905" s="58"/>
      <c r="N905" s="58"/>
      <c r="O905" s="58"/>
      <c r="P905" s="58"/>
      <c r="Q905" s="58"/>
      <c r="R905" s="58"/>
      <c r="S905" s="58"/>
      <c r="T905" s="58"/>
      <c r="U905" s="58"/>
      <c r="V905" s="58"/>
      <c r="W905" s="58"/>
      <c r="X905" s="58"/>
      <c r="Y905" s="58"/>
    </row>
    <row r="906" spans="1:25" ht="18" customHeight="1" x14ac:dyDescent="0.2">
      <c r="A906" s="23"/>
      <c r="B906" s="23"/>
      <c r="C906" s="23"/>
      <c r="D906" s="23"/>
      <c r="E906" s="58"/>
      <c r="F906" s="58"/>
      <c r="G906" s="58"/>
      <c r="H906" s="58"/>
      <c r="I906" s="8"/>
      <c r="J906" s="58"/>
      <c r="K906" s="58"/>
      <c r="L906" s="58"/>
      <c r="M906" s="58"/>
      <c r="N906" s="58"/>
      <c r="O906" s="58"/>
      <c r="P906" s="58"/>
      <c r="Q906" s="58"/>
      <c r="R906" s="58"/>
      <c r="S906" s="58"/>
      <c r="T906" s="58"/>
      <c r="U906" s="58"/>
      <c r="V906" s="58"/>
      <c r="W906" s="58"/>
      <c r="X906" s="58"/>
      <c r="Y906" s="58"/>
    </row>
    <row r="907" spans="1:25" ht="18" customHeight="1" x14ac:dyDescent="0.2">
      <c r="A907" s="23"/>
      <c r="B907" s="23"/>
      <c r="C907" s="23"/>
      <c r="D907" s="23"/>
      <c r="E907" s="58"/>
      <c r="F907" s="58"/>
      <c r="G907" s="58"/>
      <c r="H907" s="58"/>
      <c r="I907" s="8"/>
      <c r="J907" s="58"/>
      <c r="K907" s="58"/>
      <c r="L907" s="58"/>
      <c r="M907" s="58"/>
      <c r="N907" s="58"/>
      <c r="O907" s="58"/>
      <c r="P907" s="58"/>
      <c r="Q907" s="58"/>
      <c r="R907" s="58"/>
      <c r="S907" s="58"/>
      <c r="T907" s="58"/>
      <c r="U907" s="58"/>
      <c r="V907" s="58"/>
      <c r="W907" s="58"/>
      <c r="X907" s="58"/>
      <c r="Y907" s="58"/>
    </row>
    <row r="908" spans="1:25" ht="18" customHeight="1" x14ac:dyDescent="0.2">
      <c r="A908" s="23"/>
      <c r="B908" s="23"/>
      <c r="C908" s="23"/>
      <c r="D908" s="23"/>
      <c r="E908" s="58"/>
      <c r="F908" s="58"/>
      <c r="G908" s="58"/>
      <c r="H908" s="58"/>
      <c r="I908" s="8"/>
      <c r="J908" s="58"/>
      <c r="K908" s="58"/>
      <c r="L908" s="58"/>
      <c r="M908" s="58"/>
      <c r="N908" s="58"/>
      <c r="O908" s="58"/>
      <c r="P908" s="58"/>
      <c r="Q908" s="58"/>
      <c r="R908" s="58"/>
      <c r="S908" s="58"/>
      <c r="T908" s="58"/>
      <c r="U908" s="58"/>
      <c r="V908" s="58"/>
      <c r="W908" s="58"/>
      <c r="X908" s="58"/>
      <c r="Y908" s="58"/>
    </row>
    <row r="909" spans="1:25" ht="18" customHeight="1" x14ac:dyDescent="0.2">
      <c r="A909" s="23"/>
      <c r="B909" s="23"/>
      <c r="C909" s="23"/>
      <c r="D909" s="23"/>
      <c r="E909" s="58"/>
      <c r="F909" s="58"/>
      <c r="G909" s="58"/>
      <c r="H909" s="58"/>
      <c r="I909" s="8"/>
      <c r="J909" s="58"/>
      <c r="K909" s="58"/>
      <c r="L909" s="58"/>
      <c r="M909" s="58"/>
      <c r="N909" s="58"/>
      <c r="O909" s="58"/>
      <c r="P909" s="58"/>
      <c r="Q909" s="58"/>
      <c r="R909" s="58"/>
      <c r="S909" s="58"/>
      <c r="T909" s="58"/>
      <c r="U909" s="58"/>
      <c r="V909" s="58"/>
      <c r="W909" s="58"/>
      <c r="X909" s="58"/>
      <c r="Y909" s="58"/>
    </row>
    <row r="910" spans="1:25" ht="18" customHeight="1" x14ac:dyDescent="0.2">
      <c r="A910" s="23"/>
      <c r="B910" s="23"/>
      <c r="C910" s="23"/>
      <c r="D910" s="23"/>
      <c r="E910" s="58"/>
      <c r="F910" s="58"/>
      <c r="G910" s="58"/>
      <c r="H910" s="58"/>
      <c r="I910" s="8"/>
      <c r="J910" s="58"/>
      <c r="K910" s="58"/>
      <c r="L910" s="58"/>
      <c r="M910" s="58"/>
      <c r="N910" s="58"/>
      <c r="O910" s="58"/>
      <c r="P910" s="58"/>
      <c r="Q910" s="58"/>
      <c r="R910" s="58"/>
      <c r="S910" s="58"/>
      <c r="T910" s="58"/>
      <c r="U910" s="58"/>
      <c r="V910" s="58"/>
      <c r="W910" s="58"/>
      <c r="X910" s="58"/>
      <c r="Y910" s="58"/>
    </row>
    <row r="911" spans="1:25" ht="18" customHeight="1" x14ac:dyDescent="0.2">
      <c r="A911" s="23"/>
      <c r="B911" s="23"/>
      <c r="C911" s="23"/>
      <c r="D911" s="23"/>
      <c r="E911" s="58"/>
      <c r="F911" s="58"/>
      <c r="G911" s="58"/>
      <c r="H911" s="58"/>
      <c r="I911" s="8"/>
      <c r="J911" s="58"/>
      <c r="K911" s="58"/>
      <c r="L911" s="58"/>
      <c r="M911" s="58"/>
      <c r="N911" s="58"/>
      <c r="O911" s="58"/>
      <c r="P911" s="58"/>
      <c r="Q911" s="58"/>
      <c r="R911" s="58"/>
      <c r="S911" s="58"/>
      <c r="T911" s="58"/>
      <c r="U911" s="58"/>
      <c r="V911" s="58"/>
      <c r="W911" s="58"/>
      <c r="X911" s="58"/>
      <c r="Y911" s="58"/>
    </row>
    <row r="912" spans="1:25" ht="18" customHeight="1" x14ac:dyDescent="0.2">
      <c r="A912" s="23"/>
      <c r="B912" s="23"/>
      <c r="C912" s="23"/>
      <c r="D912" s="23"/>
      <c r="E912" s="58"/>
      <c r="F912" s="58"/>
      <c r="G912" s="58"/>
      <c r="H912" s="58"/>
      <c r="I912" s="8"/>
      <c r="J912" s="58"/>
      <c r="K912" s="58"/>
      <c r="L912" s="58"/>
      <c r="M912" s="58"/>
      <c r="N912" s="58"/>
      <c r="O912" s="58"/>
      <c r="P912" s="58"/>
      <c r="Q912" s="58"/>
      <c r="R912" s="58"/>
      <c r="S912" s="58"/>
      <c r="T912" s="58"/>
      <c r="U912" s="58"/>
      <c r="V912" s="58"/>
      <c r="W912" s="58"/>
      <c r="X912" s="58"/>
      <c r="Y912" s="58"/>
    </row>
    <row r="913" spans="1:25" ht="18" customHeight="1" x14ac:dyDescent="0.2">
      <c r="A913" s="23"/>
      <c r="B913" s="23"/>
      <c r="C913" s="23"/>
      <c r="D913" s="23"/>
      <c r="E913" s="58"/>
      <c r="F913" s="58"/>
      <c r="G913" s="58"/>
      <c r="H913" s="58"/>
      <c r="I913" s="8"/>
      <c r="J913" s="58"/>
      <c r="K913" s="58"/>
      <c r="L913" s="58"/>
      <c r="M913" s="58"/>
      <c r="N913" s="58"/>
      <c r="O913" s="58"/>
      <c r="P913" s="58"/>
      <c r="Q913" s="58"/>
      <c r="R913" s="58"/>
      <c r="S913" s="58"/>
      <c r="T913" s="58"/>
      <c r="U913" s="58"/>
      <c r="V913" s="58"/>
      <c r="W913" s="58"/>
      <c r="X913" s="58"/>
      <c r="Y913" s="58"/>
    </row>
    <row r="914" spans="1:25" ht="18" customHeight="1" x14ac:dyDescent="0.2">
      <c r="A914" s="23"/>
      <c r="B914" s="23"/>
      <c r="C914" s="23"/>
      <c r="D914" s="23"/>
      <c r="E914" s="58"/>
      <c r="F914" s="58"/>
      <c r="G914" s="58"/>
      <c r="H914" s="58"/>
      <c r="I914" s="8"/>
      <c r="J914" s="58"/>
      <c r="K914" s="58"/>
      <c r="L914" s="58"/>
      <c r="M914" s="58"/>
      <c r="N914" s="58"/>
      <c r="O914" s="58"/>
      <c r="P914" s="58"/>
      <c r="Q914" s="58"/>
      <c r="R914" s="58"/>
      <c r="S914" s="58"/>
      <c r="T914" s="58"/>
      <c r="U914" s="58"/>
      <c r="V914" s="58"/>
      <c r="W914" s="58"/>
      <c r="X914" s="58"/>
      <c r="Y914" s="58"/>
    </row>
    <row r="915" spans="1:25" ht="18" customHeight="1" x14ac:dyDescent="0.2">
      <c r="A915" s="23"/>
      <c r="B915" s="23"/>
      <c r="C915" s="23"/>
      <c r="D915" s="23"/>
      <c r="E915" s="58"/>
      <c r="F915" s="58"/>
      <c r="G915" s="58"/>
      <c r="H915" s="58"/>
      <c r="I915" s="8"/>
      <c r="J915" s="58"/>
      <c r="K915" s="58"/>
      <c r="L915" s="58"/>
      <c r="M915" s="58"/>
      <c r="N915" s="58"/>
      <c r="O915" s="58"/>
      <c r="P915" s="58"/>
      <c r="Q915" s="58"/>
      <c r="R915" s="58"/>
      <c r="S915" s="58"/>
      <c r="T915" s="58"/>
      <c r="U915" s="58"/>
      <c r="V915" s="58"/>
      <c r="W915" s="58"/>
      <c r="X915" s="58"/>
      <c r="Y915" s="58"/>
    </row>
    <row r="916" spans="1:25" ht="18" customHeight="1" x14ac:dyDescent="0.2">
      <c r="A916" s="23"/>
      <c r="B916" s="23"/>
      <c r="C916" s="23"/>
      <c r="D916" s="23"/>
      <c r="E916" s="58"/>
      <c r="F916" s="58"/>
      <c r="G916" s="58"/>
      <c r="H916" s="58"/>
      <c r="I916" s="8"/>
      <c r="J916" s="58"/>
      <c r="K916" s="58"/>
      <c r="L916" s="58"/>
      <c r="M916" s="58"/>
      <c r="N916" s="58"/>
      <c r="O916" s="58"/>
      <c r="P916" s="58"/>
      <c r="Q916" s="58"/>
      <c r="R916" s="58"/>
      <c r="S916" s="58"/>
      <c r="T916" s="58"/>
      <c r="U916" s="58"/>
      <c r="V916" s="58"/>
      <c r="W916" s="58"/>
      <c r="X916" s="58"/>
      <c r="Y916" s="58"/>
    </row>
    <row r="917" spans="1:25" ht="18" customHeight="1" x14ac:dyDescent="0.2">
      <c r="A917" s="23"/>
      <c r="B917" s="23"/>
      <c r="C917" s="23"/>
      <c r="D917" s="23"/>
      <c r="E917" s="58"/>
      <c r="F917" s="58"/>
      <c r="G917" s="58"/>
      <c r="H917" s="58"/>
      <c r="I917" s="8"/>
      <c r="J917" s="58"/>
      <c r="K917" s="58"/>
      <c r="L917" s="58"/>
      <c r="M917" s="58"/>
      <c r="N917" s="58"/>
      <c r="O917" s="58"/>
      <c r="P917" s="58"/>
      <c r="Q917" s="58"/>
      <c r="R917" s="58"/>
      <c r="S917" s="58"/>
      <c r="T917" s="58"/>
      <c r="U917" s="58"/>
      <c r="V917" s="58"/>
      <c r="W917" s="58"/>
      <c r="X917" s="58"/>
      <c r="Y917" s="58"/>
    </row>
    <row r="918" spans="1:25" ht="18" customHeight="1" x14ac:dyDescent="0.2">
      <c r="A918" s="23"/>
      <c r="B918" s="23"/>
      <c r="C918" s="23"/>
      <c r="D918" s="23"/>
      <c r="E918" s="58"/>
      <c r="F918" s="58"/>
      <c r="G918" s="58"/>
      <c r="H918" s="58"/>
      <c r="I918" s="8"/>
      <c r="J918" s="58"/>
      <c r="K918" s="58"/>
      <c r="L918" s="58"/>
      <c r="M918" s="58"/>
      <c r="N918" s="58"/>
      <c r="O918" s="58"/>
      <c r="P918" s="58"/>
      <c r="Q918" s="58"/>
      <c r="R918" s="58"/>
      <c r="S918" s="58"/>
      <c r="T918" s="58"/>
      <c r="U918" s="58"/>
      <c r="V918" s="58"/>
      <c r="W918" s="58"/>
      <c r="X918" s="58"/>
      <c r="Y918" s="58"/>
    </row>
    <row r="919" spans="1:25" ht="18" customHeight="1" x14ac:dyDescent="0.2">
      <c r="A919" s="23"/>
      <c r="B919" s="23"/>
      <c r="C919" s="23"/>
      <c r="D919" s="23"/>
      <c r="E919" s="58"/>
      <c r="F919" s="58"/>
      <c r="G919" s="58"/>
      <c r="H919" s="58"/>
      <c r="I919" s="8"/>
      <c r="J919" s="58"/>
      <c r="K919" s="58"/>
      <c r="L919" s="58"/>
      <c r="M919" s="58"/>
      <c r="N919" s="58"/>
      <c r="O919" s="58"/>
      <c r="P919" s="58"/>
      <c r="Q919" s="58"/>
      <c r="R919" s="58"/>
      <c r="S919" s="58"/>
      <c r="T919" s="58"/>
      <c r="U919" s="58"/>
      <c r="V919" s="58"/>
      <c r="W919" s="58"/>
      <c r="X919" s="58"/>
      <c r="Y919" s="58"/>
    </row>
    <row r="920" spans="1:25" ht="18" customHeight="1" x14ac:dyDescent="0.2">
      <c r="A920" s="23"/>
      <c r="B920" s="23"/>
      <c r="C920" s="23"/>
      <c r="D920" s="23"/>
      <c r="E920" s="58"/>
      <c r="F920" s="58"/>
      <c r="G920" s="58"/>
      <c r="H920" s="58"/>
      <c r="I920" s="8"/>
      <c r="J920" s="58"/>
      <c r="K920" s="58"/>
      <c r="L920" s="58"/>
      <c r="M920" s="58"/>
      <c r="N920" s="58"/>
      <c r="O920" s="58"/>
      <c r="P920" s="58"/>
      <c r="Q920" s="58"/>
      <c r="R920" s="58"/>
      <c r="S920" s="58"/>
      <c r="T920" s="58"/>
      <c r="U920" s="58"/>
      <c r="V920" s="58"/>
      <c r="W920" s="58"/>
      <c r="X920" s="58"/>
      <c r="Y920" s="58"/>
    </row>
    <row r="921" spans="1:25" ht="18" customHeight="1" x14ac:dyDescent="0.2">
      <c r="A921" s="23"/>
      <c r="B921" s="23"/>
      <c r="C921" s="23"/>
      <c r="D921" s="23"/>
      <c r="E921" s="58"/>
      <c r="F921" s="58"/>
      <c r="G921" s="58"/>
      <c r="H921" s="58"/>
      <c r="I921" s="8"/>
      <c r="J921" s="58"/>
      <c r="K921" s="58"/>
      <c r="L921" s="58"/>
      <c r="M921" s="58"/>
      <c r="N921" s="58"/>
      <c r="O921" s="58"/>
      <c r="P921" s="58"/>
      <c r="Q921" s="58"/>
      <c r="R921" s="58"/>
      <c r="S921" s="58"/>
      <c r="T921" s="58"/>
      <c r="U921" s="58"/>
      <c r="V921" s="58"/>
      <c r="W921" s="58"/>
      <c r="X921" s="58"/>
      <c r="Y921" s="58"/>
    </row>
    <row r="922" spans="1:25" ht="18" customHeight="1" x14ac:dyDescent="0.2">
      <c r="A922" s="23"/>
      <c r="B922" s="23"/>
      <c r="C922" s="23"/>
      <c r="D922" s="23"/>
      <c r="E922" s="58"/>
      <c r="F922" s="58"/>
      <c r="G922" s="58"/>
      <c r="H922" s="58"/>
      <c r="I922" s="8"/>
      <c r="J922" s="58"/>
      <c r="K922" s="58"/>
      <c r="L922" s="58"/>
      <c r="M922" s="58"/>
      <c r="N922" s="58"/>
      <c r="O922" s="58"/>
      <c r="P922" s="58"/>
      <c r="Q922" s="58"/>
      <c r="R922" s="58"/>
      <c r="S922" s="58"/>
      <c r="T922" s="58"/>
      <c r="U922" s="58"/>
      <c r="V922" s="58"/>
      <c r="W922" s="58"/>
      <c r="X922" s="58"/>
      <c r="Y922" s="58"/>
    </row>
    <row r="923" spans="1:25" ht="18" customHeight="1" x14ac:dyDescent="0.2">
      <c r="A923" s="23"/>
      <c r="B923" s="23"/>
      <c r="C923" s="23"/>
      <c r="D923" s="23"/>
      <c r="E923" s="58"/>
      <c r="F923" s="58"/>
      <c r="G923" s="58"/>
      <c r="H923" s="58"/>
      <c r="I923" s="8"/>
      <c r="J923" s="58"/>
      <c r="K923" s="58"/>
      <c r="L923" s="58"/>
      <c r="M923" s="58"/>
      <c r="N923" s="58"/>
      <c r="O923" s="58"/>
      <c r="P923" s="58"/>
      <c r="Q923" s="58"/>
      <c r="R923" s="58"/>
      <c r="S923" s="58"/>
      <c r="T923" s="58"/>
      <c r="U923" s="58"/>
      <c r="V923" s="58"/>
      <c r="W923" s="58"/>
      <c r="X923" s="58"/>
      <c r="Y923" s="58"/>
    </row>
    <row r="924" spans="1:25" ht="18" customHeight="1" x14ac:dyDescent="0.2">
      <c r="A924" s="23"/>
      <c r="B924" s="23"/>
      <c r="C924" s="23"/>
      <c r="D924" s="23"/>
      <c r="E924" s="58"/>
      <c r="F924" s="58"/>
      <c r="G924" s="58"/>
      <c r="H924" s="58"/>
      <c r="I924" s="8"/>
      <c r="J924" s="58"/>
      <c r="K924" s="58"/>
      <c r="L924" s="58"/>
      <c r="M924" s="58"/>
      <c r="N924" s="58"/>
      <c r="O924" s="58"/>
      <c r="P924" s="58"/>
      <c r="Q924" s="58"/>
      <c r="R924" s="58"/>
      <c r="S924" s="58"/>
      <c r="T924" s="58"/>
      <c r="U924" s="58"/>
      <c r="V924" s="58"/>
      <c r="W924" s="58"/>
      <c r="X924" s="58"/>
      <c r="Y924" s="58"/>
    </row>
    <row r="925" spans="1:25" ht="18" customHeight="1" x14ac:dyDescent="0.2">
      <c r="A925" s="23"/>
      <c r="B925" s="23"/>
      <c r="C925" s="23"/>
      <c r="D925" s="23"/>
      <c r="E925" s="58"/>
      <c r="F925" s="58"/>
      <c r="G925" s="58"/>
      <c r="H925" s="58"/>
      <c r="I925" s="8"/>
      <c r="J925" s="58"/>
      <c r="K925" s="58"/>
      <c r="L925" s="58"/>
      <c r="M925" s="58"/>
      <c r="N925" s="58"/>
      <c r="O925" s="58"/>
      <c r="P925" s="58"/>
      <c r="Q925" s="58"/>
      <c r="R925" s="58"/>
      <c r="S925" s="58"/>
      <c r="T925" s="58"/>
      <c r="U925" s="58"/>
      <c r="V925" s="58"/>
      <c r="W925" s="58"/>
      <c r="X925" s="58"/>
      <c r="Y925" s="58"/>
    </row>
    <row r="926" spans="1:25" ht="18" customHeight="1" x14ac:dyDescent="0.2">
      <c r="A926" s="23"/>
      <c r="B926" s="23"/>
      <c r="C926" s="23"/>
      <c r="D926" s="23"/>
      <c r="E926" s="58"/>
      <c r="F926" s="58"/>
      <c r="G926" s="58"/>
      <c r="H926" s="58"/>
      <c r="I926" s="8"/>
      <c r="J926" s="58"/>
      <c r="K926" s="58"/>
      <c r="L926" s="58"/>
      <c r="M926" s="58"/>
      <c r="N926" s="58"/>
      <c r="O926" s="58"/>
      <c r="P926" s="58"/>
      <c r="Q926" s="58"/>
      <c r="R926" s="58"/>
      <c r="S926" s="58"/>
      <c r="T926" s="58"/>
      <c r="U926" s="58"/>
      <c r="V926" s="58"/>
      <c r="W926" s="58"/>
      <c r="X926" s="58"/>
      <c r="Y926" s="58"/>
    </row>
    <row r="927" spans="1:25" ht="18" customHeight="1" x14ac:dyDescent="0.2">
      <c r="A927" s="23"/>
      <c r="B927" s="23"/>
      <c r="C927" s="23"/>
      <c r="D927" s="23"/>
      <c r="E927" s="58"/>
      <c r="F927" s="58"/>
      <c r="G927" s="58"/>
      <c r="H927" s="58"/>
      <c r="I927" s="8"/>
      <c r="J927" s="58"/>
      <c r="K927" s="58"/>
      <c r="L927" s="58"/>
      <c r="M927" s="58"/>
      <c r="N927" s="58"/>
      <c r="O927" s="58"/>
      <c r="P927" s="58"/>
      <c r="Q927" s="58"/>
      <c r="R927" s="58"/>
      <c r="S927" s="58"/>
      <c r="T927" s="58"/>
      <c r="U927" s="58"/>
      <c r="V927" s="58"/>
      <c r="W927" s="58"/>
      <c r="X927" s="58"/>
      <c r="Y927" s="58"/>
    </row>
    <row r="928" spans="1:25" ht="18" customHeight="1" x14ac:dyDescent="0.2">
      <c r="A928" s="23"/>
      <c r="B928" s="23"/>
      <c r="C928" s="23"/>
      <c r="D928" s="23"/>
      <c r="E928" s="58"/>
      <c r="F928" s="58"/>
      <c r="G928" s="58"/>
      <c r="H928" s="58"/>
      <c r="I928" s="8"/>
      <c r="J928" s="58"/>
      <c r="K928" s="58"/>
      <c r="L928" s="58"/>
      <c r="M928" s="58"/>
      <c r="N928" s="58"/>
      <c r="O928" s="58"/>
      <c r="P928" s="58"/>
      <c r="Q928" s="58"/>
      <c r="R928" s="58"/>
      <c r="S928" s="58"/>
      <c r="T928" s="58"/>
      <c r="U928" s="58"/>
      <c r="V928" s="58"/>
      <c r="W928" s="58"/>
      <c r="X928" s="58"/>
      <c r="Y928" s="58"/>
    </row>
    <row r="929" spans="1:25" ht="18" customHeight="1" x14ac:dyDescent="0.2">
      <c r="A929" s="23"/>
      <c r="B929" s="23"/>
      <c r="C929" s="23"/>
      <c r="D929" s="23"/>
      <c r="E929" s="58"/>
      <c r="F929" s="58"/>
      <c r="G929" s="58"/>
      <c r="H929" s="58"/>
      <c r="I929" s="8"/>
      <c r="J929" s="58"/>
      <c r="K929" s="58"/>
      <c r="L929" s="58"/>
      <c r="M929" s="58"/>
      <c r="N929" s="58"/>
      <c r="O929" s="58"/>
      <c r="P929" s="58"/>
      <c r="Q929" s="58"/>
      <c r="R929" s="58"/>
      <c r="S929" s="58"/>
      <c r="T929" s="58"/>
      <c r="U929" s="58"/>
      <c r="V929" s="58"/>
      <c r="W929" s="58"/>
      <c r="X929" s="58"/>
      <c r="Y929" s="58"/>
    </row>
    <row r="930" spans="1:25" ht="18" customHeight="1" x14ac:dyDescent="0.2">
      <c r="A930" s="23"/>
      <c r="B930" s="23"/>
      <c r="C930" s="23"/>
      <c r="D930" s="23"/>
      <c r="E930" s="58"/>
      <c r="F930" s="58"/>
      <c r="G930" s="58"/>
      <c r="H930" s="58"/>
      <c r="I930" s="8"/>
      <c r="J930" s="58"/>
      <c r="K930" s="58"/>
      <c r="L930" s="58"/>
      <c r="M930" s="58"/>
      <c r="N930" s="58"/>
      <c r="O930" s="58"/>
      <c r="P930" s="58"/>
      <c r="Q930" s="58"/>
      <c r="R930" s="58"/>
      <c r="S930" s="58"/>
      <c r="T930" s="58"/>
      <c r="U930" s="58"/>
      <c r="V930" s="58"/>
      <c r="W930" s="58"/>
      <c r="X930" s="58"/>
      <c r="Y930" s="58"/>
    </row>
    <row r="931" spans="1:25" ht="18" customHeight="1" x14ac:dyDescent="0.2">
      <c r="A931" s="23"/>
      <c r="B931" s="23"/>
      <c r="C931" s="23"/>
      <c r="D931" s="23"/>
      <c r="E931" s="58"/>
      <c r="F931" s="58"/>
      <c r="G931" s="58"/>
      <c r="H931" s="58"/>
      <c r="I931" s="8"/>
      <c r="J931" s="58"/>
      <c r="K931" s="58"/>
      <c r="L931" s="58"/>
      <c r="M931" s="58"/>
      <c r="N931" s="58"/>
      <c r="O931" s="58"/>
      <c r="P931" s="58"/>
      <c r="Q931" s="58"/>
      <c r="R931" s="58"/>
      <c r="S931" s="58"/>
      <c r="T931" s="58"/>
      <c r="U931" s="58"/>
      <c r="V931" s="58"/>
      <c r="W931" s="58"/>
      <c r="X931" s="58"/>
      <c r="Y931" s="58"/>
    </row>
    <row r="932" spans="1:25" ht="18" customHeight="1" x14ac:dyDescent="0.2">
      <c r="A932" s="23"/>
      <c r="B932" s="23"/>
      <c r="C932" s="23"/>
      <c r="D932" s="23"/>
      <c r="E932" s="58"/>
      <c r="F932" s="58"/>
      <c r="G932" s="58"/>
      <c r="H932" s="58"/>
      <c r="I932" s="8"/>
      <c r="J932" s="58"/>
      <c r="K932" s="58"/>
      <c r="L932" s="58"/>
      <c r="M932" s="58"/>
      <c r="N932" s="58"/>
      <c r="O932" s="58"/>
      <c r="P932" s="58"/>
      <c r="Q932" s="58"/>
      <c r="R932" s="58"/>
      <c r="S932" s="58"/>
      <c r="T932" s="58"/>
      <c r="U932" s="58"/>
      <c r="V932" s="58"/>
      <c r="W932" s="58"/>
      <c r="X932" s="58"/>
      <c r="Y932" s="58"/>
    </row>
    <row r="933" spans="1:25" ht="18" customHeight="1" x14ac:dyDescent="0.2">
      <c r="A933" s="23"/>
      <c r="B933" s="23"/>
      <c r="C933" s="23"/>
      <c r="D933" s="23"/>
      <c r="E933" s="58"/>
      <c r="F933" s="58"/>
      <c r="G933" s="58"/>
      <c r="H933" s="58"/>
      <c r="I933" s="8"/>
      <c r="J933" s="58"/>
      <c r="K933" s="58"/>
      <c r="L933" s="58"/>
      <c r="M933" s="58"/>
      <c r="N933" s="58"/>
      <c r="O933" s="58"/>
      <c r="P933" s="58"/>
      <c r="Q933" s="58"/>
      <c r="R933" s="58"/>
      <c r="S933" s="58"/>
      <c r="T933" s="58"/>
      <c r="U933" s="58"/>
      <c r="V933" s="58"/>
      <c r="W933" s="58"/>
      <c r="X933" s="58"/>
      <c r="Y933" s="58"/>
    </row>
    <row r="934" spans="1:25" ht="18" customHeight="1" x14ac:dyDescent="0.2">
      <c r="A934" s="23"/>
      <c r="B934" s="23"/>
      <c r="C934" s="23"/>
      <c r="D934" s="23"/>
      <c r="E934" s="58"/>
      <c r="F934" s="58"/>
      <c r="G934" s="58"/>
      <c r="H934" s="58"/>
      <c r="I934" s="8"/>
      <c r="J934" s="58"/>
      <c r="K934" s="58"/>
      <c r="L934" s="58"/>
      <c r="M934" s="58"/>
      <c r="N934" s="58"/>
      <c r="O934" s="58"/>
      <c r="P934" s="58"/>
      <c r="Q934" s="58"/>
      <c r="R934" s="58"/>
      <c r="S934" s="58"/>
      <c r="T934" s="58"/>
      <c r="U934" s="58"/>
      <c r="V934" s="58"/>
      <c r="W934" s="58"/>
      <c r="X934" s="58"/>
      <c r="Y934" s="58"/>
    </row>
    <row r="935" spans="1:25" ht="18" customHeight="1" x14ac:dyDescent="0.2">
      <c r="A935" s="23"/>
      <c r="B935" s="23"/>
      <c r="C935" s="23"/>
      <c r="D935" s="23"/>
      <c r="E935" s="58"/>
      <c r="F935" s="58"/>
      <c r="G935" s="58"/>
      <c r="H935" s="58"/>
      <c r="I935" s="8"/>
      <c r="J935" s="58"/>
      <c r="K935" s="58"/>
      <c r="L935" s="58"/>
      <c r="M935" s="58"/>
      <c r="N935" s="58"/>
      <c r="O935" s="58"/>
      <c r="P935" s="58"/>
      <c r="Q935" s="58"/>
      <c r="R935" s="58"/>
      <c r="S935" s="58"/>
      <c r="T935" s="58"/>
      <c r="U935" s="58"/>
      <c r="V935" s="58"/>
      <c r="W935" s="58"/>
      <c r="X935" s="58"/>
      <c r="Y935" s="58"/>
    </row>
    <row r="936" spans="1:25" ht="18" customHeight="1" x14ac:dyDescent="0.2">
      <c r="A936" s="23"/>
      <c r="B936" s="23"/>
      <c r="C936" s="23"/>
      <c r="D936" s="23"/>
      <c r="E936" s="58"/>
      <c r="F936" s="58"/>
      <c r="G936" s="58"/>
      <c r="H936" s="58"/>
      <c r="I936" s="8"/>
      <c r="J936" s="58"/>
      <c r="K936" s="58"/>
      <c r="L936" s="58"/>
      <c r="M936" s="58"/>
      <c r="N936" s="58"/>
      <c r="O936" s="58"/>
      <c r="P936" s="58"/>
      <c r="Q936" s="58"/>
      <c r="R936" s="58"/>
      <c r="S936" s="58"/>
      <c r="T936" s="58"/>
      <c r="U936" s="58"/>
      <c r="V936" s="58"/>
      <c r="W936" s="58"/>
      <c r="X936" s="58"/>
      <c r="Y936" s="58"/>
    </row>
    <row r="937" spans="1:25" ht="18" customHeight="1" x14ac:dyDescent="0.2">
      <c r="A937" s="23"/>
      <c r="B937" s="23"/>
      <c r="C937" s="23"/>
      <c r="D937" s="23"/>
      <c r="E937" s="58"/>
      <c r="F937" s="58"/>
      <c r="G937" s="58"/>
      <c r="H937" s="58"/>
      <c r="I937" s="8"/>
      <c r="J937" s="58"/>
      <c r="K937" s="58"/>
      <c r="L937" s="58"/>
      <c r="M937" s="58"/>
      <c r="N937" s="58"/>
      <c r="O937" s="58"/>
      <c r="P937" s="58"/>
      <c r="Q937" s="58"/>
      <c r="R937" s="58"/>
      <c r="S937" s="58"/>
      <c r="T937" s="58"/>
      <c r="U937" s="58"/>
      <c r="V937" s="58"/>
      <c r="W937" s="58"/>
      <c r="X937" s="58"/>
      <c r="Y937" s="58"/>
    </row>
    <row r="938" spans="1:25" ht="18" customHeight="1" x14ac:dyDescent="0.2">
      <c r="A938" s="23"/>
      <c r="B938" s="23"/>
      <c r="C938" s="23"/>
      <c r="D938" s="23"/>
      <c r="E938" s="58"/>
      <c r="F938" s="58"/>
      <c r="G938" s="58"/>
      <c r="H938" s="58"/>
      <c r="I938" s="8"/>
      <c r="J938" s="58"/>
      <c r="K938" s="58"/>
      <c r="L938" s="58"/>
      <c r="M938" s="58"/>
      <c r="N938" s="58"/>
      <c r="O938" s="58"/>
      <c r="P938" s="58"/>
      <c r="Q938" s="58"/>
      <c r="R938" s="58"/>
      <c r="S938" s="58"/>
      <c r="T938" s="58"/>
      <c r="U938" s="58"/>
      <c r="V938" s="58"/>
      <c r="W938" s="58"/>
      <c r="X938" s="58"/>
      <c r="Y938" s="58"/>
    </row>
    <row r="939" spans="1:25" ht="18" customHeight="1" x14ac:dyDescent="0.2">
      <c r="A939" s="23"/>
      <c r="B939" s="23"/>
      <c r="C939" s="23"/>
      <c r="D939" s="23"/>
      <c r="E939" s="58"/>
      <c r="F939" s="58"/>
      <c r="G939" s="58"/>
      <c r="H939" s="58"/>
      <c r="I939" s="8"/>
      <c r="J939" s="58"/>
      <c r="K939" s="58"/>
      <c r="L939" s="58"/>
      <c r="M939" s="58"/>
      <c r="N939" s="58"/>
      <c r="O939" s="58"/>
      <c r="P939" s="58"/>
      <c r="Q939" s="58"/>
      <c r="R939" s="58"/>
      <c r="S939" s="58"/>
      <c r="T939" s="58"/>
      <c r="U939" s="58"/>
      <c r="V939" s="58"/>
      <c r="W939" s="58"/>
      <c r="X939" s="58"/>
      <c r="Y939" s="58"/>
    </row>
    <row r="940" spans="1:25" ht="18" customHeight="1" x14ac:dyDescent="0.2">
      <c r="A940" s="23"/>
      <c r="B940" s="23"/>
      <c r="C940" s="23"/>
      <c r="D940" s="23"/>
      <c r="E940" s="58"/>
      <c r="F940" s="58"/>
      <c r="G940" s="58"/>
      <c r="H940" s="58"/>
      <c r="I940" s="8"/>
      <c r="J940" s="58"/>
      <c r="K940" s="58"/>
      <c r="L940" s="58"/>
      <c r="M940" s="58"/>
      <c r="N940" s="58"/>
      <c r="O940" s="58"/>
      <c r="P940" s="58"/>
      <c r="Q940" s="58"/>
      <c r="R940" s="58"/>
      <c r="S940" s="58"/>
      <c r="T940" s="58"/>
      <c r="U940" s="58"/>
      <c r="V940" s="58"/>
      <c r="W940" s="58"/>
      <c r="X940" s="58"/>
      <c r="Y940" s="58"/>
    </row>
    <row r="941" spans="1:25" ht="18" customHeight="1" x14ac:dyDescent="0.2">
      <c r="A941" s="23"/>
      <c r="B941" s="23"/>
      <c r="C941" s="23"/>
      <c r="D941" s="23"/>
      <c r="E941" s="58"/>
      <c r="F941" s="58"/>
      <c r="G941" s="58"/>
      <c r="H941" s="58"/>
      <c r="I941" s="8"/>
      <c r="J941" s="58"/>
      <c r="K941" s="58"/>
      <c r="L941" s="58"/>
      <c r="M941" s="58"/>
      <c r="N941" s="58"/>
      <c r="O941" s="58"/>
      <c r="P941" s="58"/>
      <c r="Q941" s="58"/>
      <c r="R941" s="58"/>
      <c r="S941" s="58"/>
      <c r="T941" s="58"/>
      <c r="U941" s="58"/>
      <c r="V941" s="58"/>
      <c r="W941" s="58"/>
      <c r="X941" s="58"/>
      <c r="Y941" s="58"/>
    </row>
    <row r="942" spans="1:25" ht="18" customHeight="1" x14ac:dyDescent="0.2">
      <c r="A942" s="23"/>
      <c r="B942" s="23"/>
      <c r="C942" s="23"/>
      <c r="D942" s="23"/>
      <c r="E942" s="58"/>
      <c r="F942" s="58"/>
      <c r="G942" s="58"/>
      <c r="H942" s="58"/>
      <c r="I942" s="8"/>
      <c r="J942" s="58"/>
      <c r="K942" s="58"/>
      <c r="L942" s="58"/>
      <c r="M942" s="58"/>
      <c r="N942" s="58"/>
      <c r="O942" s="58"/>
      <c r="P942" s="58"/>
      <c r="Q942" s="58"/>
      <c r="R942" s="58"/>
      <c r="S942" s="58"/>
      <c r="T942" s="58"/>
      <c r="U942" s="58"/>
      <c r="V942" s="58"/>
      <c r="W942" s="58"/>
      <c r="X942" s="58"/>
      <c r="Y942" s="58"/>
    </row>
    <row r="943" spans="1:25" ht="18" customHeight="1" x14ac:dyDescent="0.2">
      <c r="A943" s="23"/>
      <c r="B943" s="23"/>
      <c r="C943" s="23"/>
      <c r="D943" s="23"/>
      <c r="E943" s="58"/>
      <c r="F943" s="58"/>
      <c r="G943" s="58"/>
      <c r="H943" s="58"/>
      <c r="I943" s="8"/>
      <c r="J943" s="58"/>
      <c r="K943" s="58"/>
      <c r="L943" s="58"/>
      <c r="M943" s="58"/>
      <c r="N943" s="58"/>
      <c r="O943" s="58"/>
      <c r="P943" s="58"/>
      <c r="Q943" s="58"/>
      <c r="R943" s="58"/>
      <c r="S943" s="58"/>
      <c r="T943" s="58"/>
      <c r="U943" s="58"/>
      <c r="V943" s="58"/>
      <c r="W943" s="58"/>
      <c r="X943" s="58"/>
      <c r="Y943" s="58"/>
    </row>
    <row r="944" spans="1:25" ht="18" customHeight="1" x14ac:dyDescent="0.2">
      <c r="A944" s="23"/>
      <c r="B944" s="23"/>
      <c r="C944" s="23"/>
      <c r="D944" s="23"/>
      <c r="E944" s="58"/>
      <c r="F944" s="58"/>
      <c r="G944" s="58"/>
      <c r="H944" s="58"/>
      <c r="I944" s="8"/>
      <c r="J944" s="58"/>
      <c r="K944" s="58"/>
      <c r="L944" s="58"/>
      <c r="M944" s="58"/>
      <c r="N944" s="58"/>
      <c r="O944" s="58"/>
      <c r="P944" s="58"/>
      <c r="Q944" s="58"/>
      <c r="R944" s="58"/>
      <c r="S944" s="58"/>
      <c r="T944" s="58"/>
      <c r="U944" s="58"/>
      <c r="V944" s="58"/>
      <c r="W944" s="58"/>
      <c r="X944" s="58"/>
      <c r="Y944" s="58"/>
    </row>
    <row r="945" spans="1:25" ht="18" customHeight="1" x14ac:dyDescent="0.2">
      <c r="A945" s="23"/>
      <c r="B945" s="23"/>
      <c r="C945" s="23"/>
      <c r="D945" s="23"/>
      <c r="E945" s="58"/>
      <c r="F945" s="58"/>
      <c r="G945" s="58"/>
      <c r="H945" s="58"/>
      <c r="I945" s="8"/>
      <c r="J945" s="58"/>
      <c r="K945" s="58"/>
      <c r="L945" s="58"/>
      <c r="M945" s="58"/>
      <c r="N945" s="58"/>
      <c r="O945" s="58"/>
      <c r="P945" s="58"/>
      <c r="Q945" s="58"/>
      <c r="R945" s="58"/>
      <c r="S945" s="58"/>
      <c r="T945" s="58"/>
      <c r="U945" s="58"/>
      <c r="V945" s="58"/>
      <c r="W945" s="58"/>
      <c r="X945" s="58"/>
      <c r="Y945" s="58"/>
    </row>
    <row r="946" spans="1:25" ht="18" customHeight="1" x14ac:dyDescent="0.2">
      <c r="A946" s="23"/>
      <c r="B946" s="23"/>
      <c r="C946" s="23"/>
      <c r="D946" s="23"/>
      <c r="E946" s="58"/>
      <c r="F946" s="58"/>
      <c r="G946" s="58"/>
      <c r="H946" s="58"/>
      <c r="I946" s="8"/>
      <c r="J946" s="58"/>
      <c r="K946" s="58"/>
      <c r="L946" s="58"/>
      <c r="M946" s="58"/>
      <c r="N946" s="58"/>
      <c r="O946" s="58"/>
      <c r="P946" s="58"/>
      <c r="Q946" s="58"/>
      <c r="R946" s="58"/>
      <c r="S946" s="58"/>
      <c r="T946" s="58"/>
      <c r="U946" s="58"/>
      <c r="V946" s="58"/>
      <c r="W946" s="58"/>
      <c r="X946" s="58"/>
      <c r="Y946" s="58"/>
    </row>
    <row r="947" spans="1:25" ht="18" customHeight="1" x14ac:dyDescent="0.2">
      <c r="A947" s="23"/>
      <c r="B947" s="23"/>
      <c r="C947" s="23"/>
      <c r="D947" s="23"/>
      <c r="E947" s="58"/>
      <c r="F947" s="58"/>
      <c r="G947" s="58"/>
      <c r="H947" s="58"/>
      <c r="I947" s="8"/>
      <c r="J947" s="58"/>
      <c r="K947" s="58"/>
      <c r="L947" s="58"/>
      <c r="M947" s="58"/>
      <c r="N947" s="58"/>
      <c r="O947" s="58"/>
      <c r="P947" s="58"/>
      <c r="Q947" s="58"/>
      <c r="R947" s="58"/>
      <c r="S947" s="58"/>
      <c r="T947" s="58"/>
      <c r="U947" s="58"/>
      <c r="V947" s="58"/>
      <c r="W947" s="58"/>
      <c r="X947" s="58"/>
      <c r="Y947" s="58"/>
    </row>
    <row r="948" spans="1:25" ht="18" customHeight="1" x14ac:dyDescent="0.2">
      <c r="A948" s="23"/>
      <c r="B948" s="23"/>
      <c r="C948" s="23"/>
      <c r="D948" s="23"/>
      <c r="E948" s="58"/>
      <c r="F948" s="58"/>
      <c r="G948" s="58"/>
      <c r="H948" s="58"/>
      <c r="I948" s="8"/>
      <c r="J948" s="58"/>
      <c r="K948" s="58"/>
      <c r="L948" s="58"/>
      <c r="M948" s="58"/>
      <c r="N948" s="58"/>
      <c r="O948" s="58"/>
      <c r="P948" s="58"/>
      <c r="Q948" s="58"/>
      <c r="R948" s="58"/>
      <c r="S948" s="58"/>
      <c r="T948" s="58"/>
      <c r="U948" s="58"/>
      <c r="V948" s="58"/>
      <c r="W948" s="58"/>
      <c r="X948" s="58"/>
      <c r="Y948" s="58"/>
    </row>
    <row r="949" spans="1:25" ht="18" customHeight="1" x14ac:dyDescent="0.2">
      <c r="A949" s="23"/>
      <c r="B949" s="23"/>
      <c r="C949" s="23"/>
      <c r="D949" s="23"/>
      <c r="E949" s="58"/>
      <c r="F949" s="58"/>
      <c r="G949" s="58"/>
      <c r="H949" s="58"/>
      <c r="I949" s="8"/>
      <c r="J949" s="58"/>
      <c r="K949" s="58"/>
      <c r="L949" s="58"/>
      <c r="M949" s="58"/>
      <c r="N949" s="58"/>
      <c r="O949" s="58"/>
      <c r="P949" s="58"/>
      <c r="Q949" s="58"/>
      <c r="R949" s="58"/>
      <c r="S949" s="58"/>
      <c r="T949" s="58"/>
      <c r="U949" s="58"/>
      <c r="V949" s="58"/>
      <c r="W949" s="58"/>
      <c r="X949" s="58"/>
      <c r="Y949" s="58"/>
    </row>
    <row r="950" spans="1:25" ht="18" customHeight="1" x14ac:dyDescent="0.2">
      <c r="A950" s="23"/>
      <c r="B950" s="23"/>
      <c r="C950" s="23"/>
      <c r="D950" s="23"/>
      <c r="E950" s="58"/>
      <c r="F950" s="58"/>
      <c r="G950" s="58"/>
      <c r="H950" s="58"/>
      <c r="I950" s="8"/>
      <c r="J950" s="58"/>
      <c r="K950" s="58"/>
      <c r="L950" s="58"/>
      <c r="M950" s="58"/>
      <c r="N950" s="58"/>
      <c r="O950" s="58"/>
      <c r="P950" s="58"/>
      <c r="Q950" s="58"/>
      <c r="R950" s="58"/>
      <c r="S950" s="58"/>
      <c r="T950" s="58"/>
      <c r="U950" s="58"/>
      <c r="V950" s="58"/>
      <c r="W950" s="58"/>
      <c r="X950" s="58"/>
      <c r="Y950" s="58"/>
    </row>
    <row r="951" spans="1:25" ht="18" customHeight="1" x14ac:dyDescent="0.2">
      <c r="A951" s="23"/>
      <c r="B951" s="23"/>
      <c r="C951" s="23"/>
      <c r="D951" s="23"/>
      <c r="E951" s="58"/>
      <c r="F951" s="58"/>
      <c r="G951" s="58"/>
      <c r="H951" s="58"/>
      <c r="I951" s="8"/>
      <c r="J951" s="58"/>
      <c r="K951" s="58"/>
      <c r="L951" s="58"/>
      <c r="M951" s="58"/>
      <c r="N951" s="58"/>
      <c r="O951" s="58"/>
      <c r="P951" s="58"/>
      <c r="Q951" s="58"/>
      <c r="R951" s="58"/>
      <c r="S951" s="58"/>
      <c r="T951" s="58"/>
      <c r="U951" s="58"/>
      <c r="V951" s="58"/>
      <c r="W951" s="58"/>
      <c r="X951" s="58"/>
      <c r="Y951" s="58"/>
    </row>
    <row r="952" spans="1:25" ht="18" customHeight="1" x14ac:dyDescent="0.2">
      <c r="A952" s="23"/>
      <c r="B952" s="23"/>
      <c r="C952" s="23"/>
      <c r="D952" s="23"/>
      <c r="E952" s="58"/>
      <c r="F952" s="58"/>
      <c r="G952" s="58"/>
      <c r="H952" s="58"/>
      <c r="I952" s="8"/>
      <c r="J952" s="58"/>
      <c r="K952" s="58"/>
      <c r="L952" s="58"/>
      <c r="M952" s="58"/>
      <c r="N952" s="58"/>
      <c r="O952" s="58"/>
      <c r="P952" s="58"/>
      <c r="Q952" s="58"/>
      <c r="R952" s="58"/>
      <c r="S952" s="58"/>
      <c r="T952" s="58"/>
      <c r="U952" s="58"/>
      <c r="V952" s="58"/>
      <c r="W952" s="58"/>
      <c r="X952" s="58"/>
      <c r="Y952" s="58"/>
    </row>
    <row r="953" spans="1:25" ht="18" customHeight="1" x14ac:dyDescent="0.2">
      <c r="A953" s="23"/>
      <c r="B953" s="23"/>
      <c r="C953" s="23"/>
      <c r="D953" s="23"/>
      <c r="E953" s="58"/>
      <c r="F953" s="58"/>
      <c r="G953" s="58"/>
      <c r="H953" s="58"/>
      <c r="I953" s="8"/>
      <c r="J953" s="58"/>
      <c r="K953" s="58"/>
      <c r="L953" s="58"/>
      <c r="M953" s="58"/>
      <c r="N953" s="58"/>
      <c r="O953" s="58"/>
      <c r="P953" s="58"/>
      <c r="Q953" s="58"/>
      <c r="R953" s="58"/>
      <c r="S953" s="58"/>
      <c r="T953" s="58"/>
      <c r="U953" s="58"/>
      <c r="V953" s="58"/>
      <c r="W953" s="58"/>
      <c r="X953" s="58"/>
      <c r="Y953" s="58"/>
    </row>
    <row r="954" spans="1:25" ht="18" customHeight="1" x14ac:dyDescent="0.2">
      <c r="A954" s="23"/>
      <c r="B954" s="23"/>
      <c r="C954" s="23"/>
      <c r="D954" s="23"/>
      <c r="E954" s="58"/>
      <c r="F954" s="58"/>
      <c r="G954" s="58"/>
      <c r="H954" s="58"/>
      <c r="I954" s="8"/>
      <c r="J954" s="58"/>
      <c r="K954" s="58"/>
      <c r="L954" s="58"/>
      <c r="M954" s="58"/>
      <c r="N954" s="58"/>
      <c r="O954" s="58"/>
      <c r="P954" s="58"/>
      <c r="Q954" s="58"/>
      <c r="R954" s="58"/>
      <c r="S954" s="58"/>
      <c r="T954" s="58"/>
      <c r="U954" s="58"/>
      <c r="V954" s="58"/>
      <c r="W954" s="58"/>
      <c r="X954" s="58"/>
      <c r="Y954" s="58"/>
    </row>
    <row r="955" spans="1:25" ht="18" customHeight="1" x14ac:dyDescent="0.2">
      <c r="A955" s="23"/>
      <c r="B955" s="23"/>
      <c r="C955" s="23"/>
      <c r="D955" s="23"/>
      <c r="E955" s="58"/>
      <c r="F955" s="58"/>
      <c r="G955" s="58"/>
      <c r="H955" s="58"/>
      <c r="I955" s="8"/>
      <c r="J955" s="58"/>
      <c r="K955" s="58"/>
      <c r="L955" s="58"/>
      <c r="M955" s="58"/>
      <c r="N955" s="58"/>
      <c r="O955" s="58"/>
      <c r="P955" s="58"/>
      <c r="Q955" s="58"/>
      <c r="R955" s="58"/>
      <c r="S955" s="58"/>
      <c r="T955" s="58"/>
      <c r="U955" s="58"/>
      <c r="V955" s="58"/>
      <c r="W955" s="58"/>
      <c r="X955" s="58"/>
      <c r="Y955" s="58"/>
    </row>
    <row r="956" spans="1:25" ht="18" customHeight="1" x14ac:dyDescent="0.2">
      <c r="A956" s="23"/>
      <c r="B956" s="23"/>
      <c r="C956" s="23"/>
      <c r="D956" s="23"/>
      <c r="E956" s="58"/>
      <c r="F956" s="58"/>
      <c r="G956" s="58"/>
      <c r="H956" s="58"/>
      <c r="I956" s="8"/>
      <c r="J956" s="58"/>
      <c r="K956" s="58"/>
      <c r="L956" s="58"/>
      <c r="M956" s="58"/>
      <c r="N956" s="58"/>
      <c r="O956" s="58"/>
      <c r="P956" s="58"/>
      <c r="Q956" s="58"/>
      <c r="R956" s="58"/>
      <c r="S956" s="58"/>
      <c r="T956" s="58"/>
      <c r="U956" s="58"/>
      <c r="V956" s="58"/>
      <c r="W956" s="58"/>
      <c r="X956" s="58"/>
      <c r="Y956" s="58"/>
    </row>
    <row r="957" spans="1:25" ht="18" customHeight="1" x14ac:dyDescent="0.2">
      <c r="A957" s="23"/>
      <c r="B957" s="23"/>
      <c r="C957" s="23"/>
      <c r="D957" s="23"/>
      <c r="E957" s="58"/>
      <c r="F957" s="58"/>
      <c r="G957" s="58"/>
      <c r="H957" s="58"/>
      <c r="I957" s="8"/>
      <c r="J957" s="58"/>
      <c r="K957" s="58"/>
      <c r="L957" s="58"/>
      <c r="M957" s="58"/>
      <c r="N957" s="58"/>
      <c r="O957" s="58"/>
      <c r="P957" s="58"/>
      <c r="Q957" s="58"/>
      <c r="R957" s="58"/>
      <c r="S957" s="58"/>
      <c r="T957" s="58"/>
      <c r="U957" s="58"/>
      <c r="V957" s="58"/>
      <c r="W957" s="58"/>
      <c r="X957" s="58"/>
      <c r="Y957" s="58"/>
    </row>
    <row r="958" spans="1:25" ht="18" customHeight="1" x14ac:dyDescent="0.2">
      <c r="A958" s="23"/>
      <c r="B958" s="23"/>
      <c r="C958" s="23"/>
      <c r="D958" s="23"/>
      <c r="E958" s="58"/>
      <c r="F958" s="58"/>
      <c r="G958" s="58"/>
      <c r="H958" s="58"/>
      <c r="I958" s="8"/>
      <c r="J958" s="58"/>
      <c r="K958" s="58"/>
      <c r="L958" s="58"/>
      <c r="M958" s="58"/>
      <c r="N958" s="58"/>
      <c r="O958" s="58"/>
      <c r="P958" s="58"/>
      <c r="Q958" s="58"/>
      <c r="R958" s="58"/>
      <c r="S958" s="58"/>
      <c r="T958" s="58"/>
      <c r="U958" s="58"/>
      <c r="V958" s="58"/>
      <c r="W958" s="58"/>
      <c r="X958" s="58"/>
      <c r="Y958" s="58"/>
    </row>
    <row r="959" spans="1:25" ht="18" customHeight="1" x14ac:dyDescent="0.2">
      <c r="A959" s="23"/>
      <c r="B959" s="23"/>
      <c r="C959" s="23"/>
      <c r="D959" s="23"/>
      <c r="E959" s="58"/>
      <c r="F959" s="58"/>
      <c r="G959" s="58"/>
      <c r="H959" s="58"/>
      <c r="I959" s="8"/>
      <c r="J959" s="58"/>
      <c r="K959" s="58"/>
      <c r="L959" s="58"/>
      <c r="M959" s="58"/>
      <c r="N959" s="58"/>
      <c r="O959" s="58"/>
      <c r="P959" s="58"/>
      <c r="Q959" s="58"/>
      <c r="R959" s="58"/>
      <c r="S959" s="58"/>
      <c r="T959" s="58"/>
      <c r="U959" s="58"/>
      <c r="V959" s="58"/>
      <c r="W959" s="58"/>
      <c r="X959" s="58"/>
      <c r="Y959" s="58"/>
    </row>
    <row r="960" spans="1:25" ht="18" customHeight="1" x14ac:dyDescent="0.2">
      <c r="A960" s="23"/>
      <c r="B960" s="23"/>
      <c r="C960" s="23"/>
      <c r="D960" s="23"/>
      <c r="E960" s="58"/>
      <c r="F960" s="58"/>
      <c r="G960" s="58"/>
      <c r="H960" s="58"/>
      <c r="I960" s="8"/>
      <c r="J960" s="58"/>
      <c r="K960" s="58"/>
      <c r="L960" s="58"/>
      <c r="M960" s="58"/>
      <c r="N960" s="58"/>
      <c r="O960" s="58"/>
      <c r="P960" s="58"/>
      <c r="Q960" s="58"/>
      <c r="R960" s="58"/>
      <c r="S960" s="58"/>
      <c r="T960" s="58"/>
      <c r="U960" s="58"/>
      <c r="V960" s="58"/>
      <c r="W960" s="58"/>
      <c r="X960" s="58"/>
      <c r="Y960" s="58"/>
    </row>
    <row r="961" spans="1:25" ht="18" customHeight="1" x14ac:dyDescent="0.2">
      <c r="A961" s="23"/>
      <c r="B961" s="23"/>
      <c r="C961" s="23"/>
      <c r="D961" s="23"/>
      <c r="E961" s="58"/>
      <c r="F961" s="58"/>
      <c r="G961" s="58"/>
      <c r="H961" s="58"/>
      <c r="I961" s="8"/>
      <c r="J961" s="58"/>
      <c r="K961" s="58"/>
      <c r="L961" s="58"/>
      <c r="M961" s="58"/>
      <c r="N961" s="58"/>
      <c r="O961" s="58"/>
      <c r="P961" s="58"/>
      <c r="Q961" s="58"/>
      <c r="R961" s="58"/>
      <c r="S961" s="58"/>
      <c r="T961" s="58"/>
      <c r="U961" s="58"/>
      <c r="V961" s="58"/>
      <c r="W961" s="58"/>
      <c r="X961" s="58"/>
      <c r="Y961" s="58"/>
    </row>
    <row r="962" spans="1:25" ht="18" customHeight="1" x14ac:dyDescent="0.2">
      <c r="A962" s="23"/>
      <c r="B962" s="23"/>
      <c r="C962" s="23"/>
      <c r="D962" s="23"/>
      <c r="E962" s="58"/>
      <c r="F962" s="58"/>
      <c r="G962" s="58"/>
      <c r="H962" s="58"/>
      <c r="I962" s="8"/>
      <c r="J962" s="58"/>
      <c r="K962" s="58"/>
      <c r="L962" s="58"/>
      <c r="M962" s="58"/>
      <c r="N962" s="58"/>
      <c r="O962" s="58"/>
      <c r="P962" s="58"/>
      <c r="Q962" s="58"/>
      <c r="R962" s="58"/>
      <c r="S962" s="58"/>
      <c r="T962" s="58"/>
      <c r="U962" s="58"/>
      <c r="V962" s="58"/>
      <c r="W962" s="58"/>
      <c r="X962" s="58"/>
      <c r="Y962" s="58"/>
    </row>
    <row r="963" spans="1:25" ht="18" customHeight="1" x14ac:dyDescent="0.2">
      <c r="A963" s="23"/>
      <c r="B963" s="23"/>
      <c r="C963" s="23"/>
      <c r="D963" s="23"/>
      <c r="E963" s="58"/>
      <c r="F963" s="58"/>
      <c r="G963" s="58"/>
      <c r="H963" s="58"/>
      <c r="I963" s="8"/>
      <c r="J963" s="58"/>
      <c r="K963" s="58"/>
      <c r="L963" s="58"/>
      <c r="M963" s="58"/>
      <c r="N963" s="58"/>
      <c r="O963" s="58"/>
      <c r="P963" s="58"/>
      <c r="Q963" s="58"/>
      <c r="R963" s="58"/>
      <c r="S963" s="58"/>
      <c r="T963" s="58"/>
      <c r="U963" s="58"/>
      <c r="V963" s="58"/>
      <c r="W963" s="58"/>
      <c r="X963" s="58"/>
      <c r="Y963" s="58"/>
    </row>
    <row r="964" spans="1:25" ht="18" customHeight="1" x14ac:dyDescent="0.2">
      <c r="A964" s="23"/>
      <c r="B964" s="23"/>
      <c r="C964" s="23"/>
      <c r="D964" s="23"/>
      <c r="E964" s="58"/>
      <c r="F964" s="58"/>
      <c r="G964" s="58"/>
      <c r="H964" s="58"/>
      <c r="I964" s="8"/>
      <c r="J964" s="58"/>
      <c r="K964" s="58"/>
      <c r="L964" s="58"/>
      <c r="M964" s="58"/>
      <c r="N964" s="58"/>
      <c r="O964" s="58"/>
      <c r="P964" s="58"/>
      <c r="Q964" s="58"/>
      <c r="R964" s="58"/>
      <c r="S964" s="58"/>
      <c r="T964" s="58"/>
      <c r="U964" s="58"/>
      <c r="V964" s="58"/>
      <c r="W964" s="58"/>
      <c r="X964" s="58"/>
      <c r="Y964" s="58"/>
    </row>
    <row r="965" spans="1:25" ht="18" customHeight="1" x14ac:dyDescent="0.2">
      <c r="A965" s="23"/>
      <c r="B965" s="23"/>
      <c r="C965" s="23"/>
      <c r="D965" s="23"/>
      <c r="E965" s="58"/>
      <c r="F965" s="58"/>
      <c r="G965" s="58"/>
      <c r="H965" s="58"/>
      <c r="I965" s="8"/>
      <c r="J965" s="58"/>
      <c r="K965" s="58"/>
      <c r="L965" s="58"/>
      <c r="M965" s="58"/>
      <c r="N965" s="58"/>
      <c r="O965" s="58"/>
      <c r="P965" s="58"/>
      <c r="Q965" s="58"/>
      <c r="R965" s="58"/>
      <c r="S965" s="58"/>
      <c r="T965" s="58"/>
      <c r="U965" s="58"/>
      <c r="V965" s="58"/>
      <c r="W965" s="58"/>
      <c r="X965" s="58"/>
      <c r="Y965" s="58"/>
    </row>
    <row r="966" spans="1:25" ht="18" customHeight="1" x14ac:dyDescent="0.2">
      <c r="A966" s="23"/>
      <c r="B966" s="23"/>
      <c r="C966" s="23"/>
      <c r="D966" s="23"/>
      <c r="E966" s="58"/>
      <c r="F966" s="58"/>
      <c r="G966" s="58"/>
      <c r="H966" s="58"/>
      <c r="I966" s="8"/>
      <c r="J966" s="58"/>
      <c r="K966" s="58"/>
      <c r="L966" s="58"/>
      <c r="M966" s="58"/>
      <c r="N966" s="58"/>
      <c r="O966" s="58"/>
      <c r="P966" s="58"/>
      <c r="Q966" s="58"/>
      <c r="R966" s="58"/>
      <c r="S966" s="58"/>
      <c r="T966" s="58"/>
      <c r="U966" s="58"/>
      <c r="V966" s="58"/>
      <c r="W966" s="58"/>
      <c r="X966" s="58"/>
      <c r="Y966" s="58"/>
    </row>
    <row r="967" spans="1:25" ht="18" customHeight="1" x14ac:dyDescent="0.2">
      <c r="A967" s="23"/>
      <c r="B967" s="23"/>
      <c r="C967" s="23"/>
      <c r="D967" s="23"/>
      <c r="E967" s="58"/>
      <c r="F967" s="58"/>
      <c r="G967" s="58"/>
      <c r="H967" s="58"/>
      <c r="I967" s="8"/>
      <c r="J967" s="58"/>
      <c r="K967" s="58"/>
      <c r="L967" s="58"/>
      <c r="M967" s="58"/>
      <c r="N967" s="58"/>
      <c r="O967" s="58"/>
      <c r="P967" s="58"/>
      <c r="Q967" s="58"/>
      <c r="R967" s="58"/>
      <c r="S967" s="58"/>
      <c r="T967" s="58"/>
      <c r="U967" s="58"/>
      <c r="V967" s="58"/>
      <c r="W967" s="58"/>
      <c r="X967" s="58"/>
      <c r="Y967" s="58"/>
    </row>
    <row r="968" spans="1:25" ht="18" customHeight="1" x14ac:dyDescent="0.2">
      <c r="A968" s="23"/>
      <c r="B968" s="23"/>
      <c r="C968" s="23"/>
      <c r="D968" s="23"/>
      <c r="E968" s="58"/>
      <c r="F968" s="58"/>
      <c r="G968" s="58"/>
      <c r="H968" s="58"/>
      <c r="I968" s="8"/>
      <c r="J968" s="58"/>
      <c r="K968" s="58"/>
      <c r="L968" s="58"/>
      <c r="M968" s="58"/>
      <c r="N968" s="58"/>
      <c r="O968" s="58"/>
      <c r="P968" s="58"/>
      <c r="Q968" s="58"/>
      <c r="R968" s="58"/>
      <c r="S968" s="58"/>
      <c r="T968" s="58"/>
      <c r="U968" s="58"/>
      <c r="V968" s="58"/>
      <c r="W968" s="58"/>
      <c r="X968" s="58"/>
      <c r="Y968" s="58"/>
    </row>
    <row r="969" spans="1:25" ht="18" customHeight="1" x14ac:dyDescent="0.2">
      <c r="A969" s="23"/>
      <c r="B969" s="23"/>
      <c r="C969" s="23"/>
      <c r="D969" s="23"/>
      <c r="E969" s="58"/>
      <c r="F969" s="58"/>
      <c r="G969" s="58"/>
      <c r="H969" s="58"/>
      <c r="I969" s="8"/>
      <c r="J969" s="58"/>
      <c r="K969" s="58"/>
      <c r="L969" s="58"/>
      <c r="M969" s="58"/>
      <c r="N969" s="58"/>
      <c r="O969" s="58"/>
      <c r="P969" s="58"/>
      <c r="Q969" s="58"/>
      <c r="R969" s="58"/>
      <c r="S969" s="58"/>
      <c r="T969" s="58"/>
      <c r="U969" s="58"/>
      <c r="V969" s="58"/>
      <c r="W969" s="58"/>
      <c r="X969" s="58"/>
      <c r="Y969" s="58"/>
    </row>
    <row r="970" spans="1:25" ht="18" customHeight="1" x14ac:dyDescent="0.2">
      <c r="A970" s="23"/>
      <c r="B970" s="23"/>
      <c r="C970" s="23"/>
      <c r="D970" s="23"/>
      <c r="E970" s="58"/>
      <c r="F970" s="58"/>
      <c r="G970" s="58"/>
      <c r="H970" s="58"/>
      <c r="I970" s="8"/>
      <c r="J970" s="58"/>
      <c r="K970" s="58"/>
      <c r="L970" s="58"/>
      <c r="M970" s="58"/>
      <c r="N970" s="58"/>
      <c r="O970" s="58"/>
      <c r="P970" s="58"/>
      <c r="Q970" s="58"/>
      <c r="R970" s="58"/>
      <c r="S970" s="58"/>
      <c r="T970" s="58"/>
      <c r="U970" s="58"/>
      <c r="V970" s="58"/>
      <c r="W970" s="58"/>
      <c r="X970" s="58"/>
      <c r="Y970" s="58"/>
    </row>
    <row r="971" spans="1:25" ht="18" customHeight="1" x14ac:dyDescent="0.2">
      <c r="A971" s="23"/>
      <c r="B971" s="23"/>
      <c r="C971" s="23"/>
      <c r="D971" s="23"/>
      <c r="E971" s="58"/>
      <c r="F971" s="58"/>
      <c r="G971" s="58"/>
      <c r="H971" s="58"/>
      <c r="I971" s="8"/>
      <c r="J971" s="58"/>
      <c r="K971" s="58"/>
      <c r="L971" s="58"/>
      <c r="M971" s="58"/>
      <c r="N971" s="58"/>
      <c r="O971" s="58"/>
      <c r="P971" s="58"/>
      <c r="Q971" s="58"/>
      <c r="R971" s="58"/>
      <c r="S971" s="58"/>
      <c r="T971" s="58"/>
      <c r="U971" s="58"/>
      <c r="V971" s="58"/>
      <c r="W971" s="58"/>
      <c r="X971" s="58"/>
      <c r="Y971" s="58"/>
    </row>
    <row r="972" spans="1:25" ht="18" customHeight="1" x14ac:dyDescent="0.2">
      <c r="A972" s="23"/>
      <c r="B972" s="23"/>
      <c r="C972" s="23"/>
      <c r="D972" s="23"/>
      <c r="E972" s="58"/>
      <c r="F972" s="58"/>
      <c r="G972" s="58"/>
      <c r="H972" s="58"/>
      <c r="I972" s="8"/>
      <c r="J972" s="58"/>
      <c r="K972" s="58"/>
      <c r="L972" s="58"/>
      <c r="M972" s="58"/>
      <c r="N972" s="58"/>
      <c r="O972" s="58"/>
      <c r="P972" s="58"/>
      <c r="Q972" s="58"/>
      <c r="R972" s="58"/>
      <c r="S972" s="58"/>
      <c r="T972" s="58"/>
      <c r="U972" s="58"/>
      <c r="V972" s="58"/>
      <c r="W972" s="58"/>
      <c r="X972" s="58"/>
      <c r="Y972" s="58"/>
    </row>
    <row r="973" spans="1:25" ht="18" customHeight="1" x14ac:dyDescent="0.2">
      <c r="A973" s="23"/>
      <c r="B973" s="23"/>
      <c r="C973" s="23"/>
      <c r="D973" s="23"/>
      <c r="E973" s="58"/>
      <c r="F973" s="58"/>
      <c r="G973" s="58"/>
      <c r="H973" s="58"/>
      <c r="I973" s="8"/>
      <c r="J973" s="58"/>
      <c r="K973" s="58"/>
      <c r="L973" s="58"/>
      <c r="M973" s="58"/>
      <c r="N973" s="58"/>
      <c r="O973" s="58"/>
      <c r="P973" s="58"/>
      <c r="Q973" s="58"/>
      <c r="R973" s="58"/>
      <c r="S973" s="58"/>
      <c r="T973" s="58"/>
      <c r="U973" s="58"/>
      <c r="V973" s="58"/>
      <c r="W973" s="58"/>
      <c r="X973" s="58"/>
      <c r="Y973" s="58"/>
    </row>
    <row r="974" spans="1:25" ht="18" customHeight="1" x14ac:dyDescent="0.2">
      <c r="A974" s="23"/>
      <c r="B974" s="23"/>
      <c r="C974" s="23"/>
      <c r="D974" s="23"/>
      <c r="E974" s="58"/>
      <c r="F974" s="58"/>
      <c r="G974" s="58"/>
      <c r="H974" s="58"/>
      <c r="I974" s="8"/>
      <c r="J974" s="58"/>
      <c r="K974" s="58"/>
      <c r="L974" s="58"/>
      <c r="M974" s="58"/>
      <c r="N974" s="58"/>
      <c r="O974" s="58"/>
      <c r="P974" s="58"/>
      <c r="Q974" s="58"/>
      <c r="R974" s="58"/>
      <c r="S974" s="58"/>
      <c r="T974" s="58"/>
      <c r="U974" s="58"/>
      <c r="V974" s="58"/>
      <c r="W974" s="58"/>
      <c r="X974" s="58"/>
      <c r="Y974" s="58"/>
    </row>
    <row r="975" spans="1:25" ht="18" customHeight="1" x14ac:dyDescent="0.2">
      <c r="A975" s="23"/>
      <c r="B975" s="23"/>
      <c r="C975" s="23"/>
      <c r="D975" s="23"/>
      <c r="E975" s="58"/>
      <c r="F975" s="58"/>
      <c r="G975" s="58"/>
      <c r="H975" s="58"/>
      <c r="I975" s="8"/>
      <c r="J975" s="58"/>
      <c r="K975" s="58"/>
      <c r="L975" s="58"/>
      <c r="M975" s="58"/>
      <c r="N975" s="58"/>
      <c r="O975" s="58"/>
      <c r="P975" s="58"/>
      <c r="Q975" s="58"/>
      <c r="R975" s="58"/>
      <c r="S975" s="58"/>
      <c r="T975" s="58"/>
      <c r="U975" s="58"/>
      <c r="V975" s="58"/>
      <c r="W975" s="58"/>
      <c r="X975" s="58"/>
      <c r="Y975" s="58"/>
    </row>
    <row r="976" spans="1:25" ht="18" customHeight="1" x14ac:dyDescent="0.2">
      <c r="A976" s="23"/>
      <c r="B976" s="23"/>
      <c r="C976" s="23"/>
      <c r="D976" s="23"/>
      <c r="E976" s="58"/>
      <c r="F976" s="58"/>
      <c r="G976" s="58"/>
      <c r="H976" s="58"/>
      <c r="I976" s="8"/>
      <c r="J976" s="58"/>
      <c r="K976" s="58"/>
      <c r="L976" s="58"/>
      <c r="M976" s="58"/>
      <c r="N976" s="58"/>
      <c r="O976" s="58"/>
      <c r="P976" s="58"/>
      <c r="Q976" s="58"/>
      <c r="R976" s="58"/>
      <c r="S976" s="58"/>
      <c r="T976" s="58"/>
      <c r="U976" s="58"/>
      <c r="V976" s="58"/>
      <c r="W976" s="58"/>
      <c r="X976" s="58"/>
      <c r="Y976" s="58"/>
    </row>
    <row r="977" spans="1:25" ht="18" customHeight="1" x14ac:dyDescent="0.2">
      <c r="A977" s="23"/>
      <c r="B977" s="23"/>
      <c r="C977" s="23"/>
      <c r="D977" s="23"/>
      <c r="E977" s="58"/>
      <c r="F977" s="58"/>
      <c r="G977" s="58"/>
      <c r="H977" s="58"/>
      <c r="I977" s="8"/>
      <c r="J977" s="58"/>
      <c r="K977" s="58"/>
      <c r="L977" s="58"/>
      <c r="M977" s="58"/>
      <c r="N977" s="58"/>
      <c r="O977" s="58"/>
      <c r="P977" s="58"/>
      <c r="Q977" s="58"/>
      <c r="R977" s="58"/>
      <c r="S977" s="58"/>
      <c r="T977" s="58"/>
      <c r="U977" s="58"/>
      <c r="V977" s="58"/>
      <c r="W977" s="58"/>
      <c r="X977" s="58"/>
      <c r="Y977" s="58"/>
    </row>
    <row r="978" spans="1:25" ht="18" customHeight="1" x14ac:dyDescent="0.2">
      <c r="A978" s="23"/>
      <c r="B978" s="23"/>
      <c r="C978" s="23"/>
      <c r="D978" s="23"/>
      <c r="E978" s="58"/>
      <c r="F978" s="58"/>
      <c r="G978" s="58"/>
      <c r="H978" s="58"/>
      <c r="I978" s="8"/>
      <c r="J978" s="58"/>
      <c r="K978" s="58"/>
      <c r="L978" s="58"/>
      <c r="M978" s="58"/>
      <c r="N978" s="58"/>
      <c r="O978" s="58"/>
      <c r="P978" s="58"/>
      <c r="Q978" s="58"/>
      <c r="R978" s="58"/>
      <c r="S978" s="58"/>
      <c r="T978" s="58"/>
      <c r="U978" s="58"/>
      <c r="V978" s="58"/>
      <c r="W978" s="58"/>
      <c r="X978" s="58"/>
      <c r="Y978" s="58"/>
    </row>
    <row r="979" spans="1:25" ht="18" customHeight="1" x14ac:dyDescent="0.2">
      <c r="A979" s="23"/>
      <c r="B979" s="23"/>
      <c r="C979" s="23"/>
      <c r="D979" s="23"/>
      <c r="E979" s="58"/>
      <c r="F979" s="58"/>
      <c r="G979" s="58"/>
      <c r="H979" s="58"/>
      <c r="I979" s="8"/>
      <c r="J979" s="58"/>
      <c r="K979" s="58"/>
      <c r="L979" s="58"/>
      <c r="M979" s="58"/>
      <c r="N979" s="58"/>
      <c r="O979" s="58"/>
      <c r="P979" s="58"/>
      <c r="Q979" s="58"/>
      <c r="R979" s="58"/>
      <c r="S979" s="58"/>
      <c r="T979" s="58"/>
      <c r="U979" s="58"/>
      <c r="V979" s="58"/>
      <c r="W979" s="58"/>
      <c r="X979" s="58"/>
      <c r="Y979" s="58"/>
    </row>
    <row r="980" spans="1:25" ht="18" customHeight="1" x14ac:dyDescent="0.2">
      <c r="A980" s="23"/>
      <c r="B980" s="23"/>
      <c r="C980" s="23"/>
      <c r="D980" s="23"/>
      <c r="E980" s="58"/>
      <c r="F980" s="58"/>
      <c r="G980" s="58"/>
      <c r="H980" s="58"/>
      <c r="I980" s="8"/>
      <c r="J980" s="58"/>
      <c r="K980" s="58"/>
      <c r="L980" s="58"/>
      <c r="M980" s="58"/>
      <c r="N980" s="58"/>
      <c r="O980" s="58"/>
      <c r="P980" s="58"/>
      <c r="Q980" s="58"/>
      <c r="R980" s="58"/>
      <c r="S980" s="58"/>
      <c r="T980" s="58"/>
      <c r="U980" s="58"/>
      <c r="V980" s="58"/>
      <c r="W980" s="58"/>
      <c r="X980" s="58"/>
      <c r="Y980" s="58"/>
    </row>
    <row r="981" spans="1:25" ht="18" customHeight="1" x14ac:dyDescent="0.2">
      <c r="A981" s="23"/>
      <c r="B981" s="23"/>
      <c r="C981" s="23"/>
      <c r="D981" s="23"/>
      <c r="E981" s="58"/>
      <c r="F981" s="58"/>
      <c r="G981" s="58"/>
      <c r="H981" s="58"/>
      <c r="I981" s="8"/>
      <c r="J981" s="58"/>
      <c r="K981" s="58"/>
      <c r="L981" s="58"/>
      <c r="M981" s="58"/>
      <c r="N981" s="58"/>
      <c r="O981" s="58"/>
      <c r="P981" s="58"/>
      <c r="Q981" s="58"/>
      <c r="R981" s="58"/>
      <c r="S981" s="58"/>
      <c r="T981" s="58"/>
      <c r="U981" s="58"/>
      <c r="V981" s="58"/>
      <c r="W981" s="58"/>
      <c r="X981" s="58"/>
      <c r="Y981" s="58"/>
    </row>
    <row r="982" spans="1:25" ht="18" customHeight="1" x14ac:dyDescent="0.2">
      <c r="A982" s="23"/>
      <c r="B982" s="23"/>
      <c r="C982" s="23"/>
      <c r="D982" s="23"/>
      <c r="E982" s="58"/>
      <c r="F982" s="58"/>
      <c r="G982" s="58"/>
      <c r="H982" s="58"/>
      <c r="I982" s="8"/>
      <c r="J982" s="58"/>
      <c r="K982" s="58"/>
      <c r="L982" s="58"/>
      <c r="M982" s="58"/>
      <c r="N982" s="58"/>
      <c r="O982" s="58"/>
      <c r="P982" s="58"/>
      <c r="Q982" s="58"/>
      <c r="R982" s="58"/>
      <c r="S982" s="58"/>
      <c r="T982" s="58"/>
      <c r="U982" s="58"/>
      <c r="V982" s="58"/>
      <c r="W982" s="58"/>
      <c r="X982" s="58"/>
      <c r="Y982" s="58"/>
    </row>
    <row r="983" spans="1:25" ht="18" customHeight="1" x14ac:dyDescent="0.2">
      <c r="A983" s="23"/>
      <c r="B983" s="23"/>
      <c r="C983" s="23"/>
      <c r="D983" s="23"/>
      <c r="E983" s="58"/>
      <c r="F983" s="58"/>
      <c r="G983" s="58"/>
      <c r="H983" s="58"/>
      <c r="I983" s="8"/>
      <c r="J983" s="58"/>
      <c r="K983" s="58"/>
      <c r="L983" s="58"/>
      <c r="M983" s="58"/>
      <c r="N983" s="58"/>
      <c r="O983" s="58"/>
      <c r="P983" s="58"/>
      <c r="Q983" s="58"/>
      <c r="R983" s="58"/>
      <c r="S983" s="58"/>
      <c r="T983" s="58"/>
      <c r="U983" s="58"/>
      <c r="V983" s="58"/>
      <c r="W983" s="58"/>
      <c r="X983" s="58"/>
      <c r="Y983" s="58"/>
    </row>
    <row r="984" spans="1:25" ht="18" customHeight="1" x14ac:dyDescent="0.2">
      <c r="A984" s="23"/>
      <c r="B984" s="23"/>
      <c r="C984" s="23"/>
      <c r="D984" s="23"/>
      <c r="E984" s="58"/>
      <c r="F984" s="58"/>
      <c r="G984" s="58"/>
      <c r="H984" s="58"/>
      <c r="I984" s="8"/>
      <c r="J984" s="58"/>
      <c r="K984" s="58"/>
      <c r="L984" s="58"/>
      <c r="M984" s="58"/>
      <c r="N984" s="58"/>
      <c r="O984" s="58"/>
      <c r="P984" s="58"/>
      <c r="Q984" s="58"/>
      <c r="R984" s="58"/>
      <c r="S984" s="58"/>
      <c r="T984" s="58"/>
      <c r="U984" s="58"/>
      <c r="V984" s="58"/>
      <c r="W984" s="58"/>
      <c r="X984" s="58"/>
      <c r="Y984" s="58"/>
    </row>
    <row r="985" spans="1:25" ht="18" customHeight="1" x14ac:dyDescent="0.2">
      <c r="A985" s="23"/>
      <c r="B985" s="23"/>
      <c r="C985" s="23"/>
      <c r="D985" s="23"/>
      <c r="E985" s="58"/>
      <c r="F985" s="58"/>
      <c r="G985" s="58"/>
      <c r="H985" s="58"/>
      <c r="I985" s="8"/>
      <c r="J985" s="58"/>
      <c r="K985" s="58"/>
      <c r="L985" s="58"/>
      <c r="M985" s="58"/>
      <c r="N985" s="58"/>
      <c r="O985" s="58"/>
      <c r="P985" s="58"/>
      <c r="Q985" s="58"/>
      <c r="R985" s="58"/>
      <c r="S985" s="58"/>
      <c r="T985" s="58"/>
      <c r="U985" s="58"/>
      <c r="V985" s="58"/>
      <c r="W985" s="58"/>
      <c r="X985" s="58"/>
      <c r="Y985" s="58"/>
    </row>
    <row r="986" spans="1:25" ht="18" customHeight="1" x14ac:dyDescent="0.2">
      <c r="A986" s="23"/>
      <c r="B986" s="23"/>
      <c r="C986" s="23"/>
      <c r="D986" s="23"/>
      <c r="E986" s="58"/>
      <c r="F986" s="58"/>
      <c r="G986" s="58"/>
      <c r="H986" s="58"/>
      <c r="I986" s="8"/>
      <c r="J986" s="58"/>
      <c r="K986" s="58"/>
      <c r="L986" s="58"/>
      <c r="M986" s="58"/>
      <c r="N986" s="58"/>
      <c r="O986" s="58"/>
      <c r="P986" s="58"/>
      <c r="Q986" s="58"/>
      <c r="R986" s="58"/>
      <c r="S986" s="58"/>
      <c r="T986" s="58"/>
      <c r="U986" s="58"/>
      <c r="V986" s="58"/>
      <c r="W986" s="58"/>
      <c r="X986" s="58"/>
      <c r="Y986" s="58"/>
    </row>
    <row r="987" spans="1:25" ht="18" customHeight="1" x14ac:dyDescent="0.2">
      <c r="A987" s="23"/>
      <c r="B987" s="23"/>
      <c r="C987" s="23"/>
      <c r="D987" s="23"/>
      <c r="E987" s="58"/>
      <c r="F987" s="58"/>
      <c r="G987" s="58"/>
      <c r="H987" s="58"/>
      <c r="I987" s="8"/>
      <c r="J987" s="58"/>
      <c r="K987" s="58"/>
      <c r="L987" s="58"/>
      <c r="M987" s="58"/>
      <c r="N987" s="58"/>
      <c r="O987" s="58"/>
      <c r="P987" s="58"/>
      <c r="Q987" s="58"/>
      <c r="R987" s="58"/>
      <c r="S987" s="58"/>
      <c r="T987" s="58"/>
      <c r="U987" s="58"/>
      <c r="V987" s="58"/>
      <c r="W987" s="58"/>
      <c r="X987" s="58"/>
      <c r="Y987" s="58"/>
    </row>
    <row r="988" spans="1:25" ht="18" customHeight="1" x14ac:dyDescent="0.2">
      <c r="A988" s="23"/>
      <c r="B988" s="23"/>
      <c r="C988" s="23"/>
      <c r="D988" s="23"/>
      <c r="E988" s="58"/>
      <c r="F988" s="58"/>
      <c r="G988" s="58"/>
      <c r="H988" s="58"/>
      <c r="I988" s="8"/>
      <c r="J988" s="58"/>
      <c r="K988" s="58"/>
      <c r="L988" s="58"/>
      <c r="M988" s="58"/>
      <c r="N988" s="58"/>
      <c r="O988" s="58"/>
      <c r="P988" s="58"/>
      <c r="Q988" s="58"/>
      <c r="R988" s="58"/>
      <c r="S988" s="58"/>
      <c r="T988" s="58"/>
      <c r="U988" s="58"/>
      <c r="V988" s="58"/>
      <c r="W988" s="58"/>
      <c r="X988" s="58"/>
      <c r="Y988" s="58"/>
    </row>
    <row r="989" spans="1:25" ht="18" customHeight="1" x14ac:dyDescent="0.2">
      <c r="A989" s="23"/>
      <c r="B989" s="23"/>
      <c r="C989" s="23"/>
      <c r="D989" s="23"/>
      <c r="E989" s="58"/>
      <c r="F989" s="58"/>
      <c r="G989" s="58"/>
      <c r="H989" s="58"/>
      <c r="I989" s="8"/>
      <c r="J989" s="58"/>
      <c r="K989" s="58"/>
      <c r="L989" s="58"/>
      <c r="M989" s="58"/>
      <c r="N989" s="58"/>
      <c r="O989" s="58"/>
      <c r="P989" s="58"/>
      <c r="Q989" s="58"/>
      <c r="R989" s="58"/>
      <c r="S989" s="58"/>
      <c r="T989" s="58"/>
      <c r="U989" s="58"/>
      <c r="V989" s="58"/>
      <c r="W989" s="58"/>
      <c r="X989" s="58"/>
      <c r="Y989" s="58"/>
    </row>
    <row r="990" spans="1:25" ht="18" customHeight="1" x14ac:dyDescent="0.2">
      <c r="A990" s="23"/>
      <c r="B990" s="23"/>
      <c r="C990" s="23"/>
      <c r="D990" s="23"/>
      <c r="E990" s="58"/>
      <c r="F990" s="58"/>
      <c r="G990" s="58"/>
      <c r="H990" s="58"/>
      <c r="I990" s="8"/>
      <c r="J990" s="58"/>
      <c r="K990" s="58"/>
      <c r="L990" s="58"/>
      <c r="M990" s="58"/>
      <c r="N990" s="58"/>
      <c r="O990" s="58"/>
      <c r="P990" s="58"/>
      <c r="Q990" s="58"/>
      <c r="R990" s="58"/>
      <c r="S990" s="58"/>
      <c r="T990" s="58"/>
      <c r="U990" s="58"/>
      <c r="V990" s="58"/>
      <c r="W990" s="58"/>
      <c r="X990" s="58"/>
      <c r="Y990" s="58"/>
    </row>
    <row r="991" spans="1:25" ht="18" customHeight="1" x14ac:dyDescent="0.2">
      <c r="A991" s="23"/>
      <c r="B991" s="23"/>
      <c r="C991" s="23"/>
      <c r="D991" s="23"/>
      <c r="E991" s="58"/>
      <c r="F991" s="58"/>
      <c r="G991" s="58"/>
      <c r="H991" s="58"/>
      <c r="I991" s="8"/>
      <c r="J991" s="58"/>
      <c r="K991" s="58"/>
      <c r="L991" s="58"/>
      <c r="M991" s="58"/>
      <c r="N991" s="58"/>
      <c r="O991" s="58"/>
      <c r="P991" s="58"/>
      <c r="Q991" s="58"/>
      <c r="R991" s="58"/>
      <c r="S991" s="58"/>
      <c r="T991" s="58"/>
      <c r="U991" s="58"/>
      <c r="V991" s="58"/>
      <c r="W991" s="58"/>
      <c r="X991" s="58"/>
      <c r="Y991" s="58"/>
    </row>
    <row r="992" spans="1:25" ht="18" customHeight="1" x14ac:dyDescent="0.2">
      <c r="A992" s="23"/>
      <c r="B992" s="23"/>
      <c r="C992" s="23"/>
      <c r="D992" s="23"/>
      <c r="E992" s="58"/>
      <c r="F992" s="58"/>
      <c r="G992" s="58"/>
      <c r="H992" s="58"/>
      <c r="I992" s="8"/>
      <c r="J992" s="58"/>
      <c r="K992" s="58"/>
      <c r="L992" s="58"/>
      <c r="M992" s="58"/>
      <c r="N992" s="58"/>
      <c r="O992" s="58"/>
      <c r="P992" s="58"/>
      <c r="Q992" s="58"/>
      <c r="R992" s="58"/>
      <c r="S992" s="58"/>
      <c r="T992" s="58"/>
      <c r="U992" s="58"/>
      <c r="V992" s="58"/>
      <c r="W992" s="58"/>
      <c r="X992" s="58"/>
      <c r="Y992" s="58"/>
    </row>
    <row r="993" spans="1:25" ht="18" customHeight="1" x14ac:dyDescent="0.2">
      <c r="A993" s="23"/>
      <c r="B993" s="23"/>
      <c r="C993" s="23"/>
      <c r="D993" s="23"/>
      <c r="E993" s="58"/>
      <c r="F993" s="58"/>
      <c r="G993" s="58"/>
      <c r="H993" s="58"/>
      <c r="I993" s="8"/>
      <c r="J993" s="58"/>
      <c r="K993" s="58"/>
      <c r="L993" s="58"/>
      <c r="M993" s="58"/>
      <c r="N993" s="58"/>
      <c r="O993" s="58"/>
      <c r="P993" s="58"/>
      <c r="Q993" s="58"/>
      <c r="R993" s="58"/>
      <c r="S993" s="58"/>
      <c r="T993" s="58"/>
      <c r="U993" s="58"/>
      <c r="V993" s="58"/>
      <c r="W993" s="58"/>
      <c r="X993" s="58"/>
      <c r="Y993" s="58"/>
    </row>
    <row r="994" spans="1:25" ht="18" customHeight="1" x14ac:dyDescent="0.2">
      <c r="A994" s="23"/>
      <c r="B994" s="23"/>
      <c r="C994" s="23"/>
      <c r="D994" s="23"/>
      <c r="E994" s="58"/>
      <c r="F994" s="58"/>
      <c r="G994" s="58"/>
      <c r="H994" s="58"/>
      <c r="I994" s="8"/>
      <c r="J994" s="58"/>
      <c r="K994" s="58"/>
      <c r="L994" s="58"/>
      <c r="M994" s="58"/>
      <c r="N994" s="58"/>
      <c r="O994" s="58"/>
      <c r="P994" s="58"/>
      <c r="Q994" s="58"/>
      <c r="R994" s="58"/>
      <c r="S994" s="58"/>
      <c r="T994" s="58"/>
      <c r="U994" s="58"/>
      <c r="V994" s="58"/>
      <c r="W994" s="58"/>
      <c r="X994" s="58"/>
      <c r="Y994" s="58"/>
    </row>
    <row r="995" spans="1:25" ht="18" customHeight="1" x14ac:dyDescent="0.2">
      <c r="A995" s="23"/>
      <c r="B995" s="23"/>
      <c r="C995" s="23"/>
      <c r="D995" s="23"/>
      <c r="E995" s="58"/>
      <c r="F995" s="58"/>
      <c r="G995" s="58"/>
      <c r="H995" s="58"/>
      <c r="I995" s="8"/>
      <c r="J995" s="58"/>
      <c r="K995" s="58"/>
      <c r="L995" s="58"/>
      <c r="M995" s="58"/>
      <c r="N995" s="58"/>
      <c r="O995" s="58"/>
      <c r="P995" s="58"/>
      <c r="Q995" s="58"/>
      <c r="R995" s="58"/>
      <c r="S995" s="58"/>
      <c r="T995" s="58"/>
      <c r="U995" s="58"/>
      <c r="V995" s="58"/>
      <c r="W995" s="58"/>
      <c r="X995" s="58"/>
      <c r="Y995" s="58"/>
    </row>
    <row r="996" spans="1:25" ht="18" customHeight="1" x14ac:dyDescent="0.2">
      <c r="A996" s="23"/>
      <c r="B996" s="23"/>
      <c r="C996" s="23"/>
      <c r="D996" s="23"/>
      <c r="E996" s="58"/>
      <c r="F996" s="58"/>
      <c r="G996" s="58"/>
      <c r="H996" s="58"/>
      <c r="I996" s="8"/>
      <c r="J996" s="58"/>
      <c r="K996" s="58"/>
      <c r="L996" s="58"/>
      <c r="M996" s="58"/>
      <c r="N996" s="58"/>
      <c r="O996" s="58"/>
      <c r="P996" s="58"/>
      <c r="Q996" s="58"/>
      <c r="R996" s="58"/>
      <c r="S996" s="58"/>
      <c r="T996" s="58"/>
      <c r="U996" s="58"/>
      <c r="V996" s="58"/>
      <c r="W996" s="58"/>
      <c r="X996" s="58"/>
      <c r="Y996" s="58"/>
    </row>
    <row r="997" spans="1:25" ht="18" customHeight="1" x14ac:dyDescent="0.2">
      <c r="A997" s="23"/>
      <c r="B997" s="23"/>
      <c r="C997" s="23"/>
      <c r="D997" s="23"/>
      <c r="E997" s="58"/>
      <c r="F997" s="58"/>
      <c r="G997" s="58"/>
      <c r="H997" s="58"/>
      <c r="I997" s="8"/>
      <c r="J997" s="58"/>
      <c r="K997" s="58"/>
      <c r="L997" s="58"/>
      <c r="M997" s="58"/>
      <c r="N997" s="58"/>
      <c r="O997" s="58"/>
      <c r="P997" s="58"/>
      <c r="Q997" s="58"/>
      <c r="R997" s="58"/>
      <c r="S997" s="58"/>
      <c r="T997" s="58"/>
      <c r="U997" s="58"/>
      <c r="V997" s="58"/>
      <c r="W997" s="58"/>
      <c r="X997" s="58"/>
      <c r="Y997" s="58"/>
    </row>
    <row r="998" spans="1:25" ht="18" customHeight="1" x14ac:dyDescent="0.2">
      <c r="A998" s="23"/>
      <c r="B998" s="23"/>
      <c r="C998" s="23"/>
      <c r="D998" s="23"/>
      <c r="E998" s="58"/>
      <c r="F998" s="58"/>
      <c r="G998" s="58"/>
      <c r="H998" s="58"/>
      <c r="I998" s="8"/>
      <c r="J998" s="58"/>
      <c r="K998" s="58"/>
      <c r="L998" s="58"/>
      <c r="M998" s="58"/>
      <c r="N998" s="58"/>
      <c r="O998" s="58"/>
      <c r="P998" s="58"/>
      <c r="Q998" s="58"/>
      <c r="R998" s="58"/>
      <c r="S998" s="58"/>
      <c r="T998" s="58"/>
      <c r="U998" s="58"/>
      <c r="V998" s="58"/>
      <c r="W998" s="58"/>
      <c r="X998" s="58"/>
      <c r="Y998" s="58"/>
    </row>
    <row r="999" spans="1:25" ht="18" customHeight="1" x14ac:dyDescent="0.2">
      <c r="A999" s="23"/>
      <c r="B999" s="23"/>
      <c r="C999" s="23"/>
      <c r="D999" s="23"/>
      <c r="E999" s="58"/>
      <c r="F999" s="58"/>
      <c r="G999" s="58"/>
      <c r="H999" s="58"/>
      <c r="I999" s="8"/>
      <c r="J999" s="58"/>
      <c r="K999" s="58"/>
      <c r="L999" s="58"/>
      <c r="M999" s="58"/>
      <c r="N999" s="58"/>
      <c r="O999" s="58"/>
      <c r="P999" s="58"/>
      <c r="Q999" s="58"/>
      <c r="R999" s="58"/>
      <c r="S999" s="58"/>
      <c r="T999" s="58"/>
      <c r="U999" s="58"/>
      <c r="V999" s="58"/>
      <c r="W999" s="58"/>
      <c r="X999" s="58"/>
      <c r="Y999" s="58"/>
    </row>
    <row r="1000" spans="1:25" ht="18" customHeight="1" x14ac:dyDescent="0.2">
      <c r="A1000" s="23"/>
      <c r="B1000" s="23"/>
      <c r="C1000" s="23"/>
      <c r="D1000" s="23"/>
      <c r="E1000" s="58"/>
      <c r="F1000" s="58"/>
      <c r="G1000" s="58"/>
      <c r="H1000" s="58"/>
      <c r="I1000" s="8"/>
      <c r="J1000" s="58"/>
      <c r="K1000" s="58"/>
      <c r="L1000" s="58"/>
      <c r="M1000" s="58"/>
      <c r="N1000" s="58"/>
      <c r="O1000" s="58"/>
      <c r="P1000" s="58"/>
      <c r="Q1000" s="58"/>
      <c r="R1000" s="58"/>
      <c r="S1000" s="58"/>
      <c r="T1000" s="58"/>
      <c r="U1000" s="58"/>
      <c r="V1000" s="58"/>
      <c r="W1000" s="58"/>
      <c r="X1000" s="58"/>
      <c r="Y1000" s="58"/>
    </row>
  </sheetData>
  <autoFilter ref="A1:I72" xr:uid="{00000000-0009-0000-0000-00001B000000}"/>
  <conditionalFormatting sqref="D1">
    <cfRule type="cellIs" dxfId="2" priority="1" operator="equal">
      <formula>0</formula>
    </cfRule>
  </conditionalFormatting>
  <conditionalFormatting sqref="F1">
    <cfRule type="cellIs" dxfId="1" priority="2" operator="equal">
      <formula>0</formula>
    </cfRule>
  </conditionalFormatting>
  <conditionalFormatting sqref="H1:I1">
    <cfRule type="cellIs" dxfId="0" priority="3" operator="equal">
      <formula>0</formula>
    </cfRule>
  </conditionalFormatting>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958"/>
  <sheetViews>
    <sheetView zoomScale="147" zoomScaleNormal="147" zoomScalePageLayoutView="147" workbookViewId="0">
      <pane ySplit="1" topLeftCell="A2" activePane="bottomLeft" state="frozen"/>
      <selection pane="bottomLeft" activeCell="N1" sqref="N1:N1048576"/>
    </sheetView>
  </sheetViews>
  <sheetFormatPr baseColWidth="10" defaultColWidth="11.1640625" defaultRowHeight="15" customHeight="1" x14ac:dyDescent="0.2"/>
  <cols>
    <col min="1" max="1" width="7.33203125" customWidth="1"/>
    <col min="2" max="2" width="6.1640625" customWidth="1"/>
    <col min="3" max="3" width="7.83203125" customWidth="1"/>
    <col min="4" max="4" width="17.83203125" customWidth="1"/>
    <col min="5" max="5" width="21.5" customWidth="1"/>
    <col min="6" max="6" width="17.6640625" customWidth="1"/>
    <col min="7" max="7" width="24.6640625" customWidth="1"/>
    <col min="8" max="8" width="25.1640625" customWidth="1"/>
    <col min="9" max="9" width="23.1640625" customWidth="1"/>
    <col min="10" max="10" width="15.6640625" customWidth="1"/>
    <col min="11" max="11" width="23.6640625" customWidth="1"/>
    <col min="12" max="12" width="30.1640625" customWidth="1"/>
    <col min="13" max="13" width="108.83203125" customWidth="1"/>
    <col min="14" max="33" width="10.83203125" customWidth="1"/>
  </cols>
  <sheetData>
    <row r="1" spans="1:33" ht="15.75" customHeight="1" x14ac:dyDescent="0.2">
      <c r="A1" s="9" t="s">
        <v>59</v>
      </c>
      <c r="B1" s="9" t="s">
        <v>60</v>
      </c>
      <c r="C1" s="9" t="s">
        <v>0</v>
      </c>
      <c r="D1" s="44" t="s">
        <v>126</v>
      </c>
      <c r="E1" s="45" t="s">
        <v>127</v>
      </c>
      <c r="F1" s="13" t="s">
        <v>128</v>
      </c>
      <c r="G1" s="46" t="s">
        <v>61</v>
      </c>
      <c r="H1" s="47" t="s">
        <v>62</v>
      </c>
      <c r="I1" s="46" t="s">
        <v>129</v>
      </c>
      <c r="J1" s="13" t="s">
        <v>130</v>
      </c>
      <c r="K1" s="13" t="s">
        <v>131</v>
      </c>
      <c r="L1" s="48" t="s">
        <v>132</v>
      </c>
      <c r="M1" s="9" t="s">
        <v>77</v>
      </c>
      <c r="N1" s="13"/>
      <c r="O1" s="13"/>
      <c r="P1" s="13"/>
      <c r="Q1" s="13"/>
      <c r="R1" s="13"/>
      <c r="S1" s="13"/>
      <c r="T1" s="13"/>
      <c r="U1" s="13"/>
      <c r="V1" s="13"/>
      <c r="W1" s="13"/>
      <c r="X1" s="13"/>
      <c r="Y1" s="13"/>
      <c r="Z1" s="13"/>
      <c r="AA1" s="13"/>
      <c r="AB1" s="13"/>
      <c r="AC1" s="13"/>
      <c r="AD1" s="13"/>
      <c r="AE1" s="13"/>
      <c r="AF1" s="13"/>
      <c r="AG1" s="13"/>
    </row>
    <row r="2" spans="1:33" ht="15.75" customHeight="1" x14ac:dyDescent="0.2">
      <c r="A2" s="49" t="s">
        <v>78</v>
      </c>
      <c r="B2" s="49">
        <v>2015</v>
      </c>
      <c r="C2" s="49" t="s">
        <v>3</v>
      </c>
      <c r="D2" s="50" t="s">
        <v>102</v>
      </c>
      <c r="E2" s="51" t="s">
        <v>102</v>
      </c>
      <c r="F2" s="52" t="s">
        <v>102</v>
      </c>
      <c r="G2" s="53">
        <f>331202-48983-126546-42085</f>
        <v>113588</v>
      </c>
      <c r="H2" s="53"/>
      <c r="I2" s="54">
        <f>Wireline!$G2/('Total Revenue (Millions)'!$D$2)*100</f>
        <v>49.766475933439068</v>
      </c>
      <c r="J2" s="55"/>
      <c r="K2" s="56"/>
      <c r="L2" s="56"/>
      <c r="M2" s="52" t="s">
        <v>133</v>
      </c>
      <c r="N2" s="56"/>
      <c r="O2" s="56"/>
      <c r="P2" s="56"/>
      <c r="Q2" s="56"/>
      <c r="R2" s="56"/>
      <c r="S2" s="56"/>
      <c r="T2" s="56"/>
      <c r="U2" s="56"/>
      <c r="V2" s="56"/>
      <c r="W2" s="56"/>
      <c r="X2" s="56"/>
      <c r="Y2" s="56"/>
      <c r="Z2" s="56"/>
      <c r="AA2" s="56"/>
      <c r="AB2" s="56"/>
      <c r="AC2" s="56"/>
      <c r="AD2" s="56"/>
      <c r="AE2" s="56"/>
      <c r="AF2" s="56"/>
      <c r="AG2" s="56"/>
    </row>
    <row r="3" spans="1:33" ht="15.75" customHeight="1" x14ac:dyDescent="0.2">
      <c r="A3" s="15" t="s">
        <v>78</v>
      </c>
      <c r="B3" s="15">
        <v>2015</v>
      </c>
      <c r="C3" s="15" t="s">
        <v>3</v>
      </c>
      <c r="D3" s="57" t="s">
        <v>101</v>
      </c>
      <c r="E3" s="58" t="s">
        <v>101</v>
      </c>
      <c r="F3" s="19" t="s">
        <v>101</v>
      </c>
      <c r="G3" s="59">
        <f>584089-303425-261896+52985</f>
        <v>71753</v>
      </c>
      <c r="H3" s="59"/>
      <c r="I3" s="60">
        <f>Wireline!$G3/('Total Revenue (Millions)'!$D$2)*100</f>
        <v>31.437246431419286</v>
      </c>
      <c r="J3" s="8"/>
      <c r="K3" s="8"/>
      <c r="L3" s="8"/>
      <c r="M3" s="19" t="s">
        <v>134</v>
      </c>
      <c r="N3" s="8"/>
      <c r="O3" s="8"/>
      <c r="P3" s="8"/>
      <c r="Q3" s="8"/>
      <c r="R3" s="8"/>
      <c r="S3" s="8"/>
      <c r="T3" s="8"/>
      <c r="U3" s="8"/>
      <c r="V3" s="8"/>
      <c r="W3" s="8"/>
      <c r="X3" s="8"/>
      <c r="Y3" s="8"/>
      <c r="Z3" s="8"/>
      <c r="AA3" s="8"/>
      <c r="AB3" s="8"/>
      <c r="AC3" s="8"/>
      <c r="AD3" s="8"/>
      <c r="AE3" s="8"/>
      <c r="AF3" s="8"/>
      <c r="AG3" s="8"/>
    </row>
    <row r="4" spans="1:33" ht="15.75" customHeight="1" x14ac:dyDescent="0.2">
      <c r="A4" s="15" t="s">
        <v>78</v>
      </c>
      <c r="B4" s="15">
        <v>2015</v>
      </c>
      <c r="C4" s="15" t="s">
        <v>3</v>
      </c>
      <c r="D4" s="57" t="s">
        <v>104</v>
      </c>
      <c r="E4" s="58" t="s">
        <v>104</v>
      </c>
      <c r="F4" s="19" t="s">
        <v>104</v>
      </c>
      <c r="G4" s="59">
        <f>232976-57030-105634-27411</f>
        <v>42901</v>
      </c>
      <c r="H4" s="59"/>
      <c r="I4" s="60">
        <f>Wireline!$G4/('Total Revenue (Millions)'!$D$2)*100</f>
        <v>18.796277635141649</v>
      </c>
      <c r="J4" s="8"/>
      <c r="K4" s="8"/>
      <c r="L4" s="8"/>
      <c r="M4" s="61" t="s">
        <v>135</v>
      </c>
      <c r="N4" s="8"/>
      <c r="O4" s="8"/>
      <c r="P4" s="8"/>
      <c r="Q4" s="8"/>
      <c r="R4" s="8"/>
      <c r="S4" s="8"/>
      <c r="T4" s="8"/>
      <c r="U4" s="8"/>
      <c r="V4" s="8"/>
      <c r="W4" s="8"/>
      <c r="X4" s="8"/>
      <c r="Y4" s="8"/>
      <c r="Z4" s="8"/>
      <c r="AA4" s="8"/>
      <c r="AB4" s="8"/>
      <c r="AC4" s="8"/>
      <c r="AD4" s="8"/>
      <c r="AE4" s="8"/>
      <c r="AF4" s="8"/>
      <c r="AG4" s="8"/>
    </row>
    <row r="5" spans="1:33" ht="15.75" customHeight="1" x14ac:dyDescent="0.2">
      <c r="A5" s="49" t="s">
        <v>78</v>
      </c>
      <c r="B5" s="49">
        <v>2016</v>
      </c>
      <c r="C5" s="49" t="s">
        <v>3</v>
      </c>
      <c r="D5" s="50" t="s">
        <v>102</v>
      </c>
      <c r="E5" s="51" t="s">
        <v>102</v>
      </c>
      <c r="F5" s="52" t="s">
        <v>102</v>
      </c>
      <c r="G5" s="53">
        <f>352285-44133-150405-47238</f>
        <v>110509</v>
      </c>
      <c r="H5" s="53"/>
      <c r="I5" s="54">
        <f>Wireline!$G5/('Total Revenue (Millions)'!$D$3)*100</f>
        <v>48.095905435047527</v>
      </c>
      <c r="J5" s="55"/>
      <c r="K5" s="56"/>
      <c r="L5" s="56"/>
      <c r="M5" s="52" t="s">
        <v>136</v>
      </c>
      <c r="N5" s="56"/>
      <c r="O5" s="56"/>
      <c r="P5" s="56"/>
      <c r="Q5" s="56"/>
      <c r="R5" s="56"/>
      <c r="S5" s="56"/>
      <c r="T5" s="56"/>
      <c r="U5" s="56"/>
      <c r="V5" s="56"/>
      <c r="W5" s="56"/>
      <c r="X5" s="56"/>
      <c r="Y5" s="56"/>
      <c r="Z5" s="56"/>
      <c r="AA5" s="56"/>
      <c r="AB5" s="56"/>
      <c r="AC5" s="56"/>
      <c r="AD5" s="56"/>
      <c r="AE5" s="56"/>
      <c r="AF5" s="56"/>
      <c r="AG5" s="56"/>
    </row>
    <row r="6" spans="1:33" ht="15.75" customHeight="1" x14ac:dyDescent="0.2">
      <c r="A6" s="15" t="s">
        <v>78</v>
      </c>
      <c r="B6" s="15">
        <v>2016</v>
      </c>
      <c r="C6" s="15" t="s">
        <v>3</v>
      </c>
      <c r="D6" s="57" t="s">
        <v>101</v>
      </c>
      <c r="E6" s="58" t="s">
        <v>101</v>
      </c>
      <c r="F6" s="19" t="s">
        <v>101</v>
      </c>
      <c r="G6" s="59">
        <f>623422-394937-209949+52586</f>
        <v>71122</v>
      </c>
      <c r="H6" s="59"/>
      <c r="I6" s="60">
        <f>Wireline!$G6/('Total Revenue (Millions)'!$D$3)*100</f>
        <v>30.953831691097104</v>
      </c>
      <c r="J6" s="8"/>
      <c r="K6" s="8"/>
      <c r="L6" s="8"/>
      <c r="M6" s="61" t="s">
        <v>137</v>
      </c>
      <c r="N6" s="8"/>
      <c r="O6" s="8"/>
      <c r="P6" s="8"/>
      <c r="Q6" s="8"/>
      <c r="R6" s="8"/>
      <c r="S6" s="8"/>
      <c r="T6" s="8"/>
      <c r="U6" s="8"/>
      <c r="V6" s="8"/>
      <c r="W6" s="8"/>
      <c r="X6" s="8"/>
      <c r="Y6" s="8"/>
      <c r="Z6" s="8"/>
      <c r="AA6" s="8"/>
      <c r="AB6" s="8"/>
      <c r="AC6" s="8"/>
      <c r="AD6" s="8"/>
      <c r="AE6" s="8"/>
      <c r="AF6" s="8"/>
      <c r="AG6" s="8"/>
    </row>
    <row r="7" spans="1:33" ht="15.75" customHeight="1" x14ac:dyDescent="0.2">
      <c r="A7" s="15" t="s">
        <v>78</v>
      </c>
      <c r="B7" s="15">
        <v>2016</v>
      </c>
      <c r="C7" s="15" t="s">
        <v>3</v>
      </c>
      <c r="D7" s="57" t="s">
        <v>104</v>
      </c>
      <c r="E7" s="58" t="s">
        <v>104</v>
      </c>
      <c r="F7" s="19" t="s">
        <v>104</v>
      </c>
      <c r="G7" s="59">
        <f>238033-47500-118209-24187</f>
        <v>48137</v>
      </c>
      <c r="H7" s="59"/>
      <c r="I7" s="60">
        <f>Wireline!$G7/('Total Revenue (Millions)'!$D$3)*100</f>
        <v>20.950262873855365</v>
      </c>
      <c r="J7" s="8"/>
      <c r="K7" s="8"/>
      <c r="L7" s="8"/>
      <c r="M7" s="61" t="s">
        <v>138</v>
      </c>
      <c r="N7" s="8"/>
      <c r="O7" s="8"/>
      <c r="P7" s="8"/>
      <c r="Q7" s="8"/>
      <c r="R7" s="8"/>
      <c r="S7" s="8"/>
      <c r="T7" s="8"/>
      <c r="U7" s="8"/>
      <c r="V7" s="8"/>
      <c r="W7" s="8"/>
      <c r="X7" s="8"/>
      <c r="Y7" s="8"/>
      <c r="Z7" s="8"/>
      <c r="AA7" s="8"/>
      <c r="AB7" s="8"/>
      <c r="AC7" s="8"/>
      <c r="AD7" s="8"/>
      <c r="AE7" s="8"/>
      <c r="AF7" s="8"/>
      <c r="AG7" s="8"/>
    </row>
    <row r="8" spans="1:33" ht="15.75" customHeight="1" x14ac:dyDescent="0.2">
      <c r="A8" s="49" t="s">
        <v>78</v>
      </c>
      <c r="B8" s="49">
        <v>2017</v>
      </c>
      <c r="C8" s="49" t="s">
        <v>3</v>
      </c>
      <c r="D8" s="50" t="s">
        <v>102</v>
      </c>
      <c r="E8" s="51" t="s">
        <v>102</v>
      </c>
      <c r="F8" s="52" t="s">
        <v>102</v>
      </c>
      <c r="G8" s="53">
        <f>366229-39415-172554-39828</f>
        <v>114432</v>
      </c>
      <c r="H8" s="53"/>
      <c r="I8" s="54">
        <f>Wireline!$G8/('Total Revenue (Millions)'!$D$4)*100</f>
        <v>47.071018695625348</v>
      </c>
      <c r="J8" s="55"/>
      <c r="K8" s="56"/>
      <c r="L8" s="56"/>
      <c r="M8" s="52" t="s">
        <v>139</v>
      </c>
      <c r="N8" s="56"/>
      <c r="O8" s="56"/>
      <c r="P8" s="56"/>
      <c r="Q8" s="56"/>
      <c r="R8" s="56"/>
      <c r="S8" s="56"/>
      <c r="T8" s="56"/>
      <c r="U8" s="56"/>
      <c r="V8" s="56"/>
      <c r="W8" s="56"/>
      <c r="X8" s="56"/>
      <c r="Y8" s="56"/>
      <c r="Z8" s="56"/>
      <c r="AA8" s="56"/>
      <c r="AB8" s="56"/>
      <c r="AC8" s="56"/>
      <c r="AD8" s="56"/>
      <c r="AE8" s="56"/>
      <c r="AF8" s="56"/>
      <c r="AG8" s="56"/>
    </row>
    <row r="9" spans="1:33" ht="15.75" customHeight="1" x14ac:dyDescent="0.2">
      <c r="A9" s="15" t="s">
        <v>78</v>
      </c>
      <c r="B9" s="15">
        <v>2017</v>
      </c>
      <c r="C9" s="15" t="s">
        <v>3</v>
      </c>
      <c r="D9" s="57" t="s">
        <v>101</v>
      </c>
      <c r="E9" s="58" t="s">
        <v>101</v>
      </c>
      <c r="F9" s="19" t="s">
        <v>101</v>
      </c>
      <c r="G9" s="59">
        <f>668351-493350-156918+60655</f>
        <v>78738</v>
      </c>
      <c r="H9" s="59"/>
      <c r="I9" s="60">
        <f>Wireline!$G9/('Total Revenue (Millions)'!$D$4)*100</f>
        <v>32.388474116122659</v>
      </c>
      <c r="J9" s="8"/>
      <c r="K9" s="8"/>
      <c r="L9" s="8"/>
      <c r="M9" s="61" t="s">
        <v>140</v>
      </c>
      <c r="N9" s="8"/>
      <c r="O9" s="8"/>
      <c r="P9" s="8"/>
      <c r="Q9" s="8"/>
      <c r="R9" s="8"/>
      <c r="S9" s="8"/>
      <c r="T9" s="8"/>
      <c r="U9" s="8"/>
      <c r="V9" s="8"/>
      <c r="W9" s="8"/>
      <c r="X9" s="8"/>
      <c r="Y9" s="8"/>
      <c r="Z9" s="8"/>
      <c r="AA9" s="8"/>
      <c r="AB9" s="8"/>
      <c r="AC9" s="8"/>
      <c r="AD9" s="8"/>
      <c r="AE9" s="8"/>
      <c r="AF9" s="8"/>
      <c r="AG9" s="8"/>
    </row>
    <row r="10" spans="1:33" ht="15.75" customHeight="1" x14ac:dyDescent="0.2">
      <c r="A10" s="15" t="s">
        <v>78</v>
      </c>
      <c r="B10" s="15">
        <v>2017</v>
      </c>
      <c r="C10" s="15" t="s">
        <v>3</v>
      </c>
      <c r="D10" s="57" t="s">
        <v>104</v>
      </c>
      <c r="E10" s="58" t="s">
        <v>104</v>
      </c>
      <c r="F10" s="19" t="s">
        <v>104</v>
      </c>
      <c r="G10" s="59">
        <f>249015-39154-137133-22793</f>
        <v>49935</v>
      </c>
      <c r="H10" s="59"/>
      <c r="I10" s="60">
        <f>Wireline!$G10/('Total Revenue (Millions)'!$D$4)*100</f>
        <v>20.54050718825199</v>
      </c>
      <c r="J10" s="8"/>
      <c r="K10" s="8"/>
      <c r="L10" s="8"/>
      <c r="M10" s="61" t="s">
        <v>141</v>
      </c>
      <c r="N10" s="8"/>
      <c r="O10" s="8"/>
      <c r="P10" s="8"/>
      <c r="Q10" s="8"/>
      <c r="R10" s="8"/>
      <c r="S10" s="8"/>
      <c r="T10" s="8"/>
      <c r="U10" s="8"/>
      <c r="V10" s="8"/>
      <c r="W10" s="8"/>
      <c r="X10" s="8"/>
      <c r="Y10" s="8"/>
      <c r="Z10" s="8"/>
      <c r="AA10" s="8"/>
      <c r="AB10" s="8"/>
      <c r="AC10" s="8"/>
      <c r="AD10" s="8"/>
      <c r="AE10" s="8"/>
      <c r="AF10" s="8"/>
      <c r="AG10" s="8"/>
    </row>
    <row r="11" spans="1:33" ht="15.75" customHeight="1" x14ac:dyDescent="0.2">
      <c r="A11" s="49" t="s">
        <v>78</v>
      </c>
      <c r="B11" s="49">
        <v>2018</v>
      </c>
      <c r="C11" s="49" t="s">
        <v>3</v>
      </c>
      <c r="D11" s="50" t="s">
        <v>102</v>
      </c>
      <c r="E11" s="51" t="s">
        <v>102</v>
      </c>
      <c r="F11" s="52" t="s">
        <v>102</v>
      </c>
      <c r="G11" s="53">
        <f>377124-31088-190871-31753</f>
        <v>123412</v>
      </c>
      <c r="H11" s="53"/>
      <c r="I11" s="54">
        <f>Wireline!$G11/('Total Revenue (Millions)'!$D$5)*100</f>
        <v>44.390570259051707</v>
      </c>
      <c r="J11" s="55"/>
      <c r="K11" s="56"/>
      <c r="L11" s="56"/>
      <c r="M11" s="52" t="s">
        <v>142</v>
      </c>
      <c r="N11" s="56"/>
      <c r="O11" s="56"/>
      <c r="P11" s="56"/>
      <c r="Q11" s="56"/>
      <c r="R11" s="56"/>
      <c r="S11" s="56"/>
      <c r="T11" s="56"/>
      <c r="U11" s="56"/>
      <c r="V11" s="56"/>
      <c r="W11" s="56"/>
      <c r="X11" s="56"/>
      <c r="Y11" s="56"/>
      <c r="Z11" s="56"/>
      <c r="AA11" s="56"/>
      <c r="AB11" s="56"/>
      <c r="AC11" s="56"/>
      <c r="AD11" s="56"/>
      <c r="AE11" s="56"/>
      <c r="AF11" s="56"/>
      <c r="AG11" s="56"/>
    </row>
    <row r="12" spans="1:33" ht="15.75" customHeight="1" x14ac:dyDescent="0.2">
      <c r="A12" s="15" t="s">
        <v>78</v>
      </c>
      <c r="B12" s="15">
        <v>2018</v>
      </c>
      <c r="C12" s="15" t="s">
        <v>3</v>
      </c>
      <c r="D12" s="57" t="s">
        <v>101</v>
      </c>
      <c r="E12" s="58" t="s">
        <v>101</v>
      </c>
      <c r="F12" s="19" t="s">
        <v>101</v>
      </c>
      <c r="G12" s="59">
        <f>670907-108083-542083+75701</f>
        <v>96442</v>
      </c>
      <c r="H12" s="59"/>
      <c r="I12" s="60">
        <f>Wireline!$G12/('Total Revenue (Millions)'!$D$5)*100</f>
        <v>34.689619947196903</v>
      </c>
      <c r="J12" s="8"/>
      <c r="K12" s="8"/>
      <c r="L12" s="8"/>
      <c r="M12" s="61" t="s">
        <v>143</v>
      </c>
      <c r="N12" s="8"/>
      <c r="O12" s="8"/>
      <c r="P12" s="8"/>
      <c r="Q12" s="8"/>
      <c r="R12" s="8"/>
      <c r="S12" s="8"/>
      <c r="T12" s="8"/>
      <c r="U12" s="8"/>
      <c r="V12" s="8"/>
      <c r="W12" s="8"/>
      <c r="X12" s="8"/>
      <c r="Y12" s="8"/>
      <c r="Z12" s="8"/>
      <c r="AA12" s="8"/>
      <c r="AB12" s="8"/>
      <c r="AC12" s="8"/>
      <c r="AD12" s="8"/>
      <c r="AE12" s="8"/>
      <c r="AF12" s="8"/>
      <c r="AG12" s="8"/>
    </row>
    <row r="13" spans="1:33" ht="15.75" customHeight="1" x14ac:dyDescent="0.2">
      <c r="A13" s="15" t="s">
        <v>78</v>
      </c>
      <c r="B13" s="15">
        <v>2018</v>
      </c>
      <c r="C13" s="15" t="s">
        <v>3</v>
      </c>
      <c r="D13" s="57" t="s">
        <v>104</v>
      </c>
      <c r="E13" s="58" t="s">
        <v>104</v>
      </c>
      <c r="F13" s="19" t="s">
        <v>104</v>
      </c>
      <c r="G13" s="59">
        <f>263683-32486-148431-24606</f>
        <v>58160</v>
      </c>
      <c r="H13" s="59"/>
      <c r="I13" s="60">
        <f>Wireline!$G13/('Total Revenue (Millions)'!$D$5)*100</f>
        <v>20.919809793751394</v>
      </c>
      <c r="J13" s="8"/>
      <c r="K13" s="8"/>
      <c r="L13" s="8"/>
      <c r="M13" s="61" t="s">
        <v>144</v>
      </c>
      <c r="N13" s="8"/>
      <c r="O13" s="8"/>
      <c r="P13" s="8"/>
      <c r="Q13" s="8"/>
      <c r="R13" s="8"/>
      <c r="S13" s="8"/>
      <c r="T13" s="8"/>
      <c r="U13" s="8"/>
      <c r="V13" s="8"/>
      <c r="W13" s="8"/>
      <c r="X13" s="8"/>
      <c r="Y13" s="8"/>
      <c r="Z13" s="8"/>
      <c r="AA13" s="8"/>
      <c r="AB13" s="8"/>
      <c r="AC13" s="8"/>
      <c r="AD13" s="8"/>
      <c r="AE13" s="8"/>
      <c r="AF13" s="8"/>
      <c r="AG13" s="8"/>
    </row>
    <row r="14" spans="1:33" ht="15.75" customHeight="1" x14ac:dyDescent="0.2">
      <c r="A14" s="49" t="s">
        <v>78</v>
      </c>
      <c r="B14" s="49">
        <v>2019</v>
      </c>
      <c r="C14" s="49" t="s">
        <v>3</v>
      </c>
      <c r="D14" s="50" t="s">
        <v>102</v>
      </c>
      <c r="E14" s="51" t="s">
        <v>102</v>
      </c>
      <c r="F14" s="52" t="s">
        <v>102</v>
      </c>
      <c r="G14" s="53">
        <f>375734-26721-197244-23743-12082</f>
        <v>115944</v>
      </c>
      <c r="H14" s="53">
        <f t="shared" ref="H14:H16" si="0">G14/6.91</f>
        <v>16779.160636758323</v>
      </c>
      <c r="I14" s="54">
        <f>Wireline!$G14/('Total Revenue (Millions)'!$D$6)*100</f>
        <v>42.80872242857459</v>
      </c>
      <c r="J14" s="55"/>
      <c r="K14" s="56"/>
      <c r="L14" s="56"/>
      <c r="M14" s="52" t="s">
        <v>145</v>
      </c>
      <c r="N14" s="56"/>
      <c r="O14" s="56"/>
      <c r="P14" s="56"/>
      <c r="Q14" s="56"/>
      <c r="R14" s="56"/>
      <c r="S14" s="56"/>
      <c r="T14" s="56"/>
      <c r="U14" s="56"/>
      <c r="V14" s="56"/>
      <c r="W14" s="56"/>
      <c r="X14" s="56"/>
      <c r="Y14" s="56"/>
      <c r="Z14" s="56"/>
      <c r="AA14" s="56"/>
      <c r="AB14" s="56"/>
      <c r="AC14" s="56"/>
      <c r="AD14" s="56"/>
      <c r="AE14" s="56"/>
      <c r="AF14" s="56"/>
      <c r="AG14" s="56"/>
    </row>
    <row r="15" spans="1:33" ht="15.75" customHeight="1" x14ac:dyDescent="0.2">
      <c r="A15" s="15" t="s">
        <v>78</v>
      </c>
      <c r="B15" s="15">
        <v>2019</v>
      </c>
      <c r="C15" s="15" t="s">
        <v>3</v>
      </c>
      <c r="D15" s="57" t="s">
        <v>101</v>
      </c>
      <c r="E15" s="58" t="s">
        <v>101</v>
      </c>
      <c r="F15" s="19" t="s">
        <v>101</v>
      </c>
      <c r="G15" s="59">
        <f>674392-565025-88624+82543-13091</f>
        <v>90195</v>
      </c>
      <c r="H15" s="59">
        <f t="shared" si="0"/>
        <v>13052.821997105644</v>
      </c>
      <c r="I15" s="60">
        <f>Wireline!$G15/('Total Revenue (Millions)'!$D$6)*100</f>
        <v>33.301703576254795</v>
      </c>
      <c r="J15" s="62"/>
      <c r="K15" s="8"/>
      <c r="L15" s="8"/>
      <c r="M15" s="61" t="s">
        <v>146</v>
      </c>
      <c r="N15" s="8"/>
      <c r="O15" s="8"/>
      <c r="P15" s="8"/>
      <c r="Q15" s="8"/>
      <c r="R15" s="8"/>
      <c r="S15" s="8"/>
      <c r="T15" s="8"/>
      <c r="U15" s="8"/>
      <c r="V15" s="8"/>
      <c r="W15" s="8"/>
      <c r="X15" s="8"/>
      <c r="Y15" s="8"/>
      <c r="Z15" s="8"/>
      <c r="AA15" s="8"/>
      <c r="AB15" s="8"/>
      <c r="AC15" s="8"/>
      <c r="AD15" s="8"/>
      <c r="AE15" s="8"/>
      <c r="AF15" s="8"/>
      <c r="AG15" s="8"/>
    </row>
    <row r="16" spans="1:33" ht="15.75" customHeight="1" x14ac:dyDescent="0.2">
      <c r="A16" s="15" t="s">
        <v>78</v>
      </c>
      <c r="B16" s="15">
        <v>2019</v>
      </c>
      <c r="C16" s="15" t="s">
        <v>3</v>
      </c>
      <c r="D16" s="57" t="s">
        <v>104</v>
      </c>
      <c r="E16" s="58" t="s">
        <v>104</v>
      </c>
      <c r="F16" s="19" t="s">
        <v>104</v>
      </c>
      <c r="G16" s="59">
        <f>264387-26440-146534-21251-5459</f>
        <v>64703</v>
      </c>
      <c r="H16" s="59">
        <f t="shared" si="0"/>
        <v>9363.6758321273519</v>
      </c>
      <c r="I16" s="60">
        <f>Wireline!$G16/('Total Revenue (Millions)'!$D$6)*100</f>
        <v>23.889573995170615</v>
      </c>
      <c r="J16" s="62"/>
      <c r="K16" s="8"/>
      <c r="L16" s="8"/>
      <c r="M16" s="19" t="s">
        <v>147</v>
      </c>
      <c r="N16" s="8"/>
      <c r="O16" s="8"/>
      <c r="P16" s="8"/>
      <c r="Q16" s="8"/>
      <c r="R16" s="8"/>
      <c r="S16" s="8"/>
      <c r="T16" s="8"/>
      <c r="U16" s="8"/>
      <c r="V16" s="8"/>
      <c r="W16" s="8"/>
      <c r="X16" s="8"/>
      <c r="Y16" s="8"/>
      <c r="Z16" s="8"/>
      <c r="AA16" s="8"/>
      <c r="AB16" s="8"/>
      <c r="AC16" s="8"/>
      <c r="AD16" s="8"/>
      <c r="AE16" s="8"/>
      <c r="AF16" s="8"/>
      <c r="AG16" s="8"/>
    </row>
    <row r="17" spans="1:33" ht="15.75" customHeight="1" x14ac:dyDescent="0.2">
      <c r="A17" s="49" t="s">
        <v>78</v>
      </c>
      <c r="B17" s="49">
        <v>2020</v>
      </c>
      <c r="C17" s="49" t="s">
        <v>3</v>
      </c>
      <c r="D17" s="50" t="s">
        <v>102</v>
      </c>
      <c r="E17" s="51" t="s">
        <v>102</v>
      </c>
      <c r="F17" s="52" t="s">
        <v>102</v>
      </c>
      <c r="G17" s="53">
        <f>393561-24832-208019-25168-15201-12320</f>
        <v>108021</v>
      </c>
      <c r="H17" s="53">
        <f t="shared" ref="H17:H19" si="1">G17/6.9</f>
        <v>15655.217391304346</v>
      </c>
      <c r="I17" s="54">
        <f>Wireline!$G17/('Total Revenue (Millions)'!$D$7)*100</f>
        <v>37.425812553919073</v>
      </c>
      <c r="J17" s="55"/>
      <c r="K17" s="56"/>
      <c r="L17" s="56"/>
      <c r="M17" s="63" t="s">
        <v>148</v>
      </c>
      <c r="N17" s="56"/>
      <c r="O17" s="56"/>
      <c r="P17" s="56"/>
      <c r="Q17" s="56"/>
      <c r="R17" s="56"/>
      <c r="S17" s="56"/>
      <c r="T17" s="56"/>
      <c r="U17" s="56"/>
      <c r="V17" s="56"/>
      <c r="W17" s="56"/>
      <c r="X17" s="56"/>
      <c r="Y17" s="56"/>
      <c r="Z17" s="56"/>
      <c r="AA17" s="56"/>
      <c r="AB17" s="56"/>
      <c r="AC17" s="56"/>
      <c r="AD17" s="56"/>
      <c r="AE17" s="56"/>
      <c r="AF17" s="56"/>
      <c r="AG17" s="56"/>
    </row>
    <row r="18" spans="1:33" ht="15.75" customHeight="1" x14ac:dyDescent="0.2">
      <c r="A18" s="15" t="s">
        <v>78</v>
      </c>
      <c r="B18" s="15">
        <v>2020</v>
      </c>
      <c r="C18" s="15" t="s">
        <v>3</v>
      </c>
      <c r="D18" s="57" t="s">
        <v>101</v>
      </c>
      <c r="E18" s="58" t="s">
        <v>101</v>
      </c>
      <c r="F18" s="19" t="s">
        <v>101</v>
      </c>
      <c r="G18" s="59">
        <f>695692-597010-78782+101038-14988</f>
        <v>105950</v>
      </c>
      <c r="H18" s="59">
        <f t="shared" si="1"/>
        <v>15355.072463768116</v>
      </c>
      <c r="I18" s="60">
        <f>Wireline!$G18/('Total Revenue (Millions)'!$D$7)*100</f>
        <v>36.70827746537919</v>
      </c>
      <c r="J18" s="62"/>
      <c r="K18" s="8"/>
      <c r="L18" s="8"/>
      <c r="M18" s="64" t="s">
        <v>149</v>
      </c>
      <c r="N18" s="8"/>
      <c r="O18" s="8"/>
      <c r="P18" s="8"/>
      <c r="Q18" s="8"/>
      <c r="R18" s="8"/>
      <c r="S18" s="8"/>
      <c r="T18" s="8"/>
      <c r="U18" s="8"/>
      <c r="V18" s="8"/>
      <c r="W18" s="8"/>
      <c r="X18" s="8"/>
      <c r="Y18" s="8"/>
      <c r="Z18" s="8"/>
      <c r="AA18" s="8"/>
      <c r="AB18" s="8"/>
      <c r="AC18" s="8"/>
      <c r="AD18" s="8"/>
      <c r="AE18" s="8"/>
      <c r="AF18" s="8"/>
      <c r="AG18" s="8"/>
    </row>
    <row r="19" spans="1:33" ht="15.75" customHeight="1" x14ac:dyDescent="0.2">
      <c r="A19" s="15" t="s">
        <v>78</v>
      </c>
      <c r="B19" s="15">
        <v>2020</v>
      </c>
      <c r="C19" s="15" t="s">
        <v>3</v>
      </c>
      <c r="D19" s="57" t="s">
        <v>104</v>
      </c>
      <c r="E19" s="58" t="s">
        <v>104</v>
      </c>
      <c r="F19" s="19" t="s">
        <v>104</v>
      </c>
      <c r="G19" s="59">
        <f>275814-23183-150730-21287-5958</f>
        <v>74656</v>
      </c>
      <c r="H19" s="59">
        <f t="shared" si="1"/>
        <v>10819.710144927536</v>
      </c>
      <c r="I19" s="60">
        <f>Wireline!$G19/('Total Revenue (Millions)'!$D$7)*100</f>
        <v>25.865909980701733</v>
      </c>
      <c r="J19" s="8"/>
      <c r="K19" s="8"/>
      <c r="L19" s="8"/>
      <c r="M19" s="19" t="s">
        <v>150</v>
      </c>
      <c r="N19" s="8"/>
      <c r="O19" s="8"/>
      <c r="P19" s="8"/>
      <c r="Q19" s="8"/>
      <c r="R19" s="8"/>
      <c r="S19" s="8"/>
      <c r="T19" s="8"/>
      <c r="U19" s="8"/>
      <c r="V19" s="8"/>
      <c r="W19" s="8"/>
      <c r="X19" s="8"/>
      <c r="Y19" s="8"/>
      <c r="Z19" s="8"/>
      <c r="AA19" s="8"/>
      <c r="AB19" s="8"/>
      <c r="AC19" s="8"/>
      <c r="AD19" s="8"/>
      <c r="AE19" s="8"/>
      <c r="AF19" s="8"/>
      <c r="AG19" s="8"/>
    </row>
    <row r="20" spans="1:33" ht="15.75" customHeight="1" x14ac:dyDescent="0.2">
      <c r="A20" s="49" t="s">
        <v>78</v>
      </c>
      <c r="B20" s="49">
        <v>2021</v>
      </c>
      <c r="C20" s="49" t="s">
        <v>3</v>
      </c>
      <c r="D20" s="50" t="s">
        <v>101</v>
      </c>
      <c r="E20" s="51" t="s">
        <v>101</v>
      </c>
      <c r="F20" s="52" t="s">
        <v>101</v>
      </c>
      <c r="G20" s="53">
        <f>751409-76163-31100-392859-94230-15201</f>
        <v>141856</v>
      </c>
      <c r="H20" s="53">
        <f t="shared" ref="H20:H22" si="2">G20/6.452</f>
        <v>21986.360818350899</v>
      </c>
      <c r="I20" s="54">
        <f>Wireline!$G20/('Total Revenue (Millions)'!$D$8)*100</f>
        <v>40.212606125891178</v>
      </c>
      <c r="J20" s="56"/>
      <c r="K20" s="56"/>
      <c r="L20" s="56"/>
      <c r="M20" s="65" t="s">
        <v>151</v>
      </c>
      <c r="N20" s="56"/>
      <c r="O20" s="56"/>
      <c r="P20" s="56"/>
      <c r="Q20" s="56"/>
      <c r="R20" s="56"/>
      <c r="S20" s="56"/>
      <c r="T20" s="56"/>
      <c r="U20" s="56"/>
      <c r="V20" s="56"/>
      <c r="W20" s="56"/>
      <c r="X20" s="56"/>
      <c r="Y20" s="56"/>
      <c r="Z20" s="56"/>
      <c r="AA20" s="56"/>
      <c r="AB20" s="56"/>
      <c r="AC20" s="56"/>
      <c r="AD20" s="56"/>
      <c r="AE20" s="56"/>
      <c r="AF20" s="56"/>
      <c r="AG20" s="56"/>
    </row>
    <row r="21" spans="1:33" ht="15.75" customHeight="1" x14ac:dyDescent="0.2">
      <c r="A21" s="15" t="s">
        <v>78</v>
      </c>
      <c r="B21" s="15">
        <v>2021</v>
      </c>
      <c r="C21" s="15" t="s">
        <v>3</v>
      </c>
      <c r="D21" s="57" t="s">
        <v>102</v>
      </c>
      <c r="E21" s="58" t="s">
        <v>102</v>
      </c>
      <c r="F21" s="19" t="s">
        <v>102</v>
      </c>
      <c r="G21" s="59">
        <f>402827-184157-76548-11842</f>
        <v>130280</v>
      </c>
      <c r="H21" s="59">
        <f t="shared" si="2"/>
        <v>20192.188468691878</v>
      </c>
      <c r="I21" s="60">
        <f>Wireline!$G21/('Total Revenue (Millions)'!$D$8)*100</f>
        <v>36.931101441469529</v>
      </c>
      <c r="J21" s="8"/>
      <c r="K21" s="8"/>
      <c r="L21" s="8"/>
      <c r="M21" s="61" t="s">
        <v>152</v>
      </c>
      <c r="N21" s="8"/>
      <c r="O21" s="8"/>
      <c r="P21" s="8"/>
      <c r="Q21" s="8"/>
      <c r="R21" s="8"/>
      <c r="S21" s="8"/>
      <c r="T21" s="8"/>
      <c r="U21" s="8"/>
      <c r="V21" s="8"/>
      <c r="W21" s="8"/>
      <c r="X21" s="8"/>
      <c r="Y21" s="8"/>
      <c r="Z21" s="8"/>
      <c r="AA21" s="8"/>
      <c r="AB21" s="8"/>
      <c r="AC21" s="8"/>
      <c r="AD21" s="8"/>
      <c r="AE21" s="8"/>
      <c r="AF21" s="8"/>
      <c r="AG21" s="8"/>
    </row>
    <row r="22" spans="1:33" ht="15.75" customHeight="1" x14ac:dyDescent="0.2">
      <c r="A22" s="15" t="s">
        <v>78</v>
      </c>
      <c r="B22" s="15">
        <v>2021</v>
      </c>
      <c r="C22" s="15" t="s">
        <v>3</v>
      </c>
      <c r="D22" s="57" t="s">
        <v>104</v>
      </c>
      <c r="E22" s="58" t="s">
        <v>104</v>
      </c>
      <c r="F22" s="19" t="s">
        <v>104</v>
      </c>
      <c r="G22" s="59">
        <f>296150-164100-44800-6621</f>
        <v>80629</v>
      </c>
      <c r="H22" s="59">
        <f t="shared" si="2"/>
        <v>12496.745195288282</v>
      </c>
      <c r="I22" s="60">
        <f>Wireline!$G22/('Total Revenue (Millions)'!$D$8)*100</f>
        <v>22.856292432639293</v>
      </c>
      <c r="J22" s="8"/>
      <c r="K22" s="8"/>
      <c r="L22" s="8"/>
      <c r="M22" s="61" t="s">
        <v>153</v>
      </c>
      <c r="N22" s="8"/>
      <c r="O22" s="8"/>
      <c r="P22" s="8"/>
      <c r="Q22" s="8"/>
      <c r="R22" s="8"/>
      <c r="S22" s="8"/>
      <c r="T22" s="8"/>
      <c r="U22" s="8"/>
      <c r="V22" s="8"/>
      <c r="W22" s="8"/>
      <c r="X22" s="8"/>
      <c r="Y22" s="8"/>
      <c r="Z22" s="8"/>
      <c r="AA22" s="8"/>
      <c r="AB22" s="8"/>
      <c r="AC22" s="8"/>
      <c r="AD22" s="8"/>
      <c r="AE22" s="8"/>
      <c r="AF22" s="8"/>
      <c r="AG22" s="8"/>
    </row>
    <row r="23" spans="1:33" ht="15.75" customHeight="1" x14ac:dyDescent="0.2">
      <c r="A23" s="49" t="s">
        <v>78</v>
      </c>
      <c r="B23" s="49">
        <v>2022</v>
      </c>
      <c r="C23" s="49" t="s">
        <v>3</v>
      </c>
      <c r="D23" s="50" t="s">
        <v>101</v>
      </c>
      <c r="E23" s="51" t="s">
        <v>101</v>
      </c>
      <c r="F23" s="52" t="s">
        <v>101</v>
      </c>
      <c r="G23" s="53">
        <f>182461+22258-16892</f>
        <v>187827</v>
      </c>
      <c r="H23" s="53"/>
      <c r="I23" s="54">
        <f>Wireline!$G23/('Total Revenue (Millions)'!$D$9)*100</f>
        <v>45.845232341871331</v>
      </c>
      <c r="J23" s="56"/>
      <c r="K23" s="56"/>
      <c r="L23" s="56"/>
      <c r="M23" s="65" t="s">
        <v>154</v>
      </c>
      <c r="N23" s="56"/>
      <c r="O23" s="56"/>
      <c r="P23" s="56"/>
      <c r="Q23" s="56"/>
      <c r="R23" s="56"/>
      <c r="S23" s="56"/>
      <c r="T23" s="56"/>
      <c r="U23" s="56"/>
      <c r="V23" s="56"/>
      <c r="W23" s="56"/>
      <c r="X23" s="56"/>
      <c r="Y23" s="56"/>
      <c r="Z23" s="56"/>
      <c r="AA23" s="56"/>
      <c r="AB23" s="56"/>
      <c r="AC23" s="56"/>
      <c r="AD23" s="56"/>
      <c r="AE23" s="56"/>
      <c r="AF23" s="56"/>
      <c r="AG23" s="56"/>
    </row>
    <row r="24" spans="1:33" ht="15.75" customHeight="1" x14ac:dyDescent="0.2">
      <c r="A24" s="15" t="s">
        <v>78</v>
      </c>
      <c r="B24" s="15">
        <v>2022</v>
      </c>
      <c r="C24" s="15" t="s">
        <v>3</v>
      </c>
      <c r="D24" s="57" t="s">
        <v>102</v>
      </c>
      <c r="E24" s="58" t="s">
        <v>102</v>
      </c>
      <c r="F24" s="19" t="s">
        <v>102</v>
      </c>
      <c r="G24" s="59">
        <f>434928-191026-118534-12531</f>
        <v>112837</v>
      </c>
      <c r="H24" s="59"/>
      <c r="I24" s="60">
        <f>Wireline!$G24/('Total Revenue (Millions)'!$D$9)*100</f>
        <v>27.541506182602792</v>
      </c>
      <c r="J24" s="8"/>
      <c r="K24" s="8"/>
      <c r="L24" s="8"/>
      <c r="M24" s="61" t="s">
        <v>155</v>
      </c>
      <c r="N24" s="8"/>
      <c r="O24" s="8"/>
      <c r="P24" s="8"/>
      <c r="Q24" s="8"/>
      <c r="R24" s="8"/>
      <c r="S24" s="8"/>
      <c r="T24" s="8"/>
      <c r="U24" s="8"/>
      <c r="V24" s="8"/>
      <c r="W24" s="8"/>
      <c r="X24" s="8"/>
      <c r="Y24" s="8"/>
      <c r="Z24" s="8"/>
      <c r="AA24" s="8"/>
      <c r="AB24" s="8"/>
      <c r="AC24" s="8"/>
      <c r="AD24" s="8"/>
      <c r="AE24" s="8"/>
      <c r="AF24" s="8"/>
      <c r="AG24" s="8"/>
    </row>
    <row r="25" spans="1:33" ht="15.75" customHeight="1" x14ac:dyDescent="0.2">
      <c r="A25" s="15" t="s">
        <v>78</v>
      </c>
      <c r="B25" s="15">
        <v>2022</v>
      </c>
      <c r="C25" s="15" t="s">
        <v>3</v>
      </c>
      <c r="D25" s="57" t="s">
        <v>104</v>
      </c>
      <c r="E25" s="58" t="s">
        <v>104</v>
      </c>
      <c r="F25" s="19" t="s">
        <v>104</v>
      </c>
      <c r="G25" s="59">
        <f>319348-21303-155918-26170-6923</f>
        <v>109034</v>
      </c>
      <c r="H25" s="59"/>
      <c r="I25" s="60">
        <f>Wireline!$G25/('Total Revenue (Millions)'!$D$9)*100</f>
        <v>26.613261475525874</v>
      </c>
      <c r="J25" s="8"/>
      <c r="K25" s="8"/>
      <c r="L25" s="8"/>
      <c r="M25" s="19" t="s">
        <v>156</v>
      </c>
      <c r="N25" s="8"/>
      <c r="O25" s="8"/>
      <c r="P25" s="8"/>
      <c r="Q25" s="8"/>
      <c r="R25" s="8"/>
      <c r="S25" s="8"/>
      <c r="T25" s="8"/>
      <c r="U25" s="8"/>
      <c r="V25" s="8"/>
      <c r="W25" s="8"/>
      <c r="X25" s="8"/>
      <c r="Y25" s="8"/>
      <c r="Z25" s="8"/>
      <c r="AA25" s="8"/>
      <c r="AB25" s="8"/>
      <c r="AC25" s="8"/>
      <c r="AD25" s="8"/>
      <c r="AE25" s="8"/>
      <c r="AF25" s="8"/>
      <c r="AG25" s="8"/>
    </row>
    <row r="26" spans="1:33" ht="15.75" customHeight="1" x14ac:dyDescent="0.2">
      <c r="A26" s="23"/>
      <c r="B26" s="23"/>
      <c r="C26" s="16"/>
      <c r="D26" s="66"/>
      <c r="E26" s="66"/>
      <c r="F26" s="66"/>
      <c r="G26" s="59"/>
      <c r="H26" s="59"/>
      <c r="I26" s="21"/>
      <c r="J26" s="18"/>
      <c r="K26" s="18"/>
      <c r="L26" s="18"/>
      <c r="M26" s="67"/>
      <c r="N26" s="58"/>
      <c r="O26" s="58"/>
      <c r="P26" s="58"/>
      <c r="Q26" s="58"/>
      <c r="R26" s="58"/>
      <c r="S26" s="58"/>
      <c r="T26" s="58"/>
      <c r="U26" s="58"/>
      <c r="V26" s="58"/>
      <c r="W26" s="58"/>
      <c r="X26" s="58"/>
      <c r="Y26" s="58"/>
      <c r="Z26" s="58"/>
      <c r="AA26" s="58"/>
      <c r="AB26" s="58"/>
      <c r="AC26" s="58"/>
      <c r="AD26" s="58"/>
      <c r="AE26" s="58"/>
      <c r="AF26" s="58"/>
      <c r="AG26" s="58"/>
    </row>
    <row r="27" spans="1:33" ht="15.75" customHeight="1" x14ac:dyDescent="0.2">
      <c r="A27" s="23"/>
      <c r="B27" s="23"/>
      <c r="C27" s="23"/>
      <c r="D27" s="66"/>
      <c r="E27" s="66"/>
      <c r="F27" s="66"/>
      <c r="G27" s="59"/>
      <c r="H27" s="59"/>
      <c r="I27" s="21"/>
      <c r="J27" s="18"/>
      <c r="K27" s="18"/>
      <c r="L27" s="18"/>
      <c r="M27" s="58"/>
      <c r="N27" s="58"/>
      <c r="O27" s="58"/>
      <c r="P27" s="58"/>
      <c r="Q27" s="58"/>
      <c r="R27" s="58"/>
      <c r="S27" s="58"/>
      <c r="T27" s="58"/>
      <c r="U27" s="58"/>
      <c r="V27" s="58"/>
      <c r="W27" s="58"/>
      <c r="X27" s="58"/>
      <c r="Y27" s="58"/>
      <c r="Z27" s="58"/>
      <c r="AA27" s="58"/>
      <c r="AB27" s="58"/>
      <c r="AC27" s="58"/>
      <c r="AD27" s="58"/>
      <c r="AE27" s="58"/>
      <c r="AF27" s="58"/>
      <c r="AG27" s="58"/>
    </row>
    <row r="28" spans="1:33" ht="15.75" customHeight="1" x14ac:dyDescent="0.2">
      <c r="A28" s="23"/>
      <c r="B28" s="23"/>
      <c r="C28" s="23"/>
      <c r="D28" s="66"/>
      <c r="E28" s="58"/>
      <c r="F28" s="58"/>
      <c r="G28" s="59"/>
      <c r="H28" s="59"/>
      <c r="I28" s="21"/>
      <c r="J28" s="18"/>
      <c r="K28" s="18"/>
      <c r="L28" s="18"/>
      <c r="M28" s="66"/>
      <c r="N28" s="58"/>
      <c r="O28" s="58"/>
      <c r="P28" s="58"/>
      <c r="Q28" s="58"/>
      <c r="R28" s="58"/>
      <c r="S28" s="58"/>
      <c r="T28" s="58"/>
      <c r="U28" s="58"/>
      <c r="V28" s="58"/>
      <c r="W28" s="58"/>
      <c r="X28" s="58"/>
      <c r="Y28" s="58"/>
      <c r="Z28" s="58"/>
      <c r="AA28" s="58"/>
      <c r="AB28" s="58"/>
      <c r="AC28" s="58"/>
      <c r="AD28" s="58"/>
      <c r="AE28" s="58"/>
      <c r="AF28" s="58"/>
      <c r="AG28" s="58"/>
    </row>
    <row r="29" spans="1:33" ht="15.75" customHeight="1" x14ac:dyDescent="0.2">
      <c r="A29" s="23"/>
      <c r="B29" s="23"/>
      <c r="C29" s="23"/>
      <c r="D29" s="58"/>
      <c r="E29" s="58"/>
      <c r="F29" s="19"/>
      <c r="G29" s="59"/>
      <c r="H29" s="59"/>
      <c r="I29" s="21"/>
      <c r="J29" s="18"/>
      <c r="K29" s="18"/>
      <c r="L29" s="18"/>
      <c r="M29" s="66"/>
      <c r="N29" s="58"/>
      <c r="O29" s="58"/>
      <c r="P29" s="58"/>
      <c r="Q29" s="58"/>
      <c r="R29" s="58"/>
      <c r="S29" s="58"/>
      <c r="T29" s="58"/>
      <c r="U29" s="58"/>
      <c r="V29" s="58"/>
      <c r="W29" s="58"/>
      <c r="X29" s="58"/>
      <c r="Y29" s="58"/>
      <c r="Z29" s="58"/>
      <c r="AA29" s="58"/>
      <c r="AB29" s="58"/>
      <c r="AC29" s="58"/>
      <c r="AD29" s="58"/>
      <c r="AE29" s="58"/>
      <c r="AF29" s="58"/>
      <c r="AG29" s="58"/>
    </row>
    <row r="30" spans="1:33" ht="15.75" customHeight="1" x14ac:dyDescent="0.2">
      <c r="A30" s="23"/>
      <c r="B30" s="23"/>
      <c r="C30" s="23"/>
      <c r="D30" s="58"/>
      <c r="E30" s="58"/>
      <c r="F30" s="19"/>
      <c r="G30" s="59"/>
      <c r="H30" s="59"/>
      <c r="I30" s="21"/>
      <c r="J30" s="18"/>
      <c r="K30" s="18"/>
      <c r="L30" s="18"/>
      <c r="M30" s="68"/>
      <c r="N30" s="58"/>
      <c r="O30" s="58"/>
      <c r="P30" s="58"/>
      <c r="Q30" s="58"/>
      <c r="R30" s="58"/>
      <c r="S30" s="58"/>
      <c r="T30" s="58"/>
      <c r="U30" s="58"/>
      <c r="V30" s="58"/>
      <c r="W30" s="58"/>
      <c r="X30" s="58"/>
      <c r="Y30" s="58"/>
      <c r="Z30" s="58"/>
      <c r="AA30" s="58"/>
      <c r="AB30" s="58"/>
      <c r="AC30" s="58"/>
      <c r="AD30" s="58"/>
      <c r="AE30" s="58"/>
      <c r="AF30" s="58"/>
      <c r="AG30" s="58"/>
    </row>
    <row r="31" spans="1:33" ht="15.75" customHeight="1" x14ac:dyDescent="0.2">
      <c r="A31" s="23"/>
      <c r="B31" s="23"/>
      <c r="C31" s="23"/>
      <c r="D31" s="58"/>
      <c r="E31" s="58"/>
      <c r="F31" s="19"/>
      <c r="G31" s="59"/>
      <c r="H31" s="59"/>
      <c r="I31" s="21"/>
      <c r="J31" s="18"/>
      <c r="K31" s="18"/>
      <c r="L31" s="18"/>
      <c r="M31" s="67"/>
      <c r="N31" s="58"/>
      <c r="O31" s="58"/>
      <c r="P31" s="58"/>
      <c r="Q31" s="58"/>
      <c r="R31" s="58"/>
      <c r="S31" s="58"/>
      <c r="T31" s="58"/>
      <c r="U31" s="58"/>
      <c r="V31" s="58"/>
      <c r="W31" s="58"/>
      <c r="X31" s="58"/>
      <c r="Y31" s="58"/>
      <c r="Z31" s="58"/>
      <c r="AA31" s="58"/>
      <c r="AB31" s="58"/>
      <c r="AC31" s="58"/>
      <c r="AD31" s="58"/>
      <c r="AE31" s="58"/>
      <c r="AF31" s="58"/>
      <c r="AG31" s="58"/>
    </row>
    <row r="32" spans="1:33" ht="15.75" customHeight="1" x14ac:dyDescent="0.2">
      <c r="A32" s="23"/>
      <c r="B32" s="23"/>
      <c r="C32" s="23"/>
      <c r="D32" s="58"/>
      <c r="E32" s="58"/>
      <c r="F32" s="19"/>
      <c r="G32" s="59"/>
      <c r="H32" s="59"/>
      <c r="I32" s="21"/>
      <c r="J32" s="18"/>
      <c r="K32" s="18"/>
      <c r="L32" s="18"/>
      <c r="M32" s="67"/>
      <c r="N32" s="58"/>
      <c r="O32" s="58"/>
      <c r="P32" s="58"/>
      <c r="Q32" s="58"/>
      <c r="R32" s="58"/>
      <c r="S32" s="58"/>
      <c r="T32" s="58"/>
      <c r="U32" s="58"/>
      <c r="V32" s="58"/>
      <c r="W32" s="58"/>
      <c r="X32" s="58"/>
      <c r="Y32" s="58"/>
      <c r="Z32" s="58"/>
      <c r="AA32" s="58"/>
      <c r="AB32" s="58"/>
      <c r="AC32" s="58"/>
      <c r="AD32" s="58"/>
      <c r="AE32" s="58"/>
      <c r="AF32" s="58"/>
      <c r="AG32" s="58"/>
    </row>
    <row r="33" spans="1:33" ht="15.75" customHeight="1" x14ac:dyDescent="0.2">
      <c r="A33" s="23"/>
      <c r="B33" s="23"/>
      <c r="C33" s="23"/>
      <c r="D33" s="58"/>
      <c r="E33" s="58"/>
      <c r="F33" s="19"/>
      <c r="G33" s="59"/>
      <c r="H33" s="59"/>
      <c r="I33" s="21"/>
      <c r="J33" s="18"/>
      <c r="K33" s="18"/>
      <c r="L33" s="18"/>
      <c r="M33" s="67"/>
      <c r="N33" s="58"/>
      <c r="O33" s="58"/>
      <c r="P33" s="58"/>
      <c r="Q33" s="58"/>
      <c r="R33" s="58"/>
      <c r="S33" s="58"/>
      <c r="T33" s="58"/>
      <c r="U33" s="58"/>
      <c r="V33" s="58"/>
      <c r="W33" s="58"/>
      <c r="X33" s="58"/>
      <c r="Y33" s="58"/>
      <c r="Z33" s="58"/>
      <c r="AA33" s="58"/>
      <c r="AB33" s="58"/>
      <c r="AC33" s="58"/>
      <c r="AD33" s="58"/>
      <c r="AE33" s="58"/>
      <c r="AF33" s="58"/>
      <c r="AG33" s="58"/>
    </row>
    <row r="34" spans="1:33" ht="15.75" customHeight="1" x14ac:dyDescent="0.2">
      <c r="A34" s="23"/>
      <c r="B34" s="23"/>
      <c r="C34" s="23"/>
      <c r="D34" s="58"/>
      <c r="E34" s="58"/>
      <c r="F34" s="19"/>
      <c r="G34" s="59"/>
      <c r="H34" s="59"/>
      <c r="I34" s="21"/>
      <c r="J34" s="18"/>
      <c r="K34" s="18"/>
      <c r="L34" s="18"/>
      <c r="M34" s="67"/>
      <c r="N34" s="58"/>
      <c r="O34" s="58"/>
      <c r="P34" s="58"/>
      <c r="Q34" s="58"/>
      <c r="R34" s="58"/>
      <c r="S34" s="58"/>
      <c r="T34" s="58"/>
      <c r="U34" s="58"/>
      <c r="V34" s="58"/>
      <c r="W34" s="58"/>
      <c r="X34" s="58"/>
      <c r="Y34" s="58"/>
      <c r="Z34" s="58"/>
      <c r="AA34" s="58"/>
      <c r="AB34" s="58"/>
      <c r="AC34" s="58"/>
      <c r="AD34" s="58"/>
      <c r="AE34" s="58"/>
      <c r="AF34" s="58"/>
      <c r="AG34" s="58"/>
    </row>
    <row r="35" spans="1:33" ht="15.75" customHeight="1" x14ac:dyDescent="0.2">
      <c r="A35" s="23"/>
      <c r="B35" s="23"/>
      <c r="C35" s="23"/>
      <c r="D35" s="58"/>
      <c r="E35" s="58"/>
      <c r="F35" s="19"/>
      <c r="G35" s="59"/>
      <c r="H35" s="59"/>
      <c r="I35" s="21"/>
      <c r="J35" s="18"/>
      <c r="K35" s="18"/>
      <c r="L35" s="18"/>
      <c r="M35" s="67"/>
      <c r="N35" s="58"/>
      <c r="O35" s="58"/>
      <c r="P35" s="58"/>
      <c r="Q35" s="58"/>
      <c r="R35" s="58"/>
      <c r="S35" s="58"/>
      <c r="T35" s="58"/>
      <c r="U35" s="58"/>
      <c r="V35" s="58"/>
      <c r="W35" s="58"/>
      <c r="X35" s="58"/>
      <c r="Y35" s="58"/>
      <c r="Z35" s="58"/>
      <c r="AA35" s="58"/>
      <c r="AB35" s="58"/>
      <c r="AC35" s="58"/>
      <c r="AD35" s="58"/>
      <c r="AE35" s="58"/>
      <c r="AF35" s="58"/>
      <c r="AG35" s="58"/>
    </row>
    <row r="36" spans="1:33" ht="15.75" customHeight="1" x14ac:dyDescent="0.2">
      <c r="A36" s="23"/>
      <c r="B36" s="23"/>
      <c r="C36" s="23"/>
      <c r="D36" s="58"/>
      <c r="E36" s="58"/>
      <c r="F36" s="19"/>
      <c r="G36" s="59"/>
      <c r="H36" s="59"/>
      <c r="I36" s="21"/>
      <c r="J36" s="18"/>
      <c r="K36" s="18"/>
      <c r="L36" s="18"/>
      <c r="M36" s="67"/>
      <c r="N36" s="58"/>
      <c r="O36" s="58"/>
      <c r="P36" s="58"/>
      <c r="Q36" s="58"/>
      <c r="R36" s="58"/>
      <c r="S36" s="58"/>
      <c r="T36" s="58"/>
      <c r="U36" s="58"/>
      <c r="V36" s="58"/>
      <c r="W36" s="58"/>
      <c r="X36" s="58"/>
      <c r="Y36" s="58"/>
      <c r="Z36" s="58"/>
      <c r="AA36" s="58"/>
      <c r="AB36" s="58"/>
      <c r="AC36" s="58"/>
      <c r="AD36" s="58"/>
      <c r="AE36" s="58"/>
      <c r="AF36" s="58"/>
      <c r="AG36" s="58"/>
    </row>
    <row r="37" spans="1:33" ht="15.75" customHeight="1" x14ac:dyDescent="0.2">
      <c r="A37" s="23"/>
      <c r="B37" s="23"/>
      <c r="C37" s="23"/>
      <c r="D37" s="58"/>
      <c r="E37" s="58"/>
      <c r="F37" s="19"/>
      <c r="G37" s="59"/>
      <c r="H37" s="59"/>
      <c r="I37" s="21"/>
      <c r="J37" s="18"/>
      <c r="K37" s="18"/>
      <c r="L37" s="18"/>
      <c r="M37" s="67"/>
      <c r="N37" s="58"/>
      <c r="O37" s="58"/>
      <c r="P37" s="58"/>
      <c r="Q37" s="58"/>
      <c r="R37" s="58"/>
      <c r="S37" s="58"/>
      <c r="T37" s="58"/>
      <c r="U37" s="58"/>
      <c r="V37" s="58"/>
      <c r="W37" s="58"/>
      <c r="X37" s="58"/>
      <c r="Y37" s="58"/>
      <c r="Z37" s="58"/>
      <c r="AA37" s="58"/>
      <c r="AB37" s="58"/>
      <c r="AC37" s="58"/>
      <c r="AD37" s="58"/>
      <c r="AE37" s="58"/>
      <c r="AF37" s="58"/>
      <c r="AG37" s="58"/>
    </row>
    <row r="38" spans="1:33" ht="15.75" customHeight="1" x14ac:dyDescent="0.2">
      <c r="A38" s="23"/>
      <c r="B38" s="23"/>
      <c r="C38" s="23"/>
      <c r="D38" s="58"/>
      <c r="E38" s="58"/>
      <c r="F38" s="19"/>
      <c r="G38" s="59"/>
      <c r="H38" s="59"/>
      <c r="I38" s="21"/>
      <c r="J38" s="18"/>
      <c r="K38" s="18"/>
      <c r="L38" s="18"/>
      <c r="M38" s="67"/>
      <c r="N38" s="58"/>
      <c r="O38" s="58"/>
      <c r="P38" s="58"/>
      <c r="Q38" s="58"/>
      <c r="R38" s="58"/>
      <c r="S38" s="58"/>
      <c r="T38" s="58"/>
      <c r="U38" s="58"/>
      <c r="V38" s="58"/>
      <c r="W38" s="58"/>
      <c r="X38" s="58"/>
      <c r="Y38" s="58"/>
      <c r="Z38" s="58"/>
      <c r="AA38" s="58"/>
      <c r="AB38" s="58"/>
      <c r="AC38" s="58"/>
      <c r="AD38" s="58"/>
      <c r="AE38" s="58"/>
      <c r="AF38" s="58"/>
      <c r="AG38" s="58"/>
    </row>
    <row r="39" spans="1:33" ht="15.75" customHeight="1" x14ac:dyDescent="0.2">
      <c r="A39" s="23"/>
      <c r="B39" s="23"/>
      <c r="C39" s="23"/>
      <c r="D39" s="58"/>
      <c r="E39" s="58"/>
      <c r="F39" s="19"/>
      <c r="G39" s="59"/>
      <c r="H39" s="59"/>
      <c r="I39" s="21"/>
      <c r="J39" s="18"/>
      <c r="K39" s="18"/>
      <c r="L39" s="18"/>
      <c r="M39" s="67"/>
      <c r="N39" s="58"/>
      <c r="O39" s="58"/>
      <c r="P39" s="58"/>
      <c r="Q39" s="58"/>
      <c r="R39" s="58"/>
      <c r="S39" s="58"/>
      <c r="T39" s="58"/>
      <c r="U39" s="58"/>
      <c r="V39" s="58"/>
      <c r="W39" s="58"/>
      <c r="X39" s="58"/>
      <c r="Y39" s="58"/>
      <c r="Z39" s="58"/>
      <c r="AA39" s="58"/>
      <c r="AB39" s="58"/>
      <c r="AC39" s="58"/>
      <c r="AD39" s="58"/>
      <c r="AE39" s="58"/>
      <c r="AF39" s="58"/>
      <c r="AG39" s="58"/>
    </row>
    <row r="40" spans="1:33" ht="15.75" customHeight="1" x14ac:dyDescent="0.2">
      <c r="A40" s="23"/>
      <c r="B40" s="23"/>
      <c r="C40" s="23"/>
      <c r="D40" s="58"/>
      <c r="E40" s="58"/>
      <c r="F40" s="19"/>
      <c r="G40" s="59"/>
      <c r="H40" s="59"/>
      <c r="I40" s="21"/>
      <c r="J40" s="18"/>
      <c r="K40" s="18"/>
      <c r="L40" s="18"/>
      <c r="M40" s="67"/>
      <c r="N40" s="58"/>
      <c r="O40" s="58"/>
      <c r="P40" s="58"/>
      <c r="Q40" s="58"/>
      <c r="R40" s="58"/>
      <c r="S40" s="58"/>
      <c r="T40" s="58"/>
      <c r="U40" s="58"/>
      <c r="V40" s="58"/>
      <c r="W40" s="58"/>
      <c r="X40" s="58"/>
      <c r="Y40" s="58"/>
      <c r="Z40" s="58"/>
      <c r="AA40" s="58"/>
      <c r="AB40" s="58"/>
      <c r="AC40" s="58"/>
      <c r="AD40" s="58"/>
      <c r="AE40" s="58"/>
      <c r="AF40" s="58"/>
      <c r="AG40" s="58"/>
    </row>
    <row r="41" spans="1:33" ht="15.75" customHeight="1" x14ac:dyDescent="0.2">
      <c r="A41" s="23"/>
      <c r="B41" s="23"/>
      <c r="C41" s="23"/>
      <c r="D41" s="58"/>
      <c r="E41" s="58"/>
      <c r="F41" s="19"/>
      <c r="G41" s="59"/>
      <c r="H41" s="59"/>
      <c r="I41" s="21"/>
      <c r="J41" s="18"/>
      <c r="K41" s="18"/>
      <c r="L41" s="18"/>
      <c r="M41" s="67"/>
      <c r="N41" s="58"/>
      <c r="O41" s="58"/>
      <c r="P41" s="58"/>
      <c r="Q41" s="58"/>
      <c r="R41" s="58"/>
      <c r="S41" s="58"/>
      <c r="T41" s="58"/>
      <c r="U41" s="58"/>
      <c r="V41" s="58"/>
      <c r="W41" s="58"/>
      <c r="X41" s="58"/>
      <c r="Y41" s="58"/>
      <c r="Z41" s="58"/>
      <c r="AA41" s="58"/>
      <c r="AB41" s="58"/>
      <c r="AC41" s="58"/>
      <c r="AD41" s="58"/>
      <c r="AE41" s="58"/>
      <c r="AF41" s="58"/>
      <c r="AG41" s="58"/>
    </row>
    <row r="42" spans="1:33" ht="15.75" customHeight="1" x14ac:dyDescent="0.2">
      <c r="A42" s="23"/>
      <c r="B42" s="23"/>
      <c r="C42" s="23"/>
      <c r="D42" s="58"/>
      <c r="E42" s="58"/>
      <c r="F42" s="19"/>
      <c r="G42" s="59"/>
      <c r="H42" s="59"/>
      <c r="I42" s="21"/>
      <c r="J42" s="18"/>
      <c r="K42" s="18"/>
      <c r="L42" s="18"/>
      <c r="M42" s="67"/>
      <c r="N42" s="58"/>
      <c r="O42" s="58"/>
      <c r="P42" s="58"/>
      <c r="Q42" s="58"/>
      <c r="R42" s="58"/>
      <c r="S42" s="58"/>
      <c r="T42" s="58"/>
      <c r="U42" s="58"/>
      <c r="V42" s="58"/>
      <c r="W42" s="58"/>
      <c r="X42" s="58"/>
      <c r="Y42" s="58"/>
      <c r="Z42" s="58"/>
      <c r="AA42" s="58"/>
      <c r="AB42" s="58"/>
      <c r="AC42" s="58"/>
      <c r="AD42" s="58"/>
      <c r="AE42" s="58"/>
      <c r="AF42" s="58"/>
      <c r="AG42" s="58"/>
    </row>
    <row r="43" spans="1:33" ht="15.75" customHeight="1" x14ac:dyDescent="0.2">
      <c r="A43" s="23"/>
      <c r="B43" s="23"/>
      <c r="C43" s="23"/>
      <c r="D43" s="58"/>
      <c r="E43" s="58"/>
      <c r="F43" s="19"/>
      <c r="G43" s="59"/>
      <c r="H43" s="59"/>
      <c r="I43" s="21"/>
      <c r="J43" s="18"/>
      <c r="K43" s="18"/>
      <c r="L43" s="18"/>
      <c r="M43" s="67"/>
      <c r="N43" s="58"/>
      <c r="O43" s="58"/>
      <c r="P43" s="58"/>
      <c r="Q43" s="58"/>
      <c r="R43" s="58"/>
      <c r="S43" s="58"/>
      <c r="T43" s="58"/>
      <c r="U43" s="58"/>
      <c r="V43" s="58"/>
      <c r="W43" s="58"/>
      <c r="X43" s="58"/>
      <c r="Y43" s="58"/>
      <c r="Z43" s="58"/>
      <c r="AA43" s="58"/>
      <c r="AB43" s="58"/>
      <c r="AC43" s="58"/>
      <c r="AD43" s="58"/>
      <c r="AE43" s="58"/>
      <c r="AF43" s="58"/>
      <c r="AG43" s="58"/>
    </row>
    <row r="44" spans="1:33" ht="15.75" customHeight="1" x14ac:dyDescent="0.2">
      <c r="A44" s="23"/>
      <c r="B44" s="23"/>
      <c r="C44" s="23"/>
      <c r="D44" s="58"/>
      <c r="E44" s="58"/>
      <c r="F44" s="19"/>
      <c r="G44" s="59"/>
      <c r="H44" s="59"/>
      <c r="I44" s="21"/>
      <c r="J44" s="18"/>
      <c r="K44" s="18"/>
      <c r="L44" s="18"/>
      <c r="M44" s="67"/>
      <c r="N44" s="58"/>
      <c r="O44" s="58"/>
      <c r="P44" s="58"/>
      <c r="Q44" s="58"/>
      <c r="R44" s="58"/>
      <c r="S44" s="58"/>
      <c r="T44" s="58"/>
      <c r="U44" s="58"/>
      <c r="V44" s="58"/>
      <c r="W44" s="58"/>
      <c r="X44" s="58"/>
      <c r="Y44" s="58"/>
      <c r="Z44" s="58"/>
      <c r="AA44" s="58"/>
      <c r="AB44" s="58"/>
      <c r="AC44" s="58"/>
      <c r="AD44" s="58"/>
      <c r="AE44" s="58"/>
      <c r="AF44" s="58"/>
      <c r="AG44" s="58"/>
    </row>
    <row r="45" spans="1:33" ht="15.75" customHeight="1" x14ac:dyDescent="0.2">
      <c r="A45" s="23"/>
      <c r="B45" s="23"/>
      <c r="C45" s="23"/>
      <c r="D45" s="58"/>
      <c r="E45" s="58"/>
      <c r="F45" s="19"/>
      <c r="G45" s="21"/>
      <c r="H45" s="21"/>
      <c r="I45" s="21"/>
      <c r="J45" s="18"/>
      <c r="K45" s="18"/>
      <c r="L45" s="18"/>
      <c r="M45" s="67"/>
      <c r="N45" s="58"/>
      <c r="O45" s="58"/>
      <c r="P45" s="58"/>
      <c r="Q45" s="58"/>
      <c r="R45" s="58"/>
      <c r="S45" s="58"/>
      <c r="T45" s="58"/>
      <c r="U45" s="58"/>
      <c r="V45" s="58"/>
      <c r="W45" s="58"/>
      <c r="X45" s="58"/>
      <c r="Y45" s="58"/>
      <c r="Z45" s="58"/>
      <c r="AA45" s="58"/>
      <c r="AB45" s="58"/>
      <c r="AC45" s="58"/>
      <c r="AD45" s="58"/>
      <c r="AE45" s="58"/>
      <c r="AF45" s="58"/>
      <c r="AG45" s="58"/>
    </row>
    <row r="46" spans="1:33" ht="15.75" customHeight="1" x14ac:dyDescent="0.2">
      <c r="A46" s="23"/>
      <c r="B46" s="23"/>
      <c r="C46" s="23"/>
      <c r="D46" s="58"/>
      <c r="E46" s="58"/>
      <c r="F46" s="19"/>
      <c r="G46" s="21"/>
      <c r="H46" s="21"/>
      <c r="I46" s="21"/>
      <c r="J46" s="18"/>
      <c r="K46" s="18"/>
      <c r="L46" s="18"/>
      <c r="M46" s="67"/>
      <c r="N46" s="58"/>
      <c r="O46" s="58"/>
      <c r="P46" s="58"/>
      <c r="Q46" s="58"/>
      <c r="R46" s="58"/>
      <c r="S46" s="58"/>
      <c r="T46" s="58"/>
      <c r="U46" s="58"/>
      <c r="V46" s="58"/>
      <c r="W46" s="58"/>
      <c r="X46" s="58"/>
      <c r="Y46" s="58"/>
      <c r="Z46" s="58"/>
      <c r="AA46" s="58"/>
      <c r="AB46" s="58"/>
      <c r="AC46" s="58"/>
      <c r="AD46" s="58"/>
      <c r="AE46" s="58"/>
      <c r="AF46" s="58"/>
      <c r="AG46" s="58"/>
    </row>
    <row r="47" spans="1:33" ht="15.75" customHeight="1" x14ac:dyDescent="0.2">
      <c r="A47" s="23"/>
      <c r="B47" s="23"/>
      <c r="C47" s="23"/>
      <c r="D47" s="58"/>
      <c r="E47" s="58"/>
      <c r="F47" s="19"/>
      <c r="G47" s="21"/>
      <c r="H47" s="21"/>
      <c r="I47" s="21"/>
      <c r="J47" s="18"/>
      <c r="K47" s="18"/>
      <c r="L47" s="18"/>
      <c r="M47" s="67"/>
      <c r="N47" s="58"/>
      <c r="O47" s="58"/>
      <c r="P47" s="58"/>
      <c r="Q47" s="58"/>
      <c r="R47" s="58"/>
      <c r="S47" s="58"/>
      <c r="T47" s="58"/>
      <c r="U47" s="58"/>
      <c r="V47" s="58"/>
      <c r="W47" s="58"/>
      <c r="X47" s="58"/>
      <c r="Y47" s="58"/>
      <c r="Z47" s="58"/>
      <c r="AA47" s="58"/>
      <c r="AB47" s="58"/>
      <c r="AC47" s="58"/>
      <c r="AD47" s="58"/>
      <c r="AE47" s="58"/>
      <c r="AF47" s="58"/>
      <c r="AG47" s="58"/>
    </row>
    <row r="48" spans="1:33" ht="15.75" customHeight="1" x14ac:dyDescent="0.2">
      <c r="A48" s="23"/>
      <c r="B48" s="23"/>
      <c r="C48" s="23"/>
      <c r="D48" s="58"/>
      <c r="E48" s="58"/>
      <c r="F48" s="19"/>
      <c r="G48" s="21"/>
      <c r="H48" s="21"/>
      <c r="I48" s="21"/>
      <c r="J48" s="18"/>
      <c r="K48" s="18"/>
      <c r="L48" s="18"/>
      <c r="M48" s="67"/>
      <c r="N48" s="58"/>
      <c r="O48" s="58"/>
      <c r="P48" s="58"/>
      <c r="Q48" s="58"/>
      <c r="R48" s="58"/>
      <c r="S48" s="58"/>
      <c r="T48" s="58"/>
      <c r="U48" s="58"/>
      <c r="V48" s="58"/>
      <c r="W48" s="58"/>
      <c r="X48" s="58"/>
      <c r="Y48" s="58"/>
      <c r="Z48" s="58"/>
      <c r="AA48" s="58"/>
      <c r="AB48" s="58"/>
      <c r="AC48" s="58"/>
      <c r="AD48" s="58"/>
      <c r="AE48" s="58"/>
      <c r="AF48" s="58"/>
      <c r="AG48" s="58"/>
    </row>
    <row r="49" spans="1:33" ht="15.75" customHeight="1" x14ac:dyDescent="0.2">
      <c r="A49" s="23"/>
      <c r="B49" s="23"/>
      <c r="C49" s="23"/>
      <c r="D49" s="58"/>
      <c r="E49" s="58"/>
      <c r="F49" s="19"/>
      <c r="G49" s="21"/>
      <c r="H49" s="21"/>
      <c r="I49" s="21"/>
      <c r="J49" s="18"/>
      <c r="K49" s="18"/>
      <c r="L49" s="18"/>
      <c r="M49" s="67"/>
      <c r="N49" s="58"/>
      <c r="O49" s="58"/>
      <c r="P49" s="58"/>
      <c r="Q49" s="58"/>
      <c r="R49" s="58"/>
      <c r="S49" s="58"/>
      <c r="T49" s="58"/>
      <c r="U49" s="58"/>
      <c r="V49" s="58"/>
      <c r="W49" s="58"/>
      <c r="X49" s="58"/>
      <c r="Y49" s="58"/>
      <c r="Z49" s="58"/>
      <c r="AA49" s="58"/>
      <c r="AB49" s="58"/>
      <c r="AC49" s="58"/>
      <c r="AD49" s="58"/>
      <c r="AE49" s="58"/>
      <c r="AF49" s="58"/>
      <c r="AG49" s="58"/>
    </row>
    <row r="50" spans="1:33" ht="15.75" customHeight="1" x14ac:dyDescent="0.2">
      <c r="A50" s="23"/>
      <c r="B50" s="23"/>
      <c r="C50" s="23"/>
      <c r="D50" s="58"/>
      <c r="E50" s="58"/>
      <c r="F50" s="19"/>
      <c r="G50" s="21"/>
      <c r="H50" s="21"/>
      <c r="I50" s="21"/>
      <c r="J50" s="18"/>
      <c r="K50" s="18"/>
      <c r="L50" s="18"/>
      <c r="M50" s="67"/>
      <c r="N50" s="58"/>
      <c r="O50" s="58"/>
      <c r="P50" s="58"/>
      <c r="Q50" s="58"/>
      <c r="R50" s="58"/>
      <c r="S50" s="58"/>
      <c r="T50" s="58"/>
      <c r="U50" s="58"/>
      <c r="V50" s="58"/>
      <c r="W50" s="58"/>
      <c r="X50" s="58"/>
      <c r="Y50" s="58"/>
      <c r="Z50" s="58"/>
      <c r="AA50" s="58"/>
      <c r="AB50" s="58"/>
      <c r="AC50" s="58"/>
      <c r="AD50" s="58"/>
      <c r="AE50" s="58"/>
      <c r="AF50" s="58"/>
      <c r="AG50" s="58"/>
    </row>
    <row r="51" spans="1:33" ht="15.75" customHeight="1" x14ac:dyDescent="0.2">
      <c r="A51" s="23"/>
      <c r="B51" s="23"/>
      <c r="C51" s="23"/>
      <c r="D51" s="58"/>
      <c r="E51" s="58"/>
      <c r="F51" s="19"/>
      <c r="G51" s="21"/>
      <c r="H51" s="21"/>
      <c r="I51" s="21"/>
      <c r="J51" s="18"/>
      <c r="K51" s="18"/>
      <c r="L51" s="18"/>
      <c r="M51" s="67"/>
      <c r="N51" s="58"/>
      <c r="O51" s="58"/>
      <c r="P51" s="58"/>
      <c r="Q51" s="58"/>
      <c r="R51" s="58"/>
      <c r="S51" s="58"/>
      <c r="T51" s="58"/>
      <c r="U51" s="58"/>
      <c r="V51" s="58"/>
      <c r="W51" s="58"/>
      <c r="X51" s="58"/>
      <c r="Y51" s="58"/>
      <c r="Z51" s="58"/>
      <c r="AA51" s="58"/>
      <c r="AB51" s="58"/>
      <c r="AC51" s="58"/>
      <c r="AD51" s="58"/>
      <c r="AE51" s="58"/>
      <c r="AF51" s="58"/>
      <c r="AG51" s="58"/>
    </row>
    <row r="52" spans="1:33" ht="15.75" customHeight="1" x14ac:dyDescent="0.2">
      <c r="A52" s="23"/>
      <c r="B52" s="23"/>
      <c r="C52" s="23"/>
      <c r="D52" s="58"/>
      <c r="E52" s="58"/>
      <c r="F52" s="19"/>
      <c r="G52" s="21"/>
      <c r="H52" s="21"/>
      <c r="I52" s="21"/>
      <c r="J52" s="18"/>
      <c r="K52" s="18"/>
      <c r="L52" s="18"/>
      <c r="M52" s="67"/>
      <c r="N52" s="58"/>
      <c r="O52" s="58"/>
      <c r="P52" s="58"/>
      <c r="Q52" s="58"/>
      <c r="R52" s="58"/>
      <c r="S52" s="58"/>
      <c r="T52" s="58"/>
      <c r="U52" s="58"/>
      <c r="V52" s="58"/>
      <c r="W52" s="58"/>
      <c r="X52" s="58"/>
      <c r="Y52" s="58"/>
      <c r="Z52" s="58"/>
      <c r="AA52" s="58"/>
      <c r="AB52" s="58"/>
      <c r="AC52" s="58"/>
      <c r="AD52" s="58"/>
      <c r="AE52" s="58"/>
      <c r="AF52" s="58"/>
      <c r="AG52" s="58"/>
    </row>
    <row r="53" spans="1:33" ht="15.75" customHeight="1" x14ac:dyDescent="0.2">
      <c r="A53" s="23"/>
      <c r="B53" s="23"/>
      <c r="C53" s="23"/>
      <c r="D53" s="58"/>
      <c r="E53" s="58"/>
      <c r="F53" s="19"/>
      <c r="G53" s="21"/>
      <c r="H53" s="21"/>
      <c r="I53" s="21"/>
      <c r="J53" s="18"/>
      <c r="K53" s="18"/>
      <c r="L53" s="18"/>
      <c r="M53" s="67"/>
      <c r="N53" s="58"/>
      <c r="O53" s="58"/>
      <c r="P53" s="58"/>
      <c r="Q53" s="58"/>
      <c r="R53" s="58"/>
      <c r="S53" s="58"/>
      <c r="T53" s="58"/>
      <c r="U53" s="58"/>
      <c r="V53" s="58"/>
      <c r="W53" s="58"/>
      <c r="X53" s="58"/>
      <c r="Y53" s="58"/>
      <c r="Z53" s="58"/>
      <c r="AA53" s="58"/>
      <c r="AB53" s="58"/>
      <c r="AC53" s="58"/>
      <c r="AD53" s="58"/>
      <c r="AE53" s="58"/>
      <c r="AF53" s="58"/>
      <c r="AG53" s="58"/>
    </row>
    <row r="54" spans="1:33" ht="15.75" customHeight="1" x14ac:dyDescent="0.2">
      <c r="A54" s="23"/>
      <c r="B54" s="23"/>
      <c r="C54" s="23"/>
      <c r="D54" s="58"/>
      <c r="E54" s="58"/>
      <c r="F54" s="19"/>
      <c r="G54" s="21"/>
      <c r="H54" s="21"/>
      <c r="I54" s="21"/>
      <c r="J54" s="18"/>
      <c r="K54" s="18"/>
      <c r="L54" s="18"/>
      <c r="M54" s="67"/>
      <c r="N54" s="58"/>
      <c r="O54" s="58"/>
      <c r="P54" s="58"/>
      <c r="Q54" s="58"/>
      <c r="R54" s="58"/>
      <c r="S54" s="58"/>
      <c r="T54" s="58"/>
      <c r="U54" s="58"/>
      <c r="V54" s="58"/>
      <c r="W54" s="58"/>
      <c r="X54" s="58"/>
      <c r="Y54" s="58"/>
      <c r="Z54" s="58"/>
      <c r="AA54" s="58"/>
      <c r="AB54" s="58"/>
      <c r="AC54" s="58"/>
      <c r="AD54" s="58"/>
      <c r="AE54" s="58"/>
      <c r="AF54" s="58"/>
      <c r="AG54" s="58"/>
    </row>
    <row r="55" spans="1:33" ht="15.75" customHeight="1" x14ac:dyDescent="0.2">
      <c r="A55" s="23"/>
      <c r="B55" s="23"/>
      <c r="C55" s="23"/>
      <c r="D55" s="58"/>
      <c r="E55" s="58"/>
      <c r="F55" s="19"/>
      <c r="G55" s="21"/>
      <c r="H55" s="21"/>
      <c r="I55" s="21"/>
      <c r="J55" s="18"/>
      <c r="K55" s="18"/>
      <c r="L55" s="18"/>
      <c r="M55" s="67"/>
      <c r="N55" s="58"/>
      <c r="O55" s="58"/>
      <c r="P55" s="58"/>
      <c r="Q55" s="58"/>
      <c r="R55" s="58"/>
      <c r="S55" s="58"/>
      <c r="T55" s="58"/>
      <c r="U55" s="58"/>
      <c r="V55" s="58"/>
      <c r="W55" s="58"/>
      <c r="X55" s="58"/>
      <c r="Y55" s="58"/>
      <c r="Z55" s="58"/>
      <c r="AA55" s="58"/>
      <c r="AB55" s="58"/>
      <c r="AC55" s="58"/>
      <c r="AD55" s="58"/>
      <c r="AE55" s="58"/>
      <c r="AF55" s="58"/>
      <c r="AG55" s="58"/>
    </row>
    <row r="56" spans="1:33" ht="15.75" customHeight="1" x14ac:dyDescent="0.2">
      <c r="A56" s="23"/>
      <c r="B56" s="23"/>
      <c r="C56" s="23"/>
      <c r="D56" s="58"/>
      <c r="E56" s="58"/>
      <c r="F56" s="19"/>
      <c r="G56" s="21"/>
      <c r="H56" s="21"/>
      <c r="I56" s="21"/>
      <c r="J56" s="18"/>
      <c r="K56" s="18"/>
      <c r="L56" s="18"/>
      <c r="M56" s="67"/>
      <c r="N56" s="58"/>
      <c r="O56" s="58"/>
      <c r="P56" s="58"/>
      <c r="Q56" s="58"/>
      <c r="R56" s="58"/>
      <c r="S56" s="58"/>
      <c r="T56" s="58"/>
      <c r="U56" s="58"/>
      <c r="V56" s="58"/>
      <c r="W56" s="58"/>
      <c r="X56" s="58"/>
      <c r="Y56" s="58"/>
      <c r="Z56" s="58"/>
      <c r="AA56" s="58"/>
      <c r="AB56" s="58"/>
      <c r="AC56" s="58"/>
      <c r="AD56" s="58"/>
      <c r="AE56" s="58"/>
      <c r="AF56" s="58"/>
      <c r="AG56" s="58"/>
    </row>
    <row r="57" spans="1:33" ht="15.75" customHeight="1" x14ac:dyDescent="0.2">
      <c r="A57" s="23"/>
      <c r="B57" s="23"/>
      <c r="C57" s="23"/>
      <c r="D57" s="58"/>
      <c r="E57" s="58"/>
      <c r="F57" s="19"/>
      <c r="G57" s="21"/>
      <c r="H57" s="21"/>
      <c r="I57" s="21"/>
      <c r="J57" s="18"/>
      <c r="K57" s="18"/>
      <c r="L57" s="18"/>
      <c r="M57" s="67"/>
      <c r="N57" s="58"/>
      <c r="O57" s="58"/>
      <c r="P57" s="58"/>
      <c r="Q57" s="58"/>
      <c r="R57" s="58"/>
      <c r="S57" s="58"/>
      <c r="T57" s="58"/>
      <c r="U57" s="58"/>
      <c r="V57" s="58"/>
      <c r="W57" s="58"/>
      <c r="X57" s="58"/>
      <c r="Y57" s="58"/>
      <c r="Z57" s="58"/>
      <c r="AA57" s="58"/>
      <c r="AB57" s="58"/>
      <c r="AC57" s="58"/>
      <c r="AD57" s="58"/>
      <c r="AE57" s="58"/>
      <c r="AF57" s="58"/>
      <c r="AG57" s="58"/>
    </row>
    <row r="58" spans="1:33" ht="15.75" customHeight="1" x14ac:dyDescent="0.2">
      <c r="A58" s="23"/>
      <c r="B58" s="23"/>
      <c r="C58" s="23"/>
      <c r="D58" s="58"/>
      <c r="E58" s="58"/>
      <c r="F58" s="19"/>
      <c r="G58" s="21"/>
      <c r="H58" s="21"/>
      <c r="I58" s="21"/>
      <c r="J58" s="18"/>
      <c r="K58" s="18"/>
      <c r="L58" s="18"/>
      <c r="M58" s="67"/>
      <c r="N58" s="58"/>
      <c r="O58" s="58"/>
      <c r="P58" s="58"/>
      <c r="Q58" s="58"/>
      <c r="R58" s="58"/>
      <c r="S58" s="58"/>
      <c r="T58" s="58"/>
      <c r="U58" s="58"/>
      <c r="V58" s="58"/>
      <c r="W58" s="58"/>
      <c r="X58" s="58"/>
      <c r="Y58" s="58"/>
      <c r="Z58" s="58"/>
      <c r="AA58" s="58"/>
      <c r="AB58" s="58"/>
      <c r="AC58" s="58"/>
      <c r="AD58" s="58"/>
      <c r="AE58" s="58"/>
      <c r="AF58" s="58"/>
      <c r="AG58" s="58"/>
    </row>
    <row r="59" spans="1:33" ht="15.75" customHeight="1" x14ac:dyDescent="0.2">
      <c r="A59" s="23"/>
      <c r="B59" s="23"/>
      <c r="C59" s="23"/>
      <c r="D59" s="58"/>
      <c r="E59" s="58"/>
      <c r="F59" s="19"/>
      <c r="G59" s="21"/>
      <c r="H59" s="21"/>
      <c r="I59" s="21"/>
      <c r="J59" s="18"/>
      <c r="K59" s="18"/>
      <c r="L59" s="18"/>
      <c r="M59" s="67"/>
      <c r="N59" s="58"/>
      <c r="O59" s="58"/>
      <c r="P59" s="58"/>
      <c r="Q59" s="58"/>
      <c r="R59" s="58"/>
      <c r="S59" s="58"/>
      <c r="T59" s="58"/>
      <c r="U59" s="58"/>
      <c r="V59" s="58"/>
      <c r="W59" s="58"/>
      <c r="X59" s="58"/>
      <c r="Y59" s="58"/>
      <c r="Z59" s="58"/>
      <c r="AA59" s="58"/>
      <c r="AB59" s="58"/>
      <c r="AC59" s="58"/>
      <c r="AD59" s="58"/>
      <c r="AE59" s="58"/>
      <c r="AF59" s="58"/>
      <c r="AG59" s="58"/>
    </row>
    <row r="60" spans="1:33" ht="15.75" customHeight="1" x14ac:dyDescent="0.2">
      <c r="A60" s="23"/>
      <c r="B60" s="23"/>
      <c r="C60" s="23"/>
      <c r="D60" s="58"/>
      <c r="E60" s="58"/>
      <c r="F60" s="19"/>
      <c r="G60" s="21"/>
      <c r="H60" s="21"/>
      <c r="I60" s="21"/>
      <c r="J60" s="18"/>
      <c r="K60" s="18"/>
      <c r="L60" s="18"/>
      <c r="M60" s="67"/>
      <c r="N60" s="58"/>
      <c r="O60" s="58"/>
      <c r="P60" s="58"/>
      <c r="Q60" s="58"/>
      <c r="R60" s="58"/>
      <c r="S60" s="58"/>
      <c r="T60" s="58"/>
      <c r="U60" s="58"/>
      <c r="V60" s="58"/>
      <c r="W60" s="58"/>
      <c r="X60" s="58"/>
      <c r="Y60" s="58"/>
      <c r="Z60" s="58"/>
      <c r="AA60" s="58"/>
      <c r="AB60" s="58"/>
      <c r="AC60" s="58"/>
      <c r="AD60" s="58"/>
      <c r="AE60" s="58"/>
      <c r="AF60" s="58"/>
      <c r="AG60" s="58"/>
    </row>
    <row r="61" spans="1:33" ht="15.75" customHeight="1" x14ac:dyDescent="0.2">
      <c r="A61" s="23"/>
      <c r="B61" s="23"/>
      <c r="C61" s="23"/>
      <c r="D61" s="58"/>
      <c r="E61" s="58"/>
      <c r="F61" s="19"/>
      <c r="G61" s="21"/>
      <c r="H61" s="21"/>
      <c r="I61" s="21"/>
      <c r="J61" s="18"/>
      <c r="K61" s="18"/>
      <c r="L61" s="18"/>
      <c r="M61" s="67"/>
      <c r="N61" s="58"/>
      <c r="O61" s="58"/>
      <c r="P61" s="58"/>
      <c r="Q61" s="58"/>
      <c r="R61" s="58"/>
      <c r="S61" s="58"/>
      <c r="T61" s="58"/>
      <c r="U61" s="58"/>
      <c r="V61" s="58"/>
      <c r="W61" s="58"/>
      <c r="X61" s="58"/>
      <c r="Y61" s="58"/>
      <c r="Z61" s="58"/>
      <c r="AA61" s="58"/>
      <c r="AB61" s="58"/>
      <c r="AC61" s="58"/>
      <c r="AD61" s="58"/>
      <c r="AE61" s="58"/>
      <c r="AF61" s="58"/>
      <c r="AG61" s="58"/>
    </row>
    <row r="62" spans="1:33" ht="15.75" customHeight="1" x14ac:dyDescent="0.2">
      <c r="A62" s="23"/>
      <c r="B62" s="23"/>
      <c r="C62" s="23"/>
      <c r="D62" s="58"/>
      <c r="E62" s="58"/>
      <c r="F62" s="19"/>
      <c r="G62" s="21"/>
      <c r="H62" s="21"/>
      <c r="I62" s="21"/>
      <c r="J62" s="18"/>
      <c r="K62" s="18"/>
      <c r="L62" s="18"/>
      <c r="M62" s="67"/>
      <c r="N62" s="58"/>
      <c r="O62" s="58"/>
      <c r="P62" s="58"/>
      <c r="Q62" s="58"/>
      <c r="R62" s="58"/>
      <c r="S62" s="58"/>
      <c r="T62" s="58"/>
      <c r="U62" s="58"/>
      <c r="V62" s="58"/>
      <c r="W62" s="58"/>
      <c r="X62" s="58"/>
      <c r="Y62" s="58"/>
      <c r="Z62" s="58"/>
      <c r="AA62" s="58"/>
      <c r="AB62" s="58"/>
      <c r="AC62" s="58"/>
      <c r="AD62" s="58"/>
      <c r="AE62" s="58"/>
      <c r="AF62" s="58"/>
      <c r="AG62" s="58"/>
    </row>
    <row r="63" spans="1:33" ht="15.75" customHeight="1" x14ac:dyDescent="0.2">
      <c r="A63" s="23"/>
      <c r="B63" s="23"/>
      <c r="C63" s="23"/>
      <c r="D63" s="58"/>
      <c r="E63" s="58"/>
      <c r="F63" s="19"/>
      <c r="G63" s="21"/>
      <c r="H63" s="21"/>
      <c r="I63" s="21"/>
      <c r="J63" s="18"/>
      <c r="K63" s="18"/>
      <c r="L63" s="18"/>
      <c r="M63" s="67"/>
      <c r="N63" s="58"/>
      <c r="O63" s="58"/>
      <c r="P63" s="58"/>
      <c r="Q63" s="58"/>
      <c r="R63" s="58"/>
      <c r="S63" s="58"/>
      <c r="T63" s="58"/>
      <c r="U63" s="58"/>
      <c r="V63" s="58"/>
      <c r="W63" s="58"/>
      <c r="X63" s="58"/>
      <c r="Y63" s="58"/>
      <c r="Z63" s="58"/>
      <c r="AA63" s="58"/>
      <c r="AB63" s="58"/>
      <c r="AC63" s="58"/>
      <c r="AD63" s="58"/>
      <c r="AE63" s="58"/>
      <c r="AF63" s="58"/>
      <c r="AG63" s="58"/>
    </row>
    <row r="64" spans="1:33" ht="15.75" customHeight="1" x14ac:dyDescent="0.2">
      <c r="A64" s="23"/>
      <c r="B64" s="23"/>
      <c r="C64" s="23"/>
      <c r="D64" s="58"/>
      <c r="E64" s="58"/>
      <c r="F64" s="19"/>
      <c r="G64" s="21"/>
      <c r="H64" s="21"/>
      <c r="I64" s="21"/>
      <c r="J64" s="18"/>
      <c r="K64" s="18"/>
      <c r="L64" s="18"/>
      <c r="M64" s="67"/>
      <c r="N64" s="58"/>
      <c r="O64" s="58"/>
      <c r="P64" s="58"/>
      <c r="Q64" s="58"/>
      <c r="R64" s="58"/>
      <c r="S64" s="58"/>
      <c r="T64" s="58"/>
      <c r="U64" s="58"/>
      <c r="V64" s="58"/>
      <c r="W64" s="58"/>
      <c r="X64" s="58"/>
      <c r="Y64" s="58"/>
      <c r="Z64" s="58"/>
      <c r="AA64" s="58"/>
      <c r="AB64" s="58"/>
      <c r="AC64" s="58"/>
      <c r="AD64" s="58"/>
      <c r="AE64" s="58"/>
      <c r="AF64" s="58"/>
      <c r="AG64" s="58"/>
    </row>
    <row r="65" spans="1:33" ht="15.75" customHeight="1" x14ac:dyDescent="0.2">
      <c r="A65" s="23"/>
      <c r="B65" s="23"/>
      <c r="C65" s="23"/>
      <c r="D65" s="58"/>
      <c r="E65" s="58"/>
      <c r="F65" s="19"/>
      <c r="G65" s="21"/>
      <c r="H65" s="21"/>
      <c r="I65" s="21"/>
      <c r="J65" s="18"/>
      <c r="K65" s="18"/>
      <c r="L65" s="18"/>
      <c r="M65" s="67"/>
      <c r="N65" s="58"/>
      <c r="O65" s="58"/>
      <c r="P65" s="58"/>
      <c r="Q65" s="58"/>
      <c r="R65" s="58"/>
      <c r="S65" s="58"/>
      <c r="T65" s="58"/>
      <c r="U65" s="58"/>
      <c r="V65" s="58"/>
      <c r="W65" s="58"/>
      <c r="X65" s="58"/>
      <c r="Y65" s="58"/>
      <c r="Z65" s="58"/>
      <c r="AA65" s="58"/>
      <c r="AB65" s="58"/>
      <c r="AC65" s="58"/>
      <c r="AD65" s="58"/>
      <c r="AE65" s="58"/>
      <c r="AF65" s="58"/>
      <c r="AG65" s="58"/>
    </row>
    <row r="66" spans="1:33" ht="15.75" customHeight="1" x14ac:dyDescent="0.2">
      <c r="A66" s="23"/>
      <c r="B66" s="23"/>
      <c r="C66" s="23"/>
      <c r="D66" s="58"/>
      <c r="E66" s="58"/>
      <c r="F66" s="19"/>
      <c r="G66" s="21"/>
      <c r="H66" s="21"/>
      <c r="I66" s="21"/>
      <c r="J66" s="18"/>
      <c r="K66" s="18"/>
      <c r="L66" s="18"/>
      <c r="M66" s="67"/>
      <c r="N66" s="58"/>
      <c r="O66" s="58"/>
      <c r="P66" s="58"/>
      <c r="Q66" s="58"/>
      <c r="R66" s="58"/>
      <c r="S66" s="58"/>
      <c r="T66" s="58"/>
      <c r="U66" s="58"/>
      <c r="V66" s="58"/>
      <c r="W66" s="58"/>
      <c r="X66" s="58"/>
      <c r="Y66" s="58"/>
      <c r="Z66" s="58"/>
      <c r="AA66" s="58"/>
      <c r="AB66" s="58"/>
      <c r="AC66" s="58"/>
      <c r="AD66" s="58"/>
      <c r="AE66" s="58"/>
      <c r="AF66" s="58"/>
      <c r="AG66" s="58"/>
    </row>
    <row r="67" spans="1:33" ht="15.75" customHeight="1" x14ac:dyDescent="0.2">
      <c r="A67" s="23"/>
      <c r="B67" s="23"/>
      <c r="C67" s="23"/>
      <c r="D67" s="58"/>
      <c r="E67" s="58"/>
      <c r="F67" s="19"/>
      <c r="G67" s="21"/>
      <c r="H67" s="21"/>
      <c r="I67" s="21"/>
      <c r="J67" s="18"/>
      <c r="K67" s="18"/>
      <c r="L67" s="18"/>
      <c r="M67" s="67"/>
      <c r="N67" s="58"/>
      <c r="O67" s="58"/>
      <c r="P67" s="58"/>
      <c r="Q67" s="58"/>
      <c r="R67" s="58"/>
      <c r="S67" s="58"/>
      <c r="T67" s="58"/>
      <c r="U67" s="58"/>
      <c r="V67" s="58"/>
      <c r="W67" s="58"/>
      <c r="X67" s="58"/>
      <c r="Y67" s="58"/>
      <c r="Z67" s="58"/>
      <c r="AA67" s="58"/>
      <c r="AB67" s="58"/>
      <c r="AC67" s="58"/>
      <c r="AD67" s="58"/>
      <c r="AE67" s="58"/>
      <c r="AF67" s="58"/>
      <c r="AG67" s="58"/>
    </row>
    <row r="68" spans="1:33" ht="15.75" customHeight="1" x14ac:dyDescent="0.2">
      <c r="A68" s="23"/>
      <c r="B68" s="23"/>
      <c r="C68" s="23"/>
      <c r="D68" s="58"/>
      <c r="E68" s="58"/>
      <c r="F68" s="19"/>
      <c r="G68" s="21"/>
      <c r="H68" s="21"/>
      <c r="I68" s="21"/>
      <c r="J68" s="18"/>
      <c r="K68" s="18"/>
      <c r="L68" s="18"/>
      <c r="M68" s="67"/>
      <c r="N68" s="58"/>
      <c r="O68" s="58"/>
      <c r="P68" s="58"/>
      <c r="Q68" s="58"/>
      <c r="R68" s="58"/>
      <c r="S68" s="58"/>
      <c r="T68" s="58"/>
      <c r="U68" s="58"/>
      <c r="V68" s="58"/>
      <c r="W68" s="58"/>
      <c r="X68" s="58"/>
      <c r="Y68" s="58"/>
      <c r="Z68" s="58"/>
      <c r="AA68" s="58"/>
      <c r="AB68" s="58"/>
      <c r="AC68" s="58"/>
      <c r="AD68" s="58"/>
      <c r="AE68" s="58"/>
      <c r="AF68" s="58"/>
      <c r="AG68" s="58"/>
    </row>
    <row r="69" spans="1:33" ht="15.75" customHeight="1" x14ac:dyDescent="0.2">
      <c r="A69" s="23"/>
      <c r="B69" s="23"/>
      <c r="C69" s="23"/>
      <c r="D69" s="58"/>
      <c r="E69" s="58"/>
      <c r="F69" s="19"/>
      <c r="G69" s="21"/>
      <c r="H69" s="21"/>
      <c r="I69" s="21"/>
      <c r="J69" s="18"/>
      <c r="K69" s="18"/>
      <c r="L69" s="18"/>
      <c r="M69" s="67"/>
      <c r="N69" s="58"/>
      <c r="O69" s="58"/>
      <c r="P69" s="58"/>
      <c r="Q69" s="58"/>
      <c r="R69" s="58"/>
      <c r="S69" s="58"/>
      <c r="T69" s="58"/>
      <c r="U69" s="58"/>
      <c r="V69" s="58"/>
      <c r="W69" s="58"/>
      <c r="X69" s="58"/>
      <c r="Y69" s="58"/>
      <c r="Z69" s="58"/>
      <c r="AA69" s="58"/>
      <c r="AB69" s="58"/>
      <c r="AC69" s="58"/>
      <c r="AD69" s="58"/>
      <c r="AE69" s="58"/>
      <c r="AF69" s="58"/>
      <c r="AG69" s="58"/>
    </row>
    <row r="70" spans="1:33" ht="15.75" customHeight="1" x14ac:dyDescent="0.2">
      <c r="A70" s="23"/>
      <c r="B70" s="23"/>
      <c r="C70" s="23"/>
      <c r="D70" s="58"/>
      <c r="E70" s="58"/>
      <c r="F70" s="19"/>
      <c r="G70" s="21"/>
      <c r="H70" s="21"/>
      <c r="I70" s="21"/>
      <c r="J70" s="18"/>
      <c r="K70" s="18"/>
      <c r="L70" s="18"/>
      <c r="M70" s="67"/>
      <c r="N70" s="58"/>
      <c r="O70" s="58"/>
      <c r="P70" s="58"/>
      <c r="Q70" s="58"/>
      <c r="R70" s="58"/>
      <c r="S70" s="58"/>
      <c r="T70" s="58"/>
      <c r="U70" s="58"/>
      <c r="V70" s="58"/>
      <c r="W70" s="58"/>
      <c r="X70" s="58"/>
      <c r="Y70" s="58"/>
      <c r="Z70" s="58"/>
      <c r="AA70" s="58"/>
      <c r="AB70" s="58"/>
      <c r="AC70" s="58"/>
      <c r="AD70" s="58"/>
      <c r="AE70" s="58"/>
      <c r="AF70" s="58"/>
      <c r="AG70" s="58"/>
    </row>
    <row r="71" spans="1:33" ht="15.75" customHeight="1" x14ac:dyDescent="0.2">
      <c r="A71" s="23"/>
      <c r="B71" s="23"/>
      <c r="C71" s="23"/>
      <c r="D71" s="58"/>
      <c r="E71" s="58"/>
      <c r="F71" s="19"/>
      <c r="G71" s="21"/>
      <c r="H71" s="21"/>
      <c r="I71" s="21"/>
      <c r="J71" s="18"/>
      <c r="K71" s="18"/>
      <c r="L71" s="18"/>
      <c r="M71" s="67"/>
      <c r="N71" s="58"/>
      <c r="O71" s="58"/>
      <c r="P71" s="58"/>
      <c r="Q71" s="58"/>
      <c r="R71" s="58"/>
      <c r="S71" s="58"/>
      <c r="T71" s="58"/>
      <c r="U71" s="58"/>
      <c r="V71" s="58"/>
      <c r="W71" s="58"/>
      <c r="X71" s="58"/>
      <c r="Y71" s="58"/>
      <c r="Z71" s="58"/>
      <c r="AA71" s="58"/>
      <c r="AB71" s="58"/>
      <c r="AC71" s="58"/>
      <c r="AD71" s="58"/>
      <c r="AE71" s="58"/>
      <c r="AF71" s="58"/>
      <c r="AG71" s="58"/>
    </row>
    <row r="72" spans="1:33" ht="15.75" customHeight="1" x14ac:dyDescent="0.2">
      <c r="A72" s="23"/>
      <c r="B72" s="23"/>
      <c r="C72" s="23"/>
      <c r="D72" s="58"/>
      <c r="E72" s="58"/>
      <c r="F72" s="19"/>
      <c r="G72" s="21"/>
      <c r="H72" s="21"/>
      <c r="I72" s="21"/>
      <c r="J72" s="18"/>
      <c r="K72" s="18"/>
      <c r="L72" s="18"/>
      <c r="M72" s="67"/>
      <c r="N72" s="58"/>
      <c r="O72" s="58"/>
      <c r="P72" s="58"/>
      <c r="Q72" s="58"/>
      <c r="R72" s="58"/>
      <c r="S72" s="58"/>
      <c r="T72" s="58"/>
      <c r="U72" s="58"/>
      <c r="V72" s="58"/>
      <c r="W72" s="58"/>
      <c r="X72" s="58"/>
      <c r="Y72" s="58"/>
      <c r="Z72" s="58"/>
      <c r="AA72" s="58"/>
      <c r="AB72" s="58"/>
      <c r="AC72" s="58"/>
      <c r="AD72" s="58"/>
      <c r="AE72" s="58"/>
      <c r="AF72" s="58"/>
      <c r="AG72" s="58"/>
    </row>
    <row r="73" spans="1:33" ht="15.75" customHeight="1" x14ac:dyDescent="0.2">
      <c r="A73" s="23"/>
      <c r="B73" s="23"/>
      <c r="C73" s="23"/>
      <c r="D73" s="58"/>
      <c r="E73" s="58"/>
      <c r="F73" s="19"/>
      <c r="G73" s="21"/>
      <c r="H73" s="21"/>
      <c r="I73" s="21"/>
      <c r="J73" s="18"/>
      <c r="K73" s="18"/>
      <c r="L73" s="18"/>
      <c r="M73" s="67"/>
      <c r="N73" s="58"/>
      <c r="O73" s="58"/>
      <c r="P73" s="58"/>
      <c r="Q73" s="58"/>
      <c r="R73" s="58"/>
      <c r="S73" s="58"/>
      <c r="T73" s="58"/>
      <c r="U73" s="58"/>
      <c r="V73" s="58"/>
      <c r="W73" s="58"/>
      <c r="X73" s="58"/>
      <c r="Y73" s="58"/>
      <c r="Z73" s="58"/>
      <c r="AA73" s="58"/>
      <c r="AB73" s="58"/>
      <c r="AC73" s="58"/>
      <c r="AD73" s="58"/>
      <c r="AE73" s="58"/>
      <c r="AF73" s="58"/>
      <c r="AG73" s="58"/>
    </row>
    <row r="74" spans="1:33" ht="15.75" customHeight="1" x14ac:dyDescent="0.2">
      <c r="A74" s="23"/>
      <c r="B74" s="23"/>
      <c r="C74" s="23"/>
      <c r="D74" s="58"/>
      <c r="E74" s="58"/>
      <c r="F74" s="19"/>
      <c r="G74" s="21"/>
      <c r="H74" s="21"/>
      <c r="I74" s="21"/>
      <c r="J74" s="18"/>
      <c r="K74" s="18"/>
      <c r="L74" s="18"/>
      <c r="M74" s="67"/>
      <c r="N74" s="58"/>
      <c r="O74" s="58"/>
      <c r="P74" s="58"/>
      <c r="Q74" s="58"/>
      <c r="R74" s="58"/>
      <c r="S74" s="58"/>
      <c r="T74" s="58"/>
      <c r="U74" s="58"/>
      <c r="V74" s="58"/>
      <c r="W74" s="58"/>
      <c r="X74" s="58"/>
      <c r="Y74" s="58"/>
      <c r="Z74" s="58"/>
      <c r="AA74" s="58"/>
      <c r="AB74" s="58"/>
      <c r="AC74" s="58"/>
      <c r="AD74" s="58"/>
      <c r="AE74" s="58"/>
      <c r="AF74" s="58"/>
      <c r="AG74" s="58"/>
    </row>
    <row r="75" spans="1:33" ht="15.75" customHeight="1" x14ac:dyDescent="0.2">
      <c r="A75" s="23"/>
      <c r="B75" s="23"/>
      <c r="C75" s="23"/>
      <c r="D75" s="58"/>
      <c r="E75" s="58"/>
      <c r="F75" s="19"/>
      <c r="G75" s="21"/>
      <c r="H75" s="21"/>
      <c r="I75" s="21"/>
      <c r="J75" s="18"/>
      <c r="K75" s="18"/>
      <c r="L75" s="18"/>
      <c r="M75" s="67"/>
      <c r="N75" s="58"/>
      <c r="O75" s="58"/>
      <c r="P75" s="58"/>
      <c r="Q75" s="58"/>
      <c r="R75" s="58"/>
      <c r="S75" s="58"/>
      <c r="T75" s="58"/>
      <c r="U75" s="58"/>
      <c r="V75" s="58"/>
      <c r="W75" s="58"/>
      <c r="X75" s="58"/>
      <c r="Y75" s="58"/>
      <c r="Z75" s="58"/>
      <c r="AA75" s="58"/>
      <c r="AB75" s="58"/>
      <c r="AC75" s="58"/>
      <c r="AD75" s="58"/>
      <c r="AE75" s="58"/>
      <c r="AF75" s="58"/>
      <c r="AG75" s="58"/>
    </row>
    <row r="76" spans="1:33" ht="15.75" customHeight="1" x14ac:dyDescent="0.2">
      <c r="A76" s="23"/>
      <c r="B76" s="23"/>
      <c r="C76" s="23"/>
      <c r="D76" s="58"/>
      <c r="E76" s="58"/>
      <c r="F76" s="19"/>
      <c r="G76" s="21"/>
      <c r="H76" s="21"/>
      <c r="I76" s="21"/>
      <c r="J76" s="18"/>
      <c r="K76" s="18"/>
      <c r="L76" s="18"/>
      <c r="M76" s="67"/>
      <c r="N76" s="58"/>
      <c r="O76" s="58"/>
      <c r="P76" s="58"/>
      <c r="Q76" s="58"/>
      <c r="R76" s="58"/>
      <c r="S76" s="58"/>
      <c r="T76" s="58"/>
      <c r="U76" s="58"/>
      <c r="V76" s="58"/>
      <c r="W76" s="58"/>
      <c r="X76" s="58"/>
      <c r="Y76" s="58"/>
      <c r="Z76" s="58"/>
      <c r="AA76" s="58"/>
      <c r="AB76" s="58"/>
      <c r="AC76" s="58"/>
      <c r="AD76" s="58"/>
      <c r="AE76" s="58"/>
      <c r="AF76" s="58"/>
      <c r="AG76" s="58"/>
    </row>
    <row r="77" spans="1:33" ht="15.75" customHeight="1" x14ac:dyDescent="0.2">
      <c r="A77" s="23"/>
      <c r="B77" s="23"/>
      <c r="C77" s="23"/>
      <c r="D77" s="58"/>
      <c r="E77" s="58"/>
      <c r="F77" s="19"/>
      <c r="G77" s="21"/>
      <c r="H77" s="21"/>
      <c r="I77" s="21"/>
      <c r="J77" s="18"/>
      <c r="K77" s="18"/>
      <c r="L77" s="18"/>
      <c r="M77" s="67"/>
      <c r="N77" s="58"/>
      <c r="O77" s="58"/>
      <c r="P77" s="58"/>
      <c r="Q77" s="58"/>
      <c r="R77" s="58"/>
      <c r="S77" s="58"/>
      <c r="T77" s="58"/>
      <c r="U77" s="58"/>
      <c r="V77" s="58"/>
      <c r="W77" s="58"/>
      <c r="X77" s="58"/>
      <c r="Y77" s="58"/>
      <c r="Z77" s="58"/>
      <c r="AA77" s="58"/>
      <c r="AB77" s="58"/>
      <c r="AC77" s="58"/>
      <c r="AD77" s="58"/>
      <c r="AE77" s="58"/>
      <c r="AF77" s="58"/>
      <c r="AG77" s="58"/>
    </row>
    <row r="78" spans="1:33" ht="15.75" customHeight="1" x14ac:dyDescent="0.2">
      <c r="A78" s="23"/>
      <c r="B78" s="23"/>
      <c r="C78" s="23"/>
      <c r="D78" s="58"/>
      <c r="E78" s="58"/>
      <c r="F78" s="19"/>
      <c r="G78" s="21"/>
      <c r="H78" s="21"/>
      <c r="I78" s="21"/>
      <c r="J78" s="18"/>
      <c r="K78" s="18"/>
      <c r="L78" s="18"/>
      <c r="M78" s="67"/>
      <c r="N78" s="58"/>
      <c r="O78" s="58"/>
      <c r="P78" s="58"/>
      <c r="Q78" s="58"/>
      <c r="R78" s="58"/>
      <c r="S78" s="58"/>
      <c r="T78" s="58"/>
      <c r="U78" s="58"/>
      <c r="V78" s="58"/>
      <c r="W78" s="58"/>
      <c r="X78" s="58"/>
      <c r="Y78" s="58"/>
      <c r="Z78" s="58"/>
      <c r="AA78" s="58"/>
      <c r="AB78" s="58"/>
      <c r="AC78" s="58"/>
      <c r="AD78" s="58"/>
      <c r="AE78" s="58"/>
      <c r="AF78" s="58"/>
      <c r="AG78" s="58"/>
    </row>
    <row r="79" spans="1:33" ht="15.75" customHeight="1" x14ac:dyDescent="0.2">
      <c r="A79" s="23"/>
      <c r="B79" s="23"/>
      <c r="C79" s="23"/>
      <c r="D79" s="58"/>
      <c r="E79" s="58"/>
      <c r="F79" s="19"/>
      <c r="G79" s="21"/>
      <c r="H79" s="21"/>
      <c r="I79" s="21"/>
      <c r="J79" s="18"/>
      <c r="K79" s="18"/>
      <c r="L79" s="18"/>
      <c r="M79" s="67"/>
      <c r="N79" s="58"/>
      <c r="O79" s="58"/>
      <c r="P79" s="58"/>
      <c r="Q79" s="58"/>
      <c r="R79" s="58"/>
      <c r="S79" s="58"/>
      <c r="T79" s="58"/>
      <c r="U79" s="58"/>
      <c r="V79" s="58"/>
      <c r="W79" s="58"/>
      <c r="X79" s="58"/>
      <c r="Y79" s="58"/>
      <c r="Z79" s="58"/>
      <c r="AA79" s="58"/>
      <c r="AB79" s="58"/>
      <c r="AC79" s="58"/>
      <c r="AD79" s="58"/>
      <c r="AE79" s="58"/>
      <c r="AF79" s="58"/>
      <c r="AG79" s="58"/>
    </row>
    <row r="80" spans="1:33" ht="15.75" customHeight="1" x14ac:dyDescent="0.2">
      <c r="A80" s="23"/>
      <c r="B80" s="23"/>
      <c r="C80" s="23"/>
      <c r="D80" s="58"/>
      <c r="E80" s="58"/>
      <c r="F80" s="19"/>
      <c r="G80" s="21"/>
      <c r="H80" s="21"/>
      <c r="I80" s="21"/>
      <c r="J80" s="18"/>
      <c r="K80" s="18"/>
      <c r="L80" s="18"/>
      <c r="M80" s="67"/>
      <c r="N80" s="58"/>
      <c r="O80" s="58"/>
      <c r="P80" s="58"/>
      <c r="Q80" s="58"/>
      <c r="R80" s="58"/>
      <c r="S80" s="58"/>
      <c r="T80" s="58"/>
      <c r="U80" s="58"/>
      <c r="V80" s="58"/>
      <c r="W80" s="58"/>
      <c r="X80" s="58"/>
      <c r="Y80" s="58"/>
      <c r="Z80" s="58"/>
      <c r="AA80" s="58"/>
      <c r="AB80" s="58"/>
      <c r="AC80" s="58"/>
      <c r="AD80" s="58"/>
      <c r="AE80" s="58"/>
      <c r="AF80" s="58"/>
      <c r="AG80" s="58"/>
    </row>
    <row r="81" spans="1:33" ht="15.75" customHeight="1" x14ac:dyDescent="0.2">
      <c r="A81" s="23"/>
      <c r="B81" s="23"/>
      <c r="C81" s="23"/>
      <c r="D81" s="58"/>
      <c r="E81" s="58"/>
      <c r="F81" s="19"/>
      <c r="G81" s="21"/>
      <c r="H81" s="21"/>
      <c r="I81" s="21"/>
      <c r="J81" s="18"/>
      <c r="K81" s="18"/>
      <c r="L81" s="18"/>
      <c r="M81" s="67"/>
      <c r="N81" s="58"/>
      <c r="O81" s="58"/>
      <c r="P81" s="58"/>
      <c r="Q81" s="58"/>
      <c r="R81" s="58"/>
      <c r="S81" s="58"/>
      <c r="T81" s="58"/>
      <c r="U81" s="58"/>
      <c r="V81" s="58"/>
      <c r="W81" s="58"/>
      <c r="X81" s="58"/>
      <c r="Y81" s="58"/>
      <c r="Z81" s="58"/>
      <c r="AA81" s="58"/>
      <c r="AB81" s="58"/>
      <c r="AC81" s="58"/>
      <c r="AD81" s="58"/>
      <c r="AE81" s="58"/>
      <c r="AF81" s="58"/>
      <c r="AG81" s="58"/>
    </row>
    <row r="82" spans="1:33" ht="15.75" customHeight="1" x14ac:dyDescent="0.2">
      <c r="A82" s="23"/>
      <c r="B82" s="23"/>
      <c r="C82" s="23"/>
      <c r="D82" s="58"/>
      <c r="E82" s="58"/>
      <c r="F82" s="19"/>
      <c r="G82" s="21"/>
      <c r="H82" s="21"/>
      <c r="I82" s="21"/>
      <c r="J82" s="18"/>
      <c r="K82" s="18"/>
      <c r="L82" s="18"/>
      <c r="M82" s="67"/>
      <c r="N82" s="58"/>
      <c r="O82" s="58"/>
      <c r="P82" s="58"/>
      <c r="Q82" s="58"/>
      <c r="R82" s="58"/>
      <c r="S82" s="58"/>
      <c r="T82" s="58"/>
      <c r="U82" s="58"/>
      <c r="V82" s="58"/>
      <c r="W82" s="58"/>
      <c r="X82" s="58"/>
      <c r="Y82" s="58"/>
      <c r="Z82" s="58"/>
      <c r="AA82" s="58"/>
      <c r="AB82" s="58"/>
      <c r="AC82" s="58"/>
      <c r="AD82" s="58"/>
      <c r="AE82" s="58"/>
      <c r="AF82" s="58"/>
      <c r="AG82" s="58"/>
    </row>
    <row r="83" spans="1:33" ht="15.75" customHeight="1" x14ac:dyDescent="0.2">
      <c r="A83" s="23"/>
      <c r="B83" s="23"/>
      <c r="C83" s="23"/>
      <c r="D83" s="58"/>
      <c r="E83" s="58"/>
      <c r="F83" s="19"/>
      <c r="G83" s="21"/>
      <c r="H83" s="21"/>
      <c r="I83" s="21"/>
      <c r="J83" s="18"/>
      <c r="K83" s="18"/>
      <c r="L83" s="18"/>
      <c r="M83" s="67"/>
      <c r="N83" s="58"/>
      <c r="O83" s="58"/>
      <c r="P83" s="58"/>
      <c r="Q83" s="58"/>
      <c r="R83" s="58"/>
      <c r="S83" s="58"/>
      <c r="T83" s="58"/>
      <c r="U83" s="58"/>
      <c r="V83" s="58"/>
      <c r="W83" s="58"/>
      <c r="X83" s="58"/>
      <c r="Y83" s="58"/>
      <c r="Z83" s="58"/>
      <c r="AA83" s="58"/>
      <c r="AB83" s="58"/>
      <c r="AC83" s="58"/>
      <c r="AD83" s="58"/>
      <c r="AE83" s="58"/>
      <c r="AF83" s="58"/>
      <c r="AG83" s="58"/>
    </row>
    <row r="84" spans="1:33" ht="15.75" customHeight="1" x14ac:dyDescent="0.2">
      <c r="A84" s="23"/>
      <c r="B84" s="23"/>
      <c r="C84" s="23"/>
      <c r="D84" s="58"/>
      <c r="E84" s="58"/>
      <c r="F84" s="19"/>
      <c r="G84" s="21"/>
      <c r="H84" s="21"/>
      <c r="I84" s="21"/>
      <c r="J84" s="18"/>
      <c r="K84" s="18"/>
      <c r="L84" s="18"/>
      <c r="M84" s="67"/>
      <c r="N84" s="58"/>
      <c r="O84" s="58"/>
      <c r="P84" s="58"/>
      <c r="Q84" s="58"/>
      <c r="R84" s="58"/>
      <c r="S84" s="58"/>
      <c r="T84" s="58"/>
      <c r="U84" s="58"/>
      <c r="V84" s="58"/>
      <c r="W84" s="58"/>
      <c r="X84" s="58"/>
      <c r="Y84" s="58"/>
      <c r="Z84" s="58"/>
      <c r="AA84" s="58"/>
      <c r="AB84" s="58"/>
      <c r="AC84" s="58"/>
      <c r="AD84" s="58"/>
      <c r="AE84" s="58"/>
      <c r="AF84" s="58"/>
      <c r="AG84" s="58"/>
    </row>
    <row r="85" spans="1:33" ht="15.75" customHeight="1" x14ac:dyDescent="0.2">
      <c r="A85" s="23"/>
      <c r="B85" s="23"/>
      <c r="C85" s="23"/>
      <c r="D85" s="58"/>
      <c r="E85" s="58"/>
      <c r="F85" s="19"/>
      <c r="G85" s="21"/>
      <c r="H85" s="21"/>
      <c r="I85" s="21"/>
      <c r="J85" s="18"/>
      <c r="K85" s="18"/>
      <c r="L85" s="18"/>
      <c r="M85" s="67"/>
      <c r="N85" s="58"/>
      <c r="O85" s="58"/>
      <c r="P85" s="58"/>
      <c r="Q85" s="58"/>
      <c r="R85" s="58"/>
      <c r="S85" s="58"/>
      <c r="T85" s="58"/>
      <c r="U85" s="58"/>
      <c r="V85" s="58"/>
      <c r="W85" s="58"/>
      <c r="X85" s="58"/>
      <c r="Y85" s="58"/>
      <c r="Z85" s="58"/>
      <c r="AA85" s="58"/>
      <c r="AB85" s="58"/>
      <c r="AC85" s="58"/>
      <c r="AD85" s="58"/>
      <c r="AE85" s="58"/>
      <c r="AF85" s="58"/>
      <c r="AG85" s="58"/>
    </row>
    <row r="86" spans="1:33" ht="15.75" customHeight="1" x14ac:dyDescent="0.2">
      <c r="A86" s="23"/>
      <c r="B86" s="23"/>
      <c r="C86" s="23"/>
      <c r="D86" s="58"/>
      <c r="E86" s="58"/>
      <c r="F86" s="19"/>
      <c r="G86" s="21"/>
      <c r="H86" s="21"/>
      <c r="I86" s="21"/>
      <c r="J86" s="18"/>
      <c r="K86" s="18"/>
      <c r="L86" s="18"/>
      <c r="M86" s="67"/>
      <c r="N86" s="58"/>
      <c r="O86" s="58"/>
      <c r="P86" s="58"/>
      <c r="Q86" s="58"/>
      <c r="R86" s="58"/>
      <c r="S86" s="58"/>
      <c r="T86" s="58"/>
      <c r="U86" s="58"/>
      <c r="V86" s="58"/>
      <c r="W86" s="58"/>
      <c r="X86" s="58"/>
      <c r="Y86" s="58"/>
      <c r="Z86" s="58"/>
      <c r="AA86" s="58"/>
      <c r="AB86" s="58"/>
      <c r="AC86" s="58"/>
      <c r="AD86" s="58"/>
      <c r="AE86" s="58"/>
      <c r="AF86" s="58"/>
      <c r="AG86" s="58"/>
    </row>
    <row r="87" spans="1:33" ht="15.75" customHeight="1" x14ac:dyDescent="0.2">
      <c r="A87" s="23"/>
      <c r="B87" s="23"/>
      <c r="C87" s="23"/>
      <c r="D87" s="58"/>
      <c r="E87" s="58"/>
      <c r="F87" s="19"/>
      <c r="G87" s="21"/>
      <c r="H87" s="21"/>
      <c r="I87" s="21"/>
      <c r="J87" s="18"/>
      <c r="K87" s="18"/>
      <c r="L87" s="18"/>
      <c r="M87" s="67"/>
      <c r="N87" s="58"/>
      <c r="O87" s="58"/>
      <c r="P87" s="58"/>
      <c r="Q87" s="58"/>
      <c r="R87" s="58"/>
      <c r="S87" s="58"/>
      <c r="T87" s="58"/>
      <c r="U87" s="58"/>
      <c r="V87" s="58"/>
      <c r="W87" s="58"/>
      <c r="X87" s="58"/>
      <c r="Y87" s="58"/>
      <c r="Z87" s="58"/>
      <c r="AA87" s="58"/>
      <c r="AB87" s="58"/>
      <c r="AC87" s="58"/>
      <c r="AD87" s="58"/>
      <c r="AE87" s="58"/>
      <c r="AF87" s="58"/>
      <c r="AG87" s="58"/>
    </row>
    <row r="88" spans="1:33" ht="15.75" customHeight="1" x14ac:dyDescent="0.2">
      <c r="A88" s="23"/>
      <c r="B88" s="23"/>
      <c r="C88" s="23"/>
      <c r="D88" s="58"/>
      <c r="E88" s="58"/>
      <c r="F88" s="19"/>
      <c r="G88" s="21"/>
      <c r="H88" s="21"/>
      <c r="I88" s="21"/>
      <c r="J88" s="18"/>
      <c r="K88" s="18"/>
      <c r="L88" s="18"/>
      <c r="M88" s="67"/>
      <c r="N88" s="58"/>
      <c r="O88" s="58"/>
      <c r="P88" s="58"/>
      <c r="Q88" s="58"/>
      <c r="R88" s="58"/>
      <c r="S88" s="58"/>
      <c r="T88" s="58"/>
      <c r="U88" s="58"/>
      <c r="V88" s="58"/>
      <c r="W88" s="58"/>
      <c r="X88" s="58"/>
      <c r="Y88" s="58"/>
      <c r="Z88" s="58"/>
      <c r="AA88" s="58"/>
      <c r="AB88" s="58"/>
      <c r="AC88" s="58"/>
      <c r="AD88" s="58"/>
      <c r="AE88" s="58"/>
      <c r="AF88" s="58"/>
      <c r="AG88" s="58"/>
    </row>
    <row r="89" spans="1:33" ht="15.75" customHeight="1" x14ac:dyDescent="0.2">
      <c r="A89" s="23"/>
      <c r="B89" s="23"/>
      <c r="C89" s="23"/>
      <c r="D89" s="58"/>
      <c r="E89" s="58"/>
      <c r="F89" s="19"/>
      <c r="G89" s="21"/>
      <c r="H89" s="21"/>
      <c r="I89" s="21"/>
      <c r="J89" s="18"/>
      <c r="K89" s="18"/>
      <c r="L89" s="18"/>
      <c r="M89" s="67"/>
      <c r="N89" s="58"/>
      <c r="O89" s="58"/>
      <c r="P89" s="58"/>
      <c r="Q89" s="58"/>
      <c r="R89" s="58"/>
      <c r="S89" s="58"/>
      <c r="T89" s="58"/>
      <c r="U89" s="58"/>
      <c r="V89" s="58"/>
      <c r="W89" s="58"/>
      <c r="X89" s="58"/>
      <c r="Y89" s="58"/>
      <c r="Z89" s="58"/>
      <c r="AA89" s="58"/>
      <c r="AB89" s="58"/>
      <c r="AC89" s="58"/>
      <c r="AD89" s="58"/>
      <c r="AE89" s="58"/>
      <c r="AF89" s="58"/>
      <c r="AG89" s="58"/>
    </row>
    <row r="90" spans="1:33" ht="15.75" customHeight="1" x14ac:dyDescent="0.2">
      <c r="A90" s="23"/>
      <c r="B90" s="23"/>
      <c r="C90" s="23"/>
      <c r="D90" s="58"/>
      <c r="E90" s="58"/>
      <c r="F90" s="19"/>
      <c r="G90" s="21"/>
      <c r="H90" s="21"/>
      <c r="I90" s="21"/>
      <c r="J90" s="18"/>
      <c r="K90" s="18"/>
      <c r="L90" s="18"/>
      <c r="M90" s="67"/>
      <c r="N90" s="58"/>
      <c r="O90" s="58"/>
      <c r="P90" s="58"/>
      <c r="Q90" s="58"/>
      <c r="R90" s="58"/>
      <c r="S90" s="58"/>
      <c r="T90" s="58"/>
      <c r="U90" s="58"/>
      <c r="V90" s="58"/>
      <c r="W90" s="58"/>
      <c r="X90" s="58"/>
      <c r="Y90" s="58"/>
      <c r="Z90" s="58"/>
      <c r="AA90" s="58"/>
      <c r="AB90" s="58"/>
      <c r="AC90" s="58"/>
      <c r="AD90" s="58"/>
      <c r="AE90" s="58"/>
      <c r="AF90" s="58"/>
      <c r="AG90" s="58"/>
    </row>
    <row r="91" spans="1:33" ht="15.75" customHeight="1" x14ac:dyDescent="0.2">
      <c r="A91" s="23"/>
      <c r="B91" s="23"/>
      <c r="C91" s="23"/>
      <c r="D91" s="58"/>
      <c r="E91" s="58"/>
      <c r="F91" s="19"/>
      <c r="G91" s="21"/>
      <c r="H91" s="21"/>
      <c r="I91" s="21"/>
      <c r="J91" s="18"/>
      <c r="K91" s="18"/>
      <c r="L91" s="18"/>
      <c r="M91" s="67"/>
      <c r="N91" s="58"/>
      <c r="O91" s="58"/>
      <c r="P91" s="58"/>
      <c r="Q91" s="58"/>
      <c r="R91" s="58"/>
      <c r="S91" s="58"/>
      <c r="T91" s="58"/>
      <c r="U91" s="58"/>
      <c r="V91" s="58"/>
      <c r="W91" s="58"/>
      <c r="X91" s="58"/>
      <c r="Y91" s="58"/>
      <c r="Z91" s="58"/>
      <c r="AA91" s="58"/>
      <c r="AB91" s="58"/>
      <c r="AC91" s="58"/>
      <c r="AD91" s="58"/>
      <c r="AE91" s="58"/>
      <c r="AF91" s="58"/>
      <c r="AG91" s="58"/>
    </row>
    <row r="92" spans="1:33" ht="15.75" customHeight="1" x14ac:dyDescent="0.2">
      <c r="A92" s="23"/>
      <c r="B92" s="23"/>
      <c r="C92" s="23"/>
      <c r="D92" s="58"/>
      <c r="E92" s="58"/>
      <c r="F92" s="19"/>
      <c r="G92" s="21"/>
      <c r="H92" s="21"/>
      <c r="I92" s="21"/>
      <c r="J92" s="18"/>
      <c r="K92" s="18"/>
      <c r="L92" s="18"/>
      <c r="M92" s="67"/>
      <c r="N92" s="58"/>
      <c r="O92" s="58"/>
      <c r="P92" s="58"/>
      <c r="Q92" s="58"/>
      <c r="R92" s="58"/>
      <c r="S92" s="58"/>
      <c r="T92" s="58"/>
      <c r="U92" s="58"/>
      <c r="V92" s="58"/>
      <c r="W92" s="58"/>
      <c r="X92" s="58"/>
      <c r="Y92" s="58"/>
      <c r="Z92" s="58"/>
      <c r="AA92" s="58"/>
      <c r="AB92" s="58"/>
      <c r="AC92" s="58"/>
      <c r="AD92" s="58"/>
      <c r="AE92" s="58"/>
      <c r="AF92" s="58"/>
      <c r="AG92" s="58"/>
    </row>
    <row r="93" spans="1:33" ht="15.75" customHeight="1" x14ac:dyDescent="0.2">
      <c r="A93" s="23"/>
      <c r="B93" s="23"/>
      <c r="C93" s="23"/>
      <c r="D93" s="58"/>
      <c r="E93" s="58"/>
      <c r="F93" s="19"/>
      <c r="G93" s="21"/>
      <c r="H93" s="21"/>
      <c r="I93" s="21"/>
      <c r="J93" s="18"/>
      <c r="K93" s="18"/>
      <c r="L93" s="18"/>
      <c r="M93" s="67"/>
      <c r="N93" s="58"/>
      <c r="O93" s="58"/>
      <c r="P93" s="58"/>
      <c r="Q93" s="58"/>
      <c r="R93" s="58"/>
      <c r="S93" s="58"/>
      <c r="T93" s="58"/>
      <c r="U93" s="58"/>
      <c r="V93" s="58"/>
      <c r="W93" s="58"/>
      <c r="X93" s="58"/>
      <c r="Y93" s="58"/>
      <c r="Z93" s="58"/>
      <c r="AA93" s="58"/>
      <c r="AB93" s="58"/>
      <c r="AC93" s="58"/>
      <c r="AD93" s="58"/>
      <c r="AE93" s="58"/>
      <c r="AF93" s="58"/>
      <c r="AG93" s="58"/>
    </row>
    <row r="94" spans="1:33" ht="15.75" customHeight="1" x14ac:dyDescent="0.2">
      <c r="A94" s="23"/>
      <c r="B94" s="23"/>
      <c r="C94" s="23"/>
      <c r="D94" s="58"/>
      <c r="E94" s="58"/>
      <c r="F94" s="19"/>
      <c r="G94" s="21"/>
      <c r="H94" s="21"/>
      <c r="I94" s="21"/>
      <c r="J94" s="18"/>
      <c r="K94" s="18"/>
      <c r="L94" s="18"/>
      <c r="M94" s="67"/>
      <c r="N94" s="58"/>
      <c r="O94" s="58"/>
      <c r="P94" s="58"/>
      <c r="Q94" s="58"/>
      <c r="R94" s="58"/>
      <c r="S94" s="58"/>
      <c r="T94" s="58"/>
      <c r="U94" s="58"/>
      <c r="V94" s="58"/>
      <c r="W94" s="58"/>
      <c r="X94" s="58"/>
      <c r="Y94" s="58"/>
      <c r="Z94" s="58"/>
      <c r="AA94" s="58"/>
      <c r="AB94" s="58"/>
      <c r="AC94" s="58"/>
      <c r="AD94" s="58"/>
      <c r="AE94" s="58"/>
      <c r="AF94" s="58"/>
      <c r="AG94" s="58"/>
    </row>
    <row r="95" spans="1:33" ht="15.75" customHeight="1" x14ac:dyDescent="0.2">
      <c r="A95" s="23"/>
      <c r="B95" s="23"/>
      <c r="C95" s="23"/>
      <c r="D95" s="58"/>
      <c r="E95" s="58"/>
      <c r="F95" s="19"/>
      <c r="G95" s="21"/>
      <c r="H95" s="21"/>
      <c r="I95" s="21"/>
      <c r="J95" s="18"/>
      <c r="K95" s="18"/>
      <c r="L95" s="18"/>
      <c r="M95" s="67"/>
      <c r="N95" s="58"/>
      <c r="O95" s="58"/>
      <c r="P95" s="58"/>
      <c r="Q95" s="58"/>
      <c r="R95" s="58"/>
      <c r="S95" s="58"/>
      <c r="T95" s="58"/>
      <c r="U95" s="58"/>
      <c r="V95" s="58"/>
      <c r="W95" s="58"/>
      <c r="X95" s="58"/>
      <c r="Y95" s="58"/>
      <c r="Z95" s="58"/>
      <c r="AA95" s="58"/>
      <c r="AB95" s="58"/>
      <c r="AC95" s="58"/>
      <c r="AD95" s="58"/>
      <c r="AE95" s="58"/>
      <c r="AF95" s="58"/>
      <c r="AG95" s="58"/>
    </row>
    <row r="96" spans="1:33" ht="15.75" customHeight="1" x14ac:dyDescent="0.2">
      <c r="A96" s="23"/>
      <c r="B96" s="23"/>
      <c r="C96" s="23"/>
      <c r="D96" s="58"/>
      <c r="E96" s="58"/>
      <c r="F96" s="19"/>
      <c r="G96" s="21"/>
      <c r="H96" s="21"/>
      <c r="I96" s="21"/>
      <c r="J96" s="18"/>
      <c r="K96" s="18"/>
      <c r="L96" s="18"/>
      <c r="M96" s="67"/>
      <c r="N96" s="58"/>
      <c r="O96" s="58"/>
      <c r="P96" s="58"/>
      <c r="Q96" s="58"/>
      <c r="R96" s="58"/>
      <c r="S96" s="58"/>
      <c r="T96" s="58"/>
      <c r="U96" s="58"/>
      <c r="V96" s="58"/>
      <c r="W96" s="58"/>
      <c r="X96" s="58"/>
      <c r="Y96" s="58"/>
      <c r="Z96" s="58"/>
      <c r="AA96" s="58"/>
      <c r="AB96" s="58"/>
      <c r="AC96" s="58"/>
      <c r="AD96" s="58"/>
      <c r="AE96" s="58"/>
      <c r="AF96" s="58"/>
      <c r="AG96" s="58"/>
    </row>
    <row r="97" spans="1:33" ht="15.75" customHeight="1" x14ac:dyDescent="0.2">
      <c r="A97" s="23"/>
      <c r="B97" s="23"/>
      <c r="C97" s="23"/>
      <c r="D97" s="58"/>
      <c r="E97" s="58"/>
      <c r="F97" s="19"/>
      <c r="G97" s="21"/>
      <c r="H97" s="21"/>
      <c r="I97" s="21"/>
      <c r="J97" s="18"/>
      <c r="K97" s="18"/>
      <c r="L97" s="18"/>
      <c r="M97" s="67"/>
      <c r="N97" s="58"/>
      <c r="O97" s="58"/>
      <c r="P97" s="58"/>
      <c r="Q97" s="58"/>
      <c r="R97" s="58"/>
      <c r="S97" s="58"/>
      <c r="T97" s="58"/>
      <c r="U97" s="58"/>
      <c r="V97" s="58"/>
      <c r="W97" s="58"/>
      <c r="X97" s="58"/>
      <c r="Y97" s="58"/>
      <c r="Z97" s="58"/>
      <c r="AA97" s="58"/>
      <c r="AB97" s="58"/>
      <c r="AC97" s="58"/>
      <c r="AD97" s="58"/>
      <c r="AE97" s="58"/>
      <c r="AF97" s="58"/>
      <c r="AG97" s="58"/>
    </row>
    <row r="98" spans="1:33" ht="15.75" customHeight="1" x14ac:dyDescent="0.2">
      <c r="A98" s="23"/>
      <c r="B98" s="23"/>
      <c r="C98" s="23"/>
      <c r="D98" s="58"/>
      <c r="E98" s="58"/>
      <c r="F98" s="19"/>
      <c r="G98" s="21"/>
      <c r="H98" s="21"/>
      <c r="I98" s="21"/>
      <c r="J98" s="18"/>
      <c r="K98" s="18"/>
      <c r="L98" s="18"/>
      <c r="M98" s="67"/>
      <c r="N98" s="58"/>
      <c r="O98" s="58"/>
      <c r="P98" s="58"/>
      <c r="Q98" s="58"/>
      <c r="R98" s="58"/>
      <c r="S98" s="58"/>
      <c r="T98" s="58"/>
      <c r="U98" s="58"/>
      <c r="V98" s="58"/>
      <c r="W98" s="58"/>
      <c r="X98" s="58"/>
      <c r="Y98" s="58"/>
      <c r="Z98" s="58"/>
      <c r="AA98" s="58"/>
      <c r="AB98" s="58"/>
      <c r="AC98" s="58"/>
      <c r="AD98" s="58"/>
      <c r="AE98" s="58"/>
      <c r="AF98" s="58"/>
      <c r="AG98" s="58"/>
    </row>
    <row r="99" spans="1:33" ht="15.75" customHeight="1" x14ac:dyDescent="0.2">
      <c r="A99" s="23"/>
      <c r="B99" s="23"/>
      <c r="C99" s="23"/>
      <c r="D99" s="58"/>
      <c r="E99" s="58"/>
      <c r="F99" s="19"/>
      <c r="G99" s="21"/>
      <c r="H99" s="21"/>
      <c r="I99" s="21"/>
      <c r="J99" s="18"/>
      <c r="K99" s="18"/>
      <c r="L99" s="18"/>
      <c r="M99" s="67"/>
      <c r="N99" s="58"/>
      <c r="O99" s="58"/>
      <c r="P99" s="58"/>
      <c r="Q99" s="58"/>
      <c r="R99" s="58"/>
      <c r="S99" s="58"/>
      <c r="T99" s="58"/>
      <c r="U99" s="58"/>
      <c r="V99" s="58"/>
      <c r="W99" s="58"/>
      <c r="X99" s="58"/>
      <c r="Y99" s="58"/>
      <c r="Z99" s="58"/>
      <c r="AA99" s="58"/>
      <c r="AB99" s="58"/>
      <c r="AC99" s="58"/>
      <c r="AD99" s="58"/>
      <c r="AE99" s="58"/>
      <c r="AF99" s="58"/>
      <c r="AG99" s="58"/>
    </row>
    <row r="100" spans="1:33" ht="15.75" customHeight="1" x14ac:dyDescent="0.2">
      <c r="A100" s="23"/>
      <c r="B100" s="23"/>
      <c r="C100" s="23"/>
      <c r="D100" s="58"/>
      <c r="E100" s="58"/>
      <c r="F100" s="19"/>
      <c r="G100" s="21"/>
      <c r="H100" s="21"/>
      <c r="I100" s="21"/>
      <c r="J100" s="18"/>
      <c r="K100" s="18"/>
      <c r="L100" s="18"/>
      <c r="M100" s="67"/>
      <c r="N100" s="58"/>
      <c r="O100" s="58"/>
      <c r="P100" s="58"/>
      <c r="Q100" s="58"/>
      <c r="R100" s="58"/>
      <c r="S100" s="58"/>
      <c r="T100" s="58"/>
      <c r="U100" s="58"/>
      <c r="V100" s="58"/>
      <c r="W100" s="58"/>
      <c r="X100" s="58"/>
      <c r="Y100" s="58"/>
      <c r="Z100" s="58"/>
      <c r="AA100" s="58"/>
      <c r="AB100" s="58"/>
      <c r="AC100" s="58"/>
      <c r="AD100" s="58"/>
      <c r="AE100" s="58"/>
      <c r="AF100" s="58"/>
      <c r="AG100" s="58"/>
    </row>
    <row r="101" spans="1:33" ht="15.75" customHeight="1" x14ac:dyDescent="0.2">
      <c r="A101" s="23"/>
      <c r="B101" s="23"/>
      <c r="C101" s="23"/>
      <c r="D101" s="58"/>
      <c r="E101" s="58"/>
      <c r="F101" s="19"/>
      <c r="G101" s="21"/>
      <c r="H101" s="21"/>
      <c r="I101" s="21"/>
      <c r="J101" s="18"/>
      <c r="K101" s="18"/>
      <c r="L101" s="18"/>
      <c r="M101" s="67"/>
      <c r="N101" s="58"/>
      <c r="O101" s="58"/>
      <c r="P101" s="58"/>
      <c r="Q101" s="58"/>
      <c r="R101" s="58"/>
      <c r="S101" s="58"/>
      <c r="T101" s="58"/>
      <c r="U101" s="58"/>
      <c r="V101" s="58"/>
      <c r="W101" s="58"/>
      <c r="X101" s="58"/>
      <c r="Y101" s="58"/>
      <c r="Z101" s="58"/>
      <c r="AA101" s="58"/>
      <c r="AB101" s="58"/>
      <c r="AC101" s="58"/>
      <c r="AD101" s="58"/>
      <c r="AE101" s="58"/>
      <c r="AF101" s="58"/>
      <c r="AG101" s="58"/>
    </row>
    <row r="102" spans="1:33" ht="15.75" customHeight="1" x14ac:dyDescent="0.2">
      <c r="A102" s="23"/>
      <c r="B102" s="23"/>
      <c r="C102" s="23"/>
      <c r="D102" s="58"/>
      <c r="E102" s="58"/>
      <c r="F102" s="19"/>
      <c r="G102" s="21"/>
      <c r="H102" s="21"/>
      <c r="I102" s="21"/>
      <c r="J102" s="18"/>
      <c r="K102" s="18"/>
      <c r="L102" s="18"/>
      <c r="M102" s="67"/>
      <c r="N102" s="58"/>
      <c r="O102" s="58"/>
      <c r="P102" s="58"/>
      <c r="Q102" s="58"/>
      <c r="R102" s="58"/>
      <c r="S102" s="58"/>
      <c r="T102" s="58"/>
      <c r="U102" s="58"/>
      <c r="V102" s="58"/>
      <c r="W102" s="58"/>
      <c r="X102" s="58"/>
      <c r="Y102" s="58"/>
      <c r="Z102" s="58"/>
      <c r="AA102" s="58"/>
      <c r="AB102" s="58"/>
      <c r="AC102" s="58"/>
      <c r="AD102" s="58"/>
      <c r="AE102" s="58"/>
      <c r="AF102" s="58"/>
      <c r="AG102" s="58"/>
    </row>
    <row r="103" spans="1:33" ht="15.75" customHeight="1" x14ac:dyDescent="0.2">
      <c r="A103" s="23"/>
      <c r="B103" s="23"/>
      <c r="C103" s="23"/>
      <c r="D103" s="58"/>
      <c r="E103" s="58"/>
      <c r="F103" s="19"/>
      <c r="G103" s="21"/>
      <c r="H103" s="21"/>
      <c r="I103" s="21"/>
      <c r="J103" s="18"/>
      <c r="K103" s="18"/>
      <c r="L103" s="18"/>
      <c r="M103" s="67"/>
      <c r="N103" s="58"/>
      <c r="O103" s="58"/>
      <c r="P103" s="58"/>
      <c r="Q103" s="58"/>
      <c r="R103" s="58"/>
      <c r="S103" s="58"/>
      <c r="T103" s="58"/>
      <c r="U103" s="58"/>
      <c r="V103" s="58"/>
      <c r="W103" s="58"/>
      <c r="X103" s="58"/>
      <c r="Y103" s="58"/>
      <c r="Z103" s="58"/>
      <c r="AA103" s="58"/>
      <c r="AB103" s="58"/>
      <c r="AC103" s="58"/>
      <c r="AD103" s="58"/>
      <c r="AE103" s="58"/>
      <c r="AF103" s="58"/>
      <c r="AG103" s="58"/>
    </row>
    <row r="104" spans="1:33" ht="15.75" customHeight="1" x14ac:dyDescent="0.2">
      <c r="A104" s="23"/>
      <c r="B104" s="23"/>
      <c r="C104" s="23"/>
      <c r="D104" s="58"/>
      <c r="E104" s="58"/>
      <c r="F104" s="19"/>
      <c r="G104" s="21"/>
      <c r="H104" s="21"/>
      <c r="I104" s="21"/>
      <c r="J104" s="18"/>
      <c r="K104" s="18"/>
      <c r="L104" s="18"/>
      <c r="M104" s="67"/>
      <c r="N104" s="58"/>
      <c r="O104" s="58"/>
      <c r="P104" s="58"/>
      <c r="Q104" s="58"/>
      <c r="R104" s="58"/>
      <c r="S104" s="58"/>
      <c r="T104" s="58"/>
      <c r="U104" s="58"/>
      <c r="V104" s="58"/>
      <c r="W104" s="58"/>
      <c r="X104" s="58"/>
      <c r="Y104" s="58"/>
      <c r="Z104" s="58"/>
      <c r="AA104" s="58"/>
      <c r="AB104" s="58"/>
      <c r="AC104" s="58"/>
      <c r="AD104" s="58"/>
      <c r="AE104" s="58"/>
      <c r="AF104" s="58"/>
      <c r="AG104" s="58"/>
    </row>
    <row r="105" spans="1:33" ht="15.75" customHeight="1" x14ac:dyDescent="0.2">
      <c r="A105" s="23"/>
      <c r="B105" s="23"/>
      <c r="C105" s="23"/>
      <c r="D105" s="58"/>
      <c r="E105" s="58"/>
      <c r="F105" s="19"/>
      <c r="G105" s="21"/>
      <c r="H105" s="21"/>
      <c r="I105" s="21"/>
      <c r="J105" s="18"/>
      <c r="K105" s="18"/>
      <c r="L105" s="18"/>
      <c r="M105" s="67"/>
      <c r="N105" s="58"/>
      <c r="O105" s="58"/>
      <c r="P105" s="58"/>
      <c r="Q105" s="58"/>
      <c r="R105" s="58"/>
      <c r="S105" s="58"/>
      <c r="T105" s="58"/>
      <c r="U105" s="58"/>
      <c r="V105" s="58"/>
      <c r="W105" s="58"/>
      <c r="X105" s="58"/>
      <c r="Y105" s="58"/>
      <c r="Z105" s="58"/>
      <c r="AA105" s="58"/>
      <c r="AB105" s="58"/>
      <c r="AC105" s="58"/>
      <c r="AD105" s="58"/>
      <c r="AE105" s="58"/>
      <c r="AF105" s="58"/>
      <c r="AG105" s="58"/>
    </row>
    <row r="106" spans="1:33" ht="15.75" customHeight="1" x14ac:dyDescent="0.2">
      <c r="A106" s="23"/>
      <c r="B106" s="23"/>
      <c r="C106" s="23"/>
      <c r="D106" s="58"/>
      <c r="E106" s="58"/>
      <c r="F106" s="19"/>
      <c r="G106" s="21"/>
      <c r="H106" s="21"/>
      <c r="I106" s="21"/>
      <c r="J106" s="18"/>
      <c r="K106" s="18"/>
      <c r="L106" s="18"/>
      <c r="M106" s="67"/>
      <c r="N106" s="58"/>
      <c r="O106" s="58"/>
      <c r="P106" s="58"/>
      <c r="Q106" s="58"/>
      <c r="R106" s="58"/>
      <c r="S106" s="58"/>
      <c r="T106" s="58"/>
      <c r="U106" s="58"/>
      <c r="V106" s="58"/>
      <c r="W106" s="58"/>
      <c r="X106" s="58"/>
      <c r="Y106" s="58"/>
      <c r="Z106" s="58"/>
      <c r="AA106" s="58"/>
      <c r="AB106" s="58"/>
      <c r="AC106" s="58"/>
      <c r="AD106" s="58"/>
      <c r="AE106" s="58"/>
      <c r="AF106" s="58"/>
      <c r="AG106" s="58"/>
    </row>
    <row r="107" spans="1:33" ht="15.75" customHeight="1" x14ac:dyDescent="0.2">
      <c r="A107" s="23"/>
      <c r="B107" s="23"/>
      <c r="C107" s="23"/>
      <c r="D107" s="58"/>
      <c r="E107" s="58"/>
      <c r="F107" s="19"/>
      <c r="G107" s="21"/>
      <c r="H107" s="21"/>
      <c r="I107" s="21"/>
      <c r="J107" s="18"/>
      <c r="K107" s="18"/>
      <c r="L107" s="18"/>
      <c r="M107" s="67"/>
      <c r="N107" s="58"/>
      <c r="O107" s="58"/>
      <c r="P107" s="58"/>
      <c r="Q107" s="58"/>
      <c r="R107" s="58"/>
      <c r="S107" s="58"/>
      <c r="T107" s="58"/>
      <c r="U107" s="58"/>
      <c r="V107" s="58"/>
      <c r="W107" s="58"/>
      <c r="X107" s="58"/>
      <c r="Y107" s="58"/>
      <c r="Z107" s="58"/>
      <c r="AA107" s="58"/>
      <c r="AB107" s="58"/>
      <c r="AC107" s="58"/>
      <c r="AD107" s="58"/>
      <c r="AE107" s="58"/>
      <c r="AF107" s="58"/>
      <c r="AG107" s="58"/>
    </row>
    <row r="108" spans="1:33" ht="15.75" customHeight="1" x14ac:dyDescent="0.2">
      <c r="A108" s="23"/>
      <c r="B108" s="23"/>
      <c r="C108" s="23"/>
      <c r="D108" s="58"/>
      <c r="E108" s="58"/>
      <c r="F108" s="19"/>
      <c r="G108" s="21"/>
      <c r="H108" s="21"/>
      <c r="I108" s="21"/>
      <c r="J108" s="18"/>
      <c r="K108" s="18"/>
      <c r="L108" s="18"/>
      <c r="M108" s="67"/>
      <c r="N108" s="58"/>
      <c r="O108" s="58"/>
      <c r="P108" s="58"/>
      <c r="Q108" s="58"/>
      <c r="R108" s="58"/>
      <c r="S108" s="58"/>
      <c r="T108" s="58"/>
      <c r="U108" s="58"/>
      <c r="V108" s="58"/>
      <c r="W108" s="58"/>
      <c r="X108" s="58"/>
      <c r="Y108" s="58"/>
      <c r="Z108" s="58"/>
      <c r="AA108" s="58"/>
      <c r="AB108" s="58"/>
      <c r="AC108" s="58"/>
      <c r="AD108" s="58"/>
      <c r="AE108" s="58"/>
      <c r="AF108" s="58"/>
      <c r="AG108" s="58"/>
    </row>
    <row r="109" spans="1:33" ht="15.75" customHeight="1" x14ac:dyDescent="0.2">
      <c r="A109" s="23"/>
      <c r="B109" s="23"/>
      <c r="C109" s="23"/>
      <c r="D109" s="58"/>
      <c r="E109" s="58"/>
      <c r="F109" s="19"/>
      <c r="G109" s="21"/>
      <c r="H109" s="21"/>
      <c r="I109" s="21"/>
      <c r="J109" s="18"/>
      <c r="K109" s="18"/>
      <c r="L109" s="18"/>
      <c r="M109" s="67"/>
      <c r="N109" s="58"/>
      <c r="O109" s="58"/>
      <c r="P109" s="58"/>
      <c r="Q109" s="58"/>
      <c r="R109" s="58"/>
      <c r="S109" s="58"/>
      <c r="T109" s="58"/>
      <c r="U109" s="58"/>
      <c r="V109" s="58"/>
      <c r="W109" s="58"/>
      <c r="X109" s="58"/>
      <c r="Y109" s="58"/>
      <c r="Z109" s="58"/>
      <c r="AA109" s="58"/>
      <c r="AB109" s="58"/>
      <c r="AC109" s="58"/>
      <c r="AD109" s="58"/>
      <c r="AE109" s="58"/>
      <c r="AF109" s="58"/>
      <c r="AG109" s="58"/>
    </row>
    <row r="110" spans="1:33" ht="15.75" customHeight="1" x14ac:dyDescent="0.2">
      <c r="A110" s="23"/>
      <c r="B110" s="23"/>
      <c r="C110" s="23"/>
      <c r="D110" s="58"/>
      <c r="E110" s="58"/>
      <c r="F110" s="19"/>
      <c r="G110" s="21"/>
      <c r="H110" s="21"/>
      <c r="I110" s="21"/>
      <c r="J110" s="18"/>
      <c r="K110" s="18"/>
      <c r="L110" s="18"/>
      <c r="M110" s="67"/>
      <c r="N110" s="58"/>
      <c r="O110" s="58"/>
      <c r="P110" s="58"/>
      <c r="Q110" s="58"/>
      <c r="R110" s="58"/>
      <c r="S110" s="58"/>
      <c r="T110" s="58"/>
      <c r="U110" s="58"/>
      <c r="V110" s="58"/>
      <c r="W110" s="58"/>
      <c r="X110" s="58"/>
      <c r="Y110" s="58"/>
      <c r="Z110" s="58"/>
      <c r="AA110" s="58"/>
      <c r="AB110" s="58"/>
      <c r="AC110" s="58"/>
      <c r="AD110" s="58"/>
      <c r="AE110" s="58"/>
      <c r="AF110" s="58"/>
      <c r="AG110" s="58"/>
    </row>
    <row r="111" spans="1:33" ht="15.75" customHeight="1" x14ac:dyDescent="0.2">
      <c r="A111" s="23"/>
      <c r="B111" s="23"/>
      <c r="C111" s="23"/>
      <c r="D111" s="58"/>
      <c r="E111" s="58"/>
      <c r="F111" s="19"/>
      <c r="G111" s="21"/>
      <c r="H111" s="21"/>
      <c r="I111" s="21"/>
      <c r="J111" s="18"/>
      <c r="K111" s="18"/>
      <c r="L111" s="18"/>
      <c r="M111" s="67"/>
      <c r="N111" s="58"/>
      <c r="O111" s="58"/>
      <c r="P111" s="58"/>
      <c r="Q111" s="58"/>
      <c r="R111" s="58"/>
      <c r="S111" s="58"/>
      <c r="T111" s="58"/>
      <c r="U111" s="58"/>
      <c r="V111" s="58"/>
      <c r="W111" s="58"/>
      <c r="X111" s="58"/>
      <c r="Y111" s="58"/>
      <c r="Z111" s="58"/>
      <c r="AA111" s="58"/>
      <c r="AB111" s="58"/>
      <c r="AC111" s="58"/>
      <c r="AD111" s="58"/>
      <c r="AE111" s="58"/>
      <c r="AF111" s="58"/>
      <c r="AG111" s="58"/>
    </row>
    <row r="112" spans="1:33" ht="15.75" customHeight="1" x14ac:dyDescent="0.2">
      <c r="A112" s="23"/>
      <c r="B112" s="23"/>
      <c r="C112" s="23"/>
      <c r="D112" s="58"/>
      <c r="E112" s="58"/>
      <c r="F112" s="19"/>
      <c r="G112" s="21"/>
      <c r="H112" s="21"/>
      <c r="I112" s="21"/>
      <c r="J112" s="18"/>
      <c r="K112" s="18"/>
      <c r="L112" s="18"/>
      <c r="M112" s="67"/>
      <c r="N112" s="58"/>
      <c r="O112" s="58"/>
      <c r="P112" s="58"/>
      <c r="Q112" s="58"/>
      <c r="R112" s="58"/>
      <c r="S112" s="58"/>
      <c r="T112" s="58"/>
      <c r="U112" s="58"/>
      <c r="V112" s="58"/>
      <c r="W112" s="58"/>
      <c r="X112" s="58"/>
      <c r="Y112" s="58"/>
      <c r="Z112" s="58"/>
      <c r="AA112" s="58"/>
      <c r="AB112" s="58"/>
      <c r="AC112" s="58"/>
      <c r="AD112" s="58"/>
      <c r="AE112" s="58"/>
      <c r="AF112" s="58"/>
      <c r="AG112" s="58"/>
    </row>
    <row r="113" spans="1:33" ht="15.75" customHeight="1" x14ac:dyDescent="0.2">
      <c r="A113" s="23"/>
      <c r="B113" s="23"/>
      <c r="C113" s="23"/>
      <c r="D113" s="58"/>
      <c r="E113" s="58"/>
      <c r="F113" s="19"/>
      <c r="G113" s="21"/>
      <c r="H113" s="21"/>
      <c r="I113" s="21"/>
      <c r="J113" s="18"/>
      <c r="K113" s="18"/>
      <c r="L113" s="18"/>
      <c r="M113" s="67"/>
      <c r="N113" s="58"/>
      <c r="O113" s="58"/>
      <c r="P113" s="58"/>
      <c r="Q113" s="58"/>
      <c r="R113" s="58"/>
      <c r="S113" s="58"/>
      <c r="T113" s="58"/>
      <c r="U113" s="58"/>
      <c r="V113" s="58"/>
      <c r="W113" s="58"/>
      <c r="X113" s="58"/>
      <c r="Y113" s="58"/>
      <c r="Z113" s="58"/>
      <c r="AA113" s="58"/>
      <c r="AB113" s="58"/>
      <c r="AC113" s="58"/>
      <c r="AD113" s="58"/>
      <c r="AE113" s="58"/>
      <c r="AF113" s="58"/>
      <c r="AG113" s="58"/>
    </row>
    <row r="114" spans="1:33" ht="15.75" customHeight="1" x14ac:dyDescent="0.2">
      <c r="A114" s="23"/>
      <c r="B114" s="23"/>
      <c r="C114" s="23"/>
      <c r="D114" s="58"/>
      <c r="E114" s="58"/>
      <c r="F114" s="19"/>
      <c r="G114" s="21"/>
      <c r="H114" s="21"/>
      <c r="I114" s="21"/>
      <c r="J114" s="18"/>
      <c r="K114" s="18"/>
      <c r="L114" s="18"/>
      <c r="M114" s="67"/>
      <c r="N114" s="58"/>
      <c r="O114" s="58"/>
      <c r="P114" s="58"/>
      <c r="Q114" s="58"/>
      <c r="R114" s="58"/>
      <c r="S114" s="58"/>
      <c r="T114" s="58"/>
      <c r="U114" s="58"/>
      <c r="V114" s="58"/>
      <c r="W114" s="58"/>
      <c r="X114" s="58"/>
      <c r="Y114" s="58"/>
      <c r="Z114" s="58"/>
      <c r="AA114" s="58"/>
      <c r="AB114" s="58"/>
      <c r="AC114" s="58"/>
      <c r="AD114" s="58"/>
      <c r="AE114" s="58"/>
      <c r="AF114" s="58"/>
      <c r="AG114" s="58"/>
    </row>
    <row r="115" spans="1:33" ht="15.75" customHeight="1" x14ac:dyDescent="0.2">
      <c r="A115" s="23"/>
      <c r="B115" s="23"/>
      <c r="C115" s="23"/>
      <c r="D115" s="58"/>
      <c r="E115" s="58"/>
      <c r="F115" s="19"/>
      <c r="G115" s="21"/>
      <c r="H115" s="21"/>
      <c r="I115" s="21"/>
      <c r="J115" s="18"/>
      <c r="K115" s="18"/>
      <c r="L115" s="18"/>
      <c r="M115" s="67"/>
      <c r="N115" s="58"/>
      <c r="O115" s="58"/>
      <c r="P115" s="58"/>
      <c r="Q115" s="58"/>
      <c r="R115" s="58"/>
      <c r="S115" s="58"/>
      <c r="T115" s="58"/>
      <c r="U115" s="58"/>
      <c r="V115" s="58"/>
      <c r="W115" s="58"/>
      <c r="X115" s="58"/>
      <c r="Y115" s="58"/>
      <c r="Z115" s="58"/>
      <c r="AA115" s="58"/>
      <c r="AB115" s="58"/>
      <c r="AC115" s="58"/>
      <c r="AD115" s="58"/>
      <c r="AE115" s="58"/>
      <c r="AF115" s="58"/>
      <c r="AG115" s="58"/>
    </row>
    <row r="116" spans="1:33" ht="15.75" customHeight="1" x14ac:dyDescent="0.2">
      <c r="A116" s="23"/>
      <c r="B116" s="23"/>
      <c r="C116" s="23"/>
      <c r="D116" s="58"/>
      <c r="E116" s="58"/>
      <c r="F116" s="19"/>
      <c r="G116" s="21"/>
      <c r="H116" s="21"/>
      <c r="I116" s="21"/>
      <c r="J116" s="18"/>
      <c r="K116" s="18"/>
      <c r="L116" s="18"/>
      <c r="M116" s="67"/>
      <c r="N116" s="58"/>
      <c r="O116" s="58"/>
      <c r="P116" s="58"/>
      <c r="Q116" s="58"/>
      <c r="R116" s="58"/>
      <c r="S116" s="58"/>
      <c r="T116" s="58"/>
      <c r="U116" s="58"/>
      <c r="V116" s="58"/>
      <c r="W116" s="58"/>
      <c r="X116" s="58"/>
      <c r="Y116" s="58"/>
      <c r="Z116" s="58"/>
      <c r="AA116" s="58"/>
      <c r="AB116" s="58"/>
      <c r="AC116" s="58"/>
      <c r="AD116" s="58"/>
      <c r="AE116" s="58"/>
      <c r="AF116" s="58"/>
      <c r="AG116" s="58"/>
    </row>
    <row r="117" spans="1:33" ht="15.75" customHeight="1" x14ac:dyDescent="0.2">
      <c r="A117" s="23"/>
      <c r="B117" s="23"/>
      <c r="C117" s="23"/>
      <c r="D117" s="58"/>
      <c r="E117" s="58"/>
      <c r="F117" s="19"/>
      <c r="G117" s="21"/>
      <c r="H117" s="21"/>
      <c r="I117" s="21"/>
      <c r="J117" s="18"/>
      <c r="K117" s="18"/>
      <c r="L117" s="18"/>
      <c r="M117" s="67"/>
      <c r="N117" s="58"/>
      <c r="O117" s="58"/>
      <c r="P117" s="58"/>
      <c r="Q117" s="58"/>
      <c r="R117" s="58"/>
      <c r="S117" s="58"/>
      <c r="T117" s="58"/>
      <c r="U117" s="58"/>
      <c r="V117" s="58"/>
      <c r="W117" s="58"/>
      <c r="X117" s="58"/>
      <c r="Y117" s="58"/>
      <c r="Z117" s="58"/>
      <c r="AA117" s="58"/>
      <c r="AB117" s="58"/>
      <c r="AC117" s="58"/>
      <c r="AD117" s="58"/>
      <c r="AE117" s="58"/>
      <c r="AF117" s="58"/>
      <c r="AG117" s="58"/>
    </row>
    <row r="118" spans="1:33" ht="15.75" customHeight="1" x14ac:dyDescent="0.2">
      <c r="A118" s="23"/>
      <c r="B118" s="23"/>
      <c r="C118" s="23"/>
      <c r="D118" s="58"/>
      <c r="E118" s="58"/>
      <c r="F118" s="19"/>
      <c r="G118" s="21"/>
      <c r="H118" s="21"/>
      <c r="I118" s="21"/>
      <c r="J118" s="18"/>
      <c r="K118" s="18"/>
      <c r="L118" s="18"/>
      <c r="M118" s="67"/>
      <c r="N118" s="58"/>
      <c r="O118" s="58"/>
      <c r="P118" s="58"/>
      <c r="Q118" s="58"/>
      <c r="R118" s="58"/>
      <c r="S118" s="58"/>
      <c r="T118" s="58"/>
      <c r="U118" s="58"/>
      <c r="V118" s="58"/>
      <c r="W118" s="58"/>
      <c r="X118" s="58"/>
      <c r="Y118" s="58"/>
      <c r="Z118" s="58"/>
      <c r="AA118" s="58"/>
      <c r="AB118" s="58"/>
      <c r="AC118" s="58"/>
      <c r="AD118" s="58"/>
      <c r="AE118" s="58"/>
      <c r="AF118" s="58"/>
      <c r="AG118" s="58"/>
    </row>
    <row r="119" spans="1:33" ht="15.75" customHeight="1" x14ac:dyDescent="0.2">
      <c r="A119" s="23"/>
      <c r="B119" s="23"/>
      <c r="C119" s="23"/>
      <c r="D119" s="58"/>
      <c r="E119" s="58"/>
      <c r="F119" s="19"/>
      <c r="G119" s="21"/>
      <c r="H119" s="21"/>
      <c r="I119" s="21"/>
      <c r="J119" s="18"/>
      <c r="K119" s="18"/>
      <c r="L119" s="18"/>
      <c r="M119" s="67"/>
      <c r="N119" s="58"/>
      <c r="O119" s="58"/>
      <c r="P119" s="58"/>
      <c r="Q119" s="58"/>
      <c r="R119" s="58"/>
      <c r="S119" s="58"/>
      <c r="T119" s="58"/>
      <c r="U119" s="58"/>
      <c r="V119" s="58"/>
      <c r="W119" s="58"/>
      <c r="X119" s="58"/>
      <c r="Y119" s="58"/>
      <c r="Z119" s="58"/>
      <c r="AA119" s="58"/>
      <c r="AB119" s="58"/>
      <c r="AC119" s="58"/>
      <c r="AD119" s="58"/>
      <c r="AE119" s="58"/>
      <c r="AF119" s="58"/>
      <c r="AG119" s="58"/>
    </row>
    <row r="120" spans="1:33" ht="15.75" customHeight="1" x14ac:dyDescent="0.2">
      <c r="A120" s="23"/>
      <c r="B120" s="23"/>
      <c r="C120" s="23"/>
      <c r="D120" s="58"/>
      <c r="E120" s="58"/>
      <c r="F120" s="19"/>
      <c r="G120" s="21"/>
      <c r="H120" s="21"/>
      <c r="I120" s="21"/>
      <c r="J120" s="18"/>
      <c r="K120" s="18"/>
      <c r="L120" s="18"/>
      <c r="M120" s="67"/>
      <c r="N120" s="58"/>
      <c r="O120" s="58"/>
      <c r="P120" s="58"/>
      <c r="Q120" s="58"/>
      <c r="R120" s="58"/>
      <c r="S120" s="58"/>
      <c r="T120" s="58"/>
      <c r="U120" s="58"/>
      <c r="V120" s="58"/>
      <c r="W120" s="58"/>
      <c r="X120" s="58"/>
      <c r="Y120" s="58"/>
      <c r="Z120" s="58"/>
      <c r="AA120" s="58"/>
      <c r="AB120" s="58"/>
      <c r="AC120" s="58"/>
      <c r="AD120" s="58"/>
      <c r="AE120" s="58"/>
      <c r="AF120" s="58"/>
      <c r="AG120" s="58"/>
    </row>
    <row r="121" spans="1:33" ht="15.75" customHeight="1" x14ac:dyDescent="0.2">
      <c r="A121" s="23"/>
      <c r="B121" s="23"/>
      <c r="C121" s="23"/>
      <c r="D121" s="58"/>
      <c r="E121" s="58"/>
      <c r="F121" s="19"/>
      <c r="G121" s="21"/>
      <c r="H121" s="21"/>
      <c r="I121" s="21"/>
      <c r="J121" s="18"/>
      <c r="K121" s="18"/>
      <c r="L121" s="18"/>
      <c r="M121" s="67"/>
      <c r="N121" s="58"/>
      <c r="O121" s="58"/>
      <c r="P121" s="58"/>
      <c r="Q121" s="58"/>
      <c r="R121" s="58"/>
      <c r="S121" s="58"/>
      <c r="T121" s="58"/>
      <c r="U121" s="58"/>
      <c r="V121" s="58"/>
      <c r="W121" s="58"/>
      <c r="X121" s="58"/>
      <c r="Y121" s="58"/>
      <c r="Z121" s="58"/>
      <c r="AA121" s="58"/>
      <c r="AB121" s="58"/>
      <c r="AC121" s="58"/>
      <c r="AD121" s="58"/>
      <c r="AE121" s="58"/>
      <c r="AF121" s="58"/>
      <c r="AG121" s="58"/>
    </row>
    <row r="122" spans="1:33" ht="15.75" customHeight="1" x14ac:dyDescent="0.2">
      <c r="A122" s="23"/>
      <c r="B122" s="23"/>
      <c r="C122" s="23"/>
      <c r="D122" s="58"/>
      <c r="E122" s="58"/>
      <c r="F122" s="19"/>
      <c r="G122" s="21"/>
      <c r="H122" s="21"/>
      <c r="I122" s="21"/>
      <c r="J122" s="18"/>
      <c r="K122" s="18"/>
      <c r="L122" s="18"/>
      <c r="M122" s="67"/>
      <c r="N122" s="58"/>
      <c r="O122" s="58"/>
      <c r="P122" s="58"/>
      <c r="Q122" s="58"/>
      <c r="R122" s="58"/>
      <c r="S122" s="58"/>
      <c r="T122" s="58"/>
      <c r="U122" s="58"/>
      <c r="V122" s="58"/>
      <c r="W122" s="58"/>
      <c r="X122" s="58"/>
      <c r="Y122" s="58"/>
      <c r="Z122" s="58"/>
      <c r="AA122" s="58"/>
      <c r="AB122" s="58"/>
      <c r="AC122" s="58"/>
      <c r="AD122" s="58"/>
      <c r="AE122" s="58"/>
      <c r="AF122" s="58"/>
      <c r="AG122" s="58"/>
    </row>
    <row r="123" spans="1:33" ht="15.75" customHeight="1" x14ac:dyDescent="0.2">
      <c r="A123" s="23"/>
      <c r="B123" s="23"/>
      <c r="C123" s="23"/>
      <c r="D123" s="58"/>
      <c r="E123" s="58"/>
      <c r="F123" s="19"/>
      <c r="G123" s="21"/>
      <c r="H123" s="21"/>
      <c r="I123" s="21"/>
      <c r="J123" s="18"/>
      <c r="K123" s="18"/>
      <c r="L123" s="18"/>
      <c r="M123" s="67"/>
      <c r="N123" s="58"/>
      <c r="O123" s="58"/>
      <c r="P123" s="58"/>
      <c r="Q123" s="58"/>
      <c r="R123" s="58"/>
      <c r="S123" s="58"/>
      <c r="T123" s="58"/>
      <c r="U123" s="58"/>
      <c r="V123" s="58"/>
      <c r="W123" s="58"/>
      <c r="X123" s="58"/>
      <c r="Y123" s="58"/>
      <c r="Z123" s="58"/>
      <c r="AA123" s="58"/>
      <c r="AB123" s="58"/>
      <c r="AC123" s="58"/>
      <c r="AD123" s="58"/>
      <c r="AE123" s="58"/>
      <c r="AF123" s="58"/>
      <c r="AG123" s="58"/>
    </row>
    <row r="124" spans="1:33" ht="15.75" customHeight="1" x14ac:dyDescent="0.2">
      <c r="A124" s="23"/>
      <c r="B124" s="23"/>
      <c r="C124" s="23"/>
      <c r="D124" s="58"/>
      <c r="E124" s="58"/>
      <c r="F124" s="19"/>
      <c r="G124" s="21"/>
      <c r="H124" s="21"/>
      <c r="I124" s="21"/>
      <c r="J124" s="18"/>
      <c r="K124" s="18"/>
      <c r="L124" s="18"/>
      <c r="M124" s="67"/>
      <c r="N124" s="58"/>
      <c r="O124" s="58"/>
      <c r="P124" s="58"/>
      <c r="Q124" s="58"/>
      <c r="R124" s="58"/>
      <c r="S124" s="58"/>
      <c r="T124" s="58"/>
      <c r="U124" s="58"/>
      <c r="V124" s="58"/>
      <c r="W124" s="58"/>
      <c r="X124" s="58"/>
      <c r="Y124" s="58"/>
      <c r="Z124" s="58"/>
      <c r="AA124" s="58"/>
      <c r="AB124" s="58"/>
      <c r="AC124" s="58"/>
      <c r="AD124" s="58"/>
      <c r="AE124" s="58"/>
      <c r="AF124" s="58"/>
      <c r="AG124" s="58"/>
    </row>
    <row r="125" spans="1:33" ht="15.75" customHeight="1" x14ac:dyDescent="0.2">
      <c r="A125" s="23"/>
      <c r="B125" s="23"/>
      <c r="C125" s="23"/>
      <c r="D125" s="58"/>
      <c r="E125" s="58"/>
      <c r="F125" s="19"/>
      <c r="G125" s="21"/>
      <c r="H125" s="21"/>
      <c r="I125" s="21"/>
      <c r="J125" s="18"/>
      <c r="K125" s="18"/>
      <c r="L125" s="18"/>
      <c r="M125" s="67"/>
      <c r="N125" s="58"/>
      <c r="O125" s="58"/>
      <c r="P125" s="58"/>
      <c r="Q125" s="58"/>
      <c r="R125" s="58"/>
      <c r="S125" s="58"/>
      <c r="T125" s="58"/>
      <c r="U125" s="58"/>
      <c r="V125" s="58"/>
      <c r="W125" s="58"/>
      <c r="X125" s="58"/>
      <c r="Y125" s="58"/>
      <c r="Z125" s="58"/>
      <c r="AA125" s="58"/>
      <c r="AB125" s="58"/>
      <c r="AC125" s="58"/>
      <c r="AD125" s="58"/>
      <c r="AE125" s="58"/>
      <c r="AF125" s="58"/>
      <c r="AG125" s="58"/>
    </row>
    <row r="126" spans="1:33" ht="15.75" customHeight="1" x14ac:dyDescent="0.2">
      <c r="A126" s="23"/>
      <c r="B126" s="23"/>
      <c r="C126" s="23"/>
      <c r="D126" s="58"/>
      <c r="E126" s="58"/>
      <c r="F126" s="19"/>
      <c r="G126" s="21"/>
      <c r="H126" s="21"/>
      <c r="I126" s="21"/>
      <c r="J126" s="18"/>
      <c r="K126" s="18"/>
      <c r="L126" s="18"/>
      <c r="M126" s="67"/>
      <c r="N126" s="58"/>
      <c r="O126" s="58"/>
      <c r="P126" s="58"/>
      <c r="Q126" s="58"/>
      <c r="R126" s="58"/>
      <c r="S126" s="58"/>
      <c r="T126" s="58"/>
      <c r="U126" s="58"/>
      <c r="V126" s="58"/>
      <c r="W126" s="58"/>
      <c r="X126" s="58"/>
      <c r="Y126" s="58"/>
      <c r="Z126" s="58"/>
      <c r="AA126" s="58"/>
      <c r="AB126" s="58"/>
      <c r="AC126" s="58"/>
      <c r="AD126" s="58"/>
      <c r="AE126" s="58"/>
      <c r="AF126" s="58"/>
      <c r="AG126" s="58"/>
    </row>
    <row r="127" spans="1:33" ht="15.75" customHeight="1" x14ac:dyDescent="0.2">
      <c r="A127" s="23"/>
      <c r="B127" s="23"/>
      <c r="C127" s="23"/>
      <c r="D127" s="58"/>
      <c r="E127" s="58"/>
      <c r="F127" s="19"/>
      <c r="G127" s="21"/>
      <c r="H127" s="21"/>
      <c r="I127" s="21"/>
      <c r="J127" s="18"/>
      <c r="K127" s="18"/>
      <c r="L127" s="18"/>
      <c r="M127" s="67"/>
      <c r="N127" s="58"/>
      <c r="O127" s="58"/>
      <c r="P127" s="58"/>
      <c r="Q127" s="58"/>
      <c r="R127" s="58"/>
      <c r="S127" s="58"/>
      <c r="T127" s="58"/>
      <c r="U127" s="58"/>
      <c r="V127" s="58"/>
      <c r="W127" s="58"/>
      <c r="X127" s="58"/>
      <c r="Y127" s="58"/>
      <c r="Z127" s="58"/>
      <c r="AA127" s="58"/>
      <c r="AB127" s="58"/>
      <c r="AC127" s="58"/>
      <c r="AD127" s="58"/>
      <c r="AE127" s="58"/>
      <c r="AF127" s="58"/>
      <c r="AG127" s="58"/>
    </row>
    <row r="128" spans="1:33" ht="15.75" customHeight="1" x14ac:dyDescent="0.2">
      <c r="A128" s="23"/>
      <c r="B128" s="23"/>
      <c r="C128" s="23"/>
      <c r="D128" s="58"/>
      <c r="E128" s="58"/>
      <c r="F128" s="19"/>
      <c r="G128" s="21"/>
      <c r="H128" s="21"/>
      <c r="I128" s="21"/>
      <c r="J128" s="18"/>
      <c r="K128" s="18"/>
      <c r="L128" s="18"/>
      <c r="M128" s="67"/>
      <c r="N128" s="58"/>
      <c r="O128" s="58"/>
      <c r="P128" s="58"/>
      <c r="Q128" s="58"/>
      <c r="R128" s="58"/>
      <c r="S128" s="58"/>
      <c r="T128" s="58"/>
      <c r="U128" s="58"/>
      <c r="V128" s="58"/>
      <c r="W128" s="58"/>
      <c r="X128" s="58"/>
      <c r="Y128" s="58"/>
      <c r="Z128" s="58"/>
      <c r="AA128" s="58"/>
      <c r="AB128" s="58"/>
      <c r="AC128" s="58"/>
      <c r="AD128" s="58"/>
      <c r="AE128" s="58"/>
      <c r="AF128" s="58"/>
      <c r="AG128" s="58"/>
    </row>
    <row r="129" spans="1:33" ht="15.75" customHeight="1" x14ac:dyDescent="0.2">
      <c r="A129" s="23"/>
      <c r="B129" s="23"/>
      <c r="C129" s="23"/>
      <c r="D129" s="58"/>
      <c r="E129" s="58"/>
      <c r="F129" s="19"/>
      <c r="G129" s="21"/>
      <c r="H129" s="21"/>
      <c r="I129" s="21"/>
      <c r="J129" s="18"/>
      <c r="K129" s="18"/>
      <c r="L129" s="18"/>
      <c r="M129" s="67"/>
      <c r="N129" s="58"/>
      <c r="O129" s="58"/>
      <c r="P129" s="58"/>
      <c r="Q129" s="58"/>
      <c r="R129" s="58"/>
      <c r="S129" s="58"/>
      <c r="T129" s="58"/>
      <c r="U129" s="58"/>
      <c r="V129" s="58"/>
      <c r="W129" s="58"/>
      <c r="X129" s="58"/>
      <c r="Y129" s="58"/>
      <c r="Z129" s="58"/>
      <c r="AA129" s="58"/>
      <c r="AB129" s="58"/>
      <c r="AC129" s="58"/>
      <c r="AD129" s="58"/>
      <c r="AE129" s="58"/>
      <c r="AF129" s="58"/>
      <c r="AG129" s="58"/>
    </row>
    <row r="130" spans="1:33" ht="15.75" customHeight="1" x14ac:dyDescent="0.2">
      <c r="A130" s="23"/>
      <c r="B130" s="23"/>
      <c r="C130" s="23"/>
      <c r="D130" s="58"/>
      <c r="E130" s="58"/>
      <c r="F130" s="19"/>
      <c r="G130" s="21"/>
      <c r="H130" s="21"/>
      <c r="I130" s="21"/>
      <c r="J130" s="18"/>
      <c r="K130" s="18"/>
      <c r="L130" s="18"/>
      <c r="M130" s="67"/>
      <c r="N130" s="58"/>
      <c r="O130" s="58"/>
      <c r="P130" s="58"/>
      <c r="Q130" s="58"/>
      <c r="R130" s="58"/>
      <c r="S130" s="58"/>
      <c r="T130" s="58"/>
      <c r="U130" s="58"/>
      <c r="V130" s="58"/>
      <c r="W130" s="58"/>
      <c r="X130" s="58"/>
      <c r="Y130" s="58"/>
      <c r="Z130" s="58"/>
      <c r="AA130" s="58"/>
      <c r="AB130" s="58"/>
      <c r="AC130" s="58"/>
      <c r="AD130" s="58"/>
      <c r="AE130" s="58"/>
      <c r="AF130" s="58"/>
      <c r="AG130" s="58"/>
    </row>
    <row r="131" spans="1:33" ht="15.75" customHeight="1" x14ac:dyDescent="0.2">
      <c r="A131" s="23"/>
      <c r="B131" s="23"/>
      <c r="C131" s="23"/>
      <c r="D131" s="58"/>
      <c r="E131" s="58"/>
      <c r="F131" s="19"/>
      <c r="G131" s="21"/>
      <c r="H131" s="21"/>
      <c r="I131" s="21"/>
      <c r="J131" s="18"/>
      <c r="K131" s="18"/>
      <c r="L131" s="18"/>
      <c r="M131" s="67"/>
      <c r="N131" s="58"/>
      <c r="O131" s="58"/>
      <c r="P131" s="58"/>
      <c r="Q131" s="58"/>
      <c r="R131" s="58"/>
      <c r="S131" s="58"/>
      <c r="T131" s="58"/>
      <c r="U131" s="58"/>
      <c r="V131" s="58"/>
      <c r="W131" s="58"/>
      <c r="X131" s="58"/>
      <c r="Y131" s="58"/>
      <c r="Z131" s="58"/>
      <c r="AA131" s="58"/>
      <c r="AB131" s="58"/>
      <c r="AC131" s="58"/>
      <c r="AD131" s="58"/>
      <c r="AE131" s="58"/>
      <c r="AF131" s="58"/>
      <c r="AG131" s="58"/>
    </row>
    <row r="132" spans="1:33" ht="15.75" customHeight="1" x14ac:dyDescent="0.2">
      <c r="A132" s="23"/>
      <c r="B132" s="23"/>
      <c r="C132" s="23"/>
      <c r="D132" s="58"/>
      <c r="E132" s="58"/>
      <c r="F132" s="19"/>
      <c r="G132" s="21"/>
      <c r="H132" s="21"/>
      <c r="I132" s="21"/>
      <c r="J132" s="18"/>
      <c r="K132" s="18"/>
      <c r="L132" s="18"/>
      <c r="M132" s="67"/>
      <c r="N132" s="58"/>
      <c r="O132" s="58"/>
      <c r="P132" s="58"/>
      <c r="Q132" s="58"/>
      <c r="R132" s="58"/>
      <c r="S132" s="58"/>
      <c r="T132" s="58"/>
      <c r="U132" s="58"/>
      <c r="V132" s="58"/>
      <c r="W132" s="58"/>
      <c r="X132" s="58"/>
      <c r="Y132" s="58"/>
      <c r="Z132" s="58"/>
      <c r="AA132" s="58"/>
      <c r="AB132" s="58"/>
      <c r="AC132" s="58"/>
      <c r="AD132" s="58"/>
      <c r="AE132" s="58"/>
      <c r="AF132" s="58"/>
      <c r="AG132" s="58"/>
    </row>
    <row r="133" spans="1:33" ht="15.75" customHeight="1" x14ac:dyDescent="0.2">
      <c r="A133" s="23"/>
      <c r="B133" s="23"/>
      <c r="C133" s="23"/>
      <c r="D133" s="58"/>
      <c r="E133" s="58"/>
      <c r="F133" s="19"/>
      <c r="G133" s="21"/>
      <c r="H133" s="21"/>
      <c r="I133" s="21"/>
      <c r="J133" s="18"/>
      <c r="K133" s="18"/>
      <c r="L133" s="18"/>
      <c r="M133" s="67"/>
      <c r="N133" s="58"/>
      <c r="O133" s="58"/>
      <c r="P133" s="58"/>
      <c r="Q133" s="58"/>
      <c r="R133" s="58"/>
      <c r="S133" s="58"/>
      <c r="T133" s="58"/>
      <c r="U133" s="58"/>
      <c r="V133" s="58"/>
      <c r="W133" s="58"/>
      <c r="X133" s="58"/>
      <c r="Y133" s="58"/>
      <c r="Z133" s="58"/>
      <c r="AA133" s="58"/>
      <c r="AB133" s="58"/>
      <c r="AC133" s="58"/>
      <c r="AD133" s="58"/>
      <c r="AE133" s="58"/>
      <c r="AF133" s="58"/>
      <c r="AG133" s="58"/>
    </row>
    <row r="134" spans="1:33" ht="15.75" customHeight="1" x14ac:dyDescent="0.2">
      <c r="A134" s="23"/>
      <c r="B134" s="23"/>
      <c r="C134" s="23"/>
      <c r="D134" s="58"/>
      <c r="E134" s="58"/>
      <c r="F134" s="19"/>
      <c r="G134" s="21"/>
      <c r="H134" s="21"/>
      <c r="I134" s="21"/>
      <c r="J134" s="18"/>
      <c r="K134" s="18"/>
      <c r="L134" s="18"/>
      <c r="M134" s="67"/>
      <c r="N134" s="58"/>
      <c r="O134" s="58"/>
      <c r="P134" s="58"/>
      <c r="Q134" s="58"/>
      <c r="R134" s="58"/>
      <c r="S134" s="58"/>
      <c r="T134" s="58"/>
      <c r="U134" s="58"/>
      <c r="V134" s="58"/>
      <c r="W134" s="58"/>
      <c r="X134" s="58"/>
      <c r="Y134" s="58"/>
      <c r="Z134" s="58"/>
      <c r="AA134" s="58"/>
      <c r="AB134" s="58"/>
      <c r="AC134" s="58"/>
      <c r="AD134" s="58"/>
      <c r="AE134" s="58"/>
      <c r="AF134" s="58"/>
      <c r="AG134" s="58"/>
    </row>
    <row r="135" spans="1:33" ht="15.75" customHeight="1" x14ac:dyDescent="0.2">
      <c r="A135" s="23"/>
      <c r="B135" s="23"/>
      <c r="C135" s="23"/>
      <c r="D135" s="58"/>
      <c r="E135" s="58"/>
      <c r="F135" s="19"/>
      <c r="G135" s="21"/>
      <c r="H135" s="21"/>
      <c r="I135" s="21"/>
      <c r="J135" s="18"/>
      <c r="K135" s="18"/>
      <c r="L135" s="18"/>
      <c r="M135" s="67"/>
      <c r="N135" s="58"/>
      <c r="O135" s="58"/>
      <c r="P135" s="58"/>
      <c r="Q135" s="58"/>
      <c r="R135" s="58"/>
      <c r="S135" s="58"/>
      <c r="T135" s="58"/>
      <c r="U135" s="58"/>
      <c r="V135" s="58"/>
      <c r="W135" s="58"/>
      <c r="X135" s="58"/>
      <c r="Y135" s="58"/>
      <c r="Z135" s="58"/>
      <c r="AA135" s="58"/>
      <c r="AB135" s="58"/>
      <c r="AC135" s="58"/>
      <c r="AD135" s="58"/>
      <c r="AE135" s="58"/>
      <c r="AF135" s="58"/>
      <c r="AG135" s="58"/>
    </row>
    <row r="136" spans="1:33" ht="15.75" customHeight="1" x14ac:dyDescent="0.2">
      <c r="A136" s="23"/>
      <c r="B136" s="23"/>
      <c r="C136" s="23"/>
      <c r="D136" s="58"/>
      <c r="E136" s="58"/>
      <c r="F136" s="19"/>
      <c r="G136" s="21"/>
      <c r="H136" s="21"/>
      <c r="I136" s="21"/>
      <c r="J136" s="18"/>
      <c r="K136" s="18"/>
      <c r="L136" s="18"/>
      <c r="M136" s="67"/>
      <c r="N136" s="58"/>
      <c r="O136" s="58"/>
      <c r="P136" s="58"/>
      <c r="Q136" s="58"/>
      <c r="R136" s="58"/>
      <c r="S136" s="58"/>
      <c r="T136" s="58"/>
      <c r="U136" s="58"/>
      <c r="V136" s="58"/>
      <c r="W136" s="58"/>
      <c r="X136" s="58"/>
      <c r="Y136" s="58"/>
      <c r="Z136" s="58"/>
      <c r="AA136" s="58"/>
      <c r="AB136" s="58"/>
      <c r="AC136" s="58"/>
      <c r="AD136" s="58"/>
      <c r="AE136" s="58"/>
      <c r="AF136" s="58"/>
      <c r="AG136" s="58"/>
    </row>
    <row r="137" spans="1:33" ht="15.75" customHeight="1" x14ac:dyDescent="0.2">
      <c r="A137" s="23"/>
      <c r="B137" s="23"/>
      <c r="C137" s="23"/>
      <c r="D137" s="58"/>
      <c r="E137" s="58"/>
      <c r="F137" s="19"/>
      <c r="G137" s="21"/>
      <c r="H137" s="21"/>
      <c r="I137" s="21"/>
      <c r="J137" s="18"/>
      <c r="K137" s="18"/>
      <c r="L137" s="18"/>
      <c r="M137" s="67"/>
      <c r="N137" s="58"/>
      <c r="O137" s="58"/>
      <c r="P137" s="58"/>
      <c r="Q137" s="58"/>
      <c r="R137" s="58"/>
      <c r="S137" s="58"/>
      <c r="T137" s="58"/>
      <c r="U137" s="58"/>
      <c r="V137" s="58"/>
      <c r="W137" s="58"/>
      <c r="X137" s="58"/>
      <c r="Y137" s="58"/>
      <c r="Z137" s="58"/>
      <c r="AA137" s="58"/>
      <c r="AB137" s="58"/>
      <c r="AC137" s="58"/>
      <c r="AD137" s="58"/>
      <c r="AE137" s="58"/>
      <c r="AF137" s="58"/>
      <c r="AG137" s="58"/>
    </row>
    <row r="138" spans="1:33" ht="15.75" customHeight="1" x14ac:dyDescent="0.2">
      <c r="A138" s="23"/>
      <c r="B138" s="23"/>
      <c r="C138" s="23"/>
      <c r="D138" s="58"/>
      <c r="E138" s="58"/>
      <c r="F138" s="19"/>
      <c r="G138" s="21"/>
      <c r="H138" s="21"/>
      <c r="I138" s="21"/>
      <c r="J138" s="18"/>
      <c r="K138" s="18"/>
      <c r="L138" s="18"/>
      <c r="M138" s="67"/>
      <c r="N138" s="58"/>
      <c r="O138" s="58"/>
      <c r="P138" s="58"/>
      <c r="Q138" s="58"/>
      <c r="R138" s="58"/>
      <c r="S138" s="58"/>
      <c r="T138" s="58"/>
      <c r="U138" s="58"/>
      <c r="V138" s="58"/>
      <c r="W138" s="58"/>
      <c r="X138" s="58"/>
      <c r="Y138" s="58"/>
      <c r="Z138" s="58"/>
      <c r="AA138" s="58"/>
      <c r="AB138" s="58"/>
      <c r="AC138" s="58"/>
      <c r="AD138" s="58"/>
      <c r="AE138" s="58"/>
      <c r="AF138" s="58"/>
      <c r="AG138" s="58"/>
    </row>
    <row r="139" spans="1:33" ht="15.75" customHeight="1" x14ac:dyDescent="0.2">
      <c r="A139" s="23"/>
      <c r="B139" s="23"/>
      <c r="C139" s="23"/>
      <c r="D139" s="58"/>
      <c r="E139" s="58"/>
      <c r="F139" s="19"/>
      <c r="G139" s="21"/>
      <c r="H139" s="21"/>
      <c r="I139" s="21"/>
      <c r="J139" s="18"/>
      <c r="K139" s="18"/>
      <c r="L139" s="18"/>
      <c r="M139" s="67"/>
      <c r="N139" s="58"/>
      <c r="O139" s="58"/>
      <c r="P139" s="58"/>
      <c r="Q139" s="58"/>
      <c r="R139" s="58"/>
      <c r="S139" s="58"/>
      <c r="T139" s="58"/>
      <c r="U139" s="58"/>
      <c r="V139" s="58"/>
      <c r="W139" s="58"/>
      <c r="X139" s="58"/>
      <c r="Y139" s="58"/>
      <c r="Z139" s="58"/>
      <c r="AA139" s="58"/>
      <c r="AB139" s="58"/>
      <c r="AC139" s="58"/>
      <c r="AD139" s="58"/>
      <c r="AE139" s="58"/>
      <c r="AF139" s="58"/>
      <c r="AG139" s="58"/>
    </row>
    <row r="140" spans="1:33" ht="15.75" customHeight="1" x14ac:dyDescent="0.2">
      <c r="A140" s="23"/>
      <c r="B140" s="23"/>
      <c r="C140" s="23"/>
      <c r="D140" s="58"/>
      <c r="E140" s="58"/>
      <c r="F140" s="19"/>
      <c r="G140" s="21"/>
      <c r="H140" s="21"/>
      <c r="I140" s="21"/>
      <c r="J140" s="18"/>
      <c r="K140" s="18"/>
      <c r="L140" s="18"/>
      <c r="M140" s="67"/>
      <c r="N140" s="58"/>
      <c r="O140" s="58"/>
      <c r="P140" s="58"/>
      <c r="Q140" s="58"/>
      <c r="R140" s="58"/>
      <c r="S140" s="58"/>
      <c r="T140" s="58"/>
      <c r="U140" s="58"/>
      <c r="V140" s="58"/>
      <c r="W140" s="58"/>
      <c r="X140" s="58"/>
      <c r="Y140" s="58"/>
      <c r="Z140" s="58"/>
      <c r="AA140" s="58"/>
      <c r="AB140" s="58"/>
      <c r="AC140" s="58"/>
      <c r="AD140" s="58"/>
      <c r="AE140" s="58"/>
      <c r="AF140" s="58"/>
      <c r="AG140" s="58"/>
    </row>
    <row r="141" spans="1:33" ht="15.75" customHeight="1" x14ac:dyDescent="0.2">
      <c r="A141" s="23"/>
      <c r="B141" s="23"/>
      <c r="C141" s="23"/>
      <c r="D141" s="58"/>
      <c r="E141" s="58"/>
      <c r="F141" s="19"/>
      <c r="G141" s="21"/>
      <c r="H141" s="21"/>
      <c r="I141" s="21"/>
      <c r="J141" s="18"/>
      <c r="K141" s="18"/>
      <c r="L141" s="18"/>
      <c r="M141" s="67"/>
      <c r="N141" s="58"/>
      <c r="O141" s="58"/>
      <c r="P141" s="58"/>
      <c r="Q141" s="58"/>
      <c r="R141" s="58"/>
      <c r="S141" s="58"/>
      <c r="T141" s="58"/>
      <c r="U141" s="58"/>
      <c r="V141" s="58"/>
      <c r="W141" s="58"/>
      <c r="X141" s="58"/>
      <c r="Y141" s="58"/>
      <c r="Z141" s="58"/>
      <c r="AA141" s="58"/>
      <c r="AB141" s="58"/>
      <c r="AC141" s="58"/>
      <c r="AD141" s="58"/>
      <c r="AE141" s="58"/>
      <c r="AF141" s="58"/>
      <c r="AG141" s="58"/>
    </row>
    <row r="142" spans="1:33" ht="15.75" customHeight="1" x14ac:dyDescent="0.2">
      <c r="A142" s="23"/>
      <c r="B142" s="23"/>
      <c r="C142" s="23"/>
      <c r="D142" s="58"/>
      <c r="E142" s="58"/>
      <c r="F142" s="19"/>
      <c r="G142" s="21"/>
      <c r="H142" s="21"/>
      <c r="I142" s="21"/>
      <c r="J142" s="18"/>
      <c r="K142" s="18"/>
      <c r="L142" s="18"/>
      <c r="M142" s="67"/>
      <c r="N142" s="58"/>
      <c r="O142" s="58"/>
      <c r="P142" s="58"/>
      <c r="Q142" s="58"/>
      <c r="R142" s="58"/>
      <c r="S142" s="58"/>
      <c r="T142" s="58"/>
      <c r="U142" s="58"/>
      <c r="V142" s="58"/>
      <c r="W142" s="58"/>
      <c r="X142" s="58"/>
      <c r="Y142" s="58"/>
      <c r="Z142" s="58"/>
      <c r="AA142" s="58"/>
      <c r="AB142" s="58"/>
      <c r="AC142" s="58"/>
      <c r="AD142" s="58"/>
      <c r="AE142" s="58"/>
      <c r="AF142" s="58"/>
      <c r="AG142" s="58"/>
    </row>
    <row r="143" spans="1:33" ht="15.75" customHeight="1" x14ac:dyDescent="0.2">
      <c r="A143" s="23"/>
      <c r="B143" s="23"/>
      <c r="C143" s="23"/>
      <c r="D143" s="58"/>
      <c r="E143" s="58"/>
      <c r="F143" s="19"/>
      <c r="G143" s="21"/>
      <c r="H143" s="21"/>
      <c r="I143" s="21"/>
      <c r="J143" s="18"/>
      <c r="K143" s="18"/>
      <c r="L143" s="18"/>
      <c r="M143" s="67"/>
      <c r="N143" s="58"/>
      <c r="O143" s="58"/>
      <c r="P143" s="58"/>
      <c r="Q143" s="58"/>
      <c r="R143" s="58"/>
      <c r="S143" s="58"/>
      <c r="T143" s="58"/>
      <c r="U143" s="58"/>
      <c r="V143" s="58"/>
      <c r="W143" s="58"/>
      <c r="X143" s="58"/>
      <c r="Y143" s="58"/>
      <c r="Z143" s="58"/>
      <c r="AA143" s="58"/>
      <c r="AB143" s="58"/>
      <c r="AC143" s="58"/>
      <c r="AD143" s="58"/>
      <c r="AE143" s="58"/>
      <c r="AF143" s="58"/>
      <c r="AG143" s="58"/>
    </row>
    <row r="144" spans="1:33" ht="15.75" customHeight="1" x14ac:dyDescent="0.2">
      <c r="A144" s="23"/>
      <c r="B144" s="23"/>
      <c r="C144" s="23"/>
      <c r="D144" s="58"/>
      <c r="E144" s="58"/>
      <c r="F144" s="19"/>
      <c r="G144" s="21"/>
      <c r="H144" s="21"/>
      <c r="I144" s="21"/>
      <c r="J144" s="18"/>
      <c r="K144" s="18"/>
      <c r="L144" s="18"/>
      <c r="M144" s="67"/>
      <c r="N144" s="58"/>
      <c r="O144" s="58"/>
      <c r="P144" s="58"/>
      <c r="Q144" s="58"/>
      <c r="R144" s="58"/>
      <c r="S144" s="58"/>
      <c r="T144" s="58"/>
      <c r="U144" s="58"/>
      <c r="V144" s="58"/>
      <c r="W144" s="58"/>
      <c r="X144" s="58"/>
      <c r="Y144" s="58"/>
      <c r="Z144" s="58"/>
      <c r="AA144" s="58"/>
      <c r="AB144" s="58"/>
      <c r="AC144" s="58"/>
      <c r="AD144" s="58"/>
      <c r="AE144" s="58"/>
      <c r="AF144" s="58"/>
      <c r="AG144" s="58"/>
    </row>
    <row r="145" spans="1:33" ht="15.75" customHeight="1" x14ac:dyDescent="0.2">
      <c r="A145" s="23"/>
      <c r="B145" s="23"/>
      <c r="C145" s="23"/>
      <c r="D145" s="58"/>
      <c r="E145" s="58"/>
      <c r="F145" s="19"/>
      <c r="G145" s="21"/>
      <c r="H145" s="21"/>
      <c r="I145" s="21"/>
      <c r="J145" s="18"/>
      <c r="K145" s="18"/>
      <c r="L145" s="18"/>
      <c r="M145" s="67"/>
      <c r="N145" s="58"/>
      <c r="O145" s="58"/>
      <c r="P145" s="58"/>
      <c r="Q145" s="58"/>
      <c r="R145" s="58"/>
      <c r="S145" s="58"/>
      <c r="T145" s="58"/>
      <c r="U145" s="58"/>
      <c r="V145" s="58"/>
      <c r="W145" s="58"/>
      <c r="X145" s="58"/>
      <c r="Y145" s="58"/>
      <c r="Z145" s="58"/>
      <c r="AA145" s="58"/>
      <c r="AB145" s="58"/>
      <c r="AC145" s="58"/>
      <c r="AD145" s="58"/>
      <c r="AE145" s="58"/>
      <c r="AF145" s="58"/>
      <c r="AG145" s="58"/>
    </row>
    <row r="146" spans="1:33" ht="15.75" customHeight="1" x14ac:dyDescent="0.2">
      <c r="A146" s="23"/>
      <c r="B146" s="23"/>
      <c r="C146" s="23"/>
      <c r="D146" s="58"/>
      <c r="E146" s="58"/>
      <c r="F146" s="19"/>
      <c r="G146" s="21"/>
      <c r="H146" s="21"/>
      <c r="I146" s="21"/>
      <c r="J146" s="18"/>
      <c r="K146" s="18"/>
      <c r="L146" s="18"/>
      <c r="M146" s="67"/>
      <c r="N146" s="58"/>
      <c r="O146" s="58"/>
      <c r="P146" s="58"/>
      <c r="Q146" s="58"/>
      <c r="R146" s="58"/>
      <c r="S146" s="58"/>
      <c r="T146" s="58"/>
      <c r="U146" s="58"/>
      <c r="V146" s="58"/>
      <c r="W146" s="58"/>
      <c r="X146" s="58"/>
      <c r="Y146" s="58"/>
      <c r="Z146" s="58"/>
      <c r="AA146" s="58"/>
      <c r="AB146" s="58"/>
      <c r="AC146" s="58"/>
      <c r="AD146" s="58"/>
      <c r="AE146" s="58"/>
      <c r="AF146" s="58"/>
      <c r="AG146" s="58"/>
    </row>
    <row r="147" spans="1:33" ht="15.75" customHeight="1" x14ac:dyDescent="0.2">
      <c r="A147" s="23"/>
      <c r="B147" s="23"/>
      <c r="C147" s="23"/>
      <c r="D147" s="58"/>
      <c r="E147" s="58"/>
      <c r="F147" s="19"/>
      <c r="G147" s="21"/>
      <c r="H147" s="21"/>
      <c r="I147" s="21"/>
      <c r="J147" s="18"/>
      <c r="K147" s="18"/>
      <c r="L147" s="18"/>
      <c r="M147" s="67"/>
      <c r="N147" s="58"/>
      <c r="O147" s="58"/>
      <c r="P147" s="58"/>
      <c r="Q147" s="58"/>
      <c r="R147" s="58"/>
      <c r="S147" s="58"/>
      <c r="T147" s="58"/>
      <c r="U147" s="58"/>
      <c r="V147" s="58"/>
      <c r="W147" s="58"/>
      <c r="X147" s="58"/>
      <c r="Y147" s="58"/>
      <c r="Z147" s="58"/>
      <c r="AA147" s="58"/>
      <c r="AB147" s="58"/>
      <c r="AC147" s="58"/>
      <c r="AD147" s="58"/>
      <c r="AE147" s="58"/>
      <c r="AF147" s="58"/>
      <c r="AG147" s="58"/>
    </row>
    <row r="148" spans="1:33" ht="15.75" customHeight="1" x14ac:dyDescent="0.2">
      <c r="A148" s="23"/>
      <c r="B148" s="23"/>
      <c r="C148" s="23"/>
      <c r="D148" s="58"/>
      <c r="E148" s="58"/>
      <c r="F148" s="19"/>
      <c r="G148" s="21"/>
      <c r="H148" s="21"/>
      <c r="I148" s="21"/>
      <c r="J148" s="18"/>
      <c r="K148" s="18"/>
      <c r="L148" s="18"/>
      <c r="M148" s="67"/>
      <c r="N148" s="58"/>
      <c r="O148" s="58"/>
      <c r="P148" s="58"/>
      <c r="Q148" s="58"/>
      <c r="R148" s="58"/>
      <c r="S148" s="58"/>
      <c r="T148" s="58"/>
      <c r="U148" s="58"/>
      <c r="V148" s="58"/>
      <c r="W148" s="58"/>
      <c r="X148" s="58"/>
      <c r="Y148" s="58"/>
      <c r="Z148" s="58"/>
      <c r="AA148" s="58"/>
      <c r="AB148" s="58"/>
      <c r="AC148" s="58"/>
      <c r="AD148" s="58"/>
      <c r="AE148" s="58"/>
      <c r="AF148" s="58"/>
      <c r="AG148" s="58"/>
    </row>
    <row r="149" spans="1:33" ht="15.75" customHeight="1" x14ac:dyDescent="0.2">
      <c r="A149" s="23"/>
      <c r="B149" s="23"/>
      <c r="C149" s="23"/>
      <c r="D149" s="58"/>
      <c r="E149" s="58"/>
      <c r="F149" s="19"/>
      <c r="G149" s="21"/>
      <c r="H149" s="21"/>
      <c r="I149" s="21"/>
      <c r="J149" s="18"/>
      <c r="K149" s="18"/>
      <c r="L149" s="18"/>
      <c r="M149" s="67"/>
      <c r="N149" s="58"/>
      <c r="O149" s="58"/>
      <c r="P149" s="58"/>
      <c r="Q149" s="58"/>
      <c r="R149" s="58"/>
      <c r="S149" s="58"/>
      <c r="T149" s="58"/>
      <c r="U149" s="58"/>
      <c r="V149" s="58"/>
      <c r="W149" s="58"/>
      <c r="X149" s="58"/>
      <c r="Y149" s="58"/>
      <c r="Z149" s="58"/>
      <c r="AA149" s="58"/>
      <c r="AB149" s="58"/>
      <c r="AC149" s="58"/>
      <c r="AD149" s="58"/>
      <c r="AE149" s="58"/>
      <c r="AF149" s="58"/>
      <c r="AG149" s="58"/>
    </row>
    <row r="150" spans="1:33" ht="15.75" customHeight="1" x14ac:dyDescent="0.2">
      <c r="A150" s="23"/>
      <c r="B150" s="23"/>
      <c r="C150" s="23"/>
      <c r="D150" s="58"/>
      <c r="E150" s="58"/>
      <c r="F150" s="19"/>
      <c r="G150" s="21"/>
      <c r="H150" s="21"/>
      <c r="I150" s="21"/>
      <c r="J150" s="18"/>
      <c r="K150" s="18"/>
      <c r="L150" s="18"/>
      <c r="M150" s="67"/>
      <c r="N150" s="58"/>
      <c r="O150" s="58"/>
      <c r="P150" s="58"/>
      <c r="Q150" s="58"/>
      <c r="R150" s="58"/>
      <c r="S150" s="58"/>
      <c r="T150" s="58"/>
      <c r="U150" s="58"/>
      <c r="V150" s="58"/>
      <c r="W150" s="58"/>
      <c r="X150" s="58"/>
      <c r="Y150" s="58"/>
      <c r="Z150" s="58"/>
      <c r="AA150" s="58"/>
      <c r="AB150" s="58"/>
      <c r="AC150" s="58"/>
      <c r="AD150" s="58"/>
      <c r="AE150" s="58"/>
      <c r="AF150" s="58"/>
      <c r="AG150" s="58"/>
    </row>
    <row r="151" spans="1:33" ht="15.75" customHeight="1" x14ac:dyDescent="0.2">
      <c r="A151" s="23"/>
      <c r="B151" s="23"/>
      <c r="C151" s="23"/>
      <c r="D151" s="58"/>
      <c r="E151" s="58"/>
      <c r="F151" s="19"/>
      <c r="G151" s="21"/>
      <c r="H151" s="21"/>
      <c r="I151" s="21"/>
      <c r="J151" s="18"/>
      <c r="K151" s="18"/>
      <c r="L151" s="18"/>
      <c r="M151" s="67"/>
      <c r="N151" s="58"/>
      <c r="O151" s="58"/>
      <c r="P151" s="58"/>
      <c r="Q151" s="58"/>
      <c r="R151" s="58"/>
      <c r="S151" s="58"/>
      <c r="T151" s="58"/>
      <c r="U151" s="58"/>
      <c r="V151" s="58"/>
      <c r="W151" s="58"/>
      <c r="X151" s="58"/>
      <c r="Y151" s="58"/>
      <c r="Z151" s="58"/>
      <c r="AA151" s="58"/>
      <c r="AB151" s="58"/>
      <c r="AC151" s="58"/>
      <c r="AD151" s="58"/>
      <c r="AE151" s="58"/>
      <c r="AF151" s="58"/>
      <c r="AG151" s="58"/>
    </row>
    <row r="152" spans="1:33" ht="15.75" customHeight="1" x14ac:dyDescent="0.2">
      <c r="A152" s="23"/>
      <c r="B152" s="23"/>
      <c r="C152" s="23"/>
      <c r="D152" s="58"/>
      <c r="E152" s="58"/>
      <c r="F152" s="19"/>
      <c r="G152" s="21"/>
      <c r="H152" s="21"/>
      <c r="I152" s="21"/>
      <c r="J152" s="18"/>
      <c r="K152" s="18"/>
      <c r="L152" s="18"/>
      <c r="M152" s="67"/>
      <c r="N152" s="58"/>
      <c r="O152" s="58"/>
      <c r="P152" s="58"/>
      <c r="Q152" s="58"/>
      <c r="R152" s="58"/>
      <c r="S152" s="58"/>
      <c r="T152" s="58"/>
      <c r="U152" s="58"/>
      <c r="V152" s="58"/>
      <c r="W152" s="58"/>
      <c r="X152" s="58"/>
      <c r="Y152" s="58"/>
      <c r="Z152" s="58"/>
      <c r="AA152" s="58"/>
      <c r="AB152" s="58"/>
      <c r="AC152" s="58"/>
      <c r="AD152" s="58"/>
      <c r="AE152" s="58"/>
      <c r="AF152" s="58"/>
      <c r="AG152" s="58"/>
    </row>
    <row r="153" spans="1:33" ht="15.75" customHeight="1" x14ac:dyDescent="0.2">
      <c r="A153" s="23"/>
      <c r="B153" s="23"/>
      <c r="C153" s="23"/>
      <c r="D153" s="58"/>
      <c r="E153" s="58"/>
      <c r="F153" s="19"/>
      <c r="G153" s="21"/>
      <c r="H153" s="21"/>
      <c r="I153" s="21"/>
      <c r="J153" s="18"/>
      <c r="K153" s="18"/>
      <c r="L153" s="18"/>
      <c r="M153" s="67"/>
      <c r="N153" s="58"/>
      <c r="O153" s="58"/>
      <c r="P153" s="58"/>
      <c r="Q153" s="58"/>
      <c r="R153" s="58"/>
      <c r="S153" s="58"/>
      <c r="T153" s="58"/>
      <c r="U153" s="58"/>
      <c r="V153" s="58"/>
      <c r="W153" s="58"/>
      <c r="X153" s="58"/>
      <c r="Y153" s="58"/>
      <c r="Z153" s="58"/>
      <c r="AA153" s="58"/>
      <c r="AB153" s="58"/>
      <c r="AC153" s="58"/>
      <c r="AD153" s="58"/>
      <c r="AE153" s="58"/>
      <c r="AF153" s="58"/>
      <c r="AG153" s="58"/>
    </row>
    <row r="154" spans="1:33" ht="15.75" customHeight="1" x14ac:dyDescent="0.2">
      <c r="A154" s="23"/>
      <c r="B154" s="23"/>
      <c r="C154" s="23"/>
      <c r="D154" s="58"/>
      <c r="E154" s="58"/>
      <c r="F154" s="19"/>
      <c r="G154" s="21"/>
      <c r="H154" s="21"/>
      <c r="I154" s="21"/>
      <c r="J154" s="18"/>
      <c r="K154" s="18"/>
      <c r="L154" s="18"/>
      <c r="M154" s="67"/>
      <c r="N154" s="58"/>
      <c r="O154" s="58"/>
      <c r="P154" s="58"/>
      <c r="Q154" s="58"/>
      <c r="R154" s="58"/>
      <c r="S154" s="58"/>
      <c r="T154" s="58"/>
      <c r="U154" s="58"/>
      <c r="V154" s="58"/>
      <c r="W154" s="58"/>
      <c r="X154" s="58"/>
      <c r="Y154" s="58"/>
      <c r="Z154" s="58"/>
      <c r="AA154" s="58"/>
      <c r="AB154" s="58"/>
      <c r="AC154" s="58"/>
      <c r="AD154" s="58"/>
      <c r="AE154" s="58"/>
      <c r="AF154" s="58"/>
      <c r="AG154" s="58"/>
    </row>
    <row r="155" spans="1:33" ht="15.75" customHeight="1" x14ac:dyDescent="0.2">
      <c r="A155" s="23"/>
      <c r="B155" s="23"/>
      <c r="C155" s="23"/>
      <c r="D155" s="58"/>
      <c r="E155" s="58"/>
      <c r="F155" s="19"/>
      <c r="G155" s="21"/>
      <c r="H155" s="21"/>
      <c r="I155" s="21"/>
      <c r="J155" s="18"/>
      <c r="K155" s="18"/>
      <c r="L155" s="18"/>
      <c r="M155" s="67"/>
      <c r="N155" s="58"/>
      <c r="O155" s="58"/>
      <c r="P155" s="58"/>
      <c r="Q155" s="58"/>
      <c r="R155" s="58"/>
      <c r="S155" s="58"/>
      <c r="T155" s="58"/>
      <c r="U155" s="58"/>
      <c r="V155" s="58"/>
      <c r="W155" s="58"/>
      <c r="X155" s="58"/>
      <c r="Y155" s="58"/>
      <c r="Z155" s="58"/>
      <c r="AA155" s="58"/>
      <c r="AB155" s="58"/>
      <c r="AC155" s="58"/>
      <c r="AD155" s="58"/>
      <c r="AE155" s="58"/>
      <c r="AF155" s="58"/>
      <c r="AG155" s="58"/>
    </row>
    <row r="156" spans="1:33" ht="15.75" customHeight="1" x14ac:dyDescent="0.2">
      <c r="A156" s="23"/>
      <c r="B156" s="23"/>
      <c r="C156" s="23"/>
      <c r="D156" s="58"/>
      <c r="E156" s="58"/>
      <c r="F156" s="19"/>
      <c r="G156" s="21"/>
      <c r="H156" s="21"/>
      <c r="I156" s="21"/>
      <c r="J156" s="18"/>
      <c r="K156" s="18"/>
      <c r="L156" s="18"/>
      <c r="M156" s="67"/>
      <c r="N156" s="58"/>
      <c r="O156" s="58"/>
      <c r="P156" s="58"/>
      <c r="Q156" s="58"/>
      <c r="R156" s="58"/>
      <c r="S156" s="58"/>
      <c r="T156" s="58"/>
      <c r="U156" s="58"/>
      <c r="V156" s="58"/>
      <c r="W156" s="58"/>
      <c r="X156" s="58"/>
      <c r="Y156" s="58"/>
      <c r="Z156" s="58"/>
      <c r="AA156" s="58"/>
      <c r="AB156" s="58"/>
      <c r="AC156" s="58"/>
      <c r="AD156" s="58"/>
      <c r="AE156" s="58"/>
      <c r="AF156" s="58"/>
      <c r="AG156" s="58"/>
    </row>
    <row r="157" spans="1:33" ht="15.75" customHeight="1" x14ac:dyDescent="0.2">
      <c r="A157" s="23"/>
      <c r="B157" s="23"/>
      <c r="C157" s="23"/>
      <c r="D157" s="58"/>
      <c r="E157" s="58"/>
      <c r="F157" s="19"/>
      <c r="G157" s="21"/>
      <c r="H157" s="21"/>
      <c r="I157" s="21"/>
      <c r="J157" s="18"/>
      <c r="K157" s="18"/>
      <c r="L157" s="18"/>
      <c r="M157" s="67"/>
      <c r="N157" s="58"/>
      <c r="O157" s="58"/>
      <c r="P157" s="58"/>
      <c r="Q157" s="58"/>
      <c r="R157" s="58"/>
      <c r="S157" s="58"/>
      <c r="T157" s="58"/>
      <c r="U157" s="58"/>
      <c r="V157" s="58"/>
      <c r="W157" s="58"/>
      <c r="X157" s="58"/>
      <c r="Y157" s="58"/>
      <c r="Z157" s="58"/>
      <c r="AA157" s="58"/>
      <c r="AB157" s="58"/>
      <c r="AC157" s="58"/>
      <c r="AD157" s="58"/>
      <c r="AE157" s="58"/>
      <c r="AF157" s="58"/>
      <c r="AG157" s="58"/>
    </row>
    <row r="158" spans="1:33" ht="15.75" customHeight="1" x14ac:dyDescent="0.2">
      <c r="A158" s="23"/>
      <c r="B158" s="23"/>
      <c r="C158" s="23"/>
      <c r="D158" s="58"/>
      <c r="E158" s="58"/>
      <c r="F158" s="19"/>
      <c r="G158" s="21"/>
      <c r="H158" s="21"/>
      <c r="I158" s="21"/>
      <c r="J158" s="18"/>
      <c r="K158" s="18"/>
      <c r="L158" s="18"/>
      <c r="M158" s="67"/>
      <c r="N158" s="58"/>
      <c r="O158" s="58"/>
      <c r="P158" s="58"/>
      <c r="Q158" s="58"/>
      <c r="R158" s="58"/>
      <c r="S158" s="58"/>
      <c r="T158" s="58"/>
      <c r="U158" s="58"/>
      <c r="V158" s="58"/>
      <c r="W158" s="58"/>
      <c r="X158" s="58"/>
      <c r="Y158" s="58"/>
      <c r="Z158" s="58"/>
      <c r="AA158" s="58"/>
      <c r="AB158" s="58"/>
      <c r="AC158" s="58"/>
      <c r="AD158" s="58"/>
      <c r="AE158" s="58"/>
      <c r="AF158" s="58"/>
      <c r="AG158" s="58"/>
    </row>
    <row r="159" spans="1:33" ht="15.75" customHeight="1" x14ac:dyDescent="0.2">
      <c r="A159" s="23"/>
      <c r="B159" s="23"/>
      <c r="C159" s="23"/>
      <c r="D159" s="58"/>
      <c r="E159" s="58"/>
      <c r="F159" s="19"/>
      <c r="G159" s="21"/>
      <c r="H159" s="21"/>
      <c r="I159" s="21"/>
      <c r="J159" s="18"/>
      <c r="K159" s="18"/>
      <c r="L159" s="18"/>
      <c r="M159" s="67"/>
      <c r="N159" s="58"/>
      <c r="O159" s="58"/>
      <c r="P159" s="58"/>
      <c r="Q159" s="58"/>
      <c r="R159" s="58"/>
      <c r="S159" s="58"/>
      <c r="T159" s="58"/>
      <c r="U159" s="58"/>
      <c r="V159" s="58"/>
      <c r="W159" s="58"/>
      <c r="X159" s="58"/>
      <c r="Y159" s="58"/>
      <c r="Z159" s="58"/>
      <c r="AA159" s="58"/>
      <c r="AB159" s="58"/>
      <c r="AC159" s="58"/>
      <c r="AD159" s="58"/>
      <c r="AE159" s="58"/>
      <c r="AF159" s="58"/>
      <c r="AG159" s="58"/>
    </row>
    <row r="160" spans="1:33" ht="15.75" customHeight="1" x14ac:dyDescent="0.2">
      <c r="A160" s="23"/>
      <c r="B160" s="23"/>
      <c r="C160" s="23"/>
      <c r="D160" s="58"/>
      <c r="E160" s="58"/>
      <c r="F160" s="19"/>
      <c r="G160" s="21"/>
      <c r="H160" s="21"/>
      <c r="I160" s="21"/>
      <c r="J160" s="18"/>
      <c r="K160" s="18"/>
      <c r="L160" s="18"/>
      <c r="M160" s="67"/>
      <c r="N160" s="58"/>
      <c r="O160" s="58"/>
      <c r="P160" s="58"/>
      <c r="Q160" s="58"/>
      <c r="R160" s="58"/>
      <c r="S160" s="58"/>
      <c r="T160" s="58"/>
      <c r="U160" s="58"/>
      <c r="V160" s="58"/>
      <c r="W160" s="58"/>
      <c r="X160" s="58"/>
      <c r="Y160" s="58"/>
      <c r="Z160" s="58"/>
      <c r="AA160" s="58"/>
      <c r="AB160" s="58"/>
      <c r="AC160" s="58"/>
      <c r="AD160" s="58"/>
      <c r="AE160" s="58"/>
      <c r="AF160" s="58"/>
      <c r="AG160" s="58"/>
    </row>
    <row r="161" spans="1:33" ht="15.75" customHeight="1" x14ac:dyDescent="0.2">
      <c r="A161" s="23"/>
      <c r="B161" s="23"/>
      <c r="C161" s="23"/>
      <c r="D161" s="58"/>
      <c r="E161" s="58"/>
      <c r="F161" s="19"/>
      <c r="G161" s="21"/>
      <c r="H161" s="21"/>
      <c r="I161" s="21"/>
      <c r="J161" s="18"/>
      <c r="K161" s="18"/>
      <c r="L161" s="18"/>
      <c r="M161" s="67"/>
      <c r="N161" s="58"/>
      <c r="O161" s="58"/>
      <c r="P161" s="58"/>
      <c r="Q161" s="58"/>
      <c r="R161" s="58"/>
      <c r="S161" s="58"/>
      <c r="T161" s="58"/>
      <c r="U161" s="58"/>
      <c r="V161" s="58"/>
      <c r="W161" s="58"/>
      <c r="X161" s="58"/>
      <c r="Y161" s="58"/>
      <c r="Z161" s="58"/>
      <c r="AA161" s="58"/>
      <c r="AB161" s="58"/>
      <c r="AC161" s="58"/>
      <c r="AD161" s="58"/>
      <c r="AE161" s="58"/>
      <c r="AF161" s="58"/>
      <c r="AG161" s="58"/>
    </row>
    <row r="162" spans="1:33" ht="15.75" customHeight="1" x14ac:dyDescent="0.2">
      <c r="A162" s="23"/>
      <c r="B162" s="23"/>
      <c r="C162" s="23"/>
      <c r="D162" s="58"/>
      <c r="E162" s="58"/>
      <c r="F162" s="19"/>
      <c r="G162" s="21"/>
      <c r="H162" s="21"/>
      <c r="I162" s="21"/>
      <c r="J162" s="18"/>
      <c r="K162" s="18"/>
      <c r="L162" s="18"/>
      <c r="M162" s="67"/>
      <c r="N162" s="58"/>
      <c r="O162" s="58"/>
      <c r="P162" s="58"/>
      <c r="Q162" s="58"/>
      <c r="R162" s="58"/>
      <c r="S162" s="58"/>
      <c r="T162" s="58"/>
      <c r="U162" s="58"/>
      <c r="V162" s="58"/>
      <c r="W162" s="58"/>
      <c r="X162" s="58"/>
      <c r="Y162" s="58"/>
      <c r="Z162" s="58"/>
      <c r="AA162" s="58"/>
      <c r="AB162" s="58"/>
      <c r="AC162" s="58"/>
      <c r="AD162" s="58"/>
      <c r="AE162" s="58"/>
      <c r="AF162" s="58"/>
      <c r="AG162" s="58"/>
    </row>
    <row r="163" spans="1:33" ht="15.75" customHeight="1" x14ac:dyDescent="0.2">
      <c r="A163" s="23"/>
      <c r="B163" s="23"/>
      <c r="C163" s="23"/>
      <c r="D163" s="58"/>
      <c r="E163" s="58"/>
      <c r="F163" s="19"/>
      <c r="G163" s="21"/>
      <c r="H163" s="21"/>
      <c r="I163" s="21"/>
      <c r="J163" s="18"/>
      <c r="K163" s="18"/>
      <c r="L163" s="18"/>
      <c r="M163" s="67"/>
      <c r="N163" s="58"/>
      <c r="O163" s="58"/>
      <c r="P163" s="58"/>
      <c r="Q163" s="58"/>
      <c r="R163" s="58"/>
      <c r="S163" s="58"/>
      <c r="T163" s="58"/>
      <c r="U163" s="58"/>
      <c r="V163" s="58"/>
      <c r="W163" s="58"/>
      <c r="X163" s="58"/>
      <c r="Y163" s="58"/>
      <c r="Z163" s="58"/>
      <c r="AA163" s="58"/>
      <c r="AB163" s="58"/>
      <c r="AC163" s="58"/>
      <c r="AD163" s="58"/>
      <c r="AE163" s="58"/>
      <c r="AF163" s="58"/>
      <c r="AG163" s="58"/>
    </row>
    <row r="164" spans="1:33" ht="15.75" customHeight="1" x14ac:dyDescent="0.2">
      <c r="A164" s="23"/>
      <c r="B164" s="23"/>
      <c r="C164" s="23"/>
      <c r="D164" s="58"/>
      <c r="E164" s="58"/>
      <c r="F164" s="19"/>
      <c r="G164" s="21"/>
      <c r="H164" s="21"/>
      <c r="I164" s="21"/>
      <c r="J164" s="18"/>
      <c r="K164" s="18"/>
      <c r="L164" s="18"/>
      <c r="M164" s="67"/>
      <c r="N164" s="58"/>
      <c r="O164" s="58"/>
      <c r="P164" s="58"/>
      <c r="Q164" s="58"/>
      <c r="R164" s="58"/>
      <c r="S164" s="58"/>
      <c r="T164" s="58"/>
      <c r="U164" s="58"/>
      <c r="V164" s="58"/>
      <c r="W164" s="58"/>
      <c r="X164" s="58"/>
      <c r="Y164" s="58"/>
      <c r="Z164" s="58"/>
      <c r="AA164" s="58"/>
      <c r="AB164" s="58"/>
      <c r="AC164" s="58"/>
      <c r="AD164" s="58"/>
      <c r="AE164" s="58"/>
      <c r="AF164" s="58"/>
      <c r="AG164" s="58"/>
    </row>
    <row r="165" spans="1:33" ht="15.75" customHeight="1" x14ac:dyDescent="0.2">
      <c r="A165" s="23"/>
      <c r="B165" s="23"/>
      <c r="C165" s="23"/>
      <c r="D165" s="58"/>
      <c r="E165" s="58"/>
      <c r="F165" s="19"/>
      <c r="G165" s="21"/>
      <c r="H165" s="21"/>
      <c r="I165" s="21"/>
      <c r="J165" s="18"/>
      <c r="K165" s="18"/>
      <c r="L165" s="18"/>
      <c r="M165" s="67"/>
      <c r="N165" s="58"/>
      <c r="O165" s="58"/>
      <c r="P165" s="58"/>
      <c r="Q165" s="58"/>
      <c r="R165" s="58"/>
      <c r="S165" s="58"/>
      <c r="T165" s="58"/>
      <c r="U165" s="58"/>
      <c r="V165" s="58"/>
      <c r="W165" s="58"/>
      <c r="X165" s="58"/>
      <c r="Y165" s="58"/>
      <c r="Z165" s="58"/>
      <c r="AA165" s="58"/>
      <c r="AB165" s="58"/>
      <c r="AC165" s="58"/>
      <c r="AD165" s="58"/>
      <c r="AE165" s="58"/>
      <c r="AF165" s="58"/>
      <c r="AG165" s="58"/>
    </row>
    <row r="166" spans="1:33" ht="15.75" customHeight="1" x14ac:dyDescent="0.2">
      <c r="A166" s="23"/>
      <c r="B166" s="23"/>
      <c r="C166" s="23"/>
      <c r="D166" s="58"/>
      <c r="E166" s="58"/>
      <c r="F166" s="19"/>
      <c r="G166" s="21"/>
      <c r="H166" s="21"/>
      <c r="I166" s="21"/>
      <c r="J166" s="18"/>
      <c r="K166" s="18"/>
      <c r="L166" s="18"/>
      <c r="M166" s="67"/>
      <c r="N166" s="58"/>
      <c r="O166" s="58"/>
      <c r="P166" s="58"/>
      <c r="Q166" s="58"/>
      <c r="R166" s="58"/>
      <c r="S166" s="58"/>
      <c r="T166" s="58"/>
      <c r="U166" s="58"/>
      <c r="V166" s="58"/>
      <c r="W166" s="58"/>
      <c r="X166" s="58"/>
      <c r="Y166" s="58"/>
      <c r="Z166" s="58"/>
      <c r="AA166" s="58"/>
      <c r="AB166" s="58"/>
      <c r="AC166" s="58"/>
      <c r="AD166" s="58"/>
      <c r="AE166" s="58"/>
      <c r="AF166" s="58"/>
      <c r="AG166" s="58"/>
    </row>
    <row r="167" spans="1:33" ht="15.75" customHeight="1" x14ac:dyDescent="0.2">
      <c r="A167" s="23"/>
      <c r="B167" s="23"/>
      <c r="C167" s="23"/>
      <c r="D167" s="58"/>
      <c r="E167" s="58"/>
      <c r="F167" s="19"/>
      <c r="G167" s="21"/>
      <c r="H167" s="21"/>
      <c r="I167" s="21"/>
      <c r="J167" s="18"/>
      <c r="K167" s="18"/>
      <c r="L167" s="18"/>
      <c r="M167" s="67"/>
      <c r="N167" s="58"/>
      <c r="O167" s="58"/>
      <c r="P167" s="58"/>
      <c r="Q167" s="58"/>
      <c r="R167" s="58"/>
      <c r="S167" s="58"/>
      <c r="T167" s="58"/>
      <c r="U167" s="58"/>
      <c r="V167" s="58"/>
      <c r="W167" s="58"/>
      <c r="X167" s="58"/>
      <c r="Y167" s="58"/>
      <c r="Z167" s="58"/>
      <c r="AA167" s="58"/>
      <c r="AB167" s="58"/>
      <c r="AC167" s="58"/>
      <c r="AD167" s="58"/>
      <c r="AE167" s="58"/>
      <c r="AF167" s="58"/>
      <c r="AG167" s="58"/>
    </row>
    <row r="168" spans="1:33" ht="15.75" customHeight="1" x14ac:dyDescent="0.2">
      <c r="A168" s="23"/>
      <c r="B168" s="23"/>
      <c r="C168" s="23"/>
      <c r="D168" s="58"/>
      <c r="E168" s="58"/>
      <c r="F168" s="19"/>
      <c r="G168" s="21"/>
      <c r="H168" s="21"/>
      <c r="I168" s="21"/>
      <c r="J168" s="18"/>
      <c r="K168" s="18"/>
      <c r="L168" s="18"/>
      <c r="M168" s="67"/>
      <c r="N168" s="58"/>
      <c r="O168" s="58"/>
      <c r="P168" s="58"/>
      <c r="Q168" s="58"/>
      <c r="R168" s="58"/>
      <c r="S168" s="58"/>
      <c r="T168" s="58"/>
      <c r="U168" s="58"/>
      <c r="V168" s="58"/>
      <c r="W168" s="58"/>
      <c r="X168" s="58"/>
      <c r="Y168" s="58"/>
      <c r="Z168" s="58"/>
      <c r="AA168" s="58"/>
      <c r="AB168" s="58"/>
      <c r="AC168" s="58"/>
      <c r="AD168" s="58"/>
      <c r="AE168" s="58"/>
      <c r="AF168" s="58"/>
      <c r="AG168" s="58"/>
    </row>
    <row r="169" spans="1:33" ht="15.75" customHeight="1" x14ac:dyDescent="0.2">
      <c r="A169" s="23"/>
      <c r="B169" s="23"/>
      <c r="C169" s="23"/>
      <c r="D169" s="58"/>
      <c r="E169" s="58"/>
      <c r="F169" s="19"/>
      <c r="G169" s="21"/>
      <c r="H169" s="21"/>
      <c r="I169" s="21"/>
      <c r="J169" s="18"/>
      <c r="K169" s="18"/>
      <c r="L169" s="18"/>
      <c r="M169" s="67"/>
      <c r="N169" s="58"/>
      <c r="O169" s="58"/>
      <c r="P169" s="58"/>
      <c r="Q169" s="58"/>
      <c r="R169" s="58"/>
      <c r="S169" s="58"/>
      <c r="T169" s="58"/>
      <c r="U169" s="58"/>
      <c r="V169" s="58"/>
      <c r="W169" s="58"/>
      <c r="X169" s="58"/>
      <c r="Y169" s="58"/>
      <c r="Z169" s="58"/>
      <c r="AA169" s="58"/>
      <c r="AB169" s="58"/>
      <c r="AC169" s="58"/>
      <c r="AD169" s="58"/>
      <c r="AE169" s="58"/>
      <c r="AF169" s="58"/>
      <c r="AG169" s="58"/>
    </row>
    <row r="170" spans="1:33" ht="15.75" customHeight="1" x14ac:dyDescent="0.2">
      <c r="A170" s="23"/>
      <c r="B170" s="23"/>
      <c r="C170" s="23"/>
      <c r="D170" s="58"/>
      <c r="E170" s="58"/>
      <c r="F170" s="19"/>
      <c r="G170" s="21"/>
      <c r="H170" s="21"/>
      <c r="I170" s="21"/>
      <c r="J170" s="18"/>
      <c r="K170" s="18"/>
      <c r="L170" s="18"/>
      <c r="M170" s="67"/>
      <c r="N170" s="58"/>
      <c r="O170" s="58"/>
      <c r="P170" s="58"/>
      <c r="Q170" s="58"/>
      <c r="R170" s="58"/>
      <c r="S170" s="58"/>
      <c r="T170" s="58"/>
      <c r="U170" s="58"/>
      <c r="V170" s="58"/>
      <c r="W170" s="58"/>
      <c r="X170" s="58"/>
      <c r="Y170" s="58"/>
      <c r="Z170" s="58"/>
      <c r="AA170" s="58"/>
      <c r="AB170" s="58"/>
      <c r="AC170" s="58"/>
      <c r="AD170" s="58"/>
      <c r="AE170" s="58"/>
      <c r="AF170" s="58"/>
      <c r="AG170" s="58"/>
    </row>
    <row r="171" spans="1:33" ht="15.75" customHeight="1" x14ac:dyDescent="0.2">
      <c r="A171" s="23"/>
      <c r="B171" s="23"/>
      <c r="C171" s="23"/>
      <c r="D171" s="58"/>
      <c r="E171" s="58"/>
      <c r="F171" s="19"/>
      <c r="G171" s="21"/>
      <c r="H171" s="21"/>
      <c r="I171" s="21"/>
      <c r="J171" s="18"/>
      <c r="K171" s="18"/>
      <c r="L171" s="18"/>
      <c r="M171" s="67"/>
      <c r="N171" s="58"/>
      <c r="O171" s="58"/>
      <c r="P171" s="58"/>
      <c r="Q171" s="58"/>
      <c r="R171" s="58"/>
      <c r="S171" s="58"/>
      <c r="T171" s="58"/>
      <c r="U171" s="58"/>
      <c r="V171" s="58"/>
      <c r="W171" s="58"/>
      <c r="X171" s="58"/>
      <c r="Y171" s="58"/>
      <c r="Z171" s="58"/>
      <c r="AA171" s="58"/>
      <c r="AB171" s="58"/>
      <c r="AC171" s="58"/>
      <c r="AD171" s="58"/>
      <c r="AE171" s="58"/>
      <c r="AF171" s="58"/>
      <c r="AG171" s="58"/>
    </row>
    <row r="172" spans="1:33" ht="15.75" customHeight="1" x14ac:dyDescent="0.2">
      <c r="A172" s="23"/>
      <c r="B172" s="23"/>
      <c r="C172" s="23"/>
      <c r="D172" s="58"/>
      <c r="E172" s="58"/>
      <c r="F172" s="19"/>
      <c r="G172" s="21"/>
      <c r="H172" s="21"/>
      <c r="I172" s="21"/>
      <c r="J172" s="18"/>
      <c r="K172" s="18"/>
      <c r="L172" s="18"/>
      <c r="M172" s="67"/>
      <c r="N172" s="58"/>
      <c r="O172" s="58"/>
      <c r="P172" s="58"/>
      <c r="Q172" s="58"/>
      <c r="R172" s="58"/>
      <c r="S172" s="58"/>
      <c r="T172" s="58"/>
      <c r="U172" s="58"/>
      <c r="V172" s="58"/>
      <c r="W172" s="58"/>
      <c r="X172" s="58"/>
      <c r="Y172" s="58"/>
      <c r="Z172" s="58"/>
      <c r="AA172" s="58"/>
      <c r="AB172" s="58"/>
      <c r="AC172" s="58"/>
      <c r="AD172" s="58"/>
      <c r="AE172" s="58"/>
      <c r="AF172" s="58"/>
      <c r="AG172" s="58"/>
    </row>
    <row r="173" spans="1:33" ht="15.75" customHeight="1" x14ac:dyDescent="0.2">
      <c r="A173" s="23"/>
      <c r="B173" s="23"/>
      <c r="C173" s="23"/>
      <c r="D173" s="58"/>
      <c r="E173" s="58"/>
      <c r="F173" s="19"/>
      <c r="G173" s="21"/>
      <c r="H173" s="21"/>
      <c r="I173" s="21"/>
      <c r="J173" s="18"/>
      <c r="K173" s="18"/>
      <c r="L173" s="18"/>
      <c r="M173" s="67"/>
      <c r="N173" s="58"/>
      <c r="O173" s="58"/>
      <c r="P173" s="58"/>
      <c r="Q173" s="58"/>
      <c r="R173" s="58"/>
      <c r="S173" s="58"/>
      <c r="T173" s="58"/>
      <c r="U173" s="58"/>
      <c r="V173" s="58"/>
      <c r="W173" s="58"/>
      <c r="X173" s="58"/>
      <c r="Y173" s="58"/>
      <c r="Z173" s="58"/>
      <c r="AA173" s="58"/>
      <c r="AB173" s="58"/>
      <c r="AC173" s="58"/>
      <c r="AD173" s="58"/>
      <c r="AE173" s="58"/>
      <c r="AF173" s="58"/>
      <c r="AG173" s="58"/>
    </row>
    <row r="174" spans="1:33" ht="15.75" customHeight="1" x14ac:dyDescent="0.2">
      <c r="A174" s="23"/>
      <c r="B174" s="23"/>
      <c r="C174" s="23"/>
      <c r="D174" s="58"/>
      <c r="E174" s="58"/>
      <c r="F174" s="19"/>
      <c r="G174" s="21"/>
      <c r="H174" s="21"/>
      <c r="I174" s="21"/>
      <c r="J174" s="18"/>
      <c r="K174" s="18"/>
      <c r="L174" s="18"/>
      <c r="M174" s="67"/>
      <c r="N174" s="58"/>
      <c r="O174" s="58"/>
      <c r="P174" s="58"/>
      <c r="Q174" s="58"/>
      <c r="R174" s="58"/>
      <c r="S174" s="58"/>
      <c r="T174" s="58"/>
      <c r="U174" s="58"/>
      <c r="V174" s="58"/>
      <c r="W174" s="58"/>
      <c r="X174" s="58"/>
      <c r="Y174" s="58"/>
      <c r="Z174" s="58"/>
      <c r="AA174" s="58"/>
      <c r="AB174" s="58"/>
      <c r="AC174" s="58"/>
      <c r="AD174" s="58"/>
      <c r="AE174" s="58"/>
      <c r="AF174" s="58"/>
      <c r="AG174" s="58"/>
    </row>
    <row r="175" spans="1:33" ht="15.75" customHeight="1" x14ac:dyDescent="0.2">
      <c r="A175" s="23"/>
      <c r="B175" s="23"/>
      <c r="C175" s="23"/>
      <c r="D175" s="58"/>
      <c r="E175" s="58"/>
      <c r="F175" s="19"/>
      <c r="G175" s="21"/>
      <c r="H175" s="21"/>
      <c r="I175" s="21"/>
      <c r="J175" s="18"/>
      <c r="K175" s="18"/>
      <c r="L175" s="18"/>
      <c r="M175" s="67"/>
      <c r="N175" s="58"/>
      <c r="O175" s="58"/>
      <c r="P175" s="58"/>
      <c r="Q175" s="58"/>
      <c r="R175" s="58"/>
      <c r="S175" s="58"/>
      <c r="T175" s="58"/>
      <c r="U175" s="58"/>
      <c r="V175" s="58"/>
      <c r="W175" s="58"/>
      <c r="X175" s="58"/>
      <c r="Y175" s="58"/>
      <c r="Z175" s="58"/>
      <c r="AA175" s="58"/>
      <c r="AB175" s="58"/>
      <c r="AC175" s="58"/>
      <c r="AD175" s="58"/>
      <c r="AE175" s="58"/>
      <c r="AF175" s="58"/>
      <c r="AG175" s="58"/>
    </row>
    <row r="176" spans="1:33" ht="15.75" customHeight="1" x14ac:dyDescent="0.2">
      <c r="A176" s="23"/>
      <c r="B176" s="23"/>
      <c r="C176" s="23"/>
      <c r="D176" s="58"/>
      <c r="E176" s="58"/>
      <c r="F176" s="19"/>
      <c r="G176" s="21"/>
      <c r="H176" s="21"/>
      <c r="I176" s="21"/>
      <c r="J176" s="18"/>
      <c r="K176" s="18"/>
      <c r="L176" s="18"/>
      <c r="M176" s="67"/>
      <c r="N176" s="58"/>
      <c r="O176" s="58"/>
      <c r="P176" s="58"/>
      <c r="Q176" s="58"/>
      <c r="R176" s="58"/>
      <c r="S176" s="58"/>
      <c r="T176" s="58"/>
      <c r="U176" s="58"/>
      <c r="V176" s="58"/>
      <c r="W176" s="58"/>
      <c r="X176" s="58"/>
      <c r="Y176" s="58"/>
      <c r="Z176" s="58"/>
      <c r="AA176" s="58"/>
      <c r="AB176" s="58"/>
      <c r="AC176" s="58"/>
      <c r="AD176" s="58"/>
      <c r="AE176" s="58"/>
      <c r="AF176" s="58"/>
      <c r="AG176" s="58"/>
    </row>
    <row r="177" spans="1:33" ht="15.75" customHeight="1" x14ac:dyDescent="0.2">
      <c r="A177" s="23"/>
      <c r="B177" s="23"/>
      <c r="C177" s="23"/>
      <c r="D177" s="58"/>
      <c r="E177" s="58"/>
      <c r="F177" s="19"/>
      <c r="G177" s="21"/>
      <c r="H177" s="21"/>
      <c r="I177" s="21"/>
      <c r="J177" s="18"/>
      <c r="K177" s="18"/>
      <c r="L177" s="18"/>
      <c r="M177" s="67"/>
      <c r="N177" s="58"/>
      <c r="O177" s="58"/>
      <c r="P177" s="58"/>
      <c r="Q177" s="58"/>
      <c r="R177" s="58"/>
      <c r="S177" s="58"/>
      <c r="T177" s="58"/>
      <c r="U177" s="58"/>
      <c r="V177" s="58"/>
      <c r="W177" s="58"/>
      <c r="X177" s="58"/>
      <c r="Y177" s="58"/>
      <c r="Z177" s="58"/>
      <c r="AA177" s="58"/>
      <c r="AB177" s="58"/>
      <c r="AC177" s="58"/>
      <c r="AD177" s="58"/>
      <c r="AE177" s="58"/>
      <c r="AF177" s="58"/>
      <c r="AG177" s="58"/>
    </row>
    <row r="178" spans="1:33" ht="15.75" customHeight="1" x14ac:dyDescent="0.2">
      <c r="A178" s="23"/>
      <c r="B178" s="23"/>
      <c r="C178" s="23"/>
      <c r="D178" s="58"/>
      <c r="E178" s="58"/>
      <c r="F178" s="19"/>
      <c r="G178" s="21"/>
      <c r="H178" s="21"/>
      <c r="I178" s="21"/>
      <c r="J178" s="18"/>
      <c r="K178" s="18"/>
      <c r="L178" s="18"/>
      <c r="M178" s="67"/>
      <c r="N178" s="58"/>
      <c r="O178" s="58"/>
      <c r="P178" s="58"/>
      <c r="Q178" s="58"/>
      <c r="R178" s="58"/>
      <c r="S178" s="58"/>
      <c r="T178" s="58"/>
      <c r="U178" s="58"/>
      <c r="V178" s="58"/>
      <c r="W178" s="58"/>
      <c r="X178" s="58"/>
      <c r="Y178" s="58"/>
      <c r="Z178" s="58"/>
      <c r="AA178" s="58"/>
      <c r="AB178" s="58"/>
      <c r="AC178" s="58"/>
      <c r="AD178" s="58"/>
      <c r="AE178" s="58"/>
      <c r="AF178" s="58"/>
      <c r="AG178" s="58"/>
    </row>
    <row r="179" spans="1:33" ht="15.75" customHeight="1" x14ac:dyDescent="0.2">
      <c r="A179" s="23"/>
      <c r="B179" s="23"/>
      <c r="C179" s="23"/>
      <c r="D179" s="58"/>
      <c r="E179" s="58"/>
      <c r="F179" s="19"/>
      <c r="G179" s="21"/>
      <c r="H179" s="21"/>
      <c r="I179" s="21"/>
      <c r="J179" s="18"/>
      <c r="K179" s="18"/>
      <c r="L179" s="18"/>
      <c r="M179" s="67"/>
      <c r="N179" s="58"/>
      <c r="O179" s="58"/>
      <c r="P179" s="58"/>
      <c r="Q179" s="58"/>
      <c r="R179" s="58"/>
      <c r="S179" s="58"/>
      <c r="T179" s="58"/>
      <c r="U179" s="58"/>
      <c r="V179" s="58"/>
      <c r="W179" s="58"/>
      <c r="X179" s="58"/>
      <c r="Y179" s="58"/>
      <c r="Z179" s="58"/>
      <c r="AA179" s="58"/>
      <c r="AB179" s="58"/>
      <c r="AC179" s="58"/>
      <c r="AD179" s="58"/>
      <c r="AE179" s="58"/>
      <c r="AF179" s="58"/>
      <c r="AG179" s="58"/>
    </row>
    <row r="180" spans="1:33" ht="15.75" customHeight="1" x14ac:dyDescent="0.2">
      <c r="A180" s="23"/>
      <c r="B180" s="23"/>
      <c r="C180" s="23"/>
      <c r="D180" s="58"/>
      <c r="E180" s="58"/>
      <c r="F180" s="19"/>
      <c r="G180" s="21"/>
      <c r="H180" s="21"/>
      <c r="I180" s="21"/>
      <c r="J180" s="18"/>
      <c r="K180" s="18"/>
      <c r="L180" s="18"/>
      <c r="M180" s="67"/>
      <c r="N180" s="58"/>
      <c r="O180" s="58"/>
      <c r="P180" s="58"/>
      <c r="Q180" s="58"/>
      <c r="R180" s="58"/>
      <c r="S180" s="58"/>
      <c r="T180" s="58"/>
      <c r="U180" s="58"/>
      <c r="V180" s="58"/>
      <c r="W180" s="58"/>
      <c r="X180" s="58"/>
      <c r="Y180" s="58"/>
      <c r="Z180" s="58"/>
      <c r="AA180" s="58"/>
      <c r="AB180" s="58"/>
      <c r="AC180" s="58"/>
      <c r="AD180" s="58"/>
      <c r="AE180" s="58"/>
      <c r="AF180" s="58"/>
      <c r="AG180" s="58"/>
    </row>
    <row r="181" spans="1:33" ht="15.75" customHeight="1" x14ac:dyDescent="0.2">
      <c r="A181" s="23"/>
      <c r="B181" s="23"/>
      <c r="C181" s="23"/>
      <c r="D181" s="58"/>
      <c r="E181" s="58"/>
      <c r="F181" s="19"/>
      <c r="G181" s="21"/>
      <c r="H181" s="21"/>
      <c r="I181" s="21"/>
      <c r="J181" s="18"/>
      <c r="K181" s="18"/>
      <c r="L181" s="18"/>
      <c r="M181" s="67"/>
      <c r="N181" s="58"/>
      <c r="O181" s="58"/>
      <c r="P181" s="58"/>
      <c r="Q181" s="58"/>
      <c r="R181" s="58"/>
      <c r="S181" s="58"/>
      <c r="T181" s="58"/>
      <c r="U181" s="58"/>
      <c r="V181" s="58"/>
      <c r="W181" s="58"/>
      <c r="X181" s="58"/>
      <c r="Y181" s="58"/>
      <c r="Z181" s="58"/>
      <c r="AA181" s="58"/>
      <c r="AB181" s="58"/>
      <c r="AC181" s="58"/>
      <c r="AD181" s="58"/>
      <c r="AE181" s="58"/>
      <c r="AF181" s="58"/>
      <c r="AG181" s="58"/>
    </row>
    <row r="182" spans="1:33" ht="15.75" customHeight="1" x14ac:dyDescent="0.2">
      <c r="A182" s="23"/>
      <c r="B182" s="23"/>
      <c r="C182" s="23"/>
      <c r="D182" s="58"/>
      <c r="E182" s="58"/>
      <c r="F182" s="19"/>
      <c r="G182" s="21"/>
      <c r="H182" s="21"/>
      <c r="I182" s="21"/>
      <c r="J182" s="18"/>
      <c r="K182" s="18"/>
      <c r="L182" s="18"/>
      <c r="M182" s="67"/>
      <c r="N182" s="58"/>
      <c r="O182" s="58"/>
      <c r="P182" s="58"/>
      <c r="Q182" s="58"/>
      <c r="R182" s="58"/>
      <c r="S182" s="58"/>
      <c r="T182" s="58"/>
      <c r="U182" s="58"/>
      <c r="V182" s="58"/>
      <c r="W182" s="58"/>
      <c r="X182" s="58"/>
      <c r="Y182" s="58"/>
      <c r="Z182" s="58"/>
      <c r="AA182" s="58"/>
      <c r="AB182" s="58"/>
      <c r="AC182" s="58"/>
      <c r="AD182" s="58"/>
      <c r="AE182" s="58"/>
      <c r="AF182" s="58"/>
      <c r="AG182" s="58"/>
    </row>
    <row r="183" spans="1:33" ht="15.75" customHeight="1" x14ac:dyDescent="0.2">
      <c r="A183" s="23"/>
      <c r="B183" s="23"/>
      <c r="C183" s="23"/>
      <c r="D183" s="58"/>
      <c r="E183" s="58"/>
      <c r="F183" s="19"/>
      <c r="G183" s="21"/>
      <c r="H183" s="21"/>
      <c r="I183" s="21"/>
      <c r="J183" s="18"/>
      <c r="K183" s="18"/>
      <c r="L183" s="18"/>
      <c r="M183" s="67"/>
      <c r="N183" s="58"/>
      <c r="O183" s="58"/>
      <c r="P183" s="58"/>
      <c r="Q183" s="58"/>
      <c r="R183" s="58"/>
      <c r="S183" s="58"/>
      <c r="T183" s="58"/>
      <c r="U183" s="58"/>
      <c r="V183" s="58"/>
      <c r="W183" s="58"/>
      <c r="X183" s="58"/>
      <c r="Y183" s="58"/>
      <c r="Z183" s="58"/>
      <c r="AA183" s="58"/>
      <c r="AB183" s="58"/>
      <c r="AC183" s="58"/>
      <c r="AD183" s="58"/>
      <c r="AE183" s="58"/>
      <c r="AF183" s="58"/>
      <c r="AG183" s="58"/>
    </row>
    <row r="184" spans="1:33" ht="15.75" customHeight="1" x14ac:dyDescent="0.2">
      <c r="A184" s="23"/>
      <c r="B184" s="23"/>
      <c r="C184" s="23"/>
      <c r="D184" s="58"/>
      <c r="E184" s="58"/>
      <c r="F184" s="19"/>
      <c r="G184" s="21"/>
      <c r="H184" s="21"/>
      <c r="I184" s="21"/>
      <c r="J184" s="18"/>
      <c r="K184" s="18"/>
      <c r="L184" s="18"/>
      <c r="M184" s="67"/>
      <c r="N184" s="58"/>
      <c r="O184" s="58"/>
      <c r="P184" s="58"/>
      <c r="Q184" s="58"/>
      <c r="R184" s="58"/>
      <c r="S184" s="58"/>
      <c r="T184" s="58"/>
      <c r="U184" s="58"/>
      <c r="V184" s="58"/>
      <c r="W184" s="58"/>
      <c r="X184" s="58"/>
      <c r="Y184" s="58"/>
      <c r="Z184" s="58"/>
      <c r="AA184" s="58"/>
      <c r="AB184" s="58"/>
      <c r="AC184" s="58"/>
      <c r="AD184" s="58"/>
      <c r="AE184" s="58"/>
      <c r="AF184" s="58"/>
      <c r="AG184" s="58"/>
    </row>
    <row r="185" spans="1:33" ht="15.75" customHeight="1" x14ac:dyDescent="0.2">
      <c r="A185" s="23"/>
      <c r="B185" s="23"/>
      <c r="C185" s="23"/>
      <c r="D185" s="58"/>
      <c r="E185" s="58"/>
      <c r="F185" s="19"/>
      <c r="G185" s="21"/>
      <c r="H185" s="21"/>
      <c r="I185" s="21"/>
      <c r="J185" s="18"/>
      <c r="K185" s="18"/>
      <c r="L185" s="18"/>
      <c r="M185" s="67"/>
      <c r="N185" s="58"/>
      <c r="O185" s="58"/>
      <c r="P185" s="58"/>
      <c r="Q185" s="58"/>
      <c r="R185" s="58"/>
      <c r="S185" s="58"/>
      <c r="T185" s="58"/>
      <c r="U185" s="58"/>
      <c r="V185" s="58"/>
      <c r="W185" s="58"/>
      <c r="X185" s="58"/>
      <c r="Y185" s="58"/>
      <c r="Z185" s="58"/>
      <c r="AA185" s="58"/>
      <c r="AB185" s="58"/>
      <c r="AC185" s="58"/>
      <c r="AD185" s="58"/>
      <c r="AE185" s="58"/>
      <c r="AF185" s="58"/>
      <c r="AG185" s="58"/>
    </row>
    <row r="186" spans="1:33" ht="15.75" customHeight="1" x14ac:dyDescent="0.2">
      <c r="A186" s="23"/>
      <c r="B186" s="23"/>
      <c r="C186" s="23"/>
      <c r="D186" s="58"/>
      <c r="E186" s="58"/>
      <c r="F186" s="19"/>
      <c r="G186" s="21"/>
      <c r="H186" s="21"/>
      <c r="I186" s="21"/>
      <c r="J186" s="18"/>
      <c r="K186" s="18"/>
      <c r="L186" s="18"/>
      <c r="M186" s="67"/>
      <c r="N186" s="58"/>
      <c r="O186" s="58"/>
      <c r="P186" s="58"/>
      <c r="Q186" s="58"/>
      <c r="R186" s="58"/>
      <c r="S186" s="58"/>
      <c r="T186" s="58"/>
      <c r="U186" s="58"/>
      <c r="V186" s="58"/>
      <c r="W186" s="58"/>
      <c r="X186" s="58"/>
      <c r="Y186" s="58"/>
      <c r="Z186" s="58"/>
      <c r="AA186" s="58"/>
      <c r="AB186" s="58"/>
      <c r="AC186" s="58"/>
      <c r="AD186" s="58"/>
      <c r="AE186" s="58"/>
      <c r="AF186" s="58"/>
      <c r="AG186" s="58"/>
    </row>
    <row r="187" spans="1:33" ht="15.75" customHeight="1" x14ac:dyDescent="0.2">
      <c r="A187" s="23"/>
      <c r="B187" s="23"/>
      <c r="C187" s="23"/>
      <c r="D187" s="58"/>
      <c r="E187" s="58"/>
      <c r="F187" s="19"/>
      <c r="G187" s="21"/>
      <c r="H187" s="21"/>
      <c r="I187" s="21"/>
      <c r="J187" s="18"/>
      <c r="K187" s="18"/>
      <c r="L187" s="18"/>
      <c r="M187" s="67"/>
      <c r="N187" s="58"/>
      <c r="O187" s="58"/>
      <c r="P187" s="58"/>
      <c r="Q187" s="58"/>
      <c r="R187" s="58"/>
      <c r="S187" s="58"/>
      <c r="T187" s="58"/>
      <c r="U187" s="58"/>
      <c r="V187" s="58"/>
      <c r="W187" s="58"/>
      <c r="X187" s="58"/>
      <c r="Y187" s="58"/>
      <c r="Z187" s="58"/>
      <c r="AA187" s="58"/>
      <c r="AB187" s="58"/>
      <c r="AC187" s="58"/>
      <c r="AD187" s="58"/>
      <c r="AE187" s="58"/>
      <c r="AF187" s="58"/>
      <c r="AG187" s="58"/>
    </row>
    <row r="188" spans="1:33" ht="15.75" customHeight="1" x14ac:dyDescent="0.2">
      <c r="A188" s="23"/>
      <c r="B188" s="23"/>
      <c r="C188" s="23"/>
      <c r="D188" s="58"/>
      <c r="E188" s="58"/>
      <c r="F188" s="19"/>
      <c r="G188" s="21"/>
      <c r="H188" s="21"/>
      <c r="I188" s="21"/>
      <c r="J188" s="18"/>
      <c r="K188" s="18"/>
      <c r="L188" s="18"/>
      <c r="M188" s="67"/>
      <c r="N188" s="58"/>
      <c r="O188" s="58"/>
      <c r="P188" s="58"/>
      <c r="Q188" s="58"/>
      <c r="R188" s="58"/>
      <c r="S188" s="58"/>
      <c r="T188" s="58"/>
      <c r="U188" s="58"/>
      <c r="V188" s="58"/>
      <c r="W188" s="58"/>
      <c r="X188" s="58"/>
      <c r="Y188" s="58"/>
      <c r="Z188" s="58"/>
      <c r="AA188" s="58"/>
      <c r="AB188" s="58"/>
      <c r="AC188" s="58"/>
      <c r="AD188" s="58"/>
      <c r="AE188" s="58"/>
      <c r="AF188" s="58"/>
      <c r="AG188" s="58"/>
    </row>
    <row r="189" spans="1:33" ht="15.75" customHeight="1" x14ac:dyDescent="0.2">
      <c r="A189" s="23"/>
      <c r="B189" s="23"/>
      <c r="C189" s="23"/>
      <c r="D189" s="58"/>
      <c r="E189" s="58"/>
      <c r="F189" s="19"/>
      <c r="G189" s="21"/>
      <c r="H189" s="21"/>
      <c r="I189" s="21"/>
      <c r="J189" s="18"/>
      <c r="K189" s="18"/>
      <c r="L189" s="18"/>
      <c r="M189" s="67"/>
      <c r="N189" s="58"/>
      <c r="O189" s="58"/>
      <c r="P189" s="58"/>
      <c r="Q189" s="58"/>
      <c r="R189" s="58"/>
      <c r="S189" s="58"/>
      <c r="T189" s="58"/>
      <c r="U189" s="58"/>
      <c r="V189" s="58"/>
      <c r="W189" s="58"/>
      <c r="X189" s="58"/>
      <c r="Y189" s="58"/>
      <c r="Z189" s="58"/>
      <c r="AA189" s="58"/>
      <c r="AB189" s="58"/>
      <c r="AC189" s="58"/>
      <c r="AD189" s="58"/>
      <c r="AE189" s="58"/>
      <c r="AF189" s="58"/>
      <c r="AG189" s="58"/>
    </row>
    <row r="190" spans="1:33" ht="15.75" customHeight="1" x14ac:dyDescent="0.2">
      <c r="A190" s="23"/>
      <c r="B190" s="23"/>
      <c r="C190" s="23"/>
      <c r="D190" s="58"/>
      <c r="E190" s="58"/>
      <c r="F190" s="19"/>
      <c r="G190" s="21"/>
      <c r="H190" s="21"/>
      <c r="I190" s="21"/>
      <c r="J190" s="18"/>
      <c r="K190" s="18"/>
      <c r="L190" s="18"/>
      <c r="M190" s="67"/>
      <c r="N190" s="58"/>
      <c r="O190" s="58"/>
      <c r="P190" s="58"/>
      <c r="Q190" s="58"/>
      <c r="R190" s="58"/>
      <c r="S190" s="58"/>
      <c r="T190" s="58"/>
      <c r="U190" s="58"/>
      <c r="V190" s="58"/>
      <c r="W190" s="58"/>
      <c r="X190" s="58"/>
      <c r="Y190" s="58"/>
      <c r="Z190" s="58"/>
      <c r="AA190" s="58"/>
      <c r="AB190" s="58"/>
      <c r="AC190" s="58"/>
      <c r="AD190" s="58"/>
      <c r="AE190" s="58"/>
      <c r="AF190" s="58"/>
      <c r="AG190" s="58"/>
    </row>
    <row r="191" spans="1:33" ht="15.75" customHeight="1" x14ac:dyDescent="0.2">
      <c r="A191" s="23"/>
      <c r="B191" s="23"/>
      <c r="C191" s="23"/>
      <c r="D191" s="58"/>
      <c r="E191" s="58"/>
      <c r="F191" s="19"/>
      <c r="G191" s="21"/>
      <c r="H191" s="21"/>
      <c r="I191" s="21"/>
      <c r="J191" s="18"/>
      <c r="K191" s="18"/>
      <c r="L191" s="18"/>
      <c r="M191" s="67"/>
      <c r="N191" s="58"/>
      <c r="O191" s="58"/>
      <c r="P191" s="58"/>
      <c r="Q191" s="58"/>
      <c r="R191" s="58"/>
      <c r="S191" s="58"/>
      <c r="T191" s="58"/>
      <c r="U191" s="58"/>
      <c r="V191" s="58"/>
      <c r="W191" s="58"/>
      <c r="X191" s="58"/>
      <c r="Y191" s="58"/>
      <c r="Z191" s="58"/>
      <c r="AA191" s="58"/>
      <c r="AB191" s="58"/>
      <c r="AC191" s="58"/>
      <c r="AD191" s="58"/>
      <c r="AE191" s="58"/>
      <c r="AF191" s="58"/>
      <c r="AG191" s="58"/>
    </row>
    <row r="192" spans="1:33" ht="15.75" customHeight="1" x14ac:dyDescent="0.2">
      <c r="A192" s="23"/>
      <c r="B192" s="23"/>
      <c r="C192" s="23"/>
      <c r="D192" s="58"/>
      <c r="E192" s="58"/>
      <c r="F192" s="19"/>
      <c r="G192" s="21"/>
      <c r="H192" s="21"/>
      <c r="I192" s="21"/>
      <c r="J192" s="18"/>
      <c r="K192" s="18"/>
      <c r="L192" s="18"/>
      <c r="M192" s="67"/>
      <c r="N192" s="58"/>
      <c r="O192" s="58"/>
      <c r="P192" s="58"/>
      <c r="Q192" s="58"/>
      <c r="R192" s="58"/>
      <c r="S192" s="58"/>
      <c r="T192" s="58"/>
      <c r="U192" s="58"/>
      <c r="V192" s="58"/>
      <c r="W192" s="58"/>
      <c r="X192" s="58"/>
      <c r="Y192" s="58"/>
      <c r="Z192" s="58"/>
      <c r="AA192" s="58"/>
      <c r="AB192" s="58"/>
      <c r="AC192" s="58"/>
      <c r="AD192" s="58"/>
      <c r="AE192" s="58"/>
      <c r="AF192" s="58"/>
      <c r="AG192" s="58"/>
    </row>
    <row r="193" spans="1:33" ht="15.75" customHeight="1" x14ac:dyDescent="0.2">
      <c r="A193" s="23"/>
      <c r="B193" s="23"/>
      <c r="C193" s="23"/>
      <c r="D193" s="58"/>
      <c r="E193" s="58"/>
      <c r="F193" s="19"/>
      <c r="G193" s="21"/>
      <c r="H193" s="21"/>
      <c r="I193" s="21"/>
      <c r="J193" s="18"/>
      <c r="K193" s="18"/>
      <c r="L193" s="18"/>
      <c r="M193" s="67"/>
      <c r="N193" s="58"/>
      <c r="O193" s="58"/>
      <c r="P193" s="58"/>
      <c r="Q193" s="58"/>
      <c r="R193" s="58"/>
      <c r="S193" s="58"/>
      <c r="T193" s="58"/>
      <c r="U193" s="58"/>
      <c r="V193" s="58"/>
      <c r="W193" s="58"/>
      <c r="X193" s="58"/>
      <c r="Y193" s="58"/>
      <c r="Z193" s="58"/>
      <c r="AA193" s="58"/>
      <c r="AB193" s="58"/>
      <c r="AC193" s="58"/>
      <c r="AD193" s="58"/>
      <c r="AE193" s="58"/>
      <c r="AF193" s="58"/>
      <c r="AG193" s="58"/>
    </row>
    <row r="194" spans="1:33" ht="15.75" customHeight="1" x14ac:dyDescent="0.2">
      <c r="A194" s="23"/>
      <c r="B194" s="23"/>
      <c r="C194" s="23"/>
      <c r="D194" s="58"/>
      <c r="E194" s="58"/>
      <c r="F194" s="19"/>
      <c r="G194" s="21"/>
      <c r="H194" s="21"/>
      <c r="I194" s="21"/>
      <c r="J194" s="18"/>
      <c r="K194" s="18"/>
      <c r="L194" s="18"/>
      <c r="M194" s="67"/>
      <c r="N194" s="58"/>
      <c r="O194" s="58"/>
      <c r="P194" s="58"/>
      <c r="Q194" s="58"/>
      <c r="R194" s="58"/>
      <c r="S194" s="58"/>
      <c r="T194" s="58"/>
      <c r="U194" s="58"/>
      <c r="V194" s="58"/>
      <c r="W194" s="58"/>
      <c r="X194" s="58"/>
      <c r="Y194" s="58"/>
      <c r="Z194" s="58"/>
      <c r="AA194" s="58"/>
      <c r="AB194" s="58"/>
      <c r="AC194" s="58"/>
      <c r="AD194" s="58"/>
      <c r="AE194" s="58"/>
      <c r="AF194" s="58"/>
      <c r="AG194" s="58"/>
    </row>
    <row r="195" spans="1:33" ht="15.75" customHeight="1" x14ac:dyDescent="0.2">
      <c r="A195" s="23"/>
      <c r="B195" s="23"/>
      <c r="C195" s="23"/>
      <c r="D195" s="58"/>
      <c r="E195" s="58"/>
      <c r="F195" s="19"/>
      <c r="G195" s="21"/>
      <c r="H195" s="21"/>
      <c r="I195" s="21"/>
      <c r="J195" s="18"/>
      <c r="K195" s="18"/>
      <c r="L195" s="18"/>
      <c r="M195" s="67"/>
      <c r="N195" s="58"/>
      <c r="O195" s="58"/>
      <c r="P195" s="58"/>
      <c r="Q195" s="58"/>
      <c r="R195" s="58"/>
      <c r="S195" s="58"/>
      <c r="T195" s="58"/>
      <c r="U195" s="58"/>
      <c r="V195" s="58"/>
      <c r="W195" s="58"/>
      <c r="X195" s="58"/>
      <c r="Y195" s="58"/>
      <c r="Z195" s="58"/>
      <c r="AA195" s="58"/>
      <c r="AB195" s="58"/>
      <c r="AC195" s="58"/>
      <c r="AD195" s="58"/>
      <c r="AE195" s="58"/>
      <c r="AF195" s="58"/>
      <c r="AG195" s="58"/>
    </row>
    <row r="196" spans="1:33" ht="15.75" customHeight="1" x14ac:dyDescent="0.2">
      <c r="A196" s="23"/>
      <c r="B196" s="23"/>
      <c r="C196" s="23"/>
      <c r="D196" s="58"/>
      <c r="E196" s="58"/>
      <c r="F196" s="19"/>
      <c r="G196" s="21"/>
      <c r="H196" s="21"/>
      <c r="I196" s="21"/>
      <c r="J196" s="18"/>
      <c r="K196" s="18"/>
      <c r="L196" s="18"/>
      <c r="M196" s="67"/>
      <c r="N196" s="58"/>
      <c r="O196" s="58"/>
      <c r="P196" s="58"/>
      <c r="Q196" s="58"/>
      <c r="R196" s="58"/>
      <c r="S196" s="58"/>
      <c r="T196" s="58"/>
      <c r="U196" s="58"/>
      <c r="V196" s="58"/>
      <c r="W196" s="58"/>
      <c r="X196" s="58"/>
      <c r="Y196" s="58"/>
      <c r="Z196" s="58"/>
      <c r="AA196" s="58"/>
      <c r="AB196" s="58"/>
      <c r="AC196" s="58"/>
      <c r="AD196" s="58"/>
      <c r="AE196" s="58"/>
      <c r="AF196" s="58"/>
      <c r="AG196" s="58"/>
    </row>
    <row r="197" spans="1:33" ht="15.75" customHeight="1" x14ac:dyDescent="0.2">
      <c r="A197" s="23"/>
      <c r="B197" s="23"/>
      <c r="C197" s="23"/>
      <c r="D197" s="58"/>
      <c r="E197" s="58"/>
      <c r="F197" s="19"/>
      <c r="G197" s="21"/>
      <c r="H197" s="21"/>
      <c r="I197" s="21"/>
      <c r="J197" s="18"/>
      <c r="K197" s="18"/>
      <c r="L197" s="18"/>
      <c r="M197" s="67"/>
      <c r="N197" s="58"/>
      <c r="O197" s="58"/>
      <c r="P197" s="58"/>
      <c r="Q197" s="58"/>
      <c r="R197" s="58"/>
      <c r="S197" s="58"/>
      <c r="T197" s="58"/>
      <c r="U197" s="58"/>
      <c r="V197" s="58"/>
      <c r="W197" s="58"/>
      <c r="X197" s="58"/>
      <c r="Y197" s="58"/>
      <c r="Z197" s="58"/>
      <c r="AA197" s="58"/>
      <c r="AB197" s="58"/>
      <c r="AC197" s="58"/>
      <c r="AD197" s="58"/>
      <c r="AE197" s="58"/>
      <c r="AF197" s="58"/>
      <c r="AG197" s="58"/>
    </row>
    <row r="198" spans="1:33" ht="15.75" customHeight="1" x14ac:dyDescent="0.2">
      <c r="A198" s="23"/>
      <c r="B198" s="23"/>
      <c r="C198" s="23"/>
      <c r="D198" s="58"/>
      <c r="E198" s="58"/>
      <c r="F198" s="19"/>
      <c r="G198" s="21"/>
      <c r="H198" s="21"/>
      <c r="I198" s="21"/>
      <c r="J198" s="18"/>
      <c r="K198" s="18"/>
      <c r="L198" s="18"/>
      <c r="M198" s="67"/>
      <c r="N198" s="58"/>
      <c r="O198" s="58"/>
      <c r="P198" s="58"/>
      <c r="Q198" s="58"/>
      <c r="R198" s="58"/>
      <c r="S198" s="58"/>
      <c r="T198" s="58"/>
      <c r="U198" s="58"/>
      <c r="V198" s="58"/>
      <c r="W198" s="58"/>
      <c r="X198" s="58"/>
      <c r="Y198" s="58"/>
      <c r="Z198" s="58"/>
      <c r="AA198" s="58"/>
      <c r="AB198" s="58"/>
      <c r="AC198" s="58"/>
      <c r="AD198" s="58"/>
      <c r="AE198" s="58"/>
      <c r="AF198" s="58"/>
      <c r="AG198" s="58"/>
    </row>
    <row r="199" spans="1:33" ht="15.75" customHeight="1" x14ac:dyDescent="0.2">
      <c r="A199" s="23"/>
      <c r="B199" s="23"/>
      <c r="C199" s="23"/>
      <c r="D199" s="58"/>
      <c r="E199" s="58"/>
      <c r="F199" s="19"/>
      <c r="G199" s="21"/>
      <c r="H199" s="21"/>
      <c r="I199" s="21"/>
      <c r="J199" s="18"/>
      <c r="K199" s="18"/>
      <c r="L199" s="18"/>
      <c r="M199" s="67"/>
      <c r="N199" s="58"/>
      <c r="O199" s="58"/>
      <c r="P199" s="58"/>
      <c r="Q199" s="58"/>
      <c r="R199" s="58"/>
      <c r="S199" s="58"/>
      <c r="T199" s="58"/>
      <c r="U199" s="58"/>
      <c r="V199" s="58"/>
      <c r="W199" s="58"/>
      <c r="X199" s="58"/>
      <c r="Y199" s="58"/>
      <c r="Z199" s="58"/>
      <c r="AA199" s="58"/>
      <c r="AB199" s="58"/>
      <c r="AC199" s="58"/>
      <c r="AD199" s="58"/>
      <c r="AE199" s="58"/>
      <c r="AF199" s="58"/>
      <c r="AG199" s="58"/>
    </row>
    <row r="200" spans="1:33" ht="15.75" customHeight="1" x14ac:dyDescent="0.2">
      <c r="A200" s="23"/>
      <c r="B200" s="23"/>
      <c r="C200" s="23"/>
      <c r="D200" s="58"/>
      <c r="E200" s="58"/>
      <c r="F200" s="19"/>
      <c r="G200" s="21"/>
      <c r="H200" s="21"/>
      <c r="I200" s="21"/>
      <c r="J200" s="18"/>
      <c r="K200" s="18"/>
      <c r="L200" s="18"/>
      <c r="M200" s="67"/>
      <c r="N200" s="58"/>
      <c r="O200" s="58"/>
      <c r="P200" s="58"/>
      <c r="Q200" s="58"/>
      <c r="R200" s="58"/>
      <c r="S200" s="58"/>
      <c r="T200" s="58"/>
      <c r="U200" s="58"/>
      <c r="V200" s="58"/>
      <c r="W200" s="58"/>
      <c r="X200" s="58"/>
      <c r="Y200" s="58"/>
      <c r="Z200" s="58"/>
      <c r="AA200" s="58"/>
      <c r="AB200" s="58"/>
      <c r="AC200" s="58"/>
      <c r="AD200" s="58"/>
      <c r="AE200" s="58"/>
      <c r="AF200" s="58"/>
      <c r="AG200" s="58"/>
    </row>
    <row r="201" spans="1:33" ht="15.75" customHeight="1" x14ac:dyDescent="0.2">
      <c r="A201" s="23"/>
      <c r="B201" s="23"/>
      <c r="C201" s="23"/>
      <c r="D201" s="58"/>
      <c r="E201" s="58"/>
      <c r="F201" s="19"/>
      <c r="G201" s="21"/>
      <c r="H201" s="21"/>
      <c r="I201" s="21"/>
      <c r="J201" s="18"/>
      <c r="K201" s="18"/>
      <c r="L201" s="18"/>
      <c r="M201" s="67"/>
      <c r="N201" s="58"/>
      <c r="O201" s="58"/>
      <c r="P201" s="58"/>
      <c r="Q201" s="58"/>
      <c r="R201" s="58"/>
      <c r="S201" s="58"/>
      <c r="T201" s="58"/>
      <c r="U201" s="58"/>
      <c r="V201" s="58"/>
      <c r="W201" s="58"/>
      <c r="X201" s="58"/>
      <c r="Y201" s="58"/>
      <c r="Z201" s="58"/>
      <c r="AA201" s="58"/>
      <c r="AB201" s="58"/>
      <c r="AC201" s="58"/>
      <c r="AD201" s="58"/>
      <c r="AE201" s="58"/>
      <c r="AF201" s="58"/>
      <c r="AG201" s="58"/>
    </row>
    <row r="202" spans="1:33" ht="15.75" customHeight="1" x14ac:dyDescent="0.2">
      <c r="A202" s="23"/>
      <c r="B202" s="23"/>
      <c r="C202" s="23"/>
      <c r="D202" s="58"/>
      <c r="E202" s="58"/>
      <c r="F202" s="19"/>
      <c r="G202" s="21"/>
      <c r="H202" s="21"/>
      <c r="I202" s="21"/>
      <c r="J202" s="18"/>
      <c r="K202" s="18"/>
      <c r="L202" s="18"/>
      <c r="M202" s="67"/>
      <c r="N202" s="58"/>
      <c r="O202" s="58"/>
      <c r="P202" s="58"/>
      <c r="Q202" s="58"/>
      <c r="R202" s="58"/>
      <c r="S202" s="58"/>
      <c r="T202" s="58"/>
      <c r="U202" s="58"/>
      <c r="V202" s="58"/>
      <c r="W202" s="58"/>
      <c r="X202" s="58"/>
      <c r="Y202" s="58"/>
      <c r="Z202" s="58"/>
      <c r="AA202" s="58"/>
      <c r="AB202" s="58"/>
      <c r="AC202" s="58"/>
      <c r="AD202" s="58"/>
      <c r="AE202" s="58"/>
      <c r="AF202" s="58"/>
      <c r="AG202" s="58"/>
    </row>
    <row r="203" spans="1:33" ht="15.75" customHeight="1" x14ac:dyDescent="0.2">
      <c r="A203" s="23"/>
      <c r="B203" s="23"/>
      <c r="C203" s="23"/>
      <c r="D203" s="58"/>
      <c r="E203" s="58"/>
      <c r="F203" s="19"/>
      <c r="G203" s="21"/>
      <c r="H203" s="21"/>
      <c r="I203" s="21"/>
      <c r="J203" s="18"/>
      <c r="K203" s="18"/>
      <c r="L203" s="18"/>
      <c r="M203" s="67"/>
      <c r="N203" s="58"/>
      <c r="O203" s="58"/>
      <c r="P203" s="58"/>
      <c r="Q203" s="58"/>
      <c r="R203" s="58"/>
      <c r="S203" s="58"/>
      <c r="T203" s="58"/>
      <c r="U203" s="58"/>
      <c r="V203" s="58"/>
      <c r="W203" s="58"/>
      <c r="X203" s="58"/>
      <c r="Y203" s="58"/>
      <c r="Z203" s="58"/>
      <c r="AA203" s="58"/>
      <c r="AB203" s="58"/>
      <c r="AC203" s="58"/>
      <c r="AD203" s="58"/>
      <c r="AE203" s="58"/>
      <c r="AF203" s="58"/>
      <c r="AG203" s="58"/>
    </row>
    <row r="204" spans="1:33" ht="15.75" customHeight="1" x14ac:dyDescent="0.2">
      <c r="A204" s="23"/>
      <c r="B204" s="23"/>
      <c r="C204" s="23"/>
      <c r="D204" s="58"/>
      <c r="E204" s="58"/>
      <c r="F204" s="19"/>
      <c r="G204" s="21"/>
      <c r="H204" s="21"/>
      <c r="I204" s="21"/>
      <c r="J204" s="18"/>
      <c r="K204" s="18"/>
      <c r="L204" s="18"/>
      <c r="M204" s="67"/>
      <c r="N204" s="58"/>
      <c r="O204" s="58"/>
      <c r="P204" s="58"/>
      <c r="Q204" s="58"/>
      <c r="R204" s="58"/>
      <c r="S204" s="58"/>
      <c r="T204" s="58"/>
      <c r="U204" s="58"/>
      <c r="V204" s="58"/>
      <c r="W204" s="58"/>
      <c r="X204" s="58"/>
      <c r="Y204" s="58"/>
      <c r="Z204" s="58"/>
      <c r="AA204" s="58"/>
      <c r="AB204" s="58"/>
      <c r="AC204" s="58"/>
      <c r="AD204" s="58"/>
      <c r="AE204" s="58"/>
      <c r="AF204" s="58"/>
      <c r="AG204" s="58"/>
    </row>
    <row r="205" spans="1:33" ht="15.75" customHeight="1" x14ac:dyDescent="0.2">
      <c r="A205" s="23"/>
      <c r="B205" s="23"/>
      <c r="C205" s="23"/>
      <c r="D205" s="58"/>
      <c r="E205" s="58"/>
      <c r="F205" s="19"/>
      <c r="G205" s="21"/>
      <c r="H205" s="21"/>
      <c r="I205" s="21"/>
      <c r="J205" s="18"/>
      <c r="K205" s="18"/>
      <c r="L205" s="18"/>
      <c r="M205" s="67"/>
      <c r="N205" s="58"/>
      <c r="O205" s="58"/>
      <c r="P205" s="58"/>
      <c r="Q205" s="58"/>
      <c r="R205" s="58"/>
      <c r="S205" s="58"/>
      <c r="T205" s="58"/>
      <c r="U205" s="58"/>
      <c r="V205" s="58"/>
      <c r="W205" s="58"/>
      <c r="X205" s="58"/>
      <c r="Y205" s="58"/>
      <c r="Z205" s="58"/>
      <c r="AA205" s="58"/>
      <c r="AB205" s="58"/>
      <c r="AC205" s="58"/>
      <c r="AD205" s="58"/>
      <c r="AE205" s="58"/>
      <c r="AF205" s="58"/>
      <c r="AG205" s="58"/>
    </row>
    <row r="206" spans="1:33" ht="15.75" customHeight="1" x14ac:dyDescent="0.2">
      <c r="A206" s="23"/>
      <c r="B206" s="23"/>
      <c r="C206" s="23"/>
      <c r="D206" s="58"/>
      <c r="E206" s="58"/>
      <c r="F206" s="19"/>
      <c r="G206" s="21"/>
      <c r="H206" s="21"/>
      <c r="I206" s="21"/>
      <c r="J206" s="18"/>
      <c r="K206" s="18"/>
      <c r="L206" s="18"/>
      <c r="M206" s="67"/>
      <c r="N206" s="58"/>
      <c r="O206" s="58"/>
      <c r="P206" s="58"/>
      <c r="Q206" s="58"/>
      <c r="R206" s="58"/>
      <c r="S206" s="58"/>
      <c r="T206" s="58"/>
      <c r="U206" s="58"/>
      <c r="V206" s="58"/>
      <c r="W206" s="58"/>
      <c r="X206" s="58"/>
      <c r="Y206" s="58"/>
      <c r="Z206" s="58"/>
      <c r="AA206" s="58"/>
      <c r="AB206" s="58"/>
      <c r="AC206" s="58"/>
      <c r="AD206" s="58"/>
      <c r="AE206" s="58"/>
      <c r="AF206" s="58"/>
      <c r="AG206" s="58"/>
    </row>
    <row r="207" spans="1:33" ht="15.75" customHeight="1" x14ac:dyDescent="0.2">
      <c r="A207" s="23"/>
      <c r="B207" s="23"/>
      <c r="C207" s="23"/>
      <c r="D207" s="58"/>
      <c r="E207" s="58"/>
      <c r="F207" s="19"/>
      <c r="G207" s="21"/>
      <c r="H207" s="21"/>
      <c r="I207" s="21"/>
      <c r="J207" s="18"/>
      <c r="K207" s="18"/>
      <c r="L207" s="18"/>
      <c r="M207" s="67"/>
      <c r="N207" s="58"/>
      <c r="O207" s="58"/>
      <c r="P207" s="58"/>
      <c r="Q207" s="58"/>
      <c r="R207" s="58"/>
      <c r="S207" s="58"/>
      <c r="T207" s="58"/>
      <c r="U207" s="58"/>
      <c r="V207" s="58"/>
      <c r="W207" s="58"/>
      <c r="X207" s="58"/>
      <c r="Y207" s="58"/>
      <c r="Z207" s="58"/>
      <c r="AA207" s="58"/>
      <c r="AB207" s="58"/>
      <c r="AC207" s="58"/>
      <c r="AD207" s="58"/>
      <c r="AE207" s="58"/>
      <c r="AF207" s="58"/>
      <c r="AG207" s="58"/>
    </row>
    <row r="208" spans="1:33" ht="15.75" customHeight="1" x14ac:dyDescent="0.2">
      <c r="A208" s="23"/>
      <c r="B208" s="23"/>
      <c r="C208" s="23"/>
      <c r="D208" s="58"/>
      <c r="E208" s="58"/>
      <c r="F208" s="19"/>
      <c r="G208" s="21"/>
      <c r="H208" s="21"/>
      <c r="I208" s="21"/>
      <c r="J208" s="18"/>
      <c r="K208" s="18"/>
      <c r="L208" s="18"/>
      <c r="M208" s="67"/>
      <c r="N208" s="58"/>
      <c r="O208" s="58"/>
      <c r="P208" s="58"/>
      <c r="Q208" s="58"/>
      <c r="R208" s="58"/>
      <c r="S208" s="58"/>
      <c r="T208" s="58"/>
      <c r="U208" s="58"/>
      <c r="V208" s="58"/>
      <c r="W208" s="58"/>
      <c r="X208" s="58"/>
      <c r="Y208" s="58"/>
      <c r="Z208" s="58"/>
      <c r="AA208" s="58"/>
      <c r="AB208" s="58"/>
      <c r="AC208" s="58"/>
      <c r="AD208" s="58"/>
      <c r="AE208" s="58"/>
      <c r="AF208" s="58"/>
      <c r="AG208" s="58"/>
    </row>
    <row r="209" spans="1:33" ht="15.75" customHeight="1" x14ac:dyDescent="0.2">
      <c r="A209" s="23"/>
      <c r="B209" s="23"/>
      <c r="C209" s="23"/>
      <c r="D209" s="58"/>
      <c r="E209" s="58"/>
      <c r="F209" s="19"/>
      <c r="G209" s="21"/>
      <c r="H209" s="21"/>
      <c r="I209" s="21"/>
      <c r="J209" s="18"/>
      <c r="K209" s="18"/>
      <c r="L209" s="18"/>
      <c r="M209" s="67"/>
      <c r="N209" s="58"/>
      <c r="O209" s="58"/>
      <c r="P209" s="58"/>
      <c r="Q209" s="58"/>
      <c r="R209" s="58"/>
      <c r="S209" s="58"/>
      <c r="T209" s="58"/>
      <c r="U209" s="58"/>
      <c r="V209" s="58"/>
      <c r="W209" s="58"/>
      <c r="X209" s="58"/>
      <c r="Y209" s="58"/>
      <c r="Z209" s="58"/>
      <c r="AA209" s="58"/>
      <c r="AB209" s="58"/>
      <c r="AC209" s="58"/>
      <c r="AD209" s="58"/>
      <c r="AE209" s="58"/>
      <c r="AF209" s="58"/>
      <c r="AG209" s="58"/>
    </row>
    <row r="210" spans="1:33" ht="15.75" customHeight="1" x14ac:dyDescent="0.2">
      <c r="A210" s="23"/>
      <c r="B210" s="23"/>
      <c r="C210" s="23"/>
      <c r="D210" s="58"/>
      <c r="E210" s="58"/>
      <c r="F210" s="19"/>
      <c r="G210" s="21"/>
      <c r="H210" s="21"/>
      <c r="I210" s="21"/>
      <c r="J210" s="18"/>
      <c r="K210" s="18"/>
      <c r="L210" s="18"/>
      <c r="M210" s="67"/>
      <c r="N210" s="58"/>
      <c r="O210" s="58"/>
      <c r="P210" s="58"/>
      <c r="Q210" s="58"/>
      <c r="R210" s="58"/>
      <c r="S210" s="58"/>
      <c r="T210" s="58"/>
      <c r="U210" s="58"/>
      <c r="V210" s="58"/>
      <c r="W210" s="58"/>
      <c r="X210" s="58"/>
      <c r="Y210" s="58"/>
      <c r="Z210" s="58"/>
      <c r="AA210" s="58"/>
      <c r="AB210" s="58"/>
      <c r="AC210" s="58"/>
      <c r="AD210" s="58"/>
      <c r="AE210" s="58"/>
      <c r="AF210" s="58"/>
      <c r="AG210" s="58"/>
    </row>
    <row r="211" spans="1:33" ht="15.75" customHeight="1" x14ac:dyDescent="0.2">
      <c r="A211" s="23"/>
      <c r="B211" s="23"/>
      <c r="C211" s="23"/>
      <c r="D211" s="58"/>
      <c r="E211" s="58"/>
      <c r="F211" s="19"/>
      <c r="G211" s="21"/>
      <c r="H211" s="21"/>
      <c r="I211" s="21"/>
      <c r="J211" s="18"/>
      <c r="K211" s="18"/>
      <c r="L211" s="18"/>
      <c r="M211" s="67"/>
      <c r="N211" s="58"/>
      <c r="O211" s="58"/>
      <c r="P211" s="58"/>
      <c r="Q211" s="58"/>
      <c r="R211" s="58"/>
      <c r="S211" s="58"/>
      <c r="T211" s="58"/>
      <c r="U211" s="58"/>
      <c r="V211" s="58"/>
      <c r="W211" s="58"/>
      <c r="X211" s="58"/>
      <c r="Y211" s="58"/>
      <c r="Z211" s="58"/>
      <c r="AA211" s="58"/>
      <c r="AB211" s="58"/>
      <c r="AC211" s="58"/>
      <c r="AD211" s="58"/>
      <c r="AE211" s="58"/>
      <c r="AF211" s="58"/>
      <c r="AG211" s="58"/>
    </row>
    <row r="212" spans="1:33" ht="15.75" customHeight="1" x14ac:dyDescent="0.2">
      <c r="A212" s="23"/>
      <c r="B212" s="23"/>
      <c r="C212" s="23"/>
      <c r="D212" s="58"/>
      <c r="E212" s="58"/>
      <c r="F212" s="19"/>
      <c r="G212" s="21"/>
      <c r="H212" s="21"/>
      <c r="I212" s="21"/>
      <c r="J212" s="18"/>
      <c r="K212" s="18"/>
      <c r="L212" s="18"/>
      <c r="M212" s="67"/>
      <c r="N212" s="58"/>
      <c r="O212" s="58"/>
      <c r="P212" s="58"/>
      <c r="Q212" s="58"/>
      <c r="R212" s="58"/>
      <c r="S212" s="58"/>
      <c r="T212" s="58"/>
      <c r="U212" s="58"/>
      <c r="V212" s="58"/>
      <c r="W212" s="58"/>
      <c r="X212" s="58"/>
      <c r="Y212" s="58"/>
      <c r="Z212" s="58"/>
      <c r="AA212" s="58"/>
      <c r="AB212" s="58"/>
      <c r="AC212" s="58"/>
      <c r="AD212" s="58"/>
      <c r="AE212" s="58"/>
      <c r="AF212" s="58"/>
      <c r="AG212" s="58"/>
    </row>
    <row r="213" spans="1:33" ht="15.75" customHeight="1" x14ac:dyDescent="0.2">
      <c r="A213" s="23"/>
      <c r="B213" s="23"/>
      <c r="C213" s="23"/>
      <c r="D213" s="58"/>
      <c r="E213" s="58"/>
      <c r="F213" s="19"/>
      <c r="G213" s="21"/>
      <c r="H213" s="21"/>
      <c r="I213" s="21"/>
      <c r="J213" s="18"/>
      <c r="K213" s="18"/>
      <c r="L213" s="18"/>
      <c r="M213" s="67"/>
      <c r="N213" s="58"/>
      <c r="O213" s="58"/>
      <c r="P213" s="58"/>
      <c r="Q213" s="58"/>
      <c r="R213" s="58"/>
      <c r="S213" s="58"/>
      <c r="T213" s="58"/>
      <c r="U213" s="58"/>
      <c r="V213" s="58"/>
      <c r="W213" s="58"/>
      <c r="X213" s="58"/>
      <c r="Y213" s="58"/>
      <c r="Z213" s="58"/>
      <c r="AA213" s="58"/>
      <c r="AB213" s="58"/>
      <c r="AC213" s="58"/>
      <c r="AD213" s="58"/>
      <c r="AE213" s="58"/>
      <c r="AF213" s="58"/>
      <c r="AG213" s="58"/>
    </row>
    <row r="214" spans="1:33" ht="15.75" customHeight="1" x14ac:dyDescent="0.2">
      <c r="A214" s="23"/>
      <c r="B214" s="23"/>
      <c r="C214" s="23"/>
      <c r="D214" s="58"/>
      <c r="E214" s="58"/>
      <c r="F214" s="19"/>
      <c r="G214" s="21"/>
      <c r="H214" s="21"/>
      <c r="I214" s="21"/>
      <c r="J214" s="18"/>
      <c r="K214" s="18"/>
      <c r="L214" s="18"/>
      <c r="M214" s="67"/>
      <c r="N214" s="58"/>
      <c r="O214" s="58"/>
      <c r="P214" s="58"/>
      <c r="Q214" s="58"/>
      <c r="R214" s="58"/>
      <c r="S214" s="58"/>
      <c r="T214" s="58"/>
      <c r="U214" s="58"/>
      <c r="V214" s="58"/>
      <c r="W214" s="58"/>
      <c r="X214" s="58"/>
      <c r="Y214" s="58"/>
      <c r="Z214" s="58"/>
      <c r="AA214" s="58"/>
      <c r="AB214" s="58"/>
      <c r="AC214" s="58"/>
      <c r="AD214" s="58"/>
      <c r="AE214" s="58"/>
      <c r="AF214" s="58"/>
      <c r="AG214" s="58"/>
    </row>
    <row r="215" spans="1:33" ht="15.75" customHeight="1" x14ac:dyDescent="0.2">
      <c r="A215" s="23"/>
      <c r="B215" s="23"/>
      <c r="C215" s="23"/>
      <c r="D215" s="58"/>
      <c r="E215" s="58"/>
      <c r="F215" s="19"/>
      <c r="G215" s="21"/>
      <c r="H215" s="21"/>
      <c r="I215" s="21"/>
      <c r="J215" s="18"/>
      <c r="K215" s="18"/>
      <c r="L215" s="18"/>
      <c r="M215" s="67"/>
      <c r="N215" s="58"/>
      <c r="O215" s="58"/>
      <c r="P215" s="58"/>
      <c r="Q215" s="58"/>
      <c r="R215" s="58"/>
      <c r="S215" s="58"/>
      <c r="T215" s="58"/>
      <c r="U215" s="58"/>
      <c r="V215" s="58"/>
      <c r="W215" s="58"/>
      <c r="X215" s="58"/>
      <c r="Y215" s="58"/>
      <c r="Z215" s="58"/>
      <c r="AA215" s="58"/>
      <c r="AB215" s="58"/>
      <c r="AC215" s="58"/>
      <c r="AD215" s="58"/>
      <c r="AE215" s="58"/>
      <c r="AF215" s="58"/>
      <c r="AG215" s="58"/>
    </row>
    <row r="216" spans="1:33" ht="15.75" customHeight="1" x14ac:dyDescent="0.2">
      <c r="A216" s="23"/>
      <c r="B216" s="23"/>
      <c r="C216" s="23"/>
      <c r="D216" s="58"/>
      <c r="E216" s="58"/>
      <c r="F216" s="19"/>
      <c r="G216" s="21"/>
      <c r="H216" s="21"/>
      <c r="I216" s="21"/>
      <c r="J216" s="18"/>
      <c r="K216" s="18"/>
      <c r="L216" s="18"/>
      <c r="M216" s="67"/>
      <c r="N216" s="58"/>
      <c r="O216" s="58"/>
      <c r="P216" s="58"/>
      <c r="Q216" s="58"/>
      <c r="R216" s="58"/>
      <c r="S216" s="58"/>
      <c r="T216" s="58"/>
      <c r="U216" s="58"/>
      <c r="V216" s="58"/>
      <c r="W216" s="58"/>
      <c r="X216" s="58"/>
      <c r="Y216" s="58"/>
      <c r="Z216" s="58"/>
      <c r="AA216" s="58"/>
      <c r="AB216" s="58"/>
      <c r="AC216" s="58"/>
      <c r="AD216" s="58"/>
      <c r="AE216" s="58"/>
      <c r="AF216" s="58"/>
      <c r="AG216" s="58"/>
    </row>
    <row r="217" spans="1:33" ht="15.75" customHeight="1" x14ac:dyDescent="0.2">
      <c r="A217" s="23"/>
      <c r="B217" s="23"/>
      <c r="C217" s="23"/>
      <c r="D217" s="58"/>
      <c r="E217" s="58"/>
      <c r="F217" s="19"/>
      <c r="G217" s="21"/>
      <c r="H217" s="21"/>
      <c r="I217" s="21"/>
      <c r="J217" s="18"/>
      <c r="K217" s="18"/>
      <c r="L217" s="18"/>
      <c r="M217" s="67"/>
      <c r="N217" s="58"/>
      <c r="O217" s="58"/>
      <c r="P217" s="58"/>
      <c r="Q217" s="58"/>
      <c r="R217" s="58"/>
      <c r="S217" s="58"/>
      <c r="T217" s="58"/>
      <c r="U217" s="58"/>
      <c r="V217" s="58"/>
      <c r="W217" s="58"/>
      <c r="X217" s="58"/>
      <c r="Y217" s="58"/>
      <c r="Z217" s="58"/>
      <c r="AA217" s="58"/>
      <c r="AB217" s="58"/>
      <c r="AC217" s="58"/>
      <c r="AD217" s="58"/>
      <c r="AE217" s="58"/>
      <c r="AF217" s="58"/>
      <c r="AG217" s="58"/>
    </row>
    <row r="218" spans="1:33" ht="15.75" customHeight="1" x14ac:dyDescent="0.2">
      <c r="A218" s="23"/>
      <c r="B218" s="23"/>
      <c r="C218" s="23"/>
      <c r="D218" s="58"/>
      <c r="E218" s="58"/>
      <c r="F218" s="19"/>
      <c r="G218" s="21"/>
      <c r="H218" s="21"/>
      <c r="I218" s="21"/>
      <c r="J218" s="18"/>
      <c r="K218" s="18"/>
      <c r="L218" s="18"/>
      <c r="M218" s="67"/>
      <c r="N218" s="58"/>
      <c r="O218" s="58"/>
      <c r="P218" s="58"/>
      <c r="Q218" s="58"/>
      <c r="R218" s="58"/>
      <c r="S218" s="58"/>
      <c r="T218" s="58"/>
      <c r="U218" s="58"/>
      <c r="V218" s="58"/>
      <c r="W218" s="58"/>
      <c r="X218" s="58"/>
      <c r="Y218" s="58"/>
      <c r="Z218" s="58"/>
      <c r="AA218" s="58"/>
      <c r="AB218" s="58"/>
      <c r="AC218" s="58"/>
      <c r="AD218" s="58"/>
      <c r="AE218" s="58"/>
      <c r="AF218" s="58"/>
      <c r="AG218" s="58"/>
    </row>
    <row r="219" spans="1:33" ht="15.75" customHeight="1" x14ac:dyDescent="0.2">
      <c r="A219" s="23"/>
      <c r="B219" s="23"/>
      <c r="C219" s="23"/>
      <c r="D219" s="58"/>
      <c r="E219" s="58"/>
      <c r="F219" s="19"/>
      <c r="G219" s="21"/>
      <c r="H219" s="21"/>
      <c r="I219" s="21"/>
      <c r="J219" s="18"/>
      <c r="K219" s="18"/>
      <c r="L219" s="18"/>
      <c r="M219" s="67"/>
      <c r="N219" s="58"/>
      <c r="O219" s="58"/>
      <c r="P219" s="58"/>
      <c r="Q219" s="58"/>
      <c r="R219" s="58"/>
      <c r="S219" s="58"/>
      <c r="T219" s="58"/>
      <c r="U219" s="58"/>
      <c r="V219" s="58"/>
      <c r="W219" s="58"/>
      <c r="X219" s="58"/>
      <c r="Y219" s="58"/>
      <c r="Z219" s="58"/>
      <c r="AA219" s="58"/>
      <c r="AB219" s="58"/>
      <c r="AC219" s="58"/>
      <c r="AD219" s="58"/>
      <c r="AE219" s="58"/>
      <c r="AF219" s="58"/>
      <c r="AG219" s="58"/>
    </row>
    <row r="220" spans="1:33" ht="15.75" customHeight="1" x14ac:dyDescent="0.2">
      <c r="A220" s="23"/>
      <c r="B220" s="23"/>
      <c r="C220" s="23"/>
      <c r="D220" s="58"/>
      <c r="E220" s="58"/>
      <c r="F220" s="19"/>
      <c r="G220" s="21"/>
      <c r="H220" s="21"/>
      <c r="I220" s="21"/>
      <c r="J220" s="18"/>
      <c r="K220" s="18"/>
      <c r="L220" s="18"/>
      <c r="M220" s="67"/>
      <c r="N220" s="58"/>
      <c r="O220" s="58"/>
      <c r="P220" s="58"/>
      <c r="Q220" s="58"/>
      <c r="R220" s="58"/>
      <c r="S220" s="58"/>
      <c r="T220" s="58"/>
      <c r="U220" s="58"/>
      <c r="V220" s="58"/>
      <c r="W220" s="58"/>
      <c r="X220" s="58"/>
      <c r="Y220" s="58"/>
      <c r="Z220" s="58"/>
      <c r="AA220" s="58"/>
      <c r="AB220" s="58"/>
      <c r="AC220" s="58"/>
      <c r="AD220" s="58"/>
      <c r="AE220" s="58"/>
      <c r="AF220" s="58"/>
      <c r="AG220" s="58"/>
    </row>
    <row r="221" spans="1:33" ht="15.75" customHeight="1" x14ac:dyDescent="0.2">
      <c r="A221" s="23"/>
      <c r="B221" s="23"/>
      <c r="C221" s="23"/>
      <c r="D221" s="58"/>
      <c r="E221" s="58"/>
      <c r="F221" s="19"/>
      <c r="G221" s="21"/>
      <c r="H221" s="21"/>
      <c r="I221" s="21"/>
      <c r="J221" s="18"/>
      <c r="K221" s="18"/>
      <c r="L221" s="18"/>
      <c r="M221" s="67"/>
      <c r="N221" s="58"/>
      <c r="O221" s="58"/>
      <c r="P221" s="58"/>
      <c r="Q221" s="58"/>
      <c r="R221" s="58"/>
      <c r="S221" s="58"/>
      <c r="T221" s="58"/>
      <c r="U221" s="58"/>
      <c r="V221" s="58"/>
      <c r="W221" s="58"/>
      <c r="X221" s="58"/>
      <c r="Y221" s="58"/>
      <c r="Z221" s="58"/>
      <c r="AA221" s="58"/>
      <c r="AB221" s="58"/>
      <c r="AC221" s="58"/>
      <c r="AD221" s="58"/>
      <c r="AE221" s="58"/>
      <c r="AF221" s="58"/>
      <c r="AG221" s="58"/>
    </row>
    <row r="222" spans="1:33" ht="15.75" customHeight="1" x14ac:dyDescent="0.2">
      <c r="A222" s="23"/>
      <c r="B222" s="23"/>
      <c r="C222" s="23"/>
      <c r="D222" s="58"/>
      <c r="E222" s="58"/>
      <c r="F222" s="19"/>
      <c r="G222" s="21"/>
      <c r="H222" s="21"/>
      <c r="I222" s="21"/>
      <c r="J222" s="18"/>
      <c r="K222" s="18"/>
      <c r="L222" s="18"/>
      <c r="M222" s="67"/>
      <c r="N222" s="58"/>
      <c r="O222" s="58"/>
      <c r="P222" s="58"/>
      <c r="Q222" s="58"/>
      <c r="R222" s="58"/>
      <c r="S222" s="58"/>
      <c r="T222" s="58"/>
      <c r="U222" s="58"/>
      <c r="V222" s="58"/>
      <c r="W222" s="58"/>
      <c r="X222" s="58"/>
      <c r="Y222" s="58"/>
      <c r="Z222" s="58"/>
      <c r="AA222" s="58"/>
      <c r="AB222" s="58"/>
      <c r="AC222" s="58"/>
      <c r="AD222" s="58"/>
      <c r="AE222" s="58"/>
      <c r="AF222" s="58"/>
      <c r="AG222" s="58"/>
    </row>
    <row r="223" spans="1:33" ht="15.75" customHeight="1" x14ac:dyDescent="0.2">
      <c r="A223" s="23"/>
      <c r="B223" s="23"/>
      <c r="C223" s="23"/>
      <c r="D223" s="58"/>
      <c r="E223" s="58"/>
      <c r="F223" s="19"/>
      <c r="G223" s="21"/>
      <c r="H223" s="21"/>
      <c r="I223" s="21"/>
      <c r="J223" s="18"/>
      <c r="K223" s="18"/>
      <c r="L223" s="18"/>
      <c r="M223" s="67"/>
      <c r="N223" s="58"/>
      <c r="O223" s="58"/>
      <c r="P223" s="58"/>
      <c r="Q223" s="58"/>
      <c r="R223" s="58"/>
      <c r="S223" s="58"/>
      <c r="T223" s="58"/>
      <c r="U223" s="58"/>
      <c r="V223" s="58"/>
      <c r="W223" s="58"/>
      <c r="X223" s="58"/>
      <c r="Y223" s="58"/>
      <c r="Z223" s="58"/>
      <c r="AA223" s="58"/>
      <c r="AB223" s="58"/>
      <c r="AC223" s="58"/>
      <c r="AD223" s="58"/>
      <c r="AE223" s="58"/>
      <c r="AF223" s="58"/>
      <c r="AG223" s="58"/>
    </row>
    <row r="224" spans="1:33" ht="15.75" customHeight="1" x14ac:dyDescent="0.2">
      <c r="A224" s="23"/>
      <c r="B224" s="23"/>
      <c r="C224" s="23"/>
      <c r="D224" s="58"/>
      <c r="E224" s="58"/>
      <c r="F224" s="19"/>
      <c r="G224" s="21"/>
      <c r="H224" s="21"/>
      <c r="I224" s="21"/>
      <c r="J224" s="18"/>
      <c r="K224" s="18"/>
      <c r="L224" s="18"/>
      <c r="M224" s="67"/>
      <c r="N224" s="58"/>
      <c r="O224" s="58"/>
      <c r="P224" s="58"/>
      <c r="Q224" s="58"/>
      <c r="R224" s="58"/>
      <c r="S224" s="58"/>
      <c r="T224" s="58"/>
      <c r="U224" s="58"/>
      <c r="V224" s="58"/>
      <c r="W224" s="58"/>
      <c r="X224" s="58"/>
      <c r="Y224" s="58"/>
      <c r="Z224" s="58"/>
      <c r="AA224" s="58"/>
      <c r="AB224" s="58"/>
      <c r="AC224" s="58"/>
      <c r="AD224" s="58"/>
      <c r="AE224" s="58"/>
      <c r="AF224" s="58"/>
      <c r="AG224" s="58"/>
    </row>
    <row r="225" spans="1:33" ht="15.75" customHeight="1" x14ac:dyDescent="0.2">
      <c r="A225" s="23"/>
      <c r="B225" s="23"/>
      <c r="C225" s="23"/>
      <c r="D225" s="58"/>
      <c r="E225" s="58"/>
      <c r="F225" s="19"/>
      <c r="G225" s="21"/>
      <c r="H225" s="21"/>
      <c r="I225" s="21"/>
      <c r="J225" s="18"/>
      <c r="K225" s="18"/>
      <c r="L225" s="18"/>
      <c r="M225" s="67"/>
      <c r="N225" s="58"/>
      <c r="O225" s="58"/>
      <c r="P225" s="58"/>
      <c r="Q225" s="58"/>
      <c r="R225" s="58"/>
      <c r="S225" s="58"/>
      <c r="T225" s="58"/>
      <c r="U225" s="58"/>
      <c r="V225" s="58"/>
      <c r="W225" s="58"/>
      <c r="X225" s="58"/>
      <c r="Y225" s="58"/>
      <c r="Z225" s="58"/>
      <c r="AA225" s="58"/>
      <c r="AB225" s="58"/>
      <c r="AC225" s="58"/>
      <c r="AD225" s="58"/>
      <c r="AE225" s="58"/>
      <c r="AF225" s="58"/>
      <c r="AG225" s="58"/>
    </row>
    <row r="226" spans="1:33" ht="15.75" customHeight="1" x14ac:dyDescent="0.2">
      <c r="A226" s="23"/>
      <c r="B226" s="23"/>
      <c r="C226" s="23"/>
      <c r="D226" s="58"/>
      <c r="E226" s="58"/>
      <c r="F226" s="58"/>
      <c r="G226" s="21"/>
      <c r="H226" s="21"/>
      <c r="I226" s="21"/>
      <c r="J226" s="18"/>
      <c r="K226" s="18"/>
      <c r="L226" s="18"/>
      <c r="M226" s="67"/>
      <c r="N226" s="58"/>
      <c r="O226" s="58"/>
      <c r="P226" s="58"/>
      <c r="Q226" s="58"/>
      <c r="R226" s="58"/>
      <c r="S226" s="58"/>
      <c r="T226" s="58"/>
      <c r="U226" s="58"/>
      <c r="V226" s="58"/>
      <c r="W226" s="58"/>
      <c r="X226" s="58"/>
      <c r="Y226" s="58"/>
      <c r="Z226" s="58"/>
      <c r="AA226" s="58"/>
      <c r="AB226" s="58"/>
      <c r="AC226" s="58"/>
      <c r="AD226" s="58"/>
      <c r="AE226" s="58"/>
      <c r="AF226" s="58"/>
      <c r="AG226" s="58"/>
    </row>
    <row r="227" spans="1:33" ht="15.75" customHeight="1" x14ac:dyDescent="0.2">
      <c r="A227" s="23"/>
      <c r="B227" s="23"/>
      <c r="C227" s="23"/>
      <c r="D227" s="58"/>
      <c r="E227" s="58"/>
      <c r="F227" s="58"/>
      <c r="G227" s="21"/>
      <c r="H227" s="21"/>
      <c r="I227" s="21"/>
      <c r="J227" s="18"/>
      <c r="K227" s="18"/>
      <c r="L227" s="18"/>
      <c r="M227" s="67"/>
      <c r="N227" s="58"/>
      <c r="O227" s="58"/>
      <c r="P227" s="58"/>
      <c r="Q227" s="58"/>
      <c r="R227" s="58"/>
      <c r="S227" s="58"/>
      <c r="T227" s="58"/>
      <c r="U227" s="58"/>
      <c r="V227" s="58"/>
      <c r="W227" s="58"/>
      <c r="X227" s="58"/>
      <c r="Y227" s="58"/>
      <c r="Z227" s="58"/>
      <c r="AA227" s="58"/>
      <c r="AB227" s="58"/>
      <c r="AC227" s="58"/>
      <c r="AD227" s="58"/>
      <c r="AE227" s="58"/>
      <c r="AF227" s="58"/>
      <c r="AG227" s="58"/>
    </row>
    <row r="228" spans="1:33" ht="15.75" customHeight="1" x14ac:dyDescent="0.2">
      <c r="A228" s="23"/>
      <c r="B228" s="23"/>
      <c r="C228" s="23"/>
      <c r="D228" s="58"/>
      <c r="E228" s="58"/>
      <c r="F228" s="58"/>
      <c r="G228" s="21"/>
      <c r="H228" s="21"/>
      <c r="I228" s="21"/>
      <c r="J228" s="18"/>
      <c r="K228" s="18"/>
      <c r="L228" s="18"/>
      <c r="M228" s="67"/>
      <c r="N228" s="58"/>
      <c r="O228" s="58"/>
      <c r="P228" s="58"/>
      <c r="Q228" s="58"/>
      <c r="R228" s="58"/>
      <c r="S228" s="58"/>
      <c r="T228" s="58"/>
      <c r="U228" s="58"/>
      <c r="V228" s="58"/>
      <c r="W228" s="58"/>
      <c r="X228" s="58"/>
      <c r="Y228" s="58"/>
      <c r="Z228" s="58"/>
      <c r="AA228" s="58"/>
      <c r="AB228" s="58"/>
      <c r="AC228" s="58"/>
      <c r="AD228" s="58"/>
      <c r="AE228" s="58"/>
      <c r="AF228" s="58"/>
      <c r="AG228" s="58"/>
    </row>
    <row r="229" spans="1:33" ht="15.75" customHeight="1" x14ac:dyDescent="0.2">
      <c r="A229" s="23"/>
      <c r="B229" s="23"/>
      <c r="C229" s="23"/>
      <c r="D229" s="58"/>
      <c r="E229" s="58"/>
      <c r="F229" s="58"/>
      <c r="G229" s="21"/>
      <c r="H229" s="21"/>
      <c r="I229" s="21"/>
      <c r="J229" s="18"/>
      <c r="K229" s="18"/>
      <c r="L229" s="18"/>
      <c r="M229" s="67"/>
      <c r="N229" s="58"/>
      <c r="O229" s="58"/>
      <c r="P229" s="58"/>
      <c r="Q229" s="58"/>
      <c r="R229" s="58"/>
      <c r="S229" s="58"/>
      <c r="T229" s="58"/>
      <c r="U229" s="58"/>
      <c r="V229" s="58"/>
      <c r="W229" s="58"/>
      <c r="X229" s="58"/>
      <c r="Y229" s="58"/>
      <c r="Z229" s="58"/>
      <c r="AA229" s="58"/>
      <c r="AB229" s="58"/>
      <c r="AC229" s="58"/>
      <c r="AD229" s="58"/>
      <c r="AE229" s="58"/>
      <c r="AF229" s="58"/>
      <c r="AG229" s="58"/>
    </row>
    <row r="230" spans="1:33" ht="15.75" customHeight="1" x14ac:dyDescent="0.2">
      <c r="A230" s="23"/>
      <c r="B230" s="23"/>
      <c r="C230" s="23"/>
      <c r="D230" s="58"/>
      <c r="E230" s="58"/>
      <c r="F230" s="58"/>
      <c r="G230" s="21"/>
      <c r="H230" s="21"/>
      <c r="I230" s="21"/>
      <c r="J230" s="18"/>
      <c r="K230" s="18"/>
      <c r="L230" s="18"/>
      <c r="M230" s="67"/>
      <c r="N230" s="58"/>
      <c r="O230" s="58"/>
      <c r="P230" s="58"/>
      <c r="Q230" s="58"/>
      <c r="R230" s="58"/>
      <c r="S230" s="58"/>
      <c r="T230" s="58"/>
      <c r="U230" s="58"/>
      <c r="V230" s="58"/>
      <c r="W230" s="58"/>
      <c r="X230" s="58"/>
      <c r="Y230" s="58"/>
      <c r="Z230" s="58"/>
      <c r="AA230" s="58"/>
      <c r="AB230" s="58"/>
      <c r="AC230" s="58"/>
      <c r="AD230" s="58"/>
      <c r="AE230" s="58"/>
      <c r="AF230" s="58"/>
      <c r="AG230" s="58"/>
    </row>
    <row r="231" spans="1:33" ht="15.75" customHeight="1" x14ac:dyDescent="0.2">
      <c r="A231" s="23"/>
      <c r="B231" s="23"/>
      <c r="C231" s="23"/>
      <c r="D231" s="58"/>
      <c r="E231" s="58"/>
      <c r="F231" s="58"/>
      <c r="G231" s="21"/>
      <c r="H231" s="21"/>
      <c r="I231" s="21"/>
      <c r="J231" s="18"/>
      <c r="K231" s="18"/>
      <c r="L231" s="18"/>
      <c r="M231" s="67"/>
      <c r="N231" s="58"/>
      <c r="O231" s="58"/>
      <c r="P231" s="58"/>
      <c r="Q231" s="58"/>
      <c r="R231" s="58"/>
      <c r="S231" s="58"/>
      <c r="T231" s="58"/>
      <c r="U231" s="58"/>
      <c r="V231" s="58"/>
      <c r="W231" s="58"/>
      <c r="X231" s="58"/>
      <c r="Y231" s="58"/>
      <c r="Z231" s="58"/>
      <c r="AA231" s="58"/>
      <c r="AB231" s="58"/>
      <c r="AC231" s="58"/>
      <c r="AD231" s="58"/>
      <c r="AE231" s="58"/>
      <c r="AF231" s="58"/>
      <c r="AG231" s="58"/>
    </row>
    <row r="232" spans="1:33" ht="15.75" customHeight="1" x14ac:dyDescent="0.2">
      <c r="A232" s="23"/>
      <c r="B232" s="23"/>
      <c r="C232" s="23"/>
      <c r="D232" s="58"/>
      <c r="E232" s="58"/>
      <c r="F232" s="58"/>
      <c r="G232" s="21"/>
      <c r="H232" s="21"/>
      <c r="I232" s="21"/>
      <c r="J232" s="18"/>
      <c r="K232" s="18"/>
      <c r="L232" s="18"/>
      <c r="M232" s="67"/>
      <c r="N232" s="58"/>
      <c r="O232" s="58"/>
      <c r="P232" s="58"/>
      <c r="Q232" s="58"/>
      <c r="R232" s="58"/>
      <c r="S232" s="58"/>
      <c r="T232" s="58"/>
      <c r="U232" s="58"/>
      <c r="V232" s="58"/>
      <c r="W232" s="58"/>
      <c r="X232" s="58"/>
      <c r="Y232" s="58"/>
      <c r="Z232" s="58"/>
      <c r="AA232" s="58"/>
      <c r="AB232" s="58"/>
      <c r="AC232" s="58"/>
      <c r="AD232" s="58"/>
      <c r="AE232" s="58"/>
      <c r="AF232" s="58"/>
      <c r="AG232" s="58"/>
    </row>
    <row r="233" spans="1:33" ht="15.75" customHeight="1" x14ac:dyDescent="0.2">
      <c r="A233" s="23"/>
      <c r="B233" s="23"/>
      <c r="C233" s="23"/>
      <c r="D233" s="58"/>
      <c r="E233" s="58"/>
      <c r="F233" s="58"/>
      <c r="G233" s="21"/>
      <c r="H233" s="21"/>
      <c r="I233" s="21"/>
      <c r="J233" s="18"/>
      <c r="K233" s="18"/>
      <c r="L233" s="18"/>
      <c r="M233" s="67"/>
      <c r="N233" s="58"/>
      <c r="O233" s="58"/>
      <c r="P233" s="58"/>
      <c r="Q233" s="58"/>
      <c r="R233" s="58"/>
      <c r="S233" s="58"/>
      <c r="T233" s="58"/>
      <c r="U233" s="58"/>
      <c r="V233" s="58"/>
      <c r="W233" s="58"/>
      <c r="X233" s="58"/>
      <c r="Y233" s="58"/>
      <c r="Z233" s="58"/>
      <c r="AA233" s="58"/>
      <c r="AB233" s="58"/>
      <c r="AC233" s="58"/>
      <c r="AD233" s="58"/>
      <c r="AE233" s="58"/>
      <c r="AF233" s="58"/>
      <c r="AG233" s="58"/>
    </row>
    <row r="234" spans="1:33" ht="15.75" customHeight="1" x14ac:dyDescent="0.2">
      <c r="A234" s="23"/>
      <c r="B234" s="23"/>
      <c r="C234" s="23"/>
      <c r="D234" s="58"/>
      <c r="E234" s="58"/>
      <c r="F234" s="58"/>
      <c r="G234" s="21"/>
      <c r="H234" s="21"/>
      <c r="I234" s="21"/>
      <c r="J234" s="18"/>
      <c r="K234" s="18"/>
      <c r="L234" s="18"/>
      <c r="M234" s="67"/>
      <c r="N234" s="58"/>
      <c r="O234" s="58"/>
      <c r="P234" s="58"/>
      <c r="Q234" s="58"/>
      <c r="R234" s="58"/>
      <c r="S234" s="58"/>
      <c r="T234" s="58"/>
      <c r="U234" s="58"/>
      <c r="V234" s="58"/>
      <c r="W234" s="58"/>
      <c r="X234" s="58"/>
      <c r="Y234" s="58"/>
      <c r="Z234" s="58"/>
      <c r="AA234" s="58"/>
      <c r="AB234" s="58"/>
      <c r="AC234" s="58"/>
      <c r="AD234" s="58"/>
      <c r="AE234" s="58"/>
      <c r="AF234" s="58"/>
      <c r="AG234" s="58"/>
    </row>
    <row r="235" spans="1:33" ht="15.75" customHeight="1" x14ac:dyDescent="0.2">
      <c r="A235" s="23"/>
      <c r="B235" s="23"/>
      <c r="C235" s="23"/>
      <c r="D235" s="58"/>
      <c r="E235" s="58"/>
      <c r="F235" s="58"/>
      <c r="G235" s="21"/>
      <c r="H235" s="21"/>
      <c r="I235" s="21"/>
      <c r="J235" s="18"/>
      <c r="K235" s="18"/>
      <c r="L235" s="18"/>
      <c r="M235" s="67"/>
      <c r="N235" s="58"/>
      <c r="O235" s="58"/>
      <c r="P235" s="58"/>
      <c r="Q235" s="58"/>
      <c r="R235" s="58"/>
      <c r="S235" s="58"/>
      <c r="T235" s="58"/>
      <c r="U235" s="58"/>
      <c r="V235" s="58"/>
      <c r="W235" s="58"/>
      <c r="X235" s="58"/>
      <c r="Y235" s="58"/>
      <c r="Z235" s="58"/>
      <c r="AA235" s="58"/>
      <c r="AB235" s="58"/>
      <c r="AC235" s="58"/>
      <c r="AD235" s="58"/>
      <c r="AE235" s="58"/>
      <c r="AF235" s="58"/>
      <c r="AG235" s="58"/>
    </row>
    <row r="236" spans="1:33" ht="15.75" customHeight="1" x14ac:dyDescent="0.2">
      <c r="A236" s="23"/>
      <c r="B236" s="23"/>
      <c r="C236" s="23"/>
      <c r="D236" s="58"/>
      <c r="E236" s="58"/>
      <c r="F236" s="58"/>
      <c r="G236" s="21"/>
      <c r="H236" s="21"/>
      <c r="I236" s="21"/>
      <c r="J236" s="18"/>
      <c r="K236" s="18"/>
      <c r="L236" s="18"/>
      <c r="M236" s="67"/>
      <c r="N236" s="58"/>
      <c r="O236" s="58"/>
      <c r="P236" s="58"/>
      <c r="Q236" s="58"/>
      <c r="R236" s="58"/>
      <c r="S236" s="58"/>
      <c r="T236" s="58"/>
      <c r="U236" s="58"/>
      <c r="V236" s="58"/>
      <c r="W236" s="58"/>
      <c r="X236" s="58"/>
      <c r="Y236" s="58"/>
      <c r="Z236" s="58"/>
      <c r="AA236" s="58"/>
      <c r="AB236" s="58"/>
      <c r="AC236" s="58"/>
      <c r="AD236" s="58"/>
      <c r="AE236" s="58"/>
      <c r="AF236" s="58"/>
      <c r="AG236" s="58"/>
    </row>
    <row r="237" spans="1:33" ht="15.75" customHeight="1" x14ac:dyDescent="0.2">
      <c r="A237" s="23"/>
      <c r="B237" s="23"/>
      <c r="C237" s="23"/>
      <c r="D237" s="58"/>
      <c r="E237" s="58"/>
      <c r="F237" s="58"/>
      <c r="G237" s="21"/>
      <c r="H237" s="21"/>
      <c r="I237" s="21"/>
      <c r="J237" s="18"/>
      <c r="K237" s="18"/>
      <c r="L237" s="18"/>
      <c r="M237" s="67"/>
      <c r="N237" s="58"/>
      <c r="O237" s="58"/>
      <c r="P237" s="58"/>
      <c r="Q237" s="58"/>
      <c r="R237" s="58"/>
      <c r="S237" s="58"/>
      <c r="T237" s="58"/>
      <c r="U237" s="58"/>
      <c r="V237" s="58"/>
      <c r="W237" s="58"/>
      <c r="X237" s="58"/>
      <c r="Y237" s="58"/>
      <c r="Z237" s="58"/>
      <c r="AA237" s="58"/>
      <c r="AB237" s="58"/>
      <c r="AC237" s="58"/>
      <c r="AD237" s="58"/>
      <c r="AE237" s="58"/>
      <c r="AF237" s="58"/>
      <c r="AG237" s="58"/>
    </row>
    <row r="238" spans="1:33" ht="15.75" customHeight="1" x14ac:dyDescent="0.2">
      <c r="A238" s="23"/>
      <c r="B238" s="23"/>
      <c r="C238" s="23"/>
      <c r="D238" s="58"/>
      <c r="E238" s="58"/>
      <c r="F238" s="58"/>
      <c r="G238" s="21"/>
      <c r="H238" s="21"/>
      <c r="I238" s="21"/>
      <c r="J238" s="18"/>
      <c r="K238" s="18"/>
      <c r="L238" s="18"/>
      <c r="M238" s="67"/>
      <c r="N238" s="58"/>
      <c r="O238" s="58"/>
      <c r="P238" s="58"/>
      <c r="Q238" s="58"/>
      <c r="R238" s="58"/>
      <c r="S238" s="58"/>
      <c r="T238" s="58"/>
      <c r="U238" s="58"/>
      <c r="V238" s="58"/>
      <c r="W238" s="58"/>
      <c r="X238" s="58"/>
      <c r="Y238" s="58"/>
      <c r="Z238" s="58"/>
      <c r="AA238" s="58"/>
      <c r="AB238" s="58"/>
      <c r="AC238" s="58"/>
      <c r="AD238" s="58"/>
      <c r="AE238" s="58"/>
      <c r="AF238" s="58"/>
      <c r="AG238" s="58"/>
    </row>
    <row r="239" spans="1:33" ht="15.75" customHeight="1" x14ac:dyDescent="0.2">
      <c r="A239" s="23"/>
      <c r="B239" s="23"/>
      <c r="C239" s="23"/>
      <c r="D239" s="58"/>
      <c r="E239" s="58"/>
      <c r="F239" s="58"/>
      <c r="G239" s="21"/>
      <c r="H239" s="21"/>
      <c r="I239" s="21"/>
      <c r="J239" s="18"/>
      <c r="K239" s="18"/>
      <c r="L239" s="18"/>
      <c r="M239" s="67"/>
      <c r="N239" s="58"/>
      <c r="O239" s="58"/>
      <c r="P239" s="58"/>
      <c r="Q239" s="58"/>
      <c r="R239" s="58"/>
      <c r="S239" s="58"/>
      <c r="T239" s="58"/>
      <c r="U239" s="58"/>
      <c r="V239" s="58"/>
      <c r="W239" s="58"/>
      <c r="X239" s="58"/>
      <c r="Y239" s="58"/>
      <c r="Z239" s="58"/>
      <c r="AA239" s="58"/>
      <c r="AB239" s="58"/>
      <c r="AC239" s="58"/>
      <c r="AD239" s="58"/>
      <c r="AE239" s="58"/>
      <c r="AF239" s="58"/>
      <c r="AG239" s="58"/>
    </row>
    <row r="240" spans="1:33" ht="15.75" customHeight="1" x14ac:dyDescent="0.2">
      <c r="A240" s="23"/>
      <c r="B240" s="23"/>
      <c r="C240" s="23"/>
      <c r="D240" s="58"/>
      <c r="E240" s="58"/>
      <c r="F240" s="58"/>
      <c r="G240" s="21"/>
      <c r="H240" s="21"/>
      <c r="I240" s="21"/>
      <c r="J240" s="18"/>
      <c r="K240" s="18"/>
      <c r="L240" s="18"/>
      <c r="M240" s="67"/>
      <c r="N240" s="58"/>
      <c r="O240" s="58"/>
      <c r="P240" s="58"/>
      <c r="Q240" s="58"/>
      <c r="R240" s="58"/>
      <c r="S240" s="58"/>
      <c r="T240" s="58"/>
      <c r="U240" s="58"/>
      <c r="V240" s="58"/>
      <c r="W240" s="58"/>
      <c r="X240" s="58"/>
      <c r="Y240" s="58"/>
      <c r="Z240" s="58"/>
      <c r="AA240" s="58"/>
      <c r="AB240" s="58"/>
      <c r="AC240" s="58"/>
      <c r="AD240" s="58"/>
      <c r="AE240" s="58"/>
      <c r="AF240" s="58"/>
      <c r="AG240" s="58"/>
    </row>
    <row r="241" spans="1:33" ht="15.75" customHeight="1" x14ac:dyDescent="0.2">
      <c r="A241" s="23"/>
      <c r="B241" s="23"/>
      <c r="C241" s="23"/>
      <c r="D241" s="58"/>
      <c r="E241" s="58"/>
      <c r="F241" s="58"/>
      <c r="G241" s="21"/>
      <c r="H241" s="21"/>
      <c r="I241" s="21"/>
      <c r="J241" s="18"/>
      <c r="K241" s="18"/>
      <c r="L241" s="18"/>
      <c r="M241" s="67"/>
      <c r="N241" s="58"/>
      <c r="O241" s="58"/>
      <c r="P241" s="58"/>
      <c r="Q241" s="58"/>
      <c r="R241" s="58"/>
      <c r="S241" s="58"/>
      <c r="T241" s="58"/>
      <c r="U241" s="58"/>
      <c r="V241" s="58"/>
      <c r="W241" s="58"/>
      <c r="X241" s="58"/>
      <c r="Y241" s="58"/>
      <c r="Z241" s="58"/>
      <c r="AA241" s="58"/>
      <c r="AB241" s="58"/>
      <c r="AC241" s="58"/>
      <c r="AD241" s="58"/>
      <c r="AE241" s="58"/>
      <c r="AF241" s="58"/>
      <c r="AG241" s="58"/>
    </row>
    <row r="242" spans="1:33" ht="15.75" customHeight="1" x14ac:dyDescent="0.2">
      <c r="A242" s="23"/>
      <c r="B242" s="23"/>
      <c r="C242" s="23"/>
      <c r="D242" s="58"/>
      <c r="E242" s="58"/>
      <c r="F242" s="58"/>
      <c r="G242" s="21"/>
      <c r="H242" s="21"/>
      <c r="I242" s="21"/>
      <c r="J242" s="18"/>
      <c r="K242" s="18"/>
      <c r="L242" s="18"/>
      <c r="M242" s="67"/>
      <c r="N242" s="58"/>
      <c r="O242" s="58"/>
      <c r="P242" s="58"/>
      <c r="Q242" s="58"/>
      <c r="R242" s="58"/>
      <c r="S242" s="58"/>
      <c r="T242" s="58"/>
      <c r="U242" s="58"/>
      <c r="V242" s="58"/>
      <c r="W242" s="58"/>
      <c r="X242" s="58"/>
      <c r="Y242" s="58"/>
      <c r="Z242" s="58"/>
      <c r="AA242" s="58"/>
      <c r="AB242" s="58"/>
      <c r="AC242" s="58"/>
      <c r="AD242" s="58"/>
      <c r="AE242" s="58"/>
      <c r="AF242" s="58"/>
      <c r="AG242" s="58"/>
    </row>
    <row r="243" spans="1:33" ht="15.75" customHeight="1" x14ac:dyDescent="0.2">
      <c r="A243" s="23"/>
      <c r="B243" s="23"/>
      <c r="C243" s="23"/>
      <c r="D243" s="58"/>
      <c r="E243" s="58"/>
      <c r="F243" s="58"/>
      <c r="G243" s="21"/>
      <c r="H243" s="21"/>
      <c r="I243" s="21"/>
      <c r="J243" s="18"/>
      <c r="K243" s="18"/>
      <c r="L243" s="18"/>
      <c r="M243" s="67"/>
      <c r="N243" s="58"/>
      <c r="O243" s="58"/>
      <c r="P243" s="58"/>
      <c r="Q243" s="58"/>
      <c r="R243" s="58"/>
      <c r="S243" s="58"/>
      <c r="T243" s="58"/>
      <c r="U243" s="58"/>
      <c r="V243" s="58"/>
      <c r="W243" s="58"/>
      <c r="X243" s="58"/>
      <c r="Y243" s="58"/>
      <c r="Z243" s="58"/>
      <c r="AA243" s="58"/>
      <c r="AB243" s="58"/>
      <c r="AC243" s="58"/>
      <c r="AD243" s="58"/>
      <c r="AE243" s="58"/>
      <c r="AF243" s="58"/>
      <c r="AG243" s="58"/>
    </row>
    <row r="244" spans="1:33" ht="15.75" customHeight="1" x14ac:dyDescent="0.2">
      <c r="A244" s="23"/>
      <c r="B244" s="23"/>
      <c r="C244" s="23"/>
      <c r="D244" s="58"/>
      <c r="E244" s="58"/>
      <c r="F244" s="58"/>
      <c r="G244" s="21"/>
      <c r="H244" s="21"/>
      <c r="I244" s="21"/>
      <c r="J244" s="18"/>
      <c r="K244" s="18"/>
      <c r="L244" s="18"/>
      <c r="M244" s="67"/>
      <c r="N244" s="58"/>
      <c r="O244" s="58"/>
      <c r="P244" s="58"/>
      <c r="Q244" s="58"/>
      <c r="R244" s="58"/>
      <c r="S244" s="58"/>
      <c r="T244" s="58"/>
      <c r="U244" s="58"/>
      <c r="V244" s="58"/>
      <c r="W244" s="58"/>
      <c r="X244" s="58"/>
      <c r="Y244" s="58"/>
      <c r="Z244" s="58"/>
      <c r="AA244" s="58"/>
      <c r="AB244" s="58"/>
      <c r="AC244" s="58"/>
      <c r="AD244" s="58"/>
      <c r="AE244" s="58"/>
      <c r="AF244" s="58"/>
      <c r="AG244" s="58"/>
    </row>
    <row r="245" spans="1:33" ht="15.75" customHeight="1" x14ac:dyDescent="0.2">
      <c r="A245" s="23"/>
      <c r="B245" s="23"/>
      <c r="C245" s="23"/>
      <c r="D245" s="58"/>
      <c r="E245" s="58"/>
      <c r="F245" s="58"/>
      <c r="G245" s="21"/>
      <c r="H245" s="21"/>
      <c r="I245" s="21"/>
      <c r="J245" s="18"/>
      <c r="K245" s="18"/>
      <c r="L245" s="18"/>
      <c r="M245" s="67"/>
      <c r="N245" s="58"/>
      <c r="O245" s="58"/>
      <c r="P245" s="58"/>
      <c r="Q245" s="58"/>
      <c r="R245" s="58"/>
      <c r="S245" s="58"/>
      <c r="T245" s="58"/>
      <c r="U245" s="58"/>
      <c r="V245" s="58"/>
      <c r="W245" s="58"/>
      <c r="X245" s="58"/>
      <c r="Y245" s="58"/>
      <c r="Z245" s="58"/>
      <c r="AA245" s="58"/>
      <c r="AB245" s="58"/>
      <c r="AC245" s="58"/>
      <c r="AD245" s="58"/>
      <c r="AE245" s="58"/>
      <c r="AF245" s="58"/>
      <c r="AG245" s="58"/>
    </row>
    <row r="246" spans="1:33" ht="15.75" customHeight="1" x14ac:dyDescent="0.2">
      <c r="A246" s="23"/>
      <c r="B246" s="23"/>
      <c r="C246" s="23"/>
      <c r="D246" s="58"/>
      <c r="E246" s="58"/>
      <c r="F246" s="58"/>
      <c r="G246" s="21"/>
      <c r="H246" s="21"/>
      <c r="I246" s="21"/>
      <c r="J246" s="18"/>
      <c r="K246" s="18"/>
      <c r="L246" s="18"/>
      <c r="M246" s="67"/>
      <c r="N246" s="58"/>
      <c r="O246" s="58"/>
      <c r="P246" s="58"/>
      <c r="Q246" s="58"/>
      <c r="R246" s="58"/>
      <c r="S246" s="58"/>
      <c r="T246" s="58"/>
      <c r="U246" s="58"/>
      <c r="V246" s="58"/>
      <c r="W246" s="58"/>
      <c r="X246" s="58"/>
      <c r="Y246" s="58"/>
      <c r="Z246" s="58"/>
      <c r="AA246" s="58"/>
      <c r="AB246" s="58"/>
      <c r="AC246" s="58"/>
      <c r="AD246" s="58"/>
      <c r="AE246" s="58"/>
      <c r="AF246" s="58"/>
      <c r="AG246" s="58"/>
    </row>
    <row r="247" spans="1:33" ht="15.75" customHeight="1" x14ac:dyDescent="0.2">
      <c r="A247" s="23"/>
      <c r="B247" s="23"/>
      <c r="C247" s="23"/>
      <c r="D247" s="58"/>
      <c r="E247" s="58"/>
      <c r="F247" s="58"/>
      <c r="G247" s="21"/>
      <c r="H247" s="21"/>
      <c r="I247" s="21"/>
      <c r="J247" s="18"/>
      <c r="K247" s="18"/>
      <c r="L247" s="18"/>
      <c r="M247" s="67"/>
      <c r="N247" s="58"/>
      <c r="O247" s="58"/>
      <c r="P247" s="58"/>
      <c r="Q247" s="58"/>
      <c r="R247" s="58"/>
      <c r="S247" s="58"/>
      <c r="T247" s="58"/>
      <c r="U247" s="58"/>
      <c r="V247" s="58"/>
      <c r="W247" s="58"/>
      <c r="X247" s="58"/>
      <c r="Y247" s="58"/>
      <c r="Z247" s="58"/>
      <c r="AA247" s="58"/>
      <c r="AB247" s="58"/>
      <c r="AC247" s="58"/>
      <c r="AD247" s="58"/>
      <c r="AE247" s="58"/>
      <c r="AF247" s="58"/>
      <c r="AG247" s="58"/>
    </row>
    <row r="248" spans="1:33" ht="15.75" customHeight="1" x14ac:dyDescent="0.2">
      <c r="A248" s="23"/>
      <c r="B248" s="23"/>
      <c r="C248" s="23"/>
      <c r="D248" s="58"/>
      <c r="E248" s="58"/>
      <c r="F248" s="58"/>
      <c r="G248" s="21"/>
      <c r="H248" s="21"/>
      <c r="I248" s="21"/>
      <c r="J248" s="18"/>
      <c r="K248" s="18"/>
      <c r="L248" s="18"/>
      <c r="M248" s="67"/>
      <c r="N248" s="58"/>
      <c r="O248" s="58"/>
      <c r="P248" s="58"/>
      <c r="Q248" s="58"/>
      <c r="R248" s="58"/>
      <c r="S248" s="58"/>
      <c r="T248" s="58"/>
      <c r="U248" s="58"/>
      <c r="V248" s="58"/>
      <c r="W248" s="58"/>
      <c r="X248" s="58"/>
      <c r="Y248" s="58"/>
      <c r="Z248" s="58"/>
      <c r="AA248" s="58"/>
      <c r="AB248" s="58"/>
      <c r="AC248" s="58"/>
      <c r="AD248" s="58"/>
      <c r="AE248" s="58"/>
      <c r="AF248" s="58"/>
      <c r="AG248" s="58"/>
    </row>
    <row r="249" spans="1:33" ht="15.75" customHeight="1" x14ac:dyDescent="0.2">
      <c r="A249" s="23"/>
      <c r="B249" s="23"/>
      <c r="C249" s="23"/>
      <c r="D249" s="58"/>
      <c r="E249" s="58"/>
      <c r="F249" s="58"/>
      <c r="G249" s="21"/>
      <c r="H249" s="21"/>
      <c r="I249" s="21"/>
      <c r="J249" s="18"/>
      <c r="K249" s="18"/>
      <c r="L249" s="18"/>
      <c r="M249" s="67"/>
      <c r="N249" s="58"/>
      <c r="O249" s="58"/>
      <c r="P249" s="58"/>
      <c r="Q249" s="58"/>
      <c r="R249" s="58"/>
      <c r="S249" s="58"/>
      <c r="T249" s="58"/>
      <c r="U249" s="58"/>
      <c r="V249" s="58"/>
      <c r="W249" s="58"/>
      <c r="X249" s="58"/>
      <c r="Y249" s="58"/>
      <c r="Z249" s="58"/>
      <c r="AA249" s="58"/>
      <c r="AB249" s="58"/>
      <c r="AC249" s="58"/>
      <c r="AD249" s="58"/>
      <c r="AE249" s="58"/>
      <c r="AF249" s="58"/>
      <c r="AG249" s="58"/>
    </row>
    <row r="250" spans="1:33" ht="15.75" customHeight="1" x14ac:dyDescent="0.2">
      <c r="A250" s="23"/>
      <c r="B250" s="23"/>
      <c r="C250" s="23"/>
      <c r="D250" s="58"/>
      <c r="E250" s="58"/>
      <c r="F250" s="58"/>
      <c r="G250" s="21"/>
      <c r="H250" s="21"/>
      <c r="I250" s="21"/>
      <c r="J250" s="18"/>
      <c r="K250" s="18"/>
      <c r="L250" s="18"/>
      <c r="M250" s="67"/>
      <c r="N250" s="58"/>
      <c r="O250" s="58"/>
      <c r="P250" s="58"/>
      <c r="Q250" s="58"/>
      <c r="R250" s="58"/>
      <c r="S250" s="58"/>
      <c r="T250" s="58"/>
      <c r="U250" s="58"/>
      <c r="V250" s="58"/>
      <c r="W250" s="58"/>
      <c r="X250" s="58"/>
      <c r="Y250" s="58"/>
      <c r="Z250" s="58"/>
      <c r="AA250" s="58"/>
      <c r="AB250" s="58"/>
      <c r="AC250" s="58"/>
      <c r="AD250" s="58"/>
      <c r="AE250" s="58"/>
      <c r="AF250" s="58"/>
      <c r="AG250" s="58"/>
    </row>
    <row r="251" spans="1:33" ht="15.75" customHeight="1" x14ac:dyDescent="0.2">
      <c r="A251" s="23"/>
      <c r="B251" s="23"/>
      <c r="C251" s="23"/>
      <c r="D251" s="58"/>
      <c r="E251" s="58"/>
      <c r="F251" s="58"/>
      <c r="G251" s="21"/>
      <c r="H251" s="21"/>
      <c r="I251" s="21"/>
      <c r="J251" s="18"/>
      <c r="K251" s="18"/>
      <c r="L251" s="18"/>
      <c r="M251" s="67"/>
      <c r="N251" s="58"/>
      <c r="O251" s="58"/>
      <c r="P251" s="58"/>
      <c r="Q251" s="58"/>
      <c r="R251" s="58"/>
      <c r="S251" s="58"/>
      <c r="T251" s="58"/>
      <c r="U251" s="58"/>
      <c r="V251" s="58"/>
      <c r="W251" s="58"/>
      <c r="X251" s="58"/>
      <c r="Y251" s="58"/>
      <c r="Z251" s="58"/>
      <c r="AA251" s="58"/>
      <c r="AB251" s="58"/>
      <c r="AC251" s="58"/>
      <c r="AD251" s="58"/>
      <c r="AE251" s="58"/>
      <c r="AF251" s="58"/>
      <c r="AG251" s="58"/>
    </row>
    <row r="252" spans="1:33" ht="15.75" customHeight="1" x14ac:dyDescent="0.2">
      <c r="A252" s="23"/>
      <c r="B252" s="23"/>
      <c r="C252" s="23"/>
      <c r="D252" s="58"/>
      <c r="E252" s="58"/>
      <c r="F252" s="58"/>
      <c r="G252" s="21"/>
      <c r="H252" s="21"/>
      <c r="I252" s="21"/>
      <c r="J252" s="18"/>
      <c r="K252" s="18"/>
      <c r="L252" s="18"/>
      <c r="M252" s="67"/>
      <c r="N252" s="58"/>
      <c r="O252" s="58"/>
      <c r="P252" s="58"/>
      <c r="Q252" s="58"/>
      <c r="R252" s="58"/>
      <c r="S252" s="58"/>
      <c r="T252" s="58"/>
      <c r="U252" s="58"/>
      <c r="V252" s="58"/>
      <c r="W252" s="58"/>
      <c r="X252" s="58"/>
      <c r="Y252" s="58"/>
      <c r="Z252" s="58"/>
      <c r="AA252" s="58"/>
      <c r="AB252" s="58"/>
      <c r="AC252" s="58"/>
      <c r="AD252" s="58"/>
      <c r="AE252" s="58"/>
      <c r="AF252" s="58"/>
      <c r="AG252" s="58"/>
    </row>
    <row r="253" spans="1:33" ht="15.75" customHeight="1" x14ac:dyDescent="0.2">
      <c r="A253" s="23"/>
      <c r="B253" s="23"/>
      <c r="C253" s="23"/>
      <c r="D253" s="58"/>
      <c r="E253" s="58"/>
      <c r="F253" s="58"/>
      <c r="G253" s="21"/>
      <c r="H253" s="21"/>
      <c r="I253" s="21"/>
      <c r="J253" s="18"/>
      <c r="K253" s="18"/>
      <c r="L253" s="18"/>
      <c r="M253" s="67"/>
      <c r="N253" s="58"/>
      <c r="O253" s="58"/>
      <c r="P253" s="58"/>
      <c r="Q253" s="58"/>
      <c r="R253" s="58"/>
      <c r="S253" s="58"/>
      <c r="T253" s="58"/>
      <c r="U253" s="58"/>
      <c r="V253" s="58"/>
      <c r="W253" s="58"/>
      <c r="X253" s="58"/>
      <c r="Y253" s="58"/>
      <c r="Z253" s="58"/>
      <c r="AA253" s="58"/>
      <c r="AB253" s="58"/>
      <c r="AC253" s="58"/>
      <c r="AD253" s="58"/>
      <c r="AE253" s="58"/>
      <c r="AF253" s="58"/>
      <c r="AG253" s="58"/>
    </row>
    <row r="254" spans="1:33" ht="15.75" customHeight="1" x14ac:dyDescent="0.2">
      <c r="A254" s="23"/>
      <c r="B254" s="23"/>
      <c r="C254" s="23"/>
      <c r="D254" s="58"/>
      <c r="E254" s="58"/>
      <c r="F254" s="58"/>
      <c r="G254" s="21"/>
      <c r="H254" s="21"/>
      <c r="I254" s="21"/>
      <c r="J254" s="18"/>
      <c r="K254" s="18"/>
      <c r="L254" s="18"/>
      <c r="M254" s="67"/>
      <c r="N254" s="58"/>
      <c r="O254" s="58"/>
      <c r="P254" s="58"/>
      <c r="Q254" s="58"/>
      <c r="R254" s="58"/>
      <c r="S254" s="58"/>
      <c r="T254" s="58"/>
      <c r="U254" s="58"/>
      <c r="V254" s="58"/>
      <c r="W254" s="58"/>
      <c r="X254" s="58"/>
      <c r="Y254" s="58"/>
      <c r="Z254" s="58"/>
      <c r="AA254" s="58"/>
      <c r="AB254" s="58"/>
      <c r="AC254" s="58"/>
      <c r="AD254" s="58"/>
      <c r="AE254" s="58"/>
      <c r="AF254" s="58"/>
      <c r="AG254" s="58"/>
    </row>
    <row r="255" spans="1:33" ht="15.75" customHeight="1" x14ac:dyDescent="0.2">
      <c r="A255" s="23"/>
      <c r="B255" s="23"/>
      <c r="C255" s="23"/>
      <c r="D255" s="58"/>
      <c r="E255" s="58"/>
      <c r="F255" s="58"/>
      <c r="G255" s="21"/>
      <c r="H255" s="21"/>
      <c r="I255" s="21"/>
      <c r="J255" s="18"/>
      <c r="K255" s="18"/>
      <c r="L255" s="18"/>
      <c r="M255" s="67"/>
      <c r="N255" s="58"/>
      <c r="O255" s="58"/>
      <c r="P255" s="58"/>
      <c r="Q255" s="58"/>
      <c r="R255" s="58"/>
      <c r="S255" s="58"/>
      <c r="T255" s="58"/>
      <c r="U255" s="58"/>
      <c r="V255" s="58"/>
      <c r="W255" s="58"/>
      <c r="X255" s="58"/>
      <c r="Y255" s="58"/>
      <c r="Z255" s="58"/>
      <c r="AA255" s="58"/>
      <c r="AB255" s="58"/>
      <c r="AC255" s="58"/>
      <c r="AD255" s="58"/>
      <c r="AE255" s="58"/>
      <c r="AF255" s="58"/>
      <c r="AG255" s="58"/>
    </row>
    <row r="256" spans="1:33" ht="15.75" customHeight="1" x14ac:dyDescent="0.2">
      <c r="A256" s="23"/>
      <c r="B256" s="23"/>
      <c r="C256" s="23"/>
      <c r="D256" s="58"/>
      <c r="E256" s="58"/>
      <c r="F256" s="58"/>
      <c r="G256" s="21"/>
      <c r="H256" s="21"/>
      <c r="I256" s="21"/>
      <c r="J256" s="18"/>
      <c r="K256" s="18"/>
      <c r="L256" s="18"/>
      <c r="M256" s="67"/>
      <c r="N256" s="58"/>
      <c r="O256" s="58"/>
      <c r="P256" s="58"/>
      <c r="Q256" s="58"/>
      <c r="R256" s="58"/>
      <c r="S256" s="58"/>
      <c r="T256" s="58"/>
      <c r="U256" s="58"/>
      <c r="V256" s="58"/>
      <c r="W256" s="58"/>
      <c r="X256" s="58"/>
      <c r="Y256" s="58"/>
      <c r="Z256" s="58"/>
      <c r="AA256" s="58"/>
      <c r="AB256" s="58"/>
      <c r="AC256" s="58"/>
      <c r="AD256" s="58"/>
      <c r="AE256" s="58"/>
      <c r="AF256" s="58"/>
      <c r="AG256" s="58"/>
    </row>
    <row r="257" spans="1:33" ht="15.75" customHeight="1" x14ac:dyDescent="0.2">
      <c r="A257" s="23"/>
      <c r="B257" s="23"/>
      <c r="C257" s="23"/>
      <c r="D257" s="58"/>
      <c r="E257" s="58"/>
      <c r="F257" s="58"/>
      <c r="G257" s="21"/>
      <c r="H257" s="21"/>
      <c r="I257" s="21"/>
      <c r="J257" s="18"/>
      <c r="K257" s="18"/>
      <c r="L257" s="18"/>
      <c r="M257" s="67"/>
      <c r="N257" s="58"/>
      <c r="O257" s="58"/>
      <c r="P257" s="58"/>
      <c r="Q257" s="58"/>
      <c r="R257" s="58"/>
      <c r="S257" s="58"/>
      <c r="T257" s="58"/>
      <c r="U257" s="58"/>
      <c r="V257" s="58"/>
      <c r="W257" s="58"/>
      <c r="X257" s="58"/>
      <c r="Y257" s="58"/>
      <c r="Z257" s="58"/>
      <c r="AA257" s="58"/>
      <c r="AB257" s="58"/>
      <c r="AC257" s="58"/>
      <c r="AD257" s="58"/>
      <c r="AE257" s="58"/>
      <c r="AF257" s="58"/>
      <c r="AG257" s="58"/>
    </row>
    <row r="258" spans="1:33" ht="15.75" customHeight="1" x14ac:dyDescent="0.2">
      <c r="A258" s="23"/>
      <c r="B258" s="23"/>
      <c r="C258" s="23"/>
      <c r="D258" s="58"/>
      <c r="E258" s="58"/>
      <c r="F258" s="58"/>
      <c r="G258" s="21"/>
      <c r="H258" s="21"/>
      <c r="I258" s="21"/>
      <c r="J258" s="18"/>
      <c r="K258" s="18"/>
      <c r="L258" s="18"/>
      <c r="M258" s="67"/>
      <c r="N258" s="58"/>
      <c r="O258" s="58"/>
      <c r="P258" s="58"/>
      <c r="Q258" s="58"/>
      <c r="R258" s="58"/>
      <c r="S258" s="58"/>
      <c r="T258" s="58"/>
      <c r="U258" s="58"/>
      <c r="V258" s="58"/>
      <c r="W258" s="58"/>
      <c r="X258" s="58"/>
      <c r="Y258" s="58"/>
      <c r="Z258" s="58"/>
      <c r="AA258" s="58"/>
      <c r="AB258" s="58"/>
      <c r="AC258" s="58"/>
      <c r="AD258" s="58"/>
      <c r="AE258" s="58"/>
      <c r="AF258" s="58"/>
      <c r="AG258" s="58"/>
    </row>
    <row r="259" spans="1:33" ht="15.75" customHeight="1" x14ac:dyDescent="0.2">
      <c r="A259" s="23"/>
      <c r="B259" s="23"/>
      <c r="C259" s="23"/>
      <c r="D259" s="58"/>
      <c r="E259" s="58"/>
      <c r="F259" s="58"/>
      <c r="G259" s="21"/>
      <c r="H259" s="21"/>
      <c r="I259" s="21"/>
      <c r="J259" s="18"/>
      <c r="K259" s="18"/>
      <c r="L259" s="18"/>
      <c r="M259" s="67"/>
      <c r="N259" s="58"/>
      <c r="O259" s="58"/>
      <c r="P259" s="58"/>
      <c r="Q259" s="58"/>
      <c r="R259" s="58"/>
      <c r="S259" s="58"/>
      <c r="T259" s="58"/>
      <c r="U259" s="58"/>
      <c r="V259" s="58"/>
      <c r="W259" s="58"/>
      <c r="X259" s="58"/>
      <c r="Y259" s="58"/>
      <c r="Z259" s="58"/>
      <c r="AA259" s="58"/>
      <c r="AB259" s="58"/>
      <c r="AC259" s="58"/>
      <c r="AD259" s="58"/>
      <c r="AE259" s="58"/>
      <c r="AF259" s="58"/>
      <c r="AG259" s="58"/>
    </row>
    <row r="260" spans="1:33" ht="15.75" customHeight="1" x14ac:dyDescent="0.2">
      <c r="A260" s="23"/>
      <c r="B260" s="23"/>
      <c r="C260" s="23"/>
      <c r="D260" s="58"/>
      <c r="E260" s="58"/>
      <c r="F260" s="58"/>
      <c r="G260" s="21"/>
      <c r="H260" s="21"/>
      <c r="I260" s="21"/>
      <c r="J260" s="18"/>
      <c r="K260" s="18"/>
      <c r="L260" s="18"/>
      <c r="M260" s="67"/>
      <c r="N260" s="58"/>
      <c r="O260" s="58"/>
      <c r="P260" s="58"/>
      <c r="Q260" s="58"/>
      <c r="R260" s="58"/>
      <c r="S260" s="58"/>
      <c r="T260" s="58"/>
      <c r="U260" s="58"/>
      <c r="V260" s="58"/>
      <c r="W260" s="58"/>
      <c r="X260" s="58"/>
      <c r="Y260" s="58"/>
      <c r="Z260" s="58"/>
      <c r="AA260" s="58"/>
      <c r="AB260" s="58"/>
      <c r="AC260" s="58"/>
      <c r="AD260" s="58"/>
      <c r="AE260" s="58"/>
      <c r="AF260" s="58"/>
      <c r="AG260" s="58"/>
    </row>
    <row r="261" spans="1:33" ht="15.75" customHeight="1" x14ac:dyDescent="0.2">
      <c r="A261" s="23"/>
      <c r="B261" s="23"/>
      <c r="C261" s="23"/>
      <c r="D261" s="58"/>
      <c r="E261" s="58"/>
      <c r="F261" s="58"/>
      <c r="G261" s="21"/>
      <c r="H261" s="21"/>
      <c r="I261" s="21"/>
      <c r="J261" s="18"/>
      <c r="K261" s="18"/>
      <c r="L261" s="18"/>
      <c r="M261" s="67"/>
      <c r="N261" s="58"/>
      <c r="O261" s="58"/>
      <c r="P261" s="58"/>
      <c r="Q261" s="58"/>
      <c r="R261" s="58"/>
      <c r="S261" s="58"/>
      <c r="T261" s="58"/>
      <c r="U261" s="58"/>
      <c r="V261" s="58"/>
      <c r="W261" s="58"/>
      <c r="X261" s="58"/>
      <c r="Y261" s="58"/>
      <c r="Z261" s="58"/>
      <c r="AA261" s="58"/>
      <c r="AB261" s="58"/>
      <c r="AC261" s="58"/>
      <c r="AD261" s="58"/>
      <c r="AE261" s="58"/>
      <c r="AF261" s="58"/>
      <c r="AG261" s="58"/>
    </row>
    <row r="262" spans="1:33" ht="15.75" customHeight="1" x14ac:dyDescent="0.2">
      <c r="A262" s="23"/>
      <c r="B262" s="23"/>
      <c r="C262" s="23"/>
      <c r="D262" s="58"/>
      <c r="E262" s="58"/>
      <c r="F262" s="58"/>
      <c r="G262" s="21"/>
      <c r="H262" s="21"/>
      <c r="I262" s="21"/>
      <c r="J262" s="18"/>
      <c r="K262" s="18"/>
      <c r="L262" s="18"/>
      <c r="M262" s="67"/>
      <c r="N262" s="58"/>
      <c r="O262" s="58"/>
      <c r="P262" s="58"/>
      <c r="Q262" s="58"/>
      <c r="R262" s="58"/>
      <c r="S262" s="58"/>
      <c r="T262" s="58"/>
      <c r="U262" s="58"/>
      <c r="V262" s="58"/>
      <c r="W262" s="58"/>
      <c r="X262" s="58"/>
      <c r="Y262" s="58"/>
      <c r="Z262" s="58"/>
      <c r="AA262" s="58"/>
      <c r="AB262" s="58"/>
      <c r="AC262" s="58"/>
      <c r="AD262" s="58"/>
      <c r="AE262" s="58"/>
      <c r="AF262" s="58"/>
      <c r="AG262" s="58"/>
    </row>
    <row r="263" spans="1:33" ht="15.75" customHeight="1" x14ac:dyDescent="0.2">
      <c r="A263" s="23"/>
      <c r="B263" s="23"/>
      <c r="C263" s="23"/>
      <c r="D263" s="58"/>
      <c r="E263" s="58"/>
      <c r="F263" s="58"/>
      <c r="G263" s="21"/>
      <c r="H263" s="21"/>
      <c r="I263" s="21"/>
      <c r="J263" s="18"/>
      <c r="K263" s="18"/>
      <c r="L263" s="18"/>
      <c r="M263" s="67"/>
      <c r="N263" s="58"/>
      <c r="O263" s="58"/>
      <c r="P263" s="58"/>
      <c r="Q263" s="58"/>
      <c r="R263" s="58"/>
      <c r="S263" s="58"/>
      <c r="T263" s="58"/>
      <c r="U263" s="58"/>
      <c r="V263" s="58"/>
      <c r="W263" s="58"/>
      <c r="X263" s="58"/>
      <c r="Y263" s="58"/>
      <c r="Z263" s="58"/>
      <c r="AA263" s="58"/>
      <c r="AB263" s="58"/>
      <c r="AC263" s="58"/>
      <c r="AD263" s="58"/>
      <c r="AE263" s="58"/>
      <c r="AF263" s="58"/>
      <c r="AG263" s="58"/>
    </row>
    <row r="264" spans="1:33" ht="15.75" customHeight="1" x14ac:dyDescent="0.2">
      <c r="A264" s="23"/>
      <c r="B264" s="23"/>
      <c r="C264" s="23"/>
      <c r="D264" s="58"/>
      <c r="E264" s="58"/>
      <c r="F264" s="58"/>
      <c r="G264" s="21"/>
      <c r="H264" s="21"/>
      <c r="I264" s="21"/>
      <c r="J264" s="18"/>
      <c r="K264" s="18"/>
      <c r="L264" s="18"/>
      <c r="M264" s="67"/>
      <c r="N264" s="58"/>
      <c r="O264" s="58"/>
      <c r="P264" s="58"/>
      <c r="Q264" s="58"/>
      <c r="R264" s="58"/>
      <c r="S264" s="58"/>
      <c r="T264" s="58"/>
      <c r="U264" s="58"/>
      <c r="V264" s="58"/>
      <c r="W264" s="58"/>
      <c r="X264" s="58"/>
      <c r="Y264" s="58"/>
      <c r="Z264" s="58"/>
      <c r="AA264" s="58"/>
      <c r="AB264" s="58"/>
      <c r="AC264" s="58"/>
      <c r="AD264" s="58"/>
      <c r="AE264" s="58"/>
      <c r="AF264" s="58"/>
      <c r="AG264" s="58"/>
    </row>
    <row r="265" spans="1:33" ht="15.75" customHeight="1" x14ac:dyDescent="0.2">
      <c r="A265" s="23"/>
      <c r="B265" s="23"/>
      <c r="C265" s="23"/>
      <c r="D265" s="58"/>
      <c r="E265" s="58"/>
      <c r="F265" s="58"/>
      <c r="G265" s="21"/>
      <c r="H265" s="21"/>
      <c r="I265" s="21"/>
      <c r="J265" s="18"/>
      <c r="K265" s="18"/>
      <c r="L265" s="18"/>
      <c r="M265" s="67"/>
      <c r="N265" s="58"/>
      <c r="O265" s="58"/>
      <c r="P265" s="58"/>
      <c r="Q265" s="58"/>
      <c r="R265" s="58"/>
      <c r="S265" s="58"/>
      <c r="T265" s="58"/>
      <c r="U265" s="58"/>
      <c r="V265" s="58"/>
      <c r="W265" s="58"/>
      <c r="X265" s="58"/>
      <c r="Y265" s="58"/>
      <c r="Z265" s="58"/>
      <c r="AA265" s="58"/>
      <c r="AB265" s="58"/>
      <c r="AC265" s="58"/>
      <c r="AD265" s="58"/>
      <c r="AE265" s="58"/>
      <c r="AF265" s="58"/>
      <c r="AG265" s="58"/>
    </row>
    <row r="266" spans="1:33" ht="15.75" customHeight="1" x14ac:dyDescent="0.2">
      <c r="A266" s="23"/>
      <c r="B266" s="23"/>
      <c r="C266" s="23"/>
      <c r="D266" s="58"/>
      <c r="E266" s="58"/>
      <c r="F266" s="58"/>
      <c r="G266" s="21"/>
      <c r="H266" s="21"/>
      <c r="I266" s="21"/>
      <c r="J266" s="18"/>
      <c r="K266" s="18"/>
      <c r="L266" s="18"/>
      <c r="M266" s="67"/>
      <c r="N266" s="58"/>
      <c r="O266" s="58"/>
      <c r="P266" s="58"/>
      <c r="Q266" s="58"/>
      <c r="R266" s="58"/>
      <c r="S266" s="58"/>
      <c r="T266" s="58"/>
      <c r="U266" s="58"/>
      <c r="V266" s="58"/>
      <c r="W266" s="58"/>
      <c r="X266" s="58"/>
      <c r="Y266" s="58"/>
      <c r="Z266" s="58"/>
      <c r="AA266" s="58"/>
      <c r="AB266" s="58"/>
      <c r="AC266" s="58"/>
      <c r="AD266" s="58"/>
      <c r="AE266" s="58"/>
      <c r="AF266" s="58"/>
      <c r="AG266" s="58"/>
    </row>
    <row r="267" spans="1:33" ht="15.75" customHeight="1" x14ac:dyDescent="0.2">
      <c r="A267" s="23"/>
      <c r="B267" s="23"/>
      <c r="C267" s="23"/>
      <c r="D267" s="58"/>
      <c r="E267" s="58"/>
      <c r="F267" s="58"/>
      <c r="G267" s="21"/>
      <c r="H267" s="21"/>
      <c r="I267" s="21"/>
      <c r="J267" s="18"/>
      <c r="K267" s="18"/>
      <c r="L267" s="18"/>
      <c r="M267" s="67"/>
      <c r="N267" s="58"/>
      <c r="O267" s="58"/>
      <c r="P267" s="58"/>
      <c r="Q267" s="58"/>
      <c r="R267" s="58"/>
      <c r="S267" s="58"/>
      <c r="T267" s="58"/>
      <c r="U267" s="58"/>
      <c r="V267" s="58"/>
      <c r="W267" s="58"/>
      <c r="X267" s="58"/>
      <c r="Y267" s="58"/>
      <c r="Z267" s="58"/>
      <c r="AA267" s="58"/>
      <c r="AB267" s="58"/>
      <c r="AC267" s="58"/>
      <c r="AD267" s="58"/>
      <c r="AE267" s="58"/>
      <c r="AF267" s="58"/>
      <c r="AG267" s="58"/>
    </row>
    <row r="268" spans="1:33" ht="15.75" customHeight="1" x14ac:dyDescent="0.2">
      <c r="A268" s="23"/>
      <c r="B268" s="23"/>
      <c r="C268" s="23"/>
      <c r="D268" s="58"/>
      <c r="E268" s="58"/>
      <c r="F268" s="58"/>
      <c r="G268" s="21"/>
      <c r="H268" s="21"/>
      <c r="I268" s="21"/>
      <c r="J268" s="18"/>
      <c r="K268" s="18"/>
      <c r="L268" s="18"/>
      <c r="M268" s="67"/>
      <c r="N268" s="58"/>
      <c r="O268" s="58"/>
      <c r="P268" s="58"/>
      <c r="Q268" s="58"/>
      <c r="R268" s="58"/>
      <c r="S268" s="58"/>
      <c r="T268" s="58"/>
      <c r="U268" s="58"/>
      <c r="V268" s="58"/>
      <c r="W268" s="58"/>
      <c r="X268" s="58"/>
      <c r="Y268" s="58"/>
      <c r="Z268" s="58"/>
      <c r="AA268" s="58"/>
      <c r="AB268" s="58"/>
      <c r="AC268" s="58"/>
      <c r="AD268" s="58"/>
      <c r="AE268" s="58"/>
      <c r="AF268" s="58"/>
      <c r="AG268" s="58"/>
    </row>
    <row r="269" spans="1:33" ht="15.75" customHeight="1" x14ac:dyDescent="0.2">
      <c r="A269" s="23"/>
      <c r="B269" s="23"/>
      <c r="C269" s="23"/>
      <c r="D269" s="58"/>
      <c r="E269" s="58"/>
      <c r="F269" s="58"/>
      <c r="G269" s="21"/>
      <c r="H269" s="21"/>
      <c r="I269" s="21"/>
      <c r="J269" s="18"/>
      <c r="K269" s="18"/>
      <c r="L269" s="18"/>
      <c r="M269" s="67"/>
      <c r="N269" s="58"/>
      <c r="O269" s="58"/>
      <c r="P269" s="58"/>
      <c r="Q269" s="58"/>
      <c r="R269" s="58"/>
      <c r="S269" s="58"/>
      <c r="T269" s="58"/>
      <c r="U269" s="58"/>
      <c r="V269" s="58"/>
      <c r="W269" s="58"/>
      <c r="X269" s="58"/>
      <c r="Y269" s="58"/>
      <c r="Z269" s="58"/>
      <c r="AA269" s="58"/>
      <c r="AB269" s="58"/>
      <c r="AC269" s="58"/>
      <c r="AD269" s="58"/>
      <c r="AE269" s="58"/>
      <c r="AF269" s="58"/>
      <c r="AG269" s="58"/>
    </row>
    <row r="270" spans="1:33" ht="15.75" customHeight="1" x14ac:dyDescent="0.2">
      <c r="A270" s="23"/>
      <c r="B270" s="23"/>
      <c r="C270" s="23"/>
      <c r="D270" s="58"/>
      <c r="E270" s="58"/>
      <c r="F270" s="58"/>
      <c r="G270" s="21"/>
      <c r="H270" s="21"/>
      <c r="I270" s="21"/>
      <c r="J270" s="18"/>
      <c r="K270" s="18"/>
      <c r="L270" s="18"/>
      <c r="M270" s="67"/>
      <c r="N270" s="58"/>
      <c r="O270" s="58"/>
      <c r="P270" s="58"/>
      <c r="Q270" s="58"/>
      <c r="R270" s="58"/>
      <c r="S270" s="58"/>
      <c r="T270" s="58"/>
      <c r="U270" s="58"/>
      <c r="V270" s="58"/>
      <c r="W270" s="58"/>
      <c r="X270" s="58"/>
      <c r="Y270" s="58"/>
      <c r="Z270" s="58"/>
      <c r="AA270" s="58"/>
      <c r="AB270" s="58"/>
      <c r="AC270" s="58"/>
      <c r="AD270" s="58"/>
      <c r="AE270" s="58"/>
      <c r="AF270" s="58"/>
      <c r="AG270" s="58"/>
    </row>
    <row r="271" spans="1:33" ht="15.75" customHeight="1" x14ac:dyDescent="0.2">
      <c r="A271" s="23"/>
      <c r="B271" s="23"/>
      <c r="C271" s="23"/>
      <c r="D271" s="58"/>
      <c r="E271" s="58"/>
      <c r="F271" s="58"/>
      <c r="G271" s="21"/>
      <c r="H271" s="21"/>
      <c r="I271" s="21"/>
      <c r="J271" s="18"/>
      <c r="K271" s="18"/>
      <c r="L271" s="18"/>
      <c r="M271" s="67"/>
      <c r="N271" s="58"/>
      <c r="O271" s="58"/>
      <c r="P271" s="58"/>
      <c r="Q271" s="58"/>
      <c r="R271" s="58"/>
      <c r="S271" s="58"/>
      <c r="T271" s="58"/>
      <c r="U271" s="58"/>
      <c r="V271" s="58"/>
      <c r="W271" s="58"/>
      <c r="X271" s="58"/>
      <c r="Y271" s="58"/>
      <c r="Z271" s="58"/>
      <c r="AA271" s="58"/>
      <c r="AB271" s="58"/>
      <c r="AC271" s="58"/>
      <c r="AD271" s="58"/>
      <c r="AE271" s="58"/>
      <c r="AF271" s="58"/>
      <c r="AG271" s="58"/>
    </row>
    <row r="272" spans="1:33" ht="15.75" customHeight="1" x14ac:dyDescent="0.2">
      <c r="A272" s="23"/>
      <c r="B272" s="23"/>
      <c r="C272" s="23"/>
      <c r="D272" s="58"/>
      <c r="E272" s="58"/>
      <c r="F272" s="58"/>
      <c r="G272" s="21"/>
      <c r="H272" s="21"/>
      <c r="I272" s="21"/>
      <c r="J272" s="18"/>
      <c r="K272" s="18"/>
      <c r="L272" s="18"/>
      <c r="M272" s="67"/>
      <c r="N272" s="58"/>
      <c r="O272" s="58"/>
      <c r="P272" s="58"/>
      <c r="Q272" s="58"/>
      <c r="R272" s="58"/>
      <c r="S272" s="58"/>
      <c r="T272" s="58"/>
      <c r="U272" s="58"/>
      <c r="V272" s="58"/>
      <c r="W272" s="58"/>
      <c r="X272" s="58"/>
      <c r="Y272" s="58"/>
      <c r="Z272" s="58"/>
      <c r="AA272" s="58"/>
      <c r="AB272" s="58"/>
      <c r="AC272" s="58"/>
      <c r="AD272" s="58"/>
      <c r="AE272" s="58"/>
      <c r="AF272" s="58"/>
      <c r="AG272" s="58"/>
    </row>
    <row r="273" spans="1:33" ht="15.75" customHeight="1" x14ac:dyDescent="0.2">
      <c r="A273" s="23"/>
      <c r="B273" s="23"/>
      <c r="C273" s="23"/>
      <c r="D273" s="58"/>
      <c r="E273" s="58"/>
      <c r="F273" s="58"/>
      <c r="G273" s="21"/>
      <c r="H273" s="21"/>
      <c r="I273" s="21"/>
      <c r="J273" s="18"/>
      <c r="K273" s="18"/>
      <c r="L273" s="18"/>
      <c r="M273" s="67"/>
      <c r="N273" s="58"/>
      <c r="O273" s="58"/>
      <c r="P273" s="58"/>
      <c r="Q273" s="58"/>
      <c r="R273" s="58"/>
      <c r="S273" s="58"/>
      <c r="T273" s="58"/>
      <c r="U273" s="58"/>
      <c r="V273" s="58"/>
      <c r="W273" s="58"/>
      <c r="X273" s="58"/>
      <c r="Y273" s="58"/>
      <c r="Z273" s="58"/>
      <c r="AA273" s="58"/>
      <c r="AB273" s="58"/>
      <c r="AC273" s="58"/>
      <c r="AD273" s="58"/>
      <c r="AE273" s="58"/>
      <c r="AF273" s="58"/>
      <c r="AG273" s="58"/>
    </row>
    <row r="274" spans="1:33" ht="15.75" customHeight="1" x14ac:dyDescent="0.2">
      <c r="A274" s="23"/>
      <c r="B274" s="23"/>
      <c r="C274" s="23"/>
      <c r="D274" s="58"/>
      <c r="E274" s="58"/>
      <c r="F274" s="58"/>
      <c r="G274" s="21"/>
      <c r="H274" s="21"/>
      <c r="I274" s="21"/>
      <c r="J274" s="18"/>
      <c r="K274" s="18"/>
      <c r="L274" s="18"/>
      <c r="M274" s="67"/>
      <c r="N274" s="58"/>
      <c r="O274" s="58"/>
      <c r="P274" s="58"/>
      <c r="Q274" s="58"/>
      <c r="R274" s="58"/>
      <c r="S274" s="58"/>
      <c r="T274" s="58"/>
      <c r="U274" s="58"/>
      <c r="V274" s="58"/>
      <c r="W274" s="58"/>
      <c r="X274" s="58"/>
      <c r="Y274" s="58"/>
      <c r="Z274" s="58"/>
      <c r="AA274" s="58"/>
      <c r="AB274" s="58"/>
      <c r="AC274" s="58"/>
      <c r="AD274" s="58"/>
      <c r="AE274" s="58"/>
      <c r="AF274" s="58"/>
      <c r="AG274" s="58"/>
    </row>
    <row r="275" spans="1:33" ht="15.75" customHeight="1" x14ac:dyDescent="0.2">
      <c r="A275" s="23"/>
      <c r="B275" s="23"/>
      <c r="C275" s="23"/>
      <c r="D275" s="58"/>
      <c r="E275" s="58"/>
      <c r="F275" s="58"/>
      <c r="G275" s="21"/>
      <c r="H275" s="21"/>
      <c r="I275" s="21"/>
      <c r="J275" s="18"/>
      <c r="K275" s="18"/>
      <c r="L275" s="18"/>
      <c r="M275" s="67"/>
      <c r="N275" s="58"/>
      <c r="O275" s="58"/>
      <c r="P275" s="58"/>
      <c r="Q275" s="58"/>
      <c r="R275" s="58"/>
      <c r="S275" s="58"/>
      <c r="T275" s="58"/>
      <c r="U275" s="58"/>
      <c r="V275" s="58"/>
      <c r="W275" s="58"/>
      <c r="X275" s="58"/>
      <c r="Y275" s="58"/>
      <c r="Z275" s="58"/>
      <c r="AA275" s="58"/>
      <c r="AB275" s="58"/>
      <c r="AC275" s="58"/>
      <c r="AD275" s="58"/>
      <c r="AE275" s="58"/>
      <c r="AF275" s="58"/>
      <c r="AG275" s="58"/>
    </row>
    <row r="276" spans="1:33" ht="15.75" customHeight="1" x14ac:dyDescent="0.2">
      <c r="A276" s="23"/>
      <c r="B276" s="23"/>
      <c r="C276" s="23"/>
      <c r="D276" s="58"/>
      <c r="E276" s="58"/>
      <c r="F276" s="58"/>
      <c r="G276" s="21"/>
      <c r="H276" s="21"/>
      <c r="I276" s="21"/>
      <c r="J276" s="18"/>
      <c r="K276" s="18"/>
      <c r="L276" s="18"/>
      <c r="M276" s="67"/>
      <c r="N276" s="58"/>
      <c r="O276" s="58"/>
      <c r="P276" s="58"/>
      <c r="Q276" s="58"/>
      <c r="R276" s="58"/>
      <c r="S276" s="58"/>
      <c r="T276" s="58"/>
      <c r="U276" s="58"/>
      <c r="V276" s="58"/>
      <c r="W276" s="58"/>
      <c r="X276" s="58"/>
      <c r="Y276" s="58"/>
      <c r="Z276" s="58"/>
      <c r="AA276" s="58"/>
      <c r="AB276" s="58"/>
      <c r="AC276" s="58"/>
      <c r="AD276" s="58"/>
      <c r="AE276" s="58"/>
      <c r="AF276" s="58"/>
      <c r="AG276" s="58"/>
    </row>
    <row r="277" spans="1:33" ht="15.75" customHeight="1" x14ac:dyDescent="0.2">
      <c r="A277" s="23"/>
      <c r="B277" s="23"/>
      <c r="C277" s="23"/>
      <c r="D277" s="58"/>
      <c r="E277" s="58"/>
      <c r="F277" s="58"/>
      <c r="G277" s="21"/>
      <c r="H277" s="21"/>
      <c r="I277" s="21"/>
      <c r="J277" s="18"/>
      <c r="K277" s="18"/>
      <c r="L277" s="18"/>
      <c r="M277" s="67"/>
      <c r="N277" s="58"/>
      <c r="O277" s="58"/>
      <c r="P277" s="58"/>
      <c r="Q277" s="58"/>
      <c r="R277" s="58"/>
      <c r="S277" s="58"/>
      <c r="T277" s="58"/>
      <c r="U277" s="58"/>
      <c r="V277" s="58"/>
      <c r="W277" s="58"/>
      <c r="X277" s="58"/>
      <c r="Y277" s="58"/>
      <c r="Z277" s="58"/>
      <c r="AA277" s="58"/>
      <c r="AB277" s="58"/>
      <c r="AC277" s="58"/>
      <c r="AD277" s="58"/>
      <c r="AE277" s="58"/>
      <c r="AF277" s="58"/>
      <c r="AG277" s="58"/>
    </row>
    <row r="278" spans="1:33" ht="15.75" customHeight="1" x14ac:dyDescent="0.2">
      <c r="A278" s="23"/>
      <c r="B278" s="23"/>
      <c r="C278" s="23"/>
      <c r="D278" s="58"/>
      <c r="E278" s="58"/>
      <c r="F278" s="58"/>
      <c r="G278" s="21"/>
      <c r="H278" s="21"/>
      <c r="I278" s="21"/>
      <c r="J278" s="18"/>
      <c r="K278" s="18"/>
      <c r="L278" s="18"/>
      <c r="M278" s="67"/>
      <c r="N278" s="58"/>
      <c r="O278" s="58"/>
      <c r="P278" s="58"/>
      <c r="Q278" s="58"/>
      <c r="R278" s="58"/>
      <c r="S278" s="58"/>
      <c r="T278" s="58"/>
      <c r="U278" s="58"/>
      <c r="V278" s="58"/>
      <c r="W278" s="58"/>
      <c r="X278" s="58"/>
      <c r="Y278" s="58"/>
      <c r="Z278" s="58"/>
      <c r="AA278" s="58"/>
      <c r="AB278" s="58"/>
      <c r="AC278" s="58"/>
      <c r="AD278" s="58"/>
      <c r="AE278" s="58"/>
      <c r="AF278" s="58"/>
      <c r="AG278" s="58"/>
    </row>
    <row r="279" spans="1:33" ht="15.75" customHeight="1" x14ac:dyDescent="0.2">
      <c r="A279" s="23"/>
      <c r="B279" s="23"/>
      <c r="C279" s="23"/>
      <c r="D279" s="58"/>
      <c r="E279" s="58"/>
      <c r="F279" s="58"/>
      <c r="G279" s="21"/>
      <c r="H279" s="21"/>
      <c r="I279" s="21"/>
      <c r="J279" s="18"/>
      <c r="K279" s="18"/>
      <c r="L279" s="18"/>
      <c r="M279" s="67"/>
      <c r="N279" s="58"/>
      <c r="O279" s="58"/>
      <c r="P279" s="58"/>
      <c r="Q279" s="58"/>
      <c r="R279" s="58"/>
      <c r="S279" s="58"/>
      <c r="T279" s="58"/>
      <c r="U279" s="58"/>
      <c r="V279" s="58"/>
      <c r="W279" s="58"/>
      <c r="X279" s="58"/>
      <c r="Y279" s="58"/>
      <c r="Z279" s="58"/>
      <c r="AA279" s="58"/>
      <c r="AB279" s="58"/>
      <c r="AC279" s="58"/>
      <c r="AD279" s="58"/>
      <c r="AE279" s="58"/>
      <c r="AF279" s="58"/>
      <c r="AG279" s="58"/>
    </row>
    <row r="280" spans="1:33" ht="15.75" customHeight="1" x14ac:dyDescent="0.2">
      <c r="A280" s="23"/>
      <c r="B280" s="23"/>
      <c r="C280" s="23"/>
      <c r="D280" s="58"/>
      <c r="E280" s="58"/>
      <c r="F280" s="58"/>
      <c r="G280" s="21"/>
      <c r="H280" s="21"/>
      <c r="I280" s="21"/>
      <c r="J280" s="18"/>
      <c r="K280" s="18"/>
      <c r="L280" s="18"/>
      <c r="M280" s="67"/>
      <c r="N280" s="58"/>
      <c r="O280" s="58"/>
      <c r="P280" s="58"/>
      <c r="Q280" s="58"/>
      <c r="R280" s="58"/>
      <c r="S280" s="58"/>
      <c r="T280" s="58"/>
      <c r="U280" s="58"/>
      <c r="V280" s="58"/>
      <c r="W280" s="58"/>
      <c r="X280" s="58"/>
      <c r="Y280" s="58"/>
      <c r="Z280" s="58"/>
      <c r="AA280" s="58"/>
      <c r="AB280" s="58"/>
      <c r="AC280" s="58"/>
      <c r="AD280" s="58"/>
      <c r="AE280" s="58"/>
      <c r="AF280" s="58"/>
      <c r="AG280" s="58"/>
    </row>
    <row r="281" spans="1:33" ht="15.75" customHeight="1" x14ac:dyDescent="0.2">
      <c r="A281" s="23"/>
      <c r="B281" s="23"/>
      <c r="C281" s="23"/>
      <c r="D281" s="58"/>
      <c r="E281" s="58"/>
      <c r="F281" s="58"/>
      <c r="G281" s="21"/>
      <c r="H281" s="21"/>
      <c r="I281" s="21"/>
      <c r="J281" s="18"/>
      <c r="K281" s="18"/>
      <c r="L281" s="18"/>
      <c r="M281" s="67"/>
      <c r="N281" s="58"/>
      <c r="O281" s="58"/>
      <c r="P281" s="58"/>
      <c r="Q281" s="58"/>
      <c r="R281" s="58"/>
      <c r="S281" s="58"/>
      <c r="T281" s="58"/>
      <c r="U281" s="58"/>
      <c r="V281" s="58"/>
      <c r="W281" s="58"/>
      <c r="X281" s="58"/>
      <c r="Y281" s="58"/>
      <c r="Z281" s="58"/>
      <c r="AA281" s="58"/>
      <c r="AB281" s="58"/>
      <c r="AC281" s="58"/>
      <c r="AD281" s="58"/>
      <c r="AE281" s="58"/>
      <c r="AF281" s="58"/>
      <c r="AG281" s="58"/>
    </row>
    <row r="282" spans="1:33" ht="15.75" customHeight="1" x14ac:dyDescent="0.2">
      <c r="A282" s="23"/>
      <c r="B282" s="23"/>
      <c r="C282" s="23"/>
      <c r="D282" s="58"/>
      <c r="E282" s="58"/>
      <c r="F282" s="58"/>
      <c r="G282" s="21"/>
      <c r="H282" s="21"/>
      <c r="I282" s="21"/>
      <c r="J282" s="18"/>
      <c r="K282" s="18"/>
      <c r="L282" s="18"/>
      <c r="M282" s="67"/>
      <c r="N282" s="58"/>
      <c r="O282" s="58"/>
      <c r="P282" s="58"/>
      <c r="Q282" s="58"/>
      <c r="R282" s="58"/>
      <c r="S282" s="58"/>
      <c r="T282" s="58"/>
      <c r="U282" s="58"/>
      <c r="V282" s="58"/>
      <c r="W282" s="58"/>
      <c r="X282" s="58"/>
      <c r="Y282" s="58"/>
      <c r="Z282" s="58"/>
      <c r="AA282" s="58"/>
      <c r="AB282" s="58"/>
      <c r="AC282" s="58"/>
      <c r="AD282" s="58"/>
      <c r="AE282" s="58"/>
      <c r="AF282" s="58"/>
      <c r="AG282" s="58"/>
    </row>
    <row r="283" spans="1:33" ht="15.75" customHeight="1" x14ac:dyDescent="0.2">
      <c r="A283" s="23"/>
      <c r="B283" s="23"/>
      <c r="C283" s="23"/>
      <c r="D283" s="58"/>
      <c r="E283" s="58"/>
      <c r="F283" s="58"/>
      <c r="G283" s="21"/>
      <c r="H283" s="21"/>
      <c r="I283" s="21"/>
      <c r="J283" s="18"/>
      <c r="K283" s="18"/>
      <c r="L283" s="18"/>
      <c r="M283" s="67"/>
      <c r="N283" s="58"/>
      <c r="O283" s="58"/>
      <c r="P283" s="58"/>
      <c r="Q283" s="58"/>
      <c r="R283" s="58"/>
      <c r="S283" s="58"/>
      <c r="T283" s="58"/>
      <c r="U283" s="58"/>
      <c r="V283" s="58"/>
      <c r="W283" s="58"/>
      <c r="X283" s="58"/>
      <c r="Y283" s="58"/>
      <c r="Z283" s="58"/>
      <c r="AA283" s="58"/>
      <c r="AB283" s="58"/>
      <c r="AC283" s="58"/>
      <c r="AD283" s="58"/>
      <c r="AE283" s="58"/>
      <c r="AF283" s="58"/>
      <c r="AG283" s="58"/>
    </row>
    <row r="284" spans="1:33" ht="15.75" customHeight="1" x14ac:dyDescent="0.2">
      <c r="A284" s="23"/>
      <c r="B284" s="23"/>
      <c r="C284" s="23"/>
      <c r="D284" s="58"/>
      <c r="E284" s="58"/>
      <c r="F284" s="58"/>
      <c r="G284" s="21"/>
      <c r="H284" s="21"/>
      <c r="I284" s="21"/>
      <c r="J284" s="18"/>
      <c r="K284" s="18"/>
      <c r="L284" s="18"/>
      <c r="M284" s="67"/>
      <c r="N284" s="58"/>
      <c r="O284" s="58"/>
      <c r="P284" s="58"/>
      <c r="Q284" s="58"/>
      <c r="R284" s="58"/>
      <c r="S284" s="58"/>
      <c r="T284" s="58"/>
      <c r="U284" s="58"/>
      <c r="V284" s="58"/>
      <c r="W284" s="58"/>
      <c r="X284" s="58"/>
      <c r="Y284" s="58"/>
      <c r="Z284" s="58"/>
      <c r="AA284" s="58"/>
      <c r="AB284" s="58"/>
      <c r="AC284" s="58"/>
      <c r="AD284" s="58"/>
      <c r="AE284" s="58"/>
      <c r="AF284" s="58"/>
      <c r="AG284" s="58"/>
    </row>
    <row r="285" spans="1:33" ht="15.75" customHeight="1" x14ac:dyDescent="0.2">
      <c r="A285" s="23"/>
      <c r="B285" s="23"/>
      <c r="C285" s="23"/>
      <c r="D285" s="58"/>
      <c r="E285" s="58"/>
      <c r="F285" s="58"/>
      <c r="G285" s="21"/>
      <c r="H285" s="21"/>
      <c r="I285" s="21"/>
      <c r="J285" s="18"/>
      <c r="K285" s="18"/>
      <c r="L285" s="18"/>
      <c r="M285" s="67"/>
      <c r="N285" s="58"/>
      <c r="O285" s="58"/>
      <c r="P285" s="58"/>
      <c r="Q285" s="58"/>
      <c r="R285" s="58"/>
      <c r="S285" s="58"/>
      <c r="T285" s="58"/>
      <c r="U285" s="58"/>
      <c r="V285" s="58"/>
      <c r="W285" s="58"/>
      <c r="X285" s="58"/>
      <c r="Y285" s="58"/>
      <c r="Z285" s="58"/>
      <c r="AA285" s="58"/>
      <c r="AB285" s="58"/>
      <c r="AC285" s="58"/>
      <c r="AD285" s="58"/>
      <c r="AE285" s="58"/>
      <c r="AF285" s="58"/>
      <c r="AG285" s="58"/>
    </row>
    <row r="286" spans="1:33" ht="15.75" customHeight="1" x14ac:dyDescent="0.2">
      <c r="A286" s="23"/>
      <c r="B286" s="23"/>
      <c r="C286" s="23"/>
      <c r="D286" s="58"/>
      <c r="E286" s="58"/>
      <c r="F286" s="58"/>
      <c r="G286" s="21"/>
      <c r="H286" s="21"/>
      <c r="I286" s="21"/>
      <c r="J286" s="18"/>
      <c r="K286" s="18"/>
      <c r="L286" s="18"/>
      <c r="M286" s="67"/>
      <c r="N286" s="58"/>
      <c r="O286" s="58"/>
      <c r="P286" s="58"/>
      <c r="Q286" s="58"/>
      <c r="R286" s="58"/>
      <c r="S286" s="58"/>
      <c r="T286" s="58"/>
      <c r="U286" s="58"/>
      <c r="V286" s="58"/>
      <c r="W286" s="58"/>
      <c r="X286" s="58"/>
      <c r="Y286" s="58"/>
      <c r="Z286" s="58"/>
      <c r="AA286" s="58"/>
      <c r="AB286" s="58"/>
      <c r="AC286" s="58"/>
      <c r="AD286" s="58"/>
      <c r="AE286" s="58"/>
      <c r="AF286" s="58"/>
      <c r="AG286" s="58"/>
    </row>
    <row r="287" spans="1:33" ht="15.75" customHeight="1" x14ac:dyDescent="0.2">
      <c r="A287" s="23"/>
      <c r="B287" s="23"/>
      <c r="C287" s="23"/>
      <c r="D287" s="58"/>
      <c r="E287" s="58"/>
      <c r="F287" s="58"/>
      <c r="G287" s="21"/>
      <c r="H287" s="21"/>
      <c r="I287" s="21"/>
      <c r="J287" s="18"/>
      <c r="K287" s="18"/>
      <c r="L287" s="18"/>
      <c r="M287" s="67"/>
      <c r="N287" s="58"/>
      <c r="O287" s="58"/>
      <c r="P287" s="58"/>
      <c r="Q287" s="58"/>
      <c r="R287" s="58"/>
      <c r="S287" s="58"/>
      <c r="T287" s="58"/>
      <c r="U287" s="58"/>
      <c r="V287" s="58"/>
      <c r="W287" s="58"/>
      <c r="X287" s="58"/>
      <c r="Y287" s="58"/>
      <c r="Z287" s="58"/>
      <c r="AA287" s="58"/>
      <c r="AB287" s="58"/>
      <c r="AC287" s="58"/>
      <c r="AD287" s="58"/>
      <c r="AE287" s="58"/>
      <c r="AF287" s="58"/>
      <c r="AG287" s="58"/>
    </row>
    <row r="288" spans="1:33" ht="15.75" customHeight="1" x14ac:dyDescent="0.2">
      <c r="A288" s="23"/>
      <c r="B288" s="23"/>
      <c r="C288" s="23"/>
      <c r="D288" s="58"/>
      <c r="E288" s="58"/>
      <c r="F288" s="58"/>
      <c r="G288" s="21"/>
      <c r="H288" s="21"/>
      <c r="I288" s="21"/>
      <c r="J288" s="18"/>
      <c r="K288" s="18"/>
      <c r="L288" s="18"/>
      <c r="M288" s="67"/>
      <c r="N288" s="58"/>
      <c r="O288" s="58"/>
      <c r="P288" s="58"/>
      <c r="Q288" s="58"/>
      <c r="R288" s="58"/>
      <c r="S288" s="58"/>
      <c r="T288" s="58"/>
      <c r="U288" s="58"/>
      <c r="V288" s="58"/>
      <c r="W288" s="58"/>
      <c r="X288" s="58"/>
      <c r="Y288" s="58"/>
      <c r="Z288" s="58"/>
      <c r="AA288" s="58"/>
      <c r="AB288" s="58"/>
      <c r="AC288" s="58"/>
      <c r="AD288" s="58"/>
      <c r="AE288" s="58"/>
      <c r="AF288" s="58"/>
      <c r="AG288" s="58"/>
    </row>
    <row r="289" spans="1:33" ht="15.75" customHeight="1" x14ac:dyDescent="0.2">
      <c r="A289" s="23"/>
      <c r="B289" s="23"/>
      <c r="C289" s="23"/>
      <c r="D289" s="58"/>
      <c r="E289" s="58"/>
      <c r="F289" s="58"/>
      <c r="G289" s="21"/>
      <c r="H289" s="21"/>
      <c r="I289" s="21"/>
      <c r="J289" s="18"/>
      <c r="K289" s="18"/>
      <c r="L289" s="18"/>
      <c r="M289" s="67"/>
      <c r="N289" s="58"/>
      <c r="O289" s="58"/>
      <c r="P289" s="58"/>
      <c r="Q289" s="58"/>
      <c r="R289" s="58"/>
      <c r="S289" s="58"/>
      <c r="T289" s="58"/>
      <c r="U289" s="58"/>
      <c r="V289" s="58"/>
      <c r="W289" s="58"/>
      <c r="X289" s="58"/>
      <c r="Y289" s="58"/>
      <c r="Z289" s="58"/>
      <c r="AA289" s="58"/>
      <c r="AB289" s="58"/>
      <c r="AC289" s="58"/>
      <c r="AD289" s="58"/>
      <c r="AE289" s="58"/>
      <c r="AF289" s="58"/>
      <c r="AG289" s="58"/>
    </row>
    <row r="290" spans="1:33" ht="15.75" customHeight="1" x14ac:dyDescent="0.2">
      <c r="A290" s="23"/>
      <c r="B290" s="23"/>
      <c r="C290" s="23"/>
      <c r="D290" s="58"/>
      <c r="E290" s="58"/>
      <c r="F290" s="58"/>
      <c r="G290" s="21"/>
      <c r="H290" s="21"/>
      <c r="I290" s="21"/>
      <c r="J290" s="18"/>
      <c r="K290" s="18"/>
      <c r="L290" s="18"/>
      <c r="M290" s="67"/>
      <c r="N290" s="58"/>
      <c r="O290" s="58"/>
      <c r="P290" s="58"/>
      <c r="Q290" s="58"/>
      <c r="R290" s="58"/>
      <c r="S290" s="58"/>
      <c r="T290" s="58"/>
      <c r="U290" s="58"/>
      <c r="V290" s="58"/>
      <c r="W290" s="58"/>
      <c r="X290" s="58"/>
      <c r="Y290" s="58"/>
      <c r="Z290" s="58"/>
      <c r="AA290" s="58"/>
      <c r="AB290" s="58"/>
      <c r="AC290" s="58"/>
      <c r="AD290" s="58"/>
      <c r="AE290" s="58"/>
      <c r="AF290" s="58"/>
      <c r="AG290" s="58"/>
    </row>
    <row r="291" spans="1:33" ht="15.75" customHeight="1" x14ac:dyDescent="0.2">
      <c r="A291" s="23"/>
      <c r="B291" s="23"/>
      <c r="C291" s="23"/>
      <c r="D291" s="58"/>
      <c r="E291" s="58"/>
      <c r="F291" s="58"/>
      <c r="G291" s="21"/>
      <c r="H291" s="21"/>
      <c r="I291" s="21"/>
      <c r="J291" s="18"/>
      <c r="K291" s="18"/>
      <c r="L291" s="18"/>
      <c r="M291" s="67"/>
      <c r="N291" s="58"/>
      <c r="O291" s="58"/>
      <c r="P291" s="58"/>
      <c r="Q291" s="58"/>
      <c r="R291" s="58"/>
      <c r="S291" s="58"/>
      <c r="T291" s="58"/>
      <c r="U291" s="58"/>
      <c r="V291" s="58"/>
      <c r="W291" s="58"/>
      <c r="X291" s="58"/>
      <c r="Y291" s="58"/>
      <c r="Z291" s="58"/>
      <c r="AA291" s="58"/>
      <c r="AB291" s="58"/>
      <c r="AC291" s="58"/>
      <c r="AD291" s="58"/>
      <c r="AE291" s="58"/>
      <c r="AF291" s="58"/>
      <c r="AG291" s="58"/>
    </row>
    <row r="292" spans="1:33" ht="15.75" customHeight="1" x14ac:dyDescent="0.2">
      <c r="A292" s="23"/>
      <c r="B292" s="23"/>
      <c r="C292" s="23"/>
      <c r="D292" s="58"/>
      <c r="E292" s="58"/>
      <c r="F292" s="58"/>
      <c r="G292" s="21"/>
      <c r="H292" s="21"/>
      <c r="I292" s="21"/>
      <c r="J292" s="18"/>
      <c r="K292" s="18"/>
      <c r="L292" s="18"/>
      <c r="M292" s="67"/>
      <c r="N292" s="58"/>
      <c r="O292" s="58"/>
      <c r="P292" s="58"/>
      <c r="Q292" s="58"/>
      <c r="R292" s="58"/>
      <c r="S292" s="58"/>
      <c r="T292" s="58"/>
      <c r="U292" s="58"/>
      <c r="V292" s="58"/>
      <c r="W292" s="58"/>
      <c r="X292" s="58"/>
      <c r="Y292" s="58"/>
      <c r="Z292" s="58"/>
      <c r="AA292" s="58"/>
      <c r="AB292" s="58"/>
      <c r="AC292" s="58"/>
      <c r="AD292" s="58"/>
      <c r="AE292" s="58"/>
      <c r="AF292" s="58"/>
      <c r="AG292" s="58"/>
    </row>
    <row r="293" spans="1:33" ht="15.75" customHeight="1" x14ac:dyDescent="0.2">
      <c r="A293" s="23"/>
      <c r="B293" s="23"/>
      <c r="C293" s="23"/>
      <c r="D293" s="58"/>
      <c r="E293" s="58"/>
      <c r="F293" s="58"/>
      <c r="G293" s="21"/>
      <c r="H293" s="21"/>
      <c r="I293" s="21"/>
      <c r="J293" s="18"/>
      <c r="K293" s="18"/>
      <c r="L293" s="18"/>
      <c r="M293" s="67"/>
      <c r="N293" s="58"/>
      <c r="O293" s="58"/>
      <c r="P293" s="58"/>
      <c r="Q293" s="58"/>
      <c r="R293" s="58"/>
      <c r="S293" s="58"/>
      <c r="T293" s="58"/>
      <c r="U293" s="58"/>
      <c r="V293" s="58"/>
      <c r="W293" s="58"/>
      <c r="X293" s="58"/>
      <c r="Y293" s="58"/>
      <c r="Z293" s="58"/>
      <c r="AA293" s="58"/>
      <c r="AB293" s="58"/>
      <c r="AC293" s="58"/>
      <c r="AD293" s="58"/>
      <c r="AE293" s="58"/>
      <c r="AF293" s="58"/>
      <c r="AG293" s="58"/>
    </row>
    <row r="294" spans="1:33" ht="15.75" customHeight="1" x14ac:dyDescent="0.2">
      <c r="A294" s="23"/>
      <c r="B294" s="23"/>
      <c r="C294" s="23"/>
      <c r="D294" s="58"/>
      <c r="E294" s="58"/>
      <c r="F294" s="58"/>
      <c r="G294" s="21"/>
      <c r="H294" s="21"/>
      <c r="I294" s="21"/>
      <c r="J294" s="18"/>
      <c r="K294" s="18"/>
      <c r="L294" s="18"/>
      <c r="M294" s="67"/>
      <c r="N294" s="58"/>
      <c r="O294" s="58"/>
      <c r="P294" s="58"/>
      <c r="Q294" s="58"/>
      <c r="R294" s="58"/>
      <c r="S294" s="58"/>
      <c r="T294" s="58"/>
      <c r="U294" s="58"/>
      <c r="V294" s="58"/>
      <c r="W294" s="58"/>
      <c r="X294" s="58"/>
      <c r="Y294" s="58"/>
      <c r="Z294" s="58"/>
      <c r="AA294" s="58"/>
      <c r="AB294" s="58"/>
      <c r="AC294" s="58"/>
      <c r="AD294" s="58"/>
      <c r="AE294" s="58"/>
      <c r="AF294" s="58"/>
      <c r="AG294" s="58"/>
    </row>
    <row r="295" spans="1:33" ht="15.75" customHeight="1" x14ac:dyDescent="0.2">
      <c r="A295" s="23"/>
      <c r="B295" s="23"/>
      <c r="C295" s="23"/>
      <c r="D295" s="58"/>
      <c r="E295" s="58"/>
      <c r="F295" s="58"/>
      <c r="G295" s="21"/>
      <c r="H295" s="21"/>
      <c r="I295" s="21"/>
      <c r="J295" s="18"/>
      <c r="K295" s="18"/>
      <c r="L295" s="18"/>
      <c r="M295" s="67"/>
      <c r="N295" s="58"/>
      <c r="O295" s="58"/>
      <c r="P295" s="58"/>
      <c r="Q295" s="58"/>
      <c r="R295" s="58"/>
      <c r="S295" s="58"/>
      <c r="T295" s="58"/>
      <c r="U295" s="58"/>
      <c r="V295" s="58"/>
      <c r="W295" s="58"/>
      <c r="X295" s="58"/>
      <c r="Y295" s="58"/>
      <c r="Z295" s="58"/>
      <c r="AA295" s="58"/>
      <c r="AB295" s="58"/>
      <c r="AC295" s="58"/>
      <c r="AD295" s="58"/>
      <c r="AE295" s="58"/>
      <c r="AF295" s="58"/>
      <c r="AG295" s="58"/>
    </row>
    <row r="296" spans="1:33" ht="15.75" customHeight="1" x14ac:dyDescent="0.2">
      <c r="A296" s="23"/>
      <c r="B296" s="23"/>
      <c r="C296" s="23"/>
      <c r="D296" s="58"/>
      <c r="E296" s="58"/>
      <c r="F296" s="58"/>
      <c r="G296" s="21"/>
      <c r="H296" s="21"/>
      <c r="I296" s="21"/>
      <c r="J296" s="18"/>
      <c r="K296" s="18"/>
      <c r="L296" s="18"/>
      <c r="M296" s="67"/>
      <c r="N296" s="58"/>
      <c r="O296" s="58"/>
      <c r="P296" s="58"/>
      <c r="Q296" s="58"/>
      <c r="R296" s="58"/>
      <c r="S296" s="58"/>
      <c r="T296" s="58"/>
      <c r="U296" s="58"/>
      <c r="V296" s="58"/>
      <c r="W296" s="58"/>
      <c r="X296" s="58"/>
      <c r="Y296" s="58"/>
      <c r="Z296" s="58"/>
      <c r="AA296" s="58"/>
      <c r="AB296" s="58"/>
      <c r="AC296" s="58"/>
      <c r="AD296" s="58"/>
      <c r="AE296" s="58"/>
      <c r="AF296" s="58"/>
      <c r="AG296" s="58"/>
    </row>
    <row r="297" spans="1:33" ht="15.75" customHeight="1" x14ac:dyDescent="0.2">
      <c r="A297" s="23"/>
      <c r="B297" s="23"/>
      <c r="C297" s="23"/>
      <c r="D297" s="58"/>
      <c r="E297" s="58"/>
      <c r="F297" s="58"/>
      <c r="G297" s="21"/>
      <c r="H297" s="21"/>
      <c r="I297" s="21"/>
      <c r="J297" s="18"/>
      <c r="K297" s="18"/>
      <c r="L297" s="18"/>
      <c r="M297" s="67"/>
      <c r="N297" s="58"/>
      <c r="O297" s="58"/>
      <c r="P297" s="58"/>
      <c r="Q297" s="58"/>
      <c r="R297" s="58"/>
      <c r="S297" s="58"/>
      <c r="T297" s="58"/>
      <c r="U297" s="58"/>
      <c r="V297" s="58"/>
      <c r="W297" s="58"/>
      <c r="X297" s="58"/>
      <c r="Y297" s="58"/>
      <c r="Z297" s="58"/>
      <c r="AA297" s="58"/>
      <c r="AB297" s="58"/>
      <c r="AC297" s="58"/>
      <c r="AD297" s="58"/>
      <c r="AE297" s="58"/>
      <c r="AF297" s="58"/>
      <c r="AG297" s="58"/>
    </row>
    <row r="298" spans="1:33" ht="15.75" customHeight="1" x14ac:dyDescent="0.2">
      <c r="A298" s="23"/>
      <c r="B298" s="23"/>
      <c r="C298" s="23"/>
      <c r="D298" s="58"/>
      <c r="E298" s="58"/>
      <c r="F298" s="58"/>
      <c r="G298" s="21"/>
      <c r="H298" s="21"/>
      <c r="I298" s="21"/>
      <c r="J298" s="18"/>
      <c r="K298" s="18"/>
      <c r="L298" s="18"/>
      <c r="M298" s="67"/>
      <c r="N298" s="58"/>
      <c r="O298" s="58"/>
      <c r="P298" s="58"/>
      <c r="Q298" s="58"/>
      <c r="R298" s="58"/>
      <c r="S298" s="58"/>
      <c r="T298" s="58"/>
      <c r="U298" s="58"/>
      <c r="V298" s="58"/>
      <c r="W298" s="58"/>
      <c r="X298" s="58"/>
      <c r="Y298" s="58"/>
      <c r="Z298" s="58"/>
      <c r="AA298" s="58"/>
      <c r="AB298" s="58"/>
      <c r="AC298" s="58"/>
      <c r="AD298" s="58"/>
      <c r="AE298" s="58"/>
      <c r="AF298" s="58"/>
      <c r="AG298" s="58"/>
    </row>
    <row r="299" spans="1:33" ht="15.75" customHeight="1" x14ac:dyDescent="0.2">
      <c r="A299" s="23"/>
      <c r="B299" s="23"/>
      <c r="C299" s="23"/>
      <c r="D299" s="58"/>
      <c r="E299" s="58"/>
      <c r="F299" s="58"/>
      <c r="G299" s="21"/>
      <c r="H299" s="21"/>
      <c r="I299" s="21"/>
      <c r="J299" s="18"/>
      <c r="K299" s="18"/>
      <c r="L299" s="18"/>
      <c r="M299" s="67"/>
      <c r="N299" s="58"/>
      <c r="O299" s="58"/>
      <c r="P299" s="58"/>
      <c r="Q299" s="58"/>
      <c r="R299" s="58"/>
      <c r="S299" s="58"/>
      <c r="T299" s="58"/>
      <c r="U299" s="58"/>
      <c r="V299" s="58"/>
      <c r="W299" s="58"/>
      <c r="X299" s="58"/>
      <c r="Y299" s="58"/>
      <c r="Z299" s="58"/>
      <c r="AA299" s="58"/>
      <c r="AB299" s="58"/>
      <c r="AC299" s="58"/>
      <c r="AD299" s="58"/>
      <c r="AE299" s="58"/>
      <c r="AF299" s="58"/>
      <c r="AG299" s="58"/>
    </row>
    <row r="300" spans="1:33" ht="15.75" customHeight="1" x14ac:dyDescent="0.2">
      <c r="A300" s="23"/>
      <c r="B300" s="23"/>
      <c r="C300" s="23"/>
      <c r="D300" s="58"/>
      <c r="E300" s="58"/>
      <c r="F300" s="58"/>
      <c r="G300" s="21"/>
      <c r="H300" s="21"/>
      <c r="I300" s="21"/>
      <c r="J300" s="18"/>
      <c r="K300" s="18"/>
      <c r="L300" s="18"/>
      <c r="M300" s="67"/>
      <c r="N300" s="58"/>
      <c r="O300" s="58"/>
      <c r="P300" s="58"/>
      <c r="Q300" s="58"/>
      <c r="R300" s="58"/>
      <c r="S300" s="58"/>
      <c r="T300" s="58"/>
      <c r="U300" s="58"/>
      <c r="V300" s="58"/>
      <c r="W300" s="58"/>
      <c r="X300" s="58"/>
      <c r="Y300" s="58"/>
      <c r="Z300" s="58"/>
      <c r="AA300" s="58"/>
      <c r="AB300" s="58"/>
      <c r="AC300" s="58"/>
      <c r="AD300" s="58"/>
      <c r="AE300" s="58"/>
      <c r="AF300" s="58"/>
      <c r="AG300" s="58"/>
    </row>
    <row r="301" spans="1:33" ht="15.75" customHeight="1" x14ac:dyDescent="0.2">
      <c r="A301" s="23"/>
      <c r="B301" s="23"/>
      <c r="C301" s="23"/>
      <c r="D301" s="58"/>
      <c r="E301" s="58"/>
      <c r="F301" s="58"/>
      <c r="G301" s="21"/>
      <c r="H301" s="21"/>
      <c r="I301" s="21"/>
      <c r="J301" s="18"/>
      <c r="K301" s="18"/>
      <c r="L301" s="18"/>
      <c r="M301" s="67"/>
      <c r="N301" s="58"/>
      <c r="O301" s="58"/>
      <c r="P301" s="58"/>
      <c r="Q301" s="58"/>
      <c r="R301" s="58"/>
      <c r="S301" s="58"/>
      <c r="T301" s="58"/>
      <c r="U301" s="58"/>
      <c r="V301" s="58"/>
      <c r="W301" s="58"/>
      <c r="X301" s="58"/>
      <c r="Y301" s="58"/>
      <c r="Z301" s="58"/>
      <c r="AA301" s="58"/>
      <c r="AB301" s="58"/>
      <c r="AC301" s="58"/>
      <c r="AD301" s="58"/>
      <c r="AE301" s="58"/>
      <c r="AF301" s="58"/>
      <c r="AG301" s="58"/>
    </row>
    <row r="302" spans="1:33" ht="15.75" customHeight="1" x14ac:dyDescent="0.2">
      <c r="A302" s="23"/>
      <c r="B302" s="23"/>
      <c r="C302" s="23"/>
      <c r="D302" s="58"/>
      <c r="E302" s="58"/>
      <c r="F302" s="58"/>
      <c r="G302" s="21"/>
      <c r="H302" s="21"/>
      <c r="I302" s="21"/>
      <c r="J302" s="18"/>
      <c r="K302" s="18"/>
      <c r="L302" s="18"/>
      <c r="M302" s="67"/>
      <c r="N302" s="58"/>
      <c r="O302" s="58"/>
      <c r="P302" s="58"/>
      <c r="Q302" s="58"/>
      <c r="R302" s="58"/>
      <c r="S302" s="58"/>
      <c r="T302" s="58"/>
      <c r="U302" s="58"/>
      <c r="V302" s="58"/>
      <c r="W302" s="58"/>
      <c r="X302" s="58"/>
      <c r="Y302" s="58"/>
      <c r="Z302" s="58"/>
      <c r="AA302" s="58"/>
      <c r="AB302" s="58"/>
      <c r="AC302" s="58"/>
      <c r="AD302" s="58"/>
      <c r="AE302" s="58"/>
      <c r="AF302" s="58"/>
      <c r="AG302" s="58"/>
    </row>
    <row r="303" spans="1:33" ht="15.75" customHeight="1" x14ac:dyDescent="0.2">
      <c r="A303" s="23"/>
      <c r="B303" s="23"/>
      <c r="C303" s="23"/>
      <c r="D303" s="58"/>
      <c r="E303" s="58"/>
      <c r="F303" s="58"/>
      <c r="G303" s="21"/>
      <c r="H303" s="21"/>
      <c r="I303" s="21"/>
      <c r="J303" s="18"/>
      <c r="K303" s="18"/>
      <c r="L303" s="18"/>
      <c r="M303" s="67"/>
      <c r="N303" s="58"/>
      <c r="O303" s="58"/>
      <c r="P303" s="58"/>
      <c r="Q303" s="58"/>
      <c r="R303" s="58"/>
      <c r="S303" s="58"/>
      <c r="T303" s="58"/>
      <c r="U303" s="58"/>
      <c r="V303" s="58"/>
      <c r="W303" s="58"/>
      <c r="X303" s="58"/>
      <c r="Y303" s="58"/>
      <c r="Z303" s="58"/>
      <c r="AA303" s="58"/>
      <c r="AB303" s="58"/>
      <c r="AC303" s="58"/>
      <c r="AD303" s="58"/>
      <c r="AE303" s="58"/>
      <c r="AF303" s="58"/>
      <c r="AG303" s="58"/>
    </row>
    <row r="304" spans="1:33" ht="15.75" customHeight="1" x14ac:dyDescent="0.2">
      <c r="A304" s="23"/>
      <c r="B304" s="23"/>
      <c r="C304" s="23"/>
      <c r="D304" s="58"/>
      <c r="E304" s="58"/>
      <c r="F304" s="58"/>
      <c r="G304" s="21"/>
      <c r="H304" s="21"/>
      <c r="I304" s="21"/>
      <c r="J304" s="18"/>
      <c r="K304" s="18"/>
      <c r="L304" s="18"/>
      <c r="M304" s="67"/>
      <c r="N304" s="58"/>
      <c r="O304" s="58"/>
      <c r="P304" s="58"/>
      <c r="Q304" s="58"/>
      <c r="R304" s="58"/>
      <c r="S304" s="58"/>
      <c r="T304" s="58"/>
      <c r="U304" s="58"/>
      <c r="V304" s="58"/>
      <c r="W304" s="58"/>
      <c r="X304" s="58"/>
      <c r="Y304" s="58"/>
      <c r="Z304" s="58"/>
      <c r="AA304" s="58"/>
      <c r="AB304" s="58"/>
      <c r="AC304" s="58"/>
      <c r="AD304" s="58"/>
      <c r="AE304" s="58"/>
      <c r="AF304" s="58"/>
      <c r="AG304" s="58"/>
    </row>
    <row r="305" spans="1:33" ht="15.75" customHeight="1" x14ac:dyDescent="0.2">
      <c r="A305" s="23"/>
      <c r="B305" s="23"/>
      <c r="C305" s="23"/>
      <c r="D305" s="58"/>
      <c r="E305" s="58"/>
      <c r="F305" s="58"/>
      <c r="G305" s="21"/>
      <c r="H305" s="21"/>
      <c r="I305" s="21"/>
      <c r="J305" s="18"/>
      <c r="K305" s="18"/>
      <c r="L305" s="18"/>
      <c r="M305" s="67"/>
      <c r="N305" s="58"/>
      <c r="O305" s="58"/>
      <c r="P305" s="58"/>
      <c r="Q305" s="58"/>
      <c r="R305" s="58"/>
      <c r="S305" s="58"/>
      <c r="T305" s="58"/>
      <c r="U305" s="58"/>
      <c r="V305" s="58"/>
      <c r="W305" s="58"/>
      <c r="X305" s="58"/>
      <c r="Y305" s="58"/>
      <c r="Z305" s="58"/>
      <c r="AA305" s="58"/>
      <c r="AB305" s="58"/>
      <c r="AC305" s="58"/>
      <c r="AD305" s="58"/>
      <c r="AE305" s="58"/>
      <c r="AF305" s="58"/>
      <c r="AG305" s="58"/>
    </row>
    <row r="306" spans="1:33" ht="15.75" customHeight="1" x14ac:dyDescent="0.2">
      <c r="A306" s="23"/>
      <c r="B306" s="23"/>
      <c r="C306" s="23"/>
      <c r="D306" s="58"/>
      <c r="E306" s="58"/>
      <c r="F306" s="58"/>
      <c r="G306" s="21"/>
      <c r="H306" s="21"/>
      <c r="I306" s="21"/>
      <c r="J306" s="18"/>
      <c r="K306" s="18"/>
      <c r="L306" s="18"/>
      <c r="M306" s="67"/>
      <c r="N306" s="58"/>
      <c r="O306" s="58"/>
      <c r="P306" s="58"/>
      <c r="Q306" s="58"/>
      <c r="R306" s="58"/>
      <c r="S306" s="58"/>
      <c r="T306" s="58"/>
      <c r="U306" s="58"/>
      <c r="V306" s="58"/>
      <c r="W306" s="58"/>
      <c r="X306" s="58"/>
      <c r="Y306" s="58"/>
      <c r="Z306" s="58"/>
      <c r="AA306" s="58"/>
      <c r="AB306" s="58"/>
      <c r="AC306" s="58"/>
      <c r="AD306" s="58"/>
      <c r="AE306" s="58"/>
      <c r="AF306" s="58"/>
      <c r="AG306" s="58"/>
    </row>
    <row r="307" spans="1:33" ht="15.75" customHeight="1" x14ac:dyDescent="0.2">
      <c r="A307" s="23"/>
      <c r="B307" s="23"/>
      <c r="C307" s="23"/>
      <c r="D307" s="58"/>
      <c r="E307" s="58"/>
      <c r="F307" s="58"/>
      <c r="G307" s="21"/>
      <c r="H307" s="21"/>
      <c r="I307" s="21"/>
      <c r="J307" s="18"/>
      <c r="K307" s="18"/>
      <c r="L307" s="18"/>
      <c r="M307" s="67"/>
      <c r="N307" s="58"/>
      <c r="O307" s="58"/>
      <c r="P307" s="58"/>
      <c r="Q307" s="58"/>
      <c r="R307" s="58"/>
      <c r="S307" s="58"/>
      <c r="T307" s="58"/>
      <c r="U307" s="58"/>
      <c r="V307" s="58"/>
      <c r="W307" s="58"/>
      <c r="X307" s="58"/>
      <c r="Y307" s="58"/>
      <c r="Z307" s="58"/>
      <c r="AA307" s="58"/>
      <c r="AB307" s="58"/>
      <c r="AC307" s="58"/>
      <c r="AD307" s="58"/>
      <c r="AE307" s="58"/>
      <c r="AF307" s="58"/>
      <c r="AG307" s="58"/>
    </row>
    <row r="308" spans="1:33" ht="15.75" customHeight="1" x14ac:dyDescent="0.2">
      <c r="A308" s="23"/>
      <c r="B308" s="23"/>
      <c r="C308" s="23"/>
      <c r="D308" s="58"/>
      <c r="E308" s="58"/>
      <c r="F308" s="58"/>
      <c r="G308" s="21"/>
      <c r="H308" s="21"/>
      <c r="I308" s="21"/>
      <c r="J308" s="18"/>
      <c r="K308" s="18"/>
      <c r="L308" s="18"/>
      <c r="M308" s="67"/>
      <c r="N308" s="58"/>
      <c r="O308" s="58"/>
      <c r="P308" s="58"/>
      <c r="Q308" s="58"/>
      <c r="R308" s="58"/>
      <c r="S308" s="58"/>
      <c r="T308" s="58"/>
      <c r="U308" s="58"/>
      <c r="V308" s="58"/>
      <c r="W308" s="58"/>
      <c r="X308" s="58"/>
      <c r="Y308" s="58"/>
      <c r="Z308" s="58"/>
      <c r="AA308" s="58"/>
      <c r="AB308" s="58"/>
      <c r="AC308" s="58"/>
      <c r="AD308" s="58"/>
      <c r="AE308" s="58"/>
      <c r="AF308" s="58"/>
      <c r="AG308" s="58"/>
    </row>
    <row r="309" spans="1:33" ht="15.75" customHeight="1" x14ac:dyDescent="0.2">
      <c r="A309" s="23"/>
      <c r="B309" s="23"/>
      <c r="C309" s="23"/>
      <c r="D309" s="58"/>
      <c r="E309" s="58"/>
      <c r="F309" s="58"/>
      <c r="G309" s="21"/>
      <c r="H309" s="21"/>
      <c r="I309" s="21"/>
      <c r="J309" s="18"/>
      <c r="K309" s="18"/>
      <c r="L309" s="18"/>
      <c r="M309" s="67"/>
      <c r="N309" s="58"/>
      <c r="O309" s="58"/>
      <c r="P309" s="58"/>
      <c r="Q309" s="58"/>
      <c r="R309" s="58"/>
      <c r="S309" s="58"/>
      <c r="T309" s="58"/>
      <c r="U309" s="58"/>
      <c r="V309" s="58"/>
      <c r="W309" s="58"/>
      <c r="X309" s="58"/>
      <c r="Y309" s="58"/>
      <c r="Z309" s="58"/>
      <c r="AA309" s="58"/>
      <c r="AB309" s="58"/>
      <c r="AC309" s="58"/>
      <c r="AD309" s="58"/>
      <c r="AE309" s="58"/>
      <c r="AF309" s="58"/>
      <c r="AG309" s="58"/>
    </row>
    <row r="310" spans="1:33" ht="15.75" customHeight="1" x14ac:dyDescent="0.2">
      <c r="A310" s="23"/>
      <c r="B310" s="23"/>
      <c r="C310" s="23"/>
      <c r="D310" s="58"/>
      <c r="E310" s="58"/>
      <c r="F310" s="58"/>
      <c r="G310" s="21"/>
      <c r="H310" s="21"/>
      <c r="I310" s="21"/>
      <c r="J310" s="18"/>
      <c r="K310" s="18"/>
      <c r="L310" s="18"/>
      <c r="M310" s="67"/>
      <c r="N310" s="58"/>
      <c r="O310" s="58"/>
      <c r="P310" s="58"/>
      <c r="Q310" s="58"/>
      <c r="R310" s="58"/>
      <c r="S310" s="58"/>
      <c r="T310" s="58"/>
      <c r="U310" s="58"/>
      <c r="V310" s="58"/>
      <c r="W310" s="58"/>
      <c r="X310" s="58"/>
      <c r="Y310" s="58"/>
      <c r="Z310" s="58"/>
      <c r="AA310" s="58"/>
      <c r="AB310" s="58"/>
      <c r="AC310" s="58"/>
      <c r="AD310" s="58"/>
      <c r="AE310" s="58"/>
      <c r="AF310" s="58"/>
      <c r="AG310" s="58"/>
    </row>
    <row r="311" spans="1:33" ht="15.75" customHeight="1" x14ac:dyDescent="0.2">
      <c r="A311" s="23"/>
      <c r="B311" s="23"/>
      <c r="C311" s="23"/>
      <c r="D311" s="58"/>
      <c r="E311" s="58"/>
      <c r="F311" s="58"/>
      <c r="G311" s="21"/>
      <c r="H311" s="21"/>
      <c r="I311" s="21"/>
      <c r="J311" s="18"/>
      <c r="K311" s="18"/>
      <c r="L311" s="18"/>
      <c r="M311" s="67"/>
      <c r="N311" s="58"/>
      <c r="O311" s="58"/>
      <c r="P311" s="58"/>
      <c r="Q311" s="58"/>
      <c r="R311" s="58"/>
      <c r="S311" s="58"/>
      <c r="T311" s="58"/>
      <c r="U311" s="58"/>
      <c r="V311" s="58"/>
      <c r="W311" s="58"/>
      <c r="X311" s="58"/>
      <c r="Y311" s="58"/>
      <c r="Z311" s="58"/>
      <c r="AA311" s="58"/>
      <c r="AB311" s="58"/>
      <c r="AC311" s="58"/>
      <c r="AD311" s="58"/>
      <c r="AE311" s="58"/>
      <c r="AF311" s="58"/>
      <c r="AG311" s="58"/>
    </row>
    <row r="312" spans="1:33" ht="15.75" customHeight="1" x14ac:dyDescent="0.2">
      <c r="A312" s="23"/>
      <c r="B312" s="23"/>
      <c r="C312" s="23"/>
      <c r="D312" s="58"/>
      <c r="E312" s="58"/>
      <c r="F312" s="58"/>
      <c r="G312" s="21"/>
      <c r="H312" s="21"/>
      <c r="I312" s="21"/>
      <c r="J312" s="18"/>
      <c r="K312" s="18"/>
      <c r="L312" s="18"/>
      <c r="M312" s="67"/>
      <c r="N312" s="58"/>
      <c r="O312" s="58"/>
      <c r="P312" s="58"/>
      <c r="Q312" s="58"/>
      <c r="R312" s="58"/>
      <c r="S312" s="58"/>
      <c r="T312" s="58"/>
      <c r="U312" s="58"/>
      <c r="V312" s="58"/>
      <c r="W312" s="58"/>
      <c r="X312" s="58"/>
      <c r="Y312" s="58"/>
      <c r="Z312" s="58"/>
      <c r="AA312" s="58"/>
      <c r="AB312" s="58"/>
      <c r="AC312" s="58"/>
      <c r="AD312" s="58"/>
      <c r="AE312" s="58"/>
      <c r="AF312" s="58"/>
      <c r="AG312" s="58"/>
    </row>
    <row r="313" spans="1:33" ht="15.75" customHeight="1" x14ac:dyDescent="0.2">
      <c r="A313" s="23"/>
      <c r="B313" s="23"/>
      <c r="C313" s="23"/>
      <c r="D313" s="58"/>
      <c r="E313" s="58"/>
      <c r="F313" s="58"/>
      <c r="G313" s="21"/>
      <c r="H313" s="21"/>
      <c r="I313" s="21"/>
      <c r="J313" s="18"/>
      <c r="K313" s="18"/>
      <c r="L313" s="18"/>
      <c r="M313" s="67"/>
      <c r="N313" s="58"/>
      <c r="O313" s="58"/>
      <c r="P313" s="58"/>
      <c r="Q313" s="58"/>
      <c r="R313" s="58"/>
      <c r="S313" s="58"/>
      <c r="T313" s="58"/>
      <c r="U313" s="58"/>
      <c r="V313" s="58"/>
      <c r="W313" s="58"/>
      <c r="X313" s="58"/>
      <c r="Y313" s="58"/>
      <c r="Z313" s="58"/>
      <c r="AA313" s="58"/>
      <c r="AB313" s="58"/>
      <c r="AC313" s="58"/>
      <c r="AD313" s="58"/>
      <c r="AE313" s="58"/>
      <c r="AF313" s="58"/>
      <c r="AG313" s="58"/>
    </row>
    <row r="314" spans="1:33" ht="15.75" customHeight="1" x14ac:dyDescent="0.2">
      <c r="A314" s="23"/>
      <c r="B314" s="23"/>
      <c r="C314" s="23"/>
      <c r="D314" s="58"/>
      <c r="E314" s="58"/>
      <c r="F314" s="58"/>
      <c r="G314" s="21"/>
      <c r="H314" s="21"/>
      <c r="I314" s="21"/>
      <c r="J314" s="18"/>
      <c r="K314" s="18"/>
      <c r="L314" s="18"/>
      <c r="M314" s="67"/>
      <c r="N314" s="58"/>
      <c r="O314" s="58"/>
      <c r="P314" s="58"/>
      <c r="Q314" s="58"/>
      <c r="R314" s="58"/>
      <c r="S314" s="58"/>
      <c r="T314" s="58"/>
      <c r="U314" s="58"/>
      <c r="V314" s="58"/>
      <c r="W314" s="58"/>
      <c r="X314" s="58"/>
      <c r="Y314" s="58"/>
      <c r="Z314" s="58"/>
      <c r="AA314" s="58"/>
      <c r="AB314" s="58"/>
      <c r="AC314" s="58"/>
      <c r="AD314" s="58"/>
      <c r="AE314" s="58"/>
      <c r="AF314" s="58"/>
      <c r="AG314" s="58"/>
    </row>
    <row r="315" spans="1:33" ht="15.75" customHeight="1" x14ac:dyDescent="0.2">
      <c r="A315" s="23"/>
      <c r="B315" s="23"/>
      <c r="C315" s="23"/>
      <c r="D315" s="58"/>
      <c r="E315" s="58"/>
      <c r="F315" s="58"/>
      <c r="G315" s="21"/>
      <c r="H315" s="21"/>
      <c r="I315" s="21"/>
      <c r="J315" s="18"/>
      <c r="K315" s="18"/>
      <c r="L315" s="18"/>
      <c r="M315" s="67"/>
      <c r="N315" s="58"/>
      <c r="O315" s="58"/>
      <c r="P315" s="58"/>
      <c r="Q315" s="58"/>
      <c r="R315" s="58"/>
      <c r="S315" s="58"/>
      <c r="T315" s="58"/>
      <c r="U315" s="58"/>
      <c r="V315" s="58"/>
      <c r="W315" s="58"/>
      <c r="X315" s="58"/>
      <c r="Y315" s="58"/>
      <c r="Z315" s="58"/>
      <c r="AA315" s="58"/>
      <c r="AB315" s="58"/>
      <c r="AC315" s="58"/>
      <c r="AD315" s="58"/>
      <c r="AE315" s="58"/>
      <c r="AF315" s="58"/>
      <c r="AG315" s="58"/>
    </row>
    <row r="316" spans="1:33" ht="15.75" customHeight="1" x14ac:dyDescent="0.2">
      <c r="A316" s="23"/>
      <c r="B316" s="23"/>
      <c r="C316" s="23"/>
      <c r="D316" s="58"/>
      <c r="E316" s="58"/>
      <c r="F316" s="58"/>
      <c r="G316" s="21"/>
      <c r="H316" s="21"/>
      <c r="I316" s="21"/>
      <c r="J316" s="18"/>
      <c r="K316" s="18"/>
      <c r="L316" s="18"/>
      <c r="M316" s="67"/>
      <c r="N316" s="58"/>
      <c r="O316" s="58"/>
      <c r="P316" s="58"/>
      <c r="Q316" s="58"/>
      <c r="R316" s="58"/>
      <c r="S316" s="58"/>
      <c r="T316" s="58"/>
      <c r="U316" s="58"/>
      <c r="V316" s="58"/>
      <c r="W316" s="58"/>
      <c r="X316" s="58"/>
      <c r="Y316" s="58"/>
      <c r="Z316" s="58"/>
      <c r="AA316" s="58"/>
      <c r="AB316" s="58"/>
      <c r="AC316" s="58"/>
      <c r="AD316" s="58"/>
      <c r="AE316" s="58"/>
      <c r="AF316" s="58"/>
      <c r="AG316" s="58"/>
    </row>
    <row r="317" spans="1:33" ht="15.75" customHeight="1" x14ac:dyDescent="0.2">
      <c r="A317" s="23"/>
      <c r="B317" s="23"/>
      <c r="C317" s="23"/>
      <c r="D317" s="58"/>
      <c r="E317" s="58"/>
      <c r="F317" s="58"/>
      <c r="G317" s="21"/>
      <c r="H317" s="21"/>
      <c r="I317" s="21"/>
      <c r="J317" s="18"/>
      <c r="K317" s="18"/>
      <c r="L317" s="18"/>
      <c r="M317" s="67"/>
      <c r="N317" s="58"/>
      <c r="O317" s="58"/>
      <c r="P317" s="58"/>
      <c r="Q317" s="58"/>
      <c r="R317" s="58"/>
      <c r="S317" s="58"/>
      <c r="T317" s="58"/>
      <c r="U317" s="58"/>
      <c r="V317" s="58"/>
      <c r="W317" s="58"/>
      <c r="X317" s="58"/>
      <c r="Y317" s="58"/>
      <c r="Z317" s="58"/>
      <c r="AA317" s="58"/>
      <c r="AB317" s="58"/>
      <c r="AC317" s="58"/>
      <c r="AD317" s="58"/>
      <c r="AE317" s="58"/>
      <c r="AF317" s="58"/>
      <c r="AG317" s="58"/>
    </row>
    <row r="318" spans="1:33" ht="15.75" customHeight="1" x14ac:dyDescent="0.2">
      <c r="A318" s="23"/>
      <c r="B318" s="23"/>
      <c r="C318" s="23"/>
      <c r="D318" s="58"/>
      <c r="E318" s="58"/>
      <c r="F318" s="58"/>
      <c r="G318" s="21"/>
      <c r="H318" s="21"/>
      <c r="I318" s="21"/>
      <c r="J318" s="18"/>
      <c r="K318" s="18"/>
      <c r="L318" s="18"/>
      <c r="M318" s="67"/>
      <c r="N318" s="58"/>
      <c r="O318" s="58"/>
      <c r="P318" s="58"/>
      <c r="Q318" s="58"/>
      <c r="R318" s="58"/>
      <c r="S318" s="58"/>
      <c r="T318" s="58"/>
      <c r="U318" s="58"/>
      <c r="V318" s="58"/>
      <c r="W318" s="58"/>
      <c r="X318" s="58"/>
      <c r="Y318" s="58"/>
      <c r="Z318" s="58"/>
      <c r="AA318" s="58"/>
      <c r="AB318" s="58"/>
      <c r="AC318" s="58"/>
      <c r="AD318" s="58"/>
      <c r="AE318" s="58"/>
      <c r="AF318" s="58"/>
      <c r="AG318" s="58"/>
    </row>
    <row r="319" spans="1:33" ht="15.75" customHeight="1" x14ac:dyDescent="0.2">
      <c r="A319" s="23"/>
      <c r="B319" s="23"/>
      <c r="C319" s="23"/>
      <c r="D319" s="58"/>
      <c r="E319" s="58"/>
      <c r="F319" s="58"/>
      <c r="G319" s="21"/>
      <c r="H319" s="21"/>
      <c r="I319" s="21"/>
      <c r="J319" s="18"/>
      <c r="K319" s="18"/>
      <c r="L319" s="18"/>
      <c r="M319" s="67"/>
      <c r="N319" s="58"/>
      <c r="O319" s="58"/>
      <c r="P319" s="58"/>
      <c r="Q319" s="58"/>
      <c r="R319" s="58"/>
      <c r="S319" s="58"/>
      <c r="T319" s="58"/>
      <c r="U319" s="58"/>
      <c r="V319" s="58"/>
      <c r="W319" s="58"/>
      <c r="X319" s="58"/>
      <c r="Y319" s="58"/>
      <c r="Z319" s="58"/>
      <c r="AA319" s="58"/>
      <c r="AB319" s="58"/>
      <c r="AC319" s="58"/>
      <c r="AD319" s="58"/>
      <c r="AE319" s="58"/>
      <c r="AF319" s="58"/>
      <c r="AG319" s="58"/>
    </row>
    <row r="320" spans="1:33" ht="15.75" customHeight="1" x14ac:dyDescent="0.2">
      <c r="A320" s="23"/>
      <c r="B320" s="23"/>
      <c r="C320" s="23"/>
      <c r="D320" s="58"/>
      <c r="E320" s="58"/>
      <c r="F320" s="58"/>
      <c r="G320" s="21"/>
      <c r="H320" s="21"/>
      <c r="I320" s="21"/>
      <c r="J320" s="18"/>
      <c r="K320" s="18"/>
      <c r="L320" s="18"/>
      <c r="M320" s="67"/>
      <c r="N320" s="58"/>
      <c r="O320" s="58"/>
      <c r="P320" s="58"/>
      <c r="Q320" s="58"/>
      <c r="R320" s="58"/>
      <c r="S320" s="58"/>
      <c r="T320" s="58"/>
      <c r="U320" s="58"/>
      <c r="V320" s="58"/>
      <c r="W320" s="58"/>
      <c r="X320" s="58"/>
      <c r="Y320" s="58"/>
      <c r="Z320" s="58"/>
      <c r="AA320" s="58"/>
      <c r="AB320" s="58"/>
      <c r="AC320" s="58"/>
      <c r="AD320" s="58"/>
      <c r="AE320" s="58"/>
      <c r="AF320" s="58"/>
      <c r="AG320" s="58"/>
    </row>
    <row r="321" spans="1:33" ht="15.75" customHeight="1" x14ac:dyDescent="0.2">
      <c r="A321" s="23"/>
      <c r="B321" s="23"/>
      <c r="C321" s="23"/>
      <c r="D321" s="58"/>
      <c r="E321" s="58"/>
      <c r="F321" s="58"/>
      <c r="G321" s="21"/>
      <c r="H321" s="21"/>
      <c r="I321" s="21"/>
      <c r="J321" s="18"/>
      <c r="K321" s="18"/>
      <c r="L321" s="18"/>
      <c r="M321" s="67"/>
      <c r="N321" s="58"/>
      <c r="O321" s="58"/>
      <c r="P321" s="58"/>
      <c r="Q321" s="58"/>
      <c r="R321" s="58"/>
      <c r="S321" s="58"/>
      <c r="T321" s="58"/>
      <c r="U321" s="58"/>
      <c r="V321" s="58"/>
      <c r="W321" s="58"/>
      <c r="X321" s="58"/>
      <c r="Y321" s="58"/>
      <c r="Z321" s="58"/>
      <c r="AA321" s="58"/>
      <c r="AB321" s="58"/>
      <c r="AC321" s="58"/>
      <c r="AD321" s="58"/>
      <c r="AE321" s="58"/>
      <c r="AF321" s="58"/>
      <c r="AG321" s="58"/>
    </row>
    <row r="322" spans="1:33" ht="15.75" customHeight="1" x14ac:dyDescent="0.2">
      <c r="A322" s="23"/>
      <c r="B322" s="23"/>
      <c r="C322" s="23"/>
      <c r="D322" s="58"/>
      <c r="E322" s="58"/>
      <c r="F322" s="58"/>
      <c r="G322" s="21"/>
      <c r="H322" s="21"/>
      <c r="I322" s="21"/>
      <c r="J322" s="18"/>
      <c r="K322" s="18"/>
      <c r="L322" s="18"/>
      <c r="M322" s="67"/>
      <c r="N322" s="58"/>
      <c r="O322" s="58"/>
      <c r="P322" s="58"/>
      <c r="Q322" s="58"/>
      <c r="R322" s="58"/>
      <c r="S322" s="58"/>
      <c r="T322" s="58"/>
      <c r="U322" s="58"/>
      <c r="V322" s="58"/>
      <c r="W322" s="58"/>
      <c r="X322" s="58"/>
      <c r="Y322" s="58"/>
      <c r="Z322" s="58"/>
      <c r="AA322" s="58"/>
      <c r="AB322" s="58"/>
      <c r="AC322" s="58"/>
      <c r="AD322" s="58"/>
      <c r="AE322" s="58"/>
      <c r="AF322" s="58"/>
      <c r="AG322" s="58"/>
    </row>
    <row r="323" spans="1:33" ht="15.75" customHeight="1" x14ac:dyDescent="0.2">
      <c r="A323" s="23"/>
      <c r="B323" s="23"/>
      <c r="C323" s="23"/>
      <c r="D323" s="58"/>
      <c r="E323" s="58"/>
      <c r="F323" s="58"/>
      <c r="G323" s="21"/>
      <c r="H323" s="21"/>
      <c r="I323" s="21"/>
      <c r="J323" s="18"/>
      <c r="K323" s="18"/>
      <c r="L323" s="18"/>
      <c r="M323" s="67"/>
      <c r="N323" s="58"/>
      <c r="O323" s="58"/>
      <c r="P323" s="58"/>
      <c r="Q323" s="58"/>
      <c r="R323" s="58"/>
      <c r="S323" s="58"/>
      <c r="T323" s="58"/>
      <c r="U323" s="58"/>
      <c r="V323" s="58"/>
      <c r="W323" s="58"/>
      <c r="X323" s="58"/>
      <c r="Y323" s="58"/>
      <c r="Z323" s="58"/>
      <c r="AA323" s="58"/>
      <c r="AB323" s="58"/>
      <c r="AC323" s="58"/>
      <c r="AD323" s="58"/>
      <c r="AE323" s="58"/>
      <c r="AF323" s="58"/>
      <c r="AG323" s="58"/>
    </row>
    <row r="324" spans="1:33" ht="15.75" customHeight="1" x14ac:dyDescent="0.2">
      <c r="A324" s="23"/>
      <c r="B324" s="23"/>
      <c r="C324" s="23"/>
      <c r="D324" s="58"/>
      <c r="E324" s="58"/>
      <c r="F324" s="58"/>
      <c r="G324" s="21"/>
      <c r="H324" s="21"/>
      <c r="I324" s="21"/>
      <c r="J324" s="18"/>
      <c r="K324" s="18"/>
      <c r="L324" s="18"/>
      <c r="M324" s="67"/>
      <c r="N324" s="58"/>
      <c r="O324" s="58"/>
      <c r="P324" s="58"/>
      <c r="Q324" s="58"/>
      <c r="R324" s="58"/>
      <c r="S324" s="58"/>
      <c r="T324" s="58"/>
      <c r="U324" s="58"/>
      <c r="V324" s="58"/>
      <c r="W324" s="58"/>
      <c r="X324" s="58"/>
      <c r="Y324" s="58"/>
      <c r="Z324" s="58"/>
      <c r="AA324" s="58"/>
      <c r="AB324" s="58"/>
      <c r="AC324" s="58"/>
      <c r="AD324" s="58"/>
      <c r="AE324" s="58"/>
      <c r="AF324" s="58"/>
      <c r="AG324" s="58"/>
    </row>
    <row r="325" spans="1:33" ht="15.75" customHeight="1" x14ac:dyDescent="0.2">
      <c r="A325" s="23"/>
      <c r="B325" s="23"/>
      <c r="C325" s="23"/>
      <c r="D325" s="58"/>
      <c r="E325" s="58"/>
      <c r="F325" s="58"/>
      <c r="G325" s="21"/>
      <c r="H325" s="21"/>
      <c r="I325" s="21"/>
      <c r="J325" s="18"/>
      <c r="K325" s="18"/>
      <c r="L325" s="18"/>
      <c r="M325" s="67"/>
      <c r="N325" s="58"/>
      <c r="O325" s="58"/>
      <c r="P325" s="58"/>
      <c r="Q325" s="58"/>
      <c r="R325" s="58"/>
      <c r="S325" s="58"/>
      <c r="T325" s="58"/>
      <c r="U325" s="58"/>
      <c r="V325" s="58"/>
      <c r="W325" s="58"/>
      <c r="X325" s="58"/>
      <c r="Y325" s="58"/>
      <c r="Z325" s="58"/>
      <c r="AA325" s="58"/>
      <c r="AB325" s="58"/>
      <c r="AC325" s="58"/>
      <c r="AD325" s="58"/>
      <c r="AE325" s="58"/>
      <c r="AF325" s="58"/>
      <c r="AG325" s="58"/>
    </row>
    <row r="326" spans="1:33" ht="15.75" customHeight="1" x14ac:dyDescent="0.2">
      <c r="A326" s="23"/>
      <c r="B326" s="23"/>
      <c r="C326" s="23"/>
      <c r="D326" s="58"/>
      <c r="E326" s="58"/>
      <c r="F326" s="58"/>
      <c r="G326" s="21"/>
      <c r="H326" s="21"/>
      <c r="I326" s="21"/>
      <c r="J326" s="18"/>
      <c r="K326" s="18"/>
      <c r="L326" s="18"/>
      <c r="M326" s="67"/>
      <c r="N326" s="58"/>
      <c r="O326" s="58"/>
      <c r="P326" s="58"/>
      <c r="Q326" s="58"/>
      <c r="R326" s="58"/>
      <c r="S326" s="58"/>
      <c r="T326" s="58"/>
      <c r="U326" s="58"/>
      <c r="V326" s="58"/>
      <c r="W326" s="58"/>
      <c r="X326" s="58"/>
      <c r="Y326" s="58"/>
      <c r="Z326" s="58"/>
      <c r="AA326" s="58"/>
      <c r="AB326" s="58"/>
      <c r="AC326" s="58"/>
      <c r="AD326" s="58"/>
      <c r="AE326" s="58"/>
      <c r="AF326" s="58"/>
      <c r="AG326" s="58"/>
    </row>
    <row r="327" spans="1:33" ht="15.75" customHeight="1" x14ac:dyDescent="0.2">
      <c r="A327" s="23"/>
      <c r="B327" s="23"/>
      <c r="C327" s="23"/>
      <c r="D327" s="58"/>
      <c r="E327" s="58"/>
      <c r="F327" s="58"/>
      <c r="G327" s="21"/>
      <c r="H327" s="21"/>
      <c r="I327" s="21"/>
      <c r="J327" s="18"/>
      <c r="K327" s="18"/>
      <c r="L327" s="18"/>
      <c r="M327" s="67"/>
      <c r="N327" s="58"/>
      <c r="O327" s="58"/>
      <c r="P327" s="58"/>
      <c r="Q327" s="58"/>
      <c r="R327" s="58"/>
      <c r="S327" s="58"/>
      <c r="T327" s="58"/>
      <c r="U327" s="58"/>
      <c r="V327" s="58"/>
      <c r="W327" s="58"/>
      <c r="X327" s="58"/>
      <c r="Y327" s="58"/>
      <c r="Z327" s="58"/>
      <c r="AA327" s="58"/>
      <c r="AB327" s="58"/>
      <c r="AC327" s="58"/>
      <c r="AD327" s="58"/>
      <c r="AE327" s="58"/>
      <c r="AF327" s="58"/>
      <c r="AG327" s="58"/>
    </row>
    <row r="328" spans="1:33" ht="15.75" customHeight="1" x14ac:dyDescent="0.2">
      <c r="A328" s="23"/>
      <c r="B328" s="23"/>
      <c r="C328" s="23"/>
      <c r="D328" s="58"/>
      <c r="E328" s="58"/>
      <c r="F328" s="58"/>
      <c r="G328" s="21"/>
      <c r="H328" s="21"/>
      <c r="I328" s="21"/>
      <c r="J328" s="18"/>
      <c r="K328" s="18"/>
      <c r="L328" s="18"/>
      <c r="M328" s="67"/>
      <c r="N328" s="58"/>
      <c r="O328" s="58"/>
      <c r="P328" s="58"/>
      <c r="Q328" s="58"/>
      <c r="R328" s="58"/>
      <c r="S328" s="58"/>
      <c r="T328" s="58"/>
      <c r="U328" s="58"/>
      <c r="V328" s="58"/>
      <c r="W328" s="58"/>
      <c r="X328" s="58"/>
      <c r="Y328" s="58"/>
      <c r="Z328" s="58"/>
      <c r="AA328" s="58"/>
      <c r="AB328" s="58"/>
      <c r="AC328" s="58"/>
      <c r="AD328" s="58"/>
      <c r="AE328" s="58"/>
      <c r="AF328" s="58"/>
      <c r="AG328" s="58"/>
    </row>
    <row r="329" spans="1:33" ht="15.75" customHeight="1" x14ac:dyDescent="0.2">
      <c r="A329" s="23"/>
      <c r="B329" s="23"/>
      <c r="C329" s="23"/>
      <c r="D329" s="58"/>
      <c r="E329" s="58"/>
      <c r="F329" s="58"/>
      <c r="G329" s="21"/>
      <c r="H329" s="21"/>
      <c r="I329" s="21"/>
      <c r="J329" s="18"/>
      <c r="K329" s="18"/>
      <c r="L329" s="18"/>
      <c r="M329" s="67"/>
      <c r="N329" s="58"/>
      <c r="O329" s="58"/>
      <c r="P329" s="58"/>
      <c r="Q329" s="58"/>
      <c r="R329" s="58"/>
      <c r="S329" s="58"/>
      <c r="T329" s="58"/>
      <c r="U329" s="58"/>
      <c r="V329" s="58"/>
      <c r="W329" s="58"/>
      <c r="X329" s="58"/>
      <c r="Y329" s="58"/>
      <c r="Z329" s="58"/>
      <c r="AA329" s="58"/>
      <c r="AB329" s="58"/>
      <c r="AC329" s="58"/>
      <c r="AD329" s="58"/>
      <c r="AE329" s="58"/>
      <c r="AF329" s="58"/>
      <c r="AG329" s="58"/>
    </row>
    <row r="330" spans="1:33" ht="15.75" customHeight="1" x14ac:dyDescent="0.2">
      <c r="A330" s="23"/>
      <c r="B330" s="23"/>
      <c r="C330" s="23"/>
      <c r="D330" s="58"/>
      <c r="E330" s="58"/>
      <c r="F330" s="58"/>
      <c r="G330" s="21"/>
      <c r="H330" s="21"/>
      <c r="I330" s="21"/>
      <c r="J330" s="18"/>
      <c r="K330" s="18"/>
      <c r="L330" s="18"/>
      <c r="M330" s="67"/>
      <c r="N330" s="58"/>
      <c r="O330" s="58"/>
      <c r="P330" s="58"/>
      <c r="Q330" s="58"/>
      <c r="R330" s="58"/>
      <c r="S330" s="58"/>
      <c r="T330" s="58"/>
      <c r="U330" s="58"/>
      <c r="V330" s="58"/>
      <c r="W330" s="58"/>
      <c r="X330" s="58"/>
      <c r="Y330" s="58"/>
      <c r="Z330" s="58"/>
      <c r="AA330" s="58"/>
      <c r="AB330" s="58"/>
      <c r="AC330" s="58"/>
      <c r="AD330" s="58"/>
      <c r="AE330" s="58"/>
      <c r="AF330" s="58"/>
      <c r="AG330" s="58"/>
    </row>
    <row r="331" spans="1:33" ht="15.75" customHeight="1" x14ac:dyDescent="0.2">
      <c r="A331" s="23"/>
      <c r="B331" s="23"/>
      <c r="C331" s="23"/>
      <c r="D331" s="58"/>
      <c r="E331" s="58"/>
      <c r="F331" s="58"/>
      <c r="G331" s="21"/>
      <c r="H331" s="21"/>
      <c r="I331" s="21"/>
      <c r="J331" s="18"/>
      <c r="K331" s="18"/>
      <c r="L331" s="18"/>
      <c r="M331" s="67"/>
      <c r="N331" s="58"/>
      <c r="O331" s="58"/>
      <c r="P331" s="58"/>
      <c r="Q331" s="58"/>
      <c r="R331" s="58"/>
      <c r="S331" s="58"/>
      <c r="T331" s="58"/>
      <c r="U331" s="58"/>
      <c r="V331" s="58"/>
      <c r="W331" s="58"/>
      <c r="X331" s="58"/>
      <c r="Y331" s="58"/>
      <c r="Z331" s="58"/>
      <c r="AA331" s="58"/>
      <c r="AB331" s="58"/>
      <c r="AC331" s="58"/>
      <c r="AD331" s="58"/>
      <c r="AE331" s="58"/>
      <c r="AF331" s="58"/>
      <c r="AG331" s="58"/>
    </row>
    <row r="332" spans="1:33" ht="15.75" customHeight="1" x14ac:dyDescent="0.2">
      <c r="A332" s="23"/>
      <c r="B332" s="23"/>
      <c r="C332" s="23"/>
      <c r="D332" s="58"/>
      <c r="E332" s="58"/>
      <c r="F332" s="58"/>
      <c r="G332" s="21"/>
      <c r="H332" s="21"/>
      <c r="I332" s="21"/>
      <c r="J332" s="18"/>
      <c r="K332" s="18"/>
      <c r="L332" s="18"/>
      <c r="M332" s="67"/>
      <c r="N332" s="58"/>
      <c r="O332" s="58"/>
      <c r="P332" s="58"/>
      <c r="Q332" s="58"/>
      <c r="R332" s="58"/>
      <c r="S332" s="58"/>
      <c r="T332" s="58"/>
      <c r="U332" s="58"/>
      <c r="V332" s="58"/>
      <c r="W332" s="58"/>
      <c r="X332" s="58"/>
      <c r="Y332" s="58"/>
      <c r="Z332" s="58"/>
      <c r="AA332" s="58"/>
      <c r="AB332" s="58"/>
      <c r="AC332" s="58"/>
      <c r="AD332" s="58"/>
      <c r="AE332" s="58"/>
      <c r="AF332" s="58"/>
      <c r="AG332" s="58"/>
    </row>
    <row r="333" spans="1:33" ht="15.75" customHeight="1" x14ac:dyDescent="0.2">
      <c r="A333" s="23"/>
      <c r="B333" s="23"/>
      <c r="C333" s="23"/>
      <c r="D333" s="58"/>
      <c r="E333" s="58"/>
      <c r="F333" s="58"/>
      <c r="G333" s="21"/>
      <c r="H333" s="21"/>
      <c r="I333" s="21"/>
      <c r="J333" s="18"/>
      <c r="K333" s="18"/>
      <c r="L333" s="18"/>
      <c r="M333" s="67"/>
      <c r="N333" s="58"/>
      <c r="O333" s="58"/>
      <c r="P333" s="58"/>
      <c r="Q333" s="58"/>
      <c r="R333" s="58"/>
      <c r="S333" s="58"/>
      <c r="T333" s="58"/>
      <c r="U333" s="58"/>
      <c r="V333" s="58"/>
      <c r="W333" s="58"/>
      <c r="X333" s="58"/>
      <c r="Y333" s="58"/>
      <c r="Z333" s="58"/>
      <c r="AA333" s="58"/>
      <c r="AB333" s="58"/>
      <c r="AC333" s="58"/>
      <c r="AD333" s="58"/>
      <c r="AE333" s="58"/>
      <c r="AF333" s="58"/>
      <c r="AG333" s="58"/>
    </row>
    <row r="334" spans="1:33" ht="15.75" customHeight="1" x14ac:dyDescent="0.2">
      <c r="A334" s="23"/>
      <c r="B334" s="23"/>
      <c r="C334" s="23"/>
      <c r="D334" s="58"/>
      <c r="E334" s="58"/>
      <c r="F334" s="58"/>
      <c r="G334" s="21"/>
      <c r="H334" s="21"/>
      <c r="I334" s="21"/>
      <c r="J334" s="18"/>
      <c r="K334" s="18"/>
      <c r="L334" s="18"/>
      <c r="M334" s="67"/>
      <c r="N334" s="58"/>
      <c r="O334" s="58"/>
      <c r="P334" s="58"/>
      <c r="Q334" s="58"/>
      <c r="R334" s="58"/>
      <c r="S334" s="58"/>
      <c r="T334" s="58"/>
      <c r="U334" s="58"/>
      <c r="V334" s="58"/>
      <c r="W334" s="58"/>
      <c r="X334" s="58"/>
      <c r="Y334" s="58"/>
      <c r="Z334" s="58"/>
      <c r="AA334" s="58"/>
      <c r="AB334" s="58"/>
      <c r="AC334" s="58"/>
      <c r="AD334" s="58"/>
      <c r="AE334" s="58"/>
      <c r="AF334" s="58"/>
      <c r="AG334" s="58"/>
    </row>
    <row r="335" spans="1:33" ht="15.75" customHeight="1" x14ac:dyDescent="0.2">
      <c r="A335" s="23"/>
      <c r="B335" s="23"/>
      <c r="C335" s="23"/>
      <c r="D335" s="58"/>
      <c r="E335" s="58"/>
      <c r="F335" s="58"/>
      <c r="G335" s="21"/>
      <c r="H335" s="21"/>
      <c r="I335" s="21"/>
      <c r="J335" s="18"/>
      <c r="K335" s="18"/>
      <c r="L335" s="18"/>
      <c r="M335" s="67"/>
      <c r="N335" s="58"/>
      <c r="O335" s="58"/>
      <c r="P335" s="58"/>
      <c r="Q335" s="58"/>
      <c r="R335" s="58"/>
      <c r="S335" s="58"/>
      <c r="T335" s="58"/>
      <c r="U335" s="58"/>
      <c r="V335" s="58"/>
      <c r="W335" s="58"/>
      <c r="X335" s="58"/>
      <c r="Y335" s="58"/>
      <c r="Z335" s="58"/>
      <c r="AA335" s="58"/>
      <c r="AB335" s="58"/>
      <c r="AC335" s="58"/>
      <c r="AD335" s="58"/>
      <c r="AE335" s="58"/>
      <c r="AF335" s="58"/>
      <c r="AG335" s="58"/>
    </row>
    <row r="336" spans="1:33" ht="15.75" customHeight="1" x14ac:dyDescent="0.2">
      <c r="A336" s="23"/>
      <c r="B336" s="23"/>
      <c r="C336" s="23"/>
      <c r="D336" s="58"/>
      <c r="E336" s="58"/>
      <c r="F336" s="58"/>
      <c r="G336" s="21"/>
      <c r="H336" s="21"/>
      <c r="I336" s="21"/>
      <c r="J336" s="18"/>
      <c r="K336" s="18"/>
      <c r="L336" s="18"/>
      <c r="M336" s="67"/>
      <c r="N336" s="58"/>
      <c r="O336" s="58"/>
      <c r="P336" s="58"/>
      <c r="Q336" s="58"/>
      <c r="R336" s="58"/>
      <c r="S336" s="58"/>
      <c r="T336" s="58"/>
      <c r="U336" s="58"/>
      <c r="V336" s="58"/>
      <c r="W336" s="58"/>
      <c r="X336" s="58"/>
      <c r="Y336" s="58"/>
      <c r="Z336" s="58"/>
      <c r="AA336" s="58"/>
      <c r="AB336" s="58"/>
      <c r="AC336" s="58"/>
      <c r="AD336" s="58"/>
      <c r="AE336" s="58"/>
      <c r="AF336" s="58"/>
      <c r="AG336" s="58"/>
    </row>
    <row r="337" spans="1:33" ht="15.75" customHeight="1" x14ac:dyDescent="0.2">
      <c r="A337" s="23"/>
      <c r="B337" s="23"/>
      <c r="C337" s="23"/>
      <c r="D337" s="58"/>
      <c r="E337" s="58"/>
      <c r="F337" s="58"/>
      <c r="G337" s="21"/>
      <c r="H337" s="21"/>
      <c r="I337" s="21"/>
      <c r="J337" s="18"/>
      <c r="K337" s="18"/>
      <c r="L337" s="18"/>
      <c r="M337" s="67"/>
      <c r="N337" s="58"/>
      <c r="O337" s="58"/>
      <c r="P337" s="58"/>
      <c r="Q337" s="58"/>
      <c r="R337" s="58"/>
      <c r="S337" s="58"/>
      <c r="T337" s="58"/>
      <c r="U337" s="58"/>
      <c r="V337" s="58"/>
      <c r="W337" s="58"/>
      <c r="X337" s="58"/>
      <c r="Y337" s="58"/>
      <c r="Z337" s="58"/>
      <c r="AA337" s="58"/>
      <c r="AB337" s="58"/>
      <c r="AC337" s="58"/>
      <c r="AD337" s="58"/>
      <c r="AE337" s="58"/>
      <c r="AF337" s="58"/>
      <c r="AG337" s="58"/>
    </row>
    <row r="338" spans="1:33" ht="15.75" customHeight="1" x14ac:dyDescent="0.2">
      <c r="A338" s="23"/>
      <c r="B338" s="23"/>
      <c r="C338" s="23"/>
      <c r="D338" s="58"/>
      <c r="E338" s="58"/>
      <c r="F338" s="58"/>
      <c r="G338" s="21"/>
      <c r="H338" s="21"/>
      <c r="I338" s="21"/>
      <c r="J338" s="18"/>
      <c r="K338" s="18"/>
      <c r="L338" s="18"/>
      <c r="M338" s="67"/>
      <c r="N338" s="58"/>
      <c r="O338" s="58"/>
      <c r="P338" s="58"/>
      <c r="Q338" s="58"/>
      <c r="R338" s="58"/>
      <c r="S338" s="58"/>
      <c r="T338" s="58"/>
      <c r="U338" s="58"/>
      <c r="V338" s="58"/>
      <c r="W338" s="58"/>
      <c r="X338" s="58"/>
      <c r="Y338" s="58"/>
      <c r="Z338" s="58"/>
      <c r="AA338" s="58"/>
      <c r="AB338" s="58"/>
      <c r="AC338" s="58"/>
      <c r="AD338" s="58"/>
      <c r="AE338" s="58"/>
      <c r="AF338" s="58"/>
      <c r="AG338" s="58"/>
    </row>
    <row r="339" spans="1:33" ht="15.75" customHeight="1" x14ac:dyDescent="0.2">
      <c r="A339" s="23"/>
      <c r="B339" s="23"/>
      <c r="C339" s="23"/>
      <c r="D339" s="58"/>
      <c r="E339" s="58"/>
      <c r="F339" s="58"/>
      <c r="G339" s="21"/>
      <c r="H339" s="21"/>
      <c r="I339" s="21"/>
      <c r="J339" s="18"/>
      <c r="K339" s="18"/>
      <c r="L339" s="18"/>
      <c r="M339" s="67"/>
      <c r="N339" s="58"/>
      <c r="O339" s="58"/>
      <c r="P339" s="58"/>
      <c r="Q339" s="58"/>
      <c r="R339" s="58"/>
      <c r="S339" s="58"/>
      <c r="T339" s="58"/>
      <c r="U339" s="58"/>
      <c r="V339" s="58"/>
      <c r="W339" s="58"/>
      <c r="X339" s="58"/>
      <c r="Y339" s="58"/>
      <c r="Z339" s="58"/>
      <c r="AA339" s="58"/>
      <c r="AB339" s="58"/>
      <c r="AC339" s="58"/>
      <c r="AD339" s="58"/>
      <c r="AE339" s="58"/>
      <c r="AF339" s="58"/>
      <c r="AG339" s="58"/>
    </row>
    <row r="340" spans="1:33" ht="15.75" customHeight="1" x14ac:dyDescent="0.2">
      <c r="A340" s="23"/>
      <c r="B340" s="23"/>
      <c r="C340" s="23"/>
      <c r="D340" s="58"/>
      <c r="E340" s="58"/>
      <c r="F340" s="58"/>
      <c r="G340" s="21"/>
      <c r="H340" s="21"/>
      <c r="I340" s="21"/>
      <c r="J340" s="18"/>
      <c r="K340" s="18"/>
      <c r="L340" s="18"/>
      <c r="M340" s="67"/>
      <c r="N340" s="58"/>
      <c r="O340" s="58"/>
      <c r="P340" s="58"/>
      <c r="Q340" s="58"/>
      <c r="R340" s="58"/>
      <c r="S340" s="58"/>
      <c r="T340" s="58"/>
      <c r="U340" s="58"/>
      <c r="V340" s="58"/>
      <c r="W340" s="58"/>
      <c r="X340" s="58"/>
      <c r="Y340" s="58"/>
      <c r="Z340" s="58"/>
      <c r="AA340" s="58"/>
      <c r="AB340" s="58"/>
      <c r="AC340" s="58"/>
      <c r="AD340" s="58"/>
      <c r="AE340" s="58"/>
      <c r="AF340" s="58"/>
      <c r="AG340" s="58"/>
    </row>
    <row r="341" spans="1:33" ht="15.75" customHeight="1" x14ac:dyDescent="0.2">
      <c r="A341" s="23"/>
      <c r="B341" s="23"/>
      <c r="C341" s="23"/>
      <c r="D341" s="58"/>
      <c r="E341" s="58"/>
      <c r="F341" s="58"/>
      <c r="G341" s="21"/>
      <c r="H341" s="21"/>
      <c r="I341" s="21"/>
      <c r="J341" s="18"/>
      <c r="K341" s="18"/>
      <c r="L341" s="18"/>
      <c r="M341" s="67"/>
      <c r="N341" s="58"/>
      <c r="O341" s="58"/>
      <c r="P341" s="58"/>
      <c r="Q341" s="58"/>
      <c r="R341" s="58"/>
      <c r="S341" s="58"/>
      <c r="T341" s="58"/>
      <c r="U341" s="58"/>
      <c r="V341" s="58"/>
      <c r="W341" s="58"/>
      <c r="X341" s="58"/>
      <c r="Y341" s="58"/>
      <c r="Z341" s="58"/>
      <c r="AA341" s="58"/>
      <c r="AB341" s="58"/>
      <c r="AC341" s="58"/>
      <c r="AD341" s="58"/>
      <c r="AE341" s="58"/>
      <c r="AF341" s="58"/>
      <c r="AG341" s="58"/>
    </row>
    <row r="342" spans="1:33" ht="15.75" customHeight="1" x14ac:dyDescent="0.2">
      <c r="A342" s="23"/>
      <c r="B342" s="23"/>
      <c r="C342" s="23"/>
      <c r="D342" s="58"/>
      <c r="E342" s="58"/>
      <c r="F342" s="58"/>
      <c r="G342" s="21"/>
      <c r="H342" s="21"/>
      <c r="I342" s="21"/>
      <c r="J342" s="18"/>
      <c r="K342" s="18"/>
      <c r="L342" s="18"/>
      <c r="M342" s="67"/>
      <c r="N342" s="58"/>
      <c r="O342" s="58"/>
      <c r="P342" s="58"/>
      <c r="Q342" s="58"/>
      <c r="R342" s="58"/>
      <c r="S342" s="58"/>
      <c r="T342" s="58"/>
      <c r="U342" s="58"/>
      <c r="V342" s="58"/>
      <c r="W342" s="58"/>
      <c r="X342" s="58"/>
      <c r="Y342" s="58"/>
      <c r="Z342" s="58"/>
      <c r="AA342" s="58"/>
      <c r="AB342" s="58"/>
      <c r="AC342" s="58"/>
      <c r="AD342" s="58"/>
      <c r="AE342" s="58"/>
      <c r="AF342" s="58"/>
      <c r="AG342" s="58"/>
    </row>
    <row r="343" spans="1:33" ht="15.75" customHeight="1" x14ac:dyDescent="0.2">
      <c r="A343" s="23"/>
      <c r="B343" s="23"/>
      <c r="C343" s="23"/>
      <c r="D343" s="58"/>
      <c r="E343" s="58"/>
      <c r="F343" s="58"/>
      <c r="G343" s="21"/>
      <c r="H343" s="21"/>
      <c r="I343" s="21"/>
      <c r="J343" s="18"/>
      <c r="K343" s="18"/>
      <c r="L343" s="18"/>
      <c r="M343" s="67"/>
      <c r="N343" s="58"/>
      <c r="O343" s="58"/>
      <c r="P343" s="58"/>
      <c r="Q343" s="58"/>
      <c r="R343" s="58"/>
      <c r="S343" s="58"/>
      <c r="T343" s="58"/>
      <c r="U343" s="58"/>
      <c r="V343" s="58"/>
      <c r="W343" s="58"/>
      <c r="X343" s="58"/>
      <c r="Y343" s="58"/>
      <c r="Z343" s="58"/>
      <c r="AA343" s="58"/>
      <c r="AB343" s="58"/>
      <c r="AC343" s="58"/>
      <c r="AD343" s="58"/>
      <c r="AE343" s="58"/>
      <c r="AF343" s="58"/>
      <c r="AG343" s="58"/>
    </row>
    <row r="344" spans="1:33" ht="15.75" customHeight="1" x14ac:dyDescent="0.2">
      <c r="A344" s="23"/>
      <c r="B344" s="23"/>
      <c r="C344" s="23"/>
      <c r="D344" s="58"/>
      <c r="E344" s="58"/>
      <c r="F344" s="58"/>
      <c r="G344" s="21"/>
      <c r="H344" s="21"/>
      <c r="I344" s="21"/>
      <c r="J344" s="18"/>
      <c r="K344" s="18"/>
      <c r="L344" s="18"/>
      <c r="M344" s="67"/>
      <c r="N344" s="58"/>
      <c r="O344" s="58"/>
      <c r="P344" s="58"/>
      <c r="Q344" s="58"/>
      <c r="R344" s="58"/>
      <c r="S344" s="58"/>
      <c r="T344" s="58"/>
      <c r="U344" s="58"/>
      <c r="V344" s="58"/>
      <c r="W344" s="58"/>
      <c r="X344" s="58"/>
      <c r="Y344" s="58"/>
      <c r="Z344" s="58"/>
      <c r="AA344" s="58"/>
      <c r="AB344" s="58"/>
      <c r="AC344" s="58"/>
      <c r="AD344" s="58"/>
      <c r="AE344" s="58"/>
      <c r="AF344" s="58"/>
      <c r="AG344" s="58"/>
    </row>
    <row r="345" spans="1:33" ht="15.75" customHeight="1" x14ac:dyDescent="0.2">
      <c r="A345" s="23"/>
      <c r="B345" s="23"/>
      <c r="C345" s="23"/>
      <c r="D345" s="58"/>
      <c r="E345" s="58"/>
      <c r="F345" s="58"/>
      <c r="G345" s="21"/>
      <c r="H345" s="21"/>
      <c r="I345" s="21"/>
      <c r="J345" s="18"/>
      <c r="K345" s="18"/>
      <c r="L345" s="18"/>
      <c r="M345" s="67"/>
      <c r="N345" s="58"/>
      <c r="O345" s="58"/>
      <c r="P345" s="58"/>
      <c r="Q345" s="58"/>
      <c r="R345" s="58"/>
      <c r="S345" s="58"/>
      <c r="T345" s="58"/>
      <c r="U345" s="58"/>
      <c r="V345" s="58"/>
      <c r="W345" s="58"/>
      <c r="X345" s="58"/>
      <c r="Y345" s="58"/>
      <c r="Z345" s="58"/>
      <c r="AA345" s="58"/>
      <c r="AB345" s="58"/>
      <c r="AC345" s="58"/>
      <c r="AD345" s="58"/>
      <c r="AE345" s="58"/>
      <c r="AF345" s="58"/>
      <c r="AG345" s="58"/>
    </row>
    <row r="346" spans="1:33" ht="15.75" customHeight="1" x14ac:dyDescent="0.2">
      <c r="A346" s="23"/>
      <c r="B346" s="23"/>
      <c r="C346" s="23"/>
      <c r="D346" s="58"/>
      <c r="E346" s="58"/>
      <c r="F346" s="58"/>
      <c r="G346" s="21"/>
      <c r="H346" s="21"/>
      <c r="I346" s="21"/>
      <c r="J346" s="18"/>
      <c r="K346" s="18"/>
      <c r="L346" s="18"/>
      <c r="M346" s="67"/>
      <c r="N346" s="58"/>
      <c r="O346" s="58"/>
      <c r="P346" s="58"/>
      <c r="Q346" s="58"/>
      <c r="R346" s="58"/>
      <c r="S346" s="58"/>
      <c r="T346" s="58"/>
      <c r="U346" s="58"/>
      <c r="V346" s="58"/>
      <c r="W346" s="58"/>
      <c r="X346" s="58"/>
      <c r="Y346" s="58"/>
      <c r="Z346" s="58"/>
      <c r="AA346" s="58"/>
      <c r="AB346" s="58"/>
      <c r="AC346" s="58"/>
      <c r="AD346" s="58"/>
      <c r="AE346" s="58"/>
      <c r="AF346" s="58"/>
      <c r="AG346" s="58"/>
    </row>
    <row r="347" spans="1:33" ht="15.75" customHeight="1" x14ac:dyDescent="0.2">
      <c r="A347" s="23"/>
      <c r="B347" s="23"/>
      <c r="C347" s="23"/>
      <c r="D347" s="58"/>
      <c r="E347" s="58"/>
      <c r="F347" s="58"/>
      <c r="G347" s="21"/>
      <c r="H347" s="21"/>
      <c r="I347" s="21"/>
      <c r="J347" s="18"/>
      <c r="K347" s="18"/>
      <c r="L347" s="18"/>
      <c r="M347" s="67"/>
      <c r="N347" s="58"/>
      <c r="O347" s="58"/>
      <c r="P347" s="58"/>
      <c r="Q347" s="58"/>
      <c r="R347" s="58"/>
      <c r="S347" s="58"/>
      <c r="T347" s="58"/>
      <c r="U347" s="58"/>
      <c r="V347" s="58"/>
      <c r="W347" s="58"/>
      <c r="X347" s="58"/>
      <c r="Y347" s="58"/>
      <c r="Z347" s="58"/>
      <c r="AA347" s="58"/>
      <c r="AB347" s="58"/>
      <c r="AC347" s="58"/>
      <c r="AD347" s="58"/>
      <c r="AE347" s="58"/>
      <c r="AF347" s="58"/>
      <c r="AG347" s="58"/>
    </row>
    <row r="348" spans="1:33" ht="15.75" customHeight="1" x14ac:dyDescent="0.2">
      <c r="A348" s="23"/>
      <c r="B348" s="23"/>
      <c r="C348" s="23"/>
      <c r="D348" s="58"/>
      <c r="E348" s="58"/>
      <c r="F348" s="58"/>
      <c r="G348" s="21"/>
      <c r="H348" s="21"/>
      <c r="I348" s="21"/>
      <c r="J348" s="18"/>
      <c r="K348" s="18"/>
      <c r="L348" s="18"/>
      <c r="M348" s="67"/>
      <c r="N348" s="58"/>
      <c r="O348" s="58"/>
      <c r="P348" s="58"/>
      <c r="Q348" s="58"/>
      <c r="R348" s="58"/>
      <c r="S348" s="58"/>
      <c r="T348" s="58"/>
      <c r="U348" s="58"/>
      <c r="V348" s="58"/>
      <c r="W348" s="58"/>
      <c r="X348" s="58"/>
      <c r="Y348" s="58"/>
      <c r="Z348" s="58"/>
      <c r="AA348" s="58"/>
      <c r="AB348" s="58"/>
      <c r="AC348" s="58"/>
      <c r="AD348" s="58"/>
      <c r="AE348" s="58"/>
      <c r="AF348" s="58"/>
      <c r="AG348" s="58"/>
    </row>
    <row r="349" spans="1:33" ht="15.75" customHeight="1" x14ac:dyDescent="0.2">
      <c r="A349" s="23"/>
      <c r="B349" s="23"/>
      <c r="C349" s="23"/>
      <c r="D349" s="58"/>
      <c r="E349" s="58"/>
      <c r="F349" s="58"/>
      <c r="G349" s="21"/>
      <c r="H349" s="21"/>
      <c r="I349" s="21"/>
      <c r="J349" s="18"/>
      <c r="K349" s="18"/>
      <c r="L349" s="18"/>
      <c r="M349" s="67"/>
      <c r="N349" s="58"/>
      <c r="O349" s="58"/>
      <c r="P349" s="58"/>
      <c r="Q349" s="58"/>
      <c r="R349" s="58"/>
      <c r="S349" s="58"/>
      <c r="T349" s="58"/>
      <c r="U349" s="58"/>
      <c r="V349" s="58"/>
      <c r="W349" s="58"/>
      <c r="X349" s="58"/>
      <c r="Y349" s="58"/>
      <c r="Z349" s="58"/>
      <c r="AA349" s="58"/>
      <c r="AB349" s="58"/>
      <c r="AC349" s="58"/>
      <c r="AD349" s="58"/>
      <c r="AE349" s="58"/>
      <c r="AF349" s="58"/>
      <c r="AG349" s="58"/>
    </row>
    <row r="350" spans="1:33" ht="15.75" customHeight="1" x14ac:dyDescent="0.2">
      <c r="A350" s="23"/>
      <c r="B350" s="23"/>
      <c r="C350" s="23"/>
      <c r="D350" s="58"/>
      <c r="E350" s="58"/>
      <c r="F350" s="58"/>
      <c r="G350" s="21"/>
      <c r="H350" s="21"/>
      <c r="I350" s="21"/>
      <c r="J350" s="18"/>
      <c r="K350" s="18"/>
      <c r="L350" s="18"/>
      <c r="M350" s="67"/>
      <c r="N350" s="58"/>
      <c r="O350" s="58"/>
      <c r="P350" s="58"/>
      <c r="Q350" s="58"/>
      <c r="R350" s="58"/>
      <c r="S350" s="58"/>
      <c r="T350" s="58"/>
      <c r="U350" s="58"/>
      <c r="V350" s="58"/>
      <c r="W350" s="58"/>
      <c r="X350" s="58"/>
      <c r="Y350" s="58"/>
      <c r="Z350" s="58"/>
      <c r="AA350" s="58"/>
      <c r="AB350" s="58"/>
      <c r="AC350" s="58"/>
      <c r="AD350" s="58"/>
      <c r="AE350" s="58"/>
      <c r="AF350" s="58"/>
      <c r="AG350" s="58"/>
    </row>
    <row r="351" spans="1:33" ht="15.75" customHeight="1" x14ac:dyDescent="0.2">
      <c r="A351" s="23"/>
      <c r="B351" s="23"/>
      <c r="C351" s="23"/>
      <c r="D351" s="58"/>
      <c r="E351" s="58"/>
      <c r="F351" s="58"/>
      <c r="G351" s="21"/>
      <c r="H351" s="21"/>
      <c r="I351" s="21"/>
      <c r="J351" s="18"/>
      <c r="K351" s="18"/>
      <c r="L351" s="18"/>
      <c r="M351" s="67"/>
      <c r="N351" s="58"/>
      <c r="O351" s="58"/>
      <c r="P351" s="58"/>
      <c r="Q351" s="58"/>
      <c r="R351" s="58"/>
      <c r="S351" s="58"/>
      <c r="T351" s="58"/>
      <c r="U351" s="58"/>
      <c r="V351" s="58"/>
      <c r="W351" s="58"/>
      <c r="X351" s="58"/>
      <c r="Y351" s="58"/>
      <c r="Z351" s="58"/>
      <c r="AA351" s="58"/>
      <c r="AB351" s="58"/>
      <c r="AC351" s="58"/>
      <c r="AD351" s="58"/>
      <c r="AE351" s="58"/>
      <c r="AF351" s="58"/>
      <c r="AG351" s="58"/>
    </row>
    <row r="352" spans="1:33" ht="15.75" customHeight="1" x14ac:dyDescent="0.2">
      <c r="A352" s="23"/>
      <c r="B352" s="23"/>
      <c r="C352" s="23"/>
      <c r="D352" s="58"/>
      <c r="E352" s="58"/>
      <c r="F352" s="58"/>
      <c r="G352" s="21"/>
      <c r="H352" s="21"/>
      <c r="I352" s="21"/>
      <c r="J352" s="18"/>
      <c r="K352" s="18"/>
      <c r="L352" s="18"/>
      <c r="M352" s="67"/>
      <c r="N352" s="58"/>
      <c r="O352" s="58"/>
      <c r="P352" s="58"/>
      <c r="Q352" s="58"/>
      <c r="R352" s="58"/>
      <c r="S352" s="58"/>
      <c r="T352" s="58"/>
      <c r="U352" s="58"/>
      <c r="V352" s="58"/>
      <c r="W352" s="58"/>
      <c r="X352" s="58"/>
      <c r="Y352" s="58"/>
      <c r="Z352" s="58"/>
      <c r="AA352" s="58"/>
      <c r="AB352" s="58"/>
      <c r="AC352" s="58"/>
      <c r="AD352" s="58"/>
      <c r="AE352" s="58"/>
      <c r="AF352" s="58"/>
      <c r="AG352" s="58"/>
    </row>
    <row r="353" spans="1:33" ht="15.75" customHeight="1" x14ac:dyDescent="0.2">
      <c r="A353" s="23"/>
      <c r="B353" s="23"/>
      <c r="C353" s="23"/>
      <c r="D353" s="58"/>
      <c r="E353" s="58"/>
      <c r="F353" s="58"/>
      <c r="G353" s="21"/>
      <c r="H353" s="21"/>
      <c r="I353" s="21"/>
      <c r="J353" s="18"/>
      <c r="K353" s="18"/>
      <c r="L353" s="18"/>
      <c r="M353" s="67"/>
      <c r="N353" s="58"/>
      <c r="O353" s="58"/>
      <c r="P353" s="58"/>
      <c r="Q353" s="58"/>
      <c r="R353" s="58"/>
      <c r="S353" s="58"/>
      <c r="T353" s="58"/>
      <c r="U353" s="58"/>
      <c r="V353" s="58"/>
      <c r="W353" s="58"/>
      <c r="X353" s="58"/>
      <c r="Y353" s="58"/>
      <c r="Z353" s="58"/>
      <c r="AA353" s="58"/>
      <c r="AB353" s="58"/>
      <c r="AC353" s="58"/>
      <c r="AD353" s="58"/>
      <c r="AE353" s="58"/>
      <c r="AF353" s="58"/>
      <c r="AG353" s="58"/>
    </row>
    <row r="354" spans="1:33" ht="15.75" customHeight="1" x14ac:dyDescent="0.2">
      <c r="A354" s="23"/>
      <c r="B354" s="23"/>
      <c r="C354" s="23"/>
      <c r="D354" s="58"/>
      <c r="E354" s="58"/>
      <c r="F354" s="58"/>
      <c r="G354" s="21"/>
      <c r="H354" s="21"/>
      <c r="I354" s="21"/>
      <c r="J354" s="18"/>
      <c r="K354" s="18"/>
      <c r="L354" s="18"/>
      <c r="M354" s="67"/>
      <c r="N354" s="58"/>
      <c r="O354" s="58"/>
      <c r="P354" s="58"/>
      <c r="Q354" s="58"/>
      <c r="R354" s="58"/>
      <c r="S354" s="58"/>
      <c r="T354" s="58"/>
      <c r="U354" s="58"/>
      <c r="V354" s="58"/>
      <c r="W354" s="58"/>
      <c r="X354" s="58"/>
      <c r="Y354" s="58"/>
      <c r="Z354" s="58"/>
      <c r="AA354" s="58"/>
      <c r="AB354" s="58"/>
      <c r="AC354" s="58"/>
      <c r="AD354" s="58"/>
      <c r="AE354" s="58"/>
      <c r="AF354" s="58"/>
      <c r="AG354" s="58"/>
    </row>
    <row r="355" spans="1:33" ht="15.75" customHeight="1" x14ac:dyDescent="0.2">
      <c r="A355" s="23"/>
      <c r="B355" s="23"/>
      <c r="C355" s="23"/>
      <c r="D355" s="58"/>
      <c r="E355" s="58"/>
      <c r="F355" s="58"/>
      <c r="G355" s="21"/>
      <c r="H355" s="21"/>
      <c r="I355" s="21"/>
      <c r="J355" s="18"/>
      <c r="K355" s="18"/>
      <c r="L355" s="18"/>
      <c r="M355" s="67"/>
      <c r="N355" s="58"/>
      <c r="O355" s="58"/>
      <c r="P355" s="58"/>
      <c r="Q355" s="58"/>
      <c r="R355" s="58"/>
      <c r="S355" s="58"/>
      <c r="T355" s="58"/>
      <c r="U355" s="58"/>
      <c r="V355" s="58"/>
      <c r="W355" s="58"/>
      <c r="X355" s="58"/>
      <c r="Y355" s="58"/>
      <c r="Z355" s="58"/>
      <c r="AA355" s="58"/>
      <c r="AB355" s="58"/>
      <c r="AC355" s="58"/>
      <c r="AD355" s="58"/>
      <c r="AE355" s="58"/>
      <c r="AF355" s="58"/>
      <c r="AG355" s="58"/>
    </row>
    <row r="356" spans="1:33" ht="15.75" customHeight="1" x14ac:dyDescent="0.2">
      <c r="A356" s="23"/>
      <c r="B356" s="23"/>
      <c r="C356" s="23"/>
      <c r="D356" s="58"/>
      <c r="E356" s="58"/>
      <c r="F356" s="58"/>
      <c r="G356" s="21"/>
      <c r="H356" s="21"/>
      <c r="I356" s="21"/>
      <c r="J356" s="18"/>
      <c r="K356" s="18"/>
      <c r="L356" s="18"/>
      <c r="M356" s="67"/>
      <c r="N356" s="58"/>
      <c r="O356" s="58"/>
      <c r="P356" s="58"/>
      <c r="Q356" s="58"/>
      <c r="R356" s="58"/>
      <c r="S356" s="58"/>
      <c r="T356" s="58"/>
      <c r="U356" s="58"/>
      <c r="V356" s="58"/>
      <c r="W356" s="58"/>
      <c r="X356" s="58"/>
      <c r="Y356" s="58"/>
      <c r="Z356" s="58"/>
      <c r="AA356" s="58"/>
      <c r="AB356" s="58"/>
      <c r="AC356" s="58"/>
      <c r="AD356" s="58"/>
      <c r="AE356" s="58"/>
      <c r="AF356" s="58"/>
      <c r="AG356" s="58"/>
    </row>
    <row r="357" spans="1:33" ht="15.75" customHeight="1" x14ac:dyDescent="0.2">
      <c r="A357" s="23"/>
      <c r="B357" s="23"/>
      <c r="C357" s="23"/>
      <c r="D357" s="58"/>
      <c r="E357" s="58"/>
      <c r="F357" s="58"/>
      <c r="G357" s="21"/>
      <c r="H357" s="21"/>
      <c r="I357" s="21"/>
      <c r="J357" s="18"/>
      <c r="K357" s="18"/>
      <c r="L357" s="18"/>
      <c r="M357" s="67"/>
      <c r="N357" s="58"/>
      <c r="O357" s="58"/>
      <c r="P357" s="58"/>
      <c r="Q357" s="58"/>
      <c r="R357" s="58"/>
      <c r="S357" s="58"/>
      <c r="T357" s="58"/>
      <c r="U357" s="58"/>
      <c r="V357" s="58"/>
      <c r="W357" s="58"/>
      <c r="X357" s="58"/>
      <c r="Y357" s="58"/>
      <c r="Z357" s="58"/>
      <c r="AA357" s="58"/>
      <c r="AB357" s="58"/>
      <c r="AC357" s="58"/>
      <c r="AD357" s="58"/>
      <c r="AE357" s="58"/>
      <c r="AF357" s="58"/>
      <c r="AG357" s="58"/>
    </row>
    <row r="358" spans="1:33" ht="15.75" customHeight="1" x14ac:dyDescent="0.2">
      <c r="A358" s="23"/>
      <c r="B358" s="23"/>
      <c r="C358" s="23"/>
      <c r="D358" s="58"/>
      <c r="E358" s="58"/>
      <c r="F358" s="58"/>
      <c r="G358" s="21"/>
      <c r="H358" s="21"/>
      <c r="I358" s="21"/>
      <c r="J358" s="18"/>
      <c r="K358" s="18"/>
      <c r="L358" s="18"/>
      <c r="M358" s="67"/>
      <c r="N358" s="58"/>
      <c r="O358" s="58"/>
      <c r="P358" s="58"/>
      <c r="Q358" s="58"/>
      <c r="R358" s="58"/>
      <c r="S358" s="58"/>
      <c r="T358" s="58"/>
      <c r="U358" s="58"/>
      <c r="V358" s="58"/>
      <c r="W358" s="58"/>
      <c r="X358" s="58"/>
      <c r="Y358" s="58"/>
      <c r="Z358" s="58"/>
      <c r="AA358" s="58"/>
      <c r="AB358" s="58"/>
      <c r="AC358" s="58"/>
      <c r="AD358" s="58"/>
      <c r="AE358" s="58"/>
      <c r="AF358" s="58"/>
      <c r="AG358" s="58"/>
    </row>
    <row r="359" spans="1:33" ht="15.75" customHeight="1" x14ac:dyDescent="0.2">
      <c r="A359" s="23"/>
      <c r="B359" s="23"/>
      <c r="C359" s="23"/>
      <c r="D359" s="58"/>
      <c r="E359" s="58"/>
      <c r="F359" s="58"/>
      <c r="G359" s="21"/>
      <c r="H359" s="21"/>
      <c r="I359" s="21"/>
      <c r="J359" s="18"/>
      <c r="K359" s="18"/>
      <c r="L359" s="18"/>
      <c r="M359" s="67"/>
      <c r="N359" s="58"/>
      <c r="O359" s="58"/>
      <c r="P359" s="58"/>
      <c r="Q359" s="58"/>
      <c r="R359" s="58"/>
      <c r="S359" s="58"/>
      <c r="T359" s="58"/>
      <c r="U359" s="58"/>
      <c r="V359" s="58"/>
      <c r="W359" s="58"/>
      <c r="X359" s="58"/>
      <c r="Y359" s="58"/>
      <c r="Z359" s="58"/>
      <c r="AA359" s="58"/>
      <c r="AB359" s="58"/>
      <c r="AC359" s="58"/>
      <c r="AD359" s="58"/>
      <c r="AE359" s="58"/>
      <c r="AF359" s="58"/>
      <c r="AG359" s="58"/>
    </row>
    <row r="360" spans="1:33" ht="15.75" customHeight="1" x14ac:dyDescent="0.2">
      <c r="A360" s="23"/>
      <c r="B360" s="23"/>
      <c r="C360" s="23"/>
      <c r="D360" s="58"/>
      <c r="E360" s="58"/>
      <c r="F360" s="58"/>
      <c r="G360" s="21"/>
      <c r="H360" s="21"/>
      <c r="I360" s="21"/>
      <c r="J360" s="18"/>
      <c r="K360" s="18"/>
      <c r="L360" s="18"/>
      <c r="M360" s="67"/>
      <c r="N360" s="58"/>
      <c r="O360" s="58"/>
      <c r="P360" s="58"/>
      <c r="Q360" s="58"/>
      <c r="R360" s="58"/>
      <c r="S360" s="58"/>
      <c r="T360" s="58"/>
      <c r="U360" s="58"/>
      <c r="V360" s="58"/>
      <c r="W360" s="58"/>
      <c r="X360" s="58"/>
      <c r="Y360" s="58"/>
      <c r="Z360" s="58"/>
      <c r="AA360" s="58"/>
      <c r="AB360" s="58"/>
      <c r="AC360" s="58"/>
      <c r="AD360" s="58"/>
      <c r="AE360" s="58"/>
      <c r="AF360" s="58"/>
      <c r="AG360" s="58"/>
    </row>
    <row r="361" spans="1:33" ht="15.75" customHeight="1" x14ac:dyDescent="0.2">
      <c r="A361" s="23"/>
      <c r="B361" s="23"/>
      <c r="C361" s="23"/>
      <c r="D361" s="58"/>
      <c r="E361" s="58"/>
      <c r="F361" s="58"/>
      <c r="G361" s="21"/>
      <c r="H361" s="21"/>
      <c r="I361" s="21"/>
      <c r="J361" s="18"/>
      <c r="K361" s="18"/>
      <c r="L361" s="18"/>
      <c r="M361" s="67"/>
      <c r="N361" s="58"/>
      <c r="O361" s="58"/>
      <c r="P361" s="58"/>
      <c r="Q361" s="58"/>
      <c r="R361" s="58"/>
      <c r="S361" s="58"/>
      <c r="T361" s="58"/>
      <c r="U361" s="58"/>
      <c r="V361" s="58"/>
      <c r="W361" s="58"/>
      <c r="X361" s="58"/>
      <c r="Y361" s="58"/>
      <c r="Z361" s="58"/>
      <c r="AA361" s="58"/>
      <c r="AB361" s="58"/>
      <c r="AC361" s="58"/>
      <c r="AD361" s="58"/>
      <c r="AE361" s="58"/>
      <c r="AF361" s="58"/>
      <c r="AG361" s="58"/>
    </row>
    <row r="362" spans="1:33" ht="15.75" customHeight="1" x14ac:dyDescent="0.2">
      <c r="A362" s="23"/>
      <c r="B362" s="23"/>
      <c r="C362" s="23"/>
      <c r="D362" s="58"/>
      <c r="E362" s="58"/>
      <c r="F362" s="58"/>
      <c r="G362" s="21"/>
      <c r="H362" s="21"/>
      <c r="I362" s="21"/>
      <c r="J362" s="18"/>
      <c r="K362" s="18"/>
      <c r="L362" s="18"/>
      <c r="M362" s="67"/>
      <c r="N362" s="58"/>
      <c r="O362" s="58"/>
      <c r="P362" s="58"/>
      <c r="Q362" s="58"/>
      <c r="R362" s="58"/>
      <c r="S362" s="58"/>
      <c r="T362" s="58"/>
      <c r="U362" s="58"/>
      <c r="V362" s="58"/>
      <c r="W362" s="58"/>
      <c r="X362" s="58"/>
      <c r="Y362" s="58"/>
      <c r="Z362" s="58"/>
      <c r="AA362" s="58"/>
      <c r="AB362" s="58"/>
      <c r="AC362" s="58"/>
      <c r="AD362" s="58"/>
      <c r="AE362" s="58"/>
      <c r="AF362" s="58"/>
      <c r="AG362" s="58"/>
    </row>
    <row r="363" spans="1:33" ht="15.75" customHeight="1" x14ac:dyDescent="0.2">
      <c r="A363" s="23"/>
      <c r="B363" s="23"/>
      <c r="C363" s="23"/>
      <c r="D363" s="58"/>
      <c r="E363" s="58"/>
      <c r="F363" s="58"/>
      <c r="G363" s="21"/>
      <c r="H363" s="21"/>
      <c r="I363" s="21"/>
      <c r="J363" s="18"/>
      <c r="K363" s="18"/>
      <c r="L363" s="18"/>
      <c r="M363" s="67"/>
      <c r="N363" s="58"/>
      <c r="O363" s="58"/>
      <c r="P363" s="58"/>
      <c r="Q363" s="58"/>
      <c r="R363" s="58"/>
      <c r="S363" s="58"/>
      <c r="T363" s="58"/>
      <c r="U363" s="58"/>
      <c r="V363" s="58"/>
      <c r="W363" s="58"/>
      <c r="X363" s="58"/>
      <c r="Y363" s="58"/>
      <c r="Z363" s="58"/>
      <c r="AA363" s="58"/>
      <c r="AB363" s="58"/>
      <c r="AC363" s="58"/>
      <c r="AD363" s="58"/>
      <c r="AE363" s="58"/>
      <c r="AF363" s="58"/>
      <c r="AG363" s="58"/>
    </row>
    <row r="364" spans="1:33" ht="15.75" customHeight="1" x14ac:dyDescent="0.2">
      <c r="A364" s="23"/>
      <c r="B364" s="23"/>
      <c r="C364" s="23"/>
      <c r="D364" s="58"/>
      <c r="E364" s="58"/>
      <c r="F364" s="58"/>
      <c r="G364" s="21"/>
      <c r="H364" s="21"/>
      <c r="I364" s="21"/>
      <c r="J364" s="18"/>
      <c r="K364" s="18"/>
      <c r="L364" s="18"/>
      <c r="M364" s="67"/>
      <c r="N364" s="58"/>
      <c r="O364" s="58"/>
      <c r="P364" s="58"/>
      <c r="Q364" s="58"/>
      <c r="R364" s="58"/>
      <c r="S364" s="58"/>
      <c r="T364" s="58"/>
      <c r="U364" s="58"/>
      <c r="V364" s="58"/>
      <c r="W364" s="58"/>
      <c r="X364" s="58"/>
      <c r="Y364" s="58"/>
      <c r="Z364" s="58"/>
      <c r="AA364" s="58"/>
      <c r="AB364" s="58"/>
      <c r="AC364" s="58"/>
      <c r="AD364" s="58"/>
      <c r="AE364" s="58"/>
      <c r="AF364" s="58"/>
      <c r="AG364" s="58"/>
    </row>
    <row r="365" spans="1:33" ht="15.75" customHeight="1" x14ac:dyDescent="0.2">
      <c r="A365" s="23"/>
      <c r="B365" s="23"/>
      <c r="C365" s="23"/>
      <c r="D365" s="58"/>
      <c r="E365" s="58"/>
      <c r="F365" s="58"/>
      <c r="G365" s="21"/>
      <c r="H365" s="21"/>
      <c r="I365" s="21"/>
      <c r="J365" s="18"/>
      <c r="K365" s="18"/>
      <c r="L365" s="18"/>
      <c r="M365" s="67"/>
      <c r="N365" s="58"/>
      <c r="O365" s="58"/>
      <c r="P365" s="58"/>
      <c r="Q365" s="58"/>
      <c r="R365" s="58"/>
      <c r="S365" s="58"/>
      <c r="T365" s="58"/>
      <c r="U365" s="58"/>
      <c r="V365" s="58"/>
      <c r="W365" s="58"/>
      <c r="X365" s="58"/>
      <c r="Y365" s="58"/>
      <c r="Z365" s="58"/>
      <c r="AA365" s="58"/>
      <c r="AB365" s="58"/>
      <c r="AC365" s="58"/>
      <c r="AD365" s="58"/>
      <c r="AE365" s="58"/>
      <c r="AF365" s="58"/>
      <c r="AG365" s="58"/>
    </row>
    <row r="366" spans="1:33" ht="15.75" customHeight="1" x14ac:dyDescent="0.2">
      <c r="A366" s="23"/>
      <c r="B366" s="23"/>
      <c r="C366" s="23"/>
      <c r="D366" s="58"/>
      <c r="E366" s="58"/>
      <c r="F366" s="58"/>
      <c r="G366" s="21"/>
      <c r="H366" s="21"/>
      <c r="I366" s="21"/>
      <c r="J366" s="18"/>
      <c r="K366" s="18"/>
      <c r="L366" s="18"/>
      <c r="M366" s="67"/>
      <c r="N366" s="58"/>
      <c r="O366" s="58"/>
      <c r="P366" s="58"/>
      <c r="Q366" s="58"/>
      <c r="R366" s="58"/>
      <c r="S366" s="58"/>
      <c r="T366" s="58"/>
      <c r="U366" s="58"/>
      <c r="V366" s="58"/>
      <c r="W366" s="58"/>
      <c r="X366" s="58"/>
      <c r="Y366" s="58"/>
      <c r="Z366" s="58"/>
      <c r="AA366" s="58"/>
      <c r="AB366" s="58"/>
      <c r="AC366" s="58"/>
      <c r="AD366" s="58"/>
      <c r="AE366" s="58"/>
      <c r="AF366" s="58"/>
      <c r="AG366" s="58"/>
    </row>
    <row r="367" spans="1:33" ht="15.75" customHeight="1" x14ac:dyDescent="0.2">
      <c r="A367" s="23"/>
      <c r="B367" s="23"/>
      <c r="C367" s="23"/>
      <c r="D367" s="58"/>
      <c r="E367" s="58"/>
      <c r="F367" s="58"/>
      <c r="G367" s="21"/>
      <c r="H367" s="21"/>
      <c r="I367" s="21"/>
      <c r="J367" s="18"/>
      <c r="K367" s="18"/>
      <c r="L367" s="18"/>
      <c r="M367" s="67"/>
      <c r="N367" s="58"/>
      <c r="O367" s="58"/>
      <c r="P367" s="58"/>
      <c r="Q367" s="58"/>
      <c r="R367" s="58"/>
      <c r="S367" s="58"/>
      <c r="T367" s="58"/>
      <c r="U367" s="58"/>
      <c r="V367" s="58"/>
      <c r="W367" s="58"/>
      <c r="X367" s="58"/>
      <c r="Y367" s="58"/>
      <c r="Z367" s="58"/>
      <c r="AA367" s="58"/>
      <c r="AB367" s="58"/>
      <c r="AC367" s="58"/>
      <c r="AD367" s="58"/>
      <c r="AE367" s="58"/>
      <c r="AF367" s="58"/>
      <c r="AG367" s="58"/>
    </row>
    <row r="368" spans="1:33" ht="15.75" customHeight="1" x14ac:dyDescent="0.2">
      <c r="A368" s="23"/>
      <c r="B368" s="23"/>
      <c r="C368" s="23"/>
      <c r="D368" s="58"/>
      <c r="E368" s="58"/>
      <c r="F368" s="58"/>
      <c r="G368" s="21"/>
      <c r="H368" s="21"/>
      <c r="I368" s="21"/>
      <c r="J368" s="18"/>
      <c r="K368" s="18"/>
      <c r="L368" s="18"/>
      <c r="M368" s="67"/>
      <c r="N368" s="58"/>
      <c r="O368" s="58"/>
      <c r="P368" s="58"/>
      <c r="Q368" s="58"/>
      <c r="R368" s="58"/>
      <c r="S368" s="58"/>
      <c r="T368" s="58"/>
      <c r="U368" s="58"/>
      <c r="V368" s="58"/>
      <c r="W368" s="58"/>
      <c r="X368" s="58"/>
      <c r="Y368" s="58"/>
      <c r="Z368" s="58"/>
      <c r="AA368" s="58"/>
      <c r="AB368" s="58"/>
      <c r="AC368" s="58"/>
      <c r="AD368" s="58"/>
      <c r="AE368" s="58"/>
      <c r="AF368" s="58"/>
      <c r="AG368" s="58"/>
    </row>
    <row r="369" spans="1:33" ht="15.75" customHeight="1" x14ac:dyDescent="0.2">
      <c r="A369" s="23"/>
      <c r="B369" s="23"/>
      <c r="C369" s="23"/>
      <c r="D369" s="58"/>
      <c r="E369" s="58"/>
      <c r="F369" s="58"/>
      <c r="G369" s="21"/>
      <c r="H369" s="21"/>
      <c r="I369" s="21"/>
      <c r="J369" s="18"/>
      <c r="K369" s="18"/>
      <c r="L369" s="18"/>
      <c r="M369" s="67"/>
      <c r="N369" s="58"/>
      <c r="O369" s="58"/>
      <c r="P369" s="58"/>
      <c r="Q369" s="58"/>
      <c r="R369" s="58"/>
      <c r="S369" s="58"/>
      <c r="T369" s="58"/>
      <c r="U369" s="58"/>
      <c r="V369" s="58"/>
      <c r="W369" s="58"/>
      <c r="X369" s="58"/>
      <c r="Y369" s="58"/>
      <c r="Z369" s="58"/>
      <c r="AA369" s="58"/>
      <c r="AB369" s="58"/>
      <c r="AC369" s="58"/>
      <c r="AD369" s="58"/>
      <c r="AE369" s="58"/>
      <c r="AF369" s="58"/>
      <c r="AG369" s="58"/>
    </row>
    <row r="370" spans="1:33" ht="15.75" customHeight="1" x14ac:dyDescent="0.2">
      <c r="A370" s="23"/>
      <c r="B370" s="23"/>
      <c r="C370" s="23"/>
      <c r="D370" s="58"/>
      <c r="E370" s="58"/>
      <c r="F370" s="58"/>
      <c r="G370" s="21"/>
      <c r="H370" s="21"/>
      <c r="I370" s="21"/>
      <c r="J370" s="18"/>
      <c r="K370" s="18"/>
      <c r="L370" s="18"/>
      <c r="M370" s="67"/>
      <c r="N370" s="58"/>
      <c r="O370" s="58"/>
      <c r="P370" s="58"/>
      <c r="Q370" s="58"/>
      <c r="R370" s="58"/>
      <c r="S370" s="58"/>
      <c r="T370" s="58"/>
      <c r="U370" s="58"/>
      <c r="V370" s="58"/>
      <c r="W370" s="58"/>
      <c r="X370" s="58"/>
      <c r="Y370" s="58"/>
      <c r="Z370" s="58"/>
      <c r="AA370" s="58"/>
      <c r="AB370" s="58"/>
      <c r="AC370" s="58"/>
      <c r="AD370" s="58"/>
      <c r="AE370" s="58"/>
      <c r="AF370" s="58"/>
      <c r="AG370" s="58"/>
    </row>
    <row r="371" spans="1:33" ht="15.75" customHeight="1" x14ac:dyDescent="0.2">
      <c r="A371" s="23"/>
      <c r="B371" s="23"/>
      <c r="C371" s="23"/>
      <c r="D371" s="58"/>
      <c r="E371" s="58"/>
      <c r="F371" s="58"/>
      <c r="G371" s="21"/>
      <c r="H371" s="21"/>
      <c r="I371" s="21"/>
      <c r="J371" s="18"/>
      <c r="K371" s="18"/>
      <c r="L371" s="18"/>
      <c r="M371" s="67"/>
      <c r="N371" s="58"/>
      <c r="O371" s="58"/>
      <c r="P371" s="58"/>
      <c r="Q371" s="58"/>
      <c r="R371" s="58"/>
      <c r="S371" s="58"/>
      <c r="T371" s="58"/>
      <c r="U371" s="58"/>
      <c r="V371" s="58"/>
      <c r="W371" s="58"/>
      <c r="X371" s="58"/>
      <c r="Y371" s="58"/>
      <c r="Z371" s="58"/>
      <c r="AA371" s="58"/>
      <c r="AB371" s="58"/>
      <c r="AC371" s="58"/>
      <c r="AD371" s="58"/>
      <c r="AE371" s="58"/>
      <c r="AF371" s="58"/>
      <c r="AG371" s="58"/>
    </row>
    <row r="372" spans="1:33" ht="15.75" customHeight="1" x14ac:dyDescent="0.2">
      <c r="A372" s="23"/>
      <c r="B372" s="23"/>
      <c r="C372" s="23"/>
      <c r="D372" s="58"/>
      <c r="E372" s="58"/>
      <c r="F372" s="58"/>
      <c r="G372" s="21"/>
      <c r="H372" s="21"/>
      <c r="I372" s="21"/>
      <c r="J372" s="18"/>
      <c r="K372" s="18"/>
      <c r="L372" s="18"/>
      <c r="M372" s="67"/>
      <c r="N372" s="58"/>
      <c r="O372" s="58"/>
      <c r="P372" s="58"/>
      <c r="Q372" s="58"/>
      <c r="R372" s="58"/>
      <c r="S372" s="58"/>
      <c r="T372" s="58"/>
      <c r="U372" s="58"/>
      <c r="V372" s="58"/>
      <c r="W372" s="58"/>
      <c r="X372" s="58"/>
      <c r="Y372" s="58"/>
      <c r="Z372" s="58"/>
      <c r="AA372" s="58"/>
      <c r="AB372" s="58"/>
      <c r="AC372" s="58"/>
      <c r="AD372" s="58"/>
      <c r="AE372" s="58"/>
      <c r="AF372" s="58"/>
      <c r="AG372" s="58"/>
    </row>
    <row r="373" spans="1:33" ht="15.75" customHeight="1" x14ac:dyDescent="0.2">
      <c r="A373" s="23"/>
      <c r="B373" s="23"/>
      <c r="C373" s="23"/>
      <c r="D373" s="58"/>
      <c r="E373" s="58"/>
      <c r="F373" s="58"/>
      <c r="G373" s="21"/>
      <c r="H373" s="21"/>
      <c r="I373" s="21"/>
      <c r="J373" s="18"/>
      <c r="K373" s="18"/>
      <c r="L373" s="18"/>
      <c r="M373" s="67"/>
      <c r="N373" s="58"/>
      <c r="O373" s="58"/>
      <c r="P373" s="58"/>
      <c r="Q373" s="58"/>
      <c r="R373" s="58"/>
      <c r="S373" s="58"/>
      <c r="T373" s="58"/>
      <c r="U373" s="58"/>
      <c r="V373" s="58"/>
      <c r="W373" s="58"/>
      <c r="X373" s="58"/>
      <c r="Y373" s="58"/>
      <c r="Z373" s="58"/>
      <c r="AA373" s="58"/>
      <c r="AB373" s="58"/>
      <c r="AC373" s="58"/>
      <c r="AD373" s="58"/>
      <c r="AE373" s="58"/>
      <c r="AF373" s="58"/>
      <c r="AG373" s="58"/>
    </row>
    <row r="374" spans="1:33" ht="15.75" customHeight="1" x14ac:dyDescent="0.2">
      <c r="A374" s="23"/>
      <c r="B374" s="23"/>
      <c r="C374" s="23"/>
      <c r="D374" s="58"/>
      <c r="E374" s="58"/>
      <c r="F374" s="58"/>
      <c r="G374" s="21"/>
      <c r="H374" s="21"/>
      <c r="I374" s="21"/>
      <c r="J374" s="18"/>
      <c r="K374" s="18"/>
      <c r="L374" s="18"/>
      <c r="M374" s="67"/>
      <c r="N374" s="58"/>
      <c r="O374" s="58"/>
      <c r="P374" s="58"/>
      <c r="Q374" s="58"/>
      <c r="R374" s="58"/>
      <c r="S374" s="58"/>
      <c r="T374" s="58"/>
      <c r="U374" s="58"/>
      <c r="V374" s="58"/>
      <c r="W374" s="58"/>
      <c r="X374" s="58"/>
      <c r="Y374" s="58"/>
      <c r="Z374" s="58"/>
      <c r="AA374" s="58"/>
      <c r="AB374" s="58"/>
      <c r="AC374" s="58"/>
      <c r="AD374" s="58"/>
      <c r="AE374" s="58"/>
      <c r="AF374" s="58"/>
      <c r="AG374" s="58"/>
    </row>
    <row r="375" spans="1:33" ht="15.75" customHeight="1" x14ac:dyDescent="0.2">
      <c r="A375" s="23"/>
      <c r="B375" s="23"/>
      <c r="C375" s="23"/>
      <c r="D375" s="58"/>
      <c r="E375" s="58"/>
      <c r="F375" s="58"/>
      <c r="G375" s="21"/>
      <c r="H375" s="21"/>
      <c r="I375" s="21"/>
      <c r="J375" s="18"/>
      <c r="K375" s="18"/>
      <c r="L375" s="18"/>
      <c r="M375" s="67"/>
      <c r="N375" s="58"/>
      <c r="O375" s="58"/>
      <c r="P375" s="58"/>
      <c r="Q375" s="58"/>
      <c r="R375" s="58"/>
      <c r="S375" s="58"/>
      <c r="T375" s="58"/>
      <c r="U375" s="58"/>
      <c r="V375" s="58"/>
      <c r="W375" s="58"/>
      <c r="X375" s="58"/>
      <c r="Y375" s="58"/>
      <c r="Z375" s="58"/>
      <c r="AA375" s="58"/>
      <c r="AB375" s="58"/>
      <c r="AC375" s="58"/>
      <c r="AD375" s="58"/>
      <c r="AE375" s="58"/>
      <c r="AF375" s="58"/>
      <c r="AG375" s="58"/>
    </row>
    <row r="376" spans="1:33" ht="15.75" customHeight="1" x14ac:dyDescent="0.2">
      <c r="A376" s="23"/>
      <c r="B376" s="23"/>
      <c r="C376" s="23"/>
      <c r="D376" s="58"/>
      <c r="E376" s="58"/>
      <c r="F376" s="58"/>
      <c r="G376" s="21"/>
      <c r="H376" s="21"/>
      <c r="I376" s="21"/>
      <c r="J376" s="18"/>
      <c r="K376" s="18"/>
      <c r="L376" s="18"/>
      <c r="M376" s="67"/>
      <c r="N376" s="58"/>
      <c r="O376" s="58"/>
      <c r="P376" s="58"/>
      <c r="Q376" s="58"/>
      <c r="R376" s="58"/>
      <c r="S376" s="58"/>
      <c r="T376" s="58"/>
      <c r="U376" s="58"/>
      <c r="V376" s="58"/>
      <c r="W376" s="58"/>
      <c r="X376" s="58"/>
      <c r="Y376" s="58"/>
      <c r="Z376" s="58"/>
      <c r="AA376" s="58"/>
      <c r="AB376" s="58"/>
      <c r="AC376" s="58"/>
      <c r="AD376" s="58"/>
      <c r="AE376" s="58"/>
      <c r="AF376" s="58"/>
      <c r="AG376" s="58"/>
    </row>
    <row r="377" spans="1:33" ht="15.75" customHeight="1" x14ac:dyDescent="0.2">
      <c r="A377" s="23"/>
      <c r="B377" s="23"/>
      <c r="C377" s="23"/>
      <c r="D377" s="58"/>
      <c r="E377" s="58"/>
      <c r="F377" s="58"/>
      <c r="G377" s="21"/>
      <c r="H377" s="21"/>
      <c r="I377" s="21"/>
      <c r="J377" s="18"/>
      <c r="K377" s="18"/>
      <c r="L377" s="18"/>
      <c r="M377" s="67"/>
      <c r="N377" s="58"/>
      <c r="O377" s="58"/>
      <c r="P377" s="58"/>
      <c r="Q377" s="58"/>
      <c r="R377" s="58"/>
      <c r="S377" s="58"/>
      <c r="T377" s="58"/>
      <c r="U377" s="58"/>
      <c r="V377" s="58"/>
      <c r="W377" s="58"/>
      <c r="X377" s="58"/>
      <c r="Y377" s="58"/>
      <c r="Z377" s="58"/>
      <c r="AA377" s="58"/>
      <c r="AB377" s="58"/>
      <c r="AC377" s="58"/>
      <c r="AD377" s="58"/>
      <c r="AE377" s="58"/>
      <c r="AF377" s="58"/>
      <c r="AG377" s="58"/>
    </row>
    <row r="378" spans="1:33" ht="15.75" customHeight="1" x14ac:dyDescent="0.2">
      <c r="A378" s="23"/>
      <c r="B378" s="23"/>
      <c r="C378" s="23"/>
      <c r="D378" s="58"/>
      <c r="E378" s="58"/>
      <c r="F378" s="58"/>
      <c r="G378" s="21"/>
      <c r="H378" s="21"/>
      <c r="I378" s="21"/>
      <c r="J378" s="18"/>
      <c r="K378" s="18"/>
      <c r="L378" s="18"/>
      <c r="M378" s="67"/>
      <c r="N378" s="58"/>
      <c r="O378" s="58"/>
      <c r="P378" s="58"/>
      <c r="Q378" s="58"/>
      <c r="R378" s="58"/>
      <c r="S378" s="58"/>
      <c r="T378" s="58"/>
      <c r="U378" s="58"/>
      <c r="V378" s="58"/>
      <c r="W378" s="58"/>
      <c r="X378" s="58"/>
      <c r="Y378" s="58"/>
      <c r="Z378" s="58"/>
      <c r="AA378" s="58"/>
      <c r="AB378" s="58"/>
      <c r="AC378" s="58"/>
      <c r="AD378" s="58"/>
      <c r="AE378" s="58"/>
      <c r="AF378" s="58"/>
      <c r="AG378" s="58"/>
    </row>
    <row r="379" spans="1:33" ht="15.75" customHeight="1" x14ac:dyDescent="0.2">
      <c r="A379" s="23"/>
      <c r="B379" s="23"/>
      <c r="C379" s="23"/>
      <c r="D379" s="58"/>
      <c r="E379" s="58"/>
      <c r="F379" s="58"/>
      <c r="G379" s="21"/>
      <c r="H379" s="21"/>
      <c r="I379" s="21"/>
      <c r="J379" s="18"/>
      <c r="K379" s="18"/>
      <c r="L379" s="18"/>
      <c r="M379" s="67"/>
      <c r="N379" s="58"/>
      <c r="O379" s="58"/>
      <c r="P379" s="58"/>
      <c r="Q379" s="58"/>
      <c r="R379" s="58"/>
      <c r="S379" s="58"/>
      <c r="T379" s="58"/>
      <c r="U379" s="58"/>
      <c r="V379" s="58"/>
      <c r="W379" s="58"/>
      <c r="X379" s="58"/>
      <c r="Y379" s="58"/>
      <c r="Z379" s="58"/>
      <c r="AA379" s="58"/>
      <c r="AB379" s="58"/>
      <c r="AC379" s="58"/>
      <c r="AD379" s="58"/>
      <c r="AE379" s="58"/>
      <c r="AF379" s="58"/>
      <c r="AG379" s="58"/>
    </row>
    <row r="380" spans="1:33" ht="15.75" customHeight="1" x14ac:dyDescent="0.2">
      <c r="A380" s="23"/>
      <c r="B380" s="23"/>
      <c r="C380" s="23"/>
      <c r="D380" s="58"/>
      <c r="E380" s="58"/>
      <c r="F380" s="58"/>
      <c r="G380" s="21"/>
      <c r="H380" s="21"/>
      <c r="I380" s="21"/>
      <c r="J380" s="18"/>
      <c r="K380" s="18"/>
      <c r="L380" s="18"/>
      <c r="M380" s="67"/>
      <c r="N380" s="58"/>
      <c r="O380" s="58"/>
      <c r="P380" s="58"/>
      <c r="Q380" s="58"/>
      <c r="R380" s="58"/>
      <c r="S380" s="58"/>
      <c r="T380" s="58"/>
      <c r="U380" s="58"/>
      <c r="V380" s="58"/>
      <c r="W380" s="58"/>
      <c r="X380" s="58"/>
      <c r="Y380" s="58"/>
      <c r="Z380" s="58"/>
      <c r="AA380" s="58"/>
      <c r="AB380" s="58"/>
      <c r="AC380" s="58"/>
      <c r="AD380" s="58"/>
      <c r="AE380" s="58"/>
      <c r="AF380" s="58"/>
      <c r="AG380" s="58"/>
    </row>
    <row r="381" spans="1:33" ht="15.75" customHeight="1" x14ac:dyDescent="0.2">
      <c r="A381" s="23"/>
      <c r="B381" s="23"/>
      <c r="C381" s="23"/>
      <c r="D381" s="58"/>
      <c r="E381" s="58"/>
      <c r="F381" s="58"/>
      <c r="G381" s="21"/>
      <c r="H381" s="21"/>
      <c r="I381" s="21"/>
      <c r="J381" s="18"/>
      <c r="K381" s="18"/>
      <c r="L381" s="18"/>
      <c r="M381" s="67"/>
      <c r="N381" s="58"/>
      <c r="O381" s="58"/>
      <c r="P381" s="58"/>
      <c r="Q381" s="58"/>
      <c r="R381" s="58"/>
      <c r="S381" s="58"/>
      <c r="T381" s="58"/>
      <c r="U381" s="58"/>
      <c r="V381" s="58"/>
      <c r="W381" s="58"/>
      <c r="X381" s="58"/>
      <c r="Y381" s="58"/>
      <c r="Z381" s="58"/>
      <c r="AA381" s="58"/>
      <c r="AB381" s="58"/>
      <c r="AC381" s="58"/>
      <c r="AD381" s="58"/>
      <c r="AE381" s="58"/>
      <c r="AF381" s="58"/>
      <c r="AG381" s="58"/>
    </row>
    <row r="382" spans="1:33" ht="15.75" customHeight="1" x14ac:dyDescent="0.2">
      <c r="A382" s="23"/>
      <c r="B382" s="23"/>
      <c r="C382" s="23"/>
      <c r="D382" s="58"/>
      <c r="E382" s="58"/>
      <c r="F382" s="58"/>
      <c r="G382" s="21"/>
      <c r="H382" s="21"/>
      <c r="I382" s="21"/>
      <c r="J382" s="18"/>
      <c r="K382" s="18"/>
      <c r="L382" s="18"/>
      <c r="M382" s="67"/>
      <c r="N382" s="58"/>
      <c r="O382" s="58"/>
      <c r="P382" s="58"/>
      <c r="Q382" s="58"/>
      <c r="R382" s="58"/>
      <c r="S382" s="58"/>
      <c r="T382" s="58"/>
      <c r="U382" s="58"/>
      <c r="V382" s="58"/>
      <c r="W382" s="58"/>
      <c r="X382" s="58"/>
      <c r="Y382" s="58"/>
      <c r="Z382" s="58"/>
      <c r="AA382" s="58"/>
      <c r="AB382" s="58"/>
      <c r="AC382" s="58"/>
      <c r="AD382" s="58"/>
      <c r="AE382" s="58"/>
      <c r="AF382" s="58"/>
      <c r="AG382" s="58"/>
    </row>
    <row r="383" spans="1:33" ht="15.75" customHeight="1" x14ac:dyDescent="0.2">
      <c r="A383" s="23"/>
      <c r="B383" s="23"/>
      <c r="C383" s="23"/>
      <c r="D383" s="58"/>
      <c r="E383" s="58"/>
      <c r="F383" s="58"/>
      <c r="G383" s="21"/>
      <c r="H383" s="21"/>
      <c r="I383" s="21"/>
      <c r="J383" s="18"/>
      <c r="K383" s="18"/>
      <c r="L383" s="18"/>
      <c r="M383" s="67"/>
      <c r="N383" s="58"/>
      <c r="O383" s="58"/>
      <c r="P383" s="58"/>
      <c r="Q383" s="58"/>
      <c r="R383" s="58"/>
      <c r="S383" s="58"/>
      <c r="T383" s="58"/>
      <c r="U383" s="58"/>
      <c r="V383" s="58"/>
      <c r="W383" s="58"/>
      <c r="X383" s="58"/>
      <c r="Y383" s="58"/>
      <c r="Z383" s="58"/>
      <c r="AA383" s="58"/>
      <c r="AB383" s="58"/>
      <c r="AC383" s="58"/>
      <c r="AD383" s="58"/>
      <c r="AE383" s="58"/>
      <c r="AF383" s="58"/>
      <c r="AG383" s="58"/>
    </row>
    <row r="384" spans="1:33" ht="15.75" customHeight="1" x14ac:dyDescent="0.2">
      <c r="A384" s="23"/>
      <c r="B384" s="23"/>
      <c r="C384" s="23"/>
      <c r="D384" s="58"/>
      <c r="E384" s="58"/>
      <c r="F384" s="58"/>
      <c r="G384" s="21"/>
      <c r="H384" s="21"/>
      <c r="I384" s="21"/>
      <c r="J384" s="18"/>
      <c r="K384" s="18"/>
      <c r="L384" s="18"/>
      <c r="M384" s="67"/>
      <c r="N384" s="58"/>
      <c r="O384" s="58"/>
      <c r="P384" s="58"/>
      <c r="Q384" s="58"/>
      <c r="R384" s="58"/>
      <c r="S384" s="58"/>
      <c r="T384" s="58"/>
      <c r="U384" s="58"/>
      <c r="V384" s="58"/>
      <c r="W384" s="58"/>
      <c r="X384" s="58"/>
      <c r="Y384" s="58"/>
      <c r="Z384" s="58"/>
      <c r="AA384" s="58"/>
      <c r="AB384" s="58"/>
      <c r="AC384" s="58"/>
      <c r="AD384" s="58"/>
      <c r="AE384" s="58"/>
      <c r="AF384" s="58"/>
      <c r="AG384" s="58"/>
    </row>
    <row r="385" spans="1:33" ht="15.75" customHeight="1" x14ac:dyDescent="0.2">
      <c r="A385" s="23"/>
      <c r="B385" s="23"/>
      <c r="C385" s="23"/>
      <c r="D385" s="58"/>
      <c r="E385" s="58"/>
      <c r="F385" s="58"/>
      <c r="G385" s="21"/>
      <c r="H385" s="21"/>
      <c r="I385" s="21"/>
      <c r="J385" s="18"/>
      <c r="K385" s="18"/>
      <c r="L385" s="18"/>
      <c r="M385" s="67"/>
      <c r="N385" s="58"/>
      <c r="O385" s="58"/>
      <c r="P385" s="58"/>
      <c r="Q385" s="58"/>
      <c r="R385" s="58"/>
      <c r="S385" s="58"/>
      <c r="T385" s="58"/>
      <c r="U385" s="58"/>
      <c r="V385" s="58"/>
      <c r="W385" s="58"/>
      <c r="X385" s="58"/>
      <c r="Y385" s="58"/>
      <c r="Z385" s="58"/>
      <c r="AA385" s="58"/>
      <c r="AB385" s="58"/>
      <c r="AC385" s="58"/>
      <c r="AD385" s="58"/>
      <c r="AE385" s="58"/>
      <c r="AF385" s="58"/>
      <c r="AG385" s="58"/>
    </row>
    <row r="386" spans="1:33" ht="15.75" customHeight="1" x14ac:dyDescent="0.2">
      <c r="A386" s="23"/>
      <c r="B386" s="23"/>
      <c r="C386" s="23"/>
      <c r="D386" s="58"/>
      <c r="E386" s="58"/>
      <c r="F386" s="58"/>
      <c r="G386" s="21"/>
      <c r="H386" s="21"/>
      <c r="I386" s="21"/>
      <c r="J386" s="18"/>
      <c r="K386" s="18"/>
      <c r="L386" s="18"/>
      <c r="M386" s="67"/>
      <c r="N386" s="58"/>
      <c r="O386" s="58"/>
      <c r="P386" s="58"/>
      <c r="Q386" s="58"/>
      <c r="R386" s="58"/>
      <c r="S386" s="58"/>
      <c r="T386" s="58"/>
      <c r="U386" s="58"/>
      <c r="V386" s="58"/>
      <c r="W386" s="58"/>
      <c r="X386" s="58"/>
      <c r="Y386" s="58"/>
      <c r="Z386" s="58"/>
      <c r="AA386" s="58"/>
      <c r="AB386" s="58"/>
      <c r="AC386" s="58"/>
      <c r="AD386" s="58"/>
      <c r="AE386" s="58"/>
      <c r="AF386" s="58"/>
      <c r="AG386" s="58"/>
    </row>
    <row r="387" spans="1:33" ht="15.75" customHeight="1" x14ac:dyDescent="0.2">
      <c r="A387" s="23"/>
      <c r="B387" s="23"/>
      <c r="C387" s="23"/>
      <c r="D387" s="58"/>
      <c r="E387" s="58"/>
      <c r="F387" s="58"/>
      <c r="G387" s="21"/>
      <c r="H387" s="21"/>
      <c r="I387" s="21"/>
      <c r="J387" s="18"/>
      <c r="K387" s="18"/>
      <c r="L387" s="18"/>
      <c r="M387" s="67"/>
      <c r="N387" s="58"/>
      <c r="O387" s="58"/>
      <c r="P387" s="58"/>
      <c r="Q387" s="58"/>
      <c r="R387" s="58"/>
      <c r="S387" s="58"/>
      <c r="T387" s="58"/>
      <c r="U387" s="58"/>
      <c r="V387" s="58"/>
      <c r="W387" s="58"/>
      <c r="X387" s="58"/>
      <c r="Y387" s="58"/>
      <c r="Z387" s="58"/>
      <c r="AA387" s="58"/>
      <c r="AB387" s="58"/>
      <c r="AC387" s="58"/>
      <c r="AD387" s="58"/>
      <c r="AE387" s="58"/>
      <c r="AF387" s="58"/>
      <c r="AG387" s="58"/>
    </row>
    <row r="388" spans="1:33" ht="15.75" customHeight="1" x14ac:dyDescent="0.2">
      <c r="A388" s="23"/>
      <c r="B388" s="23"/>
      <c r="C388" s="23"/>
      <c r="D388" s="58"/>
      <c r="E388" s="58"/>
      <c r="F388" s="58"/>
      <c r="G388" s="21"/>
      <c r="H388" s="21"/>
      <c r="I388" s="21"/>
      <c r="J388" s="18"/>
      <c r="K388" s="18"/>
      <c r="L388" s="18"/>
      <c r="M388" s="67"/>
      <c r="N388" s="58"/>
      <c r="O388" s="58"/>
      <c r="P388" s="58"/>
      <c r="Q388" s="58"/>
      <c r="R388" s="58"/>
      <c r="S388" s="58"/>
      <c r="T388" s="58"/>
      <c r="U388" s="58"/>
      <c r="V388" s="58"/>
      <c r="W388" s="58"/>
      <c r="X388" s="58"/>
      <c r="Y388" s="58"/>
      <c r="Z388" s="58"/>
      <c r="AA388" s="58"/>
      <c r="AB388" s="58"/>
      <c r="AC388" s="58"/>
      <c r="AD388" s="58"/>
      <c r="AE388" s="58"/>
      <c r="AF388" s="58"/>
      <c r="AG388" s="58"/>
    </row>
    <row r="389" spans="1:33" ht="15.75" customHeight="1" x14ac:dyDescent="0.2">
      <c r="A389" s="23"/>
      <c r="B389" s="23"/>
      <c r="C389" s="23"/>
      <c r="D389" s="58"/>
      <c r="E389" s="58"/>
      <c r="F389" s="58"/>
      <c r="G389" s="21"/>
      <c r="H389" s="21"/>
      <c r="I389" s="21"/>
      <c r="J389" s="18"/>
      <c r="K389" s="18"/>
      <c r="L389" s="18"/>
      <c r="M389" s="67"/>
      <c r="N389" s="58"/>
      <c r="O389" s="58"/>
      <c r="P389" s="58"/>
      <c r="Q389" s="58"/>
      <c r="R389" s="58"/>
      <c r="S389" s="58"/>
      <c r="T389" s="58"/>
      <c r="U389" s="58"/>
      <c r="V389" s="58"/>
      <c r="W389" s="58"/>
      <c r="X389" s="58"/>
      <c r="Y389" s="58"/>
      <c r="Z389" s="58"/>
      <c r="AA389" s="58"/>
      <c r="AB389" s="58"/>
      <c r="AC389" s="58"/>
      <c r="AD389" s="58"/>
      <c r="AE389" s="58"/>
      <c r="AF389" s="58"/>
      <c r="AG389" s="58"/>
    </row>
    <row r="390" spans="1:33" ht="15.75" customHeight="1" x14ac:dyDescent="0.2">
      <c r="A390" s="23"/>
      <c r="B390" s="23"/>
      <c r="C390" s="23"/>
      <c r="D390" s="58"/>
      <c r="E390" s="58"/>
      <c r="F390" s="58"/>
      <c r="G390" s="21"/>
      <c r="H390" s="21"/>
      <c r="I390" s="21"/>
      <c r="J390" s="18"/>
      <c r="K390" s="18"/>
      <c r="L390" s="18"/>
      <c r="M390" s="67"/>
      <c r="N390" s="58"/>
      <c r="O390" s="58"/>
      <c r="P390" s="58"/>
      <c r="Q390" s="58"/>
      <c r="R390" s="58"/>
      <c r="S390" s="58"/>
      <c r="T390" s="58"/>
      <c r="U390" s="58"/>
      <c r="V390" s="58"/>
      <c r="W390" s="58"/>
      <c r="X390" s="58"/>
      <c r="Y390" s="58"/>
      <c r="Z390" s="58"/>
      <c r="AA390" s="58"/>
      <c r="AB390" s="58"/>
      <c r="AC390" s="58"/>
      <c r="AD390" s="58"/>
      <c r="AE390" s="58"/>
      <c r="AF390" s="58"/>
      <c r="AG390" s="58"/>
    </row>
    <row r="391" spans="1:33" ht="15.75" customHeight="1" x14ac:dyDescent="0.2">
      <c r="A391" s="23"/>
      <c r="B391" s="23"/>
      <c r="C391" s="23"/>
      <c r="D391" s="58"/>
      <c r="E391" s="58"/>
      <c r="F391" s="58"/>
      <c r="G391" s="21"/>
      <c r="H391" s="21"/>
      <c r="I391" s="21"/>
      <c r="J391" s="18"/>
      <c r="K391" s="18"/>
      <c r="L391" s="18"/>
      <c r="M391" s="67"/>
      <c r="N391" s="58"/>
      <c r="O391" s="58"/>
      <c r="P391" s="58"/>
      <c r="Q391" s="58"/>
      <c r="R391" s="58"/>
      <c r="S391" s="58"/>
      <c r="T391" s="58"/>
      <c r="U391" s="58"/>
      <c r="V391" s="58"/>
      <c r="W391" s="58"/>
      <c r="X391" s="58"/>
      <c r="Y391" s="58"/>
      <c r="Z391" s="58"/>
      <c r="AA391" s="58"/>
      <c r="AB391" s="58"/>
      <c r="AC391" s="58"/>
      <c r="AD391" s="58"/>
      <c r="AE391" s="58"/>
      <c r="AF391" s="58"/>
      <c r="AG391" s="58"/>
    </row>
    <row r="392" spans="1:33" ht="15.75" customHeight="1" x14ac:dyDescent="0.2">
      <c r="A392" s="23"/>
      <c r="B392" s="23"/>
      <c r="C392" s="23"/>
      <c r="D392" s="58"/>
      <c r="E392" s="58"/>
      <c r="F392" s="58"/>
      <c r="G392" s="21"/>
      <c r="H392" s="21"/>
      <c r="I392" s="21"/>
      <c r="J392" s="18"/>
      <c r="K392" s="18"/>
      <c r="L392" s="18"/>
      <c r="M392" s="67"/>
      <c r="N392" s="58"/>
      <c r="O392" s="58"/>
      <c r="P392" s="58"/>
      <c r="Q392" s="58"/>
      <c r="R392" s="58"/>
      <c r="S392" s="58"/>
      <c r="T392" s="58"/>
      <c r="U392" s="58"/>
      <c r="V392" s="58"/>
      <c r="W392" s="58"/>
      <c r="X392" s="58"/>
      <c r="Y392" s="58"/>
      <c r="Z392" s="58"/>
      <c r="AA392" s="58"/>
      <c r="AB392" s="58"/>
      <c r="AC392" s="58"/>
      <c r="AD392" s="58"/>
      <c r="AE392" s="58"/>
      <c r="AF392" s="58"/>
      <c r="AG392" s="58"/>
    </row>
    <row r="393" spans="1:33" ht="15.75" customHeight="1" x14ac:dyDescent="0.2">
      <c r="A393" s="23"/>
      <c r="B393" s="23"/>
      <c r="C393" s="23"/>
      <c r="D393" s="58"/>
      <c r="E393" s="58"/>
      <c r="F393" s="58"/>
      <c r="G393" s="21"/>
      <c r="H393" s="21"/>
      <c r="I393" s="21"/>
      <c r="J393" s="18"/>
      <c r="K393" s="18"/>
      <c r="L393" s="18"/>
      <c r="M393" s="67"/>
      <c r="N393" s="58"/>
      <c r="O393" s="58"/>
      <c r="P393" s="58"/>
      <c r="Q393" s="58"/>
      <c r="R393" s="58"/>
      <c r="S393" s="58"/>
      <c r="T393" s="58"/>
      <c r="U393" s="58"/>
      <c r="V393" s="58"/>
      <c r="W393" s="58"/>
      <c r="X393" s="58"/>
      <c r="Y393" s="58"/>
      <c r="Z393" s="58"/>
      <c r="AA393" s="58"/>
      <c r="AB393" s="58"/>
      <c r="AC393" s="58"/>
      <c r="AD393" s="58"/>
      <c r="AE393" s="58"/>
      <c r="AF393" s="58"/>
      <c r="AG393" s="58"/>
    </row>
    <row r="394" spans="1:33" ht="15.75" customHeight="1" x14ac:dyDescent="0.2">
      <c r="A394" s="23"/>
      <c r="B394" s="23"/>
      <c r="C394" s="23"/>
      <c r="D394" s="58"/>
      <c r="E394" s="58"/>
      <c r="F394" s="58"/>
      <c r="G394" s="21"/>
      <c r="H394" s="21"/>
      <c r="I394" s="21"/>
      <c r="J394" s="18"/>
      <c r="K394" s="18"/>
      <c r="L394" s="18"/>
      <c r="M394" s="67"/>
      <c r="N394" s="58"/>
      <c r="O394" s="58"/>
      <c r="P394" s="58"/>
      <c r="Q394" s="58"/>
      <c r="R394" s="58"/>
      <c r="S394" s="58"/>
      <c r="T394" s="58"/>
      <c r="U394" s="58"/>
      <c r="V394" s="58"/>
      <c r="W394" s="58"/>
      <c r="X394" s="58"/>
      <c r="Y394" s="58"/>
      <c r="Z394" s="58"/>
      <c r="AA394" s="58"/>
      <c r="AB394" s="58"/>
      <c r="AC394" s="58"/>
      <c r="AD394" s="58"/>
      <c r="AE394" s="58"/>
      <c r="AF394" s="58"/>
      <c r="AG394" s="58"/>
    </row>
    <row r="395" spans="1:33" ht="15.75" customHeight="1" x14ac:dyDescent="0.2">
      <c r="A395" s="23"/>
      <c r="B395" s="23"/>
      <c r="C395" s="23"/>
      <c r="D395" s="58"/>
      <c r="E395" s="58"/>
      <c r="F395" s="58"/>
      <c r="G395" s="21"/>
      <c r="H395" s="21"/>
      <c r="I395" s="21"/>
      <c r="J395" s="18"/>
      <c r="K395" s="18"/>
      <c r="L395" s="18"/>
      <c r="M395" s="67"/>
      <c r="N395" s="58"/>
      <c r="O395" s="58"/>
      <c r="P395" s="58"/>
      <c r="Q395" s="58"/>
      <c r="R395" s="58"/>
      <c r="S395" s="58"/>
      <c r="T395" s="58"/>
      <c r="U395" s="58"/>
      <c r="V395" s="58"/>
      <c r="W395" s="58"/>
      <c r="X395" s="58"/>
      <c r="Y395" s="58"/>
      <c r="Z395" s="58"/>
      <c r="AA395" s="58"/>
      <c r="AB395" s="58"/>
      <c r="AC395" s="58"/>
      <c r="AD395" s="58"/>
      <c r="AE395" s="58"/>
      <c r="AF395" s="58"/>
      <c r="AG395" s="58"/>
    </row>
    <row r="396" spans="1:33" ht="15.75" customHeight="1" x14ac:dyDescent="0.2">
      <c r="A396" s="23"/>
      <c r="B396" s="23"/>
      <c r="C396" s="23"/>
      <c r="D396" s="58"/>
      <c r="E396" s="58"/>
      <c r="F396" s="58"/>
      <c r="G396" s="21"/>
      <c r="H396" s="21"/>
      <c r="I396" s="21"/>
      <c r="J396" s="18"/>
      <c r="K396" s="18"/>
      <c r="L396" s="18"/>
      <c r="M396" s="67"/>
      <c r="N396" s="58"/>
      <c r="O396" s="58"/>
      <c r="P396" s="58"/>
      <c r="Q396" s="58"/>
      <c r="R396" s="58"/>
      <c r="S396" s="58"/>
      <c r="T396" s="58"/>
      <c r="U396" s="58"/>
      <c r="V396" s="58"/>
      <c r="W396" s="58"/>
      <c r="X396" s="58"/>
      <c r="Y396" s="58"/>
      <c r="Z396" s="58"/>
      <c r="AA396" s="58"/>
      <c r="AB396" s="58"/>
      <c r="AC396" s="58"/>
      <c r="AD396" s="58"/>
      <c r="AE396" s="58"/>
      <c r="AF396" s="58"/>
      <c r="AG396" s="58"/>
    </row>
    <row r="397" spans="1:33" ht="15.75" customHeight="1" x14ac:dyDescent="0.2">
      <c r="A397" s="23"/>
      <c r="B397" s="23"/>
      <c r="C397" s="23"/>
      <c r="D397" s="58"/>
      <c r="E397" s="58"/>
      <c r="F397" s="58"/>
      <c r="G397" s="21"/>
      <c r="H397" s="21"/>
      <c r="I397" s="21"/>
      <c r="J397" s="18"/>
      <c r="K397" s="18"/>
      <c r="L397" s="18"/>
      <c r="M397" s="67"/>
      <c r="N397" s="58"/>
      <c r="O397" s="58"/>
      <c r="P397" s="58"/>
      <c r="Q397" s="58"/>
      <c r="R397" s="58"/>
      <c r="S397" s="58"/>
      <c r="T397" s="58"/>
      <c r="U397" s="58"/>
      <c r="V397" s="58"/>
      <c r="W397" s="58"/>
      <c r="X397" s="58"/>
      <c r="Y397" s="58"/>
      <c r="Z397" s="58"/>
      <c r="AA397" s="58"/>
      <c r="AB397" s="58"/>
      <c r="AC397" s="58"/>
      <c r="AD397" s="58"/>
      <c r="AE397" s="58"/>
      <c r="AF397" s="58"/>
      <c r="AG397" s="58"/>
    </row>
    <row r="398" spans="1:33" ht="15.75" customHeight="1" x14ac:dyDescent="0.2">
      <c r="A398" s="23"/>
      <c r="B398" s="23"/>
      <c r="C398" s="23"/>
      <c r="D398" s="58"/>
      <c r="E398" s="58"/>
      <c r="F398" s="58"/>
      <c r="G398" s="21"/>
      <c r="H398" s="21"/>
      <c r="I398" s="21"/>
      <c r="J398" s="18"/>
      <c r="K398" s="18"/>
      <c r="L398" s="18"/>
      <c r="M398" s="67"/>
      <c r="N398" s="58"/>
      <c r="O398" s="58"/>
      <c r="P398" s="58"/>
      <c r="Q398" s="58"/>
      <c r="R398" s="58"/>
      <c r="S398" s="58"/>
      <c r="T398" s="58"/>
      <c r="U398" s="58"/>
      <c r="V398" s="58"/>
      <c r="W398" s="58"/>
      <c r="X398" s="58"/>
      <c r="Y398" s="58"/>
      <c r="Z398" s="58"/>
      <c r="AA398" s="58"/>
      <c r="AB398" s="58"/>
      <c r="AC398" s="58"/>
      <c r="AD398" s="58"/>
      <c r="AE398" s="58"/>
      <c r="AF398" s="58"/>
      <c r="AG398" s="58"/>
    </row>
    <row r="399" spans="1:33" ht="15.75" customHeight="1" x14ac:dyDescent="0.2">
      <c r="A399" s="23"/>
      <c r="B399" s="23"/>
      <c r="C399" s="23"/>
      <c r="D399" s="58"/>
      <c r="E399" s="58"/>
      <c r="F399" s="58"/>
      <c r="G399" s="21"/>
      <c r="H399" s="21"/>
      <c r="I399" s="21"/>
      <c r="J399" s="18"/>
      <c r="K399" s="18"/>
      <c r="L399" s="18"/>
      <c r="M399" s="67"/>
      <c r="N399" s="58"/>
      <c r="O399" s="58"/>
      <c r="P399" s="58"/>
      <c r="Q399" s="58"/>
      <c r="R399" s="58"/>
      <c r="S399" s="58"/>
      <c r="T399" s="58"/>
      <c r="U399" s="58"/>
      <c r="V399" s="58"/>
      <c r="W399" s="58"/>
      <c r="X399" s="58"/>
      <c r="Y399" s="58"/>
      <c r="Z399" s="58"/>
      <c r="AA399" s="58"/>
      <c r="AB399" s="58"/>
      <c r="AC399" s="58"/>
      <c r="AD399" s="58"/>
      <c r="AE399" s="58"/>
      <c r="AF399" s="58"/>
      <c r="AG399" s="58"/>
    </row>
    <row r="400" spans="1:33" ht="15.75" customHeight="1" x14ac:dyDescent="0.2">
      <c r="A400" s="23"/>
      <c r="B400" s="23"/>
      <c r="C400" s="23"/>
      <c r="D400" s="58"/>
      <c r="E400" s="58"/>
      <c r="F400" s="58"/>
      <c r="G400" s="21"/>
      <c r="H400" s="21"/>
      <c r="I400" s="21"/>
      <c r="J400" s="18"/>
      <c r="K400" s="18"/>
      <c r="L400" s="18"/>
      <c r="M400" s="67"/>
      <c r="N400" s="58"/>
      <c r="O400" s="58"/>
      <c r="P400" s="58"/>
      <c r="Q400" s="58"/>
      <c r="R400" s="58"/>
      <c r="S400" s="58"/>
      <c r="T400" s="58"/>
      <c r="U400" s="58"/>
      <c r="V400" s="58"/>
      <c r="W400" s="58"/>
      <c r="X400" s="58"/>
      <c r="Y400" s="58"/>
      <c r="Z400" s="58"/>
      <c r="AA400" s="58"/>
      <c r="AB400" s="58"/>
      <c r="AC400" s="58"/>
      <c r="AD400" s="58"/>
      <c r="AE400" s="58"/>
      <c r="AF400" s="58"/>
      <c r="AG400" s="58"/>
    </row>
    <row r="401" spans="1:33" ht="15.75" customHeight="1" x14ac:dyDescent="0.2">
      <c r="A401" s="23"/>
      <c r="B401" s="23"/>
      <c r="C401" s="23"/>
      <c r="D401" s="58"/>
      <c r="E401" s="58"/>
      <c r="F401" s="58"/>
      <c r="G401" s="21"/>
      <c r="H401" s="21"/>
      <c r="I401" s="21"/>
      <c r="J401" s="18"/>
      <c r="K401" s="18"/>
      <c r="L401" s="18"/>
      <c r="M401" s="67"/>
      <c r="N401" s="58"/>
      <c r="O401" s="58"/>
      <c r="P401" s="58"/>
      <c r="Q401" s="58"/>
      <c r="R401" s="58"/>
      <c r="S401" s="58"/>
      <c r="T401" s="58"/>
      <c r="U401" s="58"/>
      <c r="V401" s="58"/>
      <c r="W401" s="58"/>
      <c r="X401" s="58"/>
      <c r="Y401" s="58"/>
      <c r="Z401" s="58"/>
      <c r="AA401" s="58"/>
      <c r="AB401" s="58"/>
      <c r="AC401" s="58"/>
      <c r="AD401" s="58"/>
      <c r="AE401" s="58"/>
      <c r="AF401" s="58"/>
      <c r="AG401" s="58"/>
    </row>
    <row r="402" spans="1:33" ht="15.75" customHeight="1" x14ac:dyDescent="0.2">
      <c r="A402" s="23"/>
      <c r="B402" s="23"/>
      <c r="C402" s="23"/>
      <c r="D402" s="58"/>
      <c r="E402" s="58"/>
      <c r="F402" s="58"/>
      <c r="G402" s="21"/>
      <c r="H402" s="21"/>
      <c r="I402" s="21"/>
      <c r="J402" s="18"/>
      <c r="K402" s="18"/>
      <c r="L402" s="18"/>
      <c r="M402" s="67"/>
      <c r="N402" s="58"/>
      <c r="O402" s="58"/>
      <c r="P402" s="58"/>
      <c r="Q402" s="58"/>
      <c r="R402" s="58"/>
      <c r="S402" s="58"/>
      <c r="T402" s="58"/>
      <c r="U402" s="58"/>
      <c r="V402" s="58"/>
      <c r="W402" s="58"/>
      <c r="X402" s="58"/>
      <c r="Y402" s="58"/>
      <c r="Z402" s="58"/>
      <c r="AA402" s="58"/>
      <c r="AB402" s="58"/>
      <c r="AC402" s="58"/>
      <c r="AD402" s="58"/>
      <c r="AE402" s="58"/>
      <c r="AF402" s="58"/>
      <c r="AG402" s="58"/>
    </row>
    <row r="403" spans="1:33" ht="15.75" customHeight="1" x14ac:dyDescent="0.2">
      <c r="A403" s="23"/>
      <c r="B403" s="23"/>
      <c r="C403" s="23"/>
      <c r="D403" s="58"/>
      <c r="E403" s="58"/>
      <c r="F403" s="58"/>
      <c r="G403" s="21"/>
      <c r="H403" s="21"/>
      <c r="I403" s="21"/>
      <c r="J403" s="18"/>
      <c r="K403" s="18"/>
      <c r="L403" s="18"/>
      <c r="M403" s="67"/>
      <c r="N403" s="58"/>
      <c r="O403" s="58"/>
      <c r="P403" s="58"/>
      <c r="Q403" s="58"/>
      <c r="R403" s="58"/>
      <c r="S403" s="58"/>
      <c r="T403" s="58"/>
      <c r="U403" s="58"/>
      <c r="V403" s="58"/>
      <c r="W403" s="58"/>
      <c r="X403" s="58"/>
      <c r="Y403" s="58"/>
      <c r="Z403" s="58"/>
      <c r="AA403" s="58"/>
      <c r="AB403" s="58"/>
      <c r="AC403" s="58"/>
      <c r="AD403" s="58"/>
      <c r="AE403" s="58"/>
      <c r="AF403" s="58"/>
      <c r="AG403" s="58"/>
    </row>
    <row r="404" spans="1:33" ht="15.75" customHeight="1" x14ac:dyDescent="0.2">
      <c r="A404" s="23"/>
      <c r="B404" s="23"/>
      <c r="C404" s="23"/>
      <c r="D404" s="58"/>
      <c r="E404" s="58"/>
      <c r="F404" s="58"/>
      <c r="G404" s="21"/>
      <c r="H404" s="21"/>
      <c r="I404" s="21"/>
      <c r="J404" s="18"/>
      <c r="K404" s="18"/>
      <c r="L404" s="18"/>
      <c r="M404" s="67"/>
      <c r="N404" s="58"/>
      <c r="O404" s="58"/>
      <c r="P404" s="58"/>
      <c r="Q404" s="58"/>
      <c r="R404" s="58"/>
      <c r="S404" s="58"/>
      <c r="T404" s="58"/>
      <c r="U404" s="58"/>
      <c r="V404" s="58"/>
      <c r="W404" s="58"/>
      <c r="X404" s="58"/>
      <c r="Y404" s="58"/>
      <c r="Z404" s="58"/>
      <c r="AA404" s="58"/>
      <c r="AB404" s="58"/>
      <c r="AC404" s="58"/>
      <c r="AD404" s="58"/>
      <c r="AE404" s="58"/>
      <c r="AF404" s="58"/>
      <c r="AG404" s="58"/>
    </row>
    <row r="405" spans="1:33" ht="15.75" customHeight="1" x14ac:dyDescent="0.2">
      <c r="A405" s="23"/>
      <c r="B405" s="23"/>
      <c r="C405" s="23"/>
      <c r="D405" s="58"/>
      <c r="E405" s="58"/>
      <c r="F405" s="58"/>
      <c r="G405" s="21"/>
      <c r="H405" s="21"/>
      <c r="I405" s="21"/>
      <c r="J405" s="18"/>
      <c r="K405" s="18"/>
      <c r="L405" s="18"/>
      <c r="M405" s="67"/>
      <c r="N405" s="58"/>
      <c r="O405" s="58"/>
      <c r="P405" s="58"/>
      <c r="Q405" s="58"/>
      <c r="R405" s="58"/>
      <c r="S405" s="58"/>
      <c r="T405" s="58"/>
      <c r="U405" s="58"/>
      <c r="V405" s="58"/>
      <c r="W405" s="58"/>
      <c r="X405" s="58"/>
      <c r="Y405" s="58"/>
      <c r="Z405" s="58"/>
      <c r="AA405" s="58"/>
      <c r="AB405" s="58"/>
      <c r="AC405" s="58"/>
      <c r="AD405" s="58"/>
      <c r="AE405" s="58"/>
      <c r="AF405" s="58"/>
      <c r="AG405" s="58"/>
    </row>
    <row r="406" spans="1:33" ht="15.75" customHeight="1" x14ac:dyDescent="0.2">
      <c r="A406" s="23"/>
      <c r="B406" s="23"/>
      <c r="C406" s="23"/>
      <c r="D406" s="58"/>
      <c r="E406" s="58"/>
      <c r="F406" s="58"/>
      <c r="G406" s="21"/>
      <c r="H406" s="21"/>
      <c r="I406" s="21"/>
      <c r="J406" s="18"/>
      <c r="K406" s="18"/>
      <c r="L406" s="18"/>
      <c r="M406" s="67"/>
      <c r="N406" s="58"/>
      <c r="O406" s="58"/>
      <c r="P406" s="58"/>
      <c r="Q406" s="58"/>
      <c r="R406" s="58"/>
      <c r="S406" s="58"/>
      <c r="T406" s="58"/>
      <c r="U406" s="58"/>
      <c r="V406" s="58"/>
      <c r="W406" s="58"/>
      <c r="X406" s="58"/>
      <c r="Y406" s="58"/>
      <c r="Z406" s="58"/>
      <c r="AA406" s="58"/>
      <c r="AB406" s="58"/>
      <c r="AC406" s="58"/>
      <c r="AD406" s="58"/>
      <c r="AE406" s="58"/>
      <c r="AF406" s="58"/>
      <c r="AG406" s="58"/>
    </row>
    <row r="407" spans="1:33" ht="15.75" customHeight="1" x14ac:dyDescent="0.2">
      <c r="A407" s="23"/>
      <c r="B407" s="23"/>
      <c r="C407" s="23"/>
      <c r="D407" s="58"/>
      <c r="E407" s="58"/>
      <c r="F407" s="58"/>
      <c r="G407" s="21"/>
      <c r="H407" s="21"/>
      <c r="I407" s="21"/>
      <c r="J407" s="18"/>
      <c r="K407" s="18"/>
      <c r="L407" s="18"/>
      <c r="M407" s="67"/>
      <c r="N407" s="58"/>
      <c r="O407" s="58"/>
      <c r="P407" s="58"/>
      <c r="Q407" s="58"/>
      <c r="R407" s="58"/>
      <c r="S407" s="58"/>
      <c r="T407" s="58"/>
      <c r="U407" s="58"/>
      <c r="V407" s="58"/>
      <c r="W407" s="58"/>
      <c r="X407" s="58"/>
      <c r="Y407" s="58"/>
      <c r="Z407" s="58"/>
      <c r="AA407" s="58"/>
      <c r="AB407" s="58"/>
      <c r="AC407" s="58"/>
      <c r="AD407" s="58"/>
      <c r="AE407" s="58"/>
      <c r="AF407" s="58"/>
      <c r="AG407" s="58"/>
    </row>
    <row r="408" spans="1:33" ht="15.75" customHeight="1" x14ac:dyDescent="0.2">
      <c r="A408" s="23"/>
      <c r="B408" s="23"/>
      <c r="C408" s="23"/>
      <c r="D408" s="58"/>
      <c r="E408" s="58"/>
      <c r="F408" s="58"/>
      <c r="G408" s="21"/>
      <c r="H408" s="21"/>
      <c r="I408" s="21"/>
      <c r="J408" s="18"/>
      <c r="K408" s="18"/>
      <c r="L408" s="18"/>
      <c r="M408" s="67"/>
      <c r="N408" s="58"/>
      <c r="O408" s="58"/>
      <c r="P408" s="58"/>
      <c r="Q408" s="58"/>
      <c r="R408" s="58"/>
      <c r="S408" s="58"/>
      <c r="T408" s="58"/>
      <c r="U408" s="58"/>
      <c r="V408" s="58"/>
      <c r="W408" s="58"/>
      <c r="X408" s="58"/>
      <c r="Y408" s="58"/>
      <c r="Z408" s="58"/>
      <c r="AA408" s="58"/>
      <c r="AB408" s="58"/>
      <c r="AC408" s="58"/>
      <c r="AD408" s="58"/>
      <c r="AE408" s="58"/>
      <c r="AF408" s="58"/>
      <c r="AG408" s="58"/>
    </row>
    <row r="409" spans="1:33" ht="15.75" customHeight="1" x14ac:dyDescent="0.2">
      <c r="A409" s="23"/>
      <c r="B409" s="23"/>
      <c r="C409" s="23"/>
      <c r="D409" s="58"/>
      <c r="E409" s="58"/>
      <c r="F409" s="58"/>
      <c r="G409" s="21"/>
      <c r="H409" s="21"/>
      <c r="I409" s="21"/>
      <c r="J409" s="18"/>
      <c r="K409" s="18"/>
      <c r="L409" s="18"/>
      <c r="M409" s="67"/>
      <c r="N409" s="58"/>
      <c r="O409" s="58"/>
      <c r="P409" s="58"/>
      <c r="Q409" s="58"/>
      <c r="R409" s="58"/>
      <c r="S409" s="58"/>
      <c r="T409" s="58"/>
      <c r="U409" s="58"/>
      <c r="V409" s="58"/>
      <c r="W409" s="58"/>
      <c r="X409" s="58"/>
      <c r="Y409" s="58"/>
      <c r="Z409" s="58"/>
      <c r="AA409" s="58"/>
      <c r="AB409" s="58"/>
      <c r="AC409" s="58"/>
      <c r="AD409" s="58"/>
      <c r="AE409" s="58"/>
      <c r="AF409" s="58"/>
      <c r="AG409" s="58"/>
    </row>
    <row r="410" spans="1:33" ht="15.75" customHeight="1" x14ac:dyDescent="0.2">
      <c r="A410" s="23"/>
      <c r="B410" s="23"/>
      <c r="C410" s="23"/>
      <c r="D410" s="58"/>
      <c r="E410" s="58"/>
      <c r="F410" s="58"/>
      <c r="G410" s="21"/>
      <c r="H410" s="21"/>
      <c r="I410" s="21"/>
      <c r="J410" s="18"/>
      <c r="K410" s="18"/>
      <c r="L410" s="18"/>
      <c r="M410" s="67"/>
      <c r="N410" s="58"/>
      <c r="O410" s="58"/>
      <c r="P410" s="58"/>
      <c r="Q410" s="58"/>
      <c r="R410" s="58"/>
      <c r="S410" s="58"/>
      <c r="T410" s="58"/>
      <c r="U410" s="58"/>
      <c r="V410" s="58"/>
      <c r="W410" s="58"/>
      <c r="X410" s="58"/>
      <c r="Y410" s="58"/>
      <c r="Z410" s="58"/>
      <c r="AA410" s="58"/>
      <c r="AB410" s="58"/>
      <c r="AC410" s="58"/>
      <c r="AD410" s="58"/>
      <c r="AE410" s="58"/>
      <c r="AF410" s="58"/>
      <c r="AG410" s="58"/>
    </row>
    <row r="411" spans="1:33" ht="15.75" customHeight="1" x14ac:dyDescent="0.2">
      <c r="A411" s="23"/>
      <c r="B411" s="23"/>
      <c r="C411" s="23"/>
      <c r="D411" s="58"/>
      <c r="E411" s="58"/>
      <c r="F411" s="58"/>
      <c r="G411" s="21"/>
      <c r="H411" s="21"/>
      <c r="I411" s="21"/>
      <c r="J411" s="18"/>
      <c r="K411" s="18"/>
      <c r="L411" s="18"/>
      <c r="M411" s="67"/>
      <c r="N411" s="58"/>
      <c r="O411" s="58"/>
      <c r="P411" s="58"/>
      <c r="Q411" s="58"/>
      <c r="R411" s="58"/>
      <c r="S411" s="58"/>
      <c r="T411" s="58"/>
      <c r="U411" s="58"/>
      <c r="V411" s="58"/>
      <c r="W411" s="58"/>
      <c r="X411" s="58"/>
      <c r="Y411" s="58"/>
      <c r="Z411" s="58"/>
      <c r="AA411" s="58"/>
      <c r="AB411" s="58"/>
      <c r="AC411" s="58"/>
      <c r="AD411" s="58"/>
      <c r="AE411" s="58"/>
      <c r="AF411" s="58"/>
      <c r="AG411" s="58"/>
    </row>
    <row r="412" spans="1:33" ht="15.75" customHeight="1" x14ac:dyDescent="0.2">
      <c r="A412" s="23"/>
      <c r="B412" s="23"/>
      <c r="C412" s="23"/>
      <c r="D412" s="58"/>
      <c r="E412" s="58"/>
      <c r="F412" s="58"/>
      <c r="G412" s="21"/>
      <c r="H412" s="21"/>
      <c r="I412" s="21"/>
      <c r="J412" s="18"/>
      <c r="K412" s="18"/>
      <c r="L412" s="18"/>
      <c r="M412" s="67"/>
      <c r="N412" s="58"/>
      <c r="O412" s="58"/>
      <c r="P412" s="58"/>
      <c r="Q412" s="58"/>
      <c r="R412" s="58"/>
      <c r="S412" s="58"/>
      <c r="T412" s="58"/>
      <c r="U412" s="58"/>
      <c r="V412" s="58"/>
      <c r="W412" s="58"/>
      <c r="X412" s="58"/>
      <c r="Y412" s="58"/>
      <c r="Z412" s="58"/>
      <c r="AA412" s="58"/>
      <c r="AB412" s="58"/>
      <c r="AC412" s="58"/>
      <c r="AD412" s="58"/>
      <c r="AE412" s="58"/>
      <c r="AF412" s="58"/>
      <c r="AG412" s="58"/>
    </row>
    <row r="413" spans="1:33" ht="15.75" customHeight="1" x14ac:dyDescent="0.2">
      <c r="A413" s="23"/>
      <c r="B413" s="23"/>
      <c r="C413" s="23"/>
      <c r="D413" s="58"/>
      <c r="E413" s="58"/>
      <c r="F413" s="58"/>
      <c r="G413" s="21"/>
      <c r="H413" s="21"/>
      <c r="I413" s="21"/>
      <c r="J413" s="18"/>
      <c r="K413" s="18"/>
      <c r="L413" s="18"/>
      <c r="M413" s="67"/>
      <c r="N413" s="58"/>
      <c r="O413" s="58"/>
      <c r="P413" s="58"/>
      <c r="Q413" s="58"/>
      <c r="R413" s="58"/>
      <c r="S413" s="58"/>
      <c r="T413" s="58"/>
      <c r="U413" s="58"/>
      <c r="V413" s="58"/>
      <c r="W413" s="58"/>
      <c r="X413" s="58"/>
      <c r="Y413" s="58"/>
      <c r="Z413" s="58"/>
      <c r="AA413" s="58"/>
      <c r="AB413" s="58"/>
      <c r="AC413" s="58"/>
      <c r="AD413" s="58"/>
      <c r="AE413" s="58"/>
      <c r="AF413" s="58"/>
      <c r="AG413" s="58"/>
    </row>
    <row r="414" spans="1:33" ht="15.75" customHeight="1" x14ac:dyDescent="0.2">
      <c r="A414" s="23"/>
      <c r="B414" s="23"/>
      <c r="C414" s="23"/>
      <c r="D414" s="58"/>
      <c r="E414" s="58"/>
      <c r="F414" s="58"/>
      <c r="G414" s="21"/>
      <c r="H414" s="21"/>
      <c r="I414" s="21"/>
      <c r="J414" s="18"/>
      <c r="K414" s="18"/>
      <c r="L414" s="18"/>
      <c r="M414" s="67"/>
      <c r="N414" s="58"/>
      <c r="O414" s="58"/>
      <c r="P414" s="58"/>
      <c r="Q414" s="58"/>
      <c r="R414" s="58"/>
      <c r="S414" s="58"/>
      <c r="T414" s="58"/>
      <c r="U414" s="58"/>
      <c r="V414" s="58"/>
      <c r="W414" s="58"/>
      <c r="X414" s="58"/>
      <c r="Y414" s="58"/>
      <c r="Z414" s="58"/>
      <c r="AA414" s="58"/>
      <c r="AB414" s="58"/>
      <c r="AC414" s="58"/>
      <c r="AD414" s="58"/>
      <c r="AE414" s="58"/>
      <c r="AF414" s="58"/>
      <c r="AG414" s="58"/>
    </row>
    <row r="415" spans="1:33" ht="15.75" customHeight="1" x14ac:dyDescent="0.2">
      <c r="A415" s="23"/>
      <c r="B415" s="23"/>
      <c r="C415" s="23"/>
      <c r="D415" s="58"/>
      <c r="E415" s="58"/>
      <c r="F415" s="58"/>
      <c r="G415" s="21"/>
      <c r="H415" s="21"/>
      <c r="I415" s="21"/>
      <c r="J415" s="18"/>
      <c r="K415" s="18"/>
      <c r="L415" s="18"/>
      <c r="M415" s="67"/>
      <c r="N415" s="58"/>
      <c r="O415" s="58"/>
      <c r="P415" s="58"/>
      <c r="Q415" s="58"/>
      <c r="R415" s="58"/>
      <c r="S415" s="58"/>
      <c r="T415" s="58"/>
      <c r="U415" s="58"/>
      <c r="V415" s="58"/>
      <c r="W415" s="58"/>
      <c r="X415" s="58"/>
      <c r="Y415" s="58"/>
      <c r="Z415" s="58"/>
      <c r="AA415" s="58"/>
      <c r="AB415" s="58"/>
      <c r="AC415" s="58"/>
      <c r="AD415" s="58"/>
      <c r="AE415" s="58"/>
      <c r="AF415" s="58"/>
      <c r="AG415" s="58"/>
    </row>
    <row r="416" spans="1:33" ht="15.75" customHeight="1" x14ac:dyDescent="0.2">
      <c r="A416" s="23"/>
      <c r="B416" s="23"/>
      <c r="C416" s="23"/>
      <c r="D416" s="58"/>
      <c r="E416" s="58"/>
      <c r="F416" s="58"/>
      <c r="G416" s="21"/>
      <c r="H416" s="21"/>
      <c r="I416" s="21"/>
      <c r="J416" s="18"/>
      <c r="K416" s="18"/>
      <c r="L416" s="18"/>
      <c r="M416" s="67"/>
      <c r="N416" s="58"/>
      <c r="O416" s="58"/>
      <c r="P416" s="58"/>
      <c r="Q416" s="58"/>
      <c r="R416" s="58"/>
      <c r="S416" s="58"/>
      <c r="T416" s="58"/>
      <c r="U416" s="58"/>
      <c r="V416" s="58"/>
      <c r="W416" s="58"/>
      <c r="X416" s="58"/>
      <c r="Y416" s="58"/>
      <c r="Z416" s="58"/>
      <c r="AA416" s="58"/>
      <c r="AB416" s="58"/>
      <c r="AC416" s="58"/>
      <c r="AD416" s="58"/>
      <c r="AE416" s="58"/>
      <c r="AF416" s="58"/>
      <c r="AG416" s="58"/>
    </row>
    <row r="417" spans="1:33" ht="15.75" customHeight="1" x14ac:dyDescent="0.2">
      <c r="A417" s="23"/>
      <c r="B417" s="23"/>
      <c r="C417" s="23"/>
      <c r="D417" s="58"/>
      <c r="E417" s="58"/>
      <c r="F417" s="58"/>
      <c r="G417" s="21"/>
      <c r="H417" s="21"/>
      <c r="I417" s="21"/>
      <c r="J417" s="18"/>
      <c r="K417" s="18"/>
      <c r="L417" s="18"/>
      <c r="M417" s="67"/>
      <c r="N417" s="58"/>
      <c r="O417" s="58"/>
      <c r="P417" s="58"/>
      <c r="Q417" s="58"/>
      <c r="R417" s="58"/>
      <c r="S417" s="58"/>
      <c r="T417" s="58"/>
      <c r="U417" s="58"/>
      <c r="V417" s="58"/>
      <c r="W417" s="58"/>
      <c r="X417" s="58"/>
      <c r="Y417" s="58"/>
      <c r="Z417" s="58"/>
      <c r="AA417" s="58"/>
      <c r="AB417" s="58"/>
      <c r="AC417" s="58"/>
      <c r="AD417" s="58"/>
      <c r="AE417" s="58"/>
      <c r="AF417" s="58"/>
      <c r="AG417" s="58"/>
    </row>
    <row r="418" spans="1:33" ht="15.75" customHeight="1" x14ac:dyDescent="0.2">
      <c r="A418" s="23"/>
      <c r="B418" s="23"/>
      <c r="C418" s="23"/>
      <c r="D418" s="58"/>
      <c r="E418" s="58"/>
      <c r="F418" s="58"/>
      <c r="G418" s="21"/>
      <c r="H418" s="21"/>
      <c r="I418" s="21"/>
      <c r="J418" s="18"/>
      <c r="K418" s="18"/>
      <c r="L418" s="18"/>
      <c r="M418" s="67"/>
      <c r="N418" s="58"/>
      <c r="O418" s="58"/>
      <c r="P418" s="58"/>
      <c r="Q418" s="58"/>
      <c r="R418" s="58"/>
      <c r="S418" s="58"/>
      <c r="T418" s="58"/>
      <c r="U418" s="58"/>
      <c r="V418" s="58"/>
      <c r="W418" s="58"/>
      <c r="X418" s="58"/>
      <c r="Y418" s="58"/>
      <c r="Z418" s="58"/>
      <c r="AA418" s="58"/>
      <c r="AB418" s="58"/>
      <c r="AC418" s="58"/>
      <c r="AD418" s="58"/>
      <c r="AE418" s="58"/>
      <c r="AF418" s="58"/>
      <c r="AG418" s="58"/>
    </row>
    <row r="419" spans="1:33" ht="15.75" customHeight="1" x14ac:dyDescent="0.2">
      <c r="A419" s="23"/>
      <c r="B419" s="23"/>
      <c r="C419" s="23"/>
      <c r="D419" s="58"/>
      <c r="E419" s="58"/>
      <c r="F419" s="58"/>
      <c r="G419" s="21"/>
      <c r="H419" s="21"/>
      <c r="I419" s="21"/>
      <c r="J419" s="18"/>
      <c r="K419" s="18"/>
      <c r="L419" s="18"/>
      <c r="M419" s="67"/>
      <c r="N419" s="58"/>
      <c r="O419" s="58"/>
      <c r="P419" s="58"/>
      <c r="Q419" s="58"/>
      <c r="R419" s="58"/>
      <c r="S419" s="58"/>
      <c r="T419" s="58"/>
      <c r="U419" s="58"/>
      <c r="V419" s="58"/>
      <c r="W419" s="58"/>
      <c r="X419" s="58"/>
      <c r="Y419" s="58"/>
      <c r="Z419" s="58"/>
      <c r="AA419" s="58"/>
      <c r="AB419" s="58"/>
      <c r="AC419" s="58"/>
      <c r="AD419" s="58"/>
      <c r="AE419" s="58"/>
      <c r="AF419" s="58"/>
      <c r="AG419" s="58"/>
    </row>
    <row r="420" spans="1:33" ht="15.75" customHeight="1" x14ac:dyDescent="0.2">
      <c r="A420" s="23"/>
      <c r="B420" s="23"/>
      <c r="C420" s="23"/>
      <c r="D420" s="58"/>
      <c r="E420" s="58"/>
      <c r="F420" s="58"/>
      <c r="G420" s="21"/>
      <c r="H420" s="21"/>
      <c r="I420" s="21"/>
      <c r="J420" s="18"/>
      <c r="K420" s="18"/>
      <c r="L420" s="18"/>
      <c r="M420" s="67"/>
      <c r="N420" s="58"/>
      <c r="O420" s="58"/>
      <c r="P420" s="58"/>
      <c r="Q420" s="58"/>
      <c r="R420" s="58"/>
      <c r="S420" s="58"/>
      <c r="T420" s="58"/>
      <c r="U420" s="58"/>
      <c r="V420" s="58"/>
      <c r="W420" s="58"/>
      <c r="X420" s="58"/>
      <c r="Y420" s="58"/>
      <c r="Z420" s="58"/>
      <c r="AA420" s="58"/>
      <c r="AB420" s="58"/>
      <c r="AC420" s="58"/>
      <c r="AD420" s="58"/>
      <c r="AE420" s="58"/>
      <c r="AF420" s="58"/>
      <c r="AG420" s="58"/>
    </row>
    <row r="421" spans="1:33" ht="15.75" customHeight="1" x14ac:dyDescent="0.2">
      <c r="A421" s="23"/>
      <c r="B421" s="23"/>
      <c r="C421" s="23"/>
      <c r="D421" s="58"/>
      <c r="E421" s="58"/>
      <c r="F421" s="58"/>
      <c r="G421" s="21"/>
      <c r="H421" s="21"/>
      <c r="I421" s="21"/>
      <c r="J421" s="18"/>
      <c r="K421" s="18"/>
      <c r="L421" s="18"/>
      <c r="M421" s="67"/>
      <c r="N421" s="58"/>
      <c r="O421" s="58"/>
      <c r="P421" s="58"/>
      <c r="Q421" s="58"/>
      <c r="R421" s="58"/>
      <c r="S421" s="58"/>
      <c r="T421" s="58"/>
      <c r="U421" s="58"/>
      <c r="V421" s="58"/>
      <c r="W421" s="58"/>
      <c r="X421" s="58"/>
      <c r="Y421" s="58"/>
      <c r="Z421" s="58"/>
      <c r="AA421" s="58"/>
      <c r="AB421" s="58"/>
      <c r="AC421" s="58"/>
      <c r="AD421" s="58"/>
      <c r="AE421" s="58"/>
      <c r="AF421" s="58"/>
      <c r="AG421" s="58"/>
    </row>
    <row r="422" spans="1:33" ht="15.75" customHeight="1" x14ac:dyDescent="0.2">
      <c r="A422" s="23"/>
      <c r="B422" s="23"/>
      <c r="C422" s="23"/>
      <c r="D422" s="58"/>
      <c r="E422" s="58"/>
      <c r="F422" s="58"/>
      <c r="G422" s="21"/>
      <c r="H422" s="21"/>
      <c r="I422" s="21"/>
      <c r="J422" s="18"/>
      <c r="K422" s="18"/>
      <c r="L422" s="18"/>
      <c r="M422" s="67"/>
      <c r="N422" s="58"/>
      <c r="O422" s="58"/>
      <c r="P422" s="58"/>
      <c r="Q422" s="58"/>
      <c r="R422" s="58"/>
      <c r="S422" s="58"/>
      <c r="T422" s="58"/>
      <c r="U422" s="58"/>
      <c r="V422" s="58"/>
      <c r="W422" s="58"/>
      <c r="X422" s="58"/>
      <c r="Y422" s="58"/>
      <c r="Z422" s="58"/>
      <c r="AA422" s="58"/>
      <c r="AB422" s="58"/>
      <c r="AC422" s="58"/>
      <c r="AD422" s="58"/>
      <c r="AE422" s="58"/>
      <c r="AF422" s="58"/>
      <c r="AG422" s="58"/>
    </row>
    <row r="423" spans="1:33" ht="15.75" customHeight="1" x14ac:dyDescent="0.2">
      <c r="A423" s="23"/>
      <c r="B423" s="23"/>
      <c r="C423" s="23"/>
      <c r="D423" s="58"/>
      <c r="E423" s="58"/>
      <c r="F423" s="58"/>
      <c r="G423" s="21"/>
      <c r="H423" s="21"/>
      <c r="I423" s="21"/>
      <c r="J423" s="18"/>
      <c r="K423" s="18"/>
      <c r="L423" s="18"/>
      <c r="M423" s="67"/>
      <c r="N423" s="58"/>
      <c r="O423" s="58"/>
      <c r="P423" s="58"/>
      <c r="Q423" s="58"/>
      <c r="R423" s="58"/>
      <c r="S423" s="58"/>
      <c r="T423" s="58"/>
      <c r="U423" s="58"/>
      <c r="V423" s="58"/>
      <c r="W423" s="58"/>
      <c r="X423" s="58"/>
      <c r="Y423" s="58"/>
      <c r="Z423" s="58"/>
      <c r="AA423" s="58"/>
      <c r="AB423" s="58"/>
      <c r="AC423" s="58"/>
      <c r="AD423" s="58"/>
      <c r="AE423" s="58"/>
      <c r="AF423" s="58"/>
      <c r="AG423" s="58"/>
    </row>
    <row r="424" spans="1:33" ht="15.75" customHeight="1" x14ac:dyDescent="0.2">
      <c r="A424" s="23"/>
      <c r="B424" s="23"/>
      <c r="C424" s="23"/>
      <c r="D424" s="58"/>
      <c r="E424" s="58"/>
      <c r="F424" s="58"/>
      <c r="G424" s="21"/>
      <c r="H424" s="21"/>
      <c r="I424" s="21"/>
      <c r="J424" s="18"/>
      <c r="K424" s="18"/>
      <c r="L424" s="18"/>
      <c r="M424" s="67"/>
      <c r="N424" s="58"/>
      <c r="O424" s="58"/>
      <c r="P424" s="58"/>
      <c r="Q424" s="58"/>
      <c r="R424" s="58"/>
      <c r="S424" s="58"/>
      <c r="T424" s="58"/>
      <c r="U424" s="58"/>
      <c r="V424" s="58"/>
      <c r="W424" s="58"/>
      <c r="X424" s="58"/>
      <c r="Y424" s="58"/>
      <c r="Z424" s="58"/>
      <c r="AA424" s="58"/>
      <c r="AB424" s="58"/>
      <c r="AC424" s="58"/>
      <c r="AD424" s="58"/>
      <c r="AE424" s="58"/>
      <c r="AF424" s="58"/>
      <c r="AG424" s="58"/>
    </row>
    <row r="425" spans="1:33" ht="15.75" customHeight="1" x14ac:dyDescent="0.2">
      <c r="A425" s="23"/>
      <c r="B425" s="23"/>
      <c r="C425" s="23"/>
      <c r="D425" s="58"/>
      <c r="E425" s="58"/>
      <c r="F425" s="58"/>
      <c r="G425" s="21"/>
      <c r="H425" s="21"/>
      <c r="I425" s="21"/>
      <c r="J425" s="18"/>
      <c r="K425" s="18"/>
      <c r="L425" s="18"/>
      <c r="M425" s="67"/>
      <c r="N425" s="58"/>
      <c r="O425" s="58"/>
      <c r="P425" s="58"/>
      <c r="Q425" s="58"/>
      <c r="R425" s="58"/>
      <c r="S425" s="58"/>
      <c r="T425" s="58"/>
      <c r="U425" s="58"/>
      <c r="V425" s="58"/>
      <c r="W425" s="58"/>
      <c r="X425" s="58"/>
      <c r="Y425" s="58"/>
      <c r="Z425" s="58"/>
      <c r="AA425" s="58"/>
      <c r="AB425" s="58"/>
      <c r="AC425" s="58"/>
      <c r="AD425" s="58"/>
      <c r="AE425" s="58"/>
      <c r="AF425" s="58"/>
      <c r="AG425" s="58"/>
    </row>
    <row r="426" spans="1:33" ht="15.75" customHeight="1" x14ac:dyDescent="0.2">
      <c r="A426" s="23"/>
      <c r="B426" s="23"/>
      <c r="C426" s="23"/>
      <c r="D426" s="58"/>
      <c r="E426" s="58"/>
      <c r="F426" s="58"/>
      <c r="G426" s="21"/>
      <c r="H426" s="21"/>
      <c r="I426" s="21"/>
      <c r="J426" s="18"/>
      <c r="K426" s="18"/>
      <c r="L426" s="18"/>
      <c r="M426" s="67"/>
      <c r="N426" s="58"/>
      <c r="O426" s="58"/>
      <c r="P426" s="58"/>
      <c r="Q426" s="58"/>
      <c r="R426" s="58"/>
      <c r="S426" s="58"/>
      <c r="T426" s="58"/>
      <c r="U426" s="58"/>
      <c r="V426" s="58"/>
      <c r="W426" s="58"/>
      <c r="X426" s="58"/>
      <c r="Y426" s="58"/>
      <c r="Z426" s="58"/>
      <c r="AA426" s="58"/>
      <c r="AB426" s="58"/>
      <c r="AC426" s="58"/>
      <c r="AD426" s="58"/>
      <c r="AE426" s="58"/>
      <c r="AF426" s="58"/>
      <c r="AG426" s="58"/>
    </row>
    <row r="427" spans="1:33" ht="15.75" customHeight="1" x14ac:dyDescent="0.2">
      <c r="A427" s="23"/>
      <c r="B427" s="23"/>
      <c r="C427" s="23"/>
      <c r="D427" s="58"/>
      <c r="E427" s="58"/>
      <c r="F427" s="58"/>
      <c r="G427" s="21"/>
      <c r="H427" s="21"/>
      <c r="I427" s="21"/>
      <c r="J427" s="18"/>
      <c r="K427" s="18"/>
      <c r="L427" s="18"/>
      <c r="M427" s="67"/>
      <c r="N427" s="58"/>
      <c r="O427" s="58"/>
      <c r="P427" s="58"/>
      <c r="Q427" s="58"/>
      <c r="R427" s="58"/>
      <c r="S427" s="58"/>
      <c r="T427" s="58"/>
      <c r="U427" s="58"/>
      <c r="V427" s="58"/>
      <c r="W427" s="58"/>
      <c r="X427" s="58"/>
      <c r="Y427" s="58"/>
      <c r="Z427" s="58"/>
      <c r="AA427" s="58"/>
      <c r="AB427" s="58"/>
      <c r="AC427" s="58"/>
      <c r="AD427" s="58"/>
      <c r="AE427" s="58"/>
      <c r="AF427" s="58"/>
      <c r="AG427" s="58"/>
    </row>
    <row r="428" spans="1:33" ht="15.75" customHeight="1" x14ac:dyDescent="0.2">
      <c r="A428" s="23"/>
      <c r="B428" s="23"/>
      <c r="C428" s="23"/>
      <c r="D428" s="58"/>
      <c r="E428" s="58"/>
      <c r="F428" s="58"/>
      <c r="G428" s="21"/>
      <c r="H428" s="21"/>
      <c r="I428" s="21"/>
      <c r="J428" s="18"/>
      <c r="K428" s="18"/>
      <c r="L428" s="18"/>
      <c r="M428" s="67"/>
      <c r="N428" s="58"/>
      <c r="O428" s="58"/>
      <c r="P428" s="58"/>
      <c r="Q428" s="58"/>
      <c r="R428" s="58"/>
      <c r="S428" s="58"/>
      <c r="T428" s="58"/>
      <c r="U428" s="58"/>
      <c r="V428" s="58"/>
      <c r="W428" s="58"/>
      <c r="X428" s="58"/>
      <c r="Y428" s="58"/>
      <c r="Z428" s="58"/>
      <c r="AA428" s="58"/>
      <c r="AB428" s="58"/>
      <c r="AC428" s="58"/>
      <c r="AD428" s="58"/>
      <c r="AE428" s="58"/>
      <c r="AF428" s="58"/>
      <c r="AG428" s="58"/>
    </row>
    <row r="429" spans="1:33" ht="15.75" customHeight="1" x14ac:dyDescent="0.2">
      <c r="A429" s="23"/>
      <c r="B429" s="23"/>
      <c r="C429" s="23"/>
      <c r="D429" s="58"/>
      <c r="E429" s="58"/>
      <c r="F429" s="58"/>
      <c r="G429" s="21"/>
      <c r="H429" s="21"/>
      <c r="I429" s="21"/>
      <c r="J429" s="18"/>
      <c r="K429" s="18"/>
      <c r="L429" s="18"/>
      <c r="M429" s="67"/>
      <c r="N429" s="58"/>
      <c r="O429" s="58"/>
      <c r="P429" s="58"/>
      <c r="Q429" s="58"/>
      <c r="R429" s="58"/>
      <c r="S429" s="58"/>
      <c r="T429" s="58"/>
      <c r="U429" s="58"/>
      <c r="V429" s="58"/>
      <c r="W429" s="58"/>
      <c r="X429" s="58"/>
      <c r="Y429" s="58"/>
      <c r="Z429" s="58"/>
      <c r="AA429" s="58"/>
      <c r="AB429" s="58"/>
      <c r="AC429" s="58"/>
      <c r="AD429" s="58"/>
      <c r="AE429" s="58"/>
      <c r="AF429" s="58"/>
      <c r="AG429" s="58"/>
    </row>
    <row r="430" spans="1:33" ht="15.75" customHeight="1" x14ac:dyDescent="0.2">
      <c r="A430" s="23"/>
      <c r="B430" s="23"/>
      <c r="C430" s="23"/>
      <c r="D430" s="58"/>
      <c r="E430" s="58"/>
      <c r="F430" s="58"/>
      <c r="G430" s="21"/>
      <c r="H430" s="21"/>
      <c r="I430" s="21"/>
      <c r="J430" s="18"/>
      <c r="K430" s="18"/>
      <c r="L430" s="18"/>
      <c r="M430" s="67"/>
      <c r="N430" s="58"/>
      <c r="O430" s="58"/>
      <c r="P430" s="58"/>
      <c r="Q430" s="58"/>
      <c r="R430" s="58"/>
      <c r="S430" s="58"/>
      <c r="T430" s="58"/>
      <c r="U430" s="58"/>
      <c r="V430" s="58"/>
      <c r="W430" s="58"/>
      <c r="X430" s="58"/>
      <c r="Y430" s="58"/>
      <c r="Z430" s="58"/>
      <c r="AA430" s="58"/>
      <c r="AB430" s="58"/>
      <c r="AC430" s="58"/>
      <c r="AD430" s="58"/>
      <c r="AE430" s="58"/>
      <c r="AF430" s="58"/>
      <c r="AG430" s="58"/>
    </row>
    <row r="431" spans="1:33" ht="15.75" customHeight="1" x14ac:dyDescent="0.2">
      <c r="A431" s="23"/>
      <c r="B431" s="23"/>
      <c r="C431" s="23"/>
      <c r="D431" s="58"/>
      <c r="E431" s="58"/>
      <c r="F431" s="58"/>
      <c r="G431" s="21"/>
      <c r="H431" s="21"/>
      <c r="I431" s="21"/>
      <c r="J431" s="18"/>
      <c r="K431" s="18"/>
      <c r="L431" s="18"/>
      <c r="M431" s="67"/>
      <c r="N431" s="58"/>
      <c r="O431" s="58"/>
      <c r="P431" s="58"/>
      <c r="Q431" s="58"/>
      <c r="R431" s="58"/>
      <c r="S431" s="58"/>
      <c r="T431" s="58"/>
      <c r="U431" s="58"/>
      <c r="V431" s="58"/>
      <c r="W431" s="58"/>
      <c r="X431" s="58"/>
      <c r="Y431" s="58"/>
      <c r="Z431" s="58"/>
      <c r="AA431" s="58"/>
      <c r="AB431" s="58"/>
      <c r="AC431" s="58"/>
      <c r="AD431" s="58"/>
      <c r="AE431" s="58"/>
      <c r="AF431" s="58"/>
      <c r="AG431" s="58"/>
    </row>
    <row r="432" spans="1:33" ht="15.75" customHeight="1" x14ac:dyDescent="0.2">
      <c r="A432" s="23"/>
      <c r="B432" s="23"/>
      <c r="C432" s="23"/>
      <c r="D432" s="58"/>
      <c r="E432" s="58"/>
      <c r="F432" s="58"/>
      <c r="G432" s="21"/>
      <c r="H432" s="21"/>
      <c r="I432" s="21"/>
      <c r="J432" s="18"/>
      <c r="K432" s="18"/>
      <c r="L432" s="18"/>
      <c r="M432" s="67"/>
      <c r="N432" s="58"/>
      <c r="O432" s="58"/>
      <c r="P432" s="58"/>
      <c r="Q432" s="58"/>
      <c r="R432" s="58"/>
      <c r="S432" s="58"/>
      <c r="T432" s="58"/>
      <c r="U432" s="58"/>
      <c r="V432" s="58"/>
      <c r="W432" s="58"/>
      <c r="X432" s="58"/>
      <c r="Y432" s="58"/>
      <c r="Z432" s="58"/>
      <c r="AA432" s="58"/>
      <c r="AB432" s="58"/>
      <c r="AC432" s="58"/>
      <c r="AD432" s="58"/>
      <c r="AE432" s="58"/>
      <c r="AF432" s="58"/>
      <c r="AG432" s="58"/>
    </row>
    <row r="433" spans="1:33" ht="15.75" customHeight="1" x14ac:dyDescent="0.2">
      <c r="A433" s="23"/>
      <c r="B433" s="23"/>
      <c r="C433" s="23"/>
      <c r="D433" s="58"/>
      <c r="E433" s="58"/>
      <c r="F433" s="58"/>
      <c r="G433" s="21"/>
      <c r="H433" s="21"/>
      <c r="I433" s="21"/>
      <c r="J433" s="18"/>
      <c r="K433" s="18"/>
      <c r="L433" s="18"/>
      <c r="M433" s="67"/>
      <c r="N433" s="58"/>
      <c r="O433" s="58"/>
      <c r="P433" s="58"/>
      <c r="Q433" s="58"/>
      <c r="R433" s="58"/>
      <c r="S433" s="58"/>
      <c r="T433" s="58"/>
      <c r="U433" s="58"/>
      <c r="V433" s="58"/>
      <c r="W433" s="58"/>
      <c r="X433" s="58"/>
      <c r="Y433" s="58"/>
      <c r="Z433" s="58"/>
      <c r="AA433" s="58"/>
      <c r="AB433" s="58"/>
      <c r="AC433" s="58"/>
      <c r="AD433" s="58"/>
      <c r="AE433" s="58"/>
      <c r="AF433" s="58"/>
      <c r="AG433" s="58"/>
    </row>
    <row r="434" spans="1:33" ht="15.75" customHeight="1" x14ac:dyDescent="0.2">
      <c r="A434" s="23"/>
      <c r="B434" s="23"/>
      <c r="C434" s="23"/>
      <c r="D434" s="58"/>
      <c r="E434" s="58"/>
      <c r="F434" s="58"/>
      <c r="G434" s="21"/>
      <c r="H434" s="21"/>
      <c r="I434" s="21"/>
      <c r="J434" s="18"/>
      <c r="K434" s="18"/>
      <c r="L434" s="18"/>
      <c r="M434" s="67"/>
      <c r="N434" s="58"/>
      <c r="O434" s="58"/>
      <c r="P434" s="58"/>
      <c r="Q434" s="58"/>
      <c r="R434" s="58"/>
      <c r="S434" s="58"/>
      <c r="T434" s="58"/>
      <c r="U434" s="58"/>
      <c r="V434" s="58"/>
      <c r="W434" s="58"/>
      <c r="X434" s="58"/>
      <c r="Y434" s="58"/>
      <c r="Z434" s="58"/>
      <c r="AA434" s="58"/>
      <c r="AB434" s="58"/>
      <c r="AC434" s="58"/>
      <c r="AD434" s="58"/>
      <c r="AE434" s="58"/>
      <c r="AF434" s="58"/>
      <c r="AG434" s="58"/>
    </row>
    <row r="435" spans="1:33" ht="15.75" customHeight="1" x14ac:dyDescent="0.2">
      <c r="A435" s="23"/>
      <c r="B435" s="23"/>
      <c r="C435" s="23"/>
      <c r="D435" s="58"/>
      <c r="E435" s="58"/>
      <c r="F435" s="58"/>
      <c r="G435" s="21"/>
      <c r="H435" s="21"/>
      <c r="I435" s="21"/>
      <c r="J435" s="18"/>
      <c r="K435" s="18"/>
      <c r="L435" s="18"/>
      <c r="M435" s="67"/>
      <c r="N435" s="58"/>
      <c r="O435" s="58"/>
      <c r="P435" s="58"/>
      <c r="Q435" s="58"/>
      <c r="R435" s="58"/>
      <c r="S435" s="58"/>
      <c r="T435" s="58"/>
      <c r="U435" s="58"/>
      <c r="V435" s="58"/>
      <c r="W435" s="58"/>
      <c r="X435" s="58"/>
      <c r="Y435" s="58"/>
      <c r="Z435" s="58"/>
      <c r="AA435" s="58"/>
      <c r="AB435" s="58"/>
      <c r="AC435" s="58"/>
      <c r="AD435" s="58"/>
      <c r="AE435" s="58"/>
      <c r="AF435" s="58"/>
      <c r="AG435" s="58"/>
    </row>
    <row r="436" spans="1:33" ht="15.75" customHeight="1" x14ac:dyDescent="0.2">
      <c r="A436" s="23"/>
      <c r="B436" s="23"/>
      <c r="C436" s="23"/>
      <c r="D436" s="58"/>
      <c r="E436" s="58"/>
      <c r="F436" s="58"/>
      <c r="G436" s="21"/>
      <c r="H436" s="21"/>
      <c r="I436" s="21"/>
      <c r="J436" s="18"/>
      <c r="K436" s="18"/>
      <c r="L436" s="18"/>
      <c r="M436" s="67"/>
      <c r="N436" s="58"/>
      <c r="O436" s="58"/>
      <c r="P436" s="58"/>
      <c r="Q436" s="58"/>
      <c r="R436" s="58"/>
      <c r="S436" s="58"/>
      <c r="T436" s="58"/>
      <c r="U436" s="58"/>
      <c r="V436" s="58"/>
      <c r="W436" s="58"/>
      <c r="X436" s="58"/>
      <c r="Y436" s="58"/>
      <c r="Z436" s="58"/>
      <c r="AA436" s="58"/>
      <c r="AB436" s="58"/>
      <c r="AC436" s="58"/>
      <c r="AD436" s="58"/>
      <c r="AE436" s="58"/>
      <c r="AF436" s="58"/>
      <c r="AG436" s="58"/>
    </row>
    <row r="437" spans="1:33" ht="15.75" customHeight="1" x14ac:dyDescent="0.2">
      <c r="A437" s="23"/>
      <c r="B437" s="23"/>
      <c r="C437" s="23"/>
      <c r="D437" s="58"/>
      <c r="E437" s="58"/>
      <c r="F437" s="58"/>
      <c r="G437" s="21"/>
      <c r="H437" s="21"/>
      <c r="I437" s="21"/>
      <c r="J437" s="18"/>
      <c r="K437" s="18"/>
      <c r="L437" s="18"/>
      <c r="M437" s="67"/>
      <c r="N437" s="58"/>
      <c r="O437" s="58"/>
      <c r="P437" s="58"/>
      <c r="Q437" s="58"/>
      <c r="R437" s="58"/>
      <c r="S437" s="58"/>
      <c r="T437" s="58"/>
      <c r="U437" s="58"/>
      <c r="V437" s="58"/>
      <c r="W437" s="58"/>
      <c r="X437" s="58"/>
      <c r="Y437" s="58"/>
      <c r="Z437" s="58"/>
      <c r="AA437" s="58"/>
      <c r="AB437" s="58"/>
      <c r="AC437" s="58"/>
      <c r="AD437" s="58"/>
      <c r="AE437" s="58"/>
      <c r="AF437" s="58"/>
      <c r="AG437" s="58"/>
    </row>
    <row r="438" spans="1:33" ht="15.75" customHeight="1" x14ac:dyDescent="0.2">
      <c r="A438" s="23"/>
      <c r="B438" s="23"/>
      <c r="C438" s="23"/>
      <c r="D438" s="58"/>
      <c r="E438" s="58"/>
      <c r="F438" s="58"/>
      <c r="G438" s="21"/>
      <c r="H438" s="21"/>
      <c r="I438" s="21"/>
      <c r="J438" s="18"/>
      <c r="K438" s="18"/>
      <c r="L438" s="18"/>
      <c r="M438" s="67"/>
      <c r="N438" s="58"/>
      <c r="O438" s="58"/>
      <c r="P438" s="58"/>
      <c r="Q438" s="58"/>
      <c r="R438" s="58"/>
      <c r="S438" s="58"/>
      <c r="T438" s="58"/>
      <c r="U438" s="58"/>
      <c r="V438" s="58"/>
      <c r="W438" s="58"/>
      <c r="X438" s="58"/>
      <c r="Y438" s="58"/>
      <c r="Z438" s="58"/>
      <c r="AA438" s="58"/>
      <c r="AB438" s="58"/>
      <c r="AC438" s="58"/>
      <c r="AD438" s="58"/>
      <c r="AE438" s="58"/>
      <c r="AF438" s="58"/>
      <c r="AG438" s="58"/>
    </row>
    <row r="439" spans="1:33" ht="15.75" customHeight="1" x14ac:dyDescent="0.2">
      <c r="A439" s="23"/>
      <c r="B439" s="23"/>
      <c r="C439" s="23"/>
      <c r="D439" s="58"/>
      <c r="E439" s="58"/>
      <c r="F439" s="58"/>
      <c r="G439" s="21"/>
      <c r="H439" s="21"/>
      <c r="I439" s="21"/>
      <c r="J439" s="18"/>
      <c r="K439" s="18"/>
      <c r="L439" s="18"/>
      <c r="M439" s="67"/>
      <c r="N439" s="58"/>
      <c r="O439" s="58"/>
      <c r="P439" s="58"/>
      <c r="Q439" s="58"/>
      <c r="R439" s="58"/>
      <c r="S439" s="58"/>
      <c r="T439" s="58"/>
      <c r="U439" s="58"/>
      <c r="V439" s="58"/>
      <c r="W439" s="58"/>
      <c r="X439" s="58"/>
      <c r="Y439" s="58"/>
      <c r="Z439" s="58"/>
      <c r="AA439" s="58"/>
      <c r="AB439" s="58"/>
      <c r="AC439" s="58"/>
      <c r="AD439" s="58"/>
      <c r="AE439" s="58"/>
      <c r="AF439" s="58"/>
      <c r="AG439" s="58"/>
    </row>
    <row r="440" spans="1:33" ht="15.75" customHeight="1" x14ac:dyDescent="0.2">
      <c r="A440" s="23"/>
      <c r="B440" s="23"/>
      <c r="C440" s="23"/>
      <c r="D440" s="58"/>
      <c r="E440" s="58"/>
      <c r="F440" s="58"/>
      <c r="G440" s="21"/>
      <c r="H440" s="21"/>
      <c r="I440" s="21"/>
      <c r="J440" s="18"/>
      <c r="K440" s="18"/>
      <c r="L440" s="18"/>
      <c r="M440" s="67"/>
      <c r="N440" s="58"/>
      <c r="O440" s="58"/>
      <c r="P440" s="58"/>
      <c r="Q440" s="58"/>
      <c r="R440" s="58"/>
      <c r="S440" s="58"/>
      <c r="T440" s="58"/>
      <c r="U440" s="58"/>
      <c r="V440" s="58"/>
      <c r="W440" s="58"/>
      <c r="X440" s="58"/>
      <c r="Y440" s="58"/>
      <c r="Z440" s="58"/>
      <c r="AA440" s="58"/>
      <c r="AB440" s="58"/>
      <c r="AC440" s="58"/>
      <c r="AD440" s="58"/>
      <c r="AE440" s="58"/>
      <c r="AF440" s="58"/>
      <c r="AG440" s="58"/>
    </row>
    <row r="441" spans="1:33" ht="15.75" customHeight="1" x14ac:dyDescent="0.2">
      <c r="A441" s="23"/>
      <c r="B441" s="23"/>
      <c r="C441" s="23"/>
      <c r="D441" s="58"/>
      <c r="E441" s="58"/>
      <c r="F441" s="58"/>
      <c r="G441" s="21"/>
      <c r="H441" s="21"/>
      <c r="I441" s="21"/>
      <c r="J441" s="18"/>
      <c r="K441" s="18"/>
      <c r="L441" s="18"/>
      <c r="M441" s="67"/>
      <c r="N441" s="58"/>
      <c r="O441" s="58"/>
      <c r="P441" s="58"/>
      <c r="Q441" s="58"/>
      <c r="R441" s="58"/>
      <c r="S441" s="58"/>
      <c r="T441" s="58"/>
      <c r="U441" s="58"/>
      <c r="V441" s="58"/>
      <c r="W441" s="58"/>
      <c r="X441" s="58"/>
      <c r="Y441" s="58"/>
      <c r="Z441" s="58"/>
      <c r="AA441" s="58"/>
      <c r="AB441" s="58"/>
      <c r="AC441" s="58"/>
      <c r="AD441" s="58"/>
      <c r="AE441" s="58"/>
      <c r="AF441" s="58"/>
      <c r="AG441" s="58"/>
    </row>
    <row r="442" spans="1:33" ht="15.75" customHeight="1" x14ac:dyDescent="0.2">
      <c r="A442" s="23"/>
      <c r="B442" s="23"/>
      <c r="C442" s="23"/>
      <c r="D442" s="58"/>
      <c r="E442" s="58"/>
      <c r="F442" s="58"/>
      <c r="G442" s="21"/>
      <c r="H442" s="21"/>
      <c r="I442" s="21"/>
      <c r="J442" s="18"/>
      <c r="K442" s="18"/>
      <c r="L442" s="18"/>
      <c r="M442" s="67"/>
      <c r="N442" s="58"/>
      <c r="O442" s="58"/>
      <c r="P442" s="58"/>
      <c r="Q442" s="58"/>
      <c r="R442" s="58"/>
      <c r="S442" s="58"/>
      <c r="T442" s="58"/>
      <c r="U442" s="58"/>
      <c r="V442" s="58"/>
      <c r="W442" s="58"/>
      <c r="X442" s="58"/>
      <c r="Y442" s="58"/>
      <c r="Z442" s="58"/>
      <c r="AA442" s="58"/>
      <c r="AB442" s="58"/>
      <c r="AC442" s="58"/>
      <c r="AD442" s="58"/>
      <c r="AE442" s="58"/>
      <c r="AF442" s="58"/>
      <c r="AG442" s="58"/>
    </row>
    <row r="443" spans="1:33" ht="15.75" customHeight="1" x14ac:dyDescent="0.2">
      <c r="A443" s="23"/>
      <c r="B443" s="23"/>
      <c r="C443" s="23"/>
      <c r="D443" s="58"/>
      <c r="E443" s="58"/>
      <c r="F443" s="58"/>
      <c r="G443" s="21"/>
      <c r="H443" s="21"/>
      <c r="I443" s="21"/>
      <c r="J443" s="18"/>
      <c r="K443" s="18"/>
      <c r="L443" s="18"/>
      <c r="M443" s="67"/>
      <c r="N443" s="58"/>
      <c r="O443" s="58"/>
      <c r="P443" s="58"/>
      <c r="Q443" s="58"/>
      <c r="R443" s="58"/>
      <c r="S443" s="58"/>
      <c r="T443" s="58"/>
      <c r="U443" s="58"/>
      <c r="V443" s="58"/>
      <c r="W443" s="58"/>
      <c r="X443" s="58"/>
      <c r="Y443" s="58"/>
      <c r="Z443" s="58"/>
      <c r="AA443" s="58"/>
      <c r="AB443" s="58"/>
      <c r="AC443" s="58"/>
      <c r="AD443" s="58"/>
      <c r="AE443" s="58"/>
      <c r="AF443" s="58"/>
      <c r="AG443" s="58"/>
    </row>
    <row r="444" spans="1:33" ht="15.75" customHeight="1" x14ac:dyDescent="0.2">
      <c r="A444" s="23"/>
      <c r="B444" s="23"/>
      <c r="C444" s="23"/>
      <c r="D444" s="58"/>
      <c r="E444" s="58"/>
      <c r="F444" s="58"/>
      <c r="G444" s="21"/>
      <c r="H444" s="21"/>
      <c r="I444" s="21"/>
      <c r="J444" s="18"/>
      <c r="K444" s="18"/>
      <c r="L444" s="18"/>
      <c r="M444" s="67"/>
      <c r="N444" s="58"/>
      <c r="O444" s="58"/>
      <c r="P444" s="58"/>
      <c r="Q444" s="58"/>
      <c r="R444" s="58"/>
      <c r="S444" s="58"/>
      <c r="T444" s="58"/>
      <c r="U444" s="58"/>
      <c r="V444" s="58"/>
      <c r="W444" s="58"/>
      <c r="X444" s="58"/>
      <c r="Y444" s="58"/>
      <c r="Z444" s="58"/>
      <c r="AA444" s="58"/>
      <c r="AB444" s="58"/>
      <c r="AC444" s="58"/>
      <c r="AD444" s="58"/>
      <c r="AE444" s="58"/>
      <c r="AF444" s="58"/>
      <c r="AG444" s="58"/>
    </row>
    <row r="445" spans="1:33" ht="15.75" customHeight="1" x14ac:dyDescent="0.2">
      <c r="A445" s="23"/>
      <c r="B445" s="23"/>
      <c r="C445" s="23"/>
      <c r="D445" s="58"/>
      <c r="E445" s="58"/>
      <c r="F445" s="58"/>
      <c r="G445" s="21"/>
      <c r="H445" s="21"/>
      <c r="I445" s="21"/>
      <c r="J445" s="18"/>
      <c r="K445" s="18"/>
      <c r="L445" s="18"/>
      <c r="M445" s="67"/>
      <c r="N445" s="58"/>
      <c r="O445" s="58"/>
      <c r="P445" s="58"/>
      <c r="Q445" s="58"/>
      <c r="R445" s="58"/>
      <c r="S445" s="58"/>
      <c r="T445" s="58"/>
      <c r="U445" s="58"/>
      <c r="V445" s="58"/>
      <c r="W445" s="58"/>
      <c r="X445" s="58"/>
      <c r="Y445" s="58"/>
      <c r="Z445" s="58"/>
      <c r="AA445" s="58"/>
      <c r="AB445" s="58"/>
      <c r="AC445" s="58"/>
      <c r="AD445" s="58"/>
      <c r="AE445" s="58"/>
      <c r="AF445" s="58"/>
      <c r="AG445" s="58"/>
    </row>
    <row r="446" spans="1:33" ht="15.75" customHeight="1" x14ac:dyDescent="0.2">
      <c r="A446" s="23"/>
      <c r="B446" s="23"/>
      <c r="C446" s="23"/>
      <c r="D446" s="58"/>
      <c r="E446" s="58"/>
      <c r="F446" s="58"/>
      <c r="G446" s="21"/>
      <c r="H446" s="21"/>
      <c r="I446" s="21"/>
      <c r="J446" s="18"/>
      <c r="K446" s="18"/>
      <c r="L446" s="18"/>
      <c r="M446" s="67"/>
      <c r="N446" s="58"/>
      <c r="O446" s="58"/>
      <c r="P446" s="58"/>
      <c r="Q446" s="58"/>
      <c r="R446" s="58"/>
      <c r="S446" s="58"/>
      <c r="T446" s="58"/>
      <c r="U446" s="58"/>
      <c r="V446" s="58"/>
      <c r="W446" s="58"/>
      <c r="X446" s="58"/>
      <c r="Y446" s="58"/>
      <c r="Z446" s="58"/>
      <c r="AA446" s="58"/>
      <c r="AB446" s="58"/>
      <c r="AC446" s="58"/>
      <c r="AD446" s="58"/>
      <c r="AE446" s="58"/>
      <c r="AF446" s="58"/>
      <c r="AG446" s="58"/>
    </row>
    <row r="447" spans="1:33" ht="15.75" customHeight="1" x14ac:dyDescent="0.2">
      <c r="A447" s="23"/>
      <c r="B447" s="23"/>
      <c r="C447" s="23"/>
      <c r="D447" s="58"/>
      <c r="E447" s="58"/>
      <c r="F447" s="58"/>
      <c r="G447" s="21"/>
      <c r="H447" s="21"/>
      <c r="I447" s="21"/>
      <c r="J447" s="18"/>
      <c r="K447" s="18"/>
      <c r="L447" s="18"/>
      <c r="M447" s="67"/>
      <c r="N447" s="58"/>
      <c r="O447" s="58"/>
      <c r="P447" s="58"/>
      <c r="Q447" s="58"/>
      <c r="R447" s="58"/>
      <c r="S447" s="58"/>
      <c r="T447" s="58"/>
      <c r="U447" s="58"/>
      <c r="V447" s="58"/>
      <c r="W447" s="58"/>
      <c r="X447" s="58"/>
      <c r="Y447" s="58"/>
      <c r="Z447" s="58"/>
      <c r="AA447" s="58"/>
      <c r="AB447" s="58"/>
      <c r="AC447" s="58"/>
      <c r="AD447" s="58"/>
      <c r="AE447" s="58"/>
      <c r="AF447" s="58"/>
      <c r="AG447" s="58"/>
    </row>
    <row r="448" spans="1:33" ht="15.75" customHeight="1" x14ac:dyDescent="0.2">
      <c r="A448" s="23"/>
      <c r="B448" s="23"/>
      <c r="C448" s="23"/>
      <c r="D448" s="58"/>
      <c r="E448" s="58"/>
      <c r="F448" s="58"/>
      <c r="G448" s="21"/>
      <c r="H448" s="21"/>
      <c r="I448" s="21"/>
      <c r="J448" s="18"/>
      <c r="K448" s="18"/>
      <c r="L448" s="18"/>
      <c r="M448" s="67"/>
      <c r="N448" s="58"/>
      <c r="O448" s="58"/>
      <c r="P448" s="58"/>
      <c r="Q448" s="58"/>
      <c r="R448" s="58"/>
      <c r="S448" s="58"/>
      <c r="T448" s="58"/>
      <c r="U448" s="58"/>
      <c r="V448" s="58"/>
      <c r="W448" s="58"/>
      <c r="X448" s="58"/>
      <c r="Y448" s="58"/>
      <c r="Z448" s="58"/>
      <c r="AA448" s="58"/>
      <c r="AB448" s="58"/>
      <c r="AC448" s="58"/>
      <c r="AD448" s="58"/>
      <c r="AE448" s="58"/>
      <c r="AF448" s="58"/>
      <c r="AG448" s="58"/>
    </row>
    <row r="449" spans="1:33" ht="15.75" customHeight="1" x14ac:dyDescent="0.2">
      <c r="A449" s="23"/>
      <c r="B449" s="23"/>
      <c r="C449" s="23"/>
      <c r="D449" s="58"/>
      <c r="E449" s="58"/>
      <c r="F449" s="58"/>
      <c r="G449" s="21"/>
      <c r="H449" s="21"/>
      <c r="I449" s="21"/>
      <c r="J449" s="18"/>
      <c r="K449" s="18"/>
      <c r="L449" s="18"/>
      <c r="M449" s="67"/>
      <c r="N449" s="58"/>
      <c r="O449" s="58"/>
      <c r="P449" s="58"/>
      <c r="Q449" s="58"/>
      <c r="R449" s="58"/>
      <c r="S449" s="58"/>
      <c r="T449" s="58"/>
      <c r="U449" s="58"/>
      <c r="V449" s="58"/>
      <c r="W449" s="58"/>
      <c r="X449" s="58"/>
      <c r="Y449" s="58"/>
      <c r="Z449" s="58"/>
      <c r="AA449" s="58"/>
      <c r="AB449" s="58"/>
      <c r="AC449" s="58"/>
      <c r="AD449" s="58"/>
      <c r="AE449" s="58"/>
      <c r="AF449" s="58"/>
      <c r="AG449" s="58"/>
    </row>
    <row r="450" spans="1:33" ht="15.75" customHeight="1" x14ac:dyDescent="0.2">
      <c r="A450" s="23"/>
      <c r="B450" s="23"/>
      <c r="C450" s="23"/>
      <c r="D450" s="58"/>
      <c r="E450" s="58"/>
      <c r="F450" s="58"/>
      <c r="G450" s="21"/>
      <c r="H450" s="21"/>
      <c r="I450" s="21"/>
      <c r="J450" s="18"/>
      <c r="K450" s="18"/>
      <c r="L450" s="18"/>
      <c r="M450" s="67"/>
      <c r="N450" s="58"/>
      <c r="O450" s="58"/>
      <c r="P450" s="58"/>
      <c r="Q450" s="58"/>
      <c r="R450" s="58"/>
      <c r="S450" s="58"/>
      <c r="T450" s="58"/>
      <c r="U450" s="58"/>
      <c r="V450" s="58"/>
      <c r="W450" s="58"/>
      <c r="X450" s="58"/>
      <c r="Y450" s="58"/>
      <c r="Z450" s="58"/>
      <c r="AA450" s="58"/>
      <c r="AB450" s="58"/>
      <c r="AC450" s="58"/>
      <c r="AD450" s="58"/>
      <c r="AE450" s="58"/>
      <c r="AF450" s="58"/>
      <c r="AG450" s="58"/>
    </row>
    <row r="451" spans="1:33" ht="15.75" customHeight="1" x14ac:dyDescent="0.2">
      <c r="A451" s="23"/>
      <c r="B451" s="23"/>
      <c r="C451" s="23"/>
      <c r="D451" s="58"/>
      <c r="E451" s="58"/>
      <c r="F451" s="58"/>
      <c r="G451" s="21"/>
      <c r="H451" s="21"/>
      <c r="I451" s="21"/>
      <c r="J451" s="18"/>
      <c r="K451" s="18"/>
      <c r="L451" s="18"/>
      <c r="M451" s="67"/>
      <c r="N451" s="58"/>
      <c r="O451" s="58"/>
      <c r="P451" s="58"/>
      <c r="Q451" s="58"/>
      <c r="R451" s="58"/>
      <c r="S451" s="58"/>
      <c r="T451" s="58"/>
      <c r="U451" s="58"/>
      <c r="V451" s="58"/>
      <c r="W451" s="58"/>
      <c r="X451" s="58"/>
      <c r="Y451" s="58"/>
      <c r="Z451" s="58"/>
      <c r="AA451" s="58"/>
      <c r="AB451" s="58"/>
      <c r="AC451" s="58"/>
      <c r="AD451" s="58"/>
      <c r="AE451" s="58"/>
      <c r="AF451" s="58"/>
      <c r="AG451" s="58"/>
    </row>
    <row r="452" spans="1:33" ht="15.75" customHeight="1" x14ac:dyDescent="0.2">
      <c r="A452" s="23"/>
      <c r="B452" s="23"/>
      <c r="C452" s="23"/>
      <c r="D452" s="58"/>
      <c r="E452" s="58"/>
      <c r="F452" s="58"/>
      <c r="G452" s="21"/>
      <c r="H452" s="21"/>
      <c r="I452" s="21"/>
      <c r="J452" s="18"/>
      <c r="K452" s="18"/>
      <c r="L452" s="18"/>
      <c r="M452" s="67"/>
      <c r="N452" s="58"/>
      <c r="O452" s="58"/>
      <c r="P452" s="58"/>
      <c r="Q452" s="58"/>
      <c r="R452" s="58"/>
      <c r="S452" s="58"/>
      <c r="T452" s="58"/>
      <c r="U452" s="58"/>
      <c r="V452" s="58"/>
      <c r="W452" s="58"/>
      <c r="X452" s="58"/>
      <c r="Y452" s="58"/>
      <c r="Z452" s="58"/>
      <c r="AA452" s="58"/>
      <c r="AB452" s="58"/>
      <c r="AC452" s="58"/>
      <c r="AD452" s="58"/>
      <c r="AE452" s="58"/>
      <c r="AF452" s="58"/>
      <c r="AG452" s="58"/>
    </row>
    <row r="453" spans="1:33" ht="15.75" customHeight="1" x14ac:dyDescent="0.2">
      <c r="A453" s="23"/>
      <c r="B453" s="23"/>
      <c r="C453" s="23"/>
      <c r="D453" s="58"/>
      <c r="E453" s="58"/>
      <c r="F453" s="58"/>
      <c r="G453" s="21"/>
      <c r="H453" s="21"/>
      <c r="I453" s="21"/>
      <c r="J453" s="18"/>
      <c r="K453" s="18"/>
      <c r="L453" s="18"/>
      <c r="M453" s="67"/>
      <c r="N453" s="58"/>
      <c r="O453" s="58"/>
      <c r="P453" s="58"/>
      <c r="Q453" s="58"/>
      <c r="R453" s="58"/>
      <c r="S453" s="58"/>
      <c r="T453" s="58"/>
      <c r="U453" s="58"/>
      <c r="V453" s="58"/>
      <c r="W453" s="58"/>
      <c r="X453" s="58"/>
      <c r="Y453" s="58"/>
      <c r="Z453" s="58"/>
      <c r="AA453" s="58"/>
      <c r="AB453" s="58"/>
      <c r="AC453" s="58"/>
      <c r="AD453" s="58"/>
      <c r="AE453" s="58"/>
      <c r="AF453" s="58"/>
      <c r="AG453" s="58"/>
    </row>
    <row r="454" spans="1:33" ht="15.75" customHeight="1" x14ac:dyDescent="0.2">
      <c r="A454" s="23"/>
      <c r="B454" s="23"/>
      <c r="C454" s="23"/>
      <c r="D454" s="58"/>
      <c r="E454" s="58"/>
      <c r="F454" s="58"/>
      <c r="G454" s="21"/>
      <c r="H454" s="21"/>
      <c r="I454" s="21"/>
      <c r="J454" s="18"/>
      <c r="K454" s="18"/>
      <c r="L454" s="18"/>
      <c r="M454" s="67"/>
      <c r="N454" s="58"/>
      <c r="O454" s="58"/>
      <c r="P454" s="58"/>
      <c r="Q454" s="58"/>
      <c r="R454" s="58"/>
      <c r="S454" s="58"/>
      <c r="T454" s="58"/>
      <c r="U454" s="58"/>
      <c r="V454" s="58"/>
      <c r="W454" s="58"/>
      <c r="X454" s="58"/>
      <c r="Y454" s="58"/>
      <c r="Z454" s="58"/>
      <c r="AA454" s="58"/>
      <c r="AB454" s="58"/>
      <c r="AC454" s="58"/>
      <c r="AD454" s="58"/>
      <c r="AE454" s="58"/>
      <c r="AF454" s="58"/>
      <c r="AG454" s="58"/>
    </row>
    <row r="455" spans="1:33" ht="15.75" customHeight="1" x14ac:dyDescent="0.2">
      <c r="A455" s="23"/>
      <c r="B455" s="23"/>
      <c r="C455" s="23"/>
      <c r="D455" s="58"/>
      <c r="E455" s="58"/>
      <c r="F455" s="58"/>
      <c r="G455" s="21"/>
      <c r="H455" s="21"/>
      <c r="I455" s="21"/>
      <c r="J455" s="18"/>
      <c r="K455" s="18"/>
      <c r="L455" s="18"/>
      <c r="M455" s="67"/>
      <c r="N455" s="58"/>
      <c r="O455" s="58"/>
      <c r="P455" s="58"/>
      <c r="Q455" s="58"/>
      <c r="R455" s="58"/>
      <c r="S455" s="58"/>
      <c r="T455" s="58"/>
      <c r="U455" s="58"/>
      <c r="V455" s="58"/>
      <c r="W455" s="58"/>
      <c r="X455" s="58"/>
      <c r="Y455" s="58"/>
      <c r="Z455" s="58"/>
      <c r="AA455" s="58"/>
      <c r="AB455" s="58"/>
      <c r="AC455" s="58"/>
      <c r="AD455" s="58"/>
      <c r="AE455" s="58"/>
      <c r="AF455" s="58"/>
      <c r="AG455" s="58"/>
    </row>
    <row r="456" spans="1:33" ht="15.75" customHeight="1" x14ac:dyDescent="0.2">
      <c r="A456" s="23"/>
      <c r="B456" s="23"/>
      <c r="C456" s="23"/>
      <c r="D456" s="58"/>
      <c r="E456" s="58"/>
      <c r="F456" s="58"/>
      <c r="G456" s="21"/>
      <c r="H456" s="21"/>
      <c r="I456" s="21"/>
      <c r="J456" s="18"/>
      <c r="K456" s="18"/>
      <c r="L456" s="18"/>
      <c r="M456" s="67"/>
      <c r="N456" s="58"/>
      <c r="O456" s="58"/>
      <c r="P456" s="58"/>
      <c r="Q456" s="58"/>
      <c r="R456" s="58"/>
      <c r="S456" s="58"/>
      <c r="T456" s="58"/>
      <c r="U456" s="58"/>
      <c r="V456" s="58"/>
      <c r="W456" s="58"/>
      <c r="X456" s="58"/>
      <c r="Y456" s="58"/>
      <c r="Z456" s="58"/>
      <c r="AA456" s="58"/>
      <c r="AB456" s="58"/>
      <c r="AC456" s="58"/>
      <c r="AD456" s="58"/>
      <c r="AE456" s="58"/>
      <c r="AF456" s="58"/>
      <c r="AG456" s="58"/>
    </row>
    <row r="457" spans="1:33" ht="15.75" customHeight="1" x14ac:dyDescent="0.2">
      <c r="A457" s="23"/>
      <c r="B457" s="23"/>
      <c r="C457" s="23"/>
      <c r="D457" s="58"/>
      <c r="E457" s="58"/>
      <c r="F457" s="58"/>
      <c r="G457" s="21"/>
      <c r="H457" s="21"/>
      <c r="I457" s="21"/>
      <c r="J457" s="18"/>
      <c r="K457" s="18"/>
      <c r="L457" s="18"/>
      <c r="M457" s="67"/>
      <c r="N457" s="58"/>
      <c r="O457" s="58"/>
      <c r="P457" s="58"/>
      <c r="Q457" s="58"/>
      <c r="R457" s="58"/>
      <c r="S457" s="58"/>
      <c r="T457" s="58"/>
      <c r="U457" s="58"/>
      <c r="V457" s="58"/>
      <c r="W457" s="58"/>
      <c r="X457" s="58"/>
      <c r="Y457" s="58"/>
      <c r="Z457" s="58"/>
      <c r="AA457" s="58"/>
      <c r="AB457" s="58"/>
      <c r="AC457" s="58"/>
      <c r="AD457" s="58"/>
      <c r="AE457" s="58"/>
      <c r="AF457" s="58"/>
      <c r="AG457" s="58"/>
    </row>
    <row r="458" spans="1:33" ht="15.75" customHeight="1" x14ac:dyDescent="0.2">
      <c r="A458" s="23"/>
      <c r="B458" s="23"/>
      <c r="C458" s="23"/>
      <c r="D458" s="58"/>
      <c r="E458" s="58"/>
      <c r="F458" s="58"/>
      <c r="G458" s="21"/>
      <c r="H458" s="21"/>
      <c r="I458" s="21"/>
      <c r="J458" s="18"/>
      <c r="K458" s="18"/>
      <c r="L458" s="18"/>
      <c r="M458" s="67"/>
      <c r="N458" s="58"/>
      <c r="O458" s="58"/>
      <c r="P458" s="58"/>
      <c r="Q458" s="58"/>
      <c r="R458" s="58"/>
      <c r="S458" s="58"/>
      <c r="T458" s="58"/>
      <c r="U458" s="58"/>
      <c r="V458" s="58"/>
      <c r="W458" s="58"/>
      <c r="X458" s="58"/>
      <c r="Y458" s="58"/>
      <c r="Z458" s="58"/>
      <c r="AA458" s="58"/>
      <c r="AB458" s="58"/>
      <c r="AC458" s="58"/>
      <c r="AD458" s="58"/>
      <c r="AE458" s="58"/>
      <c r="AF458" s="58"/>
      <c r="AG458" s="58"/>
    </row>
    <row r="459" spans="1:33" ht="15.75" customHeight="1" x14ac:dyDescent="0.2">
      <c r="A459" s="23"/>
      <c r="B459" s="23"/>
      <c r="C459" s="23"/>
      <c r="D459" s="58"/>
      <c r="E459" s="58"/>
      <c r="F459" s="58"/>
      <c r="G459" s="21"/>
      <c r="H459" s="21"/>
      <c r="I459" s="21"/>
      <c r="J459" s="18"/>
      <c r="K459" s="18"/>
      <c r="L459" s="18"/>
      <c r="M459" s="67"/>
      <c r="N459" s="58"/>
      <c r="O459" s="58"/>
      <c r="P459" s="58"/>
      <c r="Q459" s="58"/>
      <c r="R459" s="58"/>
      <c r="S459" s="58"/>
      <c r="T459" s="58"/>
      <c r="U459" s="58"/>
      <c r="V459" s="58"/>
      <c r="W459" s="58"/>
      <c r="X459" s="58"/>
      <c r="Y459" s="58"/>
      <c r="Z459" s="58"/>
      <c r="AA459" s="58"/>
      <c r="AB459" s="58"/>
      <c r="AC459" s="58"/>
      <c r="AD459" s="58"/>
      <c r="AE459" s="58"/>
      <c r="AF459" s="58"/>
      <c r="AG459" s="58"/>
    </row>
    <row r="460" spans="1:33" ht="15.75" customHeight="1" x14ac:dyDescent="0.2">
      <c r="A460" s="23"/>
      <c r="B460" s="23"/>
      <c r="C460" s="23"/>
      <c r="D460" s="58"/>
      <c r="E460" s="58"/>
      <c r="F460" s="58"/>
      <c r="G460" s="21"/>
      <c r="H460" s="21"/>
      <c r="I460" s="21"/>
      <c r="J460" s="18"/>
      <c r="K460" s="18"/>
      <c r="L460" s="18"/>
      <c r="M460" s="67"/>
      <c r="N460" s="58"/>
      <c r="O460" s="58"/>
      <c r="P460" s="58"/>
      <c r="Q460" s="58"/>
      <c r="R460" s="58"/>
      <c r="S460" s="58"/>
      <c r="T460" s="58"/>
      <c r="U460" s="58"/>
      <c r="V460" s="58"/>
      <c r="W460" s="58"/>
      <c r="X460" s="58"/>
      <c r="Y460" s="58"/>
      <c r="Z460" s="58"/>
      <c r="AA460" s="58"/>
      <c r="AB460" s="58"/>
      <c r="AC460" s="58"/>
      <c r="AD460" s="58"/>
      <c r="AE460" s="58"/>
      <c r="AF460" s="58"/>
      <c r="AG460" s="58"/>
    </row>
    <row r="461" spans="1:33" ht="15.75" customHeight="1" x14ac:dyDescent="0.2">
      <c r="A461" s="23"/>
      <c r="B461" s="23"/>
      <c r="C461" s="23"/>
      <c r="D461" s="58"/>
      <c r="E461" s="58"/>
      <c r="F461" s="58"/>
      <c r="G461" s="21"/>
      <c r="H461" s="21"/>
      <c r="I461" s="21"/>
      <c r="J461" s="18"/>
      <c r="K461" s="18"/>
      <c r="L461" s="18"/>
      <c r="M461" s="67"/>
      <c r="N461" s="58"/>
      <c r="O461" s="58"/>
      <c r="P461" s="58"/>
      <c r="Q461" s="58"/>
      <c r="R461" s="58"/>
      <c r="S461" s="58"/>
      <c r="T461" s="58"/>
      <c r="U461" s="58"/>
      <c r="V461" s="58"/>
      <c r="W461" s="58"/>
      <c r="X461" s="58"/>
      <c r="Y461" s="58"/>
      <c r="Z461" s="58"/>
      <c r="AA461" s="58"/>
      <c r="AB461" s="58"/>
      <c r="AC461" s="58"/>
      <c r="AD461" s="58"/>
      <c r="AE461" s="58"/>
      <c r="AF461" s="58"/>
      <c r="AG461" s="58"/>
    </row>
    <row r="462" spans="1:33" ht="15.75" customHeight="1" x14ac:dyDescent="0.2">
      <c r="A462" s="23"/>
      <c r="B462" s="23"/>
      <c r="C462" s="23"/>
      <c r="D462" s="58"/>
      <c r="E462" s="58"/>
      <c r="F462" s="58"/>
      <c r="G462" s="21"/>
      <c r="H462" s="21"/>
      <c r="I462" s="21"/>
      <c r="J462" s="18"/>
      <c r="K462" s="18"/>
      <c r="L462" s="18"/>
      <c r="M462" s="67"/>
      <c r="N462" s="58"/>
      <c r="O462" s="58"/>
      <c r="P462" s="58"/>
      <c r="Q462" s="58"/>
      <c r="R462" s="58"/>
      <c r="S462" s="58"/>
      <c r="T462" s="58"/>
      <c r="U462" s="58"/>
      <c r="V462" s="58"/>
      <c r="W462" s="58"/>
      <c r="X462" s="58"/>
      <c r="Y462" s="58"/>
      <c r="Z462" s="58"/>
      <c r="AA462" s="58"/>
      <c r="AB462" s="58"/>
      <c r="AC462" s="58"/>
      <c r="AD462" s="58"/>
      <c r="AE462" s="58"/>
      <c r="AF462" s="58"/>
      <c r="AG462" s="58"/>
    </row>
    <row r="463" spans="1:33" ht="15.75" customHeight="1" x14ac:dyDescent="0.2">
      <c r="A463" s="23"/>
      <c r="B463" s="23"/>
      <c r="C463" s="23"/>
      <c r="D463" s="58"/>
      <c r="E463" s="58"/>
      <c r="F463" s="58"/>
      <c r="G463" s="21"/>
      <c r="H463" s="21"/>
      <c r="I463" s="21"/>
      <c r="J463" s="18"/>
      <c r="K463" s="18"/>
      <c r="L463" s="18"/>
      <c r="M463" s="67"/>
      <c r="N463" s="58"/>
      <c r="O463" s="58"/>
      <c r="P463" s="58"/>
      <c r="Q463" s="58"/>
      <c r="R463" s="58"/>
      <c r="S463" s="58"/>
      <c r="T463" s="58"/>
      <c r="U463" s="58"/>
      <c r="V463" s="58"/>
      <c r="W463" s="58"/>
      <c r="X463" s="58"/>
      <c r="Y463" s="58"/>
      <c r="Z463" s="58"/>
      <c r="AA463" s="58"/>
      <c r="AB463" s="58"/>
      <c r="AC463" s="58"/>
      <c r="AD463" s="58"/>
      <c r="AE463" s="58"/>
      <c r="AF463" s="58"/>
      <c r="AG463" s="58"/>
    </row>
    <row r="464" spans="1:33" ht="15.75" customHeight="1" x14ac:dyDescent="0.2">
      <c r="A464" s="23"/>
      <c r="B464" s="23"/>
      <c r="C464" s="23"/>
      <c r="D464" s="58"/>
      <c r="E464" s="58"/>
      <c r="F464" s="58"/>
      <c r="G464" s="21"/>
      <c r="H464" s="21"/>
      <c r="I464" s="21"/>
      <c r="J464" s="18"/>
      <c r="K464" s="18"/>
      <c r="L464" s="18"/>
      <c r="M464" s="67"/>
      <c r="N464" s="58"/>
      <c r="O464" s="58"/>
      <c r="P464" s="58"/>
      <c r="Q464" s="58"/>
      <c r="R464" s="58"/>
      <c r="S464" s="58"/>
      <c r="T464" s="58"/>
      <c r="U464" s="58"/>
      <c r="V464" s="58"/>
      <c r="W464" s="58"/>
      <c r="X464" s="58"/>
      <c r="Y464" s="58"/>
      <c r="Z464" s="58"/>
      <c r="AA464" s="58"/>
      <c r="AB464" s="58"/>
      <c r="AC464" s="58"/>
      <c r="AD464" s="58"/>
      <c r="AE464" s="58"/>
      <c r="AF464" s="58"/>
      <c r="AG464" s="58"/>
    </row>
    <row r="465" spans="1:33" ht="15.75" customHeight="1" x14ac:dyDescent="0.2">
      <c r="A465" s="23"/>
      <c r="B465" s="23"/>
      <c r="C465" s="23"/>
      <c r="D465" s="58"/>
      <c r="E465" s="58"/>
      <c r="F465" s="58"/>
      <c r="G465" s="21"/>
      <c r="H465" s="21"/>
      <c r="I465" s="21"/>
      <c r="J465" s="18"/>
      <c r="K465" s="18"/>
      <c r="L465" s="18"/>
      <c r="M465" s="67"/>
      <c r="N465" s="58"/>
      <c r="O465" s="58"/>
      <c r="P465" s="58"/>
      <c r="Q465" s="58"/>
      <c r="R465" s="58"/>
      <c r="S465" s="58"/>
      <c r="T465" s="58"/>
      <c r="U465" s="58"/>
      <c r="V465" s="58"/>
      <c r="W465" s="58"/>
      <c r="X465" s="58"/>
      <c r="Y465" s="58"/>
      <c r="Z465" s="58"/>
      <c r="AA465" s="58"/>
      <c r="AB465" s="58"/>
      <c r="AC465" s="58"/>
      <c r="AD465" s="58"/>
      <c r="AE465" s="58"/>
      <c r="AF465" s="58"/>
      <c r="AG465" s="58"/>
    </row>
    <row r="466" spans="1:33" ht="15.75" customHeight="1" x14ac:dyDescent="0.2">
      <c r="A466" s="23"/>
      <c r="B466" s="23"/>
      <c r="C466" s="23"/>
      <c r="D466" s="58"/>
      <c r="E466" s="58"/>
      <c r="F466" s="58"/>
      <c r="G466" s="21"/>
      <c r="H466" s="21"/>
      <c r="I466" s="21"/>
      <c r="J466" s="18"/>
      <c r="K466" s="18"/>
      <c r="L466" s="18"/>
      <c r="M466" s="67"/>
      <c r="N466" s="58"/>
      <c r="O466" s="58"/>
      <c r="P466" s="58"/>
      <c r="Q466" s="58"/>
      <c r="R466" s="58"/>
      <c r="S466" s="58"/>
      <c r="T466" s="58"/>
      <c r="U466" s="58"/>
      <c r="V466" s="58"/>
      <c r="W466" s="58"/>
      <c r="X466" s="58"/>
      <c r="Y466" s="58"/>
      <c r="Z466" s="58"/>
      <c r="AA466" s="58"/>
      <c r="AB466" s="58"/>
      <c r="AC466" s="58"/>
      <c r="AD466" s="58"/>
      <c r="AE466" s="58"/>
      <c r="AF466" s="58"/>
      <c r="AG466" s="58"/>
    </row>
    <row r="467" spans="1:33" ht="15.75" customHeight="1" x14ac:dyDescent="0.2">
      <c r="A467" s="23"/>
      <c r="B467" s="23"/>
      <c r="C467" s="23"/>
      <c r="D467" s="58"/>
      <c r="E467" s="58"/>
      <c r="F467" s="58"/>
      <c r="G467" s="21"/>
      <c r="H467" s="21"/>
      <c r="I467" s="21"/>
      <c r="J467" s="18"/>
      <c r="K467" s="18"/>
      <c r="L467" s="18"/>
      <c r="M467" s="67"/>
      <c r="N467" s="58"/>
      <c r="O467" s="58"/>
      <c r="P467" s="58"/>
      <c r="Q467" s="58"/>
      <c r="R467" s="58"/>
      <c r="S467" s="58"/>
      <c r="T467" s="58"/>
      <c r="U467" s="58"/>
      <c r="V467" s="58"/>
      <c r="W467" s="58"/>
      <c r="X467" s="58"/>
      <c r="Y467" s="58"/>
      <c r="Z467" s="58"/>
      <c r="AA467" s="58"/>
      <c r="AB467" s="58"/>
      <c r="AC467" s="58"/>
      <c r="AD467" s="58"/>
      <c r="AE467" s="58"/>
      <c r="AF467" s="58"/>
      <c r="AG467" s="58"/>
    </row>
    <row r="468" spans="1:33" ht="15.75" customHeight="1" x14ac:dyDescent="0.2">
      <c r="A468" s="23"/>
      <c r="B468" s="23"/>
      <c r="C468" s="23"/>
      <c r="D468" s="58"/>
      <c r="E468" s="58"/>
      <c r="F468" s="58"/>
      <c r="G468" s="21"/>
      <c r="H468" s="21"/>
      <c r="I468" s="21"/>
      <c r="J468" s="18"/>
      <c r="K468" s="18"/>
      <c r="L468" s="18"/>
      <c r="M468" s="67"/>
      <c r="N468" s="58"/>
      <c r="O468" s="58"/>
      <c r="P468" s="58"/>
      <c r="Q468" s="58"/>
      <c r="R468" s="58"/>
      <c r="S468" s="58"/>
      <c r="T468" s="58"/>
      <c r="U468" s="58"/>
      <c r="V468" s="58"/>
      <c r="W468" s="58"/>
      <c r="X468" s="58"/>
      <c r="Y468" s="58"/>
      <c r="Z468" s="58"/>
      <c r="AA468" s="58"/>
      <c r="AB468" s="58"/>
      <c r="AC468" s="58"/>
      <c r="AD468" s="58"/>
      <c r="AE468" s="58"/>
      <c r="AF468" s="58"/>
      <c r="AG468" s="58"/>
    </row>
    <row r="469" spans="1:33" ht="15.75" customHeight="1" x14ac:dyDescent="0.2">
      <c r="A469" s="23"/>
      <c r="B469" s="23"/>
      <c r="C469" s="23"/>
      <c r="D469" s="58"/>
      <c r="E469" s="58"/>
      <c r="F469" s="58"/>
      <c r="G469" s="21"/>
      <c r="H469" s="21"/>
      <c r="I469" s="21"/>
      <c r="J469" s="18"/>
      <c r="K469" s="18"/>
      <c r="L469" s="18"/>
      <c r="M469" s="67"/>
      <c r="N469" s="58"/>
      <c r="O469" s="58"/>
      <c r="P469" s="58"/>
      <c r="Q469" s="58"/>
      <c r="R469" s="58"/>
      <c r="S469" s="58"/>
      <c r="T469" s="58"/>
      <c r="U469" s="58"/>
      <c r="V469" s="58"/>
      <c r="W469" s="58"/>
      <c r="X469" s="58"/>
      <c r="Y469" s="58"/>
      <c r="Z469" s="58"/>
      <c r="AA469" s="58"/>
      <c r="AB469" s="58"/>
      <c r="AC469" s="58"/>
      <c r="AD469" s="58"/>
      <c r="AE469" s="58"/>
      <c r="AF469" s="58"/>
      <c r="AG469" s="58"/>
    </row>
    <row r="470" spans="1:33" ht="15.75" customHeight="1" x14ac:dyDescent="0.2">
      <c r="A470" s="23"/>
      <c r="B470" s="23"/>
      <c r="C470" s="23"/>
      <c r="D470" s="58"/>
      <c r="E470" s="58"/>
      <c r="F470" s="58"/>
      <c r="G470" s="21"/>
      <c r="H470" s="21"/>
      <c r="I470" s="21"/>
      <c r="J470" s="18"/>
      <c r="K470" s="18"/>
      <c r="L470" s="18"/>
      <c r="M470" s="67"/>
      <c r="N470" s="58"/>
      <c r="O470" s="58"/>
      <c r="P470" s="58"/>
      <c r="Q470" s="58"/>
      <c r="R470" s="58"/>
      <c r="S470" s="58"/>
      <c r="T470" s="58"/>
      <c r="U470" s="58"/>
      <c r="V470" s="58"/>
      <c r="W470" s="58"/>
      <c r="X470" s="58"/>
      <c r="Y470" s="58"/>
      <c r="Z470" s="58"/>
      <c r="AA470" s="58"/>
      <c r="AB470" s="58"/>
      <c r="AC470" s="58"/>
      <c r="AD470" s="58"/>
      <c r="AE470" s="58"/>
      <c r="AF470" s="58"/>
      <c r="AG470" s="58"/>
    </row>
    <row r="471" spans="1:33" ht="15.75" customHeight="1" x14ac:dyDescent="0.2">
      <c r="A471" s="23"/>
      <c r="B471" s="23"/>
      <c r="C471" s="23"/>
      <c r="D471" s="58"/>
      <c r="E471" s="58"/>
      <c r="F471" s="58"/>
      <c r="G471" s="21"/>
      <c r="H471" s="21"/>
      <c r="I471" s="21"/>
      <c r="J471" s="18"/>
      <c r="K471" s="18"/>
      <c r="L471" s="18"/>
      <c r="M471" s="67"/>
      <c r="N471" s="58"/>
      <c r="O471" s="58"/>
      <c r="P471" s="58"/>
      <c r="Q471" s="58"/>
      <c r="R471" s="58"/>
      <c r="S471" s="58"/>
      <c r="T471" s="58"/>
      <c r="U471" s="58"/>
      <c r="V471" s="58"/>
      <c r="W471" s="58"/>
      <c r="X471" s="58"/>
      <c r="Y471" s="58"/>
      <c r="Z471" s="58"/>
      <c r="AA471" s="58"/>
      <c r="AB471" s="58"/>
      <c r="AC471" s="58"/>
      <c r="AD471" s="58"/>
      <c r="AE471" s="58"/>
      <c r="AF471" s="58"/>
      <c r="AG471" s="58"/>
    </row>
    <row r="472" spans="1:33" ht="15.75" customHeight="1" x14ac:dyDescent="0.2">
      <c r="A472" s="23"/>
      <c r="B472" s="23"/>
      <c r="C472" s="23"/>
      <c r="D472" s="58"/>
      <c r="E472" s="58"/>
      <c r="F472" s="58"/>
      <c r="G472" s="21"/>
      <c r="H472" s="21"/>
      <c r="I472" s="21"/>
      <c r="J472" s="18"/>
      <c r="K472" s="18"/>
      <c r="L472" s="18"/>
      <c r="M472" s="67"/>
      <c r="N472" s="58"/>
      <c r="O472" s="58"/>
      <c r="P472" s="58"/>
      <c r="Q472" s="58"/>
      <c r="R472" s="58"/>
      <c r="S472" s="58"/>
      <c r="T472" s="58"/>
      <c r="U472" s="58"/>
      <c r="V472" s="58"/>
      <c r="W472" s="58"/>
      <c r="X472" s="58"/>
      <c r="Y472" s="58"/>
      <c r="Z472" s="58"/>
      <c r="AA472" s="58"/>
      <c r="AB472" s="58"/>
      <c r="AC472" s="58"/>
      <c r="AD472" s="58"/>
      <c r="AE472" s="58"/>
      <c r="AF472" s="58"/>
      <c r="AG472" s="58"/>
    </row>
    <row r="473" spans="1:33" ht="15.75" customHeight="1" x14ac:dyDescent="0.2">
      <c r="A473" s="23"/>
      <c r="B473" s="23"/>
      <c r="C473" s="23"/>
      <c r="D473" s="58"/>
      <c r="E473" s="58"/>
      <c r="F473" s="58"/>
      <c r="G473" s="21"/>
      <c r="H473" s="21"/>
      <c r="I473" s="21"/>
      <c r="J473" s="18"/>
      <c r="K473" s="18"/>
      <c r="L473" s="18"/>
      <c r="M473" s="67"/>
      <c r="N473" s="58"/>
      <c r="O473" s="58"/>
      <c r="P473" s="58"/>
      <c r="Q473" s="58"/>
      <c r="R473" s="58"/>
      <c r="S473" s="58"/>
      <c r="T473" s="58"/>
      <c r="U473" s="58"/>
      <c r="V473" s="58"/>
      <c r="W473" s="58"/>
      <c r="X473" s="58"/>
      <c r="Y473" s="58"/>
      <c r="Z473" s="58"/>
      <c r="AA473" s="58"/>
      <c r="AB473" s="58"/>
      <c r="AC473" s="58"/>
      <c r="AD473" s="58"/>
      <c r="AE473" s="58"/>
      <c r="AF473" s="58"/>
      <c r="AG473" s="58"/>
    </row>
    <row r="474" spans="1:33" ht="15.75" customHeight="1" x14ac:dyDescent="0.2">
      <c r="A474" s="23"/>
      <c r="B474" s="23"/>
      <c r="C474" s="23"/>
      <c r="D474" s="58"/>
      <c r="E474" s="58"/>
      <c r="F474" s="58"/>
      <c r="G474" s="21"/>
      <c r="H474" s="21"/>
      <c r="I474" s="21"/>
      <c r="J474" s="18"/>
      <c r="K474" s="18"/>
      <c r="L474" s="18"/>
      <c r="M474" s="67"/>
      <c r="N474" s="58"/>
      <c r="O474" s="58"/>
      <c r="P474" s="58"/>
      <c r="Q474" s="58"/>
      <c r="R474" s="58"/>
      <c r="S474" s="58"/>
      <c r="T474" s="58"/>
      <c r="U474" s="58"/>
      <c r="V474" s="58"/>
      <c r="W474" s="58"/>
      <c r="X474" s="58"/>
      <c r="Y474" s="58"/>
      <c r="Z474" s="58"/>
      <c r="AA474" s="58"/>
      <c r="AB474" s="58"/>
      <c r="AC474" s="58"/>
      <c r="AD474" s="58"/>
      <c r="AE474" s="58"/>
      <c r="AF474" s="58"/>
      <c r="AG474" s="58"/>
    </row>
    <row r="475" spans="1:33" ht="15.75" customHeight="1" x14ac:dyDescent="0.2">
      <c r="A475" s="23"/>
      <c r="B475" s="23"/>
      <c r="C475" s="23"/>
      <c r="D475" s="58"/>
      <c r="E475" s="58"/>
      <c r="F475" s="58"/>
      <c r="G475" s="21"/>
      <c r="H475" s="21"/>
      <c r="I475" s="21"/>
      <c r="J475" s="18"/>
      <c r="K475" s="18"/>
      <c r="L475" s="18"/>
      <c r="M475" s="67"/>
      <c r="N475" s="58"/>
      <c r="O475" s="58"/>
      <c r="P475" s="58"/>
      <c r="Q475" s="58"/>
      <c r="R475" s="58"/>
      <c r="S475" s="58"/>
      <c r="T475" s="58"/>
      <c r="U475" s="58"/>
      <c r="V475" s="58"/>
      <c r="W475" s="58"/>
      <c r="X475" s="58"/>
      <c r="Y475" s="58"/>
      <c r="Z475" s="58"/>
      <c r="AA475" s="58"/>
      <c r="AB475" s="58"/>
      <c r="AC475" s="58"/>
      <c r="AD475" s="58"/>
      <c r="AE475" s="58"/>
      <c r="AF475" s="58"/>
      <c r="AG475" s="58"/>
    </row>
    <row r="476" spans="1:33" ht="15.75" customHeight="1" x14ac:dyDescent="0.2">
      <c r="A476" s="23"/>
      <c r="B476" s="23"/>
      <c r="C476" s="23"/>
      <c r="D476" s="58"/>
      <c r="E476" s="58"/>
      <c r="F476" s="58"/>
      <c r="G476" s="21"/>
      <c r="H476" s="21"/>
      <c r="I476" s="21"/>
      <c r="J476" s="18"/>
      <c r="K476" s="18"/>
      <c r="L476" s="18"/>
      <c r="M476" s="67"/>
      <c r="N476" s="58"/>
      <c r="O476" s="58"/>
      <c r="P476" s="58"/>
      <c r="Q476" s="58"/>
      <c r="R476" s="58"/>
      <c r="S476" s="58"/>
      <c r="T476" s="58"/>
      <c r="U476" s="58"/>
      <c r="V476" s="58"/>
      <c r="W476" s="58"/>
      <c r="X476" s="58"/>
      <c r="Y476" s="58"/>
      <c r="Z476" s="58"/>
      <c r="AA476" s="58"/>
      <c r="AB476" s="58"/>
      <c r="AC476" s="58"/>
      <c r="AD476" s="58"/>
      <c r="AE476" s="58"/>
      <c r="AF476" s="58"/>
      <c r="AG476" s="58"/>
    </row>
    <row r="477" spans="1:33" ht="15.75" customHeight="1" x14ac:dyDescent="0.2">
      <c r="A477" s="23"/>
      <c r="B477" s="23"/>
      <c r="C477" s="23"/>
      <c r="D477" s="58"/>
      <c r="E477" s="58"/>
      <c r="F477" s="58"/>
      <c r="G477" s="21"/>
      <c r="H477" s="21"/>
      <c r="I477" s="21"/>
      <c r="J477" s="18"/>
      <c r="K477" s="18"/>
      <c r="L477" s="18"/>
      <c r="M477" s="67"/>
      <c r="N477" s="58"/>
      <c r="O477" s="58"/>
      <c r="P477" s="58"/>
      <c r="Q477" s="58"/>
      <c r="R477" s="58"/>
      <c r="S477" s="58"/>
      <c r="T477" s="58"/>
      <c r="U477" s="58"/>
      <c r="V477" s="58"/>
      <c r="W477" s="58"/>
      <c r="X477" s="58"/>
      <c r="Y477" s="58"/>
      <c r="Z477" s="58"/>
      <c r="AA477" s="58"/>
      <c r="AB477" s="58"/>
      <c r="AC477" s="58"/>
      <c r="AD477" s="58"/>
      <c r="AE477" s="58"/>
      <c r="AF477" s="58"/>
      <c r="AG477" s="58"/>
    </row>
    <row r="478" spans="1:33" ht="15.75" customHeight="1" x14ac:dyDescent="0.2">
      <c r="A478" s="23"/>
      <c r="B478" s="23"/>
      <c r="C478" s="23"/>
      <c r="D478" s="58"/>
      <c r="E478" s="58"/>
      <c r="F478" s="58"/>
      <c r="G478" s="21"/>
      <c r="H478" s="21"/>
      <c r="I478" s="21"/>
      <c r="J478" s="18"/>
      <c r="K478" s="18"/>
      <c r="L478" s="18"/>
      <c r="M478" s="67"/>
      <c r="N478" s="58"/>
      <c r="O478" s="58"/>
      <c r="P478" s="58"/>
      <c r="Q478" s="58"/>
      <c r="R478" s="58"/>
      <c r="S478" s="58"/>
      <c r="T478" s="58"/>
      <c r="U478" s="58"/>
      <c r="V478" s="58"/>
      <c r="W478" s="58"/>
      <c r="X478" s="58"/>
      <c r="Y478" s="58"/>
      <c r="Z478" s="58"/>
      <c r="AA478" s="58"/>
      <c r="AB478" s="58"/>
      <c r="AC478" s="58"/>
      <c r="AD478" s="58"/>
      <c r="AE478" s="58"/>
      <c r="AF478" s="58"/>
      <c r="AG478" s="58"/>
    </row>
    <row r="479" spans="1:33" ht="15.75" customHeight="1" x14ac:dyDescent="0.2">
      <c r="A479" s="23"/>
      <c r="B479" s="23"/>
      <c r="C479" s="23"/>
      <c r="D479" s="58"/>
      <c r="E479" s="58"/>
      <c r="F479" s="58"/>
      <c r="G479" s="21"/>
      <c r="H479" s="21"/>
      <c r="I479" s="21"/>
      <c r="J479" s="18"/>
      <c r="K479" s="18"/>
      <c r="L479" s="18"/>
      <c r="M479" s="67"/>
      <c r="N479" s="58"/>
      <c r="O479" s="58"/>
      <c r="P479" s="58"/>
      <c r="Q479" s="58"/>
      <c r="R479" s="58"/>
      <c r="S479" s="58"/>
      <c r="T479" s="58"/>
      <c r="U479" s="58"/>
      <c r="V479" s="58"/>
      <c r="W479" s="58"/>
      <c r="X479" s="58"/>
      <c r="Y479" s="58"/>
      <c r="Z479" s="58"/>
      <c r="AA479" s="58"/>
      <c r="AB479" s="58"/>
      <c r="AC479" s="58"/>
      <c r="AD479" s="58"/>
      <c r="AE479" s="58"/>
      <c r="AF479" s="58"/>
      <c r="AG479" s="58"/>
    </row>
    <row r="480" spans="1:33" ht="15.75" customHeight="1" x14ac:dyDescent="0.2">
      <c r="A480" s="23"/>
      <c r="B480" s="23"/>
      <c r="C480" s="23"/>
      <c r="D480" s="58"/>
      <c r="E480" s="58"/>
      <c r="F480" s="58"/>
      <c r="G480" s="21"/>
      <c r="H480" s="21"/>
      <c r="I480" s="21"/>
      <c r="J480" s="18"/>
      <c r="K480" s="18"/>
      <c r="L480" s="18"/>
      <c r="M480" s="67"/>
      <c r="N480" s="58"/>
      <c r="O480" s="58"/>
      <c r="P480" s="58"/>
      <c r="Q480" s="58"/>
      <c r="R480" s="58"/>
      <c r="S480" s="58"/>
      <c r="T480" s="58"/>
      <c r="U480" s="58"/>
      <c r="V480" s="58"/>
      <c r="W480" s="58"/>
      <c r="X480" s="58"/>
      <c r="Y480" s="58"/>
      <c r="Z480" s="58"/>
      <c r="AA480" s="58"/>
      <c r="AB480" s="58"/>
      <c r="AC480" s="58"/>
      <c r="AD480" s="58"/>
      <c r="AE480" s="58"/>
      <c r="AF480" s="58"/>
      <c r="AG480" s="58"/>
    </row>
    <row r="481" spans="1:33" ht="15.75" customHeight="1" x14ac:dyDescent="0.2">
      <c r="A481" s="23"/>
      <c r="B481" s="23"/>
      <c r="C481" s="23"/>
      <c r="D481" s="58"/>
      <c r="E481" s="58"/>
      <c r="F481" s="58"/>
      <c r="G481" s="21"/>
      <c r="H481" s="21"/>
      <c r="I481" s="21"/>
      <c r="J481" s="18"/>
      <c r="K481" s="18"/>
      <c r="L481" s="18"/>
      <c r="M481" s="67"/>
      <c r="N481" s="58"/>
      <c r="O481" s="58"/>
      <c r="P481" s="58"/>
      <c r="Q481" s="58"/>
      <c r="R481" s="58"/>
      <c r="S481" s="58"/>
      <c r="T481" s="58"/>
      <c r="U481" s="58"/>
      <c r="V481" s="58"/>
      <c r="W481" s="58"/>
      <c r="X481" s="58"/>
      <c r="Y481" s="58"/>
      <c r="Z481" s="58"/>
      <c r="AA481" s="58"/>
      <c r="AB481" s="58"/>
      <c r="AC481" s="58"/>
      <c r="AD481" s="58"/>
      <c r="AE481" s="58"/>
      <c r="AF481" s="58"/>
      <c r="AG481" s="58"/>
    </row>
    <row r="482" spans="1:33" ht="15.75" customHeight="1" x14ac:dyDescent="0.2">
      <c r="A482" s="23"/>
      <c r="B482" s="23"/>
      <c r="C482" s="23"/>
      <c r="D482" s="58"/>
      <c r="E482" s="58"/>
      <c r="F482" s="58"/>
      <c r="G482" s="21"/>
      <c r="H482" s="21"/>
      <c r="I482" s="21"/>
      <c r="J482" s="18"/>
      <c r="K482" s="18"/>
      <c r="L482" s="18"/>
      <c r="M482" s="67"/>
      <c r="N482" s="58"/>
      <c r="O482" s="58"/>
      <c r="P482" s="58"/>
      <c r="Q482" s="58"/>
      <c r="R482" s="58"/>
      <c r="S482" s="58"/>
      <c r="T482" s="58"/>
      <c r="U482" s="58"/>
      <c r="V482" s="58"/>
      <c r="W482" s="58"/>
      <c r="X482" s="58"/>
      <c r="Y482" s="58"/>
      <c r="Z482" s="58"/>
      <c r="AA482" s="58"/>
      <c r="AB482" s="58"/>
      <c r="AC482" s="58"/>
      <c r="AD482" s="58"/>
      <c r="AE482" s="58"/>
      <c r="AF482" s="58"/>
      <c r="AG482" s="58"/>
    </row>
    <row r="483" spans="1:33" ht="15.75" customHeight="1" x14ac:dyDescent="0.2">
      <c r="A483" s="23"/>
      <c r="B483" s="23"/>
      <c r="C483" s="23"/>
      <c r="D483" s="58"/>
      <c r="E483" s="58"/>
      <c r="F483" s="58"/>
      <c r="G483" s="21"/>
      <c r="H483" s="21"/>
      <c r="I483" s="21"/>
      <c r="J483" s="18"/>
      <c r="K483" s="18"/>
      <c r="L483" s="18"/>
      <c r="M483" s="67"/>
      <c r="N483" s="58"/>
      <c r="O483" s="58"/>
      <c r="P483" s="58"/>
      <c r="Q483" s="58"/>
      <c r="R483" s="58"/>
      <c r="S483" s="58"/>
      <c r="T483" s="58"/>
      <c r="U483" s="58"/>
      <c r="V483" s="58"/>
      <c r="W483" s="58"/>
      <c r="X483" s="58"/>
      <c r="Y483" s="58"/>
      <c r="Z483" s="58"/>
      <c r="AA483" s="58"/>
      <c r="AB483" s="58"/>
      <c r="AC483" s="58"/>
      <c r="AD483" s="58"/>
      <c r="AE483" s="58"/>
      <c r="AF483" s="58"/>
      <c r="AG483" s="58"/>
    </row>
    <row r="484" spans="1:33" ht="15.75" customHeight="1" x14ac:dyDescent="0.2">
      <c r="A484" s="23"/>
      <c r="B484" s="23"/>
      <c r="C484" s="23"/>
      <c r="D484" s="58"/>
      <c r="E484" s="58"/>
      <c r="F484" s="58"/>
      <c r="G484" s="21"/>
      <c r="H484" s="21"/>
      <c r="I484" s="21"/>
      <c r="J484" s="18"/>
      <c r="K484" s="18"/>
      <c r="L484" s="18"/>
      <c r="M484" s="67"/>
      <c r="N484" s="58"/>
      <c r="O484" s="58"/>
      <c r="P484" s="58"/>
      <c r="Q484" s="58"/>
      <c r="R484" s="58"/>
      <c r="S484" s="58"/>
      <c r="T484" s="58"/>
      <c r="U484" s="58"/>
      <c r="V484" s="58"/>
      <c r="W484" s="58"/>
      <c r="X484" s="58"/>
      <c r="Y484" s="58"/>
      <c r="Z484" s="58"/>
      <c r="AA484" s="58"/>
      <c r="AB484" s="58"/>
      <c r="AC484" s="58"/>
      <c r="AD484" s="58"/>
      <c r="AE484" s="58"/>
      <c r="AF484" s="58"/>
      <c r="AG484" s="58"/>
    </row>
    <row r="485" spans="1:33" ht="15.75" customHeight="1" x14ac:dyDescent="0.2">
      <c r="A485" s="23"/>
      <c r="B485" s="23"/>
      <c r="C485" s="23"/>
      <c r="D485" s="58"/>
      <c r="E485" s="58"/>
      <c r="F485" s="58"/>
      <c r="G485" s="21"/>
      <c r="H485" s="21"/>
      <c r="I485" s="21"/>
      <c r="J485" s="18"/>
      <c r="K485" s="18"/>
      <c r="L485" s="18"/>
      <c r="M485" s="67"/>
      <c r="N485" s="58"/>
      <c r="O485" s="58"/>
      <c r="P485" s="58"/>
      <c r="Q485" s="58"/>
      <c r="R485" s="58"/>
      <c r="S485" s="58"/>
      <c r="T485" s="58"/>
      <c r="U485" s="58"/>
      <c r="V485" s="58"/>
      <c r="W485" s="58"/>
      <c r="X485" s="58"/>
      <c r="Y485" s="58"/>
      <c r="Z485" s="58"/>
      <c r="AA485" s="58"/>
      <c r="AB485" s="58"/>
      <c r="AC485" s="58"/>
      <c r="AD485" s="58"/>
      <c r="AE485" s="58"/>
      <c r="AF485" s="58"/>
      <c r="AG485" s="58"/>
    </row>
    <row r="486" spans="1:33" ht="15.75" customHeight="1" x14ac:dyDescent="0.2">
      <c r="A486" s="23"/>
      <c r="B486" s="23"/>
      <c r="C486" s="23"/>
      <c r="D486" s="58"/>
      <c r="E486" s="58"/>
      <c r="F486" s="58"/>
      <c r="G486" s="21"/>
      <c r="H486" s="21"/>
      <c r="I486" s="21"/>
      <c r="J486" s="18"/>
      <c r="K486" s="18"/>
      <c r="L486" s="18"/>
      <c r="M486" s="67"/>
      <c r="N486" s="58"/>
      <c r="O486" s="58"/>
      <c r="P486" s="58"/>
      <c r="Q486" s="58"/>
      <c r="R486" s="58"/>
      <c r="S486" s="58"/>
      <c r="T486" s="58"/>
      <c r="U486" s="58"/>
      <c r="V486" s="58"/>
      <c r="W486" s="58"/>
      <c r="X486" s="58"/>
      <c r="Y486" s="58"/>
      <c r="Z486" s="58"/>
      <c r="AA486" s="58"/>
      <c r="AB486" s="58"/>
      <c r="AC486" s="58"/>
      <c r="AD486" s="58"/>
      <c r="AE486" s="58"/>
      <c r="AF486" s="58"/>
      <c r="AG486" s="58"/>
    </row>
    <row r="487" spans="1:33" ht="15.75" customHeight="1" x14ac:dyDescent="0.2">
      <c r="A487" s="23"/>
      <c r="B487" s="23"/>
      <c r="C487" s="23"/>
      <c r="D487" s="58"/>
      <c r="E487" s="58"/>
      <c r="F487" s="58"/>
      <c r="G487" s="21"/>
      <c r="H487" s="21"/>
      <c r="I487" s="21"/>
      <c r="J487" s="18"/>
      <c r="K487" s="18"/>
      <c r="L487" s="18"/>
      <c r="M487" s="67"/>
      <c r="N487" s="58"/>
      <c r="O487" s="58"/>
      <c r="P487" s="58"/>
      <c r="Q487" s="58"/>
      <c r="R487" s="58"/>
      <c r="S487" s="58"/>
      <c r="T487" s="58"/>
      <c r="U487" s="58"/>
      <c r="V487" s="58"/>
      <c r="W487" s="58"/>
      <c r="X487" s="58"/>
      <c r="Y487" s="58"/>
      <c r="Z487" s="58"/>
      <c r="AA487" s="58"/>
      <c r="AB487" s="58"/>
      <c r="AC487" s="58"/>
      <c r="AD487" s="58"/>
      <c r="AE487" s="58"/>
      <c r="AF487" s="58"/>
      <c r="AG487" s="58"/>
    </row>
    <row r="488" spans="1:33" ht="15.75" customHeight="1" x14ac:dyDescent="0.2">
      <c r="A488" s="23"/>
      <c r="B488" s="23"/>
      <c r="C488" s="23"/>
      <c r="D488" s="58"/>
      <c r="E488" s="58"/>
      <c r="F488" s="58"/>
      <c r="G488" s="21"/>
      <c r="H488" s="21"/>
      <c r="I488" s="21"/>
      <c r="J488" s="18"/>
      <c r="K488" s="18"/>
      <c r="L488" s="18"/>
      <c r="M488" s="67"/>
      <c r="N488" s="58"/>
      <c r="O488" s="58"/>
      <c r="P488" s="58"/>
      <c r="Q488" s="58"/>
      <c r="R488" s="58"/>
      <c r="S488" s="58"/>
      <c r="T488" s="58"/>
      <c r="U488" s="58"/>
      <c r="V488" s="58"/>
      <c r="W488" s="58"/>
      <c r="X488" s="58"/>
      <c r="Y488" s="58"/>
      <c r="Z488" s="58"/>
      <c r="AA488" s="58"/>
      <c r="AB488" s="58"/>
      <c r="AC488" s="58"/>
      <c r="AD488" s="58"/>
      <c r="AE488" s="58"/>
      <c r="AF488" s="58"/>
      <c r="AG488" s="58"/>
    </row>
    <row r="489" spans="1:33" ht="15.75" customHeight="1" x14ac:dyDescent="0.2">
      <c r="A489" s="23"/>
      <c r="B489" s="23"/>
      <c r="C489" s="23"/>
      <c r="D489" s="58"/>
      <c r="E489" s="58"/>
      <c r="F489" s="58"/>
      <c r="G489" s="21"/>
      <c r="H489" s="21"/>
      <c r="I489" s="21"/>
      <c r="J489" s="18"/>
      <c r="K489" s="18"/>
      <c r="L489" s="18"/>
      <c r="M489" s="67"/>
      <c r="N489" s="58"/>
      <c r="O489" s="58"/>
      <c r="P489" s="58"/>
      <c r="Q489" s="58"/>
      <c r="R489" s="58"/>
      <c r="S489" s="58"/>
      <c r="T489" s="58"/>
      <c r="U489" s="58"/>
      <c r="V489" s="58"/>
      <c r="W489" s="58"/>
      <c r="X489" s="58"/>
      <c r="Y489" s="58"/>
      <c r="Z489" s="58"/>
      <c r="AA489" s="58"/>
      <c r="AB489" s="58"/>
      <c r="AC489" s="58"/>
      <c r="AD489" s="58"/>
      <c r="AE489" s="58"/>
      <c r="AF489" s="58"/>
      <c r="AG489" s="58"/>
    </row>
    <row r="490" spans="1:33" ht="15.75" customHeight="1" x14ac:dyDescent="0.2">
      <c r="A490" s="23"/>
      <c r="B490" s="23"/>
      <c r="C490" s="23"/>
      <c r="D490" s="58"/>
      <c r="E490" s="58"/>
      <c r="F490" s="58"/>
      <c r="G490" s="21"/>
      <c r="H490" s="21"/>
      <c r="I490" s="21"/>
      <c r="J490" s="18"/>
      <c r="K490" s="18"/>
      <c r="L490" s="18"/>
      <c r="M490" s="67"/>
      <c r="N490" s="58"/>
      <c r="O490" s="58"/>
      <c r="P490" s="58"/>
      <c r="Q490" s="58"/>
      <c r="R490" s="58"/>
      <c r="S490" s="58"/>
      <c r="T490" s="58"/>
      <c r="U490" s="58"/>
      <c r="V490" s="58"/>
      <c r="W490" s="58"/>
      <c r="X490" s="58"/>
      <c r="Y490" s="58"/>
      <c r="Z490" s="58"/>
      <c r="AA490" s="58"/>
      <c r="AB490" s="58"/>
      <c r="AC490" s="58"/>
      <c r="AD490" s="58"/>
      <c r="AE490" s="58"/>
      <c r="AF490" s="58"/>
      <c r="AG490" s="58"/>
    </row>
    <row r="491" spans="1:33" ht="15.75" customHeight="1" x14ac:dyDescent="0.2">
      <c r="A491" s="23"/>
      <c r="B491" s="23"/>
      <c r="C491" s="23"/>
      <c r="D491" s="58"/>
      <c r="E491" s="58"/>
      <c r="F491" s="58"/>
      <c r="G491" s="21"/>
      <c r="H491" s="21"/>
      <c r="I491" s="21"/>
      <c r="J491" s="18"/>
      <c r="K491" s="18"/>
      <c r="L491" s="18"/>
      <c r="M491" s="67"/>
      <c r="N491" s="58"/>
      <c r="O491" s="58"/>
      <c r="P491" s="58"/>
      <c r="Q491" s="58"/>
      <c r="R491" s="58"/>
      <c r="S491" s="58"/>
      <c r="T491" s="58"/>
      <c r="U491" s="58"/>
      <c r="V491" s="58"/>
      <c r="W491" s="58"/>
      <c r="X491" s="58"/>
      <c r="Y491" s="58"/>
      <c r="Z491" s="58"/>
      <c r="AA491" s="58"/>
      <c r="AB491" s="58"/>
      <c r="AC491" s="58"/>
      <c r="AD491" s="58"/>
      <c r="AE491" s="58"/>
      <c r="AF491" s="58"/>
      <c r="AG491" s="58"/>
    </row>
    <row r="492" spans="1:33" ht="15.75" customHeight="1" x14ac:dyDescent="0.2">
      <c r="A492" s="23"/>
      <c r="B492" s="23"/>
      <c r="C492" s="23"/>
      <c r="D492" s="58"/>
      <c r="E492" s="58"/>
      <c r="F492" s="58"/>
      <c r="G492" s="21"/>
      <c r="H492" s="21"/>
      <c r="I492" s="21"/>
      <c r="J492" s="18"/>
      <c r="K492" s="18"/>
      <c r="L492" s="18"/>
      <c r="M492" s="67"/>
      <c r="N492" s="58"/>
      <c r="O492" s="58"/>
      <c r="P492" s="58"/>
      <c r="Q492" s="58"/>
      <c r="R492" s="58"/>
      <c r="S492" s="58"/>
      <c r="T492" s="58"/>
      <c r="U492" s="58"/>
      <c r="V492" s="58"/>
      <c r="W492" s="58"/>
      <c r="X492" s="58"/>
      <c r="Y492" s="58"/>
      <c r="Z492" s="58"/>
      <c r="AA492" s="58"/>
      <c r="AB492" s="58"/>
      <c r="AC492" s="58"/>
      <c r="AD492" s="58"/>
      <c r="AE492" s="58"/>
      <c r="AF492" s="58"/>
      <c r="AG492" s="58"/>
    </row>
    <row r="493" spans="1:33" ht="15.75" customHeight="1" x14ac:dyDescent="0.2">
      <c r="A493" s="23"/>
      <c r="B493" s="23"/>
      <c r="C493" s="23"/>
      <c r="D493" s="58"/>
      <c r="E493" s="58"/>
      <c r="F493" s="58"/>
      <c r="G493" s="21"/>
      <c r="H493" s="21"/>
      <c r="I493" s="21"/>
      <c r="J493" s="18"/>
      <c r="K493" s="18"/>
      <c r="L493" s="18"/>
      <c r="M493" s="67"/>
      <c r="N493" s="58"/>
      <c r="O493" s="58"/>
      <c r="P493" s="58"/>
      <c r="Q493" s="58"/>
      <c r="R493" s="58"/>
      <c r="S493" s="58"/>
      <c r="T493" s="58"/>
      <c r="U493" s="58"/>
      <c r="V493" s="58"/>
      <c r="W493" s="58"/>
      <c r="X493" s="58"/>
      <c r="Y493" s="58"/>
      <c r="Z493" s="58"/>
      <c r="AA493" s="58"/>
      <c r="AB493" s="58"/>
      <c r="AC493" s="58"/>
      <c r="AD493" s="58"/>
      <c r="AE493" s="58"/>
      <c r="AF493" s="58"/>
      <c r="AG493" s="58"/>
    </row>
    <row r="494" spans="1:33" ht="15.75" customHeight="1" x14ac:dyDescent="0.2">
      <c r="A494" s="23"/>
      <c r="B494" s="23"/>
      <c r="C494" s="23"/>
      <c r="D494" s="58"/>
      <c r="E494" s="58"/>
      <c r="F494" s="58"/>
      <c r="G494" s="21"/>
      <c r="H494" s="21"/>
      <c r="I494" s="21"/>
      <c r="J494" s="18"/>
      <c r="K494" s="18"/>
      <c r="L494" s="18"/>
      <c r="M494" s="67"/>
      <c r="N494" s="58"/>
      <c r="O494" s="58"/>
      <c r="P494" s="58"/>
      <c r="Q494" s="58"/>
      <c r="R494" s="58"/>
      <c r="S494" s="58"/>
      <c r="T494" s="58"/>
      <c r="U494" s="58"/>
      <c r="V494" s="58"/>
      <c r="W494" s="58"/>
      <c r="X494" s="58"/>
      <c r="Y494" s="58"/>
      <c r="Z494" s="58"/>
      <c r="AA494" s="58"/>
      <c r="AB494" s="58"/>
      <c r="AC494" s="58"/>
      <c r="AD494" s="58"/>
      <c r="AE494" s="58"/>
      <c r="AF494" s="58"/>
      <c r="AG494" s="58"/>
    </row>
    <row r="495" spans="1:33" ht="15.75" customHeight="1" x14ac:dyDescent="0.2">
      <c r="A495" s="23"/>
      <c r="B495" s="23"/>
      <c r="C495" s="23"/>
      <c r="D495" s="58"/>
      <c r="E495" s="58"/>
      <c r="F495" s="58"/>
      <c r="G495" s="21"/>
      <c r="H495" s="21"/>
      <c r="I495" s="21"/>
      <c r="J495" s="18"/>
      <c r="K495" s="18"/>
      <c r="L495" s="18"/>
      <c r="M495" s="67"/>
      <c r="N495" s="58"/>
      <c r="O495" s="58"/>
      <c r="P495" s="58"/>
      <c r="Q495" s="58"/>
      <c r="R495" s="58"/>
      <c r="S495" s="58"/>
      <c r="T495" s="58"/>
      <c r="U495" s="58"/>
      <c r="V495" s="58"/>
      <c r="W495" s="58"/>
      <c r="X495" s="58"/>
      <c r="Y495" s="58"/>
      <c r="Z495" s="58"/>
      <c r="AA495" s="58"/>
      <c r="AB495" s="58"/>
      <c r="AC495" s="58"/>
      <c r="AD495" s="58"/>
      <c r="AE495" s="58"/>
      <c r="AF495" s="58"/>
      <c r="AG495" s="58"/>
    </row>
    <row r="496" spans="1:33" ht="15.75" customHeight="1" x14ac:dyDescent="0.2">
      <c r="A496" s="23"/>
      <c r="B496" s="23"/>
      <c r="C496" s="23"/>
      <c r="D496" s="58"/>
      <c r="E496" s="58"/>
      <c r="F496" s="58"/>
      <c r="G496" s="21"/>
      <c r="H496" s="21"/>
      <c r="I496" s="21"/>
      <c r="J496" s="18"/>
      <c r="K496" s="18"/>
      <c r="L496" s="18"/>
      <c r="M496" s="67"/>
      <c r="N496" s="58"/>
      <c r="O496" s="58"/>
      <c r="P496" s="58"/>
      <c r="Q496" s="58"/>
      <c r="R496" s="58"/>
      <c r="S496" s="58"/>
      <c r="T496" s="58"/>
      <c r="U496" s="58"/>
      <c r="V496" s="58"/>
      <c r="W496" s="58"/>
      <c r="X496" s="58"/>
      <c r="Y496" s="58"/>
      <c r="Z496" s="58"/>
      <c r="AA496" s="58"/>
      <c r="AB496" s="58"/>
      <c r="AC496" s="58"/>
      <c r="AD496" s="58"/>
      <c r="AE496" s="58"/>
      <c r="AF496" s="58"/>
      <c r="AG496" s="58"/>
    </row>
    <row r="497" spans="1:33" ht="15.75" customHeight="1" x14ac:dyDescent="0.2">
      <c r="A497" s="23"/>
      <c r="B497" s="23"/>
      <c r="C497" s="23"/>
      <c r="D497" s="58"/>
      <c r="E497" s="58"/>
      <c r="F497" s="58"/>
      <c r="G497" s="21"/>
      <c r="H497" s="21"/>
      <c r="I497" s="21"/>
      <c r="J497" s="18"/>
      <c r="K497" s="18"/>
      <c r="L497" s="18"/>
      <c r="M497" s="67"/>
      <c r="N497" s="58"/>
      <c r="O497" s="58"/>
      <c r="P497" s="58"/>
      <c r="Q497" s="58"/>
      <c r="R497" s="58"/>
      <c r="S497" s="58"/>
      <c r="T497" s="58"/>
      <c r="U497" s="58"/>
      <c r="V497" s="58"/>
      <c r="W497" s="58"/>
      <c r="X497" s="58"/>
      <c r="Y497" s="58"/>
      <c r="Z497" s="58"/>
      <c r="AA497" s="58"/>
      <c r="AB497" s="58"/>
      <c r="AC497" s="58"/>
      <c r="AD497" s="58"/>
      <c r="AE497" s="58"/>
      <c r="AF497" s="58"/>
      <c r="AG497" s="58"/>
    </row>
    <row r="498" spans="1:33" ht="15.75" customHeight="1" x14ac:dyDescent="0.2">
      <c r="A498" s="23"/>
      <c r="B498" s="23"/>
      <c r="C498" s="23"/>
      <c r="D498" s="58"/>
      <c r="E498" s="58"/>
      <c r="F498" s="58"/>
      <c r="G498" s="21"/>
      <c r="H498" s="21"/>
      <c r="I498" s="21"/>
      <c r="J498" s="18"/>
      <c r="K498" s="18"/>
      <c r="L498" s="18"/>
      <c r="M498" s="67"/>
      <c r="N498" s="58"/>
      <c r="O498" s="58"/>
      <c r="P498" s="58"/>
      <c r="Q498" s="58"/>
      <c r="R498" s="58"/>
      <c r="S498" s="58"/>
      <c r="T498" s="58"/>
      <c r="U498" s="58"/>
      <c r="V498" s="58"/>
      <c r="W498" s="58"/>
      <c r="X498" s="58"/>
      <c r="Y498" s="58"/>
      <c r="Z498" s="58"/>
      <c r="AA498" s="58"/>
      <c r="AB498" s="58"/>
      <c r="AC498" s="58"/>
      <c r="AD498" s="58"/>
      <c r="AE498" s="58"/>
      <c r="AF498" s="58"/>
      <c r="AG498" s="58"/>
    </row>
    <row r="499" spans="1:33" ht="15.75" customHeight="1" x14ac:dyDescent="0.2">
      <c r="A499" s="23"/>
      <c r="B499" s="23"/>
      <c r="C499" s="23"/>
      <c r="D499" s="58"/>
      <c r="E499" s="58"/>
      <c r="F499" s="58"/>
      <c r="G499" s="21"/>
      <c r="H499" s="21"/>
      <c r="I499" s="21"/>
      <c r="J499" s="18"/>
      <c r="K499" s="18"/>
      <c r="L499" s="18"/>
      <c r="M499" s="67"/>
      <c r="N499" s="58"/>
      <c r="O499" s="58"/>
      <c r="P499" s="58"/>
      <c r="Q499" s="58"/>
      <c r="R499" s="58"/>
      <c r="S499" s="58"/>
      <c r="T499" s="58"/>
      <c r="U499" s="58"/>
      <c r="V499" s="58"/>
      <c r="W499" s="58"/>
      <c r="X499" s="58"/>
      <c r="Y499" s="58"/>
      <c r="Z499" s="58"/>
      <c r="AA499" s="58"/>
      <c r="AB499" s="58"/>
      <c r="AC499" s="58"/>
      <c r="AD499" s="58"/>
      <c r="AE499" s="58"/>
      <c r="AF499" s="58"/>
      <c r="AG499" s="58"/>
    </row>
    <row r="500" spans="1:33" ht="15.75" customHeight="1" x14ac:dyDescent="0.2">
      <c r="A500" s="23"/>
      <c r="B500" s="23"/>
      <c r="C500" s="23"/>
      <c r="D500" s="58"/>
      <c r="E500" s="58"/>
      <c r="F500" s="58"/>
      <c r="G500" s="21"/>
      <c r="H500" s="21"/>
      <c r="I500" s="21"/>
      <c r="J500" s="18"/>
      <c r="K500" s="18"/>
      <c r="L500" s="18"/>
      <c r="M500" s="67"/>
      <c r="N500" s="58"/>
      <c r="O500" s="58"/>
      <c r="P500" s="58"/>
      <c r="Q500" s="58"/>
      <c r="R500" s="58"/>
      <c r="S500" s="58"/>
      <c r="T500" s="58"/>
      <c r="U500" s="58"/>
      <c r="V500" s="58"/>
      <c r="W500" s="58"/>
      <c r="X500" s="58"/>
      <c r="Y500" s="58"/>
      <c r="Z500" s="58"/>
      <c r="AA500" s="58"/>
      <c r="AB500" s="58"/>
      <c r="AC500" s="58"/>
      <c r="AD500" s="58"/>
      <c r="AE500" s="58"/>
      <c r="AF500" s="58"/>
      <c r="AG500" s="58"/>
    </row>
    <row r="501" spans="1:33" ht="15.75" customHeight="1" x14ac:dyDescent="0.2">
      <c r="A501" s="23"/>
      <c r="B501" s="23"/>
      <c r="C501" s="23"/>
      <c r="D501" s="58"/>
      <c r="E501" s="58"/>
      <c r="F501" s="58"/>
      <c r="G501" s="21"/>
      <c r="H501" s="21"/>
      <c r="I501" s="21"/>
      <c r="J501" s="18"/>
      <c r="K501" s="18"/>
      <c r="L501" s="18"/>
      <c r="M501" s="67"/>
      <c r="N501" s="58"/>
      <c r="O501" s="58"/>
      <c r="P501" s="58"/>
      <c r="Q501" s="58"/>
      <c r="R501" s="58"/>
      <c r="S501" s="58"/>
      <c r="T501" s="58"/>
      <c r="U501" s="58"/>
      <c r="V501" s="58"/>
      <c r="W501" s="58"/>
      <c r="X501" s="58"/>
      <c r="Y501" s="58"/>
      <c r="Z501" s="58"/>
      <c r="AA501" s="58"/>
      <c r="AB501" s="58"/>
      <c r="AC501" s="58"/>
      <c r="AD501" s="58"/>
      <c r="AE501" s="58"/>
      <c r="AF501" s="58"/>
      <c r="AG501" s="58"/>
    </row>
    <row r="502" spans="1:33" ht="15.75" customHeight="1" x14ac:dyDescent="0.2">
      <c r="A502" s="23"/>
      <c r="B502" s="23"/>
      <c r="C502" s="23"/>
      <c r="D502" s="58"/>
      <c r="E502" s="58"/>
      <c r="F502" s="58"/>
      <c r="G502" s="21"/>
      <c r="H502" s="21"/>
      <c r="I502" s="21"/>
      <c r="J502" s="18"/>
      <c r="K502" s="18"/>
      <c r="L502" s="18"/>
      <c r="M502" s="67"/>
      <c r="N502" s="58"/>
      <c r="O502" s="58"/>
      <c r="P502" s="58"/>
      <c r="Q502" s="58"/>
      <c r="R502" s="58"/>
      <c r="S502" s="58"/>
      <c r="T502" s="58"/>
      <c r="U502" s="58"/>
      <c r="V502" s="58"/>
      <c r="W502" s="58"/>
      <c r="X502" s="58"/>
      <c r="Y502" s="58"/>
      <c r="Z502" s="58"/>
      <c r="AA502" s="58"/>
      <c r="AB502" s="58"/>
      <c r="AC502" s="58"/>
      <c r="AD502" s="58"/>
      <c r="AE502" s="58"/>
      <c r="AF502" s="58"/>
      <c r="AG502" s="58"/>
    </row>
    <row r="503" spans="1:33" ht="15.75" customHeight="1" x14ac:dyDescent="0.2">
      <c r="A503" s="23"/>
      <c r="B503" s="23"/>
      <c r="C503" s="23"/>
      <c r="D503" s="58"/>
      <c r="E503" s="58"/>
      <c r="F503" s="58"/>
      <c r="G503" s="21"/>
      <c r="H503" s="21"/>
      <c r="I503" s="21"/>
      <c r="J503" s="18"/>
      <c r="K503" s="18"/>
      <c r="L503" s="18"/>
      <c r="M503" s="67"/>
      <c r="N503" s="58"/>
      <c r="O503" s="58"/>
      <c r="P503" s="58"/>
      <c r="Q503" s="58"/>
      <c r="R503" s="58"/>
      <c r="S503" s="58"/>
      <c r="T503" s="58"/>
      <c r="U503" s="58"/>
      <c r="V503" s="58"/>
      <c r="W503" s="58"/>
      <c r="X503" s="58"/>
      <c r="Y503" s="58"/>
      <c r="Z503" s="58"/>
      <c r="AA503" s="58"/>
      <c r="AB503" s="58"/>
      <c r="AC503" s="58"/>
      <c r="AD503" s="58"/>
      <c r="AE503" s="58"/>
      <c r="AF503" s="58"/>
      <c r="AG503" s="58"/>
    </row>
    <row r="504" spans="1:33" ht="15.75" customHeight="1" x14ac:dyDescent="0.2">
      <c r="A504" s="23"/>
      <c r="B504" s="23"/>
      <c r="C504" s="23"/>
      <c r="D504" s="58"/>
      <c r="E504" s="58"/>
      <c r="F504" s="58"/>
      <c r="G504" s="21"/>
      <c r="H504" s="21"/>
      <c r="I504" s="21"/>
      <c r="J504" s="18"/>
      <c r="K504" s="18"/>
      <c r="L504" s="18"/>
      <c r="M504" s="67"/>
      <c r="N504" s="58"/>
      <c r="O504" s="58"/>
      <c r="P504" s="58"/>
      <c r="Q504" s="58"/>
      <c r="R504" s="58"/>
      <c r="S504" s="58"/>
      <c r="T504" s="58"/>
      <c r="U504" s="58"/>
      <c r="V504" s="58"/>
      <c r="W504" s="58"/>
      <c r="X504" s="58"/>
      <c r="Y504" s="58"/>
      <c r="Z504" s="58"/>
      <c r="AA504" s="58"/>
      <c r="AB504" s="58"/>
      <c r="AC504" s="58"/>
      <c r="AD504" s="58"/>
      <c r="AE504" s="58"/>
      <c r="AF504" s="58"/>
      <c r="AG504" s="58"/>
    </row>
    <row r="505" spans="1:33" ht="15.75" customHeight="1" x14ac:dyDescent="0.2">
      <c r="A505" s="23"/>
      <c r="B505" s="23"/>
      <c r="C505" s="23"/>
      <c r="D505" s="58"/>
      <c r="E505" s="58"/>
      <c r="F505" s="58"/>
      <c r="G505" s="21"/>
      <c r="H505" s="21"/>
      <c r="I505" s="21"/>
      <c r="J505" s="18"/>
      <c r="K505" s="18"/>
      <c r="L505" s="18"/>
      <c r="M505" s="67"/>
      <c r="N505" s="58"/>
      <c r="O505" s="58"/>
      <c r="P505" s="58"/>
      <c r="Q505" s="58"/>
      <c r="R505" s="58"/>
      <c r="S505" s="58"/>
      <c r="T505" s="58"/>
      <c r="U505" s="58"/>
      <c r="V505" s="58"/>
      <c r="W505" s="58"/>
      <c r="X505" s="58"/>
      <c r="Y505" s="58"/>
      <c r="Z505" s="58"/>
      <c r="AA505" s="58"/>
      <c r="AB505" s="58"/>
      <c r="AC505" s="58"/>
      <c r="AD505" s="58"/>
      <c r="AE505" s="58"/>
      <c r="AF505" s="58"/>
      <c r="AG505" s="58"/>
    </row>
    <row r="506" spans="1:33" ht="15.75" customHeight="1" x14ac:dyDescent="0.2">
      <c r="A506" s="23"/>
      <c r="B506" s="23"/>
      <c r="C506" s="23"/>
      <c r="D506" s="58"/>
      <c r="E506" s="58"/>
      <c r="F506" s="58"/>
      <c r="G506" s="21"/>
      <c r="H506" s="21"/>
      <c r="I506" s="21"/>
      <c r="J506" s="18"/>
      <c r="K506" s="18"/>
      <c r="L506" s="18"/>
      <c r="M506" s="67"/>
      <c r="N506" s="58"/>
      <c r="O506" s="58"/>
      <c r="P506" s="58"/>
      <c r="Q506" s="58"/>
      <c r="R506" s="58"/>
      <c r="S506" s="58"/>
      <c r="T506" s="58"/>
      <c r="U506" s="58"/>
      <c r="V506" s="58"/>
      <c r="W506" s="58"/>
      <c r="X506" s="58"/>
      <c r="Y506" s="58"/>
      <c r="Z506" s="58"/>
      <c r="AA506" s="58"/>
      <c r="AB506" s="58"/>
      <c r="AC506" s="58"/>
      <c r="AD506" s="58"/>
      <c r="AE506" s="58"/>
      <c r="AF506" s="58"/>
      <c r="AG506" s="58"/>
    </row>
    <row r="507" spans="1:33" ht="15.75" customHeight="1" x14ac:dyDescent="0.2">
      <c r="A507" s="23"/>
      <c r="B507" s="23"/>
      <c r="C507" s="23"/>
      <c r="D507" s="58"/>
      <c r="E507" s="58"/>
      <c r="F507" s="58"/>
      <c r="G507" s="21"/>
      <c r="H507" s="21"/>
      <c r="I507" s="21"/>
      <c r="J507" s="18"/>
      <c r="K507" s="18"/>
      <c r="L507" s="18"/>
      <c r="M507" s="67"/>
      <c r="N507" s="58"/>
      <c r="O507" s="58"/>
      <c r="P507" s="58"/>
      <c r="Q507" s="58"/>
      <c r="R507" s="58"/>
      <c r="S507" s="58"/>
      <c r="T507" s="58"/>
      <c r="U507" s="58"/>
      <c r="V507" s="58"/>
      <c r="W507" s="58"/>
      <c r="X507" s="58"/>
      <c r="Y507" s="58"/>
      <c r="Z507" s="58"/>
      <c r="AA507" s="58"/>
      <c r="AB507" s="58"/>
      <c r="AC507" s="58"/>
      <c r="AD507" s="58"/>
      <c r="AE507" s="58"/>
      <c r="AF507" s="58"/>
      <c r="AG507" s="58"/>
    </row>
    <row r="508" spans="1:33" ht="15.75" customHeight="1" x14ac:dyDescent="0.2">
      <c r="A508" s="23"/>
      <c r="B508" s="23"/>
      <c r="C508" s="23"/>
      <c r="D508" s="58"/>
      <c r="E508" s="58"/>
      <c r="F508" s="58"/>
      <c r="G508" s="21"/>
      <c r="H508" s="21"/>
      <c r="I508" s="21"/>
      <c r="J508" s="18"/>
      <c r="K508" s="18"/>
      <c r="L508" s="18"/>
      <c r="M508" s="67"/>
      <c r="N508" s="58"/>
      <c r="O508" s="58"/>
      <c r="P508" s="58"/>
      <c r="Q508" s="58"/>
      <c r="R508" s="58"/>
      <c r="S508" s="58"/>
      <c r="T508" s="58"/>
      <c r="U508" s="58"/>
      <c r="V508" s="58"/>
      <c r="W508" s="58"/>
      <c r="X508" s="58"/>
      <c r="Y508" s="58"/>
      <c r="Z508" s="58"/>
      <c r="AA508" s="58"/>
      <c r="AB508" s="58"/>
      <c r="AC508" s="58"/>
      <c r="AD508" s="58"/>
      <c r="AE508" s="58"/>
      <c r="AF508" s="58"/>
      <c r="AG508" s="58"/>
    </row>
    <row r="509" spans="1:33" ht="15.75" customHeight="1" x14ac:dyDescent="0.2">
      <c r="A509" s="23"/>
      <c r="B509" s="23"/>
      <c r="C509" s="23"/>
      <c r="D509" s="58"/>
      <c r="E509" s="58"/>
      <c r="F509" s="58"/>
      <c r="G509" s="21"/>
      <c r="H509" s="21"/>
      <c r="I509" s="21"/>
      <c r="J509" s="18"/>
      <c r="K509" s="18"/>
      <c r="L509" s="18"/>
      <c r="M509" s="67"/>
      <c r="N509" s="58"/>
      <c r="O509" s="58"/>
      <c r="P509" s="58"/>
      <c r="Q509" s="58"/>
      <c r="R509" s="58"/>
      <c r="S509" s="58"/>
      <c r="T509" s="58"/>
      <c r="U509" s="58"/>
      <c r="V509" s="58"/>
      <c r="W509" s="58"/>
      <c r="X509" s="58"/>
      <c r="Y509" s="58"/>
      <c r="Z509" s="58"/>
      <c r="AA509" s="58"/>
      <c r="AB509" s="58"/>
      <c r="AC509" s="58"/>
      <c r="AD509" s="58"/>
      <c r="AE509" s="58"/>
      <c r="AF509" s="58"/>
      <c r="AG509" s="58"/>
    </row>
    <row r="510" spans="1:33" ht="15.75" customHeight="1" x14ac:dyDescent="0.2">
      <c r="A510" s="23"/>
      <c r="B510" s="23"/>
      <c r="C510" s="23"/>
      <c r="D510" s="58"/>
      <c r="E510" s="58"/>
      <c r="F510" s="58"/>
      <c r="G510" s="21"/>
      <c r="H510" s="21"/>
      <c r="I510" s="21"/>
      <c r="J510" s="18"/>
      <c r="K510" s="18"/>
      <c r="L510" s="18"/>
      <c r="M510" s="67"/>
      <c r="N510" s="58"/>
      <c r="O510" s="58"/>
      <c r="P510" s="58"/>
      <c r="Q510" s="58"/>
      <c r="R510" s="58"/>
      <c r="S510" s="58"/>
      <c r="T510" s="58"/>
      <c r="U510" s="58"/>
      <c r="V510" s="58"/>
      <c r="W510" s="58"/>
      <c r="X510" s="58"/>
      <c r="Y510" s="58"/>
      <c r="Z510" s="58"/>
      <c r="AA510" s="58"/>
      <c r="AB510" s="58"/>
      <c r="AC510" s="58"/>
      <c r="AD510" s="58"/>
      <c r="AE510" s="58"/>
      <c r="AF510" s="58"/>
      <c r="AG510" s="58"/>
    </row>
    <row r="511" spans="1:33" ht="15.75" customHeight="1" x14ac:dyDescent="0.2">
      <c r="A511" s="23"/>
      <c r="B511" s="23"/>
      <c r="C511" s="23"/>
      <c r="D511" s="58"/>
      <c r="E511" s="58"/>
      <c r="F511" s="58"/>
      <c r="G511" s="21"/>
      <c r="H511" s="21"/>
      <c r="I511" s="21"/>
      <c r="J511" s="18"/>
      <c r="K511" s="18"/>
      <c r="L511" s="18"/>
      <c r="M511" s="67"/>
      <c r="N511" s="58"/>
      <c r="O511" s="58"/>
      <c r="P511" s="58"/>
      <c r="Q511" s="58"/>
      <c r="R511" s="58"/>
      <c r="S511" s="58"/>
      <c r="T511" s="58"/>
      <c r="U511" s="58"/>
      <c r="V511" s="58"/>
      <c r="W511" s="58"/>
      <c r="X511" s="58"/>
      <c r="Y511" s="58"/>
      <c r="Z511" s="58"/>
      <c r="AA511" s="58"/>
      <c r="AB511" s="58"/>
      <c r="AC511" s="58"/>
      <c r="AD511" s="58"/>
      <c r="AE511" s="58"/>
      <c r="AF511" s="58"/>
      <c r="AG511" s="58"/>
    </row>
    <row r="512" spans="1:33" ht="15.75" customHeight="1" x14ac:dyDescent="0.2">
      <c r="A512" s="23"/>
      <c r="B512" s="23"/>
      <c r="C512" s="23"/>
      <c r="D512" s="58"/>
      <c r="E512" s="58"/>
      <c r="F512" s="58"/>
      <c r="G512" s="21"/>
      <c r="H512" s="21"/>
      <c r="I512" s="21"/>
      <c r="J512" s="18"/>
      <c r="K512" s="18"/>
      <c r="L512" s="18"/>
      <c r="M512" s="67"/>
      <c r="N512" s="58"/>
      <c r="O512" s="58"/>
      <c r="P512" s="58"/>
      <c r="Q512" s="58"/>
      <c r="R512" s="58"/>
      <c r="S512" s="58"/>
      <c r="T512" s="58"/>
      <c r="U512" s="58"/>
      <c r="V512" s="58"/>
      <c r="W512" s="58"/>
      <c r="X512" s="58"/>
      <c r="Y512" s="58"/>
      <c r="Z512" s="58"/>
      <c r="AA512" s="58"/>
      <c r="AB512" s="58"/>
      <c r="AC512" s="58"/>
      <c r="AD512" s="58"/>
      <c r="AE512" s="58"/>
      <c r="AF512" s="58"/>
      <c r="AG512" s="58"/>
    </row>
    <row r="513" spans="1:33" ht="15.75" customHeight="1" x14ac:dyDescent="0.2">
      <c r="A513" s="23"/>
      <c r="B513" s="23"/>
      <c r="C513" s="23"/>
      <c r="D513" s="58"/>
      <c r="E513" s="58"/>
      <c r="F513" s="58"/>
      <c r="G513" s="21"/>
      <c r="H513" s="21"/>
      <c r="I513" s="21"/>
      <c r="J513" s="18"/>
      <c r="K513" s="18"/>
      <c r="L513" s="18"/>
      <c r="M513" s="67"/>
      <c r="N513" s="58"/>
      <c r="O513" s="58"/>
      <c r="P513" s="58"/>
      <c r="Q513" s="58"/>
      <c r="R513" s="58"/>
      <c r="S513" s="58"/>
      <c r="T513" s="58"/>
      <c r="U513" s="58"/>
      <c r="V513" s="58"/>
      <c r="W513" s="58"/>
      <c r="X513" s="58"/>
      <c r="Y513" s="58"/>
      <c r="Z513" s="58"/>
      <c r="AA513" s="58"/>
      <c r="AB513" s="58"/>
      <c r="AC513" s="58"/>
      <c r="AD513" s="58"/>
      <c r="AE513" s="58"/>
      <c r="AF513" s="58"/>
      <c r="AG513" s="58"/>
    </row>
    <row r="514" spans="1:33" ht="15.75" customHeight="1" x14ac:dyDescent="0.2">
      <c r="A514" s="23"/>
      <c r="B514" s="23"/>
      <c r="C514" s="23"/>
      <c r="D514" s="58"/>
      <c r="E514" s="58"/>
      <c r="F514" s="58"/>
      <c r="G514" s="21"/>
      <c r="H514" s="21"/>
      <c r="I514" s="21"/>
      <c r="J514" s="18"/>
      <c r="K514" s="18"/>
      <c r="L514" s="18"/>
      <c r="M514" s="67"/>
      <c r="N514" s="58"/>
      <c r="O514" s="58"/>
      <c r="P514" s="58"/>
      <c r="Q514" s="58"/>
      <c r="R514" s="58"/>
      <c r="S514" s="58"/>
      <c r="T514" s="58"/>
      <c r="U514" s="58"/>
      <c r="V514" s="58"/>
      <c r="W514" s="58"/>
      <c r="X514" s="58"/>
      <c r="Y514" s="58"/>
      <c r="Z514" s="58"/>
      <c r="AA514" s="58"/>
      <c r="AB514" s="58"/>
      <c r="AC514" s="58"/>
      <c r="AD514" s="58"/>
      <c r="AE514" s="58"/>
      <c r="AF514" s="58"/>
      <c r="AG514" s="58"/>
    </row>
    <row r="515" spans="1:33" ht="15.75" customHeight="1" x14ac:dyDescent="0.2">
      <c r="A515" s="23"/>
      <c r="B515" s="23"/>
      <c r="C515" s="23"/>
      <c r="D515" s="58"/>
      <c r="E515" s="58"/>
      <c r="F515" s="58"/>
      <c r="G515" s="21"/>
      <c r="H515" s="21"/>
      <c r="I515" s="21"/>
      <c r="J515" s="18"/>
      <c r="K515" s="18"/>
      <c r="L515" s="18"/>
      <c r="M515" s="67"/>
      <c r="N515" s="58"/>
      <c r="O515" s="58"/>
      <c r="P515" s="58"/>
      <c r="Q515" s="58"/>
      <c r="R515" s="58"/>
      <c r="S515" s="58"/>
      <c r="T515" s="58"/>
      <c r="U515" s="58"/>
      <c r="V515" s="58"/>
      <c r="W515" s="58"/>
      <c r="X515" s="58"/>
      <c r="Y515" s="58"/>
      <c r="Z515" s="58"/>
      <c r="AA515" s="58"/>
      <c r="AB515" s="58"/>
      <c r="AC515" s="58"/>
      <c r="AD515" s="58"/>
      <c r="AE515" s="58"/>
      <c r="AF515" s="58"/>
      <c r="AG515" s="58"/>
    </row>
    <row r="516" spans="1:33" ht="15.75" customHeight="1" x14ac:dyDescent="0.2">
      <c r="A516" s="23"/>
      <c r="B516" s="23"/>
      <c r="C516" s="23"/>
      <c r="D516" s="58"/>
      <c r="E516" s="58"/>
      <c r="F516" s="58"/>
      <c r="G516" s="21"/>
      <c r="H516" s="21"/>
      <c r="I516" s="21"/>
      <c r="J516" s="18"/>
      <c r="K516" s="18"/>
      <c r="L516" s="18"/>
      <c r="M516" s="67"/>
      <c r="N516" s="58"/>
      <c r="O516" s="58"/>
      <c r="P516" s="58"/>
      <c r="Q516" s="58"/>
      <c r="R516" s="58"/>
      <c r="S516" s="58"/>
      <c r="T516" s="58"/>
      <c r="U516" s="58"/>
      <c r="V516" s="58"/>
      <c r="W516" s="58"/>
      <c r="X516" s="58"/>
      <c r="Y516" s="58"/>
      <c r="Z516" s="58"/>
      <c r="AA516" s="58"/>
      <c r="AB516" s="58"/>
      <c r="AC516" s="58"/>
      <c r="AD516" s="58"/>
      <c r="AE516" s="58"/>
      <c r="AF516" s="58"/>
      <c r="AG516" s="58"/>
    </row>
    <row r="517" spans="1:33" ht="15.75" customHeight="1" x14ac:dyDescent="0.2">
      <c r="A517" s="23"/>
      <c r="B517" s="23"/>
      <c r="C517" s="23"/>
      <c r="D517" s="58"/>
      <c r="E517" s="58"/>
      <c r="F517" s="58"/>
      <c r="G517" s="21"/>
      <c r="H517" s="21"/>
      <c r="I517" s="21"/>
      <c r="J517" s="18"/>
      <c r="K517" s="18"/>
      <c r="L517" s="18"/>
      <c r="M517" s="67"/>
      <c r="N517" s="58"/>
      <c r="O517" s="58"/>
      <c r="P517" s="58"/>
      <c r="Q517" s="58"/>
      <c r="R517" s="58"/>
      <c r="S517" s="58"/>
      <c r="T517" s="58"/>
      <c r="U517" s="58"/>
      <c r="V517" s="58"/>
      <c r="W517" s="58"/>
      <c r="X517" s="58"/>
      <c r="Y517" s="58"/>
      <c r="Z517" s="58"/>
      <c r="AA517" s="58"/>
      <c r="AB517" s="58"/>
      <c r="AC517" s="58"/>
      <c r="AD517" s="58"/>
      <c r="AE517" s="58"/>
      <c r="AF517" s="58"/>
      <c r="AG517" s="58"/>
    </row>
    <row r="518" spans="1:33" ht="15.75" customHeight="1" x14ac:dyDescent="0.2">
      <c r="A518" s="23"/>
      <c r="B518" s="23"/>
      <c r="C518" s="23"/>
      <c r="D518" s="58"/>
      <c r="E518" s="58"/>
      <c r="F518" s="58"/>
      <c r="G518" s="21"/>
      <c r="H518" s="21"/>
      <c r="I518" s="21"/>
      <c r="J518" s="18"/>
      <c r="K518" s="18"/>
      <c r="L518" s="18"/>
      <c r="M518" s="67"/>
      <c r="N518" s="58"/>
      <c r="O518" s="58"/>
      <c r="P518" s="58"/>
      <c r="Q518" s="58"/>
      <c r="R518" s="58"/>
      <c r="S518" s="58"/>
      <c r="T518" s="58"/>
      <c r="U518" s="58"/>
      <c r="V518" s="58"/>
      <c r="W518" s="58"/>
      <c r="X518" s="58"/>
      <c r="Y518" s="58"/>
      <c r="Z518" s="58"/>
      <c r="AA518" s="58"/>
      <c r="AB518" s="58"/>
      <c r="AC518" s="58"/>
      <c r="AD518" s="58"/>
      <c r="AE518" s="58"/>
      <c r="AF518" s="58"/>
      <c r="AG518" s="58"/>
    </row>
    <row r="519" spans="1:33" ht="15.75" customHeight="1" x14ac:dyDescent="0.2">
      <c r="A519" s="23"/>
      <c r="B519" s="23"/>
      <c r="C519" s="23"/>
      <c r="D519" s="58"/>
      <c r="E519" s="58"/>
      <c r="F519" s="58"/>
      <c r="G519" s="21"/>
      <c r="H519" s="21"/>
      <c r="I519" s="21"/>
      <c r="J519" s="18"/>
      <c r="K519" s="18"/>
      <c r="L519" s="18"/>
      <c r="M519" s="67"/>
      <c r="N519" s="58"/>
      <c r="O519" s="58"/>
      <c r="P519" s="58"/>
      <c r="Q519" s="58"/>
      <c r="R519" s="58"/>
      <c r="S519" s="58"/>
      <c r="T519" s="58"/>
      <c r="U519" s="58"/>
      <c r="V519" s="58"/>
      <c r="W519" s="58"/>
      <c r="X519" s="58"/>
      <c r="Y519" s="58"/>
      <c r="Z519" s="58"/>
      <c r="AA519" s="58"/>
      <c r="AB519" s="58"/>
      <c r="AC519" s="58"/>
      <c r="AD519" s="58"/>
      <c r="AE519" s="58"/>
      <c r="AF519" s="58"/>
      <c r="AG519" s="58"/>
    </row>
    <row r="520" spans="1:33" ht="15.75" customHeight="1" x14ac:dyDescent="0.2">
      <c r="A520" s="23"/>
      <c r="B520" s="23"/>
      <c r="C520" s="23"/>
      <c r="D520" s="58"/>
      <c r="E520" s="58"/>
      <c r="F520" s="58"/>
      <c r="G520" s="21"/>
      <c r="H520" s="21"/>
      <c r="I520" s="21"/>
      <c r="J520" s="18"/>
      <c r="K520" s="18"/>
      <c r="L520" s="18"/>
      <c r="M520" s="67"/>
      <c r="N520" s="58"/>
      <c r="O520" s="58"/>
      <c r="P520" s="58"/>
      <c r="Q520" s="58"/>
      <c r="R520" s="58"/>
      <c r="S520" s="58"/>
      <c r="T520" s="58"/>
      <c r="U520" s="58"/>
      <c r="V520" s="58"/>
      <c r="W520" s="58"/>
      <c r="X520" s="58"/>
      <c r="Y520" s="58"/>
      <c r="Z520" s="58"/>
      <c r="AA520" s="58"/>
      <c r="AB520" s="58"/>
      <c r="AC520" s="58"/>
      <c r="AD520" s="58"/>
      <c r="AE520" s="58"/>
      <c r="AF520" s="58"/>
      <c r="AG520" s="58"/>
    </row>
    <row r="521" spans="1:33" ht="15.75" customHeight="1" x14ac:dyDescent="0.2">
      <c r="A521" s="23"/>
      <c r="B521" s="23"/>
      <c r="C521" s="23"/>
      <c r="D521" s="58"/>
      <c r="E521" s="58"/>
      <c r="F521" s="58"/>
      <c r="G521" s="21"/>
      <c r="H521" s="21"/>
      <c r="I521" s="21"/>
      <c r="J521" s="18"/>
      <c r="K521" s="18"/>
      <c r="L521" s="18"/>
      <c r="M521" s="67"/>
      <c r="N521" s="58"/>
      <c r="O521" s="58"/>
      <c r="P521" s="58"/>
      <c r="Q521" s="58"/>
      <c r="R521" s="58"/>
      <c r="S521" s="58"/>
      <c r="T521" s="58"/>
      <c r="U521" s="58"/>
      <c r="V521" s="58"/>
      <c r="W521" s="58"/>
      <c r="X521" s="58"/>
      <c r="Y521" s="58"/>
      <c r="Z521" s="58"/>
      <c r="AA521" s="58"/>
      <c r="AB521" s="58"/>
      <c r="AC521" s="58"/>
      <c r="AD521" s="58"/>
      <c r="AE521" s="58"/>
      <c r="AF521" s="58"/>
      <c r="AG521" s="58"/>
    </row>
    <row r="522" spans="1:33" ht="15.75" customHeight="1" x14ac:dyDescent="0.2">
      <c r="A522" s="23"/>
      <c r="B522" s="23"/>
      <c r="C522" s="23"/>
      <c r="D522" s="58"/>
      <c r="E522" s="58"/>
      <c r="F522" s="58"/>
      <c r="G522" s="21"/>
      <c r="H522" s="21"/>
      <c r="I522" s="21"/>
      <c r="J522" s="18"/>
      <c r="K522" s="18"/>
      <c r="L522" s="18"/>
      <c r="M522" s="67"/>
      <c r="N522" s="58"/>
      <c r="O522" s="58"/>
      <c r="P522" s="58"/>
      <c r="Q522" s="58"/>
      <c r="R522" s="58"/>
      <c r="S522" s="58"/>
      <c r="T522" s="58"/>
      <c r="U522" s="58"/>
      <c r="V522" s="58"/>
      <c r="W522" s="58"/>
      <c r="X522" s="58"/>
      <c r="Y522" s="58"/>
      <c r="Z522" s="58"/>
      <c r="AA522" s="58"/>
      <c r="AB522" s="58"/>
      <c r="AC522" s="58"/>
      <c r="AD522" s="58"/>
      <c r="AE522" s="58"/>
      <c r="AF522" s="58"/>
      <c r="AG522" s="58"/>
    </row>
    <row r="523" spans="1:33" ht="15.75" customHeight="1" x14ac:dyDescent="0.2">
      <c r="A523" s="23"/>
      <c r="B523" s="23"/>
      <c r="C523" s="23"/>
      <c r="D523" s="58"/>
      <c r="E523" s="58"/>
      <c r="F523" s="58"/>
      <c r="G523" s="21"/>
      <c r="H523" s="21"/>
      <c r="I523" s="21"/>
      <c r="J523" s="18"/>
      <c r="K523" s="18"/>
      <c r="L523" s="18"/>
      <c r="M523" s="67"/>
      <c r="N523" s="58"/>
      <c r="O523" s="58"/>
      <c r="P523" s="58"/>
      <c r="Q523" s="58"/>
      <c r="R523" s="58"/>
      <c r="S523" s="58"/>
      <c r="T523" s="58"/>
      <c r="U523" s="58"/>
      <c r="V523" s="58"/>
      <c r="W523" s="58"/>
      <c r="X523" s="58"/>
      <c r="Y523" s="58"/>
      <c r="Z523" s="58"/>
      <c r="AA523" s="58"/>
      <c r="AB523" s="58"/>
      <c r="AC523" s="58"/>
      <c r="AD523" s="58"/>
      <c r="AE523" s="58"/>
      <c r="AF523" s="58"/>
      <c r="AG523" s="58"/>
    </row>
    <row r="524" spans="1:33" ht="15.75" customHeight="1" x14ac:dyDescent="0.2">
      <c r="A524" s="23"/>
      <c r="B524" s="23"/>
      <c r="C524" s="23"/>
      <c r="D524" s="58"/>
      <c r="E524" s="58"/>
      <c r="F524" s="58"/>
      <c r="G524" s="21"/>
      <c r="H524" s="21"/>
      <c r="I524" s="21"/>
      <c r="J524" s="18"/>
      <c r="K524" s="18"/>
      <c r="L524" s="18"/>
      <c r="M524" s="67"/>
      <c r="N524" s="58"/>
      <c r="O524" s="58"/>
      <c r="P524" s="58"/>
      <c r="Q524" s="58"/>
      <c r="R524" s="58"/>
      <c r="S524" s="58"/>
      <c r="T524" s="58"/>
      <c r="U524" s="58"/>
      <c r="V524" s="58"/>
      <c r="W524" s="58"/>
      <c r="X524" s="58"/>
      <c r="Y524" s="58"/>
      <c r="Z524" s="58"/>
      <c r="AA524" s="58"/>
      <c r="AB524" s="58"/>
      <c r="AC524" s="58"/>
      <c r="AD524" s="58"/>
      <c r="AE524" s="58"/>
      <c r="AF524" s="58"/>
      <c r="AG524" s="58"/>
    </row>
    <row r="525" spans="1:33" ht="15.75" customHeight="1" x14ac:dyDescent="0.2">
      <c r="A525" s="23"/>
      <c r="B525" s="23"/>
      <c r="C525" s="23"/>
      <c r="D525" s="58"/>
      <c r="E525" s="58"/>
      <c r="F525" s="58"/>
      <c r="G525" s="21"/>
      <c r="H525" s="21"/>
      <c r="I525" s="21"/>
      <c r="J525" s="18"/>
      <c r="K525" s="18"/>
      <c r="L525" s="18"/>
      <c r="M525" s="67"/>
      <c r="N525" s="58"/>
      <c r="O525" s="58"/>
      <c r="P525" s="58"/>
      <c r="Q525" s="58"/>
      <c r="R525" s="58"/>
      <c r="S525" s="58"/>
      <c r="T525" s="58"/>
      <c r="U525" s="58"/>
      <c r="V525" s="58"/>
      <c r="W525" s="58"/>
      <c r="X525" s="58"/>
      <c r="Y525" s="58"/>
      <c r="Z525" s="58"/>
      <c r="AA525" s="58"/>
      <c r="AB525" s="58"/>
      <c r="AC525" s="58"/>
      <c r="AD525" s="58"/>
      <c r="AE525" s="58"/>
      <c r="AF525" s="58"/>
      <c r="AG525" s="58"/>
    </row>
    <row r="526" spans="1:33" ht="15.75" customHeight="1" x14ac:dyDescent="0.2">
      <c r="A526" s="23"/>
      <c r="B526" s="23"/>
      <c r="C526" s="23"/>
      <c r="D526" s="58"/>
      <c r="E526" s="58"/>
      <c r="F526" s="58"/>
      <c r="G526" s="21"/>
      <c r="H526" s="21"/>
      <c r="I526" s="21"/>
      <c r="J526" s="18"/>
      <c r="K526" s="18"/>
      <c r="L526" s="18"/>
      <c r="M526" s="67"/>
      <c r="N526" s="58"/>
      <c r="O526" s="58"/>
      <c r="P526" s="58"/>
      <c r="Q526" s="58"/>
      <c r="R526" s="58"/>
      <c r="S526" s="58"/>
      <c r="T526" s="58"/>
      <c r="U526" s="58"/>
      <c r="V526" s="58"/>
      <c r="W526" s="58"/>
      <c r="X526" s="58"/>
      <c r="Y526" s="58"/>
      <c r="Z526" s="58"/>
      <c r="AA526" s="58"/>
      <c r="AB526" s="58"/>
      <c r="AC526" s="58"/>
      <c r="AD526" s="58"/>
      <c r="AE526" s="58"/>
      <c r="AF526" s="58"/>
      <c r="AG526" s="58"/>
    </row>
    <row r="527" spans="1:33" ht="15.75" customHeight="1" x14ac:dyDescent="0.2">
      <c r="A527" s="23"/>
      <c r="B527" s="23"/>
      <c r="C527" s="23"/>
      <c r="D527" s="58"/>
      <c r="E527" s="58"/>
      <c r="F527" s="58"/>
      <c r="G527" s="21"/>
      <c r="H527" s="21"/>
      <c r="I527" s="21"/>
      <c r="J527" s="18"/>
      <c r="K527" s="18"/>
      <c r="L527" s="18"/>
      <c r="M527" s="67"/>
      <c r="N527" s="58"/>
      <c r="O527" s="58"/>
      <c r="P527" s="58"/>
      <c r="Q527" s="58"/>
      <c r="R527" s="58"/>
      <c r="S527" s="58"/>
      <c r="T527" s="58"/>
      <c r="U527" s="58"/>
      <c r="V527" s="58"/>
      <c r="W527" s="58"/>
      <c r="X527" s="58"/>
      <c r="Y527" s="58"/>
      <c r="Z527" s="58"/>
      <c r="AA527" s="58"/>
      <c r="AB527" s="58"/>
      <c r="AC527" s="58"/>
      <c r="AD527" s="58"/>
      <c r="AE527" s="58"/>
      <c r="AF527" s="58"/>
      <c r="AG527" s="58"/>
    </row>
    <row r="528" spans="1:33" ht="15.75" customHeight="1" x14ac:dyDescent="0.2">
      <c r="A528" s="23"/>
      <c r="B528" s="23"/>
      <c r="C528" s="23"/>
      <c r="D528" s="58"/>
      <c r="E528" s="58"/>
      <c r="F528" s="58"/>
      <c r="G528" s="21"/>
      <c r="H528" s="21"/>
      <c r="I528" s="21"/>
      <c r="J528" s="18"/>
      <c r="K528" s="18"/>
      <c r="L528" s="18"/>
      <c r="M528" s="67"/>
      <c r="N528" s="58"/>
      <c r="O528" s="58"/>
      <c r="P528" s="58"/>
      <c r="Q528" s="58"/>
      <c r="R528" s="58"/>
      <c r="S528" s="58"/>
      <c r="T528" s="58"/>
      <c r="U528" s="58"/>
      <c r="V528" s="58"/>
      <c r="W528" s="58"/>
      <c r="X528" s="58"/>
      <c r="Y528" s="58"/>
      <c r="Z528" s="58"/>
      <c r="AA528" s="58"/>
      <c r="AB528" s="58"/>
      <c r="AC528" s="58"/>
      <c r="AD528" s="58"/>
      <c r="AE528" s="58"/>
      <c r="AF528" s="58"/>
      <c r="AG528" s="58"/>
    </row>
    <row r="529" spans="1:33" ht="15.75" customHeight="1" x14ac:dyDescent="0.2">
      <c r="A529" s="23"/>
      <c r="B529" s="23"/>
      <c r="C529" s="23"/>
      <c r="D529" s="58"/>
      <c r="E529" s="58"/>
      <c r="F529" s="58"/>
      <c r="G529" s="21"/>
      <c r="H529" s="21"/>
      <c r="I529" s="21"/>
      <c r="J529" s="18"/>
      <c r="K529" s="18"/>
      <c r="L529" s="18"/>
      <c r="M529" s="67"/>
      <c r="N529" s="58"/>
      <c r="O529" s="58"/>
      <c r="P529" s="58"/>
      <c r="Q529" s="58"/>
      <c r="R529" s="58"/>
      <c r="S529" s="58"/>
      <c r="T529" s="58"/>
      <c r="U529" s="58"/>
      <c r="V529" s="58"/>
      <c r="W529" s="58"/>
      <c r="X529" s="58"/>
      <c r="Y529" s="58"/>
      <c r="Z529" s="58"/>
      <c r="AA529" s="58"/>
      <c r="AB529" s="58"/>
      <c r="AC529" s="58"/>
      <c r="AD529" s="58"/>
      <c r="AE529" s="58"/>
      <c r="AF529" s="58"/>
      <c r="AG529" s="58"/>
    </row>
    <row r="530" spans="1:33" ht="15.75" customHeight="1" x14ac:dyDescent="0.2">
      <c r="A530" s="23"/>
      <c r="B530" s="23"/>
      <c r="C530" s="23"/>
      <c r="D530" s="58"/>
      <c r="E530" s="58"/>
      <c r="F530" s="58"/>
      <c r="G530" s="21"/>
      <c r="H530" s="21"/>
      <c r="I530" s="21"/>
      <c r="J530" s="18"/>
      <c r="K530" s="18"/>
      <c r="L530" s="18"/>
      <c r="M530" s="67"/>
      <c r="N530" s="58"/>
      <c r="O530" s="58"/>
      <c r="P530" s="58"/>
      <c r="Q530" s="58"/>
      <c r="R530" s="58"/>
      <c r="S530" s="58"/>
      <c r="T530" s="58"/>
      <c r="U530" s="58"/>
      <c r="V530" s="58"/>
      <c r="W530" s="58"/>
      <c r="X530" s="58"/>
      <c r="Y530" s="58"/>
      <c r="Z530" s="58"/>
      <c r="AA530" s="58"/>
      <c r="AB530" s="58"/>
      <c r="AC530" s="58"/>
      <c r="AD530" s="58"/>
      <c r="AE530" s="58"/>
      <c r="AF530" s="58"/>
      <c r="AG530" s="58"/>
    </row>
    <row r="531" spans="1:33" ht="15.75" customHeight="1" x14ac:dyDescent="0.2">
      <c r="A531" s="23"/>
      <c r="B531" s="23"/>
      <c r="C531" s="23"/>
      <c r="D531" s="58"/>
      <c r="E531" s="58"/>
      <c r="F531" s="58"/>
      <c r="G531" s="21"/>
      <c r="H531" s="21"/>
      <c r="I531" s="21"/>
      <c r="J531" s="18"/>
      <c r="K531" s="18"/>
      <c r="L531" s="18"/>
      <c r="M531" s="67"/>
      <c r="N531" s="58"/>
      <c r="O531" s="58"/>
      <c r="P531" s="58"/>
      <c r="Q531" s="58"/>
      <c r="R531" s="58"/>
      <c r="S531" s="58"/>
      <c r="T531" s="58"/>
      <c r="U531" s="58"/>
      <c r="V531" s="58"/>
      <c r="W531" s="58"/>
      <c r="X531" s="58"/>
      <c r="Y531" s="58"/>
      <c r="Z531" s="58"/>
      <c r="AA531" s="58"/>
      <c r="AB531" s="58"/>
      <c r="AC531" s="58"/>
      <c r="AD531" s="58"/>
      <c r="AE531" s="58"/>
      <c r="AF531" s="58"/>
      <c r="AG531" s="58"/>
    </row>
    <row r="532" spans="1:33" ht="15.75" customHeight="1" x14ac:dyDescent="0.2">
      <c r="A532" s="23"/>
      <c r="B532" s="23"/>
      <c r="C532" s="23"/>
      <c r="D532" s="58"/>
      <c r="E532" s="58"/>
      <c r="F532" s="58"/>
      <c r="G532" s="21"/>
      <c r="H532" s="21"/>
      <c r="I532" s="21"/>
      <c r="J532" s="18"/>
      <c r="K532" s="18"/>
      <c r="L532" s="18"/>
      <c r="M532" s="67"/>
      <c r="N532" s="58"/>
      <c r="O532" s="58"/>
      <c r="P532" s="58"/>
      <c r="Q532" s="58"/>
      <c r="R532" s="58"/>
      <c r="S532" s="58"/>
      <c r="T532" s="58"/>
      <c r="U532" s="58"/>
      <c r="V532" s="58"/>
      <c r="W532" s="58"/>
      <c r="X532" s="58"/>
      <c r="Y532" s="58"/>
      <c r="Z532" s="58"/>
      <c r="AA532" s="58"/>
      <c r="AB532" s="58"/>
      <c r="AC532" s="58"/>
      <c r="AD532" s="58"/>
      <c r="AE532" s="58"/>
      <c r="AF532" s="58"/>
      <c r="AG532" s="58"/>
    </row>
    <row r="533" spans="1:33" ht="15.75" customHeight="1" x14ac:dyDescent="0.2">
      <c r="A533" s="23"/>
      <c r="B533" s="23"/>
      <c r="C533" s="23"/>
      <c r="D533" s="58"/>
      <c r="E533" s="58"/>
      <c r="F533" s="58"/>
      <c r="G533" s="21"/>
      <c r="H533" s="21"/>
      <c r="I533" s="21"/>
      <c r="J533" s="18"/>
      <c r="K533" s="18"/>
      <c r="L533" s="18"/>
      <c r="M533" s="67"/>
      <c r="N533" s="58"/>
      <c r="O533" s="58"/>
      <c r="P533" s="58"/>
      <c r="Q533" s="58"/>
      <c r="R533" s="58"/>
      <c r="S533" s="58"/>
      <c r="T533" s="58"/>
      <c r="U533" s="58"/>
      <c r="V533" s="58"/>
      <c r="W533" s="58"/>
      <c r="X533" s="58"/>
      <c r="Y533" s="58"/>
      <c r="Z533" s="58"/>
      <c r="AA533" s="58"/>
      <c r="AB533" s="58"/>
      <c r="AC533" s="58"/>
      <c r="AD533" s="58"/>
      <c r="AE533" s="58"/>
      <c r="AF533" s="58"/>
      <c r="AG533" s="58"/>
    </row>
    <row r="534" spans="1:33" ht="15.75" customHeight="1" x14ac:dyDescent="0.2">
      <c r="A534" s="23"/>
      <c r="B534" s="23"/>
      <c r="C534" s="23"/>
      <c r="D534" s="58"/>
      <c r="E534" s="58"/>
      <c r="F534" s="58"/>
      <c r="G534" s="21"/>
      <c r="H534" s="21"/>
      <c r="I534" s="21"/>
      <c r="J534" s="18"/>
      <c r="K534" s="18"/>
      <c r="L534" s="18"/>
      <c r="M534" s="67"/>
      <c r="N534" s="58"/>
      <c r="O534" s="58"/>
      <c r="P534" s="58"/>
      <c r="Q534" s="58"/>
      <c r="R534" s="58"/>
      <c r="S534" s="58"/>
      <c r="T534" s="58"/>
      <c r="U534" s="58"/>
      <c r="V534" s="58"/>
      <c r="W534" s="58"/>
      <c r="X534" s="58"/>
      <c r="Y534" s="58"/>
      <c r="Z534" s="58"/>
      <c r="AA534" s="58"/>
      <c r="AB534" s="58"/>
      <c r="AC534" s="58"/>
      <c r="AD534" s="58"/>
      <c r="AE534" s="58"/>
      <c r="AF534" s="58"/>
      <c r="AG534" s="58"/>
    </row>
    <row r="535" spans="1:33" ht="15.75" customHeight="1" x14ac:dyDescent="0.2">
      <c r="A535" s="23"/>
      <c r="B535" s="23"/>
      <c r="C535" s="23"/>
      <c r="D535" s="58"/>
      <c r="E535" s="58"/>
      <c r="F535" s="58"/>
      <c r="G535" s="21"/>
      <c r="H535" s="21"/>
      <c r="I535" s="21"/>
      <c r="J535" s="18"/>
      <c r="K535" s="18"/>
      <c r="L535" s="18"/>
      <c r="M535" s="67"/>
      <c r="N535" s="58"/>
      <c r="O535" s="58"/>
      <c r="P535" s="58"/>
      <c r="Q535" s="58"/>
      <c r="R535" s="58"/>
      <c r="S535" s="58"/>
      <c r="T535" s="58"/>
      <c r="U535" s="58"/>
      <c r="V535" s="58"/>
      <c r="W535" s="58"/>
      <c r="X535" s="58"/>
      <c r="Y535" s="58"/>
      <c r="Z535" s="58"/>
      <c r="AA535" s="58"/>
      <c r="AB535" s="58"/>
      <c r="AC535" s="58"/>
      <c r="AD535" s="58"/>
      <c r="AE535" s="58"/>
      <c r="AF535" s="58"/>
      <c r="AG535" s="58"/>
    </row>
    <row r="536" spans="1:33" ht="15.75" customHeight="1" x14ac:dyDescent="0.2">
      <c r="A536" s="23"/>
      <c r="B536" s="23"/>
      <c r="C536" s="23"/>
      <c r="D536" s="58"/>
      <c r="E536" s="58"/>
      <c r="F536" s="58"/>
      <c r="G536" s="21"/>
      <c r="H536" s="21"/>
      <c r="I536" s="21"/>
      <c r="J536" s="18"/>
      <c r="K536" s="18"/>
      <c r="L536" s="18"/>
      <c r="M536" s="67"/>
      <c r="N536" s="58"/>
      <c r="O536" s="58"/>
      <c r="P536" s="58"/>
      <c r="Q536" s="58"/>
      <c r="R536" s="58"/>
      <c r="S536" s="58"/>
      <c r="T536" s="58"/>
      <c r="U536" s="58"/>
      <c r="V536" s="58"/>
      <c r="W536" s="58"/>
      <c r="X536" s="58"/>
      <c r="Y536" s="58"/>
      <c r="Z536" s="58"/>
      <c r="AA536" s="58"/>
      <c r="AB536" s="58"/>
      <c r="AC536" s="58"/>
      <c r="AD536" s="58"/>
      <c r="AE536" s="58"/>
      <c r="AF536" s="58"/>
      <c r="AG536" s="58"/>
    </row>
    <row r="537" spans="1:33" ht="15.75" customHeight="1" x14ac:dyDescent="0.2">
      <c r="A537" s="23"/>
      <c r="B537" s="23"/>
      <c r="C537" s="23"/>
      <c r="D537" s="58"/>
      <c r="E537" s="58"/>
      <c r="F537" s="58"/>
      <c r="G537" s="21"/>
      <c r="H537" s="21"/>
      <c r="I537" s="21"/>
      <c r="J537" s="18"/>
      <c r="K537" s="18"/>
      <c r="L537" s="18"/>
      <c r="M537" s="67"/>
      <c r="N537" s="58"/>
      <c r="O537" s="58"/>
      <c r="P537" s="58"/>
      <c r="Q537" s="58"/>
      <c r="R537" s="58"/>
      <c r="S537" s="58"/>
      <c r="T537" s="58"/>
      <c r="U537" s="58"/>
      <c r="V537" s="58"/>
      <c r="W537" s="58"/>
      <c r="X537" s="58"/>
      <c r="Y537" s="58"/>
      <c r="Z537" s="58"/>
      <c r="AA537" s="58"/>
      <c r="AB537" s="58"/>
      <c r="AC537" s="58"/>
      <c r="AD537" s="58"/>
      <c r="AE537" s="58"/>
      <c r="AF537" s="58"/>
      <c r="AG537" s="58"/>
    </row>
    <row r="538" spans="1:33" ht="15.75" customHeight="1" x14ac:dyDescent="0.2">
      <c r="A538" s="23"/>
      <c r="B538" s="23"/>
      <c r="C538" s="23"/>
      <c r="D538" s="58"/>
      <c r="E538" s="58"/>
      <c r="F538" s="58"/>
      <c r="G538" s="21"/>
      <c r="H538" s="21"/>
      <c r="I538" s="21"/>
      <c r="J538" s="18"/>
      <c r="K538" s="18"/>
      <c r="L538" s="18"/>
      <c r="M538" s="67"/>
      <c r="N538" s="58"/>
      <c r="O538" s="58"/>
      <c r="P538" s="58"/>
      <c r="Q538" s="58"/>
      <c r="R538" s="58"/>
      <c r="S538" s="58"/>
      <c r="T538" s="58"/>
      <c r="U538" s="58"/>
      <c r="V538" s="58"/>
      <c r="W538" s="58"/>
      <c r="X538" s="58"/>
      <c r="Y538" s="58"/>
      <c r="Z538" s="58"/>
      <c r="AA538" s="58"/>
      <c r="AB538" s="58"/>
      <c r="AC538" s="58"/>
      <c r="AD538" s="58"/>
      <c r="AE538" s="58"/>
      <c r="AF538" s="58"/>
      <c r="AG538" s="58"/>
    </row>
    <row r="539" spans="1:33" ht="15.75" customHeight="1" x14ac:dyDescent="0.2">
      <c r="A539" s="23"/>
      <c r="B539" s="23"/>
      <c r="C539" s="23"/>
      <c r="D539" s="58"/>
      <c r="E539" s="58"/>
      <c r="F539" s="58"/>
      <c r="G539" s="21"/>
      <c r="H539" s="21"/>
      <c r="I539" s="21"/>
      <c r="J539" s="18"/>
      <c r="K539" s="18"/>
      <c r="L539" s="18"/>
      <c r="M539" s="67"/>
      <c r="N539" s="58"/>
      <c r="O539" s="58"/>
      <c r="P539" s="58"/>
      <c r="Q539" s="58"/>
      <c r="R539" s="58"/>
      <c r="S539" s="58"/>
      <c r="T539" s="58"/>
      <c r="U539" s="58"/>
      <c r="V539" s="58"/>
      <c r="W539" s="58"/>
      <c r="X539" s="58"/>
      <c r="Y539" s="58"/>
      <c r="Z539" s="58"/>
      <c r="AA539" s="58"/>
      <c r="AB539" s="58"/>
      <c r="AC539" s="58"/>
      <c r="AD539" s="58"/>
      <c r="AE539" s="58"/>
      <c r="AF539" s="58"/>
      <c r="AG539" s="58"/>
    </row>
    <row r="540" spans="1:33" ht="15.75" customHeight="1" x14ac:dyDescent="0.2">
      <c r="A540" s="23"/>
      <c r="B540" s="23"/>
      <c r="C540" s="23"/>
      <c r="D540" s="58"/>
      <c r="E540" s="58"/>
      <c r="F540" s="58"/>
      <c r="G540" s="21"/>
      <c r="H540" s="21"/>
      <c r="I540" s="21"/>
      <c r="J540" s="18"/>
      <c r="K540" s="18"/>
      <c r="L540" s="18"/>
      <c r="M540" s="67"/>
      <c r="N540" s="58"/>
      <c r="O540" s="58"/>
      <c r="P540" s="58"/>
      <c r="Q540" s="58"/>
      <c r="R540" s="58"/>
      <c r="S540" s="58"/>
      <c r="T540" s="58"/>
      <c r="U540" s="58"/>
      <c r="V540" s="58"/>
      <c r="W540" s="58"/>
      <c r="X540" s="58"/>
      <c r="Y540" s="58"/>
      <c r="Z540" s="58"/>
      <c r="AA540" s="58"/>
      <c r="AB540" s="58"/>
      <c r="AC540" s="58"/>
      <c r="AD540" s="58"/>
      <c r="AE540" s="58"/>
      <c r="AF540" s="58"/>
      <c r="AG540" s="58"/>
    </row>
    <row r="541" spans="1:33" ht="15.75" customHeight="1" x14ac:dyDescent="0.2">
      <c r="A541" s="23"/>
      <c r="B541" s="23"/>
      <c r="C541" s="23"/>
      <c r="D541" s="58"/>
      <c r="E541" s="58"/>
      <c r="F541" s="58"/>
      <c r="G541" s="21"/>
      <c r="H541" s="21"/>
      <c r="I541" s="21"/>
      <c r="J541" s="18"/>
      <c r="K541" s="18"/>
      <c r="L541" s="18"/>
      <c r="M541" s="67"/>
      <c r="N541" s="58"/>
      <c r="O541" s="58"/>
      <c r="P541" s="58"/>
      <c r="Q541" s="58"/>
      <c r="R541" s="58"/>
      <c r="S541" s="58"/>
      <c r="T541" s="58"/>
      <c r="U541" s="58"/>
      <c r="V541" s="58"/>
      <c r="W541" s="58"/>
      <c r="X541" s="58"/>
      <c r="Y541" s="58"/>
      <c r="Z541" s="58"/>
      <c r="AA541" s="58"/>
      <c r="AB541" s="58"/>
      <c r="AC541" s="58"/>
      <c r="AD541" s="58"/>
      <c r="AE541" s="58"/>
      <c r="AF541" s="58"/>
      <c r="AG541" s="58"/>
    </row>
    <row r="542" spans="1:33" ht="15.75" customHeight="1" x14ac:dyDescent="0.2">
      <c r="A542" s="23"/>
      <c r="B542" s="23"/>
      <c r="C542" s="23"/>
      <c r="D542" s="58"/>
      <c r="E542" s="58"/>
      <c r="F542" s="58"/>
      <c r="G542" s="21"/>
      <c r="H542" s="21"/>
      <c r="I542" s="21"/>
      <c r="J542" s="18"/>
      <c r="K542" s="18"/>
      <c r="L542" s="18"/>
      <c r="M542" s="67"/>
      <c r="N542" s="58"/>
      <c r="O542" s="58"/>
      <c r="P542" s="58"/>
      <c r="Q542" s="58"/>
      <c r="R542" s="58"/>
      <c r="S542" s="58"/>
      <c r="T542" s="58"/>
      <c r="U542" s="58"/>
      <c r="V542" s="58"/>
      <c r="W542" s="58"/>
      <c r="X542" s="58"/>
      <c r="Y542" s="58"/>
      <c r="Z542" s="58"/>
      <c r="AA542" s="58"/>
      <c r="AB542" s="58"/>
      <c r="AC542" s="58"/>
      <c r="AD542" s="58"/>
      <c r="AE542" s="58"/>
      <c r="AF542" s="58"/>
      <c r="AG542" s="58"/>
    </row>
    <row r="543" spans="1:33" ht="15.75" customHeight="1" x14ac:dyDescent="0.2">
      <c r="A543" s="23"/>
      <c r="B543" s="23"/>
      <c r="C543" s="23"/>
      <c r="D543" s="58"/>
      <c r="E543" s="58"/>
      <c r="F543" s="58"/>
      <c r="G543" s="21"/>
      <c r="H543" s="21"/>
      <c r="I543" s="21"/>
      <c r="J543" s="18"/>
      <c r="K543" s="18"/>
      <c r="L543" s="18"/>
      <c r="M543" s="67"/>
      <c r="N543" s="58"/>
      <c r="O543" s="58"/>
      <c r="P543" s="58"/>
      <c r="Q543" s="58"/>
      <c r="R543" s="58"/>
      <c r="S543" s="58"/>
      <c r="T543" s="58"/>
      <c r="U543" s="58"/>
      <c r="V543" s="58"/>
      <c r="W543" s="58"/>
      <c r="X543" s="58"/>
      <c r="Y543" s="58"/>
      <c r="Z543" s="58"/>
      <c r="AA543" s="58"/>
      <c r="AB543" s="58"/>
      <c r="AC543" s="58"/>
      <c r="AD543" s="58"/>
      <c r="AE543" s="58"/>
      <c r="AF543" s="58"/>
      <c r="AG543" s="58"/>
    </row>
    <row r="544" spans="1:33" ht="15.75" customHeight="1" x14ac:dyDescent="0.2">
      <c r="A544" s="23"/>
      <c r="B544" s="23"/>
      <c r="C544" s="23"/>
      <c r="D544" s="58"/>
      <c r="E544" s="58"/>
      <c r="F544" s="58"/>
      <c r="G544" s="21"/>
      <c r="H544" s="21"/>
      <c r="I544" s="21"/>
      <c r="J544" s="18"/>
      <c r="K544" s="18"/>
      <c r="L544" s="18"/>
      <c r="M544" s="67"/>
      <c r="N544" s="58"/>
      <c r="O544" s="58"/>
      <c r="P544" s="58"/>
      <c r="Q544" s="58"/>
      <c r="R544" s="58"/>
      <c r="S544" s="58"/>
      <c r="T544" s="58"/>
      <c r="U544" s="58"/>
      <c r="V544" s="58"/>
      <c r="W544" s="58"/>
      <c r="X544" s="58"/>
      <c r="Y544" s="58"/>
      <c r="Z544" s="58"/>
      <c r="AA544" s="58"/>
      <c r="AB544" s="58"/>
      <c r="AC544" s="58"/>
      <c r="AD544" s="58"/>
      <c r="AE544" s="58"/>
      <c r="AF544" s="58"/>
      <c r="AG544" s="58"/>
    </row>
    <row r="545" spans="1:33" ht="15.75" customHeight="1" x14ac:dyDescent="0.2">
      <c r="A545" s="23"/>
      <c r="B545" s="23"/>
      <c r="C545" s="23"/>
      <c r="D545" s="58"/>
      <c r="E545" s="58"/>
      <c r="F545" s="58"/>
      <c r="G545" s="21"/>
      <c r="H545" s="21"/>
      <c r="I545" s="21"/>
      <c r="J545" s="18"/>
      <c r="K545" s="18"/>
      <c r="L545" s="18"/>
      <c r="M545" s="67"/>
      <c r="N545" s="58"/>
      <c r="O545" s="58"/>
      <c r="P545" s="58"/>
      <c r="Q545" s="58"/>
      <c r="R545" s="58"/>
      <c r="S545" s="58"/>
      <c r="T545" s="58"/>
      <c r="U545" s="58"/>
      <c r="V545" s="58"/>
      <c r="W545" s="58"/>
      <c r="X545" s="58"/>
      <c r="Y545" s="58"/>
      <c r="Z545" s="58"/>
      <c r="AA545" s="58"/>
      <c r="AB545" s="58"/>
      <c r="AC545" s="58"/>
      <c r="AD545" s="58"/>
      <c r="AE545" s="58"/>
      <c r="AF545" s="58"/>
      <c r="AG545" s="58"/>
    </row>
    <row r="546" spans="1:33" ht="15.75" customHeight="1" x14ac:dyDescent="0.2">
      <c r="A546" s="23"/>
      <c r="B546" s="23"/>
      <c r="C546" s="23"/>
      <c r="D546" s="58"/>
      <c r="E546" s="58"/>
      <c r="F546" s="58"/>
      <c r="G546" s="21"/>
      <c r="H546" s="21"/>
      <c r="I546" s="21"/>
      <c r="J546" s="18"/>
      <c r="K546" s="18"/>
      <c r="L546" s="18"/>
      <c r="M546" s="67"/>
      <c r="N546" s="58"/>
      <c r="O546" s="58"/>
      <c r="P546" s="58"/>
      <c r="Q546" s="58"/>
      <c r="R546" s="58"/>
      <c r="S546" s="58"/>
      <c r="T546" s="58"/>
      <c r="U546" s="58"/>
      <c r="V546" s="58"/>
      <c r="W546" s="58"/>
      <c r="X546" s="58"/>
      <c r="Y546" s="58"/>
      <c r="Z546" s="58"/>
      <c r="AA546" s="58"/>
      <c r="AB546" s="58"/>
      <c r="AC546" s="58"/>
      <c r="AD546" s="58"/>
      <c r="AE546" s="58"/>
      <c r="AF546" s="58"/>
      <c r="AG546" s="58"/>
    </row>
    <row r="547" spans="1:33" ht="15.75" customHeight="1" x14ac:dyDescent="0.2">
      <c r="A547" s="23"/>
      <c r="B547" s="23"/>
      <c r="C547" s="23"/>
      <c r="D547" s="58"/>
      <c r="E547" s="58"/>
      <c r="F547" s="58"/>
      <c r="G547" s="21"/>
      <c r="H547" s="21"/>
      <c r="I547" s="21"/>
      <c r="J547" s="18"/>
      <c r="K547" s="18"/>
      <c r="L547" s="18"/>
      <c r="M547" s="67"/>
      <c r="N547" s="58"/>
      <c r="O547" s="58"/>
      <c r="P547" s="58"/>
      <c r="Q547" s="58"/>
      <c r="R547" s="58"/>
      <c r="S547" s="58"/>
      <c r="T547" s="58"/>
      <c r="U547" s="58"/>
      <c r="V547" s="58"/>
      <c r="W547" s="58"/>
      <c r="X547" s="58"/>
      <c r="Y547" s="58"/>
      <c r="Z547" s="58"/>
      <c r="AA547" s="58"/>
      <c r="AB547" s="58"/>
      <c r="AC547" s="58"/>
      <c r="AD547" s="58"/>
      <c r="AE547" s="58"/>
      <c r="AF547" s="58"/>
      <c r="AG547" s="58"/>
    </row>
    <row r="548" spans="1:33" ht="15.75" customHeight="1" x14ac:dyDescent="0.2">
      <c r="A548" s="23"/>
      <c r="B548" s="23"/>
      <c r="C548" s="23"/>
      <c r="D548" s="58"/>
      <c r="E548" s="58"/>
      <c r="F548" s="58"/>
      <c r="G548" s="21"/>
      <c r="H548" s="21"/>
      <c r="I548" s="21"/>
      <c r="J548" s="18"/>
      <c r="K548" s="18"/>
      <c r="L548" s="18"/>
      <c r="M548" s="67"/>
      <c r="N548" s="58"/>
      <c r="O548" s="58"/>
      <c r="P548" s="58"/>
      <c r="Q548" s="58"/>
      <c r="R548" s="58"/>
      <c r="S548" s="58"/>
      <c r="T548" s="58"/>
      <c r="U548" s="58"/>
      <c r="V548" s="58"/>
      <c r="W548" s="58"/>
      <c r="X548" s="58"/>
      <c r="Y548" s="58"/>
      <c r="Z548" s="58"/>
      <c r="AA548" s="58"/>
      <c r="AB548" s="58"/>
      <c r="AC548" s="58"/>
      <c r="AD548" s="58"/>
      <c r="AE548" s="58"/>
      <c r="AF548" s="58"/>
      <c r="AG548" s="58"/>
    </row>
    <row r="549" spans="1:33" ht="15.75" customHeight="1" x14ac:dyDescent="0.2">
      <c r="A549" s="23"/>
      <c r="B549" s="23"/>
      <c r="C549" s="23"/>
      <c r="D549" s="58"/>
      <c r="E549" s="58"/>
      <c r="F549" s="58"/>
      <c r="G549" s="21"/>
      <c r="H549" s="21"/>
      <c r="I549" s="21"/>
      <c r="J549" s="18"/>
      <c r="K549" s="18"/>
      <c r="L549" s="18"/>
      <c r="M549" s="67"/>
      <c r="N549" s="58"/>
      <c r="O549" s="58"/>
      <c r="P549" s="58"/>
      <c r="Q549" s="58"/>
      <c r="R549" s="58"/>
      <c r="S549" s="58"/>
      <c r="T549" s="58"/>
      <c r="U549" s="58"/>
      <c r="V549" s="58"/>
      <c r="W549" s="58"/>
      <c r="X549" s="58"/>
      <c r="Y549" s="58"/>
      <c r="Z549" s="58"/>
      <c r="AA549" s="58"/>
      <c r="AB549" s="58"/>
      <c r="AC549" s="58"/>
      <c r="AD549" s="58"/>
      <c r="AE549" s="58"/>
      <c r="AF549" s="58"/>
      <c r="AG549" s="58"/>
    </row>
    <row r="550" spans="1:33" ht="15.75" customHeight="1" x14ac:dyDescent="0.2">
      <c r="A550" s="23"/>
      <c r="B550" s="23"/>
      <c r="C550" s="23"/>
      <c r="D550" s="58"/>
      <c r="E550" s="58"/>
      <c r="F550" s="58"/>
      <c r="G550" s="21"/>
      <c r="H550" s="21"/>
      <c r="I550" s="21"/>
      <c r="J550" s="18"/>
      <c r="K550" s="18"/>
      <c r="L550" s="18"/>
      <c r="M550" s="67"/>
      <c r="N550" s="58"/>
      <c r="O550" s="58"/>
      <c r="P550" s="58"/>
      <c r="Q550" s="58"/>
      <c r="R550" s="58"/>
      <c r="S550" s="58"/>
      <c r="T550" s="58"/>
      <c r="U550" s="58"/>
      <c r="V550" s="58"/>
      <c r="W550" s="58"/>
      <c r="X550" s="58"/>
      <c r="Y550" s="58"/>
      <c r="Z550" s="58"/>
      <c r="AA550" s="58"/>
      <c r="AB550" s="58"/>
      <c r="AC550" s="58"/>
      <c r="AD550" s="58"/>
      <c r="AE550" s="58"/>
      <c r="AF550" s="58"/>
      <c r="AG550" s="58"/>
    </row>
    <row r="551" spans="1:33" ht="15.75" customHeight="1" x14ac:dyDescent="0.2">
      <c r="A551" s="23"/>
      <c r="B551" s="23"/>
      <c r="C551" s="23"/>
      <c r="D551" s="58"/>
      <c r="E551" s="58"/>
      <c r="F551" s="58"/>
      <c r="G551" s="21"/>
      <c r="H551" s="21"/>
      <c r="I551" s="21"/>
      <c r="J551" s="18"/>
      <c r="K551" s="18"/>
      <c r="L551" s="18"/>
      <c r="M551" s="67"/>
      <c r="N551" s="58"/>
      <c r="O551" s="58"/>
      <c r="P551" s="58"/>
      <c r="Q551" s="58"/>
      <c r="R551" s="58"/>
      <c r="S551" s="58"/>
      <c r="T551" s="58"/>
      <c r="U551" s="58"/>
      <c r="V551" s="58"/>
      <c r="W551" s="58"/>
      <c r="X551" s="58"/>
      <c r="Y551" s="58"/>
      <c r="Z551" s="58"/>
      <c r="AA551" s="58"/>
      <c r="AB551" s="58"/>
      <c r="AC551" s="58"/>
      <c r="AD551" s="58"/>
      <c r="AE551" s="58"/>
      <c r="AF551" s="58"/>
      <c r="AG551" s="58"/>
    </row>
    <row r="552" spans="1:33" ht="15.75" customHeight="1" x14ac:dyDescent="0.2">
      <c r="A552" s="23"/>
      <c r="B552" s="23"/>
      <c r="C552" s="23"/>
      <c r="D552" s="58"/>
      <c r="E552" s="58"/>
      <c r="F552" s="58"/>
      <c r="G552" s="21"/>
      <c r="H552" s="21"/>
      <c r="I552" s="21"/>
      <c r="J552" s="18"/>
      <c r="K552" s="18"/>
      <c r="L552" s="18"/>
      <c r="M552" s="67"/>
      <c r="N552" s="58"/>
      <c r="O552" s="58"/>
      <c r="P552" s="58"/>
      <c r="Q552" s="58"/>
      <c r="R552" s="58"/>
      <c r="S552" s="58"/>
      <c r="T552" s="58"/>
      <c r="U552" s="58"/>
      <c r="V552" s="58"/>
      <c r="W552" s="58"/>
      <c r="X552" s="58"/>
      <c r="Y552" s="58"/>
      <c r="Z552" s="58"/>
      <c r="AA552" s="58"/>
      <c r="AB552" s="58"/>
      <c r="AC552" s="58"/>
      <c r="AD552" s="58"/>
      <c r="AE552" s="58"/>
      <c r="AF552" s="58"/>
      <c r="AG552" s="58"/>
    </row>
    <row r="553" spans="1:33" ht="15.75" customHeight="1" x14ac:dyDescent="0.2">
      <c r="A553" s="23"/>
      <c r="B553" s="23"/>
      <c r="C553" s="23"/>
      <c r="D553" s="58"/>
      <c r="E553" s="58"/>
      <c r="F553" s="58"/>
      <c r="G553" s="21"/>
      <c r="H553" s="21"/>
      <c r="I553" s="21"/>
      <c r="J553" s="18"/>
      <c r="K553" s="18"/>
      <c r="L553" s="18"/>
      <c r="M553" s="67"/>
      <c r="N553" s="58"/>
      <c r="O553" s="58"/>
      <c r="P553" s="58"/>
      <c r="Q553" s="58"/>
      <c r="R553" s="58"/>
      <c r="S553" s="58"/>
      <c r="T553" s="58"/>
      <c r="U553" s="58"/>
      <c r="V553" s="58"/>
      <c r="W553" s="58"/>
      <c r="X553" s="58"/>
      <c r="Y553" s="58"/>
      <c r="Z553" s="58"/>
      <c r="AA553" s="58"/>
      <c r="AB553" s="58"/>
      <c r="AC553" s="58"/>
      <c r="AD553" s="58"/>
      <c r="AE553" s="58"/>
      <c r="AF553" s="58"/>
      <c r="AG553" s="58"/>
    </row>
    <row r="554" spans="1:33" ht="15.75" customHeight="1" x14ac:dyDescent="0.2">
      <c r="A554" s="23"/>
      <c r="B554" s="23"/>
      <c r="C554" s="23"/>
      <c r="D554" s="58"/>
      <c r="E554" s="58"/>
      <c r="F554" s="58"/>
      <c r="G554" s="21"/>
      <c r="H554" s="21"/>
      <c r="I554" s="21"/>
      <c r="J554" s="18"/>
      <c r="K554" s="18"/>
      <c r="L554" s="18"/>
      <c r="M554" s="67"/>
      <c r="N554" s="58"/>
      <c r="O554" s="58"/>
      <c r="P554" s="58"/>
      <c r="Q554" s="58"/>
      <c r="R554" s="58"/>
      <c r="S554" s="58"/>
      <c r="T554" s="58"/>
      <c r="U554" s="58"/>
      <c r="V554" s="58"/>
      <c r="W554" s="58"/>
      <c r="X554" s="58"/>
      <c r="Y554" s="58"/>
      <c r="Z554" s="58"/>
      <c r="AA554" s="58"/>
      <c r="AB554" s="58"/>
      <c r="AC554" s="58"/>
      <c r="AD554" s="58"/>
      <c r="AE554" s="58"/>
      <c r="AF554" s="58"/>
      <c r="AG554" s="58"/>
    </row>
    <row r="555" spans="1:33" ht="15.75" customHeight="1" x14ac:dyDescent="0.2">
      <c r="A555" s="23"/>
      <c r="B555" s="23"/>
      <c r="C555" s="23"/>
      <c r="D555" s="58"/>
      <c r="E555" s="58"/>
      <c r="F555" s="58"/>
      <c r="G555" s="21"/>
      <c r="H555" s="21"/>
      <c r="I555" s="21"/>
      <c r="J555" s="18"/>
      <c r="K555" s="18"/>
      <c r="L555" s="18"/>
      <c r="M555" s="67"/>
      <c r="N555" s="58"/>
      <c r="O555" s="58"/>
      <c r="P555" s="58"/>
      <c r="Q555" s="58"/>
      <c r="R555" s="58"/>
      <c r="S555" s="58"/>
      <c r="T555" s="58"/>
      <c r="U555" s="58"/>
      <c r="V555" s="58"/>
      <c r="W555" s="58"/>
      <c r="X555" s="58"/>
      <c r="Y555" s="58"/>
      <c r="Z555" s="58"/>
      <c r="AA555" s="58"/>
      <c r="AB555" s="58"/>
      <c r="AC555" s="58"/>
      <c r="AD555" s="58"/>
      <c r="AE555" s="58"/>
      <c r="AF555" s="58"/>
      <c r="AG555" s="58"/>
    </row>
    <row r="556" spans="1:33" ht="15.75" customHeight="1" x14ac:dyDescent="0.2">
      <c r="A556" s="23"/>
      <c r="B556" s="23"/>
      <c r="C556" s="23"/>
      <c r="D556" s="58"/>
      <c r="E556" s="58"/>
      <c r="F556" s="58"/>
      <c r="G556" s="21"/>
      <c r="H556" s="21"/>
      <c r="I556" s="21"/>
      <c r="J556" s="18"/>
      <c r="K556" s="18"/>
      <c r="L556" s="18"/>
      <c r="M556" s="67"/>
      <c r="N556" s="58"/>
      <c r="O556" s="58"/>
      <c r="P556" s="58"/>
      <c r="Q556" s="58"/>
      <c r="R556" s="58"/>
      <c r="S556" s="58"/>
      <c r="T556" s="58"/>
      <c r="U556" s="58"/>
      <c r="V556" s="58"/>
      <c r="W556" s="58"/>
      <c r="X556" s="58"/>
      <c r="Y556" s="58"/>
      <c r="Z556" s="58"/>
      <c r="AA556" s="58"/>
      <c r="AB556" s="58"/>
      <c r="AC556" s="58"/>
      <c r="AD556" s="58"/>
      <c r="AE556" s="58"/>
      <c r="AF556" s="58"/>
      <c r="AG556" s="58"/>
    </row>
    <row r="557" spans="1:33" ht="15.75" customHeight="1" x14ac:dyDescent="0.2">
      <c r="A557" s="23"/>
      <c r="B557" s="23"/>
      <c r="C557" s="23"/>
      <c r="D557" s="58"/>
      <c r="E557" s="58"/>
      <c r="F557" s="58"/>
      <c r="G557" s="21"/>
      <c r="H557" s="21"/>
      <c r="I557" s="21"/>
      <c r="J557" s="18"/>
      <c r="K557" s="18"/>
      <c r="L557" s="18"/>
      <c r="M557" s="67"/>
      <c r="N557" s="58"/>
      <c r="O557" s="58"/>
      <c r="P557" s="58"/>
      <c r="Q557" s="58"/>
      <c r="R557" s="58"/>
      <c r="S557" s="58"/>
      <c r="T557" s="58"/>
      <c r="U557" s="58"/>
      <c r="V557" s="58"/>
      <c r="W557" s="58"/>
      <c r="X557" s="58"/>
      <c r="Y557" s="58"/>
      <c r="Z557" s="58"/>
      <c r="AA557" s="58"/>
      <c r="AB557" s="58"/>
      <c r="AC557" s="58"/>
      <c r="AD557" s="58"/>
      <c r="AE557" s="58"/>
      <c r="AF557" s="58"/>
      <c r="AG557" s="58"/>
    </row>
    <row r="558" spans="1:33" ht="15.75" customHeight="1" x14ac:dyDescent="0.2">
      <c r="A558" s="23"/>
      <c r="B558" s="23"/>
      <c r="C558" s="23"/>
      <c r="D558" s="58"/>
      <c r="E558" s="58"/>
      <c r="F558" s="58"/>
      <c r="G558" s="21"/>
      <c r="H558" s="21"/>
      <c r="I558" s="21"/>
      <c r="J558" s="18"/>
      <c r="K558" s="18"/>
      <c r="L558" s="18"/>
      <c r="M558" s="67"/>
      <c r="N558" s="58"/>
      <c r="O558" s="58"/>
      <c r="P558" s="58"/>
      <c r="Q558" s="58"/>
      <c r="R558" s="58"/>
      <c r="S558" s="58"/>
      <c r="T558" s="58"/>
      <c r="U558" s="58"/>
      <c r="V558" s="58"/>
      <c r="W558" s="58"/>
      <c r="X558" s="58"/>
      <c r="Y558" s="58"/>
      <c r="Z558" s="58"/>
      <c r="AA558" s="58"/>
      <c r="AB558" s="58"/>
      <c r="AC558" s="58"/>
      <c r="AD558" s="58"/>
      <c r="AE558" s="58"/>
      <c r="AF558" s="58"/>
      <c r="AG558" s="58"/>
    </row>
    <row r="559" spans="1:33" ht="15.75" customHeight="1" x14ac:dyDescent="0.2">
      <c r="A559" s="23"/>
      <c r="B559" s="23"/>
      <c r="C559" s="23"/>
      <c r="D559" s="58"/>
      <c r="E559" s="58"/>
      <c r="F559" s="58"/>
      <c r="G559" s="21"/>
      <c r="H559" s="21"/>
      <c r="I559" s="21"/>
      <c r="J559" s="18"/>
      <c r="K559" s="18"/>
      <c r="L559" s="18"/>
      <c r="M559" s="67"/>
      <c r="N559" s="58"/>
      <c r="O559" s="58"/>
      <c r="P559" s="58"/>
      <c r="Q559" s="58"/>
      <c r="R559" s="58"/>
      <c r="S559" s="58"/>
      <c r="T559" s="58"/>
      <c r="U559" s="58"/>
      <c r="V559" s="58"/>
      <c r="W559" s="58"/>
      <c r="X559" s="58"/>
      <c r="Y559" s="58"/>
      <c r="Z559" s="58"/>
      <c r="AA559" s="58"/>
      <c r="AB559" s="58"/>
      <c r="AC559" s="58"/>
      <c r="AD559" s="58"/>
      <c r="AE559" s="58"/>
      <c r="AF559" s="58"/>
      <c r="AG559" s="58"/>
    </row>
    <row r="560" spans="1:33" ht="15.75" customHeight="1" x14ac:dyDescent="0.2">
      <c r="A560" s="23"/>
      <c r="B560" s="23"/>
      <c r="C560" s="23"/>
      <c r="D560" s="58"/>
      <c r="E560" s="58"/>
      <c r="F560" s="58"/>
      <c r="G560" s="21"/>
      <c r="H560" s="21"/>
      <c r="I560" s="21"/>
      <c r="J560" s="18"/>
      <c r="K560" s="18"/>
      <c r="L560" s="18"/>
      <c r="M560" s="67"/>
      <c r="N560" s="58"/>
      <c r="O560" s="58"/>
      <c r="P560" s="58"/>
      <c r="Q560" s="58"/>
      <c r="R560" s="58"/>
      <c r="S560" s="58"/>
      <c r="T560" s="58"/>
      <c r="U560" s="58"/>
      <c r="V560" s="58"/>
      <c r="W560" s="58"/>
      <c r="X560" s="58"/>
      <c r="Y560" s="58"/>
      <c r="Z560" s="58"/>
      <c r="AA560" s="58"/>
      <c r="AB560" s="58"/>
      <c r="AC560" s="58"/>
      <c r="AD560" s="58"/>
      <c r="AE560" s="58"/>
      <c r="AF560" s="58"/>
      <c r="AG560" s="58"/>
    </row>
    <row r="561" spans="1:33" ht="15.75" customHeight="1" x14ac:dyDescent="0.2">
      <c r="A561" s="23"/>
      <c r="B561" s="23"/>
      <c r="C561" s="23"/>
      <c r="D561" s="58"/>
      <c r="E561" s="58"/>
      <c r="F561" s="58"/>
      <c r="G561" s="21"/>
      <c r="H561" s="21"/>
      <c r="I561" s="21"/>
      <c r="J561" s="18"/>
      <c r="K561" s="18"/>
      <c r="L561" s="18"/>
      <c r="M561" s="67"/>
      <c r="N561" s="58"/>
      <c r="O561" s="58"/>
      <c r="P561" s="58"/>
      <c r="Q561" s="58"/>
      <c r="R561" s="58"/>
      <c r="S561" s="58"/>
      <c r="T561" s="58"/>
      <c r="U561" s="58"/>
      <c r="V561" s="58"/>
      <c r="W561" s="58"/>
      <c r="X561" s="58"/>
      <c r="Y561" s="58"/>
      <c r="Z561" s="58"/>
      <c r="AA561" s="58"/>
      <c r="AB561" s="58"/>
      <c r="AC561" s="58"/>
      <c r="AD561" s="58"/>
      <c r="AE561" s="58"/>
      <c r="AF561" s="58"/>
      <c r="AG561" s="58"/>
    </row>
    <row r="562" spans="1:33" ht="15.75" customHeight="1" x14ac:dyDescent="0.2">
      <c r="A562" s="23"/>
      <c r="B562" s="23"/>
      <c r="C562" s="23"/>
      <c r="D562" s="58"/>
      <c r="E562" s="58"/>
      <c r="F562" s="58"/>
      <c r="G562" s="21"/>
      <c r="H562" s="21"/>
      <c r="I562" s="21"/>
      <c r="J562" s="18"/>
      <c r="K562" s="18"/>
      <c r="L562" s="18"/>
      <c r="M562" s="67"/>
      <c r="N562" s="58"/>
      <c r="O562" s="58"/>
      <c r="P562" s="58"/>
      <c r="Q562" s="58"/>
      <c r="R562" s="58"/>
      <c r="S562" s="58"/>
      <c r="T562" s="58"/>
      <c r="U562" s="58"/>
      <c r="V562" s="58"/>
      <c r="W562" s="58"/>
      <c r="X562" s="58"/>
      <c r="Y562" s="58"/>
      <c r="Z562" s="58"/>
      <c r="AA562" s="58"/>
      <c r="AB562" s="58"/>
      <c r="AC562" s="58"/>
      <c r="AD562" s="58"/>
      <c r="AE562" s="58"/>
      <c r="AF562" s="58"/>
      <c r="AG562" s="58"/>
    </row>
    <row r="563" spans="1:33" ht="15.75" customHeight="1" x14ac:dyDescent="0.2">
      <c r="A563" s="23"/>
      <c r="B563" s="23"/>
      <c r="C563" s="23"/>
      <c r="D563" s="58"/>
      <c r="E563" s="58"/>
      <c r="F563" s="58"/>
      <c r="G563" s="21"/>
      <c r="H563" s="21"/>
      <c r="I563" s="21"/>
      <c r="J563" s="18"/>
      <c r="K563" s="18"/>
      <c r="L563" s="18"/>
      <c r="M563" s="67"/>
      <c r="N563" s="58"/>
      <c r="O563" s="58"/>
      <c r="P563" s="58"/>
      <c r="Q563" s="58"/>
      <c r="R563" s="58"/>
      <c r="S563" s="58"/>
      <c r="T563" s="58"/>
      <c r="U563" s="58"/>
      <c r="V563" s="58"/>
      <c r="W563" s="58"/>
      <c r="X563" s="58"/>
      <c r="Y563" s="58"/>
      <c r="Z563" s="58"/>
      <c r="AA563" s="58"/>
      <c r="AB563" s="58"/>
      <c r="AC563" s="58"/>
      <c r="AD563" s="58"/>
      <c r="AE563" s="58"/>
      <c r="AF563" s="58"/>
      <c r="AG563" s="58"/>
    </row>
    <row r="564" spans="1:33" ht="15.75" customHeight="1" x14ac:dyDescent="0.2">
      <c r="A564" s="23"/>
      <c r="B564" s="23"/>
      <c r="C564" s="23"/>
      <c r="D564" s="58"/>
      <c r="E564" s="58"/>
      <c r="F564" s="58"/>
      <c r="G564" s="21"/>
      <c r="H564" s="21"/>
      <c r="I564" s="21"/>
      <c r="J564" s="18"/>
      <c r="K564" s="18"/>
      <c r="L564" s="18"/>
      <c r="M564" s="67"/>
      <c r="N564" s="58"/>
      <c r="O564" s="58"/>
      <c r="P564" s="58"/>
      <c r="Q564" s="58"/>
      <c r="R564" s="58"/>
      <c r="S564" s="58"/>
      <c r="T564" s="58"/>
      <c r="U564" s="58"/>
      <c r="V564" s="58"/>
      <c r="W564" s="58"/>
      <c r="X564" s="58"/>
      <c r="Y564" s="58"/>
      <c r="Z564" s="58"/>
      <c r="AA564" s="58"/>
      <c r="AB564" s="58"/>
      <c r="AC564" s="58"/>
      <c r="AD564" s="58"/>
      <c r="AE564" s="58"/>
      <c r="AF564" s="58"/>
      <c r="AG564" s="58"/>
    </row>
    <row r="565" spans="1:33" ht="15.75" customHeight="1" x14ac:dyDescent="0.2">
      <c r="A565" s="23"/>
      <c r="B565" s="23"/>
      <c r="C565" s="23"/>
      <c r="D565" s="58"/>
      <c r="E565" s="58"/>
      <c r="F565" s="58"/>
      <c r="G565" s="21"/>
      <c r="H565" s="21"/>
      <c r="I565" s="21"/>
      <c r="J565" s="18"/>
      <c r="K565" s="18"/>
      <c r="L565" s="18"/>
      <c r="M565" s="67"/>
      <c r="N565" s="58"/>
      <c r="O565" s="58"/>
      <c r="P565" s="58"/>
      <c r="Q565" s="58"/>
      <c r="R565" s="58"/>
      <c r="S565" s="58"/>
      <c r="T565" s="58"/>
      <c r="U565" s="58"/>
      <c r="V565" s="58"/>
      <c r="W565" s="58"/>
      <c r="X565" s="58"/>
      <c r="Y565" s="58"/>
      <c r="Z565" s="58"/>
      <c r="AA565" s="58"/>
      <c r="AB565" s="58"/>
      <c r="AC565" s="58"/>
      <c r="AD565" s="58"/>
      <c r="AE565" s="58"/>
      <c r="AF565" s="58"/>
      <c r="AG565" s="58"/>
    </row>
    <row r="566" spans="1:33" ht="15.75" customHeight="1" x14ac:dyDescent="0.2">
      <c r="A566" s="23"/>
      <c r="B566" s="23"/>
      <c r="C566" s="23"/>
      <c r="D566" s="58"/>
      <c r="E566" s="58"/>
      <c r="F566" s="58"/>
      <c r="G566" s="21"/>
      <c r="H566" s="21"/>
      <c r="I566" s="21"/>
      <c r="J566" s="18"/>
      <c r="K566" s="18"/>
      <c r="L566" s="18"/>
      <c r="M566" s="67"/>
      <c r="N566" s="58"/>
      <c r="O566" s="58"/>
      <c r="P566" s="58"/>
      <c r="Q566" s="58"/>
      <c r="R566" s="58"/>
      <c r="S566" s="58"/>
      <c r="T566" s="58"/>
      <c r="U566" s="58"/>
      <c r="V566" s="58"/>
      <c r="W566" s="58"/>
      <c r="X566" s="58"/>
      <c r="Y566" s="58"/>
      <c r="Z566" s="58"/>
      <c r="AA566" s="58"/>
      <c r="AB566" s="58"/>
      <c r="AC566" s="58"/>
      <c r="AD566" s="58"/>
      <c r="AE566" s="58"/>
      <c r="AF566" s="58"/>
      <c r="AG566" s="58"/>
    </row>
    <row r="567" spans="1:33" ht="15.75" customHeight="1" x14ac:dyDescent="0.2">
      <c r="A567" s="23"/>
      <c r="B567" s="23"/>
      <c r="C567" s="23"/>
      <c r="D567" s="58"/>
      <c r="E567" s="58"/>
      <c r="F567" s="58"/>
      <c r="G567" s="21"/>
      <c r="H567" s="21"/>
      <c r="I567" s="21"/>
      <c r="J567" s="18"/>
      <c r="K567" s="18"/>
      <c r="L567" s="18"/>
      <c r="M567" s="67"/>
      <c r="N567" s="58"/>
      <c r="O567" s="58"/>
      <c r="P567" s="58"/>
      <c r="Q567" s="58"/>
      <c r="R567" s="58"/>
      <c r="S567" s="58"/>
      <c r="T567" s="58"/>
      <c r="U567" s="58"/>
      <c r="V567" s="58"/>
      <c r="W567" s="58"/>
      <c r="X567" s="58"/>
      <c r="Y567" s="58"/>
      <c r="Z567" s="58"/>
      <c r="AA567" s="58"/>
      <c r="AB567" s="58"/>
      <c r="AC567" s="58"/>
      <c r="AD567" s="58"/>
      <c r="AE567" s="58"/>
      <c r="AF567" s="58"/>
      <c r="AG567" s="58"/>
    </row>
    <row r="568" spans="1:33" ht="15.75" customHeight="1" x14ac:dyDescent="0.2">
      <c r="A568" s="23"/>
      <c r="B568" s="23"/>
      <c r="C568" s="23"/>
      <c r="D568" s="58"/>
      <c r="E568" s="58"/>
      <c r="F568" s="58"/>
      <c r="G568" s="21"/>
      <c r="H568" s="21"/>
      <c r="I568" s="21"/>
      <c r="J568" s="18"/>
      <c r="K568" s="18"/>
      <c r="L568" s="18"/>
      <c r="M568" s="67"/>
      <c r="N568" s="58"/>
      <c r="O568" s="58"/>
      <c r="P568" s="58"/>
      <c r="Q568" s="58"/>
      <c r="R568" s="58"/>
      <c r="S568" s="58"/>
      <c r="T568" s="58"/>
      <c r="U568" s="58"/>
      <c r="V568" s="58"/>
      <c r="W568" s="58"/>
      <c r="X568" s="58"/>
      <c r="Y568" s="58"/>
      <c r="Z568" s="58"/>
      <c r="AA568" s="58"/>
      <c r="AB568" s="58"/>
      <c r="AC568" s="58"/>
      <c r="AD568" s="58"/>
      <c r="AE568" s="58"/>
      <c r="AF568" s="58"/>
      <c r="AG568" s="58"/>
    </row>
    <row r="569" spans="1:33" ht="15.75" customHeight="1" x14ac:dyDescent="0.2">
      <c r="A569" s="23"/>
      <c r="B569" s="23"/>
      <c r="C569" s="23"/>
      <c r="D569" s="58"/>
      <c r="E569" s="58"/>
      <c r="F569" s="58"/>
      <c r="G569" s="21"/>
      <c r="H569" s="21"/>
      <c r="I569" s="21"/>
      <c r="J569" s="18"/>
      <c r="K569" s="18"/>
      <c r="L569" s="18"/>
      <c r="M569" s="67"/>
      <c r="N569" s="58"/>
      <c r="O569" s="58"/>
      <c r="P569" s="58"/>
      <c r="Q569" s="58"/>
      <c r="R569" s="58"/>
      <c r="S569" s="58"/>
      <c r="T569" s="58"/>
      <c r="U569" s="58"/>
      <c r="V569" s="58"/>
      <c r="W569" s="58"/>
      <c r="X569" s="58"/>
      <c r="Y569" s="58"/>
      <c r="Z569" s="58"/>
      <c r="AA569" s="58"/>
      <c r="AB569" s="58"/>
      <c r="AC569" s="58"/>
      <c r="AD569" s="58"/>
      <c r="AE569" s="58"/>
      <c r="AF569" s="58"/>
      <c r="AG569" s="58"/>
    </row>
    <row r="570" spans="1:33" ht="15.75" customHeight="1" x14ac:dyDescent="0.2">
      <c r="A570" s="23"/>
      <c r="B570" s="23"/>
      <c r="C570" s="23"/>
      <c r="D570" s="58"/>
      <c r="E570" s="58"/>
      <c r="F570" s="58"/>
      <c r="G570" s="21"/>
      <c r="H570" s="21"/>
      <c r="I570" s="21"/>
      <c r="J570" s="18"/>
      <c r="K570" s="18"/>
      <c r="L570" s="18"/>
      <c r="M570" s="67"/>
      <c r="N570" s="58"/>
      <c r="O570" s="58"/>
      <c r="P570" s="58"/>
      <c r="Q570" s="58"/>
      <c r="R570" s="58"/>
      <c r="S570" s="58"/>
      <c r="T570" s="58"/>
      <c r="U570" s="58"/>
      <c r="V570" s="58"/>
      <c r="W570" s="58"/>
      <c r="X570" s="58"/>
      <c r="Y570" s="58"/>
      <c r="Z570" s="58"/>
      <c r="AA570" s="58"/>
      <c r="AB570" s="58"/>
      <c r="AC570" s="58"/>
      <c r="AD570" s="58"/>
      <c r="AE570" s="58"/>
      <c r="AF570" s="58"/>
      <c r="AG570" s="58"/>
    </row>
    <row r="571" spans="1:33" ht="15.75" customHeight="1" x14ac:dyDescent="0.2">
      <c r="A571" s="23"/>
      <c r="B571" s="23"/>
      <c r="C571" s="23"/>
      <c r="D571" s="58"/>
      <c r="E571" s="58"/>
      <c r="F571" s="58"/>
      <c r="G571" s="21"/>
      <c r="H571" s="21"/>
      <c r="I571" s="21"/>
      <c r="J571" s="18"/>
      <c r="K571" s="18"/>
      <c r="L571" s="18"/>
      <c r="M571" s="67"/>
      <c r="N571" s="58"/>
      <c r="O571" s="58"/>
      <c r="P571" s="58"/>
      <c r="Q571" s="58"/>
      <c r="R571" s="58"/>
      <c r="S571" s="58"/>
      <c r="T571" s="58"/>
      <c r="U571" s="58"/>
      <c r="V571" s="58"/>
      <c r="W571" s="58"/>
      <c r="X571" s="58"/>
      <c r="Y571" s="58"/>
      <c r="Z571" s="58"/>
      <c r="AA571" s="58"/>
      <c r="AB571" s="58"/>
      <c r="AC571" s="58"/>
      <c r="AD571" s="58"/>
      <c r="AE571" s="58"/>
      <c r="AF571" s="58"/>
      <c r="AG571" s="58"/>
    </row>
    <row r="572" spans="1:33" ht="15.75" customHeight="1" x14ac:dyDescent="0.2">
      <c r="A572" s="23"/>
      <c r="B572" s="23"/>
      <c r="C572" s="23"/>
      <c r="D572" s="58"/>
      <c r="E572" s="58"/>
      <c r="F572" s="58"/>
      <c r="G572" s="21"/>
      <c r="H572" s="21"/>
      <c r="I572" s="21"/>
      <c r="J572" s="18"/>
      <c r="K572" s="18"/>
      <c r="L572" s="18"/>
      <c r="M572" s="67"/>
      <c r="N572" s="58"/>
      <c r="O572" s="58"/>
      <c r="P572" s="58"/>
      <c r="Q572" s="58"/>
      <c r="R572" s="58"/>
      <c r="S572" s="58"/>
      <c r="T572" s="58"/>
      <c r="U572" s="58"/>
      <c r="V572" s="58"/>
      <c r="W572" s="58"/>
      <c r="X572" s="58"/>
      <c r="Y572" s="58"/>
      <c r="Z572" s="58"/>
      <c r="AA572" s="58"/>
      <c r="AB572" s="58"/>
      <c r="AC572" s="58"/>
      <c r="AD572" s="58"/>
      <c r="AE572" s="58"/>
      <c r="AF572" s="58"/>
      <c r="AG572" s="58"/>
    </row>
    <row r="573" spans="1:33" ht="15.75" customHeight="1" x14ac:dyDescent="0.2">
      <c r="A573" s="23"/>
      <c r="B573" s="23"/>
      <c r="C573" s="23"/>
      <c r="D573" s="58"/>
      <c r="E573" s="58"/>
      <c r="F573" s="58"/>
      <c r="G573" s="21"/>
      <c r="H573" s="21"/>
      <c r="I573" s="21"/>
      <c r="J573" s="18"/>
      <c r="K573" s="18"/>
      <c r="L573" s="18"/>
      <c r="M573" s="67"/>
      <c r="N573" s="58"/>
      <c r="O573" s="58"/>
      <c r="P573" s="58"/>
      <c r="Q573" s="58"/>
      <c r="R573" s="58"/>
      <c r="S573" s="58"/>
      <c r="T573" s="58"/>
      <c r="U573" s="58"/>
      <c r="V573" s="58"/>
      <c r="W573" s="58"/>
      <c r="X573" s="58"/>
      <c r="Y573" s="58"/>
      <c r="Z573" s="58"/>
      <c r="AA573" s="58"/>
      <c r="AB573" s="58"/>
      <c r="AC573" s="58"/>
      <c r="AD573" s="58"/>
      <c r="AE573" s="58"/>
      <c r="AF573" s="58"/>
      <c r="AG573" s="58"/>
    </row>
    <row r="574" spans="1:33" ht="15.75" customHeight="1" x14ac:dyDescent="0.2">
      <c r="A574" s="23"/>
      <c r="B574" s="23"/>
      <c r="C574" s="23"/>
      <c r="D574" s="58"/>
      <c r="E574" s="58"/>
      <c r="F574" s="58"/>
      <c r="G574" s="21"/>
      <c r="H574" s="21"/>
      <c r="I574" s="21"/>
      <c r="J574" s="18"/>
      <c r="K574" s="18"/>
      <c r="L574" s="18"/>
      <c r="M574" s="67"/>
      <c r="N574" s="58"/>
      <c r="O574" s="58"/>
      <c r="P574" s="58"/>
      <c r="Q574" s="58"/>
      <c r="R574" s="58"/>
      <c r="S574" s="58"/>
      <c r="T574" s="58"/>
      <c r="U574" s="58"/>
      <c r="V574" s="58"/>
      <c r="W574" s="58"/>
      <c r="X574" s="58"/>
      <c r="Y574" s="58"/>
      <c r="Z574" s="58"/>
      <c r="AA574" s="58"/>
      <c r="AB574" s="58"/>
      <c r="AC574" s="58"/>
      <c r="AD574" s="58"/>
      <c r="AE574" s="58"/>
      <c r="AF574" s="58"/>
      <c r="AG574" s="58"/>
    </row>
    <row r="575" spans="1:33" ht="15.75" customHeight="1" x14ac:dyDescent="0.2">
      <c r="A575" s="23"/>
      <c r="B575" s="23"/>
      <c r="C575" s="23"/>
      <c r="D575" s="58"/>
      <c r="E575" s="58"/>
      <c r="F575" s="58"/>
      <c r="G575" s="21"/>
      <c r="H575" s="21"/>
      <c r="I575" s="21"/>
      <c r="J575" s="18"/>
      <c r="K575" s="18"/>
      <c r="L575" s="18"/>
      <c r="M575" s="67"/>
      <c r="N575" s="58"/>
      <c r="O575" s="58"/>
      <c r="P575" s="58"/>
      <c r="Q575" s="58"/>
      <c r="R575" s="58"/>
      <c r="S575" s="58"/>
      <c r="T575" s="58"/>
      <c r="U575" s="58"/>
      <c r="V575" s="58"/>
      <c r="W575" s="58"/>
      <c r="X575" s="58"/>
      <c r="Y575" s="58"/>
      <c r="Z575" s="58"/>
      <c r="AA575" s="58"/>
      <c r="AB575" s="58"/>
      <c r="AC575" s="58"/>
      <c r="AD575" s="58"/>
      <c r="AE575" s="58"/>
      <c r="AF575" s="58"/>
      <c r="AG575" s="58"/>
    </row>
    <row r="576" spans="1:33" ht="15.75" customHeight="1" x14ac:dyDescent="0.2">
      <c r="A576" s="23"/>
      <c r="B576" s="23"/>
      <c r="C576" s="23"/>
      <c r="D576" s="58"/>
      <c r="E576" s="58"/>
      <c r="F576" s="58"/>
      <c r="G576" s="21"/>
      <c r="H576" s="21"/>
      <c r="I576" s="21"/>
      <c r="J576" s="18"/>
      <c r="K576" s="18"/>
      <c r="L576" s="18"/>
      <c r="M576" s="67"/>
      <c r="N576" s="58"/>
      <c r="O576" s="58"/>
      <c r="P576" s="58"/>
      <c r="Q576" s="58"/>
      <c r="R576" s="58"/>
      <c r="S576" s="58"/>
      <c r="T576" s="58"/>
      <c r="U576" s="58"/>
      <c r="V576" s="58"/>
      <c r="W576" s="58"/>
      <c r="X576" s="58"/>
      <c r="Y576" s="58"/>
      <c r="Z576" s="58"/>
      <c r="AA576" s="58"/>
      <c r="AB576" s="58"/>
      <c r="AC576" s="58"/>
      <c r="AD576" s="58"/>
      <c r="AE576" s="58"/>
      <c r="AF576" s="58"/>
      <c r="AG576" s="58"/>
    </row>
    <row r="577" spans="1:33" ht="15.75" customHeight="1" x14ac:dyDescent="0.2">
      <c r="A577" s="23"/>
      <c r="B577" s="23"/>
      <c r="C577" s="23"/>
      <c r="D577" s="58"/>
      <c r="E577" s="58"/>
      <c r="F577" s="58"/>
      <c r="G577" s="21"/>
      <c r="H577" s="21"/>
      <c r="I577" s="21"/>
      <c r="J577" s="18"/>
      <c r="K577" s="18"/>
      <c r="L577" s="18"/>
      <c r="M577" s="67"/>
      <c r="N577" s="58"/>
      <c r="O577" s="58"/>
      <c r="P577" s="58"/>
      <c r="Q577" s="58"/>
      <c r="R577" s="58"/>
      <c r="S577" s="58"/>
      <c r="T577" s="58"/>
      <c r="U577" s="58"/>
      <c r="V577" s="58"/>
      <c r="W577" s="58"/>
      <c r="X577" s="58"/>
      <c r="Y577" s="58"/>
      <c r="Z577" s="58"/>
      <c r="AA577" s="58"/>
      <c r="AB577" s="58"/>
      <c r="AC577" s="58"/>
      <c r="AD577" s="58"/>
      <c r="AE577" s="58"/>
      <c r="AF577" s="58"/>
      <c r="AG577" s="58"/>
    </row>
    <row r="578" spans="1:33" ht="15.75" customHeight="1" x14ac:dyDescent="0.2">
      <c r="A578" s="23"/>
      <c r="B578" s="23"/>
      <c r="C578" s="23"/>
      <c r="D578" s="58"/>
      <c r="E578" s="58"/>
      <c r="F578" s="58"/>
      <c r="G578" s="21"/>
      <c r="H578" s="21"/>
      <c r="I578" s="21"/>
      <c r="J578" s="18"/>
      <c r="K578" s="18"/>
      <c r="L578" s="18"/>
      <c r="M578" s="67"/>
      <c r="N578" s="58"/>
      <c r="O578" s="58"/>
      <c r="P578" s="58"/>
      <c r="Q578" s="58"/>
      <c r="R578" s="58"/>
      <c r="S578" s="58"/>
      <c r="T578" s="58"/>
      <c r="U578" s="58"/>
      <c r="V578" s="58"/>
      <c r="W578" s="58"/>
      <c r="X578" s="58"/>
      <c r="Y578" s="58"/>
      <c r="Z578" s="58"/>
      <c r="AA578" s="58"/>
      <c r="AB578" s="58"/>
      <c r="AC578" s="58"/>
      <c r="AD578" s="58"/>
      <c r="AE578" s="58"/>
      <c r="AF578" s="58"/>
      <c r="AG578" s="58"/>
    </row>
    <row r="579" spans="1:33" ht="15.75" customHeight="1" x14ac:dyDescent="0.2">
      <c r="A579" s="23"/>
      <c r="B579" s="23"/>
      <c r="C579" s="23"/>
      <c r="D579" s="58"/>
      <c r="E579" s="58"/>
      <c r="F579" s="58"/>
      <c r="G579" s="21"/>
      <c r="H579" s="21"/>
      <c r="I579" s="21"/>
      <c r="J579" s="18"/>
      <c r="K579" s="18"/>
      <c r="L579" s="18"/>
      <c r="M579" s="67"/>
      <c r="N579" s="58"/>
      <c r="O579" s="58"/>
      <c r="P579" s="58"/>
      <c r="Q579" s="58"/>
      <c r="R579" s="58"/>
      <c r="S579" s="58"/>
      <c r="T579" s="58"/>
      <c r="U579" s="58"/>
      <c r="V579" s="58"/>
      <c r="W579" s="58"/>
      <c r="X579" s="58"/>
      <c r="Y579" s="58"/>
      <c r="Z579" s="58"/>
      <c r="AA579" s="58"/>
      <c r="AB579" s="58"/>
      <c r="AC579" s="58"/>
      <c r="AD579" s="58"/>
      <c r="AE579" s="58"/>
      <c r="AF579" s="58"/>
      <c r="AG579" s="58"/>
    </row>
    <row r="580" spans="1:33" ht="15.75" customHeight="1" x14ac:dyDescent="0.2">
      <c r="A580" s="23"/>
      <c r="B580" s="23"/>
      <c r="C580" s="23"/>
      <c r="D580" s="58"/>
      <c r="E580" s="58"/>
      <c r="F580" s="58"/>
      <c r="G580" s="21"/>
      <c r="H580" s="21"/>
      <c r="I580" s="21"/>
      <c r="J580" s="18"/>
      <c r="K580" s="18"/>
      <c r="L580" s="18"/>
      <c r="M580" s="67"/>
      <c r="N580" s="58"/>
      <c r="O580" s="58"/>
      <c r="P580" s="58"/>
      <c r="Q580" s="58"/>
      <c r="R580" s="58"/>
      <c r="S580" s="58"/>
      <c r="T580" s="58"/>
      <c r="U580" s="58"/>
      <c r="V580" s="58"/>
      <c r="W580" s="58"/>
      <c r="X580" s="58"/>
      <c r="Y580" s="58"/>
      <c r="Z580" s="58"/>
      <c r="AA580" s="58"/>
      <c r="AB580" s="58"/>
      <c r="AC580" s="58"/>
      <c r="AD580" s="58"/>
      <c r="AE580" s="58"/>
      <c r="AF580" s="58"/>
      <c r="AG580" s="58"/>
    </row>
    <row r="581" spans="1:33" ht="15.75" customHeight="1" x14ac:dyDescent="0.2">
      <c r="A581" s="23"/>
      <c r="B581" s="23"/>
      <c r="C581" s="23"/>
      <c r="D581" s="58"/>
      <c r="E581" s="58"/>
      <c r="F581" s="58"/>
      <c r="G581" s="21"/>
      <c r="H581" s="21"/>
      <c r="I581" s="21"/>
      <c r="J581" s="18"/>
      <c r="K581" s="18"/>
      <c r="L581" s="18"/>
      <c r="M581" s="67"/>
      <c r="N581" s="58"/>
      <c r="O581" s="58"/>
      <c r="P581" s="58"/>
      <c r="Q581" s="58"/>
      <c r="R581" s="58"/>
      <c r="S581" s="58"/>
      <c r="T581" s="58"/>
      <c r="U581" s="58"/>
      <c r="V581" s="58"/>
      <c r="W581" s="58"/>
      <c r="X581" s="58"/>
      <c r="Y581" s="58"/>
      <c r="Z581" s="58"/>
      <c r="AA581" s="58"/>
      <c r="AB581" s="58"/>
      <c r="AC581" s="58"/>
      <c r="AD581" s="58"/>
      <c r="AE581" s="58"/>
      <c r="AF581" s="58"/>
      <c r="AG581" s="58"/>
    </row>
    <row r="582" spans="1:33" ht="15.75" customHeight="1" x14ac:dyDescent="0.2">
      <c r="A582" s="23"/>
      <c r="B582" s="23"/>
      <c r="C582" s="23"/>
      <c r="D582" s="58"/>
      <c r="E582" s="58"/>
      <c r="F582" s="58"/>
      <c r="G582" s="21"/>
      <c r="H582" s="21"/>
      <c r="I582" s="21"/>
      <c r="J582" s="18"/>
      <c r="K582" s="18"/>
      <c r="L582" s="18"/>
      <c r="M582" s="67"/>
      <c r="N582" s="58"/>
      <c r="O582" s="58"/>
      <c r="P582" s="58"/>
      <c r="Q582" s="58"/>
      <c r="R582" s="58"/>
      <c r="S582" s="58"/>
      <c r="T582" s="58"/>
      <c r="U582" s="58"/>
      <c r="V582" s="58"/>
      <c r="W582" s="58"/>
      <c r="X582" s="58"/>
      <c r="Y582" s="58"/>
      <c r="Z582" s="58"/>
      <c r="AA582" s="58"/>
      <c r="AB582" s="58"/>
      <c r="AC582" s="58"/>
      <c r="AD582" s="58"/>
      <c r="AE582" s="58"/>
      <c r="AF582" s="58"/>
      <c r="AG582" s="58"/>
    </row>
    <row r="583" spans="1:33" ht="15.75" customHeight="1" x14ac:dyDescent="0.2">
      <c r="A583" s="23"/>
      <c r="B583" s="23"/>
      <c r="C583" s="23"/>
      <c r="D583" s="58"/>
      <c r="E583" s="58"/>
      <c r="F583" s="58"/>
      <c r="G583" s="21"/>
      <c r="H583" s="21"/>
      <c r="I583" s="21"/>
      <c r="J583" s="18"/>
      <c r="K583" s="18"/>
      <c r="L583" s="18"/>
      <c r="M583" s="67"/>
      <c r="N583" s="58"/>
      <c r="O583" s="58"/>
      <c r="P583" s="58"/>
      <c r="Q583" s="58"/>
      <c r="R583" s="58"/>
      <c r="S583" s="58"/>
      <c r="T583" s="58"/>
      <c r="U583" s="58"/>
      <c r="V583" s="58"/>
      <c r="W583" s="58"/>
      <c r="X583" s="58"/>
      <c r="Y583" s="58"/>
      <c r="Z583" s="58"/>
      <c r="AA583" s="58"/>
      <c r="AB583" s="58"/>
      <c r="AC583" s="58"/>
      <c r="AD583" s="58"/>
      <c r="AE583" s="58"/>
      <c r="AF583" s="58"/>
      <c r="AG583" s="58"/>
    </row>
    <row r="584" spans="1:33" ht="15.75" customHeight="1" x14ac:dyDescent="0.2">
      <c r="A584" s="23"/>
      <c r="B584" s="23"/>
      <c r="C584" s="23"/>
      <c r="D584" s="58"/>
      <c r="E584" s="58"/>
      <c r="F584" s="58"/>
      <c r="G584" s="21"/>
      <c r="H584" s="21"/>
      <c r="I584" s="21"/>
      <c r="J584" s="18"/>
      <c r="K584" s="18"/>
      <c r="L584" s="18"/>
      <c r="M584" s="67"/>
      <c r="N584" s="58"/>
      <c r="O584" s="58"/>
      <c r="P584" s="58"/>
      <c r="Q584" s="58"/>
      <c r="R584" s="58"/>
      <c r="S584" s="58"/>
      <c r="T584" s="58"/>
      <c r="U584" s="58"/>
      <c r="V584" s="58"/>
      <c r="W584" s="58"/>
      <c r="X584" s="58"/>
      <c r="Y584" s="58"/>
      <c r="Z584" s="58"/>
      <c r="AA584" s="58"/>
      <c r="AB584" s="58"/>
      <c r="AC584" s="58"/>
      <c r="AD584" s="58"/>
      <c r="AE584" s="58"/>
      <c r="AF584" s="58"/>
      <c r="AG584" s="58"/>
    </row>
    <row r="585" spans="1:33" ht="15.75" customHeight="1" x14ac:dyDescent="0.2">
      <c r="A585" s="23"/>
      <c r="B585" s="23"/>
      <c r="C585" s="23"/>
      <c r="D585" s="58"/>
      <c r="E585" s="58"/>
      <c r="F585" s="58"/>
      <c r="G585" s="21"/>
      <c r="H585" s="21"/>
      <c r="I585" s="21"/>
      <c r="J585" s="18"/>
      <c r="K585" s="18"/>
      <c r="L585" s="18"/>
      <c r="M585" s="67"/>
      <c r="N585" s="58"/>
      <c r="O585" s="58"/>
      <c r="P585" s="58"/>
      <c r="Q585" s="58"/>
      <c r="R585" s="58"/>
      <c r="S585" s="58"/>
      <c r="T585" s="58"/>
      <c r="U585" s="58"/>
      <c r="V585" s="58"/>
      <c r="W585" s="58"/>
      <c r="X585" s="58"/>
      <c r="Y585" s="58"/>
      <c r="Z585" s="58"/>
      <c r="AA585" s="58"/>
      <c r="AB585" s="58"/>
      <c r="AC585" s="58"/>
      <c r="AD585" s="58"/>
      <c r="AE585" s="58"/>
      <c r="AF585" s="58"/>
      <c r="AG585" s="58"/>
    </row>
    <row r="586" spans="1:33" ht="15.75" customHeight="1" x14ac:dyDescent="0.2">
      <c r="A586" s="23"/>
      <c r="B586" s="23"/>
      <c r="C586" s="23"/>
      <c r="D586" s="58"/>
      <c r="E586" s="58"/>
      <c r="F586" s="58"/>
      <c r="G586" s="21"/>
      <c r="H586" s="21"/>
      <c r="I586" s="21"/>
      <c r="J586" s="18"/>
      <c r="K586" s="18"/>
      <c r="L586" s="18"/>
      <c r="M586" s="67"/>
      <c r="N586" s="58"/>
      <c r="O586" s="58"/>
      <c r="P586" s="58"/>
      <c r="Q586" s="58"/>
      <c r="R586" s="58"/>
      <c r="S586" s="58"/>
      <c r="T586" s="58"/>
      <c r="U586" s="58"/>
      <c r="V586" s="58"/>
      <c r="W586" s="58"/>
      <c r="X586" s="58"/>
      <c r="Y586" s="58"/>
      <c r="Z586" s="58"/>
      <c r="AA586" s="58"/>
      <c r="AB586" s="58"/>
      <c r="AC586" s="58"/>
      <c r="AD586" s="58"/>
      <c r="AE586" s="58"/>
      <c r="AF586" s="58"/>
      <c r="AG586" s="58"/>
    </row>
    <row r="587" spans="1:33" ht="15.75" customHeight="1" x14ac:dyDescent="0.2">
      <c r="A587" s="23"/>
      <c r="B587" s="23"/>
      <c r="C587" s="23"/>
      <c r="D587" s="58"/>
      <c r="E587" s="58"/>
      <c r="F587" s="58"/>
      <c r="G587" s="21"/>
      <c r="H587" s="21"/>
      <c r="I587" s="21"/>
      <c r="J587" s="18"/>
      <c r="K587" s="18"/>
      <c r="L587" s="18"/>
      <c r="M587" s="67"/>
      <c r="N587" s="58"/>
      <c r="O587" s="58"/>
      <c r="P587" s="58"/>
      <c r="Q587" s="58"/>
      <c r="R587" s="58"/>
      <c r="S587" s="58"/>
      <c r="T587" s="58"/>
      <c r="U587" s="58"/>
      <c r="V587" s="58"/>
      <c r="W587" s="58"/>
      <c r="X587" s="58"/>
      <c r="Y587" s="58"/>
      <c r="Z587" s="58"/>
      <c r="AA587" s="58"/>
      <c r="AB587" s="58"/>
      <c r="AC587" s="58"/>
      <c r="AD587" s="58"/>
      <c r="AE587" s="58"/>
      <c r="AF587" s="58"/>
      <c r="AG587" s="58"/>
    </row>
    <row r="588" spans="1:33" ht="15.75" customHeight="1" x14ac:dyDescent="0.2">
      <c r="A588" s="23"/>
      <c r="B588" s="23"/>
      <c r="C588" s="23"/>
      <c r="D588" s="58"/>
      <c r="E588" s="58"/>
      <c r="F588" s="58"/>
      <c r="G588" s="21"/>
      <c r="H588" s="21"/>
      <c r="I588" s="21"/>
      <c r="J588" s="18"/>
      <c r="K588" s="18"/>
      <c r="L588" s="18"/>
      <c r="M588" s="67"/>
      <c r="N588" s="58"/>
      <c r="O588" s="58"/>
      <c r="P588" s="58"/>
      <c r="Q588" s="58"/>
      <c r="R588" s="58"/>
      <c r="S588" s="58"/>
      <c r="T588" s="58"/>
      <c r="U588" s="58"/>
      <c r="V588" s="58"/>
      <c r="W588" s="58"/>
      <c r="X588" s="58"/>
      <c r="Y588" s="58"/>
      <c r="Z588" s="58"/>
      <c r="AA588" s="58"/>
      <c r="AB588" s="58"/>
      <c r="AC588" s="58"/>
      <c r="AD588" s="58"/>
      <c r="AE588" s="58"/>
      <c r="AF588" s="58"/>
      <c r="AG588" s="58"/>
    </row>
    <row r="589" spans="1:33" ht="15.75" customHeight="1" x14ac:dyDescent="0.2">
      <c r="A589" s="23"/>
      <c r="B589" s="23"/>
      <c r="C589" s="23"/>
      <c r="D589" s="58"/>
      <c r="E589" s="58"/>
      <c r="F589" s="58"/>
      <c r="G589" s="21"/>
      <c r="H589" s="21"/>
      <c r="I589" s="21"/>
      <c r="J589" s="18"/>
      <c r="K589" s="18"/>
      <c r="L589" s="18"/>
      <c r="M589" s="67"/>
      <c r="N589" s="58"/>
      <c r="O589" s="58"/>
      <c r="P589" s="58"/>
      <c r="Q589" s="58"/>
      <c r="R589" s="58"/>
      <c r="S589" s="58"/>
      <c r="T589" s="58"/>
      <c r="U589" s="58"/>
      <c r="V589" s="58"/>
      <c r="W589" s="58"/>
      <c r="X589" s="58"/>
      <c r="Y589" s="58"/>
      <c r="Z589" s="58"/>
      <c r="AA589" s="58"/>
      <c r="AB589" s="58"/>
      <c r="AC589" s="58"/>
      <c r="AD589" s="58"/>
      <c r="AE589" s="58"/>
      <c r="AF589" s="58"/>
      <c r="AG589" s="58"/>
    </row>
    <row r="590" spans="1:33" ht="15.75" customHeight="1" x14ac:dyDescent="0.2">
      <c r="A590" s="23"/>
      <c r="B590" s="23"/>
      <c r="C590" s="23"/>
      <c r="D590" s="58"/>
      <c r="E590" s="58"/>
      <c r="F590" s="58"/>
      <c r="G590" s="21"/>
      <c r="H590" s="21"/>
      <c r="I590" s="21"/>
      <c r="J590" s="18"/>
      <c r="K590" s="18"/>
      <c r="L590" s="18"/>
      <c r="M590" s="67"/>
      <c r="N590" s="58"/>
      <c r="O590" s="58"/>
      <c r="P590" s="58"/>
      <c r="Q590" s="58"/>
      <c r="R590" s="58"/>
      <c r="S590" s="58"/>
      <c r="T590" s="58"/>
      <c r="U590" s="58"/>
      <c r="V590" s="58"/>
      <c r="W590" s="58"/>
      <c r="X590" s="58"/>
      <c r="Y590" s="58"/>
      <c r="Z590" s="58"/>
      <c r="AA590" s="58"/>
      <c r="AB590" s="58"/>
      <c r="AC590" s="58"/>
      <c r="AD590" s="58"/>
      <c r="AE590" s="58"/>
      <c r="AF590" s="58"/>
      <c r="AG590" s="58"/>
    </row>
    <row r="591" spans="1:33" ht="15.75" customHeight="1" x14ac:dyDescent="0.2">
      <c r="A591" s="23"/>
      <c r="B591" s="23"/>
      <c r="C591" s="23"/>
      <c r="D591" s="58"/>
      <c r="E591" s="58"/>
      <c r="F591" s="58"/>
      <c r="G591" s="21"/>
      <c r="H591" s="21"/>
      <c r="I591" s="21"/>
      <c r="J591" s="18"/>
      <c r="K591" s="18"/>
      <c r="L591" s="18"/>
      <c r="M591" s="67"/>
      <c r="N591" s="58"/>
      <c r="O591" s="58"/>
      <c r="P591" s="58"/>
      <c r="Q591" s="58"/>
      <c r="R591" s="58"/>
      <c r="S591" s="58"/>
      <c r="T591" s="58"/>
      <c r="U591" s="58"/>
      <c r="V591" s="58"/>
      <c r="W591" s="58"/>
      <c r="X591" s="58"/>
      <c r="Y591" s="58"/>
      <c r="Z591" s="58"/>
      <c r="AA591" s="58"/>
      <c r="AB591" s="58"/>
      <c r="AC591" s="58"/>
      <c r="AD591" s="58"/>
      <c r="AE591" s="58"/>
      <c r="AF591" s="58"/>
      <c r="AG591" s="58"/>
    </row>
    <row r="592" spans="1:33" ht="15.75" customHeight="1" x14ac:dyDescent="0.2">
      <c r="A592" s="23"/>
      <c r="B592" s="23"/>
      <c r="C592" s="23"/>
      <c r="D592" s="58"/>
      <c r="E592" s="58"/>
      <c r="F592" s="58"/>
      <c r="G592" s="21"/>
      <c r="H592" s="21"/>
      <c r="I592" s="21"/>
      <c r="J592" s="18"/>
      <c r="K592" s="18"/>
      <c r="L592" s="18"/>
      <c r="M592" s="67"/>
      <c r="N592" s="58"/>
      <c r="O592" s="58"/>
      <c r="P592" s="58"/>
      <c r="Q592" s="58"/>
      <c r="R592" s="58"/>
      <c r="S592" s="58"/>
      <c r="T592" s="58"/>
      <c r="U592" s="58"/>
      <c r="V592" s="58"/>
      <c r="W592" s="58"/>
      <c r="X592" s="58"/>
      <c r="Y592" s="58"/>
      <c r="Z592" s="58"/>
      <c r="AA592" s="58"/>
      <c r="AB592" s="58"/>
      <c r="AC592" s="58"/>
      <c r="AD592" s="58"/>
      <c r="AE592" s="58"/>
      <c r="AF592" s="58"/>
      <c r="AG592" s="58"/>
    </row>
    <row r="593" spans="1:33" ht="15.75" customHeight="1" x14ac:dyDescent="0.2">
      <c r="A593" s="23"/>
      <c r="B593" s="23"/>
      <c r="C593" s="23"/>
      <c r="D593" s="58"/>
      <c r="E593" s="58"/>
      <c r="F593" s="58"/>
      <c r="G593" s="21"/>
      <c r="H593" s="21"/>
      <c r="I593" s="21"/>
      <c r="J593" s="18"/>
      <c r="K593" s="18"/>
      <c r="L593" s="18"/>
      <c r="M593" s="67"/>
      <c r="N593" s="58"/>
      <c r="O593" s="58"/>
      <c r="P593" s="58"/>
      <c r="Q593" s="58"/>
      <c r="R593" s="58"/>
      <c r="S593" s="58"/>
      <c r="T593" s="58"/>
      <c r="U593" s="58"/>
      <c r="V593" s="58"/>
      <c r="W593" s="58"/>
      <c r="X593" s="58"/>
      <c r="Y593" s="58"/>
      <c r="Z593" s="58"/>
      <c r="AA593" s="58"/>
      <c r="AB593" s="58"/>
      <c r="AC593" s="58"/>
      <c r="AD593" s="58"/>
      <c r="AE593" s="58"/>
      <c r="AF593" s="58"/>
      <c r="AG593" s="58"/>
    </row>
    <row r="594" spans="1:33" ht="15.75" customHeight="1" x14ac:dyDescent="0.2">
      <c r="A594" s="23"/>
      <c r="B594" s="23"/>
      <c r="C594" s="23"/>
      <c r="D594" s="58"/>
      <c r="E594" s="58"/>
      <c r="F594" s="58"/>
      <c r="G594" s="21"/>
      <c r="H594" s="21"/>
      <c r="I594" s="21"/>
      <c r="J594" s="18"/>
      <c r="K594" s="18"/>
      <c r="L594" s="18"/>
      <c r="M594" s="67"/>
      <c r="N594" s="58"/>
      <c r="O594" s="58"/>
      <c r="P594" s="58"/>
      <c r="Q594" s="58"/>
      <c r="R594" s="58"/>
      <c r="S594" s="58"/>
      <c r="T594" s="58"/>
      <c r="U594" s="58"/>
      <c r="V594" s="58"/>
      <c r="W594" s="58"/>
      <c r="X594" s="58"/>
      <c r="Y594" s="58"/>
      <c r="Z594" s="58"/>
      <c r="AA594" s="58"/>
      <c r="AB594" s="58"/>
      <c r="AC594" s="58"/>
      <c r="AD594" s="58"/>
      <c r="AE594" s="58"/>
      <c r="AF594" s="58"/>
      <c r="AG594" s="58"/>
    </row>
    <row r="595" spans="1:33" ht="15.75" customHeight="1" x14ac:dyDescent="0.2">
      <c r="A595" s="23"/>
      <c r="B595" s="23"/>
      <c r="C595" s="23"/>
      <c r="D595" s="58"/>
      <c r="E595" s="58"/>
      <c r="F595" s="58"/>
      <c r="G595" s="21"/>
      <c r="H595" s="21"/>
      <c r="I595" s="21"/>
      <c r="J595" s="18"/>
      <c r="K595" s="18"/>
      <c r="L595" s="18"/>
      <c r="M595" s="67"/>
      <c r="N595" s="58"/>
      <c r="O595" s="58"/>
      <c r="P595" s="58"/>
      <c r="Q595" s="58"/>
      <c r="R595" s="58"/>
      <c r="S595" s="58"/>
      <c r="T595" s="58"/>
      <c r="U595" s="58"/>
      <c r="V595" s="58"/>
      <c r="W595" s="58"/>
      <c r="X595" s="58"/>
      <c r="Y595" s="58"/>
      <c r="Z595" s="58"/>
      <c r="AA595" s="58"/>
      <c r="AB595" s="58"/>
      <c r="AC595" s="58"/>
      <c r="AD595" s="58"/>
      <c r="AE595" s="58"/>
      <c r="AF595" s="58"/>
      <c r="AG595" s="58"/>
    </row>
    <row r="596" spans="1:33" ht="15.75" customHeight="1" x14ac:dyDescent="0.2">
      <c r="A596" s="23"/>
      <c r="B596" s="23"/>
      <c r="C596" s="23"/>
      <c r="D596" s="58"/>
      <c r="E596" s="58"/>
      <c r="F596" s="58"/>
      <c r="G596" s="21"/>
      <c r="H596" s="21"/>
      <c r="I596" s="21"/>
      <c r="J596" s="18"/>
      <c r="K596" s="18"/>
      <c r="L596" s="18"/>
      <c r="M596" s="67"/>
      <c r="N596" s="58"/>
      <c r="O596" s="58"/>
      <c r="P596" s="58"/>
      <c r="Q596" s="58"/>
      <c r="R596" s="58"/>
      <c r="S596" s="58"/>
      <c r="T596" s="58"/>
      <c r="U596" s="58"/>
      <c r="V596" s="58"/>
      <c r="W596" s="58"/>
      <c r="X596" s="58"/>
      <c r="Y596" s="58"/>
      <c r="Z596" s="58"/>
      <c r="AA596" s="58"/>
      <c r="AB596" s="58"/>
      <c r="AC596" s="58"/>
      <c r="AD596" s="58"/>
      <c r="AE596" s="58"/>
      <c r="AF596" s="58"/>
      <c r="AG596" s="58"/>
    </row>
    <row r="597" spans="1:33" ht="15.75" customHeight="1" x14ac:dyDescent="0.2">
      <c r="A597" s="23"/>
      <c r="B597" s="23"/>
      <c r="C597" s="23"/>
      <c r="D597" s="58"/>
      <c r="E597" s="58"/>
      <c r="F597" s="58"/>
      <c r="G597" s="21"/>
      <c r="H597" s="21"/>
      <c r="I597" s="21"/>
      <c r="J597" s="18"/>
      <c r="K597" s="18"/>
      <c r="L597" s="18"/>
      <c r="M597" s="67"/>
      <c r="N597" s="58"/>
      <c r="O597" s="58"/>
      <c r="P597" s="58"/>
      <c r="Q597" s="58"/>
      <c r="R597" s="58"/>
      <c r="S597" s="58"/>
      <c r="T597" s="58"/>
      <c r="U597" s="58"/>
      <c r="V597" s="58"/>
      <c r="W597" s="58"/>
      <c r="X597" s="58"/>
      <c r="Y597" s="58"/>
      <c r="Z597" s="58"/>
      <c r="AA597" s="58"/>
      <c r="AB597" s="58"/>
      <c r="AC597" s="58"/>
      <c r="AD597" s="58"/>
      <c r="AE597" s="58"/>
      <c r="AF597" s="58"/>
      <c r="AG597" s="58"/>
    </row>
    <row r="598" spans="1:33" ht="15.75" customHeight="1" x14ac:dyDescent="0.2">
      <c r="A598" s="23"/>
      <c r="B598" s="23"/>
      <c r="C598" s="23"/>
      <c r="D598" s="58"/>
      <c r="E598" s="58"/>
      <c r="F598" s="58"/>
      <c r="G598" s="21"/>
      <c r="H598" s="21"/>
      <c r="I598" s="21"/>
      <c r="J598" s="18"/>
      <c r="K598" s="18"/>
      <c r="L598" s="18"/>
      <c r="M598" s="67"/>
      <c r="N598" s="58"/>
      <c r="O598" s="58"/>
      <c r="P598" s="58"/>
      <c r="Q598" s="58"/>
      <c r="R598" s="58"/>
      <c r="S598" s="58"/>
      <c r="T598" s="58"/>
      <c r="U598" s="58"/>
      <c r="V598" s="58"/>
      <c r="W598" s="58"/>
      <c r="X598" s="58"/>
      <c r="Y598" s="58"/>
      <c r="Z598" s="58"/>
      <c r="AA598" s="58"/>
      <c r="AB598" s="58"/>
      <c r="AC598" s="58"/>
      <c r="AD598" s="58"/>
      <c r="AE598" s="58"/>
      <c r="AF598" s="58"/>
      <c r="AG598" s="58"/>
    </row>
    <row r="599" spans="1:33" ht="15.75" customHeight="1" x14ac:dyDescent="0.2">
      <c r="A599" s="23"/>
      <c r="B599" s="23"/>
      <c r="C599" s="23"/>
      <c r="D599" s="58"/>
      <c r="E599" s="58"/>
      <c r="F599" s="58"/>
      <c r="G599" s="21"/>
      <c r="H599" s="21"/>
      <c r="I599" s="21"/>
      <c r="J599" s="18"/>
      <c r="K599" s="18"/>
      <c r="L599" s="18"/>
      <c r="M599" s="67"/>
      <c r="N599" s="58"/>
      <c r="O599" s="58"/>
      <c r="P599" s="58"/>
      <c r="Q599" s="58"/>
      <c r="R599" s="58"/>
      <c r="S599" s="58"/>
      <c r="T599" s="58"/>
      <c r="U599" s="58"/>
      <c r="V599" s="58"/>
      <c r="W599" s="58"/>
      <c r="X599" s="58"/>
      <c r="Y599" s="58"/>
      <c r="Z599" s="58"/>
      <c r="AA599" s="58"/>
      <c r="AB599" s="58"/>
      <c r="AC599" s="58"/>
      <c r="AD599" s="58"/>
      <c r="AE599" s="58"/>
      <c r="AF599" s="58"/>
      <c r="AG599" s="58"/>
    </row>
    <row r="600" spans="1:33" ht="15.75" customHeight="1" x14ac:dyDescent="0.2">
      <c r="A600" s="23"/>
      <c r="B600" s="23"/>
      <c r="C600" s="23"/>
      <c r="D600" s="58"/>
      <c r="E600" s="58"/>
      <c r="F600" s="58"/>
      <c r="G600" s="21"/>
      <c r="H600" s="21"/>
      <c r="I600" s="21"/>
      <c r="J600" s="18"/>
      <c r="K600" s="18"/>
      <c r="L600" s="18"/>
      <c r="M600" s="67"/>
      <c r="N600" s="58"/>
      <c r="O600" s="58"/>
      <c r="P600" s="58"/>
      <c r="Q600" s="58"/>
      <c r="R600" s="58"/>
      <c r="S600" s="58"/>
      <c r="T600" s="58"/>
      <c r="U600" s="58"/>
      <c r="V600" s="58"/>
      <c r="W600" s="58"/>
      <c r="X600" s="58"/>
      <c r="Y600" s="58"/>
      <c r="Z600" s="58"/>
      <c r="AA600" s="58"/>
      <c r="AB600" s="58"/>
      <c r="AC600" s="58"/>
      <c r="AD600" s="58"/>
      <c r="AE600" s="58"/>
      <c r="AF600" s="58"/>
      <c r="AG600" s="58"/>
    </row>
    <row r="601" spans="1:33" ht="15.75" customHeight="1" x14ac:dyDescent="0.2">
      <c r="A601" s="23"/>
      <c r="B601" s="23"/>
      <c r="C601" s="23"/>
      <c r="D601" s="58"/>
      <c r="E601" s="58"/>
      <c r="F601" s="58"/>
      <c r="G601" s="21"/>
      <c r="H601" s="21"/>
      <c r="I601" s="21"/>
      <c r="J601" s="18"/>
      <c r="K601" s="18"/>
      <c r="L601" s="18"/>
      <c r="M601" s="67"/>
      <c r="N601" s="58"/>
      <c r="O601" s="58"/>
      <c r="P601" s="58"/>
      <c r="Q601" s="58"/>
      <c r="R601" s="58"/>
      <c r="S601" s="58"/>
      <c r="T601" s="58"/>
      <c r="U601" s="58"/>
      <c r="V601" s="58"/>
      <c r="W601" s="58"/>
      <c r="X601" s="58"/>
      <c r="Y601" s="58"/>
      <c r="Z601" s="58"/>
      <c r="AA601" s="58"/>
      <c r="AB601" s="58"/>
      <c r="AC601" s="58"/>
      <c r="AD601" s="58"/>
      <c r="AE601" s="58"/>
      <c r="AF601" s="58"/>
      <c r="AG601" s="58"/>
    </row>
    <row r="602" spans="1:33" ht="15.75" customHeight="1" x14ac:dyDescent="0.2">
      <c r="A602" s="23"/>
      <c r="B602" s="23"/>
      <c r="C602" s="23"/>
      <c r="D602" s="58"/>
      <c r="E602" s="58"/>
      <c r="F602" s="58"/>
      <c r="G602" s="21"/>
      <c r="H602" s="21"/>
      <c r="I602" s="21"/>
      <c r="J602" s="18"/>
      <c r="K602" s="18"/>
      <c r="L602" s="18"/>
      <c r="M602" s="67"/>
      <c r="N602" s="58"/>
      <c r="O602" s="58"/>
      <c r="P602" s="58"/>
      <c r="Q602" s="58"/>
      <c r="R602" s="58"/>
      <c r="S602" s="58"/>
      <c r="T602" s="58"/>
      <c r="U602" s="58"/>
      <c r="V602" s="58"/>
      <c r="W602" s="58"/>
      <c r="X602" s="58"/>
      <c r="Y602" s="58"/>
      <c r="Z602" s="58"/>
      <c r="AA602" s="58"/>
      <c r="AB602" s="58"/>
      <c r="AC602" s="58"/>
      <c r="AD602" s="58"/>
      <c r="AE602" s="58"/>
      <c r="AF602" s="58"/>
      <c r="AG602" s="58"/>
    </row>
    <row r="603" spans="1:33" ht="15.75" customHeight="1" x14ac:dyDescent="0.2">
      <c r="A603" s="23"/>
      <c r="B603" s="23"/>
      <c r="C603" s="23"/>
      <c r="D603" s="58"/>
      <c r="E603" s="58"/>
      <c r="F603" s="58"/>
      <c r="G603" s="21"/>
      <c r="H603" s="21"/>
      <c r="I603" s="21"/>
      <c r="J603" s="18"/>
      <c r="K603" s="18"/>
      <c r="L603" s="18"/>
      <c r="M603" s="67"/>
      <c r="N603" s="58"/>
      <c r="O603" s="58"/>
      <c r="P603" s="58"/>
      <c r="Q603" s="58"/>
      <c r="R603" s="58"/>
      <c r="S603" s="58"/>
      <c r="T603" s="58"/>
      <c r="U603" s="58"/>
      <c r="V603" s="58"/>
      <c r="W603" s="58"/>
      <c r="X603" s="58"/>
      <c r="Y603" s="58"/>
      <c r="Z603" s="58"/>
      <c r="AA603" s="58"/>
      <c r="AB603" s="58"/>
      <c r="AC603" s="58"/>
      <c r="AD603" s="58"/>
      <c r="AE603" s="58"/>
      <c r="AF603" s="58"/>
      <c r="AG603" s="58"/>
    </row>
    <row r="604" spans="1:33" ht="15.75" customHeight="1" x14ac:dyDescent="0.2">
      <c r="A604" s="23"/>
      <c r="B604" s="23"/>
      <c r="C604" s="23"/>
      <c r="D604" s="58"/>
      <c r="E604" s="58"/>
      <c r="F604" s="58"/>
      <c r="G604" s="21"/>
      <c r="H604" s="21"/>
      <c r="I604" s="21"/>
      <c r="J604" s="18"/>
      <c r="K604" s="18"/>
      <c r="L604" s="18"/>
      <c r="M604" s="67"/>
      <c r="N604" s="58"/>
      <c r="O604" s="58"/>
      <c r="P604" s="58"/>
      <c r="Q604" s="58"/>
      <c r="R604" s="58"/>
      <c r="S604" s="58"/>
      <c r="T604" s="58"/>
      <c r="U604" s="58"/>
      <c r="V604" s="58"/>
      <c r="W604" s="58"/>
      <c r="X604" s="58"/>
      <c r="Y604" s="58"/>
      <c r="Z604" s="58"/>
      <c r="AA604" s="58"/>
      <c r="AB604" s="58"/>
      <c r="AC604" s="58"/>
      <c r="AD604" s="58"/>
      <c r="AE604" s="58"/>
      <c r="AF604" s="58"/>
      <c r="AG604" s="58"/>
    </row>
    <row r="605" spans="1:33" ht="15.75" customHeight="1" x14ac:dyDescent="0.2">
      <c r="A605" s="23"/>
      <c r="B605" s="23"/>
      <c r="C605" s="23"/>
      <c r="D605" s="58"/>
      <c r="E605" s="58"/>
      <c r="F605" s="58"/>
      <c r="G605" s="21"/>
      <c r="H605" s="21"/>
      <c r="I605" s="21"/>
      <c r="J605" s="18"/>
      <c r="K605" s="18"/>
      <c r="L605" s="18"/>
      <c r="M605" s="67"/>
      <c r="N605" s="58"/>
      <c r="O605" s="58"/>
      <c r="P605" s="58"/>
      <c r="Q605" s="58"/>
      <c r="R605" s="58"/>
      <c r="S605" s="58"/>
      <c r="T605" s="58"/>
      <c r="U605" s="58"/>
      <c r="V605" s="58"/>
      <c r="W605" s="58"/>
      <c r="X605" s="58"/>
      <c r="Y605" s="58"/>
      <c r="Z605" s="58"/>
      <c r="AA605" s="58"/>
      <c r="AB605" s="58"/>
      <c r="AC605" s="58"/>
      <c r="AD605" s="58"/>
      <c r="AE605" s="58"/>
      <c r="AF605" s="58"/>
      <c r="AG605" s="58"/>
    </row>
    <row r="606" spans="1:33" ht="15.75" customHeight="1" x14ac:dyDescent="0.2">
      <c r="A606" s="23"/>
      <c r="B606" s="23"/>
      <c r="C606" s="23"/>
      <c r="D606" s="58"/>
      <c r="E606" s="58"/>
      <c r="F606" s="58"/>
      <c r="G606" s="21"/>
      <c r="H606" s="21"/>
      <c r="I606" s="21"/>
      <c r="J606" s="18"/>
      <c r="K606" s="18"/>
      <c r="L606" s="18"/>
      <c r="M606" s="67"/>
      <c r="N606" s="58"/>
      <c r="O606" s="58"/>
      <c r="P606" s="58"/>
      <c r="Q606" s="58"/>
      <c r="R606" s="58"/>
      <c r="S606" s="58"/>
      <c r="T606" s="58"/>
      <c r="U606" s="58"/>
      <c r="V606" s="58"/>
      <c r="W606" s="58"/>
      <c r="X606" s="58"/>
      <c r="Y606" s="58"/>
      <c r="Z606" s="58"/>
      <c r="AA606" s="58"/>
      <c r="AB606" s="58"/>
      <c r="AC606" s="58"/>
      <c r="AD606" s="58"/>
      <c r="AE606" s="58"/>
      <c r="AF606" s="58"/>
      <c r="AG606" s="58"/>
    </row>
    <row r="607" spans="1:33" ht="15.75" customHeight="1" x14ac:dyDescent="0.2">
      <c r="A607" s="23"/>
      <c r="B607" s="23"/>
      <c r="C607" s="23"/>
      <c r="D607" s="58"/>
      <c r="E607" s="58"/>
      <c r="F607" s="58"/>
      <c r="G607" s="21"/>
      <c r="H607" s="21"/>
      <c r="I607" s="21"/>
      <c r="J607" s="18"/>
      <c r="K607" s="18"/>
      <c r="L607" s="18"/>
      <c r="M607" s="67"/>
      <c r="N607" s="58"/>
      <c r="O607" s="58"/>
      <c r="P607" s="58"/>
      <c r="Q607" s="58"/>
      <c r="R607" s="58"/>
      <c r="S607" s="58"/>
      <c r="T607" s="58"/>
      <c r="U607" s="58"/>
      <c r="V607" s="58"/>
      <c r="W607" s="58"/>
      <c r="X607" s="58"/>
      <c r="Y607" s="58"/>
      <c r="Z607" s="58"/>
      <c r="AA607" s="58"/>
      <c r="AB607" s="58"/>
      <c r="AC607" s="58"/>
      <c r="AD607" s="58"/>
      <c r="AE607" s="58"/>
      <c r="AF607" s="58"/>
      <c r="AG607" s="58"/>
    </row>
    <row r="608" spans="1:33" ht="15.75" customHeight="1" x14ac:dyDescent="0.2">
      <c r="A608" s="23"/>
      <c r="B608" s="23"/>
      <c r="C608" s="23"/>
      <c r="D608" s="58"/>
      <c r="E608" s="58"/>
      <c r="F608" s="58"/>
      <c r="G608" s="21"/>
      <c r="H608" s="21"/>
      <c r="I608" s="21"/>
      <c r="J608" s="18"/>
      <c r="K608" s="18"/>
      <c r="L608" s="18"/>
      <c r="M608" s="67"/>
      <c r="N608" s="58"/>
      <c r="O608" s="58"/>
      <c r="P608" s="58"/>
      <c r="Q608" s="58"/>
      <c r="R608" s="58"/>
      <c r="S608" s="58"/>
      <c r="T608" s="58"/>
      <c r="U608" s="58"/>
      <c r="V608" s="58"/>
      <c r="W608" s="58"/>
      <c r="X608" s="58"/>
      <c r="Y608" s="58"/>
      <c r="Z608" s="58"/>
      <c r="AA608" s="58"/>
      <c r="AB608" s="58"/>
      <c r="AC608" s="58"/>
      <c r="AD608" s="58"/>
      <c r="AE608" s="58"/>
      <c r="AF608" s="58"/>
      <c r="AG608" s="58"/>
    </row>
    <row r="609" spans="1:33" ht="15.75" customHeight="1" x14ac:dyDescent="0.2">
      <c r="A609" s="23"/>
      <c r="B609" s="23"/>
      <c r="C609" s="23"/>
      <c r="D609" s="58"/>
      <c r="E609" s="58"/>
      <c r="F609" s="58"/>
      <c r="G609" s="21"/>
      <c r="H609" s="21"/>
      <c r="I609" s="21"/>
      <c r="J609" s="18"/>
      <c r="K609" s="18"/>
      <c r="L609" s="18"/>
      <c r="M609" s="67"/>
      <c r="N609" s="58"/>
      <c r="O609" s="58"/>
      <c r="P609" s="58"/>
      <c r="Q609" s="58"/>
      <c r="R609" s="58"/>
      <c r="S609" s="58"/>
      <c r="T609" s="58"/>
      <c r="U609" s="58"/>
      <c r="V609" s="58"/>
      <c r="W609" s="58"/>
      <c r="X609" s="58"/>
      <c r="Y609" s="58"/>
      <c r="Z609" s="58"/>
      <c r="AA609" s="58"/>
      <c r="AB609" s="58"/>
      <c r="AC609" s="58"/>
      <c r="AD609" s="58"/>
      <c r="AE609" s="58"/>
      <c r="AF609" s="58"/>
      <c r="AG609" s="58"/>
    </row>
    <row r="610" spans="1:33" ht="15.75" customHeight="1" x14ac:dyDescent="0.2">
      <c r="A610" s="23"/>
      <c r="B610" s="23"/>
      <c r="C610" s="23"/>
      <c r="D610" s="58"/>
      <c r="E610" s="58"/>
      <c r="F610" s="58"/>
      <c r="G610" s="21"/>
      <c r="H610" s="21"/>
      <c r="I610" s="21"/>
      <c r="J610" s="18"/>
      <c r="K610" s="18"/>
      <c r="L610" s="18"/>
      <c r="M610" s="67"/>
      <c r="N610" s="58"/>
      <c r="O610" s="58"/>
      <c r="P610" s="58"/>
      <c r="Q610" s="58"/>
      <c r="R610" s="58"/>
      <c r="S610" s="58"/>
      <c r="T610" s="58"/>
      <c r="U610" s="58"/>
      <c r="V610" s="58"/>
      <c r="W610" s="58"/>
      <c r="X610" s="58"/>
      <c r="Y610" s="58"/>
      <c r="Z610" s="58"/>
      <c r="AA610" s="58"/>
      <c r="AB610" s="58"/>
      <c r="AC610" s="58"/>
      <c r="AD610" s="58"/>
      <c r="AE610" s="58"/>
      <c r="AF610" s="58"/>
      <c r="AG610" s="58"/>
    </row>
    <row r="611" spans="1:33" ht="15.75" customHeight="1" x14ac:dyDescent="0.2">
      <c r="A611" s="23"/>
      <c r="B611" s="23"/>
      <c r="C611" s="23"/>
      <c r="D611" s="58"/>
      <c r="E611" s="58"/>
      <c r="F611" s="58"/>
      <c r="G611" s="21"/>
      <c r="H611" s="21"/>
      <c r="I611" s="21"/>
      <c r="J611" s="18"/>
      <c r="K611" s="18"/>
      <c r="L611" s="18"/>
      <c r="M611" s="67"/>
      <c r="N611" s="58"/>
      <c r="O611" s="58"/>
      <c r="P611" s="58"/>
      <c r="Q611" s="58"/>
      <c r="R611" s="58"/>
      <c r="S611" s="58"/>
      <c r="T611" s="58"/>
      <c r="U611" s="58"/>
      <c r="V611" s="58"/>
      <c r="W611" s="58"/>
      <c r="X611" s="58"/>
      <c r="Y611" s="58"/>
      <c r="Z611" s="58"/>
      <c r="AA611" s="58"/>
      <c r="AB611" s="58"/>
      <c r="AC611" s="58"/>
      <c r="AD611" s="58"/>
      <c r="AE611" s="58"/>
      <c r="AF611" s="58"/>
      <c r="AG611" s="58"/>
    </row>
    <row r="612" spans="1:33" ht="15.75" customHeight="1" x14ac:dyDescent="0.2">
      <c r="A612" s="23"/>
      <c r="B612" s="23"/>
      <c r="C612" s="23"/>
      <c r="D612" s="58"/>
      <c r="E612" s="58"/>
      <c r="F612" s="58"/>
      <c r="G612" s="21"/>
      <c r="H612" s="21"/>
      <c r="I612" s="21"/>
      <c r="J612" s="18"/>
      <c r="K612" s="18"/>
      <c r="L612" s="18"/>
      <c r="M612" s="67"/>
      <c r="N612" s="58"/>
      <c r="O612" s="58"/>
      <c r="P612" s="58"/>
      <c r="Q612" s="58"/>
      <c r="R612" s="58"/>
      <c r="S612" s="58"/>
      <c r="T612" s="58"/>
      <c r="U612" s="58"/>
      <c r="V612" s="58"/>
      <c r="W612" s="58"/>
      <c r="X612" s="58"/>
      <c r="Y612" s="58"/>
      <c r="Z612" s="58"/>
      <c r="AA612" s="58"/>
      <c r="AB612" s="58"/>
      <c r="AC612" s="58"/>
      <c r="AD612" s="58"/>
      <c r="AE612" s="58"/>
      <c r="AF612" s="58"/>
      <c r="AG612" s="58"/>
    </row>
    <row r="613" spans="1:33" ht="15.75" customHeight="1" x14ac:dyDescent="0.2">
      <c r="A613" s="23"/>
      <c r="B613" s="23"/>
      <c r="C613" s="23"/>
      <c r="D613" s="58"/>
      <c r="E613" s="58"/>
      <c r="F613" s="58"/>
      <c r="G613" s="21"/>
      <c r="H613" s="21"/>
      <c r="I613" s="21"/>
      <c r="J613" s="18"/>
      <c r="K613" s="18"/>
      <c r="L613" s="18"/>
      <c r="M613" s="67"/>
      <c r="N613" s="58"/>
      <c r="O613" s="58"/>
      <c r="P613" s="58"/>
      <c r="Q613" s="58"/>
      <c r="R613" s="58"/>
      <c r="S613" s="58"/>
      <c r="T613" s="58"/>
      <c r="U613" s="58"/>
      <c r="V613" s="58"/>
      <c r="W613" s="58"/>
      <c r="X613" s="58"/>
      <c r="Y613" s="58"/>
      <c r="Z613" s="58"/>
      <c r="AA613" s="58"/>
      <c r="AB613" s="58"/>
      <c r="AC613" s="58"/>
      <c r="AD613" s="58"/>
      <c r="AE613" s="58"/>
      <c r="AF613" s="58"/>
      <c r="AG613" s="58"/>
    </row>
    <row r="614" spans="1:33" ht="15.75" customHeight="1" x14ac:dyDescent="0.2">
      <c r="A614" s="23"/>
      <c r="B614" s="23"/>
      <c r="C614" s="23"/>
      <c r="D614" s="58"/>
      <c r="E614" s="58"/>
      <c r="F614" s="58"/>
      <c r="G614" s="21"/>
      <c r="H614" s="21"/>
      <c r="I614" s="21"/>
      <c r="J614" s="18"/>
      <c r="K614" s="18"/>
      <c r="L614" s="18"/>
      <c r="M614" s="67"/>
      <c r="N614" s="58"/>
      <c r="O614" s="58"/>
      <c r="P614" s="58"/>
      <c r="Q614" s="58"/>
      <c r="R614" s="58"/>
      <c r="S614" s="58"/>
      <c r="T614" s="58"/>
      <c r="U614" s="58"/>
      <c r="V614" s="58"/>
      <c r="W614" s="58"/>
      <c r="X614" s="58"/>
      <c r="Y614" s="58"/>
      <c r="Z614" s="58"/>
      <c r="AA614" s="58"/>
      <c r="AB614" s="58"/>
      <c r="AC614" s="58"/>
      <c r="AD614" s="58"/>
      <c r="AE614" s="58"/>
      <c r="AF614" s="58"/>
      <c r="AG614" s="58"/>
    </row>
    <row r="615" spans="1:33" ht="15.75" customHeight="1" x14ac:dyDescent="0.2">
      <c r="A615" s="23"/>
      <c r="B615" s="23"/>
      <c r="C615" s="23"/>
      <c r="D615" s="58"/>
      <c r="E615" s="58"/>
      <c r="F615" s="58"/>
      <c r="G615" s="21"/>
      <c r="H615" s="21"/>
      <c r="I615" s="21"/>
      <c r="J615" s="18"/>
      <c r="K615" s="18"/>
      <c r="L615" s="18"/>
      <c r="M615" s="67"/>
      <c r="N615" s="58"/>
      <c r="O615" s="58"/>
      <c r="P615" s="58"/>
      <c r="Q615" s="58"/>
      <c r="R615" s="58"/>
      <c r="S615" s="58"/>
      <c r="T615" s="58"/>
      <c r="U615" s="58"/>
      <c r="V615" s="58"/>
      <c r="W615" s="58"/>
      <c r="X615" s="58"/>
      <c r="Y615" s="58"/>
      <c r="Z615" s="58"/>
      <c r="AA615" s="58"/>
      <c r="AB615" s="58"/>
      <c r="AC615" s="58"/>
      <c r="AD615" s="58"/>
      <c r="AE615" s="58"/>
      <c r="AF615" s="58"/>
      <c r="AG615" s="58"/>
    </row>
    <row r="616" spans="1:33" ht="15.75" customHeight="1" x14ac:dyDescent="0.2">
      <c r="A616" s="23"/>
      <c r="B616" s="23"/>
      <c r="C616" s="23"/>
      <c r="D616" s="58"/>
      <c r="E616" s="58"/>
      <c r="F616" s="58"/>
      <c r="G616" s="21"/>
      <c r="H616" s="21"/>
      <c r="I616" s="21"/>
      <c r="J616" s="18"/>
      <c r="K616" s="18"/>
      <c r="L616" s="18"/>
      <c r="M616" s="67"/>
      <c r="N616" s="58"/>
      <c r="O616" s="58"/>
      <c r="P616" s="58"/>
      <c r="Q616" s="58"/>
      <c r="R616" s="58"/>
      <c r="S616" s="58"/>
      <c r="T616" s="58"/>
      <c r="U616" s="58"/>
      <c r="V616" s="58"/>
      <c r="W616" s="58"/>
      <c r="X616" s="58"/>
      <c r="Y616" s="58"/>
      <c r="Z616" s="58"/>
      <c r="AA616" s="58"/>
      <c r="AB616" s="58"/>
      <c r="AC616" s="58"/>
      <c r="AD616" s="58"/>
      <c r="AE616" s="58"/>
      <c r="AF616" s="58"/>
      <c r="AG616" s="58"/>
    </row>
    <row r="617" spans="1:33" ht="15.75" customHeight="1" x14ac:dyDescent="0.2">
      <c r="A617" s="23"/>
      <c r="B617" s="23"/>
      <c r="C617" s="23"/>
      <c r="D617" s="58"/>
      <c r="E617" s="58"/>
      <c r="F617" s="58"/>
      <c r="G617" s="21"/>
      <c r="H617" s="21"/>
      <c r="I617" s="21"/>
      <c r="J617" s="18"/>
      <c r="K617" s="18"/>
      <c r="L617" s="18"/>
      <c r="M617" s="67"/>
      <c r="N617" s="58"/>
      <c r="O617" s="58"/>
      <c r="P617" s="58"/>
      <c r="Q617" s="58"/>
      <c r="R617" s="58"/>
      <c r="S617" s="58"/>
      <c r="T617" s="58"/>
      <c r="U617" s="58"/>
      <c r="V617" s="58"/>
      <c r="W617" s="58"/>
      <c r="X617" s="58"/>
      <c r="Y617" s="58"/>
      <c r="Z617" s="58"/>
      <c r="AA617" s="58"/>
      <c r="AB617" s="58"/>
      <c r="AC617" s="58"/>
      <c r="AD617" s="58"/>
      <c r="AE617" s="58"/>
      <c r="AF617" s="58"/>
      <c r="AG617" s="58"/>
    </row>
    <row r="618" spans="1:33" ht="15.75" customHeight="1" x14ac:dyDescent="0.2">
      <c r="A618" s="23"/>
      <c r="B618" s="23"/>
      <c r="C618" s="23"/>
      <c r="D618" s="58"/>
      <c r="E618" s="58"/>
      <c r="F618" s="58"/>
      <c r="G618" s="21"/>
      <c r="H618" s="21"/>
      <c r="I618" s="21"/>
      <c r="J618" s="18"/>
      <c r="K618" s="18"/>
      <c r="L618" s="18"/>
      <c r="M618" s="67"/>
      <c r="N618" s="58"/>
      <c r="O618" s="58"/>
      <c r="P618" s="58"/>
      <c r="Q618" s="58"/>
      <c r="R618" s="58"/>
      <c r="S618" s="58"/>
      <c r="T618" s="58"/>
      <c r="U618" s="58"/>
      <c r="V618" s="58"/>
      <c r="W618" s="58"/>
      <c r="X618" s="58"/>
      <c r="Y618" s="58"/>
      <c r="Z618" s="58"/>
      <c r="AA618" s="58"/>
      <c r="AB618" s="58"/>
      <c r="AC618" s="58"/>
      <c r="AD618" s="58"/>
      <c r="AE618" s="58"/>
      <c r="AF618" s="58"/>
      <c r="AG618" s="58"/>
    </row>
    <row r="619" spans="1:33" ht="15.75" customHeight="1" x14ac:dyDescent="0.2">
      <c r="A619" s="23"/>
      <c r="B619" s="23"/>
      <c r="C619" s="23"/>
      <c r="D619" s="58"/>
      <c r="E619" s="58"/>
      <c r="F619" s="58"/>
      <c r="G619" s="21"/>
      <c r="H619" s="21"/>
      <c r="I619" s="21"/>
      <c r="J619" s="18"/>
      <c r="K619" s="18"/>
      <c r="L619" s="18"/>
      <c r="M619" s="67"/>
      <c r="N619" s="58"/>
      <c r="O619" s="58"/>
      <c r="P619" s="58"/>
      <c r="Q619" s="58"/>
      <c r="R619" s="58"/>
      <c r="S619" s="58"/>
      <c r="T619" s="58"/>
      <c r="U619" s="58"/>
      <c r="V619" s="58"/>
      <c r="W619" s="58"/>
      <c r="X619" s="58"/>
      <c r="Y619" s="58"/>
      <c r="Z619" s="58"/>
      <c r="AA619" s="58"/>
      <c r="AB619" s="58"/>
      <c r="AC619" s="58"/>
      <c r="AD619" s="58"/>
      <c r="AE619" s="58"/>
      <c r="AF619" s="58"/>
      <c r="AG619" s="58"/>
    </row>
    <row r="620" spans="1:33" ht="15.75" customHeight="1" x14ac:dyDescent="0.2">
      <c r="A620" s="23"/>
      <c r="B620" s="23"/>
      <c r="C620" s="23"/>
      <c r="D620" s="58"/>
      <c r="E620" s="58"/>
      <c r="F620" s="58"/>
      <c r="G620" s="21"/>
      <c r="H620" s="21"/>
      <c r="I620" s="21"/>
      <c r="J620" s="18"/>
      <c r="K620" s="18"/>
      <c r="L620" s="18"/>
      <c r="M620" s="67"/>
      <c r="N620" s="58"/>
      <c r="O620" s="58"/>
      <c r="P620" s="58"/>
      <c r="Q620" s="58"/>
      <c r="R620" s="58"/>
      <c r="S620" s="58"/>
      <c r="T620" s="58"/>
      <c r="U620" s="58"/>
      <c r="V620" s="58"/>
      <c r="W620" s="58"/>
      <c r="X620" s="58"/>
      <c r="Y620" s="58"/>
      <c r="Z620" s="58"/>
      <c r="AA620" s="58"/>
      <c r="AB620" s="58"/>
      <c r="AC620" s="58"/>
      <c r="AD620" s="58"/>
      <c r="AE620" s="58"/>
      <c r="AF620" s="58"/>
      <c r="AG620" s="58"/>
    </row>
    <row r="621" spans="1:33" ht="15.75" customHeight="1" x14ac:dyDescent="0.2">
      <c r="A621" s="23"/>
      <c r="B621" s="23"/>
      <c r="C621" s="23"/>
      <c r="D621" s="58"/>
      <c r="E621" s="58"/>
      <c r="F621" s="58"/>
      <c r="G621" s="21"/>
      <c r="H621" s="21"/>
      <c r="I621" s="21"/>
      <c r="J621" s="18"/>
      <c r="K621" s="18"/>
      <c r="L621" s="18"/>
      <c r="M621" s="67"/>
      <c r="N621" s="58"/>
      <c r="O621" s="58"/>
      <c r="P621" s="58"/>
      <c r="Q621" s="58"/>
      <c r="R621" s="58"/>
      <c r="S621" s="58"/>
      <c r="T621" s="58"/>
      <c r="U621" s="58"/>
      <c r="V621" s="58"/>
      <c r="W621" s="58"/>
      <c r="X621" s="58"/>
      <c r="Y621" s="58"/>
      <c r="Z621" s="58"/>
      <c r="AA621" s="58"/>
      <c r="AB621" s="58"/>
      <c r="AC621" s="58"/>
      <c r="AD621" s="58"/>
      <c r="AE621" s="58"/>
      <c r="AF621" s="58"/>
      <c r="AG621" s="58"/>
    </row>
    <row r="622" spans="1:33" ht="15.75" customHeight="1" x14ac:dyDescent="0.2">
      <c r="A622" s="23"/>
      <c r="B622" s="23"/>
      <c r="C622" s="23"/>
      <c r="D622" s="58"/>
      <c r="E622" s="58"/>
      <c r="F622" s="58"/>
      <c r="G622" s="21"/>
      <c r="H622" s="21"/>
      <c r="I622" s="21"/>
      <c r="J622" s="18"/>
      <c r="K622" s="18"/>
      <c r="L622" s="18"/>
      <c r="M622" s="67"/>
      <c r="N622" s="58"/>
      <c r="O622" s="58"/>
      <c r="P622" s="58"/>
      <c r="Q622" s="58"/>
      <c r="R622" s="58"/>
      <c r="S622" s="58"/>
      <c r="T622" s="58"/>
      <c r="U622" s="58"/>
      <c r="V622" s="58"/>
      <c r="W622" s="58"/>
      <c r="X622" s="58"/>
      <c r="Y622" s="58"/>
      <c r="Z622" s="58"/>
      <c r="AA622" s="58"/>
      <c r="AB622" s="58"/>
      <c r="AC622" s="58"/>
      <c r="AD622" s="58"/>
      <c r="AE622" s="58"/>
      <c r="AF622" s="58"/>
      <c r="AG622" s="58"/>
    </row>
    <row r="623" spans="1:33" ht="15.75" customHeight="1" x14ac:dyDescent="0.2">
      <c r="A623" s="23"/>
      <c r="B623" s="23"/>
      <c r="C623" s="23"/>
      <c r="D623" s="58"/>
      <c r="E623" s="58"/>
      <c r="F623" s="58"/>
      <c r="G623" s="21"/>
      <c r="H623" s="21"/>
      <c r="I623" s="21"/>
      <c r="J623" s="18"/>
      <c r="K623" s="18"/>
      <c r="L623" s="18"/>
      <c r="M623" s="67"/>
      <c r="N623" s="58"/>
      <c r="O623" s="58"/>
      <c r="P623" s="58"/>
      <c r="Q623" s="58"/>
      <c r="R623" s="58"/>
      <c r="S623" s="58"/>
      <c r="T623" s="58"/>
      <c r="U623" s="58"/>
      <c r="V623" s="58"/>
      <c r="W623" s="58"/>
      <c r="X623" s="58"/>
      <c r="Y623" s="58"/>
      <c r="Z623" s="58"/>
      <c r="AA623" s="58"/>
      <c r="AB623" s="58"/>
      <c r="AC623" s="58"/>
      <c r="AD623" s="58"/>
      <c r="AE623" s="58"/>
      <c r="AF623" s="58"/>
      <c r="AG623" s="58"/>
    </row>
    <row r="624" spans="1:33" ht="15.75" customHeight="1" x14ac:dyDescent="0.2">
      <c r="A624" s="23"/>
      <c r="B624" s="23"/>
      <c r="C624" s="23"/>
      <c r="D624" s="58"/>
      <c r="E624" s="58"/>
      <c r="F624" s="58"/>
      <c r="G624" s="21"/>
      <c r="H624" s="21"/>
      <c r="I624" s="21"/>
      <c r="J624" s="18"/>
      <c r="K624" s="18"/>
      <c r="L624" s="18"/>
      <c r="M624" s="67"/>
      <c r="N624" s="58"/>
      <c r="O624" s="58"/>
      <c r="P624" s="58"/>
      <c r="Q624" s="58"/>
      <c r="R624" s="58"/>
      <c r="S624" s="58"/>
      <c r="T624" s="58"/>
      <c r="U624" s="58"/>
      <c r="V624" s="58"/>
      <c r="W624" s="58"/>
      <c r="X624" s="58"/>
      <c r="Y624" s="58"/>
      <c r="Z624" s="58"/>
      <c r="AA624" s="58"/>
      <c r="AB624" s="58"/>
      <c r="AC624" s="58"/>
      <c r="AD624" s="58"/>
      <c r="AE624" s="58"/>
      <c r="AF624" s="58"/>
      <c r="AG624" s="58"/>
    </row>
    <row r="625" spans="1:33" ht="15.75" customHeight="1" x14ac:dyDescent="0.2">
      <c r="A625" s="23"/>
      <c r="B625" s="23"/>
      <c r="C625" s="23"/>
      <c r="D625" s="58"/>
      <c r="E625" s="58"/>
      <c r="F625" s="58"/>
      <c r="G625" s="21"/>
      <c r="H625" s="21"/>
      <c r="I625" s="21"/>
      <c r="J625" s="18"/>
      <c r="K625" s="18"/>
      <c r="L625" s="18"/>
      <c r="M625" s="67"/>
      <c r="N625" s="58"/>
      <c r="O625" s="58"/>
      <c r="P625" s="58"/>
      <c r="Q625" s="58"/>
      <c r="R625" s="58"/>
      <c r="S625" s="58"/>
      <c r="T625" s="58"/>
      <c r="U625" s="58"/>
      <c r="V625" s="58"/>
      <c r="W625" s="58"/>
      <c r="X625" s="58"/>
      <c r="Y625" s="58"/>
      <c r="Z625" s="58"/>
      <c r="AA625" s="58"/>
      <c r="AB625" s="58"/>
      <c r="AC625" s="58"/>
      <c r="AD625" s="58"/>
      <c r="AE625" s="58"/>
      <c r="AF625" s="58"/>
      <c r="AG625" s="58"/>
    </row>
    <row r="626" spans="1:33" ht="15.75" customHeight="1" x14ac:dyDescent="0.2">
      <c r="A626" s="23"/>
      <c r="B626" s="23"/>
      <c r="C626" s="23"/>
      <c r="D626" s="58"/>
      <c r="E626" s="58"/>
      <c r="F626" s="58"/>
      <c r="G626" s="21"/>
      <c r="H626" s="21"/>
      <c r="I626" s="21"/>
      <c r="J626" s="18"/>
      <c r="K626" s="18"/>
      <c r="L626" s="18"/>
      <c r="M626" s="67"/>
      <c r="N626" s="58"/>
      <c r="O626" s="58"/>
      <c r="P626" s="58"/>
      <c r="Q626" s="58"/>
      <c r="R626" s="58"/>
      <c r="S626" s="58"/>
      <c r="T626" s="58"/>
      <c r="U626" s="58"/>
      <c r="V626" s="58"/>
      <c r="W626" s="58"/>
      <c r="X626" s="58"/>
      <c r="Y626" s="58"/>
      <c r="Z626" s="58"/>
      <c r="AA626" s="58"/>
      <c r="AB626" s="58"/>
      <c r="AC626" s="58"/>
      <c r="AD626" s="58"/>
      <c r="AE626" s="58"/>
      <c r="AF626" s="58"/>
      <c r="AG626" s="58"/>
    </row>
    <row r="627" spans="1:33" ht="15.75" customHeight="1" x14ac:dyDescent="0.2">
      <c r="A627" s="23"/>
      <c r="B627" s="23"/>
      <c r="C627" s="23"/>
      <c r="D627" s="58"/>
      <c r="E627" s="58"/>
      <c r="F627" s="58"/>
      <c r="G627" s="21"/>
      <c r="H627" s="21"/>
      <c r="I627" s="21"/>
      <c r="J627" s="18"/>
      <c r="K627" s="18"/>
      <c r="L627" s="18"/>
      <c r="M627" s="67"/>
      <c r="N627" s="58"/>
      <c r="O627" s="58"/>
      <c r="P627" s="58"/>
      <c r="Q627" s="58"/>
      <c r="R627" s="58"/>
      <c r="S627" s="58"/>
      <c r="T627" s="58"/>
      <c r="U627" s="58"/>
      <c r="V627" s="58"/>
      <c r="W627" s="58"/>
      <c r="X627" s="58"/>
      <c r="Y627" s="58"/>
      <c r="Z627" s="58"/>
      <c r="AA627" s="58"/>
      <c r="AB627" s="58"/>
      <c r="AC627" s="58"/>
      <c r="AD627" s="58"/>
      <c r="AE627" s="58"/>
      <c r="AF627" s="58"/>
      <c r="AG627" s="58"/>
    </row>
    <row r="628" spans="1:33" ht="15.75" customHeight="1" x14ac:dyDescent="0.2">
      <c r="A628" s="23"/>
      <c r="B628" s="23"/>
      <c r="C628" s="23"/>
      <c r="D628" s="58"/>
      <c r="E628" s="58"/>
      <c r="F628" s="58"/>
      <c r="G628" s="21"/>
      <c r="H628" s="21"/>
      <c r="I628" s="21"/>
      <c r="J628" s="18"/>
      <c r="K628" s="18"/>
      <c r="L628" s="18"/>
      <c r="M628" s="67"/>
      <c r="N628" s="58"/>
      <c r="O628" s="58"/>
      <c r="P628" s="58"/>
      <c r="Q628" s="58"/>
      <c r="R628" s="58"/>
      <c r="S628" s="58"/>
      <c r="T628" s="58"/>
      <c r="U628" s="58"/>
      <c r="V628" s="58"/>
      <c r="W628" s="58"/>
      <c r="X628" s="58"/>
      <c r="Y628" s="58"/>
      <c r="Z628" s="58"/>
      <c r="AA628" s="58"/>
      <c r="AB628" s="58"/>
      <c r="AC628" s="58"/>
      <c r="AD628" s="58"/>
      <c r="AE628" s="58"/>
      <c r="AF628" s="58"/>
      <c r="AG628" s="58"/>
    </row>
    <row r="629" spans="1:33" ht="15.75" customHeight="1" x14ac:dyDescent="0.2">
      <c r="A629" s="23"/>
      <c r="B629" s="23"/>
      <c r="C629" s="23"/>
      <c r="D629" s="58"/>
      <c r="E629" s="58"/>
      <c r="F629" s="58"/>
      <c r="G629" s="21"/>
      <c r="H629" s="21"/>
      <c r="I629" s="21"/>
      <c r="J629" s="18"/>
      <c r="K629" s="18"/>
      <c r="L629" s="18"/>
      <c r="M629" s="67"/>
      <c r="N629" s="58"/>
      <c r="O629" s="58"/>
      <c r="P629" s="58"/>
      <c r="Q629" s="58"/>
      <c r="R629" s="58"/>
      <c r="S629" s="58"/>
      <c r="T629" s="58"/>
      <c r="U629" s="58"/>
      <c r="V629" s="58"/>
      <c r="W629" s="58"/>
      <c r="X629" s="58"/>
      <c r="Y629" s="58"/>
      <c r="Z629" s="58"/>
      <c r="AA629" s="58"/>
      <c r="AB629" s="58"/>
      <c r="AC629" s="58"/>
      <c r="AD629" s="58"/>
      <c r="AE629" s="58"/>
      <c r="AF629" s="58"/>
      <c r="AG629" s="58"/>
    </row>
    <row r="630" spans="1:33" ht="15.75" customHeight="1" x14ac:dyDescent="0.2">
      <c r="A630" s="23"/>
      <c r="B630" s="23"/>
      <c r="C630" s="23"/>
      <c r="D630" s="58"/>
      <c r="E630" s="58"/>
      <c r="F630" s="58"/>
      <c r="G630" s="21"/>
      <c r="H630" s="21"/>
      <c r="I630" s="21"/>
      <c r="J630" s="18"/>
      <c r="K630" s="18"/>
      <c r="L630" s="18"/>
      <c r="M630" s="67"/>
      <c r="N630" s="58"/>
      <c r="O630" s="58"/>
      <c r="P630" s="58"/>
      <c r="Q630" s="58"/>
      <c r="R630" s="58"/>
      <c r="S630" s="58"/>
      <c r="T630" s="58"/>
      <c r="U630" s="58"/>
      <c r="V630" s="58"/>
      <c r="W630" s="58"/>
      <c r="X630" s="58"/>
      <c r="Y630" s="58"/>
      <c r="Z630" s="58"/>
      <c r="AA630" s="58"/>
      <c r="AB630" s="58"/>
      <c r="AC630" s="58"/>
      <c r="AD630" s="58"/>
      <c r="AE630" s="58"/>
      <c r="AF630" s="58"/>
      <c r="AG630" s="58"/>
    </row>
    <row r="631" spans="1:33" ht="15.75" customHeight="1" x14ac:dyDescent="0.2">
      <c r="A631" s="23"/>
      <c r="B631" s="23"/>
      <c r="C631" s="23"/>
      <c r="D631" s="58"/>
      <c r="E631" s="58"/>
      <c r="F631" s="58"/>
      <c r="G631" s="21"/>
      <c r="H631" s="21"/>
      <c r="I631" s="21"/>
      <c r="J631" s="18"/>
      <c r="K631" s="18"/>
      <c r="L631" s="18"/>
      <c r="M631" s="67"/>
      <c r="N631" s="58"/>
      <c r="O631" s="58"/>
      <c r="P631" s="58"/>
      <c r="Q631" s="58"/>
      <c r="R631" s="58"/>
      <c r="S631" s="58"/>
      <c r="T631" s="58"/>
      <c r="U631" s="58"/>
      <c r="V631" s="58"/>
      <c r="W631" s="58"/>
      <c r="X631" s="58"/>
      <c r="Y631" s="58"/>
      <c r="Z631" s="58"/>
      <c r="AA631" s="58"/>
      <c r="AB631" s="58"/>
      <c r="AC631" s="58"/>
      <c r="AD631" s="58"/>
      <c r="AE631" s="58"/>
      <c r="AF631" s="58"/>
      <c r="AG631" s="58"/>
    </row>
    <row r="632" spans="1:33" ht="15.75" customHeight="1" x14ac:dyDescent="0.2">
      <c r="A632" s="23"/>
      <c r="B632" s="23"/>
      <c r="C632" s="23"/>
      <c r="D632" s="58"/>
      <c r="E632" s="58"/>
      <c r="F632" s="58"/>
      <c r="G632" s="21"/>
      <c r="H632" s="21"/>
      <c r="I632" s="21"/>
      <c r="J632" s="18"/>
      <c r="K632" s="18"/>
      <c r="L632" s="18"/>
      <c r="M632" s="67"/>
      <c r="N632" s="58"/>
      <c r="O632" s="58"/>
      <c r="P632" s="58"/>
      <c r="Q632" s="58"/>
      <c r="R632" s="58"/>
      <c r="S632" s="58"/>
      <c r="T632" s="58"/>
      <c r="U632" s="58"/>
      <c r="V632" s="58"/>
      <c r="W632" s="58"/>
      <c r="X632" s="58"/>
      <c r="Y632" s="58"/>
      <c r="Z632" s="58"/>
      <c r="AA632" s="58"/>
      <c r="AB632" s="58"/>
      <c r="AC632" s="58"/>
      <c r="AD632" s="58"/>
      <c r="AE632" s="58"/>
      <c r="AF632" s="58"/>
      <c r="AG632" s="58"/>
    </row>
    <row r="633" spans="1:33" ht="15.75" customHeight="1" x14ac:dyDescent="0.2">
      <c r="A633" s="23"/>
      <c r="B633" s="23"/>
      <c r="C633" s="23"/>
      <c r="D633" s="58"/>
      <c r="E633" s="58"/>
      <c r="F633" s="58"/>
      <c r="G633" s="21"/>
      <c r="H633" s="21"/>
      <c r="I633" s="21"/>
      <c r="J633" s="18"/>
      <c r="K633" s="18"/>
      <c r="L633" s="18"/>
      <c r="M633" s="67"/>
      <c r="N633" s="58"/>
      <c r="O633" s="58"/>
      <c r="P633" s="58"/>
      <c r="Q633" s="58"/>
      <c r="R633" s="58"/>
      <c r="S633" s="58"/>
      <c r="T633" s="58"/>
      <c r="U633" s="58"/>
      <c r="V633" s="58"/>
      <c r="W633" s="58"/>
      <c r="X633" s="58"/>
      <c r="Y633" s="58"/>
      <c r="Z633" s="58"/>
      <c r="AA633" s="58"/>
      <c r="AB633" s="58"/>
      <c r="AC633" s="58"/>
      <c r="AD633" s="58"/>
      <c r="AE633" s="58"/>
      <c r="AF633" s="58"/>
      <c r="AG633" s="58"/>
    </row>
    <row r="634" spans="1:33" ht="15.75" customHeight="1" x14ac:dyDescent="0.2">
      <c r="A634" s="23"/>
      <c r="B634" s="23"/>
      <c r="C634" s="23"/>
      <c r="D634" s="58"/>
      <c r="E634" s="58"/>
      <c r="F634" s="58"/>
      <c r="G634" s="21"/>
      <c r="H634" s="21"/>
      <c r="I634" s="21"/>
      <c r="J634" s="18"/>
      <c r="K634" s="18"/>
      <c r="L634" s="18"/>
      <c r="M634" s="67"/>
      <c r="N634" s="58"/>
      <c r="O634" s="58"/>
      <c r="P634" s="58"/>
      <c r="Q634" s="58"/>
      <c r="R634" s="58"/>
      <c r="S634" s="58"/>
      <c r="T634" s="58"/>
      <c r="U634" s="58"/>
      <c r="V634" s="58"/>
      <c r="W634" s="58"/>
      <c r="X634" s="58"/>
      <c r="Y634" s="58"/>
      <c r="Z634" s="58"/>
      <c r="AA634" s="58"/>
      <c r="AB634" s="58"/>
      <c r="AC634" s="58"/>
      <c r="AD634" s="58"/>
      <c r="AE634" s="58"/>
      <c r="AF634" s="58"/>
      <c r="AG634" s="58"/>
    </row>
    <row r="635" spans="1:33" ht="15.75" customHeight="1" x14ac:dyDescent="0.2">
      <c r="A635" s="23"/>
      <c r="B635" s="23"/>
      <c r="C635" s="23"/>
      <c r="D635" s="58"/>
      <c r="E635" s="58"/>
      <c r="F635" s="58"/>
      <c r="G635" s="21"/>
      <c r="H635" s="21"/>
      <c r="I635" s="21"/>
      <c r="J635" s="18"/>
      <c r="K635" s="18"/>
      <c r="L635" s="18"/>
      <c r="M635" s="67"/>
      <c r="N635" s="58"/>
      <c r="O635" s="58"/>
      <c r="P635" s="58"/>
      <c r="Q635" s="58"/>
      <c r="R635" s="58"/>
      <c r="S635" s="58"/>
      <c r="T635" s="58"/>
      <c r="U635" s="58"/>
      <c r="V635" s="58"/>
      <c r="W635" s="58"/>
      <c r="X635" s="58"/>
      <c r="Y635" s="58"/>
      <c r="Z635" s="58"/>
      <c r="AA635" s="58"/>
      <c r="AB635" s="58"/>
      <c r="AC635" s="58"/>
      <c r="AD635" s="58"/>
      <c r="AE635" s="58"/>
      <c r="AF635" s="58"/>
      <c r="AG635" s="58"/>
    </row>
    <row r="636" spans="1:33" ht="15.75" customHeight="1" x14ac:dyDescent="0.2">
      <c r="A636" s="23"/>
      <c r="B636" s="23"/>
      <c r="C636" s="23"/>
      <c r="D636" s="58"/>
      <c r="E636" s="58"/>
      <c r="F636" s="58"/>
      <c r="G636" s="21"/>
      <c r="H636" s="21"/>
      <c r="I636" s="21"/>
      <c r="J636" s="18"/>
      <c r="K636" s="18"/>
      <c r="L636" s="18"/>
      <c r="M636" s="67"/>
      <c r="N636" s="58"/>
      <c r="O636" s="58"/>
      <c r="P636" s="58"/>
      <c r="Q636" s="58"/>
      <c r="R636" s="58"/>
      <c r="S636" s="58"/>
      <c r="T636" s="58"/>
      <c r="U636" s="58"/>
      <c r="V636" s="58"/>
      <c r="W636" s="58"/>
      <c r="X636" s="58"/>
      <c r="Y636" s="58"/>
      <c r="Z636" s="58"/>
      <c r="AA636" s="58"/>
      <c r="AB636" s="58"/>
      <c r="AC636" s="58"/>
      <c r="AD636" s="58"/>
      <c r="AE636" s="58"/>
      <c r="AF636" s="58"/>
      <c r="AG636" s="58"/>
    </row>
    <row r="637" spans="1:33" ht="15.75" customHeight="1" x14ac:dyDescent="0.2">
      <c r="A637" s="23"/>
      <c r="B637" s="23"/>
      <c r="C637" s="23"/>
      <c r="D637" s="58"/>
      <c r="E637" s="58"/>
      <c r="F637" s="58"/>
      <c r="G637" s="21"/>
      <c r="H637" s="21"/>
      <c r="I637" s="21"/>
      <c r="J637" s="18"/>
      <c r="K637" s="18"/>
      <c r="L637" s="18"/>
      <c r="M637" s="67"/>
      <c r="N637" s="58"/>
      <c r="O637" s="58"/>
      <c r="P637" s="58"/>
      <c r="Q637" s="58"/>
      <c r="R637" s="58"/>
      <c r="S637" s="58"/>
      <c r="T637" s="58"/>
      <c r="U637" s="58"/>
      <c r="V637" s="58"/>
      <c r="W637" s="58"/>
      <c r="X637" s="58"/>
      <c r="Y637" s="58"/>
      <c r="Z637" s="58"/>
      <c r="AA637" s="58"/>
      <c r="AB637" s="58"/>
      <c r="AC637" s="58"/>
      <c r="AD637" s="58"/>
      <c r="AE637" s="58"/>
      <c r="AF637" s="58"/>
      <c r="AG637" s="58"/>
    </row>
    <row r="638" spans="1:33" ht="15.75" customHeight="1" x14ac:dyDescent="0.2">
      <c r="A638" s="23"/>
      <c r="B638" s="23"/>
      <c r="C638" s="23"/>
      <c r="D638" s="58"/>
      <c r="E638" s="58"/>
      <c r="F638" s="58"/>
      <c r="G638" s="21"/>
      <c r="H638" s="21"/>
      <c r="I638" s="21"/>
      <c r="J638" s="18"/>
      <c r="K638" s="18"/>
      <c r="L638" s="18"/>
      <c r="M638" s="67"/>
      <c r="N638" s="58"/>
      <c r="O638" s="58"/>
      <c r="P638" s="58"/>
      <c r="Q638" s="58"/>
      <c r="R638" s="58"/>
      <c r="S638" s="58"/>
      <c r="T638" s="58"/>
      <c r="U638" s="58"/>
      <c r="V638" s="58"/>
      <c r="W638" s="58"/>
      <c r="X638" s="58"/>
      <c r="Y638" s="58"/>
      <c r="Z638" s="58"/>
      <c r="AA638" s="58"/>
      <c r="AB638" s="58"/>
      <c r="AC638" s="58"/>
      <c r="AD638" s="58"/>
      <c r="AE638" s="58"/>
      <c r="AF638" s="58"/>
      <c r="AG638" s="58"/>
    </row>
    <row r="639" spans="1:33" ht="15.75" customHeight="1" x14ac:dyDescent="0.2">
      <c r="A639" s="23"/>
      <c r="B639" s="23"/>
      <c r="C639" s="23"/>
      <c r="D639" s="58"/>
      <c r="E639" s="58"/>
      <c r="F639" s="58"/>
      <c r="G639" s="21"/>
      <c r="H639" s="21"/>
      <c r="I639" s="21"/>
      <c r="J639" s="18"/>
      <c r="K639" s="18"/>
      <c r="L639" s="18"/>
      <c r="M639" s="67"/>
      <c r="N639" s="58"/>
      <c r="O639" s="58"/>
      <c r="P639" s="58"/>
      <c r="Q639" s="58"/>
      <c r="R639" s="58"/>
      <c r="S639" s="58"/>
      <c r="T639" s="58"/>
      <c r="U639" s="58"/>
      <c r="V639" s="58"/>
      <c r="W639" s="58"/>
      <c r="X639" s="58"/>
      <c r="Y639" s="58"/>
      <c r="Z639" s="58"/>
      <c r="AA639" s="58"/>
      <c r="AB639" s="58"/>
      <c r="AC639" s="58"/>
      <c r="AD639" s="58"/>
      <c r="AE639" s="58"/>
      <c r="AF639" s="58"/>
      <c r="AG639" s="58"/>
    </row>
    <row r="640" spans="1:33" ht="15.75" customHeight="1" x14ac:dyDescent="0.2">
      <c r="A640" s="23"/>
      <c r="B640" s="23"/>
      <c r="C640" s="23"/>
      <c r="D640" s="58"/>
      <c r="E640" s="58"/>
      <c r="F640" s="58"/>
      <c r="G640" s="21"/>
      <c r="H640" s="21"/>
      <c r="I640" s="21"/>
      <c r="J640" s="18"/>
      <c r="K640" s="18"/>
      <c r="L640" s="18"/>
      <c r="M640" s="67"/>
      <c r="N640" s="58"/>
      <c r="O640" s="58"/>
      <c r="P640" s="58"/>
      <c r="Q640" s="58"/>
      <c r="R640" s="58"/>
      <c r="S640" s="58"/>
      <c r="T640" s="58"/>
      <c r="U640" s="58"/>
      <c r="V640" s="58"/>
      <c r="W640" s="58"/>
      <c r="X640" s="58"/>
      <c r="Y640" s="58"/>
      <c r="Z640" s="58"/>
      <c r="AA640" s="58"/>
      <c r="AB640" s="58"/>
      <c r="AC640" s="58"/>
      <c r="AD640" s="58"/>
      <c r="AE640" s="58"/>
      <c r="AF640" s="58"/>
      <c r="AG640" s="58"/>
    </row>
    <row r="641" spans="1:33" ht="15.75" customHeight="1" x14ac:dyDescent="0.2">
      <c r="A641" s="23"/>
      <c r="B641" s="23"/>
      <c r="C641" s="23"/>
      <c r="D641" s="58"/>
      <c r="E641" s="58"/>
      <c r="F641" s="58"/>
      <c r="G641" s="21"/>
      <c r="H641" s="21"/>
      <c r="I641" s="21"/>
      <c r="J641" s="18"/>
      <c r="K641" s="18"/>
      <c r="L641" s="18"/>
      <c r="M641" s="67"/>
      <c r="N641" s="58"/>
      <c r="O641" s="58"/>
      <c r="P641" s="58"/>
      <c r="Q641" s="58"/>
      <c r="R641" s="58"/>
      <c r="S641" s="58"/>
      <c r="T641" s="58"/>
      <c r="U641" s="58"/>
      <c r="V641" s="58"/>
      <c r="W641" s="58"/>
      <c r="X641" s="58"/>
      <c r="Y641" s="58"/>
      <c r="Z641" s="58"/>
      <c r="AA641" s="58"/>
      <c r="AB641" s="58"/>
      <c r="AC641" s="58"/>
      <c r="AD641" s="58"/>
      <c r="AE641" s="58"/>
      <c r="AF641" s="58"/>
      <c r="AG641" s="58"/>
    </row>
    <row r="642" spans="1:33" ht="15.75" customHeight="1" x14ac:dyDescent="0.2">
      <c r="A642" s="23"/>
      <c r="B642" s="23"/>
      <c r="C642" s="23"/>
      <c r="D642" s="58"/>
      <c r="E642" s="58"/>
      <c r="F642" s="58"/>
      <c r="G642" s="21"/>
      <c r="H642" s="21"/>
      <c r="I642" s="21"/>
      <c r="J642" s="18"/>
      <c r="K642" s="18"/>
      <c r="L642" s="18"/>
      <c r="M642" s="67"/>
      <c r="N642" s="58"/>
      <c r="O642" s="58"/>
      <c r="P642" s="58"/>
      <c r="Q642" s="58"/>
      <c r="R642" s="58"/>
      <c r="S642" s="58"/>
      <c r="T642" s="58"/>
      <c r="U642" s="58"/>
      <c r="V642" s="58"/>
      <c r="W642" s="58"/>
      <c r="X642" s="58"/>
      <c r="Y642" s="58"/>
      <c r="Z642" s="58"/>
      <c r="AA642" s="58"/>
      <c r="AB642" s="58"/>
      <c r="AC642" s="58"/>
      <c r="AD642" s="58"/>
      <c r="AE642" s="58"/>
      <c r="AF642" s="58"/>
      <c r="AG642" s="58"/>
    </row>
    <row r="643" spans="1:33" ht="15.75" customHeight="1" x14ac:dyDescent="0.2">
      <c r="A643" s="23"/>
      <c r="B643" s="23"/>
      <c r="C643" s="23"/>
      <c r="D643" s="58"/>
      <c r="E643" s="58"/>
      <c r="F643" s="58"/>
      <c r="G643" s="21"/>
      <c r="H643" s="21"/>
      <c r="I643" s="21"/>
      <c r="J643" s="18"/>
      <c r="K643" s="18"/>
      <c r="L643" s="18"/>
      <c r="M643" s="67"/>
      <c r="N643" s="58"/>
      <c r="O643" s="58"/>
      <c r="P643" s="58"/>
      <c r="Q643" s="58"/>
      <c r="R643" s="58"/>
      <c r="S643" s="58"/>
      <c r="T643" s="58"/>
      <c r="U643" s="58"/>
      <c r="V643" s="58"/>
      <c r="W643" s="58"/>
      <c r="X643" s="58"/>
      <c r="Y643" s="58"/>
      <c r="Z643" s="58"/>
      <c r="AA643" s="58"/>
      <c r="AB643" s="58"/>
      <c r="AC643" s="58"/>
      <c r="AD643" s="58"/>
      <c r="AE643" s="58"/>
      <c r="AF643" s="58"/>
      <c r="AG643" s="58"/>
    </row>
    <row r="644" spans="1:33" ht="15.75" customHeight="1" x14ac:dyDescent="0.2">
      <c r="A644" s="23"/>
      <c r="B644" s="23"/>
      <c r="C644" s="23"/>
      <c r="D644" s="58"/>
      <c r="E644" s="58"/>
      <c r="F644" s="58"/>
      <c r="G644" s="21"/>
      <c r="H644" s="21"/>
      <c r="I644" s="21"/>
      <c r="J644" s="18"/>
      <c r="K644" s="18"/>
      <c r="L644" s="18"/>
      <c r="M644" s="67"/>
      <c r="N644" s="58"/>
      <c r="O644" s="58"/>
      <c r="P644" s="58"/>
      <c r="Q644" s="58"/>
      <c r="R644" s="58"/>
      <c r="S644" s="58"/>
      <c r="T644" s="58"/>
      <c r="U644" s="58"/>
      <c r="V644" s="58"/>
      <c r="W644" s="58"/>
      <c r="X644" s="58"/>
      <c r="Y644" s="58"/>
      <c r="Z644" s="58"/>
      <c r="AA644" s="58"/>
      <c r="AB644" s="58"/>
      <c r="AC644" s="58"/>
      <c r="AD644" s="58"/>
      <c r="AE644" s="58"/>
      <c r="AF644" s="58"/>
      <c r="AG644" s="58"/>
    </row>
    <row r="645" spans="1:33" ht="15.75" customHeight="1" x14ac:dyDescent="0.2">
      <c r="A645" s="23"/>
      <c r="B645" s="23"/>
      <c r="C645" s="23"/>
      <c r="D645" s="58"/>
      <c r="E645" s="58"/>
      <c r="F645" s="58"/>
      <c r="G645" s="21"/>
      <c r="H645" s="21"/>
      <c r="I645" s="21"/>
      <c r="J645" s="18"/>
      <c r="K645" s="18"/>
      <c r="L645" s="18"/>
      <c r="M645" s="67"/>
      <c r="N645" s="58"/>
      <c r="O645" s="58"/>
      <c r="P645" s="58"/>
      <c r="Q645" s="58"/>
      <c r="R645" s="58"/>
      <c r="S645" s="58"/>
      <c r="T645" s="58"/>
      <c r="U645" s="58"/>
      <c r="V645" s="58"/>
      <c r="W645" s="58"/>
      <c r="X645" s="58"/>
      <c r="Y645" s="58"/>
      <c r="Z645" s="58"/>
      <c r="AA645" s="58"/>
      <c r="AB645" s="58"/>
      <c r="AC645" s="58"/>
      <c r="AD645" s="58"/>
      <c r="AE645" s="58"/>
      <c r="AF645" s="58"/>
      <c r="AG645" s="58"/>
    </row>
    <row r="646" spans="1:33" ht="15.75" customHeight="1" x14ac:dyDescent="0.2">
      <c r="A646" s="23"/>
      <c r="B646" s="23"/>
      <c r="C646" s="23"/>
      <c r="D646" s="58"/>
      <c r="E646" s="58"/>
      <c r="F646" s="58"/>
      <c r="G646" s="21"/>
      <c r="H646" s="21"/>
      <c r="I646" s="21"/>
      <c r="J646" s="18"/>
      <c r="K646" s="18"/>
      <c r="L646" s="18"/>
      <c r="M646" s="67"/>
      <c r="N646" s="58"/>
      <c r="O646" s="58"/>
      <c r="P646" s="58"/>
      <c r="Q646" s="58"/>
      <c r="R646" s="58"/>
      <c r="S646" s="58"/>
      <c r="T646" s="58"/>
      <c r="U646" s="58"/>
      <c r="V646" s="58"/>
      <c r="W646" s="58"/>
      <c r="X646" s="58"/>
      <c r="Y646" s="58"/>
      <c r="Z646" s="58"/>
      <c r="AA646" s="58"/>
      <c r="AB646" s="58"/>
      <c r="AC646" s="58"/>
      <c r="AD646" s="58"/>
      <c r="AE646" s="58"/>
      <c r="AF646" s="58"/>
      <c r="AG646" s="58"/>
    </row>
    <row r="647" spans="1:33" ht="15.75" customHeight="1" x14ac:dyDescent="0.2">
      <c r="A647" s="23"/>
      <c r="B647" s="23"/>
      <c r="C647" s="23"/>
      <c r="D647" s="58"/>
      <c r="E647" s="58"/>
      <c r="F647" s="58"/>
      <c r="G647" s="21"/>
      <c r="H647" s="21"/>
      <c r="I647" s="21"/>
      <c r="J647" s="18"/>
      <c r="K647" s="18"/>
      <c r="L647" s="18"/>
      <c r="M647" s="67"/>
      <c r="N647" s="58"/>
      <c r="O647" s="58"/>
      <c r="P647" s="58"/>
      <c r="Q647" s="58"/>
      <c r="R647" s="58"/>
      <c r="S647" s="58"/>
      <c r="T647" s="58"/>
      <c r="U647" s="58"/>
      <c r="V647" s="58"/>
      <c r="W647" s="58"/>
      <c r="X647" s="58"/>
      <c r="Y647" s="58"/>
      <c r="Z647" s="58"/>
      <c r="AA647" s="58"/>
      <c r="AB647" s="58"/>
      <c r="AC647" s="58"/>
      <c r="AD647" s="58"/>
      <c r="AE647" s="58"/>
      <c r="AF647" s="58"/>
      <c r="AG647" s="58"/>
    </row>
    <row r="648" spans="1:33" ht="15.75" customHeight="1" x14ac:dyDescent="0.2">
      <c r="A648" s="23"/>
      <c r="B648" s="23"/>
      <c r="C648" s="23"/>
      <c r="D648" s="58"/>
      <c r="E648" s="58"/>
      <c r="F648" s="58"/>
      <c r="G648" s="21"/>
      <c r="H648" s="21"/>
      <c r="I648" s="21"/>
      <c r="J648" s="18"/>
      <c r="K648" s="18"/>
      <c r="L648" s="18"/>
      <c r="M648" s="67"/>
      <c r="N648" s="58"/>
      <c r="O648" s="58"/>
      <c r="P648" s="58"/>
      <c r="Q648" s="58"/>
      <c r="R648" s="58"/>
      <c r="S648" s="58"/>
      <c r="T648" s="58"/>
      <c r="U648" s="58"/>
      <c r="V648" s="58"/>
      <c r="W648" s="58"/>
      <c r="X648" s="58"/>
      <c r="Y648" s="58"/>
      <c r="Z648" s="58"/>
      <c r="AA648" s="58"/>
      <c r="AB648" s="58"/>
      <c r="AC648" s="58"/>
      <c r="AD648" s="58"/>
      <c r="AE648" s="58"/>
      <c r="AF648" s="58"/>
      <c r="AG648" s="58"/>
    </row>
    <row r="649" spans="1:33" ht="15.75" customHeight="1" x14ac:dyDescent="0.2">
      <c r="A649" s="23"/>
      <c r="B649" s="23"/>
      <c r="C649" s="23"/>
      <c r="D649" s="58"/>
      <c r="E649" s="58"/>
      <c r="F649" s="58"/>
      <c r="G649" s="21"/>
      <c r="H649" s="21"/>
      <c r="I649" s="21"/>
      <c r="J649" s="18"/>
      <c r="K649" s="18"/>
      <c r="L649" s="18"/>
      <c r="M649" s="67"/>
      <c r="N649" s="58"/>
      <c r="O649" s="58"/>
      <c r="P649" s="58"/>
      <c r="Q649" s="58"/>
      <c r="R649" s="58"/>
      <c r="S649" s="58"/>
      <c r="T649" s="58"/>
      <c r="U649" s="58"/>
      <c r="V649" s="58"/>
      <c r="W649" s="58"/>
      <c r="X649" s="58"/>
      <c r="Y649" s="58"/>
      <c r="Z649" s="58"/>
      <c r="AA649" s="58"/>
      <c r="AB649" s="58"/>
      <c r="AC649" s="58"/>
      <c r="AD649" s="58"/>
      <c r="AE649" s="58"/>
      <c r="AF649" s="58"/>
      <c r="AG649" s="58"/>
    </row>
    <row r="650" spans="1:33" ht="15.75" customHeight="1" x14ac:dyDescent="0.2">
      <c r="A650" s="23"/>
      <c r="B650" s="23"/>
      <c r="C650" s="23"/>
      <c r="D650" s="58"/>
      <c r="E650" s="58"/>
      <c r="F650" s="58"/>
      <c r="G650" s="21"/>
      <c r="H650" s="21"/>
      <c r="I650" s="21"/>
      <c r="J650" s="18"/>
      <c r="K650" s="18"/>
      <c r="L650" s="18"/>
      <c r="M650" s="67"/>
      <c r="N650" s="58"/>
      <c r="O650" s="58"/>
      <c r="P650" s="58"/>
      <c r="Q650" s="58"/>
      <c r="R650" s="58"/>
      <c r="S650" s="58"/>
      <c r="T650" s="58"/>
      <c r="U650" s="58"/>
      <c r="V650" s="58"/>
      <c r="W650" s="58"/>
      <c r="X650" s="58"/>
      <c r="Y650" s="58"/>
      <c r="Z650" s="58"/>
      <c r="AA650" s="58"/>
      <c r="AB650" s="58"/>
      <c r="AC650" s="58"/>
      <c r="AD650" s="58"/>
      <c r="AE650" s="58"/>
      <c r="AF650" s="58"/>
      <c r="AG650" s="58"/>
    </row>
    <row r="651" spans="1:33" ht="15.75" customHeight="1" x14ac:dyDescent="0.2">
      <c r="A651" s="23"/>
      <c r="B651" s="23"/>
      <c r="C651" s="23"/>
      <c r="D651" s="58"/>
      <c r="E651" s="58"/>
      <c r="F651" s="58"/>
      <c r="G651" s="21"/>
      <c r="H651" s="21"/>
      <c r="I651" s="21"/>
      <c r="J651" s="18"/>
      <c r="K651" s="18"/>
      <c r="L651" s="18"/>
      <c r="M651" s="67"/>
      <c r="N651" s="58"/>
      <c r="O651" s="58"/>
      <c r="P651" s="58"/>
      <c r="Q651" s="58"/>
      <c r="R651" s="58"/>
      <c r="S651" s="58"/>
      <c r="T651" s="58"/>
      <c r="U651" s="58"/>
      <c r="V651" s="58"/>
      <c r="W651" s="58"/>
      <c r="X651" s="58"/>
      <c r="Y651" s="58"/>
      <c r="Z651" s="58"/>
      <c r="AA651" s="58"/>
      <c r="AB651" s="58"/>
      <c r="AC651" s="58"/>
      <c r="AD651" s="58"/>
      <c r="AE651" s="58"/>
      <c r="AF651" s="58"/>
      <c r="AG651" s="58"/>
    </row>
    <row r="652" spans="1:33" ht="15.75" customHeight="1" x14ac:dyDescent="0.2">
      <c r="A652" s="23"/>
      <c r="B652" s="23"/>
      <c r="C652" s="23"/>
      <c r="D652" s="58"/>
      <c r="E652" s="58"/>
      <c r="F652" s="58"/>
      <c r="G652" s="21"/>
      <c r="H652" s="21"/>
      <c r="I652" s="21"/>
      <c r="J652" s="18"/>
      <c r="K652" s="18"/>
      <c r="L652" s="18"/>
      <c r="M652" s="67"/>
      <c r="N652" s="58"/>
      <c r="O652" s="58"/>
      <c r="P652" s="58"/>
      <c r="Q652" s="58"/>
      <c r="R652" s="58"/>
      <c r="S652" s="58"/>
      <c r="T652" s="58"/>
      <c r="U652" s="58"/>
      <c r="V652" s="58"/>
      <c r="W652" s="58"/>
      <c r="X652" s="58"/>
      <c r="Y652" s="58"/>
      <c r="Z652" s="58"/>
      <c r="AA652" s="58"/>
      <c r="AB652" s="58"/>
      <c r="AC652" s="58"/>
      <c r="AD652" s="58"/>
      <c r="AE652" s="58"/>
      <c r="AF652" s="58"/>
      <c r="AG652" s="58"/>
    </row>
    <row r="653" spans="1:33" ht="15.75" customHeight="1" x14ac:dyDescent="0.2">
      <c r="A653" s="23"/>
      <c r="B653" s="23"/>
      <c r="C653" s="23"/>
      <c r="D653" s="58"/>
      <c r="E653" s="58"/>
      <c r="F653" s="58"/>
      <c r="G653" s="21"/>
      <c r="H653" s="21"/>
      <c r="I653" s="21"/>
      <c r="J653" s="18"/>
      <c r="K653" s="18"/>
      <c r="L653" s="18"/>
      <c r="M653" s="67"/>
      <c r="N653" s="58"/>
      <c r="O653" s="58"/>
      <c r="P653" s="58"/>
      <c r="Q653" s="58"/>
      <c r="R653" s="58"/>
      <c r="S653" s="58"/>
      <c r="T653" s="58"/>
      <c r="U653" s="58"/>
      <c r="V653" s="58"/>
      <c r="W653" s="58"/>
      <c r="X653" s="58"/>
      <c r="Y653" s="58"/>
      <c r="Z653" s="58"/>
      <c r="AA653" s="58"/>
      <c r="AB653" s="58"/>
      <c r="AC653" s="58"/>
      <c r="AD653" s="58"/>
      <c r="AE653" s="58"/>
      <c r="AF653" s="58"/>
      <c r="AG653" s="58"/>
    </row>
    <row r="654" spans="1:33" ht="15.75" customHeight="1" x14ac:dyDescent="0.2">
      <c r="A654" s="23"/>
      <c r="B654" s="23"/>
      <c r="C654" s="23"/>
      <c r="D654" s="58"/>
      <c r="E654" s="58"/>
      <c r="F654" s="58"/>
      <c r="G654" s="21"/>
      <c r="H654" s="21"/>
      <c r="I654" s="21"/>
      <c r="J654" s="18"/>
      <c r="K654" s="18"/>
      <c r="L654" s="18"/>
      <c r="M654" s="67"/>
      <c r="N654" s="58"/>
      <c r="O654" s="58"/>
      <c r="P654" s="58"/>
      <c r="Q654" s="58"/>
      <c r="R654" s="58"/>
      <c r="S654" s="58"/>
      <c r="T654" s="58"/>
      <c r="U654" s="58"/>
      <c r="V654" s="58"/>
      <c r="W654" s="58"/>
      <c r="X654" s="58"/>
      <c r="Y654" s="58"/>
      <c r="Z654" s="58"/>
      <c r="AA654" s="58"/>
      <c r="AB654" s="58"/>
      <c r="AC654" s="58"/>
      <c r="AD654" s="58"/>
      <c r="AE654" s="58"/>
      <c r="AF654" s="58"/>
      <c r="AG654" s="58"/>
    </row>
    <row r="655" spans="1:33" ht="15.75" customHeight="1" x14ac:dyDescent="0.2">
      <c r="A655" s="23"/>
      <c r="B655" s="23"/>
      <c r="C655" s="23"/>
      <c r="D655" s="58"/>
      <c r="E655" s="58"/>
      <c r="F655" s="58"/>
      <c r="G655" s="21"/>
      <c r="H655" s="21"/>
      <c r="I655" s="21"/>
      <c r="J655" s="18"/>
      <c r="K655" s="18"/>
      <c r="L655" s="18"/>
      <c r="M655" s="67"/>
      <c r="N655" s="58"/>
      <c r="O655" s="58"/>
      <c r="P655" s="58"/>
      <c r="Q655" s="58"/>
      <c r="R655" s="58"/>
      <c r="S655" s="58"/>
      <c r="T655" s="58"/>
      <c r="U655" s="58"/>
      <c r="V655" s="58"/>
      <c r="W655" s="58"/>
      <c r="X655" s="58"/>
      <c r="Y655" s="58"/>
      <c r="Z655" s="58"/>
      <c r="AA655" s="58"/>
      <c r="AB655" s="58"/>
      <c r="AC655" s="58"/>
      <c r="AD655" s="58"/>
      <c r="AE655" s="58"/>
      <c r="AF655" s="58"/>
      <c r="AG655" s="58"/>
    </row>
    <row r="656" spans="1:33" ht="15.75" customHeight="1" x14ac:dyDescent="0.2">
      <c r="A656" s="23"/>
      <c r="B656" s="23"/>
      <c r="C656" s="23"/>
      <c r="D656" s="58"/>
      <c r="E656" s="58"/>
      <c r="F656" s="58"/>
      <c r="G656" s="21"/>
      <c r="H656" s="21"/>
      <c r="I656" s="21"/>
      <c r="J656" s="18"/>
      <c r="K656" s="18"/>
      <c r="L656" s="18"/>
      <c r="M656" s="67"/>
      <c r="N656" s="58"/>
      <c r="O656" s="58"/>
      <c r="P656" s="58"/>
      <c r="Q656" s="58"/>
      <c r="R656" s="58"/>
      <c r="S656" s="58"/>
      <c r="T656" s="58"/>
      <c r="U656" s="58"/>
      <c r="V656" s="58"/>
      <c r="W656" s="58"/>
      <c r="X656" s="58"/>
      <c r="Y656" s="58"/>
      <c r="Z656" s="58"/>
      <c r="AA656" s="58"/>
      <c r="AB656" s="58"/>
      <c r="AC656" s="58"/>
      <c r="AD656" s="58"/>
      <c r="AE656" s="58"/>
      <c r="AF656" s="58"/>
      <c r="AG656" s="58"/>
    </row>
    <row r="657" spans="1:33" ht="15.75" customHeight="1" x14ac:dyDescent="0.2">
      <c r="A657" s="23"/>
      <c r="B657" s="23"/>
      <c r="C657" s="23"/>
      <c r="D657" s="58"/>
      <c r="E657" s="58"/>
      <c r="F657" s="58"/>
      <c r="G657" s="21"/>
      <c r="H657" s="21"/>
      <c r="I657" s="21"/>
      <c r="J657" s="18"/>
      <c r="K657" s="18"/>
      <c r="L657" s="18"/>
      <c r="M657" s="67"/>
      <c r="N657" s="58"/>
      <c r="O657" s="58"/>
      <c r="P657" s="58"/>
      <c r="Q657" s="58"/>
      <c r="R657" s="58"/>
      <c r="S657" s="58"/>
      <c r="T657" s="58"/>
      <c r="U657" s="58"/>
      <c r="V657" s="58"/>
      <c r="W657" s="58"/>
      <c r="X657" s="58"/>
      <c r="Y657" s="58"/>
      <c r="Z657" s="58"/>
      <c r="AA657" s="58"/>
      <c r="AB657" s="58"/>
      <c r="AC657" s="58"/>
      <c r="AD657" s="58"/>
      <c r="AE657" s="58"/>
      <c r="AF657" s="58"/>
      <c r="AG657" s="58"/>
    </row>
    <row r="658" spans="1:33" ht="15.75" customHeight="1" x14ac:dyDescent="0.2">
      <c r="A658" s="23"/>
      <c r="B658" s="23"/>
      <c r="C658" s="23"/>
      <c r="D658" s="58"/>
      <c r="E658" s="58"/>
      <c r="F658" s="58"/>
      <c r="G658" s="21"/>
      <c r="H658" s="21"/>
      <c r="I658" s="21"/>
      <c r="J658" s="18"/>
      <c r="K658" s="18"/>
      <c r="L658" s="18"/>
      <c r="M658" s="67"/>
      <c r="N658" s="58"/>
      <c r="O658" s="58"/>
      <c r="P658" s="58"/>
      <c r="Q658" s="58"/>
      <c r="R658" s="58"/>
      <c r="S658" s="58"/>
      <c r="T658" s="58"/>
      <c r="U658" s="58"/>
      <c r="V658" s="58"/>
      <c r="W658" s="58"/>
      <c r="X658" s="58"/>
      <c r="Y658" s="58"/>
      <c r="Z658" s="58"/>
      <c r="AA658" s="58"/>
      <c r="AB658" s="58"/>
      <c r="AC658" s="58"/>
      <c r="AD658" s="58"/>
      <c r="AE658" s="58"/>
      <c r="AF658" s="58"/>
      <c r="AG658" s="58"/>
    </row>
    <row r="659" spans="1:33" ht="15.75" customHeight="1" x14ac:dyDescent="0.2">
      <c r="A659" s="23"/>
      <c r="B659" s="23"/>
      <c r="C659" s="23"/>
      <c r="D659" s="58"/>
      <c r="E659" s="58"/>
      <c r="F659" s="58"/>
      <c r="G659" s="21"/>
      <c r="H659" s="21"/>
      <c r="I659" s="21"/>
      <c r="J659" s="18"/>
      <c r="K659" s="18"/>
      <c r="L659" s="18"/>
      <c r="M659" s="67"/>
      <c r="N659" s="58"/>
      <c r="O659" s="58"/>
      <c r="P659" s="58"/>
      <c r="Q659" s="58"/>
      <c r="R659" s="58"/>
      <c r="S659" s="58"/>
      <c r="T659" s="58"/>
      <c r="U659" s="58"/>
      <c r="V659" s="58"/>
      <c r="W659" s="58"/>
      <c r="X659" s="58"/>
      <c r="Y659" s="58"/>
      <c r="Z659" s="58"/>
      <c r="AA659" s="58"/>
      <c r="AB659" s="58"/>
      <c r="AC659" s="58"/>
      <c r="AD659" s="58"/>
      <c r="AE659" s="58"/>
      <c r="AF659" s="58"/>
      <c r="AG659" s="58"/>
    </row>
    <row r="660" spans="1:33" ht="15.75" customHeight="1" x14ac:dyDescent="0.2">
      <c r="A660" s="23"/>
      <c r="B660" s="23"/>
      <c r="C660" s="23"/>
      <c r="D660" s="58"/>
      <c r="E660" s="58"/>
      <c r="F660" s="58"/>
      <c r="G660" s="21"/>
      <c r="H660" s="21"/>
      <c r="I660" s="21"/>
      <c r="J660" s="18"/>
      <c r="K660" s="18"/>
      <c r="L660" s="18"/>
      <c r="M660" s="67"/>
      <c r="N660" s="58"/>
      <c r="O660" s="58"/>
      <c r="P660" s="58"/>
      <c r="Q660" s="58"/>
      <c r="R660" s="58"/>
      <c r="S660" s="58"/>
      <c r="T660" s="58"/>
      <c r="U660" s="58"/>
      <c r="V660" s="58"/>
      <c r="W660" s="58"/>
      <c r="X660" s="58"/>
      <c r="Y660" s="58"/>
      <c r="Z660" s="58"/>
      <c r="AA660" s="58"/>
      <c r="AB660" s="58"/>
      <c r="AC660" s="58"/>
      <c r="AD660" s="58"/>
      <c r="AE660" s="58"/>
      <c r="AF660" s="58"/>
      <c r="AG660" s="58"/>
    </row>
    <row r="661" spans="1:33" ht="15.75" customHeight="1" x14ac:dyDescent="0.2">
      <c r="A661" s="23"/>
      <c r="B661" s="23"/>
      <c r="C661" s="23"/>
      <c r="D661" s="58"/>
      <c r="E661" s="58"/>
      <c r="F661" s="58"/>
      <c r="G661" s="21"/>
      <c r="H661" s="21"/>
      <c r="I661" s="21"/>
      <c r="J661" s="18"/>
      <c r="K661" s="18"/>
      <c r="L661" s="18"/>
      <c r="M661" s="67"/>
      <c r="N661" s="58"/>
      <c r="O661" s="58"/>
      <c r="P661" s="58"/>
      <c r="Q661" s="58"/>
      <c r="R661" s="58"/>
      <c r="S661" s="58"/>
      <c r="T661" s="58"/>
      <c r="U661" s="58"/>
      <c r="V661" s="58"/>
      <c r="W661" s="58"/>
      <c r="X661" s="58"/>
      <c r="Y661" s="58"/>
      <c r="Z661" s="58"/>
      <c r="AA661" s="58"/>
      <c r="AB661" s="58"/>
      <c r="AC661" s="58"/>
      <c r="AD661" s="58"/>
      <c r="AE661" s="58"/>
      <c r="AF661" s="58"/>
      <c r="AG661" s="58"/>
    </row>
    <row r="662" spans="1:33" ht="15.75" customHeight="1" x14ac:dyDescent="0.2">
      <c r="A662" s="23"/>
      <c r="B662" s="23"/>
      <c r="C662" s="23"/>
      <c r="D662" s="58"/>
      <c r="E662" s="58"/>
      <c r="F662" s="58"/>
      <c r="G662" s="21"/>
      <c r="H662" s="21"/>
      <c r="I662" s="21"/>
      <c r="J662" s="18"/>
      <c r="K662" s="18"/>
      <c r="L662" s="18"/>
      <c r="M662" s="67"/>
      <c r="N662" s="58"/>
      <c r="O662" s="58"/>
      <c r="P662" s="58"/>
      <c r="Q662" s="58"/>
      <c r="R662" s="58"/>
      <c r="S662" s="58"/>
      <c r="T662" s="58"/>
      <c r="U662" s="58"/>
      <c r="V662" s="58"/>
      <c r="W662" s="58"/>
      <c r="X662" s="58"/>
      <c r="Y662" s="58"/>
      <c r="Z662" s="58"/>
      <c r="AA662" s="58"/>
      <c r="AB662" s="58"/>
      <c r="AC662" s="58"/>
      <c r="AD662" s="58"/>
      <c r="AE662" s="58"/>
      <c r="AF662" s="58"/>
      <c r="AG662" s="58"/>
    </row>
    <row r="663" spans="1:33" ht="15.75" customHeight="1" x14ac:dyDescent="0.2">
      <c r="A663" s="23"/>
      <c r="B663" s="23"/>
      <c r="C663" s="23"/>
      <c r="D663" s="58"/>
      <c r="E663" s="58"/>
      <c r="F663" s="58"/>
      <c r="G663" s="21"/>
      <c r="H663" s="21"/>
      <c r="I663" s="21"/>
      <c r="J663" s="18"/>
      <c r="K663" s="18"/>
      <c r="L663" s="18"/>
      <c r="M663" s="67"/>
      <c r="N663" s="58"/>
      <c r="O663" s="58"/>
      <c r="P663" s="58"/>
      <c r="Q663" s="58"/>
      <c r="R663" s="58"/>
      <c r="S663" s="58"/>
      <c r="T663" s="58"/>
      <c r="U663" s="58"/>
      <c r="V663" s="58"/>
      <c r="W663" s="58"/>
      <c r="X663" s="58"/>
      <c r="Y663" s="58"/>
      <c r="Z663" s="58"/>
      <c r="AA663" s="58"/>
      <c r="AB663" s="58"/>
      <c r="AC663" s="58"/>
      <c r="AD663" s="58"/>
      <c r="AE663" s="58"/>
      <c r="AF663" s="58"/>
      <c r="AG663" s="58"/>
    </row>
    <row r="664" spans="1:33" ht="15.75" customHeight="1" x14ac:dyDescent="0.2">
      <c r="A664" s="23"/>
      <c r="B664" s="23"/>
      <c r="C664" s="23"/>
      <c r="D664" s="58"/>
      <c r="E664" s="58"/>
      <c r="F664" s="58"/>
      <c r="G664" s="21"/>
      <c r="H664" s="21"/>
      <c r="I664" s="21"/>
      <c r="J664" s="18"/>
      <c r="K664" s="18"/>
      <c r="L664" s="18"/>
      <c r="M664" s="67"/>
      <c r="N664" s="58"/>
      <c r="O664" s="58"/>
      <c r="P664" s="58"/>
      <c r="Q664" s="58"/>
      <c r="R664" s="58"/>
      <c r="S664" s="58"/>
      <c r="T664" s="58"/>
      <c r="U664" s="58"/>
      <c r="V664" s="58"/>
      <c r="W664" s="58"/>
      <c r="X664" s="58"/>
      <c r="Y664" s="58"/>
      <c r="Z664" s="58"/>
      <c r="AA664" s="58"/>
      <c r="AB664" s="58"/>
      <c r="AC664" s="58"/>
      <c r="AD664" s="58"/>
      <c r="AE664" s="58"/>
      <c r="AF664" s="58"/>
      <c r="AG664" s="58"/>
    </row>
    <row r="665" spans="1:33" ht="15.75" customHeight="1" x14ac:dyDescent="0.2">
      <c r="A665" s="23"/>
      <c r="B665" s="23"/>
      <c r="C665" s="23"/>
      <c r="D665" s="58"/>
      <c r="E665" s="58"/>
      <c r="F665" s="58"/>
      <c r="G665" s="21"/>
      <c r="H665" s="21"/>
      <c r="I665" s="21"/>
      <c r="J665" s="18"/>
      <c r="K665" s="18"/>
      <c r="L665" s="18"/>
      <c r="M665" s="67"/>
      <c r="N665" s="58"/>
      <c r="O665" s="58"/>
      <c r="P665" s="58"/>
      <c r="Q665" s="58"/>
      <c r="R665" s="58"/>
      <c r="S665" s="58"/>
      <c r="T665" s="58"/>
      <c r="U665" s="58"/>
      <c r="V665" s="58"/>
      <c r="W665" s="58"/>
      <c r="X665" s="58"/>
      <c r="Y665" s="58"/>
      <c r="Z665" s="58"/>
      <c r="AA665" s="58"/>
      <c r="AB665" s="58"/>
      <c r="AC665" s="58"/>
      <c r="AD665" s="58"/>
      <c r="AE665" s="58"/>
      <c r="AF665" s="58"/>
      <c r="AG665" s="58"/>
    </row>
    <row r="666" spans="1:33" ht="15.75" customHeight="1" x14ac:dyDescent="0.2">
      <c r="A666" s="23"/>
      <c r="B666" s="23"/>
      <c r="C666" s="23"/>
      <c r="D666" s="58"/>
      <c r="E666" s="58"/>
      <c r="F666" s="58"/>
      <c r="G666" s="21"/>
      <c r="H666" s="21"/>
      <c r="I666" s="21"/>
      <c r="J666" s="18"/>
      <c r="K666" s="18"/>
      <c r="L666" s="18"/>
      <c r="M666" s="67"/>
      <c r="N666" s="58"/>
      <c r="O666" s="58"/>
      <c r="P666" s="58"/>
      <c r="Q666" s="58"/>
      <c r="R666" s="58"/>
      <c r="S666" s="58"/>
      <c r="T666" s="58"/>
      <c r="U666" s="58"/>
      <c r="V666" s="58"/>
      <c r="W666" s="58"/>
      <c r="X666" s="58"/>
      <c r="Y666" s="58"/>
      <c r="Z666" s="58"/>
      <c r="AA666" s="58"/>
      <c r="AB666" s="58"/>
      <c r="AC666" s="58"/>
      <c r="AD666" s="58"/>
      <c r="AE666" s="58"/>
      <c r="AF666" s="58"/>
      <c r="AG666" s="58"/>
    </row>
    <row r="667" spans="1:33" ht="15.75" customHeight="1" x14ac:dyDescent="0.2">
      <c r="A667" s="23"/>
      <c r="B667" s="23"/>
      <c r="C667" s="23"/>
      <c r="D667" s="58"/>
      <c r="E667" s="58"/>
      <c r="F667" s="58"/>
      <c r="G667" s="21"/>
      <c r="H667" s="21"/>
      <c r="I667" s="21"/>
      <c r="J667" s="18"/>
      <c r="K667" s="18"/>
      <c r="L667" s="18"/>
      <c r="M667" s="67"/>
      <c r="N667" s="58"/>
      <c r="O667" s="58"/>
      <c r="P667" s="58"/>
      <c r="Q667" s="58"/>
      <c r="R667" s="58"/>
      <c r="S667" s="58"/>
      <c r="T667" s="58"/>
      <c r="U667" s="58"/>
      <c r="V667" s="58"/>
      <c r="W667" s="58"/>
      <c r="X667" s="58"/>
      <c r="Y667" s="58"/>
      <c r="Z667" s="58"/>
      <c r="AA667" s="58"/>
      <c r="AB667" s="58"/>
      <c r="AC667" s="58"/>
      <c r="AD667" s="58"/>
      <c r="AE667" s="58"/>
      <c r="AF667" s="58"/>
      <c r="AG667" s="58"/>
    </row>
    <row r="668" spans="1:33" ht="15.75" customHeight="1" x14ac:dyDescent="0.2">
      <c r="A668" s="23"/>
      <c r="B668" s="23"/>
      <c r="C668" s="23"/>
      <c r="D668" s="58"/>
      <c r="E668" s="58"/>
      <c r="F668" s="58"/>
      <c r="G668" s="21"/>
      <c r="H668" s="21"/>
      <c r="I668" s="21"/>
      <c r="J668" s="18"/>
      <c r="K668" s="18"/>
      <c r="L668" s="18"/>
      <c r="M668" s="67"/>
      <c r="N668" s="58"/>
      <c r="O668" s="58"/>
      <c r="P668" s="58"/>
      <c r="Q668" s="58"/>
      <c r="R668" s="58"/>
      <c r="S668" s="58"/>
      <c r="T668" s="58"/>
      <c r="U668" s="58"/>
      <c r="V668" s="58"/>
      <c r="W668" s="58"/>
      <c r="X668" s="58"/>
      <c r="Y668" s="58"/>
      <c r="Z668" s="58"/>
      <c r="AA668" s="58"/>
      <c r="AB668" s="58"/>
      <c r="AC668" s="58"/>
      <c r="AD668" s="58"/>
      <c r="AE668" s="58"/>
      <c r="AF668" s="58"/>
      <c r="AG668" s="58"/>
    </row>
    <row r="669" spans="1:33" ht="15.75" customHeight="1" x14ac:dyDescent="0.2">
      <c r="A669" s="23"/>
      <c r="B669" s="23"/>
      <c r="C669" s="23"/>
      <c r="D669" s="58"/>
      <c r="E669" s="58"/>
      <c r="F669" s="58"/>
      <c r="G669" s="21"/>
      <c r="H669" s="21"/>
      <c r="I669" s="21"/>
      <c r="J669" s="18"/>
      <c r="K669" s="18"/>
      <c r="L669" s="18"/>
      <c r="M669" s="67"/>
      <c r="N669" s="58"/>
      <c r="O669" s="58"/>
      <c r="P669" s="58"/>
      <c r="Q669" s="58"/>
      <c r="R669" s="58"/>
      <c r="S669" s="58"/>
      <c r="T669" s="58"/>
      <c r="U669" s="58"/>
      <c r="V669" s="58"/>
      <c r="W669" s="58"/>
      <c r="X669" s="58"/>
      <c r="Y669" s="58"/>
      <c r="Z669" s="58"/>
      <c r="AA669" s="58"/>
      <c r="AB669" s="58"/>
      <c r="AC669" s="58"/>
      <c r="AD669" s="58"/>
      <c r="AE669" s="58"/>
      <c r="AF669" s="58"/>
      <c r="AG669" s="58"/>
    </row>
    <row r="670" spans="1:33" ht="15.75" customHeight="1" x14ac:dyDescent="0.2">
      <c r="A670" s="23"/>
      <c r="B670" s="23"/>
      <c r="C670" s="23"/>
      <c r="D670" s="58"/>
      <c r="E670" s="58"/>
      <c r="F670" s="58"/>
      <c r="G670" s="21"/>
      <c r="H670" s="21"/>
      <c r="I670" s="21"/>
      <c r="J670" s="18"/>
      <c r="K670" s="18"/>
      <c r="L670" s="18"/>
      <c r="M670" s="67"/>
      <c r="N670" s="58"/>
      <c r="O670" s="58"/>
      <c r="P670" s="58"/>
      <c r="Q670" s="58"/>
      <c r="R670" s="58"/>
      <c r="S670" s="58"/>
      <c r="T670" s="58"/>
      <c r="U670" s="58"/>
      <c r="V670" s="58"/>
      <c r="W670" s="58"/>
      <c r="X670" s="58"/>
      <c r="Y670" s="58"/>
      <c r="Z670" s="58"/>
      <c r="AA670" s="58"/>
      <c r="AB670" s="58"/>
      <c r="AC670" s="58"/>
      <c r="AD670" s="58"/>
      <c r="AE670" s="58"/>
      <c r="AF670" s="58"/>
      <c r="AG670" s="58"/>
    </row>
    <row r="671" spans="1:33" ht="15.75" customHeight="1" x14ac:dyDescent="0.2">
      <c r="A671" s="23"/>
      <c r="B671" s="23"/>
      <c r="C671" s="23"/>
      <c r="D671" s="58"/>
      <c r="E671" s="58"/>
      <c r="F671" s="58"/>
      <c r="G671" s="21"/>
      <c r="H671" s="21"/>
      <c r="I671" s="21"/>
      <c r="J671" s="18"/>
      <c r="K671" s="18"/>
      <c r="L671" s="18"/>
      <c r="M671" s="67"/>
      <c r="N671" s="58"/>
      <c r="O671" s="58"/>
      <c r="P671" s="58"/>
      <c r="Q671" s="58"/>
      <c r="R671" s="58"/>
      <c r="S671" s="58"/>
      <c r="T671" s="58"/>
      <c r="U671" s="58"/>
      <c r="V671" s="58"/>
      <c r="W671" s="58"/>
      <c r="X671" s="58"/>
      <c r="Y671" s="58"/>
      <c r="Z671" s="58"/>
      <c r="AA671" s="58"/>
      <c r="AB671" s="58"/>
      <c r="AC671" s="58"/>
      <c r="AD671" s="58"/>
      <c r="AE671" s="58"/>
      <c r="AF671" s="58"/>
      <c r="AG671" s="58"/>
    </row>
    <row r="672" spans="1:33" ht="15.75" customHeight="1" x14ac:dyDescent="0.2">
      <c r="A672" s="23"/>
      <c r="B672" s="23"/>
      <c r="C672" s="23"/>
      <c r="D672" s="58"/>
      <c r="E672" s="58"/>
      <c r="F672" s="58"/>
      <c r="G672" s="21"/>
      <c r="H672" s="21"/>
      <c r="I672" s="21"/>
      <c r="J672" s="18"/>
      <c r="K672" s="18"/>
      <c r="L672" s="18"/>
      <c r="M672" s="67"/>
      <c r="N672" s="58"/>
      <c r="O672" s="58"/>
      <c r="P672" s="58"/>
      <c r="Q672" s="58"/>
      <c r="R672" s="58"/>
      <c r="S672" s="58"/>
      <c r="T672" s="58"/>
      <c r="U672" s="58"/>
      <c r="V672" s="58"/>
      <c r="W672" s="58"/>
      <c r="X672" s="58"/>
      <c r="Y672" s="58"/>
      <c r="Z672" s="58"/>
      <c r="AA672" s="58"/>
      <c r="AB672" s="58"/>
      <c r="AC672" s="58"/>
      <c r="AD672" s="58"/>
      <c r="AE672" s="58"/>
      <c r="AF672" s="58"/>
      <c r="AG672" s="58"/>
    </row>
    <row r="673" spans="1:33" ht="15.75" customHeight="1" x14ac:dyDescent="0.2">
      <c r="A673" s="23"/>
      <c r="B673" s="23"/>
      <c r="C673" s="23"/>
      <c r="D673" s="58"/>
      <c r="E673" s="58"/>
      <c r="F673" s="58"/>
      <c r="G673" s="21"/>
      <c r="H673" s="21"/>
      <c r="I673" s="21"/>
      <c r="J673" s="18"/>
      <c r="K673" s="18"/>
      <c r="L673" s="18"/>
      <c r="M673" s="67"/>
      <c r="N673" s="58"/>
      <c r="O673" s="58"/>
      <c r="P673" s="58"/>
      <c r="Q673" s="58"/>
      <c r="R673" s="58"/>
      <c r="S673" s="58"/>
      <c r="T673" s="58"/>
      <c r="U673" s="58"/>
      <c r="V673" s="58"/>
      <c r="W673" s="58"/>
      <c r="X673" s="58"/>
      <c r="Y673" s="58"/>
      <c r="Z673" s="58"/>
      <c r="AA673" s="58"/>
      <c r="AB673" s="58"/>
      <c r="AC673" s="58"/>
      <c r="AD673" s="58"/>
      <c r="AE673" s="58"/>
      <c r="AF673" s="58"/>
      <c r="AG673" s="58"/>
    </row>
    <row r="674" spans="1:33" ht="15.75" customHeight="1" x14ac:dyDescent="0.2">
      <c r="A674" s="23"/>
      <c r="B674" s="23"/>
      <c r="C674" s="23"/>
      <c r="D674" s="58"/>
      <c r="E674" s="58"/>
      <c r="F674" s="58"/>
      <c r="G674" s="21"/>
      <c r="H674" s="21"/>
      <c r="I674" s="21"/>
      <c r="J674" s="18"/>
      <c r="K674" s="18"/>
      <c r="L674" s="18"/>
      <c r="M674" s="67"/>
      <c r="N674" s="58"/>
      <c r="O674" s="58"/>
      <c r="P674" s="58"/>
      <c r="Q674" s="58"/>
      <c r="R674" s="58"/>
      <c r="S674" s="58"/>
      <c r="T674" s="58"/>
      <c r="U674" s="58"/>
      <c r="V674" s="58"/>
      <c r="W674" s="58"/>
      <c r="X674" s="58"/>
      <c r="Y674" s="58"/>
      <c r="Z674" s="58"/>
      <c r="AA674" s="58"/>
      <c r="AB674" s="58"/>
      <c r="AC674" s="58"/>
      <c r="AD674" s="58"/>
      <c r="AE674" s="58"/>
      <c r="AF674" s="58"/>
      <c r="AG674" s="58"/>
    </row>
    <row r="675" spans="1:33" ht="15.75" customHeight="1" x14ac:dyDescent="0.2">
      <c r="A675" s="23"/>
      <c r="B675" s="23"/>
      <c r="C675" s="23"/>
      <c r="D675" s="58"/>
      <c r="E675" s="58"/>
      <c r="F675" s="58"/>
      <c r="G675" s="21"/>
      <c r="H675" s="21"/>
      <c r="I675" s="21"/>
      <c r="J675" s="18"/>
      <c r="K675" s="18"/>
      <c r="L675" s="18"/>
      <c r="M675" s="67"/>
      <c r="N675" s="58"/>
      <c r="O675" s="58"/>
      <c r="P675" s="58"/>
      <c r="Q675" s="58"/>
      <c r="R675" s="58"/>
      <c r="S675" s="58"/>
      <c r="T675" s="58"/>
      <c r="U675" s="58"/>
      <c r="V675" s="58"/>
      <c r="W675" s="58"/>
      <c r="X675" s="58"/>
      <c r="Y675" s="58"/>
      <c r="Z675" s="58"/>
      <c r="AA675" s="58"/>
      <c r="AB675" s="58"/>
      <c r="AC675" s="58"/>
      <c r="AD675" s="58"/>
      <c r="AE675" s="58"/>
      <c r="AF675" s="58"/>
      <c r="AG675" s="58"/>
    </row>
    <row r="676" spans="1:33" ht="15.75" customHeight="1" x14ac:dyDescent="0.2">
      <c r="A676" s="23"/>
      <c r="B676" s="23"/>
      <c r="C676" s="23"/>
      <c r="D676" s="58"/>
      <c r="E676" s="58"/>
      <c r="F676" s="58"/>
      <c r="G676" s="21"/>
      <c r="H676" s="21"/>
      <c r="I676" s="21"/>
      <c r="J676" s="18"/>
      <c r="K676" s="18"/>
      <c r="L676" s="18"/>
      <c r="M676" s="67"/>
      <c r="N676" s="58"/>
      <c r="O676" s="58"/>
      <c r="P676" s="58"/>
      <c r="Q676" s="58"/>
      <c r="R676" s="58"/>
      <c r="S676" s="58"/>
      <c r="T676" s="58"/>
      <c r="U676" s="58"/>
      <c r="V676" s="58"/>
      <c r="W676" s="58"/>
      <c r="X676" s="58"/>
      <c r="Y676" s="58"/>
      <c r="Z676" s="58"/>
      <c r="AA676" s="58"/>
      <c r="AB676" s="58"/>
      <c r="AC676" s="58"/>
      <c r="AD676" s="58"/>
      <c r="AE676" s="58"/>
      <c r="AF676" s="58"/>
      <c r="AG676" s="58"/>
    </row>
    <row r="677" spans="1:33" ht="15.75" customHeight="1" x14ac:dyDescent="0.2">
      <c r="A677" s="23"/>
      <c r="B677" s="23"/>
      <c r="C677" s="23"/>
      <c r="D677" s="58"/>
      <c r="E677" s="58"/>
      <c r="F677" s="58"/>
      <c r="G677" s="21"/>
      <c r="H677" s="21"/>
      <c r="I677" s="21"/>
      <c r="J677" s="18"/>
      <c r="K677" s="18"/>
      <c r="L677" s="18"/>
      <c r="M677" s="67"/>
      <c r="N677" s="58"/>
      <c r="O677" s="58"/>
      <c r="P677" s="58"/>
      <c r="Q677" s="58"/>
      <c r="R677" s="58"/>
      <c r="S677" s="58"/>
      <c r="T677" s="58"/>
      <c r="U677" s="58"/>
      <c r="V677" s="58"/>
      <c r="W677" s="58"/>
      <c r="X677" s="58"/>
      <c r="Y677" s="58"/>
      <c r="Z677" s="58"/>
      <c r="AA677" s="58"/>
      <c r="AB677" s="58"/>
      <c r="AC677" s="58"/>
      <c r="AD677" s="58"/>
      <c r="AE677" s="58"/>
      <c r="AF677" s="58"/>
      <c r="AG677" s="58"/>
    </row>
    <row r="678" spans="1:33" ht="15.75" customHeight="1" x14ac:dyDescent="0.2">
      <c r="A678" s="23"/>
      <c r="B678" s="23"/>
      <c r="C678" s="23"/>
      <c r="D678" s="58"/>
      <c r="E678" s="58"/>
      <c r="F678" s="58"/>
      <c r="G678" s="21"/>
      <c r="H678" s="21"/>
      <c r="I678" s="21"/>
      <c r="J678" s="18"/>
      <c r="K678" s="18"/>
      <c r="L678" s="18"/>
      <c r="M678" s="67"/>
      <c r="N678" s="58"/>
      <c r="O678" s="58"/>
      <c r="P678" s="58"/>
      <c r="Q678" s="58"/>
      <c r="R678" s="58"/>
      <c r="S678" s="58"/>
      <c r="T678" s="58"/>
      <c r="U678" s="58"/>
      <c r="V678" s="58"/>
      <c r="W678" s="58"/>
      <c r="X678" s="58"/>
      <c r="Y678" s="58"/>
      <c r="Z678" s="58"/>
      <c r="AA678" s="58"/>
      <c r="AB678" s="58"/>
      <c r="AC678" s="58"/>
      <c r="AD678" s="58"/>
      <c r="AE678" s="58"/>
      <c r="AF678" s="58"/>
      <c r="AG678" s="58"/>
    </row>
    <row r="679" spans="1:33" ht="15.75" customHeight="1" x14ac:dyDescent="0.2">
      <c r="A679" s="23"/>
      <c r="B679" s="23"/>
      <c r="C679" s="23"/>
      <c r="D679" s="58"/>
      <c r="E679" s="58"/>
      <c r="F679" s="58"/>
      <c r="G679" s="21"/>
      <c r="H679" s="21"/>
      <c r="I679" s="21"/>
      <c r="J679" s="18"/>
      <c r="K679" s="18"/>
      <c r="L679" s="18"/>
      <c r="M679" s="67"/>
      <c r="N679" s="58"/>
      <c r="O679" s="58"/>
      <c r="P679" s="58"/>
      <c r="Q679" s="58"/>
      <c r="R679" s="58"/>
      <c r="S679" s="58"/>
      <c r="T679" s="58"/>
      <c r="U679" s="58"/>
      <c r="V679" s="58"/>
      <c r="W679" s="58"/>
      <c r="X679" s="58"/>
      <c r="Y679" s="58"/>
      <c r="Z679" s="58"/>
      <c r="AA679" s="58"/>
      <c r="AB679" s="58"/>
      <c r="AC679" s="58"/>
      <c r="AD679" s="58"/>
      <c r="AE679" s="58"/>
      <c r="AF679" s="58"/>
      <c r="AG679" s="58"/>
    </row>
    <row r="680" spans="1:33" ht="15.75" customHeight="1" x14ac:dyDescent="0.2">
      <c r="A680" s="23"/>
      <c r="B680" s="23"/>
      <c r="C680" s="23"/>
      <c r="D680" s="58"/>
      <c r="E680" s="58"/>
      <c r="F680" s="58"/>
      <c r="G680" s="21"/>
      <c r="H680" s="21"/>
      <c r="I680" s="21"/>
      <c r="J680" s="18"/>
      <c r="K680" s="18"/>
      <c r="L680" s="18"/>
      <c r="M680" s="67"/>
      <c r="N680" s="58"/>
      <c r="O680" s="58"/>
      <c r="P680" s="58"/>
      <c r="Q680" s="58"/>
      <c r="R680" s="58"/>
      <c r="S680" s="58"/>
      <c r="T680" s="58"/>
      <c r="U680" s="58"/>
      <c r="V680" s="58"/>
      <c r="W680" s="58"/>
      <c r="X680" s="58"/>
      <c r="Y680" s="58"/>
      <c r="Z680" s="58"/>
      <c r="AA680" s="58"/>
      <c r="AB680" s="58"/>
      <c r="AC680" s="58"/>
      <c r="AD680" s="58"/>
      <c r="AE680" s="58"/>
      <c r="AF680" s="58"/>
      <c r="AG680" s="58"/>
    </row>
    <row r="681" spans="1:33" ht="15.75" customHeight="1" x14ac:dyDescent="0.2">
      <c r="A681" s="23"/>
      <c r="B681" s="23"/>
      <c r="C681" s="23"/>
      <c r="D681" s="58"/>
      <c r="E681" s="58"/>
      <c r="F681" s="58"/>
      <c r="G681" s="21"/>
      <c r="H681" s="21"/>
      <c r="I681" s="21"/>
      <c r="J681" s="18"/>
      <c r="K681" s="18"/>
      <c r="L681" s="18"/>
      <c r="M681" s="67"/>
      <c r="N681" s="58"/>
      <c r="O681" s="58"/>
      <c r="P681" s="58"/>
      <c r="Q681" s="58"/>
      <c r="R681" s="58"/>
      <c r="S681" s="58"/>
      <c r="T681" s="58"/>
      <c r="U681" s="58"/>
      <c r="V681" s="58"/>
      <c r="W681" s="58"/>
      <c r="X681" s="58"/>
      <c r="Y681" s="58"/>
      <c r="Z681" s="58"/>
      <c r="AA681" s="58"/>
      <c r="AB681" s="58"/>
      <c r="AC681" s="58"/>
      <c r="AD681" s="58"/>
      <c r="AE681" s="58"/>
      <c r="AF681" s="58"/>
      <c r="AG681" s="58"/>
    </row>
    <row r="682" spans="1:33" ht="15.75" customHeight="1" x14ac:dyDescent="0.2">
      <c r="A682" s="23"/>
      <c r="B682" s="23"/>
      <c r="C682" s="23"/>
      <c r="D682" s="58"/>
      <c r="E682" s="58"/>
      <c r="F682" s="58"/>
      <c r="G682" s="21"/>
      <c r="H682" s="21"/>
      <c r="I682" s="21"/>
      <c r="J682" s="18"/>
      <c r="K682" s="18"/>
      <c r="L682" s="18"/>
      <c r="M682" s="67"/>
      <c r="N682" s="58"/>
      <c r="O682" s="58"/>
      <c r="P682" s="58"/>
      <c r="Q682" s="58"/>
      <c r="R682" s="58"/>
      <c r="S682" s="58"/>
      <c r="T682" s="58"/>
      <c r="U682" s="58"/>
      <c r="V682" s="58"/>
      <c r="W682" s="58"/>
      <c r="X682" s="58"/>
      <c r="Y682" s="58"/>
      <c r="Z682" s="58"/>
      <c r="AA682" s="58"/>
      <c r="AB682" s="58"/>
      <c r="AC682" s="58"/>
      <c r="AD682" s="58"/>
      <c r="AE682" s="58"/>
      <c r="AF682" s="58"/>
      <c r="AG682" s="58"/>
    </row>
    <row r="683" spans="1:33" ht="15.75" customHeight="1" x14ac:dyDescent="0.2">
      <c r="A683" s="23"/>
      <c r="B683" s="23"/>
      <c r="C683" s="23"/>
      <c r="D683" s="58"/>
      <c r="E683" s="58"/>
      <c r="F683" s="58"/>
      <c r="G683" s="21"/>
      <c r="H683" s="21"/>
      <c r="I683" s="21"/>
      <c r="J683" s="18"/>
      <c r="K683" s="18"/>
      <c r="L683" s="18"/>
      <c r="M683" s="67"/>
      <c r="N683" s="58"/>
      <c r="O683" s="58"/>
      <c r="P683" s="58"/>
      <c r="Q683" s="58"/>
      <c r="R683" s="58"/>
      <c r="S683" s="58"/>
      <c r="T683" s="58"/>
      <c r="U683" s="58"/>
      <c r="V683" s="58"/>
      <c r="W683" s="58"/>
      <c r="X683" s="58"/>
      <c r="Y683" s="58"/>
      <c r="Z683" s="58"/>
      <c r="AA683" s="58"/>
      <c r="AB683" s="58"/>
      <c r="AC683" s="58"/>
      <c r="AD683" s="58"/>
      <c r="AE683" s="58"/>
      <c r="AF683" s="58"/>
      <c r="AG683" s="58"/>
    </row>
    <row r="684" spans="1:33" ht="15.75" customHeight="1" x14ac:dyDescent="0.2">
      <c r="A684" s="23"/>
      <c r="B684" s="23"/>
      <c r="C684" s="23"/>
      <c r="D684" s="58"/>
      <c r="E684" s="58"/>
      <c r="F684" s="58"/>
      <c r="G684" s="21"/>
      <c r="H684" s="21"/>
      <c r="I684" s="21"/>
      <c r="J684" s="18"/>
      <c r="K684" s="18"/>
      <c r="L684" s="18"/>
      <c r="M684" s="67"/>
      <c r="N684" s="58"/>
      <c r="O684" s="58"/>
      <c r="P684" s="58"/>
      <c r="Q684" s="58"/>
      <c r="R684" s="58"/>
      <c r="S684" s="58"/>
      <c r="T684" s="58"/>
      <c r="U684" s="58"/>
      <c r="V684" s="58"/>
      <c r="W684" s="58"/>
      <c r="X684" s="58"/>
      <c r="Y684" s="58"/>
      <c r="Z684" s="58"/>
      <c r="AA684" s="58"/>
      <c r="AB684" s="58"/>
      <c r="AC684" s="58"/>
      <c r="AD684" s="58"/>
      <c r="AE684" s="58"/>
      <c r="AF684" s="58"/>
      <c r="AG684" s="58"/>
    </row>
    <row r="685" spans="1:33" ht="15.75" customHeight="1" x14ac:dyDescent="0.2">
      <c r="A685" s="23"/>
      <c r="B685" s="23"/>
      <c r="C685" s="23"/>
      <c r="D685" s="58"/>
      <c r="E685" s="58"/>
      <c r="F685" s="58"/>
      <c r="G685" s="21"/>
      <c r="H685" s="21"/>
      <c r="I685" s="21"/>
      <c r="J685" s="18"/>
      <c r="K685" s="18"/>
      <c r="L685" s="18"/>
      <c r="M685" s="67"/>
      <c r="N685" s="58"/>
      <c r="O685" s="58"/>
      <c r="P685" s="58"/>
      <c r="Q685" s="58"/>
      <c r="R685" s="58"/>
      <c r="S685" s="58"/>
      <c r="T685" s="58"/>
      <c r="U685" s="58"/>
      <c r="V685" s="58"/>
      <c r="W685" s="58"/>
      <c r="X685" s="58"/>
      <c r="Y685" s="58"/>
      <c r="Z685" s="58"/>
      <c r="AA685" s="58"/>
      <c r="AB685" s="58"/>
      <c r="AC685" s="58"/>
      <c r="AD685" s="58"/>
      <c r="AE685" s="58"/>
      <c r="AF685" s="58"/>
      <c r="AG685" s="58"/>
    </row>
    <row r="686" spans="1:33" ht="15.75" customHeight="1" x14ac:dyDescent="0.2">
      <c r="A686" s="23"/>
      <c r="B686" s="23"/>
      <c r="C686" s="23"/>
      <c r="D686" s="58"/>
      <c r="E686" s="58"/>
      <c r="F686" s="58"/>
      <c r="G686" s="21"/>
      <c r="H686" s="21"/>
      <c r="I686" s="21"/>
      <c r="J686" s="18"/>
      <c r="K686" s="18"/>
      <c r="L686" s="18"/>
      <c r="M686" s="67"/>
      <c r="N686" s="58"/>
      <c r="O686" s="58"/>
      <c r="P686" s="58"/>
      <c r="Q686" s="58"/>
      <c r="R686" s="58"/>
      <c r="S686" s="58"/>
      <c r="T686" s="58"/>
      <c r="U686" s="58"/>
      <c r="V686" s="58"/>
      <c r="W686" s="58"/>
      <c r="X686" s="58"/>
      <c r="Y686" s="58"/>
      <c r="Z686" s="58"/>
      <c r="AA686" s="58"/>
      <c r="AB686" s="58"/>
      <c r="AC686" s="58"/>
      <c r="AD686" s="58"/>
      <c r="AE686" s="58"/>
      <c r="AF686" s="58"/>
      <c r="AG686" s="58"/>
    </row>
    <row r="687" spans="1:33" ht="15.75" customHeight="1" x14ac:dyDescent="0.2">
      <c r="A687" s="23"/>
      <c r="B687" s="23"/>
      <c r="C687" s="23"/>
      <c r="D687" s="58"/>
      <c r="E687" s="58"/>
      <c r="F687" s="58"/>
      <c r="G687" s="21"/>
      <c r="H687" s="21"/>
      <c r="I687" s="21"/>
      <c r="J687" s="18"/>
      <c r="K687" s="18"/>
      <c r="L687" s="18"/>
      <c r="M687" s="67"/>
      <c r="N687" s="58"/>
      <c r="O687" s="58"/>
      <c r="P687" s="58"/>
      <c r="Q687" s="58"/>
      <c r="R687" s="58"/>
      <c r="S687" s="58"/>
      <c r="T687" s="58"/>
      <c r="U687" s="58"/>
      <c r="V687" s="58"/>
      <c r="W687" s="58"/>
      <c r="X687" s="58"/>
      <c r="Y687" s="58"/>
      <c r="Z687" s="58"/>
      <c r="AA687" s="58"/>
      <c r="AB687" s="58"/>
      <c r="AC687" s="58"/>
      <c r="AD687" s="58"/>
      <c r="AE687" s="58"/>
      <c r="AF687" s="58"/>
      <c r="AG687" s="58"/>
    </row>
    <row r="688" spans="1:33" ht="15.75" customHeight="1" x14ac:dyDescent="0.2">
      <c r="A688" s="23"/>
      <c r="B688" s="23"/>
      <c r="C688" s="23"/>
      <c r="D688" s="58"/>
      <c r="E688" s="58"/>
      <c r="F688" s="58"/>
      <c r="G688" s="21"/>
      <c r="H688" s="21"/>
      <c r="I688" s="21"/>
      <c r="J688" s="18"/>
      <c r="K688" s="18"/>
      <c r="L688" s="18"/>
      <c r="M688" s="67"/>
      <c r="N688" s="58"/>
      <c r="O688" s="58"/>
      <c r="P688" s="58"/>
      <c r="Q688" s="58"/>
      <c r="R688" s="58"/>
      <c r="S688" s="58"/>
      <c r="T688" s="58"/>
      <c r="U688" s="58"/>
      <c r="V688" s="58"/>
      <c r="W688" s="58"/>
      <c r="X688" s="58"/>
      <c r="Y688" s="58"/>
      <c r="Z688" s="58"/>
      <c r="AA688" s="58"/>
      <c r="AB688" s="58"/>
      <c r="AC688" s="58"/>
      <c r="AD688" s="58"/>
      <c r="AE688" s="58"/>
      <c r="AF688" s="58"/>
      <c r="AG688" s="58"/>
    </row>
    <row r="689" spans="1:33" ht="15.75" customHeight="1" x14ac:dyDescent="0.2">
      <c r="A689" s="23"/>
      <c r="B689" s="23"/>
      <c r="C689" s="23"/>
      <c r="D689" s="58"/>
      <c r="E689" s="58"/>
      <c r="F689" s="58"/>
      <c r="G689" s="21"/>
      <c r="H689" s="21"/>
      <c r="I689" s="21"/>
      <c r="J689" s="18"/>
      <c r="K689" s="18"/>
      <c r="L689" s="18"/>
      <c r="M689" s="67"/>
      <c r="N689" s="58"/>
      <c r="O689" s="58"/>
      <c r="P689" s="58"/>
      <c r="Q689" s="58"/>
      <c r="R689" s="58"/>
      <c r="S689" s="58"/>
      <c r="T689" s="58"/>
      <c r="U689" s="58"/>
      <c r="V689" s="58"/>
      <c r="W689" s="58"/>
      <c r="X689" s="58"/>
      <c r="Y689" s="58"/>
      <c r="Z689" s="58"/>
      <c r="AA689" s="58"/>
      <c r="AB689" s="58"/>
      <c r="AC689" s="58"/>
      <c r="AD689" s="58"/>
      <c r="AE689" s="58"/>
      <c r="AF689" s="58"/>
      <c r="AG689" s="58"/>
    </row>
    <row r="690" spans="1:33" ht="15.75" customHeight="1" x14ac:dyDescent="0.2">
      <c r="A690" s="23"/>
      <c r="B690" s="23"/>
      <c r="C690" s="23"/>
      <c r="D690" s="58"/>
      <c r="E690" s="58"/>
      <c r="F690" s="58"/>
      <c r="G690" s="21"/>
      <c r="H690" s="21"/>
      <c r="I690" s="21"/>
      <c r="J690" s="18"/>
      <c r="K690" s="18"/>
      <c r="L690" s="18"/>
      <c r="M690" s="67"/>
      <c r="N690" s="58"/>
      <c r="O690" s="58"/>
      <c r="P690" s="58"/>
      <c r="Q690" s="58"/>
      <c r="R690" s="58"/>
      <c r="S690" s="58"/>
      <c r="T690" s="58"/>
      <c r="U690" s="58"/>
      <c r="V690" s="58"/>
      <c r="W690" s="58"/>
      <c r="X690" s="58"/>
      <c r="Y690" s="58"/>
      <c r="Z690" s="58"/>
      <c r="AA690" s="58"/>
      <c r="AB690" s="58"/>
      <c r="AC690" s="58"/>
      <c r="AD690" s="58"/>
      <c r="AE690" s="58"/>
      <c r="AF690" s="58"/>
      <c r="AG690" s="58"/>
    </row>
    <row r="691" spans="1:33" ht="15.75" customHeight="1" x14ac:dyDescent="0.2">
      <c r="A691" s="23"/>
      <c r="B691" s="23"/>
      <c r="C691" s="23"/>
      <c r="D691" s="58"/>
      <c r="E691" s="58"/>
      <c r="F691" s="58"/>
      <c r="G691" s="21"/>
      <c r="H691" s="21"/>
      <c r="I691" s="21"/>
      <c r="J691" s="18"/>
      <c r="K691" s="18"/>
      <c r="L691" s="18"/>
      <c r="M691" s="67"/>
      <c r="N691" s="58"/>
      <c r="O691" s="58"/>
      <c r="P691" s="58"/>
      <c r="Q691" s="58"/>
      <c r="R691" s="58"/>
      <c r="S691" s="58"/>
      <c r="T691" s="58"/>
      <c r="U691" s="58"/>
      <c r="V691" s="58"/>
      <c r="W691" s="58"/>
      <c r="X691" s="58"/>
      <c r="Y691" s="58"/>
      <c r="Z691" s="58"/>
      <c r="AA691" s="58"/>
      <c r="AB691" s="58"/>
      <c r="AC691" s="58"/>
      <c r="AD691" s="58"/>
      <c r="AE691" s="58"/>
      <c r="AF691" s="58"/>
      <c r="AG691" s="58"/>
    </row>
    <row r="692" spans="1:33" ht="15.75" customHeight="1" x14ac:dyDescent="0.2">
      <c r="A692" s="23"/>
      <c r="B692" s="23"/>
      <c r="C692" s="23"/>
      <c r="D692" s="58"/>
      <c r="E692" s="58"/>
      <c r="F692" s="58"/>
      <c r="G692" s="21"/>
      <c r="H692" s="21"/>
      <c r="I692" s="21"/>
      <c r="J692" s="18"/>
      <c r="K692" s="18"/>
      <c r="L692" s="18"/>
      <c r="M692" s="67"/>
      <c r="N692" s="58"/>
      <c r="O692" s="58"/>
      <c r="P692" s="58"/>
      <c r="Q692" s="58"/>
      <c r="R692" s="58"/>
      <c r="S692" s="58"/>
      <c r="T692" s="58"/>
      <c r="U692" s="58"/>
      <c r="V692" s="58"/>
      <c r="W692" s="58"/>
      <c r="X692" s="58"/>
      <c r="Y692" s="58"/>
      <c r="Z692" s="58"/>
      <c r="AA692" s="58"/>
      <c r="AB692" s="58"/>
      <c r="AC692" s="58"/>
      <c r="AD692" s="58"/>
      <c r="AE692" s="58"/>
      <c r="AF692" s="58"/>
      <c r="AG692" s="58"/>
    </row>
    <row r="693" spans="1:33" ht="15.75" customHeight="1" x14ac:dyDescent="0.2">
      <c r="A693" s="23"/>
      <c r="B693" s="23"/>
      <c r="C693" s="23"/>
      <c r="D693" s="58"/>
      <c r="E693" s="58"/>
      <c r="F693" s="58"/>
      <c r="G693" s="21"/>
      <c r="H693" s="21"/>
      <c r="I693" s="21"/>
      <c r="J693" s="18"/>
      <c r="K693" s="18"/>
      <c r="L693" s="18"/>
      <c r="M693" s="67"/>
      <c r="N693" s="58"/>
      <c r="O693" s="58"/>
      <c r="P693" s="58"/>
      <c r="Q693" s="58"/>
      <c r="R693" s="58"/>
      <c r="S693" s="58"/>
      <c r="T693" s="58"/>
      <c r="U693" s="58"/>
      <c r="V693" s="58"/>
      <c r="W693" s="58"/>
      <c r="X693" s="58"/>
      <c r="Y693" s="58"/>
      <c r="Z693" s="58"/>
      <c r="AA693" s="58"/>
      <c r="AB693" s="58"/>
      <c r="AC693" s="58"/>
      <c r="AD693" s="58"/>
      <c r="AE693" s="58"/>
      <c r="AF693" s="58"/>
      <c r="AG693" s="58"/>
    </row>
    <row r="694" spans="1:33" ht="15.75" customHeight="1" x14ac:dyDescent="0.2">
      <c r="A694" s="23"/>
      <c r="B694" s="23"/>
      <c r="C694" s="23"/>
      <c r="D694" s="58"/>
      <c r="E694" s="58"/>
      <c r="F694" s="58"/>
      <c r="G694" s="21"/>
      <c r="H694" s="21"/>
      <c r="I694" s="21"/>
      <c r="J694" s="18"/>
      <c r="K694" s="18"/>
      <c r="L694" s="18"/>
      <c r="M694" s="67"/>
      <c r="N694" s="58"/>
      <c r="O694" s="58"/>
      <c r="P694" s="58"/>
      <c r="Q694" s="58"/>
      <c r="R694" s="58"/>
      <c r="S694" s="58"/>
      <c r="T694" s="58"/>
      <c r="U694" s="58"/>
      <c r="V694" s="58"/>
      <c r="W694" s="58"/>
      <c r="X694" s="58"/>
      <c r="Y694" s="58"/>
      <c r="Z694" s="58"/>
      <c r="AA694" s="58"/>
      <c r="AB694" s="58"/>
      <c r="AC694" s="58"/>
      <c r="AD694" s="58"/>
      <c r="AE694" s="58"/>
      <c r="AF694" s="58"/>
      <c r="AG694" s="58"/>
    </row>
    <row r="695" spans="1:33" ht="15.75" customHeight="1" x14ac:dyDescent="0.2">
      <c r="A695" s="23"/>
      <c r="B695" s="23"/>
      <c r="C695" s="23"/>
      <c r="D695" s="58"/>
      <c r="E695" s="58"/>
      <c r="F695" s="58"/>
      <c r="G695" s="21"/>
      <c r="H695" s="21"/>
      <c r="I695" s="21"/>
      <c r="J695" s="18"/>
      <c r="K695" s="18"/>
      <c r="L695" s="18"/>
      <c r="M695" s="67"/>
      <c r="N695" s="58"/>
      <c r="O695" s="58"/>
      <c r="P695" s="58"/>
      <c r="Q695" s="58"/>
      <c r="R695" s="58"/>
      <c r="S695" s="58"/>
      <c r="T695" s="58"/>
      <c r="U695" s="58"/>
      <c r="V695" s="58"/>
      <c r="W695" s="58"/>
      <c r="X695" s="58"/>
      <c r="Y695" s="58"/>
      <c r="Z695" s="58"/>
      <c r="AA695" s="58"/>
      <c r="AB695" s="58"/>
      <c r="AC695" s="58"/>
      <c r="AD695" s="58"/>
      <c r="AE695" s="58"/>
      <c r="AF695" s="58"/>
      <c r="AG695" s="58"/>
    </row>
    <row r="696" spans="1:33" ht="15.75" customHeight="1" x14ac:dyDescent="0.2">
      <c r="A696" s="23"/>
      <c r="B696" s="23"/>
      <c r="C696" s="23"/>
      <c r="D696" s="58"/>
      <c r="E696" s="58"/>
      <c r="F696" s="58"/>
      <c r="G696" s="21"/>
      <c r="H696" s="21"/>
      <c r="I696" s="21"/>
      <c r="J696" s="18"/>
      <c r="K696" s="18"/>
      <c r="L696" s="18"/>
      <c r="M696" s="67"/>
      <c r="N696" s="58"/>
      <c r="O696" s="58"/>
      <c r="P696" s="58"/>
      <c r="Q696" s="58"/>
      <c r="R696" s="58"/>
      <c r="S696" s="58"/>
      <c r="T696" s="58"/>
      <c r="U696" s="58"/>
      <c r="V696" s="58"/>
      <c r="W696" s="58"/>
      <c r="X696" s="58"/>
      <c r="Y696" s="58"/>
      <c r="Z696" s="58"/>
      <c r="AA696" s="58"/>
      <c r="AB696" s="58"/>
      <c r="AC696" s="58"/>
      <c r="AD696" s="58"/>
      <c r="AE696" s="58"/>
      <c r="AF696" s="58"/>
      <c r="AG696" s="58"/>
    </row>
    <row r="697" spans="1:33" ht="15.75" customHeight="1" x14ac:dyDescent="0.2">
      <c r="A697" s="23"/>
      <c r="B697" s="23"/>
      <c r="C697" s="23"/>
      <c r="D697" s="58"/>
      <c r="E697" s="58"/>
      <c r="F697" s="58"/>
      <c r="G697" s="21"/>
      <c r="H697" s="21"/>
      <c r="I697" s="21"/>
      <c r="J697" s="18"/>
      <c r="K697" s="18"/>
      <c r="L697" s="18"/>
      <c r="M697" s="67"/>
      <c r="N697" s="58"/>
      <c r="O697" s="58"/>
      <c r="P697" s="58"/>
      <c r="Q697" s="58"/>
      <c r="R697" s="58"/>
      <c r="S697" s="58"/>
      <c r="T697" s="58"/>
      <c r="U697" s="58"/>
      <c r="V697" s="58"/>
      <c r="W697" s="58"/>
      <c r="X697" s="58"/>
      <c r="Y697" s="58"/>
      <c r="Z697" s="58"/>
      <c r="AA697" s="58"/>
      <c r="AB697" s="58"/>
      <c r="AC697" s="58"/>
      <c r="AD697" s="58"/>
      <c r="AE697" s="58"/>
      <c r="AF697" s="58"/>
      <c r="AG697" s="58"/>
    </row>
    <row r="698" spans="1:33" ht="15.75" customHeight="1" x14ac:dyDescent="0.2">
      <c r="A698" s="23"/>
      <c r="B698" s="23"/>
      <c r="C698" s="23"/>
      <c r="D698" s="58"/>
      <c r="E698" s="58"/>
      <c r="F698" s="58"/>
      <c r="G698" s="21"/>
      <c r="H698" s="21"/>
      <c r="I698" s="21"/>
      <c r="J698" s="18"/>
      <c r="K698" s="18"/>
      <c r="L698" s="18"/>
      <c r="M698" s="67"/>
      <c r="N698" s="58"/>
      <c r="O698" s="58"/>
      <c r="P698" s="58"/>
      <c r="Q698" s="58"/>
      <c r="R698" s="58"/>
      <c r="S698" s="58"/>
      <c r="T698" s="58"/>
      <c r="U698" s="58"/>
      <c r="V698" s="58"/>
      <c r="W698" s="58"/>
      <c r="X698" s="58"/>
      <c r="Y698" s="58"/>
      <c r="Z698" s="58"/>
      <c r="AA698" s="58"/>
      <c r="AB698" s="58"/>
      <c r="AC698" s="58"/>
      <c r="AD698" s="58"/>
      <c r="AE698" s="58"/>
      <c r="AF698" s="58"/>
      <c r="AG698" s="58"/>
    </row>
    <row r="699" spans="1:33" ht="15.75" customHeight="1" x14ac:dyDescent="0.2">
      <c r="A699" s="23"/>
      <c r="B699" s="23"/>
      <c r="C699" s="23"/>
      <c r="D699" s="58"/>
      <c r="E699" s="58"/>
      <c r="F699" s="58"/>
      <c r="G699" s="21"/>
      <c r="H699" s="21"/>
      <c r="I699" s="21"/>
      <c r="J699" s="18"/>
      <c r="K699" s="18"/>
      <c r="L699" s="18"/>
      <c r="M699" s="67"/>
      <c r="N699" s="58"/>
      <c r="O699" s="58"/>
      <c r="P699" s="58"/>
      <c r="Q699" s="58"/>
      <c r="R699" s="58"/>
      <c r="S699" s="58"/>
      <c r="T699" s="58"/>
      <c r="U699" s="58"/>
      <c r="V699" s="58"/>
      <c r="W699" s="58"/>
      <c r="X699" s="58"/>
      <c r="Y699" s="58"/>
      <c r="Z699" s="58"/>
      <c r="AA699" s="58"/>
      <c r="AB699" s="58"/>
      <c r="AC699" s="58"/>
      <c r="AD699" s="58"/>
      <c r="AE699" s="58"/>
      <c r="AF699" s="58"/>
      <c r="AG699" s="58"/>
    </row>
    <row r="700" spans="1:33" ht="15.75" customHeight="1" x14ac:dyDescent="0.2">
      <c r="A700" s="23"/>
      <c r="B700" s="23"/>
      <c r="C700" s="23"/>
      <c r="D700" s="58"/>
      <c r="E700" s="58"/>
      <c r="F700" s="58"/>
      <c r="G700" s="21"/>
      <c r="H700" s="21"/>
      <c r="I700" s="21"/>
      <c r="J700" s="18"/>
      <c r="K700" s="18"/>
      <c r="L700" s="18"/>
      <c r="M700" s="67"/>
      <c r="N700" s="58"/>
      <c r="O700" s="58"/>
      <c r="P700" s="58"/>
      <c r="Q700" s="58"/>
      <c r="R700" s="58"/>
      <c r="S700" s="58"/>
      <c r="T700" s="58"/>
      <c r="U700" s="58"/>
      <c r="V700" s="58"/>
      <c r="W700" s="58"/>
      <c r="X700" s="58"/>
      <c r="Y700" s="58"/>
      <c r="Z700" s="58"/>
      <c r="AA700" s="58"/>
      <c r="AB700" s="58"/>
      <c r="AC700" s="58"/>
      <c r="AD700" s="58"/>
      <c r="AE700" s="58"/>
      <c r="AF700" s="58"/>
      <c r="AG700" s="58"/>
    </row>
    <row r="701" spans="1:33" ht="15.75" customHeight="1" x14ac:dyDescent="0.2">
      <c r="A701" s="23"/>
      <c r="B701" s="23"/>
      <c r="C701" s="23"/>
      <c r="D701" s="58"/>
      <c r="E701" s="58"/>
      <c r="F701" s="58"/>
      <c r="G701" s="21"/>
      <c r="H701" s="21"/>
      <c r="I701" s="21"/>
      <c r="J701" s="18"/>
      <c r="K701" s="18"/>
      <c r="L701" s="18"/>
      <c r="M701" s="67"/>
      <c r="N701" s="58"/>
      <c r="O701" s="58"/>
      <c r="P701" s="58"/>
      <c r="Q701" s="58"/>
      <c r="R701" s="58"/>
      <c r="S701" s="58"/>
      <c r="T701" s="58"/>
      <c r="U701" s="58"/>
      <c r="V701" s="58"/>
      <c r="W701" s="58"/>
      <c r="X701" s="58"/>
      <c r="Y701" s="58"/>
      <c r="Z701" s="58"/>
      <c r="AA701" s="58"/>
      <c r="AB701" s="58"/>
      <c r="AC701" s="58"/>
      <c r="AD701" s="58"/>
      <c r="AE701" s="58"/>
      <c r="AF701" s="58"/>
      <c r="AG701" s="58"/>
    </row>
    <row r="702" spans="1:33" ht="15.75" customHeight="1" x14ac:dyDescent="0.2">
      <c r="A702" s="23"/>
      <c r="B702" s="23"/>
      <c r="C702" s="23"/>
      <c r="D702" s="58"/>
      <c r="E702" s="58"/>
      <c r="F702" s="58"/>
      <c r="G702" s="21"/>
      <c r="H702" s="21"/>
      <c r="I702" s="21"/>
      <c r="J702" s="18"/>
      <c r="K702" s="18"/>
      <c r="L702" s="18"/>
      <c r="M702" s="67"/>
      <c r="N702" s="58"/>
      <c r="O702" s="58"/>
      <c r="P702" s="58"/>
      <c r="Q702" s="58"/>
      <c r="R702" s="58"/>
      <c r="S702" s="58"/>
      <c r="T702" s="58"/>
      <c r="U702" s="58"/>
      <c r="V702" s="58"/>
      <c r="W702" s="58"/>
      <c r="X702" s="58"/>
      <c r="Y702" s="58"/>
      <c r="Z702" s="58"/>
      <c r="AA702" s="58"/>
      <c r="AB702" s="58"/>
      <c r="AC702" s="58"/>
      <c r="AD702" s="58"/>
      <c r="AE702" s="58"/>
      <c r="AF702" s="58"/>
      <c r="AG702" s="58"/>
    </row>
    <row r="703" spans="1:33" ht="15.75" customHeight="1" x14ac:dyDescent="0.2">
      <c r="A703" s="23"/>
      <c r="B703" s="23"/>
      <c r="C703" s="23"/>
      <c r="D703" s="58"/>
      <c r="E703" s="58"/>
      <c r="F703" s="58"/>
      <c r="G703" s="21"/>
      <c r="H703" s="21"/>
      <c r="I703" s="21"/>
      <c r="J703" s="18"/>
      <c r="K703" s="18"/>
      <c r="L703" s="18"/>
      <c r="M703" s="67"/>
      <c r="N703" s="58"/>
      <c r="O703" s="58"/>
      <c r="P703" s="58"/>
      <c r="Q703" s="58"/>
      <c r="R703" s="58"/>
      <c r="S703" s="58"/>
      <c r="T703" s="58"/>
      <c r="U703" s="58"/>
      <c r="V703" s="58"/>
      <c r="W703" s="58"/>
      <c r="X703" s="58"/>
      <c r="Y703" s="58"/>
      <c r="Z703" s="58"/>
      <c r="AA703" s="58"/>
      <c r="AB703" s="58"/>
      <c r="AC703" s="58"/>
      <c r="AD703" s="58"/>
      <c r="AE703" s="58"/>
      <c r="AF703" s="58"/>
      <c r="AG703" s="58"/>
    </row>
    <row r="704" spans="1:33" ht="15.75" customHeight="1" x14ac:dyDescent="0.2">
      <c r="A704" s="23"/>
      <c r="B704" s="23"/>
      <c r="C704" s="23"/>
      <c r="D704" s="58"/>
      <c r="E704" s="58"/>
      <c r="F704" s="58"/>
      <c r="G704" s="21"/>
      <c r="H704" s="21"/>
      <c r="I704" s="21"/>
      <c r="J704" s="18"/>
      <c r="K704" s="18"/>
      <c r="L704" s="18"/>
      <c r="M704" s="67"/>
      <c r="N704" s="58"/>
      <c r="O704" s="58"/>
      <c r="P704" s="58"/>
      <c r="Q704" s="58"/>
      <c r="R704" s="58"/>
      <c r="S704" s="58"/>
      <c r="T704" s="58"/>
      <c r="U704" s="58"/>
      <c r="V704" s="58"/>
      <c r="W704" s="58"/>
      <c r="X704" s="58"/>
      <c r="Y704" s="58"/>
      <c r="Z704" s="58"/>
      <c r="AA704" s="58"/>
      <c r="AB704" s="58"/>
      <c r="AC704" s="58"/>
      <c r="AD704" s="58"/>
      <c r="AE704" s="58"/>
      <c r="AF704" s="58"/>
      <c r="AG704" s="58"/>
    </row>
    <row r="705" spans="1:33" ht="15.75" customHeight="1" x14ac:dyDescent="0.2">
      <c r="A705" s="23"/>
      <c r="B705" s="23"/>
      <c r="C705" s="23"/>
      <c r="D705" s="58"/>
      <c r="E705" s="58"/>
      <c r="F705" s="58"/>
      <c r="G705" s="21"/>
      <c r="H705" s="21"/>
      <c r="I705" s="21"/>
      <c r="J705" s="18"/>
      <c r="K705" s="18"/>
      <c r="L705" s="18"/>
      <c r="M705" s="67"/>
      <c r="N705" s="58"/>
      <c r="O705" s="58"/>
      <c r="P705" s="58"/>
      <c r="Q705" s="58"/>
      <c r="R705" s="58"/>
      <c r="S705" s="58"/>
      <c r="T705" s="58"/>
      <c r="U705" s="58"/>
      <c r="V705" s="58"/>
      <c r="W705" s="58"/>
      <c r="X705" s="58"/>
      <c r="Y705" s="58"/>
      <c r="Z705" s="58"/>
      <c r="AA705" s="58"/>
      <c r="AB705" s="58"/>
      <c r="AC705" s="58"/>
      <c r="AD705" s="58"/>
      <c r="AE705" s="58"/>
      <c r="AF705" s="58"/>
      <c r="AG705" s="58"/>
    </row>
    <row r="706" spans="1:33" ht="15.75" customHeight="1" x14ac:dyDescent="0.2">
      <c r="A706" s="23"/>
      <c r="B706" s="23"/>
      <c r="C706" s="23"/>
      <c r="D706" s="58"/>
      <c r="E706" s="58"/>
      <c r="F706" s="58"/>
      <c r="G706" s="21"/>
      <c r="H706" s="21"/>
      <c r="I706" s="21"/>
      <c r="J706" s="18"/>
      <c r="K706" s="18"/>
      <c r="L706" s="18"/>
      <c r="M706" s="67"/>
      <c r="N706" s="58"/>
      <c r="O706" s="58"/>
      <c r="P706" s="58"/>
      <c r="Q706" s="58"/>
      <c r="R706" s="58"/>
      <c r="S706" s="58"/>
      <c r="T706" s="58"/>
      <c r="U706" s="58"/>
      <c r="V706" s="58"/>
      <c r="W706" s="58"/>
      <c r="X706" s="58"/>
      <c r="Y706" s="58"/>
      <c r="Z706" s="58"/>
      <c r="AA706" s="58"/>
      <c r="AB706" s="58"/>
      <c r="AC706" s="58"/>
      <c r="AD706" s="58"/>
      <c r="AE706" s="58"/>
      <c r="AF706" s="58"/>
      <c r="AG706" s="58"/>
    </row>
    <row r="707" spans="1:33" ht="15.75" customHeight="1" x14ac:dyDescent="0.2">
      <c r="A707" s="23"/>
      <c r="B707" s="23"/>
      <c r="C707" s="23"/>
      <c r="D707" s="58"/>
      <c r="E707" s="58"/>
      <c r="F707" s="58"/>
      <c r="G707" s="21"/>
      <c r="H707" s="21"/>
      <c r="I707" s="21"/>
      <c r="J707" s="18"/>
      <c r="K707" s="18"/>
      <c r="L707" s="18"/>
      <c r="M707" s="67"/>
      <c r="N707" s="58"/>
      <c r="O707" s="58"/>
      <c r="P707" s="58"/>
      <c r="Q707" s="58"/>
      <c r="R707" s="58"/>
      <c r="S707" s="58"/>
      <c r="T707" s="58"/>
      <c r="U707" s="58"/>
      <c r="V707" s="58"/>
      <c r="W707" s="58"/>
      <c r="X707" s="58"/>
      <c r="Y707" s="58"/>
      <c r="Z707" s="58"/>
      <c r="AA707" s="58"/>
      <c r="AB707" s="58"/>
      <c r="AC707" s="58"/>
      <c r="AD707" s="58"/>
      <c r="AE707" s="58"/>
      <c r="AF707" s="58"/>
      <c r="AG707" s="58"/>
    </row>
    <row r="708" spans="1:33" ht="15.75" customHeight="1" x14ac:dyDescent="0.2">
      <c r="A708" s="23"/>
      <c r="B708" s="23"/>
      <c r="C708" s="23"/>
      <c r="D708" s="58"/>
      <c r="E708" s="58"/>
      <c r="F708" s="58"/>
      <c r="G708" s="21"/>
      <c r="H708" s="21"/>
      <c r="I708" s="21"/>
      <c r="J708" s="18"/>
      <c r="K708" s="18"/>
      <c r="L708" s="18"/>
      <c r="M708" s="67"/>
      <c r="N708" s="58"/>
      <c r="O708" s="58"/>
      <c r="P708" s="58"/>
      <c r="Q708" s="58"/>
      <c r="R708" s="58"/>
      <c r="S708" s="58"/>
      <c r="T708" s="58"/>
      <c r="U708" s="58"/>
      <c r="V708" s="58"/>
      <c r="W708" s="58"/>
      <c r="X708" s="58"/>
      <c r="Y708" s="58"/>
      <c r="Z708" s="58"/>
      <c r="AA708" s="58"/>
      <c r="AB708" s="58"/>
      <c r="AC708" s="58"/>
      <c r="AD708" s="58"/>
      <c r="AE708" s="58"/>
      <c r="AF708" s="58"/>
      <c r="AG708" s="58"/>
    </row>
    <row r="709" spans="1:33" ht="15.75" customHeight="1" x14ac:dyDescent="0.2">
      <c r="A709" s="23"/>
      <c r="B709" s="23"/>
      <c r="C709" s="23"/>
      <c r="D709" s="58"/>
      <c r="E709" s="58"/>
      <c r="F709" s="58"/>
      <c r="G709" s="21"/>
      <c r="H709" s="21"/>
      <c r="I709" s="21"/>
      <c r="J709" s="18"/>
      <c r="K709" s="18"/>
      <c r="L709" s="18"/>
      <c r="M709" s="67"/>
      <c r="N709" s="58"/>
      <c r="O709" s="58"/>
      <c r="P709" s="58"/>
      <c r="Q709" s="58"/>
      <c r="R709" s="58"/>
      <c r="S709" s="58"/>
      <c r="T709" s="58"/>
      <c r="U709" s="58"/>
      <c r="V709" s="58"/>
      <c r="W709" s="58"/>
      <c r="X709" s="58"/>
      <c r="Y709" s="58"/>
      <c r="Z709" s="58"/>
      <c r="AA709" s="58"/>
      <c r="AB709" s="58"/>
      <c r="AC709" s="58"/>
      <c r="AD709" s="58"/>
      <c r="AE709" s="58"/>
      <c r="AF709" s="58"/>
      <c r="AG709" s="58"/>
    </row>
    <row r="710" spans="1:33" ht="15.75" customHeight="1" x14ac:dyDescent="0.2">
      <c r="A710" s="23"/>
      <c r="B710" s="23"/>
      <c r="C710" s="23"/>
      <c r="D710" s="58"/>
      <c r="E710" s="58"/>
      <c r="F710" s="58"/>
      <c r="G710" s="21"/>
      <c r="H710" s="21"/>
      <c r="I710" s="21"/>
      <c r="J710" s="18"/>
      <c r="K710" s="18"/>
      <c r="L710" s="18"/>
      <c r="M710" s="67"/>
      <c r="N710" s="58"/>
      <c r="O710" s="58"/>
      <c r="P710" s="58"/>
      <c r="Q710" s="58"/>
      <c r="R710" s="58"/>
      <c r="S710" s="58"/>
      <c r="T710" s="58"/>
      <c r="U710" s="58"/>
      <c r="V710" s="58"/>
      <c r="W710" s="58"/>
      <c r="X710" s="58"/>
      <c r="Y710" s="58"/>
      <c r="Z710" s="58"/>
      <c r="AA710" s="58"/>
      <c r="AB710" s="58"/>
      <c r="AC710" s="58"/>
      <c r="AD710" s="58"/>
      <c r="AE710" s="58"/>
      <c r="AF710" s="58"/>
      <c r="AG710" s="58"/>
    </row>
    <row r="711" spans="1:33" ht="15.75" customHeight="1" x14ac:dyDescent="0.2">
      <c r="A711" s="23"/>
      <c r="B711" s="23"/>
      <c r="C711" s="23"/>
      <c r="D711" s="58"/>
      <c r="E711" s="58"/>
      <c r="F711" s="58"/>
      <c r="G711" s="21"/>
      <c r="H711" s="21"/>
      <c r="I711" s="21"/>
      <c r="J711" s="18"/>
      <c r="K711" s="18"/>
      <c r="L711" s="18"/>
      <c r="M711" s="67"/>
      <c r="N711" s="58"/>
      <c r="O711" s="58"/>
      <c r="P711" s="58"/>
      <c r="Q711" s="58"/>
      <c r="R711" s="58"/>
      <c r="S711" s="58"/>
      <c r="T711" s="58"/>
      <c r="U711" s="58"/>
      <c r="V711" s="58"/>
      <c r="W711" s="58"/>
      <c r="X711" s="58"/>
      <c r="Y711" s="58"/>
      <c r="Z711" s="58"/>
      <c r="AA711" s="58"/>
      <c r="AB711" s="58"/>
      <c r="AC711" s="58"/>
      <c r="AD711" s="58"/>
      <c r="AE711" s="58"/>
      <c r="AF711" s="58"/>
      <c r="AG711" s="58"/>
    </row>
    <row r="712" spans="1:33" ht="15.75" customHeight="1" x14ac:dyDescent="0.2">
      <c r="A712" s="23"/>
      <c r="B712" s="23"/>
      <c r="C712" s="23"/>
      <c r="D712" s="58"/>
      <c r="E712" s="58"/>
      <c r="F712" s="58"/>
      <c r="G712" s="21"/>
      <c r="H712" s="21"/>
      <c r="I712" s="21"/>
      <c r="J712" s="18"/>
      <c r="K712" s="18"/>
      <c r="L712" s="18"/>
      <c r="M712" s="67"/>
      <c r="N712" s="58"/>
      <c r="O712" s="58"/>
      <c r="P712" s="58"/>
      <c r="Q712" s="58"/>
      <c r="R712" s="58"/>
      <c r="S712" s="58"/>
      <c r="T712" s="58"/>
      <c r="U712" s="58"/>
      <c r="V712" s="58"/>
      <c r="W712" s="58"/>
      <c r="X712" s="58"/>
      <c r="Y712" s="58"/>
      <c r="Z712" s="58"/>
      <c r="AA712" s="58"/>
      <c r="AB712" s="58"/>
      <c r="AC712" s="58"/>
      <c r="AD712" s="58"/>
      <c r="AE712" s="58"/>
      <c r="AF712" s="58"/>
      <c r="AG712" s="58"/>
    </row>
    <row r="713" spans="1:33" ht="15.75" customHeight="1" x14ac:dyDescent="0.2">
      <c r="A713" s="23"/>
      <c r="B713" s="23"/>
      <c r="C713" s="23"/>
      <c r="D713" s="58"/>
      <c r="E713" s="58"/>
      <c r="F713" s="58"/>
      <c r="G713" s="21"/>
      <c r="H713" s="21"/>
      <c r="I713" s="21"/>
      <c r="J713" s="18"/>
      <c r="K713" s="18"/>
      <c r="L713" s="18"/>
      <c r="M713" s="67"/>
      <c r="N713" s="58"/>
      <c r="O713" s="58"/>
      <c r="P713" s="58"/>
      <c r="Q713" s="58"/>
      <c r="R713" s="58"/>
      <c r="S713" s="58"/>
      <c r="T713" s="58"/>
      <c r="U713" s="58"/>
      <c r="V713" s="58"/>
      <c r="W713" s="58"/>
      <c r="X713" s="58"/>
      <c r="Y713" s="58"/>
      <c r="Z713" s="58"/>
      <c r="AA713" s="58"/>
      <c r="AB713" s="58"/>
      <c r="AC713" s="58"/>
      <c r="AD713" s="58"/>
      <c r="AE713" s="58"/>
      <c r="AF713" s="58"/>
      <c r="AG713" s="58"/>
    </row>
    <row r="714" spans="1:33" ht="15.75" customHeight="1" x14ac:dyDescent="0.2">
      <c r="A714" s="23"/>
      <c r="B714" s="23"/>
      <c r="C714" s="23"/>
      <c r="D714" s="58"/>
      <c r="E714" s="58"/>
      <c r="F714" s="58"/>
      <c r="G714" s="21"/>
      <c r="H714" s="21"/>
      <c r="I714" s="21"/>
      <c r="J714" s="18"/>
      <c r="K714" s="18"/>
      <c r="L714" s="18"/>
      <c r="M714" s="67"/>
      <c r="N714" s="58"/>
      <c r="O714" s="58"/>
      <c r="P714" s="58"/>
      <c r="Q714" s="58"/>
      <c r="R714" s="58"/>
      <c r="S714" s="58"/>
      <c r="T714" s="58"/>
      <c r="U714" s="58"/>
      <c r="V714" s="58"/>
      <c r="W714" s="58"/>
      <c r="X714" s="58"/>
      <c r="Y714" s="58"/>
      <c r="Z714" s="58"/>
      <c r="AA714" s="58"/>
      <c r="AB714" s="58"/>
      <c r="AC714" s="58"/>
      <c r="AD714" s="58"/>
      <c r="AE714" s="58"/>
      <c r="AF714" s="58"/>
      <c r="AG714" s="58"/>
    </row>
    <row r="715" spans="1:33" ht="15.75" customHeight="1" x14ac:dyDescent="0.2">
      <c r="A715" s="23"/>
      <c r="B715" s="23"/>
      <c r="C715" s="23"/>
      <c r="D715" s="58"/>
      <c r="E715" s="58"/>
      <c r="F715" s="58"/>
      <c r="G715" s="21"/>
      <c r="H715" s="21"/>
      <c r="I715" s="21"/>
      <c r="J715" s="18"/>
      <c r="K715" s="18"/>
      <c r="L715" s="18"/>
      <c r="M715" s="67"/>
      <c r="N715" s="58"/>
      <c r="O715" s="58"/>
      <c r="P715" s="58"/>
      <c r="Q715" s="58"/>
      <c r="R715" s="58"/>
      <c r="S715" s="58"/>
      <c r="T715" s="58"/>
      <c r="U715" s="58"/>
      <c r="V715" s="58"/>
      <c r="W715" s="58"/>
      <c r="X715" s="58"/>
      <c r="Y715" s="58"/>
      <c r="Z715" s="58"/>
      <c r="AA715" s="58"/>
      <c r="AB715" s="58"/>
      <c r="AC715" s="58"/>
      <c r="AD715" s="58"/>
      <c r="AE715" s="58"/>
      <c r="AF715" s="58"/>
      <c r="AG715" s="58"/>
    </row>
    <row r="716" spans="1:33" ht="15.75" customHeight="1" x14ac:dyDescent="0.2">
      <c r="A716" s="23"/>
      <c r="B716" s="23"/>
      <c r="C716" s="23"/>
      <c r="D716" s="58"/>
      <c r="E716" s="58"/>
      <c r="F716" s="58"/>
      <c r="G716" s="21"/>
      <c r="H716" s="21"/>
      <c r="I716" s="21"/>
      <c r="J716" s="18"/>
      <c r="K716" s="18"/>
      <c r="L716" s="18"/>
      <c r="M716" s="67"/>
      <c r="N716" s="58"/>
      <c r="O716" s="58"/>
      <c r="P716" s="58"/>
      <c r="Q716" s="58"/>
      <c r="R716" s="58"/>
      <c r="S716" s="58"/>
      <c r="T716" s="58"/>
      <c r="U716" s="58"/>
      <c r="V716" s="58"/>
      <c r="W716" s="58"/>
      <c r="X716" s="58"/>
      <c r="Y716" s="58"/>
      <c r="Z716" s="58"/>
      <c r="AA716" s="58"/>
      <c r="AB716" s="58"/>
      <c r="AC716" s="58"/>
      <c r="AD716" s="58"/>
      <c r="AE716" s="58"/>
      <c r="AF716" s="58"/>
      <c r="AG716" s="58"/>
    </row>
    <row r="717" spans="1:33" ht="15.75" customHeight="1" x14ac:dyDescent="0.2">
      <c r="A717" s="23"/>
      <c r="B717" s="23"/>
      <c r="C717" s="23"/>
      <c r="D717" s="58"/>
      <c r="E717" s="58"/>
      <c r="F717" s="58"/>
      <c r="G717" s="21"/>
      <c r="H717" s="21"/>
      <c r="I717" s="21"/>
      <c r="J717" s="18"/>
      <c r="K717" s="18"/>
      <c r="L717" s="18"/>
      <c r="M717" s="67"/>
      <c r="N717" s="58"/>
      <c r="O717" s="58"/>
      <c r="P717" s="58"/>
      <c r="Q717" s="58"/>
      <c r="R717" s="58"/>
      <c r="S717" s="58"/>
      <c r="T717" s="58"/>
      <c r="U717" s="58"/>
      <c r="V717" s="58"/>
      <c r="W717" s="58"/>
      <c r="X717" s="58"/>
      <c r="Y717" s="58"/>
      <c r="Z717" s="58"/>
      <c r="AA717" s="58"/>
      <c r="AB717" s="58"/>
      <c r="AC717" s="58"/>
      <c r="AD717" s="58"/>
      <c r="AE717" s="58"/>
      <c r="AF717" s="58"/>
      <c r="AG717" s="58"/>
    </row>
    <row r="718" spans="1:33" ht="15.75" customHeight="1" x14ac:dyDescent="0.2">
      <c r="A718" s="23"/>
      <c r="B718" s="23"/>
      <c r="C718" s="23"/>
      <c r="D718" s="58"/>
      <c r="E718" s="58"/>
      <c r="F718" s="58"/>
      <c r="G718" s="21"/>
      <c r="H718" s="21"/>
      <c r="I718" s="21"/>
      <c r="J718" s="18"/>
      <c r="K718" s="18"/>
      <c r="L718" s="18"/>
      <c r="M718" s="67"/>
      <c r="N718" s="58"/>
      <c r="O718" s="58"/>
      <c r="P718" s="58"/>
      <c r="Q718" s="58"/>
      <c r="R718" s="58"/>
      <c r="S718" s="58"/>
      <c r="T718" s="58"/>
      <c r="U718" s="58"/>
      <c r="V718" s="58"/>
      <c r="W718" s="58"/>
      <c r="X718" s="58"/>
      <c r="Y718" s="58"/>
      <c r="Z718" s="58"/>
      <c r="AA718" s="58"/>
      <c r="AB718" s="58"/>
      <c r="AC718" s="58"/>
      <c r="AD718" s="58"/>
      <c r="AE718" s="58"/>
      <c r="AF718" s="58"/>
      <c r="AG718" s="58"/>
    </row>
    <row r="719" spans="1:33" ht="15.75" customHeight="1" x14ac:dyDescent="0.2">
      <c r="A719" s="23"/>
      <c r="B719" s="23"/>
      <c r="C719" s="23"/>
      <c r="D719" s="58"/>
      <c r="E719" s="58"/>
      <c r="F719" s="58"/>
      <c r="G719" s="21"/>
      <c r="H719" s="21"/>
      <c r="I719" s="21"/>
      <c r="J719" s="18"/>
      <c r="K719" s="18"/>
      <c r="L719" s="18"/>
      <c r="M719" s="67"/>
      <c r="N719" s="58"/>
      <c r="O719" s="58"/>
      <c r="P719" s="58"/>
      <c r="Q719" s="58"/>
      <c r="R719" s="58"/>
      <c r="S719" s="58"/>
      <c r="T719" s="58"/>
      <c r="U719" s="58"/>
      <c r="V719" s="58"/>
      <c r="W719" s="58"/>
      <c r="X719" s="58"/>
      <c r="Y719" s="58"/>
      <c r="Z719" s="58"/>
      <c r="AA719" s="58"/>
      <c r="AB719" s="58"/>
      <c r="AC719" s="58"/>
      <c r="AD719" s="58"/>
      <c r="AE719" s="58"/>
      <c r="AF719" s="58"/>
      <c r="AG719" s="58"/>
    </row>
    <row r="720" spans="1:33" ht="15.75" customHeight="1" x14ac:dyDescent="0.2">
      <c r="A720" s="23"/>
      <c r="B720" s="23"/>
      <c r="C720" s="23"/>
      <c r="D720" s="58"/>
      <c r="E720" s="58"/>
      <c r="F720" s="58"/>
      <c r="G720" s="21"/>
      <c r="H720" s="21"/>
      <c r="I720" s="21"/>
      <c r="J720" s="18"/>
      <c r="K720" s="18"/>
      <c r="L720" s="18"/>
      <c r="M720" s="67"/>
      <c r="N720" s="58"/>
      <c r="O720" s="58"/>
      <c r="P720" s="58"/>
      <c r="Q720" s="58"/>
      <c r="R720" s="58"/>
      <c r="S720" s="58"/>
      <c r="T720" s="58"/>
      <c r="U720" s="58"/>
      <c r="V720" s="58"/>
      <c r="W720" s="58"/>
      <c r="X720" s="58"/>
      <c r="Y720" s="58"/>
      <c r="Z720" s="58"/>
      <c r="AA720" s="58"/>
      <c r="AB720" s="58"/>
      <c r="AC720" s="58"/>
      <c r="AD720" s="58"/>
      <c r="AE720" s="58"/>
      <c r="AF720" s="58"/>
      <c r="AG720" s="58"/>
    </row>
    <row r="721" spans="1:33" ht="15.75" customHeight="1" x14ac:dyDescent="0.2">
      <c r="A721" s="23"/>
      <c r="B721" s="23"/>
      <c r="C721" s="23"/>
      <c r="D721" s="58"/>
      <c r="E721" s="58"/>
      <c r="F721" s="58"/>
      <c r="G721" s="21"/>
      <c r="H721" s="21"/>
      <c r="I721" s="21"/>
      <c r="J721" s="18"/>
      <c r="K721" s="18"/>
      <c r="L721" s="18"/>
      <c r="M721" s="67"/>
      <c r="N721" s="58"/>
      <c r="O721" s="58"/>
      <c r="P721" s="58"/>
      <c r="Q721" s="58"/>
      <c r="R721" s="58"/>
      <c r="S721" s="58"/>
      <c r="T721" s="58"/>
      <c r="U721" s="58"/>
      <c r="V721" s="58"/>
      <c r="W721" s="58"/>
      <c r="X721" s="58"/>
      <c r="Y721" s="58"/>
      <c r="Z721" s="58"/>
      <c r="AA721" s="58"/>
      <c r="AB721" s="58"/>
      <c r="AC721" s="58"/>
      <c r="AD721" s="58"/>
      <c r="AE721" s="58"/>
      <c r="AF721" s="58"/>
      <c r="AG721" s="58"/>
    </row>
    <row r="722" spans="1:33" ht="15.75" customHeight="1" x14ac:dyDescent="0.2">
      <c r="A722" s="23"/>
      <c r="B722" s="23"/>
      <c r="C722" s="23"/>
      <c r="D722" s="58"/>
      <c r="E722" s="58"/>
      <c r="F722" s="58"/>
      <c r="G722" s="21"/>
      <c r="H722" s="21"/>
      <c r="I722" s="21"/>
      <c r="J722" s="18"/>
      <c r="K722" s="18"/>
      <c r="L722" s="18"/>
      <c r="M722" s="67"/>
      <c r="N722" s="58"/>
      <c r="O722" s="58"/>
      <c r="P722" s="58"/>
      <c r="Q722" s="58"/>
      <c r="R722" s="58"/>
      <c r="S722" s="58"/>
      <c r="T722" s="58"/>
      <c r="U722" s="58"/>
      <c r="V722" s="58"/>
      <c r="W722" s="58"/>
      <c r="X722" s="58"/>
      <c r="Y722" s="58"/>
      <c r="Z722" s="58"/>
      <c r="AA722" s="58"/>
      <c r="AB722" s="58"/>
      <c r="AC722" s="58"/>
      <c r="AD722" s="58"/>
      <c r="AE722" s="58"/>
      <c r="AF722" s="58"/>
      <c r="AG722" s="58"/>
    </row>
    <row r="723" spans="1:33" ht="15.75" customHeight="1" x14ac:dyDescent="0.2">
      <c r="A723" s="23"/>
      <c r="B723" s="23"/>
      <c r="C723" s="23"/>
      <c r="D723" s="58"/>
      <c r="E723" s="58"/>
      <c r="F723" s="58"/>
      <c r="G723" s="21"/>
      <c r="H723" s="21"/>
      <c r="I723" s="21"/>
      <c r="J723" s="18"/>
      <c r="K723" s="18"/>
      <c r="L723" s="18"/>
      <c r="M723" s="67"/>
      <c r="N723" s="58"/>
      <c r="O723" s="58"/>
      <c r="P723" s="58"/>
      <c r="Q723" s="58"/>
      <c r="R723" s="58"/>
      <c r="S723" s="58"/>
      <c r="T723" s="58"/>
      <c r="U723" s="58"/>
      <c r="V723" s="58"/>
      <c r="W723" s="58"/>
      <c r="X723" s="58"/>
      <c r="Y723" s="58"/>
      <c r="Z723" s="58"/>
      <c r="AA723" s="58"/>
      <c r="AB723" s="58"/>
      <c r="AC723" s="58"/>
      <c r="AD723" s="58"/>
      <c r="AE723" s="58"/>
      <c r="AF723" s="58"/>
      <c r="AG723" s="58"/>
    </row>
    <row r="724" spans="1:33" ht="15.75" customHeight="1" x14ac:dyDescent="0.2">
      <c r="A724" s="23"/>
      <c r="B724" s="23"/>
      <c r="C724" s="23"/>
      <c r="D724" s="58"/>
      <c r="E724" s="58"/>
      <c r="F724" s="58"/>
      <c r="G724" s="21"/>
      <c r="H724" s="21"/>
      <c r="I724" s="21"/>
      <c r="J724" s="18"/>
      <c r="K724" s="18"/>
      <c r="L724" s="18"/>
      <c r="M724" s="67"/>
      <c r="N724" s="58"/>
      <c r="O724" s="58"/>
      <c r="P724" s="58"/>
      <c r="Q724" s="58"/>
      <c r="R724" s="58"/>
      <c r="S724" s="58"/>
      <c r="T724" s="58"/>
      <c r="U724" s="58"/>
      <c r="V724" s="58"/>
      <c r="W724" s="58"/>
      <c r="X724" s="58"/>
      <c r="Y724" s="58"/>
      <c r="Z724" s="58"/>
      <c r="AA724" s="58"/>
      <c r="AB724" s="58"/>
      <c r="AC724" s="58"/>
      <c r="AD724" s="58"/>
      <c r="AE724" s="58"/>
      <c r="AF724" s="58"/>
      <c r="AG724" s="58"/>
    </row>
    <row r="725" spans="1:33" ht="15.75" customHeight="1" x14ac:dyDescent="0.2">
      <c r="A725" s="23"/>
      <c r="B725" s="23"/>
      <c r="C725" s="23"/>
      <c r="D725" s="58"/>
      <c r="E725" s="58"/>
      <c r="F725" s="58"/>
      <c r="G725" s="21"/>
      <c r="H725" s="21"/>
      <c r="I725" s="21"/>
      <c r="J725" s="18"/>
      <c r="K725" s="18"/>
      <c r="L725" s="18"/>
      <c r="M725" s="67"/>
      <c r="N725" s="58"/>
      <c r="O725" s="58"/>
      <c r="P725" s="58"/>
      <c r="Q725" s="58"/>
      <c r="R725" s="58"/>
      <c r="S725" s="58"/>
      <c r="T725" s="58"/>
      <c r="U725" s="58"/>
      <c r="V725" s="58"/>
      <c r="W725" s="58"/>
      <c r="X725" s="58"/>
      <c r="Y725" s="58"/>
      <c r="Z725" s="58"/>
      <c r="AA725" s="58"/>
      <c r="AB725" s="58"/>
      <c r="AC725" s="58"/>
      <c r="AD725" s="58"/>
      <c r="AE725" s="58"/>
      <c r="AF725" s="58"/>
      <c r="AG725" s="58"/>
    </row>
    <row r="726" spans="1:33" ht="15.75" customHeight="1" x14ac:dyDescent="0.2">
      <c r="A726" s="23"/>
      <c r="B726" s="23"/>
      <c r="C726" s="23"/>
      <c r="D726" s="58"/>
      <c r="E726" s="58"/>
      <c r="F726" s="58"/>
      <c r="G726" s="21"/>
      <c r="H726" s="21"/>
      <c r="I726" s="21"/>
      <c r="J726" s="18"/>
      <c r="K726" s="18"/>
      <c r="L726" s="18"/>
      <c r="M726" s="67"/>
      <c r="N726" s="58"/>
      <c r="O726" s="58"/>
      <c r="P726" s="58"/>
      <c r="Q726" s="58"/>
      <c r="R726" s="58"/>
      <c r="S726" s="58"/>
      <c r="T726" s="58"/>
      <c r="U726" s="58"/>
      <c r="V726" s="58"/>
      <c r="W726" s="58"/>
      <c r="X726" s="58"/>
      <c r="Y726" s="58"/>
      <c r="Z726" s="58"/>
      <c r="AA726" s="58"/>
      <c r="AB726" s="58"/>
      <c r="AC726" s="58"/>
      <c r="AD726" s="58"/>
      <c r="AE726" s="58"/>
      <c r="AF726" s="58"/>
      <c r="AG726" s="58"/>
    </row>
    <row r="727" spans="1:33" ht="15.75" customHeight="1" x14ac:dyDescent="0.2">
      <c r="A727" s="23"/>
      <c r="B727" s="23"/>
      <c r="C727" s="23"/>
      <c r="D727" s="58"/>
      <c r="E727" s="58"/>
      <c r="F727" s="58"/>
      <c r="G727" s="21"/>
      <c r="H727" s="21"/>
      <c r="I727" s="21"/>
      <c r="J727" s="18"/>
      <c r="K727" s="18"/>
      <c r="L727" s="18"/>
      <c r="M727" s="67"/>
      <c r="N727" s="58"/>
      <c r="O727" s="58"/>
      <c r="P727" s="58"/>
      <c r="Q727" s="58"/>
      <c r="R727" s="58"/>
      <c r="S727" s="58"/>
      <c r="T727" s="58"/>
      <c r="U727" s="58"/>
      <c r="V727" s="58"/>
      <c r="W727" s="58"/>
      <c r="X727" s="58"/>
      <c r="Y727" s="58"/>
      <c r="Z727" s="58"/>
      <c r="AA727" s="58"/>
      <c r="AB727" s="58"/>
      <c r="AC727" s="58"/>
      <c r="AD727" s="58"/>
      <c r="AE727" s="58"/>
      <c r="AF727" s="58"/>
      <c r="AG727" s="58"/>
    </row>
    <row r="728" spans="1:33" ht="15.75" customHeight="1" x14ac:dyDescent="0.2">
      <c r="A728" s="23"/>
      <c r="B728" s="23"/>
      <c r="C728" s="23"/>
      <c r="D728" s="58"/>
      <c r="E728" s="58"/>
      <c r="F728" s="58"/>
      <c r="G728" s="21"/>
      <c r="H728" s="21"/>
      <c r="I728" s="21"/>
      <c r="J728" s="18"/>
      <c r="K728" s="18"/>
      <c r="L728" s="18"/>
      <c r="M728" s="67"/>
      <c r="N728" s="58"/>
      <c r="O728" s="58"/>
      <c r="P728" s="58"/>
      <c r="Q728" s="58"/>
      <c r="R728" s="58"/>
      <c r="S728" s="58"/>
      <c r="T728" s="58"/>
      <c r="U728" s="58"/>
      <c r="V728" s="58"/>
      <c r="W728" s="58"/>
      <c r="X728" s="58"/>
      <c r="Y728" s="58"/>
      <c r="Z728" s="58"/>
      <c r="AA728" s="58"/>
      <c r="AB728" s="58"/>
      <c r="AC728" s="58"/>
      <c r="AD728" s="58"/>
      <c r="AE728" s="58"/>
      <c r="AF728" s="58"/>
      <c r="AG728" s="58"/>
    </row>
    <row r="729" spans="1:33" ht="15.75" customHeight="1" x14ac:dyDescent="0.2">
      <c r="A729" s="23"/>
      <c r="B729" s="23"/>
      <c r="C729" s="23"/>
      <c r="D729" s="58"/>
      <c r="E729" s="58"/>
      <c r="F729" s="58"/>
      <c r="G729" s="21"/>
      <c r="H729" s="21"/>
      <c r="I729" s="21"/>
      <c r="J729" s="18"/>
      <c r="K729" s="18"/>
      <c r="L729" s="18"/>
      <c r="M729" s="67"/>
      <c r="N729" s="58"/>
      <c r="O729" s="58"/>
      <c r="P729" s="58"/>
      <c r="Q729" s="58"/>
      <c r="R729" s="58"/>
      <c r="S729" s="58"/>
      <c r="T729" s="58"/>
      <c r="U729" s="58"/>
      <c r="V729" s="58"/>
      <c r="W729" s="58"/>
      <c r="X729" s="58"/>
      <c r="Y729" s="58"/>
      <c r="Z729" s="58"/>
      <c r="AA729" s="58"/>
      <c r="AB729" s="58"/>
      <c r="AC729" s="58"/>
      <c r="AD729" s="58"/>
      <c r="AE729" s="58"/>
      <c r="AF729" s="58"/>
      <c r="AG729" s="58"/>
    </row>
    <row r="730" spans="1:33" ht="15.75" customHeight="1" x14ac:dyDescent="0.2">
      <c r="A730" s="23"/>
      <c r="B730" s="23"/>
      <c r="C730" s="23"/>
      <c r="D730" s="58"/>
      <c r="E730" s="58"/>
      <c r="F730" s="58"/>
      <c r="G730" s="21"/>
      <c r="H730" s="21"/>
      <c r="I730" s="21"/>
      <c r="J730" s="18"/>
      <c r="K730" s="18"/>
      <c r="L730" s="18"/>
      <c r="M730" s="67"/>
      <c r="N730" s="58"/>
      <c r="O730" s="58"/>
      <c r="P730" s="58"/>
      <c r="Q730" s="58"/>
      <c r="R730" s="58"/>
      <c r="S730" s="58"/>
      <c r="T730" s="58"/>
      <c r="U730" s="58"/>
      <c r="V730" s="58"/>
      <c r="W730" s="58"/>
      <c r="X730" s="58"/>
      <c r="Y730" s="58"/>
      <c r="Z730" s="58"/>
      <c r="AA730" s="58"/>
      <c r="AB730" s="58"/>
      <c r="AC730" s="58"/>
      <c r="AD730" s="58"/>
      <c r="AE730" s="58"/>
      <c r="AF730" s="58"/>
      <c r="AG730" s="58"/>
    </row>
    <row r="731" spans="1:33" ht="15.75" customHeight="1" x14ac:dyDescent="0.2">
      <c r="A731" s="23"/>
      <c r="B731" s="23"/>
      <c r="C731" s="23"/>
      <c r="D731" s="58"/>
      <c r="E731" s="58"/>
      <c r="F731" s="58"/>
      <c r="G731" s="21"/>
      <c r="H731" s="21"/>
      <c r="I731" s="21"/>
      <c r="J731" s="18"/>
      <c r="K731" s="18"/>
      <c r="L731" s="18"/>
      <c r="M731" s="67"/>
      <c r="N731" s="58"/>
      <c r="O731" s="58"/>
      <c r="P731" s="58"/>
      <c r="Q731" s="58"/>
      <c r="R731" s="58"/>
      <c r="S731" s="58"/>
      <c r="T731" s="58"/>
      <c r="U731" s="58"/>
      <c r="V731" s="58"/>
      <c r="W731" s="58"/>
      <c r="X731" s="58"/>
      <c r="Y731" s="58"/>
      <c r="Z731" s="58"/>
      <c r="AA731" s="58"/>
      <c r="AB731" s="58"/>
      <c r="AC731" s="58"/>
      <c r="AD731" s="58"/>
      <c r="AE731" s="58"/>
      <c r="AF731" s="58"/>
      <c r="AG731" s="58"/>
    </row>
    <row r="732" spans="1:33" ht="15.75" customHeight="1" x14ac:dyDescent="0.2">
      <c r="A732" s="23"/>
      <c r="B732" s="23"/>
      <c r="C732" s="23"/>
      <c r="D732" s="58"/>
      <c r="E732" s="58"/>
      <c r="F732" s="58"/>
      <c r="G732" s="21"/>
      <c r="H732" s="21"/>
      <c r="I732" s="21"/>
      <c r="J732" s="18"/>
      <c r="K732" s="18"/>
      <c r="L732" s="18"/>
      <c r="M732" s="67"/>
      <c r="N732" s="58"/>
      <c r="O732" s="58"/>
      <c r="P732" s="58"/>
      <c r="Q732" s="58"/>
      <c r="R732" s="58"/>
      <c r="S732" s="58"/>
      <c r="T732" s="58"/>
      <c r="U732" s="58"/>
      <c r="V732" s="58"/>
      <c r="W732" s="58"/>
      <c r="X732" s="58"/>
      <c r="Y732" s="58"/>
      <c r="Z732" s="58"/>
      <c r="AA732" s="58"/>
      <c r="AB732" s="58"/>
      <c r="AC732" s="58"/>
      <c r="AD732" s="58"/>
      <c r="AE732" s="58"/>
      <c r="AF732" s="58"/>
      <c r="AG732" s="58"/>
    </row>
    <row r="733" spans="1:33" ht="15.75" customHeight="1" x14ac:dyDescent="0.2">
      <c r="A733" s="23"/>
      <c r="B733" s="23"/>
      <c r="C733" s="23"/>
      <c r="D733" s="58"/>
      <c r="E733" s="58"/>
      <c r="F733" s="58"/>
      <c r="G733" s="21"/>
      <c r="H733" s="21"/>
      <c r="I733" s="21"/>
      <c r="J733" s="18"/>
      <c r="K733" s="18"/>
      <c r="L733" s="18"/>
      <c r="M733" s="67"/>
      <c r="N733" s="58"/>
      <c r="O733" s="58"/>
      <c r="P733" s="58"/>
      <c r="Q733" s="58"/>
      <c r="R733" s="58"/>
      <c r="S733" s="58"/>
      <c r="T733" s="58"/>
      <c r="U733" s="58"/>
      <c r="V733" s="58"/>
      <c r="W733" s="58"/>
      <c r="X733" s="58"/>
      <c r="Y733" s="58"/>
      <c r="Z733" s="58"/>
      <c r="AA733" s="58"/>
      <c r="AB733" s="58"/>
      <c r="AC733" s="58"/>
      <c r="AD733" s="58"/>
      <c r="AE733" s="58"/>
      <c r="AF733" s="58"/>
      <c r="AG733" s="58"/>
    </row>
    <row r="734" spans="1:33" ht="15.75" customHeight="1" x14ac:dyDescent="0.2">
      <c r="A734" s="23"/>
      <c r="B734" s="23"/>
      <c r="C734" s="23"/>
      <c r="D734" s="58"/>
      <c r="E734" s="58"/>
      <c r="F734" s="58"/>
      <c r="G734" s="21"/>
      <c r="H734" s="21"/>
      <c r="I734" s="21"/>
      <c r="J734" s="18"/>
      <c r="K734" s="18"/>
      <c r="L734" s="18"/>
      <c r="M734" s="67"/>
      <c r="N734" s="58"/>
      <c r="O734" s="58"/>
      <c r="P734" s="58"/>
      <c r="Q734" s="58"/>
      <c r="R734" s="58"/>
      <c r="S734" s="58"/>
      <c r="T734" s="58"/>
      <c r="U734" s="58"/>
      <c r="V734" s="58"/>
      <c r="W734" s="58"/>
      <c r="X734" s="58"/>
      <c r="Y734" s="58"/>
      <c r="Z734" s="58"/>
      <c r="AA734" s="58"/>
      <c r="AB734" s="58"/>
      <c r="AC734" s="58"/>
      <c r="AD734" s="58"/>
      <c r="AE734" s="58"/>
      <c r="AF734" s="58"/>
      <c r="AG734" s="58"/>
    </row>
    <row r="735" spans="1:33" ht="15.75" customHeight="1" x14ac:dyDescent="0.2">
      <c r="A735" s="23"/>
      <c r="B735" s="23"/>
      <c r="C735" s="23"/>
      <c r="D735" s="58"/>
      <c r="E735" s="58"/>
      <c r="F735" s="58"/>
      <c r="G735" s="21"/>
      <c r="H735" s="21"/>
      <c r="I735" s="21"/>
      <c r="J735" s="18"/>
      <c r="K735" s="18"/>
      <c r="L735" s="18"/>
      <c r="M735" s="67"/>
      <c r="N735" s="58"/>
      <c r="O735" s="58"/>
      <c r="P735" s="58"/>
      <c r="Q735" s="58"/>
      <c r="R735" s="58"/>
      <c r="S735" s="58"/>
      <c r="T735" s="58"/>
      <c r="U735" s="58"/>
      <c r="V735" s="58"/>
      <c r="W735" s="58"/>
      <c r="X735" s="58"/>
      <c r="Y735" s="58"/>
      <c r="Z735" s="58"/>
      <c r="AA735" s="58"/>
      <c r="AB735" s="58"/>
      <c r="AC735" s="58"/>
      <c r="AD735" s="58"/>
      <c r="AE735" s="58"/>
      <c r="AF735" s="58"/>
      <c r="AG735" s="58"/>
    </row>
    <row r="736" spans="1:33" ht="15.75" customHeight="1" x14ac:dyDescent="0.2">
      <c r="A736" s="23"/>
      <c r="B736" s="23"/>
      <c r="C736" s="23"/>
      <c r="D736" s="58"/>
      <c r="E736" s="58"/>
      <c r="F736" s="58"/>
      <c r="G736" s="21"/>
      <c r="H736" s="21"/>
      <c r="I736" s="21"/>
      <c r="J736" s="18"/>
      <c r="K736" s="18"/>
      <c r="L736" s="18"/>
      <c r="M736" s="67"/>
      <c r="N736" s="58"/>
      <c r="O736" s="58"/>
      <c r="P736" s="58"/>
      <c r="Q736" s="58"/>
      <c r="R736" s="58"/>
      <c r="S736" s="58"/>
      <c r="T736" s="58"/>
      <c r="U736" s="58"/>
      <c r="V736" s="58"/>
      <c r="W736" s="58"/>
      <c r="X736" s="58"/>
      <c r="Y736" s="58"/>
      <c r="Z736" s="58"/>
      <c r="AA736" s="58"/>
      <c r="AB736" s="58"/>
      <c r="AC736" s="58"/>
      <c r="AD736" s="58"/>
      <c r="AE736" s="58"/>
      <c r="AF736" s="58"/>
      <c r="AG736" s="58"/>
    </row>
    <row r="737" spans="1:33" ht="15.75" customHeight="1" x14ac:dyDescent="0.2">
      <c r="A737" s="23"/>
      <c r="B737" s="23"/>
      <c r="C737" s="23"/>
      <c r="D737" s="58"/>
      <c r="E737" s="58"/>
      <c r="F737" s="58"/>
      <c r="G737" s="21"/>
      <c r="H737" s="21"/>
      <c r="I737" s="21"/>
      <c r="J737" s="18"/>
      <c r="K737" s="18"/>
      <c r="L737" s="18"/>
      <c r="M737" s="67"/>
      <c r="N737" s="58"/>
      <c r="O737" s="58"/>
      <c r="P737" s="58"/>
      <c r="Q737" s="58"/>
      <c r="R737" s="58"/>
      <c r="S737" s="58"/>
      <c r="T737" s="58"/>
      <c r="U737" s="58"/>
      <c r="V737" s="58"/>
      <c r="W737" s="58"/>
      <c r="X737" s="58"/>
      <c r="Y737" s="58"/>
      <c r="Z737" s="58"/>
      <c r="AA737" s="58"/>
      <c r="AB737" s="58"/>
      <c r="AC737" s="58"/>
      <c r="AD737" s="58"/>
      <c r="AE737" s="58"/>
      <c r="AF737" s="58"/>
      <c r="AG737" s="58"/>
    </row>
    <row r="738" spans="1:33" ht="15.75" customHeight="1" x14ac:dyDescent="0.2">
      <c r="A738" s="23"/>
      <c r="B738" s="23"/>
      <c r="C738" s="23"/>
      <c r="D738" s="58"/>
      <c r="E738" s="58"/>
      <c r="F738" s="58"/>
      <c r="G738" s="21"/>
      <c r="H738" s="21"/>
      <c r="I738" s="21"/>
      <c r="J738" s="18"/>
      <c r="K738" s="18"/>
      <c r="L738" s="18"/>
      <c r="M738" s="67"/>
      <c r="N738" s="58"/>
      <c r="O738" s="58"/>
      <c r="P738" s="58"/>
      <c r="Q738" s="58"/>
      <c r="R738" s="58"/>
      <c r="S738" s="58"/>
      <c r="T738" s="58"/>
      <c r="U738" s="58"/>
      <c r="V738" s="58"/>
      <c r="W738" s="58"/>
      <c r="X738" s="58"/>
      <c r="Y738" s="58"/>
      <c r="Z738" s="58"/>
      <c r="AA738" s="58"/>
      <c r="AB738" s="58"/>
      <c r="AC738" s="58"/>
      <c r="AD738" s="58"/>
      <c r="AE738" s="58"/>
      <c r="AF738" s="58"/>
      <c r="AG738" s="58"/>
    </row>
    <row r="739" spans="1:33" ht="15.75" customHeight="1" x14ac:dyDescent="0.2">
      <c r="A739" s="23"/>
      <c r="B739" s="23"/>
      <c r="C739" s="23"/>
      <c r="D739" s="58"/>
      <c r="E739" s="58"/>
      <c r="F739" s="58"/>
      <c r="G739" s="21"/>
      <c r="H739" s="21"/>
      <c r="I739" s="21"/>
      <c r="J739" s="18"/>
      <c r="K739" s="18"/>
      <c r="L739" s="18"/>
      <c r="M739" s="67"/>
      <c r="N739" s="58"/>
      <c r="O739" s="58"/>
      <c r="P739" s="58"/>
      <c r="Q739" s="58"/>
      <c r="R739" s="58"/>
      <c r="S739" s="58"/>
      <c r="T739" s="58"/>
      <c r="U739" s="58"/>
      <c r="V739" s="58"/>
      <c r="W739" s="58"/>
      <c r="X739" s="58"/>
      <c r="Y739" s="58"/>
      <c r="Z739" s="58"/>
      <c r="AA739" s="58"/>
      <c r="AB739" s="58"/>
      <c r="AC739" s="58"/>
      <c r="AD739" s="58"/>
      <c r="AE739" s="58"/>
      <c r="AF739" s="58"/>
      <c r="AG739" s="58"/>
    </row>
    <row r="740" spans="1:33" ht="15.75" customHeight="1" x14ac:dyDescent="0.2">
      <c r="A740" s="23"/>
      <c r="B740" s="23"/>
      <c r="C740" s="23"/>
      <c r="D740" s="58"/>
      <c r="E740" s="58"/>
      <c r="F740" s="58"/>
      <c r="G740" s="21"/>
      <c r="H740" s="21"/>
      <c r="I740" s="21"/>
      <c r="J740" s="18"/>
      <c r="K740" s="18"/>
      <c r="L740" s="18"/>
      <c r="M740" s="67"/>
      <c r="N740" s="58"/>
      <c r="O740" s="58"/>
      <c r="P740" s="58"/>
      <c r="Q740" s="58"/>
      <c r="R740" s="58"/>
      <c r="S740" s="58"/>
      <c r="T740" s="58"/>
      <c r="U740" s="58"/>
      <c r="V740" s="58"/>
      <c r="W740" s="58"/>
      <c r="X740" s="58"/>
      <c r="Y740" s="58"/>
      <c r="Z740" s="58"/>
      <c r="AA740" s="58"/>
      <c r="AB740" s="58"/>
      <c r="AC740" s="58"/>
      <c r="AD740" s="58"/>
      <c r="AE740" s="58"/>
      <c r="AF740" s="58"/>
      <c r="AG740" s="58"/>
    </row>
    <row r="741" spans="1:33" ht="15.75" customHeight="1" x14ac:dyDescent="0.2">
      <c r="A741" s="23"/>
      <c r="B741" s="23"/>
      <c r="C741" s="23"/>
      <c r="D741" s="58"/>
      <c r="E741" s="58"/>
      <c r="F741" s="58"/>
      <c r="G741" s="21"/>
      <c r="H741" s="21"/>
      <c r="I741" s="21"/>
      <c r="J741" s="18"/>
      <c r="K741" s="18"/>
      <c r="L741" s="18"/>
      <c r="M741" s="67"/>
      <c r="N741" s="58"/>
      <c r="O741" s="58"/>
      <c r="P741" s="58"/>
      <c r="Q741" s="58"/>
      <c r="R741" s="58"/>
      <c r="S741" s="58"/>
      <c r="T741" s="58"/>
      <c r="U741" s="58"/>
      <c r="V741" s="58"/>
      <c r="W741" s="58"/>
      <c r="X741" s="58"/>
      <c r="Y741" s="58"/>
      <c r="Z741" s="58"/>
      <c r="AA741" s="58"/>
      <c r="AB741" s="58"/>
      <c r="AC741" s="58"/>
      <c r="AD741" s="58"/>
      <c r="AE741" s="58"/>
      <c r="AF741" s="58"/>
      <c r="AG741" s="58"/>
    </row>
    <row r="742" spans="1:33" ht="15.75" customHeight="1" x14ac:dyDescent="0.2">
      <c r="A742" s="23"/>
      <c r="B742" s="23"/>
      <c r="C742" s="23"/>
      <c r="D742" s="58"/>
      <c r="E742" s="58"/>
      <c r="F742" s="58"/>
      <c r="G742" s="21"/>
      <c r="H742" s="21"/>
      <c r="I742" s="21"/>
      <c r="J742" s="18"/>
      <c r="K742" s="18"/>
      <c r="L742" s="18"/>
      <c r="M742" s="67"/>
      <c r="N742" s="58"/>
      <c r="O742" s="58"/>
      <c r="P742" s="58"/>
      <c r="Q742" s="58"/>
      <c r="R742" s="58"/>
      <c r="S742" s="58"/>
      <c r="T742" s="58"/>
      <c r="U742" s="58"/>
      <c r="V742" s="58"/>
      <c r="W742" s="58"/>
      <c r="X742" s="58"/>
      <c r="Y742" s="58"/>
      <c r="Z742" s="58"/>
      <c r="AA742" s="58"/>
      <c r="AB742" s="58"/>
      <c r="AC742" s="58"/>
      <c r="AD742" s="58"/>
      <c r="AE742" s="58"/>
      <c r="AF742" s="58"/>
      <c r="AG742" s="58"/>
    </row>
    <row r="743" spans="1:33" ht="15.75" customHeight="1" x14ac:dyDescent="0.2">
      <c r="A743" s="23"/>
      <c r="B743" s="23"/>
      <c r="C743" s="23"/>
      <c r="D743" s="58"/>
      <c r="E743" s="58"/>
      <c r="F743" s="58"/>
      <c r="G743" s="21"/>
      <c r="H743" s="21"/>
      <c r="I743" s="21"/>
      <c r="J743" s="18"/>
      <c r="K743" s="18"/>
      <c r="L743" s="18"/>
      <c r="M743" s="67"/>
      <c r="N743" s="58"/>
      <c r="O743" s="58"/>
      <c r="P743" s="58"/>
      <c r="Q743" s="58"/>
      <c r="R743" s="58"/>
      <c r="S743" s="58"/>
      <c r="T743" s="58"/>
      <c r="U743" s="58"/>
      <c r="V743" s="58"/>
      <c r="W743" s="58"/>
      <c r="X743" s="58"/>
      <c r="Y743" s="58"/>
      <c r="Z743" s="58"/>
      <c r="AA743" s="58"/>
      <c r="AB743" s="58"/>
      <c r="AC743" s="58"/>
      <c r="AD743" s="58"/>
      <c r="AE743" s="58"/>
      <c r="AF743" s="58"/>
      <c r="AG743" s="58"/>
    </row>
    <row r="744" spans="1:33" ht="15.75" customHeight="1" x14ac:dyDescent="0.2">
      <c r="A744" s="23"/>
      <c r="B744" s="23"/>
      <c r="C744" s="23"/>
      <c r="D744" s="58"/>
      <c r="E744" s="58"/>
      <c r="F744" s="58"/>
      <c r="G744" s="21"/>
      <c r="H744" s="21"/>
      <c r="I744" s="21"/>
      <c r="J744" s="18"/>
      <c r="K744" s="18"/>
      <c r="L744" s="18"/>
      <c r="M744" s="67"/>
      <c r="N744" s="58"/>
      <c r="O744" s="58"/>
      <c r="P744" s="58"/>
      <c r="Q744" s="58"/>
      <c r="R744" s="58"/>
      <c r="S744" s="58"/>
      <c r="T744" s="58"/>
      <c r="U744" s="58"/>
      <c r="V744" s="58"/>
      <c r="W744" s="58"/>
      <c r="X744" s="58"/>
      <c r="Y744" s="58"/>
      <c r="Z744" s="58"/>
      <c r="AA744" s="58"/>
      <c r="AB744" s="58"/>
      <c r="AC744" s="58"/>
      <c r="AD744" s="58"/>
      <c r="AE744" s="58"/>
      <c r="AF744" s="58"/>
      <c r="AG744" s="58"/>
    </row>
    <row r="745" spans="1:33" ht="15.75" customHeight="1" x14ac:dyDescent="0.2">
      <c r="A745" s="23"/>
      <c r="B745" s="23"/>
      <c r="C745" s="23"/>
      <c r="D745" s="58"/>
      <c r="E745" s="58"/>
      <c r="F745" s="58"/>
      <c r="G745" s="21"/>
      <c r="H745" s="21"/>
      <c r="I745" s="21"/>
      <c r="J745" s="18"/>
      <c r="K745" s="18"/>
      <c r="L745" s="18"/>
      <c r="M745" s="67"/>
      <c r="N745" s="58"/>
      <c r="O745" s="58"/>
      <c r="P745" s="58"/>
      <c r="Q745" s="58"/>
      <c r="R745" s="58"/>
      <c r="S745" s="58"/>
      <c r="T745" s="58"/>
      <c r="U745" s="58"/>
      <c r="V745" s="58"/>
      <c r="W745" s="58"/>
      <c r="X745" s="58"/>
      <c r="Y745" s="58"/>
      <c r="Z745" s="58"/>
      <c r="AA745" s="58"/>
      <c r="AB745" s="58"/>
      <c r="AC745" s="58"/>
      <c r="AD745" s="58"/>
      <c r="AE745" s="58"/>
      <c r="AF745" s="58"/>
      <c r="AG745" s="58"/>
    </row>
    <row r="746" spans="1:33" ht="15.75" customHeight="1" x14ac:dyDescent="0.2">
      <c r="A746" s="23"/>
      <c r="B746" s="23"/>
      <c r="C746" s="23"/>
      <c r="D746" s="58"/>
      <c r="E746" s="58"/>
      <c r="F746" s="58"/>
      <c r="G746" s="21"/>
      <c r="H746" s="21"/>
      <c r="I746" s="21"/>
      <c r="J746" s="18"/>
      <c r="K746" s="18"/>
      <c r="L746" s="18"/>
      <c r="M746" s="67"/>
      <c r="N746" s="58"/>
      <c r="O746" s="58"/>
      <c r="P746" s="58"/>
      <c r="Q746" s="58"/>
      <c r="R746" s="58"/>
      <c r="S746" s="58"/>
      <c r="T746" s="58"/>
      <c r="U746" s="58"/>
      <c r="V746" s="58"/>
      <c r="W746" s="58"/>
      <c r="X746" s="58"/>
      <c r="Y746" s="58"/>
      <c r="Z746" s="58"/>
      <c r="AA746" s="58"/>
      <c r="AB746" s="58"/>
      <c r="AC746" s="58"/>
      <c r="AD746" s="58"/>
      <c r="AE746" s="58"/>
      <c r="AF746" s="58"/>
      <c r="AG746" s="58"/>
    </row>
    <row r="747" spans="1:33" ht="15.75" customHeight="1" x14ac:dyDescent="0.2">
      <c r="A747" s="23"/>
      <c r="B747" s="23"/>
      <c r="C747" s="23"/>
      <c r="D747" s="58"/>
      <c r="E747" s="58"/>
      <c r="F747" s="58"/>
      <c r="G747" s="21"/>
      <c r="H747" s="21"/>
      <c r="I747" s="21"/>
      <c r="J747" s="18"/>
      <c r="K747" s="18"/>
      <c r="L747" s="18"/>
      <c r="M747" s="67"/>
      <c r="N747" s="58"/>
      <c r="O747" s="58"/>
      <c r="P747" s="58"/>
      <c r="Q747" s="58"/>
      <c r="R747" s="58"/>
      <c r="S747" s="58"/>
      <c r="T747" s="58"/>
      <c r="U747" s="58"/>
      <c r="V747" s="58"/>
      <c r="W747" s="58"/>
      <c r="X747" s="58"/>
      <c r="Y747" s="58"/>
      <c r="Z747" s="58"/>
      <c r="AA747" s="58"/>
      <c r="AB747" s="58"/>
      <c r="AC747" s="58"/>
      <c r="AD747" s="58"/>
      <c r="AE747" s="58"/>
      <c r="AF747" s="58"/>
      <c r="AG747" s="58"/>
    </row>
    <row r="748" spans="1:33" ht="15.75" customHeight="1" x14ac:dyDescent="0.2">
      <c r="A748" s="23"/>
      <c r="B748" s="23"/>
      <c r="C748" s="23"/>
      <c r="D748" s="58"/>
      <c r="E748" s="58"/>
      <c r="F748" s="58"/>
      <c r="G748" s="21"/>
      <c r="H748" s="21"/>
      <c r="I748" s="21"/>
      <c r="J748" s="18"/>
      <c r="K748" s="18"/>
      <c r="L748" s="18"/>
      <c r="M748" s="67"/>
      <c r="N748" s="58"/>
      <c r="O748" s="58"/>
      <c r="P748" s="58"/>
      <c r="Q748" s="58"/>
      <c r="R748" s="58"/>
      <c r="S748" s="58"/>
      <c r="T748" s="58"/>
      <c r="U748" s="58"/>
      <c r="V748" s="58"/>
      <c r="W748" s="58"/>
      <c r="X748" s="58"/>
      <c r="Y748" s="58"/>
      <c r="Z748" s="58"/>
      <c r="AA748" s="58"/>
      <c r="AB748" s="58"/>
      <c r="AC748" s="58"/>
      <c r="AD748" s="58"/>
      <c r="AE748" s="58"/>
      <c r="AF748" s="58"/>
      <c r="AG748" s="58"/>
    </row>
    <row r="749" spans="1:33" ht="15.75" customHeight="1" x14ac:dyDescent="0.2">
      <c r="A749" s="23"/>
      <c r="B749" s="23"/>
      <c r="C749" s="23"/>
      <c r="D749" s="58"/>
      <c r="E749" s="58"/>
      <c r="F749" s="58"/>
      <c r="G749" s="21"/>
      <c r="H749" s="21"/>
      <c r="I749" s="21"/>
      <c r="J749" s="18"/>
      <c r="K749" s="18"/>
      <c r="L749" s="18"/>
      <c r="M749" s="67"/>
      <c r="N749" s="58"/>
      <c r="O749" s="58"/>
      <c r="P749" s="58"/>
      <c r="Q749" s="58"/>
      <c r="R749" s="58"/>
      <c r="S749" s="58"/>
      <c r="T749" s="58"/>
      <c r="U749" s="58"/>
      <c r="V749" s="58"/>
      <c r="W749" s="58"/>
      <c r="X749" s="58"/>
      <c r="Y749" s="58"/>
      <c r="Z749" s="58"/>
      <c r="AA749" s="58"/>
      <c r="AB749" s="58"/>
      <c r="AC749" s="58"/>
      <c r="AD749" s="58"/>
      <c r="AE749" s="58"/>
      <c r="AF749" s="58"/>
      <c r="AG749" s="58"/>
    </row>
    <row r="750" spans="1:33" ht="15.75" customHeight="1" x14ac:dyDescent="0.2">
      <c r="A750" s="23"/>
      <c r="B750" s="23"/>
      <c r="C750" s="23"/>
      <c r="D750" s="58"/>
      <c r="E750" s="58"/>
      <c r="F750" s="58"/>
      <c r="G750" s="21"/>
      <c r="H750" s="21"/>
      <c r="I750" s="21"/>
      <c r="J750" s="18"/>
      <c r="K750" s="18"/>
      <c r="L750" s="18"/>
      <c r="M750" s="67"/>
      <c r="N750" s="58"/>
      <c r="O750" s="58"/>
      <c r="P750" s="58"/>
      <c r="Q750" s="58"/>
      <c r="R750" s="58"/>
      <c r="S750" s="58"/>
      <c r="T750" s="58"/>
      <c r="U750" s="58"/>
      <c r="V750" s="58"/>
      <c r="W750" s="58"/>
      <c r="X750" s="58"/>
      <c r="Y750" s="58"/>
      <c r="Z750" s="58"/>
      <c r="AA750" s="58"/>
      <c r="AB750" s="58"/>
      <c r="AC750" s="58"/>
      <c r="AD750" s="58"/>
      <c r="AE750" s="58"/>
      <c r="AF750" s="58"/>
      <c r="AG750" s="58"/>
    </row>
    <row r="751" spans="1:33" ht="15.75" customHeight="1" x14ac:dyDescent="0.2">
      <c r="A751" s="23"/>
      <c r="B751" s="23"/>
      <c r="C751" s="23"/>
      <c r="D751" s="58"/>
      <c r="E751" s="58"/>
      <c r="F751" s="58"/>
      <c r="G751" s="21"/>
      <c r="H751" s="21"/>
      <c r="I751" s="21"/>
      <c r="J751" s="18"/>
      <c r="K751" s="18"/>
      <c r="L751" s="18"/>
      <c r="M751" s="67"/>
      <c r="N751" s="58"/>
      <c r="O751" s="58"/>
      <c r="P751" s="58"/>
      <c r="Q751" s="58"/>
      <c r="R751" s="58"/>
      <c r="S751" s="58"/>
      <c r="T751" s="58"/>
      <c r="U751" s="58"/>
      <c r="V751" s="58"/>
      <c r="W751" s="58"/>
      <c r="X751" s="58"/>
      <c r="Y751" s="58"/>
      <c r="Z751" s="58"/>
      <c r="AA751" s="58"/>
      <c r="AB751" s="58"/>
      <c r="AC751" s="58"/>
      <c r="AD751" s="58"/>
      <c r="AE751" s="58"/>
      <c r="AF751" s="58"/>
      <c r="AG751" s="58"/>
    </row>
    <row r="752" spans="1:33" ht="15.75" customHeight="1" x14ac:dyDescent="0.2">
      <c r="A752" s="23"/>
      <c r="B752" s="23"/>
      <c r="C752" s="23"/>
      <c r="D752" s="58"/>
      <c r="E752" s="58"/>
      <c r="F752" s="58"/>
      <c r="G752" s="21"/>
      <c r="H752" s="21"/>
      <c r="I752" s="21"/>
      <c r="J752" s="18"/>
      <c r="K752" s="18"/>
      <c r="L752" s="18"/>
      <c r="M752" s="67"/>
      <c r="N752" s="58"/>
      <c r="O752" s="58"/>
      <c r="P752" s="58"/>
      <c r="Q752" s="58"/>
      <c r="R752" s="58"/>
      <c r="S752" s="58"/>
      <c r="T752" s="58"/>
      <c r="U752" s="58"/>
      <c r="V752" s="58"/>
      <c r="W752" s="58"/>
      <c r="X752" s="58"/>
      <c r="Y752" s="58"/>
      <c r="Z752" s="58"/>
      <c r="AA752" s="58"/>
      <c r="AB752" s="58"/>
      <c r="AC752" s="58"/>
      <c r="AD752" s="58"/>
      <c r="AE752" s="58"/>
      <c r="AF752" s="58"/>
      <c r="AG752" s="58"/>
    </row>
    <row r="753" spans="1:33" ht="15.75" customHeight="1" x14ac:dyDescent="0.2">
      <c r="A753" s="23"/>
      <c r="B753" s="23"/>
      <c r="C753" s="23"/>
      <c r="D753" s="58"/>
      <c r="E753" s="58"/>
      <c r="F753" s="58"/>
      <c r="G753" s="21"/>
      <c r="H753" s="21"/>
      <c r="I753" s="21"/>
      <c r="J753" s="18"/>
      <c r="K753" s="18"/>
      <c r="L753" s="18"/>
      <c r="M753" s="67"/>
      <c r="N753" s="58"/>
      <c r="O753" s="58"/>
      <c r="P753" s="58"/>
      <c r="Q753" s="58"/>
      <c r="R753" s="58"/>
      <c r="S753" s="58"/>
      <c r="T753" s="58"/>
      <c r="U753" s="58"/>
      <c r="V753" s="58"/>
      <c r="W753" s="58"/>
      <c r="X753" s="58"/>
      <c r="Y753" s="58"/>
      <c r="Z753" s="58"/>
      <c r="AA753" s="58"/>
      <c r="AB753" s="58"/>
      <c r="AC753" s="58"/>
      <c r="AD753" s="58"/>
      <c r="AE753" s="58"/>
      <c r="AF753" s="58"/>
      <c r="AG753" s="58"/>
    </row>
    <row r="754" spans="1:33" ht="15.75" customHeight="1" x14ac:dyDescent="0.2">
      <c r="A754" s="23"/>
      <c r="B754" s="23"/>
      <c r="C754" s="23"/>
      <c r="D754" s="58"/>
      <c r="E754" s="58"/>
      <c r="F754" s="58"/>
      <c r="G754" s="21"/>
      <c r="H754" s="21"/>
      <c r="I754" s="21"/>
      <c r="J754" s="18"/>
      <c r="K754" s="18"/>
      <c r="L754" s="18"/>
      <c r="M754" s="67"/>
      <c r="N754" s="58"/>
      <c r="O754" s="58"/>
      <c r="P754" s="58"/>
      <c r="Q754" s="58"/>
      <c r="R754" s="58"/>
      <c r="S754" s="58"/>
      <c r="T754" s="58"/>
      <c r="U754" s="58"/>
      <c r="V754" s="58"/>
      <c r="W754" s="58"/>
      <c r="X754" s="58"/>
      <c r="Y754" s="58"/>
      <c r="Z754" s="58"/>
      <c r="AA754" s="58"/>
      <c r="AB754" s="58"/>
      <c r="AC754" s="58"/>
      <c r="AD754" s="58"/>
      <c r="AE754" s="58"/>
      <c r="AF754" s="58"/>
      <c r="AG754" s="58"/>
    </row>
    <row r="755" spans="1:33" ht="15.75" customHeight="1" x14ac:dyDescent="0.2">
      <c r="A755" s="23"/>
      <c r="B755" s="23"/>
      <c r="C755" s="23"/>
      <c r="D755" s="58"/>
      <c r="E755" s="58"/>
      <c r="F755" s="58"/>
      <c r="G755" s="21"/>
      <c r="H755" s="21"/>
      <c r="I755" s="21"/>
      <c r="J755" s="18"/>
      <c r="K755" s="18"/>
      <c r="L755" s="18"/>
      <c r="M755" s="67"/>
      <c r="N755" s="58"/>
      <c r="O755" s="58"/>
      <c r="P755" s="58"/>
      <c r="Q755" s="58"/>
      <c r="R755" s="58"/>
      <c r="S755" s="58"/>
      <c r="T755" s="58"/>
      <c r="U755" s="58"/>
      <c r="V755" s="58"/>
      <c r="W755" s="58"/>
      <c r="X755" s="58"/>
      <c r="Y755" s="58"/>
      <c r="Z755" s="58"/>
      <c r="AA755" s="58"/>
      <c r="AB755" s="58"/>
      <c r="AC755" s="58"/>
      <c r="AD755" s="58"/>
      <c r="AE755" s="58"/>
      <c r="AF755" s="58"/>
      <c r="AG755" s="58"/>
    </row>
    <row r="756" spans="1:33" ht="15.75" customHeight="1" x14ac:dyDescent="0.2">
      <c r="A756" s="23"/>
      <c r="B756" s="23"/>
      <c r="C756" s="23"/>
      <c r="D756" s="58"/>
      <c r="E756" s="58"/>
      <c r="F756" s="58"/>
      <c r="G756" s="21"/>
      <c r="H756" s="21"/>
      <c r="I756" s="21"/>
      <c r="J756" s="18"/>
      <c r="K756" s="18"/>
      <c r="L756" s="18"/>
      <c r="M756" s="67"/>
      <c r="N756" s="58"/>
      <c r="O756" s="58"/>
      <c r="P756" s="58"/>
      <c r="Q756" s="58"/>
      <c r="R756" s="58"/>
      <c r="S756" s="58"/>
      <c r="T756" s="58"/>
      <c r="U756" s="58"/>
      <c r="V756" s="58"/>
      <c r="W756" s="58"/>
      <c r="X756" s="58"/>
      <c r="Y756" s="58"/>
      <c r="Z756" s="58"/>
      <c r="AA756" s="58"/>
      <c r="AB756" s="58"/>
      <c r="AC756" s="58"/>
      <c r="AD756" s="58"/>
      <c r="AE756" s="58"/>
      <c r="AF756" s="58"/>
      <c r="AG756" s="58"/>
    </row>
    <row r="757" spans="1:33" ht="15.75" customHeight="1" x14ac:dyDescent="0.2">
      <c r="A757" s="23"/>
      <c r="B757" s="23"/>
      <c r="C757" s="23"/>
      <c r="D757" s="58"/>
      <c r="E757" s="58"/>
      <c r="F757" s="58"/>
      <c r="G757" s="21"/>
      <c r="H757" s="21"/>
      <c r="I757" s="21"/>
      <c r="J757" s="18"/>
      <c r="K757" s="18"/>
      <c r="L757" s="18"/>
      <c r="M757" s="67"/>
      <c r="N757" s="58"/>
      <c r="O757" s="58"/>
      <c r="P757" s="58"/>
      <c r="Q757" s="58"/>
      <c r="R757" s="58"/>
      <c r="S757" s="58"/>
      <c r="T757" s="58"/>
      <c r="U757" s="58"/>
      <c r="V757" s="58"/>
      <c r="W757" s="58"/>
      <c r="X757" s="58"/>
      <c r="Y757" s="58"/>
      <c r="Z757" s="58"/>
      <c r="AA757" s="58"/>
      <c r="AB757" s="58"/>
      <c r="AC757" s="58"/>
      <c r="AD757" s="58"/>
      <c r="AE757" s="58"/>
      <c r="AF757" s="58"/>
      <c r="AG757" s="58"/>
    </row>
    <row r="758" spans="1:33" ht="15.75" customHeight="1" x14ac:dyDescent="0.2">
      <c r="A758" s="23"/>
      <c r="B758" s="23"/>
      <c r="C758" s="23"/>
      <c r="D758" s="58"/>
      <c r="E758" s="58"/>
      <c r="F758" s="58"/>
      <c r="G758" s="21"/>
      <c r="H758" s="21"/>
      <c r="I758" s="21"/>
      <c r="J758" s="18"/>
      <c r="K758" s="18"/>
      <c r="L758" s="18"/>
      <c r="M758" s="67"/>
      <c r="N758" s="58"/>
      <c r="O758" s="58"/>
      <c r="P758" s="58"/>
      <c r="Q758" s="58"/>
      <c r="R758" s="58"/>
      <c r="S758" s="58"/>
      <c r="T758" s="58"/>
      <c r="U758" s="58"/>
      <c r="V758" s="58"/>
      <c r="W758" s="58"/>
      <c r="X758" s="58"/>
      <c r="Y758" s="58"/>
      <c r="Z758" s="58"/>
      <c r="AA758" s="58"/>
      <c r="AB758" s="58"/>
      <c r="AC758" s="58"/>
      <c r="AD758" s="58"/>
      <c r="AE758" s="58"/>
      <c r="AF758" s="58"/>
      <c r="AG758" s="58"/>
    </row>
    <row r="759" spans="1:33" ht="15.75" customHeight="1" x14ac:dyDescent="0.2">
      <c r="A759" s="23"/>
      <c r="B759" s="23"/>
      <c r="C759" s="23"/>
      <c r="D759" s="58"/>
      <c r="E759" s="58"/>
      <c r="F759" s="58"/>
      <c r="G759" s="21"/>
      <c r="H759" s="21"/>
      <c r="I759" s="21"/>
      <c r="J759" s="18"/>
      <c r="K759" s="18"/>
      <c r="L759" s="18"/>
      <c r="M759" s="67"/>
      <c r="N759" s="58"/>
      <c r="O759" s="58"/>
      <c r="P759" s="58"/>
      <c r="Q759" s="58"/>
      <c r="R759" s="58"/>
      <c r="S759" s="58"/>
      <c r="T759" s="58"/>
      <c r="U759" s="58"/>
      <c r="V759" s="58"/>
      <c r="W759" s="58"/>
      <c r="X759" s="58"/>
      <c r="Y759" s="58"/>
      <c r="Z759" s="58"/>
      <c r="AA759" s="58"/>
      <c r="AB759" s="58"/>
      <c r="AC759" s="58"/>
      <c r="AD759" s="58"/>
      <c r="AE759" s="58"/>
      <c r="AF759" s="58"/>
      <c r="AG759" s="58"/>
    </row>
    <row r="760" spans="1:33" ht="15.75" customHeight="1" x14ac:dyDescent="0.2">
      <c r="A760" s="23"/>
      <c r="B760" s="23"/>
      <c r="C760" s="23"/>
      <c r="D760" s="58"/>
      <c r="E760" s="58"/>
      <c r="F760" s="58"/>
      <c r="G760" s="21"/>
      <c r="H760" s="21"/>
      <c r="I760" s="21"/>
      <c r="J760" s="18"/>
      <c r="K760" s="18"/>
      <c r="L760" s="18"/>
      <c r="M760" s="67"/>
      <c r="N760" s="58"/>
      <c r="O760" s="58"/>
      <c r="P760" s="58"/>
      <c r="Q760" s="58"/>
      <c r="R760" s="58"/>
      <c r="S760" s="58"/>
      <c r="T760" s="58"/>
      <c r="U760" s="58"/>
      <c r="V760" s="58"/>
      <c r="W760" s="58"/>
      <c r="X760" s="58"/>
      <c r="Y760" s="58"/>
      <c r="Z760" s="58"/>
      <c r="AA760" s="58"/>
      <c r="AB760" s="58"/>
      <c r="AC760" s="58"/>
      <c r="AD760" s="58"/>
      <c r="AE760" s="58"/>
      <c r="AF760" s="58"/>
      <c r="AG760" s="58"/>
    </row>
    <row r="761" spans="1:33" ht="15.75" customHeight="1" x14ac:dyDescent="0.2">
      <c r="A761" s="23"/>
      <c r="B761" s="23"/>
      <c r="C761" s="23"/>
      <c r="D761" s="58"/>
      <c r="E761" s="58"/>
      <c r="F761" s="58"/>
      <c r="G761" s="21"/>
      <c r="H761" s="21"/>
      <c r="I761" s="21"/>
      <c r="J761" s="18"/>
      <c r="K761" s="18"/>
      <c r="L761" s="18"/>
      <c r="M761" s="67"/>
      <c r="N761" s="58"/>
      <c r="O761" s="58"/>
      <c r="P761" s="58"/>
      <c r="Q761" s="58"/>
      <c r="R761" s="58"/>
      <c r="S761" s="58"/>
      <c r="T761" s="58"/>
      <c r="U761" s="58"/>
      <c r="V761" s="58"/>
      <c r="W761" s="58"/>
      <c r="X761" s="58"/>
      <c r="Y761" s="58"/>
      <c r="Z761" s="58"/>
      <c r="AA761" s="58"/>
      <c r="AB761" s="58"/>
      <c r="AC761" s="58"/>
      <c r="AD761" s="58"/>
      <c r="AE761" s="58"/>
      <c r="AF761" s="58"/>
      <c r="AG761" s="58"/>
    </row>
    <row r="762" spans="1:33" ht="15.75" customHeight="1" x14ac:dyDescent="0.2">
      <c r="A762" s="23"/>
      <c r="B762" s="23"/>
      <c r="C762" s="23"/>
      <c r="D762" s="58"/>
      <c r="E762" s="58"/>
      <c r="F762" s="58"/>
      <c r="G762" s="21"/>
      <c r="H762" s="21"/>
      <c r="I762" s="21"/>
      <c r="J762" s="18"/>
      <c r="K762" s="18"/>
      <c r="L762" s="18"/>
      <c r="M762" s="67"/>
      <c r="N762" s="58"/>
      <c r="O762" s="58"/>
      <c r="P762" s="58"/>
      <c r="Q762" s="58"/>
      <c r="R762" s="58"/>
      <c r="S762" s="58"/>
      <c r="T762" s="58"/>
      <c r="U762" s="58"/>
      <c r="V762" s="58"/>
      <c r="W762" s="58"/>
      <c r="X762" s="58"/>
      <c r="Y762" s="58"/>
      <c r="Z762" s="58"/>
      <c r="AA762" s="58"/>
      <c r="AB762" s="58"/>
      <c r="AC762" s="58"/>
      <c r="AD762" s="58"/>
      <c r="AE762" s="58"/>
      <c r="AF762" s="58"/>
      <c r="AG762" s="58"/>
    </row>
    <row r="763" spans="1:33" ht="15.75" customHeight="1" x14ac:dyDescent="0.2">
      <c r="A763" s="23"/>
      <c r="B763" s="23"/>
      <c r="C763" s="23"/>
      <c r="D763" s="58"/>
      <c r="E763" s="58"/>
      <c r="F763" s="58"/>
      <c r="G763" s="21"/>
      <c r="H763" s="21"/>
      <c r="I763" s="21"/>
      <c r="J763" s="18"/>
      <c r="K763" s="18"/>
      <c r="L763" s="18"/>
      <c r="M763" s="67"/>
      <c r="N763" s="58"/>
      <c r="O763" s="58"/>
      <c r="P763" s="58"/>
      <c r="Q763" s="58"/>
      <c r="R763" s="58"/>
      <c r="S763" s="58"/>
      <c r="T763" s="58"/>
      <c r="U763" s="58"/>
      <c r="V763" s="58"/>
      <c r="W763" s="58"/>
      <c r="X763" s="58"/>
      <c r="Y763" s="58"/>
      <c r="Z763" s="58"/>
      <c r="AA763" s="58"/>
      <c r="AB763" s="58"/>
      <c r="AC763" s="58"/>
      <c r="AD763" s="58"/>
      <c r="AE763" s="58"/>
      <c r="AF763" s="58"/>
      <c r="AG763" s="58"/>
    </row>
    <row r="764" spans="1:33" ht="15.75" customHeight="1" x14ac:dyDescent="0.2">
      <c r="A764" s="23"/>
      <c r="B764" s="23"/>
      <c r="C764" s="23"/>
      <c r="D764" s="58"/>
      <c r="E764" s="58"/>
      <c r="F764" s="58"/>
      <c r="G764" s="21"/>
      <c r="H764" s="21"/>
      <c r="I764" s="21"/>
      <c r="J764" s="18"/>
      <c r="K764" s="18"/>
      <c r="L764" s="18"/>
      <c r="M764" s="67"/>
      <c r="N764" s="58"/>
      <c r="O764" s="58"/>
      <c r="P764" s="58"/>
      <c r="Q764" s="58"/>
      <c r="R764" s="58"/>
      <c r="S764" s="58"/>
      <c r="T764" s="58"/>
      <c r="U764" s="58"/>
      <c r="V764" s="58"/>
      <c r="W764" s="58"/>
      <c r="X764" s="58"/>
      <c r="Y764" s="58"/>
      <c r="Z764" s="58"/>
      <c r="AA764" s="58"/>
      <c r="AB764" s="58"/>
      <c r="AC764" s="58"/>
      <c r="AD764" s="58"/>
      <c r="AE764" s="58"/>
      <c r="AF764" s="58"/>
      <c r="AG764" s="58"/>
    </row>
    <row r="765" spans="1:33" ht="15.75" customHeight="1" x14ac:dyDescent="0.2">
      <c r="A765" s="23"/>
      <c r="B765" s="23"/>
      <c r="C765" s="23"/>
      <c r="D765" s="58"/>
      <c r="E765" s="58"/>
      <c r="F765" s="58"/>
      <c r="G765" s="21"/>
      <c r="H765" s="21"/>
      <c r="I765" s="21"/>
      <c r="J765" s="18"/>
      <c r="K765" s="18"/>
      <c r="L765" s="18"/>
      <c r="M765" s="67"/>
      <c r="N765" s="58"/>
      <c r="O765" s="58"/>
      <c r="P765" s="58"/>
      <c r="Q765" s="58"/>
      <c r="R765" s="58"/>
      <c r="S765" s="58"/>
      <c r="T765" s="58"/>
      <c r="U765" s="58"/>
      <c r="V765" s="58"/>
      <c r="W765" s="58"/>
      <c r="X765" s="58"/>
      <c r="Y765" s="58"/>
      <c r="Z765" s="58"/>
      <c r="AA765" s="58"/>
      <c r="AB765" s="58"/>
      <c r="AC765" s="58"/>
      <c r="AD765" s="58"/>
      <c r="AE765" s="58"/>
      <c r="AF765" s="58"/>
      <c r="AG765" s="58"/>
    </row>
    <row r="766" spans="1:33" ht="15.75" customHeight="1" x14ac:dyDescent="0.2">
      <c r="A766" s="23"/>
      <c r="B766" s="23"/>
      <c r="C766" s="23"/>
      <c r="D766" s="58"/>
      <c r="E766" s="58"/>
      <c r="F766" s="58"/>
      <c r="G766" s="21"/>
      <c r="H766" s="21"/>
      <c r="I766" s="21"/>
      <c r="J766" s="18"/>
      <c r="K766" s="18"/>
      <c r="L766" s="18"/>
      <c r="M766" s="67"/>
      <c r="N766" s="58"/>
      <c r="O766" s="58"/>
      <c r="P766" s="58"/>
      <c r="Q766" s="58"/>
      <c r="R766" s="58"/>
      <c r="S766" s="58"/>
      <c r="T766" s="58"/>
      <c r="U766" s="58"/>
      <c r="V766" s="58"/>
      <c r="W766" s="58"/>
      <c r="X766" s="58"/>
      <c r="Y766" s="58"/>
      <c r="Z766" s="58"/>
      <c r="AA766" s="58"/>
      <c r="AB766" s="58"/>
      <c r="AC766" s="58"/>
      <c r="AD766" s="58"/>
      <c r="AE766" s="58"/>
      <c r="AF766" s="58"/>
      <c r="AG766" s="58"/>
    </row>
    <row r="767" spans="1:33" ht="15.75" customHeight="1" x14ac:dyDescent="0.2">
      <c r="A767" s="23"/>
      <c r="B767" s="23"/>
      <c r="C767" s="23"/>
      <c r="D767" s="58"/>
      <c r="E767" s="58"/>
      <c r="F767" s="58"/>
      <c r="G767" s="21"/>
      <c r="H767" s="21"/>
      <c r="I767" s="21"/>
      <c r="J767" s="18"/>
      <c r="K767" s="18"/>
      <c r="L767" s="18"/>
      <c r="M767" s="67"/>
      <c r="N767" s="58"/>
      <c r="O767" s="58"/>
      <c r="P767" s="58"/>
      <c r="Q767" s="58"/>
      <c r="R767" s="58"/>
      <c r="S767" s="58"/>
      <c r="T767" s="58"/>
      <c r="U767" s="58"/>
      <c r="V767" s="58"/>
      <c r="W767" s="58"/>
      <c r="X767" s="58"/>
      <c r="Y767" s="58"/>
      <c r="Z767" s="58"/>
      <c r="AA767" s="58"/>
      <c r="AB767" s="58"/>
      <c r="AC767" s="58"/>
      <c r="AD767" s="58"/>
      <c r="AE767" s="58"/>
      <c r="AF767" s="58"/>
      <c r="AG767" s="58"/>
    </row>
    <row r="768" spans="1:33" ht="15.75" customHeight="1" x14ac:dyDescent="0.2">
      <c r="A768" s="23"/>
      <c r="B768" s="23"/>
      <c r="C768" s="23"/>
      <c r="D768" s="58"/>
      <c r="E768" s="58"/>
      <c r="F768" s="58"/>
      <c r="G768" s="21"/>
      <c r="H768" s="21"/>
      <c r="I768" s="21"/>
      <c r="J768" s="18"/>
      <c r="K768" s="18"/>
      <c r="L768" s="18"/>
      <c r="M768" s="67"/>
      <c r="N768" s="58"/>
      <c r="O768" s="58"/>
      <c r="P768" s="58"/>
      <c r="Q768" s="58"/>
      <c r="R768" s="58"/>
      <c r="S768" s="58"/>
      <c r="T768" s="58"/>
      <c r="U768" s="58"/>
      <c r="V768" s="58"/>
      <c r="W768" s="58"/>
      <c r="X768" s="58"/>
      <c r="Y768" s="58"/>
      <c r="Z768" s="58"/>
      <c r="AA768" s="58"/>
      <c r="AB768" s="58"/>
      <c r="AC768" s="58"/>
      <c r="AD768" s="58"/>
      <c r="AE768" s="58"/>
      <c r="AF768" s="58"/>
      <c r="AG768" s="58"/>
    </row>
    <row r="769" spans="1:33" ht="15.75" customHeight="1" x14ac:dyDescent="0.2">
      <c r="A769" s="23"/>
      <c r="B769" s="23"/>
      <c r="C769" s="23"/>
      <c r="D769" s="58"/>
      <c r="E769" s="58"/>
      <c r="F769" s="58"/>
      <c r="G769" s="21"/>
      <c r="H769" s="21"/>
      <c r="I769" s="21"/>
      <c r="J769" s="18"/>
      <c r="K769" s="18"/>
      <c r="L769" s="18"/>
      <c r="M769" s="67"/>
      <c r="N769" s="58"/>
      <c r="O769" s="58"/>
      <c r="P769" s="58"/>
      <c r="Q769" s="58"/>
      <c r="R769" s="58"/>
      <c r="S769" s="58"/>
      <c r="T769" s="58"/>
      <c r="U769" s="58"/>
      <c r="V769" s="58"/>
      <c r="W769" s="58"/>
      <c r="X769" s="58"/>
      <c r="Y769" s="58"/>
      <c r="Z769" s="58"/>
      <c r="AA769" s="58"/>
      <c r="AB769" s="58"/>
      <c r="AC769" s="58"/>
      <c r="AD769" s="58"/>
      <c r="AE769" s="58"/>
      <c r="AF769" s="58"/>
      <c r="AG769" s="58"/>
    </row>
    <row r="770" spans="1:33" ht="15.75" customHeight="1" x14ac:dyDescent="0.2">
      <c r="A770" s="23"/>
      <c r="B770" s="23"/>
      <c r="C770" s="23"/>
      <c r="D770" s="58"/>
      <c r="E770" s="58"/>
      <c r="F770" s="58"/>
      <c r="G770" s="21"/>
      <c r="H770" s="21"/>
      <c r="I770" s="21"/>
      <c r="J770" s="18"/>
      <c r="K770" s="18"/>
      <c r="L770" s="18"/>
      <c r="M770" s="67"/>
      <c r="N770" s="58"/>
      <c r="O770" s="58"/>
      <c r="P770" s="58"/>
      <c r="Q770" s="58"/>
      <c r="R770" s="58"/>
      <c r="S770" s="58"/>
      <c r="T770" s="58"/>
      <c r="U770" s="58"/>
      <c r="V770" s="58"/>
      <c r="W770" s="58"/>
      <c r="X770" s="58"/>
      <c r="Y770" s="58"/>
      <c r="Z770" s="58"/>
      <c r="AA770" s="58"/>
      <c r="AB770" s="58"/>
      <c r="AC770" s="58"/>
      <c r="AD770" s="58"/>
      <c r="AE770" s="58"/>
      <c r="AF770" s="58"/>
      <c r="AG770" s="58"/>
    </row>
    <row r="771" spans="1:33" ht="15.75" customHeight="1" x14ac:dyDescent="0.2">
      <c r="A771" s="23"/>
      <c r="B771" s="23"/>
      <c r="C771" s="23"/>
      <c r="D771" s="58"/>
      <c r="E771" s="58"/>
      <c r="F771" s="58"/>
      <c r="G771" s="21"/>
      <c r="H771" s="21"/>
      <c r="I771" s="21"/>
      <c r="J771" s="18"/>
      <c r="K771" s="18"/>
      <c r="L771" s="18"/>
      <c r="M771" s="67"/>
      <c r="N771" s="58"/>
      <c r="O771" s="58"/>
      <c r="P771" s="58"/>
      <c r="Q771" s="58"/>
      <c r="R771" s="58"/>
      <c r="S771" s="58"/>
      <c r="T771" s="58"/>
      <c r="U771" s="58"/>
      <c r="V771" s="58"/>
      <c r="W771" s="58"/>
      <c r="X771" s="58"/>
      <c r="Y771" s="58"/>
      <c r="Z771" s="58"/>
      <c r="AA771" s="58"/>
      <c r="AB771" s="58"/>
      <c r="AC771" s="58"/>
      <c r="AD771" s="58"/>
      <c r="AE771" s="58"/>
      <c r="AF771" s="58"/>
      <c r="AG771" s="58"/>
    </row>
    <row r="772" spans="1:33" ht="15.75" customHeight="1" x14ac:dyDescent="0.2">
      <c r="A772" s="23"/>
      <c r="B772" s="23"/>
      <c r="C772" s="23"/>
      <c r="D772" s="58"/>
      <c r="E772" s="58"/>
      <c r="F772" s="58"/>
      <c r="G772" s="21"/>
      <c r="H772" s="21"/>
      <c r="I772" s="21"/>
      <c r="J772" s="18"/>
      <c r="K772" s="18"/>
      <c r="L772" s="18"/>
      <c r="M772" s="67"/>
      <c r="N772" s="58"/>
      <c r="O772" s="58"/>
      <c r="P772" s="58"/>
      <c r="Q772" s="58"/>
      <c r="R772" s="58"/>
      <c r="S772" s="58"/>
      <c r="T772" s="58"/>
      <c r="U772" s="58"/>
      <c r="V772" s="58"/>
      <c r="W772" s="58"/>
      <c r="X772" s="58"/>
      <c r="Y772" s="58"/>
      <c r="Z772" s="58"/>
      <c r="AA772" s="58"/>
      <c r="AB772" s="58"/>
      <c r="AC772" s="58"/>
      <c r="AD772" s="58"/>
      <c r="AE772" s="58"/>
      <c r="AF772" s="58"/>
      <c r="AG772" s="58"/>
    </row>
    <row r="773" spans="1:33" ht="15.75" customHeight="1" x14ac:dyDescent="0.2">
      <c r="A773" s="23"/>
      <c r="B773" s="23"/>
      <c r="C773" s="23"/>
      <c r="D773" s="58"/>
      <c r="E773" s="58"/>
      <c r="F773" s="58"/>
      <c r="G773" s="21"/>
      <c r="H773" s="21"/>
      <c r="I773" s="21"/>
      <c r="J773" s="18"/>
      <c r="K773" s="18"/>
      <c r="L773" s="18"/>
      <c r="M773" s="67"/>
      <c r="N773" s="58"/>
      <c r="O773" s="58"/>
      <c r="P773" s="58"/>
      <c r="Q773" s="58"/>
      <c r="R773" s="58"/>
      <c r="S773" s="58"/>
      <c r="T773" s="58"/>
      <c r="U773" s="58"/>
      <c r="V773" s="58"/>
      <c r="W773" s="58"/>
      <c r="X773" s="58"/>
      <c r="Y773" s="58"/>
      <c r="Z773" s="58"/>
      <c r="AA773" s="58"/>
      <c r="AB773" s="58"/>
      <c r="AC773" s="58"/>
      <c r="AD773" s="58"/>
      <c r="AE773" s="58"/>
      <c r="AF773" s="58"/>
      <c r="AG773" s="58"/>
    </row>
    <row r="774" spans="1:33" ht="15.75" customHeight="1" x14ac:dyDescent="0.2">
      <c r="A774" s="23"/>
      <c r="B774" s="23"/>
      <c r="C774" s="23"/>
      <c r="D774" s="58"/>
      <c r="E774" s="58"/>
      <c r="F774" s="58"/>
      <c r="G774" s="21"/>
      <c r="H774" s="21"/>
      <c r="I774" s="21"/>
      <c r="J774" s="18"/>
      <c r="K774" s="18"/>
      <c r="L774" s="18"/>
      <c r="M774" s="67"/>
      <c r="N774" s="58"/>
      <c r="O774" s="58"/>
      <c r="P774" s="58"/>
      <c r="Q774" s="58"/>
      <c r="R774" s="58"/>
      <c r="S774" s="58"/>
      <c r="T774" s="58"/>
      <c r="U774" s="58"/>
      <c r="V774" s="58"/>
      <c r="W774" s="58"/>
      <c r="X774" s="58"/>
      <c r="Y774" s="58"/>
      <c r="Z774" s="58"/>
      <c r="AA774" s="58"/>
      <c r="AB774" s="58"/>
      <c r="AC774" s="58"/>
      <c r="AD774" s="58"/>
      <c r="AE774" s="58"/>
      <c r="AF774" s="58"/>
      <c r="AG774" s="58"/>
    </row>
    <row r="775" spans="1:33" ht="15.75" customHeight="1" x14ac:dyDescent="0.2">
      <c r="A775" s="23"/>
      <c r="B775" s="23"/>
      <c r="C775" s="23"/>
      <c r="D775" s="58"/>
      <c r="E775" s="58"/>
      <c r="F775" s="58"/>
      <c r="G775" s="21"/>
      <c r="H775" s="21"/>
      <c r="I775" s="21"/>
      <c r="J775" s="18"/>
      <c r="K775" s="18"/>
      <c r="L775" s="18"/>
      <c r="M775" s="67"/>
      <c r="N775" s="58"/>
      <c r="O775" s="58"/>
      <c r="P775" s="58"/>
      <c r="Q775" s="58"/>
      <c r="R775" s="58"/>
      <c r="S775" s="58"/>
      <c r="T775" s="58"/>
      <c r="U775" s="58"/>
      <c r="V775" s="58"/>
      <c r="W775" s="58"/>
      <c r="X775" s="58"/>
      <c r="Y775" s="58"/>
      <c r="Z775" s="58"/>
      <c r="AA775" s="58"/>
      <c r="AB775" s="58"/>
      <c r="AC775" s="58"/>
      <c r="AD775" s="58"/>
      <c r="AE775" s="58"/>
      <c r="AF775" s="58"/>
      <c r="AG775" s="58"/>
    </row>
    <row r="776" spans="1:33" ht="15.75" customHeight="1" x14ac:dyDescent="0.2">
      <c r="A776" s="23"/>
      <c r="B776" s="23"/>
      <c r="C776" s="23"/>
      <c r="D776" s="58"/>
      <c r="E776" s="58"/>
      <c r="F776" s="58"/>
      <c r="G776" s="21"/>
      <c r="H776" s="21"/>
      <c r="I776" s="21"/>
      <c r="J776" s="18"/>
      <c r="K776" s="18"/>
      <c r="L776" s="18"/>
      <c r="M776" s="67"/>
      <c r="N776" s="58"/>
      <c r="O776" s="58"/>
      <c r="P776" s="58"/>
      <c r="Q776" s="58"/>
      <c r="R776" s="58"/>
      <c r="S776" s="58"/>
      <c r="T776" s="58"/>
      <c r="U776" s="58"/>
      <c r="V776" s="58"/>
      <c r="W776" s="58"/>
      <c r="X776" s="58"/>
      <c r="Y776" s="58"/>
      <c r="Z776" s="58"/>
      <c r="AA776" s="58"/>
      <c r="AB776" s="58"/>
      <c r="AC776" s="58"/>
      <c r="AD776" s="58"/>
      <c r="AE776" s="58"/>
      <c r="AF776" s="58"/>
      <c r="AG776" s="58"/>
    </row>
    <row r="777" spans="1:33" ht="15.75" customHeight="1" x14ac:dyDescent="0.2">
      <c r="A777" s="23"/>
      <c r="B777" s="23"/>
      <c r="C777" s="23"/>
      <c r="D777" s="58"/>
      <c r="E777" s="58"/>
      <c r="F777" s="58"/>
      <c r="G777" s="21"/>
      <c r="H777" s="21"/>
      <c r="I777" s="21"/>
      <c r="J777" s="18"/>
      <c r="K777" s="18"/>
      <c r="L777" s="18"/>
      <c r="M777" s="67"/>
      <c r="N777" s="58"/>
      <c r="O777" s="58"/>
      <c r="P777" s="58"/>
      <c r="Q777" s="58"/>
      <c r="R777" s="58"/>
      <c r="S777" s="58"/>
      <c r="T777" s="58"/>
      <c r="U777" s="58"/>
      <c r="V777" s="58"/>
      <c r="W777" s="58"/>
      <c r="X777" s="58"/>
      <c r="Y777" s="58"/>
      <c r="Z777" s="58"/>
      <c r="AA777" s="58"/>
      <c r="AB777" s="58"/>
      <c r="AC777" s="58"/>
      <c r="AD777" s="58"/>
      <c r="AE777" s="58"/>
      <c r="AF777" s="58"/>
      <c r="AG777" s="58"/>
    </row>
    <row r="778" spans="1:33" ht="15.75" customHeight="1" x14ac:dyDescent="0.2">
      <c r="A778" s="23"/>
      <c r="B778" s="23"/>
      <c r="C778" s="23"/>
      <c r="D778" s="58"/>
      <c r="E778" s="58"/>
      <c r="F778" s="58"/>
      <c r="G778" s="21"/>
      <c r="H778" s="21"/>
      <c r="I778" s="21"/>
      <c r="J778" s="18"/>
      <c r="K778" s="18"/>
      <c r="L778" s="18"/>
      <c r="M778" s="67"/>
      <c r="N778" s="58"/>
      <c r="O778" s="58"/>
      <c r="P778" s="58"/>
      <c r="Q778" s="58"/>
      <c r="R778" s="58"/>
      <c r="S778" s="58"/>
      <c r="T778" s="58"/>
      <c r="U778" s="58"/>
      <c r="V778" s="58"/>
      <c r="W778" s="58"/>
      <c r="X778" s="58"/>
      <c r="Y778" s="58"/>
      <c r="Z778" s="58"/>
      <c r="AA778" s="58"/>
      <c r="AB778" s="58"/>
      <c r="AC778" s="58"/>
      <c r="AD778" s="58"/>
      <c r="AE778" s="58"/>
      <c r="AF778" s="58"/>
      <c r="AG778" s="58"/>
    </row>
    <row r="779" spans="1:33" ht="15.75" customHeight="1" x14ac:dyDescent="0.2">
      <c r="A779" s="23"/>
      <c r="B779" s="23"/>
      <c r="C779" s="23"/>
      <c r="D779" s="58"/>
      <c r="E779" s="58"/>
      <c r="F779" s="58"/>
      <c r="G779" s="21"/>
      <c r="H779" s="21"/>
      <c r="I779" s="21"/>
      <c r="J779" s="18"/>
      <c r="K779" s="18"/>
      <c r="L779" s="18"/>
      <c r="M779" s="67"/>
      <c r="N779" s="58"/>
      <c r="O779" s="58"/>
      <c r="P779" s="58"/>
      <c r="Q779" s="58"/>
      <c r="R779" s="58"/>
      <c r="S779" s="58"/>
      <c r="T779" s="58"/>
      <c r="U779" s="58"/>
      <c r="V779" s="58"/>
      <c r="W779" s="58"/>
      <c r="X779" s="58"/>
      <c r="Y779" s="58"/>
      <c r="Z779" s="58"/>
      <c r="AA779" s="58"/>
      <c r="AB779" s="58"/>
      <c r="AC779" s="58"/>
      <c r="AD779" s="58"/>
      <c r="AE779" s="58"/>
      <c r="AF779" s="58"/>
      <c r="AG779" s="58"/>
    </row>
    <row r="780" spans="1:33" ht="15.75" customHeight="1" x14ac:dyDescent="0.2">
      <c r="A780" s="23"/>
      <c r="B780" s="23"/>
      <c r="C780" s="23"/>
      <c r="D780" s="58"/>
      <c r="E780" s="58"/>
      <c r="F780" s="58"/>
      <c r="G780" s="21"/>
      <c r="H780" s="21"/>
      <c r="I780" s="21"/>
      <c r="J780" s="18"/>
      <c r="K780" s="18"/>
      <c r="L780" s="18"/>
      <c r="M780" s="67"/>
      <c r="N780" s="58"/>
      <c r="O780" s="58"/>
      <c r="P780" s="58"/>
      <c r="Q780" s="58"/>
      <c r="R780" s="58"/>
      <c r="S780" s="58"/>
      <c r="T780" s="58"/>
      <c r="U780" s="58"/>
      <c r="V780" s="58"/>
      <c r="W780" s="58"/>
      <c r="X780" s="58"/>
      <c r="Y780" s="58"/>
      <c r="Z780" s="58"/>
      <c r="AA780" s="58"/>
      <c r="AB780" s="58"/>
      <c r="AC780" s="58"/>
      <c r="AD780" s="58"/>
      <c r="AE780" s="58"/>
      <c r="AF780" s="58"/>
      <c r="AG780" s="58"/>
    </row>
    <row r="781" spans="1:33" ht="15.75" customHeight="1" x14ac:dyDescent="0.2">
      <c r="A781" s="23"/>
      <c r="B781" s="23"/>
      <c r="C781" s="23"/>
      <c r="D781" s="58"/>
      <c r="E781" s="58"/>
      <c r="F781" s="58"/>
      <c r="G781" s="21"/>
      <c r="H781" s="21"/>
      <c r="I781" s="21"/>
      <c r="J781" s="18"/>
      <c r="K781" s="18"/>
      <c r="L781" s="18"/>
      <c r="M781" s="67"/>
      <c r="N781" s="58"/>
      <c r="O781" s="58"/>
      <c r="P781" s="58"/>
      <c r="Q781" s="58"/>
      <c r="R781" s="58"/>
      <c r="S781" s="58"/>
      <c r="T781" s="58"/>
      <c r="U781" s="58"/>
      <c r="V781" s="58"/>
      <c r="W781" s="58"/>
      <c r="X781" s="58"/>
      <c r="Y781" s="58"/>
      <c r="Z781" s="58"/>
      <c r="AA781" s="58"/>
      <c r="AB781" s="58"/>
      <c r="AC781" s="58"/>
      <c r="AD781" s="58"/>
      <c r="AE781" s="58"/>
      <c r="AF781" s="58"/>
      <c r="AG781" s="58"/>
    </row>
    <row r="782" spans="1:33" ht="15.75" customHeight="1" x14ac:dyDescent="0.2">
      <c r="A782" s="23"/>
      <c r="B782" s="23"/>
      <c r="C782" s="23"/>
      <c r="D782" s="58"/>
      <c r="E782" s="58"/>
      <c r="F782" s="58"/>
      <c r="G782" s="21"/>
      <c r="H782" s="21"/>
      <c r="I782" s="21"/>
      <c r="J782" s="18"/>
      <c r="K782" s="18"/>
      <c r="L782" s="18"/>
      <c r="M782" s="67"/>
      <c r="N782" s="58"/>
      <c r="O782" s="58"/>
      <c r="P782" s="58"/>
      <c r="Q782" s="58"/>
      <c r="R782" s="58"/>
      <c r="S782" s="58"/>
      <c r="T782" s="58"/>
      <c r="U782" s="58"/>
      <c r="V782" s="58"/>
      <c r="W782" s="58"/>
      <c r="X782" s="58"/>
      <c r="Y782" s="58"/>
      <c r="Z782" s="58"/>
      <c r="AA782" s="58"/>
      <c r="AB782" s="58"/>
      <c r="AC782" s="58"/>
      <c r="AD782" s="58"/>
      <c r="AE782" s="58"/>
      <c r="AF782" s="58"/>
      <c r="AG782" s="58"/>
    </row>
    <row r="783" spans="1:33" ht="15.75" customHeight="1" x14ac:dyDescent="0.2">
      <c r="A783" s="23"/>
      <c r="B783" s="23"/>
      <c r="C783" s="23"/>
      <c r="D783" s="58"/>
      <c r="E783" s="58"/>
      <c r="F783" s="58"/>
      <c r="G783" s="21"/>
      <c r="H783" s="21"/>
      <c r="I783" s="21"/>
      <c r="J783" s="18"/>
      <c r="K783" s="18"/>
      <c r="L783" s="18"/>
      <c r="M783" s="67"/>
      <c r="N783" s="58"/>
      <c r="O783" s="58"/>
      <c r="P783" s="58"/>
      <c r="Q783" s="58"/>
      <c r="R783" s="58"/>
      <c r="S783" s="58"/>
      <c r="T783" s="58"/>
      <c r="U783" s="58"/>
      <c r="V783" s="58"/>
      <c r="W783" s="58"/>
      <c r="X783" s="58"/>
      <c r="Y783" s="58"/>
      <c r="Z783" s="58"/>
      <c r="AA783" s="58"/>
      <c r="AB783" s="58"/>
      <c r="AC783" s="58"/>
      <c r="AD783" s="58"/>
      <c r="AE783" s="58"/>
      <c r="AF783" s="58"/>
      <c r="AG783" s="58"/>
    </row>
    <row r="784" spans="1:33" ht="15.75" customHeight="1" x14ac:dyDescent="0.2">
      <c r="A784" s="23"/>
      <c r="B784" s="23"/>
      <c r="C784" s="23"/>
      <c r="D784" s="58"/>
      <c r="E784" s="58"/>
      <c r="F784" s="58"/>
      <c r="G784" s="21"/>
      <c r="H784" s="21"/>
      <c r="I784" s="21"/>
      <c r="J784" s="18"/>
      <c r="K784" s="18"/>
      <c r="L784" s="18"/>
      <c r="M784" s="67"/>
      <c r="N784" s="58"/>
      <c r="O784" s="58"/>
      <c r="P784" s="58"/>
      <c r="Q784" s="58"/>
      <c r="R784" s="58"/>
      <c r="S784" s="58"/>
      <c r="T784" s="58"/>
      <c r="U784" s="58"/>
      <c r="V784" s="58"/>
      <c r="W784" s="58"/>
      <c r="X784" s="58"/>
      <c r="Y784" s="58"/>
      <c r="Z784" s="58"/>
      <c r="AA784" s="58"/>
      <c r="AB784" s="58"/>
      <c r="AC784" s="58"/>
      <c r="AD784" s="58"/>
      <c r="AE784" s="58"/>
      <c r="AF784" s="58"/>
      <c r="AG784" s="58"/>
    </row>
    <row r="785" spans="1:33" ht="15.75" customHeight="1" x14ac:dyDescent="0.2">
      <c r="A785" s="23"/>
      <c r="B785" s="23"/>
      <c r="C785" s="23"/>
      <c r="D785" s="58"/>
      <c r="E785" s="58"/>
      <c r="F785" s="58"/>
      <c r="G785" s="21"/>
      <c r="H785" s="21"/>
      <c r="I785" s="21"/>
      <c r="J785" s="18"/>
      <c r="K785" s="18"/>
      <c r="L785" s="18"/>
      <c r="M785" s="67"/>
      <c r="N785" s="58"/>
      <c r="O785" s="58"/>
      <c r="P785" s="58"/>
      <c r="Q785" s="58"/>
      <c r="R785" s="58"/>
      <c r="S785" s="58"/>
      <c r="T785" s="58"/>
      <c r="U785" s="58"/>
      <c r="V785" s="58"/>
      <c r="W785" s="58"/>
      <c r="X785" s="58"/>
      <c r="Y785" s="58"/>
      <c r="Z785" s="58"/>
      <c r="AA785" s="58"/>
      <c r="AB785" s="58"/>
      <c r="AC785" s="58"/>
      <c r="AD785" s="58"/>
      <c r="AE785" s="58"/>
      <c r="AF785" s="58"/>
      <c r="AG785" s="58"/>
    </row>
    <row r="786" spans="1:33" ht="15.75" customHeight="1" x14ac:dyDescent="0.2">
      <c r="A786" s="23"/>
      <c r="B786" s="23"/>
      <c r="C786" s="23"/>
      <c r="D786" s="58"/>
      <c r="E786" s="58"/>
      <c r="F786" s="58"/>
      <c r="G786" s="21"/>
      <c r="H786" s="21"/>
      <c r="I786" s="21"/>
      <c r="J786" s="18"/>
      <c r="K786" s="18"/>
      <c r="L786" s="18"/>
      <c r="M786" s="67"/>
      <c r="N786" s="58"/>
      <c r="O786" s="58"/>
      <c r="P786" s="58"/>
      <c r="Q786" s="58"/>
      <c r="R786" s="58"/>
      <c r="S786" s="58"/>
      <c r="T786" s="58"/>
      <c r="U786" s="58"/>
      <c r="V786" s="58"/>
      <c r="W786" s="58"/>
      <c r="X786" s="58"/>
      <c r="Y786" s="58"/>
      <c r="Z786" s="58"/>
      <c r="AA786" s="58"/>
      <c r="AB786" s="58"/>
      <c r="AC786" s="58"/>
      <c r="AD786" s="58"/>
      <c r="AE786" s="58"/>
      <c r="AF786" s="58"/>
      <c r="AG786" s="58"/>
    </row>
    <row r="787" spans="1:33" ht="15.75" customHeight="1" x14ac:dyDescent="0.2">
      <c r="A787" s="23"/>
      <c r="B787" s="23"/>
      <c r="C787" s="23"/>
      <c r="D787" s="58"/>
      <c r="E787" s="58"/>
      <c r="F787" s="58"/>
      <c r="G787" s="21"/>
      <c r="H787" s="21"/>
      <c r="I787" s="21"/>
      <c r="J787" s="18"/>
      <c r="K787" s="18"/>
      <c r="L787" s="18"/>
      <c r="M787" s="67"/>
      <c r="N787" s="58"/>
      <c r="O787" s="58"/>
      <c r="P787" s="58"/>
      <c r="Q787" s="58"/>
      <c r="R787" s="58"/>
      <c r="S787" s="58"/>
      <c r="T787" s="58"/>
      <c r="U787" s="58"/>
      <c r="V787" s="58"/>
      <c r="W787" s="58"/>
      <c r="X787" s="58"/>
      <c r="Y787" s="58"/>
      <c r="Z787" s="58"/>
      <c r="AA787" s="58"/>
      <c r="AB787" s="58"/>
      <c r="AC787" s="58"/>
      <c r="AD787" s="58"/>
      <c r="AE787" s="58"/>
      <c r="AF787" s="58"/>
      <c r="AG787" s="58"/>
    </row>
    <row r="788" spans="1:33" ht="15.75" customHeight="1" x14ac:dyDescent="0.2">
      <c r="A788" s="23"/>
      <c r="B788" s="23"/>
      <c r="C788" s="23"/>
      <c r="D788" s="58"/>
      <c r="E788" s="58"/>
      <c r="F788" s="58"/>
      <c r="G788" s="21"/>
      <c r="H788" s="21"/>
      <c r="I788" s="21"/>
      <c r="J788" s="18"/>
      <c r="K788" s="18"/>
      <c r="L788" s="18"/>
      <c r="M788" s="67"/>
      <c r="N788" s="58"/>
      <c r="O788" s="58"/>
      <c r="P788" s="58"/>
      <c r="Q788" s="58"/>
      <c r="R788" s="58"/>
      <c r="S788" s="58"/>
      <c r="T788" s="58"/>
      <c r="U788" s="58"/>
      <c r="V788" s="58"/>
      <c r="W788" s="58"/>
      <c r="X788" s="58"/>
      <c r="Y788" s="58"/>
      <c r="Z788" s="58"/>
      <c r="AA788" s="58"/>
      <c r="AB788" s="58"/>
      <c r="AC788" s="58"/>
      <c r="AD788" s="58"/>
      <c r="AE788" s="58"/>
      <c r="AF788" s="58"/>
      <c r="AG788" s="58"/>
    </row>
    <row r="789" spans="1:33" ht="15.75" customHeight="1" x14ac:dyDescent="0.2">
      <c r="A789" s="23"/>
      <c r="B789" s="23"/>
      <c r="C789" s="23"/>
      <c r="D789" s="58"/>
      <c r="E789" s="58"/>
      <c r="F789" s="58"/>
      <c r="G789" s="21"/>
      <c r="H789" s="21"/>
      <c r="I789" s="21"/>
      <c r="J789" s="18"/>
      <c r="K789" s="18"/>
      <c r="L789" s="18"/>
      <c r="M789" s="67"/>
      <c r="N789" s="58"/>
      <c r="O789" s="58"/>
      <c r="P789" s="58"/>
      <c r="Q789" s="58"/>
      <c r="R789" s="58"/>
      <c r="S789" s="58"/>
      <c r="T789" s="58"/>
      <c r="U789" s="58"/>
      <c r="V789" s="58"/>
      <c r="W789" s="58"/>
      <c r="X789" s="58"/>
      <c r="Y789" s="58"/>
      <c r="Z789" s="58"/>
      <c r="AA789" s="58"/>
      <c r="AB789" s="58"/>
      <c r="AC789" s="58"/>
      <c r="AD789" s="58"/>
      <c r="AE789" s="58"/>
      <c r="AF789" s="58"/>
      <c r="AG789" s="58"/>
    </row>
    <row r="790" spans="1:33" ht="15.75" customHeight="1" x14ac:dyDescent="0.2">
      <c r="A790" s="23"/>
      <c r="B790" s="23"/>
      <c r="C790" s="23"/>
      <c r="D790" s="58"/>
      <c r="E790" s="58"/>
      <c r="F790" s="58"/>
      <c r="G790" s="21"/>
      <c r="H790" s="21"/>
      <c r="I790" s="21"/>
      <c r="J790" s="18"/>
      <c r="K790" s="18"/>
      <c r="L790" s="18"/>
      <c r="M790" s="67"/>
      <c r="N790" s="58"/>
      <c r="O790" s="58"/>
      <c r="P790" s="58"/>
      <c r="Q790" s="58"/>
      <c r="R790" s="58"/>
      <c r="S790" s="58"/>
      <c r="T790" s="58"/>
      <c r="U790" s="58"/>
      <c r="V790" s="58"/>
      <c r="W790" s="58"/>
      <c r="X790" s="58"/>
      <c r="Y790" s="58"/>
      <c r="Z790" s="58"/>
      <c r="AA790" s="58"/>
      <c r="AB790" s="58"/>
      <c r="AC790" s="58"/>
      <c r="AD790" s="58"/>
      <c r="AE790" s="58"/>
      <c r="AF790" s="58"/>
      <c r="AG790" s="58"/>
    </row>
    <row r="791" spans="1:33" ht="15.75" customHeight="1" x14ac:dyDescent="0.2">
      <c r="A791" s="23"/>
      <c r="B791" s="23"/>
      <c r="C791" s="23"/>
      <c r="D791" s="58"/>
      <c r="E791" s="58"/>
      <c r="F791" s="58"/>
      <c r="G791" s="21"/>
      <c r="H791" s="21"/>
      <c r="I791" s="21"/>
      <c r="J791" s="18"/>
      <c r="K791" s="18"/>
      <c r="L791" s="18"/>
      <c r="M791" s="67"/>
      <c r="N791" s="58"/>
      <c r="O791" s="58"/>
      <c r="P791" s="58"/>
      <c r="Q791" s="58"/>
      <c r="R791" s="58"/>
      <c r="S791" s="58"/>
      <c r="T791" s="58"/>
      <c r="U791" s="58"/>
      <c r="V791" s="58"/>
      <c r="W791" s="58"/>
      <c r="X791" s="58"/>
      <c r="Y791" s="58"/>
      <c r="Z791" s="58"/>
      <c r="AA791" s="58"/>
      <c r="AB791" s="58"/>
      <c r="AC791" s="58"/>
      <c r="AD791" s="58"/>
      <c r="AE791" s="58"/>
      <c r="AF791" s="58"/>
      <c r="AG791" s="58"/>
    </row>
    <row r="792" spans="1:33" ht="15.75" customHeight="1" x14ac:dyDescent="0.2">
      <c r="A792" s="23"/>
      <c r="B792" s="23"/>
      <c r="C792" s="23"/>
      <c r="D792" s="58"/>
      <c r="E792" s="58"/>
      <c r="F792" s="58"/>
      <c r="G792" s="21"/>
      <c r="H792" s="21"/>
      <c r="I792" s="21"/>
      <c r="J792" s="18"/>
      <c r="K792" s="18"/>
      <c r="L792" s="18"/>
      <c r="M792" s="67"/>
      <c r="N792" s="58"/>
      <c r="O792" s="58"/>
      <c r="P792" s="58"/>
      <c r="Q792" s="58"/>
      <c r="R792" s="58"/>
      <c r="S792" s="58"/>
      <c r="T792" s="58"/>
      <c r="U792" s="58"/>
      <c r="V792" s="58"/>
      <c r="W792" s="58"/>
      <c r="X792" s="58"/>
      <c r="Y792" s="58"/>
      <c r="Z792" s="58"/>
      <c r="AA792" s="58"/>
      <c r="AB792" s="58"/>
      <c r="AC792" s="58"/>
      <c r="AD792" s="58"/>
      <c r="AE792" s="58"/>
      <c r="AF792" s="58"/>
      <c r="AG792" s="58"/>
    </row>
    <row r="793" spans="1:33" ht="15.75" customHeight="1" x14ac:dyDescent="0.2">
      <c r="A793" s="23"/>
      <c r="B793" s="23"/>
      <c r="C793" s="23"/>
      <c r="D793" s="58"/>
      <c r="E793" s="58"/>
      <c r="F793" s="58"/>
      <c r="G793" s="21"/>
      <c r="H793" s="21"/>
      <c r="I793" s="21"/>
      <c r="J793" s="18"/>
      <c r="K793" s="18"/>
      <c r="L793" s="18"/>
      <c r="M793" s="67"/>
      <c r="N793" s="58"/>
      <c r="O793" s="58"/>
      <c r="P793" s="58"/>
      <c r="Q793" s="58"/>
      <c r="R793" s="58"/>
      <c r="S793" s="58"/>
      <c r="T793" s="58"/>
      <c r="U793" s="58"/>
      <c r="V793" s="58"/>
      <c r="W793" s="58"/>
      <c r="X793" s="58"/>
      <c r="Y793" s="58"/>
      <c r="Z793" s="58"/>
      <c r="AA793" s="58"/>
      <c r="AB793" s="58"/>
      <c r="AC793" s="58"/>
      <c r="AD793" s="58"/>
      <c r="AE793" s="58"/>
      <c r="AF793" s="58"/>
      <c r="AG793" s="58"/>
    </row>
    <row r="794" spans="1:33" ht="15.75" customHeight="1" x14ac:dyDescent="0.2">
      <c r="A794" s="23"/>
      <c r="B794" s="23"/>
      <c r="C794" s="23"/>
      <c r="D794" s="58"/>
      <c r="E794" s="58"/>
      <c r="F794" s="58"/>
      <c r="G794" s="21"/>
      <c r="H794" s="21"/>
      <c r="I794" s="21"/>
      <c r="J794" s="18"/>
      <c r="K794" s="18"/>
      <c r="L794" s="18"/>
      <c r="M794" s="67"/>
      <c r="N794" s="58"/>
      <c r="O794" s="58"/>
      <c r="P794" s="58"/>
      <c r="Q794" s="58"/>
      <c r="R794" s="58"/>
      <c r="S794" s="58"/>
      <c r="T794" s="58"/>
      <c r="U794" s="58"/>
      <c r="V794" s="58"/>
      <c r="W794" s="58"/>
      <c r="X794" s="58"/>
      <c r="Y794" s="58"/>
      <c r="Z794" s="58"/>
      <c r="AA794" s="58"/>
      <c r="AB794" s="58"/>
      <c r="AC794" s="58"/>
      <c r="AD794" s="58"/>
      <c r="AE794" s="58"/>
      <c r="AF794" s="58"/>
      <c r="AG794" s="58"/>
    </row>
    <row r="795" spans="1:33" ht="15.75" customHeight="1" x14ac:dyDescent="0.2">
      <c r="A795" s="23"/>
      <c r="B795" s="23"/>
      <c r="C795" s="23"/>
      <c r="D795" s="58"/>
      <c r="E795" s="58"/>
      <c r="F795" s="58"/>
      <c r="G795" s="21"/>
      <c r="H795" s="21"/>
      <c r="I795" s="21"/>
      <c r="J795" s="18"/>
      <c r="K795" s="18"/>
      <c r="L795" s="18"/>
      <c r="M795" s="67"/>
      <c r="N795" s="58"/>
      <c r="O795" s="58"/>
      <c r="P795" s="58"/>
      <c r="Q795" s="58"/>
      <c r="R795" s="58"/>
      <c r="S795" s="58"/>
      <c r="T795" s="58"/>
      <c r="U795" s="58"/>
      <c r="V795" s="58"/>
      <c r="W795" s="58"/>
      <c r="X795" s="58"/>
      <c r="Y795" s="58"/>
      <c r="Z795" s="58"/>
      <c r="AA795" s="58"/>
      <c r="AB795" s="58"/>
      <c r="AC795" s="58"/>
      <c r="AD795" s="58"/>
      <c r="AE795" s="58"/>
      <c r="AF795" s="58"/>
      <c r="AG795" s="58"/>
    </row>
    <row r="796" spans="1:33" ht="15.75" customHeight="1" x14ac:dyDescent="0.2">
      <c r="A796" s="23"/>
      <c r="B796" s="23"/>
      <c r="C796" s="23"/>
      <c r="D796" s="58"/>
      <c r="E796" s="58"/>
      <c r="F796" s="58"/>
      <c r="G796" s="21"/>
      <c r="H796" s="21"/>
      <c r="I796" s="21"/>
      <c r="J796" s="18"/>
      <c r="K796" s="18"/>
      <c r="L796" s="18"/>
      <c r="M796" s="67"/>
      <c r="N796" s="58"/>
      <c r="O796" s="58"/>
      <c r="P796" s="58"/>
      <c r="Q796" s="58"/>
      <c r="R796" s="58"/>
      <c r="S796" s="58"/>
      <c r="T796" s="58"/>
      <c r="U796" s="58"/>
      <c r="V796" s="58"/>
      <c r="W796" s="58"/>
      <c r="X796" s="58"/>
      <c r="Y796" s="58"/>
      <c r="Z796" s="58"/>
      <c r="AA796" s="58"/>
      <c r="AB796" s="58"/>
      <c r="AC796" s="58"/>
      <c r="AD796" s="58"/>
      <c r="AE796" s="58"/>
      <c r="AF796" s="58"/>
      <c r="AG796" s="58"/>
    </row>
    <row r="797" spans="1:33" ht="15.75" customHeight="1" x14ac:dyDescent="0.2">
      <c r="A797" s="23"/>
      <c r="B797" s="23"/>
      <c r="C797" s="23"/>
      <c r="D797" s="58"/>
      <c r="E797" s="58"/>
      <c r="F797" s="58"/>
      <c r="G797" s="21"/>
      <c r="H797" s="21"/>
      <c r="I797" s="21"/>
      <c r="J797" s="18"/>
      <c r="K797" s="18"/>
      <c r="L797" s="18"/>
      <c r="M797" s="67"/>
      <c r="N797" s="58"/>
      <c r="O797" s="58"/>
      <c r="P797" s="58"/>
      <c r="Q797" s="58"/>
      <c r="R797" s="58"/>
      <c r="S797" s="58"/>
      <c r="T797" s="58"/>
      <c r="U797" s="58"/>
      <c r="V797" s="58"/>
      <c r="W797" s="58"/>
      <c r="X797" s="58"/>
      <c r="Y797" s="58"/>
      <c r="Z797" s="58"/>
      <c r="AA797" s="58"/>
      <c r="AB797" s="58"/>
      <c r="AC797" s="58"/>
      <c r="AD797" s="58"/>
      <c r="AE797" s="58"/>
      <c r="AF797" s="58"/>
      <c r="AG797" s="58"/>
    </row>
    <row r="798" spans="1:33" ht="15.75" customHeight="1" x14ac:dyDescent="0.2">
      <c r="A798" s="23"/>
      <c r="B798" s="23"/>
      <c r="C798" s="23"/>
      <c r="D798" s="58"/>
      <c r="E798" s="58"/>
      <c r="F798" s="58"/>
      <c r="G798" s="21"/>
      <c r="H798" s="21"/>
      <c r="I798" s="21"/>
      <c r="J798" s="18"/>
      <c r="K798" s="18"/>
      <c r="L798" s="18"/>
      <c r="M798" s="67"/>
      <c r="N798" s="58"/>
      <c r="O798" s="58"/>
      <c r="P798" s="58"/>
      <c r="Q798" s="58"/>
      <c r="R798" s="58"/>
      <c r="S798" s="58"/>
      <c r="T798" s="58"/>
      <c r="U798" s="58"/>
      <c r="V798" s="58"/>
      <c r="W798" s="58"/>
      <c r="X798" s="58"/>
      <c r="Y798" s="58"/>
      <c r="Z798" s="58"/>
      <c r="AA798" s="58"/>
      <c r="AB798" s="58"/>
      <c r="AC798" s="58"/>
      <c r="AD798" s="58"/>
      <c r="AE798" s="58"/>
      <c r="AF798" s="58"/>
      <c r="AG798" s="58"/>
    </row>
    <row r="799" spans="1:33" ht="15.75" customHeight="1" x14ac:dyDescent="0.2">
      <c r="A799" s="23"/>
      <c r="B799" s="23"/>
      <c r="C799" s="23"/>
      <c r="D799" s="58"/>
      <c r="E799" s="58"/>
      <c r="F799" s="58"/>
      <c r="G799" s="21"/>
      <c r="H799" s="21"/>
      <c r="I799" s="21"/>
      <c r="J799" s="18"/>
      <c r="K799" s="18"/>
      <c r="L799" s="18"/>
      <c r="M799" s="67"/>
      <c r="N799" s="58"/>
      <c r="O799" s="58"/>
      <c r="P799" s="58"/>
      <c r="Q799" s="58"/>
      <c r="R799" s="58"/>
      <c r="S799" s="58"/>
      <c r="T799" s="58"/>
      <c r="U799" s="58"/>
      <c r="V799" s="58"/>
      <c r="W799" s="58"/>
      <c r="X799" s="58"/>
      <c r="Y799" s="58"/>
      <c r="Z799" s="58"/>
      <c r="AA799" s="58"/>
      <c r="AB799" s="58"/>
      <c r="AC799" s="58"/>
      <c r="AD799" s="58"/>
      <c r="AE799" s="58"/>
      <c r="AF799" s="58"/>
      <c r="AG799" s="58"/>
    </row>
    <row r="800" spans="1:33" ht="15.75" customHeight="1" x14ac:dyDescent="0.2">
      <c r="A800" s="23"/>
      <c r="B800" s="23"/>
      <c r="C800" s="23"/>
      <c r="D800" s="58"/>
      <c r="E800" s="58"/>
      <c r="F800" s="58"/>
      <c r="G800" s="21"/>
      <c r="H800" s="21"/>
      <c r="I800" s="21"/>
      <c r="J800" s="18"/>
      <c r="K800" s="18"/>
      <c r="L800" s="18"/>
      <c r="M800" s="67"/>
      <c r="N800" s="58"/>
      <c r="O800" s="58"/>
      <c r="P800" s="58"/>
      <c r="Q800" s="58"/>
      <c r="R800" s="58"/>
      <c r="S800" s="58"/>
      <c r="T800" s="58"/>
      <c r="U800" s="58"/>
      <c r="V800" s="58"/>
      <c r="W800" s="58"/>
      <c r="X800" s="58"/>
      <c r="Y800" s="58"/>
      <c r="Z800" s="58"/>
      <c r="AA800" s="58"/>
      <c r="AB800" s="58"/>
      <c r="AC800" s="58"/>
      <c r="AD800" s="58"/>
      <c r="AE800" s="58"/>
      <c r="AF800" s="58"/>
      <c r="AG800" s="58"/>
    </row>
    <row r="801" spans="1:33" ht="15.75" customHeight="1" x14ac:dyDescent="0.2">
      <c r="A801" s="23"/>
      <c r="B801" s="23"/>
      <c r="C801" s="23"/>
      <c r="D801" s="58"/>
      <c r="E801" s="58"/>
      <c r="F801" s="58"/>
      <c r="G801" s="21"/>
      <c r="H801" s="21"/>
      <c r="I801" s="21"/>
      <c r="J801" s="18"/>
      <c r="K801" s="18"/>
      <c r="L801" s="18"/>
      <c r="M801" s="67"/>
      <c r="N801" s="58"/>
      <c r="O801" s="58"/>
      <c r="P801" s="58"/>
      <c r="Q801" s="58"/>
      <c r="R801" s="58"/>
      <c r="S801" s="58"/>
      <c r="T801" s="58"/>
      <c r="U801" s="58"/>
      <c r="V801" s="58"/>
      <c r="W801" s="58"/>
      <c r="X801" s="58"/>
      <c r="Y801" s="58"/>
      <c r="Z801" s="58"/>
      <c r="AA801" s="58"/>
      <c r="AB801" s="58"/>
      <c r="AC801" s="58"/>
      <c r="AD801" s="58"/>
      <c r="AE801" s="58"/>
      <c r="AF801" s="58"/>
      <c r="AG801" s="58"/>
    </row>
    <row r="802" spans="1:33" ht="15.75" customHeight="1" x14ac:dyDescent="0.2">
      <c r="A802" s="23"/>
      <c r="B802" s="23"/>
      <c r="C802" s="23"/>
      <c r="D802" s="58"/>
      <c r="E802" s="58"/>
      <c r="F802" s="58"/>
      <c r="G802" s="21"/>
      <c r="H802" s="21"/>
      <c r="I802" s="21"/>
      <c r="J802" s="18"/>
      <c r="K802" s="18"/>
      <c r="L802" s="18"/>
      <c r="M802" s="67"/>
      <c r="N802" s="58"/>
      <c r="O802" s="58"/>
      <c r="P802" s="58"/>
      <c r="Q802" s="58"/>
      <c r="R802" s="58"/>
      <c r="S802" s="58"/>
      <c r="T802" s="58"/>
      <c r="U802" s="58"/>
      <c r="V802" s="58"/>
      <c r="W802" s="58"/>
      <c r="X802" s="58"/>
      <c r="Y802" s="58"/>
      <c r="Z802" s="58"/>
      <c r="AA802" s="58"/>
      <c r="AB802" s="58"/>
      <c r="AC802" s="58"/>
      <c r="AD802" s="58"/>
      <c r="AE802" s="58"/>
      <c r="AF802" s="58"/>
      <c r="AG802" s="58"/>
    </row>
    <row r="803" spans="1:33" ht="15.75" customHeight="1" x14ac:dyDescent="0.2">
      <c r="A803" s="23"/>
      <c r="B803" s="23"/>
      <c r="C803" s="23"/>
      <c r="D803" s="58"/>
      <c r="E803" s="58"/>
      <c r="F803" s="58"/>
      <c r="G803" s="21"/>
      <c r="H803" s="21"/>
      <c r="I803" s="21"/>
      <c r="J803" s="18"/>
      <c r="K803" s="18"/>
      <c r="L803" s="18"/>
      <c r="M803" s="67"/>
      <c r="N803" s="58"/>
      <c r="O803" s="58"/>
      <c r="P803" s="58"/>
      <c r="Q803" s="58"/>
      <c r="R803" s="58"/>
      <c r="S803" s="58"/>
      <c r="T803" s="58"/>
      <c r="U803" s="58"/>
      <c r="V803" s="58"/>
      <c r="W803" s="58"/>
      <c r="X803" s="58"/>
      <c r="Y803" s="58"/>
      <c r="Z803" s="58"/>
      <c r="AA803" s="58"/>
      <c r="AB803" s="58"/>
      <c r="AC803" s="58"/>
      <c r="AD803" s="58"/>
      <c r="AE803" s="58"/>
      <c r="AF803" s="58"/>
      <c r="AG803" s="58"/>
    </row>
    <row r="804" spans="1:33" ht="15.75" customHeight="1" x14ac:dyDescent="0.2">
      <c r="A804" s="23"/>
      <c r="B804" s="23"/>
      <c r="C804" s="23"/>
      <c r="D804" s="58"/>
      <c r="E804" s="58"/>
      <c r="F804" s="58"/>
      <c r="G804" s="21"/>
      <c r="H804" s="21"/>
      <c r="I804" s="21"/>
      <c r="J804" s="18"/>
      <c r="K804" s="18"/>
      <c r="L804" s="18"/>
      <c r="M804" s="67"/>
      <c r="N804" s="58"/>
      <c r="O804" s="58"/>
      <c r="P804" s="58"/>
      <c r="Q804" s="58"/>
      <c r="R804" s="58"/>
      <c r="S804" s="58"/>
      <c r="T804" s="58"/>
      <c r="U804" s="58"/>
      <c r="V804" s="58"/>
      <c r="W804" s="58"/>
      <c r="X804" s="58"/>
      <c r="Y804" s="58"/>
      <c r="Z804" s="58"/>
      <c r="AA804" s="58"/>
      <c r="AB804" s="58"/>
      <c r="AC804" s="58"/>
      <c r="AD804" s="58"/>
      <c r="AE804" s="58"/>
      <c r="AF804" s="58"/>
      <c r="AG804" s="58"/>
    </row>
    <row r="805" spans="1:33" ht="15.75" customHeight="1" x14ac:dyDescent="0.2">
      <c r="A805" s="23"/>
      <c r="B805" s="23"/>
      <c r="C805" s="23"/>
      <c r="D805" s="58"/>
      <c r="E805" s="58"/>
      <c r="F805" s="58"/>
      <c r="G805" s="21"/>
      <c r="H805" s="21"/>
      <c r="I805" s="21"/>
      <c r="J805" s="18"/>
      <c r="K805" s="18"/>
      <c r="L805" s="18"/>
      <c r="M805" s="67"/>
      <c r="N805" s="58"/>
      <c r="O805" s="58"/>
      <c r="P805" s="58"/>
      <c r="Q805" s="58"/>
      <c r="R805" s="58"/>
      <c r="S805" s="58"/>
      <c r="T805" s="58"/>
      <c r="U805" s="58"/>
      <c r="V805" s="58"/>
      <c r="W805" s="58"/>
      <c r="X805" s="58"/>
      <c r="Y805" s="58"/>
      <c r="Z805" s="58"/>
      <c r="AA805" s="58"/>
      <c r="AB805" s="58"/>
      <c r="AC805" s="58"/>
      <c r="AD805" s="58"/>
      <c r="AE805" s="58"/>
      <c r="AF805" s="58"/>
      <c r="AG805" s="58"/>
    </row>
    <row r="806" spans="1:33" ht="15.75" customHeight="1" x14ac:dyDescent="0.2">
      <c r="A806" s="23"/>
      <c r="B806" s="23"/>
      <c r="C806" s="23"/>
      <c r="D806" s="58"/>
      <c r="E806" s="58"/>
      <c r="F806" s="58"/>
      <c r="G806" s="21"/>
      <c r="H806" s="21"/>
      <c r="I806" s="21"/>
      <c r="J806" s="18"/>
      <c r="K806" s="18"/>
      <c r="L806" s="18"/>
      <c r="M806" s="67"/>
      <c r="N806" s="58"/>
      <c r="O806" s="58"/>
      <c r="P806" s="58"/>
      <c r="Q806" s="58"/>
      <c r="R806" s="58"/>
      <c r="S806" s="58"/>
      <c r="T806" s="58"/>
      <c r="U806" s="58"/>
      <c r="V806" s="58"/>
      <c r="W806" s="58"/>
      <c r="X806" s="58"/>
      <c r="Y806" s="58"/>
      <c r="Z806" s="58"/>
      <c r="AA806" s="58"/>
      <c r="AB806" s="58"/>
      <c r="AC806" s="58"/>
      <c r="AD806" s="58"/>
      <c r="AE806" s="58"/>
      <c r="AF806" s="58"/>
      <c r="AG806" s="58"/>
    </row>
    <row r="807" spans="1:33" ht="15.75" customHeight="1" x14ac:dyDescent="0.2">
      <c r="A807" s="23"/>
      <c r="B807" s="23"/>
      <c r="C807" s="23"/>
      <c r="D807" s="58"/>
      <c r="E807" s="58"/>
      <c r="F807" s="58"/>
      <c r="G807" s="21"/>
      <c r="H807" s="21"/>
      <c r="I807" s="21"/>
      <c r="J807" s="18"/>
      <c r="K807" s="18"/>
      <c r="L807" s="18"/>
      <c r="M807" s="67"/>
      <c r="N807" s="58"/>
      <c r="O807" s="58"/>
      <c r="P807" s="58"/>
      <c r="Q807" s="58"/>
      <c r="R807" s="58"/>
      <c r="S807" s="58"/>
      <c r="T807" s="58"/>
      <c r="U807" s="58"/>
      <c r="V807" s="58"/>
      <c r="W807" s="58"/>
      <c r="X807" s="58"/>
      <c r="Y807" s="58"/>
      <c r="Z807" s="58"/>
      <c r="AA807" s="58"/>
      <c r="AB807" s="58"/>
      <c r="AC807" s="58"/>
      <c r="AD807" s="58"/>
      <c r="AE807" s="58"/>
      <c r="AF807" s="58"/>
      <c r="AG807" s="58"/>
    </row>
    <row r="808" spans="1:33" ht="15.75" customHeight="1" x14ac:dyDescent="0.2">
      <c r="A808" s="23"/>
      <c r="B808" s="23"/>
      <c r="C808" s="23"/>
      <c r="D808" s="58"/>
      <c r="E808" s="58"/>
      <c r="F808" s="58"/>
      <c r="G808" s="21"/>
      <c r="H808" s="21"/>
      <c r="I808" s="21"/>
      <c r="J808" s="18"/>
      <c r="K808" s="18"/>
      <c r="L808" s="18"/>
      <c r="M808" s="67"/>
      <c r="N808" s="58"/>
      <c r="O808" s="58"/>
      <c r="P808" s="58"/>
      <c r="Q808" s="58"/>
      <c r="R808" s="58"/>
      <c r="S808" s="58"/>
      <c r="T808" s="58"/>
      <c r="U808" s="58"/>
      <c r="V808" s="58"/>
      <c r="W808" s="58"/>
      <c r="X808" s="58"/>
      <c r="Y808" s="58"/>
      <c r="Z808" s="58"/>
      <c r="AA808" s="58"/>
      <c r="AB808" s="58"/>
      <c r="AC808" s="58"/>
      <c r="AD808" s="58"/>
      <c r="AE808" s="58"/>
      <c r="AF808" s="58"/>
      <c r="AG808" s="58"/>
    </row>
    <row r="809" spans="1:33" ht="15.75" customHeight="1" x14ac:dyDescent="0.2">
      <c r="A809" s="23"/>
      <c r="B809" s="23"/>
      <c r="C809" s="23"/>
      <c r="D809" s="58"/>
      <c r="E809" s="58"/>
      <c r="F809" s="58"/>
      <c r="G809" s="21"/>
      <c r="H809" s="21"/>
      <c r="I809" s="21"/>
      <c r="J809" s="18"/>
      <c r="K809" s="18"/>
      <c r="L809" s="18"/>
      <c r="M809" s="67"/>
      <c r="N809" s="58"/>
      <c r="O809" s="58"/>
      <c r="P809" s="58"/>
      <c r="Q809" s="58"/>
      <c r="R809" s="58"/>
      <c r="S809" s="58"/>
      <c r="T809" s="58"/>
      <c r="U809" s="58"/>
      <c r="V809" s="58"/>
      <c r="W809" s="58"/>
      <c r="X809" s="58"/>
      <c r="Y809" s="58"/>
      <c r="Z809" s="58"/>
      <c r="AA809" s="58"/>
      <c r="AB809" s="58"/>
      <c r="AC809" s="58"/>
      <c r="AD809" s="58"/>
      <c r="AE809" s="58"/>
      <c r="AF809" s="58"/>
      <c r="AG809" s="58"/>
    </row>
    <row r="810" spans="1:33" ht="15.75" customHeight="1" x14ac:dyDescent="0.2">
      <c r="A810" s="23"/>
      <c r="B810" s="23"/>
      <c r="C810" s="23"/>
      <c r="D810" s="58"/>
      <c r="E810" s="58"/>
      <c r="F810" s="58"/>
      <c r="G810" s="21"/>
      <c r="H810" s="21"/>
      <c r="I810" s="21"/>
      <c r="J810" s="18"/>
      <c r="K810" s="18"/>
      <c r="L810" s="18"/>
      <c r="M810" s="67"/>
      <c r="N810" s="58"/>
      <c r="O810" s="58"/>
      <c r="P810" s="58"/>
      <c r="Q810" s="58"/>
      <c r="R810" s="58"/>
      <c r="S810" s="58"/>
      <c r="T810" s="58"/>
      <c r="U810" s="58"/>
      <c r="V810" s="58"/>
      <c r="W810" s="58"/>
      <c r="X810" s="58"/>
      <c r="Y810" s="58"/>
      <c r="Z810" s="58"/>
      <c r="AA810" s="58"/>
      <c r="AB810" s="58"/>
      <c r="AC810" s="58"/>
      <c r="AD810" s="58"/>
      <c r="AE810" s="58"/>
      <c r="AF810" s="58"/>
      <c r="AG810" s="58"/>
    </row>
    <row r="811" spans="1:33" ht="15.75" customHeight="1" x14ac:dyDescent="0.2">
      <c r="A811" s="23"/>
      <c r="B811" s="23"/>
      <c r="C811" s="23"/>
      <c r="D811" s="58"/>
      <c r="E811" s="58"/>
      <c r="F811" s="58"/>
      <c r="G811" s="21"/>
      <c r="H811" s="21"/>
      <c r="I811" s="21"/>
      <c r="J811" s="18"/>
      <c r="K811" s="18"/>
      <c r="L811" s="18"/>
      <c r="M811" s="67"/>
      <c r="N811" s="58"/>
      <c r="O811" s="58"/>
      <c r="P811" s="58"/>
      <c r="Q811" s="58"/>
      <c r="R811" s="58"/>
      <c r="S811" s="58"/>
      <c r="T811" s="58"/>
      <c r="U811" s="58"/>
      <c r="V811" s="58"/>
      <c r="W811" s="58"/>
      <c r="X811" s="58"/>
      <c r="Y811" s="58"/>
      <c r="Z811" s="58"/>
      <c r="AA811" s="58"/>
      <c r="AB811" s="58"/>
      <c r="AC811" s="58"/>
      <c r="AD811" s="58"/>
      <c r="AE811" s="58"/>
      <c r="AF811" s="58"/>
      <c r="AG811" s="58"/>
    </row>
    <row r="812" spans="1:33" ht="15.75" customHeight="1" x14ac:dyDescent="0.2">
      <c r="A812" s="23"/>
      <c r="B812" s="23"/>
      <c r="C812" s="23"/>
      <c r="D812" s="58"/>
      <c r="E812" s="58"/>
      <c r="F812" s="58"/>
      <c r="G812" s="21"/>
      <c r="H812" s="21"/>
      <c r="I812" s="21"/>
      <c r="J812" s="18"/>
      <c r="K812" s="18"/>
      <c r="L812" s="18"/>
      <c r="M812" s="67"/>
      <c r="N812" s="58"/>
      <c r="O812" s="58"/>
      <c r="P812" s="58"/>
      <c r="Q812" s="58"/>
      <c r="R812" s="58"/>
      <c r="S812" s="58"/>
      <c r="T812" s="58"/>
      <c r="U812" s="58"/>
      <c r="V812" s="58"/>
      <c r="W812" s="58"/>
      <c r="X812" s="58"/>
      <c r="Y812" s="58"/>
      <c r="Z812" s="58"/>
      <c r="AA812" s="58"/>
      <c r="AB812" s="58"/>
      <c r="AC812" s="58"/>
      <c r="AD812" s="58"/>
      <c r="AE812" s="58"/>
      <c r="AF812" s="58"/>
      <c r="AG812" s="58"/>
    </row>
    <row r="813" spans="1:33" ht="15.75" customHeight="1" x14ac:dyDescent="0.2">
      <c r="A813" s="23"/>
      <c r="B813" s="23"/>
      <c r="C813" s="23"/>
      <c r="D813" s="58"/>
      <c r="E813" s="58"/>
      <c r="F813" s="58"/>
      <c r="G813" s="21"/>
      <c r="H813" s="21"/>
      <c r="I813" s="21"/>
      <c r="J813" s="18"/>
      <c r="K813" s="18"/>
      <c r="L813" s="18"/>
      <c r="M813" s="67"/>
      <c r="N813" s="58"/>
      <c r="O813" s="58"/>
      <c r="P813" s="58"/>
      <c r="Q813" s="58"/>
      <c r="R813" s="58"/>
      <c r="S813" s="58"/>
      <c r="T813" s="58"/>
      <c r="U813" s="58"/>
      <c r="V813" s="58"/>
      <c r="W813" s="58"/>
      <c r="X813" s="58"/>
      <c r="Y813" s="58"/>
      <c r="Z813" s="58"/>
      <c r="AA813" s="58"/>
      <c r="AB813" s="58"/>
      <c r="AC813" s="58"/>
      <c r="AD813" s="58"/>
      <c r="AE813" s="58"/>
      <c r="AF813" s="58"/>
      <c r="AG813" s="58"/>
    </row>
    <row r="814" spans="1:33" ht="15.75" customHeight="1" x14ac:dyDescent="0.2">
      <c r="A814" s="23"/>
      <c r="B814" s="23"/>
      <c r="C814" s="23"/>
      <c r="D814" s="58"/>
      <c r="E814" s="58"/>
      <c r="F814" s="58"/>
      <c r="G814" s="21"/>
      <c r="H814" s="21"/>
      <c r="I814" s="21"/>
      <c r="J814" s="18"/>
      <c r="K814" s="18"/>
      <c r="L814" s="18"/>
      <c r="M814" s="67"/>
      <c r="N814" s="58"/>
      <c r="O814" s="58"/>
      <c r="P814" s="58"/>
      <c r="Q814" s="58"/>
      <c r="R814" s="58"/>
      <c r="S814" s="58"/>
      <c r="T814" s="58"/>
      <c r="U814" s="58"/>
      <c r="V814" s="58"/>
      <c r="W814" s="58"/>
      <c r="X814" s="58"/>
      <c r="Y814" s="58"/>
      <c r="Z814" s="58"/>
      <c r="AA814" s="58"/>
      <c r="AB814" s="58"/>
      <c r="AC814" s="58"/>
      <c r="AD814" s="58"/>
      <c r="AE814" s="58"/>
      <c r="AF814" s="58"/>
      <c r="AG814" s="58"/>
    </row>
    <row r="815" spans="1:33" ht="15.75" customHeight="1" x14ac:dyDescent="0.2">
      <c r="A815" s="23"/>
      <c r="B815" s="23"/>
      <c r="C815" s="23"/>
      <c r="D815" s="58"/>
      <c r="E815" s="58"/>
      <c r="F815" s="58"/>
      <c r="G815" s="21"/>
      <c r="H815" s="21"/>
      <c r="I815" s="21"/>
      <c r="J815" s="18"/>
      <c r="K815" s="18"/>
      <c r="L815" s="18"/>
      <c r="M815" s="67"/>
      <c r="N815" s="58"/>
      <c r="O815" s="58"/>
      <c r="P815" s="58"/>
      <c r="Q815" s="58"/>
      <c r="R815" s="58"/>
      <c r="S815" s="58"/>
      <c r="T815" s="58"/>
      <c r="U815" s="58"/>
      <c r="V815" s="58"/>
      <c r="W815" s="58"/>
      <c r="X815" s="58"/>
      <c r="Y815" s="58"/>
      <c r="Z815" s="58"/>
      <c r="AA815" s="58"/>
      <c r="AB815" s="58"/>
      <c r="AC815" s="58"/>
      <c r="AD815" s="58"/>
      <c r="AE815" s="58"/>
      <c r="AF815" s="58"/>
      <c r="AG815" s="58"/>
    </row>
    <row r="816" spans="1:33" ht="15.75" customHeight="1" x14ac:dyDescent="0.2">
      <c r="A816" s="23"/>
      <c r="B816" s="23"/>
      <c r="C816" s="23"/>
      <c r="D816" s="58"/>
      <c r="E816" s="58"/>
      <c r="F816" s="58"/>
      <c r="G816" s="21"/>
      <c r="H816" s="21"/>
      <c r="I816" s="21"/>
      <c r="J816" s="18"/>
      <c r="K816" s="18"/>
      <c r="L816" s="18"/>
      <c r="M816" s="67"/>
      <c r="N816" s="58"/>
      <c r="O816" s="58"/>
      <c r="P816" s="58"/>
      <c r="Q816" s="58"/>
      <c r="R816" s="58"/>
      <c r="S816" s="58"/>
      <c r="T816" s="58"/>
      <c r="U816" s="58"/>
      <c r="V816" s="58"/>
      <c r="W816" s="58"/>
      <c r="X816" s="58"/>
      <c r="Y816" s="58"/>
      <c r="Z816" s="58"/>
      <c r="AA816" s="58"/>
      <c r="AB816" s="58"/>
      <c r="AC816" s="58"/>
      <c r="AD816" s="58"/>
      <c r="AE816" s="58"/>
      <c r="AF816" s="58"/>
      <c r="AG816" s="58"/>
    </row>
    <row r="817" spans="1:33" ht="15.75" customHeight="1" x14ac:dyDescent="0.2">
      <c r="A817" s="23"/>
      <c r="B817" s="23"/>
      <c r="C817" s="23"/>
      <c r="D817" s="58"/>
      <c r="E817" s="58"/>
      <c r="F817" s="58"/>
      <c r="G817" s="21"/>
      <c r="H817" s="21"/>
      <c r="I817" s="21"/>
      <c r="J817" s="18"/>
      <c r="K817" s="18"/>
      <c r="L817" s="18"/>
      <c r="M817" s="67"/>
      <c r="N817" s="58"/>
      <c r="O817" s="58"/>
      <c r="P817" s="58"/>
      <c r="Q817" s="58"/>
      <c r="R817" s="58"/>
      <c r="S817" s="58"/>
      <c r="T817" s="58"/>
      <c r="U817" s="58"/>
      <c r="V817" s="58"/>
      <c r="W817" s="58"/>
      <c r="X817" s="58"/>
      <c r="Y817" s="58"/>
      <c r="Z817" s="58"/>
      <c r="AA817" s="58"/>
      <c r="AB817" s="58"/>
      <c r="AC817" s="58"/>
      <c r="AD817" s="58"/>
      <c r="AE817" s="58"/>
      <c r="AF817" s="58"/>
      <c r="AG817" s="58"/>
    </row>
    <row r="818" spans="1:33" ht="15.75" customHeight="1" x14ac:dyDescent="0.2">
      <c r="A818" s="23"/>
      <c r="B818" s="23"/>
      <c r="C818" s="23"/>
      <c r="D818" s="58"/>
      <c r="E818" s="58"/>
      <c r="F818" s="58"/>
      <c r="G818" s="21"/>
      <c r="H818" s="21"/>
      <c r="I818" s="21"/>
      <c r="J818" s="18"/>
      <c r="K818" s="18"/>
      <c r="L818" s="18"/>
      <c r="M818" s="67"/>
      <c r="N818" s="58"/>
      <c r="O818" s="58"/>
      <c r="P818" s="58"/>
      <c r="Q818" s="58"/>
      <c r="R818" s="58"/>
      <c r="S818" s="58"/>
      <c r="T818" s="58"/>
      <c r="U818" s="58"/>
      <c r="V818" s="58"/>
      <c r="W818" s="58"/>
      <c r="X818" s="58"/>
      <c r="Y818" s="58"/>
      <c r="Z818" s="58"/>
      <c r="AA818" s="58"/>
      <c r="AB818" s="58"/>
      <c r="AC818" s="58"/>
      <c r="AD818" s="58"/>
      <c r="AE818" s="58"/>
      <c r="AF818" s="58"/>
      <c r="AG818" s="58"/>
    </row>
    <row r="819" spans="1:33" ht="15.75" customHeight="1" x14ac:dyDescent="0.2">
      <c r="A819" s="23"/>
      <c r="B819" s="23"/>
      <c r="C819" s="23"/>
      <c r="D819" s="58"/>
      <c r="E819" s="58"/>
      <c r="F819" s="58"/>
      <c r="G819" s="21"/>
      <c r="H819" s="21"/>
      <c r="I819" s="21"/>
      <c r="J819" s="18"/>
      <c r="K819" s="18"/>
      <c r="L819" s="18"/>
      <c r="M819" s="67"/>
      <c r="N819" s="58"/>
      <c r="O819" s="58"/>
      <c r="P819" s="58"/>
      <c r="Q819" s="58"/>
      <c r="R819" s="58"/>
      <c r="S819" s="58"/>
      <c r="T819" s="58"/>
      <c r="U819" s="58"/>
      <c r="V819" s="58"/>
      <c r="W819" s="58"/>
      <c r="X819" s="58"/>
      <c r="Y819" s="58"/>
      <c r="Z819" s="58"/>
      <c r="AA819" s="58"/>
      <c r="AB819" s="58"/>
      <c r="AC819" s="58"/>
      <c r="AD819" s="58"/>
      <c r="AE819" s="58"/>
      <c r="AF819" s="58"/>
      <c r="AG819" s="58"/>
    </row>
    <row r="820" spans="1:33" ht="15.75" customHeight="1" x14ac:dyDescent="0.2">
      <c r="A820" s="23"/>
      <c r="B820" s="23"/>
      <c r="C820" s="23"/>
      <c r="D820" s="58"/>
      <c r="E820" s="58"/>
      <c r="F820" s="58"/>
      <c r="G820" s="21"/>
      <c r="H820" s="21"/>
      <c r="I820" s="21"/>
      <c r="J820" s="18"/>
      <c r="K820" s="18"/>
      <c r="L820" s="18"/>
      <c r="M820" s="67"/>
      <c r="N820" s="58"/>
      <c r="O820" s="58"/>
      <c r="P820" s="58"/>
      <c r="Q820" s="58"/>
      <c r="R820" s="58"/>
      <c r="S820" s="58"/>
      <c r="T820" s="58"/>
      <c r="U820" s="58"/>
      <c r="V820" s="58"/>
      <c r="W820" s="58"/>
      <c r="X820" s="58"/>
      <c r="Y820" s="58"/>
      <c r="Z820" s="58"/>
      <c r="AA820" s="58"/>
      <c r="AB820" s="58"/>
      <c r="AC820" s="58"/>
      <c r="AD820" s="58"/>
      <c r="AE820" s="58"/>
      <c r="AF820" s="58"/>
      <c r="AG820" s="58"/>
    </row>
    <row r="821" spans="1:33" ht="15.75" customHeight="1" x14ac:dyDescent="0.2">
      <c r="A821" s="23"/>
      <c r="B821" s="23"/>
      <c r="C821" s="23"/>
      <c r="D821" s="58"/>
      <c r="E821" s="58"/>
      <c r="F821" s="58"/>
      <c r="G821" s="21"/>
      <c r="H821" s="21"/>
      <c r="I821" s="21"/>
      <c r="J821" s="18"/>
      <c r="K821" s="18"/>
      <c r="L821" s="18"/>
      <c r="M821" s="67"/>
      <c r="N821" s="58"/>
      <c r="O821" s="58"/>
      <c r="P821" s="58"/>
      <c r="Q821" s="58"/>
      <c r="R821" s="58"/>
      <c r="S821" s="58"/>
      <c r="T821" s="58"/>
      <c r="U821" s="58"/>
      <c r="V821" s="58"/>
      <c r="W821" s="58"/>
      <c r="X821" s="58"/>
      <c r="Y821" s="58"/>
      <c r="Z821" s="58"/>
      <c r="AA821" s="58"/>
      <c r="AB821" s="58"/>
      <c r="AC821" s="58"/>
      <c r="AD821" s="58"/>
      <c r="AE821" s="58"/>
      <c r="AF821" s="58"/>
      <c r="AG821" s="58"/>
    </row>
    <row r="822" spans="1:33" ht="15.75" customHeight="1" x14ac:dyDescent="0.2">
      <c r="A822" s="23"/>
      <c r="B822" s="23"/>
      <c r="C822" s="23"/>
      <c r="D822" s="58"/>
      <c r="E822" s="58"/>
      <c r="F822" s="58"/>
      <c r="G822" s="21"/>
      <c r="H822" s="21"/>
      <c r="I822" s="21"/>
      <c r="J822" s="18"/>
      <c r="K822" s="18"/>
      <c r="L822" s="18"/>
      <c r="M822" s="67"/>
      <c r="N822" s="58"/>
      <c r="O822" s="58"/>
      <c r="P822" s="58"/>
      <c r="Q822" s="58"/>
      <c r="R822" s="58"/>
      <c r="S822" s="58"/>
      <c r="T822" s="58"/>
      <c r="U822" s="58"/>
      <c r="V822" s="58"/>
      <c r="W822" s="58"/>
      <c r="X822" s="58"/>
      <c r="Y822" s="58"/>
      <c r="Z822" s="58"/>
      <c r="AA822" s="58"/>
      <c r="AB822" s="58"/>
      <c r="AC822" s="58"/>
      <c r="AD822" s="58"/>
      <c r="AE822" s="58"/>
      <c r="AF822" s="58"/>
      <c r="AG822" s="58"/>
    </row>
    <row r="823" spans="1:33" ht="15.75" customHeight="1" x14ac:dyDescent="0.2">
      <c r="A823" s="23"/>
      <c r="B823" s="23"/>
      <c r="C823" s="23"/>
      <c r="D823" s="58"/>
      <c r="E823" s="58"/>
      <c r="F823" s="58"/>
      <c r="G823" s="21"/>
      <c r="H823" s="21"/>
      <c r="I823" s="21"/>
      <c r="J823" s="18"/>
      <c r="K823" s="18"/>
      <c r="L823" s="18"/>
      <c r="M823" s="67"/>
      <c r="N823" s="58"/>
      <c r="O823" s="58"/>
      <c r="P823" s="58"/>
      <c r="Q823" s="58"/>
      <c r="R823" s="58"/>
      <c r="S823" s="58"/>
      <c r="T823" s="58"/>
      <c r="U823" s="58"/>
      <c r="V823" s="58"/>
      <c r="W823" s="58"/>
      <c r="X823" s="58"/>
      <c r="Y823" s="58"/>
      <c r="Z823" s="58"/>
      <c r="AA823" s="58"/>
      <c r="AB823" s="58"/>
      <c r="AC823" s="58"/>
      <c r="AD823" s="58"/>
      <c r="AE823" s="58"/>
      <c r="AF823" s="58"/>
      <c r="AG823" s="58"/>
    </row>
    <row r="824" spans="1:33" ht="15.75" customHeight="1" x14ac:dyDescent="0.2">
      <c r="A824" s="23"/>
      <c r="B824" s="23"/>
      <c r="C824" s="23"/>
      <c r="D824" s="58"/>
      <c r="E824" s="58"/>
      <c r="F824" s="58"/>
      <c r="G824" s="21"/>
      <c r="H824" s="21"/>
      <c r="I824" s="21"/>
      <c r="J824" s="18"/>
      <c r="K824" s="18"/>
      <c r="L824" s="18"/>
      <c r="M824" s="67"/>
      <c r="N824" s="58"/>
      <c r="O824" s="58"/>
      <c r="P824" s="58"/>
      <c r="Q824" s="58"/>
      <c r="R824" s="58"/>
      <c r="S824" s="58"/>
      <c r="T824" s="58"/>
      <c r="U824" s="58"/>
      <c r="V824" s="58"/>
      <c r="W824" s="58"/>
      <c r="X824" s="58"/>
      <c r="Y824" s="58"/>
      <c r="Z824" s="58"/>
      <c r="AA824" s="58"/>
      <c r="AB824" s="58"/>
      <c r="AC824" s="58"/>
      <c r="AD824" s="58"/>
      <c r="AE824" s="58"/>
      <c r="AF824" s="58"/>
      <c r="AG824" s="58"/>
    </row>
    <row r="825" spans="1:33" ht="15.75" customHeight="1" x14ac:dyDescent="0.2">
      <c r="A825" s="23"/>
      <c r="B825" s="23"/>
      <c r="C825" s="23"/>
      <c r="D825" s="58"/>
      <c r="E825" s="58"/>
      <c r="F825" s="58"/>
      <c r="G825" s="21"/>
      <c r="H825" s="21"/>
      <c r="I825" s="21"/>
      <c r="J825" s="18"/>
      <c r="K825" s="18"/>
      <c r="L825" s="18"/>
      <c r="M825" s="67"/>
      <c r="N825" s="58"/>
      <c r="O825" s="58"/>
      <c r="P825" s="58"/>
      <c r="Q825" s="58"/>
      <c r="R825" s="58"/>
      <c r="S825" s="58"/>
      <c r="T825" s="58"/>
      <c r="U825" s="58"/>
      <c r="V825" s="58"/>
      <c r="W825" s="58"/>
      <c r="X825" s="58"/>
      <c r="Y825" s="58"/>
      <c r="Z825" s="58"/>
      <c r="AA825" s="58"/>
      <c r="AB825" s="58"/>
      <c r="AC825" s="58"/>
      <c r="AD825" s="58"/>
      <c r="AE825" s="58"/>
      <c r="AF825" s="58"/>
      <c r="AG825" s="58"/>
    </row>
    <row r="826" spans="1:33" ht="15.75" customHeight="1" x14ac:dyDescent="0.2">
      <c r="A826" s="23"/>
      <c r="B826" s="23"/>
      <c r="C826" s="23"/>
      <c r="D826" s="58"/>
      <c r="E826" s="58"/>
      <c r="F826" s="58"/>
      <c r="G826" s="21"/>
      <c r="H826" s="21"/>
      <c r="I826" s="21"/>
      <c r="J826" s="18"/>
      <c r="K826" s="18"/>
      <c r="L826" s="18"/>
      <c r="M826" s="67"/>
      <c r="N826" s="58"/>
      <c r="O826" s="58"/>
      <c r="P826" s="58"/>
      <c r="Q826" s="58"/>
      <c r="R826" s="58"/>
      <c r="S826" s="58"/>
      <c r="T826" s="58"/>
      <c r="U826" s="58"/>
      <c r="V826" s="58"/>
      <c r="W826" s="58"/>
      <c r="X826" s="58"/>
      <c r="Y826" s="58"/>
      <c r="Z826" s="58"/>
      <c r="AA826" s="58"/>
      <c r="AB826" s="58"/>
      <c r="AC826" s="58"/>
      <c r="AD826" s="58"/>
      <c r="AE826" s="58"/>
      <c r="AF826" s="58"/>
      <c r="AG826" s="58"/>
    </row>
    <row r="827" spans="1:33" ht="15.75" customHeight="1" x14ac:dyDescent="0.2">
      <c r="A827" s="23"/>
      <c r="B827" s="23"/>
      <c r="C827" s="23"/>
      <c r="D827" s="58"/>
      <c r="E827" s="58"/>
      <c r="F827" s="58"/>
      <c r="G827" s="21"/>
      <c r="H827" s="21"/>
      <c r="I827" s="21"/>
      <c r="J827" s="18"/>
      <c r="K827" s="18"/>
      <c r="L827" s="18"/>
      <c r="M827" s="67"/>
      <c r="N827" s="58"/>
      <c r="O827" s="58"/>
      <c r="P827" s="58"/>
      <c r="Q827" s="58"/>
      <c r="R827" s="58"/>
      <c r="S827" s="58"/>
      <c r="T827" s="58"/>
      <c r="U827" s="58"/>
      <c r="V827" s="58"/>
      <c r="W827" s="58"/>
      <c r="X827" s="58"/>
      <c r="Y827" s="58"/>
      <c r="Z827" s="58"/>
      <c r="AA827" s="58"/>
      <c r="AB827" s="58"/>
      <c r="AC827" s="58"/>
      <c r="AD827" s="58"/>
      <c r="AE827" s="58"/>
      <c r="AF827" s="58"/>
      <c r="AG827" s="58"/>
    </row>
    <row r="828" spans="1:33" ht="15.75" customHeight="1" x14ac:dyDescent="0.2">
      <c r="A828" s="23"/>
      <c r="B828" s="23"/>
      <c r="C828" s="23"/>
      <c r="D828" s="58"/>
      <c r="E828" s="58"/>
      <c r="F828" s="58"/>
      <c r="G828" s="21"/>
      <c r="H828" s="21"/>
      <c r="I828" s="21"/>
      <c r="J828" s="18"/>
      <c r="K828" s="18"/>
      <c r="L828" s="18"/>
      <c r="M828" s="67"/>
      <c r="N828" s="58"/>
      <c r="O828" s="58"/>
      <c r="P828" s="58"/>
      <c r="Q828" s="58"/>
      <c r="R828" s="58"/>
      <c r="S828" s="58"/>
      <c r="T828" s="58"/>
      <c r="U828" s="58"/>
      <c r="V828" s="58"/>
      <c r="W828" s="58"/>
      <c r="X828" s="58"/>
      <c r="Y828" s="58"/>
      <c r="Z828" s="58"/>
      <c r="AA828" s="58"/>
      <c r="AB828" s="58"/>
      <c r="AC828" s="58"/>
      <c r="AD828" s="58"/>
      <c r="AE828" s="58"/>
      <c r="AF828" s="58"/>
      <c r="AG828" s="58"/>
    </row>
    <row r="829" spans="1:33" ht="15.75" customHeight="1" x14ac:dyDescent="0.2">
      <c r="A829" s="23"/>
      <c r="B829" s="23"/>
      <c r="C829" s="23"/>
      <c r="D829" s="58"/>
      <c r="E829" s="58"/>
      <c r="F829" s="58"/>
      <c r="G829" s="21"/>
      <c r="H829" s="21"/>
      <c r="I829" s="21"/>
      <c r="J829" s="18"/>
      <c r="K829" s="18"/>
      <c r="L829" s="18"/>
      <c r="M829" s="67"/>
      <c r="N829" s="58"/>
      <c r="O829" s="58"/>
      <c r="P829" s="58"/>
      <c r="Q829" s="58"/>
      <c r="R829" s="58"/>
      <c r="S829" s="58"/>
      <c r="T829" s="58"/>
      <c r="U829" s="58"/>
      <c r="V829" s="58"/>
      <c r="W829" s="58"/>
      <c r="X829" s="58"/>
      <c r="Y829" s="58"/>
      <c r="Z829" s="58"/>
      <c r="AA829" s="58"/>
      <c r="AB829" s="58"/>
      <c r="AC829" s="58"/>
      <c r="AD829" s="58"/>
      <c r="AE829" s="58"/>
      <c r="AF829" s="58"/>
      <c r="AG829" s="58"/>
    </row>
    <row r="830" spans="1:33" ht="15.75" customHeight="1" x14ac:dyDescent="0.2">
      <c r="A830" s="23"/>
      <c r="B830" s="23"/>
      <c r="C830" s="23"/>
      <c r="D830" s="58"/>
      <c r="E830" s="58"/>
      <c r="F830" s="58"/>
      <c r="G830" s="21"/>
      <c r="H830" s="21"/>
      <c r="I830" s="21"/>
      <c r="J830" s="18"/>
      <c r="K830" s="18"/>
      <c r="L830" s="18"/>
      <c r="M830" s="67"/>
      <c r="N830" s="58"/>
      <c r="O830" s="58"/>
      <c r="P830" s="58"/>
      <c r="Q830" s="58"/>
      <c r="R830" s="58"/>
      <c r="S830" s="58"/>
      <c r="T830" s="58"/>
      <c r="U830" s="58"/>
      <c r="V830" s="58"/>
      <c r="W830" s="58"/>
      <c r="X830" s="58"/>
      <c r="Y830" s="58"/>
      <c r="Z830" s="58"/>
      <c r="AA830" s="58"/>
      <c r="AB830" s="58"/>
      <c r="AC830" s="58"/>
      <c r="AD830" s="58"/>
      <c r="AE830" s="58"/>
      <c r="AF830" s="58"/>
      <c r="AG830" s="58"/>
    </row>
    <row r="831" spans="1:33" ht="15.75" customHeight="1" x14ac:dyDescent="0.2">
      <c r="A831" s="23"/>
      <c r="B831" s="23"/>
      <c r="C831" s="23"/>
      <c r="D831" s="58"/>
      <c r="E831" s="58"/>
      <c r="F831" s="58"/>
      <c r="G831" s="21"/>
      <c r="H831" s="21"/>
      <c r="I831" s="21"/>
      <c r="J831" s="18"/>
      <c r="K831" s="18"/>
      <c r="L831" s="18"/>
      <c r="M831" s="67"/>
      <c r="N831" s="58"/>
      <c r="O831" s="58"/>
      <c r="P831" s="58"/>
      <c r="Q831" s="58"/>
      <c r="R831" s="58"/>
      <c r="S831" s="58"/>
      <c r="T831" s="58"/>
      <c r="U831" s="58"/>
      <c r="V831" s="58"/>
      <c r="W831" s="58"/>
      <c r="X831" s="58"/>
      <c r="Y831" s="58"/>
      <c r="Z831" s="58"/>
      <c r="AA831" s="58"/>
      <c r="AB831" s="58"/>
      <c r="AC831" s="58"/>
      <c r="AD831" s="58"/>
      <c r="AE831" s="58"/>
      <c r="AF831" s="58"/>
      <c r="AG831" s="58"/>
    </row>
    <row r="832" spans="1:33" ht="15.75" customHeight="1" x14ac:dyDescent="0.2">
      <c r="A832" s="23"/>
      <c r="B832" s="23"/>
      <c r="C832" s="23"/>
      <c r="D832" s="58"/>
      <c r="E832" s="58"/>
      <c r="F832" s="58"/>
      <c r="G832" s="21"/>
      <c r="H832" s="21"/>
      <c r="I832" s="21"/>
      <c r="J832" s="18"/>
      <c r="K832" s="18"/>
      <c r="L832" s="18"/>
      <c r="M832" s="67"/>
      <c r="N832" s="58"/>
      <c r="O832" s="58"/>
      <c r="P832" s="58"/>
      <c r="Q832" s="58"/>
      <c r="R832" s="58"/>
      <c r="S832" s="58"/>
      <c r="T832" s="58"/>
      <c r="U832" s="58"/>
      <c r="V832" s="58"/>
      <c r="W832" s="58"/>
      <c r="X832" s="58"/>
      <c r="Y832" s="58"/>
      <c r="Z832" s="58"/>
      <c r="AA832" s="58"/>
      <c r="AB832" s="58"/>
      <c r="AC832" s="58"/>
      <c r="AD832" s="58"/>
      <c r="AE832" s="58"/>
      <c r="AF832" s="58"/>
      <c r="AG832" s="58"/>
    </row>
    <row r="833" spans="1:33" ht="15.75" customHeight="1" x14ac:dyDescent="0.2">
      <c r="A833" s="23"/>
      <c r="B833" s="23"/>
      <c r="C833" s="23"/>
      <c r="D833" s="58"/>
      <c r="E833" s="58"/>
      <c r="F833" s="58"/>
      <c r="G833" s="21"/>
      <c r="H833" s="21"/>
      <c r="I833" s="21"/>
      <c r="J833" s="18"/>
      <c r="K833" s="18"/>
      <c r="L833" s="18"/>
      <c r="M833" s="67"/>
      <c r="N833" s="58"/>
      <c r="O833" s="58"/>
      <c r="P833" s="58"/>
      <c r="Q833" s="58"/>
      <c r="R833" s="58"/>
      <c r="S833" s="58"/>
      <c r="T833" s="58"/>
      <c r="U833" s="58"/>
      <c r="V833" s="58"/>
      <c r="W833" s="58"/>
      <c r="X833" s="58"/>
      <c r="Y833" s="58"/>
      <c r="Z833" s="58"/>
      <c r="AA833" s="58"/>
      <c r="AB833" s="58"/>
      <c r="AC833" s="58"/>
      <c r="AD833" s="58"/>
      <c r="AE833" s="58"/>
      <c r="AF833" s="58"/>
      <c r="AG833" s="58"/>
    </row>
    <row r="834" spans="1:33" ht="15.75" customHeight="1" x14ac:dyDescent="0.2">
      <c r="A834" s="23"/>
      <c r="B834" s="23"/>
      <c r="C834" s="23"/>
      <c r="D834" s="58"/>
      <c r="E834" s="58"/>
      <c r="F834" s="58"/>
      <c r="G834" s="21"/>
      <c r="H834" s="21"/>
      <c r="I834" s="21"/>
      <c r="J834" s="18"/>
      <c r="K834" s="18"/>
      <c r="L834" s="18"/>
      <c r="M834" s="67"/>
      <c r="N834" s="58"/>
      <c r="O834" s="58"/>
      <c r="P834" s="58"/>
      <c r="Q834" s="58"/>
      <c r="R834" s="58"/>
      <c r="S834" s="58"/>
      <c r="T834" s="58"/>
      <c r="U834" s="58"/>
      <c r="V834" s="58"/>
      <c r="W834" s="58"/>
      <c r="X834" s="58"/>
      <c r="Y834" s="58"/>
      <c r="Z834" s="58"/>
      <c r="AA834" s="58"/>
      <c r="AB834" s="58"/>
      <c r="AC834" s="58"/>
      <c r="AD834" s="58"/>
      <c r="AE834" s="58"/>
      <c r="AF834" s="58"/>
      <c r="AG834" s="58"/>
    </row>
    <row r="835" spans="1:33" ht="15.75" customHeight="1" x14ac:dyDescent="0.2">
      <c r="A835" s="23"/>
      <c r="B835" s="23"/>
      <c r="C835" s="23"/>
      <c r="D835" s="58"/>
      <c r="E835" s="58"/>
      <c r="F835" s="58"/>
      <c r="G835" s="21"/>
      <c r="H835" s="21"/>
      <c r="I835" s="21"/>
      <c r="J835" s="18"/>
      <c r="K835" s="18"/>
      <c r="L835" s="18"/>
      <c r="M835" s="67"/>
      <c r="N835" s="58"/>
      <c r="O835" s="58"/>
      <c r="P835" s="58"/>
      <c r="Q835" s="58"/>
      <c r="R835" s="58"/>
      <c r="S835" s="58"/>
      <c r="T835" s="58"/>
      <c r="U835" s="58"/>
      <c r="V835" s="58"/>
      <c r="W835" s="58"/>
      <c r="X835" s="58"/>
      <c r="Y835" s="58"/>
      <c r="Z835" s="58"/>
      <c r="AA835" s="58"/>
      <c r="AB835" s="58"/>
      <c r="AC835" s="58"/>
      <c r="AD835" s="58"/>
      <c r="AE835" s="58"/>
      <c r="AF835" s="58"/>
      <c r="AG835" s="58"/>
    </row>
    <row r="836" spans="1:33" ht="15.75" customHeight="1" x14ac:dyDescent="0.2">
      <c r="A836" s="23"/>
      <c r="B836" s="23"/>
      <c r="C836" s="23"/>
      <c r="D836" s="58"/>
      <c r="E836" s="58"/>
      <c r="F836" s="58"/>
      <c r="G836" s="21"/>
      <c r="H836" s="21"/>
      <c r="I836" s="21"/>
      <c r="J836" s="18"/>
      <c r="K836" s="18"/>
      <c r="L836" s="18"/>
      <c r="M836" s="67"/>
      <c r="N836" s="58"/>
      <c r="O836" s="58"/>
      <c r="P836" s="58"/>
      <c r="Q836" s="58"/>
      <c r="R836" s="58"/>
      <c r="S836" s="58"/>
      <c r="T836" s="58"/>
      <c r="U836" s="58"/>
      <c r="V836" s="58"/>
      <c r="W836" s="58"/>
      <c r="X836" s="58"/>
      <c r="Y836" s="58"/>
      <c r="Z836" s="58"/>
      <c r="AA836" s="58"/>
      <c r="AB836" s="58"/>
      <c r="AC836" s="58"/>
      <c r="AD836" s="58"/>
      <c r="AE836" s="58"/>
      <c r="AF836" s="58"/>
      <c r="AG836" s="58"/>
    </row>
    <row r="837" spans="1:33" ht="15.75" customHeight="1" x14ac:dyDescent="0.2">
      <c r="A837" s="23"/>
      <c r="B837" s="23"/>
      <c r="C837" s="23"/>
      <c r="D837" s="58"/>
      <c r="E837" s="58"/>
      <c r="F837" s="58"/>
      <c r="G837" s="21"/>
      <c r="H837" s="21"/>
      <c r="I837" s="21"/>
      <c r="J837" s="18"/>
      <c r="K837" s="18"/>
      <c r="L837" s="18"/>
      <c r="M837" s="67"/>
      <c r="N837" s="58"/>
      <c r="O837" s="58"/>
      <c r="P837" s="58"/>
      <c r="Q837" s="58"/>
      <c r="R837" s="58"/>
      <c r="S837" s="58"/>
      <c r="T837" s="58"/>
      <c r="U837" s="58"/>
      <c r="V837" s="58"/>
      <c r="W837" s="58"/>
      <c r="X837" s="58"/>
      <c r="Y837" s="58"/>
      <c r="Z837" s="58"/>
      <c r="AA837" s="58"/>
      <c r="AB837" s="58"/>
      <c r="AC837" s="58"/>
      <c r="AD837" s="58"/>
      <c r="AE837" s="58"/>
      <c r="AF837" s="58"/>
      <c r="AG837" s="58"/>
    </row>
    <row r="838" spans="1:33" ht="15.75" customHeight="1" x14ac:dyDescent="0.2">
      <c r="A838" s="23"/>
      <c r="B838" s="23"/>
      <c r="C838" s="23"/>
      <c r="D838" s="58"/>
      <c r="E838" s="58"/>
      <c r="F838" s="58"/>
      <c r="G838" s="21"/>
      <c r="H838" s="21"/>
      <c r="I838" s="21"/>
      <c r="J838" s="18"/>
      <c r="K838" s="18"/>
      <c r="L838" s="18"/>
      <c r="M838" s="67"/>
      <c r="N838" s="58"/>
      <c r="O838" s="58"/>
      <c r="P838" s="58"/>
      <c r="Q838" s="58"/>
      <c r="R838" s="58"/>
      <c r="S838" s="58"/>
      <c r="T838" s="58"/>
      <c r="U838" s="58"/>
      <c r="V838" s="58"/>
      <c r="W838" s="58"/>
      <c r="X838" s="58"/>
      <c r="Y838" s="58"/>
      <c r="Z838" s="58"/>
      <c r="AA838" s="58"/>
      <c r="AB838" s="58"/>
      <c r="AC838" s="58"/>
      <c r="AD838" s="58"/>
      <c r="AE838" s="58"/>
      <c r="AF838" s="58"/>
      <c r="AG838" s="58"/>
    </row>
    <row r="839" spans="1:33" ht="15.75" customHeight="1" x14ac:dyDescent="0.2">
      <c r="A839" s="23"/>
      <c r="B839" s="23"/>
      <c r="C839" s="23"/>
      <c r="D839" s="58"/>
      <c r="E839" s="58"/>
      <c r="F839" s="58"/>
      <c r="G839" s="21"/>
      <c r="H839" s="21"/>
      <c r="I839" s="21"/>
      <c r="J839" s="18"/>
      <c r="K839" s="18"/>
      <c r="L839" s="18"/>
      <c r="M839" s="67"/>
      <c r="N839" s="58"/>
      <c r="O839" s="58"/>
      <c r="P839" s="58"/>
      <c r="Q839" s="58"/>
      <c r="R839" s="58"/>
      <c r="S839" s="58"/>
      <c r="T839" s="58"/>
      <c r="U839" s="58"/>
      <c r="V839" s="58"/>
      <c r="W839" s="58"/>
      <c r="X839" s="58"/>
      <c r="Y839" s="58"/>
      <c r="Z839" s="58"/>
      <c r="AA839" s="58"/>
      <c r="AB839" s="58"/>
      <c r="AC839" s="58"/>
      <c r="AD839" s="58"/>
      <c r="AE839" s="58"/>
      <c r="AF839" s="58"/>
      <c r="AG839" s="58"/>
    </row>
    <row r="840" spans="1:33" ht="15.75" customHeight="1" x14ac:dyDescent="0.2">
      <c r="A840" s="23"/>
      <c r="B840" s="23"/>
      <c r="C840" s="23"/>
      <c r="D840" s="58"/>
      <c r="E840" s="58"/>
      <c r="F840" s="58"/>
      <c r="G840" s="21"/>
      <c r="H840" s="21"/>
      <c r="I840" s="21"/>
      <c r="J840" s="18"/>
      <c r="K840" s="18"/>
      <c r="L840" s="18"/>
      <c r="M840" s="67"/>
      <c r="N840" s="58"/>
      <c r="O840" s="58"/>
      <c r="P840" s="58"/>
      <c r="Q840" s="58"/>
      <c r="R840" s="58"/>
      <c r="S840" s="58"/>
      <c r="T840" s="58"/>
      <c r="U840" s="58"/>
      <c r="V840" s="58"/>
      <c r="W840" s="58"/>
      <c r="X840" s="58"/>
      <c r="Y840" s="58"/>
      <c r="Z840" s="58"/>
      <c r="AA840" s="58"/>
      <c r="AB840" s="58"/>
      <c r="AC840" s="58"/>
      <c r="AD840" s="58"/>
      <c r="AE840" s="58"/>
      <c r="AF840" s="58"/>
      <c r="AG840" s="58"/>
    </row>
    <row r="841" spans="1:33" ht="15.75" customHeight="1" x14ac:dyDescent="0.2">
      <c r="A841" s="23"/>
      <c r="B841" s="23"/>
      <c r="C841" s="23"/>
      <c r="D841" s="58"/>
      <c r="E841" s="58"/>
      <c r="F841" s="58"/>
      <c r="G841" s="21"/>
      <c r="H841" s="21"/>
      <c r="I841" s="21"/>
      <c r="J841" s="18"/>
      <c r="K841" s="18"/>
      <c r="L841" s="18"/>
      <c r="M841" s="67"/>
      <c r="N841" s="58"/>
      <c r="O841" s="58"/>
      <c r="P841" s="58"/>
      <c r="Q841" s="58"/>
      <c r="R841" s="58"/>
      <c r="S841" s="58"/>
      <c r="T841" s="58"/>
      <c r="U841" s="58"/>
      <c r="V841" s="58"/>
      <c r="W841" s="58"/>
      <c r="X841" s="58"/>
      <c r="Y841" s="58"/>
      <c r="Z841" s="58"/>
      <c r="AA841" s="58"/>
      <c r="AB841" s="58"/>
      <c r="AC841" s="58"/>
      <c r="AD841" s="58"/>
      <c r="AE841" s="58"/>
      <c r="AF841" s="58"/>
      <c r="AG841" s="58"/>
    </row>
    <row r="842" spans="1:33" ht="15.75" customHeight="1" x14ac:dyDescent="0.2">
      <c r="A842" s="23"/>
      <c r="B842" s="23"/>
      <c r="C842" s="23"/>
      <c r="D842" s="58"/>
      <c r="E842" s="58"/>
      <c r="F842" s="58"/>
      <c r="G842" s="21"/>
      <c r="H842" s="21"/>
      <c r="I842" s="21"/>
      <c r="J842" s="18"/>
      <c r="K842" s="18"/>
      <c r="L842" s="18"/>
      <c r="M842" s="67"/>
      <c r="N842" s="58"/>
      <c r="O842" s="58"/>
      <c r="P842" s="58"/>
      <c r="Q842" s="58"/>
      <c r="R842" s="58"/>
      <c r="S842" s="58"/>
      <c r="T842" s="58"/>
      <c r="U842" s="58"/>
      <c r="V842" s="58"/>
      <c r="W842" s="58"/>
      <c r="X842" s="58"/>
      <c r="Y842" s="58"/>
      <c r="Z842" s="58"/>
      <c r="AA842" s="58"/>
      <c r="AB842" s="58"/>
      <c r="AC842" s="58"/>
      <c r="AD842" s="58"/>
      <c r="AE842" s="58"/>
      <c r="AF842" s="58"/>
      <c r="AG842" s="58"/>
    </row>
    <row r="843" spans="1:33" ht="15.75" customHeight="1" x14ac:dyDescent="0.2">
      <c r="A843" s="23"/>
      <c r="B843" s="23"/>
      <c r="C843" s="23"/>
      <c r="D843" s="58"/>
      <c r="E843" s="58"/>
      <c r="F843" s="58"/>
      <c r="G843" s="21"/>
      <c r="H843" s="21"/>
      <c r="I843" s="21"/>
      <c r="J843" s="18"/>
      <c r="K843" s="18"/>
      <c r="L843" s="18"/>
      <c r="M843" s="67"/>
      <c r="N843" s="58"/>
      <c r="O843" s="58"/>
      <c r="P843" s="58"/>
      <c r="Q843" s="58"/>
      <c r="R843" s="58"/>
      <c r="S843" s="58"/>
      <c r="T843" s="58"/>
      <c r="U843" s="58"/>
      <c r="V843" s="58"/>
      <c r="W843" s="58"/>
      <c r="X843" s="58"/>
      <c r="Y843" s="58"/>
      <c r="Z843" s="58"/>
      <c r="AA843" s="58"/>
      <c r="AB843" s="58"/>
      <c r="AC843" s="58"/>
      <c r="AD843" s="58"/>
      <c r="AE843" s="58"/>
      <c r="AF843" s="58"/>
      <c r="AG843" s="58"/>
    </row>
    <row r="844" spans="1:33" ht="15.75" customHeight="1" x14ac:dyDescent="0.2">
      <c r="A844" s="23"/>
      <c r="B844" s="23"/>
      <c r="C844" s="23"/>
      <c r="D844" s="58"/>
      <c r="E844" s="58"/>
      <c r="F844" s="58"/>
      <c r="G844" s="21"/>
      <c r="H844" s="21"/>
      <c r="I844" s="21"/>
      <c r="J844" s="18"/>
      <c r="K844" s="18"/>
      <c r="L844" s="18"/>
      <c r="M844" s="67"/>
      <c r="N844" s="58"/>
      <c r="O844" s="58"/>
      <c r="P844" s="58"/>
      <c r="Q844" s="58"/>
      <c r="R844" s="58"/>
      <c r="S844" s="58"/>
      <c r="T844" s="58"/>
      <c r="U844" s="58"/>
      <c r="V844" s="58"/>
      <c r="W844" s="58"/>
      <c r="X844" s="58"/>
      <c r="Y844" s="58"/>
      <c r="Z844" s="58"/>
      <c r="AA844" s="58"/>
      <c r="AB844" s="58"/>
      <c r="AC844" s="58"/>
      <c r="AD844" s="58"/>
      <c r="AE844" s="58"/>
      <c r="AF844" s="58"/>
      <c r="AG844" s="58"/>
    </row>
    <row r="845" spans="1:33" ht="15.75" customHeight="1" x14ac:dyDescent="0.2">
      <c r="A845" s="23"/>
      <c r="B845" s="23"/>
      <c r="C845" s="23"/>
      <c r="D845" s="58"/>
      <c r="E845" s="58"/>
      <c r="F845" s="58"/>
      <c r="G845" s="21"/>
      <c r="H845" s="21"/>
      <c r="I845" s="21"/>
      <c r="J845" s="18"/>
      <c r="K845" s="18"/>
      <c r="L845" s="18"/>
      <c r="M845" s="67"/>
      <c r="N845" s="58"/>
      <c r="O845" s="58"/>
      <c r="P845" s="58"/>
      <c r="Q845" s="58"/>
      <c r="R845" s="58"/>
      <c r="S845" s="58"/>
      <c r="T845" s="58"/>
      <c r="U845" s="58"/>
      <c r="V845" s="58"/>
      <c r="W845" s="58"/>
      <c r="X845" s="58"/>
      <c r="Y845" s="58"/>
      <c r="Z845" s="58"/>
      <c r="AA845" s="58"/>
      <c r="AB845" s="58"/>
      <c r="AC845" s="58"/>
      <c r="AD845" s="58"/>
      <c r="AE845" s="58"/>
      <c r="AF845" s="58"/>
      <c r="AG845" s="58"/>
    </row>
    <row r="846" spans="1:33" ht="15.75" customHeight="1" x14ac:dyDescent="0.2">
      <c r="A846" s="23"/>
      <c r="B846" s="23"/>
      <c r="C846" s="23"/>
      <c r="D846" s="58"/>
      <c r="E846" s="58"/>
      <c r="F846" s="58"/>
      <c r="G846" s="21"/>
      <c r="H846" s="21"/>
      <c r="I846" s="21"/>
      <c r="J846" s="18"/>
      <c r="K846" s="18"/>
      <c r="L846" s="18"/>
      <c r="M846" s="67"/>
      <c r="N846" s="58"/>
      <c r="O846" s="58"/>
      <c r="P846" s="58"/>
      <c r="Q846" s="58"/>
      <c r="R846" s="58"/>
      <c r="S846" s="58"/>
      <c r="T846" s="58"/>
      <c r="U846" s="58"/>
      <c r="V846" s="58"/>
      <c r="W846" s="58"/>
      <c r="X846" s="58"/>
      <c r="Y846" s="58"/>
      <c r="Z846" s="58"/>
      <c r="AA846" s="58"/>
      <c r="AB846" s="58"/>
      <c r="AC846" s="58"/>
      <c r="AD846" s="58"/>
      <c r="AE846" s="58"/>
      <c r="AF846" s="58"/>
      <c r="AG846" s="58"/>
    </row>
    <row r="847" spans="1:33" ht="15.75" customHeight="1" x14ac:dyDescent="0.2">
      <c r="A847" s="23"/>
      <c r="B847" s="23"/>
      <c r="C847" s="23"/>
      <c r="D847" s="58"/>
      <c r="E847" s="58"/>
      <c r="F847" s="58"/>
      <c r="G847" s="21"/>
      <c r="H847" s="21"/>
      <c r="I847" s="21"/>
      <c r="J847" s="18"/>
      <c r="K847" s="18"/>
      <c r="L847" s="18"/>
      <c r="M847" s="67"/>
      <c r="N847" s="58"/>
      <c r="O847" s="58"/>
      <c r="P847" s="58"/>
      <c r="Q847" s="58"/>
      <c r="R847" s="58"/>
      <c r="S847" s="58"/>
      <c r="T847" s="58"/>
      <c r="U847" s="58"/>
      <c r="V847" s="58"/>
      <c r="W847" s="58"/>
      <c r="X847" s="58"/>
      <c r="Y847" s="58"/>
      <c r="Z847" s="58"/>
      <c r="AA847" s="58"/>
      <c r="AB847" s="58"/>
      <c r="AC847" s="58"/>
      <c r="AD847" s="58"/>
      <c r="AE847" s="58"/>
      <c r="AF847" s="58"/>
      <c r="AG847" s="58"/>
    </row>
    <row r="848" spans="1:33" ht="15.75" customHeight="1" x14ac:dyDescent="0.2">
      <c r="A848" s="23"/>
      <c r="B848" s="23"/>
      <c r="C848" s="23"/>
      <c r="D848" s="58"/>
      <c r="E848" s="58"/>
      <c r="F848" s="58"/>
      <c r="G848" s="21"/>
      <c r="H848" s="21"/>
      <c r="I848" s="21"/>
      <c r="J848" s="18"/>
      <c r="K848" s="18"/>
      <c r="L848" s="18"/>
      <c r="M848" s="67"/>
      <c r="N848" s="58"/>
      <c r="O848" s="58"/>
      <c r="P848" s="58"/>
      <c r="Q848" s="58"/>
      <c r="R848" s="58"/>
      <c r="S848" s="58"/>
      <c r="T848" s="58"/>
      <c r="U848" s="58"/>
      <c r="V848" s="58"/>
      <c r="W848" s="58"/>
      <c r="X848" s="58"/>
      <c r="Y848" s="58"/>
      <c r="Z848" s="58"/>
      <c r="AA848" s="58"/>
      <c r="AB848" s="58"/>
      <c r="AC848" s="58"/>
      <c r="AD848" s="58"/>
      <c r="AE848" s="58"/>
      <c r="AF848" s="58"/>
      <c r="AG848" s="58"/>
    </row>
    <row r="849" spans="1:33" ht="15.75" customHeight="1" x14ac:dyDescent="0.2">
      <c r="A849" s="23"/>
      <c r="B849" s="23"/>
      <c r="C849" s="23"/>
      <c r="D849" s="58"/>
      <c r="E849" s="58"/>
      <c r="F849" s="58"/>
      <c r="G849" s="21"/>
      <c r="H849" s="21"/>
      <c r="I849" s="21"/>
      <c r="J849" s="18"/>
      <c r="K849" s="18"/>
      <c r="L849" s="18"/>
      <c r="M849" s="67"/>
      <c r="N849" s="58"/>
      <c r="O849" s="58"/>
      <c r="P849" s="58"/>
      <c r="Q849" s="58"/>
      <c r="R849" s="58"/>
      <c r="S849" s="58"/>
      <c r="T849" s="58"/>
      <c r="U849" s="58"/>
      <c r="V849" s="58"/>
      <c r="W849" s="58"/>
      <c r="X849" s="58"/>
      <c r="Y849" s="58"/>
      <c r="Z849" s="58"/>
      <c r="AA849" s="58"/>
      <c r="AB849" s="58"/>
      <c r="AC849" s="58"/>
      <c r="AD849" s="58"/>
      <c r="AE849" s="58"/>
      <c r="AF849" s="58"/>
      <c r="AG849" s="58"/>
    </row>
    <row r="850" spans="1:33" ht="15.75" customHeight="1" x14ac:dyDescent="0.2">
      <c r="A850" s="23"/>
      <c r="B850" s="23"/>
      <c r="C850" s="23"/>
      <c r="D850" s="58"/>
      <c r="E850" s="58"/>
      <c r="F850" s="58"/>
      <c r="G850" s="21"/>
      <c r="H850" s="21"/>
      <c r="I850" s="21"/>
      <c r="J850" s="18"/>
      <c r="K850" s="18"/>
      <c r="L850" s="18"/>
      <c r="M850" s="67"/>
      <c r="N850" s="58"/>
      <c r="O850" s="58"/>
      <c r="P850" s="58"/>
      <c r="Q850" s="58"/>
      <c r="R850" s="58"/>
      <c r="S850" s="58"/>
      <c r="T850" s="58"/>
      <c r="U850" s="58"/>
      <c r="V850" s="58"/>
      <c r="W850" s="58"/>
      <c r="X850" s="58"/>
      <c r="Y850" s="58"/>
      <c r="Z850" s="58"/>
      <c r="AA850" s="58"/>
      <c r="AB850" s="58"/>
      <c r="AC850" s="58"/>
      <c r="AD850" s="58"/>
      <c r="AE850" s="58"/>
      <c r="AF850" s="58"/>
      <c r="AG850" s="58"/>
    </row>
    <row r="851" spans="1:33" ht="15.75" customHeight="1" x14ac:dyDescent="0.2">
      <c r="A851" s="23"/>
      <c r="B851" s="23"/>
      <c r="C851" s="23"/>
      <c r="D851" s="58"/>
      <c r="E851" s="58"/>
      <c r="F851" s="58"/>
      <c r="G851" s="21"/>
      <c r="H851" s="21"/>
      <c r="I851" s="21"/>
      <c r="J851" s="18"/>
      <c r="K851" s="18"/>
      <c r="L851" s="18"/>
      <c r="M851" s="67"/>
      <c r="N851" s="58"/>
      <c r="O851" s="58"/>
      <c r="P851" s="58"/>
      <c r="Q851" s="58"/>
      <c r="R851" s="58"/>
      <c r="S851" s="58"/>
      <c r="T851" s="58"/>
      <c r="U851" s="58"/>
      <c r="V851" s="58"/>
      <c r="W851" s="58"/>
      <c r="X851" s="58"/>
      <c r="Y851" s="58"/>
      <c r="Z851" s="58"/>
      <c r="AA851" s="58"/>
      <c r="AB851" s="58"/>
      <c r="AC851" s="58"/>
      <c r="AD851" s="58"/>
      <c r="AE851" s="58"/>
      <c r="AF851" s="58"/>
      <c r="AG851" s="58"/>
    </row>
    <row r="852" spans="1:33" ht="15.75" customHeight="1" x14ac:dyDescent="0.2">
      <c r="A852" s="23"/>
      <c r="B852" s="23"/>
      <c r="C852" s="23"/>
      <c r="D852" s="58"/>
      <c r="E852" s="58"/>
      <c r="F852" s="58"/>
      <c r="G852" s="21"/>
      <c r="H852" s="21"/>
      <c r="I852" s="21"/>
      <c r="J852" s="18"/>
      <c r="K852" s="18"/>
      <c r="L852" s="18"/>
      <c r="M852" s="67"/>
      <c r="N852" s="58"/>
      <c r="O852" s="58"/>
      <c r="P852" s="58"/>
      <c r="Q852" s="58"/>
      <c r="R852" s="58"/>
      <c r="S852" s="58"/>
      <c r="T852" s="58"/>
      <c r="U852" s="58"/>
      <c r="V852" s="58"/>
      <c r="W852" s="58"/>
      <c r="X852" s="58"/>
      <c r="Y852" s="58"/>
      <c r="Z852" s="58"/>
      <c r="AA852" s="58"/>
      <c r="AB852" s="58"/>
      <c r="AC852" s="58"/>
      <c r="AD852" s="58"/>
      <c r="AE852" s="58"/>
      <c r="AF852" s="58"/>
      <c r="AG852" s="58"/>
    </row>
    <row r="853" spans="1:33" ht="15.75" customHeight="1" x14ac:dyDescent="0.2">
      <c r="A853" s="23"/>
      <c r="B853" s="23"/>
      <c r="C853" s="23"/>
      <c r="D853" s="58"/>
      <c r="E853" s="58"/>
      <c r="F853" s="58"/>
      <c r="G853" s="21"/>
      <c r="H853" s="21"/>
      <c r="I853" s="21"/>
      <c r="J853" s="18"/>
      <c r="K853" s="18"/>
      <c r="L853" s="18"/>
      <c r="M853" s="67"/>
      <c r="N853" s="58"/>
      <c r="O853" s="58"/>
      <c r="P853" s="58"/>
      <c r="Q853" s="58"/>
      <c r="R853" s="58"/>
      <c r="S853" s="58"/>
      <c r="T853" s="58"/>
      <c r="U853" s="58"/>
      <c r="V853" s="58"/>
      <c r="W853" s="58"/>
      <c r="X853" s="58"/>
      <c r="Y853" s="58"/>
      <c r="Z853" s="58"/>
      <c r="AA853" s="58"/>
      <c r="AB853" s="58"/>
      <c r="AC853" s="58"/>
      <c r="AD853" s="58"/>
      <c r="AE853" s="58"/>
      <c r="AF853" s="58"/>
      <c r="AG853" s="58"/>
    </row>
    <row r="854" spans="1:33" ht="15.75" customHeight="1" x14ac:dyDescent="0.2">
      <c r="A854" s="23"/>
      <c r="B854" s="23"/>
      <c r="C854" s="23"/>
      <c r="D854" s="58"/>
      <c r="E854" s="58"/>
      <c r="F854" s="58"/>
      <c r="G854" s="21"/>
      <c r="H854" s="21"/>
      <c r="I854" s="21"/>
      <c r="J854" s="18"/>
      <c r="K854" s="18"/>
      <c r="L854" s="18"/>
      <c r="M854" s="67"/>
      <c r="N854" s="58"/>
      <c r="O854" s="58"/>
      <c r="P854" s="58"/>
      <c r="Q854" s="58"/>
      <c r="R854" s="58"/>
      <c r="S854" s="58"/>
      <c r="T854" s="58"/>
      <c r="U854" s="58"/>
      <c r="V854" s="58"/>
      <c r="W854" s="58"/>
      <c r="X854" s="58"/>
      <c r="Y854" s="58"/>
      <c r="Z854" s="58"/>
      <c r="AA854" s="58"/>
      <c r="AB854" s="58"/>
      <c r="AC854" s="58"/>
      <c r="AD854" s="58"/>
      <c r="AE854" s="58"/>
      <c r="AF854" s="58"/>
      <c r="AG854" s="58"/>
    </row>
    <row r="855" spans="1:33" ht="15.75" customHeight="1" x14ac:dyDescent="0.2">
      <c r="A855" s="23"/>
      <c r="B855" s="23"/>
      <c r="C855" s="23"/>
      <c r="D855" s="58"/>
      <c r="E855" s="58"/>
      <c r="F855" s="58"/>
      <c r="G855" s="21"/>
      <c r="H855" s="21"/>
      <c r="I855" s="21"/>
      <c r="J855" s="18"/>
      <c r="K855" s="18"/>
      <c r="L855" s="18"/>
      <c r="M855" s="67"/>
      <c r="N855" s="58"/>
      <c r="O855" s="58"/>
      <c r="P855" s="58"/>
      <c r="Q855" s="58"/>
      <c r="R855" s="58"/>
      <c r="S855" s="58"/>
      <c r="T855" s="58"/>
      <c r="U855" s="58"/>
      <c r="V855" s="58"/>
      <c r="W855" s="58"/>
      <c r="X855" s="58"/>
      <c r="Y855" s="58"/>
      <c r="Z855" s="58"/>
      <c r="AA855" s="58"/>
      <c r="AB855" s="58"/>
      <c r="AC855" s="58"/>
      <c r="AD855" s="58"/>
      <c r="AE855" s="58"/>
      <c r="AF855" s="58"/>
      <c r="AG855" s="58"/>
    </row>
    <row r="856" spans="1:33" ht="15.75" customHeight="1" x14ac:dyDescent="0.2">
      <c r="A856" s="23"/>
      <c r="B856" s="23"/>
      <c r="C856" s="23"/>
      <c r="D856" s="58"/>
      <c r="E856" s="58"/>
      <c r="F856" s="58"/>
      <c r="G856" s="21"/>
      <c r="H856" s="21"/>
      <c r="I856" s="21"/>
      <c r="J856" s="18"/>
      <c r="K856" s="18"/>
      <c r="L856" s="18"/>
      <c r="M856" s="67"/>
      <c r="N856" s="58"/>
      <c r="O856" s="58"/>
      <c r="P856" s="58"/>
      <c r="Q856" s="58"/>
      <c r="R856" s="58"/>
      <c r="S856" s="58"/>
      <c r="T856" s="58"/>
      <c r="U856" s="58"/>
      <c r="V856" s="58"/>
      <c r="W856" s="58"/>
      <c r="X856" s="58"/>
      <c r="Y856" s="58"/>
      <c r="Z856" s="58"/>
      <c r="AA856" s="58"/>
      <c r="AB856" s="58"/>
      <c r="AC856" s="58"/>
      <c r="AD856" s="58"/>
      <c r="AE856" s="58"/>
      <c r="AF856" s="58"/>
      <c r="AG856" s="58"/>
    </row>
    <row r="857" spans="1:33" ht="15.75" customHeight="1" x14ac:dyDescent="0.2">
      <c r="A857" s="23"/>
      <c r="B857" s="23"/>
      <c r="C857" s="23"/>
      <c r="D857" s="58"/>
      <c r="E857" s="58"/>
      <c r="F857" s="58"/>
      <c r="G857" s="21"/>
      <c r="H857" s="21"/>
      <c r="I857" s="21"/>
      <c r="J857" s="18"/>
      <c r="K857" s="18"/>
      <c r="L857" s="18"/>
      <c r="M857" s="67"/>
      <c r="N857" s="58"/>
      <c r="O857" s="58"/>
      <c r="P857" s="58"/>
      <c r="Q857" s="58"/>
      <c r="R857" s="58"/>
      <c r="S857" s="58"/>
      <c r="T857" s="58"/>
      <c r="U857" s="58"/>
      <c r="V857" s="58"/>
      <c r="W857" s="58"/>
      <c r="X857" s="58"/>
      <c r="Y857" s="58"/>
      <c r="Z857" s="58"/>
      <c r="AA857" s="58"/>
      <c r="AB857" s="58"/>
      <c r="AC857" s="58"/>
      <c r="AD857" s="58"/>
      <c r="AE857" s="58"/>
      <c r="AF857" s="58"/>
      <c r="AG857" s="58"/>
    </row>
    <row r="858" spans="1:33" ht="15.75" customHeight="1" x14ac:dyDescent="0.2">
      <c r="A858" s="23"/>
      <c r="B858" s="23"/>
      <c r="C858" s="23"/>
      <c r="D858" s="58"/>
      <c r="E858" s="58"/>
      <c r="F858" s="58"/>
      <c r="G858" s="21"/>
      <c r="H858" s="21"/>
      <c r="I858" s="21"/>
      <c r="J858" s="18"/>
      <c r="K858" s="18"/>
      <c r="L858" s="18"/>
      <c r="M858" s="67"/>
      <c r="N858" s="58"/>
      <c r="O858" s="58"/>
      <c r="P858" s="58"/>
      <c r="Q858" s="58"/>
      <c r="R858" s="58"/>
      <c r="S858" s="58"/>
      <c r="T858" s="58"/>
      <c r="U858" s="58"/>
      <c r="V858" s="58"/>
      <c r="W858" s="58"/>
      <c r="X858" s="58"/>
      <c r="Y858" s="58"/>
      <c r="Z858" s="58"/>
      <c r="AA858" s="58"/>
      <c r="AB858" s="58"/>
      <c r="AC858" s="58"/>
      <c r="AD858" s="58"/>
      <c r="AE858" s="58"/>
      <c r="AF858" s="58"/>
      <c r="AG858" s="58"/>
    </row>
    <row r="859" spans="1:33" ht="15.75" customHeight="1" x14ac:dyDescent="0.2">
      <c r="A859" s="23"/>
      <c r="B859" s="23"/>
      <c r="C859" s="23"/>
      <c r="D859" s="58"/>
      <c r="E859" s="58"/>
      <c r="F859" s="58"/>
      <c r="G859" s="21"/>
      <c r="H859" s="21"/>
      <c r="I859" s="21"/>
      <c r="J859" s="18"/>
      <c r="K859" s="18"/>
      <c r="L859" s="18"/>
      <c r="M859" s="67"/>
      <c r="N859" s="58"/>
      <c r="O859" s="58"/>
      <c r="P859" s="58"/>
      <c r="Q859" s="58"/>
      <c r="R859" s="58"/>
      <c r="S859" s="58"/>
      <c r="T859" s="58"/>
      <c r="U859" s="58"/>
      <c r="V859" s="58"/>
      <c r="W859" s="58"/>
      <c r="X859" s="58"/>
      <c r="Y859" s="58"/>
      <c r="Z859" s="58"/>
      <c r="AA859" s="58"/>
      <c r="AB859" s="58"/>
      <c r="AC859" s="58"/>
      <c r="AD859" s="58"/>
      <c r="AE859" s="58"/>
      <c r="AF859" s="58"/>
      <c r="AG859" s="58"/>
    </row>
    <row r="860" spans="1:33" ht="15.75" customHeight="1" x14ac:dyDescent="0.2">
      <c r="A860" s="23"/>
      <c r="B860" s="23"/>
      <c r="C860" s="23"/>
      <c r="D860" s="58"/>
      <c r="E860" s="58"/>
      <c r="F860" s="58"/>
      <c r="G860" s="21"/>
      <c r="H860" s="21"/>
      <c r="I860" s="21"/>
      <c r="J860" s="18"/>
      <c r="K860" s="18"/>
      <c r="L860" s="18"/>
      <c r="M860" s="67"/>
      <c r="N860" s="58"/>
      <c r="O860" s="58"/>
      <c r="P860" s="58"/>
      <c r="Q860" s="58"/>
      <c r="R860" s="58"/>
      <c r="S860" s="58"/>
      <c r="T860" s="58"/>
      <c r="U860" s="58"/>
      <c r="V860" s="58"/>
      <c r="W860" s="58"/>
      <c r="X860" s="58"/>
      <c r="Y860" s="58"/>
      <c r="Z860" s="58"/>
      <c r="AA860" s="58"/>
      <c r="AB860" s="58"/>
      <c r="AC860" s="58"/>
      <c r="AD860" s="58"/>
      <c r="AE860" s="58"/>
      <c r="AF860" s="58"/>
      <c r="AG860" s="58"/>
    </row>
    <row r="861" spans="1:33" ht="15.75" customHeight="1" x14ac:dyDescent="0.2">
      <c r="A861" s="23"/>
      <c r="B861" s="23"/>
      <c r="C861" s="23"/>
      <c r="D861" s="58"/>
      <c r="E861" s="58"/>
      <c r="F861" s="58"/>
      <c r="G861" s="21"/>
      <c r="H861" s="21"/>
      <c r="I861" s="21"/>
      <c r="J861" s="18"/>
      <c r="K861" s="18"/>
      <c r="L861" s="18"/>
      <c r="M861" s="67"/>
      <c r="N861" s="58"/>
      <c r="O861" s="58"/>
      <c r="P861" s="58"/>
      <c r="Q861" s="58"/>
      <c r="R861" s="58"/>
      <c r="S861" s="58"/>
      <c r="T861" s="58"/>
      <c r="U861" s="58"/>
      <c r="V861" s="58"/>
      <c r="W861" s="58"/>
      <c r="X861" s="58"/>
      <c r="Y861" s="58"/>
      <c r="Z861" s="58"/>
      <c r="AA861" s="58"/>
      <c r="AB861" s="58"/>
      <c r="AC861" s="58"/>
      <c r="AD861" s="58"/>
      <c r="AE861" s="58"/>
      <c r="AF861" s="58"/>
      <c r="AG861" s="58"/>
    </row>
    <row r="862" spans="1:33" ht="15.75" customHeight="1" x14ac:dyDescent="0.2">
      <c r="A862" s="23"/>
      <c r="B862" s="23"/>
      <c r="C862" s="23"/>
      <c r="D862" s="58"/>
      <c r="E862" s="58"/>
      <c r="F862" s="58"/>
      <c r="G862" s="21"/>
      <c r="H862" s="21"/>
      <c r="I862" s="21"/>
      <c r="J862" s="18"/>
      <c r="K862" s="18"/>
      <c r="L862" s="18"/>
      <c r="M862" s="67"/>
      <c r="N862" s="58"/>
      <c r="O862" s="58"/>
      <c r="P862" s="58"/>
      <c r="Q862" s="58"/>
      <c r="R862" s="58"/>
      <c r="S862" s="58"/>
      <c r="T862" s="58"/>
      <c r="U862" s="58"/>
      <c r="V862" s="58"/>
      <c r="W862" s="58"/>
      <c r="X862" s="58"/>
      <c r="Y862" s="58"/>
      <c r="Z862" s="58"/>
      <c r="AA862" s="58"/>
      <c r="AB862" s="58"/>
      <c r="AC862" s="58"/>
      <c r="AD862" s="58"/>
      <c r="AE862" s="58"/>
      <c r="AF862" s="58"/>
      <c r="AG862" s="58"/>
    </row>
    <row r="863" spans="1:33" ht="15.75" customHeight="1" x14ac:dyDescent="0.2">
      <c r="A863" s="23"/>
      <c r="B863" s="23"/>
      <c r="C863" s="23"/>
      <c r="D863" s="58"/>
      <c r="E863" s="58"/>
      <c r="F863" s="58"/>
      <c r="G863" s="21"/>
      <c r="H863" s="21"/>
      <c r="I863" s="21"/>
      <c r="J863" s="18"/>
      <c r="K863" s="18"/>
      <c r="L863" s="18"/>
      <c r="M863" s="67"/>
      <c r="N863" s="58"/>
      <c r="O863" s="58"/>
      <c r="P863" s="58"/>
      <c r="Q863" s="58"/>
      <c r="R863" s="58"/>
      <c r="S863" s="58"/>
      <c r="T863" s="58"/>
      <c r="U863" s="58"/>
      <c r="V863" s="58"/>
      <c r="W863" s="58"/>
      <c r="X863" s="58"/>
      <c r="Y863" s="58"/>
      <c r="Z863" s="58"/>
      <c r="AA863" s="58"/>
      <c r="AB863" s="58"/>
      <c r="AC863" s="58"/>
      <c r="AD863" s="58"/>
      <c r="AE863" s="58"/>
      <c r="AF863" s="58"/>
      <c r="AG863" s="58"/>
    </row>
    <row r="864" spans="1:33" ht="15.75" customHeight="1" x14ac:dyDescent="0.2">
      <c r="A864" s="23"/>
      <c r="B864" s="23"/>
      <c r="C864" s="23"/>
      <c r="D864" s="58"/>
      <c r="E864" s="58"/>
      <c r="F864" s="58"/>
      <c r="G864" s="21"/>
      <c r="H864" s="21"/>
      <c r="I864" s="21"/>
      <c r="J864" s="18"/>
      <c r="K864" s="18"/>
      <c r="L864" s="18"/>
      <c r="M864" s="67"/>
      <c r="N864" s="58"/>
      <c r="O864" s="58"/>
      <c r="P864" s="58"/>
      <c r="Q864" s="58"/>
      <c r="R864" s="58"/>
      <c r="S864" s="58"/>
      <c r="T864" s="58"/>
      <c r="U864" s="58"/>
      <c r="V864" s="58"/>
      <c r="W864" s="58"/>
      <c r="X864" s="58"/>
      <c r="Y864" s="58"/>
      <c r="Z864" s="58"/>
      <c r="AA864" s="58"/>
      <c r="AB864" s="58"/>
      <c r="AC864" s="58"/>
      <c r="AD864" s="58"/>
      <c r="AE864" s="58"/>
      <c r="AF864" s="58"/>
      <c r="AG864" s="58"/>
    </row>
    <row r="865" spans="1:33" ht="15.75" customHeight="1" x14ac:dyDescent="0.2">
      <c r="A865" s="23"/>
      <c r="B865" s="23"/>
      <c r="C865" s="23"/>
      <c r="D865" s="58"/>
      <c r="E865" s="58"/>
      <c r="F865" s="58"/>
      <c r="G865" s="21"/>
      <c r="H865" s="21"/>
      <c r="I865" s="21"/>
      <c r="J865" s="18"/>
      <c r="K865" s="18"/>
      <c r="L865" s="18"/>
      <c r="M865" s="67"/>
      <c r="N865" s="58"/>
      <c r="O865" s="58"/>
      <c r="P865" s="58"/>
      <c r="Q865" s="58"/>
      <c r="R865" s="58"/>
      <c r="S865" s="58"/>
      <c r="T865" s="58"/>
      <c r="U865" s="58"/>
      <c r="V865" s="58"/>
      <c r="W865" s="58"/>
      <c r="X865" s="58"/>
      <c r="Y865" s="58"/>
      <c r="Z865" s="58"/>
      <c r="AA865" s="58"/>
      <c r="AB865" s="58"/>
      <c r="AC865" s="58"/>
      <c r="AD865" s="58"/>
      <c r="AE865" s="58"/>
      <c r="AF865" s="58"/>
      <c r="AG865" s="58"/>
    </row>
    <row r="866" spans="1:33" ht="15.75" customHeight="1" x14ac:dyDescent="0.2">
      <c r="A866" s="23"/>
      <c r="B866" s="23"/>
      <c r="C866" s="23"/>
      <c r="D866" s="58"/>
      <c r="E866" s="58"/>
      <c r="F866" s="58"/>
      <c r="G866" s="21"/>
      <c r="H866" s="21"/>
      <c r="I866" s="21"/>
      <c r="J866" s="18"/>
      <c r="K866" s="18"/>
      <c r="L866" s="18"/>
      <c r="M866" s="67"/>
      <c r="N866" s="58"/>
      <c r="O866" s="58"/>
      <c r="P866" s="58"/>
      <c r="Q866" s="58"/>
      <c r="R866" s="58"/>
      <c r="S866" s="58"/>
      <c r="T866" s="58"/>
      <c r="U866" s="58"/>
      <c r="V866" s="58"/>
      <c r="W866" s="58"/>
      <c r="X866" s="58"/>
      <c r="Y866" s="58"/>
      <c r="Z866" s="58"/>
      <c r="AA866" s="58"/>
      <c r="AB866" s="58"/>
      <c r="AC866" s="58"/>
      <c r="AD866" s="58"/>
      <c r="AE866" s="58"/>
      <c r="AF866" s="58"/>
      <c r="AG866" s="58"/>
    </row>
    <row r="867" spans="1:33" ht="15.75" customHeight="1" x14ac:dyDescent="0.2">
      <c r="A867" s="23"/>
      <c r="B867" s="23"/>
      <c r="C867" s="23"/>
      <c r="D867" s="58"/>
      <c r="E867" s="58"/>
      <c r="F867" s="58"/>
      <c r="G867" s="21"/>
      <c r="H867" s="21"/>
      <c r="I867" s="21"/>
      <c r="J867" s="18"/>
      <c r="K867" s="18"/>
      <c r="L867" s="18"/>
      <c r="M867" s="67"/>
      <c r="N867" s="58"/>
      <c r="O867" s="58"/>
      <c r="P867" s="58"/>
      <c r="Q867" s="58"/>
      <c r="R867" s="58"/>
      <c r="S867" s="58"/>
      <c r="T867" s="58"/>
      <c r="U867" s="58"/>
      <c r="V867" s="58"/>
      <c r="W867" s="58"/>
      <c r="X867" s="58"/>
      <c r="Y867" s="58"/>
      <c r="Z867" s="58"/>
      <c r="AA867" s="58"/>
      <c r="AB867" s="58"/>
      <c r="AC867" s="58"/>
      <c r="AD867" s="58"/>
      <c r="AE867" s="58"/>
      <c r="AF867" s="58"/>
      <c r="AG867" s="58"/>
    </row>
    <row r="868" spans="1:33" ht="15.75" customHeight="1" x14ac:dyDescent="0.2">
      <c r="A868" s="23"/>
      <c r="B868" s="23"/>
      <c r="C868" s="23"/>
      <c r="D868" s="58"/>
      <c r="E868" s="58"/>
      <c r="F868" s="58"/>
      <c r="G868" s="21"/>
      <c r="H868" s="21"/>
      <c r="I868" s="21"/>
      <c r="J868" s="18"/>
      <c r="K868" s="18"/>
      <c r="L868" s="18"/>
      <c r="M868" s="67"/>
      <c r="N868" s="58"/>
      <c r="O868" s="58"/>
      <c r="P868" s="58"/>
      <c r="Q868" s="58"/>
      <c r="R868" s="58"/>
      <c r="S868" s="58"/>
      <c r="T868" s="58"/>
      <c r="U868" s="58"/>
      <c r="V868" s="58"/>
      <c r="W868" s="58"/>
      <c r="X868" s="58"/>
      <c r="Y868" s="58"/>
      <c r="Z868" s="58"/>
      <c r="AA868" s="58"/>
      <c r="AB868" s="58"/>
      <c r="AC868" s="58"/>
      <c r="AD868" s="58"/>
      <c r="AE868" s="58"/>
      <c r="AF868" s="58"/>
      <c r="AG868" s="58"/>
    </row>
    <row r="869" spans="1:33" ht="15.75" customHeight="1" x14ac:dyDescent="0.2">
      <c r="A869" s="23"/>
      <c r="B869" s="23"/>
      <c r="C869" s="23"/>
      <c r="D869" s="58"/>
      <c r="E869" s="58"/>
      <c r="F869" s="58"/>
      <c r="G869" s="21"/>
      <c r="H869" s="21"/>
      <c r="I869" s="21"/>
      <c r="J869" s="18"/>
      <c r="K869" s="18"/>
      <c r="L869" s="18"/>
      <c r="M869" s="67"/>
      <c r="N869" s="58"/>
      <c r="O869" s="58"/>
      <c r="P869" s="58"/>
      <c r="Q869" s="58"/>
      <c r="R869" s="58"/>
      <c r="S869" s="58"/>
      <c r="T869" s="58"/>
      <c r="U869" s="58"/>
      <c r="V869" s="58"/>
      <c r="W869" s="58"/>
      <c r="X869" s="58"/>
      <c r="Y869" s="58"/>
      <c r="Z869" s="58"/>
      <c r="AA869" s="58"/>
      <c r="AB869" s="58"/>
      <c r="AC869" s="58"/>
      <c r="AD869" s="58"/>
      <c r="AE869" s="58"/>
      <c r="AF869" s="58"/>
      <c r="AG869" s="58"/>
    </row>
    <row r="870" spans="1:33" ht="15.75" customHeight="1" x14ac:dyDescent="0.2">
      <c r="A870" s="23"/>
      <c r="B870" s="23"/>
      <c r="C870" s="23"/>
      <c r="D870" s="58"/>
      <c r="E870" s="58"/>
      <c r="F870" s="58"/>
      <c r="G870" s="21"/>
      <c r="H870" s="21"/>
      <c r="I870" s="21"/>
      <c r="J870" s="18"/>
      <c r="K870" s="18"/>
      <c r="L870" s="18"/>
      <c r="M870" s="67"/>
      <c r="N870" s="58"/>
      <c r="O870" s="58"/>
      <c r="P870" s="58"/>
      <c r="Q870" s="58"/>
      <c r="R870" s="58"/>
      <c r="S870" s="58"/>
      <c r="T870" s="58"/>
      <c r="U870" s="58"/>
      <c r="V870" s="58"/>
      <c r="W870" s="58"/>
      <c r="X870" s="58"/>
      <c r="Y870" s="58"/>
      <c r="Z870" s="58"/>
      <c r="AA870" s="58"/>
      <c r="AB870" s="58"/>
      <c r="AC870" s="58"/>
      <c r="AD870" s="58"/>
      <c r="AE870" s="58"/>
      <c r="AF870" s="58"/>
      <c r="AG870" s="58"/>
    </row>
    <row r="871" spans="1:33" ht="15.75" customHeight="1" x14ac:dyDescent="0.2">
      <c r="A871" s="23"/>
      <c r="B871" s="23"/>
      <c r="C871" s="23"/>
      <c r="D871" s="58"/>
      <c r="E871" s="58"/>
      <c r="F871" s="58"/>
      <c r="G871" s="21"/>
      <c r="H871" s="21"/>
      <c r="I871" s="21"/>
      <c r="J871" s="18"/>
      <c r="K871" s="18"/>
      <c r="L871" s="18"/>
      <c r="M871" s="67"/>
      <c r="N871" s="58"/>
      <c r="O871" s="58"/>
      <c r="P871" s="58"/>
      <c r="Q871" s="58"/>
      <c r="R871" s="58"/>
      <c r="S871" s="58"/>
      <c r="T871" s="58"/>
      <c r="U871" s="58"/>
      <c r="V871" s="58"/>
      <c r="W871" s="58"/>
      <c r="X871" s="58"/>
      <c r="Y871" s="58"/>
      <c r="Z871" s="58"/>
      <c r="AA871" s="58"/>
      <c r="AB871" s="58"/>
      <c r="AC871" s="58"/>
      <c r="AD871" s="58"/>
      <c r="AE871" s="58"/>
      <c r="AF871" s="58"/>
      <c r="AG871" s="58"/>
    </row>
    <row r="872" spans="1:33" ht="15.75" customHeight="1" x14ac:dyDescent="0.2">
      <c r="A872" s="23"/>
      <c r="B872" s="23"/>
      <c r="C872" s="23"/>
      <c r="D872" s="58"/>
      <c r="E872" s="58"/>
      <c r="F872" s="58"/>
      <c r="G872" s="21"/>
      <c r="H872" s="21"/>
      <c r="I872" s="21"/>
      <c r="J872" s="18"/>
      <c r="K872" s="18"/>
      <c r="L872" s="18"/>
      <c r="M872" s="67"/>
      <c r="N872" s="58"/>
      <c r="O872" s="58"/>
      <c r="P872" s="58"/>
      <c r="Q872" s="58"/>
      <c r="R872" s="58"/>
      <c r="S872" s="58"/>
      <c r="T872" s="58"/>
      <c r="U872" s="58"/>
      <c r="V872" s="58"/>
      <c r="W872" s="58"/>
      <c r="X872" s="58"/>
      <c r="Y872" s="58"/>
      <c r="Z872" s="58"/>
      <c r="AA872" s="58"/>
      <c r="AB872" s="58"/>
      <c r="AC872" s="58"/>
      <c r="AD872" s="58"/>
      <c r="AE872" s="58"/>
      <c r="AF872" s="58"/>
      <c r="AG872" s="58"/>
    </row>
    <row r="873" spans="1:33" ht="15.75" customHeight="1" x14ac:dyDescent="0.2">
      <c r="A873" s="23"/>
      <c r="B873" s="23"/>
      <c r="C873" s="23"/>
      <c r="D873" s="58"/>
      <c r="E873" s="58"/>
      <c r="F873" s="58"/>
      <c r="G873" s="21"/>
      <c r="H873" s="21"/>
      <c r="I873" s="21"/>
      <c r="J873" s="18"/>
      <c r="K873" s="18"/>
      <c r="L873" s="18"/>
      <c r="M873" s="67"/>
      <c r="N873" s="58"/>
      <c r="O873" s="58"/>
      <c r="P873" s="58"/>
      <c r="Q873" s="58"/>
      <c r="R873" s="58"/>
      <c r="S873" s="58"/>
      <c r="T873" s="58"/>
      <c r="U873" s="58"/>
      <c r="V873" s="58"/>
      <c r="W873" s="58"/>
      <c r="X873" s="58"/>
      <c r="Y873" s="58"/>
      <c r="Z873" s="58"/>
      <c r="AA873" s="58"/>
      <c r="AB873" s="58"/>
      <c r="AC873" s="58"/>
      <c r="AD873" s="58"/>
      <c r="AE873" s="58"/>
      <c r="AF873" s="58"/>
      <c r="AG873" s="58"/>
    </row>
    <row r="874" spans="1:33" ht="15.75" customHeight="1" x14ac:dyDescent="0.2">
      <c r="A874" s="23"/>
      <c r="B874" s="23"/>
      <c r="C874" s="23"/>
      <c r="D874" s="58"/>
      <c r="E874" s="58"/>
      <c r="F874" s="58"/>
      <c r="G874" s="21"/>
      <c r="H874" s="21"/>
      <c r="I874" s="21"/>
      <c r="J874" s="18"/>
      <c r="K874" s="18"/>
      <c r="L874" s="18"/>
      <c r="M874" s="67"/>
      <c r="N874" s="58"/>
      <c r="O874" s="58"/>
      <c r="P874" s="58"/>
      <c r="Q874" s="58"/>
      <c r="R874" s="58"/>
      <c r="S874" s="58"/>
      <c r="T874" s="58"/>
      <c r="U874" s="58"/>
      <c r="V874" s="58"/>
      <c r="W874" s="58"/>
      <c r="X874" s="58"/>
      <c r="Y874" s="58"/>
      <c r="Z874" s="58"/>
      <c r="AA874" s="58"/>
      <c r="AB874" s="58"/>
      <c r="AC874" s="58"/>
      <c r="AD874" s="58"/>
      <c r="AE874" s="58"/>
      <c r="AF874" s="58"/>
      <c r="AG874" s="58"/>
    </row>
    <row r="875" spans="1:33" ht="15.75" customHeight="1" x14ac:dyDescent="0.2">
      <c r="A875" s="23"/>
      <c r="B875" s="23"/>
      <c r="C875" s="23"/>
      <c r="D875" s="58"/>
      <c r="E875" s="58"/>
      <c r="F875" s="58"/>
      <c r="G875" s="21"/>
      <c r="H875" s="21"/>
      <c r="I875" s="21"/>
      <c r="J875" s="18"/>
      <c r="K875" s="18"/>
      <c r="L875" s="18"/>
      <c r="M875" s="67"/>
      <c r="N875" s="58"/>
      <c r="O875" s="58"/>
      <c r="P875" s="58"/>
      <c r="Q875" s="58"/>
      <c r="R875" s="58"/>
      <c r="S875" s="58"/>
      <c r="T875" s="58"/>
      <c r="U875" s="58"/>
      <c r="V875" s="58"/>
      <c r="W875" s="58"/>
      <c r="X875" s="58"/>
      <c r="Y875" s="58"/>
      <c r="Z875" s="58"/>
      <c r="AA875" s="58"/>
      <c r="AB875" s="58"/>
      <c r="AC875" s="58"/>
      <c r="AD875" s="58"/>
      <c r="AE875" s="58"/>
      <c r="AF875" s="58"/>
      <c r="AG875" s="58"/>
    </row>
    <row r="876" spans="1:33" ht="15.75" customHeight="1" x14ac:dyDescent="0.2">
      <c r="A876" s="23"/>
      <c r="B876" s="23"/>
      <c r="C876" s="23"/>
      <c r="D876" s="58"/>
      <c r="E876" s="58"/>
      <c r="F876" s="58"/>
      <c r="G876" s="21"/>
      <c r="H876" s="21"/>
      <c r="I876" s="21"/>
      <c r="J876" s="18"/>
      <c r="K876" s="18"/>
      <c r="L876" s="18"/>
      <c r="M876" s="67"/>
      <c r="N876" s="58"/>
      <c r="O876" s="58"/>
      <c r="P876" s="58"/>
      <c r="Q876" s="58"/>
      <c r="R876" s="58"/>
      <c r="S876" s="58"/>
      <c r="T876" s="58"/>
      <c r="U876" s="58"/>
      <c r="V876" s="58"/>
      <c r="W876" s="58"/>
      <c r="X876" s="58"/>
      <c r="Y876" s="58"/>
      <c r="Z876" s="58"/>
      <c r="AA876" s="58"/>
      <c r="AB876" s="58"/>
      <c r="AC876" s="58"/>
      <c r="AD876" s="58"/>
      <c r="AE876" s="58"/>
      <c r="AF876" s="58"/>
      <c r="AG876" s="58"/>
    </row>
    <row r="877" spans="1:33" ht="15.75" customHeight="1" x14ac:dyDescent="0.2">
      <c r="A877" s="23"/>
      <c r="B877" s="23"/>
      <c r="C877" s="23"/>
      <c r="D877" s="58"/>
      <c r="E877" s="58"/>
      <c r="F877" s="58"/>
      <c r="G877" s="21"/>
      <c r="H877" s="21"/>
      <c r="I877" s="21"/>
      <c r="J877" s="18"/>
      <c r="K877" s="18"/>
      <c r="L877" s="18"/>
      <c r="M877" s="67"/>
      <c r="N877" s="58"/>
      <c r="O877" s="58"/>
      <c r="P877" s="58"/>
      <c r="Q877" s="58"/>
      <c r="R877" s="58"/>
      <c r="S877" s="58"/>
      <c r="T877" s="58"/>
      <c r="U877" s="58"/>
      <c r="V877" s="58"/>
      <c r="W877" s="58"/>
      <c r="X877" s="58"/>
      <c r="Y877" s="58"/>
      <c r="Z877" s="58"/>
      <c r="AA877" s="58"/>
      <c r="AB877" s="58"/>
      <c r="AC877" s="58"/>
      <c r="AD877" s="58"/>
      <c r="AE877" s="58"/>
      <c r="AF877" s="58"/>
      <c r="AG877" s="58"/>
    </row>
    <row r="878" spans="1:33" ht="15.75" customHeight="1" x14ac:dyDescent="0.2">
      <c r="A878" s="23"/>
      <c r="B878" s="23"/>
      <c r="C878" s="23"/>
      <c r="D878" s="58"/>
      <c r="E878" s="58"/>
      <c r="F878" s="58"/>
      <c r="G878" s="21"/>
      <c r="H878" s="21"/>
      <c r="I878" s="21"/>
      <c r="J878" s="18"/>
      <c r="K878" s="18"/>
      <c r="L878" s="18"/>
      <c r="M878" s="67"/>
      <c r="N878" s="58"/>
      <c r="O878" s="58"/>
      <c r="P878" s="58"/>
      <c r="Q878" s="58"/>
      <c r="R878" s="58"/>
      <c r="S878" s="58"/>
      <c r="T878" s="58"/>
      <c r="U878" s="58"/>
      <c r="V878" s="58"/>
      <c r="W878" s="58"/>
      <c r="X878" s="58"/>
      <c r="Y878" s="58"/>
      <c r="Z878" s="58"/>
      <c r="AA878" s="58"/>
      <c r="AB878" s="58"/>
      <c r="AC878" s="58"/>
      <c r="AD878" s="58"/>
      <c r="AE878" s="58"/>
      <c r="AF878" s="58"/>
      <c r="AG878" s="58"/>
    </row>
    <row r="879" spans="1:33" ht="15.75" customHeight="1" x14ac:dyDescent="0.2">
      <c r="A879" s="23"/>
      <c r="B879" s="23"/>
      <c r="C879" s="23"/>
      <c r="D879" s="58"/>
      <c r="E879" s="58"/>
      <c r="F879" s="58"/>
      <c r="G879" s="21"/>
      <c r="H879" s="21"/>
      <c r="I879" s="21"/>
      <c r="J879" s="18"/>
      <c r="K879" s="18"/>
      <c r="L879" s="18"/>
      <c r="M879" s="67"/>
      <c r="N879" s="58"/>
      <c r="O879" s="58"/>
      <c r="P879" s="58"/>
      <c r="Q879" s="58"/>
      <c r="R879" s="58"/>
      <c r="S879" s="58"/>
      <c r="T879" s="58"/>
      <c r="U879" s="58"/>
      <c r="V879" s="58"/>
      <c r="W879" s="58"/>
      <c r="X879" s="58"/>
      <c r="Y879" s="58"/>
      <c r="Z879" s="58"/>
      <c r="AA879" s="58"/>
      <c r="AB879" s="58"/>
      <c r="AC879" s="58"/>
      <c r="AD879" s="58"/>
      <c r="AE879" s="58"/>
      <c r="AF879" s="58"/>
      <c r="AG879" s="58"/>
    </row>
    <row r="880" spans="1:33" ht="15.75" customHeight="1" x14ac:dyDescent="0.2">
      <c r="A880" s="23"/>
      <c r="B880" s="23"/>
      <c r="C880" s="23"/>
      <c r="D880" s="58"/>
      <c r="E880" s="58"/>
      <c r="F880" s="58"/>
      <c r="G880" s="21"/>
      <c r="H880" s="21"/>
      <c r="I880" s="21"/>
      <c r="J880" s="18"/>
      <c r="K880" s="18"/>
      <c r="L880" s="18"/>
      <c r="M880" s="67"/>
      <c r="N880" s="58"/>
      <c r="O880" s="58"/>
      <c r="P880" s="58"/>
      <c r="Q880" s="58"/>
      <c r="R880" s="58"/>
      <c r="S880" s="58"/>
      <c r="T880" s="58"/>
      <c r="U880" s="58"/>
      <c r="V880" s="58"/>
      <c r="W880" s="58"/>
      <c r="X880" s="58"/>
      <c r="Y880" s="58"/>
      <c r="Z880" s="58"/>
      <c r="AA880" s="58"/>
      <c r="AB880" s="58"/>
      <c r="AC880" s="58"/>
      <c r="AD880" s="58"/>
      <c r="AE880" s="58"/>
      <c r="AF880" s="58"/>
      <c r="AG880" s="58"/>
    </row>
    <row r="881" spans="1:33" ht="15.75" customHeight="1" x14ac:dyDescent="0.2">
      <c r="A881" s="23"/>
      <c r="B881" s="23"/>
      <c r="C881" s="23"/>
      <c r="D881" s="58"/>
      <c r="E881" s="58"/>
      <c r="F881" s="58"/>
      <c r="G881" s="21"/>
      <c r="H881" s="21"/>
      <c r="I881" s="21"/>
      <c r="J881" s="18"/>
      <c r="K881" s="18"/>
      <c r="L881" s="18"/>
      <c r="M881" s="67"/>
      <c r="N881" s="58"/>
      <c r="O881" s="58"/>
      <c r="P881" s="58"/>
      <c r="Q881" s="58"/>
      <c r="R881" s="58"/>
      <c r="S881" s="58"/>
      <c r="T881" s="58"/>
      <c r="U881" s="58"/>
      <c r="V881" s="58"/>
      <c r="W881" s="58"/>
      <c r="X881" s="58"/>
      <c r="Y881" s="58"/>
      <c r="Z881" s="58"/>
      <c r="AA881" s="58"/>
      <c r="AB881" s="58"/>
      <c r="AC881" s="58"/>
      <c r="AD881" s="58"/>
      <c r="AE881" s="58"/>
      <c r="AF881" s="58"/>
      <c r="AG881" s="58"/>
    </row>
    <row r="882" spans="1:33" ht="15.75" customHeight="1" x14ac:dyDescent="0.2">
      <c r="A882" s="23"/>
      <c r="B882" s="23"/>
      <c r="C882" s="23"/>
      <c r="D882" s="58"/>
      <c r="E882" s="58"/>
      <c r="F882" s="58"/>
      <c r="G882" s="21"/>
      <c r="H882" s="21"/>
      <c r="I882" s="21"/>
      <c r="J882" s="18"/>
      <c r="K882" s="18"/>
      <c r="L882" s="18"/>
      <c r="M882" s="67"/>
      <c r="N882" s="58"/>
      <c r="O882" s="58"/>
      <c r="P882" s="58"/>
      <c r="Q882" s="58"/>
      <c r="R882" s="58"/>
      <c r="S882" s="58"/>
      <c r="T882" s="58"/>
      <c r="U882" s="58"/>
      <c r="V882" s="58"/>
      <c r="W882" s="58"/>
      <c r="X882" s="58"/>
      <c r="Y882" s="58"/>
      <c r="Z882" s="58"/>
      <c r="AA882" s="58"/>
      <c r="AB882" s="58"/>
      <c r="AC882" s="58"/>
      <c r="AD882" s="58"/>
      <c r="AE882" s="58"/>
      <c r="AF882" s="58"/>
      <c r="AG882" s="58"/>
    </row>
    <row r="883" spans="1:33" ht="15.75" customHeight="1" x14ac:dyDescent="0.2">
      <c r="A883" s="23"/>
      <c r="B883" s="23"/>
      <c r="C883" s="23"/>
      <c r="D883" s="58"/>
      <c r="E883" s="58"/>
      <c r="F883" s="58"/>
      <c r="G883" s="21"/>
      <c r="H883" s="21"/>
      <c r="I883" s="21"/>
      <c r="J883" s="18"/>
      <c r="K883" s="18"/>
      <c r="L883" s="18"/>
      <c r="M883" s="67"/>
      <c r="N883" s="58"/>
      <c r="O883" s="58"/>
      <c r="P883" s="58"/>
      <c r="Q883" s="58"/>
      <c r="R883" s="58"/>
      <c r="S883" s="58"/>
      <c r="T883" s="58"/>
      <c r="U883" s="58"/>
      <c r="V883" s="58"/>
      <c r="W883" s="58"/>
      <c r="X883" s="58"/>
      <c r="Y883" s="58"/>
      <c r="Z883" s="58"/>
      <c r="AA883" s="58"/>
      <c r="AB883" s="58"/>
      <c r="AC883" s="58"/>
      <c r="AD883" s="58"/>
      <c r="AE883" s="58"/>
      <c r="AF883" s="58"/>
      <c r="AG883" s="58"/>
    </row>
    <row r="884" spans="1:33" ht="15.75" customHeight="1" x14ac:dyDescent="0.2">
      <c r="A884" s="23"/>
      <c r="B884" s="23"/>
      <c r="C884" s="23"/>
      <c r="D884" s="58"/>
      <c r="E884" s="58"/>
      <c r="F884" s="58"/>
      <c r="G884" s="21"/>
      <c r="H884" s="21"/>
      <c r="I884" s="21"/>
      <c r="J884" s="18"/>
      <c r="K884" s="18"/>
      <c r="L884" s="18"/>
      <c r="M884" s="67"/>
      <c r="N884" s="58"/>
      <c r="O884" s="58"/>
      <c r="P884" s="58"/>
      <c r="Q884" s="58"/>
      <c r="R884" s="58"/>
      <c r="S884" s="58"/>
      <c r="T884" s="58"/>
      <c r="U884" s="58"/>
      <c r="V884" s="58"/>
      <c r="W884" s="58"/>
      <c r="X884" s="58"/>
      <c r="Y884" s="58"/>
      <c r="Z884" s="58"/>
      <c r="AA884" s="58"/>
      <c r="AB884" s="58"/>
      <c r="AC884" s="58"/>
      <c r="AD884" s="58"/>
      <c r="AE884" s="58"/>
      <c r="AF884" s="58"/>
      <c r="AG884" s="58"/>
    </row>
    <row r="885" spans="1:33" ht="15.75" customHeight="1" x14ac:dyDescent="0.2">
      <c r="A885" s="23"/>
      <c r="B885" s="23"/>
      <c r="C885" s="23"/>
      <c r="D885" s="58"/>
      <c r="E885" s="58"/>
      <c r="F885" s="58"/>
      <c r="G885" s="21"/>
      <c r="H885" s="21"/>
      <c r="I885" s="21"/>
      <c r="J885" s="18"/>
      <c r="K885" s="18"/>
      <c r="L885" s="18"/>
      <c r="M885" s="67"/>
      <c r="N885" s="58"/>
      <c r="O885" s="58"/>
      <c r="P885" s="58"/>
      <c r="Q885" s="58"/>
      <c r="R885" s="58"/>
      <c r="S885" s="58"/>
      <c r="T885" s="58"/>
      <c r="U885" s="58"/>
      <c r="V885" s="58"/>
      <c r="W885" s="58"/>
      <c r="X885" s="58"/>
      <c r="Y885" s="58"/>
      <c r="Z885" s="58"/>
      <c r="AA885" s="58"/>
      <c r="AB885" s="58"/>
      <c r="AC885" s="58"/>
      <c r="AD885" s="58"/>
      <c r="AE885" s="58"/>
      <c r="AF885" s="58"/>
      <c r="AG885" s="58"/>
    </row>
    <row r="886" spans="1:33" ht="15.75" customHeight="1" x14ac:dyDescent="0.2">
      <c r="A886" s="23"/>
      <c r="B886" s="23"/>
      <c r="C886" s="23"/>
      <c r="D886" s="58"/>
      <c r="E886" s="58"/>
      <c r="F886" s="58"/>
      <c r="G886" s="21"/>
      <c r="H886" s="21"/>
      <c r="I886" s="21"/>
      <c r="J886" s="18"/>
      <c r="K886" s="18"/>
      <c r="L886" s="18"/>
      <c r="M886" s="67"/>
      <c r="N886" s="58"/>
      <c r="O886" s="58"/>
      <c r="P886" s="58"/>
      <c r="Q886" s="58"/>
      <c r="R886" s="58"/>
      <c r="S886" s="58"/>
      <c r="T886" s="58"/>
      <c r="U886" s="58"/>
      <c r="V886" s="58"/>
      <c r="W886" s="58"/>
      <c r="X886" s="58"/>
      <c r="Y886" s="58"/>
      <c r="Z886" s="58"/>
      <c r="AA886" s="58"/>
      <c r="AB886" s="58"/>
      <c r="AC886" s="58"/>
      <c r="AD886" s="58"/>
      <c r="AE886" s="58"/>
      <c r="AF886" s="58"/>
      <c r="AG886" s="58"/>
    </row>
    <row r="887" spans="1:33" ht="15.75" customHeight="1" x14ac:dyDescent="0.2">
      <c r="A887" s="23"/>
      <c r="B887" s="23"/>
      <c r="C887" s="23"/>
      <c r="D887" s="58"/>
      <c r="E887" s="58"/>
      <c r="F887" s="58"/>
      <c r="G887" s="21"/>
      <c r="H887" s="21"/>
      <c r="I887" s="21"/>
      <c r="J887" s="18"/>
      <c r="K887" s="18"/>
      <c r="L887" s="18"/>
      <c r="M887" s="67"/>
      <c r="N887" s="58"/>
      <c r="O887" s="58"/>
      <c r="P887" s="58"/>
      <c r="Q887" s="58"/>
      <c r="R887" s="58"/>
      <c r="S887" s="58"/>
      <c r="T887" s="58"/>
      <c r="U887" s="58"/>
      <c r="V887" s="58"/>
      <c r="W887" s="58"/>
      <c r="X887" s="58"/>
      <c r="Y887" s="58"/>
      <c r="Z887" s="58"/>
      <c r="AA887" s="58"/>
      <c r="AB887" s="58"/>
      <c r="AC887" s="58"/>
      <c r="AD887" s="58"/>
      <c r="AE887" s="58"/>
      <c r="AF887" s="58"/>
      <c r="AG887" s="58"/>
    </row>
    <row r="888" spans="1:33" ht="15.75" customHeight="1" x14ac:dyDescent="0.2">
      <c r="A888" s="23"/>
      <c r="B888" s="23"/>
      <c r="C888" s="23"/>
      <c r="D888" s="58"/>
      <c r="E888" s="58"/>
      <c r="F888" s="58"/>
      <c r="G888" s="21"/>
      <c r="H888" s="21"/>
      <c r="I888" s="21"/>
      <c r="J888" s="18"/>
      <c r="K888" s="18"/>
      <c r="L888" s="18"/>
      <c r="M888" s="67"/>
      <c r="N888" s="58"/>
      <c r="O888" s="58"/>
      <c r="P888" s="58"/>
      <c r="Q888" s="58"/>
      <c r="R888" s="58"/>
      <c r="S888" s="58"/>
      <c r="T888" s="58"/>
      <c r="U888" s="58"/>
      <c r="V888" s="58"/>
      <c r="W888" s="58"/>
      <c r="X888" s="58"/>
      <c r="Y888" s="58"/>
      <c r="Z888" s="58"/>
      <c r="AA888" s="58"/>
      <c r="AB888" s="58"/>
      <c r="AC888" s="58"/>
      <c r="AD888" s="58"/>
      <c r="AE888" s="58"/>
      <c r="AF888" s="58"/>
      <c r="AG888" s="58"/>
    </row>
    <row r="889" spans="1:33" ht="15.75" customHeight="1" x14ac:dyDescent="0.2">
      <c r="A889" s="23"/>
      <c r="B889" s="23"/>
      <c r="C889" s="23"/>
      <c r="D889" s="58"/>
      <c r="E889" s="58"/>
      <c r="F889" s="58"/>
      <c r="G889" s="21"/>
      <c r="H889" s="21"/>
      <c r="I889" s="21"/>
      <c r="J889" s="18"/>
      <c r="K889" s="18"/>
      <c r="L889" s="18"/>
      <c r="M889" s="67"/>
      <c r="N889" s="58"/>
      <c r="O889" s="58"/>
      <c r="P889" s="58"/>
      <c r="Q889" s="58"/>
      <c r="R889" s="58"/>
      <c r="S889" s="58"/>
      <c r="T889" s="58"/>
      <c r="U889" s="58"/>
      <c r="V889" s="58"/>
      <c r="W889" s="58"/>
      <c r="X889" s="58"/>
      <c r="Y889" s="58"/>
      <c r="Z889" s="58"/>
      <c r="AA889" s="58"/>
      <c r="AB889" s="58"/>
      <c r="AC889" s="58"/>
      <c r="AD889" s="58"/>
      <c r="AE889" s="58"/>
      <c r="AF889" s="58"/>
      <c r="AG889" s="58"/>
    </row>
    <row r="890" spans="1:33" ht="15.75" customHeight="1" x14ac:dyDescent="0.2">
      <c r="A890" s="23"/>
      <c r="B890" s="23"/>
      <c r="C890" s="23"/>
      <c r="D890" s="58"/>
      <c r="E890" s="58"/>
      <c r="F890" s="58"/>
      <c r="G890" s="21"/>
      <c r="H890" s="21"/>
      <c r="I890" s="21"/>
      <c r="J890" s="18"/>
      <c r="K890" s="18"/>
      <c r="L890" s="18"/>
      <c r="M890" s="67"/>
      <c r="N890" s="58"/>
      <c r="O890" s="58"/>
      <c r="P890" s="58"/>
      <c r="Q890" s="58"/>
      <c r="R890" s="58"/>
      <c r="S890" s="58"/>
      <c r="T890" s="58"/>
      <c r="U890" s="58"/>
      <c r="V890" s="58"/>
      <c r="W890" s="58"/>
      <c r="X890" s="58"/>
      <c r="Y890" s="58"/>
      <c r="Z890" s="58"/>
      <c r="AA890" s="58"/>
      <c r="AB890" s="58"/>
      <c r="AC890" s="58"/>
      <c r="AD890" s="58"/>
      <c r="AE890" s="58"/>
      <c r="AF890" s="58"/>
      <c r="AG890" s="58"/>
    </row>
    <row r="891" spans="1:33" ht="15.75" customHeight="1" x14ac:dyDescent="0.2">
      <c r="A891" s="23"/>
      <c r="B891" s="23"/>
      <c r="C891" s="23"/>
      <c r="D891" s="58"/>
      <c r="E891" s="58"/>
      <c r="F891" s="58"/>
      <c r="G891" s="21"/>
      <c r="H891" s="21"/>
      <c r="I891" s="21"/>
      <c r="J891" s="18"/>
      <c r="K891" s="18"/>
      <c r="L891" s="18"/>
      <c r="M891" s="67"/>
      <c r="N891" s="58"/>
      <c r="O891" s="58"/>
      <c r="P891" s="58"/>
      <c r="Q891" s="58"/>
      <c r="R891" s="58"/>
      <c r="S891" s="58"/>
      <c r="T891" s="58"/>
      <c r="U891" s="58"/>
      <c r="V891" s="58"/>
      <c r="W891" s="58"/>
      <c r="X891" s="58"/>
      <c r="Y891" s="58"/>
      <c r="Z891" s="58"/>
      <c r="AA891" s="58"/>
      <c r="AB891" s="58"/>
      <c r="AC891" s="58"/>
      <c r="AD891" s="58"/>
      <c r="AE891" s="58"/>
      <c r="AF891" s="58"/>
      <c r="AG891" s="58"/>
    </row>
    <row r="892" spans="1:33" ht="15.75" customHeight="1" x14ac:dyDescent="0.2">
      <c r="A892" s="23"/>
      <c r="B892" s="23"/>
      <c r="C892" s="23"/>
      <c r="D892" s="58"/>
      <c r="E892" s="58"/>
      <c r="F892" s="58"/>
      <c r="G892" s="21"/>
      <c r="H892" s="21"/>
      <c r="I892" s="21"/>
      <c r="J892" s="18"/>
      <c r="K892" s="18"/>
      <c r="L892" s="18"/>
      <c r="M892" s="67"/>
      <c r="N892" s="58"/>
      <c r="O892" s="58"/>
      <c r="P892" s="58"/>
      <c r="Q892" s="58"/>
      <c r="R892" s="58"/>
      <c r="S892" s="58"/>
      <c r="T892" s="58"/>
      <c r="U892" s="58"/>
      <c r="V892" s="58"/>
      <c r="W892" s="58"/>
      <c r="X892" s="58"/>
      <c r="Y892" s="58"/>
      <c r="Z892" s="58"/>
      <c r="AA892" s="58"/>
      <c r="AB892" s="58"/>
      <c r="AC892" s="58"/>
      <c r="AD892" s="58"/>
      <c r="AE892" s="58"/>
      <c r="AF892" s="58"/>
      <c r="AG892" s="58"/>
    </row>
    <row r="893" spans="1:33" ht="15.75" customHeight="1" x14ac:dyDescent="0.2">
      <c r="A893" s="23"/>
      <c r="B893" s="23"/>
      <c r="C893" s="23"/>
      <c r="D893" s="58"/>
      <c r="E893" s="58"/>
      <c r="F893" s="58"/>
      <c r="G893" s="21"/>
      <c r="H893" s="21"/>
      <c r="I893" s="21"/>
      <c r="J893" s="18"/>
      <c r="K893" s="18"/>
      <c r="L893" s="18"/>
      <c r="M893" s="67"/>
      <c r="N893" s="58"/>
      <c r="O893" s="58"/>
      <c r="P893" s="58"/>
      <c r="Q893" s="58"/>
      <c r="R893" s="58"/>
      <c r="S893" s="58"/>
      <c r="T893" s="58"/>
      <c r="U893" s="58"/>
      <c r="V893" s="58"/>
      <c r="W893" s="58"/>
      <c r="X893" s="58"/>
      <c r="Y893" s="58"/>
      <c r="Z893" s="58"/>
      <c r="AA893" s="58"/>
      <c r="AB893" s="58"/>
      <c r="AC893" s="58"/>
      <c r="AD893" s="58"/>
      <c r="AE893" s="58"/>
      <c r="AF893" s="58"/>
      <c r="AG893" s="58"/>
    </row>
    <row r="894" spans="1:33" ht="15.75" customHeight="1" x14ac:dyDescent="0.2">
      <c r="A894" s="23"/>
      <c r="B894" s="23"/>
      <c r="C894" s="23"/>
      <c r="D894" s="58"/>
      <c r="E894" s="58"/>
      <c r="F894" s="58"/>
      <c r="G894" s="21"/>
      <c r="H894" s="21"/>
      <c r="I894" s="21"/>
      <c r="J894" s="18"/>
      <c r="K894" s="18"/>
      <c r="L894" s="18"/>
      <c r="M894" s="67"/>
      <c r="N894" s="58"/>
      <c r="O894" s="58"/>
      <c r="P894" s="58"/>
      <c r="Q894" s="58"/>
      <c r="R894" s="58"/>
      <c r="S894" s="58"/>
      <c r="T894" s="58"/>
      <c r="U894" s="58"/>
      <c r="V894" s="58"/>
      <c r="W894" s="58"/>
      <c r="X894" s="58"/>
      <c r="Y894" s="58"/>
      <c r="Z894" s="58"/>
      <c r="AA894" s="58"/>
      <c r="AB894" s="58"/>
      <c r="AC894" s="58"/>
      <c r="AD894" s="58"/>
      <c r="AE894" s="58"/>
      <c r="AF894" s="58"/>
      <c r="AG894" s="58"/>
    </row>
    <row r="895" spans="1:33" ht="15.75" customHeight="1" x14ac:dyDescent="0.2">
      <c r="A895" s="23"/>
      <c r="B895" s="23"/>
      <c r="C895" s="23"/>
      <c r="D895" s="58"/>
      <c r="E895" s="58"/>
      <c r="F895" s="58"/>
      <c r="G895" s="21"/>
      <c r="H895" s="21"/>
      <c r="I895" s="21"/>
      <c r="J895" s="18"/>
      <c r="K895" s="18"/>
      <c r="L895" s="18"/>
      <c r="M895" s="67"/>
      <c r="N895" s="58"/>
      <c r="O895" s="58"/>
      <c r="P895" s="58"/>
      <c r="Q895" s="58"/>
      <c r="R895" s="58"/>
      <c r="S895" s="58"/>
      <c r="T895" s="58"/>
      <c r="U895" s="58"/>
      <c r="V895" s="58"/>
      <c r="W895" s="58"/>
      <c r="X895" s="58"/>
      <c r="Y895" s="58"/>
      <c r="Z895" s="58"/>
      <c r="AA895" s="58"/>
      <c r="AB895" s="58"/>
      <c r="AC895" s="58"/>
      <c r="AD895" s="58"/>
      <c r="AE895" s="58"/>
      <c r="AF895" s="58"/>
      <c r="AG895" s="58"/>
    </row>
    <row r="896" spans="1:33" ht="15.75" customHeight="1" x14ac:dyDescent="0.2">
      <c r="A896" s="23"/>
      <c r="B896" s="23"/>
      <c r="C896" s="23"/>
      <c r="D896" s="58"/>
      <c r="E896" s="58"/>
      <c r="F896" s="58"/>
      <c r="G896" s="21"/>
      <c r="H896" s="21"/>
      <c r="I896" s="21"/>
      <c r="J896" s="18"/>
      <c r="K896" s="18"/>
      <c r="L896" s="18"/>
      <c r="M896" s="67"/>
      <c r="N896" s="58"/>
      <c r="O896" s="58"/>
      <c r="P896" s="58"/>
      <c r="Q896" s="58"/>
      <c r="R896" s="58"/>
      <c r="S896" s="58"/>
      <c r="T896" s="58"/>
      <c r="U896" s="58"/>
      <c r="V896" s="58"/>
      <c r="W896" s="58"/>
      <c r="X896" s="58"/>
      <c r="Y896" s="58"/>
      <c r="Z896" s="58"/>
      <c r="AA896" s="58"/>
      <c r="AB896" s="58"/>
      <c r="AC896" s="58"/>
      <c r="AD896" s="58"/>
      <c r="AE896" s="58"/>
      <c r="AF896" s="58"/>
      <c r="AG896" s="58"/>
    </row>
    <row r="897" spans="1:33" ht="15.75" customHeight="1" x14ac:dyDescent="0.2">
      <c r="A897" s="23"/>
      <c r="B897" s="23"/>
      <c r="C897" s="23"/>
      <c r="D897" s="58"/>
      <c r="E897" s="58"/>
      <c r="F897" s="58"/>
      <c r="G897" s="21"/>
      <c r="H897" s="21"/>
      <c r="I897" s="21"/>
      <c r="J897" s="18"/>
      <c r="K897" s="18"/>
      <c r="L897" s="18"/>
      <c r="M897" s="67"/>
      <c r="N897" s="58"/>
      <c r="O897" s="58"/>
      <c r="P897" s="58"/>
      <c r="Q897" s="58"/>
      <c r="R897" s="58"/>
      <c r="S897" s="58"/>
      <c r="T897" s="58"/>
      <c r="U897" s="58"/>
      <c r="V897" s="58"/>
      <c r="W897" s="58"/>
      <c r="X897" s="58"/>
      <c r="Y897" s="58"/>
      <c r="Z897" s="58"/>
      <c r="AA897" s="58"/>
      <c r="AB897" s="58"/>
      <c r="AC897" s="58"/>
      <c r="AD897" s="58"/>
      <c r="AE897" s="58"/>
      <c r="AF897" s="58"/>
      <c r="AG897" s="58"/>
    </row>
    <row r="898" spans="1:33" ht="15.75" customHeight="1" x14ac:dyDescent="0.2">
      <c r="A898" s="23"/>
      <c r="B898" s="23"/>
      <c r="C898" s="23"/>
      <c r="D898" s="58"/>
      <c r="E898" s="58"/>
      <c r="F898" s="58"/>
      <c r="G898" s="21"/>
      <c r="H898" s="21"/>
      <c r="I898" s="21"/>
      <c r="J898" s="18"/>
      <c r="K898" s="18"/>
      <c r="L898" s="18"/>
      <c r="M898" s="67"/>
      <c r="N898" s="58"/>
      <c r="O898" s="58"/>
      <c r="P898" s="58"/>
      <c r="Q898" s="58"/>
      <c r="R898" s="58"/>
      <c r="S898" s="58"/>
      <c r="T898" s="58"/>
      <c r="U898" s="58"/>
      <c r="V898" s="58"/>
      <c r="W898" s="58"/>
      <c r="X898" s="58"/>
      <c r="Y898" s="58"/>
      <c r="Z898" s="58"/>
      <c r="AA898" s="58"/>
      <c r="AB898" s="58"/>
      <c r="AC898" s="58"/>
      <c r="AD898" s="58"/>
      <c r="AE898" s="58"/>
      <c r="AF898" s="58"/>
      <c r="AG898" s="58"/>
    </row>
    <row r="899" spans="1:33" ht="15.75" customHeight="1" x14ac:dyDescent="0.2">
      <c r="A899" s="23"/>
      <c r="B899" s="23"/>
      <c r="C899" s="23"/>
      <c r="D899" s="58"/>
      <c r="E899" s="58"/>
      <c r="F899" s="58"/>
      <c r="G899" s="21"/>
      <c r="H899" s="21"/>
      <c r="I899" s="21"/>
      <c r="J899" s="18"/>
      <c r="K899" s="18"/>
      <c r="L899" s="18"/>
      <c r="M899" s="67"/>
      <c r="N899" s="58"/>
      <c r="O899" s="58"/>
      <c r="P899" s="58"/>
      <c r="Q899" s="58"/>
      <c r="R899" s="58"/>
      <c r="S899" s="58"/>
      <c r="T899" s="58"/>
      <c r="U899" s="58"/>
      <c r="V899" s="58"/>
      <c r="W899" s="58"/>
      <c r="X899" s="58"/>
      <c r="Y899" s="58"/>
      <c r="Z899" s="58"/>
      <c r="AA899" s="58"/>
      <c r="AB899" s="58"/>
      <c r="AC899" s="58"/>
      <c r="AD899" s="58"/>
      <c r="AE899" s="58"/>
      <c r="AF899" s="58"/>
      <c r="AG899" s="58"/>
    </row>
    <row r="900" spans="1:33" ht="15.75" customHeight="1" x14ac:dyDescent="0.2">
      <c r="A900" s="23"/>
      <c r="B900" s="23"/>
      <c r="C900" s="23"/>
      <c r="D900" s="58"/>
      <c r="E900" s="58"/>
      <c r="F900" s="58"/>
      <c r="G900" s="21"/>
      <c r="H900" s="21"/>
      <c r="I900" s="21"/>
      <c r="J900" s="18"/>
      <c r="K900" s="18"/>
      <c r="L900" s="18"/>
      <c r="M900" s="67"/>
      <c r="N900" s="58"/>
      <c r="O900" s="58"/>
      <c r="P900" s="58"/>
      <c r="Q900" s="58"/>
      <c r="R900" s="58"/>
      <c r="S900" s="58"/>
      <c r="T900" s="58"/>
      <c r="U900" s="58"/>
      <c r="V900" s="58"/>
      <c r="W900" s="58"/>
      <c r="X900" s="58"/>
      <c r="Y900" s="58"/>
      <c r="Z900" s="58"/>
      <c r="AA900" s="58"/>
      <c r="AB900" s="58"/>
      <c r="AC900" s="58"/>
      <c r="AD900" s="58"/>
      <c r="AE900" s="58"/>
      <c r="AF900" s="58"/>
      <c r="AG900" s="58"/>
    </row>
    <row r="901" spans="1:33" ht="15.75" customHeight="1" x14ac:dyDescent="0.2">
      <c r="A901" s="23"/>
      <c r="B901" s="23"/>
      <c r="C901" s="23"/>
      <c r="D901" s="58"/>
      <c r="E901" s="58"/>
      <c r="F901" s="58"/>
      <c r="G901" s="21"/>
      <c r="H901" s="21"/>
      <c r="I901" s="21"/>
      <c r="J901" s="18"/>
      <c r="K901" s="18"/>
      <c r="L901" s="18"/>
      <c r="M901" s="67"/>
      <c r="N901" s="58"/>
      <c r="O901" s="58"/>
      <c r="P901" s="58"/>
      <c r="Q901" s="58"/>
      <c r="R901" s="58"/>
      <c r="S901" s="58"/>
      <c r="T901" s="58"/>
      <c r="U901" s="58"/>
      <c r="V901" s="58"/>
      <c r="W901" s="58"/>
      <c r="X901" s="58"/>
      <c r="Y901" s="58"/>
      <c r="Z901" s="58"/>
      <c r="AA901" s="58"/>
      <c r="AB901" s="58"/>
      <c r="AC901" s="58"/>
      <c r="AD901" s="58"/>
      <c r="AE901" s="58"/>
      <c r="AF901" s="58"/>
      <c r="AG901" s="58"/>
    </row>
    <row r="902" spans="1:33" ht="15.75" customHeight="1" x14ac:dyDescent="0.2">
      <c r="A902" s="23"/>
      <c r="B902" s="23"/>
      <c r="C902" s="23"/>
      <c r="D902" s="58"/>
      <c r="E902" s="58"/>
      <c r="F902" s="58"/>
      <c r="G902" s="21"/>
      <c r="H902" s="21"/>
      <c r="I902" s="21"/>
      <c r="J902" s="18"/>
      <c r="K902" s="18"/>
      <c r="L902" s="18"/>
      <c r="M902" s="67"/>
      <c r="N902" s="58"/>
      <c r="O902" s="58"/>
      <c r="P902" s="58"/>
      <c r="Q902" s="58"/>
      <c r="R902" s="58"/>
      <c r="S902" s="58"/>
      <c r="T902" s="58"/>
      <c r="U902" s="58"/>
      <c r="V902" s="58"/>
      <c r="W902" s="58"/>
      <c r="X902" s="58"/>
      <c r="Y902" s="58"/>
      <c r="Z902" s="58"/>
      <c r="AA902" s="58"/>
      <c r="AB902" s="58"/>
      <c r="AC902" s="58"/>
      <c r="AD902" s="58"/>
      <c r="AE902" s="58"/>
      <c r="AF902" s="58"/>
      <c r="AG902" s="58"/>
    </row>
    <row r="903" spans="1:33" ht="15.75" customHeight="1" x14ac:dyDescent="0.2">
      <c r="A903" s="23"/>
      <c r="B903" s="23"/>
      <c r="C903" s="23"/>
      <c r="D903" s="58"/>
      <c r="E903" s="58"/>
      <c r="F903" s="58"/>
      <c r="G903" s="21"/>
      <c r="H903" s="21"/>
      <c r="I903" s="21"/>
      <c r="J903" s="18"/>
      <c r="K903" s="18"/>
      <c r="L903" s="18"/>
      <c r="M903" s="67"/>
      <c r="N903" s="58"/>
      <c r="O903" s="58"/>
      <c r="P903" s="58"/>
      <c r="Q903" s="58"/>
      <c r="R903" s="58"/>
      <c r="S903" s="58"/>
      <c r="T903" s="58"/>
      <c r="U903" s="58"/>
      <c r="V903" s="58"/>
      <c r="W903" s="58"/>
      <c r="X903" s="58"/>
      <c r="Y903" s="58"/>
      <c r="Z903" s="58"/>
      <c r="AA903" s="58"/>
      <c r="AB903" s="58"/>
      <c r="AC903" s="58"/>
      <c r="AD903" s="58"/>
      <c r="AE903" s="58"/>
      <c r="AF903" s="58"/>
      <c r="AG903" s="58"/>
    </row>
    <row r="904" spans="1:33" ht="15.75" customHeight="1" x14ac:dyDescent="0.2">
      <c r="A904" s="23"/>
      <c r="B904" s="23"/>
      <c r="C904" s="23"/>
      <c r="D904" s="58"/>
      <c r="E904" s="58"/>
      <c r="F904" s="58"/>
      <c r="G904" s="21"/>
      <c r="H904" s="21"/>
      <c r="I904" s="21"/>
      <c r="J904" s="18"/>
      <c r="K904" s="18"/>
      <c r="L904" s="18"/>
      <c r="M904" s="67"/>
      <c r="N904" s="58"/>
      <c r="O904" s="58"/>
      <c r="P904" s="58"/>
      <c r="Q904" s="58"/>
      <c r="R904" s="58"/>
      <c r="S904" s="58"/>
      <c r="T904" s="58"/>
      <c r="U904" s="58"/>
      <c r="V904" s="58"/>
      <c r="W904" s="58"/>
      <c r="X904" s="58"/>
      <c r="Y904" s="58"/>
      <c r="Z904" s="58"/>
      <c r="AA904" s="58"/>
      <c r="AB904" s="58"/>
      <c r="AC904" s="58"/>
      <c r="AD904" s="58"/>
      <c r="AE904" s="58"/>
      <c r="AF904" s="58"/>
      <c r="AG904" s="58"/>
    </row>
    <row r="905" spans="1:33" ht="15.75" customHeight="1" x14ac:dyDescent="0.2">
      <c r="A905" s="23"/>
      <c r="B905" s="23"/>
      <c r="C905" s="23"/>
      <c r="D905" s="58"/>
      <c r="E905" s="58"/>
      <c r="F905" s="58"/>
      <c r="G905" s="21"/>
      <c r="H905" s="21"/>
      <c r="I905" s="21"/>
      <c r="J905" s="18"/>
      <c r="K905" s="18"/>
      <c r="L905" s="18"/>
      <c r="M905" s="67"/>
      <c r="N905" s="58"/>
      <c r="O905" s="58"/>
      <c r="P905" s="58"/>
      <c r="Q905" s="58"/>
      <c r="R905" s="58"/>
      <c r="S905" s="58"/>
      <c r="T905" s="58"/>
      <c r="U905" s="58"/>
      <c r="V905" s="58"/>
      <c r="W905" s="58"/>
      <c r="X905" s="58"/>
      <c r="Y905" s="58"/>
      <c r="Z905" s="58"/>
      <c r="AA905" s="58"/>
      <c r="AB905" s="58"/>
      <c r="AC905" s="58"/>
      <c r="AD905" s="58"/>
      <c r="AE905" s="58"/>
      <c r="AF905" s="58"/>
      <c r="AG905" s="58"/>
    </row>
    <row r="906" spans="1:33" ht="15.75" customHeight="1" x14ac:dyDescent="0.2">
      <c r="A906" s="23"/>
      <c r="B906" s="23"/>
      <c r="C906" s="23"/>
      <c r="D906" s="58"/>
      <c r="E906" s="58"/>
      <c r="F906" s="58"/>
      <c r="G906" s="21"/>
      <c r="H906" s="21"/>
      <c r="I906" s="21"/>
      <c r="J906" s="18"/>
      <c r="K906" s="18"/>
      <c r="L906" s="18"/>
      <c r="M906" s="67"/>
      <c r="N906" s="58"/>
      <c r="O906" s="58"/>
      <c r="P906" s="58"/>
      <c r="Q906" s="58"/>
      <c r="R906" s="58"/>
      <c r="S906" s="58"/>
      <c r="T906" s="58"/>
      <c r="U906" s="58"/>
      <c r="V906" s="58"/>
      <c r="W906" s="58"/>
      <c r="X906" s="58"/>
      <c r="Y906" s="58"/>
      <c r="Z906" s="58"/>
      <c r="AA906" s="58"/>
      <c r="AB906" s="58"/>
      <c r="AC906" s="58"/>
      <c r="AD906" s="58"/>
      <c r="AE906" s="58"/>
      <c r="AF906" s="58"/>
      <c r="AG906" s="58"/>
    </row>
    <row r="907" spans="1:33" ht="15.75" customHeight="1" x14ac:dyDescent="0.2">
      <c r="A907" s="23"/>
      <c r="B907" s="23"/>
      <c r="C907" s="23"/>
      <c r="D907" s="58"/>
      <c r="E907" s="58"/>
      <c r="F907" s="58"/>
      <c r="G907" s="21"/>
      <c r="H907" s="21"/>
      <c r="I907" s="21"/>
      <c r="J907" s="18"/>
      <c r="K907" s="18"/>
      <c r="L907" s="18"/>
      <c r="M907" s="67"/>
      <c r="N907" s="58"/>
      <c r="O907" s="58"/>
      <c r="P907" s="58"/>
      <c r="Q907" s="58"/>
      <c r="R907" s="58"/>
      <c r="S907" s="58"/>
      <c r="T907" s="58"/>
      <c r="U907" s="58"/>
      <c r="V907" s="58"/>
      <c r="W907" s="58"/>
      <c r="X907" s="58"/>
      <c r="Y907" s="58"/>
      <c r="Z907" s="58"/>
      <c r="AA907" s="58"/>
      <c r="AB907" s="58"/>
      <c r="AC907" s="58"/>
      <c r="AD907" s="58"/>
      <c r="AE907" s="58"/>
      <c r="AF907" s="58"/>
      <c r="AG907" s="58"/>
    </row>
    <row r="908" spans="1:33" ht="15.75" customHeight="1" x14ac:dyDescent="0.2">
      <c r="A908" s="23"/>
      <c r="B908" s="23"/>
      <c r="C908" s="23"/>
      <c r="D908" s="58"/>
      <c r="E908" s="58"/>
      <c r="F908" s="58"/>
      <c r="G908" s="21"/>
      <c r="H908" s="21"/>
      <c r="I908" s="21"/>
      <c r="J908" s="18"/>
      <c r="K908" s="18"/>
      <c r="L908" s="18"/>
      <c r="M908" s="67"/>
      <c r="N908" s="58"/>
      <c r="O908" s="58"/>
      <c r="P908" s="58"/>
      <c r="Q908" s="58"/>
      <c r="R908" s="58"/>
      <c r="S908" s="58"/>
      <c r="T908" s="58"/>
      <c r="U908" s="58"/>
      <c r="V908" s="58"/>
      <c r="W908" s="58"/>
      <c r="X908" s="58"/>
      <c r="Y908" s="58"/>
      <c r="Z908" s="58"/>
      <c r="AA908" s="58"/>
      <c r="AB908" s="58"/>
      <c r="AC908" s="58"/>
      <c r="AD908" s="58"/>
      <c r="AE908" s="58"/>
      <c r="AF908" s="58"/>
      <c r="AG908" s="58"/>
    </row>
    <row r="909" spans="1:33" ht="15.75" customHeight="1" x14ac:dyDescent="0.2">
      <c r="A909" s="23"/>
      <c r="B909" s="23"/>
      <c r="C909" s="23"/>
      <c r="D909" s="58"/>
      <c r="E909" s="58"/>
      <c r="F909" s="58"/>
      <c r="G909" s="21"/>
      <c r="H909" s="21"/>
      <c r="I909" s="21"/>
      <c r="J909" s="18"/>
      <c r="K909" s="18"/>
      <c r="L909" s="18"/>
      <c r="M909" s="67"/>
      <c r="N909" s="58"/>
      <c r="O909" s="58"/>
      <c r="P909" s="58"/>
      <c r="Q909" s="58"/>
      <c r="R909" s="58"/>
      <c r="S909" s="58"/>
      <c r="T909" s="58"/>
      <c r="U909" s="58"/>
      <c r="V909" s="58"/>
      <c r="W909" s="58"/>
      <c r="X909" s="58"/>
      <c r="Y909" s="58"/>
      <c r="Z909" s="58"/>
      <c r="AA909" s="58"/>
      <c r="AB909" s="58"/>
      <c r="AC909" s="58"/>
      <c r="AD909" s="58"/>
      <c r="AE909" s="58"/>
      <c r="AF909" s="58"/>
      <c r="AG909" s="58"/>
    </row>
    <row r="910" spans="1:33" ht="15.75" customHeight="1" x14ac:dyDescent="0.2">
      <c r="A910" s="23"/>
      <c r="B910" s="23"/>
      <c r="C910" s="23"/>
      <c r="D910" s="58"/>
      <c r="E910" s="58"/>
      <c r="F910" s="58"/>
      <c r="G910" s="21"/>
      <c r="H910" s="21"/>
      <c r="I910" s="21"/>
      <c r="J910" s="18"/>
      <c r="K910" s="18"/>
      <c r="L910" s="18"/>
      <c r="M910" s="67"/>
      <c r="N910" s="58"/>
      <c r="O910" s="58"/>
      <c r="P910" s="58"/>
      <c r="Q910" s="58"/>
      <c r="R910" s="58"/>
      <c r="S910" s="58"/>
      <c r="T910" s="58"/>
      <c r="U910" s="58"/>
      <c r="V910" s="58"/>
      <c r="W910" s="58"/>
      <c r="X910" s="58"/>
      <c r="Y910" s="58"/>
      <c r="Z910" s="58"/>
      <c r="AA910" s="58"/>
      <c r="AB910" s="58"/>
      <c r="AC910" s="58"/>
      <c r="AD910" s="58"/>
      <c r="AE910" s="58"/>
      <c r="AF910" s="58"/>
      <c r="AG910" s="58"/>
    </row>
    <row r="911" spans="1:33" ht="15.75" customHeight="1" x14ac:dyDescent="0.2">
      <c r="A911" s="23"/>
      <c r="B911" s="23"/>
      <c r="C911" s="23"/>
      <c r="D911" s="58"/>
      <c r="E911" s="58"/>
      <c r="F911" s="58"/>
      <c r="G911" s="21"/>
      <c r="H911" s="21"/>
      <c r="I911" s="21"/>
      <c r="J911" s="18"/>
      <c r="K911" s="18"/>
      <c r="L911" s="18"/>
      <c r="M911" s="67"/>
      <c r="N911" s="58"/>
      <c r="O911" s="58"/>
      <c r="P911" s="58"/>
      <c r="Q911" s="58"/>
      <c r="R911" s="58"/>
      <c r="S911" s="58"/>
      <c r="T911" s="58"/>
      <c r="U911" s="58"/>
      <c r="V911" s="58"/>
      <c r="W911" s="58"/>
      <c r="X911" s="58"/>
      <c r="Y911" s="58"/>
      <c r="Z911" s="58"/>
      <c r="AA911" s="58"/>
      <c r="AB911" s="58"/>
      <c r="AC911" s="58"/>
      <c r="AD911" s="58"/>
      <c r="AE911" s="58"/>
      <c r="AF911" s="58"/>
      <c r="AG911" s="58"/>
    </row>
    <row r="912" spans="1:33" ht="15.75" customHeight="1" x14ac:dyDescent="0.2">
      <c r="A912" s="23"/>
      <c r="B912" s="23"/>
      <c r="C912" s="23"/>
      <c r="D912" s="58"/>
      <c r="E912" s="58"/>
      <c r="F912" s="58"/>
      <c r="G912" s="21"/>
      <c r="H912" s="21"/>
      <c r="I912" s="21"/>
      <c r="J912" s="18"/>
      <c r="K912" s="18"/>
      <c r="L912" s="18"/>
      <c r="M912" s="67"/>
      <c r="N912" s="58"/>
      <c r="O912" s="58"/>
      <c r="P912" s="58"/>
      <c r="Q912" s="58"/>
      <c r="R912" s="58"/>
      <c r="S912" s="58"/>
      <c r="T912" s="58"/>
      <c r="U912" s="58"/>
      <c r="V912" s="58"/>
      <c r="W912" s="58"/>
      <c r="X912" s="58"/>
      <c r="Y912" s="58"/>
      <c r="Z912" s="58"/>
      <c r="AA912" s="58"/>
      <c r="AB912" s="58"/>
      <c r="AC912" s="58"/>
      <c r="AD912" s="58"/>
      <c r="AE912" s="58"/>
      <c r="AF912" s="58"/>
      <c r="AG912" s="58"/>
    </row>
    <row r="913" spans="1:33" ht="15.75" customHeight="1" x14ac:dyDescent="0.2">
      <c r="A913" s="23"/>
      <c r="B913" s="23"/>
      <c r="C913" s="23"/>
      <c r="D913" s="58"/>
      <c r="E913" s="58"/>
      <c r="F913" s="58"/>
      <c r="G913" s="21"/>
      <c r="H913" s="21"/>
      <c r="I913" s="21"/>
      <c r="J913" s="18"/>
      <c r="K913" s="18"/>
      <c r="L913" s="18"/>
      <c r="M913" s="67"/>
      <c r="N913" s="58"/>
      <c r="O913" s="58"/>
      <c r="P913" s="58"/>
      <c r="Q913" s="58"/>
      <c r="R913" s="58"/>
      <c r="S913" s="58"/>
      <c r="T913" s="58"/>
      <c r="U913" s="58"/>
      <c r="V913" s="58"/>
      <c r="W913" s="58"/>
      <c r="X913" s="58"/>
      <c r="Y913" s="58"/>
      <c r="Z913" s="58"/>
      <c r="AA913" s="58"/>
      <c r="AB913" s="58"/>
      <c r="AC913" s="58"/>
      <c r="AD913" s="58"/>
      <c r="AE913" s="58"/>
      <c r="AF913" s="58"/>
      <c r="AG913" s="58"/>
    </row>
    <row r="914" spans="1:33" ht="15.75" customHeight="1" x14ac:dyDescent="0.2">
      <c r="A914" s="23"/>
      <c r="B914" s="23"/>
      <c r="C914" s="23"/>
      <c r="D914" s="58"/>
      <c r="E914" s="58"/>
      <c r="F914" s="58"/>
      <c r="G914" s="21"/>
      <c r="H914" s="21"/>
      <c r="I914" s="21"/>
      <c r="J914" s="18"/>
      <c r="K914" s="18"/>
      <c r="L914" s="18"/>
      <c r="M914" s="67"/>
      <c r="N914" s="58"/>
      <c r="O914" s="58"/>
      <c r="P914" s="58"/>
      <c r="Q914" s="58"/>
      <c r="R914" s="58"/>
      <c r="S914" s="58"/>
      <c r="T914" s="58"/>
      <c r="U914" s="58"/>
      <c r="V914" s="58"/>
      <c r="W914" s="58"/>
      <c r="X914" s="58"/>
      <c r="Y914" s="58"/>
      <c r="Z914" s="58"/>
      <c r="AA914" s="58"/>
      <c r="AB914" s="58"/>
      <c r="AC914" s="58"/>
      <c r="AD914" s="58"/>
      <c r="AE914" s="58"/>
      <c r="AF914" s="58"/>
      <c r="AG914" s="58"/>
    </row>
    <row r="915" spans="1:33" ht="15.75" customHeight="1" x14ac:dyDescent="0.2">
      <c r="A915" s="23"/>
      <c r="B915" s="23"/>
      <c r="C915" s="23"/>
      <c r="D915" s="58"/>
      <c r="E915" s="58"/>
      <c r="F915" s="58"/>
      <c r="G915" s="21"/>
      <c r="H915" s="21"/>
      <c r="I915" s="21"/>
      <c r="J915" s="18"/>
      <c r="K915" s="18"/>
      <c r="L915" s="18"/>
      <c r="M915" s="67"/>
      <c r="N915" s="58"/>
      <c r="O915" s="58"/>
      <c r="P915" s="58"/>
      <c r="Q915" s="58"/>
      <c r="R915" s="58"/>
      <c r="S915" s="58"/>
      <c r="T915" s="58"/>
      <c r="U915" s="58"/>
      <c r="V915" s="58"/>
      <c r="W915" s="58"/>
      <c r="X915" s="58"/>
      <c r="Y915" s="58"/>
      <c r="Z915" s="58"/>
      <c r="AA915" s="58"/>
      <c r="AB915" s="58"/>
      <c r="AC915" s="58"/>
      <c r="AD915" s="58"/>
      <c r="AE915" s="58"/>
      <c r="AF915" s="58"/>
      <c r="AG915" s="58"/>
    </row>
    <row r="916" spans="1:33" ht="15.75" customHeight="1" x14ac:dyDescent="0.2">
      <c r="A916" s="23"/>
      <c r="B916" s="23"/>
      <c r="C916" s="23"/>
      <c r="D916" s="58"/>
      <c r="E916" s="58"/>
      <c r="F916" s="58"/>
      <c r="G916" s="21"/>
      <c r="H916" s="21"/>
      <c r="I916" s="21"/>
      <c r="J916" s="18"/>
      <c r="K916" s="18"/>
      <c r="L916" s="18"/>
      <c r="M916" s="67"/>
      <c r="N916" s="58"/>
      <c r="O916" s="58"/>
      <c r="P916" s="58"/>
      <c r="Q916" s="58"/>
      <c r="R916" s="58"/>
      <c r="S916" s="58"/>
      <c r="T916" s="58"/>
      <c r="U916" s="58"/>
      <c r="V916" s="58"/>
      <c r="W916" s="58"/>
      <c r="X916" s="58"/>
      <c r="Y916" s="58"/>
      <c r="Z916" s="58"/>
      <c r="AA916" s="58"/>
      <c r="AB916" s="58"/>
      <c r="AC916" s="58"/>
      <c r="AD916" s="58"/>
      <c r="AE916" s="58"/>
      <c r="AF916" s="58"/>
      <c r="AG916" s="58"/>
    </row>
    <row r="917" spans="1:33" ht="15.75" customHeight="1" x14ac:dyDescent="0.2">
      <c r="A917" s="23"/>
      <c r="B917" s="23"/>
      <c r="C917" s="23"/>
      <c r="D917" s="58"/>
      <c r="E917" s="58"/>
      <c r="F917" s="58"/>
      <c r="G917" s="21"/>
      <c r="H917" s="21"/>
      <c r="I917" s="21"/>
      <c r="J917" s="18"/>
      <c r="K917" s="18"/>
      <c r="L917" s="18"/>
      <c r="M917" s="67"/>
      <c r="N917" s="58"/>
      <c r="O917" s="58"/>
      <c r="P917" s="58"/>
      <c r="Q917" s="58"/>
      <c r="R917" s="58"/>
      <c r="S917" s="58"/>
      <c r="T917" s="58"/>
      <c r="U917" s="58"/>
      <c r="V917" s="58"/>
      <c r="W917" s="58"/>
      <c r="X917" s="58"/>
      <c r="Y917" s="58"/>
      <c r="Z917" s="58"/>
      <c r="AA917" s="58"/>
      <c r="AB917" s="58"/>
      <c r="AC917" s="58"/>
      <c r="AD917" s="58"/>
      <c r="AE917" s="58"/>
      <c r="AF917" s="58"/>
      <c r="AG917" s="58"/>
    </row>
    <row r="918" spans="1:33" ht="15.75" customHeight="1" x14ac:dyDescent="0.2">
      <c r="A918" s="23"/>
      <c r="B918" s="23"/>
      <c r="C918" s="23"/>
      <c r="D918" s="58"/>
      <c r="E918" s="58"/>
      <c r="F918" s="58"/>
      <c r="G918" s="21"/>
      <c r="H918" s="21"/>
      <c r="I918" s="21"/>
      <c r="J918" s="18"/>
      <c r="K918" s="18"/>
      <c r="L918" s="18"/>
      <c r="M918" s="67"/>
      <c r="N918" s="58"/>
      <c r="O918" s="58"/>
      <c r="P918" s="58"/>
      <c r="Q918" s="58"/>
      <c r="R918" s="58"/>
      <c r="S918" s="58"/>
      <c r="T918" s="58"/>
      <c r="U918" s="58"/>
      <c r="V918" s="58"/>
      <c r="W918" s="58"/>
      <c r="X918" s="58"/>
      <c r="Y918" s="58"/>
      <c r="Z918" s="58"/>
      <c r="AA918" s="58"/>
      <c r="AB918" s="58"/>
      <c r="AC918" s="58"/>
      <c r="AD918" s="58"/>
      <c r="AE918" s="58"/>
      <c r="AF918" s="58"/>
      <c r="AG918" s="58"/>
    </row>
    <row r="919" spans="1:33" ht="15.75" customHeight="1" x14ac:dyDescent="0.2">
      <c r="A919" s="23"/>
      <c r="B919" s="23"/>
      <c r="C919" s="23"/>
      <c r="D919" s="58"/>
      <c r="E919" s="58"/>
      <c r="F919" s="58"/>
      <c r="G919" s="21"/>
      <c r="H919" s="21"/>
      <c r="I919" s="21"/>
      <c r="J919" s="18"/>
      <c r="K919" s="18"/>
      <c r="L919" s="18"/>
      <c r="M919" s="67"/>
      <c r="N919" s="58"/>
      <c r="O919" s="58"/>
      <c r="P919" s="58"/>
      <c r="Q919" s="58"/>
      <c r="R919" s="58"/>
      <c r="S919" s="58"/>
      <c r="T919" s="58"/>
      <c r="U919" s="58"/>
      <c r="V919" s="58"/>
      <c r="W919" s="58"/>
      <c r="X919" s="58"/>
      <c r="Y919" s="58"/>
      <c r="Z919" s="58"/>
      <c r="AA919" s="58"/>
      <c r="AB919" s="58"/>
      <c r="AC919" s="58"/>
      <c r="AD919" s="58"/>
      <c r="AE919" s="58"/>
      <c r="AF919" s="58"/>
      <c r="AG919" s="58"/>
    </row>
    <row r="920" spans="1:33" ht="15.75" customHeight="1" x14ac:dyDescent="0.2">
      <c r="A920" s="23"/>
      <c r="B920" s="23"/>
      <c r="C920" s="23"/>
      <c r="D920" s="58"/>
      <c r="E920" s="58"/>
      <c r="F920" s="58"/>
      <c r="G920" s="21"/>
      <c r="H920" s="21"/>
      <c r="I920" s="21"/>
      <c r="J920" s="18"/>
      <c r="K920" s="18"/>
      <c r="L920" s="18"/>
      <c r="M920" s="67"/>
      <c r="N920" s="58"/>
      <c r="O920" s="58"/>
      <c r="P920" s="58"/>
      <c r="Q920" s="58"/>
      <c r="R920" s="58"/>
      <c r="S920" s="58"/>
      <c r="T920" s="58"/>
      <c r="U920" s="58"/>
      <c r="V920" s="58"/>
      <c r="W920" s="58"/>
      <c r="X920" s="58"/>
      <c r="Y920" s="58"/>
      <c r="Z920" s="58"/>
      <c r="AA920" s="58"/>
      <c r="AB920" s="58"/>
      <c r="AC920" s="58"/>
      <c r="AD920" s="58"/>
      <c r="AE920" s="58"/>
      <c r="AF920" s="58"/>
      <c r="AG920" s="58"/>
    </row>
    <row r="921" spans="1:33" ht="15.75" customHeight="1" x14ac:dyDescent="0.2">
      <c r="A921" s="23"/>
      <c r="B921" s="23"/>
      <c r="C921" s="23"/>
      <c r="D921" s="58"/>
      <c r="E921" s="58"/>
      <c r="F921" s="58"/>
      <c r="G921" s="21"/>
      <c r="H921" s="21"/>
      <c r="I921" s="21"/>
      <c r="J921" s="18"/>
      <c r="K921" s="18"/>
      <c r="L921" s="18"/>
      <c r="M921" s="67"/>
      <c r="N921" s="58"/>
      <c r="O921" s="58"/>
      <c r="P921" s="58"/>
      <c r="Q921" s="58"/>
      <c r="R921" s="58"/>
      <c r="S921" s="58"/>
      <c r="T921" s="58"/>
      <c r="U921" s="58"/>
      <c r="V921" s="58"/>
      <c r="W921" s="58"/>
      <c r="X921" s="58"/>
      <c r="Y921" s="58"/>
      <c r="Z921" s="58"/>
      <c r="AA921" s="58"/>
      <c r="AB921" s="58"/>
      <c r="AC921" s="58"/>
      <c r="AD921" s="58"/>
      <c r="AE921" s="58"/>
      <c r="AF921" s="58"/>
      <c r="AG921" s="58"/>
    </row>
    <row r="922" spans="1:33" ht="15.75" customHeight="1" x14ac:dyDescent="0.2">
      <c r="A922" s="23"/>
      <c r="B922" s="23"/>
      <c r="C922" s="23"/>
      <c r="D922" s="58"/>
      <c r="E922" s="58"/>
      <c r="F922" s="58"/>
      <c r="G922" s="21"/>
      <c r="H922" s="21"/>
      <c r="I922" s="21"/>
      <c r="J922" s="18"/>
      <c r="K922" s="18"/>
      <c r="L922" s="18"/>
      <c r="M922" s="67"/>
      <c r="N922" s="58"/>
      <c r="O922" s="58"/>
      <c r="P922" s="58"/>
      <c r="Q922" s="58"/>
      <c r="R922" s="58"/>
      <c r="S922" s="58"/>
      <c r="T922" s="58"/>
      <c r="U922" s="58"/>
      <c r="V922" s="58"/>
      <c r="W922" s="58"/>
      <c r="X922" s="58"/>
      <c r="Y922" s="58"/>
      <c r="Z922" s="58"/>
      <c r="AA922" s="58"/>
      <c r="AB922" s="58"/>
      <c r="AC922" s="58"/>
      <c r="AD922" s="58"/>
      <c r="AE922" s="58"/>
      <c r="AF922" s="58"/>
      <c r="AG922" s="58"/>
    </row>
    <row r="923" spans="1:33" ht="15.75" customHeight="1" x14ac:dyDescent="0.2">
      <c r="A923" s="23"/>
      <c r="B923" s="23"/>
      <c r="C923" s="23"/>
      <c r="D923" s="58"/>
      <c r="E923" s="58"/>
      <c r="F923" s="58"/>
      <c r="G923" s="21"/>
      <c r="H923" s="21"/>
      <c r="I923" s="21"/>
      <c r="J923" s="18"/>
      <c r="K923" s="18"/>
      <c r="L923" s="18"/>
      <c r="M923" s="67"/>
      <c r="N923" s="58"/>
      <c r="O923" s="58"/>
      <c r="P923" s="58"/>
      <c r="Q923" s="58"/>
      <c r="R923" s="58"/>
      <c r="S923" s="58"/>
      <c r="T923" s="58"/>
      <c r="U923" s="58"/>
      <c r="V923" s="58"/>
      <c r="W923" s="58"/>
      <c r="X923" s="58"/>
      <c r="Y923" s="58"/>
      <c r="Z923" s="58"/>
      <c r="AA923" s="58"/>
      <c r="AB923" s="58"/>
      <c r="AC923" s="58"/>
      <c r="AD923" s="58"/>
      <c r="AE923" s="58"/>
      <c r="AF923" s="58"/>
      <c r="AG923" s="58"/>
    </row>
    <row r="924" spans="1:33" ht="15.75" customHeight="1" x14ac:dyDescent="0.2">
      <c r="A924" s="23"/>
      <c r="B924" s="23"/>
      <c r="C924" s="23"/>
      <c r="D924" s="58"/>
      <c r="E924" s="58"/>
      <c r="F924" s="58"/>
      <c r="G924" s="21"/>
      <c r="H924" s="21"/>
      <c r="I924" s="21"/>
      <c r="J924" s="18"/>
      <c r="K924" s="18"/>
      <c r="L924" s="18"/>
      <c r="M924" s="67"/>
      <c r="N924" s="58"/>
      <c r="O924" s="58"/>
      <c r="P924" s="58"/>
      <c r="Q924" s="58"/>
      <c r="R924" s="58"/>
      <c r="S924" s="58"/>
      <c r="T924" s="58"/>
      <c r="U924" s="58"/>
      <c r="V924" s="58"/>
      <c r="W924" s="58"/>
      <c r="X924" s="58"/>
      <c r="Y924" s="58"/>
      <c r="Z924" s="58"/>
      <c r="AA924" s="58"/>
      <c r="AB924" s="58"/>
      <c r="AC924" s="58"/>
      <c r="AD924" s="58"/>
      <c r="AE924" s="58"/>
      <c r="AF924" s="58"/>
      <c r="AG924" s="58"/>
    </row>
    <row r="925" spans="1:33" ht="15.75" customHeight="1" x14ac:dyDescent="0.2">
      <c r="A925" s="23"/>
      <c r="B925" s="23"/>
      <c r="C925" s="23"/>
      <c r="D925" s="58"/>
      <c r="E925" s="58"/>
      <c r="F925" s="58"/>
      <c r="G925" s="21"/>
      <c r="H925" s="21"/>
      <c r="I925" s="21"/>
      <c r="J925" s="18"/>
      <c r="K925" s="18"/>
      <c r="L925" s="18"/>
      <c r="M925" s="67"/>
      <c r="N925" s="58"/>
      <c r="O925" s="58"/>
      <c r="P925" s="58"/>
      <c r="Q925" s="58"/>
      <c r="R925" s="58"/>
      <c r="S925" s="58"/>
      <c r="T925" s="58"/>
      <c r="U925" s="58"/>
      <c r="V925" s="58"/>
      <c r="W925" s="58"/>
      <c r="X925" s="58"/>
      <c r="Y925" s="58"/>
      <c r="Z925" s="58"/>
      <c r="AA925" s="58"/>
      <c r="AB925" s="58"/>
      <c r="AC925" s="58"/>
      <c r="AD925" s="58"/>
      <c r="AE925" s="58"/>
      <c r="AF925" s="58"/>
      <c r="AG925" s="58"/>
    </row>
    <row r="926" spans="1:33" ht="15.75" customHeight="1" x14ac:dyDescent="0.2">
      <c r="A926" s="23"/>
      <c r="B926" s="23"/>
      <c r="C926" s="23"/>
      <c r="D926" s="58"/>
      <c r="E926" s="58"/>
      <c r="F926" s="58"/>
      <c r="G926" s="21"/>
      <c r="H926" s="21"/>
      <c r="I926" s="21"/>
      <c r="J926" s="18"/>
      <c r="K926" s="18"/>
      <c r="L926" s="18"/>
      <c r="M926" s="67"/>
      <c r="N926" s="58"/>
      <c r="O926" s="58"/>
      <c r="P926" s="58"/>
      <c r="Q926" s="58"/>
      <c r="R926" s="58"/>
      <c r="S926" s="58"/>
      <c r="T926" s="58"/>
      <c r="U926" s="58"/>
      <c r="V926" s="58"/>
      <c r="W926" s="58"/>
      <c r="X926" s="58"/>
      <c r="Y926" s="58"/>
      <c r="Z926" s="58"/>
      <c r="AA926" s="58"/>
      <c r="AB926" s="58"/>
      <c r="AC926" s="58"/>
      <c r="AD926" s="58"/>
      <c r="AE926" s="58"/>
      <c r="AF926" s="58"/>
      <c r="AG926" s="58"/>
    </row>
    <row r="927" spans="1:33" ht="15.75" customHeight="1" x14ac:dyDescent="0.2">
      <c r="A927" s="23"/>
      <c r="B927" s="23"/>
      <c r="C927" s="23"/>
      <c r="D927" s="58"/>
      <c r="E927" s="58"/>
      <c r="F927" s="58"/>
      <c r="G927" s="21"/>
      <c r="H927" s="21"/>
      <c r="I927" s="21"/>
      <c r="J927" s="18"/>
      <c r="K927" s="18"/>
      <c r="L927" s="18"/>
      <c r="M927" s="67"/>
      <c r="N927" s="58"/>
      <c r="O927" s="58"/>
      <c r="P927" s="58"/>
      <c r="Q927" s="58"/>
      <c r="R927" s="58"/>
      <c r="S927" s="58"/>
      <c r="T927" s="58"/>
      <c r="U927" s="58"/>
      <c r="V927" s="58"/>
      <c r="W927" s="58"/>
      <c r="X927" s="58"/>
      <c r="Y927" s="58"/>
      <c r="Z927" s="58"/>
      <c r="AA927" s="58"/>
      <c r="AB927" s="58"/>
      <c r="AC927" s="58"/>
      <c r="AD927" s="58"/>
      <c r="AE927" s="58"/>
      <c r="AF927" s="58"/>
      <c r="AG927" s="58"/>
    </row>
    <row r="928" spans="1:33" ht="15.75" customHeight="1" x14ac:dyDescent="0.2">
      <c r="A928" s="23"/>
      <c r="B928" s="23"/>
      <c r="C928" s="23"/>
      <c r="D928" s="58"/>
      <c r="E928" s="58"/>
      <c r="F928" s="58"/>
      <c r="G928" s="21"/>
      <c r="H928" s="21"/>
      <c r="I928" s="21"/>
      <c r="J928" s="18"/>
      <c r="K928" s="18"/>
      <c r="L928" s="18"/>
      <c r="M928" s="67"/>
      <c r="N928" s="58"/>
      <c r="O928" s="58"/>
      <c r="P928" s="58"/>
      <c r="Q928" s="58"/>
      <c r="R928" s="58"/>
      <c r="S928" s="58"/>
      <c r="T928" s="58"/>
      <c r="U928" s="58"/>
      <c r="V928" s="58"/>
      <c r="W928" s="58"/>
      <c r="X928" s="58"/>
      <c r="Y928" s="58"/>
      <c r="Z928" s="58"/>
      <c r="AA928" s="58"/>
      <c r="AB928" s="58"/>
      <c r="AC928" s="58"/>
      <c r="AD928" s="58"/>
      <c r="AE928" s="58"/>
      <c r="AF928" s="58"/>
      <c r="AG928" s="58"/>
    </row>
    <row r="929" spans="1:33" ht="15.75" customHeight="1" x14ac:dyDescent="0.2">
      <c r="A929" s="23"/>
      <c r="B929" s="23"/>
      <c r="C929" s="23"/>
      <c r="D929" s="58"/>
      <c r="E929" s="58"/>
      <c r="F929" s="58"/>
      <c r="G929" s="21"/>
      <c r="H929" s="21"/>
      <c r="I929" s="21"/>
      <c r="J929" s="18"/>
      <c r="K929" s="18"/>
      <c r="L929" s="18"/>
      <c r="M929" s="67"/>
      <c r="N929" s="58"/>
      <c r="O929" s="58"/>
      <c r="P929" s="58"/>
      <c r="Q929" s="58"/>
      <c r="R929" s="58"/>
      <c r="S929" s="58"/>
      <c r="T929" s="58"/>
      <c r="U929" s="58"/>
      <c r="V929" s="58"/>
      <c r="W929" s="58"/>
      <c r="X929" s="58"/>
      <c r="Y929" s="58"/>
      <c r="Z929" s="58"/>
      <c r="AA929" s="58"/>
      <c r="AB929" s="58"/>
      <c r="AC929" s="58"/>
      <c r="AD929" s="58"/>
      <c r="AE929" s="58"/>
      <c r="AF929" s="58"/>
      <c r="AG929" s="58"/>
    </row>
    <row r="930" spans="1:33" ht="15.75" customHeight="1" x14ac:dyDescent="0.2">
      <c r="A930" s="23"/>
      <c r="B930" s="23"/>
      <c r="C930" s="23"/>
      <c r="D930" s="58"/>
      <c r="E930" s="58"/>
      <c r="F930" s="58"/>
      <c r="G930" s="21"/>
      <c r="H930" s="21"/>
      <c r="I930" s="21"/>
      <c r="J930" s="18"/>
      <c r="K930" s="18"/>
      <c r="L930" s="18"/>
      <c r="M930" s="67"/>
      <c r="N930" s="58"/>
      <c r="O930" s="58"/>
      <c r="P930" s="58"/>
      <c r="Q930" s="58"/>
      <c r="R930" s="58"/>
      <c r="S930" s="58"/>
      <c r="T930" s="58"/>
      <c r="U930" s="58"/>
      <c r="V930" s="58"/>
      <c r="W930" s="58"/>
      <c r="X930" s="58"/>
      <c r="Y930" s="58"/>
      <c r="Z930" s="58"/>
      <c r="AA930" s="58"/>
      <c r="AB930" s="58"/>
      <c r="AC930" s="58"/>
      <c r="AD930" s="58"/>
      <c r="AE930" s="58"/>
      <c r="AF930" s="58"/>
      <c r="AG930" s="58"/>
    </row>
    <row r="931" spans="1:33" ht="15.75" customHeight="1" x14ac:dyDescent="0.2">
      <c r="A931" s="23"/>
      <c r="B931" s="23"/>
      <c r="C931" s="23"/>
      <c r="D931" s="58"/>
      <c r="E931" s="58"/>
      <c r="F931" s="58"/>
      <c r="G931" s="21"/>
      <c r="H931" s="21"/>
      <c r="I931" s="21"/>
      <c r="J931" s="18"/>
      <c r="K931" s="18"/>
      <c r="L931" s="18"/>
      <c r="M931" s="67"/>
      <c r="N931" s="58"/>
      <c r="O931" s="58"/>
      <c r="P931" s="58"/>
      <c r="Q931" s="58"/>
      <c r="R931" s="58"/>
      <c r="S931" s="58"/>
      <c r="T931" s="58"/>
      <c r="U931" s="58"/>
      <c r="V931" s="58"/>
      <c r="W931" s="58"/>
      <c r="X931" s="58"/>
      <c r="Y931" s="58"/>
      <c r="Z931" s="58"/>
      <c r="AA931" s="58"/>
      <c r="AB931" s="58"/>
      <c r="AC931" s="58"/>
      <c r="AD931" s="58"/>
      <c r="AE931" s="58"/>
      <c r="AF931" s="58"/>
      <c r="AG931" s="58"/>
    </row>
    <row r="932" spans="1:33" ht="15.75" customHeight="1" x14ac:dyDescent="0.2">
      <c r="A932" s="23"/>
      <c r="B932" s="23"/>
      <c r="C932" s="23"/>
      <c r="D932" s="58"/>
      <c r="E932" s="58"/>
      <c r="F932" s="58"/>
      <c r="G932" s="21"/>
      <c r="H932" s="21"/>
      <c r="I932" s="21"/>
      <c r="J932" s="18"/>
      <c r="K932" s="18"/>
      <c r="L932" s="18"/>
      <c r="M932" s="67"/>
      <c r="N932" s="58"/>
      <c r="O932" s="58"/>
      <c r="P932" s="58"/>
      <c r="Q932" s="58"/>
      <c r="R932" s="58"/>
      <c r="S932" s="58"/>
      <c r="T932" s="58"/>
      <c r="U932" s="58"/>
      <c r="V932" s="58"/>
      <c r="W932" s="58"/>
      <c r="X932" s="58"/>
      <c r="Y932" s="58"/>
      <c r="Z932" s="58"/>
      <c r="AA932" s="58"/>
      <c r="AB932" s="58"/>
      <c r="AC932" s="58"/>
      <c r="AD932" s="58"/>
      <c r="AE932" s="58"/>
      <c r="AF932" s="58"/>
      <c r="AG932" s="58"/>
    </row>
    <row r="933" spans="1:33" ht="15.75" customHeight="1" x14ac:dyDescent="0.2">
      <c r="A933" s="23"/>
      <c r="B933" s="23"/>
      <c r="C933" s="23"/>
      <c r="D933" s="58"/>
      <c r="E933" s="58"/>
      <c r="F933" s="58"/>
      <c r="G933" s="21"/>
      <c r="H933" s="21"/>
      <c r="I933" s="21"/>
      <c r="J933" s="18"/>
      <c r="K933" s="18"/>
      <c r="L933" s="18"/>
      <c r="M933" s="67"/>
      <c r="N933" s="58"/>
      <c r="O933" s="58"/>
      <c r="P933" s="58"/>
      <c r="Q933" s="58"/>
      <c r="R933" s="58"/>
      <c r="S933" s="58"/>
      <c r="T933" s="58"/>
      <c r="U933" s="58"/>
      <c r="V933" s="58"/>
      <c r="W933" s="58"/>
      <c r="X933" s="58"/>
      <c r="Y933" s="58"/>
      <c r="Z933" s="58"/>
      <c r="AA933" s="58"/>
      <c r="AB933" s="58"/>
      <c r="AC933" s="58"/>
      <c r="AD933" s="58"/>
      <c r="AE933" s="58"/>
      <c r="AF933" s="58"/>
      <c r="AG933" s="58"/>
    </row>
    <row r="934" spans="1:33" ht="15.75" customHeight="1" x14ac:dyDescent="0.2">
      <c r="A934" s="23"/>
      <c r="B934" s="23"/>
      <c r="C934" s="23"/>
      <c r="D934" s="58"/>
      <c r="E934" s="58"/>
      <c r="F934" s="58"/>
      <c r="G934" s="21"/>
      <c r="H934" s="21"/>
      <c r="I934" s="21"/>
      <c r="J934" s="18"/>
      <c r="K934" s="18"/>
      <c r="L934" s="18"/>
      <c r="M934" s="67"/>
      <c r="N934" s="58"/>
      <c r="O934" s="58"/>
      <c r="P934" s="58"/>
      <c r="Q934" s="58"/>
      <c r="R934" s="58"/>
      <c r="S934" s="58"/>
      <c r="T934" s="58"/>
      <c r="U934" s="58"/>
      <c r="V934" s="58"/>
      <c r="W934" s="58"/>
      <c r="X934" s="58"/>
      <c r="Y934" s="58"/>
      <c r="Z934" s="58"/>
      <c r="AA934" s="58"/>
      <c r="AB934" s="58"/>
      <c r="AC934" s="58"/>
      <c r="AD934" s="58"/>
      <c r="AE934" s="58"/>
      <c r="AF934" s="58"/>
      <c r="AG934" s="58"/>
    </row>
    <row r="935" spans="1:33" ht="15.75" customHeight="1" x14ac:dyDescent="0.2">
      <c r="A935" s="23"/>
      <c r="B935" s="23"/>
      <c r="C935" s="23"/>
      <c r="D935" s="58"/>
      <c r="E935" s="58"/>
      <c r="F935" s="58"/>
      <c r="G935" s="21"/>
      <c r="H935" s="21"/>
      <c r="I935" s="21"/>
      <c r="J935" s="18"/>
      <c r="K935" s="18"/>
      <c r="L935" s="18"/>
      <c r="M935" s="67"/>
      <c r="N935" s="58"/>
      <c r="O935" s="58"/>
      <c r="P935" s="58"/>
      <c r="Q935" s="58"/>
      <c r="R935" s="58"/>
      <c r="S935" s="58"/>
      <c r="T935" s="58"/>
      <c r="U935" s="58"/>
      <c r="V935" s="58"/>
      <c r="W935" s="58"/>
      <c r="X935" s="58"/>
      <c r="Y935" s="58"/>
      <c r="Z935" s="58"/>
      <c r="AA935" s="58"/>
      <c r="AB935" s="58"/>
      <c r="AC935" s="58"/>
      <c r="AD935" s="58"/>
      <c r="AE935" s="58"/>
      <c r="AF935" s="58"/>
      <c r="AG935" s="58"/>
    </row>
    <row r="936" spans="1:33" ht="15.75" customHeight="1" x14ac:dyDescent="0.2">
      <c r="A936" s="23"/>
      <c r="B936" s="23"/>
      <c r="C936" s="23"/>
      <c r="D936" s="58"/>
      <c r="E936" s="58"/>
      <c r="F936" s="58"/>
      <c r="G936" s="21"/>
      <c r="H936" s="21"/>
      <c r="I936" s="21"/>
      <c r="J936" s="18"/>
      <c r="K936" s="18"/>
      <c r="L936" s="18"/>
      <c r="M936" s="67"/>
      <c r="N936" s="58"/>
      <c r="O936" s="58"/>
      <c r="P936" s="58"/>
      <c r="Q936" s="58"/>
      <c r="R936" s="58"/>
      <c r="S936" s="58"/>
      <c r="T936" s="58"/>
      <c r="U936" s="58"/>
      <c r="V936" s="58"/>
      <c r="W936" s="58"/>
      <c r="X936" s="58"/>
      <c r="Y936" s="58"/>
      <c r="Z936" s="58"/>
      <c r="AA936" s="58"/>
      <c r="AB936" s="58"/>
      <c r="AC936" s="58"/>
      <c r="AD936" s="58"/>
      <c r="AE936" s="58"/>
      <c r="AF936" s="58"/>
      <c r="AG936" s="58"/>
    </row>
    <row r="937" spans="1:33" ht="15.75" customHeight="1" x14ac:dyDescent="0.2">
      <c r="A937" s="23"/>
      <c r="B937" s="23"/>
      <c r="C937" s="23"/>
      <c r="D937" s="58"/>
      <c r="E937" s="58"/>
      <c r="F937" s="58"/>
      <c r="G937" s="21"/>
      <c r="H937" s="21"/>
      <c r="I937" s="21"/>
      <c r="J937" s="18"/>
      <c r="K937" s="18"/>
      <c r="L937" s="18"/>
      <c r="M937" s="67"/>
      <c r="N937" s="58"/>
      <c r="O937" s="58"/>
      <c r="P937" s="58"/>
      <c r="Q937" s="58"/>
      <c r="R937" s="58"/>
      <c r="S937" s="58"/>
      <c r="T937" s="58"/>
      <c r="U937" s="58"/>
      <c r="V937" s="58"/>
      <c r="W937" s="58"/>
      <c r="X937" s="58"/>
      <c r="Y937" s="58"/>
      <c r="Z937" s="58"/>
      <c r="AA937" s="58"/>
      <c r="AB937" s="58"/>
      <c r="AC937" s="58"/>
      <c r="AD937" s="58"/>
      <c r="AE937" s="58"/>
      <c r="AF937" s="58"/>
      <c r="AG937" s="58"/>
    </row>
    <row r="938" spans="1:33" ht="15.75" customHeight="1" x14ac:dyDescent="0.2">
      <c r="A938" s="23"/>
      <c r="B938" s="23"/>
      <c r="C938" s="23"/>
      <c r="D938" s="58"/>
      <c r="E938" s="58"/>
      <c r="F938" s="58"/>
      <c r="G938" s="21"/>
      <c r="H938" s="21"/>
      <c r="I938" s="21"/>
      <c r="J938" s="18"/>
      <c r="K938" s="18"/>
      <c r="L938" s="18"/>
      <c r="M938" s="67"/>
      <c r="N938" s="58"/>
      <c r="O938" s="58"/>
      <c r="P938" s="58"/>
      <c r="Q938" s="58"/>
      <c r="R938" s="58"/>
      <c r="S938" s="58"/>
      <c r="T938" s="58"/>
      <c r="U938" s="58"/>
      <c r="V938" s="58"/>
      <c r="W938" s="58"/>
      <c r="X938" s="58"/>
      <c r="Y938" s="58"/>
      <c r="Z938" s="58"/>
      <c r="AA938" s="58"/>
      <c r="AB938" s="58"/>
      <c r="AC938" s="58"/>
      <c r="AD938" s="58"/>
      <c r="AE938" s="58"/>
      <c r="AF938" s="58"/>
      <c r="AG938" s="58"/>
    </row>
    <row r="939" spans="1:33" ht="15.75" customHeight="1" x14ac:dyDescent="0.2">
      <c r="A939" s="23"/>
      <c r="B939" s="23"/>
      <c r="C939" s="23"/>
      <c r="D939" s="58"/>
      <c r="E939" s="58"/>
      <c r="F939" s="58"/>
      <c r="G939" s="21"/>
      <c r="H939" s="21"/>
      <c r="I939" s="21"/>
      <c r="J939" s="18"/>
      <c r="K939" s="18"/>
      <c r="L939" s="18"/>
      <c r="M939" s="67"/>
      <c r="N939" s="58"/>
      <c r="O939" s="58"/>
      <c r="P939" s="58"/>
      <c r="Q939" s="58"/>
      <c r="R939" s="58"/>
      <c r="S939" s="58"/>
      <c r="T939" s="58"/>
      <c r="U939" s="58"/>
      <c r="V939" s="58"/>
      <c r="W939" s="58"/>
      <c r="X939" s="58"/>
      <c r="Y939" s="58"/>
      <c r="Z939" s="58"/>
      <c r="AA939" s="58"/>
      <c r="AB939" s="58"/>
      <c r="AC939" s="58"/>
      <c r="AD939" s="58"/>
      <c r="AE939" s="58"/>
      <c r="AF939" s="58"/>
      <c r="AG939" s="58"/>
    </row>
    <row r="940" spans="1:33" ht="15.75" customHeight="1" x14ac:dyDescent="0.2">
      <c r="A940" s="23"/>
      <c r="B940" s="23"/>
      <c r="C940" s="23"/>
      <c r="D940" s="58"/>
      <c r="E940" s="58"/>
      <c r="F940" s="58"/>
      <c r="G940" s="21"/>
      <c r="H940" s="21"/>
      <c r="I940" s="21"/>
      <c r="J940" s="18"/>
      <c r="K940" s="18"/>
      <c r="L940" s="18"/>
      <c r="M940" s="67"/>
      <c r="N940" s="58"/>
      <c r="O940" s="58"/>
      <c r="P940" s="58"/>
      <c r="Q940" s="58"/>
      <c r="R940" s="58"/>
      <c r="S940" s="58"/>
      <c r="T940" s="58"/>
      <c r="U940" s="58"/>
      <c r="V940" s="58"/>
      <c r="W940" s="58"/>
      <c r="X940" s="58"/>
      <c r="Y940" s="58"/>
      <c r="Z940" s="58"/>
      <c r="AA940" s="58"/>
      <c r="AB940" s="58"/>
      <c r="AC940" s="58"/>
      <c r="AD940" s="58"/>
      <c r="AE940" s="58"/>
      <c r="AF940" s="58"/>
      <c r="AG940" s="58"/>
    </row>
    <row r="941" spans="1:33" ht="15.75" customHeight="1" x14ac:dyDescent="0.2">
      <c r="A941" s="23"/>
      <c r="B941" s="23"/>
      <c r="C941" s="23"/>
      <c r="D941" s="58"/>
      <c r="E941" s="58"/>
      <c r="F941" s="58"/>
      <c r="G941" s="21"/>
      <c r="H941" s="21"/>
      <c r="I941" s="21"/>
      <c r="J941" s="18"/>
      <c r="K941" s="18"/>
      <c r="L941" s="18"/>
      <c r="M941" s="67"/>
      <c r="N941" s="58"/>
      <c r="O941" s="58"/>
      <c r="P941" s="58"/>
      <c r="Q941" s="58"/>
      <c r="R941" s="58"/>
      <c r="S941" s="58"/>
      <c r="T941" s="58"/>
      <c r="U941" s="58"/>
      <c r="V941" s="58"/>
      <c r="W941" s="58"/>
      <c r="X941" s="58"/>
      <c r="Y941" s="58"/>
      <c r="Z941" s="58"/>
      <c r="AA941" s="58"/>
      <c r="AB941" s="58"/>
      <c r="AC941" s="58"/>
      <c r="AD941" s="58"/>
      <c r="AE941" s="58"/>
      <c r="AF941" s="58"/>
      <c r="AG941" s="58"/>
    </row>
    <row r="942" spans="1:33" ht="15.75" customHeight="1" x14ac:dyDescent="0.2">
      <c r="A942" s="23"/>
      <c r="B942" s="23"/>
      <c r="C942" s="23"/>
      <c r="D942" s="58"/>
      <c r="E942" s="58"/>
      <c r="F942" s="58"/>
      <c r="G942" s="21"/>
      <c r="H942" s="21"/>
      <c r="I942" s="21"/>
      <c r="J942" s="18"/>
      <c r="K942" s="18"/>
      <c r="L942" s="18"/>
      <c r="M942" s="67"/>
      <c r="N942" s="58"/>
      <c r="O942" s="58"/>
      <c r="P942" s="58"/>
      <c r="Q942" s="58"/>
      <c r="R942" s="58"/>
      <c r="S942" s="58"/>
      <c r="T942" s="58"/>
      <c r="U942" s="58"/>
      <c r="V942" s="58"/>
      <c r="W942" s="58"/>
      <c r="X942" s="58"/>
      <c r="Y942" s="58"/>
      <c r="Z942" s="58"/>
      <c r="AA942" s="58"/>
      <c r="AB942" s="58"/>
      <c r="AC942" s="58"/>
      <c r="AD942" s="58"/>
      <c r="AE942" s="58"/>
      <c r="AF942" s="58"/>
      <c r="AG942" s="58"/>
    </row>
    <row r="943" spans="1:33" ht="15.75" customHeight="1" x14ac:dyDescent="0.2">
      <c r="A943" s="23"/>
      <c r="B943" s="23"/>
      <c r="C943" s="23"/>
      <c r="D943" s="58"/>
      <c r="E943" s="58"/>
      <c r="F943" s="58"/>
      <c r="G943" s="21"/>
      <c r="H943" s="21"/>
      <c r="I943" s="21"/>
      <c r="J943" s="18"/>
      <c r="K943" s="18"/>
      <c r="L943" s="18"/>
      <c r="M943" s="67"/>
      <c r="N943" s="58"/>
      <c r="O943" s="58"/>
      <c r="P943" s="58"/>
      <c r="Q943" s="58"/>
      <c r="R943" s="58"/>
      <c r="S943" s="58"/>
      <c r="T943" s="58"/>
      <c r="U943" s="58"/>
      <c r="V943" s="58"/>
      <c r="W943" s="58"/>
      <c r="X943" s="58"/>
      <c r="Y943" s="58"/>
      <c r="Z943" s="58"/>
      <c r="AA943" s="58"/>
      <c r="AB943" s="58"/>
      <c r="AC943" s="58"/>
      <c r="AD943" s="58"/>
      <c r="AE943" s="58"/>
      <c r="AF943" s="58"/>
      <c r="AG943" s="58"/>
    </row>
    <row r="944" spans="1:33" ht="15.75" customHeight="1" x14ac:dyDescent="0.2">
      <c r="A944" s="23"/>
      <c r="B944" s="23"/>
      <c r="C944" s="23"/>
      <c r="D944" s="58"/>
      <c r="E944" s="58"/>
      <c r="F944" s="58"/>
      <c r="G944" s="21"/>
      <c r="H944" s="21"/>
      <c r="I944" s="21"/>
      <c r="J944" s="18"/>
      <c r="K944" s="18"/>
      <c r="L944" s="18"/>
      <c r="M944" s="67"/>
      <c r="N944" s="58"/>
      <c r="O944" s="58"/>
      <c r="P944" s="58"/>
      <c r="Q944" s="58"/>
      <c r="R944" s="58"/>
      <c r="S944" s="58"/>
      <c r="T944" s="58"/>
      <c r="U944" s="58"/>
      <c r="V944" s="58"/>
      <c r="W944" s="58"/>
      <c r="X944" s="58"/>
      <c r="Y944" s="58"/>
      <c r="Z944" s="58"/>
      <c r="AA944" s="58"/>
      <c r="AB944" s="58"/>
      <c r="AC944" s="58"/>
      <c r="AD944" s="58"/>
      <c r="AE944" s="58"/>
      <c r="AF944" s="58"/>
      <c r="AG944" s="58"/>
    </row>
    <row r="945" spans="1:33" ht="15.75" customHeight="1" x14ac:dyDescent="0.2">
      <c r="A945" s="23"/>
      <c r="B945" s="23"/>
      <c r="C945" s="23"/>
      <c r="D945" s="58"/>
      <c r="E945" s="58"/>
      <c r="F945" s="58"/>
      <c r="G945" s="21"/>
      <c r="H945" s="21"/>
      <c r="I945" s="21"/>
      <c r="J945" s="18"/>
      <c r="K945" s="18"/>
      <c r="L945" s="18"/>
      <c r="M945" s="67"/>
      <c r="N945" s="58"/>
      <c r="O945" s="58"/>
      <c r="P945" s="58"/>
      <c r="Q945" s="58"/>
      <c r="R945" s="58"/>
      <c r="S945" s="58"/>
      <c r="T945" s="58"/>
      <c r="U945" s="58"/>
      <c r="V945" s="58"/>
      <c r="W945" s="58"/>
      <c r="X945" s="58"/>
      <c r="Y945" s="58"/>
      <c r="Z945" s="58"/>
      <c r="AA945" s="58"/>
      <c r="AB945" s="58"/>
      <c r="AC945" s="58"/>
      <c r="AD945" s="58"/>
      <c r="AE945" s="58"/>
      <c r="AF945" s="58"/>
      <c r="AG945" s="58"/>
    </row>
    <row r="946" spans="1:33" ht="15.75" customHeight="1" x14ac:dyDescent="0.2">
      <c r="A946" s="23"/>
      <c r="B946" s="23"/>
      <c r="C946" s="23"/>
      <c r="D946" s="58"/>
      <c r="E946" s="58"/>
      <c r="F946" s="58"/>
      <c r="G946" s="21"/>
      <c r="H946" s="21"/>
      <c r="I946" s="21"/>
      <c r="J946" s="18"/>
      <c r="K946" s="18"/>
      <c r="L946" s="18"/>
      <c r="M946" s="67"/>
      <c r="N946" s="58"/>
      <c r="O946" s="58"/>
      <c r="P946" s="58"/>
      <c r="Q946" s="58"/>
      <c r="R946" s="58"/>
      <c r="S946" s="58"/>
      <c r="T946" s="58"/>
      <c r="U946" s="58"/>
      <c r="V946" s="58"/>
      <c r="W946" s="58"/>
      <c r="X946" s="58"/>
      <c r="Y946" s="58"/>
      <c r="Z946" s="58"/>
      <c r="AA946" s="58"/>
      <c r="AB946" s="58"/>
      <c r="AC946" s="58"/>
      <c r="AD946" s="58"/>
      <c r="AE946" s="58"/>
      <c r="AF946" s="58"/>
      <c r="AG946" s="58"/>
    </row>
    <row r="947" spans="1:33" ht="15.75" customHeight="1" x14ac:dyDescent="0.2">
      <c r="A947" s="23"/>
      <c r="B947" s="23"/>
      <c r="C947" s="23"/>
      <c r="D947" s="58"/>
      <c r="E947" s="58"/>
      <c r="F947" s="58"/>
      <c r="G947" s="21"/>
      <c r="H947" s="21"/>
      <c r="I947" s="21"/>
      <c r="J947" s="18"/>
      <c r="K947" s="18"/>
      <c r="L947" s="18"/>
      <c r="M947" s="67"/>
      <c r="N947" s="58"/>
      <c r="O947" s="58"/>
      <c r="P947" s="58"/>
      <c r="Q947" s="58"/>
      <c r="R947" s="58"/>
      <c r="S947" s="58"/>
      <c r="T947" s="58"/>
      <c r="U947" s="58"/>
      <c r="V947" s="58"/>
      <c r="W947" s="58"/>
      <c r="X947" s="58"/>
      <c r="Y947" s="58"/>
      <c r="Z947" s="58"/>
      <c r="AA947" s="58"/>
      <c r="AB947" s="58"/>
      <c r="AC947" s="58"/>
      <c r="AD947" s="58"/>
      <c r="AE947" s="58"/>
      <c r="AF947" s="58"/>
      <c r="AG947" s="58"/>
    </row>
    <row r="948" spans="1:33" ht="15.75" customHeight="1" x14ac:dyDescent="0.2">
      <c r="A948" s="23"/>
      <c r="B948" s="23"/>
      <c r="C948" s="23"/>
      <c r="D948" s="58"/>
      <c r="E948" s="58"/>
      <c r="F948" s="58"/>
      <c r="G948" s="21"/>
      <c r="H948" s="21"/>
      <c r="I948" s="21"/>
      <c r="J948" s="18"/>
      <c r="K948" s="18"/>
      <c r="L948" s="18"/>
      <c r="M948" s="67"/>
      <c r="N948" s="58"/>
      <c r="O948" s="58"/>
      <c r="P948" s="58"/>
      <c r="Q948" s="58"/>
      <c r="R948" s="58"/>
      <c r="S948" s="58"/>
      <c r="T948" s="58"/>
      <c r="U948" s="58"/>
      <c r="V948" s="58"/>
      <c r="W948" s="58"/>
      <c r="X948" s="58"/>
      <c r="Y948" s="58"/>
      <c r="Z948" s="58"/>
      <c r="AA948" s="58"/>
      <c r="AB948" s="58"/>
      <c r="AC948" s="58"/>
      <c r="AD948" s="58"/>
      <c r="AE948" s="58"/>
      <c r="AF948" s="58"/>
      <c r="AG948" s="58"/>
    </row>
    <row r="949" spans="1:33" ht="15.75" customHeight="1" x14ac:dyDescent="0.2">
      <c r="A949" s="23"/>
      <c r="B949" s="23"/>
      <c r="C949" s="23"/>
      <c r="D949" s="58"/>
      <c r="E949" s="58"/>
      <c r="F949" s="58"/>
      <c r="G949" s="21"/>
      <c r="H949" s="21"/>
      <c r="I949" s="21"/>
      <c r="J949" s="18"/>
      <c r="K949" s="18"/>
      <c r="L949" s="18"/>
      <c r="M949" s="67"/>
      <c r="N949" s="58"/>
      <c r="O949" s="58"/>
      <c r="P949" s="58"/>
      <c r="Q949" s="58"/>
      <c r="R949" s="58"/>
      <c r="S949" s="58"/>
      <c r="T949" s="58"/>
      <c r="U949" s="58"/>
      <c r="V949" s="58"/>
      <c r="W949" s="58"/>
      <c r="X949" s="58"/>
      <c r="Y949" s="58"/>
      <c r="Z949" s="58"/>
      <c r="AA949" s="58"/>
      <c r="AB949" s="58"/>
      <c r="AC949" s="58"/>
      <c r="AD949" s="58"/>
      <c r="AE949" s="58"/>
      <c r="AF949" s="58"/>
      <c r="AG949" s="58"/>
    </row>
    <row r="950" spans="1:33" ht="15.75" customHeight="1" x14ac:dyDescent="0.2">
      <c r="A950" s="23"/>
      <c r="B950" s="23"/>
      <c r="C950" s="23"/>
      <c r="D950" s="58"/>
      <c r="E950" s="58"/>
      <c r="F950" s="58"/>
      <c r="G950" s="21"/>
      <c r="H950" s="21"/>
      <c r="I950" s="21"/>
      <c r="J950" s="18"/>
      <c r="K950" s="18"/>
      <c r="L950" s="18"/>
      <c r="M950" s="67"/>
      <c r="N950" s="58"/>
      <c r="O950" s="58"/>
      <c r="P950" s="58"/>
      <c r="Q950" s="58"/>
      <c r="R950" s="58"/>
      <c r="S950" s="58"/>
      <c r="T950" s="58"/>
      <c r="U950" s="58"/>
      <c r="V950" s="58"/>
      <c r="W950" s="58"/>
      <c r="X950" s="58"/>
      <c r="Y950" s="58"/>
      <c r="Z950" s="58"/>
      <c r="AA950" s="58"/>
      <c r="AB950" s="58"/>
      <c r="AC950" s="58"/>
      <c r="AD950" s="58"/>
      <c r="AE950" s="58"/>
      <c r="AF950" s="58"/>
      <c r="AG950" s="58"/>
    </row>
    <row r="951" spans="1:33" ht="15.75" customHeight="1" x14ac:dyDescent="0.2">
      <c r="A951" s="23"/>
      <c r="B951" s="23"/>
      <c r="C951" s="23"/>
      <c r="D951" s="58"/>
      <c r="E951" s="58"/>
      <c r="F951" s="58"/>
      <c r="G951" s="21"/>
      <c r="H951" s="21"/>
      <c r="I951" s="21"/>
      <c r="J951" s="18"/>
      <c r="K951" s="18"/>
      <c r="L951" s="18"/>
      <c r="M951" s="67"/>
      <c r="N951" s="58"/>
      <c r="O951" s="58"/>
      <c r="P951" s="58"/>
      <c r="Q951" s="58"/>
      <c r="R951" s="58"/>
      <c r="S951" s="58"/>
      <c r="T951" s="58"/>
      <c r="U951" s="58"/>
      <c r="V951" s="58"/>
      <c r="W951" s="58"/>
      <c r="X951" s="58"/>
      <c r="Y951" s="58"/>
      <c r="Z951" s="58"/>
      <c r="AA951" s="58"/>
      <c r="AB951" s="58"/>
      <c r="AC951" s="58"/>
      <c r="AD951" s="58"/>
      <c r="AE951" s="58"/>
      <c r="AF951" s="58"/>
      <c r="AG951" s="58"/>
    </row>
    <row r="952" spans="1:33" ht="15.75" customHeight="1" x14ac:dyDescent="0.2">
      <c r="A952" s="23"/>
      <c r="B952" s="23"/>
      <c r="C952" s="23"/>
      <c r="D952" s="58"/>
      <c r="E952" s="58"/>
      <c r="F952" s="58"/>
      <c r="G952" s="21"/>
      <c r="H952" s="21"/>
      <c r="I952" s="21"/>
      <c r="J952" s="18"/>
      <c r="K952" s="18"/>
      <c r="L952" s="18"/>
      <c r="M952" s="67"/>
      <c r="N952" s="58"/>
      <c r="O952" s="58"/>
      <c r="P952" s="58"/>
      <c r="Q952" s="58"/>
      <c r="R952" s="58"/>
      <c r="S952" s="58"/>
      <c r="T952" s="58"/>
      <c r="U952" s="58"/>
      <c r="V952" s="58"/>
      <c r="W952" s="58"/>
      <c r="X952" s="58"/>
      <c r="Y952" s="58"/>
      <c r="Z952" s="58"/>
      <c r="AA952" s="58"/>
      <c r="AB952" s="58"/>
      <c r="AC952" s="58"/>
      <c r="AD952" s="58"/>
      <c r="AE952" s="58"/>
      <c r="AF952" s="58"/>
      <c r="AG952" s="58"/>
    </row>
    <row r="953" spans="1:33" ht="15.75" customHeight="1" x14ac:dyDescent="0.2">
      <c r="A953" s="23"/>
      <c r="B953" s="23"/>
      <c r="C953" s="23"/>
      <c r="D953" s="58"/>
      <c r="E953" s="58"/>
      <c r="F953" s="58"/>
      <c r="G953" s="21"/>
      <c r="H953" s="21"/>
      <c r="I953" s="21"/>
      <c r="J953" s="18"/>
      <c r="K953" s="18"/>
      <c r="L953" s="18"/>
      <c r="M953" s="67"/>
      <c r="N953" s="58"/>
      <c r="O953" s="58"/>
      <c r="P953" s="58"/>
      <c r="Q953" s="58"/>
      <c r="R953" s="58"/>
      <c r="S953" s="58"/>
      <c r="T953" s="58"/>
      <c r="U953" s="58"/>
      <c r="V953" s="58"/>
      <c r="W953" s="58"/>
      <c r="X953" s="58"/>
      <c r="Y953" s="58"/>
      <c r="Z953" s="58"/>
      <c r="AA953" s="58"/>
      <c r="AB953" s="58"/>
      <c r="AC953" s="58"/>
      <c r="AD953" s="58"/>
      <c r="AE953" s="58"/>
      <c r="AF953" s="58"/>
      <c r="AG953" s="58"/>
    </row>
    <row r="954" spans="1:33" ht="15.75" customHeight="1" x14ac:dyDescent="0.2">
      <c r="A954" s="23"/>
      <c r="B954" s="23"/>
      <c r="C954" s="23"/>
      <c r="D954" s="58"/>
      <c r="E954" s="58"/>
      <c r="F954" s="58"/>
      <c r="G954" s="21"/>
      <c r="H954" s="21"/>
      <c r="I954" s="21"/>
      <c r="J954" s="18"/>
      <c r="K954" s="18"/>
      <c r="L954" s="18"/>
      <c r="M954" s="67"/>
      <c r="N954" s="58"/>
      <c r="O954" s="58"/>
      <c r="P954" s="58"/>
      <c r="Q954" s="58"/>
      <c r="R954" s="58"/>
      <c r="S954" s="58"/>
      <c r="T954" s="58"/>
      <c r="U954" s="58"/>
      <c r="V954" s="58"/>
      <c r="W954" s="58"/>
      <c r="X954" s="58"/>
      <c r="Y954" s="58"/>
      <c r="Z954" s="58"/>
      <c r="AA954" s="58"/>
      <c r="AB954" s="58"/>
      <c r="AC954" s="58"/>
      <c r="AD954" s="58"/>
      <c r="AE954" s="58"/>
      <c r="AF954" s="58"/>
      <c r="AG954" s="58"/>
    </row>
    <row r="955" spans="1:33" ht="15.75" customHeight="1" x14ac:dyDescent="0.2">
      <c r="A955" s="23"/>
      <c r="B955" s="23"/>
      <c r="C955" s="23"/>
      <c r="D955" s="58"/>
      <c r="E955" s="58"/>
      <c r="F955" s="58"/>
      <c r="G955" s="21"/>
      <c r="H955" s="21"/>
      <c r="I955" s="21"/>
      <c r="J955" s="18"/>
      <c r="K955" s="18"/>
      <c r="L955" s="18"/>
      <c r="M955" s="67"/>
      <c r="N955" s="58"/>
      <c r="O955" s="58"/>
      <c r="P955" s="58"/>
      <c r="Q955" s="58"/>
      <c r="R955" s="58"/>
      <c r="S955" s="58"/>
      <c r="T955" s="58"/>
      <c r="U955" s="58"/>
      <c r="V955" s="58"/>
      <c r="W955" s="58"/>
      <c r="X955" s="58"/>
      <c r="Y955" s="58"/>
      <c r="Z955" s="58"/>
      <c r="AA955" s="58"/>
      <c r="AB955" s="58"/>
      <c r="AC955" s="58"/>
      <c r="AD955" s="58"/>
      <c r="AE955" s="58"/>
      <c r="AF955" s="58"/>
      <c r="AG955" s="58"/>
    </row>
    <row r="956" spans="1:33" ht="15.75" customHeight="1" x14ac:dyDescent="0.2">
      <c r="A956" s="23"/>
      <c r="B956" s="23"/>
      <c r="C956" s="23"/>
      <c r="D956" s="58"/>
      <c r="E956" s="58"/>
      <c r="F956" s="58"/>
      <c r="G956" s="21"/>
      <c r="H956" s="21"/>
      <c r="I956" s="21"/>
      <c r="J956" s="18"/>
      <c r="K956" s="18"/>
      <c r="L956" s="18"/>
      <c r="M956" s="67"/>
      <c r="N956" s="58"/>
      <c r="O956" s="58"/>
      <c r="P956" s="58"/>
      <c r="Q956" s="58"/>
      <c r="R956" s="58"/>
      <c r="S956" s="58"/>
      <c r="T956" s="58"/>
      <c r="U956" s="58"/>
      <c r="V956" s="58"/>
      <c r="W956" s="58"/>
      <c r="X956" s="58"/>
      <c r="Y956" s="58"/>
      <c r="Z956" s="58"/>
      <c r="AA956" s="58"/>
      <c r="AB956" s="58"/>
      <c r="AC956" s="58"/>
      <c r="AD956" s="58"/>
      <c r="AE956" s="58"/>
      <c r="AF956" s="58"/>
      <c r="AG956" s="58"/>
    </row>
    <row r="957" spans="1:33" ht="15.75" customHeight="1" x14ac:dyDescent="0.2">
      <c r="A957" s="23"/>
      <c r="B957" s="23"/>
      <c r="C957" s="23"/>
      <c r="D957" s="58"/>
      <c r="E957" s="58"/>
      <c r="F957" s="58"/>
      <c r="G957" s="21"/>
      <c r="H957" s="21"/>
      <c r="I957" s="21"/>
      <c r="J957" s="18"/>
      <c r="K957" s="18"/>
      <c r="L957" s="18"/>
      <c r="M957" s="67"/>
      <c r="N957" s="58"/>
      <c r="O957" s="58"/>
      <c r="P957" s="58"/>
      <c r="Q957" s="58"/>
      <c r="R957" s="58"/>
      <c r="S957" s="58"/>
      <c r="T957" s="58"/>
      <c r="U957" s="58"/>
      <c r="V957" s="58"/>
      <c r="W957" s="58"/>
      <c r="X957" s="58"/>
      <c r="Y957" s="58"/>
      <c r="Z957" s="58"/>
      <c r="AA957" s="58"/>
      <c r="AB957" s="58"/>
      <c r="AC957" s="58"/>
      <c r="AD957" s="58"/>
      <c r="AE957" s="58"/>
      <c r="AF957" s="58"/>
      <c r="AG957" s="58"/>
    </row>
    <row r="958" spans="1:33" ht="15.75" customHeight="1" x14ac:dyDescent="0.2">
      <c r="A958" s="23"/>
      <c r="B958" s="23"/>
      <c r="C958" s="23"/>
      <c r="D958" s="58"/>
      <c r="E958" s="58"/>
      <c r="F958" s="58"/>
      <c r="G958" s="21"/>
      <c r="H958" s="21"/>
      <c r="I958" s="21"/>
      <c r="J958" s="18"/>
      <c r="K958" s="18"/>
      <c r="L958" s="18"/>
      <c r="M958" s="67"/>
      <c r="N958" s="58"/>
      <c r="O958" s="58"/>
      <c r="P958" s="58"/>
      <c r="Q958" s="58"/>
      <c r="R958" s="58"/>
      <c r="S958" s="58"/>
      <c r="T958" s="58"/>
      <c r="U958" s="58"/>
      <c r="V958" s="58"/>
      <c r="W958" s="58"/>
      <c r="X958" s="58"/>
      <c r="Y958" s="58"/>
      <c r="Z958" s="58"/>
      <c r="AA958" s="58"/>
      <c r="AB958" s="58"/>
      <c r="AC958" s="58"/>
      <c r="AD958" s="58"/>
      <c r="AE958" s="58"/>
      <c r="AF958" s="58"/>
      <c r="AG958" s="58"/>
    </row>
  </sheetData>
  <conditionalFormatting sqref="A1:D1 F1:K1 M1:AG1">
    <cfRule type="cellIs" dxfId="70" priority="1" operator="equal">
      <formula>0</formula>
    </cfRule>
  </conditionalFormatting>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985"/>
  <sheetViews>
    <sheetView zoomScale="164" zoomScaleNormal="164" zoomScalePageLayoutView="164" workbookViewId="0">
      <selection activeCell="F1" sqref="F1"/>
    </sheetView>
  </sheetViews>
  <sheetFormatPr baseColWidth="10" defaultColWidth="11.1640625" defaultRowHeight="15" customHeight="1" x14ac:dyDescent="0.2"/>
  <cols>
    <col min="1" max="1" width="7.6640625" customWidth="1"/>
    <col min="2" max="2" width="6" customWidth="1"/>
    <col min="3" max="3" width="9.1640625" customWidth="1"/>
    <col min="4" max="4" width="22" style="404" customWidth="1"/>
    <col min="5" max="5" width="24.83203125" style="404" customWidth="1"/>
    <col min="6" max="6" width="19.5" style="404" customWidth="1"/>
    <col min="7" max="7" width="26" customWidth="1"/>
    <col min="8" max="8" width="26.33203125" customWidth="1"/>
    <col min="9" max="9" width="25.33203125" customWidth="1"/>
    <col min="10" max="10" width="37" customWidth="1"/>
    <col min="11" max="11" width="36.33203125" customWidth="1"/>
    <col min="12" max="12" width="16.33203125" customWidth="1"/>
    <col min="13" max="13" width="29.83203125" customWidth="1"/>
    <col min="14" max="14" width="20.83203125" customWidth="1"/>
    <col min="15" max="15" width="15.1640625" customWidth="1"/>
    <col min="16" max="16" width="100.6640625" customWidth="1"/>
    <col min="17" max="25" width="8.83203125" customWidth="1"/>
  </cols>
  <sheetData>
    <row r="1" spans="1:25" ht="18" customHeight="1" x14ac:dyDescent="0.2">
      <c r="A1" s="9" t="s">
        <v>59</v>
      </c>
      <c r="B1" s="9" t="s">
        <v>60</v>
      </c>
      <c r="C1" s="9" t="s">
        <v>0</v>
      </c>
      <c r="D1" s="69" t="s">
        <v>126</v>
      </c>
      <c r="E1" s="9" t="s">
        <v>127</v>
      </c>
      <c r="F1" s="69" t="s">
        <v>128</v>
      </c>
      <c r="G1" s="189" t="s">
        <v>61</v>
      </c>
      <c r="H1" s="430" t="s">
        <v>1572</v>
      </c>
      <c r="I1" s="70" t="s">
        <v>129</v>
      </c>
      <c r="J1" s="69" t="s">
        <v>66</v>
      </c>
      <c r="K1" s="69" t="s">
        <v>67</v>
      </c>
      <c r="L1" s="69" t="s">
        <v>130</v>
      </c>
      <c r="M1" s="69" t="s">
        <v>131</v>
      </c>
      <c r="N1" s="71" t="s">
        <v>132</v>
      </c>
      <c r="O1" s="71" t="s">
        <v>157</v>
      </c>
      <c r="P1" s="72" t="s">
        <v>77</v>
      </c>
      <c r="Q1" s="69"/>
      <c r="R1" s="69"/>
      <c r="S1" s="69"/>
      <c r="T1" s="69"/>
      <c r="U1" s="69"/>
      <c r="V1" s="69"/>
      <c r="W1" s="69"/>
      <c r="X1" s="69"/>
      <c r="Y1" s="69"/>
    </row>
    <row r="2" spans="1:25" ht="15.75" customHeight="1" x14ac:dyDescent="0.2">
      <c r="A2" s="73" t="s">
        <v>78</v>
      </c>
      <c r="B2" s="73">
        <v>2015</v>
      </c>
      <c r="C2" s="74" t="s">
        <v>6</v>
      </c>
      <c r="D2" s="77" t="s">
        <v>101</v>
      </c>
      <c r="E2" s="77" t="s">
        <v>101</v>
      </c>
      <c r="F2" s="77" t="s">
        <v>101</v>
      </c>
      <c r="G2" s="53">
        <f>J2+K2</f>
        <v>493997</v>
      </c>
      <c r="H2" s="53"/>
      <c r="I2" s="54"/>
      <c r="J2" s="75">
        <f>261896</f>
        <v>261896</v>
      </c>
      <c r="K2" s="75">
        <f>31244+200857</f>
        <v>232101</v>
      </c>
      <c r="L2" s="56"/>
      <c r="M2" s="49"/>
      <c r="N2" s="76"/>
      <c r="O2" s="76"/>
      <c r="P2" s="77" t="s">
        <v>158</v>
      </c>
      <c r="Q2" s="56"/>
      <c r="R2" s="56"/>
      <c r="S2" s="56"/>
      <c r="T2" s="56"/>
      <c r="U2" s="56"/>
      <c r="V2" s="56"/>
      <c r="W2" s="56"/>
      <c r="X2" s="56"/>
      <c r="Y2" s="56"/>
    </row>
    <row r="3" spans="1:25" ht="15.75" customHeight="1" x14ac:dyDescent="0.2">
      <c r="A3" s="16" t="s">
        <v>78</v>
      </c>
      <c r="B3" s="16">
        <v>2015</v>
      </c>
      <c r="C3" s="23" t="s">
        <v>6</v>
      </c>
      <c r="D3" s="66" t="s">
        <v>104</v>
      </c>
      <c r="E3" s="66" t="s">
        <v>104</v>
      </c>
      <c r="F3" s="66" t="s">
        <v>104</v>
      </c>
      <c r="G3" s="59">
        <f>46.3*12*252.317</f>
        <v>140187.32519999999</v>
      </c>
      <c r="H3" s="59"/>
      <c r="I3" s="78"/>
      <c r="J3" s="78"/>
      <c r="K3" s="78"/>
      <c r="L3" s="8"/>
      <c r="M3" s="15"/>
      <c r="N3" s="18"/>
      <c r="O3" s="18"/>
      <c r="P3" s="66" t="s">
        <v>159</v>
      </c>
      <c r="Q3" s="8"/>
      <c r="R3" s="8"/>
      <c r="S3" s="8"/>
      <c r="T3" s="8"/>
      <c r="U3" s="8"/>
      <c r="V3" s="8"/>
      <c r="W3" s="8"/>
      <c r="X3" s="8"/>
      <c r="Y3" s="8"/>
    </row>
    <row r="4" spans="1:25" ht="15.75" customHeight="1" x14ac:dyDescent="0.2">
      <c r="A4" s="16" t="s">
        <v>78</v>
      </c>
      <c r="B4" s="16">
        <v>2015</v>
      </c>
      <c r="C4" s="23" t="s">
        <v>6</v>
      </c>
      <c r="D4" s="66" t="s">
        <v>102</v>
      </c>
      <c r="E4" s="66" t="s">
        <v>102</v>
      </c>
      <c r="F4" s="66" t="s">
        <v>102</v>
      </c>
      <c r="G4" s="59">
        <f t="shared" ref="G4:G5" si="0">J4+K4</f>
        <v>99677</v>
      </c>
      <c r="H4" s="59"/>
      <c r="I4" s="78"/>
      <c r="J4" s="79">
        <v>48983</v>
      </c>
      <c r="K4" s="79">
        <v>50694</v>
      </c>
      <c r="L4" s="8"/>
      <c r="M4" s="15"/>
      <c r="N4" s="18"/>
      <c r="O4" s="18"/>
      <c r="P4" s="66" t="s">
        <v>160</v>
      </c>
      <c r="Q4" s="8"/>
      <c r="R4" s="8"/>
      <c r="S4" s="8"/>
      <c r="T4" s="8"/>
      <c r="U4" s="8"/>
      <c r="V4" s="8"/>
      <c r="W4" s="8"/>
      <c r="X4" s="8"/>
      <c r="Y4" s="8"/>
    </row>
    <row r="5" spans="1:25" ht="15.75" customHeight="1" x14ac:dyDescent="0.2">
      <c r="A5" s="73" t="s">
        <v>78</v>
      </c>
      <c r="B5" s="73">
        <v>2016</v>
      </c>
      <c r="C5" s="74" t="s">
        <v>6</v>
      </c>
      <c r="D5" s="77" t="s">
        <v>101</v>
      </c>
      <c r="E5" s="77" t="s">
        <v>101</v>
      </c>
      <c r="F5" s="77" t="s">
        <v>101</v>
      </c>
      <c r="G5" s="53">
        <f t="shared" si="0"/>
        <v>526682</v>
      </c>
      <c r="H5" s="53"/>
      <c r="I5" s="54"/>
      <c r="J5" s="75">
        <v>209949</v>
      </c>
      <c r="K5" s="75">
        <f>28555+288178</f>
        <v>316733</v>
      </c>
      <c r="L5" s="56"/>
      <c r="M5" s="49"/>
      <c r="N5" s="76"/>
      <c r="O5" s="76"/>
      <c r="P5" s="77" t="s">
        <v>161</v>
      </c>
      <c r="Q5" s="56"/>
      <c r="R5" s="56"/>
      <c r="S5" s="56"/>
      <c r="T5" s="56"/>
      <c r="U5" s="56"/>
      <c r="V5" s="56"/>
      <c r="W5" s="56"/>
      <c r="X5" s="56"/>
      <c r="Y5" s="56"/>
    </row>
    <row r="6" spans="1:25" ht="15.75" customHeight="1" x14ac:dyDescent="0.2">
      <c r="A6" s="16" t="s">
        <v>78</v>
      </c>
      <c r="B6" s="16">
        <v>2016</v>
      </c>
      <c r="C6" s="23" t="s">
        <v>6</v>
      </c>
      <c r="D6" s="66" t="s">
        <v>104</v>
      </c>
      <c r="E6" s="66" t="s">
        <v>104</v>
      </c>
      <c r="F6" s="66" t="s">
        <v>104</v>
      </c>
      <c r="G6" s="59">
        <f>46.4*12*263.822</f>
        <v>146896.08959999998</v>
      </c>
      <c r="H6" s="59"/>
      <c r="I6" s="78"/>
      <c r="J6" s="78"/>
      <c r="K6" s="78"/>
      <c r="L6" s="8"/>
      <c r="M6" s="15"/>
      <c r="N6" s="18"/>
      <c r="O6" s="18"/>
      <c r="P6" s="66" t="s">
        <v>162</v>
      </c>
      <c r="Q6" s="8"/>
      <c r="R6" s="8"/>
      <c r="S6" s="8"/>
      <c r="T6" s="8"/>
      <c r="U6" s="8"/>
      <c r="V6" s="8"/>
      <c r="W6" s="8"/>
      <c r="X6" s="8"/>
      <c r="Y6" s="8"/>
    </row>
    <row r="7" spans="1:25" ht="15.75" customHeight="1" x14ac:dyDescent="0.2">
      <c r="A7" s="16" t="s">
        <v>78</v>
      </c>
      <c r="B7" s="16">
        <v>2016</v>
      </c>
      <c r="C7" s="23" t="s">
        <v>6</v>
      </c>
      <c r="D7" s="66" t="s">
        <v>102</v>
      </c>
      <c r="E7" s="66" t="s">
        <v>102</v>
      </c>
      <c r="F7" s="66" t="s">
        <v>102</v>
      </c>
      <c r="G7" s="59">
        <f t="shared" ref="G7:G8" si="1">J7+K7</f>
        <v>114815</v>
      </c>
      <c r="H7" s="59"/>
      <c r="I7" s="78"/>
      <c r="J7" s="79">
        <v>44133</v>
      </c>
      <c r="K7" s="79">
        <f>70682</f>
        <v>70682</v>
      </c>
      <c r="L7" s="8"/>
      <c r="M7" s="15"/>
      <c r="N7" s="18"/>
      <c r="O7" s="18"/>
      <c r="P7" s="66" t="s">
        <v>160</v>
      </c>
      <c r="Q7" s="8"/>
      <c r="R7" s="8"/>
      <c r="S7" s="8"/>
      <c r="T7" s="8"/>
      <c r="U7" s="8"/>
      <c r="V7" s="8"/>
      <c r="W7" s="8"/>
      <c r="X7" s="8"/>
      <c r="Y7" s="8"/>
    </row>
    <row r="8" spans="1:25" ht="15.75" customHeight="1" x14ac:dyDescent="0.2">
      <c r="A8" s="73" t="s">
        <v>78</v>
      </c>
      <c r="B8" s="73">
        <v>2017</v>
      </c>
      <c r="C8" s="74" t="s">
        <v>6</v>
      </c>
      <c r="D8" s="77" t="s">
        <v>101</v>
      </c>
      <c r="E8" s="77" t="s">
        <v>101</v>
      </c>
      <c r="F8" s="77" t="s">
        <v>101</v>
      </c>
      <c r="G8" s="53">
        <f t="shared" si="1"/>
        <v>549882</v>
      </c>
      <c r="H8" s="53"/>
      <c r="I8" s="54"/>
      <c r="J8" s="75">
        <v>156918</v>
      </c>
      <c r="K8" s="75">
        <f>28058+364906</f>
        <v>392964</v>
      </c>
      <c r="L8" s="56"/>
      <c r="M8" s="49"/>
      <c r="N8" s="76"/>
      <c r="O8" s="76"/>
      <c r="P8" s="77" t="s">
        <v>163</v>
      </c>
      <c r="Q8" s="56"/>
      <c r="R8" s="56"/>
      <c r="S8" s="56"/>
      <c r="T8" s="56"/>
      <c r="U8" s="56"/>
      <c r="V8" s="56"/>
      <c r="W8" s="56"/>
      <c r="X8" s="56"/>
      <c r="Y8" s="56"/>
    </row>
    <row r="9" spans="1:25" ht="15.75" customHeight="1" x14ac:dyDescent="0.2">
      <c r="A9" s="16" t="s">
        <v>78</v>
      </c>
      <c r="B9" s="16">
        <v>2017</v>
      </c>
      <c r="C9" s="23" t="s">
        <v>6</v>
      </c>
      <c r="D9" s="66" t="s">
        <v>104</v>
      </c>
      <c r="E9" s="66" t="s">
        <v>104</v>
      </c>
      <c r="F9" s="66" t="s">
        <v>104</v>
      </c>
      <c r="G9" s="59">
        <f>48*12*284.163</f>
        <v>163677.88800000001</v>
      </c>
      <c r="H9" s="59"/>
      <c r="I9" s="78"/>
      <c r="J9" s="78"/>
      <c r="K9" s="78"/>
      <c r="L9" s="8"/>
      <c r="M9" s="15"/>
      <c r="N9" s="18"/>
      <c r="O9" s="18"/>
      <c r="P9" s="66" t="s">
        <v>164</v>
      </c>
      <c r="Q9" s="8"/>
      <c r="R9" s="8"/>
      <c r="S9" s="8"/>
      <c r="T9" s="8"/>
      <c r="U9" s="8"/>
      <c r="V9" s="8"/>
      <c r="W9" s="8"/>
      <c r="X9" s="8"/>
      <c r="Y9" s="8"/>
    </row>
    <row r="10" spans="1:25" ht="15.75" customHeight="1" x14ac:dyDescent="0.2">
      <c r="A10" s="16" t="s">
        <v>78</v>
      </c>
      <c r="B10" s="16">
        <v>2017</v>
      </c>
      <c r="C10" s="23" t="s">
        <v>6</v>
      </c>
      <c r="D10" s="66" t="s">
        <v>102</v>
      </c>
      <c r="E10" s="66" t="s">
        <v>102</v>
      </c>
      <c r="F10" s="66" t="s">
        <v>102</v>
      </c>
      <c r="G10" s="59">
        <f t="shared" ref="G10:G11" si="2">J10+K10</f>
        <v>132376</v>
      </c>
      <c r="H10" s="59"/>
      <c r="I10" s="78"/>
      <c r="J10" s="78">
        <v>39415</v>
      </c>
      <c r="K10" s="78">
        <v>92961</v>
      </c>
      <c r="L10" s="8"/>
      <c r="M10" s="15"/>
      <c r="N10" s="18"/>
      <c r="O10" s="18"/>
      <c r="P10" s="66" t="s">
        <v>165</v>
      </c>
      <c r="Q10" s="8"/>
      <c r="R10" s="8"/>
      <c r="S10" s="8"/>
      <c r="T10" s="8"/>
      <c r="U10" s="8"/>
      <c r="V10" s="8"/>
      <c r="W10" s="8"/>
      <c r="X10" s="8"/>
      <c r="Y10" s="8"/>
    </row>
    <row r="11" spans="1:25" ht="15.75" customHeight="1" x14ac:dyDescent="0.2">
      <c r="A11" s="73" t="s">
        <v>78</v>
      </c>
      <c r="B11" s="73">
        <v>2018</v>
      </c>
      <c r="C11" s="74" t="s">
        <v>6</v>
      </c>
      <c r="D11" s="77" t="s">
        <v>101</v>
      </c>
      <c r="E11" s="77" t="s">
        <v>101</v>
      </c>
      <c r="F11" s="77" t="s">
        <v>101</v>
      </c>
      <c r="G11" s="53">
        <f t="shared" si="2"/>
        <v>520180</v>
      </c>
      <c r="H11" s="53"/>
      <c r="I11" s="54"/>
      <c r="J11" s="75">
        <v>108083</v>
      </c>
      <c r="K11" s="75">
        <f>28800+383297</f>
        <v>412097</v>
      </c>
      <c r="L11" s="56"/>
      <c r="M11" s="49"/>
      <c r="N11" s="76"/>
      <c r="O11" s="76"/>
      <c r="P11" s="77" t="s">
        <v>166</v>
      </c>
      <c r="Q11" s="56"/>
      <c r="R11" s="56"/>
      <c r="S11" s="56"/>
      <c r="T11" s="56"/>
      <c r="U11" s="56"/>
      <c r="V11" s="56"/>
      <c r="W11" s="56"/>
      <c r="X11" s="56"/>
      <c r="Y11" s="56"/>
    </row>
    <row r="12" spans="1:25" ht="15.75" customHeight="1" x14ac:dyDescent="0.2">
      <c r="A12" s="16" t="s">
        <v>78</v>
      </c>
      <c r="B12" s="16">
        <v>2018</v>
      </c>
      <c r="C12" s="23" t="s">
        <v>6</v>
      </c>
      <c r="D12" s="66" t="s">
        <v>104</v>
      </c>
      <c r="E12" s="66" t="s">
        <v>104</v>
      </c>
      <c r="F12" s="66" t="s">
        <v>104</v>
      </c>
      <c r="G12" s="59">
        <f>45.7*12*315.036</f>
        <v>172765.74240000002</v>
      </c>
      <c r="H12" s="59"/>
      <c r="I12" s="78"/>
      <c r="J12" s="78"/>
      <c r="K12" s="78"/>
      <c r="L12" s="8"/>
      <c r="M12" s="15"/>
      <c r="N12" s="18"/>
      <c r="O12" s="18"/>
      <c r="P12" s="66" t="s">
        <v>167</v>
      </c>
      <c r="Q12" s="8"/>
      <c r="R12" s="8"/>
      <c r="S12" s="8"/>
      <c r="T12" s="8"/>
      <c r="U12" s="8"/>
      <c r="V12" s="8"/>
      <c r="W12" s="8"/>
      <c r="X12" s="8"/>
      <c r="Y12" s="8"/>
    </row>
    <row r="13" spans="1:25" ht="15.75" customHeight="1" x14ac:dyDescent="0.2">
      <c r="A13" s="16" t="s">
        <v>78</v>
      </c>
      <c r="B13" s="16">
        <v>2018</v>
      </c>
      <c r="C13" s="23" t="s">
        <v>6</v>
      </c>
      <c r="D13" s="66" t="s">
        <v>102</v>
      </c>
      <c r="E13" s="261" t="s">
        <v>102</v>
      </c>
      <c r="F13" s="66" t="s">
        <v>102</v>
      </c>
      <c r="G13" s="59">
        <f t="shared" ref="G13:G14" si="3">J13+K13</f>
        <v>144590</v>
      </c>
      <c r="H13" s="59"/>
      <c r="I13" s="78"/>
      <c r="J13" s="78">
        <v>31088</v>
      </c>
      <c r="K13" s="78">
        <v>113502</v>
      </c>
      <c r="L13" s="8"/>
      <c r="M13" s="15"/>
      <c r="N13" s="18"/>
      <c r="O13" s="18"/>
      <c r="P13" s="66" t="s">
        <v>165</v>
      </c>
      <c r="Q13" s="8"/>
      <c r="R13" s="8"/>
      <c r="S13" s="8"/>
      <c r="T13" s="8"/>
      <c r="U13" s="8"/>
      <c r="V13" s="8"/>
      <c r="W13" s="8"/>
      <c r="X13" s="8"/>
      <c r="Y13" s="8"/>
    </row>
    <row r="14" spans="1:25" ht="15.75" customHeight="1" x14ac:dyDescent="0.2">
      <c r="A14" s="73" t="s">
        <v>78</v>
      </c>
      <c r="B14" s="73">
        <v>2019</v>
      </c>
      <c r="C14" s="74" t="s">
        <v>6</v>
      </c>
      <c r="D14" s="77" t="s">
        <v>101</v>
      </c>
      <c r="E14" s="77" t="s">
        <v>101</v>
      </c>
      <c r="F14" s="77" t="s">
        <v>101</v>
      </c>
      <c r="G14" s="53">
        <f t="shared" si="3"/>
        <v>502271</v>
      </c>
      <c r="H14" s="53">
        <f t="shared" ref="H14:H16" si="4">G14/6.91</f>
        <v>72687.554269175103</v>
      </c>
      <c r="I14" s="54">
        <f>G14/('Total Revenue (Millions)'!$D$14)*100</f>
        <v>62.266432079390796</v>
      </c>
      <c r="J14" s="75">
        <v>88624</v>
      </c>
      <c r="K14" s="75">
        <f>28648+384999</f>
        <v>413647</v>
      </c>
      <c r="L14" s="56"/>
      <c r="M14" s="49"/>
      <c r="N14" s="76"/>
      <c r="O14" s="76"/>
      <c r="P14" s="77" t="s">
        <v>168</v>
      </c>
      <c r="Q14" s="56"/>
      <c r="R14" s="56"/>
      <c r="S14" s="56"/>
      <c r="T14" s="56"/>
      <c r="U14" s="56"/>
      <c r="V14" s="56"/>
      <c r="W14" s="56"/>
      <c r="X14" s="56"/>
      <c r="Y14" s="56"/>
    </row>
    <row r="15" spans="1:25" ht="15.75" customHeight="1" x14ac:dyDescent="0.2">
      <c r="A15" s="16" t="s">
        <v>78</v>
      </c>
      <c r="B15" s="16">
        <v>2019</v>
      </c>
      <c r="C15" s="23" t="s">
        <v>6</v>
      </c>
      <c r="D15" s="66" t="s">
        <v>104</v>
      </c>
      <c r="E15" s="66" t="s">
        <v>104</v>
      </c>
      <c r="F15" s="66" t="s">
        <v>104</v>
      </c>
      <c r="G15" s="59">
        <f>40.4*12*318.475</f>
        <v>154396.68</v>
      </c>
      <c r="H15" s="59">
        <f t="shared" si="4"/>
        <v>22343.947901591895</v>
      </c>
      <c r="I15" s="60">
        <f>G15/('Total Revenue (Millions)'!$D$14)*100</f>
        <v>19.140524514661276</v>
      </c>
      <c r="J15" s="78"/>
      <c r="K15" s="78"/>
      <c r="L15" s="8"/>
      <c r="M15" s="15"/>
      <c r="N15" s="18"/>
      <c r="O15" s="18"/>
      <c r="P15" s="66" t="s">
        <v>167</v>
      </c>
      <c r="Q15" s="8"/>
      <c r="R15" s="8"/>
      <c r="S15" s="8"/>
      <c r="T15" s="8"/>
      <c r="U15" s="8"/>
      <c r="V15" s="8"/>
      <c r="W15" s="8"/>
      <c r="X15" s="8"/>
      <c r="Y15" s="8"/>
    </row>
    <row r="16" spans="1:25" ht="15.75" customHeight="1" x14ac:dyDescent="0.2">
      <c r="A16" s="16" t="s">
        <v>78</v>
      </c>
      <c r="B16" s="16">
        <v>2019</v>
      </c>
      <c r="C16" s="23" t="s">
        <v>6</v>
      </c>
      <c r="D16" s="66" t="s">
        <v>102</v>
      </c>
      <c r="E16" s="66" t="s">
        <v>102</v>
      </c>
      <c r="F16" s="66" t="s">
        <v>102</v>
      </c>
      <c r="G16" s="59">
        <f t="shared" ref="G16:G18" si="5">J16+K16</f>
        <v>149980.43396226416</v>
      </c>
      <c r="H16" s="59">
        <f t="shared" si="4"/>
        <v>21704.838489473826</v>
      </c>
      <c r="I16" s="60">
        <f>G16/('Total Revenue (Millions)'!$D$14)*100</f>
        <v>18.593043405947938</v>
      </c>
      <c r="J16" s="78">
        <v>26721</v>
      </c>
      <c r="K16" s="78">
        <f>K20/1.06</f>
        <v>123259.43396226414</v>
      </c>
      <c r="L16" s="8"/>
      <c r="M16" s="15"/>
      <c r="N16" s="18"/>
      <c r="O16" s="18"/>
      <c r="P16" s="66" t="s">
        <v>169</v>
      </c>
      <c r="Q16" s="8"/>
      <c r="R16" s="8"/>
      <c r="S16" s="8"/>
      <c r="T16" s="8"/>
      <c r="U16" s="8"/>
      <c r="V16" s="8"/>
      <c r="W16" s="8"/>
      <c r="X16" s="8"/>
      <c r="Y16" s="8"/>
    </row>
    <row r="17" spans="1:25" ht="15.75" customHeight="1" x14ac:dyDescent="0.2">
      <c r="A17" s="73" t="s">
        <v>78</v>
      </c>
      <c r="B17" s="73">
        <v>2020</v>
      </c>
      <c r="C17" s="74" t="s">
        <v>6</v>
      </c>
      <c r="D17" s="77" t="s">
        <v>101</v>
      </c>
      <c r="E17" s="77" t="s">
        <v>101</v>
      </c>
      <c r="F17" s="77" t="s">
        <v>101</v>
      </c>
      <c r="G17" s="53">
        <f t="shared" si="5"/>
        <v>493946</v>
      </c>
      <c r="H17" s="53">
        <f t="shared" ref="H17:H20" si="6">G17/6.9</f>
        <v>71586.376811594193</v>
      </c>
      <c r="I17" s="54">
        <f>G17/('Total Revenue (Millions)'!$D$15)*100</f>
        <v>51.484042959141128</v>
      </c>
      <c r="J17" s="75">
        <v>78782</v>
      </c>
      <c r="K17" s="75">
        <f>29485+385679</f>
        <v>415164</v>
      </c>
      <c r="L17" s="56"/>
      <c r="M17" s="49"/>
      <c r="N17" s="76"/>
      <c r="O17" s="76"/>
      <c r="P17" s="77" t="s">
        <v>170</v>
      </c>
      <c r="Q17" s="56"/>
      <c r="R17" s="56"/>
      <c r="S17" s="56"/>
      <c r="T17" s="56"/>
      <c r="U17" s="56"/>
      <c r="V17" s="56"/>
      <c r="W17" s="56"/>
      <c r="X17" s="56"/>
      <c r="Y17" s="56"/>
    </row>
    <row r="18" spans="1:25" ht="15.75" customHeight="1" x14ac:dyDescent="0.2">
      <c r="A18" s="16" t="s">
        <v>78</v>
      </c>
      <c r="B18" s="16">
        <v>2020</v>
      </c>
      <c r="C18" s="23" t="s">
        <v>6</v>
      </c>
      <c r="D18" s="66" t="s">
        <v>102</v>
      </c>
      <c r="E18" s="66" t="s">
        <v>102</v>
      </c>
      <c r="F18" s="66" t="s">
        <v>102</v>
      </c>
      <c r="G18" s="59">
        <f t="shared" si="5"/>
        <v>155487</v>
      </c>
      <c r="H18" s="59">
        <f t="shared" si="6"/>
        <v>22534.347826086956</v>
      </c>
      <c r="I18" s="60">
        <f>G18/('Total Revenue (Millions)'!$D$15)*100</f>
        <v>16.206426183404616</v>
      </c>
      <c r="J18" s="78">
        <v>24832</v>
      </c>
      <c r="K18" s="78">
        <v>130655</v>
      </c>
      <c r="L18" s="8"/>
      <c r="M18" s="15"/>
      <c r="N18" s="18"/>
      <c r="O18" s="18"/>
      <c r="P18" s="66" t="s">
        <v>169</v>
      </c>
      <c r="Q18" s="8"/>
      <c r="R18" s="8"/>
      <c r="S18" s="8"/>
      <c r="T18" s="8"/>
      <c r="U18" s="8"/>
      <c r="V18" s="8"/>
      <c r="W18" s="8"/>
      <c r="X18" s="8"/>
      <c r="Y18" s="8"/>
    </row>
    <row r="19" spans="1:25" ht="15.75" customHeight="1" x14ac:dyDescent="0.2">
      <c r="A19" s="16" t="s">
        <v>78</v>
      </c>
      <c r="B19" s="16">
        <v>2020</v>
      </c>
      <c r="C19" s="23" t="s">
        <v>6</v>
      </c>
      <c r="D19" s="66" t="s">
        <v>104</v>
      </c>
      <c r="E19" s="66" t="s">
        <v>104</v>
      </c>
      <c r="F19" s="66" t="s">
        <v>104</v>
      </c>
      <c r="G19" s="59">
        <f>42.1*12*305.811</f>
        <v>154495.71720000001</v>
      </c>
      <c r="H19" s="59">
        <f t="shared" si="6"/>
        <v>22390.683652173913</v>
      </c>
      <c r="I19" s="60">
        <f>G19/('Total Revenue (Millions)'!$D$15)*100</f>
        <v>16.103104674049632</v>
      </c>
      <c r="J19" s="78"/>
      <c r="K19" s="78"/>
      <c r="L19" s="8"/>
      <c r="M19" s="15"/>
      <c r="N19" s="18"/>
      <c r="O19" s="18"/>
      <c r="P19" s="66" t="s">
        <v>167</v>
      </c>
      <c r="Q19" s="8"/>
      <c r="R19" s="8"/>
      <c r="S19" s="8"/>
      <c r="T19" s="8"/>
      <c r="U19" s="8"/>
      <c r="V19" s="8"/>
      <c r="W19" s="8"/>
      <c r="X19" s="8"/>
      <c r="Y19" s="8"/>
    </row>
    <row r="20" spans="1:25" ht="15.75" customHeight="1" x14ac:dyDescent="0.2">
      <c r="A20" s="16" t="s">
        <v>78</v>
      </c>
      <c r="B20" s="16">
        <v>2020</v>
      </c>
      <c r="C20" s="23" t="s">
        <v>6</v>
      </c>
      <c r="D20" s="66" t="s">
        <v>102</v>
      </c>
      <c r="E20" s="66" t="s">
        <v>102</v>
      </c>
      <c r="F20" s="66" t="s">
        <v>102</v>
      </c>
      <c r="G20" s="59">
        <f t="shared" ref="G20:G21" si="7">J20+K20</f>
        <v>155487</v>
      </c>
      <c r="H20" s="59">
        <f t="shared" si="6"/>
        <v>22534.347826086956</v>
      </c>
      <c r="I20" s="60">
        <f>G20/('Total Revenue (Millions)'!$D$15)*100</f>
        <v>16.206426183404616</v>
      </c>
      <c r="J20" s="78">
        <v>24832</v>
      </c>
      <c r="K20" s="78">
        <v>130655</v>
      </c>
      <c r="L20" s="8"/>
      <c r="M20" s="15"/>
      <c r="N20" s="18"/>
      <c r="O20" s="18"/>
      <c r="P20" s="66" t="s">
        <v>169</v>
      </c>
      <c r="Q20" s="8"/>
      <c r="R20" s="8"/>
      <c r="S20" s="8"/>
      <c r="T20" s="8"/>
      <c r="U20" s="8"/>
      <c r="V20" s="8"/>
      <c r="W20" s="8"/>
      <c r="X20" s="8"/>
      <c r="Y20" s="8"/>
    </row>
    <row r="21" spans="1:25" ht="15.75" customHeight="1" x14ac:dyDescent="0.2">
      <c r="A21" s="73" t="s">
        <v>78</v>
      </c>
      <c r="B21" s="73">
        <v>2021</v>
      </c>
      <c r="C21" s="74" t="s">
        <v>6</v>
      </c>
      <c r="D21" s="77" t="s">
        <v>101</v>
      </c>
      <c r="E21" s="77" t="s">
        <v>101</v>
      </c>
      <c r="F21" s="77" t="s">
        <v>101</v>
      </c>
      <c r="G21" s="53">
        <f t="shared" si="7"/>
        <v>500122</v>
      </c>
      <c r="H21" s="53">
        <f t="shared" ref="H21:H25" si="8">G21/6.452</f>
        <v>77514.259144451338</v>
      </c>
      <c r="I21" s="54">
        <f>G21/('Total Revenue (Millions)'!$D$16)*100</f>
        <v>58.95030405043029</v>
      </c>
      <c r="J21" s="80">
        <v>76163</v>
      </c>
      <c r="K21" s="80">
        <f>31100+392859</f>
        <v>423959</v>
      </c>
      <c r="L21" s="56"/>
      <c r="M21" s="49"/>
      <c r="N21" s="76"/>
      <c r="O21" s="76"/>
      <c r="P21" s="77" t="s">
        <v>171</v>
      </c>
      <c r="Q21" s="56"/>
      <c r="R21" s="56"/>
      <c r="S21" s="56"/>
      <c r="T21" s="56"/>
      <c r="U21" s="56"/>
      <c r="V21" s="56"/>
      <c r="W21" s="56"/>
      <c r="X21" s="56"/>
      <c r="Y21" s="56"/>
    </row>
    <row r="22" spans="1:25" ht="15.75" customHeight="1" x14ac:dyDescent="0.2">
      <c r="A22" s="16" t="s">
        <v>78</v>
      </c>
      <c r="B22" s="16">
        <v>2021</v>
      </c>
      <c r="C22" s="23" t="s">
        <v>6</v>
      </c>
      <c r="D22" s="66" t="s">
        <v>102</v>
      </c>
      <c r="E22" s="66" t="s">
        <v>102</v>
      </c>
      <c r="F22" s="66" t="s">
        <v>102</v>
      </c>
      <c r="G22" s="59">
        <v>184157</v>
      </c>
      <c r="H22" s="59">
        <f t="shared" si="8"/>
        <v>28542.622442653443</v>
      </c>
      <c r="I22" s="60">
        <f>G22/('Total Revenue (Millions)'!$D$16)*100</f>
        <v>21.706925796135927</v>
      </c>
      <c r="J22" s="79"/>
      <c r="K22" s="79"/>
      <c r="L22" s="8"/>
      <c r="M22" s="15"/>
      <c r="N22" s="18"/>
      <c r="O22" s="18"/>
      <c r="P22" s="66" t="s">
        <v>172</v>
      </c>
      <c r="Q22" s="8"/>
      <c r="R22" s="8"/>
      <c r="S22" s="8"/>
      <c r="T22" s="8"/>
      <c r="U22" s="8"/>
      <c r="V22" s="8"/>
      <c r="W22" s="8"/>
      <c r="X22" s="8"/>
      <c r="Y22" s="8"/>
    </row>
    <row r="23" spans="1:25" ht="15.75" customHeight="1" x14ac:dyDescent="0.2">
      <c r="A23" s="16" t="s">
        <v>78</v>
      </c>
      <c r="B23" s="16">
        <v>2021</v>
      </c>
      <c r="C23" s="23" t="s">
        <v>6</v>
      </c>
      <c r="D23" s="66" t="s">
        <v>104</v>
      </c>
      <c r="E23" s="66" t="s">
        <v>104</v>
      </c>
      <c r="F23" s="66" t="s">
        <v>104</v>
      </c>
      <c r="G23" s="59">
        <v>164100</v>
      </c>
      <c r="H23" s="59">
        <f t="shared" si="8"/>
        <v>25433.973961562308</v>
      </c>
      <c r="I23" s="60">
        <f>G23/('Total Revenue (Millions)'!$D$16)*100</f>
        <v>19.342770153433783</v>
      </c>
      <c r="J23" s="79"/>
      <c r="K23" s="79"/>
      <c r="L23" s="8"/>
      <c r="M23" s="15"/>
      <c r="N23" s="18"/>
      <c r="O23" s="18"/>
      <c r="P23" s="66" t="s">
        <v>173</v>
      </c>
      <c r="Q23" s="8"/>
      <c r="R23" s="8"/>
      <c r="S23" s="8"/>
      <c r="T23" s="8"/>
      <c r="U23" s="8"/>
      <c r="V23" s="8"/>
      <c r="W23" s="8"/>
      <c r="X23" s="8"/>
      <c r="Y23" s="8"/>
    </row>
    <row r="24" spans="1:25" ht="18" customHeight="1" x14ac:dyDescent="0.2">
      <c r="A24" s="23" t="s">
        <v>78</v>
      </c>
      <c r="B24" s="23">
        <v>2021</v>
      </c>
      <c r="C24" s="23" t="s">
        <v>6</v>
      </c>
      <c r="D24" s="58" t="s">
        <v>174</v>
      </c>
      <c r="E24" s="58" t="s">
        <v>108</v>
      </c>
      <c r="F24" s="58" t="s">
        <v>108</v>
      </c>
      <c r="G24" s="59">
        <v>0</v>
      </c>
      <c r="H24" s="59">
        <f t="shared" si="8"/>
        <v>0</v>
      </c>
      <c r="I24" s="21"/>
      <c r="J24" s="18"/>
      <c r="K24" s="79"/>
      <c r="L24" s="18"/>
      <c r="M24" s="23"/>
      <c r="N24" s="58"/>
      <c r="O24" s="58"/>
      <c r="P24" s="81" t="s">
        <v>175</v>
      </c>
      <c r="Q24" s="58"/>
      <c r="R24" s="58"/>
      <c r="S24" s="58"/>
      <c r="T24" s="58"/>
      <c r="U24" s="58"/>
      <c r="V24" s="58"/>
      <c r="W24" s="58"/>
      <c r="X24" s="58"/>
      <c r="Y24" s="58"/>
    </row>
    <row r="25" spans="1:25" ht="18" customHeight="1" x14ac:dyDescent="0.2">
      <c r="A25" s="23" t="s">
        <v>78</v>
      </c>
      <c r="B25" s="23">
        <v>2021</v>
      </c>
      <c r="C25" s="23" t="s">
        <v>6</v>
      </c>
      <c r="D25" s="58" t="s">
        <v>176</v>
      </c>
      <c r="E25" s="431" t="s">
        <v>177</v>
      </c>
      <c r="F25" s="58" t="s">
        <v>177</v>
      </c>
      <c r="G25" s="59">
        <v>0</v>
      </c>
      <c r="H25" s="59">
        <f t="shared" si="8"/>
        <v>0</v>
      </c>
      <c r="I25" s="21"/>
      <c r="J25" s="18"/>
      <c r="K25" s="79"/>
      <c r="L25" s="18"/>
      <c r="M25" s="23"/>
      <c r="N25" s="58"/>
      <c r="O25" s="58"/>
      <c r="P25" s="81" t="s">
        <v>178</v>
      </c>
      <c r="Q25" s="58"/>
      <c r="R25" s="58"/>
      <c r="S25" s="58"/>
      <c r="T25" s="58"/>
      <c r="U25" s="58"/>
      <c r="V25" s="58"/>
      <c r="W25" s="58"/>
      <c r="X25" s="58"/>
      <c r="Y25" s="58"/>
    </row>
    <row r="26" spans="1:25" ht="15.75" customHeight="1" x14ac:dyDescent="0.2">
      <c r="A26" s="74" t="s">
        <v>78</v>
      </c>
      <c r="B26" s="74">
        <v>2022</v>
      </c>
      <c r="C26" s="74" t="s">
        <v>6</v>
      </c>
      <c r="D26" s="77" t="s">
        <v>101</v>
      </c>
      <c r="E26" s="77" t="s">
        <v>101</v>
      </c>
      <c r="F26" s="77" t="s">
        <v>101</v>
      </c>
      <c r="G26" s="53">
        <f>J26+K26</f>
        <v>502309</v>
      </c>
      <c r="H26" s="53"/>
      <c r="I26" s="56"/>
      <c r="J26" s="80">
        <v>75032</v>
      </c>
      <c r="K26" s="80">
        <f>31344+395933</f>
        <v>427277</v>
      </c>
      <c r="L26" s="56"/>
      <c r="M26" s="49"/>
      <c r="N26" s="76"/>
      <c r="O26" s="76"/>
      <c r="P26" s="77" t="s">
        <v>179</v>
      </c>
      <c r="Q26" s="56"/>
      <c r="R26" s="56"/>
      <c r="S26" s="56"/>
      <c r="T26" s="56"/>
      <c r="U26" s="56"/>
      <c r="V26" s="56"/>
      <c r="W26" s="56"/>
      <c r="X26" s="56"/>
      <c r="Y26" s="56"/>
    </row>
    <row r="27" spans="1:25" ht="15.75" customHeight="1" x14ac:dyDescent="0.2">
      <c r="A27" s="23" t="s">
        <v>78</v>
      </c>
      <c r="B27" s="23">
        <v>2022</v>
      </c>
      <c r="C27" s="23" t="s">
        <v>6</v>
      </c>
      <c r="D27" s="66" t="s">
        <v>102</v>
      </c>
      <c r="E27" s="66" t="s">
        <v>102</v>
      </c>
      <c r="F27" s="66" t="s">
        <v>102</v>
      </c>
      <c r="G27" s="59">
        <v>191026</v>
      </c>
      <c r="H27" s="59"/>
      <c r="I27" s="8"/>
      <c r="J27" s="23"/>
      <c r="K27" s="79"/>
      <c r="L27" s="8"/>
      <c r="M27" s="15"/>
      <c r="N27" s="18"/>
      <c r="O27" s="18"/>
      <c r="P27" s="66" t="s">
        <v>180</v>
      </c>
      <c r="Q27" s="8"/>
      <c r="R27" s="8"/>
      <c r="S27" s="8"/>
      <c r="T27" s="8"/>
      <c r="U27" s="8"/>
      <c r="V27" s="8"/>
      <c r="W27" s="8"/>
      <c r="X27" s="8"/>
      <c r="Y27" s="8"/>
    </row>
    <row r="28" spans="1:25" ht="18" customHeight="1" x14ac:dyDescent="0.2">
      <c r="A28" s="23" t="s">
        <v>78</v>
      </c>
      <c r="B28" s="23">
        <v>2022</v>
      </c>
      <c r="C28" s="23" t="s">
        <v>6</v>
      </c>
      <c r="D28" s="66" t="s">
        <v>104</v>
      </c>
      <c r="E28" s="66" t="s">
        <v>104</v>
      </c>
      <c r="F28" s="66" t="s">
        <v>104</v>
      </c>
      <c r="G28" s="59">
        <f>G23*107.8%</f>
        <v>176899.80000000002</v>
      </c>
      <c r="H28" s="59"/>
      <c r="I28" s="8"/>
      <c r="J28" s="23"/>
      <c r="K28" s="79"/>
      <c r="L28" s="8"/>
      <c r="M28" s="15"/>
      <c r="N28" s="18"/>
      <c r="O28" s="18"/>
      <c r="P28" s="83" t="s">
        <v>181</v>
      </c>
      <c r="Q28" s="8"/>
      <c r="R28" s="8"/>
      <c r="S28" s="8"/>
      <c r="T28" s="8"/>
      <c r="U28" s="8"/>
      <c r="V28" s="8"/>
      <c r="W28" s="8"/>
      <c r="X28" s="8"/>
      <c r="Y28" s="8"/>
    </row>
    <row r="29" spans="1:25" ht="15.75" customHeight="1" x14ac:dyDescent="0.2">
      <c r="A29" s="23" t="s">
        <v>78</v>
      </c>
      <c r="B29" s="23">
        <v>2022</v>
      </c>
      <c r="C29" s="23" t="s">
        <v>6</v>
      </c>
      <c r="D29" s="66" t="s">
        <v>174</v>
      </c>
      <c r="E29" s="58" t="s">
        <v>108</v>
      </c>
      <c r="F29" s="58" t="s">
        <v>108</v>
      </c>
      <c r="G29" s="84">
        <v>0</v>
      </c>
      <c r="H29" s="60"/>
      <c r="I29" s="8"/>
      <c r="J29" s="23"/>
      <c r="K29" s="79"/>
      <c r="L29" s="8"/>
      <c r="M29" s="15"/>
      <c r="N29" s="18"/>
      <c r="O29" s="18"/>
      <c r="P29" s="66" t="s">
        <v>182</v>
      </c>
      <c r="Q29" s="8"/>
      <c r="R29" s="8"/>
      <c r="S29" s="8"/>
      <c r="T29" s="8"/>
      <c r="U29" s="8"/>
      <c r="V29" s="8"/>
      <c r="W29" s="8"/>
      <c r="X29" s="8"/>
      <c r="Y29" s="8"/>
    </row>
    <row r="30" spans="1:25" ht="15.75" customHeight="1" x14ac:dyDescent="0.2">
      <c r="A30" s="23" t="s">
        <v>78</v>
      </c>
      <c r="B30" s="23">
        <v>2022</v>
      </c>
      <c r="C30" s="23" t="s">
        <v>6</v>
      </c>
      <c r="D30" s="58" t="s">
        <v>176</v>
      </c>
      <c r="E30" s="431" t="s">
        <v>177</v>
      </c>
      <c r="F30" s="431" t="s">
        <v>177</v>
      </c>
      <c r="G30" s="84">
        <v>0</v>
      </c>
      <c r="H30" s="60"/>
      <c r="I30" s="8"/>
      <c r="J30" s="23"/>
      <c r="K30" s="79"/>
      <c r="L30" s="8"/>
      <c r="M30" s="15"/>
      <c r="N30" s="18"/>
      <c r="O30" s="18"/>
      <c r="P30" s="66" t="s">
        <v>183</v>
      </c>
      <c r="Q30" s="8"/>
      <c r="R30" s="8"/>
      <c r="S30" s="8"/>
      <c r="T30" s="8"/>
      <c r="U30" s="8"/>
      <c r="V30" s="8"/>
      <c r="W30" s="8"/>
      <c r="X30" s="8"/>
      <c r="Y30" s="8"/>
    </row>
    <row r="31" spans="1:25" ht="15.75" customHeight="1" x14ac:dyDescent="0.2">
      <c r="A31" s="15"/>
      <c r="B31" s="23"/>
      <c r="C31" s="15"/>
      <c r="D31" s="57"/>
      <c r="E31" s="57"/>
      <c r="F31" s="57"/>
      <c r="G31" s="85"/>
      <c r="H31" s="60"/>
      <c r="I31" s="8"/>
      <c r="J31" s="429"/>
      <c r="K31" s="429"/>
      <c r="L31" s="8"/>
      <c r="M31" s="15"/>
      <c r="N31" s="18"/>
      <c r="O31" s="18"/>
      <c r="P31" s="8"/>
      <c r="Q31" s="8"/>
      <c r="R31" s="8"/>
      <c r="S31" s="8"/>
      <c r="T31" s="8"/>
      <c r="U31" s="8"/>
      <c r="V31" s="8"/>
      <c r="W31" s="8"/>
      <c r="X31" s="8"/>
      <c r="Y31" s="8"/>
    </row>
    <row r="32" spans="1:25" ht="15.75" customHeight="1" x14ac:dyDescent="0.2">
      <c r="A32" s="15"/>
      <c r="B32" s="23"/>
      <c r="C32" s="15"/>
      <c r="D32" s="57"/>
      <c r="E32" s="57"/>
      <c r="F32" s="57"/>
      <c r="G32" s="85"/>
      <c r="H32" s="60"/>
      <c r="I32" s="8"/>
      <c r="J32" s="429"/>
      <c r="K32" s="429"/>
      <c r="L32" s="8"/>
      <c r="M32" s="15"/>
      <c r="N32" s="18"/>
      <c r="O32" s="18"/>
      <c r="P32" s="8"/>
      <c r="Q32" s="8"/>
      <c r="R32" s="8"/>
      <c r="S32" s="8"/>
      <c r="T32" s="8"/>
      <c r="U32" s="8"/>
      <c r="V32" s="8"/>
      <c r="W32" s="8"/>
      <c r="X32" s="8"/>
      <c r="Y32" s="8"/>
    </row>
    <row r="33" spans="1:25" ht="15.75" customHeight="1" x14ac:dyDescent="0.2">
      <c r="A33" s="15"/>
      <c r="B33" s="23"/>
      <c r="C33" s="15"/>
      <c r="D33" s="57"/>
      <c r="E33" s="57"/>
      <c r="F33" s="57"/>
      <c r="G33" s="85"/>
      <c r="H33" s="60"/>
      <c r="I33" s="8"/>
      <c r="J33" s="429"/>
      <c r="K33" s="429"/>
      <c r="L33" s="8"/>
      <c r="M33" s="15"/>
      <c r="N33" s="18"/>
      <c r="O33" s="18"/>
      <c r="P33" s="8"/>
      <c r="Q33" s="8"/>
      <c r="R33" s="8"/>
      <c r="S33" s="8"/>
      <c r="T33" s="8"/>
      <c r="U33" s="8"/>
      <c r="V33" s="8"/>
      <c r="W33" s="8"/>
      <c r="X33" s="8"/>
      <c r="Y33" s="8"/>
    </row>
    <row r="34" spans="1:25" ht="15.75" customHeight="1" x14ac:dyDescent="0.2">
      <c r="A34" s="15"/>
      <c r="B34" s="23"/>
      <c r="C34" s="15"/>
      <c r="D34" s="57"/>
      <c r="E34" s="57"/>
      <c r="F34" s="57"/>
      <c r="G34" s="85"/>
      <c r="H34" s="60"/>
      <c r="I34" s="8"/>
      <c r="J34" s="429"/>
      <c r="K34" s="429"/>
      <c r="L34" s="8"/>
      <c r="M34" s="15"/>
      <c r="N34" s="18"/>
      <c r="O34" s="18"/>
      <c r="P34" s="8"/>
      <c r="Q34" s="8"/>
      <c r="R34" s="8"/>
      <c r="S34" s="8"/>
      <c r="T34" s="8"/>
      <c r="U34" s="8"/>
      <c r="V34" s="8"/>
      <c r="W34" s="8"/>
      <c r="X34" s="8"/>
      <c r="Y34" s="8"/>
    </row>
    <row r="35" spans="1:25" ht="15.75" customHeight="1" x14ac:dyDescent="0.2">
      <c r="A35" s="15"/>
      <c r="B35" s="23"/>
      <c r="C35" s="15"/>
      <c r="D35" s="57"/>
      <c r="E35" s="57"/>
      <c r="F35" s="57"/>
      <c r="G35" s="85"/>
      <c r="H35" s="60"/>
      <c r="I35" s="8"/>
      <c r="J35" s="429"/>
      <c r="K35" s="429"/>
      <c r="L35" s="8"/>
      <c r="M35" s="15"/>
      <c r="N35" s="18"/>
      <c r="O35" s="18"/>
      <c r="P35" s="8"/>
      <c r="Q35" s="8"/>
      <c r="R35" s="8"/>
      <c r="S35" s="8"/>
      <c r="T35" s="8"/>
      <c r="U35" s="8"/>
      <c r="V35" s="8"/>
      <c r="W35" s="8"/>
      <c r="X35" s="8"/>
      <c r="Y35" s="8"/>
    </row>
    <row r="36" spans="1:25" ht="15.75" customHeight="1" x14ac:dyDescent="0.2">
      <c r="A36" s="15"/>
      <c r="B36" s="23"/>
      <c r="C36" s="15"/>
      <c r="D36" s="57"/>
      <c r="E36" s="57"/>
      <c r="F36" s="57"/>
      <c r="G36" s="85"/>
      <c r="H36" s="60"/>
      <c r="I36" s="8"/>
      <c r="J36" s="429"/>
      <c r="K36" s="429"/>
      <c r="L36" s="8"/>
      <c r="M36" s="15"/>
      <c r="N36" s="18"/>
      <c r="O36" s="18"/>
      <c r="P36" s="8"/>
      <c r="Q36" s="8"/>
      <c r="R36" s="8"/>
      <c r="S36" s="8"/>
      <c r="T36" s="8"/>
      <c r="U36" s="8"/>
      <c r="V36" s="8"/>
      <c r="W36" s="8"/>
      <c r="X36" s="8"/>
      <c r="Y36" s="8"/>
    </row>
    <row r="37" spans="1:25" ht="15.75" customHeight="1" x14ac:dyDescent="0.2">
      <c r="A37" s="15"/>
      <c r="B37" s="23"/>
      <c r="C37" s="15"/>
      <c r="D37" s="57"/>
      <c r="E37" s="57"/>
      <c r="F37" s="57"/>
      <c r="G37" s="85"/>
      <c r="H37" s="60"/>
      <c r="I37" s="8"/>
      <c r="J37" s="429"/>
      <c r="K37" s="429"/>
      <c r="L37" s="8"/>
      <c r="M37" s="15"/>
      <c r="N37" s="18"/>
      <c r="O37" s="18"/>
      <c r="P37" s="8"/>
      <c r="Q37" s="8"/>
      <c r="R37" s="8"/>
      <c r="S37" s="8"/>
      <c r="T37" s="8"/>
      <c r="U37" s="8"/>
      <c r="V37" s="8"/>
      <c r="W37" s="8"/>
      <c r="X37" s="8"/>
      <c r="Y37" s="8"/>
    </row>
    <row r="38" spans="1:25" ht="15.75" customHeight="1" x14ac:dyDescent="0.2">
      <c r="A38" s="15"/>
      <c r="B38" s="23"/>
      <c r="C38" s="15"/>
      <c r="D38" s="57"/>
      <c r="E38" s="57"/>
      <c r="F38" s="57"/>
      <c r="G38" s="85"/>
      <c r="H38" s="60"/>
      <c r="I38" s="8"/>
      <c r="J38" s="429"/>
      <c r="K38" s="429"/>
      <c r="L38" s="8"/>
      <c r="M38" s="15"/>
      <c r="N38" s="18"/>
      <c r="O38" s="18"/>
      <c r="P38" s="8"/>
      <c r="Q38" s="8"/>
      <c r="R38" s="8"/>
      <c r="S38" s="8"/>
      <c r="T38" s="8"/>
      <c r="U38" s="8"/>
      <c r="V38" s="8"/>
      <c r="W38" s="8"/>
      <c r="X38" s="8"/>
      <c r="Y38" s="8"/>
    </row>
    <row r="39" spans="1:25" ht="15.75" customHeight="1" x14ac:dyDescent="0.2">
      <c r="A39" s="15"/>
      <c r="B39" s="23"/>
      <c r="C39" s="15"/>
      <c r="D39" s="57"/>
      <c r="E39" s="57"/>
      <c r="F39" s="57"/>
      <c r="G39" s="85"/>
      <c r="H39" s="60"/>
      <c r="I39" s="8"/>
      <c r="J39" s="429"/>
      <c r="K39" s="429"/>
      <c r="L39" s="8"/>
      <c r="M39" s="15"/>
      <c r="N39" s="18"/>
      <c r="O39" s="18"/>
      <c r="P39" s="8"/>
      <c r="Q39" s="8"/>
      <c r="R39" s="8"/>
      <c r="S39" s="8"/>
      <c r="T39" s="8"/>
      <c r="U39" s="8"/>
      <c r="V39" s="8"/>
      <c r="W39" s="8"/>
      <c r="X39" s="8"/>
      <c r="Y39" s="8"/>
    </row>
    <row r="40" spans="1:25" ht="15.75" customHeight="1" x14ac:dyDescent="0.2">
      <c r="A40" s="15"/>
      <c r="B40" s="23"/>
      <c r="C40" s="15"/>
      <c r="D40" s="57"/>
      <c r="E40" s="57"/>
      <c r="F40" s="57"/>
      <c r="G40" s="85"/>
      <c r="H40" s="60"/>
      <c r="I40" s="8"/>
      <c r="J40" s="429"/>
      <c r="K40" s="429"/>
      <c r="L40" s="8"/>
      <c r="M40" s="15"/>
      <c r="N40" s="18"/>
      <c r="O40" s="18"/>
      <c r="P40" s="8"/>
      <c r="Q40" s="8"/>
      <c r="R40" s="8"/>
      <c r="S40" s="8"/>
      <c r="T40" s="8"/>
      <c r="U40" s="8"/>
      <c r="V40" s="8"/>
      <c r="W40" s="8"/>
      <c r="X40" s="8"/>
      <c r="Y40" s="8"/>
    </row>
    <row r="41" spans="1:25" ht="15.75" customHeight="1" x14ac:dyDescent="0.2">
      <c r="A41" s="15"/>
      <c r="B41" s="23"/>
      <c r="C41" s="15"/>
      <c r="D41" s="57"/>
      <c r="E41" s="57"/>
      <c r="F41" s="57"/>
      <c r="G41" s="85"/>
      <c r="H41" s="60"/>
      <c r="I41" s="8"/>
      <c r="J41" s="429"/>
      <c r="K41" s="429"/>
      <c r="L41" s="8"/>
      <c r="M41" s="15"/>
      <c r="N41" s="18"/>
      <c r="O41" s="18"/>
      <c r="P41" s="8"/>
      <c r="Q41" s="8"/>
      <c r="R41" s="8"/>
      <c r="S41" s="8"/>
      <c r="T41" s="8"/>
      <c r="U41" s="8"/>
      <c r="V41" s="8"/>
      <c r="W41" s="8"/>
      <c r="X41" s="8"/>
      <c r="Y41" s="8"/>
    </row>
    <row r="42" spans="1:25" ht="15.75" customHeight="1" x14ac:dyDescent="0.2">
      <c r="A42" s="15"/>
      <c r="B42" s="23"/>
      <c r="C42" s="15"/>
      <c r="D42" s="57"/>
      <c r="E42" s="57"/>
      <c r="F42" s="57"/>
      <c r="G42" s="85"/>
      <c r="H42" s="60"/>
      <c r="I42" s="8"/>
      <c r="J42" s="429"/>
      <c r="K42" s="429"/>
      <c r="L42" s="8"/>
      <c r="M42" s="15"/>
      <c r="N42" s="18"/>
      <c r="O42" s="18"/>
      <c r="P42" s="8"/>
      <c r="Q42" s="8"/>
      <c r="R42" s="8"/>
      <c r="S42" s="8"/>
      <c r="T42" s="8"/>
      <c r="U42" s="8"/>
      <c r="V42" s="8"/>
      <c r="W42" s="8"/>
      <c r="X42" s="8"/>
      <c r="Y42" s="8"/>
    </row>
    <row r="43" spans="1:25" ht="15.75" customHeight="1" x14ac:dyDescent="0.2">
      <c r="A43" s="15"/>
      <c r="B43" s="23"/>
      <c r="C43" s="15"/>
      <c r="D43" s="57"/>
      <c r="E43" s="57"/>
      <c r="F43" s="57"/>
      <c r="G43" s="85"/>
      <c r="H43" s="60"/>
      <c r="I43" s="8"/>
      <c r="J43" s="429"/>
      <c r="K43" s="429"/>
      <c r="L43" s="8"/>
      <c r="M43" s="15"/>
      <c r="N43" s="18"/>
      <c r="O43" s="18"/>
      <c r="P43" s="8"/>
      <c r="Q43" s="8"/>
      <c r="R43" s="8"/>
      <c r="S43" s="8"/>
      <c r="T43" s="8"/>
      <c r="U43" s="8"/>
      <c r="V43" s="8"/>
      <c r="W43" s="8"/>
      <c r="X43" s="8"/>
      <c r="Y43" s="8"/>
    </row>
    <row r="44" spans="1:25" ht="15.75" customHeight="1" x14ac:dyDescent="0.2">
      <c r="A44" s="15"/>
      <c r="B44" s="23"/>
      <c r="C44" s="15"/>
      <c r="D44" s="57"/>
      <c r="E44" s="57"/>
      <c r="F44" s="57"/>
      <c r="G44" s="85"/>
      <c r="H44" s="60"/>
      <c r="I44" s="8"/>
      <c r="J44" s="429"/>
      <c r="K44" s="429"/>
      <c r="L44" s="8"/>
      <c r="M44" s="15"/>
      <c r="N44" s="18"/>
      <c r="O44" s="18"/>
      <c r="P44" s="8"/>
      <c r="Q44" s="8"/>
      <c r="R44" s="8"/>
      <c r="S44" s="8"/>
      <c r="T44" s="8"/>
      <c r="U44" s="8"/>
      <c r="V44" s="8"/>
      <c r="W44" s="8"/>
      <c r="X44" s="8"/>
      <c r="Y44" s="8"/>
    </row>
    <row r="45" spans="1:25" ht="15.75" customHeight="1" x14ac:dyDescent="0.2">
      <c r="A45" s="15"/>
      <c r="B45" s="23"/>
      <c r="C45" s="15"/>
      <c r="D45" s="57"/>
      <c r="E45" s="57"/>
      <c r="F45" s="57"/>
      <c r="G45" s="85"/>
      <c r="H45" s="60"/>
      <c r="I45" s="8"/>
      <c r="J45" s="429"/>
      <c r="K45" s="429"/>
      <c r="L45" s="8"/>
      <c r="M45" s="15"/>
      <c r="N45" s="18"/>
      <c r="O45" s="18"/>
      <c r="P45" s="8"/>
      <c r="Q45" s="8"/>
      <c r="R45" s="8"/>
      <c r="S45" s="8"/>
      <c r="T45" s="8"/>
      <c r="U45" s="8"/>
      <c r="V45" s="8"/>
      <c r="W45" s="8"/>
      <c r="X45" s="8"/>
      <c r="Y45" s="8"/>
    </row>
    <row r="46" spans="1:25" ht="15.75" customHeight="1" x14ac:dyDescent="0.2">
      <c r="A46" s="15"/>
      <c r="B46" s="23"/>
      <c r="C46" s="15"/>
      <c r="D46" s="57"/>
      <c r="E46" s="57"/>
      <c r="F46" s="57"/>
      <c r="G46" s="85"/>
      <c r="H46" s="60"/>
      <c r="I46" s="8"/>
      <c r="J46" s="429"/>
      <c r="K46" s="429"/>
      <c r="L46" s="8"/>
      <c r="M46" s="15"/>
      <c r="N46" s="18"/>
      <c r="O46" s="18"/>
      <c r="P46" s="8"/>
      <c r="Q46" s="8"/>
      <c r="R46" s="8"/>
      <c r="S46" s="8"/>
      <c r="T46" s="8"/>
      <c r="U46" s="8"/>
      <c r="V46" s="8"/>
      <c r="W46" s="8"/>
      <c r="X46" s="8"/>
      <c r="Y46" s="8"/>
    </row>
    <row r="47" spans="1:25" ht="15.75" customHeight="1" x14ac:dyDescent="0.2">
      <c r="A47" s="15"/>
      <c r="B47" s="23"/>
      <c r="C47" s="15"/>
      <c r="D47" s="57"/>
      <c r="E47" s="57"/>
      <c r="F47" s="57"/>
      <c r="G47" s="85"/>
      <c r="H47" s="60"/>
      <c r="I47" s="8"/>
      <c r="J47" s="429"/>
      <c r="K47" s="429"/>
      <c r="L47" s="8"/>
      <c r="M47" s="15"/>
      <c r="N47" s="18"/>
      <c r="O47" s="18"/>
      <c r="P47" s="8"/>
      <c r="Q47" s="8"/>
      <c r="R47" s="8"/>
      <c r="S47" s="8"/>
      <c r="T47" s="8"/>
      <c r="U47" s="8"/>
      <c r="V47" s="8"/>
      <c r="W47" s="8"/>
      <c r="X47" s="8"/>
      <c r="Y47" s="8"/>
    </row>
    <row r="48" spans="1:25" ht="15.75" customHeight="1" x14ac:dyDescent="0.2">
      <c r="A48" s="15"/>
      <c r="B48" s="23"/>
      <c r="C48" s="15"/>
      <c r="D48" s="57"/>
      <c r="E48" s="57"/>
      <c r="F48" s="57"/>
      <c r="G48" s="85"/>
      <c r="H48" s="60"/>
      <c r="I48" s="8"/>
      <c r="J48" s="429"/>
      <c r="K48" s="429"/>
      <c r="L48" s="8"/>
      <c r="M48" s="15"/>
      <c r="N48" s="18"/>
      <c r="O48" s="18"/>
      <c r="P48" s="8"/>
      <c r="Q48" s="8"/>
      <c r="R48" s="8"/>
      <c r="S48" s="8"/>
      <c r="T48" s="8"/>
      <c r="U48" s="8"/>
      <c r="V48" s="8"/>
      <c r="W48" s="8"/>
      <c r="X48" s="8"/>
      <c r="Y48" s="8"/>
    </row>
    <row r="49" spans="1:25" ht="15.75" customHeight="1" x14ac:dyDescent="0.2">
      <c r="A49" s="15"/>
      <c r="B49" s="23"/>
      <c r="C49" s="15"/>
      <c r="D49" s="57"/>
      <c r="E49" s="57"/>
      <c r="F49" s="57"/>
      <c r="G49" s="85"/>
      <c r="H49" s="60"/>
      <c r="I49" s="8"/>
      <c r="J49" s="429"/>
      <c r="K49" s="429"/>
      <c r="L49" s="8"/>
      <c r="M49" s="15"/>
      <c r="N49" s="18"/>
      <c r="O49" s="18"/>
      <c r="P49" s="8"/>
      <c r="Q49" s="8"/>
      <c r="R49" s="8"/>
      <c r="S49" s="8"/>
      <c r="T49" s="8"/>
      <c r="U49" s="8"/>
      <c r="V49" s="8"/>
      <c r="W49" s="8"/>
      <c r="X49" s="8"/>
      <c r="Y49" s="8"/>
    </row>
    <row r="50" spans="1:25" ht="15.75" customHeight="1" x14ac:dyDescent="0.2">
      <c r="A50" s="15"/>
      <c r="B50" s="23"/>
      <c r="C50" s="15"/>
      <c r="D50" s="57"/>
      <c r="E50" s="57"/>
      <c r="F50" s="57"/>
      <c r="G50" s="85"/>
      <c r="H50" s="60"/>
      <c r="I50" s="8"/>
      <c r="J50" s="429"/>
      <c r="K50" s="429"/>
      <c r="L50" s="8"/>
      <c r="M50" s="15"/>
      <c r="N50" s="18"/>
      <c r="O50" s="18"/>
      <c r="P50" s="8"/>
      <c r="Q50" s="8"/>
      <c r="R50" s="8"/>
      <c r="S50" s="8"/>
      <c r="T50" s="8"/>
      <c r="U50" s="8"/>
      <c r="V50" s="8"/>
      <c r="W50" s="8"/>
      <c r="X50" s="8"/>
      <c r="Y50" s="8"/>
    </row>
    <row r="51" spans="1:25" ht="15.75" customHeight="1" x14ac:dyDescent="0.2">
      <c r="A51" s="15"/>
      <c r="B51" s="23"/>
      <c r="C51" s="15"/>
      <c r="D51" s="57"/>
      <c r="E51" s="57"/>
      <c r="F51" s="57"/>
      <c r="G51" s="85"/>
      <c r="H51" s="60"/>
      <c r="I51" s="8"/>
      <c r="J51" s="429"/>
      <c r="K51" s="429"/>
      <c r="L51" s="8"/>
      <c r="M51" s="15"/>
      <c r="N51" s="18"/>
      <c r="O51" s="18"/>
      <c r="P51" s="8"/>
      <c r="Q51" s="8"/>
      <c r="R51" s="8"/>
      <c r="S51" s="8"/>
      <c r="T51" s="8"/>
      <c r="U51" s="8"/>
      <c r="V51" s="8"/>
      <c r="W51" s="8"/>
      <c r="X51" s="8"/>
      <c r="Y51" s="8"/>
    </row>
    <row r="52" spans="1:25" ht="15.75" customHeight="1" x14ac:dyDescent="0.2">
      <c r="A52" s="15"/>
      <c r="B52" s="23"/>
      <c r="C52" s="15"/>
      <c r="D52" s="57"/>
      <c r="E52" s="57"/>
      <c r="F52" s="57"/>
      <c r="G52" s="85"/>
      <c r="H52" s="60"/>
      <c r="I52" s="8"/>
      <c r="J52" s="429"/>
      <c r="K52" s="429"/>
      <c r="L52" s="8"/>
      <c r="M52" s="15"/>
      <c r="N52" s="18"/>
      <c r="O52" s="18"/>
      <c r="P52" s="8"/>
      <c r="Q52" s="8"/>
      <c r="R52" s="8"/>
      <c r="S52" s="8"/>
      <c r="T52" s="8"/>
      <c r="U52" s="8"/>
      <c r="V52" s="8"/>
      <c r="W52" s="8"/>
      <c r="X52" s="8"/>
      <c r="Y52" s="8"/>
    </row>
    <row r="53" spans="1:25" ht="15.75" customHeight="1" x14ac:dyDescent="0.2">
      <c r="A53" s="15"/>
      <c r="B53" s="23"/>
      <c r="C53" s="15"/>
      <c r="D53" s="57"/>
      <c r="E53" s="57"/>
      <c r="F53" s="57"/>
      <c r="G53" s="85"/>
      <c r="H53" s="60"/>
      <c r="I53" s="8"/>
      <c r="J53" s="429"/>
      <c r="K53" s="429"/>
      <c r="L53" s="8"/>
      <c r="M53" s="15"/>
      <c r="N53" s="18"/>
      <c r="O53" s="18"/>
      <c r="P53" s="8"/>
      <c r="Q53" s="8"/>
      <c r="R53" s="8"/>
      <c r="S53" s="8"/>
      <c r="T53" s="8"/>
      <c r="U53" s="8"/>
      <c r="V53" s="8"/>
      <c r="W53" s="8"/>
      <c r="X53" s="8"/>
      <c r="Y53" s="8"/>
    </row>
    <row r="54" spans="1:25" ht="15.75" customHeight="1" x14ac:dyDescent="0.2">
      <c r="A54" s="15"/>
      <c r="B54" s="23"/>
      <c r="C54" s="15"/>
      <c r="D54" s="57"/>
      <c r="E54" s="57"/>
      <c r="F54" s="57"/>
      <c r="G54" s="85"/>
      <c r="H54" s="60"/>
      <c r="I54" s="8"/>
      <c r="J54" s="429"/>
      <c r="K54" s="429"/>
      <c r="L54" s="8"/>
      <c r="M54" s="15"/>
      <c r="N54" s="18"/>
      <c r="O54" s="18"/>
      <c r="P54" s="8"/>
      <c r="Q54" s="8"/>
      <c r="R54" s="8"/>
      <c r="S54" s="8"/>
      <c r="T54" s="8"/>
      <c r="U54" s="8"/>
      <c r="V54" s="8"/>
      <c r="W54" s="8"/>
      <c r="X54" s="8"/>
      <c r="Y54" s="8"/>
    </row>
    <row r="55" spans="1:25" ht="15.75" customHeight="1" x14ac:dyDescent="0.2">
      <c r="A55" s="15"/>
      <c r="B55" s="23"/>
      <c r="C55" s="15"/>
      <c r="D55" s="57"/>
      <c r="E55" s="57"/>
      <c r="F55" s="57"/>
      <c r="G55" s="85"/>
      <c r="H55" s="60"/>
      <c r="I55" s="8"/>
      <c r="J55" s="429"/>
      <c r="K55" s="429"/>
      <c r="L55" s="8"/>
      <c r="M55" s="15"/>
      <c r="N55" s="18"/>
      <c r="O55" s="18"/>
      <c r="P55" s="8"/>
      <c r="Q55" s="8"/>
      <c r="R55" s="8"/>
      <c r="S55" s="8"/>
      <c r="T55" s="8"/>
      <c r="U55" s="8"/>
      <c r="V55" s="8"/>
      <c r="W55" s="8"/>
      <c r="X55" s="8"/>
      <c r="Y55" s="8"/>
    </row>
    <row r="56" spans="1:25" ht="15.75" customHeight="1" x14ac:dyDescent="0.2">
      <c r="A56" s="15"/>
      <c r="B56" s="23"/>
      <c r="C56" s="15"/>
      <c r="D56" s="57"/>
      <c r="E56" s="57"/>
      <c r="F56" s="57"/>
      <c r="G56" s="85"/>
      <c r="H56" s="60"/>
      <c r="I56" s="8"/>
      <c r="J56" s="429"/>
      <c r="K56" s="429"/>
      <c r="L56" s="8"/>
      <c r="M56" s="15"/>
      <c r="N56" s="18"/>
      <c r="O56" s="18"/>
      <c r="P56" s="8"/>
      <c r="Q56" s="8"/>
      <c r="R56" s="8"/>
      <c r="S56" s="8"/>
      <c r="T56" s="8"/>
      <c r="U56" s="8"/>
      <c r="V56" s="8"/>
      <c r="W56" s="8"/>
      <c r="X56" s="8"/>
      <c r="Y56" s="8"/>
    </row>
    <row r="57" spans="1:25" ht="15.75" customHeight="1" x14ac:dyDescent="0.2">
      <c r="A57" s="15"/>
      <c r="B57" s="23"/>
      <c r="C57" s="15"/>
      <c r="D57" s="57"/>
      <c r="E57" s="57"/>
      <c r="F57" s="57"/>
      <c r="G57" s="85"/>
      <c r="H57" s="60"/>
      <c r="I57" s="8"/>
      <c r="J57" s="429"/>
      <c r="K57" s="429"/>
      <c r="L57" s="8"/>
      <c r="M57" s="15"/>
      <c r="N57" s="18"/>
      <c r="O57" s="18"/>
      <c r="P57" s="8"/>
      <c r="Q57" s="8"/>
      <c r="R57" s="8"/>
      <c r="S57" s="8"/>
      <c r="T57" s="8"/>
      <c r="U57" s="8"/>
      <c r="V57" s="8"/>
      <c r="W57" s="8"/>
      <c r="X57" s="8"/>
      <c r="Y57" s="8"/>
    </row>
    <row r="58" spans="1:25" ht="15.75" customHeight="1" x14ac:dyDescent="0.2">
      <c r="A58" s="15"/>
      <c r="B58" s="23"/>
      <c r="C58" s="15"/>
      <c r="D58" s="57"/>
      <c r="E58" s="57"/>
      <c r="F58" s="57"/>
      <c r="G58" s="85"/>
      <c r="H58" s="60"/>
      <c r="I58" s="8"/>
      <c r="J58" s="429"/>
      <c r="K58" s="429"/>
      <c r="L58" s="8"/>
      <c r="M58" s="15"/>
      <c r="N58" s="18"/>
      <c r="O58" s="18"/>
      <c r="P58" s="8"/>
      <c r="Q58" s="8"/>
      <c r="R58" s="8"/>
      <c r="S58" s="8"/>
      <c r="T58" s="8"/>
      <c r="U58" s="8"/>
      <c r="V58" s="8"/>
      <c r="W58" s="8"/>
      <c r="X58" s="8"/>
      <c r="Y58" s="8"/>
    </row>
    <row r="59" spans="1:25" ht="15.75" customHeight="1" x14ac:dyDescent="0.2">
      <c r="A59" s="15"/>
      <c r="B59" s="23"/>
      <c r="C59" s="15"/>
      <c r="D59" s="57"/>
      <c r="E59" s="57"/>
      <c r="F59" s="57"/>
      <c r="G59" s="85"/>
      <c r="H59" s="60"/>
      <c r="I59" s="8"/>
      <c r="J59" s="429"/>
      <c r="K59" s="429"/>
      <c r="L59" s="8"/>
      <c r="M59" s="15"/>
      <c r="N59" s="18"/>
      <c r="O59" s="18"/>
      <c r="P59" s="8"/>
      <c r="Q59" s="8"/>
      <c r="R59" s="8"/>
      <c r="S59" s="8"/>
      <c r="T59" s="8"/>
      <c r="U59" s="8"/>
      <c r="V59" s="8"/>
      <c r="W59" s="8"/>
      <c r="X59" s="8"/>
      <c r="Y59" s="8"/>
    </row>
    <row r="60" spans="1:25" ht="15.75" customHeight="1" x14ac:dyDescent="0.2">
      <c r="A60" s="15"/>
      <c r="B60" s="23"/>
      <c r="C60" s="15"/>
      <c r="D60" s="57"/>
      <c r="E60" s="57"/>
      <c r="F60" s="57"/>
      <c r="G60" s="85"/>
      <c r="H60" s="60"/>
      <c r="I60" s="8"/>
      <c r="J60" s="429"/>
      <c r="K60" s="429"/>
      <c r="L60" s="8"/>
      <c r="M60" s="15"/>
      <c r="N60" s="18"/>
      <c r="O60" s="18"/>
      <c r="P60" s="8"/>
      <c r="Q60" s="8"/>
      <c r="R60" s="8"/>
      <c r="S60" s="8"/>
      <c r="T60" s="8"/>
      <c r="U60" s="8"/>
      <c r="V60" s="8"/>
      <c r="W60" s="8"/>
      <c r="X60" s="8"/>
      <c r="Y60" s="8"/>
    </row>
    <row r="61" spans="1:25" ht="15.75" customHeight="1" x14ac:dyDescent="0.2">
      <c r="A61" s="15"/>
      <c r="B61" s="23"/>
      <c r="C61" s="15"/>
      <c r="D61" s="57"/>
      <c r="E61" s="57"/>
      <c r="F61" s="57"/>
      <c r="G61" s="85"/>
      <c r="H61" s="60"/>
      <c r="I61" s="8"/>
      <c r="J61" s="429"/>
      <c r="K61" s="429"/>
      <c r="L61" s="8"/>
      <c r="M61" s="15"/>
      <c r="N61" s="18"/>
      <c r="O61" s="18"/>
      <c r="P61" s="8"/>
      <c r="Q61" s="8"/>
      <c r="R61" s="8"/>
      <c r="S61" s="8"/>
      <c r="T61" s="8"/>
      <c r="U61" s="8"/>
      <c r="V61" s="8"/>
      <c r="W61" s="8"/>
      <c r="X61" s="8"/>
      <c r="Y61" s="8"/>
    </row>
    <row r="62" spans="1:25" ht="15.75" customHeight="1" x14ac:dyDescent="0.2">
      <c r="A62" s="15"/>
      <c r="B62" s="23"/>
      <c r="C62" s="15"/>
      <c r="D62" s="57"/>
      <c r="E62" s="57"/>
      <c r="F62" s="57"/>
      <c r="G62" s="85"/>
      <c r="H62" s="60"/>
      <c r="I62" s="8"/>
      <c r="J62" s="429"/>
      <c r="K62" s="429"/>
      <c r="L62" s="8"/>
      <c r="M62" s="15"/>
      <c r="N62" s="18"/>
      <c r="O62" s="18"/>
      <c r="P62" s="8"/>
      <c r="Q62" s="8"/>
      <c r="R62" s="8"/>
      <c r="S62" s="8"/>
      <c r="T62" s="8"/>
      <c r="U62" s="8"/>
      <c r="V62" s="8"/>
      <c r="W62" s="8"/>
      <c r="X62" s="8"/>
      <c r="Y62" s="8"/>
    </row>
    <row r="63" spans="1:25" ht="15.75" customHeight="1" x14ac:dyDescent="0.2">
      <c r="A63" s="15"/>
      <c r="B63" s="23"/>
      <c r="C63" s="15"/>
      <c r="D63" s="57"/>
      <c r="E63" s="57"/>
      <c r="F63" s="57"/>
      <c r="G63" s="85"/>
      <c r="H63" s="60"/>
      <c r="I63" s="8"/>
      <c r="J63" s="429"/>
      <c r="K63" s="429"/>
      <c r="L63" s="8"/>
      <c r="M63" s="15"/>
      <c r="N63" s="18"/>
      <c r="O63" s="18"/>
      <c r="P63" s="8"/>
      <c r="Q63" s="8"/>
      <c r="R63" s="8"/>
      <c r="S63" s="8"/>
      <c r="T63" s="8"/>
      <c r="U63" s="8"/>
      <c r="V63" s="8"/>
      <c r="W63" s="8"/>
      <c r="X63" s="8"/>
      <c r="Y63" s="8"/>
    </row>
    <row r="64" spans="1:25" ht="15.75" customHeight="1" x14ac:dyDescent="0.2">
      <c r="A64" s="15"/>
      <c r="B64" s="23"/>
      <c r="C64" s="15"/>
      <c r="D64" s="57"/>
      <c r="E64" s="57"/>
      <c r="F64" s="57"/>
      <c r="G64" s="85"/>
      <c r="H64" s="60"/>
      <c r="I64" s="8"/>
      <c r="J64" s="429"/>
      <c r="K64" s="429"/>
      <c r="L64" s="8"/>
      <c r="M64" s="15"/>
      <c r="N64" s="18"/>
      <c r="O64" s="18"/>
      <c r="P64" s="8"/>
      <c r="Q64" s="8"/>
      <c r="R64" s="8"/>
      <c r="S64" s="8"/>
      <c r="T64" s="8"/>
      <c r="U64" s="8"/>
      <c r="V64" s="8"/>
      <c r="W64" s="8"/>
      <c r="X64" s="8"/>
      <c r="Y64" s="8"/>
    </row>
    <row r="65" spans="1:25" ht="15.75" customHeight="1" x14ac:dyDescent="0.2">
      <c r="A65" s="15"/>
      <c r="B65" s="23"/>
      <c r="C65" s="15"/>
      <c r="D65" s="57"/>
      <c r="E65" s="57"/>
      <c r="F65" s="57"/>
      <c r="G65" s="85"/>
      <c r="H65" s="60"/>
      <c r="I65" s="8"/>
      <c r="J65" s="429"/>
      <c r="K65" s="429"/>
      <c r="L65" s="8"/>
      <c r="M65" s="15"/>
      <c r="N65" s="18"/>
      <c r="O65" s="18"/>
      <c r="P65" s="8"/>
      <c r="Q65" s="8"/>
      <c r="R65" s="8"/>
      <c r="S65" s="8"/>
      <c r="T65" s="8"/>
      <c r="U65" s="8"/>
      <c r="V65" s="8"/>
      <c r="W65" s="8"/>
      <c r="X65" s="8"/>
      <c r="Y65" s="8"/>
    </row>
    <row r="66" spans="1:25" ht="15.75" customHeight="1" x14ac:dyDescent="0.2">
      <c r="A66" s="15"/>
      <c r="B66" s="23"/>
      <c r="C66" s="15"/>
      <c r="D66" s="57"/>
      <c r="E66" s="57"/>
      <c r="F66" s="57"/>
      <c r="G66" s="85"/>
      <c r="H66" s="60"/>
      <c r="I66" s="8"/>
      <c r="J66" s="429"/>
      <c r="K66" s="429"/>
      <c r="L66" s="8"/>
      <c r="M66" s="15"/>
      <c r="N66" s="18"/>
      <c r="O66" s="18"/>
      <c r="P66" s="8"/>
      <c r="Q66" s="8"/>
      <c r="R66" s="8"/>
      <c r="S66" s="8"/>
      <c r="T66" s="8"/>
      <c r="U66" s="8"/>
      <c r="V66" s="8"/>
      <c r="W66" s="8"/>
      <c r="X66" s="8"/>
      <c r="Y66" s="8"/>
    </row>
    <row r="67" spans="1:25" ht="15.75" customHeight="1" x14ac:dyDescent="0.2">
      <c r="A67" s="15"/>
      <c r="B67" s="23"/>
      <c r="C67" s="15"/>
      <c r="D67" s="57"/>
      <c r="E67" s="57"/>
      <c r="F67" s="57"/>
      <c r="G67" s="85"/>
      <c r="H67" s="60"/>
      <c r="I67" s="8"/>
      <c r="J67" s="429"/>
      <c r="K67" s="429"/>
      <c r="L67" s="8"/>
      <c r="M67" s="15"/>
      <c r="N67" s="18"/>
      <c r="O67" s="18"/>
      <c r="P67" s="8"/>
      <c r="Q67" s="8"/>
      <c r="R67" s="8"/>
      <c r="S67" s="8"/>
      <c r="T67" s="8"/>
      <c r="U67" s="8"/>
      <c r="V67" s="8"/>
      <c r="W67" s="8"/>
      <c r="X67" s="8"/>
      <c r="Y67" s="8"/>
    </row>
    <row r="68" spans="1:25" ht="15.75" customHeight="1" x14ac:dyDescent="0.2">
      <c r="A68" s="15"/>
      <c r="B68" s="23"/>
      <c r="C68" s="15"/>
      <c r="D68" s="57"/>
      <c r="E68" s="57"/>
      <c r="F68" s="57"/>
      <c r="G68" s="85"/>
      <c r="H68" s="60"/>
      <c r="I68" s="8"/>
      <c r="J68" s="429"/>
      <c r="K68" s="429"/>
      <c r="L68" s="8"/>
      <c r="M68" s="15"/>
      <c r="N68" s="18"/>
      <c r="O68" s="18"/>
      <c r="P68" s="8"/>
      <c r="Q68" s="8"/>
      <c r="R68" s="8"/>
      <c r="S68" s="8"/>
      <c r="T68" s="8"/>
      <c r="U68" s="8"/>
      <c r="V68" s="8"/>
      <c r="W68" s="8"/>
      <c r="X68" s="8"/>
      <c r="Y68" s="8"/>
    </row>
    <row r="69" spans="1:25" ht="15.75" customHeight="1" x14ac:dyDescent="0.2">
      <c r="A69" s="15"/>
      <c r="B69" s="23"/>
      <c r="C69" s="15"/>
      <c r="D69" s="57"/>
      <c r="E69" s="57"/>
      <c r="F69" s="57"/>
      <c r="G69" s="85"/>
      <c r="H69" s="60"/>
      <c r="I69" s="8"/>
      <c r="J69" s="429"/>
      <c r="K69" s="429"/>
      <c r="L69" s="8"/>
      <c r="M69" s="15"/>
      <c r="N69" s="18"/>
      <c r="O69" s="18"/>
      <c r="P69" s="8"/>
      <c r="Q69" s="8"/>
      <c r="R69" s="8"/>
      <c r="S69" s="8"/>
      <c r="T69" s="8"/>
      <c r="U69" s="8"/>
      <c r="V69" s="8"/>
      <c r="W69" s="8"/>
      <c r="X69" s="8"/>
      <c r="Y69" s="8"/>
    </row>
    <row r="70" spans="1:25" ht="15.75" customHeight="1" x14ac:dyDescent="0.2">
      <c r="A70" s="15"/>
      <c r="B70" s="23"/>
      <c r="C70" s="15"/>
      <c r="D70" s="57"/>
      <c r="E70" s="57"/>
      <c r="F70" s="57"/>
      <c r="G70" s="85"/>
      <c r="H70" s="60"/>
      <c r="I70" s="8"/>
      <c r="J70" s="429"/>
      <c r="K70" s="429"/>
      <c r="L70" s="8"/>
      <c r="M70" s="15"/>
      <c r="N70" s="18"/>
      <c r="O70" s="18"/>
      <c r="P70" s="8"/>
      <c r="Q70" s="8"/>
      <c r="R70" s="8"/>
      <c r="S70" s="8"/>
      <c r="T70" s="8"/>
      <c r="U70" s="8"/>
      <c r="V70" s="8"/>
      <c r="W70" s="8"/>
      <c r="X70" s="8"/>
      <c r="Y70" s="8"/>
    </row>
    <row r="71" spans="1:25" ht="15.75" customHeight="1" x14ac:dyDescent="0.2">
      <c r="A71" s="15"/>
      <c r="B71" s="23"/>
      <c r="C71" s="15"/>
      <c r="D71" s="57"/>
      <c r="E71" s="57"/>
      <c r="F71" s="57"/>
      <c r="G71" s="85"/>
      <c r="H71" s="60"/>
      <c r="I71" s="8"/>
      <c r="J71" s="429"/>
      <c r="K71" s="429"/>
      <c r="L71" s="8"/>
      <c r="M71" s="15"/>
      <c r="N71" s="18"/>
      <c r="O71" s="18"/>
      <c r="P71" s="8"/>
      <c r="Q71" s="8"/>
      <c r="R71" s="8"/>
      <c r="S71" s="8"/>
      <c r="T71" s="8"/>
      <c r="U71" s="8"/>
      <c r="V71" s="8"/>
      <c r="W71" s="8"/>
      <c r="X71" s="8"/>
      <c r="Y71" s="8"/>
    </row>
    <row r="72" spans="1:25" ht="15.75" customHeight="1" x14ac:dyDescent="0.2">
      <c r="A72" s="15"/>
      <c r="B72" s="23"/>
      <c r="C72" s="15"/>
      <c r="D72" s="57"/>
      <c r="E72" s="57"/>
      <c r="F72" s="57"/>
      <c r="G72" s="85"/>
      <c r="H72" s="60"/>
      <c r="I72" s="8"/>
      <c r="J72" s="429"/>
      <c r="K72" s="429"/>
      <c r="L72" s="8"/>
      <c r="M72" s="15"/>
      <c r="N72" s="18"/>
      <c r="O72" s="18"/>
      <c r="P72" s="8"/>
      <c r="Q72" s="8"/>
      <c r="R72" s="8"/>
      <c r="S72" s="8"/>
      <c r="T72" s="8"/>
      <c r="U72" s="8"/>
      <c r="V72" s="8"/>
      <c r="W72" s="8"/>
      <c r="X72" s="8"/>
      <c r="Y72" s="8"/>
    </row>
    <row r="73" spans="1:25" ht="15.75" customHeight="1" x14ac:dyDescent="0.2">
      <c r="A73" s="15"/>
      <c r="B73" s="23"/>
      <c r="C73" s="15"/>
      <c r="D73" s="57"/>
      <c r="E73" s="57"/>
      <c r="F73" s="57"/>
      <c r="G73" s="85"/>
      <c r="H73" s="60"/>
      <c r="I73" s="8"/>
      <c r="J73" s="429"/>
      <c r="K73" s="429"/>
      <c r="L73" s="8"/>
      <c r="M73" s="15"/>
      <c r="N73" s="18"/>
      <c r="O73" s="18"/>
      <c r="P73" s="8"/>
      <c r="Q73" s="8"/>
      <c r="R73" s="8"/>
      <c r="S73" s="8"/>
      <c r="T73" s="8"/>
      <c r="U73" s="8"/>
      <c r="V73" s="8"/>
      <c r="W73" s="8"/>
      <c r="X73" s="8"/>
      <c r="Y73" s="8"/>
    </row>
    <row r="74" spans="1:25" ht="15.75" customHeight="1" x14ac:dyDescent="0.2">
      <c r="A74" s="15"/>
      <c r="B74" s="23"/>
      <c r="C74" s="15"/>
      <c r="D74" s="57"/>
      <c r="E74" s="57"/>
      <c r="F74" s="57"/>
      <c r="G74" s="85"/>
      <c r="H74" s="60"/>
      <c r="I74" s="8"/>
      <c r="J74" s="429"/>
      <c r="K74" s="429"/>
      <c r="L74" s="8"/>
      <c r="M74" s="15"/>
      <c r="N74" s="18"/>
      <c r="O74" s="18"/>
      <c r="P74" s="8"/>
      <c r="Q74" s="8"/>
      <c r="R74" s="8"/>
      <c r="S74" s="8"/>
      <c r="T74" s="8"/>
      <c r="U74" s="8"/>
      <c r="V74" s="8"/>
      <c r="W74" s="8"/>
      <c r="X74" s="8"/>
      <c r="Y74" s="8"/>
    </row>
    <row r="75" spans="1:25" ht="15.75" customHeight="1" x14ac:dyDescent="0.2">
      <c r="A75" s="15"/>
      <c r="B75" s="23"/>
      <c r="C75" s="15"/>
      <c r="D75" s="57"/>
      <c r="E75" s="57"/>
      <c r="F75" s="57"/>
      <c r="G75" s="85"/>
      <c r="H75" s="60"/>
      <c r="I75" s="8"/>
      <c r="J75" s="429"/>
      <c r="K75" s="429"/>
      <c r="L75" s="8"/>
      <c r="M75" s="15"/>
      <c r="N75" s="18"/>
      <c r="O75" s="18"/>
      <c r="P75" s="8"/>
      <c r="Q75" s="8"/>
      <c r="R75" s="8"/>
      <c r="S75" s="8"/>
      <c r="T75" s="8"/>
      <c r="U75" s="8"/>
      <c r="V75" s="8"/>
      <c r="W75" s="8"/>
      <c r="X75" s="8"/>
      <c r="Y75" s="8"/>
    </row>
    <row r="76" spans="1:25" ht="15.75" customHeight="1" x14ac:dyDescent="0.2">
      <c r="A76" s="15"/>
      <c r="B76" s="23"/>
      <c r="C76" s="15"/>
      <c r="D76" s="57"/>
      <c r="E76" s="57"/>
      <c r="F76" s="57"/>
      <c r="G76" s="85"/>
      <c r="H76" s="60"/>
      <c r="I76" s="8"/>
      <c r="J76" s="429"/>
      <c r="K76" s="429"/>
      <c r="L76" s="8"/>
      <c r="M76" s="15"/>
      <c r="N76" s="18"/>
      <c r="O76" s="18"/>
      <c r="P76" s="8"/>
      <c r="Q76" s="8"/>
      <c r="R76" s="8"/>
      <c r="S76" s="8"/>
      <c r="T76" s="8"/>
      <c r="U76" s="8"/>
      <c r="V76" s="8"/>
      <c r="W76" s="8"/>
      <c r="X76" s="8"/>
      <c r="Y76" s="8"/>
    </row>
    <row r="77" spans="1:25" ht="15.75" customHeight="1" x14ac:dyDescent="0.2">
      <c r="A77" s="15"/>
      <c r="B77" s="23"/>
      <c r="C77" s="15"/>
      <c r="D77" s="57"/>
      <c r="E77" s="57"/>
      <c r="F77" s="57"/>
      <c r="G77" s="85"/>
      <c r="H77" s="60"/>
      <c r="I77" s="8"/>
      <c r="J77" s="429"/>
      <c r="K77" s="429"/>
      <c r="L77" s="8"/>
      <c r="M77" s="15"/>
      <c r="N77" s="18"/>
      <c r="O77" s="18"/>
      <c r="P77" s="8"/>
      <c r="Q77" s="8"/>
      <c r="R77" s="8"/>
      <c r="S77" s="8"/>
      <c r="T77" s="8"/>
      <c r="U77" s="8"/>
      <c r="V77" s="8"/>
      <c r="W77" s="8"/>
      <c r="X77" s="8"/>
      <c r="Y77" s="8"/>
    </row>
    <row r="78" spans="1:25" ht="15.75" customHeight="1" x14ac:dyDescent="0.2">
      <c r="A78" s="15"/>
      <c r="B78" s="23"/>
      <c r="C78" s="15"/>
      <c r="D78" s="57"/>
      <c r="E78" s="57"/>
      <c r="F78" s="57"/>
      <c r="G78" s="85"/>
      <c r="H78" s="60"/>
      <c r="I78" s="8"/>
      <c r="J78" s="429"/>
      <c r="K78" s="429"/>
      <c r="L78" s="8"/>
      <c r="M78" s="15"/>
      <c r="N78" s="18"/>
      <c r="O78" s="18"/>
      <c r="P78" s="8"/>
      <c r="Q78" s="8"/>
      <c r="R78" s="8"/>
      <c r="S78" s="8"/>
      <c r="T78" s="8"/>
      <c r="U78" s="8"/>
      <c r="V78" s="8"/>
      <c r="W78" s="8"/>
      <c r="X78" s="8"/>
      <c r="Y78" s="8"/>
    </row>
    <row r="79" spans="1:25" ht="15.75" customHeight="1" x14ac:dyDescent="0.2">
      <c r="A79" s="15"/>
      <c r="B79" s="23"/>
      <c r="C79" s="15"/>
      <c r="D79" s="57"/>
      <c r="E79" s="57"/>
      <c r="F79" s="57"/>
      <c r="G79" s="85"/>
      <c r="H79" s="60"/>
      <c r="I79" s="8"/>
      <c r="J79" s="429"/>
      <c r="K79" s="429"/>
      <c r="L79" s="8"/>
      <c r="M79" s="15"/>
      <c r="N79" s="18"/>
      <c r="O79" s="18"/>
      <c r="P79" s="8"/>
      <c r="Q79" s="8"/>
      <c r="R79" s="8"/>
      <c r="S79" s="8"/>
      <c r="T79" s="8"/>
      <c r="U79" s="8"/>
      <c r="V79" s="8"/>
      <c r="W79" s="8"/>
      <c r="X79" s="8"/>
      <c r="Y79" s="8"/>
    </row>
    <row r="80" spans="1:25" ht="15.75" customHeight="1" x14ac:dyDescent="0.2">
      <c r="A80" s="15"/>
      <c r="B80" s="23"/>
      <c r="C80" s="15"/>
      <c r="D80" s="57"/>
      <c r="E80" s="57"/>
      <c r="F80" s="57"/>
      <c r="G80" s="85"/>
      <c r="H80" s="60"/>
      <c r="I80" s="8"/>
      <c r="J80" s="429"/>
      <c r="K80" s="429"/>
      <c r="L80" s="8"/>
      <c r="M80" s="15"/>
      <c r="N80" s="18"/>
      <c r="O80" s="18"/>
      <c r="P80" s="8"/>
      <c r="Q80" s="8"/>
      <c r="R80" s="8"/>
      <c r="S80" s="8"/>
      <c r="T80" s="8"/>
      <c r="U80" s="8"/>
      <c r="V80" s="8"/>
      <c r="W80" s="8"/>
      <c r="X80" s="8"/>
      <c r="Y80" s="8"/>
    </row>
    <row r="81" spans="1:25" ht="15.75" customHeight="1" x14ac:dyDescent="0.2">
      <c r="A81" s="15"/>
      <c r="B81" s="23"/>
      <c r="C81" s="15"/>
      <c r="D81" s="57"/>
      <c r="E81" s="57"/>
      <c r="F81" s="57"/>
      <c r="G81" s="85"/>
      <c r="H81" s="60"/>
      <c r="I81" s="8"/>
      <c r="J81" s="429"/>
      <c r="K81" s="429"/>
      <c r="L81" s="8"/>
      <c r="M81" s="15"/>
      <c r="N81" s="18"/>
      <c r="O81" s="18"/>
      <c r="P81" s="8"/>
      <c r="Q81" s="8"/>
      <c r="R81" s="8"/>
      <c r="S81" s="8"/>
      <c r="T81" s="8"/>
      <c r="U81" s="8"/>
      <c r="V81" s="8"/>
      <c r="W81" s="8"/>
      <c r="X81" s="8"/>
      <c r="Y81" s="8"/>
    </row>
    <row r="82" spans="1:25" ht="15.75" customHeight="1" x14ac:dyDescent="0.2">
      <c r="A82" s="15"/>
      <c r="B82" s="23"/>
      <c r="C82" s="15"/>
      <c r="D82" s="57"/>
      <c r="E82" s="57"/>
      <c r="F82" s="57"/>
      <c r="G82" s="85"/>
      <c r="H82" s="60"/>
      <c r="I82" s="8"/>
      <c r="J82" s="429"/>
      <c r="K82" s="429"/>
      <c r="L82" s="8"/>
      <c r="M82" s="15"/>
      <c r="N82" s="18"/>
      <c r="O82" s="18"/>
      <c r="P82" s="8"/>
      <c r="Q82" s="8"/>
      <c r="R82" s="8"/>
      <c r="S82" s="8"/>
      <c r="T82" s="8"/>
      <c r="U82" s="8"/>
      <c r="V82" s="8"/>
      <c r="W82" s="8"/>
      <c r="X82" s="8"/>
      <c r="Y82" s="8"/>
    </row>
    <row r="83" spans="1:25" ht="15.75" customHeight="1" x14ac:dyDescent="0.2">
      <c r="A83" s="15"/>
      <c r="B83" s="23"/>
      <c r="C83" s="15"/>
      <c r="D83" s="57"/>
      <c r="E83" s="57"/>
      <c r="F83" s="57"/>
      <c r="G83" s="85"/>
      <c r="H83" s="60"/>
      <c r="I83" s="8"/>
      <c r="J83" s="429"/>
      <c r="K83" s="429"/>
      <c r="L83" s="8"/>
      <c r="M83" s="15"/>
      <c r="N83" s="18"/>
      <c r="O83" s="18"/>
      <c r="P83" s="8"/>
      <c r="Q83" s="8"/>
      <c r="R83" s="8"/>
      <c r="S83" s="8"/>
      <c r="T83" s="8"/>
      <c r="U83" s="8"/>
      <c r="V83" s="8"/>
      <c r="W83" s="8"/>
      <c r="X83" s="8"/>
      <c r="Y83" s="8"/>
    </row>
    <row r="84" spans="1:25" ht="15.75" customHeight="1" x14ac:dyDescent="0.2">
      <c r="A84" s="15"/>
      <c r="B84" s="23"/>
      <c r="C84" s="15"/>
      <c r="D84" s="57"/>
      <c r="E84" s="57"/>
      <c r="F84" s="57"/>
      <c r="G84" s="85"/>
      <c r="H84" s="60"/>
      <c r="I84" s="8"/>
      <c r="J84" s="429"/>
      <c r="K84" s="429"/>
      <c r="L84" s="8"/>
      <c r="M84" s="15"/>
      <c r="N84" s="18"/>
      <c r="O84" s="18"/>
      <c r="P84" s="8"/>
      <c r="Q84" s="8"/>
      <c r="R84" s="8"/>
      <c r="S84" s="8"/>
      <c r="T84" s="8"/>
      <c r="U84" s="8"/>
      <c r="V84" s="8"/>
      <c r="W84" s="8"/>
      <c r="X84" s="8"/>
      <c r="Y84" s="8"/>
    </row>
    <row r="85" spans="1:25" ht="15.75" customHeight="1" x14ac:dyDescent="0.2">
      <c r="A85" s="15"/>
      <c r="B85" s="23"/>
      <c r="C85" s="15"/>
      <c r="D85" s="57"/>
      <c r="E85" s="57"/>
      <c r="F85" s="57"/>
      <c r="G85" s="85"/>
      <c r="H85" s="60"/>
      <c r="I85" s="8"/>
      <c r="J85" s="429"/>
      <c r="K85" s="429"/>
      <c r="L85" s="8"/>
      <c r="M85" s="15"/>
      <c r="N85" s="18"/>
      <c r="O85" s="18"/>
      <c r="P85" s="8"/>
      <c r="Q85" s="8"/>
      <c r="R85" s="8"/>
      <c r="S85" s="8"/>
      <c r="T85" s="8"/>
      <c r="U85" s="8"/>
      <c r="V85" s="8"/>
      <c r="W85" s="8"/>
      <c r="X85" s="8"/>
      <c r="Y85" s="8"/>
    </row>
    <row r="86" spans="1:25" ht="15.75" customHeight="1" x14ac:dyDescent="0.2">
      <c r="A86" s="15"/>
      <c r="B86" s="23"/>
      <c r="C86" s="15"/>
      <c r="D86" s="57"/>
      <c r="E86" s="57"/>
      <c r="F86" s="57"/>
      <c r="G86" s="85"/>
      <c r="H86" s="60"/>
      <c r="I86" s="8"/>
      <c r="J86" s="429"/>
      <c r="K86" s="429"/>
      <c r="L86" s="8"/>
      <c r="M86" s="15"/>
      <c r="N86" s="18"/>
      <c r="O86" s="18"/>
      <c r="P86" s="8"/>
      <c r="Q86" s="8"/>
      <c r="R86" s="8"/>
      <c r="S86" s="8"/>
      <c r="T86" s="8"/>
      <c r="U86" s="8"/>
      <c r="V86" s="8"/>
      <c r="W86" s="8"/>
      <c r="X86" s="8"/>
      <c r="Y86" s="8"/>
    </row>
    <row r="87" spans="1:25" ht="15.75" customHeight="1" x14ac:dyDescent="0.2">
      <c r="A87" s="15"/>
      <c r="B87" s="23"/>
      <c r="C87" s="15"/>
      <c r="D87" s="57"/>
      <c r="E87" s="57"/>
      <c r="F87" s="57"/>
      <c r="G87" s="85"/>
      <c r="H87" s="60"/>
      <c r="I87" s="8"/>
      <c r="J87" s="429"/>
      <c r="K87" s="429"/>
      <c r="L87" s="8"/>
      <c r="M87" s="15"/>
      <c r="N87" s="18"/>
      <c r="O87" s="18"/>
      <c r="P87" s="8"/>
      <c r="Q87" s="8"/>
      <c r="R87" s="8"/>
      <c r="S87" s="8"/>
      <c r="T87" s="8"/>
      <c r="U87" s="8"/>
      <c r="V87" s="8"/>
      <c r="W87" s="8"/>
      <c r="X87" s="8"/>
      <c r="Y87" s="8"/>
    </row>
    <row r="88" spans="1:25" ht="15.75" customHeight="1" x14ac:dyDescent="0.2">
      <c r="A88" s="15"/>
      <c r="B88" s="23"/>
      <c r="C88" s="15"/>
      <c r="D88" s="57"/>
      <c r="E88" s="57"/>
      <c r="F88" s="57"/>
      <c r="G88" s="85"/>
      <c r="H88" s="60"/>
      <c r="I88" s="8"/>
      <c r="J88" s="429"/>
      <c r="K88" s="429"/>
      <c r="L88" s="8"/>
      <c r="M88" s="15"/>
      <c r="N88" s="18"/>
      <c r="O88" s="18"/>
      <c r="P88" s="8"/>
      <c r="Q88" s="8"/>
      <c r="R88" s="8"/>
      <c r="S88" s="8"/>
      <c r="T88" s="8"/>
      <c r="U88" s="8"/>
      <c r="V88" s="8"/>
      <c r="W88" s="8"/>
      <c r="X88" s="8"/>
      <c r="Y88" s="8"/>
    </row>
    <row r="89" spans="1:25" ht="15.75" customHeight="1" x14ac:dyDescent="0.2">
      <c r="A89" s="15"/>
      <c r="B89" s="23"/>
      <c r="C89" s="15"/>
      <c r="D89" s="57"/>
      <c r="E89" s="57"/>
      <c r="F89" s="57"/>
      <c r="G89" s="85"/>
      <c r="H89" s="60"/>
      <c r="I89" s="8"/>
      <c r="J89" s="429"/>
      <c r="K89" s="429"/>
      <c r="L89" s="8"/>
      <c r="M89" s="15"/>
      <c r="N89" s="18"/>
      <c r="O89" s="18"/>
      <c r="P89" s="8"/>
      <c r="Q89" s="8"/>
      <c r="R89" s="8"/>
      <c r="S89" s="8"/>
      <c r="T89" s="8"/>
      <c r="U89" s="8"/>
      <c r="V89" s="8"/>
      <c r="W89" s="8"/>
      <c r="X89" s="8"/>
      <c r="Y89" s="8"/>
    </row>
    <row r="90" spans="1:25" ht="15.75" customHeight="1" x14ac:dyDescent="0.2">
      <c r="A90" s="15"/>
      <c r="B90" s="23"/>
      <c r="C90" s="15"/>
      <c r="D90" s="57"/>
      <c r="E90" s="57"/>
      <c r="F90" s="57"/>
      <c r="G90" s="85"/>
      <c r="H90" s="60"/>
      <c r="I90" s="8"/>
      <c r="J90" s="429"/>
      <c r="K90" s="429"/>
      <c r="L90" s="8"/>
      <c r="M90" s="15"/>
      <c r="N90" s="18"/>
      <c r="O90" s="18"/>
      <c r="P90" s="8"/>
      <c r="Q90" s="8"/>
      <c r="R90" s="8"/>
      <c r="S90" s="8"/>
      <c r="T90" s="8"/>
      <c r="U90" s="8"/>
      <c r="V90" s="8"/>
      <c r="W90" s="8"/>
      <c r="X90" s="8"/>
      <c r="Y90" s="8"/>
    </row>
    <row r="91" spans="1:25" ht="15.75" customHeight="1" x14ac:dyDescent="0.2">
      <c r="A91" s="15"/>
      <c r="B91" s="23"/>
      <c r="C91" s="15"/>
      <c r="D91" s="57"/>
      <c r="E91" s="57"/>
      <c r="F91" s="57"/>
      <c r="G91" s="85"/>
      <c r="H91" s="60"/>
      <c r="I91" s="8"/>
      <c r="J91" s="429"/>
      <c r="K91" s="429"/>
      <c r="L91" s="8"/>
      <c r="M91" s="15"/>
      <c r="N91" s="18"/>
      <c r="O91" s="18"/>
      <c r="P91" s="8"/>
      <c r="Q91" s="8"/>
      <c r="R91" s="8"/>
      <c r="S91" s="8"/>
      <c r="T91" s="8"/>
      <c r="U91" s="8"/>
      <c r="V91" s="8"/>
      <c r="W91" s="8"/>
      <c r="X91" s="8"/>
      <c r="Y91" s="8"/>
    </row>
    <row r="92" spans="1:25" ht="15.75" customHeight="1" x14ac:dyDescent="0.2">
      <c r="A92" s="15"/>
      <c r="B92" s="23"/>
      <c r="C92" s="15"/>
      <c r="D92" s="57"/>
      <c r="E92" s="57"/>
      <c r="F92" s="57"/>
      <c r="G92" s="85"/>
      <c r="H92" s="60"/>
      <c r="I92" s="8"/>
      <c r="J92" s="429"/>
      <c r="K92" s="429"/>
      <c r="L92" s="8"/>
      <c r="M92" s="15"/>
      <c r="N92" s="18"/>
      <c r="O92" s="18"/>
      <c r="P92" s="8"/>
      <c r="Q92" s="8"/>
      <c r="R92" s="8"/>
      <c r="S92" s="8"/>
      <c r="T92" s="8"/>
      <c r="U92" s="8"/>
      <c r="V92" s="8"/>
      <c r="W92" s="8"/>
      <c r="X92" s="8"/>
      <c r="Y92" s="8"/>
    </row>
    <row r="93" spans="1:25" ht="15.75" customHeight="1" x14ac:dyDescent="0.2">
      <c r="A93" s="15"/>
      <c r="B93" s="23"/>
      <c r="C93" s="15"/>
      <c r="D93" s="57"/>
      <c r="E93" s="57"/>
      <c r="F93" s="57"/>
      <c r="G93" s="85"/>
      <c r="H93" s="60"/>
      <c r="I93" s="8"/>
      <c r="J93" s="429"/>
      <c r="K93" s="429"/>
      <c r="L93" s="8"/>
      <c r="M93" s="15"/>
      <c r="N93" s="18"/>
      <c r="O93" s="18"/>
      <c r="P93" s="8"/>
      <c r="Q93" s="8"/>
      <c r="R93" s="8"/>
      <c r="S93" s="8"/>
      <c r="T93" s="8"/>
      <c r="U93" s="8"/>
      <c r="V93" s="8"/>
      <c r="W93" s="8"/>
      <c r="X93" s="8"/>
      <c r="Y93" s="8"/>
    </row>
    <row r="94" spans="1:25" ht="15.75" customHeight="1" x14ac:dyDescent="0.2">
      <c r="A94" s="15"/>
      <c r="B94" s="23"/>
      <c r="C94" s="15"/>
      <c r="D94" s="57"/>
      <c r="E94" s="57"/>
      <c r="F94" s="57"/>
      <c r="G94" s="85"/>
      <c r="H94" s="60"/>
      <c r="I94" s="8"/>
      <c r="J94" s="429"/>
      <c r="K94" s="429"/>
      <c r="L94" s="8"/>
      <c r="M94" s="15"/>
      <c r="N94" s="18"/>
      <c r="O94" s="18"/>
      <c r="P94" s="8"/>
      <c r="Q94" s="8"/>
      <c r="R94" s="8"/>
      <c r="S94" s="8"/>
      <c r="T94" s="8"/>
      <c r="U94" s="8"/>
      <c r="V94" s="8"/>
      <c r="W94" s="8"/>
      <c r="X94" s="8"/>
      <c r="Y94" s="8"/>
    </row>
    <row r="95" spans="1:25" ht="15.75" customHeight="1" x14ac:dyDescent="0.2">
      <c r="A95" s="15"/>
      <c r="B95" s="23"/>
      <c r="C95" s="15"/>
      <c r="D95" s="57"/>
      <c r="E95" s="57"/>
      <c r="F95" s="57"/>
      <c r="G95" s="85"/>
      <c r="H95" s="60"/>
      <c r="I95" s="8"/>
      <c r="J95" s="429"/>
      <c r="K95" s="429"/>
      <c r="L95" s="8"/>
      <c r="M95" s="15"/>
      <c r="N95" s="18"/>
      <c r="O95" s="18"/>
      <c r="P95" s="8"/>
      <c r="Q95" s="8"/>
      <c r="R95" s="8"/>
      <c r="S95" s="8"/>
      <c r="T95" s="8"/>
      <c r="U95" s="8"/>
      <c r="V95" s="8"/>
      <c r="W95" s="8"/>
      <c r="X95" s="8"/>
      <c r="Y95" s="8"/>
    </row>
    <row r="96" spans="1:25" ht="15.75" customHeight="1" x14ac:dyDescent="0.2">
      <c r="A96" s="15"/>
      <c r="B96" s="23"/>
      <c r="C96" s="15"/>
      <c r="D96" s="57"/>
      <c r="E96" s="57"/>
      <c r="F96" s="57"/>
      <c r="G96" s="85"/>
      <c r="H96" s="60"/>
      <c r="I96" s="8"/>
      <c r="J96" s="429"/>
      <c r="K96" s="429"/>
      <c r="L96" s="8"/>
      <c r="M96" s="15"/>
      <c r="N96" s="18"/>
      <c r="O96" s="18"/>
      <c r="P96" s="8"/>
      <c r="Q96" s="8"/>
      <c r="R96" s="8"/>
      <c r="S96" s="8"/>
      <c r="T96" s="8"/>
      <c r="U96" s="8"/>
      <c r="V96" s="8"/>
      <c r="W96" s="8"/>
      <c r="X96" s="8"/>
      <c r="Y96" s="8"/>
    </row>
    <row r="97" spans="1:25" ht="15.75" customHeight="1" x14ac:dyDescent="0.2">
      <c r="A97" s="15"/>
      <c r="B97" s="23"/>
      <c r="C97" s="15"/>
      <c r="D97" s="57"/>
      <c r="E97" s="57"/>
      <c r="F97" s="57"/>
      <c r="G97" s="85"/>
      <c r="H97" s="60"/>
      <c r="I97" s="8"/>
      <c r="J97" s="429"/>
      <c r="K97" s="429"/>
      <c r="L97" s="8"/>
      <c r="M97" s="15"/>
      <c r="N97" s="18"/>
      <c r="O97" s="18"/>
      <c r="P97" s="8"/>
      <c r="Q97" s="8"/>
      <c r="R97" s="8"/>
      <c r="S97" s="8"/>
      <c r="T97" s="8"/>
      <c r="U97" s="8"/>
      <c r="V97" s="8"/>
      <c r="W97" s="8"/>
      <c r="X97" s="8"/>
      <c r="Y97" s="8"/>
    </row>
    <row r="98" spans="1:25" ht="15.75" customHeight="1" x14ac:dyDescent="0.2">
      <c r="A98" s="15"/>
      <c r="B98" s="23"/>
      <c r="C98" s="15"/>
      <c r="D98" s="57"/>
      <c r="E98" s="57"/>
      <c r="F98" s="57"/>
      <c r="G98" s="85"/>
      <c r="H98" s="60"/>
      <c r="I98" s="8"/>
      <c r="J98" s="429"/>
      <c r="K98" s="429"/>
      <c r="L98" s="8"/>
      <c r="M98" s="15"/>
      <c r="N98" s="18"/>
      <c r="O98" s="18"/>
      <c r="P98" s="8"/>
      <c r="Q98" s="8"/>
      <c r="R98" s="8"/>
      <c r="S98" s="8"/>
      <c r="T98" s="8"/>
      <c r="U98" s="8"/>
      <c r="V98" s="8"/>
      <c r="W98" s="8"/>
      <c r="X98" s="8"/>
      <c r="Y98" s="8"/>
    </row>
    <row r="99" spans="1:25" ht="15.75" customHeight="1" x14ac:dyDescent="0.2">
      <c r="A99" s="15"/>
      <c r="B99" s="23"/>
      <c r="C99" s="15"/>
      <c r="D99" s="57"/>
      <c r="E99" s="57"/>
      <c r="F99" s="57"/>
      <c r="G99" s="85"/>
      <c r="H99" s="60"/>
      <c r="I99" s="8"/>
      <c r="J99" s="429"/>
      <c r="K99" s="429"/>
      <c r="L99" s="8"/>
      <c r="M99" s="15"/>
      <c r="N99" s="18"/>
      <c r="O99" s="18"/>
      <c r="P99" s="8"/>
      <c r="Q99" s="8"/>
      <c r="R99" s="8"/>
      <c r="S99" s="8"/>
      <c r="T99" s="8"/>
      <c r="U99" s="8"/>
      <c r="V99" s="8"/>
      <c r="W99" s="8"/>
      <c r="X99" s="8"/>
      <c r="Y99" s="8"/>
    </row>
    <row r="100" spans="1:25" ht="15.75" customHeight="1" x14ac:dyDescent="0.2">
      <c r="A100" s="15"/>
      <c r="B100" s="23"/>
      <c r="C100" s="15"/>
      <c r="D100" s="57"/>
      <c r="E100" s="57"/>
      <c r="F100" s="57"/>
      <c r="G100" s="85"/>
      <c r="H100" s="60"/>
      <c r="I100" s="8"/>
      <c r="J100" s="429"/>
      <c r="K100" s="429"/>
      <c r="L100" s="8"/>
      <c r="M100" s="15"/>
      <c r="N100" s="18"/>
      <c r="O100" s="18"/>
      <c r="P100" s="8"/>
      <c r="Q100" s="8"/>
      <c r="R100" s="8"/>
      <c r="S100" s="8"/>
      <c r="T100" s="8"/>
      <c r="U100" s="8"/>
      <c r="V100" s="8"/>
      <c r="W100" s="8"/>
      <c r="X100" s="8"/>
      <c r="Y100" s="8"/>
    </row>
    <row r="101" spans="1:25" ht="15.75" customHeight="1" x14ac:dyDescent="0.2">
      <c r="A101" s="15"/>
      <c r="B101" s="23"/>
      <c r="C101" s="15"/>
      <c r="D101" s="57"/>
      <c r="E101" s="57"/>
      <c r="F101" s="57"/>
      <c r="G101" s="85"/>
      <c r="H101" s="60"/>
      <c r="I101" s="8"/>
      <c r="J101" s="429"/>
      <c r="K101" s="429"/>
      <c r="L101" s="8"/>
      <c r="M101" s="15"/>
      <c r="N101" s="18"/>
      <c r="O101" s="18"/>
      <c r="P101" s="8"/>
      <c r="Q101" s="8"/>
      <c r="R101" s="8"/>
      <c r="S101" s="8"/>
      <c r="T101" s="8"/>
      <c r="U101" s="8"/>
      <c r="V101" s="8"/>
      <c r="W101" s="8"/>
      <c r="X101" s="8"/>
      <c r="Y101" s="8"/>
    </row>
    <row r="102" spans="1:25" ht="15.75" customHeight="1" x14ac:dyDescent="0.2">
      <c r="A102" s="15"/>
      <c r="B102" s="23"/>
      <c r="C102" s="15"/>
      <c r="D102" s="57"/>
      <c r="E102" s="57"/>
      <c r="F102" s="57"/>
      <c r="G102" s="85"/>
      <c r="H102" s="60"/>
      <c r="I102" s="8"/>
      <c r="J102" s="429"/>
      <c r="K102" s="429"/>
      <c r="L102" s="8"/>
      <c r="M102" s="15"/>
      <c r="N102" s="18"/>
      <c r="O102" s="18"/>
      <c r="P102" s="8"/>
      <c r="Q102" s="8"/>
      <c r="R102" s="8"/>
      <c r="S102" s="8"/>
      <c r="T102" s="8"/>
      <c r="U102" s="8"/>
      <c r="V102" s="8"/>
      <c r="W102" s="8"/>
      <c r="X102" s="8"/>
      <c r="Y102" s="8"/>
    </row>
    <row r="103" spans="1:25" ht="15.75" customHeight="1" x14ac:dyDescent="0.2">
      <c r="A103" s="15"/>
      <c r="B103" s="23"/>
      <c r="C103" s="15"/>
      <c r="D103" s="57"/>
      <c r="E103" s="57"/>
      <c r="F103" s="57"/>
      <c r="G103" s="85"/>
      <c r="H103" s="60"/>
      <c r="I103" s="8"/>
      <c r="J103" s="429"/>
      <c r="K103" s="429"/>
      <c r="L103" s="8"/>
      <c r="M103" s="15"/>
      <c r="N103" s="18"/>
      <c r="O103" s="18"/>
      <c r="P103" s="8"/>
      <c r="Q103" s="8"/>
      <c r="R103" s="8"/>
      <c r="S103" s="8"/>
      <c r="T103" s="8"/>
      <c r="U103" s="8"/>
      <c r="V103" s="8"/>
      <c r="W103" s="8"/>
      <c r="X103" s="8"/>
      <c r="Y103" s="8"/>
    </row>
    <row r="104" spans="1:25" ht="15.75" customHeight="1" x14ac:dyDescent="0.2">
      <c r="A104" s="15"/>
      <c r="B104" s="23"/>
      <c r="C104" s="15"/>
      <c r="D104" s="57"/>
      <c r="E104" s="57"/>
      <c r="F104" s="57"/>
      <c r="G104" s="85"/>
      <c r="H104" s="60"/>
      <c r="I104" s="8"/>
      <c r="J104" s="429"/>
      <c r="K104" s="429"/>
      <c r="L104" s="8"/>
      <c r="M104" s="15"/>
      <c r="N104" s="18"/>
      <c r="O104" s="18"/>
      <c r="P104" s="8"/>
      <c r="Q104" s="8"/>
      <c r="R104" s="8"/>
      <c r="S104" s="8"/>
      <c r="T104" s="8"/>
      <c r="U104" s="8"/>
      <c r="V104" s="8"/>
      <c r="W104" s="8"/>
      <c r="X104" s="8"/>
      <c r="Y104" s="8"/>
    </row>
    <row r="105" spans="1:25" ht="15.75" customHeight="1" x14ac:dyDescent="0.2">
      <c r="A105" s="15"/>
      <c r="B105" s="23"/>
      <c r="C105" s="15"/>
      <c r="D105" s="57"/>
      <c r="E105" s="57"/>
      <c r="F105" s="57"/>
      <c r="G105" s="85"/>
      <c r="H105" s="60"/>
      <c r="I105" s="8"/>
      <c r="J105" s="429"/>
      <c r="K105" s="429"/>
      <c r="L105" s="8"/>
      <c r="M105" s="15"/>
      <c r="N105" s="18"/>
      <c r="O105" s="18"/>
      <c r="P105" s="8"/>
      <c r="Q105" s="8"/>
      <c r="R105" s="8"/>
      <c r="S105" s="8"/>
      <c r="T105" s="8"/>
      <c r="U105" s="8"/>
      <c r="V105" s="8"/>
      <c r="W105" s="8"/>
      <c r="X105" s="8"/>
      <c r="Y105" s="8"/>
    </row>
    <row r="106" spans="1:25" ht="15.75" customHeight="1" x14ac:dyDescent="0.2">
      <c r="A106" s="15"/>
      <c r="B106" s="23"/>
      <c r="C106" s="15"/>
      <c r="D106" s="57"/>
      <c r="E106" s="57"/>
      <c r="F106" s="57"/>
      <c r="G106" s="85"/>
      <c r="H106" s="60"/>
      <c r="I106" s="8"/>
      <c r="J106" s="429"/>
      <c r="K106" s="429"/>
      <c r="L106" s="8"/>
      <c r="M106" s="15"/>
      <c r="N106" s="18"/>
      <c r="O106" s="18"/>
      <c r="P106" s="8"/>
      <c r="Q106" s="8"/>
      <c r="R106" s="8"/>
      <c r="S106" s="8"/>
      <c r="T106" s="8"/>
      <c r="U106" s="8"/>
      <c r="V106" s="8"/>
      <c r="W106" s="8"/>
      <c r="X106" s="8"/>
      <c r="Y106" s="8"/>
    </row>
    <row r="107" spans="1:25" ht="15.75" customHeight="1" x14ac:dyDescent="0.2">
      <c r="A107" s="15"/>
      <c r="B107" s="23"/>
      <c r="C107" s="15"/>
      <c r="D107" s="57"/>
      <c r="E107" s="57"/>
      <c r="F107" s="57"/>
      <c r="G107" s="85"/>
      <c r="H107" s="60"/>
      <c r="I107" s="8"/>
      <c r="J107" s="429"/>
      <c r="K107" s="429"/>
      <c r="L107" s="8"/>
      <c r="M107" s="15"/>
      <c r="N107" s="18"/>
      <c r="O107" s="18"/>
      <c r="P107" s="8"/>
      <c r="Q107" s="8"/>
      <c r="R107" s="8"/>
      <c r="S107" s="8"/>
      <c r="T107" s="8"/>
      <c r="U107" s="8"/>
      <c r="V107" s="8"/>
      <c r="W107" s="8"/>
      <c r="X107" s="8"/>
      <c r="Y107" s="8"/>
    </row>
    <row r="108" spans="1:25" ht="15.75" customHeight="1" x14ac:dyDescent="0.2">
      <c r="A108" s="15"/>
      <c r="B108" s="23"/>
      <c r="C108" s="15"/>
      <c r="D108" s="57"/>
      <c r="E108" s="57"/>
      <c r="F108" s="57"/>
      <c r="G108" s="85"/>
      <c r="H108" s="60"/>
      <c r="I108" s="8"/>
      <c r="J108" s="429"/>
      <c r="K108" s="429"/>
      <c r="L108" s="8"/>
      <c r="M108" s="15"/>
      <c r="N108" s="18"/>
      <c r="O108" s="18"/>
      <c r="P108" s="8"/>
      <c r="Q108" s="8"/>
      <c r="R108" s="8"/>
      <c r="S108" s="8"/>
      <c r="T108" s="8"/>
      <c r="U108" s="8"/>
      <c r="V108" s="8"/>
      <c r="W108" s="8"/>
      <c r="X108" s="8"/>
      <c r="Y108" s="8"/>
    </row>
    <row r="109" spans="1:25" ht="15.75" customHeight="1" x14ac:dyDescent="0.2">
      <c r="A109" s="15"/>
      <c r="B109" s="23"/>
      <c r="C109" s="15"/>
      <c r="D109" s="57"/>
      <c r="E109" s="57"/>
      <c r="F109" s="57"/>
      <c r="G109" s="85"/>
      <c r="H109" s="60"/>
      <c r="I109" s="8"/>
      <c r="J109" s="429"/>
      <c r="K109" s="429"/>
      <c r="L109" s="8"/>
      <c r="M109" s="15"/>
      <c r="N109" s="18"/>
      <c r="O109" s="18"/>
      <c r="P109" s="8"/>
      <c r="Q109" s="8"/>
      <c r="R109" s="8"/>
      <c r="S109" s="8"/>
      <c r="T109" s="8"/>
      <c r="U109" s="8"/>
      <c r="V109" s="8"/>
      <c r="W109" s="8"/>
      <c r="X109" s="8"/>
      <c r="Y109" s="8"/>
    </row>
    <row r="110" spans="1:25" ht="15.75" customHeight="1" x14ac:dyDescent="0.2">
      <c r="A110" s="15"/>
      <c r="B110" s="23"/>
      <c r="C110" s="15"/>
      <c r="D110" s="57"/>
      <c r="E110" s="57"/>
      <c r="F110" s="57"/>
      <c r="G110" s="85"/>
      <c r="H110" s="60"/>
      <c r="I110" s="8"/>
      <c r="J110" s="429"/>
      <c r="K110" s="429"/>
      <c r="L110" s="8"/>
      <c r="M110" s="15"/>
      <c r="N110" s="18"/>
      <c r="O110" s="18"/>
      <c r="P110" s="8"/>
      <c r="Q110" s="8"/>
      <c r="R110" s="8"/>
      <c r="S110" s="8"/>
      <c r="T110" s="8"/>
      <c r="U110" s="8"/>
      <c r="V110" s="8"/>
      <c r="W110" s="8"/>
      <c r="X110" s="8"/>
      <c r="Y110" s="8"/>
    </row>
    <row r="111" spans="1:25" ht="15.75" customHeight="1" x14ac:dyDescent="0.2">
      <c r="A111" s="15"/>
      <c r="B111" s="23"/>
      <c r="C111" s="15"/>
      <c r="D111" s="57"/>
      <c r="E111" s="57"/>
      <c r="F111" s="57"/>
      <c r="G111" s="85"/>
      <c r="H111" s="60"/>
      <c r="I111" s="8"/>
      <c r="J111" s="429"/>
      <c r="K111" s="429"/>
      <c r="L111" s="8"/>
      <c r="M111" s="15"/>
      <c r="N111" s="18"/>
      <c r="O111" s="18"/>
      <c r="P111" s="8"/>
      <c r="Q111" s="8"/>
      <c r="R111" s="8"/>
      <c r="S111" s="8"/>
      <c r="T111" s="8"/>
      <c r="U111" s="8"/>
      <c r="V111" s="8"/>
      <c r="W111" s="8"/>
      <c r="X111" s="8"/>
      <c r="Y111" s="8"/>
    </row>
    <row r="112" spans="1:25" ht="15.75" customHeight="1" x14ac:dyDescent="0.2">
      <c r="A112" s="15"/>
      <c r="B112" s="23"/>
      <c r="C112" s="15"/>
      <c r="D112" s="57"/>
      <c r="E112" s="57"/>
      <c r="F112" s="57"/>
      <c r="G112" s="85"/>
      <c r="H112" s="60"/>
      <c r="I112" s="8"/>
      <c r="J112" s="429"/>
      <c r="K112" s="429"/>
      <c r="L112" s="8"/>
      <c r="M112" s="15"/>
      <c r="N112" s="18"/>
      <c r="O112" s="18"/>
      <c r="P112" s="8"/>
      <c r="Q112" s="8"/>
      <c r="R112" s="8"/>
      <c r="S112" s="8"/>
      <c r="T112" s="8"/>
      <c r="U112" s="8"/>
      <c r="V112" s="8"/>
      <c r="W112" s="8"/>
      <c r="X112" s="8"/>
      <c r="Y112" s="8"/>
    </row>
    <row r="113" spans="1:25" ht="15.75" customHeight="1" x14ac:dyDescent="0.2">
      <c r="A113" s="15"/>
      <c r="B113" s="23"/>
      <c r="C113" s="15"/>
      <c r="D113" s="57"/>
      <c r="E113" s="57"/>
      <c r="F113" s="57"/>
      <c r="G113" s="85"/>
      <c r="H113" s="60"/>
      <c r="I113" s="8"/>
      <c r="J113" s="429"/>
      <c r="K113" s="429"/>
      <c r="L113" s="8"/>
      <c r="M113" s="15"/>
      <c r="N113" s="18"/>
      <c r="O113" s="18"/>
      <c r="P113" s="8"/>
      <c r="Q113" s="8"/>
      <c r="R113" s="8"/>
      <c r="S113" s="8"/>
      <c r="T113" s="8"/>
      <c r="U113" s="8"/>
      <c r="V113" s="8"/>
      <c r="W113" s="8"/>
      <c r="X113" s="8"/>
      <c r="Y113" s="8"/>
    </row>
    <row r="114" spans="1:25" ht="15.75" customHeight="1" x14ac:dyDescent="0.2">
      <c r="A114" s="15"/>
      <c r="B114" s="23"/>
      <c r="C114" s="15"/>
      <c r="D114" s="57"/>
      <c r="E114" s="57"/>
      <c r="F114" s="57"/>
      <c r="G114" s="85"/>
      <c r="H114" s="60"/>
      <c r="I114" s="8"/>
      <c r="J114" s="429"/>
      <c r="K114" s="429"/>
      <c r="L114" s="8"/>
      <c r="M114" s="15"/>
      <c r="N114" s="18"/>
      <c r="O114" s="18"/>
      <c r="P114" s="8"/>
      <c r="Q114" s="8"/>
      <c r="R114" s="8"/>
      <c r="S114" s="8"/>
      <c r="T114" s="8"/>
      <c r="U114" s="8"/>
      <c r="V114" s="8"/>
      <c r="W114" s="8"/>
      <c r="X114" s="8"/>
      <c r="Y114" s="8"/>
    </row>
    <row r="115" spans="1:25" ht="15.75" customHeight="1" x14ac:dyDescent="0.2">
      <c r="A115" s="15"/>
      <c r="B115" s="23"/>
      <c r="C115" s="15"/>
      <c r="D115" s="57"/>
      <c r="E115" s="57"/>
      <c r="F115" s="57"/>
      <c r="G115" s="85"/>
      <c r="H115" s="60"/>
      <c r="I115" s="8"/>
      <c r="J115" s="429"/>
      <c r="K115" s="429"/>
      <c r="L115" s="8"/>
      <c r="M115" s="15"/>
      <c r="N115" s="18"/>
      <c r="O115" s="18"/>
      <c r="P115" s="8"/>
      <c r="Q115" s="8"/>
      <c r="R115" s="8"/>
      <c r="S115" s="8"/>
      <c r="T115" s="8"/>
      <c r="U115" s="8"/>
      <c r="V115" s="8"/>
      <c r="W115" s="8"/>
      <c r="X115" s="8"/>
      <c r="Y115" s="8"/>
    </row>
    <row r="116" spans="1:25" ht="15.75" customHeight="1" x14ac:dyDescent="0.2">
      <c r="A116" s="15"/>
      <c r="B116" s="23"/>
      <c r="C116" s="15"/>
      <c r="D116" s="57"/>
      <c r="E116" s="57"/>
      <c r="F116" s="57"/>
      <c r="G116" s="85"/>
      <c r="H116" s="60"/>
      <c r="I116" s="8"/>
      <c r="J116" s="429"/>
      <c r="K116" s="429"/>
      <c r="L116" s="8"/>
      <c r="M116" s="15"/>
      <c r="N116" s="18"/>
      <c r="O116" s="18"/>
      <c r="P116" s="8"/>
      <c r="Q116" s="8"/>
      <c r="R116" s="8"/>
      <c r="S116" s="8"/>
      <c r="T116" s="8"/>
      <c r="U116" s="8"/>
      <c r="V116" s="8"/>
      <c r="W116" s="8"/>
      <c r="X116" s="8"/>
      <c r="Y116" s="8"/>
    </row>
    <row r="117" spans="1:25" ht="15.75" customHeight="1" x14ac:dyDescent="0.2">
      <c r="A117" s="15"/>
      <c r="B117" s="23"/>
      <c r="C117" s="15"/>
      <c r="D117" s="57"/>
      <c r="E117" s="57"/>
      <c r="F117" s="57"/>
      <c r="G117" s="85"/>
      <c r="H117" s="60"/>
      <c r="I117" s="8"/>
      <c r="J117" s="429"/>
      <c r="K117" s="429"/>
      <c r="L117" s="8"/>
      <c r="M117" s="15"/>
      <c r="N117" s="18"/>
      <c r="O117" s="18"/>
      <c r="P117" s="8"/>
      <c r="Q117" s="8"/>
      <c r="R117" s="8"/>
      <c r="S117" s="8"/>
      <c r="T117" s="8"/>
      <c r="U117" s="8"/>
      <c r="V117" s="8"/>
      <c r="W117" s="8"/>
      <c r="X117" s="8"/>
      <c r="Y117" s="8"/>
    </row>
    <row r="118" spans="1:25" ht="15.75" customHeight="1" x14ac:dyDescent="0.2">
      <c r="A118" s="15"/>
      <c r="B118" s="23"/>
      <c r="C118" s="15"/>
      <c r="D118" s="57"/>
      <c r="E118" s="57"/>
      <c r="F118" s="57"/>
      <c r="G118" s="85"/>
      <c r="H118" s="60"/>
      <c r="I118" s="8"/>
      <c r="J118" s="429"/>
      <c r="K118" s="429"/>
      <c r="L118" s="8"/>
      <c r="M118" s="15"/>
      <c r="N118" s="18"/>
      <c r="O118" s="18"/>
      <c r="P118" s="8"/>
      <c r="Q118" s="8"/>
      <c r="R118" s="8"/>
      <c r="S118" s="8"/>
      <c r="T118" s="8"/>
      <c r="U118" s="8"/>
      <c r="V118" s="8"/>
      <c r="W118" s="8"/>
      <c r="X118" s="8"/>
      <c r="Y118" s="8"/>
    </row>
    <row r="119" spans="1:25" ht="15.75" customHeight="1" x14ac:dyDescent="0.2">
      <c r="A119" s="15"/>
      <c r="B119" s="23"/>
      <c r="C119" s="15"/>
      <c r="D119" s="57"/>
      <c r="E119" s="57"/>
      <c r="F119" s="57"/>
      <c r="G119" s="85"/>
      <c r="H119" s="60"/>
      <c r="I119" s="8"/>
      <c r="J119" s="429"/>
      <c r="K119" s="429"/>
      <c r="L119" s="8"/>
      <c r="M119" s="15"/>
      <c r="N119" s="18"/>
      <c r="O119" s="18"/>
      <c r="P119" s="8"/>
      <c r="Q119" s="8"/>
      <c r="R119" s="8"/>
      <c r="S119" s="8"/>
      <c r="T119" s="8"/>
      <c r="U119" s="8"/>
      <c r="V119" s="8"/>
      <c r="W119" s="8"/>
      <c r="X119" s="8"/>
      <c r="Y119" s="8"/>
    </row>
    <row r="120" spans="1:25" ht="15.75" customHeight="1" x14ac:dyDescent="0.2">
      <c r="A120" s="15"/>
      <c r="B120" s="23"/>
      <c r="C120" s="15"/>
      <c r="D120" s="57"/>
      <c r="E120" s="57"/>
      <c r="F120" s="57"/>
      <c r="G120" s="85"/>
      <c r="H120" s="60"/>
      <c r="I120" s="8"/>
      <c r="J120" s="429"/>
      <c r="K120" s="429"/>
      <c r="L120" s="8"/>
      <c r="M120" s="15"/>
      <c r="N120" s="18"/>
      <c r="O120" s="18"/>
      <c r="P120" s="8"/>
      <c r="Q120" s="8"/>
      <c r="R120" s="8"/>
      <c r="S120" s="8"/>
      <c r="T120" s="8"/>
      <c r="U120" s="8"/>
      <c r="V120" s="8"/>
      <c r="W120" s="8"/>
      <c r="X120" s="8"/>
      <c r="Y120" s="8"/>
    </row>
    <row r="121" spans="1:25" ht="15.75" customHeight="1" x14ac:dyDescent="0.2">
      <c r="A121" s="15"/>
      <c r="B121" s="23"/>
      <c r="C121" s="15"/>
      <c r="D121" s="57"/>
      <c r="E121" s="57"/>
      <c r="F121" s="57"/>
      <c r="G121" s="85"/>
      <c r="H121" s="60"/>
      <c r="I121" s="8"/>
      <c r="J121" s="429"/>
      <c r="K121" s="429"/>
      <c r="L121" s="8"/>
      <c r="M121" s="15"/>
      <c r="N121" s="18"/>
      <c r="O121" s="18"/>
      <c r="P121" s="8"/>
      <c r="Q121" s="8"/>
      <c r="R121" s="8"/>
      <c r="S121" s="8"/>
      <c r="T121" s="8"/>
      <c r="U121" s="8"/>
      <c r="V121" s="8"/>
      <c r="W121" s="8"/>
      <c r="X121" s="8"/>
      <c r="Y121" s="8"/>
    </row>
    <row r="122" spans="1:25" ht="15.75" customHeight="1" x14ac:dyDescent="0.2">
      <c r="A122" s="15"/>
      <c r="B122" s="23"/>
      <c r="C122" s="15"/>
      <c r="D122" s="57"/>
      <c r="E122" s="57"/>
      <c r="F122" s="57"/>
      <c r="G122" s="85"/>
      <c r="H122" s="60"/>
      <c r="I122" s="8"/>
      <c r="J122" s="429"/>
      <c r="K122" s="429"/>
      <c r="L122" s="8"/>
      <c r="M122" s="15"/>
      <c r="N122" s="18"/>
      <c r="O122" s="18"/>
      <c r="P122" s="8"/>
      <c r="Q122" s="8"/>
      <c r="R122" s="8"/>
      <c r="S122" s="8"/>
      <c r="T122" s="8"/>
      <c r="U122" s="8"/>
      <c r="V122" s="8"/>
      <c r="W122" s="8"/>
      <c r="X122" s="8"/>
      <c r="Y122" s="8"/>
    </row>
    <row r="123" spans="1:25" ht="15.75" customHeight="1" x14ac:dyDescent="0.2">
      <c r="A123" s="15"/>
      <c r="B123" s="23"/>
      <c r="C123" s="15"/>
      <c r="D123" s="57"/>
      <c r="E123" s="57"/>
      <c r="F123" s="57"/>
      <c r="G123" s="85"/>
      <c r="H123" s="60"/>
      <c r="I123" s="8"/>
      <c r="J123" s="429"/>
      <c r="K123" s="429"/>
      <c r="L123" s="8"/>
      <c r="M123" s="15"/>
      <c r="N123" s="18"/>
      <c r="O123" s="18"/>
      <c r="P123" s="8"/>
      <c r="Q123" s="8"/>
      <c r="R123" s="8"/>
      <c r="S123" s="8"/>
      <c r="T123" s="8"/>
      <c r="U123" s="8"/>
      <c r="V123" s="8"/>
      <c r="W123" s="8"/>
      <c r="X123" s="8"/>
      <c r="Y123" s="8"/>
    </row>
    <row r="124" spans="1:25" ht="15.75" customHeight="1" x14ac:dyDescent="0.2">
      <c r="A124" s="15"/>
      <c r="B124" s="23"/>
      <c r="C124" s="15"/>
      <c r="D124" s="57"/>
      <c r="E124" s="57"/>
      <c r="F124" s="57"/>
      <c r="G124" s="85"/>
      <c r="H124" s="60"/>
      <c r="I124" s="8"/>
      <c r="J124" s="429"/>
      <c r="K124" s="429"/>
      <c r="L124" s="8"/>
      <c r="M124" s="15"/>
      <c r="N124" s="18"/>
      <c r="O124" s="18"/>
      <c r="P124" s="8"/>
      <c r="Q124" s="8"/>
      <c r="R124" s="8"/>
      <c r="S124" s="8"/>
      <c r="T124" s="8"/>
      <c r="U124" s="8"/>
      <c r="V124" s="8"/>
      <c r="W124" s="8"/>
      <c r="X124" s="8"/>
      <c r="Y124" s="8"/>
    </row>
    <row r="125" spans="1:25" ht="15.75" customHeight="1" x14ac:dyDescent="0.2">
      <c r="A125" s="15"/>
      <c r="B125" s="23"/>
      <c r="C125" s="15"/>
      <c r="D125" s="57"/>
      <c r="E125" s="57"/>
      <c r="F125" s="57"/>
      <c r="G125" s="85"/>
      <c r="H125" s="60"/>
      <c r="I125" s="8"/>
      <c r="J125" s="429"/>
      <c r="K125" s="429"/>
      <c r="L125" s="8"/>
      <c r="M125" s="15"/>
      <c r="N125" s="18"/>
      <c r="O125" s="18"/>
      <c r="P125" s="8"/>
      <c r="Q125" s="8"/>
      <c r="R125" s="8"/>
      <c r="S125" s="8"/>
      <c r="T125" s="8"/>
      <c r="U125" s="8"/>
      <c r="V125" s="8"/>
      <c r="W125" s="8"/>
      <c r="X125" s="8"/>
      <c r="Y125" s="8"/>
    </row>
    <row r="126" spans="1:25" ht="15.75" customHeight="1" x14ac:dyDescent="0.2">
      <c r="A126" s="15"/>
      <c r="B126" s="23"/>
      <c r="C126" s="15"/>
      <c r="D126" s="57"/>
      <c r="E126" s="57"/>
      <c r="F126" s="57"/>
      <c r="G126" s="85"/>
      <c r="H126" s="60"/>
      <c r="I126" s="8"/>
      <c r="J126" s="429"/>
      <c r="K126" s="429"/>
      <c r="L126" s="8"/>
      <c r="M126" s="15"/>
      <c r="N126" s="18"/>
      <c r="O126" s="18"/>
      <c r="P126" s="8"/>
      <c r="Q126" s="8"/>
      <c r="R126" s="8"/>
      <c r="S126" s="8"/>
      <c r="T126" s="8"/>
      <c r="U126" s="8"/>
      <c r="V126" s="8"/>
      <c r="W126" s="8"/>
      <c r="X126" s="8"/>
      <c r="Y126" s="8"/>
    </row>
    <row r="127" spans="1:25" ht="15.75" customHeight="1" x14ac:dyDescent="0.2">
      <c r="A127" s="15"/>
      <c r="B127" s="23"/>
      <c r="C127" s="15"/>
      <c r="D127" s="57"/>
      <c r="E127" s="57"/>
      <c r="F127" s="57"/>
      <c r="G127" s="85"/>
      <c r="H127" s="60"/>
      <c r="I127" s="8"/>
      <c r="J127" s="429"/>
      <c r="K127" s="429"/>
      <c r="L127" s="8"/>
      <c r="M127" s="15"/>
      <c r="N127" s="18"/>
      <c r="O127" s="18"/>
      <c r="P127" s="8"/>
      <c r="Q127" s="8"/>
      <c r="R127" s="8"/>
      <c r="S127" s="8"/>
      <c r="T127" s="8"/>
      <c r="U127" s="8"/>
      <c r="V127" s="8"/>
      <c r="W127" s="8"/>
      <c r="X127" s="8"/>
      <c r="Y127" s="8"/>
    </row>
    <row r="128" spans="1:25" ht="15.75" customHeight="1" x14ac:dyDescent="0.2">
      <c r="A128" s="15"/>
      <c r="B128" s="23"/>
      <c r="C128" s="15"/>
      <c r="D128" s="57"/>
      <c r="E128" s="57"/>
      <c r="F128" s="57"/>
      <c r="G128" s="85"/>
      <c r="H128" s="60"/>
      <c r="I128" s="8"/>
      <c r="J128" s="429"/>
      <c r="K128" s="429"/>
      <c r="L128" s="8"/>
      <c r="M128" s="15"/>
      <c r="N128" s="18"/>
      <c r="O128" s="18"/>
      <c r="P128" s="8"/>
      <c r="Q128" s="8"/>
      <c r="R128" s="8"/>
      <c r="S128" s="8"/>
      <c r="T128" s="8"/>
      <c r="U128" s="8"/>
      <c r="V128" s="8"/>
      <c r="W128" s="8"/>
      <c r="X128" s="8"/>
      <c r="Y128" s="8"/>
    </row>
    <row r="129" spans="1:25" ht="15.75" customHeight="1" x14ac:dyDescent="0.2">
      <c r="A129" s="15"/>
      <c r="B129" s="23"/>
      <c r="C129" s="15"/>
      <c r="D129" s="57"/>
      <c r="E129" s="57"/>
      <c r="F129" s="57"/>
      <c r="G129" s="85"/>
      <c r="H129" s="60"/>
      <c r="I129" s="8"/>
      <c r="J129" s="429"/>
      <c r="K129" s="429"/>
      <c r="L129" s="8"/>
      <c r="M129" s="15"/>
      <c r="N129" s="18"/>
      <c r="O129" s="18"/>
      <c r="P129" s="8"/>
      <c r="Q129" s="8"/>
      <c r="R129" s="8"/>
      <c r="S129" s="8"/>
      <c r="T129" s="8"/>
      <c r="U129" s="8"/>
      <c r="V129" s="8"/>
      <c r="W129" s="8"/>
      <c r="X129" s="8"/>
      <c r="Y129" s="8"/>
    </row>
    <row r="130" spans="1:25" ht="15.75" customHeight="1" x14ac:dyDescent="0.2">
      <c r="A130" s="15"/>
      <c r="B130" s="23"/>
      <c r="C130" s="15"/>
      <c r="D130" s="57"/>
      <c r="E130" s="57"/>
      <c r="F130" s="57"/>
      <c r="G130" s="85"/>
      <c r="H130" s="60"/>
      <c r="I130" s="8"/>
      <c r="J130" s="429"/>
      <c r="K130" s="429"/>
      <c r="L130" s="8"/>
      <c r="M130" s="15"/>
      <c r="N130" s="18"/>
      <c r="O130" s="18"/>
      <c r="P130" s="8"/>
      <c r="Q130" s="8"/>
      <c r="R130" s="8"/>
      <c r="S130" s="8"/>
      <c r="T130" s="8"/>
      <c r="U130" s="8"/>
      <c r="V130" s="8"/>
      <c r="W130" s="8"/>
      <c r="X130" s="8"/>
      <c r="Y130" s="8"/>
    </row>
    <row r="131" spans="1:25" ht="15.75" customHeight="1" x14ac:dyDescent="0.2">
      <c r="A131" s="15"/>
      <c r="B131" s="23"/>
      <c r="C131" s="15"/>
      <c r="D131" s="57"/>
      <c r="E131" s="57"/>
      <c r="F131" s="57"/>
      <c r="G131" s="85"/>
      <c r="H131" s="60"/>
      <c r="I131" s="8"/>
      <c r="J131" s="429"/>
      <c r="K131" s="429"/>
      <c r="L131" s="8"/>
      <c r="M131" s="15"/>
      <c r="N131" s="18"/>
      <c r="O131" s="18"/>
      <c r="P131" s="8"/>
      <c r="Q131" s="8"/>
      <c r="R131" s="8"/>
      <c r="S131" s="8"/>
      <c r="T131" s="8"/>
      <c r="U131" s="8"/>
      <c r="V131" s="8"/>
      <c r="W131" s="8"/>
      <c r="X131" s="8"/>
      <c r="Y131" s="8"/>
    </row>
    <row r="132" spans="1:25" ht="15.75" customHeight="1" x14ac:dyDescent="0.2">
      <c r="A132" s="15"/>
      <c r="B132" s="23"/>
      <c r="C132" s="15"/>
      <c r="D132" s="57"/>
      <c r="E132" s="57"/>
      <c r="F132" s="57"/>
      <c r="G132" s="85"/>
      <c r="H132" s="60"/>
      <c r="I132" s="8"/>
      <c r="J132" s="429"/>
      <c r="K132" s="429"/>
      <c r="L132" s="8"/>
      <c r="M132" s="15"/>
      <c r="N132" s="18"/>
      <c r="O132" s="18"/>
      <c r="P132" s="8"/>
      <c r="Q132" s="8"/>
      <c r="R132" s="8"/>
      <c r="S132" s="8"/>
      <c r="T132" s="8"/>
      <c r="U132" s="8"/>
      <c r="V132" s="8"/>
      <c r="W132" s="8"/>
      <c r="X132" s="8"/>
      <c r="Y132" s="8"/>
    </row>
    <row r="133" spans="1:25" ht="15.75" customHeight="1" x14ac:dyDescent="0.2">
      <c r="A133" s="15"/>
      <c r="B133" s="23"/>
      <c r="C133" s="15"/>
      <c r="D133" s="57"/>
      <c r="E133" s="57"/>
      <c r="F133" s="57"/>
      <c r="G133" s="85"/>
      <c r="H133" s="60"/>
      <c r="I133" s="8"/>
      <c r="J133" s="429"/>
      <c r="K133" s="429"/>
      <c r="L133" s="8"/>
      <c r="M133" s="15"/>
      <c r="N133" s="18"/>
      <c r="O133" s="18"/>
      <c r="P133" s="8"/>
      <c r="Q133" s="8"/>
      <c r="R133" s="8"/>
      <c r="S133" s="8"/>
      <c r="T133" s="8"/>
      <c r="U133" s="8"/>
      <c r="V133" s="8"/>
      <c r="W133" s="8"/>
      <c r="X133" s="8"/>
      <c r="Y133" s="8"/>
    </row>
    <row r="134" spans="1:25" ht="15.75" customHeight="1" x14ac:dyDescent="0.2">
      <c r="A134" s="15"/>
      <c r="B134" s="23"/>
      <c r="C134" s="15"/>
      <c r="D134" s="57"/>
      <c r="E134" s="57"/>
      <c r="F134" s="57"/>
      <c r="G134" s="85"/>
      <c r="H134" s="60"/>
      <c r="I134" s="8"/>
      <c r="J134" s="429"/>
      <c r="K134" s="429"/>
      <c r="L134" s="8"/>
      <c r="M134" s="15"/>
      <c r="N134" s="18"/>
      <c r="O134" s="18"/>
      <c r="P134" s="8"/>
      <c r="Q134" s="8"/>
      <c r="R134" s="8"/>
      <c r="S134" s="8"/>
      <c r="T134" s="8"/>
      <c r="U134" s="8"/>
      <c r="V134" s="8"/>
      <c r="W134" s="8"/>
      <c r="X134" s="8"/>
      <c r="Y134" s="8"/>
    </row>
    <row r="135" spans="1:25" ht="15.75" customHeight="1" x14ac:dyDescent="0.2">
      <c r="A135" s="15"/>
      <c r="B135" s="23"/>
      <c r="C135" s="15"/>
      <c r="D135" s="57"/>
      <c r="E135" s="57"/>
      <c r="F135" s="57"/>
      <c r="G135" s="85"/>
      <c r="H135" s="60"/>
      <c r="I135" s="8"/>
      <c r="J135" s="429"/>
      <c r="K135" s="429"/>
      <c r="L135" s="8"/>
      <c r="M135" s="15"/>
      <c r="N135" s="18"/>
      <c r="O135" s="18"/>
      <c r="P135" s="8"/>
      <c r="Q135" s="8"/>
      <c r="R135" s="8"/>
      <c r="S135" s="8"/>
      <c r="T135" s="8"/>
      <c r="U135" s="8"/>
      <c r="V135" s="8"/>
      <c r="W135" s="8"/>
      <c r="X135" s="8"/>
      <c r="Y135" s="8"/>
    </row>
    <row r="136" spans="1:25" ht="15.75" customHeight="1" x14ac:dyDescent="0.2">
      <c r="A136" s="15"/>
      <c r="B136" s="23"/>
      <c r="C136" s="15"/>
      <c r="D136" s="57"/>
      <c r="E136" s="57"/>
      <c r="F136" s="57"/>
      <c r="G136" s="85"/>
      <c r="H136" s="60"/>
      <c r="I136" s="8"/>
      <c r="J136" s="429"/>
      <c r="K136" s="429"/>
      <c r="L136" s="8"/>
      <c r="M136" s="15"/>
      <c r="N136" s="18"/>
      <c r="O136" s="18"/>
      <c r="P136" s="8"/>
      <c r="Q136" s="8"/>
      <c r="R136" s="8"/>
      <c r="S136" s="8"/>
      <c r="T136" s="8"/>
      <c r="U136" s="8"/>
      <c r="V136" s="8"/>
      <c r="W136" s="8"/>
      <c r="X136" s="8"/>
      <c r="Y136" s="8"/>
    </row>
    <row r="137" spans="1:25" ht="15.75" customHeight="1" x14ac:dyDescent="0.2">
      <c r="A137" s="15"/>
      <c r="B137" s="23"/>
      <c r="C137" s="15"/>
      <c r="D137" s="57"/>
      <c r="E137" s="57"/>
      <c r="F137" s="57"/>
      <c r="G137" s="85"/>
      <c r="H137" s="60"/>
      <c r="I137" s="8"/>
      <c r="J137" s="429"/>
      <c r="K137" s="429"/>
      <c r="L137" s="8"/>
      <c r="M137" s="15"/>
      <c r="N137" s="18"/>
      <c r="O137" s="18"/>
      <c r="P137" s="8"/>
      <c r="Q137" s="8"/>
      <c r="R137" s="8"/>
      <c r="S137" s="8"/>
      <c r="T137" s="8"/>
      <c r="U137" s="8"/>
      <c r="V137" s="8"/>
      <c r="W137" s="8"/>
      <c r="X137" s="8"/>
      <c r="Y137" s="8"/>
    </row>
    <row r="138" spans="1:25" ht="15.75" customHeight="1" x14ac:dyDescent="0.2">
      <c r="A138" s="15"/>
      <c r="B138" s="23"/>
      <c r="C138" s="15"/>
      <c r="D138" s="57"/>
      <c r="E138" s="57"/>
      <c r="F138" s="57"/>
      <c r="G138" s="85"/>
      <c r="H138" s="60"/>
      <c r="I138" s="8"/>
      <c r="J138" s="429"/>
      <c r="K138" s="429"/>
      <c r="L138" s="8"/>
      <c r="M138" s="15"/>
      <c r="N138" s="18"/>
      <c r="O138" s="18"/>
      <c r="P138" s="8"/>
      <c r="Q138" s="8"/>
      <c r="R138" s="8"/>
      <c r="S138" s="8"/>
      <c r="T138" s="8"/>
      <c r="U138" s="8"/>
      <c r="V138" s="8"/>
      <c r="W138" s="8"/>
      <c r="X138" s="8"/>
      <c r="Y138" s="8"/>
    </row>
    <row r="139" spans="1:25" ht="15.75" customHeight="1" x14ac:dyDescent="0.2">
      <c r="A139" s="15"/>
      <c r="B139" s="23"/>
      <c r="C139" s="15"/>
      <c r="D139" s="57"/>
      <c r="E139" s="57"/>
      <c r="F139" s="57"/>
      <c r="G139" s="85"/>
      <c r="H139" s="60"/>
      <c r="I139" s="8"/>
      <c r="J139" s="429"/>
      <c r="K139" s="429"/>
      <c r="L139" s="8"/>
      <c r="M139" s="15"/>
      <c r="N139" s="18"/>
      <c r="O139" s="18"/>
      <c r="P139" s="8"/>
      <c r="Q139" s="8"/>
      <c r="R139" s="8"/>
      <c r="S139" s="8"/>
      <c r="T139" s="8"/>
      <c r="U139" s="8"/>
      <c r="V139" s="8"/>
      <c r="W139" s="8"/>
      <c r="X139" s="8"/>
      <c r="Y139" s="8"/>
    </row>
    <row r="140" spans="1:25" ht="15.75" customHeight="1" x14ac:dyDescent="0.2">
      <c r="A140" s="15"/>
      <c r="B140" s="23"/>
      <c r="C140" s="15"/>
      <c r="D140" s="57"/>
      <c r="E140" s="57"/>
      <c r="F140" s="57"/>
      <c r="G140" s="85"/>
      <c r="H140" s="60"/>
      <c r="I140" s="8"/>
      <c r="J140" s="429"/>
      <c r="K140" s="429"/>
      <c r="L140" s="8"/>
      <c r="M140" s="15"/>
      <c r="N140" s="18"/>
      <c r="O140" s="18"/>
      <c r="P140" s="8"/>
      <c r="Q140" s="8"/>
      <c r="R140" s="8"/>
      <c r="S140" s="8"/>
      <c r="T140" s="8"/>
      <c r="U140" s="8"/>
      <c r="V140" s="8"/>
      <c r="W140" s="8"/>
      <c r="X140" s="8"/>
      <c r="Y140" s="8"/>
    </row>
    <row r="141" spans="1:25" ht="15.75" customHeight="1" x14ac:dyDescent="0.2">
      <c r="A141" s="15"/>
      <c r="B141" s="23"/>
      <c r="C141" s="15"/>
      <c r="D141" s="57"/>
      <c r="E141" s="57"/>
      <c r="F141" s="57"/>
      <c r="G141" s="85"/>
      <c r="H141" s="60"/>
      <c r="I141" s="8"/>
      <c r="J141" s="429"/>
      <c r="K141" s="429"/>
      <c r="L141" s="8"/>
      <c r="M141" s="15"/>
      <c r="N141" s="18"/>
      <c r="O141" s="18"/>
      <c r="P141" s="8"/>
      <c r="Q141" s="8"/>
      <c r="R141" s="8"/>
      <c r="S141" s="8"/>
      <c r="T141" s="8"/>
      <c r="U141" s="8"/>
      <c r="V141" s="8"/>
      <c r="W141" s="8"/>
      <c r="X141" s="8"/>
      <c r="Y141" s="8"/>
    </row>
    <row r="142" spans="1:25" ht="15.75" customHeight="1" x14ac:dyDescent="0.2">
      <c r="A142" s="15"/>
      <c r="B142" s="23"/>
      <c r="C142" s="15"/>
      <c r="D142" s="57"/>
      <c r="E142" s="57"/>
      <c r="F142" s="57"/>
      <c r="G142" s="85"/>
      <c r="H142" s="60"/>
      <c r="I142" s="8"/>
      <c r="J142" s="429"/>
      <c r="K142" s="429"/>
      <c r="L142" s="8"/>
      <c r="M142" s="15"/>
      <c r="N142" s="18"/>
      <c r="O142" s="18"/>
      <c r="P142" s="8"/>
      <c r="Q142" s="8"/>
      <c r="R142" s="8"/>
      <c r="S142" s="8"/>
      <c r="T142" s="8"/>
      <c r="U142" s="8"/>
      <c r="V142" s="8"/>
      <c r="W142" s="8"/>
      <c r="X142" s="8"/>
      <c r="Y142" s="8"/>
    </row>
    <row r="143" spans="1:25" ht="15.75" customHeight="1" x14ac:dyDescent="0.2">
      <c r="A143" s="15"/>
      <c r="B143" s="23"/>
      <c r="C143" s="15"/>
      <c r="D143" s="57"/>
      <c r="E143" s="57"/>
      <c r="F143" s="57"/>
      <c r="G143" s="85"/>
      <c r="H143" s="60"/>
      <c r="I143" s="8"/>
      <c r="J143" s="429"/>
      <c r="K143" s="429"/>
      <c r="L143" s="8"/>
      <c r="M143" s="15"/>
      <c r="N143" s="18"/>
      <c r="O143" s="18"/>
      <c r="P143" s="8"/>
      <c r="Q143" s="8"/>
      <c r="R143" s="8"/>
      <c r="S143" s="8"/>
      <c r="T143" s="8"/>
      <c r="U143" s="8"/>
      <c r="V143" s="8"/>
      <c r="W143" s="8"/>
      <c r="X143" s="8"/>
      <c r="Y143" s="8"/>
    </row>
    <row r="144" spans="1:25" ht="15.75" customHeight="1" x14ac:dyDescent="0.2">
      <c r="A144" s="15"/>
      <c r="B144" s="23"/>
      <c r="C144" s="15"/>
      <c r="D144" s="57"/>
      <c r="E144" s="57"/>
      <c r="F144" s="57"/>
      <c r="G144" s="85"/>
      <c r="H144" s="60"/>
      <c r="I144" s="8"/>
      <c r="J144" s="429"/>
      <c r="K144" s="429"/>
      <c r="L144" s="8"/>
      <c r="M144" s="15"/>
      <c r="N144" s="18"/>
      <c r="O144" s="18"/>
      <c r="P144" s="8"/>
      <c r="Q144" s="8"/>
      <c r="R144" s="8"/>
      <c r="S144" s="8"/>
      <c r="T144" s="8"/>
      <c r="U144" s="8"/>
      <c r="V144" s="8"/>
      <c r="W144" s="8"/>
      <c r="X144" s="8"/>
      <c r="Y144" s="8"/>
    </row>
    <row r="145" spans="1:25" ht="15.75" customHeight="1" x14ac:dyDescent="0.2">
      <c r="A145" s="15"/>
      <c r="B145" s="23"/>
      <c r="C145" s="15"/>
      <c r="D145" s="57"/>
      <c r="E145" s="57"/>
      <c r="F145" s="57"/>
      <c r="G145" s="85"/>
      <c r="H145" s="60"/>
      <c r="I145" s="8"/>
      <c r="J145" s="429"/>
      <c r="K145" s="429"/>
      <c r="L145" s="8"/>
      <c r="M145" s="15"/>
      <c r="N145" s="18"/>
      <c r="O145" s="18"/>
      <c r="P145" s="8"/>
      <c r="Q145" s="8"/>
      <c r="R145" s="8"/>
      <c r="S145" s="8"/>
      <c r="T145" s="8"/>
      <c r="U145" s="8"/>
      <c r="V145" s="8"/>
      <c r="W145" s="8"/>
      <c r="X145" s="8"/>
      <c r="Y145" s="8"/>
    </row>
    <row r="146" spans="1:25" ht="15.75" customHeight="1" x14ac:dyDescent="0.2">
      <c r="A146" s="15"/>
      <c r="B146" s="23"/>
      <c r="C146" s="15"/>
      <c r="D146" s="57"/>
      <c r="E146" s="57"/>
      <c r="F146" s="57"/>
      <c r="G146" s="85"/>
      <c r="H146" s="60"/>
      <c r="I146" s="8"/>
      <c r="J146" s="429"/>
      <c r="K146" s="429"/>
      <c r="L146" s="8"/>
      <c r="M146" s="15"/>
      <c r="N146" s="18"/>
      <c r="O146" s="18"/>
      <c r="P146" s="8"/>
      <c r="Q146" s="8"/>
      <c r="R146" s="8"/>
      <c r="S146" s="8"/>
      <c r="T146" s="8"/>
      <c r="U146" s="8"/>
      <c r="V146" s="8"/>
      <c r="W146" s="8"/>
      <c r="X146" s="8"/>
      <c r="Y146" s="8"/>
    </row>
    <row r="147" spans="1:25" ht="15.75" customHeight="1" x14ac:dyDescent="0.2">
      <c r="A147" s="15"/>
      <c r="B147" s="23"/>
      <c r="C147" s="15"/>
      <c r="D147" s="57"/>
      <c r="E147" s="57"/>
      <c r="F147" s="57"/>
      <c r="G147" s="85"/>
      <c r="H147" s="60"/>
      <c r="I147" s="8"/>
      <c r="J147" s="429"/>
      <c r="K147" s="429"/>
      <c r="L147" s="8"/>
      <c r="M147" s="15"/>
      <c r="N147" s="18"/>
      <c r="O147" s="18"/>
      <c r="P147" s="8"/>
      <c r="Q147" s="8"/>
      <c r="R147" s="8"/>
      <c r="S147" s="8"/>
      <c r="T147" s="8"/>
      <c r="U147" s="8"/>
      <c r="V147" s="8"/>
      <c r="W147" s="8"/>
      <c r="X147" s="8"/>
      <c r="Y147" s="8"/>
    </row>
    <row r="148" spans="1:25" ht="15.75" customHeight="1" x14ac:dyDescent="0.2">
      <c r="A148" s="15"/>
      <c r="B148" s="23"/>
      <c r="C148" s="15"/>
      <c r="D148" s="57"/>
      <c r="E148" s="57"/>
      <c r="F148" s="57"/>
      <c r="G148" s="85"/>
      <c r="H148" s="60"/>
      <c r="I148" s="8"/>
      <c r="J148" s="429"/>
      <c r="K148" s="429"/>
      <c r="L148" s="8"/>
      <c r="M148" s="15"/>
      <c r="N148" s="18"/>
      <c r="O148" s="18"/>
      <c r="P148" s="8"/>
      <c r="Q148" s="8"/>
      <c r="R148" s="8"/>
      <c r="S148" s="8"/>
      <c r="T148" s="8"/>
      <c r="U148" s="8"/>
      <c r="V148" s="8"/>
      <c r="W148" s="8"/>
      <c r="X148" s="8"/>
      <c r="Y148" s="8"/>
    </row>
    <row r="149" spans="1:25" ht="15.75" customHeight="1" x14ac:dyDescent="0.2">
      <c r="A149" s="15"/>
      <c r="B149" s="23"/>
      <c r="C149" s="15"/>
      <c r="D149" s="57"/>
      <c r="E149" s="57"/>
      <c r="F149" s="57"/>
      <c r="G149" s="85"/>
      <c r="H149" s="60"/>
      <c r="I149" s="8"/>
      <c r="J149" s="429"/>
      <c r="K149" s="429"/>
      <c r="L149" s="8"/>
      <c r="M149" s="15"/>
      <c r="N149" s="18"/>
      <c r="O149" s="18"/>
      <c r="P149" s="8"/>
      <c r="Q149" s="8"/>
      <c r="R149" s="8"/>
      <c r="S149" s="8"/>
      <c r="T149" s="8"/>
      <c r="U149" s="8"/>
      <c r="V149" s="8"/>
      <c r="W149" s="8"/>
      <c r="X149" s="8"/>
      <c r="Y149" s="8"/>
    </row>
    <row r="150" spans="1:25" ht="15.75" customHeight="1" x14ac:dyDescent="0.2">
      <c r="A150" s="15"/>
      <c r="B150" s="23"/>
      <c r="C150" s="15"/>
      <c r="D150" s="57"/>
      <c r="E150" s="57"/>
      <c r="F150" s="57"/>
      <c r="G150" s="85"/>
      <c r="H150" s="60"/>
      <c r="I150" s="8"/>
      <c r="J150" s="429"/>
      <c r="K150" s="429"/>
      <c r="L150" s="8"/>
      <c r="M150" s="15"/>
      <c r="N150" s="18"/>
      <c r="O150" s="18"/>
      <c r="P150" s="8"/>
      <c r="Q150" s="8"/>
      <c r="R150" s="8"/>
      <c r="S150" s="8"/>
      <c r="T150" s="8"/>
      <c r="U150" s="8"/>
      <c r="V150" s="8"/>
      <c r="W150" s="8"/>
      <c r="X150" s="8"/>
      <c r="Y150" s="8"/>
    </row>
    <row r="151" spans="1:25" ht="15.75" customHeight="1" x14ac:dyDescent="0.2">
      <c r="A151" s="15"/>
      <c r="B151" s="23"/>
      <c r="C151" s="15"/>
      <c r="D151" s="57"/>
      <c r="E151" s="57"/>
      <c r="F151" s="57"/>
      <c r="G151" s="85"/>
      <c r="H151" s="60"/>
      <c r="I151" s="8"/>
      <c r="J151" s="429"/>
      <c r="K151" s="429"/>
      <c r="L151" s="8"/>
      <c r="M151" s="15"/>
      <c r="N151" s="18"/>
      <c r="O151" s="18"/>
      <c r="P151" s="8"/>
      <c r="Q151" s="8"/>
      <c r="R151" s="8"/>
      <c r="S151" s="8"/>
      <c r="T151" s="8"/>
      <c r="U151" s="8"/>
      <c r="V151" s="8"/>
      <c r="W151" s="8"/>
      <c r="X151" s="8"/>
      <c r="Y151" s="8"/>
    </row>
    <row r="152" spans="1:25" ht="15.75" customHeight="1" x14ac:dyDescent="0.2">
      <c r="A152" s="15"/>
      <c r="B152" s="23"/>
      <c r="C152" s="15"/>
      <c r="D152" s="57"/>
      <c r="E152" s="57"/>
      <c r="F152" s="57"/>
      <c r="G152" s="85"/>
      <c r="H152" s="60"/>
      <c r="I152" s="8"/>
      <c r="J152" s="429"/>
      <c r="K152" s="429"/>
      <c r="L152" s="8"/>
      <c r="M152" s="15"/>
      <c r="N152" s="18"/>
      <c r="O152" s="18"/>
      <c r="P152" s="8"/>
      <c r="Q152" s="8"/>
      <c r="R152" s="8"/>
      <c r="S152" s="8"/>
      <c r="T152" s="8"/>
      <c r="U152" s="8"/>
      <c r="V152" s="8"/>
      <c r="W152" s="8"/>
      <c r="X152" s="8"/>
      <c r="Y152" s="8"/>
    </row>
    <row r="153" spans="1:25" ht="15.75" customHeight="1" x14ac:dyDescent="0.2">
      <c r="A153" s="15"/>
      <c r="B153" s="23"/>
      <c r="C153" s="15"/>
      <c r="D153" s="57"/>
      <c r="E153" s="57"/>
      <c r="F153" s="57"/>
      <c r="G153" s="85"/>
      <c r="H153" s="60"/>
      <c r="I153" s="8"/>
      <c r="J153" s="429"/>
      <c r="K153" s="429"/>
      <c r="L153" s="8"/>
      <c r="M153" s="15"/>
      <c r="N153" s="18"/>
      <c r="O153" s="18"/>
      <c r="P153" s="8"/>
      <c r="Q153" s="8"/>
      <c r="R153" s="8"/>
      <c r="S153" s="8"/>
      <c r="T153" s="8"/>
      <c r="U153" s="8"/>
      <c r="V153" s="8"/>
      <c r="W153" s="8"/>
      <c r="X153" s="8"/>
      <c r="Y153" s="8"/>
    </row>
    <row r="154" spans="1:25" ht="15.75" customHeight="1" x14ac:dyDescent="0.2">
      <c r="A154" s="15"/>
      <c r="B154" s="23"/>
      <c r="C154" s="15"/>
      <c r="D154" s="57"/>
      <c r="E154" s="57"/>
      <c r="F154" s="57"/>
      <c r="G154" s="85"/>
      <c r="H154" s="60"/>
      <c r="I154" s="8"/>
      <c r="J154" s="429"/>
      <c r="K154" s="429"/>
      <c r="L154" s="8"/>
      <c r="M154" s="15"/>
      <c r="N154" s="18"/>
      <c r="O154" s="18"/>
      <c r="P154" s="8"/>
      <c r="Q154" s="8"/>
      <c r="R154" s="8"/>
      <c r="S154" s="8"/>
      <c r="T154" s="8"/>
      <c r="U154" s="8"/>
      <c r="V154" s="8"/>
      <c r="W154" s="8"/>
      <c r="X154" s="8"/>
      <c r="Y154" s="8"/>
    </row>
    <row r="155" spans="1:25" ht="15.75" customHeight="1" x14ac:dyDescent="0.2">
      <c r="A155" s="15"/>
      <c r="B155" s="23"/>
      <c r="C155" s="15"/>
      <c r="D155" s="57"/>
      <c r="E155" s="57"/>
      <c r="F155" s="57"/>
      <c r="G155" s="85"/>
      <c r="H155" s="60"/>
      <c r="I155" s="8"/>
      <c r="J155" s="429"/>
      <c r="K155" s="429"/>
      <c r="L155" s="8"/>
      <c r="M155" s="15"/>
      <c r="N155" s="18"/>
      <c r="O155" s="18"/>
      <c r="P155" s="8"/>
      <c r="Q155" s="8"/>
      <c r="R155" s="8"/>
      <c r="S155" s="8"/>
      <c r="T155" s="8"/>
      <c r="U155" s="8"/>
      <c r="V155" s="8"/>
      <c r="W155" s="8"/>
      <c r="X155" s="8"/>
      <c r="Y155" s="8"/>
    </row>
    <row r="156" spans="1:25" ht="15.75" customHeight="1" x14ac:dyDescent="0.2">
      <c r="A156" s="15"/>
      <c r="B156" s="23"/>
      <c r="C156" s="15"/>
      <c r="D156" s="57"/>
      <c r="E156" s="57"/>
      <c r="F156" s="57"/>
      <c r="G156" s="85"/>
      <c r="H156" s="60"/>
      <c r="I156" s="8"/>
      <c r="J156" s="429"/>
      <c r="K156" s="429"/>
      <c r="L156" s="8"/>
      <c r="M156" s="15"/>
      <c r="N156" s="18"/>
      <c r="O156" s="18"/>
      <c r="P156" s="8"/>
      <c r="Q156" s="8"/>
      <c r="R156" s="8"/>
      <c r="S156" s="8"/>
      <c r="T156" s="8"/>
      <c r="U156" s="8"/>
      <c r="V156" s="8"/>
      <c r="W156" s="8"/>
      <c r="X156" s="8"/>
      <c r="Y156" s="8"/>
    </row>
    <row r="157" spans="1:25" ht="15.75" customHeight="1" x14ac:dyDescent="0.2">
      <c r="A157" s="15"/>
      <c r="B157" s="23"/>
      <c r="C157" s="15"/>
      <c r="D157" s="57"/>
      <c r="E157" s="57"/>
      <c r="F157" s="57"/>
      <c r="G157" s="85"/>
      <c r="H157" s="60"/>
      <c r="I157" s="8"/>
      <c r="J157" s="429"/>
      <c r="K157" s="429"/>
      <c r="L157" s="8"/>
      <c r="M157" s="15"/>
      <c r="N157" s="18"/>
      <c r="O157" s="18"/>
      <c r="P157" s="8"/>
      <c r="Q157" s="8"/>
      <c r="R157" s="8"/>
      <c r="S157" s="8"/>
      <c r="T157" s="8"/>
      <c r="U157" s="8"/>
      <c r="V157" s="8"/>
      <c r="W157" s="8"/>
      <c r="X157" s="8"/>
      <c r="Y157" s="8"/>
    </row>
    <row r="158" spans="1:25" ht="15.75" customHeight="1" x14ac:dyDescent="0.2">
      <c r="A158" s="15"/>
      <c r="B158" s="23"/>
      <c r="C158" s="15"/>
      <c r="D158" s="57"/>
      <c r="E158" s="57"/>
      <c r="F158" s="57"/>
      <c r="G158" s="85"/>
      <c r="H158" s="60"/>
      <c r="I158" s="8"/>
      <c r="J158" s="429"/>
      <c r="K158" s="429"/>
      <c r="L158" s="8"/>
      <c r="M158" s="15"/>
      <c r="N158" s="18"/>
      <c r="O158" s="18"/>
      <c r="P158" s="8"/>
      <c r="Q158" s="8"/>
      <c r="R158" s="8"/>
      <c r="S158" s="8"/>
      <c r="T158" s="8"/>
      <c r="U158" s="8"/>
      <c r="V158" s="8"/>
      <c r="W158" s="8"/>
      <c r="X158" s="8"/>
      <c r="Y158" s="8"/>
    </row>
    <row r="159" spans="1:25" ht="15.75" customHeight="1" x14ac:dyDescent="0.2">
      <c r="A159" s="15"/>
      <c r="B159" s="23"/>
      <c r="C159" s="15"/>
      <c r="D159" s="57"/>
      <c r="E159" s="57"/>
      <c r="F159" s="57"/>
      <c r="G159" s="85"/>
      <c r="H159" s="60"/>
      <c r="I159" s="8"/>
      <c r="J159" s="429"/>
      <c r="K159" s="429"/>
      <c r="L159" s="8"/>
      <c r="M159" s="15"/>
      <c r="N159" s="18"/>
      <c r="O159" s="18"/>
      <c r="P159" s="8"/>
      <c r="Q159" s="8"/>
      <c r="R159" s="8"/>
      <c r="S159" s="8"/>
      <c r="T159" s="8"/>
      <c r="U159" s="8"/>
      <c r="V159" s="8"/>
      <c r="W159" s="8"/>
      <c r="X159" s="8"/>
      <c r="Y159" s="8"/>
    </row>
    <row r="160" spans="1:25" ht="15.75" customHeight="1" x14ac:dyDescent="0.2">
      <c r="A160" s="15"/>
      <c r="B160" s="23"/>
      <c r="C160" s="15"/>
      <c r="D160" s="57"/>
      <c r="E160" s="57"/>
      <c r="F160" s="57"/>
      <c r="G160" s="85"/>
      <c r="H160" s="60"/>
      <c r="I160" s="8"/>
      <c r="J160" s="429"/>
      <c r="K160" s="429"/>
      <c r="L160" s="8"/>
      <c r="M160" s="15"/>
      <c r="N160" s="18"/>
      <c r="O160" s="18"/>
      <c r="P160" s="8"/>
      <c r="Q160" s="8"/>
      <c r="R160" s="8"/>
      <c r="S160" s="8"/>
      <c r="T160" s="8"/>
      <c r="U160" s="8"/>
      <c r="V160" s="8"/>
      <c r="W160" s="8"/>
      <c r="X160" s="8"/>
      <c r="Y160" s="8"/>
    </row>
    <row r="161" spans="1:25" ht="15.75" customHeight="1" x14ac:dyDescent="0.2">
      <c r="A161" s="15"/>
      <c r="B161" s="23"/>
      <c r="C161" s="15"/>
      <c r="D161" s="57"/>
      <c r="E161" s="57"/>
      <c r="F161" s="57"/>
      <c r="G161" s="85"/>
      <c r="H161" s="60"/>
      <c r="I161" s="8"/>
      <c r="J161" s="429"/>
      <c r="K161" s="429"/>
      <c r="L161" s="8"/>
      <c r="M161" s="15"/>
      <c r="N161" s="18"/>
      <c r="O161" s="18"/>
      <c r="P161" s="8"/>
      <c r="Q161" s="8"/>
      <c r="R161" s="8"/>
      <c r="S161" s="8"/>
      <c r="T161" s="8"/>
      <c r="U161" s="8"/>
      <c r="V161" s="8"/>
      <c r="W161" s="8"/>
      <c r="X161" s="8"/>
      <c r="Y161" s="8"/>
    </row>
    <row r="162" spans="1:25" ht="15.75" customHeight="1" x14ac:dyDescent="0.2">
      <c r="A162" s="15"/>
      <c r="B162" s="23"/>
      <c r="C162" s="15"/>
      <c r="D162" s="57"/>
      <c r="E162" s="57"/>
      <c r="F162" s="57"/>
      <c r="G162" s="85"/>
      <c r="H162" s="60"/>
      <c r="I162" s="8"/>
      <c r="J162" s="429"/>
      <c r="K162" s="429"/>
      <c r="L162" s="8"/>
      <c r="M162" s="15"/>
      <c r="N162" s="18"/>
      <c r="O162" s="18"/>
      <c r="P162" s="8"/>
      <c r="Q162" s="8"/>
      <c r="R162" s="8"/>
      <c r="S162" s="8"/>
      <c r="T162" s="8"/>
      <c r="U162" s="8"/>
      <c r="V162" s="8"/>
      <c r="W162" s="8"/>
      <c r="X162" s="8"/>
      <c r="Y162" s="8"/>
    </row>
    <row r="163" spans="1:25" ht="15.75" customHeight="1" x14ac:dyDescent="0.2">
      <c r="A163" s="15"/>
      <c r="B163" s="23"/>
      <c r="C163" s="15"/>
      <c r="D163" s="57"/>
      <c r="E163" s="57"/>
      <c r="F163" s="57"/>
      <c r="G163" s="85"/>
      <c r="H163" s="60"/>
      <c r="I163" s="8"/>
      <c r="J163" s="429"/>
      <c r="K163" s="429"/>
      <c r="L163" s="8"/>
      <c r="M163" s="15"/>
      <c r="N163" s="18"/>
      <c r="O163" s="18"/>
      <c r="P163" s="8"/>
      <c r="Q163" s="8"/>
      <c r="R163" s="8"/>
      <c r="S163" s="8"/>
      <c r="T163" s="8"/>
      <c r="U163" s="8"/>
      <c r="V163" s="8"/>
      <c r="W163" s="8"/>
      <c r="X163" s="8"/>
      <c r="Y163" s="8"/>
    </row>
    <row r="164" spans="1:25" ht="15.75" customHeight="1" x14ac:dyDescent="0.2">
      <c r="A164" s="15"/>
      <c r="B164" s="23"/>
      <c r="C164" s="15"/>
      <c r="D164" s="57"/>
      <c r="E164" s="57"/>
      <c r="F164" s="57"/>
      <c r="G164" s="85"/>
      <c r="H164" s="60"/>
      <c r="I164" s="8"/>
      <c r="J164" s="429"/>
      <c r="K164" s="429"/>
      <c r="L164" s="8"/>
      <c r="M164" s="15"/>
      <c r="N164" s="18"/>
      <c r="O164" s="18"/>
      <c r="P164" s="8"/>
      <c r="Q164" s="8"/>
      <c r="R164" s="8"/>
      <c r="S164" s="8"/>
      <c r="T164" s="8"/>
      <c r="U164" s="8"/>
      <c r="V164" s="8"/>
      <c r="W164" s="8"/>
      <c r="X164" s="8"/>
      <c r="Y164" s="8"/>
    </row>
    <row r="165" spans="1:25" ht="15.75" customHeight="1" x14ac:dyDescent="0.2">
      <c r="A165" s="15"/>
      <c r="B165" s="23"/>
      <c r="C165" s="15"/>
      <c r="D165" s="57"/>
      <c r="E165" s="57"/>
      <c r="F165" s="57"/>
      <c r="G165" s="85"/>
      <c r="H165" s="60"/>
      <c r="I165" s="8"/>
      <c r="J165" s="429"/>
      <c r="K165" s="429"/>
      <c r="L165" s="8"/>
      <c r="M165" s="15"/>
      <c r="N165" s="18"/>
      <c r="O165" s="18"/>
      <c r="P165" s="8"/>
      <c r="Q165" s="8"/>
      <c r="R165" s="8"/>
      <c r="S165" s="8"/>
      <c r="T165" s="8"/>
      <c r="U165" s="8"/>
      <c r="V165" s="8"/>
      <c r="W165" s="8"/>
      <c r="X165" s="8"/>
      <c r="Y165" s="8"/>
    </row>
    <row r="166" spans="1:25" ht="15.75" customHeight="1" x14ac:dyDescent="0.2">
      <c r="A166" s="15"/>
      <c r="B166" s="23"/>
      <c r="C166" s="15"/>
      <c r="D166" s="57"/>
      <c r="E166" s="57"/>
      <c r="F166" s="57"/>
      <c r="G166" s="85"/>
      <c r="H166" s="60"/>
      <c r="I166" s="8"/>
      <c r="J166" s="429"/>
      <c r="K166" s="429"/>
      <c r="L166" s="8"/>
      <c r="M166" s="15"/>
      <c r="N166" s="18"/>
      <c r="O166" s="18"/>
      <c r="P166" s="8"/>
      <c r="Q166" s="8"/>
      <c r="R166" s="8"/>
      <c r="S166" s="8"/>
      <c r="T166" s="8"/>
      <c r="U166" s="8"/>
      <c r="V166" s="8"/>
      <c r="W166" s="8"/>
      <c r="X166" s="8"/>
      <c r="Y166" s="8"/>
    </row>
    <row r="167" spans="1:25" ht="15.75" customHeight="1" x14ac:dyDescent="0.2">
      <c r="A167" s="15"/>
      <c r="B167" s="23"/>
      <c r="C167" s="15"/>
      <c r="D167" s="57"/>
      <c r="E167" s="57"/>
      <c r="F167" s="57"/>
      <c r="G167" s="85"/>
      <c r="H167" s="60"/>
      <c r="I167" s="8"/>
      <c r="J167" s="429"/>
      <c r="K167" s="429"/>
      <c r="L167" s="8"/>
      <c r="M167" s="15"/>
      <c r="N167" s="18"/>
      <c r="O167" s="18"/>
      <c r="P167" s="8"/>
      <c r="Q167" s="8"/>
      <c r="R167" s="8"/>
      <c r="S167" s="8"/>
      <c r="T167" s="8"/>
      <c r="U167" s="8"/>
      <c r="V167" s="8"/>
      <c r="W167" s="8"/>
      <c r="X167" s="8"/>
      <c r="Y167" s="8"/>
    </row>
    <row r="168" spans="1:25" ht="15.75" customHeight="1" x14ac:dyDescent="0.2">
      <c r="A168" s="15"/>
      <c r="B168" s="23"/>
      <c r="C168" s="15"/>
      <c r="D168" s="57"/>
      <c r="E168" s="57"/>
      <c r="F168" s="57"/>
      <c r="G168" s="85"/>
      <c r="H168" s="60"/>
      <c r="I168" s="8"/>
      <c r="J168" s="429"/>
      <c r="K168" s="429"/>
      <c r="L168" s="8"/>
      <c r="M168" s="15"/>
      <c r="N168" s="18"/>
      <c r="O168" s="18"/>
      <c r="P168" s="8"/>
      <c r="Q168" s="8"/>
      <c r="R168" s="8"/>
      <c r="S168" s="8"/>
      <c r="T168" s="8"/>
      <c r="U168" s="8"/>
      <c r="V168" s="8"/>
      <c r="W168" s="8"/>
      <c r="X168" s="8"/>
      <c r="Y168" s="8"/>
    </row>
    <row r="169" spans="1:25" ht="15.75" customHeight="1" x14ac:dyDescent="0.2">
      <c r="A169" s="15"/>
      <c r="B169" s="23"/>
      <c r="C169" s="15"/>
      <c r="D169" s="57"/>
      <c r="E169" s="57"/>
      <c r="F169" s="57"/>
      <c r="G169" s="85"/>
      <c r="H169" s="60"/>
      <c r="I169" s="8"/>
      <c r="J169" s="429"/>
      <c r="K169" s="429"/>
      <c r="L169" s="8"/>
      <c r="M169" s="15"/>
      <c r="N169" s="18"/>
      <c r="O169" s="18"/>
      <c r="P169" s="8"/>
      <c r="Q169" s="8"/>
      <c r="R169" s="8"/>
      <c r="S169" s="8"/>
      <c r="T169" s="8"/>
      <c r="U169" s="8"/>
      <c r="V169" s="8"/>
      <c r="W169" s="8"/>
      <c r="X169" s="8"/>
      <c r="Y169" s="8"/>
    </row>
    <row r="170" spans="1:25" ht="15.75" customHeight="1" x14ac:dyDescent="0.2">
      <c r="A170" s="15"/>
      <c r="B170" s="23"/>
      <c r="C170" s="15"/>
      <c r="D170" s="57"/>
      <c r="E170" s="57"/>
      <c r="F170" s="57"/>
      <c r="G170" s="85"/>
      <c r="H170" s="60"/>
      <c r="I170" s="8"/>
      <c r="J170" s="429"/>
      <c r="K170" s="429"/>
      <c r="L170" s="8"/>
      <c r="M170" s="15"/>
      <c r="N170" s="18"/>
      <c r="O170" s="18"/>
      <c r="P170" s="8"/>
      <c r="Q170" s="8"/>
      <c r="R170" s="8"/>
      <c r="S170" s="8"/>
      <c r="T170" s="8"/>
      <c r="U170" s="8"/>
      <c r="V170" s="8"/>
      <c r="W170" s="8"/>
      <c r="X170" s="8"/>
      <c r="Y170" s="8"/>
    </row>
    <row r="171" spans="1:25" ht="15.75" customHeight="1" x14ac:dyDescent="0.2">
      <c r="A171" s="15"/>
      <c r="B171" s="23"/>
      <c r="C171" s="15"/>
      <c r="D171" s="57"/>
      <c r="E171" s="57"/>
      <c r="F171" s="57"/>
      <c r="G171" s="85"/>
      <c r="H171" s="60"/>
      <c r="I171" s="8"/>
      <c r="J171" s="429"/>
      <c r="K171" s="429"/>
      <c r="L171" s="8"/>
      <c r="M171" s="15"/>
      <c r="N171" s="18"/>
      <c r="O171" s="18"/>
      <c r="P171" s="8"/>
      <c r="Q171" s="8"/>
      <c r="R171" s="8"/>
      <c r="S171" s="8"/>
      <c r="T171" s="8"/>
      <c r="U171" s="8"/>
      <c r="V171" s="8"/>
      <c r="W171" s="8"/>
      <c r="X171" s="8"/>
      <c r="Y171" s="8"/>
    </row>
    <row r="172" spans="1:25" ht="15.75" customHeight="1" x14ac:dyDescent="0.2">
      <c r="A172" s="15"/>
      <c r="B172" s="23"/>
      <c r="C172" s="15"/>
      <c r="D172" s="57"/>
      <c r="E172" s="57"/>
      <c r="F172" s="57"/>
      <c r="G172" s="85"/>
      <c r="H172" s="60"/>
      <c r="I172" s="8"/>
      <c r="J172" s="429"/>
      <c r="K172" s="429"/>
      <c r="L172" s="8"/>
      <c r="M172" s="15"/>
      <c r="N172" s="18"/>
      <c r="O172" s="18"/>
      <c r="P172" s="8"/>
      <c r="Q172" s="8"/>
      <c r="R172" s="8"/>
      <c r="S172" s="8"/>
      <c r="T172" s="8"/>
      <c r="U172" s="8"/>
      <c r="V172" s="8"/>
      <c r="W172" s="8"/>
      <c r="X172" s="8"/>
      <c r="Y172" s="8"/>
    </row>
    <row r="173" spans="1:25" ht="15.75" customHeight="1" x14ac:dyDescent="0.2">
      <c r="A173" s="15"/>
      <c r="B173" s="23"/>
      <c r="C173" s="15"/>
      <c r="D173" s="57"/>
      <c r="E173" s="57"/>
      <c r="F173" s="57"/>
      <c r="G173" s="85"/>
      <c r="H173" s="60"/>
      <c r="I173" s="8"/>
      <c r="J173" s="429"/>
      <c r="K173" s="429"/>
      <c r="L173" s="8"/>
      <c r="M173" s="15"/>
      <c r="N173" s="18"/>
      <c r="O173" s="18"/>
      <c r="P173" s="8"/>
      <c r="Q173" s="8"/>
      <c r="R173" s="8"/>
      <c r="S173" s="8"/>
      <c r="T173" s="8"/>
      <c r="U173" s="8"/>
      <c r="V173" s="8"/>
      <c r="W173" s="8"/>
      <c r="X173" s="8"/>
      <c r="Y173" s="8"/>
    </row>
    <row r="174" spans="1:25" ht="15.75" customHeight="1" x14ac:dyDescent="0.2">
      <c r="A174" s="15"/>
      <c r="B174" s="23"/>
      <c r="C174" s="15"/>
      <c r="D174" s="57"/>
      <c r="E174" s="57"/>
      <c r="F174" s="57"/>
      <c r="G174" s="85"/>
      <c r="H174" s="60"/>
      <c r="I174" s="8"/>
      <c r="J174" s="429"/>
      <c r="K174" s="429"/>
      <c r="L174" s="8"/>
      <c r="M174" s="15"/>
      <c r="N174" s="18"/>
      <c r="O174" s="18"/>
      <c r="P174" s="8"/>
      <c r="Q174" s="8"/>
      <c r="R174" s="8"/>
      <c r="S174" s="8"/>
      <c r="T174" s="8"/>
      <c r="U174" s="8"/>
      <c r="V174" s="8"/>
      <c r="W174" s="8"/>
      <c r="X174" s="8"/>
      <c r="Y174" s="8"/>
    </row>
    <row r="175" spans="1:25" ht="15.75" customHeight="1" x14ac:dyDescent="0.2">
      <c r="A175" s="15"/>
      <c r="B175" s="23"/>
      <c r="C175" s="15"/>
      <c r="D175" s="57"/>
      <c r="E175" s="57"/>
      <c r="F175" s="57"/>
      <c r="G175" s="85"/>
      <c r="H175" s="60"/>
      <c r="I175" s="8"/>
      <c r="J175" s="429"/>
      <c r="K175" s="429"/>
      <c r="L175" s="8"/>
      <c r="M175" s="15"/>
      <c r="N175" s="18"/>
      <c r="O175" s="18"/>
      <c r="P175" s="8"/>
      <c r="Q175" s="8"/>
      <c r="R175" s="8"/>
      <c r="S175" s="8"/>
      <c r="T175" s="8"/>
      <c r="U175" s="8"/>
      <c r="V175" s="8"/>
      <c r="W175" s="8"/>
      <c r="X175" s="8"/>
      <c r="Y175" s="8"/>
    </row>
    <row r="176" spans="1:25" ht="15.75" customHeight="1" x14ac:dyDescent="0.2">
      <c r="A176" s="15"/>
      <c r="B176" s="23"/>
      <c r="C176" s="15"/>
      <c r="D176" s="57"/>
      <c r="E176" s="57"/>
      <c r="F176" s="57"/>
      <c r="G176" s="85"/>
      <c r="H176" s="60"/>
      <c r="I176" s="8"/>
      <c r="J176" s="429"/>
      <c r="K176" s="429"/>
      <c r="L176" s="8"/>
      <c r="M176" s="15"/>
      <c r="N176" s="18"/>
      <c r="O176" s="18"/>
      <c r="P176" s="8"/>
      <c r="Q176" s="8"/>
      <c r="R176" s="8"/>
      <c r="S176" s="8"/>
      <c r="T176" s="8"/>
      <c r="U176" s="8"/>
      <c r="V176" s="8"/>
      <c r="W176" s="8"/>
      <c r="X176" s="8"/>
      <c r="Y176" s="8"/>
    </row>
    <row r="177" spans="1:25" ht="15.75" customHeight="1" x14ac:dyDescent="0.2">
      <c r="A177" s="15"/>
      <c r="B177" s="23"/>
      <c r="C177" s="15"/>
      <c r="D177" s="57"/>
      <c r="E177" s="57"/>
      <c r="F177" s="57"/>
      <c r="G177" s="85"/>
      <c r="H177" s="60"/>
      <c r="I177" s="8"/>
      <c r="J177" s="429"/>
      <c r="K177" s="429"/>
      <c r="L177" s="8"/>
      <c r="M177" s="15"/>
      <c r="N177" s="18"/>
      <c r="O177" s="18"/>
      <c r="P177" s="8"/>
      <c r="Q177" s="8"/>
      <c r="R177" s="8"/>
      <c r="S177" s="8"/>
      <c r="T177" s="8"/>
      <c r="U177" s="8"/>
      <c r="V177" s="8"/>
      <c r="W177" s="8"/>
      <c r="X177" s="8"/>
      <c r="Y177" s="8"/>
    </row>
    <row r="178" spans="1:25" ht="15.75" customHeight="1" x14ac:dyDescent="0.2">
      <c r="A178" s="15"/>
      <c r="B178" s="23"/>
      <c r="C178" s="15"/>
      <c r="D178" s="57"/>
      <c r="E178" s="57"/>
      <c r="F178" s="57"/>
      <c r="G178" s="85"/>
      <c r="H178" s="60"/>
      <c r="I178" s="8"/>
      <c r="J178" s="429"/>
      <c r="K178" s="429"/>
      <c r="L178" s="8"/>
      <c r="M178" s="15"/>
      <c r="N178" s="18"/>
      <c r="O178" s="18"/>
      <c r="P178" s="8"/>
      <c r="Q178" s="8"/>
      <c r="R178" s="8"/>
      <c r="S178" s="8"/>
      <c r="T178" s="8"/>
      <c r="U178" s="8"/>
      <c r="V178" s="8"/>
      <c r="W178" s="8"/>
      <c r="X178" s="8"/>
      <c r="Y178" s="8"/>
    </row>
    <row r="179" spans="1:25" ht="15.75" customHeight="1" x14ac:dyDescent="0.2">
      <c r="A179" s="15"/>
      <c r="B179" s="23"/>
      <c r="C179" s="15"/>
      <c r="D179" s="57"/>
      <c r="E179" s="57"/>
      <c r="F179" s="57"/>
      <c r="G179" s="85"/>
      <c r="H179" s="60"/>
      <c r="I179" s="8"/>
      <c r="J179" s="429"/>
      <c r="K179" s="429"/>
      <c r="L179" s="8"/>
      <c r="M179" s="15"/>
      <c r="N179" s="18"/>
      <c r="O179" s="18"/>
      <c r="P179" s="8"/>
      <c r="Q179" s="8"/>
      <c r="R179" s="8"/>
      <c r="S179" s="8"/>
      <c r="T179" s="8"/>
      <c r="U179" s="8"/>
      <c r="V179" s="8"/>
      <c r="W179" s="8"/>
      <c r="X179" s="8"/>
      <c r="Y179" s="8"/>
    </row>
    <row r="180" spans="1:25" ht="15.75" customHeight="1" x14ac:dyDescent="0.2">
      <c r="A180" s="15"/>
      <c r="B180" s="23"/>
      <c r="C180" s="15"/>
      <c r="D180" s="57"/>
      <c r="E180" s="57"/>
      <c r="F180" s="57"/>
      <c r="G180" s="85"/>
      <c r="H180" s="60"/>
      <c r="I180" s="8"/>
      <c r="J180" s="429"/>
      <c r="K180" s="429"/>
      <c r="L180" s="8"/>
      <c r="M180" s="15"/>
      <c r="N180" s="18"/>
      <c r="O180" s="18"/>
      <c r="P180" s="8"/>
      <c r="Q180" s="8"/>
      <c r="R180" s="8"/>
      <c r="S180" s="8"/>
      <c r="T180" s="8"/>
      <c r="U180" s="8"/>
      <c r="V180" s="8"/>
      <c r="W180" s="8"/>
      <c r="X180" s="8"/>
      <c r="Y180" s="8"/>
    </row>
    <row r="181" spans="1:25" ht="15.75" customHeight="1" x14ac:dyDescent="0.2">
      <c r="A181" s="15"/>
      <c r="B181" s="23"/>
      <c r="C181" s="15"/>
      <c r="D181" s="57"/>
      <c r="E181" s="57"/>
      <c r="F181" s="57"/>
      <c r="G181" s="85"/>
      <c r="H181" s="60"/>
      <c r="I181" s="8"/>
      <c r="J181" s="429"/>
      <c r="K181" s="429"/>
      <c r="L181" s="8"/>
      <c r="M181" s="15"/>
      <c r="N181" s="18"/>
      <c r="O181" s="18"/>
      <c r="P181" s="8"/>
      <c r="Q181" s="8"/>
      <c r="R181" s="8"/>
      <c r="S181" s="8"/>
      <c r="T181" s="8"/>
      <c r="U181" s="8"/>
      <c r="V181" s="8"/>
      <c r="W181" s="8"/>
      <c r="X181" s="8"/>
      <c r="Y181" s="8"/>
    </row>
    <row r="182" spans="1:25" ht="15.75" customHeight="1" x14ac:dyDescent="0.2">
      <c r="A182" s="15"/>
      <c r="B182" s="23"/>
      <c r="C182" s="15"/>
      <c r="D182" s="57"/>
      <c r="E182" s="57"/>
      <c r="F182" s="57"/>
      <c r="G182" s="85"/>
      <c r="H182" s="60"/>
      <c r="I182" s="8"/>
      <c r="J182" s="429"/>
      <c r="K182" s="429"/>
      <c r="L182" s="8"/>
      <c r="M182" s="15"/>
      <c r="N182" s="18"/>
      <c r="O182" s="18"/>
      <c r="P182" s="8"/>
      <c r="Q182" s="8"/>
      <c r="R182" s="8"/>
      <c r="S182" s="8"/>
      <c r="T182" s="8"/>
      <c r="U182" s="8"/>
      <c r="V182" s="8"/>
      <c r="W182" s="8"/>
      <c r="X182" s="8"/>
      <c r="Y182" s="8"/>
    </row>
    <row r="183" spans="1:25" ht="15.75" customHeight="1" x14ac:dyDescent="0.2">
      <c r="A183" s="15"/>
      <c r="B183" s="23"/>
      <c r="C183" s="15"/>
      <c r="D183" s="57"/>
      <c r="E183" s="57"/>
      <c r="F183" s="57"/>
      <c r="G183" s="85"/>
      <c r="H183" s="60"/>
      <c r="I183" s="8"/>
      <c r="J183" s="429"/>
      <c r="K183" s="429"/>
      <c r="L183" s="8"/>
      <c r="M183" s="15"/>
      <c r="N183" s="18"/>
      <c r="O183" s="18"/>
      <c r="P183" s="8"/>
      <c r="Q183" s="8"/>
      <c r="R183" s="8"/>
      <c r="S183" s="8"/>
      <c r="T183" s="8"/>
      <c r="U183" s="8"/>
      <c r="V183" s="8"/>
      <c r="W183" s="8"/>
      <c r="X183" s="8"/>
      <c r="Y183" s="8"/>
    </row>
    <row r="184" spans="1:25" ht="15.75" customHeight="1" x14ac:dyDescent="0.2">
      <c r="A184" s="15"/>
      <c r="B184" s="23"/>
      <c r="C184" s="15"/>
      <c r="D184" s="57"/>
      <c r="E184" s="57"/>
      <c r="F184" s="57"/>
      <c r="G184" s="85"/>
      <c r="H184" s="60"/>
      <c r="I184" s="8"/>
      <c r="J184" s="429"/>
      <c r="K184" s="429"/>
      <c r="L184" s="8"/>
      <c r="M184" s="15"/>
      <c r="N184" s="18"/>
      <c r="O184" s="18"/>
      <c r="P184" s="8"/>
      <c r="Q184" s="8"/>
      <c r="R184" s="8"/>
      <c r="S184" s="8"/>
      <c r="T184" s="8"/>
      <c r="U184" s="8"/>
      <c r="V184" s="8"/>
      <c r="W184" s="8"/>
      <c r="X184" s="8"/>
      <c r="Y184" s="8"/>
    </row>
    <row r="185" spans="1:25" ht="15.75" customHeight="1" x14ac:dyDescent="0.2">
      <c r="A185" s="15"/>
      <c r="B185" s="23"/>
      <c r="C185" s="15"/>
      <c r="D185" s="57"/>
      <c r="E185" s="57"/>
      <c r="F185" s="57"/>
      <c r="G185" s="85"/>
      <c r="H185" s="60"/>
      <c r="I185" s="8"/>
      <c r="J185" s="429"/>
      <c r="K185" s="429"/>
      <c r="L185" s="8"/>
      <c r="M185" s="15"/>
      <c r="N185" s="18"/>
      <c r="O185" s="18"/>
      <c r="P185" s="8"/>
      <c r="Q185" s="8"/>
      <c r="R185" s="8"/>
      <c r="S185" s="8"/>
      <c r="T185" s="8"/>
      <c r="U185" s="8"/>
      <c r="V185" s="8"/>
      <c r="W185" s="8"/>
      <c r="X185" s="8"/>
      <c r="Y185" s="8"/>
    </row>
    <row r="186" spans="1:25" ht="15.75" customHeight="1" x14ac:dyDescent="0.2">
      <c r="A186" s="15"/>
      <c r="B186" s="23"/>
      <c r="C186" s="15"/>
      <c r="D186" s="57"/>
      <c r="E186" s="57"/>
      <c r="F186" s="57"/>
      <c r="G186" s="85"/>
      <c r="H186" s="60"/>
      <c r="I186" s="8"/>
      <c r="J186" s="429"/>
      <c r="K186" s="429"/>
      <c r="L186" s="8"/>
      <c r="M186" s="15"/>
      <c r="N186" s="18"/>
      <c r="O186" s="18"/>
      <c r="P186" s="8"/>
      <c r="Q186" s="8"/>
      <c r="R186" s="8"/>
      <c r="S186" s="8"/>
      <c r="T186" s="8"/>
      <c r="U186" s="8"/>
      <c r="V186" s="8"/>
      <c r="W186" s="8"/>
      <c r="X186" s="8"/>
      <c r="Y186" s="8"/>
    </row>
    <row r="187" spans="1:25" ht="15.75" customHeight="1" x14ac:dyDescent="0.2">
      <c r="A187" s="15"/>
      <c r="B187" s="23"/>
      <c r="C187" s="15"/>
      <c r="D187" s="57"/>
      <c r="E187" s="57"/>
      <c r="F187" s="57"/>
      <c r="G187" s="85"/>
      <c r="H187" s="60"/>
      <c r="I187" s="8"/>
      <c r="J187" s="429"/>
      <c r="K187" s="429"/>
      <c r="L187" s="8"/>
      <c r="M187" s="15"/>
      <c r="N187" s="18"/>
      <c r="O187" s="18"/>
      <c r="P187" s="8"/>
      <c r="Q187" s="8"/>
      <c r="R187" s="8"/>
      <c r="S187" s="8"/>
      <c r="T187" s="8"/>
      <c r="U187" s="8"/>
      <c r="V187" s="8"/>
      <c r="W187" s="8"/>
      <c r="X187" s="8"/>
      <c r="Y187" s="8"/>
    </row>
    <row r="188" spans="1:25" ht="15.75" customHeight="1" x14ac:dyDescent="0.2">
      <c r="A188" s="15"/>
      <c r="B188" s="23"/>
      <c r="C188" s="15"/>
      <c r="D188" s="57"/>
      <c r="E188" s="57"/>
      <c r="F188" s="57"/>
      <c r="G188" s="85"/>
      <c r="H188" s="60"/>
      <c r="I188" s="8"/>
      <c r="J188" s="429"/>
      <c r="K188" s="429"/>
      <c r="L188" s="8"/>
      <c r="M188" s="15"/>
      <c r="N188" s="18"/>
      <c r="O188" s="18"/>
      <c r="P188" s="8"/>
      <c r="Q188" s="8"/>
      <c r="R188" s="8"/>
      <c r="S188" s="8"/>
      <c r="T188" s="8"/>
      <c r="U188" s="8"/>
      <c r="V188" s="8"/>
      <c r="W188" s="8"/>
      <c r="X188" s="8"/>
      <c r="Y188" s="8"/>
    </row>
    <row r="189" spans="1:25" ht="15.75" customHeight="1" x14ac:dyDescent="0.2">
      <c r="A189" s="15"/>
      <c r="B189" s="23"/>
      <c r="C189" s="15"/>
      <c r="D189" s="57"/>
      <c r="E189" s="57"/>
      <c r="F189" s="57"/>
      <c r="G189" s="85"/>
      <c r="H189" s="60"/>
      <c r="I189" s="8"/>
      <c r="J189" s="429"/>
      <c r="K189" s="429"/>
      <c r="L189" s="8"/>
      <c r="M189" s="15"/>
      <c r="N189" s="18"/>
      <c r="O189" s="18"/>
      <c r="P189" s="8"/>
      <c r="Q189" s="8"/>
      <c r="R189" s="8"/>
      <c r="S189" s="8"/>
      <c r="T189" s="8"/>
      <c r="U189" s="8"/>
      <c r="V189" s="8"/>
      <c r="W189" s="8"/>
      <c r="X189" s="8"/>
      <c r="Y189" s="8"/>
    </row>
    <row r="190" spans="1:25" ht="15.75" customHeight="1" x14ac:dyDescent="0.2">
      <c r="A190" s="15"/>
      <c r="B190" s="23"/>
      <c r="C190" s="15"/>
      <c r="D190" s="57"/>
      <c r="E190" s="57"/>
      <c r="F190" s="57"/>
      <c r="G190" s="85"/>
      <c r="H190" s="60"/>
      <c r="I190" s="8"/>
      <c r="J190" s="429"/>
      <c r="K190" s="429"/>
      <c r="L190" s="8"/>
      <c r="M190" s="15"/>
      <c r="N190" s="18"/>
      <c r="O190" s="18"/>
      <c r="P190" s="8"/>
      <c r="Q190" s="8"/>
      <c r="R190" s="8"/>
      <c r="S190" s="8"/>
      <c r="T190" s="8"/>
      <c r="U190" s="8"/>
      <c r="V190" s="8"/>
      <c r="W190" s="8"/>
      <c r="X190" s="8"/>
      <c r="Y190" s="8"/>
    </row>
    <row r="191" spans="1:25" ht="15.75" customHeight="1" x14ac:dyDescent="0.2">
      <c r="A191" s="15"/>
      <c r="B191" s="23"/>
      <c r="C191" s="15"/>
      <c r="D191" s="57"/>
      <c r="E191" s="57"/>
      <c r="F191" s="57"/>
      <c r="G191" s="85"/>
      <c r="H191" s="60"/>
      <c r="I191" s="8"/>
      <c r="J191" s="429"/>
      <c r="K191" s="429"/>
      <c r="L191" s="8"/>
      <c r="M191" s="15"/>
      <c r="N191" s="18"/>
      <c r="O191" s="18"/>
      <c r="P191" s="8"/>
      <c r="Q191" s="8"/>
      <c r="R191" s="8"/>
      <c r="S191" s="8"/>
      <c r="T191" s="8"/>
      <c r="U191" s="8"/>
      <c r="V191" s="8"/>
      <c r="W191" s="8"/>
      <c r="X191" s="8"/>
      <c r="Y191" s="8"/>
    </row>
    <row r="192" spans="1:25" ht="15.75" customHeight="1" x14ac:dyDescent="0.2">
      <c r="A192" s="15"/>
      <c r="B192" s="23"/>
      <c r="C192" s="15"/>
      <c r="D192" s="57"/>
      <c r="E192" s="57"/>
      <c r="F192" s="57"/>
      <c r="G192" s="85"/>
      <c r="H192" s="60"/>
      <c r="I192" s="8"/>
      <c r="J192" s="429"/>
      <c r="K192" s="429"/>
      <c r="L192" s="8"/>
      <c r="M192" s="15"/>
      <c r="N192" s="18"/>
      <c r="O192" s="18"/>
      <c r="P192" s="8"/>
      <c r="Q192" s="8"/>
      <c r="R192" s="8"/>
      <c r="S192" s="8"/>
      <c r="T192" s="8"/>
      <c r="U192" s="8"/>
      <c r="V192" s="8"/>
      <c r="W192" s="8"/>
      <c r="X192" s="8"/>
      <c r="Y192" s="8"/>
    </row>
    <row r="193" spans="1:25" ht="15.75" customHeight="1" x14ac:dyDescent="0.2">
      <c r="A193" s="15"/>
      <c r="B193" s="23"/>
      <c r="C193" s="15"/>
      <c r="D193" s="57"/>
      <c r="E193" s="57"/>
      <c r="F193" s="57"/>
      <c r="G193" s="85"/>
      <c r="H193" s="60"/>
      <c r="I193" s="8"/>
      <c r="J193" s="429"/>
      <c r="K193" s="429"/>
      <c r="L193" s="8"/>
      <c r="M193" s="15"/>
      <c r="N193" s="18"/>
      <c r="O193" s="18"/>
      <c r="P193" s="8"/>
      <c r="Q193" s="8"/>
      <c r="R193" s="8"/>
      <c r="S193" s="8"/>
      <c r="T193" s="8"/>
      <c r="U193" s="8"/>
      <c r="V193" s="8"/>
      <c r="W193" s="8"/>
      <c r="X193" s="8"/>
      <c r="Y193" s="8"/>
    </row>
    <row r="194" spans="1:25" ht="15.75" customHeight="1" x14ac:dyDescent="0.2">
      <c r="A194" s="15"/>
      <c r="B194" s="23"/>
      <c r="C194" s="15"/>
      <c r="D194" s="57"/>
      <c r="E194" s="57"/>
      <c r="F194" s="57"/>
      <c r="G194" s="85"/>
      <c r="H194" s="60"/>
      <c r="I194" s="8"/>
      <c r="J194" s="429"/>
      <c r="K194" s="429"/>
      <c r="L194" s="8"/>
      <c r="M194" s="15"/>
      <c r="N194" s="18"/>
      <c r="O194" s="18"/>
      <c r="P194" s="8"/>
      <c r="Q194" s="8"/>
      <c r="R194" s="8"/>
      <c r="S194" s="8"/>
      <c r="T194" s="8"/>
      <c r="U194" s="8"/>
      <c r="V194" s="8"/>
      <c r="W194" s="8"/>
      <c r="X194" s="8"/>
      <c r="Y194" s="8"/>
    </row>
    <row r="195" spans="1:25" ht="15.75" customHeight="1" x14ac:dyDescent="0.2">
      <c r="A195" s="15"/>
      <c r="B195" s="23"/>
      <c r="C195" s="15"/>
      <c r="D195" s="57"/>
      <c r="E195" s="57"/>
      <c r="F195" s="57"/>
      <c r="G195" s="85"/>
      <c r="H195" s="60"/>
      <c r="I195" s="8"/>
      <c r="J195" s="429"/>
      <c r="K195" s="429"/>
      <c r="L195" s="8"/>
      <c r="M195" s="15"/>
      <c r="N195" s="18"/>
      <c r="O195" s="18"/>
      <c r="P195" s="8"/>
      <c r="Q195" s="8"/>
      <c r="R195" s="8"/>
      <c r="S195" s="8"/>
      <c r="T195" s="8"/>
      <c r="U195" s="8"/>
      <c r="V195" s="8"/>
      <c r="W195" s="8"/>
      <c r="X195" s="8"/>
      <c r="Y195" s="8"/>
    </row>
    <row r="196" spans="1:25" ht="15.75" customHeight="1" x14ac:dyDescent="0.2">
      <c r="A196" s="15"/>
      <c r="B196" s="23"/>
      <c r="C196" s="15"/>
      <c r="D196" s="57"/>
      <c r="E196" s="57"/>
      <c r="F196" s="57"/>
      <c r="G196" s="85"/>
      <c r="H196" s="60"/>
      <c r="I196" s="8"/>
      <c r="J196" s="429"/>
      <c r="K196" s="429"/>
      <c r="L196" s="8"/>
      <c r="M196" s="15"/>
      <c r="N196" s="18"/>
      <c r="O196" s="18"/>
      <c r="P196" s="8"/>
      <c r="Q196" s="8"/>
      <c r="R196" s="8"/>
      <c r="S196" s="8"/>
      <c r="T196" s="8"/>
      <c r="U196" s="8"/>
      <c r="V196" s="8"/>
      <c r="W196" s="8"/>
      <c r="X196" s="8"/>
      <c r="Y196" s="8"/>
    </row>
    <row r="197" spans="1:25" ht="15.75" customHeight="1" x14ac:dyDescent="0.2">
      <c r="A197" s="15"/>
      <c r="B197" s="23"/>
      <c r="C197" s="15"/>
      <c r="D197" s="57"/>
      <c r="E197" s="57"/>
      <c r="F197" s="57"/>
      <c r="G197" s="85"/>
      <c r="H197" s="60"/>
      <c r="I197" s="8"/>
      <c r="J197" s="429"/>
      <c r="K197" s="429"/>
      <c r="L197" s="8"/>
      <c r="M197" s="15"/>
      <c r="N197" s="18"/>
      <c r="O197" s="18"/>
      <c r="P197" s="8"/>
      <c r="Q197" s="8"/>
      <c r="R197" s="8"/>
      <c r="S197" s="8"/>
      <c r="T197" s="8"/>
      <c r="U197" s="8"/>
      <c r="V197" s="8"/>
      <c r="W197" s="8"/>
      <c r="X197" s="8"/>
      <c r="Y197" s="8"/>
    </row>
    <row r="198" spans="1:25" ht="15.75" customHeight="1" x14ac:dyDescent="0.2">
      <c r="A198" s="15"/>
      <c r="B198" s="23"/>
      <c r="C198" s="15"/>
      <c r="D198" s="57"/>
      <c r="E198" s="57"/>
      <c r="F198" s="57"/>
      <c r="G198" s="85"/>
      <c r="H198" s="60"/>
      <c r="I198" s="8"/>
      <c r="J198" s="429"/>
      <c r="K198" s="429"/>
      <c r="L198" s="8"/>
      <c r="M198" s="15"/>
      <c r="N198" s="18"/>
      <c r="O198" s="18"/>
      <c r="P198" s="8"/>
      <c r="Q198" s="8"/>
      <c r="R198" s="8"/>
      <c r="S198" s="8"/>
      <c r="T198" s="8"/>
      <c r="U198" s="8"/>
      <c r="V198" s="8"/>
      <c r="W198" s="8"/>
      <c r="X198" s="8"/>
      <c r="Y198" s="8"/>
    </row>
    <row r="199" spans="1:25" ht="15.75" customHeight="1" x14ac:dyDescent="0.2">
      <c r="A199" s="15"/>
      <c r="B199" s="23"/>
      <c r="C199" s="15"/>
      <c r="D199" s="57"/>
      <c r="E199" s="57"/>
      <c r="F199" s="57"/>
      <c r="G199" s="85"/>
      <c r="H199" s="60"/>
      <c r="I199" s="8"/>
      <c r="J199" s="429"/>
      <c r="K199" s="429"/>
      <c r="L199" s="8"/>
      <c r="M199" s="15"/>
      <c r="N199" s="18"/>
      <c r="O199" s="18"/>
      <c r="P199" s="8"/>
      <c r="Q199" s="8"/>
      <c r="R199" s="8"/>
      <c r="S199" s="8"/>
      <c r="T199" s="8"/>
      <c r="U199" s="8"/>
      <c r="V199" s="8"/>
      <c r="W199" s="8"/>
      <c r="X199" s="8"/>
      <c r="Y199" s="8"/>
    </row>
    <row r="200" spans="1:25" ht="15.75" customHeight="1" x14ac:dyDescent="0.2">
      <c r="A200" s="15"/>
      <c r="B200" s="23"/>
      <c r="C200" s="15"/>
      <c r="D200" s="57"/>
      <c r="E200" s="57"/>
      <c r="F200" s="57"/>
      <c r="G200" s="85"/>
      <c r="H200" s="60"/>
      <c r="I200" s="8"/>
      <c r="J200" s="429"/>
      <c r="K200" s="429"/>
      <c r="L200" s="8"/>
      <c r="M200" s="15"/>
      <c r="N200" s="18"/>
      <c r="O200" s="18"/>
      <c r="P200" s="8"/>
      <c r="Q200" s="8"/>
      <c r="R200" s="8"/>
      <c r="S200" s="8"/>
      <c r="T200" s="8"/>
      <c r="U200" s="8"/>
      <c r="V200" s="8"/>
      <c r="W200" s="8"/>
      <c r="X200" s="8"/>
      <c r="Y200" s="8"/>
    </row>
    <row r="201" spans="1:25" ht="15.75" customHeight="1" x14ac:dyDescent="0.2">
      <c r="A201" s="15"/>
      <c r="B201" s="23"/>
      <c r="C201" s="15"/>
      <c r="D201" s="57"/>
      <c r="E201" s="57"/>
      <c r="F201" s="57"/>
      <c r="G201" s="85"/>
      <c r="H201" s="60"/>
      <c r="I201" s="8"/>
      <c r="J201" s="429"/>
      <c r="K201" s="429"/>
      <c r="L201" s="8"/>
      <c r="M201" s="15"/>
      <c r="N201" s="18"/>
      <c r="O201" s="18"/>
      <c r="P201" s="8"/>
      <c r="Q201" s="8"/>
      <c r="R201" s="8"/>
      <c r="S201" s="8"/>
      <c r="T201" s="8"/>
      <c r="U201" s="8"/>
      <c r="V201" s="8"/>
      <c r="W201" s="8"/>
      <c r="X201" s="8"/>
      <c r="Y201" s="8"/>
    </row>
    <row r="202" spans="1:25" ht="15.75" customHeight="1" x14ac:dyDescent="0.2">
      <c r="A202" s="15"/>
      <c r="B202" s="23"/>
      <c r="C202" s="15"/>
      <c r="D202" s="57"/>
      <c r="E202" s="57"/>
      <c r="F202" s="57"/>
      <c r="G202" s="85"/>
      <c r="H202" s="60"/>
      <c r="I202" s="8"/>
      <c r="J202" s="429"/>
      <c r="K202" s="429"/>
      <c r="L202" s="8"/>
      <c r="M202" s="15"/>
      <c r="N202" s="18"/>
      <c r="O202" s="18"/>
      <c r="P202" s="8"/>
      <c r="Q202" s="8"/>
      <c r="R202" s="8"/>
      <c r="S202" s="8"/>
      <c r="T202" s="8"/>
      <c r="U202" s="8"/>
      <c r="V202" s="8"/>
      <c r="W202" s="8"/>
      <c r="X202" s="8"/>
      <c r="Y202" s="8"/>
    </row>
    <row r="203" spans="1:25" ht="15.75" customHeight="1" x14ac:dyDescent="0.2">
      <c r="A203" s="15"/>
      <c r="B203" s="23"/>
      <c r="C203" s="15"/>
      <c r="D203" s="57"/>
      <c r="E203" s="57"/>
      <c r="F203" s="57"/>
      <c r="G203" s="85"/>
      <c r="H203" s="60"/>
      <c r="I203" s="8"/>
      <c r="J203" s="429"/>
      <c r="K203" s="429"/>
      <c r="L203" s="8"/>
      <c r="M203" s="15"/>
      <c r="N203" s="18"/>
      <c r="O203" s="18"/>
      <c r="P203" s="8"/>
      <c r="Q203" s="8"/>
      <c r="R203" s="8"/>
      <c r="S203" s="8"/>
      <c r="T203" s="8"/>
      <c r="U203" s="8"/>
      <c r="V203" s="8"/>
      <c r="W203" s="8"/>
      <c r="X203" s="8"/>
      <c r="Y203" s="8"/>
    </row>
    <row r="204" spans="1:25" ht="15.75" customHeight="1" x14ac:dyDescent="0.2">
      <c r="A204" s="15"/>
      <c r="B204" s="23"/>
      <c r="C204" s="15"/>
      <c r="D204" s="57"/>
      <c r="E204" s="57"/>
      <c r="F204" s="57"/>
      <c r="G204" s="85"/>
      <c r="H204" s="60"/>
      <c r="I204" s="8"/>
      <c r="J204" s="429"/>
      <c r="K204" s="429"/>
      <c r="L204" s="8"/>
      <c r="M204" s="15"/>
      <c r="N204" s="18"/>
      <c r="O204" s="18"/>
      <c r="P204" s="8"/>
      <c r="Q204" s="8"/>
      <c r="R204" s="8"/>
      <c r="S204" s="8"/>
      <c r="T204" s="8"/>
      <c r="U204" s="8"/>
      <c r="V204" s="8"/>
      <c r="W204" s="8"/>
      <c r="X204" s="8"/>
      <c r="Y204" s="8"/>
    </row>
    <row r="205" spans="1:25" ht="15.75" customHeight="1" x14ac:dyDescent="0.2">
      <c r="A205" s="15"/>
      <c r="B205" s="23"/>
      <c r="C205" s="15"/>
      <c r="D205" s="57"/>
      <c r="E205" s="57"/>
      <c r="F205" s="57"/>
      <c r="G205" s="85"/>
      <c r="H205" s="60"/>
      <c r="I205" s="8"/>
      <c r="J205" s="429"/>
      <c r="K205" s="429"/>
      <c r="L205" s="8"/>
      <c r="M205" s="15"/>
      <c r="N205" s="18"/>
      <c r="O205" s="18"/>
      <c r="P205" s="8"/>
      <c r="Q205" s="8"/>
      <c r="R205" s="8"/>
      <c r="S205" s="8"/>
      <c r="T205" s="8"/>
      <c r="U205" s="8"/>
      <c r="V205" s="8"/>
      <c r="W205" s="8"/>
      <c r="X205" s="8"/>
      <c r="Y205" s="8"/>
    </row>
    <row r="206" spans="1:25" ht="15.75" customHeight="1" x14ac:dyDescent="0.2">
      <c r="A206" s="15"/>
      <c r="B206" s="23"/>
      <c r="C206" s="15"/>
      <c r="D206" s="57"/>
      <c r="E206" s="57"/>
      <c r="F206" s="57"/>
      <c r="G206" s="85"/>
      <c r="H206" s="60"/>
      <c r="I206" s="8"/>
      <c r="J206" s="429"/>
      <c r="K206" s="429"/>
      <c r="L206" s="8"/>
      <c r="M206" s="15"/>
      <c r="N206" s="18"/>
      <c r="O206" s="18"/>
      <c r="P206" s="8"/>
      <c r="Q206" s="8"/>
      <c r="R206" s="8"/>
      <c r="S206" s="8"/>
      <c r="T206" s="8"/>
      <c r="U206" s="8"/>
      <c r="V206" s="8"/>
      <c r="W206" s="8"/>
      <c r="X206" s="8"/>
      <c r="Y206" s="8"/>
    </row>
    <row r="207" spans="1:25" ht="15.75" customHeight="1" x14ac:dyDescent="0.2">
      <c r="A207" s="15"/>
      <c r="B207" s="23"/>
      <c r="C207" s="15"/>
      <c r="D207" s="57"/>
      <c r="E207" s="57"/>
      <c r="F207" s="57"/>
      <c r="G207" s="85"/>
      <c r="H207" s="60"/>
      <c r="I207" s="8"/>
      <c r="J207" s="429"/>
      <c r="K207" s="429"/>
      <c r="L207" s="8"/>
      <c r="M207" s="15"/>
      <c r="N207" s="18"/>
      <c r="O207" s="18"/>
      <c r="P207" s="8"/>
      <c r="Q207" s="8"/>
      <c r="R207" s="8"/>
      <c r="S207" s="8"/>
      <c r="T207" s="8"/>
      <c r="U207" s="8"/>
      <c r="V207" s="8"/>
      <c r="W207" s="8"/>
      <c r="X207" s="8"/>
      <c r="Y207" s="8"/>
    </row>
    <row r="208" spans="1:25" ht="15.75" customHeight="1" x14ac:dyDescent="0.2">
      <c r="A208" s="15"/>
      <c r="B208" s="23"/>
      <c r="C208" s="15"/>
      <c r="D208" s="57"/>
      <c r="E208" s="57"/>
      <c r="F208" s="57"/>
      <c r="G208" s="85"/>
      <c r="H208" s="60"/>
      <c r="I208" s="8"/>
      <c r="J208" s="429"/>
      <c r="K208" s="429"/>
      <c r="L208" s="8"/>
      <c r="M208" s="15"/>
      <c r="N208" s="18"/>
      <c r="O208" s="18"/>
      <c r="P208" s="8"/>
      <c r="Q208" s="8"/>
      <c r="R208" s="8"/>
      <c r="S208" s="8"/>
      <c r="T208" s="8"/>
      <c r="U208" s="8"/>
      <c r="V208" s="8"/>
      <c r="W208" s="8"/>
      <c r="X208" s="8"/>
      <c r="Y208" s="8"/>
    </row>
    <row r="209" spans="1:25" ht="15.75" customHeight="1" x14ac:dyDescent="0.2">
      <c r="A209" s="15"/>
      <c r="B209" s="23"/>
      <c r="C209" s="15"/>
      <c r="D209" s="57"/>
      <c r="E209" s="57"/>
      <c r="F209" s="57"/>
      <c r="G209" s="85"/>
      <c r="H209" s="60"/>
      <c r="I209" s="8"/>
      <c r="J209" s="429"/>
      <c r="K209" s="429"/>
      <c r="L209" s="8"/>
      <c r="M209" s="15"/>
      <c r="N209" s="18"/>
      <c r="O209" s="18"/>
      <c r="P209" s="8"/>
      <c r="Q209" s="8"/>
      <c r="R209" s="8"/>
      <c r="S209" s="8"/>
      <c r="T209" s="8"/>
      <c r="U209" s="8"/>
      <c r="V209" s="8"/>
      <c r="W209" s="8"/>
      <c r="X209" s="8"/>
      <c r="Y209" s="8"/>
    </row>
    <row r="210" spans="1:25" ht="15.75" customHeight="1" x14ac:dyDescent="0.2">
      <c r="A210" s="15"/>
      <c r="B210" s="23"/>
      <c r="C210" s="15"/>
      <c r="D210" s="57"/>
      <c r="E210" s="57"/>
      <c r="F210" s="57"/>
      <c r="G210" s="85"/>
      <c r="H210" s="60"/>
      <c r="I210" s="8"/>
      <c r="J210" s="429"/>
      <c r="K210" s="429"/>
      <c r="L210" s="8"/>
      <c r="M210" s="15"/>
      <c r="N210" s="18"/>
      <c r="O210" s="18"/>
      <c r="P210" s="8"/>
      <c r="Q210" s="8"/>
      <c r="R210" s="8"/>
      <c r="S210" s="8"/>
      <c r="T210" s="8"/>
      <c r="U210" s="8"/>
      <c r="V210" s="8"/>
      <c r="W210" s="8"/>
      <c r="X210" s="8"/>
      <c r="Y210" s="8"/>
    </row>
    <row r="211" spans="1:25" ht="15.75" customHeight="1" x14ac:dyDescent="0.2">
      <c r="A211" s="15"/>
      <c r="B211" s="23"/>
      <c r="C211" s="15"/>
      <c r="D211" s="57"/>
      <c r="E211" s="57"/>
      <c r="F211" s="57"/>
      <c r="G211" s="85"/>
      <c r="H211" s="60"/>
      <c r="I211" s="8"/>
      <c r="J211" s="429"/>
      <c r="K211" s="429"/>
      <c r="L211" s="8"/>
      <c r="M211" s="15"/>
      <c r="N211" s="18"/>
      <c r="O211" s="18"/>
      <c r="P211" s="8"/>
      <c r="Q211" s="8"/>
      <c r="R211" s="8"/>
      <c r="S211" s="8"/>
      <c r="T211" s="8"/>
      <c r="U211" s="8"/>
      <c r="V211" s="8"/>
      <c r="W211" s="8"/>
      <c r="X211" s="8"/>
      <c r="Y211" s="8"/>
    </row>
    <row r="212" spans="1:25" ht="15.75" customHeight="1" x14ac:dyDescent="0.2">
      <c r="A212" s="15"/>
      <c r="B212" s="23"/>
      <c r="C212" s="15"/>
      <c r="D212" s="57"/>
      <c r="E212" s="57"/>
      <c r="F212" s="57"/>
      <c r="G212" s="85"/>
      <c r="H212" s="60"/>
      <c r="I212" s="8"/>
      <c r="J212" s="429"/>
      <c r="K212" s="429"/>
      <c r="L212" s="8"/>
      <c r="M212" s="15"/>
      <c r="N212" s="18"/>
      <c r="O212" s="18"/>
      <c r="P212" s="8"/>
      <c r="Q212" s="8"/>
      <c r="R212" s="8"/>
      <c r="S212" s="8"/>
      <c r="T212" s="8"/>
      <c r="U212" s="8"/>
      <c r="V212" s="8"/>
      <c r="W212" s="8"/>
      <c r="X212" s="8"/>
      <c r="Y212" s="8"/>
    </row>
    <row r="213" spans="1:25" ht="15.75" customHeight="1" x14ac:dyDescent="0.2">
      <c r="A213" s="15"/>
      <c r="B213" s="23"/>
      <c r="C213" s="15"/>
      <c r="D213" s="57"/>
      <c r="E213" s="57"/>
      <c r="F213" s="57"/>
      <c r="G213" s="85"/>
      <c r="H213" s="60"/>
      <c r="I213" s="8"/>
      <c r="J213" s="429"/>
      <c r="K213" s="429"/>
      <c r="L213" s="8"/>
      <c r="M213" s="15"/>
      <c r="N213" s="18"/>
      <c r="O213" s="18"/>
      <c r="P213" s="8"/>
      <c r="Q213" s="8"/>
      <c r="R213" s="8"/>
      <c r="S213" s="8"/>
      <c r="T213" s="8"/>
      <c r="U213" s="8"/>
      <c r="V213" s="8"/>
      <c r="W213" s="8"/>
      <c r="X213" s="8"/>
      <c r="Y213" s="8"/>
    </row>
    <row r="214" spans="1:25" ht="15.75" customHeight="1" x14ac:dyDescent="0.2">
      <c r="A214" s="15"/>
      <c r="B214" s="23"/>
      <c r="C214" s="15"/>
      <c r="D214" s="57"/>
      <c r="E214" s="57"/>
      <c r="F214" s="57"/>
      <c r="G214" s="85"/>
      <c r="H214" s="60"/>
      <c r="I214" s="8"/>
      <c r="J214" s="429"/>
      <c r="K214" s="429"/>
      <c r="L214" s="8"/>
      <c r="M214" s="15"/>
      <c r="N214" s="18"/>
      <c r="O214" s="18"/>
      <c r="P214" s="8"/>
      <c r="Q214" s="8"/>
      <c r="R214" s="8"/>
      <c r="S214" s="8"/>
      <c r="T214" s="8"/>
      <c r="U214" s="8"/>
      <c r="V214" s="8"/>
      <c r="W214" s="8"/>
      <c r="X214" s="8"/>
      <c r="Y214" s="8"/>
    </row>
    <row r="215" spans="1:25" ht="15.75" customHeight="1" x14ac:dyDescent="0.2">
      <c r="A215" s="15"/>
      <c r="B215" s="23"/>
      <c r="C215" s="15"/>
      <c r="D215" s="57"/>
      <c r="E215" s="57"/>
      <c r="F215" s="57"/>
      <c r="G215" s="85"/>
      <c r="H215" s="60"/>
      <c r="I215" s="8"/>
      <c r="J215" s="429"/>
      <c r="K215" s="429"/>
      <c r="L215" s="8"/>
      <c r="M215" s="15"/>
      <c r="N215" s="18"/>
      <c r="O215" s="18"/>
      <c r="P215" s="8"/>
      <c r="Q215" s="8"/>
      <c r="R215" s="8"/>
      <c r="S215" s="8"/>
      <c r="T215" s="8"/>
      <c r="U215" s="8"/>
      <c r="V215" s="8"/>
      <c r="W215" s="8"/>
      <c r="X215" s="8"/>
      <c r="Y215" s="8"/>
    </row>
    <row r="216" spans="1:25" ht="15.75" customHeight="1" x14ac:dyDescent="0.2">
      <c r="A216" s="15"/>
      <c r="B216" s="23"/>
      <c r="C216" s="15"/>
      <c r="D216" s="57"/>
      <c r="E216" s="57"/>
      <c r="F216" s="57"/>
      <c r="G216" s="85"/>
      <c r="H216" s="60"/>
      <c r="I216" s="8"/>
      <c r="J216" s="429"/>
      <c r="K216" s="429"/>
      <c r="L216" s="8"/>
      <c r="M216" s="15"/>
      <c r="N216" s="18"/>
      <c r="O216" s="18"/>
      <c r="P216" s="8"/>
      <c r="Q216" s="8"/>
      <c r="R216" s="8"/>
      <c r="S216" s="8"/>
      <c r="T216" s="8"/>
      <c r="U216" s="8"/>
      <c r="V216" s="8"/>
      <c r="W216" s="8"/>
      <c r="X216" s="8"/>
      <c r="Y216" s="8"/>
    </row>
    <row r="217" spans="1:25" ht="15.75" customHeight="1" x14ac:dyDescent="0.2">
      <c r="A217" s="15"/>
      <c r="B217" s="23"/>
      <c r="C217" s="15"/>
      <c r="D217" s="57"/>
      <c r="E217" s="57"/>
      <c r="F217" s="57"/>
      <c r="G217" s="85"/>
      <c r="H217" s="60"/>
      <c r="I217" s="8"/>
      <c r="J217" s="429"/>
      <c r="K217" s="429"/>
      <c r="L217" s="8"/>
      <c r="M217" s="15"/>
      <c r="N217" s="18"/>
      <c r="O217" s="18"/>
      <c r="P217" s="8"/>
      <c r="Q217" s="8"/>
      <c r="R217" s="8"/>
      <c r="S217" s="8"/>
      <c r="T217" s="8"/>
      <c r="U217" s="8"/>
      <c r="V217" s="8"/>
      <c r="W217" s="8"/>
      <c r="X217" s="8"/>
      <c r="Y217" s="8"/>
    </row>
    <row r="218" spans="1:25" ht="15.75" customHeight="1" x14ac:dyDescent="0.2">
      <c r="A218" s="15"/>
      <c r="B218" s="23"/>
      <c r="C218" s="15"/>
      <c r="D218" s="57"/>
      <c r="E218" s="57"/>
      <c r="F218" s="57"/>
      <c r="G218" s="85"/>
      <c r="H218" s="60"/>
      <c r="I218" s="8"/>
      <c r="J218" s="429"/>
      <c r="K218" s="429"/>
      <c r="L218" s="8"/>
      <c r="M218" s="15"/>
      <c r="N218" s="18"/>
      <c r="O218" s="18"/>
      <c r="P218" s="8"/>
      <c r="Q218" s="8"/>
      <c r="R218" s="8"/>
      <c r="S218" s="8"/>
      <c r="T218" s="8"/>
      <c r="U218" s="8"/>
      <c r="V218" s="8"/>
      <c r="W218" s="8"/>
      <c r="X218" s="8"/>
      <c r="Y218" s="8"/>
    </row>
    <row r="219" spans="1:25" ht="15.75" customHeight="1" x14ac:dyDescent="0.2">
      <c r="A219" s="15"/>
      <c r="B219" s="23"/>
      <c r="C219" s="15"/>
      <c r="D219" s="57"/>
      <c r="E219" s="57"/>
      <c r="F219" s="57"/>
      <c r="G219" s="85"/>
      <c r="H219" s="60"/>
      <c r="I219" s="8"/>
      <c r="J219" s="429"/>
      <c r="K219" s="429"/>
      <c r="L219" s="8"/>
      <c r="M219" s="15"/>
      <c r="N219" s="18"/>
      <c r="O219" s="18"/>
      <c r="P219" s="8"/>
      <c r="Q219" s="8"/>
      <c r="R219" s="8"/>
      <c r="S219" s="8"/>
      <c r="T219" s="8"/>
      <c r="U219" s="8"/>
      <c r="V219" s="8"/>
      <c r="W219" s="8"/>
      <c r="X219" s="8"/>
      <c r="Y219" s="8"/>
    </row>
    <row r="220" spans="1:25" ht="15.75" customHeight="1" x14ac:dyDescent="0.2">
      <c r="A220" s="15"/>
      <c r="B220" s="23"/>
      <c r="C220" s="15"/>
      <c r="D220" s="57"/>
      <c r="E220" s="57"/>
      <c r="F220" s="57"/>
      <c r="G220" s="85"/>
      <c r="H220" s="60"/>
      <c r="I220" s="8"/>
      <c r="J220" s="429"/>
      <c r="K220" s="429"/>
      <c r="L220" s="8"/>
      <c r="M220" s="15"/>
      <c r="N220" s="18"/>
      <c r="O220" s="18"/>
      <c r="P220" s="8"/>
      <c r="Q220" s="8"/>
      <c r="R220" s="8"/>
      <c r="S220" s="8"/>
      <c r="T220" s="8"/>
      <c r="U220" s="8"/>
      <c r="V220" s="8"/>
      <c r="W220" s="8"/>
      <c r="X220" s="8"/>
      <c r="Y220" s="8"/>
    </row>
    <row r="221" spans="1:25" ht="15.75" customHeight="1" x14ac:dyDescent="0.2">
      <c r="A221" s="15"/>
      <c r="B221" s="23"/>
      <c r="C221" s="15"/>
      <c r="D221" s="57"/>
      <c r="E221" s="57"/>
      <c r="F221" s="57"/>
      <c r="G221" s="85"/>
      <c r="H221" s="60"/>
      <c r="I221" s="8"/>
      <c r="J221" s="429"/>
      <c r="K221" s="429"/>
      <c r="L221" s="8"/>
      <c r="M221" s="15"/>
      <c r="N221" s="18"/>
      <c r="O221" s="18"/>
      <c r="P221" s="8"/>
      <c r="Q221" s="8"/>
      <c r="R221" s="8"/>
      <c r="S221" s="8"/>
      <c r="T221" s="8"/>
      <c r="U221" s="8"/>
      <c r="V221" s="8"/>
      <c r="W221" s="8"/>
      <c r="X221" s="8"/>
      <c r="Y221" s="8"/>
    </row>
    <row r="222" spans="1:25" ht="15.75" customHeight="1" x14ac:dyDescent="0.2">
      <c r="A222" s="15"/>
      <c r="B222" s="23"/>
      <c r="C222" s="15"/>
      <c r="D222" s="57"/>
      <c r="E222" s="57"/>
      <c r="F222" s="57"/>
      <c r="G222" s="85"/>
      <c r="H222" s="60"/>
      <c r="I222" s="8"/>
      <c r="J222" s="429"/>
      <c r="K222" s="429"/>
      <c r="L222" s="8"/>
      <c r="M222" s="15"/>
      <c r="N222" s="18"/>
      <c r="O222" s="18"/>
      <c r="P222" s="8"/>
      <c r="Q222" s="8"/>
      <c r="R222" s="8"/>
      <c r="S222" s="8"/>
      <c r="T222" s="8"/>
      <c r="U222" s="8"/>
      <c r="V222" s="8"/>
      <c r="W222" s="8"/>
      <c r="X222" s="8"/>
      <c r="Y222" s="8"/>
    </row>
    <row r="223" spans="1:25" ht="15.75" customHeight="1" x14ac:dyDescent="0.2">
      <c r="A223" s="15"/>
      <c r="B223" s="23"/>
      <c r="C223" s="15"/>
      <c r="D223" s="57"/>
      <c r="E223" s="57"/>
      <c r="F223" s="57"/>
      <c r="G223" s="85"/>
      <c r="H223" s="60"/>
      <c r="I223" s="8"/>
      <c r="J223" s="429"/>
      <c r="K223" s="429"/>
      <c r="L223" s="8"/>
      <c r="M223" s="15"/>
      <c r="N223" s="18"/>
      <c r="O223" s="18"/>
      <c r="P223" s="8"/>
      <c r="Q223" s="8"/>
      <c r="R223" s="8"/>
      <c r="S223" s="8"/>
      <c r="T223" s="8"/>
      <c r="U223" s="8"/>
      <c r="V223" s="8"/>
      <c r="W223" s="8"/>
      <c r="X223" s="8"/>
      <c r="Y223" s="8"/>
    </row>
    <row r="224" spans="1:25" ht="15.75" customHeight="1" x14ac:dyDescent="0.2">
      <c r="A224" s="15"/>
      <c r="B224" s="23"/>
      <c r="C224" s="15"/>
      <c r="D224" s="57"/>
      <c r="E224" s="57"/>
      <c r="F224" s="57"/>
      <c r="G224" s="85"/>
      <c r="H224" s="60"/>
      <c r="I224" s="8"/>
      <c r="J224" s="429"/>
      <c r="K224" s="429"/>
      <c r="L224" s="8"/>
      <c r="M224" s="15"/>
      <c r="N224" s="18"/>
      <c r="O224" s="18"/>
      <c r="P224" s="8"/>
      <c r="Q224" s="8"/>
      <c r="R224" s="8"/>
      <c r="S224" s="8"/>
      <c r="T224" s="8"/>
      <c r="U224" s="8"/>
      <c r="V224" s="8"/>
      <c r="W224" s="8"/>
      <c r="X224" s="8"/>
      <c r="Y224" s="8"/>
    </row>
    <row r="225" spans="1:25" ht="15.75" customHeight="1" x14ac:dyDescent="0.2">
      <c r="A225" s="15"/>
      <c r="B225" s="23"/>
      <c r="C225" s="15"/>
      <c r="D225" s="57"/>
      <c r="E225" s="57"/>
      <c r="F225" s="57"/>
      <c r="G225" s="85"/>
      <c r="H225" s="60"/>
      <c r="I225" s="8"/>
      <c r="J225" s="429"/>
      <c r="K225" s="429"/>
      <c r="L225" s="8"/>
      <c r="M225" s="15"/>
      <c r="N225" s="18"/>
      <c r="O225" s="18"/>
      <c r="P225" s="8"/>
      <c r="Q225" s="8"/>
      <c r="R225" s="8"/>
      <c r="S225" s="8"/>
      <c r="T225" s="8"/>
      <c r="U225" s="8"/>
      <c r="V225" s="8"/>
      <c r="W225" s="8"/>
      <c r="X225" s="8"/>
      <c r="Y225" s="8"/>
    </row>
    <row r="226" spans="1:25" ht="15.75" customHeight="1" x14ac:dyDescent="0.2">
      <c r="A226" s="15"/>
      <c r="B226" s="23"/>
      <c r="C226" s="15"/>
      <c r="D226" s="57"/>
      <c r="E226" s="57"/>
      <c r="F226" s="57"/>
      <c r="G226" s="85"/>
      <c r="H226" s="60"/>
      <c r="I226" s="8"/>
      <c r="J226" s="429"/>
      <c r="K226" s="429"/>
      <c r="L226" s="8"/>
      <c r="M226" s="15"/>
      <c r="N226" s="18"/>
      <c r="O226" s="18"/>
      <c r="P226" s="8"/>
      <c r="Q226" s="8"/>
      <c r="R226" s="8"/>
      <c r="S226" s="8"/>
      <c r="T226" s="8"/>
      <c r="U226" s="8"/>
      <c r="V226" s="8"/>
      <c r="W226" s="8"/>
      <c r="X226" s="8"/>
      <c r="Y226" s="8"/>
    </row>
    <row r="227" spans="1:25" ht="15.75" customHeight="1" x14ac:dyDescent="0.2">
      <c r="A227" s="15"/>
      <c r="B227" s="23"/>
      <c r="C227" s="15"/>
      <c r="D227" s="57"/>
      <c r="E227" s="57"/>
      <c r="F227" s="57"/>
      <c r="G227" s="85"/>
      <c r="H227" s="60"/>
      <c r="I227" s="8"/>
      <c r="J227" s="429"/>
      <c r="K227" s="429"/>
      <c r="L227" s="8"/>
      <c r="M227" s="15"/>
      <c r="N227" s="18"/>
      <c r="O227" s="18"/>
      <c r="P227" s="8"/>
      <c r="Q227" s="8"/>
      <c r="R227" s="8"/>
      <c r="S227" s="8"/>
      <c r="T227" s="8"/>
      <c r="U227" s="8"/>
      <c r="V227" s="8"/>
      <c r="W227" s="8"/>
      <c r="X227" s="8"/>
      <c r="Y227" s="8"/>
    </row>
    <row r="228" spans="1:25" ht="15.75" customHeight="1" x14ac:dyDescent="0.2">
      <c r="A228" s="15"/>
      <c r="B228" s="23"/>
      <c r="C228" s="15"/>
      <c r="D228" s="57"/>
      <c r="E228" s="57"/>
      <c r="F228" s="57"/>
      <c r="G228" s="85"/>
      <c r="H228" s="60"/>
      <c r="I228" s="8"/>
      <c r="J228" s="429"/>
      <c r="K228" s="429"/>
      <c r="L228" s="8"/>
      <c r="M228" s="15"/>
      <c r="N228" s="18"/>
      <c r="O228" s="18"/>
      <c r="P228" s="8"/>
      <c r="Q228" s="8"/>
      <c r="R228" s="8"/>
      <c r="S228" s="8"/>
      <c r="T228" s="8"/>
      <c r="U228" s="8"/>
      <c r="V228" s="8"/>
      <c r="W228" s="8"/>
      <c r="X228" s="8"/>
      <c r="Y228" s="8"/>
    </row>
    <row r="229" spans="1:25" ht="15.75" customHeight="1" x14ac:dyDescent="0.2">
      <c r="A229" s="15"/>
      <c r="B229" s="23"/>
      <c r="C229" s="15"/>
      <c r="D229" s="57"/>
      <c r="E229" s="57"/>
      <c r="F229" s="57"/>
      <c r="G229" s="85"/>
      <c r="H229" s="60"/>
      <c r="I229" s="8"/>
      <c r="J229" s="429"/>
      <c r="K229" s="429"/>
      <c r="L229" s="8"/>
      <c r="M229" s="15"/>
      <c r="N229" s="18"/>
      <c r="O229" s="18"/>
      <c r="P229" s="8"/>
      <c r="Q229" s="8"/>
      <c r="R229" s="8"/>
      <c r="S229" s="8"/>
      <c r="T229" s="8"/>
      <c r="U229" s="8"/>
      <c r="V229" s="8"/>
      <c r="W229" s="8"/>
      <c r="X229" s="8"/>
      <c r="Y229" s="8"/>
    </row>
    <row r="230" spans="1:25" ht="15.75" customHeight="1" x14ac:dyDescent="0.2">
      <c r="A230" s="15"/>
      <c r="B230" s="23"/>
      <c r="C230" s="15"/>
      <c r="D230" s="57"/>
      <c r="E230" s="57"/>
      <c r="F230" s="57"/>
      <c r="G230" s="85"/>
      <c r="H230" s="60"/>
      <c r="I230" s="8"/>
      <c r="J230" s="429"/>
      <c r="K230" s="429"/>
      <c r="L230" s="8"/>
      <c r="M230" s="15"/>
      <c r="N230" s="18"/>
      <c r="O230" s="18"/>
      <c r="P230" s="8"/>
      <c r="Q230" s="8"/>
      <c r="R230" s="8"/>
      <c r="S230" s="8"/>
      <c r="T230" s="8"/>
      <c r="U230" s="8"/>
      <c r="V230" s="8"/>
      <c r="W230" s="8"/>
      <c r="X230" s="8"/>
      <c r="Y230" s="8"/>
    </row>
    <row r="231" spans="1:25" ht="15.75" customHeight="1" x14ac:dyDescent="0.2">
      <c r="A231" s="15"/>
      <c r="B231" s="23"/>
      <c r="C231" s="15"/>
      <c r="D231" s="57"/>
      <c r="E231" s="57"/>
      <c r="F231" s="57"/>
      <c r="G231" s="85"/>
      <c r="H231" s="60"/>
      <c r="I231" s="8"/>
      <c r="J231" s="429"/>
      <c r="K231" s="429"/>
      <c r="L231" s="8"/>
      <c r="M231" s="15"/>
      <c r="N231" s="18"/>
      <c r="O231" s="18"/>
      <c r="P231" s="8"/>
      <c r="Q231" s="8"/>
      <c r="R231" s="8"/>
      <c r="S231" s="8"/>
      <c r="T231" s="8"/>
      <c r="U231" s="8"/>
      <c r="V231" s="8"/>
      <c r="W231" s="8"/>
      <c r="X231" s="8"/>
      <c r="Y231" s="8"/>
    </row>
    <row r="232" spans="1:25" ht="15.75" customHeight="1" x14ac:dyDescent="0.2">
      <c r="A232" s="15"/>
      <c r="B232" s="23"/>
      <c r="C232" s="15"/>
      <c r="D232" s="57"/>
      <c r="E232" s="57"/>
      <c r="F232" s="57"/>
      <c r="G232" s="85"/>
      <c r="H232" s="60"/>
      <c r="I232" s="8"/>
      <c r="J232" s="429"/>
      <c r="K232" s="429"/>
      <c r="L232" s="8"/>
      <c r="M232" s="15"/>
      <c r="N232" s="18"/>
      <c r="O232" s="18"/>
      <c r="P232" s="8"/>
      <c r="Q232" s="8"/>
      <c r="R232" s="8"/>
      <c r="S232" s="8"/>
      <c r="T232" s="8"/>
      <c r="U232" s="8"/>
      <c r="V232" s="8"/>
      <c r="W232" s="8"/>
      <c r="X232" s="8"/>
      <c r="Y232" s="8"/>
    </row>
    <row r="233" spans="1:25" ht="15.75" customHeight="1" x14ac:dyDescent="0.2">
      <c r="A233" s="15"/>
      <c r="B233" s="23"/>
      <c r="C233" s="15"/>
      <c r="D233" s="57"/>
      <c r="E233" s="57"/>
      <c r="F233" s="57"/>
      <c r="G233" s="85"/>
      <c r="H233" s="60"/>
      <c r="I233" s="8"/>
      <c r="J233" s="429"/>
      <c r="K233" s="429"/>
      <c r="L233" s="8"/>
      <c r="M233" s="15"/>
      <c r="N233" s="18"/>
      <c r="O233" s="18"/>
      <c r="P233" s="8"/>
      <c r="Q233" s="8"/>
      <c r="R233" s="8"/>
      <c r="S233" s="8"/>
      <c r="T233" s="8"/>
      <c r="U233" s="8"/>
      <c r="V233" s="8"/>
      <c r="W233" s="8"/>
      <c r="X233" s="8"/>
      <c r="Y233" s="8"/>
    </row>
    <row r="234" spans="1:25" ht="15.75" customHeight="1" x14ac:dyDescent="0.2">
      <c r="A234" s="15"/>
      <c r="B234" s="23"/>
      <c r="C234" s="15"/>
      <c r="D234" s="57"/>
      <c r="E234" s="57"/>
      <c r="F234" s="57"/>
      <c r="G234" s="85"/>
      <c r="H234" s="60"/>
      <c r="I234" s="8"/>
      <c r="J234" s="429"/>
      <c r="K234" s="429"/>
      <c r="L234" s="8"/>
      <c r="M234" s="15"/>
      <c r="N234" s="18"/>
      <c r="O234" s="18"/>
      <c r="P234" s="8"/>
      <c r="Q234" s="8"/>
      <c r="R234" s="8"/>
      <c r="S234" s="8"/>
      <c r="T234" s="8"/>
      <c r="U234" s="8"/>
      <c r="V234" s="8"/>
      <c r="W234" s="8"/>
      <c r="X234" s="8"/>
      <c r="Y234" s="8"/>
    </row>
    <row r="235" spans="1:25" ht="15.75" customHeight="1" x14ac:dyDescent="0.2">
      <c r="A235" s="15"/>
      <c r="B235" s="23"/>
      <c r="C235" s="15"/>
      <c r="D235" s="57"/>
      <c r="E235" s="57"/>
      <c r="F235" s="57"/>
      <c r="G235" s="85"/>
      <c r="H235" s="60"/>
      <c r="I235" s="8"/>
      <c r="J235" s="429"/>
      <c r="K235" s="429"/>
      <c r="L235" s="8"/>
      <c r="M235" s="15"/>
      <c r="N235" s="18"/>
      <c r="O235" s="18"/>
      <c r="P235" s="8"/>
      <c r="Q235" s="8"/>
      <c r="R235" s="8"/>
      <c r="S235" s="8"/>
      <c r="T235" s="8"/>
      <c r="U235" s="8"/>
      <c r="V235" s="8"/>
      <c r="W235" s="8"/>
      <c r="X235" s="8"/>
      <c r="Y235" s="8"/>
    </row>
    <row r="236" spans="1:25" ht="15.75" customHeight="1" x14ac:dyDescent="0.2">
      <c r="A236" s="15"/>
      <c r="B236" s="23"/>
      <c r="C236" s="15"/>
      <c r="D236" s="57"/>
      <c r="E236" s="57"/>
      <c r="F236" s="57"/>
      <c r="G236" s="85"/>
      <c r="H236" s="60"/>
      <c r="I236" s="8"/>
      <c r="J236" s="429"/>
      <c r="K236" s="429"/>
      <c r="L236" s="8"/>
      <c r="M236" s="15"/>
      <c r="N236" s="18"/>
      <c r="O236" s="18"/>
      <c r="P236" s="8"/>
      <c r="Q236" s="8"/>
      <c r="R236" s="8"/>
      <c r="S236" s="8"/>
      <c r="T236" s="8"/>
      <c r="U236" s="8"/>
      <c r="V236" s="8"/>
      <c r="W236" s="8"/>
      <c r="X236" s="8"/>
      <c r="Y236" s="8"/>
    </row>
    <row r="237" spans="1:25" ht="15.75" customHeight="1" x14ac:dyDescent="0.2">
      <c r="A237" s="15"/>
      <c r="B237" s="23"/>
      <c r="C237" s="15"/>
      <c r="D237" s="57"/>
      <c r="E237" s="57"/>
      <c r="F237" s="57"/>
      <c r="G237" s="85"/>
      <c r="H237" s="60"/>
      <c r="I237" s="8"/>
      <c r="J237" s="429"/>
      <c r="K237" s="429"/>
      <c r="L237" s="8"/>
      <c r="M237" s="15"/>
      <c r="N237" s="18"/>
      <c r="O237" s="18"/>
      <c r="P237" s="8"/>
      <c r="Q237" s="8"/>
      <c r="R237" s="8"/>
      <c r="S237" s="8"/>
      <c r="T237" s="8"/>
      <c r="U237" s="8"/>
      <c r="V237" s="8"/>
      <c r="W237" s="8"/>
      <c r="X237" s="8"/>
      <c r="Y237" s="8"/>
    </row>
    <row r="238" spans="1:25" ht="15.75" customHeight="1" x14ac:dyDescent="0.2">
      <c r="A238" s="15"/>
      <c r="B238" s="23"/>
      <c r="C238" s="15"/>
      <c r="D238" s="57"/>
      <c r="E238" s="57"/>
      <c r="F238" s="57"/>
      <c r="G238" s="85"/>
      <c r="H238" s="60"/>
      <c r="I238" s="8"/>
      <c r="J238" s="429"/>
      <c r="K238" s="429"/>
      <c r="L238" s="8"/>
      <c r="M238" s="15"/>
      <c r="N238" s="18"/>
      <c r="O238" s="18"/>
      <c r="P238" s="8"/>
      <c r="Q238" s="8"/>
      <c r="R238" s="8"/>
      <c r="S238" s="8"/>
      <c r="T238" s="8"/>
      <c r="U238" s="8"/>
      <c r="V238" s="8"/>
      <c r="W238" s="8"/>
      <c r="X238" s="8"/>
      <c r="Y238" s="8"/>
    </row>
    <row r="239" spans="1:25" ht="15.75" customHeight="1" x14ac:dyDescent="0.2">
      <c r="A239" s="15"/>
      <c r="B239" s="23"/>
      <c r="C239" s="15"/>
      <c r="D239" s="57"/>
      <c r="E239" s="57"/>
      <c r="F239" s="57"/>
      <c r="G239" s="85"/>
      <c r="H239" s="60"/>
      <c r="I239" s="8"/>
      <c r="J239" s="429"/>
      <c r="K239" s="429"/>
      <c r="L239" s="8"/>
      <c r="M239" s="15"/>
      <c r="N239" s="18"/>
      <c r="O239" s="18"/>
      <c r="P239" s="8"/>
      <c r="Q239" s="8"/>
      <c r="R239" s="8"/>
      <c r="S239" s="8"/>
      <c r="T239" s="8"/>
      <c r="U239" s="8"/>
      <c r="V239" s="8"/>
      <c r="W239" s="8"/>
      <c r="X239" s="8"/>
      <c r="Y239" s="8"/>
    </row>
    <row r="240" spans="1:25" ht="15.75" customHeight="1" x14ac:dyDescent="0.2">
      <c r="A240" s="15"/>
      <c r="B240" s="23"/>
      <c r="C240" s="15"/>
      <c r="D240" s="57"/>
      <c r="E240" s="57"/>
      <c r="F240" s="57"/>
      <c r="G240" s="85"/>
      <c r="H240" s="60"/>
      <c r="I240" s="8"/>
      <c r="J240" s="429"/>
      <c r="K240" s="429"/>
      <c r="L240" s="8"/>
      <c r="M240" s="15"/>
      <c r="N240" s="18"/>
      <c r="O240" s="18"/>
      <c r="P240" s="8"/>
      <c r="Q240" s="8"/>
      <c r="R240" s="8"/>
      <c r="S240" s="8"/>
      <c r="T240" s="8"/>
      <c r="U240" s="8"/>
      <c r="V240" s="8"/>
      <c r="W240" s="8"/>
      <c r="X240" s="8"/>
      <c r="Y240" s="8"/>
    </row>
    <row r="241" spans="1:25" ht="15.75" customHeight="1" x14ac:dyDescent="0.2">
      <c r="A241" s="15"/>
      <c r="B241" s="23"/>
      <c r="C241" s="15"/>
      <c r="D241" s="57"/>
      <c r="E241" s="57"/>
      <c r="F241" s="57"/>
      <c r="G241" s="85"/>
      <c r="H241" s="60"/>
      <c r="I241" s="8"/>
      <c r="J241" s="429"/>
      <c r="K241" s="429"/>
      <c r="L241" s="8"/>
      <c r="M241" s="15"/>
      <c r="N241" s="18"/>
      <c r="O241" s="18"/>
      <c r="P241" s="8"/>
      <c r="Q241" s="8"/>
      <c r="R241" s="8"/>
      <c r="S241" s="8"/>
      <c r="T241" s="8"/>
      <c r="U241" s="8"/>
      <c r="V241" s="8"/>
      <c r="W241" s="8"/>
      <c r="X241" s="8"/>
      <c r="Y241" s="8"/>
    </row>
    <row r="242" spans="1:25" ht="15.75" customHeight="1" x14ac:dyDescent="0.2">
      <c r="A242" s="15"/>
      <c r="B242" s="23"/>
      <c r="C242" s="15"/>
      <c r="D242" s="57"/>
      <c r="E242" s="57"/>
      <c r="F242" s="57"/>
      <c r="G242" s="85"/>
      <c r="H242" s="60"/>
      <c r="I242" s="8"/>
      <c r="J242" s="429"/>
      <c r="K242" s="429"/>
      <c r="L242" s="8"/>
      <c r="M242" s="15"/>
      <c r="N242" s="18"/>
      <c r="O242" s="18"/>
      <c r="P242" s="8"/>
      <c r="Q242" s="8"/>
      <c r="R242" s="8"/>
      <c r="S242" s="8"/>
      <c r="T242" s="8"/>
      <c r="U242" s="8"/>
      <c r="V242" s="8"/>
      <c r="W242" s="8"/>
      <c r="X242" s="8"/>
      <c r="Y242" s="8"/>
    </row>
    <row r="243" spans="1:25" ht="15.75" customHeight="1" x14ac:dyDescent="0.2">
      <c r="A243" s="15"/>
      <c r="B243" s="23"/>
      <c r="C243" s="15"/>
      <c r="D243" s="57"/>
      <c r="E243" s="57"/>
      <c r="F243" s="57"/>
      <c r="G243" s="85"/>
      <c r="H243" s="60"/>
      <c r="I243" s="8"/>
      <c r="J243" s="429"/>
      <c r="K243" s="429"/>
      <c r="L243" s="8"/>
      <c r="M243" s="15"/>
      <c r="N243" s="18"/>
      <c r="O243" s="18"/>
      <c r="P243" s="8"/>
      <c r="Q243" s="8"/>
      <c r="R243" s="8"/>
      <c r="S243" s="8"/>
      <c r="T243" s="8"/>
      <c r="U243" s="8"/>
      <c r="V243" s="8"/>
      <c r="W243" s="8"/>
      <c r="X243" s="8"/>
      <c r="Y243" s="8"/>
    </row>
    <row r="244" spans="1:25" ht="15.75" customHeight="1" x14ac:dyDescent="0.2">
      <c r="A244" s="15"/>
      <c r="B244" s="23"/>
      <c r="C244" s="15"/>
      <c r="D244" s="57"/>
      <c r="E244" s="57"/>
      <c r="F244" s="57"/>
      <c r="G244" s="85"/>
      <c r="H244" s="60"/>
      <c r="I244" s="8"/>
      <c r="J244" s="429"/>
      <c r="K244" s="429"/>
      <c r="L244" s="8"/>
      <c r="M244" s="15"/>
      <c r="N244" s="18"/>
      <c r="O244" s="18"/>
      <c r="P244" s="8"/>
      <c r="Q244" s="8"/>
      <c r="R244" s="8"/>
      <c r="S244" s="8"/>
      <c r="T244" s="8"/>
      <c r="U244" s="8"/>
      <c r="V244" s="8"/>
      <c r="W244" s="8"/>
      <c r="X244" s="8"/>
      <c r="Y244" s="8"/>
    </row>
    <row r="245" spans="1:25" ht="15.75" customHeight="1" x14ac:dyDescent="0.2">
      <c r="A245" s="15"/>
      <c r="B245" s="23"/>
      <c r="C245" s="15"/>
      <c r="D245" s="57"/>
      <c r="E245" s="57"/>
      <c r="F245" s="57"/>
      <c r="G245" s="85"/>
      <c r="H245" s="60"/>
      <c r="I245" s="8"/>
      <c r="J245" s="429"/>
      <c r="K245" s="429"/>
      <c r="L245" s="8"/>
      <c r="M245" s="15"/>
      <c r="N245" s="18"/>
      <c r="O245" s="18"/>
      <c r="P245" s="8"/>
      <c r="Q245" s="8"/>
      <c r="R245" s="8"/>
      <c r="S245" s="8"/>
      <c r="T245" s="8"/>
      <c r="U245" s="8"/>
      <c r="V245" s="8"/>
      <c r="W245" s="8"/>
      <c r="X245" s="8"/>
      <c r="Y245" s="8"/>
    </row>
    <row r="246" spans="1:25" ht="15.75" customHeight="1" x14ac:dyDescent="0.2">
      <c r="A246" s="15"/>
      <c r="B246" s="23"/>
      <c r="C246" s="15"/>
      <c r="D246" s="57"/>
      <c r="E246" s="57"/>
      <c r="F246" s="57"/>
      <c r="G246" s="85"/>
      <c r="H246" s="60"/>
      <c r="I246" s="8"/>
      <c r="J246" s="429"/>
      <c r="K246" s="429"/>
      <c r="L246" s="8"/>
      <c r="M246" s="15"/>
      <c r="N246" s="18"/>
      <c r="O246" s="18"/>
      <c r="P246" s="8"/>
      <c r="Q246" s="8"/>
      <c r="R246" s="8"/>
      <c r="S246" s="8"/>
      <c r="T246" s="8"/>
      <c r="U246" s="8"/>
      <c r="V246" s="8"/>
      <c r="W246" s="8"/>
      <c r="X246" s="8"/>
      <c r="Y246" s="8"/>
    </row>
    <row r="247" spans="1:25" ht="15.75" customHeight="1" x14ac:dyDescent="0.2">
      <c r="A247" s="15"/>
      <c r="B247" s="23"/>
      <c r="C247" s="15"/>
      <c r="D247" s="57"/>
      <c r="E247" s="57"/>
      <c r="F247" s="57"/>
      <c r="G247" s="85"/>
      <c r="H247" s="60"/>
      <c r="I247" s="8"/>
      <c r="J247" s="429"/>
      <c r="K247" s="429"/>
      <c r="L247" s="8"/>
      <c r="M247" s="15"/>
      <c r="N247" s="18"/>
      <c r="O247" s="18"/>
      <c r="P247" s="8"/>
      <c r="Q247" s="8"/>
      <c r="R247" s="8"/>
      <c r="S247" s="8"/>
      <c r="T247" s="8"/>
      <c r="U247" s="8"/>
      <c r="V247" s="8"/>
      <c r="W247" s="8"/>
      <c r="X247" s="8"/>
      <c r="Y247" s="8"/>
    </row>
    <row r="248" spans="1:25" ht="15.75" customHeight="1" x14ac:dyDescent="0.2">
      <c r="A248" s="15"/>
      <c r="B248" s="23"/>
      <c r="C248" s="15"/>
      <c r="D248" s="57"/>
      <c r="E248" s="57"/>
      <c r="F248" s="57"/>
      <c r="G248" s="85"/>
      <c r="H248" s="60"/>
      <c r="I248" s="8"/>
      <c r="J248" s="429"/>
      <c r="K248" s="429"/>
      <c r="L248" s="8"/>
      <c r="M248" s="15"/>
      <c r="N248" s="18"/>
      <c r="O248" s="18"/>
      <c r="P248" s="8"/>
      <c r="Q248" s="8"/>
      <c r="R248" s="8"/>
      <c r="S248" s="8"/>
      <c r="T248" s="8"/>
      <c r="U248" s="8"/>
      <c r="V248" s="8"/>
      <c r="W248" s="8"/>
      <c r="X248" s="8"/>
      <c r="Y248" s="8"/>
    </row>
    <row r="249" spans="1:25" ht="15.75" customHeight="1" x14ac:dyDescent="0.2">
      <c r="A249" s="15"/>
      <c r="B249" s="23"/>
      <c r="C249" s="15"/>
      <c r="D249" s="57"/>
      <c r="E249" s="57"/>
      <c r="F249" s="57"/>
      <c r="G249" s="85"/>
      <c r="H249" s="60"/>
      <c r="I249" s="8"/>
      <c r="J249" s="429"/>
      <c r="K249" s="429"/>
      <c r="L249" s="8"/>
      <c r="M249" s="15"/>
      <c r="N249" s="18"/>
      <c r="O249" s="18"/>
      <c r="P249" s="8"/>
      <c r="Q249" s="8"/>
      <c r="R249" s="8"/>
      <c r="S249" s="8"/>
      <c r="T249" s="8"/>
      <c r="U249" s="8"/>
      <c r="V249" s="8"/>
      <c r="W249" s="8"/>
      <c r="X249" s="8"/>
      <c r="Y249" s="8"/>
    </row>
    <row r="250" spans="1:25" ht="15.75" customHeight="1" x14ac:dyDescent="0.2">
      <c r="A250" s="15"/>
      <c r="B250" s="23"/>
      <c r="C250" s="15"/>
      <c r="D250" s="57"/>
      <c r="E250" s="57"/>
      <c r="F250" s="57"/>
      <c r="G250" s="85"/>
      <c r="H250" s="60"/>
      <c r="I250" s="8"/>
      <c r="J250" s="429"/>
      <c r="K250" s="429"/>
      <c r="L250" s="8"/>
      <c r="M250" s="15"/>
      <c r="N250" s="18"/>
      <c r="O250" s="18"/>
      <c r="P250" s="8"/>
      <c r="Q250" s="8"/>
      <c r="R250" s="8"/>
      <c r="S250" s="8"/>
      <c r="T250" s="8"/>
      <c r="U250" s="8"/>
      <c r="V250" s="8"/>
      <c r="W250" s="8"/>
      <c r="X250" s="8"/>
      <c r="Y250" s="8"/>
    </row>
    <row r="251" spans="1:25" ht="15.75" customHeight="1" x14ac:dyDescent="0.2">
      <c r="A251" s="15"/>
      <c r="B251" s="23"/>
      <c r="C251" s="15"/>
      <c r="D251" s="57"/>
      <c r="E251" s="57"/>
      <c r="F251" s="57"/>
      <c r="G251" s="85"/>
      <c r="H251" s="60"/>
      <c r="I251" s="8"/>
      <c r="J251" s="429"/>
      <c r="K251" s="429"/>
      <c r="L251" s="8"/>
      <c r="M251" s="15"/>
      <c r="N251" s="18"/>
      <c r="O251" s="18"/>
      <c r="P251" s="8"/>
      <c r="Q251" s="8"/>
      <c r="R251" s="8"/>
      <c r="S251" s="8"/>
      <c r="T251" s="8"/>
      <c r="U251" s="8"/>
      <c r="V251" s="8"/>
      <c r="W251" s="8"/>
      <c r="X251" s="8"/>
      <c r="Y251" s="8"/>
    </row>
    <row r="252" spans="1:25" ht="15.75" customHeight="1" x14ac:dyDescent="0.2">
      <c r="A252" s="15"/>
      <c r="B252" s="23"/>
      <c r="C252" s="15"/>
      <c r="D252" s="57"/>
      <c r="E252" s="57"/>
      <c r="F252" s="57"/>
      <c r="G252" s="85"/>
      <c r="H252" s="60"/>
      <c r="I252" s="8"/>
      <c r="J252" s="429"/>
      <c r="K252" s="429"/>
      <c r="L252" s="8"/>
      <c r="M252" s="15"/>
      <c r="N252" s="18"/>
      <c r="O252" s="18"/>
      <c r="P252" s="8"/>
      <c r="Q252" s="8"/>
      <c r="R252" s="8"/>
      <c r="S252" s="8"/>
      <c r="T252" s="8"/>
      <c r="U252" s="8"/>
      <c r="V252" s="8"/>
      <c r="W252" s="8"/>
      <c r="X252" s="8"/>
      <c r="Y252" s="8"/>
    </row>
    <row r="253" spans="1:25" ht="15.75" customHeight="1" x14ac:dyDescent="0.2">
      <c r="A253" s="15"/>
      <c r="B253" s="23"/>
      <c r="C253" s="15"/>
      <c r="D253" s="57"/>
      <c r="E253" s="57"/>
      <c r="F253" s="57"/>
      <c r="G253" s="85"/>
      <c r="H253" s="60"/>
      <c r="I253" s="8"/>
      <c r="J253" s="429"/>
      <c r="K253" s="429"/>
      <c r="L253" s="8"/>
      <c r="M253" s="15"/>
      <c r="N253" s="18"/>
      <c r="O253" s="18"/>
      <c r="P253" s="8"/>
      <c r="Q253" s="8"/>
      <c r="R253" s="8"/>
      <c r="S253" s="8"/>
      <c r="T253" s="8"/>
      <c r="U253" s="8"/>
      <c r="V253" s="8"/>
      <c r="W253" s="8"/>
      <c r="X253" s="8"/>
      <c r="Y253" s="8"/>
    </row>
    <row r="254" spans="1:25" ht="15.75" customHeight="1" x14ac:dyDescent="0.2">
      <c r="A254" s="15"/>
      <c r="B254" s="23"/>
      <c r="C254" s="15"/>
      <c r="D254" s="57"/>
      <c r="E254" s="57"/>
      <c r="F254" s="57"/>
      <c r="G254" s="85"/>
      <c r="H254" s="60"/>
      <c r="I254" s="8"/>
      <c r="J254" s="429"/>
      <c r="K254" s="429"/>
      <c r="L254" s="8"/>
      <c r="M254" s="15"/>
      <c r="N254" s="18"/>
      <c r="O254" s="18"/>
      <c r="P254" s="8"/>
      <c r="Q254" s="8"/>
      <c r="R254" s="8"/>
      <c r="S254" s="8"/>
      <c r="T254" s="8"/>
      <c r="U254" s="8"/>
      <c r="V254" s="8"/>
      <c r="W254" s="8"/>
      <c r="X254" s="8"/>
      <c r="Y254" s="8"/>
    </row>
    <row r="255" spans="1:25" ht="15.75" customHeight="1" x14ac:dyDescent="0.2">
      <c r="A255" s="15"/>
      <c r="B255" s="23"/>
      <c r="C255" s="15"/>
      <c r="D255" s="57"/>
      <c r="E255" s="57"/>
      <c r="F255" s="57"/>
      <c r="G255" s="85"/>
      <c r="H255" s="60"/>
      <c r="I255" s="8"/>
      <c r="J255" s="429"/>
      <c r="K255" s="429"/>
      <c r="L255" s="8"/>
      <c r="M255" s="15"/>
      <c r="N255" s="18"/>
      <c r="O255" s="18"/>
      <c r="P255" s="8"/>
      <c r="Q255" s="8"/>
      <c r="R255" s="8"/>
      <c r="S255" s="8"/>
      <c r="T255" s="8"/>
      <c r="U255" s="8"/>
      <c r="V255" s="8"/>
      <c r="W255" s="8"/>
      <c r="X255" s="8"/>
      <c r="Y255" s="8"/>
    </row>
    <row r="256" spans="1:25" ht="15.75" customHeight="1" x14ac:dyDescent="0.2">
      <c r="A256" s="15"/>
      <c r="B256" s="23"/>
      <c r="C256" s="15"/>
      <c r="D256" s="57"/>
      <c r="E256" s="57"/>
      <c r="F256" s="57"/>
      <c r="G256" s="85"/>
      <c r="H256" s="60"/>
      <c r="I256" s="8"/>
      <c r="J256" s="429"/>
      <c r="K256" s="429"/>
      <c r="L256" s="8"/>
      <c r="M256" s="15"/>
      <c r="N256" s="18"/>
      <c r="O256" s="18"/>
      <c r="P256" s="8"/>
      <c r="Q256" s="8"/>
      <c r="R256" s="8"/>
      <c r="S256" s="8"/>
      <c r="T256" s="8"/>
      <c r="U256" s="8"/>
      <c r="V256" s="8"/>
      <c r="W256" s="8"/>
      <c r="X256" s="8"/>
      <c r="Y256" s="8"/>
    </row>
    <row r="257" spans="1:25" ht="15.75" customHeight="1" x14ac:dyDescent="0.2">
      <c r="A257" s="15"/>
      <c r="B257" s="23"/>
      <c r="C257" s="15"/>
      <c r="D257" s="57"/>
      <c r="E257" s="57"/>
      <c r="F257" s="57"/>
      <c r="G257" s="85"/>
      <c r="H257" s="60"/>
      <c r="I257" s="8"/>
      <c r="J257" s="429"/>
      <c r="K257" s="429"/>
      <c r="L257" s="8"/>
      <c r="M257" s="15"/>
      <c r="N257" s="18"/>
      <c r="O257" s="18"/>
      <c r="P257" s="8"/>
      <c r="Q257" s="8"/>
      <c r="R257" s="8"/>
      <c r="S257" s="8"/>
      <c r="T257" s="8"/>
      <c r="U257" s="8"/>
      <c r="V257" s="8"/>
      <c r="W257" s="8"/>
      <c r="X257" s="8"/>
      <c r="Y257" s="8"/>
    </row>
    <row r="258" spans="1:25" ht="15.75" customHeight="1" x14ac:dyDescent="0.2">
      <c r="A258" s="15"/>
      <c r="B258" s="23"/>
      <c r="C258" s="15"/>
      <c r="D258" s="57"/>
      <c r="E258" s="57"/>
      <c r="F258" s="57"/>
      <c r="G258" s="85"/>
      <c r="H258" s="60"/>
      <c r="I258" s="8"/>
      <c r="J258" s="429"/>
      <c r="K258" s="429"/>
      <c r="L258" s="8"/>
      <c r="M258" s="15"/>
      <c r="N258" s="18"/>
      <c r="O258" s="18"/>
      <c r="P258" s="8"/>
      <c r="Q258" s="8"/>
      <c r="R258" s="8"/>
      <c r="S258" s="8"/>
      <c r="T258" s="8"/>
      <c r="U258" s="8"/>
      <c r="V258" s="8"/>
      <c r="W258" s="8"/>
      <c r="X258" s="8"/>
      <c r="Y258" s="8"/>
    </row>
    <row r="259" spans="1:25" ht="15.75" customHeight="1" x14ac:dyDescent="0.2">
      <c r="A259" s="15"/>
      <c r="B259" s="23"/>
      <c r="C259" s="15"/>
      <c r="D259" s="57"/>
      <c r="E259" s="57"/>
      <c r="F259" s="57"/>
      <c r="G259" s="85"/>
      <c r="H259" s="60"/>
      <c r="I259" s="8"/>
      <c r="J259" s="429"/>
      <c r="K259" s="429"/>
      <c r="L259" s="8"/>
      <c r="M259" s="15"/>
      <c r="N259" s="18"/>
      <c r="O259" s="18"/>
      <c r="P259" s="8"/>
      <c r="Q259" s="8"/>
      <c r="R259" s="8"/>
      <c r="S259" s="8"/>
      <c r="T259" s="8"/>
      <c r="U259" s="8"/>
      <c r="V259" s="8"/>
      <c r="W259" s="8"/>
      <c r="X259" s="8"/>
      <c r="Y259" s="8"/>
    </row>
    <row r="260" spans="1:25" ht="15.75" customHeight="1" x14ac:dyDescent="0.2">
      <c r="A260" s="15"/>
      <c r="B260" s="23"/>
      <c r="C260" s="15"/>
      <c r="D260" s="57"/>
      <c r="E260" s="57"/>
      <c r="F260" s="57"/>
      <c r="G260" s="85"/>
      <c r="H260" s="60"/>
      <c r="I260" s="8"/>
      <c r="J260" s="429"/>
      <c r="K260" s="429"/>
      <c r="L260" s="8"/>
      <c r="M260" s="15"/>
      <c r="N260" s="18"/>
      <c r="O260" s="18"/>
      <c r="P260" s="8"/>
      <c r="Q260" s="8"/>
      <c r="R260" s="8"/>
      <c r="S260" s="8"/>
      <c r="T260" s="8"/>
      <c r="U260" s="8"/>
      <c r="V260" s="8"/>
      <c r="W260" s="8"/>
      <c r="X260" s="8"/>
      <c r="Y260" s="8"/>
    </row>
    <row r="261" spans="1:25" ht="15.75" customHeight="1" x14ac:dyDescent="0.2">
      <c r="A261" s="15"/>
      <c r="B261" s="23"/>
      <c r="C261" s="15"/>
      <c r="D261" s="57"/>
      <c r="E261" s="57"/>
      <c r="F261" s="57"/>
      <c r="G261" s="85"/>
      <c r="H261" s="60"/>
      <c r="I261" s="8"/>
      <c r="J261" s="429"/>
      <c r="K261" s="429"/>
      <c r="L261" s="8"/>
      <c r="M261" s="15"/>
      <c r="N261" s="18"/>
      <c r="O261" s="18"/>
      <c r="P261" s="8"/>
      <c r="Q261" s="8"/>
      <c r="R261" s="8"/>
      <c r="S261" s="8"/>
      <c r="T261" s="8"/>
      <c r="U261" s="8"/>
      <c r="V261" s="8"/>
      <c r="W261" s="8"/>
      <c r="X261" s="8"/>
      <c r="Y261" s="8"/>
    </row>
    <row r="262" spans="1:25" ht="15.75" customHeight="1" x14ac:dyDescent="0.2">
      <c r="A262" s="15"/>
      <c r="B262" s="23"/>
      <c r="C262" s="15"/>
      <c r="D262" s="57"/>
      <c r="E262" s="57"/>
      <c r="F262" s="57"/>
      <c r="G262" s="85"/>
      <c r="H262" s="60"/>
      <c r="I262" s="8"/>
      <c r="J262" s="429"/>
      <c r="K262" s="429"/>
      <c r="L262" s="8"/>
      <c r="M262" s="15"/>
      <c r="N262" s="18"/>
      <c r="O262" s="18"/>
      <c r="P262" s="8"/>
      <c r="Q262" s="8"/>
      <c r="R262" s="8"/>
      <c r="S262" s="8"/>
      <c r="T262" s="8"/>
      <c r="U262" s="8"/>
      <c r="V262" s="8"/>
      <c r="W262" s="8"/>
      <c r="X262" s="8"/>
      <c r="Y262" s="8"/>
    </row>
    <row r="263" spans="1:25" ht="15.75" customHeight="1" x14ac:dyDescent="0.2">
      <c r="A263" s="15"/>
      <c r="B263" s="23"/>
      <c r="C263" s="15"/>
      <c r="D263" s="57"/>
      <c r="E263" s="57"/>
      <c r="F263" s="57"/>
      <c r="G263" s="85"/>
      <c r="H263" s="60"/>
      <c r="I263" s="8"/>
      <c r="J263" s="429"/>
      <c r="K263" s="429"/>
      <c r="L263" s="8"/>
      <c r="M263" s="15"/>
      <c r="N263" s="18"/>
      <c r="O263" s="18"/>
      <c r="P263" s="8"/>
      <c r="Q263" s="8"/>
      <c r="R263" s="8"/>
      <c r="S263" s="8"/>
      <c r="T263" s="8"/>
      <c r="U263" s="8"/>
      <c r="V263" s="8"/>
      <c r="W263" s="8"/>
      <c r="X263" s="8"/>
      <c r="Y263" s="8"/>
    </row>
    <row r="264" spans="1:25" ht="15.75" customHeight="1" x14ac:dyDescent="0.2">
      <c r="A264" s="15"/>
      <c r="B264" s="23"/>
      <c r="C264" s="15"/>
      <c r="D264" s="57"/>
      <c r="E264" s="57"/>
      <c r="F264" s="57"/>
      <c r="G264" s="85"/>
      <c r="H264" s="60"/>
      <c r="I264" s="8"/>
      <c r="J264" s="429"/>
      <c r="K264" s="429"/>
      <c r="L264" s="8"/>
      <c r="M264" s="15"/>
      <c r="N264" s="18"/>
      <c r="O264" s="18"/>
      <c r="P264" s="8"/>
      <c r="Q264" s="8"/>
      <c r="R264" s="8"/>
      <c r="S264" s="8"/>
      <c r="T264" s="8"/>
      <c r="U264" s="8"/>
      <c r="V264" s="8"/>
      <c r="W264" s="8"/>
      <c r="X264" s="8"/>
      <c r="Y264" s="8"/>
    </row>
    <row r="265" spans="1:25" ht="15.75" customHeight="1" x14ac:dyDescent="0.2">
      <c r="A265" s="15"/>
      <c r="B265" s="23"/>
      <c r="C265" s="15"/>
      <c r="D265" s="57"/>
      <c r="E265" s="57"/>
      <c r="F265" s="57"/>
      <c r="G265" s="85"/>
      <c r="H265" s="60"/>
      <c r="I265" s="8"/>
      <c r="J265" s="429"/>
      <c r="K265" s="429"/>
      <c r="L265" s="8"/>
      <c r="M265" s="15"/>
      <c r="N265" s="18"/>
      <c r="O265" s="18"/>
      <c r="P265" s="8"/>
      <c r="Q265" s="8"/>
      <c r="R265" s="8"/>
      <c r="S265" s="8"/>
      <c r="T265" s="8"/>
      <c r="U265" s="8"/>
      <c r="V265" s="8"/>
      <c r="W265" s="8"/>
      <c r="X265" s="8"/>
      <c r="Y265" s="8"/>
    </row>
    <row r="266" spans="1:25" ht="15.75" customHeight="1" x14ac:dyDescent="0.2">
      <c r="A266" s="15"/>
      <c r="B266" s="23"/>
      <c r="C266" s="15"/>
      <c r="D266" s="57"/>
      <c r="E266" s="57"/>
      <c r="F266" s="57"/>
      <c r="G266" s="85"/>
      <c r="H266" s="60"/>
      <c r="I266" s="8"/>
      <c r="J266" s="429"/>
      <c r="K266" s="429"/>
      <c r="L266" s="8"/>
      <c r="M266" s="15"/>
      <c r="N266" s="18"/>
      <c r="O266" s="18"/>
      <c r="P266" s="8"/>
      <c r="Q266" s="8"/>
      <c r="R266" s="8"/>
      <c r="S266" s="8"/>
      <c r="T266" s="8"/>
      <c r="U266" s="8"/>
      <c r="V266" s="8"/>
      <c r="W266" s="8"/>
      <c r="X266" s="8"/>
      <c r="Y266" s="8"/>
    </row>
    <row r="267" spans="1:25" ht="15.75" customHeight="1" x14ac:dyDescent="0.2">
      <c r="A267" s="15"/>
      <c r="B267" s="23"/>
      <c r="C267" s="15"/>
      <c r="D267" s="57"/>
      <c r="E267" s="57"/>
      <c r="F267" s="57"/>
      <c r="G267" s="85"/>
      <c r="H267" s="60"/>
      <c r="I267" s="8"/>
      <c r="J267" s="429"/>
      <c r="K267" s="429"/>
      <c r="L267" s="8"/>
      <c r="M267" s="15"/>
      <c r="N267" s="18"/>
      <c r="O267" s="18"/>
      <c r="P267" s="8"/>
      <c r="Q267" s="8"/>
      <c r="R267" s="8"/>
      <c r="S267" s="8"/>
      <c r="T267" s="8"/>
      <c r="U267" s="8"/>
      <c r="V267" s="8"/>
      <c r="W267" s="8"/>
      <c r="X267" s="8"/>
      <c r="Y267" s="8"/>
    </row>
    <row r="268" spans="1:25" ht="15.75" customHeight="1" x14ac:dyDescent="0.2">
      <c r="A268" s="15"/>
      <c r="B268" s="23"/>
      <c r="C268" s="15"/>
      <c r="D268" s="57"/>
      <c r="E268" s="57"/>
      <c r="F268" s="57"/>
      <c r="G268" s="85"/>
      <c r="H268" s="60"/>
      <c r="I268" s="8"/>
      <c r="J268" s="429"/>
      <c r="K268" s="429"/>
      <c r="L268" s="8"/>
      <c r="M268" s="15"/>
      <c r="N268" s="18"/>
      <c r="O268" s="18"/>
      <c r="P268" s="8"/>
      <c r="Q268" s="8"/>
      <c r="R268" s="8"/>
      <c r="S268" s="8"/>
      <c r="T268" s="8"/>
      <c r="U268" s="8"/>
      <c r="V268" s="8"/>
      <c r="W268" s="8"/>
      <c r="X268" s="8"/>
      <c r="Y268" s="8"/>
    </row>
    <row r="269" spans="1:25" ht="15.75" customHeight="1" x14ac:dyDescent="0.2">
      <c r="A269" s="15"/>
      <c r="B269" s="23"/>
      <c r="C269" s="15"/>
      <c r="D269" s="57"/>
      <c r="E269" s="57"/>
      <c r="F269" s="57"/>
      <c r="G269" s="85"/>
      <c r="H269" s="60"/>
      <c r="I269" s="8"/>
      <c r="J269" s="429"/>
      <c r="K269" s="429"/>
      <c r="L269" s="8"/>
      <c r="M269" s="15"/>
      <c r="N269" s="18"/>
      <c r="O269" s="18"/>
      <c r="P269" s="8"/>
      <c r="Q269" s="8"/>
      <c r="R269" s="8"/>
      <c r="S269" s="8"/>
      <c r="T269" s="8"/>
      <c r="U269" s="8"/>
      <c r="V269" s="8"/>
      <c r="W269" s="8"/>
      <c r="X269" s="8"/>
      <c r="Y269" s="8"/>
    </row>
    <row r="270" spans="1:25" ht="15.75" customHeight="1" x14ac:dyDescent="0.2">
      <c r="A270" s="15"/>
      <c r="B270" s="23"/>
      <c r="C270" s="15"/>
      <c r="D270" s="57"/>
      <c r="E270" s="57"/>
      <c r="F270" s="57"/>
      <c r="G270" s="85"/>
      <c r="H270" s="60"/>
      <c r="I270" s="8"/>
      <c r="J270" s="429"/>
      <c r="K270" s="429"/>
      <c r="L270" s="8"/>
      <c r="M270" s="15"/>
      <c r="N270" s="18"/>
      <c r="O270" s="18"/>
      <c r="P270" s="8"/>
      <c r="Q270" s="8"/>
      <c r="R270" s="8"/>
      <c r="S270" s="8"/>
      <c r="T270" s="8"/>
      <c r="U270" s="8"/>
      <c r="V270" s="8"/>
      <c r="W270" s="8"/>
      <c r="X270" s="8"/>
      <c r="Y270" s="8"/>
    </row>
    <row r="271" spans="1:25" ht="15.75" customHeight="1" x14ac:dyDescent="0.2">
      <c r="A271" s="15"/>
      <c r="B271" s="23"/>
      <c r="C271" s="15"/>
      <c r="D271" s="57"/>
      <c r="E271" s="57"/>
      <c r="F271" s="57"/>
      <c r="G271" s="85"/>
      <c r="H271" s="60"/>
      <c r="I271" s="8"/>
      <c r="J271" s="429"/>
      <c r="K271" s="429"/>
      <c r="L271" s="8"/>
      <c r="M271" s="15"/>
      <c r="N271" s="18"/>
      <c r="O271" s="18"/>
      <c r="P271" s="8"/>
      <c r="Q271" s="8"/>
      <c r="R271" s="8"/>
      <c r="S271" s="8"/>
      <c r="T271" s="8"/>
      <c r="U271" s="8"/>
      <c r="V271" s="8"/>
      <c r="W271" s="8"/>
      <c r="X271" s="8"/>
      <c r="Y271" s="8"/>
    </row>
    <row r="272" spans="1:25" ht="15.75" customHeight="1" x14ac:dyDescent="0.2">
      <c r="A272" s="15"/>
      <c r="B272" s="23"/>
      <c r="C272" s="15"/>
      <c r="D272" s="57"/>
      <c r="E272" s="57"/>
      <c r="F272" s="57"/>
      <c r="G272" s="85"/>
      <c r="H272" s="60"/>
      <c r="I272" s="8"/>
      <c r="J272" s="429"/>
      <c r="K272" s="429"/>
      <c r="L272" s="8"/>
      <c r="M272" s="15"/>
      <c r="N272" s="18"/>
      <c r="O272" s="18"/>
      <c r="P272" s="8"/>
      <c r="Q272" s="8"/>
      <c r="R272" s="8"/>
      <c r="S272" s="8"/>
      <c r="T272" s="8"/>
      <c r="U272" s="8"/>
      <c r="V272" s="8"/>
      <c r="W272" s="8"/>
      <c r="X272" s="8"/>
      <c r="Y272" s="8"/>
    </row>
    <row r="273" spans="1:25" ht="15.75" customHeight="1" x14ac:dyDescent="0.2">
      <c r="A273" s="15"/>
      <c r="B273" s="23"/>
      <c r="C273" s="15"/>
      <c r="D273" s="57"/>
      <c r="E273" s="57"/>
      <c r="F273" s="57"/>
      <c r="G273" s="85"/>
      <c r="H273" s="60"/>
      <c r="I273" s="8"/>
      <c r="J273" s="429"/>
      <c r="K273" s="429"/>
      <c r="L273" s="8"/>
      <c r="M273" s="15"/>
      <c r="N273" s="18"/>
      <c r="O273" s="18"/>
      <c r="P273" s="8"/>
      <c r="Q273" s="8"/>
      <c r="R273" s="8"/>
      <c r="S273" s="8"/>
      <c r="T273" s="8"/>
      <c r="U273" s="8"/>
      <c r="V273" s="8"/>
      <c r="W273" s="8"/>
      <c r="X273" s="8"/>
      <c r="Y273" s="8"/>
    </row>
    <row r="274" spans="1:25" ht="15.75" customHeight="1" x14ac:dyDescent="0.2">
      <c r="A274" s="15"/>
      <c r="B274" s="23"/>
      <c r="C274" s="15"/>
      <c r="D274" s="57"/>
      <c r="E274" s="57"/>
      <c r="F274" s="57"/>
      <c r="G274" s="85"/>
      <c r="H274" s="60"/>
      <c r="I274" s="8"/>
      <c r="J274" s="429"/>
      <c r="K274" s="429"/>
      <c r="L274" s="8"/>
      <c r="M274" s="15"/>
      <c r="N274" s="18"/>
      <c r="O274" s="18"/>
      <c r="P274" s="8"/>
      <c r="Q274" s="8"/>
      <c r="R274" s="8"/>
      <c r="S274" s="8"/>
      <c r="T274" s="8"/>
      <c r="U274" s="8"/>
      <c r="V274" s="8"/>
      <c r="W274" s="8"/>
      <c r="X274" s="8"/>
      <c r="Y274" s="8"/>
    </row>
    <row r="275" spans="1:25" ht="15.75" customHeight="1" x14ac:dyDescent="0.2">
      <c r="A275" s="15"/>
      <c r="B275" s="23"/>
      <c r="C275" s="15"/>
      <c r="D275" s="57"/>
      <c r="E275" s="57"/>
      <c r="F275" s="57"/>
      <c r="G275" s="85"/>
      <c r="H275" s="60"/>
      <c r="I275" s="8"/>
      <c r="J275" s="429"/>
      <c r="K275" s="429"/>
      <c r="L275" s="8"/>
      <c r="M275" s="15"/>
      <c r="N275" s="18"/>
      <c r="O275" s="18"/>
      <c r="P275" s="8"/>
      <c r="Q275" s="8"/>
      <c r="R275" s="8"/>
      <c r="S275" s="8"/>
      <c r="T275" s="8"/>
      <c r="U275" s="8"/>
      <c r="V275" s="8"/>
      <c r="W275" s="8"/>
      <c r="X275" s="8"/>
      <c r="Y275" s="8"/>
    </row>
    <row r="276" spans="1:25" ht="15.75" customHeight="1" x14ac:dyDescent="0.2">
      <c r="A276" s="15"/>
      <c r="B276" s="23"/>
      <c r="C276" s="15"/>
      <c r="D276" s="57"/>
      <c r="E276" s="57"/>
      <c r="F276" s="57"/>
      <c r="G276" s="85"/>
      <c r="H276" s="60"/>
      <c r="I276" s="8"/>
      <c r="J276" s="429"/>
      <c r="K276" s="429"/>
      <c r="L276" s="8"/>
      <c r="M276" s="15"/>
      <c r="N276" s="18"/>
      <c r="O276" s="18"/>
      <c r="P276" s="8"/>
      <c r="Q276" s="8"/>
      <c r="R276" s="8"/>
      <c r="S276" s="8"/>
      <c r="T276" s="8"/>
      <c r="U276" s="8"/>
      <c r="V276" s="8"/>
      <c r="W276" s="8"/>
      <c r="X276" s="8"/>
      <c r="Y276" s="8"/>
    </row>
    <row r="277" spans="1:25" ht="15.75" customHeight="1" x14ac:dyDescent="0.2">
      <c r="A277" s="15"/>
      <c r="B277" s="23"/>
      <c r="C277" s="15"/>
      <c r="D277" s="57"/>
      <c r="E277" s="57"/>
      <c r="F277" s="57"/>
      <c r="G277" s="85"/>
      <c r="H277" s="60"/>
      <c r="I277" s="8"/>
      <c r="J277" s="429"/>
      <c r="K277" s="429"/>
      <c r="L277" s="8"/>
      <c r="M277" s="15"/>
      <c r="N277" s="18"/>
      <c r="O277" s="18"/>
      <c r="P277" s="8"/>
      <c r="Q277" s="8"/>
      <c r="R277" s="8"/>
      <c r="S277" s="8"/>
      <c r="T277" s="8"/>
      <c r="U277" s="8"/>
      <c r="V277" s="8"/>
      <c r="W277" s="8"/>
      <c r="X277" s="8"/>
      <c r="Y277" s="8"/>
    </row>
    <row r="278" spans="1:25" ht="15.75" customHeight="1" x14ac:dyDescent="0.2">
      <c r="A278" s="15"/>
      <c r="B278" s="23"/>
      <c r="C278" s="15"/>
      <c r="D278" s="57"/>
      <c r="E278" s="57"/>
      <c r="F278" s="57"/>
      <c r="G278" s="85"/>
      <c r="H278" s="60"/>
      <c r="I278" s="8"/>
      <c r="J278" s="429"/>
      <c r="K278" s="429"/>
      <c r="L278" s="8"/>
      <c r="M278" s="15"/>
      <c r="N278" s="18"/>
      <c r="O278" s="18"/>
      <c r="P278" s="8"/>
      <c r="Q278" s="8"/>
      <c r="R278" s="8"/>
      <c r="S278" s="8"/>
      <c r="T278" s="8"/>
      <c r="U278" s="8"/>
      <c r="V278" s="8"/>
      <c r="W278" s="8"/>
      <c r="X278" s="8"/>
      <c r="Y278" s="8"/>
    </row>
    <row r="279" spans="1:25" ht="15.75" customHeight="1" x14ac:dyDescent="0.2">
      <c r="A279" s="15"/>
      <c r="B279" s="23"/>
      <c r="C279" s="15"/>
      <c r="D279" s="57"/>
      <c r="E279" s="57"/>
      <c r="F279" s="57"/>
      <c r="G279" s="85"/>
      <c r="H279" s="60"/>
      <c r="I279" s="8"/>
      <c r="J279" s="429"/>
      <c r="K279" s="429"/>
      <c r="L279" s="8"/>
      <c r="M279" s="15"/>
      <c r="N279" s="18"/>
      <c r="O279" s="18"/>
      <c r="P279" s="8"/>
      <c r="Q279" s="8"/>
      <c r="R279" s="8"/>
      <c r="S279" s="8"/>
      <c r="T279" s="8"/>
      <c r="U279" s="8"/>
      <c r="V279" s="8"/>
      <c r="W279" s="8"/>
      <c r="X279" s="8"/>
      <c r="Y279" s="8"/>
    </row>
    <row r="280" spans="1:25" ht="15.75" customHeight="1" x14ac:dyDescent="0.2">
      <c r="A280" s="15"/>
      <c r="B280" s="23"/>
      <c r="C280" s="15"/>
      <c r="D280" s="57"/>
      <c r="E280" s="57"/>
      <c r="F280" s="57"/>
      <c r="G280" s="85"/>
      <c r="H280" s="60"/>
      <c r="I280" s="8"/>
      <c r="J280" s="429"/>
      <c r="K280" s="429"/>
      <c r="L280" s="8"/>
      <c r="M280" s="15"/>
      <c r="N280" s="18"/>
      <c r="O280" s="18"/>
      <c r="P280" s="8"/>
      <c r="Q280" s="8"/>
      <c r="R280" s="8"/>
      <c r="S280" s="8"/>
      <c r="T280" s="8"/>
      <c r="U280" s="8"/>
      <c r="V280" s="8"/>
      <c r="W280" s="8"/>
      <c r="X280" s="8"/>
      <c r="Y280" s="8"/>
    </row>
    <row r="281" spans="1:25" ht="15.75" customHeight="1" x14ac:dyDescent="0.2">
      <c r="A281" s="15"/>
      <c r="B281" s="23"/>
      <c r="C281" s="15"/>
      <c r="D281" s="57"/>
      <c r="E281" s="57"/>
      <c r="F281" s="57"/>
      <c r="G281" s="85"/>
      <c r="H281" s="60"/>
      <c r="I281" s="8"/>
      <c r="J281" s="429"/>
      <c r="K281" s="429"/>
      <c r="L281" s="8"/>
      <c r="M281" s="15"/>
      <c r="N281" s="18"/>
      <c r="O281" s="18"/>
      <c r="P281" s="8"/>
      <c r="Q281" s="8"/>
      <c r="R281" s="8"/>
      <c r="S281" s="8"/>
      <c r="T281" s="8"/>
      <c r="U281" s="8"/>
      <c r="V281" s="8"/>
      <c r="W281" s="8"/>
      <c r="X281" s="8"/>
      <c r="Y281" s="8"/>
    </row>
    <row r="282" spans="1:25" ht="15.75" customHeight="1" x14ac:dyDescent="0.2">
      <c r="A282" s="15"/>
      <c r="B282" s="23"/>
      <c r="C282" s="15"/>
      <c r="D282" s="57"/>
      <c r="E282" s="57"/>
      <c r="F282" s="57"/>
      <c r="G282" s="85"/>
      <c r="H282" s="60"/>
      <c r="I282" s="8"/>
      <c r="J282" s="429"/>
      <c r="K282" s="429"/>
      <c r="L282" s="8"/>
      <c r="M282" s="15"/>
      <c r="N282" s="18"/>
      <c r="O282" s="18"/>
      <c r="P282" s="8"/>
      <c r="Q282" s="8"/>
      <c r="R282" s="8"/>
      <c r="S282" s="8"/>
      <c r="T282" s="8"/>
      <c r="U282" s="8"/>
      <c r="V282" s="8"/>
      <c r="W282" s="8"/>
      <c r="X282" s="8"/>
      <c r="Y282" s="8"/>
    </row>
    <row r="283" spans="1:25" ht="15.75" customHeight="1" x14ac:dyDescent="0.2">
      <c r="A283" s="15"/>
      <c r="B283" s="23"/>
      <c r="C283" s="15"/>
      <c r="D283" s="57"/>
      <c r="E283" s="57"/>
      <c r="F283" s="57"/>
      <c r="G283" s="85"/>
      <c r="H283" s="60"/>
      <c r="I283" s="8"/>
      <c r="J283" s="429"/>
      <c r="K283" s="429"/>
      <c r="L283" s="8"/>
      <c r="M283" s="15"/>
      <c r="N283" s="18"/>
      <c r="O283" s="18"/>
      <c r="P283" s="8"/>
      <c r="Q283" s="8"/>
      <c r="R283" s="8"/>
      <c r="S283" s="8"/>
      <c r="T283" s="8"/>
      <c r="U283" s="8"/>
      <c r="V283" s="8"/>
      <c r="W283" s="8"/>
      <c r="X283" s="8"/>
      <c r="Y283" s="8"/>
    </row>
    <row r="284" spans="1:25" ht="15.75" customHeight="1" x14ac:dyDescent="0.2">
      <c r="A284" s="15"/>
      <c r="B284" s="23"/>
      <c r="C284" s="15"/>
      <c r="D284" s="57"/>
      <c r="E284" s="57"/>
      <c r="F284" s="57"/>
      <c r="G284" s="85"/>
      <c r="H284" s="60"/>
      <c r="I284" s="8"/>
      <c r="J284" s="429"/>
      <c r="K284" s="429"/>
      <c r="L284" s="8"/>
      <c r="M284" s="15"/>
      <c r="N284" s="18"/>
      <c r="O284" s="18"/>
      <c r="P284" s="8"/>
      <c r="Q284" s="8"/>
      <c r="R284" s="8"/>
      <c r="S284" s="8"/>
      <c r="T284" s="8"/>
      <c r="U284" s="8"/>
      <c r="V284" s="8"/>
      <c r="W284" s="8"/>
      <c r="X284" s="8"/>
      <c r="Y284" s="8"/>
    </row>
    <row r="285" spans="1:25" ht="15.75" customHeight="1" x14ac:dyDescent="0.2">
      <c r="A285" s="15"/>
      <c r="B285" s="23"/>
      <c r="C285" s="15"/>
      <c r="D285" s="57"/>
      <c r="E285" s="57"/>
      <c r="F285" s="57"/>
      <c r="G285" s="85"/>
      <c r="H285" s="60"/>
      <c r="I285" s="8"/>
      <c r="J285" s="429"/>
      <c r="K285" s="429"/>
      <c r="L285" s="8"/>
      <c r="M285" s="15"/>
      <c r="N285" s="18"/>
      <c r="O285" s="18"/>
      <c r="P285" s="8"/>
      <c r="Q285" s="8"/>
      <c r="R285" s="8"/>
      <c r="S285" s="8"/>
      <c r="T285" s="8"/>
      <c r="U285" s="8"/>
      <c r="V285" s="8"/>
      <c r="W285" s="8"/>
      <c r="X285" s="8"/>
      <c r="Y285" s="8"/>
    </row>
    <row r="286" spans="1:25" ht="15.75" customHeight="1" x14ac:dyDescent="0.2">
      <c r="A286" s="15"/>
      <c r="B286" s="23"/>
      <c r="C286" s="15"/>
      <c r="D286" s="57"/>
      <c r="E286" s="57"/>
      <c r="F286" s="57"/>
      <c r="G286" s="85"/>
      <c r="H286" s="60"/>
      <c r="I286" s="8"/>
      <c r="J286" s="429"/>
      <c r="K286" s="429"/>
      <c r="L286" s="8"/>
      <c r="M286" s="15"/>
      <c r="N286" s="18"/>
      <c r="O286" s="18"/>
      <c r="P286" s="8"/>
      <c r="Q286" s="8"/>
      <c r="R286" s="8"/>
      <c r="S286" s="8"/>
      <c r="T286" s="8"/>
      <c r="U286" s="8"/>
      <c r="V286" s="8"/>
      <c r="W286" s="8"/>
      <c r="X286" s="8"/>
      <c r="Y286" s="8"/>
    </row>
    <row r="287" spans="1:25" ht="15.75" customHeight="1" x14ac:dyDescent="0.2">
      <c r="A287" s="15"/>
      <c r="B287" s="23"/>
      <c r="C287" s="15"/>
      <c r="D287" s="57"/>
      <c r="E287" s="57"/>
      <c r="F287" s="57"/>
      <c r="G287" s="85"/>
      <c r="H287" s="60"/>
      <c r="I287" s="8"/>
      <c r="J287" s="429"/>
      <c r="K287" s="429"/>
      <c r="L287" s="8"/>
      <c r="M287" s="15"/>
      <c r="N287" s="18"/>
      <c r="O287" s="18"/>
      <c r="P287" s="8"/>
      <c r="Q287" s="8"/>
      <c r="R287" s="8"/>
      <c r="S287" s="8"/>
      <c r="T287" s="8"/>
      <c r="U287" s="8"/>
      <c r="V287" s="8"/>
      <c r="W287" s="8"/>
      <c r="X287" s="8"/>
      <c r="Y287" s="8"/>
    </row>
    <row r="288" spans="1:25" ht="15.75" customHeight="1" x14ac:dyDescent="0.2">
      <c r="A288" s="15"/>
      <c r="B288" s="23"/>
      <c r="C288" s="15"/>
      <c r="D288" s="57"/>
      <c r="E288" s="57"/>
      <c r="F288" s="57"/>
      <c r="G288" s="85"/>
      <c r="H288" s="60"/>
      <c r="I288" s="8"/>
      <c r="J288" s="429"/>
      <c r="K288" s="429"/>
      <c r="L288" s="8"/>
      <c r="M288" s="15"/>
      <c r="N288" s="18"/>
      <c r="O288" s="18"/>
      <c r="P288" s="8"/>
      <c r="Q288" s="8"/>
      <c r="R288" s="8"/>
      <c r="S288" s="8"/>
      <c r="T288" s="8"/>
      <c r="U288" s="8"/>
      <c r="V288" s="8"/>
      <c r="W288" s="8"/>
      <c r="X288" s="8"/>
      <c r="Y288" s="8"/>
    </row>
    <row r="289" spans="1:25" ht="15.75" customHeight="1" x14ac:dyDescent="0.2">
      <c r="A289" s="15"/>
      <c r="B289" s="23"/>
      <c r="C289" s="15"/>
      <c r="D289" s="57"/>
      <c r="E289" s="57"/>
      <c r="F289" s="57"/>
      <c r="G289" s="85"/>
      <c r="H289" s="60"/>
      <c r="I289" s="8"/>
      <c r="J289" s="429"/>
      <c r="K289" s="429"/>
      <c r="L289" s="8"/>
      <c r="M289" s="15"/>
      <c r="N289" s="18"/>
      <c r="O289" s="18"/>
      <c r="P289" s="8"/>
      <c r="Q289" s="8"/>
      <c r="R289" s="8"/>
      <c r="S289" s="8"/>
      <c r="T289" s="8"/>
      <c r="U289" s="8"/>
      <c r="V289" s="8"/>
      <c r="W289" s="8"/>
      <c r="X289" s="8"/>
      <c r="Y289" s="8"/>
    </row>
    <row r="290" spans="1:25" ht="15.75" customHeight="1" x14ac:dyDescent="0.2">
      <c r="A290" s="15"/>
      <c r="B290" s="23"/>
      <c r="C290" s="15"/>
      <c r="D290" s="57"/>
      <c r="E290" s="57"/>
      <c r="F290" s="57"/>
      <c r="G290" s="85"/>
      <c r="H290" s="60"/>
      <c r="I290" s="8"/>
      <c r="J290" s="429"/>
      <c r="K290" s="429"/>
      <c r="L290" s="8"/>
      <c r="M290" s="15"/>
      <c r="N290" s="18"/>
      <c r="O290" s="18"/>
      <c r="P290" s="8"/>
      <c r="Q290" s="8"/>
      <c r="R290" s="8"/>
      <c r="S290" s="8"/>
      <c r="T290" s="8"/>
      <c r="U290" s="8"/>
      <c r="V290" s="8"/>
      <c r="W290" s="8"/>
      <c r="X290" s="8"/>
      <c r="Y290" s="8"/>
    </row>
    <row r="291" spans="1:25" ht="15.75" customHeight="1" x14ac:dyDescent="0.2">
      <c r="A291" s="15"/>
      <c r="B291" s="23"/>
      <c r="C291" s="15"/>
      <c r="D291" s="57"/>
      <c r="E291" s="57"/>
      <c r="F291" s="57"/>
      <c r="G291" s="85"/>
      <c r="H291" s="60"/>
      <c r="I291" s="8"/>
      <c r="J291" s="429"/>
      <c r="K291" s="429"/>
      <c r="L291" s="8"/>
      <c r="M291" s="15"/>
      <c r="N291" s="18"/>
      <c r="O291" s="18"/>
      <c r="P291" s="8"/>
      <c r="Q291" s="8"/>
      <c r="R291" s="8"/>
      <c r="S291" s="8"/>
      <c r="T291" s="8"/>
      <c r="U291" s="8"/>
      <c r="V291" s="8"/>
      <c r="W291" s="8"/>
      <c r="X291" s="8"/>
      <c r="Y291" s="8"/>
    </row>
    <row r="292" spans="1:25" ht="15.75" customHeight="1" x14ac:dyDescent="0.2">
      <c r="A292" s="15"/>
      <c r="B292" s="23"/>
      <c r="C292" s="15"/>
      <c r="D292" s="57"/>
      <c r="E292" s="57"/>
      <c r="F292" s="57"/>
      <c r="G292" s="85"/>
      <c r="H292" s="60"/>
      <c r="I292" s="8"/>
      <c r="J292" s="429"/>
      <c r="K292" s="429"/>
      <c r="L292" s="8"/>
      <c r="M292" s="15"/>
      <c r="N292" s="18"/>
      <c r="O292" s="18"/>
      <c r="P292" s="8"/>
      <c r="Q292" s="8"/>
      <c r="R292" s="8"/>
      <c r="S292" s="8"/>
      <c r="T292" s="8"/>
      <c r="U292" s="8"/>
      <c r="V292" s="8"/>
      <c r="W292" s="8"/>
      <c r="X292" s="8"/>
      <c r="Y292" s="8"/>
    </row>
    <row r="293" spans="1:25" ht="15.75" customHeight="1" x14ac:dyDescent="0.2">
      <c r="A293" s="15"/>
      <c r="B293" s="23"/>
      <c r="C293" s="15"/>
      <c r="D293" s="57"/>
      <c r="E293" s="57"/>
      <c r="F293" s="57"/>
      <c r="G293" s="85"/>
      <c r="H293" s="60"/>
      <c r="I293" s="8"/>
      <c r="J293" s="429"/>
      <c r="K293" s="429"/>
      <c r="L293" s="8"/>
      <c r="M293" s="15"/>
      <c r="N293" s="18"/>
      <c r="O293" s="18"/>
      <c r="P293" s="8"/>
      <c r="Q293" s="8"/>
      <c r="R293" s="8"/>
      <c r="S293" s="8"/>
      <c r="T293" s="8"/>
      <c r="U293" s="8"/>
      <c r="V293" s="8"/>
      <c r="W293" s="8"/>
      <c r="X293" s="8"/>
      <c r="Y293" s="8"/>
    </row>
    <row r="294" spans="1:25" ht="15.75" customHeight="1" x14ac:dyDescent="0.2">
      <c r="A294" s="15"/>
      <c r="B294" s="23"/>
      <c r="C294" s="15"/>
      <c r="D294" s="57"/>
      <c r="E294" s="57"/>
      <c r="F294" s="57"/>
      <c r="G294" s="85"/>
      <c r="H294" s="60"/>
      <c r="I294" s="8"/>
      <c r="J294" s="429"/>
      <c r="K294" s="429"/>
      <c r="L294" s="8"/>
      <c r="M294" s="15"/>
      <c r="N294" s="18"/>
      <c r="O294" s="18"/>
      <c r="P294" s="8"/>
      <c r="Q294" s="8"/>
      <c r="R294" s="8"/>
      <c r="S294" s="8"/>
      <c r="T294" s="8"/>
      <c r="U294" s="8"/>
      <c r="V294" s="8"/>
      <c r="W294" s="8"/>
      <c r="X294" s="8"/>
      <c r="Y294" s="8"/>
    </row>
    <row r="295" spans="1:25" ht="15.75" customHeight="1" x14ac:dyDescent="0.2">
      <c r="A295" s="15"/>
      <c r="B295" s="23"/>
      <c r="C295" s="15"/>
      <c r="D295" s="57"/>
      <c r="E295" s="57"/>
      <c r="F295" s="57"/>
      <c r="G295" s="85"/>
      <c r="H295" s="60"/>
      <c r="I295" s="8"/>
      <c r="J295" s="429"/>
      <c r="K295" s="429"/>
      <c r="L295" s="8"/>
      <c r="M295" s="15"/>
      <c r="N295" s="18"/>
      <c r="O295" s="18"/>
      <c r="P295" s="8"/>
      <c r="Q295" s="8"/>
      <c r="R295" s="8"/>
      <c r="S295" s="8"/>
      <c r="T295" s="8"/>
      <c r="U295" s="8"/>
      <c r="V295" s="8"/>
      <c r="W295" s="8"/>
      <c r="X295" s="8"/>
      <c r="Y295" s="8"/>
    </row>
    <row r="296" spans="1:25" ht="15.75" customHeight="1" x14ac:dyDescent="0.2">
      <c r="A296" s="15"/>
      <c r="B296" s="23"/>
      <c r="C296" s="15"/>
      <c r="D296" s="57"/>
      <c r="E296" s="57"/>
      <c r="F296" s="57"/>
      <c r="G296" s="85"/>
      <c r="H296" s="60"/>
      <c r="I296" s="8"/>
      <c r="J296" s="429"/>
      <c r="K296" s="429"/>
      <c r="L296" s="8"/>
      <c r="M296" s="15"/>
      <c r="N296" s="18"/>
      <c r="O296" s="18"/>
      <c r="P296" s="8"/>
      <c r="Q296" s="8"/>
      <c r="R296" s="8"/>
      <c r="S296" s="8"/>
      <c r="T296" s="8"/>
      <c r="U296" s="8"/>
      <c r="V296" s="8"/>
      <c r="W296" s="8"/>
      <c r="X296" s="8"/>
      <c r="Y296" s="8"/>
    </row>
    <row r="297" spans="1:25" ht="15.75" customHeight="1" x14ac:dyDescent="0.2">
      <c r="A297" s="15"/>
      <c r="B297" s="23"/>
      <c r="C297" s="15"/>
      <c r="D297" s="57"/>
      <c r="E297" s="57"/>
      <c r="F297" s="57"/>
      <c r="G297" s="85"/>
      <c r="H297" s="60"/>
      <c r="I297" s="8"/>
      <c r="J297" s="429"/>
      <c r="K297" s="429"/>
      <c r="L297" s="8"/>
      <c r="M297" s="15"/>
      <c r="N297" s="18"/>
      <c r="O297" s="18"/>
      <c r="P297" s="8"/>
      <c r="Q297" s="8"/>
      <c r="R297" s="8"/>
      <c r="S297" s="8"/>
      <c r="T297" s="8"/>
      <c r="U297" s="8"/>
      <c r="V297" s="8"/>
      <c r="W297" s="8"/>
      <c r="X297" s="8"/>
      <c r="Y297" s="8"/>
    </row>
    <row r="298" spans="1:25" ht="15.75" customHeight="1" x14ac:dyDescent="0.2">
      <c r="A298" s="15"/>
      <c r="B298" s="23"/>
      <c r="C298" s="15"/>
      <c r="D298" s="57"/>
      <c r="E298" s="57"/>
      <c r="F298" s="57"/>
      <c r="G298" s="85"/>
      <c r="H298" s="60"/>
      <c r="I298" s="8"/>
      <c r="J298" s="429"/>
      <c r="K298" s="429"/>
      <c r="L298" s="8"/>
      <c r="M298" s="15"/>
      <c r="N298" s="18"/>
      <c r="O298" s="18"/>
      <c r="P298" s="8"/>
      <c r="Q298" s="8"/>
      <c r="R298" s="8"/>
      <c r="S298" s="8"/>
      <c r="T298" s="8"/>
      <c r="U298" s="8"/>
      <c r="V298" s="8"/>
      <c r="W298" s="8"/>
      <c r="X298" s="8"/>
      <c r="Y298" s="8"/>
    </row>
    <row r="299" spans="1:25" ht="15.75" customHeight="1" x14ac:dyDescent="0.2">
      <c r="A299" s="15"/>
      <c r="B299" s="23"/>
      <c r="C299" s="15"/>
      <c r="D299" s="57"/>
      <c r="E299" s="57"/>
      <c r="F299" s="57"/>
      <c r="G299" s="85"/>
      <c r="H299" s="60"/>
      <c r="I299" s="8"/>
      <c r="J299" s="429"/>
      <c r="K299" s="429"/>
      <c r="L299" s="8"/>
      <c r="M299" s="15"/>
      <c r="N299" s="18"/>
      <c r="O299" s="18"/>
      <c r="P299" s="8"/>
      <c r="Q299" s="8"/>
      <c r="R299" s="8"/>
      <c r="S299" s="8"/>
      <c r="T299" s="8"/>
      <c r="U299" s="8"/>
      <c r="V299" s="8"/>
      <c r="W299" s="8"/>
      <c r="X299" s="8"/>
      <c r="Y299" s="8"/>
    </row>
    <row r="300" spans="1:25" ht="15.75" customHeight="1" x14ac:dyDescent="0.2">
      <c r="A300" s="15"/>
      <c r="B300" s="23"/>
      <c r="C300" s="15"/>
      <c r="D300" s="57"/>
      <c r="E300" s="57"/>
      <c r="F300" s="57"/>
      <c r="G300" s="85"/>
      <c r="H300" s="60"/>
      <c r="I300" s="8"/>
      <c r="J300" s="429"/>
      <c r="K300" s="429"/>
      <c r="L300" s="8"/>
      <c r="M300" s="15"/>
      <c r="N300" s="18"/>
      <c r="O300" s="18"/>
      <c r="P300" s="8"/>
      <c r="Q300" s="8"/>
      <c r="R300" s="8"/>
      <c r="S300" s="8"/>
      <c r="T300" s="8"/>
      <c r="U300" s="8"/>
      <c r="V300" s="8"/>
      <c r="W300" s="8"/>
      <c r="X300" s="8"/>
      <c r="Y300" s="8"/>
    </row>
    <row r="301" spans="1:25" ht="15.75" customHeight="1" x14ac:dyDescent="0.2">
      <c r="A301" s="15"/>
      <c r="B301" s="23"/>
      <c r="C301" s="15"/>
      <c r="D301" s="57"/>
      <c r="E301" s="57"/>
      <c r="F301" s="57"/>
      <c r="G301" s="85"/>
      <c r="H301" s="60"/>
      <c r="I301" s="8"/>
      <c r="J301" s="429"/>
      <c r="K301" s="429"/>
      <c r="L301" s="8"/>
      <c r="M301" s="15"/>
      <c r="N301" s="18"/>
      <c r="O301" s="18"/>
      <c r="P301" s="8"/>
      <c r="Q301" s="8"/>
      <c r="R301" s="8"/>
      <c r="S301" s="8"/>
      <c r="T301" s="8"/>
      <c r="U301" s="8"/>
      <c r="V301" s="8"/>
      <c r="W301" s="8"/>
      <c r="X301" s="8"/>
      <c r="Y301" s="8"/>
    </row>
    <row r="302" spans="1:25" ht="15.75" customHeight="1" x14ac:dyDescent="0.2">
      <c r="A302" s="15"/>
      <c r="B302" s="23"/>
      <c r="C302" s="15"/>
      <c r="D302" s="57"/>
      <c r="E302" s="57"/>
      <c r="F302" s="57"/>
      <c r="G302" s="85"/>
      <c r="H302" s="60"/>
      <c r="I302" s="8"/>
      <c r="J302" s="429"/>
      <c r="K302" s="429"/>
      <c r="L302" s="8"/>
      <c r="M302" s="15"/>
      <c r="N302" s="18"/>
      <c r="O302" s="18"/>
      <c r="P302" s="8"/>
      <c r="Q302" s="8"/>
      <c r="R302" s="8"/>
      <c r="S302" s="8"/>
      <c r="T302" s="8"/>
      <c r="U302" s="8"/>
      <c r="V302" s="8"/>
      <c r="W302" s="8"/>
      <c r="X302" s="8"/>
      <c r="Y302" s="8"/>
    </row>
    <row r="303" spans="1:25" ht="15.75" customHeight="1" x14ac:dyDescent="0.2">
      <c r="A303" s="15"/>
      <c r="B303" s="23"/>
      <c r="C303" s="15"/>
      <c r="D303" s="57"/>
      <c r="E303" s="57"/>
      <c r="F303" s="57"/>
      <c r="G303" s="85"/>
      <c r="H303" s="60"/>
      <c r="I303" s="8"/>
      <c r="J303" s="429"/>
      <c r="K303" s="429"/>
      <c r="L303" s="8"/>
      <c r="M303" s="15"/>
      <c r="N303" s="18"/>
      <c r="O303" s="18"/>
      <c r="P303" s="8"/>
      <c r="Q303" s="8"/>
      <c r="R303" s="8"/>
      <c r="S303" s="8"/>
      <c r="T303" s="8"/>
      <c r="U303" s="8"/>
      <c r="V303" s="8"/>
      <c r="W303" s="8"/>
      <c r="X303" s="8"/>
      <c r="Y303" s="8"/>
    </row>
    <row r="304" spans="1:25" ht="15.75" customHeight="1" x14ac:dyDescent="0.2">
      <c r="A304" s="15"/>
      <c r="B304" s="23"/>
      <c r="C304" s="15"/>
      <c r="D304" s="57"/>
      <c r="E304" s="57"/>
      <c r="F304" s="57"/>
      <c r="G304" s="85"/>
      <c r="H304" s="60"/>
      <c r="I304" s="8"/>
      <c r="J304" s="429"/>
      <c r="K304" s="429"/>
      <c r="L304" s="8"/>
      <c r="M304" s="15"/>
      <c r="N304" s="18"/>
      <c r="O304" s="18"/>
      <c r="P304" s="8"/>
      <c r="Q304" s="8"/>
      <c r="R304" s="8"/>
      <c r="S304" s="8"/>
      <c r="T304" s="8"/>
      <c r="U304" s="8"/>
      <c r="V304" s="8"/>
      <c r="W304" s="8"/>
      <c r="X304" s="8"/>
      <c r="Y304" s="8"/>
    </row>
    <row r="305" spans="1:25" ht="15.75" customHeight="1" x14ac:dyDescent="0.2">
      <c r="A305" s="15"/>
      <c r="B305" s="23"/>
      <c r="C305" s="15"/>
      <c r="D305" s="57"/>
      <c r="E305" s="57"/>
      <c r="F305" s="57"/>
      <c r="G305" s="85"/>
      <c r="H305" s="60"/>
      <c r="I305" s="8"/>
      <c r="J305" s="429"/>
      <c r="K305" s="429"/>
      <c r="L305" s="8"/>
      <c r="M305" s="15"/>
      <c r="N305" s="18"/>
      <c r="O305" s="18"/>
      <c r="P305" s="8"/>
      <c r="Q305" s="8"/>
      <c r="R305" s="8"/>
      <c r="S305" s="8"/>
      <c r="T305" s="8"/>
      <c r="U305" s="8"/>
      <c r="V305" s="8"/>
      <c r="W305" s="8"/>
      <c r="X305" s="8"/>
      <c r="Y305" s="8"/>
    </row>
    <row r="306" spans="1:25" ht="15.75" customHeight="1" x14ac:dyDescent="0.2">
      <c r="A306" s="15"/>
      <c r="B306" s="23"/>
      <c r="C306" s="15"/>
      <c r="D306" s="57"/>
      <c r="E306" s="57"/>
      <c r="F306" s="57"/>
      <c r="G306" s="85"/>
      <c r="H306" s="60"/>
      <c r="I306" s="8"/>
      <c r="J306" s="429"/>
      <c r="K306" s="429"/>
      <c r="L306" s="8"/>
      <c r="M306" s="15"/>
      <c r="N306" s="18"/>
      <c r="O306" s="18"/>
      <c r="P306" s="8"/>
      <c r="Q306" s="8"/>
      <c r="R306" s="8"/>
      <c r="S306" s="8"/>
      <c r="T306" s="8"/>
      <c r="U306" s="8"/>
      <c r="V306" s="8"/>
      <c r="W306" s="8"/>
      <c r="X306" s="8"/>
      <c r="Y306" s="8"/>
    </row>
    <row r="307" spans="1:25" ht="15.75" customHeight="1" x14ac:dyDescent="0.2">
      <c r="A307" s="15"/>
      <c r="B307" s="23"/>
      <c r="C307" s="15"/>
      <c r="D307" s="57"/>
      <c r="E307" s="57"/>
      <c r="F307" s="57"/>
      <c r="G307" s="85"/>
      <c r="H307" s="60"/>
      <c r="I307" s="8"/>
      <c r="J307" s="429"/>
      <c r="K307" s="429"/>
      <c r="L307" s="8"/>
      <c r="M307" s="15"/>
      <c r="N307" s="18"/>
      <c r="O307" s="18"/>
      <c r="P307" s="8"/>
      <c r="Q307" s="8"/>
      <c r="R307" s="8"/>
      <c r="S307" s="8"/>
      <c r="T307" s="8"/>
      <c r="U307" s="8"/>
      <c r="V307" s="8"/>
      <c r="W307" s="8"/>
      <c r="X307" s="8"/>
      <c r="Y307" s="8"/>
    </row>
    <row r="308" spans="1:25" ht="15.75" customHeight="1" x14ac:dyDescent="0.2">
      <c r="A308" s="15"/>
      <c r="B308" s="23"/>
      <c r="C308" s="15"/>
      <c r="D308" s="57"/>
      <c r="E308" s="57"/>
      <c r="F308" s="57"/>
      <c r="G308" s="85"/>
      <c r="H308" s="60"/>
      <c r="I308" s="8"/>
      <c r="J308" s="429"/>
      <c r="K308" s="429"/>
      <c r="L308" s="8"/>
      <c r="M308" s="15"/>
      <c r="N308" s="18"/>
      <c r="O308" s="18"/>
      <c r="P308" s="8"/>
      <c r="Q308" s="8"/>
      <c r="R308" s="8"/>
      <c r="S308" s="8"/>
      <c r="T308" s="8"/>
      <c r="U308" s="8"/>
      <c r="V308" s="8"/>
      <c r="W308" s="8"/>
      <c r="X308" s="8"/>
      <c r="Y308" s="8"/>
    </row>
    <row r="309" spans="1:25" ht="15.75" customHeight="1" x14ac:dyDescent="0.2">
      <c r="A309" s="15"/>
      <c r="B309" s="23"/>
      <c r="C309" s="15"/>
      <c r="D309" s="57"/>
      <c r="E309" s="57"/>
      <c r="F309" s="57"/>
      <c r="G309" s="85"/>
      <c r="H309" s="60"/>
      <c r="I309" s="8"/>
      <c r="J309" s="429"/>
      <c r="K309" s="429"/>
      <c r="L309" s="8"/>
      <c r="M309" s="15"/>
      <c r="N309" s="18"/>
      <c r="O309" s="18"/>
      <c r="P309" s="8"/>
      <c r="Q309" s="8"/>
      <c r="R309" s="8"/>
      <c r="S309" s="8"/>
      <c r="T309" s="8"/>
      <c r="U309" s="8"/>
      <c r="V309" s="8"/>
      <c r="W309" s="8"/>
      <c r="X309" s="8"/>
      <c r="Y309" s="8"/>
    </row>
    <row r="310" spans="1:25" ht="15.75" customHeight="1" x14ac:dyDescent="0.2">
      <c r="A310" s="15"/>
      <c r="B310" s="23"/>
      <c r="C310" s="15"/>
      <c r="D310" s="57"/>
      <c r="E310" s="57"/>
      <c r="F310" s="57"/>
      <c r="G310" s="85"/>
      <c r="H310" s="60"/>
      <c r="I310" s="8"/>
      <c r="J310" s="429"/>
      <c r="K310" s="429"/>
      <c r="L310" s="8"/>
      <c r="M310" s="15"/>
      <c r="N310" s="18"/>
      <c r="O310" s="18"/>
      <c r="P310" s="8"/>
      <c r="Q310" s="8"/>
      <c r="R310" s="8"/>
      <c r="S310" s="8"/>
      <c r="T310" s="8"/>
      <c r="U310" s="8"/>
      <c r="V310" s="8"/>
      <c r="W310" s="8"/>
      <c r="X310" s="8"/>
      <c r="Y310" s="8"/>
    </row>
    <row r="311" spans="1:25" ht="15.75" customHeight="1" x14ac:dyDescent="0.2">
      <c r="A311" s="15"/>
      <c r="B311" s="23"/>
      <c r="C311" s="15"/>
      <c r="D311" s="57"/>
      <c r="E311" s="57"/>
      <c r="F311" s="57"/>
      <c r="G311" s="85"/>
      <c r="H311" s="60"/>
      <c r="I311" s="8"/>
      <c r="J311" s="429"/>
      <c r="K311" s="429"/>
      <c r="L311" s="8"/>
      <c r="M311" s="15"/>
      <c r="N311" s="18"/>
      <c r="O311" s="18"/>
      <c r="P311" s="8"/>
      <c r="Q311" s="8"/>
      <c r="R311" s="8"/>
      <c r="S311" s="8"/>
      <c r="T311" s="8"/>
      <c r="U311" s="8"/>
      <c r="V311" s="8"/>
      <c r="W311" s="8"/>
      <c r="X311" s="8"/>
      <c r="Y311" s="8"/>
    </row>
    <row r="312" spans="1:25" ht="15.75" customHeight="1" x14ac:dyDescent="0.2">
      <c r="A312" s="15"/>
      <c r="B312" s="23"/>
      <c r="C312" s="15"/>
      <c r="D312" s="57"/>
      <c r="E312" s="57"/>
      <c r="F312" s="57"/>
      <c r="G312" s="85"/>
      <c r="H312" s="60"/>
      <c r="I312" s="8"/>
      <c r="J312" s="429"/>
      <c r="K312" s="429"/>
      <c r="L312" s="8"/>
      <c r="M312" s="15"/>
      <c r="N312" s="18"/>
      <c r="O312" s="18"/>
      <c r="P312" s="8"/>
      <c r="Q312" s="8"/>
      <c r="R312" s="8"/>
      <c r="S312" s="8"/>
      <c r="T312" s="8"/>
      <c r="U312" s="8"/>
      <c r="V312" s="8"/>
      <c r="W312" s="8"/>
      <c r="X312" s="8"/>
      <c r="Y312" s="8"/>
    </row>
    <row r="313" spans="1:25" ht="15.75" customHeight="1" x14ac:dyDescent="0.2">
      <c r="A313" s="15"/>
      <c r="B313" s="23"/>
      <c r="C313" s="15"/>
      <c r="D313" s="57"/>
      <c r="E313" s="57"/>
      <c r="F313" s="57"/>
      <c r="G313" s="85"/>
      <c r="H313" s="60"/>
      <c r="I313" s="8"/>
      <c r="J313" s="429"/>
      <c r="K313" s="429"/>
      <c r="L313" s="8"/>
      <c r="M313" s="15"/>
      <c r="N313" s="18"/>
      <c r="O313" s="18"/>
      <c r="P313" s="8"/>
      <c r="Q313" s="8"/>
      <c r="R313" s="8"/>
      <c r="S313" s="8"/>
      <c r="T313" s="8"/>
      <c r="U313" s="8"/>
      <c r="V313" s="8"/>
      <c r="W313" s="8"/>
      <c r="X313" s="8"/>
      <c r="Y313" s="8"/>
    </row>
    <row r="314" spans="1:25" ht="15.75" customHeight="1" x14ac:dyDescent="0.2">
      <c r="A314" s="15"/>
      <c r="B314" s="23"/>
      <c r="C314" s="15"/>
      <c r="D314" s="57"/>
      <c r="E314" s="57"/>
      <c r="F314" s="57"/>
      <c r="G314" s="85"/>
      <c r="H314" s="60"/>
      <c r="I314" s="8"/>
      <c r="J314" s="429"/>
      <c r="K314" s="429"/>
      <c r="L314" s="8"/>
      <c r="M314" s="15"/>
      <c r="N314" s="18"/>
      <c r="O314" s="18"/>
      <c r="P314" s="8"/>
      <c r="Q314" s="8"/>
      <c r="R314" s="8"/>
      <c r="S314" s="8"/>
      <c r="T314" s="8"/>
      <c r="U314" s="8"/>
      <c r="V314" s="8"/>
      <c r="W314" s="8"/>
      <c r="X314" s="8"/>
      <c r="Y314" s="8"/>
    </row>
    <row r="315" spans="1:25" ht="15.75" customHeight="1" x14ac:dyDescent="0.2">
      <c r="A315" s="15"/>
      <c r="B315" s="23"/>
      <c r="C315" s="15"/>
      <c r="D315" s="57"/>
      <c r="E315" s="57"/>
      <c r="F315" s="57"/>
      <c r="G315" s="85"/>
      <c r="H315" s="60"/>
      <c r="I315" s="8"/>
      <c r="J315" s="429"/>
      <c r="K315" s="429"/>
      <c r="L315" s="8"/>
      <c r="M315" s="15"/>
      <c r="N315" s="18"/>
      <c r="O315" s="18"/>
      <c r="P315" s="8"/>
      <c r="Q315" s="8"/>
      <c r="R315" s="8"/>
      <c r="S315" s="8"/>
      <c r="T315" s="8"/>
      <c r="U315" s="8"/>
      <c r="V315" s="8"/>
      <c r="W315" s="8"/>
      <c r="X315" s="8"/>
      <c r="Y315" s="8"/>
    </row>
    <row r="316" spans="1:25" ht="15.75" customHeight="1" x14ac:dyDescent="0.2">
      <c r="A316" s="15"/>
      <c r="B316" s="23"/>
      <c r="C316" s="15"/>
      <c r="D316" s="57"/>
      <c r="E316" s="57"/>
      <c r="F316" s="57"/>
      <c r="G316" s="85"/>
      <c r="H316" s="60"/>
      <c r="I316" s="8"/>
      <c r="J316" s="429"/>
      <c r="K316" s="429"/>
      <c r="L316" s="8"/>
      <c r="M316" s="15"/>
      <c r="N316" s="18"/>
      <c r="O316" s="18"/>
      <c r="P316" s="8"/>
      <c r="Q316" s="8"/>
      <c r="R316" s="8"/>
      <c r="S316" s="8"/>
      <c r="T316" s="8"/>
      <c r="U316" s="8"/>
      <c r="V316" s="8"/>
      <c r="W316" s="8"/>
      <c r="X316" s="8"/>
      <c r="Y316" s="8"/>
    </row>
    <row r="317" spans="1:25" ht="15.75" customHeight="1" x14ac:dyDescent="0.2">
      <c r="A317" s="15"/>
      <c r="B317" s="23"/>
      <c r="C317" s="15"/>
      <c r="D317" s="57"/>
      <c r="E317" s="57"/>
      <c r="F317" s="57"/>
      <c r="G317" s="85"/>
      <c r="H317" s="60"/>
      <c r="I317" s="8"/>
      <c r="J317" s="429"/>
      <c r="K317" s="429"/>
      <c r="L317" s="8"/>
      <c r="M317" s="15"/>
      <c r="N317" s="18"/>
      <c r="O317" s="18"/>
      <c r="P317" s="8"/>
      <c r="Q317" s="8"/>
      <c r="R317" s="8"/>
      <c r="S317" s="8"/>
      <c r="T317" s="8"/>
      <c r="U317" s="8"/>
      <c r="V317" s="8"/>
      <c r="W317" s="8"/>
      <c r="X317" s="8"/>
      <c r="Y317" s="8"/>
    </row>
    <row r="318" spans="1:25" ht="15.75" customHeight="1" x14ac:dyDescent="0.2">
      <c r="A318" s="15"/>
      <c r="B318" s="23"/>
      <c r="C318" s="15"/>
      <c r="D318" s="57"/>
      <c r="E318" s="57"/>
      <c r="F318" s="57"/>
      <c r="G318" s="85"/>
      <c r="H318" s="60"/>
      <c r="I318" s="8"/>
      <c r="J318" s="429"/>
      <c r="K318" s="429"/>
      <c r="L318" s="8"/>
      <c r="M318" s="15"/>
      <c r="N318" s="18"/>
      <c r="O318" s="18"/>
      <c r="P318" s="8"/>
      <c r="Q318" s="8"/>
      <c r="R318" s="8"/>
      <c r="S318" s="8"/>
      <c r="T318" s="8"/>
      <c r="U318" s="8"/>
      <c r="V318" s="8"/>
      <c r="W318" s="8"/>
      <c r="X318" s="8"/>
      <c r="Y318" s="8"/>
    </row>
    <row r="319" spans="1:25" ht="15.75" customHeight="1" x14ac:dyDescent="0.2">
      <c r="A319" s="15"/>
      <c r="B319" s="23"/>
      <c r="C319" s="15"/>
      <c r="D319" s="57"/>
      <c r="E319" s="57"/>
      <c r="F319" s="57"/>
      <c r="G319" s="85"/>
      <c r="H319" s="60"/>
      <c r="I319" s="8"/>
      <c r="J319" s="429"/>
      <c r="K319" s="429"/>
      <c r="L319" s="8"/>
      <c r="M319" s="15"/>
      <c r="N319" s="18"/>
      <c r="O319" s="18"/>
      <c r="P319" s="8"/>
      <c r="Q319" s="8"/>
      <c r="R319" s="8"/>
      <c r="S319" s="8"/>
      <c r="T319" s="8"/>
      <c r="U319" s="8"/>
      <c r="V319" s="8"/>
      <c r="W319" s="8"/>
      <c r="X319" s="8"/>
      <c r="Y319" s="8"/>
    </row>
    <row r="320" spans="1:25" ht="15.75" customHeight="1" x14ac:dyDescent="0.2">
      <c r="A320" s="15"/>
      <c r="B320" s="23"/>
      <c r="C320" s="15"/>
      <c r="D320" s="57"/>
      <c r="E320" s="57"/>
      <c r="F320" s="57"/>
      <c r="G320" s="85"/>
      <c r="H320" s="60"/>
      <c r="I320" s="8"/>
      <c r="J320" s="429"/>
      <c r="K320" s="429"/>
      <c r="L320" s="8"/>
      <c r="M320" s="15"/>
      <c r="N320" s="18"/>
      <c r="O320" s="18"/>
      <c r="P320" s="8"/>
      <c r="Q320" s="8"/>
      <c r="R320" s="8"/>
      <c r="S320" s="8"/>
      <c r="T320" s="8"/>
      <c r="U320" s="8"/>
      <c r="V320" s="8"/>
      <c r="W320" s="8"/>
      <c r="X320" s="8"/>
      <c r="Y320" s="8"/>
    </row>
    <row r="321" spans="1:25" ht="15.75" customHeight="1" x14ac:dyDescent="0.2">
      <c r="A321" s="15"/>
      <c r="B321" s="23"/>
      <c r="C321" s="15"/>
      <c r="D321" s="57"/>
      <c r="E321" s="57"/>
      <c r="F321" s="57"/>
      <c r="G321" s="85"/>
      <c r="H321" s="60"/>
      <c r="I321" s="8"/>
      <c r="J321" s="429"/>
      <c r="K321" s="429"/>
      <c r="L321" s="8"/>
      <c r="M321" s="15"/>
      <c r="N321" s="18"/>
      <c r="O321" s="18"/>
      <c r="P321" s="8"/>
      <c r="Q321" s="8"/>
      <c r="R321" s="8"/>
      <c r="S321" s="8"/>
      <c r="T321" s="8"/>
      <c r="U321" s="8"/>
      <c r="V321" s="8"/>
      <c r="W321" s="8"/>
      <c r="X321" s="8"/>
      <c r="Y321" s="8"/>
    </row>
    <row r="322" spans="1:25" ht="15.75" customHeight="1" x14ac:dyDescent="0.2">
      <c r="A322" s="15"/>
      <c r="B322" s="23"/>
      <c r="C322" s="15"/>
      <c r="D322" s="57"/>
      <c r="E322" s="57"/>
      <c r="F322" s="57"/>
      <c r="G322" s="85"/>
      <c r="H322" s="60"/>
      <c r="I322" s="8"/>
      <c r="J322" s="429"/>
      <c r="K322" s="429"/>
      <c r="L322" s="8"/>
      <c r="M322" s="15"/>
      <c r="N322" s="18"/>
      <c r="O322" s="18"/>
      <c r="P322" s="8"/>
      <c r="Q322" s="8"/>
      <c r="R322" s="8"/>
      <c r="S322" s="8"/>
      <c r="T322" s="8"/>
      <c r="U322" s="8"/>
      <c r="V322" s="8"/>
      <c r="W322" s="8"/>
      <c r="X322" s="8"/>
      <c r="Y322" s="8"/>
    </row>
    <row r="323" spans="1:25" ht="15.75" customHeight="1" x14ac:dyDescent="0.2">
      <c r="A323" s="15"/>
      <c r="B323" s="23"/>
      <c r="C323" s="15"/>
      <c r="D323" s="57"/>
      <c r="E323" s="57"/>
      <c r="F323" s="57"/>
      <c r="G323" s="85"/>
      <c r="H323" s="60"/>
      <c r="I323" s="8"/>
      <c r="J323" s="429"/>
      <c r="K323" s="429"/>
      <c r="L323" s="8"/>
      <c r="M323" s="15"/>
      <c r="N323" s="18"/>
      <c r="O323" s="18"/>
      <c r="P323" s="8"/>
      <c r="Q323" s="8"/>
      <c r="R323" s="8"/>
      <c r="S323" s="8"/>
      <c r="T323" s="8"/>
      <c r="U323" s="8"/>
      <c r="V323" s="8"/>
      <c r="W323" s="8"/>
      <c r="X323" s="8"/>
      <c r="Y323" s="8"/>
    </row>
    <row r="324" spans="1:25" ht="15.75" customHeight="1" x14ac:dyDescent="0.2">
      <c r="A324" s="15"/>
      <c r="B324" s="23"/>
      <c r="C324" s="15"/>
      <c r="D324" s="57"/>
      <c r="E324" s="57"/>
      <c r="F324" s="57"/>
      <c r="G324" s="85"/>
      <c r="H324" s="60"/>
      <c r="I324" s="8"/>
      <c r="J324" s="429"/>
      <c r="K324" s="429"/>
      <c r="L324" s="8"/>
      <c r="M324" s="15"/>
      <c r="N324" s="18"/>
      <c r="O324" s="18"/>
      <c r="P324" s="8"/>
      <c r="Q324" s="8"/>
      <c r="R324" s="8"/>
      <c r="S324" s="8"/>
      <c r="T324" s="8"/>
      <c r="U324" s="8"/>
      <c r="V324" s="8"/>
      <c r="W324" s="8"/>
      <c r="X324" s="8"/>
      <c r="Y324" s="8"/>
    </row>
    <row r="325" spans="1:25" ht="15.75" customHeight="1" x14ac:dyDescent="0.2">
      <c r="A325" s="15"/>
      <c r="B325" s="23"/>
      <c r="C325" s="15"/>
      <c r="D325" s="57"/>
      <c r="E325" s="57"/>
      <c r="F325" s="57"/>
      <c r="G325" s="85"/>
      <c r="H325" s="60"/>
      <c r="I325" s="8"/>
      <c r="J325" s="429"/>
      <c r="K325" s="429"/>
      <c r="L325" s="8"/>
      <c r="M325" s="15"/>
      <c r="N325" s="18"/>
      <c r="O325" s="18"/>
      <c r="P325" s="8"/>
      <c r="Q325" s="8"/>
      <c r="R325" s="8"/>
      <c r="S325" s="8"/>
      <c r="T325" s="8"/>
      <c r="U325" s="8"/>
      <c r="V325" s="8"/>
      <c r="W325" s="8"/>
      <c r="X325" s="8"/>
      <c r="Y325" s="8"/>
    </row>
    <row r="326" spans="1:25" ht="15.75" customHeight="1" x14ac:dyDescent="0.2">
      <c r="A326" s="15"/>
      <c r="B326" s="23"/>
      <c r="C326" s="15"/>
      <c r="D326" s="57"/>
      <c r="E326" s="57"/>
      <c r="F326" s="57"/>
      <c r="G326" s="85"/>
      <c r="H326" s="60"/>
      <c r="I326" s="8"/>
      <c r="J326" s="429"/>
      <c r="K326" s="429"/>
      <c r="L326" s="8"/>
      <c r="M326" s="15"/>
      <c r="N326" s="18"/>
      <c r="O326" s="18"/>
      <c r="P326" s="8"/>
      <c r="Q326" s="8"/>
      <c r="R326" s="8"/>
      <c r="S326" s="8"/>
      <c r="T326" s="8"/>
      <c r="U326" s="8"/>
      <c r="V326" s="8"/>
      <c r="W326" s="8"/>
      <c r="X326" s="8"/>
      <c r="Y326" s="8"/>
    </row>
    <row r="327" spans="1:25" ht="15.75" customHeight="1" x14ac:dyDescent="0.2">
      <c r="A327" s="15"/>
      <c r="B327" s="23"/>
      <c r="C327" s="15"/>
      <c r="D327" s="57"/>
      <c r="E327" s="57"/>
      <c r="F327" s="57"/>
      <c r="G327" s="85"/>
      <c r="H327" s="60"/>
      <c r="I327" s="8"/>
      <c r="J327" s="429"/>
      <c r="K327" s="429"/>
      <c r="L327" s="8"/>
      <c r="M327" s="15"/>
      <c r="N327" s="18"/>
      <c r="O327" s="18"/>
      <c r="P327" s="8"/>
      <c r="Q327" s="8"/>
      <c r="R327" s="8"/>
      <c r="S327" s="8"/>
      <c r="T327" s="8"/>
      <c r="U327" s="8"/>
      <c r="V327" s="8"/>
      <c r="W327" s="8"/>
      <c r="X327" s="8"/>
      <c r="Y327" s="8"/>
    </row>
    <row r="328" spans="1:25" ht="15.75" customHeight="1" x14ac:dyDescent="0.2">
      <c r="A328" s="15"/>
      <c r="B328" s="23"/>
      <c r="C328" s="15"/>
      <c r="D328" s="57"/>
      <c r="E328" s="57"/>
      <c r="F328" s="57"/>
      <c r="G328" s="85"/>
      <c r="H328" s="60"/>
      <c r="I328" s="8"/>
      <c r="J328" s="429"/>
      <c r="K328" s="429"/>
      <c r="L328" s="8"/>
      <c r="M328" s="15"/>
      <c r="N328" s="18"/>
      <c r="O328" s="18"/>
      <c r="P328" s="8"/>
      <c r="Q328" s="8"/>
      <c r="R328" s="8"/>
      <c r="S328" s="8"/>
      <c r="T328" s="8"/>
      <c r="U328" s="8"/>
      <c r="V328" s="8"/>
      <c r="W328" s="8"/>
      <c r="X328" s="8"/>
      <c r="Y328" s="8"/>
    </row>
    <row r="329" spans="1:25" ht="15.75" customHeight="1" x14ac:dyDescent="0.2">
      <c r="A329" s="15"/>
      <c r="B329" s="23"/>
      <c r="C329" s="15"/>
      <c r="D329" s="57"/>
      <c r="E329" s="57"/>
      <c r="F329" s="57"/>
      <c r="G329" s="85"/>
      <c r="H329" s="60"/>
      <c r="I329" s="8"/>
      <c r="J329" s="429"/>
      <c r="K329" s="429"/>
      <c r="L329" s="8"/>
      <c r="M329" s="15"/>
      <c r="N329" s="18"/>
      <c r="O329" s="18"/>
      <c r="P329" s="8"/>
      <c r="Q329" s="8"/>
      <c r="R329" s="8"/>
      <c r="S329" s="8"/>
      <c r="T329" s="8"/>
      <c r="U329" s="8"/>
      <c r="V329" s="8"/>
      <c r="W329" s="8"/>
      <c r="X329" s="8"/>
      <c r="Y329" s="8"/>
    </row>
    <row r="330" spans="1:25" ht="15.75" customHeight="1" x14ac:dyDescent="0.2">
      <c r="A330" s="15"/>
      <c r="B330" s="23"/>
      <c r="C330" s="15"/>
      <c r="D330" s="57"/>
      <c r="E330" s="57"/>
      <c r="F330" s="57"/>
      <c r="G330" s="85"/>
      <c r="H330" s="60"/>
      <c r="I330" s="8"/>
      <c r="J330" s="429"/>
      <c r="K330" s="429"/>
      <c r="L330" s="8"/>
      <c r="M330" s="15"/>
      <c r="N330" s="18"/>
      <c r="O330" s="18"/>
      <c r="P330" s="8"/>
      <c r="Q330" s="8"/>
      <c r="R330" s="8"/>
      <c r="S330" s="8"/>
      <c r="T330" s="8"/>
      <c r="U330" s="8"/>
      <c r="V330" s="8"/>
      <c r="W330" s="8"/>
      <c r="X330" s="8"/>
      <c r="Y330" s="8"/>
    </row>
    <row r="331" spans="1:25" ht="15.75" customHeight="1" x14ac:dyDescent="0.2">
      <c r="A331" s="15"/>
      <c r="B331" s="23"/>
      <c r="C331" s="15"/>
      <c r="D331" s="57"/>
      <c r="E331" s="57"/>
      <c r="F331" s="57"/>
      <c r="G331" s="85"/>
      <c r="H331" s="60"/>
      <c r="I331" s="8"/>
      <c r="J331" s="429"/>
      <c r="K331" s="429"/>
      <c r="L331" s="8"/>
      <c r="M331" s="15"/>
      <c r="N331" s="18"/>
      <c r="O331" s="18"/>
      <c r="P331" s="8"/>
      <c r="Q331" s="8"/>
      <c r="R331" s="8"/>
      <c r="S331" s="8"/>
      <c r="T331" s="8"/>
      <c r="U331" s="8"/>
      <c r="V331" s="8"/>
      <c r="W331" s="8"/>
      <c r="X331" s="8"/>
      <c r="Y331" s="8"/>
    </row>
    <row r="332" spans="1:25" ht="15.75" customHeight="1" x14ac:dyDescent="0.2">
      <c r="A332" s="15"/>
      <c r="B332" s="23"/>
      <c r="C332" s="15"/>
      <c r="D332" s="57"/>
      <c r="E332" s="57"/>
      <c r="F332" s="57"/>
      <c r="G332" s="85"/>
      <c r="H332" s="60"/>
      <c r="I332" s="8"/>
      <c r="J332" s="429"/>
      <c r="K332" s="429"/>
      <c r="L332" s="8"/>
      <c r="M332" s="15"/>
      <c r="N332" s="18"/>
      <c r="O332" s="18"/>
      <c r="P332" s="8"/>
      <c r="Q332" s="8"/>
      <c r="R332" s="8"/>
      <c r="S332" s="8"/>
      <c r="T332" s="8"/>
      <c r="U332" s="8"/>
      <c r="V332" s="8"/>
      <c r="W332" s="8"/>
      <c r="X332" s="8"/>
      <c r="Y332" s="8"/>
    </row>
    <row r="333" spans="1:25" ht="15.75" customHeight="1" x14ac:dyDescent="0.2">
      <c r="A333" s="15"/>
      <c r="B333" s="23"/>
      <c r="C333" s="15"/>
      <c r="D333" s="57"/>
      <c r="E333" s="57"/>
      <c r="F333" s="57"/>
      <c r="G333" s="85"/>
      <c r="H333" s="60"/>
      <c r="I333" s="8"/>
      <c r="J333" s="429"/>
      <c r="K333" s="429"/>
      <c r="L333" s="8"/>
      <c r="M333" s="15"/>
      <c r="N333" s="18"/>
      <c r="O333" s="18"/>
      <c r="P333" s="8"/>
      <c r="Q333" s="8"/>
      <c r="R333" s="8"/>
      <c r="S333" s="8"/>
      <c r="T333" s="8"/>
      <c r="U333" s="8"/>
      <c r="V333" s="8"/>
      <c r="W333" s="8"/>
      <c r="X333" s="8"/>
      <c r="Y333" s="8"/>
    </row>
    <row r="334" spans="1:25" ht="15.75" customHeight="1" x14ac:dyDescent="0.2">
      <c r="A334" s="15"/>
      <c r="B334" s="23"/>
      <c r="C334" s="15"/>
      <c r="D334" s="57"/>
      <c r="E334" s="57"/>
      <c r="F334" s="57"/>
      <c r="G334" s="85"/>
      <c r="H334" s="60"/>
      <c r="I334" s="8"/>
      <c r="J334" s="429"/>
      <c r="K334" s="429"/>
      <c r="L334" s="8"/>
      <c r="M334" s="15"/>
      <c r="N334" s="18"/>
      <c r="O334" s="18"/>
      <c r="P334" s="8"/>
      <c r="Q334" s="8"/>
      <c r="R334" s="8"/>
      <c r="S334" s="8"/>
      <c r="T334" s="8"/>
      <c r="U334" s="8"/>
      <c r="V334" s="8"/>
      <c r="W334" s="8"/>
      <c r="X334" s="8"/>
      <c r="Y334" s="8"/>
    </row>
    <row r="335" spans="1:25" ht="15.75" customHeight="1" x14ac:dyDescent="0.2">
      <c r="A335" s="15"/>
      <c r="B335" s="23"/>
      <c r="C335" s="15"/>
      <c r="D335" s="57"/>
      <c r="E335" s="57"/>
      <c r="F335" s="57"/>
      <c r="G335" s="85"/>
      <c r="H335" s="60"/>
      <c r="I335" s="8"/>
      <c r="J335" s="429"/>
      <c r="K335" s="429"/>
      <c r="L335" s="8"/>
      <c r="M335" s="15"/>
      <c r="N335" s="18"/>
      <c r="O335" s="18"/>
      <c r="P335" s="8"/>
      <c r="Q335" s="8"/>
      <c r="R335" s="8"/>
      <c r="S335" s="8"/>
      <c r="T335" s="8"/>
      <c r="U335" s="8"/>
      <c r="V335" s="8"/>
      <c r="W335" s="8"/>
      <c r="X335" s="8"/>
      <c r="Y335" s="8"/>
    </row>
    <row r="336" spans="1:25" ht="15.75" customHeight="1" x14ac:dyDescent="0.2">
      <c r="A336" s="15"/>
      <c r="B336" s="23"/>
      <c r="C336" s="15"/>
      <c r="D336" s="57"/>
      <c r="E336" s="57"/>
      <c r="F336" s="57"/>
      <c r="G336" s="85"/>
      <c r="H336" s="60"/>
      <c r="I336" s="8"/>
      <c r="J336" s="429"/>
      <c r="K336" s="429"/>
      <c r="L336" s="8"/>
      <c r="M336" s="15"/>
      <c r="N336" s="18"/>
      <c r="O336" s="18"/>
      <c r="P336" s="8"/>
      <c r="Q336" s="8"/>
      <c r="R336" s="8"/>
      <c r="S336" s="8"/>
      <c r="T336" s="8"/>
      <c r="U336" s="8"/>
      <c r="V336" s="8"/>
      <c r="W336" s="8"/>
      <c r="X336" s="8"/>
      <c r="Y336" s="8"/>
    </row>
    <row r="337" spans="1:25" ht="15.75" customHeight="1" x14ac:dyDescent="0.2">
      <c r="A337" s="15"/>
      <c r="B337" s="23"/>
      <c r="C337" s="15"/>
      <c r="D337" s="57"/>
      <c r="E337" s="57"/>
      <c r="F337" s="57"/>
      <c r="G337" s="85"/>
      <c r="H337" s="60"/>
      <c r="I337" s="8"/>
      <c r="J337" s="429"/>
      <c r="K337" s="429"/>
      <c r="L337" s="8"/>
      <c r="M337" s="15"/>
      <c r="N337" s="18"/>
      <c r="O337" s="18"/>
      <c r="P337" s="8"/>
      <c r="Q337" s="8"/>
      <c r="R337" s="8"/>
      <c r="S337" s="8"/>
      <c r="T337" s="8"/>
      <c r="U337" s="8"/>
      <c r="V337" s="8"/>
      <c r="W337" s="8"/>
      <c r="X337" s="8"/>
      <c r="Y337" s="8"/>
    </row>
    <row r="338" spans="1:25" ht="15.75" customHeight="1" x14ac:dyDescent="0.2">
      <c r="A338" s="15"/>
      <c r="B338" s="23"/>
      <c r="C338" s="15"/>
      <c r="D338" s="57"/>
      <c r="E338" s="57"/>
      <c r="F338" s="57"/>
      <c r="G338" s="85"/>
      <c r="H338" s="60"/>
      <c r="I338" s="8"/>
      <c r="J338" s="429"/>
      <c r="K338" s="429"/>
      <c r="L338" s="8"/>
      <c r="M338" s="15"/>
      <c r="N338" s="18"/>
      <c r="O338" s="18"/>
      <c r="P338" s="8"/>
      <c r="Q338" s="8"/>
      <c r="R338" s="8"/>
      <c r="S338" s="8"/>
      <c r="T338" s="8"/>
      <c r="U338" s="8"/>
      <c r="V338" s="8"/>
      <c r="W338" s="8"/>
      <c r="X338" s="8"/>
      <c r="Y338" s="8"/>
    </row>
    <row r="339" spans="1:25" ht="15.75" customHeight="1" x14ac:dyDescent="0.2">
      <c r="A339" s="15"/>
      <c r="B339" s="23"/>
      <c r="C339" s="15"/>
      <c r="D339" s="57"/>
      <c r="E339" s="57"/>
      <c r="F339" s="57"/>
      <c r="G339" s="85"/>
      <c r="H339" s="60"/>
      <c r="I339" s="8"/>
      <c r="J339" s="429"/>
      <c r="K339" s="429"/>
      <c r="L339" s="8"/>
      <c r="M339" s="15"/>
      <c r="N339" s="18"/>
      <c r="O339" s="18"/>
      <c r="P339" s="8"/>
      <c r="Q339" s="8"/>
      <c r="R339" s="8"/>
      <c r="S339" s="8"/>
      <c r="T339" s="8"/>
      <c r="U339" s="8"/>
      <c r="V339" s="8"/>
      <c r="W339" s="8"/>
      <c r="X339" s="8"/>
      <c r="Y339" s="8"/>
    </row>
    <row r="340" spans="1:25" ht="15.75" customHeight="1" x14ac:dyDescent="0.2">
      <c r="A340" s="15"/>
      <c r="B340" s="23"/>
      <c r="C340" s="15"/>
      <c r="D340" s="57"/>
      <c r="E340" s="57"/>
      <c r="F340" s="57"/>
      <c r="G340" s="85"/>
      <c r="H340" s="60"/>
      <c r="I340" s="8"/>
      <c r="J340" s="429"/>
      <c r="K340" s="429"/>
      <c r="L340" s="8"/>
      <c r="M340" s="15"/>
      <c r="N340" s="18"/>
      <c r="O340" s="18"/>
      <c r="P340" s="8"/>
      <c r="Q340" s="8"/>
      <c r="R340" s="8"/>
      <c r="S340" s="8"/>
      <c r="T340" s="8"/>
      <c r="U340" s="8"/>
      <c r="V340" s="8"/>
      <c r="W340" s="8"/>
      <c r="X340" s="8"/>
      <c r="Y340" s="8"/>
    </row>
    <row r="341" spans="1:25" ht="15.75" customHeight="1" x14ac:dyDescent="0.2">
      <c r="A341" s="15"/>
      <c r="B341" s="23"/>
      <c r="C341" s="15"/>
      <c r="D341" s="57"/>
      <c r="E341" s="57"/>
      <c r="F341" s="57"/>
      <c r="G341" s="85"/>
      <c r="H341" s="60"/>
      <c r="I341" s="8"/>
      <c r="J341" s="429"/>
      <c r="K341" s="429"/>
      <c r="L341" s="8"/>
      <c r="M341" s="15"/>
      <c r="N341" s="18"/>
      <c r="O341" s="18"/>
      <c r="P341" s="8"/>
      <c r="Q341" s="8"/>
      <c r="R341" s="8"/>
      <c r="S341" s="8"/>
      <c r="T341" s="8"/>
      <c r="U341" s="8"/>
      <c r="V341" s="8"/>
      <c r="W341" s="8"/>
      <c r="X341" s="8"/>
      <c r="Y341" s="8"/>
    </row>
    <row r="342" spans="1:25" ht="15.75" customHeight="1" x14ac:dyDescent="0.2">
      <c r="A342" s="15"/>
      <c r="B342" s="23"/>
      <c r="C342" s="15"/>
      <c r="D342" s="57"/>
      <c r="E342" s="57"/>
      <c r="F342" s="57"/>
      <c r="G342" s="85"/>
      <c r="H342" s="60"/>
      <c r="I342" s="8"/>
      <c r="J342" s="429"/>
      <c r="K342" s="429"/>
      <c r="L342" s="8"/>
      <c r="M342" s="15"/>
      <c r="N342" s="18"/>
      <c r="O342" s="18"/>
      <c r="P342" s="8"/>
      <c r="Q342" s="8"/>
      <c r="R342" s="8"/>
      <c r="S342" s="8"/>
      <c r="T342" s="8"/>
      <c r="U342" s="8"/>
      <c r="V342" s="8"/>
      <c r="W342" s="8"/>
      <c r="X342" s="8"/>
      <c r="Y342" s="8"/>
    </row>
    <row r="343" spans="1:25" ht="15.75" customHeight="1" x14ac:dyDescent="0.2">
      <c r="A343" s="15"/>
      <c r="B343" s="23"/>
      <c r="C343" s="15"/>
      <c r="D343" s="57"/>
      <c r="E343" s="57"/>
      <c r="F343" s="57"/>
      <c r="G343" s="85"/>
      <c r="H343" s="60"/>
      <c r="I343" s="8"/>
      <c r="J343" s="429"/>
      <c r="K343" s="429"/>
      <c r="L343" s="8"/>
      <c r="M343" s="15"/>
      <c r="N343" s="18"/>
      <c r="O343" s="18"/>
      <c r="P343" s="8"/>
      <c r="Q343" s="8"/>
      <c r="R343" s="8"/>
      <c r="S343" s="8"/>
      <c r="T343" s="8"/>
      <c r="U343" s="8"/>
      <c r="V343" s="8"/>
      <c r="W343" s="8"/>
      <c r="X343" s="8"/>
      <c r="Y343" s="8"/>
    </row>
    <row r="344" spans="1:25" ht="15.75" customHeight="1" x14ac:dyDescent="0.2">
      <c r="A344" s="15"/>
      <c r="B344" s="23"/>
      <c r="C344" s="15"/>
      <c r="D344" s="57"/>
      <c r="E344" s="57"/>
      <c r="F344" s="57"/>
      <c r="G344" s="85"/>
      <c r="H344" s="60"/>
      <c r="I344" s="8"/>
      <c r="J344" s="429"/>
      <c r="K344" s="429"/>
      <c r="L344" s="8"/>
      <c r="M344" s="15"/>
      <c r="N344" s="18"/>
      <c r="O344" s="18"/>
      <c r="P344" s="8"/>
      <c r="Q344" s="8"/>
      <c r="R344" s="8"/>
      <c r="S344" s="8"/>
      <c r="T344" s="8"/>
      <c r="U344" s="8"/>
      <c r="V344" s="8"/>
      <c r="W344" s="8"/>
      <c r="X344" s="8"/>
      <c r="Y344" s="8"/>
    </row>
    <row r="345" spans="1:25" ht="15.75" customHeight="1" x14ac:dyDescent="0.2">
      <c r="A345" s="15"/>
      <c r="B345" s="23"/>
      <c r="C345" s="15"/>
      <c r="D345" s="57"/>
      <c r="E345" s="57"/>
      <c r="F345" s="57"/>
      <c r="G345" s="85"/>
      <c r="H345" s="60"/>
      <c r="I345" s="8"/>
      <c r="J345" s="429"/>
      <c r="K345" s="429"/>
      <c r="L345" s="8"/>
      <c r="M345" s="15"/>
      <c r="N345" s="18"/>
      <c r="O345" s="18"/>
      <c r="P345" s="8"/>
      <c r="Q345" s="8"/>
      <c r="R345" s="8"/>
      <c r="S345" s="8"/>
      <c r="T345" s="8"/>
      <c r="U345" s="8"/>
      <c r="V345" s="8"/>
      <c r="W345" s="8"/>
      <c r="X345" s="8"/>
      <c r="Y345" s="8"/>
    </row>
    <row r="346" spans="1:25" ht="15.75" customHeight="1" x14ac:dyDescent="0.2">
      <c r="A346" s="15"/>
      <c r="B346" s="23"/>
      <c r="C346" s="15"/>
      <c r="D346" s="57"/>
      <c r="E346" s="57"/>
      <c r="F346" s="57"/>
      <c r="G346" s="85"/>
      <c r="H346" s="60"/>
      <c r="I346" s="8"/>
      <c r="J346" s="429"/>
      <c r="K346" s="429"/>
      <c r="L346" s="8"/>
      <c r="M346" s="15"/>
      <c r="N346" s="18"/>
      <c r="O346" s="18"/>
      <c r="P346" s="8"/>
      <c r="Q346" s="8"/>
      <c r="R346" s="8"/>
      <c r="S346" s="8"/>
      <c r="T346" s="8"/>
      <c r="U346" s="8"/>
      <c r="V346" s="8"/>
      <c r="W346" s="8"/>
      <c r="X346" s="8"/>
      <c r="Y346" s="8"/>
    </row>
    <row r="347" spans="1:25" ht="15.75" customHeight="1" x14ac:dyDescent="0.2">
      <c r="A347" s="15"/>
      <c r="B347" s="23"/>
      <c r="C347" s="15"/>
      <c r="D347" s="57"/>
      <c r="E347" s="57"/>
      <c r="F347" s="57"/>
      <c r="G347" s="85"/>
      <c r="H347" s="60"/>
      <c r="I347" s="8"/>
      <c r="J347" s="429"/>
      <c r="K347" s="429"/>
      <c r="L347" s="8"/>
      <c r="M347" s="15"/>
      <c r="N347" s="18"/>
      <c r="O347" s="18"/>
      <c r="P347" s="8"/>
      <c r="Q347" s="8"/>
      <c r="R347" s="8"/>
      <c r="S347" s="8"/>
      <c r="T347" s="8"/>
      <c r="U347" s="8"/>
      <c r="V347" s="8"/>
      <c r="W347" s="8"/>
      <c r="X347" s="8"/>
      <c r="Y347" s="8"/>
    </row>
    <row r="348" spans="1:25" ht="15.75" customHeight="1" x14ac:dyDescent="0.2">
      <c r="A348" s="15"/>
      <c r="B348" s="23"/>
      <c r="C348" s="15"/>
      <c r="D348" s="57"/>
      <c r="E348" s="57"/>
      <c r="F348" s="57"/>
      <c r="G348" s="85"/>
      <c r="H348" s="60"/>
      <c r="I348" s="8"/>
      <c r="J348" s="429"/>
      <c r="K348" s="429"/>
      <c r="L348" s="8"/>
      <c r="M348" s="15"/>
      <c r="N348" s="18"/>
      <c r="O348" s="18"/>
      <c r="P348" s="8"/>
      <c r="Q348" s="8"/>
      <c r="R348" s="8"/>
      <c r="S348" s="8"/>
      <c r="T348" s="8"/>
      <c r="U348" s="8"/>
      <c r="V348" s="8"/>
      <c r="W348" s="8"/>
      <c r="X348" s="8"/>
      <c r="Y348" s="8"/>
    </row>
    <row r="349" spans="1:25" ht="15.75" customHeight="1" x14ac:dyDescent="0.2">
      <c r="A349" s="15"/>
      <c r="B349" s="23"/>
      <c r="C349" s="15"/>
      <c r="D349" s="57"/>
      <c r="E349" s="57"/>
      <c r="F349" s="57"/>
      <c r="G349" s="85"/>
      <c r="H349" s="60"/>
      <c r="I349" s="8"/>
      <c r="J349" s="429"/>
      <c r="K349" s="429"/>
      <c r="L349" s="8"/>
      <c r="M349" s="15"/>
      <c r="N349" s="18"/>
      <c r="O349" s="18"/>
      <c r="P349" s="8"/>
      <c r="Q349" s="8"/>
      <c r="R349" s="8"/>
      <c r="S349" s="8"/>
      <c r="T349" s="8"/>
      <c r="U349" s="8"/>
      <c r="V349" s="8"/>
      <c r="W349" s="8"/>
      <c r="X349" s="8"/>
      <c r="Y349" s="8"/>
    </row>
    <row r="350" spans="1:25" ht="15.75" customHeight="1" x14ac:dyDescent="0.2">
      <c r="A350" s="15"/>
      <c r="B350" s="23"/>
      <c r="C350" s="15"/>
      <c r="D350" s="57"/>
      <c r="E350" s="57"/>
      <c r="F350" s="57"/>
      <c r="G350" s="85"/>
      <c r="H350" s="60"/>
      <c r="I350" s="8"/>
      <c r="J350" s="429"/>
      <c r="K350" s="429"/>
      <c r="L350" s="8"/>
      <c r="M350" s="15"/>
      <c r="N350" s="18"/>
      <c r="O350" s="18"/>
      <c r="P350" s="8"/>
      <c r="Q350" s="8"/>
      <c r="R350" s="8"/>
      <c r="S350" s="8"/>
      <c r="T350" s="8"/>
      <c r="U350" s="8"/>
      <c r="V350" s="8"/>
      <c r="W350" s="8"/>
      <c r="X350" s="8"/>
      <c r="Y350" s="8"/>
    </row>
    <row r="351" spans="1:25" ht="15.75" customHeight="1" x14ac:dyDescent="0.2">
      <c r="A351" s="15"/>
      <c r="B351" s="23"/>
      <c r="C351" s="15"/>
      <c r="D351" s="57"/>
      <c r="E351" s="57"/>
      <c r="F351" s="57"/>
      <c r="G351" s="85"/>
      <c r="H351" s="60"/>
      <c r="I351" s="8"/>
      <c r="J351" s="429"/>
      <c r="K351" s="429"/>
      <c r="L351" s="8"/>
      <c r="M351" s="15"/>
      <c r="N351" s="18"/>
      <c r="O351" s="18"/>
      <c r="P351" s="8"/>
      <c r="Q351" s="8"/>
      <c r="R351" s="8"/>
      <c r="S351" s="8"/>
      <c r="T351" s="8"/>
      <c r="U351" s="8"/>
      <c r="V351" s="8"/>
      <c r="W351" s="8"/>
      <c r="X351" s="8"/>
      <c r="Y351" s="8"/>
    </row>
    <row r="352" spans="1:25" ht="15.75" customHeight="1" x14ac:dyDescent="0.2">
      <c r="A352" s="15"/>
      <c r="B352" s="23"/>
      <c r="C352" s="15"/>
      <c r="D352" s="57"/>
      <c r="E352" s="57"/>
      <c r="F352" s="57"/>
      <c r="G352" s="85"/>
      <c r="H352" s="60"/>
      <c r="I352" s="8"/>
      <c r="J352" s="429"/>
      <c r="K352" s="429"/>
      <c r="L352" s="8"/>
      <c r="M352" s="15"/>
      <c r="N352" s="18"/>
      <c r="O352" s="18"/>
      <c r="P352" s="8"/>
      <c r="Q352" s="8"/>
      <c r="R352" s="8"/>
      <c r="S352" s="8"/>
      <c r="T352" s="8"/>
      <c r="U352" s="8"/>
      <c r="V352" s="8"/>
      <c r="W352" s="8"/>
      <c r="X352" s="8"/>
      <c r="Y352" s="8"/>
    </row>
    <row r="353" spans="1:25" ht="15.75" customHeight="1" x14ac:dyDescent="0.2">
      <c r="A353" s="15"/>
      <c r="B353" s="23"/>
      <c r="C353" s="15"/>
      <c r="D353" s="57"/>
      <c r="E353" s="57"/>
      <c r="F353" s="57"/>
      <c r="G353" s="85"/>
      <c r="H353" s="60"/>
      <c r="I353" s="8"/>
      <c r="J353" s="429"/>
      <c r="K353" s="429"/>
      <c r="L353" s="8"/>
      <c r="M353" s="15"/>
      <c r="N353" s="18"/>
      <c r="O353" s="18"/>
      <c r="P353" s="8"/>
      <c r="Q353" s="8"/>
      <c r="R353" s="8"/>
      <c r="S353" s="8"/>
      <c r="T353" s="8"/>
      <c r="U353" s="8"/>
      <c r="V353" s="8"/>
      <c r="W353" s="8"/>
      <c r="X353" s="8"/>
      <c r="Y353" s="8"/>
    </row>
    <row r="354" spans="1:25" ht="15.75" customHeight="1" x14ac:dyDescent="0.2">
      <c r="A354" s="15"/>
      <c r="B354" s="23"/>
      <c r="C354" s="15"/>
      <c r="D354" s="57"/>
      <c r="E354" s="57"/>
      <c r="F354" s="57"/>
      <c r="G354" s="85"/>
      <c r="H354" s="60"/>
      <c r="I354" s="8"/>
      <c r="J354" s="429"/>
      <c r="K354" s="429"/>
      <c r="L354" s="8"/>
      <c r="M354" s="15"/>
      <c r="N354" s="18"/>
      <c r="O354" s="18"/>
      <c r="P354" s="8"/>
      <c r="Q354" s="8"/>
      <c r="R354" s="8"/>
      <c r="S354" s="8"/>
      <c r="T354" s="8"/>
      <c r="U354" s="8"/>
      <c r="V354" s="8"/>
      <c r="W354" s="8"/>
      <c r="X354" s="8"/>
      <c r="Y354" s="8"/>
    </row>
    <row r="355" spans="1:25" ht="15.75" customHeight="1" x14ac:dyDescent="0.2">
      <c r="A355" s="15"/>
      <c r="B355" s="23"/>
      <c r="C355" s="15"/>
      <c r="D355" s="57"/>
      <c r="E355" s="57"/>
      <c r="F355" s="57"/>
      <c r="G355" s="85"/>
      <c r="H355" s="60"/>
      <c r="I355" s="8"/>
      <c r="J355" s="429"/>
      <c r="K355" s="429"/>
      <c r="L355" s="8"/>
      <c r="M355" s="15"/>
      <c r="N355" s="18"/>
      <c r="O355" s="18"/>
      <c r="P355" s="8"/>
      <c r="Q355" s="8"/>
      <c r="R355" s="8"/>
      <c r="S355" s="8"/>
      <c r="T355" s="8"/>
      <c r="U355" s="8"/>
      <c r="V355" s="8"/>
      <c r="W355" s="8"/>
      <c r="X355" s="8"/>
      <c r="Y355" s="8"/>
    </row>
    <row r="356" spans="1:25" ht="15.75" customHeight="1" x14ac:dyDescent="0.2">
      <c r="A356" s="15"/>
      <c r="B356" s="23"/>
      <c r="C356" s="15"/>
      <c r="D356" s="57"/>
      <c r="E356" s="57"/>
      <c r="F356" s="57"/>
      <c r="G356" s="85"/>
      <c r="H356" s="60"/>
      <c r="I356" s="8"/>
      <c r="J356" s="429"/>
      <c r="K356" s="429"/>
      <c r="L356" s="8"/>
      <c r="M356" s="15"/>
      <c r="N356" s="18"/>
      <c r="O356" s="18"/>
      <c r="P356" s="8"/>
      <c r="Q356" s="8"/>
      <c r="R356" s="8"/>
      <c r="S356" s="8"/>
      <c r="T356" s="8"/>
      <c r="U356" s="8"/>
      <c r="V356" s="8"/>
      <c r="W356" s="8"/>
      <c r="X356" s="8"/>
      <c r="Y356" s="8"/>
    </row>
    <row r="357" spans="1:25" ht="15.75" customHeight="1" x14ac:dyDescent="0.2">
      <c r="A357" s="15"/>
      <c r="B357" s="23"/>
      <c r="C357" s="15"/>
      <c r="D357" s="57"/>
      <c r="E357" s="57"/>
      <c r="F357" s="57"/>
      <c r="G357" s="85"/>
      <c r="H357" s="60"/>
      <c r="I357" s="8"/>
      <c r="J357" s="429"/>
      <c r="K357" s="429"/>
      <c r="L357" s="8"/>
      <c r="M357" s="15"/>
      <c r="N357" s="18"/>
      <c r="O357" s="18"/>
      <c r="P357" s="8"/>
      <c r="Q357" s="8"/>
      <c r="R357" s="8"/>
      <c r="S357" s="8"/>
      <c r="T357" s="8"/>
      <c r="U357" s="8"/>
      <c r="V357" s="8"/>
      <c r="W357" s="8"/>
      <c r="X357" s="8"/>
      <c r="Y357" s="8"/>
    </row>
    <row r="358" spans="1:25" ht="15.75" customHeight="1" x14ac:dyDescent="0.2">
      <c r="A358" s="15"/>
      <c r="B358" s="23"/>
      <c r="C358" s="15"/>
      <c r="D358" s="57"/>
      <c r="E358" s="57"/>
      <c r="F358" s="57"/>
      <c r="G358" s="85"/>
      <c r="H358" s="60"/>
      <c r="I358" s="8"/>
      <c r="J358" s="429"/>
      <c r="K358" s="429"/>
      <c r="L358" s="8"/>
      <c r="M358" s="15"/>
      <c r="N358" s="18"/>
      <c r="O358" s="18"/>
      <c r="P358" s="8"/>
      <c r="Q358" s="8"/>
      <c r="R358" s="8"/>
      <c r="S358" s="8"/>
      <c r="T358" s="8"/>
      <c r="U358" s="8"/>
      <c r="V358" s="8"/>
      <c r="W358" s="8"/>
      <c r="X358" s="8"/>
      <c r="Y358" s="8"/>
    </row>
    <row r="359" spans="1:25" ht="15.75" customHeight="1" x14ac:dyDescent="0.2">
      <c r="A359" s="15"/>
      <c r="B359" s="23"/>
      <c r="C359" s="15"/>
      <c r="D359" s="57"/>
      <c r="E359" s="57"/>
      <c r="F359" s="57"/>
      <c r="G359" s="85"/>
      <c r="H359" s="60"/>
      <c r="I359" s="8"/>
      <c r="J359" s="429"/>
      <c r="K359" s="429"/>
      <c r="L359" s="8"/>
      <c r="M359" s="15"/>
      <c r="N359" s="18"/>
      <c r="O359" s="18"/>
      <c r="P359" s="8"/>
      <c r="Q359" s="8"/>
      <c r="R359" s="8"/>
      <c r="S359" s="8"/>
      <c r="T359" s="8"/>
      <c r="U359" s="8"/>
      <c r="V359" s="8"/>
      <c r="W359" s="8"/>
      <c r="X359" s="8"/>
      <c r="Y359" s="8"/>
    </row>
    <row r="360" spans="1:25" ht="15.75" customHeight="1" x14ac:dyDescent="0.2">
      <c r="A360" s="15"/>
      <c r="B360" s="23"/>
      <c r="C360" s="15"/>
      <c r="D360" s="57"/>
      <c r="E360" s="57"/>
      <c r="F360" s="57"/>
      <c r="G360" s="85"/>
      <c r="H360" s="60"/>
      <c r="I360" s="8"/>
      <c r="J360" s="429"/>
      <c r="K360" s="429"/>
      <c r="L360" s="8"/>
      <c r="M360" s="15"/>
      <c r="N360" s="18"/>
      <c r="O360" s="18"/>
      <c r="P360" s="8"/>
      <c r="Q360" s="8"/>
      <c r="R360" s="8"/>
      <c r="S360" s="8"/>
      <c r="T360" s="8"/>
      <c r="U360" s="8"/>
      <c r="V360" s="8"/>
      <c r="W360" s="8"/>
      <c r="X360" s="8"/>
      <c r="Y360" s="8"/>
    </row>
    <row r="361" spans="1:25" ht="15.75" customHeight="1" x14ac:dyDescent="0.2">
      <c r="A361" s="15"/>
      <c r="B361" s="23"/>
      <c r="C361" s="15"/>
      <c r="D361" s="57"/>
      <c r="E361" s="57"/>
      <c r="F361" s="57"/>
      <c r="G361" s="85"/>
      <c r="H361" s="60"/>
      <c r="I361" s="8"/>
      <c r="J361" s="429"/>
      <c r="K361" s="429"/>
      <c r="L361" s="8"/>
      <c r="M361" s="15"/>
      <c r="N361" s="18"/>
      <c r="O361" s="18"/>
      <c r="P361" s="8"/>
      <c r="Q361" s="8"/>
      <c r="R361" s="8"/>
      <c r="S361" s="8"/>
      <c r="T361" s="8"/>
      <c r="U361" s="8"/>
      <c r="V361" s="8"/>
      <c r="W361" s="8"/>
      <c r="X361" s="8"/>
      <c r="Y361" s="8"/>
    </row>
    <row r="362" spans="1:25" ht="15.75" customHeight="1" x14ac:dyDescent="0.2">
      <c r="A362" s="15"/>
      <c r="B362" s="23"/>
      <c r="C362" s="15"/>
      <c r="D362" s="57"/>
      <c r="E362" s="57"/>
      <c r="F362" s="57"/>
      <c r="G362" s="85"/>
      <c r="H362" s="60"/>
      <c r="I362" s="8"/>
      <c r="J362" s="429"/>
      <c r="K362" s="429"/>
      <c r="L362" s="8"/>
      <c r="M362" s="15"/>
      <c r="N362" s="18"/>
      <c r="O362" s="18"/>
      <c r="P362" s="8"/>
      <c r="Q362" s="8"/>
      <c r="R362" s="8"/>
      <c r="S362" s="8"/>
      <c r="T362" s="8"/>
      <c r="U362" s="8"/>
      <c r="V362" s="8"/>
      <c r="W362" s="8"/>
      <c r="X362" s="8"/>
      <c r="Y362" s="8"/>
    </row>
    <row r="363" spans="1:25" ht="15.75" customHeight="1" x14ac:dyDescent="0.2">
      <c r="A363" s="15"/>
      <c r="B363" s="23"/>
      <c r="C363" s="15"/>
      <c r="D363" s="57"/>
      <c r="E363" s="57"/>
      <c r="F363" s="57"/>
      <c r="G363" s="85"/>
      <c r="H363" s="60"/>
      <c r="I363" s="8"/>
      <c r="J363" s="429"/>
      <c r="K363" s="429"/>
      <c r="L363" s="8"/>
      <c r="M363" s="15"/>
      <c r="N363" s="18"/>
      <c r="O363" s="18"/>
      <c r="P363" s="8"/>
      <c r="Q363" s="8"/>
      <c r="R363" s="8"/>
      <c r="S363" s="8"/>
      <c r="T363" s="8"/>
      <c r="U363" s="8"/>
      <c r="V363" s="8"/>
      <c r="W363" s="8"/>
      <c r="X363" s="8"/>
      <c r="Y363" s="8"/>
    </row>
    <row r="364" spans="1:25" ht="15.75" customHeight="1" x14ac:dyDescent="0.2">
      <c r="A364" s="15"/>
      <c r="B364" s="23"/>
      <c r="C364" s="15"/>
      <c r="D364" s="57"/>
      <c r="E364" s="57"/>
      <c r="F364" s="57"/>
      <c r="G364" s="85"/>
      <c r="H364" s="60"/>
      <c r="I364" s="8"/>
      <c r="J364" s="429"/>
      <c r="K364" s="429"/>
      <c r="L364" s="8"/>
      <c r="M364" s="15"/>
      <c r="N364" s="18"/>
      <c r="O364" s="18"/>
      <c r="P364" s="8"/>
      <c r="Q364" s="8"/>
      <c r="R364" s="8"/>
      <c r="S364" s="8"/>
      <c r="T364" s="8"/>
      <c r="U364" s="8"/>
      <c r="V364" s="8"/>
      <c r="W364" s="8"/>
      <c r="X364" s="8"/>
      <c r="Y364" s="8"/>
    </row>
    <row r="365" spans="1:25" ht="15.75" customHeight="1" x14ac:dyDescent="0.2">
      <c r="A365" s="15"/>
      <c r="B365" s="23"/>
      <c r="C365" s="15"/>
      <c r="D365" s="57"/>
      <c r="E365" s="57"/>
      <c r="F365" s="57"/>
      <c r="G365" s="85"/>
      <c r="H365" s="60"/>
      <c r="I365" s="8"/>
      <c r="J365" s="429"/>
      <c r="K365" s="429"/>
      <c r="L365" s="8"/>
      <c r="M365" s="15"/>
      <c r="N365" s="18"/>
      <c r="O365" s="18"/>
      <c r="P365" s="8"/>
      <c r="Q365" s="8"/>
      <c r="R365" s="8"/>
      <c r="S365" s="8"/>
      <c r="T365" s="8"/>
      <c r="U365" s="8"/>
      <c r="V365" s="8"/>
      <c r="W365" s="8"/>
      <c r="X365" s="8"/>
      <c r="Y365" s="8"/>
    </row>
    <row r="366" spans="1:25" ht="15.75" customHeight="1" x14ac:dyDescent="0.2">
      <c r="A366" s="15"/>
      <c r="B366" s="23"/>
      <c r="C366" s="15"/>
      <c r="D366" s="57"/>
      <c r="E366" s="57"/>
      <c r="F366" s="57"/>
      <c r="G366" s="85"/>
      <c r="H366" s="60"/>
      <c r="I366" s="8"/>
      <c r="J366" s="429"/>
      <c r="K366" s="429"/>
      <c r="L366" s="8"/>
      <c r="M366" s="15"/>
      <c r="N366" s="18"/>
      <c r="O366" s="18"/>
      <c r="P366" s="8"/>
      <c r="Q366" s="8"/>
      <c r="R366" s="8"/>
      <c r="S366" s="8"/>
      <c r="T366" s="8"/>
      <c r="U366" s="8"/>
      <c r="V366" s="8"/>
      <c r="W366" s="8"/>
      <c r="X366" s="8"/>
      <c r="Y366" s="8"/>
    </row>
    <row r="367" spans="1:25" ht="15.75" customHeight="1" x14ac:dyDescent="0.2">
      <c r="A367" s="15"/>
      <c r="B367" s="23"/>
      <c r="C367" s="15"/>
      <c r="D367" s="57"/>
      <c r="E367" s="57"/>
      <c r="F367" s="57"/>
      <c r="G367" s="85"/>
      <c r="H367" s="60"/>
      <c r="I367" s="8"/>
      <c r="J367" s="429"/>
      <c r="K367" s="429"/>
      <c r="L367" s="8"/>
      <c r="M367" s="15"/>
      <c r="N367" s="18"/>
      <c r="O367" s="18"/>
      <c r="P367" s="8"/>
      <c r="Q367" s="8"/>
      <c r="R367" s="8"/>
      <c r="S367" s="8"/>
      <c r="T367" s="8"/>
      <c r="U367" s="8"/>
      <c r="V367" s="8"/>
      <c r="W367" s="8"/>
      <c r="X367" s="8"/>
      <c r="Y367" s="8"/>
    </row>
    <row r="368" spans="1:25" ht="15.75" customHeight="1" x14ac:dyDescent="0.2">
      <c r="A368" s="15"/>
      <c r="B368" s="23"/>
      <c r="C368" s="15"/>
      <c r="D368" s="57"/>
      <c r="E368" s="57"/>
      <c r="F368" s="57"/>
      <c r="G368" s="85"/>
      <c r="H368" s="60"/>
      <c r="I368" s="8"/>
      <c r="J368" s="429"/>
      <c r="K368" s="429"/>
      <c r="L368" s="8"/>
      <c r="M368" s="15"/>
      <c r="N368" s="18"/>
      <c r="O368" s="18"/>
      <c r="P368" s="8"/>
      <c r="Q368" s="8"/>
      <c r="R368" s="8"/>
      <c r="S368" s="8"/>
      <c r="T368" s="8"/>
      <c r="U368" s="8"/>
      <c r="V368" s="8"/>
      <c r="W368" s="8"/>
      <c r="X368" s="8"/>
      <c r="Y368" s="8"/>
    </row>
    <row r="369" spans="1:25" ht="15.75" customHeight="1" x14ac:dyDescent="0.2">
      <c r="A369" s="15"/>
      <c r="B369" s="23"/>
      <c r="C369" s="15"/>
      <c r="D369" s="57"/>
      <c r="E369" s="57"/>
      <c r="F369" s="57"/>
      <c r="G369" s="85"/>
      <c r="H369" s="60"/>
      <c r="I369" s="8"/>
      <c r="J369" s="429"/>
      <c r="K369" s="429"/>
      <c r="L369" s="8"/>
      <c r="M369" s="15"/>
      <c r="N369" s="18"/>
      <c r="O369" s="18"/>
      <c r="P369" s="8"/>
      <c r="Q369" s="8"/>
      <c r="R369" s="8"/>
      <c r="S369" s="8"/>
      <c r="T369" s="8"/>
      <c r="U369" s="8"/>
      <c r="V369" s="8"/>
      <c r="W369" s="8"/>
      <c r="X369" s="8"/>
      <c r="Y369" s="8"/>
    </row>
    <row r="370" spans="1:25" ht="15.75" customHeight="1" x14ac:dyDescent="0.2">
      <c r="A370" s="15"/>
      <c r="B370" s="23"/>
      <c r="C370" s="15"/>
      <c r="D370" s="57"/>
      <c r="E370" s="57"/>
      <c r="F370" s="57"/>
      <c r="G370" s="85"/>
      <c r="H370" s="60"/>
      <c r="I370" s="8"/>
      <c r="J370" s="429"/>
      <c r="K370" s="429"/>
      <c r="L370" s="8"/>
      <c r="M370" s="15"/>
      <c r="N370" s="18"/>
      <c r="O370" s="18"/>
      <c r="P370" s="8"/>
      <c r="Q370" s="8"/>
      <c r="R370" s="8"/>
      <c r="S370" s="8"/>
      <c r="T370" s="8"/>
      <c r="U370" s="8"/>
      <c r="V370" s="8"/>
      <c r="W370" s="8"/>
      <c r="X370" s="8"/>
      <c r="Y370" s="8"/>
    </row>
    <row r="371" spans="1:25" ht="15.75" customHeight="1" x14ac:dyDescent="0.2">
      <c r="A371" s="15"/>
      <c r="B371" s="23"/>
      <c r="C371" s="15"/>
      <c r="D371" s="57"/>
      <c r="E371" s="57"/>
      <c r="F371" s="57"/>
      <c r="G371" s="85"/>
      <c r="H371" s="60"/>
      <c r="I371" s="8"/>
      <c r="J371" s="429"/>
      <c r="K371" s="429"/>
      <c r="L371" s="8"/>
      <c r="M371" s="15"/>
      <c r="N371" s="18"/>
      <c r="O371" s="18"/>
      <c r="P371" s="8"/>
      <c r="Q371" s="8"/>
      <c r="R371" s="8"/>
      <c r="S371" s="8"/>
      <c r="T371" s="8"/>
      <c r="U371" s="8"/>
      <c r="V371" s="8"/>
      <c r="W371" s="8"/>
      <c r="X371" s="8"/>
      <c r="Y371" s="8"/>
    </row>
    <row r="372" spans="1:25" ht="15.75" customHeight="1" x14ac:dyDescent="0.2">
      <c r="A372" s="15"/>
      <c r="B372" s="23"/>
      <c r="C372" s="15"/>
      <c r="D372" s="57"/>
      <c r="E372" s="57"/>
      <c r="F372" s="57"/>
      <c r="G372" s="85"/>
      <c r="H372" s="60"/>
      <c r="I372" s="8"/>
      <c r="J372" s="429"/>
      <c r="K372" s="429"/>
      <c r="L372" s="8"/>
      <c r="M372" s="15"/>
      <c r="N372" s="18"/>
      <c r="O372" s="18"/>
      <c r="P372" s="8"/>
      <c r="Q372" s="8"/>
      <c r="R372" s="8"/>
      <c r="S372" s="8"/>
      <c r="T372" s="8"/>
      <c r="U372" s="8"/>
      <c r="V372" s="8"/>
      <c r="W372" s="8"/>
      <c r="X372" s="8"/>
      <c r="Y372" s="8"/>
    </row>
    <row r="373" spans="1:25" ht="15.75" customHeight="1" x14ac:dyDescent="0.2">
      <c r="A373" s="15"/>
      <c r="B373" s="23"/>
      <c r="C373" s="15"/>
      <c r="D373" s="57"/>
      <c r="E373" s="57"/>
      <c r="F373" s="57"/>
      <c r="G373" s="85"/>
      <c r="H373" s="60"/>
      <c r="I373" s="8"/>
      <c r="J373" s="429"/>
      <c r="K373" s="429"/>
      <c r="L373" s="8"/>
      <c r="M373" s="15"/>
      <c r="N373" s="18"/>
      <c r="O373" s="18"/>
      <c r="P373" s="8"/>
      <c r="Q373" s="8"/>
      <c r="R373" s="8"/>
      <c r="S373" s="8"/>
      <c r="T373" s="8"/>
      <c r="U373" s="8"/>
      <c r="V373" s="8"/>
      <c r="W373" s="8"/>
      <c r="X373" s="8"/>
      <c r="Y373" s="8"/>
    </row>
    <row r="374" spans="1:25" ht="15.75" customHeight="1" x14ac:dyDescent="0.2">
      <c r="A374" s="15"/>
      <c r="B374" s="23"/>
      <c r="C374" s="15"/>
      <c r="D374" s="57"/>
      <c r="E374" s="57"/>
      <c r="F374" s="57"/>
      <c r="G374" s="85"/>
      <c r="H374" s="60"/>
      <c r="I374" s="8"/>
      <c r="J374" s="429"/>
      <c r="K374" s="429"/>
      <c r="L374" s="8"/>
      <c r="M374" s="15"/>
      <c r="N374" s="18"/>
      <c r="O374" s="18"/>
      <c r="P374" s="8"/>
      <c r="Q374" s="8"/>
      <c r="R374" s="8"/>
      <c r="S374" s="8"/>
      <c r="T374" s="8"/>
      <c r="U374" s="8"/>
      <c r="V374" s="8"/>
      <c r="W374" s="8"/>
      <c r="X374" s="8"/>
      <c r="Y374" s="8"/>
    </row>
    <row r="375" spans="1:25" ht="15.75" customHeight="1" x14ac:dyDescent="0.2">
      <c r="A375" s="15"/>
      <c r="B375" s="23"/>
      <c r="C375" s="15"/>
      <c r="D375" s="57"/>
      <c r="E375" s="57"/>
      <c r="F375" s="57"/>
      <c r="G375" s="85"/>
      <c r="H375" s="60"/>
      <c r="I375" s="8"/>
      <c r="J375" s="429"/>
      <c r="K375" s="429"/>
      <c r="L375" s="8"/>
      <c r="M375" s="15"/>
      <c r="N375" s="18"/>
      <c r="O375" s="18"/>
      <c r="P375" s="8"/>
      <c r="Q375" s="8"/>
      <c r="R375" s="8"/>
      <c r="S375" s="8"/>
      <c r="T375" s="8"/>
      <c r="U375" s="8"/>
      <c r="V375" s="8"/>
      <c r="W375" s="8"/>
      <c r="X375" s="8"/>
      <c r="Y375" s="8"/>
    </row>
    <row r="376" spans="1:25" ht="15.75" customHeight="1" x14ac:dyDescent="0.2">
      <c r="A376" s="15"/>
      <c r="B376" s="23"/>
      <c r="C376" s="15"/>
      <c r="D376" s="57"/>
      <c r="E376" s="57"/>
      <c r="F376" s="57"/>
      <c r="G376" s="85"/>
      <c r="H376" s="60"/>
      <c r="I376" s="8"/>
      <c r="J376" s="429"/>
      <c r="K376" s="429"/>
      <c r="L376" s="8"/>
      <c r="M376" s="15"/>
      <c r="N376" s="18"/>
      <c r="O376" s="18"/>
      <c r="P376" s="8"/>
      <c r="Q376" s="8"/>
      <c r="R376" s="8"/>
      <c r="S376" s="8"/>
      <c r="T376" s="8"/>
      <c r="U376" s="8"/>
      <c r="V376" s="8"/>
      <c r="W376" s="8"/>
      <c r="X376" s="8"/>
      <c r="Y376" s="8"/>
    </row>
    <row r="377" spans="1:25" ht="15.75" customHeight="1" x14ac:dyDescent="0.2">
      <c r="A377" s="15"/>
      <c r="B377" s="23"/>
      <c r="C377" s="15"/>
      <c r="D377" s="57"/>
      <c r="E377" s="57"/>
      <c r="F377" s="57"/>
      <c r="G377" s="85"/>
      <c r="H377" s="60"/>
      <c r="I377" s="8"/>
      <c r="J377" s="429"/>
      <c r="K377" s="429"/>
      <c r="L377" s="8"/>
      <c r="M377" s="15"/>
      <c r="N377" s="18"/>
      <c r="O377" s="18"/>
      <c r="P377" s="8"/>
      <c r="Q377" s="8"/>
      <c r="R377" s="8"/>
      <c r="S377" s="8"/>
      <c r="T377" s="8"/>
      <c r="U377" s="8"/>
      <c r="V377" s="8"/>
      <c r="W377" s="8"/>
      <c r="X377" s="8"/>
      <c r="Y377" s="8"/>
    </row>
    <row r="378" spans="1:25" ht="15.75" customHeight="1" x14ac:dyDescent="0.2">
      <c r="A378" s="15"/>
      <c r="B378" s="23"/>
      <c r="C378" s="15"/>
      <c r="D378" s="57"/>
      <c r="E378" s="57"/>
      <c r="F378" s="57"/>
      <c r="G378" s="85"/>
      <c r="H378" s="60"/>
      <c r="I378" s="8"/>
      <c r="J378" s="429"/>
      <c r="K378" s="429"/>
      <c r="L378" s="8"/>
      <c r="M378" s="15"/>
      <c r="N378" s="18"/>
      <c r="O378" s="18"/>
      <c r="P378" s="8"/>
      <c r="Q378" s="8"/>
      <c r="R378" s="8"/>
      <c r="S378" s="8"/>
      <c r="T378" s="8"/>
      <c r="U378" s="8"/>
      <c r="V378" s="8"/>
      <c r="W378" s="8"/>
      <c r="X378" s="8"/>
      <c r="Y378" s="8"/>
    </row>
    <row r="379" spans="1:25" ht="15.75" customHeight="1" x14ac:dyDescent="0.2">
      <c r="A379" s="15"/>
      <c r="B379" s="23"/>
      <c r="C379" s="15"/>
      <c r="D379" s="57"/>
      <c r="E379" s="57"/>
      <c r="F379" s="57"/>
      <c r="G379" s="85"/>
      <c r="H379" s="60"/>
      <c r="I379" s="8"/>
      <c r="J379" s="429"/>
      <c r="K379" s="429"/>
      <c r="L379" s="8"/>
      <c r="M379" s="15"/>
      <c r="N379" s="18"/>
      <c r="O379" s="18"/>
      <c r="P379" s="8"/>
      <c r="Q379" s="8"/>
      <c r="R379" s="8"/>
      <c r="S379" s="8"/>
      <c r="T379" s="8"/>
      <c r="U379" s="8"/>
      <c r="V379" s="8"/>
      <c r="W379" s="8"/>
      <c r="X379" s="8"/>
      <c r="Y379" s="8"/>
    </row>
    <row r="380" spans="1:25" ht="15.75" customHeight="1" x14ac:dyDescent="0.2">
      <c r="A380" s="15"/>
      <c r="B380" s="23"/>
      <c r="C380" s="15"/>
      <c r="D380" s="57"/>
      <c r="E380" s="57"/>
      <c r="F380" s="57"/>
      <c r="G380" s="85"/>
      <c r="H380" s="60"/>
      <c r="I380" s="8"/>
      <c r="J380" s="429"/>
      <c r="K380" s="429"/>
      <c r="L380" s="8"/>
      <c r="M380" s="15"/>
      <c r="N380" s="18"/>
      <c r="O380" s="18"/>
      <c r="P380" s="8"/>
      <c r="Q380" s="8"/>
      <c r="R380" s="8"/>
      <c r="S380" s="8"/>
      <c r="T380" s="8"/>
      <c r="U380" s="8"/>
      <c r="V380" s="8"/>
      <c r="W380" s="8"/>
      <c r="X380" s="8"/>
      <c r="Y380" s="8"/>
    </row>
    <row r="381" spans="1:25" ht="15.75" customHeight="1" x14ac:dyDescent="0.2">
      <c r="A381" s="15"/>
      <c r="B381" s="23"/>
      <c r="C381" s="15"/>
      <c r="D381" s="57"/>
      <c r="E381" s="57"/>
      <c r="F381" s="57"/>
      <c r="G381" s="85"/>
      <c r="H381" s="60"/>
      <c r="I381" s="8"/>
      <c r="J381" s="429"/>
      <c r="K381" s="429"/>
      <c r="L381" s="8"/>
      <c r="M381" s="15"/>
      <c r="N381" s="18"/>
      <c r="O381" s="18"/>
      <c r="P381" s="8"/>
      <c r="Q381" s="8"/>
      <c r="R381" s="8"/>
      <c r="S381" s="8"/>
      <c r="T381" s="8"/>
      <c r="U381" s="8"/>
      <c r="V381" s="8"/>
      <c r="W381" s="8"/>
      <c r="X381" s="8"/>
      <c r="Y381" s="8"/>
    </row>
    <row r="382" spans="1:25" ht="15.75" customHeight="1" x14ac:dyDescent="0.2">
      <c r="A382" s="15"/>
      <c r="B382" s="23"/>
      <c r="C382" s="15"/>
      <c r="D382" s="57"/>
      <c r="E382" s="57"/>
      <c r="F382" s="57"/>
      <c r="G382" s="85"/>
      <c r="H382" s="60"/>
      <c r="I382" s="8"/>
      <c r="J382" s="429"/>
      <c r="K382" s="429"/>
      <c r="L382" s="8"/>
      <c r="M382" s="15"/>
      <c r="N382" s="18"/>
      <c r="O382" s="18"/>
      <c r="P382" s="8"/>
      <c r="Q382" s="8"/>
      <c r="R382" s="8"/>
      <c r="S382" s="8"/>
      <c r="T382" s="8"/>
      <c r="U382" s="8"/>
      <c r="V382" s="8"/>
      <c r="W382" s="8"/>
      <c r="X382" s="8"/>
      <c r="Y382" s="8"/>
    </row>
    <row r="383" spans="1:25" ht="15.75" customHeight="1" x14ac:dyDescent="0.2">
      <c r="A383" s="15"/>
      <c r="B383" s="23"/>
      <c r="C383" s="15"/>
      <c r="D383" s="57"/>
      <c r="E383" s="57"/>
      <c r="F383" s="57"/>
      <c r="G383" s="85"/>
      <c r="H383" s="60"/>
      <c r="I383" s="8"/>
      <c r="J383" s="429"/>
      <c r="K383" s="429"/>
      <c r="L383" s="8"/>
      <c r="M383" s="15"/>
      <c r="N383" s="18"/>
      <c r="O383" s="18"/>
      <c r="P383" s="8"/>
      <c r="Q383" s="8"/>
      <c r="R383" s="8"/>
      <c r="S383" s="8"/>
      <c r="T383" s="8"/>
      <c r="U383" s="8"/>
      <c r="V383" s="8"/>
      <c r="W383" s="8"/>
      <c r="X383" s="8"/>
      <c r="Y383" s="8"/>
    </row>
    <row r="384" spans="1:25" ht="15.75" customHeight="1" x14ac:dyDescent="0.2">
      <c r="A384" s="15"/>
      <c r="B384" s="23"/>
      <c r="C384" s="15"/>
      <c r="D384" s="57"/>
      <c r="E384" s="57"/>
      <c r="F384" s="57"/>
      <c r="G384" s="85"/>
      <c r="H384" s="60"/>
      <c r="I384" s="8"/>
      <c r="J384" s="429"/>
      <c r="K384" s="429"/>
      <c r="L384" s="8"/>
      <c r="M384" s="15"/>
      <c r="N384" s="18"/>
      <c r="O384" s="18"/>
      <c r="P384" s="8"/>
      <c r="Q384" s="8"/>
      <c r="R384" s="8"/>
      <c r="S384" s="8"/>
      <c r="T384" s="8"/>
      <c r="U384" s="8"/>
      <c r="V384" s="8"/>
      <c r="W384" s="8"/>
      <c r="X384" s="8"/>
      <c r="Y384" s="8"/>
    </row>
    <row r="385" spans="1:25" ht="15.75" customHeight="1" x14ac:dyDescent="0.2">
      <c r="A385" s="15"/>
      <c r="B385" s="23"/>
      <c r="C385" s="15"/>
      <c r="D385" s="57"/>
      <c r="E385" s="57"/>
      <c r="F385" s="57"/>
      <c r="G385" s="85"/>
      <c r="H385" s="60"/>
      <c r="I385" s="8"/>
      <c r="J385" s="429"/>
      <c r="K385" s="429"/>
      <c r="L385" s="8"/>
      <c r="M385" s="15"/>
      <c r="N385" s="18"/>
      <c r="O385" s="18"/>
      <c r="P385" s="8"/>
      <c r="Q385" s="8"/>
      <c r="R385" s="8"/>
      <c r="S385" s="8"/>
      <c r="T385" s="8"/>
      <c r="U385" s="8"/>
      <c r="V385" s="8"/>
      <c r="W385" s="8"/>
      <c r="X385" s="8"/>
      <c r="Y385" s="8"/>
    </row>
    <row r="386" spans="1:25" ht="15.75" customHeight="1" x14ac:dyDescent="0.2">
      <c r="A386" s="15"/>
      <c r="B386" s="23"/>
      <c r="C386" s="15"/>
      <c r="D386" s="57"/>
      <c r="E386" s="57"/>
      <c r="F386" s="57"/>
      <c r="G386" s="85"/>
      <c r="H386" s="60"/>
      <c r="I386" s="8"/>
      <c r="J386" s="429"/>
      <c r="K386" s="429"/>
      <c r="L386" s="8"/>
      <c r="M386" s="15"/>
      <c r="N386" s="18"/>
      <c r="O386" s="18"/>
      <c r="P386" s="8"/>
      <c r="Q386" s="8"/>
      <c r="R386" s="8"/>
      <c r="S386" s="8"/>
      <c r="T386" s="8"/>
      <c r="U386" s="8"/>
      <c r="V386" s="8"/>
      <c r="W386" s="8"/>
      <c r="X386" s="8"/>
      <c r="Y386" s="8"/>
    </row>
    <row r="387" spans="1:25" ht="15.75" customHeight="1" x14ac:dyDescent="0.2">
      <c r="A387" s="15"/>
      <c r="B387" s="23"/>
      <c r="C387" s="15"/>
      <c r="D387" s="57"/>
      <c r="E387" s="57"/>
      <c r="F387" s="57"/>
      <c r="G387" s="85"/>
      <c r="H387" s="60"/>
      <c r="I387" s="8"/>
      <c r="J387" s="429"/>
      <c r="K387" s="429"/>
      <c r="L387" s="8"/>
      <c r="M387" s="15"/>
      <c r="N387" s="18"/>
      <c r="O387" s="18"/>
      <c r="P387" s="8"/>
      <c r="Q387" s="8"/>
      <c r="R387" s="8"/>
      <c r="S387" s="8"/>
      <c r="T387" s="8"/>
      <c r="U387" s="8"/>
      <c r="V387" s="8"/>
      <c r="W387" s="8"/>
      <c r="X387" s="8"/>
      <c r="Y387" s="8"/>
    </row>
    <row r="388" spans="1:25" ht="15.75" customHeight="1" x14ac:dyDescent="0.2">
      <c r="A388" s="15"/>
      <c r="B388" s="23"/>
      <c r="C388" s="15"/>
      <c r="D388" s="57"/>
      <c r="E388" s="57"/>
      <c r="F388" s="57"/>
      <c r="G388" s="85"/>
      <c r="H388" s="60"/>
      <c r="I388" s="8"/>
      <c r="J388" s="429"/>
      <c r="K388" s="429"/>
      <c r="L388" s="8"/>
      <c r="M388" s="15"/>
      <c r="N388" s="18"/>
      <c r="O388" s="18"/>
      <c r="P388" s="8"/>
      <c r="Q388" s="8"/>
      <c r="R388" s="8"/>
      <c r="S388" s="8"/>
      <c r="T388" s="8"/>
      <c r="U388" s="8"/>
      <c r="V388" s="8"/>
      <c r="W388" s="8"/>
      <c r="X388" s="8"/>
      <c r="Y388" s="8"/>
    </row>
    <row r="389" spans="1:25" ht="15.75" customHeight="1" x14ac:dyDescent="0.2">
      <c r="A389" s="15"/>
      <c r="B389" s="23"/>
      <c r="C389" s="15"/>
      <c r="D389" s="57"/>
      <c r="E389" s="57"/>
      <c r="F389" s="57"/>
      <c r="G389" s="85"/>
      <c r="H389" s="60"/>
      <c r="I389" s="8"/>
      <c r="J389" s="429"/>
      <c r="K389" s="429"/>
      <c r="L389" s="8"/>
      <c r="M389" s="15"/>
      <c r="N389" s="18"/>
      <c r="O389" s="18"/>
      <c r="P389" s="8"/>
      <c r="Q389" s="8"/>
      <c r="R389" s="8"/>
      <c r="S389" s="8"/>
      <c r="T389" s="8"/>
      <c r="U389" s="8"/>
      <c r="V389" s="8"/>
      <c r="W389" s="8"/>
      <c r="X389" s="8"/>
      <c r="Y389" s="8"/>
    </row>
    <row r="390" spans="1:25" ht="15.75" customHeight="1" x14ac:dyDescent="0.2">
      <c r="A390" s="15"/>
      <c r="B390" s="23"/>
      <c r="C390" s="15"/>
      <c r="D390" s="57"/>
      <c r="E390" s="57"/>
      <c r="F390" s="57"/>
      <c r="G390" s="85"/>
      <c r="H390" s="60"/>
      <c r="I390" s="8"/>
      <c r="J390" s="429"/>
      <c r="K390" s="429"/>
      <c r="L390" s="8"/>
      <c r="M390" s="15"/>
      <c r="N390" s="18"/>
      <c r="O390" s="18"/>
      <c r="P390" s="8"/>
      <c r="Q390" s="8"/>
      <c r="R390" s="8"/>
      <c r="S390" s="8"/>
      <c r="T390" s="8"/>
      <c r="U390" s="8"/>
      <c r="V390" s="8"/>
      <c r="W390" s="8"/>
      <c r="X390" s="8"/>
      <c r="Y390" s="8"/>
    </row>
    <row r="391" spans="1:25" ht="15.75" customHeight="1" x14ac:dyDescent="0.2">
      <c r="A391" s="15"/>
      <c r="B391" s="23"/>
      <c r="C391" s="15"/>
      <c r="D391" s="57"/>
      <c r="E391" s="57"/>
      <c r="F391" s="57"/>
      <c r="G391" s="85"/>
      <c r="H391" s="60"/>
      <c r="I391" s="8"/>
      <c r="J391" s="429"/>
      <c r="K391" s="429"/>
      <c r="L391" s="8"/>
      <c r="M391" s="15"/>
      <c r="N391" s="18"/>
      <c r="O391" s="18"/>
      <c r="P391" s="8"/>
      <c r="Q391" s="8"/>
      <c r="R391" s="8"/>
      <c r="S391" s="8"/>
      <c r="T391" s="8"/>
      <c r="U391" s="8"/>
      <c r="V391" s="8"/>
      <c r="W391" s="8"/>
      <c r="X391" s="8"/>
      <c r="Y391" s="8"/>
    </row>
    <row r="392" spans="1:25" ht="15.75" customHeight="1" x14ac:dyDescent="0.2">
      <c r="A392" s="15"/>
      <c r="B392" s="23"/>
      <c r="C392" s="15"/>
      <c r="D392" s="57"/>
      <c r="E392" s="57"/>
      <c r="F392" s="57"/>
      <c r="G392" s="85"/>
      <c r="H392" s="60"/>
      <c r="I392" s="8"/>
      <c r="J392" s="429"/>
      <c r="K392" s="429"/>
      <c r="L392" s="8"/>
      <c r="M392" s="15"/>
      <c r="N392" s="18"/>
      <c r="O392" s="18"/>
      <c r="P392" s="8"/>
      <c r="Q392" s="8"/>
      <c r="R392" s="8"/>
      <c r="S392" s="8"/>
      <c r="T392" s="8"/>
      <c r="U392" s="8"/>
      <c r="V392" s="8"/>
      <c r="W392" s="8"/>
      <c r="X392" s="8"/>
      <c r="Y392" s="8"/>
    </row>
    <row r="393" spans="1:25" ht="15.75" customHeight="1" x14ac:dyDescent="0.2">
      <c r="A393" s="15"/>
      <c r="B393" s="23"/>
      <c r="C393" s="15"/>
      <c r="D393" s="57"/>
      <c r="E393" s="57"/>
      <c r="F393" s="57"/>
      <c r="G393" s="85"/>
      <c r="H393" s="60"/>
      <c r="I393" s="8"/>
      <c r="J393" s="429"/>
      <c r="K393" s="429"/>
      <c r="L393" s="8"/>
      <c r="M393" s="15"/>
      <c r="N393" s="18"/>
      <c r="O393" s="18"/>
      <c r="P393" s="8"/>
      <c r="Q393" s="8"/>
      <c r="R393" s="8"/>
      <c r="S393" s="8"/>
      <c r="T393" s="8"/>
      <c r="U393" s="8"/>
      <c r="V393" s="8"/>
      <c r="W393" s="8"/>
      <c r="X393" s="8"/>
      <c r="Y393" s="8"/>
    </row>
    <row r="394" spans="1:25" ht="15.75" customHeight="1" x14ac:dyDescent="0.2">
      <c r="A394" s="15"/>
      <c r="B394" s="23"/>
      <c r="C394" s="15"/>
      <c r="D394" s="57"/>
      <c r="E394" s="57"/>
      <c r="F394" s="57"/>
      <c r="G394" s="85"/>
      <c r="H394" s="60"/>
      <c r="I394" s="8"/>
      <c r="J394" s="429"/>
      <c r="K394" s="429"/>
      <c r="L394" s="8"/>
      <c r="M394" s="15"/>
      <c r="N394" s="18"/>
      <c r="O394" s="18"/>
      <c r="P394" s="8"/>
      <c r="Q394" s="8"/>
      <c r="R394" s="8"/>
      <c r="S394" s="8"/>
      <c r="T394" s="8"/>
      <c r="U394" s="8"/>
      <c r="V394" s="8"/>
      <c r="W394" s="8"/>
      <c r="X394" s="8"/>
      <c r="Y394" s="8"/>
    </row>
    <row r="395" spans="1:25" ht="15.75" customHeight="1" x14ac:dyDescent="0.2">
      <c r="A395" s="15"/>
      <c r="B395" s="23"/>
      <c r="C395" s="15"/>
      <c r="D395" s="57"/>
      <c r="E395" s="57"/>
      <c r="F395" s="57"/>
      <c r="G395" s="85"/>
      <c r="H395" s="60"/>
      <c r="I395" s="8"/>
      <c r="J395" s="429"/>
      <c r="K395" s="429"/>
      <c r="L395" s="8"/>
      <c r="M395" s="15"/>
      <c r="N395" s="18"/>
      <c r="O395" s="18"/>
      <c r="P395" s="8"/>
      <c r="Q395" s="8"/>
      <c r="R395" s="8"/>
      <c r="S395" s="8"/>
      <c r="T395" s="8"/>
      <c r="U395" s="8"/>
      <c r="V395" s="8"/>
      <c r="W395" s="8"/>
      <c r="X395" s="8"/>
      <c r="Y395" s="8"/>
    </row>
    <row r="396" spans="1:25" ht="15.75" customHeight="1" x14ac:dyDescent="0.2">
      <c r="A396" s="15"/>
      <c r="B396" s="23"/>
      <c r="C396" s="15"/>
      <c r="D396" s="57"/>
      <c r="E396" s="57"/>
      <c r="F396" s="57"/>
      <c r="G396" s="85"/>
      <c r="H396" s="60"/>
      <c r="I396" s="8"/>
      <c r="J396" s="429"/>
      <c r="K396" s="429"/>
      <c r="L396" s="8"/>
      <c r="M396" s="15"/>
      <c r="N396" s="18"/>
      <c r="O396" s="18"/>
      <c r="P396" s="8"/>
      <c r="Q396" s="8"/>
      <c r="R396" s="8"/>
      <c r="S396" s="8"/>
      <c r="T396" s="8"/>
      <c r="U396" s="8"/>
      <c r="V396" s="8"/>
      <c r="W396" s="8"/>
      <c r="X396" s="8"/>
      <c r="Y396" s="8"/>
    </row>
    <row r="397" spans="1:25" ht="15.75" customHeight="1" x14ac:dyDescent="0.2">
      <c r="A397" s="15"/>
      <c r="B397" s="23"/>
      <c r="C397" s="15"/>
      <c r="D397" s="57"/>
      <c r="E397" s="57"/>
      <c r="F397" s="57"/>
      <c r="G397" s="85"/>
      <c r="H397" s="60"/>
      <c r="I397" s="8"/>
      <c r="J397" s="429"/>
      <c r="K397" s="429"/>
      <c r="L397" s="8"/>
      <c r="M397" s="15"/>
      <c r="N397" s="18"/>
      <c r="O397" s="18"/>
      <c r="P397" s="8"/>
      <c r="Q397" s="8"/>
      <c r="R397" s="8"/>
      <c r="S397" s="8"/>
      <c r="T397" s="8"/>
      <c r="U397" s="8"/>
      <c r="V397" s="8"/>
      <c r="W397" s="8"/>
      <c r="X397" s="8"/>
      <c r="Y397" s="8"/>
    </row>
    <row r="398" spans="1:25" ht="15.75" customHeight="1" x14ac:dyDescent="0.2">
      <c r="A398" s="15"/>
      <c r="B398" s="23"/>
      <c r="C398" s="15"/>
      <c r="D398" s="57"/>
      <c r="E398" s="57"/>
      <c r="F398" s="57"/>
      <c r="G398" s="85"/>
      <c r="H398" s="60"/>
      <c r="I398" s="8"/>
      <c r="J398" s="429"/>
      <c r="K398" s="429"/>
      <c r="L398" s="8"/>
      <c r="M398" s="15"/>
      <c r="N398" s="18"/>
      <c r="O398" s="18"/>
      <c r="P398" s="8"/>
      <c r="Q398" s="8"/>
      <c r="R398" s="8"/>
      <c r="S398" s="8"/>
      <c r="T398" s="8"/>
      <c r="U398" s="8"/>
      <c r="V398" s="8"/>
      <c r="W398" s="8"/>
      <c r="X398" s="8"/>
      <c r="Y398" s="8"/>
    </row>
    <row r="399" spans="1:25" ht="15.75" customHeight="1" x14ac:dyDescent="0.2">
      <c r="A399" s="15"/>
      <c r="B399" s="23"/>
      <c r="C399" s="15"/>
      <c r="D399" s="57"/>
      <c r="E399" s="57"/>
      <c r="F399" s="57"/>
      <c r="G399" s="85"/>
      <c r="H399" s="60"/>
      <c r="I399" s="8"/>
      <c r="J399" s="429"/>
      <c r="K399" s="429"/>
      <c r="L399" s="8"/>
      <c r="M399" s="15"/>
      <c r="N399" s="18"/>
      <c r="O399" s="18"/>
      <c r="P399" s="8"/>
      <c r="Q399" s="8"/>
      <c r="R399" s="8"/>
      <c r="S399" s="8"/>
      <c r="T399" s="8"/>
      <c r="U399" s="8"/>
      <c r="V399" s="8"/>
      <c r="W399" s="8"/>
      <c r="X399" s="8"/>
      <c r="Y399" s="8"/>
    </row>
    <row r="400" spans="1:25" ht="15.75" customHeight="1" x14ac:dyDescent="0.2">
      <c r="A400" s="15"/>
      <c r="B400" s="23"/>
      <c r="C400" s="15"/>
      <c r="D400" s="57"/>
      <c r="E400" s="57"/>
      <c r="F400" s="57"/>
      <c r="G400" s="85"/>
      <c r="H400" s="60"/>
      <c r="I400" s="8"/>
      <c r="J400" s="429"/>
      <c r="K400" s="429"/>
      <c r="L400" s="8"/>
      <c r="M400" s="15"/>
      <c r="N400" s="18"/>
      <c r="O400" s="18"/>
      <c r="P400" s="8"/>
      <c r="Q400" s="8"/>
      <c r="R400" s="8"/>
      <c r="S400" s="8"/>
      <c r="T400" s="8"/>
      <c r="U400" s="8"/>
      <c r="V400" s="8"/>
      <c r="W400" s="8"/>
      <c r="X400" s="8"/>
      <c r="Y400" s="8"/>
    </row>
    <row r="401" spans="1:25" ht="15.75" customHeight="1" x14ac:dyDescent="0.2">
      <c r="A401" s="15"/>
      <c r="B401" s="23"/>
      <c r="C401" s="15"/>
      <c r="D401" s="57"/>
      <c r="E401" s="57"/>
      <c r="F401" s="57"/>
      <c r="G401" s="85"/>
      <c r="H401" s="60"/>
      <c r="I401" s="8"/>
      <c r="J401" s="429"/>
      <c r="K401" s="429"/>
      <c r="L401" s="8"/>
      <c r="M401" s="15"/>
      <c r="N401" s="18"/>
      <c r="O401" s="18"/>
      <c r="P401" s="8"/>
      <c r="Q401" s="8"/>
      <c r="R401" s="8"/>
      <c r="S401" s="8"/>
      <c r="T401" s="8"/>
      <c r="U401" s="8"/>
      <c r="V401" s="8"/>
      <c r="W401" s="8"/>
      <c r="X401" s="8"/>
      <c r="Y401" s="8"/>
    </row>
    <row r="402" spans="1:25" ht="15.75" customHeight="1" x14ac:dyDescent="0.2">
      <c r="A402" s="15"/>
      <c r="B402" s="23"/>
      <c r="C402" s="15"/>
      <c r="D402" s="57"/>
      <c r="E402" s="57"/>
      <c r="F402" s="57"/>
      <c r="G402" s="85"/>
      <c r="H402" s="60"/>
      <c r="I402" s="8"/>
      <c r="J402" s="429"/>
      <c r="K402" s="429"/>
      <c r="L402" s="8"/>
      <c r="M402" s="15"/>
      <c r="N402" s="18"/>
      <c r="O402" s="18"/>
      <c r="P402" s="8"/>
      <c r="Q402" s="8"/>
      <c r="R402" s="8"/>
      <c r="S402" s="8"/>
      <c r="T402" s="8"/>
      <c r="U402" s="8"/>
      <c r="V402" s="8"/>
      <c r="W402" s="8"/>
      <c r="X402" s="8"/>
      <c r="Y402" s="8"/>
    </row>
    <row r="403" spans="1:25" ht="15.75" customHeight="1" x14ac:dyDescent="0.2">
      <c r="A403" s="15"/>
      <c r="B403" s="23"/>
      <c r="C403" s="15"/>
      <c r="D403" s="57"/>
      <c r="E403" s="57"/>
      <c r="F403" s="57"/>
      <c r="G403" s="85"/>
      <c r="H403" s="60"/>
      <c r="I403" s="8"/>
      <c r="J403" s="429"/>
      <c r="K403" s="429"/>
      <c r="L403" s="8"/>
      <c r="M403" s="15"/>
      <c r="N403" s="18"/>
      <c r="O403" s="18"/>
      <c r="P403" s="8"/>
      <c r="Q403" s="8"/>
      <c r="R403" s="8"/>
      <c r="S403" s="8"/>
      <c r="T403" s="8"/>
      <c r="U403" s="8"/>
      <c r="V403" s="8"/>
      <c r="W403" s="8"/>
      <c r="X403" s="8"/>
      <c r="Y403" s="8"/>
    </row>
    <row r="404" spans="1:25" ht="15.75" customHeight="1" x14ac:dyDescent="0.2">
      <c r="A404" s="15"/>
      <c r="B404" s="23"/>
      <c r="C404" s="15"/>
      <c r="D404" s="57"/>
      <c r="E404" s="57"/>
      <c r="F404" s="57"/>
      <c r="G404" s="85"/>
      <c r="H404" s="60"/>
      <c r="I404" s="8"/>
      <c r="J404" s="429"/>
      <c r="K404" s="429"/>
      <c r="L404" s="8"/>
      <c r="M404" s="15"/>
      <c r="N404" s="18"/>
      <c r="O404" s="18"/>
      <c r="P404" s="8"/>
      <c r="Q404" s="8"/>
      <c r="R404" s="8"/>
      <c r="S404" s="8"/>
      <c r="T404" s="8"/>
      <c r="U404" s="8"/>
      <c r="V404" s="8"/>
      <c r="W404" s="8"/>
      <c r="X404" s="8"/>
      <c r="Y404" s="8"/>
    </row>
    <row r="405" spans="1:25" ht="15.75" customHeight="1" x14ac:dyDescent="0.2">
      <c r="A405" s="15"/>
      <c r="B405" s="23"/>
      <c r="C405" s="15"/>
      <c r="D405" s="57"/>
      <c r="E405" s="57"/>
      <c r="F405" s="57"/>
      <c r="G405" s="85"/>
      <c r="H405" s="60"/>
      <c r="I405" s="8"/>
      <c r="J405" s="429"/>
      <c r="K405" s="429"/>
      <c r="L405" s="8"/>
      <c r="M405" s="15"/>
      <c r="N405" s="18"/>
      <c r="O405" s="18"/>
      <c r="P405" s="8"/>
      <c r="Q405" s="8"/>
      <c r="R405" s="8"/>
      <c r="S405" s="8"/>
      <c r="T405" s="8"/>
      <c r="U405" s="8"/>
      <c r="V405" s="8"/>
      <c r="W405" s="8"/>
      <c r="X405" s="8"/>
      <c r="Y405" s="8"/>
    </row>
    <row r="406" spans="1:25" ht="15.75" customHeight="1" x14ac:dyDescent="0.2">
      <c r="A406" s="15"/>
      <c r="B406" s="23"/>
      <c r="C406" s="15"/>
      <c r="D406" s="57"/>
      <c r="E406" s="57"/>
      <c r="F406" s="57"/>
      <c r="G406" s="85"/>
      <c r="H406" s="60"/>
      <c r="I406" s="8"/>
      <c r="J406" s="429"/>
      <c r="K406" s="429"/>
      <c r="L406" s="8"/>
      <c r="M406" s="15"/>
      <c r="N406" s="18"/>
      <c r="O406" s="18"/>
      <c r="P406" s="8"/>
      <c r="Q406" s="8"/>
      <c r="R406" s="8"/>
      <c r="S406" s="8"/>
      <c r="T406" s="8"/>
      <c r="U406" s="8"/>
      <c r="V406" s="8"/>
      <c r="W406" s="8"/>
      <c r="X406" s="8"/>
      <c r="Y406" s="8"/>
    </row>
    <row r="407" spans="1:25" ht="15.75" customHeight="1" x14ac:dyDescent="0.2">
      <c r="A407" s="15"/>
      <c r="B407" s="23"/>
      <c r="C407" s="15"/>
      <c r="D407" s="57"/>
      <c r="E407" s="57"/>
      <c r="F407" s="57"/>
      <c r="G407" s="85"/>
      <c r="H407" s="60"/>
      <c r="I407" s="8"/>
      <c r="J407" s="429"/>
      <c r="K407" s="429"/>
      <c r="L407" s="8"/>
      <c r="M407" s="15"/>
      <c r="N407" s="18"/>
      <c r="O407" s="18"/>
      <c r="P407" s="8"/>
      <c r="Q407" s="8"/>
      <c r="R407" s="8"/>
      <c r="S407" s="8"/>
      <c r="T407" s="8"/>
      <c r="U407" s="8"/>
      <c r="V407" s="8"/>
      <c r="W407" s="8"/>
      <c r="X407" s="8"/>
      <c r="Y407" s="8"/>
    </row>
    <row r="408" spans="1:25" ht="15.75" customHeight="1" x14ac:dyDescent="0.2">
      <c r="A408" s="15"/>
      <c r="B408" s="23"/>
      <c r="C408" s="15"/>
      <c r="D408" s="57"/>
      <c r="E408" s="57"/>
      <c r="F408" s="57"/>
      <c r="G408" s="85"/>
      <c r="H408" s="60"/>
      <c r="I408" s="8"/>
      <c r="J408" s="429"/>
      <c r="K408" s="429"/>
      <c r="L408" s="8"/>
      <c r="M408" s="15"/>
      <c r="N408" s="18"/>
      <c r="O408" s="18"/>
      <c r="P408" s="8"/>
      <c r="Q408" s="8"/>
      <c r="R408" s="8"/>
      <c r="S408" s="8"/>
      <c r="T408" s="8"/>
      <c r="U408" s="8"/>
      <c r="V408" s="8"/>
      <c r="W408" s="8"/>
      <c r="X408" s="8"/>
      <c r="Y408" s="8"/>
    </row>
    <row r="409" spans="1:25" ht="15.75" customHeight="1" x14ac:dyDescent="0.2">
      <c r="A409" s="15"/>
      <c r="B409" s="23"/>
      <c r="C409" s="15"/>
      <c r="D409" s="57"/>
      <c r="E409" s="57"/>
      <c r="F409" s="57"/>
      <c r="G409" s="85"/>
      <c r="H409" s="60"/>
      <c r="I409" s="8"/>
      <c r="J409" s="429"/>
      <c r="K409" s="429"/>
      <c r="L409" s="8"/>
      <c r="M409" s="15"/>
      <c r="N409" s="18"/>
      <c r="O409" s="18"/>
      <c r="P409" s="8"/>
      <c r="Q409" s="8"/>
      <c r="R409" s="8"/>
      <c r="S409" s="8"/>
      <c r="T409" s="8"/>
      <c r="U409" s="8"/>
      <c r="V409" s="8"/>
      <c r="W409" s="8"/>
      <c r="X409" s="8"/>
      <c r="Y409" s="8"/>
    </row>
    <row r="410" spans="1:25" ht="15.75" customHeight="1" x14ac:dyDescent="0.2">
      <c r="A410" s="15"/>
      <c r="B410" s="23"/>
      <c r="C410" s="15"/>
      <c r="D410" s="57"/>
      <c r="E410" s="57"/>
      <c r="F410" s="57"/>
      <c r="G410" s="85"/>
      <c r="H410" s="60"/>
      <c r="I410" s="8"/>
      <c r="J410" s="429"/>
      <c r="K410" s="429"/>
      <c r="L410" s="8"/>
      <c r="M410" s="15"/>
      <c r="N410" s="18"/>
      <c r="O410" s="18"/>
      <c r="P410" s="8"/>
      <c r="Q410" s="8"/>
      <c r="R410" s="8"/>
      <c r="S410" s="8"/>
      <c r="T410" s="8"/>
      <c r="U410" s="8"/>
      <c r="V410" s="8"/>
      <c r="W410" s="8"/>
      <c r="X410" s="8"/>
      <c r="Y410" s="8"/>
    </row>
    <row r="411" spans="1:25" ht="15.75" customHeight="1" x14ac:dyDescent="0.2">
      <c r="A411" s="15"/>
      <c r="B411" s="23"/>
      <c r="C411" s="15"/>
      <c r="D411" s="57"/>
      <c r="E411" s="57"/>
      <c r="F411" s="57"/>
      <c r="G411" s="85"/>
      <c r="H411" s="60"/>
      <c r="I411" s="8"/>
      <c r="J411" s="429"/>
      <c r="K411" s="429"/>
      <c r="L411" s="8"/>
      <c r="M411" s="15"/>
      <c r="N411" s="18"/>
      <c r="O411" s="18"/>
      <c r="P411" s="8"/>
      <c r="Q411" s="8"/>
      <c r="R411" s="8"/>
      <c r="S411" s="8"/>
      <c r="T411" s="8"/>
      <c r="U411" s="8"/>
      <c r="V411" s="8"/>
      <c r="W411" s="8"/>
      <c r="X411" s="8"/>
      <c r="Y411" s="8"/>
    </row>
    <row r="412" spans="1:25" ht="15.75" customHeight="1" x14ac:dyDescent="0.2">
      <c r="A412" s="15"/>
      <c r="B412" s="23"/>
      <c r="C412" s="15"/>
      <c r="D412" s="57"/>
      <c r="E412" s="57"/>
      <c r="F412" s="57"/>
      <c r="G412" s="85"/>
      <c r="H412" s="60"/>
      <c r="I412" s="8"/>
      <c r="J412" s="429"/>
      <c r="K412" s="429"/>
      <c r="L412" s="8"/>
      <c r="M412" s="15"/>
      <c r="N412" s="18"/>
      <c r="O412" s="18"/>
      <c r="P412" s="8"/>
      <c r="Q412" s="8"/>
      <c r="R412" s="8"/>
      <c r="S412" s="8"/>
      <c r="T412" s="8"/>
      <c r="U412" s="8"/>
      <c r="V412" s="8"/>
      <c r="W412" s="8"/>
      <c r="X412" s="8"/>
      <c r="Y412" s="8"/>
    </row>
    <row r="413" spans="1:25" ht="15.75" customHeight="1" x14ac:dyDescent="0.2">
      <c r="A413" s="15"/>
      <c r="B413" s="23"/>
      <c r="C413" s="15"/>
      <c r="D413" s="57"/>
      <c r="E413" s="57"/>
      <c r="F413" s="57"/>
      <c r="G413" s="85"/>
      <c r="H413" s="60"/>
      <c r="I413" s="8"/>
      <c r="J413" s="429"/>
      <c r="K413" s="429"/>
      <c r="L413" s="8"/>
      <c r="M413" s="15"/>
      <c r="N413" s="18"/>
      <c r="O413" s="18"/>
      <c r="P413" s="8"/>
      <c r="Q413" s="8"/>
      <c r="R413" s="8"/>
      <c r="S413" s="8"/>
      <c r="T413" s="8"/>
      <c r="U413" s="8"/>
      <c r="V413" s="8"/>
      <c r="W413" s="8"/>
      <c r="X413" s="8"/>
      <c r="Y413" s="8"/>
    </row>
    <row r="414" spans="1:25" ht="15.75" customHeight="1" x14ac:dyDescent="0.2">
      <c r="A414" s="15"/>
      <c r="B414" s="23"/>
      <c r="C414" s="15"/>
      <c r="D414" s="57"/>
      <c r="E414" s="57"/>
      <c r="F414" s="57"/>
      <c r="G414" s="85"/>
      <c r="H414" s="60"/>
      <c r="I414" s="8"/>
      <c r="J414" s="429"/>
      <c r="K414" s="429"/>
      <c r="L414" s="8"/>
      <c r="M414" s="15"/>
      <c r="N414" s="18"/>
      <c r="O414" s="18"/>
      <c r="P414" s="8"/>
      <c r="Q414" s="8"/>
      <c r="R414" s="8"/>
      <c r="S414" s="8"/>
      <c r="T414" s="8"/>
      <c r="U414" s="8"/>
      <c r="V414" s="8"/>
      <c r="W414" s="8"/>
      <c r="X414" s="8"/>
      <c r="Y414" s="8"/>
    </row>
    <row r="415" spans="1:25" ht="15.75" customHeight="1" x14ac:dyDescent="0.2">
      <c r="A415" s="15"/>
      <c r="B415" s="23"/>
      <c r="C415" s="15"/>
      <c r="D415" s="57"/>
      <c r="E415" s="57"/>
      <c r="F415" s="57"/>
      <c r="G415" s="85"/>
      <c r="H415" s="60"/>
      <c r="I415" s="8"/>
      <c r="J415" s="429"/>
      <c r="K415" s="429"/>
      <c r="L415" s="8"/>
      <c r="M415" s="15"/>
      <c r="N415" s="18"/>
      <c r="O415" s="18"/>
      <c r="P415" s="8"/>
      <c r="Q415" s="8"/>
      <c r="R415" s="8"/>
      <c r="S415" s="8"/>
      <c r="T415" s="8"/>
      <c r="U415" s="8"/>
      <c r="V415" s="8"/>
      <c r="W415" s="8"/>
      <c r="X415" s="8"/>
      <c r="Y415" s="8"/>
    </row>
    <row r="416" spans="1:25" ht="15.75" customHeight="1" x14ac:dyDescent="0.2">
      <c r="A416" s="15"/>
      <c r="B416" s="23"/>
      <c r="C416" s="15"/>
      <c r="D416" s="57"/>
      <c r="E416" s="57"/>
      <c r="F416" s="57"/>
      <c r="G416" s="85"/>
      <c r="H416" s="60"/>
      <c r="I416" s="8"/>
      <c r="J416" s="429"/>
      <c r="K416" s="429"/>
      <c r="L416" s="8"/>
      <c r="M416" s="15"/>
      <c r="N416" s="18"/>
      <c r="O416" s="18"/>
      <c r="P416" s="8"/>
      <c r="Q416" s="8"/>
      <c r="R416" s="8"/>
      <c r="S416" s="8"/>
      <c r="T416" s="8"/>
      <c r="U416" s="8"/>
      <c r="V416" s="8"/>
      <c r="W416" s="8"/>
      <c r="X416" s="8"/>
      <c r="Y416" s="8"/>
    </row>
    <row r="417" spans="1:25" ht="15.75" customHeight="1" x14ac:dyDescent="0.2">
      <c r="A417" s="15"/>
      <c r="B417" s="23"/>
      <c r="C417" s="15"/>
      <c r="D417" s="57"/>
      <c r="E417" s="57"/>
      <c r="F417" s="57"/>
      <c r="G417" s="85"/>
      <c r="H417" s="60"/>
      <c r="I417" s="8"/>
      <c r="J417" s="429"/>
      <c r="K417" s="429"/>
      <c r="L417" s="8"/>
      <c r="M417" s="15"/>
      <c r="N417" s="18"/>
      <c r="O417" s="18"/>
      <c r="P417" s="8"/>
      <c r="Q417" s="8"/>
      <c r="R417" s="8"/>
      <c r="S417" s="8"/>
      <c r="T417" s="8"/>
      <c r="U417" s="8"/>
      <c r="V417" s="8"/>
      <c r="W417" s="8"/>
      <c r="X417" s="8"/>
      <c r="Y417" s="8"/>
    </row>
    <row r="418" spans="1:25" ht="15.75" customHeight="1" x14ac:dyDescent="0.2">
      <c r="A418" s="15"/>
      <c r="B418" s="23"/>
      <c r="C418" s="15"/>
      <c r="D418" s="57"/>
      <c r="E418" s="57"/>
      <c r="F418" s="57"/>
      <c r="G418" s="85"/>
      <c r="H418" s="60"/>
      <c r="I418" s="8"/>
      <c r="J418" s="429"/>
      <c r="K418" s="429"/>
      <c r="L418" s="8"/>
      <c r="M418" s="15"/>
      <c r="N418" s="18"/>
      <c r="O418" s="18"/>
      <c r="P418" s="8"/>
      <c r="Q418" s="8"/>
      <c r="R418" s="8"/>
      <c r="S418" s="8"/>
      <c r="T418" s="8"/>
      <c r="U418" s="8"/>
      <c r="V418" s="8"/>
      <c r="W418" s="8"/>
      <c r="X418" s="8"/>
      <c r="Y418" s="8"/>
    </row>
    <row r="419" spans="1:25" ht="15.75" customHeight="1" x14ac:dyDescent="0.2">
      <c r="A419" s="15"/>
      <c r="B419" s="23"/>
      <c r="C419" s="15"/>
      <c r="D419" s="57"/>
      <c r="E419" s="57"/>
      <c r="F419" s="57"/>
      <c r="G419" s="85"/>
      <c r="H419" s="60"/>
      <c r="I419" s="8"/>
      <c r="J419" s="429"/>
      <c r="K419" s="429"/>
      <c r="L419" s="8"/>
      <c r="M419" s="15"/>
      <c r="N419" s="18"/>
      <c r="O419" s="18"/>
      <c r="P419" s="8"/>
      <c r="Q419" s="8"/>
      <c r="R419" s="8"/>
      <c r="S419" s="8"/>
      <c r="T419" s="8"/>
      <c r="U419" s="8"/>
      <c r="V419" s="8"/>
      <c r="W419" s="8"/>
      <c r="X419" s="8"/>
      <c r="Y419" s="8"/>
    </row>
    <row r="420" spans="1:25" ht="15.75" customHeight="1" x14ac:dyDescent="0.2">
      <c r="A420" s="15"/>
      <c r="B420" s="23"/>
      <c r="C420" s="15"/>
      <c r="D420" s="57"/>
      <c r="E420" s="57"/>
      <c r="F420" s="57"/>
      <c r="G420" s="85"/>
      <c r="H420" s="60"/>
      <c r="I420" s="8"/>
      <c r="J420" s="429"/>
      <c r="K420" s="429"/>
      <c r="L420" s="8"/>
      <c r="M420" s="15"/>
      <c r="N420" s="18"/>
      <c r="O420" s="18"/>
      <c r="P420" s="8"/>
      <c r="Q420" s="8"/>
      <c r="R420" s="8"/>
      <c r="S420" s="8"/>
      <c r="T420" s="8"/>
      <c r="U420" s="8"/>
      <c r="V420" s="8"/>
      <c r="W420" s="8"/>
      <c r="X420" s="8"/>
      <c r="Y420" s="8"/>
    </row>
    <row r="421" spans="1:25" ht="15.75" customHeight="1" x14ac:dyDescent="0.2">
      <c r="A421" s="15"/>
      <c r="B421" s="23"/>
      <c r="C421" s="15"/>
      <c r="D421" s="57"/>
      <c r="E421" s="57"/>
      <c r="F421" s="57"/>
      <c r="G421" s="85"/>
      <c r="H421" s="60"/>
      <c r="I421" s="8"/>
      <c r="J421" s="429"/>
      <c r="K421" s="429"/>
      <c r="L421" s="8"/>
      <c r="M421" s="15"/>
      <c r="N421" s="18"/>
      <c r="O421" s="18"/>
      <c r="P421" s="8"/>
      <c r="Q421" s="8"/>
      <c r="R421" s="8"/>
      <c r="S421" s="8"/>
      <c r="T421" s="8"/>
      <c r="U421" s="8"/>
      <c r="V421" s="8"/>
      <c r="W421" s="8"/>
      <c r="X421" s="8"/>
      <c r="Y421" s="8"/>
    </row>
    <row r="422" spans="1:25" ht="15.75" customHeight="1" x14ac:dyDescent="0.2">
      <c r="A422" s="15"/>
      <c r="B422" s="23"/>
      <c r="C422" s="15"/>
      <c r="D422" s="57"/>
      <c r="E422" s="57"/>
      <c r="F422" s="57"/>
      <c r="G422" s="85"/>
      <c r="H422" s="60"/>
      <c r="I422" s="8"/>
      <c r="J422" s="429"/>
      <c r="K422" s="429"/>
      <c r="L422" s="8"/>
      <c r="M422" s="15"/>
      <c r="N422" s="18"/>
      <c r="O422" s="18"/>
      <c r="P422" s="8"/>
      <c r="Q422" s="8"/>
      <c r="R422" s="8"/>
      <c r="S422" s="8"/>
      <c r="T422" s="8"/>
      <c r="U422" s="8"/>
      <c r="V422" s="8"/>
      <c r="W422" s="8"/>
      <c r="X422" s="8"/>
      <c r="Y422" s="8"/>
    </row>
    <row r="423" spans="1:25" ht="15.75" customHeight="1" x14ac:dyDescent="0.2">
      <c r="A423" s="15"/>
      <c r="B423" s="23"/>
      <c r="C423" s="15"/>
      <c r="D423" s="57"/>
      <c r="E423" s="57"/>
      <c r="F423" s="57"/>
      <c r="G423" s="85"/>
      <c r="H423" s="60"/>
      <c r="I423" s="8"/>
      <c r="J423" s="429"/>
      <c r="K423" s="429"/>
      <c r="L423" s="8"/>
      <c r="M423" s="15"/>
      <c r="N423" s="18"/>
      <c r="O423" s="18"/>
      <c r="P423" s="8"/>
      <c r="Q423" s="8"/>
      <c r="R423" s="8"/>
      <c r="S423" s="8"/>
      <c r="T423" s="8"/>
      <c r="U423" s="8"/>
      <c r="V423" s="8"/>
      <c r="W423" s="8"/>
      <c r="X423" s="8"/>
      <c r="Y423" s="8"/>
    </row>
    <row r="424" spans="1:25" ht="15.75" customHeight="1" x14ac:dyDescent="0.2">
      <c r="A424" s="15"/>
      <c r="B424" s="23"/>
      <c r="C424" s="15"/>
      <c r="D424" s="57"/>
      <c r="E424" s="57"/>
      <c r="F424" s="57"/>
      <c r="G424" s="85"/>
      <c r="H424" s="60"/>
      <c r="I424" s="8"/>
      <c r="J424" s="429"/>
      <c r="K424" s="429"/>
      <c r="L424" s="8"/>
      <c r="M424" s="15"/>
      <c r="N424" s="18"/>
      <c r="O424" s="18"/>
      <c r="P424" s="8"/>
      <c r="Q424" s="8"/>
      <c r="R424" s="8"/>
      <c r="S424" s="8"/>
      <c r="T424" s="8"/>
      <c r="U424" s="8"/>
      <c r="V424" s="8"/>
      <c r="W424" s="8"/>
      <c r="X424" s="8"/>
      <c r="Y424" s="8"/>
    </row>
    <row r="425" spans="1:25" ht="15.75" customHeight="1" x14ac:dyDescent="0.2">
      <c r="A425" s="15"/>
      <c r="B425" s="23"/>
      <c r="C425" s="15"/>
      <c r="D425" s="57"/>
      <c r="E425" s="57"/>
      <c r="F425" s="57"/>
      <c r="G425" s="85"/>
      <c r="H425" s="60"/>
      <c r="I425" s="8"/>
      <c r="J425" s="429"/>
      <c r="K425" s="429"/>
      <c r="L425" s="8"/>
      <c r="M425" s="15"/>
      <c r="N425" s="18"/>
      <c r="O425" s="18"/>
      <c r="P425" s="8"/>
      <c r="Q425" s="8"/>
      <c r="R425" s="8"/>
      <c r="S425" s="8"/>
      <c r="T425" s="8"/>
      <c r="U425" s="8"/>
      <c r="V425" s="8"/>
      <c r="W425" s="8"/>
      <c r="X425" s="8"/>
      <c r="Y425" s="8"/>
    </row>
    <row r="426" spans="1:25" ht="15.75" customHeight="1" x14ac:dyDescent="0.2">
      <c r="A426" s="15"/>
      <c r="B426" s="23"/>
      <c r="C426" s="15"/>
      <c r="D426" s="57"/>
      <c r="E426" s="57"/>
      <c r="F426" s="57"/>
      <c r="G426" s="85"/>
      <c r="H426" s="60"/>
      <c r="I426" s="8"/>
      <c r="J426" s="429"/>
      <c r="K426" s="429"/>
      <c r="L426" s="8"/>
      <c r="M426" s="15"/>
      <c r="N426" s="18"/>
      <c r="O426" s="18"/>
      <c r="P426" s="8"/>
      <c r="Q426" s="8"/>
      <c r="R426" s="8"/>
      <c r="S426" s="8"/>
      <c r="T426" s="8"/>
      <c r="U426" s="8"/>
      <c r="V426" s="8"/>
      <c r="W426" s="8"/>
      <c r="X426" s="8"/>
      <c r="Y426" s="8"/>
    </row>
    <row r="427" spans="1:25" ht="15.75" customHeight="1" x14ac:dyDescent="0.2">
      <c r="A427" s="15"/>
      <c r="B427" s="23"/>
      <c r="C427" s="15"/>
      <c r="D427" s="57"/>
      <c r="E427" s="57"/>
      <c r="F427" s="57"/>
      <c r="G427" s="85"/>
      <c r="H427" s="60"/>
      <c r="I427" s="8"/>
      <c r="J427" s="429"/>
      <c r="K427" s="429"/>
      <c r="L427" s="8"/>
      <c r="M427" s="15"/>
      <c r="N427" s="18"/>
      <c r="O427" s="18"/>
      <c r="P427" s="8"/>
      <c r="Q427" s="8"/>
      <c r="R427" s="8"/>
      <c r="S427" s="8"/>
      <c r="T427" s="8"/>
      <c r="U427" s="8"/>
      <c r="V427" s="8"/>
      <c r="W427" s="8"/>
      <c r="X427" s="8"/>
      <c r="Y427" s="8"/>
    </row>
    <row r="428" spans="1:25" ht="15.75" customHeight="1" x14ac:dyDescent="0.2">
      <c r="A428" s="15"/>
      <c r="B428" s="23"/>
      <c r="C428" s="15"/>
      <c r="D428" s="57"/>
      <c r="E428" s="57"/>
      <c r="F428" s="57"/>
      <c r="G428" s="85"/>
      <c r="H428" s="60"/>
      <c r="I428" s="8"/>
      <c r="J428" s="429"/>
      <c r="K428" s="429"/>
      <c r="L428" s="8"/>
      <c r="M428" s="15"/>
      <c r="N428" s="18"/>
      <c r="O428" s="18"/>
      <c r="P428" s="8"/>
      <c r="Q428" s="8"/>
      <c r="R428" s="8"/>
      <c r="S428" s="8"/>
      <c r="T428" s="8"/>
      <c r="U428" s="8"/>
      <c r="V428" s="8"/>
      <c r="W428" s="8"/>
      <c r="X428" s="8"/>
      <c r="Y428" s="8"/>
    </row>
    <row r="429" spans="1:25" ht="15.75" customHeight="1" x14ac:dyDescent="0.2">
      <c r="A429" s="15"/>
      <c r="B429" s="23"/>
      <c r="C429" s="15"/>
      <c r="D429" s="57"/>
      <c r="E429" s="57"/>
      <c r="F429" s="57"/>
      <c r="G429" s="85"/>
      <c r="H429" s="60"/>
      <c r="I429" s="8"/>
      <c r="J429" s="429"/>
      <c r="K429" s="429"/>
      <c r="L429" s="8"/>
      <c r="M429" s="15"/>
      <c r="N429" s="18"/>
      <c r="O429" s="18"/>
      <c r="P429" s="8"/>
      <c r="Q429" s="8"/>
      <c r="R429" s="8"/>
      <c r="S429" s="8"/>
      <c r="T429" s="8"/>
      <c r="U429" s="8"/>
      <c r="V429" s="8"/>
      <c r="W429" s="8"/>
      <c r="X429" s="8"/>
      <c r="Y429" s="8"/>
    </row>
    <row r="430" spans="1:25" ht="15.75" customHeight="1" x14ac:dyDescent="0.2">
      <c r="A430" s="15"/>
      <c r="B430" s="23"/>
      <c r="C430" s="15"/>
      <c r="D430" s="57"/>
      <c r="E430" s="57"/>
      <c r="F430" s="57"/>
      <c r="G430" s="85"/>
      <c r="H430" s="60"/>
      <c r="I430" s="8"/>
      <c r="J430" s="429"/>
      <c r="K430" s="429"/>
      <c r="L430" s="8"/>
      <c r="M430" s="15"/>
      <c r="N430" s="18"/>
      <c r="O430" s="18"/>
      <c r="P430" s="8"/>
      <c r="Q430" s="8"/>
      <c r="R430" s="8"/>
      <c r="S430" s="8"/>
      <c r="T430" s="8"/>
      <c r="U430" s="8"/>
      <c r="V430" s="8"/>
      <c r="W430" s="8"/>
      <c r="X430" s="8"/>
      <c r="Y430" s="8"/>
    </row>
    <row r="431" spans="1:25" ht="15.75" customHeight="1" x14ac:dyDescent="0.2">
      <c r="A431" s="15"/>
      <c r="B431" s="23"/>
      <c r="C431" s="15"/>
      <c r="D431" s="57"/>
      <c r="E431" s="57"/>
      <c r="F431" s="57"/>
      <c r="G431" s="85"/>
      <c r="H431" s="60"/>
      <c r="I431" s="8"/>
      <c r="J431" s="429"/>
      <c r="K431" s="429"/>
      <c r="L431" s="8"/>
      <c r="M431" s="15"/>
      <c r="N431" s="18"/>
      <c r="O431" s="18"/>
      <c r="P431" s="8"/>
      <c r="Q431" s="8"/>
      <c r="R431" s="8"/>
      <c r="S431" s="8"/>
      <c r="T431" s="8"/>
      <c r="U431" s="8"/>
      <c r="V431" s="8"/>
      <c r="W431" s="8"/>
      <c r="X431" s="8"/>
      <c r="Y431" s="8"/>
    </row>
    <row r="432" spans="1:25" ht="15.75" customHeight="1" x14ac:dyDescent="0.2">
      <c r="A432" s="15"/>
      <c r="B432" s="23"/>
      <c r="C432" s="15"/>
      <c r="D432" s="57"/>
      <c r="E432" s="57"/>
      <c r="F432" s="57"/>
      <c r="G432" s="85"/>
      <c r="H432" s="60"/>
      <c r="I432" s="8"/>
      <c r="J432" s="429"/>
      <c r="K432" s="429"/>
      <c r="L432" s="8"/>
      <c r="M432" s="15"/>
      <c r="N432" s="18"/>
      <c r="O432" s="18"/>
      <c r="P432" s="8"/>
      <c r="Q432" s="8"/>
      <c r="R432" s="8"/>
      <c r="S432" s="8"/>
      <c r="T432" s="8"/>
      <c r="U432" s="8"/>
      <c r="V432" s="8"/>
      <c r="W432" s="8"/>
      <c r="X432" s="8"/>
      <c r="Y432" s="8"/>
    </row>
    <row r="433" spans="1:25" ht="15.75" customHeight="1" x14ac:dyDescent="0.2">
      <c r="A433" s="15"/>
      <c r="B433" s="23"/>
      <c r="C433" s="15"/>
      <c r="D433" s="57"/>
      <c r="E433" s="57"/>
      <c r="F433" s="57"/>
      <c r="G433" s="85"/>
      <c r="H433" s="60"/>
      <c r="I433" s="8"/>
      <c r="J433" s="429"/>
      <c r="K433" s="429"/>
      <c r="L433" s="8"/>
      <c r="M433" s="15"/>
      <c r="N433" s="18"/>
      <c r="O433" s="18"/>
      <c r="P433" s="8"/>
      <c r="Q433" s="8"/>
      <c r="R433" s="8"/>
      <c r="S433" s="8"/>
      <c r="T433" s="8"/>
      <c r="U433" s="8"/>
      <c r="V433" s="8"/>
      <c r="W433" s="8"/>
      <c r="X433" s="8"/>
      <c r="Y433" s="8"/>
    </row>
    <row r="434" spans="1:25" ht="15.75" customHeight="1" x14ac:dyDescent="0.2">
      <c r="A434" s="15"/>
      <c r="B434" s="23"/>
      <c r="C434" s="15"/>
      <c r="D434" s="57"/>
      <c r="E434" s="57"/>
      <c r="F434" s="57"/>
      <c r="G434" s="85"/>
      <c r="H434" s="60"/>
      <c r="I434" s="8"/>
      <c r="J434" s="429"/>
      <c r="K434" s="429"/>
      <c r="L434" s="8"/>
      <c r="M434" s="15"/>
      <c r="N434" s="18"/>
      <c r="O434" s="18"/>
      <c r="P434" s="8"/>
      <c r="Q434" s="8"/>
      <c r="R434" s="8"/>
      <c r="S434" s="8"/>
      <c r="T434" s="8"/>
      <c r="U434" s="8"/>
      <c r="V434" s="8"/>
      <c r="W434" s="8"/>
      <c r="X434" s="8"/>
      <c r="Y434" s="8"/>
    </row>
    <row r="435" spans="1:25" ht="15.75" customHeight="1" x14ac:dyDescent="0.2">
      <c r="A435" s="15"/>
      <c r="B435" s="23"/>
      <c r="C435" s="15"/>
      <c r="D435" s="57"/>
      <c r="E435" s="57"/>
      <c r="F435" s="57"/>
      <c r="G435" s="85"/>
      <c r="H435" s="60"/>
      <c r="I435" s="8"/>
      <c r="J435" s="429"/>
      <c r="K435" s="429"/>
      <c r="L435" s="8"/>
      <c r="M435" s="15"/>
      <c r="N435" s="18"/>
      <c r="O435" s="18"/>
      <c r="P435" s="8"/>
      <c r="Q435" s="8"/>
      <c r="R435" s="8"/>
      <c r="S435" s="8"/>
      <c r="T435" s="8"/>
      <c r="U435" s="8"/>
      <c r="V435" s="8"/>
      <c r="W435" s="8"/>
      <c r="X435" s="8"/>
      <c r="Y435" s="8"/>
    </row>
    <row r="436" spans="1:25" ht="15.75" customHeight="1" x14ac:dyDescent="0.2">
      <c r="A436" s="15"/>
      <c r="B436" s="23"/>
      <c r="C436" s="15"/>
      <c r="D436" s="57"/>
      <c r="E436" s="57"/>
      <c r="F436" s="57"/>
      <c r="G436" s="85"/>
      <c r="H436" s="60"/>
      <c r="I436" s="8"/>
      <c r="J436" s="429"/>
      <c r="K436" s="429"/>
      <c r="L436" s="8"/>
      <c r="M436" s="15"/>
      <c r="N436" s="18"/>
      <c r="O436" s="18"/>
      <c r="P436" s="8"/>
      <c r="Q436" s="8"/>
      <c r="R436" s="8"/>
      <c r="S436" s="8"/>
      <c r="T436" s="8"/>
      <c r="U436" s="8"/>
      <c r="V436" s="8"/>
      <c r="W436" s="8"/>
      <c r="X436" s="8"/>
      <c r="Y436" s="8"/>
    </row>
    <row r="437" spans="1:25" ht="15.75" customHeight="1" x14ac:dyDescent="0.2">
      <c r="A437" s="15"/>
      <c r="B437" s="23"/>
      <c r="C437" s="15"/>
      <c r="D437" s="57"/>
      <c r="E437" s="57"/>
      <c r="F437" s="57"/>
      <c r="G437" s="85"/>
      <c r="H437" s="60"/>
      <c r="I437" s="8"/>
      <c r="J437" s="429"/>
      <c r="K437" s="429"/>
      <c r="L437" s="8"/>
      <c r="M437" s="15"/>
      <c r="N437" s="18"/>
      <c r="O437" s="18"/>
      <c r="P437" s="8"/>
      <c r="Q437" s="8"/>
      <c r="R437" s="8"/>
      <c r="S437" s="8"/>
      <c r="T437" s="8"/>
      <c r="U437" s="8"/>
      <c r="V437" s="8"/>
      <c r="W437" s="8"/>
      <c r="X437" s="8"/>
      <c r="Y437" s="8"/>
    </row>
    <row r="438" spans="1:25" ht="15.75" customHeight="1" x14ac:dyDescent="0.2">
      <c r="A438" s="15"/>
      <c r="B438" s="23"/>
      <c r="C438" s="15"/>
      <c r="D438" s="57"/>
      <c r="E438" s="57"/>
      <c r="F438" s="57"/>
      <c r="G438" s="85"/>
      <c r="H438" s="60"/>
      <c r="I438" s="8"/>
      <c r="J438" s="429"/>
      <c r="K438" s="429"/>
      <c r="L438" s="8"/>
      <c r="M438" s="15"/>
      <c r="N438" s="18"/>
      <c r="O438" s="18"/>
      <c r="P438" s="8"/>
      <c r="Q438" s="8"/>
      <c r="R438" s="8"/>
      <c r="S438" s="8"/>
      <c r="T438" s="8"/>
      <c r="U438" s="8"/>
      <c r="V438" s="8"/>
      <c r="W438" s="8"/>
      <c r="X438" s="8"/>
      <c r="Y438" s="8"/>
    </row>
    <row r="439" spans="1:25" ht="15.75" customHeight="1" x14ac:dyDescent="0.2">
      <c r="A439" s="15"/>
      <c r="B439" s="23"/>
      <c r="C439" s="15"/>
      <c r="D439" s="57"/>
      <c r="E439" s="57"/>
      <c r="F439" s="57"/>
      <c r="G439" s="85"/>
      <c r="H439" s="60"/>
      <c r="I439" s="8"/>
      <c r="J439" s="429"/>
      <c r="K439" s="429"/>
      <c r="L439" s="8"/>
      <c r="M439" s="15"/>
      <c r="N439" s="18"/>
      <c r="O439" s="18"/>
      <c r="P439" s="8"/>
      <c r="Q439" s="8"/>
      <c r="R439" s="8"/>
      <c r="S439" s="8"/>
      <c r="T439" s="8"/>
      <c r="U439" s="8"/>
      <c r="V439" s="8"/>
      <c r="W439" s="8"/>
      <c r="X439" s="8"/>
      <c r="Y439" s="8"/>
    </row>
    <row r="440" spans="1:25" ht="15.75" customHeight="1" x14ac:dyDescent="0.2">
      <c r="A440" s="15"/>
      <c r="B440" s="23"/>
      <c r="C440" s="15"/>
      <c r="D440" s="57"/>
      <c r="E440" s="57"/>
      <c r="F440" s="57"/>
      <c r="G440" s="85"/>
      <c r="H440" s="60"/>
      <c r="I440" s="8"/>
      <c r="J440" s="429"/>
      <c r="K440" s="429"/>
      <c r="L440" s="8"/>
      <c r="M440" s="15"/>
      <c r="N440" s="18"/>
      <c r="O440" s="18"/>
      <c r="P440" s="8"/>
      <c r="Q440" s="8"/>
      <c r="R440" s="8"/>
      <c r="S440" s="8"/>
      <c r="T440" s="8"/>
      <c r="U440" s="8"/>
      <c r="V440" s="8"/>
      <c r="W440" s="8"/>
      <c r="X440" s="8"/>
      <c r="Y440" s="8"/>
    </row>
    <row r="441" spans="1:25" ht="15.75" customHeight="1" x14ac:dyDescent="0.2">
      <c r="A441" s="15"/>
      <c r="B441" s="23"/>
      <c r="C441" s="15"/>
      <c r="D441" s="57"/>
      <c r="E441" s="57"/>
      <c r="F441" s="57"/>
      <c r="G441" s="85"/>
      <c r="H441" s="60"/>
      <c r="I441" s="8"/>
      <c r="J441" s="429"/>
      <c r="K441" s="429"/>
      <c r="L441" s="8"/>
      <c r="M441" s="15"/>
      <c r="N441" s="18"/>
      <c r="O441" s="18"/>
      <c r="P441" s="8"/>
      <c r="Q441" s="8"/>
      <c r="R441" s="8"/>
      <c r="S441" s="8"/>
      <c r="T441" s="8"/>
      <c r="U441" s="8"/>
      <c r="V441" s="8"/>
      <c r="W441" s="8"/>
      <c r="X441" s="8"/>
      <c r="Y441" s="8"/>
    </row>
    <row r="442" spans="1:25" ht="15.75" customHeight="1" x14ac:dyDescent="0.2">
      <c r="A442" s="15"/>
      <c r="B442" s="23"/>
      <c r="C442" s="15"/>
      <c r="D442" s="57"/>
      <c r="E442" s="57"/>
      <c r="F442" s="57"/>
      <c r="G442" s="85"/>
      <c r="H442" s="60"/>
      <c r="I442" s="8"/>
      <c r="J442" s="429"/>
      <c r="K442" s="429"/>
      <c r="L442" s="8"/>
      <c r="M442" s="15"/>
      <c r="N442" s="18"/>
      <c r="O442" s="18"/>
      <c r="P442" s="8"/>
      <c r="Q442" s="8"/>
      <c r="R442" s="8"/>
      <c r="S442" s="8"/>
      <c r="T442" s="8"/>
      <c r="U442" s="8"/>
      <c r="V442" s="8"/>
      <c r="W442" s="8"/>
      <c r="X442" s="8"/>
      <c r="Y442" s="8"/>
    </row>
    <row r="443" spans="1:25" ht="15.75" customHeight="1" x14ac:dyDescent="0.2">
      <c r="A443" s="15"/>
      <c r="B443" s="23"/>
      <c r="C443" s="15"/>
      <c r="D443" s="57"/>
      <c r="E443" s="57"/>
      <c r="F443" s="57"/>
      <c r="G443" s="85"/>
      <c r="H443" s="60"/>
      <c r="I443" s="8"/>
      <c r="J443" s="429"/>
      <c r="K443" s="429"/>
      <c r="L443" s="8"/>
      <c r="M443" s="15"/>
      <c r="N443" s="18"/>
      <c r="O443" s="18"/>
      <c r="P443" s="8"/>
      <c r="Q443" s="8"/>
      <c r="R443" s="8"/>
      <c r="S443" s="8"/>
      <c r="T443" s="8"/>
      <c r="U443" s="8"/>
      <c r="V443" s="8"/>
      <c r="W443" s="8"/>
      <c r="X443" s="8"/>
      <c r="Y443" s="8"/>
    </row>
    <row r="444" spans="1:25" ht="15.75" customHeight="1" x14ac:dyDescent="0.2">
      <c r="A444" s="15"/>
      <c r="B444" s="23"/>
      <c r="C444" s="15"/>
      <c r="D444" s="57"/>
      <c r="E444" s="57"/>
      <c r="F444" s="57"/>
      <c r="G444" s="85"/>
      <c r="H444" s="60"/>
      <c r="I444" s="8"/>
      <c r="J444" s="429"/>
      <c r="K444" s="429"/>
      <c r="L444" s="8"/>
      <c r="M444" s="15"/>
      <c r="N444" s="18"/>
      <c r="O444" s="18"/>
      <c r="P444" s="8"/>
      <c r="Q444" s="8"/>
      <c r="R444" s="8"/>
      <c r="S444" s="8"/>
      <c r="T444" s="8"/>
      <c r="U444" s="8"/>
      <c r="V444" s="8"/>
      <c r="W444" s="8"/>
      <c r="X444" s="8"/>
      <c r="Y444" s="8"/>
    </row>
    <row r="445" spans="1:25" ht="15.75" customHeight="1" x14ac:dyDescent="0.2">
      <c r="A445" s="15"/>
      <c r="B445" s="23"/>
      <c r="C445" s="15"/>
      <c r="D445" s="57"/>
      <c r="E445" s="57"/>
      <c r="F445" s="57"/>
      <c r="G445" s="85"/>
      <c r="H445" s="60"/>
      <c r="I445" s="8"/>
      <c r="J445" s="429"/>
      <c r="K445" s="429"/>
      <c r="L445" s="8"/>
      <c r="M445" s="15"/>
      <c r="N445" s="18"/>
      <c r="O445" s="18"/>
      <c r="P445" s="8"/>
      <c r="Q445" s="8"/>
      <c r="R445" s="8"/>
      <c r="S445" s="8"/>
      <c r="T445" s="8"/>
      <c r="U445" s="8"/>
      <c r="V445" s="8"/>
      <c r="W445" s="8"/>
      <c r="X445" s="8"/>
      <c r="Y445" s="8"/>
    </row>
    <row r="446" spans="1:25" ht="15.75" customHeight="1" x14ac:dyDescent="0.2">
      <c r="A446" s="15"/>
      <c r="B446" s="23"/>
      <c r="C446" s="15"/>
      <c r="D446" s="57"/>
      <c r="E446" s="57"/>
      <c r="F446" s="57"/>
      <c r="G446" s="85"/>
      <c r="H446" s="60"/>
      <c r="I446" s="8"/>
      <c r="J446" s="429"/>
      <c r="K446" s="429"/>
      <c r="L446" s="8"/>
      <c r="M446" s="15"/>
      <c r="N446" s="18"/>
      <c r="O446" s="18"/>
      <c r="P446" s="8"/>
      <c r="Q446" s="8"/>
      <c r="R446" s="8"/>
      <c r="S446" s="8"/>
      <c r="T446" s="8"/>
      <c r="U446" s="8"/>
      <c r="V446" s="8"/>
      <c r="W446" s="8"/>
      <c r="X446" s="8"/>
      <c r="Y446" s="8"/>
    </row>
    <row r="447" spans="1:25" ht="15.75" customHeight="1" x14ac:dyDescent="0.2">
      <c r="A447" s="15"/>
      <c r="B447" s="23"/>
      <c r="C447" s="15"/>
      <c r="D447" s="57"/>
      <c r="E447" s="57"/>
      <c r="F447" s="57"/>
      <c r="G447" s="85"/>
      <c r="H447" s="60"/>
      <c r="I447" s="8"/>
      <c r="J447" s="429"/>
      <c r="K447" s="429"/>
      <c r="L447" s="8"/>
      <c r="M447" s="15"/>
      <c r="N447" s="18"/>
      <c r="O447" s="18"/>
      <c r="P447" s="8"/>
      <c r="Q447" s="8"/>
      <c r="R447" s="8"/>
      <c r="S447" s="8"/>
      <c r="T447" s="8"/>
      <c r="U447" s="8"/>
      <c r="V447" s="8"/>
      <c r="W447" s="8"/>
      <c r="X447" s="8"/>
      <c r="Y447" s="8"/>
    </row>
    <row r="448" spans="1:25" ht="15.75" customHeight="1" x14ac:dyDescent="0.2">
      <c r="A448" s="15"/>
      <c r="B448" s="23"/>
      <c r="C448" s="15"/>
      <c r="D448" s="57"/>
      <c r="E448" s="57"/>
      <c r="F448" s="57"/>
      <c r="G448" s="85"/>
      <c r="H448" s="60"/>
      <c r="I448" s="8"/>
      <c r="J448" s="429"/>
      <c r="K448" s="429"/>
      <c r="L448" s="8"/>
      <c r="M448" s="15"/>
      <c r="N448" s="18"/>
      <c r="O448" s="18"/>
      <c r="P448" s="8"/>
      <c r="Q448" s="8"/>
      <c r="R448" s="8"/>
      <c r="S448" s="8"/>
      <c r="T448" s="8"/>
      <c r="U448" s="8"/>
      <c r="V448" s="8"/>
      <c r="W448" s="8"/>
      <c r="X448" s="8"/>
      <c r="Y448" s="8"/>
    </row>
    <row r="449" spans="1:25" ht="15.75" customHeight="1" x14ac:dyDescent="0.2">
      <c r="A449" s="15"/>
      <c r="B449" s="23"/>
      <c r="C449" s="15"/>
      <c r="D449" s="57"/>
      <c r="E449" s="57"/>
      <c r="F449" s="57"/>
      <c r="G449" s="85"/>
      <c r="H449" s="60"/>
      <c r="I449" s="8"/>
      <c r="J449" s="429"/>
      <c r="K449" s="429"/>
      <c r="L449" s="8"/>
      <c r="M449" s="15"/>
      <c r="N449" s="18"/>
      <c r="O449" s="18"/>
      <c r="P449" s="8"/>
      <c r="Q449" s="8"/>
      <c r="R449" s="8"/>
      <c r="S449" s="8"/>
      <c r="T449" s="8"/>
      <c r="U449" s="8"/>
      <c r="V449" s="8"/>
      <c r="W449" s="8"/>
      <c r="X449" s="8"/>
      <c r="Y449" s="8"/>
    </row>
    <row r="450" spans="1:25" ht="15.75" customHeight="1" x14ac:dyDescent="0.2">
      <c r="A450" s="15"/>
      <c r="B450" s="23"/>
      <c r="C450" s="15"/>
      <c r="D450" s="57"/>
      <c r="E450" s="57"/>
      <c r="F450" s="57"/>
      <c r="G450" s="85"/>
      <c r="H450" s="60"/>
      <c r="I450" s="8"/>
      <c r="J450" s="429"/>
      <c r="K450" s="429"/>
      <c r="L450" s="8"/>
      <c r="M450" s="15"/>
      <c r="N450" s="18"/>
      <c r="O450" s="18"/>
      <c r="P450" s="8"/>
      <c r="Q450" s="8"/>
      <c r="R450" s="8"/>
      <c r="S450" s="8"/>
      <c r="T450" s="8"/>
      <c r="U450" s="8"/>
      <c r="V450" s="8"/>
      <c r="W450" s="8"/>
      <c r="X450" s="8"/>
      <c r="Y450" s="8"/>
    </row>
    <row r="451" spans="1:25" ht="15.75" customHeight="1" x14ac:dyDescent="0.2">
      <c r="A451" s="15"/>
      <c r="B451" s="23"/>
      <c r="C451" s="15"/>
      <c r="D451" s="57"/>
      <c r="E451" s="57"/>
      <c r="F451" s="57"/>
      <c r="G451" s="85"/>
      <c r="H451" s="60"/>
      <c r="I451" s="8"/>
      <c r="J451" s="429"/>
      <c r="K451" s="429"/>
      <c r="L451" s="8"/>
      <c r="M451" s="15"/>
      <c r="N451" s="18"/>
      <c r="O451" s="18"/>
      <c r="P451" s="8"/>
      <c r="Q451" s="8"/>
      <c r="R451" s="8"/>
      <c r="S451" s="8"/>
      <c r="T451" s="8"/>
      <c r="U451" s="8"/>
      <c r="V451" s="8"/>
      <c r="W451" s="8"/>
      <c r="X451" s="8"/>
      <c r="Y451" s="8"/>
    </row>
    <row r="452" spans="1:25" ht="15.75" customHeight="1" x14ac:dyDescent="0.2">
      <c r="A452" s="15"/>
      <c r="B452" s="23"/>
      <c r="C452" s="15"/>
      <c r="D452" s="57"/>
      <c r="E452" s="57"/>
      <c r="F452" s="57"/>
      <c r="G452" s="85"/>
      <c r="H452" s="60"/>
      <c r="I452" s="8"/>
      <c r="J452" s="429"/>
      <c r="K452" s="429"/>
      <c r="L452" s="8"/>
      <c r="M452" s="15"/>
      <c r="N452" s="18"/>
      <c r="O452" s="18"/>
      <c r="P452" s="8"/>
      <c r="Q452" s="8"/>
      <c r="R452" s="8"/>
      <c r="S452" s="8"/>
      <c r="T452" s="8"/>
      <c r="U452" s="8"/>
      <c r="V452" s="8"/>
      <c r="W452" s="8"/>
      <c r="X452" s="8"/>
      <c r="Y452" s="8"/>
    </row>
    <row r="453" spans="1:25" ht="15.75" customHeight="1" x14ac:dyDescent="0.2">
      <c r="A453" s="15"/>
      <c r="B453" s="23"/>
      <c r="C453" s="15"/>
      <c r="D453" s="57"/>
      <c r="E453" s="57"/>
      <c r="F453" s="57"/>
      <c r="G453" s="85"/>
      <c r="H453" s="60"/>
      <c r="I453" s="8"/>
      <c r="J453" s="429"/>
      <c r="K453" s="429"/>
      <c r="L453" s="8"/>
      <c r="M453" s="15"/>
      <c r="N453" s="18"/>
      <c r="O453" s="18"/>
      <c r="P453" s="8"/>
      <c r="Q453" s="8"/>
      <c r="R453" s="8"/>
      <c r="S453" s="8"/>
      <c r="T453" s="8"/>
      <c r="U453" s="8"/>
      <c r="V453" s="8"/>
      <c r="W453" s="8"/>
      <c r="X453" s="8"/>
      <c r="Y453" s="8"/>
    </row>
    <row r="454" spans="1:25" ht="15.75" customHeight="1" x14ac:dyDescent="0.2">
      <c r="A454" s="15"/>
      <c r="B454" s="23"/>
      <c r="C454" s="15"/>
      <c r="D454" s="57"/>
      <c r="E454" s="57"/>
      <c r="F454" s="57"/>
      <c r="G454" s="85"/>
      <c r="H454" s="60"/>
      <c r="I454" s="8"/>
      <c r="J454" s="429"/>
      <c r="K454" s="429"/>
      <c r="L454" s="8"/>
      <c r="M454" s="15"/>
      <c r="N454" s="18"/>
      <c r="O454" s="18"/>
      <c r="P454" s="8"/>
      <c r="Q454" s="8"/>
      <c r="R454" s="8"/>
      <c r="S454" s="8"/>
      <c r="T454" s="8"/>
      <c r="U454" s="8"/>
      <c r="V454" s="8"/>
      <c r="W454" s="8"/>
      <c r="X454" s="8"/>
      <c r="Y454" s="8"/>
    </row>
    <row r="455" spans="1:25" ht="15.75" customHeight="1" x14ac:dyDescent="0.2">
      <c r="A455" s="15"/>
      <c r="B455" s="23"/>
      <c r="C455" s="15"/>
      <c r="D455" s="57"/>
      <c r="E455" s="57"/>
      <c r="F455" s="57"/>
      <c r="G455" s="85"/>
      <c r="H455" s="60"/>
      <c r="I455" s="8"/>
      <c r="J455" s="429"/>
      <c r="K455" s="429"/>
      <c r="L455" s="8"/>
      <c r="M455" s="15"/>
      <c r="N455" s="18"/>
      <c r="O455" s="18"/>
      <c r="P455" s="8"/>
      <c r="Q455" s="8"/>
      <c r="R455" s="8"/>
      <c r="S455" s="8"/>
      <c r="T455" s="8"/>
      <c r="U455" s="8"/>
      <c r="V455" s="8"/>
      <c r="W455" s="8"/>
      <c r="X455" s="8"/>
      <c r="Y455" s="8"/>
    </row>
    <row r="456" spans="1:25" ht="15.75" customHeight="1" x14ac:dyDescent="0.2">
      <c r="A456" s="15"/>
      <c r="B456" s="23"/>
      <c r="C456" s="15"/>
      <c r="D456" s="57"/>
      <c r="E456" s="57"/>
      <c r="F456" s="57"/>
      <c r="G456" s="85"/>
      <c r="H456" s="60"/>
      <c r="I456" s="8"/>
      <c r="J456" s="429"/>
      <c r="K456" s="429"/>
      <c r="L456" s="8"/>
      <c r="M456" s="15"/>
      <c r="N456" s="18"/>
      <c r="O456" s="18"/>
      <c r="P456" s="8"/>
      <c r="Q456" s="8"/>
      <c r="R456" s="8"/>
      <c r="S456" s="8"/>
      <c r="T456" s="8"/>
      <c r="U456" s="8"/>
      <c r="V456" s="8"/>
      <c r="W456" s="8"/>
      <c r="X456" s="8"/>
      <c r="Y456" s="8"/>
    </row>
    <row r="457" spans="1:25" ht="15.75" customHeight="1" x14ac:dyDescent="0.2">
      <c r="A457" s="15"/>
      <c r="B457" s="23"/>
      <c r="C457" s="15"/>
      <c r="D457" s="57"/>
      <c r="E457" s="57"/>
      <c r="F457" s="57"/>
      <c r="G457" s="85"/>
      <c r="H457" s="60"/>
      <c r="I457" s="8"/>
      <c r="J457" s="429"/>
      <c r="K457" s="429"/>
      <c r="L457" s="8"/>
      <c r="M457" s="15"/>
      <c r="N457" s="18"/>
      <c r="O457" s="18"/>
      <c r="P457" s="8"/>
      <c r="Q457" s="8"/>
      <c r="R457" s="8"/>
      <c r="S457" s="8"/>
      <c r="T457" s="8"/>
      <c r="U457" s="8"/>
      <c r="V457" s="8"/>
      <c r="W457" s="8"/>
      <c r="X457" s="8"/>
      <c r="Y457" s="8"/>
    </row>
    <row r="458" spans="1:25" ht="15.75" customHeight="1" x14ac:dyDescent="0.2">
      <c r="A458" s="15"/>
      <c r="B458" s="23"/>
      <c r="C458" s="15"/>
      <c r="D458" s="57"/>
      <c r="E458" s="57"/>
      <c r="F458" s="57"/>
      <c r="G458" s="85"/>
      <c r="H458" s="60"/>
      <c r="I458" s="8"/>
      <c r="J458" s="429"/>
      <c r="K458" s="429"/>
      <c r="L458" s="8"/>
      <c r="M458" s="15"/>
      <c r="N458" s="18"/>
      <c r="O458" s="18"/>
      <c r="P458" s="8"/>
      <c r="Q458" s="8"/>
      <c r="R458" s="8"/>
      <c r="S458" s="8"/>
      <c r="T458" s="8"/>
      <c r="U458" s="8"/>
      <c r="V458" s="8"/>
      <c r="W458" s="8"/>
      <c r="X458" s="8"/>
      <c r="Y458" s="8"/>
    </row>
    <row r="459" spans="1:25" ht="15.75" customHeight="1" x14ac:dyDescent="0.2">
      <c r="A459" s="15"/>
      <c r="B459" s="23"/>
      <c r="C459" s="15"/>
      <c r="D459" s="57"/>
      <c r="E459" s="57"/>
      <c r="F459" s="57"/>
      <c r="G459" s="85"/>
      <c r="H459" s="60"/>
      <c r="I459" s="8"/>
      <c r="J459" s="429"/>
      <c r="K459" s="429"/>
      <c r="L459" s="8"/>
      <c r="M459" s="15"/>
      <c r="N459" s="18"/>
      <c r="O459" s="18"/>
      <c r="P459" s="8"/>
      <c r="Q459" s="8"/>
      <c r="R459" s="8"/>
      <c r="S459" s="8"/>
      <c r="T459" s="8"/>
      <c r="U459" s="8"/>
      <c r="V459" s="8"/>
      <c r="W459" s="8"/>
      <c r="X459" s="8"/>
      <c r="Y459" s="8"/>
    </row>
    <row r="460" spans="1:25" ht="15.75" customHeight="1" x14ac:dyDescent="0.2">
      <c r="A460" s="15"/>
      <c r="B460" s="23"/>
      <c r="C460" s="15"/>
      <c r="D460" s="57"/>
      <c r="E460" s="57"/>
      <c r="F460" s="57"/>
      <c r="G460" s="85"/>
      <c r="H460" s="60"/>
      <c r="I460" s="8"/>
      <c r="J460" s="429"/>
      <c r="K460" s="429"/>
      <c r="L460" s="8"/>
      <c r="M460" s="15"/>
      <c r="N460" s="18"/>
      <c r="O460" s="18"/>
      <c r="P460" s="8"/>
      <c r="Q460" s="8"/>
      <c r="R460" s="8"/>
      <c r="S460" s="8"/>
      <c r="T460" s="8"/>
      <c r="U460" s="8"/>
      <c r="V460" s="8"/>
      <c r="W460" s="8"/>
      <c r="X460" s="8"/>
      <c r="Y460" s="8"/>
    </row>
    <row r="461" spans="1:25" ht="15.75" customHeight="1" x14ac:dyDescent="0.2">
      <c r="A461" s="15"/>
      <c r="B461" s="23"/>
      <c r="C461" s="15"/>
      <c r="D461" s="57"/>
      <c r="E461" s="57"/>
      <c r="F461" s="57"/>
      <c r="G461" s="85"/>
      <c r="H461" s="60"/>
      <c r="I461" s="8"/>
      <c r="J461" s="429"/>
      <c r="K461" s="429"/>
      <c r="L461" s="8"/>
      <c r="M461" s="15"/>
      <c r="N461" s="18"/>
      <c r="O461" s="18"/>
      <c r="P461" s="8"/>
      <c r="Q461" s="8"/>
      <c r="R461" s="8"/>
      <c r="S461" s="8"/>
      <c r="T461" s="8"/>
      <c r="U461" s="8"/>
      <c r="V461" s="8"/>
      <c r="W461" s="8"/>
      <c r="X461" s="8"/>
      <c r="Y461" s="8"/>
    </row>
    <row r="462" spans="1:25" ht="15.75" customHeight="1" x14ac:dyDescent="0.2">
      <c r="A462" s="15"/>
      <c r="B462" s="23"/>
      <c r="C462" s="15"/>
      <c r="D462" s="57"/>
      <c r="E462" s="57"/>
      <c r="F462" s="57"/>
      <c r="G462" s="85"/>
      <c r="H462" s="60"/>
      <c r="I462" s="8"/>
      <c r="J462" s="429"/>
      <c r="K462" s="429"/>
      <c r="L462" s="8"/>
      <c r="M462" s="15"/>
      <c r="N462" s="18"/>
      <c r="O462" s="18"/>
      <c r="P462" s="8"/>
      <c r="Q462" s="8"/>
      <c r="R462" s="8"/>
      <c r="S462" s="8"/>
      <c r="T462" s="8"/>
      <c r="U462" s="8"/>
      <c r="V462" s="8"/>
      <c r="W462" s="8"/>
      <c r="X462" s="8"/>
      <c r="Y462" s="8"/>
    </row>
    <row r="463" spans="1:25" ht="15.75" customHeight="1" x14ac:dyDescent="0.2">
      <c r="A463" s="15"/>
      <c r="B463" s="23"/>
      <c r="C463" s="15"/>
      <c r="D463" s="57"/>
      <c r="E463" s="57"/>
      <c r="F463" s="57"/>
      <c r="G463" s="85"/>
      <c r="H463" s="60"/>
      <c r="I463" s="8"/>
      <c r="J463" s="429"/>
      <c r="K463" s="429"/>
      <c r="L463" s="8"/>
      <c r="M463" s="15"/>
      <c r="N463" s="18"/>
      <c r="O463" s="18"/>
      <c r="P463" s="8"/>
      <c r="Q463" s="8"/>
      <c r="R463" s="8"/>
      <c r="S463" s="8"/>
      <c r="T463" s="8"/>
      <c r="U463" s="8"/>
      <c r="V463" s="8"/>
      <c r="W463" s="8"/>
      <c r="X463" s="8"/>
      <c r="Y463" s="8"/>
    </row>
    <row r="464" spans="1:25" ht="15.75" customHeight="1" x14ac:dyDescent="0.2">
      <c r="A464" s="15"/>
      <c r="B464" s="23"/>
      <c r="C464" s="15"/>
      <c r="D464" s="57"/>
      <c r="E464" s="57"/>
      <c r="F464" s="57"/>
      <c r="G464" s="85"/>
      <c r="H464" s="60"/>
      <c r="I464" s="8"/>
      <c r="J464" s="429"/>
      <c r="K464" s="429"/>
      <c r="L464" s="8"/>
      <c r="M464" s="15"/>
      <c r="N464" s="18"/>
      <c r="O464" s="18"/>
      <c r="P464" s="8"/>
      <c r="Q464" s="8"/>
      <c r="R464" s="8"/>
      <c r="S464" s="8"/>
      <c r="T464" s="8"/>
      <c r="U464" s="8"/>
      <c r="V464" s="8"/>
      <c r="W464" s="8"/>
      <c r="X464" s="8"/>
      <c r="Y464" s="8"/>
    </row>
    <row r="465" spans="1:25" ht="15.75" customHeight="1" x14ac:dyDescent="0.2">
      <c r="A465" s="15"/>
      <c r="B465" s="23"/>
      <c r="C465" s="15"/>
      <c r="D465" s="57"/>
      <c r="E465" s="57"/>
      <c r="F465" s="57"/>
      <c r="G465" s="85"/>
      <c r="H465" s="60"/>
      <c r="I465" s="8"/>
      <c r="J465" s="429"/>
      <c r="K465" s="429"/>
      <c r="L465" s="8"/>
      <c r="M465" s="15"/>
      <c r="N465" s="18"/>
      <c r="O465" s="18"/>
      <c r="P465" s="8"/>
      <c r="Q465" s="8"/>
      <c r="R465" s="8"/>
      <c r="S465" s="8"/>
      <c r="T465" s="8"/>
      <c r="U465" s="8"/>
      <c r="V465" s="8"/>
      <c r="W465" s="8"/>
      <c r="X465" s="8"/>
      <c r="Y465" s="8"/>
    </row>
    <row r="466" spans="1:25" ht="15.75" customHeight="1" x14ac:dyDescent="0.2">
      <c r="A466" s="15"/>
      <c r="B466" s="23"/>
      <c r="C466" s="15"/>
      <c r="D466" s="57"/>
      <c r="E466" s="57"/>
      <c r="F466" s="57"/>
      <c r="G466" s="85"/>
      <c r="H466" s="60"/>
      <c r="I466" s="8"/>
      <c r="J466" s="429"/>
      <c r="K466" s="429"/>
      <c r="L466" s="8"/>
      <c r="M466" s="15"/>
      <c r="N466" s="18"/>
      <c r="O466" s="18"/>
      <c r="P466" s="8"/>
      <c r="Q466" s="8"/>
      <c r="R466" s="8"/>
      <c r="S466" s="8"/>
      <c r="T466" s="8"/>
      <c r="U466" s="8"/>
      <c r="V466" s="8"/>
      <c r="W466" s="8"/>
      <c r="X466" s="8"/>
      <c r="Y466" s="8"/>
    </row>
    <row r="467" spans="1:25" ht="15.75" customHeight="1" x14ac:dyDescent="0.2">
      <c r="A467" s="15"/>
      <c r="B467" s="23"/>
      <c r="C467" s="15"/>
      <c r="D467" s="57"/>
      <c r="E467" s="57"/>
      <c r="F467" s="57"/>
      <c r="G467" s="85"/>
      <c r="H467" s="60"/>
      <c r="I467" s="8"/>
      <c r="J467" s="429"/>
      <c r="K467" s="429"/>
      <c r="L467" s="8"/>
      <c r="M467" s="15"/>
      <c r="N467" s="18"/>
      <c r="O467" s="18"/>
      <c r="P467" s="8"/>
      <c r="Q467" s="8"/>
      <c r="R467" s="8"/>
      <c r="S467" s="8"/>
      <c r="T467" s="8"/>
      <c r="U467" s="8"/>
      <c r="V467" s="8"/>
      <c r="W467" s="8"/>
      <c r="X467" s="8"/>
      <c r="Y467" s="8"/>
    </row>
    <row r="468" spans="1:25" ht="15.75" customHeight="1" x14ac:dyDescent="0.2">
      <c r="A468" s="15"/>
      <c r="B468" s="23"/>
      <c r="C468" s="15"/>
      <c r="D468" s="57"/>
      <c r="E468" s="57"/>
      <c r="F468" s="57"/>
      <c r="G468" s="85"/>
      <c r="H468" s="60"/>
      <c r="I468" s="8"/>
      <c r="J468" s="429"/>
      <c r="K468" s="429"/>
      <c r="L468" s="8"/>
      <c r="M468" s="15"/>
      <c r="N468" s="18"/>
      <c r="O468" s="18"/>
      <c r="P468" s="8"/>
      <c r="Q468" s="8"/>
      <c r="R468" s="8"/>
      <c r="S468" s="8"/>
      <c r="T468" s="8"/>
      <c r="U468" s="8"/>
      <c r="V468" s="8"/>
      <c r="W468" s="8"/>
      <c r="X468" s="8"/>
      <c r="Y468" s="8"/>
    </row>
    <row r="469" spans="1:25" ht="15.75" customHeight="1" x14ac:dyDescent="0.2">
      <c r="A469" s="15"/>
      <c r="B469" s="23"/>
      <c r="C469" s="15"/>
      <c r="D469" s="57"/>
      <c r="E469" s="57"/>
      <c r="F469" s="57"/>
      <c r="G469" s="85"/>
      <c r="H469" s="60"/>
      <c r="I469" s="8"/>
      <c r="J469" s="429"/>
      <c r="K469" s="429"/>
      <c r="L469" s="8"/>
      <c r="M469" s="15"/>
      <c r="N469" s="18"/>
      <c r="O469" s="18"/>
      <c r="P469" s="8"/>
      <c r="Q469" s="8"/>
      <c r="R469" s="8"/>
      <c r="S469" s="8"/>
      <c r="T469" s="8"/>
      <c r="U469" s="8"/>
      <c r="V469" s="8"/>
      <c r="W469" s="8"/>
      <c r="X469" s="8"/>
      <c r="Y469" s="8"/>
    </row>
    <row r="470" spans="1:25" ht="15.75" customHeight="1" x14ac:dyDescent="0.2">
      <c r="A470" s="15"/>
      <c r="B470" s="23"/>
      <c r="C470" s="15"/>
      <c r="D470" s="57"/>
      <c r="E470" s="57"/>
      <c r="F470" s="57"/>
      <c r="G470" s="85"/>
      <c r="H470" s="60"/>
      <c r="I470" s="8"/>
      <c r="J470" s="429"/>
      <c r="K470" s="429"/>
      <c r="L470" s="8"/>
      <c r="M470" s="15"/>
      <c r="N470" s="18"/>
      <c r="O470" s="18"/>
      <c r="P470" s="8"/>
      <c r="Q470" s="8"/>
      <c r="R470" s="8"/>
      <c r="S470" s="8"/>
      <c r="T470" s="8"/>
      <c r="U470" s="8"/>
      <c r="V470" s="8"/>
      <c r="W470" s="8"/>
      <c r="X470" s="8"/>
      <c r="Y470" s="8"/>
    </row>
    <row r="471" spans="1:25" ht="15.75" customHeight="1" x14ac:dyDescent="0.2">
      <c r="A471" s="15"/>
      <c r="B471" s="23"/>
      <c r="C471" s="15"/>
      <c r="D471" s="57"/>
      <c r="E471" s="57"/>
      <c r="F471" s="57"/>
      <c r="G471" s="85"/>
      <c r="H471" s="60"/>
      <c r="I471" s="8"/>
      <c r="J471" s="429"/>
      <c r="K471" s="429"/>
      <c r="L471" s="8"/>
      <c r="M471" s="15"/>
      <c r="N471" s="18"/>
      <c r="O471" s="18"/>
      <c r="P471" s="8"/>
      <c r="Q471" s="8"/>
      <c r="R471" s="8"/>
      <c r="S471" s="8"/>
      <c r="T471" s="8"/>
      <c r="U471" s="8"/>
      <c r="V471" s="8"/>
      <c r="W471" s="8"/>
      <c r="X471" s="8"/>
      <c r="Y471" s="8"/>
    </row>
    <row r="472" spans="1:25" ht="15.75" customHeight="1" x14ac:dyDescent="0.2">
      <c r="A472" s="15"/>
      <c r="B472" s="23"/>
      <c r="C472" s="15"/>
      <c r="D472" s="57"/>
      <c r="E472" s="57"/>
      <c r="F472" s="57"/>
      <c r="G472" s="85"/>
      <c r="H472" s="60"/>
      <c r="I472" s="8"/>
      <c r="J472" s="429"/>
      <c r="K472" s="429"/>
      <c r="L472" s="8"/>
      <c r="M472" s="15"/>
      <c r="N472" s="18"/>
      <c r="O472" s="18"/>
      <c r="P472" s="8"/>
      <c r="Q472" s="8"/>
      <c r="R472" s="8"/>
      <c r="S472" s="8"/>
      <c r="T472" s="8"/>
      <c r="U472" s="8"/>
      <c r="V472" s="8"/>
      <c r="W472" s="8"/>
      <c r="X472" s="8"/>
      <c r="Y472" s="8"/>
    </row>
    <row r="473" spans="1:25" ht="15.75" customHeight="1" x14ac:dyDescent="0.2">
      <c r="A473" s="15"/>
      <c r="B473" s="23"/>
      <c r="C473" s="15"/>
      <c r="D473" s="57"/>
      <c r="E473" s="57"/>
      <c r="F473" s="57"/>
      <c r="G473" s="85"/>
      <c r="H473" s="60"/>
      <c r="I473" s="8"/>
      <c r="J473" s="429"/>
      <c r="K473" s="429"/>
      <c r="L473" s="8"/>
      <c r="M473" s="15"/>
      <c r="N473" s="18"/>
      <c r="O473" s="18"/>
      <c r="P473" s="8"/>
      <c r="Q473" s="8"/>
      <c r="R473" s="8"/>
      <c r="S473" s="8"/>
      <c r="T473" s="8"/>
      <c r="U473" s="8"/>
      <c r="V473" s="8"/>
      <c r="W473" s="8"/>
      <c r="X473" s="8"/>
      <c r="Y473" s="8"/>
    </row>
    <row r="474" spans="1:25" ht="15.75" customHeight="1" x14ac:dyDescent="0.2">
      <c r="A474" s="15"/>
      <c r="B474" s="23"/>
      <c r="C474" s="15"/>
      <c r="D474" s="57"/>
      <c r="E474" s="57"/>
      <c r="F474" s="57"/>
      <c r="G474" s="85"/>
      <c r="H474" s="60"/>
      <c r="I474" s="8"/>
      <c r="J474" s="429"/>
      <c r="K474" s="429"/>
      <c r="L474" s="8"/>
      <c r="M474" s="15"/>
      <c r="N474" s="18"/>
      <c r="O474" s="18"/>
      <c r="P474" s="8"/>
      <c r="Q474" s="8"/>
      <c r="R474" s="8"/>
      <c r="S474" s="8"/>
      <c r="T474" s="8"/>
      <c r="U474" s="8"/>
      <c r="V474" s="8"/>
      <c r="W474" s="8"/>
      <c r="X474" s="8"/>
      <c r="Y474" s="8"/>
    </row>
    <row r="475" spans="1:25" ht="15.75" customHeight="1" x14ac:dyDescent="0.2">
      <c r="A475" s="15"/>
      <c r="B475" s="23"/>
      <c r="C475" s="15"/>
      <c r="D475" s="57"/>
      <c r="E475" s="57"/>
      <c r="F475" s="57"/>
      <c r="G475" s="85"/>
      <c r="H475" s="60"/>
      <c r="I475" s="8"/>
      <c r="J475" s="429"/>
      <c r="K475" s="429"/>
      <c r="L475" s="8"/>
      <c r="M475" s="15"/>
      <c r="N475" s="18"/>
      <c r="O475" s="18"/>
      <c r="P475" s="8"/>
      <c r="Q475" s="8"/>
      <c r="R475" s="8"/>
      <c r="S475" s="8"/>
      <c r="T475" s="8"/>
      <c r="U475" s="8"/>
      <c r="V475" s="8"/>
      <c r="W475" s="8"/>
      <c r="X475" s="8"/>
      <c r="Y475" s="8"/>
    </row>
    <row r="476" spans="1:25" ht="15.75" customHeight="1" x14ac:dyDescent="0.2">
      <c r="A476" s="15"/>
      <c r="B476" s="23"/>
      <c r="C476" s="15"/>
      <c r="D476" s="57"/>
      <c r="E476" s="57"/>
      <c r="F476" s="57"/>
      <c r="G476" s="85"/>
      <c r="H476" s="60"/>
      <c r="I476" s="8"/>
      <c r="J476" s="429"/>
      <c r="K476" s="429"/>
      <c r="L476" s="8"/>
      <c r="M476" s="15"/>
      <c r="N476" s="18"/>
      <c r="O476" s="18"/>
      <c r="P476" s="8"/>
      <c r="Q476" s="8"/>
      <c r="R476" s="8"/>
      <c r="S476" s="8"/>
      <c r="T476" s="8"/>
      <c r="U476" s="8"/>
      <c r="V476" s="8"/>
      <c r="W476" s="8"/>
      <c r="X476" s="8"/>
      <c r="Y476" s="8"/>
    </row>
    <row r="477" spans="1:25" ht="15.75" customHeight="1" x14ac:dyDescent="0.2">
      <c r="A477" s="15"/>
      <c r="B477" s="23"/>
      <c r="C477" s="15"/>
      <c r="D477" s="57"/>
      <c r="E477" s="57"/>
      <c r="F477" s="57"/>
      <c r="G477" s="85"/>
      <c r="H477" s="60"/>
      <c r="I477" s="8"/>
      <c r="J477" s="429"/>
      <c r="K477" s="429"/>
      <c r="L477" s="8"/>
      <c r="M477" s="15"/>
      <c r="N477" s="18"/>
      <c r="O477" s="18"/>
      <c r="P477" s="8"/>
      <c r="Q477" s="8"/>
      <c r="R477" s="8"/>
      <c r="S477" s="8"/>
      <c r="T477" s="8"/>
      <c r="U477" s="8"/>
      <c r="V477" s="8"/>
      <c r="W477" s="8"/>
      <c r="X477" s="8"/>
      <c r="Y477" s="8"/>
    </row>
    <row r="478" spans="1:25" ht="15.75" customHeight="1" x14ac:dyDescent="0.2">
      <c r="A478" s="15"/>
      <c r="B478" s="23"/>
      <c r="C478" s="15"/>
      <c r="D478" s="57"/>
      <c r="E478" s="57"/>
      <c r="F478" s="57"/>
      <c r="G478" s="85"/>
      <c r="H478" s="60"/>
      <c r="I478" s="8"/>
      <c r="J478" s="429"/>
      <c r="K478" s="429"/>
      <c r="L478" s="8"/>
      <c r="M478" s="15"/>
      <c r="N478" s="18"/>
      <c r="O478" s="18"/>
      <c r="P478" s="8"/>
      <c r="Q478" s="8"/>
      <c r="R478" s="8"/>
      <c r="S478" s="8"/>
      <c r="T478" s="8"/>
      <c r="U478" s="8"/>
      <c r="V478" s="8"/>
      <c r="W478" s="8"/>
      <c r="X478" s="8"/>
      <c r="Y478" s="8"/>
    </row>
    <row r="479" spans="1:25" ht="15.75" customHeight="1" x14ac:dyDescent="0.2">
      <c r="A479" s="15"/>
      <c r="B479" s="23"/>
      <c r="C479" s="15"/>
      <c r="D479" s="57"/>
      <c r="E479" s="57"/>
      <c r="F479" s="57"/>
      <c r="G479" s="85"/>
      <c r="H479" s="60"/>
      <c r="I479" s="8"/>
      <c r="J479" s="429"/>
      <c r="K479" s="429"/>
      <c r="L479" s="8"/>
      <c r="M479" s="15"/>
      <c r="N479" s="18"/>
      <c r="O479" s="18"/>
      <c r="P479" s="8"/>
      <c r="Q479" s="8"/>
      <c r="R479" s="8"/>
      <c r="S479" s="8"/>
      <c r="T479" s="8"/>
      <c r="U479" s="8"/>
      <c r="V479" s="8"/>
      <c r="W479" s="8"/>
      <c r="X479" s="8"/>
      <c r="Y479" s="8"/>
    </row>
    <row r="480" spans="1:25" ht="15.75" customHeight="1" x14ac:dyDescent="0.2">
      <c r="A480" s="15"/>
      <c r="B480" s="23"/>
      <c r="C480" s="15"/>
      <c r="D480" s="57"/>
      <c r="E480" s="57"/>
      <c r="F480" s="57"/>
      <c r="G480" s="85"/>
      <c r="H480" s="60"/>
      <c r="I480" s="8"/>
      <c r="J480" s="429"/>
      <c r="K480" s="429"/>
      <c r="L480" s="8"/>
      <c r="M480" s="15"/>
      <c r="N480" s="18"/>
      <c r="O480" s="18"/>
      <c r="P480" s="8"/>
      <c r="Q480" s="8"/>
      <c r="R480" s="8"/>
      <c r="S480" s="8"/>
      <c r="T480" s="8"/>
      <c r="U480" s="8"/>
      <c r="V480" s="8"/>
      <c r="W480" s="8"/>
      <c r="X480" s="8"/>
      <c r="Y480" s="8"/>
    </row>
    <row r="481" spans="1:25" ht="15.75" customHeight="1" x14ac:dyDescent="0.2">
      <c r="A481" s="15"/>
      <c r="B481" s="23"/>
      <c r="C481" s="15"/>
      <c r="D481" s="57"/>
      <c r="E481" s="57"/>
      <c r="F481" s="57"/>
      <c r="G481" s="85"/>
      <c r="H481" s="60"/>
      <c r="I481" s="8"/>
      <c r="J481" s="429"/>
      <c r="K481" s="429"/>
      <c r="L481" s="8"/>
      <c r="M481" s="15"/>
      <c r="N481" s="18"/>
      <c r="O481" s="18"/>
      <c r="P481" s="8"/>
      <c r="Q481" s="8"/>
      <c r="R481" s="8"/>
      <c r="S481" s="8"/>
      <c r="T481" s="8"/>
      <c r="U481" s="8"/>
      <c r="V481" s="8"/>
      <c r="W481" s="8"/>
      <c r="X481" s="8"/>
      <c r="Y481" s="8"/>
    </row>
    <row r="482" spans="1:25" ht="15.75" customHeight="1" x14ac:dyDescent="0.2">
      <c r="A482" s="15"/>
      <c r="B482" s="23"/>
      <c r="C482" s="15"/>
      <c r="D482" s="57"/>
      <c r="E482" s="57"/>
      <c r="F482" s="57"/>
      <c r="G482" s="85"/>
      <c r="H482" s="60"/>
      <c r="I482" s="8"/>
      <c r="J482" s="429"/>
      <c r="K482" s="429"/>
      <c r="L482" s="8"/>
      <c r="M482" s="15"/>
      <c r="N482" s="18"/>
      <c r="O482" s="18"/>
      <c r="P482" s="8"/>
      <c r="Q482" s="8"/>
      <c r="R482" s="8"/>
      <c r="S482" s="8"/>
      <c r="T482" s="8"/>
      <c r="U482" s="8"/>
      <c r="V482" s="8"/>
      <c r="W482" s="8"/>
      <c r="X482" s="8"/>
      <c r="Y482" s="8"/>
    </row>
    <row r="483" spans="1:25" ht="15.75" customHeight="1" x14ac:dyDescent="0.2">
      <c r="A483" s="15"/>
      <c r="B483" s="23"/>
      <c r="C483" s="15"/>
      <c r="D483" s="57"/>
      <c r="E483" s="57"/>
      <c r="F483" s="57"/>
      <c r="G483" s="85"/>
      <c r="H483" s="60"/>
      <c r="I483" s="8"/>
      <c r="J483" s="429"/>
      <c r="K483" s="429"/>
      <c r="L483" s="8"/>
      <c r="M483" s="15"/>
      <c r="N483" s="18"/>
      <c r="O483" s="18"/>
      <c r="P483" s="8"/>
      <c r="Q483" s="8"/>
      <c r="R483" s="8"/>
      <c r="S483" s="8"/>
      <c r="T483" s="8"/>
      <c r="U483" s="8"/>
      <c r="V483" s="8"/>
      <c r="W483" s="8"/>
      <c r="X483" s="8"/>
      <c r="Y483" s="8"/>
    </row>
    <row r="484" spans="1:25" ht="15.75" customHeight="1" x14ac:dyDescent="0.2">
      <c r="A484" s="15"/>
      <c r="B484" s="23"/>
      <c r="C484" s="15"/>
      <c r="D484" s="57"/>
      <c r="E484" s="57"/>
      <c r="F484" s="57"/>
      <c r="G484" s="85"/>
      <c r="H484" s="60"/>
      <c r="I484" s="8"/>
      <c r="J484" s="429"/>
      <c r="K484" s="429"/>
      <c r="L484" s="8"/>
      <c r="M484" s="15"/>
      <c r="N484" s="18"/>
      <c r="O484" s="18"/>
      <c r="P484" s="8"/>
      <c r="Q484" s="8"/>
      <c r="R484" s="8"/>
      <c r="S484" s="8"/>
      <c r="T484" s="8"/>
      <c r="U484" s="8"/>
      <c r="V484" s="8"/>
      <c r="W484" s="8"/>
      <c r="X484" s="8"/>
      <c r="Y484" s="8"/>
    </row>
    <row r="485" spans="1:25" ht="15.75" customHeight="1" x14ac:dyDescent="0.2">
      <c r="A485" s="15"/>
      <c r="B485" s="23"/>
      <c r="C485" s="15"/>
      <c r="D485" s="57"/>
      <c r="E485" s="57"/>
      <c r="F485" s="57"/>
      <c r="G485" s="85"/>
      <c r="H485" s="60"/>
      <c r="I485" s="8"/>
      <c r="J485" s="429"/>
      <c r="K485" s="429"/>
      <c r="L485" s="8"/>
      <c r="M485" s="15"/>
      <c r="N485" s="18"/>
      <c r="O485" s="18"/>
      <c r="P485" s="8"/>
      <c r="Q485" s="8"/>
      <c r="R485" s="8"/>
      <c r="S485" s="8"/>
      <c r="T485" s="8"/>
      <c r="U485" s="8"/>
      <c r="V485" s="8"/>
      <c r="W485" s="8"/>
      <c r="X485" s="8"/>
      <c r="Y485" s="8"/>
    </row>
    <row r="486" spans="1:25" ht="15.75" customHeight="1" x14ac:dyDescent="0.2">
      <c r="A486" s="15"/>
      <c r="B486" s="23"/>
      <c r="C486" s="15"/>
      <c r="D486" s="57"/>
      <c r="E486" s="57"/>
      <c r="F486" s="57"/>
      <c r="G486" s="85"/>
      <c r="H486" s="60"/>
      <c r="I486" s="8"/>
      <c r="J486" s="429"/>
      <c r="K486" s="429"/>
      <c r="L486" s="8"/>
      <c r="M486" s="15"/>
      <c r="N486" s="18"/>
      <c r="O486" s="18"/>
      <c r="P486" s="8"/>
      <c r="Q486" s="8"/>
      <c r="R486" s="8"/>
      <c r="S486" s="8"/>
      <c r="T486" s="8"/>
      <c r="U486" s="8"/>
      <c r="V486" s="8"/>
      <c r="W486" s="8"/>
      <c r="X486" s="8"/>
      <c r="Y486" s="8"/>
    </row>
    <row r="487" spans="1:25" ht="15.75" customHeight="1" x14ac:dyDescent="0.2">
      <c r="A487" s="15"/>
      <c r="B487" s="23"/>
      <c r="C487" s="15"/>
      <c r="D487" s="57"/>
      <c r="E487" s="57"/>
      <c r="F487" s="57"/>
      <c r="G487" s="85"/>
      <c r="H487" s="60"/>
      <c r="I487" s="8"/>
      <c r="J487" s="429"/>
      <c r="K487" s="429"/>
      <c r="L487" s="8"/>
      <c r="M487" s="15"/>
      <c r="N487" s="18"/>
      <c r="O487" s="18"/>
      <c r="P487" s="8"/>
      <c r="Q487" s="8"/>
      <c r="R487" s="8"/>
      <c r="S487" s="8"/>
      <c r="T487" s="8"/>
      <c r="U487" s="8"/>
      <c r="V487" s="8"/>
      <c r="W487" s="8"/>
      <c r="X487" s="8"/>
      <c r="Y487" s="8"/>
    </row>
    <row r="488" spans="1:25" ht="15.75" customHeight="1" x14ac:dyDescent="0.2">
      <c r="A488" s="15"/>
      <c r="B488" s="23"/>
      <c r="C488" s="15"/>
      <c r="D488" s="57"/>
      <c r="E488" s="57"/>
      <c r="F488" s="57"/>
      <c r="G488" s="85"/>
      <c r="H488" s="60"/>
      <c r="I488" s="8"/>
      <c r="J488" s="429"/>
      <c r="K488" s="429"/>
      <c r="L488" s="8"/>
      <c r="M488" s="15"/>
      <c r="N488" s="18"/>
      <c r="O488" s="18"/>
      <c r="P488" s="8"/>
      <c r="Q488" s="8"/>
      <c r="R488" s="8"/>
      <c r="S488" s="8"/>
      <c r="T488" s="8"/>
      <c r="U488" s="8"/>
      <c r="V488" s="8"/>
      <c r="W488" s="8"/>
      <c r="X488" s="8"/>
      <c r="Y488" s="8"/>
    </row>
    <row r="489" spans="1:25" ht="15.75" customHeight="1" x14ac:dyDescent="0.2">
      <c r="A489" s="15"/>
      <c r="B489" s="23"/>
      <c r="C489" s="15"/>
      <c r="D489" s="57"/>
      <c r="E489" s="57"/>
      <c r="F489" s="57"/>
      <c r="G489" s="85"/>
      <c r="H489" s="60"/>
      <c r="I489" s="8"/>
      <c r="J489" s="429"/>
      <c r="K489" s="429"/>
      <c r="L489" s="8"/>
      <c r="M489" s="15"/>
      <c r="N489" s="18"/>
      <c r="O489" s="18"/>
      <c r="P489" s="8"/>
      <c r="Q489" s="8"/>
      <c r="R489" s="8"/>
      <c r="S489" s="8"/>
      <c r="T489" s="8"/>
      <c r="U489" s="8"/>
      <c r="V489" s="8"/>
      <c r="W489" s="8"/>
      <c r="X489" s="8"/>
      <c r="Y489" s="8"/>
    </row>
    <row r="490" spans="1:25" ht="15.75" customHeight="1" x14ac:dyDescent="0.2">
      <c r="A490" s="15"/>
      <c r="B490" s="23"/>
      <c r="C490" s="15"/>
      <c r="D490" s="57"/>
      <c r="E490" s="57"/>
      <c r="F490" s="57"/>
      <c r="G490" s="85"/>
      <c r="H490" s="60"/>
      <c r="I490" s="8"/>
      <c r="J490" s="429"/>
      <c r="K490" s="429"/>
      <c r="L490" s="8"/>
      <c r="M490" s="15"/>
      <c r="N490" s="18"/>
      <c r="O490" s="18"/>
      <c r="P490" s="8"/>
      <c r="Q490" s="8"/>
      <c r="R490" s="8"/>
      <c r="S490" s="8"/>
      <c r="T490" s="8"/>
      <c r="U490" s="8"/>
      <c r="V490" s="8"/>
      <c r="W490" s="8"/>
      <c r="X490" s="8"/>
      <c r="Y490" s="8"/>
    </row>
    <row r="491" spans="1:25" ht="15.75" customHeight="1" x14ac:dyDescent="0.2">
      <c r="A491" s="15"/>
      <c r="B491" s="23"/>
      <c r="C491" s="15"/>
      <c r="D491" s="57"/>
      <c r="E491" s="57"/>
      <c r="F491" s="57"/>
      <c r="G491" s="85"/>
      <c r="H491" s="60"/>
      <c r="I491" s="8"/>
      <c r="J491" s="429"/>
      <c r="K491" s="429"/>
      <c r="L491" s="8"/>
      <c r="M491" s="15"/>
      <c r="N491" s="18"/>
      <c r="O491" s="18"/>
      <c r="P491" s="8"/>
      <c r="Q491" s="8"/>
      <c r="R491" s="8"/>
      <c r="S491" s="8"/>
      <c r="T491" s="8"/>
      <c r="U491" s="8"/>
      <c r="V491" s="8"/>
      <c r="W491" s="8"/>
      <c r="X491" s="8"/>
      <c r="Y491" s="8"/>
    </row>
    <row r="492" spans="1:25" ht="15.75" customHeight="1" x14ac:dyDescent="0.2">
      <c r="A492" s="15"/>
      <c r="B492" s="23"/>
      <c r="C492" s="15"/>
      <c r="D492" s="57"/>
      <c r="E492" s="57"/>
      <c r="F492" s="57"/>
      <c r="G492" s="85"/>
      <c r="H492" s="60"/>
      <c r="I492" s="8"/>
      <c r="J492" s="429"/>
      <c r="K492" s="429"/>
      <c r="L492" s="8"/>
      <c r="M492" s="15"/>
      <c r="N492" s="18"/>
      <c r="O492" s="18"/>
      <c r="P492" s="8"/>
      <c r="Q492" s="8"/>
      <c r="R492" s="8"/>
      <c r="S492" s="8"/>
      <c r="T492" s="8"/>
      <c r="U492" s="8"/>
      <c r="V492" s="8"/>
      <c r="W492" s="8"/>
      <c r="X492" s="8"/>
      <c r="Y492" s="8"/>
    </row>
    <row r="493" spans="1:25" ht="15.75" customHeight="1" x14ac:dyDescent="0.2">
      <c r="A493" s="15"/>
      <c r="B493" s="23"/>
      <c r="C493" s="15"/>
      <c r="D493" s="57"/>
      <c r="E493" s="57"/>
      <c r="F493" s="57"/>
      <c r="G493" s="85"/>
      <c r="H493" s="60"/>
      <c r="I493" s="8"/>
      <c r="J493" s="429"/>
      <c r="K493" s="429"/>
      <c r="L493" s="8"/>
      <c r="M493" s="15"/>
      <c r="N493" s="18"/>
      <c r="O493" s="18"/>
      <c r="P493" s="8"/>
      <c r="Q493" s="8"/>
      <c r="R493" s="8"/>
      <c r="S493" s="8"/>
      <c r="T493" s="8"/>
      <c r="U493" s="8"/>
      <c r="V493" s="8"/>
      <c r="W493" s="8"/>
      <c r="X493" s="8"/>
      <c r="Y493" s="8"/>
    </row>
    <row r="494" spans="1:25" ht="15.75" customHeight="1" x14ac:dyDescent="0.2">
      <c r="A494" s="15"/>
      <c r="B494" s="23"/>
      <c r="C494" s="15"/>
      <c r="D494" s="57"/>
      <c r="E494" s="57"/>
      <c r="F494" s="57"/>
      <c r="G494" s="85"/>
      <c r="H494" s="60"/>
      <c r="I494" s="8"/>
      <c r="J494" s="429"/>
      <c r="K494" s="429"/>
      <c r="L494" s="8"/>
      <c r="M494" s="15"/>
      <c r="N494" s="18"/>
      <c r="O494" s="18"/>
      <c r="P494" s="8"/>
      <c r="Q494" s="8"/>
      <c r="R494" s="8"/>
      <c r="S494" s="8"/>
      <c r="T494" s="8"/>
      <c r="U494" s="8"/>
      <c r="V494" s="8"/>
      <c r="W494" s="8"/>
      <c r="X494" s="8"/>
      <c r="Y494" s="8"/>
    </row>
    <row r="495" spans="1:25" ht="15.75" customHeight="1" x14ac:dyDescent="0.2">
      <c r="A495" s="15"/>
      <c r="B495" s="23"/>
      <c r="C495" s="15"/>
      <c r="D495" s="57"/>
      <c r="E495" s="57"/>
      <c r="F495" s="57"/>
      <c r="G495" s="85"/>
      <c r="H495" s="60"/>
      <c r="I495" s="8"/>
      <c r="J495" s="429"/>
      <c r="K495" s="429"/>
      <c r="L495" s="8"/>
      <c r="M495" s="15"/>
      <c r="N495" s="18"/>
      <c r="O495" s="18"/>
      <c r="P495" s="8"/>
      <c r="Q495" s="8"/>
      <c r="R495" s="8"/>
      <c r="S495" s="8"/>
      <c r="T495" s="8"/>
      <c r="U495" s="8"/>
      <c r="V495" s="8"/>
      <c r="W495" s="8"/>
      <c r="X495" s="8"/>
      <c r="Y495" s="8"/>
    </row>
    <row r="496" spans="1:25" ht="15.75" customHeight="1" x14ac:dyDescent="0.2">
      <c r="A496" s="15"/>
      <c r="B496" s="23"/>
      <c r="C496" s="15"/>
      <c r="D496" s="57"/>
      <c r="E496" s="57"/>
      <c r="F496" s="57"/>
      <c r="G496" s="85"/>
      <c r="H496" s="60"/>
      <c r="I496" s="8"/>
      <c r="J496" s="429"/>
      <c r="K496" s="429"/>
      <c r="L496" s="8"/>
      <c r="M496" s="15"/>
      <c r="N496" s="18"/>
      <c r="O496" s="18"/>
      <c r="P496" s="8"/>
      <c r="Q496" s="8"/>
      <c r="R496" s="8"/>
      <c r="S496" s="8"/>
      <c r="T496" s="8"/>
      <c r="U496" s="8"/>
      <c r="V496" s="8"/>
      <c r="W496" s="8"/>
      <c r="X496" s="8"/>
      <c r="Y496" s="8"/>
    </row>
    <row r="497" spans="1:25" ht="15.75" customHeight="1" x14ac:dyDescent="0.2">
      <c r="A497" s="15"/>
      <c r="B497" s="23"/>
      <c r="C497" s="15"/>
      <c r="D497" s="57"/>
      <c r="E497" s="57"/>
      <c r="F497" s="57"/>
      <c r="G497" s="85"/>
      <c r="H497" s="60"/>
      <c r="I497" s="8"/>
      <c r="J497" s="429"/>
      <c r="K497" s="429"/>
      <c r="L497" s="8"/>
      <c r="M497" s="15"/>
      <c r="N497" s="18"/>
      <c r="O497" s="18"/>
      <c r="P497" s="8"/>
      <c r="Q497" s="8"/>
      <c r="R497" s="8"/>
      <c r="S497" s="8"/>
      <c r="T497" s="8"/>
      <c r="U497" s="8"/>
      <c r="V497" s="8"/>
      <c r="W497" s="8"/>
      <c r="X497" s="8"/>
      <c r="Y497" s="8"/>
    </row>
    <row r="498" spans="1:25" ht="15.75" customHeight="1" x14ac:dyDescent="0.2">
      <c r="A498" s="15"/>
      <c r="B498" s="23"/>
      <c r="C498" s="15"/>
      <c r="D498" s="57"/>
      <c r="E498" s="57"/>
      <c r="F498" s="57"/>
      <c r="G498" s="85"/>
      <c r="H498" s="60"/>
      <c r="I498" s="8"/>
      <c r="J498" s="429"/>
      <c r="K498" s="429"/>
      <c r="L498" s="8"/>
      <c r="M498" s="15"/>
      <c r="N498" s="18"/>
      <c r="O498" s="18"/>
      <c r="P498" s="8"/>
      <c r="Q498" s="8"/>
      <c r="R498" s="8"/>
      <c r="S498" s="8"/>
      <c r="T498" s="8"/>
      <c r="U498" s="8"/>
      <c r="V498" s="8"/>
      <c r="W498" s="8"/>
      <c r="X498" s="8"/>
      <c r="Y498" s="8"/>
    </row>
    <row r="499" spans="1:25" ht="15.75" customHeight="1" x14ac:dyDescent="0.2">
      <c r="A499" s="15"/>
      <c r="B499" s="23"/>
      <c r="C499" s="15"/>
      <c r="D499" s="57"/>
      <c r="E499" s="57"/>
      <c r="F499" s="57"/>
      <c r="G499" s="85"/>
      <c r="H499" s="60"/>
      <c r="I499" s="8"/>
      <c r="J499" s="429"/>
      <c r="K499" s="429"/>
      <c r="L499" s="8"/>
      <c r="M499" s="15"/>
      <c r="N499" s="18"/>
      <c r="O499" s="18"/>
      <c r="P499" s="8"/>
      <c r="Q499" s="8"/>
      <c r="R499" s="8"/>
      <c r="S499" s="8"/>
      <c r="T499" s="8"/>
      <c r="U499" s="8"/>
      <c r="V499" s="8"/>
      <c r="W499" s="8"/>
      <c r="X499" s="8"/>
      <c r="Y499" s="8"/>
    </row>
    <row r="500" spans="1:25" ht="15.75" customHeight="1" x14ac:dyDescent="0.2">
      <c r="A500" s="15"/>
      <c r="B500" s="23"/>
      <c r="C500" s="15"/>
      <c r="D500" s="57"/>
      <c r="E500" s="57"/>
      <c r="F500" s="57"/>
      <c r="G500" s="85"/>
      <c r="H500" s="60"/>
      <c r="I500" s="8"/>
      <c r="J500" s="429"/>
      <c r="K500" s="429"/>
      <c r="L500" s="8"/>
      <c r="M500" s="15"/>
      <c r="N500" s="18"/>
      <c r="O500" s="18"/>
      <c r="P500" s="8"/>
      <c r="Q500" s="8"/>
      <c r="R500" s="8"/>
      <c r="S500" s="8"/>
      <c r="T500" s="8"/>
      <c r="U500" s="8"/>
      <c r="V500" s="8"/>
      <c r="W500" s="8"/>
      <c r="X500" s="8"/>
      <c r="Y500" s="8"/>
    </row>
    <row r="501" spans="1:25" ht="15.75" customHeight="1" x14ac:dyDescent="0.2">
      <c r="A501" s="15"/>
      <c r="B501" s="23"/>
      <c r="C501" s="15"/>
      <c r="D501" s="57"/>
      <c r="E501" s="57"/>
      <c r="F501" s="57"/>
      <c r="G501" s="85"/>
      <c r="H501" s="60"/>
      <c r="I501" s="8"/>
      <c r="J501" s="429"/>
      <c r="K501" s="429"/>
      <c r="L501" s="8"/>
      <c r="M501" s="15"/>
      <c r="N501" s="18"/>
      <c r="O501" s="18"/>
      <c r="P501" s="8"/>
      <c r="Q501" s="8"/>
      <c r="R501" s="8"/>
      <c r="S501" s="8"/>
      <c r="T501" s="8"/>
      <c r="U501" s="8"/>
      <c r="V501" s="8"/>
      <c r="W501" s="8"/>
      <c r="X501" s="8"/>
      <c r="Y501" s="8"/>
    </row>
    <row r="502" spans="1:25" ht="15.75" customHeight="1" x14ac:dyDescent="0.2">
      <c r="A502" s="15"/>
      <c r="B502" s="23"/>
      <c r="C502" s="15"/>
      <c r="D502" s="57"/>
      <c r="E502" s="57"/>
      <c r="F502" s="57"/>
      <c r="G502" s="85"/>
      <c r="H502" s="60"/>
      <c r="I502" s="8"/>
      <c r="J502" s="429"/>
      <c r="K502" s="429"/>
      <c r="L502" s="8"/>
      <c r="M502" s="15"/>
      <c r="N502" s="18"/>
      <c r="O502" s="18"/>
      <c r="P502" s="8"/>
      <c r="Q502" s="8"/>
      <c r="R502" s="8"/>
      <c r="S502" s="8"/>
      <c r="T502" s="8"/>
      <c r="U502" s="8"/>
      <c r="V502" s="8"/>
      <c r="W502" s="8"/>
      <c r="X502" s="8"/>
      <c r="Y502" s="8"/>
    </row>
    <row r="503" spans="1:25" ht="15.75" customHeight="1" x14ac:dyDescent="0.2">
      <c r="A503" s="15"/>
      <c r="B503" s="23"/>
      <c r="C503" s="15"/>
      <c r="D503" s="57"/>
      <c r="E503" s="57"/>
      <c r="F503" s="57"/>
      <c r="G503" s="85"/>
      <c r="H503" s="60"/>
      <c r="I503" s="8"/>
      <c r="J503" s="429"/>
      <c r="K503" s="429"/>
      <c r="L503" s="8"/>
      <c r="M503" s="15"/>
      <c r="N503" s="18"/>
      <c r="O503" s="18"/>
      <c r="P503" s="8"/>
      <c r="Q503" s="8"/>
      <c r="R503" s="8"/>
      <c r="S503" s="8"/>
      <c r="T503" s="8"/>
      <c r="U503" s="8"/>
      <c r="V503" s="8"/>
      <c r="W503" s="8"/>
      <c r="X503" s="8"/>
      <c r="Y503" s="8"/>
    </row>
    <row r="504" spans="1:25" ht="15.75" customHeight="1" x14ac:dyDescent="0.2">
      <c r="A504" s="15"/>
      <c r="B504" s="23"/>
      <c r="C504" s="15"/>
      <c r="D504" s="57"/>
      <c r="E504" s="57"/>
      <c r="F504" s="57"/>
      <c r="G504" s="85"/>
      <c r="H504" s="60"/>
      <c r="I504" s="8"/>
      <c r="J504" s="429"/>
      <c r="K504" s="429"/>
      <c r="L504" s="8"/>
      <c r="M504" s="15"/>
      <c r="N504" s="18"/>
      <c r="O504" s="18"/>
      <c r="P504" s="8"/>
      <c r="Q504" s="8"/>
      <c r="R504" s="8"/>
      <c r="S504" s="8"/>
      <c r="T504" s="8"/>
      <c r="U504" s="8"/>
      <c r="V504" s="8"/>
      <c r="W504" s="8"/>
      <c r="X504" s="8"/>
      <c r="Y504" s="8"/>
    </row>
    <row r="505" spans="1:25" ht="15.75" customHeight="1" x14ac:dyDescent="0.2">
      <c r="A505" s="15"/>
      <c r="B505" s="23"/>
      <c r="C505" s="15"/>
      <c r="D505" s="57"/>
      <c r="E505" s="57"/>
      <c r="F505" s="57"/>
      <c r="G505" s="85"/>
      <c r="H505" s="60"/>
      <c r="I505" s="8"/>
      <c r="J505" s="429"/>
      <c r="K505" s="429"/>
      <c r="L505" s="8"/>
      <c r="M505" s="15"/>
      <c r="N505" s="18"/>
      <c r="O505" s="18"/>
      <c r="P505" s="8"/>
      <c r="Q505" s="8"/>
      <c r="R505" s="8"/>
      <c r="S505" s="8"/>
      <c r="T505" s="8"/>
      <c r="U505" s="8"/>
      <c r="V505" s="8"/>
      <c r="W505" s="8"/>
      <c r="X505" s="8"/>
      <c r="Y505" s="8"/>
    </row>
    <row r="506" spans="1:25" ht="15.75" customHeight="1" x14ac:dyDescent="0.2">
      <c r="A506" s="15"/>
      <c r="B506" s="23"/>
      <c r="C506" s="15"/>
      <c r="D506" s="57"/>
      <c r="E506" s="57"/>
      <c r="F506" s="57"/>
      <c r="G506" s="85"/>
      <c r="H506" s="60"/>
      <c r="I506" s="8"/>
      <c r="J506" s="429"/>
      <c r="K506" s="429"/>
      <c r="L506" s="8"/>
      <c r="M506" s="15"/>
      <c r="N506" s="18"/>
      <c r="O506" s="18"/>
      <c r="P506" s="8"/>
      <c r="Q506" s="8"/>
      <c r="R506" s="8"/>
      <c r="S506" s="8"/>
      <c r="T506" s="8"/>
      <c r="U506" s="8"/>
      <c r="V506" s="8"/>
      <c r="W506" s="8"/>
      <c r="X506" s="8"/>
      <c r="Y506" s="8"/>
    </row>
    <row r="507" spans="1:25" ht="15.75" customHeight="1" x14ac:dyDescent="0.2">
      <c r="A507" s="15"/>
      <c r="B507" s="23"/>
      <c r="C507" s="15"/>
      <c r="D507" s="57"/>
      <c r="E507" s="57"/>
      <c r="F507" s="57"/>
      <c r="G507" s="85"/>
      <c r="H507" s="60"/>
      <c r="I507" s="8"/>
      <c r="J507" s="429"/>
      <c r="K507" s="429"/>
      <c r="L507" s="8"/>
      <c r="M507" s="15"/>
      <c r="N507" s="18"/>
      <c r="O507" s="18"/>
      <c r="P507" s="8"/>
      <c r="Q507" s="8"/>
      <c r="R507" s="8"/>
      <c r="S507" s="8"/>
      <c r="T507" s="8"/>
      <c r="U507" s="8"/>
      <c r="V507" s="8"/>
      <c r="W507" s="8"/>
      <c r="X507" s="8"/>
      <c r="Y507" s="8"/>
    </row>
    <row r="508" spans="1:25" ht="15.75" customHeight="1" x14ac:dyDescent="0.2">
      <c r="A508" s="15"/>
      <c r="B508" s="23"/>
      <c r="C508" s="15"/>
      <c r="D508" s="57"/>
      <c r="E508" s="57"/>
      <c r="F508" s="57"/>
      <c r="G508" s="85"/>
      <c r="H508" s="60"/>
      <c r="I508" s="8"/>
      <c r="J508" s="429"/>
      <c r="K508" s="429"/>
      <c r="L508" s="8"/>
      <c r="M508" s="15"/>
      <c r="N508" s="18"/>
      <c r="O508" s="18"/>
      <c r="P508" s="8"/>
      <c r="Q508" s="8"/>
      <c r="R508" s="8"/>
      <c r="S508" s="8"/>
      <c r="T508" s="8"/>
      <c r="U508" s="8"/>
      <c r="V508" s="8"/>
      <c r="W508" s="8"/>
      <c r="X508" s="8"/>
      <c r="Y508" s="8"/>
    </row>
    <row r="509" spans="1:25" ht="15.75" customHeight="1" x14ac:dyDescent="0.2">
      <c r="A509" s="15"/>
      <c r="B509" s="23"/>
      <c r="C509" s="15"/>
      <c r="D509" s="57"/>
      <c r="E509" s="57"/>
      <c r="F509" s="57"/>
      <c r="G509" s="85"/>
      <c r="H509" s="60"/>
      <c r="I509" s="8"/>
      <c r="J509" s="429"/>
      <c r="K509" s="429"/>
      <c r="L509" s="8"/>
      <c r="M509" s="15"/>
      <c r="N509" s="18"/>
      <c r="O509" s="18"/>
      <c r="P509" s="8"/>
      <c r="Q509" s="8"/>
      <c r="R509" s="8"/>
      <c r="S509" s="8"/>
      <c r="T509" s="8"/>
      <c r="U509" s="8"/>
      <c r="V509" s="8"/>
      <c r="W509" s="8"/>
      <c r="X509" s="8"/>
      <c r="Y509" s="8"/>
    </row>
    <row r="510" spans="1:25" ht="15.75" customHeight="1" x14ac:dyDescent="0.2">
      <c r="A510" s="15"/>
      <c r="B510" s="23"/>
      <c r="C510" s="15"/>
      <c r="D510" s="57"/>
      <c r="E510" s="57"/>
      <c r="F510" s="57"/>
      <c r="G510" s="85"/>
      <c r="H510" s="60"/>
      <c r="I510" s="8"/>
      <c r="J510" s="429"/>
      <c r="K510" s="429"/>
      <c r="L510" s="8"/>
      <c r="M510" s="15"/>
      <c r="N510" s="18"/>
      <c r="O510" s="18"/>
      <c r="P510" s="8"/>
      <c r="Q510" s="8"/>
      <c r="R510" s="8"/>
      <c r="S510" s="8"/>
      <c r="T510" s="8"/>
      <c r="U510" s="8"/>
      <c r="V510" s="8"/>
      <c r="W510" s="8"/>
      <c r="X510" s="8"/>
      <c r="Y510" s="8"/>
    </row>
    <row r="511" spans="1:25" ht="15.75" customHeight="1" x14ac:dyDescent="0.2">
      <c r="A511" s="15"/>
      <c r="B511" s="23"/>
      <c r="C511" s="15"/>
      <c r="D511" s="57"/>
      <c r="E511" s="57"/>
      <c r="F511" s="57"/>
      <c r="G511" s="85"/>
      <c r="H511" s="60"/>
      <c r="I511" s="8"/>
      <c r="J511" s="429"/>
      <c r="K511" s="429"/>
      <c r="L511" s="8"/>
      <c r="M511" s="15"/>
      <c r="N511" s="18"/>
      <c r="O511" s="18"/>
      <c r="P511" s="8"/>
      <c r="Q511" s="8"/>
      <c r="R511" s="8"/>
      <c r="S511" s="8"/>
      <c r="T511" s="8"/>
      <c r="U511" s="8"/>
      <c r="V511" s="8"/>
      <c r="W511" s="8"/>
      <c r="X511" s="8"/>
      <c r="Y511" s="8"/>
    </row>
    <row r="512" spans="1:25" ht="15.75" customHeight="1" x14ac:dyDescent="0.2">
      <c r="A512" s="15"/>
      <c r="B512" s="23"/>
      <c r="C512" s="15"/>
      <c r="D512" s="57"/>
      <c r="E512" s="57"/>
      <c r="F512" s="57"/>
      <c r="G512" s="85"/>
      <c r="H512" s="60"/>
      <c r="I512" s="8"/>
      <c r="J512" s="429"/>
      <c r="K512" s="429"/>
      <c r="L512" s="8"/>
      <c r="M512" s="15"/>
      <c r="N512" s="18"/>
      <c r="O512" s="18"/>
      <c r="P512" s="8"/>
      <c r="Q512" s="8"/>
      <c r="R512" s="8"/>
      <c r="S512" s="8"/>
      <c r="T512" s="8"/>
      <c r="U512" s="8"/>
      <c r="V512" s="8"/>
      <c r="W512" s="8"/>
      <c r="X512" s="8"/>
      <c r="Y512" s="8"/>
    </row>
    <row r="513" spans="1:25" ht="15.75" customHeight="1" x14ac:dyDescent="0.2">
      <c r="A513" s="15"/>
      <c r="B513" s="23"/>
      <c r="C513" s="15"/>
      <c r="D513" s="57"/>
      <c r="E513" s="57"/>
      <c r="F513" s="57"/>
      <c r="G513" s="85"/>
      <c r="H513" s="60"/>
      <c r="I513" s="8"/>
      <c r="J513" s="429"/>
      <c r="K513" s="429"/>
      <c r="L513" s="8"/>
      <c r="M513" s="15"/>
      <c r="N513" s="18"/>
      <c r="O513" s="18"/>
      <c r="P513" s="8"/>
      <c r="Q513" s="8"/>
      <c r="R513" s="8"/>
      <c r="S513" s="8"/>
      <c r="T513" s="8"/>
      <c r="U513" s="8"/>
      <c r="V513" s="8"/>
      <c r="W513" s="8"/>
      <c r="X513" s="8"/>
      <c r="Y513" s="8"/>
    </row>
    <row r="514" spans="1:25" ht="15.75" customHeight="1" x14ac:dyDescent="0.2">
      <c r="A514" s="15"/>
      <c r="B514" s="23"/>
      <c r="C514" s="15"/>
      <c r="D514" s="57"/>
      <c r="E514" s="57"/>
      <c r="F514" s="57"/>
      <c r="G514" s="85"/>
      <c r="H514" s="60"/>
      <c r="I514" s="8"/>
      <c r="J514" s="429"/>
      <c r="K514" s="429"/>
      <c r="L514" s="8"/>
      <c r="M514" s="15"/>
      <c r="N514" s="18"/>
      <c r="O514" s="18"/>
      <c r="P514" s="8"/>
      <c r="Q514" s="8"/>
      <c r="R514" s="8"/>
      <c r="S514" s="8"/>
      <c r="T514" s="8"/>
      <c r="U514" s="8"/>
      <c r="V514" s="8"/>
      <c r="W514" s="8"/>
      <c r="X514" s="8"/>
      <c r="Y514" s="8"/>
    </row>
    <row r="515" spans="1:25" ht="15.75" customHeight="1" x14ac:dyDescent="0.2">
      <c r="A515" s="15"/>
      <c r="B515" s="23"/>
      <c r="C515" s="15"/>
      <c r="D515" s="57"/>
      <c r="E515" s="57"/>
      <c r="F515" s="57"/>
      <c r="G515" s="85"/>
      <c r="H515" s="60"/>
      <c r="I515" s="8"/>
      <c r="J515" s="429"/>
      <c r="K515" s="429"/>
      <c r="L515" s="8"/>
      <c r="M515" s="15"/>
      <c r="N515" s="18"/>
      <c r="O515" s="18"/>
      <c r="P515" s="8"/>
      <c r="Q515" s="8"/>
      <c r="R515" s="8"/>
      <c r="S515" s="8"/>
      <c r="T515" s="8"/>
      <c r="U515" s="8"/>
      <c r="V515" s="8"/>
      <c r="W515" s="8"/>
      <c r="X515" s="8"/>
      <c r="Y515" s="8"/>
    </row>
    <row r="516" spans="1:25" ht="15.75" customHeight="1" x14ac:dyDescent="0.2">
      <c r="A516" s="15"/>
      <c r="B516" s="23"/>
      <c r="C516" s="15"/>
      <c r="D516" s="57"/>
      <c r="E516" s="57"/>
      <c r="F516" s="57"/>
      <c r="G516" s="85"/>
      <c r="H516" s="60"/>
      <c r="I516" s="8"/>
      <c r="J516" s="429"/>
      <c r="K516" s="429"/>
      <c r="L516" s="8"/>
      <c r="M516" s="15"/>
      <c r="N516" s="18"/>
      <c r="O516" s="18"/>
      <c r="P516" s="8"/>
      <c r="Q516" s="8"/>
      <c r="R516" s="8"/>
      <c r="S516" s="8"/>
      <c r="T516" s="8"/>
      <c r="U516" s="8"/>
      <c r="V516" s="8"/>
      <c r="W516" s="8"/>
      <c r="X516" s="8"/>
      <c r="Y516" s="8"/>
    </row>
    <row r="517" spans="1:25" ht="15.75" customHeight="1" x14ac:dyDescent="0.2">
      <c r="A517" s="15"/>
      <c r="B517" s="23"/>
      <c r="C517" s="15"/>
      <c r="D517" s="57"/>
      <c r="E517" s="57"/>
      <c r="F517" s="57"/>
      <c r="G517" s="85"/>
      <c r="H517" s="60"/>
      <c r="I517" s="8"/>
      <c r="J517" s="429"/>
      <c r="K517" s="429"/>
      <c r="L517" s="8"/>
      <c r="M517" s="15"/>
      <c r="N517" s="18"/>
      <c r="O517" s="18"/>
      <c r="P517" s="8"/>
      <c r="Q517" s="8"/>
      <c r="R517" s="8"/>
      <c r="S517" s="8"/>
      <c r="T517" s="8"/>
      <c r="U517" s="8"/>
      <c r="V517" s="8"/>
      <c r="W517" s="8"/>
      <c r="X517" s="8"/>
      <c r="Y517" s="8"/>
    </row>
    <row r="518" spans="1:25" ht="15.75" customHeight="1" x14ac:dyDescent="0.2">
      <c r="A518" s="15"/>
      <c r="B518" s="23"/>
      <c r="C518" s="15"/>
      <c r="D518" s="57"/>
      <c r="E518" s="57"/>
      <c r="F518" s="57"/>
      <c r="G518" s="85"/>
      <c r="H518" s="60"/>
      <c r="I518" s="8"/>
      <c r="J518" s="429"/>
      <c r="K518" s="429"/>
      <c r="L518" s="8"/>
      <c r="M518" s="15"/>
      <c r="N518" s="18"/>
      <c r="O518" s="18"/>
      <c r="P518" s="8"/>
      <c r="Q518" s="8"/>
      <c r="R518" s="8"/>
      <c r="S518" s="8"/>
      <c r="T518" s="8"/>
      <c r="U518" s="8"/>
      <c r="V518" s="8"/>
      <c r="W518" s="8"/>
      <c r="X518" s="8"/>
      <c r="Y518" s="8"/>
    </row>
    <row r="519" spans="1:25" ht="15.75" customHeight="1" x14ac:dyDescent="0.2">
      <c r="A519" s="15"/>
      <c r="B519" s="23"/>
      <c r="C519" s="15"/>
      <c r="D519" s="57"/>
      <c r="E519" s="57"/>
      <c r="F519" s="57"/>
      <c r="G519" s="85"/>
      <c r="H519" s="60"/>
      <c r="I519" s="8"/>
      <c r="J519" s="429"/>
      <c r="K519" s="429"/>
      <c r="L519" s="8"/>
      <c r="M519" s="15"/>
      <c r="N519" s="18"/>
      <c r="O519" s="18"/>
      <c r="P519" s="8"/>
      <c r="Q519" s="8"/>
      <c r="R519" s="8"/>
      <c r="S519" s="8"/>
      <c r="T519" s="8"/>
      <c r="U519" s="8"/>
      <c r="V519" s="8"/>
      <c r="W519" s="8"/>
      <c r="X519" s="8"/>
      <c r="Y519" s="8"/>
    </row>
    <row r="520" spans="1:25" ht="15.75" customHeight="1" x14ac:dyDescent="0.2">
      <c r="A520" s="15"/>
      <c r="B520" s="23"/>
      <c r="C520" s="15"/>
      <c r="D520" s="57"/>
      <c r="E520" s="57"/>
      <c r="F520" s="57"/>
      <c r="G520" s="85"/>
      <c r="H520" s="60"/>
      <c r="I520" s="8"/>
      <c r="J520" s="429"/>
      <c r="K520" s="429"/>
      <c r="L520" s="8"/>
      <c r="M520" s="15"/>
      <c r="N520" s="18"/>
      <c r="O520" s="18"/>
      <c r="P520" s="8"/>
      <c r="Q520" s="8"/>
      <c r="R520" s="8"/>
      <c r="S520" s="8"/>
      <c r="T520" s="8"/>
      <c r="U520" s="8"/>
      <c r="V520" s="8"/>
      <c r="W520" s="8"/>
      <c r="X520" s="8"/>
      <c r="Y520" s="8"/>
    </row>
    <row r="521" spans="1:25" ht="15.75" customHeight="1" x14ac:dyDescent="0.2">
      <c r="A521" s="15"/>
      <c r="B521" s="23"/>
      <c r="C521" s="15"/>
      <c r="D521" s="57"/>
      <c r="E521" s="57"/>
      <c r="F521" s="57"/>
      <c r="G521" s="85"/>
      <c r="H521" s="60"/>
      <c r="I521" s="8"/>
      <c r="J521" s="429"/>
      <c r="K521" s="429"/>
      <c r="L521" s="8"/>
      <c r="M521" s="15"/>
      <c r="N521" s="18"/>
      <c r="O521" s="18"/>
      <c r="P521" s="8"/>
      <c r="Q521" s="8"/>
      <c r="R521" s="8"/>
      <c r="S521" s="8"/>
      <c r="T521" s="8"/>
      <c r="U521" s="8"/>
      <c r="V521" s="8"/>
      <c r="W521" s="8"/>
      <c r="X521" s="8"/>
      <c r="Y521" s="8"/>
    </row>
    <row r="522" spans="1:25" ht="15.75" customHeight="1" x14ac:dyDescent="0.2">
      <c r="A522" s="15"/>
      <c r="B522" s="23"/>
      <c r="C522" s="15"/>
      <c r="D522" s="57"/>
      <c r="E522" s="57"/>
      <c r="F522" s="57"/>
      <c r="G522" s="85"/>
      <c r="H522" s="60"/>
      <c r="I522" s="8"/>
      <c r="J522" s="429"/>
      <c r="K522" s="429"/>
      <c r="L522" s="8"/>
      <c r="M522" s="15"/>
      <c r="N522" s="18"/>
      <c r="O522" s="18"/>
      <c r="P522" s="8"/>
      <c r="Q522" s="8"/>
      <c r="R522" s="8"/>
      <c r="S522" s="8"/>
      <c r="T522" s="8"/>
      <c r="U522" s="8"/>
      <c r="V522" s="8"/>
      <c r="W522" s="8"/>
      <c r="X522" s="8"/>
      <c r="Y522" s="8"/>
    </row>
    <row r="523" spans="1:25" ht="15.75" customHeight="1" x14ac:dyDescent="0.2">
      <c r="A523" s="15"/>
      <c r="B523" s="23"/>
      <c r="C523" s="15"/>
      <c r="D523" s="57"/>
      <c r="E523" s="57"/>
      <c r="F523" s="57"/>
      <c r="G523" s="85"/>
      <c r="H523" s="60"/>
      <c r="I523" s="8"/>
      <c r="J523" s="429"/>
      <c r="K523" s="429"/>
      <c r="L523" s="8"/>
      <c r="M523" s="15"/>
      <c r="N523" s="18"/>
      <c r="O523" s="18"/>
      <c r="P523" s="8"/>
      <c r="Q523" s="8"/>
      <c r="R523" s="8"/>
      <c r="S523" s="8"/>
      <c r="T523" s="8"/>
      <c r="U523" s="8"/>
      <c r="V523" s="8"/>
      <c r="W523" s="8"/>
      <c r="X523" s="8"/>
      <c r="Y523" s="8"/>
    </row>
    <row r="524" spans="1:25" ht="15.75" customHeight="1" x14ac:dyDescent="0.2">
      <c r="A524" s="15"/>
      <c r="B524" s="23"/>
      <c r="C524" s="15"/>
      <c r="D524" s="57"/>
      <c r="E524" s="57"/>
      <c r="F524" s="57"/>
      <c r="G524" s="85"/>
      <c r="H524" s="60"/>
      <c r="I524" s="8"/>
      <c r="J524" s="429"/>
      <c r="K524" s="429"/>
      <c r="L524" s="8"/>
      <c r="M524" s="15"/>
      <c r="N524" s="18"/>
      <c r="O524" s="18"/>
      <c r="P524" s="8"/>
      <c r="Q524" s="8"/>
      <c r="R524" s="8"/>
      <c r="S524" s="8"/>
      <c r="T524" s="8"/>
      <c r="U524" s="8"/>
      <c r="V524" s="8"/>
      <c r="W524" s="8"/>
      <c r="X524" s="8"/>
      <c r="Y524" s="8"/>
    </row>
    <row r="525" spans="1:25" ht="15.75" customHeight="1" x14ac:dyDescent="0.2">
      <c r="A525" s="15"/>
      <c r="B525" s="23"/>
      <c r="C525" s="15"/>
      <c r="D525" s="57"/>
      <c r="E525" s="57"/>
      <c r="F525" s="57"/>
      <c r="G525" s="85"/>
      <c r="H525" s="60"/>
      <c r="I525" s="8"/>
      <c r="J525" s="429"/>
      <c r="K525" s="429"/>
      <c r="L525" s="8"/>
      <c r="M525" s="15"/>
      <c r="N525" s="18"/>
      <c r="O525" s="18"/>
      <c r="P525" s="8"/>
      <c r="Q525" s="8"/>
      <c r="R525" s="8"/>
      <c r="S525" s="8"/>
      <c r="T525" s="8"/>
      <c r="U525" s="8"/>
      <c r="V525" s="8"/>
      <c r="W525" s="8"/>
      <c r="X525" s="8"/>
      <c r="Y525" s="8"/>
    </row>
    <row r="526" spans="1:25" ht="15.75" customHeight="1" x14ac:dyDescent="0.2">
      <c r="A526" s="15"/>
      <c r="B526" s="23"/>
      <c r="C526" s="15"/>
      <c r="D526" s="57"/>
      <c r="E526" s="57"/>
      <c r="F526" s="57"/>
      <c r="G526" s="85"/>
      <c r="H526" s="60"/>
      <c r="I526" s="8"/>
      <c r="J526" s="429"/>
      <c r="K526" s="429"/>
      <c r="L526" s="8"/>
      <c r="M526" s="15"/>
      <c r="N526" s="18"/>
      <c r="O526" s="18"/>
      <c r="P526" s="8"/>
      <c r="Q526" s="8"/>
      <c r="R526" s="8"/>
      <c r="S526" s="8"/>
      <c r="T526" s="8"/>
      <c r="U526" s="8"/>
      <c r="V526" s="8"/>
      <c r="W526" s="8"/>
      <c r="X526" s="8"/>
      <c r="Y526" s="8"/>
    </row>
    <row r="527" spans="1:25" ht="15.75" customHeight="1" x14ac:dyDescent="0.2">
      <c r="A527" s="15"/>
      <c r="B527" s="23"/>
      <c r="C527" s="15"/>
      <c r="D527" s="57"/>
      <c r="E527" s="57"/>
      <c r="F527" s="57"/>
      <c r="G527" s="85"/>
      <c r="H527" s="60"/>
      <c r="I527" s="8"/>
      <c r="J527" s="429"/>
      <c r="K527" s="429"/>
      <c r="L527" s="8"/>
      <c r="M527" s="15"/>
      <c r="N527" s="18"/>
      <c r="O527" s="18"/>
      <c r="P527" s="8"/>
      <c r="Q527" s="8"/>
      <c r="R527" s="8"/>
      <c r="S527" s="8"/>
      <c r="T527" s="8"/>
      <c r="U527" s="8"/>
      <c r="V527" s="8"/>
      <c r="W527" s="8"/>
      <c r="X527" s="8"/>
      <c r="Y527" s="8"/>
    </row>
    <row r="528" spans="1:25" ht="15.75" customHeight="1" x14ac:dyDescent="0.2">
      <c r="A528" s="15"/>
      <c r="B528" s="23"/>
      <c r="C528" s="15"/>
      <c r="D528" s="57"/>
      <c r="E528" s="57"/>
      <c r="F528" s="57"/>
      <c r="G528" s="85"/>
      <c r="H528" s="60"/>
      <c r="I528" s="8"/>
      <c r="J528" s="429"/>
      <c r="K528" s="429"/>
      <c r="L528" s="8"/>
      <c r="M528" s="15"/>
      <c r="N528" s="18"/>
      <c r="O528" s="18"/>
      <c r="P528" s="8"/>
      <c r="Q528" s="8"/>
      <c r="R528" s="8"/>
      <c r="S528" s="8"/>
      <c r="T528" s="8"/>
      <c r="U528" s="8"/>
      <c r="V528" s="8"/>
      <c r="W528" s="8"/>
      <c r="X528" s="8"/>
      <c r="Y528" s="8"/>
    </row>
    <row r="529" spans="1:25" ht="15.75" customHeight="1" x14ac:dyDescent="0.2">
      <c r="A529" s="15"/>
      <c r="B529" s="23"/>
      <c r="C529" s="15"/>
      <c r="D529" s="57"/>
      <c r="E529" s="57"/>
      <c r="F529" s="57"/>
      <c r="G529" s="85"/>
      <c r="H529" s="60"/>
      <c r="I529" s="8"/>
      <c r="J529" s="429"/>
      <c r="K529" s="429"/>
      <c r="L529" s="8"/>
      <c r="M529" s="15"/>
      <c r="N529" s="18"/>
      <c r="O529" s="18"/>
      <c r="P529" s="8"/>
      <c r="Q529" s="8"/>
      <c r="R529" s="8"/>
      <c r="S529" s="8"/>
      <c r="T529" s="8"/>
      <c r="U529" s="8"/>
      <c r="V529" s="8"/>
      <c r="W529" s="8"/>
      <c r="X529" s="8"/>
      <c r="Y529" s="8"/>
    </row>
    <row r="530" spans="1:25" ht="15.75" customHeight="1" x14ac:dyDescent="0.2">
      <c r="A530" s="15"/>
      <c r="B530" s="23"/>
      <c r="C530" s="15"/>
      <c r="D530" s="57"/>
      <c r="E530" s="57"/>
      <c r="F530" s="57"/>
      <c r="G530" s="85"/>
      <c r="H530" s="60"/>
      <c r="I530" s="8"/>
      <c r="J530" s="429"/>
      <c r="K530" s="429"/>
      <c r="L530" s="8"/>
      <c r="M530" s="15"/>
      <c r="N530" s="18"/>
      <c r="O530" s="18"/>
      <c r="P530" s="8"/>
      <c r="Q530" s="8"/>
      <c r="R530" s="8"/>
      <c r="S530" s="8"/>
      <c r="T530" s="8"/>
      <c r="U530" s="8"/>
      <c r="V530" s="8"/>
      <c r="W530" s="8"/>
      <c r="X530" s="8"/>
      <c r="Y530" s="8"/>
    </row>
    <row r="531" spans="1:25" ht="15.75" customHeight="1" x14ac:dyDescent="0.2">
      <c r="A531" s="15"/>
      <c r="B531" s="23"/>
      <c r="C531" s="15"/>
      <c r="D531" s="57"/>
      <c r="E531" s="57"/>
      <c r="F531" s="57"/>
      <c r="G531" s="85"/>
      <c r="H531" s="60"/>
      <c r="I531" s="8"/>
      <c r="J531" s="429"/>
      <c r="K531" s="429"/>
      <c r="L531" s="8"/>
      <c r="M531" s="15"/>
      <c r="N531" s="18"/>
      <c r="O531" s="18"/>
      <c r="P531" s="8"/>
      <c r="Q531" s="8"/>
      <c r="R531" s="8"/>
      <c r="S531" s="8"/>
      <c r="T531" s="8"/>
      <c r="U531" s="8"/>
      <c r="V531" s="8"/>
      <c r="W531" s="8"/>
      <c r="X531" s="8"/>
      <c r="Y531" s="8"/>
    </row>
    <row r="532" spans="1:25" ht="15.75" customHeight="1" x14ac:dyDescent="0.2">
      <c r="A532" s="15"/>
      <c r="B532" s="23"/>
      <c r="C532" s="15"/>
      <c r="D532" s="57"/>
      <c r="E532" s="57"/>
      <c r="F532" s="57"/>
      <c r="G532" s="85"/>
      <c r="H532" s="60"/>
      <c r="I532" s="8"/>
      <c r="J532" s="429"/>
      <c r="K532" s="429"/>
      <c r="L532" s="8"/>
      <c r="M532" s="15"/>
      <c r="N532" s="18"/>
      <c r="O532" s="18"/>
      <c r="P532" s="8"/>
      <c r="Q532" s="8"/>
      <c r="R532" s="8"/>
      <c r="S532" s="8"/>
      <c r="T532" s="8"/>
      <c r="U532" s="8"/>
      <c r="V532" s="8"/>
      <c r="W532" s="8"/>
      <c r="X532" s="8"/>
      <c r="Y532" s="8"/>
    </row>
    <row r="533" spans="1:25" ht="15.75" customHeight="1" x14ac:dyDescent="0.2">
      <c r="A533" s="15"/>
      <c r="B533" s="23"/>
      <c r="C533" s="15"/>
      <c r="D533" s="57"/>
      <c r="E533" s="57"/>
      <c r="F533" s="57"/>
      <c r="G533" s="85"/>
      <c r="H533" s="60"/>
      <c r="I533" s="8"/>
      <c r="J533" s="429"/>
      <c r="K533" s="429"/>
      <c r="L533" s="8"/>
      <c r="M533" s="15"/>
      <c r="N533" s="18"/>
      <c r="O533" s="18"/>
      <c r="P533" s="8"/>
      <c r="Q533" s="8"/>
      <c r="R533" s="8"/>
      <c r="S533" s="8"/>
      <c r="T533" s="8"/>
      <c r="U533" s="8"/>
      <c r="V533" s="8"/>
      <c r="W533" s="8"/>
      <c r="X533" s="8"/>
      <c r="Y533" s="8"/>
    </row>
    <row r="534" spans="1:25" ht="15.75" customHeight="1" x14ac:dyDescent="0.2">
      <c r="A534" s="15"/>
      <c r="B534" s="23"/>
      <c r="C534" s="15"/>
      <c r="D534" s="57"/>
      <c r="E534" s="57"/>
      <c r="F534" s="57"/>
      <c r="G534" s="85"/>
      <c r="H534" s="60"/>
      <c r="I534" s="8"/>
      <c r="J534" s="429"/>
      <c r="K534" s="429"/>
      <c r="L534" s="8"/>
      <c r="M534" s="15"/>
      <c r="N534" s="18"/>
      <c r="O534" s="18"/>
      <c r="P534" s="8"/>
      <c r="Q534" s="8"/>
      <c r="R534" s="8"/>
      <c r="S534" s="8"/>
      <c r="T534" s="8"/>
      <c r="U534" s="8"/>
      <c r="V534" s="8"/>
      <c r="W534" s="8"/>
      <c r="X534" s="8"/>
      <c r="Y534" s="8"/>
    </row>
    <row r="535" spans="1:25" ht="15.75" customHeight="1" x14ac:dyDescent="0.2">
      <c r="A535" s="15"/>
      <c r="B535" s="23"/>
      <c r="C535" s="15"/>
      <c r="D535" s="57"/>
      <c r="E535" s="57"/>
      <c r="F535" s="57"/>
      <c r="G535" s="85"/>
      <c r="H535" s="60"/>
      <c r="I535" s="8"/>
      <c r="J535" s="429"/>
      <c r="K535" s="429"/>
      <c r="L535" s="8"/>
      <c r="M535" s="15"/>
      <c r="N535" s="18"/>
      <c r="O535" s="18"/>
      <c r="P535" s="8"/>
      <c r="Q535" s="8"/>
      <c r="R535" s="8"/>
      <c r="S535" s="8"/>
      <c r="T535" s="8"/>
      <c r="U535" s="8"/>
      <c r="V535" s="8"/>
      <c r="W535" s="8"/>
      <c r="X535" s="8"/>
      <c r="Y535" s="8"/>
    </row>
    <row r="536" spans="1:25" ht="15.75" customHeight="1" x14ac:dyDescent="0.2">
      <c r="A536" s="15"/>
      <c r="B536" s="23"/>
      <c r="C536" s="15"/>
      <c r="D536" s="57"/>
      <c r="E536" s="57"/>
      <c r="F536" s="57"/>
      <c r="G536" s="85"/>
      <c r="H536" s="60"/>
      <c r="I536" s="8"/>
      <c r="J536" s="429"/>
      <c r="K536" s="429"/>
      <c r="L536" s="8"/>
      <c r="M536" s="15"/>
      <c r="N536" s="18"/>
      <c r="O536" s="18"/>
      <c r="P536" s="8"/>
      <c r="Q536" s="8"/>
      <c r="R536" s="8"/>
      <c r="S536" s="8"/>
      <c r="T536" s="8"/>
      <c r="U536" s="8"/>
      <c r="V536" s="8"/>
      <c r="W536" s="8"/>
      <c r="X536" s="8"/>
      <c r="Y536" s="8"/>
    </row>
    <row r="537" spans="1:25" ht="15.75" customHeight="1" x14ac:dyDescent="0.2">
      <c r="A537" s="15"/>
      <c r="B537" s="23"/>
      <c r="C537" s="15"/>
      <c r="D537" s="57"/>
      <c r="E537" s="57"/>
      <c r="F537" s="57"/>
      <c r="G537" s="85"/>
      <c r="H537" s="60"/>
      <c r="I537" s="8"/>
      <c r="J537" s="429"/>
      <c r="K537" s="429"/>
      <c r="L537" s="8"/>
      <c r="M537" s="15"/>
      <c r="N537" s="18"/>
      <c r="O537" s="18"/>
      <c r="P537" s="8"/>
      <c r="Q537" s="8"/>
      <c r="R537" s="8"/>
      <c r="S537" s="8"/>
      <c r="T537" s="8"/>
      <c r="U537" s="8"/>
      <c r="V537" s="8"/>
      <c r="W537" s="8"/>
      <c r="X537" s="8"/>
      <c r="Y537" s="8"/>
    </row>
    <row r="538" spans="1:25" ht="15.75" customHeight="1" x14ac:dyDescent="0.2">
      <c r="A538" s="15"/>
      <c r="B538" s="23"/>
      <c r="C538" s="15"/>
      <c r="D538" s="57"/>
      <c r="E538" s="57"/>
      <c r="F538" s="57"/>
      <c r="G538" s="85"/>
      <c r="H538" s="60"/>
      <c r="I538" s="8"/>
      <c r="J538" s="429"/>
      <c r="K538" s="429"/>
      <c r="L538" s="8"/>
      <c r="M538" s="15"/>
      <c r="N538" s="18"/>
      <c r="O538" s="18"/>
      <c r="P538" s="8"/>
      <c r="Q538" s="8"/>
      <c r="R538" s="8"/>
      <c r="S538" s="8"/>
      <c r="T538" s="8"/>
      <c r="U538" s="8"/>
      <c r="V538" s="8"/>
      <c r="W538" s="8"/>
      <c r="X538" s="8"/>
      <c r="Y538" s="8"/>
    </row>
    <row r="539" spans="1:25" ht="15.75" customHeight="1" x14ac:dyDescent="0.2">
      <c r="A539" s="15"/>
      <c r="B539" s="23"/>
      <c r="C539" s="15"/>
      <c r="D539" s="57"/>
      <c r="E539" s="57"/>
      <c r="F539" s="57"/>
      <c r="G539" s="85"/>
      <c r="H539" s="60"/>
      <c r="I539" s="8"/>
      <c r="J539" s="429"/>
      <c r="K539" s="429"/>
      <c r="L539" s="8"/>
      <c r="M539" s="15"/>
      <c r="N539" s="18"/>
      <c r="O539" s="18"/>
      <c r="P539" s="8"/>
      <c r="Q539" s="8"/>
      <c r="R539" s="8"/>
      <c r="S539" s="8"/>
      <c r="T539" s="8"/>
      <c r="U539" s="8"/>
      <c r="V539" s="8"/>
      <c r="W539" s="8"/>
      <c r="X539" s="8"/>
      <c r="Y539" s="8"/>
    </row>
    <row r="540" spans="1:25" ht="15.75" customHeight="1" x14ac:dyDescent="0.2">
      <c r="A540" s="15"/>
      <c r="B540" s="23"/>
      <c r="C540" s="15"/>
      <c r="D540" s="57"/>
      <c r="E540" s="57"/>
      <c r="F540" s="57"/>
      <c r="G540" s="85"/>
      <c r="H540" s="60"/>
      <c r="I540" s="8"/>
      <c r="J540" s="429"/>
      <c r="K540" s="429"/>
      <c r="L540" s="8"/>
      <c r="M540" s="15"/>
      <c r="N540" s="18"/>
      <c r="O540" s="18"/>
      <c r="P540" s="8"/>
      <c r="Q540" s="8"/>
      <c r="R540" s="8"/>
      <c r="S540" s="8"/>
      <c r="T540" s="8"/>
      <c r="U540" s="8"/>
      <c r="V540" s="8"/>
      <c r="W540" s="8"/>
      <c r="X540" s="8"/>
      <c r="Y540" s="8"/>
    </row>
    <row r="541" spans="1:25" ht="15.75" customHeight="1" x14ac:dyDescent="0.2">
      <c r="A541" s="15"/>
      <c r="B541" s="23"/>
      <c r="C541" s="15"/>
      <c r="D541" s="57"/>
      <c r="E541" s="57"/>
      <c r="F541" s="57"/>
      <c r="G541" s="85"/>
      <c r="H541" s="60"/>
      <c r="I541" s="8"/>
      <c r="J541" s="429"/>
      <c r="K541" s="429"/>
      <c r="L541" s="8"/>
      <c r="M541" s="15"/>
      <c r="N541" s="18"/>
      <c r="O541" s="18"/>
      <c r="P541" s="8"/>
      <c r="Q541" s="8"/>
      <c r="R541" s="8"/>
      <c r="S541" s="8"/>
      <c r="T541" s="8"/>
      <c r="U541" s="8"/>
      <c r="V541" s="8"/>
      <c r="W541" s="8"/>
      <c r="X541" s="8"/>
      <c r="Y541" s="8"/>
    </row>
    <row r="542" spans="1:25" ht="15.75" customHeight="1" x14ac:dyDescent="0.2">
      <c r="A542" s="15"/>
      <c r="B542" s="23"/>
      <c r="C542" s="15"/>
      <c r="D542" s="57"/>
      <c r="E542" s="57"/>
      <c r="F542" s="57"/>
      <c r="G542" s="85"/>
      <c r="H542" s="60"/>
      <c r="I542" s="8"/>
      <c r="J542" s="429"/>
      <c r="K542" s="429"/>
      <c r="L542" s="8"/>
      <c r="M542" s="15"/>
      <c r="N542" s="18"/>
      <c r="O542" s="18"/>
      <c r="P542" s="8"/>
      <c r="Q542" s="8"/>
      <c r="R542" s="8"/>
      <c r="S542" s="8"/>
      <c r="T542" s="8"/>
      <c r="U542" s="8"/>
      <c r="V542" s="8"/>
      <c r="W542" s="8"/>
      <c r="X542" s="8"/>
      <c r="Y542" s="8"/>
    </row>
    <row r="543" spans="1:25" ht="15.75" customHeight="1" x14ac:dyDescent="0.2">
      <c r="A543" s="15"/>
      <c r="B543" s="23"/>
      <c r="C543" s="15"/>
      <c r="D543" s="57"/>
      <c r="E543" s="57"/>
      <c r="F543" s="57"/>
      <c r="G543" s="85"/>
      <c r="H543" s="60"/>
      <c r="I543" s="8"/>
      <c r="J543" s="429"/>
      <c r="K543" s="429"/>
      <c r="L543" s="8"/>
      <c r="M543" s="15"/>
      <c r="N543" s="18"/>
      <c r="O543" s="18"/>
      <c r="P543" s="8"/>
      <c r="Q543" s="8"/>
      <c r="R543" s="8"/>
      <c r="S543" s="8"/>
      <c r="T543" s="8"/>
      <c r="U543" s="8"/>
      <c r="V543" s="8"/>
      <c r="W543" s="8"/>
      <c r="X543" s="8"/>
      <c r="Y543" s="8"/>
    </row>
    <row r="544" spans="1:25" ht="15.75" customHeight="1" x14ac:dyDescent="0.2">
      <c r="A544" s="15"/>
      <c r="B544" s="23"/>
      <c r="C544" s="15"/>
      <c r="D544" s="57"/>
      <c r="E544" s="57"/>
      <c r="F544" s="57"/>
      <c r="G544" s="85"/>
      <c r="H544" s="60"/>
      <c r="I544" s="8"/>
      <c r="J544" s="429"/>
      <c r="K544" s="429"/>
      <c r="L544" s="8"/>
      <c r="M544" s="15"/>
      <c r="N544" s="18"/>
      <c r="O544" s="18"/>
      <c r="P544" s="8"/>
      <c r="Q544" s="8"/>
      <c r="R544" s="8"/>
      <c r="S544" s="8"/>
      <c r="T544" s="8"/>
      <c r="U544" s="8"/>
      <c r="V544" s="8"/>
      <c r="W544" s="8"/>
      <c r="X544" s="8"/>
      <c r="Y544" s="8"/>
    </row>
    <row r="545" spans="1:25" ht="15.75" customHeight="1" x14ac:dyDescent="0.2">
      <c r="A545" s="15"/>
      <c r="B545" s="23"/>
      <c r="C545" s="15"/>
      <c r="D545" s="57"/>
      <c r="E545" s="57"/>
      <c r="F545" s="57"/>
      <c r="G545" s="85"/>
      <c r="H545" s="60"/>
      <c r="I545" s="8"/>
      <c r="J545" s="429"/>
      <c r="K545" s="429"/>
      <c r="L545" s="8"/>
      <c r="M545" s="15"/>
      <c r="N545" s="18"/>
      <c r="O545" s="18"/>
      <c r="P545" s="8"/>
      <c r="Q545" s="8"/>
      <c r="R545" s="8"/>
      <c r="S545" s="8"/>
      <c r="T545" s="8"/>
      <c r="U545" s="8"/>
      <c r="V545" s="8"/>
      <c r="W545" s="8"/>
      <c r="X545" s="8"/>
      <c r="Y545" s="8"/>
    </row>
    <row r="546" spans="1:25" ht="15.75" customHeight="1" x14ac:dyDescent="0.2">
      <c r="A546" s="15"/>
      <c r="B546" s="23"/>
      <c r="C546" s="15"/>
      <c r="D546" s="57"/>
      <c r="E546" s="57"/>
      <c r="F546" s="57"/>
      <c r="G546" s="85"/>
      <c r="H546" s="60"/>
      <c r="I546" s="8"/>
      <c r="J546" s="429"/>
      <c r="K546" s="429"/>
      <c r="L546" s="8"/>
      <c r="M546" s="15"/>
      <c r="N546" s="18"/>
      <c r="O546" s="18"/>
      <c r="P546" s="8"/>
      <c r="Q546" s="8"/>
      <c r="R546" s="8"/>
      <c r="S546" s="8"/>
      <c r="T546" s="8"/>
      <c r="U546" s="8"/>
      <c r="V546" s="8"/>
      <c r="W546" s="8"/>
      <c r="X546" s="8"/>
      <c r="Y546" s="8"/>
    </row>
    <row r="547" spans="1:25" ht="15.75" customHeight="1" x14ac:dyDescent="0.2">
      <c r="A547" s="15"/>
      <c r="B547" s="23"/>
      <c r="C547" s="15"/>
      <c r="D547" s="57"/>
      <c r="E547" s="57"/>
      <c r="F547" s="57"/>
      <c r="G547" s="85"/>
      <c r="H547" s="60"/>
      <c r="I547" s="8"/>
      <c r="J547" s="429"/>
      <c r="K547" s="429"/>
      <c r="L547" s="8"/>
      <c r="M547" s="15"/>
      <c r="N547" s="18"/>
      <c r="O547" s="18"/>
      <c r="P547" s="8"/>
      <c r="Q547" s="8"/>
      <c r="R547" s="8"/>
      <c r="S547" s="8"/>
      <c r="T547" s="8"/>
      <c r="U547" s="8"/>
      <c r="V547" s="8"/>
      <c r="W547" s="8"/>
      <c r="X547" s="8"/>
      <c r="Y547" s="8"/>
    </row>
    <row r="548" spans="1:25" ht="15.75" customHeight="1" x14ac:dyDescent="0.2">
      <c r="A548" s="15"/>
      <c r="B548" s="23"/>
      <c r="C548" s="15"/>
      <c r="D548" s="57"/>
      <c r="E548" s="57"/>
      <c r="F548" s="57"/>
      <c r="G548" s="85"/>
      <c r="H548" s="60"/>
      <c r="I548" s="8"/>
      <c r="J548" s="429"/>
      <c r="K548" s="429"/>
      <c r="L548" s="8"/>
      <c r="M548" s="15"/>
      <c r="N548" s="18"/>
      <c r="O548" s="18"/>
      <c r="P548" s="8"/>
      <c r="Q548" s="8"/>
      <c r="R548" s="8"/>
      <c r="S548" s="8"/>
      <c r="T548" s="8"/>
      <c r="U548" s="8"/>
      <c r="V548" s="8"/>
      <c r="W548" s="8"/>
      <c r="X548" s="8"/>
      <c r="Y548" s="8"/>
    </row>
    <row r="549" spans="1:25" ht="15.75" customHeight="1" x14ac:dyDescent="0.2">
      <c r="A549" s="15"/>
      <c r="B549" s="23"/>
      <c r="C549" s="15"/>
      <c r="D549" s="57"/>
      <c r="E549" s="57"/>
      <c r="F549" s="57"/>
      <c r="G549" s="85"/>
      <c r="H549" s="60"/>
      <c r="I549" s="8"/>
      <c r="J549" s="429"/>
      <c r="K549" s="429"/>
      <c r="L549" s="8"/>
      <c r="M549" s="15"/>
      <c r="N549" s="18"/>
      <c r="O549" s="18"/>
      <c r="P549" s="8"/>
      <c r="Q549" s="8"/>
      <c r="R549" s="8"/>
      <c r="S549" s="8"/>
      <c r="T549" s="8"/>
      <c r="U549" s="8"/>
      <c r="V549" s="8"/>
      <c r="W549" s="8"/>
      <c r="X549" s="8"/>
      <c r="Y549" s="8"/>
    </row>
    <row r="550" spans="1:25" ht="15.75" customHeight="1" x14ac:dyDescent="0.2">
      <c r="A550" s="15"/>
      <c r="B550" s="23"/>
      <c r="C550" s="15"/>
      <c r="D550" s="57"/>
      <c r="E550" s="57"/>
      <c r="F550" s="57"/>
      <c r="G550" s="85"/>
      <c r="H550" s="60"/>
      <c r="I550" s="8"/>
      <c r="J550" s="429"/>
      <c r="K550" s="429"/>
      <c r="L550" s="8"/>
      <c r="M550" s="15"/>
      <c r="N550" s="18"/>
      <c r="O550" s="18"/>
      <c r="P550" s="8"/>
      <c r="Q550" s="8"/>
      <c r="R550" s="8"/>
      <c r="S550" s="8"/>
      <c r="T550" s="8"/>
      <c r="U550" s="8"/>
      <c r="V550" s="8"/>
      <c r="W550" s="8"/>
      <c r="X550" s="8"/>
      <c r="Y550" s="8"/>
    </row>
    <row r="551" spans="1:25" ht="15.75" customHeight="1" x14ac:dyDescent="0.2">
      <c r="A551" s="15"/>
      <c r="B551" s="23"/>
      <c r="C551" s="15"/>
      <c r="D551" s="57"/>
      <c r="E551" s="57"/>
      <c r="F551" s="57"/>
      <c r="G551" s="85"/>
      <c r="H551" s="60"/>
      <c r="I551" s="8"/>
      <c r="J551" s="429"/>
      <c r="K551" s="429"/>
      <c r="L551" s="8"/>
      <c r="M551" s="15"/>
      <c r="N551" s="18"/>
      <c r="O551" s="18"/>
      <c r="P551" s="8"/>
      <c r="Q551" s="8"/>
      <c r="R551" s="8"/>
      <c r="S551" s="8"/>
      <c r="T551" s="8"/>
      <c r="U551" s="8"/>
      <c r="V551" s="8"/>
      <c r="W551" s="8"/>
      <c r="X551" s="8"/>
      <c r="Y551" s="8"/>
    </row>
    <row r="552" spans="1:25" ht="15.75" customHeight="1" x14ac:dyDescent="0.2">
      <c r="A552" s="15"/>
      <c r="B552" s="23"/>
      <c r="C552" s="15"/>
      <c r="D552" s="57"/>
      <c r="E552" s="57"/>
      <c r="F552" s="57"/>
      <c r="G552" s="85"/>
      <c r="H552" s="60"/>
      <c r="I552" s="8"/>
      <c r="J552" s="429"/>
      <c r="K552" s="429"/>
      <c r="L552" s="8"/>
      <c r="M552" s="15"/>
      <c r="N552" s="18"/>
      <c r="O552" s="18"/>
      <c r="P552" s="8"/>
      <c r="Q552" s="8"/>
      <c r="R552" s="8"/>
      <c r="S552" s="8"/>
      <c r="T552" s="8"/>
      <c r="U552" s="8"/>
      <c r="V552" s="8"/>
      <c r="W552" s="8"/>
      <c r="X552" s="8"/>
      <c r="Y552" s="8"/>
    </row>
    <row r="553" spans="1:25" ht="15.75" customHeight="1" x14ac:dyDescent="0.2">
      <c r="A553" s="15"/>
      <c r="B553" s="23"/>
      <c r="C553" s="15"/>
      <c r="D553" s="57"/>
      <c r="E553" s="57"/>
      <c r="F553" s="57"/>
      <c r="G553" s="85"/>
      <c r="H553" s="60"/>
      <c r="I553" s="8"/>
      <c r="J553" s="429"/>
      <c r="K553" s="429"/>
      <c r="L553" s="8"/>
      <c r="M553" s="15"/>
      <c r="N553" s="18"/>
      <c r="O553" s="18"/>
      <c r="P553" s="8"/>
      <c r="Q553" s="8"/>
      <c r="R553" s="8"/>
      <c r="S553" s="8"/>
      <c r="T553" s="8"/>
      <c r="U553" s="8"/>
      <c r="V553" s="8"/>
      <c r="W553" s="8"/>
      <c r="X553" s="8"/>
      <c r="Y553" s="8"/>
    </row>
    <row r="554" spans="1:25" ht="15.75" customHeight="1" x14ac:dyDescent="0.2">
      <c r="A554" s="15"/>
      <c r="B554" s="23"/>
      <c r="C554" s="15"/>
      <c r="D554" s="57"/>
      <c r="E554" s="57"/>
      <c r="F554" s="57"/>
      <c r="G554" s="85"/>
      <c r="H554" s="60"/>
      <c r="I554" s="8"/>
      <c r="J554" s="429"/>
      <c r="K554" s="429"/>
      <c r="L554" s="8"/>
      <c r="M554" s="15"/>
      <c r="N554" s="18"/>
      <c r="O554" s="18"/>
      <c r="P554" s="8"/>
      <c r="Q554" s="8"/>
      <c r="R554" s="8"/>
      <c r="S554" s="8"/>
      <c r="T554" s="8"/>
      <c r="U554" s="8"/>
      <c r="V554" s="8"/>
      <c r="W554" s="8"/>
      <c r="X554" s="8"/>
      <c r="Y554" s="8"/>
    </row>
    <row r="555" spans="1:25" ht="15.75" customHeight="1" x14ac:dyDescent="0.2">
      <c r="A555" s="15"/>
      <c r="B555" s="23"/>
      <c r="C555" s="15"/>
      <c r="D555" s="57"/>
      <c r="E555" s="57"/>
      <c r="F555" s="57"/>
      <c r="G555" s="85"/>
      <c r="H555" s="60"/>
      <c r="I555" s="8"/>
      <c r="J555" s="429"/>
      <c r="K555" s="429"/>
      <c r="L555" s="8"/>
      <c r="M555" s="15"/>
      <c r="N555" s="18"/>
      <c r="O555" s="18"/>
      <c r="P555" s="8"/>
      <c r="Q555" s="8"/>
      <c r="R555" s="8"/>
      <c r="S555" s="8"/>
      <c r="T555" s="8"/>
      <c r="U555" s="8"/>
      <c r="V555" s="8"/>
      <c r="W555" s="8"/>
      <c r="X555" s="8"/>
      <c r="Y555" s="8"/>
    </row>
    <row r="556" spans="1:25" ht="15.75" customHeight="1" x14ac:dyDescent="0.2">
      <c r="A556" s="15"/>
      <c r="B556" s="23"/>
      <c r="C556" s="15"/>
      <c r="D556" s="57"/>
      <c r="E556" s="57"/>
      <c r="F556" s="57"/>
      <c r="G556" s="85"/>
      <c r="H556" s="60"/>
      <c r="I556" s="8"/>
      <c r="J556" s="429"/>
      <c r="K556" s="429"/>
      <c r="L556" s="8"/>
      <c r="M556" s="15"/>
      <c r="N556" s="18"/>
      <c r="O556" s="18"/>
      <c r="P556" s="8"/>
      <c r="Q556" s="8"/>
      <c r="R556" s="8"/>
      <c r="S556" s="8"/>
      <c r="T556" s="8"/>
      <c r="U556" s="8"/>
      <c r="V556" s="8"/>
      <c r="W556" s="8"/>
      <c r="X556" s="8"/>
      <c r="Y556" s="8"/>
    </row>
    <row r="557" spans="1:25" ht="15.75" customHeight="1" x14ac:dyDescent="0.2">
      <c r="A557" s="15"/>
      <c r="B557" s="23"/>
      <c r="C557" s="15"/>
      <c r="D557" s="57"/>
      <c r="E557" s="57"/>
      <c r="F557" s="57"/>
      <c r="G557" s="85"/>
      <c r="H557" s="60"/>
      <c r="I557" s="8"/>
      <c r="J557" s="429"/>
      <c r="K557" s="429"/>
      <c r="L557" s="8"/>
      <c r="M557" s="15"/>
      <c r="N557" s="18"/>
      <c r="O557" s="18"/>
      <c r="P557" s="8"/>
      <c r="Q557" s="8"/>
      <c r="R557" s="8"/>
      <c r="S557" s="8"/>
      <c r="T557" s="8"/>
      <c r="U557" s="8"/>
      <c r="V557" s="8"/>
      <c r="W557" s="8"/>
      <c r="X557" s="8"/>
      <c r="Y557" s="8"/>
    </row>
    <row r="558" spans="1:25" ht="15.75" customHeight="1" x14ac:dyDescent="0.2">
      <c r="A558" s="15"/>
      <c r="B558" s="23"/>
      <c r="C558" s="15"/>
      <c r="D558" s="57"/>
      <c r="E558" s="57"/>
      <c r="F558" s="57"/>
      <c r="G558" s="85"/>
      <c r="H558" s="60"/>
      <c r="I558" s="8"/>
      <c r="J558" s="429"/>
      <c r="K558" s="429"/>
      <c r="L558" s="8"/>
      <c r="M558" s="15"/>
      <c r="N558" s="18"/>
      <c r="O558" s="18"/>
      <c r="P558" s="8"/>
      <c r="Q558" s="8"/>
      <c r="R558" s="8"/>
      <c r="S558" s="8"/>
      <c r="T558" s="8"/>
      <c r="U558" s="8"/>
      <c r="V558" s="8"/>
      <c r="W558" s="8"/>
      <c r="X558" s="8"/>
      <c r="Y558" s="8"/>
    </row>
    <row r="559" spans="1:25" ht="15.75" customHeight="1" x14ac:dyDescent="0.2">
      <c r="A559" s="15"/>
      <c r="B559" s="23"/>
      <c r="C559" s="15"/>
      <c r="D559" s="57"/>
      <c r="E559" s="57"/>
      <c r="F559" s="57"/>
      <c r="G559" s="85"/>
      <c r="H559" s="60"/>
      <c r="I559" s="8"/>
      <c r="J559" s="429"/>
      <c r="K559" s="429"/>
      <c r="L559" s="8"/>
      <c r="M559" s="15"/>
      <c r="N559" s="18"/>
      <c r="O559" s="18"/>
      <c r="P559" s="8"/>
      <c r="Q559" s="8"/>
      <c r="R559" s="8"/>
      <c r="S559" s="8"/>
      <c r="T559" s="8"/>
      <c r="U559" s="8"/>
      <c r="V559" s="8"/>
      <c r="W559" s="8"/>
      <c r="X559" s="8"/>
      <c r="Y559" s="8"/>
    </row>
    <row r="560" spans="1:25" ht="15.75" customHeight="1" x14ac:dyDescent="0.2">
      <c r="A560" s="15"/>
      <c r="B560" s="23"/>
      <c r="C560" s="15"/>
      <c r="D560" s="57"/>
      <c r="E560" s="57"/>
      <c r="F560" s="57"/>
      <c r="G560" s="85"/>
      <c r="H560" s="60"/>
      <c r="I560" s="8"/>
      <c r="J560" s="429"/>
      <c r="K560" s="429"/>
      <c r="L560" s="8"/>
      <c r="M560" s="15"/>
      <c r="N560" s="18"/>
      <c r="O560" s="18"/>
      <c r="P560" s="8"/>
      <c r="Q560" s="8"/>
      <c r="R560" s="8"/>
      <c r="S560" s="8"/>
      <c r="T560" s="8"/>
      <c r="U560" s="8"/>
      <c r="V560" s="8"/>
      <c r="W560" s="8"/>
      <c r="X560" s="8"/>
      <c r="Y560" s="8"/>
    </row>
    <row r="561" spans="1:25" ht="15.75" customHeight="1" x14ac:dyDescent="0.2">
      <c r="A561" s="15"/>
      <c r="B561" s="23"/>
      <c r="C561" s="15"/>
      <c r="D561" s="57"/>
      <c r="E561" s="57"/>
      <c r="F561" s="57"/>
      <c r="G561" s="85"/>
      <c r="H561" s="60"/>
      <c r="I561" s="8"/>
      <c r="J561" s="429"/>
      <c r="K561" s="429"/>
      <c r="L561" s="8"/>
      <c r="M561" s="15"/>
      <c r="N561" s="18"/>
      <c r="O561" s="18"/>
      <c r="P561" s="8"/>
      <c r="Q561" s="8"/>
      <c r="R561" s="8"/>
      <c r="S561" s="8"/>
      <c r="T561" s="8"/>
      <c r="U561" s="8"/>
      <c r="V561" s="8"/>
      <c r="W561" s="8"/>
      <c r="X561" s="8"/>
      <c r="Y561" s="8"/>
    </row>
    <row r="562" spans="1:25" ht="15.75" customHeight="1" x14ac:dyDescent="0.2">
      <c r="A562" s="15"/>
      <c r="B562" s="23"/>
      <c r="C562" s="15"/>
      <c r="D562" s="57"/>
      <c r="E562" s="57"/>
      <c r="F562" s="57"/>
      <c r="G562" s="85"/>
      <c r="H562" s="60"/>
      <c r="I562" s="8"/>
      <c r="J562" s="429"/>
      <c r="K562" s="429"/>
      <c r="L562" s="8"/>
      <c r="M562" s="15"/>
      <c r="N562" s="18"/>
      <c r="O562" s="18"/>
      <c r="P562" s="8"/>
      <c r="Q562" s="8"/>
      <c r="R562" s="8"/>
      <c r="S562" s="8"/>
      <c r="T562" s="8"/>
      <c r="U562" s="8"/>
      <c r="V562" s="8"/>
      <c r="W562" s="8"/>
      <c r="X562" s="8"/>
      <c r="Y562" s="8"/>
    </row>
    <row r="563" spans="1:25" ht="15.75" customHeight="1" x14ac:dyDescent="0.2">
      <c r="A563" s="15"/>
      <c r="B563" s="23"/>
      <c r="C563" s="15"/>
      <c r="D563" s="57"/>
      <c r="E563" s="57"/>
      <c r="F563" s="57"/>
      <c r="G563" s="85"/>
      <c r="H563" s="60"/>
      <c r="I563" s="8"/>
      <c r="J563" s="429"/>
      <c r="K563" s="429"/>
      <c r="L563" s="8"/>
      <c r="M563" s="15"/>
      <c r="N563" s="18"/>
      <c r="O563" s="18"/>
      <c r="P563" s="8"/>
      <c r="Q563" s="8"/>
      <c r="R563" s="8"/>
      <c r="S563" s="8"/>
      <c r="T563" s="8"/>
      <c r="U563" s="8"/>
      <c r="V563" s="8"/>
      <c r="W563" s="8"/>
      <c r="X563" s="8"/>
      <c r="Y563" s="8"/>
    </row>
    <row r="564" spans="1:25" ht="15.75" customHeight="1" x14ac:dyDescent="0.2">
      <c r="A564" s="15"/>
      <c r="B564" s="23"/>
      <c r="C564" s="15"/>
      <c r="D564" s="57"/>
      <c r="E564" s="57"/>
      <c r="F564" s="57"/>
      <c r="G564" s="85"/>
      <c r="H564" s="60"/>
      <c r="I564" s="8"/>
      <c r="J564" s="429"/>
      <c r="K564" s="429"/>
      <c r="L564" s="8"/>
      <c r="M564" s="15"/>
      <c r="N564" s="18"/>
      <c r="O564" s="18"/>
      <c r="P564" s="8"/>
      <c r="Q564" s="8"/>
      <c r="R564" s="8"/>
      <c r="S564" s="8"/>
      <c r="T564" s="8"/>
      <c r="U564" s="8"/>
      <c r="V564" s="8"/>
      <c r="W564" s="8"/>
      <c r="X564" s="8"/>
      <c r="Y564" s="8"/>
    </row>
    <row r="565" spans="1:25" ht="15.75" customHeight="1" x14ac:dyDescent="0.2">
      <c r="A565" s="15"/>
      <c r="B565" s="23"/>
      <c r="C565" s="15"/>
      <c r="D565" s="57"/>
      <c r="E565" s="57"/>
      <c r="F565" s="57"/>
      <c r="G565" s="85"/>
      <c r="H565" s="60"/>
      <c r="I565" s="8"/>
      <c r="J565" s="429"/>
      <c r="K565" s="429"/>
      <c r="L565" s="8"/>
      <c r="M565" s="15"/>
      <c r="N565" s="18"/>
      <c r="O565" s="18"/>
      <c r="P565" s="8"/>
      <c r="Q565" s="8"/>
      <c r="R565" s="8"/>
      <c r="S565" s="8"/>
      <c r="T565" s="8"/>
      <c r="U565" s="8"/>
      <c r="V565" s="8"/>
      <c r="W565" s="8"/>
      <c r="X565" s="8"/>
      <c r="Y565" s="8"/>
    </row>
    <row r="566" spans="1:25" ht="15.75" customHeight="1" x14ac:dyDescent="0.2">
      <c r="A566" s="15"/>
      <c r="B566" s="23"/>
      <c r="C566" s="15"/>
      <c r="D566" s="57"/>
      <c r="E566" s="57"/>
      <c r="F566" s="57"/>
      <c r="G566" s="85"/>
      <c r="H566" s="60"/>
      <c r="I566" s="8"/>
      <c r="J566" s="429"/>
      <c r="K566" s="429"/>
      <c r="L566" s="8"/>
      <c r="M566" s="15"/>
      <c r="N566" s="18"/>
      <c r="O566" s="18"/>
      <c r="P566" s="8"/>
      <c r="Q566" s="8"/>
      <c r="R566" s="8"/>
      <c r="S566" s="8"/>
      <c r="T566" s="8"/>
      <c r="U566" s="8"/>
      <c r="V566" s="8"/>
      <c r="W566" s="8"/>
      <c r="X566" s="8"/>
      <c r="Y566" s="8"/>
    </row>
    <row r="567" spans="1:25" ht="15.75" customHeight="1" x14ac:dyDescent="0.2">
      <c r="A567" s="15"/>
      <c r="B567" s="23"/>
      <c r="C567" s="15"/>
      <c r="D567" s="57"/>
      <c r="E567" s="57"/>
      <c r="F567" s="57"/>
      <c r="G567" s="85"/>
      <c r="H567" s="60"/>
      <c r="I567" s="8"/>
      <c r="J567" s="429"/>
      <c r="K567" s="429"/>
      <c r="L567" s="8"/>
      <c r="M567" s="15"/>
      <c r="N567" s="18"/>
      <c r="O567" s="18"/>
      <c r="P567" s="8"/>
      <c r="Q567" s="8"/>
      <c r="R567" s="8"/>
      <c r="S567" s="8"/>
      <c r="T567" s="8"/>
      <c r="U567" s="8"/>
      <c r="V567" s="8"/>
      <c r="W567" s="8"/>
      <c r="X567" s="8"/>
      <c r="Y567" s="8"/>
    </row>
    <row r="568" spans="1:25" ht="15.75" customHeight="1" x14ac:dyDescent="0.2">
      <c r="A568" s="15"/>
      <c r="B568" s="23"/>
      <c r="C568" s="15"/>
      <c r="D568" s="57"/>
      <c r="E568" s="57"/>
      <c r="F568" s="57"/>
      <c r="G568" s="85"/>
      <c r="H568" s="60"/>
      <c r="I568" s="8"/>
      <c r="J568" s="429"/>
      <c r="K568" s="429"/>
      <c r="L568" s="8"/>
      <c r="M568" s="15"/>
      <c r="N568" s="18"/>
      <c r="O568" s="18"/>
      <c r="P568" s="8"/>
      <c r="Q568" s="8"/>
      <c r="R568" s="8"/>
      <c r="S568" s="8"/>
      <c r="T568" s="8"/>
      <c r="U568" s="8"/>
      <c r="V568" s="8"/>
      <c r="W568" s="8"/>
      <c r="X568" s="8"/>
      <c r="Y568" s="8"/>
    </row>
    <row r="569" spans="1:25" ht="15.75" customHeight="1" x14ac:dyDescent="0.2">
      <c r="A569" s="15"/>
      <c r="B569" s="23"/>
      <c r="C569" s="15"/>
      <c r="D569" s="57"/>
      <c r="E569" s="57"/>
      <c r="F569" s="57"/>
      <c r="G569" s="85"/>
      <c r="H569" s="60"/>
      <c r="I569" s="8"/>
      <c r="J569" s="429"/>
      <c r="K569" s="429"/>
      <c r="L569" s="8"/>
      <c r="M569" s="15"/>
      <c r="N569" s="18"/>
      <c r="O569" s="18"/>
      <c r="P569" s="8"/>
      <c r="Q569" s="8"/>
      <c r="R569" s="8"/>
      <c r="S569" s="8"/>
      <c r="T569" s="8"/>
      <c r="U569" s="8"/>
      <c r="V569" s="8"/>
      <c r="W569" s="8"/>
      <c r="X569" s="8"/>
      <c r="Y569" s="8"/>
    </row>
    <row r="570" spans="1:25" ht="15.75" customHeight="1" x14ac:dyDescent="0.2">
      <c r="A570" s="15"/>
      <c r="B570" s="23"/>
      <c r="C570" s="15"/>
      <c r="D570" s="57"/>
      <c r="E570" s="57"/>
      <c r="F570" s="57"/>
      <c r="G570" s="85"/>
      <c r="H570" s="60"/>
      <c r="I570" s="8"/>
      <c r="J570" s="429"/>
      <c r="K570" s="429"/>
      <c r="L570" s="8"/>
      <c r="M570" s="15"/>
      <c r="N570" s="18"/>
      <c r="O570" s="18"/>
      <c r="P570" s="8"/>
      <c r="Q570" s="8"/>
      <c r="R570" s="8"/>
      <c r="S570" s="8"/>
      <c r="T570" s="8"/>
      <c r="U570" s="8"/>
      <c r="V570" s="8"/>
      <c r="W570" s="8"/>
      <c r="X570" s="8"/>
      <c r="Y570" s="8"/>
    </row>
    <row r="571" spans="1:25" ht="15.75" customHeight="1" x14ac:dyDescent="0.2">
      <c r="A571" s="15"/>
      <c r="B571" s="23"/>
      <c r="C571" s="15"/>
      <c r="D571" s="57"/>
      <c r="E571" s="57"/>
      <c r="F571" s="57"/>
      <c r="G571" s="85"/>
      <c r="H571" s="60"/>
      <c r="I571" s="8"/>
      <c r="J571" s="429"/>
      <c r="K571" s="429"/>
      <c r="L571" s="8"/>
      <c r="M571" s="15"/>
      <c r="N571" s="18"/>
      <c r="O571" s="18"/>
      <c r="P571" s="8"/>
      <c r="Q571" s="8"/>
      <c r="R571" s="8"/>
      <c r="S571" s="8"/>
      <c r="T571" s="8"/>
      <c r="U571" s="8"/>
      <c r="V571" s="8"/>
      <c r="W571" s="8"/>
      <c r="X571" s="8"/>
      <c r="Y571" s="8"/>
    </row>
    <row r="572" spans="1:25" ht="15.75" customHeight="1" x14ac:dyDescent="0.2">
      <c r="A572" s="15"/>
      <c r="B572" s="23"/>
      <c r="C572" s="15"/>
      <c r="D572" s="57"/>
      <c r="E572" s="57"/>
      <c r="F572" s="57"/>
      <c r="G572" s="85"/>
      <c r="H572" s="60"/>
      <c r="I572" s="8"/>
      <c r="J572" s="429"/>
      <c r="K572" s="429"/>
      <c r="L572" s="8"/>
      <c r="M572" s="15"/>
      <c r="N572" s="18"/>
      <c r="O572" s="18"/>
      <c r="P572" s="8"/>
      <c r="Q572" s="8"/>
      <c r="R572" s="8"/>
      <c r="S572" s="8"/>
      <c r="T572" s="8"/>
      <c r="U572" s="8"/>
      <c r="V572" s="8"/>
      <c r="W572" s="8"/>
      <c r="X572" s="8"/>
      <c r="Y572" s="8"/>
    </row>
    <row r="573" spans="1:25" ht="15.75" customHeight="1" x14ac:dyDescent="0.2">
      <c r="A573" s="15"/>
      <c r="B573" s="23"/>
      <c r="C573" s="15"/>
      <c r="D573" s="57"/>
      <c r="E573" s="57"/>
      <c r="F573" s="57"/>
      <c r="G573" s="85"/>
      <c r="H573" s="60"/>
      <c r="I573" s="8"/>
      <c r="J573" s="429"/>
      <c r="K573" s="429"/>
      <c r="L573" s="8"/>
      <c r="M573" s="15"/>
      <c r="N573" s="18"/>
      <c r="O573" s="18"/>
      <c r="P573" s="8"/>
      <c r="Q573" s="8"/>
      <c r="R573" s="8"/>
      <c r="S573" s="8"/>
      <c r="T573" s="8"/>
      <c r="U573" s="8"/>
      <c r="V573" s="8"/>
      <c r="W573" s="8"/>
      <c r="X573" s="8"/>
      <c r="Y573" s="8"/>
    </row>
    <row r="574" spans="1:25" ht="15.75" customHeight="1" x14ac:dyDescent="0.2">
      <c r="A574" s="15"/>
      <c r="B574" s="23"/>
      <c r="C574" s="15"/>
      <c r="D574" s="57"/>
      <c r="E574" s="57"/>
      <c r="F574" s="57"/>
      <c r="G574" s="85"/>
      <c r="H574" s="60"/>
      <c r="I574" s="8"/>
      <c r="J574" s="429"/>
      <c r="K574" s="429"/>
      <c r="L574" s="8"/>
      <c r="M574" s="15"/>
      <c r="N574" s="18"/>
      <c r="O574" s="18"/>
      <c r="P574" s="8"/>
      <c r="Q574" s="8"/>
      <c r="R574" s="8"/>
      <c r="S574" s="8"/>
      <c r="T574" s="8"/>
      <c r="U574" s="8"/>
      <c r="V574" s="8"/>
      <c r="W574" s="8"/>
      <c r="X574" s="8"/>
      <c r="Y574" s="8"/>
    </row>
    <row r="575" spans="1:25" ht="15.75" customHeight="1" x14ac:dyDescent="0.2">
      <c r="A575" s="15"/>
      <c r="B575" s="23"/>
      <c r="C575" s="15"/>
      <c r="D575" s="57"/>
      <c r="E575" s="57"/>
      <c r="F575" s="57"/>
      <c r="G575" s="85"/>
      <c r="H575" s="60"/>
      <c r="I575" s="8"/>
      <c r="J575" s="429"/>
      <c r="K575" s="429"/>
      <c r="L575" s="8"/>
      <c r="M575" s="15"/>
      <c r="N575" s="18"/>
      <c r="O575" s="18"/>
      <c r="P575" s="8"/>
      <c r="Q575" s="8"/>
      <c r="R575" s="8"/>
      <c r="S575" s="8"/>
      <c r="T575" s="8"/>
      <c r="U575" s="8"/>
      <c r="V575" s="8"/>
      <c r="W575" s="8"/>
      <c r="X575" s="8"/>
      <c r="Y575" s="8"/>
    </row>
    <row r="576" spans="1:25" ht="15.75" customHeight="1" x14ac:dyDescent="0.2">
      <c r="A576" s="15"/>
      <c r="B576" s="23"/>
      <c r="C576" s="15"/>
      <c r="D576" s="57"/>
      <c r="E576" s="57"/>
      <c r="F576" s="57"/>
      <c r="G576" s="85"/>
      <c r="H576" s="60"/>
      <c r="I576" s="8"/>
      <c r="J576" s="429"/>
      <c r="K576" s="429"/>
      <c r="L576" s="8"/>
      <c r="M576" s="15"/>
      <c r="N576" s="18"/>
      <c r="O576" s="18"/>
      <c r="P576" s="8"/>
      <c r="Q576" s="8"/>
      <c r="R576" s="8"/>
      <c r="S576" s="8"/>
      <c r="T576" s="8"/>
      <c r="U576" s="8"/>
      <c r="V576" s="8"/>
      <c r="W576" s="8"/>
      <c r="X576" s="8"/>
      <c r="Y576" s="8"/>
    </row>
    <row r="577" spans="1:25" ht="15.75" customHeight="1" x14ac:dyDescent="0.2">
      <c r="A577" s="15"/>
      <c r="B577" s="23"/>
      <c r="C577" s="15"/>
      <c r="D577" s="57"/>
      <c r="E577" s="57"/>
      <c r="F577" s="57"/>
      <c r="G577" s="85"/>
      <c r="H577" s="60"/>
      <c r="I577" s="8"/>
      <c r="J577" s="429"/>
      <c r="K577" s="429"/>
      <c r="L577" s="8"/>
      <c r="M577" s="15"/>
      <c r="N577" s="18"/>
      <c r="O577" s="18"/>
      <c r="P577" s="8"/>
      <c r="Q577" s="8"/>
      <c r="R577" s="8"/>
      <c r="S577" s="8"/>
      <c r="T577" s="8"/>
      <c r="U577" s="8"/>
      <c r="V577" s="8"/>
      <c r="W577" s="8"/>
      <c r="X577" s="8"/>
      <c r="Y577" s="8"/>
    </row>
    <row r="578" spans="1:25" ht="15.75" customHeight="1" x14ac:dyDescent="0.2">
      <c r="A578" s="15"/>
      <c r="B578" s="23"/>
      <c r="C578" s="15"/>
      <c r="D578" s="57"/>
      <c r="E578" s="57"/>
      <c r="F578" s="57"/>
      <c r="G578" s="85"/>
      <c r="H578" s="60"/>
      <c r="I578" s="8"/>
      <c r="J578" s="429"/>
      <c r="K578" s="429"/>
      <c r="L578" s="8"/>
      <c r="M578" s="15"/>
      <c r="N578" s="18"/>
      <c r="O578" s="18"/>
      <c r="P578" s="8"/>
      <c r="Q578" s="8"/>
      <c r="R578" s="8"/>
      <c r="S578" s="8"/>
      <c r="T578" s="8"/>
      <c r="U578" s="8"/>
      <c r="V578" s="8"/>
      <c r="W578" s="8"/>
      <c r="X578" s="8"/>
      <c r="Y578" s="8"/>
    </row>
    <row r="579" spans="1:25" ht="15.75" customHeight="1" x14ac:dyDescent="0.2">
      <c r="A579" s="15"/>
      <c r="B579" s="23"/>
      <c r="C579" s="15"/>
      <c r="D579" s="57"/>
      <c r="E579" s="57"/>
      <c r="F579" s="57"/>
      <c r="G579" s="85"/>
      <c r="H579" s="60"/>
      <c r="I579" s="8"/>
      <c r="J579" s="429"/>
      <c r="K579" s="429"/>
      <c r="L579" s="8"/>
      <c r="M579" s="15"/>
      <c r="N579" s="18"/>
      <c r="O579" s="18"/>
      <c r="P579" s="8"/>
      <c r="Q579" s="8"/>
      <c r="R579" s="8"/>
      <c r="S579" s="8"/>
      <c r="T579" s="8"/>
      <c r="U579" s="8"/>
      <c r="V579" s="8"/>
      <c r="W579" s="8"/>
      <c r="X579" s="8"/>
      <c r="Y579" s="8"/>
    </row>
    <row r="580" spans="1:25" ht="15.75" customHeight="1" x14ac:dyDescent="0.2">
      <c r="A580" s="15"/>
      <c r="B580" s="23"/>
      <c r="C580" s="15"/>
      <c r="D580" s="57"/>
      <c r="E580" s="57"/>
      <c r="F580" s="57"/>
      <c r="G580" s="85"/>
      <c r="H580" s="60"/>
      <c r="I580" s="8"/>
      <c r="J580" s="429"/>
      <c r="K580" s="429"/>
      <c r="L580" s="8"/>
      <c r="M580" s="15"/>
      <c r="N580" s="18"/>
      <c r="O580" s="18"/>
      <c r="P580" s="8"/>
      <c r="Q580" s="8"/>
      <c r="R580" s="8"/>
      <c r="S580" s="8"/>
      <c r="T580" s="8"/>
      <c r="U580" s="8"/>
      <c r="V580" s="8"/>
      <c r="W580" s="8"/>
      <c r="X580" s="8"/>
      <c r="Y580" s="8"/>
    </row>
    <row r="581" spans="1:25" ht="15.75" customHeight="1" x14ac:dyDescent="0.2">
      <c r="A581" s="15"/>
      <c r="B581" s="23"/>
      <c r="C581" s="15"/>
      <c r="D581" s="57"/>
      <c r="E581" s="57"/>
      <c r="F581" s="57"/>
      <c r="G581" s="85"/>
      <c r="H581" s="60"/>
      <c r="I581" s="8"/>
      <c r="J581" s="429"/>
      <c r="K581" s="429"/>
      <c r="L581" s="8"/>
      <c r="M581" s="15"/>
      <c r="N581" s="18"/>
      <c r="O581" s="18"/>
      <c r="P581" s="8"/>
      <c r="Q581" s="8"/>
      <c r="R581" s="8"/>
      <c r="S581" s="8"/>
      <c r="T581" s="8"/>
      <c r="U581" s="8"/>
      <c r="V581" s="8"/>
      <c r="W581" s="8"/>
      <c r="X581" s="8"/>
      <c r="Y581" s="8"/>
    </row>
    <row r="582" spans="1:25" ht="15.75" customHeight="1" x14ac:dyDescent="0.2">
      <c r="A582" s="15"/>
      <c r="B582" s="23"/>
      <c r="C582" s="15"/>
      <c r="D582" s="57"/>
      <c r="E582" s="57"/>
      <c r="F582" s="57"/>
      <c r="G582" s="85"/>
      <c r="H582" s="60"/>
      <c r="I582" s="8"/>
      <c r="J582" s="429"/>
      <c r="K582" s="429"/>
      <c r="L582" s="8"/>
      <c r="M582" s="15"/>
      <c r="N582" s="18"/>
      <c r="O582" s="18"/>
      <c r="P582" s="8"/>
      <c r="Q582" s="8"/>
      <c r="R582" s="8"/>
      <c r="S582" s="8"/>
      <c r="T582" s="8"/>
      <c r="U582" s="8"/>
      <c r="V582" s="8"/>
      <c r="W582" s="8"/>
      <c r="X582" s="8"/>
      <c r="Y582" s="8"/>
    </row>
    <row r="583" spans="1:25" ht="15.75" customHeight="1" x14ac:dyDescent="0.2">
      <c r="A583" s="15"/>
      <c r="B583" s="23"/>
      <c r="C583" s="15"/>
      <c r="D583" s="57"/>
      <c r="E583" s="57"/>
      <c r="F583" s="57"/>
      <c r="G583" s="85"/>
      <c r="H583" s="60"/>
      <c r="I583" s="8"/>
      <c r="J583" s="429"/>
      <c r="K583" s="429"/>
      <c r="L583" s="8"/>
      <c r="M583" s="15"/>
      <c r="N583" s="18"/>
      <c r="O583" s="18"/>
      <c r="P583" s="8"/>
      <c r="Q583" s="8"/>
      <c r="R583" s="8"/>
      <c r="S583" s="8"/>
      <c r="T583" s="8"/>
      <c r="U583" s="8"/>
      <c r="V583" s="8"/>
      <c r="W583" s="8"/>
      <c r="X583" s="8"/>
      <c r="Y583" s="8"/>
    </row>
    <row r="584" spans="1:25" ht="15.75" customHeight="1" x14ac:dyDescent="0.2">
      <c r="A584" s="15"/>
      <c r="B584" s="23"/>
      <c r="C584" s="15"/>
      <c r="D584" s="57"/>
      <c r="E584" s="57"/>
      <c r="F584" s="57"/>
      <c r="G584" s="85"/>
      <c r="H584" s="60"/>
      <c r="I584" s="8"/>
      <c r="J584" s="429"/>
      <c r="K584" s="429"/>
      <c r="L584" s="8"/>
      <c r="M584" s="15"/>
      <c r="N584" s="18"/>
      <c r="O584" s="18"/>
      <c r="P584" s="8"/>
      <c r="Q584" s="8"/>
      <c r="R584" s="8"/>
      <c r="S584" s="8"/>
      <c r="T584" s="8"/>
      <c r="U584" s="8"/>
      <c r="V584" s="8"/>
      <c r="W584" s="8"/>
      <c r="X584" s="8"/>
      <c r="Y584" s="8"/>
    </row>
    <row r="585" spans="1:25" ht="15.75" customHeight="1" x14ac:dyDescent="0.2">
      <c r="A585" s="15"/>
      <c r="B585" s="23"/>
      <c r="C585" s="15"/>
      <c r="D585" s="57"/>
      <c r="E585" s="57"/>
      <c r="F585" s="57"/>
      <c r="G585" s="85"/>
      <c r="H585" s="60"/>
      <c r="I585" s="8"/>
      <c r="J585" s="429"/>
      <c r="K585" s="429"/>
      <c r="L585" s="8"/>
      <c r="M585" s="15"/>
      <c r="N585" s="18"/>
      <c r="O585" s="18"/>
      <c r="P585" s="8"/>
      <c r="Q585" s="8"/>
      <c r="R585" s="8"/>
      <c r="S585" s="8"/>
      <c r="T585" s="8"/>
      <c r="U585" s="8"/>
      <c r="V585" s="8"/>
      <c r="W585" s="8"/>
      <c r="X585" s="8"/>
      <c r="Y585" s="8"/>
    </row>
    <row r="586" spans="1:25" ht="15.75" customHeight="1" x14ac:dyDescent="0.2">
      <c r="A586" s="15"/>
      <c r="B586" s="23"/>
      <c r="C586" s="15"/>
      <c r="D586" s="57"/>
      <c r="E586" s="57"/>
      <c r="F586" s="57"/>
      <c r="G586" s="85"/>
      <c r="H586" s="60"/>
      <c r="I586" s="8"/>
      <c r="J586" s="429"/>
      <c r="K586" s="429"/>
      <c r="L586" s="8"/>
      <c r="M586" s="15"/>
      <c r="N586" s="18"/>
      <c r="O586" s="18"/>
      <c r="P586" s="8"/>
      <c r="Q586" s="8"/>
      <c r="R586" s="8"/>
      <c r="S586" s="8"/>
      <c r="T586" s="8"/>
      <c r="U586" s="8"/>
      <c r="V586" s="8"/>
      <c r="W586" s="8"/>
      <c r="X586" s="8"/>
      <c r="Y586" s="8"/>
    </row>
    <row r="587" spans="1:25" ht="15.75" customHeight="1" x14ac:dyDescent="0.2">
      <c r="A587" s="15"/>
      <c r="B587" s="23"/>
      <c r="C587" s="15"/>
      <c r="D587" s="57"/>
      <c r="E587" s="57"/>
      <c r="F587" s="57"/>
      <c r="G587" s="85"/>
      <c r="H587" s="60"/>
      <c r="I587" s="8"/>
      <c r="J587" s="429"/>
      <c r="K587" s="429"/>
      <c r="L587" s="8"/>
      <c r="M587" s="15"/>
      <c r="N587" s="18"/>
      <c r="O587" s="18"/>
      <c r="P587" s="8"/>
      <c r="Q587" s="8"/>
      <c r="R587" s="8"/>
      <c r="S587" s="8"/>
      <c r="T587" s="8"/>
      <c r="U587" s="8"/>
      <c r="V587" s="8"/>
      <c r="W587" s="8"/>
      <c r="X587" s="8"/>
      <c r="Y587" s="8"/>
    </row>
    <row r="588" spans="1:25" ht="15.75" customHeight="1" x14ac:dyDescent="0.2">
      <c r="A588" s="15"/>
      <c r="B588" s="23"/>
      <c r="C588" s="15"/>
      <c r="D588" s="57"/>
      <c r="E588" s="57"/>
      <c r="F588" s="57"/>
      <c r="G588" s="85"/>
      <c r="H588" s="60"/>
      <c r="I588" s="8"/>
      <c r="J588" s="429"/>
      <c r="K588" s="429"/>
      <c r="L588" s="8"/>
      <c r="M588" s="15"/>
      <c r="N588" s="18"/>
      <c r="O588" s="18"/>
      <c r="P588" s="8"/>
      <c r="Q588" s="8"/>
      <c r="R588" s="8"/>
      <c r="S588" s="8"/>
      <c r="T588" s="8"/>
      <c r="U588" s="8"/>
      <c r="V588" s="8"/>
      <c r="W588" s="8"/>
      <c r="X588" s="8"/>
      <c r="Y588" s="8"/>
    </row>
    <row r="589" spans="1:25" ht="15.75" customHeight="1" x14ac:dyDescent="0.2">
      <c r="A589" s="15"/>
      <c r="B589" s="23"/>
      <c r="C589" s="15"/>
      <c r="D589" s="57"/>
      <c r="E589" s="57"/>
      <c r="F589" s="57"/>
      <c r="G589" s="85"/>
      <c r="H589" s="60"/>
      <c r="I589" s="8"/>
      <c r="J589" s="429"/>
      <c r="K589" s="429"/>
      <c r="L589" s="8"/>
      <c r="M589" s="15"/>
      <c r="N589" s="18"/>
      <c r="O589" s="18"/>
      <c r="P589" s="8"/>
      <c r="Q589" s="8"/>
      <c r="R589" s="8"/>
      <c r="S589" s="8"/>
      <c r="T589" s="8"/>
      <c r="U589" s="8"/>
      <c r="V589" s="8"/>
      <c r="W589" s="8"/>
      <c r="X589" s="8"/>
      <c r="Y589" s="8"/>
    </row>
    <row r="590" spans="1:25" ht="15.75" customHeight="1" x14ac:dyDescent="0.2">
      <c r="A590" s="15"/>
      <c r="B590" s="23"/>
      <c r="C590" s="15"/>
      <c r="D590" s="57"/>
      <c r="E590" s="57"/>
      <c r="F590" s="57"/>
      <c r="G590" s="85"/>
      <c r="H590" s="60"/>
      <c r="I590" s="8"/>
      <c r="J590" s="429"/>
      <c r="K590" s="429"/>
      <c r="L590" s="8"/>
      <c r="M590" s="15"/>
      <c r="N590" s="18"/>
      <c r="O590" s="18"/>
      <c r="P590" s="8"/>
      <c r="Q590" s="8"/>
      <c r="R590" s="8"/>
      <c r="S590" s="8"/>
      <c r="T590" s="8"/>
      <c r="U590" s="8"/>
      <c r="V590" s="8"/>
      <c r="W590" s="8"/>
      <c r="X590" s="8"/>
      <c r="Y590" s="8"/>
    </row>
    <row r="591" spans="1:25" ht="15.75" customHeight="1" x14ac:dyDescent="0.2">
      <c r="A591" s="15"/>
      <c r="B591" s="23"/>
      <c r="C591" s="15"/>
      <c r="D591" s="57"/>
      <c r="E591" s="57"/>
      <c r="F591" s="57"/>
      <c r="G591" s="85"/>
      <c r="H591" s="60"/>
      <c r="I591" s="8"/>
      <c r="J591" s="429"/>
      <c r="K591" s="429"/>
      <c r="L591" s="8"/>
      <c r="M591" s="15"/>
      <c r="N591" s="18"/>
      <c r="O591" s="18"/>
      <c r="P591" s="8"/>
      <c r="Q591" s="8"/>
      <c r="R591" s="8"/>
      <c r="S591" s="8"/>
      <c r="T591" s="8"/>
      <c r="U591" s="8"/>
      <c r="V591" s="8"/>
      <c r="W591" s="8"/>
      <c r="X591" s="8"/>
      <c r="Y591" s="8"/>
    </row>
    <row r="592" spans="1:25" ht="15.75" customHeight="1" x14ac:dyDescent="0.2">
      <c r="A592" s="15"/>
      <c r="B592" s="23"/>
      <c r="C592" s="15"/>
      <c r="D592" s="57"/>
      <c r="E592" s="57"/>
      <c r="F592" s="57"/>
      <c r="G592" s="85"/>
      <c r="H592" s="60"/>
      <c r="I592" s="8"/>
      <c r="J592" s="429"/>
      <c r="K592" s="429"/>
      <c r="L592" s="8"/>
      <c r="M592" s="15"/>
      <c r="N592" s="18"/>
      <c r="O592" s="18"/>
      <c r="P592" s="8"/>
      <c r="Q592" s="8"/>
      <c r="R592" s="8"/>
      <c r="S592" s="8"/>
      <c r="T592" s="8"/>
      <c r="U592" s="8"/>
      <c r="V592" s="8"/>
      <c r="W592" s="8"/>
      <c r="X592" s="8"/>
      <c r="Y592" s="8"/>
    </row>
    <row r="593" spans="1:25" ht="15.75" customHeight="1" x14ac:dyDescent="0.2">
      <c r="A593" s="15"/>
      <c r="B593" s="23"/>
      <c r="C593" s="15"/>
      <c r="D593" s="57"/>
      <c r="E593" s="57"/>
      <c r="F593" s="57"/>
      <c r="G593" s="85"/>
      <c r="H593" s="60"/>
      <c r="I593" s="8"/>
      <c r="J593" s="429"/>
      <c r="K593" s="429"/>
      <c r="L593" s="8"/>
      <c r="M593" s="15"/>
      <c r="N593" s="18"/>
      <c r="O593" s="18"/>
      <c r="P593" s="8"/>
      <c r="Q593" s="8"/>
      <c r="R593" s="8"/>
      <c r="S593" s="8"/>
      <c r="T593" s="8"/>
      <c r="U593" s="8"/>
      <c r="V593" s="8"/>
      <c r="W593" s="8"/>
      <c r="X593" s="8"/>
      <c r="Y593" s="8"/>
    </row>
    <row r="594" spans="1:25" ht="15.75" customHeight="1" x14ac:dyDescent="0.2">
      <c r="A594" s="15"/>
      <c r="B594" s="23"/>
      <c r="C594" s="15"/>
      <c r="D594" s="57"/>
      <c r="E594" s="57"/>
      <c r="F594" s="57"/>
      <c r="G594" s="85"/>
      <c r="H594" s="60"/>
      <c r="I594" s="8"/>
      <c r="J594" s="429"/>
      <c r="K594" s="429"/>
      <c r="L594" s="8"/>
      <c r="M594" s="15"/>
      <c r="N594" s="18"/>
      <c r="O594" s="18"/>
      <c r="P594" s="8"/>
      <c r="Q594" s="8"/>
      <c r="R594" s="8"/>
      <c r="S594" s="8"/>
      <c r="T594" s="8"/>
      <c r="U594" s="8"/>
      <c r="V594" s="8"/>
      <c r="W594" s="8"/>
      <c r="X594" s="8"/>
      <c r="Y594" s="8"/>
    </row>
    <row r="595" spans="1:25" ht="15.75" customHeight="1" x14ac:dyDescent="0.2">
      <c r="A595" s="15"/>
      <c r="B595" s="23"/>
      <c r="C595" s="15"/>
      <c r="D595" s="57"/>
      <c r="E595" s="57"/>
      <c r="F595" s="57"/>
      <c r="G595" s="85"/>
      <c r="H595" s="60"/>
      <c r="I595" s="8"/>
      <c r="J595" s="429"/>
      <c r="K595" s="429"/>
      <c r="L595" s="8"/>
      <c r="M595" s="15"/>
      <c r="N595" s="18"/>
      <c r="O595" s="18"/>
      <c r="P595" s="8"/>
      <c r="Q595" s="8"/>
      <c r="R595" s="8"/>
      <c r="S595" s="8"/>
      <c r="T595" s="8"/>
      <c r="U595" s="8"/>
      <c r="V595" s="8"/>
      <c r="W595" s="8"/>
      <c r="X595" s="8"/>
      <c r="Y595" s="8"/>
    </row>
    <row r="596" spans="1:25" ht="15.75" customHeight="1" x14ac:dyDescent="0.2">
      <c r="A596" s="15"/>
      <c r="B596" s="23"/>
      <c r="C596" s="15"/>
      <c r="D596" s="57"/>
      <c r="E596" s="57"/>
      <c r="F596" s="57"/>
      <c r="G596" s="85"/>
      <c r="H596" s="60"/>
      <c r="I596" s="8"/>
      <c r="J596" s="429"/>
      <c r="K596" s="429"/>
      <c r="L596" s="8"/>
      <c r="M596" s="15"/>
      <c r="N596" s="18"/>
      <c r="O596" s="18"/>
      <c r="P596" s="8"/>
      <c r="Q596" s="8"/>
      <c r="R596" s="8"/>
      <c r="S596" s="8"/>
      <c r="T596" s="8"/>
      <c r="U596" s="8"/>
      <c r="V596" s="8"/>
      <c r="W596" s="8"/>
      <c r="X596" s="8"/>
      <c r="Y596" s="8"/>
    </row>
    <row r="597" spans="1:25" ht="15.75" customHeight="1" x14ac:dyDescent="0.2">
      <c r="A597" s="15"/>
      <c r="B597" s="23"/>
      <c r="C597" s="15"/>
      <c r="D597" s="57"/>
      <c r="E597" s="57"/>
      <c r="F597" s="57"/>
      <c r="G597" s="85"/>
      <c r="H597" s="60"/>
      <c r="I597" s="8"/>
      <c r="J597" s="429"/>
      <c r="K597" s="429"/>
      <c r="L597" s="8"/>
      <c r="M597" s="15"/>
      <c r="N597" s="18"/>
      <c r="O597" s="18"/>
      <c r="P597" s="8"/>
      <c r="Q597" s="8"/>
      <c r="R597" s="8"/>
      <c r="S597" s="8"/>
      <c r="T597" s="8"/>
      <c r="U597" s="8"/>
      <c r="V597" s="8"/>
      <c r="W597" s="8"/>
      <c r="X597" s="8"/>
      <c r="Y597" s="8"/>
    </row>
    <row r="598" spans="1:25" ht="15.75" customHeight="1" x14ac:dyDescent="0.2">
      <c r="A598" s="15"/>
      <c r="B598" s="23"/>
      <c r="C598" s="15"/>
      <c r="D598" s="57"/>
      <c r="E598" s="57"/>
      <c r="F598" s="57"/>
      <c r="G598" s="85"/>
      <c r="H598" s="60"/>
      <c r="I598" s="8"/>
      <c r="J598" s="429"/>
      <c r="K598" s="429"/>
      <c r="L598" s="8"/>
      <c r="M598" s="15"/>
      <c r="N598" s="18"/>
      <c r="O598" s="18"/>
      <c r="P598" s="8"/>
      <c r="Q598" s="8"/>
      <c r="R598" s="8"/>
      <c r="S598" s="8"/>
      <c r="T598" s="8"/>
      <c r="U598" s="8"/>
      <c r="V598" s="8"/>
      <c r="W598" s="8"/>
      <c r="X598" s="8"/>
      <c r="Y598" s="8"/>
    </row>
    <row r="599" spans="1:25" ht="15.75" customHeight="1" x14ac:dyDescent="0.2">
      <c r="A599" s="15"/>
      <c r="B599" s="23"/>
      <c r="C599" s="15"/>
      <c r="D599" s="57"/>
      <c r="E599" s="57"/>
      <c r="F599" s="57"/>
      <c r="G599" s="85"/>
      <c r="H599" s="60"/>
      <c r="I599" s="8"/>
      <c r="J599" s="429"/>
      <c r="K599" s="429"/>
      <c r="L599" s="8"/>
      <c r="M599" s="15"/>
      <c r="N599" s="18"/>
      <c r="O599" s="18"/>
      <c r="P599" s="8"/>
      <c r="Q599" s="8"/>
      <c r="R599" s="8"/>
      <c r="S599" s="8"/>
      <c r="T599" s="8"/>
      <c r="U599" s="8"/>
      <c r="V599" s="8"/>
      <c r="W599" s="8"/>
      <c r="X599" s="8"/>
      <c r="Y599" s="8"/>
    </row>
    <row r="600" spans="1:25" ht="15.75" customHeight="1" x14ac:dyDescent="0.2">
      <c r="A600" s="15"/>
      <c r="B600" s="23"/>
      <c r="C600" s="15"/>
      <c r="D600" s="57"/>
      <c r="E600" s="57"/>
      <c r="F600" s="57"/>
      <c r="G600" s="85"/>
      <c r="H600" s="60"/>
      <c r="I600" s="8"/>
      <c r="J600" s="429"/>
      <c r="K600" s="429"/>
      <c r="L600" s="8"/>
      <c r="M600" s="15"/>
      <c r="N600" s="18"/>
      <c r="O600" s="18"/>
      <c r="P600" s="8"/>
      <c r="Q600" s="8"/>
      <c r="R600" s="8"/>
      <c r="S600" s="8"/>
      <c r="T600" s="8"/>
      <c r="U600" s="8"/>
      <c r="V600" s="8"/>
      <c r="W600" s="8"/>
      <c r="X600" s="8"/>
      <c r="Y600" s="8"/>
    </row>
    <row r="601" spans="1:25" ht="15.75" customHeight="1" x14ac:dyDescent="0.2">
      <c r="A601" s="15"/>
      <c r="B601" s="23"/>
      <c r="C601" s="15"/>
      <c r="D601" s="57"/>
      <c r="E601" s="57"/>
      <c r="F601" s="57"/>
      <c r="G601" s="85"/>
      <c r="H601" s="60"/>
      <c r="I601" s="8"/>
      <c r="J601" s="429"/>
      <c r="K601" s="429"/>
      <c r="L601" s="8"/>
      <c r="M601" s="15"/>
      <c r="N601" s="18"/>
      <c r="O601" s="18"/>
      <c r="P601" s="8"/>
      <c r="Q601" s="8"/>
      <c r="R601" s="8"/>
      <c r="S601" s="8"/>
      <c r="T601" s="8"/>
      <c r="U601" s="8"/>
      <c r="V601" s="8"/>
      <c r="W601" s="8"/>
      <c r="X601" s="8"/>
      <c r="Y601" s="8"/>
    </row>
    <row r="602" spans="1:25" ht="15.75" customHeight="1" x14ac:dyDescent="0.2">
      <c r="A602" s="15"/>
      <c r="B602" s="23"/>
      <c r="C602" s="15"/>
      <c r="D602" s="57"/>
      <c r="E602" s="57"/>
      <c r="F602" s="57"/>
      <c r="G602" s="85"/>
      <c r="H602" s="60"/>
      <c r="I602" s="8"/>
      <c r="J602" s="429"/>
      <c r="K602" s="429"/>
      <c r="L602" s="8"/>
      <c r="M602" s="15"/>
      <c r="N602" s="18"/>
      <c r="O602" s="18"/>
      <c r="P602" s="8"/>
      <c r="Q602" s="8"/>
      <c r="R602" s="8"/>
      <c r="S602" s="8"/>
      <c r="T602" s="8"/>
      <c r="U602" s="8"/>
      <c r="V602" s="8"/>
      <c r="W602" s="8"/>
      <c r="X602" s="8"/>
      <c r="Y602" s="8"/>
    </row>
    <row r="603" spans="1:25" ht="15.75" customHeight="1" x14ac:dyDescent="0.2">
      <c r="A603" s="15"/>
      <c r="B603" s="23"/>
      <c r="C603" s="15"/>
      <c r="D603" s="57"/>
      <c r="E603" s="57"/>
      <c r="F603" s="57"/>
      <c r="G603" s="85"/>
      <c r="H603" s="60"/>
      <c r="I603" s="8"/>
      <c r="J603" s="429"/>
      <c r="K603" s="429"/>
      <c r="L603" s="8"/>
      <c r="M603" s="15"/>
      <c r="N603" s="18"/>
      <c r="O603" s="18"/>
      <c r="P603" s="8"/>
      <c r="Q603" s="8"/>
      <c r="R603" s="8"/>
      <c r="S603" s="8"/>
      <c r="T603" s="8"/>
      <c r="U603" s="8"/>
      <c r="V603" s="8"/>
      <c r="W603" s="8"/>
      <c r="X603" s="8"/>
      <c r="Y603" s="8"/>
    </row>
    <row r="604" spans="1:25" ht="15.75" customHeight="1" x14ac:dyDescent="0.2">
      <c r="A604" s="15"/>
      <c r="B604" s="23"/>
      <c r="C604" s="15"/>
      <c r="D604" s="57"/>
      <c r="E604" s="57"/>
      <c r="F604" s="57"/>
      <c r="G604" s="85"/>
      <c r="H604" s="60"/>
      <c r="I604" s="8"/>
      <c r="J604" s="429"/>
      <c r="K604" s="429"/>
      <c r="L604" s="8"/>
      <c r="M604" s="15"/>
      <c r="N604" s="18"/>
      <c r="O604" s="18"/>
      <c r="P604" s="8"/>
      <c r="Q604" s="8"/>
      <c r="R604" s="8"/>
      <c r="S604" s="8"/>
      <c r="T604" s="8"/>
      <c r="U604" s="8"/>
      <c r="V604" s="8"/>
      <c r="W604" s="8"/>
      <c r="X604" s="8"/>
      <c r="Y604" s="8"/>
    </row>
    <row r="605" spans="1:25" ht="15.75" customHeight="1" x14ac:dyDescent="0.2">
      <c r="A605" s="15"/>
      <c r="B605" s="23"/>
      <c r="C605" s="15"/>
      <c r="D605" s="57"/>
      <c r="E605" s="57"/>
      <c r="F605" s="57"/>
      <c r="G605" s="85"/>
      <c r="H605" s="60"/>
      <c r="I605" s="8"/>
      <c r="J605" s="429"/>
      <c r="K605" s="429"/>
      <c r="L605" s="8"/>
      <c r="M605" s="15"/>
      <c r="N605" s="18"/>
      <c r="O605" s="18"/>
      <c r="P605" s="8"/>
      <c r="Q605" s="8"/>
      <c r="R605" s="8"/>
      <c r="S605" s="8"/>
      <c r="T605" s="8"/>
      <c r="U605" s="8"/>
      <c r="V605" s="8"/>
      <c r="W605" s="8"/>
      <c r="X605" s="8"/>
      <c r="Y605" s="8"/>
    </row>
    <row r="606" spans="1:25" ht="15.75" customHeight="1" x14ac:dyDescent="0.2">
      <c r="A606" s="15"/>
      <c r="B606" s="23"/>
      <c r="C606" s="15"/>
      <c r="D606" s="57"/>
      <c r="E606" s="57"/>
      <c r="F606" s="57"/>
      <c r="G606" s="85"/>
      <c r="H606" s="60"/>
      <c r="I606" s="8"/>
      <c r="J606" s="429"/>
      <c r="K606" s="429"/>
      <c r="L606" s="8"/>
      <c r="M606" s="15"/>
      <c r="N606" s="18"/>
      <c r="O606" s="18"/>
      <c r="P606" s="8"/>
      <c r="Q606" s="8"/>
      <c r="R606" s="8"/>
      <c r="S606" s="8"/>
      <c r="T606" s="8"/>
      <c r="U606" s="8"/>
      <c r="V606" s="8"/>
      <c r="W606" s="8"/>
      <c r="X606" s="8"/>
      <c r="Y606" s="8"/>
    </row>
    <row r="607" spans="1:25" ht="15.75" customHeight="1" x14ac:dyDescent="0.2">
      <c r="A607" s="15"/>
      <c r="B607" s="23"/>
      <c r="C607" s="15"/>
      <c r="D607" s="57"/>
      <c r="E607" s="57"/>
      <c r="F607" s="57"/>
      <c r="G607" s="85"/>
      <c r="H607" s="60"/>
      <c r="I607" s="8"/>
      <c r="J607" s="429"/>
      <c r="K607" s="429"/>
      <c r="L607" s="8"/>
      <c r="M607" s="15"/>
      <c r="N607" s="18"/>
      <c r="O607" s="18"/>
      <c r="P607" s="8"/>
      <c r="Q607" s="8"/>
      <c r="R607" s="8"/>
      <c r="S607" s="8"/>
      <c r="T607" s="8"/>
      <c r="U607" s="8"/>
      <c r="V607" s="8"/>
      <c r="W607" s="8"/>
      <c r="X607" s="8"/>
      <c r="Y607" s="8"/>
    </row>
    <row r="608" spans="1:25" ht="15.75" customHeight="1" x14ac:dyDescent="0.2">
      <c r="A608" s="15"/>
      <c r="B608" s="23"/>
      <c r="C608" s="15"/>
      <c r="D608" s="57"/>
      <c r="E608" s="57"/>
      <c r="F608" s="57"/>
      <c r="G608" s="85"/>
      <c r="H608" s="60"/>
      <c r="I608" s="8"/>
      <c r="J608" s="429"/>
      <c r="K608" s="429"/>
      <c r="L608" s="8"/>
      <c r="M608" s="15"/>
      <c r="N608" s="18"/>
      <c r="O608" s="18"/>
      <c r="P608" s="8"/>
      <c r="Q608" s="8"/>
      <c r="R608" s="8"/>
      <c r="S608" s="8"/>
      <c r="T608" s="8"/>
      <c r="U608" s="8"/>
      <c r="V608" s="8"/>
      <c r="W608" s="8"/>
      <c r="X608" s="8"/>
      <c r="Y608" s="8"/>
    </row>
    <row r="609" spans="1:25" ht="15.75" customHeight="1" x14ac:dyDescent="0.2">
      <c r="A609" s="15"/>
      <c r="B609" s="23"/>
      <c r="C609" s="15"/>
      <c r="D609" s="57"/>
      <c r="E609" s="57"/>
      <c r="F609" s="57"/>
      <c r="G609" s="85"/>
      <c r="H609" s="60"/>
      <c r="I609" s="8"/>
      <c r="J609" s="429"/>
      <c r="K609" s="429"/>
      <c r="L609" s="8"/>
      <c r="M609" s="15"/>
      <c r="N609" s="18"/>
      <c r="O609" s="18"/>
      <c r="P609" s="8"/>
      <c r="Q609" s="8"/>
      <c r="R609" s="8"/>
      <c r="S609" s="8"/>
      <c r="T609" s="8"/>
      <c r="U609" s="8"/>
      <c r="V609" s="8"/>
      <c r="W609" s="8"/>
      <c r="X609" s="8"/>
      <c r="Y609" s="8"/>
    </row>
    <row r="610" spans="1:25" ht="15.75" customHeight="1" x14ac:dyDescent="0.2">
      <c r="A610" s="15"/>
      <c r="B610" s="23"/>
      <c r="C610" s="15"/>
      <c r="D610" s="57"/>
      <c r="E610" s="57"/>
      <c r="F610" s="57"/>
      <c r="G610" s="85"/>
      <c r="H610" s="60"/>
      <c r="I610" s="8"/>
      <c r="J610" s="429"/>
      <c r="K610" s="429"/>
      <c r="L610" s="8"/>
      <c r="M610" s="15"/>
      <c r="N610" s="18"/>
      <c r="O610" s="18"/>
      <c r="P610" s="8"/>
      <c r="Q610" s="8"/>
      <c r="R610" s="8"/>
      <c r="S610" s="8"/>
      <c r="T610" s="8"/>
      <c r="U610" s="8"/>
      <c r="V610" s="8"/>
      <c r="W610" s="8"/>
      <c r="X610" s="8"/>
      <c r="Y610" s="8"/>
    </row>
    <row r="611" spans="1:25" ht="15.75" customHeight="1" x14ac:dyDescent="0.2">
      <c r="A611" s="15"/>
      <c r="B611" s="23"/>
      <c r="C611" s="15"/>
      <c r="D611" s="57"/>
      <c r="E611" s="57"/>
      <c r="F611" s="57"/>
      <c r="G611" s="85"/>
      <c r="H611" s="60"/>
      <c r="I611" s="8"/>
      <c r="J611" s="429"/>
      <c r="K611" s="429"/>
      <c r="L611" s="8"/>
      <c r="M611" s="15"/>
      <c r="N611" s="18"/>
      <c r="O611" s="18"/>
      <c r="P611" s="8"/>
      <c r="Q611" s="8"/>
      <c r="R611" s="8"/>
      <c r="S611" s="8"/>
      <c r="T611" s="8"/>
      <c r="U611" s="8"/>
      <c r="V611" s="8"/>
      <c r="W611" s="8"/>
      <c r="X611" s="8"/>
      <c r="Y611" s="8"/>
    </row>
    <row r="612" spans="1:25" ht="15.75" customHeight="1" x14ac:dyDescent="0.2">
      <c r="A612" s="15"/>
      <c r="B612" s="23"/>
      <c r="C612" s="15"/>
      <c r="D612" s="57"/>
      <c r="E612" s="57"/>
      <c r="F612" s="57"/>
      <c r="G612" s="85"/>
      <c r="H612" s="60"/>
      <c r="I612" s="8"/>
      <c r="J612" s="429"/>
      <c r="K612" s="429"/>
      <c r="L612" s="8"/>
      <c r="M612" s="15"/>
      <c r="N612" s="18"/>
      <c r="O612" s="18"/>
      <c r="P612" s="8"/>
      <c r="Q612" s="8"/>
      <c r="R612" s="8"/>
      <c r="S612" s="8"/>
      <c r="T612" s="8"/>
      <c r="U612" s="8"/>
      <c r="V612" s="8"/>
      <c r="W612" s="8"/>
      <c r="X612" s="8"/>
      <c r="Y612" s="8"/>
    </row>
    <row r="613" spans="1:25" ht="15.75" customHeight="1" x14ac:dyDescent="0.2">
      <c r="A613" s="15"/>
      <c r="B613" s="23"/>
      <c r="C613" s="15"/>
      <c r="D613" s="57"/>
      <c r="E613" s="57"/>
      <c r="F613" s="57"/>
      <c r="G613" s="85"/>
      <c r="H613" s="60"/>
      <c r="I613" s="8"/>
      <c r="J613" s="429"/>
      <c r="K613" s="429"/>
      <c r="L613" s="8"/>
      <c r="M613" s="15"/>
      <c r="N613" s="18"/>
      <c r="O613" s="18"/>
      <c r="P613" s="8"/>
      <c r="Q613" s="8"/>
      <c r="R613" s="8"/>
      <c r="S613" s="8"/>
      <c r="T613" s="8"/>
      <c r="U613" s="8"/>
      <c r="V613" s="8"/>
      <c r="W613" s="8"/>
      <c r="X613" s="8"/>
      <c r="Y613" s="8"/>
    </row>
    <row r="614" spans="1:25" ht="15.75" customHeight="1" x14ac:dyDescent="0.2">
      <c r="A614" s="15"/>
      <c r="B614" s="23"/>
      <c r="C614" s="15"/>
      <c r="D614" s="57"/>
      <c r="E614" s="57"/>
      <c r="F614" s="57"/>
      <c r="G614" s="85"/>
      <c r="H614" s="60"/>
      <c r="I614" s="8"/>
      <c r="J614" s="429"/>
      <c r="K614" s="429"/>
      <c r="L614" s="8"/>
      <c r="M614" s="15"/>
      <c r="N614" s="18"/>
      <c r="O614" s="18"/>
      <c r="P614" s="8"/>
      <c r="Q614" s="8"/>
      <c r="R614" s="8"/>
      <c r="S614" s="8"/>
      <c r="T614" s="8"/>
      <c r="U614" s="8"/>
      <c r="V614" s="8"/>
      <c r="W614" s="8"/>
      <c r="X614" s="8"/>
      <c r="Y614" s="8"/>
    </row>
    <row r="615" spans="1:25" ht="15.75" customHeight="1" x14ac:dyDescent="0.2">
      <c r="A615" s="15"/>
      <c r="B615" s="23"/>
      <c r="C615" s="15"/>
      <c r="D615" s="57"/>
      <c r="E615" s="57"/>
      <c r="F615" s="57"/>
      <c r="G615" s="85"/>
      <c r="H615" s="60"/>
      <c r="I615" s="8"/>
      <c r="J615" s="429"/>
      <c r="K615" s="429"/>
      <c r="L615" s="8"/>
      <c r="M615" s="15"/>
      <c r="N615" s="18"/>
      <c r="O615" s="18"/>
      <c r="P615" s="8"/>
      <c r="Q615" s="8"/>
      <c r="R615" s="8"/>
      <c r="S615" s="8"/>
      <c r="T615" s="8"/>
      <c r="U615" s="8"/>
      <c r="V615" s="8"/>
      <c r="W615" s="8"/>
      <c r="X615" s="8"/>
      <c r="Y615" s="8"/>
    </row>
    <row r="616" spans="1:25" ht="15.75" customHeight="1" x14ac:dyDescent="0.2">
      <c r="A616" s="15"/>
      <c r="B616" s="23"/>
      <c r="C616" s="15"/>
      <c r="D616" s="57"/>
      <c r="E616" s="57"/>
      <c r="F616" s="57"/>
      <c r="G616" s="85"/>
      <c r="H616" s="60"/>
      <c r="I616" s="8"/>
      <c r="J616" s="429"/>
      <c r="K616" s="429"/>
      <c r="L616" s="8"/>
      <c r="M616" s="15"/>
      <c r="N616" s="18"/>
      <c r="O616" s="18"/>
      <c r="P616" s="8"/>
      <c r="Q616" s="8"/>
      <c r="R616" s="8"/>
      <c r="S616" s="8"/>
      <c r="T616" s="8"/>
      <c r="U616" s="8"/>
      <c r="V616" s="8"/>
      <c r="W616" s="8"/>
      <c r="X616" s="8"/>
      <c r="Y616" s="8"/>
    </row>
    <row r="617" spans="1:25" ht="15.75" customHeight="1" x14ac:dyDescent="0.2">
      <c r="A617" s="15"/>
      <c r="B617" s="23"/>
      <c r="C617" s="15"/>
      <c r="D617" s="57"/>
      <c r="E617" s="57"/>
      <c r="F617" s="57"/>
      <c r="G617" s="85"/>
      <c r="H617" s="60"/>
      <c r="I617" s="8"/>
      <c r="J617" s="429"/>
      <c r="K617" s="429"/>
      <c r="L617" s="8"/>
      <c r="M617" s="15"/>
      <c r="N617" s="18"/>
      <c r="O617" s="18"/>
      <c r="P617" s="8"/>
      <c r="Q617" s="8"/>
      <c r="R617" s="8"/>
      <c r="S617" s="8"/>
      <c r="T617" s="8"/>
      <c r="U617" s="8"/>
      <c r="V617" s="8"/>
      <c r="W617" s="8"/>
      <c r="X617" s="8"/>
      <c r="Y617" s="8"/>
    </row>
    <row r="618" spans="1:25" ht="15.75" customHeight="1" x14ac:dyDescent="0.2">
      <c r="A618" s="15"/>
      <c r="B618" s="23"/>
      <c r="C618" s="15"/>
      <c r="D618" s="57"/>
      <c r="E618" s="57"/>
      <c r="F618" s="57"/>
      <c r="G618" s="85"/>
      <c r="H618" s="60"/>
      <c r="I618" s="8"/>
      <c r="J618" s="429"/>
      <c r="K618" s="429"/>
      <c r="L618" s="8"/>
      <c r="M618" s="15"/>
      <c r="N618" s="18"/>
      <c r="O618" s="18"/>
      <c r="P618" s="8"/>
      <c r="Q618" s="8"/>
      <c r="R618" s="8"/>
      <c r="S618" s="8"/>
      <c r="T618" s="8"/>
      <c r="U618" s="8"/>
      <c r="V618" s="8"/>
      <c r="W618" s="8"/>
      <c r="X618" s="8"/>
      <c r="Y618" s="8"/>
    </row>
    <row r="619" spans="1:25" ht="15.75" customHeight="1" x14ac:dyDescent="0.2">
      <c r="A619" s="15"/>
      <c r="B619" s="23"/>
      <c r="C619" s="15"/>
      <c r="D619" s="57"/>
      <c r="E619" s="57"/>
      <c r="F619" s="57"/>
      <c r="G619" s="85"/>
      <c r="H619" s="60"/>
      <c r="I619" s="8"/>
      <c r="J619" s="429"/>
      <c r="K619" s="429"/>
      <c r="L619" s="8"/>
      <c r="M619" s="15"/>
      <c r="N619" s="18"/>
      <c r="O619" s="18"/>
      <c r="P619" s="8"/>
      <c r="Q619" s="8"/>
      <c r="R619" s="8"/>
      <c r="S619" s="8"/>
      <c r="T619" s="8"/>
      <c r="U619" s="8"/>
      <c r="V619" s="8"/>
      <c r="W619" s="8"/>
      <c r="X619" s="8"/>
      <c r="Y619" s="8"/>
    </row>
    <row r="620" spans="1:25" ht="15.75" customHeight="1" x14ac:dyDescent="0.2">
      <c r="A620" s="15"/>
      <c r="B620" s="23"/>
      <c r="C620" s="15"/>
      <c r="D620" s="57"/>
      <c r="E620" s="57"/>
      <c r="F620" s="57"/>
      <c r="G620" s="85"/>
      <c r="H620" s="60"/>
      <c r="I620" s="8"/>
      <c r="J620" s="429"/>
      <c r="K620" s="429"/>
      <c r="L620" s="8"/>
      <c r="M620" s="15"/>
      <c r="N620" s="18"/>
      <c r="O620" s="18"/>
      <c r="P620" s="8"/>
      <c r="Q620" s="8"/>
      <c r="R620" s="8"/>
      <c r="S620" s="8"/>
      <c r="T620" s="8"/>
      <c r="U620" s="8"/>
      <c r="V620" s="8"/>
      <c r="W620" s="8"/>
      <c r="X620" s="8"/>
      <c r="Y620" s="8"/>
    </row>
    <row r="621" spans="1:25" ht="15.75" customHeight="1" x14ac:dyDescent="0.2">
      <c r="A621" s="15"/>
      <c r="B621" s="23"/>
      <c r="C621" s="15"/>
      <c r="D621" s="57"/>
      <c r="E621" s="57"/>
      <c r="F621" s="57"/>
      <c r="G621" s="85"/>
      <c r="H621" s="60"/>
      <c r="I621" s="8"/>
      <c r="J621" s="429"/>
      <c r="K621" s="429"/>
      <c r="L621" s="8"/>
      <c r="M621" s="15"/>
      <c r="N621" s="18"/>
      <c r="O621" s="18"/>
      <c r="P621" s="8"/>
      <c r="Q621" s="8"/>
      <c r="R621" s="8"/>
      <c r="S621" s="8"/>
      <c r="T621" s="8"/>
      <c r="U621" s="8"/>
      <c r="V621" s="8"/>
      <c r="W621" s="8"/>
      <c r="X621" s="8"/>
      <c r="Y621" s="8"/>
    </row>
    <row r="622" spans="1:25" ht="15.75" customHeight="1" x14ac:dyDescent="0.2">
      <c r="A622" s="15"/>
      <c r="B622" s="23"/>
      <c r="C622" s="15"/>
      <c r="D622" s="57"/>
      <c r="E622" s="57"/>
      <c r="F622" s="57"/>
      <c r="G622" s="85"/>
      <c r="H622" s="60"/>
      <c r="I622" s="8"/>
      <c r="J622" s="429"/>
      <c r="K622" s="429"/>
      <c r="L622" s="8"/>
      <c r="M622" s="15"/>
      <c r="N622" s="18"/>
      <c r="O622" s="18"/>
      <c r="P622" s="8"/>
      <c r="Q622" s="8"/>
      <c r="R622" s="8"/>
      <c r="S622" s="8"/>
      <c r="T622" s="8"/>
      <c r="U622" s="8"/>
      <c r="V622" s="8"/>
      <c r="W622" s="8"/>
      <c r="X622" s="8"/>
      <c r="Y622" s="8"/>
    </row>
    <row r="623" spans="1:25" ht="15.75" customHeight="1" x14ac:dyDescent="0.2">
      <c r="A623" s="15"/>
      <c r="B623" s="23"/>
      <c r="C623" s="15"/>
      <c r="D623" s="57"/>
      <c r="E623" s="57"/>
      <c r="F623" s="57"/>
      <c r="G623" s="85"/>
      <c r="H623" s="60"/>
      <c r="I623" s="8"/>
      <c r="J623" s="429"/>
      <c r="K623" s="429"/>
      <c r="L623" s="8"/>
      <c r="M623" s="15"/>
      <c r="N623" s="18"/>
      <c r="O623" s="18"/>
      <c r="P623" s="8"/>
      <c r="Q623" s="8"/>
      <c r="R623" s="8"/>
      <c r="S623" s="8"/>
      <c r="T623" s="8"/>
      <c r="U623" s="8"/>
      <c r="V623" s="8"/>
      <c r="W623" s="8"/>
      <c r="X623" s="8"/>
      <c r="Y623" s="8"/>
    </row>
    <row r="624" spans="1:25" ht="15.75" customHeight="1" x14ac:dyDescent="0.2">
      <c r="A624" s="15"/>
      <c r="B624" s="23"/>
      <c r="C624" s="15"/>
      <c r="D624" s="57"/>
      <c r="E624" s="57"/>
      <c r="F624" s="57"/>
      <c r="G624" s="85"/>
      <c r="H624" s="60"/>
      <c r="I624" s="8"/>
      <c r="J624" s="429"/>
      <c r="K624" s="429"/>
      <c r="L624" s="8"/>
      <c r="M624" s="15"/>
      <c r="N624" s="18"/>
      <c r="O624" s="18"/>
      <c r="P624" s="8"/>
      <c r="Q624" s="8"/>
      <c r="R624" s="8"/>
      <c r="S624" s="8"/>
      <c r="T624" s="8"/>
      <c r="U624" s="8"/>
      <c r="V624" s="8"/>
      <c r="W624" s="8"/>
      <c r="X624" s="8"/>
      <c r="Y624" s="8"/>
    </row>
    <row r="625" spans="1:25" ht="15.75" customHeight="1" x14ac:dyDescent="0.2">
      <c r="A625" s="15"/>
      <c r="B625" s="23"/>
      <c r="C625" s="15"/>
      <c r="D625" s="57"/>
      <c r="E625" s="57"/>
      <c r="F625" s="57"/>
      <c r="G625" s="85"/>
      <c r="H625" s="60"/>
      <c r="I625" s="8"/>
      <c r="J625" s="429"/>
      <c r="K625" s="429"/>
      <c r="L625" s="8"/>
      <c r="M625" s="15"/>
      <c r="N625" s="18"/>
      <c r="O625" s="18"/>
      <c r="P625" s="8"/>
      <c r="Q625" s="8"/>
      <c r="R625" s="8"/>
      <c r="S625" s="8"/>
      <c r="T625" s="8"/>
      <c r="U625" s="8"/>
      <c r="V625" s="8"/>
      <c r="W625" s="8"/>
      <c r="X625" s="8"/>
      <c r="Y625" s="8"/>
    </row>
    <row r="626" spans="1:25" ht="15.75" customHeight="1" x14ac:dyDescent="0.2">
      <c r="A626" s="15"/>
      <c r="B626" s="23"/>
      <c r="C626" s="15"/>
      <c r="D626" s="57"/>
      <c r="E626" s="57"/>
      <c r="F626" s="57"/>
      <c r="G626" s="85"/>
      <c r="H626" s="60"/>
      <c r="I626" s="8"/>
      <c r="J626" s="429"/>
      <c r="K626" s="429"/>
      <c r="L626" s="8"/>
      <c r="M626" s="15"/>
      <c r="N626" s="18"/>
      <c r="O626" s="18"/>
      <c r="P626" s="8"/>
      <c r="Q626" s="8"/>
      <c r="R626" s="8"/>
      <c r="S626" s="8"/>
      <c r="T626" s="8"/>
      <c r="U626" s="8"/>
      <c r="V626" s="8"/>
      <c r="W626" s="8"/>
      <c r="X626" s="8"/>
      <c r="Y626" s="8"/>
    </row>
    <row r="627" spans="1:25" ht="15.75" customHeight="1" x14ac:dyDescent="0.2">
      <c r="A627" s="15"/>
      <c r="B627" s="23"/>
      <c r="C627" s="15"/>
      <c r="D627" s="57"/>
      <c r="E627" s="57"/>
      <c r="F627" s="57"/>
      <c r="G627" s="85"/>
      <c r="H627" s="60"/>
      <c r="I627" s="8"/>
      <c r="J627" s="429"/>
      <c r="K627" s="429"/>
      <c r="L627" s="8"/>
      <c r="M627" s="15"/>
      <c r="N627" s="18"/>
      <c r="O627" s="18"/>
      <c r="P627" s="8"/>
      <c r="Q627" s="8"/>
      <c r="R627" s="8"/>
      <c r="S627" s="8"/>
      <c r="T627" s="8"/>
      <c r="U627" s="8"/>
      <c r="V627" s="8"/>
      <c r="W627" s="8"/>
      <c r="X627" s="8"/>
      <c r="Y627" s="8"/>
    </row>
    <row r="628" spans="1:25" ht="15.75" customHeight="1" x14ac:dyDescent="0.2">
      <c r="A628" s="15"/>
      <c r="B628" s="23"/>
      <c r="C628" s="15"/>
      <c r="D628" s="57"/>
      <c r="E628" s="57"/>
      <c r="F628" s="57"/>
      <c r="G628" s="85"/>
      <c r="H628" s="60"/>
      <c r="I628" s="8"/>
      <c r="J628" s="429"/>
      <c r="K628" s="429"/>
      <c r="L628" s="8"/>
      <c r="M628" s="15"/>
      <c r="N628" s="18"/>
      <c r="O628" s="18"/>
      <c r="P628" s="8"/>
      <c r="Q628" s="8"/>
      <c r="R628" s="8"/>
      <c r="S628" s="8"/>
      <c r="T628" s="8"/>
      <c r="U628" s="8"/>
      <c r="V628" s="8"/>
      <c r="W628" s="8"/>
      <c r="X628" s="8"/>
      <c r="Y628" s="8"/>
    </row>
    <row r="629" spans="1:25" ht="15.75" customHeight="1" x14ac:dyDescent="0.2">
      <c r="A629" s="15"/>
      <c r="B629" s="23"/>
      <c r="C629" s="15"/>
      <c r="D629" s="57"/>
      <c r="E629" s="57"/>
      <c r="F629" s="57"/>
      <c r="G629" s="85"/>
      <c r="H629" s="60"/>
      <c r="I629" s="8"/>
      <c r="J629" s="429"/>
      <c r="K629" s="429"/>
      <c r="L629" s="8"/>
      <c r="M629" s="15"/>
      <c r="N629" s="18"/>
      <c r="O629" s="18"/>
      <c r="P629" s="8"/>
      <c r="Q629" s="8"/>
      <c r="R629" s="8"/>
      <c r="S629" s="8"/>
      <c r="T629" s="8"/>
      <c r="U629" s="8"/>
      <c r="V629" s="8"/>
      <c r="W629" s="8"/>
      <c r="X629" s="8"/>
      <c r="Y629" s="8"/>
    </row>
    <row r="630" spans="1:25" ht="15.75" customHeight="1" x14ac:dyDescent="0.2">
      <c r="A630" s="15"/>
      <c r="B630" s="23"/>
      <c r="C630" s="15"/>
      <c r="D630" s="57"/>
      <c r="E630" s="57"/>
      <c r="F630" s="57"/>
      <c r="G630" s="85"/>
      <c r="H630" s="60"/>
      <c r="I630" s="8"/>
      <c r="J630" s="429"/>
      <c r="K630" s="429"/>
      <c r="L630" s="8"/>
      <c r="M630" s="15"/>
      <c r="N630" s="18"/>
      <c r="O630" s="18"/>
      <c r="P630" s="8"/>
      <c r="Q630" s="8"/>
      <c r="R630" s="8"/>
      <c r="S630" s="8"/>
      <c r="T630" s="8"/>
      <c r="U630" s="8"/>
      <c r="V630" s="8"/>
      <c r="W630" s="8"/>
      <c r="X630" s="8"/>
      <c r="Y630" s="8"/>
    </row>
    <row r="631" spans="1:25" ht="15.75" customHeight="1" x14ac:dyDescent="0.2">
      <c r="A631" s="15"/>
      <c r="B631" s="23"/>
      <c r="C631" s="15"/>
      <c r="D631" s="57"/>
      <c r="E631" s="57"/>
      <c r="F631" s="57"/>
      <c r="G631" s="85"/>
      <c r="H631" s="60"/>
      <c r="I631" s="8"/>
      <c r="J631" s="429"/>
      <c r="K631" s="429"/>
      <c r="L631" s="8"/>
      <c r="M631" s="15"/>
      <c r="N631" s="18"/>
      <c r="O631" s="18"/>
      <c r="P631" s="8"/>
      <c r="Q631" s="8"/>
      <c r="R631" s="8"/>
      <c r="S631" s="8"/>
      <c r="T631" s="8"/>
      <c r="U631" s="8"/>
      <c r="V631" s="8"/>
      <c r="W631" s="8"/>
      <c r="X631" s="8"/>
      <c r="Y631" s="8"/>
    </row>
    <row r="632" spans="1:25" ht="15.75" customHeight="1" x14ac:dyDescent="0.2">
      <c r="A632" s="15"/>
      <c r="B632" s="23"/>
      <c r="C632" s="15"/>
      <c r="D632" s="57"/>
      <c r="E632" s="57"/>
      <c r="F632" s="57"/>
      <c r="G632" s="85"/>
      <c r="H632" s="60"/>
      <c r="I632" s="8"/>
      <c r="J632" s="429"/>
      <c r="K632" s="429"/>
      <c r="L632" s="8"/>
      <c r="M632" s="15"/>
      <c r="N632" s="18"/>
      <c r="O632" s="18"/>
      <c r="P632" s="8"/>
      <c r="Q632" s="8"/>
      <c r="R632" s="8"/>
      <c r="S632" s="8"/>
      <c r="T632" s="8"/>
      <c r="U632" s="8"/>
      <c r="V632" s="8"/>
      <c r="W632" s="8"/>
      <c r="X632" s="8"/>
      <c r="Y632" s="8"/>
    </row>
    <row r="633" spans="1:25" ht="15.75" customHeight="1" x14ac:dyDescent="0.2">
      <c r="A633" s="15"/>
      <c r="B633" s="23"/>
      <c r="C633" s="15"/>
      <c r="D633" s="57"/>
      <c r="E633" s="57"/>
      <c r="F633" s="57"/>
      <c r="G633" s="85"/>
      <c r="H633" s="60"/>
      <c r="I633" s="8"/>
      <c r="J633" s="429"/>
      <c r="K633" s="429"/>
      <c r="L633" s="8"/>
      <c r="M633" s="15"/>
      <c r="N633" s="18"/>
      <c r="O633" s="18"/>
      <c r="P633" s="8"/>
      <c r="Q633" s="8"/>
      <c r="R633" s="8"/>
      <c r="S633" s="8"/>
      <c r="T633" s="8"/>
      <c r="U633" s="8"/>
      <c r="V633" s="8"/>
      <c r="W633" s="8"/>
      <c r="X633" s="8"/>
      <c r="Y633" s="8"/>
    </row>
    <row r="634" spans="1:25" ht="15.75" customHeight="1" x14ac:dyDescent="0.2">
      <c r="A634" s="15"/>
      <c r="B634" s="23"/>
      <c r="C634" s="15"/>
      <c r="D634" s="57"/>
      <c r="E634" s="57"/>
      <c r="F634" s="57"/>
      <c r="G634" s="85"/>
      <c r="H634" s="60"/>
      <c r="I634" s="8"/>
      <c r="J634" s="429"/>
      <c r="K634" s="429"/>
      <c r="L634" s="8"/>
      <c r="M634" s="15"/>
      <c r="N634" s="18"/>
      <c r="O634" s="18"/>
      <c r="P634" s="8"/>
      <c r="Q634" s="8"/>
      <c r="R634" s="8"/>
      <c r="S634" s="8"/>
      <c r="T634" s="8"/>
      <c r="U634" s="8"/>
      <c r="V634" s="8"/>
      <c r="W634" s="8"/>
      <c r="X634" s="8"/>
      <c r="Y634" s="8"/>
    </row>
    <row r="635" spans="1:25" ht="15.75" customHeight="1" x14ac:dyDescent="0.2">
      <c r="A635" s="15"/>
      <c r="B635" s="23"/>
      <c r="C635" s="15"/>
      <c r="D635" s="57"/>
      <c r="E635" s="57"/>
      <c r="F635" s="57"/>
      <c r="G635" s="85"/>
      <c r="H635" s="60"/>
      <c r="I635" s="8"/>
      <c r="J635" s="429"/>
      <c r="K635" s="429"/>
      <c r="L635" s="8"/>
      <c r="M635" s="15"/>
      <c r="N635" s="18"/>
      <c r="O635" s="18"/>
      <c r="P635" s="8"/>
      <c r="Q635" s="8"/>
      <c r="R635" s="8"/>
      <c r="S635" s="8"/>
      <c r="T635" s="8"/>
      <c r="U635" s="8"/>
      <c r="V635" s="8"/>
      <c r="W635" s="8"/>
      <c r="X635" s="8"/>
      <c r="Y635" s="8"/>
    </row>
    <row r="636" spans="1:25" ht="15.75" customHeight="1" x14ac:dyDescent="0.2">
      <c r="A636" s="15"/>
      <c r="B636" s="23"/>
      <c r="C636" s="15"/>
      <c r="D636" s="57"/>
      <c r="E636" s="57"/>
      <c r="F636" s="57"/>
      <c r="G636" s="85"/>
      <c r="H636" s="60"/>
      <c r="I636" s="8"/>
      <c r="J636" s="429"/>
      <c r="K636" s="429"/>
      <c r="L636" s="8"/>
      <c r="M636" s="15"/>
      <c r="N636" s="18"/>
      <c r="O636" s="18"/>
      <c r="P636" s="8"/>
      <c r="Q636" s="8"/>
      <c r="R636" s="8"/>
      <c r="S636" s="8"/>
      <c r="T636" s="8"/>
      <c r="U636" s="8"/>
      <c r="V636" s="8"/>
      <c r="W636" s="8"/>
      <c r="X636" s="8"/>
      <c r="Y636" s="8"/>
    </row>
    <row r="637" spans="1:25" ht="15.75" customHeight="1" x14ac:dyDescent="0.2">
      <c r="A637" s="15"/>
      <c r="B637" s="23"/>
      <c r="C637" s="15"/>
      <c r="D637" s="57"/>
      <c r="E637" s="57"/>
      <c r="F637" s="57"/>
      <c r="G637" s="85"/>
      <c r="H637" s="60"/>
      <c r="I637" s="8"/>
      <c r="J637" s="429"/>
      <c r="K637" s="429"/>
      <c r="L637" s="8"/>
      <c r="M637" s="15"/>
      <c r="N637" s="18"/>
      <c r="O637" s="18"/>
      <c r="P637" s="8"/>
      <c r="Q637" s="8"/>
      <c r="R637" s="8"/>
      <c r="S637" s="8"/>
      <c r="T637" s="8"/>
      <c r="U637" s="8"/>
      <c r="V637" s="8"/>
      <c r="W637" s="8"/>
      <c r="X637" s="8"/>
      <c r="Y637" s="8"/>
    </row>
    <row r="638" spans="1:25" ht="15.75" customHeight="1" x14ac:dyDescent="0.2">
      <c r="A638" s="15"/>
      <c r="B638" s="23"/>
      <c r="C638" s="15"/>
      <c r="D638" s="57"/>
      <c r="E638" s="57"/>
      <c r="F638" s="57"/>
      <c r="G638" s="85"/>
      <c r="H638" s="60"/>
      <c r="I638" s="8"/>
      <c r="J638" s="429"/>
      <c r="K638" s="429"/>
      <c r="L638" s="8"/>
      <c r="M638" s="15"/>
      <c r="N638" s="18"/>
      <c r="O638" s="18"/>
      <c r="P638" s="8"/>
      <c r="Q638" s="8"/>
      <c r="R638" s="8"/>
      <c r="S638" s="8"/>
      <c r="T638" s="8"/>
      <c r="U638" s="8"/>
      <c r="V638" s="8"/>
      <c r="W638" s="8"/>
      <c r="X638" s="8"/>
      <c r="Y638" s="8"/>
    </row>
    <row r="639" spans="1:25" ht="15.75" customHeight="1" x14ac:dyDescent="0.2">
      <c r="A639" s="15"/>
      <c r="B639" s="23"/>
      <c r="C639" s="15"/>
      <c r="D639" s="57"/>
      <c r="E639" s="57"/>
      <c r="F639" s="57"/>
      <c r="G639" s="85"/>
      <c r="H639" s="60"/>
      <c r="I639" s="8"/>
      <c r="J639" s="429"/>
      <c r="K639" s="429"/>
      <c r="L639" s="8"/>
      <c r="M639" s="15"/>
      <c r="N639" s="18"/>
      <c r="O639" s="18"/>
      <c r="P639" s="8"/>
      <c r="Q639" s="8"/>
      <c r="R639" s="8"/>
      <c r="S639" s="8"/>
      <c r="T639" s="8"/>
      <c r="U639" s="8"/>
      <c r="V639" s="8"/>
      <c r="W639" s="8"/>
      <c r="X639" s="8"/>
      <c r="Y639" s="8"/>
    </row>
    <row r="640" spans="1:25" ht="15.75" customHeight="1" x14ac:dyDescent="0.2">
      <c r="A640" s="15"/>
      <c r="B640" s="23"/>
      <c r="C640" s="15"/>
      <c r="D640" s="57"/>
      <c r="E640" s="57"/>
      <c r="F640" s="57"/>
      <c r="G640" s="85"/>
      <c r="H640" s="60"/>
      <c r="I640" s="8"/>
      <c r="J640" s="429"/>
      <c r="K640" s="429"/>
      <c r="L640" s="8"/>
      <c r="M640" s="15"/>
      <c r="N640" s="18"/>
      <c r="O640" s="18"/>
      <c r="P640" s="8"/>
      <c r="Q640" s="8"/>
      <c r="R640" s="8"/>
      <c r="S640" s="8"/>
      <c r="T640" s="8"/>
      <c r="U640" s="8"/>
      <c r="V640" s="8"/>
      <c r="W640" s="8"/>
      <c r="X640" s="8"/>
      <c r="Y640" s="8"/>
    </row>
    <row r="641" spans="1:25" ht="15.75" customHeight="1" x14ac:dyDescent="0.2">
      <c r="A641" s="15"/>
      <c r="B641" s="23"/>
      <c r="C641" s="15"/>
      <c r="D641" s="57"/>
      <c r="E641" s="57"/>
      <c r="F641" s="57"/>
      <c r="G641" s="85"/>
      <c r="H641" s="60"/>
      <c r="I641" s="8"/>
      <c r="J641" s="429"/>
      <c r="K641" s="429"/>
      <c r="L641" s="8"/>
      <c r="M641" s="15"/>
      <c r="N641" s="18"/>
      <c r="O641" s="18"/>
      <c r="P641" s="8"/>
      <c r="Q641" s="8"/>
      <c r="R641" s="8"/>
      <c r="S641" s="8"/>
      <c r="T641" s="8"/>
      <c r="U641" s="8"/>
      <c r="V641" s="8"/>
      <c r="W641" s="8"/>
      <c r="X641" s="8"/>
      <c r="Y641" s="8"/>
    </row>
    <row r="642" spans="1:25" ht="15.75" customHeight="1" x14ac:dyDescent="0.2">
      <c r="A642" s="15"/>
      <c r="B642" s="23"/>
      <c r="C642" s="15"/>
      <c r="D642" s="57"/>
      <c r="E642" s="57"/>
      <c r="F642" s="57"/>
      <c r="G642" s="85"/>
      <c r="H642" s="60"/>
      <c r="I642" s="8"/>
      <c r="J642" s="429"/>
      <c r="K642" s="429"/>
      <c r="L642" s="8"/>
      <c r="M642" s="15"/>
      <c r="N642" s="18"/>
      <c r="O642" s="18"/>
      <c r="P642" s="8"/>
      <c r="Q642" s="8"/>
      <c r="R642" s="8"/>
      <c r="S642" s="8"/>
      <c r="T642" s="8"/>
      <c r="U642" s="8"/>
      <c r="V642" s="8"/>
      <c r="W642" s="8"/>
      <c r="X642" s="8"/>
      <c r="Y642" s="8"/>
    </row>
    <row r="643" spans="1:25" ht="15.75" customHeight="1" x14ac:dyDescent="0.2">
      <c r="A643" s="15"/>
      <c r="B643" s="23"/>
      <c r="C643" s="15"/>
      <c r="D643" s="57"/>
      <c r="E643" s="57"/>
      <c r="F643" s="57"/>
      <c r="G643" s="85"/>
      <c r="H643" s="60"/>
      <c r="I643" s="8"/>
      <c r="J643" s="429"/>
      <c r="K643" s="429"/>
      <c r="L643" s="8"/>
      <c r="M643" s="15"/>
      <c r="N643" s="18"/>
      <c r="O643" s="18"/>
      <c r="P643" s="8"/>
      <c r="Q643" s="8"/>
      <c r="R643" s="8"/>
      <c r="S643" s="8"/>
      <c r="T643" s="8"/>
      <c r="U643" s="8"/>
      <c r="V643" s="8"/>
      <c r="W643" s="8"/>
      <c r="X643" s="8"/>
      <c r="Y643" s="8"/>
    </row>
    <row r="644" spans="1:25" ht="15.75" customHeight="1" x14ac:dyDescent="0.2">
      <c r="A644" s="15"/>
      <c r="B644" s="23"/>
      <c r="C644" s="15"/>
      <c r="D644" s="57"/>
      <c r="E644" s="57"/>
      <c r="F644" s="57"/>
      <c r="G644" s="85"/>
      <c r="H644" s="60"/>
      <c r="I644" s="8"/>
      <c r="J644" s="429"/>
      <c r="K644" s="429"/>
      <c r="L644" s="8"/>
      <c r="M644" s="15"/>
      <c r="N644" s="18"/>
      <c r="O644" s="18"/>
      <c r="P644" s="8"/>
      <c r="Q644" s="8"/>
      <c r="R644" s="8"/>
      <c r="S644" s="8"/>
      <c r="T644" s="8"/>
      <c r="U644" s="8"/>
      <c r="V644" s="8"/>
      <c r="W644" s="8"/>
      <c r="X644" s="8"/>
      <c r="Y644" s="8"/>
    </row>
    <row r="645" spans="1:25" ht="15.75" customHeight="1" x14ac:dyDescent="0.2">
      <c r="A645" s="15"/>
      <c r="B645" s="23"/>
      <c r="C645" s="15"/>
      <c r="D645" s="57"/>
      <c r="E645" s="57"/>
      <c r="F645" s="57"/>
      <c r="G645" s="85"/>
      <c r="H645" s="60"/>
      <c r="I645" s="8"/>
      <c r="J645" s="429"/>
      <c r="K645" s="429"/>
      <c r="L645" s="8"/>
      <c r="M645" s="15"/>
      <c r="N645" s="18"/>
      <c r="O645" s="18"/>
      <c r="P645" s="8"/>
      <c r="Q645" s="8"/>
      <c r="R645" s="8"/>
      <c r="S645" s="8"/>
      <c r="T645" s="8"/>
      <c r="U645" s="8"/>
      <c r="V645" s="8"/>
      <c r="W645" s="8"/>
      <c r="X645" s="8"/>
      <c r="Y645" s="8"/>
    </row>
    <row r="646" spans="1:25" ht="15.75" customHeight="1" x14ac:dyDescent="0.2">
      <c r="A646" s="15"/>
      <c r="B646" s="23"/>
      <c r="C646" s="15"/>
      <c r="D646" s="57"/>
      <c r="E646" s="57"/>
      <c r="F646" s="57"/>
      <c r="G646" s="85"/>
      <c r="H646" s="60"/>
      <c r="I646" s="8"/>
      <c r="J646" s="429"/>
      <c r="K646" s="429"/>
      <c r="L646" s="8"/>
      <c r="M646" s="15"/>
      <c r="N646" s="18"/>
      <c r="O646" s="18"/>
      <c r="P646" s="8"/>
      <c r="Q646" s="8"/>
      <c r="R646" s="8"/>
      <c r="S646" s="8"/>
      <c r="T646" s="8"/>
      <c r="U646" s="8"/>
      <c r="V646" s="8"/>
      <c r="W646" s="8"/>
      <c r="X646" s="8"/>
      <c r="Y646" s="8"/>
    </row>
    <row r="647" spans="1:25" ht="15.75" customHeight="1" x14ac:dyDescent="0.2">
      <c r="A647" s="15"/>
      <c r="B647" s="23"/>
      <c r="C647" s="15"/>
      <c r="D647" s="57"/>
      <c r="E647" s="57"/>
      <c r="F647" s="57"/>
      <c r="G647" s="85"/>
      <c r="H647" s="60"/>
      <c r="I647" s="8"/>
      <c r="J647" s="429"/>
      <c r="K647" s="429"/>
      <c r="L647" s="8"/>
      <c r="M647" s="15"/>
      <c r="N647" s="18"/>
      <c r="O647" s="18"/>
      <c r="P647" s="8"/>
      <c r="Q647" s="8"/>
      <c r="R647" s="8"/>
      <c r="S647" s="8"/>
      <c r="T647" s="8"/>
      <c r="U647" s="8"/>
      <c r="V647" s="8"/>
      <c r="W647" s="8"/>
      <c r="X647" s="8"/>
      <c r="Y647" s="8"/>
    </row>
    <row r="648" spans="1:25" ht="15.75" customHeight="1" x14ac:dyDescent="0.2">
      <c r="A648" s="15"/>
      <c r="B648" s="23"/>
      <c r="C648" s="15"/>
      <c r="D648" s="57"/>
      <c r="E648" s="57"/>
      <c r="F648" s="57"/>
      <c r="G648" s="85"/>
      <c r="H648" s="60"/>
      <c r="I648" s="8"/>
      <c r="J648" s="429"/>
      <c r="K648" s="429"/>
      <c r="L648" s="8"/>
      <c r="M648" s="15"/>
      <c r="N648" s="18"/>
      <c r="O648" s="18"/>
      <c r="P648" s="8"/>
      <c r="Q648" s="8"/>
      <c r="R648" s="8"/>
      <c r="S648" s="8"/>
      <c r="T648" s="8"/>
      <c r="U648" s="8"/>
      <c r="V648" s="8"/>
      <c r="W648" s="8"/>
      <c r="X648" s="8"/>
      <c r="Y648" s="8"/>
    </row>
    <row r="649" spans="1:25" ht="15.75" customHeight="1" x14ac:dyDescent="0.2">
      <c r="A649" s="15"/>
      <c r="B649" s="23"/>
      <c r="C649" s="15"/>
      <c r="D649" s="57"/>
      <c r="E649" s="57"/>
      <c r="F649" s="57"/>
      <c r="G649" s="85"/>
      <c r="H649" s="60"/>
      <c r="I649" s="8"/>
      <c r="J649" s="429"/>
      <c r="K649" s="429"/>
      <c r="L649" s="8"/>
      <c r="M649" s="15"/>
      <c r="N649" s="18"/>
      <c r="O649" s="18"/>
      <c r="P649" s="8"/>
      <c r="Q649" s="8"/>
      <c r="R649" s="8"/>
      <c r="S649" s="8"/>
      <c r="T649" s="8"/>
      <c r="U649" s="8"/>
      <c r="V649" s="8"/>
      <c r="W649" s="8"/>
      <c r="X649" s="8"/>
      <c r="Y649" s="8"/>
    </row>
    <row r="650" spans="1:25" ht="15.75" customHeight="1" x14ac:dyDescent="0.2">
      <c r="A650" s="15"/>
      <c r="B650" s="23"/>
      <c r="C650" s="15"/>
      <c r="D650" s="57"/>
      <c r="E650" s="57"/>
      <c r="F650" s="57"/>
      <c r="G650" s="85"/>
      <c r="H650" s="60"/>
      <c r="I650" s="8"/>
      <c r="J650" s="429"/>
      <c r="K650" s="429"/>
      <c r="L650" s="8"/>
      <c r="M650" s="15"/>
      <c r="N650" s="18"/>
      <c r="O650" s="18"/>
      <c r="P650" s="8"/>
      <c r="Q650" s="8"/>
      <c r="R650" s="8"/>
      <c r="S650" s="8"/>
      <c r="T650" s="8"/>
      <c r="U650" s="8"/>
      <c r="V650" s="8"/>
      <c r="W650" s="8"/>
      <c r="X650" s="8"/>
      <c r="Y650" s="8"/>
    </row>
    <row r="651" spans="1:25" ht="15.75" customHeight="1" x14ac:dyDescent="0.2">
      <c r="A651" s="15"/>
      <c r="B651" s="23"/>
      <c r="C651" s="15"/>
      <c r="D651" s="57"/>
      <c r="E651" s="57"/>
      <c r="F651" s="57"/>
      <c r="G651" s="85"/>
      <c r="H651" s="60"/>
      <c r="I651" s="8"/>
      <c r="J651" s="429"/>
      <c r="K651" s="429"/>
      <c r="L651" s="8"/>
      <c r="M651" s="15"/>
      <c r="N651" s="18"/>
      <c r="O651" s="18"/>
      <c r="P651" s="8"/>
      <c r="Q651" s="8"/>
      <c r="R651" s="8"/>
      <c r="S651" s="8"/>
      <c r="T651" s="8"/>
      <c r="U651" s="8"/>
      <c r="V651" s="8"/>
      <c r="W651" s="8"/>
      <c r="X651" s="8"/>
      <c r="Y651" s="8"/>
    </row>
    <row r="652" spans="1:25" ht="15.75" customHeight="1" x14ac:dyDescent="0.2">
      <c r="A652" s="15"/>
      <c r="B652" s="23"/>
      <c r="C652" s="15"/>
      <c r="D652" s="57"/>
      <c r="E652" s="57"/>
      <c r="F652" s="57"/>
      <c r="G652" s="85"/>
      <c r="H652" s="60"/>
      <c r="I652" s="8"/>
      <c r="J652" s="429"/>
      <c r="K652" s="429"/>
      <c r="L652" s="8"/>
      <c r="M652" s="15"/>
      <c r="N652" s="18"/>
      <c r="O652" s="18"/>
      <c r="P652" s="8"/>
      <c r="Q652" s="8"/>
      <c r="R652" s="8"/>
      <c r="S652" s="8"/>
      <c r="T652" s="8"/>
      <c r="U652" s="8"/>
      <c r="V652" s="8"/>
      <c r="W652" s="8"/>
      <c r="X652" s="8"/>
      <c r="Y652" s="8"/>
    </row>
    <row r="653" spans="1:25" ht="15.75" customHeight="1" x14ac:dyDescent="0.2">
      <c r="A653" s="15"/>
      <c r="B653" s="23"/>
      <c r="C653" s="15"/>
      <c r="D653" s="57"/>
      <c r="E653" s="57"/>
      <c r="F653" s="57"/>
      <c r="G653" s="85"/>
      <c r="H653" s="60"/>
      <c r="I653" s="8"/>
      <c r="J653" s="429"/>
      <c r="K653" s="429"/>
      <c r="L653" s="8"/>
      <c r="M653" s="15"/>
      <c r="N653" s="18"/>
      <c r="O653" s="18"/>
      <c r="P653" s="8"/>
      <c r="Q653" s="8"/>
      <c r="R653" s="8"/>
      <c r="S653" s="8"/>
      <c r="T653" s="8"/>
      <c r="U653" s="8"/>
      <c r="V653" s="8"/>
      <c r="W653" s="8"/>
      <c r="X653" s="8"/>
      <c r="Y653" s="8"/>
    </row>
    <row r="654" spans="1:25" ht="15.75" customHeight="1" x14ac:dyDescent="0.2">
      <c r="A654" s="15"/>
      <c r="B654" s="23"/>
      <c r="C654" s="15"/>
      <c r="D654" s="57"/>
      <c r="E654" s="57"/>
      <c r="F654" s="57"/>
      <c r="G654" s="85"/>
      <c r="H654" s="60"/>
      <c r="I654" s="8"/>
      <c r="J654" s="429"/>
      <c r="K654" s="429"/>
      <c r="L654" s="8"/>
      <c r="M654" s="15"/>
      <c r="N654" s="18"/>
      <c r="O654" s="18"/>
      <c r="P654" s="8"/>
      <c r="Q654" s="8"/>
      <c r="R654" s="8"/>
      <c r="S654" s="8"/>
      <c r="T654" s="8"/>
      <c r="U654" s="8"/>
      <c r="V654" s="8"/>
      <c r="W654" s="8"/>
      <c r="X654" s="8"/>
      <c r="Y654" s="8"/>
    </row>
    <row r="655" spans="1:25" ht="15.75" customHeight="1" x14ac:dyDescent="0.2">
      <c r="A655" s="15"/>
      <c r="B655" s="23"/>
      <c r="C655" s="15"/>
      <c r="D655" s="57"/>
      <c r="E655" s="57"/>
      <c r="F655" s="57"/>
      <c r="G655" s="85"/>
      <c r="H655" s="60"/>
      <c r="I655" s="8"/>
      <c r="J655" s="429"/>
      <c r="K655" s="429"/>
      <c r="L655" s="8"/>
      <c r="M655" s="15"/>
      <c r="N655" s="18"/>
      <c r="O655" s="18"/>
      <c r="P655" s="8"/>
      <c r="Q655" s="8"/>
      <c r="R655" s="8"/>
      <c r="S655" s="8"/>
      <c r="T655" s="8"/>
      <c r="U655" s="8"/>
      <c r="V655" s="8"/>
      <c r="W655" s="8"/>
      <c r="X655" s="8"/>
      <c r="Y655" s="8"/>
    </row>
    <row r="656" spans="1:25" ht="15.75" customHeight="1" x14ac:dyDescent="0.2">
      <c r="A656" s="15"/>
      <c r="B656" s="23"/>
      <c r="C656" s="15"/>
      <c r="D656" s="57"/>
      <c r="E656" s="57"/>
      <c r="F656" s="57"/>
      <c r="G656" s="85"/>
      <c r="H656" s="60"/>
      <c r="I656" s="8"/>
      <c r="J656" s="429"/>
      <c r="K656" s="429"/>
      <c r="L656" s="8"/>
      <c r="M656" s="15"/>
      <c r="N656" s="18"/>
      <c r="O656" s="18"/>
      <c r="P656" s="8"/>
      <c r="Q656" s="8"/>
      <c r="R656" s="8"/>
      <c r="S656" s="8"/>
      <c r="T656" s="8"/>
      <c r="U656" s="8"/>
      <c r="V656" s="8"/>
      <c r="W656" s="8"/>
      <c r="X656" s="8"/>
      <c r="Y656" s="8"/>
    </row>
    <row r="657" spans="1:25" ht="15.75" customHeight="1" x14ac:dyDescent="0.2">
      <c r="A657" s="15"/>
      <c r="B657" s="23"/>
      <c r="C657" s="15"/>
      <c r="D657" s="57"/>
      <c r="E657" s="57"/>
      <c r="F657" s="57"/>
      <c r="G657" s="85"/>
      <c r="H657" s="60"/>
      <c r="I657" s="8"/>
      <c r="J657" s="429"/>
      <c r="K657" s="429"/>
      <c r="L657" s="8"/>
      <c r="M657" s="15"/>
      <c r="N657" s="18"/>
      <c r="O657" s="18"/>
      <c r="P657" s="8"/>
      <c r="Q657" s="8"/>
      <c r="R657" s="8"/>
      <c r="S657" s="8"/>
      <c r="T657" s="8"/>
      <c r="U657" s="8"/>
      <c r="V657" s="8"/>
      <c r="W657" s="8"/>
      <c r="X657" s="8"/>
      <c r="Y657" s="8"/>
    </row>
    <row r="658" spans="1:25" ht="15.75" customHeight="1" x14ac:dyDescent="0.2">
      <c r="A658" s="15"/>
      <c r="B658" s="23"/>
      <c r="C658" s="15"/>
      <c r="D658" s="57"/>
      <c r="E658" s="57"/>
      <c r="F658" s="57"/>
      <c r="G658" s="85"/>
      <c r="H658" s="60"/>
      <c r="I658" s="8"/>
      <c r="J658" s="429"/>
      <c r="K658" s="429"/>
      <c r="L658" s="8"/>
      <c r="M658" s="15"/>
      <c r="N658" s="18"/>
      <c r="O658" s="18"/>
      <c r="P658" s="8"/>
      <c r="Q658" s="8"/>
      <c r="R658" s="8"/>
      <c r="S658" s="8"/>
      <c r="T658" s="8"/>
      <c r="U658" s="8"/>
      <c r="V658" s="8"/>
      <c r="W658" s="8"/>
      <c r="X658" s="8"/>
      <c r="Y658" s="8"/>
    </row>
    <row r="659" spans="1:25" ht="15.75" customHeight="1" x14ac:dyDescent="0.2">
      <c r="A659" s="15"/>
      <c r="B659" s="23"/>
      <c r="C659" s="15"/>
      <c r="D659" s="57"/>
      <c r="E659" s="57"/>
      <c r="F659" s="57"/>
      <c r="G659" s="85"/>
      <c r="H659" s="60"/>
      <c r="I659" s="8"/>
      <c r="J659" s="429"/>
      <c r="K659" s="429"/>
      <c r="L659" s="8"/>
      <c r="M659" s="15"/>
      <c r="N659" s="18"/>
      <c r="O659" s="18"/>
      <c r="P659" s="8"/>
      <c r="Q659" s="8"/>
      <c r="R659" s="8"/>
      <c r="S659" s="8"/>
      <c r="T659" s="8"/>
      <c r="U659" s="8"/>
      <c r="V659" s="8"/>
      <c r="W659" s="8"/>
      <c r="X659" s="8"/>
      <c r="Y659" s="8"/>
    </row>
    <row r="660" spans="1:25" ht="15.75" customHeight="1" x14ac:dyDescent="0.2">
      <c r="A660" s="15"/>
      <c r="B660" s="23"/>
      <c r="C660" s="15"/>
      <c r="D660" s="57"/>
      <c r="E660" s="57"/>
      <c r="F660" s="57"/>
      <c r="G660" s="85"/>
      <c r="H660" s="60"/>
      <c r="I660" s="8"/>
      <c r="J660" s="429"/>
      <c r="K660" s="429"/>
      <c r="L660" s="8"/>
      <c r="M660" s="15"/>
      <c r="N660" s="18"/>
      <c r="O660" s="18"/>
      <c r="P660" s="8"/>
      <c r="Q660" s="8"/>
      <c r="R660" s="8"/>
      <c r="S660" s="8"/>
      <c r="T660" s="8"/>
      <c r="U660" s="8"/>
      <c r="V660" s="8"/>
      <c r="W660" s="8"/>
      <c r="X660" s="8"/>
      <c r="Y660" s="8"/>
    </row>
    <row r="661" spans="1:25" ht="15.75" customHeight="1" x14ac:dyDescent="0.2">
      <c r="A661" s="15"/>
      <c r="B661" s="23"/>
      <c r="C661" s="15"/>
      <c r="D661" s="57"/>
      <c r="E661" s="57"/>
      <c r="F661" s="57"/>
      <c r="G661" s="85"/>
      <c r="H661" s="60"/>
      <c r="I661" s="8"/>
      <c r="J661" s="429"/>
      <c r="K661" s="429"/>
      <c r="L661" s="8"/>
      <c r="M661" s="15"/>
      <c r="N661" s="18"/>
      <c r="O661" s="18"/>
      <c r="P661" s="8"/>
      <c r="Q661" s="8"/>
      <c r="R661" s="8"/>
      <c r="S661" s="8"/>
      <c r="T661" s="8"/>
      <c r="U661" s="8"/>
      <c r="V661" s="8"/>
      <c r="W661" s="8"/>
      <c r="X661" s="8"/>
      <c r="Y661" s="8"/>
    </row>
    <row r="662" spans="1:25" ht="15.75" customHeight="1" x14ac:dyDescent="0.2">
      <c r="A662" s="15"/>
      <c r="B662" s="23"/>
      <c r="C662" s="15"/>
      <c r="D662" s="57"/>
      <c r="E662" s="57"/>
      <c r="F662" s="57"/>
      <c r="G662" s="85"/>
      <c r="H662" s="60"/>
      <c r="I662" s="8"/>
      <c r="J662" s="429"/>
      <c r="K662" s="429"/>
      <c r="L662" s="8"/>
      <c r="M662" s="15"/>
      <c r="N662" s="18"/>
      <c r="O662" s="18"/>
      <c r="P662" s="8"/>
      <c r="Q662" s="8"/>
      <c r="R662" s="8"/>
      <c r="S662" s="8"/>
      <c r="T662" s="8"/>
      <c r="U662" s="8"/>
      <c r="V662" s="8"/>
      <c r="W662" s="8"/>
      <c r="X662" s="8"/>
      <c r="Y662" s="8"/>
    </row>
    <row r="663" spans="1:25" ht="15.75" customHeight="1" x14ac:dyDescent="0.2">
      <c r="A663" s="15"/>
      <c r="B663" s="23"/>
      <c r="C663" s="15"/>
      <c r="D663" s="57"/>
      <c r="E663" s="57"/>
      <c r="F663" s="57"/>
      <c r="G663" s="85"/>
      <c r="H663" s="60"/>
      <c r="I663" s="8"/>
      <c r="J663" s="429"/>
      <c r="K663" s="429"/>
      <c r="L663" s="8"/>
      <c r="M663" s="15"/>
      <c r="N663" s="18"/>
      <c r="O663" s="18"/>
      <c r="P663" s="8"/>
      <c r="Q663" s="8"/>
      <c r="R663" s="8"/>
      <c r="S663" s="8"/>
      <c r="T663" s="8"/>
      <c r="U663" s="8"/>
      <c r="V663" s="8"/>
      <c r="W663" s="8"/>
      <c r="X663" s="8"/>
      <c r="Y663" s="8"/>
    </row>
    <row r="664" spans="1:25" ht="15.75" customHeight="1" x14ac:dyDescent="0.2">
      <c r="A664" s="15"/>
      <c r="B664" s="23"/>
      <c r="C664" s="15"/>
      <c r="D664" s="57"/>
      <c r="E664" s="57"/>
      <c r="F664" s="57"/>
      <c r="G664" s="85"/>
      <c r="H664" s="60"/>
      <c r="I664" s="8"/>
      <c r="J664" s="429"/>
      <c r="K664" s="429"/>
      <c r="L664" s="8"/>
      <c r="M664" s="15"/>
      <c r="N664" s="18"/>
      <c r="O664" s="18"/>
      <c r="P664" s="8"/>
      <c r="Q664" s="8"/>
      <c r="R664" s="8"/>
      <c r="S664" s="8"/>
      <c r="T664" s="8"/>
      <c r="U664" s="8"/>
      <c r="V664" s="8"/>
      <c r="W664" s="8"/>
      <c r="X664" s="8"/>
      <c r="Y664" s="8"/>
    </row>
    <row r="665" spans="1:25" ht="15.75" customHeight="1" x14ac:dyDescent="0.2">
      <c r="A665" s="15"/>
      <c r="B665" s="23"/>
      <c r="C665" s="15"/>
      <c r="D665" s="57"/>
      <c r="E665" s="57"/>
      <c r="F665" s="57"/>
      <c r="G665" s="85"/>
      <c r="H665" s="60"/>
      <c r="I665" s="8"/>
      <c r="J665" s="429"/>
      <c r="K665" s="429"/>
      <c r="L665" s="8"/>
      <c r="M665" s="15"/>
      <c r="N665" s="18"/>
      <c r="O665" s="18"/>
      <c r="P665" s="8"/>
      <c r="Q665" s="8"/>
      <c r="R665" s="8"/>
      <c r="S665" s="8"/>
      <c r="T665" s="8"/>
      <c r="U665" s="8"/>
      <c r="V665" s="8"/>
      <c r="W665" s="8"/>
      <c r="X665" s="8"/>
      <c r="Y665" s="8"/>
    </row>
    <row r="666" spans="1:25" ht="15.75" customHeight="1" x14ac:dyDescent="0.2">
      <c r="A666" s="15"/>
      <c r="B666" s="23"/>
      <c r="C666" s="15"/>
      <c r="D666" s="57"/>
      <c r="E666" s="57"/>
      <c r="F666" s="57"/>
      <c r="G666" s="85"/>
      <c r="H666" s="60"/>
      <c r="I666" s="8"/>
      <c r="J666" s="429"/>
      <c r="K666" s="429"/>
      <c r="L666" s="8"/>
      <c r="M666" s="15"/>
      <c r="N666" s="18"/>
      <c r="O666" s="18"/>
      <c r="P666" s="8"/>
      <c r="Q666" s="8"/>
      <c r="R666" s="8"/>
      <c r="S666" s="8"/>
      <c r="T666" s="8"/>
      <c r="U666" s="8"/>
      <c r="V666" s="8"/>
      <c r="W666" s="8"/>
      <c r="X666" s="8"/>
      <c r="Y666" s="8"/>
    </row>
    <row r="667" spans="1:25" ht="15.75" customHeight="1" x14ac:dyDescent="0.2">
      <c r="A667" s="15"/>
      <c r="B667" s="23"/>
      <c r="C667" s="15"/>
      <c r="D667" s="57"/>
      <c r="E667" s="57"/>
      <c r="F667" s="57"/>
      <c r="G667" s="85"/>
      <c r="H667" s="60"/>
      <c r="I667" s="8"/>
      <c r="J667" s="429"/>
      <c r="K667" s="429"/>
      <c r="L667" s="8"/>
      <c r="M667" s="15"/>
      <c r="N667" s="18"/>
      <c r="O667" s="18"/>
      <c r="P667" s="8"/>
      <c r="Q667" s="8"/>
      <c r="R667" s="8"/>
      <c r="S667" s="8"/>
      <c r="T667" s="8"/>
      <c r="U667" s="8"/>
      <c r="V667" s="8"/>
      <c r="W667" s="8"/>
      <c r="X667" s="8"/>
      <c r="Y667" s="8"/>
    </row>
    <row r="668" spans="1:25" ht="15.75" customHeight="1" x14ac:dyDescent="0.2">
      <c r="A668" s="15"/>
      <c r="B668" s="23"/>
      <c r="C668" s="15"/>
      <c r="D668" s="57"/>
      <c r="E668" s="57"/>
      <c r="F668" s="57"/>
      <c r="G668" s="85"/>
      <c r="H668" s="60"/>
      <c r="I668" s="8"/>
      <c r="J668" s="429"/>
      <c r="K668" s="429"/>
      <c r="L668" s="8"/>
      <c r="M668" s="15"/>
      <c r="N668" s="18"/>
      <c r="O668" s="18"/>
      <c r="P668" s="8"/>
      <c r="Q668" s="8"/>
      <c r="R668" s="8"/>
      <c r="S668" s="8"/>
      <c r="T668" s="8"/>
      <c r="U668" s="8"/>
      <c r="V668" s="8"/>
      <c r="W668" s="8"/>
      <c r="X668" s="8"/>
      <c r="Y668" s="8"/>
    </row>
    <row r="669" spans="1:25" ht="15.75" customHeight="1" x14ac:dyDescent="0.2">
      <c r="A669" s="15"/>
      <c r="B669" s="23"/>
      <c r="C669" s="15"/>
      <c r="D669" s="57"/>
      <c r="E669" s="57"/>
      <c r="F669" s="57"/>
      <c r="G669" s="85"/>
      <c r="H669" s="60"/>
      <c r="I669" s="8"/>
      <c r="J669" s="429"/>
      <c r="K669" s="429"/>
      <c r="L669" s="8"/>
      <c r="M669" s="15"/>
      <c r="N669" s="18"/>
      <c r="O669" s="18"/>
      <c r="P669" s="8"/>
      <c r="Q669" s="8"/>
      <c r="R669" s="8"/>
      <c r="S669" s="8"/>
      <c r="T669" s="8"/>
      <c r="U669" s="8"/>
      <c r="V669" s="8"/>
      <c r="W669" s="8"/>
      <c r="X669" s="8"/>
      <c r="Y669" s="8"/>
    </row>
    <row r="670" spans="1:25" ht="15.75" customHeight="1" x14ac:dyDescent="0.2">
      <c r="A670" s="15"/>
      <c r="B670" s="23"/>
      <c r="C670" s="15"/>
      <c r="D670" s="57"/>
      <c r="E670" s="57"/>
      <c r="F670" s="57"/>
      <c r="G670" s="85"/>
      <c r="H670" s="60"/>
      <c r="I670" s="8"/>
      <c r="J670" s="429"/>
      <c r="K670" s="429"/>
      <c r="L670" s="8"/>
      <c r="M670" s="15"/>
      <c r="N670" s="18"/>
      <c r="O670" s="18"/>
      <c r="P670" s="8"/>
      <c r="Q670" s="8"/>
      <c r="R670" s="8"/>
      <c r="S670" s="8"/>
      <c r="T670" s="8"/>
      <c r="U670" s="8"/>
      <c r="V670" s="8"/>
      <c r="W670" s="8"/>
      <c r="X670" s="8"/>
      <c r="Y670" s="8"/>
    </row>
    <row r="671" spans="1:25" ht="15.75" customHeight="1" x14ac:dyDescent="0.2">
      <c r="A671" s="15"/>
      <c r="B671" s="23"/>
      <c r="C671" s="15"/>
      <c r="D671" s="57"/>
      <c r="E671" s="57"/>
      <c r="F671" s="57"/>
      <c r="G671" s="85"/>
      <c r="H671" s="60"/>
      <c r="I671" s="8"/>
      <c r="J671" s="429"/>
      <c r="K671" s="429"/>
      <c r="L671" s="8"/>
      <c r="M671" s="15"/>
      <c r="N671" s="18"/>
      <c r="O671" s="18"/>
      <c r="P671" s="8"/>
      <c r="Q671" s="8"/>
      <c r="R671" s="8"/>
      <c r="S671" s="8"/>
      <c r="T671" s="8"/>
      <c r="U671" s="8"/>
      <c r="V671" s="8"/>
      <c r="W671" s="8"/>
      <c r="X671" s="8"/>
      <c r="Y671" s="8"/>
    </row>
    <row r="672" spans="1:25" ht="15.75" customHeight="1" x14ac:dyDescent="0.2">
      <c r="A672" s="15"/>
      <c r="B672" s="23"/>
      <c r="C672" s="15"/>
      <c r="D672" s="57"/>
      <c r="E672" s="57"/>
      <c r="F672" s="57"/>
      <c r="G672" s="85"/>
      <c r="H672" s="60"/>
      <c r="I672" s="8"/>
      <c r="J672" s="429"/>
      <c r="K672" s="429"/>
      <c r="L672" s="8"/>
      <c r="M672" s="15"/>
      <c r="N672" s="18"/>
      <c r="O672" s="18"/>
      <c r="P672" s="8"/>
      <c r="Q672" s="8"/>
      <c r="R672" s="8"/>
      <c r="S672" s="8"/>
      <c r="T672" s="8"/>
      <c r="U672" s="8"/>
      <c r="V672" s="8"/>
      <c r="W672" s="8"/>
      <c r="X672" s="8"/>
      <c r="Y672" s="8"/>
    </row>
    <row r="673" spans="1:25" ht="15.75" customHeight="1" x14ac:dyDescent="0.2">
      <c r="A673" s="15"/>
      <c r="B673" s="23"/>
      <c r="C673" s="15"/>
      <c r="D673" s="57"/>
      <c r="E673" s="57"/>
      <c r="F673" s="57"/>
      <c r="G673" s="85"/>
      <c r="H673" s="60"/>
      <c r="I673" s="8"/>
      <c r="J673" s="429"/>
      <c r="K673" s="429"/>
      <c r="L673" s="8"/>
      <c r="M673" s="15"/>
      <c r="N673" s="18"/>
      <c r="O673" s="18"/>
      <c r="P673" s="8"/>
      <c r="Q673" s="8"/>
      <c r="R673" s="8"/>
      <c r="S673" s="8"/>
      <c r="T673" s="8"/>
      <c r="U673" s="8"/>
      <c r="V673" s="8"/>
      <c r="W673" s="8"/>
      <c r="X673" s="8"/>
      <c r="Y673" s="8"/>
    </row>
    <row r="674" spans="1:25" ht="15.75" customHeight="1" x14ac:dyDescent="0.2">
      <c r="A674" s="15"/>
      <c r="B674" s="23"/>
      <c r="C674" s="15"/>
      <c r="D674" s="57"/>
      <c r="E674" s="57"/>
      <c r="F674" s="57"/>
      <c r="G674" s="85"/>
      <c r="H674" s="60"/>
      <c r="I674" s="8"/>
      <c r="J674" s="429"/>
      <c r="K674" s="429"/>
      <c r="L674" s="8"/>
      <c r="M674" s="15"/>
      <c r="N674" s="18"/>
      <c r="O674" s="18"/>
      <c r="P674" s="8"/>
      <c r="Q674" s="8"/>
      <c r="R674" s="8"/>
      <c r="S674" s="8"/>
      <c r="T674" s="8"/>
      <c r="U674" s="8"/>
      <c r="V674" s="8"/>
      <c r="W674" s="8"/>
      <c r="X674" s="8"/>
      <c r="Y674" s="8"/>
    </row>
    <row r="675" spans="1:25" ht="15.75" customHeight="1" x14ac:dyDescent="0.2">
      <c r="A675" s="15"/>
      <c r="B675" s="23"/>
      <c r="C675" s="15"/>
      <c r="D675" s="57"/>
      <c r="E675" s="57"/>
      <c r="F675" s="57"/>
      <c r="G675" s="85"/>
      <c r="H675" s="60"/>
      <c r="I675" s="8"/>
      <c r="J675" s="429"/>
      <c r="K675" s="429"/>
      <c r="L675" s="8"/>
      <c r="M675" s="15"/>
      <c r="N675" s="18"/>
      <c r="O675" s="18"/>
      <c r="P675" s="8"/>
      <c r="Q675" s="8"/>
      <c r="R675" s="8"/>
      <c r="S675" s="8"/>
      <c r="T675" s="8"/>
      <c r="U675" s="8"/>
      <c r="V675" s="8"/>
      <c r="W675" s="8"/>
      <c r="X675" s="8"/>
      <c r="Y675" s="8"/>
    </row>
    <row r="676" spans="1:25" ht="15.75" customHeight="1" x14ac:dyDescent="0.2">
      <c r="A676" s="15"/>
      <c r="B676" s="23"/>
      <c r="C676" s="15"/>
      <c r="D676" s="57"/>
      <c r="E676" s="57"/>
      <c r="F676" s="57"/>
      <c r="G676" s="85"/>
      <c r="H676" s="60"/>
      <c r="I676" s="8"/>
      <c r="J676" s="429"/>
      <c r="K676" s="429"/>
      <c r="L676" s="8"/>
      <c r="M676" s="15"/>
      <c r="N676" s="18"/>
      <c r="O676" s="18"/>
      <c r="P676" s="8"/>
      <c r="Q676" s="8"/>
      <c r="R676" s="8"/>
      <c r="S676" s="8"/>
      <c r="T676" s="8"/>
      <c r="U676" s="8"/>
      <c r="V676" s="8"/>
      <c r="W676" s="8"/>
      <c r="X676" s="8"/>
      <c r="Y676" s="8"/>
    </row>
    <row r="677" spans="1:25" ht="15.75" customHeight="1" x14ac:dyDescent="0.2">
      <c r="A677" s="15"/>
      <c r="B677" s="23"/>
      <c r="C677" s="15"/>
      <c r="D677" s="57"/>
      <c r="E677" s="57"/>
      <c r="F677" s="57"/>
      <c r="G677" s="85"/>
      <c r="H677" s="60"/>
      <c r="I677" s="8"/>
      <c r="J677" s="429"/>
      <c r="K677" s="429"/>
      <c r="L677" s="8"/>
      <c r="M677" s="15"/>
      <c r="N677" s="18"/>
      <c r="O677" s="18"/>
      <c r="P677" s="8"/>
      <c r="Q677" s="8"/>
      <c r="R677" s="8"/>
      <c r="S677" s="8"/>
      <c r="T677" s="8"/>
      <c r="U677" s="8"/>
      <c r="V677" s="8"/>
      <c r="W677" s="8"/>
      <c r="X677" s="8"/>
      <c r="Y677" s="8"/>
    </row>
    <row r="678" spans="1:25" ht="15.75" customHeight="1" x14ac:dyDescent="0.2">
      <c r="A678" s="15"/>
      <c r="B678" s="23"/>
      <c r="C678" s="15"/>
      <c r="D678" s="57"/>
      <c r="E678" s="57"/>
      <c r="F678" s="57"/>
      <c r="G678" s="85"/>
      <c r="H678" s="60"/>
      <c r="I678" s="8"/>
      <c r="J678" s="429"/>
      <c r="K678" s="429"/>
      <c r="L678" s="8"/>
      <c r="M678" s="15"/>
      <c r="N678" s="18"/>
      <c r="O678" s="18"/>
      <c r="P678" s="8"/>
      <c r="Q678" s="8"/>
      <c r="R678" s="8"/>
      <c r="S678" s="8"/>
      <c r="T678" s="8"/>
      <c r="U678" s="8"/>
      <c r="V678" s="8"/>
      <c r="W678" s="8"/>
      <c r="X678" s="8"/>
      <c r="Y678" s="8"/>
    </row>
    <row r="679" spans="1:25" ht="15.75" customHeight="1" x14ac:dyDescent="0.2">
      <c r="A679" s="15"/>
      <c r="B679" s="23"/>
      <c r="C679" s="15"/>
      <c r="D679" s="57"/>
      <c r="E679" s="57"/>
      <c r="F679" s="57"/>
      <c r="G679" s="85"/>
      <c r="H679" s="60"/>
      <c r="I679" s="8"/>
      <c r="J679" s="429"/>
      <c r="K679" s="429"/>
      <c r="L679" s="8"/>
      <c r="M679" s="15"/>
      <c r="N679" s="18"/>
      <c r="O679" s="18"/>
      <c r="P679" s="8"/>
      <c r="Q679" s="8"/>
      <c r="R679" s="8"/>
      <c r="S679" s="8"/>
      <c r="T679" s="8"/>
      <c r="U679" s="8"/>
      <c r="V679" s="8"/>
      <c r="W679" s="8"/>
      <c r="X679" s="8"/>
      <c r="Y679" s="8"/>
    </row>
    <row r="680" spans="1:25" ht="15.75" customHeight="1" x14ac:dyDescent="0.2">
      <c r="A680" s="15"/>
      <c r="B680" s="23"/>
      <c r="C680" s="15"/>
      <c r="D680" s="57"/>
      <c r="E680" s="57"/>
      <c r="F680" s="57"/>
      <c r="G680" s="85"/>
      <c r="H680" s="60"/>
      <c r="I680" s="8"/>
      <c r="J680" s="429"/>
      <c r="K680" s="429"/>
      <c r="L680" s="8"/>
      <c r="M680" s="15"/>
      <c r="N680" s="18"/>
      <c r="O680" s="18"/>
      <c r="P680" s="8"/>
      <c r="Q680" s="8"/>
      <c r="R680" s="8"/>
      <c r="S680" s="8"/>
      <c r="T680" s="8"/>
      <c r="U680" s="8"/>
      <c r="V680" s="8"/>
      <c r="W680" s="8"/>
      <c r="X680" s="8"/>
      <c r="Y680" s="8"/>
    </row>
    <row r="681" spans="1:25" ht="15.75" customHeight="1" x14ac:dyDescent="0.2">
      <c r="A681" s="15"/>
      <c r="B681" s="23"/>
      <c r="C681" s="15"/>
      <c r="D681" s="57"/>
      <c r="E681" s="57"/>
      <c r="F681" s="57"/>
      <c r="G681" s="85"/>
      <c r="H681" s="60"/>
      <c r="I681" s="8"/>
      <c r="J681" s="429"/>
      <c r="K681" s="429"/>
      <c r="L681" s="8"/>
      <c r="M681" s="15"/>
      <c r="N681" s="18"/>
      <c r="O681" s="18"/>
      <c r="P681" s="8"/>
      <c r="Q681" s="8"/>
      <c r="R681" s="8"/>
      <c r="S681" s="8"/>
      <c r="T681" s="8"/>
      <c r="U681" s="8"/>
      <c r="V681" s="8"/>
      <c r="W681" s="8"/>
      <c r="X681" s="8"/>
      <c r="Y681" s="8"/>
    </row>
    <row r="682" spans="1:25" ht="15.75" customHeight="1" x14ac:dyDescent="0.2">
      <c r="A682" s="15"/>
      <c r="B682" s="23"/>
      <c r="C682" s="15"/>
      <c r="D682" s="57"/>
      <c r="E682" s="57"/>
      <c r="F682" s="57"/>
      <c r="G682" s="85"/>
      <c r="H682" s="60"/>
      <c r="I682" s="8"/>
      <c r="J682" s="429"/>
      <c r="K682" s="429"/>
      <c r="L682" s="8"/>
      <c r="M682" s="15"/>
      <c r="N682" s="18"/>
      <c r="O682" s="18"/>
      <c r="P682" s="8"/>
      <c r="Q682" s="8"/>
      <c r="R682" s="8"/>
      <c r="S682" s="8"/>
      <c r="T682" s="8"/>
      <c r="U682" s="8"/>
      <c r="V682" s="8"/>
      <c r="W682" s="8"/>
      <c r="X682" s="8"/>
      <c r="Y682" s="8"/>
    </row>
    <row r="683" spans="1:25" ht="15.75" customHeight="1" x14ac:dyDescent="0.2">
      <c r="A683" s="15"/>
      <c r="B683" s="23"/>
      <c r="C683" s="15"/>
      <c r="D683" s="57"/>
      <c r="E683" s="57"/>
      <c r="F683" s="57"/>
      <c r="G683" s="85"/>
      <c r="H683" s="60"/>
      <c r="I683" s="8"/>
      <c r="J683" s="429"/>
      <c r="K683" s="429"/>
      <c r="L683" s="8"/>
      <c r="M683" s="15"/>
      <c r="N683" s="18"/>
      <c r="O683" s="18"/>
      <c r="P683" s="8"/>
      <c r="Q683" s="8"/>
      <c r="R683" s="8"/>
      <c r="S683" s="8"/>
      <c r="T683" s="8"/>
      <c r="U683" s="8"/>
      <c r="V683" s="8"/>
      <c r="W683" s="8"/>
      <c r="X683" s="8"/>
      <c r="Y683" s="8"/>
    </row>
    <row r="684" spans="1:25" ht="15.75" customHeight="1" x14ac:dyDescent="0.2">
      <c r="A684" s="15"/>
      <c r="B684" s="23"/>
      <c r="C684" s="15"/>
      <c r="D684" s="57"/>
      <c r="E684" s="57"/>
      <c r="F684" s="57"/>
      <c r="G684" s="85"/>
      <c r="H684" s="60"/>
      <c r="I684" s="8"/>
      <c r="J684" s="429"/>
      <c r="K684" s="429"/>
      <c r="L684" s="8"/>
      <c r="M684" s="15"/>
      <c r="N684" s="18"/>
      <c r="O684" s="18"/>
      <c r="P684" s="8"/>
      <c r="Q684" s="8"/>
      <c r="R684" s="8"/>
      <c r="S684" s="8"/>
      <c r="T684" s="8"/>
      <c r="U684" s="8"/>
      <c r="V684" s="8"/>
      <c r="W684" s="8"/>
      <c r="X684" s="8"/>
      <c r="Y684" s="8"/>
    </row>
    <row r="685" spans="1:25" ht="15.75" customHeight="1" x14ac:dyDescent="0.2">
      <c r="A685" s="15"/>
      <c r="B685" s="23"/>
      <c r="C685" s="15"/>
      <c r="D685" s="57"/>
      <c r="E685" s="57"/>
      <c r="F685" s="57"/>
      <c r="G685" s="85"/>
      <c r="H685" s="60"/>
      <c r="I685" s="8"/>
      <c r="J685" s="429"/>
      <c r="K685" s="429"/>
      <c r="L685" s="8"/>
      <c r="M685" s="15"/>
      <c r="N685" s="18"/>
      <c r="O685" s="18"/>
      <c r="P685" s="8"/>
      <c r="Q685" s="8"/>
      <c r="R685" s="8"/>
      <c r="S685" s="8"/>
      <c r="T685" s="8"/>
      <c r="U685" s="8"/>
      <c r="V685" s="8"/>
      <c r="W685" s="8"/>
      <c r="X685" s="8"/>
      <c r="Y685" s="8"/>
    </row>
    <row r="686" spans="1:25" ht="15.75" customHeight="1" x14ac:dyDescent="0.2">
      <c r="A686" s="15"/>
      <c r="B686" s="23"/>
      <c r="C686" s="15"/>
      <c r="D686" s="57"/>
      <c r="E686" s="57"/>
      <c r="F686" s="57"/>
      <c r="G686" s="85"/>
      <c r="H686" s="60"/>
      <c r="I686" s="8"/>
      <c r="J686" s="429"/>
      <c r="K686" s="429"/>
      <c r="L686" s="8"/>
      <c r="M686" s="15"/>
      <c r="N686" s="18"/>
      <c r="O686" s="18"/>
      <c r="P686" s="8"/>
      <c r="Q686" s="8"/>
      <c r="R686" s="8"/>
      <c r="S686" s="8"/>
      <c r="T686" s="8"/>
      <c r="U686" s="8"/>
      <c r="V686" s="8"/>
      <c r="W686" s="8"/>
      <c r="X686" s="8"/>
      <c r="Y686" s="8"/>
    </row>
    <row r="687" spans="1:25" ht="15.75" customHeight="1" x14ac:dyDescent="0.2">
      <c r="A687" s="15"/>
      <c r="B687" s="23"/>
      <c r="C687" s="15"/>
      <c r="D687" s="57"/>
      <c r="E687" s="57"/>
      <c r="F687" s="57"/>
      <c r="G687" s="85"/>
      <c r="H687" s="60"/>
      <c r="I687" s="8"/>
      <c r="J687" s="429"/>
      <c r="K687" s="429"/>
      <c r="L687" s="8"/>
      <c r="M687" s="15"/>
      <c r="N687" s="18"/>
      <c r="O687" s="18"/>
      <c r="P687" s="8"/>
      <c r="Q687" s="8"/>
      <c r="R687" s="8"/>
      <c r="S687" s="8"/>
      <c r="T687" s="8"/>
      <c r="U687" s="8"/>
      <c r="V687" s="8"/>
      <c r="W687" s="8"/>
      <c r="X687" s="8"/>
      <c r="Y687" s="8"/>
    </row>
    <row r="688" spans="1:25" ht="15.75" customHeight="1" x14ac:dyDescent="0.2">
      <c r="A688" s="15"/>
      <c r="B688" s="23"/>
      <c r="C688" s="15"/>
      <c r="D688" s="57"/>
      <c r="E688" s="57"/>
      <c r="F688" s="57"/>
      <c r="G688" s="85"/>
      <c r="H688" s="60"/>
      <c r="I688" s="8"/>
      <c r="J688" s="429"/>
      <c r="K688" s="429"/>
      <c r="L688" s="8"/>
      <c r="M688" s="15"/>
      <c r="N688" s="18"/>
      <c r="O688" s="18"/>
      <c r="P688" s="8"/>
      <c r="Q688" s="8"/>
      <c r="R688" s="8"/>
      <c r="S688" s="8"/>
      <c r="T688" s="8"/>
      <c r="U688" s="8"/>
      <c r="V688" s="8"/>
      <c r="W688" s="8"/>
      <c r="X688" s="8"/>
      <c r="Y688" s="8"/>
    </row>
    <row r="689" spans="1:25" ht="15.75" customHeight="1" x14ac:dyDescent="0.2">
      <c r="A689" s="15"/>
      <c r="B689" s="23"/>
      <c r="C689" s="15"/>
      <c r="D689" s="57"/>
      <c r="E689" s="57"/>
      <c r="F689" s="57"/>
      <c r="G689" s="85"/>
      <c r="H689" s="60"/>
      <c r="I689" s="8"/>
      <c r="J689" s="429"/>
      <c r="K689" s="429"/>
      <c r="L689" s="8"/>
      <c r="M689" s="15"/>
      <c r="N689" s="18"/>
      <c r="O689" s="18"/>
      <c r="P689" s="8"/>
      <c r="Q689" s="8"/>
      <c r="R689" s="8"/>
      <c r="S689" s="8"/>
      <c r="T689" s="8"/>
      <c r="U689" s="8"/>
      <c r="V689" s="8"/>
      <c r="W689" s="8"/>
      <c r="X689" s="8"/>
      <c r="Y689" s="8"/>
    </row>
    <row r="690" spans="1:25" ht="15.75" customHeight="1" x14ac:dyDescent="0.2">
      <c r="A690" s="15"/>
      <c r="B690" s="23"/>
      <c r="C690" s="15"/>
      <c r="D690" s="57"/>
      <c r="E690" s="57"/>
      <c r="F690" s="57"/>
      <c r="G690" s="85"/>
      <c r="H690" s="60"/>
      <c r="I690" s="8"/>
      <c r="J690" s="429"/>
      <c r="K690" s="429"/>
      <c r="L690" s="8"/>
      <c r="M690" s="15"/>
      <c r="N690" s="18"/>
      <c r="O690" s="18"/>
      <c r="P690" s="8"/>
      <c r="Q690" s="8"/>
      <c r="R690" s="8"/>
      <c r="S690" s="8"/>
      <c r="T690" s="8"/>
      <c r="U690" s="8"/>
      <c r="V690" s="8"/>
      <c r="W690" s="8"/>
      <c r="X690" s="8"/>
      <c r="Y690" s="8"/>
    </row>
    <row r="691" spans="1:25" ht="15.75" customHeight="1" x14ac:dyDescent="0.2">
      <c r="A691" s="15"/>
      <c r="B691" s="23"/>
      <c r="C691" s="15"/>
      <c r="D691" s="57"/>
      <c r="E691" s="57"/>
      <c r="F691" s="57"/>
      <c r="G691" s="85"/>
      <c r="H691" s="60"/>
      <c r="I691" s="8"/>
      <c r="J691" s="429"/>
      <c r="K691" s="429"/>
      <c r="L691" s="8"/>
      <c r="M691" s="15"/>
      <c r="N691" s="18"/>
      <c r="O691" s="18"/>
      <c r="P691" s="8"/>
      <c r="Q691" s="8"/>
      <c r="R691" s="8"/>
      <c r="S691" s="8"/>
      <c r="T691" s="8"/>
      <c r="U691" s="8"/>
      <c r="V691" s="8"/>
      <c r="W691" s="8"/>
      <c r="X691" s="8"/>
      <c r="Y691" s="8"/>
    </row>
    <row r="692" spans="1:25" ht="15.75" customHeight="1" x14ac:dyDescent="0.2">
      <c r="A692" s="15"/>
      <c r="B692" s="23"/>
      <c r="C692" s="15"/>
      <c r="D692" s="57"/>
      <c r="E692" s="57"/>
      <c r="F692" s="57"/>
      <c r="G692" s="85"/>
      <c r="H692" s="60"/>
      <c r="I692" s="8"/>
      <c r="J692" s="429"/>
      <c r="K692" s="429"/>
      <c r="L692" s="8"/>
      <c r="M692" s="15"/>
      <c r="N692" s="18"/>
      <c r="O692" s="18"/>
      <c r="P692" s="8"/>
      <c r="Q692" s="8"/>
      <c r="R692" s="8"/>
      <c r="S692" s="8"/>
      <c r="T692" s="8"/>
      <c r="U692" s="8"/>
      <c r="V692" s="8"/>
      <c r="W692" s="8"/>
      <c r="X692" s="8"/>
      <c r="Y692" s="8"/>
    </row>
    <row r="693" spans="1:25" ht="15.75" customHeight="1" x14ac:dyDescent="0.2">
      <c r="A693" s="15"/>
      <c r="B693" s="23"/>
      <c r="C693" s="15"/>
      <c r="D693" s="57"/>
      <c r="E693" s="57"/>
      <c r="F693" s="57"/>
      <c r="G693" s="85"/>
      <c r="H693" s="60"/>
      <c r="I693" s="8"/>
      <c r="J693" s="429"/>
      <c r="K693" s="429"/>
      <c r="L693" s="8"/>
      <c r="M693" s="15"/>
      <c r="N693" s="18"/>
      <c r="O693" s="18"/>
      <c r="P693" s="8"/>
      <c r="Q693" s="8"/>
      <c r="R693" s="8"/>
      <c r="S693" s="8"/>
      <c r="T693" s="8"/>
      <c r="U693" s="8"/>
      <c r="V693" s="8"/>
      <c r="W693" s="8"/>
      <c r="X693" s="8"/>
      <c r="Y693" s="8"/>
    </row>
    <row r="694" spans="1:25" ht="15.75" customHeight="1" x14ac:dyDescent="0.2">
      <c r="A694" s="15"/>
      <c r="B694" s="23"/>
      <c r="C694" s="15"/>
      <c r="D694" s="57"/>
      <c r="E694" s="57"/>
      <c r="F694" s="57"/>
      <c r="G694" s="85"/>
      <c r="H694" s="60"/>
      <c r="I694" s="8"/>
      <c r="J694" s="429"/>
      <c r="K694" s="429"/>
      <c r="L694" s="8"/>
      <c r="M694" s="15"/>
      <c r="N694" s="18"/>
      <c r="O694" s="18"/>
      <c r="P694" s="8"/>
      <c r="Q694" s="8"/>
      <c r="R694" s="8"/>
      <c r="S694" s="8"/>
      <c r="T694" s="8"/>
      <c r="U694" s="8"/>
      <c r="V694" s="8"/>
      <c r="W694" s="8"/>
      <c r="X694" s="8"/>
      <c r="Y694" s="8"/>
    </row>
    <row r="695" spans="1:25" ht="15.75" customHeight="1" x14ac:dyDescent="0.2">
      <c r="A695" s="15"/>
      <c r="B695" s="23"/>
      <c r="C695" s="15"/>
      <c r="D695" s="57"/>
      <c r="E695" s="57"/>
      <c r="F695" s="57"/>
      <c r="G695" s="85"/>
      <c r="H695" s="60"/>
      <c r="I695" s="8"/>
      <c r="J695" s="429"/>
      <c r="K695" s="429"/>
      <c r="L695" s="8"/>
      <c r="M695" s="15"/>
      <c r="N695" s="18"/>
      <c r="O695" s="18"/>
      <c r="P695" s="8"/>
      <c r="Q695" s="8"/>
      <c r="R695" s="8"/>
      <c r="S695" s="8"/>
      <c r="T695" s="8"/>
      <c r="U695" s="8"/>
      <c r="V695" s="8"/>
      <c r="W695" s="8"/>
      <c r="X695" s="8"/>
      <c r="Y695" s="8"/>
    </row>
    <row r="696" spans="1:25" ht="15.75" customHeight="1" x14ac:dyDescent="0.2">
      <c r="A696" s="15"/>
      <c r="B696" s="23"/>
      <c r="C696" s="15"/>
      <c r="D696" s="57"/>
      <c r="E696" s="57"/>
      <c r="F696" s="57"/>
      <c r="G696" s="85"/>
      <c r="H696" s="60"/>
      <c r="I696" s="8"/>
      <c r="J696" s="429"/>
      <c r="K696" s="429"/>
      <c r="L696" s="8"/>
      <c r="M696" s="15"/>
      <c r="N696" s="18"/>
      <c r="O696" s="18"/>
      <c r="P696" s="8"/>
      <c r="Q696" s="8"/>
      <c r="R696" s="8"/>
      <c r="S696" s="8"/>
      <c r="T696" s="8"/>
      <c r="U696" s="8"/>
      <c r="V696" s="8"/>
      <c r="W696" s="8"/>
      <c r="X696" s="8"/>
      <c r="Y696" s="8"/>
    </row>
    <row r="697" spans="1:25" ht="15.75" customHeight="1" x14ac:dyDescent="0.2">
      <c r="A697" s="15"/>
      <c r="B697" s="23"/>
      <c r="C697" s="15"/>
      <c r="D697" s="57"/>
      <c r="E697" s="57"/>
      <c r="F697" s="57"/>
      <c r="G697" s="85"/>
      <c r="H697" s="60"/>
      <c r="I697" s="8"/>
      <c r="J697" s="429"/>
      <c r="K697" s="429"/>
      <c r="L697" s="8"/>
      <c r="M697" s="15"/>
      <c r="N697" s="18"/>
      <c r="O697" s="18"/>
      <c r="P697" s="8"/>
      <c r="Q697" s="8"/>
      <c r="R697" s="8"/>
      <c r="S697" s="8"/>
      <c r="T697" s="8"/>
      <c r="U697" s="8"/>
      <c r="V697" s="8"/>
      <c r="W697" s="8"/>
      <c r="X697" s="8"/>
      <c r="Y697" s="8"/>
    </row>
    <row r="698" spans="1:25" ht="15.75" customHeight="1" x14ac:dyDescent="0.2">
      <c r="A698" s="15"/>
      <c r="B698" s="23"/>
      <c r="C698" s="15"/>
      <c r="D698" s="57"/>
      <c r="E698" s="57"/>
      <c r="F698" s="57"/>
      <c r="G698" s="85"/>
      <c r="H698" s="60"/>
      <c r="I698" s="8"/>
      <c r="J698" s="429"/>
      <c r="K698" s="429"/>
      <c r="L698" s="8"/>
      <c r="M698" s="15"/>
      <c r="N698" s="18"/>
      <c r="O698" s="18"/>
      <c r="P698" s="8"/>
      <c r="Q698" s="8"/>
      <c r="R698" s="8"/>
      <c r="S698" s="8"/>
      <c r="T698" s="8"/>
      <c r="U698" s="8"/>
      <c r="V698" s="8"/>
      <c r="W698" s="8"/>
      <c r="X698" s="8"/>
      <c r="Y698" s="8"/>
    </row>
    <row r="699" spans="1:25" ht="15.75" customHeight="1" x14ac:dyDescent="0.2">
      <c r="A699" s="15"/>
      <c r="B699" s="23"/>
      <c r="C699" s="15"/>
      <c r="D699" s="57"/>
      <c r="E699" s="57"/>
      <c r="F699" s="57"/>
      <c r="G699" s="85"/>
      <c r="H699" s="60"/>
      <c r="I699" s="8"/>
      <c r="J699" s="429"/>
      <c r="K699" s="429"/>
      <c r="L699" s="8"/>
      <c r="M699" s="15"/>
      <c r="N699" s="18"/>
      <c r="O699" s="18"/>
      <c r="P699" s="8"/>
      <c r="Q699" s="8"/>
      <c r="R699" s="8"/>
      <c r="S699" s="8"/>
      <c r="T699" s="8"/>
      <c r="U699" s="8"/>
      <c r="V699" s="8"/>
      <c r="W699" s="8"/>
      <c r="X699" s="8"/>
      <c r="Y699" s="8"/>
    </row>
    <row r="700" spans="1:25" ht="15.75" customHeight="1" x14ac:dyDescent="0.2">
      <c r="A700" s="15"/>
      <c r="B700" s="23"/>
      <c r="C700" s="15"/>
      <c r="D700" s="57"/>
      <c r="E700" s="57"/>
      <c r="F700" s="57"/>
      <c r="G700" s="85"/>
      <c r="H700" s="60"/>
      <c r="I700" s="8"/>
      <c r="J700" s="429"/>
      <c r="K700" s="429"/>
      <c r="L700" s="8"/>
      <c r="M700" s="15"/>
      <c r="N700" s="18"/>
      <c r="O700" s="18"/>
      <c r="P700" s="8"/>
      <c r="Q700" s="8"/>
      <c r="R700" s="8"/>
      <c r="S700" s="8"/>
      <c r="T700" s="8"/>
      <c r="U700" s="8"/>
      <c r="V700" s="8"/>
      <c r="W700" s="8"/>
      <c r="X700" s="8"/>
      <c r="Y700" s="8"/>
    </row>
    <row r="701" spans="1:25" ht="15.75" customHeight="1" x14ac:dyDescent="0.2">
      <c r="A701" s="15"/>
      <c r="B701" s="23"/>
      <c r="C701" s="15"/>
      <c r="D701" s="57"/>
      <c r="E701" s="57"/>
      <c r="F701" s="57"/>
      <c r="G701" s="85"/>
      <c r="H701" s="60"/>
      <c r="I701" s="8"/>
      <c r="J701" s="429"/>
      <c r="K701" s="429"/>
      <c r="L701" s="8"/>
      <c r="M701" s="15"/>
      <c r="N701" s="18"/>
      <c r="O701" s="18"/>
      <c r="P701" s="8"/>
      <c r="Q701" s="8"/>
      <c r="R701" s="8"/>
      <c r="S701" s="8"/>
      <c r="T701" s="8"/>
      <c r="U701" s="8"/>
      <c r="V701" s="8"/>
      <c r="W701" s="8"/>
      <c r="X701" s="8"/>
      <c r="Y701" s="8"/>
    </row>
    <row r="702" spans="1:25" ht="15.75" customHeight="1" x14ac:dyDescent="0.2">
      <c r="A702" s="15"/>
      <c r="B702" s="23"/>
      <c r="C702" s="15"/>
      <c r="D702" s="57"/>
      <c r="E702" s="57"/>
      <c r="F702" s="57"/>
      <c r="G702" s="85"/>
      <c r="H702" s="60"/>
      <c r="I702" s="8"/>
      <c r="J702" s="429"/>
      <c r="K702" s="429"/>
      <c r="L702" s="8"/>
      <c r="M702" s="15"/>
      <c r="N702" s="18"/>
      <c r="O702" s="18"/>
      <c r="P702" s="8"/>
      <c r="Q702" s="8"/>
      <c r="R702" s="8"/>
      <c r="S702" s="8"/>
      <c r="T702" s="8"/>
      <c r="U702" s="8"/>
      <c r="V702" s="8"/>
      <c r="W702" s="8"/>
      <c r="X702" s="8"/>
      <c r="Y702" s="8"/>
    </row>
    <row r="703" spans="1:25" ht="15.75" customHeight="1" x14ac:dyDescent="0.2">
      <c r="A703" s="15"/>
      <c r="B703" s="23"/>
      <c r="C703" s="15"/>
      <c r="D703" s="57"/>
      <c r="E703" s="57"/>
      <c r="F703" s="57"/>
      <c r="G703" s="85"/>
      <c r="H703" s="60"/>
      <c r="I703" s="8"/>
      <c r="J703" s="429"/>
      <c r="K703" s="429"/>
      <c r="L703" s="8"/>
      <c r="M703" s="15"/>
      <c r="N703" s="18"/>
      <c r="O703" s="18"/>
      <c r="P703" s="8"/>
      <c r="Q703" s="8"/>
      <c r="R703" s="8"/>
      <c r="S703" s="8"/>
      <c r="T703" s="8"/>
      <c r="U703" s="8"/>
      <c r="V703" s="8"/>
      <c r="W703" s="8"/>
      <c r="X703" s="8"/>
      <c r="Y703" s="8"/>
    </row>
    <row r="704" spans="1:25" ht="15.75" customHeight="1" x14ac:dyDescent="0.2">
      <c r="A704" s="15"/>
      <c r="B704" s="23"/>
      <c r="C704" s="15"/>
      <c r="D704" s="57"/>
      <c r="E704" s="57"/>
      <c r="F704" s="57"/>
      <c r="G704" s="85"/>
      <c r="H704" s="60"/>
      <c r="I704" s="8"/>
      <c r="J704" s="429"/>
      <c r="K704" s="429"/>
      <c r="L704" s="8"/>
      <c r="M704" s="15"/>
      <c r="N704" s="18"/>
      <c r="O704" s="18"/>
      <c r="P704" s="8"/>
      <c r="Q704" s="8"/>
      <c r="R704" s="8"/>
      <c r="S704" s="8"/>
      <c r="T704" s="8"/>
      <c r="U704" s="8"/>
      <c r="V704" s="8"/>
      <c r="W704" s="8"/>
      <c r="X704" s="8"/>
      <c r="Y704" s="8"/>
    </row>
    <row r="705" spans="1:25" ht="15.75" customHeight="1" x14ac:dyDescent="0.2">
      <c r="A705" s="15"/>
      <c r="B705" s="23"/>
      <c r="C705" s="15"/>
      <c r="D705" s="57"/>
      <c r="E705" s="57"/>
      <c r="F705" s="57"/>
      <c r="G705" s="85"/>
      <c r="H705" s="60"/>
      <c r="I705" s="8"/>
      <c r="J705" s="429"/>
      <c r="K705" s="429"/>
      <c r="L705" s="8"/>
      <c r="M705" s="15"/>
      <c r="N705" s="18"/>
      <c r="O705" s="18"/>
      <c r="P705" s="8"/>
      <c r="Q705" s="8"/>
      <c r="R705" s="8"/>
      <c r="S705" s="8"/>
      <c r="T705" s="8"/>
      <c r="U705" s="8"/>
      <c r="V705" s="8"/>
      <c r="W705" s="8"/>
      <c r="X705" s="8"/>
      <c r="Y705" s="8"/>
    </row>
    <row r="706" spans="1:25" ht="15.75" customHeight="1" x14ac:dyDescent="0.2">
      <c r="A706" s="15"/>
      <c r="B706" s="23"/>
      <c r="C706" s="15"/>
      <c r="D706" s="57"/>
      <c r="E706" s="57"/>
      <c r="F706" s="57"/>
      <c r="G706" s="85"/>
      <c r="H706" s="60"/>
      <c r="I706" s="8"/>
      <c r="J706" s="429"/>
      <c r="K706" s="429"/>
      <c r="L706" s="8"/>
      <c r="M706" s="15"/>
      <c r="N706" s="18"/>
      <c r="O706" s="18"/>
      <c r="P706" s="8"/>
      <c r="Q706" s="8"/>
      <c r="R706" s="8"/>
      <c r="S706" s="8"/>
      <c r="T706" s="8"/>
      <c r="U706" s="8"/>
      <c r="V706" s="8"/>
      <c r="W706" s="8"/>
      <c r="X706" s="8"/>
      <c r="Y706" s="8"/>
    </row>
    <row r="707" spans="1:25" ht="15.75" customHeight="1" x14ac:dyDescent="0.2">
      <c r="A707" s="15"/>
      <c r="B707" s="23"/>
      <c r="C707" s="15"/>
      <c r="D707" s="57"/>
      <c r="E707" s="57"/>
      <c r="F707" s="57"/>
      <c r="G707" s="85"/>
      <c r="H707" s="60"/>
      <c r="I707" s="8"/>
      <c r="J707" s="429"/>
      <c r="K707" s="429"/>
      <c r="L707" s="8"/>
      <c r="M707" s="15"/>
      <c r="N707" s="18"/>
      <c r="O707" s="18"/>
      <c r="P707" s="8"/>
      <c r="Q707" s="8"/>
      <c r="R707" s="8"/>
      <c r="S707" s="8"/>
      <c r="T707" s="8"/>
      <c r="U707" s="8"/>
      <c r="V707" s="8"/>
      <c r="W707" s="8"/>
      <c r="X707" s="8"/>
      <c r="Y707" s="8"/>
    </row>
    <row r="708" spans="1:25" ht="15.75" customHeight="1" x14ac:dyDescent="0.2">
      <c r="A708" s="15"/>
      <c r="B708" s="23"/>
      <c r="C708" s="15"/>
      <c r="D708" s="57"/>
      <c r="E708" s="57"/>
      <c r="F708" s="57"/>
      <c r="G708" s="85"/>
      <c r="H708" s="60"/>
      <c r="I708" s="8"/>
      <c r="J708" s="429"/>
      <c r="K708" s="429"/>
      <c r="L708" s="8"/>
      <c r="M708" s="15"/>
      <c r="N708" s="18"/>
      <c r="O708" s="18"/>
      <c r="P708" s="8"/>
      <c r="Q708" s="8"/>
      <c r="R708" s="8"/>
      <c r="S708" s="8"/>
      <c r="T708" s="8"/>
      <c r="U708" s="8"/>
      <c r="V708" s="8"/>
      <c r="W708" s="8"/>
      <c r="X708" s="8"/>
      <c r="Y708" s="8"/>
    </row>
    <row r="709" spans="1:25" ht="15.75" customHeight="1" x14ac:dyDescent="0.2">
      <c r="A709" s="15"/>
      <c r="B709" s="23"/>
      <c r="C709" s="15"/>
      <c r="D709" s="57"/>
      <c r="E709" s="57"/>
      <c r="F709" s="57"/>
      <c r="G709" s="85"/>
      <c r="H709" s="60"/>
      <c r="I709" s="8"/>
      <c r="J709" s="429"/>
      <c r="K709" s="429"/>
      <c r="L709" s="8"/>
      <c r="M709" s="15"/>
      <c r="N709" s="18"/>
      <c r="O709" s="18"/>
      <c r="P709" s="8"/>
      <c r="Q709" s="8"/>
      <c r="R709" s="8"/>
      <c r="S709" s="8"/>
      <c r="T709" s="8"/>
      <c r="U709" s="8"/>
      <c r="V709" s="8"/>
      <c r="W709" s="8"/>
      <c r="X709" s="8"/>
      <c r="Y709" s="8"/>
    </row>
    <row r="710" spans="1:25" ht="15.75" customHeight="1" x14ac:dyDescent="0.2">
      <c r="A710" s="15"/>
      <c r="B710" s="23"/>
      <c r="C710" s="15"/>
      <c r="D710" s="57"/>
      <c r="E710" s="57"/>
      <c r="F710" s="57"/>
      <c r="G710" s="85"/>
      <c r="H710" s="60"/>
      <c r="I710" s="8"/>
      <c r="J710" s="429"/>
      <c r="K710" s="429"/>
      <c r="L710" s="8"/>
      <c r="M710" s="15"/>
      <c r="N710" s="18"/>
      <c r="O710" s="18"/>
      <c r="P710" s="8"/>
      <c r="Q710" s="8"/>
      <c r="R710" s="8"/>
      <c r="S710" s="8"/>
      <c r="T710" s="8"/>
      <c r="U710" s="8"/>
      <c r="V710" s="8"/>
      <c r="W710" s="8"/>
      <c r="X710" s="8"/>
      <c r="Y710" s="8"/>
    </row>
    <row r="711" spans="1:25" ht="15.75" customHeight="1" x14ac:dyDescent="0.2">
      <c r="A711" s="15"/>
      <c r="B711" s="23"/>
      <c r="C711" s="15"/>
      <c r="D711" s="57"/>
      <c r="E711" s="57"/>
      <c r="F711" s="57"/>
      <c r="G711" s="85"/>
      <c r="H711" s="60"/>
      <c r="I711" s="8"/>
      <c r="J711" s="429"/>
      <c r="K711" s="429"/>
      <c r="L711" s="8"/>
      <c r="M711" s="15"/>
      <c r="N711" s="18"/>
      <c r="O711" s="18"/>
      <c r="P711" s="8"/>
      <c r="Q711" s="8"/>
      <c r="R711" s="8"/>
      <c r="S711" s="8"/>
      <c r="T711" s="8"/>
      <c r="U711" s="8"/>
      <c r="V711" s="8"/>
      <c r="W711" s="8"/>
      <c r="X711" s="8"/>
      <c r="Y711" s="8"/>
    </row>
    <row r="712" spans="1:25" ht="15.75" customHeight="1" x14ac:dyDescent="0.2">
      <c r="A712" s="15"/>
      <c r="B712" s="23"/>
      <c r="C712" s="15"/>
      <c r="D712" s="57"/>
      <c r="E712" s="57"/>
      <c r="F712" s="57"/>
      <c r="G712" s="85"/>
      <c r="H712" s="60"/>
      <c r="I712" s="8"/>
      <c r="J712" s="429"/>
      <c r="K712" s="429"/>
      <c r="L712" s="8"/>
      <c r="M712" s="15"/>
      <c r="N712" s="18"/>
      <c r="O712" s="18"/>
      <c r="P712" s="8"/>
      <c r="Q712" s="8"/>
      <c r="R712" s="8"/>
      <c r="S712" s="8"/>
      <c r="T712" s="8"/>
      <c r="U712" s="8"/>
      <c r="V712" s="8"/>
      <c r="W712" s="8"/>
      <c r="X712" s="8"/>
      <c r="Y712" s="8"/>
    </row>
    <row r="713" spans="1:25" ht="15.75" customHeight="1" x14ac:dyDescent="0.2">
      <c r="A713" s="15"/>
      <c r="B713" s="23"/>
      <c r="C713" s="15"/>
      <c r="D713" s="57"/>
      <c r="E713" s="57"/>
      <c r="F713" s="57"/>
      <c r="G713" s="85"/>
      <c r="H713" s="60"/>
      <c r="I713" s="8"/>
      <c r="J713" s="429"/>
      <c r="K713" s="429"/>
      <c r="L713" s="8"/>
      <c r="M713" s="15"/>
      <c r="N713" s="18"/>
      <c r="O713" s="18"/>
      <c r="P713" s="8"/>
      <c r="Q713" s="8"/>
      <c r="R713" s="8"/>
      <c r="S713" s="8"/>
      <c r="T713" s="8"/>
      <c r="U713" s="8"/>
      <c r="V713" s="8"/>
      <c r="W713" s="8"/>
      <c r="X713" s="8"/>
      <c r="Y713" s="8"/>
    </row>
    <row r="714" spans="1:25" ht="15.75" customHeight="1" x14ac:dyDescent="0.2">
      <c r="A714" s="15"/>
      <c r="B714" s="23"/>
      <c r="C714" s="15"/>
      <c r="D714" s="57"/>
      <c r="E714" s="57"/>
      <c r="F714" s="57"/>
      <c r="G714" s="85"/>
      <c r="H714" s="60"/>
      <c r="I714" s="8"/>
      <c r="J714" s="429"/>
      <c r="K714" s="429"/>
      <c r="L714" s="8"/>
      <c r="M714" s="15"/>
      <c r="N714" s="18"/>
      <c r="O714" s="18"/>
      <c r="P714" s="8"/>
      <c r="Q714" s="8"/>
      <c r="R714" s="8"/>
      <c r="S714" s="8"/>
      <c r="T714" s="8"/>
      <c r="U714" s="8"/>
      <c r="V714" s="8"/>
      <c r="W714" s="8"/>
      <c r="X714" s="8"/>
      <c r="Y714" s="8"/>
    </row>
    <row r="715" spans="1:25" ht="15.75" customHeight="1" x14ac:dyDescent="0.2">
      <c r="A715" s="15"/>
      <c r="B715" s="23"/>
      <c r="C715" s="15"/>
      <c r="D715" s="57"/>
      <c r="E715" s="57"/>
      <c r="F715" s="57"/>
      <c r="G715" s="85"/>
      <c r="H715" s="60"/>
      <c r="I715" s="8"/>
      <c r="J715" s="429"/>
      <c r="K715" s="429"/>
      <c r="L715" s="8"/>
      <c r="M715" s="15"/>
      <c r="N715" s="18"/>
      <c r="O715" s="18"/>
      <c r="P715" s="8"/>
      <c r="Q715" s="8"/>
      <c r="R715" s="8"/>
      <c r="S715" s="8"/>
      <c r="T715" s="8"/>
      <c r="U715" s="8"/>
      <c r="V715" s="8"/>
      <c r="W715" s="8"/>
      <c r="X715" s="8"/>
      <c r="Y715" s="8"/>
    </row>
    <row r="716" spans="1:25" ht="15.75" customHeight="1" x14ac:dyDescent="0.2">
      <c r="A716" s="15"/>
      <c r="B716" s="23"/>
      <c r="C716" s="15"/>
      <c r="D716" s="57"/>
      <c r="E716" s="57"/>
      <c r="F716" s="57"/>
      <c r="G716" s="85"/>
      <c r="H716" s="60"/>
      <c r="I716" s="8"/>
      <c r="J716" s="429"/>
      <c r="K716" s="429"/>
      <c r="L716" s="8"/>
      <c r="M716" s="15"/>
      <c r="N716" s="18"/>
      <c r="O716" s="18"/>
      <c r="P716" s="8"/>
      <c r="Q716" s="8"/>
      <c r="R716" s="8"/>
      <c r="S716" s="8"/>
      <c r="T716" s="8"/>
      <c r="U716" s="8"/>
      <c r="V716" s="8"/>
      <c r="W716" s="8"/>
      <c r="X716" s="8"/>
      <c r="Y716" s="8"/>
    </row>
    <row r="717" spans="1:25" ht="15.75" customHeight="1" x14ac:dyDescent="0.2">
      <c r="A717" s="15"/>
      <c r="B717" s="23"/>
      <c r="C717" s="15"/>
      <c r="D717" s="57"/>
      <c r="E717" s="57"/>
      <c r="F717" s="57"/>
      <c r="G717" s="85"/>
      <c r="H717" s="60"/>
      <c r="I717" s="8"/>
      <c r="J717" s="429"/>
      <c r="K717" s="429"/>
      <c r="L717" s="8"/>
      <c r="M717" s="15"/>
      <c r="N717" s="18"/>
      <c r="O717" s="18"/>
      <c r="P717" s="8"/>
      <c r="Q717" s="8"/>
      <c r="R717" s="8"/>
      <c r="S717" s="8"/>
      <c r="T717" s="8"/>
      <c r="U717" s="8"/>
      <c r="V717" s="8"/>
      <c r="W717" s="8"/>
      <c r="X717" s="8"/>
      <c r="Y717" s="8"/>
    </row>
    <row r="718" spans="1:25" ht="15.75" customHeight="1" x14ac:dyDescent="0.2">
      <c r="A718" s="15"/>
      <c r="B718" s="23"/>
      <c r="C718" s="15"/>
      <c r="D718" s="57"/>
      <c r="E718" s="57"/>
      <c r="F718" s="57"/>
      <c r="G718" s="85"/>
      <c r="H718" s="60"/>
      <c r="I718" s="8"/>
      <c r="J718" s="429"/>
      <c r="K718" s="429"/>
      <c r="L718" s="8"/>
      <c r="M718" s="15"/>
      <c r="N718" s="18"/>
      <c r="O718" s="18"/>
      <c r="P718" s="8"/>
      <c r="Q718" s="8"/>
      <c r="R718" s="8"/>
      <c r="S718" s="8"/>
      <c r="T718" s="8"/>
      <c r="U718" s="8"/>
      <c r="V718" s="8"/>
      <c r="W718" s="8"/>
      <c r="X718" s="8"/>
      <c r="Y718" s="8"/>
    </row>
    <row r="719" spans="1:25" ht="15.75" customHeight="1" x14ac:dyDescent="0.2">
      <c r="A719" s="15"/>
      <c r="B719" s="23"/>
      <c r="C719" s="15"/>
      <c r="D719" s="57"/>
      <c r="E719" s="57"/>
      <c r="F719" s="57"/>
      <c r="G719" s="85"/>
      <c r="H719" s="60"/>
      <c r="I719" s="8"/>
      <c r="J719" s="429"/>
      <c r="K719" s="429"/>
      <c r="L719" s="8"/>
      <c r="M719" s="15"/>
      <c r="N719" s="18"/>
      <c r="O719" s="18"/>
      <c r="P719" s="8"/>
      <c r="Q719" s="8"/>
      <c r="R719" s="8"/>
      <c r="S719" s="8"/>
      <c r="T719" s="8"/>
      <c r="U719" s="8"/>
      <c r="V719" s="8"/>
      <c r="W719" s="8"/>
      <c r="X719" s="8"/>
      <c r="Y719" s="8"/>
    </row>
    <row r="720" spans="1:25" ht="15.75" customHeight="1" x14ac:dyDescent="0.2">
      <c r="A720" s="15"/>
      <c r="B720" s="23"/>
      <c r="C720" s="15"/>
      <c r="D720" s="57"/>
      <c r="E720" s="57"/>
      <c r="F720" s="57"/>
      <c r="G720" s="85"/>
      <c r="H720" s="60"/>
      <c r="I720" s="8"/>
      <c r="J720" s="429"/>
      <c r="K720" s="429"/>
      <c r="L720" s="8"/>
      <c r="M720" s="15"/>
      <c r="N720" s="18"/>
      <c r="O720" s="18"/>
      <c r="P720" s="8"/>
      <c r="Q720" s="8"/>
      <c r="R720" s="8"/>
      <c r="S720" s="8"/>
      <c r="T720" s="8"/>
      <c r="U720" s="8"/>
      <c r="V720" s="8"/>
      <c r="W720" s="8"/>
      <c r="X720" s="8"/>
      <c r="Y720" s="8"/>
    </row>
    <row r="721" spans="1:25" ht="15.75" customHeight="1" x14ac:dyDescent="0.2">
      <c r="A721" s="15"/>
      <c r="B721" s="23"/>
      <c r="C721" s="15"/>
      <c r="D721" s="57"/>
      <c r="E721" s="57"/>
      <c r="F721" s="57"/>
      <c r="G721" s="85"/>
      <c r="H721" s="60"/>
      <c r="I721" s="8"/>
      <c r="J721" s="429"/>
      <c r="K721" s="429"/>
      <c r="L721" s="8"/>
      <c r="M721" s="15"/>
      <c r="N721" s="18"/>
      <c r="O721" s="18"/>
      <c r="P721" s="8"/>
      <c r="Q721" s="8"/>
      <c r="R721" s="8"/>
      <c r="S721" s="8"/>
      <c r="T721" s="8"/>
      <c r="U721" s="8"/>
      <c r="V721" s="8"/>
      <c r="W721" s="8"/>
      <c r="X721" s="8"/>
      <c r="Y721" s="8"/>
    </row>
    <row r="722" spans="1:25" ht="15.75" customHeight="1" x14ac:dyDescent="0.2">
      <c r="A722" s="15"/>
      <c r="B722" s="23"/>
      <c r="C722" s="15"/>
      <c r="D722" s="57"/>
      <c r="E722" s="57"/>
      <c r="F722" s="57"/>
      <c r="G722" s="85"/>
      <c r="H722" s="60"/>
      <c r="I722" s="8"/>
      <c r="J722" s="429"/>
      <c r="K722" s="429"/>
      <c r="L722" s="8"/>
      <c r="M722" s="15"/>
      <c r="N722" s="18"/>
      <c r="O722" s="18"/>
      <c r="P722" s="8"/>
      <c r="Q722" s="8"/>
      <c r="R722" s="8"/>
      <c r="S722" s="8"/>
      <c r="T722" s="8"/>
      <c r="U722" s="8"/>
      <c r="V722" s="8"/>
      <c r="W722" s="8"/>
      <c r="X722" s="8"/>
      <c r="Y722" s="8"/>
    </row>
    <row r="723" spans="1:25" ht="15.75" customHeight="1" x14ac:dyDescent="0.2">
      <c r="A723" s="15"/>
      <c r="B723" s="23"/>
      <c r="C723" s="15"/>
      <c r="D723" s="57"/>
      <c r="E723" s="57"/>
      <c r="F723" s="57"/>
      <c r="G723" s="85"/>
      <c r="H723" s="60"/>
      <c r="I723" s="8"/>
      <c r="J723" s="429"/>
      <c r="K723" s="429"/>
      <c r="L723" s="8"/>
      <c r="M723" s="15"/>
      <c r="N723" s="18"/>
      <c r="O723" s="18"/>
      <c r="P723" s="8"/>
      <c r="Q723" s="8"/>
      <c r="R723" s="8"/>
      <c r="S723" s="8"/>
      <c r="T723" s="8"/>
      <c r="U723" s="8"/>
      <c r="V723" s="8"/>
      <c r="W723" s="8"/>
      <c r="X723" s="8"/>
      <c r="Y723" s="8"/>
    </row>
    <row r="724" spans="1:25" ht="15.75" customHeight="1" x14ac:dyDescent="0.2">
      <c r="A724" s="15"/>
      <c r="B724" s="23"/>
      <c r="C724" s="15"/>
      <c r="D724" s="57"/>
      <c r="E724" s="57"/>
      <c r="F724" s="57"/>
      <c r="G724" s="85"/>
      <c r="H724" s="60"/>
      <c r="I724" s="8"/>
      <c r="J724" s="429"/>
      <c r="K724" s="429"/>
      <c r="L724" s="8"/>
      <c r="M724" s="15"/>
      <c r="N724" s="18"/>
      <c r="O724" s="18"/>
      <c r="P724" s="8"/>
      <c r="Q724" s="8"/>
      <c r="R724" s="8"/>
      <c r="S724" s="8"/>
      <c r="T724" s="8"/>
      <c r="U724" s="8"/>
      <c r="V724" s="8"/>
      <c r="W724" s="8"/>
      <c r="X724" s="8"/>
      <c r="Y724" s="8"/>
    </row>
    <row r="725" spans="1:25" ht="15.75" customHeight="1" x14ac:dyDescent="0.2">
      <c r="A725" s="15"/>
      <c r="B725" s="23"/>
      <c r="C725" s="15"/>
      <c r="D725" s="57"/>
      <c r="E725" s="57"/>
      <c r="F725" s="57"/>
      <c r="G725" s="85"/>
      <c r="H725" s="60"/>
      <c r="I725" s="8"/>
      <c r="J725" s="429"/>
      <c r="K725" s="429"/>
      <c r="L725" s="8"/>
      <c r="M725" s="15"/>
      <c r="N725" s="18"/>
      <c r="O725" s="18"/>
      <c r="P725" s="8"/>
      <c r="Q725" s="8"/>
      <c r="R725" s="8"/>
      <c r="S725" s="8"/>
      <c r="T725" s="8"/>
      <c r="U725" s="8"/>
      <c r="V725" s="8"/>
      <c r="W725" s="8"/>
      <c r="X725" s="8"/>
      <c r="Y725" s="8"/>
    </row>
    <row r="726" spans="1:25" ht="15.75" customHeight="1" x14ac:dyDescent="0.2">
      <c r="A726" s="15"/>
      <c r="B726" s="23"/>
      <c r="C726" s="15"/>
      <c r="D726" s="57"/>
      <c r="E726" s="57"/>
      <c r="F726" s="57"/>
      <c r="G726" s="85"/>
      <c r="H726" s="60"/>
      <c r="I726" s="8"/>
      <c r="J726" s="429"/>
      <c r="K726" s="429"/>
      <c r="L726" s="8"/>
      <c r="M726" s="15"/>
      <c r="N726" s="18"/>
      <c r="O726" s="18"/>
      <c r="P726" s="8"/>
      <c r="Q726" s="8"/>
      <c r="R726" s="8"/>
      <c r="S726" s="8"/>
      <c r="T726" s="8"/>
      <c r="U726" s="8"/>
      <c r="V726" s="8"/>
      <c r="W726" s="8"/>
      <c r="X726" s="8"/>
      <c r="Y726" s="8"/>
    </row>
    <row r="727" spans="1:25" ht="15.75" customHeight="1" x14ac:dyDescent="0.2">
      <c r="A727" s="15"/>
      <c r="B727" s="23"/>
      <c r="C727" s="15"/>
      <c r="D727" s="57"/>
      <c r="E727" s="57"/>
      <c r="F727" s="57"/>
      <c r="G727" s="85"/>
      <c r="H727" s="60"/>
      <c r="I727" s="8"/>
      <c r="J727" s="429"/>
      <c r="K727" s="429"/>
      <c r="L727" s="8"/>
      <c r="M727" s="15"/>
      <c r="N727" s="18"/>
      <c r="O727" s="18"/>
      <c r="P727" s="8"/>
      <c r="Q727" s="8"/>
      <c r="R727" s="8"/>
      <c r="S727" s="8"/>
      <c r="T727" s="8"/>
      <c r="U727" s="8"/>
      <c r="V727" s="8"/>
      <c r="W727" s="8"/>
      <c r="X727" s="8"/>
      <c r="Y727" s="8"/>
    </row>
    <row r="728" spans="1:25" ht="15.75" customHeight="1" x14ac:dyDescent="0.2">
      <c r="A728" s="15"/>
      <c r="B728" s="23"/>
      <c r="C728" s="15"/>
      <c r="D728" s="57"/>
      <c r="E728" s="57"/>
      <c r="F728" s="57"/>
      <c r="G728" s="85"/>
      <c r="H728" s="60"/>
      <c r="I728" s="8"/>
      <c r="J728" s="429"/>
      <c r="K728" s="429"/>
      <c r="L728" s="8"/>
      <c r="M728" s="15"/>
      <c r="N728" s="18"/>
      <c r="O728" s="18"/>
      <c r="P728" s="8"/>
      <c r="Q728" s="8"/>
      <c r="R728" s="8"/>
      <c r="S728" s="8"/>
      <c r="T728" s="8"/>
      <c r="U728" s="8"/>
      <c r="V728" s="8"/>
      <c r="W728" s="8"/>
      <c r="X728" s="8"/>
      <c r="Y728" s="8"/>
    </row>
    <row r="729" spans="1:25" ht="15.75" customHeight="1" x14ac:dyDescent="0.2">
      <c r="A729" s="15"/>
      <c r="B729" s="23"/>
      <c r="C729" s="15"/>
      <c r="D729" s="57"/>
      <c r="E729" s="57"/>
      <c r="F729" s="57"/>
      <c r="G729" s="85"/>
      <c r="H729" s="60"/>
      <c r="I729" s="8"/>
      <c r="J729" s="429"/>
      <c r="K729" s="429"/>
      <c r="L729" s="8"/>
      <c r="M729" s="15"/>
      <c r="N729" s="18"/>
      <c r="O729" s="18"/>
      <c r="P729" s="8"/>
      <c r="Q729" s="8"/>
      <c r="R729" s="8"/>
      <c r="S729" s="8"/>
      <c r="T729" s="8"/>
      <c r="U729" s="8"/>
      <c r="V729" s="8"/>
      <c r="W729" s="8"/>
      <c r="X729" s="8"/>
      <c r="Y729" s="8"/>
    </row>
    <row r="730" spans="1:25" ht="15.75" customHeight="1" x14ac:dyDescent="0.2">
      <c r="A730" s="15"/>
      <c r="B730" s="23"/>
      <c r="C730" s="15"/>
      <c r="D730" s="57"/>
      <c r="E730" s="57"/>
      <c r="F730" s="57"/>
      <c r="G730" s="85"/>
      <c r="H730" s="60"/>
      <c r="I730" s="8"/>
      <c r="J730" s="429"/>
      <c r="K730" s="429"/>
      <c r="L730" s="8"/>
      <c r="M730" s="15"/>
      <c r="N730" s="18"/>
      <c r="O730" s="18"/>
      <c r="P730" s="8"/>
      <c r="Q730" s="8"/>
      <c r="R730" s="8"/>
      <c r="S730" s="8"/>
      <c r="T730" s="8"/>
      <c r="U730" s="8"/>
      <c r="V730" s="8"/>
      <c r="W730" s="8"/>
      <c r="X730" s="8"/>
      <c r="Y730" s="8"/>
    </row>
    <row r="731" spans="1:25" ht="15.75" customHeight="1" x14ac:dyDescent="0.2">
      <c r="A731" s="15"/>
      <c r="B731" s="23"/>
      <c r="C731" s="15"/>
      <c r="D731" s="57"/>
      <c r="E731" s="57"/>
      <c r="F731" s="57"/>
      <c r="G731" s="85"/>
      <c r="H731" s="60"/>
      <c r="I731" s="8"/>
      <c r="J731" s="429"/>
      <c r="K731" s="429"/>
      <c r="L731" s="8"/>
      <c r="M731" s="15"/>
      <c r="N731" s="18"/>
      <c r="O731" s="18"/>
      <c r="P731" s="8"/>
      <c r="Q731" s="8"/>
      <c r="R731" s="8"/>
      <c r="S731" s="8"/>
      <c r="T731" s="8"/>
      <c r="U731" s="8"/>
      <c r="V731" s="8"/>
      <c r="W731" s="8"/>
      <c r="X731" s="8"/>
      <c r="Y731" s="8"/>
    </row>
    <row r="732" spans="1:25" ht="15.75" customHeight="1" x14ac:dyDescent="0.2">
      <c r="A732" s="15"/>
      <c r="B732" s="23"/>
      <c r="C732" s="15"/>
      <c r="D732" s="57"/>
      <c r="E732" s="57"/>
      <c r="F732" s="57"/>
      <c r="G732" s="85"/>
      <c r="H732" s="60"/>
      <c r="I732" s="8"/>
      <c r="J732" s="429"/>
      <c r="K732" s="429"/>
      <c r="L732" s="8"/>
      <c r="M732" s="15"/>
      <c r="N732" s="18"/>
      <c r="O732" s="18"/>
      <c r="P732" s="8"/>
      <c r="Q732" s="8"/>
      <c r="R732" s="8"/>
      <c r="S732" s="8"/>
      <c r="T732" s="8"/>
      <c r="U732" s="8"/>
      <c r="V732" s="8"/>
      <c r="W732" s="8"/>
      <c r="X732" s="8"/>
      <c r="Y732" s="8"/>
    </row>
    <row r="733" spans="1:25" ht="15.75" customHeight="1" x14ac:dyDescent="0.2">
      <c r="A733" s="15"/>
      <c r="B733" s="23"/>
      <c r="C733" s="15"/>
      <c r="D733" s="57"/>
      <c r="E733" s="57"/>
      <c r="F733" s="57"/>
      <c r="G733" s="85"/>
      <c r="H733" s="60"/>
      <c r="I733" s="8"/>
      <c r="J733" s="429"/>
      <c r="K733" s="429"/>
      <c r="L733" s="8"/>
      <c r="M733" s="15"/>
      <c r="N733" s="18"/>
      <c r="O733" s="18"/>
      <c r="P733" s="8"/>
      <c r="Q733" s="8"/>
      <c r="R733" s="8"/>
      <c r="S733" s="8"/>
      <c r="T733" s="8"/>
      <c r="U733" s="8"/>
      <c r="V733" s="8"/>
      <c r="W733" s="8"/>
      <c r="X733" s="8"/>
      <c r="Y733" s="8"/>
    </row>
    <row r="734" spans="1:25" ht="15.75" customHeight="1" x14ac:dyDescent="0.2">
      <c r="A734" s="15"/>
      <c r="B734" s="23"/>
      <c r="C734" s="15"/>
      <c r="D734" s="57"/>
      <c r="E734" s="57"/>
      <c r="F734" s="57"/>
      <c r="G734" s="85"/>
      <c r="H734" s="60"/>
      <c r="I734" s="8"/>
      <c r="J734" s="429"/>
      <c r="K734" s="429"/>
      <c r="L734" s="8"/>
      <c r="M734" s="15"/>
      <c r="N734" s="18"/>
      <c r="O734" s="18"/>
      <c r="P734" s="8"/>
      <c r="Q734" s="8"/>
      <c r="R734" s="8"/>
      <c r="S734" s="8"/>
      <c r="T734" s="8"/>
      <c r="U734" s="8"/>
      <c r="V734" s="8"/>
      <c r="W734" s="8"/>
      <c r="X734" s="8"/>
      <c r="Y734" s="8"/>
    </row>
    <row r="735" spans="1:25" ht="15.75" customHeight="1" x14ac:dyDescent="0.2">
      <c r="A735" s="15"/>
      <c r="B735" s="23"/>
      <c r="C735" s="15"/>
      <c r="D735" s="57"/>
      <c r="E735" s="57"/>
      <c r="F735" s="57"/>
      <c r="G735" s="85"/>
      <c r="H735" s="60"/>
      <c r="I735" s="8"/>
      <c r="J735" s="429"/>
      <c r="K735" s="429"/>
      <c r="L735" s="8"/>
      <c r="M735" s="15"/>
      <c r="N735" s="18"/>
      <c r="O735" s="18"/>
      <c r="P735" s="8"/>
      <c r="Q735" s="8"/>
      <c r="R735" s="8"/>
      <c r="S735" s="8"/>
      <c r="T735" s="8"/>
      <c r="U735" s="8"/>
      <c r="V735" s="8"/>
      <c r="W735" s="8"/>
      <c r="X735" s="8"/>
      <c r="Y735" s="8"/>
    </row>
    <row r="736" spans="1:25" ht="15.75" customHeight="1" x14ac:dyDescent="0.2">
      <c r="A736" s="15"/>
      <c r="B736" s="23"/>
      <c r="C736" s="15"/>
      <c r="D736" s="57"/>
      <c r="E736" s="57"/>
      <c r="F736" s="57"/>
      <c r="G736" s="85"/>
      <c r="H736" s="60"/>
      <c r="I736" s="8"/>
      <c r="J736" s="429"/>
      <c r="K736" s="429"/>
      <c r="L736" s="8"/>
      <c r="M736" s="15"/>
      <c r="N736" s="18"/>
      <c r="O736" s="18"/>
      <c r="P736" s="8"/>
      <c r="Q736" s="8"/>
      <c r="R736" s="8"/>
      <c r="S736" s="8"/>
      <c r="T736" s="8"/>
      <c r="U736" s="8"/>
      <c r="V736" s="8"/>
      <c r="W736" s="8"/>
      <c r="X736" s="8"/>
      <c r="Y736" s="8"/>
    </row>
    <row r="737" spans="1:25" ht="15.75" customHeight="1" x14ac:dyDescent="0.2">
      <c r="A737" s="15"/>
      <c r="B737" s="23"/>
      <c r="C737" s="15"/>
      <c r="D737" s="57"/>
      <c r="E737" s="57"/>
      <c r="F737" s="57"/>
      <c r="G737" s="85"/>
      <c r="H737" s="60"/>
      <c r="I737" s="8"/>
      <c r="J737" s="429"/>
      <c r="K737" s="429"/>
      <c r="L737" s="8"/>
      <c r="M737" s="15"/>
      <c r="N737" s="18"/>
      <c r="O737" s="18"/>
      <c r="P737" s="8"/>
      <c r="Q737" s="8"/>
      <c r="R737" s="8"/>
      <c r="S737" s="8"/>
      <c r="T737" s="8"/>
      <c r="U737" s="8"/>
      <c r="V737" s="8"/>
      <c r="W737" s="8"/>
      <c r="X737" s="8"/>
      <c r="Y737" s="8"/>
    </row>
    <row r="738" spans="1:25" ht="15.75" customHeight="1" x14ac:dyDescent="0.2">
      <c r="A738" s="15"/>
      <c r="B738" s="23"/>
      <c r="C738" s="15"/>
      <c r="D738" s="57"/>
      <c r="E738" s="57"/>
      <c r="F738" s="57"/>
      <c r="G738" s="85"/>
      <c r="H738" s="60"/>
      <c r="I738" s="8"/>
      <c r="J738" s="429"/>
      <c r="K738" s="429"/>
      <c r="L738" s="8"/>
      <c r="M738" s="15"/>
      <c r="N738" s="18"/>
      <c r="O738" s="18"/>
      <c r="P738" s="8"/>
      <c r="Q738" s="8"/>
      <c r="R738" s="8"/>
      <c r="S738" s="8"/>
      <c r="T738" s="8"/>
      <c r="U738" s="8"/>
      <c r="V738" s="8"/>
      <c r="W738" s="8"/>
      <c r="X738" s="8"/>
      <c r="Y738" s="8"/>
    </row>
    <row r="739" spans="1:25" ht="15.75" customHeight="1" x14ac:dyDescent="0.2">
      <c r="A739" s="15"/>
      <c r="B739" s="23"/>
      <c r="C739" s="15"/>
      <c r="D739" s="57"/>
      <c r="E739" s="57"/>
      <c r="F739" s="57"/>
      <c r="G739" s="85"/>
      <c r="H739" s="60"/>
      <c r="I739" s="8"/>
      <c r="J739" s="429"/>
      <c r="K739" s="429"/>
      <c r="L739" s="8"/>
      <c r="M739" s="15"/>
      <c r="N739" s="18"/>
      <c r="O739" s="18"/>
      <c r="P739" s="8"/>
      <c r="Q739" s="8"/>
      <c r="R739" s="8"/>
      <c r="S739" s="8"/>
      <c r="T739" s="8"/>
      <c r="U739" s="8"/>
      <c r="V739" s="8"/>
      <c r="W739" s="8"/>
      <c r="X739" s="8"/>
      <c r="Y739" s="8"/>
    </row>
    <row r="740" spans="1:25" ht="15.75" customHeight="1" x14ac:dyDescent="0.2">
      <c r="A740" s="15"/>
      <c r="B740" s="23"/>
      <c r="C740" s="15"/>
      <c r="D740" s="57"/>
      <c r="E740" s="57"/>
      <c r="F740" s="57"/>
      <c r="G740" s="85"/>
      <c r="H740" s="60"/>
      <c r="I740" s="8"/>
      <c r="J740" s="429"/>
      <c r="K740" s="429"/>
      <c r="L740" s="8"/>
      <c r="M740" s="15"/>
      <c r="N740" s="18"/>
      <c r="O740" s="18"/>
      <c r="P740" s="8"/>
      <c r="Q740" s="8"/>
      <c r="R740" s="8"/>
      <c r="S740" s="8"/>
      <c r="T740" s="8"/>
      <c r="U740" s="8"/>
      <c r="V740" s="8"/>
      <c r="W740" s="8"/>
      <c r="X740" s="8"/>
      <c r="Y740" s="8"/>
    </row>
    <row r="741" spans="1:25" ht="15.75" customHeight="1" x14ac:dyDescent="0.2">
      <c r="A741" s="15"/>
      <c r="B741" s="23"/>
      <c r="C741" s="15"/>
      <c r="D741" s="57"/>
      <c r="E741" s="57"/>
      <c r="F741" s="57"/>
      <c r="G741" s="85"/>
      <c r="H741" s="60"/>
      <c r="I741" s="8"/>
      <c r="J741" s="429"/>
      <c r="K741" s="429"/>
      <c r="L741" s="8"/>
      <c r="M741" s="15"/>
      <c r="N741" s="18"/>
      <c r="O741" s="18"/>
      <c r="P741" s="8"/>
      <c r="Q741" s="8"/>
      <c r="R741" s="8"/>
      <c r="S741" s="8"/>
      <c r="T741" s="8"/>
      <c r="U741" s="8"/>
      <c r="V741" s="8"/>
      <c r="W741" s="8"/>
      <c r="X741" s="8"/>
      <c r="Y741" s="8"/>
    </row>
    <row r="742" spans="1:25" ht="15.75" customHeight="1" x14ac:dyDescent="0.2">
      <c r="A742" s="15"/>
      <c r="B742" s="23"/>
      <c r="C742" s="15"/>
      <c r="D742" s="57"/>
      <c r="E742" s="57"/>
      <c r="F742" s="57"/>
      <c r="G742" s="85"/>
      <c r="H742" s="60"/>
      <c r="I742" s="8"/>
      <c r="J742" s="429"/>
      <c r="K742" s="429"/>
      <c r="L742" s="8"/>
      <c r="M742" s="15"/>
      <c r="N742" s="18"/>
      <c r="O742" s="18"/>
      <c r="P742" s="8"/>
      <c r="Q742" s="8"/>
      <c r="R742" s="8"/>
      <c r="S742" s="8"/>
      <c r="T742" s="8"/>
      <c r="U742" s="8"/>
      <c r="V742" s="8"/>
      <c r="W742" s="8"/>
      <c r="X742" s="8"/>
      <c r="Y742" s="8"/>
    </row>
    <row r="743" spans="1:25" ht="15.75" customHeight="1" x14ac:dyDescent="0.2">
      <c r="A743" s="15"/>
      <c r="B743" s="23"/>
      <c r="C743" s="15"/>
      <c r="D743" s="57"/>
      <c r="E743" s="57"/>
      <c r="F743" s="57"/>
      <c r="G743" s="85"/>
      <c r="H743" s="60"/>
      <c r="I743" s="8"/>
      <c r="J743" s="429"/>
      <c r="K743" s="429"/>
      <c r="L743" s="8"/>
      <c r="M743" s="15"/>
      <c r="N743" s="18"/>
      <c r="O743" s="18"/>
      <c r="P743" s="8"/>
      <c r="Q743" s="8"/>
      <c r="R743" s="8"/>
      <c r="S743" s="8"/>
      <c r="T743" s="8"/>
      <c r="U743" s="8"/>
      <c r="V743" s="8"/>
      <c r="W743" s="8"/>
      <c r="X743" s="8"/>
      <c r="Y743" s="8"/>
    </row>
    <row r="744" spans="1:25" ht="15.75" customHeight="1" x14ac:dyDescent="0.2">
      <c r="A744" s="15"/>
      <c r="B744" s="23"/>
      <c r="C744" s="15"/>
      <c r="D744" s="57"/>
      <c r="E744" s="57"/>
      <c r="F744" s="57"/>
      <c r="G744" s="85"/>
      <c r="H744" s="60"/>
      <c r="I744" s="8"/>
      <c r="J744" s="429"/>
      <c r="K744" s="429"/>
      <c r="L744" s="8"/>
      <c r="M744" s="15"/>
      <c r="N744" s="18"/>
      <c r="O744" s="18"/>
      <c r="P744" s="8"/>
      <c r="Q744" s="8"/>
      <c r="R744" s="8"/>
      <c r="S744" s="8"/>
      <c r="T744" s="8"/>
      <c r="U744" s="8"/>
      <c r="V744" s="8"/>
      <c r="W744" s="8"/>
      <c r="X744" s="8"/>
      <c r="Y744" s="8"/>
    </row>
    <row r="745" spans="1:25" ht="15.75" customHeight="1" x14ac:dyDescent="0.2">
      <c r="A745" s="15"/>
      <c r="B745" s="23"/>
      <c r="C745" s="15"/>
      <c r="D745" s="57"/>
      <c r="E745" s="57"/>
      <c r="F745" s="57"/>
      <c r="G745" s="85"/>
      <c r="H745" s="60"/>
      <c r="I745" s="8"/>
      <c r="J745" s="429"/>
      <c r="K745" s="429"/>
      <c r="L745" s="8"/>
      <c r="M745" s="15"/>
      <c r="N745" s="18"/>
      <c r="O745" s="18"/>
      <c r="P745" s="8"/>
      <c r="Q745" s="8"/>
      <c r="R745" s="8"/>
      <c r="S745" s="8"/>
      <c r="T745" s="8"/>
      <c r="U745" s="8"/>
      <c r="V745" s="8"/>
      <c r="W745" s="8"/>
      <c r="X745" s="8"/>
      <c r="Y745" s="8"/>
    </row>
    <row r="746" spans="1:25" ht="15.75" customHeight="1" x14ac:dyDescent="0.2">
      <c r="A746" s="15"/>
      <c r="B746" s="23"/>
      <c r="C746" s="15"/>
      <c r="D746" s="57"/>
      <c r="E746" s="57"/>
      <c r="F746" s="57"/>
      <c r="G746" s="85"/>
      <c r="H746" s="60"/>
      <c r="I746" s="8"/>
      <c r="J746" s="429"/>
      <c r="K746" s="429"/>
      <c r="L746" s="8"/>
      <c r="M746" s="15"/>
      <c r="N746" s="18"/>
      <c r="O746" s="18"/>
      <c r="P746" s="8"/>
      <c r="Q746" s="8"/>
      <c r="R746" s="8"/>
      <c r="S746" s="8"/>
      <c r="T746" s="8"/>
      <c r="U746" s="8"/>
      <c r="V746" s="8"/>
      <c r="W746" s="8"/>
      <c r="X746" s="8"/>
      <c r="Y746" s="8"/>
    </row>
    <row r="747" spans="1:25" ht="15.75" customHeight="1" x14ac:dyDescent="0.2">
      <c r="A747" s="15"/>
      <c r="B747" s="23"/>
      <c r="C747" s="15"/>
      <c r="D747" s="57"/>
      <c r="E747" s="57"/>
      <c r="F747" s="57"/>
      <c r="G747" s="85"/>
      <c r="H747" s="60"/>
      <c r="I747" s="8"/>
      <c r="J747" s="429"/>
      <c r="K747" s="429"/>
      <c r="L747" s="8"/>
      <c r="M747" s="15"/>
      <c r="N747" s="18"/>
      <c r="O747" s="18"/>
      <c r="P747" s="8"/>
      <c r="Q747" s="8"/>
      <c r="R747" s="8"/>
      <c r="S747" s="8"/>
      <c r="T747" s="8"/>
      <c r="U747" s="8"/>
      <c r="V747" s="8"/>
      <c r="W747" s="8"/>
      <c r="X747" s="8"/>
      <c r="Y747" s="8"/>
    </row>
    <row r="748" spans="1:25" ht="15.75" customHeight="1" x14ac:dyDescent="0.2">
      <c r="A748" s="15"/>
      <c r="B748" s="23"/>
      <c r="C748" s="15"/>
      <c r="D748" s="57"/>
      <c r="E748" s="57"/>
      <c r="F748" s="57"/>
      <c r="G748" s="85"/>
      <c r="H748" s="60"/>
      <c r="I748" s="8"/>
      <c r="J748" s="429"/>
      <c r="K748" s="429"/>
      <c r="L748" s="8"/>
      <c r="M748" s="15"/>
      <c r="N748" s="18"/>
      <c r="O748" s="18"/>
      <c r="P748" s="8"/>
      <c r="Q748" s="8"/>
      <c r="R748" s="8"/>
      <c r="S748" s="8"/>
      <c r="T748" s="8"/>
      <c r="U748" s="8"/>
      <c r="V748" s="8"/>
      <c r="W748" s="8"/>
      <c r="X748" s="8"/>
      <c r="Y748" s="8"/>
    </row>
    <row r="749" spans="1:25" ht="15.75" customHeight="1" x14ac:dyDescent="0.2">
      <c r="A749" s="15"/>
      <c r="B749" s="23"/>
      <c r="C749" s="15"/>
      <c r="D749" s="57"/>
      <c r="E749" s="57"/>
      <c r="F749" s="57"/>
      <c r="G749" s="85"/>
      <c r="H749" s="60"/>
      <c r="I749" s="8"/>
      <c r="J749" s="429"/>
      <c r="K749" s="429"/>
      <c r="L749" s="8"/>
      <c r="M749" s="15"/>
      <c r="N749" s="18"/>
      <c r="O749" s="18"/>
      <c r="P749" s="8"/>
      <c r="Q749" s="8"/>
      <c r="R749" s="8"/>
      <c r="S749" s="8"/>
      <c r="T749" s="8"/>
      <c r="U749" s="8"/>
      <c r="V749" s="8"/>
      <c r="W749" s="8"/>
      <c r="X749" s="8"/>
      <c r="Y749" s="8"/>
    </row>
    <row r="750" spans="1:25" ht="15.75" customHeight="1" x14ac:dyDescent="0.2">
      <c r="A750" s="15"/>
      <c r="B750" s="23"/>
      <c r="C750" s="15"/>
      <c r="D750" s="57"/>
      <c r="E750" s="57"/>
      <c r="F750" s="57"/>
      <c r="G750" s="85"/>
      <c r="H750" s="60"/>
      <c r="I750" s="8"/>
      <c r="J750" s="429"/>
      <c r="K750" s="429"/>
      <c r="L750" s="8"/>
      <c r="M750" s="15"/>
      <c r="N750" s="18"/>
      <c r="O750" s="18"/>
      <c r="P750" s="8"/>
      <c r="Q750" s="8"/>
      <c r="R750" s="8"/>
      <c r="S750" s="8"/>
      <c r="T750" s="8"/>
      <c r="U750" s="8"/>
      <c r="V750" s="8"/>
      <c r="W750" s="8"/>
      <c r="X750" s="8"/>
      <c r="Y750" s="8"/>
    </row>
    <row r="751" spans="1:25" ht="15.75" customHeight="1" x14ac:dyDescent="0.2">
      <c r="A751" s="15"/>
      <c r="B751" s="23"/>
      <c r="C751" s="15"/>
      <c r="D751" s="57"/>
      <c r="E751" s="57"/>
      <c r="F751" s="57"/>
      <c r="G751" s="85"/>
      <c r="H751" s="60"/>
      <c r="I751" s="8"/>
      <c r="J751" s="429"/>
      <c r="K751" s="429"/>
      <c r="L751" s="8"/>
      <c r="M751" s="15"/>
      <c r="N751" s="18"/>
      <c r="O751" s="18"/>
      <c r="P751" s="8"/>
      <c r="Q751" s="8"/>
      <c r="R751" s="8"/>
      <c r="S751" s="8"/>
      <c r="T751" s="8"/>
      <c r="U751" s="8"/>
      <c r="V751" s="8"/>
      <c r="W751" s="8"/>
      <c r="X751" s="8"/>
      <c r="Y751" s="8"/>
    </row>
    <row r="752" spans="1:25" ht="15.75" customHeight="1" x14ac:dyDescent="0.2">
      <c r="A752" s="15"/>
      <c r="B752" s="23"/>
      <c r="C752" s="15"/>
      <c r="D752" s="57"/>
      <c r="E752" s="57"/>
      <c r="F752" s="57"/>
      <c r="G752" s="85"/>
      <c r="H752" s="60"/>
      <c r="I752" s="8"/>
      <c r="J752" s="429"/>
      <c r="K752" s="429"/>
      <c r="L752" s="8"/>
      <c r="M752" s="15"/>
      <c r="N752" s="18"/>
      <c r="O752" s="18"/>
      <c r="P752" s="8"/>
      <c r="Q752" s="8"/>
      <c r="R752" s="8"/>
      <c r="S752" s="8"/>
      <c r="T752" s="8"/>
      <c r="U752" s="8"/>
      <c r="V752" s="8"/>
      <c r="W752" s="8"/>
      <c r="X752" s="8"/>
      <c r="Y752" s="8"/>
    </row>
    <row r="753" spans="1:25" ht="15.75" customHeight="1" x14ac:dyDescent="0.2">
      <c r="A753" s="15"/>
      <c r="B753" s="23"/>
      <c r="C753" s="15"/>
      <c r="D753" s="57"/>
      <c r="E753" s="57"/>
      <c r="F753" s="57"/>
      <c r="G753" s="85"/>
      <c r="H753" s="60"/>
      <c r="I753" s="8"/>
      <c r="J753" s="429"/>
      <c r="K753" s="429"/>
      <c r="L753" s="8"/>
      <c r="M753" s="15"/>
      <c r="N753" s="18"/>
      <c r="O753" s="18"/>
      <c r="P753" s="8"/>
      <c r="Q753" s="8"/>
      <c r="R753" s="8"/>
      <c r="S753" s="8"/>
      <c r="T753" s="8"/>
      <c r="U753" s="8"/>
      <c r="V753" s="8"/>
      <c r="W753" s="8"/>
      <c r="X753" s="8"/>
      <c r="Y753" s="8"/>
    </row>
    <row r="754" spans="1:25" ht="15.75" customHeight="1" x14ac:dyDescent="0.2">
      <c r="A754" s="15"/>
      <c r="B754" s="23"/>
      <c r="C754" s="15"/>
      <c r="D754" s="57"/>
      <c r="E754" s="57"/>
      <c r="F754" s="57"/>
      <c r="G754" s="85"/>
      <c r="H754" s="60"/>
      <c r="I754" s="8"/>
      <c r="J754" s="429"/>
      <c r="K754" s="429"/>
      <c r="L754" s="8"/>
      <c r="M754" s="15"/>
      <c r="N754" s="18"/>
      <c r="O754" s="18"/>
      <c r="P754" s="8"/>
      <c r="Q754" s="8"/>
      <c r="R754" s="8"/>
      <c r="S754" s="8"/>
      <c r="T754" s="8"/>
      <c r="U754" s="8"/>
      <c r="V754" s="8"/>
      <c r="W754" s="8"/>
      <c r="X754" s="8"/>
      <c r="Y754" s="8"/>
    </row>
    <row r="755" spans="1:25" ht="15.75" customHeight="1" x14ac:dyDescent="0.2">
      <c r="A755" s="15"/>
      <c r="B755" s="23"/>
      <c r="C755" s="15"/>
      <c r="D755" s="57"/>
      <c r="E755" s="57"/>
      <c r="F755" s="57"/>
      <c r="G755" s="85"/>
      <c r="H755" s="60"/>
      <c r="I755" s="8"/>
      <c r="J755" s="429"/>
      <c r="K755" s="429"/>
      <c r="L755" s="8"/>
      <c r="M755" s="15"/>
      <c r="N755" s="18"/>
      <c r="O755" s="18"/>
      <c r="P755" s="8"/>
      <c r="Q755" s="8"/>
      <c r="R755" s="8"/>
      <c r="S755" s="8"/>
      <c r="T755" s="8"/>
      <c r="U755" s="8"/>
      <c r="V755" s="8"/>
      <c r="W755" s="8"/>
      <c r="X755" s="8"/>
      <c r="Y755" s="8"/>
    </row>
    <row r="756" spans="1:25" ht="15.75" customHeight="1" x14ac:dyDescent="0.2">
      <c r="A756" s="15"/>
      <c r="B756" s="23"/>
      <c r="C756" s="15"/>
      <c r="D756" s="57"/>
      <c r="E756" s="57"/>
      <c r="F756" s="57"/>
      <c r="G756" s="85"/>
      <c r="H756" s="60"/>
      <c r="I756" s="8"/>
      <c r="J756" s="429"/>
      <c r="K756" s="429"/>
      <c r="L756" s="8"/>
      <c r="M756" s="15"/>
      <c r="N756" s="18"/>
      <c r="O756" s="18"/>
      <c r="P756" s="8"/>
      <c r="Q756" s="8"/>
      <c r="R756" s="8"/>
      <c r="S756" s="8"/>
      <c r="T756" s="8"/>
      <c r="U756" s="8"/>
      <c r="V756" s="8"/>
      <c r="W756" s="8"/>
      <c r="X756" s="8"/>
      <c r="Y756" s="8"/>
    </row>
    <row r="757" spans="1:25" ht="15.75" customHeight="1" x14ac:dyDescent="0.2">
      <c r="A757" s="15"/>
      <c r="B757" s="23"/>
      <c r="C757" s="15"/>
      <c r="D757" s="57"/>
      <c r="E757" s="57"/>
      <c r="F757" s="57"/>
      <c r="G757" s="85"/>
      <c r="H757" s="60"/>
      <c r="I757" s="8"/>
      <c r="J757" s="429"/>
      <c r="K757" s="429"/>
      <c r="L757" s="8"/>
      <c r="M757" s="15"/>
      <c r="N757" s="18"/>
      <c r="O757" s="18"/>
      <c r="P757" s="8"/>
      <c r="Q757" s="8"/>
      <c r="R757" s="8"/>
      <c r="S757" s="8"/>
      <c r="T757" s="8"/>
      <c r="U757" s="8"/>
      <c r="V757" s="8"/>
      <c r="W757" s="8"/>
      <c r="X757" s="8"/>
      <c r="Y757" s="8"/>
    </row>
    <row r="758" spans="1:25" ht="15.75" customHeight="1" x14ac:dyDescent="0.2">
      <c r="A758" s="15"/>
      <c r="B758" s="23"/>
      <c r="C758" s="15"/>
      <c r="D758" s="57"/>
      <c r="E758" s="57"/>
      <c r="F758" s="57"/>
      <c r="G758" s="85"/>
      <c r="H758" s="60"/>
      <c r="I758" s="8"/>
      <c r="J758" s="429"/>
      <c r="K758" s="429"/>
      <c r="L758" s="8"/>
      <c r="M758" s="15"/>
      <c r="N758" s="18"/>
      <c r="O758" s="18"/>
      <c r="P758" s="8"/>
      <c r="Q758" s="8"/>
      <c r="R758" s="8"/>
      <c r="S758" s="8"/>
      <c r="T758" s="8"/>
      <c r="U758" s="8"/>
      <c r="V758" s="8"/>
      <c r="W758" s="8"/>
      <c r="X758" s="8"/>
      <c r="Y758" s="8"/>
    </row>
    <row r="759" spans="1:25" ht="15.75" customHeight="1" x14ac:dyDescent="0.2">
      <c r="A759" s="15"/>
      <c r="B759" s="23"/>
      <c r="C759" s="15"/>
      <c r="D759" s="57"/>
      <c r="E759" s="57"/>
      <c r="F759" s="57"/>
      <c r="G759" s="85"/>
      <c r="H759" s="60"/>
      <c r="I759" s="8"/>
      <c r="J759" s="429"/>
      <c r="K759" s="429"/>
      <c r="L759" s="8"/>
      <c r="M759" s="15"/>
      <c r="N759" s="18"/>
      <c r="O759" s="18"/>
      <c r="P759" s="8"/>
      <c r="Q759" s="8"/>
      <c r="R759" s="8"/>
      <c r="S759" s="8"/>
      <c r="T759" s="8"/>
      <c r="U759" s="8"/>
      <c r="V759" s="8"/>
      <c r="W759" s="8"/>
      <c r="X759" s="8"/>
      <c r="Y759" s="8"/>
    </row>
    <row r="760" spans="1:25" ht="15.75" customHeight="1" x14ac:dyDescent="0.2">
      <c r="A760" s="15"/>
      <c r="B760" s="23"/>
      <c r="C760" s="15"/>
      <c r="D760" s="57"/>
      <c r="E760" s="57"/>
      <c r="F760" s="57"/>
      <c r="G760" s="85"/>
      <c r="H760" s="60"/>
      <c r="I760" s="8"/>
      <c r="J760" s="429"/>
      <c r="K760" s="429"/>
      <c r="L760" s="8"/>
      <c r="M760" s="15"/>
      <c r="N760" s="18"/>
      <c r="O760" s="18"/>
      <c r="P760" s="8"/>
      <c r="Q760" s="8"/>
      <c r="R760" s="8"/>
      <c r="S760" s="8"/>
      <c r="T760" s="8"/>
      <c r="U760" s="8"/>
      <c r="V760" s="8"/>
      <c r="W760" s="8"/>
      <c r="X760" s="8"/>
      <c r="Y760" s="8"/>
    </row>
    <row r="761" spans="1:25" ht="15.75" customHeight="1" x14ac:dyDescent="0.2">
      <c r="A761" s="15"/>
      <c r="B761" s="23"/>
      <c r="C761" s="15"/>
      <c r="D761" s="57"/>
      <c r="E761" s="57"/>
      <c r="F761" s="57"/>
      <c r="G761" s="85"/>
      <c r="H761" s="60"/>
      <c r="I761" s="8"/>
      <c r="J761" s="429"/>
      <c r="K761" s="429"/>
      <c r="L761" s="8"/>
      <c r="M761" s="15"/>
      <c r="N761" s="18"/>
      <c r="O761" s="18"/>
      <c r="P761" s="8"/>
      <c r="Q761" s="8"/>
      <c r="R761" s="8"/>
      <c r="S761" s="8"/>
      <c r="T761" s="8"/>
      <c r="U761" s="8"/>
      <c r="V761" s="8"/>
      <c r="W761" s="8"/>
      <c r="X761" s="8"/>
      <c r="Y761" s="8"/>
    </row>
    <row r="762" spans="1:25" ht="15.75" customHeight="1" x14ac:dyDescent="0.2">
      <c r="A762" s="15"/>
      <c r="B762" s="23"/>
      <c r="C762" s="15"/>
      <c r="D762" s="57"/>
      <c r="E762" s="57"/>
      <c r="F762" s="57"/>
      <c r="G762" s="85"/>
      <c r="H762" s="60"/>
      <c r="I762" s="8"/>
      <c r="J762" s="429"/>
      <c r="K762" s="429"/>
      <c r="L762" s="8"/>
      <c r="M762" s="15"/>
      <c r="N762" s="18"/>
      <c r="O762" s="18"/>
      <c r="P762" s="8"/>
      <c r="Q762" s="8"/>
      <c r="R762" s="8"/>
      <c r="S762" s="8"/>
      <c r="T762" s="8"/>
      <c r="U762" s="8"/>
      <c r="V762" s="8"/>
      <c r="W762" s="8"/>
      <c r="X762" s="8"/>
      <c r="Y762" s="8"/>
    </row>
    <row r="763" spans="1:25" ht="15.75" customHeight="1" x14ac:dyDescent="0.2">
      <c r="A763" s="15"/>
      <c r="B763" s="23"/>
      <c r="C763" s="15"/>
      <c r="D763" s="57"/>
      <c r="E763" s="57"/>
      <c r="F763" s="57"/>
      <c r="G763" s="85"/>
      <c r="H763" s="60"/>
      <c r="I763" s="8"/>
      <c r="J763" s="429"/>
      <c r="K763" s="429"/>
      <c r="L763" s="8"/>
      <c r="M763" s="15"/>
      <c r="N763" s="18"/>
      <c r="O763" s="18"/>
      <c r="P763" s="8"/>
      <c r="Q763" s="8"/>
      <c r="R763" s="8"/>
      <c r="S763" s="8"/>
      <c r="T763" s="8"/>
      <c r="U763" s="8"/>
      <c r="V763" s="8"/>
      <c r="W763" s="8"/>
      <c r="X763" s="8"/>
      <c r="Y763" s="8"/>
    </row>
    <row r="764" spans="1:25" ht="15.75" customHeight="1" x14ac:dyDescent="0.2">
      <c r="A764" s="15"/>
      <c r="B764" s="23"/>
      <c r="C764" s="15"/>
      <c r="D764" s="57"/>
      <c r="E764" s="57"/>
      <c r="F764" s="57"/>
      <c r="G764" s="85"/>
      <c r="H764" s="60"/>
      <c r="I764" s="8"/>
      <c r="J764" s="429"/>
      <c r="K764" s="429"/>
      <c r="L764" s="8"/>
      <c r="M764" s="15"/>
      <c r="N764" s="18"/>
      <c r="O764" s="18"/>
      <c r="P764" s="8"/>
      <c r="Q764" s="8"/>
      <c r="R764" s="8"/>
      <c r="S764" s="8"/>
      <c r="T764" s="8"/>
      <c r="U764" s="8"/>
      <c r="V764" s="8"/>
      <c r="W764" s="8"/>
      <c r="X764" s="8"/>
      <c r="Y764" s="8"/>
    </row>
    <row r="765" spans="1:25" ht="15.75" customHeight="1" x14ac:dyDescent="0.2">
      <c r="A765" s="15"/>
      <c r="B765" s="23"/>
      <c r="C765" s="15"/>
      <c r="D765" s="57"/>
      <c r="E765" s="57"/>
      <c r="F765" s="57"/>
      <c r="G765" s="85"/>
      <c r="H765" s="60"/>
      <c r="I765" s="8"/>
      <c r="J765" s="429"/>
      <c r="K765" s="429"/>
      <c r="L765" s="8"/>
      <c r="M765" s="15"/>
      <c r="N765" s="18"/>
      <c r="O765" s="18"/>
      <c r="P765" s="8"/>
      <c r="Q765" s="8"/>
      <c r="R765" s="8"/>
      <c r="S765" s="8"/>
      <c r="T765" s="8"/>
      <c r="U765" s="8"/>
      <c r="V765" s="8"/>
      <c r="W765" s="8"/>
      <c r="X765" s="8"/>
      <c r="Y765" s="8"/>
    </row>
    <row r="766" spans="1:25" ht="15.75" customHeight="1" x14ac:dyDescent="0.2">
      <c r="A766" s="15"/>
      <c r="B766" s="23"/>
      <c r="C766" s="15"/>
      <c r="D766" s="57"/>
      <c r="E766" s="57"/>
      <c r="F766" s="57"/>
      <c r="G766" s="85"/>
      <c r="H766" s="60"/>
      <c r="I766" s="8"/>
      <c r="J766" s="429"/>
      <c r="K766" s="429"/>
      <c r="L766" s="8"/>
      <c r="M766" s="15"/>
      <c r="N766" s="18"/>
      <c r="O766" s="18"/>
      <c r="P766" s="8"/>
      <c r="Q766" s="8"/>
      <c r="R766" s="8"/>
      <c r="S766" s="8"/>
      <c r="T766" s="8"/>
      <c r="U766" s="8"/>
      <c r="V766" s="8"/>
      <c r="W766" s="8"/>
      <c r="X766" s="8"/>
      <c r="Y766" s="8"/>
    </row>
    <row r="767" spans="1:25" ht="15.75" customHeight="1" x14ac:dyDescent="0.2">
      <c r="A767" s="15"/>
      <c r="B767" s="23"/>
      <c r="C767" s="15"/>
      <c r="D767" s="57"/>
      <c r="E767" s="57"/>
      <c r="F767" s="57"/>
      <c r="G767" s="85"/>
      <c r="H767" s="60"/>
      <c r="I767" s="8"/>
      <c r="J767" s="429"/>
      <c r="K767" s="429"/>
      <c r="L767" s="8"/>
      <c r="M767" s="15"/>
      <c r="N767" s="18"/>
      <c r="O767" s="18"/>
      <c r="P767" s="8"/>
      <c r="Q767" s="8"/>
      <c r="R767" s="8"/>
      <c r="S767" s="8"/>
      <c r="T767" s="8"/>
      <c r="U767" s="8"/>
      <c r="V767" s="8"/>
      <c r="W767" s="8"/>
      <c r="X767" s="8"/>
      <c r="Y767" s="8"/>
    </row>
    <row r="768" spans="1:25" ht="15.75" customHeight="1" x14ac:dyDescent="0.2">
      <c r="A768" s="15"/>
      <c r="B768" s="23"/>
      <c r="C768" s="15"/>
      <c r="D768" s="57"/>
      <c r="E768" s="57"/>
      <c r="F768" s="57"/>
      <c r="G768" s="85"/>
      <c r="H768" s="60"/>
      <c r="I768" s="8"/>
      <c r="J768" s="429"/>
      <c r="K768" s="429"/>
      <c r="L768" s="8"/>
      <c r="M768" s="15"/>
      <c r="N768" s="18"/>
      <c r="O768" s="18"/>
      <c r="P768" s="8"/>
      <c r="Q768" s="8"/>
      <c r="R768" s="8"/>
      <c r="S768" s="8"/>
      <c r="T768" s="8"/>
      <c r="U768" s="8"/>
      <c r="V768" s="8"/>
      <c r="W768" s="8"/>
      <c r="X768" s="8"/>
      <c r="Y768" s="8"/>
    </row>
    <row r="769" spans="1:25" ht="15.75" customHeight="1" x14ac:dyDescent="0.2">
      <c r="A769" s="15"/>
      <c r="B769" s="23"/>
      <c r="C769" s="15"/>
      <c r="D769" s="57"/>
      <c r="E769" s="57"/>
      <c r="F769" s="57"/>
      <c r="G769" s="85"/>
      <c r="H769" s="60"/>
      <c r="I769" s="8"/>
      <c r="J769" s="429"/>
      <c r="K769" s="429"/>
      <c r="L769" s="8"/>
      <c r="M769" s="15"/>
      <c r="N769" s="18"/>
      <c r="O769" s="18"/>
      <c r="P769" s="8"/>
      <c r="Q769" s="8"/>
      <c r="R769" s="8"/>
      <c r="S769" s="8"/>
      <c r="T769" s="8"/>
      <c r="U769" s="8"/>
      <c r="V769" s="8"/>
      <c r="W769" s="8"/>
      <c r="X769" s="8"/>
      <c r="Y769" s="8"/>
    </row>
    <row r="770" spans="1:25" ht="15.75" customHeight="1" x14ac:dyDescent="0.2">
      <c r="A770" s="15"/>
      <c r="B770" s="23"/>
      <c r="C770" s="15"/>
      <c r="D770" s="57"/>
      <c r="E770" s="57"/>
      <c r="F770" s="57"/>
      <c r="G770" s="85"/>
      <c r="H770" s="60"/>
      <c r="I770" s="8"/>
      <c r="J770" s="429"/>
      <c r="K770" s="429"/>
      <c r="L770" s="8"/>
      <c r="M770" s="15"/>
      <c r="N770" s="18"/>
      <c r="O770" s="18"/>
      <c r="P770" s="8"/>
      <c r="Q770" s="8"/>
      <c r="R770" s="8"/>
      <c r="S770" s="8"/>
      <c r="T770" s="8"/>
      <c r="U770" s="8"/>
      <c r="V770" s="8"/>
      <c r="W770" s="8"/>
      <c r="X770" s="8"/>
      <c r="Y770" s="8"/>
    </row>
    <row r="771" spans="1:25" ht="15.75" customHeight="1" x14ac:dyDescent="0.2">
      <c r="A771" s="15"/>
      <c r="B771" s="23"/>
      <c r="C771" s="15"/>
      <c r="D771" s="57"/>
      <c r="E771" s="57"/>
      <c r="F771" s="57"/>
      <c r="G771" s="85"/>
      <c r="H771" s="60"/>
      <c r="I771" s="8"/>
      <c r="J771" s="429"/>
      <c r="K771" s="429"/>
      <c r="L771" s="8"/>
      <c r="M771" s="15"/>
      <c r="N771" s="18"/>
      <c r="O771" s="18"/>
      <c r="P771" s="8"/>
      <c r="Q771" s="8"/>
      <c r="R771" s="8"/>
      <c r="S771" s="8"/>
      <c r="T771" s="8"/>
      <c r="U771" s="8"/>
      <c r="V771" s="8"/>
      <c r="W771" s="8"/>
      <c r="X771" s="8"/>
      <c r="Y771" s="8"/>
    </row>
    <row r="772" spans="1:25" ht="15.75" customHeight="1" x14ac:dyDescent="0.2">
      <c r="A772" s="15"/>
      <c r="B772" s="23"/>
      <c r="C772" s="15"/>
      <c r="D772" s="57"/>
      <c r="E772" s="57"/>
      <c r="F772" s="57"/>
      <c r="G772" s="85"/>
      <c r="H772" s="60"/>
      <c r="I772" s="8"/>
      <c r="J772" s="429"/>
      <c r="K772" s="429"/>
      <c r="L772" s="8"/>
      <c r="M772" s="15"/>
      <c r="N772" s="18"/>
      <c r="O772" s="18"/>
      <c r="P772" s="8"/>
      <c r="Q772" s="8"/>
      <c r="R772" s="8"/>
      <c r="S772" s="8"/>
      <c r="T772" s="8"/>
      <c r="U772" s="8"/>
      <c r="V772" s="8"/>
      <c r="W772" s="8"/>
      <c r="X772" s="8"/>
      <c r="Y772" s="8"/>
    </row>
    <row r="773" spans="1:25" ht="15.75" customHeight="1" x14ac:dyDescent="0.2">
      <c r="A773" s="15"/>
      <c r="B773" s="23"/>
      <c r="C773" s="15"/>
      <c r="D773" s="57"/>
      <c r="E773" s="57"/>
      <c r="F773" s="57"/>
      <c r="G773" s="85"/>
      <c r="H773" s="60"/>
      <c r="I773" s="8"/>
      <c r="J773" s="429"/>
      <c r="K773" s="429"/>
      <c r="L773" s="8"/>
      <c r="M773" s="15"/>
      <c r="N773" s="18"/>
      <c r="O773" s="18"/>
      <c r="P773" s="8"/>
      <c r="Q773" s="8"/>
      <c r="R773" s="8"/>
      <c r="S773" s="8"/>
      <c r="T773" s="8"/>
      <c r="U773" s="8"/>
      <c r="V773" s="8"/>
      <c r="W773" s="8"/>
      <c r="X773" s="8"/>
      <c r="Y773" s="8"/>
    </row>
    <row r="774" spans="1:25" ht="15.75" customHeight="1" x14ac:dyDescent="0.2">
      <c r="A774" s="15"/>
      <c r="B774" s="23"/>
      <c r="C774" s="15"/>
      <c r="D774" s="57"/>
      <c r="E774" s="57"/>
      <c r="F774" s="57"/>
      <c r="G774" s="85"/>
      <c r="H774" s="60"/>
      <c r="I774" s="8"/>
      <c r="J774" s="429"/>
      <c r="K774" s="429"/>
      <c r="L774" s="8"/>
      <c r="M774" s="15"/>
      <c r="N774" s="18"/>
      <c r="O774" s="18"/>
      <c r="P774" s="8"/>
      <c r="Q774" s="8"/>
      <c r="R774" s="8"/>
      <c r="S774" s="8"/>
      <c r="T774" s="8"/>
      <c r="U774" s="8"/>
      <c r="V774" s="8"/>
      <c r="W774" s="8"/>
      <c r="X774" s="8"/>
      <c r="Y774" s="8"/>
    </row>
    <row r="775" spans="1:25" ht="15.75" customHeight="1" x14ac:dyDescent="0.2">
      <c r="A775" s="15"/>
      <c r="B775" s="23"/>
      <c r="C775" s="15"/>
      <c r="D775" s="57"/>
      <c r="E775" s="57"/>
      <c r="F775" s="57"/>
      <c r="G775" s="85"/>
      <c r="H775" s="60"/>
      <c r="I775" s="8"/>
      <c r="J775" s="429"/>
      <c r="K775" s="429"/>
      <c r="L775" s="8"/>
      <c r="M775" s="15"/>
      <c r="N775" s="18"/>
      <c r="O775" s="18"/>
      <c r="P775" s="8"/>
      <c r="Q775" s="8"/>
      <c r="R775" s="8"/>
      <c r="S775" s="8"/>
      <c r="T775" s="8"/>
      <c r="U775" s="8"/>
      <c r="V775" s="8"/>
      <c r="W775" s="8"/>
      <c r="X775" s="8"/>
      <c r="Y775" s="8"/>
    </row>
    <row r="776" spans="1:25" ht="15.75" customHeight="1" x14ac:dyDescent="0.2">
      <c r="A776" s="15"/>
      <c r="B776" s="23"/>
      <c r="C776" s="15"/>
      <c r="D776" s="57"/>
      <c r="E776" s="57"/>
      <c r="F776" s="57"/>
      <c r="G776" s="85"/>
      <c r="H776" s="60"/>
      <c r="I776" s="8"/>
      <c r="J776" s="429"/>
      <c r="K776" s="429"/>
      <c r="L776" s="8"/>
      <c r="M776" s="15"/>
      <c r="N776" s="18"/>
      <c r="O776" s="18"/>
      <c r="P776" s="8"/>
      <c r="Q776" s="8"/>
      <c r="R776" s="8"/>
      <c r="S776" s="8"/>
      <c r="T776" s="8"/>
      <c r="U776" s="8"/>
      <c r="V776" s="8"/>
      <c r="W776" s="8"/>
      <c r="X776" s="8"/>
      <c r="Y776" s="8"/>
    </row>
    <row r="777" spans="1:25" ht="15.75" customHeight="1" x14ac:dyDescent="0.2">
      <c r="A777" s="15"/>
      <c r="B777" s="23"/>
      <c r="C777" s="15"/>
      <c r="D777" s="57"/>
      <c r="E777" s="57"/>
      <c r="F777" s="57"/>
      <c r="G777" s="85"/>
      <c r="H777" s="60"/>
      <c r="I777" s="8"/>
      <c r="J777" s="429"/>
      <c r="K777" s="429"/>
      <c r="L777" s="8"/>
      <c r="M777" s="15"/>
      <c r="N777" s="18"/>
      <c r="O777" s="18"/>
      <c r="P777" s="8"/>
      <c r="Q777" s="8"/>
      <c r="R777" s="8"/>
      <c r="S777" s="8"/>
      <c r="T777" s="8"/>
      <c r="U777" s="8"/>
      <c r="V777" s="8"/>
      <c r="W777" s="8"/>
      <c r="X777" s="8"/>
      <c r="Y777" s="8"/>
    </row>
    <row r="778" spans="1:25" ht="15.75" customHeight="1" x14ac:dyDescent="0.2">
      <c r="A778" s="15"/>
      <c r="B778" s="23"/>
      <c r="C778" s="15"/>
      <c r="D778" s="57"/>
      <c r="E778" s="57"/>
      <c r="F778" s="57"/>
      <c r="G778" s="85"/>
      <c r="H778" s="60"/>
      <c r="I778" s="8"/>
      <c r="J778" s="429"/>
      <c r="K778" s="429"/>
      <c r="L778" s="8"/>
      <c r="M778" s="15"/>
      <c r="N778" s="18"/>
      <c r="O778" s="18"/>
      <c r="P778" s="8"/>
      <c r="Q778" s="8"/>
      <c r="R778" s="8"/>
      <c r="S778" s="8"/>
      <c r="T778" s="8"/>
      <c r="U778" s="8"/>
      <c r="V778" s="8"/>
      <c r="W778" s="8"/>
      <c r="X778" s="8"/>
      <c r="Y778" s="8"/>
    </row>
    <row r="779" spans="1:25" ht="15.75" customHeight="1" x14ac:dyDescent="0.2">
      <c r="A779" s="15"/>
      <c r="B779" s="23"/>
      <c r="C779" s="15"/>
      <c r="D779" s="57"/>
      <c r="E779" s="57"/>
      <c r="F779" s="57"/>
      <c r="G779" s="85"/>
      <c r="H779" s="60"/>
      <c r="I779" s="8"/>
      <c r="J779" s="429"/>
      <c r="K779" s="429"/>
      <c r="L779" s="8"/>
      <c r="M779" s="15"/>
      <c r="N779" s="18"/>
      <c r="O779" s="18"/>
      <c r="P779" s="8"/>
      <c r="Q779" s="8"/>
      <c r="R779" s="8"/>
      <c r="S779" s="8"/>
      <c r="T779" s="8"/>
      <c r="U779" s="8"/>
      <c r="V779" s="8"/>
      <c r="W779" s="8"/>
      <c r="X779" s="8"/>
      <c r="Y779" s="8"/>
    </row>
    <row r="780" spans="1:25" ht="15.75" customHeight="1" x14ac:dyDescent="0.2">
      <c r="A780" s="15"/>
      <c r="B780" s="23"/>
      <c r="C780" s="15"/>
      <c r="D780" s="57"/>
      <c r="E780" s="57"/>
      <c r="F780" s="57"/>
      <c r="G780" s="85"/>
      <c r="H780" s="60"/>
      <c r="I780" s="8"/>
      <c r="J780" s="429"/>
      <c r="K780" s="429"/>
      <c r="L780" s="8"/>
      <c r="M780" s="15"/>
      <c r="N780" s="18"/>
      <c r="O780" s="18"/>
      <c r="P780" s="8"/>
      <c r="Q780" s="8"/>
      <c r="R780" s="8"/>
      <c r="S780" s="8"/>
      <c r="T780" s="8"/>
      <c r="U780" s="8"/>
      <c r="V780" s="8"/>
      <c r="W780" s="8"/>
      <c r="X780" s="8"/>
      <c r="Y780" s="8"/>
    </row>
    <row r="781" spans="1:25" ht="15.75" customHeight="1" x14ac:dyDescent="0.2">
      <c r="A781" s="15"/>
      <c r="B781" s="23"/>
      <c r="C781" s="15"/>
      <c r="D781" s="57"/>
      <c r="E781" s="57"/>
      <c r="F781" s="57"/>
      <c r="G781" s="85"/>
      <c r="H781" s="60"/>
      <c r="I781" s="8"/>
      <c r="J781" s="429"/>
      <c r="K781" s="429"/>
      <c r="L781" s="8"/>
      <c r="M781" s="15"/>
      <c r="N781" s="18"/>
      <c r="O781" s="18"/>
      <c r="P781" s="8"/>
      <c r="Q781" s="8"/>
      <c r="R781" s="8"/>
      <c r="S781" s="8"/>
      <c r="T781" s="8"/>
      <c r="U781" s="8"/>
      <c r="V781" s="8"/>
      <c r="W781" s="8"/>
      <c r="X781" s="8"/>
      <c r="Y781" s="8"/>
    </row>
    <row r="782" spans="1:25" ht="15.75" customHeight="1" x14ac:dyDescent="0.2">
      <c r="A782" s="15"/>
      <c r="B782" s="23"/>
      <c r="C782" s="15"/>
      <c r="D782" s="57"/>
      <c r="E782" s="57"/>
      <c r="F782" s="57"/>
      <c r="G782" s="85"/>
      <c r="H782" s="60"/>
      <c r="I782" s="8"/>
      <c r="J782" s="429"/>
      <c r="K782" s="429"/>
      <c r="L782" s="8"/>
      <c r="M782" s="15"/>
      <c r="N782" s="18"/>
      <c r="O782" s="18"/>
      <c r="P782" s="8"/>
      <c r="Q782" s="8"/>
      <c r="R782" s="8"/>
      <c r="S782" s="8"/>
      <c r="T782" s="8"/>
      <c r="U782" s="8"/>
      <c r="V782" s="8"/>
      <c r="W782" s="8"/>
      <c r="X782" s="8"/>
      <c r="Y782" s="8"/>
    </row>
    <row r="783" spans="1:25" ht="15.75" customHeight="1" x14ac:dyDescent="0.2">
      <c r="A783" s="15"/>
      <c r="B783" s="23"/>
      <c r="C783" s="15"/>
      <c r="D783" s="57"/>
      <c r="E783" s="57"/>
      <c r="F783" s="57"/>
      <c r="G783" s="85"/>
      <c r="H783" s="60"/>
      <c r="I783" s="8"/>
      <c r="J783" s="429"/>
      <c r="K783" s="429"/>
      <c r="L783" s="8"/>
      <c r="M783" s="15"/>
      <c r="N783" s="18"/>
      <c r="O783" s="18"/>
      <c r="P783" s="8"/>
      <c r="Q783" s="8"/>
      <c r="R783" s="8"/>
      <c r="S783" s="8"/>
      <c r="T783" s="8"/>
      <c r="U783" s="8"/>
      <c r="V783" s="8"/>
      <c r="W783" s="8"/>
      <c r="X783" s="8"/>
      <c r="Y783" s="8"/>
    </row>
    <row r="784" spans="1:25" ht="15.75" customHeight="1" x14ac:dyDescent="0.2">
      <c r="A784" s="15"/>
      <c r="B784" s="23"/>
      <c r="C784" s="15"/>
      <c r="D784" s="57"/>
      <c r="E784" s="57"/>
      <c r="F784" s="57"/>
      <c r="G784" s="85"/>
      <c r="H784" s="60"/>
      <c r="I784" s="8"/>
      <c r="J784" s="429"/>
      <c r="K784" s="429"/>
      <c r="L784" s="8"/>
      <c r="M784" s="15"/>
      <c r="N784" s="18"/>
      <c r="O784" s="18"/>
      <c r="P784" s="8"/>
      <c r="Q784" s="8"/>
      <c r="R784" s="8"/>
      <c r="S784" s="8"/>
      <c r="T784" s="8"/>
      <c r="U784" s="8"/>
      <c r="V784" s="8"/>
      <c r="W784" s="8"/>
      <c r="X784" s="8"/>
      <c r="Y784" s="8"/>
    </row>
    <row r="785" spans="1:25" ht="15.75" customHeight="1" x14ac:dyDescent="0.2">
      <c r="A785" s="15"/>
      <c r="B785" s="23"/>
      <c r="C785" s="15"/>
      <c r="D785" s="57"/>
      <c r="E785" s="57"/>
      <c r="F785" s="57"/>
      <c r="G785" s="85"/>
      <c r="H785" s="60"/>
      <c r="I785" s="8"/>
      <c r="J785" s="429"/>
      <c r="K785" s="429"/>
      <c r="L785" s="8"/>
      <c r="M785" s="15"/>
      <c r="N785" s="18"/>
      <c r="O785" s="18"/>
      <c r="P785" s="8"/>
      <c r="Q785" s="8"/>
      <c r="R785" s="8"/>
      <c r="S785" s="8"/>
      <c r="T785" s="8"/>
      <c r="U785" s="8"/>
      <c r="V785" s="8"/>
      <c r="W785" s="8"/>
      <c r="X785" s="8"/>
      <c r="Y785" s="8"/>
    </row>
    <row r="786" spans="1:25" ht="15.75" customHeight="1" x14ac:dyDescent="0.2">
      <c r="A786" s="15"/>
      <c r="B786" s="23"/>
      <c r="C786" s="15"/>
      <c r="D786" s="57"/>
      <c r="E786" s="57"/>
      <c r="F786" s="57"/>
      <c r="G786" s="85"/>
      <c r="H786" s="60"/>
      <c r="I786" s="8"/>
      <c r="J786" s="429"/>
      <c r="K786" s="429"/>
      <c r="L786" s="8"/>
      <c r="M786" s="15"/>
      <c r="N786" s="18"/>
      <c r="O786" s="18"/>
      <c r="P786" s="8"/>
      <c r="Q786" s="8"/>
      <c r="R786" s="8"/>
      <c r="S786" s="8"/>
      <c r="T786" s="8"/>
      <c r="U786" s="8"/>
      <c r="V786" s="8"/>
      <c r="W786" s="8"/>
      <c r="X786" s="8"/>
      <c r="Y786" s="8"/>
    </row>
    <row r="787" spans="1:25" ht="15.75" customHeight="1" x14ac:dyDescent="0.2">
      <c r="A787" s="15"/>
      <c r="B787" s="23"/>
      <c r="C787" s="15"/>
      <c r="D787" s="57"/>
      <c r="E787" s="57"/>
      <c r="F787" s="57"/>
      <c r="G787" s="85"/>
      <c r="H787" s="60"/>
      <c r="I787" s="8"/>
      <c r="J787" s="429"/>
      <c r="K787" s="429"/>
      <c r="L787" s="8"/>
      <c r="M787" s="15"/>
      <c r="N787" s="18"/>
      <c r="O787" s="18"/>
      <c r="P787" s="8"/>
      <c r="Q787" s="8"/>
      <c r="R787" s="8"/>
      <c r="S787" s="8"/>
      <c r="T787" s="8"/>
      <c r="U787" s="8"/>
      <c r="V787" s="8"/>
      <c r="W787" s="8"/>
      <c r="X787" s="8"/>
      <c r="Y787" s="8"/>
    </row>
    <row r="788" spans="1:25" ht="15.75" customHeight="1" x14ac:dyDescent="0.2">
      <c r="A788" s="15"/>
      <c r="B788" s="23"/>
      <c r="C788" s="15"/>
      <c r="D788" s="57"/>
      <c r="E788" s="57"/>
      <c r="F788" s="57"/>
      <c r="G788" s="85"/>
      <c r="H788" s="60"/>
      <c r="I788" s="8"/>
      <c r="J788" s="429"/>
      <c r="K788" s="429"/>
      <c r="L788" s="8"/>
      <c r="M788" s="15"/>
      <c r="N788" s="18"/>
      <c r="O788" s="18"/>
      <c r="P788" s="8"/>
      <c r="Q788" s="8"/>
      <c r="R788" s="8"/>
      <c r="S788" s="8"/>
      <c r="T788" s="8"/>
      <c r="U788" s="8"/>
      <c r="V788" s="8"/>
      <c r="W788" s="8"/>
      <c r="X788" s="8"/>
      <c r="Y788" s="8"/>
    </row>
    <row r="789" spans="1:25" ht="15.75" customHeight="1" x14ac:dyDescent="0.2">
      <c r="A789" s="15"/>
      <c r="B789" s="23"/>
      <c r="C789" s="15"/>
      <c r="D789" s="57"/>
      <c r="E789" s="57"/>
      <c r="F789" s="57"/>
      <c r="G789" s="85"/>
      <c r="H789" s="60"/>
      <c r="I789" s="8"/>
      <c r="J789" s="429"/>
      <c r="K789" s="429"/>
      <c r="L789" s="8"/>
      <c r="M789" s="15"/>
      <c r="N789" s="18"/>
      <c r="O789" s="18"/>
      <c r="P789" s="8"/>
      <c r="Q789" s="8"/>
      <c r="R789" s="8"/>
      <c r="S789" s="8"/>
      <c r="T789" s="8"/>
      <c r="U789" s="8"/>
      <c r="V789" s="8"/>
      <c r="W789" s="8"/>
      <c r="X789" s="8"/>
      <c r="Y789" s="8"/>
    </row>
    <row r="790" spans="1:25" ht="15.75" customHeight="1" x14ac:dyDescent="0.2">
      <c r="A790" s="15"/>
      <c r="B790" s="23"/>
      <c r="C790" s="15"/>
      <c r="D790" s="57"/>
      <c r="E790" s="57"/>
      <c r="F790" s="57"/>
      <c r="G790" s="85"/>
      <c r="H790" s="60"/>
      <c r="I790" s="8"/>
      <c r="J790" s="429"/>
      <c r="K790" s="429"/>
      <c r="L790" s="8"/>
      <c r="M790" s="15"/>
      <c r="N790" s="18"/>
      <c r="O790" s="18"/>
      <c r="P790" s="8"/>
      <c r="Q790" s="8"/>
      <c r="R790" s="8"/>
      <c r="S790" s="8"/>
      <c r="T790" s="8"/>
      <c r="U790" s="8"/>
      <c r="V790" s="8"/>
      <c r="W790" s="8"/>
      <c r="X790" s="8"/>
      <c r="Y790" s="8"/>
    </row>
    <row r="791" spans="1:25" ht="15.75" customHeight="1" x14ac:dyDescent="0.2">
      <c r="A791" s="15"/>
      <c r="B791" s="23"/>
      <c r="C791" s="15"/>
      <c r="D791" s="57"/>
      <c r="E791" s="57"/>
      <c r="F791" s="57"/>
      <c r="G791" s="85"/>
      <c r="H791" s="60"/>
      <c r="I791" s="8"/>
      <c r="J791" s="429"/>
      <c r="K791" s="429"/>
      <c r="L791" s="8"/>
      <c r="M791" s="15"/>
      <c r="N791" s="18"/>
      <c r="O791" s="18"/>
      <c r="P791" s="8"/>
      <c r="Q791" s="8"/>
      <c r="R791" s="8"/>
      <c r="S791" s="8"/>
      <c r="T791" s="8"/>
      <c r="U791" s="8"/>
      <c r="V791" s="8"/>
      <c r="W791" s="8"/>
      <c r="X791" s="8"/>
      <c r="Y791" s="8"/>
    </row>
    <row r="792" spans="1:25" ht="15.75" customHeight="1" x14ac:dyDescent="0.2">
      <c r="A792" s="15"/>
      <c r="B792" s="23"/>
      <c r="C792" s="15"/>
      <c r="D792" s="57"/>
      <c r="E792" s="57"/>
      <c r="F792" s="57"/>
      <c r="G792" s="85"/>
      <c r="H792" s="60"/>
      <c r="I792" s="8"/>
      <c r="J792" s="429"/>
      <c r="K792" s="429"/>
      <c r="L792" s="8"/>
      <c r="M792" s="15"/>
      <c r="N792" s="18"/>
      <c r="O792" s="18"/>
      <c r="P792" s="8"/>
      <c r="Q792" s="8"/>
      <c r="R792" s="8"/>
      <c r="S792" s="8"/>
      <c r="T792" s="8"/>
      <c r="U792" s="8"/>
      <c r="V792" s="8"/>
      <c r="W792" s="8"/>
      <c r="X792" s="8"/>
      <c r="Y792" s="8"/>
    </row>
    <row r="793" spans="1:25" ht="15.75" customHeight="1" x14ac:dyDescent="0.2">
      <c r="A793" s="15"/>
      <c r="B793" s="23"/>
      <c r="C793" s="15"/>
      <c r="D793" s="57"/>
      <c r="E793" s="57"/>
      <c r="F793" s="57"/>
      <c r="G793" s="85"/>
      <c r="H793" s="60"/>
      <c r="I793" s="8"/>
      <c r="J793" s="429"/>
      <c r="K793" s="429"/>
      <c r="L793" s="8"/>
      <c r="M793" s="15"/>
      <c r="N793" s="18"/>
      <c r="O793" s="18"/>
      <c r="P793" s="8"/>
      <c r="Q793" s="8"/>
      <c r="R793" s="8"/>
      <c r="S793" s="8"/>
      <c r="T793" s="8"/>
      <c r="U793" s="8"/>
      <c r="V793" s="8"/>
      <c r="W793" s="8"/>
      <c r="X793" s="8"/>
      <c r="Y793" s="8"/>
    </row>
    <row r="794" spans="1:25" ht="15.75" customHeight="1" x14ac:dyDescent="0.2">
      <c r="A794" s="15"/>
      <c r="B794" s="23"/>
      <c r="C794" s="15"/>
      <c r="D794" s="57"/>
      <c r="E794" s="57"/>
      <c r="F794" s="57"/>
      <c r="G794" s="85"/>
      <c r="H794" s="60"/>
      <c r="I794" s="8"/>
      <c r="J794" s="429"/>
      <c r="K794" s="429"/>
      <c r="L794" s="8"/>
      <c r="M794" s="15"/>
      <c r="N794" s="18"/>
      <c r="O794" s="18"/>
      <c r="P794" s="8"/>
      <c r="Q794" s="8"/>
      <c r="R794" s="8"/>
      <c r="S794" s="8"/>
      <c r="T794" s="8"/>
      <c r="U794" s="8"/>
      <c r="V794" s="8"/>
      <c r="W794" s="8"/>
      <c r="X794" s="8"/>
      <c r="Y794" s="8"/>
    </row>
    <row r="795" spans="1:25" ht="15.75" customHeight="1" x14ac:dyDescent="0.2">
      <c r="A795" s="15"/>
      <c r="B795" s="23"/>
      <c r="C795" s="15"/>
      <c r="D795" s="57"/>
      <c r="E795" s="57"/>
      <c r="F795" s="57"/>
      <c r="G795" s="85"/>
      <c r="H795" s="60"/>
      <c r="I795" s="8"/>
      <c r="J795" s="429"/>
      <c r="K795" s="429"/>
      <c r="L795" s="8"/>
      <c r="M795" s="15"/>
      <c r="N795" s="18"/>
      <c r="O795" s="18"/>
      <c r="P795" s="8"/>
      <c r="Q795" s="8"/>
      <c r="R795" s="8"/>
      <c r="S795" s="8"/>
      <c r="T795" s="8"/>
      <c r="U795" s="8"/>
      <c r="V795" s="8"/>
      <c r="W795" s="8"/>
      <c r="X795" s="8"/>
      <c r="Y795" s="8"/>
    </row>
    <row r="796" spans="1:25" ht="15.75" customHeight="1" x14ac:dyDescent="0.2">
      <c r="A796" s="15"/>
      <c r="B796" s="23"/>
      <c r="C796" s="15"/>
      <c r="D796" s="57"/>
      <c r="E796" s="57"/>
      <c r="F796" s="57"/>
      <c r="G796" s="85"/>
      <c r="H796" s="60"/>
      <c r="I796" s="8"/>
      <c r="J796" s="429"/>
      <c r="K796" s="429"/>
      <c r="L796" s="8"/>
      <c r="M796" s="15"/>
      <c r="N796" s="18"/>
      <c r="O796" s="18"/>
      <c r="P796" s="8"/>
      <c r="Q796" s="8"/>
      <c r="R796" s="8"/>
      <c r="S796" s="8"/>
      <c r="T796" s="8"/>
      <c r="U796" s="8"/>
      <c r="V796" s="8"/>
      <c r="W796" s="8"/>
      <c r="X796" s="8"/>
      <c r="Y796" s="8"/>
    </row>
    <row r="797" spans="1:25" ht="15.75" customHeight="1" x14ac:dyDescent="0.2">
      <c r="A797" s="15"/>
      <c r="B797" s="23"/>
      <c r="C797" s="15"/>
      <c r="D797" s="57"/>
      <c r="E797" s="57"/>
      <c r="F797" s="57"/>
      <c r="G797" s="85"/>
      <c r="H797" s="60"/>
      <c r="I797" s="8"/>
      <c r="J797" s="429"/>
      <c r="K797" s="429"/>
      <c r="L797" s="8"/>
      <c r="M797" s="15"/>
      <c r="N797" s="18"/>
      <c r="O797" s="18"/>
      <c r="P797" s="8"/>
      <c r="Q797" s="8"/>
      <c r="R797" s="8"/>
      <c r="S797" s="8"/>
      <c r="T797" s="8"/>
      <c r="U797" s="8"/>
      <c r="V797" s="8"/>
      <c r="W797" s="8"/>
      <c r="X797" s="8"/>
      <c r="Y797" s="8"/>
    </row>
    <row r="798" spans="1:25" ht="15.75" customHeight="1" x14ac:dyDescent="0.2">
      <c r="A798" s="15"/>
      <c r="B798" s="23"/>
      <c r="C798" s="15"/>
      <c r="D798" s="57"/>
      <c r="E798" s="57"/>
      <c r="F798" s="57"/>
      <c r="G798" s="85"/>
      <c r="H798" s="60"/>
      <c r="I798" s="8"/>
      <c r="J798" s="429"/>
      <c r="K798" s="429"/>
      <c r="L798" s="8"/>
      <c r="M798" s="15"/>
      <c r="N798" s="18"/>
      <c r="O798" s="18"/>
      <c r="P798" s="8"/>
      <c r="Q798" s="8"/>
      <c r="R798" s="8"/>
      <c r="S798" s="8"/>
      <c r="T798" s="8"/>
      <c r="U798" s="8"/>
      <c r="V798" s="8"/>
      <c r="W798" s="8"/>
      <c r="X798" s="8"/>
      <c r="Y798" s="8"/>
    </row>
    <row r="799" spans="1:25" ht="15.75" customHeight="1" x14ac:dyDescent="0.2">
      <c r="A799" s="15"/>
      <c r="B799" s="23"/>
      <c r="C799" s="15"/>
      <c r="D799" s="57"/>
      <c r="E799" s="57"/>
      <c r="F799" s="57"/>
      <c r="G799" s="85"/>
      <c r="H799" s="60"/>
      <c r="I799" s="8"/>
      <c r="J799" s="429"/>
      <c r="K799" s="429"/>
      <c r="L799" s="8"/>
      <c r="M799" s="15"/>
      <c r="N799" s="18"/>
      <c r="O799" s="18"/>
      <c r="P799" s="8"/>
      <c r="Q799" s="8"/>
      <c r="R799" s="8"/>
      <c r="S799" s="8"/>
      <c r="T799" s="8"/>
      <c r="U799" s="8"/>
      <c r="V799" s="8"/>
      <c r="W799" s="8"/>
      <c r="X799" s="8"/>
      <c r="Y799" s="8"/>
    </row>
    <row r="800" spans="1:25" ht="15.75" customHeight="1" x14ac:dyDescent="0.2">
      <c r="A800" s="15"/>
      <c r="B800" s="23"/>
      <c r="C800" s="15"/>
      <c r="D800" s="57"/>
      <c r="E800" s="57"/>
      <c r="F800" s="57"/>
      <c r="G800" s="85"/>
      <c r="H800" s="60"/>
      <c r="I800" s="8"/>
      <c r="J800" s="429"/>
      <c r="K800" s="429"/>
      <c r="L800" s="8"/>
      <c r="M800" s="15"/>
      <c r="N800" s="18"/>
      <c r="O800" s="18"/>
      <c r="P800" s="8"/>
      <c r="Q800" s="8"/>
      <c r="R800" s="8"/>
      <c r="S800" s="8"/>
      <c r="T800" s="8"/>
      <c r="U800" s="8"/>
      <c r="V800" s="8"/>
      <c r="W800" s="8"/>
      <c r="X800" s="8"/>
      <c r="Y800" s="8"/>
    </row>
    <row r="801" spans="1:25" ht="15.75" customHeight="1" x14ac:dyDescent="0.2">
      <c r="A801" s="15"/>
      <c r="B801" s="23"/>
      <c r="C801" s="15"/>
      <c r="D801" s="57"/>
      <c r="E801" s="57"/>
      <c r="F801" s="57"/>
      <c r="G801" s="85"/>
      <c r="H801" s="60"/>
      <c r="I801" s="8"/>
      <c r="J801" s="429"/>
      <c r="K801" s="429"/>
      <c r="L801" s="8"/>
      <c r="M801" s="15"/>
      <c r="N801" s="18"/>
      <c r="O801" s="18"/>
      <c r="P801" s="8"/>
      <c r="Q801" s="8"/>
      <c r="R801" s="8"/>
      <c r="S801" s="8"/>
      <c r="T801" s="8"/>
      <c r="U801" s="8"/>
      <c r="V801" s="8"/>
      <c r="W801" s="8"/>
      <c r="X801" s="8"/>
      <c r="Y801" s="8"/>
    </row>
    <row r="802" spans="1:25" ht="15.75" customHeight="1" x14ac:dyDescent="0.2">
      <c r="A802" s="15"/>
      <c r="B802" s="23"/>
      <c r="C802" s="15"/>
      <c r="D802" s="57"/>
      <c r="E802" s="57"/>
      <c r="F802" s="57"/>
      <c r="G802" s="85"/>
      <c r="H802" s="60"/>
      <c r="I802" s="8"/>
      <c r="J802" s="429"/>
      <c r="K802" s="429"/>
      <c r="L802" s="8"/>
      <c r="M802" s="15"/>
      <c r="N802" s="18"/>
      <c r="O802" s="18"/>
      <c r="P802" s="8"/>
      <c r="Q802" s="8"/>
      <c r="R802" s="8"/>
      <c r="S802" s="8"/>
      <c r="T802" s="8"/>
      <c r="U802" s="8"/>
      <c r="V802" s="8"/>
      <c r="W802" s="8"/>
      <c r="X802" s="8"/>
      <c r="Y802" s="8"/>
    </row>
    <row r="803" spans="1:25" ht="15.75" customHeight="1" x14ac:dyDescent="0.2">
      <c r="A803" s="15"/>
      <c r="B803" s="23"/>
      <c r="C803" s="15"/>
      <c r="D803" s="57"/>
      <c r="E803" s="57"/>
      <c r="F803" s="57"/>
      <c r="G803" s="85"/>
      <c r="H803" s="60"/>
      <c r="I803" s="8"/>
      <c r="J803" s="429"/>
      <c r="K803" s="429"/>
      <c r="L803" s="8"/>
      <c r="M803" s="15"/>
      <c r="N803" s="18"/>
      <c r="O803" s="18"/>
      <c r="P803" s="8"/>
      <c r="Q803" s="8"/>
      <c r="R803" s="8"/>
      <c r="S803" s="8"/>
      <c r="T803" s="8"/>
      <c r="U803" s="8"/>
      <c r="V803" s="8"/>
      <c r="W803" s="8"/>
      <c r="X803" s="8"/>
      <c r="Y803" s="8"/>
    </row>
    <row r="804" spans="1:25" ht="15.75" customHeight="1" x14ac:dyDescent="0.2">
      <c r="A804" s="15"/>
      <c r="B804" s="23"/>
      <c r="C804" s="15"/>
      <c r="D804" s="57"/>
      <c r="E804" s="57"/>
      <c r="F804" s="57"/>
      <c r="G804" s="85"/>
      <c r="H804" s="60"/>
      <c r="I804" s="8"/>
      <c r="J804" s="429"/>
      <c r="K804" s="429"/>
      <c r="L804" s="8"/>
      <c r="M804" s="15"/>
      <c r="N804" s="18"/>
      <c r="O804" s="18"/>
      <c r="P804" s="8"/>
      <c r="Q804" s="8"/>
      <c r="R804" s="8"/>
      <c r="S804" s="8"/>
      <c r="T804" s="8"/>
      <c r="U804" s="8"/>
      <c r="V804" s="8"/>
      <c r="W804" s="8"/>
      <c r="X804" s="8"/>
      <c r="Y804" s="8"/>
    </row>
    <row r="805" spans="1:25" ht="15.75" customHeight="1" x14ac:dyDescent="0.2">
      <c r="A805" s="15"/>
      <c r="B805" s="23"/>
      <c r="C805" s="15"/>
      <c r="D805" s="57"/>
      <c r="E805" s="57"/>
      <c r="F805" s="57"/>
      <c r="G805" s="85"/>
      <c r="H805" s="60"/>
      <c r="I805" s="8"/>
      <c r="J805" s="429"/>
      <c r="K805" s="429"/>
      <c r="L805" s="8"/>
      <c r="M805" s="15"/>
      <c r="N805" s="18"/>
      <c r="O805" s="18"/>
      <c r="P805" s="8"/>
      <c r="Q805" s="8"/>
      <c r="R805" s="8"/>
      <c r="S805" s="8"/>
      <c r="T805" s="8"/>
      <c r="U805" s="8"/>
      <c r="V805" s="8"/>
      <c r="W805" s="8"/>
      <c r="X805" s="8"/>
      <c r="Y805" s="8"/>
    </row>
    <row r="806" spans="1:25" ht="15.75" customHeight="1" x14ac:dyDescent="0.2">
      <c r="A806" s="15"/>
      <c r="B806" s="23"/>
      <c r="C806" s="15"/>
      <c r="D806" s="57"/>
      <c r="E806" s="57"/>
      <c r="F806" s="57"/>
      <c r="G806" s="85"/>
      <c r="H806" s="60"/>
      <c r="I806" s="8"/>
      <c r="J806" s="429"/>
      <c r="K806" s="429"/>
      <c r="L806" s="8"/>
      <c r="M806" s="15"/>
      <c r="N806" s="18"/>
      <c r="O806" s="18"/>
      <c r="P806" s="8"/>
      <c r="Q806" s="8"/>
      <c r="R806" s="8"/>
      <c r="S806" s="8"/>
      <c r="T806" s="8"/>
      <c r="U806" s="8"/>
      <c r="V806" s="8"/>
      <c r="W806" s="8"/>
      <c r="X806" s="8"/>
      <c r="Y806" s="8"/>
    </row>
    <row r="807" spans="1:25" ht="15.75" customHeight="1" x14ac:dyDescent="0.2">
      <c r="A807" s="15"/>
      <c r="B807" s="23"/>
      <c r="C807" s="15"/>
      <c r="D807" s="57"/>
      <c r="E807" s="57"/>
      <c r="F807" s="57"/>
      <c r="G807" s="85"/>
      <c r="H807" s="60"/>
      <c r="I807" s="8"/>
      <c r="J807" s="429"/>
      <c r="K807" s="429"/>
      <c r="L807" s="8"/>
      <c r="M807" s="15"/>
      <c r="N807" s="18"/>
      <c r="O807" s="18"/>
      <c r="P807" s="8"/>
      <c r="Q807" s="8"/>
      <c r="R807" s="8"/>
      <c r="S807" s="8"/>
      <c r="T807" s="8"/>
      <c r="U807" s="8"/>
      <c r="V807" s="8"/>
      <c r="W807" s="8"/>
      <c r="X807" s="8"/>
      <c r="Y807" s="8"/>
    </row>
    <row r="808" spans="1:25" ht="15.75" customHeight="1" x14ac:dyDescent="0.2">
      <c r="A808" s="15"/>
      <c r="B808" s="23"/>
      <c r="C808" s="15"/>
      <c r="D808" s="57"/>
      <c r="E808" s="57"/>
      <c r="F808" s="57"/>
      <c r="G808" s="85"/>
      <c r="H808" s="60"/>
      <c r="I808" s="8"/>
      <c r="J808" s="429"/>
      <c r="K808" s="429"/>
      <c r="L808" s="8"/>
      <c r="M808" s="15"/>
      <c r="N808" s="18"/>
      <c r="O808" s="18"/>
      <c r="P808" s="8"/>
      <c r="Q808" s="8"/>
      <c r="R808" s="8"/>
      <c r="S808" s="8"/>
      <c r="T808" s="8"/>
      <c r="U808" s="8"/>
      <c r="V808" s="8"/>
      <c r="W808" s="8"/>
      <c r="X808" s="8"/>
      <c r="Y808" s="8"/>
    </row>
    <row r="809" spans="1:25" ht="15.75" customHeight="1" x14ac:dyDescent="0.2">
      <c r="A809" s="15"/>
      <c r="B809" s="23"/>
      <c r="C809" s="15"/>
      <c r="D809" s="57"/>
      <c r="E809" s="57"/>
      <c r="F809" s="57"/>
      <c r="G809" s="85"/>
      <c r="H809" s="60"/>
      <c r="I809" s="8"/>
      <c r="J809" s="429"/>
      <c r="K809" s="429"/>
      <c r="L809" s="8"/>
      <c r="M809" s="15"/>
      <c r="N809" s="18"/>
      <c r="O809" s="18"/>
      <c r="P809" s="8"/>
      <c r="Q809" s="8"/>
      <c r="R809" s="8"/>
      <c r="S809" s="8"/>
      <c r="T809" s="8"/>
      <c r="U809" s="8"/>
      <c r="V809" s="8"/>
      <c r="W809" s="8"/>
      <c r="X809" s="8"/>
      <c r="Y809" s="8"/>
    </row>
    <row r="810" spans="1:25" ht="15.75" customHeight="1" x14ac:dyDescent="0.2">
      <c r="A810" s="15"/>
      <c r="B810" s="23"/>
      <c r="C810" s="15"/>
      <c r="D810" s="57"/>
      <c r="E810" s="57"/>
      <c r="F810" s="57"/>
      <c r="G810" s="85"/>
      <c r="H810" s="60"/>
      <c r="I810" s="8"/>
      <c r="J810" s="429"/>
      <c r="K810" s="429"/>
      <c r="L810" s="8"/>
      <c r="M810" s="15"/>
      <c r="N810" s="18"/>
      <c r="O810" s="18"/>
      <c r="P810" s="8"/>
      <c r="Q810" s="8"/>
      <c r="R810" s="8"/>
      <c r="S810" s="8"/>
      <c r="T810" s="8"/>
      <c r="U810" s="8"/>
      <c r="V810" s="8"/>
      <c r="W810" s="8"/>
      <c r="X810" s="8"/>
      <c r="Y810" s="8"/>
    </row>
    <row r="811" spans="1:25" ht="15.75" customHeight="1" x14ac:dyDescent="0.2">
      <c r="A811" s="15"/>
      <c r="B811" s="23"/>
      <c r="C811" s="15"/>
      <c r="D811" s="57"/>
      <c r="E811" s="57"/>
      <c r="F811" s="57"/>
      <c r="G811" s="85"/>
      <c r="H811" s="60"/>
      <c r="I811" s="8"/>
      <c r="J811" s="429"/>
      <c r="K811" s="429"/>
      <c r="L811" s="8"/>
      <c r="M811" s="15"/>
      <c r="N811" s="18"/>
      <c r="O811" s="18"/>
      <c r="P811" s="8"/>
      <c r="Q811" s="8"/>
      <c r="R811" s="8"/>
      <c r="S811" s="8"/>
      <c r="T811" s="8"/>
      <c r="U811" s="8"/>
      <c r="V811" s="8"/>
      <c r="W811" s="8"/>
      <c r="X811" s="8"/>
      <c r="Y811" s="8"/>
    </row>
    <row r="812" spans="1:25" ht="15.75" customHeight="1" x14ac:dyDescent="0.2">
      <c r="A812" s="15"/>
      <c r="B812" s="23"/>
      <c r="C812" s="15"/>
      <c r="D812" s="57"/>
      <c r="E812" s="57"/>
      <c r="F812" s="57"/>
      <c r="G812" s="85"/>
      <c r="H812" s="60"/>
      <c r="I812" s="8"/>
      <c r="J812" s="69"/>
      <c r="K812" s="69"/>
      <c r="L812" s="8"/>
      <c r="M812" s="15"/>
      <c r="N812" s="18"/>
      <c r="O812" s="18"/>
      <c r="P812" s="8"/>
      <c r="Q812" s="8"/>
      <c r="R812" s="8"/>
      <c r="S812" s="8"/>
      <c r="T812" s="8"/>
      <c r="U812" s="8"/>
      <c r="V812" s="8"/>
      <c r="W812" s="8"/>
      <c r="X812" s="8"/>
      <c r="Y812" s="8"/>
    </row>
    <row r="813" spans="1:25" ht="15.75" customHeight="1" x14ac:dyDescent="0.2">
      <c r="A813" s="15"/>
      <c r="B813" s="23"/>
      <c r="C813" s="15"/>
      <c r="D813" s="57"/>
      <c r="E813" s="57"/>
      <c r="F813" s="57"/>
      <c r="G813" s="85"/>
      <c r="H813" s="60"/>
      <c r="I813" s="8"/>
      <c r="J813" s="69"/>
      <c r="K813" s="69"/>
      <c r="L813" s="8"/>
      <c r="M813" s="15"/>
      <c r="N813" s="18"/>
      <c r="O813" s="18"/>
      <c r="P813" s="8"/>
      <c r="Q813" s="8"/>
      <c r="R813" s="8"/>
      <c r="S813" s="8"/>
      <c r="T813" s="8"/>
      <c r="U813" s="8"/>
      <c r="V813" s="8"/>
      <c r="W813" s="8"/>
      <c r="X813" s="8"/>
      <c r="Y813" s="8"/>
    </row>
    <row r="814" spans="1:25" ht="15.75" customHeight="1" x14ac:dyDescent="0.2">
      <c r="A814" s="15"/>
      <c r="B814" s="23"/>
      <c r="C814" s="15"/>
      <c r="D814" s="57"/>
      <c r="E814" s="57"/>
      <c r="F814" s="57"/>
      <c r="G814" s="85"/>
      <c r="H814" s="60"/>
      <c r="I814" s="8"/>
      <c r="J814" s="69"/>
      <c r="K814" s="69"/>
      <c r="L814" s="8"/>
      <c r="M814" s="15"/>
      <c r="N814" s="18"/>
      <c r="O814" s="18"/>
      <c r="P814" s="8"/>
      <c r="Q814" s="8"/>
      <c r="R814" s="8"/>
      <c r="S814" s="8"/>
      <c r="T814" s="8"/>
      <c r="U814" s="8"/>
      <c r="V814" s="8"/>
      <c r="W814" s="8"/>
      <c r="X814" s="8"/>
      <c r="Y814" s="8"/>
    </row>
    <row r="815" spans="1:25" ht="15.75" customHeight="1" x14ac:dyDescent="0.2">
      <c r="A815" s="15"/>
      <c r="B815" s="23"/>
      <c r="C815" s="15"/>
      <c r="D815" s="57"/>
      <c r="E815" s="57"/>
      <c r="F815" s="57"/>
      <c r="G815" s="85"/>
      <c r="H815" s="60"/>
      <c r="I815" s="8"/>
      <c r="J815" s="69"/>
      <c r="K815" s="69"/>
      <c r="L815" s="8"/>
      <c r="M815" s="15"/>
      <c r="N815" s="18"/>
      <c r="O815" s="18"/>
      <c r="P815" s="8"/>
      <c r="Q815" s="8"/>
      <c r="R815" s="8"/>
      <c r="S815" s="8"/>
      <c r="T815" s="8"/>
      <c r="U815" s="8"/>
      <c r="V815" s="8"/>
      <c r="W815" s="8"/>
      <c r="X815" s="8"/>
      <c r="Y815" s="8"/>
    </row>
    <row r="816" spans="1:25" ht="15.75" customHeight="1" x14ac:dyDescent="0.2">
      <c r="A816" s="15"/>
      <c r="B816" s="23"/>
      <c r="C816" s="15"/>
      <c r="D816" s="57"/>
      <c r="E816" s="57"/>
      <c r="F816" s="57"/>
      <c r="G816" s="85"/>
      <c r="H816" s="60"/>
      <c r="I816" s="8"/>
      <c r="J816" s="69"/>
      <c r="K816" s="69"/>
      <c r="L816" s="8"/>
      <c r="M816" s="15"/>
      <c r="N816" s="18"/>
      <c r="O816" s="18"/>
      <c r="P816" s="8"/>
      <c r="Q816" s="8"/>
      <c r="R816" s="8"/>
      <c r="S816" s="8"/>
      <c r="T816" s="8"/>
      <c r="U816" s="8"/>
      <c r="V816" s="8"/>
      <c r="W816" s="8"/>
      <c r="X816" s="8"/>
      <c r="Y816" s="8"/>
    </row>
    <row r="817" spans="1:25" ht="15.75" customHeight="1" x14ac:dyDescent="0.2">
      <c r="A817" s="15"/>
      <c r="B817" s="23"/>
      <c r="C817" s="15"/>
      <c r="D817" s="57"/>
      <c r="E817" s="57"/>
      <c r="F817" s="57"/>
      <c r="G817" s="85"/>
      <c r="H817" s="60"/>
      <c r="I817" s="8"/>
      <c r="J817" s="69"/>
      <c r="K817" s="69"/>
      <c r="L817" s="8"/>
      <c r="M817" s="15"/>
      <c r="N817" s="18"/>
      <c r="O817" s="18"/>
      <c r="P817" s="8"/>
      <c r="Q817" s="8"/>
      <c r="R817" s="8"/>
      <c r="S817" s="8"/>
      <c r="T817" s="8"/>
      <c r="U817" s="8"/>
      <c r="V817" s="8"/>
      <c r="W817" s="8"/>
      <c r="X817" s="8"/>
      <c r="Y817" s="8"/>
    </row>
    <row r="818" spans="1:25" ht="15.75" customHeight="1" x14ac:dyDescent="0.2">
      <c r="A818" s="15"/>
      <c r="B818" s="23"/>
      <c r="C818" s="15"/>
      <c r="D818" s="57"/>
      <c r="E818" s="57"/>
      <c r="F818" s="57"/>
      <c r="G818" s="85"/>
      <c r="H818" s="60"/>
      <c r="I818" s="8"/>
      <c r="J818" s="69"/>
      <c r="K818" s="69"/>
      <c r="L818" s="8"/>
      <c r="M818" s="15"/>
      <c r="N818" s="18"/>
      <c r="O818" s="18"/>
      <c r="P818" s="8"/>
      <c r="Q818" s="8"/>
      <c r="R818" s="8"/>
      <c r="S818" s="8"/>
      <c r="T818" s="8"/>
      <c r="U818" s="8"/>
      <c r="V818" s="8"/>
      <c r="W818" s="8"/>
      <c r="X818" s="8"/>
      <c r="Y818" s="8"/>
    </row>
    <row r="819" spans="1:25" ht="15.75" customHeight="1" x14ac:dyDescent="0.2">
      <c r="A819" s="15"/>
      <c r="B819" s="23"/>
      <c r="C819" s="15"/>
      <c r="D819" s="57"/>
      <c r="E819" s="57"/>
      <c r="F819" s="57"/>
      <c r="G819" s="85"/>
      <c r="H819" s="60"/>
      <c r="I819" s="8"/>
      <c r="J819" s="69"/>
      <c r="K819" s="69"/>
      <c r="L819" s="8"/>
      <c r="M819" s="15"/>
      <c r="N819" s="18"/>
      <c r="O819" s="18"/>
      <c r="P819" s="8"/>
      <c r="Q819" s="8"/>
      <c r="R819" s="8"/>
      <c r="S819" s="8"/>
      <c r="T819" s="8"/>
      <c r="U819" s="8"/>
      <c r="V819" s="8"/>
      <c r="W819" s="8"/>
      <c r="X819" s="8"/>
      <c r="Y819" s="8"/>
    </row>
    <row r="820" spans="1:25" ht="15.75" customHeight="1" x14ac:dyDescent="0.2">
      <c r="A820" s="15"/>
      <c r="B820" s="23"/>
      <c r="C820" s="15"/>
      <c r="D820" s="57"/>
      <c r="E820" s="57"/>
      <c r="F820" s="57"/>
      <c r="G820" s="85"/>
      <c r="H820" s="60"/>
      <c r="I820" s="8"/>
      <c r="J820" s="69"/>
      <c r="K820" s="69"/>
      <c r="L820" s="8"/>
      <c r="M820" s="15"/>
      <c r="N820" s="18"/>
      <c r="O820" s="18"/>
      <c r="P820" s="8"/>
      <c r="Q820" s="8"/>
      <c r="R820" s="8"/>
      <c r="S820" s="8"/>
      <c r="T820" s="8"/>
      <c r="U820" s="8"/>
      <c r="V820" s="8"/>
      <c r="W820" s="8"/>
      <c r="X820" s="8"/>
      <c r="Y820" s="8"/>
    </row>
    <row r="821" spans="1:25" ht="15.75" customHeight="1" x14ac:dyDescent="0.2">
      <c r="A821" s="15"/>
      <c r="B821" s="23"/>
      <c r="C821" s="15"/>
      <c r="D821" s="57"/>
      <c r="E821" s="57"/>
      <c r="F821" s="57"/>
      <c r="G821" s="85"/>
      <c r="H821" s="60"/>
      <c r="I821" s="8"/>
      <c r="J821" s="69"/>
      <c r="K821" s="69"/>
      <c r="L821" s="8"/>
      <c r="M821" s="15"/>
      <c r="N821" s="18"/>
      <c r="O821" s="18"/>
      <c r="P821" s="8"/>
      <c r="Q821" s="8"/>
      <c r="R821" s="8"/>
      <c r="S821" s="8"/>
      <c r="T821" s="8"/>
      <c r="U821" s="8"/>
      <c r="V821" s="8"/>
      <c r="W821" s="8"/>
      <c r="X821" s="8"/>
      <c r="Y821" s="8"/>
    </row>
    <row r="822" spans="1:25" ht="15.75" customHeight="1" x14ac:dyDescent="0.2">
      <c r="A822" s="15"/>
      <c r="B822" s="23"/>
      <c r="C822" s="15"/>
      <c r="D822" s="57"/>
      <c r="E822" s="57"/>
      <c r="F822" s="57"/>
      <c r="G822" s="85"/>
      <c r="H822" s="60"/>
      <c r="I822" s="8"/>
      <c r="J822" s="69"/>
      <c r="K822" s="69"/>
      <c r="L822" s="8"/>
      <c r="M822" s="15"/>
      <c r="N822" s="18"/>
      <c r="O822" s="18"/>
      <c r="P822" s="8"/>
      <c r="Q822" s="8"/>
      <c r="R822" s="8"/>
      <c r="S822" s="8"/>
      <c r="T822" s="8"/>
      <c r="U822" s="8"/>
      <c r="V822" s="8"/>
      <c r="W822" s="8"/>
      <c r="X822" s="8"/>
      <c r="Y822" s="8"/>
    </row>
    <row r="823" spans="1:25" ht="15.75" customHeight="1" x14ac:dyDescent="0.2">
      <c r="A823" s="15"/>
      <c r="B823" s="23"/>
      <c r="C823" s="15"/>
      <c r="D823" s="57"/>
      <c r="E823" s="57"/>
      <c r="F823" s="57"/>
      <c r="G823" s="85"/>
      <c r="H823" s="60"/>
      <c r="I823" s="8"/>
      <c r="J823" s="69"/>
      <c r="K823" s="69"/>
      <c r="L823" s="8"/>
      <c r="M823" s="15"/>
      <c r="N823" s="18"/>
      <c r="O823" s="18"/>
      <c r="P823" s="8"/>
      <c r="Q823" s="8"/>
      <c r="R823" s="8"/>
      <c r="S823" s="8"/>
      <c r="T823" s="8"/>
      <c r="U823" s="8"/>
      <c r="V823" s="8"/>
      <c r="W823" s="8"/>
      <c r="X823" s="8"/>
      <c r="Y823" s="8"/>
    </row>
    <row r="824" spans="1:25" ht="15.75" customHeight="1" x14ac:dyDescent="0.2">
      <c r="A824" s="15"/>
      <c r="B824" s="23"/>
      <c r="C824" s="15"/>
      <c r="D824" s="57"/>
      <c r="E824" s="57"/>
      <c r="F824" s="57"/>
      <c r="G824" s="85"/>
      <c r="H824" s="60"/>
      <c r="I824" s="8"/>
      <c r="J824" s="69"/>
      <c r="K824" s="69"/>
      <c r="L824" s="8"/>
      <c r="M824" s="15"/>
      <c r="N824" s="18"/>
      <c r="O824" s="18"/>
      <c r="P824" s="8"/>
      <c r="Q824" s="8"/>
      <c r="R824" s="8"/>
      <c r="S824" s="8"/>
      <c r="T824" s="8"/>
      <c r="U824" s="8"/>
      <c r="V824" s="8"/>
      <c r="W824" s="8"/>
      <c r="X824" s="8"/>
      <c r="Y824" s="8"/>
    </row>
    <row r="825" spans="1:25" ht="15.75" customHeight="1" x14ac:dyDescent="0.2">
      <c r="A825" s="15"/>
      <c r="B825" s="23"/>
      <c r="C825" s="15"/>
      <c r="D825" s="57"/>
      <c r="E825" s="57"/>
      <c r="F825" s="57"/>
      <c r="G825" s="85"/>
      <c r="H825" s="60"/>
      <c r="I825" s="8"/>
      <c r="J825" s="69"/>
      <c r="K825" s="69"/>
      <c r="L825" s="8"/>
      <c r="M825" s="15"/>
      <c r="N825" s="18"/>
      <c r="O825" s="18"/>
      <c r="P825" s="8"/>
      <c r="Q825" s="8"/>
      <c r="R825" s="8"/>
      <c r="S825" s="8"/>
      <c r="T825" s="8"/>
      <c r="U825" s="8"/>
      <c r="V825" s="8"/>
      <c r="W825" s="8"/>
      <c r="X825" s="8"/>
      <c r="Y825" s="8"/>
    </row>
    <row r="826" spans="1:25" ht="15.75" customHeight="1" x14ac:dyDescent="0.2">
      <c r="A826" s="15"/>
      <c r="B826" s="23"/>
      <c r="C826" s="15"/>
      <c r="D826" s="57"/>
      <c r="E826" s="57"/>
      <c r="F826" s="57"/>
      <c r="G826" s="85"/>
      <c r="H826" s="60"/>
      <c r="I826" s="8"/>
      <c r="J826" s="69"/>
      <c r="K826" s="69"/>
      <c r="L826" s="8"/>
      <c r="M826" s="15"/>
      <c r="N826" s="18"/>
      <c r="O826" s="18"/>
      <c r="P826" s="8"/>
      <c r="Q826" s="8"/>
      <c r="R826" s="8"/>
      <c r="S826" s="8"/>
      <c r="T826" s="8"/>
      <c r="U826" s="8"/>
      <c r="V826" s="8"/>
      <c r="W826" s="8"/>
      <c r="X826" s="8"/>
      <c r="Y826" s="8"/>
    </row>
    <row r="827" spans="1:25" ht="15.75" customHeight="1" x14ac:dyDescent="0.2">
      <c r="A827" s="15"/>
      <c r="B827" s="23"/>
      <c r="C827" s="15"/>
      <c r="D827" s="57"/>
      <c r="E827" s="57"/>
      <c r="F827" s="57"/>
      <c r="G827" s="85"/>
      <c r="H827" s="60"/>
      <c r="I827" s="8"/>
      <c r="J827" s="69"/>
      <c r="K827" s="69"/>
      <c r="L827" s="8"/>
      <c r="M827" s="15"/>
      <c r="N827" s="18"/>
      <c r="O827" s="18"/>
      <c r="P827" s="8"/>
      <c r="Q827" s="8"/>
      <c r="R827" s="8"/>
      <c r="S827" s="8"/>
      <c r="T827" s="8"/>
      <c r="U827" s="8"/>
      <c r="V827" s="8"/>
      <c r="W827" s="8"/>
      <c r="X827" s="8"/>
      <c r="Y827" s="8"/>
    </row>
    <row r="828" spans="1:25" ht="15.75" customHeight="1" x14ac:dyDescent="0.2">
      <c r="A828" s="15"/>
      <c r="B828" s="23"/>
      <c r="C828" s="15"/>
      <c r="D828" s="57"/>
      <c r="E828" s="57"/>
      <c r="F828" s="57"/>
      <c r="G828" s="85"/>
      <c r="H828" s="60"/>
      <c r="I828" s="8"/>
      <c r="J828" s="69"/>
      <c r="K828" s="69"/>
      <c r="L828" s="8"/>
      <c r="M828" s="15"/>
      <c r="N828" s="18"/>
      <c r="O828" s="18"/>
      <c r="P828" s="8"/>
      <c r="Q828" s="8"/>
      <c r="R828" s="8"/>
      <c r="S828" s="8"/>
      <c r="T828" s="8"/>
      <c r="U828" s="8"/>
      <c r="V828" s="8"/>
      <c r="W828" s="8"/>
      <c r="X828" s="8"/>
      <c r="Y828" s="8"/>
    </row>
    <row r="829" spans="1:25" ht="15.75" customHeight="1" x14ac:dyDescent="0.2">
      <c r="A829" s="15"/>
      <c r="B829" s="23"/>
      <c r="C829" s="15"/>
      <c r="D829" s="57"/>
      <c r="E829" s="57"/>
      <c r="F829" s="57"/>
      <c r="G829" s="85"/>
      <c r="H829" s="60"/>
      <c r="I829" s="8"/>
      <c r="J829" s="69"/>
      <c r="K829" s="69"/>
      <c r="L829" s="8"/>
      <c r="M829" s="15"/>
      <c r="N829" s="18"/>
      <c r="O829" s="18"/>
      <c r="P829" s="8"/>
      <c r="Q829" s="8"/>
      <c r="R829" s="8"/>
      <c r="S829" s="8"/>
      <c r="T829" s="8"/>
      <c r="U829" s="8"/>
      <c r="V829" s="8"/>
      <c r="W829" s="8"/>
      <c r="X829" s="8"/>
      <c r="Y829" s="8"/>
    </row>
    <row r="830" spans="1:25" ht="15.75" customHeight="1" x14ac:dyDescent="0.2">
      <c r="A830" s="15"/>
      <c r="B830" s="23"/>
      <c r="C830" s="15"/>
      <c r="D830" s="57"/>
      <c r="E830" s="57"/>
      <c r="F830" s="57"/>
      <c r="G830" s="85"/>
      <c r="H830" s="60"/>
      <c r="I830" s="8"/>
      <c r="J830" s="69"/>
      <c r="K830" s="69"/>
      <c r="L830" s="8"/>
      <c r="M830" s="15"/>
      <c r="N830" s="18"/>
      <c r="O830" s="18"/>
      <c r="P830" s="8"/>
      <c r="Q830" s="8"/>
      <c r="R830" s="8"/>
      <c r="S830" s="8"/>
      <c r="T830" s="8"/>
      <c r="U830" s="8"/>
      <c r="V830" s="8"/>
      <c r="W830" s="8"/>
      <c r="X830" s="8"/>
      <c r="Y830" s="8"/>
    </row>
    <row r="831" spans="1:25" ht="15.75" customHeight="1" x14ac:dyDescent="0.2">
      <c r="A831" s="15"/>
      <c r="B831" s="23"/>
      <c r="C831" s="15"/>
      <c r="D831" s="57"/>
      <c r="E831" s="57"/>
      <c r="F831" s="57"/>
      <c r="G831" s="85"/>
      <c r="H831" s="60"/>
      <c r="I831" s="8"/>
      <c r="J831" s="69"/>
      <c r="K831" s="69"/>
      <c r="L831" s="8"/>
      <c r="M831" s="15"/>
      <c r="N831" s="18"/>
      <c r="O831" s="18"/>
      <c r="P831" s="8"/>
      <c r="Q831" s="8"/>
      <c r="R831" s="8"/>
      <c r="S831" s="8"/>
      <c r="T831" s="8"/>
      <c r="U831" s="8"/>
      <c r="V831" s="8"/>
      <c r="W831" s="8"/>
      <c r="X831" s="8"/>
      <c r="Y831" s="8"/>
    </row>
    <row r="832" spans="1:25" ht="15.75" customHeight="1" x14ac:dyDescent="0.2">
      <c r="A832" s="15"/>
      <c r="B832" s="23"/>
      <c r="C832" s="15"/>
      <c r="D832" s="57"/>
      <c r="E832" s="57"/>
      <c r="F832" s="57"/>
      <c r="G832" s="85"/>
      <c r="H832" s="60"/>
      <c r="I832" s="8"/>
      <c r="J832" s="69"/>
      <c r="K832" s="69"/>
      <c r="L832" s="8"/>
      <c r="M832" s="15"/>
      <c r="N832" s="18"/>
      <c r="O832" s="18"/>
      <c r="P832" s="8"/>
      <c r="Q832" s="8"/>
      <c r="R832" s="8"/>
      <c r="S832" s="8"/>
      <c r="T832" s="8"/>
      <c r="U832" s="8"/>
      <c r="V832" s="8"/>
      <c r="W832" s="8"/>
      <c r="X832" s="8"/>
      <c r="Y832" s="8"/>
    </row>
    <row r="833" spans="1:25" ht="15.75" customHeight="1" x14ac:dyDescent="0.2">
      <c r="A833" s="15"/>
      <c r="B833" s="23"/>
      <c r="C833" s="15"/>
      <c r="D833" s="57"/>
      <c r="E833" s="57"/>
      <c r="F833" s="57"/>
      <c r="G833" s="85"/>
      <c r="H833" s="60"/>
      <c r="I833" s="8"/>
      <c r="J833" s="69"/>
      <c r="K833" s="69"/>
      <c r="L833" s="8"/>
      <c r="M833" s="15"/>
      <c r="N833" s="18"/>
      <c r="O833" s="18"/>
      <c r="P833" s="8"/>
      <c r="Q833" s="8"/>
      <c r="R833" s="8"/>
      <c r="S833" s="8"/>
      <c r="T833" s="8"/>
      <c r="U833" s="8"/>
      <c r="V833" s="8"/>
      <c r="W833" s="8"/>
      <c r="X833" s="8"/>
      <c r="Y833" s="8"/>
    </row>
    <row r="834" spans="1:25" ht="15.75" customHeight="1" x14ac:dyDescent="0.2">
      <c r="A834" s="15"/>
      <c r="B834" s="23"/>
      <c r="C834" s="15"/>
      <c r="D834" s="57"/>
      <c r="E834" s="57"/>
      <c r="F834" s="57"/>
      <c r="G834" s="85"/>
      <c r="H834" s="60"/>
      <c r="I834" s="8"/>
      <c r="J834" s="69"/>
      <c r="K834" s="69"/>
      <c r="L834" s="8"/>
      <c r="M834" s="15"/>
      <c r="N834" s="18"/>
      <c r="O834" s="18"/>
      <c r="P834" s="8"/>
      <c r="Q834" s="8"/>
      <c r="R834" s="8"/>
      <c r="S834" s="8"/>
      <c r="T834" s="8"/>
      <c r="U834" s="8"/>
      <c r="V834" s="8"/>
      <c r="W834" s="8"/>
      <c r="X834" s="8"/>
      <c r="Y834" s="8"/>
    </row>
    <row r="835" spans="1:25" ht="15.75" customHeight="1" x14ac:dyDescent="0.2">
      <c r="A835" s="15"/>
      <c r="B835" s="23"/>
      <c r="C835" s="15"/>
      <c r="D835" s="57"/>
      <c r="E835" s="57"/>
      <c r="F835" s="57"/>
      <c r="G835" s="85"/>
      <c r="H835" s="60"/>
      <c r="I835" s="8"/>
      <c r="J835" s="69"/>
      <c r="K835" s="69"/>
      <c r="L835" s="8"/>
      <c r="M835" s="15"/>
      <c r="N835" s="18"/>
      <c r="O835" s="18"/>
      <c r="P835" s="8"/>
      <c r="Q835" s="8"/>
      <c r="R835" s="8"/>
      <c r="S835" s="8"/>
      <c r="T835" s="8"/>
      <c r="U835" s="8"/>
      <c r="V835" s="8"/>
      <c r="W835" s="8"/>
      <c r="X835" s="8"/>
      <c r="Y835" s="8"/>
    </row>
    <row r="836" spans="1:25" ht="15.75" customHeight="1" x14ac:dyDescent="0.2">
      <c r="A836" s="15"/>
      <c r="B836" s="23"/>
      <c r="C836" s="15"/>
      <c r="D836" s="57"/>
      <c r="E836" s="57"/>
      <c r="F836" s="57"/>
      <c r="G836" s="85"/>
      <c r="H836" s="60"/>
      <c r="I836" s="8"/>
      <c r="J836" s="69"/>
      <c r="K836" s="69"/>
      <c r="L836" s="8"/>
      <c r="M836" s="15"/>
      <c r="N836" s="18"/>
      <c r="O836" s="18"/>
      <c r="P836" s="8"/>
      <c r="Q836" s="8"/>
      <c r="R836" s="8"/>
      <c r="S836" s="8"/>
      <c r="T836" s="8"/>
      <c r="U836" s="8"/>
      <c r="V836" s="8"/>
      <c r="W836" s="8"/>
      <c r="X836" s="8"/>
      <c r="Y836" s="8"/>
    </row>
    <row r="837" spans="1:25" ht="15.75" customHeight="1" x14ac:dyDescent="0.2">
      <c r="A837" s="15"/>
      <c r="B837" s="23"/>
      <c r="C837" s="15"/>
      <c r="D837" s="57"/>
      <c r="E837" s="57"/>
      <c r="F837" s="57"/>
      <c r="G837" s="85"/>
      <c r="H837" s="60"/>
      <c r="I837" s="8"/>
      <c r="J837" s="69"/>
      <c r="K837" s="69"/>
      <c r="L837" s="8"/>
      <c r="M837" s="15"/>
      <c r="N837" s="18"/>
      <c r="O837" s="18"/>
      <c r="P837" s="8"/>
      <c r="Q837" s="8"/>
      <c r="R837" s="8"/>
      <c r="S837" s="8"/>
      <c r="T837" s="8"/>
      <c r="U837" s="8"/>
      <c r="V837" s="8"/>
      <c r="W837" s="8"/>
      <c r="X837" s="8"/>
      <c r="Y837" s="8"/>
    </row>
    <row r="838" spans="1:25" ht="15.75" customHeight="1" x14ac:dyDescent="0.2">
      <c r="A838" s="15"/>
      <c r="B838" s="23"/>
      <c r="C838" s="15"/>
      <c r="D838" s="57"/>
      <c r="E838" s="57"/>
      <c r="F838" s="57"/>
      <c r="G838" s="85"/>
      <c r="H838" s="60"/>
      <c r="I838" s="8"/>
      <c r="J838" s="69"/>
      <c r="K838" s="69"/>
      <c r="L838" s="8"/>
      <c r="M838" s="15"/>
      <c r="N838" s="18"/>
      <c r="O838" s="18"/>
      <c r="P838" s="8"/>
      <c r="Q838" s="8"/>
      <c r="R838" s="8"/>
      <c r="S838" s="8"/>
      <c r="T838" s="8"/>
      <c r="U838" s="8"/>
      <c r="V838" s="8"/>
      <c r="W838" s="8"/>
      <c r="X838" s="8"/>
      <c r="Y838" s="8"/>
    </row>
    <row r="839" spans="1:25" ht="15.75" customHeight="1" x14ac:dyDescent="0.2">
      <c r="A839" s="15"/>
      <c r="B839" s="23"/>
      <c r="C839" s="15"/>
      <c r="D839" s="57"/>
      <c r="E839" s="57"/>
      <c r="F839" s="57"/>
      <c r="G839" s="85"/>
      <c r="H839" s="60"/>
      <c r="I839" s="8"/>
      <c r="J839" s="69"/>
      <c r="K839" s="69"/>
      <c r="L839" s="8"/>
      <c r="M839" s="15"/>
      <c r="N839" s="18"/>
      <c r="O839" s="18"/>
      <c r="P839" s="8"/>
      <c r="Q839" s="8"/>
      <c r="R839" s="8"/>
      <c r="S839" s="8"/>
      <c r="T839" s="8"/>
      <c r="U839" s="8"/>
      <c r="V839" s="8"/>
      <c r="W839" s="8"/>
      <c r="X839" s="8"/>
      <c r="Y839" s="8"/>
    </row>
    <row r="840" spans="1:25" ht="15.75" customHeight="1" x14ac:dyDescent="0.2">
      <c r="A840" s="15"/>
      <c r="B840" s="23"/>
      <c r="C840" s="15"/>
      <c r="D840" s="57"/>
      <c r="E840" s="57"/>
      <c r="F840" s="57"/>
      <c r="G840" s="85"/>
      <c r="H840" s="60"/>
      <c r="I840" s="8"/>
      <c r="J840" s="69"/>
      <c r="K840" s="69"/>
      <c r="L840" s="8"/>
      <c r="M840" s="15"/>
      <c r="N840" s="18"/>
      <c r="O840" s="18"/>
      <c r="P840" s="8"/>
      <c r="Q840" s="8"/>
      <c r="R840" s="8"/>
      <c r="S840" s="8"/>
      <c r="T840" s="8"/>
      <c r="U840" s="8"/>
      <c r="V840" s="8"/>
      <c r="W840" s="8"/>
      <c r="X840" s="8"/>
      <c r="Y840" s="8"/>
    </row>
    <row r="841" spans="1:25" ht="15.75" customHeight="1" x14ac:dyDescent="0.2">
      <c r="A841" s="15"/>
      <c r="B841" s="23"/>
      <c r="C841" s="15"/>
      <c r="D841" s="57"/>
      <c r="E841" s="57"/>
      <c r="F841" s="57"/>
      <c r="G841" s="85"/>
      <c r="H841" s="60"/>
      <c r="I841" s="8"/>
      <c r="J841" s="69"/>
      <c r="K841" s="69"/>
      <c r="L841" s="8"/>
      <c r="M841" s="15"/>
      <c r="N841" s="18"/>
      <c r="O841" s="18"/>
      <c r="P841" s="8"/>
      <c r="Q841" s="8"/>
      <c r="R841" s="8"/>
      <c r="S841" s="8"/>
      <c r="T841" s="8"/>
      <c r="U841" s="8"/>
      <c r="V841" s="8"/>
      <c r="W841" s="8"/>
      <c r="X841" s="8"/>
      <c r="Y841" s="8"/>
    </row>
    <row r="842" spans="1:25" ht="15.75" customHeight="1" x14ac:dyDescent="0.2">
      <c r="A842" s="15"/>
      <c r="B842" s="23"/>
      <c r="C842" s="15"/>
      <c r="D842" s="57"/>
      <c r="E842" s="57"/>
      <c r="F842" s="57"/>
      <c r="G842" s="85"/>
      <c r="H842" s="60"/>
      <c r="I842" s="8"/>
      <c r="J842" s="69"/>
      <c r="K842" s="69"/>
      <c r="L842" s="8"/>
      <c r="M842" s="15"/>
      <c r="N842" s="18"/>
      <c r="O842" s="18"/>
      <c r="P842" s="8"/>
      <c r="Q842" s="8"/>
      <c r="R842" s="8"/>
      <c r="S842" s="8"/>
      <c r="T842" s="8"/>
      <c r="U842" s="8"/>
      <c r="V842" s="8"/>
      <c r="W842" s="8"/>
      <c r="X842" s="8"/>
      <c r="Y842" s="8"/>
    </row>
    <row r="843" spans="1:25" ht="15.75" customHeight="1" x14ac:dyDescent="0.2">
      <c r="A843" s="15"/>
      <c r="B843" s="23"/>
      <c r="C843" s="15"/>
      <c r="D843" s="57"/>
      <c r="E843" s="57"/>
      <c r="F843" s="57"/>
      <c r="G843" s="85"/>
      <c r="H843" s="60"/>
      <c r="I843" s="8"/>
      <c r="J843" s="69"/>
      <c r="K843" s="69"/>
      <c r="L843" s="8"/>
      <c r="M843" s="15"/>
      <c r="N843" s="18"/>
      <c r="O843" s="18"/>
      <c r="P843" s="8"/>
      <c r="Q843" s="8"/>
      <c r="R843" s="8"/>
      <c r="S843" s="8"/>
      <c r="T843" s="8"/>
      <c r="U843" s="8"/>
      <c r="V843" s="8"/>
      <c r="W843" s="8"/>
      <c r="X843" s="8"/>
      <c r="Y843" s="8"/>
    </row>
    <row r="844" spans="1:25" ht="15.75" customHeight="1" x14ac:dyDescent="0.2">
      <c r="A844" s="15"/>
      <c r="B844" s="23"/>
      <c r="C844" s="15"/>
      <c r="D844" s="57"/>
      <c r="E844" s="57"/>
      <c r="F844" s="57"/>
      <c r="G844" s="85"/>
      <c r="H844" s="60"/>
      <c r="I844" s="8"/>
      <c r="J844" s="69"/>
      <c r="K844" s="69"/>
      <c r="L844" s="8"/>
      <c r="M844" s="15"/>
      <c r="N844" s="18"/>
      <c r="O844" s="18"/>
      <c r="P844" s="8"/>
      <c r="Q844" s="8"/>
      <c r="R844" s="8"/>
      <c r="S844" s="8"/>
      <c r="T844" s="8"/>
      <c r="U844" s="8"/>
      <c r="V844" s="8"/>
      <c r="W844" s="8"/>
      <c r="X844" s="8"/>
      <c r="Y844" s="8"/>
    </row>
    <row r="845" spans="1:25" ht="15.75" customHeight="1" x14ac:dyDescent="0.2">
      <c r="A845" s="15"/>
      <c r="B845" s="23"/>
      <c r="C845" s="15"/>
      <c r="D845" s="57"/>
      <c r="E845" s="57"/>
      <c r="F845" s="57"/>
      <c r="G845" s="85"/>
      <c r="H845" s="60"/>
      <c r="I845" s="8"/>
      <c r="J845" s="69"/>
      <c r="K845" s="69"/>
      <c r="L845" s="8"/>
      <c r="M845" s="15"/>
      <c r="N845" s="18"/>
      <c r="O845" s="18"/>
      <c r="P845" s="8"/>
      <c r="Q845" s="8"/>
      <c r="R845" s="8"/>
      <c r="S845" s="8"/>
      <c r="T845" s="8"/>
      <c r="U845" s="8"/>
      <c r="V845" s="8"/>
      <c r="W845" s="8"/>
      <c r="X845" s="8"/>
      <c r="Y845" s="8"/>
    </row>
    <row r="846" spans="1:25" ht="15.75" customHeight="1" x14ac:dyDescent="0.2">
      <c r="A846" s="15"/>
      <c r="B846" s="23"/>
      <c r="C846" s="15"/>
      <c r="D846" s="57"/>
      <c r="E846" s="57"/>
      <c r="F846" s="57"/>
      <c r="G846" s="85"/>
      <c r="H846" s="60"/>
      <c r="I846" s="8"/>
      <c r="J846" s="69"/>
      <c r="K846" s="69"/>
      <c r="L846" s="8"/>
      <c r="M846" s="15"/>
      <c r="N846" s="18"/>
      <c r="O846" s="18"/>
      <c r="P846" s="8"/>
      <c r="Q846" s="8"/>
      <c r="R846" s="8"/>
      <c r="S846" s="8"/>
      <c r="T846" s="8"/>
      <c r="U846" s="8"/>
      <c r="V846" s="8"/>
      <c r="W846" s="8"/>
      <c r="X846" s="8"/>
      <c r="Y846" s="8"/>
    </row>
    <row r="847" spans="1:25" ht="15.75" customHeight="1" x14ac:dyDescent="0.2">
      <c r="A847" s="15"/>
      <c r="B847" s="23"/>
      <c r="C847" s="15"/>
      <c r="D847" s="57"/>
      <c r="E847" s="57"/>
      <c r="F847" s="57"/>
      <c r="G847" s="85"/>
      <c r="H847" s="60"/>
      <c r="I847" s="8"/>
      <c r="J847" s="69"/>
      <c r="K847" s="69"/>
      <c r="L847" s="8"/>
      <c r="M847" s="15"/>
      <c r="N847" s="18"/>
      <c r="O847" s="18"/>
      <c r="P847" s="8"/>
      <c r="Q847" s="8"/>
      <c r="R847" s="8"/>
      <c r="S847" s="8"/>
      <c r="T847" s="8"/>
      <c r="U847" s="8"/>
      <c r="V847" s="8"/>
      <c r="W847" s="8"/>
      <c r="X847" s="8"/>
      <c r="Y847" s="8"/>
    </row>
    <row r="848" spans="1:25" ht="15.75" customHeight="1" x14ac:dyDescent="0.2">
      <c r="A848" s="15"/>
      <c r="B848" s="23"/>
      <c r="C848" s="15"/>
      <c r="D848" s="57"/>
      <c r="E848" s="57"/>
      <c r="F848" s="57"/>
      <c r="G848" s="85"/>
      <c r="H848" s="60"/>
      <c r="I848" s="8"/>
      <c r="J848" s="69"/>
      <c r="K848" s="69"/>
      <c r="L848" s="8"/>
      <c r="M848" s="15"/>
      <c r="N848" s="18"/>
      <c r="O848" s="18"/>
      <c r="P848" s="8"/>
      <c r="Q848" s="8"/>
      <c r="R848" s="8"/>
      <c r="S848" s="8"/>
      <c r="T848" s="8"/>
      <c r="U848" s="8"/>
      <c r="V848" s="8"/>
      <c r="W848" s="8"/>
      <c r="X848" s="8"/>
      <c r="Y848" s="8"/>
    </row>
    <row r="849" spans="1:25" ht="15.75" customHeight="1" x14ac:dyDescent="0.2">
      <c r="A849" s="15"/>
      <c r="B849" s="23"/>
      <c r="C849" s="15"/>
      <c r="D849" s="57"/>
      <c r="E849" s="57"/>
      <c r="F849" s="57"/>
      <c r="G849" s="85"/>
      <c r="H849" s="60"/>
      <c r="I849" s="8"/>
      <c r="J849" s="69"/>
      <c r="K849" s="69"/>
      <c r="L849" s="8"/>
      <c r="M849" s="15"/>
      <c r="N849" s="18"/>
      <c r="O849" s="18"/>
      <c r="P849" s="8"/>
      <c r="Q849" s="8"/>
      <c r="R849" s="8"/>
      <c r="S849" s="8"/>
      <c r="T849" s="8"/>
      <c r="U849" s="8"/>
      <c r="V849" s="8"/>
      <c r="W849" s="8"/>
      <c r="X849" s="8"/>
      <c r="Y849" s="8"/>
    </row>
    <row r="850" spans="1:25" ht="15.75" customHeight="1" x14ac:dyDescent="0.2">
      <c r="A850" s="15"/>
      <c r="B850" s="23"/>
      <c r="C850" s="15"/>
      <c r="D850" s="57"/>
      <c r="E850" s="57"/>
      <c r="F850" s="57"/>
      <c r="G850" s="85"/>
      <c r="H850" s="60"/>
      <c r="I850" s="8"/>
      <c r="J850" s="69"/>
      <c r="K850" s="69"/>
      <c r="L850" s="8"/>
      <c r="M850" s="15"/>
      <c r="N850" s="18"/>
      <c r="O850" s="18"/>
      <c r="P850" s="8"/>
      <c r="Q850" s="8"/>
      <c r="R850" s="8"/>
      <c r="S850" s="8"/>
      <c r="T850" s="8"/>
      <c r="U850" s="8"/>
      <c r="V850" s="8"/>
      <c r="W850" s="8"/>
      <c r="X850" s="8"/>
      <c r="Y850" s="8"/>
    </row>
    <row r="851" spans="1:25" ht="15.75" customHeight="1" x14ac:dyDescent="0.2">
      <c r="A851" s="15"/>
      <c r="B851" s="23"/>
      <c r="C851" s="15"/>
      <c r="D851" s="57"/>
      <c r="E851" s="57"/>
      <c r="F851" s="57"/>
      <c r="G851" s="85"/>
      <c r="H851" s="60"/>
      <c r="I851" s="8"/>
      <c r="J851" s="69"/>
      <c r="K851" s="69"/>
      <c r="L851" s="8"/>
      <c r="M851" s="15"/>
      <c r="N851" s="18"/>
      <c r="O851" s="18"/>
      <c r="P851" s="8"/>
      <c r="Q851" s="8"/>
      <c r="R851" s="8"/>
      <c r="S851" s="8"/>
      <c r="T851" s="8"/>
      <c r="U851" s="8"/>
      <c r="V851" s="8"/>
      <c r="W851" s="8"/>
      <c r="X851" s="8"/>
      <c r="Y851" s="8"/>
    </row>
    <row r="852" spans="1:25" ht="15.75" customHeight="1" x14ac:dyDescent="0.2">
      <c r="A852" s="15"/>
      <c r="B852" s="23"/>
      <c r="C852" s="15"/>
      <c r="D852" s="57"/>
      <c r="E852" s="57"/>
      <c r="F852" s="57"/>
      <c r="G852" s="85"/>
      <c r="H852" s="60"/>
      <c r="I852" s="8"/>
      <c r="J852" s="69"/>
      <c r="K852" s="69"/>
      <c r="L852" s="8"/>
      <c r="M852" s="15"/>
      <c r="N852" s="18"/>
      <c r="O852" s="18"/>
      <c r="P852" s="8"/>
      <c r="Q852" s="8"/>
      <c r="R852" s="8"/>
      <c r="S852" s="8"/>
      <c r="T852" s="8"/>
      <c r="U852" s="8"/>
      <c r="V852" s="8"/>
      <c r="W852" s="8"/>
      <c r="X852" s="8"/>
      <c r="Y852" s="8"/>
    </row>
    <row r="853" spans="1:25" ht="15.75" customHeight="1" x14ac:dyDescent="0.2">
      <c r="A853" s="15"/>
      <c r="B853" s="23"/>
      <c r="C853" s="15"/>
      <c r="D853" s="57"/>
      <c r="E853" s="57"/>
      <c r="F853" s="57"/>
      <c r="G853" s="85"/>
      <c r="H853" s="60"/>
      <c r="I853" s="8"/>
      <c r="J853" s="69"/>
      <c r="K853" s="69"/>
      <c r="L853" s="8"/>
      <c r="M853" s="15"/>
      <c r="N853" s="18"/>
      <c r="O853" s="18"/>
      <c r="P853" s="8"/>
      <c r="Q853" s="8"/>
      <c r="R853" s="8"/>
      <c r="S853" s="8"/>
      <c r="T853" s="8"/>
      <c r="U853" s="8"/>
      <c r="V853" s="8"/>
      <c r="W853" s="8"/>
      <c r="X853" s="8"/>
      <c r="Y853" s="8"/>
    </row>
    <row r="854" spans="1:25" ht="15.75" customHeight="1" x14ac:dyDescent="0.2">
      <c r="A854" s="15"/>
      <c r="B854" s="23"/>
      <c r="C854" s="15"/>
      <c r="D854" s="57"/>
      <c r="E854" s="57"/>
      <c r="F854" s="57"/>
      <c r="G854" s="85"/>
      <c r="H854" s="60"/>
      <c r="I854" s="8"/>
      <c r="J854" s="69"/>
      <c r="K854" s="69"/>
      <c r="L854" s="8"/>
      <c r="M854" s="15"/>
      <c r="N854" s="18"/>
      <c r="O854" s="18"/>
      <c r="P854" s="8"/>
      <c r="Q854" s="8"/>
      <c r="R854" s="8"/>
      <c r="S854" s="8"/>
      <c r="T854" s="8"/>
      <c r="U854" s="8"/>
      <c r="V854" s="8"/>
      <c r="W854" s="8"/>
      <c r="X854" s="8"/>
      <c r="Y854" s="8"/>
    </row>
    <row r="855" spans="1:25" ht="15.75" customHeight="1" x14ac:dyDescent="0.2">
      <c r="A855" s="15"/>
      <c r="B855" s="23"/>
      <c r="C855" s="15"/>
      <c r="D855" s="57"/>
      <c r="E855" s="57"/>
      <c r="F855" s="57"/>
      <c r="G855" s="85"/>
      <c r="H855" s="60"/>
      <c r="I855" s="8"/>
      <c r="J855" s="69"/>
      <c r="K855" s="69"/>
      <c r="L855" s="8"/>
      <c r="M855" s="15"/>
      <c r="N855" s="18"/>
      <c r="O855" s="18"/>
      <c r="P855" s="8"/>
      <c r="Q855" s="8"/>
      <c r="R855" s="8"/>
      <c r="S855" s="8"/>
      <c r="T855" s="8"/>
      <c r="U855" s="8"/>
      <c r="V855" s="8"/>
      <c r="W855" s="8"/>
      <c r="X855" s="8"/>
      <c r="Y855" s="8"/>
    </row>
    <row r="856" spans="1:25" ht="15.75" customHeight="1" x14ac:dyDescent="0.2">
      <c r="A856" s="15"/>
      <c r="B856" s="23"/>
      <c r="C856" s="15"/>
      <c r="D856" s="57"/>
      <c r="E856" s="57"/>
      <c r="F856" s="57"/>
      <c r="G856" s="85"/>
      <c r="H856" s="60"/>
      <c r="I856" s="8"/>
      <c r="J856" s="69"/>
      <c r="K856" s="69"/>
      <c r="L856" s="8"/>
      <c r="M856" s="15"/>
      <c r="N856" s="18"/>
      <c r="O856" s="18"/>
      <c r="P856" s="8"/>
      <c r="Q856" s="8"/>
      <c r="R856" s="8"/>
      <c r="S856" s="8"/>
      <c r="T856" s="8"/>
      <c r="U856" s="8"/>
      <c r="V856" s="8"/>
      <c r="W856" s="8"/>
      <c r="X856" s="8"/>
      <c r="Y856" s="8"/>
    </row>
    <row r="857" spans="1:25" ht="15.75" customHeight="1" x14ac:dyDescent="0.2">
      <c r="A857" s="15"/>
      <c r="B857" s="23"/>
      <c r="C857" s="15"/>
      <c r="D857" s="57"/>
      <c r="E857" s="57"/>
      <c r="F857" s="57"/>
      <c r="G857" s="85"/>
      <c r="H857" s="60"/>
      <c r="I857" s="8"/>
      <c r="J857" s="69"/>
      <c r="K857" s="69"/>
      <c r="L857" s="8"/>
      <c r="M857" s="15"/>
      <c r="N857" s="18"/>
      <c r="O857" s="18"/>
      <c r="P857" s="8"/>
      <c r="Q857" s="8"/>
      <c r="R857" s="8"/>
      <c r="S857" s="8"/>
      <c r="T857" s="8"/>
      <c r="U857" s="8"/>
      <c r="V857" s="8"/>
      <c r="W857" s="8"/>
      <c r="X857" s="8"/>
      <c r="Y857" s="8"/>
    </row>
    <row r="858" spans="1:25" ht="15.75" customHeight="1" x14ac:dyDescent="0.2">
      <c r="A858" s="15"/>
      <c r="B858" s="23"/>
      <c r="C858" s="15"/>
      <c r="D858" s="57"/>
      <c r="E858" s="57"/>
      <c r="F858" s="57"/>
      <c r="G858" s="85"/>
      <c r="H858" s="60"/>
      <c r="I858" s="8"/>
      <c r="J858" s="69"/>
      <c r="K858" s="69"/>
      <c r="L858" s="8"/>
      <c r="M858" s="15"/>
      <c r="N858" s="18"/>
      <c r="O858" s="18"/>
      <c r="P858" s="8"/>
      <c r="Q858" s="8"/>
      <c r="R858" s="8"/>
      <c r="S858" s="8"/>
      <c r="T858" s="8"/>
      <c r="U858" s="8"/>
      <c r="V858" s="8"/>
      <c r="W858" s="8"/>
      <c r="X858" s="8"/>
      <c r="Y858" s="8"/>
    </row>
    <row r="859" spans="1:25" ht="15.75" customHeight="1" x14ac:dyDescent="0.2">
      <c r="A859" s="15"/>
      <c r="B859" s="23"/>
      <c r="C859" s="15"/>
      <c r="D859" s="57"/>
      <c r="E859" s="57"/>
      <c r="F859" s="57"/>
      <c r="G859" s="85"/>
      <c r="H859" s="60"/>
      <c r="I859" s="8"/>
      <c r="J859" s="69"/>
      <c r="K859" s="69"/>
      <c r="L859" s="8"/>
      <c r="M859" s="15"/>
      <c r="N859" s="18"/>
      <c r="O859" s="18"/>
      <c r="P859" s="8"/>
      <c r="Q859" s="8"/>
      <c r="R859" s="8"/>
      <c r="S859" s="8"/>
      <c r="T859" s="8"/>
      <c r="U859" s="8"/>
      <c r="V859" s="8"/>
      <c r="W859" s="8"/>
      <c r="X859" s="8"/>
      <c r="Y859" s="8"/>
    </row>
    <row r="860" spans="1:25" ht="15.75" customHeight="1" x14ac:dyDescent="0.2">
      <c r="A860" s="15"/>
      <c r="B860" s="23"/>
      <c r="C860" s="15"/>
      <c r="D860" s="57"/>
      <c r="E860" s="57"/>
      <c r="F860" s="57"/>
      <c r="G860" s="85"/>
      <c r="H860" s="60"/>
      <c r="I860" s="8"/>
      <c r="J860" s="69"/>
      <c r="K860" s="69"/>
      <c r="L860" s="8"/>
      <c r="M860" s="15"/>
      <c r="N860" s="18"/>
      <c r="O860" s="18"/>
      <c r="P860" s="8"/>
      <c r="Q860" s="8"/>
      <c r="R860" s="8"/>
      <c r="S860" s="8"/>
      <c r="T860" s="8"/>
      <c r="U860" s="8"/>
      <c r="V860" s="8"/>
      <c r="W860" s="8"/>
      <c r="X860" s="8"/>
      <c r="Y860" s="8"/>
    </row>
    <row r="861" spans="1:25" ht="15.75" customHeight="1" x14ac:dyDescent="0.2">
      <c r="A861" s="15"/>
      <c r="B861" s="23"/>
      <c r="C861" s="15"/>
      <c r="D861" s="57"/>
      <c r="E861" s="57"/>
      <c r="F861" s="57"/>
      <c r="G861" s="85"/>
      <c r="H861" s="60"/>
      <c r="I861" s="8"/>
      <c r="J861" s="69"/>
      <c r="K861" s="69"/>
      <c r="L861" s="8"/>
      <c r="M861" s="15"/>
      <c r="N861" s="18"/>
      <c r="O861" s="18"/>
      <c r="P861" s="8"/>
      <c r="Q861" s="8"/>
      <c r="R861" s="8"/>
      <c r="S861" s="8"/>
      <c r="T861" s="8"/>
      <c r="U861" s="8"/>
      <c r="V861" s="8"/>
      <c r="W861" s="8"/>
      <c r="X861" s="8"/>
      <c r="Y861" s="8"/>
    </row>
    <row r="862" spans="1:25" ht="15.75" customHeight="1" x14ac:dyDescent="0.2">
      <c r="A862" s="15"/>
      <c r="B862" s="23"/>
      <c r="C862" s="15"/>
      <c r="D862" s="57"/>
      <c r="E862" s="57"/>
      <c r="F862" s="57"/>
      <c r="G862" s="85"/>
      <c r="H862" s="60"/>
      <c r="I862" s="8"/>
      <c r="J862" s="69"/>
      <c r="K862" s="69"/>
      <c r="L862" s="8"/>
      <c r="M862" s="15"/>
      <c r="N862" s="18"/>
      <c r="O862" s="18"/>
      <c r="P862" s="8"/>
      <c r="Q862" s="8"/>
      <c r="R862" s="8"/>
      <c r="S862" s="8"/>
      <c r="T862" s="8"/>
      <c r="U862" s="8"/>
      <c r="V862" s="8"/>
      <c r="W862" s="8"/>
      <c r="X862" s="8"/>
      <c r="Y862" s="8"/>
    </row>
    <row r="863" spans="1:25" ht="15.75" customHeight="1" x14ac:dyDescent="0.2">
      <c r="A863" s="15"/>
      <c r="B863" s="23"/>
      <c r="C863" s="15"/>
      <c r="D863" s="57"/>
      <c r="E863" s="57"/>
      <c r="F863" s="57"/>
      <c r="G863" s="85"/>
      <c r="H863" s="60"/>
      <c r="I863" s="8"/>
      <c r="J863" s="69"/>
      <c r="K863" s="69"/>
      <c r="L863" s="8"/>
      <c r="M863" s="15"/>
      <c r="N863" s="18"/>
      <c r="O863" s="18"/>
      <c r="P863" s="8"/>
      <c r="Q863" s="8"/>
      <c r="R863" s="8"/>
      <c r="S863" s="8"/>
      <c r="T863" s="8"/>
      <c r="U863" s="8"/>
      <c r="V863" s="8"/>
      <c r="W863" s="8"/>
      <c r="X863" s="8"/>
      <c r="Y863" s="8"/>
    </row>
    <row r="864" spans="1:25" ht="15.75" customHeight="1" x14ac:dyDescent="0.2">
      <c r="A864" s="15"/>
      <c r="B864" s="23"/>
      <c r="C864" s="15"/>
      <c r="D864" s="57"/>
      <c r="E864" s="57"/>
      <c r="F864" s="57"/>
      <c r="G864" s="85"/>
      <c r="H864" s="60"/>
      <c r="I864" s="8"/>
      <c r="J864" s="69"/>
      <c r="K864" s="69"/>
      <c r="L864" s="8"/>
      <c r="M864" s="15"/>
      <c r="N864" s="18"/>
      <c r="O864" s="18"/>
      <c r="P864" s="8"/>
      <c r="Q864" s="8"/>
      <c r="R864" s="8"/>
      <c r="S864" s="8"/>
      <c r="T864" s="8"/>
      <c r="U864" s="8"/>
      <c r="V864" s="8"/>
      <c r="W864" s="8"/>
      <c r="X864" s="8"/>
      <c r="Y864" s="8"/>
    </row>
    <row r="865" spans="1:25" ht="15.75" customHeight="1" x14ac:dyDescent="0.2">
      <c r="A865" s="15"/>
      <c r="B865" s="23"/>
      <c r="C865" s="15"/>
      <c r="D865" s="57"/>
      <c r="E865" s="57"/>
      <c r="F865" s="57"/>
      <c r="G865" s="85"/>
      <c r="H865" s="60"/>
      <c r="I865" s="8"/>
      <c r="J865" s="69"/>
      <c r="K865" s="69"/>
      <c r="L865" s="8"/>
      <c r="M865" s="15"/>
      <c r="N865" s="18"/>
      <c r="O865" s="18"/>
      <c r="P865" s="8"/>
      <c r="Q865" s="8"/>
      <c r="R865" s="8"/>
      <c r="S865" s="8"/>
      <c r="T865" s="8"/>
      <c r="U865" s="8"/>
      <c r="V865" s="8"/>
      <c r="W865" s="8"/>
      <c r="X865" s="8"/>
      <c r="Y865" s="8"/>
    </row>
    <row r="866" spans="1:25" ht="15.75" customHeight="1" x14ac:dyDescent="0.2">
      <c r="A866" s="15"/>
      <c r="B866" s="23"/>
      <c r="C866" s="15"/>
      <c r="D866" s="57"/>
      <c r="E866" s="57"/>
      <c r="F866" s="57"/>
      <c r="G866" s="85"/>
      <c r="H866" s="60"/>
      <c r="I866" s="8"/>
      <c r="J866" s="69"/>
      <c r="K866" s="69"/>
      <c r="L866" s="8"/>
      <c r="M866" s="15"/>
      <c r="N866" s="18"/>
      <c r="O866" s="18"/>
      <c r="P866" s="8"/>
      <c r="Q866" s="8"/>
      <c r="R866" s="8"/>
      <c r="S866" s="8"/>
      <c r="T866" s="8"/>
      <c r="U866" s="8"/>
      <c r="V866" s="8"/>
      <c r="W866" s="8"/>
      <c r="X866" s="8"/>
      <c r="Y866" s="8"/>
    </row>
    <row r="867" spans="1:25" ht="15.75" customHeight="1" x14ac:dyDescent="0.2">
      <c r="A867" s="15"/>
      <c r="B867" s="23"/>
      <c r="C867" s="15"/>
      <c r="D867" s="57"/>
      <c r="E867" s="57"/>
      <c r="F867" s="57"/>
      <c r="G867" s="85"/>
      <c r="H867" s="60"/>
      <c r="I867" s="8"/>
      <c r="J867" s="69"/>
      <c r="K867" s="69"/>
      <c r="L867" s="8"/>
      <c r="M867" s="15"/>
      <c r="N867" s="18"/>
      <c r="O867" s="18"/>
      <c r="P867" s="8"/>
      <c r="Q867" s="8"/>
      <c r="R867" s="8"/>
      <c r="S867" s="8"/>
      <c r="T867" s="8"/>
      <c r="U867" s="8"/>
      <c r="V867" s="8"/>
      <c r="W867" s="8"/>
      <c r="X867" s="8"/>
      <c r="Y867" s="8"/>
    </row>
    <row r="868" spans="1:25" ht="15.75" customHeight="1" x14ac:dyDescent="0.2">
      <c r="A868" s="15"/>
      <c r="B868" s="23"/>
      <c r="C868" s="15"/>
      <c r="D868" s="57"/>
      <c r="E868" s="57"/>
      <c r="F868" s="57"/>
      <c r="G868" s="85"/>
      <c r="H868" s="60"/>
      <c r="I868" s="8"/>
      <c r="J868" s="69"/>
      <c r="K868" s="69"/>
      <c r="L868" s="8"/>
      <c r="M868" s="15"/>
      <c r="N868" s="18"/>
      <c r="O868" s="18"/>
      <c r="P868" s="8"/>
      <c r="Q868" s="8"/>
      <c r="R868" s="8"/>
      <c r="S868" s="8"/>
      <c r="T868" s="8"/>
      <c r="U868" s="8"/>
      <c r="V868" s="8"/>
      <c r="W868" s="8"/>
      <c r="X868" s="8"/>
      <c r="Y868" s="8"/>
    </row>
    <row r="869" spans="1:25" ht="15.75" customHeight="1" x14ac:dyDescent="0.2">
      <c r="A869" s="15"/>
      <c r="B869" s="23"/>
      <c r="C869" s="15"/>
      <c r="D869" s="57"/>
      <c r="E869" s="57"/>
      <c r="F869" s="57"/>
      <c r="G869" s="85"/>
      <c r="H869" s="60"/>
      <c r="I869" s="8"/>
      <c r="J869" s="69"/>
      <c r="K869" s="69"/>
      <c r="L869" s="8"/>
      <c r="M869" s="15"/>
      <c r="N869" s="18"/>
      <c r="O869" s="18"/>
      <c r="P869" s="8"/>
      <c r="Q869" s="8"/>
      <c r="R869" s="8"/>
      <c r="S869" s="8"/>
      <c r="T869" s="8"/>
      <c r="U869" s="8"/>
      <c r="V869" s="8"/>
      <c r="W869" s="8"/>
      <c r="X869" s="8"/>
      <c r="Y869" s="8"/>
    </row>
    <row r="870" spans="1:25" ht="15.75" customHeight="1" x14ac:dyDescent="0.2">
      <c r="A870" s="15"/>
      <c r="B870" s="23"/>
      <c r="C870" s="15"/>
      <c r="D870" s="57"/>
      <c r="E870" s="57"/>
      <c r="F870" s="57"/>
      <c r="G870" s="85"/>
      <c r="H870" s="60"/>
      <c r="I870" s="8"/>
      <c r="J870" s="69"/>
      <c r="K870" s="69"/>
      <c r="L870" s="8"/>
      <c r="M870" s="15"/>
      <c r="N870" s="18"/>
      <c r="O870" s="18"/>
      <c r="P870" s="8"/>
      <c r="Q870" s="8"/>
      <c r="R870" s="8"/>
      <c r="S870" s="8"/>
      <c r="T870" s="8"/>
      <c r="U870" s="8"/>
      <c r="V870" s="8"/>
      <c r="W870" s="8"/>
      <c r="X870" s="8"/>
      <c r="Y870" s="8"/>
    </row>
    <row r="871" spans="1:25" ht="15.75" customHeight="1" x14ac:dyDescent="0.2">
      <c r="A871" s="15"/>
      <c r="B871" s="23"/>
      <c r="C871" s="15"/>
      <c r="D871" s="57"/>
      <c r="E871" s="57"/>
      <c r="F871" s="57"/>
      <c r="G871" s="85"/>
      <c r="H871" s="60"/>
      <c r="I871" s="8"/>
      <c r="J871" s="69"/>
      <c r="K871" s="69"/>
      <c r="L871" s="8"/>
      <c r="M871" s="15"/>
      <c r="N871" s="18"/>
      <c r="O871" s="18"/>
      <c r="P871" s="8"/>
      <c r="Q871" s="8"/>
      <c r="R871" s="8"/>
      <c r="S871" s="8"/>
      <c r="T871" s="8"/>
      <c r="U871" s="8"/>
      <c r="V871" s="8"/>
      <c r="W871" s="8"/>
      <c r="X871" s="8"/>
      <c r="Y871" s="8"/>
    </row>
    <row r="872" spans="1:25" ht="15.75" customHeight="1" x14ac:dyDescent="0.2">
      <c r="A872" s="15"/>
      <c r="B872" s="23"/>
      <c r="C872" s="15"/>
      <c r="D872" s="57"/>
      <c r="E872" s="57"/>
      <c r="F872" s="57"/>
      <c r="G872" s="85"/>
      <c r="H872" s="60"/>
      <c r="I872" s="8"/>
      <c r="J872" s="69"/>
      <c r="K872" s="69"/>
      <c r="L872" s="8"/>
      <c r="M872" s="15"/>
      <c r="N872" s="18"/>
      <c r="O872" s="18"/>
      <c r="P872" s="8"/>
      <c r="Q872" s="8"/>
      <c r="R872" s="8"/>
      <c r="S872" s="8"/>
      <c r="T872" s="8"/>
      <c r="U872" s="8"/>
      <c r="V872" s="8"/>
      <c r="W872" s="8"/>
      <c r="X872" s="8"/>
      <c r="Y872" s="8"/>
    </row>
    <row r="873" spans="1:25" ht="15.75" customHeight="1" x14ac:dyDescent="0.2">
      <c r="A873" s="15"/>
      <c r="B873" s="23"/>
      <c r="C873" s="15"/>
      <c r="D873" s="57"/>
      <c r="E873" s="57"/>
      <c r="F873" s="57"/>
      <c r="G873" s="85"/>
      <c r="H873" s="60"/>
      <c r="I873" s="8"/>
      <c r="J873" s="69"/>
      <c r="K873" s="69"/>
      <c r="L873" s="8"/>
      <c r="M873" s="15"/>
      <c r="N873" s="18"/>
      <c r="O873" s="18"/>
      <c r="P873" s="8"/>
      <c r="Q873" s="8"/>
      <c r="R873" s="8"/>
      <c r="S873" s="8"/>
      <c r="T873" s="8"/>
      <c r="U873" s="8"/>
      <c r="V873" s="8"/>
      <c r="W873" s="8"/>
      <c r="X873" s="8"/>
      <c r="Y873" s="8"/>
    </row>
    <row r="874" spans="1:25" ht="15.75" customHeight="1" x14ac:dyDescent="0.2">
      <c r="A874" s="15"/>
      <c r="B874" s="23"/>
      <c r="C874" s="15"/>
      <c r="D874" s="57"/>
      <c r="E874" s="57"/>
      <c r="F874" s="57"/>
      <c r="G874" s="85"/>
      <c r="H874" s="60"/>
      <c r="I874" s="8"/>
      <c r="J874" s="69"/>
      <c r="K874" s="69"/>
      <c r="L874" s="8"/>
      <c r="M874" s="15"/>
      <c r="N874" s="18"/>
      <c r="O874" s="18"/>
      <c r="P874" s="8"/>
      <c r="Q874" s="8"/>
      <c r="R874" s="8"/>
      <c r="S874" s="8"/>
      <c r="T874" s="8"/>
      <c r="U874" s="8"/>
      <c r="V874" s="8"/>
      <c r="W874" s="8"/>
      <c r="X874" s="8"/>
      <c r="Y874" s="8"/>
    </row>
    <row r="875" spans="1:25" ht="15.75" customHeight="1" x14ac:dyDescent="0.2">
      <c r="A875" s="15"/>
      <c r="B875" s="23"/>
      <c r="C875" s="15"/>
      <c r="D875" s="57"/>
      <c r="E875" s="57"/>
      <c r="F875" s="57"/>
      <c r="G875" s="85"/>
      <c r="H875" s="60"/>
      <c r="I875" s="8"/>
      <c r="J875" s="69"/>
      <c r="K875" s="69"/>
      <c r="L875" s="8"/>
      <c r="M875" s="15"/>
      <c r="N875" s="18"/>
      <c r="O875" s="18"/>
      <c r="P875" s="8"/>
      <c r="Q875" s="8"/>
      <c r="R875" s="8"/>
      <c r="S875" s="8"/>
      <c r="T875" s="8"/>
      <c r="U875" s="8"/>
      <c r="V875" s="8"/>
      <c r="W875" s="8"/>
      <c r="X875" s="8"/>
      <c r="Y875" s="8"/>
    </row>
    <row r="876" spans="1:25" ht="15.75" customHeight="1" x14ac:dyDescent="0.2">
      <c r="A876" s="15"/>
      <c r="B876" s="23"/>
      <c r="C876" s="15"/>
      <c r="D876" s="57"/>
      <c r="E876" s="57"/>
      <c r="F876" s="57"/>
      <c r="G876" s="85"/>
      <c r="H876" s="60"/>
      <c r="I876" s="8"/>
      <c r="J876" s="69"/>
      <c r="K876" s="69"/>
      <c r="L876" s="8"/>
      <c r="M876" s="15"/>
      <c r="N876" s="18"/>
      <c r="O876" s="18"/>
      <c r="P876" s="8"/>
      <c r="Q876" s="8"/>
      <c r="R876" s="8"/>
      <c r="S876" s="8"/>
      <c r="T876" s="8"/>
      <c r="U876" s="8"/>
      <c r="V876" s="8"/>
      <c r="W876" s="8"/>
      <c r="X876" s="8"/>
      <c r="Y876" s="8"/>
    </row>
    <row r="877" spans="1:25" ht="15.75" customHeight="1" x14ac:dyDescent="0.2">
      <c r="A877" s="15"/>
      <c r="B877" s="23"/>
      <c r="C877" s="15"/>
      <c r="D877" s="57"/>
      <c r="E877" s="57"/>
      <c r="F877" s="57"/>
      <c r="G877" s="85"/>
      <c r="H877" s="60"/>
      <c r="I877" s="8"/>
      <c r="J877" s="69"/>
      <c r="K877" s="69"/>
      <c r="L877" s="8"/>
      <c r="M877" s="15"/>
      <c r="N877" s="18"/>
      <c r="O877" s="18"/>
      <c r="P877" s="8"/>
      <c r="Q877" s="8"/>
      <c r="R877" s="8"/>
      <c r="S877" s="8"/>
      <c r="T877" s="8"/>
      <c r="U877" s="8"/>
      <c r="V877" s="8"/>
      <c r="W877" s="8"/>
      <c r="X877" s="8"/>
      <c r="Y877" s="8"/>
    </row>
    <row r="878" spans="1:25" ht="15.75" customHeight="1" x14ac:dyDescent="0.2">
      <c r="A878" s="15"/>
      <c r="B878" s="23"/>
      <c r="C878" s="15"/>
      <c r="D878" s="57"/>
      <c r="E878" s="57"/>
      <c r="F878" s="57"/>
      <c r="G878" s="85"/>
      <c r="H878" s="60"/>
      <c r="I878" s="8"/>
      <c r="J878" s="69"/>
      <c r="K878" s="69"/>
      <c r="L878" s="8"/>
      <c r="M878" s="15"/>
      <c r="N878" s="18"/>
      <c r="O878" s="18"/>
      <c r="P878" s="8"/>
      <c r="Q878" s="8"/>
      <c r="R878" s="8"/>
      <c r="S878" s="8"/>
      <c r="T878" s="8"/>
      <c r="U878" s="8"/>
      <c r="V878" s="8"/>
      <c r="W878" s="8"/>
      <c r="X878" s="8"/>
      <c r="Y878" s="8"/>
    </row>
    <row r="879" spans="1:25" ht="15.75" customHeight="1" x14ac:dyDescent="0.2">
      <c r="A879" s="15"/>
      <c r="B879" s="23"/>
      <c r="C879" s="15"/>
      <c r="D879" s="57"/>
      <c r="E879" s="57"/>
      <c r="F879" s="57"/>
      <c r="G879" s="85"/>
      <c r="H879" s="60"/>
      <c r="I879" s="8"/>
      <c r="J879" s="69"/>
      <c r="K879" s="69"/>
      <c r="L879" s="8"/>
      <c r="M879" s="15"/>
      <c r="N879" s="18"/>
      <c r="O879" s="18"/>
      <c r="P879" s="8"/>
      <c r="Q879" s="8"/>
      <c r="R879" s="8"/>
      <c r="S879" s="8"/>
      <c r="T879" s="8"/>
      <c r="U879" s="8"/>
      <c r="V879" s="8"/>
      <c r="W879" s="8"/>
      <c r="X879" s="8"/>
      <c r="Y879" s="8"/>
    </row>
    <row r="880" spans="1:25" ht="15.75" customHeight="1" x14ac:dyDescent="0.2">
      <c r="A880" s="15"/>
      <c r="B880" s="23"/>
      <c r="C880" s="15"/>
      <c r="D880" s="57"/>
      <c r="E880" s="57"/>
      <c r="F880" s="57"/>
      <c r="G880" s="85"/>
      <c r="H880" s="60"/>
      <c r="I880" s="8"/>
      <c r="J880" s="69"/>
      <c r="K880" s="69"/>
      <c r="L880" s="8"/>
      <c r="M880" s="15"/>
      <c r="N880" s="18"/>
      <c r="O880" s="18"/>
      <c r="P880" s="8"/>
      <c r="Q880" s="8"/>
      <c r="R880" s="8"/>
      <c r="S880" s="8"/>
      <c r="T880" s="8"/>
      <c r="U880" s="8"/>
      <c r="V880" s="8"/>
      <c r="W880" s="8"/>
      <c r="X880" s="8"/>
      <c r="Y880" s="8"/>
    </row>
    <row r="881" spans="1:25" ht="15.75" customHeight="1" x14ac:dyDescent="0.2">
      <c r="A881" s="15"/>
      <c r="B881" s="23"/>
      <c r="C881" s="15"/>
      <c r="D881" s="57"/>
      <c r="E881" s="57"/>
      <c r="F881" s="57"/>
      <c r="G881" s="85"/>
      <c r="H881" s="60"/>
      <c r="I881" s="8"/>
      <c r="J881" s="69"/>
      <c r="K881" s="69"/>
      <c r="L881" s="8"/>
      <c r="M881" s="15"/>
      <c r="N881" s="18"/>
      <c r="O881" s="18"/>
      <c r="P881" s="8"/>
      <c r="Q881" s="8"/>
      <c r="R881" s="8"/>
      <c r="S881" s="8"/>
      <c r="T881" s="8"/>
      <c r="U881" s="8"/>
      <c r="V881" s="8"/>
      <c r="W881" s="8"/>
      <c r="X881" s="8"/>
      <c r="Y881" s="8"/>
    </row>
    <row r="882" spans="1:25" ht="15.75" customHeight="1" x14ac:dyDescent="0.2">
      <c r="A882" s="15"/>
      <c r="B882" s="23"/>
      <c r="C882" s="15"/>
      <c r="D882" s="57"/>
      <c r="E882" s="57"/>
      <c r="F882" s="57"/>
      <c r="G882" s="85"/>
      <c r="H882" s="60"/>
      <c r="I882" s="8"/>
      <c r="J882" s="69"/>
      <c r="K882" s="69"/>
      <c r="L882" s="8"/>
      <c r="M882" s="15"/>
      <c r="N882" s="18"/>
      <c r="O882" s="18"/>
      <c r="P882" s="8"/>
      <c r="Q882" s="8"/>
      <c r="R882" s="8"/>
      <c r="S882" s="8"/>
      <c r="T882" s="8"/>
      <c r="U882" s="8"/>
      <c r="V882" s="8"/>
      <c r="W882" s="8"/>
      <c r="X882" s="8"/>
      <c r="Y882" s="8"/>
    </row>
    <row r="883" spans="1:25" ht="15.75" customHeight="1" x14ac:dyDescent="0.2">
      <c r="A883" s="15"/>
      <c r="B883" s="23"/>
      <c r="C883" s="15"/>
      <c r="D883" s="57"/>
      <c r="E883" s="57"/>
      <c r="F883" s="57"/>
      <c r="G883" s="85"/>
      <c r="H883" s="60"/>
      <c r="I883" s="8"/>
      <c r="J883" s="69"/>
      <c r="K883" s="69"/>
      <c r="L883" s="8"/>
      <c r="M883" s="15"/>
      <c r="N883" s="18"/>
      <c r="O883" s="18"/>
      <c r="P883" s="8"/>
      <c r="Q883" s="8"/>
      <c r="R883" s="8"/>
      <c r="S883" s="8"/>
      <c r="T883" s="8"/>
      <c r="U883" s="8"/>
      <c r="V883" s="8"/>
      <c r="W883" s="8"/>
      <c r="X883" s="8"/>
      <c r="Y883" s="8"/>
    </row>
    <row r="884" spans="1:25" ht="15.75" customHeight="1" x14ac:dyDescent="0.2">
      <c r="A884" s="15"/>
      <c r="B884" s="23"/>
      <c r="C884" s="15"/>
      <c r="D884" s="57"/>
      <c r="E884" s="57"/>
      <c r="F884" s="57"/>
      <c r="G884" s="85"/>
      <c r="H884" s="60"/>
      <c r="I884" s="8"/>
      <c r="J884" s="69"/>
      <c r="K884" s="69"/>
      <c r="L884" s="8"/>
      <c r="M884" s="15"/>
      <c r="N884" s="18"/>
      <c r="O884" s="18"/>
      <c r="P884" s="8"/>
      <c r="Q884" s="8"/>
      <c r="R884" s="8"/>
      <c r="S884" s="8"/>
      <c r="T884" s="8"/>
      <c r="U884" s="8"/>
      <c r="V884" s="8"/>
      <c r="W884" s="8"/>
      <c r="X884" s="8"/>
      <c r="Y884" s="8"/>
    </row>
    <row r="885" spans="1:25" ht="15.75" customHeight="1" x14ac:dyDescent="0.2">
      <c r="A885" s="15"/>
      <c r="B885" s="23"/>
      <c r="C885" s="15"/>
      <c r="D885" s="57"/>
      <c r="E885" s="57"/>
      <c r="F885" s="57"/>
      <c r="G885" s="85"/>
      <c r="H885" s="60"/>
      <c r="I885" s="8"/>
      <c r="J885" s="69"/>
      <c r="K885" s="69"/>
      <c r="L885" s="8"/>
      <c r="M885" s="15"/>
      <c r="N885" s="18"/>
      <c r="O885" s="18"/>
      <c r="P885" s="8"/>
      <c r="Q885" s="8"/>
      <c r="R885" s="8"/>
      <c r="S885" s="8"/>
      <c r="T885" s="8"/>
      <c r="U885" s="8"/>
      <c r="V885" s="8"/>
      <c r="W885" s="8"/>
      <c r="X885" s="8"/>
      <c r="Y885" s="8"/>
    </row>
    <row r="886" spans="1:25" ht="15.75" customHeight="1" x14ac:dyDescent="0.2">
      <c r="A886" s="15"/>
      <c r="B886" s="23"/>
      <c r="C886" s="15"/>
      <c r="D886" s="57"/>
      <c r="E886" s="57"/>
      <c r="F886" s="57"/>
      <c r="G886" s="85"/>
      <c r="H886" s="60"/>
      <c r="I886" s="8"/>
      <c r="J886" s="69"/>
      <c r="K886" s="69"/>
      <c r="L886" s="8"/>
      <c r="M886" s="15"/>
      <c r="N886" s="18"/>
      <c r="O886" s="18"/>
      <c r="P886" s="8"/>
      <c r="Q886" s="8"/>
      <c r="R886" s="8"/>
      <c r="S886" s="8"/>
      <c r="T886" s="8"/>
      <c r="U886" s="8"/>
      <c r="V886" s="8"/>
      <c r="W886" s="8"/>
      <c r="X886" s="8"/>
      <c r="Y886" s="8"/>
    </row>
    <row r="887" spans="1:25" ht="15.75" customHeight="1" x14ac:dyDescent="0.2">
      <c r="A887" s="15"/>
      <c r="B887" s="23"/>
      <c r="C887" s="15"/>
      <c r="D887" s="57"/>
      <c r="E887" s="57"/>
      <c r="F887" s="57"/>
      <c r="G887" s="85"/>
      <c r="H887" s="60"/>
      <c r="I887" s="8"/>
      <c r="J887" s="69"/>
      <c r="K887" s="69"/>
      <c r="L887" s="8"/>
      <c r="M887" s="15"/>
      <c r="N887" s="18"/>
      <c r="O887" s="18"/>
      <c r="P887" s="8"/>
      <c r="Q887" s="8"/>
      <c r="R887" s="8"/>
      <c r="S887" s="8"/>
      <c r="T887" s="8"/>
      <c r="U887" s="8"/>
      <c r="V887" s="8"/>
      <c r="W887" s="8"/>
      <c r="X887" s="8"/>
      <c r="Y887" s="8"/>
    </row>
    <row r="888" spans="1:25" ht="15.75" customHeight="1" x14ac:dyDescent="0.2">
      <c r="A888" s="15"/>
      <c r="B888" s="23"/>
      <c r="C888" s="15"/>
      <c r="D888" s="57"/>
      <c r="E888" s="57"/>
      <c r="F888" s="57"/>
      <c r="G888" s="85"/>
      <c r="H888" s="60"/>
      <c r="I888" s="8"/>
      <c r="J888" s="69"/>
      <c r="K888" s="69"/>
      <c r="L888" s="8"/>
      <c r="M888" s="15"/>
      <c r="N888" s="18"/>
      <c r="O888" s="18"/>
      <c r="P888" s="8"/>
      <c r="Q888" s="8"/>
      <c r="R888" s="8"/>
      <c r="S888" s="8"/>
      <c r="T888" s="8"/>
      <c r="U888" s="8"/>
      <c r="V888" s="8"/>
      <c r="W888" s="8"/>
      <c r="X888" s="8"/>
      <c r="Y888" s="8"/>
    </row>
    <row r="889" spans="1:25" ht="15.75" customHeight="1" x14ac:dyDescent="0.2">
      <c r="A889" s="15"/>
      <c r="B889" s="23"/>
      <c r="C889" s="15"/>
      <c r="D889" s="57"/>
      <c r="E889" s="57"/>
      <c r="F889" s="57"/>
      <c r="G889" s="85"/>
      <c r="H889" s="60"/>
      <c r="I889" s="8"/>
      <c r="J889" s="69"/>
      <c r="K889" s="69"/>
      <c r="L889" s="8"/>
      <c r="M889" s="15"/>
      <c r="N889" s="18"/>
      <c r="O889" s="18"/>
      <c r="P889" s="8"/>
      <c r="Q889" s="8"/>
      <c r="R889" s="8"/>
      <c r="S889" s="8"/>
      <c r="T889" s="8"/>
      <c r="U889" s="8"/>
      <c r="V889" s="8"/>
      <c r="W889" s="8"/>
      <c r="X889" s="8"/>
      <c r="Y889" s="8"/>
    </row>
    <row r="890" spans="1:25" ht="15.75" customHeight="1" x14ac:dyDescent="0.2">
      <c r="A890" s="15"/>
      <c r="B890" s="23"/>
      <c r="C890" s="15"/>
      <c r="D890" s="57"/>
      <c r="E890" s="57"/>
      <c r="F890" s="57"/>
      <c r="G890" s="85"/>
      <c r="H890" s="60"/>
      <c r="I890" s="8"/>
      <c r="J890" s="69"/>
      <c r="K890" s="69"/>
      <c r="L890" s="8"/>
      <c r="M890" s="15"/>
      <c r="N890" s="18"/>
      <c r="O890" s="18"/>
      <c r="P890" s="8"/>
      <c r="Q890" s="8"/>
      <c r="R890" s="8"/>
      <c r="S890" s="8"/>
      <c r="T890" s="8"/>
      <c r="U890" s="8"/>
      <c r="V890" s="8"/>
      <c r="W890" s="8"/>
      <c r="X890" s="8"/>
      <c r="Y890" s="8"/>
    </row>
    <row r="891" spans="1:25" ht="15.75" customHeight="1" x14ac:dyDescent="0.2">
      <c r="A891" s="15"/>
      <c r="B891" s="23"/>
      <c r="C891" s="15"/>
      <c r="D891" s="57"/>
      <c r="E891" s="57"/>
      <c r="F891" s="57"/>
      <c r="G891" s="85"/>
      <c r="H891" s="60"/>
      <c r="I891" s="8"/>
      <c r="J891" s="69"/>
      <c r="K891" s="69"/>
      <c r="L891" s="8"/>
      <c r="M891" s="15"/>
      <c r="N891" s="18"/>
      <c r="O891" s="18"/>
      <c r="P891" s="8"/>
      <c r="Q891" s="8"/>
      <c r="R891" s="8"/>
      <c r="S891" s="8"/>
      <c r="T891" s="8"/>
      <c r="U891" s="8"/>
      <c r="V891" s="8"/>
      <c r="W891" s="8"/>
      <c r="X891" s="8"/>
      <c r="Y891" s="8"/>
    </row>
    <row r="892" spans="1:25" ht="15.75" customHeight="1" x14ac:dyDescent="0.2">
      <c r="A892" s="15"/>
      <c r="B892" s="23"/>
      <c r="C892" s="15"/>
      <c r="D892" s="57"/>
      <c r="E892" s="57"/>
      <c r="F892" s="57"/>
      <c r="G892" s="85"/>
      <c r="H892" s="60"/>
      <c r="I892" s="8"/>
      <c r="J892" s="69"/>
      <c r="K892" s="69"/>
      <c r="L892" s="8"/>
      <c r="M892" s="15"/>
      <c r="N892" s="18"/>
      <c r="O892" s="18"/>
      <c r="P892" s="8"/>
      <c r="Q892" s="8"/>
      <c r="R892" s="8"/>
      <c r="S892" s="8"/>
      <c r="T892" s="8"/>
      <c r="U892" s="8"/>
      <c r="V892" s="8"/>
      <c r="W892" s="8"/>
      <c r="X892" s="8"/>
      <c r="Y892" s="8"/>
    </row>
    <row r="893" spans="1:25" ht="15.75" customHeight="1" x14ac:dyDescent="0.2">
      <c r="A893" s="15"/>
      <c r="B893" s="23"/>
      <c r="C893" s="15"/>
      <c r="D893" s="57"/>
      <c r="E893" s="57"/>
      <c r="F893" s="57"/>
      <c r="G893" s="85"/>
      <c r="H893" s="60"/>
      <c r="I893" s="8"/>
      <c r="J893" s="69"/>
      <c r="K893" s="69"/>
      <c r="L893" s="8"/>
      <c r="M893" s="15"/>
      <c r="N893" s="18"/>
      <c r="O893" s="18"/>
      <c r="P893" s="8"/>
      <c r="Q893" s="8"/>
      <c r="R893" s="8"/>
      <c r="S893" s="8"/>
      <c r="T893" s="8"/>
      <c r="U893" s="8"/>
      <c r="V893" s="8"/>
      <c r="W893" s="8"/>
      <c r="X893" s="8"/>
      <c r="Y893" s="8"/>
    </row>
    <row r="894" spans="1:25" ht="15.75" customHeight="1" x14ac:dyDescent="0.2">
      <c r="A894" s="15"/>
      <c r="B894" s="23"/>
      <c r="C894" s="15"/>
      <c r="D894" s="57"/>
      <c r="E894" s="57"/>
      <c r="F894" s="57"/>
      <c r="G894" s="85"/>
      <c r="H894" s="60"/>
      <c r="I894" s="8"/>
      <c r="J894" s="69"/>
      <c r="K894" s="69"/>
      <c r="L894" s="8"/>
      <c r="M894" s="15"/>
      <c r="N894" s="18"/>
      <c r="O894" s="18"/>
      <c r="P894" s="8"/>
      <c r="Q894" s="8"/>
      <c r="R894" s="8"/>
      <c r="S894" s="8"/>
      <c r="T894" s="8"/>
      <c r="U894" s="8"/>
      <c r="V894" s="8"/>
      <c r="W894" s="8"/>
      <c r="X894" s="8"/>
      <c r="Y894" s="8"/>
    </row>
    <row r="895" spans="1:25" ht="15.75" customHeight="1" x14ac:dyDescent="0.2">
      <c r="A895" s="15"/>
      <c r="B895" s="23"/>
      <c r="C895" s="15"/>
      <c r="D895" s="57"/>
      <c r="E895" s="57"/>
      <c r="F895" s="57"/>
      <c r="G895" s="85"/>
      <c r="H895" s="60"/>
      <c r="I895" s="8"/>
      <c r="J895" s="69"/>
      <c r="K895" s="69"/>
      <c r="L895" s="8"/>
      <c r="M895" s="15"/>
      <c r="N895" s="18"/>
      <c r="O895" s="18"/>
      <c r="P895" s="8"/>
      <c r="Q895" s="8"/>
      <c r="R895" s="8"/>
      <c r="S895" s="8"/>
      <c r="T895" s="8"/>
      <c r="U895" s="8"/>
      <c r="V895" s="8"/>
      <c r="W895" s="8"/>
      <c r="X895" s="8"/>
      <c r="Y895" s="8"/>
    </row>
    <row r="896" spans="1:25" ht="15.75" customHeight="1" x14ac:dyDescent="0.2">
      <c r="A896" s="15"/>
      <c r="B896" s="23"/>
      <c r="C896" s="15"/>
      <c r="D896" s="57"/>
      <c r="E896" s="57"/>
      <c r="F896" s="57"/>
      <c r="G896" s="85"/>
      <c r="H896" s="60"/>
      <c r="I896" s="8"/>
      <c r="J896" s="69"/>
      <c r="K896" s="69"/>
      <c r="L896" s="8"/>
      <c r="M896" s="15"/>
      <c r="N896" s="18"/>
      <c r="O896" s="18"/>
      <c r="P896" s="8"/>
      <c r="Q896" s="8"/>
      <c r="R896" s="8"/>
      <c r="S896" s="8"/>
      <c r="T896" s="8"/>
      <c r="U896" s="8"/>
      <c r="V896" s="8"/>
      <c r="W896" s="8"/>
      <c r="X896" s="8"/>
      <c r="Y896" s="8"/>
    </row>
    <row r="897" spans="1:25" ht="15.75" customHeight="1" x14ac:dyDescent="0.2">
      <c r="A897" s="15"/>
      <c r="B897" s="23"/>
      <c r="C897" s="15"/>
      <c r="D897" s="57"/>
      <c r="E897" s="57"/>
      <c r="F897" s="57"/>
      <c r="G897" s="85"/>
      <c r="H897" s="60"/>
      <c r="I897" s="8"/>
      <c r="J897" s="69"/>
      <c r="K897" s="69"/>
      <c r="L897" s="8"/>
      <c r="M897" s="15"/>
      <c r="N897" s="18"/>
      <c r="O897" s="18"/>
      <c r="P897" s="8"/>
      <c r="Q897" s="8"/>
      <c r="R897" s="8"/>
      <c r="S897" s="8"/>
      <c r="T897" s="8"/>
      <c r="U897" s="8"/>
      <c r="V897" s="8"/>
      <c r="W897" s="8"/>
      <c r="X897" s="8"/>
      <c r="Y897" s="8"/>
    </row>
    <row r="898" spans="1:25" ht="15.75" customHeight="1" x14ac:dyDescent="0.2">
      <c r="A898" s="15"/>
      <c r="B898" s="23"/>
      <c r="C898" s="15"/>
      <c r="D898" s="57"/>
      <c r="E898" s="57"/>
      <c r="F898" s="57"/>
      <c r="G898" s="85"/>
      <c r="H898" s="60"/>
      <c r="I898" s="8"/>
      <c r="J898" s="69"/>
      <c r="K898" s="69"/>
      <c r="L898" s="8"/>
      <c r="M898" s="15"/>
      <c r="N898" s="18"/>
      <c r="O898" s="18"/>
      <c r="P898" s="8"/>
      <c r="Q898" s="8"/>
      <c r="R898" s="8"/>
      <c r="S898" s="8"/>
      <c r="T898" s="8"/>
      <c r="U898" s="8"/>
      <c r="V898" s="8"/>
      <c r="W898" s="8"/>
      <c r="X898" s="8"/>
      <c r="Y898" s="8"/>
    </row>
    <row r="899" spans="1:25" ht="15.75" customHeight="1" x14ac:dyDescent="0.2">
      <c r="A899" s="15"/>
      <c r="B899" s="23"/>
      <c r="C899" s="15"/>
      <c r="D899" s="57"/>
      <c r="E899" s="57"/>
      <c r="F899" s="57"/>
      <c r="G899" s="85"/>
      <c r="H899" s="60"/>
      <c r="I899" s="8"/>
      <c r="J899" s="69"/>
      <c r="K899" s="69"/>
      <c r="L899" s="8"/>
      <c r="M899" s="15"/>
      <c r="N899" s="18"/>
      <c r="O899" s="18"/>
      <c r="P899" s="8"/>
      <c r="Q899" s="8"/>
      <c r="R899" s="8"/>
      <c r="S899" s="8"/>
      <c r="T899" s="8"/>
      <c r="U899" s="8"/>
      <c r="V899" s="8"/>
      <c r="W899" s="8"/>
      <c r="X899" s="8"/>
      <c r="Y899" s="8"/>
    </row>
    <row r="900" spans="1:25" ht="15.75" customHeight="1" x14ac:dyDescent="0.2">
      <c r="A900" s="15"/>
      <c r="B900" s="23"/>
      <c r="C900" s="15"/>
      <c r="D900" s="57"/>
      <c r="E900" s="57"/>
      <c r="F900" s="57"/>
      <c r="G900" s="85"/>
      <c r="H900" s="60"/>
      <c r="I900" s="8"/>
      <c r="J900" s="69"/>
      <c r="K900" s="69"/>
      <c r="L900" s="8"/>
      <c r="M900" s="15"/>
      <c r="N900" s="18"/>
      <c r="O900" s="18"/>
      <c r="P900" s="8"/>
      <c r="Q900" s="8"/>
      <c r="R900" s="8"/>
      <c r="S900" s="8"/>
      <c r="T900" s="8"/>
      <c r="U900" s="8"/>
      <c r="V900" s="8"/>
      <c r="W900" s="8"/>
      <c r="X900" s="8"/>
      <c r="Y900" s="8"/>
    </row>
    <row r="901" spans="1:25" ht="15.75" customHeight="1" x14ac:dyDescent="0.2">
      <c r="A901" s="15"/>
      <c r="B901" s="23"/>
      <c r="C901" s="15"/>
      <c r="D901" s="57"/>
      <c r="E901" s="57"/>
      <c r="F901" s="57"/>
      <c r="G901" s="85"/>
      <c r="H901" s="60"/>
      <c r="I901" s="8"/>
      <c r="J901" s="69"/>
      <c r="K901" s="69"/>
      <c r="L901" s="8"/>
      <c r="M901" s="15"/>
      <c r="N901" s="18"/>
      <c r="O901" s="18"/>
      <c r="P901" s="8"/>
      <c r="Q901" s="8"/>
      <c r="R901" s="8"/>
      <c r="S901" s="8"/>
      <c r="T901" s="8"/>
      <c r="U901" s="8"/>
      <c r="V901" s="8"/>
      <c r="W901" s="8"/>
      <c r="X901" s="8"/>
      <c r="Y901" s="8"/>
    </row>
    <row r="902" spans="1:25" ht="15.75" customHeight="1" x14ac:dyDescent="0.2">
      <c r="A902" s="15"/>
      <c r="B902" s="23"/>
      <c r="C902" s="15"/>
      <c r="D902" s="57"/>
      <c r="E902" s="57"/>
      <c r="F902" s="57"/>
      <c r="G902" s="85"/>
      <c r="H902" s="60"/>
      <c r="I902" s="8"/>
      <c r="J902" s="69"/>
      <c r="K902" s="69"/>
      <c r="L902" s="8"/>
      <c r="M902" s="15"/>
      <c r="N902" s="18"/>
      <c r="O902" s="18"/>
      <c r="P902" s="8"/>
      <c r="Q902" s="8"/>
      <c r="R902" s="8"/>
      <c r="S902" s="8"/>
      <c r="T902" s="8"/>
      <c r="U902" s="8"/>
      <c r="V902" s="8"/>
      <c r="W902" s="8"/>
      <c r="X902" s="8"/>
      <c r="Y902" s="8"/>
    </row>
    <row r="903" spans="1:25" ht="15.75" customHeight="1" x14ac:dyDescent="0.2">
      <c r="A903" s="15"/>
      <c r="B903" s="23"/>
      <c r="C903" s="15"/>
      <c r="D903" s="57"/>
      <c r="E903" s="57"/>
      <c r="F903" s="57"/>
      <c r="G903" s="85"/>
      <c r="H903" s="60"/>
      <c r="I903" s="8"/>
      <c r="J903" s="69"/>
      <c r="K903" s="69"/>
      <c r="L903" s="8"/>
      <c r="M903" s="15"/>
      <c r="N903" s="18"/>
      <c r="O903" s="18"/>
      <c r="P903" s="8"/>
      <c r="Q903" s="8"/>
      <c r="R903" s="8"/>
      <c r="S903" s="8"/>
      <c r="T903" s="8"/>
      <c r="U903" s="8"/>
      <c r="V903" s="8"/>
      <c r="W903" s="8"/>
      <c r="X903" s="8"/>
      <c r="Y903" s="8"/>
    </row>
    <row r="904" spans="1:25" ht="15.75" customHeight="1" x14ac:dyDescent="0.2">
      <c r="A904" s="15"/>
      <c r="B904" s="23"/>
      <c r="C904" s="15"/>
      <c r="D904" s="57"/>
      <c r="E904" s="57"/>
      <c r="F904" s="57"/>
      <c r="G904" s="85"/>
      <c r="H904" s="60"/>
      <c r="I904" s="8"/>
      <c r="J904" s="69"/>
      <c r="K904" s="69"/>
      <c r="L904" s="8"/>
      <c r="M904" s="15"/>
      <c r="N904" s="18"/>
      <c r="O904" s="18"/>
      <c r="P904" s="8"/>
      <c r="Q904" s="8"/>
      <c r="R904" s="8"/>
      <c r="S904" s="8"/>
      <c r="T904" s="8"/>
      <c r="U904" s="8"/>
      <c r="V904" s="8"/>
      <c r="W904" s="8"/>
      <c r="X904" s="8"/>
      <c r="Y904" s="8"/>
    </row>
    <row r="905" spans="1:25" ht="15.75" customHeight="1" x14ac:dyDescent="0.2">
      <c r="A905" s="15"/>
      <c r="B905" s="23"/>
      <c r="C905" s="15"/>
      <c r="D905" s="57"/>
      <c r="E905" s="57"/>
      <c r="F905" s="57"/>
      <c r="G905" s="85"/>
      <c r="H905" s="60"/>
      <c r="I905" s="8"/>
      <c r="J905" s="69"/>
      <c r="K905" s="69"/>
      <c r="L905" s="8"/>
      <c r="M905" s="15"/>
      <c r="N905" s="18"/>
      <c r="O905" s="18"/>
      <c r="P905" s="8"/>
      <c r="Q905" s="8"/>
      <c r="R905" s="8"/>
      <c r="S905" s="8"/>
      <c r="T905" s="8"/>
      <c r="U905" s="8"/>
      <c r="V905" s="8"/>
      <c r="W905" s="8"/>
      <c r="X905" s="8"/>
      <c r="Y905" s="8"/>
    </row>
    <row r="906" spans="1:25" ht="15.75" customHeight="1" x14ac:dyDescent="0.2">
      <c r="A906" s="15"/>
      <c r="B906" s="23"/>
      <c r="C906" s="15"/>
      <c r="D906" s="57"/>
      <c r="E906" s="57"/>
      <c r="F906" s="57"/>
      <c r="G906" s="85"/>
      <c r="H906" s="60"/>
      <c r="I906" s="8"/>
      <c r="J906" s="69"/>
      <c r="K906" s="69"/>
      <c r="L906" s="8"/>
      <c r="M906" s="15"/>
      <c r="N906" s="18"/>
      <c r="O906" s="18"/>
      <c r="P906" s="8"/>
      <c r="Q906" s="8"/>
      <c r="R906" s="8"/>
      <c r="S906" s="8"/>
      <c r="T906" s="8"/>
      <c r="U906" s="8"/>
      <c r="V906" s="8"/>
      <c r="W906" s="8"/>
      <c r="X906" s="8"/>
      <c r="Y906" s="8"/>
    </row>
    <row r="907" spans="1:25" ht="15.75" customHeight="1" x14ac:dyDescent="0.2">
      <c r="A907" s="15"/>
      <c r="B907" s="23"/>
      <c r="C907" s="15"/>
      <c r="D907" s="57"/>
      <c r="E907" s="57"/>
      <c r="F907" s="57"/>
      <c r="G907" s="85"/>
      <c r="H907" s="60"/>
      <c r="I907" s="8"/>
      <c r="J907" s="69"/>
      <c r="K907" s="69"/>
      <c r="L907" s="8"/>
      <c r="M907" s="15"/>
      <c r="N907" s="18"/>
      <c r="O907" s="18"/>
      <c r="P907" s="8"/>
      <c r="Q907" s="8"/>
      <c r="R907" s="8"/>
      <c r="S907" s="8"/>
      <c r="T907" s="8"/>
      <c r="U907" s="8"/>
      <c r="V907" s="8"/>
      <c r="W907" s="8"/>
      <c r="X907" s="8"/>
      <c r="Y907" s="8"/>
    </row>
    <row r="908" spans="1:25" ht="15.75" customHeight="1" x14ac:dyDescent="0.2">
      <c r="A908" s="15"/>
      <c r="B908" s="23"/>
      <c r="C908" s="15"/>
      <c r="D908" s="57"/>
      <c r="E908" s="57"/>
      <c r="F908" s="57"/>
      <c r="G908" s="85"/>
      <c r="H908" s="60"/>
      <c r="I908" s="8"/>
      <c r="J908" s="69"/>
      <c r="K908" s="69"/>
      <c r="L908" s="8"/>
      <c r="M908" s="15"/>
      <c r="N908" s="18"/>
      <c r="O908" s="18"/>
      <c r="P908" s="8"/>
      <c r="Q908" s="8"/>
      <c r="R908" s="8"/>
      <c r="S908" s="8"/>
      <c r="T908" s="8"/>
      <c r="U908" s="8"/>
      <c r="V908" s="8"/>
      <c r="W908" s="8"/>
      <c r="X908" s="8"/>
      <c r="Y908" s="8"/>
    </row>
    <row r="909" spans="1:25" ht="15.75" customHeight="1" x14ac:dyDescent="0.2">
      <c r="A909" s="15"/>
      <c r="B909" s="23"/>
      <c r="C909" s="15"/>
      <c r="D909" s="57"/>
      <c r="E909" s="57"/>
      <c r="F909" s="57"/>
      <c r="G909" s="85"/>
      <c r="H909" s="60"/>
      <c r="I909" s="8"/>
      <c r="J909" s="69"/>
      <c r="K909" s="69"/>
      <c r="L909" s="8"/>
      <c r="M909" s="15"/>
      <c r="N909" s="18"/>
      <c r="O909" s="18"/>
      <c r="P909" s="8"/>
      <c r="Q909" s="8"/>
      <c r="R909" s="8"/>
      <c r="S909" s="8"/>
      <c r="T909" s="8"/>
      <c r="U909" s="8"/>
      <c r="V909" s="8"/>
      <c r="W909" s="8"/>
      <c r="X909" s="8"/>
      <c r="Y909" s="8"/>
    </row>
    <row r="910" spans="1:25" ht="15.75" customHeight="1" x14ac:dyDescent="0.2">
      <c r="A910" s="15"/>
      <c r="B910" s="23"/>
      <c r="C910" s="15"/>
      <c r="D910" s="57"/>
      <c r="E910" s="57"/>
      <c r="F910" s="57"/>
      <c r="G910" s="85"/>
      <c r="H910" s="60"/>
      <c r="I910" s="8"/>
      <c r="J910" s="69"/>
      <c r="K910" s="69"/>
      <c r="L910" s="8"/>
      <c r="M910" s="15"/>
      <c r="N910" s="18"/>
      <c r="O910" s="18"/>
      <c r="P910" s="8"/>
      <c r="Q910" s="8"/>
      <c r="R910" s="8"/>
      <c r="S910" s="8"/>
      <c r="T910" s="8"/>
      <c r="U910" s="8"/>
      <c r="V910" s="8"/>
      <c r="W910" s="8"/>
      <c r="X910" s="8"/>
      <c r="Y910" s="8"/>
    </row>
    <row r="911" spans="1:25" ht="15.75" customHeight="1" x14ac:dyDescent="0.2">
      <c r="A911" s="15"/>
      <c r="B911" s="23"/>
      <c r="C911" s="15"/>
      <c r="D911" s="57"/>
      <c r="E911" s="57"/>
      <c r="F911" s="57"/>
      <c r="G911" s="85"/>
      <c r="H911" s="60"/>
      <c r="I911" s="8"/>
      <c r="J911" s="69"/>
      <c r="K911" s="69"/>
      <c r="L911" s="8"/>
      <c r="M911" s="15"/>
      <c r="N911" s="18"/>
      <c r="O911" s="18"/>
      <c r="P911" s="8"/>
      <c r="Q911" s="8"/>
      <c r="R911" s="8"/>
      <c r="S911" s="8"/>
      <c r="T911" s="8"/>
      <c r="U911" s="8"/>
      <c r="V911" s="8"/>
      <c r="W911" s="8"/>
      <c r="X911" s="8"/>
      <c r="Y911" s="8"/>
    </row>
    <row r="912" spans="1:25" ht="15.75" customHeight="1" x14ac:dyDescent="0.2">
      <c r="A912" s="15"/>
      <c r="B912" s="23"/>
      <c r="C912" s="15"/>
      <c r="D912" s="57"/>
      <c r="E912" s="57"/>
      <c r="F912" s="57"/>
      <c r="G912" s="85"/>
      <c r="H912" s="60"/>
      <c r="I912" s="8"/>
      <c r="J912" s="69"/>
      <c r="K912" s="69"/>
      <c r="L912" s="8"/>
      <c r="M912" s="15"/>
      <c r="N912" s="18"/>
      <c r="O912" s="18"/>
      <c r="P912" s="8"/>
      <c r="Q912" s="8"/>
      <c r="R912" s="8"/>
      <c r="S912" s="8"/>
      <c r="T912" s="8"/>
      <c r="U912" s="8"/>
      <c r="V912" s="8"/>
      <c r="W912" s="8"/>
      <c r="X912" s="8"/>
      <c r="Y912" s="8"/>
    </row>
    <row r="913" spans="1:25" ht="15.75" customHeight="1" x14ac:dyDescent="0.2">
      <c r="A913" s="15"/>
      <c r="B913" s="23"/>
      <c r="C913" s="15"/>
      <c r="D913" s="57"/>
      <c r="E913" s="57"/>
      <c r="F913" s="57"/>
      <c r="G913" s="85"/>
      <c r="H913" s="60"/>
      <c r="I913" s="8"/>
      <c r="J913" s="69"/>
      <c r="K913" s="69"/>
      <c r="L913" s="8"/>
      <c r="M913" s="15"/>
      <c r="N913" s="18"/>
      <c r="O913" s="18"/>
      <c r="P913" s="8"/>
      <c r="Q913" s="8"/>
      <c r="R913" s="8"/>
      <c r="S913" s="8"/>
      <c r="T913" s="8"/>
      <c r="U913" s="8"/>
      <c r="V913" s="8"/>
      <c r="W913" s="8"/>
      <c r="X913" s="8"/>
      <c r="Y913" s="8"/>
    </row>
    <row r="914" spans="1:25" ht="15.75" customHeight="1" x14ac:dyDescent="0.2">
      <c r="A914" s="15"/>
      <c r="B914" s="23"/>
      <c r="C914" s="15"/>
      <c r="D914" s="57"/>
      <c r="E914" s="57"/>
      <c r="F914" s="57"/>
      <c r="G914" s="85"/>
      <c r="H914" s="60"/>
      <c r="I914" s="8"/>
      <c r="J914" s="69"/>
      <c r="K914" s="69"/>
      <c r="L914" s="8"/>
      <c r="M914" s="15"/>
      <c r="N914" s="18"/>
      <c r="O914" s="18"/>
      <c r="P914" s="8"/>
      <c r="Q914" s="8"/>
      <c r="R914" s="8"/>
      <c r="S914" s="8"/>
      <c r="T914" s="8"/>
      <c r="U914" s="8"/>
      <c r="V914" s="8"/>
      <c r="W914" s="8"/>
      <c r="X914" s="8"/>
      <c r="Y914" s="8"/>
    </row>
    <row r="915" spans="1:25" ht="15.75" customHeight="1" x14ac:dyDescent="0.2">
      <c r="A915" s="15"/>
      <c r="B915" s="23"/>
      <c r="C915" s="15"/>
      <c r="D915" s="57"/>
      <c r="E915" s="57"/>
      <c r="F915" s="57"/>
      <c r="G915" s="85"/>
      <c r="H915" s="60"/>
      <c r="I915" s="8"/>
      <c r="J915" s="69"/>
      <c r="K915" s="69"/>
      <c r="L915" s="8"/>
      <c r="M915" s="15"/>
      <c r="N915" s="18"/>
      <c r="O915" s="18"/>
      <c r="P915" s="8"/>
      <c r="Q915" s="8"/>
      <c r="R915" s="8"/>
      <c r="S915" s="8"/>
      <c r="T915" s="8"/>
      <c r="U915" s="8"/>
      <c r="V915" s="8"/>
      <c r="W915" s="8"/>
      <c r="X915" s="8"/>
      <c r="Y915" s="8"/>
    </row>
    <row r="916" spans="1:25" ht="15.75" customHeight="1" x14ac:dyDescent="0.2">
      <c r="A916" s="15"/>
      <c r="B916" s="23"/>
      <c r="C916" s="15"/>
      <c r="D916" s="57"/>
      <c r="E916" s="57"/>
      <c r="F916" s="57"/>
      <c r="G916" s="85"/>
      <c r="H916" s="60"/>
      <c r="I916" s="8"/>
      <c r="J916" s="69"/>
      <c r="K916" s="69"/>
      <c r="L916" s="8"/>
      <c r="M916" s="15"/>
      <c r="N916" s="18"/>
      <c r="O916" s="18"/>
      <c r="P916" s="8"/>
      <c r="Q916" s="8"/>
      <c r="R916" s="8"/>
      <c r="S916" s="8"/>
      <c r="T916" s="8"/>
      <c r="U916" s="8"/>
      <c r="V916" s="8"/>
      <c r="W916" s="8"/>
      <c r="X916" s="8"/>
      <c r="Y916" s="8"/>
    </row>
    <row r="917" spans="1:25" ht="15.75" customHeight="1" x14ac:dyDescent="0.2">
      <c r="A917" s="15"/>
      <c r="B917" s="23"/>
      <c r="C917" s="15"/>
      <c r="D917" s="57"/>
      <c r="E917" s="57"/>
      <c r="F917" s="57"/>
      <c r="G917" s="85"/>
      <c r="H917" s="60"/>
      <c r="I917" s="8"/>
      <c r="J917" s="69"/>
      <c r="K917" s="69"/>
      <c r="L917" s="8"/>
      <c r="M917" s="15"/>
      <c r="N917" s="18"/>
      <c r="O917" s="18"/>
      <c r="P917" s="8"/>
      <c r="Q917" s="8"/>
      <c r="R917" s="8"/>
      <c r="S917" s="8"/>
      <c r="T917" s="8"/>
      <c r="U917" s="8"/>
      <c r="V917" s="8"/>
      <c r="W917" s="8"/>
      <c r="X917" s="8"/>
      <c r="Y917" s="8"/>
    </row>
    <row r="918" spans="1:25" ht="15.75" customHeight="1" x14ac:dyDescent="0.2">
      <c r="A918" s="15"/>
      <c r="B918" s="23"/>
      <c r="C918" s="15"/>
      <c r="D918" s="57"/>
      <c r="E918" s="57"/>
      <c r="F918" s="57"/>
      <c r="G918" s="85"/>
      <c r="H918" s="60"/>
      <c r="I918" s="8"/>
      <c r="J918" s="69"/>
      <c r="K918" s="69"/>
      <c r="L918" s="8"/>
      <c r="M918" s="15"/>
      <c r="N918" s="18"/>
      <c r="O918" s="18"/>
      <c r="P918" s="8"/>
      <c r="Q918" s="8"/>
      <c r="R918" s="8"/>
      <c r="S918" s="8"/>
      <c r="T918" s="8"/>
      <c r="U918" s="8"/>
      <c r="V918" s="8"/>
      <c r="W918" s="8"/>
      <c r="X918" s="8"/>
      <c r="Y918" s="8"/>
    </row>
    <row r="919" spans="1:25" ht="15.75" customHeight="1" x14ac:dyDescent="0.2">
      <c r="A919" s="15"/>
      <c r="B919" s="23"/>
      <c r="C919" s="15"/>
      <c r="D919" s="57"/>
      <c r="E919" s="57"/>
      <c r="F919" s="57"/>
      <c r="G919" s="85"/>
      <c r="H919" s="60"/>
      <c r="I919" s="8"/>
      <c r="J919" s="69"/>
      <c r="K919" s="69"/>
      <c r="L919" s="8"/>
      <c r="M919" s="15"/>
      <c r="N919" s="18"/>
      <c r="O919" s="18"/>
      <c r="P919" s="8"/>
      <c r="Q919" s="8"/>
      <c r="R919" s="8"/>
      <c r="S919" s="8"/>
      <c r="T919" s="8"/>
      <c r="U919" s="8"/>
      <c r="V919" s="8"/>
      <c r="W919" s="8"/>
      <c r="X919" s="8"/>
      <c r="Y919" s="8"/>
    </row>
    <row r="920" spans="1:25" ht="15.75" customHeight="1" x14ac:dyDescent="0.2">
      <c r="A920" s="15"/>
      <c r="B920" s="23"/>
      <c r="C920" s="15"/>
      <c r="D920" s="57"/>
      <c r="E920" s="57"/>
      <c r="F920" s="57"/>
      <c r="G920" s="85"/>
      <c r="H920" s="60"/>
      <c r="I920" s="8"/>
      <c r="J920" s="69"/>
      <c r="K920" s="69"/>
      <c r="L920" s="8"/>
      <c r="M920" s="15"/>
      <c r="N920" s="18"/>
      <c r="O920" s="18"/>
      <c r="P920" s="8"/>
      <c r="Q920" s="8"/>
      <c r="R920" s="8"/>
      <c r="S920" s="8"/>
      <c r="T920" s="8"/>
      <c r="U920" s="8"/>
      <c r="V920" s="8"/>
      <c r="W920" s="8"/>
      <c r="X920" s="8"/>
      <c r="Y920" s="8"/>
    </row>
    <row r="921" spans="1:25" ht="15.75" customHeight="1" x14ac:dyDescent="0.2">
      <c r="A921" s="15"/>
      <c r="B921" s="23"/>
      <c r="C921" s="15"/>
      <c r="D921" s="57"/>
      <c r="E921" s="57"/>
      <c r="F921" s="57"/>
      <c r="G921" s="85"/>
      <c r="H921" s="60"/>
      <c r="I921" s="8"/>
      <c r="J921" s="69"/>
      <c r="K921" s="69"/>
      <c r="L921" s="8"/>
      <c r="M921" s="15"/>
      <c r="N921" s="18"/>
      <c r="O921" s="18"/>
      <c r="P921" s="8"/>
      <c r="Q921" s="8"/>
      <c r="R921" s="8"/>
      <c r="S921" s="8"/>
      <c r="T921" s="8"/>
      <c r="U921" s="8"/>
      <c r="V921" s="8"/>
      <c r="W921" s="8"/>
      <c r="X921" s="8"/>
      <c r="Y921" s="8"/>
    </row>
    <row r="922" spans="1:25" ht="15.75" customHeight="1" x14ac:dyDescent="0.2">
      <c r="A922" s="15"/>
      <c r="B922" s="23"/>
      <c r="C922" s="15"/>
      <c r="D922" s="57"/>
      <c r="E922" s="57"/>
      <c r="F922" s="57"/>
      <c r="G922" s="85"/>
      <c r="H922" s="60"/>
      <c r="I922" s="8"/>
      <c r="J922" s="69"/>
      <c r="K922" s="69"/>
      <c r="L922" s="8"/>
      <c r="M922" s="15"/>
      <c r="N922" s="18"/>
      <c r="O922" s="18"/>
      <c r="P922" s="8"/>
      <c r="Q922" s="8"/>
      <c r="R922" s="8"/>
      <c r="S922" s="8"/>
      <c r="T922" s="8"/>
      <c r="U922" s="8"/>
      <c r="V922" s="8"/>
      <c r="W922" s="8"/>
      <c r="X922" s="8"/>
      <c r="Y922" s="8"/>
    </row>
    <row r="923" spans="1:25" ht="15.75" customHeight="1" x14ac:dyDescent="0.2">
      <c r="A923" s="15"/>
      <c r="B923" s="23"/>
      <c r="C923" s="15"/>
      <c r="D923" s="57"/>
      <c r="E923" s="57"/>
      <c r="F923" s="57"/>
      <c r="G923" s="85"/>
      <c r="H923" s="60"/>
      <c r="I923" s="8"/>
      <c r="J923" s="69"/>
      <c r="K923" s="69"/>
      <c r="L923" s="8"/>
      <c r="M923" s="15"/>
      <c r="N923" s="18"/>
      <c r="O923" s="18"/>
      <c r="P923" s="8"/>
      <c r="Q923" s="8"/>
      <c r="R923" s="8"/>
      <c r="S923" s="8"/>
      <c r="T923" s="8"/>
      <c r="U923" s="8"/>
      <c r="V923" s="8"/>
      <c r="W923" s="8"/>
      <c r="X923" s="8"/>
      <c r="Y923" s="8"/>
    </row>
    <row r="924" spans="1:25" ht="15.75" customHeight="1" x14ac:dyDescent="0.2">
      <c r="A924" s="15"/>
      <c r="B924" s="23"/>
      <c r="C924" s="15"/>
      <c r="D924" s="57"/>
      <c r="E924" s="57"/>
      <c r="F924" s="57"/>
      <c r="G924" s="85"/>
      <c r="H924" s="60"/>
      <c r="I924" s="8"/>
      <c r="J924" s="69"/>
      <c r="K924" s="69"/>
      <c r="L924" s="8"/>
      <c r="M924" s="15"/>
      <c r="N924" s="18"/>
      <c r="O924" s="18"/>
      <c r="P924" s="8"/>
      <c r="Q924" s="8"/>
      <c r="R924" s="8"/>
      <c r="S924" s="8"/>
      <c r="T924" s="8"/>
      <c r="U924" s="8"/>
      <c r="V924" s="8"/>
      <c r="W924" s="8"/>
      <c r="X924" s="8"/>
      <c r="Y924" s="8"/>
    </row>
    <row r="925" spans="1:25" ht="15.75" customHeight="1" x14ac:dyDescent="0.2">
      <c r="A925" s="15"/>
      <c r="B925" s="23"/>
      <c r="C925" s="15"/>
      <c r="D925" s="57"/>
      <c r="E925" s="57"/>
      <c r="F925" s="57"/>
      <c r="G925" s="85"/>
      <c r="H925" s="60"/>
      <c r="I925" s="8"/>
      <c r="J925" s="69"/>
      <c r="K925" s="69"/>
      <c r="L925" s="8"/>
      <c r="M925" s="15"/>
      <c r="N925" s="18"/>
      <c r="O925" s="18"/>
      <c r="P925" s="8"/>
      <c r="Q925" s="8"/>
      <c r="R925" s="8"/>
      <c r="S925" s="8"/>
      <c r="T925" s="8"/>
      <c r="U925" s="8"/>
      <c r="V925" s="8"/>
      <c r="W925" s="8"/>
      <c r="X925" s="8"/>
      <c r="Y925" s="8"/>
    </row>
    <row r="926" spans="1:25" ht="15.75" customHeight="1" x14ac:dyDescent="0.2">
      <c r="A926" s="15"/>
      <c r="B926" s="23"/>
      <c r="C926" s="15"/>
      <c r="D926" s="57"/>
      <c r="E926" s="57"/>
      <c r="F926" s="57"/>
      <c r="G926" s="85"/>
      <c r="H926" s="60"/>
      <c r="I926" s="8"/>
      <c r="J926" s="69"/>
      <c r="K926" s="69"/>
      <c r="L926" s="8"/>
      <c r="M926" s="15"/>
      <c r="N926" s="18"/>
      <c r="O926" s="18"/>
      <c r="P926" s="8"/>
      <c r="Q926" s="8"/>
      <c r="R926" s="8"/>
      <c r="S926" s="8"/>
      <c r="T926" s="8"/>
      <c r="U926" s="8"/>
      <c r="V926" s="8"/>
      <c r="W926" s="8"/>
      <c r="X926" s="8"/>
      <c r="Y926" s="8"/>
    </row>
    <row r="927" spans="1:25" ht="15.75" customHeight="1" x14ac:dyDescent="0.2">
      <c r="A927" s="15"/>
      <c r="B927" s="23"/>
      <c r="C927" s="15"/>
      <c r="D927" s="57"/>
      <c r="E927" s="57"/>
      <c r="F927" s="57"/>
      <c r="G927" s="85"/>
      <c r="H927" s="60"/>
      <c r="I927" s="8"/>
      <c r="J927" s="69"/>
      <c r="K927" s="69"/>
      <c r="L927" s="8"/>
      <c r="M927" s="15"/>
      <c r="N927" s="18"/>
      <c r="O927" s="18"/>
      <c r="P927" s="8"/>
      <c r="Q927" s="8"/>
      <c r="R927" s="8"/>
      <c r="S927" s="8"/>
      <c r="T927" s="8"/>
      <c r="U927" s="8"/>
      <c r="V927" s="8"/>
      <c r="W927" s="8"/>
      <c r="X927" s="8"/>
      <c r="Y927" s="8"/>
    </row>
    <row r="928" spans="1:25" ht="15.75" customHeight="1" x14ac:dyDescent="0.2">
      <c r="A928" s="15"/>
      <c r="B928" s="23"/>
      <c r="C928" s="15"/>
      <c r="D928" s="57"/>
      <c r="E928" s="57"/>
      <c r="F928" s="57"/>
      <c r="G928" s="85"/>
      <c r="H928" s="60"/>
      <c r="I928" s="8"/>
      <c r="J928" s="69"/>
      <c r="K928" s="69"/>
      <c r="L928" s="8"/>
      <c r="M928" s="15"/>
      <c r="N928" s="18"/>
      <c r="O928" s="18"/>
      <c r="P928" s="8"/>
      <c r="Q928" s="8"/>
      <c r="R928" s="8"/>
      <c r="S928" s="8"/>
      <c r="T928" s="8"/>
      <c r="U928" s="8"/>
      <c r="V928" s="8"/>
      <c r="W928" s="8"/>
      <c r="X928" s="8"/>
      <c r="Y928" s="8"/>
    </row>
    <row r="929" spans="1:25" ht="15.75" customHeight="1" x14ac:dyDescent="0.2">
      <c r="A929" s="15"/>
      <c r="B929" s="23"/>
      <c r="C929" s="15"/>
      <c r="D929" s="57"/>
      <c r="E929" s="57"/>
      <c r="F929" s="57"/>
      <c r="G929" s="85"/>
      <c r="H929" s="60"/>
      <c r="I929" s="8"/>
      <c r="J929" s="69"/>
      <c r="K929" s="69"/>
      <c r="L929" s="8"/>
      <c r="M929" s="15"/>
      <c r="N929" s="18"/>
      <c r="O929" s="18"/>
      <c r="P929" s="8"/>
      <c r="Q929" s="8"/>
      <c r="R929" s="8"/>
      <c r="S929" s="8"/>
      <c r="T929" s="8"/>
      <c r="U929" s="8"/>
      <c r="V929" s="8"/>
      <c r="W929" s="8"/>
      <c r="X929" s="8"/>
      <c r="Y929" s="8"/>
    </row>
    <row r="930" spans="1:25" ht="15.75" customHeight="1" x14ac:dyDescent="0.2">
      <c r="A930" s="15"/>
      <c r="B930" s="23"/>
      <c r="C930" s="15"/>
      <c r="D930" s="57"/>
      <c r="E930" s="57"/>
      <c r="F930" s="57"/>
      <c r="G930" s="85"/>
      <c r="H930" s="60"/>
      <c r="I930" s="8"/>
      <c r="J930" s="69"/>
      <c r="K930" s="69"/>
      <c r="L930" s="8"/>
      <c r="M930" s="15"/>
      <c r="N930" s="18"/>
      <c r="O930" s="18"/>
      <c r="P930" s="8"/>
      <c r="Q930" s="8"/>
      <c r="R930" s="8"/>
      <c r="S930" s="8"/>
      <c r="T930" s="8"/>
      <c r="U930" s="8"/>
      <c r="V930" s="8"/>
      <c r="W930" s="8"/>
      <c r="X930" s="8"/>
      <c r="Y930" s="8"/>
    </row>
    <row r="931" spans="1:25" ht="15.75" customHeight="1" x14ac:dyDescent="0.2">
      <c r="A931" s="15"/>
      <c r="B931" s="23"/>
      <c r="C931" s="15"/>
      <c r="D931" s="57"/>
      <c r="E931" s="57"/>
      <c r="F931" s="57"/>
      <c r="G931" s="85"/>
      <c r="H931" s="60"/>
      <c r="I931" s="8"/>
      <c r="J931" s="69"/>
      <c r="K931" s="69"/>
      <c r="L931" s="8"/>
      <c r="M931" s="15"/>
      <c r="N931" s="18"/>
      <c r="O931" s="18"/>
      <c r="P931" s="8"/>
      <c r="Q931" s="8"/>
      <c r="R931" s="8"/>
      <c r="S931" s="8"/>
      <c r="T931" s="8"/>
      <c r="U931" s="8"/>
      <c r="V931" s="8"/>
      <c r="W931" s="8"/>
      <c r="X931" s="8"/>
      <c r="Y931" s="8"/>
    </row>
    <row r="932" spans="1:25" ht="15.75" customHeight="1" x14ac:dyDescent="0.2">
      <c r="A932" s="15"/>
      <c r="B932" s="23"/>
      <c r="C932" s="15"/>
      <c r="D932" s="57"/>
      <c r="E932" s="57"/>
      <c r="F932" s="57"/>
      <c r="G932" s="85"/>
      <c r="H932" s="60"/>
      <c r="I932" s="8"/>
      <c r="J932" s="69"/>
      <c r="K932" s="69"/>
      <c r="L932" s="8"/>
      <c r="M932" s="15"/>
      <c r="N932" s="18"/>
      <c r="O932" s="18"/>
      <c r="P932" s="8"/>
      <c r="Q932" s="8"/>
      <c r="R932" s="8"/>
      <c r="S932" s="8"/>
      <c r="T932" s="8"/>
      <c r="U932" s="8"/>
      <c r="V932" s="8"/>
      <c r="W932" s="8"/>
      <c r="X932" s="8"/>
      <c r="Y932" s="8"/>
    </row>
    <row r="933" spans="1:25" ht="15.75" customHeight="1" x14ac:dyDescent="0.2">
      <c r="A933" s="15"/>
      <c r="B933" s="23"/>
      <c r="C933" s="15"/>
      <c r="D933" s="57"/>
      <c r="E933" s="57"/>
      <c r="F933" s="57"/>
      <c r="G933" s="85"/>
      <c r="H933" s="60"/>
      <c r="I933" s="8"/>
      <c r="J933" s="69"/>
      <c r="K933" s="69"/>
      <c r="L933" s="8"/>
      <c r="M933" s="15"/>
      <c r="N933" s="18"/>
      <c r="O933" s="18"/>
      <c r="P933" s="8"/>
      <c r="Q933" s="8"/>
      <c r="R933" s="8"/>
      <c r="S933" s="8"/>
      <c r="T933" s="8"/>
      <c r="U933" s="8"/>
      <c r="V933" s="8"/>
      <c r="W933" s="8"/>
      <c r="X933" s="8"/>
      <c r="Y933" s="8"/>
    </row>
    <row r="934" spans="1:25" ht="15.75" customHeight="1" x14ac:dyDescent="0.2">
      <c r="A934" s="15"/>
      <c r="B934" s="23"/>
      <c r="C934" s="15"/>
      <c r="D934" s="57"/>
      <c r="E934" s="57"/>
      <c r="F934" s="57"/>
      <c r="G934" s="85"/>
      <c r="H934" s="60"/>
      <c r="I934" s="8"/>
      <c r="J934" s="69"/>
      <c r="K934" s="69"/>
      <c r="L934" s="8"/>
      <c r="M934" s="15"/>
      <c r="N934" s="18"/>
      <c r="O934" s="18"/>
      <c r="P934" s="8"/>
      <c r="Q934" s="8"/>
      <c r="R934" s="8"/>
      <c r="S934" s="8"/>
      <c r="T934" s="8"/>
      <c r="U934" s="8"/>
      <c r="V934" s="8"/>
      <c r="W934" s="8"/>
      <c r="X934" s="8"/>
      <c r="Y934" s="8"/>
    </row>
    <row r="935" spans="1:25" ht="15.75" customHeight="1" x14ac:dyDescent="0.2">
      <c r="A935" s="15"/>
      <c r="B935" s="23"/>
      <c r="C935" s="15"/>
      <c r="D935" s="57"/>
      <c r="E935" s="57"/>
      <c r="F935" s="57"/>
      <c r="G935" s="85"/>
      <c r="H935" s="60"/>
      <c r="I935" s="8"/>
      <c r="J935" s="69"/>
      <c r="K935" s="69"/>
      <c r="L935" s="8"/>
      <c r="M935" s="15"/>
      <c r="N935" s="18"/>
      <c r="O935" s="18"/>
      <c r="P935" s="8"/>
      <c r="Q935" s="8"/>
      <c r="R935" s="8"/>
      <c r="S935" s="8"/>
      <c r="T935" s="8"/>
      <c r="U935" s="8"/>
      <c r="V935" s="8"/>
      <c r="W935" s="8"/>
      <c r="X935" s="8"/>
      <c r="Y935" s="8"/>
    </row>
    <row r="936" spans="1:25" ht="15.75" customHeight="1" x14ac:dyDescent="0.2">
      <c r="A936" s="15"/>
      <c r="B936" s="23"/>
      <c r="C936" s="15"/>
      <c r="D936" s="57"/>
      <c r="E936" s="57"/>
      <c r="F936" s="57"/>
      <c r="G936" s="85"/>
      <c r="H936" s="60"/>
      <c r="I936" s="8"/>
      <c r="J936" s="69"/>
      <c r="K936" s="69"/>
      <c r="L936" s="8"/>
      <c r="M936" s="15"/>
      <c r="N936" s="18"/>
      <c r="O936" s="18"/>
      <c r="P936" s="8"/>
      <c r="Q936" s="8"/>
      <c r="R936" s="8"/>
      <c r="S936" s="8"/>
      <c r="T936" s="8"/>
      <c r="U936" s="8"/>
      <c r="V936" s="8"/>
      <c r="W936" s="8"/>
      <c r="X936" s="8"/>
      <c r="Y936" s="8"/>
    </row>
    <row r="937" spans="1:25" ht="15.75" customHeight="1" x14ac:dyDescent="0.2">
      <c r="A937" s="15"/>
      <c r="B937" s="23"/>
      <c r="C937" s="15"/>
      <c r="D937" s="57"/>
      <c r="E937" s="57"/>
      <c r="F937" s="57"/>
      <c r="G937" s="85"/>
      <c r="H937" s="60"/>
      <c r="I937" s="8"/>
      <c r="J937" s="69"/>
      <c r="K937" s="69"/>
      <c r="L937" s="8"/>
      <c r="M937" s="15"/>
      <c r="N937" s="18"/>
      <c r="O937" s="18"/>
      <c r="P937" s="8"/>
      <c r="Q937" s="8"/>
      <c r="R937" s="8"/>
      <c r="S937" s="8"/>
      <c r="T937" s="8"/>
      <c r="U937" s="8"/>
      <c r="V937" s="8"/>
      <c r="W937" s="8"/>
      <c r="X937" s="8"/>
      <c r="Y937" s="8"/>
    </row>
    <row r="938" spans="1:25" ht="15.75" customHeight="1" x14ac:dyDescent="0.2">
      <c r="A938" s="15"/>
      <c r="B938" s="23"/>
      <c r="C938" s="15"/>
      <c r="D938" s="57"/>
      <c r="E938" s="57"/>
      <c r="F938" s="57"/>
      <c r="G938" s="85"/>
      <c r="H938" s="60"/>
      <c r="I938" s="8"/>
      <c r="J938" s="69"/>
      <c r="K938" s="69"/>
      <c r="L938" s="8"/>
      <c r="M938" s="15"/>
      <c r="N938" s="18"/>
      <c r="O938" s="18"/>
      <c r="P938" s="8"/>
      <c r="Q938" s="8"/>
      <c r="R938" s="8"/>
      <c r="S938" s="8"/>
      <c r="T938" s="8"/>
      <c r="U938" s="8"/>
      <c r="V938" s="8"/>
      <c r="W938" s="8"/>
      <c r="X938" s="8"/>
      <c r="Y938" s="8"/>
    </row>
    <row r="939" spans="1:25" ht="15.75" customHeight="1" x14ac:dyDescent="0.2">
      <c r="A939" s="15"/>
      <c r="B939" s="23"/>
      <c r="C939" s="15"/>
      <c r="D939" s="57"/>
      <c r="E939" s="57"/>
      <c r="F939" s="57"/>
      <c r="G939" s="85"/>
      <c r="H939" s="60"/>
      <c r="I939" s="8"/>
      <c r="J939" s="69"/>
      <c r="K939" s="69"/>
      <c r="L939" s="8"/>
      <c r="M939" s="15"/>
      <c r="N939" s="18"/>
      <c r="O939" s="18"/>
      <c r="P939" s="8"/>
      <c r="Q939" s="8"/>
      <c r="R939" s="8"/>
      <c r="S939" s="8"/>
      <c r="T939" s="8"/>
      <c r="U939" s="8"/>
      <c r="V939" s="8"/>
      <c r="W939" s="8"/>
      <c r="X939" s="8"/>
      <c r="Y939" s="8"/>
    </row>
    <row r="940" spans="1:25" ht="15.75" customHeight="1" x14ac:dyDescent="0.2">
      <c r="A940" s="15"/>
      <c r="B940" s="23"/>
      <c r="C940" s="15"/>
      <c r="D940" s="57"/>
      <c r="E940" s="57"/>
      <c r="F940" s="57"/>
      <c r="G940" s="85"/>
      <c r="H940" s="60"/>
      <c r="I940" s="8"/>
      <c r="J940" s="69"/>
      <c r="K940" s="69"/>
      <c r="L940" s="8"/>
      <c r="M940" s="15"/>
      <c r="N940" s="18"/>
      <c r="O940" s="18"/>
      <c r="P940" s="8"/>
      <c r="Q940" s="8"/>
      <c r="R940" s="8"/>
      <c r="S940" s="8"/>
      <c r="T940" s="8"/>
      <c r="U940" s="8"/>
      <c r="V940" s="8"/>
      <c r="W940" s="8"/>
      <c r="X940" s="8"/>
      <c r="Y940" s="8"/>
    </row>
    <row r="941" spans="1:25" ht="15.75" customHeight="1" x14ac:dyDescent="0.2">
      <c r="A941" s="15"/>
      <c r="B941" s="23"/>
      <c r="C941" s="15"/>
      <c r="D941" s="57"/>
      <c r="E941" s="57"/>
      <c r="F941" s="57"/>
      <c r="G941" s="85"/>
      <c r="H941" s="60"/>
      <c r="I941" s="8"/>
      <c r="J941" s="69"/>
      <c r="K941" s="69"/>
      <c r="L941" s="8"/>
      <c r="M941" s="15"/>
      <c r="N941" s="18"/>
      <c r="O941" s="18"/>
      <c r="P941" s="8"/>
      <c r="Q941" s="8"/>
      <c r="R941" s="8"/>
      <c r="S941" s="8"/>
      <c r="T941" s="8"/>
      <c r="U941" s="8"/>
      <c r="V941" s="8"/>
      <c r="W941" s="8"/>
      <c r="X941" s="8"/>
      <c r="Y941" s="8"/>
    </row>
    <row r="942" spans="1:25" ht="15.75" customHeight="1" x14ac:dyDescent="0.2">
      <c r="A942" s="15"/>
      <c r="B942" s="23"/>
      <c r="C942" s="15"/>
      <c r="D942" s="57"/>
      <c r="E942" s="57"/>
      <c r="F942" s="57"/>
      <c r="G942" s="85"/>
      <c r="H942" s="60"/>
      <c r="I942" s="8"/>
      <c r="J942" s="69"/>
      <c r="K942" s="69"/>
      <c r="L942" s="8"/>
      <c r="M942" s="15"/>
      <c r="N942" s="18"/>
      <c r="O942" s="18"/>
      <c r="P942" s="8"/>
      <c r="Q942" s="8"/>
      <c r="R942" s="8"/>
      <c r="S942" s="8"/>
      <c r="T942" s="8"/>
      <c r="U942" s="8"/>
      <c r="V942" s="8"/>
      <c r="W942" s="8"/>
      <c r="X942" s="8"/>
      <c r="Y942" s="8"/>
    </row>
    <row r="943" spans="1:25" ht="15.75" customHeight="1" x14ac:dyDescent="0.2">
      <c r="A943" s="15"/>
      <c r="B943" s="23"/>
      <c r="C943" s="15"/>
      <c r="D943" s="57"/>
      <c r="E943" s="57"/>
      <c r="F943" s="57"/>
      <c r="G943" s="85"/>
      <c r="H943" s="60"/>
      <c r="I943" s="8"/>
      <c r="J943" s="69"/>
      <c r="K943" s="69"/>
      <c r="L943" s="8"/>
      <c r="M943" s="15"/>
      <c r="N943" s="18"/>
      <c r="O943" s="18"/>
      <c r="P943" s="8"/>
      <c r="Q943" s="8"/>
      <c r="R943" s="8"/>
      <c r="S943" s="8"/>
      <c r="T943" s="8"/>
      <c r="U943" s="8"/>
      <c r="V943" s="8"/>
      <c r="W943" s="8"/>
      <c r="X943" s="8"/>
      <c r="Y943" s="8"/>
    </row>
    <row r="944" spans="1:25" ht="15.75" customHeight="1" x14ac:dyDescent="0.2">
      <c r="A944" s="15"/>
      <c r="B944" s="23"/>
      <c r="C944" s="15"/>
      <c r="D944" s="57"/>
      <c r="E944" s="57"/>
      <c r="F944" s="57"/>
      <c r="G944" s="85"/>
      <c r="H944" s="60"/>
      <c r="I944" s="8"/>
      <c r="J944" s="69"/>
      <c r="K944" s="69"/>
      <c r="L944" s="8"/>
      <c r="M944" s="15"/>
      <c r="N944" s="18"/>
      <c r="O944" s="18"/>
      <c r="P944" s="8"/>
      <c r="Q944" s="8"/>
      <c r="R944" s="8"/>
      <c r="S944" s="8"/>
      <c r="T944" s="8"/>
      <c r="U944" s="8"/>
      <c r="V944" s="8"/>
      <c r="W944" s="8"/>
      <c r="X944" s="8"/>
      <c r="Y944" s="8"/>
    </row>
    <row r="945" spans="1:25" ht="15.75" customHeight="1" x14ac:dyDescent="0.2">
      <c r="A945" s="15"/>
      <c r="B945" s="23"/>
      <c r="C945" s="15"/>
      <c r="D945" s="57"/>
      <c r="E945" s="57"/>
      <c r="F945" s="57"/>
      <c r="G945" s="85"/>
      <c r="H945" s="60"/>
      <c r="I945" s="8"/>
      <c r="J945" s="69"/>
      <c r="K945" s="69"/>
      <c r="L945" s="8"/>
      <c r="M945" s="15"/>
      <c r="N945" s="18"/>
      <c r="O945" s="18"/>
      <c r="P945" s="8"/>
      <c r="Q945" s="8"/>
      <c r="R945" s="8"/>
      <c r="S945" s="8"/>
      <c r="T945" s="8"/>
      <c r="U945" s="8"/>
      <c r="V945" s="8"/>
      <c r="W945" s="8"/>
      <c r="X945" s="8"/>
      <c r="Y945" s="8"/>
    </row>
    <row r="946" spans="1:25" ht="15.75" customHeight="1" x14ac:dyDescent="0.2">
      <c r="A946" s="15"/>
      <c r="B946" s="23"/>
      <c r="C946" s="15"/>
      <c r="D946" s="57"/>
      <c r="E946" s="57"/>
      <c r="F946" s="57"/>
      <c r="G946" s="85"/>
      <c r="H946" s="60"/>
      <c r="I946" s="8"/>
      <c r="J946" s="69"/>
      <c r="K946" s="69"/>
      <c r="L946" s="8"/>
      <c r="M946" s="15"/>
      <c r="N946" s="18"/>
      <c r="O946" s="18"/>
      <c r="P946" s="8"/>
      <c r="Q946" s="8"/>
      <c r="R946" s="8"/>
      <c r="S946" s="8"/>
      <c r="T946" s="8"/>
      <c r="U946" s="8"/>
      <c r="V946" s="8"/>
      <c r="W946" s="8"/>
      <c r="X946" s="8"/>
      <c r="Y946" s="8"/>
    </row>
    <row r="947" spans="1:25" ht="15.75" customHeight="1" x14ac:dyDescent="0.2">
      <c r="A947" s="15"/>
      <c r="B947" s="23"/>
      <c r="C947" s="15"/>
      <c r="D947" s="57"/>
      <c r="E947" s="57"/>
      <c r="F947" s="57"/>
      <c r="G947" s="85"/>
      <c r="H947" s="60"/>
      <c r="I947" s="8"/>
      <c r="J947" s="69"/>
      <c r="K947" s="69"/>
      <c r="L947" s="8"/>
      <c r="M947" s="15"/>
      <c r="N947" s="18"/>
      <c r="O947" s="18"/>
      <c r="P947" s="8"/>
      <c r="Q947" s="8"/>
      <c r="R947" s="8"/>
      <c r="S947" s="8"/>
      <c r="T947" s="8"/>
      <c r="U947" s="8"/>
      <c r="V947" s="8"/>
      <c r="W947" s="8"/>
      <c r="X947" s="8"/>
      <c r="Y947" s="8"/>
    </row>
    <row r="948" spans="1:25" ht="15.75" customHeight="1" x14ac:dyDescent="0.2">
      <c r="A948" s="15"/>
      <c r="B948" s="23"/>
      <c r="C948" s="15"/>
      <c r="D948" s="57"/>
      <c r="E948" s="57"/>
      <c r="F948" s="57"/>
      <c r="G948" s="85"/>
      <c r="H948" s="60"/>
      <c r="I948" s="8"/>
      <c r="J948" s="69"/>
      <c r="K948" s="69"/>
      <c r="L948" s="8"/>
      <c r="M948" s="15"/>
      <c r="N948" s="18"/>
      <c r="O948" s="18"/>
      <c r="P948" s="8"/>
      <c r="Q948" s="8"/>
      <c r="R948" s="8"/>
      <c r="S948" s="8"/>
      <c r="T948" s="8"/>
      <c r="U948" s="8"/>
      <c r="V948" s="8"/>
      <c r="W948" s="8"/>
      <c r="X948" s="8"/>
      <c r="Y948" s="8"/>
    </row>
    <row r="949" spans="1:25" ht="15.75" customHeight="1" x14ac:dyDescent="0.2">
      <c r="A949" s="15"/>
      <c r="B949" s="23"/>
      <c r="C949" s="15"/>
      <c r="D949" s="57"/>
      <c r="E949" s="57"/>
      <c r="F949" s="57"/>
      <c r="G949" s="85"/>
      <c r="H949" s="60"/>
      <c r="I949" s="8"/>
      <c r="J949" s="69"/>
      <c r="K949" s="69"/>
      <c r="L949" s="8"/>
      <c r="M949" s="15"/>
      <c r="N949" s="18"/>
      <c r="O949" s="18"/>
      <c r="P949" s="8"/>
      <c r="Q949" s="8"/>
      <c r="R949" s="8"/>
      <c r="S949" s="8"/>
      <c r="T949" s="8"/>
      <c r="U949" s="8"/>
      <c r="V949" s="8"/>
      <c r="W949" s="8"/>
      <c r="X949" s="8"/>
      <c r="Y949" s="8"/>
    </row>
    <row r="950" spans="1:25" ht="15.75" customHeight="1" x14ac:dyDescent="0.2">
      <c r="A950" s="15"/>
      <c r="B950" s="23"/>
      <c r="C950" s="15"/>
      <c r="D950" s="57"/>
      <c r="E950" s="57"/>
      <c r="F950" s="57"/>
      <c r="G950" s="85"/>
      <c r="H950" s="60"/>
      <c r="I950" s="8"/>
      <c r="J950" s="69"/>
      <c r="K950" s="69"/>
      <c r="L950" s="8"/>
      <c r="M950" s="15"/>
      <c r="N950" s="18"/>
      <c r="O950" s="18"/>
      <c r="P950" s="8"/>
      <c r="Q950" s="8"/>
      <c r="R950" s="8"/>
      <c r="S950" s="8"/>
      <c r="T950" s="8"/>
      <c r="U950" s="8"/>
      <c r="V950" s="8"/>
      <c r="W950" s="8"/>
      <c r="X950" s="8"/>
      <c r="Y950" s="8"/>
    </row>
    <row r="951" spans="1:25" ht="15.75" customHeight="1" x14ac:dyDescent="0.2">
      <c r="A951" s="15"/>
      <c r="B951" s="23"/>
      <c r="C951" s="15"/>
      <c r="D951" s="57"/>
      <c r="E951" s="57"/>
      <c r="F951" s="57"/>
      <c r="G951" s="85"/>
      <c r="H951" s="60"/>
      <c r="I951" s="8"/>
      <c r="J951" s="69"/>
      <c r="K951" s="69"/>
      <c r="L951" s="8"/>
      <c r="M951" s="15"/>
      <c r="N951" s="18"/>
      <c r="O951" s="18"/>
      <c r="P951" s="8"/>
      <c r="Q951" s="8"/>
      <c r="R951" s="8"/>
      <c r="S951" s="8"/>
      <c r="T951" s="8"/>
      <c r="U951" s="8"/>
      <c r="V951" s="8"/>
      <c r="W951" s="8"/>
      <c r="X951" s="8"/>
      <c r="Y951" s="8"/>
    </row>
    <row r="952" spans="1:25" ht="15.75" customHeight="1" x14ac:dyDescent="0.2">
      <c r="A952" s="15"/>
      <c r="B952" s="23"/>
      <c r="C952" s="15"/>
      <c r="D952" s="57"/>
      <c r="E952" s="57"/>
      <c r="F952" s="57"/>
      <c r="G952" s="85"/>
      <c r="H952" s="60"/>
      <c r="I952" s="8"/>
      <c r="J952" s="69"/>
      <c r="K952" s="69"/>
      <c r="L952" s="8"/>
      <c r="M952" s="15"/>
      <c r="N952" s="18"/>
      <c r="O952" s="18"/>
      <c r="P952" s="8"/>
      <c r="Q952" s="8"/>
      <c r="R952" s="8"/>
      <c r="S952" s="8"/>
      <c r="T952" s="8"/>
      <c r="U952" s="8"/>
      <c r="V952" s="8"/>
      <c r="W952" s="8"/>
      <c r="X952" s="8"/>
      <c r="Y952" s="8"/>
    </row>
    <row r="953" spans="1:25" ht="15.75" customHeight="1" x14ac:dyDescent="0.2">
      <c r="A953" s="15"/>
      <c r="B953" s="23"/>
      <c r="C953" s="15"/>
      <c r="D953" s="57"/>
      <c r="E953" s="57"/>
      <c r="F953" s="57"/>
      <c r="G953" s="85"/>
      <c r="H953" s="60"/>
      <c r="I953" s="8"/>
      <c r="J953" s="69"/>
      <c r="K953" s="69"/>
      <c r="L953" s="8"/>
      <c r="M953" s="15"/>
      <c r="N953" s="18"/>
      <c r="O953" s="18"/>
      <c r="P953" s="8"/>
      <c r="Q953" s="8"/>
      <c r="R953" s="8"/>
      <c r="S953" s="8"/>
      <c r="T953" s="8"/>
      <c r="U953" s="8"/>
      <c r="V953" s="8"/>
      <c r="W953" s="8"/>
      <c r="X953" s="8"/>
      <c r="Y953" s="8"/>
    </row>
    <row r="954" spans="1:25" ht="15.75" customHeight="1" x14ac:dyDescent="0.2">
      <c r="A954" s="15"/>
      <c r="B954" s="23"/>
      <c r="C954" s="15"/>
      <c r="D954" s="57"/>
      <c r="E954" s="57"/>
      <c r="F954" s="57"/>
      <c r="G954" s="85"/>
      <c r="H954" s="60"/>
      <c r="I954" s="8"/>
      <c r="J954" s="69"/>
      <c r="K954" s="69"/>
      <c r="L954" s="8"/>
      <c r="M954" s="15"/>
      <c r="N954" s="18"/>
      <c r="O954" s="18"/>
      <c r="P954" s="8"/>
      <c r="Q954" s="8"/>
      <c r="R954" s="8"/>
      <c r="S954" s="8"/>
      <c r="T954" s="8"/>
      <c r="U954" s="8"/>
      <c r="V954" s="8"/>
      <c r="W954" s="8"/>
      <c r="X954" s="8"/>
      <c r="Y954" s="8"/>
    </row>
    <row r="955" spans="1:25" ht="15.75" customHeight="1" x14ac:dyDescent="0.2">
      <c r="A955" s="15"/>
      <c r="B955" s="23"/>
      <c r="C955" s="15"/>
      <c r="D955" s="57"/>
      <c r="E955" s="57"/>
      <c r="F955" s="57"/>
      <c r="G955" s="85"/>
      <c r="H955" s="60"/>
      <c r="I955" s="8"/>
      <c r="J955" s="69"/>
      <c r="K955" s="69"/>
      <c r="L955" s="8"/>
      <c r="M955" s="15"/>
      <c r="N955" s="18"/>
      <c r="O955" s="18"/>
      <c r="P955" s="8"/>
      <c r="Q955" s="8"/>
      <c r="R955" s="8"/>
      <c r="S955" s="8"/>
      <c r="T955" s="8"/>
      <c r="U955" s="8"/>
      <c r="V955" s="8"/>
      <c r="W955" s="8"/>
      <c r="X955" s="8"/>
      <c r="Y955" s="8"/>
    </row>
    <row r="956" spans="1:25" ht="15.75" customHeight="1" x14ac:dyDescent="0.2">
      <c r="A956" s="15"/>
      <c r="B956" s="23"/>
      <c r="C956" s="15"/>
      <c r="D956" s="57"/>
      <c r="E956" s="57"/>
      <c r="F956" s="57"/>
      <c r="G956" s="85"/>
      <c r="H956" s="60"/>
      <c r="I956" s="8"/>
      <c r="J956" s="69"/>
      <c r="K956" s="69"/>
      <c r="L956" s="8"/>
      <c r="M956" s="15"/>
      <c r="N956" s="18"/>
      <c r="O956" s="18"/>
      <c r="P956" s="8"/>
      <c r="Q956" s="8"/>
      <c r="R956" s="8"/>
      <c r="S956" s="8"/>
      <c r="T956" s="8"/>
      <c r="U956" s="8"/>
      <c r="V956" s="8"/>
      <c r="W956" s="8"/>
      <c r="X956" s="8"/>
      <c r="Y956" s="8"/>
    </row>
    <row r="957" spans="1:25" ht="15.75" customHeight="1" x14ac:dyDescent="0.2">
      <c r="A957" s="15"/>
      <c r="B957" s="23"/>
      <c r="C957" s="15"/>
      <c r="D957" s="57"/>
      <c r="E957" s="57"/>
      <c r="F957" s="57"/>
      <c r="G957" s="85"/>
      <c r="H957" s="60"/>
      <c r="I957" s="8"/>
      <c r="J957" s="69"/>
      <c r="K957" s="69"/>
      <c r="L957" s="8"/>
      <c r="M957" s="15"/>
      <c r="N957" s="18"/>
      <c r="O957" s="18"/>
      <c r="P957" s="8"/>
      <c r="Q957" s="8"/>
      <c r="R957" s="8"/>
      <c r="S957" s="8"/>
      <c r="T957" s="8"/>
      <c r="U957" s="8"/>
      <c r="V957" s="8"/>
      <c r="W957" s="8"/>
      <c r="X957" s="8"/>
      <c r="Y957" s="8"/>
    </row>
    <row r="958" spans="1:25" ht="15.75" customHeight="1" x14ac:dyDescent="0.2">
      <c r="A958" s="15"/>
      <c r="B958" s="23"/>
      <c r="C958" s="15"/>
      <c r="D958" s="57"/>
      <c r="E958" s="57"/>
      <c r="F958" s="57"/>
      <c r="G958" s="85"/>
      <c r="H958" s="60"/>
      <c r="I958" s="8"/>
      <c r="J958" s="69"/>
      <c r="K958" s="69"/>
      <c r="L958" s="8"/>
      <c r="M958" s="15"/>
      <c r="N958" s="18"/>
      <c r="O958" s="18"/>
      <c r="P958" s="8"/>
      <c r="Q958" s="8"/>
      <c r="R958" s="8"/>
      <c r="S958" s="8"/>
      <c r="T958" s="8"/>
      <c r="U958" s="8"/>
      <c r="V958" s="8"/>
      <c r="W958" s="8"/>
      <c r="X958" s="8"/>
      <c r="Y958" s="8"/>
    </row>
    <row r="959" spans="1:25" ht="15.75" customHeight="1" x14ac:dyDescent="0.2">
      <c r="A959" s="15"/>
      <c r="B959" s="23"/>
      <c r="C959" s="15"/>
      <c r="D959" s="57"/>
      <c r="E959" s="57"/>
      <c r="F959" s="57"/>
      <c r="G959" s="85"/>
      <c r="H959" s="60"/>
      <c r="I959" s="8"/>
      <c r="J959" s="69"/>
      <c r="K959" s="69"/>
      <c r="L959" s="8"/>
      <c r="M959" s="15"/>
      <c r="N959" s="18"/>
      <c r="O959" s="18"/>
      <c r="P959" s="8"/>
      <c r="Q959" s="8"/>
      <c r="R959" s="8"/>
      <c r="S959" s="8"/>
      <c r="T959" s="8"/>
      <c r="U959" s="8"/>
      <c r="V959" s="8"/>
      <c r="W959" s="8"/>
      <c r="X959" s="8"/>
      <c r="Y959" s="8"/>
    </row>
    <row r="960" spans="1:25" ht="15.75" customHeight="1" x14ac:dyDescent="0.2">
      <c r="A960" s="15"/>
      <c r="B960" s="23"/>
      <c r="C960" s="15"/>
      <c r="D960" s="57"/>
      <c r="E960" s="57"/>
      <c r="F960" s="57"/>
      <c r="G960" s="85"/>
      <c r="H960" s="60"/>
      <c r="I960" s="8"/>
      <c r="J960" s="69"/>
      <c r="K960" s="69"/>
      <c r="L960" s="8"/>
      <c r="M960" s="15"/>
      <c r="N960" s="18"/>
      <c r="O960" s="18"/>
      <c r="P960" s="8"/>
      <c r="Q960" s="8"/>
      <c r="R960" s="8"/>
      <c r="S960" s="8"/>
      <c r="T960" s="8"/>
      <c r="U960" s="8"/>
      <c r="V960" s="8"/>
      <c r="W960" s="8"/>
      <c r="X960" s="8"/>
      <c r="Y960" s="8"/>
    </row>
    <row r="961" spans="1:25" ht="15.75" customHeight="1" x14ac:dyDescent="0.2">
      <c r="A961" s="15"/>
      <c r="B961" s="23"/>
      <c r="C961" s="15"/>
      <c r="D961" s="57"/>
      <c r="E961" s="57"/>
      <c r="F961" s="57"/>
      <c r="G961" s="85"/>
      <c r="H961" s="60"/>
      <c r="I961" s="8"/>
      <c r="J961" s="69"/>
      <c r="K961" s="69"/>
      <c r="L961" s="8"/>
      <c r="M961" s="15"/>
      <c r="N961" s="18"/>
      <c r="O961" s="18"/>
      <c r="P961" s="8"/>
      <c r="Q961" s="8"/>
      <c r="R961" s="8"/>
      <c r="S961" s="8"/>
      <c r="T961" s="8"/>
      <c r="U961" s="8"/>
      <c r="V961" s="8"/>
      <c r="W961" s="8"/>
      <c r="X961" s="8"/>
      <c r="Y961" s="8"/>
    </row>
    <row r="962" spans="1:25" ht="15.75" customHeight="1" x14ac:dyDescent="0.2">
      <c r="A962" s="15"/>
      <c r="B962" s="23"/>
      <c r="C962" s="15"/>
      <c r="D962" s="57"/>
      <c r="E962" s="57"/>
      <c r="F962" s="57"/>
      <c r="G962" s="85"/>
      <c r="H962" s="60"/>
      <c r="I962" s="8"/>
      <c r="J962" s="69"/>
      <c r="K962" s="69"/>
      <c r="L962" s="8"/>
      <c r="M962" s="15"/>
      <c r="N962" s="18"/>
      <c r="O962" s="18"/>
      <c r="P962" s="8"/>
      <c r="Q962" s="8"/>
      <c r="R962" s="8"/>
      <c r="S962" s="8"/>
      <c r="T962" s="8"/>
      <c r="U962" s="8"/>
      <c r="V962" s="8"/>
      <c r="W962" s="8"/>
      <c r="X962" s="8"/>
      <c r="Y962" s="8"/>
    </row>
    <row r="963" spans="1:25" ht="15.75" customHeight="1" x14ac:dyDescent="0.2">
      <c r="A963" s="15"/>
      <c r="B963" s="23"/>
      <c r="C963" s="15"/>
      <c r="D963" s="57"/>
      <c r="E963" s="57"/>
      <c r="F963" s="57"/>
      <c r="G963" s="85"/>
      <c r="H963" s="60"/>
      <c r="I963" s="8"/>
      <c r="J963" s="69"/>
      <c r="K963" s="69"/>
      <c r="L963" s="8"/>
      <c r="M963" s="15"/>
      <c r="N963" s="18"/>
      <c r="O963" s="18"/>
      <c r="P963" s="8"/>
      <c r="Q963" s="8"/>
      <c r="R963" s="8"/>
      <c r="S963" s="8"/>
      <c r="T963" s="8"/>
      <c r="U963" s="8"/>
      <c r="V963" s="8"/>
      <c r="W963" s="8"/>
      <c r="X963" s="8"/>
      <c r="Y963" s="8"/>
    </row>
    <row r="964" spans="1:25" ht="15.75" customHeight="1" x14ac:dyDescent="0.2">
      <c r="A964" s="15"/>
      <c r="B964" s="23"/>
      <c r="C964" s="15"/>
      <c r="D964" s="57"/>
      <c r="E964" s="57"/>
      <c r="F964" s="57"/>
      <c r="G964" s="85"/>
      <c r="H964" s="60"/>
      <c r="I964" s="8"/>
      <c r="J964" s="69"/>
      <c r="K964" s="69"/>
      <c r="L964" s="8"/>
      <c r="M964" s="15"/>
      <c r="N964" s="18"/>
      <c r="O964" s="18"/>
      <c r="P964" s="8"/>
      <c r="Q964" s="8"/>
      <c r="R964" s="8"/>
      <c r="S964" s="8"/>
      <c r="T964" s="8"/>
      <c r="U964" s="8"/>
      <c r="V964" s="8"/>
      <c r="W964" s="8"/>
      <c r="X964" s="8"/>
      <c r="Y964" s="8"/>
    </row>
    <row r="965" spans="1:25" ht="15.75" customHeight="1" x14ac:dyDescent="0.2">
      <c r="A965" s="15"/>
      <c r="B965" s="23"/>
      <c r="C965" s="15"/>
      <c r="D965" s="57"/>
      <c r="E965" s="57"/>
      <c r="F965" s="57"/>
      <c r="G965" s="85"/>
      <c r="H965" s="60"/>
      <c r="I965" s="8"/>
      <c r="J965" s="69"/>
      <c r="K965" s="69"/>
      <c r="L965" s="8"/>
      <c r="M965" s="15"/>
      <c r="N965" s="18"/>
      <c r="O965" s="18"/>
      <c r="P965" s="8"/>
      <c r="Q965" s="8"/>
      <c r="R965" s="8"/>
      <c r="S965" s="8"/>
      <c r="T965" s="8"/>
      <c r="U965" s="8"/>
      <c r="V965" s="8"/>
      <c r="W965" s="8"/>
      <c r="X965" s="8"/>
      <c r="Y965" s="8"/>
    </row>
    <row r="966" spans="1:25" ht="15.75" customHeight="1" x14ac:dyDescent="0.2">
      <c r="A966" s="15"/>
      <c r="B966" s="23"/>
      <c r="C966" s="15"/>
      <c r="D966" s="57"/>
      <c r="E966" s="57"/>
      <c r="F966" s="57"/>
      <c r="G966" s="85"/>
      <c r="H966" s="60"/>
      <c r="I966" s="8"/>
      <c r="J966" s="69"/>
      <c r="K966" s="69"/>
      <c r="L966" s="8"/>
      <c r="M966" s="15"/>
      <c r="N966" s="18"/>
      <c r="O966" s="18"/>
      <c r="P966" s="8"/>
      <c r="Q966" s="8"/>
      <c r="R966" s="8"/>
      <c r="S966" s="8"/>
      <c r="T966" s="8"/>
      <c r="U966" s="8"/>
      <c r="V966" s="8"/>
      <c r="W966" s="8"/>
      <c r="X966" s="8"/>
      <c r="Y966" s="8"/>
    </row>
    <row r="967" spans="1:25" ht="15.75" customHeight="1" x14ac:dyDescent="0.2">
      <c r="A967" s="15"/>
      <c r="B967" s="23"/>
      <c r="C967" s="15"/>
      <c r="D967" s="57"/>
      <c r="E967" s="57"/>
      <c r="F967" s="57"/>
      <c r="G967" s="85"/>
      <c r="H967" s="60"/>
      <c r="I967" s="8"/>
      <c r="J967" s="69"/>
      <c r="K967" s="69"/>
      <c r="L967" s="8"/>
      <c r="M967" s="15"/>
      <c r="N967" s="18"/>
      <c r="O967" s="18"/>
      <c r="P967" s="8"/>
      <c r="Q967" s="8"/>
      <c r="R967" s="8"/>
      <c r="S967" s="8"/>
      <c r="T967" s="8"/>
      <c r="U967" s="8"/>
      <c r="V967" s="8"/>
      <c r="W967" s="8"/>
      <c r="X967" s="8"/>
      <c r="Y967" s="8"/>
    </row>
    <row r="968" spans="1:25" ht="15.75" customHeight="1" x14ac:dyDescent="0.2">
      <c r="A968" s="15"/>
      <c r="B968" s="23"/>
      <c r="C968" s="15"/>
      <c r="D968" s="57"/>
      <c r="E968" s="57"/>
      <c r="F968" s="57"/>
      <c r="G968" s="85"/>
      <c r="H968" s="60"/>
      <c r="I968" s="8"/>
      <c r="J968" s="69"/>
      <c r="K968" s="69"/>
      <c r="L968" s="8"/>
      <c r="M968" s="15"/>
      <c r="N968" s="18"/>
      <c r="O968" s="18"/>
      <c r="P968" s="8"/>
      <c r="Q968" s="8"/>
      <c r="R968" s="8"/>
      <c r="S968" s="8"/>
      <c r="T968" s="8"/>
      <c r="U968" s="8"/>
      <c r="V968" s="8"/>
      <c r="W968" s="8"/>
      <c r="X968" s="8"/>
      <c r="Y968" s="8"/>
    </row>
    <row r="969" spans="1:25" ht="15.75" customHeight="1" x14ac:dyDescent="0.2">
      <c r="A969" s="15"/>
      <c r="B969" s="23"/>
      <c r="C969" s="15"/>
      <c r="D969" s="57"/>
      <c r="E969" s="57"/>
      <c r="F969" s="57"/>
      <c r="G969" s="85"/>
      <c r="H969" s="60"/>
      <c r="I969" s="8"/>
      <c r="J969" s="69"/>
      <c r="K969" s="69"/>
      <c r="L969" s="8"/>
      <c r="M969" s="15"/>
      <c r="N969" s="18"/>
      <c r="O969" s="18"/>
      <c r="P969" s="8"/>
      <c r="Q969" s="8"/>
      <c r="R969" s="8"/>
      <c r="S969" s="8"/>
      <c r="T969" s="8"/>
      <c r="U969" s="8"/>
      <c r="V969" s="8"/>
      <c r="W969" s="8"/>
      <c r="X969" s="8"/>
      <c r="Y969" s="8"/>
    </row>
    <row r="970" spans="1:25" ht="15.75" customHeight="1" x14ac:dyDescent="0.2">
      <c r="A970" s="15"/>
      <c r="B970" s="23"/>
      <c r="C970" s="15"/>
      <c r="D970" s="57"/>
      <c r="E970" s="57"/>
      <c r="F970" s="57"/>
      <c r="G970" s="85"/>
      <c r="H970" s="60"/>
      <c r="I970" s="8"/>
      <c r="J970" s="69"/>
      <c r="K970" s="69"/>
      <c r="L970" s="8"/>
      <c r="M970" s="15"/>
      <c r="N970" s="18"/>
      <c r="O970" s="18"/>
      <c r="P970" s="8"/>
      <c r="Q970" s="8"/>
      <c r="R970" s="8"/>
      <c r="S970" s="8"/>
      <c r="T970" s="8"/>
      <c r="U970" s="8"/>
      <c r="V970" s="8"/>
      <c r="W970" s="8"/>
      <c r="X970" s="8"/>
      <c r="Y970" s="8"/>
    </row>
    <row r="971" spans="1:25" ht="15.75" customHeight="1" x14ac:dyDescent="0.2">
      <c r="A971" s="15"/>
      <c r="B971" s="23"/>
      <c r="C971" s="15"/>
      <c r="D971" s="57"/>
      <c r="E971" s="57"/>
      <c r="F971" s="57"/>
      <c r="G971" s="85"/>
      <c r="H971" s="60"/>
      <c r="I971" s="8"/>
      <c r="J971" s="69"/>
      <c r="K971" s="69"/>
      <c r="L971" s="8"/>
      <c r="M971" s="15"/>
      <c r="N971" s="18"/>
      <c r="O971" s="18"/>
      <c r="P971" s="8"/>
      <c r="Q971" s="8"/>
      <c r="R971" s="8"/>
      <c r="S971" s="8"/>
      <c r="T971" s="8"/>
      <c r="U971" s="8"/>
      <c r="V971" s="8"/>
      <c r="W971" s="8"/>
      <c r="X971" s="8"/>
      <c r="Y971" s="8"/>
    </row>
    <row r="972" spans="1:25" ht="15.75" customHeight="1" x14ac:dyDescent="0.2">
      <c r="A972" s="15"/>
      <c r="B972" s="23"/>
      <c r="C972" s="15"/>
      <c r="D972" s="57"/>
      <c r="E972" s="57"/>
      <c r="F972" s="57"/>
      <c r="G972" s="85"/>
      <c r="H972" s="60"/>
      <c r="I972" s="8"/>
      <c r="J972" s="69"/>
      <c r="K972" s="69"/>
      <c r="L972" s="8"/>
      <c r="M972" s="15"/>
      <c r="N972" s="18"/>
      <c r="O972" s="18"/>
      <c r="P972" s="8"/>
      <c r="Q972" s="8"/>
      <c r="R972" s="8"/>
      <c r="S972" s="8"/>
      <c r="T972" s="8"/>
      <c r="U972" s="8"/>
      <c r="V972" s="8"/>
      <c r="W972" s="8"/>
      <c r="X972" s="8"/>
      <c r="Y972" s="8"/>
    </row>
    <row r="973" spans="1:25" ht="15.75" customHeight="1" x14ac:dyDescent="0.2">
      <c r="A973" s="15"/>
      <c r="B973" s="23"/>
      <c r="C973" s="15"/>
      <c r="D973" s="57"/>
      <c r="E973" s="57"/>
      <c r="F973" s="57"/>
      <c r="G973" s="85"/>
      <c r="H973" s="60"/>
      <c r="I973" s="8"/>
      <c r="J973" s="69"/>
      <c r="K973" s="69"/>
      <c r="L973" s="8"/>
      <c r="M973" s="15"/>
      <c r="N973" s="18"/>
      <c r="O973" s="18"/>
      <c r="P973" s="8"/>
      <c r="Q973" s="8"/>
      <c r="R973" s="8"/>
      <c r="S973" s="8"/>
      <c r="T973" s="8"/>
      <c r="U973" s="8"/>
      <c r="V973" s="8"/>
      <c r="W973" s="8"/>
      <c r="X973" s="8"/>
      <c r="Y973" s="8"/>
    </row>
    <row r="974" spans="1:25" ht="15.75" customHeight="1" x14ac:dyDescent="0.2">
      <c r="A974" s="15"/>
      <c r="B974" s="23"/>
      <c r="C974" s="15"/>
      <c r="D974" s="57"/>
      <c r="E974" s="57"/>
      <c r="F974" s="57"/>
      <c r="G974" s="85"/>
      <c r="H974" s="60"/>
      <c r="I974" s="8"/>
      <c r="J974" s="69"/>
      <c r="K974" s="69"/>
      <c r="L974" s="8"/>
      <c r="M974" s="15"/>
      <c r="N974" s="18"/>
      <c r="O974" s="18"/>
      <c r="P974" s="8"/>
      <c r="Q974" s="8"/>
      <c r="R974" s="8"/>
      <c r="S974" s="8"/>
      <c r="T974" s="8"/>
      <c r="U974" s="8"/>
      <c r="V974" s="8"/>
      <c r="W974" s="8"/>
      <c r="X974" s="8"/>
      <c r="Y974" s="8"/>
    </row>
    <row r="975" spans="1:25" ht="15.75" customHeight="1" x14ac:dyDescent="0.2">
      <c r="A975" s="15"/>
      <c r="B975" s="23"/>
      <c r="C975" s="15"/>
      <c r="D975" s="57"/>
      <c r="E975" s="57"/>
      <c r="F975" s="57"/>
      <c r="G975" s="85"/>
      <c r="H975" s="60"/>
      <c r="I975" s="8"/>
      <c r="J975" s="69"/>
      <c r="K975" s="69"/>
      <c r="L975" s="8"/>
      <c r="M975" s="15"/>
      <c r="N975" s="18"/>
      <c r="O975" s="18"/>
      <c r="P975" s="8"/>
      <c r="Q975" s="8"/>
      <c r="R975" s="8"/>
      <c r="S975" s="8"/>
      <c r="T975" s="8"/>
      <c r="U975" s="8"/>
      <c r="V975" s="8"/>
      <c r="W975" s="8"/>
      <c r="X975" s="8"/>
      <c r="Y975" s="8"/>
    </row>
    <row r="976" spans="1:25" ht="15.75" customHeight="1" x14ac:dyDescent="0.2">
      <c r="A976" s="15"/>
      <c r="B976" s="23"/>
      <c r="C976" s="15"/>
      <c r="D976" s="57"/>
      <c r="E976" s="57"/>
      <c r="F976" s="57"/>
      <c r="G976" s="85"/>
      <c r="H976" s="60"/>
      <c r="I976" s="8"/>
      <c r="J976" s="69"/>
      <c r="K976" s="69"/>
      <c r="L976" s="8"/>
      <c r="M976" s="15"/>
      <c r="N976" s="18"/>
      <c r="O976" s="18"/>
      <c r="P976" s="8"/>
      <c r="Q976" s="8"/>
      <c r="R976" s="8"/>
      <c r="S976" s="8"/>
      <c r="T976" s="8"/>
      <c r="U976" s="8"/>
      <c r="V976" s="8"/>
      <c r="W976" s="8"/>
      <c r="X976" s="8"/>
      <c r="Y976" s="8"/>
    </row>
    <row r="977" spans="1:25" ht="15.75" customHeight="1" x14ac:dyDescent="0.2">
      <c r="A977" s="15"/>
      <c r="B977" s="23"/>
      <c r="C977" s="15"/>
      <c r="D977" s="57"/>
      <c r="E977" s="57"/>
      <c r="F977" s="57"/>
      <c r="G977" s="85"/>
      <c r="H977" s="60"/>
      <c r="I977" s="8"/>
      <c r="J977" s="69"/>
      <c r="K977" s="69"/>
      <c r="L977" s="8"/>
      <c r="M977" s="15"/>
      <c r="N977" s="18"/>
      <c r="O977" s="18"/>
      <c r="P977" s="8"/>
      <c r="Q977" s="8"/>
      <c r="R977" s="8"/>
      <c r="S977" s="8"/>
      <c r="T977" s="8"/>
      <c r="U977" s="8"/>
      <c r="V977" s="8"/>
      <c r="W977" s="8"/>
      <c r="X977" s="8"/>
      <c r="Y977" s="8"/>
    </row>
    <row r="978" spans="1:25" ht="15.75" customHeight="1" x14ac:dyDescent="0.2">
      <c r="A978" s="15"/>
      <c r="B978" s="23"/>
      <c r="C978" s="15"/>
      <c r="D978" s="57"/>
      <c r="E978" s="57"/>
      <c r="F978" s="57"/>
      <c r="G978" s="85"/>
      <c r="H978" s="60"/>
      <c r="I978" s="8"/>
      <c r="J978" s="69"/>
      <c r="K978" s="69"/>
      <c r="L978" s="8"/>
      <c r="M978" s="15"/>
      <c r="N978" s="18"/>
      <c r="O978" s="18"/>
      <c r="P978" s="8"/>
      <c r="Q978" s="8"/>
      <c r="R978" s="8"/>
      <c r="S978" s="8"/>
      <c r="T978" s="8"/>
      <c r="U978" s="8"/>
      <c r="V978" s="8"/>
      <c r="W978" s="8"/>
      <c r="X978" s="8"/>
      <c r="Y978" s="8"/>
    </row>
    <row r="979" spans="1:25" ht="15.75" customHeight="1" x14ac:dyDescent="0.2">
      <c r="A979" s="15"/>
      <c r="B979" s="23"/>
      <c r="C979" s="15"/>
      <c r="D979" s="57"/>
      <c r="E979" s="57"/>
      <c r="F979" s="57"/>
      <c r="G979" s="85"/>
      <c r="H979" s="60"/>
      <c r="I979" s="8"/>
      <c r="J979" s="69"/>
      <c r="K979" s="69"/>
      <c r="L979" s="8"/>
      <c r="M979" s="15"/>
      <c r="N979" s="18"/>
      <c r="O979" s="18"/>
      <c r="P979" s="8"/>
      <c r="Q979" s="8"/>
      <c r="R979" s="8"/>
      <c r="S979" s="8"/>
      <c r="T979" s="8"/>
      <c r="U979" s="8"/>
      <c r="V979" s="8"/>
      <c r="W979" s="8"/>
      <c r="X979" s="8"/>
      <c r="Y979" s="8"/>
    </row>
    <row r="980" spans="1:25" ht="15.75" customHeight="1" x14ac:dyDescent="0.2">
      <c r="A980" s="15"/>
      <c r="B980" s="23"/>
      <c r="C980" s="15"/>
      <c r="D980" s="57"/>
      <c r="E980" s="57"/>
      <c r="F980" s="57"/>
      <c r="G980" s="85"/>
      <c r="H980" s="60"/>
      <c r="I980" s="8"/>
      <c r="J980" s="69"/>
      <c r="K980" s="69"/>
      <c r="L980" s="8"/>
      <c r="M980" s="15"/>
      <c r="N980" s="18"/>
      <c r="O980" s="18"/>
      <c r="P980" s="8"/>
      <c r="Q980" s="8"/>
      <c r="R980" s="8"/>
      <c r="S980" s="8"/>
      <c r="T980" s="8"/>
      <c r="U980" s="8"/>
      <c r="V980" s="8"/>
      <c r="W980" s="8"/>
      <c r="X980" s="8"/>
      <c r="Y980" s="8"/>
    </row>
    <row r="981" spans="1:25" ht="15.75" customHeight="1" x14ac:dyDescent="0.2">
      <c r="A981" s="15"/>
      <c r="B981" s="23"/>
      <c r="C981" s="15"/>
      <c r="D981" s="57"/>
      <c r="E981" s="57"/>
      <c r="F981" s="57"/>
      <c r="G981" s="85"/>
      <c r="H981" s="60"/>
      <c r="I981" s="8"/>
      <c r="J981" s="69"/>
      <c r="K981" s="69"/>
      <c r="L981" s="8"/>
      <c r="M981" s="15"/>
      <c r="N981" s="18"/>
      <c r="O981" s="18"/>
      <c r="P981" s="8"/>
      <c r="Q981" s="8"/>
      <c r="R981" s="8"/>
      <c r="S981" s="8"/>
      <c r="T981" s="8"/>
      <c r="U981" s="8"/>
      <c r="V981" s="8"/>
      <c r="W981" s="8"/>
      <c r="X981" s="8"/>
      <c r="Y981" s="8"/>
    </row>
    <row r="982" spans="1:25" ht="15.75" customHeight="1" x14ac:dyDescent="0.2">
      <c r="A982" s="15"/>
      <c r="B982" s="23"/>
      <c r="C982" s="15"/>
      <c r="D982" s="57"/>
      <c r="E982" s="57"/>
      <c r="F982" s="57"/>
      <c r="G982" s="85"/>
      <c r="H982" s="60"/>
      <c r="I982" s="8"/>
      <c r="J982" s="69"/>
      <c r="K982" s="69"/>
      <c r="L982" s="8"/>
      <c r="M982" s="15"/>
      <c r="N982" s="18"/>
      <c r="O982" s="18"/>
      <c r="P982" s="8"/>
      <c r="Q982" s="8"/>
      <c r="R982" s="8"/>
      <c r="S982" s="8"/>
      <c r="T982" s="8"/>
      <c r="U982" s="8"/>
      <c r="V982" s="8"/>
      <c r="W982" s="8"/>
      <c r="X982" s="8"/>
      <c r="Y982" s="8"/>
    </row>
    <row r="983" spans="1:25" ht="15.75" customHeight="1" x14ac:dyDescent="0.2">
      <c r="A983" s="15"/>
      <c r="B983" s="23"/>
      <c r="C983" s="15"/>
      <c r="D983" s="57"/>
      <c r="E983" s="57"/>
      <c r="F983" s="57"/>
      <c r="G983" s="85"/>
      <c r="H983" s="60"/>
      <c r="I983" s="8"/>
      <c r="J983" s="69"/>
      <c r="K983" s="69"/>
      <c r="L983" s="8"/>
      <c r="M983" s="15"/>
      <c r="N983" s="18"/>
      <c r="O983" s="18"/>
      <c r="P983" s="8"/>
      <c r="Q983" s="8"/>
      <c r="R983" s="8"/>
      <c r="S983" s="8"/>
      <c r="T983" s="8"/>
      <c r="U983" s="8"/>
      <c r="V983" s="8"/>
      <c r="W983" s="8"/>
      <c r="X983" s="8"/>
      <c r="Y983" s="8"/>
    </row>
    <row r="984" spans="1:25" ht="15.75" customHeight="1" x14ac:dyDescent="0.2">
      <c r="A984" s="15"/>
      <c r="B984" s="23"/>
      <c r="C984" s="15"/>
      <c r="D984" s="57"/>
      <c r="E984" s="57"/>
      <c r="F984" s="57"/>
      <c r="G984" s="85"/>
      <c r="H984" s="60"/>
      <c r="I984" s="8"/>
      <c r="J984" s="69"/>
      <c r="K984" s="69"/>
      <c r="L984" s="8"/>
      <c r="M984" s="15"/>
      <c r="N984" s="18"/>
      <c r="O984" s="18"/>
      <c r="P984" s="8"/>
      <c r="Q984" s="8"/>
      <c r="R984" s="8"/>
      <c r="S984" s="8"/>
      <c r="T984" s="8"/>
      <c r="U984" s="8"/>
      <c r="V984" s="8"/>
      <c r="W984" s="8"/>
      <c r="X984" s="8"/>
      <c r="Y984" s="8"/>
    </row>
    <row r="985" spans="1:25" ht="15.75" customHeight="1" x14ac:dyDescent="0.2">
      <c r="A985" s="15"/>
      <c r="B985" s="23"/>
      <c r="C985" s="15"/>
      <c r="D985" s="57"/>
      <c r="E985" s="57"/>
      <c r="F985" s="57"/>
      <c r="G985" s="85"/>
      <c r="H985" s="60"/>
      <c r="I985" s="8"/>
      <c r="J985" s="69"/>
      <c r="K985" s="69"/>
      <c r="L985" s="8"/>
      <c r="M985" s="15"/>
      <c r="N985" s="18"/>
      <c r="O985" s="18"/>
      <c r="P985" s="8"/>
      <c r="Q985" s="8"/>
      <c r="R985" s="8"/>
      <c r="S985" s="8"/>
      <c r="T985" s="8"/>
      <c r="U985" s="8"/>
      <c r="V985" s="8"/>
      <c r="W985" s="8"/>
      <c r="X985" s="8"/>
      <c r="Y985" s="8"/>
    </row>
  </sheetData>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976"/>
  <sheetViews>
    <sheetView zoomScale="165" zoomScaleNormal="165" zoomScalePageLayoutView="165" workbookViewId="0">
      <pane ySplit="1" topLeftCell="A6" activePane="bottomLeft" state="frozen"/>
      <selection pane="bottomLeft" activeCell="E20" sqref="E20"/>
    </sheetView>
  </sheetViews>
  <sheetFormatPr baseColWidth="10" defaultColWidth="11.1640625" defaultRowHeight="15" customHeight="1" x14ac:dyDescent="0.2"/>
  <cols>
    <col min="1" max="1" width="9" customWidth="1"/>
    <col min="2" max="2" width="6.5" customWidth="1"/>
    <col min="3" max="3" width="6.1640625" customWidth="1"/>
    <col min="4" max="4" width="26.83203125" customWidth="1"/>
    <col min="5" max="5" width="20.6640625" customWidth="1"/>
    <col min="6" max="6" width="17.5" customWidth="1"/>
    <col min="7" max="7" width="23.83203125" customWidth="1"/>
    <col min="8" max="8" width="25.1640625" customWidth="1"/>
    <col min="9" max="9" width="23.1640625" customWidth="1"/>
    <col min="10" max="10" width="28.1640625" customWidth="1"/>
    <col min="11" max="11" width="34.1640625" customWidth="1"/>
    <col min="12" max="13" width="27.83203125" customWidth="1"/>
    <col min="14" max="14" width="146.83203125" customWidth="1"/>
    <col min="15" max="30" width="10.83203125" customWidth="1"/>
    <col min="31" max="31" width="17" customWidth="1"/>
    <col min="32" max="34" width="10.83203125" customWidth="1"/>
  </cols>
  <sheetData>
    <row r="1" spans="1:34" ht="15" customHeight="1" x14ac:dyDescent="0.2">
      <c r="A1" s="9" t="s">
        <v>59</v>
      </c>
      <c r="B1" s="9" t="s">
        <v>60</v>
      </c>
      <c r="C1" s="9" t="s">
        <v>0</v>
      </c>
      <c r="D1" s="69" t="s">
        <v>126</v>
      </c>
      <c r="E1" s="9" t="s">
        <v>127</v>
      </c>
      <c r="F1" s="69" t="s">
        <v>128</v>
      </c>
      <c r="G1" s="46" t="s">
        <v>61</v>
      </c>
      <c r="H1" s="86" t="s">
        <v>1572</v>
      </c>
      <c r="I1" s="46" t="s">
        <v>129</v>
      </c>
      <c r="J1" s="69" t="s">
        <v>130</v>
      </c>
      <c r="K1" s="69" t="s">
        <v>131</v>
      </c>
      <c r="L1" s="69" t="s">
        <v>184</v>
      </c>
      <c r="M1" s="87" t="s">
        <v>132</v>
      </c>
      <c r="N1" s="88" t="s">
        <v>77</v>
      </c>
      <c r="O1" s="69"/>
      <c r="P1" s="69"/>
      <c r="Q1" s="69"/>
      <c r="R1" s="69"/>
      <c r="S1" s="69"/>
      <c r="T1" s="69"/>
      <c r="U1" s="69"/>
      <c r="V1" s="69"/>
      <c r="W1" s="69"/>
      <c r="X1" s="69"/>
      <c r="Y1" s="69"/>
      <c r="Z1" s="69"/>
      <c r="AA1" s="69"/>
      <c r="AB1" s="69"/>
      <c r="AC1" s="69"/>
      <c r="AD1" s="69"/>
      <c r="AE1" s="69"/>
      <c r="AF1" s="69"/>
      <c r="AG1" s="69"/>
      <c r="AH1" s="69"/>
    </row>
    <row r="2" spans="1:34" ht="15" customHeight="1" x14ac:dyDescent="0.2">
      <c r="A2" s="49" t="s">
        <v>78</v>
      </c>
      <c r="B2" s="49">
        <v>2015</v>
      </c>
      <c r="C2" s="49" t="s">
        <v>8</v>
      </c>
      <c r="D2" s="56" t="s">
        <v>101</v>
      </c>
      <c r="E2" s="49" t="s">
        <v>101</v>
      </c>
      <c r="F2" s="49" t="s">
        <v>101</v>
      </c>
      <c r="G2" s="55">
        <v>18339</v>
      </c>
      <c r="H2" s="89"/>
      <c r="I2" s="90"/>
      <c r="J2" s="56"/>
      <c r="K2" s="56"/>
      <c r="L2" s="56"/>
      <c r="M2" s="56"/>
      <c r="N2" s="56" t="s">
        <v>185</v>
      </c>
      <c r="O2" s="56"/>
      <c r="P2" s="56"/>
      <c r="Q2" s="56"/>
      <c r="R2" s="56"/>
      <c r="S2" s="56"/>
      <c r="T2" s="56"/>
      <c r="U2" s="56"/>
      <c r="V2" s="56"/>
      <c r="W2" s="56"/>
      <c r="X2" s="56"/>
      <c r="Y2" s="56"/>
      <c r="Z2" s="56"/>
      <c r="AA2" s="56"/>
      <c r="AB2" s="56"/>
      <c r="AC2" s="56"/>
      <c r="AD2" s="56"/>
      <c r="AE2" s="56"/>
      <c r="AF2" s="56"/>
      <c r="AG2" s="56"/>
      <c r="AH2" s="56"/>
    </row>
    <row r="3" spans="1:34" ht="15" customHeight="1" x14ac:dyDescent="0.2">
      <c r="A3" s="16" t="s">
        <v>78</v>
      </c>
      <c r="B3" s="16">
        <v>2015</v>
      </c>
      <c r="C3" s="23" t="s">
        <v>8</v>
      </c>
      <c r="D3" s="66" t="s">
        <v>102</v>
      </c>
      <c r="E3" s="16" t="s">
        <v>102</v>
      </c>
      <c r="F3" s="16" t="s">
        <v>102</v>
      </c>
      <c r="G3" s="59">
        <f>G6/1.033</f>
        <v>74313.649564375606</v>
      </c>
      <c r="H3" s="59"/>
      <c r="I3" s="91"/>
      <c r="J3" s="58"/>
      <c r="K3" s="58"/>
      <c r="L3" s="23"/>
      <c r="M3" s="23"/>
      <c r="N3" s="66" t="s">
        <v>186</v>
      </c>
      <c r="O3" s="58"/>
      <c r="P3" s="58"/>
      <c r="Q3" s="58"/>
      <c r="R3" s="58"/>
      <c r="S3" s="58"/>
      <c r="T3" s="58"/>
      <c r="U3" s="58"/>
      <c r="V3" s="58"/>
      <c r="W3" s="58"/>
      <c r="X3" s="58"/>
      <c r="Y3" s="58"/>
      <c r="Z3" s="58"/>
      <c r="AA3" s="58"/>
      <c r="AB3" s="58"/>
      <c r="AC3" s="58"/>
      <c r="AD3" s="58"/>
      <c r="AE3" s="58"/>
      <c r="AF3" s="58"/>
      <c r="AG3" s="58"/>
      <c r="AH3" s="58"/>
    </row>
    <row r="4" spans="1:34" ht="15" customHeight="1" x14ac:dyDescent="0.2">
      <c r="A4" s="16" t="s">
        <v>78</v>
      </c>
      <c r="B4" s="16">
        <v>2015</v>
      </c>
      <c r="C4" s="23" t="s">
        <v>8</v>
      </c>
      <c r="D4" s="66" t="s">
        <v>104</v>
      </c>
      <c r="E4" s="16" t="s">
        <v>104</v>
      </c>
      <c r="F4" s="16" t="s">
        <v>104</v>
      </c>
      <c r="G4" s="59">
        <f>51.7*12*72.33</f>
        <v>44873.532000000007</v>
      </c>
      <c r="H4" s="59"/>
      <c r="I4" s="91"/>
      <c r="J4" s="58"/>
      <c r="K4" s="58"/>
      <c r="L4" s="23"/>
      <c r="M4" s="23"/>
      <c r="N4" s="66" t="s">
        <v>187</v>
      </c>
      <c r="O4" s="58"/>
      <c r="P4" s="58"/>
      <c r="Q4" s="58"/>
      <c r="R4" s="58"/>
      <c r="S4" s="58"/>
      <c r="T4" s="58"/>
      <c r="U4" s="58"/>
      <c r="V4" s="58"/>
      <c r="W4" s="58"/>
      <c r="X4" s="58"/>
      <c r="Y4" s="58"/>
      <c r="Z4" s="58"/>
      <c r="AA4" s="58"/>
      <c r="AB4" s="58"/>
      <c r="AC4" s="58"/>
      <c r="AD4" s="58"/>
      <c r="AE4" s="58"/>
      <c r="AF4" s="58"/>
      <c r="AG4" s="58"/>
      <c r="AH4" s="58"/>
    </row>
    <row r="5" spans="1:34" ht="15" customHeight="1" x14ac:dyDescent="0.2">
      <c r="A5" s="49" t="s">
        <v>78</v>
      </c>
      <c r="B5" s="49">
        <v>2016</v>
      </c>
      <c r="C5" s="49" t="s">
        <v>8</v>
      </c>
      <c r="D5" s="56" t="s">
        <v>101</v>
      </c>
      <c r="E5" s="49" t="s">
        <v>101</v>
      </c>
      <c r="F5" s="49" t="s">
        <v>101</v>
      </c>
      <c r="G5" s="55">
        <v>25618</v>
      </c>
      <c r="H5" s="89"/>
      <c r="I5" s="90"/>
      <c r="J5" s="56"/>
      <c r="K5" s="56"/>
      <c r="L5" s="56"/>
      <c r="M5" s="56"/>
      <c r="N5" s="56" t="s">
        <v>185</v>
      </c>
      <c r="O5" s="56"/>
      <c r="P5" s="56"/>
      <c r="Q5" s="56"/>
      <c r="R5" s="56"/>
      <c r="S5" s="56"/>
      <c r="T5" s="56"/>
      <c r="U5" s="56"/>
      <c r="V5" s="56"/>
      <c r="W5" s="56"/>
      <c r="X5" s="56"/>
      <c r="Y5" s="56"/>
      <c r="Z5" s="56"/>
      <c r="AA5" s="56"/>
      <c r="AB5" s="56"/>
      <c r="AC5" s="56"/>
      <c r="AD5" s="56"/>
      <c r="AE5" s="56"/>
      <c r="AF5" s="56"/>
      <c r="AG5" s="56"/>
      <c r="AH5" s="56"/>
    </row>
    <row r="6" spans="1:34" ht="15" customHeight="1" x14ac:dyDescent="0.2">
      <c r="A6" s="16" t="s">
        <v>78</v>
      </c>
      <c r="B6" s="16">
        <v>2016</v>
      </c>
      <c r="C6" s="23" t="s">
        <v>8</v>
      </c>
      <c r="D6" s="66" t="s">
        <v>102</v>
      </c>
      <c r="E6" s="16" t="s">
        <v>102</v>
      </c>
      <c r="F6" s="16" t="s">
        <v>102</v>
      </c>
      <c r="G6" s="59">
        <v>76766</v>
      </c>
      <c r="H6" s="59"/>
      <c r="I6" s="91"/>
      <c r="J6" s="58"/>
      <c r="K6" s="58"/>
      <c r="L6" s="23"/>
      <c r="M6" s="23"/>
      <c r="N6" s="66" t="s">
        <v>186</v>
      </c>
      <c r="O6" s="58"/>
      <c r="P6" s="58"/>
      <c r="Q6" s="58"/>
      <c r="R6" s="58"/>
      <c r="S6" s="58"/>
      <c r="T6" s="58"/>
      <c r="U6" s="58"/>
      <c r="V6" s="58"/>
      <c r="W6" s="58"/>
      <c r="X6" s="58"/>
      <c r="Y6" s="58"/>
      <c r="Z6" s="58"/>
      <c r="AA6" s="58"/>
      <c r="AB6" s="58"/>
      <c r="AC6" s="58"/>
      <c r="AD6" s="58"/>
      <c r="AE6" s="58"/>
      <c r="AF6" s="58"/>
      <c r="AG6" s="58"/>
      <c r="AH6" s="58"/>
    </row>
    <row r="7" spans="1:34" ht="15" customHeight="1" x14ac:dyDescent="0.2">
      <c r="A7" s="16" t="s">
        <v>78</v>
      </c>
      <c r="B7" s="16">
        <v>2016</v>
      </c>
      <c r="C7" s="23" t="s">
        <v>8</v>
      </c>
      <c r="D7" s="66" t="s">
        <v>104</v>
      </c>
      <c r="E7" s="16" t="s">
        <v>104</v>
      </c>
      <c r="F7" s="16" t="s">
        <v>104</v>
      </c>
      <c r="G7" s="59">
        <f>49.4*12*75.236</f>
        <v>44599.900799999996</v>
      </c>
      <c r="H7" s="59"/>
      <c r="I7" s="91"/>
      <c r="J7" s="58"/>
      <c r="K7" s="58"/>
      <c r="L7" s="23"/>
      <c r="M7" s="23"/>
      <c r="N7" s="66" t="s">
        <v>187</v>
      </c>
      <c r="O7" s="58"/>
      <c r="P7" s="58"/>
      <c r="Q7" s="58"/>
      <c r="R7" s="58"/>
      <c r="S7" s="58"/>
      <c r="T7" s="58"/>
      <c r="U7" s="58"/>
      <c r="V7" s="58"/>
      <c r="W7" s="58"/>
      <c r="X7" s="58"/>
      <c r="Y7" s="58"/>
      <c r="Z7" s="58"/>
      <c r="AA7" s="58"/>
      <c r="AB7" s="58"/>
      <c r="AC7" s="58"/>
      <c r="AD7" s="58"/>
      <c r="AE7" s="58"/>
      <c r="AF7" s="58"/>
      <c r="AG7" s="58"/>
      <c r="AH7" s="58"/>
    </row>
    <row r="8" spans="1:34" ht="15" customHeight="1" x14ac:dyDescent="0.2">
      <c r="A8" s="49" t="s">
        <v>78</v>
      </c>
      <c r="B8" s="49">
        <v>2017</v>
      </c>
      <c r="C8" s="49" t="s">
        <v>8</v>
      </c>
      <c r="D8" s="56" t="s">
        <v>101</v>
      </c>
      <c r="E8" s="49" t="s">
        <v>101</v>
      </c>
      <c r="F8" s="49" t="s">
        <v>101</v>
      </c>
      <c r="G8" s="55">
        <v>39731</v>
      </c>
      <c r="H8" s="89"/>
      <c r="I8" s="90"/>
      <c r="J8" s="56"/>
      <c r="K8" s="56"/>
      <c r="L8" s="56"/>
      <c r="M8" s="56"/>
      <c r="N8" s="56" t="s">
        <v>188</v>
      </c>
      <c r="O8" s="56"/>
      <c r="P8" s="56"/>
      <c r="Q8" s="56"/>
      <c r="R8" s="56"/>
      <c r="S8" s="56"/>
      <c r="T8" s="56"/>
      <c r="U8" s="56"/>
      <c r="V8" s="56"/>
      <c r="W8" s="56"/>
      <c r="X8" s="56"/>
      <c r="Y8" s="56"/>
      <c r="Z8" s="56"/>
      <c r="AA8" s="56"/>
      <c r="AB8" s="56"/>
      <c r="AC8" s="56"/>
      <c r="AD8" s="56"/>
      <c r="AE8" s="56"/>
      <c r="AF8" s="56"/>
      <c r="AG8" s="56"/>
      <c r="AH8" s="56"/>
    </row>
    <row r="9" spans="1:34" ht="15" customHeight="1" x14ac:dyDescent="0.2">
      <c r="A9" s="16" t="s">
        <v>78</v>
      </c>
      <c r="B9" s="16">
        <v>2017</v>
      </c>
      <c r="C9" s="23" t="s">
        <v>8</v>
      </c>
      <c r="D9" s="66" t="s">
        <v>102</v>
      </c>
      <c r="E9" s="16" t="s">
        <v>102</v>
      </c>
      <c r="F9" s="16" t="s">
        <v>102</v>
      </c>
      <c r="G9" s="59">
        <v>76744</v>
      </c>
      <c r="H9" s="59"/>
      <c r="I9" s="91"/>
      <c r="J9" s="58"/>
      <c r="K9" s="58"/>
      <c r="L9" s="23"/>
      <c r="M9" s="23"/>
      <c r="N9" s="66" t="s">
        <v>189</v>
      </c>
      <c r="O9" s="58"/>
      <c r="P9" s="58"/>
      <c r="Q9" s="58"/>
      <c r="R9" s="58"/>
      <c r="S9" s="58"/>
      <c r="T9" s="58"/>
      <c r="U9" s="58"/>
      <c r="V9" s="58"/>
      <c r="W9" s="58"/>
      <c r="X9" s="58"/>
      <c r="Y9" s="58"/>
      <c r="Z9" s="58"/>
      <c r="AA9" s="58"/>
      <c r="AB9" s="58"/>
      <c r="AC9" s="58"/>
      <c r="AD9" s="58"/>
      <c r="AE9" s="58"/>
      <c r="AF9" s="58"/>
      <c r="AG9" s="58"/>
      <c r="AH9" s="58"/>
    </row>
    <row r="10" spans="1:34" ht="15" customHeight="1" x14ac:dyDescent="0.2">
      <c r="A10" s="16" t="s">
        <v>78</v>
      </c>
      <c r="B10" s="16">
        <v>2017</v>
      </c>
      <c r="C10" s="23" t="s">
        <v>8</v>
      </c>
      <c r="D10" s="66" t="s">
        <v>104</v>
      </c>
      <c r="E10" s="16" t="s">
        <v>104</v>
      </c>
      <c r="F10" s="16" t="s">
        <v>104</v>
      </c>
      <c r="G10" s="59">
        <f>46.3*12*76.539</f>
        <v>42525.068399999996</v>
      </c>
      <c r="H10" s="59"/>
      <c r="I10" s="91"/>
      <c r="J10" s="58"/>
      <c r="K10" s="58"/>
      <c r="L10" s="23"/>
      <c r="M10" s="23"/>
      <c r="N10" s="66" t="s">
        <v>190</v>
      </c>
      <c r="O10" s="58"/>
      <c r="P10" s="58"/>
      <c r="Q10" s="58"/>
      <c r="R10" s="58"/>
      <c r="S10" s="58"/>
      <c r="T10" s="58"/>
      <c r="U10" s="58"/>
      <c r="V10" s="58"/>
      <c r="W10" s="58"/>
      <c r="X10" s="58"/>
      <c r="Y10" s="58"/>
      <c r="Z10" s="58"/>
      <c r="AA10" s="58"/>
      <c r="AB10" s="58"/>
      <c r="AC10" s="58"/>
      <c r="AD10" s="58"/>
      <c r="AE10" s="58"/>
      <c r="AF10" s="58"/>
      <c r="AG10" s="58"/>
      <c r="AH10" s="58"/>
    </row>
    <row r="11" spans="1:34" ht="15" customHeight="1" x14ac:dyDescent="0.2">
      <c r="A11" s="49" t="s">
        <v>78</v>
      </c>
      <c r="B11" s="49">
        <v>2018</v>
      </c>
      <c r="C11" s="49" t="s">
        <v>8</v>
      </c>
      <c r="D11" s="56" t="s">
        <v>101</v>
      </c>
      <c r="E11" s="49" t="s">
        <v>101</v>
      </c>
      <c r="F11" s="49" t="s">
        <v>101</v>
      </c>
      <c r="G11" s="55">
        <v>54285</v>
      </c>
      <c r="H11" s="89"/>
      <c r="I11" s="90"/>
      <c r="J11" s="56"/>
      <c r="K11" s="56"/>
      <c r="L11" s="56"/>
      <c r="M11" s="56"/>
      <c r="N11" s="56" t="s">
        <v>188</v>
      </c>
      <c r="O11" s="56"/>
      <c r="P11" s="56"/>
      <c r="Q11" s="56"/>
      <c r="R11" s="56"/>
      <c r="S11" s="56"/>
      <c r="T11" s="56"/>
      <c r="U11" s="56"/>
      <c r="V11" s="56"/>
      <c r="W11" s="56"/>
      <c r="X11" s="56"/>
      <c r="Y11" s="56"/>
      <c r="Z11" s="56"/>
      <c r="AA11" s="56"/>
      <c r="AB11" s="56"/>
      <c r="AC11" s="56"/>
      <c r="AD11" s="56"/>
      <c r="AE11" s="56"/>
      <c r="AF11" s="56"/>
      <c r="AG11" s="56"/>
      <c r="AH11" s="56"/>
    </row>
    <row r="12" spans="1:34" ht="15" customHeight="1" x14ac:dyDescent="0.2">
      <c r="A12" s="16" t="s">
        <v>78</v>
      </c>
      <c r="B12" s="16">
        <v>2018</v>
      </c>
      <c r="C12" s="23" t="s">
        <v>8</v>
      </c>
      <c r="D12" s="66" t="s">
        <v>102</v>
      </c>
      <c r="E12" s="27" t="s">
        <v>102</v>
      </c>
      <c r="F12" s="16" t="s">
        <v>102</v>
      </c>
      <c r="G12" s="59">
        <v>74262</v>
      </c>
      <c r="H12" s="59"/>
      <c r="I12" s="91"/>
      <c r="J12" s="58"/>
      <c r="K12" s="58"/>
      <c r="L12" s="23"/>
      <c r="M12" s="23"/>
      <c r="N12" s="66" t="s">
        <v>189</v>
      </c>
      <c r="O12" s="58"/>
      <c r="P12" s="58"/>
      <c r="Q12" s="58"/>
      <c r="R12" s="58"/>
      <c r="S12" s="58"/>
      <c r="T12" s="58"/>
      <c r="U12" s="58"/>
      <c r="V12" s="58"/>
      <c r="W12" s="58"/>
      <c r="X12" s="58"/>
      <c r="Y12" s="58"/>
      <c r="Z12" s="58"/>
      <c r="AA12" s="58"/>
      <c r="AB12" s="58"/>
      <c r="AC12" s="58"/>
      <c r="AD12" s="58"/>
      <c r="AE12" s="58"/>
      <c r="AF12" s="58"/>
      <c r="AG12" s="58"/>
      <c r="AH12" s="58"/>
    </row>
    <row r="13" spans="1:34" ht="15" customHeight="1" x14ac:dyDescent="0.2">
      <c r="A13" s="16" t="s">
        <v>78</v>
      </c>
      <c r="B13" s="16">
        <v>2018</v>
      </c>
      <c r="C13" s="23" t="s">
        <v>8</v>
      </c>
      <c r="D13" s="66" t="s">
        <v>104</v>
      </c>
      <c r="E13" s="16" t="s">
        <v>104</v>
      </c>
      <c r="F13" s="16" t="s">
        <v>104</v>
      </c>
      <c r="G13" s="59">
        <f>44.6*12*80.879</f>
        <v>43286.440800000004</v>
      </c>
      <c r="H13" s="59"/>
      <c r="I13" s="91"/>
      <c r="J13" s="58"/>
      <c r="K13" s="58"/>
      <c r="L13" s="23"/>
      <c r="M13" s="23"/>
      <c r="N13" s="66" t="s">
        <v>190</v>
      </c>
      <c r="O13" s="58"/>
      <c r="P13" s="58"/>
      <c r="Q13" s="58"/>
      <c r="R13" s="58"/>
      <c r="S13" s="58"/>
      <c r="T13" s="58"/>
      <c r="U13" s="58"/>
      <c r="V13" s="58"/>
      <c r="W13" s="58"/>
      <c r="X13" s="58"/>
      <c r="Y13" s="58"/>
      <c r="Z13" s="58"/>
      <c r="AA13" s="58"/>
      <c r="AB13" s="58"/>
      <c r="AC13" s="58"/>
      <c r="AD13" s="58"/>
      <c r="AE13" s="58"/>
      <c r="AF13" s="58"/>
      <c r="AG13" s="58"/>
      <c r="AH13" s="58"/>
    </row>
    <row r="14" spans="1:34" ht="15" customHeight="1" x14ac:dyDescent="0.2">
      <c r="A14" s="49" t="s">
        <v>78</v>
      </c>
      <c r="B14" s="49">
        <v>2019</v>
      </c>
      <c r="C14" s="49" t="s">
        <v>8</v>
      </c>
      <c r="D14" s="56" t="s">
        <v>101</v>
      </c>
      <c r="E14" s="49" t="s">
        <v>101</v>
      </c>
      <c r="F14" s="49" t="s">
        <v>101</v>
      </c>
      <c r="G14" s="55">
        <v>68835</v>
      </c>
      <c r="H14" s="89">
        <f t="shared" ref="H14:H17" si="0">G14/6.91</f>
        <v>9961.6497829232994</v>
      </c>
      <c r="I14" s="90">
        <f>G14/('Total Revenue (Millions)'!$D$22)*100</f>
        <v>36.132270326885468</v>
      </c>
      <c r="J14" s="56"/>
      <c r="K14" s="56"/>
      <c r="L14" s="56"/>
      <c r="M14" s="56"/>
      <c r="N14" s="56" t="s">
        <v>191</v>
      </c>
      <c r="O14" s="56"/>
      <c r="P14" s="56"/>
      <c r="Q14" s="56"/>
      <c r="R14" s="56"/>
      <c r="S14" s="56"/>
      <c r="T14" s="56"/>
      <c r="U14" s="56"/>
      <c r="V14" s="56"/>
      <c r="W14" s="56"/>
      <c r="X14" s="56"/>
      <c r="Y14" s="56"/>
      <c r="Z14" s="56"/>
      <c r="AA14" s="56"/>
      <c r="AB14" s="56"/>
      <c r="AC14" s="56"/>
      <c r="AD14" s="56"/>
      <c r="AE14" s="56"/>
      <c r="AF14" s="56"/>
      <c r="AG14" s="56"/>
      <c r="AH14" s="56"/>
    </row>
    <row r="15" spans="1:34" ht="15" customHeight="1" x14ac:dyDescent="0.2">
      <c r="A15" s="16" t="s">
        <v>78</v>
      </c>
      <c r="B15" s="16">
        <v>2019</v>
      </c>
      <c r="C15" s="23" t="s">
        <v>8</v>
      </c>
      <c r="D15" s="66" t="s">
        <v>102</v>
      </c>
      <c r="E15" s="16" t="s">
        <v>102</v>
      </c>
      <c r="F15" s="16" t="s">
        <v>102</v>
      </c>
      <c r="G15" s="59">
        <v>68413</v>
      </c>
      <c r="H15" s="21">
        <f t="shared" si="0"/>
        <v>9900.5788712011581</v>
      </c>
      <c r="I15" s="60">
        <f>G15/('Total Revenue (Millions)'!$D$22)*100</f>
        <v>35.91075775220768</v>
      </c>
      <c r="J15" s="79"/>
      <c r="K15" s="58"/>
      <c r="L15" s="23"/>
      <c r="M15" s="23"/>
      <c r="N15" s="66" t="s">
        <v>192</v>
      </c>
      <c r="O15" s="58"/>
      <c r="P15" s="58"/>
      <c r="Q15" s="58"/>
      <c r="R15" s="58"/>
      <c r="S15" s="58"/>
      <c r="T15" s="58"/>
      <c r="U15" s="58"/>
      <c r="V15" s="58"/>
      <c r="W15" s="58"/>
      <c r="X15" s="58"/>
      <c r="Y15" s="58"/>
      <c r="Z15" s="58"/>
      <c r="AA15" s="58"/>
      <c r="AB15" s="58"/>
      <c r="AC15" s="58"/>
      <c r="AD15" s="58"/>
      <c r="AE15" s="58"/>
      <c r="AF15" s="58"/>
      <c r="AG15" s="58"/>
      <c r="AH15" s="58"/>
    </row>
    <row r="16" spans="1:34" ht="15" customHeight="1" x14ac:dyDescent="0.2">
      <c r="A16" s="16" t="s">
        <v>78</v>
      </c>
      <c r="B16" s="16">
        <v>2019</v>
      </c>
      <c r="C16" s="23" t="s">
        <v>8</v>
      </c>
      <c r="D16" s="66" t="s">
        <v>104</v>
      </c>
      <c r="E16" s="16" t="s">
        <v>104</v>
      </c>
      <c r="F16" s="16" t="s">
        <v>104</v>
      </c>
      <c r="G16" s="59">
        <f>41.6*12*86.1/(1+0.032)</f>
        <v>41648.372093023259</v>
      </c>
      <c r="H16" s="21">
        <f t="shared" si="0"/>
        <v>6027.2607949382427</v>
      </c>
      <c r="I16" s="60">
        <f>G16/('Total Revenue (Millions)'!$D$22)*100</f>
        <v>21.861701738066813</v>
      </c>
      <c r="J16" s="58"/>
      <c r="K16" s="58"/>
      <c r="L16" s="23"/>
      <c r="M16" s="23"/>
      <c r="N16" s="66" t="s">
        <v>193</v>
      </c>
      <c r="O16" s="58"/>
      <c r="P16" s="58"/>
      <c r="Q16" s="58"/>
      <c r="R16" s="58"/>
      <c r="S16" s="58"/>
      <c r="T16" s="58"/>
      <c r="U16" s="58"/>
      <c r="V16" s="58"/>
      <c r="W16" s="58"/>
      <c r="X16" s="58"/>
      <c r="Y16" s="58"/>
      <c r="Z16" s="58"/>
      <c r="AA16" s="58"/>
      <c r="AB16" s="58"/>
      <c r="AC16" s="58"/>
      <c r="AD16" s="58"/>
      <c r="AE16" s="58"/>
      <c r="AF16" s="58"/>
      <c r="AG16" s="58"/>
      <c r="AH16" s="58"/>
    </row>
    <row r="17" spans="1:34" ht="15" customHeight="1" x14ac:dyDescent="0.2">
      <c r="A17" s="16" t="s">
        <v>78</v>
      </c>
      <c r="B17" s="16">
        <v>2019</v>
      </c>
      <c r="C17" s="23" t="s">
        <v>8</v>
      </c>
      <c r="D17" s="58" t="s">
        <v>174</v>
      </c>
      <c r="E17" s="23" t="s">
        <v>108</v>
      </c>
      <c r="F17" s="23" t="s">
        <v>108</v>
      </c>
      <c r="G17" s="59">
        <v>11612</v>
      </c>
      <c r="H17" s="21">
        <f t="shared" si="0"/>
        <v>1680.4630969609261</v>
      </c>
      <c r="I17" s="60">
        <f>G17/('Total Revenue (Millions)'!$D$22)*100</f>
        <v>6.0952701828400384</v>
      </c>
      <c r="J17" s="58"/>
      <c r="K17" s="58"/>
      <c r="L17" s="23"/>
      <c r="M17" s="23"/>
      <c r="N17" s="22" t="s">
        <v>194</v>
      </c>
      <c r="O17" s="58"/>
      <c r="P17" s="58"/>
      <c r="Q17" s="58"/>
      <c r="R17" s="58"/>
      <c r="S17" s="58"/>
      <c r="T17" s="58"/>
      <c r="U17" s="58"/>
      <c r="V17" s="58"/>
      <c r="W17" s="58"/>
      <c r="X17" s="58"/>
      <c r="Y17" s="58"/>
      <c r="Z17" s="58"/>
      <c r="AA17" s="58"/>
      <c r="AB17" s="58"/>
      <c r="AC17" s="58"/>
      <c r="AD17" s="58"/>
      <c r="AE17" s="58"/>
      <c r="AF17" s="58"/>
      <c r="AG17" s="58"/>
      <c r="AH17" s="58"/>
    </row>
    <row r="18" spans="1:34" ht="15" customHeight="1" x14ac:dyDescent="0.2">
      <c r="A18" s="73" t="s">
        <v>78</v>
      </c>
      <c r="B18" s="73">
        <v>2020</v>
      </c>
      <c r="C18" s="74" t="s">
        <v>8</v>
      </c>
      <c r="D18" s="77" t="s">
        <v>101</v>
      </c>
      <c r="E18" s="73" t="s">
        <v>101</v>
      </c>
      <c r="F18" s="73" t="s">
        <v>101</v>
      </c>
      <c r="G18" s="53">
        <v>80808</v>
      </c>
      <c r="H18" s="55">
        <f t="shared" ref="H18:H21" si="1">G18/6.9</f>
        <v>11711.304347826086</v>
      </c>
      <c r="I18" s="54">
        <f>G18/('Total Revenue (Millions)'!$D$23)*100</f>
        <v>36.865838058202108</v>
      </c>
      <c r="J18" s="80"/>
      <c r="K18" s="51"/>
      <c r="L18" s="74"/>
      <c r="M18" s="74"/>
      <c r="N18" s="77" t="s">
        <v>191</v>
      </c>
      <c r="O18" s="51"/>
      <c r="P18" s="51"/>
      <c r="Q18" s="51"/>
      <c r="R18" s="51"/>
      <c r="S18" s="51"/>
      <c r="T18" s="51"/>
      <c r="U18" s="51"/>
      <c r="V18" s="51"/>
      <c r="W18" s="51"/>
      <c r="X18" s="51"/>
      <c r="Y18" s="51"/>
      <c r="Z18" s="51"/>
      <c r="AA18" s="51"/>
      <c r="AB18" s="51"/>
      <c r="AC18" s="51"/>
      <c r="AD18" s="51"/>
      <c r="AE18" s="51"/>
      <c r="AF18" s="51"/>
      <c r="AG18" s="51"/>
      <c r="AH18" s="51"/>
    </row>
    <row r="19" spans="1:34" ht="15" customHeight="1" x14ac:dyDescent="0.2">
      <c r="A19" s="16" t="s">
        <v>78</v>
      </c>
      <c r="B19" s="16">
        <v>2020</v>
      </c>
      <c r="C19" s="23" t="s">
        <v>8</v>
      </c>
      <c r="D19" s="66" t="s">
        <v>102</v>
      </c>
      <c r="E19" s="16" t="s">
        <v>102</v>
      </c>
      <c r="F19" s="16" t="s">
        <v>102</v>
      </c>
      <c r="G19" s="59">
        <v>71872</v>
      </c>
      <c r="H19" s="21">
        <f t="shared" si="1"/>
        <v>10416.23188405797</v>
      </c>
      <c r="I19" s="60">
        <f>G19/('Total Revenue (Millions)'!$D$23)*100</f>
        <v>32.789099011472899</v>
      </c>
      <c r="J19" s="58"/>
      <c r="K19" s="58"/>
      <c r="L19" s="23"/>
      <c r="M19" s="23"/>
      <c r="N19" s="66" t="s">
        <v>192</v>
      </c>
      <c r="O19" s="58"/>
      <c r="P19" s="58"/>
      <c r="Q19" s="58"/>
      <c r="R19" s="58"/>
      <c r="S19" s="58"/>
      <c r="T19" s="58"/>
      <c r="U19" s="58"/>
      <c r="V19" s="58"/>
      <c r="W19" s="58"/>
      <c r="X19" s="58"/>
      <c r="Y19" s="58"/>
      <c r="Z19" s="58"/>
      <c r="AA19" s="58"/>
      <c r="AB19" s="58"/>
      <c r="AC19" s="58"/>
      <c r="AD19" s="58"/>
      <c r="AE19" s="58"/>
      <c r="AF19" s="58"/>
      <c r="AG19" s="58"/>
      <c r="AH19" s="58"/>
    </row>
    <row r="20" spans="1:34" ht="15" customHeight="1" x14ac:dyDescent="0.2">
      <c r="A20" s="16" t="s">
        <v>78</v>
      </c>
      <c r="B20" s="16">
        <v>2020</v>
      </c>
      <c r="C20" s="23" t="s">
        <v>8</v>
      </c>
      <c r="D20" s="66" t="s">
        <v>104</v>
      </c>
      <c r="E20" s="16" t="s">
        <v>104</v>
      </c>
      <c r="F20" s="16" t="s">
        <v>104</v>
      </c>
      <c r="G20" s="59">
        <f>41.5*12*86.1</f>
        <v>42877.799999999996</v>
      </c>
      <c r="H20" s="21">
        <f t="shared" si="1"/>
        <v>6214.1739130434771</v>
      </c>
      <c r="I20" s="60">
        <f>G20/('Total Revenue (Millions)'!$D$23)*100</f>
        <v>19.561504196267428</v>
      </c>
      <c r="J20" s="58"/>
      <c r="K20" s="58"/>
      <c r="L20" s="23"/>
      <c r="M20" s="23"/>
      <c r="N20" s="66" t="s">
        <v>195</v>
      </c>
      <c r="O20" s="58"/>
      <c r="P20" s="58"/>
      <c r="Q20" s="58"/>
      <c r="R20" s="58"/>
      <c r="S20" s="58"/>
      <c r="T20" s="58"/>
      <c r="U20" s="58"/>
      <c r="V20" s="58"/>
      <c r="W20" s="58"/>
      <c r="X20" s="58"/>
      <c r="Y20" s="58"/>
      <c r="Z20" s="58"/>
      <c r="AA20" s="58"/>
      <c r="AB20" s="58"/>
      <c r="AC20" s="58"/>
      <c r="AD20" s="58"/>
      <c r="AE20" s="58"/>
      <c r="AF20" s="58"/>
      <c r="AG20" s="58"/>
      <c r="AH20" s="58"/>
    </row>
    <row r="21" spans="1:34" ht="15" customHeight="1" x14ac:dyDescent="0.2">
      <c r="A21" s="16" t="s">
        <v>78</v>
      </c>
      <c r="B21" s="16">
        <v>2020</v>
      </c>
      <c r="C21" s="23" t="s">
        <v>8</v>
      </c>
      <c r="D21" s="58" t="s">
        <v>174</v>
      </c>
      <c r="E21" s="23" t="s">
        <v>108</v>
      </c>
      <c r="F21" s="23" t="s">
        <v>108</v>
      </c>
      <c r="G21" s="59">
        <v>23637</v>
      </c>
      <c r="H21" s="21">
        <f t="shared" si="1"/>
        <v>3425.6521739130435</v>
      </c>
      <c r="I21" s="60">
        <f>G21/('Total Revenue (Millions)'!$D$23)*100</f>
        <v>10.783558734057561</v>
      </c>
      <c r="J21" s="58"/>
      <c r="K21" s="58"/>
      <c r="L21" s="23"/>
      <c r="M21" s="23"/>
      <c r="N21" s="66" t="s">
        <v>196</v>
      </c>
      <c r="O21" s="58"/>
      <c r="P21" s="58"/>
      <c r="Q21" s="58"/>
      <c r="R21" s="58"/>
      <c r="S21" s="58"/>
      <c r="T21" s="58"/>
      <c r="U21" s="58"/>
      <c r="V21" s="58"/>
      <c r="W21" s="58"/>
      <c r="X21" s="58"/>
      <c r="Y21" s="58"/>
      <c r="Z21" s="58"/>
      <c r="AA21" s="58"/>
      <c r="AB21" s="58"/>
      <c r="AC21" s="58"/>
      <c r="AD21" s="58"/>
      <c r="AE21" s="58"/>
      <c r="AF21" s="58"/>
      <c r="AG21" s="58"/>
      <c r="AH21" s="58"/>
    </row>
    <row r="22" spans="1:34" ht="15" customHeight="1" x14ac:dyDescent="0.2">
      <c r="A22" s="73" t="s">
        <v>78</v>
      </c>
      <c r="B22" s="73">
        <v>2021</v>
      </c>
      <c r="C22" s="74" t="s">
        <v>8</v>
      </c>
      <c r="D22" s="77" t="s">
        <v>101</v>
      </c>
      <c r="E22" s="73" t="s">
        <v>101</v>
      </c>
      <c r="F22" s="73" t="s">
        <v>101</v>
      </c>
      <c r="G22" s="55">
        <v>94230</v>
      </c>
      <c r="H22" s="55">
        <f t="shared" ref="H22:H26" si="2">G22/6.452</f>
        <v>14604.773713577186</v>
      </c>
      <c r="I22" s="54">
        <f>G22/('Total Revenue (Millions)'!$D$24)*100</f>
        <v>39.579964296965244</v>
      </c>
      <c r="J22" s="51"/>
      <c r="K22" s="51"/>
      <c r="L22" s="74"/>
      <c r="M22" s="74"/>
      <c r="N22" s="77" t="s">
        <v>197</v>
      </c>
      <c r="O22" s="51"/>
      <c r="P22" s="51"/>
      <c r="Q22" s="51"/>
      <c r="R22" s="51"/>
      <c r="S22" s="51"/>
      <c r="T22" s="51"/>
      <c r="U22" s="51"/>
      <c r="V22" s="51"/>
      <c r="W22" s="51"/>
      <c r="X22" s="51"/>
      <c r="Y22" s="51"/>
      <c r="Z22" s="51"/>
      <c r="AA22" s="51"/>
      <c r="AB22" s="51"/>
      <c r="AC22" s="51"/>
      <c r="AD22" s="51"/>
      <c r="AE22" s="51"/>
      <c r="AF22" s="51"/>
      <c r="AG22" s="51"/>
      <c r="AH22" s="51"/>
    </row>
    <row r="23" spans="1:34" ht="15" customHeight="1" x14ac:dyDescent="0.2">
      <c r="A23" s="16" t="s">
        <v>78</v>
      </c>
      <c r="B23" s="16">
        <v>2021</v>
      </c>
      <c r="C23" s="23" t="s">
        <v>8</v>
      </c>
      <c r="D23" s="66" t="s">
        <v>102</v>
      </c>
      <c r="E23" s="16" t="s">
        <v>102</v>
      </c>
      <c r="F23" s="16" t="s">
        <v>102</v>
      </c>
      <c r="G23" s="59">
        <v>76548</v>
      </c>
      <c r="H23" s="21">
        <f t="shared" si="2"/>
        <v>11864.228146311221</v>
      </c>
      <c r="I23" s="60">
        <f>G23/('Total Revenue (Millions)'!$D$24)*100</f>
        <v>32.152892995904651</v>
      </c>
      <c r="J23" s="18"/>
      <c r="K23" s="18"/>
      <c r="L23" s="18"/>
      <c r="M23" s="23"/>
      <c r="N23" s="66" t="s">
        <v>198</v>
      </c>
      <c r="O23" s="58"/>
      <c r="P23" s="58"/>
      <c r="Q23" s="58"/>
      <c r="R23" s="58"/>
      <c r="S23" s="58"/>
      <c r="T23" s="58"/>
      <c r="U23" s="58"/>
      <c r="V23" s="58"/>
      <c r="W23" s="58"/>
      <c r="X23" s="58"/>
      <c r="Y23" s="58"/>
      <c r="Z23" s="58"/>
      <c r="AA23" s="58"/>
      <c r="AB23" s="58"/>
      <c r="AC23" s="58"/>
      <c r="AD23" s="58"/>
      <c r="AE23" s="58"/>
      <c r="AF23" s="58"/>
      <c r="AG23" s="58"/>
      <c r="AH23" s="58"/>
    </row>
    <row r="24" spans="1:34" ht="15" customHeight="1" x14ac:dyDescent="0.2">
      <c r="A24" s="16" t="s">
        <v>78</v>
      </c>
      <c r="B24" s="16">
        <v>2021</v>
      </c>
      <c r="C24" s="23" t="s">
        <v>8</v>
      </c>
      <c r="D24" s="66" t="s">
        <v>104</v>
      </c>
      <c r="E24" s="16" t="s">
        <v>104</v>
      </c>
      <c r="F24" s="16" t="s">
        <v>104</v>
      </c>
      <c r="G24" s="59">
        <v>42600</v>
      </c>
      <c r="H24" s="21">
        <f t="shared" si="2"/>
        <v>6602.6038437693742</v>
      </c>
      <c r="I24" s="60">
        <f>G24/('Total Revenue (Millions)'!$D$24)*100</f>
        <v>17.893520949280688</v>
      </c>
      <c r="J24" s="18"/>
      <c r="K24" s="18"/>
      <c r="L24" s="18"/>
      <c r="M24" s="23"/>
      <c r="N24" s="66" t="s">
        <v>199</v>
      </c>
      <c r="O24" s="58"/>
      <c r="P24" s="58"/>
      <c r="Q24" s="58"/>
      <c r="R24" s="58"/>
      <c r="S24" s="58"/>
      <c r="T24" s="58"/>
      <c r="U24" s="58"/>
      <c r="V24" s="58"/>
      <c r="W24" s="58"/>
      <c r="X24" s="58"/>
      <c r="Y24" s="58"/>
      <c r="Z24" s="58"/>
      <c r="AA24" s="58"/>
      <c r="AB24" s="58"/>
      <c r="AC24" s="58"/>
      <c r="AD24" s="58"/>
      <c r="AE24" s="58"/>
      <c r="AF24" s="58"/>
      <c r="AG24" s="58"/>
      <c r="AH24" s="58"/>
    </row>
    <row r="25" spans="1:34" ht="15" customHeight="1" x14ac:dyDescent="0.2">
      <c r="A25" s="23" t="s">
        <v>78</v>
      </c>
      <c r="B25" s="23">
        <v>2021</v>
      </c>
      <c r="C25" s="23" t="s">
        <v>8</v>
      </c>
      <c r="D25" s="58" t="s">
        <v>174</v>
      </c>
      <c r="E25" s="23" t="s">
        <v>108</v>
      </c>
      <c r="F25" s="23" t="s">
        <v>108</v>
      </c>
      <c r="G25" s="59">
        <v>24697</v>
      </c>
      <c r="H25" s="21">
        <f t="shared" si="2"/>
        <v>3827.8053316800992</v>
      </c>
      <c r="I25" s="60">
        <f>G25/('Total Revenue (Millions)'!$D$24)*100</f>
        <v>10.373621757849417</v>
      </c>
      <c r="J25" s="79"/>
      <c r="K25" s="58"/>
      <c r="L25" s="23"/>
      <c r="M25" s="23"/>
      <c r="N25" s="66" t="s">
        <v>200</v>
      </c>
      <c r="O25" s="58"/>
      <c r="P25" s="58"/>
      <c r="Q25" s="58"/>
      <c r="R25" s="58"/>
      <c r="S25" s="58"/>
      <c r="T25" s="58"/>
      <c r="U25" s="58"/>
      <c r="V25" s="58"/>
      <c r="W25" s="58"/>
      <c r="X25" s="58"/>
      <c r="Y25" s="58"/>
      <c r="Z25" s="58"/>
      <c r="AA25" s="58"/>
      <c r="AB25" s="58"/>
      <c r="AC25" s="58"/>
      <c r="AD25" s="58"/>
      <c r="AE25" s="58"/>
      <c r="AF25" s="58"/>
      <c r="AG25" s="58"/>
      <c r="AH25" s="58"/>
    </row>
    <row r="26" spans="1:34" ht="15" customHeight="1" x14ac:dyDescent="0.2">
      <c r="A26" s="23" t="s">
        <v>78</v>
      </c>
      <c r="B26" s="23">
        <v>2021</v>
      </c>
      <c r="C26" s="23" t="s">
        <v>8</v>
      </c>
      <c r="D26" s="58" t="s">
        <v>177</v>
      </c>
      <c r="E26" s="82" t="s">
        <v>177</v>
      </c>
      <c r="F26" s="23" t="s">
        <v>177</v>
      </c>
      <c r="G26" s="59">
        <v>0</v>
      </c>
      <c r="H26" s="21">
        <f t="shared" si="2"/>
        <v>0</v>
      </c>
      <c r="I26" s="62"/>
      <c r="J26" s="79"/>
      <c r="K26" s="58"/>
      <c r="L26" s="23"/>
      <c r="M26" s="23"/>
      <c r="N26" s="66" t="s">
        <v>178</v>
      </c>
      <c r="O26" s="58"/>
      <c r="P26" s="58"/>
      <c r="Q26" s="58"/>
      <c r="R26" s="58"/>
      <c r="S26" s="58"/>
      <c r="T26" s="58"/>
      <c r="U26" s="58"/>
      <c r="V26" s="58"/>
      <c r="W26" s="58"/>
      <c r="X26" s="58"/>
      <c r="Y26" s="58"/>
      <c r="Z26" s="58"/>
      <c r="AA26" s="58"/>
      <c r="AB26" s="58"/>
      <c r="AC26" s="58"/>
      <c r="AD26" s="58"/>
      <c r="AE26" s="58"/>
      <c r="AF26" s="58"/>
      <c r="AG26" s="58"/>
      <c r="AH26" s="58"/>
    </row>
    <row r="27" spans="1:34" ht="15" customHeight="1" x14ac:dyDescent="0.2">
      <c r="A27" s="74" t="s">
        <v>78</v>
      </c>
      <c r="B27" s="74">
        <v>2022</v>
      </c>
      <c r="C27" s="74" t="s">
        <v>8</v>
      </c>
      <c r="D27" s="77" t="s">
        <v>101</v>
      </c>
      <c r="E27" s="73" t="s">
        <v>101</v>
      </c>
      <c r="F27" s="73" t="s">
        <v>101</v>
      </c>
      <c r="G27" s="53">
        <v>105030</v>
      </c>
      <c r="H27" s="53"/>
      <c r="I27" s="89"/>
      <c r="J27" s="80"/>
      <c r="K27" s="51"/>
      <c r="L27" s="74"/>
      <c r="M27" s="74"/>
      <c r="N27" s="51" t="s">
        <v>201</v>
      </c>
      <c r="O27" s="51"/>
      <c r="P27" s="51"/>
      <c r="Q27" s="51"/>
      <c r="R27" s="51"/>
      <c r="S27" s="51"/>
      <c r="T27" s="51"/>
      <c r="U27" s="51"/>
      <c r="V27" s="51"/>
      <c r="W27" s="51"/>
      <c r="X27" s="51"/>
      <c r="Y27" s="51"/>
      <c r="Z27" s="51"/>
      <c r="AA27" s="51"/>
      <c r="AB27" s="51"/>
      <c r="AC27" s="51"/>
      <c r="AD27" s="51"/>
      <c r="AE27" s="51"/>
      <c r="AF27" s="51"/>
      <c r="AG27" s="51"/>
      <c r="AH27" s="51"/>
    </row>
    <row r="28" spans="1:34" ht="15" customHeight="1" x14ac:dyDescent="0.2">
      <c r="A28" s="23" t="s">
        <v>78</v>
      </c>
      <c r="B28" s="23">
        <v>2022</v>
      </c>
      <c r="C28" s="23" t="s">
        <v>8</v>
      </c>
      <c r="D28" s="66" t="s">
        <v>102</v>
      </c>
      <c r="E28" s="16" t="s">
        <v>102</v>
      </c>
      <c r="F28" s="16" t="s">
        <v>102</v>
      </c>
      <c r="G28" s="59">
        <f>46.3*12*181</f>
        <v>100563.59999999998</v>
      </c>
      <c r="H28" s="59"/>
      <c r="I28" s="62"/>
      <c r="J28" s="79"/>
      <c r="K28" s="58"/>
      <c r="L28" s="23"/>
      <c r="M28" s="23"/>
      <c r="N28" s="58" t="s">
        <v>202</v>
      </c>
      <c r="O28" s="58"/>
      <c r="P28" s="58"/>
      <c r="Q28" s="58"/>
      <c r="R28" s="58"/>
      <c r="S28" s="58"/>
      <c r="T28" s="58"/>
      <c r="U28" s="58"/>
      <c r="V28" s="58"/>
      <c r="W28" s="58"/>
      <c r="X28" s="58"/>
      <c r="Y28" s="58"/>
      <c r="Z28" s="58"/>
      <c r="AA28" s="58"/>
      <c r="AB28" s="58"/>
      <c r="AC28" s="58"/>
      <c r="AD28" s="58"/>
      <c r="AE28" s="58"/>
      <c r="AF28" s="58"/>
      <c r="AG28" s="58"/>
      <c r="AH28" s="58"/>
    </row>
    <row r="29" spans="1:34" ht="15" customHeight="1" x14ac:dyDescent="0.2">
      <c r="A29" s="23" t="s">
        <v>78</v>
      </c>
      <c r="B29" s="23">
        <v>2022</v>
      </c>
      <c r="C29" s="23" t="s">
        <v>8</v>
      </c>
      <c r="D29" s="66" t="s">
        <v>104</v>
      </c>
      <c r="E29" s="16" t="s">
        <v>104</v>
      </c>
      <c r="F29" s="16" t="s">
        <v>104</v>
      </c>
      <c r="G29" s="59">
        <f>G24*107.8%</f>
        <v>45922.8</v>
      </c>
      <c r="H29" s="59"/>
      <c r="I29" s="62"/>
      <c r="J29" s="79"/>
      <c r="K29" s="58"/>
      <c r="L29" s="23"/>
      <c r="M29" s="23"/>
      <c r="N29" s="58" t="s">
        <v>203</v>
      </c>
      <c r="O29" s="58"/>
      <c r="P29" s="58"/>
      <c r="Q29" s="58"/>
      <c r="R29" s="58"/>
      <c r="S29" s="58"/>
      <c r="T29" s="58"/>
      <c r="U29" s="58"/>
      <c r="V29" s="58"/>
      <c r="W29" s="58"/>
      <c r="X29" s="58"/>
      <c r="Y29" s="58"/>
      <c r="Z29" s="58"/>
      <c r="AA29" s="58"/>
      <c r="AB29" s="58"/>
      <c r="AC29" s="58"/>
      <c r="AD29" s="58"/>
      <c r="AE29" s="58"/>
      <c r="AF29" s="58"/>
      <c r="AG29" s="58"/>
      <c r="AH29" s="58"/>
    </row>
    <row r="30" spans="1:34" ht="15" customHeight="1" x14ac:dyDescent="0.2">
      <c r="A30" s="23" t="s">
        <v>78</v>
      </c>
      <c r="B30" s="23">
        <v>2022</v>
      </c>
      <c r="C30" s="23" t="s">
        <v>8</v>
      </c>
      <c r="D30" s="66" t="s">
        <v>174</v>
      </c>
      <c r="E30" s="23" t="s">
        <v>108</v>
      </c>
      <c r="F30" s="23" t="s">
        <v>108</v>
      </c>
      <c r="G30" s="59">
        <v>26781</v>
      </c>
      <c r="H30" s="59"/>
      <c r="I30" s="62"/>
      <c r="J30" s="79"/>
      <c r="K30" s="58"/>
      <c r="L30" s="23"/>
      <c r="M30" s="23"/>
      <c r="N30" s="66" t="s">
        <v>204</v>
      </c>
      <c r="O30" s="58"/>
      <c r="P30" s="58"/>
      <c r="Q30" s="58"/>
      <c r="R30" s="58"/>
      <c r="S30" s="58"/>
      <c r="T30" s="58"/>
      <c r="U30" s="58"/>
      <c r="V30" s="58"/>
      <c r="W30" s="58"/>
      <c r="X30" s="58"/>
      <c r="Y30" s="58"/>
      <c r="Z30" s="58"/>
      <c r="AA30" s="58"/>
      <c r="AB30" s="58"/>
      <c r="AC30" s="58"/>
      <c r="AD30" s="58"/>
      <c r="AE30" s="58"/>
      <c r="AF30" s="58"/>
      <c r="AG30" s="58"/>
      <c r="AH30" s="58"/>
    </row>
    <row r="31" spans="1:34" ht="15" customHeight="1" x14ac:dyDescent="0.2">
      <c r="A31" s="23" t="s">
        <v>78</v>
      </c>
      <c r="B31" s="23">
        <v>2022</v>
      </c>
      <c r="C31" s="23" t="s">
        <v>8</v>
      </c>
      <c r="D31" s="58" t="s">
        <v>177</v>
      </c>
      <c r="E31" s="82" t="s">
        <v>177</v>
      </c>
      <c r="F31" s="82" t="s">
        <v>177</v>
      </c>
      <c r="G31" s="59">
        <v>0</v>
      </c>
      <c r="H31" s="59"/>
      <c r="I31" s="62"/>
      <c r="J31" s="79"/>
      <c r="K31" s="58"/>
      <c r="L31" s="23"/>
      <c r="M31" s="23"/>
      <c r="N31" s="67"/>
      <c r="O31" s="58"/>
      <c r="P31" s="58"/>
      <c r="Q31" s="58"/>
      <c r="R31" s="58"/>
      <c r="S31" s="58"/>
      <c r="T31" s="58"/>
      <c r="U31" s="58"/>
      <c r="V31" s="58"/>
      <c r="W31" s="58"/>
      <c r="X31" s="58"/>
      <c r="Y31" s="58"/>
      <c r="Z31" s="58"/>
      <c r="AA31" s="58"/>
      <c r="AB31" s="58"/>
      <c r="AC31" s="58"/>
      <c r="AD31" s="58"/>
      <c r="AE31" s="58"/>
      <c r="AF31" s="58"/>
      <c r="AG31" s="58"/>
      <c r="AH31" s="58"/>
    </row>
    <row r="32" spans="1:34" ht="15" customHeight="1" x14ac:dyDescent="0.2">
      <c r="A32" s="23"/>
      <c r="B32" s="23"/>
      <c r="C32" s="23"/>
      <c r="D32" s="58"/>
      <c r="E32" s="15"/>
      <c r="F32" s="15"/>
      <c r="G32" s="62"/>
      <c r="H32" s="59"/>
      <c r="I32" s="62"/>
      <c r="J32" s="79"/>
      <c r="K32" s="58"/>
      <c r="L32" s="23"/>
      <c r="M32" s="23"/>
      <c r="N32" s="67"/>
      <c r="O32" s="58"/>
      <c r="P32" s="58"/>
      <c r="Q32" s="58"/>
      <c r="R32" s="58"/>
      <c r="S32" s="58"/>
      <c r="T32" s="58"/>
      <c r="U32" s="58"/>
      <c r="V32" s="58"/>
      <c r="W32" s="58"/>
      <c r="X32" s="58"/>
      <c r="Y32" s="58"/>
      <c r="Z32" s="58"/>
      <c r="AA32" s="58"/>
      <c r="AB32" s="58"/>
      <c r="AC32" s="58"/>
      <c r="AD32" s="58"/>
      <c r="AE32" s="58"/>
      <c r="AF32" s="58"/>
      <c r="AG32" s="58"/>
      <c r="AH32" s="58"/>
    </row>
    <row r="33" spans="1:34" ht="15" customHeight="1" x14ac:dyDescent="0.2">
      <c r="A33" s="23"/>
      <c r="B33" s="23"/>
      <c r="C33" s="23"/>
      <c r="D33" s="58"/>
      <c r="E33" s="23"/>
      <c r="F33" s="23"/>
      <c r="G33" s="62"/>
      <c r="H33" s="59"/>
      <c r="I33" s="62"/>
      <c r="J33" s="79"/>
      <c r="K33" s="58"/>
      <c r="L33" s="23"/>
      <c r="M33" s="23"/>
      <c r="N33" s="67"/>
      <c r="O33" s="58"/>
      <c r="P33" s="58"/>
      <c r="Q33" s="58"/>
      <c r="R33" s="58"/>
      <c r="S33" s="58"/>
      <c r="T33" s="58"/>
      <c r="U33" s="58"/>
      <c r="V33" s="58"/>
      <c r="W33" s="58"/>
      <c r="X33" s="58"/>
      <c r="Y33" s="58"/>
      <c r="Z33" s="58"/>
      <c r="AA33" s="58"/>
      <c r="AB33" s="58"/>
      <c r="AC33" s="58"/>
      <c r="AD33" s="58"/>
      <c r="AE33" s="58"/>
      <c r="AF33" s="58"/>
      <c r="AG33" s="58"/>
      <c r="AH33" s="58"/>
    </row>
    <row r="34" spans="1:34" ht="15" customHeight="1" x14ac:dyDescent="0.2">
      <c r="A34" s="23"/>
      <c r="B34" s="23"/>
      <c r="C34" s="23"/>
      <c r="D34" s="58"/>
      <c r="E34" s="15"/>
      <c r="F34" s="15"/>
      <c r="G34" s="62"/>
      <c r="H34" s="59"/>
      <c r="I34" s="62"/>
      <c r="J34" s="79"/>
      <c r="K34" s="58"/>
      <c r="L34" s="23"/>
      <c r="M34" s="23"/>
      <c r="N34" s="67"/>
      <c r="O34" s="58"/>
      <c r="P34" s="58"/>
      <c r="Q34" s="58"/>
      <c r="R34" s="58"/>
      <c r="S34" s="58"/>
      <c r="T34" s="58"/>
      <c r="U34" s="58"/>
      <c r="V34" s="58"/>
      <c r="W34" s="58"/>
      <c r="X34" s="58"/>
      <c r="Y34" s="58"/>
      <c r="Z34" s="58"/>
      <c r="AA34" s="58"/>
      <c r="AB34" s="58"/>
      <c r="AC34" s="58"/>
      <c r="AD34" s="58"/>
      <c r="AE34" s="58"/>
      <c r="AF34" s="58"/>
      <c r="AG34" s="58"/>
      <c r="AH34" s="58"/>
    </row>
    <row r="35" spans="1:34" ht="15" customHeight="1" x14ac:dyDescent="0.2">
      <c r="A35" s="23"/>
      <c r="B35" s="23"/>
      <c r="C35" s="23"/>
      <c r="D35" s="58"/>
      <c r="E35" s="15"/>
      <c r="F35" s="15"/>
      <c r="G35" s="62"/>
      <c r="H35" s="59"/>
      <c r="I35" s="62"/>
      <c r="J35" s="58"/>
      <c r="K35" s="58"/>
      <c r="L35" s="23"/>
      <c r="M35" s="23"/>
      <c r="N35" s="67"/>
      <c r="O35" s="58"/>
      <c r="P35" s="58"/>
      <c r="Q35" s="58"/>
      <c r="R35" s="58"/>
      <c r="S35" s="58"/>
      <c r="T35" s="58"/>
      <c r="U35" s="58"/>
      <c r="V35" s="58"/>
      <c r="W35" s="58"/>
      <c r="X35" s="58"/>
      <c r="Y35" s="58"/>
      <c r="Z35" s="58"/>
      <c r="AA35" s="58"/>
      <c r="AB35" s="58"/>
      <c r="AC35" s="58"/>
      <c r="AD35" s="58"/>
      <c r="AE35" s="58"/>
      <c r="AF35" s="58"/>
      <c r="AG35" s="58"/>
      <c r="AH35" s="58"/>
    </row>
    <row r="36" spans="1:34" ht="15" customHeight="1" x14ac:dyDescent="0.2">
      <c r="A36" s="23"/>
      <c r="B36" s="23"/>
      <c r="C36" s="23"/>
      <c r="D36" s="58"/>
      <c r="E36" s="15"/>
      <c r="F36" s="15"/>
      <c r="G36" s="62"/>
      <c r="H36" s="59"/>
      <c r="I36" s="62"/>
      <c r="J36" s="58"/>
      <c r="K36" s="58"/>
      <c r="L36" s="23"/>
      <c r="M36" s="23"/>
      <c r="N36" s="67"/>
      <c r="O36" s="58"/>
      <c r="P36" s="58"/>
      <c r="Q36" s="58"/>
      <c r="R36" s="58"/>
      <c r="S36" s="58"/>
      <c r="T36" s="58"/>
      <c r="U36" s="58"/>
      <c r="V36" s="58"/>
      <c r="W36" s="58"/>
      <c r="X36" s="58"/>
      <c r="Y36" s="58"/>
      <c r="Z36" s="58"/>
      <c r="AA36" s="58"/>
      <c r="AB36" s="58"/>
      <c r="AC36" s="58"/>
      <c r="AD36" s="58"/>
      <c r="AE36" s="58"/>
      <c r="AF36" s="58"/>
      <c r="AG36" s="58"/>
      <c r="AH36" s="58"/>
    </row>
    <row r="37" spans="1:34" ht="15" customHeight="1" x14ac:dyDescent="0.2">
      <c r="A37" s="23"/>
      <c r="B37" s="23"/>
      <c r="C37" s="23"/>
      <c r="D37" s="58"/>
      <c r="E37" s="15"/>
      <c r="F37" s="15"/>
      <c r="G37" s="62"/>
      <c r="H37" s="59"/>
      <c r="I37" s="62"/>
      <c r="J37" s="58"/>
      <c r="K37" s="58"/>
      <c r="L37" s="23"/>
      <c r="M37" s="23"/>
      <c r="N37" s="67"/>
      <c r="O37" s="58"/>
      <c r="P37" s="58"/>
      <c r="Q37" s="58"/>
      <c r="R37" s="58"/>
      <c r="S37" s="58"/>
      <c r="T37" s="58"/>
      <c r="U37" s="58"/>
      <c r="V37" s="58"/>
      <c r="W37" s="58"/>
      <c r="X37" s="58"/>
      <c r="Y37" s="58"/>
      <c r="Z37" s="58"/>
      <c r="AA37" s="58"/>
      <c r="AB37" s="58"/>
      <c r="AC37" s="58"/>
      <c r="AD37" s="58"/>
      <c r="AE37" s="58"/>
      <c r="AF37" s="58"/>
      <c r="AG37" s="58"/>
      <c r="AH37" s="58"/>
    </row>
    <row r="38" spans="1:34" ht="15" customHeight="1" x14ac:dyDescent="0.2">
      <c r="A38" s="23"/>
      <c r="B38" s="23"/>
      <c r="C38" s="23"/>
      <c r="D38" s="58"/>
      <c r="E38" s="15"/>
      <c r="F38" s="15"/>
      <c r="G38" s="62"/>
      <c r="H38" s="59"/>
      <c r="I38" s="62"/>
      <c r="J38" s="58"/>
      <c r="K38" s="58"/>
      <c r="L38" s="23"/>
      <c r="M38" s="23"/>
      <c r="N38" s="67"/>
      <c r="O38" s="58"/>
      <c r="P38" s="58"/>
      <c r="Q38" s="58"/>
      <c r="R38" s="58"/>
      <c r="S38" s="58"/>
      <c r="T38" s="58"/>
      <c r="U38" s="58"/>
      <c r="V38" s="58"/>
      <c r="W38" s="58"/>
      <c r="X38" s="58"/>
      <c r="Y38" s="58"/>
      <c r="Z38" s="58"/>
      <c r="AA38" s="58"/>
      <c r="AB38" s="58"/>
      <c r="AC38" s="58"/>
      <c r="AD38" s="58"/>
      <c r="AE38" s="58"/>
      <c r="AF38" s="58"/>
      <c r="AG38" s="58"/>
      <c r="AH38" s="58"/>
    </row>
    <row r="39" spans="1:34" ht="15" customHeight="1" x14ac:dyDescent="0.2">
      <c r="A39" s="23"/>
      <c r="B39" s="23"/>
      <c r="C39" s="23"/>
      <c r="D39" s="58"/>
      <c r="E39" s="15"/>
      <c r="F39" s="15"/>
      <c r="G39" s="62"/>
      <c r="H39" s="59"/>
      <c r="I39" s="62"/>
      <c r="J39" s="58"/>
      <c r="K39" s="58"/>
      <c r="L39" s="23"/>
      <c r="M39" s="23"/>
      <c r="N39" s="67"/>
      <c r="O39" s="58"/>
      <c r="P39" s="58"/>
      <c r="Q39" s="58"/>
      <c r="R39" s="58"/>
      <c r="S39" s="58"/>
      <c r="T39" s="58"/>
      <c r="U39" s="58"/>
      <c r="V39" s="58"/>
      <c r="W39" s="58"/>
      <c r="X39" s="58"/>
      <c r="Y39" s="58"/>
      <c r="Z39" s="58"/>
      <c r="AA39" s="58"/>
      <c r="AB39" s="58"/>
      <c r="AC39" s="58"/>
      <c r="AD39" s="58"/>
      <c r="AE39" s="58"/>
      <c r="AF39" s="58"/>
      <c r="AG39" s="58"/>
      <c r="AH39" s="58"/>
    </row>
    <row r="40" spans="1:34" ht="15" customHeight="1" x14ac:dyDescent="0.2">
      <c r="A40" s="23"/>
      <c r="B40" s="23"/>
      <c r="C40" s="23"/>
      <c r="D40" s="58"/>
      <c r="E40" s="15"/>
      <c r="F40" s="15"/>
      <c r="G40" s="62"/>
      <c r="H40" s="59"/>
      <c r="I40" s="62"/>
      <c r="J40" s="58"/>
      <c r="K40" s="58"/>
      <c r="L40" s="23"/>
      <c r="M40" s="23"/>
      <c r="N40" s="67"/>
      <c r="O40" s="58"/>
      <c r="P40" s="58"/>
      <c r="Q40" s="58"/>
      <c r="R40" s="58"/>
      <c r="S40" s="58"/>
      <c r="T40" s="58"/>
      <c r="U40" s="58"/>
      <c r="V40" s="58"/>
      <c r="W40" s="58"/>
      <c r="X40" s="58"/>
      <c r="Y40" s="58"/>
      <c r="Z40" s="58"/>
      <c r="AA40" s="58"/>
      <c r="AB40" s="58"/>
      <c r="AC40" s="58"/>
      <c r="AD40" s="58"/>
      <c r="AE40" s="58"/>
      <c r="AF40" s="58"/>
      <c r="AG40" s="58"/>
      <c r="AH40" s="58"/>
    </row>
    <row r="41" spans="1:34" ht="15" customHeight="1" x14ac:dyDescent="0.2">
      <c r="A41" s="23"/>
      <c r="B41" s="23"/>
      <c r="C41" s="23"/>
      <c r="D41" s="58"/>
      <c r="E41" s="15"/>
      <c r="F41" s="15"/>
      <c r="G41" s="62"/>
      <c r="H41" s="59"/>
      <c r="I41" s="62"/>
      <c r="J41" s="58"/>
      <c r="K41" s="58"/>
      <c r="L41" s="23"/>
      <c r="M41" s="23"/>
      <c r="N41" s="67"/>
      <c r="O41" s="58"/>
      <c r="P41" s="58"/>
      <c r="Q41" s="58"/>
      <c r="R41" s="58"/>
      <c r="S41" s="58"/>
      <c r="T41" s="58"/>
      <c r="U41" s="58"/>
      <c r="V41" s="58"/>
      <c r="W41" s="58"/>
      <c r="X41" s="58"/>
      <c r="Y41" s="58"/>
      <c r="Z41" s="58"/>
      <c r="AA41" s="58"/>
      <c r="AB41" s="58"/>
      <c r="AC41" s="58"/>
      <c r="AD41" s="58"/>
      <c r="AE41" s="58"/>
      <c r="AF41" s="58"/>
      <c r="AG41" s="58"/>
      <c r="AH41" s="58"/>
    </row>
    <row r="42" spans="1:34" ht="15" customHeight="1" x14ac:dyDescent="0.2">
      <c r="A42" s="23"/>
      <c r="B42" s="23"/>
      <c r="C42" s="23"/>
      <c r="D42" s="58"/>
      <c r="E42" s="15"/>
      <c r="F42" s="15"/>
      <c r="G42" s="62"/>
      <c r="H42" s="59"/>
      <c r="I42" s="62"/>
      <c r="J42" s="58"/>
      <c r="K42" s="58"/>
      <c r="L42" s="23"/>
      <c r="M42" s="23"/>
      <c r="N42" s="67"/>
      <c r="O42" s="58"/>
      <c r="P42" s="58"/>
      <c r="Q42" s="58"/>
      <c r="R42" s="58"/>
      <c r="S42" s="58"/>
      <c r="T42" s="58"/>
      <c r="U42" s="58"/>
      <c r="V42" s="58"/>
      <c r="W42" s="58"/>
      <c r="X42" s="58"/>
      <c r="Y42" s="58"/>
      <c r="Z42" s="58"/>
      <c r="AA42" s="58"/>
      <c r="AB42" s="58"/>
      <c r="AC42" s="58"/>
      <c r="AD42" s="58"/>
      <c r="AE42" s="58"/>
      <c r="AF42" s="58"/>
      <c r="AG42" s="58"/>
      <c r="AH42" s="58"/>
    </row>
    <row r="43" spans="1:34" ht="15" customHeight="1" x14ac:dyDescent="0.2">
      <c r="A43" s="23"/>
      <c r="B43" s="23"/>
      <c r="C43" s="23"/>
      <c r="D43" s="58"/>
      <c r="E43" s="15"/>
      <c r="F43" s="15"/>
      <c r="G43" s="62"/>
      <c r="H43" s="59"/>
      <c r="I43" s="62"/>
      <c r="J43" s="58"/>
      <c r="K43" s="58"/>
      <c r="L43" s="23"/>
      <c r="M43" s="23"/>
      <c r="N43" s="67"/>
      <c r="O43" s="58"/>
      <c r="P43" s="58"/>
      <c r="Q43" s="58"/>
      <c r="R43" s="58"/>
      <c r="S43" s="58"/>
      <c r="T43" s="58"/>
      <c r="U43" s="58"/>
      <c r="V43" s="58"/>
      <c r="W43" s="58"/>
      <c r="X43" s="58"/>
      <c r="Y43" s="58"/>
      <c r="Z43" s="58"/>
      <c r="AA43" s="58"/>
      <c r="AB43" s="58"/>
      <c r="AC43" s="58"/>
      <c r="AD43" s="58"/>
      <c r="AE43" s="58"/>
      <c r="AF43" s="58"/>
      <c r="AG43" s="58"/>
      <c r="AH43" s="58"/>
    </row>
    <row r="44" spans="1:34" ht="15" customHeight="1" x14ac:dyDescent="0.2">
      <c r="A44" s="23"/>
      <c r="B44" s="23"/>
      <c r="C44" s="23"/>
      <c r="D44" s="58"/>
      <c r="E44" s="15"/>
      <c r="F44" s="15"/>
      <c r="G44" s="62"/>
      <c r="H44" s="59"/>
      <c r="I44" s="62"/>
      <c r="J44" s="58"/>
      <c r="K44" s="58"/>
      <c r="L44" s="23"/>
      <c r="M44" s="23"/>
      <c r="N44" s="67"/>
      <c r="O44" s="58"/>
      <c r="P44" s="58"/>
      <c r="Q44" s="58"/>
      <c r="R44" s="58"/>
      <c r="S44" s="58"/>
      <c r="T44" s="58"/>
      <c r="U44" s="58"/>
      <c r="V44" s="58"/>
      <c r="W44" s="58"/>
      <c r="X44" s="58"/>
      <c r="Y44" s="58"/>
      <c r="Z44" s="58"/>
      <c r="AA44" s="58"/>
      <c r="AB44" s="58"/>
      <c r="AC44" s="58"/>
      <c r="AD44" s="58"/>
      <c r="AE44" s="58"/>
      <c r="AF44" s="58"/>
      <c r="AG44" s="58"/>
      <c r="AH44" s="58"/>
    </row>
    <row r="45" spans="1:34" ht="15" customHeight="1" x14ac:dyDescent="0.2">
      <c r="A45" s="23"/>
      <c r="B45" s="23"/>
      <c r="C45" s="23"/>
      <c r="D45" s="58"/>
      <c r="E45" s="15"/>
      <c r="F45" s="15"/>
      <c r="G45" s="62"/>
      <c r="H45" s="59"/>
      <c r="I45" s="62"/>
      <c r="J45" s="58"/>
      <c r="K45" s="58"/>
      <c r="L45" s="23"/>
      <c r="M45" s="23"/>
      <c r="N45" s="67"/>
      <c r="O45" s="58"/>
      <c r="P45" s="58"/>
      <c r="Q45" s="58"/>
      <c r="R45" s="58"/>
      <c r="S45" s="58"/>
      <c r="T45" s="58"/>
      <c r="U45" s="58"/>
      <c r="V45" s="58"/>
      <c r="W45" s="58"/>
      <c r="X45" s="58"/>
      <c r="Y45" s="58"/>
      <c r="Z45" s="58"/>
      <c r="AA45" s="58"/>
      <c r="AB45" s="58"/>
      <c r="AC45" s="58"/>
      <c r="AD45" s="58"/>
      <c r="AE45" s="58"/>
      <c r="AF45" s="58"/>
      <c r="AG45" s="58"/>
      <c r="AH45" s="58"/>
    </row>
    <row r="46" spans="1:34" ht="15" customHeight="1" x14ac:dyDescent="0.2">
      <c r="A46" s="23"/>
      <c r="B46" s="23"/>
      <c r="C46" s="23"/>
      <c r="D46" s="58"/>
      <c r="E46" s="15"/>
      <c r="F46" s="15"/>
      <c r="G46" s="62"/>
      <c r="H46" s="59"/>
      <c r="I46" s="62"/>
      <c r="J46" s="58"/>
      <c r="K46" s="58"/>
      <c r="L46" s="23"/>
      <c r="M46" s="23"/>
      <c r="N46" s="67"/>
      <c r="O46" s="58"/>
      <c r="P46" s="58"/>
      <c r="Q46" s="58"/>
      <c r="R46" s="58"/>
      <c r="S46" s="58"/>
      <c r="T46" s="58"/>
      <c r="U46" s="58"/>
      <c r="V46" s="58"/>
      <c r="W46" s="58"/>
      <c r="X46" s="58"/>
      <c r="Y46" s="58"/>
      <c r="Z46" s="58"/>
      <c r="AA46" s="58"/>
      <c r="AB46" s="58"/>
      <c r="AC46" s="58"/>
      <c r="AD46" s="58"/>
      <c r="AE46" s="58"/>
      <c r="AF46" s="58"/>
      <c r="AG46" s="58"/>
      <c r="AH46" s="58"/>
    </row>
    <row r="47" spans="1:34" ht="15" customHeight="1" x14ac:dyDescent="0.2">
      <c r="A47" s="23"/>
      <c r="B47" s="23"/>
      <c r="C47" s="23"/>
      <c r="D47" s="58"/>
      <c r="E47" s="15"/>
      <c r="F47" s="15"/>
      <c r="G47" s="62"/>
      <c r="H47" s="59"/>
      <c r="I47" s="62"/>
      <c r="J47" s="58"/>
      <c r="K47" s="58"/>
      <c r="L47" s="23"/>
      <c r="M47" s="23"/>
      <c r="N47" s="67"/>
      <c r="O47" s="58"/>
      <c r="P47" s="58"/>
      <c r="Q47" s="58"/>
      <c r="R47" s="58"/>
      <c r="S47" s="58"/>
      <c r="T47" s="58"/>
      <c r="U47" s="58"/>
      <c r="V47" s="58"/>
      <c r="W47" s="58"/>
      <c r="X47" s="58"/>
      <c r="Y47" s="58"/>
      <c r="Z47" s="58"/>
      <c r="AA47" s="58"/>
      <c r="AB47" s="58"/>
      <c r="AC47" s="58"/>
      <c r="AD47" s="58"/>
      <c r="AE47" s="58"/>
      <c r="AF47" s="58"/>
      <c r="AG47" s="58"/>
      <c r="AH47" s="58"/>
    </row>
    <row r="48" spans="1:34" ht="15" customHeight="1" x14ac:dyDescent="0.2">
      <c r="A48" s="23"/>
      <c r="B48" s="23"/>
      <c r="C48" s="23"/>
      <c r="D48" s="58"/>
      <c r="E48" s="15"/>
      <c r="F48" s="15"/>
      <c r="G48" s="62"/>
      <c r="H48" s="59"/>
      <c r="I48" s="62"/>
      <c r="J48" s="58"/>
      <c r="K48" s="58"/>
      <c r="L48" s="23"/>
      <c r="M48" s="23"/>
      <c r="N48" s="67"/>
      <c r="O48" s="58"/>
      <c r="P48" s="58"/>
      <c r="Q48" s="58"/>
      <c r="R48" s="58"/>
      <c r="S48" s="58"/>
      <c r="T48" s="58"/>
      <c r="U48" s="58"/>
      <c r="V48" s="58"/>
      <c r="W48" s="58"/>
      <c r="X48" s="58"/>
      <c r="Y48" s="58"/>
      <c r="Z48" s="58"/>
      <c r="AA48" s="58"/>
      <c r="AB48" s="58"/>
      <c r="AC48" s="58"/>
      <c r="AD48" s="58"/>
      <c r="AE48" s="58"/>
      <c r="AF48" s="58"/>
      <c r="AG48" s="58"/>
      <c r="AH48" s="58"/>
    </row>
    <row r="49" spans="1:34" ht="15" customHeight="1" x14ac:dyDescent="0.2">
      <c r="A49" s="23"/>
      <c r="B49" s="23"/>
      <c r="C49" s="23"/>
      <c r="D49" s="58"/>
      <c r="E49" s="15"/>
      <c r="F49" s="15"/>
      <c r="G49" s="62"/>
      <c r="H49" s="59"/>
      <c r="I49" s="62"/>
      <c r="J49" s="58"/>
      <c r="K49" s="58"/>
      <c r="L49" s="23"/>
      <c r="M49" s="23"/>
      <c r="N49" s="67"/>
      <c r="O49" s="58"/>
      <c r="P49" s="58"/>
      <c r="Q49" s="58"/>
      <c r="R49" s="58"/>
      <c r="S49" s="58"/>
      <c r="T49" s="58"/>
      <c r="U49" s="58"/>
      <c r="V49" s="58"/>
      <c r="W49" s="58"/>
      <c r="X49" s="58"/>
      <c r="Y49" s="58"/>
      <c r="Z49" s="58"/>
      <c r="AA49" s="58"/>
      <c r="AB49" s="58"/>
      <c r="AC49" s="58"/>
      <c r="AD49" s="58"/>
      <c r="AE49" s="58"/>
      <c r="AF49" s="58"/>
      <c r="AG49" s="58"/>
      <c r="AH49" s="58"/>
    </row>
    <row r="50" spans="1:34" ht="15" customHeight="1" x14ac:dyDescent="0.2">
      <c r="A50" s="23"/>
      <c r="B50" s="23"/>
      <c r="C50" s="23"/>
      <c r="D50" s="58"/>
      <c r="E50" s="15"/>
      <c r="F50" s="15"/>
      <c r="G50" s="62"/>
      <c r="H50" s="59"/>
      <c r="I50" s="62"/>
      <c r="J50" s="58"/>
      <c r="K50" s="58"/>
      <c r="L50" s="23"/>
      <c r="M50" s="23"/>
      <c r="N50" s="67"/>
      <c r="O50" s="58"/>
      <c r="P50" s="58"/>
      <c r="Q50" s="58"/>
      <c r="R50" s="58"/>
      <c r="S50" s="58"/>
      <c r="T50" s="58"/>
      <c r="U50" s="58"/>
      <c r="V50" s="58"/>
      <c r="W50" s="58"/>
      <c r="X50" s="58"/>
      <c r="Y50" s="58"/>
      <c r="Z50" s="58"/>
      <c r="AA50" s="58"/>
      <c r="AB50" s="58"/>
      <c r="AC50" s="58"/>
      <c r="AD50" s="58"/>
      <c r="AE50" s="58"/>
      <c r="AF50" s="58"/>
      <c r="AG50" s="58"/>
      <c r="AH50" s="58"/>
    </row>
    <row r="51" spans="1:34" ht="15" customHeight="1" x14ac:dyDescent="0.2">
      <c r="A51" s="23"/>
      <c r="B51" s="23"/>
      <c r="C51" s="23"/>
      <c r="D51" s="58"/>
      <c r="E51" s="15"/>
      <c r="F51" s="15"/>
      <c r="G51" s="62"/>
      <c r="H51" s="59"/>
      <c r="I51" s="62"/>
      <c r="J51" s="58"/>
      <c r="K51" s="58"/>
      <c r="L51" s="23"/>
      <c r="M51" s="23"/>
      <c r="N51" s="67"/>
      <c r="O51" s="58"/>
      <c r="P51" s="58"/>
      <c r="Q51" s="58"/>
      <c r="R51" s="58"/>
      <c r="S51" s="58"/>
      <c r="T51" s="58"/>
      <c r="U51" s="58"/>
      <c r="V51" s="58"/>
      <c r="W51" s="58"/>
      <c r="X51" s="58"/>
      <c r="Y51" s="58"/>
      <c r="Z51" s="58"/>
      <c r="AA51" s="58"/>
      <c r="AB51" s="58"/>
      <c r="AC51" s="58"/>
      <c r="AD51" s="58"/>
      <c r="AE51" s="58"/>
      <c r="AF51" s="58"/>
      <c r="AG51" s="58"/>
      <c r="AH51" s="58"/>
    </row>
    <row r="52" spans="1:34" ht="15" customHeight="1" x14ac:dyDescent="0.2">
      <c r="A52" s="23"/>
      <c r="B52" s="23"/>
      <c r="C52" s="23"/>
      <c r="D52" s="58"/>
      <c r="E52" s="15"/>
      <c r="F52" s="15"/>
      <c r="G52" s="62"/>
      <c r="H52" s="59"/>
      <c r="I52" s="62"/>
      <c r="J52" s="58"/>
      <c r="K52" s="58"/>
      <c r="L52" s="23"/>
      <c r="M52" s="23"/>
      <c r="N52" s="67"/>
      <c r="O52" s="58"/>
      <c r="P52" s="58"/>
      <c r="Q52" s="58"/>
      <c r="R52" s="58"/>
      <c r="S52" s="58"/>
      <c r="T52" s="58"/>
      <c r="U52" s="58"/>
      <c r="V52" s="58"/>
      <c r="W52" s="58"/>
      <c r="X52" s="58"/>
      <c r="Y52" s="58"/>
      <c r="Z52" s="58"/>
      <c r="AA52" s="58"/>
      <c r="AB52" s="58"/>
      <c r="AC52" s="58"/>
      <c r="AD52" s="58"/>
      <c r="AE52" s="58"/>
      <c r="AF52" s="58"/>
      <c r="AG52" s="58"/>
      <c r="AH52" s="58"/>
    </row>
    <row r="53" spans="1:34" ht="15" customHeight="1" x14ac:dyDescent="0.2">
      <c r="A53" s="23"/>
      <c r="B53" s="23"/>
      <c r="C53" s="23"/>
      <c r="D53" s="58"/>
      <c r="E53" s="15"/>
      <c r="F53" s="15"/>
      <c r="G53" s="62"/>
      <c r="H53" s="59"/>
      <c r="I53" s="62"/>
      <c r="J53" s="58"/>
      <c r="K53" s="58"/>
      <c r="L53" s="23"/>
      <c r="M53" s="23"/>
      <c r="N53" s="67"/>
      <c r="O53" s="58"/>
      <c r="P53" s="58"/>
      <c r="Q53" s="58"/>
      <c r="R53" s="58"/>
      <c r="S53" s="58"/>
      <c r="T53" s="58"/>
      <c r="U53" s="58"/>
      <c r="V53" s="58"/>
      <c r="W53" s="58"/>
      <c r="X53" s="58"/>
      <c r="Y53" s="58"/>
      <c r="Z53" s="58"/>
      <c r="AA53" s="58"/>
      <c r="AB53" s="58"/>
      <c r="AC53" s="58"/>
      <c r="AD53" s="58"/>
      <c r="AE53" s="58"/>
      <c r="AF53" s="58"/>
      <c r="AG53" s="58"/>
      <c r="AH53" s="58"/>
    </row>
    <row r="54" spans="1:34" ht="15" customHeight="1" x14ac:dyDescent="0.2">
      <c r="A54" s="23"/>
      <c r="B54" s="23"/>
      <c r="C54" s="23"/>
      <c r="D54" s="58"/>
      <c r="E54" s="15"/>
      <c r="F54" s="15"/>
      <c r="G54" s="62"/>
      <c r="H54" s="59"/>
      <c r="I54" s="62"/>
      <c r="J54" s="58"/>
      <c r="K54" s="58"/>
      <c r="L54" s="23"/>
      <c r="M54" s="23"/>
      <c r="N54" s="67"/>
      <c r="O54" s="58"/>
      <c r="P54" s="58"/>
      <c r="Q54" s="58"/>
      <c r="R54" s="58"/>
      <c r="S54" s="58"/>
      <c r="T54" s="58"/>
      <c r="U54" s="58"/>
      <c r="V54" s="58"/>
      <c r="W54" s="58"/>
      <c r="X54" s="58"/>
      <c r="Y54" s="58"/>
      <c r="Z54" s="58"/>
      <c r="AA54" s="58"/>
      <c r="AB54" s="58"/>
      <c r="AC54" s="58"/>
      <c r="AD54" s="58"/>
      <c r="AE54" s="58"/>
      <c r="AF54" s="58"/>
      <c r="AG54" s="58"/>
      <c r="AH54" s="58"/>
    </row>
    <row r="55" spans="1:34" ht="15" customHeight="1" x14ac:dyDescent="0.2">
      <c r="A55" s="23"/>
      <c r="B55" s="23"/>
      <c r="C55" s="23"/>
      <c r="D55" s="58"/>
      <c r="E55" s="15"/>
      <c r="F55" s="15"/>
      <c r="G55" s="62"/>
      <c r="H55" s="59"/>
      <c r="I55" s="62"/>
      <c r="J55" s="58"/>
      <c r="K55" s="58"/>
      <c r="L55" s="23"/>
      <c r="M55" s="23"/>
      <c r="N55" s="67"/>
      <c r="O55" s="58"/>
      <c r="P55" s="58"/>
      <c r="Q55" s="58"/>
      <c r="R55" s="58"/>
      <c r="S55" s="58"/>
      <c r="T55" s="58"/>
      <c r="U55" s="58"/>
      <c r="V55" s="58"/>
      <c r="W55" s="58"/>
      <c r="X55" s="58"/>
      <c r="Y55" s="58"/>
      <c r="Z55" s="58"/>
      <c r="AA55" s="58"/>
      <c r="AB55" s="58"/>
      <c r="AC55" s="58"/>
      <c r="AD55" s="58"/>
      <c r="AE55" s="58"/>
      <c r="AF55" s="58"/>
      <c r="AG55" s="58"/>
      <c r="AH55" s="58"/>
    </row>
    <row r="56" spans="1:34" ht="15" customHeight="1" x14ac:dyDescent="0.2">
      <c r="A56" s="23"/>
      <c r="B56" s="23"/>
      <c r="C56" s="23"/>
      <c r="D56" s="58"/>
      <c r="E56" s="15"/>
      <c r="F56" s="15"/>
      <c r="G56" s="62"/>
      <c r="H56" s="59"/>
      <c r="I56" s="62"/>
      <c r="J56" s="58"/>
      <c r="K56" s="58"/>
      <c r="L56" s="23"/>
      <c r="M56" s="23"/>
      <c r="N56" s="67"/>
      <c r="O56" s="58"/>
      <c r="P56" s="58"/>
      <c r="Q56" s="58"/>
      <c r="R56" s="58"/>
      <c r="S56" s="58"/>
      <c r="T56" s="58"/>
      <c r="U56" s="58"/>
      <c r="V56" s="58"/>
      <c r="W56" s="58"/>
      <c r="X56" s="58"/>
      <c r="Y56" s="58"/>
      <c r="Z56" s="58"/>
      <c r="AA56" s="58"/>
      <c r="AB56" s="58"/>
      <c r="AC56" s="58"/>
      <c r="AD56" s="58"/>
      <c r="AE56" s="58"/>
      <c r="AF56" s="58"/>
      <c r="AG56" s="58"/>
      <c r="AH56" s="58"/>
    </row>
    <row r="57" spans="1:34" ht="15" customHeight="1" x14ac:dyDescent="0.2">
      <c r="A57" s="23"/>
      <c r="B57" s="23"/>
      <c r="C57" s="23"/>
      <c r="D57" s="58"/>
      <c r="E57" s="15"/>
      <c r="F57" s="15"/>
      <c r="G57" s="62"/>
      <c r="H57" s="59"/>
      <c r="I57" s="62"/>
      <c r="J57" s="58"/>
      <c r="K57" s="58"/>
      <c r="L57" s="23"/>
      <c r="M57" s="23"/>
      <c r="N57" s="67"/>
      <c r="O57" s="58"/>
      <c r="P57" s="58"/>
      <c r="Q57" s="58"/>
      <c r="R57" s="58"/>
      <c r="S57" s="58"/>
      <c r="T57" s="58"/>
      <c r="U57" s="58"/>
      <c r="V57" s="58"/>
      <c r="W57" s="58"/>
      <c r="X57" s="58"/>
      <c r="Y57" s="58"/>
      <c r="Z57" s="58"/>
      <c r="AA57" s="58"/>
      <c r="AB57" s="58"/>
      <c r="AC57" s="58"/>
      <c r="AD57" s="58"/>
      <c r="AE57" s="58"/>
      <c r="AF57" s="58"/>
      <c r="AG57" s="58"/>
      <c r="AH57" s="58"/>
    </row>
    <row r="58" spans="1:34" ht="15" customHeight="1" x14ac:dyDescent="0.2">
      <c r="A58" s="23"/>
      <c r="B58" s="23"/>
      <c r="C58" s="23"/>
      <c r="D58" s="58"/>
      <c r="E58" s="15"/>
      <c r="F58" s="15"/>
      <c r="G58" s="62"/>
      <c r="H58" s="59"/>
      <c r="I58" s="62"/>
      <c r="J58" s="58"/>
      <c r="K58" s="58"/>
      <c r="L58" s="23"/>
      <c r="M58" s="23"/>
      <c r="N58" s="67"/>
      <c r="O58" s="58"/>
      <c r="P58" s="58"/>
      <c r="Q58" s="58"/>
      <c r="R58" s="58"/>
      <c r="S58" s="58"/>
      <c r="T58" s="58"/>
      <c r="U58" s="58"/>
      <c r="V58" s="58"/>
      <c r="W58" s="58"/>
      <c r="X58" s="58"/>
      <c r="Y58" s="58"/>
      <c r="Z58" s="58"/>
      <c r="AA58" s="58"/>
      <c r="AB58" s="58"/>
      <c r="AC58" s="58"/>
      <c r="AD58" s="58"/>
      <c r="AE58" s="58"/>
      <c r="AF58" s="58"/>
      <c r="AG58" s="58"/>
      <c r="AH58" s="58"/>
    </row>
    <row r="59" spans="1:34" ht="15" customHeight="1" x14ac:dyDescent="0.2">
      <c r="A59" s="23"/>
      <c r="B59" s="23"/>
      <c r="C59" s="23"/>
      <c r="D59" s="58"/>
      <c r="E59" s="15"/>
      <c r="F59" s="15"/>
      <c r="G59" s="62"/>
      <c r="H59" s="59"/>
      <c r="I59" s="62"/>
      <c r="J59" s="58"/>
      <c r="K59" s="58"/>
      <c r="L59" s="23"/>
      <c r="M59" s="23"/>
      <c r="N59" s="67"/>
      <c r="O59" s="58"/>
      <c r="P59" s="58"/>
      <c r="Q59" s="58"/>
      <c r="R59" s="58"/>
      <c r="S59" s="58"/>
      <c r="T59" s="58"/>
      <c r="U59" s="58"/>
      <c r="V59" s="58"/>
      <c r="W59" s="58"/>
      <c r="X59" s="58"/>
      <c r="Y59" s="58"/>
      <c r="Z59" s="58"/>
      <c r="AA59" s="58"/>
      <c r="AB59" s="58"/>
      <c r="AC59" s="58"/>
      <c r="AD59" s="58"/>
      <c r="AE59" s="58"/>
      <c r="AF59" s="58"/>
      <c r="AG59" s="58"/>
      <c r="AH59" s="58"/>
    </row>
    <row r="60" spans="1:34" ht="15" customHeight="1" x14ac:dyDescent="0.2">
      <c r="A60" s="23"/>
      <c r="B60" s="23"/>
      <c r="C60" s="23"/>
      <c r="D60" s="58"/>
      <c r="E60" s="15"/>
      <c r="F60" s="15"/>
      <c r="G60" s="62"/>
      <c r="H60" s="59"/>
      <c r="I60" s="62"/>
      <c r="J60" s="58"/>
      <c r="K60" s="58"/>
      <c r="L60" s="23"/>
      <c r="M60" s="23"/>
      <c r="N60" s="67"/>
      <c r="O60" s="58"/>
      <c r="P60" s="58"/>
      <c r="Q60" s="58"/>
      <c r="R60" s="58"/>
      <c r="S60" s="58"/>
      <c r="T60" s="58"/>
      <c r="U60" s="58"/>
      <c r="V60" s="58"/>
      <c r="W60" s="58"/>
      <c r="X60" s="58"/>
      <c r="Y60" s="58"/>
      <c r="Z60" s="58"/>
      <c r="AA60" s="58"/>
      <c r="AB60" s="58"/>
      <c r="AC60" s="58"/>
      <c r="AD60" s="58"/>
      <c r="AE60" s="58"/>
      <c r="AF60" s="58"/>
      <c r="AG60" s="58"/>
      <c r="AH60" s="58"/>
    </row>
    <row r="61" spans="1:34" ht="15" customHeight="1" x14ac:dyDescent="0.2">
      <c r="A61" s="23"/>
      <c r="B61" s="23"/>
      <c r="C61" s="23"/>
      <c r="D61" s="58"/>
      <c r="E61" s="15"/>
      <c r="F61" s="15"/>
      <c r="G61" s="62"/>
      <c r="H61" s="59"/>
      <c r="I61" s="62"/>
      <c r="J61" s="58"/>
      <c r="K61" s="58"/>
      <c r="L61" s="23"/>
      <c r="M61" s="23"/>
      <c r="N61" s="67"/>
      <c r="O61" s="58"/>
      <c r="P61" s="58"/>
      <c r="Q61" s="58"/>
      <c r="R61" s="58"/>
      <c r="S61" s="58"/>
      <c r="T61" s="58"/>
      <c r="U61" s="58"/>
      <c r="V61" s="58"/>
      <c r="W61" s="58"/>
      <c r="X61" s="58"/>
      <c r="Y61" s="58"/>
      <c r="Z61" s="58"/>
      <c r="AA61" s="58"/>
      <c r="AB61" s="58"/>
      <c r="AC61" s="58"/>
      <c r="AD61" s="58"/>
      <c r="AE61" s="58"/>
      <c r="AF61" s="58"/>
      <c r="AG61" s="58"/>
      <c r="AH61" s="58"/>
    </row>
    <row r="62" spans="1:34" ht="15" customHeight="1" x14ac:dyDescent="0.2">
      <c r="A62" s="23"/>
      <c r="B62" s="23"/>
      <c r="C62" s="23"/>
      <c r="D62" s="58"/>
      <c r="E62" s="15"/>
      <c r="F62" s="15"/>
      <c r="G62" s="62"/>
      <c r="H62" s="59"/>
      <c r="I62" s="62"/>
      <c r="J62" s="58"/>
      <c r="K62" s="58"/>
      <c r="L62" s="23"/>
      <c r="M62" s="23"/>
      <c r="N62" s="67"/>
      <c r="O62" s="58"/>
      <c r="P62" s="58"/>
      <c r="Q62" s="58"/>
      <c r="R62" s="58"/>
      <c r="S62" s="58"/>
      <c r="T62" s="58"/>
      <c r="U62" s="58"/>
      <c r="V62" s="58"/>
      <c r="W62" s="58"/>
      <c r="X62" s="58"/>
      <c r="Y62" s="58"/>
      <c r="Z62" s="58"/>
      <c r="AA62" s="58"/>
      <c r="AB62" s="58"/>
      <c r="AC62" s="58"/>
      <c r="AD62" s="58"/>
      <c r="AE62" s="58"/>
      <c r="AF62" s="58"/>
      <c r="AG62" s="58"/>
      <c r="AH62" s="58"/>
    </row>
    <row r="63" spans="1:34" ht="15" customHeight="1" x14ac:dyDescent="0.2">
      <c r="A63" s="23"/>
      <c r="B63" s="23"/>
      <c r="C63" s="23"/>
      <c r="D63" s="58"/>
      <c r="E63" s="15"/>
      <c r="F63" s="15"/>
      <c r="G63" s="62"/>
      <c r="H63" s="59"/>
      <c r="I63" s="62"/>
      <c r="J63" s="58"/>
      <c r="K63" s="58"/>
      <c r="L63" s="23"/>
      <c r="M63" s="23"/>
      <c r="N63" s="67"/>
      <c r="O63" s="58"/>
      <c r="P63" s="58"/>
      <c r="Q63" s="58"/>
      <c r="R63" s="58"/>
      <c r="S63" s="58"/>
      <c r="T63" s="58"/>
      <c r="U63" s="58"/>
      <c r="V63" s="58"/>
      <c r="W63" s="58"/>
      <c r="X63" s="58"/>
      <c r="Y63" s="58"/>
      <c r="Z63" s="58"/>
      <c r="AA63" s="58"/>
      <c r="AB63" s="58"/>
      <c r="AC63" s="58"/>
      <c r="AD63" s="58"/>
      <c r="AE63" s="58"/>
      <c r="AF63" s="58"/>
      <c r="AG63" s="58"/>
      <c r="AH63" s="58"/>
    </row>
    <row r="64" spans="1:34" ht="15" customHeight="1" x14ac:dyDescent="0.2">
      <c r="A64" s="23"/>
      <c r="B64" s="23"/>
      <c r="C64" s="23"/>
      <c r="D64" s="58"/>
      <c r="E64" s="15"/>
      <c r="F64" s="15"/>
      <c r="G64" s="62"/>
      <c r="H64" s="59"/>
      <c r="I64" s="62"/>
      <c r="J64" s="58"/>
      <c r="K64" s="58"/>
      <c r="L64" s="23"/>
      <c r="M64" s="23"/>
      <c r="N64" s="67"/>
      <c r="O64" s="58"/>
      <c r="P64" s="58"/>
      <c r="Q64" s="58"/>
      <c r="R64" s="58"/>
      <c r="S64" s="58"/>
      <c r="T64" s="58"/>
      <c r="U64" s="58"/>
      <c r="V64" s="58"/>
      <c r="W64" s="58"/>
      <c r="X64" s="58"/>
      <c r="Y64" s="58"/>
      <c r="Z64" s="58"/>
      <c r="AA64" s="58"/>
      <c r="AB64" s="58"/>
      <c r="AC64" s="58"/>
      <c r="AD64" s="58"/>
      <c r="AE64" s="58"/>
      <c r="AF64" s="58"/>
      <c r="AG64" s="58"/>
      <c r="AH64" s="58"/>
    </row>
    <row r="65" spans="1:34" ht="15" customHeight="1" x14ac:dyDescent="0.2">
      <c r="A65" s="23"/>
      <c r="B65" s="23"/>
      <c r="C65" s="23"/>
      <c r="D65" s="58"/>
      <c r="E65" s="15"/>
      <c r="F65" s="15"/>
      <c r="G65" s="62"/>
      <c r="H65" s="59"/>
      <c r="I65" s="62"/>
      <c r="J65" s="58"/>
      <c r="K65" s="58"/>
      <c r="L65" s="23"/>
      <c r="M65" s="23"/>
      <c r="N65" s="67"/>
      <c r="O65" s="58"/>
      <c r="P65" s="58"/>
      <c r="Q65" s="58"/>
      <c r="R65" s="58"/>
      <c r="S65" s="58"/>
      <c r="T65" s="58"/>
      <c r="U65" s="58"/>
      <c r="V65" s="58"/>
      <c r="W65" s="58"/>
      <c r="X65" s="58"/>
      <c r="Y65" s="58"/>
      <c r="Z65" s="58"/>
      <c r="AA65" s="58"/>
      <c r="AB65" s="58"/>
      <c r="AC65" s="58"/>
      <c r="AD65" s="58"/>
      <c r="AE65" s="58"/>
      <c r="AF65" s="58"/>
      <c r="AG65" s="58"/>
      <c r="AH65" s="58"/>
    </row>
    <row r="66" spans="1:34" ht="15" customHeight="1" x14ac:dyDescent="0.2">
      <c r="A66" s="23"/>
      <c r="B66" s="23"/>
      <c r="C66" s="23"/>
      <c r="D66" s="58"/>
      <c r="E66" s="15"/>
      <c r="F66" s="15"/>
      <c r="G66" s="62"/>
      <c r="H66" s="59"/>
      <c r="I66" s="62"/>
      <c r="J66" s="58"/>
      <c r="K66" s="58"/>
      <c r="L66" s="23"/>
      <c r="M66" s="23"/>
      <c r="N66" s="67"/>
      <c r="O66" s="58"/>
      <c r="P66" s="58"/>
      <c r="Q66" s="58"/>
      <c r="R66" s="58"/>
      <c r="S66" s="58"/>
      <c r="T66" s="58"/>
      <c r="U66" s="58"/>
      <c r="V66" s="58"/>
      <c r="W66" s="58"/>
      <c r="X66" s="58"/>
      <c r="Y66" s="58"/>
      <c r="Z66" s="58"/>
      <c r="AA66" s="58"/>
      <c r="AB66" s="58"/>
      <c r="AC66" s="58"/>
      <c r="AD66" s="58"/>
      <c r="AE66" s="58"/>
      <c r="AF66" s="58"/>
      <c r="AG66" s="58"/>
      <c r="AH66" s="58"/>
    </row>
    <row r="67" spans="1:34" ht="15" customHeight="1" x14ac:dyDescent="0.2">
      <c r="A67" s="23"/>
      <c r="B67" s="23"/>
      <c r="C67" s="23"/>
      <c r="D67" s="58"/>
      <c r="E67" s="15"/>
      <c r="F67" s="15"/>
      <c r="G67" s="62"/>
      <c r="H67" s="59"/>
      <c r="I67" s="62"/>
      <c r="J67" s="58"/>
      <c r="K67" s="58"/>
      <c r="L67" s="23"/>
      <c r="M67" s="23"/>
      <c r="N67" s="67"/>
      <c r="O67" s="58"/>
      <c r="P67" s="58"/>
      <c r="Q67" s="58"/>
      <c r="R67" s="58"/>
      <c r="S67" s="58"/>
      <c r="T67" s="58"/>
      <c r="U67" s="58"/>
      <c r="V67" s="58"/>
      <c r="W67" s="58"/>
      <c r="X67" s="58"/>
      <c r="Y67" s="58"/>
      <c r="Z67" s="58"/>
      <c r="AA67" s="58"/>
      <c r="AB67" s="58"/>
      <c r="AC67" s="58"/>
      <c r="AD67" s="58"/>
      <c r="AE67" s="58"/>
      <c r="AF67" s="58"/>
      <c r="AG67" s="58"/>
      <c r="AH67" s="58"/>
    </row>
    <row r="68" spans="1:34" ht="15" customHeight="1" x14ac:dyDescent="0.2">
      <c r="A68" s="23"/>
      <c r="B68" s="23"/>
      <c r="C68" s="23"/>
      <c r="D68" s="58"/>
      <c r="E68" s="15"/>
      <c r="F68" s="15"/>
      <c r="G68" s="62"/>
      <c r="H68" s="59"/>
      <c r="I68" s="62"/>
      <c r="J68" s="58"/>
      <c r="K68" s="58"/>
      <c r="L68" s="23"/>
      <c r="M68" s="23"/>
      <c r="N68" s="67"/>
      <c r="O68" s="58"/>
      <c r="P68" s="58"/>
      <c r="Q68" s="58"/>
      <c r="R68" s="58"/>
      <c r="S68" s="58"/>
      <c r="T68" s="58"/>
      <c r="U68" s="58"/>
      <c r="V68" s="58"/>
      <c r="W68" s="58"/>
      <c r="X68" s="58"/>
      <c r="Y68" s="58"/>
      <c r="Z68" s="58"/>
      <c r="AA68" s="58"/>
      <c r="AB68" s="58"/>
      <c r="AC68" s="58"/>
      <c r="AD68" s="58"/>
      <c r="AE68" s="58"/>
      <c r="AF68" s="58"/>
      <c r="AG68" s="58"/>
      <c r="AH68" s="58"/>
    </row>
    <row r="69" spans="1:34" ht="15" customHeight="1" x14ac:dyDescent="0.2">
      <c r="A69" s="23"/>
      <c r="B69" s="23"/>
      <c r="C69" s="23"/>
      <c r="D69" s="58"/>
      <c r="E69" s="15"/>
      <c r="F69" s="15"/>
      <c r="G69" s="62"/>
      <c r="H69" s="59"/>
      <c r="I69" s="62"/>
      <c r="J69" s="58"/>
      <c r="K69" s="58"/>
      <c r="L69" s="23"/>
      <c r="M69" s="23"/>
      <c r="N69" s="67"/>
      <c r="O69" s="58"/>
      <c r="P69" s="58"/>
      <c r="Q69" s="58"/>
      <c r="R69" s="58"/>
      <c r="S69" s="58"/>
      <c r="T69" s="58"/>
      <c r="U69" s="58"/>
      <c r="V69" s="58"/>
      <c r="W69" s="58"/>
      <c r="X69" s="58"/>
      <c r="Y69" s="58"/>
      <c r="Z69" s="58"/>
      <c r="AA69" s="58"/>
      <c r="AB69" s="58"/>
      <c r="AC69" s="58"/>
      <c r="AD69" s="58"/>
      <c r="AE69" s="58"/>
      <c r="AF69" s="58"/>
      <c r="AG69" s="58"/>
      <c r="AH69" s="58"/>
    </row>
    <row r="70" spans="1:34" ht="15" customHeight="1" x14ac:dyDescent="0.2">
      <c r="A70" s="23"/>
      <c r="B70" s="23"/>
      <c r="C70" s="23"/>
      <c r="D70" s="58"/>
      <c r="E70" s="15"/>
      <c r="F70" s="15"/>
      <c r="G70" s="62"/>
      <c r="H70" s="59"/>
      <c r="I70" s="62"/>
      <c r="J70" s="58"/>
      <c r="K70" s="58"/>
      <c r="L70" s="23"/>
      <c r="M70" s="23"/>
      <c r="N70" s="67"/>
      <c r="O70" s="58"/>
      <c r="P70" s="58"/>
      <c r="Q70" s="58"/>
      <c r="R70" s="58"/>
      <c r="S70" s="58"/>
      <c r="T70" s="58"/>
      <c r="U70" s="58"/>
      <c r="V70" s="58"/>
      <c r="W70" s="58"/>
      <c r="X70" s="58"/>
      <c r="Y70" s="58"/>
      <c r="Z70" s="58"/>
      <c r="AA70" s="58"/>
      <c r="AB70" s="58"/>
      <c r="AC70" s="58"/>
      <c r="AD70" s="58"/>
      <c r="AE70" s="58"/>
      <c r="AF70" s="58"/>
      <c r="AG70" s="58"/>
      <c r="AH70" s="58"/>
    </row>
    <row r="71" spans="1:34" ht="15" customHeight="1" x14ac:dyDescent="0.2">
      <c r="A71" s="23"/>
      <c r="B71" s="23"/>
      <c r="C71" s="23"/>
      <c r="D71" s="58"/>
      <c r="E71" s="15"/>
      <c r="F71" s="15"/>
      <c r="G71" s="62"/>
      <c r="H71" s="59"/>
      <c r="I71" s="62"/>
      <c r="J71" s="58"/>
      <c r="K71" s="58"/>
      <c r="L71" s="23"/>
      <c r="M71" s="23"/>
      <c r="N71" s="67"/>
      <c r="O71" s="58"/>
      <c r="P71" s="58"/>
      <c r="Q71" s="58"/>
      <c r="R71" s="58"/>
      <c r="S71" s="58"/>
      <c r="T71" s="58"/>
      <c r="U71" s="58"/>
      <c r="V71" s="58"/>
      <c r="W71" s="58"/>
      <c r="X71" s="58"/>
      <c r="Y71" s="58"/>
      <c r="Z71" s="58"/>
      <c r="AA71" s="58"/>
      <c r="AB71" s="58"/>
      <c r="AC71" s="58"/>
      <c r="AD71" s="58"/>
      <c r="AE71" s="58"/>
      <c r="AF71" s="58"/>
      <c r="AG71" s="58"/>
      <c r="AH71" s="58"/>
    </row>
    <row r="72" spans="1:34" ht="15" customHeight="1" x14ac:dyDescent="0.2">
      <c r="A72" s="23"/>
      <c r="B72" s="23"/>
      <c r="C72" s="23"/>
      <c r="D72" s="58"/>
      <c r="E72" s="15"/>
      <c r="F72" s="15"/>
      <c r="G72" s="62"/>
      <c r="H72" s="59"/>
      <c r="I72" s="62"/>
      <c r="J72" s="58"/>
      <c r="K72" s="58"/>
      <c r="L72" s="23"/>
      <c r="M72" s="23"/>
      <c r="N72" s="67"/>
      <c r="O72" s="58"/>
      <c r="P72" s="58"/>
      <c r="Q72" s="58"/>
      <c r="R72" s="58"/>
      <c r="S72" s="58"/>
      <c r="T72" s="58"/>
      <c r="U72" s="58"/>
      <c r="V72" s="58"/>
      <c r="W72" s="58"/>
      <c r="X72" s="58"/>
      <c r="Y72" s="58"/>
      <c r="Z72" s="58"/>
      <c r="AA72" s="58"/>
      <c r="AB72" s="58"/>
      <c r="AC72" s="58"/>
      <c r="AD72" s="58"/>
      <c r="AE72" s="58"/>
      <c r="AF72" s="58"/>
      <c r="AG72" s="58"/>
      <c r="AH72" s="58"/>
    </row>
    <row r="73" spans="1:34" ht="15" customHeight="1" x14ac:dyDescent="0.2">
      <c r="A73" s="23"/>
      <c r="B73" s="23"/>
      <c r="C73" s="23"/>
      <c r="D73" s="58"/>
      <c r="E73" s="15"/>
      <c r="F73" s="15"/>
      <c r="G73" s="62"/>
      <c r="H73" s="59"/>
      <c r="I73" s="62"/>
      <c r="J73" s="58"/>
      <c r="K73" s="58"/>
      <c r="L73" s="23"/>
      <c r="M73" s="23"/>
      <c r="N73" s="67"/>
      <c r="O73" s="58"/>
      <c r="P73" s="58"/>
      <c r="Q73" s="58"/>
      <c r="R73" s="58"/>
      <c r="S73" s="58"/>
      <c r="T73" s="58"/>
      <c r="U73" s="58"/>
      <c r="V73" s="58"/>
      <c r="W73" s="58"/>
      <c r="X73" s="58"/>
      <c r="Y73" s="58"/>
      <c r="Z73" s="58"/>
      <c r="AA73" s="58"/>
      <c r="AB73" s="58"/>
      <c r="AC73" s="58"/>
      <c r="AD73" s="58"/>
      <c r="AE73" s="58"/>
      <c r="AF73" s="58"/>
      <c r="AG73" s="58"/>
      <c r="AH73" s="58"/>
    </row>
    <row r="74" spans="1:34" ht="15" customHeight="1" x14ac:dyDescent="0.2">
      <c r="A74" s="23"/>
      <c r="B74" s="23"/>
      <c r="C74" s="23"/>
      <c r="D74" s="58"/>
      <c r="E74" s="15"/>
      <c r="F74" s="15"/>
      <c r="G74" s="62"/>
      <c r="H74" s="59"/>
      <c r="I74" s="62"/>
      <c r="J74" s="58"/>
      <c r="K74" s="58"/>
      <c r="L74" s="23"/>
      <c r="M74" s="23"/>
      <c r="N74" s="67"/>
      <c r="O74" s="58"/>
      <c r="P74" s="58"/>
      <c r="Q74" s="58"/>
      <c r="R74" s="58"/>
      <c r="S74" s="58"/>
      <c r="T74" s="58"/>
      <c r="U74" s="58"/>
      <c r="V74" s="58"/>
      <c r="W74" s="58"/>
      <c r="X74" s="58"/>
      <c r="Y74" s="58"/>
      <c r="Z74" s="58"/>
      <c r="AA74" s="58"/>
      <c r="AB74" s="58"/>
      <c r="AC74" s="58"/>
      <c r="AD74" s="58"/>
      <c r="AE74" s="58"/>
      <c r="AF74" s="58"/>
      <c r="AG74" s="58"/>
      <c r="AH74" s="58"/>
    </row>
    <row r="75" spans="1:34" ht="15" customHeight="1" x14ac:dyDescent="0.2">
      <c r="A75" s="23"/>
      <c r="B75" s="23"/>
      <c r="C75" s="23"/>
      <c r="D75" s="58"/>
      <c r="E75" s="15"/>
      <c r="F75" s="15"/>
      <c r="G75" s="62"/>
      <c r="H75" s="59"/>
      <c r="I75" s="62"/>
      <c r="J75" s="58"/>
      <c r="K75" s="58"/>
      <c r="L75" s="23"/>
      <c r="M75" s="23"/>
      <c r="N75" s="67"/>
      <c r="O75" s="58"/>
      <c r="P75" s="58"/>
      <c r="Q75" s="58"/>
      <c r="R75" s="58"/>
      <c r="S75" s="58"/>
      <c r="T75" s="58"/>
      <c r="U75" s="58"/>
      <c r="V75" s="58"/>
      <c r="W75" s="58"/>
      <c r="X75" s="58"/>
      <c r="Y75" s="58"/>
      <c r="Z75" s="58"/>
      <c r="AA75" s="58"/>
      <c r="AB75" s="58"/>
      <c r="AC75" s="58"/>
      <c r="AD75" s="58"/>
      <c r="AE75" s="58"/>
      <c r="AF75" s="58"/>
      <c r="AG75" s="58"/>
      <c r="AH75" s="58"/>
    </row>
    <row r="76" spans="1:34" ht="15" customHeight="1" x14ac:dyDescent="0.2">
      <c r="A76" s="23"/>
      <c r="B76" s="23"/>
      <c r="C76" s="23"/>
      <c r="D76" s="58"/>
      <c r="E76" s="15"/>
      <c r="F76" s="15"/>
      <c r="G76" s="62"/>
      <c r="H76" s="59"/>
      <c r="I76" s="62"/>
      <c r="J76" s="58"/>
      <c r="K76" s="58"/>
      <c r="L76" s="23"/>
      <c r="M76" s="23"/>
      <c r="N76" s="67"/>
      <c r="O76" s="58"/>
      <c r="P76" s="58"/>
      <c r="Q76" s="58"/>
      <c r="R76" s="58"/>
      <c r="S76" s="58"/>
      <c r="T76" s="58"/>
      <c r="U76" s="58"/>
      <c r="V76" s="58"/>
      <c r="W76" s="58"/>
      <c r="X76" s="58"/>
      <c r="Y76" s="58"/>
      <c r="Z76" s="58"/>
      <c r="AA76" s="58"/>
      <c r="AB76" s="58"/>
      <c r="AC76" s="58"/>
      <c r="AD76" s="58"/>
      <c r="AE76" s="58"/>
      <c r="AF76" s="58"/>
      <c r="AG76" s="58"/>
      <c r="AH76" s="58"/>
    </row>
    <row r="77" spans="1:34" ht="15" customHeight="1" x14ac:dyDescent="0.2">
      <c r="A77" s="23"/>
      <c r="B77" s="23"/>
      <c r="C77" s="23"/>
      <c r="D77" s="58"/>
      <c r="E77" s="15"/>
      <c r="F77" s="15"/>
      <c r="G77" s="62"/>
      <c r="H77" s="59"/>
      <c r="I77" s="62"/>
      <c r="J77" s="58"/>
      <c r="K77" s="58"/>
      <c r="L77" s="23"/>
      <c r="M77" s="23"/>
      <c r="N77" s="67"/>
      <c r="O77" s="58"/>
      <c r="P77" s="58"/>
      <c r="Q77" s="58"/>
      <c r="R77" s="58"/>
      <c r="S77" s="58"/>
      <c r="T77" s="58"/>
      <c r="U77" s="58"/>
      <c r="V77" s="58"/>
      <c r="W77" s="58"/>
      <c r="X77" s="58"/>
      <c r="Y77" s="58"/>
      <c r="Z77" s="58"/>
      <c r="AA77" s="58"/>
      <c r="AB77" s="58"/>
      <c r="AC77" s="58"/>
      <c r="AD77" s="58"/>
      <c r="AE77" s="58"/>
      <c r="AF77" s="58"/>
      <c r="AG77" s="58"/>
      <c r="AH77" s="58"/>
    </row>
    <row r="78" spans="1:34" ht="15" customHeight="1" x14ac:dyDescent="0.2">
      <c r="A78" s="23"/>
      <c r="B78" s="23"/>
      <c r="C78" s="23"/>
      <c r="D78" s="58"/>
      <c r="E78" s="15"/>
      <c r="F78" s="15"/>
      <c r="G78" s="62"/>
      <c r="H78" s="59"/>
      <c r="I78" s="62"/>
      <c r="J78" s="58"/>
      <c r="K78" s="58"/>
      <c r="L78" s="23"/>
      <c r="M78" s="23"/>
      <c r="N78" s="67"/>
      <c r="O78" s="58"/>
      <c r="P78" s="58"/>
      <c r="Q78" s="58"/>
      <c r="R78" s="58"/>
      <c r="S78" s="58"/>
      <c r="T78" s="58"/>
      <c r="U78" s="58"/>
      <c r="V78" s="58"/>
      <c r="W78" s="58"/>
      <c r="X78" s="58"/>
      <c r="Y78" s="58"/>
      <c r="Z78" s="58"/>
      <c r="AA78" s="58"/>
      <c r="AB78" s="58"/>
      <c r="AC78" s="58"/>
      <c r="AD78" s="58"/>
      <c r="AE78" s="58"/>
      <c r="AF78" s="58"/>
      <c r="AG78" s="58"/>
      <c r="AH78" s="58"/>
    </row>
    <row r="79" spans="1:34" ht="15" customHeight="1" x14ac:dyDescent="0.2">
      <c r="A79" s="23"/>
      <c r="B79" s="23"/>
      <c r="C79" s="23"/>
      <c r="D79" s="58"/>
      <c r="E79" s="15"/>
      <c r="F79" s="15"/>
      <c r="G79" s="62"/>
      <c r="H79" s="59"/>
      <c r="I79" s="62"/>
      <c r="J79" s="58"/>
      <c r="K79" s="58"/>
      <c r="L79" s="23"/>
      <c r="M79" s="23"/>
      <c r="N79" s="67"/>
      <c r="O79" s="58"/>
      <c r="P79" s="58"/>
      <c r="Q79" s="58"/>
      <c r="R79" s="58"/>
      <c r="S79" s="58"/>
      <c r="T79" s="58"/>
      <c r="U79" s="58"/>
      <c r="V79" s="58"/>
      <c r="W79" s="58"/>
      <c r="X79" s="58"/>
      <c r="Y79" s="58"/>
      <c r="Z79" s="58"/>
      <c r="AA79" s="58"/>
      <c r="AB79" s="58"/>
      <c r="AC79" s="58"/>
      <c r="AD79" s="58"/>
      <c r="AE79" s="58"/>
      <c r="AF79" s="58"/>
      <c r="AG79" s="58"/>
      <c r="AH79" s="58"/>
    </row>
    <row r="80" spans="1:34" ht="15" customHeight="1" x14ac:dyDescent="0.2">
      <c r="A80" s="23"/>
      <c r="B80" s="23"/>
      <c r="C80" s="23"/>
      <c r="D80" s="58"/>
      <c r="E80" s="15"/>
      <c r="F80" s="15"/>
      <c r="G80" s="62"/>
      <c r="H80" s="59"/>
      <c r="I80" s="62"/>
      <c r="J80" s="58"/>
      <c r="K80" s="58"/>
      <c r="L80" s="23"/>
      <c r="M80" s="23"/>
      <c r="N80" s="67"/>
      <c r="O80" s="58"/>
      <c r="P80" s="58"/>
      <c r="Q80" s="58"/>
      <c r="R80" s="58"/>
      <c r="S80" s="58"/>
      <c r="T80" s="58"/>
      <c r="U80" s="58"/>
      <c r="V80" s="58"/>
      <c r="W80" s="58"/>
      <c r="X80" s="58"/>
      <c r="Y80" s="58"/>
      <c r="Z80" s="58"/>
      <c r="AA80" s="58"/>
      <c r="AB80" s="58"/>
      <c r="AC80" s="58"/>
      <c r="AD80" s="58"/>
      <c r="AE80" s="58"/>
      <c r="AF80" s="58"/>
      <c r="AG80" s="58"/>
      <c r="AH80" s="58"/>
    </row>
    <row r="81" spans="1:34" ht="15" customHeight="1" x14ac:dyDescent="0.2">
      <c r="A81" s="23"/>
      <c r="B81" s="23"/>
      <c r="C81" s="23"/>
      <c r="D81" s="58"/>
      <c r="E81" s="15"/>
      <c r="F81" s="15"/>
      <c r="G81" s="62"/>
      <c r="H81" s="59"/>
      <c r="I81" s="62"/>
      <c r="J81" s="58"/>
      <c r="K81" s="58"/>
      <c r="L81" s="23"/>
      <c r="M81" s="23"/>
      <c r="N81" s="67"/>
      <c r="O81" s="58"/>
      <c r="P81" s="58"/>
      <c r="Q81" s="58"/>
      <c r="R81" s="58"/>
      <c r="S81" s="58"/>
      <c r="T81" s="58"/>
      <c r="U81" s="58"/>
      <c r="V81" s="58"/>
      <c r="W81" s="58"/>
      <c r="X81" s="58"/>
      <c r="Y81" s="58"/>
      <c r="Z81" s="58"/>
      <c r="AA81" s="58"/>
      <c r="AB81" s="58"/>
      <c r="AC81" s="58"/>
      <c r="AD81" s="58"/>
      <c r="AE81" s="58"/>
      <c r="AF81" s="58"/>
      <c r="AG81" s="58"/>
      <c r="AH81" s="58"/>
    </row>
    <row r="82" spans="1:34" ht="15" customHeight="1" x14ac:dyDescent="0.2">
      <c r="A82" s="23"/>
      <c r="B82" s="23"/>
      <c r="C82" s="23"/>
      <c r="D82" s="58"/>
      <c r="E82" s="15"/>
      <c r="F82" s="15"/>
      <c r="G82" s="62"/>
      <c r="H82" s="59"/>
      <c r="I82" s="62"/>
      <c r="J82" s="58"/>
      <c r="K82" s="58"/>
      <c r="L82" s="23"/>
      <c r="M82" s="23"/>
      <c r="N82" s="67"/>
      <c r="O82" s="58"/>
      <c r="P82" s="58"/>
      <c r="Q82" s="58"/>
      <c r="R82" s="58"/>
      <c r="S82" s="58"/>
      <c r="T82" s="58"/>
      <c r="U82" s="58"/>
      <c r="V82" s="58"/>
      <c r="W82" s="58"/>
      <c r="X82" s="58"/>
      <c r="Y82" s="58"/>
      <c r="Z82" s="58"/>
      <c r="AA82" s="58"/>
      <c r="AB82" s="58"/>
      <c r="AC82" s="58"/>
      <c r="AD82" s="58"/>
      <c r="AE82" s="58"/>
      <c r="AF82" s="58"/>
      <c r="AG82" s="58"/>
      <c r="AH82" s="58"/>
    </row>
    <row r="83" spans="1:34" ht="15" customHeight="1" x14ac:dyDescent="0.2">
      <c r="A83" s="23"/>
      <c r="B83" s="23"/>
      <c r="C83" s="23"/>
      <c r="D83" s="58"/>
      <c r="E83" s="15"/>
      <c r="F83" s="15"/>
      <c r="G83" s="62"/>
      <c r="H83" s="59"/>
      <c r="I83" s="62"/>
      <c r="J83" s="58"/>
      <c r="K83" s="58"/>
      <c r="L83" s="23"/>
      <c r="M83" s="23"/>
      <c r="N83" s="67"/>
      <c r="O83" s="58"/>
      <c r="P83" s="58"/>
      <c r="Q83" s="58"/>
      <c r="R83" s="58"/>
      <c r="S83" s="58"/>
      <c r="T83" s="58"/>
      <c r="U83" s="58"/>
      <c r="V83" s="58"/>
      <c r="W83" s="58"/>
      <c r="X83" s="58"/>
      <c r="Y83" s="58"/>
      <c r="Z83" s="58"/>
      <c r="AA83" s="58"/>
      <c r="AB83" s="58"/>
      <c r="AC83" s="58"/>
      <c r="AD83" s="58"/>
      <c r="AE83" s="58"/>
      <c r="AF83" s="58"/>
      <c r="AG83" s="58"/>
      <c r="AH83" s="58"/>
    </row>
    <row r="84" spans="1:34" ht="15" customHeight="1" x14ac:dyDescent="0.2">
      <c r="A84" s="23"/>
      <c r="B84" s="23"/>
      <c r="C84" s="23"/>
      <c r="D84" s="58"/>
      <c r="E84" s="15"/>
      <c r="F84" s="15"/>
      <c r="G84" s="62"/>
      <c r="H84" s="59"/>
      <c r="I84" s="62"/>
      <c r="J84" s="58"/>
      <c r="K84" s="58"/>
      <c r="L84" s="23"/>
      <c r="M84" s="23"/>
      <c r="N84" s="67"/>
      <c r="O84" s="58"/>
      <c r="P84" s="58"/>
      <c r="Q84" s="58"/>
      <c r="R84" s="58"/>
      <c r="S84" s="58"/>
      <c r="T84" s="58"/>
      <c r="U84" s="58"/>
      <c r="V84" s="58"/>
      <c r="W84" s="58"/>
      <c r="X84" s="58"/>
      <c r="Y84" s="58"/>
      <c r="Z84" s="58"/>
      <c r="AA84" s="58"/>
      <c r="AB84" s="58"/>
      <c r="AC84" s="58"/>
      <c r="AD84" s="58"/>
      <c r="AE84" s="58"/>
      <c r="AF84" s="58"/>
      <c r="AG84" s="58"/>
      <c r="AH84" s="58"/>
    </row>
    <row r="85" spans="1:34" ht="15" customHeight="1" x14ac:dyDescent="0.2">
      <c r="A85" s="23"/>
      <c r="B85" s="23"/>
      <c r="C85" s="23"/>
      <c r="D85" s="58"/>
      <c r="E85" s="15"/>
      <c r="F85" s="15"/>
      <c r="G85" s="62"/>
      <c r="H85" s="59"/>
      <c r="I85" s="62"/>
      <c r="J85" s="58"/>
      <c r="K85" s="58"/>
      <c r="L85" s="23"/>
      <c r="M85" s="23"/>
      <c r="N85" s="67"/>
      <c r="O85" s="58"/>
      <c r="P85" s="58"/>
      <c r="Q85" s="58"/>
      <c r="R85" s="58"/>
      <c r="S85" s="58"/>
      <c r="T85" s="58"/>
      <c r="U85" s="58"/>
      <c r="V85" s="58"/>
      <c r="W85" s="58"/>
      <c r="X85" s="58"/>
      <c r="Y85" s="58"/>
      <c r="Z85" s="58"/>
      <c r="AA85" s="58"/>
      <c r="AB85" s="58"/>
      <c r="AC85" s="58"/>
      <c r="AD85" s="58"/>
      <c r="AE85" s="58"/>
      <c r="AF85" s="58"/>
      <c r="AG85" s="58"/>
      <c r="AH85" s="58"/>
    </row>
    <row r="86" spans="1:34" ht="15" customHeight="1" x14ac:dyDescent="0.2">
      <c r="A86" s="23"/>
      <c r="B86" s="23"/>
      <c r="C86" s="23"/>
      <c r="D86" s="58"/>
      <c r="E86" s="15"/>
      <c r="F86" s="15"/>
      <c r="G86" s="62"/>
      <c r="H86" s="59"/>
      <c r="I86" s="62"/>
      <c r="J86" s="58"/>
      <c r="K86" s="58"/>
      <c r="L86" s="23"/>
      <c r="M86" s="23"/>
      <c r="N86" s="67"/>
      <c r="O86" s="58"/>
      <c r="P86" s="58"/>
      <c r="Q86" s="58"/>
      <c r="R86" s="58"/>
      <c r="S86" s="58"/>
      <c r="T86" s="58"/>
      <c r="U86" s="58"/>
      <c r="V86" s="58"/>
      <c r="W86" s="58"/>
      <c r="X86" s="58"/>
      <c r="Y86" s="58"/>
      <c r="Z86" s="58"/>
      <c r="AA86" s="58"/>
      <c r="AB86" s="58"/>
      <c r="AC86" s="58"/>
      <c r="AD86" s="58"/>
      <c r="AE86" s="58"/>
      <c r="AF86" s="58"/>
      <c r="AG86" s="58"/>
      <c r="AH86" s="58"/>
    </row>
    <row r="87" spans="1:34" ht="15" customHeight="1" x14ac:dyDescent="0.2">
      <c r="A87" s="23"/>
      <c r="B87" s="23"/>
      <c r="C87" s="23"/>
      <c r="D87" s="58"/>
      <c r="E87" s="15"/>
      <c r="F87" s="15"/>
      <c r="G87" s="62"/>
      <c r="H87" s="59"/>
      <c r="I87" s="62"/>
      <c r="J87" s="58"/>
      <c r="K87" s="58"/>
      <c r="L87" s="23"/>
      <c r="M87" s="23"/>
      <c r="N87" s="67"/>
      <c r="O87" s="58"/>
      <c r="P87" s="58"/>
      <c r="Q87" s="58"/>
      <c r="R87" s="58"/>
      <c r="S87" s="58"/>
      <c r="T87" s="58"/>
      <c r="U87" s="58"/>
      <c r="V87" s="58"/>
      <c r="W87" s="58"/>
      <c r="X87" s="58"/>
      <c r="Y87" s="58"/>
      <c r="Z87" s="58"/>
      <c r="AA87" s="58"/>
      <c r="AB87" s="58"/>
      <c r="AC87" s="58"/>
      <c r="AD87" s="58"/>
      <c r="AE87" s="58"/>
      <c r="AF87" s="58"/>
      <c r="AG87" s="58"/>
      <c r="AH87" s="58"/>
    </row>
    <row r="88" spans="1:34" ht="15" customHeight="1" x14ac:dyDescent="0.2">
      <c r="A88" s="23"/>
      <c r="B88" s="23"/>
      <c r="C88" s="23"/>
      <c r="D88" s="58"/>
      <c r="E88" s="15"/>
      <c r="F88" s="15"/>
      <c r="G88" s="62"/>
      <c r="H88" s="59"/>
      <c r="I88" s="62"/>
      <c r="J88" s="58"/>
      <c r="K88" s="58"/>
      <c r="L88" s="23"/>
      <c r="M88" s="23"/>
      <c r="N88" s="67"/>
      <c r="O88" s="58"/>
      <c r="P88" s="58"/>
      <c r="Q88" s="58"/>
      <c r="R88" s="58"/>
      <c r="S88" s="58"/>
      <c r="T88" s="58"/>
      <c r="U88" s="58"/>
      <c r="V88" s="58"/>
      <c r="W88" s="58"/>
      <c r="X88" s="58"/>
      <c r="Y88" s="58"/>
      <c r="Z88" s="58"/>
      <c r="AA88" s="58"/>
      <c r="AB88" s="58"/>
      <c r="AC88" s="58"/>
      <c r="AD88" s="58"/>
      <c r="AE88" s="58"/>
      <c r="AF88" s="58"/>
      <c r="AG88" s="58"/>
      <c r="AH88" s="58"/>
    </row>
    <row r="89" spans="1:34" ht="15" customHeight="1" x14ac:dyDescent="0.2">
      <c r="A89" s="23"/>
      <c r="B89" s="23"/>
      <c r="C89" s="23"/>
      <c r="D89" s="58"/>
      <c r="E89" s="15"/>
      <c r="F89" s="15"/>
      <c r="G89" s="62"/>
      <c r="H89" s="59"/>
      <c r="I89" s="62"/>
      <c r="J89" s="58"/>
      <c r="K89" s="58"/>
      <c r="L89" s="23"/>
      <c r="M89" s="23"/>
      <c r="N89" s="67"/>
      <c r="O89" s="58"/>
      <c r="P89" s="58"/>
      <c r="Q89" s="58"/>
      <c r="R89" s="58"/>
      <c r="S89" s="58"/>
      <c r="T89" s="58"/>
      <c r="U89" s="58"/>
      <c r="V89" s="58"/>
      <c r="W89" s="58"/>
      <c r="X89" s="58"/>
      <c r="Y89" s="58"/>
      <c r="Z89" s="58"/>
      <c r="AA89" s="58"/>
      <c r="AB89" s="58"/>
      <c r="AC89" s="58"/>
      <c r="AD89" s="58"/>
      <c r="AE89" s="58"/>
      <c r="AF89" s="58"/>
      <c r="AG89" s="58"/>
      <c r="AH89" s="58"/>
    </row>
    <row r="90" spans="1:34" ht="15" customHeight="1" x14ac:dyDescent="0.2">
      <c r="A90" s="23"/>
      <c r="B90" s="23"/>
      <c r="C90" s="23"/>
      <c r="D90" s="58"/>
      <c r="E90" s="15"/>
      <c r="F90" s="15"/>
      <c r="G90" s="62"/>
      <c r="H90" s="59"/>
      <c r="I90" s="62"/>
      <c r="J90" s="58"/>
      <c r="K90" s="58"/>
      <c r="L90" s="23"/>
      <c r="M90" s="23"/>
      <c r="N90" s="67"/>
      <c r="O90" s="58"/>
      <c r="P90" s="58"/>
      <c r="Q90" s="58"/>
      <c r="R90" s="58"/>
      <c r="S90" s="58"/>
      <c r="T90" s="58"/>
      <c r="U90" s="58"/>
      <c r="V90" s="58"/>
      <c r="W90" s="58"/>
      <c r="X90" s="58"/>
      <c r="Y90" s="58"/>
      <c r="Z90" s="58"/>
      <c r="AA90" s="58"/>
      <c r="AB90" s="58"/>
      <c r="AC90" s="58"/>
      <c r="AD90" s="58"/>
      <c r="AE90" s="58"/>
      <c r="AF90" s="58"/>
      <c r="AG90" s="58"/>
      <c r="AH90" s="58"/>
    </row>
    <row r="91" spans="1:34" ht="15" customHeight="1" x14ac:dyDescent="0.2">
      <c r="A91" s="23"/>
      <c r="B91" s="23"/>
      <c r="C91" s="23"/>
      <c r="D91" s="58"/>
      <c r="E91" s="15"/>
      <c r="F91" s="15"/>
      <c r="G91" s="62"/>
      <c r="H91" s="59"/>
      <c r="I91" s="62"/>
      <c r="J91" s="58"/>
      <c r="K91" s="58"/>
      <c r="L91" s="23"/>
      <c r="M91" s="23"/>
      <c r="N91" s="67"/>
      <c r="O91" s="58"/>
      <c r="P91" s="58"/>
      <c r="Q91" s="58"/>
      <c r="R91" s="58"/>
      <c r="S91" s="58"/>
      <c r="T91" s="58"/>
      <c r="U91" s="58"/>
      <c r="V91" s="58"/>
      <c r="W91" s="58"/>
      <c r="X91" s="58"/>
      <c r="Y91" s="58"/>
      <c r="Z91" s="58"/>
      <c r="AA91" s="58"/>
      <c r="AB91" s="58"/>
      <c r="AC91" s="58"/>
      <c r="AD91" s="58"/>
      <c r="AE91" s="58"/>
      <c r="AF91" s="58"/>
      <c r="AG91" s="58"/>
      <c r="AH91" s="58"/>
    </row>
    <row r="92" spans="1:34" ht="15" customHeight="1" x14ac:dyDescent="0.2">
      <c r="A92" s="23"/>
      <c r="B92" s="23"/>
      <c r="C92" s="23"/>
      <c r="D92" s="58"/>
      <c r="E92" s="15"/>
      <c r="F92" s="15"/>
      <c r="G92" s="62"/>
      <c r="H92" s="59"/>
      <c r="I92" s="62"/>
      <c r="J92" s="58"/>
      <c r="K92" s="58"/>
      <c r="L92" s="23"/>
      <c r="M92" s="23"/>
      <c r="N92" s="67"/>
      <c r="O92" s="58"/>
      <c r="P92" s="58"/>
      <c r="Q92" s="58"/>
      <c r="R92" s="58"/>
      <c r="S92" s="58"/>
      <c r="T92" s="58"/>
      <c r="U92" s="58"/>
      <c r="V92" s="58"/>
      <c r="W92" s="58"/>
      <c r="X92" s="58"/>
      <c r="Y92" s="58"/>
      <c r="Z92" s="58"/>
      <c r="AA92" s="58"/>
      <c r="AB92" s="58"/>
      <c r="AC92" s="58"/>
      <c r="AD92" s="58"/>
      <c r="AE92" s="58"/>
      <c r="AF92" s="58"/>
      <c r="AG92" s="58"/>
      <c r="AH92" s="58"/>
    </row>
    <row r="93" spans="1:34" ht="15" customHeight="1" x14ac:dyDescent="0.2">
      <c r="A93" s="23"/>
      <c r="B93" s="23"/>
      <c r="C93" s="23"/>
      <c r="D93" s="58"/>
      <c r="E93" s="15"/>
      <c r="F93" s="15"/>
      <c r="G93" s="62"/>
      <c r="H93" s="59"/>
      <c r="I93" s="62"/>
      <c r="J93" s="58"/>
      <c r="K93" s="58"/>
      <c r="L93" s="23"/>
      <c r="M93" s="23"/>
      <c r="N93" s="67"/>
      <c r="O93" s="58"/>
      <c r="P93" s="58"/>
      <c r="Q93" s="58"/>
      <c r="R93" s="58"/>
      <c r="S93" s="58"/>
      <c r="T93" s="58"/>
      <c r="U93" s="58"/>
      <c r="V93" s="58"/>
      <c r="W93" s="58"/>
      <c r="X93" s="58"/>
      <c r="Y93" s="58"/>
      <c r="Z93" s="58"/>
      <c r="AA93" s="58"/>
      <c r="AB93" s="58"/>
      <c r="AC93" s="58"/>
      <c r="AD93" s="58"/>
      <c r="AE93" s="58"/>
      <c r="AF93" s="58"/>
      <c r="AG93" s="58"/>
      <c r="AH93" s="58"/>
    </row>
    <row r="94" spans="1:34" ht="15" customHeight="1" x14ac:dyDescent="0.2">
      <c r="A94" s="23"/>
      <c r="B94" s="23"/>
      <c r="C94" s="23"/>
      <c r="D94" s="58"/>
      <c r="E94" s="15"/>
      <c r="F94" s="15"/>
      <c r="G94" s="62"/>
      <c r="H94" s="59"/>
      <c r="I94" s="62"/>
      <c r="J94" s="58"/>
      <c r="K94" s="58"/>
      <c r="L94" s="23"/>
      <c r="M94" s="23"/>
      <c r="N94" s="67"/>
      <c r="O94" s="58"/>
      <c r="P94" s="58"/>
      <c r="Q94" s="58"/>
      <c r="R94" s="58"/>
      <c r="S94" s="58"/>
      <c r="T94" s="58"/>
      <c r="U94" s="58"/>
      <c r="V94" s="58"/>
      <c r="W94" s="58"/>
      <c r="X94" s="58"/>
      <c r="Y94" s="58"/>
      <c r="Z94" s="58"/>
      <c r="AA94" s="58"/>
      <c r="AB94" s="58"/>
      <c r="AC94" s="58"/>
      <c r="AD94" s="58"/>
      <c r="AE94" s="58"/>
      <c r="AF94" s="58"/>
      <c r="AG94" s="58"/>
      <c r="AH94" s="58"/>
    </row>
    <row r="95" spans="1:34" ht="15" customHeight="1" x14ac:dyDescent="0.2">
      <c r="A95" s="23"/>
      <c r="B95" s="23"/>
      <c r="C95" s="23"/>
      <c r="D95" s="58"/>
      <c r="E95" s="15"/>
      <c r="F95" s="15"/>
      <c r="G95" s="62"/>
      <c r="H95" s="59"/>
      <c r="I95" s="62"/>
      <c r="J95" s="58"/>
      <c r="K95" s="58"/>
      <c r="L95" s="23"/>
      <c r="M95" s="23"/>
      <c r="N95" s="67"/>
      <c r="O95" s="58"/>
      <c r="P95" s="58"/>
      <c r="Q95" s="58"/>
      <c r="R95" s="58"/>
      <c r="S95" s="58"/>
      <c r="T95" s="58"/>
      <c r="U95" s="58"/>
      <c r="V95" s="58"/>
      <c r="W95" s="58"/>
      <c r="X95" s="58"/>
      <c r="Y95" s="58"/>
      <c r="Z95" s="58"/>
      <c r="AA95" s="58"/>
      <c r="AB95" s="58"/>
      <c r="AC95" s="58"/>
      <c r="AD95" s="58"/>
      <c r="AE95" s="58"/>
      <c r="AF95" s="58"/>
      <c r="AG95" s="58"/>
      <c r="AH95" s="58"/>
    </row>
    <row r="96" spans="1:34" ht="15" customHeight="1" x14ac:dyDescent="0.2">
      <c r="A96" s="23"/>
      <c r="B96" s="23"/>
      <c r="C96" s="23"/>
      <c r="D96" s="58"/>
      <c r="E96" s="15"/>
      <c r="F96" s="15"/>
      <c r="G96" s="62"/>
      <c r="H96" s="59"/>
      <c r="I96" s="62"/>
      <c r="J96" s="58"/>
      <c r="K96" s="58"/>
      <c r="L96" s="23"/>
      <c r="M96" s="23"/>
      <c r="N96" s="67"/>
      <c r="O96" s="58"/>
      <c r="P96" s="58"/>
      <c r="Q96" s="58"/>
      <c r="R96" s="58"/>
      <c r="S96" s="58"/>
      <c r="T96" s="58"/>
      <c r="U96" s="58"/>
      <c r="V96" s="58"/>
      <c r="W96" s="58"/>
      <c r="X96" s="58"/>
      <c r="Y96" s="58"/>
      <c r="Z96" s="58"/>
      <c r="AA96" s="58"/>
      <c r="AB96" s="58"/>
      <c r="AC96" s="58"/>
      <c r="AD96" s="58"/>
      <c r="AE96" s="58"/>
      <c r="AF96" s="58"/>
      <c r="AG96" s="58"/>
      <c r="AH96" s="58"/>
    </row>
    <row r="97" spans="1:34" ht="15" customHeight="1" x14ac:dyDescent="0.2">
      <c r="A97" s="23"/>
      <c r="B97" s="23"/>
      <c r="C97" s="23"/>
      <c r="D97" s="58"/>
      <c r="E97" s="15"/>
      <c r="F97" s="15"/>
      <c r="G97" s="62"/>
      <c r="H97" s="59"/>
      <c r="I97" s="62"/>
      <c r="J97" s="58"/>
      <c r="K97" s="58"/>
      <c r="L97" s="23"/>
      <c r="M97" s="23"/>
      <c r="N97" s="67"/>
      <c r="O97" s="58"/>
      <c r="P97" s="58"/>
      <c r="Q97" s="58"/>
      <c r="R97" s="58"/>
      <c r="S97" s="58"/>
      <c r="T97" s="58"/>
      <c r="U97" s="58"/>
      <c r="V97" s="58"/>
      <c r="W97" s="58"/>
      <c r="X97" s="58"/>
      <c r="Y97" s="58"/>
      <c r="Z97" s="58"/>
      <c r="AA97" s="58"/>
      <c r="AB97" s="58"/>
      <c r="AC97" s="58"/>
      <c r="AD97" s="58"/>
      <c r="AE97" s="58"/>
      <c r="AF97" s="58"/>
      <c r="AG97" s="58"/>
      <c r="AH97" s="58"/>
    </row>
    <row r="98" spans="1:34" ht="15" customHeight="1" x14ac:dyDescent="0.2">
      <c r="A98" s="23"/>
      <c r="B98" s="23"/>
      <c r="C98" s="23"/>
      <c r="D98" s="58"/>
      <c r="E98" s="15"/>
      <c r="F98" s="15"/>
      <c r="G98" s="62"/>
      <c r="H98" s="59"/>
      <c r="I98" s="62"/>
      <c r="J98" s="58"/>
      <c r="K98" s="58"/>
      <c r="L98" s="23"/>
      <c r="M98" s="23"/>
      <c r="N98" s="67"/>
      <c r="O98" s="58"/>
      <c r="P98" s="58"/>
      <c r="Q98" s="58"/>
      <c r="R98" s="58"/>
      <c r="S98" s="58"/>
      <c r="T98" s="58"/>
      <c r="U98" s="58"/>
      <c r="V98" s="58"/>
      <c r="W98" s="58"/>
      <c r="X98" s="58"/>
      <c r="Y98" s="58"/>
      <c r="Z98" s="58"/>
      <c r="AA98" s="58"/>
      <c r="AB98" s="58"/>
      <c r="AC98" s="58"/>
      <c r="AD98" s="58"/>
      <c r="AE98" s="58"/>
      <c r="AF98" s="58"/>
      <c r="AG98" s="58"/>
      <c r="AH98" s="58"/>
    </row>
    <row r="99" spans="1:34" ht="15" customHeight="1" x14ac:dyDescent="0.2">
      <c r="A99" s="23"/>
      <c r="B99" s="23"/>
      <c r="C99" s="23"/>
      <c r="D99" s="58"/>
      <c r="E99" s="15"/>
      <c r="F99" s="15"/>
      <c r="G99" s="62"/>
      <c r="H99" s="59"/>
      <c r="I99" s="62"/>
      <c r="J99" s="58"/>
      <c r="K99" s="58"/>
      <c r="L99" s="23"/>
      <c r="M99" s="23"/>
      <c r="N99" s="67"/>
      <c r="O99" s="58"/>
      <c r="P99" s="58"/>
      <c r="Q99" s="58"/>
      <c r="R99" s="58"/>
      <c r="S99" s="58"/>
      <c r="T99" s="58"/>
      <c r="U99" s="58"/>
      <c r="V99" s="58"/>
      <c r="W99" s="58"/>
      <c r="X99" s="58"/>
      <c r="Y99" s="58"/>
      <c r="Z99" s="58"/>
      <c r="AA99" s="58"/>
      <c r="AB99" s="58"/>
      <c r="AC99" s="58"/>
      <c r="AD99" s="58"/>
      <c r="AE99" s="58"/>
      <c r="AF99" s="58"/>
      <c r="AG99" s="58"/>
      <c r="AH99" s="58"/>
    </row>
    <row r="100" spans="1:34" ht="15" customHeight="1" x14ac:dyDescent="0.2">
      <c r="A100" s="23"/>
      <c r="B100" s="23"/>
      <c r="C100" s="23"/>
      <c r="D100" s="58"/>
      <c r="E100" s="15"/>
      <c r="F100" s="15"/>
      <c r="G100" s="62"/>
      <c r="H100" s="59"/>
      <c r="I100" s="62"/>
      <c r="J100" s="58"/>
      <c r="K100" s="58"/>
      <c r="L100" s="23"/>
      <c r="M100" s="23"/>
      <c r="N100" s="67"/>
      <c r="O100" s="58"/>
      <c r="P100" s="58"/>
      <c r="Q100" s="58"/>
      <c r="R100" s="58"/>
      <c r="S100" s="58"/>
      <c r="T100" s="58"/>
      <c r="U100" s="58"/>
      <c r="V100" s="58"/>
      <c r="W100" s="58"/>
      <c r="X100" s="58"/>
      <c r="Y100" s="58"/>
      <c r="Z100" s="58"/>
      <c r="AA100" s="58"/>
      <c r="AB100" s="58"/>
      <c r="AC100" s="58"/>
      <c r="AD100" s="58"/>
      <c r="AE100" s="58"/>
      <c r="AF100" s="58"/>
      <c r="AG100" s="58"/>
      <c r="AH100" s="58"/>
    </row>
    <row r="101" spans="1:34" ht="15" customHeight="1" x14ac:dyDescent="0.2">
      <c r="A101" s="23"/>
      <c r="B101" s="23"/>
      <c r="C101" s="23"/>
      <c r="D101" s="58"/>
      <c r="E101" s="15"/>
      <c r="F101" s="15"/>
      <c r="G101" s="62"/>
      <c r="H101" s="59"/>
      <c r="I101" s="62"/>
      <c r="J101" s="58"/>
      <c r="K101" s="58"/>
      <c r="L101" s="23"/>
      <c r="M101" s="23"/>
      <c r="N101" s="67"/>
      <c r="O101" s="58"/>
      <c r="P101" s="58"/>
      <c r="Q101" s="58"/>
      <c r="R101" s="58"/>
      <c r="S101" s="58"/>
      <c r="T101" s="58"/>
      <c r="U101" s="58"/>
      <c r="V101" s="58"/>
      <c r="W101" s="58"/>
      <c r="X101" s="58"/>
      <c r="Y101" s="58"/>
      <c r="Z101" s="58"/>
      <c r="AA101" s="58"/>
      <c r="AB101" s="58"/>
      <c r="AC101" s="58"/>
      <c r="AD101" s="58"/>
      <c r="AE101" s="58"/>
      <c r="AF101" s="58"/>
      <c r="AG101" s="58"/>
      <c r="AH101" s="58"/>
    </row>
    <row r="102" spans="1:34" ht="15" customHeight="1" x14ac:dyDescent="0.2">
      <c r="A102" s="23"/>
      <c r="B102" s="23"/>
      <c r="C102" s="23"/>
      <c r="D102" s="58"/>
      <c r="E102" s="15"/>
      <c r="F102" s="15"/>
      <c r="G102" s="62"/>
      <c r="H102" s="59"/>
      <c r="I102" s="62"/>
      <c r="J102" s="58"/>
      <c r="K102" s="58"/>
      <c r="L102" s="23"/>
      <c r="M102" s="23"/>
      <c r="N102" s="67"/>
      <c r="O102" s="58"/>
      <c r="P102" s="58"/>
      <c r="Q102" s="58"/>
      <c r="R102" s="58"/>
      <c r="S102" s="58"/>
      <c r="T102" s="58"/>
      <c r="U102" s="58"/>
      <c r="V102" s="58"/>
      <c r="W102" s="58"/>
      <c r="X102" s="58"/>
      <c r="Y102" s="58"/>
      <c r="Z102" s="58"/>
      <c r="AA102" s="58"/>
      <c r="AB102" s="58"/>
      <c r="AC102" s="58"/>
      <c r="AD102" s="58"/>
      <c r="AE102" s="58"/>
      <c r="AF102" s="58"/>
      <c r="AG102" s="58"/>
      <c r="AH102" s="58"/>
    </row>
    <row r="103" spans="1:34" ht="15" customHeight="1" x14ac:dyDescent="0.2">
      <c r="A103" s="23"/>
      <c r="B103" s="23"/>
      <c r="C103" s="23"/>
      <c r="D103" s="58"/>
      <c r="E103" s="15"/>
      <c r="F103" s="15"/>
      <c r="G103" s="62"/>
      <c r="H103" s="59"/>
      <c r="I103" s="62"/>
      <c r="J103" s="58"/>
      <c r="K103" s="58"/>
      <c r="L103" s="23"/>
      <c r="M103" s="23"/>
      <c r="N103" s="67"/>
      <c r="O103" s="58"/>
      <c r="P103" s="58"/>
      <c r="Q103" s="58"/>
      <c r="R103" s="58"/>
      <c r="S103" s="58"/>
      <c r="T103" s="58"/>
      <c r="U103" s="58"/>
      <c r="V103" s="58"/>
      <c r="W103" s="58"/>
      <c r="X103" s="58"/>
      <c r="Y103" s="58"/>
      <c r="Z103" s="58"/>
      <c r="AA103" s="58"/>
      <c r="AB103" s="58"/>
      <c r="AC103" s="58"/>
      <c r="AD103" s="58"/>
      <c r="AE103" s="58"/>
      <c r="AF103" s="58"/>
      <c r="AG103" s="58"/>
      <c r="AH103" s="58"/>
    </row>
    <row r="104" spans="1:34" ht="15" customHeight="1" x14ac:dyDescent="0.2">
      <c r="A104" s="23"/>
      <c r="B104" s="23"/>
      <c r="C104" s="23"/>
      <c r="D104" s="58"/>
      <c r="E104" s="15"/>
      <c r="F104" s="15"/>
      <c r="G104" s="62"/>
      <c r="H104" s="59"/>
      <c r="I104" s="62"/>
      <c r="J104" s="58"/>
      <c r="K104" s="58"/>
      <c r="L104" s="23"/>
      <c r="M104" s="23"/>
      <c r="N104" s="67"/>
      <c r="O104" s="58"/>
      <c r="P104" s="58"/>
      <c r="Q104" s="58"/>
      <c r="R104" s="58"/>
      <c r="S104" s="58"/>
      <c r="T104" s="58"/>
      <c r="U104" s="58"/>
      <c r="V104" s="58"/>
      <c r="W104" s="58"/>
      <c r="X104" s="58"/>
      <c r="Y104" s="58"/>
      <c r="Z104" s="58"/>
      <c r="AA104" s="58"/>
      <c r="AB104" s="58"/>
      <c r="AC104" s="58"/>
      <c r="AD104" s="58"/>
      <c r="AE104" s="58"/>
      <c r="AF104" s="58"/>
      <c r="AG104" s="58"/>
      <c r="AH104" s="58"/>
    </row>
    <row r="105" spans="1:34" ht="15" customHeight="1" x14ac:dyDescent="0.2">
      <c r="A105" s="23"/>
      <c r="B105" s="23"/>
      <c r="C105" s="23"/>
      <c r="D105" s="58"/>
      <c r="E105" s="15"/>
      <c r="F105" s="15"/>
      <c r="G105" s="62"/>
      <c r="H105" s="59"/>
      <c r="I105" s="62"/>
      <c r="J105" s="58"/>
      <c r="K105" s="58"/>
      <c r="L105" s="23"/>
      <c r="M105" s="23"/>
      <c r="N105" s="67"/>
      <c r="O105" s="58"/>
      <c r="P105" s="58"/>
      <c r="Q105" s="58"/>
      <c r="R105" s="58"/>
      <c r="S105" s="58"/>
      <c r="T105" s="58"/>
      <c r="U105" s="58"/>
      <c r="V105" s="58"/>
      <c r="W105" s="58"/>
      <c r="X105" s="58"/>
      <c r="Y105" s="58"/>
      <c r="Z105" s="58"/>
      <c r="AA105" s="58"/>
      <c r="AB105" s="58"/>
      <c r="AC105" s="58"/>
      <c r="AD105" s="58"/>
      <c r="AE105" s="58"/>
      <c r="AF105" s="58"/>
      <c r="AG105" s="58"/>
      <c r="AH105" s="58"/>
    </row>
    <row r="106" spans="1:34" ht="15" customHeight="1" x14ac:dyDescent="0.2">
      <c r="A106" s="23"/>
      <c r="B106" s="23"/>
      <c r="C106" s="23"/>
      <c r="D106" s="58"/>
      <c r="E106" s="15"/>
      <c r="F106" s="15"/>
      <c r="G106" s="62"/>
      <c r="H106" s="59"/>
      <c r="I106" s="62"/>
      <c r="J106" s="58"/>
      <c r="K106" s="58"/>
      <c r="L106" s="23"/>
      <c r="M106" s="23"/>
      <c r="N106" s="67"/>
      <c r="O106" s="58"/>
      <c r="P106" s="58"/>
      <c r="Q106" s="58"/>
      <c r="R106" s="58"/>
      <c r="S106" s="58"/>
      <c r="T106" s="58"/>
      <c r="U106" s="58"/>
      <c r="V106" s="58"/>
      <c r="W106" s="58"/>
      <c r="X106" s="58"/>
      <c r="Y106" s="58"/>
      <c r="Z106" s="58"/>
      <c r="AA106" s="58"/>
      <c r="AB106" s="58"/>
      <c r="AC106" s="58"/>
      <c r="AD106" s="58"/>
      <c r="AE106" s="58"/>
      <c r="AF106" s="58"/>
      <c r="AG106" s="58"/>
      <c r="AH106" s="58"/>
    </row>
    <row r="107" spans="1:34" ht="15" customHeight="1" x14ac:dyDescent="0.2">
      <c r="A107" s="23"/>
      <c r="B107" s="23"/>
      <c r="C107" s="23"/>
      <c r="D107" s="58"/>
      <c r="E107" s="15"/>
      <c r="F107" s="15"/>
      <c r="G107" s="62"/>
      <c r="H107" s="59"/>
      <c r="I107" s="62"/>
      <c r="J107" s="58"/>
      <c r="K107" s="58"/>
      <c r="L107" s="23"/>
      <c r="M107" s="23"/>
      <c r="N107" s="67"/>
      <c r="O107" s="58"/>
      <c r="P107" s="58"/>
      <c r="Q107" s="58"/>
      <c r="R107" s="58"/>
      <c r="S107" s="58"/>
      <c r="T107" s="58"/>
      <c r="U107" s="58"/>
      <c r="V107" s="58"/>
      <c r="W107" s="58"/>
      <c r="X107" s="58"/>
      <c r="Y107" s="58"/>
      <c r="Z107" s="58"/>
      <c r="AA107" s="58"/>
      <c r="AB107" s="58"/>
      <c r="AC107" s="58"/>
      <c r="AD107" s="58"/>
      <c r="AE107" s="58"/>
      <c r="AF107" s="58"/>
      <c r="AG107" s="58"/>
      <c r="AH107" s="58"/>
    </row>
    <row r="108" spans="1:34" ht="15" customHeight="1" x14ac:dyDescent="0.2">
      <c r="A108" s="23"/>
      <c r="B108" s="23"/>
      <c r="C108" s="23"/>
      <c r="D108" s="58"/>
      <c r="E108" s="15"/>
      <c r="F108" s="15"/>
      <c r="G108" s="62"/>
      <c r="H108" s="59"/>
      <c r="I108" s="62"/>
      <c r="J108" s="58"/>
      <c r="K108" s="58"/>
      <c r="L108" s="23"/>
      <c r="M108" s="23"/>
      <c r="N108" s="67"/>
      <c r="O108" s="58"/>
      <c r="P108" s="58"/>
      <c r="Q108" s="58"/>
      <c r="R108" s="58"/>
      <c r="S108" s="58"/>
      <c r="T108" s="58"/>
      <c r="U108" s="58"/>
      <c r="V108" s="58"/>
      <c r="W108" s="58"/>
      <c r="X108" s="58"/>
      <c r="Y108" s="58"/>
      <c r="Z108" s="58"/>
      <c r="AA108" s="58"/>
      <c r="AB108" s="58"/>
      <c r="AC108" s="58"/>
      <c r="AD108" s="58"/>
      <c r="AE108" s="58"/>
      <c r="AF108" s="58"/>
      <c r="AG108" s="58"/>
      <c r="AH108" s="58"/>
    </row>
    <row r="109" spans="1:34" ht="15" customHeight="1" x14ac:dyDescent="0.2">
      <c r="A109" s="23"/>
      <c r="B109" s="23"/>
      <c r="C109" s="23"/>
      <c r="D109" s="58"/>
      <c r="E109" s="15"/>
      <c r="F109" s="15"/>
      <c r="G109" s="62"/>
      <c r="H109" s="59"/>
      <c r="I109" s="62"/>
      <c r="J109" s="58"/>
      <c r="K109" s="58"/>
      <c r="L109" s="23"/>
      <c r="M109" s="23"/>
      <c r="N109" s="67"/>
      <c r="O109" s="58"/>
      <c r="P109" s="58"/>
      <c r="Q109" s="58"/>
      <c r="R109" s="58"/>
      <c r="S109" s="58"/>
      <c r="T109" s="58"/>
      <c r="U109" s="58"/>
      <c r="V109" s="58"/>
      <c r="W109" s="58"/>
      <c r="X109" s="58"/>
      <c r="Y109" s="58"/>
      <c r="Z109" s="58"/>
      <c r="AA109" s="58"/>
      <c r="AB109" s="58"/>
      <c r="AC109" s="58"/>
      <c r="AD109" s="58"/>
      <c r="AE109" s="58"/>
      <c r="AF109" s="58"/>
      <c r="AG109" s="58"/>
      <c r="AH109" s="58"/>
    </row>
    <row r="110" spans="1:34" ht="15" customHeight="1" x14ac:dyDescent="0.2">
      <c r="A110" s="23"/>
      <c r="B110" s="23"/>
      <c r="C110" s="23"/>
      <c r="D110" s="58"/>
      <c r="E110" s="15"/>
      <c r="F110" s="15"/>
      <c r="G110" s="62"/>
      <c r="H110" s="59"/>
      <c r="I110" s="62"/>
      <c r="J110" s="58"/>
      <c r="K110" s="58"/>
      <c r="L110" s="23"/>
      <c r="M110" s="23"/>
      <c r="N110" s="67"/>
      <c r="O110" s="58"/>
      <c r="P110" s="58"/>
      <c r="Q110" s="58"/>
      <c r="R110" s="58"/>
      <c r="S110" s="58"/>
      <c r="T110" s="58"/>
      <c r="U110" s="58"/>
      <c r="V110" s="58"/>
      <c r="W110" s="58"/>
      <c r="X110" s="58"/>
      <c r="Y110" s="58"/>
      <c r="Z110" s="58"/>
      <c r="AA110" s="58"/>
      <c r="AB110" s="58"/>
      <c r="AC110" s="58"/>
      <c r="AD110" s="58"/>
      <c r="AE110" s="58"/>
      <c r="AF110" s="58"/>
      <c r="AG110" s="58"/>
      <c r="AH110" s="58"/>
    </row>
    <row r="111" spans="1:34" ht="15" customHeight="1" x14ac:dyDescent="0.2">
      <c r="A111" s="23"/>
      <c r="B111" s="23"/>
      <c r="C111" s="23"/>
      <c r="D111" s="58"/>
      <c r="E111" s="15"/>
      <c r="F111" s="15"/>
      <c r="G111" s="62"/>
      <c r="H111" s="59"/>
      <c r="I111" s="62"/>
      <c r="J111" s="58"/>
      <c r="K111" s="58"/>
      <c r="L111" s="23"/>
      <c r="M111" s="23"/>
      <c r="N111" s="67"/>
      <c r="O111" s="58"/>
      <c r="P111" s="58"/>
      <c r="Q111" s="58"/>
      <c r="R111" s="58"/>
      <c r="S111" s="58"/>
      <c r="T111" s="58"/>
      <c r="U111" s="58"/>
      <c r="V111" s="58"/>
      <c r="W111" s="58"/>
      <c r="X111" s="58"/>
      <c r="Y111" s="58"/>
      <c r="Z111" s="58"/>
      <c r="AA111" s="58"/>
      <c r="AB111" s="58"/>
      <c r="AC111" s="58"/>
      <c r="AD111" s="58"/>
      <c r="AE111" s="58"/>
      <c r="AF111" s="58"/>
      <c r="AG111" s="58"/>
      <c r="AH111" s="58"/>
    </row>
    <row r="112" spans="1:34" ht="15" customHeight="1" x14ac:dyDescent="0.2">
      <c r="A112" s="23"/>
      <c r="B112" s="23"/>
      <c r="C112" s="23"/>
      <c r="D112" s="58"/>
      <c r="E112" s="15"/>
      <c r="F112" s="15"/>
      <c r="G112" s="62"/>
      <c r="H112" s="59"/>
      <c r="I112" s="62"/>
      <c r="J112" s="58"/>
      <c r="K112" s="58"/>
      <c r="L112" s="23"/>
      <c r="M112" s="23"/>
      <c r="N112" s="67"/>
      <c r="O112" s="58"/>
      <c r="P112" s="58"/>
      <c r="Q112" s="58"/>
      <c r="R112" s="58"/>
      <c r="S112" s="58"/>
      <c r="T112" s="58"/>
      <c r="U112" s="58"/>
      <c r="V112" s="58"/>
      <c r="W112" s="58"/>
      <c r="X112" s="58"/>
      <c r="Y112" s="58"/>
      <c r="Z112" s="58"/>
      <c r="AA112" s="58"/>
      <c r="AB112" s="58"/>
      <c r="AC112" s="58"/>
      <c r="AD112" s="58"/>
      <c r="AE112" s="58"/>
      <c r="AF112" s="58"/>
      <c r="AG112" s="58"/>
      <c r="AH112" s="58"/>
    </row>
    <row r="113" spans="1:34" ht="15" customHeight="1" x14ac:dyDescent="0.2">
      <c r="A113" s="23"/>
      <c r="B113" s="23"/>
      <c r="C113" s="23"/>
      <c r="D113" s="58"/>
      <c r="E113" s="15"/>
      <c r="F113" s="15"/>
      <c r="G113" s="62"/>
      <c r="H113" s="59"/>
      <c r="I113" s="62"/>
      <c r="J113" s="58"/>
      <c r="K113" s="58"/>
      <c r="L113" s="23"/>
      <c r="M113" s="23"/>
      <c r="N113" s="67"/>
      <c r="O113" s="58"/>
      <c r="P113" s="58"/>
      <c r="Q113" s="58"/>
      <c r="R113" s="58"/>
      <c r="S113" s="58"/>
      <c r="T113" s="58"/>
      <c r="U113" s="58"/>
      <c r="V113" s="58"/>
      <c r="W113" s="58"/>
      <c r="X113" s="58"/>
      <c r="Y113" s="58"/>
      <c r="Z113" s="58"/>
      <c r="AA113" s="58"/>
      <c r="AB113" s="58"/>
      <c r="AC113" s="58"/>
      <c r="AD113" s="58"/>
      <c r="AE113" s="58"/>
      <c r="AF113" s="58"/>
      <c r="AG113" s="58"/>
      <c r="AH113" s="58"/>
    </row>
    <row r="114" spans="1:34" ht="15" customHeight="1" x14ac:dyDescent="0.2">
      <c r="A114" s="23"/>
      <c r="B114" s="23"/>
      <c r="C114" s="23"/>
      <c r="D114" s="58"/>
      <c r="E114" s="15"/>
      <c r="F114" s="15"/>
      <c r="G114" s="62"/>
      <c r="H114" s="59"/>
      <c r="I114" s="62"/>
      <c r="J114" s="58"/>
      <c r="K114" s="58"/>
      <c r="L114" s="23"/>
      <c r="M114" s="23"/>
      <c r="N114" s="67"/>
      <c r="O114" s="58"/>
      <c r="P114" s="58"/>
      <c r="Q114" s="58"/>
      <c r="R114" s="58"/>
      <c r="S114" s="58"/>
      <c r="T114" s="58"/>
      <c r="U114" s="58"/>
      <c r="V114" s="58"/>
      <c r="W114" s="58"/>
      <c r="X114" s="58"/>
      <c r="Y114" s="58"/>
      <c r="Z114" s="58"/>
      <c r="AA114" s="58"/>
      <c r="AB114" s="58"/>
      <c r="AC114" s="58"/>
      <c r="AD114" s="58"/>
      <c r="AE114" s="58"/>
      <c r="AF114" s="58"/>
      <c r="AG114" s="58"/>
      <c r="AH114" s="58"/>
    </row>
    <row r="115" spans="1:34" ht="15" customHeight="1" x14ac:dyDescent="0.2">
      <c r="A115" s="23"/>
      <c r="B115" s="23"/>
      <c r="C115" s="23"/>
      <c r="D115" s="58"/>
      <c r="E115" s="15"/>
      <c r="F115" s="15"/>
      <c r="G115" s="62"/>
      <c r="H115" s="59"/>
      <c r="I115" s="62"/>
      <c r="J115" s="58"/>
      <c r="K115" s="58"/>
      <c r="L115" s="23"/>
      <c r="M115" s="23"/>
      <c r="N115" s="67"/>
      <c r="O115" s="58"/>
      <c r="P115" s="58"/>
      <c r="Q115" s="58"/>
      <c r="R115" s="58"/>
      <c r="S115" s="58"/>
      <c r="T115" s="58"/>
      <c r="U115" s="58"/>
      <c r="V115" s="58"/>
      <c r="W115" s="58"/>
      <c r="X115" s="58"/>
      <c r="Y115" s="58"/>
      <c r="Z115" s="58"/>
      <c r="AA115" s="58"/>
      <c r="AB115" s="58"/>
      <c r="AC115" s="58"/>
      <c r="AD115" s="58"/>
      <c r="AE115" s="58"/>
      <c r="AF115" s="58"/>
      <c r="AG115" s="58"/>
      <c r="AH115" s="58"/>
    </row>
    <row r="116" spans="1:34" ht="15" customHeight="1" x14ac:dyDescent="0.2">
      <c r="A116" s="23"/>
      <c r="B116" s="23"/>
      <c r="C116" s="23"/>
      <c r="D116" s="58"/>
      <c r="E116" s="15"/>
      <c r="F116" s="15"/>
      <c r="G116" s="62"/>
      <c r="H116" s="59"/>
      <c r="I116" s="62"/>
      <c r="J116" s="58"/>
      <c r="K116" s="58"/>
      <c r="L116" s="23"/>
      <c r="M116" s="23"/>
      <c r="N116" s="67"/>
      <c r="O116" s="58"/>
      <c r="P116" s="58"/>
      <c r="Q116" s="58"/>
      <c r="R116" s="58"/>
      <c r="S116" s="58"/>
      <c r="T116" s="58"/>
      <c r="U116" s="58"/>
      <c r="V116" s="58"/>
      <c r="W116" s="58"/>
      <c r="X116" s="58"/>
      <c r="Y116" s="58"/>
      <c r="Z116" s="58"/>
      <c r="AA116" s="58"/>
      <c r="AB116" s="58"/>
      <c r="AC116" s="58"/>
      <c r="AD116" s="58"/>
      <c r="AE116" s="58"/>
      <c r="AF116" s="58"/>
      <c r="AG116" s="58"/>
      <c r="AH116" s="58"/>
    </row>
    <row r="117" spans="1:34" ht="15" customHeight="1" x14ac:dyDescent="0.2">
      <c r="A117" s="23"/>
      <c r="B117" s="23"/>
      <c r="C117" s="23"/>
      <c r="D117" s="58"/>
      <c r="E117" s="15"/>
      <c r="F117" s="15"/>
      <c r="G117" s="62"/>
      <c r="H117" s="59"/>
      <c r="I117" s="62"/>
      <c r="J117" s="58"/>
      <c r="K117" s="58"/>
      <c r="L117" s="23"/>
      <c r="M117" s="23"/>
      <c r="N117" s="67"/>
      <c r="O117" s="58"/>
      <c r="P117" s="58"/>
      <c r="Q117" s="58"/>
      <c r="R117" s="58"/>
      <c r="S117" s="58"/>
      <c r="T117" s="58"/>
      <c r="U117" s="58"/>
      <c r="V117" s="58"/>
      <c r="W117" s="58"/>
      <c r="X117" s="58"/>
      <c r="Y117" s="58"/>
      <c r="Z117" s="58"/>
      <c r="AA117" s="58"/>
      <c r="AB117" s="58"/>
      <c r="AC117" s="58"/>
      <c r="AD117" s="58"/>
      <c r="AE117" s="58"/>
      <c r="AF117" s="58"/>
      <c r="AG117" s="58"/>
      <c r="AH117" s="58"/>
    </row>
    <row r="118" spans="1:34" ht="15" customHeight="1" x14ac:dyDescent="0.2">
      <c r="A118" s="23"/>
      <c r="B118" s="23"/>
      <c r="C118" s="23"/>
      <c r="D118" s="58"/>
      <c r="E118" s="15"/>
      <c r="F118" s="15"/>
      <c r="G118" s="62"/>
      <c r="H118" s="59"/>
      <c r="I118" s="62"/>
      <c r="J118" s="58"/>
      <c r="K118" s="58"/>
      <c r="L118" s="23"/>
      <c r="M118" s="23"/>
      <c r="N118" s="67"/>
      <c r="O118" s="58"/>
      <c r="P118" s="58"/>
      <c r="Q118" s="58"/>
      <c r="R118" s="58"/>
      <c r="S118" s="58"/>
      <c r="T118" s="58"/>
      <c r="U118" s="58"/>
      <c r="V118" s="58"/>
      <c r="W118" s="58"/>
      <c r="X118" s="58"/>
      <c r="Y118" s="58"/>
      <c r="Z118" s="58"/>
      <c r="AA118" s="58"/>
      <c r="AB118" s="58"/>
      <c r="AC118" s="58"/>
      <c r="AD118" s="58"/>
      <c r="AE118" s="58"/>
      <c r="AF118" s="58"/>
      <c r="AG118" s="58"/>
      <c r="AH118" s="58"/>
    </row>
    <row r="119" spans="1:34" ht="15" customHeight="1" x14ac:dyDescent="0.2">
      <c r="A119" s="23"/>
      <c r="B119" s="23"/>
      <c r="C119" s="23"/>
      <c r="D119" s="58"/>
      <c r="E119" s="15"/>
      <c r="F119" s="15"/>
      <c r="G119" s="62"/>
      <c r="H119" s="59"/>
      <c r="I119" s="62"/>
      <c r="J119" s="58"/>
      <c r="K119" s="58"/>
      <c r="L119" s="23"/>
      <c r="M119" s="23"/>
      <c r="N119" s="67"/>
      <c r="O119" s="58"/>
      <c r="P119" s="58"/>
      <c r="Q119" s="58"/>
      <c r="R119" s="58"/>
      <c r="S119" s="58"/>
      <c r="T119" s="58"/>
      <c r="U119" s="58"/>
      <c r="V119" s="58"/>
      <c r="W119" s="58"/>
      <c r="X119" s="58"/>
      <c r="Y119" s="58"/>
      <c r="Z119" s="58"/>
      <c r="AA119" s="58"/>
      <c r="AB119" s="58"/>
      <c r="AC119" s="58"/>
      <c r="AD119" s="58"/>
      <c r="AE119" s="58"/>
      <c r="AF119" s="58"/>
      <c r="AG119" s="58"/>
      <c r="AH119" s="58"/>
    </row>
    <row r="120" spans="1:34" ht="15" customHeight="1" x14ac:dyDescent="0.2">
      <c r="A120" s="23"/>
      <c r="B120" s="23"/>
      <c r="C120" s="23"/>
      <c r="D120" s="58"/>
      <c r="E120" s="15"/>
      <c r="F120" s="15"/>
      <c r="G120" s="62"/>
      <c r="H120" s="59"/>
      <c r="I120" s="62"/>
      <c r="J120" s="58"/>
      <c r="K120" s="58"/>
      <c r="L120" s="23"/>
      <c r="M120" s="23"/>
      <c r="N120" s="67"/>
      <c r="O120" s="58"/>
      <c r="P120" s="58"/>
      <c r="Q120" s="58"/>
      <c r="R120" s="58"/>
      <c r="S120" s="58"/>
      <c r="T120" s="58"/>
      <c r="U120" s="58"/>
      <c r="V120" s="58"/>
      <c r="W120" s="58"/>
      <c r="X120" s="58"/>
      <c r="Y120" s="58"/>
      <c r="Z120" s="58"/>
      <c r="AA120" s="58"/>
      <c r="AB120" s="58"/>
      <c r="AC120" s="58"/>
      <c r="AD120" s="58"/>
      <c r="AE120" s="58"/>
      <c r="AF120" s="58"/>
      <c r="AG120" s="58"/>
      <c r="AH120" s="58"/>
    </row>
    <row r="121" spans="1:34" ht="15" customHeight="1" x14ac:dyDescent="0.2">
      <c r="A121" s="23"/>
      <c r="B121" s="23"/>
      <c r="C121" s="23"/>
      <c r="D121" s="58"/>
      <c r="E121" s="15"/>
      <c r="F121" s="15"/>
      <c r="G121" s="62"/>
      <c r="H121" s="59"/>
      <c r="I121" s="62"/>
      <c r="J121" s="58"/>
      <c r="K121" s="58"/>
      <c r="L121" s="23"/>
      <c r="M121" s="23"/>
      <c r="N121" s="67"/>
      <c r="O121" s="58"/>
      <c r="P121" s="58"/>
      <c r="Q121" s="58"/>
      <c r="R121" s="58"/>
      <c r="S121" s="58"/>
      <c r="T121" s="58"/>
      <c r="U121" s="58"/>
      <c r="V121" s="58"/>
      <c r="W121" s="58"/>
      <c r="X121" s="58"/>
      <c r="Y121" s="58"/>
      <c r="Z121" s="58"/>
      <c r="AA121" s="58"/>
      <c r="AB121" s="58"/>
      <c r="AC121" s="58"/>
      <c r="AD121" s="58"/>
      <c r="AE121" s="58"/>
      <c r="AF121" s="58"/>
      <c r="AG121" s="58"/>
      <c r="AH121" s="58"/>
    </row>
    <row r="122" spans="1:34" ht="15" customHeight="1" x14ac:dyDescent="0.2">
      <c r="A122" s="23"/>
      <c r="B122" s="23"/>
      <c r="C122" s="23"/>
      <c r="D122" s="58"/>
      <c r="E122" s="15"/>
      <c r="F122" s="15"/>
      <c r="G122" s="62"/>
      <c r="H122" s="59"/>
      <c r="I122" s="62"/>
      <c r="J122" s="58"/>
      <c r="K122" s="58"/>
      <c r="L122" s="23"/>
      <c r="M122" s="23"/>
      <c r="N122" s="67"/>
      <c r="O122" s="58"/>
      <c r="P122" s="58"/>
      <c r="Q122" s="58"/>
      <c r="R122" s="58"/>
      <c r="S122" s="58"/>
      <c r="T122" s="58"/>
      <c r="U122" s="58"/>
      <c r="V122" s="58"/>
      <c r="W122" s="58"/>
      <c r="X122" s="58"/>
      <c r="Y122" s="58"/>
      <c r="Z122" s="58"/>
      <c r="AA122" s="58"/>
      <c r="AB122" s="58"/>
      <c r="AC122" s="58"/>
      <c r="AD122" s="58"/>
      <c r="AE122" s="58"/>
      <c r="AF122" s="58"/>
      <c r="AG122" s="58"/>
      <c r="AH122" s="58"/>
    </row>
    <row r="123" spans="1:34" ht="15" customHeight="1" x14ac:dyDescent="0.2">
      <c r="A123" s="23"/>
      <c r="B123" s="23"/>
      <c r="C123" s="23"/>
      <c r="D123" s="58"/>
      <c r="E123" s="15"/>
      <c r="F123" s="15"/>
      <c r="G123" s="62"/>
      <c r="H123" s="59"/>
      <c r="I123" s="62"/>
      <c r="J123" s="58"/>
      <c r="K123" s="58"/>
      <c r="L123" s="23"/>
      <c r="M123" s="23"/>
      <c r="N123" s="67"/>
      <c r="O123" s="58"/>
      <c r="P123" s="58"/>
      <c r="Q123" s="58"/>
      <c r="R123" s="58"/>
      <c r="S123" s="58"/>
      <c r="T123" s="58"/>
      <c r="U123" s="58"/>
      <c r="V123" s="58"/>
      <c r="W123" s="58"/>
      <c r="X123" s="58"/>
      <c r="Y123" s="58"/>
      <c r="Z123" s="58"/>
      <c r="AA123" s="58"/>
      <c r="AB123" s="58"/>
      <c r="AC123" s="58"/>
      <c r="AD123" s="58"/>
      <c r="AE123" s="58"/>
      <c r="AF123" s="58"/>
      <c r="AG123" s="58"/>
      <c r="AH123" s="58"/>
    </row>
    <row r="124" spans="1:34" ht="15" customHeight="1" x14ac:dyDescent="0.2">
      <c r="A124" s="23"/>
      <c r="B124" s="23"/>
      <c r="C124" s="23"/>
      <c r="D124" s="58"/>
      <c r="E124" s="15"/>
      <c r="F124" s="15"/>
      <c r="G124" s="62"/>
      <c r="H124" s="59"/>
      <c r="I124" s="62"/>
      <c r="J124" s="58"/>
      <c r="K124" s="58"/>
      <c r="L124" s="23"/>
      <c r="M124" s="23"/>
      <c r="N124" s="67"/>
      <c r="O124" s="58"/>
      <c r="P124" s="58"/>
      <c r="Q124" s="58"/>
      <c r="R124" s="58"/>
      <c r="S124" s="58"/>
      <c r="T124" s="58"/>
      <c r="U124" s="58"/>
      <c r="V124" s="58"/>
      <c r="W124" s="58"/>
      <c r="X124" s="58"/>
      <c r="Y124" s="58"/>
      <c r="Z124" s="58"/>
      <c r="AA124" s="58"/>
      <c r="AB124" s="58"/>
      <c r="AC124" s="58"/>
      <c r="AD124" s="58"/>
      <c r="AE124" s="58"/>
      <c r="AF124" s="58"/>
      <c r="AG124" s="58"/>
      <c r="AH124" s="58"/>
    </row>
    <row r="125" spans="1:34" ht="15" customHeight="1" x14ac:dyDescent="0.2">
      <c r="A125" s="23"/>
      <c r="B125" s="23"/>
      <c r="C125" s="23"/>
      <c r="D125" s="58"/>
      <c r="E125" s="15"/>
      <c r="F125" s="15"/>
      <c r="G125" s="62"/>
      <c r="H125" s="59"/>
      <c r="I125" s="62"/>
      <c r="J125" s="58"/>
      <c r="K125" s="58"/>
      <c r="L125" s="23"/>
      <c r="M125" s="23"/>
      <c r="N125" s="67"/>
      <c r="O125" s="58"/>
      <c r="P125" s="58"/>
      <c r="Q125" s="58"/>
      <c r="R125" s="58"/>
      <c r="S125" s="58"/>
      <c r="T125" s="58"/>
      <c r="U125" s="58"/>
      <c r="V125" s="58"/>
      <c r="W125" s="58"/>
      <c r="X125" s="58"/>
      <c r="Y125" s="58"/>
      <c r="Z125" s="58"/>
      <c r="AA125" s="58"/>
      <c r="AB125" s="58"/>
      <c r="AC125" s="58"/>
      <c r="AD125" s="58"/>
      <c r="AE125" s="58"/>
      <c r="AF125" s="58"/>
      <c r="AG125" s="58"/>
      <c r="AH125" s="58"/>
    </row>
    <row r="126" spans="1:34" ht="15" customHeight="1" x14ac:dyDescent="0.2">
      <c r="A126" s="23"/>
      <c r="B126" s="23"/>
      <c r="C126" s="23"/>
      <c r="D126" s="58"/>
      <c r="E126" s="15"/>
      <c r="F126" s="15"/>
      <c r="G126" s="62"/>
      <c r="H126" s="59"/>
      <c r="I126" s="62"/>
      <c r="J126" s="58"/>
      <c r="K126" s="58"/>
      <c r="L126" s="23"/>
      <c r="M126" s="23"/>
      <c r="N126" s="67"/>
      <c r="O126" s="58"/>
      <c r="P126" s="58"/>
      <c r="Q126" s="58"/>
      <c r="R126" s="58"/>
      <c r="S126" s="58"/>
      <c r="T126" s="58"/>
      <c r="U126" s="58"/>
      <c r="V126" s="58"/>
      <c r="W126" s="58"/>
      <c r="X126" s="58"/>
      <c r="Y126" s="58"/>
      <c r="Z126" s="58"/>
      <c r="AA126" s="58"/>
      <c r="AB126" s="58"/>
      <c r="AC126" s="58"/>
      <c r="AD126" s="58"/>
      <c r="AE126" s="58"/>
      <c r="AF126" s="58"/>
      <c r="AG126" s="58"/>
      <c r="AH126" s="58"/>
    </row>
    <row r="127" spans="1:34" ht="15" customHeight="1" x14ac:dyDescent="0.2">
      <c r="A127" s="23"/>
      <c r="B127" s="23"/>
      <c r="C127" s="23"/>
      <c r="D127" s="58"/>
      <c r="E127" s="15"/>
      <c r="F127" s="15"/>
      <c r="G127" s="62"/>
      <c r="H127" s="59"/>
      <c r="I127" s="62"/>
      <c r="J127" s="58"/>
      <c r="K127" s="58"/>
      <c r="L127" s="23"/>
      <c r="M127" s="23"/>
      <c r="N127" s="67"/>
      <c r="O127" s="58"/>
      <c r="P127" s="58"/>
      <c r="Q127" s="58"/>
      <c r="R127" s="58"/>
      <c r="S127" s="58"/>
      <c r="T127" s="58"/>
      <c r="U127" s="58"/>
      <c r="V127" s="58"/>
      <c r="W127" s="58"/>
      <c r="X127" s="58"/>
      <c r="Y127" s="58"/>
      <c r="Z127" s="58"/>
      <c r="AA127" s="58"/>
      <c r="AB127" s="58"/>
      <c r="AC127" s="58"/>
      <c r="AD127" s="58"/>
      <c r="AE127" s="58"/>
      <c r="AF127" s="58"/>
      <c r="AG127" s="58"/>
      <c r="AH127" s="58"/>
    </row>
    <row r="128" spans="1:34" ht="15" customHeight="1" x14ac:dyDescent="0.2">
      <c r="A128" s="23"/>
      <c r="B128" s="23"/>
      <c r="C128" s="23"/>
      <c r="D128" s="58"/>
      <c r="E128" s="15"/>
      <c r="F128" s="15"/>
      <c r="G128" s="62"/>
      <c r="H128" s="59"/>
      <c r="I128" s="62"/>
      <c r="J128" s="58"/>
      <c r="K128" s="58"/>
      <c r="L128" s="23"/>
      <c r="M128" s="23"/>
      <c r="N128" s="67"/>
      <c r="O128" s="58"/>
      <c r="P128" s="58"/>
      <c r="Q128" s="58"/>
      <c r="R128" s="58"/>
      <c r="S128" s="58"/>
      <c r="T128" s="58"/>
      <c r="U128" s="58"/>
      <c r="V128" s="58"/>
      <c r="W128" s="58"/>
      <c r="X128" s="58"/>
      <c r="Y128" s="58"/>
      <c r="Z128" s="58"/>
      <c r="AA128" s="58"/>
      <c r="AB128" s="58"/>
      <c r="AC128" s="58"/>
      <c r="AD128" s="58"/>
      <c r="AE128" s="58"/>
      <c r="AF128" s="58"/>
      <c r="AG128" s="58"/>
      <c r="AH128" s="58"/>
    </row>
    <row r="129" spans="1:34" ht="15" customHeight="1" x14ac:dyDescent="0.2">
      <c r="A129" s="23"/>
      <c r="B129" s="23"/>
      <c r="C129" s="23"/>
      <c r="D129" s="58"/>
      <c r="E129" s="15"/>
      <c r="F129" s="15"/>
      <c r="G129" s="62"/>
      <c r="H129" s="59"/>
      <c r="I129" s="62"/>
      <c r="J129" s="58"/>
      <c r="K129" s="58"/>
      <c r="L129" s="23"/>
      <c r="M129" s="23"/>
      <c r="N129" s="67"/>
      <c r="O129" s="58"/>
      <c r="P129" s="58"/>
      <c r="Q129" s="58"/>
      <c r="R129" s="58"/>
      <c r="S129" s="58"/>
      <c r="T129" s="58"/>
      <c r="U129" s="58"/>
      <c r="V129" s="58"/>
      <c r="W129" s="58"/>
      <c r="X129" s="58"/>
      <c r="Y129" s="58"/>
      <c r="Z129" s="58"/>
      <c r="AA129" s="58"/>
      <c r="AB129" s="58"/>
      <c r="AC129" s="58"/>
      <c r="AD129" s="58"/>
      <c r="AE129" s="58"/>
      <c r="AF129" s="58"/>
      <c r="AG129" s="58"/>
      <c r="AH129" s="58"/>
    </row>
    <row r="130" spans="1:34" ht="15" customHeight="1" x14ac:dyDescent="0.2">
      <c r="A130" s="23"/>
      <c r="B130" s="23"/>
      <c r="C130" s="23"/>
      <c r="D130" s="58"/>
      <c r="E130" s="15"/>
      <c r="F130" s="15"/>
      <c r="G130" s="62"/>
      <c r="H130" s="59"/>
      <c r="I130" s="62"/>
      <c r="J130" s="58"/>
      <c r="K130" s="58"/>
      <c r="L130" s="23"/>
      <c r="M130" s="23"/>
      <c r="N130" s="67"/>
      <c r="O130" s="58"/>
      <c r="P130" s="58"/>
      <c r="Q130" s="58"/>
      <c r="R130" s="58"/>
      <c r="S130" s="58"/>
      <c r="T130" s="58"/>
      <c r="U130" s="58"/>
      <c r="V130" s="58"/>
      <c r="W130" s="58"/>
      <c r="X130" s="58"/>
      <c r="Y130" s="58"/>
      <c r="Z130" s="58"/>
      <c r="AA130" s="58"/>
      <c r="AB130" s="58"/>
      <c r="AC130" s="58"/>
      <c r="AD130" s="58"/>
      <c r="AE130" s="58"/>
      <c r="AF130" s="58"/>
      <c r="AG130" s="58"/>
      <c r="AH130" s="58"/>
    </row>
    <row r="131" spans="1:34" ht="15" customHeight="1" x14ac:dyDescent="0.2">
      <c r="A131" s="23"/>
      <c r="B131" s="23"/>
      <c r="C131" s="23"/>
      <c r="D131" s="58"/>
      <c r="E131" s="15"/>
      <c r="F131" s="15"/>
      <c r="G131" s="62"/>
      <c r="H131" s="59"/>
      <c r="I131" s="62"/>
      <c r="J131" s="58"/>
      <c r="K131" s="58"/>
      <c r="L131" s="23"/>
      <c r="M131" s="23"/>
      <c r="N131" s="67"/>
      <c r="O131" s="58"/>
      <c r="P131" s="58"/>
      <c r="Q131" s="58"/>
      <c r="R131" s="58"/>
      <c r="S131" s="58"/>
      <c r="T131" s="58"/>
      <c r="U131" s="58"/>
      <c r="V131" s="58"/>
      <c r="W131" s="58"/>
      <c r="X131" s="58"/>
      <c r="Y131" s="58"/>
      <c r="Z131" s="58"/>
      <c r="AA131" s="58"/>
      <c r="AB131" s="58"/>
      <c r="AC131" s="58"/>
      <c r="AD131" s="58"/>
      <c r="AE131" s="58"/>
      <c r="AF131" s="58"/>
      <c r="AG131" s="58"/>
      <c r="AH131" s="58"/>
    </row>
    <row r="132" spans="1:34" ht="15" customHeight="1" x14ac:dyDescent="0.2">
      <c r="A132" s="23"/>
      <c r="B132" s="23"/>
      <c r="C132" s="23"/>
      <c r="D132" s="58"/>
      <c r="E132" s="15"/>
      <c r="F132" s="15"/>
      <c r="G132" s="62"/>
      <c r="H132" s="59"/>
      <c r="I132" s="62"/>
      <c r="J132" s="58"/>
      <c r="K132" s="58"/>
      <c r="L132" s="23"/>
      <c r="M132" s="23"/>
      <c r="N132" s="67"/>
      <c r="O132" s="58"/>
      <c r="P132" s="58"/>
      <c r="Q132" s="58"/>
      <c r="R132" s="58"/>
      <c r="S132" s="58"/>
      <c r="T132" s="58"/>
      <c r="U132" s="58"/>
      <c r="V132" s="58"/>
      <c r="W132" s="58"/>
      <c r="X132" s="58"/>
      <c r="Y132" s="58"/>
      <c r="Z132" s="58"/>
      <c r="AA132" s="58"/>
      <c r="AB132" s="58"/>
      <c r="AC132" s="58"/>
      <c r="AD132" s="58"/>
      <c r="AE132" s="58"/>
      <c r="AF132" s="58"/>
      <c r="AG132" s="58"/>
      <c r="AH132" s="58"/>
    </row>
    <row r="133" spans="1:34" ht="15" customHeight="1" x14ac:dyDescent="0.2">
      <c r="A133" s="23"/>
      <c r="B133" s="23"/>
      <c r="C133" s="23"/>
      <c r="D133" s="58"/>
      <c r="E133" s="15"/>
      <c r="F133" s="15"/>
      <c r="G133" s="62"/>
      <c r="H133" s="59"/>
      <c r="I133" s="62"/>
      <c r="J133" s="58"/>
      <c r="K133" s="58"/>
      <c r="L133" s="23"/>
      <c r="M133" s="23"/>
      <c r="N133" s="67"/>
      <c r="O133" s="58"/>
      <c r="P133" s="58"/>
      <c r="Q133" s="58"/>
      <c r="R133" s="58"/>
      <c r="S133" s="58"/>
      <c r="T133" s="58"/>
      <c r="U133" s="58"/>
      <c r="V133" s="58"/>
      <c r="W133" s="58"/>
      <c r="X133" s="58"/>
      <c r="Y133" s="58"/>
      <c r="Z133" s="58"/>
      <c r="AA133" s="58"/>
      <c r="AB133" s="58"/>
      <c r="AC133" s="58"/>
      <c r="AD133" s="58"/>
      <c r="AE133" s="58"/>
      <c r="AF133" s="58"/>
      <c r="AG133" s="58"/>
      <c r="AH133" s="58"/>
    </row>
    <row r="134" spans="1:34" ht="15" customHeight="1" x14ac:dyDescent="0.2">
      <c r="A134" s="23"/>
      <c r="B134" s="23"/>
      <c r="C134" s="23"/>
      <c r="D134" s="58"/>
      <c r="E134" s="15"/>
      <c r="F134" s="15"/>
      <c r="G134" s="62"/>
      <c r="H134" s="59"/>
      <c r="I134" s="62"/>
      <c r="J134" s="58"/>
      <c r="K134" s="58"/>
      <c r="L134" s="23"/>
      <c r="M134" s="23"/>
      <c r="N134" s="67"/>
      <c r="O134" s="58"/>
      <c r="P134" s="58"/>
      <c r="Q134" s="58"/>
      <c r="R134" s="58"/>
      <c r="S134" s="58"/>
      <c r="T134" s="58"/>
      <c r="U134" s="58"/>
      <c r="V134" s="58"/>
      <c r="W134" s="58"/>
      <c r="X134" s="58"/>
      <c r="Y134" s="58"/>
      <c r="Z134" s="58"/>
      <c r="AA134" s="58"/>
      <c r="AB134" s="58"/>
      <c r="AC134" s="58"/>
      <c r="AD134" s="58"/>
      <c r="AE134" s="58"/>
      <c r="AF134" s="58"/>
      <c r="AG134" s="58"/>
      <c r="AH134" s="58"/>
    </row>
    <row r="135" spans="1:34" ht="15" customHeight="1" x14ac:dyDescent="0.2">
      <c r="A135" s="23"/>
      <c r="B135" s="23"/>
      <c r="C135" s="23"/>
      <c r="D135" s="58"/>
      <c r="E135" s="15"/>
      <c r="F135" s="15"/>
      <c r="G135" s="62"/>
      <c r="H135" s="59"/>
      <c r="I135" s="62"/>
      <c r="J135" s="58"/>
      <c r="K135" s="58"/>
      <c r="L135" s="23"/>
      <c r="M135" s="23"/>
      <c r="N135" s="67"/>
      <c r="O135" s="58"/>
      <c r="P135" s="58"/>
      <c r="Q135" s="58"/>
      <c r="R135" s="58"/>
      <c r="S135" s="58"/>
      <c r="T135" s="58"/>
      <c r="U135" s="58"/>
      <c r="V135" s="58"/>
      <c r="W135" s="58"/>
      <c r="X135" s="58"/>
      <c r="Y135" s="58"/>
      <c r="Z135" s="58"/>
      <c r="AA135" s="58"/>
      <c r="AB135" s="58"/>
      <c r="AC135" s="58"/>
      <c r="AD135" s="58"/>
      <c r="AE135" s="58"/>
      <c r="AF135" s="58"/>
      <c r="AG135" s="58"/>
      <c r="AH135" s="58"/>
    </row>
    <row r="136" spans="1:34" ht="15" customHeight="1" x14ac:dyDescent="0.2">
      <c r="A136" s="23"/>
      <c r="B136" s="23"/>
      <c r="C136" s="23"/>
      <c r="D136" s="58"/>
      <c r="E136" s="15"/>
      <c r="F136" s="15"/>
      <c r="G136" s="62"/>
      <c r="H136" s="59"/>
      <c r="I136" s="62"/>
      <c r="J136" s="58"/>
      <c r="K136" s="58"/>
      <c r="L136" s="23"/>
      <c r="M136" s="23"/>
      <c r="N136" s="67"/>
      <c r="O136" s="58"/>
      <c r="P136" s="58"/>
      <c r="Q136" s="58"/>
      <c r="R136" s="58"/>
      <c r="S136" s="58"/>
      <c r="T136" s="58"/>
      <c r="U136" s="58"/>
      <c r="V136" s="58"/>
      <c r="W136" s="58"/>
      <c r="X136" s="58"/>
      <c r="Y136" s="58"/>
      <c r="Z136" s="58"/>
      <c r="AA136" s="58"/>
      <c r="AB136" s="58"/>
      <c r="AC136" s="58"/>
      <c r="AD136" s="58"/>
      <c r="AE136" s="58"/>
      <c r="AF136" s="58"/>
      <c r="AG136" s="58"/>
      <c r="AH136" s="58"/>
    </row>
    <row r="137" spans="1:34" ht="15" customHeight="1" x14ac:dyDescent="0.2">
      <c r="A137" s="23"/>
      <c r="B137" s="23"/>
      <c r="C137" s="23"/>
      <c r="D137" s="58"/>
      <c r="E137" s="15"/>
      <c r="F137" s="15"/>
      <c r="G137" s="62"/>
      <c r="H137" s="59"/>
      <c r="I137" s="62"/>
      <c r="J137" s="58"/>
      <c r="K137" s="58"/>
      <c r="L137" s="23"/>
      <c r="M137" s="23"/>
      <c r="N137" s="67"/>
      <c r="O137" s="58"/>
      <c r="P137" s="58"/>
      <c r="Q137" s="58"/>
      <c r="R137" s="58"/>
      <c r="S137" s="58"/>
      <c r="T137" s="58"/>
      <c r="U137" s="58"/>
      <c r="V137" s="58"/>
      <c r="W137" s="58"/>
      <c r="X137" s="58"/>
      <c r="Y137" s="58"/>
      <c r="Z137" s="58"/>
      <c r="AA137" s="58"/>
      <c r="AB137" s="58"/>
      <c r="AC137" s="58"/>
      <c r="AD137" s="58"/>
      <c r="AE137" s="58"/>
      <c r="AF137" s="58"/>
      <c r="AG137" s="58"/>
      <c r="AH137" s="58"/>
    </row>
    <row r="138" spans="1:34" ht="15" customHeight="1" x14ac:dyDescent="0.2">
      <c r="A138" s="23"/>
      <c r="B138" s="23"/>
      <c r="C138" s="23"/>
      <c r="D138" s="58"/>
      <c r="E138" s="15"/>
      <c r="F138" s="15"/>
      <c r="G138" s="62"/>
      <c r="H138" s="59"/>
      <c r="I138" s="62"/>
      <c r="J138" s="58"/>
      <c r="K138" s="58"/>
      <c r="L138" s="23"/>
      <c r="M138" s="23"/>
      <c r="N138" s="67"/>
      <c r="O138" s="58"/>
      <c r="P138" s="58"/>
      <c r="Q138" s="58"/>
      <c r="R138" s="58"/>
      <c r="S138" s="58"/>
      <c r="T138" s="58"/>
      <c r="U138" s="58"/>
      <c r="V138" s="58"/>
      <c r="W138" s="58"/>
      <c r="X138" s="58"/>
      <c r="Y138" s="58"/>
      <c r="Z138" s="58"/>
      <c r="AA138" s="58"/>
      <c r="AB138" s="58"/>
      <c r="AC138" s="58"/>
      <c r="AD138" s="58"/>
      <c r="AE138" s="58"/>
      <c r="AF138" s="58"/>
      <c r="AG138" s="58"/>
      <c r="AH138" s="58"/>
    </row>
    <row r="139" spans="1:34" ht="15" customHeight="1" x14ac:dyDescent="0.2">
      <c r="A139" s="23"/>
      <c r="B139" s="23"/>
      <c r="C139" s="23"/>
      <c r="D139" s="58"/>
      <c r="E139" s="15"/>
      <c r="F139" s="15"/>
      <c r="G139" s="62"/>
      <c r="H139" s="59"/>
      <c r="I139" s="62"/>
      <c r="J139" s="58"/>
      <c r="K139" s="58"/>
      <c r="L139" s="23"/>
      <c r="M139" s="23"/>
      <c r="N139" s="67"/>
      <c r="O139" s="58"/>
      <c r="P139" s="58"/>
      <c r="Q139" s="58"/>
      <c r="R139" s="58"/>
      <c r="S139" s="58"/>
      <c r="T139" s="58"/>
      <c r="U139" s="58"/>
      <c r="V139" s="58"/>
      <c r="W139" s="58"/>
      <c r="X139" s="58"/>
      <c r="Y139" s="58"/>
      <c r="Z139" s="58"/>
      <c r="AA139" s="58"/>
      <c r="AB139" s="58"/>
      <c r="AC139" s="58"/>
      <c r="AD139" s="58"/>
      <c r="AE139" s="58"/>
      <c r="AF139" s="58"/>
      <c r="AG139" s="58"/>
      <c r="AH139" s="58"/>
    </row>
    <row r="140" spans="1:34" ht="15" customHeight="1" x14ac:dyDescent="0.2">
      <c r="A140" s="23"/>
      <c r="B140" s="23"/>
      <c r="C140" s="23"/>
      <c r="D140" s="58"/>
      <c r="E140" s="15"/>
      <c r="F140" s="15"/>
      <c r="G140" s="62"/>
      <c r="H140" s="59"/>
      <c r="I140" s="62"/>
      <c r="J140" s="58"/>
      <c r="K140" s="58"/>
      <c r="L140" s="23"/>
      <c r="M140" s="23"/>
      <c r="N140" s="67"/>
      <c r="O140" s="58"/>
      <c r="P140" s="58"/>
      <c r="Q140" s="58"/>
      <c r="R140" s="58"/>
      <c r="S140" s="58"/>
      <c r="T140" s="58"/>
      <c r="U140" s="58"/>
      <c r="V140" s="58"/>
      <c r="W140" s="58"/>
      <c r="X140" s="58"/>
      <c r="Y140" s="58"/>
      <c r="Z140" s="58"/>
      <c r="AA140" s="58"/>
      <c r="AB140" s="58"/>
      <c r="AC140" s="58"/>
      <c r="AD140" s="58"/>
      <c r="AE140" s="58"/>
      <c r="AF140" s="58"/>
      <c r="AG140" s="58"/>
      <c r="AH140" s="58"/>
    </row>
    <row r="141" spans="1:34" ht="15" customHeight="1" x14ac:dyDescent="0.2">
      <c r="A141" s="23"/>
      <c r="B141" s="23"/>
      <c r="C141" s="23"/>
      <c r="D141" s="58"/>
      <c r="E141" s="15"/>
      <c r="F141" s="15"/>
      <c r="G141" s="62"/>
      <c r="H141" s="59"/>
      <c r="I141" s="62"/>
      <c r="J141" s="58"/>
      <c r="K141" s="58"/>
      <c r="L141" s="23"/>
      <c r="M141" s="23"/>
      <c r="N141" s="67"/>
      <c r="O141" s="58"/>
      <c r="P141" s="58"/>
      <c r="Q141" s="58"/>
      <c r="R141" s="58"/>
      <c r="S141" s="58"/>
      <c r="T141" s="58"/>
      <c r="U141" s="58"/>
      <c r="V141" s="58"/>
      <c r="W141" s="58"/>
      <c r="X141" s="58"/>
      <c r="Y141" s="58"/>
      <c r="Z141" s="58"/>
      <c r="AA141" s="58"/>
      <c r="AB141" s="58"/>
      <c r="AC141" s="58"/>
      <c r="AD141" s="58"/>
      <c r="AE141" s="58"/>
      <c r="AF141" s="58"/>
      <c r="AG141" s="58"/>
      <c r="AH141" s="58"/>
    </row>
    <row r="142" spans="1:34" ht="15" customHeight="1" x14ac:dyDescent="0.2">
      <c r="A142" s="23"/>
      <c r="B142" s="23"/>
      <c r="C142" s="23"/>
      <c r="D142" s="58"/>
      <c r="E142" s="15"/>
      <c r="F142" s="15"/>
      <c r="G142" s="62"/>
      <c r="H142" s="59"/>
      <c r="I142" s="62"/>
      <c r="J142" s="58"/>
      <c r="K142" s="58"/>
      <c r="L142" s="23"/>
      <c r="M142" s="23"/>
      <c r="N142" s="67"/>
      <c r="O142" s="58"/>
      <c r="P142" s="58"/>
      <c r="Q142" s="58"/>
      <c r="R142" s="58"/>
      <c r="S142" s="58"/>
      <c r="T142" s="58"/>
      <c r="U142" s="58"/>
      <c r="V142" s="58"/>
      <c r="W142" s="58"/>
      <c r="X142" s="58"/>
      <c r="Y142" s="58"/>
      <c r="Z142" s="58"/>
      <c r="AA142" s="58"/>
      <c r="AB142" s="58"/>
      <c r="AC142" s="58"/>
      <c r="AD142" s="58"/>
      <c r="AE142" s="58"/>
      <c r="AF142" s="58"/>
      <c r="AG142" s="58"/>
      <c r="AH142" s="58"/>
    </row>
    <row r="143" spans="1:34" ht="15" customHeight="1" x14ac:dyDescent="0.2">
      <c r="A143" s="23"/>
      <c r="B143" s="23"/>
      <c r="C143" s="23"/>
      <c r="D143" s="58"/>
      <c r="E143" s="15"/>
      <c r="F143" s="15"/>
      <c r="G143" s="62"/>
      <c r="H143" s="59"/>
      <c r="I143" s="62"/>
      <c r="J143" s="58"/>
      <c r="K143" s="58"/>
      <c r="L143" s="23"/>
      <c r="M143" s="23"/>
      <c r="N143" s="67"/>
      <c r="O143" s="58"/>
      <c r="P143" s="58"/>
      <c r="Q143" s="58"/>
      <c r="R143" s="58"/>
      <c r="S143" s="58"/>
      <c r="T143" s="58"/>
      <c r="U143" s="58"/>
      <c r="V143" s="58"/>
      <c r="W143" s="58"/>
      <c r="X143" s="58"/>
      <c r="Y143" s="58"/>
      <c r="Z143" s="58"/>
      <c r="AA143" s="58"/>
      <c r="AB143" s="58"/>
      <c r="AC143" s="58"/>
      <c r="AD143" s="58"/>
      <c r="AE143" s="58"/>
      <c r="AF143" s="58"/>
      <c r="AG143" s="58"/>
      <c r="AH143" s="58"/>
    </row>
    <row r="144" spans="1:34" ht="15" customHeight="1" x14ac:dyDescent="0.2">
      <c r="A144" s="23"/>
      <c r="B144" s="23"/>
      <c r="C144" s="23"/>
      <c r="D144" s="58"/>
      <c r="E144" s="15"/>
      <c r="F144" s="15"/>
      <c r="G144" s="62"/>
      <c r="H144" s="59"/>
      <c r="I144" s="62"/>
      <c r="J144" s="58"/>
      <c r="K144" s="58"/>
      <c r="L144" s="23"/>
      <c r="M144" s="23"/>
      <c r="N144" s="67"/>
      <c r="O144" s="58"/>
      <c r="P144" s="58"/>
      <c r="Q144" s="58"/>
      <c r="R144" s="58"/>
      <c r="S144" s="58"/>
      <c r="T144" s="58"/>
      <c r="U144" s="58"/>
      <c r="V144" s="58"/>
      <c r="W144" s="58"/>
      <c r="X144" s="58"/>
      <c r="Y144" s="58"/>
      <c r="Z144" s="58"/>
      <c r="AA144" s="58"/>
      <c r="AB144" s="58"/>
      <c r="AC144" s="58"/>
      <c r="AD144" s="58"/>
      <c r="AE144" s="58"/>
      <c r="AF144" s="58"/>
      <c r="AG144" s="58"/>
      <c r="AH144" s="58"/>
    </row>
    <row r="145" spans="1:34" ht="15" customHeight="1" x14ac:dyDescent="0.2">
      <c r="A145" s="23"/>
      <c r="B145" s="23"/>
      <c r="C145" s="23"/>
      <c r="D145" s="58"/>
      <c r="E145" s="15"/>
      <c r="F145" s="15"/>
      <c r="G145" s="62"/>
      <c r="H145" s="59"/>
      <c r="I145" s="62"/>
      <c r="J145" s="58"/>
      <c r="K145" s="58"/>
      <c r="L145" s="23"/>
      <c r="M145" s="23"/>
      <c r="N145" s="67"/>
      <c r="O145" s="58"/>
      <c r="P145" s="58"/>
      <c r="Q145" s="58"/>
      <c r="R145" s="58"/>
      <c r="S145" s="58"/>
      <c r="T145" s="58"/>
      <c r="U145" s="58"/>
      <c r="V145" s="58"/>
      <c r="W145" s="58"/>
      <c r="X145" s="58"/>
      <c r="Y145" s="58"/>
      <c r="Z145" s="58"/>
      <c r="AA145" s="58"/>
      <c r="AB145" s="58"/>
      <c r="AC145" s="58"/>
      <c r="AD145" s="58"/>
      <c r="AE145" s="58"/>
      <c r="AF145" s="58"/>
      <c r="AG145" s="58"/>
      <c r="AH145" s="58"/>
    </row>
    <row r="146" spans="1:34" ht="15" customHeight="1" x14ac:dyDescent="0.2">
      <c r="A146" s="23"/>
      <c r="B146" s="23"/>
      <c r="C146" s="23"/>
      <c r="D146" s="58"/>
      <c r="E146" s="15"/>
      <c r="F146" s="15"/>
      <c r="G146" s="62"/>
      <c r="H146" s="59"/>
      <c r="I146" s="62"/>
      <c r="J146" s="58"/>
      <c r="K146" s="58"/>
      <c r="L146" s="23"/>
      <c r="M146" s="23"/>
      <c r="N146" s="67"/>
      <c r="O146" s="58"/>
      <c r="P146" s="58"/>
      <c r="Q146" s="58"/>
      <c r="R146" s="58"/>
      <c r="S146" s="58"/>
      <c r="T146" s="58"/>
      <c r="U146" s="58"/>
      <c r="V146" s="58"/>
      <c r="W146" s="58"/>
      <c r="X146" s="58"/>
      <c r="Y146" s="58"/>
      <c r="Z146" s="58"/>
      <c r="AA146" s="58"/>
      <c r="AB146" s="58"/>
      <c r="AC146" s="58"/>
      <c r="AD146" s="58"/>
      <c r="AE146" s="58"/>
      <c r="AF146" s="58"/>
      <c r="AG146" s="58"/>
      <c r="AH146" s="58"/>
    </row>
    <row r="147" spans="1:34" ht="15" customHeight="1" x14ac:dyDescent="0.2">
      <c r="A147" s="23"/>
      <c r="B147" s="23"/>
      <c r="C147" s="23"/>
      <c r="D147" s="58"/>
      <c r="E147" s="15"/>
      <c r="F147" s="15"/>
      <c r="G147" s="62"/>
      <c r="H147" s="59"/>
      <c r="I147" s="62"/>
      <c r="J147" s="58"/>
      <c r="K147" s="58"/>
      <c r="L147" s="23"/>
      <c r="M147" s="23"/>
      <c r="N147" s="67"/>
      <c r="O147" s="58"/>
      <c r="P147" s="58"/>
      <c r="Q147" s="58"/>
      <c r="R147" s="58"/>
      <c r="S147" s="58"/>
      <c r="T147" s="58"/>
      <c r="U147" s="58"/>
      <c r="V147" s="58"/>
      <c r="W147" s="58"/>
      <c r="X147" s="58"/>
      <c r="Y147" s="58"/>
      <c r="Z147" s="58"/>
      <c r="AA147" s="58"/>
      <c r="AB147" s="58"/>
      <c r="AC147" s="58"/>
      <c r="AD147" s="58"/>
      <c r="AE147" s="58"/>
      <c r="AF147" s="58"/>
      <c r="AG147" s="58"/>
      <c r="AH147" s="58"/>
    </row>
    <row r="148" spans="1:34" ht="15" customHeight="1" x14ac:dyDescent="0.2">
      <c r="A148" s="23"/>
      <c r="B148" s="23"/>
      <c r="C148" s="23"/>
      <c r="D148" s="58"/>
      <c r="E148" s="15"/>
      <c r="F148" s="15"/>
      <c r="G148" s="62"/>
      <c r="H148" s="59"/>
      <c r="I148" s="62"/>
      <c r="J148" s="58"/>
      <c r="K148" s="58"/>
      <c r="L148" s="23"/>
      <c r="M148" s="23"/>
      <c r="N148" s="67"/>
      <c r="O148" s="58"/>
      <c r="P148" s="58"/>
      <c r="Q148" s="58"/>
      <c r="R148" s="58"/>
      <c r="S148" s="58"/>
      <c r="T148" s="58"/>
      <c r="U148" s="58"/>
      <c r="V148" s="58"/>
      <c r="W148" s="58"/>
      <c r="X148" s="58"/>
      <c r="Y148" s="58"/>
      <c r="Z148" s="58"/>
      <c r="AA148" s="58"/>
      <c r="AB148" s="58"/>
      <c r="AC148" s="58"/>
      <c r="AD148" s="58"/>
      <c r="AE148" s="58"/>
      <c r="AF148" s="58"/>
      <c r="AG148" s="58"/>
      <c r="AH148" s="58"/>
    </row>
    <row r="149" spans="1:34" ht="15" customHeight="1" x14ac:dyDescent="0.2">
      <c r="A149" s="23"/>
      <c r="B149" s="23"/>
      <c r="C149" s="23"/>
      <c r="D149" s="58"/>
      <c r="E149" s="15"/>
      <c r="F149" s="15"/>
      <c r="G149" s="62"/>
      <c r="H149" s="59"/>
      <c r="I149" s="62"/>
      <c r="J149" s="58"/>
      <c r="K149" s="58"/>
      <c r="L149" s="23"/>
      <c r="M149" s="23"/>
      <c r="N149" s="67"/>
      <c r="O149" s="58"/>
      <c r="P149" s="58"/>
      <c r="Q149" s="58"/>
      <c r="R149" s="58"/>
      <c r="S149" s="58"/>
      <c r="T149" s="58"/>
      <c r="U149" s="58"/>
      <c r="V149" s="58"/>
      <c r="W149" s="58"/>
      <c r="X149" s="58"/>
      <c r="Y149" s="58"/>
      <c r="Z149" s="58"/>
      <c r="AA149" s="58"/>
      <c r="AB149" s="58"/>
      <c r="AC149" s="58"/>
      <c r="AD149" s="58"/>
      <c r="AE149" s="58"/>
      <c r="AF149" s="58"/>
      <c r="AG149" s="58"/>
      <c r="AH149" s="58"/>
    </row>
    <row r="150" spans="1:34" ht="15" customHeight="1" x14ac:dyDescent="0.2">
      <c r="A150" s="23"/>
      <c r="B150" s="23"/>
      <c r="C150" s="23"/>
      <c r="D150" s="58"/>
      <c r="E150" s="15"/>
      <c r="F150" s="15"/>
      <c r="G150" s="62"/>
      <c r="H150" s="59"/>
      <c r="I150" s="62"/>
      <c r="J150" s="58"/>
      <c r="K150" s="58"/>
      <c r="L150" s="23"/>
      <c r="M150" s="23"/>
      <c r="N150" s="67"/>
      <c r="O150" s="58"/>
      <c r="P150" s="58"/>
      <c r="Q150" s="58"/>
      <c r="R150" s="58"/>
      <c r="S150" s="58"/>
      <c r="T150" s="58"/>
      <c r="U150" s="58"/>
      <c r="V150" s="58"/>
      <c r="W150" s="58"/>
      <c r="X150" s="58"/>
      <c r="Y150" s="58"/>
      <c r="Z150" s="58"/>
      <c r="AA150" s="58"/>
      <c r="AB150" s="58"/>
      <c r="AC150" s="58"/>
      <c r="AD150" s="58"/>
      <c r="AE150" s="58"/>
      <c r="AF150" s="58"/>
      <c r="AG150" s="58"/>
      <c r="AH150" s="58"/>
    </row>
    <row r="151" spans="1:34" ht="15" customHeight="1" x14ac:dyDescent="0.2">
      <c r="A151" s="23"/>
      <c r="B151" s="23"/>
      <c r="C151" s="23"/>
      <c r="D151" s="58"/>
      <c r="E151" s="15"/>
      <c r="F151" s="15"/>
      <c r="G151" s="62"/>
      <c r="H151" s="59"/>
      <c r="I151" s="62"/>
      <c r="J151" s="58"/>
      <c r="K151" s="58"/>
      <c r="L151" s="23"/>
      <c r="M151" s="23"/>
      <c r="N151" s="67"/>
      <c r="O151" s="58"/>
      <c r="P151" s="58"/>
      <c r="Q151" s="58"/>
      <c r="R151" s="58"/>
      <c r="S151" s="58"/>
      <c r="T151" s="58"/>
      <c r="U151" s="58"/>
      <c r="V151" s="58"/>
      <c r="W151" s="58"/>
      <c r="X151" s="58"/>
      <c r="Y151" s="58"/>
      <c r="Z151" s="58"/>
      <c r="AA151" s="58"/>
      <c r="AB151" s="58"/>
      <c r="AC151" s="58"/>
      <c r="AD151" s="58"/>
      <c r="AE151" s="58"/>
      <c r="AF151" s="58"/>
      <c r="AG151" s="58"/>
      <c r="AH151" s="58"/>
    </row>
    <row r="152" spans="1:34" ht="15" customHeight="1" x14ac:dyDescent="0.2">
      <c r="A152" s="23"/>
      <c r="B152" s="23"/>
      <c r="C152" s="23"/>
      <c r="D152" s="58"/>
      <c r="E152" s="15"/>
      <c r="F152" s="15"/>
      <c r="G152" s="62"/>
      <c r="H152" s="59"/>
      <c r="I152" s="62"/>
      <c r="J152" s="58"/>
      <c r="K152" s="58"/>
      <c r="L152" s="23"/>
      <c r="M152" s="23"/>
      <c r="N152" s="67"/>
      <c r="O152" s="58"/>
      <c r="P152" s="58"/>
      <c r="Q152" s="58"/>
      <c r="R152" s="58"/>
      <c r="S152" s="58"/>
      <c r="T152" s="58"/>
      <c r="U152" s="58"/>
      <c r="V152" s="58"/>
      <c r="W152" s="58"/>
      <c r="X152" s="58"/>
      <c r="Y152" s="58"/>
      <c r="Z152" s="58"/>
      <c r="AA152" s="58"/>
      <c r="AB152" s="58"/>
      <c r="AC152" s="58"/>
      <c r="AD152" s="58"/>
      <c r="AE152" s="58"/>
      <c r="AF152" s="58"/>
      <c r="AG152" s="58"/>
      <c r="AH152" s="58"/>
    </row>
    <row r="153" spans="1:34" ht="15" customHeight="1" x14ac:dyDescent="0.2">
      <c r="A153" s="23"/>
      <c r="B153" s="23"/>
      <c r="C153" s="23"/>
      <c r="D153" s="58"/>
      <c r="E153" s="15"/>
      <c r="F153" s="15"/>
      <c r="G153" s="62"/>
      <c r="H153" s="59"/>
      <c r="I153" s="62"/>
      <c r="J153" s="58"/>
      <c r="K153" s="58"/>
      <c r="L153" s="23"/>
      <c r="M153" s="23"/>
      <c r="N153" s="67"/>
      <c r="O153" s="58"/>
      <c r="P153" s="58"/>
      <c r="Q153" s="58"/>
      <c r="R153" s="58"/>
      <c r="S153" s="58"/>
      <c r="T153" s="58"/>
      <c r="U153" s="58"/>
      <c r="V153" s="58"/>
      <c r="W153" s="58"/>
      <c r="X153" s="58"/>
      <c r="Y153" s="58"/>
      <c r="Z153" s="58"/>
      <c r="AA153" s="58"/>
      <c r="AB153" s="58"/>
      <c r="AC153" s="58"/>
      <c r="AD153" s="58"/>
      <c r="AE153" s="58"/>
      <c r="AF153" s="58"/>
      <c r="AG153" s="58"/>
      <c r="AH153" s="58"/>
    </row>
    <row r="154" spans="1:34" ht="15" customHeight="1" x14ac:dyDescent="0.2">
      <c r="A154" s="23"/>
      <c r="B154" s="23"/>
      <c r="C154" s="23"/>
      <c r="D154" s="58"/>
      <c r="E154" s="15"/>
      <c r="F154" s="15"/>
      <c r="G154" s="62"/>
      <c r="H154" s="59"/>
      <c r="I154" s="62"/>
      <c r="J154" s="58"/>
      <c r="K154" s="58"/>
      <c r="L154" s="23"/>
      <c r="M154" s="23"/>
      <c r="N154" s="67"/>
      <c r="O154" s="58"/>
      <c r="P154" s="58"/>
      <c r="Q154" s="58"/>
      <c r="R154" s="58"/>
      <c r="S154" s="58"/>
      <c r="T154" s="58"/>
      <c r="U154" s="58"/>
      <c r="V154" s="58"/>
      <c r="W154" s="58"/>
      <c r="X154" s="58"/>
      <c r="Y154" s="58"/>
      <c r="Z154" s="58"/>
      <c r="AA154" s="58"/>
      <c r="AB154" s="58"/>
      <c r="AC154" s="58"/>
      <c r="AD154" s="58"/>
      <c r="AE154" s="58"/>
      <c r="AF154" s="58"/>
      <c r="AG154" s="58"/>
      <c r="AH154" s="58"/>
    </row>
    <row r="155" spans="1:34" ht="15" customHeight="1" x14ac:dyDescent="0.2">
      <c r="A155" s="23"/>
      <c r="B155" s="23"/>
      <c r="C155" s="23"/>
      <c r="D155" s="58"/>
      <c r="E155" s="15"/>
      <c r="F155" s="15"/>
      <c r="G155" s="62"/>
      <c r="H155" s="59"/>
      <c r="I155" s="62"/>
      <c r="J155" s="58"/>
      <c r="K155" s="58"/>
      <c r="L155" s="23"/>
      <c r="M155" s="23"/>
      <c r="N155" s="67"/>
      <c r="O155" s="58"/>
      <c r="P155" s="58"/>
      <c r="Q155" s="58"/>
      <c r="R155" s="58"/>
      <c r="S155" s="58"/>
      <c r="T155" s="58"/>
      <c r="U155" s="58"/>
      <c r="V155" s="58"/>
      <c r="W155" s="58"/>
      <c r="X155" s="58"/>
      <c r="Y155" s="58"/>
      <c r="Z155" s="58"/>
      <c r="AA155" s="58"/>
      <c r="AB155" s="58"/>
      <c r="AC155" s="58"/>
      <c r="AD155" s="58"/>
      <c r="AE155" s="58"/>
      <c r="AF155" s="58"/>
      <c r="AG155" s="58"/>
      <c r="AH155" s="58"/>
    </row>
    <row r="156" spans="1:34" ht="15" customHeight="1" x14ac:dyDescent="0.2">
      <c r="A156" s="23"/>
      <c r="B156" s="23"/>
      <c r="C156" s="23"/>
      <c r="D156" s="58"/>
      <c r="E156" s="15"/>
      <c r="F156" s="15"/>
      <c r="G156" s="62"/>
      <c r="H156" s="59"/>
      <c r="I156" s="62"/>
      <c r="J156" s="58"/>
      <c r="K156" s="58"/>
      <c r="L156" s="23"/>
      <c r="M156" s="23"/>
      <c r="N156" s="67"/>
      <c r="O156" s="58"/>
      <c r="P156" s="58"/>
      <c r="Q156" s="58"/>
      <c r="R156" s="58"/>
      <c r="S156" s="58"/>
      <c r="T156" s="58"/>
      <c r="U156" s="58"/>
      <c r="V156" s="58"/>
      <c r="W156" s="58"/>
      <c r="X156" s="58"/>
      <c r="Y156" s="58"/>
      <c r="Z156" s="58"/>
      <c r="AA156" s="58"/>
      <c r="AB156" s="58"/>
      <c r="AC156" s="58"/>
      <c r="AD156" s="58"/>
      <c r="AE156" s="58"/>
      <c r="AF156" s="58"/>
      <c r="AG156" s="58"/>
      <c r="AH156" s="58"/>
    </row>
    <row r="157" spans="1:34" ht="15" customHeight="1" x14ac:dyDescent="0.2">
      <c r="A157" s="23"/>
      <c r="B157" s="23"/>
      <c r="C157" s="23"/>
      <c r="D157" s="58"/>
      <c r="E157" s="15"/>
      <c r="F157" s="15"/>
      <c r="G157" s="62"/>
      <c r="H157" s="59"/>
      <c r="I157" s="62"/>
      <c r="J157" s="58"/>
      <c r="K157" s="58"/>
      <c r="L157" s="23"/>
      <c r="M157" s="23"/>
      <c r="N157" s="67"/>
      <c r="O157" s="58"/>
      <c r="P157" s="58"/>
      <c r="Q157" s="58"/>
      <c r="R157" s="58"/>
      <c r="S157" s="58"/>
      <c r="T157" s="58"/>
      <c r="U157" s="58"/>
      <c r="V157" s="58"/>
      <c r="W157" s="58"/>
      <c r="X157" s="58"/>
      <c r="Y157" s="58"/>
      <c r="Z157" s="58"/>
      <c r="AA157" s="58"/>
      <c r="AB157" s="58"/>
      <c r="AC157" s="58"/>
      <c r="AD157" s="58"/>
      <c r="AE157" s="58"/>
      <c r="AF157" s="58"/>
      <c r="AG157" s="58"/>
      <c r="AH157" s="58"/>
    </row>
    <row r="158" spans="1:34" ht="15" customHeight="1" x14ac:dyDescent="0.2">
      <c r="A158" s="23"/>
      <c r="B158" s="23"/>
      <c r="C158" s="23"/>
      <c r="D158" s="58"/>
      <c r="E158" s="15"/>
      <c r="F158" s="15"/>
      <c r="G158" s="62"/>
      <c r="H158" s="59"/>
      <c r="I158" s="62"/>
      <c r="J158" s="58"/>
      <c r="K158" s="58"/>
      <c r="L158" s="23"/>
      <c r="M158" s="23"/>
      <c r="N158" s="67"/>
      <c r="O158" s="58"/>
      <c r="P158" s="58"/>
      <c r="Q158" s="58"/>
      <c r="R158" s="58"/>
      <c r="S158" s="58"/>
      <c r="T158" s="58"/>
      <c r="U158" s="58"/>
      <c r="V158" s="58"/>
      <c r="W158" s="58"/>
      <c r="X158" s="58"/>
      <c r="Y158" s="58"/>
      <c r="Z158" s="58"/>
      <c r="AA158" s="58"/>
      <c r="AB158" s="58"/>
      <c r="AC158" s="58"/>
      <c r="AD158" s="58"/>
      <c r="AE158" s="58"/>
      <c r="AF158" s="58"/>
      <c r="AG158" s="58"/>
      <c r="AH158" s="58"/>
    </row>
    <row r="159" spans="1:34" ht="15" customHeight="1" x14ac:dyDescent="0.2">
      <c r="A159" s="23"/>
      <c r="B159" s="23"/>
      <c r="C159" s="23"/>
      <c r="D159" s="58"/>
      <c r="E159" s="15"/>
      <c r="F159" s="15"/>
      <c r="G159" s="62"/>
      <c r="H159" s="59"/>
      <c r="I159" s="62"/>
      <c r="J159" s="58"/>
      <c r="K159" s="58"/>
      <c r="L159" s="23"/>
      <c r="M159" s="23"/>
      <c r="N159" s="67"/>
      <c r="O159" s="58"/>
      <c r="P159" s="58"/>
      <c r="Q159" s="58"/>
      <c r="R159" s="58"/>
      <c r="S159" s="58"/>
      <c r="T159" s="58"/>
      <c r="U159" s="58"/>
      <c r="V159" s="58"/>
      <c r="W159" s="58"/>
      <c r="X159" s="58"/>
      <c r="Y159" s="58"/>
      <c r="Z159" s="58"/>
      <c r="AA159" s="58"/>
      <c r="AB159" s="58"/>
      <c r="AC159" s="58"/>
      <c r="AD159" s="58"/>
      <c r="AE159" s="58"/>
      <c r="AF159" s="58"/>
      <c r="AG159" s="58"/>
      <c r="AH159" s="58"/>
    </row>
    <row r="160" spans="1:34" ht="15" customHeight="1" x14ac:dyDescent="0.2">
      <c r="A160" s="23"/>
      <c r="B160" s="23"/>
      <c r="C160" s="23"/>
      <c r="D160" s="58"/>
      <c r="E160" s="15"/>
      <c r="F160" s="15"/>
      <c r="G160" s="62"/>
      <c r="H160" s="59"/>
      <c r="I160" s="62"/>
      <c r="J160" s="58"/>
      <c r="K160" s="58"/>
      <c r="L160" s="23"/>
      <c r="M160" s="23"/>
      <c r="N160" s="67"/>
      <c r="O160" s="58"/>
      <c r="P160" s="58"/>
      <c r="Q160" s="58"/>
      <c r="R160" s="58"/>
      <c r="S160" s="58"/>
      <c r="T160" s="58"/>
      <c r="U160" s="58"/>
      <c r="V160" s="58"/>
      <c r="W160" s="58"/>
      <c r="X160" s="58"/>
      <c r="Y160" s="58"/>
      <c r="Z160" s="58"/>
      <c r="AA160" s="58"/>
      <c r="AB160" s="58"/>
      <c r="AC160" s="58"/>
      <c r="AD160" s="58"/>
      <c r="AE160" s="58"/>
      <c r="AF160" s="58"/>
      <c r="AG160" s="58"/>
      <c r="AH160" s="58"/>
    </row>
    <row r="161" spans="1:34" ht="15" customHeight="1" x14ac:dyDescent="0.2">
      <c r="A161" s="23"/>
      <c r="B161" s="23"/>
      <c r="C161" s="23"/>
      <c r="D161" s="58"/>
      <c r="E161" s="15"/>
      <c r="F161" s="15"/>
      <c r="G161" s="62"/>
      <c r="H161" s="59"/>
      <c r="I161" s="62"/>
      <c r="J161" s="58"/>
      <c r="K161" s="58"/>
      <c r="L161" s="23"/>
      <c r="M161" s="23"/>
      <c r="N161" s="67"/>
      <c r="O161" s="58"/>
      <c r="P161" s="58"/>
      <c r="Q161" s="58"/>
      <c r="R161" s="58"/>
      <c r="S161" s="58"/>
      <c r="T161" s="58"/>
      <c r="U161" s="58"/>
      <c r="V161" s="58"/>
      <c r="W161" s="58"/>
      <c r="X161" s="58"/>
      <c r="Y161" s="58"/>
      <c r="Z161" s="58"/>
      <c r="AA161" s="58"/>
      <c r="AB161" s="58"/>
      <c r="AC161" s="58"/>
      <c r="AD161" s="58"/>
      <c r="AE161" s="58"/>
      <c r="AF161" s="58"/>
      <c r="AG161" s="58"/>
      <c r="AH161" s="58"/>
    </row>
    <row r="162" spans="1:34" ht="15" customHeight="1" x14ac:dyDescent="0.2">
      <c r="A162" s="23"/>
      <c r="B162" s="23"/>
      <c r="C162" s="23"/>
      <c r="D162" s="58"/>
      <c r="E162" s="15"/>
      <c r="F162" s="15"/>
      <c r="G162" s="62"/>
      <c r="H162" s="59"/>
      <c r="I162" s="62"/>
      <c r="J162" s="58"/>
      <c r="K162" s="58"/>
      <c r="L162" s="23"/>
      <c r="M162" s="23"/>
      <c r="N162" s="67"/>
      <c r="O162" s="58"/>
      <c r="P162" s="58"/>
      <c r="Q162" s="58"/>
      <c r="R162" s="58"/>
      <c r="S162" s="58"/>
      <c r="T162" s="58"/>
      <c r="U162" s="58"/>
      <c r="V162" s="58"/>
      <c r="W162" s="58"/>
      <c r="X162" s="58"/>
      <c r="Y162" s="58"/>
      <c r="Z162" s="58"/>
      <c r="AA162" s="58"/>
      <c r="AB162" s="58"/>
      <c r="AC162" s="58"/>
      <c r="AD162" s="58"/>
      <c r="AE162" s="58"/>
      <c r="AF162" s="58"/>
      <c r="AG162" s="58"/>
      <c r="AH162" s="58"/>
    </row>
    <row r="163" spans="1:34" ht="15" customHeight="1" x14ac:dyDescent="0.2">
      <c r="A163" s="23"/>
      <c r="B163" s="23"/>
      <c r="C163" s="23"/>
      <c r="D163" s="58"/>
      <c r="E163" s="15"/>
      <c r="F163" s="15"/>
      <c r="G163" s="62"/>
      <c r="H163" s="59"/>
      <c r="I163" s="62"/>
      <c r="J163" s="58"/>
      <c r="K163" s="58"/>
      <c r="L163" s="23"/>
      <c r="M163" s="23"/>
      <c r="N163" s="67"/>
      <c r="O163" s="58"/>
      <c r="P163" s="58"/>
      <c r="Q163" s="58"/>
      <c r="R163" s="58"/>
      <c r="S163" s="58"/>
      <c r="T163" s="58"/>
      <c r="U163" s="58"/>
      <c r="V163" s="58"/>
      <c r="W163" s="58"/>
      <c r="X163" s="58"/>
      <c r="Y163" s="58"/>
      <c r="Z163" s="58"/>
      <c r="AA163" s="58"/>
      <c r="AB163" s="58"/>
      <c r="AC163" s="58"/>
      <c r="AD163" s="58"/>
      <c r="AE163" s="58"/>
      <c r="AF163" s="58"/>
      <c r="AG163" s="58"/>
      <c r="AH163" s="58"/>
    </row>
    <row r="164" spans="1:34" ht="15" customHeight="1" x14ac:dyDescent="0.2">
      <c r="A164" s="23"/>
      <c r="B164" s="23"/>
      <c r="C164" s="23"/>
      <c r="D164" s="58"/>
      <c r="E164" s="15"/>
      <c r="F164" s="15"/>
      <c r="G164" s="62"/>
      <c r="H164" s="59"/>
      <c r="I164" s="62"/>
      <c r="J164" s="58"/>
      <c r="K164" s="58"/>
      <c r="L164" s="23"/>
      <c r="M164" s="23"/>
      <c r="N164" s="67"/>
      <c r="O164" s="58"/>
      <c r="P164" s="58"/>
      <c r="Q164" s="58"/>
      <c r="R164" s="58"/>
      <c r="S164" s="58"/>
      <c r="T164" s="58"/>
      <c r="U164" s="58"/>
      <c r="V164" s="58"/>
      <c r="W164" s="58"/>
      <c r="X164" s="58"/>
      <c r="Y164" s="58"/>
      <c r="Z164" s="58"/>
      <c r="AA164" s="58"/>
      <c r="AB164" s="58"/>
      <c r="AC164" s="58"/>
      <c r="AD164" s="58"/>
      <c r="AE164" s="58"/>
      <c r="AF164" s="58"/>
      <c r="AG164" s="58"/>
      <c r="AH164" s="58"/>
    </row>
    <row r="165" spans="1:34" ht="15" customHeight="1" x14ac:dyDescent="0.2">
      <c r="A165" s="23"/>
      <c r="B165" s="23"/>
      <c r="C165" s="23"/>
      <c r="D165" s="58"/>
      <c r="E165" s="15"/>
      <c r="F165" s="15"/>
      <c r="G165" s="62"/>
      <c r="H165" s="59"/>
      <c r="I165" s="62"/>
      <c r="J165" s="58"/>
      <c r="K165" s="58"/>
      <c r="L165" s="23"/>
      <c r="M165" s="23"/>
      <c r="N165" s="67"/>
      <c r="O165" s="58"/>
      <c r="P165" s="58"/>
      <c r="Q165" s="58"/>
      <c r="R165" s="58"/>
      <c r="S165" s="58"/>
      <c r="T165" s="58"/>
      <c r="U165" s="58"/>
      <c r="V165" s="58"/>
      <c r="W165" s="58"/>
      <c r="X165" s="58"/>
      <c r="Y165" s="58"/>
      <c r="Z165" s="58"/>
      <c r="AA165" s="58"/>
      <c r="AB165" s="58"/>
      <c r="AC165" s="58"/>
      <c r="AD165" s="58"/>
      <c r="AE165" s="58"/>
      <c r="AF165" s="58"/>
      <c r="AG165" s="58"/>
      <c r="AH165" s="58"/>
    </row>
    <row r="166" spans="1:34" ht="15" customHeight="1" x14ac:dyDescent="0.2">
      <c r="A166" s="23"/>
      <c r="B166" s="23"/>
      <c r="C166" s="23"/>
      <c r="D166" s="58"/>
      <c r="E166" s="15"/>
      <c r="F166" s="15"/>
      <c r="G166" s="62"/>
      <c r="H166" s="59"/>
      <c r="I166" s="62"/>
      <c r="J166" s="58"/>
      <c r="K166" s="58"/>
      <c r="L166" s="23"/>
      <c r="M166" s="23"/>
      <c r="N166" s="67"/>
      <c r="O166" s="58"/>
      <c r="P166" s="58"/>
      <c r="Q166" s="58"/>
      <c r="R166" s="58"/>
      <c r="S166" s="58"/>
      <c r="T166" s="58"/>
      <c r="U166" s="58"/>
      <c r="V166" s="58"/>
      <c r="W166" s="58"/>
      <c r="X166" s="58"/>
      <c r="Y166" s="58"/>
      <c r="Z166" s="58"/>
      <c r="AA166" s="58"/>
      <c r="AB166" s="58"/>
      <c r="AC166" s="58"/>
      <c r="AD166" s="58"/>
      <c r="AE166" s="58"/>
      <c r="AF166" s="58"/>
      <c r="AG166" s="58"/>
      <c r="AH166" s="58"/>
    </row>
    <row r="167" spans="1:34" ht="15" customHeight="1" x14ac:dyDescent="0.2">
      <c r="A167" s="23"/>
      <c r="B167" s="23"/>
      <c r="C167" s="23"/>
      <c r="D167" s="58"/>
      <c r="E167" s="15"/>
      <c r="F167" s="15"/>
      <c r="G167" s="62"/>
      <c r="H167" s="59"/>
      <c r="I167" s="62"/>
      <c r="J167" s="58"/>
      <c r="K167" s="58"/>
      <c r="L167" s="23"/>
      <c r="M167" s="23"/>
      <c r="N167" s="67"/>
      <c r="O167" s="58"/>
      <c r="P167" s="58"/>
      <c r="Q167" s="58"/>
      <c r="R167" s="58"/>
      <c r="S167" s="58"/>
      <c r="T167" s="58"/>
      <c r="U167" s="58"/>
      <c r="V167" s="58"/>
      <c r="W167" s="58"/>
      <c r="X167" s="58"/>
      <c r="Y167" s="58"/>
      <c r="Z167" s="58"/>
      <c r="AA167" s="58"/>
      <c r="AB167" s="58"/>
      <c r="AC167" s="58"/>
      <c r="AD167" s="58"/>
      <c r="AE167" s="58"/>
      <c r="AF167" s="58"/>
      <c r="AG167" s="58"/>
      <c r="AH167" s="58"/>
    </row>
    <row r="168" spans="1:34" ht="15" customHeight="1" x14ac:dyDescent="0.2">
      <c r="A168" s="23"/>
      <c r="B168" s="23"/>
      <c r="C168" s="23"/>
      <c r="D168" s="58"/>
      <c r="E168" s="15"/>
      <c r="F168" s="15"/>
      <c r="G168" s="62"/>
      <c r="H168" s="59"/>
      <c r="I168" s="62"/>
      <c r="J168" s="58"/>
      <c r="K168" s="58"/>
      <c r="L168" s="23"/>
      <c r="M168" s="23"/>
      <c r="N168" s="67"/>
      <c r="O168" s="58"/>
      <c r="P168" s="58"/>
      <c r="Q168" s="58"/>
      <c r="R168" s="58"/>
      <c r="S168" s="58"/>
      <c r="T168" s="58"/>
      <c r="U168" s="58"/>
      <c r="V168" s="58"/>
      <c r="W168" s="58"/>
      <c r="X168" s="58"/>
      <c r="Y168" s="58"/>
      <c r="Z168" s="58"/>
      <c r="AA168" s="58"/>
      <c r="AB168" s="58"/>
      <c r="AC168" s="58"/>
      <c r="AD168" s="58"/>
      <c r="AE168" s="58"/>
      <c r="AF168" s="58"/>
      <c r="AG168" s="58"/>
      <c r="AH168" s="58"/>
    </row>
    <row r="169" spans="1:34" ht="15" customHeight="1" x14ac:dyDescent="0.2">
      <c r="A169" s="23"/>
      <c r="B169" s="23"/>
      <c r="C169" s="23"/>
      <c r="D169" s="58"/>
      <c r="E169" s="15"/>
      <c r="F169" s="15"/>
      <c r="G169" s="62"/>
      <c r="H169" s="59"/>
      <c r="I169" s="62"/>
      <c r="J169" s="58"/>
      <c r="K169" s="58"/>
      <c r="L169" s="23"/>
      <c r="M169" s="23"/>
      <c r="N169" s="67"/>
      <c r="O169" s="58"/>
      <c r="P169" s="58"/>
      <c r="Q169" s="58"/>
      <c r="R169" s="58"/>
      <c r="S169" s="58"/>
      <c r="T169" s="58"/>
      <c r="U169" s="58"/>
      <c r="V169" s="58"/>
      <c r="W169" s="58"/>
      <c r="X169" s="58"/>
      <c r="Y169" s="58"/>
      <c r="Z169" s="58"/>
      <c r="AA169" s="58"/>
      <c r="AB169" s="58"/>
      <c r="AC169" s="58"/>
      <c r="AD169" s="58"/>
      <c r="AE169" s="58"/>
      <c r="AF169" s="58"/>
      <c r="AG169" s="58"/>
      <c r="AH169" s="58"/>
    </row>
    <row r="170" spans="1:34" ht="15" customHeight="1" x14ac:dyDescent="0.2">
      <c r="A170" s="23"/>
      <c r="B170" s="23"/>
      <c r="C170" s="23"/>
      <c r="D170" s="58"/>
      <c r="E170" s="15"/>
      <c r="F170" s="15"/>
      <c r="G170" s="62"/>
      <c r="H170" s="59"/>
      <c r="I170" s="62"/>
      <c r="J170" s="58"/>
      <c r="K170" s="58"/>
      <c r="L170" s="23"/>
      <c r="M170" s="23"/>
      <c r="N170" s="67"/>
      <c r="O170" s="58"/>
      <c r="P170" s="58"/>
      <c r="Q170" s="58"/>
      <c r="R170" s="58"/>
      <c r="S170" s="58"/>
      <c r="T170" s="58"/>
      <c r="U170" s="58"/>
      <c r="V170" s="58"/>
      <c r="W170" s="58"/>
      <c r="X170" s="58"/>
      <c r="Y170" s="58"/>
      <c r="Z170" s="58"/>
      <c r="AA170" s="58"/>
      <c r="AB170" s="58"/>
      <c r="AC170" s="58"/>
      <c r="AD170" s="58"/>
      <c r="AE170" s="58"/>
      <c r="AF170" s="58"/>
      <c r="AG170" s="58"/>
      <c r="AH170" s="58"/>
    </row>
    <row r="171" spans="1:34" ht="15" customHeight="1" x14ac:dyDescent="0.2">
      <c r="A171" s="23"/>
      <c r="B171" s="23"/>
      <c r="C171" s="23"/>
      <c r="D171" s="58"/>
      <c r="E171" s="15"/>
      <c r="F171" s="15"/>
      <c r="G171" s="62"/>
      <c r="H171" s="59"/>
      <c r="I171" s="62"/>
      <c r="J171" s="58"/>
      <c r="K171" s="58"/>
      <c r="L171" s="23"/>
      <c r="M171" s="23"/>
      <c r="N171" s="67"/>
      <c r="O171" s="58"/>
      <c r="P171" s="58"/>
      <c r="Q171" s="58"/>
      <c r="R171" s="58"/>
      <c r="S171" s="58"/>
      <c r="T171" s="58"/>
      <c r="U171" s="58"/>
      <c r="V171" s="58"/>
      <c r="W171" s="58"/>
      <c r="X171" s="58"/>
      <c r="Y171" s="58"/>
      <c r="Z171" s="58"/>
      <c r="AA171" s="58"/>
      <c r="AB171" s="58"/>
      <c r="AC171" s="58"/>
      <c r="AD171" s="58"/>
      <c r="AE171" s="58"/>
      <c r="AF171" s="58"/>
      <c r="AG171" s="58"/>
      <c r="AH171" s="58"/>
    </row>
    <row r="172" spans="1:34" ht="15" customHeight="1" x14ac:dyDescent="0.2">
      <c r="A172" s="23"/>
      <c r="B172" s="23"/>
      <c r="C172" s="23"/>
      <c r="D172" s="58"/>
      <c r="E172" s="15"/>
      <c r="F172" s="15"/>
      <c r="G172" s="62"/>
      <c r="H172" s="59"/>
      <c r="I172" s="62"/>
      <c r="J172" s="58"/>
      <c r="K172" s="58"/>
      <c r="L172" s="23"/>
      <c r="M172" s="23"/>
      <c r="N172" s="67"/>
      <c r="O172" s="58"/>
      <c r="P172" s="58"/>
      <c r="Q172" s="58"/>
      <c r="R172" s="58"/>
      <c r="S172" s="58"/>
      <c r="T172" s="58"/>
      <c r="U172" s="58"/>
      <c r="V172" s="58"/>
      <c r="W172" s="58"/>
      <c r="X172" s="58"/>
      <c r="Y172" s="58"/>
      <c r="Z172" s="58"/>
      <c r="AA172" s="58"/>
      <c r="AB172" s="58"/>
      <c r="AC172" s="58"/>
      <c r="AD172" s="58"/>
      <c r="AE172" s="58"/>
      <c r="AF172" s="58"/>
      <c r="AG172" s="58"/>
      <c r="AH172" s="58"/>
    </row>
    <row r="173" spans="1:34" ht="15" customHeight="1" x14ac:dyDescent="0.2">
      <c r="A173" s="23"/>
      <c r="B173" s="23"/>
      <c r="C173" s="23"/>
      <c r="D173" s="58"/>
      <c r="E173" s="15"/>
      <c r="F173" s="15"/>
      <c r="G173" s="62"/>
      <c r="H173" s="59"/>
      <c r="I173" s="62"/>
      <c r="J173" s="58"/>
      <c r="K173" s="58"/>
      <c r="L173" s="23"/>
      <c r="M173" s="23"/>
      <c r="N173" s="67"/>
      <c r="O173" s="58"/>
      <c r="P173" s="58"/>
      <c r="Q173" s="58"/>
      <c r="R173" s="58"/>
      <c r="S173" s="58"/>
      <c r="T173" s="58"/>
      <c r="U173" s="58"/>
      <c r="V173" s="58"/>
      <c r="W173" s="58"/>
      <c r="X173" s="58"/>
      <c r="Y173" s="58"/>
      <c r="Z173" s="58"/>
      <c r="AA173" s="58"/>
      <c r="AB173" s="58"/>
      <c r="AC173" s="58"/>
      <c r="AD173" s="58"/>
      <c r="AE173" s="58"/>
      <c r="AF173" s="58"/>
      <c r="AG173" s="58"/>
      <c r="AH173" s="58"/>
    </row>
    <row r="174" spans="1:34" ht="15" customHeight="1" x14ac:dyDescent="0.2">
      <c r="A174" s="23"/>
      <c r="B174" s="23"/>
      <c r="C174" s="23"/>
      <c r="D174" s="58"/>
      <c r="E174" s="15"/>
      <c r="F174" s="15"/>
      <c r="G174" s="62"/>
      <c r="H174" s="59"/>
      <c r="I174" s="62"/>
      <c r="J174" s="58"/>
      <c r="K174" s="58"/>
      <c r="L174" s="23"/>
      <c r="M174" s="23"/>
      <c r="N174" s="67"/>
      <c r="O174" s="58"/>
      <c r="P174" s="58"/>
      <c r="Q174" s="58"/>
      <c r="R174" s="58"/>
      <c r="S174" s="58"/>
      <c r="T174" s="58"/>
      <c r="U174" s="58"/>
      <c r="V174" s="58"/>
      <c r="W174" s="58"/>
      <c r="X174" s="58"/>
      <c r="Y174" s="58"/>
      <c r="Z174" s="58"/>
      <c r="AA174" s="58"/>
      <c r="AB174" s="58"/>
      <c r="AC174" s="58"/>
      <c r="AD174" s="58"/>
      <c r="AE174" s="58"/>
      <c r="AF174" s="58"/>
      <c r="AG174" s="58"/>
      <c r="AH174" s="58"/>
    </row>
    <row r="175" spans="1:34" ht="15" customHeight="1" x14ac:dyDescent="0.2">
      <c r="A175" s="23"/>
      <c r="B175" s="23"/>
      <c r="C175" s="23"/>
      <c r="D175" s="58"/>
      <c r="E175" s="15"/>
      <c r="F175" s="15"/>
      <c r="G175" s="62"/>
      <c r="H175" s="59"/>
      <c r="I175" s="62"/>
      <c r="J175" s="58"/>
      <c r="K175" s="58"/>
      <c r="L175" s="23"/>
      <c r="M175" s="23"/>
      <c r="N175" s="67"/>
      <c r="O175" s="58"/>
      <c r="P175" s="58"/>
      <c r="Q175" s="58"/>
      <c r="R175" s="58"/>
      <c r="S175" s="58"/>
      <c r="T175" s="58"/>
      <c r="U175" s="58"/>
      <c r="V175" s="58"/>
      <c r="W175" s="58"/>
      <c r="X175" s="58"/>
      <c r="Y175" s="58"/>
      <c r="Z175" s="58"/>
      <c r="AA175" s="58"/>
      <c r="AB175" s="58"/>
      <c r="AC175" s="58"/>
      <c r="AD175" s="58"/>
      <c r="AE175" s="58"/>
      <c r="AF175" s="58"/>
      <c r="AG175" s="58"/>
      <c r="AH175" s="58"/>
    </row>
    <row r="176" spans="1:34" ht="15" customHeight="1" x14ac:dyDescent="0.2">
      <c r="A176" s="23"/>
      <c r="B176" s="23"/>
      <c r="C176" s="23"/>
      <c r="D176" s="58"/>
      <c r="E176" s="15"/>
      <c r="F176" s="15"/>
      <c r="G176" s="62"/>
      <c r="H176" s="59"/>
      <c r="I176" s="62"/>
      <c r="J176" s="58"/>
      <c r="K176" s="58"/>
      <c r="L176" s="23"/>
      <c r="M176" s="23"/>
      <c r="N176" s="67"/>
      <c r="O176" s="58"/>
      <c r="P176" s="58"/>
      <c r="Q176" s="58"/>
      <c r="R176" s="58"/>
      <c r="S176" s="58"/>
      <c r="T176" s="58"/>
      <c r="U176" s="58"/>
      <c r="V176" s="58"/>
      <c r="W176" s="58"/>
      <c r="X176" s="58"/>
      <c r="Y176" s="58"/>
      <c r="Z176" s="58"/>
      <c r="AA176" s="58"/>
      <c r="AB176" s="58"/>
      <c r="AC176" s="58"/>
      <c r="AD176" s="58"/>
      <c r="AE176" s="58"/>
      <c r="AF176" s="58"/>
      <c r="AG176" s="58"/>
      <c r="AH176" s="58"/>
    </row>
    <row r="177" spans="1:34" ht="15" customHeight="1" x14ac:dyDescent="0.2">
      <c r="A177" s="23"/>
      <c r="B177" s="23"/>
      <c r="C177" s="23"/>
      <c r="D177" s="58"/>
      <c r="E177" s="15"/>
      <c r="F177" s="15"/>
      <c r="G177" s="62"/>
      <c r="H177" s="59"/>
      <c r="I177" s="62"/>
      <c r="J177" s="58"/>
      <c r="K177" s="58"/>
      <c r="L177" s="23"/>
      <c r="M177" s="23"/>
      <c r="N177" s="67"/>
      <c r="O177" s="58"/>
      <c r="P177" s="58"/>
      <c r="Q177" s="58"/>
      <c r="R177" s="58"/>
      <c r="S177" s="58"/>
      <c r="T177" s="58"/>
      <c r="U177" s="58"/>
      <c r="V177" s="58"/>
      <c r="W177" s="58"/>
      <c r="X177" s="58"/>
      <c r="Y177" s="58"/>
      <c r="Z177" s="58"/>
      <c r="AA177" s="58"/>
      <c r="AB177" s="58"/>
      <c r="AC177" s="58"/>
      <c r="AD177" s="58"/>
      <c r="AE177" s="58"/>
      <c r="AF177" s="58"/>
      <c r="AG177" s="58"/>
      <c r="AH177" s="58"/>
    </row>
    <row r="178" spans="1:34" ht="15" customHeight="1" x14ac:dyDescent="0.2">
      <c r="A178" s="23"/>
      <c r="B178" s="23"/>
      <c r="C178" s="23"/>
      <c r="D178" s="58"/>
      <c r="E178" s="15"/>
      <c r="F178" s="15"/>
      <c r="G178" s="62"/>
      <c r="H178" s="59"/>
      <c r="I178" s="62"/>
      <c r="J178" s="58"/>
      <c r="K178" s="58"/>
      <c r="L178" s="23"/>
      <c r="M178" s="23"/>
      <c r="N178" s="67"/>
      <c r="O178" s="58"/>
      <c r="P178" s="58"/>
      <c r="Q178" s="58"/>
      <c r="R178" s="58"/>
      <c r="S178" s="58"/>
      <c r="T178" s="58"/>
      <c r="U178" s="58"/>
      <c r="V178" s="58"/>
      <c r="W178" s="58"/>
      <c r="X178" s="58"/>
      <c r="Y178" s="58"/>
      <c r="Z178" s="58"/>
      <c r="AA178" s="58"/>
      <c r="AB178" s="58"/>
      <c r="AC178" s="58"/>
      <c r="AD178" s="58"/>
      <c r="AE178" s="58"/>
      <c r="AF178" s="58"/>
      <c r="AG178" s="58"/>
      <c r="AH178" s="58"/>
    </row>
    <row r="179" spans="1:34" ht="15" customHeight="1" x14ac:dyDescent="0.2">
      <c r="A179" s="23"/>
      <c r="B179" s="23"/>
      <c r="C179" s="23"/>
      <c r="D179" s="58"/>
      <c r="E179" s="15"/>
      <c r="F179" s="15"/>
      <c r="G179" s="62"/>
      <c r="H179" s="59"/>
      <c r="I179" s="62"/>
      <c r="J179" s="58"/>
      <c r="K179" s="58"/>
      <c r="L179" s="23"/>
      <c r="M179" s="23"/>
      <c r="N179" s="67"/>
      <c r="O179" s="58"/>
      <c r="P179" s="58"/>
      <c r="Q179" s="58"/>
      <c r="R179" s="58"/>
      <c r="S179" s="58"/>
      <c r="T179" s="58"/>
      <c r="U179" s="58"/>
      <c r="V179" s="58"/>
      <c r="W179" s="58"/>
      <c r="X179" s="58"/>
      <c r="Y179" s="58"/>
      <c r="Z179" s="58"/>
      <c r="AA179" s="58"/>
      <c r="AB179" s="58"/>
      <c r="AC179" s="58"/>
      <c r="AD179" s="58"/>
      <c r="AE179" s="58"/>
      <c r="AF179" s="58"/>
      <c r="AG179" s="58"/>
      <c r="AH179" s="58"/>
    </row>
    <row r="180" spans="1:34" ht="15" customHeight="1" x14ac:dyDescent="0.2">
      <c r="A180" s="23"/>
      <c r="B180" s="23"/>
      <c r="C180" s="23"/>
      <c r="D180" s="58"/>
      <c r="E180" s="15"/>
      <c r="F180" s="15"/>
      <c r="G180" s="62"/>
      <c r="H180" s="59"/>
      <c r="I180" s="62"/>
      <c r="J180" s="58"/>
      <c r="K180" s="58"/>
      <c r="L180" s="23"/>
      <c r="M180" s="23"/>
      <c r="N180" s="67"/>
      <c r="O180" s="58"/>
      <c r="P180" s="58"/>
      <c r="Q180" s="58"/>
      <c r="R180" s="58"/>
      <c r="S180" s="58"/>
      <c r="T180" s="58"/>
      <c r="U180" s="58"/>
      <c r="V180" s="58"/>
      <c r="W180" s="58"/>
      <c r="X180" s="58"/>
      <c r="Y180" s="58"/>
      <c r="Z180" s="58"/>
      <c r="AA180" s="58"/>
      <c r="AB180" s="58"/>
      <c r="AC180" s="58"/>
      <c r="AD180" s="58"/>
      <c r="AE180" s="58"/>
      <c r="AF180" s="58"/>
      <c r="AG180" s="58"/>
      <c r="AH180" s="58"/>
    </row>
    <row r="181" spans="1:34" ht="15" customHeight="1" x14ac:dyDescent="0.2">
      <c r="A181" s="23"/>
      <c r="B181" s="23"/>
      <c r="C181" s="23"/>
      <c r="D181" s="58"/>
      <c r="E181" s="15"/>
      <c r="F181" s="15"/>
      <c r="G181" s="62"/>
      <c r="H181" s="59"/>
      <c r="I181" s="62"/>
      <c r="J181" s="58"/>
      <c r="K181" s="58"/>
      <c r="L181" s="23"/>
      <c r="M181" s="23"/>
      <c r="N181" s="67"/>
      <c r="O181" s="58"/>
      <c r="P181" s="58"/>
      <c r="Q181" s="58"/>
      <c r="R181" s="58"/>
      <c r="S181" s="58"/>
      <c r="T181" s="58"/>
      <c r="U181" s="58"/>
      <c r="V181" s="58"/>
      <c r="W181" s="58"/>
      <c r="X181" s="58"/>
      <c r="Y181" s="58"/>
      <c r="Z181" s="58"/>
      <c r="AA181" s="58"/>
      <c r="AB181" s="58"/>
      <c r="AC181" s="58"/>
      <c r="AD181" s="58"/>
      <c r="AE181" s="58"/>
      <c r="AF181" s="58"/>
      <c r="AG181" s="58"/>
      <c r="AH181" s="58"/>
    </row>
    <row r="182" spans="1:34" ht="15" customHeight="1" x14ac:dyDescent="0.2">
      <c r="A182" s="23"/>
      <c r="B182" s="23"/>
      <c r="C182" s="23"/>
      <c r="D182" s="58"/>
      <c r="E182" s="15"/>
      <c r="F182" s="15"/>
      <c r="G182" s="62"/>
      <c r="H182" s="59"/>
      <c r="I182" s="62"/>
      <c r="J182" s="58"/>
      <c r="K182" s="58"/>
      <c r="L182" s="23"/>
      <c r="M182" s="23"/>
      <c r="N182" s="67"/>
      <c r="O182" s="58"/>
      <c r="P182" s="58"/>
      <c r="Q182" s="58"/>
      <c r="R182" s="58"/>
      <c r="S182" s="58"/>
      <c r="T182" s="58"/>
      <c r="U182" s="58"/>
      <c r="V182" s="58"/>
      <c r="W182" s="58"/>
      <c r="X182" s="58"/>
      <c r="Y182" s="58"/>
      <c r="Z182" s="58"/>
      <c r="AA182" s="58"/>
      <c r="AB182" s="58"/>
      <c r="AC182" s="58"/>
      <c r="AD182" s="58"/>
      <c r="AE182" s="58"/>
      <c r="AF182" s="58"/>
      <c r="AG182" s="58"/>
      <c r="AH182" s="58"/>
    </row>
    <row r="183" spans="1:34" ht="15" customHeight="1" x14ac:dyDescent="0.2">
      <c r="A183" s="23"/>
      <c r="B183" s="23"/>
      <c r="C183" s="23"/>
      <c r="D183" s="58"/>
      <c r="E183" s="15"/>
      <c r="F183" s="15"/>
      <c r="G183" s="62"/>
      <c r="H183" s="59"/>
      <c r="I183" s="62"/>
      <c r="J183" s="58"/>
      <c r="K183" s="58"/>
      <c r="L183" s="23"/>
      <c r="M183" s="23"/>
      <c r="N183" s="67"/>
      <c r="O183" s="58"/>
      <c r="P183" s="58"/>
      <c r="Q183" s="58"/>
      <c r="R183" s="58"/>
      <c r="S183" s="58"/>
      <c r="T183" s="58"/>
      <c r="U183" s="58"/>
      <c r="V183" s="58"/>
      <c r="W183" s="58"/>
      <c r="X183" s="58"/>
      <c r="Y183" s="58"/>
      <c r="Z183" s="58"/>
      <c r="AA183" s="58"/>
      <c r="AB183" s="58"/>
      <c r="AC183" s="58"/>
      <c r="AD183" s="58"/>
      <c r="AE183" s="58"/>
      <c r="AF183" s="58"/>
      <c r="AG183" s="58"/>
      <c r="AH183" s="58"/>
    </row>
    <row r="184" spans="1:34" ht="15" customHeight="1" x14ac:dyDescent="0.2">
      <c r="A184" s="23"/>
      <c r="B184" s="23"/>
      <c r="C184" s="23"/>
      <c r="D184" s="58"/>
      <c r="E184" s="15"/>
      <c r="F184" s="15"/>
      <c r="G184" s="62"/>
      <c r="H184" s="59"/>
      <c r="I184" s="62"/>
      <c r="J184" s="58"/>
      <c r="K184" s="58"/>
      <c r="L184" s="23"/>
      <c r="M184" s="23"/>
      <c r="N184" s="67"/>
      <c r="O184" s="58"/>
      <c r="P184" s="58"/>
      <c r="Q184" s="58"/>
      <c r="R184" s="58"/>
      <c r="S184" s="58"/>
      <c r="T184" s="58"/>
      <c r="U184" s="58"/>
      <c r="V184" s="58"/>
      <c r="W184" s="58"/>
      <c r="X184" s="58"/>
      <c r="Y184" s="58"/>
      <c r="Z184" s="58"/>
      <c r="AA184" s="58"/>
      <c r="AB184" s="58"/>
      <c r="AC184" s="58"/>
      <c r="AD184" s="58"/>
      <c r="AE184" s="58"/>
      <c r="AF184" s="58"/>
      <c r="AG184" s="58"/>
      <c r="AH184" s="58"/>
    </row>
    <row r="185" spans="1:34" ht="15" customHeight="1" x14ac:dyDescent="0.2">
      <c r="A185" s="23"/>
      <c r="B185" s="23"/>
      <c r="C185" s="23"/>
      <c r="D185" s="58"/>
      <c r="E185" s="15"/>
      <c r="F185" s="15"/>
      <c r="G185" s="62"/>
      <c r="H185" s="59"/>
      <c r="I185" s="62"/>
      <c r="J185" s="58"/>
      <c r="K185" s="58"/>
      <c r="L185" s="23"/>
      <c r="M185" s="23"/>
      <c r="N185" s="67"/>
      <c r="O185" s="58"/>
      <c r="P185" s="58"/>
      <c r="Q185" s="58"/>
      <c r="R185" s="58"/>
      <c r="S185" s="58"/>
      <c r="T185" s="58"/>
      <c r="U185" s="58"/>
      <c r="V185" s="58"/>
      <c r="W185" s="58"/>
      <c r="X185" s="58"/>
      <c r="Y185" s="58"/>
      <c r="Z185" s="58"/>
      <c r="AA185" s="58"/>
      <c r="AB185" s="58"/>
      <c r="AC185" s="58"/>
      <c r="AD185" s="58"/>
      <c r="AE185" s="58"/>
      <c r="AF185" s="58"/>
      <c r="AG185" s="58"/>
      <c r="AH185" s="58"/>
    </row>
    <row r="186" spans="1:34" ht="15" customHeight="1" x14ac:dyDescent="0.2">
      <c r="A186" s="23"/>
      <c r="B186" s="23"/>
      <c r="C186" s="23"/>
      <c r="D186" s="58"/>
      <c r="E186" s="15"/>
      <c r="F186" s="15"/>
      <c r="G186" s="62"/>
      <c r="H186" s="59"/>
      <c r="I186" s="62"/>
      <c r="J186" s="58"/>
      <c r="K186" s="58"/>
      <c r="L186" s="23"/>
      <c r="M186" s="23"/>
      <c r="N186" s="67"/>
      <c r="O186" s="58"/>
      <c r="P186" s="58"/>
      <c r="Q186" s="58"/>
      <c r="R186" s="58"/>
      <c r="S186" s="58"/>
      <c r="T186" s="58"/>
      <c r="U186" s="58"/>
      <c r="V186" s="58"/>
      <c r="W186" s="58"/>
      <c r="X186" s="58"/>
      <c r="Y186" s="58"/>
      <c r="Z186" s="58"/>
      <c r="AA186" s="58"/>
      <c r="AB186" s="58"/>
      <c r="AC186" s="58"/>
      <c r="AD186" s="58"/>
      <c r="AE186" s="58"/>
      <c r="AF186" s="58"/>
      <c r="AG186" s="58"/>
      <c r="AH186" s="58"/>
    </row>
    <row r="187" spans="1:34" ht="15" customHeight="1" x14ac:dyDescent="0.2">
      <c r="A187" s="23"/>
      <c r="B187" s="23"/>
      <c r="C187" s="23"/>
      <c r="D187" s="58"/>
      <c r="E187" s="15"/>
      <c r="F187" s="15"/>
      <c r="G187" s="62"/>
      <c r="H187" s="59"/>
      <c r="I187" s="62"/>
      <c r="J187" s="58"/>
      <c r="K187" s="58"/>
      <c r="L187" s="23"/>
      <c r="M187" s="23"/>
      <c r="N187" s="67"/>
      <c r="O187" s="58"/>
      <c r="P187" s="58"/>
      <c r="Q187" s="58"/>
      <c r="R187" s="58"/>
      <c r="S187" s="58"/>
      <c r="T187" s="58"/>
      <c r="U187" s="58"/>
      <c r="V187" s="58"/>
      <c r="W187" s="58"/>
      <c r="X187" s="58"/>
      <c r="Y187" s="58"/>
      <c r="Z187" s="58"/>
      <c r="AA187" s="58"/>
      <c r="AB187" s="58"/>
      <c r="AC187" s="58"/>
      <c r="AD187" s="58"/>
      <c r="AE187" s="58"/>
      <c r="AF187" s="58"/>
      <c r="AG187" s="58"/>
      <c r="AH187" s="58"/>
    </row>
    <row r="188" spans="1:34" ht="15" customHeight="1" x14ac:dyDescent="0.2">
      <c r="A188" s="23"/>
      <c r="B188" s="23"/>
      <c r="C188" s="23"/>
      <c r="D188" s="58"/>
      <c r="E188" s="15"/>
      <c r="F188" s="15"/>
      <c r="G188" s="62"/>
      <c r="H188" s="59"/>
      <c r="I188" s="62"/>
      <c r="J188" s="58"/>
      <c r="K188" s="58"/>
      <c r="L188" s="23"/>
      <c r="M188" s="23"/>
      <c r="N188" s="67"/>
      <c r="O188" s="58"/>
      <c r="P188" s="58"/>
      <c r="Q188" s="58"/>
      <c r="R188" s="58"/>
      <c r="S188" s="58"/>
      <c r="T188" s="58"/>
      <c r="U188" s="58"/>
      <c r="V188" s="58"/>
      <c r="W188" s="58"/>
      <c r="X188" s="58"/>
      <c r="Y188" s="58"/>
      <c r="Z188" s="58"/>
      <c r="AA188" s="58"/>
      <c r="AB188" s="58"/>
      <c r="AC188" s="58"/>
      <c r="AD188" s="58"/>
      <c r="AE188" s="58"/>
      <c r="AF188" s="58"/>
      <c r="AG188" s="58"/>
      <c r="AH188" s="58"/>
    </row>
    <row r="189" spans="1:34" ht="15" customHeight="1" x14ac:dyDescent="0.2">
      <c r="A189" s="23"/>
      <c r="B189" s="23"/>
      <c r="C189" s="23"/>
      <c r="D189" s="58"/>
      <c r="E189" s="15"/>
      <c r="F189" s="15"/>
      <c r="G189" s="62"/>
      <c r="H189" s="59"/>
      <c r="I189" s="62"/>
      <c r="J189" s="58"/>
      <c r="K189" s="58"/>
      <c r="L189" s="23"/>
      <c r="M189" s="23"/>
      <c r="N189" s="67"/>
      <c r="O189" s="58"/>
      <c r="P189" s="58"/>
      <c r="Q189" s="58"/>
      <c r="R189" s="58"/>
      <c r="S189" s="58"/>
      <c r="T189" s="58"/>
      <c r="U189" s="58"/>
      <c r="V189" s="58"/>
      <c r="W189" s="58"/>
      <c r="X189" s="58"/>
      <c r="Y189" s="58"/>
      <c r="Z189" s="58"/>
      <c r="AA189" s="58"/>
      <c r="AB189" s="58"/>
      <c r="AC189" s="58"/>
      <c r="AD189" s="58"/>
      <c r="AE189" s="58"/>
      <c r="AF189" s="58"/>
      <c r="AG189" s="58"/>
      <c r="AH189" s="58"/>
    </row>
    <row r="190" spans="1:34" ht="15" customHeight="1" x14ac:dyDescent="0.2">
      <c r="A190" s="23"/>
      <c r="B190" s="23"/>
      <c r="C190" s="23"/>
      <c r="D190" s="58"/>
      <c r="E190" s="15"/>
      <c r="F190" s="15"/>
      <c r="G190" s="62"/>
      <c r="H190" s="59"/>
      <c r="I190" s="62"/>
      <c r="J190" s="58"/>
      <c r="K190" s="58"/>
      <c r="L190" s="23"/>
      <c r="M190" s="23"/>
      <c r="N190" s="67"/>
      <c r="O190" s="58"/>
      <c r="P190" s="58"/>
      <c r="Q190" s="58"/>
      <c r="R190" s="58"/>
      <c r="S190" s="58"/>
      <c r="T190" s="58"/>
      <c r="U190" s="58"/>
      <c r="V190" s="58"/>
      <c r="W190" s="58"/>
      <c r="X190" s="58"/>
      <c r="Y190" s="58"/>
      <c r="Z190" s="58"/>
      <c r="AA190" s="58"/>
      <c r="AB190" s="58"/>
      <c r="AC190" s="58"/>
      <c r="AD190" s="58"/>
      <c r="AE190" s="58"/>
      <c r="AF190" s="58"/>
      <c r="AG190" s="58"/>
      <c r="AH190" s="58"/>
    </row>
    <row r="191" spans="1:34" ht="15" customHeight="1" x14ac:dyDescent="0.2">
      <c r="A191" s="23"/>
      <c r="B191" s="23"/>
      <c r="C191" s="23"/>
      <c r="D191" s="58"/>
      <c r="E191" s="15"/>
      <c r="F191" s="15"/>
      <c r="G191" s="62"/>
      <c r="H191" s="59"/>
      <c r="I191" s="62"/>
      <c r="J191" s="58"/>
      <c r="K191" s="58"/>
      <c r="L191" s="23"/>
      <c r="M191" s="23"/>
      <c r="N191" s="67"/>
      <c r="O191" s="58"/>
      <c r="P191" s="58"/>
      <c r="Q191" s="58"/>
      <c r="R191" s="58"/>
      <c r="S191" s="58"/>
      <c r="T191" s="58"/>
      <c r="U191" s="58"/>
      <c r="V191" s="58"/>
      <c r="W191" s="58"/>
      <c r="X191" s="58"/>
      <c r="Y191" s="58"/>
      <c r="Z191" s="58"/>
      <c r="AA191" s="58"/>
      <c r="AB191" s="58"/>
      <c r="AC191" s="58"/>
      <c r="AD191" s="58"/>
      <c r="AE191" s="58"/>
      <c r="AF191" s="58"/>
      <c r="AG191" s="58"/>
      <c r="AH191" s="58"/>
    </row>
    <row r="192" spans="1:34" ht="15" customHeight="1" x14ac:dyDescent="0.2">
      <c r="A192" s="23"/>
      <c r="B192" s="23"/>
      <c r="C192" s="23"/>
      <c r="D192" s="58"/>
      <c r="E192" s="15"/>
      <c r="F192" s="15"/>
      <c r="G192" s="62"/>
      <c r="H192" s="59"/>
      <c r="I192" s="62"/>
      <c r="J192" s="58"/>
      <c r="K192" s="58"/>
      <c r="L192" s="23"/>
      <c r="M192" s="23"/>
      <c r="N192" s="67"/>
      <c r="O192" s="58"/>
      <c r="P192" s="58"/>
      <c r="Q192" s="58"/>
      <c r="R192" s="58"/>
      <c r="S192" s="58"/>
      <c r="T192" s="58"/>
      <c r="U192" s="58"/>
      <c r="V192" s="58"/>
      <c r="W192" s="58"/>
      <c r="X192" s="58"/>
      <c r="Y192" s="58"/>
      <c r="Z192" s="58"/>
      <c r="AA192" s="58"/>
      <c r="AB192" s="58"/>
      <c r="AC192" s="58"/>
      <c r="AD192" s="58"/>
      <c r="AE192" s="58"/>
      <c r="AF192" s="58"/>
      <c r="AG192" s="58"/>
      <c r="AH192" s="58"/>
    </row>
    <row r="193" spans="1:34" ht="15" customHeight="1" x14ac:dyDescent="0.2">
      <c r="A193" s="23"/>
      <c r="B193" s="23"/>
      <c r="C193" s="23"/>
      <c r="D193" s="58"/>
      <c r="E193" s="15"/>
      <c r="F193" s="15"/>
      <c r="G193" s="62"/>
      <c r="H193" s="59"/>
      <c r="I193" s="62"/>
      <c r="J193" s="58"/>
      <c r="K193" s="58"/>
      <c r="L193" s="23"/>
      <c r="M193" s="23"/>
      <c r="N193" s="67"/>
      <c r="O193" s="58"/>
      <c r="P193" s="58"/>
      <c r="Q193" s="58"/>
      <c r="R193" s="58"/>
      <c r="S193" s="58"/>
      <c r="T193" s="58"/>
      <c r="U193" s="58"/>
      <c r="V193" s="58"/>
      <c r="W193" s="58"/>
      <c r="X193" s="58"/>
      <c r="Y193" s="58"/>
      <c r="Z193" s="58"/>
      <c r="AA193" s="58"/>
      <c r="AB193" s="58"/>
      <c r="AC193" s="58"/>
      <c r="AD193" s="58"/>
      <c r="AE193" s="58"/>
      <c r="AF193" s="58"/>
      <c r="AG193" s="58"/>
      <c r="AH193" s="58"/>
    </row>
    <row r="194" spans="1:34" ht="15" customHeight="1" x14ac:dyDescent="0.2">
      <c r="A194" s="23"/>
      <c r="B194" s="23"/>
      <c r="C194" s="23"/>
      <c r="D194" s="58"/>
      <c r="E194" s="15"/>
      <c r="F194" s="15"/>
      <c r="G194" s="62"/>
      <c r="H194" s="59"/>
      <c r="I194" s="62"/>
      <c r="J194" s="58"/>
      <c r="K194" s="58"/>
      <c r="L194" s="23"/>
      <c r="M194" s="23"/>
      <c r="N194" s="67"/>
      <c r="O194" s="58"/>
      <c r="P194" s="58"/>
      <c r="Q194" s="58"/>
      <c r="R194" s="58"/>
      <c r="S194" s="58"/>
      <c r="T194" s="58"/>
      <c r="U194" s="58"/>
      <c r="V194" s="58"/>
      <c r="W194" s="58"/>
      <c r="X194" s="58"/>
      <c r="Y194" s="58"/>
      <c r="Z194" s="58"/>
      <c r="AA194" s="58"/>
      <c r="AB194" s="58"/>
      <c r="AC194" s="58"/>
      <c r="AD194" s="58"/>
      <c r="AE194" s="58"/>
      <c r="AF194" s="58"/>
      <c r="AG194" s="58"/>
      <c r="AH194" s="58"/>
    </row>
    <row r="195" spans="1:34" ht="15" customHeight="1" x14ac:dyDescent="0.2">
      <c r="A195" s="23"/>
      <c r="B195" s="23"/>
      <c r="C195" s="23"/>
      <c r="D195" s="58"/>
      <c r="E195" s="15"/>
      <c r="F195" s="15"/>
      <c r="G195" s="62"/>
      <c r="H195" s="59"/>
      <c r="I195" s="62"/>
      <c r="J195" s="58"/>
      <c r="K195" s="58"/>
      <c r="L195" s="23"/>
      <c r="M195" s="23"/>
      <c r="N195" s="67"/>
      <c r="O195" s="58"/>
      <c r="P195" s="58"/>
      <c r="Q195" s="58"/>
      <c r="R195" s="58"/>
      <c r="S195" s="58"/>
      <c r="T195" s="58"/>
      <c r="U195" s="58"/>
      <c r="V195" s="58"/>
      <c r="W195" s="58"/>
      <c r="X195" s="58"/>
      <c r="Y195" s="58"/>
      <c r="Z195" s="58"/>
      <c r="AA195" s="58"/>
      <c r="AB195" s="58"/>
      <c r="AC195" s="58"/>
      <c r="AD195" s="58"/>
      <c r="AE195" s="58"/>
      <c r="AF195" s="58"/>
      <c r="AG195" s="58"/>
      <c r="AH195" s="58"/>
    </row>
    <row r="196" spans="1:34" ht="15" customHeight="1" x14ac:dyDescent="0.2">
      <c r="A196" s="23"/>
      <c r="B196" s="23"/>
      <c r="C196" s="23"/>
      <c r="D196" s="58"/>
      <c r="E196" s="15"/>
      <c r="F196" s="15"/>
      <c r="G196" s="62"/>
      <c r="H196" s="59"/>
      <c r="I196" s="62"/>
      <c r="J196" s="58"/>
      <c r="K196" s="58"/>
      <c r="L196" s="23"/>
      <c r="M196" s="23"/>
      <c r="N196" s="67"/>
      <c r="O196" s="58"/>
      <c r="P196" s="58"/>
      <c r="Q196" s="58"/>
      <c r="R196" s="58"/>
      <c r="S196" s="58"/>
      <c r="T196" s="58"/>
      <c r="U196" s="58"/>
      <c r="V196" s="58"/>
      <c r="W196" s="58"/>
      <c r="X196" s="58"/>
      <c r="Y196" s="58"/>
      <c r="Z196" s="58"/>
      <c r="AA196" s="58"/>
      <c r="AB196" s="58"/>
      <c r="AC196" s="58"/>
      <c r="AD196" s="58"/>
      <c r="AE196" s="58"/>
      <c r="AF196" s="58"/>
      <c r="AG196" s="58"/>
      <c r="AH196" s="58"/>
    </row>
    <row r="197" spans="1:34" ht="15" customHeight="1" x14ac:dyDescent="0.2">
      <c r="A197" s="23"/>
      <c r="B197" s="23"/>
      <c r="C197" s="23"/>
      <c r="D197" s="58"/>
      <c r="E197" s="15"/>
      <c r="F197" s="15"/>
      <c r="G197" s="62"/>
      <c r="H197" s="59"/>
      <c r="I197" s="62"/>
      <c r="J197" s="58"/>
      <c r="K197" s="58"/>
      <c r="L197" s="23"/>
      <c r="M197" s="23"/>
      <c r="N197" s="67"/>
      <c r="O197" s="58"/>
      <c r="P197" s="58"/>
      <c r="Q197" s="58"/>
      <c r="R197" s="58"/>
      <c r="S197" s="58"/>
      <c r="T197" s="58"/>
      <c r="U197" s="58"/>
      <c r="V197" s="58"/>
      <c r="W197" s="58"/>
      <c r="X197" s="58"/>
      <c r="Y197" s="58"/>
      <c r="Z197" s="58"/>
      <c r="AA197" s="58"/>
      <c r="AB197" s="58"/>
      <c r="AC197" s="58"/>
      <c r="AD197" s="58"/>
      <c r="AE197" s="58"/>
      <c r="AF197" s="58"/>
      <c r="AG197" s="58"/>
      <c r="AH197" s="58"/>
    </row>
    <row r="198" spans="1:34" ht="15" customHeight="1" x14ac:dyDescent="0.2">
      <c r="A198" s="23"/>
      <c r="B198" s="23"/>
      <c r="C198" s="23"/>
      <c r="D198" s="58"/>
      <c r="E198" s="15"/>
      <c r="F198" s="15"/>
      <c r="G198" s="62"/>
      <c r="H198" s="59"/>
      <c r="I198" s="62"/>
      <c r="J198" s="58"/>
      <c r="K198" s="58"/>
      <c r="L198" s="23"/>
      <c r="M198" s="23"/>
      <c r="N198" s="67"/>
      <c r="O198" s="58"/>
      <c r="P198" s="58"/>
      <c r="Q198" s="58"/>
      <c r="R198" s="58"/>
      <c r="S198" s="58"/>
      <c r="T198" s="58"/>
      <c r="U198" s="58"/>
      <c r="V198" s="58"/>
      <c r="W198" s="58"/>
      <c r="X198" s="58"/>
      <c r="Y198" s="58"/>
      <c r="Z198" s="58"/>
      <c r="AA198" s="58"/>
      <c r="AB198" s="58"/>
      <c r="AC198" s="58"/>
      <c r="AD198" s="58"/>
      <c r="AE198" s="58"/>
      <c r="AF198" s="58"/>
      <c r="AG198" s="58"/>
      <c r="AH198" s="58"/>
    </row>
    <row r="199" spans="1:34" ht="15" customHeight="1" x14ac:dyDescent="0.2">
      <c r="A199" s="23"/>
      <c r="B199" s="23"/>
      <c r="C199" s="23"/>
      <c r="D199" s="58"/>
      <c r="E199" s="15"/>
      <c r="F199" s="15"/>
      <c r="G199" s="62"/>
      <c r="H199" s="59"/>
      <c r="I199" s="62"/>
      <c r="J199" s="58"/>
      <c r="K199" s="58"/>
      <c r="L199" s="23"/>
      <c r="M199" s="23"/>
      <c r="N199" s="67"/>
      <c r="O199" s="58"/>
      <c r="P199" s="58"/>
      <c r="Q199" s="58"/>
      <c r="R199" s="58"/>
      <c r="S199" s="58"/>
      <c r="T199" s="58"/>
      <c r="U199" s="58"/>
      <c r="V199" s="58"/>
      <c r="W199" s="58"/>
      <c r="X199" s="58"/>
      <c r="Y199" s="58"/>
      <c r="Z199" s="58"/>
      <c r="AA199" s="58"/>
      <c r="AB199" s="58"/>
      <c r="AC199" s="58"/>
      <c r="AD199" s="58"/>
      <c r="AE199" s="58"/>
      <c r="AF199" s="58"/>
      <c r="AG199" s="58"/>
      <c r="AH199" s="58"/>
    </row>
    <row r="200" spans="1:34" ht="15" customHeight="1" x14ac:dyDescent="0.2">
      <c r="A200" s="23"/>
      <c r="B200" s="23"/>
      <c r="C200" s="23"/>
      <c r="D200" s="58"/>
      <c r="E200" s="15"/>
      <c r="F200" s="15"/>
      <c r="G200" s="62"/>
      <c r="H200" s="59"/>
      <c r="I200" s="62"/>
      <c r="J200" s="58"/>
      <c r="K200" s="58"/>
      <c r="L200" s="23"/>
      <c r="M200" s="23"/>
      <c r="N200" s="67"/>
      <c r="O200" s="58"/>
      <c r="P200" s="58"/>
      <c r="Q200" s="58"/>
      <c r="R200" s="58"/>
      <c r="S200" s="58"/>
      <c r="T200" s="58"/>
      <c r="U200" s="58"/>
      <c r="V200" s="58"/>
      <c r="W200" s="58"/>
      <c r="X200" s="58"/>
      <c r="Y200" s="58"/>
      <c r="Z200" s="58"/>
      <c r="AA200" s="58"/>
      <c r="AB200" s="58"/>
      <c r="AC200" s="58"/>
      <c r="AD200" s="58"/>
      <c r="AE200" s="58"/>
      <c r="AF200" s="58"/>
      <c r="AG200" s="58"/>
      <c r="AH200" s="58"/>
    </row>
    <row r="201" spans="1:34" ht="15" customHeight="1" x14ac:dyDescent="0.2">
      <c r="A201" s="23"/>
      <c r="B201" s="23"/>
      <c r="C201" s="23"/>
      <c r="D201" s="58"/>
      <c r="E201" s="15"/>
      <c r="F201" s="15"/>
      <c r="G201" s="62"/>
      <c r="H201" s="59"/>
      <c r="I201" s="62"/>
      <c r="J201" s="58"/>
      <c r="K201" s="58"/>
      <c r="L201" s="23"/>
      <c r="M201" s="23"/>
      <c r="N201" s="67"/>
      <c r="O201" s="58"/>
      <c r="P201" s="58"/>
      <c r="Q201" s="58"/>
      <c r="R201" s="58"/>
      <c r="S201" s="58"/>
      <c r="T201" s="58"/>
      <c r="U201" s="58"/>
      <c r="V201" s="58"/>
      <c r="W201" s="58"/>
      <c r="X201" s="58"/>
      <c r="Y201" s="58"/>
      <c r="Z201" s="58"/>
      <c r="AA201" s="58"/>
      <c r="AB201" s="58"/>
      <c r="AC201" s="58"/>
      <c r="AD201" s="58"/>
      <c r="AE201" s="58"/>
      <c r="AF201" s="58"/>
      <c r="AG201" s="58"/>
      <c r="AH201" s="58"/>
    </row>
    <row r="202" spans="1:34" ht="15" customHeight="1" x14ac:dyDescent="0.2">
      <c r="A202" s="23"/>
      <c r="B202" s="23"/>
      <c r="C202" s="23"/>
      <c r="D202" s="58"/>
      <c r="E202" s="15"/>
      <c r="F202" s="15"/>
      <c r="G202" s="62"/>
      <c r="H202" s="59"/>
      <c r="I202" s="62"/>
      <c r="J202" s="58"/>
      <c r="K202" s="58"/>
      <c r="L202" s="23"/>
      <c r="M202" s="23"/>
      <c r="N202" s="67"/>
      <c r="O202" s="58"/>
      <c r="P202" s="58"/>
      <c r="Q202" s="58"/>
      <c r="R202" s="58"/>
      <c r="S202" s="58"/>
      <c r="T202" s="58"/>
      <c r="U202" s="58"/>
      <c r="V202" s="58"/>
      <c r="W202" s="58"/>
      <c r="X202" s="58"/>
      <c r="Y202" s="58"/>
      <c r="Z202" s="58"/>
      <c r="AA202" s="58"/>
      <c r="AB202" s="58"/>
      <c r="AC202" s="58"/>
      <c r="AD202" s="58"/>
      <c r="AE202" s="58"/>
      <c r="AF202" s="58"/>
      <c r="AG202" s="58"/>
      <c r="AH202" s="58"/>
    </row>
    <row r="203" spans="1:34" ht="15" customHeight="1" x14ac:dyDescent="0.2">
      <c r="A203" s="23"/>
      <c r="B203" s="23"/>
      <c r="C203" s="23"/>
      <c r="D203" s="58"/>
      <c r="E203" s="15"/>
      <c r="F203" s="15"/>
      <c r="G203" s="62"/>
      <c r="H203" s="59"/>
      <c r="I203" s="62"/>
      <c r="J203" s="58"/>
      <c r="K203" s="58"/>
      <c r="L203" s="23"/>
      <c r="M203" s="23"/>
      <c r="N203" s="67"/>
      <c r="O203" s="58"/>
      <c r="P203" s="58"/>
      <c r="Q203" s="58"/>
      <c r="R203" s="58"/>
      <c r="S203" s="58"/>
      <c r="T203" s="58"/>
      <c r="U203" s="58"/>
      <c r="V203" s="58"/>
      <c r="W203" s="58"/>
      <c r="X203" s="58"/>
      <c r="Y203" s="58"/>
      <c r="Z203" s="58"/>
      <c r="AA203" s="58"/>
      <c r="AB203" s="58"/>
      <c r="AC203" s="58"/>
      <c r="AD203" s="58"/>
      <c r="AE203" s="58"/>
      <c r="AF203" s="58"/>
      <c r="AG203" s="58"/>
      <c r="AH203" s="58"/>
    </row>
    <row r="204" spans="1:34" ht="15" customHeight="1" x14ac:dyDescent="0.2">
      <c r="A204" s="23"/>
      <c r="B204" s="23"/>
      <c r="C204" s="23"/>
      <c r="D204" s="58"/>
      <c r="E204" s="15"/>
      <c r="F204" s="15"/>
      <c r="G204" s="62"/>
      <c r="H204" s="59"/>
      <c r="I204" s="62"/>
      <c r="J204" s="58"/>
      <c r="K204" s="58"/>
      <c r="L204" s="23"/>
      <c r="M204" s="23"/>
      <c r="N204" s="67"/>
      <c r="O204" s="58"/>
      <c r="P204" s="58"/>
      <c r="Q204" s="58"/>
      <c r="R204" s="58"/>
      <c r="S204" s="58"/>
      <c r="T204" s="58"/>
      <c r="U204" s="58"/>
      <c r="V204" s="58"/>
      <c r="W204" s="58"/>
      <c r="X204" s="58"/>
      <c r="Y204" s="58"/>
      <c r="Z204" s="58"/>
      <c r="AA204" s="58"/>
      <c r="AB204" s="58"/>
      <c r="AC204" s="58"/>
      <c r="AD204" s="58"/>
      <c r="AE204" s="58"/>
      <c r="AF204" s="58"/>
      <c r="AG204" s="58"/>
      <c r="AH204" s="58"/>
    </row>
    <row r="205" spans="1:34" ht="15" customHeight="1" x14ac:dyDescent="0.2">
      <c r="A205" s="23"/>
      <c r="B205" s="23"/>
      <c r="C205" s="23"/>
      <c r="D205" s="58"/>
      <c r="E205" s="15"/>
      <c r="F205" s="15"/>
      <c r="G205" s="62"/>
      <c r="H205" s="59"/>
      <c r="I205" s="62"/>
      <c r="J205" s="58"/>
      <c r="K205" s="58"/>
      <c r="L205" s="23"/>
      <c r="M205" s="23"/>
      <c r="N205" s="67"/>
      <c r="O205" s="58"/>
      <c r="P205" s="58"/>
      <c r="Q205" s="58"/>
      <c r="R205" s="58"/>
      <c r="S205" s="58"/>
      <c r="T205" s="58"/>
      <c r="U205" s="58"/>
      <c r="V205" s="58"/>
      <c r="W205" s="58"/>
      <c r="X205" s="58"/>
      <c r="Y205" s="58"/>
      <c r="Z205" s="58"/>
      <c r="AA205" s="58"/>
      <c r="AB205" s="58"/>
      <c r="AC205" s="58"/>
      <c r="AD205" s="58"/>
      <c r="AE205" s="58"/>
      <c r="AF205" s="58"/>
      <c r="AG205" s="58"/>
      <c r="AH205" s="58"/>
    </row>
    <row r="206" spans="1:34" ht="15" customHeight="1" x14ac:dyDescent="0.2">
      <c r="A206" s="23"/>
      <c r="B206" s="23"/>
      <c r="C206" s="23"/>
      <c r="D206" s="58"/>
      <c r="E206" s="15"/>
      <c r="F206" s="15"/>
      <c r="G206" s="62"/>
      <c r="H206" s="59"/>
      <c r="I206" s="62"/>
      <c r="J206" s="58"/>
      <c r="K206" s="58"/>
      <c r="L206" s="23"/>
      <c r="M206" s="23"/>
      <c r="N206" s="67"/>
      <c r="O206" s="58"/>
      <c r="P206" s="58"/>
      <c r="Q206" s="58"/>
      <c r="R206" s="58"/>
      <c r="S206" s="58"/>
      <c r="T206" s="58"/>
      <c r="U206" s="58"/>
      <c r="V206" s="58"/>
      <c r="W206" s="58"/>
      <c r="X206" s="58"/>
      <c r="Y206" s="58"/>
      <c r="Z206" s="58"/>
      <c r="AA206" s="58"/>
      <c r="AB206" s="58"/>
      <c r="AC206" s="58"/>
      <c r="AD206" s="58"/>
      <c r="AE206" s="58"/>
      <c r="AF206" s="58"/>
      <c r="AG206" s="58"/>
      <c r="AH206" s="58"/>
    </row>
    <row r="207" spans="1:34" ht="15" customHeight="1" x14ac:dyDescent="0.2">
      <c r="A207" s="23"/>
      <c r="B207" s="23"/>
      <c r="C207" s="23"/>
      <c r="D207" s="58"/>
      <c r="E207" s="15"/>
      <c r="F207" s="15"/>
      <c r="G207" s="62"/>
      <c r="H207" s="59"/>
      <c r="I207" s="62"/>
      <c r="J207" s="58"/>
      <c r="K207" s="58"/>
      <c r="L207" s="23"/>
      <c r="M207" s="23"/>
      <c r="N207" s="67"/>
      <c r="O207" s="58"/>
      <c r="P207" s="58"/>
      <c r="Q207" s="58"/>
      <c r="R207" s="58"/>
      <c r="S207" s="58"/>
      <c r="T207" s="58"/>
      <c r="U207" s="58"/>
      <c r="V207" s="58"/>
      <c r="W207" s="58"/>
      <c r="X207" s="58"/>
      <c r="Y207" s="58"/>
      <c r="Z207" s="58"/>
      <c r="AA207" s="58"/>
      <c r="AB207" s="58"/>
      <c r="AC207" s="58"/>
      <c r="AD207" s="58"/>
      <c r="AE207" s="58"/>
      <c r="AF207" s="58"/>
      <c r="AG207" s="58"/>
      <c r="AH207" s="58"/>
    </row>
    <row r="208" spans="1:34" ht="15" customHeight="1" x14ac:dyDescent="0.2">
      <c r="A208" s="23"/>
      <c r="B208" s="23"/>
      <c r="C208" s="23"/>
      <c r="D208" s="58"/>
      <c r="E208" s="15"/>
      <c r="F208" s="15"/>
      <c r="G208" s="62"/>
      <c r="H208" s="59"/>
      <c r="I208" s="62"/>
      <c r="J208" s="58"/>
      <c r="K208" s="58"/>
      <c r="L208" s="23"/>
      <c r="M208" s="23"/>
      <c r="N208" s="67"/>
      <c r="O208" s="58"/>
      <c r="P208" s="58"/>
      <c r="Q208" s="58"/>
      <c r="R208" s="58"/>
      <c r="S208" s="58"/>
      <c r="T208" s="58"/>
      <c r="U208" s="58"/>
      <c r="V208" s="58"/>
      <c r="W208" s="58"/>
      <c r="X208" s="58"/>
      <c r="Y208" s="58"/>
      <c r="Z208" s="58"/>
      <c r="AA208" s="58"/>
      <c r="AB208" s="58"/>
      <c r="AC208" s="58"/>
      <c r="AD208" s="58"/>
      <c r="AE208" s="58"/>
      <c r="AF208" s="58"/>
      <c r="AG208" s="58"/>
      <c r="AH208" s="58"/>
    </row>
    <row r="209" spans="1:34" ht="15" customHeight="1" x14ac:dyDescent="0.2">
      <c r="A209" s="23"/>
      <c r="B209" s="23"/>
      <c r="C209" s="23"/>
      <c r="D209" s="58"/>
      <c r="E209" s="15"/>
      <c r="F209" s="15"/>
      <c r="G209" s="62"/>
      <c r="H209" s="59"/>
      <c r="I209" s="62"/>
      <c r="J209" s="58"/>
      <c r="K209" s="58"/>
      <c r="L209" s="23"/>
      <c r="M209" s="23"/>
      <c r="N209" s="67"/>
      <c r="O209" s="58"/>
      <c r="P209" s="58"/>
      <c r="Q209" s="58"/>
      <c r="R209" s="58"/>
      <c r="S209" s="58"/>
      <c r="T209" s="58"/>
      <c r="U209" s="58"/>
      <c r="V209" s="58"/>
      <c r="W209" s="58"/>
      <c r="X209" s="58"/>
      <c r="Y209" s="58"/>
      <c r="Z209" s="58"/>
      <c r="AA209" s="58"/>
      <c r="AB209" s="58"/>
      <c r="AC209" s="58"/>
      <c r="AD209" s="58"/>
      <c r="AE209" s="58"/>
      <c r="AF209" s="58"/>
      <c r="AG209" s="58"/>
      <c r="AH209" s="58"/>
    </row>
    <row r="210" spans="1:34" ht="15" customHeight="1" x14ac:dyDescent="0.2">
      <c r="A210" s="23"/>
      <c r="B210" s="23"/>
      <c r="C210" s="23"/>
      <c r="D210" s="58"/>
      <c r="E210" s="15"/>
      <c r="F210" s="15"/>
      <c r="G210" s="62"/>
      <c r="H210" s="59"/>
      <c r="I210" s="62"/>
      <c r="J210" s="58"/>
      <c r="K210" s="58"/>
      <c r="L210" s="23"/>
      <c r="M210" s="23"/>
      <c r="N210" s="67"/>
      <c r="O210" s="58"/>
      <c r="P210" s="58"/>
      <c r="Q210" s="58"/>
      <c r="R210" s="58"/>
      <c r="S210" s="58"/>
      <c r="T210" s="58"/>
      <c r="U210" s="58"/>
      <c r="V210" s="58"/>
      <c r="W210" s="58"/>
      <c r="X210" s="58"/>
      <c r="Y210" s="58"/>
      <c r="Z210" s="58"/>
      <c r="AA210" s="58"/>
      <c r="AB210" s="58"/>
      <c r="AC210" s="58"/>
      <c r="AD210" s="58"/>
      <c r="AE210" s="58"/>
      <c r="AF210" s="58"/>
      <c r="AG210" s="58"/>
      <c r="AH210" s="58"/>
    </row>
    <row r="211" spans="1:34" ht="15" customHeight="1" x14ac:dyDescent="0.2">
      <c r="A211" s="23"/>
      <c r="B211" s="23"/>
      <c r="C211" s="23"/>
      <c r="D211" s="58"/>
      <c r="E211" s="15"/>
      <c r="F211" s="15"/>
      <c r="G211" s="62"/>
      <c r="H211" s="59"/>
      <c r="I211" s="62"/>
      <c r="J211" s="58"/>
      <c r="K211" s="58"/>
      <c r="L211" s="23"/>
      <c r="M211" s="23"/>
      <c r="N211" s="67"/>
      <c r="O211" s="58"/>
      <c r="P211" s="58"/>
      <c r="Q211" s="58"/>
      <c r="R211" s="58"/>
      <c r="S211" s="58"/>
      <c r="T211" s="58"/>
      <c r="U211" s="58"/>
      <c r="V211" s="58"/>
      <c r="W211" s="58"/>
      <c r="X211" s="58"/>
      <c r="Y211" s="58"/>
      <c r="Z211" s="58"/>
      <c r="AA211" s="58"/>
      <c r="AB211" s="58"/>
      <c r="AC211" s="58"/>
      <c r="AD211" s="58"/>
      <c r="AE211" s="58"/>
      <c r="AF211" s="58"/>
      <c r="AG211" s="58"/>
      <c r="AH211" s="58"/>
    </row>
    <row r="212" spans="1:34" ht="15" customHeight="1" x14ac:dyDescent="0.2">
      <c r="A212" s="23"/>
      <c r="B212" s="23"/>
      <c r="C212" s="23"/>
      <c r="D212" s="58"/>
      <c r="E212" s="15"/>
      <c r="F212" s="15"/>
      <c r="G212" s="62"/>
      <c r="H212" s="59"/>
      <c r="I212" s="62"/>
      <c r="J212" s="58"/>
      <c r="K212" s="58"/>
      <c r="L212" s="23"/>
      <c r="M212" s="23"/>
      <c r="N212" s="67"/>
      <c r="O212" s="58"/>
      <c r="P212" s="58"/>
      <c r="Q212" s="58"/>
      <c r="R212" s="58"/>
      <c r="S212" s="58"/>
      <c r="T212" s="58"/>
      <c r="U212" s="58"/>
      <c r="V212" s="58"/>
      <c r="W212" s="58"/>
      <c r="X212" s="58"/>
      <c r="Y212" s="58"/>
      <c r="Z212" s="58"/>
      <c r="AA212" s="58"/>
      <c r="AB212" s="58"/>
      <c r="AC212" s="58"/>
      <c r="AD212" s="58"/>
      <c r="AE212" s="58"/>
      <c r="AF212" s="58"/>
      <c r="AG212" s="58"/>
      <c r="AH212" s="58"/>
    </row>
    <row r="213" spans="1:34" ht="15" customHeight="1" x14ac:dyDescent="0.2">
      <c r="A213" s="23"/>
      <c r="B213" s="23"/>
      <c r="C213" s="23"/>
      <c r="D213" s="58"/>
      <c r="E213" s="15"/>
      <c r="F213" s="15"/>
      <c r="G213" s="62"/>
      <c r="H213" s="59"/>
      <c r="I213" s="62"/>
      <c r="J213" s="58"/>
      <c r="K213" s="58"/>
      <c r="L213" s="23"/>
      <c r="M213" s="23"/>
      <c r="N213" s="67"/>
      <c r="O213" s="58"/>
      <c r="P213" s="58"/>
      <c r="Q213" s="58"/>
      <c r="R213" s="58"/>
      <c r="S213" s="58"/>
      <c r="T213" s="58"/>
      <c r="U213" s="58"/>
      <c r="V213" s="58"/>
      <c r="W213" s="58"/>
      <c r="X213" s="58"/>
      <c r="Y213" s="58"/>
      <c r="Z213" s="58"/>
      <c r="AA213" s="58"/>
      <c r="AB213" s="58"/>
      <c r="AC213" s="58"/>
      <c r="AD213" s="58"/>
      <c r="AE213" s="58"/>
      <c r="AF213" s="58"/>
      <c r="AG213" s="58"/>
      <c r="AH213" s="58"/>
    </row>
    <row r="214" spans="1:34" ht="15" customHeight="1" x14ac:dyDescent="0.2">
      <c r="A214" s="23"/>
      <c r="B214" s="23"/>
      <c r="C214" s="23"/>
      <c r="D214" s="58"/>
      <c r="E214" s="15"/>
      <c r="F214" s="15"/>
      <c r="G214" s="62"/>
      <c r="H214" s="59"/>
      <c r="I214" s="62"/>
      <c r="J214" s="58"/>
      <c r="K214" s="58"/>
      <c r="L214" s="23"/>
      <c r="M214" s="23"/>
      <c r="N214" s="67"/>
      <c r="O214" s="58"/>
      <c r="P214" s="58"/>
      <c r="Q214" s="58"/>
      <c r="R214" s="58"/>
      <c r="S214" s="58"/>
      <c r="T214" s="58"/>
      <c r="U214" s="58"/>
      <c r="V214" s="58"/>
      <c r="W214" s="58"/>
      <c r="X214" s="58"/>
      <c r="Y214" s="58"/>
      <c r="Z214" s="58"/>
      <c r="AA214" s="58"/>
      <c r="AB214" s="58"/>
      <c r="AC214" s="58"/>
      <c r="AD214" s="58"/>
      <c r="AE214" s="58"/>
      <c r="AF214" s="58"/>
      <c r="AG214" s="58"/>
      <c r="AH214" s="58"/>
    </row>
    <row r="215" spans="1:34" ht="15" customHeight="1" x14ac:dyDescent="0.2">
      <c r="A215" s="23"/>
      <c r="B215" s="23"/>
      <c r="C215" s="23"/>
      <c r="D215" s="58"/>
      <c r="E215" s="15"/>
      <c r="F215" s="15"/>
      <c r="G215" s="62"/>
      <c r="H215" s="59"/>
      <c r="I215" s="62"/>
      <c r="J215" s="58"/>
      <c r="K215" s="58"/>
      <c r="L215" s="23"/>
      <c r="M215" s="23"/>
      <c r="N215" s="67"/>
      <c r="O215" s="58"/>
      <c r="P215" s="58"/>
      <c r="Q215" s="58"/>
      <c r="R215" s="58"/>
      <c r="S215" s="58"/>
      <c r="T215" s="58"/>
      <c r="U215" s="58"/>
      <c r="V215" s="58"/>
      <c r="W215" s="58"/>
      <c r="X215" s="58"/>
      <c r="Y215" s="58"/>
      <c r="Z215" s="58"/>
      <c r="AA215" s="58"/>
      <c r="AB215" s="58"/>
      <c r="AC215" s="58"/>
      <c r="AD215" s="58"/>
      <c r="AE215" s="58"/>
      <c r="AF215" s="58"/>
      <c r="AG215" s="58"/>
      <c r="AH215" s="58"/>
    </row>
    <row r="216" spans="1:34" ht="15" customHeight="1" x14ac:dyDescent="0.2">
      <c r="A216" s="23"/>
      <c r="B216" s="23"/>
      <c r="C216" s="23"/>
      <c r="D216" s="58"/>
      <c r="E216" s="15"/>
      <c r="F216" s="15"/>
      <c r="G216" s="62"/>
      <c r="H216" s="59"/>
      <c r="I216" s="62"/>
      <c r="J216" s="58"/>
      <c r="K216" s="58"/>
      <c r="L216" s="23"/>
      <c r="M216" s="23"/>
      <c r="N216" s="67"/>
      <c r="O216" s="58"/>
      <c r="P216" s="58"/>
      <c r="Q216" s="58"/>
      <c r="R216" s="58"/>
      <c r="S216" s="58"/>
      <c r="T216" s="58"/>
      <c r="U216" s="58"/>
      <c r="V216" s="58"/>
      <c r="W216" s="58"/>
      <c r="X216" s="58"/>
      <c r="Y216" s="58"/>
      <c r="Z216" s="58"/>
      <c r="AA216" s="58"/>
      <c r="AB216" s="58"/>
      <c r="AC216" s="58"/>
      <c r="AD216" s="58"/>
      <c r="AE216" s="58"/>
      <c r="AF216" s="58"/>
      <c r="AG216" s="58"/>
      <c r="AH216" s="58"/>
    </row>
    <row r="217" spans="1:34" ht="15" customHeight="1" x14ac:dyDescent="0.2">
      <c r="A217" s="23"/>
      <c r="B217" s="23"/>
      <c r="C217" s="23"/>
      <c r="D217" s="58"/>
      <c r="E217" s="15"/>
      <c r="F217" s="15"/>
      <c r="G217" s="62"/>
      <c r="H217" s="59"/>
      <c r="I217" s="62"/>
      <c r="J217" s="58"/>
      <c r="K217" s="58"/>
      <c r="L217" s="23"/>
      <c r="M217" s="23"/>
      <c r="N217" s="67"/>
      <c r="O217" s="58"/>
      <c r="P217" s="58"/>
      <c r="Q217" s="58"/>
      <c r="R217" s="58"/>
      <c r="S217" s="58"/>
      <c r="T217" s="58"/>
      <c r="U217" s="58"/>
      <c r="V217" s="58"/>
      <c r="W217" s="58"/>
      <c r="X217" s="58"/>
      <c r="Y217" s="58"/>
      <c r="Z217" s="58"/>
      <c r="AA217" s="58"/>
      <c r="AB217" s="58"/>
      <c r="AC217" s="58"/>
      <c r="AD217" s="58"/>
      <c r="AE217" s="58"/>
      <c r="AF217" s="58"/>
      <c r="AG217" s="58"/>
      <c r="AH217" s="58"/>
    </row>
    <row r="218" spans="1:34" ht="15" customHeight="1" x14ac:dyDescent="0.2">
      <c r="A218" s="23"/>
      <c r="B218" s="23"/>
      <c r="C218" s="23"/>
      <c r="D218" s="58"/>
      <c r="E218" s="15"/>
      <c r="F218" s="15"/>
      <c r="G218" s="62"/>
      <c r="H218" s="59"/>
      <c r="I218" s="62"/>
      <c r="J218" s="58"/>
      <c r="K218" s="58"/>
      <c r="L218" s="23"/>
      <c r="M218" s="23"/>
      <c r="N218" s="67"/>
      <c r="O218" s="58"/>
      <c r="P218" s="58"/>
      <c r="Q218" s="58"/>
      <c r="R218" s="58"/>
      <c r="S218" s="58"/>
      <c r="T218" s="58"/>
      <c r="U218" s="58"/>
      <c r="V218" s="58"/>
      <c r="W218" s="58"/>
      <c r="X218" s="58"/>
      <c r="Y218" s="58"/>
      <c r="Z218" s="58"/>
      <c r="AA218" s="58"/>
      <c r="AB218" s="58"/>
      <c r="AC218" s="58"/>
      <c r="AD218" s="58"/>
      <c r="AE218" s="58"/>
      <c r="AF218" s="58"/>
      <c r="AG218" s="58"/>
      <c r="AH218" s="58"/>
    </row>
    <row r="219" spans="1:34" ht="15" customHeight="1" x14ac:dyDescent="0.2">
      <c r="A219" s="23"/>
      <c r="B219" s="23"/>
      <c r="C219" s="23"/>
      <c r="D219" s="58"/>
      <c r="E219" s="15"/>
      <c r="F219" s="15"/>
      <c r="G219" s="62"/>
      <c r="H219" s="59"/>
      <c r="I219" s="62"/>
      <c r="J219" s="58"/>
      <c r="K219" s="58"/>
      <c r="L219" s="23"/>
      <c r="M219" s="23"/>
      <c r="N219" s="67"/>
      <c r="O219" s="58"/>
      <c r="P219" s="58"/>
      <c r="Q219" s="58"/>
      <c r="R219" s="58"/>
      <c r="S219" s="58"/>
      <c r="T219" s="58"/>
      <c r="U219" s="58"/>
      <c r="V219" s="58"/>
      <c r="W219" s="58"/>
      <c r="X219" s="58"/>
      <c r="Y219" s="58"/>
      <c r="Z219" s="58"/>
      <c r="AA219" s="58"/>
      <c r="AB219" s="58"/>
      <c r="AC219" s="58"/>
      <c r="AD219" s="58"/>
      <c r="AE219" s="58"/>
      <c r="AF219" s="58"/>
      <c r="AG219" s="58"/>
      <c r="AH219" s="58"/>
    </row>
    <row r="220" spans="1:34" ht="15" customHeight="1" x14ac:dyDescent="0.2">
      <c r="A220" s="23"/>
      <c r="B220" s="23"/>
      <c r="C220" s="23"/>
      <c r="D220" s="58"/>
      <c r="E220" s="15"/>
      <c r="F220" s="15"/>
      <c r="G220" s="62"/>
      <c r="H220" s="59"/>
      <c r="I220" s="62"/>
      <c r="J220" s="58"/>
      <c r="K220" s="58"/>
      <c r="L220" s="23"/>
      <c r="M220" s="23"/>
      <c r="N220" s="67"/>
      <c r="O220" s="58"/>
      <c r="P220" s="58"/>
      <c r="Q220" s="58"/>
      <c r="R220" s="58"/>
      <c r="S220" s="58"/>
      <c r="T220" s="58"/>
      <c r="U220" s="58"/>
      <c r="V220" s="58"/>
      <c r="W220" s="58"/>
      <c r="X220" s="58"/>
      <c r="Y220" s="58"/>
      <c r="Z220" s="58"/>
      <c r="AA220" s="58"/>
      <c r="AB220" s="58"/>
      <c r="AC220" s="58"/>
      <c r="AD220" s="58"/>
      <c r="AE220" s="58"/>
      <c r="AF220" s="58"/>
      <c r="AG220" s="58"/>
      <c r="AH220" s="58"/>
    </row>
    <row r="221" spans="1:34" ht="15" customHeight="1" x14ac:dyDescent="0.2">
      <c r="A221" s="23"/>
      <c r="B221" s="23"/>
      <c r="C221" s="23"/>
      <c r="D221" s="58"/>
      <c r="E221" s="15"/>
      <c r="F221" s="15"/>
      <c r="G221" s="62"/>
      <c r="H221" s="59"/>
      <c r="I221" s="62"/>
      <c r="J221" s="58"/>
      <c r="K221" s="58"/>
      <c r="L221" s="23"/>
      <c r="M221" s="23"/>
      <c r="N221" s="67"/>
      <c r="O221" s="58"/>
      <c r="P221" s="58"/>
      <c r="Q221" s="58"/>
      <c r="R221" s="58"/>
      <c r="S221" s="58"/>
      <c r="T221" s="58"/>
      <c r="U221" s="58"/>
      <c r="V221" s="58"/>
      <c r="W221" s="58"/>
      <c r="X221" s="58"/>
      <c r="Y221" s="58"/>
      <c r="Z221" s="58"/>
      <c r="AA221" s="58"/>
      <c r="AB221" s="58"/>
      <c r="AC221" s="58"/>
      <c r="AD221" s="58"/>
      <c r="AE221" s="58"/>
      <c r="AF221" s="58"/>
      <c r="AG221" s="58"/>
      <c r="AH221" s="58"/>
    </row>
    <row r="222" spans="1:34" ht="15" customHeight="1" x14ac:dyDescent="0.2">
      <c r="A222" s="23"/>
      <c r="B222" s="23"/>
      <c r="C222" s="23"/>
      <c r="D222" s="58"/>
      <c r="E222" s="15"/>
      <c r="F222" s="15"/>
      <c r="G222" s="62"/>
      <c r="H222" s="59"/>
      <c r="I222" s="62"/>
      <c r="J222" s="58"/>
      <c r="K222" s="58"/>
      <c r="L222" s="23"/>
      <c r="M222" s="23"/>
      <c r="N222" s="67"/>
      <c r="O222" s="58"/>
      <c r="P222" s="58"/>
      <c r="Q222" s="58"/>
      <c r="R222" s="58"/>
      <c r="S222" s="58"/>
      <c r="T222" s="58"/>
      <c r="U222" s="58"/>
      <c r="V222" s="58"/>
      <c r="W222" s="58"/>
      <c r="X222" s="58"/>
      <c r="Y222" s="58"/>
      <c r="Z222" s="58"/>
      <c r="AA222" s="58"/>
      <c r="AB222" s="58"/>
      <c r="AC222" s="58"/>
      <c r="AD222" s="58"/>
      <c r="AE222" s="58"/>
      <c r="AF222" s="58"/>
      <c r="AG222" s="58"/>
      <c r="AH222" s="58"/>
    </row>
    <row r="223" spans="1:34" ht="15" customHeight="1" x14ac:dyDescent="0.2">
      <c r="A223" s="23"/>
      <c r="B223" s="23"/>
      <c r="C223" s="23"/>
      <c r="D223" s="58"/>
      <c r="E223" s="15"/>
      <c r="F223" s="15"/>
      <c r="G223" s="62"/>
      <c r="H223" s="59"/>
      <c r="I223" s="62"/>
      <c r="J223" s="58"/>
      <c r="K223" s="58"/>
      <c r="L223" s="23"/>
      <c r="M223" s="23"/>
      <c r="N223" s="67"/>
      <c r="O223" s="58"/>
      <c r="P223" s="58"/>
      <c r="Q223" s="58"/>
      <c r="R223" s="58"/>
      <c r="S223" s="58"/>
      <c r="T223" s="58"/>
      <c r="U223" s="58"/>
      <c r="V223" s="58"/>
      <c r="W223" s="58"/>
      <c r="X223" s="58"/>
      <c r="Y223" s="58"/>
      <c r="Z223" s="58"/>
      <c r="AA223" s="58"/>
      <c r="AB223" s="58"/>
      <c r="AC223" s="58"/>
      <c r="AD223" s="58"/>
      <c r="AE223" s="58"/>
      <c r="AF223" s="58"/>
      <c r="AG223" s="58"/>
      <c r="AH223" s="58"/>
    </row>
    <row r="224" spans="1:34" ht="15" customHeight="1" x14ac:dyDescent="0.2">
      <c r="A224" s="23"/>
      <c r="B224" s="23"/>
      <c r="C224" s="23"/>
      <c r="D224" s="58"/>
      <c r="E224" s="15"/>
      <c r="F224" s="15"/>
      <c r="G224" s="62"/>
      <c r="H224" s="59"/>
      <c r="I224" s="62"/>
      <c r="J224" s="58"/>
      <c r="K224" s="58"/>
      <c r="L224" s="23"/>
      <c r="M224" s="23"/>
      <c r="N224" s="67"/>
      <c r="O224" s="58"/>
      <c r="P224" s="58"/>
      <c r="Q224" s="58"/>
      <c r="R224" s="58"/>
      <c r="S224" s="58"/>
      <c r="T224" s="58"/>
      <c r="U224" s="58"/>
      <c r="V224" s="58"/>
      <c r="W224" s="58"/>
      <c r="X224" s="58"/>
      <c r="Y224" s="58"/>
      <c r="Z224" s="58"/>
      <c r="AA224" s="58"/>
      <c r="AB224" s="58"/>
      <c r="AC224" s="58"/>
      <c r="AD224" s="58"/>
      <c r="AE224" s="58"/>
      <c r="AF224" s="58"/>
      <c r="AG224" s="58"/>
      <c r="AH224" s="58"/>
    </row>
    <row r="225" spans="1:34" ht="15" customHeight="1" x14ac:dyDescent="0.2">
      <c r="A225" s="23"/>
      <c r="B225" s="23"/>
      <c r="C225" s="23"/>
      <c r="D225" s="58"/>
      <c r="E225" s="15"/>
      <c r="F225" s="15"/>
      <c r="G225" s="62"/>
      <c r="H225" s="59"/>
      <c r="I225" s="62"/>
      <c r="J225" s="58"/>
      <c r="K225" s="58"/>
      <c r="L225" s="23"/>
      <c r="M225" s="23"/>
      <c r="N225" s="67"/>
      <c r="O225" s="58"/>
      <c r="P225" s="58"/>
      <c r="Q225" s="58"/>
      <c r="R225" s="58"/>
      <c r="S225" s="58"/>
      <c r="T225" s="58"/>
      <c r="U225" s="58"/>
      <c r="V225" s="58"/>
      <c r="W225" s="58"/>
      <c r="X225" s="58"/>
      <c r="Y225" s="58"/>
      <c r="Z225" s="58"/>
      <c r="AA225" s="58"/>
      <c r="AB225" s="58"/>
      <c r="AC225" s="58"/>
      <c r="AD225" s="58"/>
      <c r="AE225" s="58"/>
      <c r="AF225" s="58"/>
      <c r="AG225" s="58"/>
      <c r="AH225" s="58"/>
    </row>
    <row r="226" spans="1:34" ht="15" customHeight="1" x14ac:dyDescent="0.2">
      <c r="A226" s="23"/>
      <c r="B226" s="23"/>
      <c r="C226" s="23"/>
      <c r="D226" s="58"/>
      <c r="E226" s="15"/>
      <c r="F226" s="15"/>
      <c r="G226" s="62"/>
      <c r="H226" s="59"/>
      <c r="I226" s="62"/>
      <c r="J226" s="58"/>
      <c r="K226" s="58"/>
      <c r="L226" s="23"/>
      <c r="M226" s="23"/>
      <c r="N226" s="67"/>
      <c r="O226" s="58"/>
      <c r="P226" s="58"/>
      <c r="Q226" s="58"/>
      <c r="R226" s="58"/>
      <c r="S226" s="58"/>
      <c r="T226" s="58"/>
      <c r="U226" s="58"/>
      <c r="V226" s="58"/>
      <c r="W226" s="58"/>
      <c r="X226" s="58"/>
      <c r="Y226" s="58"/>
      <c r="Z226" s="58"/>
      <c r="AA226" s="58"/>
      <c r="AB226" s="58"/>
      <c r="AC226" s="58"/>
      <c r="AD226" s="58"/>
      <c r="AE226" s="58"/>
      <c r="AF226" s="58"/>
      <c r="AG226" s="58"/>
      <c r="AH226" s="58"/>
    </row>
    <row r="227" spans="1:34" ht="15" customHeight="1" x14ac:dyDescent="0.2">
      <c r="A227" s="23"/>
      <c r="B227" s="23"/>
      <c r="C227" s="23"/>
      <c r="D227" s="58"/>
      <c r="E227" s="15"/>
      <c r="F227" s="15"/>
      <c r="G227" s="62"/>
      <c r="H227" s="59"/>
      <c r="I227" s="62"/>
      <c r="J227" s="58"/>
      <c r="K227" s="58"/>
      <c r="L227" s="23"/>
      <c r="M227" s="23"/>
      <c r="N227" s="67"/>
      <c r="O227" s="58"/>
      <c r="P227" s="58"/>
      <c r="Q227" s="58"/>
      <c r="R227" s="58"/>
      <c r="S227" s="58"/>
      <c r="T227" s="58"/>
      <c r="U227" s="58"/>
      <c r="V227" s="58"/>
      <c r="W227" s="58"/>
      <c r="X227" s="58"/>
      <c r="Y227" s="58"/>
      <c r="Z227" s="58"/>
      <c r="AA227" s="58"/>
      <c r="AB227" s="58"/>
      <c r="AC227" s="58"/>
      <c r="AD227" s="58"/>
      <c r="AE227" s="58"/>
      <c r="AF227" s="58"/>
      <c r="AG227" s="58"/>
      <c r="AH227" s="58"/>
    </row>
    <row r="228" spans="1:34" ht="15" customHeight="1" x14ac:dyDescent="0.2">
      <c r="A228" s="23"/>
      <c r="B228" s="23"/>
      <c r="C228" s="23"/>
      <c r="D228" s="58"/>
      <c r="E228" s="15"/>
      <c r="F228" s="15"/>
      <c r="G228" s="62"/>
      <c r="H228" s="59"/>
      <c r="I228" s="62"/>
      <c r="J228" s="58"/>
      <c r="K228" s="58"/>
      <c r="L228" s="23"/>
      <c r="M228" s="23"/>
      <c r="N228" s="67"/>
      <c r="O228" s="58"/>
      <c r="P228" s="58"/>
      <c r="Q228" s="58"/>
      <c r="R228" s="58"/>
      <c r="S228" s="58"/>
      <c r="T228" s="58"/>
      <c r="U228" s="58"/>
      <c r="V228" s="58"/>
      <c r="W228" s="58"/>
      <c r="X228" s="58"/>
      <c r="Y228" s="58"/>
      <c r="Z228" s="58"/>
      <c r="AA228" s="58"/>
      <c r="AB228" s="58"/>
      <c r="AC228" s="58"/>
      <c r="AD228" s="58"/>
      <c r="AE228" s="58"/>
      <c r="AF228" s="58"/>
      <c r="AG228" s="58"/>
      <c r="AH228" s="58"/>
    </row>
    <row r="229" spans="1:34" ht="15" customHeight="1" x14ac:dyDescent="0.2">
      <c r="A229" s="23"/>
      <c r="B229" s="23"/>
      <c r="C229" s="23"/>
      <c r="D229" s="58"/>
      <c r="E229" s="15"/>
      <c r="F229" s="15"/>
      <c r="G229" s="62"/>
      <c r="H229" s="59"/>
      <c r="I229" s="62"/>
      <c r="J229" s="58"/>
      <c r="K229" s="58"/>
      <c r="L229" s="23"/>
      <c r="M229" s="23"/>
      <c r="N229" s="67"/>
      <c r="O229" s="58"/>
      <c r="P229" s="58"/>
      <c r="Q229" s="58"/>
      <c r="R229" s="58"/>
      <c r="S229" s="58"/>
      <c r="T229" s="58"/>
      <c r="U229" s="58"/>
      <c r="V229" s="58"/>
      <c r="W229" s="58"/>
      <c r="X229" s="58"/>
      <c r="Y229" s="58"/>
      <c r="Z229" s="58"/>
      <c r="AA229" s="58"/>
      <c r="AB229" s="58"/>
      <c r="AC229" s="58"/>
      <c r="AD229" s="58"/>
      <c r="AE229" s="58"/>
      <c r="AF229" s="58"/>
      <c r="AG229" s="58"/>
      <c r="AH229" s="58"/>
    </row>
    <row r="230" spans="1:34" ht="15" customHeight="1" x14ac:dyDescent="0.2">
      <c r="A230" s="23"/>
      <c r="B230" s="23"/>
      <c r="C230" s="23"/>
      <c r="D230" s="58"/>
      <c r="E230" s="15"/>
      <c r="F230" s="15"/>
      <c r="G230" s="62"/>
      <c r="H230" s="59"/>
      <c r="I230" s="62"/>
      <c r="J230" s="58"/>
      <c r="K230" s="58"/>
      <c r="L230" s="23"/>
      <c r="M230" s="23"/>
      <c r="N230" s="67"/>
      <c r="O230" s="58"/>
      <c r="P230" s="58"/>
      <c r="Q230" s="58"/>
      <c r="R230" s="58"/>
      <c r="S230" s="58"/>
      <c r="T230" s="58"/>
      <c r="U230" s="58"/>
      <c r="V230" s="58"/>
      <c r="W230" s="58"/>
      <c r="X230" s="58"/>
      <c r="Y230" s="58"/>
      <c r="Z230" s="58"/>
      <c r="AA230" s="58"/>
      <c r="AB230" s="58"/>
      <c r="AC230" s="58"/>
      <c r="AD230" s="58"/>
      <c r="AE230" s="58"/>
      <c r="AF230" s="58"/>
      <c r="AG230" s="58"/>
      <c r="AH230" s="58"/>
    </row>
    <row r="231" spans="1:34" ht="15" customHeight="1" x14ac:dyDescent="0.2">
      <c r="A231" s="23"/>
      <c r="B231" s="23"/>
      <c r="C231" s="23"/>
      <c r="D231" s="58"/>
      <c r="E231" s="15"/>
      <c r="F231" s="15"/>
      <c r="G231" s="62"/>
      <c r="H231" s="59"/>
      <c r="I231" s="62"/>
      <c r="J231" s="58"/>
      <c r="K231" s="58"/>
      <c r="L231" s="23"/>
      <c r="M231" s="23"/>
      <c r="N231" s="67"/>
      <c r="O231" s="58"/>
      <c r="P231" s="58"/>
      <c r="Q231" s="58"/>
      <c r="R231" s="58"/>
      <c r="S231" s="58"/>
      <c r="T231" s="58"/>
      <c r="U231" s="58"/>
      <c r="V231" s="58"/>
      <c r="W231" s="58"/>
      <c r="X231" s="58"/>
      <c r="Y231" s="58"/>
      <c r="Z231" s="58"/>
      <c r="AA231" s="58"/>
      <c r="AB231" s="58"/>
      <c r="AC231" s="58"/>
      <c r="AD231" s="58"/>
      <c r="AE231" s="58"/>
      <c r="AF231" s="58"/>
      <c r="AG231" s="58"/>
      <c r="AH231" s="58"/>
    </row>
    <row r="232" spans="1:34" ht="15" customHeight="1" x14ac:dyDescent="0.2">
      <c r="A232" s="23"/>
      <c r="B232" s="23"/>
      <c r="C232" s="23"/>
      <c r="D232" s="58"/>
      <c r="E232" s="23"/>
      <c r="F232" s="23"/>
      <c r="G232" s="91"/>
      <c r="H232" s="59"/>
      <c r="I232" s="91"/>
      <c r="J232" s="58"/>
      <c r="K232" s="58"/>
      <c r="L232" s="23"/>
      <c r="M232" s="23"/>
      <c r="N232" s="67"/>
      <c r="O232" s="58"/>
      <c r="P232" s="58"/>
      <c r="Q232" s="58"/>
      <c r="R232" s="58"/>
      <c r="S232" s="58"/>
      <c r="T232" s="58"/>
      <c r="U232" s="58"/>
      <c r="V232" s="58"/>
      <c r="W232" s="58"/>
      <c r="X232" s="58"/>
      <c r="Y232" s="58"/>
      <c r="Z232" s="58"/>
      <c r="AA232" s="58"/>
      <c r="AB232" s="58"/>
      <c r="AC232" s="58"/>
      <c r="AD232" s="58"/>
      <c r="AE232" s="58"/>
      <c r="AF232" s="58"/>
      <c r="AG232" s="58"/>
      <c r="AH232" s="58"/>
    </row>
    <row r="233" spans="1:34" ht="15" customHeight="1" x14ac:dyDescent="0.2">
      <c r="A233" s="23"/>
      <c r="B233" s="23"/>
      <c r="C233" s="23"/>
      <c r="D233" s="58"/>
      <c r="E233" s="23"/>
      <c r="F233" s="23"/>
      <c r="G233" s="91"/>
      <c r="H233" s="59"/>
      <c r="I233" s="91"/>
      <c r="J233" s="58"/>
      <c r="K233" s="58"/>
      <c r="L233" s="23"/>
      <c r="M233" s="23"/>
      <c r="N233" s="67"/>
      <c r="O233" s="58"/>
      <c r="P233" s="58"/>
      <c r="Q233" s="58"/>
      <c r="R233" s="58"/>
      <c r="S233" s="58"/>
      <c r="T233" s="58"/>
      <c r="U233" s="58"/>
      <c r="V233" s="58"/>
      <c r="W233" s="58"/>
      <c r="X233" s="58"/>
      <c r="Y233" s="58"/>
      <c r="Z233" s="58"/>
      <c r="AA233" s="58"/>
      <c r="AB233" s="58"/>
      <c r="AC233" s="58"/>
      <c r="AD233" s="58"/>
      <c r="AE233" s="58"/>
      <c r="AF233" s="58"/>
      <c r="AG233" s="58"/>
      <c r="AH233" s="58"/>
    </row>
    <row r="234" spans="1:34" ht="15" customHeight="1" x14ac:dyDescent="0.2">
      <c r="A234" s="23"/>
      <c r="B234" s="23"/>
      <c r="C234" s="23"/>
      <c r="D234" s="58"/>
      <c r="E234" s="23"/>
      <c r="F234" s="23"/>
      <c r="G234" s="91"/>
      <c r="H234" s="59"/>
      <c r="I234" s="91"/>
      <c r="J234" s="58"/>
      <c r="K234" s="58"/>
      <c r="L234" s="23"/>
      <c r="M234" s="23"/>
      <c r="N234" s="67"/>
      <c r="O234" s="58"/>
      <c r="P234" s="58"/>
      <c r="Q234" s="58"/>
      <c r="R234" s="58"/>
      <c r="S234" s="58"/>
      <c r="T234" s="58"/>
      <c r="U234" s="58"/>
      <c r="V234" s="58"/>
      <c r="W234" s="58"/>
      <c r="X234" s="58"/>
      <c r="Y234" s="58"/>
      <c r="Z234" s="58"/>
      <c r="AA234" s="58"/>
      <c r="AB234" s="58"/>
      <c r="AC234" s="58"/>
      <c r="AD234" s="58"/>
      <c r="AE234" s="58"/>
      <c r="AF234" s="58"/>
      <c r="AG234" s="58"/>
      <c r="AH234" s="58"/>
    </row>
    <row r="235" spans="1:34" ht="15" customHeight="1" x14ac:dyDescent="0.2">
      <c r="A235" s="23"/>
      <c r="B235" s="23"/>
      <c r="C235" s="23"/>
      <c r="D235" s="58"/>
      <c r="E235" s="23"/>
      <c r="F235" s="23"/>
      <c r="G235" s="91"/>
      <c r="H235" s="59"/>
      <c r="I235" s="91"/>
      <c r="J235" s="58"/>
      <c r="K235" s="58"/>
      <c r="L235" s="23"/>
      <c r="M235" s="23"/>
      <c r="N235" s="67"/>
      <c r="O235" s="58"/>
      <c r="P235" s="58"/>
      <c r="Q235" s="58"/>
      <c r="R235" s="58"/>
      <c r="S235" s="58"/>
      <c r="T235" s="58"/>
      <c r="U235" s="58"/>
      <c r="V235" s="58"/>
      <c r="W235" s="58"/>
      <c r="X235" s="58"/>
      <c r="Y235" s="58"/>
      <c r="Z235" s="58"/>
      <c r="AA235" s="58"/>
      <c r="AB235" s="58"/>
      <c r="AC235" s="58"/>
      <c r="AD235" s="58"/>
      <c r="AE235" s="58"/>
      <c r="AF235" s="58"/>
      <c r="AG235" s="58"/>
      <c r="AH235" s="58"/>
    </row>
    <row r="236" spans="1:34" ht="15" customHeight="1" x14ac:dyDescent="0.2">
      <c r="A236" s="23"/>
      <c r="B236" s="23"/>
      <c r="C236" s="23"/>
      <c r="D236" s="58"/>
      <c r="E236" s="23"/>
      <c r="F236" s="23"/>
      <c r="G236" s="91"/>
      <c r="H236" s="59"/>
      <c r="I236" s="91"/>
      <c r="J236" s="58"/>
      <c r="K236" s="58"/>
      <c r="L236" s="23"/>
      <c r="M236" s="23"/>
      <c r="N236" s="67"/>
      <c r="O236" s="58"/>
      <c r="P236" s="58"/>
      <c r="Q236" s="58"/>
      <c r="R236" s="58"/>
      <c r="S236" s="58"/>
      <c r="T236" s="58"/>
      <c r="U236" s="58"/>
      <c r="V236" s="58"/>
      <c r="W236" s="58"/>
      <c r="X236" s="58"/>
      <c r="Y236" s="58"/>
      <c r="Z236" s="58"/>
      <c r="AA236" s="58"/>
      <c r="AB236" s="58"/>
      <c r="AC236" s="58"/>
      <c r="AD236" s="58"/>
      <c r="AE236" s="58"/>
      <c r="AF236" s="58"/>
      <c r="AG236" s="58"/>
      <c r="AH236" s="58"/>
    </row>
    <row r="237" spans="1:34" ht="15" customHeight="1" x14ac:dyDescent="0.2">
      <c r="A237" s="23"/>
      <c r="B237" s="23"/>
      <c r="C237" s="23"/>
      <c r="D237" s="58"/>
      <c r="E237" s="23"/>
      <c r="F237" s="23"/>
      <c r="G237" s="91"/>
      <c r="H237" s="59"/>
      <c r="I237" s="91"/>
      <c r="J237" s="58"/>
      <c r="K237" s="58"/>
      <c r="L237" s="23"/>
      <c r="M237" s="23"/>
      <c r="N237" s="67"/>
      <c r="O237" s="58"/>
      <c r="P237" s="58"/>
      <c r="Q237" s="58"/>
      <c r="R237" s="58"/>
      <c r="S237" s="58"/>
      <c r="T237" s="58"/>
      <c r="U237" s="58"/>
      <c r="V237" s="58"/>
      <c r="W237" s="58"/>
      <c r="X237" s="58"/>
      <c r="Y237" s="58"/>
      <c r="Z237" s="58"/>
      <c r="AA237" s="58"/>
      <c r="AB237" s="58"/>
      <c r="AC237" s="58"/>
      <c r="AD237" s="58"/>
      <c r="AE237" s="58"/>
      <c r="AF237" s="58"/>
      <c r="AG237" s="58"/>
      <c r="AH237" s="58"/>
    </row>
    <row r="238" spans="1:34" ht="15" customHeight="1" x14ac:dyDescent="0.2">
      <c r="A238" s="23"/>
      <c r="B238" s="23"/>
      <c r="C238" s="23"/>
      <c r="D238" s="58"/>
      <c r="E238" s="23"/>
      <c r="F238" s="23"/>
      <c r="G238" s="91"/>
      <c r="H238" s="59"/>
      <c r="I238" s="91"/>
      <c r="J238" s="58"/>
      <c r="K238" s="58"/>
      <c r="L238" s="23"/>
      <c r="M238" s="23"/>
      <c r="N238" s="67"/>
      <c r="O238" s="58"/>
      <c r="P238" s="58"/>
      <c r="Q238" s="58"/>
      <c r="R238" s="58"/>
      <c r="S238" s="58"/>
      <c r="T238" s="58"/>
      <c r="U238" s="58"/>
      <c r="V238" s="58"/>
      <c r="W238" s="58"/>
      <c r="X238" s="58"/>
      <c r="Y238" s="58"/>
      <c r="Z238" s="58"/>
      <c r="AA238" s="58"/>
      <c r="AB238" s="58"/>
      <c r="AC238" s="58"/>
      <c r="AD238" s="58"/>
      <c r="AE238" s="58"/>
      <c r="AF238" s="58"/>
      <c r="AG238" s="58"/>
      <c r="AH238" s="58"/>
    </row>
    <row r="239" spans="1:34" ht="15" customHeight="1" x14ac:dyDescent="0.2">
      <c r="A239" s="23"/>
      <c r="B239" s="23"/>
      <c r="C239" s="23"/>
      <c r="D239" s="58"/>
      <c r="E239" s="23"/>
      <c r="F239" s="23"/>
      <c r="G239" s="91"/>
      <c r="H239" s="59"/>
      <c r="I239" s="91"/>
      <c r="J239" s="58"/>
      <c r="K239" s="58"/>
      <c r="L239" s="23"/>
      <c r="M239" s="23"/>
      <c r="N239" s="67"/>
      <c r="O239" s="58"/>
      <c r="P239" s="58"/>
      <c r="Q239" s="58"/>
      <c r="R239" s="58"/>
      <c r="S239" s="58"/>
      <c r="T239" s="58"/>
      <c r="U239" s="58"/>
      <c r="V239" s="58"/>
      <c r="W239" s="58"/>
      <c r="X239" s="58"/>
      <c r="Y239" s="58"/>
      <c r="Z239" s="58"/>
      <c r="AA239" s="58"/>
      <c r="AB239" s="58"/>
      <c r="AC239" s="58"/>
      <c r="AD239" s="58"/>
      <c r="AE239" s="58"/>
      <c r="AF239" s="58"/>
      <c r="AG239" s="58"/>
      <c r="AH239" s="58"/>
    </row>
    <row r="240" spans="1:34" ht="15" customHeight="1" x14ac:dyDescent="0.2">
      <c r="A240" s="23"/>
      <c r="B240" s="23"/>
      <c r="C240" s="23"/>
      <c r="D240" s="58"/>
      <c r="E240" s="23"/>
      <c r="F240" s="23"/>
      <c r="G240" s="91"/>
      <c r="H240" s="59"/>
      <c r="I240" s="91"/>
      <c r="J240" s="58"/>
      <c r="K240" s="58"/>
      <c r="L240" s="23"/>
      <c r="M240" s="23"/>
      <c r="N240" s="67"/>
      <c r="O240" s="58"/>
      <c r="P240" s="58"/>
      <c r="Q240" s="58"/>
      <c r="R240" s="58"/>
      <c r="S240" s="58"/>
      <c r="T240" s="58"/>
      <c r="U240" s="58"/>
      <c r="V240" s="58"/>
      <c r="W240" s="58"/>
      <c r="X240" s="58"/>
      <c r="Y240" s="58"/>
      <c r="Z240" s="58"/>
      <c r="AA240" s="58"/>
      <c r="AB240" s="58"/>
      <c r="AC240" s="58"/>
      <c r="AD240" s="58"/>
      <c r="AE240" s="58"/>
      <c r="AF240" s="58"/>
      <c r="AG240" s="58"/>
      <c r="AH240" s="58"/>
    </row>
    <row r="241" spans="1:34" ht="15" customHeight="1" x14ac:dyDescent="0.2">
      <c r="A241" s="23"/>
      <c r="B241" s="23"/>
      <c r="C241" s="23"/>
      <c r="D241" s="58"/>
      <c r="E241" s="23"/>
      <c r="F241" s="23"/>
      <c r="G241" s="91"/>
      <c r="H241" s="59"/>
      <c r="I241" s="91"/>
      <c r="J241" s="58"/>
      <c r="K241" s="58"/>
      <c r="L241" s="23"/>
      <c r="M241" s="23"/>
      <c r="N241" s="67"/>
      <c r="O241" s="58"/>
      <c r="P241" s="58"/>
      <c r="Q241" s="58"/>
      <c r="R241" s="58"/>
      <c r="S241" s="58"/>
      <c r="T241" s="58"/>
      <c r="U241" s="58"/>
      <c r="V241" s="58"/>
      <c r="W241" s="58"/>
      <c r="X241" s="58"/>
      <c r="Y241" s="58"/>
      <c r="Z241" s="58"/>
      <c r="AA241" s="58"/>
      <c r="AB241" s="58"/>
      <c r="AC241" s="58"/>
      <c r="AD241" s="58"/>
      <c r="AE241" s="58"/>
      <c r="AF241" s="58"/>
      <c r="AG241" s="58"/>
      <c r="AH241" s="58"/>
    </row>
    <row r="242" spans="1:34" ht="15" customHeight="1" x14ac:dyDescent="0.2">
      <c r="A242" s="23"/>
      <c r="B242" s="23"/>
      <c r="C242" s="23"/>
      <c r="D242" s="58"/>
      <c r="E242" s="23"/>
      <c r="F242" s="23"/>
      <c r="G242" s="91"/>
      <c r="H242" s="59"/>
      <c r="I242" s="91"/>
      <c r="J242" s="58"/>
      <c r="K242" s="58"/>
      <c r="L242" s="23"/>
      <c r="M242" s="23"/>
      <c r="N242" s="67"/>
      <c r="O242" s="58"/>
      <c r="P242" s="58"/>
      <c r="Q242" s="58"/>
      <c r="R242" s="58"/>
      <c r="S242" s="58"/>
      <c r="T242" s="58"/>
      <c r="U242" s="58"/>
      <c r="V242" s="58"/>
      <c r="W242" s="58"/>
      <c r="X242" s="58"/>
      <c r="Y242" s="58"/>
      <c r="Z242" s="58"/>
      <c r="AA242" s="58"/>
      <c r="AB242" s="58"/>
      <c r="AC242" s="58"/>
      <c r="AD242" s="58"/>
      <c r="AE242" s="58"/>
      <c r="AF242" s="58"/>
      <c r="AG242" s="58"/>
      <c r="AH242" s="58"/>
    </row>
    <row r="243" spans="1:34" ht="15" customHeight="1" x14ac:dyDescent="0.2">
      <c r="A243" s="23"/>
      <c r="B243" s="23"/>
      <c r="C243" s="23"/>
      <c r="D243" s="58"/>
      <c r="E243" s="23"/>
      <c r="F243" s="23"/>
      <c r="G243" s="91"/>
      <c r="H243" s="59"/>
      <c r="I243" s="91"/>
      <c r="J243" s="58"/>
      <c r="K243" s="58"/>
      <c r="L243" s="23"/>
      <c r="M243" s="23"/>
      <c r="N243" s="67"/>
      <c r="O243" s="58"/>
      <c r="P243" s="58"/>
      <c r="Q243" s="58"/>
      <c r="R243" s="58"/>
      <c r="S243" s="58"/>
      <c r="T243" s="58"/>
      <c r="U243" s="58"/>
      <c r="V243" s="58"/>
      <c r="W243" s="58"/>
      <c r="X243" s="58"/>
      <c r="Y243" s="58"/>
      <c r="Z243" s="58"/>
      <c r="AA243" s="58"/>
      <c r="AB243" s="58"/>
      <c r="AC243" s="58"/>
      <c r="AD243" s="58"/>
      <c r="AE243" s="58"/>
      <c r="AF243" s="58"/>
      <c r="AG243" s="58"/>
      <c r="AH243" s="58"/>
    </row>
    <row r="244" spans="1:34" ht="15" customHeight="1" x14ac:dyDescent="0.2">
      <c r="A244" s="23"/>
      <c r="B244" s="23"/>
      <c r="C244" s="23"/>
      <c r="D244" s="58"/>
      <c r="E244" s="23"/>
      <c r="F244" s="23"/>
      <c r="G244" s="91"/>
      <c r="H244" s="59"/>
      <c r="I244" s="91"/>
      <c r="J244" s="58"/>
      <c r="K244" s="58"/>
      <c r="L244" s="23"/>
      <c r="M244" s="23"/>
      <c r="N244" s="67"/>
      <c r="O244" s="58"/>
      <c r="P244" s="58"/>
      <c r="Q244" s="58"/>
      <c r="R244" s="58"/>
      <c r="S244" s="58"/>
      <c r="T244" s="58"/>
      <c r="U244" s="58"/>
      <c r="V244" s="58"/>
      <c r="W244" s="58"/>
      <c r="X244" s="58"/>
      <c r="Y244" s="58"/>
      <c r="Z244" s="58"/>
      <c r="AA244" s="58"/>
      <c r="AB244" s="58"/>
      <c r="AC244" s="58"/>
      <c r="AD244" s="58"/>
      <c r="AE244" s="58"/>
      <c r="AF244" s="58"/>
      <c r="AG244" s="58"/>
      <c r="AH244" s="58"/>
    </row>
    <row r="245" spans="1:34" ht="15" customHeight="1" x14ac:dyDescent="0.2">
      <c r="A245" s="23"/>
      <c r="B245" s="23"/>
      <c r="C245" s="23"/>
      <c r="D245" s="58"/>
      <c r="E245" s="23"/>
      <c r="F245" s="23"/>
      <c r="G245" s="91"/>
      <c r="H245" s="59"/>
      <c r="I245" s="91"/>
      <c r="J245" s="58"/>
      <c r="K245" s="58"/>
      <c r="L245" s="23"/>
      <c r="M245" s="23"/>
      <c r="N245" s="67"/>
      <c r="O245" s="58"/>
      <c r="P245" s="58"/>
      <c r="Q245" s="58"/>
      <c r="R245" s="58"/>
      <c r="S245" s="58"/>
      <c r="T245" s="58"/>
      <c r="U245" s="58"/>
      <c r="V245" s="58"/>
      <c r="W245" s="58"/>
      <c r="X245" s="58"/>
      <c r="Y245" s="58"/>
      <c r="Z245" s="58"/>
      <c r="AA245" s="58"/>
      <c r="AB245" s="58"/>
      <c r="AC245" s="58"/>
      <c r="AD245" s="58"/>
      <c r="AE245" s="58"/>
      <c r="AF245" s="58"/>
      <c r="AG245" s="58"/>
      <c r="AH245" s="58"/>
    </row>
    <row r="246" spans="1:34" ht="15" customHeight="1" x14ac:dyDescent="0.2">
      <c r="A246" s="23"/>
      <c r="B246" s="23"/>
      <c r="C246" s="23"/>
      <c r="D246" s="58"/>
      <c r="E246" s="23"/>
      <c r="F246" s="23"/>
      <c r="G246" s="91"/>
      <c r="H246" s="59"/>
      <c r="I246" s="91"/>
      <c r="J246" s="58"/>
      <c r="K246" s="58"/>
      <c r="L246" s="23"/>
      <c r="M246" s="23"/>
      <c r="N246" s="67"/>
      <c r="O246" s="58"/>
      <c r="P246" s="58"/>
      <c r="Q246" s="58"/>
      <c r="R246" s="58"/>
      <c r="S246" s="58"/>
      <c r="T246" s="58"/>
      <c r="U246" s="58"/>
      <c r="V246" s="58"/>
      <c r="W246" s="58"/>
      <c r="X246" s="58"/>
      <c r="Y246" s="58"/>
      <c r="Z246" s="58"/>
      <c r="AA246" s="58"/>
      <c r="AB246" s="58"/>
      <c r="AC246" s="58"/>
      <c r="AD246" s="58"/>
      <c r="AE246" s="58"/>
      <c r="AF246" s="58"/>
      <c r="AG246" s="58"/>
      <c r="AH246" s="58"/>
    </row>
    <row r="247" spans="1:34" ht="15" customHeight="1" x14ac:dyDescent="0.2">
      <c r="A247" s="23"/>
      <c r="B247" s="23"/>
      <c r="C247" s="23"/>
      <c r="D247" s="58"/>
      <c r="E247" s="23"/>
      <c r="F247" s="23"/>
      <c r="G247" s="91"/>
      <c r="H247" s="59"/>
      <c r="I247" s="91"/>
      <c r="J247" s="58"/>
      <c r="K247" s="58"/>
      <c r="L247" s="23"/>
      <c r="M247" s="23"/>
      <c r="N247" s="67"/>
      <c r="O247" s="58"/>
      <c r="P247" s="58"/>
      <c r="Q247" s="58"/>
      <c r="R247" s="58"/>
      <c r="S247" s="58"/>
      <c r="T247" s="58"/>
      <c r="U247" s="58"/>
      <c r="V247" s="58"/>
      <c r="W247" s="58"/>
      <c r="X247" s="58"/>
      <c r="Y247" s="58"/>
      <c r="Z247" s="58"/>
      <c r="AA247" s="58"/>
      <c r="AB247" s="58"/>
      <c r="AC247" s="58"/>
      <c r="AD247" s="58"/>
      <c r="AE247" s="58"/>
      <c r="AF247" s="58"/>
      <c r="AG247" s="58"/>
      <c r="AH247" s="58"/>
    </row>
    <row r="248" spans="1:34" ht="15" customHeight="1" x14ac:dyDescent="0.2">
      <c r="A248" s="23"/>
      <c r="B248" s="23"/>
      <c r="C248" s="23"/>
      <c r="D248" s="58"/>
      <c r="E248" s="23"/>
      <c r="F248" s="23"/>
      <c r="G248" s="91"/>
      <c r="H248" s="59"/>
      <c r="I248" s="91"/>
      <c r="J248" s="58"/>
      <c r="K248" s="58"/>
      <c r="L248" s="23"/>
      <c r="M248" s="23"/>
      <c r="N248" s="67"/>
      <c r="O248" s="58"/>
      <c r="P248" s="58"/>
      <c r="Q248" s="58"/>
      <c r="R248" s="58"/>
      <c r="S248" s="58"/>
      <c r="T248" s="58"/>
      <c r="U248" s="58"/>
      <c r="V248" s="58"/>
      <c r="W248" s="58"/>
      <c r="X248" s="58"/>
      <c r="Y248" s="58"/>
      <c r="Z248" s="58"/>
      <c r="AA248" s="58"/>
      <c r="AB248" s="58"/>
      <c r="AC248" s="58"/>
      <c r="AD248" s="58"/>
      <c r="AE248" s="58"/>
      <c r="AF248" s="58"/>
      <c r="AG248" s="58"/>
      <c r="AH248" s="58"/>
    </row>
    <row r="249" spans="1:34" ht="15" customHeight="1" x14ac:dyDescent="0.2">
      <c r="A249" s="23"/>
      <c r="B249" s="23"/>
      <c r="C249" s="23"/>
      <c r="D249" s="58"/>
      <c r="E249" s="23"/>
      <c r="F249" s="23"/>
      <c r="G249" s="91"/>
      <c r="H249" s="59"/>
      <c r="I249" s="91"/>
      <c r="J249" s="58"/>
      <c r="K249" s="58"/>
      <c r="L249" s="23"/>
      <c r="M249" s="23"/>
      <c r="N249" s="67"/>
      <c r="O249" s="58"/>
      <c r="P249" s="58"/>
      <c r="Q249" s="58"/>
      <c r="R249" s="58"/>
      <c r="S249" s="58"/>
      <c r="T249" s="58"/>
      <c r="U249" s="58"/>
      <c r="V249" s="58"/>
      <c r="W249" s="58"/>
      <c r="X249" s="58"/>
      <c r="Y249" s="58"/>
      <c r="Z249" s="58"/>
      <c r="AA249" s="58"/>
      <c r="AB249" s="58"/>
      <c r="AC249" s="58"/>
      <c r="AD249" s="58"/>
      <c r="AE249" s="58"/>
      <c r="AF249" s="58"/>
      <c r="AG249" s="58"/>
      <c r="AH249" s="58"/>
    </row>
    <row r="250" spans="1:34" ht="15" customHeight="1" x14ac:dyDescent="0.2">
      <c r="A250" s="23"/>
      <c r="B250" s="23"/>
      <c r="C250" s="23"/>
      <c r="D250" s="58"/>
      <c r="E250" s="23"/>
      <c r="F250" s="23"/>
      <c r="G250" s="91"/>
      <c r="H250" s="59"/>
      <c r="I250" s="91"/>
      <c r="J250" s="58"/>
      <c r="K250" s="58"/>
      <c r="L250" s="23"/>
      <c r="M250" s="23"/>
      <c r="N250" s="67"/>
      <c r="O250" s="58"/>
      <c r="P250" s="58"/>
      <c r="Q250" s="58"/>
      <c r="R250" s="58"/>
      <c r="S250" s="58"/>
      <c r="T250" s="58"/>
      <c r="U250" s="58"/>
      <c r="V250" s="58"/>
      <c r="W250" s="58"/>
      <c r="X250" s="58"/>
      <c r="Y250" s="58"/>
      <c r="Z250" s="58"/>
      <c r="AA250" s="58"/>
      <c r="AB250" s="58"/>
      <c r="AC250" s="58"/>
      <c r="AD250" s="58"/>
      <c r="AE250" s="58"/>
      <c r="AF250" s="58"/>
      <c r="AG250" s="58"/>
      <c r="AH250" s="58"/>
    </row>
    <row r="251" spans="1:34" ht="15" customHeight="1" x14ac:dyDescent="0.2">
      <c r="A251" s="23"/>
      <c r="B251" s="23"/>
      <c r="C251" s="23"/>
      <c r="D251" s="58"/>
      <c r="E251" s="23"/>
      <c r="F251" s="23"/>
      <c r="G251" s="91"/>
      <c r="H251" s="59"/>
      <c r="I251" s="91"/>
      <c r="J251" s="58"/>
      <c r="K251" s="58"/>
      <c r="L251" s="23"/>
      <c r="M251" s="23"/>
      <c r="N251" s="67"/>
      <c r="O251" s="58"/>
      <c r="P251" s="58"/>
      <c r="Q251" s="58"/>
      <c r="R251" s="58"/>
      <c r="S251" s="58"/>
      <c r="T251" s="58"/>
      <c r="U251" s="58"/>
      <c r="V251" s="58"/>
      <c r="W251" s="58"/>
      <c r="X251" s="58"/>
      <c r="Y251" s="58"/>
      <c r="Z251" s="58"/>
      <c r="AA251" s="58"/>
      <c r="AB251" s="58"/>
      <c r="AC251" s="58"/>
      <c r="AD251" s="58"/>
      <c r="AE251" s="58"/>
      <c r="AF251" s="58"/>
      <c r="AG251" s="58"/>
      <c r="AH251" s="58"/>
    </row>
    <row r="252" spans="1:34" ht="15" customHeight="1" x14ac:dyDescent="0.2">
      <c r="A252" s="23"/>
      <c r="B252" s="23"/>
      <c r="C252" s="23"/>
      <c r="D252" s="58"/>
      <c r="E252" s="23"/>
      <c r="F252" s="23"/>
      <c r="G252" s="91"/>
      <c r="H252" s="59"/>
      <c r="I252" s="91"/>
      <c r="J252" s="58"/>
      <c r="K252" s="58"/>
      <c r="L252" s="23"/>
      <c r="M252" s="23"/>
      <c r="N252" s="67"/>
      <c r="O252" s="58"/>
      <c r="P252" s="58"/>
      <c r="Q252" s="58"/>
      <c r="R252" s="58"/>
      <c r="S252" s="58"/>
      <c r="T252" s="58"/>
      <c r="U252" s="58"/>
      <c r="V252" s="58"/>
      <c r="W252" s="58"/>
      <c r="X252" s="58"/>
      <c r="Y252" s="58"/>
      <c r="Z252" s="58"/>
      <c r="AA252" s="58"/>
      <c r="AB252" s="58"/>
      <c r="AC252" s="58"/>
      <c r="AD252" s="58"/>
      <c r="AE252" s="58"/>
      <c r="AF252" s="58"/>
      <c r="AG252" s="58"/>
      <c r="AH252" s="58"/>
    </row>
    <row r="253" spans="1:34" ht="15" customHeight="1" x14ac:dyDescent="0.2">
      <c r="A253" s="23"/>
      <c r="B253" s="23"/>
      <c r="C253" s="23"/>
      <c r="D253" s="58"/>
      <c r="E253" s="23"/>
      <c r="F253" s="23"/>
      <c r="G253" s="91"/>
      <c r="H253" s="59"/>
      <c r="I253" s="91"/>
      <c r="J253" s="58"/>
      <c r="K253" s="58"/>
      <c r="L253" s="23"/>
      <c r="M253" s="23"/>
      <c r="N253" s="67"/>
      <c r="O253" s="58"/>
      <c r="P253" s="58"/>
      <c r="Q253" s="58"/>
      <c r="R253" s="58"/>
      <c r="S253" s="58"/>
      <c r="T253" s="58"/>
      <c r="U253" s="58"/>
      <c r="V253" s="58"/>
      <c r="W253" s="58"/>
      <c r="X253" s="58"/>
      <c r="Y253" s="58"/>
      <c r="Z253" s="58"/>
      <c r="AA253" s="58"/>
      <c r="AB253" s="58"/>
      <c r="AC253" s="58"/>
      <c r="AD253" s="58"/>
      <c r="AE253" s="58"/>
      <c r="AF253" s="58"/>
      <c r="AG253" s="58"/>
      <c r="AH253" s="58"/>
    </row>
    <row r="254" spans="1:34" ht="15" customHeight="1" x14ac:dyDescent="0.2">
      <c r="A254" s="23"/>
      <c r="B254" s="23"/>
      <c r="C254" s="23"/>
      <c r="D254" s="58"/>
      <c r="E254" s="23"/>
      <c r="F254" s="23"/>
      <c r="G254" s="91"/>
      <c r="H254" s="59"/>
      <c r="I254" s="91"/>
      <c r="J254" s="58"/>
      <c r="K254" s="58"/>
      <c r="L254" s="23"/>
      <c r="M254" s="23"/>
      <c r="N254" s="67"/>
      <c r="O254" s="58"/>
      <c r="P254" s="58"/>
      <c r="Q254" s="58"/>
      <c r="R254" s="58"/>
      <c r="S254" s="58"/>
      <c r="T254" s="58"/>
      <c r="U254" s="58"/>
      <c r="V254" s="58"/>
      <c r="W254" s="58"/>
      <c r="X254" s="58"/>
      <c r="Y254" s="58"/>
      <c r="Z254" s="58"/>
      <c r="AA254" s="58"/>
      <c r="AB254" s="58"/>
      <c r="AC254" s="58"/>
      <c r="AD254" s="58"/>
      <c r="AE254" s="58"/>
      <c r="AF254" s="58"/>
      <c r="AG254" s="58"/>
      <c r="AH254" s="58"/>
    </row>
    <row r="255" spans="1:34" ht="15" customHeight="1" x14ac:dyDescent="0.2">
      <c r="A255" s="23"/>
      <c r="B255" s="23"/>
      <c r="C255" s="23"/>
      <c r="D255" s="58"/>
      <c r="E255" s="23"/>
      <c r="F255" s="23"/>
      <c r="G255" s="91"/>
      <c r="H255" s="59"/>
      <c r="I255" s="91"/>
      <c r="J255" s="58"/>
      <c r="K255" s="58"/>
      <c r="L255" s="23"/>
      <c r="M255" s="23"/>
      <c r="N255" s="67"/>
      <c r="O255" s="58"/>
      <c r="P255" s="58"/>
      <c r="Q255" s="58"/>
      <c r="R255" s="58"/>
      <c r="S255" s="58"/>
      <c r="T255" s="58"/>
      <c r="U255" s="58"/>
      <c r="V255" s="58"/>
      <c r="W255" s="58"/>
      <c r="X255" s="58"/>
      <c r="Y255" s="58"/>
      <c r="Z255" s="58"/>
      <c r="AA255" s="58"/>
      <c r="AB255" s="58"/>
      <c r="AC255" s="58"/>
      <c r="AD255" s="58"/>
      <c r="AE255" s="58"/>
      <c r="AF255" s="58"/>
      <c r="AG255" s="58"/>
      <c r="AH255" s="58"/>
    </row>
    <row r="256" spans="1:34" ht="15" customHeight="1" x14ac:dyDescent="0.2">
      <c r="A256" s="23"/>
      <c r="B256" s="23"/>
      <c r="C256" s="23"/>
      <c r="D256" s="58"/>
      <c r="E256" s="23"/>
      <c r="F256" s="23"/>
      <c r="G256" s="91"/>
      <c r="H256" s="59"/>
      <c r="I256" s="91"/>
      <c r="J256" s="58"/>
      <c r="K256" s="58"/>
      <c r="L256" s="23"/>
      <c r="M256" s="23"/>
      <c r="N256" s="67"/>
      <c r="O256" s="58"/>
      <c r="P256" s="58"/>
      <c r="Q256" s="58"/>
      <c r="R256" s="58"/>
      <c r="S256" s="58"/>
      <c r="T256" s="58"/>
      <c r="U256" s="58"/>
      <c r="V256" s="58"/>
      <c r="W256" s="58"/>
      <c r="X256" s="58"/>
      <c r="Y256" s="58"/>
      <c r="Z256" s="58"/>
      <c r="AA256" s="58"/>
      <c r="AB256" s="58"/>
      <c r="AC256" s="58"/>
      <c r="AD256" s="58"/>
      <c r="AE256" s="58"/>
      <c r="AF256" s="58"/>
      <c r="AG256" s="58"/>
      <c r="AH256" s="58"/>
    </row>
    <row r="257" spans="1:34" ht="15" customHeight="1" x14ac:dyDescent="0.2">
      <c r="A257" s="23"/>
      <c r="B257" s="23"/>
      <c r="C257" s="23"/>
      <c r="D257" s="58"/>
      <c r="E257" s="23"/>
      <c r="F257" s="23"/>
      <c r="G257" s="91"/>
      <c r="H257" s="59"/>
      <c r="I257" s="91"/>
      <c r="J257" s="58"/>
      <c r="K257" s="58"/>
      <c r="L257" s="23"/>
      <c r="M257" s="23"/>
      <c r="N257" s="67"/>
      <c r="O257" s="58"/>
      <c r="P257" s="58"/>
      <c r="Q257" s="58"/>
      <c r="R257" s="58"/>
      <c r="S257" s="58"/>
      <c r="T257" s="58"/>
      <c r="U257" s="58"/>
      <c r="V257" s="58"/>
      <c r="W257" s="58"/>
      <c r="X257" s="58"/>
      <c r="Y257" s="58"/>
      <c r="Z257" s="58"/>
      <c r="AA257" s="58"/>
      <c r="AB257" s="58"/>
      <c r="AC257" s="58"/>
      <c r="AD257" s="58"/>
      <c r="AE257" s="58"/>
      <c r="AF257" s="58"/>
      <c r="AG257" s="58"/>
      <c r="AH257" s="58"/>
    </row>
    <row r="258" spans="1:34" ht="15" customHeight="1" x14ac:dyDescent="0.2">
      <c r="A258" s="23"/>
      <c r="B258" s="23"/>
      <c r="C258" s="23"/>
      <c r="D258" s="58"/>
      <c r="E258" s="23"/>
      <c r="F258" s="23"/>
      <c r="G258" s="91"/>
      <c r="H258" s="59"/>
      <c r="I258" s="91"/>
      <c r="J258" s="58"/>
      <c r="K258" s="58"/>
      <c r="L258" s="23"/>
      <c r="M258" s="23"/>
      <c r="N258" s="67"/>
      <c r="O258" s="58"/>
      <c r="P258" s="58"/>
      <c r="Q258" s="58"/>
      <c r="R258" s="58"/>
      <c r="S258" s="58"/>
      <c r="T258" s="58"/>
      <c r="U258" s="58"/>
      <c r="V258" s="58"/>
      <c r="W258" s="58"/>
      <c r="X258" s="58"/>
      <c r="Y258" s="58"/>
      <c r="Z258" s="58"/>
      <c r="AA258" s="58"/>
      <c r="AB258" s="58"/>
      <c r="AC258" s="58"/>
      <c r="AD258" s="58"/>
      <c r="AE258" s="58"/>
      <c r="AF258" s="58"/>
      <c r="AG258" s="58"/>
      <c r="AH258" s="58"/>
    </row>
    <row r="259" spans="1:34" ht="15" customHeight="1" x14ac:dyDescent="0.2">
      <c r="A259" s="23"/>
      <c r="B259" s="23"/>
      <c r="C259" s="23"/>
      <c r="D259" s="58"/>
      <c r="E259" s="23"/>
      <c r="F259" s="23"/>
      <c r="G259" s="91"/>
      <c r="H259" s="59"/>
      <c r="I259" s="91"/>
      <c r="J259" s="58"/>
      <c r="K259" s="58"/>
      <c r="L259" s="23"/>
      <c r="M259" s="23"/>
      <c r="N259" s="67"/>
      <c r="O259" s="58"/>
      <c r="P259" s="58"/>
      <c r="Q259" s="58"/>
      <c r="R259" s="58"/>
      <c r="S259" s="58"/>
      <c r="T259" s="58"/>
      <c r="U259" s="58"/>
      <c r="V259" s="58"/>
      <c r="W259" s="58"/>
      <c r="X259" s="58"/>
      <c r="Y259" s="58"/>
      <c r="Z259" s="58"/>
      <c r="AA259" s="58"/>
      <c r="AB259" s="58"/>
      <c r="AC259" s="58"/>
      <c r="AD259" s="58"/>
      <c r="AE259" s="58"/>
      <c r="AF259" s="58"/>
      <c r="AG259" s="58"/>
      <c r="AH259" s="58"/>
    </row>
    <row r="260" spans="1:34" ht="15" customHeight="1" x14ac:dyDescent="0.2">
      <c r="A260" s="23"/>
      <c r="B260" s="23"/>
      <c r="C260" s="23"/>
      <c r="D260" s="58"/>
      <c r="E260" s="23"/>
      <c r="F260" s="23"/>
      <c r="G260" s="91"/>
      <c r="H260" s="59"/>
      <c r="I260" s="91"/>
      <c r="J260" s="58"/>
      <c r="K260" s="58"/>
      <c r="L260" s="23"/>
      <c r="M260" s="23"/>
      <c r="N260" s="67"/>
      <c r="O260" s="58"/>
      <c r="P260" s="58"/>
      <c r="Q260" s="58"/>
      <c r="R260" s="58"/>
      <c r="S260" s="58"/>
      <c r="T260" s="58"/>
      <c r="U260" s="58"/>
      <c r="V260" s="58"/>
      <c r="W260" s="58"/>
      <c r="X260" s="58"/>
      <c r="Y260" s="58"/>
      <c r="Z260" s="58"/>
      <c r="AA260" s="58"/>
      <c r="AB260" s="58"/>
      <c r="AC260" s="58"/>
      <c r="AD260" s="58"/>
      <c r="AE260" s="58"/>
      <c r="AF260" s="58"/>
      <c r="AG260" s="58"/>
      <c r="AH260" s="58"/>
    </row>
    <row r="261" spans="1:34" ht="15" customHeight="1" x14ac:dyDescent="0.2">
      <c r="A261" s="23"/>
      <c r="B261" s="23"/>
      <c r="C261" s="23"/>
      <c r="D261" s="58"/>
      <c r="E261" s="23"/>
      <c r="F261" s="23"/>
      <c r="G261" s="91"/>
      <c r="H261" s="59"/>
      <c r="I261" s="91"/>
      <c r="J261" s="58"/>
      <c r="K261" s="58"/>
      <c r="L261" s="23"/>
      <c r="M261" s="23"/>
      <c r="N261" s="67"/>
      <c r="O261" s="58"/>
      <c r="P261" s="58"/>
      <c r="Q261" s="58"/>
      <c r="R261" s="58"/>
      <c r="S261" s="58"/>
      <c r="T261" s="58"/>
      <c r="U261" s="58"/>
      <c r="V261" s="58"/>
      <c r="W261" s="58"/>
      <c r="X261" s="58"/>
      <c r="Y261" s="58"/>
      <c r="Z261" s="58"/>
      <c r="AA261" s="58"/>
      <c r="AB261" s="58"/>
      <c r="AC261" s="58"/>
      <c r="AD261" s="58"/>
      <c r="AE261" s="58"/>
      <c r="AF261" s="58"/>
      <c r="AG261" s="58"/>
      <c r="AH261" s="58"/>
    </row>
    <row r="262" spans="1:34" ht="15" customHeight="1" x14ac:dyDescent="0.2">
      <c r="A262" s="23"/>
      <c r="B262" s="23"/>
      <c r="C262" s="23"/>
      <c r="D262" s="58"/>
      <c r="E262" s="23"/>
      <c r="F262" s="23"/>
      <c r="G262" s="91"/>
      <c r="H262" s="59"/>
      <c r="I262" s="91"/>
      <c r="J262" s="58"/>
      <c r="K262" s="58"/>
      <c r="L262" s="23"/>
      <c r="M262" s="23"/>
      <c r="N262" s="67"/>
      <c r="O262" s="58"/>
      <c r="P262" s="58"/>
      <c r="Q262" s="58"/>
      <c r="R262" s="58"/>
      <c r="S262" s="58"/>
      <c r="T262" s="58"/>
      <c r="U262" s="58"/>
      <c r="V262" s="58"/>
      <c r="W262" s="58"/>
      <c r="X262" s="58"/>
      <c r="Y262" s="58"/>
      <c r="Z262" s="58"/>
      <c r="AA262" s="58"/>
      <c r="AB262" s="58"/>
      <c r="AC262" s="58"/>
      <c r="AD262" s="58"/>
      <c r="AE262" s="58"/>
      <c r="AF262" s="58"/>
      <c r="AG262" s="58"/>
      <c r="AH262" s="58"/>
    </row>
    <row r="263" spans="1:34" ht="15" customHeight="1" x14ac:dyDescent="0.2">
      <c r="A263" s="23"/>
      <c r="B263" s="23"/>
      <c r="C263" s="23"/>
      <c r="D263" s="58"/>
      <c r="E263" s="23"/>
      <c r="F263" s="23"/>
      <c r="G263" s="91"/>
      <c r="H263" s="59"/>
      <c r="I263" s="91"/>
      <c r="J263" s="58"/>
      <c r="K263" s="58"/>
      <c r="L263" s="23"/>
      <c r="M263" s="23"/>
      <c r="N263" s="67"/>
      <c r="O263" s="58"/>
      <c r="P263" s="58"/>
      <c r="Q263" s="58"/>
      <c r="R263" s="58"/>
      <c r="S263" s="58"/>
      <c r="T263" s="58"/>
      <c r="U263" s="58"/>
      <c r="V263" s="58"/>
      <c r="W263" s="58"/>
      <c r="X263" s="58"/>
      <c r="Y263" s="58"/>
      <c r="Z263" s="58"/>
      <c r="AA263" s="58"/>
      <c r="AB263" s="58"/>
      <c r="AC263" s="58"/>
      <c r="AD263" s="58"/>
      <c r="AE263" s="58"/>
      <c r="AF263" s="58"/>
      <c r="AG263" s="58"/>
      <c r="AH263" s="58"/>
    </row>
    <row r="264" spans="1:34" ht="15" customHeight="1" x14ac:dyDescent="0.2">
      <c r="A264" s="23"/>
      <c r="B264" s="23"/>
      <c r="C264" s="23"/>
      <c r="D264" s="58"/>
      <c r="E264" s="23"/>
      <c r="F264" s="23"/>
      <c r="G264" s="91"/>
      <c r="H264" s="59"/>
      <c r="I264" s="91"/>
      <c r="J264" s="58"/>
      <c r="K264" s="58"/>
      <c r="L264" s="23"/>
      <c r="M264" s="23"/>
      <c r="N264" s="67"/>
      <c r="O264" s="58"/>
      <c r="P264" s="58"/>
      <c r="Q264" s="58"/>
      <c r="R264" s="58"/>
      <c r="S264" s="58"/>
      <c r="T264" s="58"/>
      <c r="U264" s="58"/>
      <c r="V264" s="58"/>
      <c r="W264" s="58"/>
      <c r="X264" s="58"/>
      <c r="Y264" s="58"/>
      <c r="Z264" s="58"/>
      <c r="AA264" s="58"/>
      <c r="AB264" s="58"/>
      <c r="AC264" s="58"/>
      <c r="AD264" s="58"/>
      <c r="AE264" s="58"/>
      <c r="AF264" s="58"/>
      <c r="AG264" s="58"/>
      <c r="AH264" s="58"/>
    </row>
    <row r="265" spans="1:34" ht="15" customHeight="1" x14ac:dyDescent="0.2">
      <c r="A265" s="23"/>
      <c r="B265" s="23"/>
      <c r="C265" s="23"/>
      <c r="D265" s="58"/>
      <c r="E265" s="23"/>
      <c r="F265" s="23"/>
      <c r="G265" s="91"/>
      <c r="H265" s="59"/>
      <c r="I265" s="91"/>
      <c r="J265" s="58"/>
      <c r="K265" s="58"/>
      <c r="L265" s="23"/>
      <c r="M265" s="23"/>
      <c r="N265" s="67"/>
      <c r="O265" s="58"/>
      <c r="P265" s="58"/>
      <c r="Q265" s="58"/>
      <c r="R265" s="58"/>
      <c r="S265" s="58"/>
      <c r="T265" s="58"/>
      <c r="U265" s="58"/>
      <c r="V265" s="58"/>
      <c r="W265" s="58"/>
      <c r="X265" s="58"/>
      <c r="Y265" s="58"/>
      <c r="Z265" s="58"/>
      <c r="AA265" s="58"/>
      <c r="AB265" s="58"/>
      <c r="AC265" s="58"/>
      <c r="AD265" s="58"/>
      <c r="AE265" s="58"/>
      <c r="AF265" s="58"/>
      <c r="AG265" s="58"/>
      <c r="AH265" s="58"/>
    </row>
    <row r="266" spans="1:34" ht="15" customHeight="1" x14ac:dyDescent="0.2">
      <c r="A266" s="23"/>
      <c r="B266" s="23"/>
      <c r="C266" s="23"/>
      <c r="D266" s="58"/>
      <c r="E266" s="23"/>
      <c r="F266" s="23"/>
      <c r="G266" s="91"/>
      <c r="H266" s="59"/>
      <c r="I266" s="91"/>
      <c r="J266" s="58"/>
      <c r="K266" s="58"/>
      <c r="L266" s="23"/>
      <c r="M266" s="23"/>
      <c r="N266" s="67"/>
      <c r="O266" s="58"/>
      <c r="P266" s="58"/>
      <c r="Q266" s="58"/>
      <c r="R266" s="58"/>
      <c r="S266" s="58"/>
      <c r="T266" s="58"/>
      <c r="U266" s="58"/>
      <c r="V266" s="58"/>
      <c r="W266" s="58"/>
      <c r="X266" s="58"/>
      <c r="Y266" s="58"/>
      <c r="Z266" s="58"/>
      <c r="AA266" s="58"/>
      <c r="AB266" s="58"/>
      <c r="AC266" s="58"/>
      <c r="AD266" s="58"/>
      <c r="AE266" s="58"/>
      <c r="AF266" s="58"/>
      <c r="AG266" s="58"/>
      <c r="AH266" s="58"/>
    </row>
    <row r="267" spans="1:34" ht="15" customHeight="1" x14ac:dyDescent="0.2">
      <c r="A267" s="23"/>
      <c r="B267" s="23"/>
      <c r="C267" s="23"/>
      <c r="D267" s="58"/>
      <c r="E267" s="23"/>
      <c r="F267" s="23"/>
      <c r="G267" s="91"/>
      <c r="H267" s="59"/>
      <c r="I267" s="91"/>
      <c r="J267" s="58"/>
      <c r="K267" s="58"/>
      <c r="L267" s="23"/>
      <c r="M267" s="23"/>
      <c r="N267" s="67"/>
      <c r="O267" s="58"/>
      <c r="P267" s="58"/>
      <c r="Q267" s="58"/>
      <c r="R267" s="58"/>
      <c r="S267" s="58"/>
      <c r="T267" s="58"/>
      <c r="U267" s="58"/>
      <c r="V267" s="58"/>
      <c r="W267" s="58"/>
      <c r="X267" s="58"/>
      <c r="Y267" s="58"/>
      <c r="Z267" s="58"/>
      <c r="AA267" s="58"/>
      <c r="AB267" s="58"/>
      <c r="AC267" s="58"/>
      <c r="AD267" s="58"/>
      <c r="AE267" s="58"/>
      <c r="AF267" s="58"/>
      <c r="AG267" s="58"/>
      <c r="AH267" s="58"/>
    </row>
    <row r="268" spans="1:34" ht="15" customHeight="1" x14ac:dyDescent="0.2">
      <c r="A268" s="23"/>
      <c r="B268" s="23"/>
      <c r="C268" s="23"/>
      <c r="D268" s="58"/>
      <c r="E268" s="23"/>
      <c r="F268" s="23"/>
      <c r="G268" s="91"/>
      <c r="H268" s="59"/>
      <c r="I268" s="91"/>
      <c r="J268" s="58"/>
      <c r="K268" s="58"/>
      <c r="L268" s="23"/>
      <c r="M268" s="23"/>
      <c r="N268" s="67"/>
      <c r="O268" s="58"/>
      <c r="P268" s="58"/>
      <c r="Q268" s="58"/>
      <c r="R268" s="58"/>
      <c r="S268" s="58"/>
      <c r="T268" s="58"/>
      <c r="U268" s="58"/>
      <c r="V268" s="58"/>
      <c r="W268" s="58"/>
      <c r="X268" s="58"/>
      <c r="Y268" s="58"/>
      <c r="Z268" s="58"/>
      <c r="AA268" s="58"/>
      <c r="AB268" s="58"/>
      <c r="AC268" s="58"/>
      <c r="AD268" s="58"/>
      <c r="AE268" s="58"/>
      <c r="AF268" s="58"/>
      <c r="AG268" s="58"/>
      <c r="AH268" s="58"/>
    </row>
    <row r="269" spans="1:34" ht="15" customHeight="1" x14ac:dyDescent="0.2">
      <c r="A269" s="23"/>
      <c r="B269" s="23"/>
      <c r="C269" s="23"/>
      <c r="D269" s="58"/>
      <c r="E269" s="23"/>
      <c r="F269" s="23"/>
      <c r="G269" s="91"/>
      <c r="H269" s="59"/>
      <c r="I269" s="91"/>
      <c r="J269" s="58"/>
      <c r="K269" s="58"/>
      <c r="L269" s="23"/>
      <c r="M269" s="23"/>
      <c r="N269" s="67"/>
      <c r="O269" s="58"/>
      <c r="P269" s="58"/>
      <c r="Q269" s="58"/>
      <c r="R269" s="58"/>
      <c r="S269" s="58"/>
      <c r="T269" s="58"/>
      <c r="U269" s="58"/>
      <c r="V269" s="58"/>
      <c r="W269" s="58"/>
      <c r="X269" s="58"/>
      <c r="Y269" s="58"/>
      <c r="Z269" s="58"/>
      <c r="AA269" s="58"/>
      <c r="AB269" s="58"/>
      <c r="AC269" s="58"/>
      <c r="AD269" s="58"/>
      <c r="AE269" s="58"/>
      <c r="AF269" s="58"/>
      <c r="AG269" s="58"/>
      <c r="AH269" s="58"/>
    </row>
    <row r="270" spans="1:34" ht="15" customHeight="1" x14ac:dyDescent="0.2">
      <c r="A270" s="23"/>
      <c r="B270" s="23"/>
      <c r="C270" s="23"/>
      <c r="D270" s="58"/>
      <c r="E270" s="23"/>
      <c r="F270" s="23"/>
      <c r="G270" s="91"/>
      <c r="H270" s="59"/>
      <c r="I270" s="91"/>
      <c r="J270" s="58"/>
      <c r="K270" s="58"/>
      <c r="L270" s="23"/>
      <c r="M270" s="23"/>
      <c r="N270" s="67"/>
      <c r="O270" s="58"/>
      <c r="P270" s="58"/>
      <c r="Q270" s="58"/>
      <c r="R270" s="58"/>
      <c r="S270" s="58"/>
      <c r="T270" s="58"/>
      <c r="U270" s="58"/>
      <c r="V270" s="58"/>
      <c r="W270" s="58"/>
      <c r="X270" s="58"/>
      <c r="Y270" s="58"/>
      <c r="Z270" s="58"/>
      <c r="AA270" s="58"/>
      <c r="AB270" s="58"/>
      <c r="AC270" s="58"/>
      <c r="AD270" s="58"/>
      <c r="AE270" s="58"/>
      <c r="AF270" s="58"/>
      <c r="AG270" s="58"/>
      <c r="AH270" s="58"/>
    </row>
    <row r="271" spans="1:34" ht="15" customHeight="1" x14ac:dyDescent="0.2">
      <c r="A271" s="23"/>
      <c r="B271" s="23"/>
      <c r="C271" s="23"/>
      <c r="D271" s="58"/>
      <c r="E271" s="23"/>
      <c r="F271" s="23"/>
      <c r="G271" s="91"/>
      <c r="H271" s="59"/>
      <c r="I271" s="91"/>
      <c r="J271" s="58"/>
      <c r="K271" s="58"/>
      <c r="L271" s="23"/>
      <c r="M271" s="23"/>
      <c r="N271" s="67"/>
      <c r="O271" s="58"/>
      <c r="P271" s="58"/>
      <c r="Q271" s="58"/>
      <c r="R271" s="58"/>
      <c r="S271" s="58"/>
      <c r="T271" s="58"/>
      <c r="U271" s="58"/>
      <c r="V271" s="58"/>
      <c r="W271" s="58"/>
      <c r="X271" s="58"/>
      <c r="Y271" s="58"/>
      <c r="Z271" s="58"/>
      <c r="AA271" s="58"/>
      <c r="AB271" s="58"/>
      <c r="AC271" s="58"/>
      <c r="AD271" s="58"/>
      <c r="AE271" s="58"/>
      <c r="AF271" s="58"/>
      <c r="AG271" s="58"/>
      <c r="AH271" s="58"/>
    </row>
    <row r="272" spans="1:34" ht="15" customHeight="1" x14ac:dyDescent="0.2">
      <c r="A272" s="23"/>
      <c r="B272" s="23"/>
      <c r="C272" s="23"/>
      <c r="D272" s="58"/>
      <c r="E272" s="23"/>
      <c r="F272" s="23"/>
      <c r="G272" s="91"/>
      <c r="H272" s="59"/>
      <c r="I272" s="91"/>
      <c r="J272" s="58"/>
      <c r="K272" s="58"/>
      <c r="L272" s="23"/>
      <c r="M272" s="23"/>
      <c r="N272" s="67"/>
      <c r="O272" s="58"/>
      <c r="P272" s="58"/>
      <c r="Q272" s="58"/>
      <c r="R272" s="58"/>
      <c r="S272" s="58"/>
      <c r="T272" s="58"/>
      <c r="U272" s="58"/>
      <c r="V272" s="58"/>
      <c r="W272" s="58"/>
      <c r="X272" s="58"/>
      <c r="Y272" s="58"/>
      <c r="Z272" s="58"/>
      <c r="AA272" s="58"/>
      <c r="AB272" s="58"/>
      <c r="AC272" s="58"/>
      <c r="AD272" s="58"/>
      <c r="AE272" s="58"/>
      <c r="AF272" s="58"/>
      <c r="AG272" s="58"/>
      <c r="AH272" s="58"/>
    </row>
    <row r="273" spans="1:34" ht="15" customHeight="1" x14ac:dyDescent="0.2">
      <c r="A273" s="23"/>
      <c r="B273" s="23"/>
      <c r="C273" s="23"/>
      <c r="D273" s="58"/>
      <c r="E273" s="23"/>
      <c r="F273" s="23"/>
      <c r="G273" s="91"/>
      <c r="H273" s="59"/>
      <c r="I273" s="91"/>
      <c r="J273" s="58"/>
      <c r="K273" s="58"/>
      <c r="L273" s="23"/>
      <c r="M273" s="23"/>
      <c r="N273" s="67"/>
      <c r="O273" s="58"/>
      <c r="P273" s="58"/>
      <c r="Q273" s="58"/>
      <c r="R273" s="58"/>
      <c r="S273" s="58"/>
      <c r="T273" s="58"/>
      <c r="U273" s="58"/>
      <c r="V273" s="58"/>
      <c r="W273" s="58"/>
      <c r="X273" s="58"/>
      <c r="Y273" s="58"/>
      <c r="Z273" s="58"/>
      <c r="AA273" s="58"/>
      <c r="AB273" s="58"/>
      <c r="AC273" s="58"/>
      <c r="AD273" s="58"/>
      <c r="AE273" s="58"/>
      <c r="AF273" s="58"/>
      <c r="AG273" s="58"/>
      <c r="AH273" s="58"/>
    </row>
    <row r="274" spans="1:34" ht="15" customHeight="1" x14ac:dyDescent="0.2">
      <c r="A274" s="23"/>
      <c r="B274" s="23"/>
      <c r="C274" s="23"/>
      <c r="D274" s="58"/>
      <c r="E274" s="23"/>
      <c r="F274" s="23"/>
      <c r="G274" s="91"/>
      <c r="H274" s="59"/>
      <c r="I274" s="91"/>
      <c r="J274" s="58"/>
      <c r="K274" s="58"/>
      <c r="L274" s="23"/>
      <c r="M274" s="23"/>
      <c r="N274" s="67"/>
      <c r="O274" s="58"/>
      <c r="P274" s="58"/>
      <c r="Q274" s="58"/>
      <c r="R274" s="58"/>
      <c r="S274" s="58"/>
      <c r="T274" s="58"/>
      <c r="U274" s="58"/>
      <c r="V274" s="58"/>
      <c r="W274" s="58"/>
      <c r="X274" s="58"/>
      <c r="Y274" s="58"/>
      <c r="Z274" s="58"/>
      <c r="AA274" s="58"/>
      <c r="AB274" s="58"/>
      <c r="AC274" s="58"/>
      <c r="AD274" s="58"/>
      <c r="AE274" s="58"/>
      <c r="AF274" s="58"/>
      <c r="AG274" s="58"/>
      <c r="AH274" s="58"/>
    </row>
    <row r="275" spans="1:34" ht="15" customHeight="1" x14ac:dyDescent="0.2">
      <c r="A275" s="23"/>
      <c r="B275" s="23"/>
      <c r="C275" s="23"/>
      <c r="D275" s="58"/>
      <c r="E275" s="23"/>
      <c r="F275" s="23"/>
      <c r="G275" s="91"/>
      <c r="H275" s="59"/>
      <c r="I275" s="91"/>
      <c r="J275" s="58"/>
      <c r="K275" s="58"/>
      <c r="L275" s="23"/>
      <c r="M275" s="23"/>
      <c r="N275" s="67"/>
      <c r="O275" s="58"/>
      <c r="P275" s="58"/>
      <c r="Q275" s="58"/>
      <c r="R275" s="58"/>
      <c r="S275" s="58"/>
      <c r="T275" s="58"/>
      <c r="U275" s="58"/>
      <c r="V275" s="58"/>
      <c r="W275" s="58"/>
      <c r="X275" s="58"/>
      <c r="Y275" s="58"/>
      <c r="Z275" s="58"/>
      <c r="AA275" s="58"/>
      <c r="AB275" s="58"/>
      <c r="AC275" s="58"/>
      <c r="AD275" s="58"/>
      <c r="AE275" s="58"/>
      <c r="AF275" s="58"/>
      <c r="AG275" s="58"/>
      <c r="AH275" s="58"/>
    </row>
    <row r="276" spans="1:34" ht="15" customHeight="1" x14ac:dyDescent="0.2">
      <c r="A276" s="23"/>
      <c r="B276" s="23"/>
      <c r="C276" s="23"/>
      <c r="D276" s="58"/>
      <c r="E276" s="23"/>
      <c r="F276" s="23"/>
      <c r="G276" s="91"/>
      <c r="H276" s="59"/>
      <c r="I276" s="91"/>
      <c r="J276" s="58"/>
      <c r="K276" s="58"/>
      <c r="L276" s="23"/>
      <c r="M276" s="23"/>
      <c r="N276" s="67"/>
      <c r="O276" s="58"/>
      <c r="P276" s="58"/>
      <c r="Q276" s="58"/>
      <c r="R276" s="58"/>
      <c r="S276" s="58"/>
      <c r="T276" s="58"/>
      <c r="U276" s="58"/>
      <c r="V276" s="58"/>
      <c r="W276" s="58"/>
      <c r="X276" s="58"/>
      <c r="Y276" s="58"/>
      <c r="Z276" s="58"/>
      <c r="AA276" s="58"/>
      <c r="AB276" s="58"/>
      <c r="AC276" s="58"/>
      <c r="AD276" s="58"/>
      <c r="AE276" s="58"/>
      <c r="AF276" s="58"/>
      <c r="AG276" s="58"/>
      <c r="AH276" s="58"/>
    </row>
    <row r="277" spans="1:34" ht="15" customHeight="1" x14ac:dyDescent="0.2">
      <c r="A277" s="23"/>
      <c r="B277" s="23"/>
      <c r="C277" s="23"/>
      <c r="D277" s="58"/>
      <c r="E277" s="23"/>
      <c r="F277" s="23"/>
      <c r="G277" s="91"/>
      <c r="H277" s="59"/>
      <c r="I277" s="91"/>
      <c r="J277" s="58"/>
      <c r="K277" s="58"/>
      <c r="L277" s="23"/>
      <c r="M277" s="23"/>
      <c r="N277" s="67"/>
      <c r="O277" s="58"/>
      <c r="P277" s="58"/>
      <c r="Q277" s="58"/>
      <c r="R277" s="58"/>
      <c r="S277" s="58"/>
      <c r="T277" s="58"/>
      <c r="U277" s="58"/>
      <c r="V277" s="58"/>
      <c r="W277" s="58"/>
      <c r="X277" s="58"/>
      <c r="Y277" s="58"/>
      <c r="Z277" s="58"/>
      <c r="AA277" s="58"/>
      <c r="AB277" s="58"/>
      <c r="AC277" s="58"/>
      <c r="AD277" s="58"/>
      <c r="AE277" s="58"/>
      <c r="AF277" s="58"/>
      <c r="AG277" s="58"/>
      <c r="AH277" s="58"/>
    </row>
    <row r="278" spans="1:34" ht="15" customHeight="1" x14ac:dyDescent="0.2">
      <c r="A278" s="23"/>
      <c r="B278" s="23"/>
      <c r="C278" s="23"/>
      <c r="D278" s="58"/>
      <c r="E278" s="23"/>
      <c r="F278" s="23"/>
      <c r="G278" s="91"/>
      <c r="H278" s="59"/>
      <c r="I278" s="91"/>
      <c r="J278" s="58"/>
      <c r="K278" s="58"/>
      <c r="L278" s="23"/>
      <c r="M278" s="23"/>
      <c r="N278" s="67"/>
      <c r="O278" s="58"/>
      <c r="P278" s="58"/>
      <c r="Q278" s="58"/>
      <c r="R278" s="58"/>
      <c r="S278" s="58"/>
      <c r="T278" s="58"/>
      <c r="U278" s="58"/>
      <c r="V278" s="58"/>
      <c r="W278" s="58"/>
      <c r="X278" s="58"/>
      <c r="Y278" s="58"/>
      <c r="Z278" s="58"/>
      <c r="AA278" s="58"/>
      <c r="AB278" s="58"/>
      <c r="AC278" s="58"/>
      <c r="AD278" s="58"/>
      <c r="AE278" s="58"/>
      <c r="AF278" s="58"/>
      <c r="AG278" s="58"/>
      <c r="AH278" s="58"/>
    </row>
    <row r="279" spans="1:34" ht="15" customHeight="1" x14ac:dyDescent="0.2">
      <c r="A279" s="23"/>
      <c r="B279" s="23"/>
      <c r="C279" s="23"/>
      <c r="D279" s="58"/>
      <c r="E279" s="23"/>
      <c r="F279" s="23"/>
      <c r="G279" s="91"/>
      <c r="H279" s="59"/>
      <c r="I279" s="91"/>
      <c r="J279" s="58"/>
      <c r="K279" s="58"/>
      <c r="L279" s="23"/>
      <c r="M279" s="23"/>
      <c r="N279" s="67"/>
      <c r="O279" s="58"/>
      <c r="P279" s="58"/>
      <c r="Q279" s="58"/>
      <c r="R279" s="58"/>
      <c r="S279" s="58"/>
      <c r="T279" s="58"/>
      <c r="U279" s="58"/>
      <c r="V279" s="58"/>
      <c r="W279" s="58"/>
      <c r="X279" s="58"/>
      <c r="Y279" s="58"/>
      <c r="Z279" s="58"/>
      <c r="AA279" s="58"/>
      <c r="AB279" s="58"/>
      <c r="AC279" s="58"/>
      <c r="AD279" s="58"/>
      <c r="AE279" s="58"/>
      <c r="AF279" s="58"/>
      <c r="AG279" s="58"/>
      <c r="AH279" s="58"/>
    </row>
    <row r="280" spans="1:34" ht="15" customHeight="1" x14ac:dyDescent="0.2">
      <c r="A280" s="23"/>
      <c r="B280" s="23"/>
      <c r="C280" s="23"/>
      <c r="D280" s="58"/>
      <c r="E280" s="23"/>
      <c r="F280" s="23"/>
      <c r="G280" s="91"/>
      <c r="H280" s="59"/>
      <c r="I280" s="91"/>
      <c r="J280" s="58"/>
      <c r="K280" s="58"/>
      <c r="L280" s="23"/>
      <c r="M280" s="23"/>
      <c r="N280" s="67"/>
      <c r="O280" s="58"/>
      <c r="P280" s="58"/>
      <c r="Q280" s="58"/>
      <c r="R280" s="58"/>
      <c r="S280" s="58"/>
      <c r="T280" s="58"/>
      <c r="U280" s="58"/>
      <c r="V280" s="58"/>
      <c r="W280" s="58"/>
      <c r="X280" s="58"/>
      <c r="Y280" s="58"/>
      <c r="Z280" s="58"/>
      <c r="AA280" s="58"/>
      <c r="AB280" s="58"/>
      <c r="AC280" s="58"/>
      <c r="AD280" s="58"/>
      <c r="AE280" s="58"/>
      <c r="AF280" s="58"/>
      <c r="AG280" s="58"/>
      <c r="AH280" s="58"/>
    </row>
    <row r="281" spans="1:34" ht="15" customHeight="1" x14ac:dyDescent="0.2">
      <c r="A281" s="23"/>
      <c r="B281" s="23"/>
      <c r="C281" s="23"/>
      <c r="D281" s="58"/>
      <c r="E281" s="23"/>
      <c r="F281" s="23"/>
      <c r="G281" s="91"/>
      <c r="H281" s="59"/>
      <c r="I281" s="91"/>
      <c r="J281" s="58"/>
      <c r="K281" s="58"/>
      <c r="L281" s="23"/>
      <c r="M281" s="23"/>
      <c r="N281" s="67"/>
      <c r="O281" s="58"/>
      <c r="P281" s="58"/>
      <c r="Q281" s="58"/>
      <c r="R281" s="58"/>
      <c r="S281" s="58"/>
      <c r="T281" s="58"/>
      <c r="U281" s="58"/>
      <c r="V281" s="58"/>
      <c r="W281" s="58"/>
      <c r="X281" s="58"/>
      <c r="Y281" s="58"/>
      <c r="Z281" s="58"/>
      <c r="AA281" s="58"/>
      <c r="AB281" s="58"/>
      <c r="AC281" s="58"/>
      <c r="AD281" s="58"/>
      <c r="AE281" s="58"/>
      <c r="AF281" s="58"/>
      <c r="AG281" s="58"/>
      <c r="AH281" s="58"/>
    </row>
    <row r="282" spans="1:34" ht="15" customHeight="1" x14ac:dyDescent="0.2">
      <c r="A282" s="23"/>
      <c r="B282" s="23"/>
      <c r="C282" s="23"/>
      <c r="D282" s="58"/>
      <c r="E282" s="23"/>
      <c r="F282" s="23"/>
      <c r="G282" s="91"/>
      <c r="H282" s="59"/>
      <c r="I282" s="91"/>
      <c r="J282" s="58"/>
      <c r="K282" s="58"/>
      <c r="L282" s="23"/>
      <c r="M282" s="23"/>
      <c r="N282" s="67"/>
      <c r="O282" s="58"/>
      <c r="P282" s="58"/>
      <c r="Q282" s="58"/>
      <c r="R282" s="58"/>
      <c r="S282" s="58"/>
      <c r="T282" s="58"/>
      <c r="U282" s="58"/>
      <c r="V282" s="58"/>
      <c r="W282" s="58"/>
      <c r="X282" s="58"/>
      <c r="Y282" s="58"/>
      <c r="Z282" s="58"/>
      <c r="AA282" s="58"/>
      <c r="AB282" s="58"/>
      <c r="AC282" s="58"/>
      <c r="AD282" s="58"/>
      <c r="AE282" s="58"/>
      <c r="AF282" s="58"/>
      <c r="AG282" s="58"/>
      <c r="AH282" s="58"/>
    </row>
    <row r="283" spans="1:34" ht="15" customHeight="1" x14ac:dyDescent="0.2">
      <c r="A283" s="23"/>
      <c r="B283" s="23"/>
      <c r="C283" s="23"/>
      <c r="D283" s="58"/>
      <c r="E283" s="23"/>
      <c r="F283" s="23"/>
      <c r="G283" s="91"/>
      <c r="H283" s="59"/>
      <c r="I283" s="91"/>
      <c r="J283" s="58"/>
      <c r="K283" s="58"/>
      <c r="L283" s="23"/>
      <c r="M283" s="23"/>
      <c r="N283" s="67"/>
      <c r="O283" s="58"/>
      <c r="P283" s="58"/>
      <c r="Q283" s="58"/>
      <c r="R283" s="58"/>
      <c r="S283" s="58"/>
      <c r="T283" s="58"/>
      <c r="U283" s="58"/>
      <c r="V283" s="58"/>
      <c r="W283" s="58"/>
      <c r="X283" s="58"/>
      <c r="Y283" s="58"/>
      <c r="Z283" s="58"/>
      <c r="AA283" s="58"/>
      <c r="AB283" s="58"/>
      <c r="AC283" s="58"/>
      <c r="AD283" s="58"/>
      <c r="AE283" s="58"/>
      <c r="AF283" s="58"/>
      <c r="AG283" s="58"/>
      <c r="AH283" s="58"/>
    </row>
    <row r="284" spans="1:34" ht="15" customHeight="1" x14ac:dyDescent="0.2">
      <c r="A284" s="23"/>
      <c r="B284" s="23"/>
      <c r="C284" s="23"/>
      <c r="D284" s="58"/>
      <c r="E284" s="23"/>
      <c r="F284" s="23"/>
      <c r="G284" s="91"/>
      <c r="H284" s="59"/>
      <c r="I284" s="91"/>
      <c r="J284" s="58"/>
      <c r="K284" s="58"/>
      <c r="L284" s="23"/>
      <c r="M284" s="23"/>
      <c r="N284" s="67"/>
      <c r="O284" s="58"/>
      <c r="P284" s="58"/>
      <c r="Q284" s="58"/>
      <c r="R284" s="58"/>
      <c r="S284" s="58"/>
      <c r="T284" s="58"/>
      <c r="U284" s="58"/>
      <c r="V284" s="58"/>
      <c r="W284" s="58"/>
      <c r="X284" s="58"/>
      <c r="Y284" s="58"/>
      <c r="Z284" s="58"/>
      <c r="AA284" s="58"/>
      <c r="AB284" s="58"/>
      <c r="AC284" s="58"/>
      <c r="AD284" s="58"/>
      <c r="AE284" s="58"/>
      <c r="AF284" s="58"/>
      <c r="AG284" s="58"/>
      <c r="AH284" s="58"/>
    </row>
    <row r="285" spans="1:34" ht="15" customHeight="1" x14ac:dyDescent="0.2">
      <c r="A285" s="23"/>
      <c r="B285" s="23"/>
      <c r="C285" s="23"/>
      <c r="D285" s="58"/>
      <c r="E285" s="23"/>
      <c r="F285" s="23"/>
      <c r="G285" s="91"/>
      <c r="H285" s="59"/>
      <c r="I285" s="91"/>
      <c r="J285" s="58"/>
      <c r="K285" s="58"/>
      <c r="L285" s="23"/>
      <c r="M285" s="23"/>
      <c r="N285" s="67"/>
      <c r="O285" s="58"/>
      <c r="P285" s="58"/>
      <c r="Q285" s="58"/>
      <c r="R285" s="58"/>
      <c r="S285" s="58"/>
      <c r="T285" s="58"/>
      <c r="U285" s="58"/>
      <c r="V285" s="58"/>
      <c r="W285" s="58"/>
      <c r="X285" s="58"/>
      <c r="Y285" s="58"/>
      <c r="Z285" s="58"/>
      <c r="AA285" s="58"/>
      <c r="AB285" s="58"/>
      <c r="AC285" s="58"/>
      <c r="AD285" s="58"/>
      <c r="AE285" s="58"/>
      <c r="AF285" s="58"/>
      <c r="AG285" s="58"/>
      <c r="AH285" s="58"/>
    </row>
    <row r="286" spans="1:34" ht="15" customHeight="1" x14ac:dyDescent="0.2">
      <c r="A286" s="23"/>
      <c r="B286" s="23"/>
      <c r="C286" s="23"/>
      <c r="D286" s="58"/>
      <c r="E286" s="23"/>
      <c r="F286" s="23"/>
      <c r="G286" s="91"/>
      <c r="H286" s="59"/>
      <c r="I286" s="91"/>
      <c r="J286" s="58"/>
      <c r="K286" s="58"/>
      <c r="L286" s="23"/>
      <c r="M286" s="23"/>
      <c r="N286" s="67"/>
      <c r="O286" s="58"/>
      <c r="P286" s="58"/>
      <c r="Q286" s="58"/>
      <c r="R286" s="58"/>
      <c r="S286" s="58"/>
      <c r="T286" s="58"/>
      <c r="U286" s="58"/>
      <c r="V286" s="58"/>
      <c r="W286" s="58"/>
      <c r="X286" s="58"/>
      <c r="Y286" s="58"/>
      <c r="Z286" s="58"/>
      <c r="AA286" s="58"/>
      <c r="AB286" s="58"/>
      <c r="AC286" s="58"/>
      <c r="AD286" s="58"/>
      <c r="AE286" s="58"/>
      <c r="AF286" s="58"/>
      <c r="AG286" s="58"/>
      <c r="AH286" s="58"/>
    </row>
    <row r="287" spans="1:34" ht="15" customHeight="1" x14ac:dyDescent="0.2">
      <c r="A287" s="23"/>
      <c r="B287" s="23"/>
      <c r="C287" s="23"/>
      <c r="D287" s="58"/>
      <c r="E287" s="23"/>
      <c r="F287" s="23"/>
      <c r="G287" s="91"/>
      <c r="H287" s="59"/>
      <c r="I287" s="91"/>
      <c r="J287" s="58"/>
      <c r="K287" s="58"/>
      <c r="L287" s="23"/>
      <c r="M287" s="23"/>
      <c r="N287" s="67"/>
      <c r="O287" s="58"/>
      <c r="P287" s="58"/>
      <c r="Q287" s="58"/>
      <c r="R287" s="58"/>
      <c r="S287" s="58"/>
      <c r="T287" s="58"/>
      <c r="U287" s="58"/>
      <c r="V287" s="58"/>
      <c r="W287" s="58"/>
      <c r="X287" s="58"/>
      <c r="Y287" s="58"/>
      <c r="Z287" s="58"/>
      <c r="AA287" s="58"/>
      <c r="AB287" s="58"/>
      <c r="AC287" s="58"/>
      <c r="AD287" s="58"/>
      <c r="AE287" s="58"/>
      <c r="AF287" s="58"/>
      <c r="AG287" s="58"/>
      <c r="AH287" s="58"/>
    </row>
    <row r="288" spans="1:34" ht="15" customHeight="1" x14ac:dyDescent="0.2">
      <c r="A288" s="23"/>
      <c r="B288" s="23"/>
      <c r="C288" s="23"/>
      <c r="D288" s="58"/>
      <c r="E288" s="23"/>
      <c r="F288" s="23"/>
      <c r="G288" s="91"/>
      <c r="H288" s="59"/>
      <c r="I288" s="91"/>
      <c r="J288" s="58"/>
      <c r="K288" s="58"/>
      <c r="L288" s="23"/>
      <c r="M288" s="23"/>
      <c r="N288" s="67"/>
      <c r="O288" s="58"/>
      <c r="P288" s="58"/>
      <c r="Q288" s="58"/>
      <c r="R288" s="58"/>
      <c r="S288" s="58"/>
      <c r="T288" s="58"/>
      <c r="U288" s="58"/>
      <c r="V288" s="58"/>
      <c r="W288" s="58"/>
      <c r="X288" s="58"/>
      <c r="Y288" s="58"/>
      <c r="Z288" s="58"/>
      <c r="AA288" s="58"/>
      <c r="AB288" s="58"/>
      <c r="AC288" s="58"/>
      <c r="AD288" s="58"/>
      <c r="AE288" s="58"/>
      <c r="AF288" s="58"/>
      <c r="AG288" s="58"/>
      <c r="AH288" s="58"/>
    </row>
    <row r="289" spans="1:34" ht="15" customHeight="1" x14ac:dyDescent="0.2">
      <c r="A289" s="23"/>
      <c r="B289" s="23"/>
      <c r="C289" s="23"/>
      <c r="D289" s="58"/>
      <c r="E289" s="23"/>
      <c r="F289" s="23"/>
      <c r="G289" s="91"/>
      <c r="H289" s="59"/>
      <c r="I289" s="91"/>
      <c r="J289" s="58"/>
      <c r="K289" s="58"/>
      <c r="L289" s="23"/>
      <c r="M289" s="23"/>
      <c r="N289" s="67"/>
      <c r="O289" s="58"/>
      <c r="P289" s="58"/>
      <c r="Q289" s="58"/>
      <c r="R289" s="58"/>
      <c r="S289" s="58"/>
      <c r="T289" s="58"/>
      <c r="U289" s="58"/>
      <c r="V289" s="58"/>
      <c r="W289" s="58"/>
      <c r="X289" s="58"/>
      <c r="Y289" s="58"/>
      <c r="Z289" s="58"/>
      <c r="AA289" s="58"/>
      <c r="AB289" s="58"/>
      <c r="AC289" s="58"/>
      <c r="AD289" s="58"/>
      <c r="AE289" s="58"/>
      <c r="AF289" s="58"/>
      <c r="AG289" s="58"/>
      <c r="AH289" s="58"/>
    </row>
    <row r="290" spans="1:34" ht="15" customHeight="1" x14ac:dyDescent="0.2">
      <c r="A290" s="23"/>
      <c r="B290" s="23"/>
      <c r="C290" s="23"/>
      <c r="D290" s="58"/>
      <c r="E290" s="23"/>
      <c r="F290" s="23"/>
      <c r="G290" s="91"/>
      <c r="H290" s="59"/>
      <c r="I290" s="91"/>
      <c r="J290" s="58"/>
      <c r="K290" s="58"/>
      <c r="L290" s="23"/>
      <c r="M290" s="23"/>
      <c r="N290" s="67"/>
      <c r="O290" s="58"/>
      <c r="P290" s="58"/>
      <c r="Q290" s="58"/>
      <c r="R290" s="58"/>
      <c r="S290" s="58"/>
      <c r="T290" s="58"/>
      <c r="U290" s="58"/>
      <c r="V290" s="58"/>
      <c r="W290" s="58"/>
      <c r="X290" s="58"/>
      <c r="Y290" s="58"/>
      <c r="Z290" s="58"/>
      <c r="AA290" s="58"/>
      <c r="AB290" s="58"/>
      <c r="AC290" s="58"/>
      <c r="AD290" s="58"/>
      <c r="AE290" s="58"/>
      <c r="AF290" s="58"/>
      <c r="AG290" s="58"/>
      <c r="AH290" s="58"/>
    </row>
    <row r="291" spans="1:34" ht="15" customHeight="1" x14ac:dyDescent="0.2">
      <c r="A291" s="23"/>
      <c r="B291" s="23"/>
      <c r="C291" s="23"/>
      <c r="D291" s="58"/>
      <c r="E291" s="23"/>
      <c r="F291" s="23"/>
      <c r="G291" s="91"/>
      <c r="H291" s="59"/>
      <c r="I291" s="91"/>
      <c r="J291" s="58"/>
      <c r="K291" s="58"/>
      <c r="L291" s="23"/>
      <c r="M291" s="23"/>
      <c r="N291" s="67"/>
      <c r="O291" s="58"/>
      <c r="P291" s="58"/>
      <c r="Q291" s="58"/>
      <c r="R291" s="58"/>
      <c r="S291" s="58"/>
      <c r="T291" s="58"/>
      <c r="U291" s="58"/>
      <c r="V291" s="58"/>
      <c r="W291" s="58"/>
      <c r="X291" s="58"/>
      <c r="Y291" s="58"/>
      <c r="Z291" s="58"/>
      <c r="AA291" s="58"/>
      <c r="AB291" s="58"/>
      <c r="AC291" s="58"/>
      <c r="AD291" s="58"/>
      <c r="AE291" s="58"/>
      <c r="AF291" s="58"/>
      <c r="AG291" s="58"/>
      <c r="AH291" s="58"/>
    </row>
    <row r="292" spans="1:34" ht="15" customHeight="1" x14ac:dyDescent="0.2">
      <c r="A292" s="23"/>
      <c r="B292" s="23"/>
      <c r="C292" s="23"/>
      <c r="D292" s="58"/>
      <c r="E292" s="23"/>
      <c r="F292" s="23"/>
      <c r="G292" s="91"/>
      <c r="H292" s="59"/>
      <c r="I292" s="91"/>
      <c r="J292" s="58"/>
      <c r="K292" s="58"/>
      <c r="L292" s="23"/>
      <c r="M292" s="23"/>
      <c r="N292" s="67"/>
      <c r="O292" s="58"/>
      <c r="P292" s="58"/>
      <c r="Q292" s="58"/>
      <c r="R292" s="58"/>
      <c r="S292" s="58"/>
      <c r="T292" s="58"/>
      <c r="U292" s="58"/>
      <c r="V292" s="58"/>
      <c r="W292" s="58"/>
      <c r="X292" s="58"/>
      <c r="Y292" s="58"/>
      <c r="Z292" s="58"/>
      <c r="AA292" s="58"/>
      <c r="AB292" s="58"/>
      <c r="AC292" s="58"/>
      <c r="AD292" s="58"/>
      <c r="AE292" s="58"/>
      <c r="AF292" s="58"/>
      <c r="AG292" s="58"/>
      <c r="AH292" s="58"/>
    </row>
    <row r="293" spans="1:34" ht="15" customHeight="1" x14ac:dyDescent="0.2">
      <c r="A293" s="23"/>
      <c r="B293" s="23"/>
      <c r="C293" s="23"/>
      <c r="D293" s="58"/>
      <c r="E293" s="23"/>
      <c r="F293" s="23"/>
      <c r="G293" s="91"/>
      <c r="H293" s="59"/>
      <c r="I293" s="91"/>
      <c r="J293" s="58"/>
      <c r="K293" s="58"/>
      <c r="L293" s="23"/>
      <c r="M293" s="23"/>
      <c r="N293" s="67"/>
      <c r="O293" s="58"/>
      <c r="P293" s="58"/>
      <c r="Q293" s="58"/>
      <c r="R293" s="58"/>
      <c r="S293" s="58"/>
      <c r="T293" s="58"/>
      <c r="U293" s="58"/>
      <c r="V293" s="58"/>
      <c r="W293" s="58"/>
      <c r="X293" s="58"/>
      <c r="Y293" s="58"/>
      <c r="Z293" s="58"/>
      <c r="AA293" s="58"/>
      <c r="AB293" s="58"/>
      <c r="AC293" s="58"/>
      <c r="AD293" s="58"/>
      <c r="AE293" s="58"/>
      <c r="AF293" s="58"/>
      <c r="AG293" s="58"/>
      <c r="AH293" s="58"/>
    </row>
    <row r="294" spans="1:34" ht="15" customHeight="1" x14ac:dyDescent="0.2">
      <c r="A294" s="23"/>
      <c r="B294" s="23"/>
      <c r="C294" s="23"/>
      <c r="D294" s="58"/>
      <c r="E294" s="23"/>
      <c r="F294" s="23"/>
      <c r="G294" s="91"/>
      <c r="H294" s="59"/>
      <c r="I294" s="91"/>
      <c r="J294" s="58"/>
      <c r="K294" s="58"/>
      <c r="L294" s="23"/>
      <c r="M294" s="23"/>
      <c r="N294" s="67"/>
      <c r="O294" s="58"/>
      <c r="P294" s="58"/>
      <c r="Q294" s="58"/>
      <c r="R294" s="58"/>
      <c r="S294" s="58"/>
      <c r="T294" s="58"/>
      <c r="U294" s="58"/>
      <c r="V294" s="58"/>
      <c r="W294" s="58"/>
      <c r="X294" s="58"/>
      <c r="Y294" s="58"/>
      <c r="Z294" s="58"/>
      <c r="AA294" s="58"/>
      <c r="AB294" s="58"/>
      <c r="AC294" s="58"/>
      <c r="AD294" s="58"/>
      <c r="AE294" s="58"/>
      <c r="AF294" s="58"/>
      <c r="AG294" s="58"/>
      <c r="AH294" s="58"/>
    </row>
    <row r="295" spans="1:34" ht="15" customHeight="1" x14ac:dyDescent="0.2">
      <c r="A295" s="23"/>
      <c r="B295" s="23"/>
      <c r="C295" s="23"/>
      <c r="D295" s="58"/>
      <c r="E295" s="23"/>
      <c r="F295" s="23"/>
      <c r="G295" s="91"/>
      <c r="H295" s="59"/>
      <c r="I295" s="91"/>
      <c r="J295" s="58"/>
      <c r="K295" s="58"/>
      <c r="L295" s="23"/>
      <c r="M295" s="23"/>
      <c r="N295" s="67"/>
      <c r="O295" s="58"/>
      <c r="P295" s="58"/>
      <c r="Q295" s="58"/>
      <c r="R295" s="58"/>
      <c r="S295" s="58"/>
      <c r="T295" s="58"/>
      <c r="U295" s="58"/>
      <c r="V295" s="58"/>
      <c r="W295" s="58"/>
      <c r="X295" s="58"/>
      <c r="Y295" s="58"/>
      <c r="Z295" s="58"/>
      <c r="AA295" s="58"/>
      <c r="AB295" s="58"/>
      <c r="AC295" s="58"/>
      <c r="AD295" s="58"/>
      <c r="AE295" s="58"/>
      <c r="AF295" s="58"/>
      <c r="AG295" s="58"/>
      <c r="AH295" s="58"/>
    </row>
    <row r="296" spans="1:34" ht="15" customHeight="1" x14ac:dyDescent="0.2">
      <c r="A296" s="23"/>
      <c r="B296" s="23"/>
      <c r="C296" s="23"/>
      <c r="D296" s="58"/>
      <c r="E296" s="23"/>
      <c r="F296" s="23"/>
      <c r="G296" s="91"/>
      <c r="H296" s="59"/>
      <c r="I296" s="91"/>
      <c r="J296" s="58"/>
      <c r="K296" s="58"/>
      <c r="L296" s="23"/>
      <c r="M296" s="23"/>
      <c r="N296" s="67"/>
      <c r="O296" s="58"/>
      <c r="P296" s="58"/>
      <c r="Q296" s="58"/>
      <c r="R296" s="58"/>
      <c r="S296" s="58"/>
      <c r="T296" s="58"/>
      <c r="U296" s="58"/>
      <c r="V296" s="58"/>
      <c r="W296" s="58"/>
      <c r="X296" s="58"/>
      <c r="Y296" s="58"/>
      <c r="Z296" s="58"/>
      <c r="AA296" s="58"/>
      <c r="AB296" s="58"/>
      <c r="AC296" s="58"/>
      <c r="AD296" s="58"/>
      <c r="AE296" s="58"/>
      <c r="AF296" s="58"/>
      <c r="AG296" s="58"/>
      <c r="AH296" s="58"/>
    </row>
    <row r="297" spans="1:34" ht="15" customHeight="1" x14ac:dyDescent="0.2">
      <c r="A297" s="23"/>
      <c r="B297" s="23"/>
      <c r="C297" s="23"/>
      <c r="D297" s="58"/>
      <c r="E297" s="23"/>
      <c r="F297" s="23"/>
      <c r="G297" s="91"/>
      <c r="H297" s="59"/>
      <c r="I297" s="91"/>
      <c r="J297" s="58"/>
      <c r="K297" s="58"/>
      <c r="L297" s="23"/>
      <c r="M297" s="23"/>
      <c r="N297" s="67"/>
      <c r="O297" s="58"/>
      <c r="P297" s="58"/>
      <c r="Q297" s="58"/>
      <c r="R297" s="58"/>
      <c r="S297" s="58"/>
      <c r="T297" s="58"/>
      <c r="U297" s="58"/>
      <c r="V297" s="58"/>
      <c r="W297" s="58"/>
      <c r="X297" s="58"/>
      <c r="Y297" s="58"/>
      <c r="Z297" s="58"/>
      <c r="AA297" s="58"/>
      <c r="AB297" s="58"/>
      <c r="AC297" s="58"/>
      <c r="AD297" s="58"/>
      <c r="AE297" s="58"/>
      <c r="AF297" s="58"/>
      <c r="AG297" s="58"/>
      <c r="AH297" s="58"/>
    </row>
    <row r="298" spans="1:34" ht="15" customHeight="1" x14ac:dyDescent="0.2">
      <c r="A298" s="23"/>
      <c r="B298" s="23"/>
      <c r="C298" s="23"/>
      <c r="D298" s="58"/>
      <c r="E298" s="23"/>
      <c r="F298" s="23"/>
      <c r="G298" s="91"/>
      <c r="H298" s="59"/>
      <c r="I298" s="91"/>
      <c r="J298" s="58"/>
      <c r="K298" s="58"/>
      <c r="L298" s="23"/>
      <c r="M298" s="23"/>
      <c r="N298" s="67"/>
      <c r="O298" s="58"/>
      <c r="P298" s="58"/>
      <c r="Q298" s="58"/>
      <c r="R298" s="58"/>
      <c r="S298" s="58"/>
      <c r="T298" s="58"/>
      <c r="U298" s="58"/>
      <c r="V298" s="58"/>
      <c r="W298" s="58"/>
      <c r="X298" s="58"/>
      <c r="Y298" s="58"/>
      <c r="Z298" s="58"/>
      <c r="AA298" s="58"/>
      <c r="AB298" s="58"/>
      <c r="AC298" s="58"/>
      <c r="AD298" s="58"/>
      <c r="AE298" s="58"/>
      <c r="AF298" s="58"/>
      <c r="AG298" s="58"/>
      <c r="AH298" s="58"/>
    </row>
    <row r="299" spans="1:34" ht="15" customHeight="1" x14ac:dyDescent="0.2">
      <c r="A299" s="23"/>
      <c r="B299" s="23"/>
      <c r="C299" s="23"/>
      <c r="D299" s="58"/>
      <c r="E299" s="23"/>
      <c r="F299" s="23"/>
      <c r="G299" s="91"/>
      <c r="H299" s="59"/>
      <c r="I299" s="91"/>
      <c r="J299" s="58"/>
      <c r="K299" s="58"/>
      <c r="L299" s="23"/>
      <c r="M299" s="23"/>
      <c r="N299" s="67"/>
      <c r="O299" s="58"/>
      <c r="P299" s="58"/>
      <c r="Q299" s="58"/>
      <c r="R299" s="58"/>
      <c r="S299" s="58"/>
      <c r="T299" s="58"/>
      <c r="U299" s="58"/>
      <c r="V299" s="58"/>
      <c r="W299" s="58"/>
      <c r="X299" s="58"/>
      <c r="Y299" s="58"/>
      <c r="Z299" s="58"/>
      <c r="AA299" s="58"/>
      <c r="AB299" s="58"/>
      <c r="AC299" s="58"/>
      <c r="AD299" s="58"/>
      <c r="AE299" s="58"/>
      <c r="AF299" s="58"/>
      <c r="AG299" s="58"/>
      <c r="AH299" s="58"/>
    </row>
    <row r="300" spans="1:34" ht="15" customHeight="1" x14ac:dyDescent="0.2">
      <c r="A300" s="23"/>
      <c r="B300" s="23"/>
      <c r="C300" s="23"/>
      <c r="D300" s="58"/>
      <c r="E300" s="23"/>
      <c r="F300" s="23"/>
      <c r="G300" s="91"/>
      <c r="H300" s="59"/>
      <c r="I300" s="91"/>
      <c r="J300" s="58"/>
      <c r="K300" s="58"/>
      <c r="L300" s="23"/>
      <c r="M300" s="23"/>
      <c r="N300" s="67"/>
      <c r="O300" s="58"/>
      <c r="P300" s="58"/>
      <c r="Q300" s="58"/>
      <c r="R300" s="58"/>
      <c r="S300" s="58"/>
      <c r="T300" s="58"/>
      <c r="U300" s="58"/>
      <c r="V300" s="58"/>
      <c r="W300" s="58"/>
      <c r="X300" s="58"/>
      <c r="Y300" s="58"/>
      <c r="Z300" s="58"/>
      <c r="AA300" s="58"/>
      <c r="AB300" s="58"/>
      <c r="AC300" s="58"/>
      <c r="AD300" s="58"/>
      <c r="AE300" s="58"/>
      <c r="AF300" s="58"/>
      <c r="AG300" s="58"/>
      <c r="AH300" s="58"/>
    </row>
    <row r="301" spans="1:34" ht="15" customHeight="1" x14ac:dyDescent="0.2">
      <c r="A301" s="23"/>
      <c r="B301" s="23"/>
      <c r="C301" s="23"/>
      <c r="D301" s="58"/>
      <c r="E301" s="23"/>
      <c r="F301" s="23"/>
      <c r="G301" s="91"/>
      <c r="H301" s="59"/>
      <c r="I301" s="91"/>
      <c r="J301" s="58"/>
      <c r="K301" s="58"/>
      <c r="L301" s="23"/>
      <c r="M301" s="23"/>
      <c r="N301" s="67"/>
      <c r="O301" s="58"/>
      <c r="P301" s="58"/>
      <c r="Q301" s="58"/>
      <c r="R301" s="58"/>
      <c r="S301" s="58"/>
      <c r="T301" s="58"/>
      <c r="U301" s="58"/>
      <c r="V301" s="58"/>
      <c r="W301" s="58"/>
      <c r="X301" s="58"/>
      <c r="Y301" s="58"/>
      <c r="Z301" s="58"/>
      <c r="AA301" s="58"/>
      <c r="AB301" s="58"/>
      <c r="AC301" s="58"/>
      <c r="AD301" s="58"/>
      <c r="AE301" s="58"/>
      <c r="AF301" s="58"/>
      <c r="AG301" s="58"/>
      <c r="AH301" s="58"/>
    </row>
    <row r="302" spans="1:34" ht="15" customHeight="1" x14ac:dyDescent="0.2">
      <c r="A302" s="23"/>
      <c r="B302" s="23"/>
      <c r="C302" s="23"/>
      <c r="D302" s="58"/>
      <c r="E302" s="23"/>
      <c r="F302" s="23"/>
      <c r="G302" s="91"/>
      <c r="H302" s="59"/>
      <c r="I302" s="91"/>
      <c r="J302" s="58"/>
      <c r="K302" s="58"/>
      <c r="L302" s="23"/>
      <c r="M302" s="23"/>
      <c r="N302" s="67"/>
      <c r="O302" s="58"/>
      <c r="P302" s="58"/>
      <c r="Q302" s="58"/>
      <c r="R302" s="58"/>
      <c r="S302" s="58"/>
      <c r="T302" s="58"/>
      <c r="U302" s="58"/>
      <c r="V302" s="58"/>
      <c r="W302" s="58"/>
      <c r="X302" s="58"/>
      <c r="Y302" s="58"/>
      <c r="Z302" s="58"/>
      <c r="AA302" s="58"/>
      <c r="AB302" s="58"/>
      <c r="AC302" s="58"/>
      <c r="AD302" s="58"/>
      <c r="AE302" s="58"/>
      <c r="AF302" s="58"/>
      <c r="AG302" s="58"/>
      <c r="AH302" s="58"/>
    </row>
    <row r="303" spans="1:34" ht="15" customHeight="1" x14ac:dyDescent="0.2">
      <c r="A303" s="23"/>
      <c r="B303" s="23"/>
      <c r="C303" s="23"/>
      <c r="D303" s="58"/>
      <c r="E303" s="23"/>
      <c r="F303" s="23"/>
      <c r="G303" s="91"/>
      <c r="H303" s="59"/>
      <c r="I303" s="91"/>
      <c r="J303" s="58"/>
      <c r="K303" s="58"/>
      <c r="L303" s="23"/>
      <c r="M303" s="23"/>
      <c r="N303" s="67"/>
      <c r="O303" s="58"/>
      <c r="P303" s="58"/>
      <c r="Q303" s="58"/>
      <c r="R303" s="58"/>
      <c r="S303" s="58"/>
      <c r="T303" s="58"/>
      <c r="U303" s="58"/>
      <c r="V303" s="58"/>
      <c r="W303" s="58"/>
      <c r="X303" s="58"/>
      <c r="Y303" s="58"/>
      <c r="Z303" s="58"/>
      <c r="AA303" s="58"/>
      <c r="AB303" s="58"/>
      <c r="AC303" s="58"/>
      <c r="AD303" s="58"/>
      <c r="AE303" s="58"/>
      <c r="AF303" s="58"/>
      <c r="AG303" s="58"/>
      <c r="AH303" s="58"/>
    </row>
    <row r="304" spans="1:34" ht="15" customHeight="1" x14ac:dyDescent="0.2">
      <c r="A304" s="23"/>
      <c r="B304" s="23"/>
      <c r="C304" s="23"/>
      <c r="D304" s="58"/>
      <c r="E304" s="23"/>
      <c r="F304" s="23"/>
      <c r="G304" s="91"/>
      <c r="H304" s="59"/>
      <c r="I304" s="91"/>
      <c r="J304" s="58"/>
      <c r="K304" s="58"/>
      <c r="L304" s="23"/>
      <c r="M304" s="23"/>
      <c r="N304" s="67"/>
      <c r="O304" s="58"/>
      <c r="P304" s="58"/>
      <c r="Q304" s="58"/>
      <c r="R304" s="58"/>
      <c r="S304" s="58"/>
      <c r="T304" s="58"/>
      <c r="U304" s="58"/>
      <c r="V304" s="58"/>
      <c r="W304" s="58"/>
      <c r="X304" s="58"/>
      <c r="Y304" s="58"/>
      <c r="Z304" s="58"/>
      <c r="AA304" s="58"/>
      <c r="AB304" s="58"/>
      <c r="AC304" s="58"/>
      <c r="AD304" s="58"/>
      <c r="AE304" s="58"/>
      <c r="AF304" s="58"/>
      <c r="AG304" s="58"/>
      <c r="AH304" s="58"/>
    </row>
    <row r="305" spans="1:34" ht="15" customHeight="1" x14ac:dyDescent="0.2">
      <c r="A305" s="23"/>
      <c r="B305" s="23"/>
      <c r="C305" s="23"/>
      <c r="D305" s="58"/>
      <c r="E305" s="23"/>
      <c r="F305" s="23"/>
      <c r="G305" s="91"/>
      <c r="H305" s="59"/>
      <c r="I305" s="91"/>
      <c r="J305" s="58"/>
      <c r="K305" s="58"/>
      <c r="L305" s="23"/>
      <c r="M305" s="23"/>
      <c r="N305" s="67"/>
      <c r="O305" s="58"/>
      <c r="P305" s="58"/>
      <c r="Q305" s="58"/>
      <c r="R305" s="58"/>
      <c r="S305" s="58"/>
      <c r="T305" s="58"/>
      <c r="U305" s="58"/>
      <c r="V305" s="58"/>
      <c r="W305" s="58"/>
      <c r="X305" s="58"/>
      <c r="Y305" s="58"/>
      <c r="Z305" s="58"/>
      <c r="AA305" s="58"/>
      <c r="AB305" s="58"/>
      <c r="AC305" s="58"/>
      <c r="AD305" s="58"/>
      <c r="AE305" s="58"/>
      <c r="AF305" s="58"/>
      <c r="AG305" s="58"/>
      <c r="AH305" s="58"/>
    </row>
    <row r="306" spans="1:34" ht="15" customHeight="1" x14ac:dyDescent="0.2">
      <c r="A306" s="23"/>
      <c r="B306" s="23"/>
      <c r="C306" s="23"/>
      <c r="D306" s="58"/>
      <c r="E306" s="23"/>
      <c r="F306" s="23"/>
      <c r="G306" s="91"/>
      <c r="H306" s="59"/>
      <c r="I306" s="91"/>
      <c r="J306" s="58"/>
      <c r="K306" s="58"/>
      <c r="L306" s="23"/>
      <c r="M306" s="23"/>
      <c r="N306" s="67"/>
      <c r="O306" s="58"/>
      <c r="P306" s="58"/>
      <c r="Q306" s="58"/>
      <c r="R306" s="58"/>
      <c r="S306" s="58"/>
      <c r="T306" s="58"/>
      <c r="U306" s="58"/>
      <c r="V306" s="58"/>
      <c r="W306" s="58"/>
      <c r="X306" s="58"/>
      <c r="Y306" s="58"/>
      <c r="Z306" s="58"/>
      <c r="AA306" s="58"/>
      <c r="AB306" s="58"/>
      <c r="AC306" s="58"/>
      <c r="AD306" s="58"/>
      <c r="AE306" s="58"/>
      <c r="AF306" s="58"/>
      <c r="AG306" s="58"/>
      <c r="AH306" s="58"/>
    </row>
    <row r="307" spans="1:34" ht="15" customHeight="1" x14ac:dyDescent="0.2">
      <c r="A307" s="23"/>
      <c r="B307" s="23"/>
      <c r="C307" s="23"/>
      <c r="D307" s="58"/>
      <c r="E307" s="23"/>
      <c r="F307" s="23"/>
      <c r="G307" s="91"/>
      <c r="H307" s="59"/>
      <c r="I307" s="91"/>
      <c r="J307" s="58"/>
      <c r="K307" s="58"/>
      <c r="L307" s="23"/>
      <c r="M307" s="23"/>
      <c r="N307" s="67"/>
      <c r="O307" s="58"/>
      <c r="P307" s="58"/>
      <c r="Q307" s="58"/>
      <c r="R307" s="58"/>
      <c r="S307" s="58"/>
      <c r="T307" s="58"/>
      <c r="U307" s="58"/>
      <c r="V307" s="58"/>
      <c r="W307" s="58"/>
      <c r="X307" s="58"/>
      <c r="Y307" s="58"/>
      <c r="Z307" s="58"/>
      <c r="AA307" s="58"/>
      <c r="AB307" s="58"/>
      <c r="AC307" s="58"/>
      <c r="AD307" s="58"/>
      <c r="AE307" s="58"/>
      <c r="AF307" s="58"/>
      <c r="AG307" s="58"/>
      <c r="AH307" s="58"/>
    </row>
    <row r="308" spans="1:34" ht="15" customHeight="1" x14ac:dyDescent="0.2">
      <c r="A308" s="23"/>
      <c r="B308" s="23"/>
      <c r="C308" s="23"/>
      <c r="D308" s="58"/>
      <c r="E308" s="23"/>
      <c r="F308" s="23"/>
      <c r="G308" s="91"/>
      <c r="H308" s="59"/>
      <c r="I308" s="91"/>
      <c r="J308" s="58"/>
      <c r="K308" s="58"/>
      <c r="L308" s="23"/>
      <c r="M308" s="23"/>
      <c r="N308" s="67"/>
      <c r="O308" s="58"/>
      <c r="P308" s="58"/>
      <c r="Q308" s="58"/>
      <c r="R308" s="58"/>
      <c r="S308" s="58"/>
      <c r="T308" s="58"/>
      <c r="U308" s="58"/>
      <c r="V308" s="58"/>
      <c r="W308" s="58"/>
      <c r="X308" s="58"/>
      <c r="Y308" s="58"/>
      <c r="Z308" s="58"/>
      <c r="AA308" s="58"/>
      <c r="AB308" s="58"/>
      <c r="AC308" s="58"/>
      <c r="AD308" s="58"/>
      <c r="AE308" s="58"/>
      <c r="AF308" s="58"/>
      <c r="AG308" s="58"/>
      <c r="AH308" s="58"/>
    </row>
    <row r="309" spans="1:34" ht="15" customHeight="1" x14ac:dyDescent="0.2">
      <c r="A309" s="23"/>
      <c r="B309" s="23"/>
      <c r="C309" s="23"/>
      <c r="D309" s="58"/>
      <c r="E309" s="23"/>
      <c r="F309" s="23"/>
      <c r="G309" s="91"/>
      <c r="H309" s="59"/>
      <c r="I309" s="91"/>
      <c r="J309" s="58"/>
      <c r="K309" s="58"/>
      <c r="L309" s="23"/>
      <c r="M309" s="23"/>
      <c r="N309" s="67"/>
      <c r="O309" s="58"/>
      <c r="P309" s="58"/>
      <c r="Q309" s="58"/>
      <c r="R309" s="58"/>
      <c r="S309" s="58"/>
      <c r="T309" s="58"/>
      <c r="U309" s="58"/>
      <c r="V309" s="58"/>
      <c r="W309" s="58"/>
      <c r="X309" s="58"/>
      <c r="Y309" s="58"/>
      <c r="Z309" s="58"/>
      <c r="AA309" s="58"/>
      <c r="AB309" s="58"/>
      <c r="AC309" s="58"/>
      <c r="AD309" s="58"/>
      <c r="AE309" s="58"/>
      <c r="AF309" s="58"/>
      <c r="AG309" s="58"/>
      <c r="AH309" s="58"/>
    </row>
    <row r="310" spans="1:34" ht="15" customHeight="1" x14ac:dyDescent="0.2">
      <c r="A310" s="23"/>
      <c r="B310" s="23"/>
      <c r="C310" s="23"/>
      <c r="D310" s="58"/>
      <c r="E310" s="23"/>
      <c r="F310" s="23"/>
      <c r="G310" s="91"/>
      <c r="H310" s="59"/>
      <c r="I310" s="91"/>
      <c r="J310" s="58"/>
      <c r="K310" s="58"/>
      <c r="L310" s="23"/>
      <c r="M310" s="23"/>
      <c r="N310" s="67"/>
      <c r="O310" s="58"/>
      <c r="P310" s="58"/>
      <c r="Q310" s="58"/>
      <c r="R310" s="58"/>
      <c r="S310" s="58"/>
      <c r="T310" s="58"/>
      <c r="U310" s="58"/>
      <c r="V310" s="58"/>
      <c r="W310" s="58"/>
      <c r="X310" s="58"/>
      <c r="Y310" s="58"/>
      <c r="Z310" s="58"/>
      <c r="AA310" s="58"/>
      <c r="AB310" s="58"/>
      <c r="AC310" s="58"/>
      <c r="AD310" s="58"/>
      <c r="AE310" s="58"/>
      <c r="AF310" s="58"/>
      <c r="AG310" s="58"/>
      <c r="AH310" s="58"/>
    </row>
    <row r="311" spans="1:34" ht="15" customHeight="1" x14ac:dyDescent="0.2">
      <c r="A311" s="23"/>
      <c r="B311" s="23"/>
      <c r="C311" s="23"/>
      <c r="D311" s="58"/>
      <c r="E311" s="23"/>
      <c r="F311" s="23"/>
      <c r="G311" s="91"/>
      <c r="H311" s="59"/>
      <c r="I311" s="91"/>
      <c r="J311" s="58"/>
      <c r="K311" s="58"/>
      <c r="L311" s="23"/>
      <c r="M311" s="23"/>
      <c r="N311" s="67"/>
      <c r="O311" s="58"/>
      <c r="P311" s="58"/>
      <c r="Q311" s="58"/>
      <c r="R311" s="58"/>
      <c r="S311" s="58"/>
      <c r="T311" s="58"/>
      <c r="U311" s="58"/>
      <c r="V311" s="58"/>
      <c r="W311" s="58"/>
      <c r="X311" s="58"/>
      <c r="Y311" s="58"/>
      <c r="Z311" s="58"/>
      <c r="AA311" s="58"/>
      <c r="AB311" s="58"/>
      <c r="AC311" s="58"/>
      <c r="AD311" s="58"/>
      <c r="AE311" s="58"/>
      <c r="AF311" s="58"/>
      <c r="AG311" s="58"/>
      <c r="AH311" s="58"/>
    </row>
    <row r="312" spans="1:34" ht="15" customHeight="1" x14ac:dyDescent="0.2">
      <c r="A312" s="23"/>
      <c r="B312" s="23"/>
      <c r="C312" s="23"/>
      <c r="D312" s="58"/>
      <c r="E312" s="23"/>
      <c r="F312" s="23"/>
      <c r="G312" s="91"/>
      <c r="H312" s="59"/>
      <c r="I312" s="91"/>
      <c r="J312" s="58"/>
      <c r="K312" s="58"/>
      <c r="L312" s="23"/>
      <c r="M312" s="23"/>
      <c r="N312" s="67"/>
      <c r="O312" s="58"/>
      <c r="P312" s="58"/>
      <c r="Q312" s="58"/>
      <c r="R312" s="58"/>
      <c r="S312" s="58"/>
      <c r="T312" s="58"/>
      <c r="U312" s="58"/>
      <c r="V312" s="58"/>
      <c r="W312" s="58"/>
      <c r="X312" s="58"/>
      <c r="Y312" s="58"/>
      <c r="Z312" s="58"/>
      <c r="AA312" s="58"/>
      <c r="AB312" s="58"/>
      <c r="AC312" s="58"/>
      <c r="AD312" s="58"/>
      <c r="AE312" s="58"/>
      <c r="AF312" s="58"/>
      <c r="AG312" s="58"/>
      <c r="AH312" s="58"/>
    </row>
    <row r="313" spans="1:34" ht="15" customHeight="1" x14ac:dyDescent="0.2">
      <c r="A313" s="23"/>
      <c r="B313" s="23"/>
      <c r="C313" s="23"/>
      <c r="D313" s="58"/>
      <c r="E313" s="23"/>
      <c r="F313" s="23"/>
      <c r="G313" s="91"/>
      <c r="H313" s="59"/>
      <c r="I313" s="91"/>
      <c r="J313" s="58"/>
      <c r="K313" s="58"/>
      <c r="L313" s="23"/>
      <c r="M313" s="23"/>
      <c r="N313" s="67"/>
      <c r="O313" s="58"/>
      <c r="P313" s="58"/>
      <c r="Q313" s="58"/>
      <c r="R313" s="58"/>
      <c r="S313" s="58"/>
      <c r="T313" s="58"/>
      <c r="U313" s="58"/>
      <c r="V313" s="58"/>
      <c r="W313" s="58"/>
      <c r="X313" s="58"/>
      <c r="Y313" s="58"/>
      <c r="Z313" s="58"/>
      <c r="AA313" s="58"/>
      <c r="AB313" s="58"/>
      <c r="AC313" s="58"/>
      <c r="AD313" s="58"/>
      <c r="AE313" s="58"/>
      <c r="AF313" s="58"/>
      <c r="AG313" s="58"/>
      <c r="AH313" s="58"/>
    </row>
    <row r="314" spans="1:34" ht="15" customHeight="1" x14ac:dyDescent="0.2">
      <c r="A314" s="23"/>
      <c r="B314" s="23"/>
      <c r="C314" s="23"/>
      <c r="D314" s="58"/>
      <c r="E314" s="23"/>
      <c r="F314" s="23"/>
      <c r="G314" s="91"/>
      <c r="H314" s="59"/>
      <c r="I314" s="91"/>
      <c r="J314" s="58"/>
      <c r="K314" s="58"/>
      <c r="L314" s="23"/>
      <c r="M314" s="23"/>
      <c r="N314" s="67"/>
      <c r="O314" s="58"/>
      <c r="P314" s="58"/>
      <c r="Q314" s="58"/>
      <c r="R314" s="58"/>
      <c r="S314" s="58"/>
      <c r="T314" s="58"/>
      <c r="U314" s="58"/>
      <c r="V314" s="58"/>
      <c r="W314" s="58"/>
      <c r="X314" s="58"/>
      <c r="Y314" s="58"/>
      <c r="Z314" s="58"/>
      <c r="AA314" s="58"/>
      <c r="AB314" s="58"/>
      <c r="AC314" s="58"/>
      <c r="AD314" s="58"/>
      <c r="AE314" s="58"/>
      <c r="AF314" s="58"/>
      <c r="AG314" s="58"/>
      <c r="AH314" s="58"/>
    </row>
    <row r="315" spans="1:34" ht="15" customHeight="1" x14ac:dyDescent="0.2">
      <c r="A315" s="23"/>
      <c r="B315" s="23"/>
      <c r="C315" s="23"/>
      <c r="D315" s="58"/>
      <c r="E315" s="23"/>
      <c r="F315" s="23"/>
      <c r="G315" s="91"/>
      <c r="H315" s="59"/>
      <c r="I315" s="91"/>
      <c r="J315" s="58"/>
      <c r="K315" s="58"/>
      <c r="L315" s="23"/>
      <c r="M315" s="23"/>
      <c r="N315" s="67"/>
      <c r="O315" s="58"/>
      <c r="P315" s="58"/>
      <c r="Q315" s="58"/>
      <c r="R315" s="58"/>
      <c r="S315" s="58"/>
      <c r="T315" s="58"/>
      <c r="U315" s="58"/>
      <c r="V315" s="58"/>
      <c r="W315" s="58"/>
      <c r="X315" s="58"/>
      <c r="Y315" s="58"/>
      <c r="Z315" s="58"/>
      <c r="AA315" s="58"/>
      <c r="AB315" s="58"/>
      <c r="AC315" s="58"/>
      <c r="AD315" s="58"/>
      <c r="AE315" s="58"/>
      <c r="AF315" s="58"/>
      <c r="AG315" s="58"/>
      <c r="AH315" s="58"/>
    </row>
    <row r="316" spans="1:34" ht="15" customHeight="1" x14ac:dyDescent="0.2">
      <c r="A316" s="23"/>
      <c r="B316" s="23"/>
      <c r="C316" s="23"/>
      <c r="D316" s="58"/>
      <c r="E316" s="23"/>
      <c r="F316" s="23"/>
      <c r="G316" s="91"/>
      <c r="H316" s="59"/>
      <c r="I316" s="91"/>
      <c r="J316" s="58"/>
      <c r="K316" s="58"/>
      <c r="L316" s="23"/>
      <c r="M316" s="23"/>
      <c r="N316" s="67"/>
      <c r="O316" s="58"/>
      <c r="P316" s="58"/>
      <c r="Q316" s="58"/>
      <c r="R316" s="58"/>
      <c r="S316" s="58"/>
      <c r="T316" s="58"/>
      <c r="U316" s="58"/>
      <c r="V316" s="58"/>
      <c r="W316" s="58"/>
      <c r="X316" s="58"/>
      <c r="Y316" s="58"/>
      <c r="Z316" s="58"/>
      <c r="AA316" s="58"/>
      <c r="AB316" s="58"/>
      <c r="AC316" s="58"/>
      <c r="AD316" s="58"/>
      <c r="AE316" s="58"/>
      <c r="AF316" s="58"/>
      <c r="AG316" s="58"/>
      <c r="AH316" s="58"/>
    </row>
    <row r="317" spans="1:34" ht="15" customHeight="1" x14ac:dyDescent="0.2">
      <c r="A317" s="23"/>
      <c r="B317" s="23"/>
      <c r="C317" s="23"/>
      <c r="D317" s="58"/>
      <c r="E317" s="23"/>
      <c r="F317" s="23"/>
      <c r="G317" s="91"/>
      <c r="H317" s="59"/>
      <c r="I317" s="91"/>
      <c r="J317" s="58"/>
      <c r="K317" s="58"/>
      <c r="L317" s="23"/>
      <c r="M317" s="23"/>
      <c r="N317" s="67"/>
      <c r="O317" s="58"/>
      <c r="P317" s="58"/>
      <c r="Q317" s="58"/>
      <c r="R317" s="58"/>
      <c r="S317" s="58"/>
      <c r="T317" s="58"/>
      <c r="U317" s="58"/>
      <c r="V317" s="58"/>
      <c r="W317" s="58"/>
      <c r="X317" s="58"/>
      <c r="Y317" s="58"/>
      <c r="Z317" s="58"/>
      <c r="AA317" s="58"/>
      <c r="AB317" s="58"/>
      <c r="AC317" s="58"/>
      <c r="AD317" s="58"/>
      <c r="AE317" s="58"/>
      <c r="AF317" s="58"/>
      <c r="AG317" s="58"/>
      <c r="AH317" s="58"/>
    </row>
    <row r="318" spans="1:34" ht="15" customHeight="1" x14ac:dyDescent="0.2">
      <c r="A318" s="23"/>
      <c r="B318" s="23"/>
      <c r="C318" s="23"/>
      <c r="D318" s="58"/>
      <c r="E318" s="23"/>
      <c r="F318" s="23"/>
      <c r="G318" s="91"/>
      <c r="H318" s="59"/>
      <c r="I318" s="91"/>
      <c r="J318" s="58"/>
      <c r="K318" s="58"/>
      <c r="L318" s="23"/>
      <c r="M318" s="23"/>
      <c r="N318" s="67"/>
      <c r="O318" s="58"/>
      <c r="P318" s="58"/>
      <c r="Q318" s="58"/>
      <c r="R318" s="58"/>
      <c r="S318" s="58"/>
      <c r="T318" s="58"/>
      <c r="U318" s="58"/>
      <c r="V318" s="58"/>
      <c r="W318" s="58"/>
      <c r="X318" s="58"/>
      <c r="Y318" s="58"/>
      <c r="Z318" s="58"/>
      <c r="AA318" s="58"/>
      <c r="AB318" s="58"/>
      <c r="AC318" s="58"/>
      <c r="AD318" s="58"/>
      <c r="AE318" s="58"/>
      <c r="AF318" s="58"/>
      <c r="AG318" s="58"/>
      <c r="AH318" s="58"/>
    </row>
    <row r="319" spans="1:34" ht="15" customHeight="1" x14ac:dyDescent="0.2">
      <c r="A319" s="23"/>
      <c r="B319" s="23"/>
      <c r="C319" s="23"/>
      <c r="D319" s="58"/>
      <c r="E319" s="23"/>
      <c r="F319" s="23"/>
      <c r="G319" s="91"/>
      <c r="H319" s="59"/>
      <c r="I319" s="91"/>
      <c r="J319" s="58"/>
      <c r="K319" s="58"/>
      <c r="L319" s="23"/>
      <c r="M319" s="23"/>
      <c r="N319" s="67"/>
      <c r="O319" s="58"/>
      <c r="P319" s="58"/>
      <c r="Q319" s="58"/>
      <c r="R319" s="58"/>
      <c r="S319" s="58"/>
      <c r="T319" s="58"/>
      <c r="U319" s="58"/>
      <c r="V319" s="58"/>
      <c r="W319" s="58"/>
      <c r="X319" s="58"/>
      <c r="Y319" s="58"/>
      <c r="Z319" s="58"/>
      <c r="AA319" s="58"/>
      <c r="AB319" s="58"/>
      <c r="AC319" s="58"/>
      <c r="AD319" s="58"/>
      <c r="AE319" s="58"/>
      <c r="AF319" s="58"/>
      <c r="AG319" s="58"/>
      <c r="AH319" s="58"/>
    </row>
    <row r="320" spans="1:34" ht="15" customHeight="1" x14ac:dyDescent="0.2">
      <c r="A320" s="23"/>
      <c r="B320" s="23"/>
      <c r="C320" s="23"/>
      <c r="D320" s="58"/>
      <c r="E320" s="23"/>
      <c r="F320" s="23"/>
      <c r="G320" s="91"/>
      <c r="H320" s="59"/>
      <c r="I320" s="91"/>
      <c r="J320" s="58"/>
      <c r="K320" s="58"/>
      <c r="L320" s="23"/>
      <c r="M320" s="23"/>
      <c r="N320" s="67"/>
      <c r="O320" s="58"/>
      <c r="P320" s="58"/>
      <c r="Q320" s="58"/>
      <c r="R320" s="58"/>
      <c r="S320" s="58"/>
      <c r="T320" s="58"/>
      <c r="U320" s="58"/>
      <c r="V320" s="58"/>
      <c r="W320" s="58"/>
      <c r="X320" s="58"/>
      <c r="Y320" s="58"/>
      <c r="Z320" s="58"/>
      <c r="AA320" s="58"/>
      <c r="AB320" s="58"/>
      <c r="AC320" s="58"/>
      <c r="AD320" s="58"/>
      <c r="AE320" s="58"/>
      <c r="AF320" s="58"/>
      <c r="AG320" s="58"/>
      <c r="AH320" s="58"/>
    </row>
    <row r="321" spans="1:34" ht="15" customHeight="1" x14ac:dyDescent="0.2">
      <c r="A321" s="23"/>
      <c r="B321" s="23"/>
      <c r="C321" s="23"/>
      <c r="D321" s="58"/>
      <c r="E321" s="23"/>
      <c r="F321" s="23"/>
      <c r="G321" s="91"/>
      <c r="H321" s="59"/>
      <c r="I321" s="91"/>
      <c r="J321" s="58"/>
      <c r="K321" s="58"/>
      <c r="L321" s="23"/>
      <c r="M321" s="23"/>
      <c r="N321" s="67"/>
      <c r="O321" s="58"/>
      <c r="P321" s="58"/>
      <c r="Q321" s="58"/>
      <c r="R321" s="58"/>
      <c r="S321" s="58"/>
      <c r="T321" s="58"/>
      <c r="U321" s="58"/>
      <c r="V321" s="58"/>
      <c r="W321" s="58"/>
      <c r="X321" s="58"/>
      <c r="Y321" s="58"/>
      <c r="Z321" s="58"/>
      <c r="AA321" s="58"/>
      <c r="AB321" s="58"/>
      <c r="AC321" s="58"/>
      <c r="AD321" s="58"/>
      <c r="AE321" s="58"/>
      <c r="AF321" s="58"/>
      <c r="AG321" s="58"/>
      <c r="AH321" s="58"/>
    </row>
    <row r="322" spans="1:34" ht="15" customHeight="1" x14ac:dyDescent="0.2">
      <c r="A322" s="23"/>
      <c r="B322" s="23"/>
      <c r="C322" s="23"/>
      <c r="D322" s="58"/>
      <c r="E322" s="23"/>
      <c r="F322" s="23"/>
      <c r="G322" s="91"/>
      <c r="H322" s="59"/>
      <c r="I322" s="91"/>
      <c r="J322" s="58"/>
      <c r="K322" s="58"/>
      <c r="L322" s="23"/>
      <c r="M322" s="23"/>
      <c r="N322" s="67"/>
      <c r="O322" s="58"/>
      <c r="P322" s="58"/>
      <c r="Q322" s="58"/>
      <c r="R322" s="58"/>
      <c r="S322" s="58"/>
      <c r="T322" s="58"/>
      <c r="U322" s="58"/>
      <c r="V322" s="58"/>
      <c r="W322" s="58"/>
      <c r="X322" s="58"/>
      <c r="Y322" s="58"/>
      <c r="Z322" s="58"/>
      <c r="AA322" s="58"/>
      <c r="AB322" s="58"/>
      <c r="AC322" s="58"/>
      <c r="AD322" s="58"/>
      <c r="AE322" s="58"/>
      <c r="AF322" s="58"/>
      <c r="AG322" s="58"/>
      <c r="AH322" s="58"/>
    </row>
    <row r="323" spans="1:34" ht="15" customHeight="1" x14ac:dyDescent="0.2">
      <c r="A323" s="23"/>
      <c r="B323" s="23"/>
      <c r="C323" s="23"/>
      <c r="D323" s="58"/>
      <c r="E323" s="23"/>
      <c r="F323" s="23"/>
      <c r="G323" s="91"/>
      <c r="H323" s="59"/>
      <c r="I323" s="91"/>
      <c r="J323" s="58"/>
      <c r="K323" s="58"/>
      <c r="L323" s="23"/>
      <c r="M323" s="23"/>
      <c r="N323" s="67"/>
      <c r="O323" s="58"/>
      <c r="P323" s="58"/>
      <c r="Q323" s="58"/>
      <c r="R323" s="58"/>
      <c r="S323" s="58"/>
      <c r="T323" s="58"/>
      <c r="U323" s="58"/>
      <c r="V323" s="58"/>
      <c r="W323" s="58"/>
      <c r="X323" s="58"/>
      <c r="Y323" s="58"/>
      <c r="Z323" s="58"/>
      <c r="AA323" s="58"/>
      <c r="AB323" s="58"/>
      <c r="AC323" s="58"/>
      <c r="AD323" s="58"/>
      <c r="AE323" s="58"/>
      <c r="AF323" s="58"/>
      <c r="AG323" s="58"/>
      <c r="AH323" s="58"/>
    </row>
    <row r="324" spans="1:34" ht="15" customHeight="1" x14ac:dyDescent="0.2">
      <c r="A324" s="23"/>
      <c r="B324" s="23"/>
      <c r="C324" s="23"/>
      <c r="D324" s="58"/>
      <c r="E324" s="23"/>
      <c r="F324" s="23"/>
      <c r="G324" s="91"/>
      <c r="H324" s="59"/>
      <c r="I324" s="91"/>
      <c r="J324" s="58"/>
      <c r="K324" s="58"/>
      <c r="L324" s="23"/>
      <c r="M324" s="23"/>
      <c r="N324" s="67"/>
      <c r="O324" s="58"/>
      <c r="P324" s="58"/>
      <c r="Q324" s="58"/>
      <c r="R324" s="58"/>
      <c r="S324" s="58"/>
      <c r="T324" s="58"/>
      <c r="U324" s="58"/>
      <c r="V324" s="58"/>
      <c r="W324" s="58"/>
      <c r="X324" s="58"/>
      <c r="Y324" s="58"/>
      <c r="Z324" s="58"/>
      <c r="AA324" s="58"/>
      <c r="AB324" s="58"/>
      <c r="AC324" s="58"/>
      <c r="AD324" s="58"/>
      <c r="AE324" s="58"/>
      <c r="AF324" s="58"/>
      <c r="AG324" s="58"/>
      <c r="AH324" s="58"/>
    </row>
    <row r="325" spans="1:34" ht="15" customHeight="1" x14ac:dyDescent="0.2">
      <c r="A325" s="23"/>
      <c r="B325" s="23"/>
      <c r="C325" s="23"/>
      <c r="D325" s="58"/>
      <c r="E325" s="23"/>
      <c r="F325" s="23"/>
      <c r="G325" s="91"/>
      <c r="H325" s="59"/>
      <c r="I325" s="91"/>
      <c r="J325" s="58"/>
      <c r="K325" s="58"/>
      <c r="L325" s="23"/>
      <c r="M325" s="23"/>
      <c r="N325" s="67"/>
      <c r="O325" s="58"/>
      <c r="P325" s="58"/>
      <c r="Q325" s="58"/>
      <c r="R325" s="58"/>
      <c r="S325" s="58"/>
      <c r="T325" s="58"/>
      <c r="U325" s="58"/>
      <c r="V325" s="58"/>
      <c r="W325" s="58"/>
      <c r="X325" s="58"/>
      <c r="Y325" s="58"/>
      <c r="Z325" s="58"/>
      <c r="AA325" s="58"/>
      <c r="AB325" s="58"/>
      <c r="AC325" s="58"/>
      <c r="AD325" s="58"/>
      <c r="AE325" s="58"/>
      <c r="AF325" s="58"/>
      <c r="AG325" s="58"/>
      <c r="AH325" s="58"/>
    </row>
    <row r="326" spans="1:34" ht="15" customHeight="1" x14ac:dyDescent="0.2">
      <c r="A326" s="23"/>
      <c r="B326" s="23"/>
      <c r="C326" s="23"/>
      <c r="D326" s="58"/>
      <c r="E326" s="23"/>
      <c r="F326" s="23"/>
      <c r="G326" s="91"/>
      <c r="H326" s="59"/>
      <c r="I326" s="91"/>
      <c r="J326" s="58"/>
      <c r="K326" s="58"/>
      <c r="L326" s="23"/>
      <c r="M326" s="23"/>
      <c r="N326" s="67"/>
      <c r="O326" s="58"/>
      <c r="P326" s="58"/>
      <c r="Q326" s="58"/>
      <c r="R326" s="58"/>
      <c r="S326" s="58"/>
      <c r="T326" s="58"/>
      <c r="U326" s="58"/>
      <c r="V326" s="58"/>
      <c r="W326" s="58"/>
      <c r="X326" s="58"/>
      <c r="Y326" s="58"/>
      <c r="Z326" s="58"/>
      <c r="AA326" s="58"/>
      <c r="AB326" s="58"/>
      <c r="AC326" s="58"/>
      <c r="AD326" s="58"/>
      <c r="AE326" s="58"/>
      <c r="AF326" s="58"/>
      <c r="AG326" s="58"/>
      <c r="AH326" s="58"/>
    </row>
    <row r="327" spans="1:34" ht="15" customHeight="1" x14ac:dyDescent="0.2">
      <c r="A327" s="23"/>
      <c r="B327" s="23"/>
      <c r="C327" s="23"/>
      <c r="D327" s="58"/>
      <c r="E327" s="23"/>
      <c r="F327" s="23"/>
      <c r="G327" s="91"/>
      <c r="H327" s="59"/>
      <c r="I327" s="91"/>
      <c r="J327" s="58"/>
      <c r="K327" s="58"/>
      <c r="L327" s="23"/>
      <c r="M327" s="23"/>
      <c r="N327" s="67"/>
      <c r="O327" s="58"/>
      <c r="P327" s="58"/>
      <c r="Q327" s="58"/>
      <c r="R327" s="58"/>
      <c r="S327" s="58"/>
      <c r="T327" s="58"/>
      <c r="U327" s="58"/>
      <c r="V327" s="58"/>
      <c r="W327" s="58"/>
      <c r="X327" s="58"/>
      <c r="Y327" s="58"/>
      <c r="Z327" s="58"/>
      <c r="AA327" s="58"/>
      <c r="AB327" s="58"/>
      <c r="AC327" s="58"/>
      <c r="AD327" s="58"/>
      <c r="AE327" s="58"/>
      <c r="AF327" s="58"/>
      <c r="AG327" s="58"/>
      <c r="AH327" s="58"/>
    </row>
    <row r="328" spans="1:34" ht="15" customHeight="1" x14ac:dyDescent="0.2">
      <c r="A328" s="23"/>
      <c r="B328" s="23"/>
      <c r="C328" s="23"/>
      <c r="D328" s="58"/>
      <c r="E328" s="23"/>
      <c r="F328" s="23"/>
      <c r="G328" s="91"/>
      <c r="H328" s="59"/>
      <c r="I328" s="91"/>
      <c r="J328" s="58"/>
      <c r="K328" s="58"/>
      <c r="L328" s="23"/>
      <c r="M328" s="23"/>
      <c r="N328" s="67"/>
      <c r="O328" s="58"/>
      <c r="P328" s="58"/>
      <c r="Q328" s="58"/>
      <c r="R328" s="58"/>
      <c r="S328" s="58"/>
      <c r="T328" s="58"/>
      <c r="U328" s="58"/>
      <c r="V328" s="58"/>
      <c r="W328" s="58"/>
      <c r="X328" s="58"/>
      <c r="Y328" s="58"/>
      <c r="Z328" s="58"/>
      <c r="AA328" s="58"/>
      <c r="AB328" s="58"/>
      <c r="AC328" s="58"/>
      <c r="AD328" s="58"/>
      <c r="AE328" s="58"/>
      <c r="AF328" s="58"/>
      <c r="AG328" s="58"/>
      <c r="AH328" s="58"/>
    </row>
    <row r="329" spans="1:34" ht="15" customHeight="1" x14ac:dyDescent="0.2">
      <c r="A329" s="23"/>
      <c r="B329" s="23"/>
      <c r="C329" s="23"/>
      <c r="D329" s="58"/>
      <c r="E329" s="23"/>
      <c r="F329" s="23"/>
      <c r="G329" s="91"/>
      <c r="H329" s="59"/>
      <c r="I329" s="91"/>
      <c r="J329" s="58"/>
      <c r="K329" s="58"/>
      <c r="L329" s="23"/>
      <c r="M329" s="23"/>
      <c r="N329" s="67"/>
      <c r="O329" s="58"/>
      <c r="P329" s="58"/>
      <c r="Q329" s="58"/>
      <c r="R329" s="58"/>
      <c r="S329" s="58"/>
      <c r="T329" s="58"/>
      <c r="U329" s="58"/>
      <c r="V329" s="58"/>
      <c r="W329" s="58"/>
      <c r="X329" s="58"/>
      <c r="Y329" s="58"/>
      <c r="Z329" s="58"/>
      <c r="AA329" s="58"/>
      <c r="AB329" s="58"/>
      <c r="AC329" s="58"/>
      <c r="AD329" s="58"/>
      <c r="AE329" s="58"/>
      <c r="AF329" s="58"/>
      <c r="AG329" s="58"/>
      <c r="AH329" s="58"/>
    </row>
    <row r="330" spans="1:34" ht="15" customHeight="1" x14ac:dyDescent="0.2">
      <c r="A330" s="23"/>
      <c r="B330" s="23"/>
      <c r="C330" s="23"/>
      <c r="D330" s="58"/>
      <c r="E330" s="23"/>
      <c r="F330" s="23"/>
      <c r="G330" s="91"/>
      <c r="H330" s="59"/>
      <c r="I330" s="91"/>
      <c r="J330" s="58"/>
      <c r="K330" s="58"/>
      <c r="L330" s="23"/>
      <c r="M330" s="23"/>
      <c r="N330" s="67"/>
      <c r="O330" s="58"/>
      <c r="P330" s="58"/>
      <c r="Q330" s="58"/>
      <c r="R330" s="58"/>
      <c r="S330" s="58"/>
      <c r="T330" s="58"/>
      <c r="U330" s="58"/>
      <c r="V330" s="58"/>
      <c r="W330" s="58"/>
      <c r="X330" s="58"/>
      <c r="Y330" s="58"/>
      <c r="Z330" s="58"/>
      <c r="AA330" s="58"/>
      <c r="AB330" s="58"/>
      <c r="AC330" s="58"/>
      <c r="AD330" s="58"/>
      <c r="AE330" s="58"/>
      <c r="AF330" s="58"/>
      <c r="AG330" s="58"/>
      <c r="AH330" s="58"/>
    </row>
    <row r="331" spans="1:34" ht="15" customHeight="1" x14ac:dyDescent="0.2">
      <c r="A331" s="23"/>
      <c r="B331" s="23"/>
      <c r="C331" s="23"/>
      <c r="D331" s="58"/>
      <c r="E331" s="23"/>
      <c r="F331" s="23"/>
      <c r="G331" s="91"/>
      <c r="H331" s="59"/>
      <c r="I331" s="91"/>
      <c r="J331" s="58"/>
      <c r="K331" s="58"/>
      <c r="L331" s="23"/>
      <c r="M331" s="23"/>
      <c r="N331" s="67"/>
      <c r="O331" s="58"/>
      <c r="P331" s="58"/>
      <c r="Q331" s="58"/>
      <c r="R331" s="58"/>
      <c r="S331" s="58"/>
      <c r="T331" s="58"/>
      <c r="U331" s="58"/>
      <c r="V331" s="58"/>
      <c r="W331" s="58"/>
      <c r="X331" s="58"/>
      <c r="Y331" s="58"/>
      <c r="Z331" s="58"/>
      <c r="AA331" s="58"/>
      <c r="AB331" s="58"/>
      <c r="AC331" s="58"/>
      <c r="AD331" s="58"/>
      <c r="AE331" s="58"/>
      <c r="AF331" s="58"/>
      <c r="AG331" s="58"/>
      <c r="AH331" s="58"/>
    </row>
    <row r="332" spans="1:34" ht="15" customHeight="1" x14ac:dyDescent="0.2">
      <c r="A332" s="23"/>
      <c r="B332" s="23"/>
      <c r="C332" s="23"/>
      <c r="D332" s="58"/>
      <c r="E332" s="23"/>
      <c r="F332" s="23"/>
      <c r="G332" s="91"/>
      <c r="H332" s="59"/>
      <c r="I332" s="91"/>
      <c r="J332" s="58"/>
      <c r="K332" s="58"/>
      <c r="L332" s="23"/>
      <c r="M332" s="23"/>
      <c r="N332" s="67"/>
      <c r="O332" s="58"/>
      <c r="P332" s="58"/>
      <c r="Q332" s="58"/>
      <c r="R332" s="58"/>
      <c r="S332" s="58"/>
      <c r="T332" s="58"/>
      <c r="U332" s="58"/>
      <c r="V332" s="58"/>
      <c r="W332" s="58"/>
      <c r="X332" s="58"/>
      <c r="Y332" s="58"/>
      <c r="Z332" s="58"/>
      <c r="AA332" s="58"/>
      <c r="AB332" s="58"/>
      <c r="AC332" s="58"/>
      <c r="AD332" s="58"/>
      <c r="AE332" s="58"/>
      <c r="AF332" s="58"/>
      <c r="AG332" s="58"/>
      <c r="AH332" s="58"/>
    </row>
    <row r="333" spans="1:34" ht="15" customHeight="1" x14ac:dyDescent="0.2">
      <c r="A333" s="23"/>
      <c r="B333" s="23"/>
      <c r="C333" s="23"/>
      <c r="D333" s="58"/>
      <c r="E333" s="23"/>
      <c r="F333" s="23"/>
      <c r="G333" s="91"/>
      <c r="H333" s="59"/>
      <c r="I333" s="91"/>
      <c r="J333" s="58"/>
      <c r="K333" s="58"/>
      <c r="L333" s="23"/>
      <c r="M333" s="23"/>
      <c r="N333" s="67"/>
      <c r="O333" s="58"/>
      <c r="P333" s="58"/>
      <c r="Q333" s="58"/>
      <c r="R333" s="58"/>
      <c r="S333" s="58"/>
      <c r="T333" s="58"/>
      <c r="U333" s="58"/>
      <c r="V333" s="58"/>
      <c r="W333" s="58"/>
      <c r="X333" s="58"/>
      <c r="Y333" s="58"/>
      <c r="Z333" s="58"/>
      <c r="AA333" s="58"/>
      <c r="AB333" s="58"/>
      <c r="AC333" s="58"/>
      <c r="AD333" s="58"/>
      <c r="AE333" s="58"/>
      <c r="AF333" s="58"/>
      <c r="AG333" s="58"/>
      <c r="AH333" s="58"/>
    </row>
    <row r="334" spans="1:34" ht="15" customHeight="1" x14ac:dyDescent="0.2">
      <c r="A334" s="23"/>
      <c r="B334" s="23"/>
      <c r="C334" s="23"/>
      <c r="D334" s="58"/>
      <c r="E334" s="23"/>
      <c r="F334" s="23"/>
      <c r="G334" s="91"/>
      <c r="H334" s="59"/>
      <c r="I334" s="91"/>
      <c r="J334" s="58"/>
      <c r="K334" s="58"/>
      <c r="L334" s="23"/>
      <c r="M334" s="23"/>
      <c r="N334" s="67"/>
      <c r="O334" s="58"/>
      <c r="P334" s="58"/>
      <c r="Q334" s="58"/>
      <c r="R334" s="58"/>
      <c r="S334" s="58"/>
      <c r="T334" s="58"/>
      <c r="U334" s="58"/>
      <c r="V334" s="58"/>
      <c r="W334" s="58"/>
      <c r="X334" s="58"/>
      <c r="Y334" s="58"/>
      <c r="Z334" s="58"/>
      <c r="AA334" s="58"/>
      <c r="AB334" s="58"/>
      <c r="AC334" s="58"/>
      <c r="AD334" s="58"/>
      <c r="AE334" s="58"/>
      <c r="AF334" s="58"/>
      <c r="AG334" s="58"/>
      <c r="AH334" s="58"/>
    </row>
    <row r="335" spans="1:34" ht="15" customHeight="1" x14ac:dyDescent="0.2">
      <c r="A335" s="23"/>
      <c r="B335" s="23"/>
      <c r="C335" s="23"/>
      <c r="D335" s="58"/>
      <c r="E335" s="23"/>
      <c r="F335" s="23"/>
      <c r="G335" s="91"/>
      <c r="H335" s="59"/>
      <c r="I335" s="91"/>
      <c r="J335" s="58"/>
      <c r="K335" s="58"/>
      <c r="L335" s="23"/>
      <c r="M335" s="23"/>
      <c r="N335" s="67"/>
      <c r="O335" s="58"/>
      <c r="P335" s="58"/>
      <c r="Q335" s="58"/>
      <c r="R335" s="58"/>
      <c r="S335" s="58"/>
      <c r="T335" s="58"/>
      <c r="U335" s="58"/>
      <c r="V335" s="58"/>
      <c r="W335" s="58"/>
      <c r="X335" s="58"/>
      <c r="Y335" s="58"/>
      <c r="Z335" s="58"/>
      <c r="AA335" s="58"/>
      <c r="AB335" s="58"/>
      <c r="AC335" s="58"/>
      <c r="AD335" s="58"/>
      <c r="AE335" s="58"/>
      <c r="AF335" s="58"/>
      <c r="AG335" s="58"/>
      <c r="AH335" s="58"/>
    </row>
    <row r="336" spans="1:34" ht="15" customHeight="1" x14ac:dyDescent="0.2">
      <c r="A336" s="23"/>
      <c r="B336" s="23"/>
      <c r="C336" s="23"/>
      <c r="D336" s="58"/>
      <c r="E336" s="23"/>
      <c r="F336" s="23"/>
      <c r="G336" s="91"/>
      <c r="H336" s="59"/>
      <c r="I336" s="91"/>
      <c r="J336" s="58"/>
      <c r="K336" s="58"/>
      <c r="L336" s="23"/>
      <c r="M336" s="23"/>
      <c r="N336" s="67"/>
      <c r="O336" s="58"/>
      <c r="P336" s="58"/>
      <c r="Q336" s="58"/>
      <c r="R336" s="58"/>
      <c r="S336" s="58"/>
      <c r="T336" s="58"/>
      <c r="U336" s="58"/>
      <c r="V336" s="58"/>
      <c r="W336" s="58"/>
      <c r="X336" s="58"/>
      <c r="Y336" s="58"/>
      <c r="Z336" s="58"/>
      <c r="AA336" s="58"/>
      <c r="AB336" s="58"/>
      <c r="AC336" s="58"/>
      <c r="AD336" s="58"/>
      <c r="AE336" s="58"/>
      <c r="AF336" s="58"/>
      <c r="AG336" s="58"/>
      <c r="AH336" s="58"/>
    </row>
    <row r="337" spans="1:34" ht="15" customHeight="1" x14ac:dyDescent="0.2">
      <c r="A337" s="23"/>
      <c r="B337" s="23"/>
      <c r="C337" s="23"/>
      <c r="D337" s="58"/>
      <c r="E337" s="23"/>
      <c r="F337" s="23"/>
      <c r="G337" s="91"/>
      <c r="H337" s="59"/>
      <c r="I337" s="91"/>
      <c r="J337" s="58"/>
      <c r="K337" s="58"/>
      <c r="L337" s="23"/>
      <c r="M337" s="23"/>
      <c r="N337" s="67"/>
      <c r="O337" s="58"/>
      <c r="P337" s="58"/>
      <c r="Q337" s="58"/>
      <c r="R337" s="58"/>
      <c r="S337" s="58"/>
      <c r="T337" s="58"/>
      <c r="U337" s="58"/>
      <c r="V337" s="58"/>
      <c r="W337" s="58"/>
      <c r="X337" s="58"/>
      <c r="Y337" s="58"/>
      <c r="Z337" s="58"/>
      <c r="AA337" s="58"/>
      <c r="AB337" s="58"/>
      <c r="AC337" s="58"/>
      <c r="AD337" s="58"/>
      <c r="AE337" s="58"/>
      <c r="AF337" s="58"/>
      <c r="AG337" s="58"/>
      <c r="AH337" s="58"/>
    </row>
    <row r="338" spans="1:34" ht="15" customHeight="1" x14ac:dyDescent="0.2">
      <c r="A338" s="23"/>
      <c r="B338" s="23"/>
      <c r="C338" s="23"/>
      <c r="D338" s="58"/>
      <c r="E338" s="23"/>
      <c r="F338" s="23"/>
      <c r="G338" s="91"/>
      <c r="H338" s="59"/>
      <c r="I338" s="91"/>
      <c r="J338" s="58"/>
      <c r="K338" s="58"/>
      <c r="L338" s="23"/>
      <c r="M338" s="23"/>
      <c r="N338" s="67"/>
      <c r="O338" s="58"/>
      <c r="P338" s="58"/>
      <c r="Q338" s="58"/>
      <c r="R338" s="58"/>
      <c r="S338" s="58"/>
      <c r="T338" s="58"/>
      <c r="U338" s="58"/>
      <c r="V338" s="58"/>
      <c r="W338" s="58"/>
      <c r="X338" s="58"/>
      <c r="Y338" s="58"/>
      <c r="Z338" s="58"/>
      <c r="AA338" s="58"/>
      <c r="AB338" s="58"/>
      <c r="AC338" s="58"/>
      <c r="AD338" s="58"/>
      <c r="AE338" s="58"/>
      <c r="AF338" s="58"/>
      <c r="AG338" s="58"/>
      <c r="AH338" s="58"/>
    </row>
    <row r="339" spans="1:34" ht="15" customHeight="1" x14ac:dyDescent="0.2">
      <c r="A339" s="23"/>
      <c r="B339" s="23"/>
      <c r="C339" s="23"/>
      <c r="D339" s="58"/>
      <c r="E339" s="23"/>
      <c r="F339" s="23"/>
      <c r="G339" s="91"/>
      <c r="H339" s="59"/>
      <c r="I339" s="91"/>
      <c r="J339" s="58"/>
      <c r="K339" s="58"/>
      <c r="L339" s="23"/>
      <c r="M339" s="23"/>
      <c r="N339" s="67"/>
      <c r="O339" s="58"/>
      <c r="P339" s="58"/>
      <c r="Q339" s="58"/>
      <c r="R339" s="58"/>
      <c r="S339" s="58"/>
      <c r="T339" s="58"/>
      <c r="U339" s="58"/>
      <c r="V339" s="58"/>
      <c r="W339" s="58"/>
      <c r="X339" s="58"/>
      <c r="Y339" s="58"/>
      <c r="Z339" s="58"/>
      <c r="AA339" s="58"/>
      <c r="AB339" s="58"/>
      <c r="AC339" s="58"/>
      <c r="AD339" s="58"/>
      <c r="AE339" s="58"/>
      <c r="AF339" s="58"/>
      <c r="AG339" s="58"/>
      <c r="AH339" s="58"/>
    </row>
    <row r="340" spans="1:34" ht="15" customHeight="1" x14ac:dyDescent="0.2">
      <c r="A340" s="23"/>
      <c r="B340" s="23"/>
      <c r="C340" s="23"/>
      <c r="D340" s="58"/>
      <c r="E340" s="23"/>
      <c r="F340" s="23"/>
      <c r="G340" s="91"/>
      <c r="H340" s="59"/>
      <c r="I340" s="91"/>
      <c r="J340" s="58"/>
      <c r="K340" s="58"/>
      <c r="L340" s="23"/>
      <c r="M340" s="23"/>
      <c r="N340" s="67"/>
      <c r="O340" s="58"/>
      <c r="P340" s="58"/>
      <c r="Q340" s="58"/>
      <c r="R340" s="58"/>
      <c r="S340" s="58"/>
      <c r="T340" s="58"/>
      <c r="U340" s="58"/>
      <c r="V340" s="58"/>
      <c r="W340" s="58"/>
      <c r="X340" s="58"/>
      <c r="Y340" s="58"/>
      <c r="Z340" s="58"/>
      <c r="AA340" s="58"/>
      <c r="AB340" s="58"/>
      <c r="AC340" s="58"/>
      <c r="AD340" s="58"/>
      <c r="AE340" s="58"/>
      <c r="AF340" s="58"/>
      <c r="AG340" s="58"/>
      <c r="AH340" s="58"/>
    </row>
    <row r="341" spans="1:34" ht="15" customHeight="1" x14ac:dyDescent="0.2">
      <c r="A341" s="23"/>
      <c r="B341" s="23"/>
      <c r="C341" s="23"/>
      <c r="D341" s="58"/>
      <c r="E341" s="23"/>
      <c r="F341" s="23"/>
      <c r="G341" s="91"/>
      <c r="H341" s="59"/>
      <c r="I341" s="91"/>
      <c r="J341" s="58"/>
      <c r="K341" s="58"/>
      <c r="L341" s="23"/>
      <c r="M341" s="23"/>
      <c r="N341" s="67"/>
      <c r="O341" s="58"/>
      <c r="P341" s="58"/>
      <c r="Q341" s="58"/>
      <c r="R341" s="58"/>
      <c r="S341" s="58"/>
      <c r="T341" s="58"/>
      <c r="U341" s="58"/>
      <c r="V341" s="58"/>
      <c r="W341" s="58"/>
      <c r="X341" s="58"/>
      <c r="Y341" s="58"/>
      <c r="Z341" s="58"/>
      <c r="AA341" s="58"/>
      <c r="AB341" s="58"/>
      <c r="AC341" s="58"/>
      <c r="AD341" s="58"/>
      <c r="AE341" s="58"/>
      <c r="AF341" s="58"/>
      <c r="AG341" s="58"/>
      <c r="AH341" s="58"/>
    </row>
    <row r="342" spans="1:34" ht="15" customHeight="1" x14ac:dyDescent="0.2">
      <c r="A342" s="23"/>
      <c r="B342" s="23"/>
      <c r="C342" s="23"/>
      <c r="D342" s="58"/>
      <c r="E342" s="23"/>
      <c r="F342" s="23"/>
      <c r="G342" s="91"/>
      <c r="H342" s="59"/>
      <c r="I342" s="91"/>
      <c r="J342" s="58"/>
      <c r="K342" s="58"/>
      <c r="L342" s="23"/>
      <c r="M342" s="23"/>
      <c r="N342" s="67"/>
      <c r="O342" s="58"/>
      <c r="P342" s="58"/>
      <c r="Q342" s="58"/>
      <c r="R342" s="58"/>
      <c r="S342" s="58"/>
      <c r="T342" s="58"/>
      <c r="U342" s="58"/>
      <c r="V342" s="58"/>
      <c r="W342" s="58"/>
      <c r="X342" s="58"/>
      <c r="Y342" s="58"/>
      <c r="Z342" s="58"/>
      <c r="AA342" s="58"/>
      <c r="AB342" s="58"/>
      <c r="AC342" s="58"/>
      <c r="AD342" s="58"/>
      <c r="AE342" s="58"/>
      <c r="AF342" s="58"/>
      <c r="AG342" s="58"/>
      <c r="AH342" s="58"/>
    </row>
    <row r="343" spans="1:34" ht="15" customHeight="1" x14ac:dyDescent="0.2">
      <c r="A343" s="23"/>
      <c r="B343" s="23"/>
      <c r="C343" s="23"/>
      <c r="D343" s="58"/>
      <c r="E343" s="23"/>
      <c r="F343" s="23"/>
      <c r="G343" s="91"/>
      <c r="H343" s="59"/>
      <c r="I343" s="91"/>
      <c r="J343" s="58"/>
      <c r="K343" s="58"/>
      <c r="L343" s="23"/>
      <c r="M343" s="23"/>
      <c r="N343" s="67"/>
      <c r="O343" s="58"/>
      <c r="P343" s="58"/>
      <c r="Q343" s="58"/>
      <c r="R343" s="58"/>
      <c r="S343" s="58"/>
      <c r="T343" s="58"/>
      <c r="U343" s="58"/>
      <c r="V343" s="58"/>
      <c r="W343" s="58"/>
      <c r="X343" s="58"/>
      <c r="Y343" s="58"/>
      <c r="Z343" s="58"/>
      <c r="AA343" s="58"/>
      <c r="AB343" s="58"/>
      <c r="AC343" s="58"/>
      <c r="AD343" s="58"/>
      <c r="AE343" s="58"/>
      <c r="AF343" s="58"/>
      <c r="AG343" s="58"/>
      <c r="AH343" s="58"/>
    </row>
    <row r="344" spans="1:34" ht="15" customHeight="1" x14ac:dyDescent="0.2">
      <c r="A344" s="23"/>
      <c r="B344" s="23"/>
      <c r="C344" s="23"/>
      <c r="D344" s="58"/>
      <c r="E344" s="23"/>
      <c r="F344" s="23"/>
      <c r="G344" s="91"/>
      <c r="H344" s="59"/>
      <c r="I344" s="91"/>
      <c r="J344" s="58"/>
      <c r="K344" s="58"/>
      <c r="L344" s="23"/>
      <c r="M344" s="23"/>
      <c r="N344" s="67"/>
      <c r="O344" s="58"/>
      <c r="P344" s="58"/>
      <c r="Q344" s="58"/>
      <c r="R344" s="58"/>
      <c r="S344" s="58"/>
      <c r="T344" s="58"/>
      <c r="U344" s="58"/>
      <c r="V344" s="58"/>
      <c r="W344" s="58"/>
      <c r="X344" s="58"/>
      <c r="Y344" s="58"/>
      <c r="Z344" s="58"/>
      <c r="AA344" s="58"/>
      <c r="AB344" s="58"/>
      <c r="AC344" s="58"/>
      <c r="AD344" s="58"/>
      <c r="AE344" s="58"/>
      <c r="AF344" s="58"/>
      <c r="AG344" s="58"/>
      <c r="AH344" s="58"/>
    </row>
    <row r="345" spans="1:34" ht="15" customHeight="1" x14ac:dyDescent="0.2">
      <c r="A345" s="23"/>
      <c r="B345" s="23"/>
      <c r="C345" s="23"/>
      <c r="D345" s="58"/>
      <c r="E345" s="23"/>
      <c r="F345" s="23"/>
      <c r="G345" s="91"/>
      <c r="H345" s="59"/>
      <c r="I345" s="91"/>
      <c r="J345" s="58"/>
      <c r="K345" s="58"/>
      <c r="L345" s="23"/>
      <c r="M345" s="23"/>
      <c r="N345" s="67"/>
      <c r="O345" s="58"/>
      <c r="P345" s="58"/>
      <c r="Q345" s="58"/>
      <c r="R345" s="58"/>
      <c r="S345" s="58"/>
      <c r="T345" s="58"/>
      <c r="U345" s="58"/>
      <c r="V345" s="58"/>
      <c r="W345" s="58"/>
      <c r="X345" s="58"/>
      <c r="Y345" s="58"/>
      <c r="Z345" s="58"/>
      <c r="AA345" s="58"/>
      <c r="AB345" s="58"/>
      <c r="AC345" s="58"/>
      <c r="AD345" s="58"/>
      <c r="AE345" s="58"/>
      <c r="AF345" s="58"/>
      <c r="AG345" s="58"/>
      <c r="AH345" s="58"/>
    </row>
    <row r="346" spans="1:34" ht="15" customHeight="1" x14ac:dyDescent="0.2">
      <c r="A346" s="23"/>
      <c r="B346" s="23"/>
      <c r="C346" s="23"/>
      <c r="D346" s="58"/>
      <c r="E346" s="23"/>
      <c r="F346" s="23"/>
      <c r="G346" s="91"/>
      <c r="H346" s="59"/>
      <c r="I346" s="91"/>
      <c r="J346" s="58"/>
      <c r="K346" s="58"/>
      <c r="L346" s="23"/>
      <c r="M346" s="23"/>
      <c r="N346" s="67"/>
      <c r="O346" s="58"/>
      <c r="P346" s="58"/>
      <c r="Q346" s="58"/>
      <c r="R346" s="58"/>
      <c r="S346" s="58"/>
      <c r="T346" s="58"/>
      <c r="U346" s="58"/>
      <c r="V346" s="58"/>
      <c r="W346" s="58"/>
      <c r="X346" s="58"/>
      <c r="Y346" s="58"/>
      <c r="Z346" s="58"/>
      <c r="AA346" s="58"/>
      <c r="AB346" s="58"/>
      <c r="AC346" s="58"/>
      <c r="AD346" s="58"/>
      <c r="AE346" s="58"/>
      <c r="AF346" s="58"/>
      <c r="AG346" s="58"/>
      <c r="AH346" s="58"/>
    </row>
    <row r="347" spans="1:34" ht="15" customHeight="1" x14ac:dyDescent="0.2">
      <c r="A347" s="23"/>
      <c r="B347" s="23"/>
      <c r="C347" s="23"/>
      <c r="D347" s="58"/>
      <c r="E347" s="23"/>
      <c r="F347" s="23"/>
      <c r="G347" s="91"/>
      <c r="H347" s="59"/>
      <c r="I347" s="91"/>
      <c r="J347" s="58"/>
      <c r="K347" s="58"/>
      <c r="L347" s="23"/>
      <c r="M347" s="23"/>
      <c r="N347" s="67"/>
      <c r="O347" s="58"/>
      <c r="P347" s="58"/>
      <c r="Q347" s="58"/>
      <c r="R347" s="58"/>
      <c r="S347" s="58"/>
      <c r="T347" s="58"/>
      <c r="U347" s="58"/>
      <c r="V347" s="58"/>
      <c r="W347" s="58"/>
      <c r="X347" s="58"/>
      <c r="Y347" s="58"/>
      <c r="Z347" s="58"/>
      <c r="AA347" s="58"/>
      <c r="AB347" s="58"/>
      <c r="AC347" s="58"/>
      <c r="AD347" s="58"/>
      <c r="AE347" s="58"/>
      <c r="AF347" s="58"/>
      <c r="AG347" s="58"/>
      <c r="AH347" s="58"/>
    </row>
    <row r="348" spans="1:34" ht="15" customHeight="1" x14ac:dyDescent="0.2">
      <c r="A348" s="23"/>
      <c r="B348" s="23"/>
      <c r="C348" s="23"/>
      <c r="D348" s="58"/>
      <c r="E348" s="23"/>
      <c r="F348" s="23"/>
      <c r="G348" s="91"/>
      <c r="H348" s="59"/>
      <c r="I348" s="91"/>
      <c r="J348" s="58"/>
      <c r="K348" s="58"/>
      <c r="L348" s="23"/>
      <c r="M348" s="23"/>
      <c r="N348" s="67"/>
      <c r="O348" s="58"/>
      <c r="P348" s="58"/>
      <c r="Q348" s="58"/>
      <c r="R348" s="58"/>
      <c r="S348" s="58"/>
      <c r="T348" s="58"/>
      <c r="U348" s="58"/>
      <c r="V348" s="58"/>
      <c r="W348" s="58"/>
      <c r="X348" s="58"/>
      <c r="Y348" s="58"/>
      <c r="Z348" s="58"/>
      <c r="AA348" s="58"/>
      <c r="AB348" s="58"/>
      <c r="AC348" s="58"/>
      <c r="AD348" s="58"/>
      <c r="AE348" s="58"/>
      <c r="AF348" s="58"/>
      <c r="AG348" s="58"/>
      <c r="AH348" s="58"/>
    </row>
    <row r="349" spans="1:34" ht="15" customHeight="1" x14ac:dyDescent="0.2">
      <c r="A349" s="23"/>
      <c r="B349" s="23"/>
      <c r="C349" s="23"/>
      <c r="D349" s="58"/>
      <c r="E349" s="23"/>
      <c r="F349" s="23"/>
      <c r="G349" s="91"/>
      <c r="H349" s="59"/>
      <c r="I349" s="91"/>
      <c r="J349" s="58"/>
      <c r="K349" s="58"/>
      <c r="L349" s="23"/>
      <c r="M349" s="23"/>
      <c r="N349" s="67"/>
      <c r="O349" s="58"/>
      <c r="P349" s="58"/>
      <c r="Q349" s="58"/>
      <c r="R349" s="58"/>
      <c r="S349" s="58"/>
      <c r="T349" s="58"/>
      <c r="U349" s="58"/>
      <c r="V349" s="58"/>
      <c r="W349" s="58"/>
      <c r="X349" s="58"/>
      <c r="Y349" s="58"/>
      <c r="Z349" s="58"/>
      <c r="AA349" s="58"/>
      <c r="AB349" s="58"/>
      <c r="AC349" s="58"/>
      <c r="AD349" s="58"/>
      <c r="AE349" s="58"/>
      <c r="AF349" s="58"/>
      <c r="AG349" s="58"/>
      <c r="AH349" s="58"/>
    </row>
    <row r="350" spans="1:34" ht="15" customHeight="1" x14ac:dyDescent="0.2">
      <c r="A350" s="23"/>
      <c r="B350" s="23"/>
      <c r="C350" s="23"/>
      <c r="D350" s="58"/>
      <c r="E350" s="23"/>
      <c r="F350" s="23"/>
      <c r="G350" s="91"/>
      <c r="H350" s="59"/>
      <c r="I350" s="91"/>
      <c r="J350" s="58"/>
      <c r="K350" s="58"/>
      <c r="L350" s="23"/>
      <c r="M350" s="23"/>
      <c r="N350" s="67"/>
      <c r="O350" s="58"/>
      <c r="P350" s="58"/>
      <c r="Q350" s="58"/>
      <c r="R350" s="58"/>
      <c r="S350" s="58"/>
      <c r="T350" s="58"/>
      <c r="U350" s="58"/>
      <c r="V350" s="58"/>
      <c r="W350" s="58"/>
      <c r="X350" s="58"/>
      <c r="Y350" s="58"/>
      <c r="Z350" s="58"/>
      <c r="AA350" s="58"/>
      <c r="AB350" s="58"/>
      <c r="AC350" s="58"/>
      <c r="AD350" s="58"/>
      <c r="AE350" s="58"/>
      <c r="AF350" s="58"/>
      <c r="AG350" s="58"/>
      <c r="AH350" s="58"/>
    </row>
    <row r="351" spans="1:34" ht="15" customHeight="1" x14ac:dyDescent="0.2">
      <c r="A351" s="23"/>
      <c r="B351" s="23"/>
      <c r="C351" s="23"/>
      <c r="D351" s="58"/>
      <c r="E351" s="23"/>
      <c r="F351" s="23"/>
      <c r="G351" s="91"/>
      <c r="H351" s="59"/>
      <c r="I351" s="91"/>
      <c r="J351" s="58"/>
      <c r="K351" s="58"/>
      <c r="L351" s="23"/>
      <c r="M351" s="23"/>
      <c r="N351" s="67"/>
      <c r="O351" s="58"/>
      <c r="P351" s="58"/>
      <c r="Q351" s="58"/>
      <c r="R351" s="58"/>
      <c r="S351" s="58"/>
      <c r="T351" s="58"/>
      <c r="U351" s="58"/>
      <c r="V351" s="58"/>
      <c r="W351" s="58"/>
      <c r="X351" s="58"/>
      <c r="Y351" s="58"/>
      <c r="Z351" s="58"/>
      <c r="AA351" s="58"/>
      <c r="AB351" s="58"/>
      <c r="AC351" s="58"/>
      <c r="AD351" s="58"/>
      <c r="AE351" s="58"/>
      <c r="AF351" s="58"/>
      <c r="AG351" s="58"/>
      <c r="AH351" s="58"/>
    </row>
    <row r="352" spans="1:34" ht="15" customHeight="1" x14ac:dyDescent="0.2">
      <c r="A352" s="23"/>
      <c r="B352" s="23"/>
      <c r="C352" s="23"/>
      <c r="D352" s="58"/>
      <c r="E352" s="23"/>
      <c r="F352" s="23"/>
      <c r="G352" s="91"/>
      <c r="H352" s="59"/>
      <c r="I352" s="91"/>
      <c r="J352" s="58"/>
      <c r="K352" s="58"/>
      <c r="L352" s="23"/>
      <c r="M352" s="23"/>
      <c r="N352" s="67"/>
      <c r="O352" s="58"/>
      <c r="P352" s="58"/>
      <c r="Q352" s="58"/>
      <c r="R352" s="58"/>
      <c r="S352" s="58"/>
      <c r="T352" s="58"/>
      <c r="U352" s="58"/>
      <c r="V352" s="58"/>
      <c r="W352" s="58"/>
      <c r="X352" s="58"/>
      <c r="Y352" s="58"/>
      <c r="Z352" s="58"/>
      <c r="AA352" s="58"/>
      <c r="AB352" s="58"/>
      <c r="AC352" s="58"/>
      <c r="AD352" s="58"/>
      <c r="AE352" s="58"/>
      <c r="AF352" s="58"/>
      <c r="AG352" s="58"/>
      <c r="AH352" s="58"/>
    </row>
    <row r="353" spans="1:34" ht="15" customHeight="1" x14ac:dyDescent="0.2">
      <c r="A353" s="23"/>
      <c r="B353" s="23"/>
      <c r="C353" s="23"/>
      <c r="D353" s="58"/>
      <c r="E353" s="23"/>
      <c r="F353" s="23"/>
      <c r="G353" s="91"/>
      <c r="H353" s="59"/>
      <c r="I353" s="91"/>
      <c r="J353" s="58"/>
      <c r="K353" s="58"/>
      <c r="L353" s="23"/>
      <c r="M353" s="23"/>
      <c r="N353" s="67"/>
      <c r="O353" s="58"/>
      <c r="P353" s="58"/>
      <c r="Q353" s="58"/>
      <c r="R353" s="58"/>
      <c r="S353" s="58"/>
      <c r="T353" s="58"/>
      <c r="U353" s="58"/>
      <c r="V353" s="58"/>
      <c r="W353" s="58"/>
      <c r="X353" s="58"/>
      <c r="Y353" s="58"/>
      <c r="Z353" s="58"/>
      <c r="AA353" s="58"/>
      <c r="AB353" s="58"/>
      <c r="AC353" s="58"/>
      <c r="AD353" s="58"/>
      <c r="AE353" s="58"/>
      <c r="AF353" s="58"/>
      <c r="AG353" s="58"/>
      <c r="AH353" s="58"/>
    </row>
    <row r="354" spans="1:34" ht="15" customHeight="1" x14ac:dyDescent="0.2">
      <c r="A354" s="23"/>
      <c r="B354" s="23"/>
      <c r="C354" s="23"/>
      <c r="D354" s="58"/>
      <c r="E354" s="23"/>
      <c r="F354" s="23"/>
      <c r="G354" s="91"/>
      <c r="H354" s="59"/>
      <c r="I354" s="91"/>
      <c r="J354" s="58"/>
      <c r="K354" s="58"/>
      <c r="L354" s="23"/>
      <c r="M354" s="23"/>
      <c r="N354" s="67"/>
      <c r="O354" s="58"/>
      <c r="P354" s="58"/>
      <c r="Q354" s="58"/>
      <c r="R354" s="58"/>
      <c r="S354" s="58"/>
      <c r="T354" s="58"/>
      <c r="U354" s="58"/>
      <c r="V354" s="58"/>
      <c r="W354" s="58"/>
      <c r="X354" s="58"/>
      <c r="Y354" s="58"/>
      <c r="Z354" s="58"/>
      <c r="AA354" s="58"/>
      <c r="AB354" s="58"/>
      <c r="AC354" s="58"/>
      <c r="AD354" s="58"/>
      <c r="AE354" s="58"/>
      <c r="AF354" s="58"/>
      <c r="AG354" s="58"/>
      <c r="AH354" s="58"/>
    </row>
    <row r="355" spans="1:34" ht="15" customHeight="1" x14ac:dyDescent="0.2">
      <c r="A355" s="23"/>
      <c r="B355" s="23"/>
      <c r="C355" s="23"/>
      <c r="D355" s="58"/>
      <c r="E355" s="23"/>
      <c r="F355" s="23"/>
      <c r="G355" s="91"/>
      <c r="H355" s="59"/>
      <c r="I355" s="91"/>
      <c r="J355" s="58"/>
      <c r="K355" s="58"/>
      <c r="L355" s="23"/>
      <c r="M355" s="23"/>
      <c r="N355" s="67"/>
      <c r="O355" s="58"/>
      <c r="P355" s="58"/>
      <c r="Q355" s="58"/>
      <c r="R355" s="58"/>
      <c r="S355" s="58"/>
      <c r="T355" s="58"/>
      <c r="U355" s="58"/>
      <c r="V355" s="58"/>
      <c r="W355" s="58"/>
      <c r="X355" s="58"/>
      <c r="Y355" s="58"/>
      <c r="Z355" s="58"/>
      <c r="AA355" s="58"/>
      <c r="AB355" s="58"/>
      <c r="AC355" s="58"/>
      <c r="AD355" s="58"/>
      <c r="AE355" s="58"/>
      <c r="AF355" s="58"/>
      <c r="AG355" s="58"/>
      <c r="AH355" s="58"/>
    </row>
    <row r="356" spans="1:34" ht="15" customHeight="1" x14ac:dyDescent="0.2">
      <c r="A356" s="23"/>
      <c r="B356" s="23"/>
      <c r="C356" s="23"/>
      <c r="D356" s="58"/>
      <c r="E356" s="23"/>
      <c r="F356" s="23"/>
      <c r="G356" s="91"/>
      <c r="H356" s="59"/>
      <c r="I356" s="91"/>
      <c r="J356" s="58"/>
      <c r="K356" s="58"/>
      <c r="L356" s="23"/>
      <c r="M356" s="23"/>
      <c r="N356" s="67"/>
      <c r="O356" s="58"/>
      <c r="P356" s="58"/>
      <c r="Q356" s="58"/>
      <c r="R356" s="58"/>
      <c r="S356" s="58"/>
      <c r="T356" s="58"/>
      <c r="U356" s="58"/>
      <c r="V356" s="58"/>
      <c r="W356" s="58"/>
      <c r="X356" s="58"/>
      <c r="Y356" s="58"/>
      <c r="Z356" s="58"/>
      <c r="AA356" s="58"/>
      <c r="AB356" s="58"/>
      <c r="AC356" s="58"/>
      <c r="AD356" s="58"/>
      <c r="AE356" s="58"/>
      <c r="AF356" s="58"/>
      <c r="AG356" s="58"/>
      <c r="AH356" s="58"/>
    </row>
    <row r="357" spans="1:34" ht="15" customHeight="1" x14ac:dyDescent="0.2">
      <c r="A357" s="23"/>
      <c r="B357" s="23"/>
      <c r="C357" s="23"/>
      <c r="D357" s="58"/>
      <c r="E357" s="23"/>
      <c r="F357" s="23"/>
      <c r="G357" s="91"/>
      <c r="H357" s="59"/>
      <c r="I357" s="91"/>
      <c r="J357" s="58"/>
      <c r="K357" s="58"/>
      <c r="L357" s="23"/>
      <c r="M357" s="23"/>
      <c r="N357" s="67"/>
      <c r="O357" s="58"/>
      <c r="P357" s="58"/>
      <c r="Q357" s="58"/>
      <c r="R357" s="58"/>
      <c r="S357" s="58"/>
      <c r="T357" s="58"/>
      <c r="U357" s="58"/>
      <c r="V357" s="58"/>
      <c r="W357" s="58"/>
      <c r="X357" s="58"/>
      <c r="Y357" s="58"/>
      <c r="Z357" s="58"/>
      <c r="AA357" s="58"/>
      <c r="AB357" s="58"/>
      <c r="AC357" s="58"/>
      <c r="AD357" s="58"/>
      <c r="AE357" s="58"/>
      <c r="AF357" s="58"/>
      <c r="AG357" s="58"/>
      <c r="AH357" s="58"/>
    </row>
    <row r="358" spans="1:34" ht="15" customHeight="1" x14ac:dyDescent="0.2">
      <c r="A358" s="23"/>
      <c r="B358" s="23"/>
      <c r="C358" s="23"/>
      <c r="D358" s="58"/>
      <c r="E358" s="23"/>
      <c r="F358" s="23"/>
      <c r="G358" s="91"/>
      <c r="H358" s="59"/>
      <c r="I358" s="91"/>
      <c r="J358" s="58"/>
      <c r="K358" s="58"/>
      <c r="L358" s="23"/>
      <c r="M358" s="23"/>
      <c r="N358" s="67"/>
      <c r="O358" s="58"/>
      <c r="P358" s="58"/>
      <c r="Q358" s="58"/>
      <c r="R358" s="58"/>
      <c r="S358" s="58"/>
      <c r="T358" s="58"/>
      <c r="U358" s="58"/>
      <c r="V358" s="58"/>
      <c r="W358" s="58"/>
      <c r="X358" s="58"/>
      <c r="Y358" s="58"/>
      <c r="Z358" s="58"/>
      <c r="AA358" s="58"/>
      <c r="AB358" s="58"/>
      <c r="AC358" s="58"/>
      <c r="AD358" s="58"/>
      <c r="AE358" s="58"/>
      <c r="AF358" s="58"/>
      <c r="AG358" s="58"/>
      <c r="AH358" s="58"/>
    </row>
    <row r="359" spans="1:34" ht="15" customHeight="1" x14ac:dyDescent="0.2">
      <c r="A359" s="23"/>
      <c r="B359" s="23"/>
      <c r="C359" s="23"/>
      <c r="D359" s="58"/>
      <c r="E359" s="23"/>
      <c r="F359" s="23"/>
      <c r="G359" s="91"/>
      <c r="H359" s="59"/>
      <c r="I359" s="91"/>
      <c r="J359" s="58"/>
      <c r="K359" s="58"/>
      <c r="L359" s="23"/>
      <c r="M359" s="23"/>
      <c r="N359" s="67"/>
      <c r="O359" s="58"/>
      <c r="P359" s="58"/>
      <c r="Q359" s="58"/>
      <c r="R359" s="58"/>
      <c r="S359" s="58"/>
      <c r="T359" s="58"/>
      <c r="U359" s="58"/>
      <c r="V359" s="58"/>
      <c r="W359" s="58"/>
      <c r="X359" s="58"/>
      <c r="Y359" s="58"/>
      <c r="Z359" s="58"/>
      <c r="AA359" s="58"/>
      <c r="AB359" s="58"/>
      <c r="AC359" s="58"/>
      <c r="AD359" s="58"/>
      <c r="AE359" s="58"/>
      <c r="AF359" s="58"/>
      <c r="AG359" s="58"/>
      <c r="AH359" s="58"/>
    </row>
    <row r="360" spans="1:34" ht="15" customHeight="1" x14ac:dyDescent="0.2">
      <c r="A360" s="23"/>
      <c r="B360" s="23"/>
      <c r="C360" s="23"/>
      <c r="D360" s="58"/>
      <c r="E360" s="23"/>
      <c r="F360" s="23"/>
      <c r="G360" s="91"/>
      <c r="H360" s="59"/>
      <c r="I360" s="91"/>
      <c r="J360" s="58"/>
      <c r="K360" s="58"/>
      <c r="L360" s="23"/>
      <c r="M360" s="23"/>
      <c r="N360" s="67"/>
      <c r="O360" s="58"/>
      <c r="P360" s="58"/>
      <c r="Q360" s="58"/>
      <c r="R360" s="58"/>
      <c r="S360" s="58"/>
      <c r="T360" s="58"/>
      <c r="U360" s="58"/>
      <c r="V360" s="58"/>
      <c r="W360" s="58"/>
      <c r="X360" s="58"/>
      <c r="Y360" s="58"/>
      <c r="Z360" s="58"/>
      <c r="AA360" s="58"/>
      <c r="AB360" s="58"/>
      <c r="AC360" s="58"/>
      <c r="AD360" s="58"/>
      <c r="AE360" s="58"/>
      <c r="AF360" s="58"/>
      <c r="AG360" s="58"/>
      <c r="AH360" s="58"/>
    </row>
    <row r="361" spans="1:34" ht="15" customHeight="1" x14ac:dyDescent="0.2">
      <c r="A361" s="23"/>
      <c r="B361" s="23"/>
      <c r="C361" s="23"/>
      <c r="D361" s="58"/>
      <c r="E361" s="23"/>
      <c r="F361" s="23"/>
      <c r="G361" s="91"/>
      <c r="H361" s="59"/>
      <c r="I361" s="91"/>
      <c r="J361" s="58"/>
      <c r="K361" s="58"/>
      <c r="L361" s="23"/>
      <c r="M361" s="23"/>
      <c r="N361" s="67"/>
      <c r="O361" s="58"/>
      <c r="P361" s="58"/>
      <c r="Q361" s="58"/>
      <c r="R361" s="58"/>
      <c r="S361" s="58"/>
      <c r="T361" s="58"/>
      <c r="U361" s="58"/>
      <c r="V361" s="58"/>
      <c r="W361" s="58"/>
      <c r="X361" s="58"/>
      <c r="Y361" s="58"/>
      <c r="Z361" s="58"/>
      <c r="AA361" s="58"/>
      <c r="AB361" s="58"/>
      <c r="AC361" s="58"/>
      <c r="AD361" s="58"/>
      <c r="AE361" s="58"/>
      <c r="AF361" s="58"/>
      <c r="AG361" s="58"/>
      <c r="AH361" s="58"/>
    </row>
    <row r="362" spans="1:34" ht="15" customHeight="1" x14ac:dyDescent="0.2">
      <c r="A362" s="23"/>
      <c r="B362" s="23"/>
      <c r="C362" s="23"/>
      <c r="D362" s="58"/>
      <c r="E362" s="23"/>
      <c r="F362" s="23"/>
      <c r="G362" s="91"/>
      <c r="H362" s="59"/>
      <c r="I362" s="91"/>
      <c r="J362" s="58"/>
      <c r="K362" s="58"/>
      <c r="L362" s="23"/>
      <c r="M362" s="23"/>
      <c r="N362" s="67"/>
      <c r="O362" s="58"/>
      <c r="P362" s="58"/>
      <c r="Q362" s="58"/>
      <c r="R362" s="58"/>
      <c r="S362" s="58"/>
      <c r="T362" s="58"/>
      <c r="U362" s="58"/>
      <c r="V362" s="58"/>
      <c r="W362" s="58"/>
      <c r="X362" s="58"/>
      <c r="Y362" s="58"/>
      <c r="Z362" s="58"/>
      <c r="AA362" s="58"/>
      <c r="AB362" s="58"/>
      <c r="AC362" s="58"/>
      <c r="AD362" s="58"/>
      <c r="AE362" s="58"/>
      <c r="AF362" s="58"/>
      <c r="AG362" s="58"/>
      <c r="AH362" s="58"/>
    </row>
    <row r="363" spans="1:34" ht="15" customHeight="1" x14ac:dyDescent="0.2">
      <c r="A363" s="23"/>
      <c r="B363" s="23"/>
      <c r="C363" s="23"/>
      <c r="D363" s="58"/>
      <c r="E363" s="23"/>
      <c r="F363" s="23"/>
      <c r="G363" s="91"/>
      <c r="H363" s="59"/>
      <c r="I363" s="91"/>
      <c r="J363" s="58"/>
      <c r="K363" s="58"/>
      <c r="L363" s="23"/>
      <c r="M363" s="23"/>
      <c r="N363" s="67"/>
      <c r="O363" s="58"/>
      <c r="P363" s="58"/>
      <c r="Q363" s="58"/>
      <c r="R363" s="58"/>
      <c r="S363" s="58"/>
      <c r="T363" s="58"/>
      <c r="U363" s="58"/>
      <c r="V363" s="58"/>
      <c r="W363" s="58"/>
      <c r="X363" s="58"/>
      <c r="Y363" s="58"/>
      <c r="Z363" s="58"/>
      <c r="AA363" s="58"/>
      <c r="AB363" s="58"/>
      <c r="AC363" s="58"/>
      <c r="AD363" s="58"/>
      <c r="AE363" s="58"/>
      <c r="AF363" s="58"/>
      <c r="AG363" s="58"/>
      <c r="AH363" s="58"/>
    </row>
    <row r="364" spans="1:34" ht="15" customHeight="1" x14ac:dyDescent="0.2">
      <c r="A364" s="23"/>
      <c r="B364" s="23"/>
      <c r="C364" s="23"/>
      <c r="D364" s="58"/>
      <c r="E364" s="23"/>
      <c r="F364" s="23"/>
      <c r="G364" s="91"/>
      <c r="H364" s="59"/>
      <c r="I364" s="91"/>
      <c r="J364" s="58"/>
      <c r="K364" s="58"/>
      <c r="L364" s="23"/>
      <c r="M364" s="23"/>
      <c r="N364" s="67"/>
      <c r="O364" s="58"/>
      <c r="P364" s="58"/>
      <c r="Q364" s="58"/>
      <c r="R364" s="58"/>
      <c r="S364" s="58"/>
      <c r="T364" s="58"/>
      <c r="U364" s="58"/>
      <c r="V364" s="58"/>
      <c r="W364" s="58"/>
      <c r="X364" s="58"/>
      <c r="Y364" s="58"/>
      <c r="Z364" s="58"/>
      <c r="AA364" s="58"/>
      <c r="AB364" s="58"/>
      <c r="AC364" s="58"/>
      <c r="AD364" s="58"/>
      <c r="AE364" s="58"/>
      <c r="AF364" s="58"/>
      <c r="AG364" s="58"/>
      <c r="AH364" s="58"/>
    </row>
    <row r="365" spans="1:34" ht="15" customHeight="1" x14ac:dyDescent="0.2">
      <c r="A365" s="23"/>
      <c r="B365" s="23"/>
      <c r="C365" s="23"/>
      <c r="D365" s="58"/>
      <c r="E365" s="23"/>
      <c r="F365" s="23"/>
      <c r="G365" s="91"/>
      <c r="H365" s="59"/>
      <c r="I365" s="91"/>
      <c r="J365" s="58"/>
      <c r="K365" s="58"/>
      <c r="L365" s="23"/>
      <c r="M365" s="23"/>
      <c r="N365" s="67"/>
      <c r="O365" s="58"/>
      <c r="P365" s="58"/>
      <c r="Q365" s="58"/>
      <c r="R365" s="58"/>
      <c r="S365" s="58"/>
      <c r="T365" s="58"/>
      <c r="U365" s="58"/>
      <c r="V365" s="58"/>
      <c r="W365" s="58"/>
      <c r="X365" s="58"/>
      <c r="Y365" s="58"/>
      <c r="Z365" s="58"/>
      <c r="AA365" s="58"/>
      <c r="AB365" s="58"/>
      <c r="AC365" s="58"/>
      <c r="AD365" s="58"/>
      <c r="AE365" s="58"/>
      <c r="AF365" s="58"/>
      <c r="AG365" s="58"/>
      <c r="AH365" s="58"/>
    </row>
    <row r="366" spans="1:34" ht="15" customHeight="1" x14ac:dyDescent="0.2">
      <c r="A366" s="23"/>
      <c r="B366" s="23"/>
      <c r="C366" s="23"/>
      <c r="D366" s="58"/>
      <c r="E366" s="23"/>
      <c r="F366" s="23"/>
      <c r="G366" s="91"/>
      <c r="H366" s="59"/>
      <c r="I366" s="91"/>
      <c r="J366" s="58"/>
      <c r="K366" s="58"/>
      <c r="L366" s="23"/>
      <c r="M366" s="23"/>
      <c r="N366" s="67"/>
      <c r="O366" s="58"/>
      <c r="P366" s="58"/>
      <c r="Q366" s="58"/>
      <c r="R366" s="58"/>
      <c r="S366" s="58"/>
      <c r="T366" s="58"/>
      <c r="U366" s="58"/>
      <c r="V366" s="58"/>
      <c r="W366" s="58"/>
      <c r="X366" s="58"/>
      <c r="Y366" s="58"/>
      <c r="Z366" s="58"/>
      <c r="AA366" s="58"/>
      <c r="AB366" s="58"/>
      <c r="AC366" s="58"/>
      <c r="AD366" s="58"/>
      <c r="AE366" s="58"/>
      <c r="AF366" s="58"/>
      <c r="AG366" s="58"/>
      <c r="AH366" s="58"/>
    </row>
    <row r="367" spans="1:34" ht="15" customHeight="1" x14ac:dyDescent="0.2">
      <c r="A367" s="23"/>
      <c r="B367" s="23"/>
      <c r="C367" s="23"/>
      <c r="D367" s="58"/>
      <c r="E367" s="23"/>
      <c r="F367" s="23"/>
      <c r="G367" s="91"/>
      <c r="H367" s="59"/>
      <c r="I367" s="91"/>
      <c r="J367" s="58"/>
      <c r="K367" s="58"/>
      <c r="L367" s="23"/>
      <c r="M367" s="23"/>
      <c r="N367" s="67"/>
      <c r="O367" s="58"/>
      <c r="P367" s="58"/>
      <c r="Q367" s="58"/>
      <c r="R367" s="58"/>
      <c r="S367" s="58"/>
      <c r="T367" s="58"/>
      <c r="U367" s="58"/>
      <c r="V367" s="58"/>
      <c r="W367" s="58"/>
      <c r="X367" s="58"/>
      <c r="Y367" s="58"/>
      <c r="Z367" s="58"/>
      <c r="AA367" s="58"/>
      <c r="AB367" s="58"/>
      <c r="AC367" s="58"/>
      <c r="AD367" s="58"/>
      <c r="AE367" s="58"/>
      <c r="AF367" s="58"/>
      <c r="AG367" s="58"/>
      <c r="AH367" s="58"/>
    </row>
    <row r="368" spans="1:34" ht="15" customHeight="1" x14ac:dyDescent="0.2">
      <c r="A368" s="23"/>
      <c r="B368" s="23"/>
      <c r="C368" s="23"/>
      <c r="D368" s="58"/>
      <c r="E368" s="23"/>
      <c r="F368" s="23"/>
      <c r="G368" s="91"/>
      <c r="H368" s="59"/>
      <c r="I368" s="91"/>
      <c r="J368" s="58"/>
      <c r="K368" s="58"/>
      <c r="L368" s="23"/>
      <c r="M368" s="23"/>
      <c r="N368" s="67"/>
      <c r="O368" s="58"/>
      <c r="P368" s="58"/>
      <c r="Q368" s="58"/>
      <c r="R368" s="58"/>
      <c r="S368" s="58"/>
      <c r="T368" s="58"/>
      <c r="U368" s="58"/>
      <c r="V368" s="58"/>
      <c r="W368" s="58"/>
      <c r="X368" s="58"/>
      <c r="Y368" s="58"/>
      <c r="Z368" s="58"/>
      <c r="AA368" s="58"/>
      <c r="AB368" s="58"/>
      <c r="AC368" s="58"/>
      <c r="AD368" s="58"/>
      <c r="AE368" s="58"/>
      <c r="AF368" s="58"/>
      <c r="AG368" s="58"/>
      <c r="AH368" s="58"/>
    </row>
    <row r="369" spans="1:34" ht="15" customHeight="1" x14ac:dyDescent="0.2">
      <c r="A369" s="23"/>
      <c r="B369" s="23"/>
      <c r="C369" s="23"/>
      <c r="D369" s="58"/>
      <c r="E369" s="23"/>
      <c r="F369" s="23"/>
      <c r="G369" s="91"/>
      <c r="H369" s="59"/>
      <c r="I369" s="91"/>
      <c r="J369" s="58"/>
      <c r="K369" s="58"/>
      <c r="L369" s="23"/>
      <c r="M369" s="23"/>
      <c r="N369" s="67"/>
      <c r="O369" s="58"/>
      <c r="P369" s="58"/>
      <c r="Q369" s="58"/>
      <c r="R369" s="58"/>
      <c r="S369" s="58"/>
      <c r="T369" s="58"/>
      <c r="U369" s="58"/>
      <c r="V369" s="58"/>
      <c r="W369" s="58"/>
      <c r="X369" s="58"/>
      <c r="Y369" s="58"/>
      <c r="Z369" s="58"/>
      <c r="AA369" s="58"/>
      <c r="AB369" s="58"/>
      <c r="AC369" s="58"/>
      <c r="AD369" s="58"/>
      <c r="AE369" s="58"/>
      <c r="AF369" s="58"/>
      <c r="AG369" s="58"/>
      <c r="AH369" s="58"/>
    </row>
    <row r="370" spans="1:34" ht="15" customHeight="1" x14ac:dyDescent="0.2">
      <c r="A370" s="23"/>
      <c r="B370" s="23"/>
      <c r="C370" s="23"/>
      <c r="D370" s="58"/>
      <c r="E370" s="23"/>
      <c r="F370" s="23"/>
      <c r="G370" s="91"/>
      <c r="H370" s="59"/>
      <c r="I370" s="91"/>
      <c r="J370" s="58"/>
      <c r="K370" s="58"/>
      <c r="L370" s="23"/>
      <c r="M370" s="23"/>
      <c r="N370" s="67"/>
      <c r="O370" s="58"/>
      <c r="P370" s="58"/>
      <c r="Q370" s="58"/>
      <c r="R370" s="58"/>
      <c r="S370" s="58"/>
      <c r="T370" s="58"/>
      <c r="U370" s="58"/>
      <c r="V370" s="58"/>
      <c r="W370" s="58"/>
      <c r="X370" s="58"/>
      <c r="Y370" s="58"/>
      <c r="Z370" s="58"/>
      <c r="AA370" s="58"/>
      <c r="AB370" s="58"/>
      <c r="AC370" s="58"/>
      <c r="AD370" s="58"/>
      <c r="AE370" s="58"/>
      <c r="AF370" s="58"/>
      <c r="AG370" s="58"/>
      <c r="AH370" s="58"/>
    </row>
    <row r="371" spans="1:34" ht="15" customHeight="1" x14ac:dyDescent="0.2">
      <c r="A371" s="23"/>
      <c r="B371" s="23"/>
      <c r="C371" s="23"/>
      <c r="D371" s="58"/>
      <c r="E371" s="23"/>
      <c r="F371" s="23"/>
      <c r="G371" s="91"/>
      <c r="H371" s="59"/>
      <c r="I371" s="91"/>
      <c r="J371" s="58"/>
      <c r="K371" s="58"/>
      <c r="L371" s="23"/>
      <c r="M371" s="23"/>
      <c r="N371" s="67"/>
      <c r="O371" s="58"/>
      <c r="P371" s="58"/>
      <c r="Q371" s="58"/>
      <c r="R371" s="58"/>
      <c r="S371" s="58"/>
      <c r="T371" s="58"/>
      <c r="U371" s="58"/>
      <c r="V371" s="58"/>
      <c r="W371" s="58"/>
      <c r="X371" s="58"/>
      <c r="Y371" s="58"/>
      <c r="Z371" s="58"/>
      <c r="AA371" s="58"/>
      <c r="AB371" s="58"/>
      <c r="AC371" s="58"/>
      <c r="AD371" s="58"/>
      <c r="AE371" s="58"/>
      <c r="AF371" s="58"/>
      <c r="AG371" s="58"/>
      <c r="AH371" s="58"/>
    </row>
    <row r="372" spans="1:34" ht="15" customHeight="1" x14ac:dyDescent="0.2">
      <c r="A372" s="23"/>
      <c r="B372" s="23"/>
      <c r="C372" s="23"/>
      <c r="D372" s="58"/>
      <c r="E372" s="23"/>
      <c r="F372" s="23"/>
      <c r="G372" s="91"/>
      <c r="H372" s="59"/>
      <c r="I372" s="91"/>
      <c r="J372" s="58"/>
      <c r="K372" s="58"/>
      <c r="L372" s="23"/>
      <c r="M372" s="23"/>
      <c r="N372" s="67"/>
      <c r="O372" s="58"/>
      <c r="P372" s="58"/>
      <c r="Q372" s="58"/>
      <c r="R372" s="58"/>
      <c r="S372" s="58"/>
      <c r="T372" s="58"/>
      <c r="U372" s="58"/>
      <c r="V372" s="58"/>
      <c r="W372" s="58"/>
      <c r="X372" s="58"/>
      <c r="Y372" s="58"/>
      <c r="Z372" s="58"/>
      <c r="AA372" s="58"/>
      <c r="AB372" s="58"/>
      <c r="AC372" s="58"/>
      <c r="AD372" s="58"/>
      <c r="AE372" s="58"/>
      <c r="AF372" s="58"/>
      <c r="AG372" s="58"/>
      <c r="AH372" s="58"/>
    </row>
    <row r="373" spans="1:34" ht="15" customHeight="1" x14ac:dyDescent="0.2">
      <c r="A373" s="23"/>
      <c r="B373" s="23"/>
      <c r="C373" s="23"/>
      <c r="D373" s="58"/>
      <c r="E373" s="23"/>
      <c r="F373" s="23"/>
      <c r="G373" s="91"/>
      <c r="H373" s="59"/>
      <c r="I373" s="91"/>
      <c r="J373" s="58"/>
      <c r="K373" s="58"/>
      <c r="L373" s="23"/>
      <c r="M373" s="23"/>
      <c r="N373" s="67"/>
      <c r="O373" s="58"/>
      <c r="P373" s="58"/>
      <c r="Q373" s="58"/>
      <c r="R373" s="58"/>
      <c r="S373" s="58"/>
      <c r="T373" s="58"/>
      <c r="U373" s="58"/>
      <c r="V373" s="58"/>
      <c r="W373" s="58"/>
      <c r="X373" s="58"/>
      <c r="Y373" s="58"/>
      <c r="Z373" s="58"/>
      <c r="AA373" s="58"/>
      <c r="AB373" s="58"/>
      <c r="AC373" s="58"/>
      <c r="AD373" s="58"/>
      <c r="AE373" s="58"/>
      <c r="AF373" s="58"/>
      <c r="AG373" s="58"/>
      <c r="AH373" s="58"/>
    </row>
    <row r="374" spans="1:34" ht="15" customHeight="1" x14ac:dyDescent="0.2">
      <c r="A374" s="23"/>
      <c r="B374" s="23"/>
      <c r="C374" s="23"/>
      <c r="D374" s="58"/>
      <c r="E374" s="23"/>
      <c r="F374" s="23"/>
      <c r="G374" s="91"/>
      <c r="H374" s="59"/>
      <c r="I374" s="91"/>
      <c r="J374" s="58"/>
      <c r="K374" s="58"/>
      <c r="L374" s="23"/>
      <c r="M374" s="23"/>
      <c r="N374" s="67"/>
      <c r="O374" s="58"/>
      <c r="P374" s="58"/>
      <c r="Q374" s="58"/>
      <c r="R374" s="58"/>
      <c r="S374" s="58"/>
      <c r="T374" s="58"/>
      <c r="U374" s="58"/>
      <c r="V374" s="58"/>
      <c r="W374" s="58"/>
      <c r="X374" s="58"/>
      <c r="Y374" s="58"/>
      <c r="Z374" s="58"/>
      <c r="AA374" s="58"/>
      <c r="AB374" s="58"/>
      <c r="AC374" s="58"/>
      <c r="AD374" s="58"/>
      <c r="AE374" s="58"/>
      <c r="AF374" s="58"/>
      <c r="AG374" s="58"/>
      <c r="AH374" s="58"/>
    </row>
    <row r="375" spans="1:34" ht="15" customHeight="1" x14ac:dyDescent="0.2">
      <c r="A375" s="23"/>
      <c r="B375" s="23"/>
      <c r="C375" s="23"/>
      <c r="D375" s="58"/>
      <c r="E375" s="23"/>
      <c r="F375" s="23"/>
      <c r="G375" s="91"/>
      <c r="H375" s="59"/>
      <c r="I375" s="91"/>
      <c r="J375" s="58"/>
      <c r="K375" s="58"/>
      <c r="L375" s="23"/>
      <c r="M375" s="23"/>
      <c r="N375" s="67"/>
      <c r="O375" s="58"/>
      <c r="P375" s="58"/>
      <c r="Q375" s="58"/>
      <c r="R375" s="58"/>
      <c r="S375" s="58"/>
      <c r="T375" s="58"/>
      <c r="U375" s="58"/>
      <c r="V375" s="58"/>
      <c r="W375" s="58"/>
      <c r="X375" s="58"/>
      <c r="Y375" s="58"/>
      <c r="Z375" s="58"/>
      <c r="AA375" s="58"/>
      <c r="AB375" s="58"/>
      <c r="AC375" s="58"/>
      <c r="AD375" s="58"/>
      <c r="AE375" s="58"/>
      <c r="AF375" s="58"/>
      <c r="AG375" s="58"/>
      <c r="AH375" s="58"/>
    </row>
    <row r="376" spans="1:34" ht="15" customHeight="1" x14ac:dyDescent="0.2">
      <c r="A376" s="23"/>
      <c r="B376" s="23"/>
      <c r="C376" s="23"/>
      <c r="D376" s="58"/>
      <c r="E376" s="23"/>
      <c r="F376" s="23"/>
      <c r="G376" s="91"/>
      <c r="H376" s="59"/>
      <c r="I376" s="91"/>
      <c r="J376" s="58"/>
      <c r="K376" s="58"/>
      <c r="L376" s="23"/>
      <c r="M376" s="23"/>
      <c r="N376" s="67"/>
      <c r="O376" s="58"/>
      <c r="P376" s="58"/>
      <c r="Q376" s="58"/>
      <c r="R376" s="58"/>
      <c r="S376" s="58"/>
      <c r="T376" s="58"/>
      <c r="U376" s="58"/>
      <c r="V376" s="58"/>
      <c r="W376" s="58"/>
      <c r="X376" s="58"/>
      <c r="Y376" s="58"/>
      <c r="Z376" s="58"/>
      <c r="AA376" s="58"/>
      <c r="AB376" s="58"/>
      <c r="AC376" s="58"/>
      <c r="AD376" s="58"/>
      <c r="AE376" s="58"/>
      <c r="AF376" s="58"/>
      <c r="AG376" s="58"/>
      <c r="AH376" s="58"/>
    </row>
    <row r="377" spans="1:34" ht="15" customHeight="1" x14ac:dyDescent="0.2">
      <c r="A377" s="23"/>
      <c r="B377" s="23"/>
      <c r="C377" s="23"/>
      <c r="D377" s="58"/>
      <c r="E377" s="23"/>
      <c r="F377" s="23"/>
      <c r="G377" s="91"/>
      <c r="H377" s="59"/>
      <c r="I377" s="91"/>
      <c r="J377" s="58"/>
      <c r="K377" s="58"/>
      <c r="L377" s="23"/>
      <c r="M377" s="23"/>
      <c r="N377" s="67"/>
      <c r="O377" s="58"/>
      <c r="P377" s="58"/>
      <c r="Q377" s="58"/>
      <c r="R377" s="58"/>
      <c r="S377" s="58"/>
      <c r="T377" s="58"/>
      <c r="U377" s="58"/>
      <c r="V377" s="58"/>
      <c r="W377" s="58"/>
      <c r="X377" s="58"/>
      <c r="Y377" s="58"/>
      <c r="Z377" s="58"/>
      <c r="AA377" s="58"/>
      <c r="AB377" s="58"/>
      <c r="AC377" s="58"/>
      <c r="AD377" s="58"/>
      <c r="AE377" s="58"/>
      <c r="AF377" s="58"/>
      <c r="AG377" s="58"/>
      <c r="AH377" s="58"/>
    </row>
    <row r="378" spans="1:34" ht="15" customHeight="1" x14ac:dyDescent="0.2">
      <c r="A378" s="23"/>
      <c r="B378" s="23"/>
      <c r="C378" s="23"/>
      <c r="D378" s="58"/>
      <c r="E378" s="23"/>
      <c r="F378" s="23"/>
      <c r="G378" s="91"/>
      <c r="H378" s="59"/>
      <c r="I378" s="91"/>
      <c r="J378" s="58"/>
      <c r="K378" s="58"/>
      <c r="L378" s="23"/>
      <c r="M378" s="23"/>
      <c r="N378" s="67"/>
      <c r="O378" s="58"/>
      <c r="P378" s="58"/>
      <c r="Q378" s="58"/>
      <c r="R378" s="58"/>
      <c r="S378" s="58"/>
      <c r="T378" s="58"/>
      <c r="U378" s="58"/>
      <c r="V378" s="58"/>
      <c r="W378" s="58"/>
      <c r="X378" s="58"/>
      <c r="Y378" s="58"/>
      <c r="Z378" s="58"/>
      <c r="AA378" s="58"/>
      <c r="AB378" s="58"/>
      <c r="AC378" s="58"/>
      <c r="AD378" s="58"/>
      <c r="AE378" s="58"/>
      <c r="AF378" s="58"/>
      <c r="AG378" s="58"/>
      <c r="AH378" s="58"/>
    </row>
    <row r="379" spans="1:34" ht="15" customHeight="1" x14ac:dyDescent="0.2">
      <c r="A379" s="23"/>
      <c r="B379" s="23"/>
      <c r="C379" s="23"/>
      <c r="D379" s="58"/>
      <c r="E379" s="23"/>
      <c r="F379" s="23"/>
      <c r="G379" s="91"/>
      <c r="H379" s="59"/>
      <c r="I379" s="91"/>
      <c r="J379" s="58"/>
      <c r="K379" s="58"/>
      <c r="L379" s="23"/>
      <c r="M379" s="23"/>
      <c r="N379" s="67"/>
      <c r="O379" s="58"/>
      <c r="P379" s="58"/>
      <c r="Q379" s="58"/>
      <c r="R379" s="58"/>
      <c r="S379" s="58"/>
      <c r="T379" s="58"/>
      <c r="U379" s="58"/>
      <c r="V379" s="58"/>
      <c r="W379" s="58"/>
      <c r="X379" s="58"/>
      <c r="Y379" s="58"/>
      <c r="Z379" s="58"/>
      <c r="AA379" s="58"/>
      <c r="AB379" s="58"/>
      <c r="AC379" s="58"/>
      <c r="AD379" s="58"/>
      <c r="AE379" s="58"/>
      <c r="AF379" s="58"/>
      <c r="AG379" s="58"/>
      <c r="AH379" s="58"/>
    </row>
    <row r="380" spans="1:34" ht="15" customHeight="1" x14ac:dyDescent="0.2">
      <c r="A380" s="23"/>
      <c r="B380" s="23"/>
      <c r="C380" s="23"/>
      <c r="D380" s="58"/>
      <c r="E380" s="23"/>
      <c r="F380" s="23"/>
      <c r="G380" s="91"/>
      <c r="H380" s="59"/>
      <c r="I380" s="91"/>
      <c r="J380" s="58"/>
      <c r="K380" s="58"/>
      <c r="L380" s="23"/>
      <c r="M380" s="23"/>
      <c r="N380" s="67"/>
      <c r="O380" s="58"/>
      <c r="P380" s="58"/>
      <c r="Q380" s="58"/>
      <c r="R380" s="58"/>
      <c r="S380" s="58"/>
      <c r="T380" s="58"/>
      <c r="U380" s="58"/>
      <c r="V380" s="58"/>
      <c r="W380" s="58"/>
      <c r="X380" s="58"/>
      <c r="Y380" s="58"/>
      <c r="Z380" s="58"/>
      <c r="AA380" s="58"/>
      <c r="AB380" s="58"/>
      <c r="AC380" s="58"/>
      <c r="AD380" s="58"/>
      <c r="AE380" s="58"/>
      <c r="AF380" s="58"/>
      <c r="AG380" s="58"/>
      <c r="AH380" s="58"/>
    </row>
    <row r="381" spans="1:34" ht="15" customHeight="1" x14ac:dyDescent="0.2">
      <c r="A381" s="23"/>
      <c r="B381" s="23"/>
      <c r="C381" s="23"/>
      <c r="D381" s="58"/>
      <c r="E381" s="23"/>
      <c r="F381" s="23"/>
      <c r="G381" s="91"/>
      <c r="H381" s="59"/>
      <c r="I381" s="91"/>
      <c r="J381" s="58"/>
      <c r="K381" s="58"/>
      <c r="L381" s="23"/>
      <c r="M381" s="23"/>
      <c r="N381" s="67"/>
      <c r="O381" s="58"/>
      <c r="P381" s="58"/>
      <c r="Q381" s="58"/>
      <c r="R381" s="58"/>
      <c r="S381" s="58"/>
      <c r="T381" s="58"/>
      <c r="U381" s="58"/>
      <c r="V381" s="58"/>
      <c r="W381" s="58"/>
      <c r="X381" s="58"/>
      <c r="Y381" s="58"/>
      <c r="Z381" s="58"/>
      <c r="AA381" s="58"/>
      <c r="AB381" s="58"/>
      <c r="AC381" s="58"/>
      <c r="AD381" s="58"/>
      <c r="AE381" s="58"/>
      <c r="AF381" s="58"/>
      <c r="AG381" s="58"/>
      <c r="AH381" s="58"/>
    </row>
    <row r="382" spans="1:34" ht="15" customHeight="1" x14ac:dyDescent="0.2">
      <c r="A382" s="23"/>
      <c r="B382" s="23"/>
      <c r="C382" s="23"/>
      <c r="D382" s="58"/>
      <c r="E382" s="23"/>
      <c r="F382" s="23"/>
      <c r="G382" s="91"/>
      <c r="H382" s="59"/>
      <c r="I382" s="91"/>
      <c r="J382" s="58"/>
      <c r="K382" s="58"/>
      <c r="L382" s="23"/>
      <c r="M382" s="23"/>
      <c r="N382" s="67"/>
      <c r="O382" s="58"/>
      <c r="P382" s="58"/>
      <c r="Q382" s="58"/>
      <c r="R382" s="58"/>
      <c r="S382" s="58"/>
      <c r="T382" s="58"/>
      <c r="U382" s="58"/>
      <c r="V382" s="58"/>
      <c r="W382" s="58"/>
      <c r="X382" s="58"/>
      <c r="Y382" s="58"/>
      <c r="Z382" s="58"/>
      <c r="AA382" s="58"/>
      <c r="AB382" s="58"/>
      <c r="AC382" s="58"/>
      <c r="AD382" s="58"/>
      <c r="AE382" s="58"/>
      <c r="AF382" s="58"/>
      <c r="AG382" s="58"/>
      <c r="AH382" s="58"/>
    </row>
    <row r="383" spans="1:34" ht="15" customHeight="1" x14ac:dyDescent="0.2">
      <c r="A383" s="23"/>
      <c r="B383" s="23"/>
      <c r="C383" s="23"/>
      <c r="D383" s="58"/>
      <c r="E383" s="23"/>
      <c r="F383" s="23"/>
      <c r="G383" s="91"/>
      <c r="H383" s="59"/>
      <c r="I383" s="91"/>
      <c r="J383" s="58"/>
      <c r="K383" s="58"/>
      <c r="L383" s="23"/>
      <c r="M383" s="23"/>
      <c r="N383" s="67"/>
      <c r="O383" s="58"/>
      <c r="P383" s="58"/>
      <c r="Q383" s="58"/>
      <c r="R383" s="58"/>
      <c r="S383" s="58"/>
      <c r="T383" s="58"/>
      <c r="U383" s="58"/>
      <c r="V383" s="58"/>
      <c r="W383" s="58"/>
      <c r="X383" s="58"/>
      <c r="Y383" s="58"/>
      <c r="Z383" s="58"/>
      <c r="AA383" s="58"/>
      <c r="AB383" s="58"/>
      <c r="AC383" s="58"/>
      <c r="AD383" s="58"/>
      <c r="AE383" s="58"/>
      <c r="AF383" s="58"/>
      <c r="AG383" s="58"/>
      <c r="AH383" s="58"/>
    </row>
    <row r="384" spans="1:34" ht="15" customHeight="1" x14ac:dyDescent="0.2">
      <c r="A384" s="23"/>
      <c r="B384" s="23"/>
      <c r="C384" s="23"/>
      <c r="D384" s="58"/>
      <c r="E384" s="23"/>
      <c r="F384" s="23"/>
      <c r="G384" s="91"/>
      <c r="H384" s="59"/>
      <c r="I384" s="91"/>
      <c r="J384" s="58"/>
      <c r="K384" s="58"/>
      <c r="L384" s="23"/>
      <c r="M384" s="23"/>
      <c r="N384" s="67"/>
      <c r="O384" s="58"/>
      <c r="P384" s="58"/>
      <c r="Q384" s="58"/>
      <c r="R384" s="58"/>
      <c r="S384" s="58"/>
      <c r="T384" s="58"/>
      <c r="U384" s="58"/>
      <c r="V384" s="58"/>
      <c r="W384" s="58"/>
      <c r="X384" s="58"/>
      <c r="Y384" s="58"/>
      <c r="Z384" s="58"/>
      <c r="AA384" s="58"/>
      <c r="AB384" s="58"/>
      <c r="AC384" s="58"/>
      <c r="AD384" s="58"/>
      <c r="AE384" s="58"/>
      <c r="AF384" s="58"/>
      <c r="AG384" s="58"/>
      <c r="AH384" s="58"/>
    </row>
    <row r="385" spans="1:34" ht="15" customHeight="1" x14ac:dyDescent="0.2">
      <c r="A385" s="23"/>
      <c r="B385" s="23"/>
      <c r="C385" s="23"/>
      <c r="D385" s="58"/>
      <c r="E385" s="23"/>
      <c r="F385" s="23"/>
      <c r="G385" s="91"/>
      <c r="H385" s="59"/>
      <c r="I385" s="91"/>
      <c r="J385" s="58"/>
      <c r="K385" s="58"/>
      <c r="L385" s="23"/>
      <c r="M385" s="23"/>
      <c r="N385" s="67"/>
      <c r="O385" s="58"/>
      <c r="P385" s="58"/>
      <c r="Q385" s="58"/>
      <c r="R385" s="58"/>
      <c r="S385" s="58"/>
      <c r="T385" s="58"/>
      <c r="U385" s="58"/>
      <c r="V385" s="58"/>
      <c r="W385" s="58"/>
      <c r="X385" s="58"/>
      <c r="Y385" s="58"/>
      <c r="Z385" s="58"/>
      <c r="AA385" s="58"/>
      <c r="AB385" s="58"/>
      <c r="AC385" s="58"/>
      <c r="AD385" s="58"/>
      <c r="AE385" s="58"/>
      <c r="AF385" s="58"/>
      <c r="AG385" s="58"/>
      <c r="AH385" s="58"/>
    </row>
    <row r="386" spans="1:34" ht="15" customHeight="1" x14ac:dyDescent="0.2">
      <c r="A386" s="23"/>
      <c r="B386" s="23"/>
      <c r="C386" s="23"/>
      <c r="D386" s="58"/>
      <c r="E386" s="23"/>
      <c r="F386" s="23"/>
      <c r="G386" s="91"/>
      <c r="H386" s="59"/>
      <c r="I386" s="91"/>
      <c r="J386" s="58"/>
      <c r="K386" s="58"/>
      <c r="L386" s="23"/>
      <c r="M386" s="23"/>
      <c r="N386" s="67"/>
      <c r="O386" s="58"/>
      <c r="P386" s="58"/>
      <c r="Q386" s="58"/>
      <c r="R386" s="58"/>
      <c r="S386" s="58"/>
      <c r="T386" s="58"/>
      <c r="U386" s="58"/>
      <c r="V386" s="58"/>
      <c r="W386" s="58"/>
      <c r="X386" s="58"/>
      <c r="Y386" s="58"/>
      <c r="Z386" s="58"/>
      <c r="AA386" s="58"/>
      <c r="AB386" s="58"/>
      <c r="AC386" s="58"/>
      <c r="AD386" s="58"/>
      <c r="AE386" s="58"/>
      <c r="AF386" s="58"/>
      <c r="AG386" s="58"/>
      <c r="AH386" s="58"/>
    </row>
    <row r="387" spans="1:34" ht="15" customHeight="1" x14ac:dyDescent="0.2">
      <c r="A387" s="23"/>
      <c r="B387" s="23"/>
      <c r="C387" s="23"/>
      <c r="D387" s="58"/>
      <c r="E387" s="23"/>
      <c r="F387" s="23"/>
      <c r="G387" s="91"/>
      <c r="H387" s="59"/>
      <c r="I387" s="91"/>
      <c r="J387" s="58"/>
      <c r="K387" s="58"/>
      <c r="L387" s="23"/>
      <c r="M387" s="23"/>
      <c r="N387" s="67"/>
      <c r="O387" s="58"/>
      <c r="P387" s="58"/>
      <c r="Q387" s="58"/>
      <c r="R387" s="58"/>
      <c r="S387" s="58"/>
      <c r="T387" s="58"/>
      <c r="U387" s="58"/>
      <c r="V387" s="58"/>
      <c r="W387" s="58"/>
      <c r="X387" s="58"/>
      <c r="Y387" s="58"/>
      <c r="Z387" s="58"/>
      <c r="AA387" s="58"/>
      <c r="AB387" s="58"/>
      <c r="AC387" s="58"/>
      <c r="AD387" s="58"/>
      <c r="AE387" s="58"/>
      <c r="AF387" s="58"/>
      <c r="AG387" s="58"/>
      <c r="AH387" s="58"/>
    </row>
    <row r="388" spans="1:34" ht="15" customHeight="1" x14ac:dyDescent="0.2">
      <c r="A388" s="23"/>
      <c r="B388" s="23"/>
      <c r="C388" s="23"/>
      <c r="D388" s="58"/>
      <c r="E388" s="23"/>
      <c r="F388" s="23"/>
      <c r="G388" s="91"/>
      <c r="H388" s="59"/>
      <c r="I388" s="91"/>
      <c r="J388" s="58"/>
      <c r="K388" s="58"/>
      <c r="L388" s="23"/>
      <c r="M388" s="23"/>
      <c r="N388" s="67"/>
      <c r="O388" s="58"/>
      <c r="P388" s="58"/>
      <c r="Q388" s="58"/>
      <c r="R388" s="58"/>
      <c r="S388" s="58"/>
      <c r="T388" s="58"/>
      <c r="U388" s="58"/>
      <c r="V388" s="58"/>
      <c r="W388" s="58"/>
      <c r="X388" s="58"/>
      <c r="Y388" s="58"/>
      <c r="Z388" s="58"/>
      <c r="AA388" s="58"/>
      <c r="AB388" s="58"/>
      <c r="AC388" s="58"/>
      <c r="AD388" s="58"/>
      <c r="AE388" s="58"/>
      <c r="AF388" s="58"/>
      <c r="AG388" s="58"/>
      <c r="AH388" s="58"/>
    </row>
    <row r="389" spans="1:34" ht="15" customHeight="1" x14ac:dyDescent="0.2">
      <c r="A389" s="23"/>
      <c r="B389" s="23"/>
      <c r="C389" s="23"/>
      <c r="D389" s="58"/>
      <c r="E389" s="23"/>
      <c r="F389" s="23"/>
      <c r="G389" s="91"/>
      <c r="H389" s="59"/>
      <c r="I389" s="91"/>
      <c r="J389" s="58"/>
      <c r="K389" s="58"/>
      <c r="L389" s="23"/>
      <c r="M389" s="23"/>
      <c r="N389" s="67"/>
      <c r="O389" s="58"/>
      <c r="P389" s="58"/>
      <c r="Q389" s="58"/>
      <c r="R389" s="58"/>
      <c r="S389" s="58"/>
      <c r="T389" s="58"/>
      <c r="U389" s="58"/>
      <c r="V389" s="58"/>
      <c r="W389" s="58"/>
      <c r="X389" s="58"/>
      <c r="Y389" s="58"/>
      <c r="Z389" s="58"/>
      <c r="AA389" s="58"/>
      <c r="AB389" s="58"/>
      <c r="AC389" s="58"/>
      <c r="AD389" s="58"/>
      <c r="AE389" s="58"/>
      <c r="AF389" s="58"/>
      <c r="AG389" s="58"/>
      <c r="AH389" s="58"/>
    </row>
    <row r="390" spans="1:34" ht="15" customHeight="1" x14ac:dyDescent="0.2">
      <c r="A390" s="23"/>
      <c r="B390" s="23"/>
      <c r="C390" s="23"/>
      <c r="D390" s="58"/>
      <c r="E390" s="23"/>
      <c r="F390" s="23"/>
      <c r="G390" s="91"/>
      <c r="H390" s="59"/>
      <c r="I390" s="91"/>
      <c r="J390" s="58"/>
      <c r="K390" s="58"/>
      <c r="L390" s="23"/>
      <c r="M390" s="23"/>
      <c r="N390" s="67"/>
      <c r="O390" s="58"/>
      <c r="P390" s="58"/>
      <c r="Q390" s="58"/>
      <c r="R390" s="58"/>
      <c r="S390" s="58"/>
      <c r="T390" s="58"/>
      <c r="U390" s="58"/>
      <c r="V390" s="58"/>
      <c r="W390" s="58"/>
      <c r="X390" s="58"/>
      <c r="Y390" s="58"/>
      <c r="Z390" s="58"/>
      <c r="AA390" s="58"/>
      <c r="AB390" s="58"/>
      <c r="AC390" s="58"/>
      <c r="AD390" s="58"/>
      <c r="AE390" s="58"/>
      <c r="AF390" s="58"/>
      <c r="AG390" s="58"/>
      <c r="AH390" s="58"/>
    </row>
    <row r="391" spans="1:34" ht="15" customHeight="1" x14ac:dyDescent="0.2">
      <c r="A391" s="23"/>
      <c r="B391" s="23"/>
      <c r="C391" s="23"/>
      <c r="D391" s="58"/>
      <c r="E391" s="23"/>
      <c r="F391" s="23"/>
      <c r="G391" s="91"/>
      <c r="H391" s="59"/>
      <c r="I391" s="91"/>
      <c r="J391" s="58"/>
      <c r="K391" s="58"/>
      <c r="L391" s="23"/>
      <c r="M391" s="23"/>
      <c r="N391" s="67"/>
      <c r="O391" s="58"/>
      <c r="P391" s="58"/>
      <c r="Q391" s="58"/>
      <c r="R391" s="58"/>
      <c r="S391" s="58"/>
      <c r="T391" s="58"/>
      <c r="U391" s="58"/>
      <c r="V391" s="58"/>
      <c r="W391" s="58"/>
      <c r="X391" s="58"/>
      <c r="Y391" s="58"/>
      <c r="Z391" s="58"/>
      <c r="AA391" s="58"/>
      <c r="AB391" s="58"/>
      <c r="AC391" s="58"/>
      <c r="AD391" s="58"/>
      <c r="AE391" s="58"/>
      <c r="AF391" s="58"/>
      <c r="AG391" s="58"/>
      <c r="AH391" s="58"/>
    </row>
    <row r="392" spans="1:34" ht="15" customHeight="1" x14ac:dyDescent="0.2">
      <c r="A392" s="23"/>
      <c r="B392" s="23"/>
      <c r="C392" s="23"/>
      <c r="D392" s="58"/>
      <c r="E392" s="23"/>
      <c r="F392" s="23"/>
      <c r="G392" s="91"/>
      <c r="H392" s="59"/>
      <c r="I392" s="91"/>
      <c r="J392" s="58"/>
      <c r="K392" s="58"/>
      <c r="L392" s="23"/>
      <c r="M392" s="23"/>
      <c r="N392" s="67"/>
      <c r="O392" s="58"/>
      <c r="P392" s="58"/>
      <c r="Q392" s="58"/>
      <c r="R392" s="58"/>
      <c r="S392" s="58"/>
      <c r="T392" s="58"/>
      <c r="U392" s="58"/>
      <c r="V392" s="58"/>
      <c r="W392" s="58"/>
      <c r="X392" s="58"/>
      <c r="Y392" s="58"/>
      <c r="Z392" s="58"/>
      <c r="AA392" s="58"/>
      <c r="AB392" s="58"/>
      <c r="AC392" s="58"/>
      <c r="AD392" s="58"/>
      <c r="AE392" s="58"/>
      <c r="AF392" s="58"/>
      <c r="AG392" s="58"/>
      <c r="AH392" s="58"/>
    </row>
    <row r="393" spans="1:34" ht="15" customHeight="1" x14ac:dyDescent="0.2">
      <c r="A393" s="23"/>
      <c r="B393" s="23"/>
      <c r="C393" s="23"/>
      <c r="D393" s="58"/>
      <c r="E393" s="23"/>
      <c r="F393" s="23"/>
      <c r="G393" s="91"/>
      <c r="H393" s="59"/>
      <c r="I393" s="91"/>
      <c r="J393" s="58"/>
      <c r="K393" s="58"/>
      <c r="L393" s="23"/>
      <c r="M393" s="23"/>
      <c r="N393" s="67"/>
      <c r="O393" s="58"/>
      <c r="P393" s="58"/>
      <c r="Q393" s="58"/>
      <c r="R393" s="58"/>
      <c r="S393" s="58"/>
      <c r="T393" s="58"/>
      <c r="U393" s="58"/>
      <c r="V393" s="58"/>
      <c r="W393" s="58"/>
      <c r="X393" s="58"/>
      <c r="Y393" s="58"/>
      <c r="Z393" s="58"/>
      <c r="AA393" s="58"/>
      <c r="AB393" s="58"/>
      <c r="AC393" s="58"/>
      <c r="AD393" s="58"/>
      <c r="AE393" s="58"/>
      <c r="AF393" s="58"/>
      <c r="AG393" s="58"/>
      <c r="AH393" s="58"/>
    </row>
    <row r="394" spans="1:34" ht="15" customHeight="1" x14ac:dyDescent="0.2">
      <c r="A394" s="23"/>
      <c r="B394" s="23"/>
      <c r="C394" s="23"/>
      <c r="D394" s="58"/>
      <c r="E394" s="23"/>
      <c r="F394" s="23"/>
      <c r="G394" s="91"/>
      <c r="H394" s="59"/>
      <c r="I394" s="91"/>
      <c r="J394" s="58"/>
      <c r="K394" s="58"/>
      <c r="L394" s="23"/>
      <c r="M394" s="23"/>
      <c r="N394" s="67"/>
      <c r="O394" s="58"/>
      <c r="P394" s="58"/>
      <c r="Q394" s="58"/>
      <c r="R394" s="58"/>
      <c r="S394" s="58"/>
      <c r="T394" s="58"/>
      <c r="U394" s="58"/>
      <c r="V394" s="58"/>
      <c r="W394" s="58"/>
      <c r="X394" s="58"/>
      <c r="Y394" s="58"/>
      <c r="Z394" s="58"/>
      <c r="AA394" s="58"/>
      <c r="AB394" s="58"/>
      <c r="AC394" s="58"/>
      <c r="AD394" s="58"/>
      <c r="AE394" s="58"/>
      <c r="AF394" s="58"/>
      <c r="AG394" s="58"/>
      <c r="AH394" s="58"/>
    </row>
    <row r="395" spans="1:34" ht="15" customHeight="1" x14ac:dyDescent="0.2">
      <c r="A395" s="23"/>
      <c r="B395" s="23"/>
      <c r="C395" s="23"/>
      <c r="D395" s="58"/>
      <c r="E395" s="23"/>
      <c r="F395" s="23"/>
      <c r="G395" s="91"/>
      <c r="H395" s="59"/>
      <c r="I395" s="91"/>
      <c r="J395" s="58"/>
      <c r="K395" s="58"/>
      <c r="L395" s="23"/>
      <c r="M395" s="23"/>
      <c r="N395" s="67"/>
      <c r="O395" s="58"/>
      <c r="P395" s="58"/>
      <c r="Q395" s="58"/>
      <c r="R395" s="58"/>
      <c r="S395" s="58"/>
      <c r="T395" s="58"/>
      <c r="U395" s="58"/>
      <c r="V395" s="58"/>
      <c r="W395" s="58"/>
      <c r="X395" s="58"/>
      <c r="Y395" s="58"/>
      <c r="Z395" s="58"/>
      <c r="AA395" s="58"/>
      <c r="AB395" s="58"/>
      <c r="AC395" s="58"/>
      <c r="AD395" s="58"/>
      <c r="AE395" s="58"/>
      <c r="AF395" s="58"/>
      <c r="AG395" s="58"/>
      <c r="AH395" s="58"/>
    </row>
    <row r="396" spans="1:34" ht="15" customHeight="1" x14ac:dyDescent="0.2">
      <c r="A396" s="23"/>
      <c r="B396" s="23"/>
      <c r="C396" s="23"/>
      <c r="D396" s="58"/>
      <c r="E396" s="23"/>
      <c r="F396" s="23"/>
      <c r="G396" s="91"/>
      <c r="H396" s="59"/>
      <c r="I396" s="91"/>
      <c r="J396" s="58"/>
      <c r="K396" s="58"/>
      <c r="L396" s="23"/>
      <c r="M396" s="23"/>
      <c r="N396" s="67"/>
      <c r="O396" s="58"/>
      <c r="P396" s="58"/>
      <c r="Q396" s="58"/>
      <c r="R396" s="58"/>
      <c r="S396" s="58"/>
      <c r="T396" s="58"/>
      <c r="U396" s="58"/>
      <c r="V396" s="58"/>
      <c r="W396" s="58"/>
      <c r="X396" s="58"/>
      <c r="Y396" s="58"/>
      <c r="Z396" s="58"/>
      <c r="AA396" s="58"/>
      <c r="AB396" s="58"/>
      <c r="AC396" s="58"/>
      <c r="AD396" s="58"/>
      <c r="AE396" s="58"/>
      <c r="AF396" s="58"/>
      <c r="AG396" s="58"/>
      <c r="AH396" s="58"/>
    </row>
    <row r="397" spans="1:34" ht="15" customHeight="1" x14ac:dyDescent="0.2">
      <c r="A397" s="23"/>
      <c r="B397" s="23"/>
      <c r="C397" s="23"/>
      <c r="D397" s="58"/>
      <c r="E397" s="23"/>
      <c r="F397" s="23"/>
      <c r="G397" s="91"/>
      <c r="H397" s="59"/>
      <c r="I397" s="91"/>
      <c r="J397" s="58"/>
      <c r="K397" s="58"/>
      <c r="L397" s="23"/>
      <c r="M397" s="23"/>
      <c r="N397" s="67"/>
      <c r="O397" s="58"/>
      <c r="P397" s="58"/>
      <c r="Q397" s="58"/>
      <c r="R397" s="58"/>
      <c r="S397" s="58"/>
      <c r="T397" s="58"/>
      <c r="U397" s="58"/>
      <c r="V397" s="58"/>
      <c r="W397" s="58"/>
      <c r="X397" s="58"/>
      <c r="Y397" s="58"/>
      <c r="Z397" s="58"/>
      <c r="AA397" s="58"/>
      <c r="AB397" s="58"/>
      <c r="AC397" s="58"/>
      <c r="AD397" s="58"/>
      <c r="AE397" s="58"/>
      <c r="AF397" s="58"/>
      <c r="AG397" s="58"/>
      <c r="AH397" s="58"/>
    </row>
    <row r="398" spans="1:34" ht="15" customHeight="1" x14ac:dyDescent="0.2">
      <c r="A398" s="23"/>
      <c r="B398" s="23"/>
      <c r="C398" s="23"/>
      <c r="D398" s="58"/>
      <c r="E398" s="23"/>
      <c r="F398" s="23"/>
      <c r="G398" s="91"/>
      <c r="H398" s="59"/>
      <c r="I398" s="91"/>
      <c r="J398" s="58"/>
      <c r="K398" s="58"/>
      <c r="L398" s="23"/>
      <c r="M398" s="23"/>
      <c r="N398" s="67"/>
      <c r="O398" s="58"/>
      <c r="P398" s="58"/>
      <c r="Q398" s="58"/>
      <c r="R398" s="58"/>
      <c r="S398" s="58"/>
      <c r="T398" s="58"/>
      <c r="U398" s="58"/>
      <c r="V398" s="58"/>
      <c r="W398" s="58"/>
      <c r="X398" s="58"/>
      <c r="Y398" s="58"/>
      <c r="Z398" s="58"/>
      <c r="AA398" s="58"/>
      <c r="AB398" s="58"/>
      <c r="AC398" s="58"/>
      <c r="AD398" s="58"/>
      <c r="AE398" s="58"/>
      <c r="AF398" s="58"/>
      <c r="AG398" s="58"/>
      <c r="AH398" s="58"/>
    </row>
    <row r="399" spans="1:34" ht="15" customHeight="1" x14ac:dyDescent="0.2">
      <c r="A399" s="23"/>
      <c r="B399" s="23"/>
      <c r="C399" s="23"/>
      <c r="D399" s="58"/>
      <c r="E399" s="23"/>
      <c r="F399" s="23"/>
      <c r="G399" s="91"/>
      <c r="H399" s="59"/>
      <c r="I399" s="91"/>
      <c r="J399" s="58"/>
      <c r="K399" s="58"/>
      <c r="L399" s="23"/>
      <c r="M399" s="23"/>
      <c r="N399" s="67"/>
      <c r="O399" s="58"/>
      <c r="P399" s="58"/>
      <c r="Q399" s="58"/>
      <c r="R399" s="58"/>
      <c r="S399" s="58"/>
      <c r="T399" s="58"/>
      <c r="U399" s="58"/>
      <c r="V399" s="58"/>
      <c r="W399" s="58"/>
      <c r="X399" s="58"/>
      <c r="Y399" s="58"/>
      <c r="Z399" s="58"/>
      <c r="AA399" s="58"/>
      <c r="AB399" s="58"/>
      <c r="AC399" s="58"/>
      <c r="AD399" s="58"/>
      <c r="AE399" s="58"/>
      <c r="AF399" s="58"/>
      <c r="AG399" s="58"/>
      <c r="AH399" s="58"/>
    </row>
    <row r="400" spans="1:34" ht="15" customHeight="1" x14ac:dyDescent="0.2">
      <c r="A400" s="23"/>
      <c r="B400" s="23"/>
      <c r="C400" s="23"/>
      <c r="D400" s="58"/>
      <c r="E400" s="23"/>
      <c r="F400" s="23"/>
      <c r="G400" s="91"/>
      <c r="H400" s="59"/>
      <c r="I400" s="91"/>
      <c r="J400" s="58"/>
      <c r="K400" s="58"/>
      <c r="L400" s="23"/>
      <c r="M400" s="23"/>
      <c r="N400" s="67"/>
      <c r="O400" s="58"/>
      <c r="P400" s="58"/>
      <c r="Q400" s="58"/>
      <c r="R400" s="58"/>
      <c r="S400" s="58"/>
      <c r="T400" s="58"/>
      <c r="U400" s="58"/>
      <c r="V400" s="58"/>
      <c r="W400" s="58"/>
      <c r="X400" s="58"/>
      <c r="Y400" s="58"/>
      <c r="Z400" s="58"/>
      <c r="AA400" s="58"/>
      <c r="AB400" s="58"/>
      <c r="AC400" s="58"/>
      <c r="AD400" s="58"/>
      <c r="AE400" s="58"/>
      <c r="AF400" s="58"/>
      <c r="AG400" s="58"/>
      <c r="AH400" s="58"/>
    </row>
    <row r="401" spans="1:34" ht="15" customHeight="1" x14ac:dyDescent="0.2">
      <c r="A401" s="23"/>
      <c r="B401" s="23"/>
      <c r="C401" s="23"/>
      <c r="D401" s="58"/>
      <c r="E401" s="23"/>
      <c r="F401" s="23"/>
      <c r="G401" s="91"/>
      <c r="H401" s="59"/>
      <c r="I401" s="91"/>
      <c r="J401" s="58"/>
      <c r="K401" s="58"/>
      <c r="L401" s="23"/>
      <c r="M401" s="23"/>
      <c r="N401" s="67"/>
      <c r="O401" s="58"/>
      <c r="P401" s="58"/>
      <c r="Q401" s="58"/>
      <c r="R401" s="58"/>
      <c r="S401" s="58"/>
      <c r="T401" s="58"/>
      <c r="U401" s="58"/>
      <c r="V401" s="58"/>
      <c r="W401" s="58"/>
      <c r="X401" s="58"/>
      <c r="Y401" s="58"/>
      <c r="Z401" s="58"/>
      <c r="AA401" s="58"/>
      <c r="AB401" s="58"/>
      <c r="AC401" s="58"/>
      <c r="AD401" s="58"/>
      <c r="AE401" s="58"/>
      <c r="AF401" s="58"/>
      <c r="AG401" s="58"/>
      <c r="AH401" s="58"/>
    </row>
    <row r="402" spans="1:34" ht="15" customHeight="1" x14ac:dyDescent="0.2">
      <c r="A402" s="23"/>
      <c r="B402" s="23"/>
      <c r="C402" s="23"/>
      <c r="D402" s="58"/>
      <c r="E402" s="23"/>
      <c r="F402" s="23"/>
      <c r="G402" s="91"/>
      <c r="H402" s="59"/>
      <c r="I402" s="91"/>
      <c r="J402" s="58"/>
      <c r="K402" s="58"/>
      <c r="L402" s="23"/>
      <c r="M402" s="23"/>
      <c r="N402" s="67"/>
      <c r="O402" s="58"/>
      <c r="P402" s="58"/>
      <c r="Q402" s="58"/>
      <c r="R402" s="58"/>
      <c r="S402" s="58"/>
      <c r="T402" s="58"/>
      <c r="U402" s="58"/>
      <c r="V402" s="58"/>
      <c r="W402" s="58"/>
      <c r="X402" s="58"/>
      <c r="Y402" s="58"/>
      <c r="Z402" s="58"/>
      <c r="AA402" s="58"/>
      <c r="AB402" s="58"/>
      <c r="AC402" s="58"/>
      <c r="AD402" s="58"/>
      <c r="AE402" s="58"/>
      <c r="AF402" s="58"/>
      <c r="AG402" s="58"/>
      <c r="AH402" s="58"/>
    </row>
    <row r="403" spans="1:34" ht="15" customHeight="1" x14ac:dyDescent="0.2">
      <c r="A403" s="23"/>
      <c r="B403" s="23"/>
      <c r="C403" s="23"/>
      <c r="D403" s="58"/>
      <c r="E403" s="23"/>
      <c r="F403" s="23"/>
      <c r="G403" s="91"/>
      <c r="H403" s="59"/>
      <c r="I403" s="91"/>
      <c r="J403" s="58"/>
      <c r="K403" s="58"/>
      <c r="L403" s="23"/>
      <c r="M403" s="23"/>
      <c r="N403" s="67"/>
      <c r="O403" s="58"/>
      <c r="P403" s="58"/>
      <c r="Q403" s="58"/>
      <c r="R403" s="58"/>
      <c r="S403" s="58"/>
      <c r="T403" s="58"/>
      <c r="U403" s="58"/>
      <c r="V403" s="58"/>
      <c r="W403" s="58"/>
      <c r="X403" s="58"/>
      <c r="Y403" s="58"/>
      <c r="Z403" s="58"/>
      <c r="AA403" s="58"/>
      <c r="AB403" s="58"/>
      <c r="AC403" s="58"/>
      <c r="AD403" s="58"/>
      <c r="AE403" s="58"/>
      <c r="AF403" s="58"/>
      <c r="AG403" s="58"/>
      <c r="AH403" s="58"/>
    </row>
    <row r="404" spans="1:34" ht="15" customHeight="1" x14ac:dyDescent="0.2">
      <c r="A404" s="23"/>
      <c r="B404" s="23"/>
      <c r="C404" s="23"/>
      <c r="D404" s="58"/>
      <c r="E404" s="23"/>
      <c r="F404" s="23"/>
      <c r="G404" s="91"/>
      <c r="H404" s="59"/>
      <c r="I404" s="91"/>
      <c r="J404" s="58"/>
      <c r="K404" s="58"/>
      <c r="L404" s="23"/>
      <c r="M404" s="23"/>
      <c r="N404" s="67"/>
      <c r="O404" s="58"/>
      <c r="P404" s="58"/>
      <c r="Q404" s="58"/>
      <c r="R404" s="58"/>
      <c r="S404" s="58"/>
      <c r="T404" s="58"/>
      <c r="U404" s="58"/>
      <c r="V404" s="58"/>
      <c r="W404" s="58"/>
      <c r="X404" s="58"/>
      <c r="Y404" s="58"/>
      <c r="Z404" s="58"/>
      <c r="AA404" s="58"/>
      <c r="AB404" s="58"/>
      <c r="AC404" s="58"/>
      <c r="AD404" s="58"/>
      <c r="AE404" s="58"/>
      <c r="AF404" s="58"/>
      <c r="AG404" s="58"/>
      <c r="AH404" s="58"/>
    </row>
    <row r="405" spans="1:34" ht="15" customHeight="1" x14ac:dyDescent="0.2">
      <c r="A405" s="23"/>
      <c r="B405" s="23"/>
      <c r="C405" s="23"/>
      <c r="D405" s="58"/>
      <c r="E405" s="23"/>
      <c r="F405" s="23"/>
      <c r="G405" s="91"/>
      <c r="H405" s="59"/>
      <c r="I405" s="91"/>
      <c r="J405" s="58"/>
      <c r="K405" s="58"/>
      <c r="L405" s="23"/>
      <c r="M405" s="23"/>
      <c r="N405" s="67"/>
      <c r="O405" s="58"/>
      <c r="P405" s="58"/>
      <c r="Q405" s="58"/>
      <c r="R405" s="58"/>
      <c r="S405" s="58"/>
      <c r="T405" s="58"/>
      <c r="U405" s="58"/>
      <c r="V405" s="58"/>
      <c r="W405" s="58"/>
      <c r="X405" s="58"/>
      <c r="Y405" s="58"/>
      <c r="Z405" s="58"/>
      <c r="AA405" s="58"/>
      <c r="AB405" s="58"/>
      <c r="AC405" s="58"/>
      <c r="AD405" s="58"/>
      <c r="AE405" s="58"/>
      <c r="AF405" s="58"/>
      <c r="AG405" s="58"/>
      <c r="AH405" s="58"/>
    </row>
    <row r="406" spans="1:34" ht="15" customHeight="1" x14ac:dyDescent="0.2">
      <c r="A406" s="23"/>
      <c r="B406" s="23"/>
      <c r="C406" s="23"/>
      <c r="D406" s="58"/>
      <c r="E406" s="23"/>
      <c r="F406" s="23"/>
      <c r="G406" s="91"/>
      <c r="H406" s="59"/>
      <c r="I406" s="91"/>
      <c r="J406" s="58"/>
      <c r="K406" s="58"/>
      <c r="L406" s="23"/>
      <c r="M406" s="23"/>
      <c r="N406" s="67"/>
      <c r="O406" s="58"/>
      <c r="P406" s="58"/>
      <c r="Q406" s="58"/>
      <c r="R406" s="58"/>
      <c r="S406" s="58"/>
      <c r="T406" s="58"/>
      <c r="U406" s="58"/>
      <c r="V406" s="58"/>
      <c r="W406" s="58"/>
      <c r="X406" s="58"/>
      <c r="Y406" s="58"/>
      <c r="Z406" s="58"/>
      <c r="AA406" s="58"/>
      <c r="AB406" s="58"/>
      <c r="AC406" s="58"/>
      <c r="AD406" s="58"/>
      <c r="AE406" s="58"/>
      <c r="AF406" s="58"/>
      <c r="AG406" s="58"/>
      <c r="AH406" s="58"/>
    </row>
    <row r="407" spans="1:34" ht="15" customHeight="1" x14ac:dyDescent="0.2">
      <c r="A407" s="23"/>
      <c r="B407" s="23"/>
      <c r="C407" s="23"/>
      <c r="D407" s="58"/>
      <c r="E407" s="23"/>
      <c r="F407" s="23"/>
      <c r="G407" s="91"/>
      <c r="H407" s="59"/>
      <c r="I407" s="91"/>
      <c r="J407" s="58"/>
      <c r="K407" s="58"/>
      <c r="L407" s="23"/>
      <c r="M407" s="23"/>
      <c r="N407" s="67"/>
      <c r="O407" s="58"/>
      <c r="P407" s="58"/>
      <c r="Q407" s="58"/>
      <c r="R407" s="58"/>
      <c r="S407" s="58"/>
      <c r="T407" s="58"/>
      <c r="U407" s="58"/>
      <c r="V407" s="58"/>
      <c r="W407" s="58"/>
      <c r="X407" s="58"/>
      <c r="Y407" s="58"/>
      <c r="Z407" s="58"/>
      <c r="AA407" s="58"/>
      <c r="AB407" s="58"/>
      <c r="AC407" s="58"/>
      <c r="AD407" s="58"/>
      <c r="AE407" s="58"/>
      <c r="AF407" s="58"/>
      <c r="AG407" s="58"/>
      <c r="AH407" s="58"/>
    </row>
    <row r="408" spans="1:34" ht="15" customHeight="1" x14ac:dyDescent="0.2">
      <c r="A408" s="23"/>
      <c r="B408" s="23"/>
      <c r="C408" s="23"/>
      <c r="D408" s="58"/>
      <c r="E408" s="23"/>
      <c r="F408" s="23"/>
      <c r="G408" s="91"/>
      <c r="H408" s="59"/>
      <c r="I408" s="91"/>
      <c r="J408" s="58"/>
      <c r="K408" s="58"/>
      <c r="L408" s="23"/>
      <c r="M408" s="23"/>
      <c r="N408" s="67"/>
      <c r="O408" s="58"/>
      <c r="P408" s="58"/>
      <c r="Q408" s="58"/>
      <c r="R408" s="58"/>
      <c r="S408" s="58"/>
      <c r="T408" s="58"/>
      <c r="U408" s="58"/>
      <c r="V408" s="58"/>
      <c r="W408" s="58"/>
      <c r="X408" s="58"/>
      <c r="Y408" s="58"/>
      <c r="Z408" s="58"/>
      <c r="AA408" s="58"/>
      <c r="AB408" s="58"/>
      <c r="AC408" s="58"/>
      <c r="AD408" s="58"/>
      <c r="AE408" s="58"/>
      <c r="AF408" s="58"/>
      <c r="AG408" s="58"/>
      <c r="AH408" s="58"/>
    </row>
    <row r="409" spans="1:34" ht="15" customHeight="1" x14ac:dyDescent="0.2">
      <c r="A409" s="23"/>
      <c r="B409" s="23"/>
      <c r="C409" s="23"/>
      <c r="D409" s="58"/>
      <c r="E409" s="23"/>
      <c r="F409" s="23"/>
      <c r="G409" s="91"/>
      <c r="H409" s="59"/>
      <c r="I409" s="91"/>
      <c r="J409" s="58"/>
      <c r="K409" s="58"/>
      <c r="L409" s="23"/>
      <c r="M409" s="23"/>
      <c r="N409" s="67"/>
      <c r="O409" s="58"/>
      <c r="P409" s="58"/>
      <c r="Q409" s="58"/>
      <c r="R409" s="58"/>
      <c r="S409" s="58"/>
      <c r="T409" s="58"/>
      <c r="U409" s="58"/>
      <c r="V409" s="58"/>
      <c r="W409" s="58"/>
      <c r="X409" s="58"/>
      <c r="Y409" s="58"/>
      <c r="Z409" s="58"/>
      <c r="AA409" s="58"/>
      <c r="AB409" s="58"/>
      <c r="AC409" s="58"/>
      <c r="AD409" s="58"/>
      <c r="AE409" s="58"/>
      <c r="AF409" s="58"/>
      <c r="AG409" s="58"/>
      <c r="AH409" s="58"/>
    </row>
    <row r="410" spans="1:34" ht="15" customHeight="1" x14ac:dyDescent="0.2">
      <c r="A410" s="23"/>
      <c r="B410" s="23"/>
      <c r="C410" s="23"/>
      <c r="D410" s="58"/>
      <c r="E410" s="23"/>
      <c r="F410" s="23"/>
      <c r="G410" s="91"/>
      <c r="H410" s="59"/>
      <c r="I410" s="91"/>
      <c r="J410" s="58"/>
      <c r="K410" s="58"/>
      <c r="L410" s="23"/>
      <c r="M410" s="23"/>
      <c r="N410" s="67"/>
      <c r="O410" s="58"/>
      <c r="P410" s="58"/>
      <c r="Q410" s="58"/>
      <c r="R410" s="58"/>
      <c r="S410" s="58"/>
      <c r="T410" s="58"/>
      <c r="U410" s="58"/>
      <c r="V410" s="58"/>
      <c r="W410" s="58"/>
      <c r="X410" s="58"/>
      <c r="Y410" s="58"/>
      <c r="Z410" s="58"/>
      <c r="AA410" s="58"/>
      <c r="AB410" s="58"/>
      <c r="AC410" s="58"/>
      <c r="AD410" s="58"/>
      <c r="AE410" s="58"/>
      <c r="AF410" s="58"/>
      <c r="AG410" s="58"/>
      <c r="AH410" s="58"/>
    </row>
    <row r="411" spans="1:34" ht="15" customHeight="1" x14ac:dyDescent="0.2">
      <c r="A411" s="23"/>
      <c r="B411" s="23"/>
      <c r="C411" s="23"/>
      <c r="D411" s="58"/>
      <c r="E411" s="23"/>
      <c r="F411" s="23"/>
      <c r="G411" s="91"/>
      <c r="H411" s="59"/>
      <c r="I411" s="91"/>
      <c r="J411" s="58"/>
      <c r="K411" s="58"/>
      <c r="L411" s="23"/>
      <c r="M411" s="23"/>
      <c r="N411" s="67"/>
      <c r="O411" s="58"/>
      <c r="P411" s="58"/>
      <c r="Q411" s="58"/>
      <c r="R411" s="58"/>
      <c r="S411" s="58"/>
      <c r="T411" s="58"/>
      <c r="U411" s="58"/>
      <c r="V411" s="58"/>
      <c r="W411" s="58"/>
      <c r="X411" s="58"/>
      <c r="Y411" s="58"/>
      <c r="Z411" s="58"/>
      <c r="AA411" s="58"/>
      <c r="AB411" s="58"/>
      <c r="AC411" s="58"/>
      <c r="AD411" s="58"/>
      <c r="AE411" s="58"/>
      <c r="AF411" s="58"/>
      <c r="AG411" s="58"/>
      <c r="AH411" s="58"/>
    </row>
    <row r="412" spans="1:34" ht="15" customHeight="1" x14ac:dyDescent="0.2">
      <c r="A412" s="23"/>
      <c r="B412" s="23"/>
      <c r="C412" s="23"/>
      <c r="D412" s="58"/>
      <c r="E412" s="23"/>
      <c r="F412" s="23"/>
      <c r="G412" s="91"/>
      <c r="H412" s="59"/>
      <c r="I412" s="91"/>
      <c r="J412" s="58"/>
      <c r="K412" s="58"/>
      <c r="L412" s="23"/>
      <c r="M412" s="23"/>
      <c r="N412" s="67"/>
      <c r="O412" s="58"/>
      <c r="P412" s="58"/>
      <c r="Q412" s="58"/>
      <c r="R412" s="58"/>
      <c r="S412" s="58"/>
      <c r="T412" s="58"/>
      <c r="U412" s="58"/>
      <c r="V412" s="58"/>
      <c r="W412" s="58"/>
      <c r="X412" s="58"/>
      <c r="Y412" s="58"/>
      <c r="Z412" s="58"/>
      <c r="AA412" s="58"/>
      <c r="AB412" s="58"/>
      <c r="AC412" s="58"/>
      <c r="AD412" s="58"/>
      <c r="AE412" s="58"/>
      <c r="AF412" s="58"/>
      <c r="AG412" s="58"/>
      <c r="AH412" s="58"/>
    </row>
    <row r="413" spans="1:34" ht="15" customHeight="1" x14ac:dyDescent="0.2">
      <c r="A413" s="23"/>
      <c r="B413" s="23"/>
      <c r="C413" s="23"/>
      <c r="D413" s="58"/>
      <c r="E413" s="23"/>
      <c r="F413" s="23"/>
      <c r="G413" s="91"/>
      <c r="H413" s="59"/>
      <c r="I413" s="91"/>
      <c r="J413" s="58"/>
      <c r="K413" s="58"/>
      <c r="L413" s="23"/>
      <c r="M413" s="23"/>
      <c r="N413" s="67"/>
      <c r="O413" s="58"/>
      <c r="P413" s="58"/>
      <c r="Q413" s="58"/>
      <c r="R413" s="58"/>
      <c r="S413" s="58"/>
      <c r="T413" s="58"/>
      <c r="U413" s="58"/>
      <c r="V413" s="58"/>
      <c r="W413" s="58"/>
      <c r="X413" s="58"/>
      <c r="Y413" s="58"/>
      <c r="Z413" s="58"/>
      <c r="AA413" s="58"/>
      <c r="AB413" s="58"/>
      <c r="AC413" s="58"/>
      <c r="AD413" s="58"/>
      <c r="AE413" s="58"/>
      <c r="AF413" s="58"/>
      <c r="AG413" s="58"/>
      <c r="AH413" s="58"/>
    </row>
    <row r="414" spans="1:34" ht="15" customHeight="1" x14ac:dyDescent="0.2">
      <c r="A414" s="23"/>
      <c r="B414" s="23"/>
      <c r="C414" s="23"/>
      <c r="D414" s="58"/>
      <c r="E414" s="23"/>
      <c r="F414" s="23"/>
      <c r="G414" s="91"/>
      <c r="H414" s="59"/>
      <c r="I414" s="91"/>
      <c r="J414" s="58"/>
      <c r="K414" s="58"/>
      <c r="L414" s="23"/>
      <c r="M414" s="23"/>
      <c r="N414" s="67"/>
      <c r="O414" s="58"/>
      <c r="P414" s="58"/>
      <c r="Q414" s="58"/>
      <c r="R414" s="58"/>
      <c r="S414" s="58"/>
      <c r="T414" s="58"/>
      <c r="U414" s="58"/>
      <c r="V414" s="58"/>
      <c r="W414" s="58"/>
      <c r="X414" s="58"/>
      <c r="Y414" s="58"/>
      <c r="Z414" s="58"/>
      <c r="AA414" s="58"/>
      <c r="AB414" s="58"/>
      <c r="AC414" s="58"/>
      <c r="AD414" s="58"/>
      <c r="AE414" s="58"/>
      <c r="AF414" s="58"/>
      <c r="AG414" s="58"/>
      <c r="AH414" s="58"/>
    </row>
    <row r="415" spans="1:34" ht="15" customHeight="1" x14ac:dyDescent="0.2">
      <c r="A415" s="23"/>
      <c r="B415" s="23"/>
      <c r="C415" s="23"/>
      <c r="D415" s="58"/>
      <c r="E415" s="23"/>
      <c r="F415" s="23"/>
      <c r="G415" s="91"/>
      <c r="H415" s="59"/>
      <c r="I415" s="91"/>
      <c r="J415" s="58"/>
      <c r="K415" s="58"/>
      <c r="L415" s="23"/>
      <c r="M415" s="23"/>
      <c r="N415" s="67"/>
      <c r="O415" s="58"/>
      <c r="P415" s="58"/>
      <c r="Q415" s="58"/>
      <c r="R415" s="58"/>
      <c r="S415" s="58"/>
      <c r="T415" s="58"/>
      <c r="U415" s="58"/>
      <c r="V415" s="58"/>
      <c r="W415" s="58"/>
      <c r="X415" s="58"/>
      <c r="Y415" s="58"/>
      <c r="Z415" s="58"/>
      <c r="AA415" s="58"/>
      <c r="AB415" s="58"/>
      <c r="AC415" s="58"/>
      <c r="AD415" s="58"/>
      <c r="AE415" s="58"/>
      <c r="AF415" s="58"/>
      <c r="AG415" s="58"/>
      <c r="AH415" s="58"/>
    </row>
    <row r="416" spans="1:34" ht="15" customHeight="1" x14ac:dyDescent="0.2">
      <c r="A416" s="23"/>
      <c r="B416" s="23"/>
      <c r="C416" s="23"/>
      <c r="D416" s="58"/>
      <c r="E416" s="23"/>
      <c r="F416" s="23"/>
      <c r="G416" s="91"/>
      <c r="H416" s="59"/>
      <c r="I416" s="91"/>
      <c r="J416" s="58"/>
      <c r="K416" s="58"/>
      <c r="L416" s="23"/>
      <c r="M416" s="23"/>
      <c r="N416" s="67"/>
      <c r="O416" s="58"/>
      <c r="P416" s="58"/>
      <c r="Q416" s="58"/>
      <c r="R416" s="58"/>
      <c r="S416" s="58"/>
      <c r="T416" s="58"/>
      <c r="U416" s="58"/>
      <c r="V416" s="58"/>
      <c r="W416" s="58"/>
      <c r="X416" s="58"/>
      <c r="Y416" s="58"/>
      <c r="Z416" s="58"/>
      <c r="AA416" s="58"/>
      <c r="AB416" s="58"/>
      <c r="AC416" s="58"/>
      <c r="AD416" s="58"/>
      <c r="AE416" s="58"/>
      <c r="AF416" s="58"/>
      <c r="AG416" s="58"/>
      <c r="AH416" s="58"/>
    </row>
    <row r="417" spans="1:34" ht="15" customHeight="1" x14ac:dyDescent="0.2">
      <c r="A417" s="23"/>
      <c r="B417" s="23"/>
      <c r="C417" s="23"/>
      <c r="D417" s="58"/>
      <c r="E417" s="23"/>
      <c r="F417" s="23"/>
      <c r="G417" s="91"/>
      <c r="H417" s="59"/>
      <c r="I417" s="91"/>
      <c r="J417" s="58"/>
      <c r="K417" s="58"/>
      <c r="L417" s="23"/>
      <c r="M417" s="23"/>
      <c r="N417" s="67"/>
      <c r="O417" s="58"/>
      <c r="P417" s="58"/>
      <c r="Q417" s="58"/>
      <c r="R417" s="58"/>
      <c r="S417" s="58"/>
      <c r="T417" s="58"/>
      <c r="U417" s="58"/>
      <c r="V417" s="58"/>
      <c r="W417" s="58"/>
      <c r="X417" s="58"/>
      <c r="Y417" s="58"/>
      <c r="Z417" s="58"/>
      <c r="AA417" s="58"/>
      <c r="AB417" s="58"/>
      <c r="AC417" s="58"/>
      <c r="AD417" s="58"/>
      <c r="AE417" s="58"/>
      <c r="AF417" s="58"/>
      <c r="AG417" s="58"/>
      <c r="AH417" s="58"/>
    </row>
    <row r="418" spans="1:34" ht="15" customHeight="1" x14ac:dyDescent="0.2">
      <c r="A418" s="23"/>
      <c r="B418" s="23"/>
      <c r="C418" s="23"/>
      <c r="D418" s="58"/>
      <c r="E418" s="23"/>
      <c r="F418" s="23"/>
      <c r="G418" s="91"/>
      <c r="H418" s="59"/>
      <c r="I418" s="91"/>
      <c r="J418" s="58"/>
      <c r="K418" s="58"/>
      <c r="L418" s="23"/>
      <c r="M418" s="23"/>
      <c r="N418" s="67"/>
      <c r="O418" s="58"/>
      <c r="P418" s="58"/>
      <c r="Q418" s="58"/>
      <c r="R418" s="58"/>
      <c r="S418" s="58"/>
      <c r="T418" s="58"/>
      <c r="U418" s="58"/>
      <c r="V418" s="58"/>
      <c r="W418" s="58"/>
      <c r="X418" s="58"/>
      <c r="Y418" s="58"/>
      <c r="Z418" s="58"/>
      <c r="AA418" s="58"/>
      <c r="AB418" s="58"/>
      <c r="AC418" s="58"/>
      <c r="AD418" s="58"/>
      <c r="AE418" s="58"/>
      <c r="AF418" s="58"/>
      <c r="AG418" s="58"/>
      <c r="AH418" s="58"/>
    </row>
    <row r="419" spans="1:34" ht="15" customHeight="1" x14ac:dyDescent="0.2">
      <c r="A419" s="23"/>
      <c r="B419" s="23"/>
      <c r="C419" s="23"/>
      <c r="D419" s="58"/>
      <c r="E419" s="23"/>
      <c r="F419" s="23"/>
      <c r="G419" s="91"/>
      <c r="H419" s="59"/>
      <c r="I419" s="91"/>
      <c r="J419" s="58"/>
      <c r="K419" s="58"/>
      <c r="L419" s="23"/>
      <c r="M419" s="23"/>
      <c r="N419" s="67"/>
      <c r="O419" s="58"/>
      <c r="P419" s="58"/>
      <c r="Q419" s="58"/>
      <c r="R419" s="58"/>
      <c r="S419" s="58"/>
      <c r="T419" s="58"/>
      <c r="U419" s="58"/>
      <c r="V419" s="58"/>
      <c r="W419" s="58"/>
      <c r="X419" s="58"/>
      <c r="Y419" s="58"/>
      <c r="Z419" s="58"/>
      <c r="AA419" s="58"/>
      <c r="AB419" s="58"/>
      <c r="AC419" s="58"/>
      <c r="AD419" s="58"/>
      <c r="AE419" s="58"/>
      <c r="AF419" s="58"/>
      <c r="AG419" s="58"/>
      <c r="AH419" s="58"/>
    </row>
    <row r="420" spans="1:34" ht="15" customHeight="1" x14ac:dyDescent="0.2">
      <c r="A420" s="23"/>
      <c r="B420" s="23"/>
      <c r="C420" s="23"/>
      <c r="D420" s="58"/>
      <c r="E420" s="23"/>
      <c r="F420" s="23"/>
      <c r="G420" s="91"/>
      <c r="H420" s="59"/>
      <c r="I420" s="91"/>
      <c r="J420" s="58"/>
      <c r="K420" s="58"/>
      <c r="L420" s="23"/>
      <c r="M420" s="23"/>
      <c r="N420" s="67"/>
      <c r="O420" s="58"/>
      <c r="P420" s="58"/>
      <c r="Q420" s="58"/>
      <c r="R420" s="58"/>
      <c r="S420" s="58"/>
      <c r="T420" s="58"/>
      <c r="U420" s="58"/>
      <c r="V420" s="58"/>
      <c r="W420" s="58"/>
      <c r="X420" s="58"/>
      <c r="Y420" s="58"/>
      <c r="Z420" s="58"/>
      <c r="AA420" s="58"/>
      <c r="AB420" s="58"/>
      <c r="AC420" s="58"/>
      <c r="AD420" s="58"/>
      <c r="AE420" s="58"/>
      <c r="AF420" s="58"/>
      <c r="AG420" s="58"/>
      <c r="AH420" s="58"/>
    </row>
    <row r="421" spans="1:34" ht="15" customHeight="1" x14ac:dyDescent="0.2">
      <c r="A421" s="23"/>
      <c r="B421" s="23"/>
      <c r="C421" s="23"/>
      <c r="D421" s="58"/>
      <c r="E421" s="23"/>
      <c r="F421" s="23"/>
      <c r="G421" s="91"/>
      <c r="H421" s="59"/>
      <c r="I421" s="91"/>
      <c r="J421" s="58"/>
      <c r="K421" s="58"/>
      <c r="L421" s="23"/>
      <c r="M421" s="23"/>
      <c r="N421" s="67"/>
      <c r="O421" s="58"/>
      <c r="P421" s="58"/>
      <c r="Q421" s="58"/>
      <c r="R421" s="58"/>
      <c r="S421" s="58"/>
      <c r="T421" s="58"/>
      <c r="U421" s="58"/>
      <c r="V421" s="58"/>
      <c r="W421" s="58"/>
      <c r="X421" s="58"/>
      <c r="Y421" s="58"/>
      <c r="Z421" s="58"/>
      <c r="AA421" s="58"/>
      <c r="AB421" s="58"/>
      <c r="AC421" s="58"/>
      <c r="AD421" s="58"/>
      <c r="AE421" s="58"/>
      <c r="AF421" s="58"/>
      <c r="AG421" s="58"/>
      <c r="AH421" s="58"/>
    </row>
    <row r="422" spans="1:34" ht="15" customHeight="1" x14ac:dyDescent="0.2">
      <c r="A422" s="23"/>
      <c r="B422" s="23"/>
      <c r="C422" s="23"/>
      <c r="D422" s="58"/>
      <c r="E422" s="23"/>
      <c r="F422" s="23"/>
      <c r="G422" s="91"/>
      <c r="H422" s="59"/>
      <c r="I422" s="91"/>
      <c r="J422" s="58"/>
      <c r="K422" s="58"/>
      <c r="L422" s="23"/>
      <c r="M422" s="23"/>
      <c r="N422" s="67"/>
      <c r="O422" s="58"/>
      <c r="P422" s="58"/>
      <c r="Q422" s="58"/>
      <c r="R422" s="58"/>
      <c r="S422" s="58"/>
      <c r="T422" s="58"/>
      <c r="U422" s="58"/>
      <c r="V422" s="58"/>
      <c r="W422" s="58"/>
      <c r="X422" s="58"/>
      <c r="Y422" s="58"/>
      <c r="Z422" s="58"/>
      <c r="AA422" s="58"/>
      <c r="AB422" s="58"/>
      <c r="AC422" s="58"/>
      <c r="AD422" s="58"/>
      <c r="AE422" s="58"/>
      <c r="AF422" s="58"/>
      <c r="AG422" s="58"/>
      <c r="AH422" s="58"/>
    </row>
    <row r="423" spans="1:34" ht="15" customHeight="1" x14ac:dyDescent="0.2">
      <c r="A423" s="23"/>
      <c r="B423" s="23"/>
      <c r="C423" s="23"/>
      <c r="D423" s="58"/>
      <c r="E423" s="23"/>
      <c r="F423" s="23"/>
      <c r="G423" s="91"/>
      <c r="H423" s="59"/>
      <c r="I423" s="91"/>
      <c r="J423" s="58"/>
      <c r="K423" s="58"/>
      <c r="L423" s="23"/>
      <c r="M423" s="23"/>
      <c r="N423" s="67"/>
      <c r="O423" s="58"/>
      <c r="P423" s="58"/>
      <c r="Q423" s="58"/>
      <c r="R423" s="58"/>
      <c r="S423" s="58"/>
      <c r="T423" s="58"/>
      <c r="U423" s="58"/>
      <c r="V423" s="58"/>
      <c r="W423" s="58"/>
      <c r="X423" s="58"/>
      <c r="Y423" s="58"/>
      <c r="Z423" s="58"/>
      <c r="AA423" s="58"/>
      <c r="AB423" s="58"/>
      <c r="AC423" s="58"/>
      <c r="AD423" s="58"/>
      <c r="AE423" s="58"/>
      <c r="AF423" s="58"/>
      <c r="AG423" s="58"/>
      <c r="AH423" s="58"/>
    </row>
    <row r="424" spans="1:34" ht="15" customHeight="1" x14ac:dyDescent="0.2">
      <c r="A424" s="23"/>
      <c r="B424" s="23"/>
      <c r="C424" s="23"/>
      <c r="D424" s="58"/>
      <c r="E424" s="23"/>
      <c r="F424" s="23"/>
      <c r="G424" s="91"/>
      <c r="H424" s="59"/>
      <c r="I424" s="91"/>
      <c r="J424" s="58"/>
      <c r="K424" s="58"/>
      <c r="L424" s="23"/>
      <c r="M424" s="23"/>
      <c r="N424" s="67"/>
      <c r="O424" s="58"/>
      <c r="P424" s="58"/>
      <c r="Q424" s="58"/>
      <c r="R424" s="58"/>
      <c r="S424" s="58"/>
      <c r="T424" s="58"/>
      <c r="U424" s="58"/>
      <c r="V424" s="58"/>
      <c r="W424" s="58"/>
      <c r="X424" s="58"/>
      <c r="Y424" s="58"/>
      <c r="Z424" s="58"/>
      <c r="AA424" s="58"/>
      <c r="AB424" s="58"/>
      <c r="AC424" s="58"/>
      <c r="AD424" s="58"/>
      <c r="AE424" s="58"/>
      <c r="AF424" s="58"/>
      <c r="AG424" s="58"/>
      <c r="AH424" s="58"/>
    </row>
    <row r="425" spans="1:34" ht="15" customHeight="1" x14ac:dyDescent="0.2">
      <c r="A425" s="23"/>
      <c r="B425" s="23"/>
      <c r="C425" s="23"/>
      <c r="D425" s="58"/>
      <c r="E425" s="23"/>
      <c r="F425" s="23"/>
      <c r="G425" s="91"/>
      <c r="H425" s="59"/>
      <c r="I425" s="91"/>
      <c r="J425" s="58"/>
      <c r="K425" s="58"/>
      <c r="L425" s="23"/>
      <c r="M425" s="23"/>
      <c r="N425" s="67"/>
      <c r="O425" s="58"/>
      <c r="P425" s="58"/>
      <c r="Q425" s="58"/>
      <c r="R425" s="58"/>
      <c r="S425" s="58"/>
      <c r="T425" s="58"/>
      <c r="U425" s="58"/>
      <c r="V425" s="58"/>
      <c r="W425" s="58"/>
      <c r="X425" s="58"/>
      <c r="Y425" s="58"/>
      <c r="Z425" s="58"/>
      <c r="AA425" s="58"/>
      <c r="AB425" s="58"/>
      <c r="AC425" s="58"/>
      <c r="AD425" s="58"/>
      <c r="AE425" s="58"/>
      <c r="AF425" s="58"/>
      <c r="AG425" s="58"/>
      <c r="AH425" s="58"/>
    </row>
    <row r="426" spans="1:34" ht="15" customHeight="1" x14ac:dyDescent="0.2">
      <c r="A426" s="23"/>
      <c r="B426" s="23"/>
      <c r="C426" s="23"/>
      <c r="D426" s="58"/>
      <c r="E426" s="23"/>
      <c r="F426" s="23"/>
      <c r="G426" s="91"/>
      <c r="H426" s="59"/>
      <c r="I426" s="91"/>
      <c r="J426" s="58"/>
      <c r="K426" s="58"/>
      <c r="L426" s="23"/>
      <c r="M426" s="23"/>
      <c r="N426" s="67"/>
      <c r="O426" s="58"/>
      <c r="P426" s="58"/>
      <c r="Q426" s="58"/>
      <c r="R426" s="58"/>
      <c r="S426" s="58"/>
      <c r="T426" s="58"/>
      <c r="U426" s="58"/>
      <c r="V426" s="58"/>
      <c r="W426" s="58"/>
      <c r="X426" s="58"/>
      <c r="Y426" s="58"/>
      <c r="Z426" s="58"/>
      <c r="AA426" s="58"/>
      <c r="AB426" s="58"/>
      <c r="AC426" s="58"/>
      <c r="AD426" s="58"/>
      <c r="AE426" s="58"/>
      <c r="AF426" s="58"/>
      <c r="AG426" s="58"/>
      <c r="AH426" s="58"/>
    </row>
    <row r="427" spans="1:34" ht="15" customHeight="1" x14ac:dyDescent="0.2">
      <c r="A427" s="23"/>
      <c r="B427" s="23"/>
      <c r="C427" s="23"/>
      <c r="D427" s="58"/>
      <c r="E427" s="23"/>
      <c r="F427" s="23"/>
      <c r="G427" s="91"/>
      <c r="H427" s="59"/>
      <c r="I427" s="91"/>
      <c r="J427" s="58"/>
      <c r="K427" s="58"/>
      <c r="L427" s="23"/>
      <c r="M427" s="23"/>
      <c r="N427" s="67"/>
      <c r="O427" s="58"/>
      <c r="P427" s="58"/>
      <c r="Q427" s="58"/>
      <c r="R427" s="58"/>
      <c r="S427" s="58"/>
      <c r="T427" s="58"/>
      <c r="U427" s="58"/>
      <c r="V427" s="58"/>
      <c r="W427" s="58"/>
      <c r="X427" s="58"/>
      <c r="Y427" s="58"/>
      <c r="Z427" s="58"/>
      <c r="AA427" s="58"/>
      <c r="AB427" s="58"/>
      <c r="AC427" s="58"/>
      <c r="AD427" s="58"/>
      <c r="AE427" s="58"/>
      <c r="AF427" s="58"/>
      <c r="AG427" s="58"/>
      <c r="AH427" s="58"/>
    </row>
    <row r="428" spans="1:34" ht="15" customHeight="1" x14ac:dyDescent="0.2">
      <c r="A428" s="23"/>
      <c r="B428" s="23"/>
      <c r="C428" s="23"/>
      <c r="D428" s="58"/>
      <c r="E428" s="23"/>
      <c r="F428" s="23"/>
      <c r="G428" s="91"/>
      <c r="H428" s="59"/>
      <c r="I428" s="91"/>
      <c r="J428" s="58"/>
      <c r="K428" s="58"/>
      <c r="L428" s="23"/>
      <c r="M428" s="23"/>
      <c r="N428" s="67"/>
      <c r="O428" s="58"/>
      <c r="P428" s="58"/>
      <c r="Q428" s="58"/>
      <c r="R428" s="58"/>
      <c r="S428" s="58"/>
      <c r="T428" s="58"/>
      <c r="U428" s="58"/>
      <c r="V428" s="58"/>
      <c r="W428" s="58"/>
      <c r="X428" s="58"/>
      <c r="Y428" s="58"/>
      <c r="Z428" s="58"/>
      <c r="AA428" s="58"/>
      <c r="AB428" s="58"/>
      <c r="AC428" s="58"/>
      <c r="AD428" s="58"/>
      <c r="AE428" s="58"/>
      <c r="AF428" s="58"/>
      <c r="AG428" s="58"/>
      <c r="AH428" s="58"/>
    </row>
    <row r="429" spans="1:34" ht="15" customHeight="1" x14ac:dyDescent="0.2">
      <c r="A429" s="23"/>
      <c r="B429" s="23"/>
      <c r="C429" s="23"/>
      <c r="D429" s="58"/>
      <c r="E429" s="23"/>
      <c r="F429" s="23"/>
      <c r="G429" s="91"/>
      <c r="H429" s="59"/>
      <c r="I429" s="91"/>
      <c r="J429" s="58"/>
      <c r="K429" s="58"/>
      <c r="L429" s="23"/>
      <c r="M429" s="23"/>
      <c r="N429" s="67"/>
      <c r="O429" s="58"/>
      <c r="P429" s="58"/>
      <c r="Q429" s="58"/>
      <c r="R429" s="58"/>
      <c r="S429" s="58"/>
      <c r="T429" s="58"/>
      <c r="U429" s="58"/>
      <c r="V429" s="58"/>
      <c r="W429" s="58"/>
      <c r="X429" s="58"/>
      <c r="Y429" s="58"/>
      <c r="Z429" s="58"/>
      <c r="AA429" s="58"/>
      <c r="AB429" s="58"/>
      <c r="AC429" s="58"/>
      <c r="AD429" s="58"/>
      <c r="AE429" s="58"/>
      <c r="AF429" s="58"/>
      <c r="AG429" s="58"/>
      <c r="AH429" s="58"/>
    </row>
    <row r="430" spans="1:34" ht="15" customHeight="1" x14ac:dyDescent="0.2">
      <c r="A430" s="23"/>
      <c r="B430" s="23"/>
      <c r="C430" s="23"/>
      <c r="D430" s="58"/>
      <c r="E430" s="23"/>
      <c r="F430" s="23"/>
      <c r="G430" s="91"/>
      <c r="H430" s="59"/>
      <c r="I430" s="91"/>
      <c r="J430" s="58"/>
      <c r="K430" s="58"/>
      <c r="L430" s="23"/>
      <c r="M430" s="23"/>
      <c r="N430" s="67"/>
      <c r="O430" s="58"/>
      <c r="P430" s="58"/>
      <c r="Q430" s="58"/>
      <c r="R430" s="58"/>
      <c r="S430" s="58"/>
      <c r="T430" s="58"/>
      <c r="U430" s="58"/>
      <c r="V430" s="58"/>
      <c r="W430" s="58"/>
      <c r="X430" s="58"/>
      <c r="Y430" s="58"/>
      <c r="Z430" s="58"/>
      <c r="AA430" s="58"/>
      <c r="AB430" s="58"/>
      <c r="AC430" s="58"/>
      <c r="AD430" s="58"/>
      <c r="AE430" s="58"/>
      <c r="AF430" s="58"/>
      <c r="AG430" s="58"/>
      <c r="AH430" s="58"/>
    </row>
    <row r="431" spans="1:34" ht="15" customHeight="1" x14ac:dyDescent="0.2">
      <c r="A431" s="23"/>
      <c r="B431" s="23"/>
      <c r="C431" s="23"/>
      <c r="D431" s="58"/>
      <c r="E431" s="23"/>
      <c r="F431" s="23"/>
      <c r="G431" s="91"/>
      <c r="H431" s="59"/>
      <c r="I431" s="91"/>
      <c r="J431" s="58"/>
      <c r="K431" s="58"/>
      <c r="L431" s="23"/>
      <c r="M431" s="23"/>
      <c r="N431" s="67"/>
      <c r="O431" s="58"/>
      <c r="P431" s="58"/>
      <c r="Q431" s="58"/>
      <c r="R431" s="58"/>
      <c r="S431" s="58"/>
      <c r="T431" s="58"/>
      <c r="U431" s="58"/>
      <c r="V431" s="58"/>
      <c r="W431" s="58"/>
      <c r="X431" s="58"/>
      <c r="Y431" s="58"/>
      <c r="Z431" s="58"/>
      <c r="AA431" s="58"/>
      <c r="AB431" s="58"/>
      <c r="AC431" s="58"/>
      <c r="AD431" s="58"/>
      <c r="AE431" s="58"/>
      <c r="AF431" s="58"/>
      <c r="AG431" s="58"/>
      <c r="AH431" s="58"/>
    </row>
    <row r="432" spans="1:34" ht="15" customHeight="1" x14ac:dyDescent="0.2">
      <c r="A432" s="23"/>
      <c r="B432" s="23"/>
      <c r="C432" s="23"/>
      <c r="D432" s="58"/>
      <c r="E432" s="23"/>
      <c r="F432" s="23"/>
      <c r="G432" s="91"/>
      <c r="H432" s="59"/>
      <c r="I432" s="91"/>
      <c r="J432" s="58"/>
      <c r="K432" s="58"/>
      <c r="L432" s="23"/>
      <c r="M432" s="23"/>
      <c r="N432" s="67"/>
      <c r="O432" s="58"/>
      <c r="P432" s="58"/>
      <c r="Q432" s="58"/>
      <c r="R432" s="58"/>
      <c r="S432" s="58"/>
      <c r="T432" s="58"/>
      <c r="U432" s="58"/>
      <c r="V432" s="58"/>
      <c r="W432" s="58"/>
      <c r="X432" s="58"/>
      <c r="Y432" s="58"/>
      <c r="Z432" s="58"/>
      <c r="AA432" s="58"/>
      <c r="AB432" s="58"/>
      <c r="AC432" s="58"/>
      <c r="AD432" s="58"/>
      <c r="AE432" s="58"/>
      <c r="AF432" s="58"/>
      <c r="AG432" s="58"/>
      <c r="AH432" s="58"/>
    </row>
    <row r="433" spans="1:34" ht="15" customHeight="1" x14ac:dyDescent="0.2">
      <c r="A433" s="23"/>
      <c r="B433" s="23"/>
      <c r="C433" s="23"/>
      <c r="D433" s="58"/>
      <c r="E433" s="23"/>
      <c r="F433" s="23"/>
      <c r="G433" s="91"/>
      <c r="H433" s="59"/>
      <c r="I433" s="91"/>
      <c r="J433" s="58"/>
      <c r="K433" s="58"/>
      <c r="L433" s="23"/>
      <c r="M433" s="23"/>
      <c r="N433" s="67"/>
      <c r="O433" s="58"/>
      <c r="P433" s="58"/>
      <c r="Q433" s="58"/>
      <c r="R433" s="58"/>
      <c r="S433" s="58"/>
      <c r="T433" s="58"/>
      <c r="U433" s="58"/>
      <c r="V433" s="58"/>
      <c r="W433" s="58"/>
      <c r="X433" s="58"/>
      <c r="Y433" s="58"/>
      <c r="Z433" s="58"/>
      <c r="AA433" s="58"/>
      <c r="AB433" s="58"/>
      <c r="AC433" s="58"/>
      <c r="AD433" s="58"/>
      <c r="AE433" s="58"/>
      <c r="AF433" s="58"/>
      <c r="AG433" s="58"/>
      <c r="AH433" s="58"/>
    </row>
    <row r="434" spans="1:34" ht="15" customHeight="1" x14ac:dyDescent="0.2">
      <c r="A434" s="23"/>
      <c r="B434" s="23"/>
      <c r="C434" s="23"/>
      <c r="D434" s="58"/>
      <c r="E434" s="23"/>
      <c r="F434" s="23"/>
      <c r="G434" s="91"/>
      <c r="H434" s="59"/>
      <c r="I434" s="91"/>
      <c r="J434" s="58"/>
      <c r="K434" s="58"/>
      <c r="L434" s="23"/>
      <c r="M434" s="23"/>
      <c r="N434" s="67"/>
      <c r="O434" s="58"/>
      <c r="P434" s="58"/>
      <c r="Q434" s="58"/>
      <c r="R434" s="58"/>
      <c r="S434" s="58"/>
      <c r="T434" s="58"/>
      <c r="U434" s="58"/>
      <c r="V434" s="58"/>
      <c r="W434" s="58"/>
      <c r="X434" s="58"/>
      <c r="Y434" s="58"/>
      <c r="Z434" s="58"/>
      <c r="AA434" s="58"/>
      <c r="AB434" s="58"/>
      <c r="AC434" s="58"/>
      <c r="AD434" s="58"/>
      <c r="AE434" s="58"/>
      <c r="AF434" s="58"/>
      <c r="AG434" s="58"/>
      <c r="AH434" s="58"/>
    </row>
    <row r="435" spans="1:34" ht="15" customHeight="1" x14ac:dyDescent="0.2">
      <c r="A435" s="23"/>
      <c r="B435" s="23"/>
      <c r="C435" s="23"/>
      <c r="D435" s="58"/>
      <c r="E435" s="23"/>
      <c r="F435" s="23"/>
      <c r="G435" s="91"/>
      <c r="H435" s="59"/>
      <c r="I435" s="91"/>
      <c r="J435" s="58"/>
      <c r="K435" s="58"/>
      <c r="L435" s="23"/>
      <c r="M435" s="23"/>
      <c r="N435" s="67"/>
      <c r="O435" s="58"/>
      <c r="P435" s="58"/>
      <c r="Q435" s="58"/>
      <c r="R435" s="58"/>
      <c r="S435" s="58"/>
      <c r="T435" s="58"/>
      <c r="U435" s="58"/>
      <c r="V435" s="58"/>
      <c r="W435" s="58"/>
      <c r="X435" s="58"/>
      <c r="Y435" s="58"/>
      <c r="Z435" s="58"/>
      <c r="AA435" s="58"/>
      <c r="AB435" s="58"/>
      <c r="AC435" s="58"/>
      <c r="AD435" s="58"/>
      <c r="AE435" s="58"/>
      <c r="AF435" s="58"/>
      <c r="AG435" s="58"/>
      <c r="AH435" s="58"/>
    </row>
    <row r="436" spans="1:34" ht="15" customHeight="1" x14ac:dyDescent="0.2">
      <c r="A436" s="23"/>
      <c r="B436" s="23"/>
      <c r="C436" s="23"/>
      <c r="D436" s="58"/>
      <c r="E436" s="23"/>
      <c r="F436" s="23"/>
      <c r="G436" s="91"/>
      <c r="H436" s="59"/>
      <c r="I436" s="91"/>
      <c r="J436" s="58"/>
      <c r="K436" s="58"/>
      <c r="L436" s="23"/>
      <c r="M436" s="23"/>
      <c r="N436" s="67"/>
      <c r="O436" s="58"/>
      <c r="P436" s="58"/>
      <c r="Q436" s="58"/>
      <c r="R436" s="58"/>
      <c r="S436" s="58"/>
      <c r="T436" s="58"/>
      <c r="U436" s="58"/>
      <c r="V436" s="58"/>
      <c r="W436" s="58"/>
      <c r="X436" s="58"/>
      <c r="Y436" s="58"/>
      <c r="Z436" s="58"/>
      <c r="AA436" s="58"/>
      <c r="AB436" s="58"/>
      <c r="AC436" s="58"/>
      <c r="AD436" s="58"/>
      <c r="AE436" s="58"/>
      <c r="AF436" s="58"/>
      <c r="AG436" s="58"/>
      <c r="AH436" s="58"/>
    </row>
    <row r="437" spans="1:34" ht="15" customHeight="1" x14ac:dyDescent="0.2">
      <c r="A437" s="23"/>
      <c r="B437" s="23"/>
      <c r="C437" s="23"/>
      <c r="D437" s="58"/>
      <c r="E437" s="23"/>
      <c r="F437" s="23"/>
      <c r="G437" s="91"/>
      <c r="H437" s="59"/>
      <c r="I437" s="91"/>
      <c r="J437" s="58"/>
      <c r="K437" s="58"/>
      <c r="L437" s="23"/>
      <c r="M437" s="23"/>
      <c r="N437" s="67"/>
      <c r="O437" s="58"/>
      <c r="P437" s="58"/>
      <c r="Q437" s="58"/>
      <c r="R437" s="58"/>
      <c r="S437" s="58"/>
      <c r="T437" s="58"/>
      <c r="U437" s="58"/>
      <c r="V437" s="58"/>
      <c r="W437" s="58"/>
      <c r="X437" s="58"/>
      <c r="Y437" s="58"/>
      <c r="Z437" s="58"/>
      <c r="AA437" s="58"/>
      <c r="AB437" s="58"/>
      <c r="AC437" s="58"/>
      <c r="AD437" s="58"/>
      <c r="AE437" s="58"/>
      <c r="AF437" s="58"/>
      <c r="AG437" s="58"/>
      <c r="AH437" s="58"/>
    </row>
    <row r="438" spans="1:34" ht="15" customHeight="1" x14ac:dyDescent="0.2">
      <c r="A438" s="23"/>
      <c r="B438" s="23"/>
      <c r="C438" s="23"/>
      <c r="D438" s="58"/>
      <c r="E438" s="23"/>
      <c r="F438" s="23"/>
      <c r="G438" s="91"/>
      <c r="H438" s="59"/>
      <c r="I438" s="91"/>
      <c r="J438" s="58"/>
      <c r="K438" s="58"/>
      <c r="L438" s="23"/>
      <c r="M438" s="23"/>
      <c r="N438" s="67"/>
      <c r="O438" s="58"/>
      <c r="P438" s="58"/>
      <c r="Q438" s="58"/>
      <c r="R438" s="58"/>
      <c r="S438" s="58"/>
      <c r="T438" s="58"/>
      <c r="U438" s="58"/>
      <c r="V438" s="58"/>
      <c r="W438" s="58"/>
      <c r="X438" s="58"/>
      <c r="Y438" s="58"/>
      <c r="Z438" s="58"/>
      <c r="AA438" s="58"/>
      <c r="AB438" s="58"/>
      <c r="AC438" s="58"/>
      <c r="AD438" s="58"/>
      <c r="AE438" s="58"/>
      <c r="AF438" s="58"/>
      <c r="AG438" s="58"/>
      <c r="AH438" s="58"/>
    </row>
    <row r="439" spans="1:34" ht="15" customHeight="1" x14ac:dyDescent="0.2">
      <c r="A439" s="23"/>
      <c r="B439" s="23"/>
      <c r="C439" s="23"/>
      <c r="D439" s="58"/>
      <c r="E439" s="23"/>
      <c r="F439" s="23"/>
      <c r="G439" s="91"/>
      <c r="H439" s="59"/>
      <c r="I439" s="91"/>
      <c r="J439" s="58"/>
      <c r="K439" s="58"/>
      <c r="L439" s="23"/>
      <c r="M439" s="23"/>
      <c r="N439" s="67"/>
      <c r="O439" s="58"/>
      <c r="P439" s="58"/>
      <c r="Q439" s="58"/>
      <c r="R439" s="58"/>
      <c r="S439" s="58"/>
      <c r="T439" s="58"/>
      <c r="U439" s="58"/>
      <c r="V439" s="58"/>
      <c r="W439" s="58"/>
      <c r="X439" s="58"/>
      <c r="Y439" s="58"/>
      <c r="Z439" s="58"/>
      <c r="AA439" s="58"/>
      <c r="AB439" s="58"/>
      <c r="AC439" s="58"/>
      <c r="AD439" s="58"/>
      <c r="AE439" s="58"/>
      <c r="AF439" s="58"/>
      <c r="AG439" s="58"/>
      <c r="AH439" s="58"/>
    </row>
    <row r="440" spans="1:34" ht="15" customHeight="1" x14ac:dyDescent="0.2">
      <c r="A440" s="23"/>
      <c r="B440" s="23"/>
      <c r="C440" s="23"/>
      <c r="D440" s="58"/>
      <c r="E440" s="23"/>
      <c r="F440" s="23"/>
      <c r="G440" s="91"/>
      <c r="H440" s="59"/>
      <c r="I440" s="91"/>
      <c r="J440" s="58"/>
      <c r="K440" s="58"/>
      <c r="L440" s="23"/>
      <c r="M440" s="23"/>
      <c r="N440" s="67"/>
      <c r="O440" s="58"/>
      <c r="P440" s="58"/>
      <c r="Q440" s="58"/>
      <c r="R440" s="58"/>
      <c r="S440" s="58"/>
      <c r="T440" s="58"/>
      <c r="U440" s="58"/>
      <c r="V440" s="58"/>
      <c r="W440" s="58"/>
      <c r="X440" s="58"/>
      <c r="Y440" s="58"/>
      <c r="Z440" s="58"/>
      <c r="AA440" s="58"/>
      <c r="AB440" s="58"/>
      <c r="AC440" s="58"/>
      <c r="AD440" s="58"/>
      <c r="AE440" s="58"/>
      <c r="AF440" s="58"/>
      <c r="AG440" s="58"/>
      <c r="AH440" s="58"/>
    </row>
    <row r="441" spans="1:34" ht="15" customHeight="1" x14ac:dyDescent="0.2">
      <c r="A441" s="23"/>
      <c r="B441" s="23"/>
      <c r="C441" s="23"/>
      <c r="D441" s="58"/>
      <c r="E441" s="23"/>
      <c r="F441" s="23"/>
      <c r="G441" s="91"/>
      <c r="H441" s="59"/>
      <c r="I441" s="91"/>
      <c r="J441" s="58"/>
      <c r="K441" s="58"/>
      <c r="L441" s="23"/>
      <c r="M441" s="23"/>
      <c r="N441" s="67"/>
      <c r="O441" s="58"/>
      <c r="P441" s="58"/>
      <c r="Q441" s="58"/>
      <c r="R441" s="58"/>
      <c r="S441" s="58"/>
      <c r="T441" s="58"/>
      <c r="U441" s="58"/>
      <c r="V441" s="58"/>
      <c r="W441" s="58"/>
      <c r="X441" s="58"/>
      <c r="Y441" s="58"/>
      <c r="Z441" s="58"/>
      <c r="AA441" s="58"/>
      <c r="AB441" s="58"/>
      <c r="AC441" s="58"/>
      <c r="AD441" s="58"/>
      <c r="AE441" s="58"/>
      <c r="AF441" s="58"/>
      <c r="AG441" s="58"/>
      <c r="AH441" s="58"/>
    </row>
    <row r="442" spans="1:34" ht="15" customHeight="1" x14ac:dyDescent="0.2">
      <c r="A442" s="23"/>
      <c r="B442" s="23"/>
      <c r="C442" s="23"/>
      <c r="D442" s="58"/>
      <c r="E442" s="23"/>
      <c r="F442" s="23"/>
      <c r="G442" s="91"/>
      <c r="H442" s="59"/>
      <c r="I442" s="91"/>
      <c r="J442" s="58"/>
      <c r="K442" s="58"/>
      <c r="L442" s="23"/>
      <c r="M442" s="23"/>
      <c r="N442" s="67"/>
      <c r="O442" s="58"/>
      <c r="P442" s="58"/>
      <c r="Q442" s="58"/>
      <c r="R442" s="58"/>
      <c r="S442" s="58"/>
      <c r="T442" s="58"/>
      <c r="U442" s="58"/>
      <c r="V442" s="58"/>
      <c r="W442" s="58"/>
      <c r="X442" s="58"/>
      <c r="Y442" s="58"/>
      <c r="Z442" s="58"/>
      <c r="AA442" s="58"/>
      <c r="AB442" s="58"/>
      <c r="AC442" s="58"/>
      <c r="AD442" s="58"/>
      <c r="AE442" s="58"/>
      <c r="AF442" s="58"/>
      <c r="AG442" s="58"/>
      <c r="AH442" s="58"/>
    </row>
    <row r="443" spans="1:34" ht="15" customHeight="1" x14ac:dyDescent="0.2">
      <c r="A443" s="23"/>
      <c r="B443" s="23"/>
      <c r="C443" s="23"/>
      <c r="D443" s="58"/>
      <c r="E443" s="23"/>
      <c r="F443" s="23"/>
      <c r="G443" s="91"/>
      <c r="H443" s="59"/>
      <c r="I443" s="91"/>
      <c r="J443" s="58"/>
      <c r="K443" s="58"/>
      <c r="L443" s="23"/>
      <c r="M443" s="23"/>
      <c r="N443" s="67"/>
      <c r="O443" s="58"/>
      <c r="P443" s="58"/>
      <c r="Q443" s="58"/>
      <c r="R443" s="58"/>
      <c r="S443" s="58"/>
      <c r="T443" s="58"/>
      <c r="U443" s="58"/>
      <c r="V443" s="58"/>
      <c r="W443" s="58"/>
      <c r="X443" s="58"/>
      <c r="Y443" s="58"/>
      <c r="Z443" s="58"/>
      <c r="AA443" s="58"/>
      <c r="AB443" s="58"/>
      <c r="AC443" s="58"/>
      <c r="AD443" s="58"/>
      <c r="AE443" s="58"/>
      <c r="AF443" s="58"/>
      <c r="AG443" s="58"/>
      <c r="AH443" s="58"/>
    </row>
    <row r="444" spans="1:34" ht="15" customHeight="1" x14ac:dyDescent="0.2">
      <c r="A444" s="23"/>
      <c r="B444" s="23"/>
      <c r="C444" s="23"/>
      <c r="D444" s="58"/>
      <c r="E444" s="23"/>
      <c r="F444" s="23"/>
      <c r="G444" s="91"/>
      <c r="H444" s="59"/>
      <c r="I444" s="91"/>
      <c r="J444" s="58"/>
      <c r="K444" s="58"/>
      <c r="L444" s="23"/>
      <c r="M444" s="23"/>
      <c r="N444" s="67"/>
      <c r="O444" s="58"/>
      <c r="P444" s="58"/>
      <c r="Q444" s="58"/>
      <c r="R444" s="58"/>
      <c r="S444" s="58"/>
      <c r="T444" s="58"/>
      <c r="U444" s="58"/>
      <c r="V444" s="58"/>
      <c r="W444" s="58"/>
      <c r="X444" s="58"/>
      <c r="Y444" s="58"/>
      <c r="Z444" s="58"/>
      <c r="AA444" s="58"/>
      <c r="AB444" s="58"/>
      <c r="AC444" s="58"/>
      <c r="AD444" s="58"/>
      <c r="AE444" s="58"/>
      <c r="AF444" s="58"/>
      <c r="AG444" s="58"/>
      <c r="AH444" s="58"/>
    </row>
    <row r="445" spans="1:34" ht="15" customHeight="1" x14ac:dyDescent="0.2">
      <c r="A445" s="23"/>
      <c r="B445" s="23"/>
      <c r="C445" s="23"/>
      <c r="D445" s="58"/>
      <c r="E445" s="23"/>
      <c r="F445" s="23"/>
      <c r="G445" s="91"/>
      <c r="H445" s="59"/>
      <c r="I445" s="91"/>
      <c r="J445" s="58"/>
      <c r="K445" s="58"/>
      <c r="L445" s="23"/>
      <c r="M445" s="23"/>
      <c r="N445" s="67"/>
      <c r="O445" s="58"/>
      <c r="P445" s="58"/>
      <c r="Q445" s="58"/>
      <c r="R445" s="58"/>
      <c r="S445" s="58"/>
      <c r="T445" s="58"/>
      <c r="U445" s="58"/>
      <c r="V445" s="58"/>
      <c r="W445" s="58"/>
      <c r="X445" s="58"/>
      <c r="Y445" s="58"/>
      <c r="Z445" s="58"/>
      <c r="AA445" s="58"/>
      <c r="AB445" s="58"/>
      <c r="AC445" s="58"/>
      <c r="AD445" s="58"/>
      <c r="AE445" s="58"/>
      <c r="AF445" s="58"/>
      <c r="AG445" s="58"/>
      <c r="AH445" s="58"/>
    </row>
    <row r="446" spans="1:34" ht="15" customHeight="1" x14ac:dyDescent="0.2">
      <c r="A446" s="23"/>
      <c r="B446" s="23"/>
      <c r="C446" s="23"/>
      <c r="D446" s="58"/>
      <c r="E446" s="23"/>
      <c r="F446" s="23"/>
      <c r="G446" s="91"/>
      <c r="H446" s="59"/>
      <c r="I446" s="91"/>
      <c r="J446" s="58"/>
      <c r="K446" s="58"/>
      <c r="L446" s="23"/>
      <c r="M446" s="23"/>
      <c r="N446" s="67"/>
      <c r="O446" s="58"/>
      <c r="P446" s="58"/>
      <c r="Q446" s="58"/>
      <c r="R446" s="58"/>
      <c r="S446" s="58"/>
      <c r="T446" s="58"/>
      <c r="U446" s="58"/>
      <c r="V446" s="58"/>
      <c r="W446" s="58"/>
      <c r="X446" s="58"/>
      <c r="Y446" s="58"/>
      <c r="Z446" s="58"/>
      <c r="AA446" s="58"/>
      <c r="AB446" s="58"/>
      <c r="AC446" s="58"/>
      <c r="AD446" s="58"/>
      <c r="AE446" s="58"/>
      <c r="AF446" s="58"/>
      <c r="AG446" s="58"/>
      <c r="AH446" s="58"/>
    </row>
    <row r="447" spans="1:34" ht="15" customHeight="1" x14ac:dyDescent="0.2">
      <c r="A447" s="23"/>
      <c r="B447" s="23"/>
      <c r="C447" s="23"/>
      <c r="D447" s="58"/>
      <c r="E447" s="23"/>
      <c r="F447" s="23"/>
      <c r="G447" s="91"/>
      <c r="H447" s="59"/>
      <c r="I447" s="91"/>
      <c r="J447" s="58"/>
      <c r="K447" s="58"/>
      <c r="L447" s="23"/>
      <c r="M447" s="23"/>
      <c r="N447" s="67"/>
      <c r="O447" s="58"/>
      <c r="P447" s="58"/>
      <c r="Q447" s="58"/>
      <c r="R447" s="58"/>
      <c r="S447" s="58"/>
      <c r="T447" s="58"/>
      <c r="U447" s="58"/>
      <c r="V447" s="58"/>
      <c r="W447" s="58"/>
      <c r="X447" s="58"/>
      <c r="Y447" s="58"/>
      <c r="Z447" s="58"/>
      <c r="AA447" s="58"/>
      <c r="AB447" s="58"/>
      <c r="AC447" s="58"/>
      <c r="AD447" s="58"/>
      <c r="AE447" s="58"/>
      <c r="AF447" s="58"/>
      <c r="AG447" s="58"/>
      <c r="AH447" s="58"/>
    </row>
    <row r="448" spans="1:34" ht="15" customHeight="1" x14ac:dyDescent="0.2">
      <c r="A448" s="23"/>
      <c r="B448" s="23"/>
      <c r="C448" s="23"/>
      <c r="D448" s="58"/>
      <c r="E448" s="23"/>
      <c r="F448" s="23"/>
      <c r="G448" s="91"/>
      <c r="H448" s="59"/>
      <c r="I448" s="91"/>
      <c r="J448" s="58"/>
      <c r="K448" s="58"/>
      <c r="L448" s="23"/>
      <c r="M448" s="23"/>
      <c r="N448" s="67"/>
      <c r="O448" s="58"/>
      <c r="P448" s="58"/>
      <c r="Q448" s="58"/>
      <c r="R448" s="58"/>
      <c r="S448" s="58"/>
      <c r="T448" s="58"/>
      <c r="U448" s="58"/>
      <c r="V448" s="58"/>
      <c r="W448" s="58"/>
      <c r="X448" s="58"/>
      <c r="Y448" s="58"/>
      <c r="Z448" s="58"/>
      <c r="AA448" s="58"/>
      <c r="AB448" s="58"/>
      <c r="AC448" s="58"/>
      <c r="AD448" s="58"/>
      <c r="AE448" s="58"/>
      <c r="AF448" s="58"/>
      <c r="AG448" s="58"/>
      <c r="AH448" s="58"/>
    </row>
    <row r="449" spans="1:34" ht="15" customHeight="1" x14ac:dyDescent="0.2">
      <c r="A449" s="23"/>
      <c r="B449" s="23"/>
      <c r="C449" s="23"/>
      <c r="D449" s="58"/>
      <c r="E449" s="23"/>
      <c r="F449" s="23"/>
      <c r="G449" s="91"/>
      <c r="H449" s="59"/>
      <c r="I449" s="91"/>
      <c r="J449" s="58"/>
      <c r="K449" s="58"/>
      <c r="L449" s="23"/>
      <c r="M449" s="23"/>
      <c r="N449" s="67"/>
      <c r="O449" s="58"/>
      <c r="P449" s="58"/>
      <c r="Q449" s="58"/>
      <c r="R449" s="58"/>
      <c r="S449" s="58"/>
      <c r="T449" s="58"/>
      <c r="U449" s="58"/>
      <c r="V449" s="58"/>
      <c r="W449" s="58"/>
      <c r="X449" s="58"/>
      <c r="Y449" s="58"/>
      <c r="Z449" s="58"/>
      <c r="AA449" s="58"/>
      <c r="AB449" s="58"/>
      <c r="AC449" s="58"/>
      <c r="AD449" s="58"/>
      <c r="AE449" s="58"/>
      <c r="AF449" s="58"/>
      <c r="AG449" s="58"/>
      <c r="AH449" s="58"/>
    </row>
    <row r="450" spans="1:34" ht="15" customHeight="1" x14ac:dyDescent="0.2">
      <c r="A450" s="23"/>
      <c r="B450" s="23"/>
      <c r="C450" s="23"/>
      <c r="D450" s="58"/>
      <c r="E450" s="23"/>
      <c r="F450" s="23"/>
      <c r="G450" s="91"/>
      <c r="H450" s="59"/>
      <c r="I450" s="91"/>
      <c r="J450" s="58"/>
      <c r="K450" s="58"/>
      <c r="L450" s="23"/>
      <c r="M450" s="23"/>
      <c r="N450" s="67"/>
      <c r="O450" s="58"/>
      <c r="P450" s="58"/>
      <c r="Q450" s="58"/>
      <c r="R450" s="58"/>
      <c r="S450" s="58"/>
      <c r="T450" s="58"/>
      <c r="U450" s="58"/>
      <c r="V450" s="58"/>
      <c r="W450" s="58"/>
      <c r="X450" s="58"/>
      <c r="Y450" s="58"/>
      <c r="Z450" s="58"/>
      <c r="AA450" s="58"/>
      <c r="AB450" s="58"/>
      <c r="AC450" s="58"/>
      <c r="AD450" s="58"/>
      <c r="AE450" s="58"/>
      <c r="AF450" s="58"/>
      <c r="AG450" s="58"/>
      <c r="AH450" s="58"/>
    </row>
    <row r="451" spans="1:34" ht="15" customHeight="1" x14ac:dyDescent="0.2">
      <c r="A451" s="23"/>
      <c r="B451" s="23"/>
      <c r="C451" s="23"/>
      <c r="D451" s="58"/>
      <c r="E451" s="23"/>
      <c r="F451" s="23"/>
      <c r="G451" s="91"/>
      <c r="H451" s="59"/>
      <c r="I451" s="91"/>
      <c r="J451" s="58"/>
      <c r="K451" s="58"/>
      <c r="L451" s="23"/>
      <c r="M451" s="23"/>
      <c r="N451" s="67"/>
      <c r="O451" s="58"/>
      <c r="P451" s="58"/>
      <c r="Q451" s="58"/>
      <c r="R451" s="58"/>
      <c r="S451" s="58"/>
      <c r="T451" s="58"/>
      <c r="U451" s="58"/>
      <c r="V451" s="58"/>
      <c r="W451" s="58"/>
      <c r="X451" s="58"/>
      <c r="Y451" s="58"/>
      <c r="Z451" s="58"/>
      <c r="AA451" s="58"/>
      <c r="AB451" s="58"/>
      <c r="AC451" s="58"/>
      <c r="AD451" s="58"/>
      <c r="AE451" s="58"/>
      <c r="AF451" s="58"/>
      <c r="AG451" s="58"/>
      <c r="AH451" s="58"/>
    </row>
    <row r="452" spans="1:34" ht="15" customHeight="1" x14ac:dyDescent="0.2">
      <c r="A452" s="23"/>
      <c r="B452" s="23"/>
      <c r="C452" s="23"/>
      <c r="D452" s="58"/>
      <c r="E452" s="23"/>
      <c r="F452" s="23"/>
      <c r="G452" s="91"/>
      <c r="H452" s="59"/>
      <c r="I452" s="91"/>
      <c r="J452" s="58"/>
      <c r="K452" s="58"/>
      <c r="L452" s="23"/>
      <c r="M452" s="23"/>
      <c r="N452" s="67"/>
      <c r="O452" s="58"/>
      <c r="P452" s="58"/>
      <c r="Q452" s="58"/>
      <c r="R452" s="58"/>
      <c r="S452" s="58"/>
      <c r="T452" s="58"/>
      <c r="U452" s="58"/>
      <c r="V452" s="58"/>
      <c r="W452" s="58"/>
      <c r="X452" s="58"/>
      <c r="Y452" s="58"/>
      <c r="Z452" s="58"/>
      <c r="AA452" s="58"/>
      <c r="AB452" s="58"/>
      <c r="AC452" s="58"/>
      <c r="AD452" s="58"/>
      <c r="AE452" s="58"/>
      <c r="AF452" s="58"/>
      <c r="AG452" s="58"/>
      <c r="AH452" s="58"/>
    </row>
    <row r="453" spans="1:34" ht="15" customHeight="1" x14ac:dyDescent="0.2">
      <c r="A453" s="23"/>
      <c r="B453" s="23"/>
      <c r="C453" s="23"/>
      <c r="D453" s="58"/>
      <c r="E453" s="23"/>
      <c r="F453" s="23"/>
      <c r="G453" s="91"/>
      <c r="H453" s="59"/>
      <c r="I453" s="91"/>
      <c r="J453" s="58"/>
      <c r="K453" s="58"/>
      <c r="L453" s="23"/>
      <c r="M453" s="23"/>
      <c r="N453" s="67"/>
      <c r="O453" s="58"/>
      <c r="P453" s="58"/>
      <c r="Q453" s="58"/>
      <c r="R453" s="58"/>
      <c r="S453" s="58"/>
      <c r="T453" s="58"/>
      <c r="U453" s="58"/>
      <c r="V453" s="58"/>
      <c r="W453" s="58"/>
      <c r="X453" s="58"/>
      <c r="Y453" s="58"/>
      <c r="Z453" s="58"/>
      <c r="AA453" s="58"/>
      <c r="AB453" s="58"/>
      <c r="AC453" s="58"/>
      <c r="AD453" s="58"/>
      <c r="AE453" s="58"/>
      <c r="AF453" s="58"/>
      <c r="AG453" s="58"/>
      <c r="AH453" s="58"/>
    </row>
    <row r="454" spans="1:34" ht="15" customHeight="1" x14ac:dyDescent="0.2">
      <c r="A454" s="23"/>
      <c r="B454" s="23"/>
      <c r="C454" s="23"/>
      <c r="D454" s="58"/>
      <c r="E454" s="23"/>
      <c r="F454" s="23"/>
      <c r="G454" s="91"/>
      <c r="H454" s="59"/>
      <c r="I454" s="91"/>
      <c r="J454" s="58"/>
      <c r="K454" s="58"/>
      <c r="L454" s="23"/>
      <c r="M454" s="23"/>
      <c r="N454" s="67"/>
      <c r="O454" s="58"/>
      <c r="P454" s="58"/>
      <c r="Q454" s="58"/>
      <c r="R454" s="58"/>
      <c r="S454" s="58"/>
      <c r="T454" s="58"/>
      <c r="U454" s="58"/>
      <c r="V454" s="58"/>
      <c r="W454" s="58"/>
      <c r="X454" s="58"/>
      <c r="Y454" s="58"/>
      <c r="Z454" s="58"/>
      <c r="AA454" s="58"/>
      <c r="AB454" s="58"/>
      <c r="AC454" s="58"/>
      <c r="AD454" s="58"/>
      <c r="AE454" s="58"/>
      <c r="AF454" s="58"/>
      <c r="AG454" s="58"/>
      <c r="AH454" s="58"/>
    </row>
    <row r="455" spans="1:34" ht="15" customHeight="1" x14ac:dyDescent="0.2">
      <c r="A455" s="23"/>
      <c r="B455" s="23"/>
      <c r="C455" s="23"/>
      <c r="D455" s="58"/>
      <c r="E455" s="23"/>
      <c r="F455" s="23"/>
      <c r="G455" s="91"/>
      <c r="H455" s="59"/>
      <c r="I455" s="91"/>
      <c r="J455" s="58"/>
      <c r="K455" s="58"/>
      <c r="L455" s="23"/>
      <c r="M455" s="23"/>
      <c r="N455" s="67"/>
      <c r="O455" s="58"/>
      <c r="P455" s="58"/>
      <c r="Q455" s="58"/>
      <c r="R455" s="58"/>
      <c r="S455" s="58"/>
      <c r="T455" s="58"/>
      <c r="U455" s="58"/>
      <c r="V455" s="58"/>
      <c r="W455" s="58"/>
      <c r="X455" s="58"/>
      <c r="Y455" s="58"/>
      <c r="Z455" s="58"/>
      <c r="AA455" s="58"/>
      <c r="AB455" s="58"/>
      <c r="AC455" s="58"/>
      <c r="AD455" s="58"/>
      <c r="AE455" s="58"/>
      <c r="AF455" s="58"/>
      <c r="AG455" s="58"/>
      <c r="AH455" s="58"/>
    </row>
    <row r="456" spans="1:34" ht="15" customHeight="1" x14ac:dyDescent="0.2">
      <c r="A456" s="23"/>
      <c r="B456" s="23"/>
      <c r="C456" s="23"/>
      <c r="D456" s="58"/>
      <c r="E456" s="23"/>
      <c r="F456" s="23"/>
      <c r="G456" s="91"/>
      <c r="H456" s="59"/>
      <c r="I456" s="91"/>
      <c r="J456" s="58"/>
      <c r="K456" s="58"/>
      <c r="L456" s="23"/>
      <c r="M456" s="23"/>
      <c r="N456" s="67"/>
      <c r="O456" s="58"/>
      <c r="P456" s="58"/>
      <c r="Q456" s="58"/>
      <c r="R456" s="58"/>
      <c r="S456" s="58"/>
      <c r="T456" s="58"/>
      <c r="U456" s="58"/>
      <c r="V456" s="58"/>
      <c r="W456" s="58"/>
      <c r="X456" s="58"/>
      <c r="Y456" s="58"/>
      <c r="Z456" s="58"/>
      <c r="AA456" s="58"/>
      <c r="AB456" s="58"/>
      <c r="AC456" s="58"/>
      <c r="AD456" s="58"/>
      <c r="AE456" s="58"/>
      <c r="AF456" s="58"/>
      <c r="AG456" s="58"/>
      <c r="AH456" s="58"/>
    </row>
    <row r="457" spans="1:34" ht="15" customHeight="1" x14ac:dyDescent="0.2">
      <c r="A457" s="23"/>
      <c r="B457" s="23"/>
      <c r="C457" s="23"/>
      <c r="D457" s="58"/>
      <c r="E457" s="23"/>
      <c r="F457" s="23"/>
      <c r="G457" s="91"/>
      <c r="H457" s="59"/>
      <c r="I457" s="91"/>
      <c r="J457" s="58"/>
      <c r="K457" s="58"/>
      <c r="L457" s="23"/>
      <c r="M457" s="23"/>
      <c r="N457" s="67"/>
      <c r="O457" s="58"/>
      <c r="P457" s="58"/>
      <c r="Q457" s="58"/>
      <c r="R457" s="58"/>
      <c r="S457" s="58"/>
      <c r="T457" s="58"/>
      <c r="U457" s="58"/>
      <c r="V457" s="58"/>
      <c r="W457" s="58"/>
      <c r="X457" s="58"/>
      <c r="Y457" s="58"/>
      <c r="Z457" s="58"/>
      <c r="AA457" s="58"/>
      <c r="AB457" s="58"/>
      <c r="AC457" s="58"/>
      <c r="AD457" s="58"/>
      <c r="AE457" s="58"/>
      <c r="AF457" s="58"/>
      <c r="AG457" s="58"/>
      <c r="AH457" s="58"/>
    </row>
    <row r="458" spans="1:34" ht="15" customHeight="1" x14ac:dyDescent="0.2">
      <c r="A458" s="23"/>
      <c r="B458" s="23"/>
      <c r="C458" s="23"/>
      <c r="D458" s="58"/>
      <c r="E458" s="23"/>
      <c r="F458" s="23"/>
      <c r="G458" s="91"/>
      <c r="H458" s="59"/>
      <c r="I458" s="91"/>
      <c r="J458" s="58"/>
      <c r="K458" s="58"/>
      <c r="L458" s="23"/>
      <c r="M458" s="23"/>
      <c r="N458" s="67"/>
      <c r="O458" s="58"/>
      <c r="P458" s="58"/>
      <c r="Q458" s="58"/>
      <c r="R458" s="58"/>
      <c r="S458" s="58"/>
      <c r="T458" s="58"/>
      <c r="U458" s="58"/>
      <c r="V458" s="58"/>
      <c r="W458" s="58"/>
      <c r="X458" s="58"/>
      <c r="Y458" s="58"/>
      <c r="Z458" s="58"/>
      <c r="AA458" s="58"/>
      <c r="AB458" s="58"/>
      <c r="AC458" s="58"/>
      <c r="AD458" s="58"/>
      <c r="AE458" s="58"/>
      <c r="AF458" s="58"/>
      <c r="AG458" s="58"/>
      <c r="AH458" s="58"/>
    </row>
    <row r="459" spans="1:34" ht="15" customHeight="1" x14ac:dyDescent="0.2">
      <c r="A459" s="23"/>
      <c r="B459" s="23"/>
      <c r="C459" s="23"/>
      <c r="D459" s="58"/>
      <c r="E459" s="23"/>
      <c r="F459" s="23"/>
      <c r="G459" s="91"/>
      <c r="H459" s="59"/>
      <c r="I459" s="91"/>
      <c r="J459" s="58"/>
      <c r="K459" s="58"/>
      <c r="L459" s="23"/>
      <c r="M459" s="23"/>
      <c r="N459" s="67"/>
      <c r="O459" s="58"/>
      <c r="P459" s="58"/>
      <c r="Q459" s="58"/>
      <c r="R459" s="58"/>
      <c r="S459" s="58"/>
      <c r="T459" s="58"/>
      <c r="U459" s="58"/>
      <c r="V459" s="58"/>
      <c r="W459" s="58"/>
      <c r="X459" s="58"/>
      <c r="Y459" s="58"/>
      <c r="Z459" s="58"/>
      <c r="AA459" s="58"/>
      <c r="AB459" s="58"/>
      <c r="AC459" s="58"/>
      <c r="AD459" s="58"/>
      <c r="AE459" s="58"/>
      <c r="AF459" s="58"/>
      <c r="AG459" s="58"/>
      <c r="AH459" s="58"/>
    </row>
    <row r="460" spans="1:34" ht="15" customHeight="1" x14ac:dyDescent="0.2">
      <c r="A460" s="23"/>
      <c r="B460" s="23"/>
      <c r="C460" s="23"/>
      <c r="D460" s="58"/>
      <c r="E460" s="23"/>
      <c r="F460" s="23"/>
      <c r="G460" s="91"/>
      <c r="H460" s="59"/>
      <c r="I460" s="91"/>
      <c r="J460" s="58"/>
      <c r="K460" s="58"/>
      <c r="L460" s="23"/>
      <c r="M460" s="23"/>
      <c r="N460" s="67"/>
      <c r="O460" s="58"/>
      <c r="P460" s="58"/>
      <c r="Q460" s="58"/>
      <c r="R460" s="58"/>
      <c r="S460" s="58"/>
      <c r="T460" s="58"/>
      <c r="U460" s="58"/>
      <c r="V460" s="58"/>
      <c r="W460" s="58"/>
      <c r="X460" s="58"/>
      <c r="Y460" s="58"/>
      <c r="Z460" s="58"/>
      <c r="AA460" s="58"/>
      <c r="AB460" s="58"/>
      <c r="AC460" s="58"/>
      <c r="AD460" s="58"/>
      <c r="AE460" s="58"/>
      <c r="AF460" s="58"/>
      <c r="AG460" s="58"/>
      <c r="AH460" s="58"/>
    </row>
    <row r="461" spans="1:34" ht="15" customHeight="1" x14ac:dyDescent="0.2">
      <c r="A461" s="23"/>
      <c r="B461" s="23"/>
      <c r="C461" s="23"/>
      <c r="D461" s="58"/>
      <c r="E461" s="23"/>
      <c r="F461" s="23"/>
      <c r="G461" s="91"/>
      <c r="H461" s="59"/>
      <c r="I461" s="91"/>
      <c r="J461" s="58"/>
      <c r="K461" s="58"/>
      <c r="L461" s="23"/>
      <c r="M461" s="23"/>
      <c r="N461" s="67"/>
      <c r="O461" s="58"/>
      <c r="P461" s="58"/>
      <c r="Q461" s="58"/>
      <c r="R461" s="58"/>
      <c r="S461" s="58"/>
      <c r="T461" s="58"/>
      <c r="U461" s="58"/>
      <c r="V461" s="58"/>
      <c r="W461" s="58"/>
      <c r="X461" s="58"/>
      <c r="Y461" s="58"/>
      <c r="Z461" s="58"/>
      <c r="AA461" s="58"/>
      <c r="AB461" s="58"/>
      <c r="AC461" s="58"/>
      <c r="AD461" s="58"/>
      <c r="AE461" s="58"/>
      <c r="AF461" s="58"/>
      <c r="AG461" s="58"/>
      <c r="AH461" s="58"/>
    </row>
    <row r="462" spans="1:34" ht="15" customHeight="1" x14ac:dyDescent="0.2">
      <c r="A462" s="23"/>
      <c r="B462" s="23"/>
      <c r="C462" s="23"/>
      <c r="D462" s="58"/>
      <c r="E462" s="23"/>
      <c r="F462" s="23"/>
      <c r="G462" s="91"/>
      <c r="H462" s="59"/>
      <c r="I462" s="91"/>
      <c r="J462" s="58"/>
      <c r="K462" s="58"/>
      <c r="L462" s="23"/>
      <c r="M462" s="23"/>
      <c r="N462" s="67"/>
      <c r="O462" s="58"/>
      <c r="P462" s="58"/>
      <c r="Q462" s="58"/>
      <c r="R462" s="58"/>
      <c r="S462" s="58"/>
      <c r="T462" s="58"/>
      <c r="U462" s="58"/>
      <c r="V462" s="58"/>
      <c r="W462" s="58"/>
      <c r="X462" s="58"/>
      <c r="Y462" s="58"/>
      <c r="Z462" s="58"/>
      <c r="AA462" s="58"/>
      <c r="AB462" s="58"/>
      <c r="AC462" s="58"/>
      <c r="AD462" s="58"/>
      <c r="AE462" s="58"/>
      <c r="AF462" s="58"/>
      <c r="AG462" s="58"/>
      <c r="AH462" s="58"/>
    </row>
    <row r="463" spans="1:34" ht="15" customHeight="1" x14ac:dyDescent="0.2">
      <c r="A463" s="23"/>
      <c r="B463" s="23"/>
      <c r="C463" s="23"/>
      <c r="D463" s="58"/>
      <c r="E463" s="23"/>
      <c r="F463" s="23"/>
      <c r="G463" s="91"/>
      <c r="H463" s="59"/>
      <c r="I463" s="91"/>
      <c r="J463" s="58"/>
      <c r="K463" s="58"/>
      <c r="L463" s="23"/>
      <c r="M463" s="23"/>
      <c r="N463" s="67"/>
      <c r="O463" s="58"/>
      <c r="P463" s="58"/>
      <c r="Q463" s="58"/>
      <c r="R463" s="58"/>
      <c r="S463" s="58"/>
      <c r="T463" s="58"/>
      <c r="U463" s="58"/>
      <c r="V463" s="58"/>
      <c r="W463" s="58"/>
      <c r="X463" s="58"/>
      <c r="Y463" s="58"/>
      <c r="Z463" s="58"/>
      <c r="AA463" s="58"/>
      <c r="AB463" s="58"/>
      <c r="AC463" s="58"/>
      <c r="AD463" s="58"/>
      <c r="AE463" s="58"/>
      <c r="AF463" s="58"/>
      <c r="AG463" s="58"/>
      <c r="AH463" s="58"/>
    </row>
    <row r="464" spans="1:34" ht="15" customHeight="1" x14ac:dyDescent="0.2">
      <c r="A464" s="23"/>
      <c r="B464" s="23"/>
      <c r="C464" s="23"/>
      <c r="D464" s="58"/>
      <c r="E464" s="23"/>
      <c r="F464" s="23"/>
      <c r="G464" s="91"/>
      <c r="H464" s="59"/>
      <c r="I464" s="91"/>
      <c r="J464" s="58"/>
      <c r="K464" s="58"/>
      <c r="L464" s="23"/>
      <c r="M464" s="23"/>
      <c r="N464" s="67"/>
      <c r="O464" s="58"/>
      <c r="P464" s="58"/>
      <c r="Q464" s="58"/>
      <c r="R464" s="58"/>
      <c r="S464" s="58"/>
      <c r="T464" s="58"/>
      <c r="U464" s="58"/>
      <c r="V464" s="58"/>
      <c r="W464" s="58"/>
      <c r="X464" s="58"/>
      <c r="Y464" s="58"/>
      <c r="Z464" s="58"/>
      <c r="AA464" s="58"/>
      <c r="AB464" s="58"/>
      <c r="AC464" s="58"/>
      <c r="AD464" s="58"/>
      <c r="AE464" s="58"/>
      <c r="AF464" s="58"/>
      <c r="AG464" s="58"/>
      <c r="AH464" s="58"/>
    </row>
    <row r="465" spans="1:34" ht="15" customHeight="1" x14ac:dyDescent="0.2">
      <c r="A465" s="23"/>
      <c r="B465" s="23"/>
      <c r="C465" s="23"/>
      <c r="D465" s="58"/>
      <c r="E465" s="23"/>
      <c r="F465" s="23"/>
      <c r="G465" s="91"/>
      <c r="H465" s="59"/>
      <c r="I465" s="91"/>
      <c r="J465" s="58"/>
      <c r="K465" s="58"/>
      <c r="L465" s="23"/>
      <c r="M465" s="23"/>
      <c r="N465" s="67"/>
      <c r="O465" s="58"/>
      <c r="P465" s="58"/>
      <c r="Q465" s="58"/>
      <c r="R465" s="58"/>
      <c r="S465" s="58"/>
      <c r="T465" s="58"/>
      <c r="U465" s="58"/>
      <c r="V465" s="58"/>
      <c r="W465" s="58"/>
      <c r="X465" s="58"/>
      <c r="Y465" s="58"/>
      <c r="Z465" s="58"/>
      <c r="AA465" s="58"/>
      <c r="AB465" s="58"/>
      <c r="AC465" s="58"/>
      <c r="AD465" s="58"/>
      <c r="AE465" s="58"/>
      <c r="AF465" s="58"/>
      <c r="AG465" s="58"/>
      <c r="AH465" s="58"/>
    </row>
    <row r="466" spans="1:34" ht="15" customHeight="1" x14ac:dyDescent="0.2">
      <c r="A466" s="23"/>
      <c r="B466" s="23"/>
      <c r="C466" s="23"/>
      <c r="D466" s="58"/>
      <c r="E466" s="23"/>
      <c r="F466" s="23"/>
      <c r="G466" s="91"/>
      <c r="H466" s="59"/>
      <c r="I466" s="91"/>
      <c r="J466" s="58"/>
      <c r="K466" s="58"/>
      <c r="L466" s="23"/>
      <c r="M466" s="23"/>
      <c r="N466" s="67"/>
      <c r="O466" s="58"/>
      <c r="P466" s="58"/>
      <c r="Q466" s="58"/>
      <c r="R466" s="58"/>
      <c r="S466" s="58"/>
      <c r="T466" s="58"/>
      <c r="U466" s="58"/>
      <c r="V466" s="58"/>
      <c r="W466" s="58"/>
      <c r="X466" s="58"/>
      <c r="Y466" s="58"/>
      <c r="Z466" s="58"/>
      <c r="AA466" s="58"/>
      <c r="AB466" s="58"/>
      <c r="AC466" s="58"/>
      <c r="AD466" s="58"/>
      <c r="AE466" s="58"/>
      <c r="AF466" s="58"/>
      <c r="AG466" s="58"/>
      <c r="AH466" s="58"/>
    </row>
    <row r="467" spans="1:34" ht="15" customHeight="1" x14ac:dyDescent="0.2">
      <c r="A467" s="23"/>
      <c r="B467" s="23"/>
      <c r="C467" s="23"/>
      <c r="D467" s="58"/>
      <c r="E467" s="23"/>
      <c r="F467" s="23"/>
      <c r="G467" s="91"/>
      <c r="H467" s="59"/>
      <c r="I467" s="91"/>
      <c r="J467" s="58"/>
      <c r="K467" s="58"/>
      <c r="L467" s="23"/>
      <c r="M467" s="23"/>
      <c r="N467" s="67"/>
      <c r="O467" s="58"/>
      <c r="P467" s="58"/>
      <c r="Q467" s="58"/>
      <c r="R467" s="58"/>
      <c r="S467" s="58"/>
      <c r="T467" s="58"/>
      <c r="U467" s="58"/>
      <c r="V467" s="58"/>
      <c r="W467" s="58"/>
      <c r="X467" s="58"/>
      <c r="Y467" s="58"/>
      <c r="Z467" s="58"/>
      <c r="AA467" s="58"/>
      <c r="AB467" s="58"/>
      <c r="AC467" s="58"/>
      <c r="AD467" s="58"/>
      <c r="AE467" s="58"/>
      <c r="AF467" s="58"/>
      <c r="AG467" s="58"/>
      <c r="AH467" s="58"/>
    </row>
    <row r="468" spans="1:34" ht="15" customHeight="1" x14ac:dyDescent="0.2">
      <c r="A468" s="23"/>
      <c r="B468" s="23"/>
      <c r="C468" s="23"/>
      <c r="D468" s="58"/>
      <c r="E468" s="23"/>
      <c r="F468" s="23"/>
      <c r="G468" s="91"/>
      <c r="H468" s="59"/>
      <c r="I468" s="91"/>
      <c r="J468" s="58"/>
      <c r="K468" s="58"/>
      <c r="L468" s="23"/>
      <c r="M468" s="23"/>
      <c r="N468" s="67"/>
      <c r="O468" s="58"/>
      <c r="P468" s="58"/>
      <c r="Q468" s="58"/>
      <c r="R468" s="58"/>
      <c r="S468" s="58"/>
      <c r="T468" s="58"/>
      <c r="U468" s="58"/>
      <c r="V468" s="58"/>
      <c r="W468" s="58"/>
      <c r="X468" s="58"/>
      <c r="Y468" s="58"/>
      <c r="Z468" s="58"/>
      <c r="AA468" s="58"/>
      <c r="AB468" s="58"/>
      <c r="AC468" s="58"/>
      <c r="AD468" s="58"/>
      <c r="AE468" s="58"/>
      <c r="AF468" s="58"/>
      <c r="AG468" s="58"/>
      <c r="AH468" s="58"/>
    </row>
    <row r="469" spans="1:34" ht="15" customHeight="1" x14ac:dyDescent="0.2">
      <c r="A469" s="23"/>
      <c r="B469" s="23"/>
      <c r="C469" s="23"/>
      <c r="D469" s="58"/>
      <c r="E469" s="23"/>
      <c r="F469" s="23"/>
      <c r="G469" s="91"/>
      <c r="H469" s="59"/>
      <c r="I469" s="91"/>
      <c r="J469" s="58"/>
      <c r="K469" s="58"/>
      <c r="L469" s="23"/>
      <c r="M469" s="23"/>
      <c r="N469" s="67"/>
      <c r="O469" s="58"/>
      <c r="P469" s="58"/>
      <c r="Q469" s="58"/>
      <c r="R469" s="58"/>
      <c r="S469" s="58"/>
      <c r="T469" s="58"/>
      <c r="U469" s="58"/>
      <c r="V469" s="58"/>
      <c r="W469" s="58"/>
      <c r="X469" s="58"/>
      <c r="Y469" s="58"/>
      <c r="Z469" s="58"/>
      <c r="AA469" s="58"/>
      <c r="AB469" s="58"/>
      <c r="AC469" s="58"/>
      <c r="AD469" s="58"/>
      <c r="AE469" s="58"/>
      <c r="AF469" s="58"/>
      <c r="AG469" s="58"/>
      <c r="AH469" s="58"/>
    </row>
    <row r="470" spans="1:34" ht="15" customHeight="1" x14ac:dyDescent="0.2">
      <c r="A470" s="23"/>
      <c r="B470" s="23"/>
      <c r="C470" s="23"/>
      <c r="D470" s="58"/>
      <c r="E470" s="23"/>
      <c r="F470" s="23"/>
      <c r="G470" s="91"/>
      <c r="H470" s="59"/>
      <c r="I470" s="91"/>
      <c r="J470" s="58"/>
      <c r="K470" s="58"/>
      <c r="L470" s="23"/>
      <c r="M470" s="23"/>
      <c r="N470" s="67"/>
      <c r="O470" s="58"/>
      <c r="P470" s="58"/>
      <c r="Q470" s="58"/>
      <c r="R470" s="58"/>
      <c r="S470" s="58"/>
      <c r="T470" s="58"/>
      <c r="U470" s="58"/>
      <c r="V470" s="58"/>
      <c r="W470" s="58"/>
      <c r="X470" s="58"/>
      <c r="Y470" s="58"/>
      <c r="Z470" s="58"/>
      <c r="AA470" s="58"/>
      <c r="AB470" s="58"/>
      <c r="AC470" s="58"/>
      <c r="AD470" s="58"/>
      <c r="AE470" s="58"/>
      <c r="AF470" s="58"/>
      <c r="AG470" s="58"/>
      <c r="AH470" s="58"/>
    </row>
    <row r="471" spans="1:34" ht="15" customHeight="1" x14ac:dyDescent="0.2">
      <c r="A471" s="23"/>
      <c r="B471" s="23"/>
      <c r="C471" s="23"/>
      <c r="D471" s="58"/>
      <c r="E471" s="23"/>
      <c r="F471" s="23"/>
      <c r="G471" s="91"/>
      <c r="H471" s="59"/>
      <c r="I471" s="91"/>
      <c r="J471" s="58"/>
      <c r="K471" s="58"/>
      <c r="L471" s="23"/>
      <c r="M471" s="23"/>
      <c r="N471" s="67"/>
      <c r="O471" s="58"/>
      <c r="P471" s="58"/>
      <c r="Q471" s="58"/>
      <c r="R471" s="58"/>
      <c r="S471" s="58"/>
      <c r="T471" s="58"/>
      <c r="U471" s="58"/>
      <c r="V471" s="58"/>
      <c r="W471" s="58"/>
      <c r="X471" s="58"/>
      <c r="Y471" s="58"/>
      <c r="Z471" s="58"/>
      <c r="AA471" s="58"/>
      <c r="AB471" s="58"/>
      <c r="AC471" s="58"/>
      <c r="AD471" s="58"/>
      <c r="AE471" s="58"/>
      <c r="AF471" s="58"/>
      <c r="AG471" s="58"/>
      <c r="AH471" s="58"/>
    </row>
    <row r="472" spans="1:34" ht="15" customHeight="1" x14ac:dyDescent="0.2">
      <c r="A472" s="23"/>
      <c r="B472" s="23"/>
      <c r="C472" s="23"/>
      <c r="D472" s="58"/>
      <c r="E472" s="23"/>
      <c r="F472" s="23"/>
      <c r="G472" s="91"/>
      <c r="H472" s="59"/>
      <c r="I472" s="91"/>
      <c r="J472" s="58"/>
      <c r="K472" s="58"/>
      <c r="L472" s="23"/>
      <c r="M472" s="23"/>
      <c r="N472" s="67"/>
      <c r="O472" s="58"/>
      <c r="P472" s="58"/>
      <c r="Q472" s="58"/>
      <c r="R472" s="58"/>
      <c r="S472" s="58"/>
      <c r="T472" s="58"/>
      <c r="U472" s="58"/>
      <c r="V472" s="58"/>
      <c r="W472" s="58"/>
      <c r="X472" s="58"/>
      <c r="Y472" s="58"/>
      <c r="Z472" s="58"/>
      <c r="AA472" s="58"/>
      <c r="AB472" s="58"/>
      <c r="AC472" s="58"/>
      <c r="AD472" s="58"/>
      <c r="AE472" s="58"/>
      <c r="AF472" s="58"/>
      <c r="AG472" s="58"/>
      <c r="AH472" s="58"/>
    </row>
    <row r="473" spans="1:34" ht="15" customHeight="1" x14ac:dyDescent="0.2">
      <c r="A473" s="23"/>
      <c r="B473" s="23"/>
      <c r="C473" s="23"/>
      <c r="D473" s="58"/>
      <c r="E473" s="23"/>
      <c r="F473" s="23"/>
      <c r="G473" s="91"/>
      <c r="H473" s="59"/>
      <c r="I473" s="91"/>
      <c r="J473" s="58"/>
      <c r="K473" s="58"/>
      <c r="L473" s="23"/>
      <c r="M473" s="23"/>
      <c r="N473" s="67"/>
      <c r="O473" s="58"/>
      <c r="P473" s="58"/>
      <c r="Q473" s="58"/>
      <c r="R473" s="58"/>
      <c r="S473" s="58"/>
      <c r="T473" s="58"/>
      <c r="U473" s="58"/>
      <c r="V473" s="58"/>
      <c r="W473" s="58"/>
      <c r="X473" s="58"/>
      <c r="Y473" s="58"/>
      <c r="Z473" s="58"/>
      <c r="AA473" s="58"/>
      <c r="AB473" s="58"/>
      <c r="AC473" s="58"/>
      <c r="AD473" s="58"/>
      <c r="AE473" s="58"/>
      <c r="AF473" s="58"/>
      <c r="AG473" s="58"/>
      <c r="AH473" s="58"/>
    </row>
    <row r="474" spans="1:34" ht="15" customHeight="1" x14ac:dyDescent="0.2">
      <c r="A474" s="23"/>
      <c r="B474" s="23"/>
      <c r="C474" s="23"/>
      <c r="D474" s="58"/>
      <c r="E474" s="23"/>
      <c r="F474" s="23"/>
      <c r="G474" s="91"/>
      <c r="H474" s="59"/>
      <c r="I474" s="91"/>
      <c r="J474" s="58"/>
      <c r="K474" s="58"/>
      <c r="L474" s="23"/>
      <c r="M474" s="23"/>
      <c r="N474" s="67"/>
      <c r="O474" s="58"/>
      <c r="P474" s="58"/>
      <c r="Q474" s="58"/>
      <c r="R474" s="58"/>
      <c r="S474" s="58"/>
      <c r="T474" s="58"/>
      <c r="U474" s="58"/>
      <c r="V474" s="58"/>
      <c r="W474" s="58"/>
      <c r="X474" s="58"/>
      <c r="Y474" s="58"/>
      <c r="Z474" s="58"/>
      <c r="AA474" s="58"/>
      <c r="AB474" s="58"/>
      <c r="AC474" s="58"/>
      <c r="AD474" s="58"/>
      <c r="AE474" s="58"/>
      <c r="AF474" s="58"/>
      <c r="AG474" s="58"/>
      <c r="AH474" s="58"/>
    </row>
    <row r="475" spans="1:34" ht="15" customHeight="1" x14ac:dyDescent="0.2">
      <c r="A475" s="23"/>
      <c r="B475" s="23"/>
      <c r="C475" s="23"/>
      <c r="D475" s="58"/>
      <c r="E475" s="23"/>
      <c r="F475" s="23"/>
      <c r="G475" s="91"/>
      <c r="H475" s="59"/>
      <c r="I475" s="91"/>
      <c r="J475" s="58"/>
      <c r="K475" s="58"/>
      <c r="L475" s="23"/>
      <c r="M475" s="23"/>
      <c r="N475" s="67"/>
      <c r="O475" s="58"/>
      <c r="P475" s="58"/>
      <c r="Q475" s="58"/>
      <c r="R475" s="58"/>
      <c r="S475" s="58"/>
      <c r="T475" s="58"/>
      <c r="U475" s="58"/>
      <c r="V475" s="58"/>
      <c r="W475" s="58"/>
      <c r="X475" s="58"/>
      <c r="Y475" s="58"/>
      <c r="Z475" s="58"/>
      <c r="AA475" s="58"/>
      <c r="AB475" s="58"/>
      <c r="AC475" s="58"/>
      <c r="AD475" s="58"/>
      <c r="AE475" s="58"/>
      <c r="AF475" s="58"/>
      <c r="AG475" s="58"/>
      <c r="AH475" s="58"/>
    </row>
    <row r="476" spans="1:34" ht="15" customHeight="1" x14ac:dyDescent="0.2">
      <c r="A476" s="23"/>
      <c r="B476" s="23"/>
      <c r="C476" s="23"/>
      <c r="D476" s="58"/>
      <c r="E476" s="23"/>
      <c r="F476" s="23"/>
      <c r="G476" s="91"/>
      <c r="H476" s="59"/>
      <c r="I476" s="91"/>
      <c r="J476" s="58"/>
      <c r="K476" s="58"/>
      <c r="L476" s="23"/>
      <c r="M476" s="23"/>
      <c r="N476" s="67"/>
      <c r="O476" s="58"/>
      <c r="P476" s="58"/>
      <c r="Q476" s="58"/>
      <c r="R476" s="58"/>
      <c r="S476" s="58"/>
      <c r="T476" s="58"/>
      <c r="U476" s="58"/>
      <c r="V476" s="58"/>
      <c r="W476" s="58"/>
      <c r="X476" s="58"/>
      <c r="Y476" s="58"/>
      <c r="Z476" s="58"/>
      <c r="AA476" s="58"/>
      <c r="AB476" s="58"/>
      <c r="AC476" s="58"/>
      <c r="AD476" s="58"/>
      <c r="AE476" s="58"/>
      <c r="AF476" s="58"/>
      <c r="AG476" s="58"/>
      <c r="AH476" s="58"/>
    </row>
    <row r="477" spans="1:34" ht="15" customHeight="1" x14ac:dyDescent="0.2">
      <c r="A477" s="23"/>
      <c r="B477" s="23"/>
      <c r="C477" s="23"/>
      <c r="D477" s="58"/>
      <c r="E477" s="23"/>
      <c r="F477" s="23"/>
      <c r="G477" s="91"/>
      <c r="H477" s="59"/>
      <c r="I477" s="91"/>
      <c r="J477" s="58"/>
      <c r="K477" s="58"/>
      <c r="L477" s="23"/>
      <c r="M477" s="23"/>
      <c r="N477" s="67"/>
      <c r="O477" s="58"/>
      <c r="P477" s="58"/>
      <c r="Q477" s="58"/>
      <c r="R477" s="58"/>
      <c r="S477" s="58"/>
      <c r="T477" s="58"/>
      <c r="U477" s="58"/>
      <c r="V477" s="58"/>
      <c r="W477" s="58"/>
      <c r="X477" s="58"/>
      <c r="Y477" s="58"/>
      <c r="Z477" s="58"/>
      <c r="AA477" s="58"/>
      <c r="AB477" s="58"/>
      <c r="AC477" s="58"/>
      <c r="AD477" s="58"/>
      <c r="AE477" s="58"/>
      <c r="AF477" s="58"/>
      <c r="AG477" s="58"/>
      <c r="AH477" s="58"/>
    </row>
    <row r="478" spans="1:34" ht="15" customHeight="1" x14ac:dyDescent="0.2">
      <c r="A478" s="23"/>
      <c r="B478" s="23"/>
      <c r="C478" s="23"/>
      <c r="D478" s="58"/>
      <c r="E478" s="23"/>
      <c r="F478" s="23"/>
      <c r="G478" s="91"/>
      <c r="H478" s="59"/>
      <c r="I478" s="91"/>
      <c r="J478" s="58"/>
      <c r="K478" s="58"/>
      <c r="L478" s="23"/>
      <c r="M478" s="23"/>
      <c r="N478" s="67"/>
      <c r="O478" s="58"/>
      <c r="P478" s="58"/>
      <c r="Q478" s="58"/>
      <c r="R478" s="58"/>
      <c r="S478" s="58"/>
      <c r="T478" s="58"/>
      <c r="U478" s="58"/>
      <c r="V478" s="58"/>
      <c r="W478" s="58"/>
      <c r="X478" s="58"/>
      <c r="Y478" s="58"/>
      <c r="Z478" s="58"/>
      <c r="AA478" s="58"/>
      <c r="AB478" s="58"/>
      <c r="AC478" s="58"/>
      <c r="AD478" s="58"/>
      <c r="AE478" s="58"/>
      <c r="AF478" s="58"/>
      <c r="AG478" s="58"/>
      <c r="AH478" s="58"/>
    </row>
    <row r="479" spans="1:34" ht="15" customHeight="1" x14ac:dyDescent="0.2">
      <c r="A479" s="23"/>
      <c r="B479" s="23"/>
      <c r="C479" s="23"/>
      <c r="D479" s="58"/>
      <c r="E479" s="23"/>
      <c r="F479" s="23"/>
      <c r="G479" s="91"/>
      <c r="H479" s="59"/>
      <c r="I479" s="91"/>
      <c r="J479" s="58"/>
      <c r="K479" s="58"/>
      <c r="L479" s="23"/>
      <c r="M479" s="23"/>
      <c r="N479" s="67"/>
      <c r="O479" s="58"/>
      <c r="P479" s="58"/>
      <c r="Q479" s="58"/>
      <c r="R479" s="58"/>
      <c r="S479" s="58"/>
      <c r="T479" s="58"/>
      <c r="U479" s="58"/>
      <c r="V479" s="58"/>
      <c r="W479" s="58"/>
      <c r="X479" s="58"/>
      <c r="Y479" s="58"/>
      <c r="Z479" s="58"/>
      <c r="AA479" s="58"/>
      <c r="AB479" s="58"/>
      <c r="AC479" s="58"/>
      <c r="AD479" s="58"/>
      <c r="AE479" s="58"/>
      <c r="AF479" s="58"/>
      <c r="AG479" s="58"/>
      <c r="AH479" s="58"/>
    </row>
    <row r="480" spans="1:34" ht="15" customHeight="1" x14ac:dyDescent="0.2">
      <c r="A480" s="23"/>
      <c r="B480" s="23"/>
      <c r="C480" s="23"/>
      <c r="D480" s="58"/>
      <c r="E480" s="23"/>
      <c r="F480" s="23"/>
      <c r="G480" s="91"/>
      <c r="H480" s="59"/>
      <c r="I480" s="91"/>
      <c r="J480" s="58"/>
      <c r="K480" s="58"/>
      <c r="L480" s="23"/>
      <c r="M480" s="23"/>
      <c r="N480" s="67"/>
      <c r="O480" s="58"/>
      <c r="P480" s="58"/>
      <c r="Q480" s="58"/>
      <c r="R480" s="58"/>
      <c r="S480" s="58"/>
      <c r="T480" s="58"/>
      <c r="U480" s="58"/>
      <c r="V480" s="58"/>
      <c r="W480" s="58"/>
      <c r="X480" s="58"/>
      <c r="Y480" s="58"/>
      <c r="Z480" s="58"/>
      <c r="AA480" s="58"/>
      <c r="AB480" s="58"/>
      <c r="AC480" s="58"/>
      <c r="AD480" s="58"/>
      <c r="AE480" s="58"/>
      <c r="AF480" s="58"/>
      <c r="AG480" s="58"/>
      <c r="AH480" s="58"/>
    </row>
    <row r="481" spans="1:34" ht="15" customHeight="1" x14ac:dyDescent="0.2">
      <c r="A481" s="23"/>
      <c r="B481" s="23"/>
      <c r="C481" s="23"/>
      <c r="D481" s="58"/>
      <c r="E481" s="23"/>
      <c r="F481" s="23"/>
      <c r="G481" s="91"/>
      <c r="H481" s="59"/>
      <c r="I481" s="91"/>
      <c r="J481" s="58"/>
      <c r="K481" s="58"/>
      <c r="L481" s="23"/>
      <c r="M481" s="23"/>
      <c r="N481" s="67"/>
      <c r="O481" s="58"/>
      <c r="P481" s="58"/>
      <c r="Q481" s="58"/>
      <c r="R481" s="58"/>
      <c r="S481" s="58"/>
      <c r="T481" s="58"/>
      <c r="U481" s="58"/>
      <c r="V481" s="58"/>
      <c r="W481" s="58"/>
      <c r="X481" s="58"/>
      <c r="Y481" s="58"/>
      <c r="Z481" s="58"/>
      <c r="AA481" s="58"/>
      <c r="AB481" s="58"/>
      <c r="AC481" s="58"/>
      <c r="AD481" s="58"/>
      <c r="AE481" s="58"/>
      <c r="AF481" s="58"/>
      <c r="AG481" s="58"/>
      <c r="AH481" s="58"/>
    </row>
    <row r="482" spans="1:34" ht="15" customHeight="1" x14ac:dyDescent="0.2">
      <c r="A482" s="23"/>
      <c r="B482" s="23"/>
      <c r="C482" s="23"/>
      <c r="D482" s="58"/>
      <c r="E482" s="23"/>
      <c r="F482" s="23"/>
      <c r="G482" s="91"/>
      <c r="H482" s="59"/>
      <c r="I482" s="91"/>
      <c r="J482" s="58"/>
      <c r="K482" s="58"/>
      <c r="L482" s="23"/>
      <c r="M482" s="23"/>
      <c r="N482" s="67"/>
      <c r="O482" s="58"/>
      <c r="P482" s="58"/>
      <c r="Q482" s="58"/>
      <c r="R482" s="58"/>
      <c r="S482" s="58"/>
      <c r="T482" s="58"/>
      <c r="U482" s="58"/>
      <c r="V482" s="58"/>
      <c r="W482" s="58"/>
      <c r="X482" s="58"/>
      <c r="Y482" s="58"/>
      <c r="Z482" s="58"/>
      <c r="AA482" s="58"/>
      <c r="AB482" s="58"/>
      <c r="AC482" s="58"/>
      <c r="AD482" s="58"/>
      <c r="AE482" s="58"/>
      <c r="AF482" s="58"/>
      <c r="AG482" s="58"/>
      <c r="AH482" s="58"/>
    </row>
    <row r="483" spans="1:34" ht="15" customHeight="1" x14ac:dyDescent="0.2">
      <c r="A483" s="23"/>
      <c r="B483" s="23"/>
      <c r="C483" s="23"/>
      <c r="D483" s="58"/>
      <c r="E483" s="23"/>
      <c r="F483" s="23"/>
      <c r="G483" s="91"/>
      <c r="H483" s="59"/>
      <c r="I483" s="91"/>
      <c r="J483" s="58"/>
      <c r="K483" s="58"/>
      <c r="L483" s="23"/>
      <c r="M483" s="23"/>
      <c r="N483" s="67"/>
      <c r="O483" s="58"/>
      <c r="P483" s="58"/>
      <c r="Q483" s="58"/>
      <c r="R483" s="58"/>
      <c r="S483" s="58"/>
      <c r="T483" s="58"/>
      <c r="U483" s="58"/>
      <c r="V483" s="58"/>
      <c r="W483" s="58"/>
      <c r="X483" s="58"/>
      <c r="Y483" s="58"/>
      <c r="Z483" s="58"/>
      <c r="AA483" s="58"/>
      <c r="AB483" s="58"/>
      <c r="AC483" s="58"/>
      <c r="AD483" s="58"/>
      <c r="AE483" s="58"/>
      <c r="AF483" s="58"/>
      <c r="AG483" s="58"/>
      <c r="AH483" s="58"/>
    </row>
    <row r="484" spans="1:34" ht="15" customHeight="1" x14ac:dyDescent="0.2">
      <c r="A484" s="23"/>
      <c r="B484" s="23"/>
      <c r="C484" s="23"/>
      <c r="D484" s="58"/>
      <c r="E484" s="23"/>
      <c r="F484" s="23"/>
      <c r="G484" s="91"/>
      <c r="H484" s="59"/>
      <c r="I484" s="91"/>
      <c r="J484" s="58"/>
      <c r="K484" s="58"/>
      <c r="L484" s="23"/>
      <c r="M484" s="23"/>
      <c r="N484" s="67"/>
      <c r="O484" s="58"/>
      <c r="P484" s="58"/>
      <c r="Q484" s="58"/>
      <c r="R484" s="58"/>
      <c r="S484" s="58"/>
      <c r="T484" s="58"/>
      <c r="U484" s="58"/>
      <c r="V484" s="58"/>
      <c r="W484" s="58"/>
      <c r="X484" s="58"/>
      <c r="Y484" s="58"/>
      <c r="Z484" s="58"/>
      <c r="AA484" s="58"/>
      <c r="AB484" s="58"/>
      <c r="AC484" s="58"/>
      <c r="AD484" s="58"/>
      <c r="AE484" s="58"/>
      <c r="AF484" s="58"/>
      <c r="AG484" s="58"/>
      <c r="AH484" s="58"/>
    </row>
    <row r="485" spans="1:34" ht="15" customHeight="1" x14ac:dyDescent="0.2">
      <c r="A485" s="23"/>
      <c r="B485" s="23"/>
      <c r="C485" s="23"/>
      <c r="D485" s="58"/>
      <c r="E485" s="23"/>
      <c r="F485" s="23"/>
      <c r="G485" s="91"/>
      <c r="H485" s="59"/>
      <c r="I485" s="91"/>
      <c r="J485" s="58"/>
      <c r="K485" s="58"/>
      <c r="L485" s="23"/>
      <c r="M485" s="23"/>
      <c r="N485" s="67"/>
      <c r="O485" s="58"/>
      <c r="P485" s="58"/>
      <c r="Q485" s="58"/>
      <c r="R485" s="58"/>
      <c r="S485" s="58"/>
      <c r="T485" s="58"/>
      <c r="U485" s="58"/>
      <c r="V485" s="58"/>
      <c r="W485" s="58"/>
      <c r="X485" s="58"/>
      <c r="Y485" s="58"/>
      <c r="Z485" s="58"/>
      <c r="AA485" s="58"/>
      <c r="AB485" s="58"/>
      <c r="AC485" s="58"/>
      <c r="AD485" s="58"/>
      <c r="AE485" s="58"/>
      <c r="AF485" s="58"/>
      <c r="AG485" s="58"/>
      <c r="AH485" s="58"/>
    </row>
    <row r="486" spans="1:34" ht="15" customHeight="1" x14ac:dyDescent="0.2">
      <c r="A486" s="23"/>
      <c r="B486" s="23"/>
      <c r="C486" s="23"/>
      <c r="D486" s="58"/>
      <c r="E486" s="23"/>
      <c r="F486" s="23"/>
      <c r="G486" s="91"/>
      <c r="H486" s="59"/>
      <c r="I486" s="91"/>
      <c r="J486" s="58"/>
      <c r="K486" s="58"/>
      <c r="L486" s="23"/>
      <c r="M486" s="23"/>
      <c r="N486" s="67"/>
      <c r="O486" s="58"/>
      <c r="P486" s="58"/>
      <c r="Q486" s="58"/>
      <c r="R486" s="58"/>
      <c r="S486" s="58"/>
      <c r="T486" s="58"/>
      <c r="U486" s="58"/>
      <c r="V486" s="58"/>
      <c r="W486" s="58"/>
      <c r="X486" s="58"/>
      <c r="Y486" s="58"/>
      <c r="Z486" s="58"/>
      <c r="AA486" s="58"/>
      <c r="AB486" s="58"/>
      <c r="AC486" s="58"/>
      <c r="AD486" s="58"/>
      <c r="AE486" s="58"/>
      <c r="AF486" s="58"/>
      <c r="AG486" s="58"/>
      <c r="AH486" s="58"/>
    </row>
    <row r="487" spans="1:34" ht="15" customHeight="1" x14ac:dyDescent="0.2">
      <c r="A487" s="23"/>
      <c r="B487" s="23"/>
      <c r="C487" s="23"/>
      <c r="D487" s="58"/>
      <c r="E487" s="23"/>
      <c r="F487" s="23"/>
      <c r="G487" s="91"/>
      <c r="H487" s="59"/>
      <c r="I487" s="91"/>
      <c r="J487" s="58"/>
      <c r="K487" s="58"/>
      <c r="L487" s="23"/>
      <c r="M487" s="23"/>
      <c r="N487" s="67"/>
      <c r="O487" s="58"/>
      <c r="P487" s="58"/>
      <c r="Q487" s="58"/>
      <c r="R487" s="58"/>
      <c r="S487" s="58"/>
      <c r="T487" s="58"/>
      <c r="U487" s="58"/>
      <c r="V487" s="58"/>
      <c r="W487" s="58"/>
      <c r="X487" s="58"/>
      <c r="Y487" s="58"/>
      <c r="Z487" s="58"/>
      <c r="AA487" s="58"/>
      <c r="AB487" s="58"/>
      <c r="AC487" s="58"/>
      <c r="AD487" s="58"/>
      <c r="AE487" s="58"/>
      <c r="AF487" s="58"/>
      <c r="AG487" s="58"/>
      <c r="AH487" s="58"/>
    </row>
    <row r="488" spans="1:34" ht="15" customHeight="1" x14ac:dyDescent="0.2">
      <c r="A488" s="23"/>
      <c r="B488" s="23"/>
      <c r="C488" s="23"/>
      <c r="D488" s="58"/>
      <c r="E488" s="23"/>
      <c r="F488" s="23"/>
      <c r="G488" s="91"/>
      <c r="H488" s="59"/>
      <c r="I488" s="91"/>
      <c r="J488" s="58"/>
      <c r="K488" s="58"/>
      <c r="L488" s="23"/>
      <c r="M488" s="23"/>
      <c r="N488" s="67"/>
      <c r="O488" s="58"/>
      <c r="P488" s="58"/>
      <c r="Q488" s="58"/>
      <c r="R488" s="58"/>
      <c r="S488" s="58"/>
      <c r="T488" s="58"/>
      <c r="U488" s="58"/>
      <c r="V488" s="58"/>
      <c r="W488" s="58"/>
      <c r="X488" s="58"/>
      <c r="Y488" s="58"/>
      <c r="Z488" s="58"/>
      <c r="AA488" s="58"/>
      <c r="AB488" s="58"/>
      <c r="AC488" s="58"/>
      <c r="AD488" s="58"/>
      <c r="AE488" s="58"/>
      <c r="AF488" s="58"/>
      <c r="AG488" s="58"/>
      <c r="AH488" s="58"/>
    </row>
    <row r="489" spans="1:34" ht="15" customHeight="1" x14ac:dyDescent="0.2">
      <c r="A489" s="23"/>
      <c r="B489" s="23"/>
      <c r="C489" s="23"/>
      <c r="D489" s="58"/>
      <c r="E489" s="23"/>
      <c r="F489" s="23"/>
      <c r="G489" s="91"/>
      <c r="H489" s="59"/>
      <c r="I489" s="91"/>
      <c r="J489" s="58"/>
      <c r="K489" s="58"/>
      <c r="L489" s="23"/>
      <c r="M489" s="23"/>
      <c r="N489" s="67"/>
      <c r="O489" s="58"/>
      <c r="P489" s="58"/>
      <c r="Q489" s="58"/>
      <c r="R489" s="58"/>
      <c r="S489" s="58"/>
      <c r="T489" s="58"/>
      <c r="U489" s="58"/>
      <c r="V489" s="58"/>
      <c r="W489" s="58"/>
      <c r="X489" s="58"/>
      <c r="Y489" s="58"/>
      <c r="Z489" s="58"/>
      <c r="AA489" s="58"/>
      <c r="AB489" s="58"/>
      <c r="AC489" s="58"/>
      <c r="AD489" s="58"/>
      <c r="AE489" s="58"/>
      <c r="AF489" s="58"/>
      <c r="AG489" s="58"/>
      <c r="AH489" s="58"/>
    </row>
    <row r="490" spans="1:34" ht="15" customHeight="1" x14ac:dyDescent="0.2">
      <c r="A490" s="23"/>
      <c r="B490" s="23"/>
      <c r="C490" s="23"/>
      <c r="D490" s="58"/>
      <c r="E490" s="23"/>
      <c r="F490" s="23"/>
      <c r="G490" s="91"/>
      <c r="H490" s="59"/>
      <c r="I490" s="91"/>
      <c r="J490" s="58"/>
      <c r="K490" s="58"/>
      <c r="L490" s="23"/>
      <c r="M490" s="23"/>
      <c r="N490" s="67"/>
      <c r="O490" s="58"/>
      <c r="P490" s="58"/>
      <c r="Q490" s="58"/>
      <c r="R490" s="58"/>
      <c r="S490" s="58"/>
      <c r="T490" s="58"/>
      <c r="U490" s="58"/>
      <c r="V490" s="58"/>
      <c r="W490" s="58"/>
      <c r="X490" s="58"/>
      <c r="Y490" s="58"/>
      <c r="Z490" s="58"/>
      <c r="AA490" s="58"/>
      <c r="AB490" s="58"/>
      <c r="AC490" s="58"/>
      <c r="AD490" s="58"/>
      <c r="AE490" s="58"/>
      <c r="AF490" s="58"/>
      <c r="AG490" s="58"/>
      <c r="AH490" s="58"/>
    </row>
    <row r="491" spans="1:34" ht="15" customHeight="1" x14ac:dyDescent="0.2">
      <c r="A491" s="23"/>
      <c r="B491" s="23"/>
      <c r="C491" s="23"/>
      <c r="D491" s="58"/>
      <c r="E491" s="23"/>
      <c r="F491" s="23"/>
      <c r="G491" s="91"/>
      <c r="H491" s="59"/>
      <c r="I491" s="91"/>
      <c r="J491" s="58"/>
      <c r="K491" s="58"/>
      <c r="L491" s="23"/>
      <c r="M491" s="23"/>
      <c r="N491" s="67"/>
      <c r="O491" s="58"/>
      <c r="P491" s="58"/>
      <c r="Q491" s="58"/>
      <c r="R491" s="58"/>
      <c r="S491" s="58"/>
      <c r="T491" s="58"/>
      <c r="U491" s="58"/>
      <c r="V491" s="58"/>
      <c r="W491" s="58"/>
      <c r="X491" s="58"/>
      <c r="Y491" s="58"/>
      <c r="Z491" s="58"/>
      <c r="AA491" s="58"/>
      <c r="AB491" s="58"/>
      <c r="AC491" s="58"/>
      <c r="AD491" s="58"/>
      <c r="AE491" s="58"/>
      <c r="AF491" s="58"/>
      <c r="AG491" s="58"/>
      <c r="AH491" s="58"/>
    </row>
    <row r="492" spans="1:34" ht="15" customHeight="1" x14ac:dyDescent="0.2">
      <c r="A492" s="23"/>
      <c r="B492" s="23"/>
      <c r="C492" s="23"/>
      <c r="D492" s="58"/>
      <c r="E492" s="23"/>
      <c r="F492" s="23"/>
      <c r="G492" s="91"/>
      <c r="H492" s="59"/>
      <c r="I492" s="91"/>
      <c r="J492" s="58"/>
      <c r="K492" s="58"/>
      <c r="L492" s="23"/>
      <c r="M492" s="23"/>
      <c r="N492" s="67"/>
      <c r="O492" s="58"/>
      <c r="P492" s="58"/>
      <c r="Q492" s="58"/>
      <c r="R492" s="58"/>
      <c r="S492" s="58"/>
      <c r="T492" s="58"/>
      <c r="U492" s="58"/>
      <c r="V492" s="58"/>
      <c r="W492" s="58"/>
      <c r="X492" s="58"/>
      <c r="Y492" s="58"/>
      <c r="Z492" s="58"/>
      <c r="AA492" s="58"/>
      <c r="AB492" s="58"/>
      <c r="AC492" s="58"/>
      <c r="AD492" s="58"/>
      <c r="AE492" s="58"/>
      <c r="AF492" s="58"/>
      <c r="AG492" s="58"/>
      <c r="AH492" s="58"/>
    </row>
    <row r="493" spans="1:34" ht="15" customHeight="1" x14ac:dyDescent="0.2">
      <c r="A493" s="23"/>
      <c r="B493" s="23"/>
      <c r="C493" s="23"/>
      <c r="D493" s="58"/>
      <c r="E493" s="23"/>
      <c r="F493" s="23"/>
      <c r="G493" s="91"/>
      <c r="H493" s="59"/>
      <c r="I493" s="91"/>
      <c r="J493" s="58"/>
      <c r="K493" s="58"/>
      <c r="L493" s="23"/>
      <c r="M493" s="23"/>
      <c r="N493" s="67"/>
      <c r="O493" s="58"/>
      <c r="P493" s="58"/>
      <c r="Q493" s="58"/>
      <c r="R493" s="58"/>
      <c r="S493" s="58"/>
      <c r="T493" s="58"/>
      <c r="U493" s="58"/>
      <c r="V493" s="58"/>
      <c r="W493" s="58"/>
      <c r="X493" s="58"/>
      <c r="Y493" s="58"/>
      <c r="Z493" s="58"/>
      <c r="AA493" s="58"/>
      <c r="AB493" s="58"/>
      <c r="AC493" s="58"/>
      <c r="AD493" s="58"/>
      <c r="AE493" s="58"/>
      <c r="AF493" s="58"/>
      <c r="AG493" s="58"/>
      <c r="AH493" s="58"/>
    </row>
    <row r="494" spans="1:34" ht="15" customHeight="1" x14ac:dyDescent="0.2">
      <c r="A494" s="23"/>
      <c r="B494" s="23"/>
      <c r="C494" s="23"/>
      <c r="D494" s="58"/>
      <c r="E494" s="23"/>
      <c r="F494" s="23"/>
      <c r="G494" s="91"/>
      <c r="H494" s="59"/>
      <c r="I494" s="91"/>
      <c r="J494" s="58"/>
      <c r="K494" s="58"/>
      <c r="L494" s="23"/>
      <c r="M494" s="23"/>
      <c r="N494" s="67"/>
      <c r="O494" s="58"/>
      <c r="P494" s="58"/>
      <c r="Q494" s="58"/>
      <c r="R494" s="58"/>
      <c r="S494" s="58"/>
      <c r="T494" s="58"/>
      <c r="U494" s="58"/>
      <c r="V494" s="58"/>
      <c r="W494" s="58"/>
      <c r="X494" s="58"/>
      <c r="Y494" s="58"/>
      <c r="Z494" s="58"/>
      <c r="AA494" s="58"/>
      <c r="AB494" s="58"/>
      <c r="AC494" s="58"/>
      <c r="AD494" s="58"/>
      <c r="AE494" s="58"/>
      <c r="AF494" s="58"/>
      <c r="AG494" s="58"/>
      <c r="AH494" s="58"/>
    </row>
    <row r="495" spans="1:34" ht="15" customHeight="1" x14ac:dyDescent="0.2">
      <c r="A495" s="23"/>
      <c r="B495" s="23"/>
      <c r="C495" s="23"/>
      <c r="D495" s="58"/>
      <c r="E495" s="23"/>
      <c r="F495" s="23"/>
      <c r="G495" s="91"/>
      <c r="H495" s="59"/>
      <c r="I495" s="91"/>
      <c r="J495" s="58"/>
      <c r="K495" s="58"/>
      <c r="L495" s="23"/>
      <c r="M495" s="23"/>
      <c r="N495" s="67"/>
      <c r="O495" s="58"/>
      <c r="P495" s="58"/>
      <c r="Q495" s="58"/>
      <c r="R495" s="58"/>
      <c r="S495" s="58"/>
      <c r="T495" s="58"/>
      <c r="U495" s="58"/>
      <c r="V495" s="58"/>
      <c r="W495" s="58"/>
      <c r="X495" s="58"/>
      <c r="Y495" s="58"/>
      <c r="Z495" s="58"/>
      <c r="AA495" s="58"/>
      <c r="AB495" s="58"/>
      <c r="AC495" s="58"/>
      <c r="AD495" s="58"/>
      <c r="AE495" s="58"/>
      <c r="AF495" s="58"/>
      <c r="AG495" s="58"/>
      <c r="AH495" s="58"/>
    </row>
    <row r="496" spans="1:34" ht="15" customHeight="1" x14ac:dyDescent="0.2">
      <c r="A496" s="23"/>
      <c r="B496" s="23"/>
      <c r="C496" s="23"/>
      <c r="D496" s="58"/>
      <c r="E496" s="23"/>
      <c r="F496" s="23"/>
      <c r="G496" s="91"/>
      <c r="H496" s="59"/>
      <c r="I496" s="91"/>
      <c r="J496" s="58"/>
      <c r="K496" s="58"/>
      <c r="L496" s="23"/>
      <c r="M496" s="23"/>
      <c r="N496" s="67"/>
      <c r="O496" s="58"/>
      <c r="P496" s="58"/>
      <c r="Q496" s="58"/>
      <c r="R496" s="58"/>
      <c r="S496" s="58"/>
      <c r="T496" s="58"/>
      <c r="U496" s="58"/>
      <c r="V496" s="58"/>
      <c r="W496" s="58"/>
      <c r="X496" s="58"/>
      <c r="Y496" s="58"/>
      <c r="Z496" s="58"/>
      <c r="AA496" s="58"/>
      <c r="AB496" s="58"/>
      <c r="AC496" s="58"/>
      <c r="AD496" s="58"/>
      <c r="AE496" s="58"/>
      <c r="AF496" s="58"/>
      <c r="AG496" s="58"/>
      <c r="AH496" s="58"/>
    </row>
    <row r="497" spans="1:34" ht="15" customHeight="1" x14ac:dyDescent="0.2">
      <c r="A497" s="23"/>
      <c r="B497" s="23"/>
      <c r="C497" s="23"/>
      <c r="D497" s="58"/>
      <c r="E497" s="23"/>
      <c r="F497" s="23"/>
      <c r="G497" s="91"/>
      <c r="H497" s="59"/>
      <c r="I497" s="91"/>
      <c r="J497" s="58"/>
      <c r="K497" s="58"/>
      <c r="L497" s="23"/>
      <c r="M497" s="23"/>
      <c r="N497" s="67"/>
      <c r="O497" s="58"/>
      <c r="P497" s="58"/>
      <c r="Q497" s="58"/>
      <c r="R497" s="58"/>
      <c r="S497" s="58"/>
      <c r="T497" s="58"/>
      <c r="U497" s="58"/>
      <c r="V497" s="58"/>
      <c r="W497" s="58"/>
      <c r="X497" s="58"/>
      <c r="Y497" s="58"/>
      <c r="Z497" s="58"/>
      <c r="AA497" s="58"/>
      <c r="AB497" s="58"/>
      <c r="AC497" s="58"/>
      <c r="AD497" s="58"/>
      <c r="AE497" s="58"/>
      <c r="AF497" s="58"/>
      <c r="AG497" s="58"/>
      <c r="AH497" s="58"/>
    </row>
    <row r="498" spans="1:34" ht="15" customHeight="1" x14ac:dyDescent="0.2">
      <c r="A498" s="23"/>
      <c r="B498" s="23"/>
      <c r="C498" s="23"/>
      <c r="D498" s="58"/>
      <c r="E498" s="23"/>
      <c r="F498" s="23"/>
      <c r="G498" s="91"/>
      <c r="H498" s="59"/>
      <c r="I498" s="91"/>
      <c r="J498" s="58"/>
      <c r="K498" s="58"/>
      <c r="L498" s="23"/>
      <c r="M498" s="23"/>
      <c r="N498" s="67"/>
      <c r="O498" s="58"/>
      <c r="P498" s="58"/>
      <c r="Q498" s="58"/>
      <c r="R498" s="58"/>
      <c r="S498" s="58"/>
      <c r="T498" s="58"/>
      <c r="U498" s="58"/>
      <c r="V498" s="58"/>
      <c r="W498" s="58"/>
      <c r="X498" s="58"/>
      <c r="Y498" s="58"/>
      <c r="Z498" s="58"/>
      <c r="AA498" s="58"/>
      <c r="AB498" s="58"/>
      <c r="AC498" s="58"/>
      <c r="AD498" s="58"/>
      <c r="AE498" s="58"/>
      <c r="AF498" s="58"/>
      <c r="AG498" s="58"/>
      <c r="AH498" s="58"/>
    </row>
    <row r="499" spans="1:34" ht="15" customHeight="1" x14ac:dyDescent="0.2">
      <c r="A499" s="23"/>
      <c r="B499" s="23"/>
      <c r="C499" s="23"/>
      <c r="D499" s="58"/>
      <c r="E499" s="23"/>
      <c r="F499" s="23"/>
      <c r="G499" s="91"/>
      <c r="H499" s="59"/>
      <c r="I499" s="91"/>
      <c r="J499" s="58"/>
      <c r="K499" s="58"/>
      <c r="L499" s="23"/>
      <c r="M499" s="23"/>
      <c r="N499" s="67"/>
      <c r="O499" s="58"/>
      <c r="P499" s="58"/>
      <c r="Q499" s="58"/>
      <c r="R499" s="58"/>
      <c r="S499" s="58"/>
      <c r="T499" s="58"/>
      <c r="U499" s="58"/>
      <c r="V499" s="58"/>
      <c r="W499" s="58"/>
      <c r="X499" s="58"/>
      <c r="Y499" s="58"/>
      <c r="Z499" s="58"/>
      <c r="AA499" s="58"/>
      <c r="AB499" s="58"/>
      <c r="AC499" s="58"/>
      <c r="AD499" s="58"/>
      <c r="AE499" s="58"/>
      <c r="AF499" s="58"/>
      <c r="AG499" s="58"/>
      <c r="AH499" s="58"/>
    </row>
    <row r="500" spans="1:34" ht="15" customHeight="1" x14ac:dyDescent="0.2">
      <c r="A500" s="23"/>
      <c r="B500" s="23"/>
      <c r="C500" s="23"/>
      <c r="D500" s="58"/>
      <c r="E500" s="23"/>
      <c r="F500" s="23"/>
      <c r="G500" s="91"/>
      <c r="H500" s="59"/>
      <c r="I500" s="91"/>
      <c r="J500" s="58"/>
      <c r="K500" s="58"/>
      <c r="L500" s="23"/>
      <c r="M500" s="23"/>
      <c r="N500" s="67"/>
      <c r="O500" s="58"/>
      <c r="P500" s="58"/>
      <c r="Q500" s="58"/>
      <c r="R500" s="58"/>
      <c r="S500" s="58"/>
      <c r="T500" s="58"/>
      <c r="U500" s="58"/>
      <c r="V500" s="58"/>
      <c r="W500" s="58"/>
      <c r="X500" s="58"/>
      <c r="Y500" s="58"/>
      <c r="Z500" s="58"/>
      <c r="AA500" s="58"/>
      <c r="AB500" s="58"/>
      <c r="AC500" s="58"/>
      <c r="AD500" s="58"/>
      <c r="AE500" s="58"/>
      <c r="AF500" s="58"/>
      <c r="AG500" s="58"/>
      <c r="AH500" s="58"/>
    </row>
    <row r="501" spans="1:34" ht="15" customHeight="1" x14ac:dyDescent="0.2">
      <c r="A501" s="23"/>
      <c r="B501" s="23"/>
      <c r="C501" s="23"/>
      <c r="D501" s="58"/>
      <c r="E501" s="23"/>
      <c r="F501" s="23"/>
      <c r="G501" s="91"/>
      <c r="H501" s="59"/>
      <c r="I501" s="91"/>
      <c r="J501" s="58"/>
      <c r="K501" s="58"/>
      <c r="L501" s="23"/>
      <c r="M501" s="23"/>
      <c r="N501" s="67"/>
      <c r="O501" s="58"/>
      <c r="P501" s="58"/>
      <c r="Q501" s="58"/>
      <c r="R501" s="58"/>
      <c r="S501" s="58"/>
      <c r="T501" s="58"/>
      <c r="U501" s="58"/>
      <c r="V501" s="58"/>
      <c r="W501" s="58"/>
      <c r="X501" s="58"/>
      <c r="Y501" s="58"/>
      <c r="Z501" s="58"/>
      <c r="AA501" s="58"/>
      <c r="AB501" s="58"/>
      <c r="AC501" s="58"/>
      <c r="AD501" s="58"/>
      <c r="AE501" s="58"/>
      <c r="AF501" s="58"/>
      <c r="AG501" s="58"/>
      <c r="AH501" s="58"/>
    </row>
    <row r="502" spans="1:34" ht="15" customHeight="1" x14ac:dyDescent="0.2">
      <c r="A502" s="23"/>
      <c r="B502" s="23"/>
      <c r="C502" s="23"/>
      <c r="D502" s="58"/>
      <c r="E502" s="23"/>
      <c r="F502" s="23"/>
      <c r="G502" s="91"/>
      <c r="H502" s="59"/>
      <c r="I502" s="91"/>
      <c r="J502" s="58"/>
      <c r="K502" s="58"/>
      <c r="L502" s="23"/>
      <c r="M502" s="23"/>
      <c r="N502" s="67"/>
      <c r="O502" s="58"/>
      <c r="P502" s="58"/>
      <c r="Q502" s="58"/>
      <c r="R502" s="58"/>
      <c r="S502" s="58"/>
      <c r="T502" s="58"/>
      <c r="U502" s="58"/>
      <c r="V502" s="58"/>
      <c r="W502" s="58"/>
      <c r="X502" s="58"/>
      <c r="Y502" s="58"/>
      <c r="Z502" s="58"/>
      <c r="AA502" s="58"/>
      <c r="AB502" s="58"/>
      <c r="AC502" s="58"/>
      <c r="AD502" s="58"/>
      <c r="AE502" s="58"/>
      <c r="AF502" s="58"/>
      <c r="AG502" s="58"/>
      <c r="AH502" s="58"/>
    </row>
    <row r="503" spans="1:34" ht="15" customHeight="1" x14ac:dyDescent="0.2">
      <c r="A503" s="23"/>
      <c r="B503" s="23"/>
      <c r="C503" s="23"/>
      <c r="D503" s="58"/>
      <c r="E503" s="23"/>
      <c r="F503" s="23"/>
      <c r="G503" s="91"/>
      <c r="H503" s="59"/>
      <c r="I503" s="91"/>
      <c r="J503" s="58"/>
      <c r="K503" s="58"/>
      <c r="L503" s="23"/>
      <c r="M503" s="23"/>
      <c r="N503" s="67"/>
      <c r="O503" s="58"/>
      <c r="P503" s="58"/>
      <c r="Q503" s="58"/>
      <c r="R503" s="58"/>
      <c r="S503" s="58"/>
      <c r="T503" s="58"/>
      <c r="U503" s="58"/>
      <c r="V503" s="58"/>
      <c r="W503" s="58"/>
      <c r="X503" s="58"/>
      <c r="Y503" s="58"/>
      <c r="Z503" s="58"/>
      <c r="AA503" s="58"/>
      <c r="AB503" s="58"/>
      <c r="AC503" s="58"/>
      <c r="AD503" s="58"/>
      <c r="AE503" s="58"/>
      <c r="AF503" s="58"/>
      <c r="AG503" s="58"/>
      <c r="AH503" s="58"/>
    </row>
    <row r="504" spans="1:34" ht="15" customHeight="1" x14ac:dyDescent="0.2">
      <c r="A504" s="23"/>
      <c r="B504" s="23"/>
      <c r="C504" s="23"/>
      <c r="D504" s="58"/>
      <c r="E504" s="23"/>
      <c r="F504" s="23"/>
      <c r="G504" s="91"/>
      <c r="H504" s="59"/>
      <c r="I504" s="91"/>
      <c r="J504" s="58"/>
      <c r="K504" s="58"/>
      <c r="L504" s="23"/>
      <c r="M504" s="23"/>
      <c r="N504" s="67"/>
      <c r="O504" s="58"/>
      <c r="P504" s="58"/>
      <c r="Q504" s="58"/>
      <c r="R504" s="58"/>
      <c r="S504" s="58"/>
      <c r="T504" s="58"/>
      <c r="U504" s="58"/>
      <c r="V504" s="58"/>
      <c r="W504" s="58"/>
      <c r="X504" s="58"/>
      <c r="Y504" s="58"/>
      <c r="Z504" s="58"/>
      <c r="AA504" s="58"/>
      <c r="AB504" s="58"/>
      <c r="AC504" s="58"/>
      <c r="AD504" s="58"/>
      <c r="AE504" s="58"/>
      <c r="AF504" s="58"/>
      <c r="AG504" s="58"/>
      <c r="AH504" s="58"/>
    </row>
    <row r="505" spans="1:34" ht="15" customHeight="1" x14ac:dyDescent="0.2">
      <c r="A505" s="23"/>
      <c r="B505" s="23"/>
      <c r="C505" s="23"/>
      <c r="D505" s="58"/>
      <c r="E505" s="23"/>
      <c r="F505" s="23"/>
      <c r="G505" s="91"/>
      <c r="H505" s="59"/>
      <c r="I505" s="91"/>
      <c r="J505" s="58"/>
      <c r="K505" s="58"/>
      <c r="L505" s="23"/>
      <c r="M505" s="23"/>
      <c r="N505" s="67"/>
      <c r="O505" s="58"/>
      <c r="P505" s="58"/>
      <c r="Q505" s="58"/>
      <c r="R505" s="58"/>
      <c r="S505" s="58"/>
      <c r="T505" s="58"/>
      <c r="U505" s="58"/>
      <c r="V505" s="58"/>
      <c r="W505" s="58"/>
      <c r="X505" s="58"/>
      <c r="Y505" s="58"/>
      <c r="Z505" s="58"/>
      <c r="AA505" s="58"/>
      <c r="AB505" s="58"/>
      <c r="AC505" s="58"/>
      <c r="AD505" s="58"/>
      <c r="AE505" s="58"/>
      <c r="AF505" s="58"/>
      <c r="AG505" s="58"/>
      <c r="AH505" s="58"/>
    </row>
    <row r="506" spans="1:34" ht="15" customHeight="1" x14ac:dyDescent="0.2">
      <c r="A506" s="23"/>
      <c r="B506" s="23"/>
      <c r="C506" s="23"/>
      <c r="D506" s="58"/>
      <c r="E506" s="23"/>
      <c r="F506" s="23"/>
      <c r="G506" s="91"/>
      <c r="H506" s="59"/>
      <c r="I506" s="91"/>
      <c r="J506" s="58"/>
      <c r="K506" s="58"/>
      <c r="L506" s="23"/>
      <c r="M506" s="23"/>
      <c r="N506" s="67"/>
      <c r="O506" s="58"/>
      <c r="P506" s="58"/>
      <c r="Q506" s="58"/>
      <c r="R506" s="58"/>
      <c r="S506" s="58"/>
      <c r="T506" s="58"/>
      <c r="U506" s="58"/>
      <c r="V506" s="58"/>
      <c r="W506" s="58"/>
      <c r="X506" s="58"/>
      <c r="Y506" s="58"/>
      <c r="Z506" s="58"/>
      <c r="AA506" s="58"/>
      <c r="AB506" s="58"/>
      <c r="AC506" s="58"/>
      <c r="AD506" s="58"/>
      <c r="AE506" s="58"/>
      <c r="AF506" s="58"/>
      <c r="AG506" s="58"/>
      <c r="AH506" s="58"/>
    </row>
    <row r="507" spans="1:34" ht="15" customHeight="1" x14ac:dyDescent="0.2">
      <c r="A507" s="23"/>
      <c r="B507" s="23"/>
      <c r="C507" s="23"/>
      <c r="D507" s="58"/>
      <c r="E507" s="23"/>
      <c r="F507" s="23"/>
      <c r="G507" s="91"/>
      <c r="H507" s="59"/>
      <c r="I507" s="91"/>
      <c r="J507" s="58"/>
      <c r="K507" s="58"/>
      <c r="L507" s="23"/>
      <c r="M507" s="23"/>
      <c r="N507" s="67"/>
      <c r="O507" s="58"/>
      <c r="P507" s="58"/>
      <c r="Q507" s="58"/>
      <c r="R507" s="58"/>
      <c r="S507" s="58"/>
      <c r="T507" s="58"/>
      <c r="U507" s="58"/>
      <c r="V507" s="58"/>
      <c r="W507" s="58"/>
      <c r="X507" s="58"/>
      <c r="Y507" s="58"/>
      <c r="Z507" s="58"/>
      <c r="AA507" s="58"/>
      <c r="AB507" s="58"/>
      <c r="AC507" s="58"/>
      <c r="AD507" s="58"/>
      <c r="AE507" s="58"/>
      <c r="AF507" s="58"/>
      <c r="AG507" s="58"/>
      <c r="AH507" s="58"/>
    </row>
    <row r="508" spans="1:34" ht="15" customHeight="1" x14ac:dyDescent="0.2">
      <c r="A508" s="23"/>
      <c r="B508" s="23"/>
      <c r="C508" s="23"/>
      <c r="D508" s="58"/>
      <c r="E508" s="23"/>
      <c r="F508" s="23"/>
      <c r="G508" s="91"/>
      <c r="H508" s="59"/>
      <c r="I508" s="91"/>
      <c r="J508" s="58"/>
      <c r="K508" s="58"/>
      <c r="L508" s="23"/>
      <c r="M508" s="23"/>
      <c r="N508" s="67"/>
      <c r="O508" s="58"/>
      <c r="P508" s="58"/>
      <c r="Q508" s="58"/>
      <c r="R508" s="58"/>
      <c r="S508" s="58"/>
      <c r="T508" s="58"/>
      <c r="U508" s="58"/>
      <c r="V508" s="58"/>
      <c r="W508" s="58"/>
      <c r="X508" s="58"/>
      <c r="Y508" s="58"/>
      <c r="Z508" s="58"/>
      <c r="AA508" s="58"/>
      <c r="AB508" s="58"/>
      <c r="AC508" s="58"/>
      <c r="AD508" s="58"/>
      <c r="AE508" s="58"/>
      <c r="AF508" s="58"/>
      <c r="AG508" s="58"/>
      <c r="AH508" s="58"/>
    </row>
    <row r="509" spans="1:34" ht="15" customHeight="1" x14ac:dyDescent="0.2">
      <c r="A509" s="23"/>
      <c r="B509" s="23"/>
      <c r="C509" s="23"/>
      <c r="D509" s="58"/>
      <c r="E509" s="23"/>
      <c r="F509" s="23"/>
      <c r="G509" s="91"/>
      <c r="H509" s="59"/>
      <c r="I509" s="91"/>
      <c r="J509" s="58"/>
      <c r="K509" s="58"/>
      <c r="L509" s="23"/>
      <c r="M509" s="23"/>
      <c r="N509" s="67"/>
      <c r="O509" s="58"/>
      <c r="P509" s="58"/>
      <c r="Q509" s="58"/>
      <c r="R509" s="58"/>
      <c r="S509" s="58"/>
      <c r="T509" s="58"/>
      <c r="U509" s="58"/>
      <c r="V509" s="58"/>
      <c r="W509" s="58"/>
      <c r="X509" s="58"/>
      <c r="Y509" s="58"/>
      <c r="Z509" s="58"/>
      <c r="AA509" s="58"/>
      <c r="AB509" s="58"/>
      <c r="AC509" s="58"/>
      <c r="AD509" s="58"/>
      <c r="AE509" s="58"/>
      <c r="AF509" s="58"/>
      <c r="AG509" s="58"/>
      <c r="AH509" s="58"/>
    </row>
    <row r="510" spans="1:34" ht="15" customHeight="1" x14ac:dyDescent="0.2">
      <c r="A510" s="23"/>
      <c r="B510" s="23"/>
      <c r="C510" s="23"/>
      <c r="D510" s="58"/>
      <c r="E510" s="23"/>
      <c r="F510" s="23"/>
      <c r="G510" s="91"/>
      <c r="H510" s="59"/>
      <c r="I510" s="91"/>
      <c r="J510" s="58"/>
      <c r="K510" s="58"/>
      <c r="L510" s="23"/>
      <c r="M510" s="23"/>
      <c r="N510" s="67"/>
      <c r="O510" s="58"/>
      <c r="P510" s="58"/>
      <c r="Q510" s="58"/>
      <c r="R510" s="58"/>
      <c r="S510" s="58"/>
      <c r="T510" s="58"/>
      <c r="U510" s="58"/>
      <c r="V510" s="58"/>
      <c r="W510" s="58"/>
      <c r="X510" s="58"/>
      <c r="Y510" s="58"/>
      <c r="Z510" s="58"/>
      <c r="AA510" s="58"/>
      <c r="AB510" s="58"/>
      <c r="AC510" s="58"/>
      <c r="AD510" s="58"/>
      <c r="AE510" s="58"/>
      <c r="AF510" s="58"/>
      <c r="AG510" s="58"/>
      <c r="AH510" s="58"/>
    </row>
    <row r="511" spans="1:34" ht="15" customHeight="1" x14ac:dyDescent="0.2">
      <c r="A511" s="23"/>
      <c r="B511" s="23"/>
      <c r="C511" s="23"/>
      <c r="D511" s="58"/>
      <c r="E511" s="23"/>
      <c r="F511" s="23"/>
      <c r="G511" s="91"/>
      <c r="H511" s="59"/>
      <c r="I511" s="91"/>
      <c r="J511" s="58"/>
      <c r="K511" s="58"/>
      <c r="L511" s="23"/>
      <c r="M511" s="23"/>
      <c r="N511" s="67"/>
      <c r="O511" s="58"/>
      <c r="P511" s="58"/>
      <c r="Q511" s="58"/>
      <c r="R511" s="58"/>
      <c r="S511" s="58"/>
      <c r="T511" s="58"/>
      <c r="U511" s="58"/>
      <c r="V511" s="58"/>
      <c r="W511" s="58"/>
      <c r="X511" s="58"/>
      <c r="Y511" s="58"/>
      <c r="Z511" s="58"/>
      <c r="AA511" s="58"/>
      <c r="AB511" s="58"/>
      <c r="AC511" s="58"/>
      <c r="AD511" s="58"/>
      <c r="AE511" s="58"/>
      <c r="AF511" s="58"/>
      <c r="AG511" s="58"/>
      <c r="AH511" s="58"/>
    </row>
    <row r="512" spans="1:34" ht="15" customHeight="1" x14ac:dyDescent="0.2">
      <c r="A512" s="23"/>
      <c r="B512" s="23"/>
      <c r="C512" s="23"/>
      <c r="D512" s="58"/>
      <c r="E512" s="23"/>
      <c r="F512" s="23"/>
      <c r="G512" s="91"/>
      <c r="H512" s="59"/>
      <c r="I512" s="91"/>
      <c r="J512" s="58"/>
      <c r="K512" s="58"/>
      <c r="L512" s="23"/>
      <c r="M512" s="23"/>
      <c r="N512" s="67"/>
      <c r="O512" s="58"/>
      <c r="P512" s="58"/>
      <c r="Q512" s="58"/>
      <c r="R512" s="58"/>
      <c r="S512" s="58"/>
      <c r="T512" s="58"/>
      <c r="U512" s="58"/>
      <c r="V512" s="58"/>
      <c r="W512" s="58"/>
      <c r="X512" s="58"/>
      <c r="Y512" s="58"/>
      <c r="Z512" s="58"/>
      <c r="AA512" s="58"/>
      <c r="AB512" s="58"/>
      <c r="AC512" s="58"/>
      <c r="AD512" s="58"/>
      <c r="AE512" s="58"/>
      <c r="AF512" s="58"/>
      <c r="AG512" s="58"/>
      <c r="AH512" s="58"/>
    </row>
    <row r="513" spans="1:34" ht="15" customHeight="1" x14ac:dyDescent="0.2">
      <c r="A513" s="23"/>
      <c r="B513" s="23"/>
      <c r="C513" s="23"/>
      <c r="D513" s="58"/>
      <c r="E513" s="23"/>
      <c r="F513" s="23"/>
      <c r="G513" s="91"/>
      <c r="H513" s="59"/>
      <c r="I513" s="91"/>
      <c r="J513" s="58"/>
      <c r="K513" s="58"/>
      <c r="L513" s="23"/>
      <c r="M513" s="23"/>
      <c r="N513" s="67"/>
      <c r="O513" s="58"/>
      <c r="P513" s="58"/>
      <c r="Q513" s="58"/>
      <c r="R513" s="58"/>
      <c r="S513" s="58"/>
      <c r="T513" s="58"/>
      <c r="U513" s="58"/>
      <c r="V513" s="58"/>
      <c r="W513" s="58"/>
      <c r="X513" s="58"/>
      <c r="Y513" s="58"/>
      <c r="Z513" s="58"/>
      <c r="AA513" s="58"/>
      <c r="AB513" s="58"/>
      <c r="AC513" s="58"/>
      <c r="AD513" s="58"/>
      <c r="AE513" s="58"/>
      <c r="AF513" s="58"/>
      <c r="AG513" s="58"/>
      <c r="AH513" s="58"/>
    </row>
    <row r="514" spans="1:34" ht="15" customHeight="1" x14ac:dyDescent="0.2">
      <c r="A514" s="23"/>
      <c r="B514" s="23"/>
      <c r="C514" s="23"/>
      <c r="D514" s="58"/>
      <c r="E514" s="23"/>
      <c r="F514" s="23"/>
      <c r="G514" s="91"/>
      <c r="H514" s="59"/>
      <c r="I514" s="91"/>
      <c r="J514" s="58"/>
      <c r="K514" s="58"/>
      <c r="L514" s="23"/>
      <c r="M514" s="23"/>
      <c r="N514" s="67"/>
      <c r="O514" s="58"/>
      <c r="P514" s="58"/>
      <c r="Q514" s="58"/>
      <c r="R514" s="58"/>
      <c r="S514" s="58"/>
      <c r="T514" s="58"/>
      <c r="U514" s="58"/>
      <c r="V514" s="58"/>
      <c r="W514" s="58"/>
      <c r="X514" s="58"/>
      <c r="Y514" s="58"/>
      <c r="Z514" s="58"/>
      <c r="AA514" s="58"/>
      <c r="AB514" s="58"/>
      <c r="AC514" s="58"/>
      <c r="AD514" s="58"/>
      <c r="AE514" s="58"/>
      <c r="AF514" s="58"/>
      <c r="AG514" s="58"/>
      <c r="AH514" s="58"/>
    </row>
    <row r="515" spans="1:34" ht="15" customHeight="1" x14ac:dyDescent="0.2">
      <c r="A515" s="23"/>
      <c r="B515" s="23"/>
      <c r="C515" s="23"/>
      <c r="D515" s="58"/>
      <c r="E515" s="23"/>
      <c r="F515" s="23"/>
      <c r="G515" s="91"/>
      <c r="H515" s="59"/>
      <c r="I515" s="91"/>
      <c r="J515" s="58"/>
      <c r="K515" s="58"/>
      <c r="L515" s="23"/>
      <c r="M515" s="23"/>
      <c r="N515" s="67"/>
      <c r="O515" s="58"/>
      <c r="P515" s="58"/>
      <c r="Q515" s="58"/>
      <c r="R515" s="58"/>
      <c r="S515" s="58"/>
      <c r="T515" s="58"/>
      <c r="U515" s="58"/>
      <c r="V515" s="58"/>
      <c r="W515" s="58"/>
      <c r="X515" s="58"/>
      <c r="Y515" s="58"/>
      <c r="Z515" s="58"/>
      <c r="AA515" s="58"/>
      <c r="AB515" s="58"/>
      <c r="AC515" s="58"/>
      <c r="AD515" s="58"/>
      <c r="AE515" s="58"/>
      <c r="AF515" s="58"/>
      <c r="AG515" s="58"/>
      <c r="AH515" s="58"/>
    </row>
    <row r="516" spans="1:34" ht="15" customHeight="1" x14ac:dyDescent="0.2">
      <c r="A516" s="23"/>
      <c r="B516" s="23"/>
      <c r="C516" s="23"/>
      <c r="D516" s="58"/>
      <c r="E516" s="23"/>
      <c r="F516" s="23"/>
      <c r="G516" s="91"/>
      <c r="H516" s="59"/>
      <c r="I516" s="91"/>
      <c r="J516" s="58"/>
      <c r="K516" s="58"/>
      <c r="L516" s="23"/>
      <c r="M516" s="23"/>
      <c r="N516" s="67"/>
      <c r="O516" s="58"/>
      <c r="P516" s="58"/>
      <c r="Q516" s="58"/>
      <c r="R516" s="58"/>
      <c r="S516" s="58"/>
      <c r="T516" s="58"/>
      <c r="U516" s="58"/>
      <c r="V516" s="58"/>
      <c r="W516" s="58"/>
      <c r="X516" s="58"/>
      <c r="Y516" s="58"/>
      <c r="Z516" s="58"/>
      <c r="AA516" s="58"/>
      <c r="AB516" s="58"/>
      <c r="AC516" s="58"/>
      <c r="AD516" s="58"/>
      <c r="AE516" s="58"/>
      <c r="AF516" s="58"/>
      <c r="AG516" s="58"/>
      <c r="AH516" s="58"/>
    </row>
    <row r="517" spans="1:34" ht="15" customHeight="1" x14ac:dyDescent="0.2">
      <c r="A517" s="23"/>
      <c r="B517" s="23"/>
      <c r="C517" s="23"/>
      <c r="D517" s="58"/>
      <c r="E517" s="23"/>
      <c r="F517" s="23"/>
      <c r="G517" s="91"/>
      <c r="H517" s="59"/>
      <c r="I517" s="91"/>
      <c r="J517" s="58"/>
      <c r="K517" s="58"/>
      <c r="L517" s="23"/>
      <c r="M517" s="23"/>
      <c r="N517" s="67"/>
      <c r="O517" s="58"/>
      <c r="P517" s="58"/>
      <c r="Q517" s="58"/>
      <c r="R517" s="58"/>
      <c r="S517" s="58"/>
      <c r="T517" s="58"/>
      <c r="U517" s="58"/>
      <c r="V517" s="58"/>
      <c r="W517" s="58"/>
      <c r="X517" s="58"/>
      <c r="Y517" s="58"/>
      <c r="Z517" s="58"/>
      <c r="AA517" s="58"/>
      <c r="AB517" s="58"/>
      <c r="AC517" s="58"/>
      <c r="AD517" s="58"/>
      <c r="AE517" s="58"/>
      <c r="AF517" s="58"/>
      <c r="AG517" s="58"/>
      <c r="AH517" s="58"/>
    </row>
    <row r="518" spans="1:34" ht="15" customHeight="1" x14ac:dyDescent="0.2">
      <c r="A518" s="23"/>
      <c r="B518" s="23"/>
      <c r="C518" s="23"/>
      <c r="D518" s="58"/>
      <c r="E518" s="23"/>
      <c r="F518" s="23"/>
      <c r="G518" s="91"/>
      <c r="H518" s="59"/>
      <c r="I518" s="91"/>
      <c r="J518" s="58"/>
      <c r="K518" s="58"/>
      <c r="L518" s="23"/>
      <c r="M518" s="23"/>
      <c r="N518" s="67"/>
      <c r="O518" s="58"/>
      <c r="P518" s="58"/>
      <c r="Q518" s="58"/>
      <c r="R518" s="58"/>
      <c r="S518" s="58"/>
      <c r="T518" s="58"/>
      <c r="U518" s="58"/>
      <c r="V518" s="58"/>
      <c r="W518" s="58"/>
      <c r="X518" s="58"/>
      <c r="Y518" s="58"/>
      <c r="Z518" s="58"/>
      <c r="AA518" s="58"/>
      <c r="AB518" s="58"/>
      <c r="AC518" s="58"/>
      <c r="AD518" s="58"/>
      <c r="AE518" s="58"/>
      <c r="AF518" s="58"/>
      <c r="AG518" s="58"/>
      <c r="AH518" s="58"/>
    </row>
    <row r="519" spans="1:34" ht="15" customHeight="1" x14ac:dyDescent="0.2">
      <c r="A519" s="23"/>
      <c r="B519" s="23"/>
      <c r="C519" s="23"/>
      <c r="D519" s="58"/>
      <c r="E519" s="23"/>
      <c r="F519" s="23"/>
      <c r="G519" s="91"/>
      <c r="H519" s="59"/>
      <c r="I519" s="91"/>
      <c r="J519" s="58"/>
      <c r="K519" s="58"/>
      <c r="L519" s="23"/>
      <c r="M519" s="23"/>
      <c r="N519" s="67"/>
      <c r="O519" s="58"/>
      <c r="P519" s="58"/>
      <c r="Q519" s="58"/>
      <c r="R519" s="58"/>
      <c r="S519" s="58"/>
      <c r="T519" s="58"/>
      <c r="U519" s="58"/>
      <c r="V519" s="58"/>
      <c r="W519" s="58"/>
      <c r="X519" s="58"/>
      <c r="Y519" s="58"/>
      <c r="Z519" s="58"/>
      <c r="AA519" s="58"/>
      <c r="AB519" s="58"/>
      <c r="AC519" s="58"/>
      <c r="AD519" s="58"/>
      <c r="AE519" s="58"/>
      <c r="AF519" s="58"/>
      <c r="AG519" s="58"/>
      <c r="AH519" s="58"/>
    </row>
    <row r="520" spans="1:34" ht="15" customHeight="1" x14ac:dyDescent="0.2">
      <c r="A520" s="23"/>
      <c r="B520" s="23"/>
      <c r="C520" s="23"/>
      <c r="D520" s="58"/>
      <c r="E520" s="23"/>
      <c r="F520" s="23"/>
      <c r="G520" s="91"/>
      <c r="H520" s="59"/>
      <c r="I520" s="91"/>
      <c r="J520" s="58"/>
      <c r="K520" s="58"/>
      <c r="L520" s="23"/>
      <c r="M520" s="23"/>
      <c r="N520" s="67"/>
      <c r="O520" s="58"/>
      <c r="P520" s="58"/>
      <c r="Q520" s="58"/>
      <c r="R520" s="58"/>
      <c r="S520" s="58"/>
      <c r="T520" s="58"/>
      <c r="U520" s="58"/>
      <c r="V520" s="58"/>
      <c r="W520" s="58"/>
      <c r="X520" s="58"/>
      <c r="Y520" s="58"/>
      <c r="Z520" s="58"/>
      <c r="AA520" s="58"/>
      <c r="AB520" s="58"/>
      <c r="AC520" s="58"/>
      <c r="AD520" s="58"/>
      <c r="AE520" s="58"/>
      <c r="AF520" s="58"/>
      <c r="AG520" s="58"/>
      <c r="AH520" s="58"/>
    </row>
    <row r="521" spans="1:34" ht="15" customHeight="1" x14ac:dyDescent="0.2">
      <c r="A521" s="23"/>
      <c r="B521" s="23"/>
      <c r="C521" s="23"/>
      <c r="D521" s="58"/>
      <c r="E521" s="23"/>
      <c r="F521" s="23"/>
      <c r="G521" s="91"/>
      <c r="H521" s="59"/>
      <c r="I521" s="91"/>
      <c r="J521" s="58"/>
      <c r="K521" s="58"/>
      <c r="L521" s="23"/>
      <c r="M521" s="23"/>
      <c r="N521" s="67"/>
      <c r="O521" s="58"/>
      <c r="P521" s="58"/>
      <c r="Q521" s="58"/>
      <c r="R521" s="58"/>
      <c r="S521" s="58"/>
      <c r="T521" s="58"/>
      <c r="U521" s="58"/>
      <c r="V521" s="58"/>
      <c r="W521" s="58"/>
      <c r="X521" s="58"/>
      <c r="Y521" s="58"/>
      <c r="Z521" s="58"/>
      <c r="AA521" s="58"/>
      <c r="AB521" s="58"/>
      <c r="AC521" s="58"/>
      <c r="AD521" s="58"/>
      <c r="AE521" s="58"/>
      <c r="AF521" s="58"/>
      <c r="AG521" s="58"/>
      <c r="AH521" s="58"/>
    </row>
    <row r="522" spans="1:34" ht="15" customHeight="1" x14ac:dyDescent="0.2">
      <c r="A522" s="23"/>
      <c r="B522" s="23"/>
      <c r="C522" s="23"/>
      <c r="D522" s="58"/>
      <c r="E522" s="23"/>
      <c r="F522" s="23"/>
      <c r="G522" s="91"/>
      <c r="H522" s="59"/>
      <c r="I522" s="91"/>
      <c r="J522" s="58"/>
      <c r="K522" s="58"/>
      <c r="L522" s="23"/>
      <c r="M522" s="23"/>
      <c r="N522" s="67"/>
      <c r="O522" s="58"/>
      <c r="P522" s="58"/>
      <c r="Q522" s="58"/>
      <c r="R522" s="58"/>
      <c r="S522" s="58"/>
      <c r="T522" s="58"/>
      <c r="U522" s="58"/>
      <c r="V522" s="58"/>
      <c r="W522" s="58"/>
      <c r="X522" s="58"/>
      <c r="Y522" s="58"/>
      <c r="Z522" s="58"/>
      <c r="AA522" s="58"/>
      <c r="AB522" s="58"/>
      <c r="AC522" s="58"/>
      <c r="AD522" s="58"/>
      <c r="AE522" s="58"/>
      <c r="AF522" s="58"/>
      <c r="AG522" s="58"/>
      <c r="AH522" s="58"/>
    </row>
    <row r="523" spans="1:34" ht="15" customHeight="1" x14ac:dyDescent="0.2">
      <c r="A523" s="23"/>
      <c r="B523" s="23"/>
      <c r="C523" s="23"/>
      <c r="D523" s="58"/>
      <c r="E523" s="23"/>
      <c r="F523" s="23"/>
      <c r="G523" s="91"/>
      <c r="H523" s="59"/>
      <c r="I523" s="91"/>
      <c r="J523" s="58"/>
      <c r="K523" s="58"/>
      <c r="L523" s="23"/>
      <c r="M523" s="23"/>
      <c r="N523" s="67"/>
      <c r="O523" s="58"/>
      <c r="P523" s="58"/>
      <c r="Q523" s="58"/>
      <c r="R523" s="58"/>
      <c r="S523" s="58"/>
      <c r="T523" s="58"/>
      <c r="U523" s="58"/>
      <c r="V523" s="58"/>
      <c r="W523" s="58"/>
      <c r="X523" s="58"/>
      <c r="Y523" s="58"/>
      <c r="Z523" s="58"/>
      <c r="AA523" s="58"/>
      <c r="AB523" s="58"/>
      <c r="AC523" s="58"/>
      <c r="AD523" s="58"/>
      <c r="AE523" s="58"/>
      <c r="AF523" s="58"/>
      <c r="AG523" s="58"/>
      <c r="AH523" s="58"/>
    </row>
    <row r="524" spans="1:34" ht="15" customHeight="1" x14ac:dyDescent="0.2">
      <c r="A524" s="23"/>
      <c r="B524" s="23"/>
      <c r="C524" s="23"/>
      <c r="D524" s="58"/>
      <c r="E524" s="23"/>
      <c r="F524" s="23"/>
      <c r="G524" s="91"/>
      <c r="H524" s="59"/>
      <c r="I524" s="91"/>
      <c r="J524" s="58"/>
      <c r="K524" s="58"/>
      <c r="L524" s="23"/>
      <c r="M524" s="23"/>
      <c r="N524" s="67"/>
      <c r="O524" s="58"/>
      <c r="P524" s="58"/>
      <c r="Q524" s="58"/>
      <c r="R524" s="58"/>
      <c r="S524" s="58"/>
      <c r="T524" s="58"/>
      <c r="U524" s="58"/>
      <c r="V524" s="58"/>
      <c r="W524" s="58"/>
      <c r="X524" s="58"/>
      <c r="Y524" s="58"/>
      <c r="Z524" s="58"/>
      <c r="AA524" s="58"/>
      <c r="AB524" s="58"/>
      <c r="AC524" s="58"/>
      <c r="AD524" s="58"/>
      <c r="AE524" s="58"/>
      <c r="AF524" s="58"/>
      <c r="AG524" s="58"/>
      <c r="AH524" s="58"/>
    </row>
    <row r="525" spans="1:34" ht="15" customHeight="1" x14ac:dyDescent="0.2">
      <c r="A525" s="23"/>
      <c r="B525" s="23"/>
      <c r="C525" s="23"/>
      <c r="D525" s="58"/>
      <c r="E525" s="23"/>
      <c r="F525" s="23"/>
      <c r="G525" s="91"/>
      <c r="H525" s="59"/>
      <c r="I525" s="91"/>
      <c r="J525" s="58"/>
      <c r="K525" s="58"/>
      <c r="L525" s="23"/>
      <c r="M525" s="23"/>
      <c r="N525" s="67"/>
      <c r="O525" s="58"/>
      <c r="P525" s="58"/>
      <c r="Q525" s="58"/>
      <c r="R525" s="58"/>
      <c r="S525" s="58"/>
      <c r="T525" s="58"/>
      <c r="U525" s="58"/>
      <c r="V525" s="58"/>
      <c r="W525" s="58"/>
      <c r="X525" s="58"/>
      <c r="Y525" s="58"/>
      <c r="Z525" s="58"/>
      <c r="AA525" s="58"/>
      <c r="AB525" s="58"/>
      <c r="AC525" s="58"/>
      <c r="AD525" s="58"/>
      <c r="AE525" s="58"/>
      <c r="AF525" s="58"/>
      <c r="AG525" s="58"/>
      <c r="AH525" s="58"/>
    </row>
    <row r="526" spans="1:34" ht="15" customHeight="1" x14ac:dyDescent="0.2">
      <c r="A526" s="23"/>
      <c r="B526" s="23"/>
      <c r="C526" s="23"/>
      <c r="D526" s="58"/>
      <c r="E526" s="23"/>
      <c r="F526" s="23"/>
      <c r="G526" s="91"/>
      <c r="H526" s="59"/>
      <c r="I526" s="91"/>
      <c r="J526" s="58"/>
      <c r="K526" s="58"/>
      <c r="L526" s="23"/>
      <c r="M526" s="23"/>
      <c r="N526" s="67"/>
      <c r="O526" s="58"/>
      <c r="P526" s="58"/>
      <c r="Q526" s="58"/>
      <c r="R526" s="58"/>
      <c r="S526" s="58"/>
      <c r="T526" s="58"/>
      <c r="U526" s="58"/>
      <c r="V526" s="58"/>
      <c r="W526" s="58"/>
      <c r="X526" s="58"/>
      <c r="Y526" s="58"/>
      <c r="Z526" s="58"/>
      <c r="AA526" s="58"/>
      <c r="AB526" s="58"/>
      <c r="AC526" s="58"/>
      <c r="AD526" s="58"/>
      <c r="AE526" s="58"/>
      <c r="AF526" s="58"/>
      <c r="AG526" s="58"/>
      <c r="AH526" s="58"/>
    </row>
    <row r="527" spans="1:34" ht="15" customHeight="1" x14ac:dyDescent="0.2">
      <c r="A527" s="23"/>
      <c r="B527" s="23"/>
      <c r="C527" s="23"/>
      <c r="D527" s="58"/>
      <c r="E527" s="23"/>
      <c r="F527" s="23"/>
      <c r="G527" s="91"/>
      <c r="H527" s="59"/>
      <c r="I527" s="91"/>
      <c r="J527" s="58"/>
      <c r="K527" s="58"/>
      <c r="L527" s="23"/>
      <c r="M527" s="23"/>
      <c r="N527" s="67"/>
      <c r="O527" s="58"/>
      <c r="P527" s="58"/>
      <c r="Q527" s="58"/>
      <c r="R527" s="58"/>
      <c r="S527" s="58"/>
      <c r="T527" s="58"/>
      <c r="U527" s="58"/>
      <c r="V527" s="58"/>
      <c r="W527" s="58"/>
      <c r="X527" s="58"/>
      <c r="Y527" s="58"/>
      <c r="Z527" s="58"/>
      <c r="AA527" s="58"/>
      <c r="AB527" s="58"/>
      <c r="AC527" s="58"/>
      <c r="AD527" s="58"/>
      <c r="AE527" s="58"/>
      <c r="AF527" s="58"/>
      <c r="AG527" s="58"/>
      <c r="AH527" s="58"/>
    </row>
    <row r="528" spans="1:34" ht="15" customHeight="1" x14ac:dyDescent="0.2">
      <c r="A528" s="23"/>
      <c r="B528" s="23"/>
      <c r="C528" s="23"/>
      <c r="D528" s="58"/>
      <c r="E528" s="23"/>
      <c r="F528" s="23"/>
      <c r="G528" s="91"/>
      <c r="H528" s="59"/>
      <c r="I528" s="91"/>
      <c r="J528" s="58"/>
      <c r="K528" s="58"/>
      <c r="L528" s="23"/>
      <c r="M528" s="23"/>
      <c r="N528" s="67"/>
      <c r="O528" s="58"/>
      <c r="P528" s="58"/>
      <c r="Q528" s="58"/>
      <c r="R528" s="58"/>
      <c r="S528" s="58"/>
      <c r="T528" s="58"/>
      <c r="U528" s="58"/>
      <c r="V528" s="58"/>
      <c r="W528" s="58"/>
      <c r="X528" s="58"/>
      <c r="Y528" s="58"/>
      <c r="Z528" s="58"/>
      <c r="AA528" s="58"/>
      <c r="AB528" s="58"/>
      <c r="AC528" s="58"/>
      <c r="AD528" s="58"/>
      <c r="AE528" s="58"/>
      <c r="AF528" s="58"/>
      <c r="AG528" s="58"/>
      <c r="AH528" s="58"/>
    </row>
    <row r="529" spans="1:34" ht="15" customHeight="1" x14ac:dyDescent="0.2">
      <c r="A529" s="23"/>
      <c r="B529" s="23"/>
      <c r="C529" s="23"/>
      <c r="D529" s="58"/>
      <c r="E529" s="23"/>
      <c r="F529" s="23"/>
      <c r="G529" s="91"/>
      <c r="H529" s="59"/>
      <c r="I529" s="91"/>
      <c r="J529" s="58"/>
      <c r="K529" s="58"/>
      <c r="L529" s="23"/>
      <c r="M529" s="23"/>
      <c r="N529" s="67"/>
      <c r="O529" s="58"/>
      <c r="P529" s="58"/>
      <c r="Q529" s="58"/>
      <c r="R529" s="58"/>
      <c r="S529" s="58"/>
      <c r="T529" s="58"/>
      <c r="U529" s="58"/>
      <c r="V529" s="58"/>
      <c r="W529" s="58"/>
      <c r="X529" s="58"/>
      <c r="Y529" s="58"/>
      <c r="Z529" s="58"/>
      <c r="AA529" s="58"/>
      <c r="AB529" s="58"/>
      <c r="AC529" s="58"/>
      <c r="AD529" s="58"/>
      <c r="AE529" s="58"/>
      <c r="AF529" s="58"/>
      <c r="AG529" s="58"/>
      <c r="AH529" s="58"/>
    </row>
    <row r="530" spans="1:34" ht="15" customHeight="1" x14ac:dyDescent="0.2">
      <c r="A530" s="23"/>
      <c r="B530" s="23"/>
      <c r="C530" s="23"/>
      <c r="D530" s="58"/>
      <c r="E530" s="23"/>
      <c r="F530" s="23"/>
      <c r="G530" s="91"/>
      <c r="H530" s="59"/>
      <c r="I530" s="91"/>
      <c r="J530" s="58"/>
      <c r="K530" s="58"/>
      <c r="L530" s="23"/>
      <c r="M530" s="23"/>
      <c r="N530" s="67"/>
      <c r="O530" s="58"/>
      <c r="P530" s="58"/>
      <c r="Q530" s="58"/>
      <c r="R530" s="58"/>
      <c r="S530" s="58"/>
      <c r="T530" s="58"/>
      <c r="U530" s="58"/>
      <c r="V530" s="58"/>
      <c r="W530" s="58"/>
      <c r="X530" s="58"/>
      <c r="Y530" s="58"/>
      <c r="Z530" s="58"/>
      <c r="AA530" s="58"/>
      <c r="AB530" s="58"/>
      <c r="AC530" s="58"/>
      <c r="AD530" s="58"/>
      <c r="AE530" s="58"/>
      <c r="AF530" s="58"/>
      <c r="AG530" s="58"/>
      <c r="AH530" s="58"/>
    </row>
    <row r="531" spans="1:34" ht="15" customHeight="1" x14ac:dyDescent="0.2">
      <c r="A531" s="23"/>
      <c r="B531" s="23"/>
      <c r="C531" s="23"/>
      <c r="D531" s="58"/>
      <c r="E531" s="23"/>
      <c r="F531" s="23"/>
      <c r="G531" s="91"/>
      <c r="H531" s="59"/>
      <c r="I531" s="91"/>
      <c r="J531" s="58"/>
      <c r="K531" s="58"/>
      <c r="L531" s="23"/>
      <c r="M531" s="23"/>
      <c r="N531" s="67"/>
      <c r="O531" s="58"/>
      <c r="P531" s="58"/>
      <c r="Q531" s="58"/>
      <c r="R531" s="58"/>
      <c r="S531" s="58"/>
      <c r="T531" s="58"/>
      <c r="U531" s="58"/>
      <c r="V531" s="58"/>
      <c r="W531" s="58"/>
      <c r="X531" s="58"/>
      <c r="Y531" s="58"/>
      <c r="Z531" s="58"/>
      <c r="AA531" s="58"/>
      <c r="AB531" s="58"/>
      <c r="AC531" s="58"/>
      <c r="AD531" s="58"/>
      <c r="AE531" s="58"/>
      <c r="AF531" s="58"/>
      <c r="AG531" s="58"/>
      <c r="AH531" s="58"/>
    </row>
    <row r="532" spans="1:34" ht="15" customHeight="1" x14ac:dyDescent="0.2">
      <c r="A532" s="23"/>
      <c r="B532" s="23"/>
      <c r="C532" s="23"/>
      <c r="D532" s="58"/>
      <c r="E532" s="23"/>
      <c r="F532" s="23"/>
      <c r="G532" s="91"/>
      <c r="H532" s="59"/>
      <c r="I532" s="91"/>
      <c r="J532" s="58"/>
      <c r="K532" s="58"/>
      <c r="L532" s="23"/>
      <c r="M532" s="23"/>
      <c r="N532" s="67"/>
      <c r="O532" s="58"/>
      <c r="P532" s="58"/>
      <c r="Q532" s="58"/>
      <c r="R532" s="58"/>
      <c r="S532" s="58"/>
      <c r="T532" s="58"/>
      <c r="U532" s="58"/>
      <c r="V532" s="58"/>
      <c r="W532" s="58"/>
      <c r="X532" s="58"/>
      <c r="Y532" s="58"/>
      <c r="Z532" s="58"/>
      <c r="AA532" s="58"/>
      <c r="AB532" s="58"/>
      <c r="AC532" s="58"/>
      <c r="AD532" s="58"/>
      <c r="AE532" s="58"/>
      <c r="AF532" s="58"/>
      <c r="AG532" s="58"/>
      <c r="AH532" s="58"/>
    </row>
    <row r="533" spans="1:34" ht="15" customHeight="1" x14ac:dyDescent="0.2">
      <c r="A533" s="23"/>
      <c r="B533" s="23"/>
      <c r="C533" s="23"/>
      <c r="D533" s="58"/>
      <c r="E533" s="23"/>
      <c r="F533" s="23"/>
      <c r="G533" s="91"/>
      <c r="H533" s="59"/>
      <c r="I533" s="91"/>
      <c r="J533" s="58"/>
      <c r="K533" s="58"/>
      <c r="L533" s="23"/>
      <c r="M533" s="23"/>
      <c r="N533" s="67"/>
      <c r="O533" s="58"/>
      <c r="P533" s="58"/>
      <c r="Q533" s="58"/>
      <c r="R533" s="58"/>
      <c r="S533" s="58"/>
      <c r="T533" s="58"/>
      <c r="U533" s="58"/>
      <c r="V533" s="58"/>
      <c r="W533" s="58"/>
      <c r="X533" s="58"/>
      <c r="Y533" s="58"/>
      <c r="Z533" s="58"/>
      <c r="AA533" s="58"/>
      <c r="AB533" s="58"/>
      <c r="AC533" s="58"/>
      <c r="AD533" s="58"/>
      <c r="AE533" s="58"/>
      <c r="AF533" s="58"/>
      <c r="AG533" s="58"/>
      <c r="AH533" s="58"/>
    </row>
    <row r="534" spans="1:34" ht="15" customHeight="1" x14ac:dyDescent="0.2">
      <c r="A534" s="23"/>
      <c r="B534" s="23"/>
      <c r="C534" s="23"/>
      <c r="D534" s="58"/>
      <c r="E534" s="23"/>
      <c r="F534" s="23"/>
      <c r="G534" s="91"/>
      <c r="H534" s="59"/>
      <c r="I534" s="91"/>
      <c r="J534" s="58"/>
      <c r="K534" s="58"/>
      <c r="L534" s="23"/>
      <c r="M534" s="23"/>
      <c r="N534" s="67"/>
      <c r="O534" s="58"/>
      <c r="P534" s="58"/>
      <c r="Q534" s="58"/>
      <c r="R534" s="58"/>
      <c r="S534" s="58"/>
      <c r="T534" s="58"/>
      <c r="U534" s="58"/>
      <c r="V534" s="58"/>
      <c r="W534" s="58"/>
      <c r="X534" s="58"/>
      <c r="Y534" s="58"/>
      <c r="Z534" s="58"/>
      <c r="AA534" s="58"/>
      <c r="AB534" s="58"/>
      <c r="AC534" s="58"/>
      <c r="AD534" s="58"/>
      <c r="AE534" s="58"/>
      <c r="AF534" s="58"/>
      <c r="AG534" s="58"/>
      <c r="AH534" s="58"/>
    </row>
    <row r="535" spans="1:34" ht="15" customHeight="1" x14ac:dyDescent="0.2">
      <c r="A535" s="23"/>
      <c r="B535" s="23"/>
      <c r="C535" s="23"/>
      <c r="D535" s="58"/>
      <c r="E535" s="23"/>
      <c r="F535" s="23"/>
      <c r="G535" s="91"/>
      <c r="H535" s="59"/>
      <c r="I535" s="91"/>
      <c r="J535" s="58"/>
      <c r="K535" s="58"/>
      <c r="L535" s="23"/>
      <c r="M535" s="23"/>
      <c r="N535" s="67"/>
      <c r="O535" s="58"/>
      <c r="P535" s="58"/>
      <c r="Q535" s="58"/>
      <c r="R535" s="58"/>
      <c r="S535" s="58"/>
      <c r="T535" s="58"/>
      <c r="U535" s="58"/>
      <c r="V535" s="58"/>
      <c r="W535" s="58"/>
      <c r="X535" s="58"/>
      <c r="Y535" s="58"/>
      <c r="Z535" s="58"/>
      <c r="AA535" s="58"/>
      <c r="AB535" s="58"/>
      <c r="AC535" s="58"/>
      <c r="AD535" s="58"/>
      <c r="AE535" s="58"/>
      <c r="AF535" s="58"/>
      <c r="AG535" s="58"/>
      <c r="AH535" s="58"/>
    </row>
    <row r="536" spans="1:34" ht="15" customHeight="1" x14ac:dyDescent="0.2">
      <c r="A536" s="23"/>
      <c r="B536" s="23"/>
      <c r="C536" s="23"/>
      <c r="D536" s="58"/>
      <c r="E536" s="23"/>
      <c r="F536" s="23"/>
      <c r="G536" s="91"/>
      <c r="H536" s="59"/>
      <c r="I536" s="91"/>
      <c r="J536" s="58"/>
      <c r="K536" s="58"/>
      <c r="L536" s="23"/>
      <c r="M536" s="23"/>
      <c r="N536" s="67"/>
      <c r="O536" s="58"/>
      <c r="P536" s="58"/>
      <c r="Q536" s="58"/>
      <c r="R536" s="58"/>
      <c r="S536" s="58"/>
      <c r="T536" s="58"/>
      <c r="U536" s="58"/>
      <c r="V536" s="58"/>
      <c r="W536" s="58"/>
      <c r="X536" s="58"/>
      <c r="Y536" s="58"/>
      <c r="Z536" s="58"/>
      <c r="AA536" s="58"/>
      <c r="AB536" s="58"/>
      <c r="AC536" s="58"/>
      <c r="AD536" s="58"/>
      <c r="AE536" s="58"/>
      <c r="AF536" s="58"/>
      <c r="AG536" s="58"/>
      <c r="AH536" s="58"/>
    </row>
    <row r="537" spans="1:34" ht="15" customHeight="1" x14ac:dyDescent="0.2">
      <c r="A537" s="23"/>
      <c r="B537" s="23"/>
      <c r="C537" s="23"/>
      <c r="D537" s="58"/>
      <c r="E537" s="23"/>
      <c r="F537" s="23"/>
      <c r="G537" s="91"/>
      <c r="H537" s="59"/>
      <c r="I537" s="91"/>
      <c r="J537" s="58"/>
      <c r="K537" s="58"/>
      <c r="L537" s="23"/>
      <c r="M537" s="23"/>
      <c r="N537" s="67"/>
      <c r="O537" s="58"/>
      <c r="P537" s="58"/>
      <c r="Q537" s="58"/>
      <c r="R537" s="58"/>
      <c r="S537" s="58"/>
      <c r="T537" s="58"/>
      <c r="U537" s="58"/>
      <c r="V537" s="58"/>
      <c r="W537" s="58"/>
      <c r="X537" s="58"/>
      <c r="Y537" s="58"/>
      <c r="Z537" s="58"/>
      <c r="AA537" s="58"/>
      <c r="AB537" s="58"/>
      <c r="AC537" s="58"/>
      <c r="AD537" s="58"/>
      <c r="AE537" s="58"/>
      <c r="AF537" s="58"/>
      <c r="AG537" s="58"/>
      <c r="AH537" s="58"/>
    </row>
    <row r="538" spans="1:34" ht="15" customHeight="1" x14ac:dyDescent="0.2">
      <c r="A538" s="23"/>
      <c r="B538" s="23"/>
      <c r="C538" s="23"/>
      <c r="D538" s="58"/>
      <c r="E538" s="23"/>
      <c r="F538" s="23"/>
      <c r="G538" s="91"/>
      <c r="H538" s="59"/>
      <c r="I538" s="91"/>
      <c r="J538" s="58"/>
      <c r="K538" s="58"/>
      <c r="L538" s="23"/>
      <c r="M538" s="23"/>
      <c r="N538" s="67"/>
      <c r="O538" s="58"/>
      <c r="P538" s="58"/>
      <c r="Q538" s="58"/>
      <c r="R538" s="58"/>
      <c r="S538" s="58"/>
      <c r="T538" s="58"/>
      <c r="U538" s="58"/>
      <c r="V538" s="58"/>
      <c r="W538" s="58"/>
      <c r="X538" s="58"/>
      <c r="Y538" s="58"/>
      <c r="Z538" s="58"/>
      <c r="AA538" s="58"/>
      <c r="AB538" s="58"/>
      <c r="AC538" s="58"/>
      <c r="AD538" s="58"/>
      <c r="AE538" s="58"/>
      <c r="AF538" s="58"/>
      <c r="AG538" s="58"/>
      <c r="AH538" s="58"/>
    </row>
    <row r="539" spans="1:34" ht="15" customHeight="1" x14ac:dyDescent="0.2">
      <c r="A539" s="23"/>
      <c r="B539" s="23"/>
      <c r="C539" s="23"/>
      <c r="D539" s="58"/>
      <c r="E539" s="23"/>
      <c r="F539" s="23"/>
      <c r="G539" s="91"/>
      <c r="H539" s="59"/>
      <c r="I539" s="91"/>
      <c r="J539" s="58"/>
      <c r="K539" s="58"/>
      <c r="L539" s="23"/>
      <c r="M539" s="23"/>
      <c r="N539" s="67"/>
      <c r="O539" s="58"/>
      <c r="P539" s="58"/>
      <c r="Q539" s="58"/>
      <c r="R539" s="58"/>
      <c r="S539" s="58"/>
      <c r="T539" s="58"/>
      <c r="U539" s="58"/>
      <c r="V539" s="58"/>
      <c r="W539" s="58"/>
      <c r="X539" s="58"/>
      <c r="Y539" s="58"/>
      <c r="Z539" s="58"/>
      <c r="AA539" s="58"/>
      <c r="AB539" s="58"/>
      <c r="AC539" s="58"/>
      <c r="AD539" s="58"/>
      <c r="AE539" s="58"/>
      <c r="AF539" s="58"/>
      <c r="AG539" s="58"/>
      <c r="AH539" s="58"/>
    </row>
    <row r="540" spans="1:34" ht="15" customHeight="1" x14ac:dyDescent="0.2">
      <c r="A540" s="23"/>
      <c r="B540" s="23"/>
      <c r="C540" s="23"/>
      <c r="D540" s="58"/>
      <c r="E540" s="23"/>
      <c r="F540" s="23"/>
      <c r="G540" s="91"/>
      <c r="H540" s="59"/>
      <c r="I540" s="91"/>
      <c r="J540" s="58"/>
      <c r="K540" s="58"/>
      <c r="L540" s="23"/>
      <c r="M540" s="23"/>
      <c r="N540" s="67"/>
      <c r="O540" s="58"/>
      <c r="P540" s="58"/>
      <c r="Q540" s="58"/>
      <c r="R540" s="58"/>
      <c r="S540" s="58"/>
      <c r="T540" s="58"/>
      <c r="U540" s="58"/>
      <c r="V540" s="58"/>
      <c r="W540" s="58"/>
      <c r="X540" s="58"/>
      <c r="Y540" s="58"/>
      <c r="Z540" s="58"/>
      <c r="AA540" s="58"/>
      <c r="AB540" s="58"/>
      <c r="AC540" s="58"/>
      <c r="AD540" s="58"/>
      <c r="AE540" s="58"/>
      <c r="AF540" s="58"/>
      <c r="AG540" s="58"/>
      <c r="AH540" s="58"/>
    </row>
    <row r="541" spans="1:34" ht="15" customHeight="1" x14ac:dyDescent="0.2">
      <c r="A541" s="23"/>
      <c r="B541" s="23"/>
      <c r="C541" s="23"/>
      <c r="D541" s="58"/>
      <c r="E541" s="23"/>
      <c r="F541" s="23"/>
      <c r="G541" s="91"/>
      <c r="H541" s="59"/>
      <c r="I541" s="91"/>
      <c r="J541" s="58"/>
      <c r="K541" s="58"/>
      <c r="L541" s="23"/>
      <c r="M541" s="23"/>
      <c r="N541" s="67"/>
      <c r="O541" s="58"/>
      <c r="P541" s="58"/>
      <c r="Q541" s="58"/>
      <c r="R541" s="58"/>
      <c r="S541" s="58"/>
      <c r="T541" s="58"/>
      <c r="U541" s="58"/>
      <c r="V541" s="58"/>
      <c r="W541" s="58"/>
      <c r="X541" s="58"/>
      <c r="Y541" s="58"/>
      <c r="Z541" s="58"/>
      <c r="AA541" s="58"/>
      <c r="AB541" s="58"/>
      <c r="AC541" s="58"/>
      <c r="AD541" s="58"/>
      <c r="AE541" s="58"/>
      <c r="AF541" s="58"/>
      <c r="AG541" s="58"/>
      <c r="AH541" s="58"/>
    </row>
    <row r="542" spans="1:34" ht="15" customHeight="1" x14ac:dyDescent="0.2">
      <c r="A542" s="23"/>
      <c r="B542" s="23"/>
      <c r="C542" s="23"/>
      <c r="D542" s="58"/>
      <c r="E542" s="23"/>
      <c r="F542" s="23"/>
      <c r="G542" s="91"/>
      <c r="H542" s="59"/>
      <c r="I542" s="91"/>
      <c r="J542" s="58"/>
      <c r="K542" s="58"/>
      <c r="L542" s="23"/>
      <c r="M542" s="23"/>
      <c r="N542" s="67"/>
      <c r="O542" s="58"/>
      <c r="P542" s="58"/>
      <c r="Q542" s="58"/>
      <c r="R542" s="58"/>
      <c r="S542" s="58"/>
      <c r="T542" s="58"/>
      <c r="U542" s="58"/>
      <c r="V542" s="58"/>
      <c r="W542" s="58"/>
      <c r="X542" s="58"/>
      <c r="Y542" s="58"/>
      <c r="Z542" s="58"/>
      <c r="AA542" s="58"/>
      <c r="AB542" s="58"/>
      <c r="AC542" s="58"/>
      <c r="AD542" s="58"/>
      <c r="AE542" s="58"/>
      <c r="AF542" s="58"/>
      <c r="AG542" s="58"/>
      <c r="AH542" s="58"/>
    </row>
    <row r="543" spans="1:34" ht="15" customHeight="1" x14ac:dyDescent="0.2">
      <c r="A543" s="23"/>
      <c r="B543" s="23"/>
      <c r="C543" s="23"/>
      <c r="D543" s="58"/>
      <c r="E543" s="23"/>
      <c r="F543" s="23"/>
      <c r="G543" s="91"/>
      <c r="H543" s="59"/>
      <c r="I543" s="91"/>
      <c r="J543" s="58"/>
      <c r="K543" s="58"/>
      <c r="L543" s="23"/>
      <c r="M543" s="23"/>
      <c r="N543" s="67"/>
      <c r="O543" s="58"/>
      <c r="P543" s="58"/>
      <c r="Q543" s="58"/>
      <c r="R543" s="58"/>
      <c r="S543" s="58"/>
      <c r="T543" s="58"/>
      <c r="U543" s="58"/>
      <c r="V543" s="58"/>
      <c r="W543" s="58"/>
      <c r="X543" s="58"/>
      <c r="Y543" s="58"/>
      <c r="Z543" s="58"/>
      <c r="AA543" s="58"/>
      <c r="AB543" s="58"/>
      <c r="AC543" s="58"/>
      <c r="AD543" s="58"/>
      <c r="AE543" s="58"/>
      <c r="AF543" s="58"/>
      <c r="AG543" s="58"/>
      <c r="AH543" s="58"/>
    </row>
    <row r="544" spans="1:34" ht="15" customHeight="1" x14ac:dyDescent="0.2">
      <c r="A544" s="23"/>
      <c r="B544" s="23"/>
      <c r="C544" s="23"/>
      <c r="D544" s="58"/>
      <c r="E544" s="23"/>
      <c r="F544" s="23"/>
      <c r="G544" s="91"/>
      <c r="H544" s="59"/>
      <c r="I544" s="91"/>
      <c r="J544" s="58"/>
      <c r="K544" s="58"/>
      <c r="L544" s="23"/>
      <c r="M544" s="23"/>
      <c r="N544" s="67"/>
      <c r="O544" s="58"/>
      <c r="P544" s="58"/>
      <c r="Q544" s="58"/>
      <c r="R544" s="58"/>
      <c r="S544" s="58"/>
      <c r="T544" s="58"/>
      <c r="U544" s="58"/>
      <c r="V544" s="58"/>
      <c r="W544" s="58"/>
      <c r="X544" s="58"/>
      <c r="Y544" s="58"/>
      <c r="Z544" s="58"/>
      <c r="AA544" s="58"/>
      <c r="AB544" s="58"/>
      <c r="AC544" s="58"/>
      <c r="AD544" s="58"/>
      <c r="AE544" s="58"/>
      <c r="AF544" s="58"/>
      <c r="AG544" s="58"/>
      <c r="AH544" s="58"/>
    </row>
    <row r="545" spans="1:34" ht="15" customHeight="1" x14ac:dyDescent="0.2">
      <c r="A545" s="23"/>
      <c r="B545" s="23"/>
      <c r="C545" s="23"/>
      <c r="D545" s="58"/>
      <c r="E545" s="23"/>
      <c r="F545" s="23"/>
      <c r="G545" s="91"/>
      <c r="H545" s="59"/>
      <c r="I545" s="91"/>
      <c r="J545" s="58"/>
      <c r="K545" s="58"/>
      <c r="L545" s="23"/>
      <c r="M545" s="23"/>
      <c r="N545" s="67"/>
      <c r="O545" s="58"/>
      <c r="P545" s="58"/>
      <c r="Q545" s="58"/>
      <c r="R545" s="58"/>
      <c r="S545" s="58"/>
      <c r="T545" s="58"/>
      <c r="U545" s="58"/>
      <c r="V545" s="58"/>
      <c r="W545" s="58"/>
      <c r="X545" s="58"/>
      <c r="Y545" s="58"/>
      <c r="Z545" s="58"/>
      <c r="AA545" s="58"/>
      <c r="AB545" s="58"/>
      <c r="AC545" s="58"/>
      <c r="AD545" s="58"/>
      <c r="AE545" s="58"/>
      <c r="AF545" s="58"/>
      <c r="AG545" s="58"/>
      <c r="AH545" s="58"/>
    </row>
    <row r="546" spans="1:34" ht="15" customHeight="1" x14ac:dyDescent="0.2">
      <c r="A546" s="23"/>
      <c r="B546" s="23"/>
      <c r="C546" s="23"/>
      <c r="D546" s="58"/>
      <c r="E546" s="23"/>
      <c r="F546" s="23"/>
      <c r="G546" s="91"/>
      <c r="H546" s="59"/>
      <c r="I546" s="91"/>
      <c r="J546" s="58"/>
      <c r="K546" s="58"/>
      <c r="L546" s="23"/>
      <c r="M546" s="23"/>
      <c r="N546" s="67"/>
      <c r="O546" s="58"/>
      <c r="P546" s="58"/>
      <c r="Q546" s="58"/>
      <c r="R546" s="58"/>
      <c r="S546" s="58"/>
      <c r="T546" s="58"/>
      <c r="U546" s="58"/>
      <c r="V546" s="58"/>
      <c r="W546" s="58"/>
      <c r="X546" s="58"/>
      <c r="Y546" s="58"/>
      <c r="Z546" s="58"/>
      <c r="AA546" s="58"/>
      <c r="AB546" s="58"/>
      <c r="AC546" s="58"/>
      <c r="AD546" s="58"/>
      <c r="AE546" s="58"/>
      <c r="AF546" s="58"/>
      <c r="AG546" s="58"/>
      <c r="AH546" s="58"/>
    </row>
    <row r="547" spans="1:34" ht="15" customHeight="1" x14ac:dyDescent="0.2">
      <c r="A547" s="23"/>
      <c r="B547" s="23"/>
      <c r="C547" s="23"/>
      <c r="D547" s="58"/>
      <c r="E547" s="23"/>
      <c r="F547" s="23"/>
      <c r="G547" s="91"/>
      <c r="H547" s="59"/>
      <c r="I547" s="91"/>
      <c r="J547" s="58"/>
      <c r="K547" s="58"/>
      <c r="L547" s="23"/>
      <c r="M547" s="23"/>
      <c r="N547" s="67"/>
      <c r="O547" s="58"/>
      <c r="P547" s="58"/>
      <c r="Q547" s="58"/>
      <c r="R547" s="58"/>
      <c r="S547" s="58"/>
      <c r="T547" s="58"/>
      <c r="U547" s="58"/>
      <c r="V547" s="58"/>
      <c r="W547" s="58"/>
      <c r="X547" s="58"/>
      <c r="Y547" s="58"/>
      <c r="Z547" s="58"/>
      <c r="AA547" s="58"/>
      <c r="AB547" s="58"/>
      <c r="AC547" s="58"/>
      <c r="AD547" s="58"/>
      <c r="AE547" s="58"/>
      <c r="AF547" s="58"/>
      <c r="AG547" s="58"/>
      <c r="AH547" s="58"/>
    </row>
    <row r="548" spans="1:34" ht="15" customHeight="1" x14ac:dyDescent="0.2">
      <c r="A548" s="23"/>
      <c r="B548" s="23"/>
      <c r="C548" s="23"/>
      <c r="D548" s="58"/>
      <c r="E548" s="23"/>
      <c r="F548" s="23"/>
      <c r="G548" s="91"/>
      <c r="H548" s="59"/>
      <c r="I548" s="91"/>
      <c r="J548" s="58"/>
      <c r="K548" s="58"/>
      <c r="L548" s="23"/>
      <c r="M548" s="23"/>
      <c r="N548" s="67"/>
      <c r="O548" s="58"/>
      <c r="P548" s="58"/>
      <c r="Q548" s="58"/>
      <c r="R548" s="58"/>
      <c r="S548" s="58"/>
      <c r="T548" s="58"/>
      <c r="U548" s="58"/>
      <c r="V548" s="58"/>
      <c r="W548" s="58"/>
      <c r="X548" s="58"/>
      <c r="Y548" s="58"/>
      <c r="Z548" s="58"/>
      <c r="AA548" s="58"/>
      <c r="AB548" s="58"/>
      <c r="AC548" s="58"/>
      <c r="AD548" s="58"/>
      <c r="AE548" s="58"/>
      <c r="AF548" s="58"/>
      <c r="AG548" s="58"/>
      <c r="AH548" s="58"/>
    </row>
    <row r="549" spans="1:34" ht="15" customHeight="1" x14ac:dyDescent="0.2">
      <c r="A549" s="23"/>
      <c r="B549" s="23"/>
      <c r="C549" s="23"/>
      <c r="D549" s="58"/>
      <c r="E549" s="23"/>
      <c r="F549" s="23"/>
      <c r="G549" s="91"/>
      <c r="H549" s="59"/>
      <c r="I549" s="91"/>
      <c r="J549" s="58"/>
      <c r="K549" s="58"/>
      <c r="L549" s="23"/>
      <c r="M549" s="23"/>
      <c r="N549" s="67"/>
      <c r="O549" s="58"/>
      <c r="P549" s="58"/>
      <c r="Q549" s="58"/>
      <c r="R549" s="58"/>
      <c r="S549" s="58"/>
      <c r="T549" s="58"/>
      <c r="U549" s="58"/>
      <c r="V549" s="58"/>
      <c r="W549" s="58"/>
      <c r="X549" s="58"/>
      <c r="Y549" s="58"/>
      <c r="Z549" s="58"/>
      <c r="AA549" s="58"/>
      <c r="AB549" s="58"/>
      <c r="AC549" s="58"/>
      <c r="AD549" s="58"/>
      <c r="AE549" s="58"/>
      <c r="AF549" s="58"/>
      <c r="AG549" s="58"/>
      <c r="AH549" s="58"/>
    </row>
    <row r="550" spans="1:34" ht="15" customHeight="1" x14ac:dyDescent="0.2">
      <c r="A550" s="23"/>
      <c r="B550" s="23"/>
      <c r="C550" s="23"/>
      <c r="D550" s="58"/>
      <c r="E550" s="23"/>
      <c r="F550" s="23"/>
      <c r="G550" s="91"/>
      <c r="H550" s="59"/>
      <c r="I550" s="91"/>
      <c r="J550" s="58"/>
      <c r="K550" s="58"/>
      <c r="L550" s="23"/>
      <c r="M550" s="23"/>
      <c r="N550" s="67"/>
      <c r="O550" s="58"/>
      <c r="P550" s="58"/>
      <c r="Q550" s="58"/>
      <c r="R550" s="58"/>
      <c r="S550" s="58"/>
      <c r="T550" s="58"/>
      <c r="U550" s="58"/>
      <c r="V550" s="58"/>
      <c r="W550" s="58"/>
      <c r="X550" s="58"/>
      <c r="Y550" s="58"/>
      <c r="Z550" s="58"/>
      <c r="AA550" s="58"/>
      <c r="AB550" s="58"/>
      <c r="AC550" s="58"/>
      <c r="AD550" s="58"/>
      <c r="AE550" s="58"/>
      <c r="AF550" s="58"/>
      <c r="AG550" s="58"/>
      <c r="AH550" s="58"/>
    </row>
    <row r="551" spans="1:34" ht="15" customHeight="1" x14ac:dyDescent="0.2">
      <c r="A551" s="23"/>
      <c r="B551" s="23"/>
      <c r="C551" s="23"/>
      <c r="D551" s="58"/>
      <c r="E551" s="23"/>
      <c r="F551" s="23"/>
      <c r="G551" s="91"/>
      <c r="H551" s="59"/>
      <c r="I551" s="91"/>
      <c r="J551" s="58"/>
      <c r="K551" s="58"/>
      <c r="L551" s="23"/>
      <c r="M551" s="23"/>
      <c r="N551" s="67"/>
      <c r="O551" s="58"/>
      <c r="P551" s="58"/>
      <c r="Q551" s="58"/>
      <c r="R551" s="58"/>
      <c r="S551" s="58"/>
      <c r="T551" s="58"/>
      <c r="U551" s="58"/>
      <c r="V551" s="58"/>
      <c r="W551" s="58"/>
      <c r="X551" s="58"/>
      <c r="Y551" s="58"/>
      <c r="Z551" s="58"/>
      <c r="AA551" s="58"/>
      <c r="AB551" s="58"/>
      <c r="AC551" s="58"/>
      <c r="AD551" s="58"/>
      <c r="AE551" s="58"/>
      <c r="AF551" s="58"/>
      <c r="AG551" s="58"/>
      <c r="AH551" s="58"/>
    </row>
    <row r="552" spans="1:34" ht="15" customHeight="1" x14ac:dyDescent="0.2">
      <c r="A552" s="23"/>
      <c r="B552" s="23"/>
      <c r="C552" s="23"/>
      <c r="D552" s="58"/>
      <c r="E552" s="23"/>
      <c r="F552" s="23"/>
      <c r="G552" s="91"/>
      <c r="H552" s="59"/>
      <c r="I552" s="91"/>
      <c r="J552" s="58"/>
      <c r="K552" s="58"/>
      <c r="L552" s="23"/>
      <c r="M552" s="23"/>
      <c r="N552" s="67"/>
      <c r="O552" s="58"/>
      <c r="P552" s="58"/>
      <c r="Q552" s="58"/>
      <c r="R552" s="58"/>
      <c r="S552" s="58"/>
      <c r="T552" s="58"/>
      <c r="U552" s="58"/>
      <c r="V552" s="58"/>
      <c r="W552" s="58"/>
      <c r="X552" s="58"/>
      <c r="Y552" s="58"/>
      <c r="Z552" s="58"/>
      <c r="AA552" s="58"/>
      <c r="AB552" s="58"/>
      <c r="AC552" s="58"/>
      <c r="AD552" s="58"/>
      <c r="AE552" s="58"/>
      <c r="AF552" s="58"/>
      <c r="AG552" s="58"/>
      <c r="AH552" s="58"/>
    </row>
    <row r="553" spans="1:34" ht="15" customHeight="1" x14ac:dyDescent="0.2">
      <c r="A553" s="23"/>
      <c r="B553" s="23"/>
      <c r="C553" s="23"/>
      <c r="D553" s="58"/>
      <c r="E553" s="23"/>
      <c r="F553" s="23"/>
      <c r="G553" s="91"/>
      <c r="H553" s="59"/>
      <c r="I553" s="91"/>
      <c r="J553" s="58"/>
      <c r="K553" s="58"/>
      <c r="L553" s="23"/>
      <c r="M553" s="23"/>
      <c r="N553" s="67"/>
      <c r="O553" s="58"/>
      <c r="P553" s="58"/>
      <c r="Q553" s="58"/>
      <c r="R553" s="58"/>
      <c r="S553" s="58"/>
      <c r="T553" s="58"/>
      <c r="U553" s="58"/>
      <c r="V553" s="58"/>
      <c r="W553" s="58"/>
      <c r="X553" s="58"/>
      <c r="Y553" s="58"/>
      <c r="Z553" s="58"/>
      <c r="AA553" s="58"/>
      <c r="AB553" s="58"/>
      <c r="AC553" s="58"/>
      <c r="AD553" s="58"/>
      <c r="AE553" s="58"/>
      <c r="AF553" s="58"/>
      <c r="AG553" s="58"/>
      <c r="AH553" s="58"/>
    </row>
    <row r="554" spans="1:34" ht="15" customHeight="1" x14ac:dyDescent="0.2">
      <c r="A554" s="23"/>
      <c r="B554" s="23"/>
      <c r="C554" s="23"/>
      <c r="D554" s="58"/>
      <c r="E554" s="23"/>
      <c r="F554" s="23"/>
      <c r="G554" s="91"/>
      <c r="H554" s="59"/>
      <c r="I554" s="91"/>
      <c r="J554" s="58"/>
      <c r="K554" s="58"/>
      <c r="L554" s="23"/>
      <c r="M554" s="23"/>
      <c r="N554" s="67"/>
      <c r="O554" s="58"/>
      <c r="P554" s="58"/>
      <c r="Q554" s="58"/>
      <c r="R554" s="58"/>
      <c r="S554" s="58"/>
      <c r="T554" s="58"/>
      <c r="U554" s="58"/>
      <c r="V554" s="58"/>
      <c r="W554" s="58"/>
      <c r="X554" s="58"/>
      <c r="Y554" s="58"/>
      <c r="Z554" s="58"/>
      <c r="AA554" s="58"/>
      <c r="AB554" s="58"/>
      <c r="AC554" s="58"/>
      <c r="AD554" s="58"/>
      <c r="AE554" s="58"/>
      <c r="AF554" s="58"/>
      <c r="AG554" s="58"/>
      <c r="AH554" s="58"/>
    </row>
    <row r="555" spans="1:34" ht="15" customHeight="1" x14ac:dyDescent="0.2">
      <c r="A555" s="23"/>
      <c r="B555" s="23"/>
      <c r="C555" s="23"/>
      <c r="D555" s="58"/>
      <c r="E555" s="23"/>
      <c r="F555" s="23"/>
      <c r="G555" s="91"/>
      <c r="H555" s="59"/>
      <c r="I555" s="91"/>
      <c r="J555" s="58"/>
      <c r="K555" s="58"/>
      <c r="L555" s="23"/>
      <c r="M555" s="23"/>
      <c r="N555" s="67"/>
      <c r="O555" s="58"/>
      <c r="P555" s="58"/>
      <c r="Q555" s="58"/>
      <c r="R555" s="58"/>
      <c r="S555" s="58"/>
      <c r="T555" s="58"/>
      <c r="U555" s="58"/>
      <c r="V555" s="58"/>
      <c r="W555" s="58"/>
      <c r="X555" s="58"/>
      <c r="Y555" s="58"/>
      <c r="Z555" s="58"/>
      <c r="AA555" s="58"/>
      <c r="AB555" s="58"/>
      <c r="AC555" s="58"/>
      <c r="AD555" s="58"/>
      <c r="AE555" s="58"/>
      <c r="AF555" s="58"/>
      <c r="AG555" s="58"/>
      <c r="AH555" s="58"/>
    </row>
    <row r="556" spans="1:34" ht="15" customHeight="1" x14ac:dyDescent="0.2">
      <c r="A556" s="23"/>
      <c r="B556" s="23"/>
      <c r="C556" s="23"/>
      <c r="D556" s="58"/>
      <c r="E556" s="23"/>
      <c r="F556" s="23"/>
      <c r="G556" s="91"/>
      <c r="H556" s="59"/>
      <c r="I556" s="91"/>
      <c r="J556" s="58"/>
      <c r="K556" s="58"/>
      <c r="L556" s="23"/>
      <c r="M556" s="23"/>
      <c r="N556" s="67"/>
      <c r="O556" s="58"/>
      <c r="P556" s="58"/>
      <c r="Q556" s="58"/>
      <c r="R556" s="58"/>
      <c r="S556" s="58"/>
      <c r="T556" s="58"/>
      <c r="U556" s="58"/>
      <c r="V556" s="58"/>
      <c r="W556" s="58"/>
      <c r="X556" s="58"/>
      <c r="Y556" s="58"/>
      <c r="Z556" s="58"/>
      <c r="AA556" s="58"/>
      <c r="AB556" s="58"/>
      <c r="AC556" s="58"/>
      <c r="AD556" s="58"/>
      <c r="AE556" s="58"/>
      <c r="AF556" s="58"/>
      <c r="AG556" s="58"/>
      <c r="AH556" s="58"/>
    </row>
    <row r="557" spans="1:34" ht="15" customHeight="1" x14ac:dyDescent="0.2">
      <c r="A557" s="23"/>
      <c r="B557" s="23"/>
      <c r="C557" s="23"/>
      <c r="D557" s="58"/>
      <c r="E557" s="23"/>
      <c r="F557" s="23"/>
      <c r="G557" s="91"/>
      <c r="H557" s="59"/>
      <c r="I557" s="91"/>
      <c r="J557" s="58"/>
      <c r="K557" s="58"/>
      <c r="L557" s="23"/>
      <c r="M557" s="23"/>
      <c r="N557" s="67"/>
      <c r="O557" s="58"/>
      <c r="P557" s="58"/>
      <c r="Q557" s="58"/>
      <c r="R557" s="58"/>
      <c r="S557" s="58"/>
      <c r="T557" s="58"/>
      <c r="U557" s="58"/>
      <c r="V557" s="58"/>
      <c r="W557" s="58"/>
      <c r="X557" s="58"/>
      <c r="Y557" s="58"/>
      <c r="Z557" s="58"/>
      <c r="AA557" s="58"/>
      <c r="AB557" s="58"/>
      <c r="AC557" s="58"/>
      <c r="AD557" s="58"/>
      <c r="AE557" s="58"/>
      <c r="AF557" s="58"/>
      <c r="AG557" s="58"/>
      <c r="AH557" s="58"/>
    </row>
    <row r="558" spans="1:34" ht="15" customHeight="1" x14ac:dyDescent="0.2">
      <c r="A558" s="23"/>
      <c r="B558" s="23"/>
      <c r="C558" s="23"/>
      <c r="D558" s="58"/>
      <c r="E558" s="23"/>
      <c r="F558" s="23"/>
      <c r="G558" s="91"/>
      <c r="H558" s="59"/>
      <c r="I558" s="91"/>
      <c r="J558" s="58"/>
      <c r="K558" s="58"/>
      <c r="L558" s="23"/>
      <c r="M558" s="23"/>
      <c r="N558" s="67"/>
      <c r="O558" s="58"/>
      <c r="P558" s="58"/>
      <c r="Q558" s="58"/>
      <c r="R558" s="58"/>
      <c r="S558" s="58"/>
      <c r="T558" s="58"/>
      <c r="U558" s="58"/>
      <c r="V558" s="58"/>
      <c r="W558" s="58"/>
      <c r="X558" s="58"/>
      <c r="Y558" s="58"/>
      <c r="Z558" s="58"/>
      <c r="AA558" s="58"/>
      <c r="AB558" s="58"/>
      <c r="AC558" s="58"/>
      <c r="AD558" s="58"/>
      <c r="AE558" s="58"/>
      <c r="AF558" s="58"/>
      <c r="AG558" s="58"/>
      <c r="AH558" s="58"/>
    </row>
    <row r="559" spans="1:34" ht="15" customHeight="1" x14ac:dyDescent="0.2">
      <c r="A559" s="23"/>
      <c r="B559" s="23"/>
      <c r="C559" s="23"/>
      <c r="D559" s="58"/>
      <c r="E559" s="23"/>
      <c r="F559" s="23"/>
      <c r="G559" s="91"/>
      <c r="H559" s="59"/>
      <c r="I559" s="91"/>
      <c r="J559" s="58"/>
      <c r="K559" s="58"/>
      <c r="L559" s="23"/>
      <c r="M559" s="23"/>
      <c r="N559" s="67"/>
      <c r="O559" s="58"/>
      <c r="P559" s="58"/>
      <c r="Q559" s="58"/>
      <c r="R559" s="58"/>
      <c r="S559" s="58"/>
      <c r="T559" s="58"/>
      <c r="U559" s="58"/>
      <c r="V559" s="58"/>
      <c r="W559" s="58"/>
      <c r="X559" s="58"/>
      <c r="Y559" s="58"/>
      <c r="Z559" s="58"/>
      <c r="AA559" s="58"/>
      <c r="AB559" s="58"/>
      <c r="AC559" s="58"/>
      <c r="AD559" s="58"/>
      <c r="AE559" s="58"/>
      <c r="AF559" s="58"/>
      <c r="AG559" s="58"/>
      <c r="AH559" s="58"/>
    </row>
    <row r="560" spans="1:34" ht="15" customHeight="1" x14ac:dyDescent="0.2">
      <c r="A560" s="23"/>
      <c r="B560" s="23"/>
      <c r="C560" s="23"/>
      <c r="D560" s="58"/>
      <c r="E560" s="23"/>
      <c r="F560" s="23"/>
      <c r="G560" s="91"/>
      <c r="H560" s="59"/>
      <c r="I560" s="91"/>
      <c r="J560" s="58"/>
      <c r="K560" s="58"/>
      <c r="L560" s="23"/>
      <c r="M560" s="23"/>
      <c r="N560" s="67"/>
      <c r="O560" s="58"/>
      <c r="P560" s="58"/>
      <c r="Q560" s="58"/>
      <c r="R560" s="58"/>
      <c r="S560" s="58"/>
      <c r="T560" s="58"/>
      <c r="U560" s="58"/>
      <c r="V560" s="58"/>
      <c r="W560" s="58"/>
      <c r="X560" s="58"/>
      <c r="Y560" s="58"/>
      <c r="Z560" s="58"/>
      <c r="AA560" s="58"/>
      <c r="AB560" s="58"/>
      <c r="AC560" s="58"/>
      <c r="AD560" s="58"/>
      <c r="AE560" s="58"/>
      <c r="AF560" s="58"/>
      <c r="AG560" s="58"/>
      <c r="AH560" s="58"/>
    </row>
    <row r="561" spans="1:34" ht="15" customHeight="1" x14ac:dyDescent="0.2">
      <c r="A561" s="23"/>
      <c r="B561" s="23"/>
      <c r="C561" s="23"/>
      <c r="D561" s="58"/>
      <c r="E561" s="23"/>
      <c r="F561" s="23"/>
      <c r="G561" s="91"/>
      <c r="H561" s="59"/>
      <c r="I561" s="91"/>
      <c r="J561" s="58"/>
      <c r="K561" s="58"/>
      <c r="L561" s="23"/>
      <c r="M561" s="23"/>
      <c r="N561" s="67"/>
      <c r="O561" s="58"/>
      <c r="P561" s="58"/>
      <c r="Q561" s="58"/>
      <c r="R561" s="58"/>
      <c r="S561" s="58"/>
      <c r="T561" s="58"/>
      <c r="U561" s="58"/>
      <c r="V561" s="58"/>
      <c r="W561" s="58"/>
      <c r="X561" s="58"/>
      <c r="Y561" s="58"/>
      <c r="Z561" s="58"/>
      <c r="AA561" s="58"/>
      <c r="AB561" s="58"/>
      <c r="AC561" s="58"/>
      <c r="AD561" s="58"/>
      <c r="AE561" s="58"/>
      <c r="AF561" s="58"/>
      <c r="AG561" s="58"/>
      <c r="AH561" s="58"/>
    </row>
    <row r="562" spans="1:34" ht="15" customHeight="1" x14ac:dyDescent="0.2">
      <c r="A562" s="23"/>
      <c r="B562" s="23"/>
      <c r="C562" s="23"/>
      <c r="D562" s="58"/>
      <c r="E562" s="23"/>
      <c r="F562" s="23"/>
      <c r="G562" s="91"/>
      <c r="H562" s="59"/>
      <c r="I562" s="91"/>
      <c r="J562" s="58"/>
      <c r="K562" s="58"/>
      <c r="L562" s="23"/>
      <c r="M562" s="23"/>
      <c r="N562" s="67"/>
      <c r="O562" s="58"/>
      <c r="P562" s="58"/>
      <c r="Q562" s="58"/>
      <c r="R562" s="58"/>
      <c r="S562" s="58"/>
      <c r="T562" s="58"/>
      <c r="U562" s="58"/>
      <c r="V562" s="58"/>
      <c r="W562" s="58"/>
      <c r="X562" s="58"/>
      <c r="Y562" s="58"/>
      <c r="Z562" s="58"/>
      <c r="AA562" s="58"/>
      <c r="AB562" s="58"/>
      <c r="AC562" s="58"/>
      <c r="AD562" s="58"/>
      <c r="AE562" s="58"/>
      <c r="AF562" s="58"/>
      <c r="AG562" s="58"/>
      <c r="AH562" s="58"/>
    </row>
    <row r="563" spans="1:34" ht="15" customHeight="1" x14ac:dyDescent="0.2">
      <c r="A563" s="23"/>
      <c r="B563" s="23"/>
      <c r="C563" s="23"/>
      <c r="D563" s="58"/>
      <c r="E563" s="23"/>
      <c r="F563" s="23"/>
      <c r="G563" s="91"/>
      <c r="H563" s="59"/>
      <c r="I563" s="91"/>
      <c r="J563" s="58"/>
      <c r="K563" s="58"/>
      <c r="L563" s="23"/>
      <c r="M563" s="23"/>
      <c r="N563" s="67"/>
      <c r="O563" s="58"/>
      <c r="P563" s="58"/>
      <c r="Q563" s="58"/>
      <c r="R563" s="58"/>
      <c r="S563" s="58"/>
      <c r="T563" s="58"/>
      <c r="U563" s="58"/>
      <c r="V563" s="58"/>
      <c r="W563" s="58"/>
      <c r="X563" s="58"/>
      <c r="Y563" s="58"/>
      <c r="Z563" s="58"/>
      <c r="AA563" s="58"/>
      <c r="AB563" s="58"/>
      <c r="AC563" s="58"/>
      <c r="AD563" s="58"/>
      <c r="AE563" s="58"/>
      <c r="AF563" s="58"/>
      <c r="AG563" s="58"/>
      <c r="AH563" s="58"/>
    </row>
    <row r="564" spans="1:34" ht="15" customHeight="1" x14ac:dyDescent="0.2">
      <c r="A564" s="23"/>
      <c r="B564" s="23"/>
      <c r="C564" s="23"/>
      <c r="D564" s="58"/>
      <c r="E564" s="23"/>
      <c r="F564" s="23"/>
      <c r="G564" s="91"/>
      <c r="H564" s="59"/>
      <c r="I564" s="91"/>
      <c r="J564" s="58"/>
      <c r="K564" s="58"/>
      <c r="L564" s="23"/>
      <c r="M564" s="23"/>
      <c r="N564" s="67"/>
      <c r="O564" s="58"/>
      <c r="P564" s="58"/>
      <c r="Q564" s="58"/>
      <c r="R564" s="58"/>
      <c r="S564" s="58"/>
      <c r="T564" s="58"/>
      <c r="U564" s="58"/>
      <c r="V564" s="58"/>
      <c r="W564" s="58"/>
      <c r="X564" s="58"/>
      <c r="Y564" s="58"/>
      <c r="Z564" s="58"/>
      <c r="AA564" s="58"/>
      <c r="AB564" s="58"/>
      <c r="AC564" s="58"/>
      <c r="AD564" s="58"/>
      <c r="AE564" s="58"/>
      <c r="AF564" s="58"/>
      <c r="AG564" s="58"/>
      <c r="AH564" s="58"/>
    </row>
    <row r="565" spans="1:34" ht="15" customHeight="1" x14ac:dyDescent="0.2">
      <c r="A565" s="23"/>
      <c r="B565" s="23"/>
      <c r="C565" s="23"/>
      <c r="D565" s="58"/>
      <c r="E565" s="23"/>
      <c r="F565" s="23"/>
      <c r="G565" s="91"/>
      <c r="H565" s="59"/>
      <c r="I565" s="91"/>
      <c r="J565" s="58"/>
      <c r="K565" s="58"/>
      <c r="L565" s="23"/>
      <c r="M565" s="23"/>
      <c r="N565" s="67"/>
      <c r="O565" s="58"/>
      <c r="P565" s="58"/>
      <c r="Q565" s="58"/>
      <c r="R565" s="58"/>
      <c r="S565" s="58"/>
      <c r="T565" s="58"/>
      <c r="U565" s="58"/>
      <c r="V565" s="58"/>
      <c r="W565" s="58"/>
      <c r="X565" s="58"/>
      <c r="Y565" s="58"/>
      <c r="Z565" s="58"/>
      <c r="AA565" s="58"/>
      <c r="AB565" s="58"/>
      <c r="AC565" s="58"/>
      <c r="AD565" s="58"/>
      <c r="AE565" s="58"/>
      <c r="AF565" s="58"/>
      <c r="AG565" s="58"/>
      <c r="AH565" s="58"/>
    </row>
    <row r="566" spans="1:34" ht="15" customHeight="1" x14ac:dyDescent="0.2">
      <c r="A566" s="23"/>
      <c r="B566" s="23"/>
      <c r="C566" s="23"/>
      <c r="D566" s="58"/>
      <c r="E566" s="23"/>
      <c r="F566" s="23"/>
      <c r="G566" s="91"/>
      <c r="H566" s="59"/>
      <c r="I566" s="91"/>
      <c r="J566" s="58"/>
      <c r="K566" s="58"/>
      <c r="L566" s="23"/>
      <c r="M566" s="23"/>
      <c r="N566" s="67"/>
      <c r="O566" s="58"/>
      <c r="P566" s="58"/>
      <c r="Q566" s="58"/>
      <c r="R566" s="58"/>
      <c r="S566" s="58"/>
      <c r="T566" s="58"/>
      <c r="U566" s="58"/>
      <c r="V566" s="58"/>
      <c r="W566" s="58"/>
      <c r="X566" s="58"/>
      <c r="Y566" s="58"/>
      <c r="Z566" s="58"/>
      <c r="AA566" s="58"/>
      <c r="AB566" s="58"/>
      <c r="AC566" s="58"/>
      <c r="AD566" s="58"/>
      <c r="AE566" s="58"/>
      <c r="AF566" s="58"/>
      <c r="AG566" s="58"/>
      <c r="AH566" s="58"/>
    </row>
    <row r="567" spans="1:34" ht="15" customHeight="1" x14ac:dyDescent="0.2">
      <c r="A567" s="23"/>
      <c r="B567" s="23"/>
      <c r="C567" s="23"/>
      <c r="D567" s="58"/>
      <c r="E567" s="23"/>
      <c r="F567" s="23"/>
      <c r="G567" s="91"/>
      <c r="H567" s="59"/>
      <c r="I567" s="91"/>
      <c r="J567" s="58"/>
      <c r="K567" s="58"/>
      <c r="L567" s="23"/>
      <c r="M567" s="23"/>
      <c r="N567" s="67"/>
      <c r="O567" s="58"/>
      <c r="P567" s="58"/>
      <c r="Q567" s="58"/>
      <c r="R567" s="58"/>
      <c r="S567" s="58"/>
      <c r="T567" s="58"/>
      <c r="U567" s="58"/>
      <c r="V567" s="58"/>
      <c r="W567" s="58"/>
      <c r="X567" s="58"/>
      <c r="Y567" s="58"/>
      <c r="Z567" s="58"/>
      <c r="AA567" s="58"/>
      <c r="AB567" s="58"/>
      <c r="AC567" s="58"/>
      <c r="AD567" s="58"/>
      <c r="AE567" s="58"/>
      <c r="AF567" s="58"/>
      <c r="AG567" s="58"/>
      <c r="AH567" s="58"/>
    </row>
    <row r="568" spans="1:34" ht="15" customHeight="1" x14ac:dyDescent="0.2">
      <c r="A568" s="23"/>
      <c r="B568" s="23"/>
      <c r="C568" s="23"/>
      <c r="D568" s="58"/>
      <c r="E568" s="23"/>
      <c r="F568" s="23"/>
      <c r="G568" s="91"/>
      <c r="H568" s="59"/>
      <c r="I568" s="91"/>
      <c r="J568" s="58"/>
      <c r="K568" s="58"/>
      <c r="L568" s="23"/>
      <c r="M568" s="23"/>
      <c r="N568" s="67"/>
      <c r="O568" s="58"/>
      <c r="P568" s="58"/>
      <c r="Q568" s="58"/>
      <c r="R568" s="58"/>
      <c r="S568" s="58"/>
      <c r="T568" s="58"/>
      <c r="U568" s="58"/>
      <c r="V568" s="58"/>
      <c r="W568" s="58"/>
      <c r="X568" s="58"/>
      <c r="Y568" s="58"/>
      <c r="Z568" s="58"/>
      <c r="AA568" s="58"/>
      <c r="AB568" s="58"/>
      <c r="AC568" s="58"/>
      <c r="AD568" s="58"/>
      <c r="AE568" s="58"/>
      <c r="AF568" s="58"/>
      <c r="AG568" s="58"/>
      <c r="AH568" s="58"/>
    </row>
    <row r="569" spans="1:34" ht="15" customHeight="1" x14ac:dyDescent="0.2">
      <c r="A569" s="23"/>
      <c r="B569" s="23"/>
      <c r="C569" s="23"/>
      <c r="D569" s="58"/>
      <c r="E569" s="23"/>
      <c r="F569" s="23"/>
      <c r="G569" s="91"/>
      <c r="H569" s="59"/>
      <c r="I569" s="91"/>
      <c r="J569" s="58"/>
      <c r="K569" s="58"/>
      <c r="L569" s="23"/>
      <c r="M569" s="23"/>
      <c r="N569" s="67"/>
      <c r="O569" s="58"/>
      <c r="P569" s="58"/>
      <c r="Q569" s="58"/>
      <c r="R569" s="58"/>
      <c r="S569" s="58"/>
      <c r="T569" s="58"/>
      <c r="U569" s="58"/>
      <c r="V569" s="58"/>
      <c r="W569" s="58"/>
      <c r="X569" s="58"/>
      <c r="Y569" s="58"/>
      <c r="Z569" s="58"/>
      <c r="AA569" s="58"/>
      <c r="AB569" s="58"/>
      <c r="AC569" s="58"/>
      <c r="AD569" s="58"/>
      <c r="AE569" s="58"/>
      <c r="AF569" s="58"/>
      <c r="AG569" s="58"/>
      <c r="AH569" s="58"/>
    </row>
    <row r="570" spans="1:34" ht="15" customHeight="1" x14ac:dyDescent="0.2">
      <c r="A570" s="23"/>
      <c r="B570" s="23"/>
      <c r="C570" s="23"/>
      <c r="D570" s="58"/>
      <c r="E570" s="23"/>
      <c r="F570" s="23"/>
      <c r="G570" s="91"/>
      <c r="H570" s="59"/>
      <c r="I570" s="91"/>
      <c r="J570" s="58"/>
      <c r="K570" s="58"/>
      <c r="L570" s="23"/>
      <c r="M570" s="23"/>
      <c r="N570" s="67"/>
      <c r="O570" s="58"/>
      <c r="P570" s="58"/>
      <c r="Q570" s="58"/>
      <c r="R570" s="58"/>
      <c r="S570" s="58"/>
      <c r="T570" s="58"/>
      <c r="U570" s="58"/>
      <c r="V570" s="58"/>
      <c r="W570" s="58"/>
      <c r="X570" s="58"/>
      <c r="Y570" s="58"/>
      <c r="Z570" s="58"/>
      <c r="AA570" s="58"/>
      <c r="AB570" s="58"/>
      <c r="AC570" s="58"/>
      <c r="AD570" s="58"/>
      <c r="AE570" s="58"/>
      <c r="AF570" s="58"/>
      <c r="AG570" s="58"/>
      <c r="AH570" s="58"/>
    </row>
    <row r="571" spans="1:34" ht="15" customHeight="1" x14ac:dyDescent="0.2">
      <c r="A571" s="23"/>
      <c r="B571" s="23"/>
      <c r="C571" s="23"/>
      <c r="D571" s="58"/>
      <c r="E571" s="23"/>
      <c r="F571" s="23"/>
      <c r="G571" s="91"/>
      <c r="H571" s="59"/>
      <c r="I571" s="91"/>
      <c r="J571" s="58"/>
      <c r="K571" s="58"/>
      <c r="L571" s="23"/>
      <c r="M571" s="23"/>
      <c r="N571" s="67"/>
      <c r="O571" s="58"/>
      <c r="P571" s="58"/>
      <c r="Q571" s="58"/>
      <c r="R571" s="58"/>
      <c r="S571" s="58"/>
      <c r="T571" s="58"/>
      <c r="U571" s="58"/>
      <c r="V571" s="58"/>
      <c r="W571" s="58"/>
      <c r="X571" s="58"/>
      <c r="Y571" s="58"/>
      <c r="Z571" s="58"/>
      <c r="AA571" s="58"/>
      <c r="AB571" s="58"/>
      <c r="AC571" s="58"/>
      <c r="AD571" s="58"/>
      <c r="AE571" s="58"/>
      <c r="AF571" s="58"/>
      <c r="AG571" s="58"/>
      <c r="AH571" s="58"/>
    </row>
    <row r="572" spans="1:34" ht="15" customHeight="1" x14ac:dyDescent="0.2">
      <c r="A572" s="23"/>
      <c r="B572" s="23"/>
      <c r="C572" s="23"/>
      <c r="D572" s="58"/>
      <c r="E572" s="23"/>
      <c r="F572" s="23"/>
      <c r="G572" s="91"/>
      <c r="H572" s="59"/>
      <c r="I572" s="91"/>
      <c r="J572" s="58"/>
      <c r="K572" s="58"/>
      <c r="L572" s="23"/>
      <c r="M572" s="23"/>
      <c r="N572" s="67"/>
      <c r="O572" s="58"/>
      <c r="P572" s="58"/>
      <c r="Q572" s="58"/>
      <c r="R572" s="58"/>
      <c r="S572" s="58"/>
      <c r="T572" s="58"/>
      <c r="U572" s="58"/>
      <c r="V572" s="58"/>
      <c r="W572" s="58"/>
      <c r="X572" s="58"/>
      <c r="Y572" s="58"/>
      <c r="Z572" s="58"/>
      <c r="AA572" s="58"/>
      <c r="AB572" s="58"/>
      <c r="AC572" s="58"/>
      <c r="AD572" s="58"/>
      <c r="AE572" s="58"/>
      <c r="AF572" s="58"/>
      <c r="AG572" s="58"/>
      <c r="AH572" s="58"/>
    </row>
    <row r="573" spans="1:34" ht="15" customHeight="1" x14ac:dyDescent="0.2">
      <c r="A573" s="23"/>
      <c r="B573" s="23"/>
      <c r="C573" s="23"/>
      <c r="D573" s="58"/>
      <c r="E573" s="23"/>
      <c r="F573" s="23"/>
      <c r="G573" s="91"/>
      <c r="H573" s="59"/>
      <c r="I573" s="91"/>
      <c r="J573" s="58"/>
      <c r="K573" s="58"/>
      <c r="L573" s="23"/>
      <c r="M573" s="23"/>
      <c r="N573" s="67"/>
      <c r="O573" s="58"/>
      <c r="P573" s="58"/>
      <c r="Q573" s="58"/>
      <c r="R573" s="58"/>
      <c r="S573" s="58"/>
      <c r="T573" s="58"/>
      <c r="U573" s="58"/>
      <c r="V573" s="58"/>
      <c r="W573" s="58"/>
      <c r="X573" s="58"/>
      <c r="Y573" s="58"/>
      <c r="Z573" s="58"/>
      <c r="AA573" s="58"/>
      <c r="AB573" s="58"/>
      <c r="AC573" s="58"/>
      <c r="AD573" s="58"/>
      <c r="AE573" s="58"/>
      <c r="AF573" s="58"/>
      <c r="AG573" s="58"/>
      <c r="AH573" s="58"/>
    </row>
    <row r="574" spans="1:34" ht="15" customHeight="1" x14ac:dyDescent="0.2">
      <c r="A574" s="23"/>
      <c r="B574" s="23"/>
      <c r="C574" s="23"/>
      <c r="D574" s="58"/>
      <c r="E574" s="23"/>
      <c r="F574" s="23"/>
      <c r="G574" s="91"/>
      <c r="H574" s="59"/>
      <c r="I574" s="91"/>
      <c r="J574" s="58"/>
      <c r="K574" s="58"/>
      <c r="L574" s="23"/>
      <c r="M574" s="23"/>
      <c r="N574" s="67"/>
      <c r="O574" s="58"/>
      <c r="P574" s="58"/>
      <c r="Q574" s="58"/>
      <c r="R574" s="58"/>
      <c r="S574" s="58"/>
      <c r="T574" s="58"/>
      <c r="U574" s="58"/>
      <c r="V574" s="58"/>
      <c r="W574" s="58"/>
      <c r="X574" s="58"/>
      <c r="Y574" s="58"/>
      <c r="Z574" s="58"/>
      <c r="AA574" s="58"/>
      <c r="AB574" s="58"/>
      <c r="AC574" s="58"/>
      <c r="AD574" s="58"/>
      <c r="AE574" s="58"/>
      <c r="AF574" s="58"/>
      <c r="AG574" s="58"/>
      <c r="AH574" s="58"/>
    </row>
    <row r="575" spans="1:34" ht="15" customHeight="1" x14ac:dyDescent="0.2">
      <c r="A575" s="23"/>
      <c r="B575" s="23"/>
      <c r="C575" s="23"/>
      <c r="D575" s="58"/>
      <c r="E575" s="23"/>
      <c r="F575" s="23"/>
      <c r="G575" s="91"/>
      <c r="H575" s="59"/>
      <c r="I575" s="91"/>
      <c r="J575" s="58"/>
      <c r="K575" s="58"/>
      <c r="L575" s="23"/>
      <c r="M575" s="23"/>
      <c r="N575" s="67"/>
      <c r="O575" s="58"/>
      <c r="P575" s="58"/>
      <c r="Q575" s="58"/>
      <c r="R575" s="58"/>
      <c r="S575" s="58"/>
      <c r="T575" s="58"/>
      <c r="U575" s="58"/>
      <c r="V575" s="58"/>
      <c r="W575" s="58"/>
      <c r="X575" s="58"/>
      <c r="Y575" s="58"/>
      <c r="Z575" s="58"/>
      <c r="AA575" s="58"/>
      <c r="AB575" s="58"/>
      <c r="AC575" s="58"/>
      <c r="AD575" s="58"/>
      <c r="AE575" s="58"/>
      <c r="AF575" s="58"/>
      <c r="AG575" s="58"/>
      <c r="AH575" s="58"/>
    </row>
    <row r="576" spans="1:34" ht="15" customHeight="1" x14ac:dyDescent="0.2">
      <c r="A576" s="23"/>
      <c r="B576" s="23"/>
      <c r="C576" s="23"/>
      <c r="D576" s="58"/>
      <c r="E576" s="23"/>
      <c r="F576" s="23"/>
      <c r="G576" s="91"/>
      <c r="H576" s="59"/>
      <c r="I576" s="91"/>
      <c r="J576" s="58"/>
      <c r="K576" s="58"/>
      <c r="L576" s="23"/>
      <c r="M576" s="23"/>
      <c r="N576" s="67"/>
      <c r="O576" s="58"/>
      <c r="P576" s="58"/>
      <c r="Q576" s="58"/>
      <c r="R576" s="58"/>
      <c r="S576" s="58"/>
      <c r="T576" s="58"/>
      <c r="U576" s="58"/>
      <c r="V576" s="58"/>
      <c r="W576" s="58"/>
      <c r="X576" s="58"/>
      <c r="Y576" s="58"/>
      <c r="Z576" s="58"/>
      <c r="AA576" s="58"/>
      <c r="AB576" s="58"/>
      <c r="AC576" s="58"/>
      <c r="AD576" s="58"/>
      <c r="AE576" s="58"/>
      <c r="AF576" s="58"/>
      <c r="AG576" s="58"/>
      <c r="AH576" s="58"/>
    </row>
    <row r="577" spans="1:34" ht="15" customHeight="1" x14ac:dyDescent="0.2">
      <c r="A577" s="23"/>
      <c r="B577" s="23"/>
      <c r="C577" s="23"/>
      <c r="D577" s="58"/>
      <c r="E577" s="23"/>
      <c r="F577" s="23"/>
      <c r="G577" s="91"/>
      <c r="H577" s="59"/>
      <c r="I577" s="91"/>
      <c r="J577" s="58"/>
      <c r="K577" s="58"/>
      <c r="L577" s="23"/>
      <c r="M577" s="23"/>
      <c r="N577" s="67"/>
      <c r="O577" s="58"/>
      <c r="P577" s="58"/>
      <c r="Q577" s="58"/>
      <c r="R577" s="58"/>
      <c r="S577" s="58"/>
      <c r="T577" s="58"/>
      <c r="U577" s="58"/>
      <c r="V577" s="58"/>
      <c r="W577" s="58"/>
      <c r="X577" s="58"/>
      <c r="Y577" s="58"/>
      <c r="Z577" s="58"/>
      <c r="AA577" s="58"/>
      <c r="AB577" s="58"/>
      <c r="AC577" s="58"/>
      <c r="AD577" s="58"/>
      <c r="AE577" s="58"/>
      <c r="AF577" s="58"/>
      <c r="AG577" s="58"/>
      <c r="AH577" s="58"/>
    </row>
    <row r="578" spans="1:34" ht="15" customHeight="1" x14ac:dyDescent="0.2">
      <c r="A578" s="23"/>
      <c r="B578" s="23"/>
      <c r="C578" s="23"/>
      <c r="D578" s="58"/>
      <c r="E578" s="23"/>
      <c r="F578" s="23"/>
      <c r="G578" s="91"/>
      <c r="H578" s="59"/>
      <c r="I578" s="91"/>
      <c r="J578" s="58"/>
      <c r="K578" s="58"/>
      <c r="L578" s="23"/>
      <c r="M578" s="23"/>
      <c r="N578" s="67"/>
      <c r="O578" s="58"/>
      <c r="P578" s="58"/>
      <c r="Q578" s="58"/>
      <c r="R578" s="58"/>
      <c r="S578" s="58"/>
      <c r="T578" s="58"/>
      <c r="U578" s="58"/>
      <c r="V578" s="58"/>
      <c r="W578" s="58"/>
      <c r="X578" s="58"/>
      <c r="Y578" s="58"/>
      <c r="Z578" s="58"/>
      <c r="AA578" s="58"/>
      <c r="AB578" s="58"/>
      <c r="AC578" s="58"/>
      <c r="AD578" s="58"/>
      <c r="AE578" s="58"/>
      <c r="AF578" s="58"/>
      <c r="AG578" s="58"/>
      <c r="AH578" s="58"/>
    </row>
    <row r="579" spans="1:34" ht="15" customHeight="1" x14ac:dyDescent="0.2">
      <c r="A579" s="23"/>
      <c r="B579" s="23"/>
      <c r="C579" s="23"/>
      <c r="D579" s="58"/>
      <c r="E579" s="23"/>
      <c r="F579" s="23"/>
      <c r="G579" s="91"/>
      <c r="H579" s="59"/>
      <c r="I579" s="91"/>
      <c r="J579" s="58"/>
      <c r="K579" s="58"/>
      <c r="L579" s="23"/>
      <c r="M579" s="23"/>
      <c r="N579" s="67"/>
      <c r="O579" s="58"/>
      <c r="P579" s="58"/>
      <c r="Q579" s="58"/>
      <c r="R579" s="58"/>
      <c r="S579" s="58"/>
      <c r="T579" s="58"/>
      <c r="U579" s="58"/>
      <c r="V579" s="58"/>
      <c r="W579" s="58"/>
      <c r="X579" s="58"/>
      <c r="Y579" s="58"/>
      <c r="Z579" s="58"/>
      <c r="AA579" s="58"/>
      <c r="AB579" s="58"/>
      <c r="AC579" s="58"/>
      <c r="AD579" s="58"/>
      <c r="AE579" s="58"/>
      <c r="AF579" s="58"/>
      <c r="AG579" s="58"/>
      <c r="AH579" s="58"/>
    </row>
    <row r="580" spans="1:34" ht="15" customHeight="1" x14ac:dyDescent="0.2">
      <c r="A580" s="23"/>
      <c r="B580" s="23"/>
      <c r="C580" s="23"/>
      <c r="D580" s="58"/>
      <c r="E580" s="23"/>
      <c r="F580" s="23"/>
      <c r="G580" s="91"/>
      <c r="H580" s="59"/>
      <c r="I580" s="91"/>
      <c r="J580" s="58"/>
      <c r="K580" s="58"/>
      <c r="L580" s="23"/>
      <c r="M580" s="23"/>
      <c r="N580" s="67"/>
      <c r="O580" s="58"/>
      <c r="P580" s="58"/>
      <c r="Q580" s="58"/>
      <c r="R580" s="58"/>
      <c r="S580" s="58"/>
      <c r="T580" s="58"/>
      <c r="U580" s="58"/>
      <c r="V580" s="58"/>
      <c r="W580" s="58"/>
      <c r="X580" s="58"/>
      <c r="Y580" s="58"/>
      <c r="Z580" s="58"/>
      <c r="AA580" s="58"/>
      <c r="AB580" s="58"/>
      <c r="AC580" s="58"/>
      <c r="AD580" s="58"/>
      <c r="AE580" s="58"/>
      <c r="AF580" s="58"/>
      <c r="AG580" s="58"/>
      <c r="AH580" s="58"/>
    </row>
    <row r="581" spans="1:34" ht="15" customHeight="1" x14ac:dyDescent="0.2">
      <c r="A581" s="23"/>
      <c r="B581" s="23"/>
      <c r="C581" s="23"/>
      <c r="D581" s="58"/>
      <c r="E581" s="23"/>
      <c r="F581" s="23"/>
      <c r="G581" s="91"/>
      <c r="H581" s="59"/>
      <c r="I581" s="91"/>
      <c r="J581" s="58"/>
      <c r="K581" s="58"/>
      <c r="L581" s="23"/>
      <c r="M581" s="23"/>
      <c r="N581" s="67"/>
      <c r="O581" s="58"/>
      <c r="P581" s="58"/>
      <c r="Q581" s="58"/>
      <c r="R581" s="58"/>
      <c r="S581" s="58"/>
      <c r="T581" s="58"/>
      <c r="U581" s="58"/>
      <c r="V581" s="58"/>
      <c r="W581" s="58"/>
      <c r="X581" s="58"/>
      <c r="Y581" s="58"/>
      <c r="Z581" s="58"/>
      <c r="AA581" s="58"/>
      <c r="AB581" s="58"/>
      <c r="AC581" s="58"/>
      <c r="AD581" s="58"/>
      <c r="AE581" s="58"/>
      <c r="AF581" s="58"/>
      <c r="AG581" s="58"/>
      <c r="AH581" s="58"/>
    </row>
    <row r="582" spans="1:34" ht="15" customHeight="1" x14ac:dyDescent="0.2">
      <c r="A582" s="23"/>
      <c r="B582" s="23"/>
      <c r="C582" s="23"/>
      <c r="D582" s="58"/>
      <c r="E582" s="23"/>
      <c r="F582" s="23"/>
      <c r="G582" s="91"/>
      <c r="H582" s="59"/>
      <c r="I582" s="91"/>
      <c r="J582" s="58"/>
      <c r="K582" s="58"/>
      <c r="L582" s="23"/>
      <c r="M582" s="23"/>
      <c r="N582" s="67"/>
      <c r="O582" s="58"/>
      <c r="P582" s="58"/>
      <c r="Q582" s="58"/>
      <c r="R582" s="58"/>
      <c r="S582" s="58"/>
      <c r="T582" s="58"/>
      <c r="U582" s="58"/>
      <c r="V582" s="58"/>
      <c r="W582" s="58"/>
      <c r="X582" s="58"/>
      <c r="Y582" s="58"/>
      <c r="Z582" s="58"/>
      <c r="AA582" s="58"/>
      <c r="AB582" s="58"/>
      <c r="AC582" s="58"/>
      <c r="AD582" s="58"/>
      <c r="AE582" s="58"/>
      <c r="AF582" s="58"/>
      <c r="AG582" s="58"/>
      <c r="AH582" s="58"/>
    </row>
    <row r="583" spans="1:34" ht="15" customHeight="1" x14ac:dyDescent="0.2">
      <c r="A583" s="23"/>
      <c r="B583" s="23"/>
      <c r="C583" s="23"/>
      <c r="D583" s="58"/>
      <c r="E583" s="23"/>
      <c r="F583" s="23"/>
      <c r="G583" s="91"/>
      <c r="H583" s="59"/>
      <c r="I583" s="91"/>
      <c r="J583" s="58"/>
      <c r="K583" s="58"/>
      <c r="L583" s="23"/>
      <c r="M583" s="23"/>
      <c r="N583" s="67"/>
      <c r="O583" s="58"/>
      <c r="P583" s="58"/>
      <c r="Q583" s="58"/>
      <c r="R583" s="58"/>
      <c r="S583" s="58"/>
      <c r="T583" s="58"/>
      <c r="U583" s="58"/>
      <c r="V583" s="58"/>
      <c r="W583" s="58"/>
      <c r="X583" s="58"/>
      <c r="Y583" s="58"/>
      <c r="Z583" s="58"/>
      <c r="AA583" s="58"/>
      <c r="AB583" s="58"/>
      <c r="AC583" s="58"/>
      <c r="AD583" s="58"/>
      <c r="AE583" s="58"/>
      <c r="AF583" s="58"/>
      <c r="AG583" s="58"/>
      <c r="AH583" s="58"/>
    </row>
    <row r="584" spans="1:34" ht="15" customHeight="1" x14ac:dyDescent="0.2">
      <c r="A584" s="23"/>
      <c r="B584" s="23"/>
      <c r="C584" s="23"/>
      <c r="D584" s="58"/>
      <c r="E584" s="23"/>
      <c r="F584" s="23"/>
      <c r="G584" s="91"/>
      <c r="H584" s="59"/>
      <c r="I584" s="91"/>
      <c r="J584" s="58"/>
      <c r="K584" s="58"/>
      <c r="L584" s="23"/>
      <c r="M584" s="23"/>
      <c r="N584" s="67"/>
      <c r="O584" s="58"/>
      <c r="P584" s="58"/>
      <c r="Q584" s="58"/>
      <c r="R584" s="58"/>
      <c r="S584" s="58"/>
      <c r="T584" s="58"/>
      <c r="U584" s="58"/>
      <c r="V584" s="58"/>
      <c r="W584" s="58"/>
      <c r="X584" s="58"/>
      <c r="Y584" s="58"/>
      <c r="Z584" s="58"/>
      <c r="AA584" s="58"/>
      <c r="AB584" s="58"/>
      <c r="AC584" s="58"/>
      <c r="AD584" s="58"/>
      <c r="AE584" s="58"/>
      <c r="AF584" s="58"/>
      <c r="AG584" s="58"/>
      <c r="AH584" s="58"/>
    </row>
    <row r="585" spans="1:34" ht="15" customHeight="1" x14ac:dyDescent="0.2">
      <c r="A585" s="23"/>
      <c r="B585" s="23"/>
      <c r="C585" s="23"/>
      <c r="D585" s="58"/>
      <c r="E585" s="23"/>
      <c r="F585" s="23"/>
      <c r="G585" s="91"/>
      <c r="H585" s="59"/>
      <c r="I585" s="91"/>
      <c r="J585" s="58"/>
      <c r="K585" s="58"/>
      <c r="L585" s="23"/>
      <c r="M585" s="23"/>
      <c r="N585" s="67"/>
      <c r="O585" s="58"/>
      <c r="P585" s="58"/>
      <c r="Q585" s="58"/>
      <c r="R585" s="58"/>
      <c r="S585" s="58"/>
      <c r="T585" s="58"/>
      <c r="U585" s="58"/>
      <c r="V585" s="58"/>
      <c r="W585" s="58"/>
      <c r="X585" s="58"/>
      <c r="Y585" s="58"/>
      <c r="Z585" s="58"/>
      <c r="AA585" s="58"/>
      <c r="AB585" s="58"/>
      <c r="AC585" s="58"/>
      <c r="AD585" s="58"/>
      <c r="AE585" s="58"/>
      <c r="AF585" s="58"/>
      <c r="AG585" s="58"/>
      <c r="AH585" s="58"/>
    </row>
    <row r="586" spans="1:34" ht="15" customHeight="1" x14ac:dyDescent="0.2">
      <c r="A586" s="23"/>
      <c r="B586" s="23"/>
      <c r="C586" s="23"/>
      <c r="D586" s="58"/>
      <c r="E586" s="23"/>
      <c r="F586" s="23"/>
      <c r="G586" s="91"/>
      <c r="H586" s="59"/>
      <c r="I586" s="91"/>
      <c r="J586" s="58"/>
      <c r="K586" s="58"/>
      <c r="L586" s="23"/>
      <c r="M586" s="23"/>
      <c r="N586" s="67"/>
      <c r="O586" s="58"/>
      <c r="P586" s="58"/>
      <c r="Q586" s="58"/>
      <c r="R586" s="58"/>
      <c r="S586" s="58"/>
      <c r="T586" s="58"/>
      <c r="U586" s="58"/>
      <c r="V586" s="58"/>
      <c r="W586" s="58"/>
      <c r="X586" s="58"/>
      <c r="Y586" s="58"/>
      <c r="Z586" s="58"/>
      <c r="AA586" s="58"/>
      <c r="AB586" s="58"/>
      <c r="AC586" s="58"/>
      <c r="AD586" s="58"/>
      <c r="AE586" s="58"/>
      <c r="AF586" s="58"/>
      <c r="AG586" s="58"/>
      <c r="AH586" s="58"/>
    </row>
    <row r="587" spans="1:34" ht="15" customHeight="1" x14ac:dyDescent="0.2">
      <c r="A587" s="23"/>
      <c r="B587" s="23"/>
      <c r="C587" s="23"/>
      <c r="D587" s="58"/>
      <c r="E587" s="23"/>
      <c r="F587" s="23"/>
      <c r="G587" s="91"/>
      <c r="H587" s="59"/>
      <c r="I587" s="91"/>
      <c r="J587" s="58"/>
      <c r="K587" s="58"/>
      <c r="L587" s="23"/>
      <c r="M587" s="23"/>
      <c r="N587" s="67"/>
      <c r="O587" s="58"/>
      <c r="P587" s="58"/>
      <c r="Q587" s="58"/>
      <c r="R587" s="58"/>
      <c r="S587" s="58"/>
      <c r="T587" s="58"/>
      <c r="U587" s="58"/>
      <c r="V587" s="58"/>
      <c r="W587" s="58"/>
      <c r="X587" s="58"/>
      <c r="Y587" s="58"/>
      <c r="Z587" s="58"/>
      <c r="AA587" s="58"/>
      <c r="AB587" s="58"/>
      <c r="AC587" s="58"/>
      <c r="AD587" s="58"/>
      <c r="AE587" s="58"/>
      <c r="AF587" s="58"/>
      <c r="AG587" s="58"/>
      <c r="AH587" s="58"/>
    </row>
    <row r="588" spans="1:34" ht="15" customHeight="1" x14ac:dyDescent="0.2">
      <c r="A588" s="23"/>
      <c r="B588" s="23"/>
      <c r="C588" s="23"/>
      <c r="D588" s="58"/>
      <c r="E588" s="23"/>
      <c r="F588" s="23"/>
      <c r="G588" s="91"/>
      <c r="H588" s="59"/>
      <c r="I588" s="91"/>
      <c r="J588" s="58"/>
      <c r="K588" s="58"/>
      <c r="L588" s="23"/>
      <c r="M588" s="23"/>
      <c r="N588" s="67"/>
      <c r="O588" s="58"/>
      <c r="P588" s="58"/>
      <c r="Q588" s="58"/>
      <c r="R588" s="58"/>
      <c r="S588" s="58"/>
      <c r="T588" s="58"/>
      <c r="U588" s="58"/>
      <c r="V588" s="58"/>
      <c r="W588" s="58"/>
      <c r="X588" s="58"/>
      <c r="Y588" s="58"/>
      <c r="Z588" s="58"/>
      <c r="AA588" s="58"/>
      <c r="AB588" s="58"/>
      <c r="AC588" s="58"/>
      <c r="AD588" s="58"/>
      <c r="AE588" s="58"/>
      <c r="AF588" s="58"/>
      <c r="AG588" s="58"/>
      <c r="AH588" s="58"/>
    </row>
    <row r="589" spans="1:34" ht="15" customHeight="1" x14ac:dyDescent="0.2">
      <c r="A589" s="23"/>
      <c r="B589" s="23"/>
      <c r="C589" s="23"/>
      <c r="D589" s="58"/>
      <c r="E589" s="23"/>
      <c r="F589" s="23"/>
      <c r="G589" s="91"/>
      <c r="H589" s="59"/>
      <c r="I589" s="91"/>
      <c r="J589" s="58"/>
      <c r="K589" s="58"/>
      <c r="L589" s="23"/>
      <c r="M589" s="23"/>
      <c r="N589" s="67"/>
      <c r="O589" s="58"/>
      <c r="P589" s="58"/>
      <c r="Q589" s="58"/>
      <c r="R589" s="58"/>
      <c r="S589" s="58"/>
      <c r="T589" s="58"/>
      <c r="U589" s="58"/>
      <c r="V589" s="58"/>
      <c r="W589" s="58"/>
      <c r="X589" s="58"/>
      <c r="Y589" s="58"/>
      <c r="Z589" s="58"/>
      <c r="AA589" s="58"/>
      <c r="AB589" s="58"/>
      <c r="AC589" s="58"/>
      <c r="AD589" s="58"/>
      <c r="AE589" s="58"/>
      <c r="AF589" s="58"/>
      <c r="AG589" s="58"/>
      <c r="AH589" s="58"/>
    </row>
    <row r="590" spans="1:34" ht="15" customHeight="1" x14ac:dyDescent="0.2">
      <c r="A590" s="23"/>
      <c r="B590" s="23"/>
      <c r="C590" s="23"/>
      <c r="D590" s="58"/>
      <c r="E590" s="23"/>
      <c r="F590" s="23"/>
      <c r="G590" s="91"/>
      <c r="H590" s="59"/>
      <c r="I590" s="91"/>
      <c r="J590" s="58"/>
      <c r="K590" s="58"/>
      <c r="L590" s="23"/>
      <c r="M590" s="23"/>
      <c r="N590" s="67"/>
      <c r="O590" s="58"/>
      <c r="P590" s="58"/>
      <c r="Q590" s="58"/>
      <c r="R590" s="58"/>
      <c r="S590" s="58"/>
      <c r="T590" s="58"/>
      <c r="U590" s="58"/>
      <c r="V590" s="58"/>
      <c r="W590" s="58"/>
      <c r="X590" s="58"/>
      <c r="Y590" s="58"/>
      <c r="Z590" s="58"/>
      <c r="AA590" s="58"/>
      <c r="AB590" s="58"/>
      <c r="AC590" s="58"/>
      <c r="AD590" s="58"/>
      <c r="AE590" s="58"/>
      <c r="AF590" s="58"/>
      <c r="AG590" s="58"/>
      <c r="AH590" s="58"/>
    </row>
    <row r="591" spans="1:34" ht="15" customHeight="1" x14ac:dyDescent="0.2">
      <c r="A591" s="23"/>
      <c r="B591" s="23"/>
      <c r="C591" s="23"/>
      <c r="D591" s="58"/>
      <c r="E591" s="23"/>
      <c r="F591" s="23"/>
      <c r="G591" s="91"/>
      <c r="H591" s="59"/>
      <c r="I591" s="91"/>
      <c r="J591" s="58"/>
      <c r="K591" s="58"/>
      <c r="L591" s="23"/>
      <c r="M591" s="23"/>
      <c r="N591" s="67"/>
      <c r="O591" s="58"/>
      <c r="P591" s="58"/>
      <c r="Q591" s="58"/>
      <c r="R591" s="58"/>
      <c r="S591" s="58"/>
      <c r="T591" s="58"/>
      <c r="U591" s="58"/>
      <c r="V591" s="58"/>
      <c r="W591" s="58"/>
      <c r="X591" s="58"/>
      <c r="Y591" s="58"/>
      <c r="Z591" s="58"/>
      <c r="AA591" s="58"/>
      <c r="AB591" s="58"/>
      <c r="AC591" s="58"/>
      <c r="AD591" s="58"/>
      <c r="AE591" s="58"/>
      <c r="AF591" s="58"/>
      <c r="AG591" s="58"/>
      <c r="AH591" s="58"/>
    </row>
    <row r="592" spans="1:34" ht="15" customHeight="1" x14ac:dyDescent="0.2">
      <c r="A592" s="23"/>
      <c r="B592" s="23"/>
      <c r="C592" s="23"/>
      <c r="D592" s="58"/>
      <c r="E592" s="23"/>
      <c r="F592" s="23"/>
      <c r="G592" s="91"/>
      <c r="H592" s="59"/>
      <c r="I592" s="91"/>
      <c r="J592" s="58"/>
      <c r="K592" s="58"/>
      <c r="L592" s="23"/>
      <c r="M592" s="23"/>
      <c r="N592" s="67"/>
      <c r="O592" s="58"/>
      <c r="P592" s="58"/>
      <c r="Q592" s="58"/>
      <c r="R592" s="58"/>
      <c r="S592" s="58"/>
      <c r="T592" s="58"/>
      <c r="U592" s="58"/>
      <c r="V592" s="58"/>
      <c r="W592" s="58"/>
      <c r="X592" s="58"/>
      <c r="Y592" s="58"/>
      <c r="Z592" s="58"/>
      <c r="AA592" s="58"/>
      <c r="AB592" s="58"/>
      <c r="AC592" s="58"/>
      <c r="AD592" s="58"/>
      <c r="AE592" s="58"/>
      <c r="AF592" s="58"/>
      <c r="AG592" s="58"/>
      <c r="AH592" s="58"/>
    </row>
    <row r="593" spans="1:34" ht="15" customHeight="1" x14ac:dyDescent="0.2">
      <c r="A593" s="23"/>
      <c r="B593" s="23"/>
      <c r="C593" s="23"/>
      <c r="D593" s="58"/>
      <c r="E593" s="23"/>
      <c r="F593" s="23"/>
      <c r="G593" s="91"/>
      <c r="H593" s="59"/>
      <c r="I593" s="91"/>
      <c r="J593" s="58"/>
      <c r="K593" s="58"/>
      <c r="L593" s="23"/>
      <c r="M593" s="23"/>
      <c r="N593" s="67"/>
      <c r="O593" s="58"/>
      <c r="P593" s="58"/>
      <c r="Q593" s="58"/>
      <c r="R593" s="58"/>
      <c r="S593" s="58"/>
      <c r="T593" s="58"/>
      <c r="U593" s="58"/>
      <c r="V593" s="58"/>
      <c r="W593" s="58"/>
      <c r="X593" s="58"/>
      <c r="Y593" s="58"/>
      <c r="Z593" s="58"/>
      <c r="AA593" s="58"/>
      <c r="AB593" s="58"/>
      <c r="AC593" s="58"/>
      <c r="AD593" s="58"/>
      <c r="AE593" s="58"/>
      <c r="AF593" s="58"/>
      <c r="AG593" s="58"/>
      <c r="AH593" s="58"/>
    </row>
    <row r="594" spans="1:34" ht="15" customHeight="1" x14ac:dyDescent="0.2">
      <c r="A594" s="23"/>
      <c r="B594" s="23"/>
      <c r="C594" s="23"/>
      <c r="D594" s="58"/>
      <c r="E594" s="23"/>
      <c r="F594" s="23"/>
      <c r="G594" s="91"/>
      <c r="H594" s="59"/>
      <c r="I594" s="91"/>
      <c r="J594" s="58"/>
      <c r="K594" s="58"/>
      <c r="L594" s="23"/>
      <c r="M594" s="23"/>
      <c r="N594" s="67"/>
      <c r="O594" s="58"/>
      <c r="P594" s="58"/>
      <c r="Q594" s="58"/>
      <c r="R594" s="58"/>
      <c r="S594" s="58"/>
      <c r="T594" s="58"/>
      <c r="U594" s="58"/>
      <c r="V594" s="58"/>
      <c r="W594" s="58"/>
      <c r="X594" s="58"/>
      <c r="Y594" s="58"/>
      <c r="Z594" s="58"/>
      <c r="AA594" s="58"/>
      <c r="AB594" s="58"/>
      <c r="AC594" s="58"/>
      <c r="AD594" s="58"/>
      <c r="AE594" s="58"/>
      <c r="AF594" s="58"/>
      <c r="AG594" s="58"/>
      <c r="AH594" s="58"/>
    </row>
    <row r="595" spans="1:34" ht="15" customHeight="1" x14ac:dyDescent="0.2">
      <c r="A595" s="23"/>
      <c r="B595" s="23"/>
      <c r="C595" s="23"/>
      <c r="D595" s="58"/>
      <c r="E595" s="23"/>
      <c r="F595" s="23"/>
      <c r="G595" s="91"/>
      <c r="H595" s="59"/>
      <c r="I595" s="91"/>
      <c r="J595" s="58"/>
      <c r="K595" s="58"/>
      <c r="L595" s="23"/>
      <c r="M595" s="23"/>
      <c r="N595" s="67"/>
      <c r="O595" s="58"/>
      <c r="P595" s="58"/>
      <c r="Q595" s="58"/>
      <c r="R595" s="58"/>
      <c r="S595" s="58"/>
      <c r="T595" s="58"/>
      <c r="U595" s="58"/>
      <c r="V595" s="58"/>
      <c r="W595" s="58"/>
      <c r="X595" s="58"/>
      <c r="Y595" s="58"/>
      <c r="Z595" s="58"/>
      <c r="AA595" s="58"/>
      <c r="AB595" s="58"/>
      <c r="AC595" s="58"/>
      <c r="AD595" s="58"/>
      <c r="AE595" s="58"/>
      <c r="AF595" s="58"/>
      <c r="AG595" s="58"/>
      <c r="AH595" s="58"/>
    </row>
    <row r="596" spans="1:34" ht="15" customHeight="1" x14ac:dyDescent="0.2">
      <c r="A596" s="23"/>
      <c r="B596" s="23"/>
      <c r="C596" s="23"/>
      <c r="D596" s="58"/>
      <c r="E596" s="23"/>
      <c r="F596" s="23"/>
      <c r="G596" s="91"/>
      <c r="H596" s="59"/>
      <c r="I596" s="91"/>
      <c r="J596" s="58"/>
      <c r="K596" s="58"/>
      <c r="L596" s="23"/>
      <c r="M596" s="23"/>
      <c r="N596" s="67"/>
      <c r="O596" s="58"/>
      <c r="P596" s="58"/>
      <c r="Q596" s="58"/>
      <c r="R596" s="58"/>
      <c r="S596" s="58"/>
      <c r="T596" s="58"/>
      <c r="U596" s="58"/>
      <c r="V596" s="58"/>
      <c r="W596" s="58"/>
      <c r="X596" s="58"/>
      <c r="Y596" s="58"/>
      <c r="Z596" s="58"/>
      <c r="AA596" s="58"/>
      <c r="AB596" s="58"/>
      <c r="AC596" s="58"/>
      <c r="AD596" s="58"/>
      <c r="AE596" s="58"/>
      <c r="AF596" s="58"/>
      <c r="AG596" s="58"/>
      <c r="AH596" s="58"/>
    </row>
    <row r="597" spans="1:34" ht="15" customHeight="1" x14ac:dyDescent="0.2">
      <c r="A597" s="23"/>
      <c r="B597" s="23"/>
      <c r="C597" s="23"/>
      <c r="D597" s="58"/>
      <c r="E597" s="23"/>
      <c r="F597" s="23"/>
      <c r="G597" s="91"/>
      <c r="H597" s="59"/>
      <c r="I597" s="91"/>
      <c r="J597" s="58"/>
      <c r="K597" s="58"/>
      <c r="L597" s="23"/>
      <c r="M597" s="23"/>
      <c r="N597" s="67"/>
      <c r="O597" s="58"/>
      <c r="P597" s="58"/>
      <c r="Q597" s="58"/>
      <c r="R597" s="58"/>
      <c r="S597" s="58"/>
      <c r="T597" s="58"/>
      <c r="U597" s="58"/>
      <c r="V597" s="58"/>
      <c r="W597" s="58"/>
      <c r="X597" s="58"/>
      <c r="Y597" s="58"/>
      <c r="Z597" s="58"/>
      <c r="AA597" s="58"/>
      <c r="AB597" s="58"/>
      <c r="AC597" s="58"/>
      <c r="AD597" s="58"/>
      <c r="AE597" s="58"/>
      <c r="AF597" s="58"/>
      <c r="AG597" s="58"/>
      <c r="AH597" s="58"/>
    </row>
    <row r="598" spans="1:34" ht="15" customHeight="1" x14ac:dyDescent="0.2">
      <c r="A598" s="23"/>
      <c r="B598" s="23"/>
      <c r="C598" s="23"/>
      <c r="D598" s="58"/>
      <c r="E598" s="23"/>
      <c r="F598" s="23"/>
      <c r="G598" s="91"/>
      <c r="H598" s="59"/>
      <c r="I598" s="91"/>
      <c r="J598" s="58"/>
      <c r="K598" s="58"/>
      <c r="L598" s="23"/>
      <c r="M598" s="23"/>
      <c r="N598" s="67"/>
      <c r="O598" s="58"/>
      <c r="P598" s="58"/>
      <c r="Q598" s="58"/>
      <c r="R598" s="58"/>
      <c r="S598" s="58"/>
      <c r="T598" s="58"/>
      <c r="U598" s="58"/>
      <c r="V598" s="58"/>
      <c r="W598" s="58"/>
      <c r="X598" s="58"/>
      <c r="Y598" s="58"/>
      <c r="Z598" s="58"/>
      <c r="AA598" s="58"/>
      <c r="AB598" s="58"/>
      <c r="AC598" s="58"/>
      <c r="AD598" s="58"/>
      <c r="AE598" s="58"/>
      <c r="AF598" s="58"/>
      <c r="AG598" s="58"/>
      <c r="AH598" s="58"/>
    </row>
    <row r="599" spans="1:34" ht="15" customHeight="1" x14ac:dyDescent="0.2">
      <c r="A599" s="23"/>
      <c r="B599" s="23"/>
      <c r="C599" s="23"/>
      <c r="D599" s="58"/>
      <c r="E599" s="23"/>
      <c r="F599" s="23"/>
      <c r="G599" s="91"/>
      <c r="H599" s="59"/>
      <c r="I599" s="91"/>
      <c r="J599" s="58"/>
      <c r="K599" s="58"/>
      <c r="L599" s="23"/>
      <c r="M599" s="23"/>
      <c r="N599" s="67"/>
      <c r="O599" s="58"/>
      <c r="P599" s="58"/>
      <c r="Q599" s="58"/>
      <c r="R599" s="58"/>
      <c r="S599" s="58"/>
      <c r="T599" s="58"/>
      <c r="U599" s="58"/>
      <c r="V599" s="58"/>
      <c r="W599" s="58"/>
      <c r="X599" s="58"/>
      <c r="Y599" s="58"/>
      <c r="Z599" s="58"/>
      <c r="AA599" s="58"/>
      <c r="AB599" s="58"/>
      <c r="AC599" s="58"/>
      <c r="AD599" s="58"/>
      <c r="AE599" s="58"/>
      <c r="AF599" s="58"/>
      <c r="AG599" s="58"/>
      <c r="AH599" s="58"/>
    </row>
    <row r="600" spans="1:34" ht="15" customHeight="1" x14ac:dyDescent="0.2">
      <c r="A600" s="23"/>
      <c r="B600" s="23"/>
      <c r="C600" s="23"/>
      <c r="D600" s="58"/>
      <c r="E600" s="23"/>
      <c r="F600" s="23"/>
      <c r="G600" s="91"/>
      <c r="H600" s="59"/>
      <c r="I600" s="91"/>
      <c r="J600" s="58"/>
      <c r="K600" s="58"/>
      <c r="L600" s="23"/>
      <c r="M600" s="23"/>
      <c r="N600" s="67"/>
      <c r="O600" s="58"/>
      <c r="P600" s="58"/>
      <c r="Q600" s="58"/>
      <c r="R600" s="58"/>
      <c r="S600" s="58"/>
      <c r="T600" s="58"/>
      <c r="U600" s="58"/>
      <c r="V600" s="58"/>
      <c r="W600" s="58"/>
      <c r="X600" s="58"/>
      <c r="Y600" s="58"/>
      <c r="Z600" s="58"/>
      <c r="AA600" s="58"/>
      <c r="AB600" s="58"/>
      <c r="AC600" s="58"/>
      <c r="AD600" s="58"/>
      <c r="AE600" s="58"/>
      <c r="AF600" s="58"/>
      <c r="AG600" s="58"/>
      <c r="AH600" s="58"/>
    </row>
    <row r="601" spans="1:34" ht="15" customHeight="1" x14ac:dyDescent="0.2">
      <c r="A601" s="23"/>
      <c r="B601" s="23"/>
      <c r="C601" s="23"/>
      <c r="D601" s="58"/>
      <c r="E601" s="23"/>
      <c r="F601" s="23"/>
      <c r="G601" s="91"/>
      <c r="H601" s="59"/>
      <c r="I601" s="91"/>
      <c r="J601" s="58"/>
      <c r="K601" s="58"/>
      <c r="L601" s="23"/>
      <c r="M601" s="23"/>
      <c r="N601" s="67"/>
      <c r="O601" s="58"/>
      <c r="P601" s="58"/>
      <c r="Q601" s="58"/>
      <c r="R601" s="58"/>
      <c r="S601" s="58"/>
      <c r="T601" s="58"/>
      <c r="U601" s="58"/>
      <c r="V601" s="58"/>
      <c r="W601" s="58"/>
      <c r="X601" s="58"/>
      <c r="Y601" s="58"/>
      <c r="Z601" s="58"/>
      <c r="AA601" s="58"/>
      <c r="AB601" s="58"/>
      <c r="AC601" s="58"/>
      <c r="AD601" s="58"/>
      <c r="AE601" s="58"/>
      <c r="AF601" s="58"/>
      <c r="AG601" s="58"/>
      <c r="AH601" s="58"/>
    </row>
    <row r="602" spans="1:34" ht="15" customHeight="1" x14ac:dyDescent="0.2">
      <c r="A602" s="23"/>
      <c r="B602" s="23"/>
      <c r="C602" s="23"/>
      <c r="D602" s="58"/>
      <c r="E602" s="23"/>
      <c r="F602" s="23"/>
      <c r="G602" s="91"/>
      <c r="H602" s="59"/>
      <c r="I602" s="91"/>
      <c r="J602" s="58"/>
      <c r="K602" s="58"/>
      <c r="L602" s="23"/>
      <c r="M602" s="23"/>
      <c r="N602" s="67"/>
      <c r="O602" s="58"/>
      <c r="P602" s="58"/>
      <c r="Q602" s="58"/>
      <c r="R602" s="58"/>
      <c r="S602" s="58"/>
      <c r="T602" s="58"/>
      <c r="U602" s="58"/>
      <c r="V602" s="58"/>
      <c r="W602" s="58"/>
      <c r="X602" s="58"/>
      <c r="Y602" s="58"/>
      <c r="Z602" s="58"/>
      <c r="AA602" s="58"/>
      <c r="AB602" s="58"/>
      <c r="AC602" s="58"/>
      <c r="AD602" s="58"/>
      <c r="AE602" s="58"/>
      <c r="AF602" s="58"/>
      <c r="AG602" s="58"/>
      <c r="AH602" s="58"/>
    </row>
    <row r="603" spans="1:34" ht="15" customHeight="1" x14ac:dyDescent="0.2">
      <c r="A603" s="23"/>
      <c r="B603" s="23"/>
      <c r="C603" s="23"/>
      <c r="D603" s="58"/>
      <c r="E603" s="23"/>
      <c r="F603" s="23"/>
      <c r="G603" s="91"/>
      <c r="H603" s="59"/>
      <c r="I603" s="91"/>
      <c r="J603" s="58"/>
      <c r="K603" s="58"/>
      <c r="L603" s="23"/>
      <c r="M603" s="23"/>
      <c r="N603" s="67"/>
      <c r="O603" s="58"/>
      <c r="P603" s="58"/>
      <c r="Q603" s="58"/>
      <c r="R603" s="58"/>
      <c r="S603" s="58"/>
      <c r="T603" s="58"/>
      <c r="U603" s="58"/>
      <c r="V603" s="58"/>
      <c r="W603" s="58"/>
      <c r="X603" s="58"/>
      <c r="Y603" s="58"/>
      <c r="Z603" s="58"/>
      <c r="AA603" s="58"/>
      <c r="AB603" s="58"/>
      <c r="AC603" s="58"/>
      <c r="AD603" s="58"/>
      <c r="AE603" s="58"/>
      <c r="AF603" s="58"/>
      <c r="AG603" s="58"/>
      <c r="AH603" s="58"/>
    </row>
    <row r="604" spans="1:34" ht="15" customHeight="1" x14ac:dyDescent="0.2">
      <c r="A604" s="23"/>
      <c r="B604" s="23"/>
      <c r="C604" s="23"/>
      <c r="D604" s="58"/>
      <c r="E604" s="23"/>
      <c r="F604" s="23"/>
      <c r="G604" s="91"/>
      <c r="H604" s="59"/>
      <c r="I604" s="91"/>
      <c r="J604" s="58"/>
      <c r="K604" s="58"/>
      <c r="L604" s="23"/>
      <c r="M604" s="23"/>
      <c r="N604" s="67"/>
      <c r="O604" s="58"/>
      <c r="P604" s="58"/>
      <c r="Q604" s="58"/>
      <c r="R604" s="58"/>
      <c r="S604" s="58"/>
      <c r="T604" s="58"/>
      <c r="U604" s="58"/>
      <c r="V604" s="58"/>
      <c r="W604" s="58"/>
      <c r="X604" s="58"/>
      <c r="Y604" s="58"/>
      <c r="Z604" s="58"/>
      <c r="AA604" s="58"/>
      <c r="AB604" s="58"/>
      <c r="AC604" s="58"/>
      <c r="AD604" s="58"/>
      <c r="AE604" s="58"/>
      <c r="AF604" s="58"/>
      <c r="AG604" s="58"/>
      <c r="AH604" s="58"/>
    </row>
    <row r="605" spans="1:34" ht="15" customHeight="1" x14ac:dyDescent="0.2">
      <c r="A605" s="23"/>
      <c r="B605" s="23"/>
      <c r="C605" s="23"/>
      <c r="D605" s="58"/>
      <c r="E605" s="23"/>
      <c r="F605" s="23"/>
      <c r="G605" s="91"/>
      <c r="H605" s="59"/>
      <c r="I605" s="91"/>
      <c r="J605" s="58"/>
      <c r="K605" s="58"/>
      <c r="L605" s="23"/>
      <c r="M605" s="23"/>
      <c r="N605" s="67"/>
      <c r="O605" s="58"/>
      <c r="P605" s="58"/>
      <c r="Q605" s="58"/>
      <c r="R605" s="58"/>
      <c r="S605" s="58"/>
      <c r="T605" s="58"/>
      <c r="U605" s="58"/>
      <c r="V605" s="58"/>
      <c r="W605" s="58"/>
      <c r="X605" s="58"/>
      <c r="Y605" s="58"/>
      <c r="Z605" s="58"/>
      <c r="AA605" s="58"/>
      <c r="AB605" s="58"/>
      <c r="AC605" s="58"/>
      <c r="AD605" s="58"/>
      <c r="AE605" s="58"/>
      <c r="AF605" s="58"/>
      <c r="AG605" s="58"/>
      <c r="AH605" s="58"/>
    </row>
    <row r="606" spans="1:34" ht="15" customHeight="1" x14ac:dyDescent="0.2">
      <c r="A606" s="23"/>
      <c r="B606" s="23"/>
      <c r="C606" s="23"/>
      <c r="D606" s="58"/>
      <c r="E606" s="23"/>
      <c r="F606" s="23"/>
      <c r="G606" s="91"/>
      <c r="H606" s="59"/>
      <c r="I606" s="91"/>
      <c r="J606" s="58"/>
      <c r="K606" s="58"/>
      <c r="L606" s="23"/>
      <c r="M606" s="23"/>
      <c r="N606" s="67"/>
      <c r="O606" s="58"/>
      <c r="P606" s="58"/>
      <c r="Q606" s="58"/>
      <c r="R606" s="58"/>
      <c r="S606" s="58"/>
      <c r="T606" s="58"/>
      <c r="U606" s="58"/>
      <c r="V606" s="58"/>
      <c r="W606" s="58"/>
      <c r="X606" s="58"/>
      <c r="Y606" s="58"/>
      <c r="Z606" s="58"/>
      <c r="AA606" s="58"/>
      <c r="AB606" s="58"/>
      <c r="AC606" s="58"/>
      <c r="AD606" s="58"/>
      <c r="AE606" s="58"/>
      <c r="AF606" s="58"/>
      <c r="AG606" s="58"/>
      <c r="AH606" s="58"/>
    </row>
    <row r="607" spans="1:34" ht="15" customHeight="1" x14ac:dyDescent="0.2">
      <c r="A607" s="23"/>
      <c r="B607" s="23"/>
      <c r="C607" s="23"/>
      <c r="D607" s="58"/>
      <c r="E607" s="23"/>
      <c r="F607" s="23"/>
      <c r="G607" s="91"/>
      <c r="H607" s="59"/>
      <c r="I607" s="91"/>
      <c r="J607" s="58"/>
      <c r="K607" s="58"/>
      <c r="L607" s="23"/>
      <c r="M607" s="23"/>
      <c r="N607" s="67"/>
      <c r="O607" s="58"/>
      <c r="P607" s="58"/>
      <c r="Q607" s="58"/>
      <c r="R607" s="58"/>
      <c r="S607" s="58"/>
      <c r="T607" s="58"/>
      <c r="U607" s="58"/>
      <c r="V607" s="58"/>
      <c r="W607" s="58"/>
      <c r="X607" s="58"/>
      <c r="Y607" s="58"/>
      <c r="Z607" s="58"/>
      <c r="AA607" s="58"/>
      <c r="AB607" s="58"/>
      <c r="AC607" s="58"/>
      <c r="AD607" s="58"/>
      <c r="AE607" s="58"/>
      <c r="AF607" s="58"/>
      <c r="AG607" s="58"/>
      <c r="AH607" s="58"/>
    </row>
    <row r="608" spans="1:34" ht="15" customHeight="1" x14ac:dyDescent="0.2">
      <c r="A608" s="23"/>
      <c r="B608" s="23"/>
      <c r="C608" s="23"/>
      <c r="D608" s="58"/>
      <c r="E608" s="23"/>
      <c r="F608" s="23"/>
      <c r="G608" s="91"/>
      <c r="H608" s="59"/>
      <c r="I608" s="91"/>
      <c r="J608" s="58"/>
      <c r="K608" s="58"/>
      <c r="L608" s="23"/>
      <c r="M608" s="23"/>
      <c r="N608" s="67"/>
      <c r="O608" s="58"/>
      <c r="P608" s="58"/>
      <c r="Q608" s="58"/>
      <c r="R608" s="58"/>
      <c r="S608" s="58"/>
      <c r="T608" s="58"/>
      <c r="U608" s="58"/>
      <c r="V608" s="58"/>
      <c r="W608" s="58"/>
      <c r="X608" s="58"/>
      <c r="Y608" s="58"/>
      <c r="Z608" s="58"/>
      <c r="AA608" s="58"/>
      <c r="AB608" s="58"/>
      <c r="AC608" s="58"/>
      <c r="AD608" s="58"/>
      <c r="AE608" s="58"/>
      <c r="AF608" s="58"/>
      <c r="AG608" s="58"/>
      <c r="AH608" s="58"/>
    </row>
    <row r="609" spans="1:34" ht="15" customHeight="1" x14ac:dyDescent="0.2">
      <c r="A609" s="23"/>
      <c r="B609" s="23"/>
      <c r="C609" s="23"/>
      <c r="D609" s="58"/>
      <c r="E609" s="23"/>
      <c r="F609" s="23"/>
      <c r="G609" s="91"/>
      <c r="H609" s="59"/>
      <c r="I609" s="91"/>
      <c r="J609" s="58"/>
      <c r="K609" s="58"/>
      <c r="L609" s="23"/>
      <c r="M609" s="23"/>
      <c r="N609" s="67"/>
      <c r="O609" s="58"/>
      <c r="P609" s="58"/>
      <c r="Q609" s="58"/>
      <c r="R609" s="58"/>
      <c r="S609" s="58"/>
      <c r="T609" s="58"/>
      <c r="U609" s="58"/>
      <c r="V609" s="58"/>
      <c r="W609" s="58"/>
      <c r="X609" s="58"/>
      <c r="Y609" s="58"/>
      <c r="Z609" s="58"/>
      <c r="AA609" s="58"/>
      <c r="AB609" s="58"/>
      <c r="AC609" s="58"/>
      <c r="AD609" s="58"/>
      <c r="AE609" s="58"/>
      <c r="AF609" s="58"/>
      <c r="AG609" s="58"/>
      <c r="AH609" s="58"/>
    </row>
    <row r="610" spans="1:34" ht="15" customHeight="1" x14ac:dyDescent="0.2">
      <c r="A610" s="23"/>
      <c r="B610" s="23"/>
      <c r="C610" s="23"/>
      <c r="D610" s="58"/>
      <c r="E610" s="23"/>
      <c r="F610" s="23"/>
      <c r="G610" s="91"/>
      <c r="H610" s="59"/>
      <c r="I610" s="91"/>
      <c r="J610" s="58"/>
      <c r="K610" s="58"/>
      <c r="L610" s="23"/>
      <c r="M610" s="23"/>
      <c r="N610" s="67"/>
      <c r="O610" s="58"/>
      <c r="P610" s="58"/>
      <c r="Q610" s="58"/>
      <c r="R610" s="58"/>
      <c r="S610" s="58"/>
      <c r="T610" s="58"/>
      <c r="U610" s="58"/>
      <c r="V610" s="58"/>
      <c r="W610" s="58"/>
      <c r="X610" s="58"/>
      <c r="Y610" s="58"/>
      <c r="Z610" s="58"/>
      <c r="AA610" s="58"/>
      <c r="AB610" s="58"/>
      <c r="AC610" s="58"/>
      <c r="AD610" s="58"/>
      <c r="AE610" s="58"/>
      <c r="AF610" s="58"/>
      <c r="AG610" s="58"/>
      <c r="AH610" s="58"/>
    </row>
    <row r="611" spans="1:34" ht="15" customHeight="1" x14ac:dyDescent="0.2">
      <c r="A611" s="23"/>
      <c r="B611" s="23"/>
      <c r="C611" s="23"/>
      <c r="D611" s="58"/>
      <c r="E611" s="23"/>
      <c r="F611" s="23"/>
      <c r="G611" s="91"/>
      <c r="H611" s="59"/>
      <c r="I611" s="91"/>
      <c r="J611" s="58"/>
      <c r="K611" s="58"/>
      <c r="L611" s="23"/>
      <c r="M611" s="23"/>
      <c r="N611" s="67"/>
      <c r="O611" s="58"/>
      <c r="P611" s="58"/>
      <c r="Q611" s="58"/>
      <c r="R611" s="58"/>
      <c r="S611" s="58"/>
      <c r="T611" s="58"/>
      <c r="U611" s="58"/>
      <c r="V611" s="58"/>
      <c r="W611" s="58"/>
      <c r="X611" s="58"/>
      <c r="Y611" s="58"/>
      <c r="Z611" s="58"/>
      <c r="AA611" s="58"/>
      <c r="AB611" s="58"/>
      <c r="AC611" s="58"/>
      <c r="AD611" s="58"/>
      <c r="AE611" s="58"/>
      <c r="AF611" s="58"/>
      <c r="AG611" s="58"/>
      <c r="AH611" s="58"/>
    </row>
    <row r="612" spans="1:34" ht="15" customHeight="1" x14ac:dyDescent="0.2">
      <c r="A612" s="23"/>
      <c r="B612" s="23"/>
      <c r="C612" s="23"/>
      <c r="D612" s="58"/>
      <c r="E612" s="23"/>
      <c r="F612" s="23"/>
      <c r="G612" s="91"/>
      <c r="H612" s="59"/>
      <c r="I612" s="91"/>
      <c r="J612" s="58"/>
      <c r="K612" s="58"/>
      <c r="L612" s="23"/>
      <c r="M612" s="23"/>
      <c r="N612" s="67"/>
      <c r="O612" s="58"/>
      <c r="P612" s="58"/>
      <c r="Q612" s="58"/>
      <c r="R612" s="58"/>
      <c r="S612" s="58"/>
      <c r="T612" s="58"/>
      <c r="U612" s="58"/>
      <c r="V612" s="58"/>
      <c r="W612" s="58"/>
      <c r="X612" s="58"/>
      <c r="Y612" s="58"/>
      <c r="Z612" s="58"/>
      <c r="AA612" s="58"/>
      <c r="AB612" s="58"/>
      <c r="AC612" s="58"/>
      <c r="AD612" s="58"/>
      <c r="AE612" s="58"/>
      <c r="AF612" s="58"/>
      <c r="AG612" s="58"/>
      <c r="AH612" s="58"/>
    </row>
    <row r="613" spans="1:34" ht="15" customHeight="1" x14ac:dyDescent="0.2">
      <c r="A613" s="23"/>
      <c r="B613" s="23"/>
      <c r="C613" s="23"/>
      <c r="D613" s="58"/>
      <c r="E613" s="23"/>
      <c r="F613" s="23"/>
      <c r="G613" s="91"/>
      <c r="H613" s="59"/>
      <c r="I613" s="91"/>
      <c r="J613" s="58"/>
      <c r="K613" s="58"/>
      <c r="L613" s="23"/>
      <c r="M613" s="23"/>
      <c r="N613" s="67"/>
      <c r="O613" s="58"/>
      <c r="P613" s="58"/>
      <c r="Q613" s="58"/>
      <c r="R613" s="58"/>
      <c r="S613" s="58"/>
      <c r="T613" s="58"/>
      <c r="U613" s="58"/>
      <c r="V613" s="58"/>
      <c r="W613" s="58"/>
      <c r="X613" s="58"/>
      <c r="Y613" s="58"/>
      <c r="Z613" s="58"/>
      <c r="AA613" s="58"/>
      <c r="AB613" s="58"/>
      <c r="AC613" s="58"/>
      <c r="AD613" s="58"/>
      <c r="AE613" s="58"/>
      <c r="AF613" s="58"/>
      <c r="AG613" s="58"/>
      <c r="AH613" s="58"/>
    </row>
    <row r="614" spans="1:34" ht="15" customHeight="1" x14ac:dyDescent="0.2">
      <c r="A614" s="23"/>
      <c r="B614" s="23"/>
      <c r="C614" s="23"/>
      <c r="D614" s="58"/>
      <c r="E614" s="23"/>
      <c r="F614" s="23"/>
      <c r="G614" s="91"/>
      <c r="H614" s="59"/>
      <c r="I614" s="91"/>
      <c r="J614" s="58"/>
      <c r="K614" s="58"/>
      <c r="L614" s="23"/>
      <c r="M614" s="23"/>
      <c r="N614" s="67"/>
      <c r="O614" s="58"/>
      <c r="P614" s="58"/>
      <c r="Q614" s="58"/>
      <c r="R614" s="58"/>
      <c r="S614" s="58"/>
      <c r="T614" s="58"/>
      <c r="U614" s="58"/>
      <c r="V614" s="58"/>
      <c r="W614" s="58"/>
      <c r="X614" s="58"/>
      <c r="Y614" s="58"/>
      <c r="Z614" s="58"/>
      <c r="AA614" s="58"/>
      <c r="AB614" s="58"/>
      <c r="AC614" s="58"/>
      <c r="AD614" s="58"/>
      <c r="AE614" s="58"/>
      <c r="AF614" s="58"/>
      <c r="AG614" s="58"/>
      <c r="AH614" s="58"/>
    </row>
    <row r="615" spans="1:34" ht="15" customHeight="1" x14ac:dyDescent="0.2">
      <c r="A615" s="23"/>
      <c r="B615" s="23"/>
      <c r="C615" s="23"/>
      <c r="D615" s="58"/>
      <c r="E615" s="23"/>
      <c r="F615" s="23"/>
      <c r="G615" s="91"/>
      <c r="H615" s="59"/>
      <c r="I615" s="91"/>
      <c r="J615" s="58"/>
      <c r="K615" s="58"/>
      <c r="L615" s="23"/>
      <c r="M615" s="23"/>
      <c r="N615" s="67"/>
      <c r="O615" s="58"/>
      <c r="P615" s="58"/>
      <c r="Q615" s="58"/>
      <c r="R615" s="58"/>
      <c r="S615" s="58"/>
      <c r="T615" s="58"/>
      <c r="U615" s="58"/>
      <c r="V615" s="58"/>
      <c r="W615" s="58"/>
      <c r="X615" s="58"/>
      <c r="Y615" s="58"/>
      <c r="Z615" s="58"/>
      <c r="AA615" s="58"/>
      <c r="AB615" s="58"/>
      <c r="AC615" s="58"/>
      <c r="AD615" s="58"/>
      <c r="AE615" s="58"/>
      <c r="AF615" s="58"/>
      <c r="AG615" s="58"/>
      <c r="AH615" s="58"/>
    </row>
    <row r="616" spans="1:34" ht="15" customHeight="1" x14ac:dyDescent="0.2">
      <c r="A616" s="23"/>
      <c r="B616" s="23"/>
      <c r="C616" s="23"/>
      <c r="D616" s="58"/>
      <c r="E616" s="23"/>
      <c r="F616" s="23"/>
      <c r="G616" s="91"/>
      <c r="H616" s="59"/>
      <c r="I616" s="91"/>
      <c r="J616" s="58"/>
      <c r="K616" s="58"/>
      <c r="L616" s="23"/>
      <c r="M616" s="23"/>
      <c r="N616" s="67"/>
      <c r="O616" s="58"/>
      <c r="P616" s="58"/>
      <c r="Q616" s="58"/>
      <c r="R616" s="58"/>
      <c r="S616" s="58"/>
      <c r="T616" s="58"/>
      <c r="U616" s="58"/>
      <c r="V616" s="58"/>
      <c r="W616" s="58"/>
      <c r="X616" s="58"/>
      <c r="Y616" s="58"/>
      <c r="Z616" s="58"/>
      <c r="AA616" s="58"/>
      <c r="AB616" s="58"/>
      <c r="AC616" s="58"/>
      <c r="AD616" s="58"/>
      <c r="AE616" s="58"/>
      <c r="AF616" s="58"/>
      <c r="AG616" s="58"/>
      <c r="AH616" s="58"/>
    </row>
    <row r="617" spans="1:34" ht="15" customHeight="1" x14ac:dyDescent="0.2">
      <c r="A617" s="23"/>
      <c r="B617" s="23"/>
      <c r="C617" s="23"/>
      <c r="D617" s="58"/>
      <c r="E617" s="23"/>
      <c r="F617" s="23"/>
      <c r="G617" s="91"/>
      <c r="H617" s="59"/>
      <c r="I617" s="91"/>
      <c r="J617" s="58"/>
      <c r="K617" s="58"/>
      <c r="L617" s="23"/>
      <c r="M617" s="23"/>
      <c r="N617" s="67"/>
      <c r="O617" s="58"/>
      <c r="P617" s="58"/>
      <c r="Q617" s="58"/>
      <c r="R617" s="58"/>
      <c r="S617" s="58"/>
      <c r="T617" s="58"/>
      <c r="U617" s="58"/>
      <c r="V617" s="58"/>
      <c r="W617" s="58"/>
      <c r="X617" s="58"/>
      <c r="Y617" s="58"/>
      <c r="Z617" s="58"/>
      <c r="AA617" s="58"/>
      <c r="AB617" s="58"/>
      <c r="AC617" s="58"/>
      <c r="AD617" s="58"/>
      <c r="AE617" s="58"/>
      <c r="AF617" s="58"/>
      <c r="AG617" s="58"/>
      <c r="AH617" s="58"/>
    </row>
    <row r="618" spans="1:34" ht="15" customHeight="1" x14ac:dyDescent="0.2">
      <c r="A618" s="23"/>
      <c r="B618" s="23"/>
      <c r="C618" s="23"/>
      <c r="D618" s="58"/>
      <c r="E618" s="23"/>
      <c r="F618" s="23"/>
      <c r="G618" s="91"/>
      <c r="H618" s="59"/>
      <c r="I618" s="91"/>
      <c r="J618" s="58"/>
      <c r="K618" s="58"/>
      <c r="L618" s="23"/>
      <c r="M618" s="23"/>
      <c r="N618" s="67"/>
      <c r="O618" s="58"/>
      <c r="P618" s="58"/>
      <c r="Q618" s="58"/>
      <c r="R618" s="58"/>
      <c r="S618" s="58"/>
      <c r="T618" s="58"/>
      <c r="U618" s="58"/>
      <c r="V618" s="58"/>
      <c r="W618" s="58"/>
      <c r="X618" s="58"/>
      <c r="Y618" s="58"/>
      <c r="Z618" s="58"/>
      <c r="AA618" s="58"/>
      <c r="AB618" s="58"/>
      <c r="AC618" s="58"/>
      <c r="AD618" s="58"/>
      <c r="AE618" s="58"/>
      <c r="AF618" s="58"/>
      <c r="AG618" s="58"/>
      <c r="AH618" s="58"/>
    </row>
    <row r="619" spans="1:34" ht="15" customHeight="1" x14ac:dyDescent="0.2">
      <c r="A619" s="23"/>
      <c r="B619" s="23"/>
      <c r="C619" s="23"/>
      <c r="D619" s="58"/>
      <c r="E619" s="23"/>
      <c r="F619" s="23"/>
      <c r="G619" s="91"/>
      <c r="H619" s="59"/>
      <c r="I619" s="91"/>
      <c r="J619" s="58"/>
      <c r="K619" s="58"/>
      <c r="L619" s="23"/>
      <c r="M619" s="23"/>
      <c r="N619" s="67"/>
      <c r="O619" s="58"/>
      <c r="P619" s="58"/>
      <c r="Q619" s="58"/>
      <c r="R619" s="58"/>
      <c r="S619" s="58"/>
      <c r="T619" s="58"/>
      <c r="U619" s="58"/>
      <c r="V619" s="58"/>
      <c r="W619" s="58"/>
      <c r="X619" s="58"/>
      <c r="Y619" s="58"/>
      <c r="Z619" s="58"/>
      <c r="AA619" s="58"/>
      <c r="AB619" s="58"/>
      <c r="AC619" s="58"/>
      <c r="AD619" s="58"/>
      <c r="AE619" s="58"/>
      <c r="AF619" s="58"/>
      <c r="AG619" s="58"/>
      <c r="AH619" s="58"/>
    </row>
    <row r="620" spans="1:34" ht="15" customHeight="1" x14ac:dyDescent="0.2">
      <c r="A620" s="23"/>
      <c r="B620" s="23"/>
      <c r="C620" s="23"/>
      <c r="D620" s="58"/>
      <c r="E620" s="23"/>
      <c r="F620" s="23"/>
      <c r="G620" s="91"/>
      <c r="H620" s="59"/>
      <c r="I620" s="91"/>
      <c r="J620" s="58"/>
      <c r="K620" s="58"/>
      <c r="L620" s="23"/>
      <c r="M620" s="23"/>
      <c r="N620" s="67"/>
      <c r="O620" s="58"/>
      <c r="P620" s="58"/>
      <c r="Q620" s="58"/>
      <c r="R620" s="58"/>
      <c r="S620" s="58"/>
      <c r="T620" s="58"/>
      <c r="U620" s="58"/>
      <c r="V620" s="58"/>
      <c r="W620" s="58"/>
      <c r="X620" s="58"/>
      <c r="Y620" s="58"/>
      <c r="Z620" s="58"/>
      <c r="AA620" s="58"/>
      <c r="AB620" s="58"/>
      <c r="AC620" s="58"/>
      <c r="AD620" s="58"/>
      <c r="AE620" s="58"/>
      <c r="AF620" s="58"/>
      <c r="AG620" s="58"/>
      <c r="AH620" s="58"/>
    </row>
    <row r="621" spans="1:34" ht="15" customHeight="1" x14ac:dyDescent="0.2">
      <c r="A621" s="23"/>
      <c r="B621" s="23"/>
      <c r="C621" s="23"/>
      <c r="D621" s="58"/>
      <c r="E621" s="23"/>
      <c r="F621" s="23"/>
      <c r="G621" s="91"/>
      <c r="H621" s="59"/>
      <c r="I621" s="91"/>
      <c r="J621" s="58"/>
      <c r="K621" s="58"/>
      <c r="L621" s="23"/>
      <c r="M621" s="23"/>
      <c r="N621" s="67"/>
      <c r="O621" s="58"/>
      <c r="P621" s="58"/>
      <c r="Q621" s="58"/>
      <c r="R621" s="58"/>
      <c r="S621" s="58"/>
      <c r="T621" s="58"/>
      <c r="U621" s="58"/>
      <c r="V621" s="58"/>
      <c r="W621" s="58"/>
      <c r="X621" s="58"/>
      <c r="Y621" s="58"/>
      <c r="Z621" s="58"/>
      <c r="AA621" s="58"/>
      <c r="AB621" s="58"/>
      <c r="AC621" s="58"/>
      <c r="AD621" s="58"/>
      <c r="AE621" s="58"/>
      <c r="AF621" s="58"/>
      <c r="AG621" s="58"/>
      <c r="AH621" s="58"/>
    </row>
    <row r="622" spans="1:34" ht="15" customHeight="1" x14ac:dyDescent="0.2">
      <c r="A622" s="23"/>
      <c r="B622" s="23"/>
      <c r="C622" s="23"/>
      <c r="D622" s="58"/>
      <c r="E622" s="23"/>
      <c r="F622" s="23"/>
      <c r="G622" s="91"/>
      <c r="H622" s="59"/>
      <c r="I622" s="91"/>
      <c r="J622" s="58"/>
      <c r="K622" s="58"/>
      <c r="L622" s="23"/>
      <c r="M622" s="23"/>
      <c r="N622" s="67"/>
      <c r="O622" s="58"/>
      <c r="P622" s="58"/>
      <c r="Q622" s="58"/>
      <c r="R622" s="58"/>
      <c r="S622" s="58"/>
      <c r="T622" s="58"/>
      <c r="U622" s="58"/>
      <c r="V622" s="58"/>
      <c r="W622" s="58"/>
      <c r="X622" s="58"/>
      <c r="Y622" s="58"/>
      <c r="Z622" s="58"/>
      <c r="AA622" s="58"/>
      <c r="AB622" s="58"/>
      <c r="AC622" s="58"/>
      <c r="AD622" s="58"/>
      <c r="AE622" s="58"/>
      <c r="AF622" s="58"/>
      <c r="AG622" s="58"/>
      <c r="AH622" s="58"/>
    </row>
    <row r="623" spans="1:34" ht="15" customHeight="1" x14ac:dyDescent="0.2">
      <c r="A623" s="23"/>
      <c r="B623" s="23"/>
      <c r="C623" s="23"/>
      <c r="D623" s="58"/>
      <c r="E623" s="23"/>
      <c r="F623" s="23"/>
      <c r="G623" s="91"/>
      <c r="H623" s="59"/>
      <c r="I623" s="91"/>
      <c r="J623" s="58"/>
      <c r="K623" s="58"/>
      <c r="L623" s="23"/>
      <c r="M623" s="23"/>
      <c r="N623" s="67"/>
      <c r="O623" s="58"/>
      <c r="P623" s="58"/>
      <c r="Q623" s="58"/>
      <c r="R623" s="58"/>
      <c r="S623" s="58"/>
      <c r="T623" s="58"/>
      <c r="U623" s="58"/>
      <c r="V623" s="58"/>
      <c r="W623" s="58"/>
      <c r="X623" s="58"/>
      <c r="Y623" s="58"/>
      <c r="Z623" s="58"/>
      <c r="AA623" s="58"/>
      <c r="AB623" s="58"/>
      <c r="AC623" s="58"/>
      <c r="AD623" s="58"/>
      <c r="AE623" s="58"/>
      <c r="AF623" s="58"/>
      <c r="AG623" s="58"/>
      <c r="AH623" s="58"/>
    </row>
    <row r="624" spans="1:34" ht="15" customHeight="1" x14ac:dyDescent="0.2">
      <c r="A624" s="23"/>
      <c r="B624" s="23"/>
      <c r="C624" s="23"/>
      <c r="D624" s="58"/>
      <c r="E624" s="23"/>
      <c r="F624" s="23"/>
      <c r="G624" s="91"/>
      <c r="H624" s="59"/>
      <c r="I624" s="91"/>
      <c r="J624" s="58"/>
      <c r="K624" s="58"/>
      <c r="L624" s="23"/>
      <c r="M624" s="23"/>
      <c r="N624" s="67"/>
      <c r="O624" s="58"/>
      <c r="P624" s="58"/>
      <c r="Q624" s="58"/>
      <c r="R624" s="58"/>
      <c r="S624" s="58"/>
      <c r="T624" s="58"/>
      <c r="U624" s="58"/>
      <c r="V624" s="58"/>
      <c r="W624" s="58"/>
      <c r="X624" s="58"/>
      <c r="Y624" s="58"/>
      <c r="Z624" s="58"/>
      <c r="AA624" s="58"/>
      <c r="AB624" s="58"/>
      <c r="AC624" s="58"/>
      <c r="AD624" s="58"/>
      <c r="AE624" s="58"/>
      <c r="AF624" s="58"/>
      <c r="AG624" s="58"/>
      <c r="AH624" s="58"/>
    </row>
    <row r="625" spans="1:34" ht="15" customHeight="1" x14ac:dyDescent="0.2">
      <c r="A625" s="23"/>
      <c r="B625" s="23"/>
      <c r="C625" s="23"/>
      <c r="D625" s="58"/>
      <c r="E625" s="23"/>
      <c r="F625" s="23"/>
      <c r="G625" s="91"/>
      <c r="H625" s="59"/>
      <c r="I625" s="91"/>
      <c r="J625" s="58"/>
      <c r="K625" s="58"/>
      <c r="L625" s="23"/>
      <c r="M625" s="23"/>
      <c r="N625" s="67"/>
      <c r="O625" s="58"/>
      <c r="P625" s="58"/>
      <c r="Q625" s="58"/>
      <c r="R625" s="58"/>
      <c r="S625" s="58"/>
      <c r="T625" s="58"/>
      <c r="U625" s="58"/>
      <c r="V625" s="58"/>
      <c r="W625" s="58"/>
      <c r="X625" s="58"/>
      <c r="Y625" s="58"/>
      <c r="Z625" s="58"/>
      <c r="AA625" s="58"/>
      <c r="AB625" s="58"/>
      <c r="AC625" s="58"/>
      <c r="AD625" s="58"/>
      <c r="AE625" s="58"/>
      <c r="AF625" s="58"/>
      <c r="AG625" s="58"/>
      <c r="AH625" s="58"/>
    </row>
    <row r="626" spans="1:34" ht="15" customHeight="1" x14ac:dyDescent="0.2">
      <c r="A626" s="23"/>
      <c r="B626" s="23"/>
      <c r="C626" s="23"/>
      <c r="D626" s="58"/>
      <c r="E626" s="23"/>
      <c r="F626" s="23"/>
      <c r="G626" s="91"/>
      <c r="H626" s="59"/>
      <c r="I626" s="91"/>
      <c r="J626" s="58"/>
      <c r="K626" s="58"/>
      <c r="L626" s="23"/>
      <c r="M626" s="23"/>
      <c r="N626" s="67"/>
      <c r="O626" s="58"/>
      <c r="P626" s="58"/>
      <c r="Q626" s="58"/>
      <c r="R626" s="58"/>
      <c r="S626" s="58"/>
      <c r="T626" s="58"/>
      <c r="U626" s="58"/>
      <c r="V626" s="58"/>
      <c r="W626" s="58"/>
      <c r="X626" s="58"/>
      <c r="Y626" s="58"/>
      <c r="Z626" s="58"/>
      <c r="AA626" s="58"/>
      <c r="AB626" s="58"/>
      <c r="AC626" s="58"/>
      <c r="AD626" s="58"/>
      <c r="AE626" s="58"/>
      <c r="AF626" s="58"/>
      <c r="AG626" s="58"/>
      <c r="AH626" s="58"/>
    </row>
    <row r="627" spans="1:34" ht="15" customHeight="1" x14ac:dyDescent="0.2">
      <c r="A627" s="23"/>
      <c r="B627" s="23"/>
      <c r="C627" s="23"/>
      <c r="D627" s="58"/>
      <c r="E627" s="23"/>
      <c r="F627" s="23"/>
      <c r="G627" s="91"/>
      <c r="H627" s="59"/>
      <c r="I627" s="91"/>
      <c r="J627" s="58"/>
      <c r="K627" s="58"/>
      <c r="L627" s="23"/>
      <c r="M627" s="23"/>
      <c r="N627" s="67"/>
      <c r="O627" s="58"/>
      <c r="P627" s="58"/>
      <c r="Q627" s="58"/>
      <c r="R627" s="58"/>
      <c r="S627" s="58"/>
      <c r="T627" s="58"/>
      <c r="U627" s="58"/>
      <c r="V627" s="58"/>
      <c r="W627" s="58"/>
      <c r="X627" s="58"/>
      <c r="Y627" s="58"/>
      <c r="Z627" s="58"/>
      <c r="AA627" s="58"/>
      <c r="AB627" s="58"/>
      <c r="AC627" s="58"/>
      <c r="AD627" s="58"/>
      <c r="AE627" s="58"/>
      <c r="AF627" s="58"/>
      <c r="AG627" s="58"/>
      <c r="AH627" s="58"/>
    </row>
    <row r="628" spans="1:34" ht="15" customHeight="1" x14ac:dyDescent="0.2">
      <c r="A628" s="23"/>
      <c r="B628" s="23"/>
      <c r="C628" s="23"/>
      <c r="D628" s="58"/>
      <c r="E628" s="23"/>
      <c r="F628" s="23"/>
      <c r="G628" s="91"/>
      <c r="H628" s="59"/>
      <c r="I628" s="91"/>
      <c r="J628" s="58"/>
      <c r="K628" s="58"/>
      <c r="L628" s="23"/>
      <c r="M628" s="23"/>
      <c r="N628" s="67"/>
      <c r="O628" s="58"/>
      <c r="P628" s="58"/>
      <c r="Q628" s="58"/>
      <c r="R628" s="58"/>
      <c r="S628" s="58"/>
      <c r="T628" s="58"/>
      <c r="U628" s="58"/>
      <c r="V628" s="58"/>
      <c r="W628" s="58"/>
      <c r="X628" s="58"/>
      <c r="Y628" s="58"/>
      <c r="Z628" s="58"/>
      <c r="AA628" s="58"/>
      <c r="AB628" s="58"/>
      <c r="AC628" s="58"/>
      <c r="AD628" s="58"/>
      <c r="AE628" s="58"/>
      <c r="AF628" s="58"/>
      <c r="AG628" s="58"/>
      <c r="AH628" s="58"/>
    </row>
    <row r="629" spans="1:34" ht="15" customHeight="1" x14ac:dyDescent="0.2">
      <c r="A629" s="23"/>
      <c r="B629" s="23"/>
      <c r="C629" s="23"/>
      <c r="D629" s="58"/>
      <c r="E629" s="23"/>
      <c r="F629" s="23"/>
      <c r="G629" s="91"/>
      <c r="H629" s="59"/>
      <c r="I629" s="91"/>
      <c r="J629" s="58"/>
      <c r="K629" s="58"/>
      <c r="L629" s="23"/>
      <c r="M629" s="23"/>
      <c r="N629" s="67"/>
      <c r="O629" s="58"/>
      <c r="P629" s="58"/>
      <c r="Q629" s="58"/>
      <c r="R629" s="58"/>
      <c r="S629" s="58"/>
      <c r="T629" s="58"/>
      <c r="U629" s="58"/>
      <c r="V629" s="58"/>
      <c r="W629" s="58"/>
      <c r="X629" s="58"/>
      <c r="Y629" s="58"/>
      <c r="Z629" s="58"/>
      <c r="AA629" s="58"/>
      <c r="AB629" s="58"/>
      <c r="AC629" s="58"/>
      <c r="AD629" s="58"/>
      <c r="AE629" s="58"/>
      <c r="AF629" s="58"/>
      <c r="AG629" s="58"/>
      <c r="AH629" s="58"/>
    </row>
    <row r="630" spans="1:34" ht="15" customHeight="1" x14ac:dyDescent="0.2">
      <c r="A630" s="23"/>
      <c r="B630" s="23"/>
      <c r="C630" s="23"/>
      <c r="D630" s="58"/>
      <c r="E630" s="23"/>
      <c r="F630" s="23"/>
      <c r="G630" s="91"/>
      <c r="H630" s="59"/>
      <c r="I630" s="91"/>
      <c r="J630" s="58"/>
      <c r="K630" s="58"/>
      <c r="L630" s="23"/>
      <c r="M630" s="23"/>
      <c r="N630" s="67"/>
      <c r="O630" s="58"/>
      <c r="P630" s="58"/>
      <c r="Q630" s="58"/>
      <c r="R630" s="58"/>
      <c r="S630" s="58"/>
      <c r="T630" s="58"/>
      <c r="U630" s="58"/>
      <c r="V630" s="58"/>
      <c r="W630" s="58"/>
      <c r="X630" s="58"/>
      <c r="Y630" s="58"/>
      <c r="Z630" s="58"/>
      <c r="AA630" s="58"/>
      <c r="AB630" s="58"/>
      <c r="AC630" s="58"/>
      <c r="AD630" s="58"/>
      <c r="AE630" s="58"/>
      <c r="AF630" s="58"/>
      <c r="AG630" s="58"/>
      <c r="AH630" s="58"/>
    </row>
    <row r="631" spans="1:34" ht="15" customHeight="1" x14ac:dyDescent="0.2">
      <c r="A631" s="23"/>
      <c r="B631" s="23"/>
      <c r="C631" s="23"/>
      <c r="D631" s="58"/>
      <c r="E631" s="23"/>
      <c r="F631" s="23"/>
      <c r="G631" s="91"/>
      <c r="H631" s="59"/>
      <c r="I631" s="91"/>
      <c r="J631" s="58"/>
      <c r="K631" s="58"/>
      <c r="L631" s="23"/>
      <c r="M631" s="23"/>
      <c r="N631" s="67"/>
      <c r="O631" s="58"/>
      <c r="P631" s="58"/>
      <c r="Q631" s="58"/>
      <c r="R631" s="58"/>
      <c r="S631" s="58"/>
      <c r="T631" s="58"/>
      <c r="U631" s="58"/>
      <c r="V631" s="58"/>
      <c r="W631" s="58"/>
      <c r="X631" s="58"/>
      <c r="Y631" s="58"/>
      <c r="Z631" s="58"/>
      <c r="AA631" s="58"/>
      <c r="AB631" s="58"/>
      <c r="AC631" s="58"/>
      <c r="AD631" s="58"/>
      <c r="AE631" s="58"/>
      <c r="AF631" s="58"/>
      <c r="AG631" s="58"/>
      <c r="AH631" s="58"/>
    </row>
    <row r="632" spans="1:34" ht="15" customHeight="1" x14ac:dyDescent="0.2">
      <c r="A632" s="23"/>
      <c r="B632" s="23"/>
      <c r="C632" s="23"/>
      <c r="D632" s="58"/>
      <c r="E632" s="23"/>
      <c r="F632" s="23"/>
      <c r="G632" s="91"/>
      <c r="H632" s="59"/>
      <c r="I632" s="91"/>
      <c r="J632" s="58"/>
      <c r="K632" s="58"/>
      <c r="L632" s="23"/>
      <c r="M632" s="23"/>
      <c r="N632" s="67"/>
      <c r="O632" s="58"/>
      <c r="P632" s="58"/>
      <c r="Q632" s="58"/>
      <c r="R632" s="58"/>
      <c r="S632" s="58"/>
      <c r="T632" s="58"/>
      <c r="U632" s="58"/>
      <c r="V632" s="58"/>
      <c r="W632" s="58"/>
      <c r="X632" s="58"/>
      <c r="Y632" s="58"/>
      <c r="Z632" s="58"/>
      <c r="AA632" s="58"/>
      <c r="AB632" s="58"/>
      <c r="AC632" s="58"/>
      <c r="AD632" s="58"/>
      <c r="AE632" s="58"/>
      <c r="AF632" s="58"/>
      <c r="AG632" s="58"/>
      <c r="AH632" s="58"/>
    </row>
    <row r="633" spans="1:34" ht="15" customHeight="1" x14ac:dyDescent="0.2">
      <c r="A633" s="23"/>
      <c r="B633" s="23"/>
      <c r="C633" s="23"/>
      <c r="D633" s="58"/>
      <c r="E633" s="23"/>
      <c r="F633" s="23"/>
      <c r="G633" s="91"/>
      <c r="H633" s="59"/>
      <c r="I633" s="91"/>
      <c r="J633" s="58"/>
      <c r="K633" s="58"/>
      <c r="L633" s="23"/>
      <c r="M633" s="23"/>
      <c r="N633" s="67"/>
      <c r="O633" s="58"/>
      <c r="P633" s="58"/>
      <c r="Q633" s="58"/>
      <c r="R633" s="58"/>
      <c r="S633" s="58"/>
      <c r="T633" s="58"/>
      <c r="U633" s="58"/>
      <c r="V633" s="58"/>
      <c r="W633" s="58"/>
      <c r="X633" s="58"/>
      <c r="Y633" s="58"/>
      <c r="Z633" s="58"/>
      <c r="AA633" s="58"/>
      <c r="AB633" s="58"/>
      <c r="AC633" s="58"/>
      <c r="AD633" s="58"/>
      <c r="AE633" s="58"/>
      <c r="AF633" s="58"/>
      <c r="AG633" s="58"/>
      <c r="AH633" s="58"/>
    </row>
    <row r="634" spans="1:34" ht="15" customHeight="1" x14ac:dyDescent="0.2">
      <c r="A634" s="23"/>
      <c r="B634" s="23"/>
      <c r="C634" s="23"/>
      <c r="D634" s="58"/>
      <c r="E634" s="23"/>
      <c r="F634" s="23"/>
      <c r="G634" s="91"/>
      <c r="H634" s="59"/>
      <c r="I634" s="91"/>
      <c r="J634" s="58"/>
      <c r="K634" s="58"/>
      <c r="L634" s="23"/>
      <c r="M634" s="23"/>
      <c r="N634" s="67"/>
      <c r="O634" s="58"/>
      <c r="P634" s="58"/>
      <c r="Q634" s="58"/>
      <c r="R634" s="58"/>
      <c r="S634" s="58"/>
      <c r="T634" s="58"/>
      <c r="U634" s="58"/>
      <c r="V634" s="58"/>
      <c r="W634" s="58"/>
      <c r="X634" s="58"/>
      <c r="Y634" s="58"/>
      <c r="Z634" s="58"/>
      <c r="AA634" s="58"/>
      <c r="AB634" s="58"/>
      <c r="AC634" s="58"/>
      <c r="AD634" s="58"/>
      <c r="AE634" s="58"/>
      <c r="AF634" s="58"/>
      <c r="AG634" s="58"/>
      <c r="AH634" s="58"/>
    </row>
    <row r="635" spans="1:34" ht="15" customHeight="1" x14ac:dyDescent="0.2">
      <c r="A635" s="23"/>
      <c r="B635" s="23"/>
      <c r="C635" s="23"/>
      <c r="D635" s="58"/>
      <c r="E635" s="23"/>
      <c r="F635" s="23"/>
      <c r="G635" s="91"/>
      <c r="H635" s="59"/>
      <c r="I635" s="91"/>
      <c r="J635" s="58"/>
      <c r="K635" s="58"/>
      <c r="L635" s="23"/>
      <c r="M635" s="23"/>
      <c r="N635" s="67"/>
      <c r="O635" s="58"/>
      <c r="P635" s="58"/>
      <c r="Q635" s="58"/>
      <c r="R635" s="58"/>
      <c r="S635" s="58"/>
      <c r="T635" s="58"/>
      <c r="U635" s="58"/>
      <c r="V635" s="58"/>
      <c r="W635" s="58"/>
      <c r="X635" s="58"/>
      <c r="Y635" s="58"/>
      <c r="Z635" s="58"/>
      <c r="AA635" s="58"/>
      <c r="AB635" s="58"/>
      <c r="AC635" s="58"/>
      <c r="AD635" s="58"/>
      <c r="AE635" s="58"/>
      <c r="AF635" s="58"/>
      <c r="AG635" s="58"/>
      <c r="AH635" s="58"/>
    </row>
    <row r="636" spans="1:34" ht="15" customHeight="1" x14ac:dyDescent="0.2">
      <c r="A636" s="23"/>
      <c r="B636" s="23"/>
      <c r="C636" s="23"/>
      <c r="D636" s="58"/>
      <c r="E636" s="23"/>
      <c r="F636" s="23"/>
      <c r="G636" s="91"/>
      <c r="H636" s="59"/>
      <c r="I636" s="91"/>
      <c r="J636" s="58"/>
      <c r="K636" s="58"/>
      <c r="L636" s="23"/>
      <c r="M636" s="23"/>
      <c r="N636" s="67"/>
      <c r="O636" s="58"/>
      <c r="P636" s="58"/>
      <c r="Q636" s="58"/>
      <c r="R636" s="58"/>
      <c r="S636" s="58"/>
      <c r="T636" s="58"/>
      <c r="U636" s="58"/>
      <c r="V636" s="58"/>
      <c r="W636" s="58"/>
      <c r="X636" s="58"/>
      <c r="Y636" s="58"/>
      <c r="Z636" s="58"/>
      <c r="AA636" s="58"/>
      <c r="AB636" s="58"/>
      <c r="AC636" s="58"/>
      <c r="AD636" s="58"/>
      <c r="AE636" s="58"/>
      <c r="AF636" s="58"/>
      <c r="AG636" s="58"/>
      <c r="AH636" s="58"/>
    </row>
    <row r="637" spans="1:34" ht="15" customHeight="1" x14ac:dyDescent="0.2">
      <c r="A637" s="23"/>
      <c r="B637" s="23"/>
      <c r="C637" s="23"/>
      <c r="D637" s="58"/>
      <c r="E637" s="23"/>
      <c r="F637" s="23"/>
      <c r="G637" s="91"/>
      <c r="H637" s="59"/>
      <c r="I637" s="91"/>
      <c r="J637" s="58"/>
      <c r="K637" s="58"/>
      <c r="L637" s="23"/>
      <c r="M637" s="23"/>
      <c r="N637" s="67"/>
      <c r="O637" s="58"/>
      <c r="P637" s="58"/>
      <c r="Q637" s="58"/>
      <c r="R637" s="58"/>
      <c r="S637" s="58"/>
      <c r="T637" s="58"/>
      <c r="U637" s="58"/>
      <c r="V637" s="58"/>
      <c r="W637" s="58"/>
      <c r="X637" s="58"/>
      <c r="Y637" s="58"/>
      <c r="Z637" s="58"/>
      <c r="AA637" s="58"/>
      <c r="AB637" s="58"/>
      <c r="AC637" s="58"/>
      <c r="AD637" s="58"/>
      <c r="AE637" s="58"/>
      <c r="AF637" s="58"/>
      <c r="AG637" s="58"/>
      <c r="AH637" s="58"/>
    </row>
    <row r="638" spans="1:34" ht="15" customHeight="1" x14ac:dyDescent="0.2">
      <c r="A638" s="23"/>
      <c r="B638" s="23"/>
      <c r="C638" s="23"/>
      <c r="D638" s="58"/>
      <c r="E638" s="23"/>
      <c r="F638" s="23"/>
      <c r="G638" s="91"/>
      <c r="H638" s="59"/>
      <c r="I638" s="91"/>
      <c r="J638" s="58"/>
      <c r="K638" s="58"/>
      <c r="L638" s="23"/>
      <c r="M638" s="23"/>
      <c r="N638" s="67"/>
      <c r="O638" s="58"/>
      <c r="P638" s="58"/>
      <c r="Q638" s="58"/>
      <c r="R638" s="58"/>
      <c r="S638" s="58"/>
      <c r="T638" s="58"/>
      <c r="U638" s="58"/>
      <c r="V638" s="58"/>
      <c r="W638" s="58"/>
      <c r="X638" s="58"/>
      <c r="Y638" s="58"/>
      <c r="Z638" s="58"/>
      <c r="AA638" s="58"/>
      <c r="AB638" s="58"/>
      <c r="AC638" s="58"/>
      <c r="AD638" s="58"/>
      <c r="AE638" s="58"/>
      <c r="AF638" s="58"/>
      <c r="AG638" s="58"/>
      <c r="AH638" s="58"/>
    </row>
    <row r="639" spans="1:34" ht="15" customHeight="1" x14ac:dyDescent="0.2">
      <c r="A639" s="23"/>
      <c r="B639" s="23"/>
      <c r="C639" s="23"/>
      <c r="D639" s="58"/>
      <c r="E639" s="23"/>
      <c r="F639" s="23"/>
      <c r="G639" s="91"/>
      <c r="H639" s="59"/>
      <c r="I639" s="91"/>
      <c r="J639" s="58"/>
      <c r="K639" s="58"/>
      <c r="L639" s="23"/>
      <c r="M639" s="23"/>
      <c r="N639" s="67"/>
      <c r="O639" s="58"/>
      <c r="P639" s="58"/>
      <c r="Q639" s="58"/>
      <c r="R639" s="58"/>
      <c r="S639" s="58"/>
      <c r="T639" s="58"/>
      <c r="U639" s="58"/>
      <c r="V639" s="58"/>
      <c r="W639" s="58"/>
      <c r="X639" s="58"/>
      <c r="Y639" s="58"/>
      <c r="Z639" s="58"/>
      <c r="AA639" s="58"/>
      <c r="AB639" s="58"/>
      <c r="AC639" s="58"/>
      <c r="AD639" s="58"/>
      <c r="AE639" s="58"/>
      <c r="AF639" s="58"/>
      <c r="AG639" s="58"/>
      <c r="AH639" s="58"/>
    </row>
    <row r="640" spans="1:34" ht="15" customHeight="1" x14ac:dyDescent="0.2">
      <c r="A640" s="23"/>
      <c r="B640" s="23"/>
      <c r="C640" s="23"/>
      <c r="D640" s="58"/>
      <c r="E640" s="23"/>
      <c r="F640" s="23"/>
      <c r="G640" s="91"/>
      <c r="H640" s="59"/>
      <c r="I640" s="91"/>
      <c r="J640" s="58"/>
      <c r="K640" s="58"/>
      <c r="L640" s="23"/>
      <c r="M640" s="23"/>
      <c r="N640" s="67"/>
      <c r="O640" s="58"/>
      <c r="P640" s="58"/>
      <c r="Q640" s="58"/>
      <c r="R640" s="58"/>
      <c r="S640" s="58"/>
      <c r="T640" s="58"/>
      <c r="U640" s="58"/>
      <c r="V640" s="58"/>
      <c r="W640" s="58"/>
      <c r="X640" s="58"/>
      <c r="Y640" s="58"/>
      <c r="Z640" s="58"/>
      <c r="AA640" s="58"/>
      <c r="AB640" s="58"/>
      <c r="AC640" s="58"/>
      <c r="AD640" s="58"/>
      <c r="AE640" s="58"/>
      <c r="AF640" s="58"/>
      <c r="AG640" s="58"/>
      <c r="AH640" s="58"/>
    </row>
    <row r="641" spans="1:34" ht="15" customHeight="1" x14ac:dyDescent="0.2">
      <c r="A641" s="23"/>
      <c r="B641" s="23"/>
      <c r="C641" s="23"/>
      <c r="D641" s="58"/>
      <c r="E641" s="23"/>
      <c r="F641" s="23"/>
      <c r="G641" s="91"/>
      <c r="H641" s="59"/>
      <c r="I641" s="91"/>
      <c r="J641" s="58"/>
      <c r="K641" s="58"/>
      <c r="L641" s="23"/>
      <c r="M641" s="23"/>
      <c r="N641" s="67"/>
      <c r="O641" s="58"/>
      <c r="P641" s="58"/>
      <c r="Q641" s="58"/>
      <c r="R641" s="58"/>
      <c r="S641" s="58"/>
      <c r="T641" s="58"/>
      <c r="U641" s="58"/>
      <c r="V641" s="58"/>
      <c r="W641" s="58"/>
      <c r="X641" s="58"/>
      <c r="Y641" s="58"/>
      <c r="Z641" s="58"/>
      <c r="AA641" s="58"/>
      <c r="AB641" s="58"/>
      <c r="AC641" s="58"/>
      <c r="AD641" s="58"/>
      <c r="AE641" s="58"/>
      <c r="AF641" s="58"/>
      <c r="AG641" s="58"/>
      <c r="AH641" s="58"/>
    </row>
    <row r="642" spans="1:34" ht="15" customHeight="1" x14ac:dyDescent="0.2">
      <c r="A642" s="23"/>
      <c r="B642" s="23"/>
      <c r="C642" s="23"/>
      <c r="D642" s="58"/>
      <c r="E642" s="23"/>
      <c r="F642" s="23"/>
      <c r="G642" s="91"/>
      <c r="H642" s="59"/>
      <c r="I642" s="91"/>
      <c r="J642" s="58"/>
      <c r="K642" s="58"/>
      <c r="L642" s="23"/>
      <c r="M642" s="23"/>
      <c r="N642" s="67"/>
      <c r="O642" s="58"/>
      <c r="P642" s="58"/>
      <c r="Q642" s="58"/>
      <c r="R642" s="58"/>
      <c r="S642" s="58"/>
      <c r="T642" s="58"/>
      <c r="U642" s="58"/>
      <c r="V642" s="58"/>
      <c r="W642" s="58"/>
      <c r="X642" s="58"/>
      <c r="Y642" s="58"/>
      <c r="Z642" s="58"/>
      <c r="AA642" s="58"/>
      <c r="AB642" s="58"/>
      <c r="AC642" s="58"/>
      <c r="AD642" s="58"/>
      <c r="AE642" s="58"/>
      <c r="AF642" s="58"/>
      <c r="AG642" s="58"/>
      <c r="AH642" s="58"/>
    </row>
    <row r="643" spans="1:34" ht="15" customHeight="1" x14ac:dyDescent="0.2">
      <c r="A643" s="23"/>
      <c r="B643" s="23"/>
      <c r="C643" s="23"/>
      <c r="D643" s="58"/>
      <c r="E643" s="23"/>
      <c r="F643" s="23"/>
      <c r="G643" s="91"/>
      <c r="H643" s="59"/>
      <c r="I643" s="91"/>
      <c r="J643" s="58"/>
      <c r="K643" s="58"/>
      <c r="L643" s="23"/>
      <c r="M643" s="23"/>
      <c r="N643" s="67"/>
      <c r="O643" s="58"/>
      <c r="P643" s="58"/>
      <c r="Q643" s="58"/>
      <c r="R643" s="58"/>
      <c r="S643" s="58"/>
      <c r="T643" s="58"/>
      <c r="U643" s="58"/>
      <c r="V643" s="58"/>
      <c r="W643" s="58"/>
      <c r="X643" s="58"/>
      <c r="Y643" s="58"/>
      <c r="Z643" s="58"/>
      <c r="AA643" s="58"/>
      <c r="AB643" s="58"/>
      <c r="AC643" s="58"/>
      <c r="AD643" s="58"/>
      <c r="AE643" s="58"/>
      <c r="AF643" s="58"/>
      <c r="AG643" s="58"/>
      <c r="AH643" s="58"/>
    </row>
    <row r="644" spans="1:34" ht="15" customHeight="1" x14ac:dyDescent="0.2">
      <c r="A644" s="23"/>
      <c r="B644" s="23"/>
      <c r="C644" s="23"/>
      <c r="D644" s="58"/>
      <c r="E644" s="23"/>
      <c r="F644" s="23"/>
      <c r="G644" s="91"/>
      <c r="H644" s="59"/>
      <c r="I644" s="91"/>
      <c r="J644" s="58"/>
      <c r="K644" s="58"/>
      <c r="L644" s="23"/>
      <c r="M644" s="23"/>
      <c r="N644" s="67"/>
      <c r="O644" s="58"/>
      <c r="P644" s="58"/>
      <c r="Q644" s="58"/>
      <c r="R644" s="58"/>
      <c r="S644" s="58"/>
      <c r="T644" s="58"/>
      <c r="U644" s="58"/>
      <c r="V644" s="58"/>
      <c r="W644" s="58"/>
      <c r="X644" s="58"/>
      <c r="Y644" s="58"/>
      <c r="Z644" s="58"/>
      <c r="AA644" s="58"/>
      <c r="AB644" s="58"/>
      <c r="AC644" s="58"/>
      <c r="AD644" s="58"/>
      <c r="AE644" s="58"/>
      <c r="AF644" s="58"/>
      <c r="AG644" s="58"/>
      <c r="AH644" s="58"/>
    </row>
    <row r="645" spans="1:34" ht="15" customHeight="1" x14ac:dyDescent="0.2">
      <c r="A645" s="23"/>
      <c r="B645" s="23"/>
      <c r="C645" s="23"/>
      <c r="D645" s="58"/>
      <c r="E645" s="23"/>
      <c r="F645" s="23"/>
      <c r="G645" s="91"/>
      <c r="H645" s="59"/>
      <c r="I645" s="91"/>
      <c r="J645" s="58"/>
      <c r="K645" s="58"/>
      <c r="L645" s="23"/>
      <c r="M645" s="23"/>
      <c r="N645" s="67"/>
      <c r="O645" s="58"/>
      <c r="P645" s="58"/>
      <c r="Q645" s="58"/>
      <c r="R645" s="58"/>
      <c r="S645" s="58"/>
      <c r="T645" s="58"/>
      <c r="U645" s="58"/>
      <c r="V645" s="58"/>
      <c r="W645" s="58"/>
      <c r="X645" s="58"/>
      <c r="Y645" s="58"/>
      <c r="Z645" s="58"/>
      <c r="AA645" s="58"/>
      <c r="AB645" s="58"/>
      <c r="AC645" s="58"/>
      <c r="AD645" s="58"/>
      <c r="AE645" s="58"/>
      <c r="AF645" s="58"/>
      <c r="AG645" s="58"/>
      <c r="AH645" s="58"/>
    </row>
    <row r="646" spans="1:34" ht="15" customHeight="1" x14ac:dyDescent="0.2">
      <c r="A646" s="23"/>
      <c r="B646" s="23"/>
      <c r="C646" s="23"/>
      <c r="D646" s="58"/>
      <c r="E646" s="23"/>
      <c r="F646" s="23"/>
      <c r="G646" s="91"/>
      <c r="H646" s="59"/>
      <c r="I646" s="91"/>
      <c r="J646" s="58"/>
      <c r="K646" s="58"/>
      <c r="L646" s="23"/>
      <c r="M646" s="23"/>
      <c r="N646" s="67"/>
      <c r="O646" s="58"/>
      <c r="P646" s="58"/>
      <c r="Q646" s="58"/>
      <c r="R646" s="58"/>
      <c r="S646" s="58"/>
      <c r="T646" s="58"/>
      <c r="U646" s="58"/>
      <c r="V646" s="58"/>
      <c r="W646" s="58"/>
      <c r="X646" s="58"/>
      <c r="Y646" s="58"/>
      <c r="Z646" s="58"/>
      <c r="AA646" s="58"/>
      <c r="AB646" s="58"/>
      <c r="AC646" s="58"/>
      <c r="AD646" s="58"/>
      <c r="AE646" s="58"/>
      <c r="AF646" s="58"/>
      <c r="AG646" s="58"/>
      <c r="AH646" s="58"/>
    </row>
    <row r="647" spans="1:34" ht="15" customHeight="1" x14ac:dyDescent="0.2">
      <c r="A647" s="23"/>
      <c r="B647" s="23"/>
      <c r="C647" s="23"/>
      <c r="D647" s="58"/>
      <c r="E647" s="23"/>
      <c r="F647" s="23"/>
      <c r="G647" s="91"/>
      <c r="H647" s="59"/>
      <c r="I647" s="91"/>
      <c r="J647" s="58"/>
      <c r="K647" s="58"/>
      <c r="L647" s="23"/>
      <c r="M647" s="23"/>
      <c r="N647" s="67"/>
      <c r="O647" s="58"/>
      <c r="P647" s="58"/>
      <c r="Q647" s="58"/>
      <c r="R647" s="58"/>
      <c r="S647" s="58"/>
      <c r="T647" s="58"/>
      <c r="U647" s="58"/>
      <c r="V647" s="58"/>
      <c r="W647" s="58"/>
      <c r="X647" s="58"/>
      <c r="Y647" s="58"/>
      <c r="Z647" s="58"/>
      <c r="AA647" s="58"/>
      <c r="AB647" s="58"/>
      <c r="AC647" s="58"/>
      <c r="AD647" s="58"/>
      <c r="AE647" s="58"/>
      <c r="AF647" s="58"/>
      <c r="AG647" s="58"/>
      <c r="AH647" s="58"/>
    </row>
    <row r="648" spans="1:34" ht="15" customHeight="1" x14ac:dyDescent="0.2">
      <c r="A648" s="23"/>
      <c r="B648" s="23"/>
      <c r="C648" s="23"/>
      <c r="D648" s="58"/>
      <c r="E648" s="23"/>
      <c r="F648" s="23"/>
      <c r="G648" s="91"/>
      <c r="H648" s="59"/>
      <c r="I648" s="91"/>
      <c r="J648" s="58"/>
      <c r="K648" s="58"/>
      <c r="L648" s="23"/>
      <c r="M648" s="23"/>
      <c r="N648" s="67"/>
      <c r="O648" s="58"/>
      <c r="P648" s="58"/>
      <c r="Q648" s="58"/>
      <c r="R648" s="58"/>
      <c r="S648" s="58"/>
      <c r="T648" s="58"/>
      <c r="U648" s="58"/>
      <c r="V648" s="58"/>
      <c r="W648" s="58"/>
      <c r="X648" s="58"/>
      <c r="Y648" s="58"/>
      <c r="Z648" s="58"/>
      <c r="AA648" s="58"/>
      <c r="AB648" s="58"/>
      <c r="AC648" s="58"/>
      <c r="AD648" s="58"/>
      <c r="AE648" s="58"/>
      <c r="AF648" s="58"/>
      <c r="AG648" s="58"/>
      <c r="AH648" s="58"/>
    </row>
    <row r="649" spans="1:34" ht="15" customHeight="1" x14ac:dyDescent="0.2">
      <c r="A649" s="23"/>
      <c r="B649" s="23"/>
      <c r="C649" s="23"/>
      <c r="D649" s="58"/>
      <c r="E649" s="23"/>
      <c r="F649" s="23"/>
      <c r="G649" s="91"/>
      <c r="H649" s="59"/>
      <c r="I649" s="91"/>
      <c r="J649" s="58"/>
      <c r="K649" s="58"/>
      <c r="L649" s="23"/>
      <c r="M649" s="23"/>
      <c r="N649" s="67"/>
      <c r="O649" s="58"/>
      <c r="P649" s="58"/>
      <c r="Q649" s="58"/>
      <c r="R649" s="58"/>
      <c r="S649" s="58"/>
      <c r="T649" s="58"/>
      <c r="U649" s="58"/>
      <c r="V649" s="58"/>
      <c r="W649" s="58"/>
      <c r="X649" s="58"/>
      <c r="Y649" s="58"/>
      <c r="Z649" s="58"/>
      <c r="AA649" s="58"/>
      <c r="AB649" s="58"/>
      <c r="AC649" s="58"/>
      <c r="AD649" s="58"/>
      <c r="AE649" s="58"/>
      <c r="AF649" s="58"/>
      <c r="AG649" s="58"/>
      <c r="AH649" s="58"/>
    </row>
    <row r="650" spans="1:34" ht="15" customHeight="1" x14ac:dyDescent="0.2">
      <c r="A650" s="23"/>
      <c r="B650" s="23"/>
      <c r="C650" s="23"/>
      <c r="D650" s="58"/>
      <c r="E650" s="23"/>
      <c r="F650" s="23"/>
      <c r="G650" s="91"/>
      <c r="H650" s="59"/>
      <c r="I650" s="91"/>
      <c r="J650" s="58"/>
      <c r="K650" s="58"/>
      <c r="L650" s="23"/>
      <c r="M650" s="23"/>
      <c r="N650" s="67"/>
      <c r="O650" s="58"/>
      <c r="P650" s="58"/>
      <c r="Q650" s="58"/>
      <c r="R650" s="58"/>
      <c r="S650" s="58"/>
      <c r="T650" s="58"/>
      <c r="U650" s="58"/>
      <c r="V650" s="58"/>
      <c r="W650" s="58"/>
      <c r="X650" s="58"/>
      <c r="Y650" s="58"/>
      <c r="Z650" s="58"/>
      <c r="AA650" s="58"/>
      <c r="AB650" s="58"/>
      <c r="AC650" s="58"/>
      <c r="AD650" s="58"/>
      <c r="AE650" s="58"/>
      <c r="AF650" s="58"/>
      <c r="AG650" s="58"/>
      <c r="AH650" s="58"/>
    </row>
    <row r="651" spans="1:34" ht="15" customHeight="1" x14ac:dyDescent="0.2">
      <c r="A651" s="23"/>
      <c r="B651" s="23"/>
      <c r="C651" s="23"/>
      <c r="D651" s="58"/>
      <c r="E651" s="23"/>
      <c r="F651" s="23"/>
      <c r="G651" s="91"/>
      <c r="H651" s="59"/>
      <c r="I651" s="91"/>
      <c r="J651" s="58"/>
      <c r="K651" s="58"/>
      <c r="L651" s="23"/>
      <c r="M651" s="23"/>
      <c r="N651" s="67"/>
      <c r="O651" s="58"/>
      <c r="P651" s="58"/>
      <c r="Q651" s="58"/>
      <c r="R651" s="58"/>
      <c r="S651" s="58"/>
      <c r="T651" s="58"/>
      <c r="U651" s="58"/>
      <c r="V651" s="58"/>
      <c r="W651" s="58"/>
      <c r="X651" s="58"/>
      <c r="Y651" s="58"/>
      <c r="Z651" s="58"/>
      <c r="AA651" s="58"/>
      <c r="AB651" s="58"/>
      <c r="AC651" s="58"/>
      <c r="AD651" s="58"/>
      <c r="AE651" s="58"/>
      <c r="AF651" s="58"/>
      <c r="AG651" s="58"/>
      <c r="AH651" s="58"/>
    </row>
    <row r="652" spans="1:34" ht="15" customHeight="1" x14ac:dyDescent="0.2">
      <c r="A652" s="23"/>
      <c r="B652" s="23"/>
      <c r="C652" s="23"/>
      <c r="D652" s="58"/>
      <c r="E652" s="23"/>
      <c r="F652" s="23"/>
      <c r="G652" s="91"/>
      <c r="H652" s="59"/>
      <c r="I652" s="91"/>
      <c r="J652" s="58"/>
      <c r="K652" s="58"/>
      <c r="L652" s="23"/>
      <c r="M652" s="23"/>
      <c r="N652" s="67"/>
      <c r="O652" s="58"/>
      <c r="P652" s="58"/>
      <c r="Q652" s="58"/>
      <c r="R652" s="58"/>
      <c r="S652" s="58"/>
      <c r="T652" s="58"/>
      <c r="U652" s="58"/>
      <c r="V652" s="58"/>
      <c r="W652" s="58"/>
      <c r="X652" s="58"/>
      <c r="Y652" s="58"/>
      <c r="Z652" s="58"/>
      <c r="AA652" s="58"/>
      <c r="AB652" s="58"/>
      <c r="AC652" s="58"/>
      <c r="AD652" s="58"/>
      <c r="AE652" s="58"/>
      <c r="AF652" s="58"/>
      <c r="AG652" s="58"/>
      <c r="AH652" s="58"/>
    </row>
    <row r="653" spans="1:34" ht="15" customHeight="1" x14ac:dyDescent="0.2">
      <c r="A653" s="23"/>
      <c r="B653" s="23"/>
      <c r="C653" s="23"/>
      <c r="D653" s="58"/>
      <c r="E653" s="23"/>
      <c r="F653" s="23"/>
      <c r="G653" s="91"/>
      <c r="H653" s="59"/>
      <c r="I653" s="91"/>
      <c r="J653" s="58"/>
      <c r="K653" s="58"/>
      <c r="L653" s="23"/>
      <c r="M653" s="23"/>
      <c r="N653" s="67"/>
      <c r="O653" s="58"/>
      <c r="P653" s="58"/>
      <c r="Q653" s="58"/>
      <c r="R653" s="58"/>
      <c r="S653" s="58"/>
      <c r="T653" s="58"/>
      <c r="U653" s="58"/>
      <c r="V653" s="58"/>
      <c r="W653" s="58"/>
      <c r="X653" s="58"/>
      <c r="Y653" s="58"/>
      <c r="Z653" s="58"/>
      <c r="AA653" s="58"/>
      <c r="AB653" s="58"/>
      <c r="AC653" s="58"/>
      <c r="AD653" s="58"/>
      <c r="AE653" s="58"/>
      <c r="AF653" s="58"/>
      <c r="AG653" s="58"/>
      <c r="AH653" s="58"/>
    </row>
    <row r="654" spans="1:34" ht="15" customHeight="1" x14ac:dyDescent="0.2">
      <c r="A654" s="23"/>
      <c r="B654" s="23"/>
      <c r="C654" s="23"/>
      <c r="D654" s="58"/>
      <c r="E654" s="23"/>
      <c r="F654" s="23"/>
      <c r="G654" s="91"/>
      <c r="H654" s="59"/>
      <c r="I654" s="91"/>
      <c r="J654" s="58"/>
      <c r="K654" s="58"/>
      <c r="L654" s="23"/>
      <c r="M654" s="23"/>
      <c r="N654" s="67"/>
      <c r="O654" s="58"/>
      <c r="P654" s="58"/>
      <c r="Q654" s="58"/>
      <c r="R654" s="58"/>
      <c r="S654" s="58"/>
      <c r="T654" s="58"/>
      <c r="U654" s="58"/>
      <c r="V654" s="58"/>
      <c r="W654" s="58"/>
      <c r="X654" s="58"/>
      <c r="Y654" s="58"/>
      <c r="Z654" s="58"/>
      <c r="AA654" s="58"/>
      <c r="AB654" s="58"/>
      <c r="AC654" s="58"/>
      <c r="AD654" s="58"/>
      <c r="AE654" s="58"/>
      <c r="AF654" s="58"/>
      <c r="AG654" s="58"/>
      <c r="AH654" s="58"/>
    </row>
    <row r="655" spans="1:34" ht="15" customHeight="1" x14ac:dyDescent="0.2">
      <c r="A655" s="23"/>
      <c r="B655" s="23"/>
      <c r="C655" s="23"/>
      <c r="D655" s="58"/>
      <c r="E655" s="23"/>
      <c r="F655" s="23"/>
      <c r="G655" s="91"/>
      <c r="H655" s="59"/>
      <c r="I655" s="91"/>
      <c r="J655" s="58"/>
      <c r="K655" s="58"/>
      <c r="L655" s="23"/>
      <c r="M655" s="23"/>
      <c r="N655" s="67"/>
      <c r="O655" s="58"/>
      <c r="P655" s="58"/>
      <c r="Q655" s="58"/>
      <c r="R655" s="58"/>
      <c r="S655" s="58"/>
      <c r="T655" s="58"/>
      <c r="U655" s="58"/>
      <c r="V655" s="58"/>
      <c r="W655" s="58"/>
      <c r="X655" s="58"/>
      <c r="Y655" s="58"/>
      <c r="Z655" s="58"/>
      <c r="AA655" s="58"/>
      <c r="AB655" s="58"/>
      <c r="AC655" s="58"/>
      <c r="AD655" s="58"/>
      <c r="AE655" s="58"/>
      <c r="AF655" s="58"/>
      <c r="AG655" s="58"/>
      <c r="AH655" s="58"/>
    </row>
    <row r="656" spans="1:34" ht="15" customHeight="1" x14ac:dyDescent="0.2">
      <c r="A656" s="23"/>
      <c r="B656" s="23"/>
      <c r="C656" s="23"/>
      <c r="D656" s="58"/>
      <c r="E656" s="23"/>
      <c r="F656" s="23"/>
      <c r="G656" s="91"/>
      <c r="H656" s="59"/>
      <c r="I656" s="91"/>
      <c r="J656" s="58"/>
      <c r="K656" s="58"/>
      <c r="L656" s="23"/>
      <c r="M656" s="23"/>
      <c r="N656" s="67"/>
      <c r="O656" s="58"/>
      <c r="P656" s="58"/>
      <c r="Q656" s="58"/>
      <c r="R656" s="58"/>
      <c r="S656" s="58"/>
      <c r="T656" s="58"/>
      <c r="U656" s="58"/>
      <c r="V656" s="58"/>
      <c r="W656" s="58"/>
      <c r="X656" s="58"/>
      <c r="Y656" s="58"/>
      <c r="Z656" s="58"/>
      <c r="AA656" s="58"/>
      <c r="AB656" s="58"/>
      <c r="AC656" s="58"/>
      <c r="AD656" s="58"/>
      <c r="AE656" s="58"/>
      <c r="AF656" s="58"/>
      <c r="AG656" s="58"/>
      <c r="AH656" s="58"/>
    </row>
    <row r="657" spans="1:34" ht="15" customHeight="1" x14ac:dyDescent="0.2">
      <c r="A657" s="23"/>
      <c r="B657" s="23"/>
      <c r="C657" s="23"/>
      <c r="D657" s="58"/>
      <c r="E657" s="23"/>
      <c r="F657" s="23"/>
      <c r="G657" s="91"/>
      <c r="H657" s="59"/>
      <c r="I657" s="91"/>
      <c r="J657" s="58"/>
      <c r="K657" s="58"/>
      <c r="L657" s="23"/>
      <c r="M657" s="23"/>
      <c r="N657" s="67"/>
      <c r="O657" s="58"/>
      <c r="P657" s="58"/>
      <c r="Q657" s="58"/>
      <c r="R657" s="58"/>
      <c r="S657" s="58"/>
      <c r="T657" s="58"/>
      <c r="U657" s="58"/>
      <c r="V657" s="58"/>
      <c r="W657" s="58"/>
      <c r="X657" s="58"/>
      <c r="Y657" s="58"/>
      <c r="Z657" s="58"/>
      <c r="AA657" s="58"/>
      <c r="AB657" s="58"/>
      <c r="AC657" s="58"/>
      <c r="AD657" s="58"/>
      <c r="AE657" s="58"/>
      <c r="AF657" s="58"/>
      <c r="AG657" s="58"/>
      <c r="AH657" s="58"/>
    </row>
    <row r="658" spans="1:34" ht="15" customHeight="1" x14ac:dyDescent="0.2">
      <c r="A658" s="23"/>
      <c r="B658" s="23"/>
      <c r="C658" s="23"/>
      <c r="D658" s="58"/>
      <c r="E658" s="23"/>
      <c r="F658" s="23"/>
      <c r="G658" s="91"/>
      <c r="H658" s="59"/>
      <c r="I658" s="91"/>
      <c r="J658" s="58"/>
      <c r="K658" s="58"/>
      <c r="L658" s="23"/>
      <c r="M658" s="23"/>
      <c r="N658" s="67"/>
      <c r="O658" s="58"/>
      <c r="P658" s="58"/>
      <c r="Q658" s="58"/>
      <c r="R658" s="58"/>
      <c r="S658" s="58"/>
      <c r="T658" s="58"/>
      <c r="U658" s="58"/>
      <c r="V658" s="58"/>
      <c r="W658" s="58"/>
      <c r="X658" s="58"/>
      <c r="Y658" s="58"/>
      <c r="Z658" s="58"/>
      <c r="AA658" s="58"/>
      <c r="AB658" s="58"/>
      <c r="AC658" s="58"/>
      <c r="AD658" s="58"/>
      <c r="AE658" s="58"/>
      <c r="AF658" s="58"/>
      <c r="AG658" s="58"/>
      <c r="AH658" s="58"/>
    </row>
    <row r="659" spans="1:34" ht="15" customHeight="1" x14ac:dyDescent="0.2">
      <c r="A659" s="23"/>
      <c r="B659" s="23"/>
      <c r="C659" s="23"/>
      <c r="D659" s="58"/>
      <c r="E659" s="23"/>
      <c r="F659" s="23"/>
      <c r="G659" s="91"/>
      <c r="H659" s="59"/>
      <c r="I659" s="91"/>
      <c r="J659" s="58"/>
      <c r="K659" s="58"/>
      <c r="L659" s="23"/>
      <c r="M659" s="23"/>
      <c r="N659" s="67"/>
      <c r="O659" s="58"/>
      <c r="P659" s="58"/>
      <c r="Q659" s="58"/>
      <c r="R659" s="58"/>
      <c r="S659" s="58"/>
      <c r="T659" s="58"/>
      <c r="U659" s="58"/>
      <c r="V659" s="58"/>
      <c r="W659" s="58"/>
      <c r="X659" s="58"/>
      <c r="Y659" s="58"/>
      <c r="Z659" s="58"/>
      <c r="AA659" s="58"/>
      <c r="AB659" s="58"/>
      <c r="AC659" s="58"/>
      <c r="AD659" s="58"/>
      <c r="AE659" s="58"/>
      <c r="AF659" s="58"/>
      <c r="AG659" s="58"/>
      <c r="AH659" s="58"/>
    </row>
    <row r="660" spans="1:34" ht="15" customHeight="1" x14ac:dyDescent="0.2">
      <c r="A660" s="23"/>
      <c r="B660" s="23"/>
      <c r="C660" s="23"/>
      <c r="D660" s="58"/>
      <c r="E660" s="23"/>
      <c r="F660" s="23"/>
      <c r="G660" s="91"/>
      <c r="H660" s="59"/>
      <c r="I660" s="91"/>
      <c r="J660" s="58"/>
      <c r="K660" s="58"/>
      <c r="L660" s="23"/>
      <c r="M660" s="23"/>
      <c r="N660" s="67"/>
      <c r="O660" s="58"/>
      <c r="P660" s="58"/>
      <c r="Q660" s="58"/>
      <c r="R660" s="58"/>
      <c r="S660" s="58"/>
      <c r="T660" s="58"/>
      <c r="U660" s="58"/>
      <c r="V660" s="58"/>
      <c r="W660" s="58"/>
      <c r="X660" s="58"/>
      <c r="Y660" s="58"/>
      <c r="Z660" s="58"/>
      <c r="AA660" s="58"/>
      <c r="AB660" s="58"/>
      <c r="AC660" s="58"/>
      <c r="AD660" s="58"/>
      <c r="AE660" s="58"/>
      <c r="AF660" s="58"/>
      <c r="AG660" s="58"/>
      <c r="AH660" s="58"/>
    </row>
    <row r="661" spans="1:34" ht="15" customHeight="1" x14ac:dyDescent="0.2">
      <c r="A661" s="23"/>
      <c r="B661" s="23"/>
      <c r="C661" s="23"/>
      <c r="D661" s="58"/>
      <c r="E661" s="23"/>
      <c r="F661" s="23"/>
      <c r="G661" s="91"/>
      <c r="H661" s="59"/>
      <c r="I661" s="91"/>
      <c r="J661" s="58"/>
      <c r="K661" s="58"/>
      <c r="L661" s="23"/>
      <c r="M661" s="23"/>
      <c r="N661" s="67"/>
      <c r="O661" s="58"/>
      <c r="P661" s="58"/>
      <c r="Q661" s="58"/>
      <c r="R661" s="58"/>
      <c r="S661" s="58"/>
      <c r="T661" s="58"/>
      <c r="U661" s="58"/>
      <c r="V661" s="58"/>
      <c r="W661" s="58"/>
      <c r="X661" s="58"/>
      <c r="Y661" s="58"/>
      <c r="Z661" s="58"/>
      <c r="AA661" s="58"/>
      <c r="AB661" s="58"/>
      <c r="AC661" s="58"/>
      <c r="AD661" s="58"/>
      <c r="AE661" s="58"/>
      <c r="AF661" s="58"/>
      <c r="AG661" s="58"/>
      <c r="AH661" s="58"/>
    </row>
    <row r="662" spans="1:34" ht="15" customHeight="1" x14ac:dyDescent="0.2">
      <c r="A662" s="23"/>
      <c r="B662" s="23"/>
      <c r="C662" s="23"/>
      <c r="D662" s="58"/>
      <c r="E662" s="23"/>
      <c r="F662" s="23"/>
      <c r="G662" s="91"/>
      <c r="H662" s="59"/>
      <c r="I662" s="91"/>
      <c r="J662" s="58"/>
      <c r="K662" s="58"/>
      <c r="L662" s="23"/>
      <c r="M662" s="23"/>
      <c r="N662" s="67"/>
      <c r="O662" s="58"/>
      <c r="P662" s="58"/>
      <c r="Q662" s="58"/>
      <c r="R662" s="58"/>
      <c r="S662" s="58"/>
      <c r="T662" s="58"/>
      <c r="U662" s="58"/>
      <c r="V662" s="58"/>
      <c r="W662" s="58"/>
      <c r="X662" s="58"/>
      <c r="Y662" s="58"/>
      <c r="Z662" s="58"/>
      <c r="AA662" s="58"/>
      <c r="AB662" s="58"/>
      <c r="AC662" s="58"/>
      <c r="AD662" s="58"/>
      <c r="AE662" s="58"/>
      <c r="AF662" s="58"/>
      <c r="AG662" s="58"/>
      <c r="AH662" s="58"/>
    </row>
    <row r="663" spans="1:34" ht="15" customHeight="1" x14ac:dyDescent="0.2">
      <c r="A663" s="23"/>
      <c r="B663" s="23"/>
      <c r="C663" s="23"/>
      <c r="D663" s="58"/>
      <c r="E663" s="23"/>
      <c r="F663" s="23"/>
      <c r="G663" s="91"/>
      <c r="H663" s="59"/>
      <c r="I663" s="91"/>
      <c r="J663" s="58"/>
      <c r="K663" s="58"/>
      <c r="L663" s="23"/>
      <c r="M663" s="23"/>
      <c r="N663" s="67"/>
      <c r="O663" s="58"/>
      <c r="P663" s="58"/>
      <c r="Q663" s="58"/>
      <c r="R663" s="58"/>
      <c r="S663" s="58"/>
      <c r="T663" s="58"/>
      <c r="U663" s="58"/>
      <c r="V663" s="58"/>
      <c r="W663" s="58"/>
      <c r="X663" s="58"/>
      <c r="Y663" s="58"/>
      <c r="Z663" s="58"/>
      <c r="AA663" s="58"/>
      <c r="AB663" s="58"/>
      <c r="AC663" s="58"/>
      <c r="AD663" s="58"/>
      <c r="AE663" s="58"/>
      <c r="AF663" s="58"/>
      <c r="AG663" s="58"/>
      <c r="AH663" s="58"/>
    </row>
    <row r="664" spans="1:34" ht="15" customHeight="1" x14ac:dyDescent="0.2">
      <c r="A664" s="23"/>
      <c r="B664" s="23"/>
      <c r="C664" s="23"/>
      <c r="D664" s="58"/>
      <c r="E664" s="23"/>
      <c r="F664" s="23"/>
      <c r="G664" s="91"/>
      <c r="H664" s="59"/>
      <c r="I664" s="91"/>
      <c r="J664" s="58"/>
      <c r="K664" s="58"/>
      <c r="L664" s="23"/>
      <c r="M664" s="23"/>
      <c r="N664" s="67"/>
      <c r="O664" s="58"/>
      <c r="P664" s="58"/>
      <c r="Q664" s="58"/>
      <c r="R664" s="58"/>
      <c r="S664" s="58"/>
      <c r="T664" s="58"/>
      <c r="U664" s="58"/>
      <c r="V664" s="58"/>
      <c r="W664" s="58"/>
      <c r="X664" s="58"/>
      <c r="Y664" s="58"/>
      <c r="Z664" s="58"/>
      <c r="AA664" s="58"/>
      <c r="AB664" s="58"/>
      <c r="AC664" s="58"/>
      <c r="AD664" s="58"/>
      <c r="AE664" s="58"/>
      <c r="AF664" s="58"/>
      <c r="AG664" s="58"/>
      <c r="AH664" s="58"/>
    </row>
    <row r="665" spans="1:34" ht="15" customHeight="1" x14ac:dyDescent="0.2">
      <c r="A665" s="23"/>
      <c r="B665" s="23"/>
      <c r="C665" s="23"/>
      <c r="D665" s="58"/>
      <c r="E665" s="23"/>
      <c r="F665" s="23"/>
      <c r="G665" s="91"/>
      <c r="H665" s="59"/>
      <c r="I665" s="91"/>
      <c r="J665" s="58"/>
      <c r="K665" s="58"/>
      <c r="L665" s="23"/>
      <c r="M665" s="23"/>
      <c r="N665" s="67"/>
      <c r="O665" s="58"/>
      <c r="P665" s="58"/>
      <c r="Q665" s="58"/>
      <c r="R665" s="58"/>
      <c r="S665" s="58"/>
      <c r="T665" s="58"/>
      <c r="U665" s="58"/>
      <c r="V665" s="58"/>
      <c r="W665" s="58"/>
      <c r="X665" s="58"/>
      <c r="Y665" s="58"/>
      <c r="Z665" s="58"/>
      <c r="AA665" s="58"/>
      <c r="AB665" s="58"/>
      <c r="AC665" s="58"/>
      <c r="AD665" s="58"/>
      <c r="AE665" s="58"/>
      <c r="AF665" s="58"/>
      <c r="AG665" s="58"/>
      <c r="AH665" s="58"/>
    </row>
    <row r="666" spans="1:34" ht="15" customHeight="1" x14ac:dyDescent="0.2">
      <c r="A666" s="23"/>
      <c r="B666" s="23"/>
      <c r="C666" s="23"/>
      <c r="D666" s="58"/>
      <c r="E666" s="23"/>
      <c r="F666" s="23"/>
      <c r="G666" s="91"/>
      <c r="H666" s="59"/>
      <c r="I666" s="91"/>
      <c r="J666" s="58"/>
      <c r="K666" s="58"/>
      <c r="L666" s="23"/>
      <c r="M666" s="23"/>
      <c r="N666" s="67"/>
      <c r="O666" s="58"/>
      <c r="P666" s="58"/>
      <c r="Q666" s="58"/>
      <c r="R666" s="58"/>
      <c r="S666" s="58"/>
      <c r="T666" s="58"/>
      <c r="U666" s="58"/>
      <c r="V666" s="58"/>
      <c r="W666" s="58"/>
      <c r="X666" s="58"/>
      <c r="Y666" s="58"/>
      <c r="Z666" s="58"/>
      <c r="AA666" s="58"/>
      <c r="AB666" s="58"/>
      <c r="AC666" s="58"/>
      <c r="AD666" s="58"/>
      <c r="AE666" s="58"/>
      <c r="AF666" s="58"/>
      <c r="AG666" s="58"/>
      <c r="AH666" s="58"/>
    </row>
    <row r="667" spans="1:34" ht="15" customHeight="1" x14ac:dyDescent="0.2">
      <c r="A667" s="23"/>
      <c r="B667" s="23"/>
      <c r="C667" s="23"/>
      <c r="D667" s="58"/>
      <c r="E667" s="23"/>
      <c r="F667" s="23"/>
      <c r="G667" s="91"/>
      <c r="H667" s="59"/>
      <c r="I667" s="91"/>
      <c r="J667" s="58"/>
      <c r="K667" s="58"/>
      <c r="L667" s="23"/>
      <c r="M667" s="23"/>
      <c r="N667" s="67"/>
      <c r="O667" s="58"/>
      <c r="P667" s="58"/>
      <c r="Q667" s="58"/>
      <c r="R667" s="58"/>
      <c r="S667" s="58"/>
      <c r="T667" s="58"/>
      <c r="U667" s="58"/>
      <c r="V667" s="58"/>
      <c r="W667" s="58"/>
      <c r="X667" s="58"/>
      <c r="Y667" s="58"/>
      <c r="Z667" s="58"/>
      <c r="AA667" s="58"/>
      <c r="AB667" s="58"/>
      <c r="AC667" s="58"/>
      <c r="AD667" s="58"/>
      <c r="AE667" s="58"/>
      <c r="AF667" s="58"/>
      <c r="AG667" s="58"/>
      <c r="AH667" s="58"/>
    </row>
    <row r="668" spans="1:34" ht="15" customHeight="1" x14ac:dyDescent="0.2">
      <c r="A668" s="23"/>
      <c r="B668" s="23"/>
      <c r="C668" s="23"/>
      <c r="D668" s="58"/>
      <c r="E668" s="23"/>
      <c r="F668" s="23"/>
      <c r="G668" s="91"/>
      <c r="H668" s="59"/>
      <c r="I668" s="91"/>
      <c r="J668" s="58"/>
      <c r="K668" s="58"/>
      <c r="L668" s="23"/>
      <c r="M668" s="23"/>
      <c r="N668" s="67"/>
      <c r="O668" s="58"/>
      <c r="P668" s="58"/>
      <c r="Q668" s="58"/>
      <c r="R668" s="58"/>
      <c r="S668" s="58"/>
      <c r="T668" s="58"/>
      <c r="U668" s="58"/>
      <c r="V668" s="58"/>
      <c r="W668" s="58"/>
      <c r="X668" s="58"/>
      <c r="Y668" s="58"/>
      <c r="Z668" s="58"/>
      <c r="AA668" s="58"/>
      <c r="AB668" s="58"/>
      <c r="AC668" s="58"/>
      <c r="AD668" s="58"/>
      <c r="AE668" s="58"/>
      <c r="AF668" s="58"/>
      <c r="AG668" s="58"/>
      <c r="AH668" s="58"/>
    </row>
    <row r="669" spans="1:34" ht="15" customHeight="1" x14ac:dyDescent="0.2">
      <c r="A669" s="23"/>
      <c r="B669" s="23"/>
      <c r="C669" s="23"/>
      <c r="D669" s="58"/>
      <c r="E669" s="23"/>
      <c r="F669" s="23"/>
      <c r="G669" s="91"/>
      <c r="H669" s="59"/>
      <c r="I669" s="91"/>
      <c r="J669" s="58"/>
      <c r="K669" s="58"/>
      <c r="L669" s="23"/>
      <c r="M669" s="23"/>
      <c r="N669" s="67"/>
      <c r="O669" s="58"/>
      <c r="P669" s="58"/>
      <c r="Q669" s="58"/>
      <c r="R669" s="58"/>
      <c r="S669" s="58"/>
      <c r="T669" s="58"/>
      <c r="U669" s="58"/>
      <c r="V669" s="58"/>
      <c r="W669" s="58"/>
      <c r="X669" s="58"/>
      <c r="Y669" s="58"/>
      <c r="Z669" s="58"/>
      <c r="AA669" s="58"/>
      <c r="AB669" s="58"/>
      <c r="AC669" s="58"/>
      <c r="AD669" s="58"/>
      <c r="AE669" s="58"/>
      <c r="AF669" s="58"/>
      <c r="AG669" s="58"/>
      <c r="AH669" s="58"/>
    </row>
    <row r="670" spans="1:34" ht="15" customHeight="1" x14ac:dyDescent="0.2">
      <c r="A670" s="23"/>
      <c r="B670" s="23"/>
      <c r="C670" s="23"/>
      <c r="D670" s="58"/>
      <c r="E670" s="23"/>
      <c r="F670" s="23"/>
      <c r="G670" s="91"/>
      <c r="H670" s="59"/>
      <c r="I670" s="91"/>
      <c r="J670" s="58"/>
      <c r="K670" s="58"/>
      <c r="L670" s="23"/>
      <c r="M670" s="23"/>
      <c r="N670" s="67"/>
      <c r="O670" s="58"/>
      <c r="P670" s="58"/>
      <c r="Q670" s="58"/>
      <c r="R670" s="58"/>
      <c r="S670" s="58"/>
      <c r="T670" s="58"/>
      <c r="U670" s="58"/>
      <c r="V670" s="58"/>
      <c r="W670" s="58"/>
      <c r="X670" s="58"/>
      <c r="Y670" s="58"/>
      <c r="Z670" s="58"/>
      <c r="AA670" s="58"/>
      <c r="AB670" s="58"/>
      <c r="AC670" s="58"/>
      <c r="AD670" s="58"/>
      <c r="AE670" s="58"/>
      <c r="AF670" s="58"/>
      <c r="AG670" s="58"/>
      <c r="AH670" s="58"/>
    </row>
    <row r="671" spans="1:34" ht="15" customHeight="1" x14ac:dyDescent="0.2">
      <c r="A671" s="23"/>
      <c r="B671" s="23"/>
      <c r="C671" s="23"/>
      <c r="D671" s="58"/>
      <c r="E671" s="23"/>
      <c r="F671" s="23"/>
      <c r="G671" s="91"/>
      <c r="H671" s="59"/>
      <c r="I671" s="91"/>
      <c r="J671" s="58"/>
      <c r="K671" s="58"/>
      <c r="L671" s="23"/>
      <c r="M671" s="23"/>
      <c r="N671" s="67"/>
      <c r="O671" s="58"/>
      <c r="P671" s="58"/>
      <c r="Q671" s="58"/>
      <c r="R671" s="58"/>
      <c r="S671" s="58"/>
      <c r="T671" s="58"/>
      <c r="U671" s="58"/>
      <c r="V671" s="58"/>
      <c r="W671" s="58"/>
      <c r="X671" s="58"/>
      <c r="Y671" s="58"/>
      <c r="Z671" s="58"/>
      <c r="AA671" s="58"/>
      <c r="AB671" s="58"/>
      <c r="AC671" s="58"/>
      <c r="AD671" s="58"/>
      <c r="AE671" s="58"/>
      <c r="AF671" s="58"/>
      <c r="AG671" s="58"/>
      <c r="AH671" s="58"/>
    </row>
    <row r="672" spans="1:34" ht="15" customHeight="1" x14ac:dyDescent="0.2">
      <c r="A672" s="23"/>
      <c r="B672" s="23"/>
      <c r="C672" s="23"/>
      <c r="D672" s="58"/>
      <c r="E672" s="23"/>
      <c r="F672" s="23"/>
      <c r="G672" s="91"/>
      <c r="H672" s="59"/>
      <c r="I672" s="91"/>
      <c r="J672" s="58"/>
      <c r="K672" s="58"/>
      <c r="L672" s="23"/>
      <c r="M672" s="23"/>
      <c r="N672" s="67"/>
      <c r="O672" s="58"/>
      <c r="P672" s="58"/>
      <c r="Q672" s="58"/>
      <c r="R672" s="58"/>
      <c r="S672" s="58"/>
      <c r="T672" s="58"/>
      <c r="U672" s="58"/>
      <c r="V672" s="58"/>
      <c r="W672" s="58"/>
      <c r="X672" s="58"/>
      <c r="Y672" s="58"/>
      <c r="Z672" s="58"/>
      <c r="AA672" s="58"/>
      <c r="AB672" s="58"/>
      <c r="AC672" s="58"/>
      <c r="AD672" s="58"/>
      <c r="AE672" s="58"/>
      <c r="AF672" s="58"/>
      <c r="AG672" s="58"/>
      <c r="AH672" s="58"/>
    </row>
    <row r="673" spans="1:34" ht="15" customHeight="1" x14ac:dyDescent="0.2">
      <c r="A673" s="23"/>
      <c r="B673" s="23"/>
      <c r="C673" s="23"/>
      <c r="D673" s="58"/>
      <c r="E673" s="23"/>
      <c r="F673" s="23"/>
      <c r="G673" s="91"/>
      <c r="H673" s="59"/>
      <c r="I673" s="91"/>
      <c r="J673" s="58"/>
      <c r="K673" s="58"/>
      <c r="L673" s="23"/>
      <c r="M673" s="23"/>
      <c r="N673" s="67"/>
      <c r="O673" s="58"/>
      <c r="P673" s="58"/>
      <c r="Q673" s="58"/>
      <c r="R673" s="58"/>
      <c r="S673" s="58"/>
      <c r="T673" s="58"/>
      <c r="U673" s="58"/>
      <c r="V673" s="58"/>
      <c r="W673" s="58"/>
      <c r="X673" s="58"/>
      <c r="Y673" s="58"/>
      <c r="Z673" s="58"/>
      <c r="AA673" s="58"/>
      <c r="AB673" s="58"/>
      <c r="AC673" s="58"/>
      <c r="AD673" s="58"/>
      <c r="AE673" s="58"/>
      <c r="AF673" s="58"/>
      <c r="AG673" s="58"/>
      <c r="AH673" s="58"/>
    </row>
    <row r="674" spans="1:34" ht="15" customHeight="1" x14ac:dyDescent="0.2">
      <c r="A674" s="23"/>
      <c r="B674" s="23"/>
      <c r="C674" s="23"/>
      <c r="D674" s="58"/>
      <c r="E674" s="23"/>
      <c r="F674" s="23"/>
      <c r="G674" s="91"/>
      <c r="H674" s="59"/>
      <c r="I674" s="91"/>
      <c r="J674" s="58"/>
      <c r="K674" s="58"/>
      <c r="L674" s="23"/>
      <c r="M674" s="23"/>
      <c r="N674" s="67"/>
      <c r="O674" s="58"/>
      <c r="P674" s="58"/>
      <c r="Q674" s="58"/>
      <c r="R674" s="58"/>
      <c r="S674" s="58"/>
      <c r="T674" s="58"/>
      <c r="U674" s="58"/>
      <c r="V674" s="58"/>
      <c r="W674" s="58"/>
      <c r="X674" s="58"/>
      <c r="Y674" s="58"/>
      <c r="Z674" s="58"/>
      <c r="AA674" s="58"/>
      <c r="AB674" s="58"/>
      <c r="AC674" s="58"/>
      <c r="AD674" s="58"/>
      <c r="AE674" s="58"/>
      <c r="AF674" s="58"/>
      <c r="AG674" s="58"/>
      <c r="AH674" s="58"/>
    </row>
    <row r="675" spans="1:34" ht="15" customHeight="1" x14ac:dyDescent="0.2">
      <c r="A675" s="23"/>
      <c r="B675" s="23"/>
      <c r="C675" s="23"/>
      <c r="D675" s="58"/>
      <c r="E675" s="23"/>
      <c r="F675" s="23"/>
      <c r="G675" s="91"/>
      <c r="H675" s="59"/>
      <c r="I675" s="91"/>
      <c r="J675" s="58"/>
      <c r="K675" s="58"/>
      <c r="L675" s="23"/>
      <c r="M675" s="23"/>
      <c r="N675" s="67"/>
      <c r="O675" s="58"/>
      <c r="P675" s="58"/>
      <c r="Q675" s="58"/>
      <c r="R675" s="58"/>
      <c r="S675" s="58"/>
      <c r="T675" s="58"/>
      <c r="U675" s="58"/>
      <c r="V675" s="58"/>
      <c r="W675" s="58"/>
      <c r="X675" s="58"/>
      <c r="Y675" s="58"/>
      <c r="Z675" s="58"/>
      <c r="AA675" s="58"/>
      <c r="AB675" s="58"/>
      <c r="AC675" s="58"/>
      <c r="AD675" s="58"/>
      <c r="AE675" s="58"/>
      <c r="AF675" s="58"/>
      <c r="AG675" s="58"/>
      <c r="AH675" s="58"/>
    </row>
    <row r="676" spans="1:34" ht="15" customHeight="1" x14ac:dyDescent="0.2">
      <c r="A676" s="23"/>
      <c r="B676" s="23"/>
      <c r="C676" s="23"/>
      <c r="D676" s="58"/>
      <c r="E676" s="23"/>
      <c r="F676" s="23"/>
      <c r="G676" s="91"/>
      <c r="H676" s="59"/>
      <c r="I676" s="91"/>
      <c r="J676" s="58"/>
      <c r="K676" s="58"/>
      <c r="L676" s="23"/>
      <c r="M676" s="23"/>
      <c r="N676" s="67"/>
      <c r="O676" s="58"/>
      <c r="P676" s="58"/>
      <c r="Q676" s="58"/>
      <c r="R676" s="58"/>
      <c r="S676" s="58"/>
      <c r="T676" s="58"/>
      <c r="U676" s="58"/>
      <c r="V676" s="58"/>
      <c r="W676" s="58"/>
      <c r="X676" s="58"/>
      <c r="Y676" s="58"/>
      <c r="Z676" s="58"/>
      <c r="AA676" s="58"/>
      <c r="AB676" s="58"/>
      <c r="AC676" s="58"/>
      <c r="AD676" s="58"/>
      <c r="AE676" s="58"/>
      <c r="AF676" s="58"/>
      <c r="AG676" s="58"/>
      <c r="AH676" s="58"/>
    </row>
    <row r="677" spans="1:34" ht="15" customHeight="1" x14ac:dyDescent="0.2">
      <c r="A677" s="23"/>
      <c r="B677" s="23"/>
      <c r="C677" s="23"/>
      <c r="D677" s="58"/>
      <c r="E677" s="23"/>
      <c r="F677" s="23"/>
      <c r="G677" s="91"/>
      <c r="H677" s="59"/>
      <c r="I677" s="91"/>
      <c r="J677" s="58"/>
      <c r="K677" s="58"/>
      <c r="L677" s="23"/>
      <c r="M677" s="23"/>
      <c r="N677" s="67"/>
      <c r="O677" s="58"/>
      <c r="P677" s="58"/>
      <c r="Q677" s="58"/>
      <c r="R677" s="58"/>
      <c r="S677" s="58"/>
      <c r="T677" s="58"/>
      <c r="U677" s="58"/>
      <c r="V677" s="58"/>
      <c r="W677" s="58"/>
      <c r="X677" s="58"/>
      <c r="Y677" s="58"/>
      <c r="Z677" s="58"/>
      <c r="AA677" s="58"/>
      <c r="AB677" s="58"/>
      <c r="AC677" s="58"/>
      <c r="AD677" s="58"/>
      <c r="AE677" s="58"/>
      <c r="AF677" s="58"/>
      <c r="AG677" s="58"/>
      <c r="AH677" s="58"/>
    </row>
    <row r="678" spans="1:34" ht="15" customHeight="1" x14ac:dyDescent="0.2">
      <c r="A678" s="23"/>
      <c r="B678" s="23"/>
      <c r="C678" s="23"/>
      <c r="D678" s="58"/>
      <c r="E678" s="23"/>
      <c r="F678" s="23"/>
      <c r="G678" s="91"/>
      <c r="H678" s="59"/>
      <c r="I678" s="91"/>
      <c r="J678" s="58"/>
      <c r="K678" s="58"/>
      <c r="L678" s="23"/>
      <c r="M678" s="23"/>
      <c r="N678" s="67"/>
      <c r="O678" s="58"/>
      <c r="P678" s="58"/>
      <c r="Q678" s="58"/>
      <c r="R678" s="58"/>
      <c r="S678" s="58"/>
      <c r="T678" s="58"/>
      <c r="U678" s="58"/>
      <c r="V678" s="58"/>
      <c r="W678" s="58"/>
      <c r="X678" s="58"/>
      <c r="Y678" s="58"/>
      <c r="Z678" s="58"/>
      <c r="AA678" s="58"/>
      <c r="AB678" s="58"/>
      <c r="AC678" s="58"/>
      <c r="AD678" s="58"/>
      <c r="AE678" s="58"/>
      <c r="AF678" s="58"/>
      <c r="AG678" s="58"/>
      <c r="AH678" s="58"/>
    </row>
    <row r="679" spans="1:34" ht="15" customHeight="1" x14ac:dyDescent="0.2">
      <c r="A679" s="23"/>
      <c r="B679" s="23"/>
      <c r="C679" s="23"/>
      <c r="D679" s="58"/>
      <c r="E679" s="23"/>
      <c r="F679" s="23"/>
      <c r="G679" s="91"/>
      <c r="H679" s="59"/>
      <c r="I679" s="91"/>
      <c r="J679" s="58"/>
      <c r="K679" s="58"/>
      <c r="L679" s="23"/>
      <c r="M679" s="23"/>
      <c r="N679" s="67"/>
      <c r="O679" s="58"/>
      <c r="P679" s="58"/>
      <c r="Q679" s="58"/>
      <c r="R679" s="58"/>
      <c r="S679" s="58"/>
      <c r="T679" s="58"/>
      <c r="U679" s="58"/>
      <c r="V679" s="58"/>
      <c r="W679" s="58"/>
      <c r="X679" s="58"/>
      <c r="Y679" s="58"/>
      <c r="Z679" s="58"/>
      <c r="AA679" s="58"/>
      <c r="AB679" s="58"/>
      <c r="AC679" s="58"/>
      <c r="AD679" s="58"/>
      <c r="AE679" s="58"/>
      <c r="AF679" s="58"/>
      <c r="AG679" s="58"/>
      <c r="AH679" s="58"/>
    </row>
    <row r="680" spans="1:34" ht="15" customHeight="1" x14ac:dyDescent="0.2">
      <c r="A680" s="23"/>
      <c r="B680" s="23"/>
      <c r="C680" s="23"/>
      <c r="D680" s="58"/>
      <c r="E680" s="23"/>
      <c r="F680" s="23"/>
      <c r="G680" s="91"/>
      <c r="H680" s="59"/>
      <c r="I680" s="91"/>
      <c r="J680" s="58"/>
      <c r="K680" s="58"/>
      <c r="L680" s="23"/>
      <c r="M680" s="23"/>
      <c r="N680" s="67"/>
      <c r="O680" s="58"/>
      <c r="P680" s="58"/>
      <c r="Q680" s="58"/>
      <c r="R680" s="58"/>
      <c r="S680" s="58"/>
      <c r="T680" s="58"/>
      <c r="U680" s="58"/>
      <c r="V680" s="58"/>
      <c r="W680" s="58"/>
      <c r="X680" s="58"/>
      <c r="Y680" s="58"/>
      <c r="Z680" s="58"/>
      <c r="AA680" s="58"/>
      <c r="AB680" s="58"/>
      <c r="AC680" s="58"/>
      <c r="AD680" s="58"/>
      <c r="AE680" s="58"/>
      <c r="AF680" s="58"/>
      <c r="AG680" s="58"/>
      <c r="AH680" s="58"/>
    </row>
    <row r="681" spans="1:34" ht="15" customHeight="1" x14ac:dyDescent="0.2">
      <c r="A681" s="23"/>
      <c r="B681" s="23"/>
      <c r="C681" s="23"/>
      <c r="D681" s="58"/>
      <c r="E681" s="23"/>
      <c r="F681" s="23"/>
      <c r="G681" s="91"/>
      <c r="H681" s="59"/>
      <c r="I681" s="91"/>
      <c r="J681" s="58"/>
      <c r="K681" s="58"/>
      <c r="L681" s="23"/>
      <c r="M681" s="23"/>
      <c r="N681" s="67"/>
      <c r="O681" s="58"/>
      <c r="P681" s="58"/>
      <c r="Q681" s="58"/>
      <c r="R681" s="58"/>
      <c r="S681" s="58"/>
      <c r="T681" s="58"/>
      <c r="U681" s="58"/>
      <c r="V681" s="58"/>
      <c r="W681" s="58"/>
      <c r="X681" s="58"/>
      <c r="Y681" s="58"/>
      <c r="Z681" s="58"/>
      <c r="AA681" s="58"/>
      <c r="AB681" s="58"/>
      <c r="AC681" s="58"/>
      <c r="AD681" s="58"/>
      <c r="AE681" s="58"/>
      <c r="AF681" s="58"/>
      <c r="AG681" s="58"/>
      <c r="AH681" s="58"/>
    </row>
    <row r="682" spans="1:34" ht="15" customHeight="1" x14ac:dyDescent="0.2">
      <c r="A682" s="23"/>
      <c r="B682" s="23"/>
      <c r="C682" s="23"/>
      <c r="D682" s="58"/>
      <c r="E682" s="23"/>
      <c r="F682" s="23"/>
      <c r="G682" s="91"/>
      <c r="H682" s="59"/>
      <c r="I682" s="91"/>
      <c r="J682" s="58"/>
      <c r="K682" s="58"/>
      <c r="L682" s="23"/>
      <c r="M682" s="23"/>
      <c r="N682" s="67"/>
      <c r="O682" s="58"/>
      <c r="P682" s="58"/>
      <c r="Q682" s="58"/>
      <c r="R682" s="58"/>
      <c r="S682" s="58"/>
      <c r="T682" s="58"/>
      <c r="U682" s="58"/>
      <c r="V682" s="58"/>
      <c r="W682" s="58"/>
      <c r="X682" s="58"/>
      <c r="Y682" s="58"/>
      <c r="Z682" s="58"/>
      <c r="AA682" s="58"/>
      <c r="AB682" s="58"/>
      <c r="AC682" s="58"/>
      <c r="AD682" s="58"/>
      <c r="AE682" s="58"/>
      <c r="AF682" s="58"/>
      <c r="AG682" s="58"/>
      <c r="AH682" s="58"/>
    </row>
    <row r="683" spans="1:34" ht="15" customHeight="1" x14ac:dyDescent="0.2">
      <c r="A683" s="23"/>
      <c r="B683" s="23"/>
      <c r="C683" s="23"/>
      <c r="D683" s="58"/>
      <c r="E683" s="23"/>
      <c r="F683" s="23"/>
      <c r="G683" s="91"/>
      <c r="H683" s="59"/>
      <c r="I683" s="91"/>
      <c r="J683" s="58"/>
      <c r="K683" s="58"/>
      <c r="L683" s="23"/>
      <c r="M683" s="23"/>
      <c r="N683" s="67"/>
      <c r="O683" s="58"/>
      <c r="P683" s="58"/>
      <c r="Q683" s="58"/>
      <c r="R683" s="58"/>
      <c r="S683" s="58"/>
      <c r="T683" s="58"/>
      <c r="U683" s="58"/>
      <c r="V683" s="58"/>
      <c r="W683" s="58"/>
      <c r="X683" s="58"/>
      <c r="Y683" s="58"/>
      <c r="Z683" s="58"/>
      <c r="AA683" s="58"/>
      <c r="AB683" s="58"/>
      <c r="AC683" s="58"/>
      <c r="AD683" s="58"/>
      <c r="AE683" s="58"/>
      <c r="AF683" s="58"/>
      <c r="AG683" s="58"/>
      <c r="AH683" s="58"/>
    </row>
    <row r="684" spans="1:34" ht="15" customHeight="1" x14ac:dyDescent="0.2">
      <c r="A684" s="23"/>
      <c r="B684" s="23"/>
      <c r="C684" s="23"/>
      <c r="D684" s="58"/>
      <c r="E684" s="23"/>
      <c r="F684" s="23"/>
      <c r="G684" s="91"/>
      <c r="H684" s="59"/>
      <c r="I684" s="91"/>
      <c r="J684" s="58"/>
      <c r="K684" s="58"/>
      <c r="L684" s="23"/>
      <c r="M684" s="23"/>
      <c r="N684" s="67"/>
      <c r="O684" s="58"/>
      <c r="P684" s="58"/>
      <c r="Q684" s="58"/>
      <c r="R684" s="58"/>
      <c r="S684" s="58"/>
      <c r="T684" s="58"/>
      <c r="U684" s="58"/>
      <c r="V684" s="58"/>
      <c r="W684" s="58"/>
      <c r="X684" s="58"/>
      <c r="Y684" s="58"/>
      <c r="Z684" s="58"/>
      <c r="AA684" s="58"/>
      <c r="AB684" s="58"/>
      <c r="AC684" s="58"/>
      <c r="AD684" s="58"/>
      <c r="AE684" s="58"/>
      <c r="AF684" s="58"/>
      <c r="AG684" s="58"/>
      <c r="AH684" s="58"/>
    </row>
    <row r="685" spans="1:34" ht="15" customHeight="1" x14ac:dyDescent="0.2">
      <c r="A685" s="23"/>
      <c r="B685" s="23"/>
      <c r="C685" s="23"/>
      <c r="D685" s="58"/>
      <c r="E685" s="23"/>
      <c r="F685" s="23"/>
      <c r="G685" s="91"/>
      <c r="H685" s="59"/>
      <c r="I685" s="91"/>
      <c r="J685" s="58"/>
      <c r="K685" s="58"/>
      <c r="L685" s="23"/>
      <c r="M685" s="23"/>
      <c r="N685" s="67"/>
      <c r="O685" s="58"/>
      <c r="P685" s="58"/>
      <c r="Q685" s="58"/>
      <c r="R685" s="58"/>
      <c r="S685" s="58"/>
      <c r="T685" s="58"/>
      <c r="U685" s="58"/>
      <c r="V685" s="58"/>
      <c r="W685" s="58"/>
      <c r="X685" s="58"/>
      <c r="Y685" s="58"/>
      <c r="Z685" s="58"/>
      <c r="AA685" s="58"/>
      <c r="AB685" s="58"/>
      <c r="AC685" s="58"/>
      <c r="AD685" s="58"/>
      <c r="AE685" s="58"/>
      <c r="AF685" s="58"/>
      <c r="AG685" s="58"/>
      <c r="AH685" s="58"/>
    </row>
    <row r="686" spans="1:34" ht="15" customHeight="1" x14ac:dyDescent="0.2">
      <c r="A686" s="23"/>
      <c r="B686" s="23"/>
      <c r="C686" s="23"/>
      <c r="D686" s="58"/>
      <c r="E686" s="23"/>
      <c r="F686" s="23"/>
      <c r="G686" s="91"/>
      <c r="H686" s="59"/>
      <c r="I686" s="91"/>
      <c r="J686" s="58"/>
      <c r="K686" s="58"/>
      <c r="L686" s="23"/>
      <c r="M686" s="23"/>
      <c r="N686" s="67"/>
      <c r="O686" s="58"/>
      <c r="P686" s="58"/>
      <c r="Q686" s="58"/>
      <c r="R686" s="58"/>
      <c r="S686" s="58"/>
      <c r="T686" s="58"/>
      <c r="U686" s="58"/>
      <c r="V686" s="58"/>
      <c r="W686" s="58"/>
      <c r="X686" s="58"/>
      <c r="Y686" s="58"/>
      <c r="Z686" s="58"/>
      <c r="AA686" s="58"/>
      <c r="AB686" s="58"/>
      <c r="AC686" s="58"/>
      <c r="AD686" s="58"/>
      <c r="AE686" s="58"/>
      <c r="AF686" s="58"/>
      <c r="AG686" s="58"/>
      <c r="AH686" s="58"/>
    </row>
    <row r="687" spans="1:34" ht="15" customHeight="1" x14ac:dyDescent="0.2">
      <c r="A687" s="23"/>
      <c r="B687" s="23"/>
      <c r="C687" s="23"/>
      <c r="D687" s="58"/>
      <c r="E687" s="23"/>
      <c r="F687" s="23"/>
      <c r="G687" s="91"/>
      <c r="H687" s="59"/>
      <c r="I687" s="91"/>
      <c r="J687" s="58"/>
      <c r="K687" s="58"/>
      <c r="L687" s="23"/>
      <c r="M687" s="23"/>
      <c r="N687" s="67"/>
      <c r="O687" s="58"/>
      <c r="P687" s="58"/>
      <c r="Q687" s="58"/>
      <c r="R687" s="58"/>
      <c r="S687" s="58"/>
      <c r="T687" s="58"/>
      <c r="U687" s="58"/>
      <c r="V687" s="58"/>
      <c r="W687" s="58"/>
      <c r="X687" s="58"/>
      <c r="Y687" s="58"/>
      <c r="Z687" s="58"/>
      <c r="AA687" s="58"/>
      <c r="AB687" s="58"/>
      <c r="AC687" s="58"/>
      <c r="AD687" s="58"/>
      <c r="AE687" s="58"/>
      <c r="AF687" s="58"/>
      <c r="AG687" s="58"/>
      <c r="AH687" s="58"/>
    </row>
    <row r="688" spans="1:34" ht="15" customHeight="1" x14ac:dyDescent="0.2">
      <c r="A688" s="23"/>
      <c r="B688" s="23"/>
      <c r="C688" s="23"/>
      <c r="D688" s="58"/>
      <c r="E688" s="23"/>
      <c r="F688" s="23"/>
      <c r="G688" s="91"/>
      <c r="H688" s="59"/>
      <c r="I688" s="91"/>
      <c r="J688" s="58"/>
      <c r="K688" s="58"/>
      <c r="L688" s="23"/>
      <c r="M688" s="23"/>
      <c r="N688" s="67"/>
      <c r="O688" s="58"/>
      <c r="P688" s="58"/>
      <c r="Q688" s="58"/>
      <c r="R688" s="58"/>
      <c r="S688" s="58"/>
      <c r="T688" s="58"/>
      <c r="U688" s="58"/>
      <c r="V688" s="58"/>
      <c r="W688" s="58"/>
      <c r="X688" s="58"/>
      <c r="Y688" s="58"/>
      <c r="Z688" s="58"/>
      <c r="AA688" s="58"/>
      <c r="AB688" s="58"/>
      <c r="AC688" s="58"/>
      <c r="AD688" s="58"/>
      <c r="AE688" s="58"/>
      <c r="AF688" s="58"/>
      <c r="AG688" s="58"/>
      <c r="AH688" s="58"/>
    </row>
    <row r="689" spans="1:34" ht="15" customHeight="1" x14ac:dyDescent="0.2">
      <c r="A689" s="23"/>
      <c r="B689" s="23"/>
      <c r="C689" s="23"/>
      <c r="D689" s="58"/>
      <c r="E689" s="23"/>
      <c r="F689" s="23"/>
      <c r="G689" s="91"/>
      <c r="H689" s="59"/>
      <c r="I689" s="91"/>
      <c r="J689" s="58"/>
      <c r="K689" s="58"/>
      <c r="L689" s="23"/>
      <c r="M689" s="23"/>
      <c r="N689" s="67"/>
      <c r="O689" s="58"/>
      <c r="P689" s="58"/>
      <c r="Q689" s="58"/>
      <c r="R689" s="58"/>
      <c r="S689" s="58"/>
      <c r="T689" s="58"/>
      <c r="U689" s="58"/>
      <c r="V689" s="58"/>
      <c r="W689" s="58"/>
      <c r="X689" s="58"/>
      <c r="Y689" s="58"/>
      <c r="Z689" s="58"/>
      <c r="AA689" s="58"/>
      <c r="AB689" s="58"/>
      <c r="AC689" s="58"/>
      <c r="AD689" s="58"/>
      <c r="AE689" s="58"/>
      <c r="AF689" s="58"/>
      <c r="AG689" s="58"/>
      <c r="AH689" s="58"/>
    </row>
    <row r="690" spans="1:34" ht="15" customHeight="1" x14ac:dyDescent="0.2">
      <c r="A690" s="23"/>
      <c r="B690" s="23"/>
      <c r="C690" s="23"/>
      <c r="D690" s="58"/>
      <c r="E690" s="23"/>
      <c r="F690" s="23"/>
      <c r="G690" s="91"/>
      <c r="H690" s="59"/>
      <c r="I690" s="91"/>
      <c r="J690" s="58"/>
      <c r="K690" s="58"/>
      <c r="L690" s="23"/>
      <c r="M690" s="23"/>
      <c r="N690" s="67"/>
      <c r="O690" s="58"/>
      <c r="P690" s="58"/>
      <c r="Q690" s="58"/>
      <c r="R690" s="58"/>
      <c r="S690" s="58"/>
      <c r="T690" s="58"/>
      <c r="U690" s="58"/>
      <c r="V690" s="58"/>
      <c r="W690" s="58"/>
      <c r="X690" s="58"/>
      <c r="Y690" s="58"/>
      <c r="Z690" s="58"/>
      <c r="AA690" s="58"/>
      <c r="AB690" s="58"/>
      <c r="AC690" s="58"/>
      <c r="AD690" s="58"/>
      <c r="AE690" s="58"/>
      <c r="AF690" s="58"/>
      <c r="AG690" s="58"/>
      <c r="AH690" s="58"/>
    </row>
    <row r="691" spans="1:34" ht="15" customHeight="1" x14ac:dyDescent="0.2">
      <c r="A691" s="23"/>
      <c r="B691" s="23"/>
      <c r="C691" s="23"/>
      <c r="D691" s="58"/>
      <c r="E691" s="23"/>
      <c r="F691" s="23"/>
      <c r="G691" s="91"/>
      <c r="H691" s="59"/>
      <c r="I691" s="91"/>
      <c r="J691" s="58"/>
      <c r="K691" s="58"/>
      <c r="L691" s="23"/>
      <c r="M691" s="23"/>
      <c r="N691" s="67"/>
      <c r="O691" s="58"/>
      <c r="P691" s="58"/>
      <c r="Q691" s="58"/>
      <c r="R691" s="58"/>
      <c r="S691" s="58"/>
      <c r="T691" s="58"/>
      <c r="U691" s="58"/>
      <c r="V691" s="58"/>
      <c r="W691" s="58"/>
      <c r="X691" s="58"/>
      <c r="Y691" s="58"/>
      <c r="Z691" s="58"/>
      <c r="AA691" s="58"/>
      <c r="AB691" s="58"/>
      <c r="AC691" s="58"/>
      <c r="AD691" s="58"/>
      <c r="AE691" s="58"/>
      <c r="AF691" s="58"/>
      <c r="AG691" s="58"/>
      <c r="AH691" s="58"/>
    </row>
    <row r="692" spans="1:34" ht="15" customHeight="1" x14ac:dyDescent="0.2">
      <c r="A692" s="23"/>
      <c r="B692" s="23"/>
      <c r="C692" s="23"/>
      <c r="D692" s="58"/>
      <c r="E692" s="23"/>
      <c r="F692" s="23"/>
      <c r="G692" s="91"/>
      <c r="H692" s="59"/>
      <c r="I692" s="91"/>
      <c r="J692" s="58"/>
      <c r="K692" s="58"/>
      <c r="L692" s="23"/>
      <c r="M692" s="23"/>
      <c r="N692" s="67"/>
      <c r="O692" s="58"/>
      <c r="P692" s="58"/>
      <c r="Q692" s="58"/>
      <c r="R692" s="58"/>
      <c r="S692" s="58"/>
      <c r="T692" s="58"/>
      <c r="U692" s="58"/>
      <c r="V692" s="58"/>
      <c r="W692" s="58"/>
      <c r="X692" s="58"/>
      <c r="Y692" s="58"/>
      <c r="Z692" s="58"/>
      <c r="AA692" s="58"/>
      <c r="AB692" s="58"/>
      <c r="AC692" s="58"/>
      <c r="AD692" s="58"/>
      <c r="AE692" s="58"/>
      <c r="AF692" s="58"/>
      <c r="AG692" s="58"/>
      <c r="AH692" s="58"/>
    </row>
    <row r="693" spans="1:34" ht="15" customHeight="1" x14ac:dyDescent="0.2">
      <c r="A693" s="23"/>
      <c r="B693" s="23"/>
      <c r="C693" s="23"/>
      <c r="D693" s="58"/>
      <c r="E693" s="23"/>
      <c r="F693" s="23"/>
      <c r="G693" s="91"/>
      <c r="H693" s="59"/>
      <c r="I693" s="91"/>
      <c r="J693" s="58"/>
      <c r="K693" s="58"/>
      <c r="L693" s="23"/>
      <c r="M693" s="23"/>
      <c r="N693" s="67"/>
      <c r="O693" s="58"/>
      <c r="P693" s="58"/>
      <c r="Q693" s="58"/>
      <c r="R693" s="58"/>
      <c r="S693" s="58"/>
      <c r="T693" s="58"/>
      <c r="U693" s="58"/>
      <c r="V693" s="58"/>
      <c r="W693" s="58"/>
      <c r="X693" s="58"/>
      <c r="Y693" s="58"/>
      <c r="Z693" s="58"/>
      <c r="AA693" s="58"/>
      <c r="AB693" s="58"/>
      <c r="AC693" s="58"/>
      <c r="AD693" s="58"/>
      <c r="AE693" s="58"/>
      <c r="AF693" s="58"/>
      <c r="AG693" s="58"/>
      <c r="AH693" s="58"/>
    </row>
    <row r="694" spans="1:34" ht="15" customHeight="1" x14ac:dyDescent="0.2">
      <c r="A694" s="23"/>
      <c r="B694" s="23"/>
      <c r="C694" s="23"/>
      <c r="D694" s="58"/>
      <c r="E694" s="23"/>
      <c r="F694" s="23"/>
      <c r="G694" s="91"/>
      <c r="H694" s="59"/>
      <c r="I694" s="91"/>
      <c r="J694" s="58"/>
      <c r="K694" s="58"/>
      <c r="L694" s="23"/>
      <c r="M694" s="23"/>
      <c r="N694" s="67"/>
      <c r="O694" s="58"/>
      <c r="P694" s="58"/>
      <c r="Q694" s="58"/>
      <c r="R694" s="58"/>
      <c r="S694" s="58"/>
      <c r="T694" s="58"/>
      <c r="U694" s="58"/>
      <c r="V694" s="58"/>
      <c r="W694" s="58"/>
      <c r="X694" s="58"/>
      <c r="Y694" s="58"/>
      <c r="Z694" s="58"/>
      <c r="AA694" s="58"/>
      <c r="AB694" s="58"/>
      <c r="AC694" s="58"/>
      <c r="AD694" s="58"/>
      <c r="AE694" s="58"/>
      <c r="AF694" s="58"/>
      <c r="AG694" s="58"/>
      <c r="AH694" s="58"/>
    </row>
    <row r="695" spans="1:34" ht="15" customHeight="1" x14ac:dyDescent="0.2">
      <c r="A695" s="23"/>
      <c r="B695" s="23"/>
      <c r="C695" s="23"/>
      <c r="D695" s="58"/>
      <c r="E695" s="23"/>
      <c r="F695" s="23"/>
      <c r="G695" s="91"/>
      <c r="H695" s="59"/>
      <c r="I695" s="91"/>
      <c r="J695" s="58"/>
      <c r="K695" s="58"/>
      <c r="L695" s="23"/>
      <c r="M695" s="23"/>
      <c r="N695" s="67"/>
      <c r="O695" s="58"/>
      <c r="P695" s="58"/>
      <c r="Q695" s="58"/>
      <c r="R695" s="58"/>
      <c r="S695" s="58"/>
      <c r="T695" s="58"/>
      <c r="U695" s="58"/>
      <c r="V695" s="58"/>
      <c r="W695" s="58"/>
      <c r="X695" s="58"/>
      <c r="Y695" s="58"/>
      <c r="Z695" s="58"/>
      <c r="AA695" s="58"/>
      <c r="AB695" s="58"/>
      <c r="AC695" s="58"/>
      <c r="AD695" s="58"/>
      <c r="AE695" s="58"/>
      <c r="AF695" s="58"/>
      <c r="AG695" s="58"/>
      <c r="AH695" s="58"/>
    </row>
    <row r="696" spans="1:34" ht="15" customHeight="1" x14ac:dyDescent="0.2">
      <c r="A696" s="23"/>
      <c r="B696" s="23"/>
      <c r="C696" s="23"/>
      <c r="D696" s="58"/>
      <c r="E696" s="23"/>
      <c r="F696" s="23"/>
      <c r="G696" s="91"/>
      <c r="H696" s="59"/>
      <c r="I696" s="91"/>
      <c r="J696" s="58"/>
      <c r="K696" s="58"/>
      <c r="L696" s="23"/>
      <c r="M696" s="23"/>
      <c r="N696" s="67"/>
      <c r="O696" s="58"/>
      <c r="P696" s="58"/>
      <c r="Q696" s="58"/>
      <c r="R696" s="58"/>
      <c r="S696" s="58"/>
      <c r="T696" s="58"/>
      <c r="U696" s="58"/>
      <c r="V696" s="58"/>
      <c r="W696" s="58"/>
      <c r="X696" s="58"/>
      <c r="Y696" s="58"/>
      <c r="Z696" s="58"/>
      <c r="AA696" s="58"/>
      <c r="AB696" s="58"/>
      <c r="AC696" s="58"/>
      <c r="AD696" s="58"/>
      <c r="AE696" s="58"/>
      <c r="AF696" s="58"/>
      <c r="AG696" s="58"/>
      <c r="AH696" s="58"/>
    </row>
    <row r="697" spans="1:34" ht="15" customHeight="1" x14ac:dyDescent="0.2">
      <c r="A697" s="23"/>
      <c r="B697" s="23"/>
      <c r="C697" s="23"/>
      <c r="D697" s="58"/>
      <c r="E697" s="23"/>
      <c r="F697" s="23"/>
      <c r="G697" s="91"/>
      <c r="H697" s="59"/>
      <c r="I697" s="91"/>
      <c r="J697" s="58"/>
      <c r="K697" s="58"/>
      <c r="L697" s="23"/>
      <c r="M697" s="23"/>
      <c r="N697" s="67"/>
      <c r="O697" s="58"/>
      <c r="P697" s="58"/>
      <c r="Q697" s="58"/>
      <c r="R697" s="58"/>
      <c r="S697" s="58"/>
      <c r="T697" s="58"/>
      <c r="U697" s="58"/>
      <c r="V697" s="58"/>
      <c r="W697" s="58"/>
      <c r="X697" s="58"/>
      <c r="Y697" s="58"/>
      <c r="Z697" s="58"/>
      <c r="AA697" s="58"/>
      <c r="AB697" s="58"/>
      <c r="AC697" s="58"/>
      <c r="AD697" s="58"/>
      <c r="AE697" s="58"/>
      <c r="AF697" s="58"/>
      <c r="AG697" s="58"/>
      <c r="AH697" s="58"/>
    </row>
    <row r="698" spans="1:34" ht="15" customHeight="1" x14ac:dyDescent="0.2">
      <c r="A698" s="23"/>
      <c r="B698" s="23"/>
      <c r="C698" s="23"/>
      <c r="D698" s="58"/>
      <c r="E698" s="23"/>
      <c r="F698" s="23"/>
      <c r="G698" s="91"/>
      <c r="H698" s="59"/>
      <c r="I698" s="91"/>
      <c r="J698" s="58"/>
      <c r="K698" s="58"/>
      <c r="L698" s="23"/>
      <c r="M698" s="23"/>
      <c r="N698" s="67"/>
      <c r="O698" s="58"/>
      <c r="P698" s="58"/>
      <c r="Q698" s="58"/>
      <c r="R698" s="58"/>
      <c r="S698" s="58"/>
      <c r="T698" s="58"/>
      <c r="U698" s="58"/>
      <c r="V698" s="58"/>
      <c r="W698" s="58"/>
      <c r="X698" s="58"/>
      <c r="Y698" s="58"/>
      <c r="Z698" s="58"/>
      <c r="AA698" s="58"/>
      <c r="AB698" s="58"/>
      <c r="AC698" s="58"/>
      <c r="AD698" s="58"/>
      <c r="AE698" s="58"/>
      <c r="AF698" s="58"/>
      <c r="AG698" s="58"/>
      <c r="AH698" s="58"/>
    </row>
    <row r="699" spans="1:34" ht="15" customHeight="1" x14ac:dyDescent="0.2">
      <c r="A699" s="23"/>
      <c r="B699" s="23"/>
      <c r="C699" s="23"/>
      <c r="D699" s="58"/>
      <c r="E699" s="23"/>
      <c r="F699" s="23"/>
      <c r="G699" s="91"/>
      <c r="H699" s="59"/>
      <c r="I699" s="91"/>
      <c r="J699" s="58"/>
      <c r="K699" s="58"/>
      <c r="L699" s="23"/>
      <c r="M699" s="23"/>
      <c r="N699" s="67"/>
      <c r="O699" s="58"/>
      <c r="P699" s="58"/>
      <c r="Q699" s="58"/>
      <c r="R699" s="58"/>
      <c r="S699" s="58"/>
      <c r="T699" s="58"/>
      <c r="U699" s="58"/>
      <c r="V699" s="58"/>
      <c r="W699" s="58"/>
      <c r="X699" s="58"/>
      <c r="Y699" s="58"/>
      <c r="Z699" s="58"/>
      <c r="AA699" s="58"/>
      <c r="AB699" s="58"/>
      <c r="AC699" s="58"/>
      <c r="AD699" s="58"/>
      <c r="AE699" s="58"/>
      <c r="AF699" s="58"/>
      <c r="AG699" s="58"/>
      <c r="AH699" s="58"/>
    </row>
    <row r="700" spans="1:34" ht="15" customHeight="1" x14ac:dyDescent="0.2">
      <c r="A700" s="23"/>
      <c r="B700" s="23"/>
      <c r="C700" s="23"/>
      <c r="D700" s="58"/>
      <c r="E700" s="23"/>
      <c r="F700" s="23"/>
      <c r="G700" s="91"/>
      <c r="H700" s="59"/>
      <c r="I700" s="91"/>
      <c r="J700" s="58"/>
      <c r="K700" s="58"/>
      <c r="L700" s="23"/>
      <c r="M700" s="23"/>
      <c r="N700" s="67"/>
      <c r="O700" s="58"/>
      <c r="P700" s="58"/>
      <c r="Q700" s="58"/>
      <c r="R700" s="58"/>
      <c r="S700" s="58"/>
      <c r="T700" s="58"/>
      <c r="U700" s="58"/>
      <c r="V700" s="58"/>
      <c r="W700" s="58"/>
      <c r="X700" s="58"/>
      <c r="Y700" s="58"/>
      <c r="Z700" s="58"/>
      <c r="AA700" s="58"/>
      <c r="AB700" s="58"/>
      <c r="AC700" s="58"/>
      <c r="AD700" s="58"/>
      <c r="AE700" s="58"/>
      <c r="AF700" s="58"/>
      <c r="AG700" s="58"/>
      <c r="AH700" s="58"/>
    </row>
    <row r="701" spans="1:34" ht="15" customHeight="1" x14ac:dyDescent="0.2">
      <c r="A701" s="23"/>
      <c r="B701" s="23"/>
      <c r="C701" s="23"/>
      <c r="D701" s="58"/>
      <c r="E701" s="23"/>
      <c r="F701" s="23"/>
      <c r="G701" s="91"/>
      <c r="H701" s="59"/>
      <c r="I701" s="91"/>
      <c r="J701" s="58"/>
      <c r="K701" s="58"/>
      <c r="L701" s="23"/>
      <c r="M701" s="23"/>
      <c r="N701" s="67"/>
      <c r="O701" s="58"/>
      <c r="P701" s="58"/>
      <c r="Q701" s="58"/>
      <c r="R701" s="58"/>
      <c r="S701" s="58"/>
      <c r="T701" s="58"/>
      <c r="U701" s="58"/>
      <c r="V701" s="58"/>
      <c r="W701" s="58"/>
      <c r="X701" s="58"/>
      <c r="Y701" s="58"/>
      <c r="Z701" s="58"/>
      <c r="AA701" s="58"/>
      <c r="AB701" s="58"/>
      <c r="AC701" s="58"/>
      <c r="AD701" s="58"/>
      <c r="AE701" s="58"/>
      <c r="AF701" s="58"/>
      <c r="AG701" s="58"/>
      <c r="AH701" s="58"/>
    </row>
    <row r="702" spans="1:34" ht="15" customHeight="1" x14ac:dyDescent="0.2">
      <c r="A702" s="23"/>
      <c r="B702" s="23"/>
      <c r="C702" s="23"/>
      <c r="D702" s="58"/>
      <c r="E702" s="23"/>
      <c r="F702" s="23"/>
      <c r="G702" s="91"/>
      <c r="H702" s="59"/>
      <c r="I702" s="91"/>
      <c r="J702" s="58"/>
      <c r="K702" s="58"/>
      <c r="L702" s="23"/>
      <c r="M702" s="23"/>
      <c r="N702" s="67"/>
      <c r="O702" s="58"/>
      <c r="P702" s="58"/>
      <c r="Q702" s="58"/>
      <c r="R702" s="58"/>
      <c r="S702" s="58"/>
      <c r="T702" s="58"/>
      <c r="U702" s="58"/>
      <c r="V702" s="58"/>
      <c r="W702" s="58"/>
      <c r="X702" s="58"/>
      <c r="Y702" s="58"/>
      <c r="Z702" s="58"/>
      <c r="AA702" s="58"/>
      <c r="AB702" s="58"/>
      <c r="AC702" s="58"/>
      <c r="AD702" s="58"/>
      <c r="AE702" s="58"/>
      <c r="AF702" s="58"/>
      <c r="AG702" s="58"/>
      <c r="AH702" s="58"/>
    </row>
    <row r="703" spans="1:34" ht="15" customHeight="1" x14ac:dyDescent="0.2">
      <c r="A703" s="23"/>
      <c r="B703" s="23"/>
      <c r="C703" s="23"/>
      <c r="D703" s="58"/>
      <c r="E703" s="23"/>
      <c r="F703" s="23"/>
      <c r="G703" s="91"/>
      <c r="H703" s="59"/>
      <c r="I703" s="91"/>
      <c r="J703" s="58"/>
      <c r="K703" s="58"/>
      <c r="L703" s="23"/>
      <c r="M703" s="23"/>
      <c r="N703" s="67"/>
      <c r="O703" s="58"/>
      <c r="P703" s="58"/>
      <c r="Q703" s="58"/>
      <c r="R703" s="58"/>
      <c r="S703" s="58"/>
      <c r="T703" s="58"/>
      <c r="U703" s="58"/>
      <c r="V703" s="58"/>
      <c r="W703" s="58"/>
      <c r="X703" s="58"/>
      <c r="Y703" s="58"/>
      <c r="Z703" s="58"/>
      <c r="AA703" s="58"/>
      <c r="AB703" s="58"/>
      <c r="AC703" s="58"/>
      <c r="AD703" s="58"/>
      <c r="AE703" s="58"/>
      <c r="AF703" s="58"/>
      <c r="AG703" s="58"/>
      <c r="AH703" s="58"/>
    </row>
    <row r="704" spans="1:34" ht="15" customHeight="1" x14ac:dyDescent="0.2">
      <c r="A704" s="23"/>
      <c r="B704" s="23"/>
      <c r="C704" s="23"/>
      <c r="D704" s="58"/>
      <c r="E704" s="23"/>
      <c r="F704" s="23"/>
      <c r="G704" s="91"/>
      <c r="H704" s="59"/>
      <c r="I704" s="91"/>
      <c r="J704" s="58"/>
      <c r="K704" s="58"/>
      <c r="L704" s="23"/>
      <c r="M704" s="23"/>
      <c r="N704" s="67"/>
      <c r="O704" s="58"/>
      <c r="P704" s="58"/>
      <c r="Q704" s="58"/>
      <c r="R704" s="58"/>
      <c r="S704" s="58"/>
      <c r="T704" s="58"/>
      <c r="U704" s="58"/>
      <c r="V704" s="58"/>
      <c r="W704" s="58"/>
      <c r="X704" s="58"/>
      <c r="Y704" s="58"/>
      <c r="Z704" s="58"/>
      <c r="AA704" s="58"/>
      <c r="AB704" s="58"/>
      <c r="AC704" s="58"/>
      <c r="AD704" s="58"/>
      <c r="AE704" s="58"/>
      <c r="AF704" s="58"/>
      <c r="AG704" s="58"/>
      <c r="AH704" s="58"/>
    </row>
    <row r="705" spans="1:34" ht="15" customHeight="1" x14ac:dyDescent="0.2">
      <c r="A705" s="23"/>
      <c r="B705" s="23"/>
      <c r="C705" s="23"/>
      <c r="D705" s="58"/>
      <c r="E705" s="23"/>
      <c r="F705" s="23"/>
      <c r="G705" s="91"/>
      <c r="H705" s="59"/>
      <c r="I705" s="91"/>
      <c r="J705" s="58"/>
      <c r="K705" s="58"/>
      <c r="L705" s="23"/>
      <c r="M705" s="23"/>
      <c r="N705" s="67"/>
      <c r="O705" s="58"/>
      <c r="P705" s="58"/>
      <c r="Q705" s="58"/>
      <c r="R705" s="58"/>
      <c r="S705" s="58"/>
      <c r="T705" s="58"/>
      <c r="U705" s="58"/>
      <c r="V705" s="58"/>
      <c r="W705" s="58"/>
      <c r="X705" s="58"/>
      <c r="Y705" s="58"/>
      <c r="Z705" s="58"/>
      <c r="AA705" s="58"/>
      <c r="AB705" s="58"/>
      <c r="AC705" s="58"/>
      <c r="AD705" s="58"/>
      <c r="AE705" s="58"/>
      <c r="AF705" s="58"/>
      <c r="AG705" s="58"/>
      <c r="AH705" s="58"/>
    </row>
    <row r="706" spans="1:34" ht="15" customHeight="1" x14ac:dyDescent="0.2">
      <c r="A706" s="23"/>
      <c r="B706" s="23"/>
      <c r="C706" s="23"/>
      <c r="D706" s="58"/>
      <c r="E706" s="23"/>
      <c r="F706" s="23"/>
      <c r="G706" s="91"/>
      <c r="H706" s="59"/>
      <c r="I706" s="91"/>
      <c r="J706" s="58"/>
      <c r="K706" s="58"/>
      <c r="L706" s="23"/>
      <c r="M706" s="23"/>
      <c r="N706" s="67"/>
      <c r="O706" s="58"/>
      <c r="P706" s="58"/>
      <c r="Q706" s="58"/>
      <c r="R706" s="58"/>
      <c r="S706" s="58"/>
      <c r="T706" s="58"/>
      <c r="U706" s="58"/>
      <c r="V706" s="58"/>
      <c r="W706" s="58"/>
      <c r="X706" s="58"/>
      <c r="Y706" s="58"/>
      <c r="Z706" s="58"/>
      <c r="AA706" s="58"/>
      <c r="AB706" s="58"/>
      <c r="AC706" s="58"/>
      <c r="AD706" s="58"/>
      <c r="AE706" s="58"/>
      <c r="AF706" s="58"/>
      <c r="AG706" s="58"/>
      <c r="AH706" s="58"/>
    </row>
    <row r="707" spans="1:34" ht="15" customHeight="1" x14ac:dyDescent="0.2">
      <c r="A707" s="23"/>
      <c r="B707" s="23"/>
      <c r="C707" s="23"/>
      <c r="D707" s="58"/>
      <c r="E707" s="23"/>
      <c r="F707" s="23"/>
      <c r="G707" s="91"/>
      <c r="H707" s="59"/>
      <c r="I707" s="91"/>
      <c r="J707" s="58"/>
      <c r="K707" s="58"/>
      <c r="L707" s="23"/>
      <c r="M707" s="23"/>
      <c r="N707" s="67"/>
      <c r="O707" s="58"/>
      <c r="P707" s="58"/>
      <c r="Q707" s="58"/>
      <c r="R707" s="58"/>
      <c r="S707" s="58"/>
      <c r="T707" s="58"/>
      <c r="U707" s="58"/>
      <c r="V707" s="58"/>
      <c r="W707" s="58"/>
      <c r="X707" s="58"/>
      <c r="Y707" s="58"/>
      <c r="Z707" s="58"/>
      <c r="AA707" s="58"/>
      <c r="AB707" s="58"/>
      <c r="AC707" s="58"/>
      <c r="AD707" s="58"/>
      <c r="AE707" s="58"/>
      <c r="AF707" s="58"/>
      <c r="AG707" s="58"/>
      <c r="AH707" s="58"/>
    </row>
    <row r="708" spans="1:34" ht="15" customHeight="1" x14ac:dyDescent="0.2">
      <c r="A708" s="23"/>
      <c r="B708" s="23"/>
      <c r="C708" s="23"/>
      <c r="D708" s="58"/>
      <c r="E708" s="23"/>
      <c r="F708" s="23"/>
      <c r="G708" s="91"/>
      <c r="H708" s="59"/>
      <c r="I708" s="91"/>
      <c r="J708" s="58"/>
      <c r="K708" s="58"/>
      <c r="L708" s="23"/>
      <c r="M708" s="23"/>
      <c r="N708" s="67"/>
      <c r="O708" s="58"/>
      <c r="P708" s="58"/>
      <c r="Q708" s="58"/>
      <c r="R708" s="58"/>
      <c r="S708" s="58"/>
      <c r="T708" s="58"/>
      <c r="U708" s="58"/>
      <c r="V708" s="58"/>
      <c r="W708" s="58"/>
      <c r="X708" s="58"/>
      <c r="Y708" s="58"/>
      <c r="Z708" s="58"/>
      <c r="AA708" s="58"/>
      <c r="AB708" s="58"/>
      <c r="AC708" s="58"/>
      <c r="AD708" s="58"/>
      <c r="AE708" s="58"/>
      <c r="AF708" s="58"/>
      <c r="AG708" s="58"/>
      <c r="AH708" s="58"/>
    </row>
    <row r="709" spans="1:34" ht="15" customHeight="1" x14ac:dyDescent="0.2">
      <c r="A709" s="23"/>
      <c r="B709" s="23"/>
      <c r="C709" s="23"/>
      <c r="D709" s="58"/>
      <c r="E709" s="23"/>
      <c r="F709" s="23"/>
      <c r="G709" s="91"/>
      <c r="H709" s="59"/>
      <c r="I709" s="91"/>
      <c r="J709" s="58"/>
      <c r="K709" s="58"/>
      <c r="L709" s="23"/>
      <c r="M709" s="23"/>
      <c r="N709" s="67"/>
      <c r="O709" s="58"/>
      <c r="P709" s="58"/>
      <c r="Q709" s="58"/>
      <c r="R709" s="58"/>
      <c r="S709" s="58"/>
      <c r="T709" s="58"/>
      <c r="U709" s="58"/>
      <c r="V709" s="58"/>
      <c r="W709" s="58"/>
      <c r="X709" s="58"/>
      <c r="Y709" s="58"/>
      <c r="Z709" s="58"/>
      <c r="AA709" s="58"/>
      <c r="AB709" s="58"/>
      <c r="AC709" s="58"/>
      <c r="AD709" s="58"/>
      <c r="AE709" s="58"/>
      <c r="AF709" s="58"/>
      <c r="AG709" s="58"/>
      <c r="AH709" s="58"/>
    </row>
    <row r="710" spans="1:34" ht="15" customHeight="1" x14ac:dyDescent="0.2">
      <c r="A710" s="23"/>
      <c r="B710" s="23"/>
      <c r="C710" s="23"/>
      <c r="D710" s="58"/>
      <c r="E710" s="23"/>
      <c r="F710" s="23"/>
      <c r="G710" s="91"/>
      <c r="H710" s="59"/>
      <c r="I710" s="91"/>
      <c r="J710" s="58"/>
      <c r="K710" s="58"/>
      <c r="L710" s="23"/>
      <c r="M710" s="23"/>
      <c r="N710" s="67"/>
      <c r="O710" s="58"/>
      <c r="P710" s="58"/>
      <c r="Q710" s="58"/>
      <c r="R710" s="58"/>
      <c r="S710" s="58"/>
      <c r="T710" s="58"/>
      <c r="U710" s="58"/>
      <c r="V710" s="58"/>
      <c r="W710" s="58"/>
      <c r="X710" s="58"/>
      <c r="Y710" s="58"/>
      <c r="Z710" s="58"/>
      <c r="AA710" s="58"/>
      <c r="AB710" s="58"/>
      <c r="AC710" s="58"/>
      <c r="AD710" s="58"/>
      <c r="AE710" s="58"/>
      <c r="AF710" s="58"/>
      <c r="AG710" s="58"/>
      <c r="AH710" s="58"/>
    </row>
    <row r="711" spans="1:34" ht="15" customHeight="1" x14ac:dyDescent="0.2">
      <c r="A711" s="23"/>
      <c r="B711" s="23"/>
      <c r="C711" s="23"/>
      <c r="D711" s="58"/>
      <c r="E711" s="23"/>
      <c r="F711" s="23"/>
      <c r="G711" s="91"/>
      <c r="H711" s="59"/>
      <c r="I711" s="91"/>
      <c r="J711" s="58"/>
      <c r="K711" s="58"/>
      <c r="L711" s="23"/>
      <c r="M711" s="23"/>
      <c r="N711" s="67"/>
      <c r="O711" s="58"/>
      <c r="P711" s="58"/>
      <c r="Q711" s="58"/>
      <c r="R711" s="58"/>
      <c r="S711" s="58"/>
      <c r="T711" s="58"/>
      <c r="U711" s="58"/>
      <c r="V711" s="58"/>
      <c r="W711" s="58"/>
      <c r="X711" s="58"/>
      <c r="Y711" s="58"/>
      <c r="Z711" s="58"/>
      <c r="AA711" s="58"/>
      <c r="AB711" s="58"/>
      <c r="AC711" s="58"/>
      <c r="AD711" s="58"/>
      <c r="AE711" s="58"/>
      <c r="AF711" s="58"/>
      <c r="AG711" s="58"/>
      <c r="AH711" s="58"/>
    </row>
    <row r="712" spans="1:34" ht="15" customHeight="1" x14ac:dyDescent="0.2">
      <c r="A712" s="23"/>
      <c r="B712" s="23"/>
      <c r="C712" s="23"/>
      <c r="D712" s="58"/>
      <c r="E712" s="23"/>
      <c r="F712" s="23"/>
      <c r="G712" s="91"/>
      <c r="H712" s="59"/>
      <c r="I712" s="91"/>
      <c r="J712" s="58"/>
      <c r="K712" s="58"/>
      <c r="L712" s="23"/>
      <c r="M712" s="23"/>
      <c r="N712" s="67"/>
      <c r="O712" s="58"/>
      <c r="P712" s="58"/>
      <c r="Q712" s="58"/>
      <c r="R712" s="58"/>
      <c r="S712" s="58"/>
      <c r="T712" s="58"/>
      <c r="U712" s="58"/>
      <c r="V712" s="58"/>
      <c r="W712" s="58"/>
      <c r="X712" s="58"/>
      <c r="Y712" s="58"/>
      <c r="Z712" s="58"/>
      <c r="AA712" s="58"/>
      <c r="AB712" s="58"/>
      <c r="AC712" s="58"/>
      <c r="AD712" s="58"/>
      <c r="AE712" s="58"/>
      <c r="AF712" s="58"/>
      <c r="AG712" s="58"/>
      <c r="AH712" s="58"/>
    </row>
    <row r="713" spans="1:34" ht="15" customHeight="1" x14ac:dyDescent="0.2">
      <c r="A713" s="23"/>
      <c r="B713" s="23"/>
      <c r="C713" s="23"/>
      <c r="D713" s="58"/>
      <c r="E713" s="23"/>
      <c r="F713" s="23"/>
      <c r="G713" s="91"/>
      <c r="H713" s="59"/>
      <c r="I713" s="91"/>
      <c r="J713" s="58"/>
      <c r="K713" s="58"/>
      <c r="L713" s="23"/>
      <c r="M713" s="23"/>
      <c r="N713" s="67"/>
      <c r="O713" s="58"/>
      <c r="P713" s="58"/>
      <c r="Q713" s="58"/>
      <c r="R713" s="58"/>
      <c r="S713" s="58"/>
      <c r="T713" s="58"/>
      <c r="U713" s="58"/>
      <c r="V713" s="58"/>
      <c r="W713" s="58"/>
      <c r="X713" s="58"/>
      <c r="Y713" s="58"/>
      <c r="Z713" s="58"/>
      <c r="AA713" s="58"/>
      <c r="AB713" s="58"/>
      <c r="AC713" s="58"/>
      <c r="AD713" s="58"/>
      <c r="AE713" s="58"/>
      <c r="AF713" s="58"/>
      <c r="AG713" s="58"/>
      <c r="AH713" s="58"/>
    </row>
    <row r="714" spans="1:34" ht="15" customHeight="1" x14ac:dyDescent="0.2">
      <c r="A714" s="23"/>
      <c r="B714" s="23"/>
      <c r="C714" s="23"/>
      <c r="D714" s="58"/>
      <c r="E714" s="23"/>
      <c r="F714" s="23"/>
      <c r="G714" s="91"/>
      <c r="H714" s="59"/>
      <c r="I714" s="91"/>
      <c r="J714" s="58"/>
      <c r="K714" s="58"/>
      <c r="L714" s="23"/>
      <c r="M714" s="23"/>
      <c r="N714" s="67"/>
      <c r="O714" s="58"/>
      <c r="P714" s="58"/>
      <c r="Q714" s="58"/>
      <c r="R714" s="58"/>
      <c r="S714" s="58"/>
      <c r="T714" s="58"/>
      <c r="U714" s="58"/>
      <c r="V714" s="58"/>
      <c r="W714" s="58"/>
      <c r="X714" s="58"/>
      <c r="Y714" s="58"/>
      <c r="Z714" s="58"/>
      <c r="AA714" s="58"/>
      <c r="AB714" s="58"/>
      <c r="AC714" s="58"/>
      <c r="AD714" s="58"/>
      <c r="AE714" s="58"/>
      <c r="AF714" s="58"/>
      <c r="AG714" s="58"/>
      <c r="AH714" s="58"/>
    </row>
    <row r="715" spans="1:34" ht="15" customHeight="1" x14ac:dyDescent="0.2">
      <c r="A715" s="23"/>
      <c r="B715" s="23"/>
      <c r="C715" s="23"/>
      <c r="D715" s="58"/>
      <c r="E715" s="23"/>
      <c r="F715" s="23"/>
      <c r="G715" s="91"/>
      <c r="H715" s="59"/>
      <c r="I715" s="91"/>
      <c r="J715" s="58"/>
      <c r="K715" s="58"/>
      <c r="L715" s="23"/>
      <c r="M715" s="23"/>
      <c r="N715" s="67"/>
      <c r="O715" s="58"/>
      <c r="P715" s="58"/>
      <c r="Q715" s="58"/>
      <c r="R715" s="58"/>
      <c r="S715" s="58"/>
      <c r="T715" s="58"/>
      <c r="U715" s="58"/>
      <c r="V715" s="58"/>
      <c r="W715" s="58"/>
      <c r="X715" s="58"/>
      <c r="Y715" s="58"/>
      <c r="Z715" s="58"/>
      <c r="AA715" s="58"/>
      <c r="AB715" s="58"/>
      <c r="AC715" s="58"/>
      <c r="AD715" s="58"/>
      <c r="AE715" s="58"/>
      <c r="AF715" s="58"/>
      <c r="AG715" s="58"/>
      <c r="AH715" s="58"/>
    </row>
    <row r="716" spans="1:34" ht="15" customHeight="1" x14ac:dyDescent="0.2">
      <c r="A716" s="23"/>
      <c r="B716" s="23"/>
      <c r="C716" s="23"/>
      <c r="D716" s="58"/>
      <c r="E716" s="23"/>
      <c r="F716" s="23"/>
      <c r="G716" s="91"/>
      <c r="H716" s="59"/>
      <c r="I716" s="91"/>
      <c r="J716" s="58"/>
      <c r="K716" s="58"/>
      <c r="L716" s="23"/>
      <c r="M716" s="23"/>
      <c r="N716" s="67"/>
      <c r="O716" s="58"/>
      <c r="P716" s="58"/>
      <c r="Q716" s="58"/>
      <c r="R716" s="58"/>
      <c r="S716" s="58"/>
      <c r="T716" s="58"/>
      <c r="U716" s="58"/>
      <c r="V716" s="58"/>
      <c r="W716" s="58"/>
      <c r="X716" s="58"/>
      <c r="Y716" s="58"/>
      <c r="Z716" s="58"/>
      <c r="AA716" s="58"/>
      <c r="AB716" s="58"/>
      <c r="AC716" s="58"/>
      <c r="AD716" s="58"/>
      <c r="AE716" s="58"/>
      <c r="AF716" s="58"/>
      <c r="AG716" s="58"/>
      <c r="AH716" s="58"/>
    </row>
    <row r="717" spans="1:34" ht="15" customHeight="1" x14ac:dyDescent="0.2">
      <c r="A717" s="23"/>
      <c r="B717" s="23"/>
      <c r="C717" s="23"/>
      <c r="D717" s="58"/>
      <c r="E717" s="23"/>
      <c r="F717" s="23"/>
      <c r="G717" s="91"/>
      <c r="H717" s="59"/>
      <c r="I717" s="91"/>
      <c r="J717" s="58"/>
      <c r="K717" s="58"/>
      <c r="L717" s="23"/>
      <c r="M717" s="23"/>
      <c r="N717" s="67"/>
      <c r="O717" s="58"/>
      <c r="P717" s="58"/>
      <c r="Q717" s="58"/>
      <c r="R717" s="58"/>
      <c r="S717" s="58"/>
      <c r="T717" s="58"/>
      <c r="U717" s="58"/>
      <c r="V717" s="58"/>
      <c r="W717" s="58"/>
      <c r="X717" s="58"/>
      <c r="Y717" s="58"/>
      <c r="Z717" s="58"/>
      <c r="AA717" s="58"/>
      <c r="AB717" s="58"/>
      <c r="AC717" s="58"/>
      <c r="AD717" s="58"/>
      <c r="AE717" s="58"/>
      <c r="AF717" s="58"/>
      <c r="AG717" s="58"/>
      <c r="AH717" s="58"/>
    </row>
    <row r="718" spans="1:34" ht="15" customHeight="1" x14ac:dyDescent="0.2">
      <c r="A718" s="23"/>
      <c r="B718" s="23"/>
      <c r="C718" s="23"/>
      <c r="D718" s="58"/>
      <c r="E718" s="23"/>
      <c r="F718" s="23"/>
      <c r="G718" s="91"/>
      <c r="H718" s="59"/>
      <c r="I718" s="91"/>
      <c r="J718" s="58"/>
      <c r="K718" s="58"/>
      <c r="L718" s="23"/>
      <c r="M718" s="23"/>
      <c r="N718" s="67"/>
      <c r="O718" s="58"/>
      <c r="P718" s="58"/>
      <c r="Q718" s="58"/>
      <c r="R718" s="58"/>
      <c r="S718" s="58"/>
      <c r="T718" s="58"/>
      <c r="U718" s="58"/>
      <c r="V718" s="58"/>
      <c r="W718" s="58"/>
      <c r="X718" s="58"/>
      <c r="Y718" s="58"/>
      <c r="Z718" s="58"/>
      <c r="AA718" s="58"/>
      <c r="AB718" s="58"/>
      <c r="AC718" s="58"/>
      <c r="AD718" s="58"/>
      <c r="AE718" s="58"/>
      <c r="AF718" s="58"/>
      <c r="AG718" s="58"/>
      <c r="AH718" s="58"/>
    </row>
    <row r="719" spans="1:34" ht="15" customHeight="1" x14ac:dyDescent="0.2">
      <c r="A719" s="23"/>
      <c r="B719" s="23"/>
      <c r="C719" s="23"/>
      <c r="D719" s="58"/>
      <c r="E719" s="23"/>
      <c r="F719" s="23"/>
      <c r="G719" s="91"/>
      <c r="H719" s="59"/>
      <c r="I719" s="91"/>
      <c r="J719" s="58"/>
      <c r="K719" s="58"/>
      <c r="L719" s="23"/>
      <c r="M719" s="23"/>
      <c r="N719" s="67"/>
      <c r="O719" s="58"/>
      <c r="P719" s="58"/>
      <c r="Q719" s="58"/>
      <c r="R719" s="58"/>
      <c r="S719" s="58"/>
      <c r="T719" s="58"/>
      <c r="U719" s="58"/>
      <c r="V719" s="58"/>
      <c r="W719" s="58"/>
      <c r="X719" s="58"/>
      <c r="Y719" s="58"/>
      <c r="Z719" s="58"/>
      <c r="AA719" s="58"/>
      <c r="AB719" s="58"/>
      <c r="AC719" s="58"/>
      <c r="AD719" s="58"/>
      <c r="AE719" s="58"/>
      <c r="AF719" s="58"/>
      <c r="AG719" s="58"/>
      <c r="AH719" s="58"/>
    </row>
    <row r="720" spans="1:34" ht="15" customHeight="1" x14ac:dyDescent="0.2">
      <c r="A720" s="23"/>
      <c r="B720" s="23"/>
      <c r="C720" s="23"/>
      <c r="D720" s="58"/>
      <c r="E720" s="23"/>
      <c r="F720" s="23"/>
      <c r="G720" s="91"/>
      <c r="H720" s="59"/>
      <c r="I720" s="91"/>
      <c r="J720" s="58"/>
      <c r="K720" s="58"/>
      <c r="L720" s="23"/>
      <c r="M720" s="23"/>
      <c r="N720" s="67"/>
      <c r="O720" s="58"/>
      <c r="P720" s="58"/>
      <c r="Q720" s="58"/>
      <c r="R720" s="58"/>
      <c r="S720" s="58"/>
      <c r="T720" s="58"/>
      <c r="U720" s="58"/>
      <c r="V720" s="58"/>
      <c r="W720" s="58"/>
      <c r="X720" s="58"/>
      <c r="Y720" s="58"/>
      <c r="Z720" s="58"/>
      <c r="AA720" s="58"/>
      <c r="AB720" s="58"/>
      <c r="AC720" s="58"/>
      <c r="AD720" s="58"/>
      <c r="AE720" s="58"/>
      <c r="AF720" s="58"/>
      <c r="AG720" s="58"/>
      <c r="AH720" s="58"/>
    </row>
    <row r="721" spans="1:34" ht="15" customHeight="1" x14ac:dyDescent="0.2">
      <c r="A721" s="23"/>
      <c r="B721" s="23"/>
      <c r="C721" s="23"/>
      <c r="D721" s="58"/>
      <c r="E721" s="23"/>
      <c r="F721" s="23"/>
      <c r="G721" s="91"/>
      <c r="H721" s="59"/>
      <c r="I721" s="91"/>
      <c r="J721" s="58"/>
      <c r="K721" s="58"/>
      <c r="L721" s="23"/>
      <c r="M721" s="23"/>
      <c r="N721" s="67"/>
      <c r="O721" s="58"/>
      <c r="P721" s="58"/>
      <c r="Q721" s="58"/>
      <c r="R721" s="58"/>
      <c r="S721" s="58"/>
      <c r="T721" s="58"/>
      <c r="U721" s="58"/>
      <c r="V721" s="58"/>
      <c r="W721" s="58"/>
      <c r="X721" s="58"/>
      <c r="Y721" s="58"/>
      <c r="Z721" s="58"/>
      <c r="AA721" s="58"/>
      <c r="AB721" s="58"/>
      <c r="AC721" s="58"/>
      <c r="AD721" s="58"/>
      <c r="AE721" s="58"/>
      <c r="AF721" s="58"/>
      <c r="AG721" s="58"/>
      <c r="AH721" s="58"/>
    </row>
    <row r="722" spans="1:34" ht="15" customHeight="1" x14ac:dyDescent="0.2">
      <c r="A722" s="23"/>
      <c r="B722" s="23"/>
      <c r="C722" s="23"/>
      <c r="D722" s="58"/>
      <c r="E722" s="23"/>
      <c r="F722" s="23"/>
      <c r="G722" s="91"/>
      <c r="H722" s="59"/>
      <c r="I722" s="91"/>
      <c r="J722" s="58"/>
      <c r="K722" s="58"/>
      <c r="L722" s="23"/>
      <c r="M722" s="23"/>
      <c r="N722" s="67"/>
      <c r="O722" s="58"/>
      <c r="P722" s="58"/>
      <c r="Q722" s="58"/>
      <c r="R722" s="58"/>
      <c r="S722" s="58"/>
      <c r="T722" s="58"/>
      <c r="U722" s="58"/>
      <c r="V722" s="58"/>
      <c r="W722" s="58"/>
      <c r="X722" s="58"/>
      <c r="Y722" s="58"/>
      <c r="Z722" s="58"/>
      <c r="AA722" s="58"/>
      <c r="AB722" s="58"/>
      <c r="AC722" s="58"/>
      <c r="AD722" s="58"/>
      <c r="AE722" s="58"/>
      <c r="AF722" s="58"/>
      <c r="AG722" s="58"/>
      <c r="AH722" s="58"/>
    </row>
    <row r="723" spans="1:34" ht="15" customHeight="1" x14ac:dyDescent="0.2">
      <c r="A723" s="23"/>
      <c r="B723" s="23"/>
      <c r="C723" s="23"/>
      <c r="D723" s="58"/>
      <c r="E723" s="23"/>
      <c r="F723" s="23"/>
      <c r="G723" s="91"/>
      <c r="H723" s="59"/>
      <c r="I723" s="91"/>
      <c r="J723" s="58"/>
      <c r="K723" s="58"/>
      <c r="L723" s="23"/>
      <c r="M723" s="23"/>
      <c r="N723" s="67"/>
      <c r="O723" s="58"/>
      <c r="P723" s="58"/>
      <c r="Q723" s="58"/>
      <c r="R723" s="58"/>
      <c r="S723" s="58"/>
      <c r="T723" s="58"/>
      <c r="U723" s="58"/>
      <c r="V723" s="58"/>
      <c r="W723" s="58"/>
      <c r="X723" s="58"/>
      <c r="Y723" s="58"/>
      <c r="Z723" s="58"/>
      <c r="AA723" s="58"/>
      <c r="AB723" s="58"/>
      <c r="AC723" s="58"/>
      <c r="AD723" s="58"/>
      <c r="AE723" s="58"/>
      <c r="AF723" s="58"/>
      <c r="AG723" s="58"/>
      <c r="AH723" s="58"/>
    </row>
    <row r="724" spans="1:34" ht="15" customHeight="1" x14ac:dyDescent="0.2">
      <c r="A724" s="23"/>
      <c r="B724" s="23"/>
      <c r="C724" s="23"/>
      <c r="D724" s="58"/>
      <c r="E724" s="23"/>
      <c r="F724" s="23"/>
      <c r="G724" s="91"/>
      <c r="H724" s="59"/>
      <c r="I724" s="91"/>
      <c r="J724" s="58"/>
      <c r="K724" s="58"/>
      <c r="L724" s="23"/>
      <c r="M724" s="23"/>
      <c r="N724" s="67"/>
      <c r="O724" s="58"/>
      <c r="P724" s="58"/>
      <c r="Q724" s="58"/>
      <c r="R724" s="58"/>
      <c r="S724" s="58"/>
      <c r="T724" s="58"/>
      <c r="U724" s="58"/>
      <c r="V724" s="58"/>
      <c r="W724" s="58"/>
      <c r="X724" s="58"/>
      <c r="Y724" s="58"/>
      <c r="Z724" s="58"/>
      <c r="AA724" s="58"/>
      <c r="AB724" s="58"/>
      <c r="AC724" s="58"/>
      <c r="AD724" s="58"/>
      <c r="AE724" s="58"/>
      <c r="AF724" s="58"/>
      <c r="AG724" s="58"/>
      <c r="AH724" s="58"/>
    </row>
    <row r="725" spans="1:34" ht="15" customHeight="1" x14ac:dyDescent="0.2">
      <c r="A725" s="23"/>
      <c r="B725" s="23"/>
      <c r="C725" s="23"/>
      <c r="D725" s="58"/>
      <c r="E725" s="23"/>
      <c r="F725" s="23"/>
      <c r="G725" s="91"/>
      <c r="H725" s="59"/>
      <c r="I725" s="91"/>
      <c r="J725" s="58"/>
      <c r="K725" s="58"/>
      <c r="L725" s="23"/>
      <c r="M725" s="23"/>
      <c r="N725" s="67"/>
      <c r="O725" s="58"/>
      <c r="P725" s="58"/>
      <c r="Q725" s="58"/>
      <c r="R725" s="58"/>
      <c r="S725" s="58"/>
      <c r="T725" s="58"/>
      <c r="U725" s="58"/>
      <c r="V725" s="58"/>
      <c r="W725" s="58"/>
      <c r="X725" s="58"/>
      <c r="Y725" s="58"/>
      <c r="Z725" s="58"/>
      <c r="AA725" s="58"/>
      <c r="AB725" s="58"/>
      <c r="AC725" s="58"/>
      <c r="AD725" s="58"/>
      <c r="AE725" s="58"/>
      <c r="AF725" s="58"/>
      <c r="AG725" s="58"/>
      <c r="AH725" s="58"/>
    </row>
    <row r="726" spans="1:34" ht="15" customHeight="1" x14ac:dyDescent="0.2">
      <c r="A726" s="23"/>
      <c r="B726" s="23"/>
      <c r="C726" s="23"/>
      <c r="D726" s="58"/>
      <c r="E726" s="23"/>
      <c r="F726" s="23"/>
      <c r="G726" s="91"/>
      <c r="H726" s="59"/>
      <c r="I726" s="91"/>
      <c r="J726" s="58"/>
      <c r="K726" s="58"/>
      <c r="L726" s="23"/>
      <c r="M726" s="23"/>
      <c r="N726" s="67"/>
      <c r="O726" s="58"/>
      <c r="P726" s="58"/>
      <c r="Q726" s="58"/>
      <c r="R726" s="58"/>
      <c r="S726" s="58"/>
      <c r="T726" s="58"/>
      <c r="U726" s="58"/>
      <c r="V726" s="58"/>
      <c r="W726" s="58"/>
      <c r="X726" s="58"/>
      <c r="Y726" s="58"/>
      <c r="Z726" s="58"/>
      <c r="AA726" s="58"/>
      <c r="AB726" s="58"/>
      <c r="AC726" s="58"/>
      <c r="AD726" s="58"/>
      <c r="AE726" s="58"/>
      <c r="AF726" s="58"/>
      <c r="AG726" s="58"/>
      <c r="AH726" s="58"/>
    </row>
    <row r="727" spans="1:34" ht="15" customHeight="1" x14ac:dyDescent="0.2">
      <c r="A727" s="23"/>
      <c r="B727" s="23"/>
      <c r="C727" s="23"/>
      <c r="D727" s="58"/>
      <c r="E727" s="23"/>
      <c r="F727" s="23"/>
      <c r="G727" s="91"/>
      <c r="H727" s="59"/>
      <c r="I727" s="91"/>
      <c r="J727" s="58"/>
      <c r="K727" s="58"/>
      <c r="L727" s="23"/>
      <c r="M727" s="23"/>
      <c r="N727" s="67"/>
      <c r="O727" s="58"/>
      <c r="P727" s="58"/>
      <c r="Q727" s="58"/>
      <c r="R727" s="58"/>
      <c r="S727" s="58"/>
      <c r="T727" s="58"/>
      <c r="U727" s="58"/>
      <c r="V727" s="58"/>
      <c r="W727" s="58"/>
      <c r="X727" s="58"/>
      <c r="Y727" s="58"/>
      <c r="Z727" s="58"/>
      <c r="AA727" s="58"/>
      <c r="AB727" s="58"/>
      <c r="AC727" s="58"/>
      <c r="AD727" s="58"/>
      <c r="AE727" s="58"/>
      <c r="AF727" s="58"/>
      <c r="AG727" s="58"/>
      <c r="AH727" s="58"/>
    </row>
    <row r="728" spans="1:34" ht="15" customHeight="1" x14ac:dyDescent="0.2">
      <c r="A728" s="23"/>
      <c r="B728" s="23"/>
      <c r="C728" s="23"/>
      <c r="D728" s="58"/>
      <c r="E728" s="23"/>
      <c r="F728" s="23"/>
      <c r="G728" s="91"/>
      <c r="H728" s="59"/>
      <c r="I728" s="91"/>
      <c r="J728" s="58"/>
      <c r="K728" s="58"/>
      <c r="L728" s="23"/>
      <c r="M728" s="23"/>
      <c r="N728" s="67"/>
      <c r="O728" s="58"/>
      <c r="P728" s="58"/>
      <c r="Q728" s="58"/>
      <c r="R728" s="58"/>
      <c r="S728" s="58"/>
      <c r="T728" s="58"/>
      <c r="U728" s="58"/>
      <c r="V728" s="58"/>
      <c r="W728" s="58"/>
      <c r="X728" s="58"/>
      <c r="Y728" s="58"/>
      <c r="Z728" s="58"/>
      <c r="AA728" s="58"/>
      <c r="AB728" s="58"/>
      <c r="AC728" s="58"/>
      <c r="AD728" s="58"/>
      <c r="AE728" s="58"/>
      <c r="AF728" s="58"/>
      <c r="AG728" s="58"/>
      <c r="AH728" s="58"/>
    </row>
    <row r="729" spans="1:34" ht="15" customHeight="1" x14ac:dyDescent="0.2">
      <c r="A729" s="23"/>
      <c r="B729" s="23"/>
      <c r="C729" s="23"/>
      <c r="D729" s="58"/>
      <c r="E729" s="23"/>
      <c r="F729" s="23"/>
      <c r="G729" s="91"/>
      <c r="H729" s="59"/>
      <c r="I729" s="91"/>
      <c r="J729" s="58"/>
      <c r="K729" s="58"/>
      <c r="L729" s="23"/>
      <c r="M729" s="23"/>
      <c r="N729" s="67"/>
      <c r="O729" s="58"/>
      <c r="P729" s="58"/>
      <c r="Q729" s="58"/>
      <c r="R729" s="58"/>
      <c r="S729" s="58"/>
      <c r="T729" s="58"/>
      <c r="U729" s="58"/>
      <c r="V729" s="58"/>
      <c r="W729" s="58"/>
      <c r="X729" s="58"/>
      <c r="Y729" s="58"/>
      <c r="Z729" s="58"/>
      <c r="AA729" s="58"/>
      <c r="AB729" s="58"/>
      <c r="AC729" s="58"/>
      <c r="AD729" s="58"/>
      <c r="AE729" s="58"/>
      <c r="AF729" s="58"/>
      <c r="AG729" s="58"/>
      <c r="AH729" s="58"/>
    </row>
    <row r="730" spans="1:34" ht="15" customHeight="1" x14ac:dyDescent="0.2">
      <c r="A730" s="23"/>
      <c r="B730" s="23"/>
      <c r="C730" s="23"/>
      <c r="D730" s="58"/>
      <c r="E730" s="23"/>
      <c r="F730" s="23"/>
      <c r="G730" s="91"/>
      <c r="H730" s="59"/>
      <c r="I730" s="91"/>
      <c r="J730" s="58"/>
      <c r="K730" s="58"/>
      <c r="L730" s="23"/>
      <c r="M730" s="23"/>
      <c r="N730" s="67"/>
      <c r="O730" s="58"/>
      <c r="P730" s="58"/>
      <c r="Q730" s="58"/>
      <c r="R730" s="58"/>
      <c r="S730" s="58"/>
      <c r="T730" s="58"/>
      <c r="U730" s="58"/>
      <c r="V730" s="58"/>
      <c r="W730" s="58"/>
      <c r="X730" s="58"/>
      <c r="Y730" s="58"/>
      <c r="Z730" s="58"/>
      <c r="AA730" s="58"/>
      <c r="AB730" s="58"/>
      <c r="AC730" s="58"/>
      <c r="AD730" s="58"/>
      <c r="AE730" s="58"/>
      <c r="AF730" s="58"/>
      <c r="AG730" s="58"/>
      <c r="AH730" s="58"/>
    </row>
    <row r="731" spans="1:34" ht="15" customHeight="1" x14ac:dyDescent="0.2">
      <c r="A731" s="23"/>
      <c r="B731" s="23"/>
      <c r="C731" s="23"/>
      <c r="D731" s="58"/>
      <c r="E731" s="23"/>
      <c r="F731" s="23"/>
      <c r="G731" s="91"/>
      <c r="H731" s="59"/>
      <c r="I731" s="91"/>
      <c r="J731" s="58"/>
      <c r="K731" s="58"/>
      <c r="L731" s="23"/>
      <c r="M731" s="23"/>
      <c r="N731" s="67"/>
      <c r="O731" s="58"/>
      <c r="P731" s="58"/>
      <c r="Q731" s="58"/>
      <c r="R731" s="58"/>
      <c r="S731" s="58"/>
      <c r="T731" s="58"/>
      <c r="U731" s="58"/>
      <c r="V731" s="58"/>
      <c r="W731" s="58"/>
      <c r="X731" s="58"/>
      <c r="Y731" s="58"/>
      <c r="Z731" s="58"/>
      <c r="AA731" s="58"/>
      <c r="AB731" s="58"/>
      <c r="AC731" s="58"/>
      <c r="AD731" s="58"/>
      <c r="AE731" s="58"/>
      <c r="AF731" s="58"/>
      <c r="AG731" s="58"/>
      <c r="AH731" s="58"/>
    </row>
    <row r="732" spans="1:34" ht="15" customHeight="1" x14ac:dyDescent="0.2">
      <c r="A732" s="23"/>
      <c r="B732" s="23"/>
      <c r="C732" s="23"/>
      <c r="D732" s="58"/>
      <c r="E732" s="23"/>
      <c r="F732" s="23"/>
      <c r="G732" s="91"/>
      <c r="H732" s="59"/>
      <c r="I732" s="91"/>
      <c r="J732" s="58"/>
      <c r="K732" s="58"/>
      <c r="L732" s="23"/>
      <c r="M732" s="23"/>
      <c r="N732" s="67"/>
      <c r="O732" s="58"/>
      <c r="P732" s="58"/>
      <c r="Q732" s="58"/>
      <c r="R732" s="58"/>
      <c r="S732" s="58"/>
      <c r="T732" s="58"/>
      <c r="U732" s="58"/>
      <c r="V732" s="58"/>
      <c r="W732" s="58"/>
      <c r="X732" s="58"/>
      <c r="Y732" s="58"/>
      <c r="Z732" s="58"/>
      <c r="AA732" s="58"/>
      <c r="AB732" s="58"/>
      <c r="AC732" s="58"/>
      <c r="AD732" s="58"/>
      <c r="AE732" s="58"/>
      <c r="AF732" s="58"/>
      <c r="AG732" s="58"/>
      <c r="AH732" s="58"/>
    </row>
    <row r="733" spans="1:34" ht="15" customHeight="1" x14ac:dyDescent="0.2">
      <c r="A733" s="23"/>
      <c r="B733" s="23"/>
      <c r="C733" s="23"/>
      <c r="D733" s="58"/>
      <c r="E733" s="23"/>
      <c r="F733" s="23"/>
      <c r="G733" s="91"/>
      <c r="H733" s="59"/>
      <c r="I733" s="91"/>
      <c r="J733" s="58"/>
      <c r="K733" s="58"/>
      <c r="L733" s="23"/>
      <c r="M733" s="23"/>
      <c r="N733" s="67"/>
      <c r="O733" s="58"/>
      <c r="P733" s="58"/>
      <c r="Q733" s="58"/>
      <c r="R733" s="58"/>
      <c r="S733" s="58"/>
      <c r="T733" s="58"/>
      <c r="U733" s="58"/>
      <c r="V733" s="58"/>
      <c r="W733" s="58"/>
      <c r="X733" s="58"/>
      <c r="Y733" s="58"/>
      <c r="Z733" s="58"/>
      <c r="AA733" s="58"/>
      <c r="AB733" s="58"/>
      <c r="AC733" s="58"/>
      <c r="AD733" s="58"/>
      <c r="AE733" s="58"/>
      <c r="AF733" s="58"/>
      <c r="AG733" s="58"/>
      <c r="AH733" s="58"/>
    </row>
    <row r="734" spans="1:34" ht="15" customHeight="1" x14ac:dyDescent="0.2">
      <c r="A734" s="23"/>
      <c r="B734" s="23"/>
      <c r="C734" s="23"/>
      <c r="D734" s="58"/>
      <c r="E734" s="23"/>
      <c r="F734" s="23"/>
      <c r="G734" s="91"/>
      <c r="H734" s="59"/>
      <c r="I734" s="91"/>
      <c r="J734" s="58"/>
      <c r="K734" s="58"/>
      <c r="L734" s="23"/>
      <c r="M734" s="23"/>
      <c r="N734" s="67"/>
      <c r="O734" s="58"/>
      <c r="P734" s="58"/>
      <c r="Q734" s="58"/>
      <c r="R734" s="58"/>
      <c r="S734" s="58"/>
      <c r="T734" s="58"/>
      <c r="U734" s="58"/>
      <c r="V734" s="58"/>
      <c r="W734" s="58"/>
      <c r="X734" s="58"/>
      <c r="Y734" s="58"/>
      <c r="Z734" s="58"/>
      <c r="AA734" s="58"/>
      <c r="AB734" s="58"/>
      <c r="AC734" s="58"/>
      <c r="AD734" s="58"/>
      <c r="AE734" s="58"/>
      <c r="AF734" s="58"/>
      <c r="AG734" s="58"/>
      <c r="AH734" s="58"/>
    </row>
    <row r="735" spans="1:34" ht="15" customHeight="1" x14ac:dyDescent="0.2">
      <c r="A735" s="23"/>
      <c r="B735" s="23"/>
      <c r="C735" s="23"/>
      <c r="D735" s="58"/>
      <c r="E735" s="23"/>
      <c r="F735" s="23"/>
      <c r="G735" s="91"/>
      <c r="H735" s="59"/>
      <c r="I735" s="91"/>
      <c r="J735" s="58"/>
      <c r="K735" s="58"/>
      <c r="L735" s="23"/>
      <c r="M735" s="23"/>
      <c r="N735" s="67"/>
      <c r="O735" s="58"/>
      <c r="P735" s="58"/>
      <c r="Q735" s="58"/>
      <c r="R735" s="58"/>
      <c r="S735" s="58"/>
      <c r="T735" s="58"/>
      <c r="U735" s="58"/>
      <c r="V735" s="58"/>
      <c r="W735" s="58"/>
      <c r="X735" s="58"/>
      <c r="Y735" s="58"/>
      <c r="Z735" s="58"/>
      <c r="AA735" s="58"/>
      <c r="AB735" s="58"/>
      <c r="AC735" s="58"/>
      <c r="AD735" s="58"/>
      <c r="AE735" s="58"/>
      <c r="AF735" s="58"/>
      <c r="AG735" s="58"/>
      <c r="AH735" s="58"/>
    </row>
    <row r="736" spans="1:34" ht="15" customHeight="1" x14ac:dyDescent="0.2">
      <c r="A736" s="23"/>
      <c r="B736" s="23"/>
      <c r="C736" s="23"/>
      <c r="D736" s="58"/>
      <c r="E736" s="23"/>
      <c r="F736" s="23"/>
      <c r="G736" s="91"/>
      <c r="H736" s="59"/>
      <c r="I736" s="91"/>
      <c r="J736" s="58"/>
      <c r="K736" s="58"/>
      <c r="L736" s="23"/>
      <c r="M736" s="23"/>
      <c r="N736" s="67"/>
      <c r="O736" s="58"/>
      <c r="P736" s="58"/>
      <c r="Q736" s="58"/>
      <c r="R736" s="58"/>
      <c r="S736" s="58"/>
      <c r="T736" s="58"/>
      <c r="U736" s="58"/>
      <c r="V736" s="58"/>
      <c r="W736" s="58"/>
      <c r="X736" s="58"/>
      <c r="Y736" s="58"/>
      <c r="Z736" s="58"/>
      <c r="AA736" s="58"/>
      <c r="AB736" s="58"/>
      <c r="AC736" s="58"/>
      <c r="AD736" s="58"/>
      <c r="AE736" s="58"/>
      <c r="AF736" s="58"/>
      <c r="AG736" s="58"/>
      <c r="AH736" s="58"/>
    </row>
    <row r="737" spans="1:34" ht="15" customHeight="1" x14ac:dyDescent="0.2">
      <c r="A737" s="23"/>
      <c r="B737" s="23"/>
      <c r="C737" s="23"/>
      <c r="D737" s="58"/>
      <c r="E737" s="23"/>
      <c r="F737" s="23"/>
      <c r="G737" s="91"/>
      <c r="H737" s="59"/>
      <c r="I737" s="91"/>
      <c r="J737" s="58"/>
      <c r="K737" s="58"/>
      <c r="L737" s="23"/>
      <c r="M737" s="23"/>
      <c r="N737" s="67"/>
      <c r="O737" s="58"/>
      <c r="P737" s="58"/>
      <c r="Q737" s="58"/>
      <c r="R737" s="58"/>
      <c r="S737" s="58"/>
      <c r="T737" s="58"/>
      <c r="U737" s="58"/>
      <c r="V737" s="58"/>
      <c r="W737" s="58"/>
      <c r="X737" s="58"/>
      <c r="Y737" s="58"/>
      <c r="Z737" s="58"/>
      <c r="AA737" s="58"/>
      <c r="AB737" s="58"/>
      <c r="AC737" s="58"/>
      <c r="AD737" s="58"/>
      <c r="AE737" s="58"/>
      <c r="AF737" s="58"/>
      <c r="AG737" s="58"/>
      <c r="AH737" s="58"/>
    </row>
    <row r="738" spans="1:34" ht="15" customHeight="1" x14ac:dyDescent="0.2">
      <c r="A738" s="23"/>
      <c r="B738" s="23"/>
      <c r="C738" s="23"/>
      <c r="D738" s="58"/>
      <c r="E738" s="23"/>
      <c r="F738" s="23"/>
      <c r="G738" s="91"/>
      <c r="H738" s="59"/>
      <c r="I738" s="91"/>
      <c r="J738" s="58"/>
      <c r="K738" s="58"/>
      <c r="L738" s="23"/>
      <c r="M738" s="23"/>
      <c r="N738" s="67"/>
      <c r="O738" s="58"/>
      <c r="P738" s="58"/>
      <c r="Q738" s="58"/>
      <c r="R738" s="58"/>
      <c r="S738" s="58"/>
      <c r="T738" s="58"/>
      <c r="U738" s="58"/>
      <c r="V738" s="58"/>
      <c r="W738" s="58"/>
      <c r="X738" s="58"/>
      <c r="Y738" s="58"/>
      <c r="Z738" s="58"/>
      <c r="AA738" s="58"/>
      <c r="AB738" s="58"/>
      <c r="AC738" s="58"/>
      <c r="AD738" s="58"/>
      <c r="AE738" s="58"/>
      <c r="AF738" s="58"/>
      <c r="AG738" s="58"/>
      <c r="AH738" s="58"/>
    </row>
    <row r="739" spans="1:34" ht="15" customHeight="1" x14ac:dyDescent="0.2">
      <c r="A739" s="23"/>
      <c r="B739" s="23"/>
      <c r="C739" s="23"/>
      <c r="D739" s="58"/>
      <c r="E739" s="23"/>
      <c r="F739" s="23"/>
      <c r="G739" s="91"/>
      <c r="H739" s="59"/>
      <c r="I739" s="91"/>
      <c r="J739" s="58"/>
      <c r="K739" s="58"/>
      <c r="L739" s="23"/>
      <c r="M739" s="23"/>
      <c r="N739" s="67"/>
      <c r="O739" s="58"/>
      <c r="P739" s="58"/>
      <c r="Q739" s="58"/>
      <c r="R739" s="58"/>
      <c r="S739" s="58"/>
      <c r="T739" s="58"/>
      <c r="U739" s="58"/>
      <c r="V739" s="58"/>
      <c r="W739" s="58"/>
      <c r="X739" s="58"/>
      <c r="Y739" s="58"/>
      <c r="Z739" s="58"/>
      <c r="AA739" s="58"/>
      <c r="AB739" s="58"/>
      <c r="AC739" s="58"/>
      <c r="AD739" s="58"/>
      <c r="AE739" s="58"/>
      <c r="AF739" s="58"/>
      <c r="AG739" s="58"/>
      <c r="AH739" s="58"/>
    </row>
    <row r="740" spans="1:34" ht="15" customHeight="1" x14ac:dyDescent="0.2">
      <c r="A740" s="23"/>
      <c r="B740" s="23"/>
      <c r="C740" s="23"/>
      <c r="D740" s="58"/>
      <c r="E740" s="23"/>
      <c r="F740" s="23"/>
      <c r="G740" s="91"/>
      <c r="H740" s="59"/>
      <c r="I740" s="91"/>
      <c r="J740" s="58"/>
      <c r="K740" s="58"/>
      <c r="L740" s="23"/>
      <c r="M740" s="23"/>
      <c r="N740" s="67"/>
      <c r="O740" s="58"/>
      <c r="P740" s="58"/>
      <c r="Q740" s="58"/>
      <c r="R740" s="58"/>
      <c r="S740" s="58"/>
      <c r="T740" s="58"/>
      <c r="U740" s="58"/>
      <c r="V740" s="58"/>
      <c r="W740" s="58"/>
      <c r="X740" s="58"/>
      <c r="Y740" s="58"/>
      <c r="Z740" s="58"/>
      <c r="AA740" s="58"/>
      <c r="AB740" s="58"/>
      <c r="AC740" s="58"/>
      <c r="AD740" s="58"/>
      <c r="AE740" s="58"/>
      <c r="AF740" s="58"/>
      <c r="AG740" s="58"/>
      <c r="AH740" s="58"/>
    </row>
    <row r="741" spans="1:34" ht="15" customHeight="1" x14ac:dyDescent="0.2">
      <c r="A741" s="23"/>
      <c r="B741" s="23"/>
      <c r="C741" s="23"/>
      <c r="D741" s="58"/>
      <c r="E741" s="23"/>
      <c r="F741" s="23"/>
      <c r="G741" s="91"/>
      <c r="H741" s="59"/>
      <c r="I741" s="91"/>
      <c r="J741" s="58"/>
      <c r="K741" s="58"/>
      <c r="L741" s="23"/>
      <c r="M741" s="23"/>
      <c r="N741" s="67"/>
      <c r="O741" s="58"/>
      <c r="P741" s="58"/>
      <c r="Q741" s="58"/>
      <c r="R741" s="58"/>
      <c r="S741" s="58"/>
      <c r="T741" s="58"/>
      <c r="U741" s="58"/>
      <c r="V741" s="58"/>
      <c r="W741" s="58"/>
      <c r="X741" s="58"/>
      <c r="Y741" s="58"/>
      <c r="Z741" s="58"/>
      <c r="AA741" s="58"/>
      <c r="AB741" s="58"/>
      <c r="AC741" s="58"/>
      <c r="AD741" s="58"/>
      <c r="AE741" s="58"/>
      <c r="AF741" s="58"/>
      <c r="AG741" s="58"/>
      <c r="AH741" s="58"/>
    </row>
    <row r="742" spans="1:34" ht="15" customHeight="1" x14ac:dyDescent="0.2">
      <c r="A742" s="23"/>
      <c r="B742" s="23"/>
      <c r="C742" s="23"/>
      <c r="D742" s="58"/>
      <c r="E742" s="23"/>
      <c r="F742" s="23"/>
      <c r="G742" s="91"/>
      <c r="H742" s="59"/>
      <c r="I742" s="91"/>
      <c r="J742" s="58"/>
      <c r="K742" s="58"/>
      <c r="L742" s="23"/>
      <c r="M742" s="23"/>
      <c r="N742" s="67"/>
      <c r="O742" s="58"/>
      <c r="P742" s="58"/>
      <c r="Q742" s="58"/>
      <c r="R742" s="58"/>
      <c r="S742" s="58"/>
      <c r="T742" s="58"/>
      <c r="U742" s="58"/>
      <c r="V742" s="58"/>
      <c r="W742" s="58"/>
      <c r="X742" s="58"/>
      <c r="Y742" s="58"/>
      <c r="Z742" s="58"/>
      <c r="AA742" s="58"/>
      <c r="AB742" s="58"/>
      <c r="AC742" s="58"/>
      <c r="AD742" s="58"/>
      <c r="AE742" s="58"/>
      <c r="AF742" s="58"/>
      <c r="AG742" s="58"/>
      <c r="AH742" s="58"/>
    </row>
    <row r="743" spans="1:34" ht="15" customHeight="1" x14ac:dyDescent="0.2">
      <c r="A743" s="23"/>
      <c r="B743" s="23"/>
      <c r="C743" s="23"/>
      <c r="D743" s="58"/>
      <c r="E743" s="23"/>
      <c r="F743" s="23"/>
      <c r="G743" s="91"/>
      <c r="H743" s="59"/>
      <c r="I743" s="91"/>
      <c r="J743" s="58"/>
      <c r="K743" s="58"/>
      <c r="L743" s="23"/>
      <c r="M743" s="23"/>
      <c r="N743" s="67"/>
      <c r="O743" s="58"/>
      <c r="P743" s="58"/>
      <c r="Q743" s="58"/>
      <c r="R743" s="58"/>
      <c r="S743" s="58"/>
      <c r="T743" s="58"/>
      <c r="U743" s="58"/>
      <c r="V743" s="58"/>
      <c r="W743" s="58"/>
      <c r="X743" s="58"/>
      <c r="Y743" s="58"/>
      <c r="Z743" s="58"/>
      <c r="AA743" s="58"/>
      <c r="AB743" s="58"/>
      <c r="AC743" s="58"/>
      <c r="AD743" s="58"/>
      <c r="AE743" s="58"/>
      <c r="AF743" s="58"/>
      <c r="AG743" s="58"/>
      <c r="AH743" s="58"/>
    </row>
    <row r="744" spans="1:34" ht="15" customHeight="1" x14ac:dyDescent="0.2">
      <c r="A744" s="23"/>
      <c r="B744" s="23"/>
      <c r="C744" s="23"/>
      <c r="D744" s="58"/>
      <c r="E744" s="23"/>
      <c r="F744" s="23"/>
      <c r="G744" s="91"/>
      <c r="H744" s="59"/>
      <c r="I744" s="91"/>
      <c r="J744" s="58"/>
      <c r="K744" s="58"/>
      <c r="L744" s="23"/>
      <c r="M744" s="23"/>
      <c r="N744" s="67"/>
      <c r="O744" s="58"/>
      <c r="P744" s="58"/>
      <c r="Q744" s="58"/>
      <c r="R744" s="58"/>
      <c r="S744" s="58"/>
      <c r="T744" s="58"/>
      <c r="U744" s="58"/>
      <c r="V744" s="58"/>
      <c r="W744" s="58"/>
      <c r="X744" s="58"/>
      <c r="Y744" s="58"/>
      <c r="Z744" s="58"/>
      <c r="AA744" s="58"/>
      <c r="AB744" s="58"/>
      <c r="AC744" s="58"/>
      <c r="AD744" s="58"/>
      <c r="AE744" s="58"/>
      <c r="AF744" s="58"/>
      <c r="AG744" s="58"/>
      <c r="AH744" s="58"/>
    </row>
    <row r="745" spans="1:34" ht="15" customHeight="1" x14ac:dyDescent="0.2">
      <c r="A745" s="23"/>
      <c r="B745" s="23"/>
      <c r="C745" s="23"/>
      <c r="D745" s="58"/>
      <c r="E745" s="23"/>
      <c r="F745" s="23"/>
      <c r="G745" s="91"/>
      <c r="H745" s="59"/>
      <c r="I745" s="91"/>
      <c r="J745" s="58"/>
      <c r="K745" s="58"/>
      <c r="L745" s="23"/>
      <c r="M745" s="23"/>
      <c r="N745" s="67"/>
      <c r="O745" s="58"/>
      <c r="P745" s="58"/>
      <c r="Q745" s="58"/>
      <c r="R745" s="58"/>
      <c r="S745" s="58"/>
      <c r="T745" s="58"/>
      <c r="U745" s="58"/>
      <c r="V745" s="58"/>
      <c r="W745" s="58"/>
      <c r="X745" s="58"/>
      <c r="Y745" s="58"/>
      <c r="Z745" s="58"/>
      <c r="AA745" s="58"/>
      <c r="AB745" s="58"/>
      <c r="AC745" s="58"/>
      <c r="AD745" s="58"/>
      <c r="AE745" s="58"/>
      <c r="AF745" s="58"/>
      <c r="AG745" s="58"/>
      <c r="AH745" s="58"/>
    </row>
    <row r="746" spans="1:34" ht="15" customHeight="1" x14ac:dyDescent="0.2">
      <c r="A746" s="23"/>
      <c r="B746" s="23"/>
      <c r="C746" s="23"/>
      <c r="D746" s="58"/>
      <c r="E746" s="23"/>
      <c r="F746" s="23"/>
      <c r="G746" s="91"/>
      <c r="H746" s="59"/>
      <c r="I746" s="91"/>
      <c r="J746" s="58"/>
      <c r="K746" s="58"/>
      <c r="L746" s="23"/>
      <c r="M746" s="23"/>
      <c r="N746" s="67"/>
      <c r="O746" s="58"/>
      <c r="P746" s="58"/>
      <c r="Q746" s="58"/>
      <c r="R746" s="58"/>
      <c r="S746" s="58"/>
      <c r="T746" s="58"/>
      <c r="U746" s="58"/>
      <c r="V746" s="58"/>
      <c r="W746" s="58"/>
      <c r="X746" s="58"/>
      <c r="Y746" s="58"/>
      <c r="Z746" s="58"/>
      <c r="AA746" s="58"/>
      <c r="AB746" s="58"/>
      <c r="AC746" s="58"/>
      <c r="AD746" s="58"/>
      <c r="AE746" s="58"/>
      <c r="AF746" s="58"/>
      <c r="AG746" s="58"/>
      <c r="AH746" s="58"/>
    </row>
    <row r="747" spans="1:34" ht="15" customHeight="1" x14ac:dyDescent="0.2">
      <c r="A747" s="23"/>
      <c r="B747" s="23"/>
      <c r="C747" s="23"/>
      <c r="D747" s="58"/>
      <c r="E747" s="23"/>
      <c r="F747" s="23"/>
      <c r="G747" s="91"/>
      <c r="H747" s="59"/>
      <c r="I747" s="91"/>
      <c r="J747" s="58"/>
      <c r="K747" s="58"/>
      <c r="L747" s="23"/>
      <c r="M747" s="23"/>
      <c r="N747" s="67"/>
      <c r="O747" s="58"/>
      <c r="P747" s="58"/>
      <c r="Q747" s="58"/>
      <c r="R747" s="58"/>
      <c r="S747" s="58"/>
      <c r="T747" s="58"/>
      <c r="U747" s="58"/>
      <c r="V747" s="58"/>
      <c r="W747" s="58"/>
      <c r="X747" s="58"/>
      <c r="Y747" s="58"/>
      <c r="Z747" s="58"/>
      <c r="AA747" s="58"/>
      <c r="AB747" s="58"/>
      <c r="AC747" s="58"/>
      <c r="AD747" s="58"/>
      <c r="AE747" s="58"/>
      <c r="AF747" s="58"/>
      <c r="AG747" s="58"/>
      <c r="AH747" s="58"/>
    </row>
    <row r="748" spans="1:34" ht="15" customHeight="1" x14ac:dyDescent="0.2">
      <c r="A748" s="23"/>
      <c r="B748" s="23"/>
      <c r="C748" s="23"/>
      <c r="D748" s="58"/>
      <c r="E748" s="23"/>
      <c r="F748" s="23"/>
      <c r="G748" s="91"/>
      <c r="H748" s="59"/>
      <c r="I748" s="91"/>
      <c r="J748" s="58"/>
      <c r="K748" s="58"/>
      <c r="L748" s="23"/>
      <c r="M748" s="23"/>
      <c r="N748" s="67"/>
      <c r="O748" s="58"/>
      <c r="P748" s="58"/>
      <c r="Q748" s="58"/>
      <c r="R748" s="58"/>
      <c r="S748" s="58"/>
      <c r="T748" s="58"/>
      <c r="U748" s="58"/>
      <c r="V748" s="58"/>
      <c r="W748" s="58"/>
      <c r="X748" s="58"/>
      <c r="Y748" s="58"/>
      <c r="Z748" s="58"/>
      <c r="AA748" s="58"/>
      <c r="AB748" s="58"/>
      <c r="AC748" s="58"/>
      <c r="AD748" s="58"/>
      <c r="AE748" s="58"/>
      <c r="AF748" s="58"/>
      <c r="AG748" s="58"/>
      <c r="AH748" s="58"/>
    </row>
    <row r="749" spans="1:34" ht="15" customHeight="1" x14ac:dyDescent="0.2">
      <c r="A749" s="23"/>
      <c r="B749" s="23"/>
      <c r="C749" s="23"/>
      <c r="D749" s="58"/>
      <c r="E749" s="23"/>
      <c r="F749" s="23"/>
      <c r="G749" s="91"/>
      <c r="H749" s="59"/>
      <c r="I749" s="91"/>
      <c r="J749" s="58"/>
      <c r="K749" s="58"/>
      <c r="L749" s="23"/>
      <c r="M749" s="23"/>
      <c r="N749" s="67"/>
      <c r="O749" s="58"/>
      <c r="P749" s="58"/>
      <c r="Q749" s="58"/>
      <c r="R749" s="58"/>
      <c r="S749" s="58"/>
      <c r="T749" s="58"/>
      <c r="U749" s="58"/>
      <c r="V749" s="58"/>
      <c r="W749" s="58"/>
      <c r="X749" s="58"/>
      <c r="Y749" s="58"/>
      <c r="Z749" s="58"/>
      <c r="AA749" s="58"/>
      <c r="AB749" s="58"/>
      <c r="AC749" s="58"/>
      <c r="AD749" s="58"/>
      <c r="AE749" s="58"/>
      <c r="AF749" s="58"/>
      <c r="AG749" s="58"/>
      <c r="AH749" s="58"/>
    </row>
    <row r="750" spans="1:34" ht="15" customHeight="1" x14ac:dyDescent="0.2">
      <c r="A750" s="23"/>
      <c r="B750" s="23"/>
      <c r="C750" s="23"/>
      <c r="D750" s="58"/>
      <c r="E750" s="23"/>
      <c r="F750" s="23"/>
      <c r="G750" s="91"/>
      <c r="H750" s="59"/>
      <c r="I750" s="91"/>
      <c r="J750" s="58"/>
      <c r="K750" s="58"/>
      <c r="L750" s="23"/>
      <c r="M750" s="23"/>
      <c r="N750" s="67"/>
      <c r="O750" s="58"/>
      <c r="P750" s="58"/>
      <c r="Q750" s="58"/>
      <c r="R750" s="58"/>
      <c r="S750" s="58"/>
      <c r="T750" s="58"/>
      <c r="U750" s="58"/>
      <c r="V750" s="58"/>
      <c r="W750" s="58"/>
      <c r="X750" s="58"/>
      <c r="Y750" s="58"/>
      <c r="Z750" s="58"/>
      <c r="AA750" s="58"/>
      <c r="AB750" s="58"/>
      <c r="AC750" s="58"/>
      <c r="AD750" s="58"/>
      <c r="AE750" s="58"/>
      <c r="AF750" s="58"/>
      <c r="AG750" s="58"/>
      <c r="AH750" s="58"/>
    </row>
    <row r="751" spans="1:34" ht="15" customHeight="1" x14ac:dyDescent="0.2">
      <c r="A751" s="23"/>
      <c r="B751" s="23"/>
      <c r="C751" s="23"/>
      <c r="D751" s="58"/>
      <c r="E751" s="23"/>
      <c r="F751" s="23"/>
      <c r="G751" s="91"/>
      <c r="H751" s="59"/>
      <c r="I751" s="91"/>
      <c r="J751" s="58"/>
      <c r="K751" s="58"/>
      <c r="L751" s="23"/>
      <c r="M751" s="23"/>
      <c r="N751" s="67"/>
      <c r="O751" s="58"/>
      <c r="P751" s="58"/>
      <c r="Q751" s="58"/>
      <c r="R751" s="58"/>
      <c r="S751" s="58"/>
      <c r="T751" s="58"/>
      <c r="U751" s="58"/>
      <c r="V751" s="58"/>
      <c r="W751" s="58"/>
      <c r="X751" s="58"/>
      <c r="Y751" s="58"/>
      <c r="Z751" s="58"/>
      <c r="AA751" s="58"/>
      <c r="AB751" s="58"/>
      <c r="AC751" s="58"/>
      <c r="AD751" s="58"/>
      <c r="AE751" s="58"/>
      <c r="AF751" s="58"/>
      <c r="AG751" s="58"/>
      <c r="AH751" s="58"/>
    </row>
    <row r="752" spans="1:34" ht="15" customHeight="1" x14ac:dyDescent="0.2">
      <c r="A752" s="23"/>
      <c r="B752" s="23"/>
      <c r="C752" s="23"/>
      <c r="D752" s="58"/>
      <c r="E752" s="23"/>
      <c r="F752" s="23"/>
      <c r="G752" s="91"/>
      <c r="H752" s="59"/>
      <c r="I752" s="91"/>
      <c r="J752" s="58"/>
      <c r="K752" s="58"/>
      <c r="L752" s="23"/>
      <c r="M752" s="23"/>
      <c r="N752" s="67"/>
      <c r="O752" s="58"/>
      <c r="P752" s="58"/>
      <c r="Q752" s="58"/>
      <c r="R752" s="58"/>
      <c r="S752" s="58"/>
      <c r="T752" s="58"/>
      <c r="U752" s="58"/>
      <c r="V752" s="58"/>
      <c r="W752" s="58"/>
      <c r="X752" s="58"/>
      <c r="Y752" s="58"/>
      <c r="Z752" s="58"/>
      <c r="AA752" s="58"/>
      <c r="AB752" s="58"/>
      <c r="AC752" s="58"/>
      <c r="AD752" s="58"/>
      <c r="AE752" s="58"/>
      <c r="AF752" s="58"/>
      <c r="AG752" s="58"/>
      <c r="AH752" s="58"/>
    </row>
    <row r="753" spans="1:34" ht="15" customHeight="1" x14ac:dyDescent="0.2">
      <c r="A753" s="23"/>
      <c r="B753" s="23"/>
      <c r="C753" s="23"/>
      <c r="D753" s="58"/>
      <c r="E753" s="23"/>
      <c r="F753" s="23"/>
      <c r="G753" s="91"/>
      <c r="H753" s="59"/>
      <c r="I753" s="91"/>
      <c r="J753" s="58"/>
      <c r="K753" s="58"/>
      <c r="L753" s="23"/>
      <c r="M753" s="23"/>
      <c r="N753" s="67"/>
      <c r="O753" s="58"/>
      <c r="P753" s="58"/>
      <c r="Q753" s="58"/>
      <c r="R753" s="58"/>
      <c r="S753" s="58"/>
      <c r="T753" s="58"/>
      <c r="U753" s="58"/>
      <c r="V753" s="58"/>
      <c r="W753" s="58"/>
      <c r="X753" s="58"/>
      <c r="Y753" s="58"/>
      <c r="Z753" s="58"/>
      <c r="AA753" s="58"/>
      <c r="AB753" s="58"/>
      <c r="AC753" s="58"/>
      <c r="AD753" s="58"/>
      <c r="AE753" s="58"/>
      <c r="AF753" s="58"/>
      <c r="AG753" s="58"/>
      <c r="AH753" s="58"/>
    </row>
    <row r="754" spans="1:34" ht="15" customHeight="1" x14ac:dyDescent="0.2">
      <c r="A754" s="23"/>
      <c r="B754" s="23"/>
      <c r="C754" s="23"/>
      <c r="D754" s="58"/>
      <c r="E754" s="23"/>
      <c r="F754" s="23"/>
      <c r="G754" s="91"/>
      <c r="H754" s="59"/>
      <c r="I754" s="91"/>
      <c r="J754" s="58"/>
      <c r="K754" s="58"/>
      <c r="L754" s="23"/>
      <c r="M754" s="23"/>
      <c r="N754" s="67"/>
      <c r="O754" s="58"/>
      <c r="P754" s="58"/>
      <c r="Q754" s="58"/>
      <c r="R754" s="58"/>
      <c r="S754" s="58"/>
      <c r="T754" s="58"/>
      <c r="U754" s="58"/>
      <c r="V754" s="58"/>
      <c r="W754" s="58"/>
      <c r="X754" s="58"/>
      <c r="Y754" s="58"/>
      <c r="Z754" s="58"/>
      <c r="AA754" s="58"/>
      <c r="AB754" s="58"/>
      <c r="AC754" s="58"/>
      <c r="AD754" s="58"/>
      <c r="AE754" s="58"/>
      <c r="AF754" s="58"/>
      <c r="AG754" s="58"/>
      <c r="AH754" s="58"/>
    </row>
    <row r="755" spans="1:34" ht="15" customHeight="1" x14ac:dyDescent="0.2">
      <c r="A755" s="23"/>
      <c r="B755" s="23"/>
      <c r="C755" s="23"/>
      <c r="D755" s="58"/>
      <c r="E755" s="23"/>
      <c r="F755" s="23"/>
      <c r="G755" s="91"/>
      <c r="H755" s="59"/>
      <c r="I755" s="91"/>
      <c r="J755" s="58"/>
      <c r="K755" s="58"/>
      <c r="L755" s="23"/>
      <c r="M755" s="23"/>
      <c r="N755" s="67"/>
      <c r="O755" s="58"/>
      <c r="P755" s="58"/>
      <c r="Q755" s="58"/>
      <c r="R755" s="58"/>
      <c r="S755" s="58"/>
      <c r="T755" s="58"/>
      <c r="U755" s="58"/>
      <c r="V755" s="58"/>
      <c r="W755" s="58"/>
      <c r="X755" s="58"/>
      <c r="Y755" s="58"/>
      <c r="Z755" s="58"/>
      <c r="AA755" s="58"/>
      <c r="AB755" s="58"/>
      <c r="AC755" s="58"/>
      <c r="AD755" s="58"/>
      <c r="AE755" s="58"/>
      <c r="AF755" s="58"/>
      <c r="AG755" s="58"/>
      <c r="AH755" s="58"/>
    </row>
    <row r="756" spans="1:34" ht="15" customHeight="1" x14ac:dyDescent="0.2">
      <c r="A756" s="23"/>
      <c r="B756" s="23"/>
      <c r="C756" s="23"/>
      <c r="D756" s="58"/>
      <c r="E756" s="23"/>
      <c r="F756" s="23"/>
      <c r="G756" s="91"/>
      <c r="H756" s="59"/>
      <c r="I756" s="91"/>
      <c r="J756" s="58"/>
      <c r="K756" s="58"/>
      <c r="L756" s="23"/>
      <c r="M756" s="23"/>
      <c r="N756" s="67"/>
      <c r="O756" s="58"/>
      <c r="P756" s="58"/>
      <c r="Q756" s="58"/>
      <c r="R756" s="58"/>
      <c r="S756" s="58"/>
      <c r="T756" s="58"/>
      <c r="U756" s="58"/>
      <c r="V756" s="58"/>
      <c r="W756" s="58"/>
      <c r="X756" s="58"/>
      <c r="Y756" s="58"/>
      <c r="Z756" s="58"/>
      <c r="AA756" s="58"/>
      <c r="AB756" s="58"/>
      <c r="AC756" s="58"/>
      <c r="AD756" s="58"/>
      <c r="AE756" s="58"/>
      <c r="AF756" s="58"/>
      <c r="AG756" s="58"/>
      <c r="AH756" s="58"/>
    </row>
    <row r="757" spans="1:34" ht="15" customHeight="1" x14ac:dyDescent="0.2">
      <c r="A757" s="23"/>
      <c r="B757" s="23"/>
      <c r="C757" s="23"/>
      <c r="D757" s="58"/>
      <c r="E757" s="23"/>
      <c r="F757" s="23"/>
      <c r="G757" s="91"/>
      <c r="H757" s="59"/>
      <c r="I757" s="91"/>
      <c r="J757" s="58"/>
      <c r="K757" s="58"/>
      <c r="L757" s="23"/>
      <c r="M757" s="23"/>
      <c r="N757" s="67"/>
      <c r="O757" s="58"/>
      <c r="P757" s="58"/>
      <c r="Q757" s="58"/>
      <c r="R757" s="58"/>
      <c r="S757" s="58"/>
      <c r="T757" s="58"/>
      <c r="U757" s="58"/>
      <c r="V757" s="58"/>
      <c r="W757" s="58"/>
      <c r="X757" s="58"/>
      <c r="Y757" s="58"/>
      <c r="Z757" s="58"/>
      <c r="AA757" s="58"/>
      <c r="AB757" s="58"/>
      <c r="AC757" s="58"/>
      <c r="AD757" s="58"/>
      <c r="AE757" s="58"/>
      <c r="AF757" s="58"/>
      <c r="AG757" s="58"/>
      <c r="AH757" s="58"/>
    </row>
    <row r="758" spans="1:34" ht="15" customHeight="1" x14ac:dyDescent="0.2">
      <c r="A758" s="23"/>
      <c r="B758" s="23"/>
      <c r="C758" s="23"/>
      <c r="D758" s="58"/>
      <c r="E758" s="23"/>
      <c r="F758" s="23"/>
      <c r="G758" s="91"/>
      <c r="H758" s="59"/>
      <c r="I758" s="91"/>
      <c r="J758" s="58"/>
      <c r="K758" s="58"/>
      <c r="L758" s="23"/>
      <c r="M758" s="23"/>
      <c r="N758" s="67"/>
      <c r="O758" s="58"/>
      <c r="P758" s="58"/>
      <c r="Q758" s="58"/>
      <c r="R758" s="58"/>
      <c r="S758" s="58"/>
      <c r="T758" s="58"/>
      <c r="U758" s="58"/>
      <c r="V758" s="58"/>
      <c r="W758" s="58"/>
      <c r="X758" s="58"/>
      <c r="Y758" s="58"/>
      <c r="Z758" s="58"/>
      <c r="AA758" s="58"/>
      <c r="AB758" s="58"/>
      <c r="AC758" s="58"/>
      <c r="AD758" s="58"/>
      <c r="AE758" s="58"/>
      <c r="AF758" s="58"/>
      <c r="AG758" s="58"/>
      <c r="AH758" s="58"/>
    </row>
    <row r="759" spans="1:34" ht="15" customHeight="1" x14ac:dyDescent="0.2">
      <c r="A759" s="23"/>
      <c r="B759" s="23"/>
      <c r="C759" s="23"/>
      <c r="D759" s="58"/>
      <c r="E759" s="23"/>
      <c r="F759" s="23"/>
      <c r="G759" s="91"/>
      <c r="H759" s="59"/>
      <c r="I759" s="91"/>
      <c r="J759" s="58"/>
      <c r="K759" s="58"/>
      <c r="L759" s="23"/>
      <c r="M759" s="23"/>
      <c r="N759" s="67"/>
      <c r="O759" s="58"/>
      <c r="P759" s="58"/>
      <c r="Q759" s="58"/>
      <c r="R759" s="58"/>
      <c r="S759" s="58"/>
      <c r="T759" s="58"/>
      <c r="U759" s="58"/>
      <c r="V759" s="58"/>
      <c r="W759" s="58"/>
      <c r="X759" s="58"/>
      <c r="Y759" s="58"/>
      <c r="Z759" s="58"/>
      <c r="AA759" s="58"/>
      <c r="AB759" s="58"/>
      <c r="AC759" s="58"/>
      <c r="AD759" s="58"/>
      <c r="AE759" s="58"/>
      <c r="AF759" s="58"/>
      <c r="AG759" s="58"/>
      <c r="AH759" s="58"/>
    </row>
    <row r="760" spans="1:34" ht="15" customHeight="1" x14ac:dyDescent="0.2">
      <c r="A760" s="23"/>
      <c r="B760" s="23"/>
      <c r="C760" s="23"/>
      <c r="D760" s="58"/>
      <c r="E760" s="23"/>
      <c r="F760" s="23"/>
      <c r="G760" s="91"/>
      <c r="H760" s="59"/>
      <c r="I760" s="91"/>
      <c r="J760" s="58"/>
      <c r="K760" s="58"/>
      <c r="L760" s="23"/>
      <c r="M760" s="23"/>
      <c r="N760" s="67"/>
      <c r="O760" s="58"/>
      <c r="P760" s="58"/>
      <c r="Q760" s="58"/>
      <c r="R760" s="58"/>
      <c r="S760" s="58"/>
      <c r="T760" s="58"/>
      <c r="U760" s="58"/>
      <c r="V760" s="58"/>
      <c r="W760" s="58"/>
      <c r="X760" s="58"/>
      <c r="Y760" s="58"/>
      <c r="Z760" s="58"/>
      <c r="AA760" s="58"/>
      <c r="AB760" s="58"/>
      <c r="AC760" s="58"/>
      <c r="AD760" s="58"/>
      <c r="AE760" s="58"/>
      <c r="AF760" s="58"/>
      <c r="AG760" s="58"/>
      <c r="AH760" s="58"/>
    </row>
    <row r="761" spans="1:34" ht="15" customHeight="1" x14ac:dyDescent="0.2">
      <c r="A761" s="23"/>
      <c r="B761" s="23"/>
      <c r="C761" s="23"/>
      <c r="D761" s="58"/>
      <c r="E761" s="23"/>
      <c r="F761" s="23"/>
      <c r="G761" s="91"/>
      <c r="H761" s="59"/>
      <c r="I761" s="91"/>
      <c r="J761" s="58"/>
      <c r="K761" s="58"/>
      <c r="L761" s="23"/>
      <c r="M761" s="23"/>
      <c r="N761" s="67"/>
      <c r="O761" s="58"/>
      <c r="P761" s="58"/>
      <c r="Q761" s="58"/>
      <c r="R761" s="58"/>
      <c r="S761" s="58"/>
      <c r="T761" s="58"/>
      <c r="U761" s="58"/>
      <c r="V761" s="58"/>
      <c r="W761" s="58"/>
      <c r="X761" s="58"/>
      <c r="Y761" s="58"/>
      <c r="Z761" s="58"/>
      <c r="AA761" s="58"/>
      <c r="AB761" s="58"/>
      <c r="AC761" s="58"/>
      <c r="AD761" s="58"/>
      <c r="AE761" s="58"/>
      <c r="AF761" s="58"/>
      <c r="AG761" s="58"/>
      <c r="AH761" s="58"/>
    </row>
    <row r="762" spans="1:34" ht="15" customHeight="1" x14ac:dyDescent="0.2">
      <c r="A762" s="23"/>
      <c r="B762" s="23"/>
      <c r="C762" s="23"/>
      <c r="D762" s="58"/>
      <c r="E762" s="23"/>
      <c r="F762" s="23"/>
      <c r="G762" s="91"/>
      <c r="H762" s="59"/>
      <c r="I762" s="91"/>
      <c r="J762" s="58"/>
      <c r="K762" s="58"/>
      <c r="L762" s="23"/>
      <c r="M762" s="23"/>
      <c r="N762" s="67"/>
      <c r="O762" s="58"/>
      <c r="P762" s="58"/>
      <c r="Q762" s="58"/>
      <c r="R762" s="58"/>
      <c r="S762" s="58"/>
      <c r="T762" s="58"/>
      <c r="U762" s="58"/>
      <c r="V762" s="58"/>
      <c r="W762" s="58"/>
      <c r="X762" s="58"/>
      <c r="Y762" s="58"/>
      <c r="Z762" s="58"/>
      <c r="AA762" s="58"/>
      <c r="AB762" s="58"/>
      <c r="AC762" s="58"/>
      <c r="AD762" s="58"/>
      <c r="AE762" s="58"/>
      <c r="AF762" s="58"/>
      <c r="AG762" s="58"/>
      <c r="AH762" s="58"/>
    </row>
    <row r="763" spans="1:34" ht="15" customHeight="1" x14ac:dyDescent="0.2">
      <c r="A763" s="23"/>
      <c r="B763" s="23"/>
      <c r="C763" s="23"/>
      <c r="D763" s="58"/>
      <c r="E763" s="23"/>
      <c r="F763" s="23"/>
      <c r="G763" s="91"/>
      <c r="H763" s="59"/>
      <c r="I763" s="91"/>
      <c r="J763" s="58"/>
      <c r="K763" s="58"/>
      <c r="L763" s="23"/>
      <c r="M763" s="23"/>
      <c r="N763" s="67"/>
      <c r="O763" s="58"/>
      <c r="P763" s="58"/>
      <c r="Q763" s="58"/>
      <c r="R763" s="58"/>
      <c r="S763" s="58"/>
      <c r="T763" s="58"/>
      <c r="U763" s="58"/>
      <c r="V763" s="58"/>
      <c r="W763" s="58"/>
      <c r="X763" s="58"/>
      <c r="Y763" s="58"/>
      <c r="Z763" s="58"/>
      <c r="AA763" s="58"/>
      <c r="AB763" s="58"/>
      <c r="AC763" s="58"/>
      <c r="AD763" s="58"/>
      <c r="AE763" s="58"/>
      <c r="AF763" s="58"/>
      <c r="AG763" s="58"/>
      <c r="AH763" s="58"/>
    </row>
    <row r="764" spans="1:34" ht="15" customHeight="1" x14ac:dyDescent="0.2">
      <c r="A764" s="23"/>
      <c r="B764" s="23"/>
      <c r="C764" s="23"/>
      <c r="D764" s="58"/>
      <c r="E764" s="23"/>
      <c r="F764" s="23"/>
      <c r="G764" s="91"/>
      <c r="H764" s="59"/>
      <c r="I764" s="91"/>
      <c r="J764" s="58"/>
      <c r="K764" s="58"/>
      <c r="L764" s="23"/>
      <c r="M764" s="23"/>
      <c r="N764" s="67"/>
      <c r="O764" s="58"/>
      <c r="P764" s="58"/>
      <c r="Q764" s="58"/>
      <c r="R764" s="58"/>
      <c r="S764" s="58"/>
      <c r="T764" s="58"/>
      <c r="U764" s="58"/>
      <c r="V764" s="58"/>
      <c r="W764" s="58"/>
      <c r="X764" s="58"/>
      <c r="Y764" s="58"/>
      <c r="Z764" s="58"/>
      <c r="AA764" s="58"/>
      <c r="AB764" s="58"/>
      <c r="AC764" s="58"/>
      <c r="AD764" s="58"/>
      <c r="AE764" s="58"/>
      <c r="AF764" s="58"/>
      <c r="AG764" s="58"/>
      <c r="AH764" s="58"/>
    </row>
    <row r="765" spans="1:34" ht="15" customHeight="1" x14ac:dyDescent="0.2">
      <c r="A765" s="23"/>
      <c r="B765" s="23"/>
      <c r="C765" s="23"/>
      <c r="D765" s="58"/>
      <c r="E765" s="23"/>
      <c r="F765" s="23"/>
      <c r="G765" s="91"/>
      <c r="H765" s="59"/>
      <c r="I765" s="91"/>
      <c r="J765" s="58"/>
      <c r="K765" s="58"/>
      <c r="L765" s="23"/>
      <c r="M765" s="23"/>
      <c r="N765" s="67"/>
      <c r="O765" s="58"/>
      <c r="P765" s="58"/>
      <c r="Q765" s="58"/>
      <c r="R765" s="58"/>
      <c r="S765" s="58"/>
      <c r="T765" s="58"/>
      <c r="U765" s="58"/>
      <c r="V765" s="58"/>
      <c r="W765" s="58"/>
      <c r="X765" s="58"/>
      <c r="Y765" s="58"/>
      <c r="Z765" s="58"/>
      <c r="AA765" s="58"/>
      <c r="AB765" s="58"/>
      <c r="AC765" s="58"/>
      <c r="AD765" s="58"/>
      <c r="AE765" s="58"/>
      <c r="AF765" s="58"/>
      <c r="AG765" s="58"/>
      <c r="AH765" s="58"/>
    </row>
    <row r="766" spans="1:34" ht="15" customHeight="1" x14ac:dyDescent="0.2">
      <c r="A766" s="23"/>
      <c r="B766" s="23"/>
      <c r="C766" s="23"/>
      <c r="D766" s="58"/>
      <c r="E766" s="23"/>
      <c r="F766" s="23"/>
      <c r="G766" s="91"/>
      <c r="H766" s="59"/>
      <c r="I766" s="91"/>
      <c r="J766" s="58"/>
      <c r="K766" s="58"/>
      <c r="L766" s="23"/>
      <c r="M766" s="23"/>
      <c r="N766" s="67"/>
      <c r="O766" s="58"/>
      <c r="P766" s="58"/>
      <c r="Q766" s="58"/>
      <c r="R766" s="58"/>
      <c r="S766" s="58"/>
      <c r="T766" s="58"/>
      <c r="U766" s="58"/>
      <c r="V766" s="58"/>
      <c r="W766" s="58"/>
      <c r="X766" s="58"/>
      <c r="Y766" s="58"/>
      <c r="Z766" s="58"/>
      <c r="AA766" s="58"/>
      <c r="AB766" s="58"/>
      <c r="AC766" s="58"/>
      <c r="AD766" s="58"/>
      <c r="AE766" s="58"/>
      <c r="AF766" s="58"/>
      <c r="AG766" s="58"/>
      <c r="AH766" s="58"/>
    </row>
    <row r="767" spans="1:34" ht="15" customHeight="1" x14ac:dyDescent="0.2">
      <c r="A767" s="23"/>
      <c r="B767" s="23"/>
      <c r="C767" s="23"/>
      <c r="D767" s="58"/>
      <c r="E767" s="23"/>
      <c r="F767" s="23"/>
      <c r="G767" s="91"/>
      <c r="H767" s="59"/>
      <c r="I767" s="91"/>
      <c r="J767" s="58"/>
      <c r="K767" s="58"/>
      <c r="L767" s="23"/>
      <c r="M767" s="23"/>
      <c r="N767" s="67"/>
      <c r="O767" s="58"/>
      <c r="P767" s="58"/>
      <c r="Q767" s="58"/>
      <c r="R767" s="58"/>
      <c r="S767" s="58"/>
      <c r="T767" s="58"/>
      <c r="U767" s="58"/>
      <c r="V767" s="58"/>
      <c r="W767" s="58"/>
      <c r="X767" s="58"/>
      <c r="Y767" s="58"/>
      <c r="Z767" s="58"/>
      <c r="AA767" s="58"/>
      <c r="AB767" s="58"/>
      <c r="AC767" s="58"/>
      <c r="AD767" s="58"/>
      <c r="AE767" s="58"/>
      <c r="AF767" s="58"/>
      <c r="AG767" s="58"/>
      <c r="AH767" s="58"/>
    </row>
    <row r="768" spans="1:34" ht="15" customHeight="1" x14ac:dyDescent="0.2">
      <c r="A768" s="23"/>
      <c r="B768" s="23"/>
      <c r="C768" s="23"/>
      <c r="D768" s="58"/>
      <c r="E768" s="23"/>
      <c r="F768" s="23"/>
      <c r="G768" s="91"/>
      <c r="H768" s="59"/>
      <c r="I768" s="91"/>
      <c r="J768" s="58"/>
      <c r="K768" s="58"/>
      <c r="L768" s="23"/>
      <c r="M768" s="23"/>
      <c r="N768" s="67"/>
      <c r="O768" s="58"/>
      <c r="P768" s="58"/>
      <c r="Q768" s="58"/>
      <c r="R768" s="58"/>
      <c r="S768" s="58"/>
      <c r="T768" s="58"/>
      <c r="U768" s="58"/>
      <c r="V768" s="58"/>
      <c r="W768" s="58"/>
      <c r="X768" s="58"/>
      <c r="Y768" s="58"/>
      <c r="Z768" s="58"/>
      <c r="AA768" s="58"/>
      <c r="AB768" s="58"/>
      <c r="AC768" s="58"/>
      <c r="AD768" s="58"/>
      <c r="AE768" s="58"/>
      <c r="AF768" s="58"/>
      <c r="AG768" s="58"/>
      <c r="AH768" s="58"/>
    </row>
    <row r="769" spans="1:34" ht="15" customHeight="1" x14ac:dyDescent="0.2">
      <c r="A769" s="23"/>
      <c r="B769" s="23"/>
      <c r="C769" s="23"/>
      <c r="D769" s="58"/>
      <c r="E769" s="23"/>
      <c r="F769" s="23"/>
      <c r="G769" s="91"/>
      <c r="H769" s="59"/>
      <c r="I769" s="91"/>
      <c r="J769" s="58"/>
      <c r="K769" s="58"/>
      <c r="L769" s="23"/>
      <c r="M769" s="23"/>
      <c r="N769" s="67"/>
      <c r="O769" s="58"/>
      <c r="P769" s="58"/>
      <c r="Q769" s="58"/>
      <c r="R769" s="58"/>
      <c r="S769" s="58"/>
      <c r="T769" s="58"/>
      <c r="U769" s="58"/>
      <c r="V769" s="58"/>
      <c r="W769" s="58"/>
      <c r="X769" s="58"/>
      <c r="Y769" s="58"/>
      <c r="Z769" s="58"/>
      <c r="AA769" s="58"/>
      <c r="AB769" s="58"/>
      <c r="AC769" s="58"/>
      <c r="AD769" s="58"/>
      <c r="AE769" s="58"/>
      <c r="AF769" s="58"/>
      <c r="AG769" s="58"/>
      <c r="AH769" s="58"/>
    </row>
    <row r="770" spans="1:34" ht="15" customHeight="1" x14ac:dyDescent="0.2">
      <c r="A770" s="23"/>
      <c r="B770" s="23"/>
      <c r="C770" s="23"/>
      <c r="D770" s="58"/>
      <c r="E770" s="23"/>
      <c r="F770" s="23"/>
      <c r="G770" s="91"/>
      <c r="H770" s="59"/>
      <c r="I770" s="91"/>
      <c r="J770" s="58"/>
      <c r="K770" s="58"/>
      <c r="L770" s="23"/>
      <c r="M770" s="23"/>
      <c r="N770" s="67"/>
      <c r="O770" s="58"/>
      <c r="P770" s="58"/>
      <c r="Q770" s="58"/>
      <c r="R770" s="58"/>
      <c r="S770" s="58"/>
      <c r="T770" s="58"/>
      <c r="U770" s="58"/>
      <c r="V770" s="58"/>
      <c r="W770" s="58"/>
      <c r="X770" s="58"/>
      <c r="Y770" s="58"/>
      <c r="Z770" s="58"/>
      <c r="AA770" s="58"/>
      <c r="AB770" s="58"/>
      <c r="AC770" s="58"/>
      <c r="AD770" s="58"/>
      <c r="AE770" s="58"/>
      <c r="AF770" s="58"/>
      <c r="AG770" s="58"/>
      <c r="AH770" s="58"/>
    </row>
    <row r="771" spans="1:34" ht="15" customHeight="1" x14ac:dyDescent="0.2">
      <c r="A771" s="23"/>
      <c r="B771" s="23"/>
      <c r="C771" s="23"/>
      <c r="D771" s="58"/>
      <c r="E771" s="23"/>
      <c r="F771" s="23"/>
      <c r="G771" s="91"/>
      <c r="H771" s="59"/>
      <c r="I771" s="91"/>
      <c r="J771" s="58"/>
      <c r="K771" s="58"/>
      <c r="L771" s="23"/>
      <c r="M771" s="23"/>
      <c r="N771" s="67"/>
      <c r="O771" s="58"/>
      <c r="P771" s="58"/>
      <c r="Q771" s="58"/>
      <c r="R771" s="58"/>
      <c r="S771" s="58"/>
      <c r="T771" s="58"/>
      <c r="U771" s="58"/>
      <c r="V771" s="58"/>
      <c r="W771" s="58"/>
      <c r="X771" s="58"/>
      <c r="Y771" s="58"/>
      <c r="Z771" s="58"/>
      <c r="AA771" s="58"/>
      <c r="AB771" s="58"/>
      <c r="AC771" s="58"/>
      <c r="AD771" s="58"/>
      <c r="AE771" s="58"/>
      <c r="AF771" s="58"/>
      <c r="AG771" s="58"/>
      <c r="AH771" s="58"/>
    </row>
    <row r="772" spans="1:34" ht="15" customHeight="1" x14ac:dyDescent="0.2">
      <c r="A772" s="23"/>
      <c r="B772" s="23"/>
      <c r="C772" s="23"/>
      <c r="D772" s="58"/>
      <c r="E772" s="23"/>
      <c r="F772" s="23"/>
      <c r="G772" s="91"/>
      <c r="H772" s="59"/>
      <c r="I772" s="91"/>
      <c r="J772" s="58"/>
      <c r="K772" s="58"/>
      <c r="L772" s="23"/>
      <c r="M772" s="23"/>
      <c r="N772" s="67"/>
      <c r="O772" s="58"/>
      <c r="P772" s="58"/>
      <c r="Q772" s="58"/>
      <c r="R772" s="58"/>
      <c r="S772" s="58"/>
      <c r="T772" s="58"/>
      <c r="U772" s="58"/>
      <c r="V772" s="58"/>
      <c r="W772" s="58"/>
      <c r="X772" s="58"/>
      <c r="Y772" s="58"/>
      <c r="Z772" s="58"/>
      <c r="AA772" s="58"/>
      <c r="AB772" s="58"/>
      <c r="AC772" s="58"/>
      <c r="AD772" s="58"/>
      <c r="AE772" s="58"/>
      <c r="AF772" s="58"/>
      <c r="AG772" s="58"/>
      <c r="AH772" s="58"/>
    </row>
    <row r="773" spans="1:34" ht="15" customHeight="1" x14ac:dyDescent="0.2">
      <c r="A773" s="23"/>
      <c r="B773" s="23"/>
      <c r="C773" s="23"/>
      <c r="D773" s="58"/>
      <c r="E773" s="23"/>
      <c r="F773" s="23"/>
      <c r="G773" s="91"/>
      <c r="H773" s="59"/>
      <c r="I773" s="91"/>
      <c r="J773" s="58"/>
      <c r="K773" s="58"/>
      <c r="L773" s="23"/>
      <c r="M773" s="23"/>
      <c r="N773" s="67"/>
      <c r="O773" s="58"/>
      <c r="P773" s="58"/>
      <c r="Q773" s="58"/>
      <c r="R773" s="58"/>
      <c r="S773" s="58"/>
      <c r="T773" s="58"/>
      <c r="U773" s="58"/>
      <c r="V773" s="58"/>
      <c r="W773" s="58"/>
      <c r="X773" s="58"/>
      <c r="Y773" s="58"/>
      <c r="Z773" s="58"/>
      <c r="AA773" s="58"/>
      <c r="AB773" s="58"/>
      <c r="AC773" s="58"/>
      <c r="AD773" s="58"/>
      <c r="AE773" s="58"/>
      <c r="AF773" s="58"/>
      <c r="AG773" s="58"/>
      <c r="AH773" s="58"/>
    </row>
    <row r="774" spans="1:34" ht="15" customHeight="1" x14ac:dyDescent="0.2">
      <c r="A774" s="23"/>
      <c r="B774" s="23"/>
      <c r="C774" s="23"/>
      <c r="D774" s="58"/>
      <c r="E774" s="23"/>
      <c r="F774" s="23"/>
      <c r="G774" s="91"/>
      <c r="H774" s="59"/>
      <c r="I774" s="91"/>
      <c r="J774" s="58"/>
      <c r="K774" s="58"/>
      <c r="L774" s="23"/>
      <c r="M774" s="23"/>
      <c r="N774" s="67"/>
      <c r="O774" s="58"/>
      <c r="P774" s="58"/>
      <c r="Q774" s="58"/>
      <c r="R774" s="58"/>
      <c r="S774" s="58"/>
      <c r="T774" s="58"/>
      <c r="U774" s="58"/>
      <c r="V774" s="58"/>
      <c r="W774" s="58"/>
      <c r="X774" s="58"/>
      <c r="Y774" s="58"/>
      <c r="Z774" s="58"/>
      <c r="AA774" s="58"/>
      <c r="AB774" s="58"/>
      <c r="AC774" s="58"/>
      <c r="AD774" s="58"/>
      <c r="AE774" s="58"/>
      <c r="AF774" s="58"/>
      <c r="AG774" s="58"/>
      <c r="AH774" s="58"/>
    </row>
    <row r="775" spans="1:34" ht="15" customHeight="1" x14ac:dyDescent="0.2">
      <c r="A775" s="23"/>
      <c r="B775" s="23"/>
      <c r="C775" s="23"/>
      <c r="D775" s="58"/>
      <c r="E775" s="23"/>
      <c r="F775" s="23"/>
      <c r="G775" s="91"/>
      <c r="H775" s="59"/>
      <c r="I775" s="91"/>
      <c r="J775" s="58"/>
      <c r="K775" s="58"/>
      <c r="L775" s="23"/>
      <c r="M775" s="23"/>
      <c r="N775" s="67"/>
      <c r="O775" s="58"/>
      <c r="P775" s="58"/>
      <c r="Q775" s="58"/>
      <c r="R775" s="58"/>
      <c r="S775" s="58"/>
      <c r="T775" s="58"/>
      <c r="U775" s="58"/>
      <c r="V775" s="58"/>
      <c r="W775" s="58"/>
      <c r="X775" s="58"/>
      <c r="Y775" s="58"/>
      <c r="Z775" s="58"/>
      <c r="AA775" s="58"/>
      <c r="AB775" s="58"/>
      <c r="AC775" s="58"/>
      <c r="AD775" s="58"/>
      <c r="AE775" s="58"/>
      <c r="AF775" s="58"/>
      <c r="AG775" s="58"/>
      <c r="AH775" s="58"/>
    </row>
    <row r="776" spans="1:34" ht="15" customHeight="1" x14ac:dyDescent="0.2">
      <c r="A776" s="23"/>
      <c r="B776" s="23"/>
      <c r="C776" s="23"/>
      <c r="D776" s="58"/>
      <c r="E776" s="23"/>
      <c r="F776" s="23"/>
      <c r="G776" s="91"/>
      <c r="H776" s="59"/>
      <c r="I776" s="91"/>
      <c r="J776" s="58"/>
      <c r="K776" s="58"/>
      <c r="L776" s="23"/>
      <c r="M776" s="23"/>
      <c r="N776" s="67"/>
      <c r="O776" s="58"/>
      <c r="P776" s="58"/>
      <c r="Q776" s="58"/>
      <c r="R776" s="58"/>
      <c r="S776" s="58"/>
      <c r="T776" s="58"/>
      <c r="U776" s="58"/>
      <c r="V776" s="58"/>
      <c r="W776" s="58"/>
      <c r="X776" s="58"/>
      <c r="Y776" s="58"/>
      <c r="Z776" s="58"/>
      <c r="AA776" s="58"/>
      <c r="AB776" s="58"/>
      <c r="AC776" s="58"/>
      <c r="AD776" s="58"/>
      <c r="AE776" s="58"/>
      <c r="AF776" s="58"/>
      <c r="AG776" s="58"/>
      <c r="AH776" s="58"/>
    </row>
    <row r="777" spans="1:34" ht="15" customHeight="1" x14ac:dyDescent="0.2">
      <c r="A777" s="23"/>
      <c r="B777" s="23"/>
      <c r="C777" s="23"/>
      <c r="D777" s="58"/>
      <c r="E777" s="23"/>
      <c r="F777" s="23"/>
      <c r="G777" s="91"/>
      <c r="H777" s="59"/>
      <c r="I777" s="91"/>
      <c r="J777" s="58"/>
      <c r="K777" s="58"/>
      <c r="L777" s="23"/>
      <c r="M777" s="23"/>
      <c r="N777" s="67"/>
      <c r="O777" s="58"/>
      <c r="P777" s="58"/>
      <c r="Q777" s="58"/>
      <c r="R777" s="58"/>
      <c r="S777" s="58"/>
      <c r="T777" s="58"/>
      <c r="U777" s="58"/>
      <c r="V777" s="58"/>
      <c r="W777" s="58"/>
      <c r="X777" s="58"/>
      <c r="Y777" s="58"/>
      <c r="Z777" s="58"/>
      <c r="AA777" s="58"/>
      <c r="AB777" s="58"/>
      <c r="AC777" s="58"/>
      <c r="AD777" s="58"/>
      <c r="AE777" s="58"/>
      <c r="AF777" s="58"/>
      <c r="AG777" s="58"/>
      <c r="AH777" s="58"/>
    </row>
    <row r="778" spans="1:34" ht="15" customHeight="1" x14ac:dyDescent="0.2">
      <c r="A778" s="23"/>
      <c r="B778" s="23"/>
      <c r="C778" s="23"/>
      <c r="D778" s="58"/>
      <c r="E778" s="23"/>
      <c r="F778" s="23"/>
      <c r="G778" s="91"/>
      <c r="H778" s="59"/>
      <c r="I778" s="91"/>
      <c r="J778" s="58"/>
      <c r="K778" s="58"/>
      <c r="L778" s="23"/>
      <c r="M778" s="23"/>
      <c r="N778" s="67"/>
      <c r="O778" s="58"/>
      <c r="P778" s="58"/>
      <c r="Q778" s="58"/>
      <c r="R778" s="58"/>
      <c r="S778" s="58"/>
      <c r="T778" s="58"/>
      <c r="U778" s="58"/>
      <c r="V778" s="58"/>
      <c r="W778" s="58"/>
      <c r="X778" s="58"/>
      <c r="Y778" s="58"/>
      <c r="Z778" s="58"/>
      <c r="AA778" s="58"/>
      <c r="AB778" s="58"/>
      <c r="AC778" s="58"/>
      <c r="AD778" s="58"/>
      <c r="AE778" s="58"/>
      <c r="AF778" s="58"/>
      <c r="AG778" s="58"/>
      <c r="AH778" s="58"/>
    </row>
    <row r="779" spans="1:34" ht="15" customHeight="1" x14ac:dyDescent="0.2">
      <c r="A779" s="23"/>
      <c r="B779" s="23"/>
      <c r="C779" s="23"/>
      <c r="D779" s="58"/>
      <c r="E779" s="23"/>
      <c r="F779" s="23"/>
      <c r="G779" s="91"/>
      <c r="H779" s="59"/>
      <c r="I779" s="91"/>
      <c r="J779" s="58"/>
      <c r="K779" s="58"/>
      <c r="L779" s="23"/>
      <c r="M779" s="23"/>
      <c r="N779" s="67"/>
      <c r="O779" s="58"/>
      <c r="P779" s="58"/>
      <c r="Q779" s="58"/>
      <c r="R779" s="58"/>
      <c r="S779" s="58"/>
      <c r="T779" s="58"/>
      <c r="U779" s="58"/>
      <c r="V779" s="58"/>
      <c r="W779" s="58"/>
      <c r="X779" s="58"/>
      <c r="Y779" s="58"/>
      <c r="Z779" s="58"/>
      <c r="AA779" s="58"/>
      <c r="AB779" s="58"/>
      <c r="AC779" s="58"/>
      <c r="AD779" s="58"/>
      <c r="AE779" s="58"/>
      <c r="AF779" s="58"/>
      <c r="AG779" s="58"/>
      <c r="AH779" s="58"/>
    </row>
    <row r="780" spans="1:34" ht="15" customHeight="1" x14ac:dyDescent="0.2">
      <c r="A780" s="23"/>
      <c r="B780" s="23"/>
      <c r="C780" s="23"/>
      <c r="D780" s="58"/>
      <c r="E780" s="23"/>
      <c r="F780" s="23"/>
      <c r="G780" s="91"/>
      <c r="H780" s="59"/>
      <c r="I780" s="91"/>
      <c r="J780" s="58"/>
      <c r="K780" s="58"/>
      <c r="L780" s="23"/>
      <c r="M780" s="23"/>
      <c r="N780" s="67"/>
      <c r="O780" s="58"/>
      <c r="P780" s="58"/>
      <c r="Q780" s="58"/>
      <c r="R780" s="58"/>
      <c r="S780" s="58"/>
      <c r="T780" s="58"/>
      <c r="U780" s="58"/>
      <c r="V780" s="58"/>
      <c r="W780" s="58"/>
      <c r="X780" s="58"/>
      <c r="Y780" s="58"/>
      <c r="Z780" s="58"/>
      <c r="AA780" s="58"/>
      <c r="AB780" s="58"/>
      <c r="AC780" s="58"/>
      <c r="AD780" s="58"/>
      <c r="AE780" s="58"/>
      <c r="AF780" s="58"/>
      <c r="AG780" s="58"/>
      <c r="AH780" s="58"/>
    </row>
    <row r="781" spans="1:34" ht="15" customHeight="1" x14ac:dyDescent="0.2">
      <c r="A781" s="23"/>
      <c r="B781" s="23"/>
      <c r="C781" s="23"/>
      <c r="D781" s="58"/>
      <c r="E781" s="23"/>
      <c r="F781" s="23"/>
      <c r="G781" s="91"/>
      <c r="H781" s="59"/>
      <c r="I781" s="91"/>
      <c r="J781" s="58"/>
      <c r="K781" s="58"/>
      <c r="L781" s="23"/>
      <c r="M781" s="23"/>
      <c r="N781" s="67"/>
      <c r="O781" s="58"/>
      <c r="P781" s="58"/>
      <c r="Q781" s="58"/>
      <c r="R781" s="58"/>
      <c r="S781" s="58"/>
      <c r="T781" s="58"/>
      <c r="U781" s="58"/>
      <c r="V781" s="58"/>
      <c r="W781" s="58"/>
      <c r="X781" s="58"/>
      <c r="Y781" s="58"/>
      <c r="Z781" s="58"/>
      <c r="AA781" s="58"/>
      <c r="AB781" s="58"/>
      <c r="AC781" s="58"/>
      <c r="AD781" s="58"/>
      <c r="AE781" s="58"/>
      <c r="AF781" s="58"/>
      <c r="AG781" s="58"/>
      <c r="AH781" s="58"/>
    </row>
    <row r="782" spans="1:34" ht="15" customHeight="1" x14ac:dyDescent="0.2">
      <c r="A782" s="23"/>
      <c r="B782" s="23"/>
      <c r="C782" s="23"/>
      <c r="D782" s="58"/>
      <c r="E782" s="23"/>
      <c r="F782" s="23"/>
      <c r="G782" s="91"/>
      <c r="H782" s="59"/>
      <c r="I782" s="91"/>
      <c r="J782" s="58"/>
      <c r="K782" s="58"/>
      <c r="L782" s="23"/>
      <c r="M782" s="23"/>
      <c r="N782" s="67"/>
      <c r="O782" s="58"/>
      <c r="P782" s="58"/>
      <c r="Q782" s="58"/>
      <c r="R782" s="58"/>
      <c r="S782" s="58"/>
      <c r="T782" s="58"/>
      <c r="U782" s="58"/>
      <c r="V782" s="58"/>
      <c r="W782" s="58"/>
      <c r="X782" s="58"/>
      <c r="Y782" s="58"/>
      <c r="Z782" s="58"/>
      <c r="AA782" s="58"/>
      <c r="AB782" s="58"/>
      <c r="AC782" s="58"/>
      <c r="AD782" s="58"/>
      <c r="AE782" s="58"/>
      <c r="AF782" s="58"/>
      <c r="AG782" s="58"/>
      <c r="AH782" s="58"/>
    </row>
    <row r="783" spans="1:34" ht="15" customHeight="1" x14ac:dyDescent="0.2">
      <c r="A783" s="23"/>
      <c r="B783" s="23"/>
      <c r="C783" s="23"/>
      <c r="D783" s="58"/>
      <c r="E783" s="23"/>
      <c r="F783" s="23"/>
      <c r="G783" s="91"/>
      <c r="H783" s="59"/>
      <c r="I783" s="91"/>
      <c r="J783" s="58"/>
      <c r="K783" s="58"/>
      <c r="L783" s="23"/>
      <c r="M783" s="23"/>
      <c r="N783" s="67"/>
      <c r="O783" s="58"/>
      <c r="P783" s="58"/>
      <c r="Q783" s="58"/>
      <c r="R783" s="58"/>
      <c r="S783" s="58"/>
      <c r="T783" s="58"/>
      <c r="U783" s="58"/>
      <c r="V783" s="58"/>
      <c r="W783" s="58"/>
      <c r="X783" s="58"/>
      <c r="Y783" s="58"/>
      <c r="Z783" s="58"/>
      <c r="AA783" s="58"/>
      <c r="AB783" s="58"/>
      <c r="AC783" s="58"/>
      <c r="AD783" s="58"/>
      <c r="AE783" s="58"/>
      <c r="AF783" s="58"/>
      <c r="AG783" s="58"/>
      <c r="AH783" s="58"/>
    </row>
    <row r="784" spans="1:34" ht="15" customHeight="1" x14ac:dyDescent="0.2">
      <c r="A784" s="23"/>
      <c r="B784" s="23"/>
      <c r="C784" s="23"/>
      <c r="D784" s="58"/>
      <c r="E784" s="23"/>
      <c r="F784" s="23"/>
      <c r="G784" s="91"/>
      <c r="H784" s="59"/>
      <c r="I784" s="91"/>
      <c r="J784" s="58"/>
      <c r="K784" s="58"/>
      <c r="L784" s="23"/>
      <c r="M784" s="23"/>
      <c r="N784" s="67"/>
      <c r="O784" s="58"/>
      <c r="P784" s="58"/>
      <c r="Q784" s="58"/>
      <c r="R784" s="58"/>
      <c r="S784" s="58"/>
      <c r="T784" s="58"/>
      <c r="U784" s="58"/>
      <c r="V784" s="58"/>
      <c r="W784" s="58"/>
      <c r="X784" s="58"/>
      <c r="Y784" s="58"/>
      <c r="Z784" s="58"/>
      <c r="AA784" s="58"/>
      <c r="AB784" s="58"/>
      <c r="AC784" s="58"/>
      <c r="AD784" s="58"/>
      <c r="AE784" s="58"/>
      <c r="AF784" s="58"/>
      <c r="AG784" s="58"/>
      <c r="AH784" s="58"/>
    </row>
    <row r="785" spans="1:34" ht="15" customHeight="1" x14ac:dyDescent="0.2">
      <c r="A785" s="23"/>
      <c r="B785" s="23"/>
      <c r="C785" s="23"/>
      <c r="D785" s="58"/>
      <c r="E785" s="23"/>
      <c r="F785" s="23"/>
      <c r="G785" s="91"/>
      <c r="H785" s="59"/>
      <c r="I785" s="91"/>
      <c r="J785" s="58"/>
      <c r="K785" s="58"/>
      <c r="L785" s="23"/>
      <c r="M785" s="23"/>
      <c r="N785" s="67"/>
      <c r="O785" s="58"/>
      <c r="P785" s="58"/>
      <c r="Q785" s="58"/>
      <c r="R785" s="58"/>
      <c r="S785" s="58"/>
      <c r="T785" s="58"/>
      <c r="U785" s="58"/>
      <c r="V785" s="58"/>
      <c r="W785" s="58"/>
      <c r="X785" s="58"/>
      <c r="Y785" s="58"/>
      <c r="Z785" s="58"/>
      <c r="AA785" s="58"/>
      <c r="AB785" s="58"/>
      <c r="AC785" s="58"/>
      <c r="AD785" s="58"/>
      <c r="AE785" s="58"/>
      <c r="AF785" s="58"/>
      <c r="AG785" s="58"/>
      <c r="AH785" s="58"/>
    </row>
    <row r="786" spans="1:34" ht="15" customHeight="1" x14ac:dyDescent="0.2">
      <c r="A786" s="23"/>
      <c r="B786" s="23"/>
      <c r="C786" s="23"/>
      <c r="D786" s="58"/>
      <c r="E786" s="23"/>
      <c r="F786" s="23"/>
      <c r="G786" s="91"/>
      <c r="H786" s="59"/>
      <c r="I786" s="91"/>
      <c r="J786" s="58"/>
      <c r="K786" s="58"/>
      <c r="L786" s="23"/>
      <c r="M786" s="23"/>
      <c r="N786" s="67"/>
      <c r="O786" s="58"/>
      <c r="P786" s="58"/>
      <c r="Q786" s="58"/>
      <c r="R786" s="58"/>
      <c r="S786" s="58"/>
      <c r="T786" s="58"/>
      <c r="U786" s="58"/>
      <c r="V786" s="58"/>
      <c r="W786" s="58"/>
      <c r="X786" s="58"/>
      <c r="Y786" s="58"/>
      <c r="Z786" s="58"/>
      <c r="AA786" s="58"/>
      <c r="AB786" s="58"/>
      <c r="AC786" s="58"/>
      <c r="AD786" s="58"/>
      <c r="AE786" s="58"/>
      <c r="AF786" s="58"/>
      <c r="AG786" s="58"/>
      <c r="AH786" s="58"/>
    </row>
    <row r="787" spans="1:34" ht="15" customHeight="1" x14ac:dyDescent="0.2">
      <c r="A787" s="23"/>
      <c r="B787" s="23"/>
      <c r="C787" s="23"/>
      <c r="D787" s="58"/>
      <c r="E787" s="23"/>
      <c r="F787" s="23"/>
      <c r="G787" s="91"/>
      <c r="H787" s="59"/>
      <c r="I787" s="91"/>
      <c r="J787" s="58"/>
      <c r="K787" s="58"/>
      <c r="L787" s="23"/>
      <c r="M787" s="23"/>
      <c r="N787" s="67"/>
      <c r="O787" s="58"/>
      <c r="P787" s="58"/>
      <c r="Q787" s="58"/>
      <c r="R787" s="58"/>
      <c r="S787" s="58"/>
      <c r="T787" s="58"/>
      <c r="U787" s="58"/>
      <c r="V787" s="58"/>
      <c r="W787" s="58"/>
      <c r="X787" s="58"/>
      <c r="Y787" s="58"/>
      <c r="Z787" s="58"/>
      <c r="AA787" s="58"/>
      <c r="AB787" s="58"/>
      <c r="AC787" s="58"/>
      <c r="AD787" s="58"/>
      <c r="AE787" s="58"/>
      <c r="AF787" s="58"/>
      <c r="AG787" s="58"/>
      <c r="AH787" s="58"/>
    </row>
    <row r="788" spans="1:34" ht="15" customHeight="1" x14ac:dyDescent="0.2">
      <c r="A788" s="23"/>
      <c r="B788" s="23"/>
      <c r="C788" s="23"/>
      <c r="D788" s="58"/>
      <c r="E788" s="23"/>
      <c r="F788" s="23"/>
      <c r="G788" s="91"/>
      <c r="H788" s="59"/>
      <c r="I788" s="91"/>
      <c r="J788" s="58"/>
      <c r="K788" s="58"/>
      <c r="L788" s="23"/>
      <c r="M788" s="23"/>
      <c r="N788" s="67"/>
      <c r="O788" s="58"/>
      <c r="P788" s="58"/>
      <c r="Q788" s="58"/>
      <c r="R788" s="58"/>
      <c r="S788" s="58"/>
      <c r="T788" s="58"/>
      <c r="U788" s="58"/>
      <c r="V788" s="58"/>
      <c r="W788" s="58"/>
      <c r="X788" s="58"/>
      <c r="Y788" s="58"/>
      <c r="Z788" s="58"/>
      <c r="AA788" s="58"/>
      <c r="AB788" s="58"/>
      <c r="AC788" s="58"/>
      <c r="AD788" s="58"/>
      <c r="AE788" s="58"/>
      <c r="AF788" s="58"/>
      <c r="AG788" s="58"/>
      <c r="AH788" s="58"/>
    </row>
    <row r="789" spans="1:34" ht="15" customHeight="1" x14ac:dyDescent="0.2">
      <c r="A789" s="23"/>
      <c r="B789" s="23"/>
      <c r="C789" s="23"/>
      <c r="D789" s="58"/>
      <c r="E789" s="23"/>
      <c r="F789" s="23"/>
      <c r="G789" s="91"/>
      <c r="H789" s="59"/>
      <c r="I789" s="91"/>
      <c r="J789" s="58"/>
      <c r="K789" s="58"/>
      <c r="L789" s="23"/>
      <c r="M789" s="23"/>
      <c r="N789" s="67"/>
      <c r="O789" s="58"/>
      <c r="P789" s="58"/>
      <c r="Q789" s="58"/>
      <c r="R789" s="58"/>
      <c r="S789" s="58"/>
      <c r="T789" s="58"/>
      <c r="U789" s="58"/>
      <c r="V789" s="58"/>
      <c r="W789" s="58"/>
      <c r="X789" s="58"/>
      <c r="Y789" s="58"/>
      <c r="Z789" s="58"/>
      <c r="AA789" s="58"/>
      <c r="AB789" s="58"/>
      <c r="AC789" s="58"/>
      <c r="AD789" s="58"/>
      <c r="AE789" s="58"/>
      <c r="AF789" s="58"/>
      <c r="AG789" s="58"/>
      <c r="AH789" s="58"/>
    </row>
    <row r="790" spans="1:34" ht="15" customHeight="1" x14ac:dyDescent="0.2">
      <c r="A790" s="23"/>
      <c r="B790" s="23"/>
      <c r="C790" s="23"/>
      <c r="D790" s="58"/>
      <c r="E790" s="23"/>
      <c r="F790" s="23"/>
      <c r="G790" s="91"/>
      <c r="H790" s="59"/>
      <c r="I790" s="91"/>
      <c r="J790" s="58"/>
      <c r="K790" s="58"/>
      <c r="L790" s="23"/>
      <c r="M790" s="23"/>
      <c r="N790" s="67"/>
      <c r="O790" s="58"/>
      <c r="P790" s="58"/>
      <c r="Q790" s="58"/>
      <c r="R790" s="58"/>
      <c r="S790" s="58"/>
      <c r="T790" s="58"/>
      <c r="U790" s="58"/>
      <c r="V790" s="58"/>
      <c r="W790" s="58"/>
      <c r="X790" s="58"/>
      <c r="Y790" s="58"/>
      <c r="Z790" s="58"/>
      <c r="AA790" s="58"/>
      <c r="AB790" s="58"/>
      <c r="AC790" s="58"/>
      <c r="AD790" s="58"/>
      <c r="AE790" s="58"/>
      <c r="AF790" s="58"/>
      <c r="AG790" s="58"/>
      <c r="AH790" s="58"/>
    </row>
    <row r="791" spans="1:34" ht="15" customHeight="1" x14ac:dyDescent="0.2">
      <c r="A791" s="23"/>
      <c r="B791" s="23"/>
      <c r="C791" s="23"/>
      <c r="D791" s="58"/>
      <c r="E791" s="23"/>
      <c r="F791" s="23"/>
      <c r="G791" s="91"/>
      <c r="H791" s="59"/>
      <c r="I791" s="91"/>
      <c r="J791" s="58"/>
      <c r="K791" s="58"/>
      <c r="L791" s="23"/>
      <c r="M791" s="23"/>
      <c r="N791" s="67"/>
      <c r="O791" s="58"/>
      <c r="P791" s="58"/>
      <c r="Q791" s="58"/>
      <c r="R791" s="58"/>
      <c r="S791" s="58"/>
      <c r="T791" s="58"/>
      <c r="U791" s="58"/>
      <c r="V791" s="58"/>
      <c r="W791" s="58"/>
      <c r="X791" s="58"/>
      <c r="Y791" s="58"/>
      <c r="Z791" s="58"/>
      <c r="AA791" s="58"/>
      <c r="AB791" s="58"/>
      <c r="AC791" s="58"/>
      <c r="AD791" s="58"/>
      <c r="AE791" s="58"/>
      <c r="AF791" s="58"/>
      <c r="AG791" s="58"/>
      <c r="AH791" s="58"/>
    </row>
    <row r="792" spans="1:34" ht="15" customHeight="1" x14ac:dyDescent="0.2">
      <c r="A792" s="23"/>
      <c r="B792" s="23"/>
      <c r="C792" s="23"/>
      <c r="D792" s="58"/>
      <c r="E792" s="23"/>
      <c r="F792" s="23"/>
      <c r="G792" s="91"/>
      <c r="H792" s="59"/>
      <c r="I792" s="91"/>
      <c r="J792" s="58"/>
      <c r="K792" s="58"/>
      <c r="L792" s="23"/>
      <c r="M792" s="23"/>
      <c r="N792" s="67"/>
      <c r="O792" s="58"/>
      <c r="P792" s="58"/>
      <c r="Q792" s="58"/>
      <c r="R792" s="58"/>
      <c r="S792" s="58"/>
      <c r="T792" s="58"/>
      <c r="U792" s="58"/>
      <c r="V792" s="58"/>
      <c r="W792" s="58"/>
      <c r="X792" s="58"/>
      <c r="Y792" s="58"/>
      <c r="Z792" s="58"/>
      <c r="AA792" s="58"/>
      <c r="AB792" s="58"/>
      <c r="AC792" s="58"/>
      <c r="AD792" s="58"/>
      <c r="AE792" s="58"/>
      <c r="AF792" s="58"/>
      <c r="AG792" s="58"/>
      <c r="AH792" s="58"/>
    </row>
    <row r="793" spans="1:34" ht="15" customHeight="1" x14ac:dyDescent="0.2">
      <c r="A793" s="23"/>
      <c r="B793" s="23"/>
      <c r="C793" s="23"/>
      <c r="D793" s="58"/>
      <c r="E793" s="23"/>
      <c r="F793" s="23"/>
      <c r="G793" s="91"/>
      <c r="H793" s="59"/>
      <c r="I793" s="91"/>
      <c r="J793" s="58"/>
      <c r="K793" s="58"/>
      <c r="L793" s="23"/>
      <c r="M793" s="23"/>
      <c r="N793" s="67"/>
      <c r="O793" s="58"/>
      <c r="P793" s="58"/>
      <c r="Q793" s="58"/>
      <c r="R793" s="58"/>
      <c r="S793" s="58"/>
      <c r="T793" s="58"/>
      <c r="U793" s="58"/>
      <c r="V793" s="58"/>
      <c r="W793" s="58"/>
      <c r="X793" s="58"/>
      <c r="Y793" s="58"/>
      <c r="Z793" s="58"/>
      <c r="AA793" s="58"/>
      <c r="AB793" s="58"/>
      <c r="AC793" s="58"/>
      <c r="AD793" s="58"/>
      <c r="AE793" s="58"/>
      <c r="AF793" s="58"/>
      <c r="AG793" s="58"/>
      <c r="AH793" s="58"/>
    </row>
    <row r="794" spans="1:34" ht="15" customHeight="1" x14ac:dyDescent="0.2">
      <c r="A794" s="23"/>
      <c r="B794" s="23"/>
      <c r="C794" s="23"/>
      <c r="D794" s="58"/>
      <c r="E794" s="23"/>
      <c r="F794" s="23"/>
      <c r="G794" s="91"/>
      <c r="H794" s="59"/>
      <c r="I794" s="91"/>
      <c r="J794" s="58"/>
      <c r="K794" s="58"/>
      <c r="L794" s="23"/>
      <c r="M794" s="23"/>
      <c r="N794" s="67"/>
      <c r="O794" s="58"/>
      <c r="P794" s="58"/>
      <c r="Q794" s="58"/>
      <c r="R794" s="58"/>
      <c r="S794" s="58"/>
      <c r="T794" s="58"/>
      <c r="U794" s="58"/>
      <c r="V794" s="58"/>
      <c r="W794" s="58"/>
      <c r="X794" s="58"/>
      <c r="Y794" s="58"/>
      <c r="Z794" s="58"/>
      <c r="AA794" s="58"/>
      <c r="AB794" s="58"/>
      <c r="AC794" s="58"/>
      <c r="AD794" s="58"/>
      <c r="AE794" s="58"/>
      <c r="AF794" s="58"/>
      <c r="AG794" s="58"/>
      <c r="AH794" s="58"/>
    </row>
    <row r="795" spans="1:34" ht="15" customHeight="1" x14ac:dyDescent="0.2">
      <c r="A795" s="23"/>
      <c r="B795" s="23"/>
      <c r="C795" s="23"/>
      <c r="D795" s="58"/>
      <c r="E795" s="23"/>
      <c r="F795" s="23"/>
      <c r="G795" s="91"/>
      <c r="H795" s="59"/>
      <c r="I795" s="91"/>
      <c r="J795" s="58"/>
      <c r="K795" s="58"/>
      <c r="L795" s="23"/>
      <c r="M795" s="23"/>
      <c r="N795" s="67"/>
      <c r="O795" s="58"/>
      <c r="P795" s="58"/>
      <c r="Q795" s="58"/>
      <c r="R795" s="58"/>
      <c r="S795" s="58"/>
      <c r="T795" s="58"/>
      <c r="U795" s="58"/>
      <c r="V795" s="58"/>
      <c r="W795" s="58"/>
      <c r="X795" s="58"/>
      <c r="Y795" s="58"/>
      <c r="Z795" s="58"/>
      <c r="AA795" s="58"/>
      <c r="AB795" s="58"/>
      <c r="AC795" s="58"/>
      <c r="AD795" s="58"/>
      <c r="AE795" s="58"/>
      <c r="AF795" s="58"/>
      <c r="AG795" s="58"/>
      <c r="AH795" s="58"/>
    </row>
    <row r="796" spans="1:34" ht="15" customHeight="1" x14ac:dyDescent="0.2">
      <c r="A796" s="23"/>
      <c r="B796" s="23"/>
      <c r="C796" s="23"/>
      <c r="D796" s="58"/>
      <c r="E796" s="23"/>
      <c r="F796" s="23"/>
      <c r="G796" s="91"/>
      <c r="H796" s="59"/>
      <c r="I796" s="91"/>
      <c r="J796" s="58"/>
      <c r="K796" s="58"/>
      <c r="L796" s="23"/>
      <c r="M796" s="23"/>
      <c r="N796" s="67"/>
      <c r="O796" s="58"/>
      <c r="P796" s="58"/>
      <c r="Q796" s="58"/>
      <c r="R796" s="58"/>
      <c r="S796" s="58"/>
      <c r="T796" s="58"/>
      <c r="U796" s="58"/>
      <c r="V796" s="58"/>
      <c r="W796" s="58"/>
      <c r="X796" s="58"/>
      <c r="Y796" s="58"/>
      <c r="Z796" s="58"/>
      <c r="AA796" s="58"/>
      <c r="AB796" s="58"/>
      <c r="AC796" s="58"/>
      <c r="AD796" s="58"/>
      <c r="AE796" s="58"/>
      <c r="AF796" s="58"/>
      <c r="AG796" s="58"/>
      <c r="AH796" s="58"/>
    </row>
    <row r="797" spans="1:34" ht="15" customHeight="1" x14ac:dyDescent="0.2">
      <c r="A797" s="23"/>
      <c r="B797" s="23"/>
      <c r="C797" s="23"/>
      <c r="D797" s="58"/>
      <c r="E797" s="23"/>
      <c r="F797" s="23"/>
      <c r="G797" s="91"/>
      <c r="H797" s="59"/>
      <c r="I797" s="91"/>
      <c r="J797" s="58"/>
      <c r="K797" s="58"/>
      <c r="L797" s="23"/>
      <c r="M797" s="23"/>
      <c r="N797" s="67"/>
      <c r="O797" s="58"/>
      <c r="P797" s="58"/>
      <c r="Q797" s="58"/>
      <c r="R797" s="58"/>
      <c r="S797" s="58"/>
      <c r="T797" s="58"/>
      <c r="U797" s="58"/>
      <c r="V797" s="58"/>
      <c r="W797" s="58"/>
      <c r="X797" s="58"/>
      <c r="Y797" s="58"/>
      <c r="Z797" s="58"/>
      <c r="AA797" s="58"/>
      <c r="AB797" s="58"/>
      <c r="AC797" s="58"/>
      <c r="AD797" s="58"/>
      <c r="AE797" s="58"/>
      <c r="AF797" s="58"/>
      <c r="AG797" s="58"/>
      <c r="AH797" s="58"/>
    </row>
    <row r="798" spans="1:34" ht="15" customHeight="1" x14ac:dyDescent="0.2">
      <c r="A798" s="23"/>
      <c r="B798" s="23"/>
      <c r="C798" s="23"/>
      <c r="D798" s="58"/>
      <c r="E798" s="23"/>
      <c r="F798" s="23"/>
      <c r="G798" s="91"/>
      <c r="H798" s="59"/>
      <c r="I798" s="91"/>
      <c r="J798" s="58"/>
      <c r="K798" s="58"/>
      <c r="L798" s="23"/>
      <c r="M798" s="23"/>
      <c r="N798" s="67"/>
      <c r="O798" s="58"/>
      <c r="P798" s="58"/>
      <c r="Q798" s="58"/>
      <c r="R798" s="58"/>
      <c r="S798" s="58"/>
      <c r="T798" s="58"/>
      <c r="U798" s="58"/>
      <c r="V798" s="58"/>
      <c r="W798" s="58"/>
      <c r="X798" s="58"/>
      <c r="Y798" s="58"/>
      <c r="Z798" s="58"/>
      <c r="AA798" s="58"/>
      <c r="AB798" s="58"/>
      <c r="AC798" s="58"/>
      <c r="AD798" s="58"/>
      <c r="AE798" s="58"/>
      <c r="AF798" s="58"/>
      <c r="AG798" s="58"/>
      <c r="AH798" s="58"/>
    </row>
    <row r="799" spans="1:34" ht="15" customHeight="1" x14ac:dyDescent="0.2">
      <c r="A799" s="23"/>
      <c r="B799" s="23"/>
      <c r="C799" s="23"/>
      <c r="D799" s="58"/>
      <c r="E799" s="23"/>
      <c r="F799" s="23"/>
      <c r="G799" s="91"/>
      <c r="H799" s="59"/>
      <c r="I799" s="91"/>
      <c r="J799" s="58"/>
      <c r="K799" s="58"/>
      <c r="L799" s="23"/>
      <c r="M799" s="23"/>
      <c r="N799" s="67"/>
      <c r="O799" s="58"/>
      <c r="P799" s="58"/>
      <c r="Q799" s="58"/>
      <c r="R799" s="58"/>
      <c r="S799" s="58"/>
      <c r="T799" s="58"/>
      <c r="U799" s="58"/>
      <c r="V799" s="58"/>
      <c r="W799" s="58"/>
      <c r="X799" s="58"/>
      <c r="Y799" s="58"/>
      <c r="Z799" s="58"/>
      <c r="AA799" s="58"/>
      <c r="AB799" s="58"/>
      <c r="AC799" s="58"/>
      <c r="AD799" s="58"/>
      <c r="AE799" s="58"/>
      <c r="AF799" s="58"/>
      <c r="AG799" s="58"/>
      <c r="AH799" s="58"/>
    </row>
    <row r="800" spans="1:34" ht="15" customHeight="1" x14ac:dyDescent="0.2">
      <c r="A800" s="23"/>
      <c r="B800" s="23"/>
      <c r="C800" s="23"/>
      <c r="D800" s="58"/>
      <c r="E800" s="23"/>
      <c r="F800" s="23"/>
      <c r="G800" s="91"/>
      <c r="H800" s="59"/>
      <c r="I800" s="91"/>
      <c r="J800" s="58"/>
      <c r="K800" s="58"/>
      <c r="L800" s="23"/>
      <c r="M800" s="23"/>
      <c r="N800" s="67"/>
      <c r="O800" s="58"/>
      <c r="P800" s="58"/>
      <c r="Q800" s="58"/>
      <c r="R800" s="58"/>
      <c r="S800" s="58"/>
      <c r="T800" s="58"/>
      <c r="U800" s="58"/>
      <c r="V800" s="58"/>
      <c r="W800" s="58"/>
      <c r="X800" s="58"/>
      <c r="Y800" s="58"/>
      <c r="Z800" s="58"/>
      <c r="AA800" s="58"/>
      <c r="AB800" s="58"/>
      <c r="AC800" s="58"/>
      <c r="AD800" s="58"/>
      <c r="AE800" s="58"/>
      <c r="AF800" s="58"/>
      <c r="AG800" s="58"/>
      <c r="AH800" s="58"/>
    </row>
    <row r="801" spans="1:34" ht="15" customHeight="1" x14ac:dyDescent="0.2">
      <c r="A801" s="23"/>
      <c r="B801" s="23"/>
      <c r="C801" s="23"/>
      <c r="D801" s="58"/>
      <c r="E801" s="23"/>
      <c r="F801" s="23"/>
      <c r="G801" s="91"/>
      <c r="H801" s="59"/>
      <c r="I801" s="91"/>
      <c r="J801" s="58"/>
      <c r="K801" s="58"/>
      <c r="L801" s="23"/>
      <c r="M801" s="23"/>
      <c r="N801" s="67"/>
      <c r="O801" s="58"/>
      <c r="P801" s="58"/>
      <c r="Q801" s="58"/>
      <c r="R801" s="58"/>
      <c r="S801" s="58"/>
      <c r="T801" s="58"/>
      <c r="U801" s="58"/>
      <c r="V801" s="58"/>
      <c r="W801" s="58"/>
      <c r="X801" s="58"/>
      <c r="Y801" s="58"/>
      <c r="Z801" s="58"/>
      <c r="AA801" s="58"/>
      <c r="AB801" s="58"/>
      <c r="AC801" s="58"/>
      <c r="AD801" s="58"/>
      <c r="AE801" s="58"/>
      <c r="AF801" s="58"/>
      <c r="AG801" s="58"/>
      <c r="AH801" s="58"/>
    </row>
    <row r="802" spans="1:34" ht="15" customHeight="1" x14ac:dyDescent="0.2">
      <c r="A802" s="23"/>
      <c r="B802" s="23"/>
      <c r="C802" s="23"/>
      <c r="D802" s="58"/>
      <c r="E802" s="23"/>
      <c r="F802" s="23"/>
      <c r="G802" s="91"/>
      <c r="H802" s="59"/>
      <c r="I802" s="91"/>
      <c r="J802" s="58"/>
      <c r="K802" s="58"/>
      <c r="L802" s="23"/>
      <c r="M802" s="23"/>
      <c r="N802" s="67"/>
      <c r="O802" s="58"/>
      <c r="P802" s="58"/>
      <c r="Q802" s="58"/>
      <c r="R802" s="58"/>
      <c r="S802" s="58"/>
      <c r="T802" s="58"/>
      <c r="U802" s="58"/>
      <c r="V802" s="58"/>
      <c r="W802" s="58"/>
      <c r="X802" s="58"/>
      <c r="Y802" s="58"/>
      <c r="Z802" s="58"/>
      <c r="AA802" s="58"/>
      <c r="AB802" s="58"/>
      <c r="AC802" s="58"/>
      <c r="AD802" s="58"/>
      <c r="AE802" s="58"/>
      <c r="AF802" s="58"/>
      <c r="AG802" s="58"/>
      <c r="AH802" s="58"/>
    </row>
    <row r="803" spans="1:34" ht="15" customHeight="1" x14ac:dyDescent="0.2">
      <c r="A803" s="23"/>
      <c r="B803" s="23"/>
      <c r="C803" s="23"/>
      <c r="D803" s="58"/>
      <c r="E803" s="23"/>
      <c r="F803" s="23"/>
      <c r="G803" s="91"/>
      <c r="H803" s="59"/>
      <c r="I803" s="91"/>
      <c r="J803" s="58"/>
      <c r="K803" s="58"/>
      <c r="L803" s="23"/>
      <c r="M803" s="23"/>
      <c r="N803" s="67"/>
      <c r="O803" s="58"/>
      <c r="P803" s="58"/>
      <c r="Q803" s="58"/>
      <c r="R803" s="58"/>
      <c r="S803" s="58"/>
      <c r="T803" s="58"/>
      <c r="U803" s="58"/>
      <c r="V803" s="58"/>
      <c r="W803" s="58"/>
      <c r="X803" s="58"/>
      <c r="Y803" s="58"/>
      <c r="Z803" s="58"/>
      <c r="AA803" s="58"/>
      <c r="AB803" s="58"/>
      <c r="AC803" s="58"/>
      <c r="AD803" s="58"/>
      <c r="AE803" s="58"/>
      <c r="AF803" s="58"/>
      <c r="AG803" s="58"/>
      <c r="AH803" s="58"/>
    </row>
    <row r="804" spans="1:34" ht="15" customHeight="1" x14ac:dyDescent="0.2">
      <c r="A804" s="23"/>
      <c r="B804" s="23"/>
      <c r="C804" s="23"/>
      <c r="D804" s="58"/>
      <c r="E804" s="23"/>
      <c r="F804" s="23"/>
      <c r="G804" s="91"/>
      <c r="H804" s="59"/>
      <c r="I804" s="91"/>
      <c r="J804" s="58"/>
      <c r="K804" s="58"/>
      <c r="L804" s="23"/>
      <c r="M804" s="23"/>
      <c r="N804" s="67"/>
      <c r="O804" s="58"/>
      <c r="P804" s="58"/>
      <c r="Q804" s="58"/>
      <c r="R804" s="58"/>
      <c r="S804" s="58"/>
      <c r="T804" s="58"/>
      <c r="U804" s="58"/>
      <c r="V804" s="58"/>
      <c r="W804" s="58"/>
      <c r="X804" s="58"/>
      <c r="Y804" s="58"/>
      <c r="Z804" s="58"/>
      <c r="AA804" s="58"/>
      <c r="AB804" s="58"/>
      <c r="AC804" s="58"/>
      <c r="AD804" s="58"/>
      <c r="AE804" s="58"/>
      <c r="AF804" s="58"/>
      <c r="AG804" s="58"/>
      <c r="AH804" s="58"/>
    </row>
    <row r="805" spans="1:34" ht="15" customHeight="1" x14ac:dyDescent="0.2">
      <c r="A805" s="23"/>
      <c r="B805" s="23"/>
      <c r="C805" s="23"/>
      <c r="D805" s="58"/>
      <c r="E805" s="23"/>
      <c r="F805" s="23"/>
      <c r="G805" s="91"/>
      <c r="H805" s="59"/>
      <c r="I805" s="91"/>
      <c r="J805" s="58"/>
      <c r="K805" s="58"/>
      <c r="L805" s="23"/>
      <c r="M805" s="23"/>
      <c r="N805" s="67"/>
      <c r="O805" s="58"/>
      <c r="P805" s="58"/>
      <c r="Q805" s="58"/>
      <c r="R805" s="58"/>
      <c r="S805" s="58"/>
      <c r="T805" s="58"/>
      <c r="U805" s="58"/>
      <c r="V805" s="58"/>
      <c r="W805" s="58"/>
      <c r="X805" s="58"/>
      <c r="Y805" s="58"/>
      <c r="Z805" s="58"/>
      <c r="AA805" s="58"/>
      <c r="AB805" s="58"/>
      <c r="AC805" s="58"/>
      <c r="AD805" s="58"/>
      <c r="AE805" s="58"/>
      <c r="AF805" s="58"/>
      <c r="AG805" s="58"/>
      <c r="AH805" s="58"/>
    </row>
    <row r="806" spans="1:34" ht="15" customHeight="1" x14ac:dyDescent="0.2">
      <c r="A806" s="23"/>
      <c r="B806" s="23"/>
      <c r="C806" s="23"/>
      <c r="D806" s="58"/>
      <c r="E806" s="23"/>
      <c r="F806" s="23"/>
      <c r="G806" s="91"/>
      <c r="H806" s="59"/>
      <c r="I806" s="91"/>
      <c r="J806" s="58"/>
      <c r="K806" s="58"/>
      <c r="L806" s="23"/>
      <c r="M806" s="23"/>
      <c r="N806" s="67"/>
      <c r="O806" s="58"/>
      <c r="P806" s="58"/>
      <c r="Q806" s="58"/>
      <c r="R806" s="58"/>
      <c r="S806" s="58"/>
      <c r="T806" s="58"/>
      <c r="U806" s="58"/>
      <c r="V806" s="58"/>
      <c r="W806" s="58"/>
      <c r="X806" s="58"/>
      <c r="Y806" s="58"/>
      <c r="Z806" s="58"/>
      <c r="AA806" s="58"/>
      <c r="AB806" s="58"/>
      <c r="AC806" s="58"/>
      <c r="AD806" s="58"/>
      <c r="AE806" s="58"/>
      <c r="AF806" s="58"/>
      <c r="AG806" s="58"/>
      <c r="AH806" s="58"/>
    </row>
    <row r="807" spans="1:34" ht="15" customHeight="1" x14ac:dyDescent="0.2">
      <c r="A807" s="23"/>
      <c r="B807" s="23"/>
      <c r="C807" s="23"/>
      <c r="D807" s="58"/>
      <c r="E807" s="23"/>
      <c r="F807" s="23"/>
      <c r="G807" s="91"/>
      <c r="H807" s="59"/>
      <c r="I807" s="91"/>
      <c r="J807" s="58"/>
      <c r="K807" s="58"/>
      <c r="L807" s="23"/>
      <c r="M807" s="23"/>
      <c r="N807" s="67"/>
      <c r="O807" s="58"/>
      <c r="P807" s="58"/>
      <c r="Q807" s="58"/>
      <c r="R807" s="58"/>
      <c r="S807" s="58"/>
      <c r="T807" s="58"/>
      <c r="U807" s="58"/>
      <c r="V807" s="58"/>
      <c r="W807" s="58"/>
      <c r="X807" s="58"/>
      <c r="Y807" s="58"/>
      <c r="Z807" s="58"/>
      <c r="AA807" s="58"/>
      <c r="AB807" s="58"/>
      <c r="AC807" s="58"/>
      <c r="AD807" s="58"/>
      <c r="AE807" s="58"/>
      <c r="AF807" s="58"/>
      <c r="AG807" s="58"/>
      <c r="AH807" s="58"/>
    </row>
    <row r="808" spans="1:34" ht="15" customHeight="1" x14ac:dyDescent="0.2">
      <c r="A808" s="23"/>
      <c r="B808" s="23"/>
      <c r="C808" s="23"/>
      <c r="D808" s="58"/>
      <c r="E808" s="23"/>
      <c r="F808" s="23"/>
      <c r="G808" s="91"/>
      <c r="H808" s="59"/>
      <c r="I808" s="91"/>
      <c r="J808" s="58"/>
      <c r="K808" s="58"/>
      <c r="L808" s="23"/>
      <c r="M808" s="23"/>
      <c r="N808" s="67"/>
      <c r="O808" s="58"/>
      <c r="P808" s="58"/>
      <c r="Q808" s="58"/>
      <c r="R808" s="58"/>
      <c r="S808" s="58"/>
      <c r="T808" s="58"/>
      <c r="U808" s="58"/>
      <c r="V808" s="58"/>
      <c r="W808" s="58"/>
      <c r="X808" s="58"/>
      <c r="Y808" s="58"/>
      <c r="Z808" s="58"/>
      <c r="AA808" s="58"/>
      <c r="AB808" s="58"/>
      <c r="AC808" s="58"/>
      <c r="AD808" s="58"/>
      <c r="AE808" s="58"/>
      <c r="AF808" s="58"/>
      <c r="AG808" s="58"/>
      <c r="AH808" s="58"/>
    </row>
    <row r="809" spans="1:34" ht="15" customHeight="1" x14ac:dyDescent="0.2">
      <c r="A809" s="23"/>
      <c r="B809" s="23"/>
      <c r="C809" s="23"/>
      <c r="D809" s="58"/>
      <c r="E809" s="23"/>
      <c r="F809" s="23"/>
      <c r="G809" s="91"/>
      <c r="H809" s="59"/>
      <c r="I809" s="91"/>
      <c r="J809" s="58"/>
      <c r="K809" s="58"/>
      <c r="L809" s="23"/>
      <c r="M809" s="23"/>
      <c r="N809" s="67"/>
      <c r="O809" s="58"/>
      <c r="P809" s="58"/>
      <c r="Q809" s="58"/>
      <c r="R809" s="58"/>
      <c r="S809" s="58"/>
      <c r="T809" s="58"/>
      <c r="U809" s="58"/>
      <c r="V809" s="58"/>
      <c r="W809" s="58"/>
      <c r="X809" s="58"/>
      <c r="Y809" s="58"/>
      <c r="Z809" s="58"/>
      <c r="AA809" s="58"/>
      <c r="AB809" s="58"/>
      <c r="AC809" s="58"/>
      <c r="AD809" s="58"/>
      <c r="AE809" s="58"/>
      <c r="AF809" s="58"/>
      <c r="AG809" s="58"/>
      <c r="AH809" s="58"/>
    </row>
    <row r="810" spans="1:34" ht="15" customHeight="1" x14ac:dyDescent="0.2">
      <c r="A810" s="23"/>
      <c r="B810" s="23"/>
      <c r="C810" s="23"/>
      <c r="D810" s="58"/>
      <c r="E810" s="23"/>
      <c r="F810" s="23"/>
      <c r="G810" s="91"/>
      <c r="H810" s="59"/>
      <c r="I810" s="91"/>
      <c r="J810" s="58"/>
      <c r="K810" s="58"/>
      <c r="L810" s="23"/>
      <c r="M810" s="23"/>
      <c r="N810" s="67"/>
      <c r="O810" s="58"/>
      <c r="P810" s="58"/>
      <c r="Q810" s="58"/>
      <c r="R810" s="58"/>
      <c r="S810" s="58"/>
      <c r="T810" s="58"/>
      <c r="U810" s="58"/>
      <c r="V810" s="58"/>
      <c r="W810" s="58"/>
      <c r="X810" s="58"/>
      <c r="Y810" s="58"/>
      <c r="Z810" s="58"/>
      <c r="AA810" s="58"/>
      <c r="AB810" s="58"/>
      <c r="AC810" s="58"/>
      <c r="AD810" s="58"/>
      <c r="AE810" s="58"/>
      <c r="AF810" s="58"/>
      <c r="AG810" s="58"/>
      <c r="AH810" s="58"/>
    </row>
    <row r="811" spans="1:34" ht="15" customHeight="1" x14ac:dyDescent="0.2">
      <c r="A811" s="23"/>
      <c r="B811" s="23"/>
      <c r="C811" s="23"/>
      <c r="D811" s="58"/>
      <c r="E811" s="23"/>
      <c r="F811" s="23"/>
      <c r="G811" s="91"/>
      <c r="H811" s="59"/>
      <c r="I811" s="91"/>
      <c r="J811" s="58"/>
      <c r="K811" s="58"/>
      <c r="L811" s="23"/>
      <c r="M811" s="23"/>
      <c r="N811" s="67"/>
      <c r="O811" s="58"/>
      <c r="P811" s="58"/>
      <c r="Q811" s="58"/>
      <c r="R811" s="58"/>
      <c r="S811" s="58"/>
      <c r="T811" s="58"/>
      <c r="U811" s="58"/>
      <c r="V811" s="58"/>
      <c r="W811" s="58"/>
      <c r="X811" s="58"/>
      <c r="Y811" s="58"/>
      <c r="Z811" s="58"/>
      <c r="AA811" s="58"/>
      <c r="AB811" s="58"/>
      <c r="AC811" s="58"/>
      <c r="AD811" s="58"/>
      <c r="AE811" s="58"/>
      <c r="AF811" s="58"/>
      <c r="AG811" s="58"/>
      <c r="AH811" s="58"/>
    </row>
    <row r="812" spans="1:34" ht="15" customHeight="1" x14ac:dyDescent="0.2">
      <c r="A812" s="23"/>
      <c r="B812" s="23"/>
      <c r="C812" s="23"/>
      <c r="D812" s="58"/>
      <c r="E812" s="23"/>
      <c r="F812" s="23"/>
      <c r="G812" s="91"/>
      <c r="H812" s="59"/>
      <c r="I812" s="91"/>
      <c r="J812" s="58"/>
      <c r="K812" s="58"/>
      <c r="L812" s="23"/>
      <c r="M812" s="23"/>
      <c r="N812" s="67"/>
      <c r="O812" s="58"/>
      <c r="P812" s="58"/>
      <c r="Q812" s="58"/>
      <c r="R812" s="58"/>
      <c r="S812" s="58"/>
      <c r="T812" s="58"/>
      <c r="U812" s="58"/>
      <c r="V812" s="58"/>
      <c r="W812" s="58"/>
      <c r="X812" s="58"/>
      <c r="Y812" s="58"/>
      <c r="Z812" s="58"/>
      <c r="AA812" s="58"/>
      <c r="AB812" s="58"/>
      <c r="AC812" s="58"/>
      <c r="AD812" s="58"/>
      <c r="AE812" s="58"/>
      <c r="AF812" s="58"/>
      <c r="AG812" s="58"/>
      <c r="AH812" s="58"/>
    </row>
    <row r="813" spans="1:34" ht="15" customHeight="1" x14ac:dyDescent="0.2">
      <c r="A813" s="23"/>
      <c r="B813" s="23"/>
      <c r="C813" s="23"/>
      <c r="D813" s="58"/>
      <c r="E813" s="23"/>
      <c r="F813" s="23"/>
      <c r="G813" s="91"/>
      <c r="H813" s="59"/>
      <c r="I813" s="91"/>
      <c r="J813" s="58"/>
      <c r="K813" s="58"/>
      <c r="L813" s="23"/>
      <c r="M813" s="23"/>
      <c r="N813" s="67"/>
      <c r="O813" s="58"/>
      <c r="P813" s="58"/>
      <c r="Q813" s="58"/>
      <c r="R813" s="58"/>
      <c r="S813" s="58"/>
      <c r="T813" s="58"/>
      <c r="U813" s="58"/>
      <c r="V813" s="58"/>
      <c r="W813" s="58"/>
      <c r="X813" s="58"/>
      <c r="Y813" s="58"/>
      <c r="Z813" s="58"/>
      <c r="AA813" s="58"/>
      <c r="AB813" s="58"/>
      <c r="AC813" s="58"/>
      <c r="AD813" s="58"/>
      <c r="AE813" s="58"/>
      <c r="AF813" s="58"/>
      <c r="AG813" s="58"/>
      <c r="AH813" s="58"/>
    </row>
    <row r="814" spans="1:34" ht="15" customHeight="1" x14ac:dyDescent="0.2">
      <c r="A814" s="23"/>
      <c r="B814" s="23"/>
      <c r="C814" s="23"/>
      <c r="D814" s="58"/>
      <c r="E814" s="23"/>
      <c r="F814" s="23"/>
      <c r="G814" s="91"/>
      <c r="H814" s="59"/>
      <c r="I814" s="91"/>
      <c r="J814" s="58"/>
      <c r="K814" s="58"/>
      <c r="L814" s="23"/>
      <c r="M814" s="23"/>
      <c r="N814" s="67"/>
      <c r="O814" s="58"/>
      <c r="P814" s="58"/>
      <c r="Q814" s="58"/>
      <c r="R814" s="58"/>
      <c r="S814" s="58"/>
      <c r="T814" s="58"/>
      <c r="U814" s="58"/>
      <c r="V814" s="58"/>
      <c r="W814" s="58"/>
      <c r="X814" s="58"/>
      <c r="Y814" s="58"/>
      <c r="Z814" s="58"/>
      <c r="AA814" s="58"/>
      <c r="AB814" s="58"/>
      <c r="AC814" s="58"/>
      <c r="AD814" s="58"/>
      <c r="AE814" s="58"/>
      <c r="AF814" s="58"/>
      <c r="AG814" s="58"/>
      <c r="AH814" s="58"/>
    </row>
    <row r="815" spans="1:34" ht="15" customHeight="1" x14ac:dyDescent="0.2">
      <c r="A815" s="23"/>
      <c r="B815" s="23"/>
      <c r="C815" s="23"/>
      <c r="D815" s="58"/>
      <c r="E815" s="23"/>
      <c r="F815" s="23"/>
      <c r="G815" s="91"/>
      <c r="H815" s="59"/>
      <c r="I815" s="91"/>
      <c r="J815" s="58"/>
      <c r="K815" s="58"/>
      <c r="L815" s="23"/>
      <c r="M815" s="23"/>
      <c r="N815" s="67"/>
      <c r="O815" s="58"/>
      <c r="P815" s="58"/>
      <c r="Q815" s="58"/>
      <c r="R815" s="58"/>
      <c r="S815" s="58"/>
      <c r="T815" s="58"/>
      <c r="U815" s="58"/>
      <c r="V815" s="58"/>
      <c r="W815" s="58"/>
      <c r="X815" s="58"/>
      <c r="Y815" s="58"/>
      <c r="Z815" s="58"/>
      <c r="AA815" s="58"/>
      <c r="AB815" s="58"/>
      <c r="AC815" s="58"/>
      <c r="AD815" s="58"/>
      <c r="AE815" s="58"/>
      <c r="AF815" s="58"/>
      <c r="AG815" s="58"/>
      <c r="AH815" s="58"/>
    </row>
    <row r="816" spans="1:34" ht="15" customHeight="1" x14ac:dyDescent="0.2">
      <c r="A816" s="23"/>
      <c r="B816" s="23"/>
      <c r="C816" s="23"/>
      <c r="D816" s="58"/>
      <c r="E816" s="23"/>
      <c r="F816" s="23"/>
      <c r="G816" s="91"/>
      <c r="H816" s="59"/>
      <c r="I816" s="91"/>
      <c r="J816" s="58"/>
      <c r="K816" s="58"/>
      <c r="L816" s="23"/>
      <c r="M816" s="23"/>
      <c r="N816" s="67"/>
      <c r="O816" s="58"/>
      <c r="P816" s="58"/>
      <c r="Q816" s="58"/>
      <c r="R816" s="58"/>
      <c r="S816" s="58"/>
      <c r="T816" s="58"/>
      <c r="U816" s="58"/>
      <c r="V816" s="58"/>
      <c r="W816" s="58"/>
      <c r="X816" s="58"/>
      <c r="Y816" s="58"/>
      <c r="Z816" s="58"/>
      <c r="AA816" s="58"/>
      <c r="AB816" s="58"/>
      <c r="AC816" s="58"/>
      <c r="AD816" s="58"/>
      <c r="AE816" s="58"/>
      <c r="AF816" s="58"/>
      <c r="AG816" s="58"/>
      <c r="AH816" s="58"/>
    </row>
    <row r="817" spans="1:34" ht="15" customHeight="1" x14ac:dyDescent="0.2">
      <c r="A817" s="23"/>
      <c r="B817" s="23"/>
      <c r="C817" s="23"/>
      <c r="D817" s="58"/>
      <c r="E817" s="23"/>
      <c r="F817" s="23"/>
      <c r="G817" s="91"/>
      <c r="H817" s="59"/>
      <c r="I817" s="91"/>
      <c r="J817" s="58"/>
      <c r="K817" s="58"/>
      <c r="L817" s="23"/>
      <c r="M817" s="23"/>
      <c r="N817" s="67"/>
      <c r="O817" s="58"/>
      <c r="P817" s="58"/>
      <c r="Q817" s="58"/>
      <c r="R817" s="58"/>
      <c r="S817" s="58"/>
      <c r="T817" s="58"/>
      <c r="U817" s="58"/>
      <c r="V817" s="58"/>
      <c r="W817" s="58"/>
      <c r="X817" s="58"/>
      <c r="Y817" s="58"/>
      <c r="Z817" s="58"/>
      <c r="AA817" s="58"/>
      <c r="AB817" s="58"/>
      <c r="AC817" s="58"/>
      <c r="AD817" s="58"/>
      <c r="AE817" s="58"/>
      <c r="AF817" s="58"/>
      <c r="AG817" s="58"/>
      <c r="AH817" s="58"/>
    </row>
    <row r="818" spans="1:34" ht="15" customHeight="1" x14ac:dyDescent="0.2">
      <c r="A818" s="23"/>
      <c r="B818" s="23"/>
      <c r="C818" s="23"/>
      <c r="D818" s="58"/>
      <c r="E818" s="23"/>
      <c r="F818" s="23"/>
      <c r="G818" s="91"/>
      <c r="H818" s="59"/>
      <c r="I818" s="91"/>
      <c r="J818" s="58"/>
      <c r="K818" s="58"/>
      <c r="L818" s="23"/>
      <c r="M818" s="23"/>
      <c r="N818" s="67"/>
      <c r="O818" s="58"/>
      <c r="P818" s="58"/>
      <c r="Q818" s="58"/>
      <c r="R818" s="58"/>
      <c r="S818" s="58"/>
      <c r="T818" s="58"/>
      <c r="U818" s="58"/>
      <c r="V818" s="58"/>
      <c r="W818" s="58"/>
      <c r="X818" s="58"/>
      <c r="Y818" s="58"/>
      <c r="Z818" s="58"/>
      <c r="AA818" s="58"/>
      <c r="AB818" s="58"/>
      <c r="AC818" s="58"/>
      <c r="AD818" s="58"/>
      <c r="AE818" s="58"/>
      <c r="AF818" s="58"/>
      <c r="AG818" s="58"/>
      <c r="AH818" s="58"/>
    </row>
    <row r="819" spans="1:34" ht="15" customHeight="1" x14ac:dyDescent="0.2">
      <c r="A819" s="23"/>
      <c r="B819" s="23"/>
      <c r="C819" s="23"/>
      <c r="D819" s="58"/>
      <c r="E819" s="23"/>
      <c r="F819" s="23"/>
      <c r="G819" s="91"/>
      <c r="H819" s="59"/>
      <c r="I819" s="91"/>
      <c r="J819" s="58"/>
      <c r="K819" s="58"/>
      <c r="L819" s="23"/>
      <c r="M819" s="23"/>
      <c r="N819" s="67"/>
      <c r="O819" s="58"/>
      <c r="P819" s="58"/>
      <c r="Q819" s="58"/>
      <c r="R819" s="58"/>
      <c r="S819" s="58"/>
      <c r="T819" s="58"/>
      <c r="U819" s="58"/>
      <c r="V819" s="58"/>
      <c r="W819" s="58"/>
      <c r="X819" s="58"/>
      <c r="Y819" s="58"/>
      <c r="Z819" s="58"/>
      <c r="AA819" s="58"/>
      <c r="AB819" s="58"/>
      <c r="AC819" s="58"/>
      <c r="AD819" s="58"/>
      <c r="AE819" s="58"/>
      <c r="AF819" s="58"/>
      <c r="AG819" s="58"/>
      <c r="AH819" s="58"/>
    </row>
    <row r="820" spans="1:34" ht="15" customHeight="1" x14ac:dyDescent="0.2">
      <c r="A820" s="23"/>
      <c r="B820" s="23"/>
      <c r="C820" s="23"/>
      <c r="D820" s="58"/>
      <c r="E820" s="23"/>
      <c r="F820" s="23"/>
      <c r="G820" s="91"/>
      <c r="H820" s="59"/>
      <c r="I820" s="91"/>
      <c r="J820" s="58"/>
      <c r="K820" s="58"/>
      <c r="L820" s="23"/>
      <c r="M820" s="23"/>
      <c r="N820" s="67"/>
      <c r="O820" s="58"/>
      <c r="P820" s="58"/>
      <c r="Q820" s="58"/>
      <c r="R820" s="58"/>
      <c r="S820" s="58"/>
      <c r="T820" s="58"/>
      <c r="U820" s="58"/>
      <c r="V820" s="58"/>
      <c r="W820" s="58"/>
      <c r="X820" s="58"/>
      <c r="Y820" s="58"/>
      <c r="Z820" s="58"/>
      <c r="AA820" s="58"/>
      <c r="AB820" s="58"/>
      <c r="AC820" s="58"/>
      <c r="AD820" s="58"/>
      <c r="AE820" s="58"/>
      <c r="AF820" s="58"/>
      <c r="AG820" s="58"/>
      <c r="AH820" s="58"/>
    </row>
    <row r="821" spans="1:34" ht="15" customHeight="1" x14ac:dyDescent="0.2">
      <c r="A821" s="23"/>
      <c r="B821" s="23"/>
      <c r="C821" s="23"/>
      <c r="D821" s="58"/>
      <c r="E821" s="23"/>
      <c r="F821" s="23"/>
      <c r="G821" s="91"/>
      <c r="H821" s="59"/>
      <c r="I821" s="91"/>
      <c r="J821" s="58"/>
      <c r="K821" s="58"/>
      <c r="L821" s="23"/>
      <c r="M821" s="23"/>
      <c r="N821" s="67"/>
      <c r="O821" s="58"/>
      <c r="P821" s="58"/>
      <c r="Q821" s="58"/>
      <c r="R821" s="58"/>
      <c r="S821" s="58"/>
      <c r="T821" s="58"/>
      <c r="U821" s="58"/>
      <c r="V821" s="58"/>
      <c r="W821" s="58"/>
      <c r="X821" s="58"/>
      <c r="Y821" s="58"/>
      <c r="Z821" s="58"/>
      <c r="AA821" s="58"/>
      <c r="AB821" s="58"/>
      <c r="AC821" s="58"/>
      <c r="AD821" s="58"/>
      <c r="AE821" s="58"/>
      <c r="AF821" s="58"/>
      <c r="AG821" s="58"/>
      <c r="AH821" s="58"/>
    </row>
    <row r="822" spans="1:34" ht="15" customHeight="1" x14ac:dyDescent="0.2">
      <c r="A822" s="23"/>
      <c r="B822" s="23"/>
      <c r="C822" s="23"/>
      <c r="D822" s="58"/>
      <c r="E822" s="23"/>
      <c r="F822" s="23"/>
      <c r="G822" s="91"/>
      <c r="H822" s="59"/>
      <c r="I822" s="91"/>
      <c r="J822" s="58"/>
      <c r="K822" s="58"/>
      <c r="L822" s="23"/>
      <c r="M822" s="23"/>
      <c r="N822" s="67"/>
      <c r="O822" s="58"/>
      <c r="P822" s="58"/>
      <c r="Q822" s="58"/>
      <c r="R822" s="58"/>
      <c r="S822" s="58"/>
      <c r="T822" s="58"/>
      <c r="U822" s="58"/>
      <c r="V822" s="58"/>
      <c r="W822" s="58"/>
      <c r="X822" s="58"/>
      <c r="Y822" s="58"/>
      <c r="Z822" s="58"/>
      <c r="AA822" s="58"/>
      <c r="AB822" s="58"/>
      <c r="AC822" s="58"/>
      <c r="AD822" s="58"/>
      <c r="AE822" s="58"/>
      <c r="AF822" s="58"/>
      <c r="AG822" s="58"/>
      <c r="AH822" s="58"/>
    </row>
    <row r="823" spans="1:34" ht="15" customHeight="1" x14ac:dyDescent="0.2">
      <c r="A823" s="23"/>
      <c r="B823" s="23"/>
      <c r="C823" s="23"/>
      <c r="D823" s="58"/>
      <c r="E823" s="23"/>
      <c r="F823" s="23"/>
      <c r="G823" s="91"/>
      <c r="H823" s="59"/>
      <c r="I823" s="91"/>
      <c r="J823" s="58"/>
      <c r="K823" s="58"/>
      <c r="L823" s="23"/>
      <c r="M823" s="23"/>
      <c r="N823" s="67"/>
      <c r="O823" s="58"/>
      <c r="P823" s="58"/>
      <c r="Q823" s="58"/>
      <c r="R823" s="58"/>
      <c r="S823" s="58"/>
      <c r="T823" s="58"/>
      <c r="U823" s="58"/>
      <c r="V823" s="58"/>
      <c r="W823" s="58"/>
      <c r="X823" s="58"/>
      <c r="Y823" s="58"/>
      <c r="Z823" s="58"/>
      <c r="AA823" s="58"/>
      <c r="AB823" s="58"/>
      <c r="AC823" s="58"/>
      <c r="AD823" s="58"/>
      <c r="AE823" s="58"/>
      <c r="AF823" s="58"/>
      <c r="AG823" s="58"/>
      <c r="AH823" s="58"/>
    </row>
    <row r="824" spans="1:34" ht="15" customHeight="1" x14ac:dyDescent="0.2">
      <c r="A824" s="23"/>
      <c r="B824" s="23"/>
      <c r="C824" s="23"/>
      <c r="D824" s="58"/>
      <c r="E824" s="23"/>
      <c r="F824" s="23"/>
      <c r="G824" s="91"/>
      <c r="H824" s="59"/>
      <c r="I824" s="91"/>
      <c r="J824" s="58"/>
      <c r="K824" s="58"/>
      <c r="L824" s="23"/>
      <c r="M824" s="23"/>
      <c r="N824" s="67"/>
      <c r="O824" s="58"/>
      <c r="P824" s="58"/>
      <c r="Q824" s="58"/>
      <c r="R824" s="58"/>
      <c r="S824" s="58"/>
      <c r="T824" s="58"/>
      <c r="U824" s="58"/>
      <c r="V824" s="58"/>
      <c r="W824" s="58"/>
      <c r="X824" s="58"/>
      <c r="Y824" s="58"/>
      <c r="Z824" s="58"/>
      <c r="AA824" s="58"/>
      <c r="AB824" s="58"/>
      <c r="AC824" s="58"/>
      <c r="AD824" s="58"/>
      <c r="AE824" s="58"/>
      <c r="AF824" s="58"/>
      <c r="AG824" s="58"/>
      <c r="AH824" s="58"/>
    </row>
    <row r="825" spans="1:34" ht="15" customHeight="1" x14ac:dyDescent="0.2">
      <c r="A825" s="23"/>
      <c r="B825" s="23"/>
      <c r="C825" s="23"/>
      <c r="D825" s="58"/>
      <c r="E825" s="23"/>
      <c r="F825" s="23"/>
      <c r="G825" s="91"/>
      <c r="H825" s="59"/>
      <c r="I825" s="91"/>
      <c r="J825" s="58"/>
      <c r="K825" s="58"/>
      <c r="L825" s="23"/>
      <c r="M825" s="23"/>
      <c r="N825" s="67"/>
      <c r="O825" s="58"/>
      <c r="P825" s="58"/>
      <c r="Q825" s="58"/>
      <c r="R825" s="58"/>
      <c r="S825" s="58"/>
      <c r="T825" s="58"/>
      <c r="U825" s="58"/>
      <c r="V825" s="58"/>
      <c r="W825" s="58"/>
      <c r="X825" s="58"/>
      <c r="Y825" s="58"/>
      <c r="Z825" s="58"/>
      <c r="AA825" s="58"/>
      <c r="AB825" s="58"/>
      <c r="AC825" s="58"/>
      <c r="AD825" s="58"/>
      <c r="AE825" s="58"/>
      <c r="AF825" s="58"/>
      <c r="AG825" s="58"/>
      <c r="AH825" s="58"/>
    </row>
    <row r="826" spans="1:34" ht="15" customHeight="1" x14ac:dyDescent="0.2">
      <c r="A826" s="23"/>
      <c r="B826" s="23"/>
      <c r="C826" s="23"/>
      <c r="D826" s="58"/>
      <c r="E826" s="23"/>
      <c r="F826" s="23"/>
      <c r="G826" s="91"/>
      <c r="H826" s="59"/>
      <c r="I826" s="91"/>
      <c r="J826" s="58"/>
      <c r="K826" s="58"/>
      <c r="L826" s="23"/>
      <c r="M826" s="23"/>
      <c r="N826" s="67"/>
      <c r="O826" s="58"/>
      <c r="P826" s="58"/>
      <c r="Q826" s="58"/>
      <c r="R826" s="58"/>
      <c r="S826" s="58"/>
      <c r="T826" s="58"/>
      <c r="U826" s="58"/>
      <c r="V826" s="58"/>
      <c r="W826" s="58"/>
      <c r="X826" s="58"/>
      <c r="Y826" s="58"/>
      <c r="Z826" s="58"/>
      <c r="AA826" s="58"/>
      <c r="AB826" s="58"/>
      <c r="AC826" s="58"/>
      <c r="AD826" s="58"/>
      <c r="AE826" s="58"/>
      <c r="AF826" s="58"/>
      <c r="AG826" s="58"/>
      <c r="AH826" s="58"/>
    </row>
    <row r="827" spans="1:34" ht="15" customHeight="1" x14ac:dyDescent="0.2">
      <c r="A827" s="23"/>
      <c r="B827" s="23"/>
      <c r="C827" s="23"/>
      <c r="D827" s="58"/>
      <c r="E827" s="23"/>
      <c r="F827" s="23"/>
      <c r="G827" s="91"/>
      <c r="H827" s="59"/>
      <c r="I827" s="91"/>
      <c r="J827" s="58"/>
      <c r="K827" s="58"/>
      <c r="L827" s="23"/>
      <c r="M827" s="23"/>
      <c r="N827" s="67"/>
      <c r="O827" s="58"/>
      <c r="P827" s="58"/>
      <c r="Q827" s="58"/>
      <c r="R827" s="58"/>
      <c r="S827" s="58"/>
      <c r="T827" s="58"/>
      <c r="U827" s="58"/>
      <c r="V827" s="58"/>
      <c r="W827" s="58"/>
      <c r="X827" s="58"/>
      <c r="Y827" s="58"/>
      <c r="Z827" s="58"/>
      <c r="AA827" s="58"/>
      <c r="AB827" s="58"/>
      <c r="AC827" s="58"/>
      <c r="AD827" s="58"/>
      <c r="AE827" s="58"/>
      <c r="AF827" s="58"/>
      <c r="AG827" s="58"/>
      <c r="AH827" s="58"/>
    </row>
    <row r="828" spans="1:34" ht="15" customHeight="1" x14ac:dyDescent="0.2">
      <c r="A828" s="23"/>
      <c r="B828" s="23"/>
      <c r="C828" s="23"/>
      <c r="D828" s="58"/>
      <c r="E828" s="23"/>
      <c r="F828" s="23"/>
      <c r="G828" s="91"/>
      <c r="H828" s="59"/>
      <c r="I828" s="91"/>
      <c r="J828" s="58"/>
      <c r="K828" s="58"/>
      <c r="L828" s="23"/>
      <c r="M828" s="23"/>
      <c r="N828" s="67"/>
      <c r="O828" s="58"/>
      <c r="P828" s="58"/>
      <c r="Q828" s="58"/>
      <c r="R828" s="58"/>
      <c r="S828" s="58"/>
      <c r="T828" s="58"/>
      <c r="U828" s="58"/>
      <c r="V828" s="58"/>
      <c r="W828" s="58"/>
      <c r="X828" s="58"/>
      <c r="Y828" s="58"/>
      <c r="Z828" s="58"/>
      <c r="AA828" s="58"/>
      <c r="AB828" s="58"/>
      <c r="AC828" s="58"/>
      <c r="AD828" s="58"/>
      <c r="AE828" s="58"/>
      <c r="AF828" s="58"/>
      <c r="AG828" s="58"/>
      <c r="AH828" s="58"/>
    </row>
    <row r="829" spans="1:34" ht="15" customHeight="1" x14ac:dyDescent="0.2">
      <c r="A829" s="23"/>
      <c r="B829" s="23"/>
      <c r="C829" s="23"/>
      <c r="D829" s="58"/>
      <c r="E829" s="23"/>
      <c r="F829" s="23"/>
      <c r="G829" s="91"/>
      <c r="H829" s="59"/>
      <c r="I829" s="91"/>
      <c r="J829" s="58"/>
      <c r="K829" s="58"/>
      <c r="L829" s="23"/>
      <c r="M829" s="23"/>
      <c r="N829" s="67"/>
      <c r="O829" s="58"/>
      <c r="P829" s="58"/>
      <c r="Q829" s="58"/>
      <c r="R829" s="58"/>
      <c r="S829" s="58"/>
      <c r="T829" s="58"/>
      <c r="U829" s="58"/>
      <c r="V829" s="58"/>
      <c r="W829" s="58"/>
      <c r="X829" s="58"/>
      <c r="Y829" s="58"/>
      <c r="Z829" s="58"/>
      <c r="AA829" s="58"/>
      <c r="AB829" s="58"/>
      <c r="AC829" s="58"/>
      <c r="AD829" s="58"/>
      <c r="AE829" s="58"/>
      <c r="AF829" s="58"/>
      <c r="AG829" s="58"/>
      <c r="AH829" s="58"/>
    </row>
    <row r="830" spans="1:34" ht="15" customHeight="1" x14ac:dyDescent="0.2">
      <c r="A830" s="23"/>
      <c r="B830" s="23"/>
      <c r="C830" s="23"/>
      <c r="D830" s="58"/>
      <c r="E830" s="23"/>
      <c r="F830" s="23"/>
      <c r="G830" s="91"/>
      <c r="H830" s="59"/>
      <c r="I830" s="91"/>
      <c r="J830" s="58"/>
      <c r="K830" s="58"/>
      <c r="L830" s="23"/>
      <c r="M830" s="23"/>
      <c r="N830" s="67"/>
      <c r="O830" s="58"/>
      <c r="P830" s="58"/>
      <c r="Q830" s="58"/>
      <c r="R830" s="58"/>
      <c r="S830" s="58"/>
      <c r="T830" s="58"/>
      <c r="U830" s="58"/>
      <c r="V830" s="58"/>
      <c r="W830" s="58"/>
      <c r="X830" s="58"/>
      <c r="Y830" s="58"/>
      <c r="Z830" s="58"/>
      <c r="AA830" s="58"/>
      <c r="AB830" s="58"/>
      <c r="AC830" s="58"/>
      <c r="AD830" s="58"/>
      <c r="AE830" s="58"/>
      <c r="AF830" s="58"/>
      <c r="AG830" s="58"/>
      <c r="AH830" s="58"/>
    </row>
    <row r="831" spans="1:34" ht="15" customHeight="1" x14ac:dyDescent="0.2">
      <c r="A831" s="23"/>
      <c r="B831" s="23"/>
      <c r="C831" s="23"/>
      <c r="D831" s="58"/>
      <c r="E831" s="23"/>
      <c r="F831" s="23"/>
      <c r="G831" s="91"/>
      <c r="H831" s="59"/>
      <c r="I831" s="91"/>
      <c r="J831" s="58"/>
      <c r="K831" s="58"/>
      <c r="L831" s="23"/>
      <c r="M831" s="23"/>
      <c r="N831" s="67"/>
      <c r="O831" s="58"/>
      <c r="P831" s="58"/>
      <c r="Q831" s="58"/>
      <c r="R831" s="58"/>
      <c r="S831" s="58"/>
      <c r="T831" s="58"/>
      <c r="U831" s="58"/>
      <c r="V831" s="58"/>
      <c r="W831" s="58"/>
      <c r="X831" s="58"/>
      <c r="Y831" s="58"/>
      <c r="Z831" s="58"/>
      <c r="AA831" s="58"/>
      <c r="AB831" s="58"/>
      <c r="AC831" s="58"/>
      <c r="AD831" s="58"/>
      <c r="AE831" s="58"/>
      <c r="AF831" s="58"/>
      <c r="AG831" s="58"/>
      <c r="AH831" s="58"/>
    </row>
    <row r="832" spans="1:34" ht="15" customHeight="1" x14ac:dyDescent="0.2">
      <c r="A832" s="23"/>
      <c r="B832" s="23"/>
      <c r="C832" s="23"/>
      <c r="D832" s="58"/>
      <c r="E832" s="23"/>
      <c r="F832" s="23"/>
      <c r="G832" s="91"/>
      <c r="H832" s="59"/>
      <c r="I832" s="91"/>
      <c r="J832" s="58"/>
      <c r="K832" s="58"/>
      <c r="L832" s="23"/>
      <c r="M832" s="23"/>
      <c r="N832" s="67"/>
      <c r="O832" s="58"/>
      <c r="P832" s="58"/>
      <c r="Q832" s="58"/>
      <c r="R832" s="58"/>
      <c r="S832" s="58"/>
      <c r="T832" s="58"/>
      <c r="U832" s="58"/>
      <c r="V832" s="58"/>
      <c r="W832" s="58"/>
      <c r="X832" s="58"/>
      <c r="Y832" s="58"/>
      <c r="Z832" s="58"/>
      <c r="AA832" s="58"/>
      <c r="AB832" s="58"/>
      <c r="AC832" s="58"/>
      <c r="AD832" s="58"/>
      <c r="AE832" s="58"/>
      <c r="AF832" s="58"/>
      <c r="AG832" s="58"/>
      <c r="AH832" s="58"/>
    </row>
    <row r="833" spans="1:34" ht="15" customHeight="1" x14ac:dyDescent="0.2">
      <c r="A833" s="23"/>
      <c r="B833" s="23"/>
      <c r="C833" s="23"/>
      <c r="D833" s="58"/>
      <c r="E833" s="23"/>
      <c r="F833" s="23"/>
      <c r="G833" s="91"/>
      <c r="H833" s="59"/>
      <c r="I833" s="91"/>
      <c r="J833" s="58"/>
      <c r="K833" s="58"/>
      <c r="L833" s="23"/>
      <c r="M833" s="23"/>
      <c r="N833" s="67"/>
      <c r="O833" s="58"/>
      <c r="P833" s="58"/>
      <c r="Q833" s="58"/>
      <c r="R833" s="58"/>
      <c r="S833" s="58"/>
      <c r="T833" s="58"/>
      <c r="U833" s="58"/>
      <c r="V833" s="58"/>
      <c r="W833" s="58"/>
      <c r="X833" s="58"/>
      <c r="Y833" s="58"/>
      <c r="Z833" s="58"/>
      <c r="AA833" s="58"/>
      <c r="AB833" s="58"/>
      <c r="AC833" s="58"/>
      <c r="AD833" s="58"/>
      <c r="AE833" s="58"/>
      <c r="AF833" s="58"/>
      <c r="AG833" s="58"/>
      <c r="AH833" s="58"/>
    </row>
    <row r="834" spans="1:34" ht="15" customHeight="1" x14ac:dyDescent="0.2">
      <c r="A834" s="23"/>
      <c r="B834" s="23"/>
      <c r="C834" s="23"/>
      <c r="D834" s="58"/>
      <c r="E834" s="23"/>
      <c r="F834" s="23"/>
      <c r="G834" s="91"/>
      <c r="H834" s="59"/>
      <c r="I834" s="91"/>
      <c r="J834" s="58"/>
      <c r="K834" s="58"/>
      <c r="L834" s="23"/>
      <c r="M834" s="23"/>
      <c r="N834" s="67"/>
      <c r="O834" s="58"/>
      <c r="P834" s="58"/>
      <c r="Q834" s="58"/>
      <c r="R834" s="58"/>
      <c r="S834" s="58"/>
      <c r="T834" s="58"/>
      <c r="U834" s="58"/>
      <c r="V834" s="58"/>
      <c r="W834" s="58"/>
      <c r="X834" s="58"/>
      <c r="Y834" s="58"/>
      <c r="Z834" s="58"/>
      <c r="AA834" s="58"/>
      <c r="AB834" s="58"/>
      <c r="AC834" s="58"/>
      <c r="AD834" s="58"/>
      <c r="AE834" s="58"/>
      <c r="AF834" s="58"/>
      <c r="AG834" s="58"/>
      <c r="AH834" s="58"/>
    </row>
    <row r="835" spans="1:34" ht="15" customHeight="1" x14ac:dyDescent="0.2">
      <c r="A835" s="23"/>
      <c r="B835" s="23"/>
      <c r="C835" s="23"/>
      <c r="D835" s="58"/>
      <c r="E835" s="23"/>
      <c r="F835" s="23"/>
      <c r="G835" s="91"/>
      <c r="H835" s="59"/>
      <c r="I835" s="91"/>
      <c r="J835" s="58"/>
      <c r="K835" s="58"/>
      <c r="L835" s="23"/>
      <c r="M835" s="23"/>
      <c r="N835" s="67"/>
      <c r="O835" s="58"/>
      <c r="P835" s="58"/>
      <c r="Q835" s="58"/>
      <c r="R835" s="58"/>
      <c r="S835" s="58"/>
      <c r="T835" s="58"/>
      <c r="U835" s="58"/>
      <c r="V835" s="58"/>
      <c r="W835" s="58"/>
      <c r="X835" s="58"/>
      <c r="Y835" s="58"/>
      <c r="Z835" s="58"/>
      <c r="AA835" s="58"/>
      <c r="AB835" s="58"/>
      <c r="AC835" s="58"/>
      <c r="AD835" s="58"/>
      <c r="AE835" s="58"/>
      <c r="AF835" s="58"/>
      <c r="AG835" s="58"/>
      <c r="AH835" s="58"/>
    </row>
    <row r="836" spans="1:34" ht="15" customHeight="1" x14ac:dyDescent="0.2">
      <c r="A836" s="23"/>
      <c r="B836" s="23"/>
      <c r="C836" s="23"/>
      <c r="D836" s="58"/>
      <c r="E836" s="23"/>
      <c r="F836" s="23"/>
      <c r="G836" s="91"/>
      <c r="H836" s="59"/>
      <c r="I836" s="91"/>
      <c r="J836" s="58"/>
      <c r="K836" s="58"/>
      <c r="L836" s="23"/>
      <c r="M836" s="23"/>
      <c r="N836" s="67"/>
      <c r="O836" s="58"/>
      <c r="P836" s="58"/>
      <c r="Q836" s="58"/>
      <c r="R836" s="58"/>
      <c r="S836" s="58"/>
      <c r="T836" s="58"/>
      <c r="U836" s="58"/>
      <c r="V836" s="58"/>
      <c r="W836" s="58"/>
      <c r="X836" s="58"/>
      <c r="Y836" s="58"/>
      <c r="Z836" s="58"/>
      <c r="AA836" s="58"/>
      <c r="AB836" s="58"/>
      <c r="AC836" s="58"/>
      <c r="AD836" s="58"/>
      <c r="AE836" s="58"/>
      <c r="AF836" s="58"/>
      <c r="AG836" s="58"/>
      <c r="AH836" s="58"/>
    </row>
    <row r="837" spans="1:34" ht="15" customHeight="1" x14ac:dyDescent="0.2">
      <c r="A837" s="23"/>
      <c r="B837" s="23"/>
      <c r="C837" s="23"/>
      <c r="D837" s="58"/>
      <c r="E837" s="23"/>
      <c r="F837" s="23"/>
      <c r="G837" s="91"/>
      <c r="H837" s="59"/>
      <c r="I837" s="91"/>
      <c r="J837" s="58"/>
      <c r="K837" s="58"/>
      <c r="L837" s="23"/>
      <c r="M837" s="23"/>
      <c r="N837" s="67"/>
      <c r="O837" s="58"/>
      <c r="P837" s="58"/>
      <c r="Q837" s="58"/>
      <c r="R837" s="58"/>
      <c r="S837" s="58"/>
      <c r="T837" s="58"/>
      <c r="U837" s="58"/>
      <c r="V837" s="58"/>
      <c r="W837" s="58"/>
      <c r="X837" s="58"/>
      <c r="Y837" s="58"/>
      <c r="Z837" s="58"/>
      <c r="AA837" s="58"/>
      <c r="AB837" s="58"/>
      <c r="AC837" s="58"/>
      <c r="AD837" s="58"/>
      <c r="AE837" s="58"/>
      <c r="AF837" s="58"/>
      <c r="AG837" s="58"/>
      <c r="AH837" s="58"/>
    </row>
    <row r="838" spans="1:34" ht="15" customHeight="1" x14ac:dyDescent="0.2">
      <c r="A838" s="23"/>
      <c r="B838" s="23"/>
      <c r="C838" s="23"/>
      <c r="D838" s="58"/>
      <c r="E838" s="23"/>
      <c r="F838" s="23"/>
      <c r="G838" s="91"/>
      <c r="H838" s="59"/>
      <c r="I838" s="91"/>
      <c r="J838" s="58"/>
      <c r="K838" s="58"/>
      <c r="L838" s="23"/>
      <c r="M838" s="23"/>
      <c r="N838" s="67"/>
      <c r="O838" s="58"/>
      <c r="P838" s="58"/>
      <c r="Q838" s="58"/>
      <c r="R838" s="58"/>
      <c r="S838" s="58"/>
      <c r="T838" s="58"/>
      <c r="U838" s="58"/>
      <c r="V838" s="58"/>
      <c r="W838" s="58"/>
      <c r="X838" s="58"/>
      <c r="Y838" s="58"/>
      <c r="Z838" s="58"/>
      <c r="AA838" s="58"/>
      <c r="AB838" s="58"/>
      <c r="AC838" s="58"/>
      <c r="AD838" s="58"/>
      <c r="AE838" s="58"/>
      <c r="AF838" s="58"/>
      <c r="AG838" s="58"/>
      <c r="AH838" s="58"/>
    </row>
    <row r="839" spans="1:34" ht="15" customHeight="1" x14ac:dyDescent="0.2">
      <c r="A839" s="23"/>
      <c r="B839" s="23"/>
      <c r="C839" s="23"/>
      <c r="D839" s="58"/>
      <c r="E839" s="23"/>
      <c r="F839" s="23"/>
      <c r="G839" s="91"/>
      <c r="H839" s="59"/>
      <c r="I839" s="91"/>
      <c r="J839" s="58"/>
      <c r="K839" s="58"/>
      <c r="L839" s="23"/>
      <c r="M839" s="23"/>
      <c r="N839" s="67"/>
      <c r="O839" s="58"/>
      <c r="P839" s="58"/>
      <c r="Q839" s="58"/>
      <c r="R839" s="58"/>
      <c r="S839" s="58"/>
      <c r="T839" s="58"/>
      <c r="U839" s="58"/>
      <c r="V839" s="58"/>
      <c r="W839" s="58"/>
      <c r="X839" s="58"/>
      <c r="Y839" s="58"/>
      <c r="Z839" s="58"/>
      <c r="AA839" s="58"/>
      <c r="AB839" s="58"/>
      <c r="AC839" s="58"/>
      <c r="AD839" s="58"/>
      <c r="AE839" s="58"/>
      <c r="AF839" s="58"/>
      <c r="AG839" s="58"/>
      <c r="AH839" s="58"/>
    </row>
    <row r="840" spans="1:34" ht="15" customHeight="1" x14ac:dyDescent="0.2">
      <c r="A840" s="23"/>
      <c r="B840" s="23"/>
      <c r="C840" s="23"/>
      <c r="D840" s="58"/>
      <c r="E840" s="23"/>
      <c r="F840" s="23"/>
      <c r="G840" s="91"/>
      <c r="H840" s="59"/>
      <c r="I840" s="91"/>
      <c r="J840" s="58"/>
      <c r="K840" s="58"/>
      <c r="L840" s="23"/>
      <c r="M840" s="23"/>
      <c r="N840" s="67"/>
      <c r="O840" s="58"/>
      <c r="P840" s="58"/>
      <c r="Q840" s="58"/>
      <c r="R840" s="58"/>
      <c r="S840" s="58"/>
      <c r="T840" s="58"/>
      <c r="U840" s="58"/>
      <c r="V840" s="58"/>
      <c r="W840" s="58"/>
      <c r="X840" s="58"/>
      <c r="Y840" s="58"/>
      <c r="Z840" s="58"/>
      <c r="AA840" s="58"/>
      <c r="AB840" s="58"/>
      <c r="AC840" s="58"/>
      <c r="AD840" s="58"/>
      <c r="AE840" s="58"/>
      <c r="AF840" s="58"/>
      <c r="AG840" s="58"/>
      <c r="AH840" s="58"/>
    </row>
    <row r="841" spans="1:34" ht="15" customHeight="1" x14ac:dyDescent="0.2">
      <c r="A841" s="23"/>
      <c r="B841" s="23"/>
      <c r="C841" s="23"/>
      <c r="D841" s="58"/>
      <c r="E841" s="23"/>
      <c r="F841" s="23"/>
      <c r="G841" s="91"/>
      <c r="H841" s="59"/>
      <c r="I841" s="91"/>
      <c r="J841" s="58"/>
      <c r="K841" s="58"/>
      <c r="L841" s="23"/>
      <c r="M841" s="23"/>
      <c r="N841" s="67"/>
      <c r="O841" s="58"/>
      <c r="P841" s="58"/>
      <c r="Q841" s="58"/>
      <c r="R841" s="58"/>
      <c r="S841" s="58"/>
      <c r="T841" s="58"/>
      <c r="U841" s="58"/>
      <c r="V841" s="58"/>
      <c r="W841" s="58"/>
      <c r="X841" s="58"/>
      <c r="Y841" s="58"/>
      <c r="Z841" s="58"/>
      <c r="AA841" s="58"/>
      <c r="AB841" s="58"/>
      <c r="AC841" s="58"/>
      <c r="AD841" s="58"/>
      <c r="AE841" s="58"/>
      <c r="AF841" s="58"/>
      <c r="AG841" s="58"/>
      <c r="AH841" s="58"/>
    </row>
    <row r="842" spans="1:34" ht="15" customHeight="1" x14ac:dyDescent="0.2">
      <c r="A842" s="23"/>
      <c r="B842" s="23"/>
      <c r="C842" s="23"/>
      <c r="D842" s="58"/>
      <c r="E842" s="23"/>
      <c r="F842" s="23"/>
      <c r="G842" s="91"/>
      <c r="H842" s="59"/>
      <c r="I842" s="91"/>
      <c r="J842" s="58"/>
      <c r="K842" s="58"/>
      <c r="L842" s="23"/>
      <c r="M842" s="23"/>
      <c r="N842" s="67"/>
      <c r="O842" s="58"/>
      <c r="P842" s="58"/>
      <c r="Q842" s="58"/>
      <c r="R842" s="58"/>
      <c r="S842" s="58"/>
      <c r="T842" s="58"/>
      <c r="U842" s="58"/>
      <c r="V842" s="58"/>
      <c r="W842" s="58"/>
      <c r="X842" s="58"/>
      <c r="Y842" s="58"/>
      <c r="Z842" s="58"/>
      <c r="AA842" s="58"/>
      <c r="AB842" s="58"/>
      <c r="AC842" s="58"/>
      <c r="AD842" s="58"/>
      <c r="AE842" s="58"/>
      <c r="AF842" s="58"/>
      <c r="AG842" s="58"/>
      <c r="AH842" s="58"/>
    </row>
    <row r="843" spans="1:34" ht="15" customHeight="1" x14ac:dyDescent="0.2">
      <c r="A843" s="23"/>
      <c r="B843" s="23"/>
      <c r="C843" s="23"/>
      <c r="D843" s="58"/>
      <c r="E843" s="23"/>
      <c r="F843" s="23"/>
      <c r="G843" s="91"/>
      <c r="H843" s="59"/>
      <c r="I843" s="91"/>
      <c r="J843" s="58"/>
      <c r="K843" s="58"/>
      <c r="L843" s="23"/>
      <c r="M843" s="23"/>
      <c r="N843" s="67"/>
      <c r="O843" s="58"/>
      <c r="P843" s="58"/>
      <c r="Q843" s="58"/>
      <c r="R843" s="58"/>
      <c r="S843" s="58"/>
      <c r="T843" s="58"/>
      <c r="U843" s="58"/>
      <c r="V843" s="58"/>
      <c r="W843" s="58"/>
      <c r="X843" s="58"/>
      <c r="Y843" s="58"/>
      <c r="Z843" s="58"/>
      <c r="AA843" s="58"/>
      <c r="AB843" s="58"/>
      <c r="AC843" s="58"/>
      <c r="AD843" s="58"/>
      <c r="AE843" s="58"/>
      <c r="AF843" s="58"/>
      <c r="AG843" s="58"/>
      <c r="AH843" s="58"/>
    </row>
    <row r="844" spans="1:34" ht="15" customHeight="1" x14ac:dyDescent="0.2">
      <c r="A844" s="23"/>
      <c r="B844" s="23"/>
      <c r="C844" s="23"/>
      <c r="D844" s="58"/>
      <c r="E844" s="23"/>
      <c r="F844" s="23"/>
      <c r="G844" s="91"/>
      <c r="H844" s="59"/>
      <c r="I844" s="91"/>
      <c r="J844" s="58"/>
      <c r="K844" s="58"/>
      <c r="L844" s="23"/>
      <c r="M844" s="23"/>
      <c r="N844" s="67"/>
      <c r="O844" s="58"/>
      <c r="P844" s="58"/>
      <c r="Q844" s="58"/>
      <c r="R844" s="58"/>
      <c r="S844" s="58"/>
      <c r="T844" s="58"/>
      <c r="U844" s="58"/>
      <c r="V844" s="58"/>
      <c r="W844" s="58"/>
      <c r="X844" s="58"/>
      <c r="Y844" s="58"/>
      <c r="Z844" s="58"/>
      <c r="AA844" s="58"/>
      <c r="AB844" s="58"/>
      <c r="AC844" s="58"/>
      <c r="AD844" s="58"/>
      <c r="AE844" s="58"/>
      <c r="AF844" s="58"/>
      <c r="AG844" s="58"/>
      <c r="AH844" s="58"/>
    </row>
    <row r="845" spans="1:34" ht="15" customHeight="1" x14ac:dyDescent="0.2">
      <c r="A845" s="23"/>
      <c r="B845" s="23"/>
      <c r="C845" s="23"/>
      <c r="D845" s="58"/>
      <c r="E845" s="23"/>
      <c r="F845" s="23"/>
      <c r="G845" s="91"/>
      <c r="H845" s="59"/>
      <c r="I845" s="91"/>
      <c r="J845" s="58"/>
      <c r="K845" s="58"/>
      <c r="L845" s="23"/>
      <c r="M845" s="23"/>
      <c r="N845" s="67"/>
      <c r="O845" s="58"/>
      <c r="P845" s="58"/>
      <c r="Q845" s="58"/>
      <c r="R845" s="58"/>
      <c r="S845" s="58"/>
      <c r="T845" s="58"/>
      <c r="U845" s="58"/>
      <c r="V845" s="58"/>
      <c r="W845" s="58"/>
      <c r="X845" s="58"/>
      <c r="Y845" s="58"/>
      <c r="Z845" s="58"/>
      <c r="AA845" s="58"/>
      <c r="AB845" s="58"/>
      <c r="AC845" s="58"/>
      <c r="AD845" s="58"/>
      <c r="AE845" s="58"/>
      <c r="AF845" s="58"/>
      <c r="AG845" s="58"/>
      <c r="AH845" s="58"/>
    </row>
    <row r="846" spans="1:34" ht="15" customHeight="1" x14ac:dyDescent="0.2">
      <c r="A846" s="23"/>
      <c r="B846" s="23"/>
      <c r="C846" s="23"/>
      <c r="D846" s="58"/>
      <c r="E846" s="23"/>
      <c r="F846" s="23"/>
      <c r="G846" s="91"/>
      <c r="H846" s="59"/>
      <c r="I846" s="91"/>
      <c r="J846" s="58"/>
      <c r="K846" s="58"/>
      <c r="L846" s="23"/>
      <c r="M846" s="23"/>
      <c r="N846" s="67"/>
      <c r="O846" s="58"/>
      <c r="P846" s="58"/>
      <c r="Q846" s="58"/>
      <c r="R846" s="58"/>
      <c r="S846" s="58"/>
      <c r="T846" s="58"/>
      <c r="U846" s="58"/>
      <c r="V846" s="58"/>
      <c r="W846" s="58"/>
      <c r="X846" s="58"/>
      <c r="Y846" s="58"/>
      <c r="Z846" s="58"/>
      <c r="AA846" s="58"/>
      <c r="AB846" s="58"/>
      <c r="AC846" s="58"/>
      <c r="AD846" s="58"/>
      <c r="AE846" s="58"/>
      <c r="AF846" s="58"/>
      <c r="AG846" s="58"/>
      <c r="AH846" s="58"/>
    </row>
    <row r="847" spans="1:34" ht="15" customHeight="1" x14ac:dyDescent="0.2">
      <c r="A847" s="23"/>
      <c r="B847" s="23"/>
      <c r="C847" s="23"/>
      <c r="D847" s="58"/>
      <c r="E847" s="23"/>
      <c r="F847" s="23"/>
      <c r="G847" s="91"/>
      <c r="H847" s="59"/>
      <c r="I847" s="91"/>
      <c r="J847" s="58"/>
      <c r="K847" s="58"/>
      <c r="L847" s="23"/>
      <c r="M847" s="23"/>
      <c r="N847" s="67"/>
      <c r="O847" s="58"/>
      <c r="P847" s="58"/>
      <c r="Q847" s="58"/>
      <c r="R847" s="58"/>
      <c r="S847" s="58"/>
      <c r="T847" s="58"/>
      <c r="U847" s="58"/>
      <c r="V847" s="58"/>
      <c r="W847" s="58"/>
      <c r="X847" s="58"/>
      <c r="Y847" s="58"/>
      <c r="Z847" s="58"/>
      <c r="AA847" s="58"/>
      <c r="AB847" s="58"/>
      <c r="AC847" s="58"/>
      <c r="AD847" s="58"/>
      <c r="AE847" s="58"/>
      <c r="AF847" s="58"/>
      <c r="AG847" s="58"/>
      <c r="AH847" s="58"/>
    </row>
    <row r="848" spans="1:34" ht="15" customHeight="1" x14ac:dyDescent="0.2">
      <c r="A848" s="23"/>
      <c r="B848" s="23"/>
      <c r="C848" s="23"/>
      <c r="D848" s="58"/>
      <c r="E848" s="23"/>
      <c r="F848" s="23"/>
      <c r="G848" s="91"/>
      <c r="H848" s="59"/>
      <c r="I848" s="91"/>
      <c r="J848" s="58"/>
      <c r="K848" s="58"/>
      <c r="L848" s="23"/>
      <c r="M848" s="23"/>
      <c r="N848" s="67"/>
      <c r="O848" s="58"/>
      <c r="P848" s="58"/>
      <c r="Q848" s="58"/>
      <c r="R848" s="58"/>
      <c r="S848" s="58"/>
      <c r="T848" s="58"/>
      <c r="U848" s="58"/>
      <c r="V848" s="58"/>
      <c r="W848" s="58"/>
      <c r="X848" s="58"/>
      <c r="Y848" s="58"/>
      <c r="Z848" s="58"/>
      <c r="AA848" s="58"/>
      <c r="AB848" s="58"/>
      <c r="AC848" s="58"/>
      <c r="AD848" s="58"/>
      <c r="AE848" s="58"/>
      <c r="AF848" s="58"/>
      <c r="AG848" s="58"/>
      <c r="AH848" s="58"/>
    </row>
    <row r="849" spans="1:34" ht="15" customHeight="1" x14ac:dyDescent="0.2">
      <c r="A849" s="23"/>
      <c r="B849" s="23"/>
      <c r="C849" s="23"/>
      <c r="D849" s="58"/>
      <c r="E849" s="23"/>
      <c r="F849" s="23"/>
      <c r="G849" s="91"/>
      <c r="H849" s="59"/>
      <c r="I849" s="91"/>
      <c r="J849" s="58"/>
      <c r="K849" s="58"/>
      <c r="L849" s="23"/>
      <c r="M849" s="23"/>
      <c r="N849" s="67"/>
      <c r="O849" s="58"/>
      <c r="P849" s="58"/>
      <c r="Q849" s="58"/>
      <c r="R849" s="58"/>
      <c r="S849" s="58"/>
      <c r="T849" s="58"/>
      <c r="U849" s="58"/>
      <c r="V849" s="58"/>
      <c r="W849" s="58"/>
      <c r="X849" s="58"/>
      <c r="Y849" s="58"/>
      <c r="Z849" s="58"/>
      <c r="AA849" s="58"/>
      <c r="AB849" s="58"/>
      <c r="AC849" s="58"/>
      <c r="AD849" s="58"/>
      <c r="AE849" s="58"/>
      <c r="AF849" s="58"/>
      <c r="AG849" s="58"/>
      <c r="AH849" s="58"/>
    </row>
    <row r="850" spans="1:34" ht="15" customHeight="1" x14ac:dyDescent="0.2">
      <c r="A850" s="23"/>
      <c r="B850" s="23"/>
      <c r="C850" s="23"/>
      <c r="D850" s="58"/>
      <c r="E850" s="23"/>
      <c r="F850" s="23"/>
      <c r="G850" s="91"/>
      <c r="H850" s="59"/>
      <c r="I850" s="91"/>
      <c r="J850" s="58"/>
      <c r="K850" s="58"/>
      <c r="L850" s="23"/>
      <c r="M850" s="23"/>
      <c r="N850" s="67"/>
      <c r="O850" s="58"/>
      <c r="P850" s="58"/>
      <c r="Q850" s="58"/>
      <c r="R850" s="58"/>
      <c r="S850" s="58"/>
      <c r="T850" s="58"/>
      <c r="U850" s="58"/>
      <c r="V850" s="58"/>
      <c r="W850" s="58"/>
      <c r="X850" s="58"/>
      <c r="Y850" s="58"/>
      <c r="Z850" s="58"/>
      <c r="AA850" s="58"/>
      <c r="AB850" s="58"/>
      <c r="AC850" s="58"/>
      <c r="AD850" s="58"/>
      <c r="AE850" s="58"/>
      <c r="AF850" s="58"/>
      <c r="AG850" s="58"/>
      <c r="AH850" s="58"/>
    </row>
    <row r="851" spans="1:34" ht="15" customHeight="1" x14ac:dyDescent="0.2">
      <c r="A851" s="23"/>
      <c r="B851" s="23"/>
      <c r="C851" s="23"/>
      <c r="D851" s="58"/>
      <c r="E851" s="23"/>
      <c r="F851" s="23"/>
      <c r="G851" s="91"/>
      <c r="H851" s="59"/>
      <c r="I851" s="91"/>
      <c r="J851" s="58"/>
      <c r="K851" s="58"/>
      <c r="L851" s="23"/>
      <c r="M851" s="23"/>
      <c r="N851" s="67"/>
      <c r="O851" s="58"/>
      <c r="P851" s="58"/>
      <c r="Q851" s="58"/>
      <c r="R851" s="58"/>
      <c r="S851" s="58"/>
      <c r="T851" s="58"/>
      <c r="U851" s="58"/>
      <c r="V851" s="58"/>
      <c r="W851" s="58"/>
      <c r="X851" s="58"/>
      <c r="Y851" s="58"/>
      <c r="Z851" s="58"/>
      <c r="AA851" s="58"/>
      <c r="AB851" s="58"/>
      <c r="AC851" s="58"/>
      <c r="AD851" s="58"/>
      <c r="AE851" s="58"/>
      <c r="AF851" s="58"/>
      <c r="AG851" s="58"/>
      <c r="AH851" s="58"/>
    </row>
    <row r="852" spans="1:34" ht="15" customHeight="1" x14ac:dyDescent="0.2">
      <c r="A852" s="23"/>
      <c r="B852" s="23"/>
      <c r="C852" s="23"/>
      <c r="D852" s="58"/>
      <c r="E852" s="23"/>
      <c r="F852" s="23"/>
      <c r="G852" s="91"/>
      <c r="H852" s="59"/>
      <c r="I852" s="91"/>
      <c r="J852" s="58"/>
      <c r="K852" s="58"/>
      <c r="L852" s="23"/>
      <c r="M852" s="23"/>
      <c r="N852" s="67"/>
      <c r="O852" s="58"/>
      <c r="P852" s="58"/>
      <c r="Q852" s="58"/>
      <c r="R852" s="58"/>
      <c r="S852" s="58"/>
      <c r="T852" s="58"/>
      <c r="U852" s="58"/>
      <c r="V852" s="58"/>
      <c r="W852" s="58"/>
      <c r="X852" s="58"/>
      <c r="Y852" s="58"/>
      <c r="Z852" s="58"/>
      <c r="AA852" s="58"/>
      <c r="AB852" s="58"/>
      <c r="AC852" s="58"/>
      <c r="AD852" s="58"/>
      <c r="AE852" s="58"/>
      <c r="AF852" s="58"/>
      <c r="AG852" s="58"/>
      <c r="AH852" s="58"/>
    </row>
    <row r="853" spans="1:34" ht="15" customHeight="1" x14ac:dyDescent="0.2">
      <c r="A853" s="23"/>
      <c r="B853" s="23"/>
      <c r="C853" s="23"/>
      <c r="D853" s="58"/>
      <c r="E853" s="23"/>
      <c r="F853" s="23"/>
      <c r="G853" s="91"/>
      <c r="H853" s="59"/>
      <c r="I853" s="91"/>
      <c r="J853" s="58"/>
      <c r="K853" s="58"/>
      <c r="L853" s="23"/>
      <c r="M853" s="23"/>
      <c r="N853" s="67"/>
      <c r="O853" s="58"/>
      <c r="P853" s="58"/>
      <c r="Q853" s="58"/>
      <c r="R853" s="58"/>
      <c r="S853" s="58"/>
      <c r="T853" s="58"/>
      <c r="U853" s="58"/>
      <c r="V853" s="58"/>
      <c r="W853" s="58"/>
      <c r="X853" s="58"/>
      <c r="Y853" s="58"/>
      <c r="Z853" s="58"/>
      <c r="AA853" s="58"/>
      <c r="AB853" s="58"/>
      <c r="AC853" s="58"/>
      <c r="AD853" s="58"/>
      <c r="AE853" s="58"/>
      <c r="AF853" s="58"/>
      <c r="AG853" s="58"/>
      <c r="AH853" s="58"/>
    </row>
    <row r="854" spans="1:34" ht="15" customHeight="1" x14ac:dyDescent="0.2">
      <c r="A854" s="23"/>
      <c r="B854" s="23"/>
      <c r="C854" s="23"/>
      <c r="D854" s="58"/>
      <c r="E854" s="23"/>
      <c r="F854" s="23"/>
      <c r="G854" s="91"/>
      <c r="H854" s="59"/>
      <c r="I854" s="91"/>
      <c r="J854" s="58"/>
      <c r="K854" s="58"/>
      <c r="L854" s="23"/>
      <c r="M854" s="23"/>
      <c r="N854" s="67"/>
      <c r="O854" s="58"/>
      <c r="P854" s="58"/>
      <c r="Q854" s="58"/>
      <c r="R854" s="58"/>
      <c r="S854" s="58"/>
      <c r="T854" s="58"/>
      <c r="U854" s="58"/>
      <c r="V854" s="58"/>
      <c r="W854" s="58"/>
      <c r="X854" s="58"/>
      <c r="Y854" s="58"/>
      <c r="Z854" s="58"/>
      <c r="AA854" s="58"/>
      <c r="AB854" s="58"/>
      <c r="AC854" s="58"/>
      <c r="AD854" s="58"/>
      <c r="AE854" s="58"/>
      <c r="AF854" s="58"/>
      <c r="AG854" s="58"/>
      <c r="AH854" s="58"/>
    </row>
    <row r="855" spans="1:34" ht="15" customHeight="1" x14ac:dyDescent="0.2">
      <c r="A855" s="23"/>
      <c r="B855" s="23"/>
      <c r="C855" s="23"/>
      <c r="D855" s="58"/>
      <c r="E855" s="23"/>
      <c r="F855" s="23"/>
      <c r="G855" s="91"/>
      <c r="H855" s="59"/>
      <c r="I855" s="91"/>
      <c r="J855" s="58"/>
      <c r="K855" s="58"/>
      <c r="L855" s="23"/>
      <c r="M855" s="23"/>
      <c r="N855" s="67"/>
      <c r="O855" s="58"/>
      <c r="P855" s="58"/>
      <c r="Q855" s="58"/>
      <c r="R855" s="58"/>
      <c r="S855" s="58"/>
      <c r="T855" s="58"/>
      <c r="U855" s="58"/>
      <c r="V855" s="58"/>
      <c r="W855" s="58"/>
      <c r="X855" s="58"/>
      <c r="Y855" s="58"/>
      <c r="Z855" s="58"/>
      <c r="AA855" s="58"/>
      <c r="AB855" s="58"/>
      <c r="AC855" s="58"/>
      <c r="AD855" s="58"/>
      <c r="AE855" s="58"/>
      <c r="AF855" s="58"/>
      <c r="AG855" s="58"/>
      <c r="AH855" s="58"/>
    </row>
    <row r="856" spans="1:34" ht="15" customHeight="1" x14ac:dyDescent="0.2">
      <c r="A856" s="23"/>
      <c r="B856" s="23"/>
      <c r="C856" s="23"/>
      <c r="D856" s="58"/>
      <c r="E856" s="23"/>
      <c r="F856" s="23"/>
      <c r="G856" s="91"/>
      <c r="H856" s="59"/>
      <c r="I856" s="91"/>
      <c r="J856" s="58"/>
      <c r="K856" s="58"/>
      <c r="L856" s="23"/>
      <c r="M856" s="23"/>
      <c r="N856" s="67"/>
      <c r="O856" s="58"/>
      <c r="P856" s="58"/>
      <c r="Q856" s="58"/>
      <c r="R856" s="58"/>
      <c r="S856" s="58"/>
      <c r="T856" s="58"/>
      <c r="U856" s="58"/>
      <c r="V856" s="58"/>
      <c r="W856" s="58"/>
      <c r="X856" s="58"/>
      <c r="Y856" s="58"/>
      <c r="Z856" s="58"/>
      <c r="AA856" s="58"/>
      <c r="AB856" s="58"/>
      <c r="AC856" s="58"/>
      <c r="AD856" s="58"/>
      <c r="AE856" s="58"/>
      <c r="AF856" s="58"/>
      <c r="AG856" s="58"/>
      <c r="AH856" s="58"/>
    </row>
    <row r="857" spans="1:34" ht="15" customHeight="1" x14ac:dyDescent="0.2">
      <c r="A857" s="23"/>
      <c r="B857" s="23"/>
      <c r="C857" s="23"/>
      <c r="D857" s="58"/>
      <c r="E857" s="23"/>
      <c r="F857" s="23"/>
      <c r="G857" s="91"/>
      <c r="H857" s="59"/>
      <c r="I857" s="91"/>
      <c r="J857" s="58"/>
      <c r="K857" s="58"/>
      <c r="L857" s="23"/>
      <c r="M857" s="23"/>
      <c r="N857" s="67"/>
      <c r="O857" s="58"/>
      <c r="P857" s="58"/>
      <c r="Q857" s="58"/>
      <c r="R857" s="58"/>
      <c r="S857" s="58"/>
      <c r="T857" s="58"/>
      <c r="U857" s="58"/>
      <c r="V857" s="58"/>
      <c r="W857" s="58"/>
      <c r="X857" s="58"/>
      <c r="Y857" s="58"/>
      <c r="Z857" s="58"/>
      <c r="AA857" s="58"/>
      <c r="AB857" s="58"/>
      <c r="AC857" s="58"/>
      <c r="AD857" s="58"/>
      <c r="AE857" s="58"/>
      <c r="AF857" s="58"/>
      <c r="AG857" s="58"/>
      <c r="AH857" s="58"/>
    </row>
    <row r="858" spans="1:34" ht="15" customHeight="1" x14ac:dyDescent="0.2">
      <c r="A858" s="23"/>
      <c r="B858" s="23"/>
      <c r="C858" s="23"/>
      <c r="D858" s="58"/>
      <c r="E858" s="23"/>
      <c r="F858" s="23"/>
      <c r="G858" s="91"/>
      <c r="H858" s="59"/>
      <c r="I858" s="91"/>
      <c r="J858" s="58"/>
      <c r="K858" s="58"/>
      <c r="L858" s="23"/>
      <c r="M858" s="23"/>
      <c r="N858" s="67"/>
      <c r="O858" s="58"/>
      <c r="P858" s="58"/>
      <c r="Q858" s="58"/>
      <c r="R858" s="58"/>
      <c r="S858" s="58"/>
      <c r="T858" s="58"/>
      <c r="U858" s="58"/>
      <c r="V858" s="58"/>
      <c r="W858" s="58"/>
      <c r="X858" s="58"/>
      <c r="Y858" s="58"/>
      <c r="Z858" s="58"/>
      <c r="AA858" s="58"/>
      <c r="AB858" s="58"/>
      <c r="AC858" s="58"/>
      <c r="AD858" s="58"/>
      <c r="AE858" s="58"/>
      <c r="AF858" s="58"/>
      <c r="AG858" s="58"/>
      <c r="AH858" s="58"/>
    </row>
    <row r="859" spans="1:34" ht="15" customHeight="1" x14ac:dyDescent="0.2">
      <c r="A859" s="23"/>
      <c r="B859" s="23"/>
      <c r="C859" s="23"/>
      <c r="D859" s="58"/>
      <c r="E859" s="23"/>
      <c r="F859" s="23"/>
      <c r="G859" s="91"/>
      <c r="H859" s="59"/>
      <c r="I859" s="91"/>
      <c r="J859" s="58"/>
      <c r="K859" s="58"/>
      <c r="L859" s="23"/>
      <c r="M859" s="23"/>
      <c r="N859" s="67"/>
      <c r="O859" s="58"/>
      <c r="P859" s="58"/>
      <c r="Q859" s="58"/>
      <c r="R859" s="58"/>
      <c r="S859" s="58"/>
      <c r="T859" s="58"/>
      <c r="U859" s="58"/>
      <c r="V859" s="58"/>
      <c r="W859" s="58"/>
      <c r="X859" s="58"/>
      <c r="Y859" s="58"/>
      <c r="Z859" s="58"/>
      <c r="AA859" s="58"/>
      <c r="AB859" s="58"/>
      <c r="AC859" s="58"/>
      <c r="AD859" s="58"/>
      <c r="AE859" s="58"/>
      <c r="AF859" s="58"/>
      <c r="AG859" s="58"/>
      <c r="AH859" s="58"/>
    </row>
    <row r="860" spans="1:34" ht="15" customHeight="1" x14ac:dyDescent="0.2">
      <c r="A860" s="23"/>
      <c r="B860" s="23"/>
      <c r="C860" s="23"/>
      <c r="D860" s="58"/>
      <c r="E860" s="23"/>
      <c r="F860" s="23"/>
      <c r="G860" s="91"/>
      <c r="H860" s="59"/>
      <c r="I860" s="91"/>
      <c r="J860" s="58"/>
      <c r="K860" s="58"/>
      <c r="L860" s="23"/>
      <c r="M860" s="23"/>
      <c r="N860" s="67"/>
      <c r="O860" s="58"/>
      <c r="P860" s="58"/>
      <c r="Q860" s="58"/>
      <c r="R860" s="58"/>
      <c r="S860" s="58"/>
      <c r="T860" s="58"/>
      <c r="U860" s="58"/>
      <c r="V860" s="58"/>
      <c r="W860" s="58"/>
      <c r="X860" s="58"/>
      <c r="Y860" s="58"/>
      <c r="Z860" s="58"/>
      <c r="AA860" s="58"/>
      <c r="AB860" s="58"/>
      <c r="AC860" s="58"/>
      <c r="AD860" s="58"/>
      <c r="AE860" s="58"/>
      <c r="AF860" s="58"/>
      <c r="AG860" s="58"/>
      <c r="AH860" s="58"/>
    </row>
    <row r="861" spans="1:34" ht="15" customHeight="1" x14ac:dyDescent="0.2">
      <c r="A861" s="23"/>
      <c r="B861" s="23"/>
      <c r="C861" s="23"/>
      <c r="D861" s="58"/>
      <c r="E861" s="23"/>
      <c r="F861" s="23"/>
      <c r="G861" s="91"/>
      <c r="H861" s="59"/>
      <c r="I861" s="91"/>
      <c r="J861" s="58"/>
      <c r="K861" s="58"/>
      <c r="L861" s="23"/>
      <c r="M861" s="23"/>
      <c r="N861" s="67"/>
      <c r="O861" s="58"/>
      <c r="P861" s="58"/>
      <c r="Q861" s="58"/>
      <c r="R861" s="58"/>
      <c r="S861" s="58"/>
      <c r="T861" s="58"/>
      <c r="U861" s="58"/>
      <c r="V861" s="58"/>
      <c r="W861" s="58"/>
      <c r="X861" s="58"/>
      <c r="Y861" s="58"/>
      <c r="Z861" s="58"/>
      <c r="AA861" s="58"/>
      <c r="AB861" s="58"/>
      <c r="AC861" s="58"/>
      <c r="AD861" s="58"/>
      <c r="AE861" s="58"/>
      <c r="AF861" s="58"/>
      <c r="AG861" s="58"/>
      <c r="AH861" s="58"/>
    </row>
    <row r="862" spans="1:34" ht="15" customHeight="1" x14ac:dyDescent="0.2">
      <c r="A862" s="23"/>
      <c r="B862" s="23"/>
      <c r="C862" s="23"/>
      <c r="D862" s="58"/>
      <c r="E862" s="23"/>
      <c r="F862" s="23"/>
      <c r="G862" s="91"/>
      <c r="H862" s="59"/>
      <c r="I862" s="91"/>
      <c r="J862" s="58"/>
      <c r="K862" s="58"/>
      <c r="L862" s="23"/>
      <c r="M862" s="23"/>
      <c r="N862" s="67"/>
      <c r="O862" s="58"/>
      <c r="P862" s="58"/>
      <c r="Q862" s="58"/>
      <c r="R862" s="58"/>
      <c r="S862" s="58"/>
      <c r="T862" s="58"/>
      <c r="U862" s="58"/>
      <c r="V862" s="58"/>
      <c r="W862" s="58"/>
      <c r="X862" s="58"/>
      <c r="Y862" s="58"/>
      <c r="Z862" s="58"/>
      <c r="AA862" s="58"/>
      <c r="AB862" s="58"/>
      <c r="AC862" s="58"/>
      <c r="AD862" s="58"/>
      <c r="AE862" s="58"/>
      <c r="AF862" s="58"/>
      <c r="AG862" s="58"/>
      <c r="AH862" s="58"/>
    </row>
    <row r="863" spans="1:34" ht="15" customHeight="1" x14ac:dyDescent="0.2">
      <c r="A863" s="23"/>
      <c r="B863" s="23"/>
      <c r="C863" s="23"/>
      <c r="D863" s="58"/>
      <c r="E863" s="23"/>
      <c r="F863" s="23"/>
      <c r="G863" s="91"/>
      <c r="H863" s="59"/>
      <c r="I863" s="91"/>
      <c r="J863" s="58"/>
      <c r="K863" s="58"/>
      <c r="L863" s="23"/>
      <c r="M863" s="23"/>
      <c r="N863" s="67"/>
      <c r="O863" s="58"/>
      <c r="P863" s="58"/>
      <c r="Q863" s="58"/>
      <c r="R863" s="58"/>
      <c r="S863" s="58"/>
      <c r="T863" s="58"/>
      <c r="U863" s="58"/>
      <c r="V863" s="58"/>
      <c r="W863" s="58"/>
      <c r="X863" s="58"/>
      <c r="Y863" s="58"/>
      <c r="Z863" s="58"/>
      <c r="AA863" s="58"/>
      <c r="AB863" s="58"/>
      <c r="AC863" s="58"/>
      <c r="AD863" s="58"/>
      <c r="AE863" s="58"/>
      <c r="AF863" s="58"/>
      <c r="AG863" s="58"/>
      <c r="AH863" s="58"/>
    </row>
    <row r="864" spans="1:34" ht="15" customHeight="1" x14ac:dyDescent="0.2">
      <c r="A864" s="23"/>
      <c r="B864" s="23"/>
      <c r="C864" s="23"/>
      <c r="D864" s="58"/>
      <c r="E864" s="23"/>
      <c r="F864" s="23"/>
      <c r="G864" s="91"/>
      <c r="H864" s="59"/>
      <c r="I864" s="91"/>
      <c r="J864" s="58"/>
      <c r="K864" s="58"/>
      <c r="L864" s="23"/>
      <c r="M864" s="23"/>
      <c r="N864" s="67"/>
      <c r="O864" s="58"/>
      <c r="P864" s="58"/>
      <c r="Q864" s="58"/>
      <c r="R864" s="58"/>
      <c r="S864" s="58"/>
      <c r="T864" s="58"/>
      <c r="U864" s="58"/>
      <c r="V864" s="58"/>
      <c r="W864" s="58"/>
      <c r="X864" s="58"/>
      <c r="Y864" s="58"/>
      <c r="Z864" s="58"/>
      <c r="AA864" s="58"/>
      <c r="AB864" s="58"/>
      <c r="AC864" s="58"/>
      <c r="AD864" s="58"/>
      <c r="AE864" s="58"/>
      <c r="AF864" s="58"/>
      <c r="AG864" s="58"/>
      <c r="AH864" s="58"/>
    </row>
    <row r="865" spans="1:34" ht="15" customHeight="1" x14ac:dyDescent="0.2">
      <c r="A865" s="23"/>
      <c r="B865" s="23"/>
      <c r="C865" s="23"/>
      <c r="D865" s="58"/>
      <c r="E865" s="23"/>
      <c r="F865" s="23"/>
      <c r="G865" s="91"/>
      <c r="H865" s="59"/>
      <c r="I865" s="91"/>
      <c r="J865" s="58"/>
      <c r="K865" s="58"/>
      <c r="L865" s="23"/>
      <c r="M865" s="23"/>
      <c r="N865" s="67"/>
      <c r="O865" s="58"/>
      <c r="P865" s="58"/>
      <c r="Q865" s="58"/>
      <c r="R865" s="58"/>
      <c r="S865" s="58"/>
      <c r="T865" s="58"/>
      <c r="U865" s="58"/>
      <c r="V865" s="58"/>
      <c r="W865" s="58"/>
      <c r="X865" s="58"/>
      <c r="Y865" s="58"/>
      <c r="Z865" s="58"/>
      <c r="AA865" s="58"/>
      <c r="AB865" s="58"/>
      <c r="AC865" s="58"/>
      <c r="AD865" s="58"/>
      <c r="AE865" s="58"/>
      <c r="AF865" s="58"/>
      <c r="AG865" s="58"/>
      <c r="AH865" s="58"/>
    </row>
    <row r="866" spans="1:34" ht="15" customHeight="1" x14ac:dyDescent="0.2">
      <c r="A866" s="23"/>
      <c r="B866" s="23"/>
      <c r="C866" s="23"/>
      <c r="D866" s="58"/>
      <c r="E866" s="23"/>
      <c r="F866" s="23"/>
      <c r="G866" s="91"/>
      <c r="H866" s="59"/>
      <c r="I866" s="91"/>
      <c r="J866" s="58"/>
      <c r="K866" s="58"/>
      <c r="L866" s="23"/>
      <c r="M866" s="23"/>
      <c r="N866" s="67"/>
      <c r="O866" s="58"/>
      <c r="P866" s="58"/>
      <c r="Q866" s="58"/>
      <c r="R866" s="58"/>
      <c r="S866" s="58"/>
      <c r="T866" s="58"/>
      <c r="U866" s="58"/>
      <c r="V866" s="58"/>
      <c r="W866" s="58"/>
      <c r="X866" s="58"/>
      <c r="Y866" s="58"/>
      <c r="Z866" s="58"/>
      <c r="AA866" s="58"/>
      <c r="AB866" s="58"/>
      <c r="AC866" s="58"/>
      <c r="AD866" s="58"/>
      <c r="AE866" s="58"/>
      <c r="AF866" s="58"/>
      <c r="AG866" s="58"/>
      <c r="AH866" s="58"/>
    </row>
    <row r="867" spans="1:34" ht="15" customHeight="1" x14ac:dyDescent="0.2">
      <c r="A867" s="23"/>
      <c r="B867" s="23"/>
      <c r="C867" s="23"/>
      <c r="D867" s="58"/>
      <c r="E867" s="23"/>
      <c r="F867" s="23"/>
      <c r="G867" s="91"/>
      <c r="H867" s="59"/>
      <c r="I867" s="91"/>
      <c r="J867" s="58"/>
      <c r="K867" s="58"/>
      <c r="L867" s="23"/>
      <c r="M867" s="23"/>
      <c r="N867" s="67"/>
      <c r="O867" s="58"/>
      <c r="P867" s="58"/>
      <c r="Q867" s="58"/>
      <c r="R867" s="58"/>
      <c r="S867" s="58"/>
      <c r="T867" s="58"/>
      <c r="U867" s="58"/>
      <c r="V867" s="58"/>
      <c r="W867" s="58"/>
      <c r="X867" s="58"/>
      <c r="Y867" s="58"/>
      <c r="Z867" s="58"/>
      <c r="AA867" s="58"/>
      <c r="AB867" s="58"/>
      <c r="AC867" s="58"/>
      <c r="AD867" s="58"/>
      <c r="AE867" s="58"/>
      <c r="AF867" s="58"/>
      <c r="AG867" s="58"/>
      <c r="AH867" s="58"/>
    </row>
    <row r="868" spans="1:34" ht="15" customHeight="1" x14ac:dyDescent="0.2">
      <c r="A868" s="23"/>
      <c r="B868" s="23"/>
      <c r="C868" s="23"/>
      <c r="D868" s="58"/>
      <c r="E868" s="23"/>
      <c r="F868" s="23"/>
      <c r="G868" s="91"/>
      <c r="H868" s="59"/>
      <c r="I868" s="91"/>
      <c r="J868" s="58"/>
      <c r="K868" s="58"/>
      <c r="L868" s="23"/>
      <c r="M868" s="23"/>
      <c r="N868" s="67"/>
      <c r="O868" s="58"/>
      <c r="P868" s="58"/>
      <c r="Q868" s="58"/>
      <c r="R868" s="58"/>
      <c r="S868" s="58"/>
      <c r="T868" s="58"/>
      <c r="U868" s="58"/>
      <c r="V868" s="58"/>
      <c r="W868" s="58"/>
      <c r="X868" s="58"/>
      <c r="Y868" s="58"/>
      <c r="Z868" s="58"/>
      <c r="AA868" s="58"/>
      <c r="AB868" s="58"/>
      <c r="AC868" s="58"/>
      <c r="AD868" s="58"/>
      <c r="AE868" s="58"/>
      <c r="AF868" s="58"/>
      <c r="AG868" s="58"/>
      <c r="AH868" s="58"/>
    </row>
    <row r="869" spans="1:34" ht="15" customHeight="1" x14ac:dyDescent="0.2">
      <c r="A869" s="23"/>
      <c r="B869" s="23"/>
      <c r="C869" s="23"/>
      <c r="D869" s="58"/>
      <c r="E869" s="23"/>
      <c r="F869" s="23"/>
      <c r="G869" s="91"/>
      <c r="H869" s="59"/>
      <c r="I869" s="91"/>
      <c r="J869" s="58"/>
      <c r="K869" s="58"/>
      <c r="L869" s="23"/>
      <c r="M869" s="23"/>
      <c r="N869" s="67"/>
      <c r="O869" s="58"/>
      <c r="P869" s="58"/>
      <c r="Q869" s="58"/>
      <c r="R869" s="58"/>
      <c r="S869" s="58"/>
      <c r="T869" s="58"/>
      <c r="U869" s="58"/>
      <c r="V869" s="58"/>
      <c r="W869" s="58"/>
      <c r="X869" s="58"/>
      <c r="Y869" s="58"/>
      <c r="Z869" s="58"/>
      <c r="AA869" s="58"/>
      <c r="AB869" s="58"/>
      <c r="AC869" s="58"/>
      <c r="AD869" s="58"/>
      <c r="AE869" s="58"/>
      <c r="AF869" s="58"/>
      <c r="AG869" s="58"/>
      <c r="AH869" s="58"/>
    </row>
    <row r="870" spans="1:34" ht="15" customHeight="1" x14ac:dyDescent="0.2">
      <c r="A870" s="23"/>
      <c r="B870" s="23"/>
      <c r="C870" s="23"/>
      <c r="D870" s="58"/>
      <c r="E870" s="23"/>
      <c r="F870" s="23"/>
      <c r="G870" s="91"/>
      <c r="H870" s="59"/>
      <c r="I870" s="91"/>
      <c r="J870" s="58"/>
      <c r="K870" s="58"/>
      <c r="L870" s="23"/>
      <c r="M870" s="23"/>
      <c r="N870" s="67"/>
      <c r="O870" s="58"/>
      <c r="P870" s="58"/>
      <c r="Q870" s="58"/>
      <c r="R870" s="58"/>
      <c r="S870" s="58"/>
      <c r="T870" s="58"/>
      <c r="U870" s="58"/>
      <c r="V870" s="58"/>
      <c r="W870" s="58"/>
      <c r="X870" s="58"/>
      <c r="Y870" s="58"/>
      <c r="Z870" s="58"/>
      <c r="AA870" s="58"/>
      <c r="AB870" s="58"/>
      <c r="AC870" s="58"/>
      <c r="AD870" s="58"/>
      <c r="AE870" s="58"/>
      <c r="AF870" s="58"/>
      <c r="AG870" s="58"/>
      <c r="AH870" s="58"/>
    </row>
    <row r="871" spans="1:34" ht="15" customHeight="1" x14ac:dyDescent="0.2">
      <c r="A871" s="23"/>
      <c r="B871" s="23"/>
      <c r="C871" s="23"/>
      <c r="D871" s="58"/>
      <c r="E871" s="23"/>
      <c r="F871" s="23"/>
      <c r="G871" s="91"/>
      <c r="H871" s="59"/>
      <c r="I871" s="91"/>
      <c r="J871" s="58"/>
      <c r="K871" s="58"/>
      <c r="L871" s="23"/>
      <c r="M871" s="23"/>
      <c r="N871" s="67"/>
      <c r="O871" s="58"/>
      <c r="P871" s="58"/>
      <c r="Q871" s="58"/>
      <c r="R871" s="58"/>
      <c r="S871" s="58"/>
      <c r="T871" s="58"/>
      <c r="U871" s="58"/>
      <c r="V871" s="58"/>
      <c r="W871" s="58"/>
      <c r="X871" s="58"/>
      <c r="Y871" s="58"/>
      <c r="Z871" s="58"/>
      <c r="AA871" s="58"/>
      <c r="AB871" s="58"/>
      <c r="AC871" s="58"/>
      <c r="AD871" s="58"/>
      <c r="AE871" s="58"/>
      <c r="AF871" s="58"/>
      <c r="AG871" s="58"/>
      <c r="AH871" s="58"/>
    </row>
    <row r="872" spans="1:34" ht="15" customHeight="1" x14ac:dyDescent="0.2">
      <c r="A872" s="23"/>
      <c r="B872" s="23"/>
      <c r="C872" s="23"/>
      <c r="D872" s="58"/>
      <c r="E872" s="23"/>
      <c r="F872" s="23"/>
      <c r="G872" s="91"/>
      <c r="H872" s="59"/>
      <c r="I872" s="91"/>
      <c r="J872" s="58"/>
      <c r="K872" s="58"/>
      <c r="L872" s="23"/>
      <c r="M872" s="23"/>
      <c r="N872" s="67"/>
      <c r="O872" s="58"/>
      <c r="P872" s="58"/>
      <c r="Q872" s="58"/>
      <c r="R872" s="58"/>
      <c r="S872" s="58"/>
      <c r="T872" s="58"/>
      <c r="U872" s="58"/>
      <c r="V872" s="58"/>
      <c r="W872" s="58"/>
      <c r="X872" s="58"/>
      <c r="Y872" s="58"/>
      <c r="Z872" s="58"/>
      <c r="AA872" s="58"/>
      <c r="AB872" s="58"/>
      <c r="AC872" s="58"/>
      <c r="AD872" s="58"/>
      <c r="AE872" s="58"/>
      <c r="AF872" s="58"/>
      <c r="AG872" s="58"/>
      <c r="AH872" s="58"/>
    </row>
    <row r="873" spans="1:34" ht="15" customHeight="1" x14ac:dyDescent="0.2">
      <c r="A873" s="23"/>
      <c r="B873" s="23"/>
      <c r="C873" s="23"/>
      <c r="D873" s="58"/>
      <c r="E873" s="23"/>
      <c r="F873" s="23"/>
      <c r="G873" s="91"/>
      <c r="H873" s="59"/>
      <c r="I873" s="91"/>
      <c r="J873" s="58"/>
      <c r="K873" s="58"/>
      <c r="L873" s="23"/>
      <c r="M873" s="23"/>
      <c r="N873" s="67"/>
      <c r="O873" s="58"/>
      <c r="P873" s="58"/>
      <c r="Q873" s="58"/>
      <c r="R873" s="58"/>
      <c r="S873" s="58"/>
      <c r="T873" s="58"/>
      <c r="U873" s="58"/>
      <c r="V873" s="58"/>
      <c r="W873" s="58"/>
      <c r="X873" s="58"/>
      <c r="Y873" s="58"/>
      <c r="Z873" s="58"/>
      <c r="AA873" s="58"/>
      <c r="AB873" s="58"/>
      <c r="AC873" s="58"/>
      <c r="AD873" s="58"/>
      <c r="AE873" s="58"/>
      <c r="AF873" s="58"/>
      <c r="AG873" s="58"/>
      <c r="AH873" s="58"/>
    </row>
    <row r="874" spans="1:34" ht="15" customHeight="1" x14ac:dyDescent="0.2">
      <c r="A874" s="23"/>
      <c r="B874" s="23"/>
      <c r="C874" s="23"/>
      <c r="D874" s="58"/>
      <c r="E874" s="23"/>
      <c r="F874" s="23"/>
      <c r="G874" s="91"/>
      <c r="H874" s="59"/>
      <c r="I874" s="91"/>
      <c r="J874" s="58"/>
      <c r="K874" s="58"/>
      <c r="L874" s="23"/>
      <c r="M874" s="23"/>
      <c r="N874" s="67"/>
      <c r="O874" s="58"/>
      <c r="P874" s="58"/>
      <c r="Q874" s="58"/>
      <c r="R874" s="58"/>
      <c r="S874" s="58"/>
      <c r="T874" s="58"/>
      <c r="U874" s="58"/>
      <c r="V874" s="58"/>
      <c r="W874" s="58"/>
      <c r="X874" s="58"/>
      <c r="Y874" s="58"/>
      <c r="Z874" s="58"/>
      <c r="AA874" s="58"/>
      <c r="AB874" s="58"/>
      <c r="AC874" s="58"/>
      <c r="AD874" s="58"/>
      <c r="AE874" s="58"/>
      <c r="AF874" s="58"/>
      <c r="AG874" s="58"/>
      <c r="AH874" s="58"/>
    </row>
    <row r="875" spans="1:34" ht="15" customHeight="1" x14ac:dyDescent="0.2">
      <c r="A875" s="23"/>
      <c r="B875" s="23"/>
      <c r="C875" s="23"/>
      <c r="D875" s="58"/>
      <c r="E875" s="23"/>
      <c r="F875" s="23"/>
      <c r="G875" s="91"/>
      <c r="H875" s="59"/>
      <c r="I875" s="91"/>
      <c r="J875" s="58"/>
      <c r="K875" s="58"/>
      <c r="L875" s="23"/>
      <c r="M875" s="23"/>
      <c r="N875" s="67"/>
      <c r="O875" s="58"/>
      <c r="P875" s="58"/>
      <c r="Q875" s="58"/>
      <c r="R875" s="58"/>
      <c r="S875" s="58"/>
      <c r="T875" s="58"/>
      <c r="U875" s="58"/>
      <c r="V875" s="58"/>
      <c r="W875" s="58"/>
      <c r="X875" s="58"/>
      <c r="Y875" s="58"/>
      <c r="Z875" s="58"/>
      <c r="AA875" s="58"/>
      <c r="AB875" s="58"/>
      <c r="AC875" s="58"/>
      <c r="AD875" s="58"/>
      <c r="AE875" s="58"/>
      <c r="AF875" s="58"/>
      <c r="AG875" s="58"/>
      <c r="AH875" s="58"/>
    </row>
    <row r="876" spans="1:34" ht="15" customHeight="1" x14ac:dyDescent="0.2">
      <c r="A876" s="23"/>
      <c r="B876" s="23"/>
      <c r="C876" s="23"/>
      <c r="D876" s="58"/>
      <c r="E876" s="23"/>
      <c r="F876" s="23"/>
      <c r="G876" s="91"/>
      <c r="H876" s="59"/>
      <c r="I876" s="91"/>
      <c r="J876" s="58"/>
      <c r="K876" s="58"/>
      <c r="L876" s="23"/>
      <c r="M876" s="23"/>
      <c r="N876" s="67"/>
      <c r="O876" s="58"/>
      <c r="P876" s="58"/>
      <c r="Q876" s="58"/>
      <c r="R876" s="58"/>
      <c r="S876" s="58"/>
      <c r="T876" s="58"/>
      <c r="U876" s="58"/>
      <c r="V876" s="58"/>
      <c r="W876" s="58"/>
      <c r="X876" s="58"/>
      <c r="Y876" s="58"/>
      <c r="Z876" s="58"/>
      <c r="AA876" s="58"/>
      <c r="AB876" s="58"/>
      <c r="AC876" s="58"/>
      <c r="AD876" s="58"/>
      <c r="AE876" s="58"/>
      <c r="AF876" s="58"/>
      <c r="AG876" s="58"/>
      <c r="AH876" s="58"/>
    </row>
    <row r="877" spans="1:34" ht="15" customHeight="1" x14ac:dyDescent="0.2">
      <c r="A877" s="23"/>
      <c r="B877" s="23"/>
      <c r="C877" s="23"/>
      <c r="D877" s="58"/>
      <c r="E877" s="23"/>
      <c r="F877" s="23"/>
      <c r="G877" s="91"/>
      <c r="H877" s="59"/>
      <c r="I877" s="91"/>
      <c r="J877" s="58"/>
      <c r="K877" s="58"/>
      <c r="L877" s="23"/>
      <c r="M877" s="23"/>
      <c r="N877" s="67"/>
      <c r="O877" s="58"/>
      <c r="P877" s="58"/>
      <c r="Q877" s="58"/>
      <c r="R877" s="58"/>
      <c r="S877" s="58"/>
      <c r="T877" s="58"/>
      <c r="U877" s="58"/>
      <c r="V877" s="58"/>
      <c r="W877" s="58"/>
      <c r="X877" s="58"/>
      <c r="Y877" s="58"/>
      <c r="Z877" s="58"/>
      <c r="AA877" s="58"/>
      <c r="AB877" s="58"/>
      <c r="AC877" s="58"/>
      <c r="AD877" s="58"/>
      <c r="AE877" s="58"/>
      <c r="AF877" s="58"/>
      <c r="AG877" s="58"/>
      <c r="AH877" s="58"/>
    </row>
    <row r="878" spans="1:34" ht="15" customHeight="1" x14ac:dyDescent="0.2">
      <c r="A878" s="23"/>
      <c r="B878" s="23"/>
      <c r="C878" s="23"/>
      <c r="D878" s="58"/>
      <c r="E878" s="23"/>
      <c r="F878" s="23"/>
      <c r="G878" s="91"/>
      <c r="H878" s="59"/>
      <c r="I878" s="91"/>
      <c r="J878" s="58"/>
      <c r="K878" s="58"/>
      <c r="L878" s="23"/>
      <c r="M878" s="23"/>
      <c r="N878" s="67"/>
      <c r="O878" s="58"/>
      <c r="P878" s="58"/>
      <c r="Q878" s="58"/>
      <c r="R878" s="58"/>
      <c r="S878" s="58"/>
      <c r="T878" s="58"/>
      <c r="U878" s="58"/>
      <c r="V878" s="58"/>
      <c r="W878" s="58"/>
      <c r="X878" s="58"/>
      <c r="Y878" s="58"/>
      <c r="Z878" s="58"/>
      <c r="AA878" s="58"/>
      <c r="AB878" s="58"/>
      <c r="AC878" s="58"/>
      <c r="AD878" s="58"/>
      <c r="AE878" s="58"/>
      <c r="AF878" s="58"/>
      <c r="AG878" s="58"/>
      <c r="AH878" s="58"/>
    </row>
    <row r="879" spans="1:34" ht="15" customHeight="1" x14ac:dyDescent="0.2">
      <c r="A879" s="23"/>
      <c r="B879" s="23"/>
      <c r="C879" s="23"/>
      <c r="D879" s="58"/>
      <c r="E879" s="23"/>
      <c r="F879" s="23"/>
      <c r="G879" s="91"/>
      <c r="H879" s="59"/>
      <c r="I879" s="91"/>
      <c r="J879" s="58"/>
      <c r="K879" s="58"/>
      <c r="L879" s="23"/>
      <c r="M879" s="23"/>
      <c r="N879" s="67"/>
      <c r="O879" s="58"/>
      <c r="P879" s="58"/>
      <c r="Q879" s="58"/>
      <c r="R879" s="58"/>
      <c r="S879" s="58"/>
      <c r="T879" s="58"/>
      <c r="U879" s="58"/>
      <c r="V879" s="58"/>
      <c r="W879" s="58"/>
      <c r="X879" s="58"/>
      <c r="Y879" s="58"/>
      <c r="Z879" s="58"/>
      <c r="AA879" s="58"/>
      <c r="AB879" s="58"/>
      <c r="AC879" s="58"/>
      <c r="AD879" s="58"/>
      <c r="AE879" s="58"/>
      <c r="AF879" s="58"/>
      <c r="AG879" s="58"/>
      <c r="AH879" s="58"/>
    </row>
    <row r="880" spans="1:34" ht="15" customHeight="1" x14ac:dyDescent="0.2">
      <c r="A880" s="23"/>
      <c r="B880" s="23"/>
      <c r="C880" s="23"/>
      <c r="D880" s="58"/>
      <c r="E880" s="23"/>
      <c r="F880" s="23"/>
      <c r="G880" s="91"/>
      <c r="H880" s="59"/>
      <c r="I880" s="91"/>
      <c r="J880" s="58"/>
      <c r="K880" s="58"/>
      <c r="L880" s="23"/>
      <c r="M880" s="23"/>
      <c r="N880" s="67"/>
      <c r="O880" s="58"/>
      <c r="P880" s="58"/>
      <c r="Q880" s="58"/>
      <c r="R880" s="58"/>
      <c r="S880" s="58"/>
      <c r="T880" s="58"/>
      <c r="U880" s="58"/>
      <c r="V880" s="58"/>
      <c r="W880" s="58"/>
      <c r="X880" s="58"/>
      <c r="Y880" s="58"/>
      <c r="Z880" s="58"/>
      <c r="AA880" s="58"/>
      <c r="AB880" s="58"/>
      <c r="AC880" s="58"/>
      <c r="AD880" s="58"/>
      <c r="AE880" s="58"/>
      <c r="AF880" s="58"/>
      <c r="AG880" s="58"/>
      <c r="AH880" s="58"/>
    </row>
    <row r="881" spans="1:34" ht="15" customHeight="1" x14ac:dyDescent="0.2">
      <c r="A881" s="23"/>
      <c r="B881" s="23"/>
      <c r="C881" s="23"/>
      <c r="D881" s="58"/>
      <c r="E881" s="23"/>
      <c r="F881" s="23"/>
      <c r="G881" s="91"/>
      <c r="H881" s="59"/>
      <c r="I881" s="91"/>
      <c r="J881" s="58"/>
      <c r="K881" s="58"/>
      <c r="L881" s="23"/>
      <c r="M881" s="23"/>
      <c r="N881" s="67"/>
      <c r="O881" s="58"/>
      <c r="P881" s="58"/>
      <c r="Q881" s="58"/>
      <c r="R881" s="58"/>
      <c r="S881" s="58"/>
      <c r="T881" s="58"/>
      <c r="U881" s="58"/>
      <c r="V881" s="58"/>
      <c r="W881" s="58"/>
      <c r="X881" s="58"/>
      <c r="Y881" s="58"/>
      <c r="Z881" s="58"/>
      <c r="AA881" s="58"/>
      <c r="AB881" s="58"/>
      <c r="AC881" s="58"/>
      <c r="AD881" s="58"/>
      <c r="AE881" s="58"/>
      <c r="AF881" s="58"/>
      <c r="AG881" s="58"/>
      <c r="AH881" s="58"/>
    </row>
    <row r="882" spans="1:34" ht="15" customHeight="1" x14ac:dyDescent="0.2">
      <c r="A882" s="23"/>
      <c r="B882" s="23"/>
      <c r="C882" s="23"/>
      <c r="D882" s="58"/>
      <c r="E882" s="23"/>
      <c r="F882" s="23"/>
      <c r="G882" s="91"/>
      <c r="H882" s="59"/>
      <c r="I882" s="91"/>
      <c r="J882" s="58"/>
      <c r="K882" s="58"/>
      <c r="L882" s="23"/>
      <c r="M882" s="23"/>
      <c r="N882" s="67"/>
      <c r="O882" s="58"/>
      <c r="P882" s="58"/>
      <c r="Q882" s="58"/>
      <c r="R882" s="58"/>
      <c r="S882" s="58"/>
      <c r="T882" s="58"/>
      <c r="U882" s="58"/>
      <c r="V882" s="58"/>
      <c r="W882" s="58"/>
      <c r="X882" s="58"/>
      <c r="Y882" s="58"/>
      <c r="Z882" s="58"/>
      <c r="AA882" s="58"/>
      <c r="AB882" s="58"/>
      <c r="AC882" s="58"/>
      <c r="AD882" s="58"/>
      <c r="AE882" s="58"/>
      <c r="AF882" s="58"/>
      <c r="AG882" s="58"/>
      <c r="AH882" s="58"/>
    </row>
    <row r="883" spans="1:34" ht="15" customHeight="1" x14ac:dyDescent="0.2">
      <c r="A883" s="23"/>
      <c r="B883" s="23"/>
      <c r="C883" s="23"/>
      <c r="D883" s="58"/>
      <c r="E883" s="23"/>
      <c r="F883" s="23"/>
      <c r="G883" s="91"/>
      <c r="H883" s="59"/>
      <c r="I883" s="91"/>
      <c r="J883" s="58"/>
      <c r="K883" s="58"/>
      <c r="L883" s="23"/>
      <c r="M883" s="23"/>
      <c r="N883" s="67"/>
      <c r="O883" s="58"/>
      <c r="P883" s="58"/>
      <c r="Q883" s="58"/>
      <c r="R883" s="58"/>
      <c r="S883" s="58"/>
      <c r="T883" s="58"/>
      <c r="U883" s="58"/>
      <c r="V883" s="58"/>
      <c r="W883" s="58"/>
      <c r="X883" s="58"/>
      <c r="Y883" s="58"/>
      <c r="Z883" s="58"/>
      <c r="AA883" s="58"/>
      <c r="AB883" s="58"/>
      <c r="AC883" s="58"/>
      <c r="AD883" s="58"/>
      <c r="AE883" s="58"/>
      <c r="AF883" s="58"/>
      <c r="AG883" s="58"/>
      <c r="AH883" s="58"/>
    </row>
    <row r="884" spans="1:34" ht="15" customHeight="1" x14ac:dyDescent="0.2">
      <c r="A884" s="23"/>
      <c r="B884" s="23"/>
      <c r="C884" s="23"/>
      <c r="D884" s="58"/>
      <c r="E884" s="23"/>
      <c r="F884" s="23"/>
      <c r="G884" s="91"/>
      <c r="H884" s="59"/>
      <c r="I884" s="91"/>
      <c r="J884" s="58"/>
      <c r="K884" s="58"/>
      <c r="L884" s="23"/>
      <c r="M884" s="23"/>
      <c r="N884" s="67"/>
      <c r="O884" s="58"/>
      <c r="P884" s="58"/>
      <c r="Q884" s="58"/>
      <c r="R884" s="58"/>
      <c r="S884" s="58"/>
      <c r="T884" s="58"/>
      <c r="U884" s="58"/>
      <c r="V884" s="58"/>
      <c r="W884" s="58"/>
      <c r="X884" s="58"/>
      <c r="Y884" s="58"/>
      <c r="Z884" s="58"/>
      <c r="AA884" s="58"/>
      <c r="AB884" s="58"/>
      <c r="AC884" s="58"/>
      <c r="AD884" s="58"/>
      <c r="AE884" s="58"/>
      <c r="AF884" s="58"/>
      <c r="AG884" s="58"/>
      <c r="AH884" s="58"/>
    </row>
    <row r="885" spans="1:34" ht="15" customHeight="1" x14ac:dyDescent="0.2">
      <c r="A885" s="23"/>
      <c r="B885" s="23"/>
      <c r="C885" s="23"/>
      <c r="D885" s="58"/>
      <c r="E885" s="23"/>
      <c r="F885" s="23"/>
      <c r="G885" s="91"/>
      <c r="H885" s="59"/>
      <c r="I885" s="91"/>
      <c r="J885" s="58"/>
      <c r="K885" s="58"/>
      <c r="L885" s="23"/>
      <c r="M885" s="23"/>
      <c r="N885" s="67"/>
      <c r="O885" s="58"/>
      <c r="P885" s="58"/>
      <c r="Q885" s="58"/>
      <c r="R885" s="58"/>
      <c r="S885" s="58"/>
      <c r="T885" s="58"/>
      <c r="U885" s="58"/>
      <c r="V885" s="58"/>
      <c r="W885" s="58"/>
      <c r="X885" s="58"/>
      <c r="Y885" s="58"/>
      <c r="Z885" s="58"/>
      <c r="AA885" s="58"/>
      <c r="AB885" s="58"/>
      <c r="AC885" s="58"/>
      <c r="AD885" s="58"/>
      <c r="AE885" s="58"/>
      <c r="AF885" s="58"/>
      <c r="AG885" s="58"/>
      <c r="AH885" s="58"/>
    </row>
    <row r="886" spans="1:34" ht="15" customHeight="1" x14ac:dyDescent="0.2">
      <c r="A886" s="23"/>
      <c r="B886" s="23"/>
      <c r="C886" s="23"/>
      <c r="D886" s="58"/>
      <c r="E886" s="23"/>
      <c r="F886" s="23"/>
      <c r="G886" s="91"/>
      <c r="H886" s="59"/>
      <c r="I886" s="91"/>
      <c r="J886" s="58"/>
      <c r="K886" s="58"/>
      <c r="L886" s="23"/>
      <c r="M886" s="23"/>
      <c r="N886" s="67"/>
      <c r="O886" s="58"/>
      <c r="P886" s="58"/>
      <c r="Q886" s="58"/>
      <c r="R886" s="58"/>
      <c r="S886" s="58"/>
      <c r="T886" s="58"/>
      <c r="U886" s="58"/>
      <c r="V886" s="58"/>
      <c r="W886" s="58"/>
      <c r="X886" s="58"/>
      <c r="Y886" s="58"/>
      <c r="Z886" s="58"/>
      <c r="AA886" s="58"/>
      <c r="AB886" s="58"/>
      <c r="AC886" s="58"/>
      <c r="AD886" s="58"/>
      <c r="AE886" s="58"/>
      <c r="AF886" s="58"/>
      <c r="AG886" s="58"/>
      <c r="AH886" s="58"/>
    </row>
    <row r="887" spans="1:34" ht="15" customHeight="1" x14ac:dyDescent="0.2">
      <c r="A887" s="23"/>
      <c r="B887" s="23"/>
      <c r="C887" s="23"/>
      <c r="D887" s="58"/>
      <c r="E887" s="23"/>
      <c r="F887" s="23"/>
      <c r="G887" s="91"/>
      <c r="H887" s="59"/>
      <c r="I887" s="91"/>
      <c r="J887" s="58"/>
      <c r="K887" s="58"/>
      <c r="L887" s="23"/>
      <c r="M887" s="23"/>
      <c r="N887" s="67"/>
      <c r="O887" s="58"/>
      <c r="P887" s="58"/>
      <c r="Q887" s="58"/>
      <c r="R887" s="58"/>
      <c r="S887" s="58"/>
      <c r="T887" s="58"/>
      <c r="U887" s="58"/>
      <c r="V887" s="58"/>
      <c r="W887" s="58"/>
      <c r="X887" s="58"/>
      <c r="Y887" s="58"/>
      <c r="Z887" s="58"/>
      <c r="AA887" s="58"/>
      <c r="AB887" s="58"/>
      <c r="AC887" s="58"/>
      <c r="AD887" s="58"/>
      <c r="AE887" s="58"/>
      <c r="AF887" s="58"/>
      <c r="AG887" s="58"/>
      <c r="AH887" s="58"/>
    </row>
    <row r="888" spans="1:34" ht="15" customHeight="1" x14ac:dyDescent="0.2">
      <c r="A888" s="23"/>
      <c r="B888" s="23"/>
      <c r="C888" s="23"/>
      <c r="D888" s="58"/>
      <c r="E888" s="23"/>
      <c r="F888" s="23"/>
      <c r="G888" s="91"/>
      <c r="H888" s="59"/>
      <c r="I888" s="91"/>
      <c r="J888" s="58"/>
      <c r="K888" s="58"/>
      <c r="L888" s="23"/>
      <c r="M888" s="23"/>
      <c r="N888" s="67"/>
      <c r="O888" s="58"/>
      <c r="P888" s="58"/>
      <c r="Q888" s="58"/>
      <c r="R888" s="58"/>
      <c r="S888" s="58"/>
      <c r="T888" s="58"/>
      <c r="U888" s="58"/>
      <c r="V888" s="58"/>
      <c r="W888" s="58"/>
      <c r="X888" s="58"/>
      <c r="Y888" s="58"/>
      <c r="Z888" s="58"/>
      <c r="AA888" s="58"/>
      <c r="AB888" s="58"/>
      <c r="AC888" s="58"/>
      <c r="AD888" s="58"/>
      <c r="AE888" s="58"/>
      <c r="AF888" s="58"/>
      <c r="AG888" s="58"/>
      <c r="AH888" s="58"/>
    </row>
    <row r="889" spans="1:34" ht="15" customHeight="1" x14ac:dyDescent="0.2">
      <c r="A889" s="23"/>
      <c r="B889" s="23"/>
      <c r="C889" s="23"/>
      <c r="D889" s="58"/>
      <c r="E889" s="23"/>
      <c r="F889" s="23"/>
      <c r="G889" s="91"/>
      <c r="H889" s="59"/>
      <c r="I889" s="91"/>
      <c r="J889" s="58"/>
      <c r="K889" s="58"/>
      <c r="L889" s="23"/>
      <c r="M889" s="23"/>
      <c r="N889" s="67"/>
      <c r="O889" s="58"/>
      <c r="P889" s="58"/>
      <c r="Q889" s="58"/>
      <c r="R889" s="58"/>
      <c r="S889" s="58"/>
      <c r="T889" s="58"/>
      <c r="U889" s="58"/>
      <c r="V889" s="58"/>
      <c r="W889" s="58"/>
      <c r="X889" s="58"/>
      <c r="Y889" s="58"/>
      <c r="Z889" s="58"/>
      <c r="AA889" s="58"/>
      <c r="AB889" s="58"/>
      <c r="AC889" s="58"/>
      <c r="AD889" s="58"/>
      <c r="AE889" s="58"/>
      <c r="AF889" s="58"/>
      <c r="AG889" s="58"/>
      <c r="AH889" s="58"/>
    </row>
    <row r="890" spans="1:34" ht="15" customHeight="1" x14ac:dyDescent="0.2">
      <c r="A890" s="23"/>
      <c r="B890" s="23"/>
      <c r="C890" s="23"/>
      <c r="D890" s="58"/>
      <c r="E890" s="23"/>
      <c r="F890" s="23"/>
      <c r="G890" s="91"/>
      <c r="H890" s="59"/>
      <c r="I890" s="91"/>
      <c r="J890" s="58"/>
      <c r="K890" s="58"/>
      <c r="L890" s="23"/>
      <c r="M890" s="23"/>
      <c r="N890" s="67"/>
      <c r="O890" s="58"/>
      <c r="P890" s="58"/>
      <c r="Q890" s="58"/>
      <c r="R890" s="58"/>
      <c r="S890" s="58"/>
      <c r="T890" s="58"/>
      <c r="U890" s="58"/>
      <c r="V890" s="58"/>
      <c r="W890" s="58"/>
      <c r="X890" s="58"/>
      <c r="Y890" s="58"/>
      <c r="Z890" s="58"/>
      <c r="AA890" s="58"/>
      <c r="AB890" s="58"/>
      <c r="AC890" s="58"/>
      <c r="AD890" s="58"/>
      <c r="AE890" s="58"/>
      <c r="AF890" s="58"/>
      <c r="AG890" s="58"/>
      <c r="AH890" s="58"/>
    </row>
    <row r="891" spans="1:34" ht="15" customHeight="1" x14ac:dyDescent="0.2">
      <c r="A891" s="23"/>
      <c r="B891" s="23"/>
      <c r="C891" s="23"/>
      <c r="D891" s="58"/>
      <c r="E891" s="23"/>
      <c r="F891" s="23"/>
      <c r="G891" s="91"/>
      <c r="H891" s="59"/>
      <c r="I891" s="91"/>
      <c r="J891" s="58"/>
      <c r="K891" s="58"/>
      <c r="L891" s="23"/>
      <c r="M891" s="23"/>
      <c r="N891" s="67"/>
      <c r="O891" s="58"/>
      <c r="P891" s="58"/>
      <c r="Q891" s="58"/>
      <c r="R891" s="58"/>
      <c r="S891" s="58"/>
      <c r="T891" s="58"/>
      <c r="U891" s="58"/>
      <c r="V891" s="58"/>
      <c r="W891" s="58"/>
      <c r="X891" s="58"/>
      <c r="Y891" s="58"/>
      <c r="Z891" s="58"/>
      <c r="AA891" s="58"/>
      <c r="AB891" s="58"/>
      <c r="AC891" s="58"/>
      <c r="AD891" s="58"/>
      <c r="AE891" s="58"/>
      <c r="AF891" s="58"/>
      <c r="AG891" s="58"/>
      <c r="AH891" s="58"/>
    </row>
    <row r="892" spans="1:34" ht="15" customHeight="1" x14ac:dyDescent="0.2">
      <c r="A892" s="23"/>
      <c r="B892" s="23"/>
      <c r="C892" s="23"/>
      <c r="D892" s="58"/>
      <c r="E892" s="23"/>
      <c r="F892" s="23"/>
      <c r="G892" s="91"/>
      <c r="H892" s="59"/>
      <c r="I892" s="91"/>
      <c r="J892" s="58"/>
      <c r="K892" s="58"/>
      <c r="L892" s="23"/>
      <c r="M892" s="23"/>
      <c r="N892" s="67"/>
      <c r="O892" s="58"/>
      <c r="P892" s="58"/>
      <c r="Q892" s="58"/>
      <c r="R892" s="58"/>
      <c r="S892" s="58"/>
      <c r="T892" s="58"/>
      <c r="U892" s="58"/>
      <c r="V892" s="58"/>
      <c r="W892" s="58"/>
      <c r="X892" s="58"/>
      <c r="Y892" s="58"/>
      <c r="Z892" s="58"/>
      <c r="AA892" s="58"/>
      <c r="AB892" s="58"/>
      <c r="AC892" s="58"/>
      <c r="AD892" s="58"/>
      <c r="AE892" s="58"/>
      <c r="AF892" s="58"/>
      <c r="AG892" s="58"/>
      <c r="AH892" s="58"/>
    </row>
    <row r="893" spans="1:34" ht="15" customHeight="1" x14ac:dyDescent="0.2">
      <c r="A893" s="23"/>
      <c r="B893" s="23"/>
      <c r="C893" s="23"/>
      <c r="D893" s="58"/>
      <c r="E893" s="23"/>
      <c r="F893" s="23"/>
      <c r="G893" s="91"/>
      <c r="H893" s="59"/>
      <c r="I893" s="91"/>
      <c r="J893" s="58"/>
      <c r="K893" s="58"/>
      <c r="L893" s="23"/>
      <c r="M893" s="23"/>
      <c r="N893" s="67"/>
      <c r="O893" s="58"/>
      <c r="P893" s="58"/>
      <c r="Q893" s="58"/>
      <c r="R893" s="58"/>
      <c r="S893" s="58"/>
      <c r="T893" s="58"/>
      <c r="U893" s="58"/>
      <c r="V893" s="58"/>
      <c r="W893" s="58"/>
      <c r="X893" s="58"/>
      <c r="Y893" s="58"/>
      <c r="Z893" s="58"/>
      <c r="AA893" s="58"/>
      <c r="AB893" s="58"/>
      <c r="AC893" s="58"/>
      <c r="AD893" s="58"/>
      <c r="AE893" s="58"/>
      <c r="AF893" s="58"/>
      <c r="AG893" s="58"/>
      <c r="AH893" s="58"/>
    </row>
    <row r="894" spans="1:34" ht="15" customHeight="1" x14ac:dyDescent="0.2">
      <c r="A894" s="23"/>
      <c r="B894" s="23"/>
      <c r="C894" s="23"/>
      <c r="D894" s="58"/>
      <c r="E894" s="23"/>
      <c r="F894" s="23"/>
      <c r="G894" s="91"/>
      <c r="H894" s="59"/>
      <c r="I894" s="91"/>
      <c r="J894" s="58"/>
      <c r="K894" s="58"/>
      <c r="L894" s="23"/>
      <c r="M894" s="23"/>
      <c r="N894" s="67"/>
      <c r="O894" s="58"/>
      <c r="P894" s="58"/>
      <c r="Q894" s="58"/>
      <c r="R894" s="58"/>
      <c r="S894" s="58"/>
      <c r="T894" s="58"/>
      <c r="U894" s="58"/>
      <c r="V894" s="58"/>
      <c r="W894" s="58"/>
      <c r="X894" s="58"/>
      <c r="Y894" s="58"/>
      <c r="Z894" s="58"/>
      <c r="AA894" s="58"/>
      <c r="AB894" s="58"/>
      <c r="AC894" s="58"/>
      <c r="AD894" s="58"/>
      <c r="AE894" s="58"/>
      <c r="AF894" s="58"/>
      <c r="AG894" s="58"/>
      <c r="AH894" s="58"/>
    </row>
    <row r="895" spans="1:34" ht="15" customHeight="1" x14ac:dyDescent="0.2">
      <c r="A895" s="23"/>
      <c r="B895" s="23"/>
      <c r="C895" s="23"/>
      <c r="D895" s="58"/>
      <c r="E895" s="23"/>
      <c r="F895" s="23"/>
      <c r="G895" s="91"/>
      <c r="H895" s="59"/>
      <c r="I895" s="91"/>
      <c r="J895" s="58"/>
      <c r="K895" s="58"/>
      <c r="L895" s="23"/>
      <c r="M895" s="23"/>
      <c r="N895" s="67"/>
      <c r="O895" s="58"/>
      <c r="P895" s="58"/>
      <c r="Q895" s="58"/>
      <c r="R895" s="58"/>
      <c r="S895" s="58"/>
      <c r="T895" s="58"/>
      <c r="U895" s="58"/>
      <c r="V895" s="58"/>
      <c r="W895" s="58"/>
      <c r="X895" s="58"/>
      <c r="Y895" s="58"/>
      <c r="Z895" s="58"/>
      <c r="AA895" s="58"/>
      <c r="AB895" s="58"/>
      <c r="AC895" s="58"/>
      <c r="AD895" s="58"/>
      <c r="AE895" s="58"/>
      <c r="AF895" s="58"/>
      <c r="AG895" s="58"/>
      <c r="AH895" s="58"/>
    </row>
    <row r="896" spans="1:34" ht="15" customHeight="1" x14ac:dyDescent="0.2">
      <c r="A896" s="23"/>
      <c r="B896" s="23"/>
      <c r="C896" s="23"/>
      <c r="D896" s="58"/>
      <c r="E896" s="23"/>
      <c r="F896" s="23"/>
      <c r="G896" s="91"/>
      <c r="H896" s="59"/>
      <c r="I896" s="91"/>
      <c r="J896" s="58"/>
      <c r="K896" s="58"/>
      <c r="L896" s="23"/>
      <c r="M896" s="23"/>
      <c r="N896" s="67"/>
      <c r="O896" s="58"/>
      <c r="P896" s="58"/>
      <c r="Q896" s="58"/>
      <c r="R896" s="58"/>
      <c r="S896" s="58"/>
      <c r="T896" s="58"/>
      <c r="U896" s="58"/>
      <c r="V896" s="58"/>
      <c r="W896" s="58"/>
      <c r="X896" s="58"/>
      <c r="Y896" s="58"/>
      <c r="Z896" s="58"/>
      <c r="AA896" s="58"/>
      <c r="AB896" s="58"/>
      <c r="AC896" s="58"/>
      <c r="AD896" s="58"/>
      <c r="AE896" s="58"/>
      <c r="AF896" s="58"/>
      <c r="AG896" s="58"/>
      <c r="AH896" s="58"/>
    </row>
    <row r="897" spans="1:34" ht="15" customHeight="1" x14ac:dyDescent="0.2">
      <c r="A897" s="23"/>
      <c r="B897" s="23"/>
      <c r="C897" s="23"/>
      <c r="D897" s="58"/>
      <c r="E897" s="23"/>
      <c r="F897" s="23"/>
      <c r="G897" s="91"/>
      <c r="H897" s="59"/>
      <c r="I897" s="91"/>
      <c r="J897" s="58"/>
      <c r="K897" s="58"/>
      <c r="L897" s="23"/>
      <c r="M897" s="23"/>
      <c r="N897" s="67"/>
      <c r="O897" s="58"/>
      <c r="P897" s="58"/>
      <c r="Q897" s="58"/>
      <c r="R897" s="58"/>
      <c r="S897" s="58"/>
      <c r="T897" s="58"/>
      <c r="U897" s="58"/>
      <c r="V897" s="58"/>
      <c r="W897" s="58"/>
      <c r="X897" s="58"/>
      <c r="Y897" s="58"/>
      <c r="Z897" s="58"/>
      <c r="AA897" s="58"/>
      <c r="AB897" s="58"/>
      <c r="AC897" s="58"/>
      <c r="AD897" s="58"/>
      <c r="AE897" s="58"/>
      <c r="AF897" s="58"/>
      <c r="AG897" s="58"/>
      <c r="AH897" s="58"/>
    </row>
    <row r="898" spans="1:34" ht="15" customHeight="1" x14ac:dyDescent="0.2">
      <c r="A898" s="23"/>
      <c r="B898" s="23"/>
      <c r="C898" s="23"/>
      <c r="D898" s="58"/>
      <c r="E898" s="23"/>
      <c r="F898" s="23"/>
      <c r="G898" s="91"/>
      <c r="H898" s="59"/>
      <c r="I898" s="91"/>
      <c r="J898" s="58"/>
      <c r="K898" s="58"/>
      <c r="L898" s="23"/>
      <c r="M898" s="23"/>
      <c r="N898" s="67"/>
      <c r="O898" s="58"/>
      <c r="P898" s="58"/>
      <c r="Q898" s="58"/>
      <c r="R898" s="58"/>
      <c r="S898" s="58"/>
      <c r="T898" s="58"/>
      <c r="U898" s="58"/>
      <c r="V898" s="58"/>
      <c r="W898" s="58"/>
      <c r="X898" s="58"/>
      <c r="Y898" s="58"/>
      <c r="Z898" s="58"/>
      <c r="AA898" s="58"/>
      <c r="AB898" s="58"/>
      <c r="AC898" s="58"/>
      <c r="AD898" s="58"/>
      <c r="AE898" s="58"/>
      <c r="AF898" s="58"/>
      <c r="AG898" s="58"/>
      <c r="AH898" s="58"/>
    </row>
    <row r="899" spans="1:34" ht="15" customHeight="1" x14ac:dyDescent="0.2">
      <c r="A899" s="23"/>
      <c r="B899" s="23"/>
      <c r="C899" s="23"/>
      <c r="D899" s="58"/>
      <c r="E899" s="23"/>
      <c r="F899" s="23"/>
      <c r="G899" s="91"/>
      <c r="H899" s="59"/>
      <c r="I899" s="91"/>
      <c r="J899" s="58"/>
      <c r="K899" s="58"/>
      <c r="L899" s="23"/>
      <c r="M899" s="23"/>
      <c r="N899" s="67"/>
      <c r="O899" s="58"/>
      <c r="P899" s="58"/>
      <c r="Q899" s="58"/>
      <c r="R899" s="58"/>
      <c r="S899" s="58"/>
      <c r="T899" s="58"/>
      <c r="U899" s="58"/>
      <c r="V899" s="58"/>
      <c r="W899" s="58"/>
      <c r="X899" s="58"/>
      <c r="Y899" s="58"/>
      <c r="Z899" s="58"/>
      <c r="AA899" s="58"/>
      <c r="AB899" s="58"/>
      <c r="AC899" s="58"/>
      <c r="AD899" s="58"/>
      <c r="AE899" s="58"/>
      <c r="AF899" s="58"/>
      <c r="AG899" s="58"/>
      <c r="AH899" s="58"/>
    </row>
    <row r="900" spans="1:34" ht="15" customHeight="1" x14ac:dyDescent="0.2">
      <c r="A900" s="23"/>
      <c r="B900" s="23"/>
      <c r="C900" s="23"/>
      <c r="D900" s="58"/>
      <c r="E900" s="23"/>
      <c r="F900" s="23"/>
      <c r="G900" s="91"/>
      <c r="H900" s="59"/>
      <c r="I900" s="91"/>
      <c r="J900" s="58"/>
      <c r="K900" s="58"/>
      <c r="L900" s="23"/>
      <c r="M900" s="23"/>
      <c r="N900" s="67"/>
      <c r="O900" s="58"/>
      <c r="P900" s="58"/>
      <c r="Q900" s="58"/>
      <c r="R900" s="58"/>
      <c r="S900" s="58"/>
      <c r="T900" s="58"/>
      <c r="U900" s="58"/>
      <c r="V900" s="58"/>
      <c r="W900" s="58"/>
      <c r="X900" s="58"/>
      <c r="Y900" s="58"/>
      <c r="Z900" s="58"/>
      <c r="AA900" s="58"/>
      <c r="AB900" s="58"/>
      <c r="AC900" s="58"/>
      <c r="AD900" s="58"/>
      <c r="AE900" s="58"/>
      <c r="AF900" s="58"/>
      <c r="AG900" s="58"/>
      <c r="AH900" s="58"/>
    </row>
    <row r="901" spans="1:34" ht="15" customHeight="1" x14ac:dyDescent="0.2">
      <c r="A901" s="23"/>
      <c r="B901" s="23"/>
      <c r="C901" s="23"/>
      <c r="D901" s="58"/>
      <c r="E901" s="23"/>
      <c r="F901" s="23"/>
      <c r="G901" s="91"/>
      <c r="H901" s="59"/>
      <c r="I901" s="91"/>
      <c r="J901" s="58"/>
      <c r="K901" s="58"/>
      <c r="L901" s="23"/>
      <c r="M901" s="23"/>
      <c r="N901" s="67"/>
      <c r="O901" s="58"/>
      <c r="P901" s="58"/>
      <c r="Q901" s="58"/>
      <c r="R901" s="58"/>
      <c r="S901" s="58"/>
      <c r="T901" s="58"/>
      <c r="U901" s="58"/>
      <c r="V901" s="58"/>
      <c r="W901" s="58"/>
      <c r="X901" s="58"/>
      <c r="Y901" s="58"/>
      <c r="Z901" s="58"/>
      <c r="AA901" s="58"/>
      <c r="AB901" s="58"/>
      <c r="AC901" s="58"/>
      <c r="AD901" s="58"/>
      <c r="AE901" s="58"/>
      <c r="AF901" s="58"/>
      <c r="AG901" s="58"/>
      <c r="AH901" s="58"/>
    </row>
    <row r="902" spans="1:34" ht="15" customHeight="1" x14ac:dyDescent="0.2">
      <c r="A902" s="23"/>
      <c r="B902" s="23"/>
      <c r="C902" s="23"/>
      <c r="D902" s="58"/>
      <c r="E902" s="23"/>
      <c r="F902" s="23"/>
      <c r="G902" s="91"/>
      <c r="H902" s="59"/>
      <c r="I902" s="91"/>
      <c r="J902" s="58"/>
      <c r="K902" s="58"/>
      <c r="L902" s="23"/>
      <c r="M902" s="23"/>
      <c r="N902" s="67"/>
      <c r="O902" s="58"/>
      <c r="P902" s="58"/>
      <c r="Q902" s="58"/>
      <c r="R902" s="58"/>
      <c r="S902" s="58"/>
      <c r="T902" s="58"/>
      <c r="U902" s="58"/>
      <c r="V902" s="58"/>
      <c r="W902" s="58"/>
      <c r="X902" s="58"/>
      <c r="Y902" s="58"/>
      <c r="Z902" s="58"/>
      <c r="AA902" s="58"/>
      <c r="AB902" s="58"/>
      <c r="AC902" s="58"/>
      <c r="AD902" s="58"/>
      <c r="AE902" s="58"/>
      <c r="AF902" s="58"/>
      <c r="AG902" s="58"/>
      <c r="AH902" s="58"/>
    </row>
    <row r="903" spans="1:34" ht="15" customHeight="1" x14ac:dyDescent="0.2">
      <c r="A903" s="23"/>
      <c r="B903" s="23"/>
      <c r="C903" s="23"/>
      <c r="D903" s="58"/>
      <c r="E903" s="23"/>
      <c r="F903" s="23"/>
      <c r="G903" s="91"/>
      <c r="H903" s="59"/>
      <c r="I903" s="91"/>
      <c r="J903" s="58"/>
      <c r="K903" s="58"/>
      <c r="L903" s="23"/>
      <c r="M903" s="23"/>
      <c r="N903" s="67"/>
      <c r="O903" s="58"/>
      <c r="P903" s="58"/>
      <c r="Q903" s="58"/>
      <c r="R903" s="58"/>
      <c r="S903" s="58"/>
      <c r="T903" s="58"/>
      <c r="U903" s="58"/>
      <c r="V903" s="58"/>
      <c r="W903" s="58"/>
      <c r="X903" s="58"/>
      <c r="Y903" s="58"/>
      <c r="Z903" s="58"/>
      <c r="AA903" s="58"/>
      <c r="AB903" s="58"/>
      <c r="AC903" s="58"/>
      <c r="AD903" s="58"/>
      <c r="AE903" s="58"/>
      <c r="AF903" s="58"/>
      <c r="AG903" s="58"/>
      <c r="AH903" s="58"/>
    </row>
    <row r="904" spans="1:34" ht="15" customHeight="1" x14ac:dyDescent="0.2">
      <c r="A904" s="23"/>
      <c r="B904" s="23"/>
      <c r="C904" s="23"/>
      <c r="D904" s="58"/>
      <c r="E904" s="23"/>
      <c r="F904" s="23"/>
      <c r="G904" s="91"/>
      <c r="H904" s="59"/>
      <c r="I904" s="91"/>
      <c r="J904" s="58"/>
      <c r="K904" s="58"/>
      <c r="L904" s="23"/>
      <c r="M904" s="23"/>
      <c r="N904" s="67"/>
      <c r="O904" s="58"/>
      <c r="P904" s="58"/>
      <c r="Q904" s="58"/>
      <c r="R904" s="58"/>
      <c r="S904" s="58"/>
      <c r="T904" s="58"/>
      <c r="U904" s="58"/>
      <c r="V904" s="58"/>
      <c r="W904" s="58"/>
      <c r="X904" s="58"/>
      <c r="Y904" s="58"/>
      <c r="Z904" s="58"/>
      <c r="AA904" s="58"/>
      <c r="AB904" s="58"/>
      <c r="AC904" s="58"/>
      <c r="AD904" s="58"/>
      <c r="AE904" s="58"/>
      <c r="AF904" s="58"/>
      <c r="AG904" s="58"/>
      <c r="AH904" s="58"/>
    </row>
    <row r="905" spans="1:34" ht="15" customHeight="1" x14ac:dyDescent="0.2">
      <c r="A905" s="23"/>
      <c r="B905" s="23"/>
      <c r="C905" s="23"/>
      <c r="D905" s="58"/>
      <c r="E905" s="23"/>
      <c r="F905" s="23"/>
      <c r="G905" s="91"/>
      <c r="H905" s="59"/>
      <c r="I905" s="91"/>
      <c r="J905" s="58"/>
      <c r="K905" s="58"/>
      <c r="L905" s="23"/>
      <c r="M905" s="23"/>
      <c r="N905" s="67"/>
      <c r="O905" s="58"/>
      <c r="P905" s="58"/>
      <c r="Q905" s="58"/>
      <c r="R905" s="58"/>
      <c r="S905" s="58"/>
      <c r="T905" s="58"/>
      <c r="U905" s="58"/>
      <c r="V905" s="58"/>
      <c r="W905" s="58"/>
      <c r="X905" s="58"/>
      <c r="Y905" s="58"/>
      <c r="Z905" s="58"/>
      <c r="AA905" s="58"/>
      <c r="AB905" s="58"/>
      <c r="AC905" s="58"/>
      <c r="AD905" s="58"/>
      <c r="AE905" s="58"/>
      <c r="AF905" s="58"/>
      <c r="AG905" s="58"/>
      <c r="AH905" s="58"/>
    </row>
    <row r="906" spans="1:34" ht="15" customHeight="1" x14ac:dyDescent="0.2">
      <c r="A906" s="23"/>
      <c r="B906" s="23"/>
      <c r="C906" s="23"/>
      <c r="D906" s="58"/>
      <c r="E906" s="23"/>
      <c r="F906" s="23"/>
      <c r="G906" s="91"/>
      <c r="H906" s="59"/>
      <c r="I906" s="91"/>
      <c r="J906" s="58"/>
      <c r="K906" s="58"/>
      <c r="L906" s="23"/>
      <c r="M906" s="23"/>
      <c r="N906" s="67"/>
      <c r="O906" s="58"/>
      <c r="P906" s="58"/>
      <c r="Q906" s="58"/>
      <c r="R906" s="58"/>
      <c r="S906" s="58"/>
      <c r="T906" s="58"/>
      <c r="U906" s="58"/>
      <c r="V906" s="58"/>
      <c r="W906" s="58"/>
      <c r="X906" s="58"/>
      <c r="Y906" s="58"/>
      <c r="Z906" s="58"/>
      <c r="AA906" s="58"/>
      <c r="AB906" s="58"/>
      <c r="AC906" s="58"/>
      <c r="AD906" s="58"/>
      <c r="AE906" s="58"/>
      <c r="AF906" s="58"/>
      <c r="AG906" s="58"/>
      <c r="AH906" s="58"/>
    </row>
    <row r="907" spans="1:34" ht="15" customHeight="1" x14ac:dyDescent="0.2">
      <c r="A907" s="23"/>
      <c r="B907" s="23"/>
      <c r="C907" s="23"/>
      <c r="D907" s="58"/>
      <c r="E907" s="23"/>
      <c r="F907" s="23"/>
      <c r="G907" s="91"/>
      <c r="H907" s="59"/>
      <c r="I907" s="91"/>
      <c r="J907" s="58"/>
      <c r="K907" s="58"/>
      <c r="L907" s="23"/>
      <c r="M907" s="23"/>
      <c r="N907" s="67"/>
      <c r="O907" s="58"/>
      <c r="P907" s="58"/>
      <c r="Q907" s="58"/>
      <c r="R907" s="58"/>
      <c r="S907" s="58"/>
      <c r="T907" s="58"/>
      <c r="U907" s="58"/>
      <c r="V907" s="58"/>
      <c r="W907" s="58"/>
      <c r="X907" s="58"/>
      <c r="Y907" s="58"/>
      <c r="Z907" s="58"/>
      <c r="AA907" s="58"/>
      <c r="AB907" s="58"/>
      <c r="AC907" s="58"/>
      <c r="AD907" s="58"/>
      <c r="AE907" s="58"/>
      <c r="AF907" s="58"/>
      <c r="AG907" s="58"/>
      <c r="AH907" s="58"/>
    </row>
    <row r="908" spans="1:34" ht="15" customHeight="1" x14ac:dyDescent="0.2">
      <c r="A908" s="23"/>
      <c r="B908" s="23"/>
      <c r="C908" s="23"/>
      <c r="D908" s="58"/>
      <c r="E908" s="23"/>
      <c r="F908" s="23"/>
      <c r="G908" s="91"/>
      <c r="H908" s="59"/>
      <c r="I908" s="91"/>
      <c r="J908" s="58"/>
      <c r="K908" s="58"/>
      <c r="L908" s="23"/>
      <c r="M908" s="23"/>
      <c r="N908" s="67"/>
      <c r="O908" s="58"/>
      <c r="P908" s="58"/>
      <c r="Q908" s="58"/>
      <c r="R908" s="58"/>
      <c r="S908" s="58"/>
      <c r="T908" s="58"/>
      <c r="U908" s="58"/>
      <c r="V908" s="58"/>
      <c r="W908" s="58"/>
      <c r="X908" s="58"/>
      <c r="Y908" s="58"/>
      <c r="Z908" s="58"/>
      <c r="AA908" s="58"/>
      <c r="AB908" s="58"/>
      <c r="AC908" s="58"/>
      <c r="AD908" s="58"/>
      <c r="AE908" s="58"/>
      <c r="AF908" s="58"/>
      <c r="AG908" s="58"/>
      <c r="AH908" s="58"/>
    </row>
    <row r="909" spans="1:34" ht="15" customHeight="1" x14ac:dyDescent="0.2">
      <c r="A909" s="23"/>
      <c r="B909" s="23"/>
      <c r="C909" s="23"/>
      <c r="D909" s="58"/>
      <c r="E909" s="23"/>
      <c r="F909" s="23"/>
      <c r="G909" s="91"/>
      <c r="H909" s="59"/>
      <c r="I909" s="91"/>
      <c r="J909" s="58"/>
      <c r="K909" s="58"/>
      <c r="L909" s="23"/>
      <c r="M909" s="23"/>
      <c r="N909" s="67"/>
      <c r="O909" s="58"/>
      <c r="P909" s="58"/>
      <c r="Q909" s="58"/>
      <c r="R909" s="58"/>
      <c r="S909" s="58"/>
      <c r="T909" s="58"/>
      <c r="U909" s="58"/>
      <c r="V909" s="58"/>
      <c r="W909" s="58"/>
      <c r="X909" s="58"/>
      <c r="Y909" s="58"/>
      <c r="Z909" s="58"/>
      <c r="AA909" s="58"/>
      <c r="AB909" s="58"/>
      <c r="AC909" s="58"/>
      <c r="AD909" s="58"/>
      <c r="AE909" s="58"/>
      <c r="AF909" s="58"/>
      <c r="AG909" s="58"/>
      <c r="AH909" s="58"/>
    </row>
    <row r="910" spans="1:34" ht="15" customHeight="1" x14ac:dyDescent="0.2">
      <c r="A910" s="23"/>
      <c r="B910" s="23"/>
      <c r="C910" s="23"/>
      <c r="D910" s="58"/>
      <c r="E910" s="23"/>
      <c r="F910" s="23"/>
      <c r="G910" s="91"/>
      <c r="H910" s="59"/>
      <c r="I910" s="91"/>
      <c r="J910" s="58"/>
      <c r="K910" s="58"/>
      <c r="L910" s="23"/>
      <c r="M910" s="23"/>
      <c r="N910" s="67"/>
      <c r="O910" s="58"/>
      <c r="P910" s="58"/>
      <c r="Q910" s="58"/>
      <c r="R910" s="58"/>
      <c r="S910" s="58"/>
      <c r="T910" s="58"/>
      <c r="U910" s="58"/>
      <c r="V910" s="58"/>
      <c r="W910" s="58"/>
      <c r="X910" s="58"/>
      <c r="Y910" s="58"/>
      <c r="Z910" s="58"/>
      <c r="AA910" s="58"/>
      <c r="AB910" s="58"/>
      <c r="AC910" s="58"/>
      <c r="AD910" s="58"/>
      <c r="AE910" s="58"/>
      <c r="AF910" s="58"/>
      <c r="AG910" s="58"/>
      <c r="AH910" s="58"/>
    </row>
    <row r="911" spans="1:34" ht="15" customHeight="1" x14ac:dyDescent="0.2">
      <c r="A911" s="23"/>
      <c r="B911" s="23"/>
      <c r="C911" s="23"/>
      <c r="D911" s="58"/>
      <c r="E911" s="23"/>
      <c r="F911" s="23"/>
      <c r="G911" s="91"/>
      <c r="H911" s="59"/>
      <c r="I911" s="91"/>
      <c r="J911" s="58"/>
      <c r="K911" s="58"/>
      <c r="L911" s="23"/>
      <c r="M911" s="23"/>
      <c r="N911" s="67"/>
      <c r="O911" s="58"/>
      <c r="P911" s="58"/>
      <c r="Q911" s="58"/>
      <c r="R911" s="58"/>
      <c r="S911" s="58"/>
      <c r="T911" s="58"/>
      <c r="U911" s="58"/>
      <c r="V911" s="58"/>
      <c r="W911" s="58"/>
      <c r="X911" s="58"/>
      <c r="Y911" s="58"/>
      <c r="Z911" s="58"/>
      <c r="AA911" s="58"/>
      <c r="AB911" s="58"/>
      <c r="AC911" s="58"/>
      <c r="AD911" s="58"/>
      <c r="AE911" s="58"/>
      <c r="AF911" s="58"/>
      <c r="AG911" s="58"/>
      <c r="AH911" s="58"/>
    </row>
    <row r="912" spans="1:34" ht="15" customHeight="1" x14ac:dyDescent="0.2">
      <c r="A912" s="23"/>
      <c r="B912" s="23"/>
      <c r="C912" s="23"/>
      <c r="D912" s="58"/>
      <c r="E912" s="23"/>
      <c r="F912" s="23"/>
      <c r="G912" s="91"/>
      <c r="H912" s="59"/>
      <c r="I912" s="91"/>
      <c r="J912" s="58"/>
      <c r="K912" s="58"/>
      <c r="L912" s="23"/>
      <c r="M912" s="23"/>
      <c r="N912" s="67"/>
      <c r="O912" s="58"/>
      <c r="P912" s="58"/>
      <c r="Q912" s="58"/>
      <c r="R912" s="58"/>
      <c r="S912" s="58"/>
      <c r="T912" s="58"/>
      <c r="U912" s="58"/>
      <c r="V912" s="58"/>
      <c r="W912" s="58"/>
      <c r="X912" s="58"/>
      <c r="Y912" s="58"/>
      <c r="Z912" s="58"/>
      <c r="AA912" s="58"/>
      <c r="AB912" s="58"/>
      <c r="AC912" s="58"/>
      <c r="AD912" s="58"/>
      <c r="AE912" s="58"/>
      <c r="AF912" s="58"/>
      <c r="AG912" s="58"/>
      <c r="AH912" s="58"/>
    </row>
    <row r="913" spans="1:34" ht="15" customHeight="1" x14ac:dyDescent="0.2">
      <c r="A913" s="23"/>
      <c r="B913" s="23"/>
      <c r="C913" s="23"/>
      <c r="D913" s="58"/>
      <c r="E913" s="23"/>
      <c r="F913" s="23"/>
      <c r="G913" s="91"/>
      <c r="H913" s="59"/>
      <c r="I913" s="91"/>
      <c r="J913" s="58"/>
      <c r="K913" s="58"/>
      <c r="L913" s="23"/>
      <c r="M913" s="23"/>
      <c r="N913" s="67"/>
      <c r="O913" s="58"/>
      <c r="P913" s="58"/>
      <c r="Q913" s="58"/>
      <c r="R913" s="58"/>
      <c r="S913" s="58"/>
      <c r="T913" s="58"/>
      <c r="U913" s="58"/>
      <c r="V913" s="58"/>
      <c r="W913" s="58"/>
      <c r="X913" s="58"/>
      <c r="Y913" s="58"/>
      <c r="Z913" s="58"/>
      <c r="AA913" s="58"/>
      <c r="AB913" s="58"/>
      <c r="AC913" s="58"/>
      <c r="AD913" s="58"/>
      <c r="AE913" s="58"/>
      <c r="AF913" s="58"/>
      <c r="AG913" s="58"/>
      <c r="AH913" s="58"/>
    </row>
    <row r="914" spans="1:34" ht="15" customHeight="1" x14ac:dyDescent="0.2">
      <c r="A914" s="23"/>
      <c r="B914" s="23"/>
      <c r="C914" s="23"/>
      <c r="D914" s="58"/>
      <c r="E914" s="23"/>
      <c r="F914" s="23"/>
      <c r="G914" s="91"/>
      <c r="H914" s="59"/>
      <c r="I914" s="91"/>
      <c r="J914" s="58"/>
      <c r="K914" s="58"/>
      <c r="L914" s="23"/>
      <c r="M914" s="23"/>
      <c r="N914" s="67"/>
      <c r="O914" s="58"/>
      <c r="P914" s="58"/>
      <c r="Q914" s="58"/>
      <c r="R914" s="58"/>
      <c r="S914" s="58"/>
      <c r="T914" s="58"/>
      <c r="U914" s="58"/>
      <c r="V914" s="58"/>
      <c r="W914" s="58"/>
      <c r="X914" s="58"/>
      <c r="Y914" s="58"/>
      <c r="Z914" s="58"/>
      <c r="AA914" s="58"/>
      <c r="AB914" s="58"/>
      <c r="AC914" s="58"/>
      <c r="AD914" s="58"/>
      <c r="AE914" s="58"/>
      <c r="AF914" s="58"/>
      <c r="AG914" s="58"/>
      <c r="AH914" s="58"/>
    </row>
    <row r="915" spans="1:34" ht="15" customHeight="1" x14ac:dyDescent="0.2">
      <c r="A915" s="23"/>
      <c r="B915" s="23"/>
      <c r="C915" s="23"/>
      <c r="D915" s="58"/>
      <c r="E915" s="23"/>
      <c r="F915" s="23"/>
      <c r="G915" s="91"/>
      <c r="H915" s="59"/>
      <c r="I915" s="91"/>
      <c r="J915" s="58"/>
      <c r="K915" s="58"/>
      <c r="L915" s="23"/>
      <c r="M915" s="23"/>
      <c r="N915" s="67"/>
      <c r="O915" s="58"/>
      <c r="P915" s="58"/>
      <c r="Q915" s="58"/>
      <c r="R915" s="58"/>
      <c r="S915" s="58"/>
      <c r="T915" s="58"/>
      <c r="U915" s="58"/>
      <c r="V915" s="58"/>
      <c r="W915" s="58"/>
      <c r="X915" s="58"/>
      <c r="Y915" s="58"/>
      <c r="Z915" s="58"/>
      <c r="AA915" s="58"/>
      <c r="AB915" s="58"/>
      <c r="AC915" s="58"/>
      <c r="AD915" s="58"/>
      <c r="AE915" s="58"/>
      <c r="AF915" s="58"/>
      <c r="AG915" s="58"/>
      <c r="AH915" s="58"/>
    </row>
    <row r="916" spans="1:34" ht="15" customHeight="1" x14ac:dyDescent="0.2">
      <c r="A916" s="23"/>
      <c r="B916" s="23"/>
      <c r="C916" s="23"/>
      <c r="D916" s="58"/>
      <c r="E916" s="23"/>
      <c r="F916" s="23"/>
      <c r="G916" s="91"/>
      <c r="H916" s="59"/>
      <c r="I916" s="91"/>
      <c r="J916" s="58"/>
      <c r="K916" s="58"/>
      <c r="L916" s="23"/>
      <c r="M916" s="23"/>
      <c r="N916" s="67"/>
      <c r="O916" s="58"/>
      <c r="P916" s="58"/>
      <c r="Q916" s="58"/>
      <c r="R916" s="58"/>
      <c r="S916" s="58"/>
      <c r="T916" s="58"/>
      <c r="U916" s="58"/>
      <c r="V916" s="58"/>
      <c r="W916" s="58"/>
      <c r="X916" s="58"/>
      <c r="Y916" s="58"/>
      <c r="Z916" s="58"/>
      <c r="AA916" s="58"/>
      <c r="AB916" s="58"/>
      <c r="AC916" s="58"/>
      <c r="AD916" s="58"/>
      <c r="AE916" s="58"/>
      <c r="AF916" s="58"/>
      <c r="AG916" s="58"/>
      <c r="AH916" s="58"/>
    </row>
    <row r="917" spans="1:34" ht="15" customHeight="1" x14ac:dyDescent="0.2">
      <c r="A917" s="23"/>
      <c r="B917" s="23"/>
      <c r="C917" s="23"/>
      <c r="D917" s="58"/>
      <c r="E917" s="23"/>
      <c r="F917" s="23"/>
      <c r="G917" s="91"/>
      <c r="H917" s="59"/>
      <c r="I917" s="91"/>
      <c r="J917" s="58"/>
      <c r="K917" s="58"/>
      <c r="L917" s="23"/>
      <c r="M917" s="23"/>
      <c r="N917" s="67"/>
      <c r="O917" s="58"/>
      <c r="P917" s="58"/>
      <c r="Q917" s="58"/>
      <c r="R917" s="58"/>
      <c r="S917" s="58"/>
      <c r="T917" s="58"/>
      <c r="U917" s="58"/>
      <c r="V917" s="58"/>
      <c r="W917" s="58"/>
      <c r="X917" s="58"/>
      <c r="Y917" s="58"/>
      <c r="Z917" s="58"/>
      <c r="AA917" s="58"/>
      <c r="AB917" s="58"/>
      <c r="AC917" s="58"/>
      <c r="AD917" s="58"/>
      <c r="AE917" s="58"/>
      <c r="AF917" s="58"/>
      <c r="AG917" s="58"/>
      <c r="AH917" s="58"/>
    </row>
    <row r="918" spans="1:34" ht="15" customHeight="1" x14ac:dyDescent="0.2">
      <c r="A918" s="23"/>
      <c r="B918" s="23"/>
      <c r="C918" s="23"/>
      <c r="D918" s="58"/>
      <c r="E918" s="23"/>
      <c r="F918" s="23"/>
      <c r="G918" s="91"/>
      <c r="H918" s="59"/>
      <c r="I918" s="91"/>
      <c r="J918" s="58"/>
      <c r="K918" s="58"/>
      <c r="L918" s="23"/>
      <c r="M918" s="23"/>
      <c r="N918" s="67"/>
      <c r="O918" s="58"/>
      <c r="P918" s="58"/>
      <c r="Q918" s="58"/>
      <c r="R918" s="58"/>
      <c r="S918" s="58"/>
      <c r="T918" s="58"/>
      <c r="U918" s="58"/>
      <c r="V918" s="58"/>
      <c r="W918" s="58"/>
      <c r="X918" s="58"/>
      <c r="Y918" s="58"/>
      <c r="Z918" s="58"/>
      <c r="AA918" s="58"/>
      <c r="AB918" s="58"/>
      <c r="AC918" s="58"/>
      <c r="AD918" s="58"/>
      <c r="AE918" s="58"/>
      <c r="AF918" s="58"/>
      <c r="AG918" s="58"/>
      <c r="AH918" s="58"/>
    </row>
    <row r="919" spans="1:34" ht="15" customHeight="1" x14ac:dyDescent="0.2">
      <c r="A919" s="23"/>
      <c r="B919" s="23"/>
      <c r="C919" s="23"/>
      <c r="D919" s="58"/>
      <c r="E919" s="23"/>
      <c r="F919" s="23"/>
      <c r="G919" s="91"/>
      <c r="H919" s="59"/>
      <c r="I919" s="91"/>
      <c r="J919" s="58"/>
      <c r="K919" s="58"/>
      <c r="L919" s="23"/>
      <c r="M919" s="23"/>
      <c r="N919" s="67"/>
      <c r="O919" s="58"/>
      <c r="P919" s="58"/>
      <c r="Q919" s="58"/>
      <c r="R919" s="58"/>
      <c r="S919" s="58"/>
      <c r="T919" s="58"/>
      <c r="U919" s="58"/>
      <c r="V919" s="58"/>
      <c r="W919" s="58"/>
      <c r="X919" s="58"/>
      <c r="Y919" s="58"/>
      <c r="Z919" s="58"/>
      <c r="AA919" s="58"/>
      <c r="AB919" s="58"/>
      <c r="AC919" s="58"/>
      <c r="AD919" s="58"/>
      <c r="AE919" s="58"/>
      <c r="AF919" s="58"/>
      <c r="AG919" s="58"/>
      <c r="AH919" s="58"/>
    </row>
    <row r="920" spans="1:34" ht="15" customHeight="1" x14ac:dyDescent="0.2">
      <c r="A920" s="23"/>
      <c r="B920" s="23"/>
      <c r="C920" s="23"/>
      <c r="D920" s="58"/>
      <c r="E920" s="23"/>
      <c r="F920" s="23"/>
      <c r="G920" s="91"/>
      <c r="H920" s="59"/>
      <c r="I920" s="91"/>
      <c r="J920" s="58"/>
      <c r="K920" s="58"/>
      <c r="L920" s="23"/>
      <c r="M920" s="23"/>
      <c r="N920" s="67"/>
      <c r="O920" s="58"/>
      <c r="P920" s="58"/>
      <c r="Q920" s="58"/>
      <c r="R920" s="58"/>
      <c r="S920" s="58"/>
      <c r="T920" s="58"/>
      <c r="U920" s="58"/>
      <c r="V920" s="58"/>
      <c r="W920" s="58"/>
      <c r="X920" s="58"/>
      <c r="Y920" s="58"/>
      <c r="Z920" s="58"/>
      <c r="AA920" s="58"/>
      <c r="AB920" s="58"/>
      <c r="AC920" s="58"/>
      <c r="AD920" s="58"/>
      <c r="AE920" s="58"/>
      <c r="AF920" s="58"/>
      <c r="AG920" s="58"/>
      <c r="AH920" s="58"/>
    </row>
    <row r="921" spans="1:34" ht="15" customHeight="1" x14ac:dyDescent="0.2">
      <c r="A921" s="23"/>
      <c r="B921" s="23"/>
      <c r="C921" s="23"/>
      <c r="D921" s="58"/>
      <c r="E921" s="23"/>
      <c r="F921" s="23"/>
      <c r="G921" s="91"/>
      <c r="H921" s="59"/>
      <c r="I921" s="91"/>
      <c r="J921" s="58"/>
      <c r="K921" s="58"/>
      <c r="L921" s="23"/>
      <c r="M921" s="23"/>
      <c r="N921" s="67"/>
      <c r="O921" s="58"/>
      <c r="P921" s="58"/>
      <c r="Q921" s="58"/>
      <c r="R921" s="58"/>
      <c r="S921" s="58"/>
      <c r="T921" s="58"/>
      <c r="U921" s="58"/>
      <c r="V921" s="58"/>
      <c r="W921" s="58"/>
      <c r="X921" s="58"/>
      <c r="Y921" s="58"/>
      <c r="Z921" s="58"/>
      <c r="AA921" s="58"/>
      <c r="AB921" s="58"/>
      <c r="AC921" s="58"/>
      <c r="AD921" s="58"/>
      <c r="AE921" s="58"/>
      <c r="AF921" s="58"/>
      <c r="AG921" s="58"/>
      <c r="AH921" s="58"/>
    </row>
    <row r="922" spans="1:34" ht="15" customHeight="1" x14ac:dyDescent="0.2">
      <c r="A922" s="23"/>
      <c r="B922" s="23"/>
      <c r="C922" s="23"/>
      <c r="D922" s="58"/>
      <c r="E922" s="23"/>
      <c r="F922" s="23"/>
      <c r="G922" s="91"/>
      <c r="H922" s="59"/>
      <c r="I922" s="91"/>
      <c r="J922" s="58"/>
      <c r="K922" s="58"/>
      <c r="L922" s="23"/>
      <c r="M922" s="23"/>
      <c r="N922" s="67"/>
      <c r="O922" s="58"/>
      <c r="P922" s="58"/>
      <c r="Q922" s="58"/>
      <c r="R922" s="58"/>
      <c r="S922" s="58"/>
      <c r="T922" s="58"/>
      <c r="U922" s="58"/>
      <c r="V922" s="58"/>
      <c r="W922" s="58"/>
      <c r="X922" s="58"/>
      <c r="Y922" s="58"/>
      <c r="Z922" s="58"/>
      <c r="AA922" s="58"/>
      <c r="AB922" s="58"/>
      <c r="AC922" s="58"/>
      <c r="AD922" s="58"/>
      <c r="AE922" s="58"/>
      <c r="AF922" s="58"/>
      <c r="AG922" s="58"/>
      <c r="AH922" s="58"/>
    </row>
    <row r="923" spans="1:34" ht="15" customHeight="1" x14ac:dyDescent="0.2">
      <c r="A923" s="23"/>
      <c r="B923" s="23"/>
      <c r="C923" s="23"/>
      <c r="D923" s="58"/>
      <c r="E923" s="23"/>
      <c r="F923" s="23"/>
      <c r="G923" s="91"/>
      <c r="H923" s="59"/>
      <c r="I923" s="91"/>
      <c r="J923" s="58"/>
      <c r="K923" s="58"/>
      <c r="L923" s="23"/>
      <c r="M923" s="23"/>
      <c r="N923" s="67"/>
      <c r="O923" s="58"/>
      <c r="P923" s="58"/>
      <c r="Q923" s="58"/>
      <c r="R923" s="58"/>
      <c r="S923" s="58"/>
      <c r="T923" s="58"/>
      <c r="U923" s="58"/>
      <c r="V923" s="58"/>
      <c r="W923" s="58"/>
      <c r="X923" s="58"/>
      <c r="Y923" s="58"/>
      <c r="Z923" s="58"/>
      <c r="AA923" s="58"/>
      <c r="AB923" s="58"/>
      <c r="AC923" s="58"/>
      <c r="AD923" s="58"/>
      <c r="AE923" s="58"/>
      <c r="AF923" s="58"/>
      <c r="AG923" s="58"/>
      <c r="AH923" s="58"/>
    </row>
    <row r="924" spans="1:34" ht="15" customHeight="1" x14ac:dyDescent="0.2">
      <c r="A924" s="23"/>
      <c r="B924" s="23"/>
      <c r="C924" s="23"/>
      <c r="D924" s="58"/>
      <c r="E924" s="23"/>
      <c r="F924" s="23"/>
      <c r="G924" s="91"/>
      <c r="H924" s="59"/>
      <c r="I924" s="91"/>
      <c r="J924" s="58"/>
      <c r="K924" s="58"/>
      <c r="L924" s="23"/>
      <c r="M924" s="23"/>
      <c r="N924" s="67"/>
      <c r="O924" s="58"/>
      <c r="P924" s="58"/>
      <c r="Q924" s="58"/>
      <c r="R924" s="58"/>
      <c r="S924" s="58"/>
      <c r="T924" s="58"/>
      <c r="U924" s="58"/>
      <c r="V924" s="58"/>
      <c r="W924" s="58"/>
      <c r="X924" s="58"/>
      <c r="Y924" s="58"/>
      <c r="Z924" s="58"/>
      <c r="AA924" s="58"/>
      <c r="AB924" s="58"/>
      <c r="AC924" s="58"/>
      <c r="AD924" s="58"/>
      <c r="AE924" s="58"/>
      <c r="AF924" s="58"/>
      <c r="AG924" s="58"/>
      <c r="AH924" s="58"/>
    </row>
    <row r="925" spans="1:34" ht="15" customHeight="1" x14ac:dyDescent="0.2">
      <c r="A925" s="23"/>
      <c r="B925" s="23"/>
      <c r="C925" s="23"/>
      <c r="D925" s="58"/>
      <c r="E925" s="23"/>
      <c r="F925" s="23"/>
      <c r="G925" s="91"/>
      <c r="H925" s="59"/>
      <c r="I925" s="91"/>
      <c r="J925" s="58"/>
      <c r="K925" s="58"/>
      <c r="L925" s="23"/>
      <c r="M925" s="23"/>
      <c r="N925" s="67"/>
      <c r="O925" s="58"/>
      <c r="P925" s="58"/>
      <c r="Q925" s="58"/>
      <c r="R925" s="58"/>
      <c r="S925" s="58"/>
      <c r="T925" s="58"/>
      <c r="U925" s="58"/>
      <c r="V925" s="58"/>
      <c r="W925" s="58"/>
      <c r="X925" s="58"/>
      <c r="Y925" s="58"/>
      <c r="Z925" s="58"/>
      <c r="AA925" s="58"/>
      <c r="AB925" s="58"/>
      <c r="AC925" s="58"/>
      <c r="AD925" s="58"/>
      <c r="AE925" s="58"/>
      <c r="AF925" s="58"/>
      <c r="AG925" s="58"/>
      <c r="AH925" s="58"/>
    </row>
    <row r="926" spans="1:34" ht="15" customHeight="1" x14ac:dyDescent="0.2">
      <c r="A926" s="23"/>
      <c r="B926" s="23"/>
      <c r="C926" s="23"/>
      <c r="D926" s="58"/>
      <c r="E926" s="23"/>
      <c r="F926" s="23"/>
      <c r="G926" s="91"/>
      <c r="H926" s="59"/>
      <c r="I926" s="91"/>
      <c r="J926" s="58"/>
      <c r="K926" s="58"/>
      <c r="L926" s="23"/>
      <c r="M926" s="23"/>
      <c r="N926" s="67"/>
      <c r="O926" s="58"/>
      <c r="P926" s="58"/>
      <c r="Q926" s="58"/>
      <c r="R926" s="58"/>
      <c r="S926" s="58"/>
      <c r="T926" s="58"/>
      <c r="U926" s="58"/>
      <c r="V926" s="58"/>
      <c r="W926" s="58"/>
      <c r="X926" s="58"/>
      <c r="Y926" s="58"/>
      <c r="Z926" s="58"/>
      <c r="AA926" s="58"/>
      <c r="AB926" s="58"/>
      <c r="AC926" s="58"/>
      <c r="AD926" s="58"/>
      <c r="AE926" s="58"/>
      <c r="AF926" s="58"/>
      <c r="AG926" s="58"/>
      <c r="AH926" s="58"/>
    </row>
    <row r="927" spans="1:34" ht="15" customHeight="1" x14ac:dyDescent="0.2">
      <c r="A927" s="23"/>
      <c r="B927" s="23"/>
      <c r="C927" s="23"/>
      <c r="D927" s="58"/>
      <c r="E927" s="23"/>
      <c r="F927" s="23"/>
      <c r="G927" s="91"/>
      <c r="H927" s="59"/>
      <c r="I927" s="91"/>
      <c r="J927" s="58"/>
      <c r="K927" s="58"/>
      <c r="L927" s="23"/>
      <c r="M927" s="23"/>
      <c r="N927" s="67"/>
      <c r="O927" s="58"/>
      <c r="P927" s="58"/>
      <c r="Q927" s="58"/>
      <c r="R927" s="58"/>
      <c r="S927" s="58"/>
      <c r="T927" s="58"/>
      <c r="U927" s="58"/>
      <c r="V927" s="58"/>
      <c r="W927" s="58"/>
      <c r="X927" s="58"/>
      <c r="Y927" s="58"/>
      <c r="Z927" s="58"/>
      <c r="AA927" s="58"/>
      <c r="AB927" s="58"/>
      <c r="AC927" s="58"/>
      <c r="AD927" s="58"/>
      <c r="AE927" s="58"/>
      <c r="AF927" s="58"/>
      <c r="AG927" s="58"/>
      <c r="AH927" s="58"/>
    </row>
    <row r="928" spans="1:34" ht="15" customHeight="1" x14ac:dyDescent="0.2">
      <c r="A928" s="23"/>
      <c r="B928" s="23"/>
      <c r="C928" s="23"/>
      <c r="D928" s="58"/>
      <c r="E928" s="23"/>
      <c r="F928" s="23"/>
      <c r="G928" s="91"/>
      <c r="H928" s="59"/>
      <c r="I928" s="91"/>
      <c r="J928" s="58"/>
      <c r="K928" s="58"/>
      <c r="L928" s="23"/>
      <c r="M928" s="23"/>
      <c r="N928" s="67"/>
      <c r="O928" s="58"/>
      <c r="P928" s="58"/>
      <c r="Q928" s="58"/>
      <c r="R928" s="58"/>
      <c r="S928" s="58"/>
      <c r="T928" s="58"/>
      <c r="U928" s="58"/>
      <c r="V928" s="58"/>
      <c r="W928" s="58"/>
      <c r="X928" s="58"/>
      <c r="Y928" s="58"/>
      <c r="Z928" s="58"/>
      <c r="AA928" s="58"/>
      <c r="AB928" s="58"/>
      <c r="AC928" s="58"/>
      <c r="AD928" s="58"/>
      <c r="AE928" s="58"/>
      <c r="AF928" s="58"/>
      <c r="AG928" s="58"/>
      <c r="AH928" s="58"/>
    </row>
    <row r="929" spans="1:34" ht="15" customHeight="1" x14ac:dyDescent="0.2">
      <c r="A929" s="23"/>
      <c r="B929" s="23"/>
      <c r="C929" s="23"/>
      <c r="D929" s="58"/>
      <c r="E929" s="23"/>
      <c r="F929" s="23"/>
      <c r="G929" s="91"/>
      <c r="H929" s="59"/>
      <c r="I929" s="91"/>
      <c r="J929" s="58"/>
      <c r="K929" s="58"/>
      <c r="L929" s="23"/>
      <c r="M929" s="23"/>
      <c r="N929" s="67"/>
      <c r="O929" s="58"/>
      <c r="P929" s="58"/>
      <c r="Q929" s="58"/>
      <c r="R929" s="58"/>
      <c r="S929" s="58"/>
      <c r="T929" s="58"/>
      <c r="U929" s="58"/>
      <c r="V929" s="58"/>
      <c r="W929" s="58"/>
      <c r="X929" s="58"/>
      <c r="Y929" s="58"/>
      <c r="Z929" s="58"/>
      <c r="AA929" s="58"/>
      <c r="AB929" s="58"/>
      <c r="AC929" s="58"/>
      <c r="AD929" s="58"/>
      <c r="AE929" s="58"/>
      <c r="AF929" s="58"/>
      <c r="AG929" s="58"/>
      <c r="AH929" s="58"/>
    </row>
    <row r="930" spans="1:34" ht="15" customHeight="1" x14ac:dyDescent="0.2">
      <c r="A930" s="23"/>
      <c r="B930" s="23"/>
      <c r="C930" s="23"/>
      <c r="D930" s="58"/>
      <c r="E930" s="23"/>
      <c r="F930" s="23"/>
      <c r="G930" s="91"/>
      <c r="H930" s="59"/>
      <c r="I930" s="91"/>
      <c r="J930" s="58"/>
      <c r="K930" s="58"/>
      <c r="L930" s="23"/>
      <c r="M930" s="23"/>
      <c r="N930" s="67"/>
      <c r="O930" s="58"/>
      <c r="P930" s="58"/>
      <c r="Q930" s="58"/>
      <c r="R930" s="58"/>
      <c r="S930" s="58"/>
      <c r="T930" s="58"/>
      <c r="U930" s="58"/>
      <c r="V930" s="58"/>
      <c r="W930" s="58"/>
      <c r="X930" s="58"/>
      <c r="Y930" s="58"/>
      <c r="Z930" s="58"/>
      <c r="AA930" s="58"/>
      <c r="AB930" s="58"/>
      <c r="AC930" s="58"/>
      <c r="AD930" s="58"/>
      <c r="AE930" s="58"/>
      <c r="AF930" s="58"/>
      <c r="AG930" s="58"/>
      <c r="AH930" s="58"/>
    </row>
    <row r="931" spans="1:34" ht="15" customHeight="1" x14ac:dyDescent="0.2">
      <c r="A931" s="23"/>
      <c r="B931" s="23"/>
      <c r="C931" s="23"/>
      <c r="D931" s="58"/>
      <c r="E931" s="23"/>
      <c r="F931" s="23"/>
      <c r="G931" s="91"/>
      <c r="H931" s="59"/>
      <c r="I931" s="91"/>
      <c r="J931" s="58"/>
      <c r="K931" s="58"/>
      <c r="L931" s="23"/>
      <c r="M931" s="23"/>
      <c r="N931" s="67"/>
      <c r="O931" s="58"/>
      <c r="P931" s="58"/>
      <c r="Q931" s="58"/>
      <c r="R931" s="58"/>
      <c r="S931" s="58"/>
      <c r="T931" s="58"/>
      <c r="U931" s="58"/>
      <c r="V931" s="58"/>
      <c r="W931" s="58"/>
      <c r="X931" s="58"/>
      <c r="Y931" s="58"/>
      <c r="Z931" s="58"/>
      <c r="AA931" s="58"/>
      <c r="AB931" s="58"/>
      <c r="AC931" s="58"/>
      <c r="AD931" s="58"/>
      <c r="AE931" s="58"/>
      <c r="AF931" s="58"/>
      <c r="AG931" s="58"/>
      <c r="AH931" s="58"/>
    </row>
    <row r="932" spans="1:34" ht="15" customHeight="1" x14ac:dyDescent="0.2">
      <c r="A932" s="23"/>
      <c r="B932" s="23"/>
      <c r="C932" s="23"/>
      <c r="D932" s="58"/>
      <c r="E932" s="23"/>
      <c r="F932" s="23"/>
      <c r="G932" s="91"/>
      <c r="H932" s="59"/>
      <c r="I932" s="91"/>
      <c r="J932" s="58"/>
      <c r="K932" s="58"/>
      <c r="L932" s="23"/>
      <c r="M932" s="23"/>
      <c r="N932" s="67"/>
      <c r="O932" s="58"/>
      <c r="P932" s="58"/>
      <c r="Q932" s="58"/>
      <c r="R932" s="58"/>
      <c r="S932" s="58"/>
      <c r="T932" s="58"/>
      <c r="U932" s="58"/>
      <c r="V932" s="58"/>
      <c r="W932" s="58"/>
      <c r="X932" s="58"/>
      <c r="Y932" s="58"/>
      <c r="Z932" s="58"/>
      <c r="AA932" s="58"/>
      <c r="AB932" s="58"/>
      <c r="AC932" s="58"/>
      <c r="AD932" s="58"/>
      <c r="AE932" s="58"/>
      <c r="AF932" s="58"/>
      <c r="AG932" s="58"/>
      <c r="AH932" s="58"/>
    </row>
    <row r="933" spans="1:34" ht="15" customHeight="1" x14ac:dyDescent="0.2">
      <c r="A933" s="23"/>
      <c r="B933" s="23"/>
      <c r="C933" s="23"/>
      <c r="D933" s="58"/>
      <c r="E933" s="23"/>
      <c r="F933" s="23"/>
      <c r="G933" s="91"/>
      <c r="H933" s="59"/>
      <c r="I933" s="91"/>
      <c r="J933" s="58"/>
      <c r="K933" s="58"/>
      <c r="L933" s="23"/>
      <c r="M933" s="23"/>
      <c r="N933" s="67"/>
      <c r="O933" s="58"/>
      <c r="P933" s="58"/>
      <c r="Q933" s="58"/>
      <c r="R933" s="58"/>
      <c r="S933" s="58"/>
      <c r="T933" s="58"/>
      <c r="U933" s="58"/>
      <c r="V933" s="58"/>
      <c r="W933" s="58"/>
      <c r="X933" s="58"/>
      <c r="Y933" s="58"/>
      <c r="Z933" s="58"/>
      <c r="AA933" s="58"/>
      <c r="AB933" s="58"/>
      <c r="AC933" s="58"/>
      <c r="AD933" s="58"/>
      <c r="AE933" s="58"/>
      <c r="AF933" s="58"/>
      <c r="AG933" s="58"/>
      <c r="AH933" s="58"/>
    </row>
    <row r="934" spans="1:34" ht="15" customHeight="1" x14ac:dyDescent="0.2">
      <c r="A934" s="23"/>
      <c r="B934" s="23"/>
      <c r="C934" s="23"/>
      <c r="D934" s="58"/>
      <c r="E934" s="23"/>
      <c r="F934" s="23"/>
      <c r="G934" s="91"/>
      <c r="H934" s="59"/>
      <c r="I934" s="91"/>
      <c r="J934" s="58"/>
      <c r="K934" s="58"/>
      <c r="L934" s="23"/>
      <c r="M934" s="23"/>
      <c r="N934" s="67"/>
      <c r="O934" s="58"/>
      <c r="P934" s="58"/>
      <c r="Q934" s="58"/>
      <c r="R934" s="58"/>
      <c r="S934" s="58"/>
      <c r="T934" s="58"/>
      <c r="U934" s="58"/>
      <c r="V934" s="58"/>
      <c r="W934" s="58"/>
      <c r="X934" s="58"/>
      <c r="Y934" s="58"/>
      <c r="Z934" s="58"/>
      <c r="AA934" s="58"/>
      <c r="AB934" s="58"/>
      <c r="AC934" s="58"/>
      <c r="AD934" s="58"/>
      <c r="AE934" s="58"/>
      <c r="AF934" s="58"/>
      <c r="AG934" s="58"/>
      <c r="AH934" s="58"/>
    </row>
    <row r="935" spans="1:34" ht="15" customHeight="1" x14ac:dyDescent="0.2">
      <c r="A935" s="23"/>
      <c r="B935" s="23"/>
      <c r="C935" s="23"/>
      <c r="D935" s="58"/>
      <c r="E935" s="23"/>
      <c r="F935" s="23"/>
      <c r="G935" s="91"/>
      <c r="H935" s="59"/>
      <c r="I935" s="91"/>
      <c r="J935" s="58"/>
      <c r="K935" s="58"/>
      <c r="L935" s="23"/>
      <c r="M935" s="23"/>
      <c r="N935" s="67"/>
      <c r="O935" s="58"/>
      <c r="P935" s="58"/>
      <c r="Q935" s="58"/>
      <c r="R935" s="58"/>
      <c r="S935" s="58"/>
      <c r="T935" s="58"/>
      <c r="U935" s="58"/>
      <c r="V935" s="58"/>
      <c r="W935" s="58"/>
      <c r="X935" s="58"/>
      <c r="Y935" s="58"/>
      <c r="Z935" s="58"/>
      <c r="AA935" s="58"/>
      <c r="AB935" s="58"/>
      <c r="AC935" s="58"/>
      <c r="AD935" s="58"/>
      <c r="AE935" s="58"/>
      <c r="AF935" s="58"/>
      <c r="AG935" s="58"/>
      <c r="AH935" s="58"/>
    </row>
    <row r="936" spans="1:34" ht="15" customHeight="1" x14ac:dyDescent="0.2">
      <c r="A936" s="23"/>
      <c r="B936" s="23"/>
      <c r="C936" s="23"/>
      <c r="D936" s="58"/>
      <c r="E936" s="23"/>
      <c r="F936" s="23"/>
      <c r="G936" s="91"/>
      <c r="H936" s="59"/>
      <c r="I936" s="91"/>
      <c r="J936" s="58"/>
      <c r="K936" s="58"/>
      <c r="L936" s="23"/>
      <c r="M936" s="23"/>
      <c r="N936" s="67"/>
      <c r="O936" s="58"/>
      <c r="P936" s="58"/>
      <c r="Q936" s="58"/>
      <c r="R936" s="58"/>
      <c r="S936" s="58"/>
      <c r="T936" s="58"/>
      <c r="U936" s="58"/>
      <c r="V936" s="58"/>
      <c r="W936" s="58"/>
      <c r="X936" s="58"/>
      <c r="Y936" s="58"/>
      <c r="Z936" s="58"/>
      <c r="AA936" s="58"/>
      <c r="AB936" s="58"/>
      <c r="AC936" s="58"/>
      <c r="AD936" s="58"/>
      <c r="AE936" s="58"/>
      <c r="AF936" s="58"/>
      <c r="AG936" s="58"/>
      <c r="AH936" s="58"/>
    </row>
    <row r="937" spans="1:34" ht="15" customHeight="1" x14ac:dyDescent="0.2">
      <c r="A937" s="23"/>
      <c r="B937" s="23"/>
      <c r="C937" s="23"/>
      <c r="D937" s="58"/>
      <c r="E937" s="23"/>
      <c r="F937" s="23"/>
      <c r="G937" s="91"/>
      <c r="H937" s="59"/>
      <c r="I937" s="91"/>
      <c r="J937" s="58"/>
      <c r="K937" s="58"/>
      <c r="L937" s="23"/>
      <c r="M937" s="23"/>
      <c r="N937" s="67"/>
      <c r="O937" s="58"/>
      <c r="P937" s="58"/>
      <c r="Q937" s="58"/>
      <c r="R937" s="58"/>
      <c r="S937" s="58"/>
      <c r="T937" s="58"/>
      <c r="U937" s="58"/>
      <c r="V937" s="58"/>
      <c r="W937" s="58"/>
      <c r="X937" s="58"/>
      <c r="Y937" s="58"/>
      <c r="Z937" s="58"/>
      <c r="AA937" s="58"/>
      <c r="AB937" s="58"/>
      <c r="AC937" s="58"/>
      <c r="AD937" s="58"/>
      <c r="AE937" s="58"/>
      <c r="AF937" s="58"/>
      <c r="AG937" s="58"/>
      <c r="AH937" s="58"/>
    </row>
    <row r="938" spans="1:34" ht="15" customHeight="1" x14ac:dyDescent="0.2">
      <c r="A938" s="23"/>
      <c r="B938" s="23"/>
      <c r="C938" s="23"/>
      <c r="D938" s="58"/>
      <c r="E938" s="23"/>
      <c r="F938" s="23"/>
      <c r="G938" s="91"/>
      <c r="H938" s="59"/>
      <c r="I938" s="91"/>
      <c r="J938" s="58"/>
      <c r="K938" s="58"/>
      <c r="L938" s="23"/>
      <c r="M938" s="23"/>
      <c r="N938" s="67"/>
      <c r="O938" s="58"/>
      <c r="P938" s="58"/>
      <c r="Q938" s="58"/>
      <c r="R938" s="58"/>
      <c r="S938" s="58"/>
      <c r="T938" s="58"/>
      <c r="U938" s="58"/>
      <c r="V938" s="58"/>
      <c r="W938" s="58"/>
      <c r="X938" s="58"/>
      <c r="Y938" s="58"/>
      <c r="Z938" s="58"/>
      <c r="AA938" s="58"/>
      <c r="AB938" s="58"/>
      <c r="AC938" s="58"/>
      <c r="AD938" s="58"/>
      <c r="AE938" s="58"/>
      <c r="AF938" s="58"/>
      <c r="AG938" s="58"/>
      <c r="AH938" s="58"/>
    </row>
    <row r="939" spans="1:34" ht="15" customHeight="1" x14ac:dyDescent="0.2">
      <c r="A939" s="23"/>
      <c r="B939" s="23"/>
      <c r="C939" s="23"/>
      <c r="D939" s="58"/>
      <c r="E939" s="23"/>
      <c r="F939" s="23"/>
      <c r="G939" s="91"/>
      <c r="H939" s="59"/>
      <c r="I939" s="91"/>
      <c r="J939" s="58"/>
      <c r="K939" s="58"/>
      <c r="L939" s="23"/>
      <c r="M939" s="23"/>
      <c r="N939" s="67"/>
      <c r="O939" s="58"/>
      <c r="P939" s="58"/>
      <c r="Q939" s="58"/>
      <c r="R939" s="58"/>
      <c r="S939" s="58"/>
      <c r="T939" s="58"/>
      <c r="U939" s="58"/>
      <c r="V939" s="58"/>
      <c r="W939" s="58"/>
      <c r="X939" s="58"/>
      <c r="Y939" s="58"/>
      <c r="Z939" s="58"/>
      <c r="AA939" s="58"/>
      <c r="AB939" s="58"/>
      <c r="AC939" s="58"/>
      <c r="AD939" s="58"/>
      <c r="AE939" s="58"/>
      <c r="AF939" s="58"/>
      <c r="AG939" s="58"/>
      <c r="AH939" s="58"/>
    </row>
    <row r="940" spans="1:34" ht="15" customHeight="1" x14ac:dyDescent="0.2">
      <c r="A940" s="23"/>
      <c r="B940" s="23"/>
      <c r="C940" s="23"/>
      <c r="D940" s="58"/>
      <c r="E940" s="23"/>
      <c r="F940" s="23"/>
      <c r="G940" s="91"/>
      <c r="H940" s="59"/>
      <c r="I940" s="91"/>
      <c r="J940" s="58"/>
      <c r="K940" s="58"/>
      <c r="L940" s="23"/>
      <c r="M940" s="23"/>
      <c r="N940" s="67"/>
      <c r="O940" s="58"/>
      <c r="P940" s="58"/>
      <c r="Q940" s="58"/>
      <c r="R940" s="58"/>
      <c r="S940" s="58"/>
      <c r="T940" s="58"/>
      <c r="U940" s="58"/>
      <c r="V940" s="58"/>
      <c r="W940" s="58"/>
      <c r="X940" s="58"/>
      <c r="Y940" s="58"/>
      <c r="Z940" s="58"/>
      <c r="AA940" s="58"/>
      <c r="AB940" s="58"/>
      <c r="AC940" s="58"/>
      <c r="AD940" s="58"/>
      <c r="AE940" s="58"/>
      <c r="AF940" s="58"/>
      <c r="AG940" s="58"/>
      <c r="AH940" s="58"/>
    </row>
    <row r="941" spans="1:34" ht="15" customHeight="1" x14ac:dyDescent="0.2">
      <c r="A941" s="23"/>
      <c r="B941" s="23"/>
      <c r="C941" s="23"/>
      <c r="D941" s="58"/>
      <c r="E941" s="23"/>
      <c r="F941" s="23"/>
      <c r="G941" s="91"/>
      <c r="H941" s="59"/>
      <c r="I941" s="91"/>
      <c r="J941" s="58"/>
      <c r="K941" s="58"/>
      <c r="L941" s="23"/>
      <c r="M941" s="23"/>
      <c r="N941" s="67"/>
      <c r="O941" s="58"/>
      <c r="P941" s="58"/>
      <c r="Q941" s="58"/>
      <c r="R941" s="58"/>
      <c r="S941" s="58"/>
      <c r="T941" s="58"/>
      <c r="U941" s="58"/>
      <c r="V941" s="58"/>
      <c r="W941" s="58"/>
      <c r="X941" s="58"/>
      <c r="Y941" s="58"/>
      <c r="Z941" s="58"/>
      <c r="AA941" s="58"/>
      <c r="AB941" s="58"/>
      <c r="AC941" s="58"/>
      <c r="AD941" s="58"/>
      <c r="AE941" s="58"/>
      <c r="AF941" s="58"/>
      <c r="AG941" s="58"/>
      <c r="AH941" s="58"/>
    </row>
    <row r="942" spans="1:34" ht="15" customHeight="1" x14ac:dyDescent="0.2">
      <c r="A942" s="23"/>
      <c r="B942" s="23"/>
      <c r="C942" s="23"/>
      <c r="D942" s="58"/>
      <c r="E942" s="23"/>
      <c r="F942" s="23"/>
      <c r="G942" s="91"/>
      <c r="H942" s="59"/>
      <c r="I942" s="91"/>
      <c r="J942" s="58"/>
      <c r="K942" s="58"/>
      <c r="L942" s="23"/>
      <c r="M942" s="23"/>
      <c r="N942" s="67"/>
      <c r="O942" s="58"/>
      <c r="P942" s="58"/>
      <c r="Q942" s="58"/>
      <c r="R942" s="58"/>
      <c r="S942" s="58"/>
      <c r="T942" s="58"/>
      <c r="U942" s="58"/>
      <c r="V942" s="58"/>
      <c r="W942" s="58"/>
      <c r="X942" s="58"/>
      <c r="Y942" s="58"/>
      <c r="Z942" s="58"/>
      <c r="AA942" s="58"/>
      <c r="AB942" s="58"/>
      <c r="AC942" s="58"/>
      <c r="AD942" s="58"/>
      <c r="AE942" s="58"/>
      <c r="AF942" s="58"/>
      <c r="AG942" s="58"/>
      <c r="AH942" s="58"/>
    </row>
    <row r="943" spans="1:34" ht="15" customHeight="1" x14ac:dyDescent="0.2">
      <c r="A943" s="23"/>
      <c r="B943" s="23"/>
      <c r="C943" s="23"/>
      <c r="D943" s="58"/>
      <c r="E943" s="23"/>
      <c r="F943" s="23"/>
      <c r="G943" s="91"/>
      <c r="H943" s="59"/>
      <c r="I943" s="91"/>
      <c r="J943" s="58"/>
      <c r="K943" s="58"/>
      <c r="L943" s="23"/>
      <c r="M943" s="23"/>
      <c r="N943" s="67"/>
      <c r="O943" s="58"/>
      <c r="P943" s="58"/>
      <c r="Q943" s="58"/>
      <c r="R943" s="58"/>
      <c r="S943" s="58"/>
      <c r="T943" s="58"/>
      <c r="U943" s="58"/>
      <c r="V943" s="58"/>
      <c r="W943" s="58"/>
      <c r="X943" s="58"/>
      <c r="Y943" s="58"/>
      <c r="Z943" s="58"/>
      <c r="AA943" s="58"/>
      <c r="AB943" s="58"/>
      <c r="AC943" s="58"/>
      <c r="AD943" s="58"/>
      <c r="AE943" s="58"/>
      <c r="AF943" s="58"/>
      <c r="AG943" s="58"/>
      <c r="AH943" s="58"/>
    </row>
    <row r="944" spans="1:34" ht="15" customHeight="1" x14ac:dyDescent="0.2">
      <c r="A944" s="23"/>
      <c r="B944" s="23"/>
      <c r="C944" s="23"/>
      <c r="D944" s="58"/>
      <c r="E944" s="23"/>
      <c r="F944" s="23"/>
      <c r="G944" s="91"/>
      <c r="H944" s="59"/>
      <c r="I944" s="91"/>
      <c r="J944" s="58"/>
      <c r="K944" s="58"/>
      <c r="L944" s="23"/>
      <c r="M944" s="23"/>
      <c r="N944" s="67"/>
      <c r="O944" s="58"/>
      <c r="P944" s="58"/>
      <c r="Q944" s="58"/>
      <c r="R944" s="58"/>
      <c r="S944" s="58"/>
      <c r="T944" s="58"/>
      <c r="U944" s="58"/>
      <c r="V944" s="58"/>
      <c r="W944" s="58"/>
      <c r="X944" s="58"/>
      <c r="Y944" s="58"/>
      <c r="Z944" s="58"/>
      <c r="AA944" s="58"/>
      <c r="AB944" s="58"/>
      <c r="AC944" s="58"/>
      <c r="AD944" s="58"/>
      <c r="AE944" s="58"/>
      <c r="AF944" s="58"/>
      <c r="AG944" s="58"/>
      <c r="AH944" s="58"/>
    </row>
    <row r="945" spans="1:34" ht="15" customHeight="1" x14ac:dyDescent="0.2">
      <c r="A945" s="23"/>
      <c r="B945" s="23"/>
      <c r="C945" s="23"/>
      <c r="D945" s="58"/>
      <c r="E945" s="23"/>
      <c r="F945" s="23"/>
      <c r="G945" s="91"/>
      <c r="H945" s="59"/>
      <c r="I945" s="91"/>
      <c r="J945" s="58"/>
      <c r="K945" s="58"/>
      <c r="L945" s="23"/>
      <c r="M945" s="23"/>
      <c r="N945" s="67"/>
      <c r="O945" s="58"/>
      <c r="P945" s="58"/>
      <c r="Q945" s="58"/>
      <c r="R945" s="58"/>
      <c r="S945" s="58"/>
      <c r="T945" s="58"/>
      <c r="U945" s="58"/>
      <c r="V945" s="58"/>
      <c r="W945" s="58"/>
      <c r="X945" s="58"/>
      <c r="Y945" s="58"/>
      <c r="Z945" s="58"/>
      <c r="AA945" s="58"/>
      <c r="AB945" s="58"/>
      <c r="AC945" s="58"/>
      <c r="AD945" s="58"/>
      <c r="AE945" s="58"/>
      <c r="AF945" s="58"/>
      <c r="AG945" s="58"/>
      <c r="AH945" s="58"/>
    </row>
    <row r="946" spans="1:34" ht="15" customHeight="1" x14ac:dyDescent="0.2">
      <c r="A946" s="23"/>
      <c r="B946" s="23"/>
      <c r="C946" s="23"/>
      <c r="D946" s="58"/>
      <c r="E946" s="23"/>
      <c r="F946" s="23"/>
      <c r="G946" s="91"/>
      <c r="H946" s="59"/>
      <c r="I946" s="91"/>
      <c r="J946" s="58"/>
      <c r="K946" s="58"/>
      <c r="L946" s="23"/>
      <c r="M946" s="23"/>
      <c r="N946" s="67"/>
      <c r="O946" s="58"/>
      <c r="P946" s="58"/>
      <c r="Q946" s="58"/>
      <c r="R946" s="58"/>
      <c r="S946" s="58"/>
      <c r="T946" s="58"/>
      <c r="U946" s="58"/>
      <c r="V946" s="58"/>
      <c r="W946" s="58"/>
      <c r="X946" s="58"/>
      <c r="Y946" s="58"/>
      <c r="Z946" s="58"/>
      <c r="AA946" s="58"/>
      <c r="AB946" s="58"/>
      <c r="AC946" s="58"/>
      <c r="AD946" s="58"/>
      <c r="AE946" s="58"/>
      <c r="AF946" s="58"/>
      <c r="AG946" s="58"/>
      <c r="AH946" s="58"/>
    </row>
    <row r="947" spans="1:34" ht="15" customHeight="1" x14ac:dyDescent="0.2">
      <c r="A947" s="23"/>
      <c r="B947" s="23"/>
      <c r="C947" s="23"/>
      <c r="D947" s="58"/>
      <c r="E947" s="23"/>
      <c r="F947" s="23"/>
      <c r="G947" s="91"/>
      <c r="H947" s="59"/>
      <c r="I947" s="91"/>
      <c r="J947" s="58"/>
      <c r="K947" s="58"/>
      <c r="L947" s="23"/>
      <c r="M947" s="23"/>
      <c r="N947" s="67"/>
      <c r="O947" s="58"/>
      <c r="P947" s="58"/>
      <c r="Q947" s="58"/>
      <c r="R947" s="58"/>
      <c r="S947" s="58"/>
      <c r="T947" s="58"/>
      <c r="U947" s="58"/>
      <c r="V947" s="58"/>
      <c r="W947" s="58"/>
      <c r="X947" s="58"/>
      <c r="Y947" s="58"/>
      <c r="Z947" s="58"/>
      <c r="AA947" s="58"/>
      <c r="AB947" s="58"/>
      <c r="AC947" s="58"/>
      <c r="AD947" s="58"/>
      <c r="AE947" s="58"/>
      <c r="AF947" s="58"/>
      <c r="AG947" s="58"/>
      <c r="AH947" s="58"/>
    </row>
    <row r="948" spans="1:34" ht="15" customHeight="1" x14ac:dyDescent="0.2">
      <c r="A948" s="23"/>
      <c r="B948" s="23"/>
      <c r="C948" s="23"/>
      <c r="D948" s="58"/>
      <c r="E948" s="23"/>
      <c r="F948" s="23"/>
      <c r="G948" s="91"/>
      <c r="H948" s="59"/>
      <c r="I948" s="91"/>
      <c r="J948" s="58"/>
      <c r="K948" s="58"/>
      <c r="L948" s="23"/>
      <c r="M948" s="23"/>
      <c r="N948" s="67"/>
      <c r="O948" s="58"/>
      <c r="P948" s="58"/>
      <c r="Q948" s="58"/>
      <c r="R948" s="58"/>
      <c r="S948" s="58"/>
      <c r="T948" s="58"/>
      <c r="U948" s="58"/>
      <c r="V948" s="58"/>
      <c r="W948" s="58"/>
      <c r="X948" s="58"/>
      <c r="Y948" s="58"/>
      <c r="Z948" s="58"/>
      <c r="AA948" s="58"/>
      <c r="AB948" s="58"/>
      <c r="AC948" s="58"/>
      <c r="AD948" s="58"/>
      <c r="AE948" s="58"/>
      <c r="AF948" s="58"/>
      <c r="AG948" s="58"/>
      <c r="AH948" s="58"/>
    </row>
    <row r="949" spans="1:34" ht="15" customHeight="1" x14ac:dyDescent="0.2">
      <c r="A949" s="23"/>
      <c r="B949" s="23"/>
      <c r="C949" s="23"/>
      <c r="D949" s="58"/>
      <c r="E949" s="23"/>
      <c r="F949" s="23"/>
      <c r="G949" s="91"/>
      <c r="H949" s="59"/>
      <c r="I949" s="91"/>
      <c r="J949" s="58"/>
      <c r="K949" s="58"/>
      <c r="L949" s="23"/>
      <c r="M949" s="23"/>
      <c r="N949" s="67"/>
      <c r="O949" s="58"/>
      <c r="P949" s="58"/>
      <c r="Q949" s="58"/>
      <c r="R949" s="58"/>
      <c r="S949" s="58"/>
      <c r="T949" s="58"/>
      <c r="U949" s="58"/>
      <c r="V949" s="58"/>
      <c r="W949" s="58"/>
      <c r="X949" s="58"/>
      <c r="Y949" s="58"/>
      <c r="Z949" s="58"/>
      <c r="AA949" s="58"/>
      <c r="AB949" s="58"/>
      <c r="AC949" s="58"/>
      <c r="AD949" s="58"/>
      <c r="AE949" s="58"/>
      <c r="AF949" s="58"/>
      <c r="AG949" s="58"/>
      <c r="AH949" s="58"/>
    </row>
    <row r="950" spans="1:34" ht="15" customHeight="1" x14ac:dyDescent="0.2">
      <c r="A950" s="23"/>
      <c r="B950" s="23"/>
      <c r="C950" s="23"/>
      <c r="D950" s="58"/>
      <c r="E950" s="23"/>
      <c r="F950" s="23"/>
      <c r="G950" s="91"/>
      <c r="H950" s="59"/>
      <c r="I950" s="91"/>
      <c r="J950" s="58"/>
      <c r="K950" s="58"/>
      <c r="L950" s="23"/>
      <c r="M950" s="23"/>
      <c r="N950" s="67"/>
      <c r="O950" s="58"/>
      <c r="P950" s="58"/>
      <c r="Q950" s="58"/>
      <c r="R950" s="58"/>
      <c r="S950" s="58"/>
      <c r="T950" s="58"/>
      <c r="U950" s="58"/>
      <c r="V950" s="58"/>
      <c r="W950" s="58"/>
      <c r="X950" s="58"/>
      <c r="Y950" s="58"/>
      <c r="Z950" s="58"/>
      <c r="AA950" s="58"/>
      <c r="AB950" s="58"/>
      <c r="AC950" s="58"/>
      <c r="AD950" s="58"/>
      <c r="AE950" s="58"/>
      <c r="AF950" s="58"/>
      <c r="AG950" s="58"/>
      <c r="AH950" s="58"/>
    </row>
    <row r="951" spans="1:34" ht="15" customHeight="1" x14ac:dyDescent="0.2">
      <c r="A951" s="23"/>
      <c r="B951" s="23"/>
      <c r="C951" s="23"/>
      <c r="D951" s="58"/>
      <c r="E951" s="23"/>
      <c r="F951" s="23"/>
      <c r="G951" s="91"/>
      <c r="H951" s="59"/>
      <c r="I951" s="91"/>
      <c r="J951" s="58"/>
      <c r="K951" s="58"/>
      <c r="L951" s="23"/>
      <c r="M951" s="23"/>
      <c r="N951" s="67"/>
      <c r="O951" s="58"/>
      <c r="P951" s="58"/>
      <c r="Q951" s="58"/>
      <c r="R951" s="58"/>
      <c r="S951" s="58"/>
      <c r="T951" s="58"/>
      <c r="U951" s="58"/>
      <c r="V951" s="58"/>
      <c r="W951" s="58"/>
      <c r="X951" s="58"/>
      <c r="Y951" s="58"/>
      <c r="Z951" s="58"/>
      <c r="AA951" s="58"/>
      <c r="AB951" s="58"/>
      <c r="AC951" s="58"/>
      <c r="AD951" s="58"/>
      <c r="AE951" s="58"/>
      <c r="AF951" s="58"/>
      <c r="AG951" s="58"/>
      <c r="AH951" s="58"/>
    </row>
    <row r="952" spans="1:34" ht="15" customHeight="1" x14ac:dyDescent="0.2">
      <c r="A952" s="23"/>
      <c r="B952" s="23"/>
      <c r="C952" s="23"/>
      <c r="D952" s="58"/>
      <c r="E952" s="23"/>
      <c r="F952" s="23"/>
      <c r="G952" s="91"/>
      <c r="H952" s="59"/>
      <c r="I952" s="91"/>
      <c r="J952" s="58"/>
      <c r="K952" s="58"/>
      <c r="L952" s="23"/>
      <c r="M952" s="23"/>
      <c r="N952" s="67"/>
      <c r="O952" s="58"/>
      <c r="P952" s="58"/>
      <c r="Q952" s="58"/>
      <c r="R952" s="58"/>
      <c r="S952" s="58"/>
      <c r="T952" s="58"/>
      <c r="U952" s="58"/>
      <c r="V952" s="58"/>
      <c r="W952" s="58"/>
      <c r="X952" s="58"/>
      <c r="Y952" s="58"/>
      <c r="Z952" s="58"/>
      <c r="AA952" s="58"/>
      <c r="AB952" s="58"/>
      <c r="AC952" s="58"/>
      <c r="AD952" s="58"/>
      <c r="AE952" s="58"/>
      <c r="AF952" s="58"/>
      <c r="AG952" s="58"/>
      <c r="AH952" s="58"/>
    </row>
    <row r="953" spans="1:34" ht="15" customHeight="1" x14ac:dyDescent="0.2">
      <c r="A953" s="23"/>
      <c r="B953" s="23"/>
      <c r="C953" s="23"/>
      <c r="D953" s="58"/>
      <c r="E953" s="23"/>
      <c r="F953" s="23"/>
      <c r="G953" s="91"/>
      <c r="H953" s="59"/>
      <c r="I953" s="91"/>
      <c r="J953" s="58"/>
      <c r="K953" s="58"/>
      <c r="L953" s="23"/>
      <c r="M953" s="23"/>
      <c r="N953" s="67"/>
      <c r="O953" s="58"/>
      <c r="P953" s="58"/>
      <c r="Q953" s="58"/>
      <c r="R953" s="58"/>
      <c r="S953" s="58"/>
      <c r="T953" s="58"/>
      <c r="U953" s="58"/>
      <c r="V953" s="58"/>
      <c r="W953" s="58"/>
      <c r="X953" s="58"/>
      <c r="Y953" s="58"/>
      <c r="Z953" s="58"/>
      <c r="AA953" s="58"/>
      <c r="AB953" s="58"/>
      <c r="AC953" s="58"/>
      <c r="AD953" s="58"/>
      <c r="AE953" s="58"/>
      <c r="AF953" s="58"/>
      <c r="AG953" s="58"/>
      <c r="AH953" s="58"/>
    </row>
    <row r="954" spans="1:34" ht="15" customHeight="1" x14ac:dyDescent="0.2">
      <c r="A954" s="23"/>
      <c r="B954" s="23"/>
      <c r="C954" s="23"/>
      <c r="D954" s="58"/>
      <c r="E954" s="23"/>
      <c r="F954" s="23"/>
      <c r="G954" s="91"/>
      <c r="H954" s="59"/>
      <c r="I954" s="91"/>
      <c r="J954" s="58"/>
      <c r="K954" s="58"/>
      <c r="L954" s="23"/>
      <c r="M954" s="23"/>
      <c r="N954" s="67"/>
      <c r="O954" s="58"/>
      <c r="P954" s="58"/>
      <c r="Q954" s="58"/>
      <c r="R954" s="58"/>
      <c r="S954" s="58"/>
      <c r="T954" s="58"/>
      <c r="U954" s="58"/>
      <c r="V954" s="58"/>
      <c r="W954" s="58"/>
      <c r="X954" s="58"/>
      <c r="Y954" s="58"/>
      <c r="Z954" s="58"/>
      <c r="AA954" s="58"/>
      <c r="AB954" s="58"/>
      <c r="AC954" s="58"/>
      <c r="AD954" s="58"/>
      <c r="AE954" s="58"/>
      <c r="AF954" s="58"/>
      <c r="AG954" s="58"/>
      <c r="AH954" s="58"/>
    </row>
    <row r="955" spans="1:34" ht="15" customHeight="1" x14ac:dyDescent="0.2">
      <c r="A955" s="23"/>
      <c r="B955" s="23"/>
      <c r="C955" s="23"/>
      <c r="D955" s="58"/>
      <c r="E955" s="23"/>
      <c r="F955" s="23"/>
      <c r="G955" s="91"/>
      <c r="H955" s="59"/>
      <c r="I955" s="91"/>
      <c r="J955" s="58"/>
      <c r="K955" s="58"/>
      <c r="L955" s="23"/>
      <c r="M955" s="23"/>
      <c r="N955" s="67"/>
      <c r="O955" s="58"/>
      <c r="P955" s="58"/>
      <c r="Q955" s="58"/>
      <c r="R955" s="58"/>
      <c r="S955" s="58"/>
      <c r="T955" s="58"/>
      <c r="U955" s="58"/>
      <c r="V955" s="58"/>
      <c r="W955" s="58"/>
      <c r="X955" s="58"/>
      <c r="Y955" s="58"/>
      <c r="Z955" s="58"/>
      <c r="AA955" s="58"/>
      <c r="AB955" s="58"/>
      <c r="AC955" s="58"/>
      <c r="AD955" s="58"/>
      <c r="AE955" s="58"/>
      <c r="AF955" s="58"/>
      <c r="AG955" s="58"/>
      <c r="AH955" s="58"/>
    </row>
    <row r="956" spans="1:34" ht="15" customHeight="1" x14ac:dyDescent="0.2">
      <c r="A956" s="23"/>
      <c r="B956" s="23"/>
      <c r="C956" s="23"/>
      <c r="D956" s="58"/>
      <c r="E956" s="23"/>
      <c r="F956" s="23"/>
      <c r="G956" s="91"/>
      <c r="H956" s="59"/>
      <c r="I956" s="91"/>
      <c r="J956" s="58"/>
      <c r="K956" s="58"/>
      <c r="L956" s="23"/>
      <c r="M956" s="23"/>
      <c r="N956" s="67"/>
      <c r="O956" s="58"/>
      <c r="P956" s="58"/>
      <c r="Q956" s="58"/>
      <c r="R956" s="58"/>
      <c r="S956" s="58"/>
      <c r="T956" s="58"/>
      <c r="U956" s="58"/>
      <c r="V956" s="58"/>
      <c r="W956" s="58"/>
      <c r="X956" s="58"/>
      <c r="Y956" s="58"/>
      <c r="Z956" s="58"/>
      <c r="AA956" s="58"/>
      <c r="AB956" s="58"/>
      <c r="AC956" s="58"/>
      <c r="AD956" s="58"/>
      <c r="AE956" s="58"/>
      <c r="AF956" s="58"/>
      <c r="AG956" s="58"/>
      <c r="AH956" s="58"/>
    </row>
    <row r="957" spans="1:34" ht="15" customHeight="1" x14ac:dyDescent="0.2">
      <c r="A957" s="23"/>
      <c r="B957" s="23"/>
      <c r="C957" s="23"/>
      <c r="D957" s="58"/>
      <c r="E957" s="23"/>
      <c r="F957" s="23"/>
      <c r="G957" s="91"/>
      <c r="H957" s="59"/>
      <c r="I957" s="91"/>
      <c r="J957" s="58"/>
      <c r="K957" s="58"/>
      <c r="L957" s="23"/>
      <c r="M957" s="23"/>
      <c r="N957" s="67"/>
      <c r="O957" s="58"/>
      <c r="P957" s="58"/>
      <c r="Q957" s="58"/>
      <c r="R957" s="58"/>
      <c r="S957" s="58"/>
      <c r="T957" s="58"/>
      <c r="U957" s="58"/>
      <c r="V957" s="58"/>
      <c r="W957" s="58"/>
      <c r="X957" s="58"/>
      <c r="Y957" s="58"/>
      <c r="Z957" s="58"/>
      <c r="AA957" s="58"/>
      <c r="AB957" s="58"/>
      <c r="AC957" s="58"/>
      <c r="AD957" s="58"/>
      <c r="AE957" s="58"/>
      <c r="AF957" s="58"/>
      <c r="AG957" s="58"/>
      <c r="AH957" s="58"/>
    </row>
    <row r="958" spans="1:34" ht="15" customHeight="1" x14ac:dyDescent="0.2">
      <c r="A958" s="23"/>
      <c r="B958" s="23"/>
      <c r="C958" s="23"/>
      <c r="D958" s="58"/>
      <c r="E958" s="23"/>
      <c r="F958" s="23"/>
      <c r="G958" s="91"/>
      <c r="H958" s="59"/>
      <c r="I958" s="91"/>
      <c r="J958" s="58"/>
      <c r="K958" s="58"/>
      <c r="L958" s="23"/>
      <c r="M958" s="23"/>
      <c r="N958" s="67"/>
      <c r="O958" s="58"/>
      <c r="P958" s="58"/>
      <c r="Q958" s="58"/>
      <c r="R958" s="58"/>
      <c r="S958" s="58"/>
      <c r="T958" s="58"/>
      <c r="U958" s="58"/>
      <c r="V958" s="58"/>
      <c r="W958" s="58"/>
      <c r="X958" s="58"/>
      <c r="Y958" s="58"/>
      <c r="Z958" s="58"/>
      <c r="AA958" s="58"/>
      <c r="AB958" s="58"/>
      <c r="AC958" s="58"/>
      <c r="AD958" s="58"/>
      <c r="AE958" s="58"/>
      <c r="AF958" s="58"/>
      <c r="AG958" s="58"/>
      <c r="AH958" s="58"/>
    </row>
    <row r="959" spans="1:34" ht="15" customHeight="1" x14ac:dyDescent="0.2">
      <c r="A959" s="23"/>
      <c r="B959" s="23"/>
      <c r="C959" s="23"/>
      <c r="D959" s="58"/>
      <c r="E959" s="23"/>
      <c r="F959" s="23"/>
      <c r="G959" s="91"/>
      <c r="H959" s="59"/>
      <c r="I959" s="91"/>
      <c r="J959" s="58"/>
      <c r="K959" s="58"/>
      <c r="L959" s="23"/>
      <c r="M959" s="23"/>
      <c r="N959" s="67"/>
      <c r="O959" s="58"/>
      <c r="P959" s="58"/>
      <c r="Q959" s="58"/>
      <c r="R959" s="58"/>
      <c r="S959" s="58"/>
      <c r="T959" s="58"/>
      <c r="U959" s="58"/>
      <c r="V959" s="58"/>
      <c r="W959" s="58"/>
      <c r="X959" s="58"/>
      <c r="Y959" s="58"/>
      <c r="Z959" s="58"/>
      <c r="AA959" s="58"/>
      <c r="AB959" s="58"/>
      <c r="AC959" s="58"/>
      <c r="AD959" s="58"/>
      <c r="AE959" s="58"/>
      <c r="AF959" s="58"/>
      <c r="AG959" s="58"/>
      <c r="AH959" s="58"/>
    </row>
    <row r="960" spans="1:34" ht="15" customHeight="1" x14ac:dyDescent="0.2">
      <c r="A960" s="23"/>
      <c r="B960" s="23"/>
      <c r="C960" s="23"/>
      <c r="D960" s="58"/>
      <c r="E960" s="23"/>
      <c r="F960" s="23"/>
      <c r="G960" s="91"/>
      <c r="H960" s="59"/>
      <c r="I960" s="91"/>
      <c r="J960" s="58"/>
      <c r="K960" s="58"/>
      <c r="L960" s="23"/>
      <c r="M960" s="23"/>
      <c r="N960" s="67"/>
      <c r="O960" s="58"/>
      <c r="P960" s="58"/>
      <c r="Q960" s="58"/>
      <c r="R960" s="58"/>
      <c r="S960" s="58"/>
      <c r="T960" s="58"/>
      <c r="U960" s="58"/>
      <c r="V960" s="58"/>
      <c r="W960" s="58"/>
      <c r="X960" s="58"/>
      <c r="Y960" s="58"/>
      <c r="Z960" s="58"/>
      <c r="AA960" s="58"/>
      <c r="AB960" s="58"/>
      <c r="AC960" s="58"/>
      <c r="AD960" s="58"/>
      <c r="AE960" s="58"/>
      <c r="AF960" s="58"/>
      <c r="AG960" s="58"/>
      <c r="AH960" s="58"/>
    </row>
    <row r="961" spans="1:34" ht="15" customHeight="1" x14ac:dyDescent="0.2">
      <c r="A961" s="23"/>
      <c r="B961" s="23"/>
      <c r="C961" s="23"/>
      <c r="D961" s="58"/>
      <c r="E961" s="23"/>
      <c r="F961" s="23"/>
      <c r="G961" s="91"/>
      <c r="H961" s="59"/>
      <c r="I961" s="91"/>
      <c r="J961" s="58"/>
      <c r="K961" s="58"/>
      <c r="L961" s="23"/>
      <c r="M961" s="23"/>
      <c r="N961" s="67"/>
      <c r="O961" s="58"/>
      <c r="P961" s="58"/>
      <c r="Q961" s="58"/>
      <c r="R961" s="58"/>
      <c r="S961" s="58"/>
      <c r="T961" s="58"/>
      <c r="U961" s="58"/>
      <c r="V961" s="58"/>
      <c r="W961" s="58"/>
      <c r="X961" s="58"/>
      <c r="Y961" s="58"/>
      <c r="Z961" s="58"/>
      <c r="AA961" s="58"/>
      <c r="AB961" s="58"/>
      <c r="AC961" s="58"/>
      <c r="AD961" s="58"/>
      <c r="AE961" s="58"/>
      <c r="AF961" s="58"/>
      <c r="AG961" s="58"/>
      <c r="AH961" s="58"/>
    </row>
    <row r="962" spans="1:34" ht="15" customHeight="1" x14ac:dyDescent="0.2">
      <c r="A962" s="23"/>
      <c r="B962" s="23"/>
      <c r="C962" s="23"/>
      <c r="D962" s="58"/>
      <c r="E962" s="23"/>
      <c r="F962" s="23"/>
      <c r="G962" s="91"/>
      <c r="H962" s="59"/>
      <c r="I962" s="91"/>
      <c r="J962" s="58"/>
      <c r="K962" s="58"/>
      <c r="L962" s="23"/>
      <c r="M962" s="23"/>
      <c r="N962" s="67"/>
      <c r="O962" s="58"/>
      <c r="P962" s="58"/>
      <c r="Q962" s="58"/>
      <c r="R962" s="58"/>
      <c r="S962" s="58"/>
      <c r="T962" s="58"/>
      <c r="U962" s="58"/>
      <c r="V962" s="58"/>
      <c r="W962" s="58"/>
      <c r="X962" s="58"/>
      <c r="Y962" s="58"/>
      <c r="Z962" s="58"/>
      <c r="AA962" s="58"/>
      <c r="AB962" s="58"/>
      <c r="AC962" s="58"/>
      <c r="AD962" s="58"/>
      <c r="AE962" s="58"/>
      <c r="AF962" s="58"/>
      <c r="AG962" s="58"/>
      <c r="AH962" s="58"/>
    </row>
    <row r="963" spans="1:34" ht="15" customHeight="1" x14ac:dyDescent="0.2">
      <c r="A963" s="23"/>
      <c r="B963" s="23"/>
      <c r="C963" s="23"/>
      <c r="D963" s="58"/>
      <c r="E963" s="23"/>
      <c r="F963" s="23"/>
      <c r="G963" s="91"/>
      <c r="H963" s="59"/>
      <c r="I963" s="91"/>
      <c r="J963" s="58"/>
      <c r="K963" s="58"/>
      <c r="L963" s="23"/>
      <c r="M963" s="23"/>
      <c r="N963" s="67"/>
      <c r="O963" s="58"/>
      <c r="P963" s="58"/>
      <c r="Q963" s="58"/>
      <c r="R963" s="58"/>
      <c r="S963" s="58"/>
      <c r="T963" s="58"/>
      <c r="U963" s="58"/>
      <c r="V963" s="58"/>
      <c r="W963" s="58"/>
      <c r="X963" s="58"/>
      <c r="Y963" s="58"/>
      <c r="Z963" s="58"/>
      <c r="AA963" s="58"/>
      <c r="AB963" s="58"/>
      <c r="AC963" s="58"/>
      <c r="AD963" s="58"/>
      <c r="AE963" s="58"/>
      <c r="AF963" s="58"/>
      <c r="AG963" s="58"/>
      <c r="AH963" s="58"/>
    </row>
    <row r="964" spans="1:34" ht="15" customHeight="1" x14ac:dyDescent="0.2">
      <c r="A964" s="23"/>
      <c r="B964" s="23"/>
      <c r="C964" s="23"/>
      <c r="D964" s="58"/>
      <c r="E964" s="23"/>
      <c r="F964" s="23"/>
      <c r="G964" s="91"/>
      <c r="H964" s="59"/>
      <c r="I964" s="91"/>
      <c r="J964" s="58"/>
      <c r="K964" s="58"/>
      <c r="L964" s="23"/>
      <c r="M964" s="23"/>
      <c r="N964" s="67"/>
      <c r="O964" s="58"/>
      <c r="P964" s="58"/>
      <c r="Q964" s="58"/>
      <c r="R964" s="58"/>
      <c r="S964" s="58"/>
      <c r="T964" s="58"/>
      <c r="U964" s="58"/>
      <c r="V964" s="58"/>
      <c r="W964" s="58"/>
      <c r="X964" s="58"/>
      <c r="Y964" s="58"/>
      <c r="Z964" s="58"/>
      <c r="AA964" s="58"/>
      <c r="AB964" s="58"/>
      <c r="AC964" s="58"/>
      <c r="AD964" s="58"/>
      <c r="AE964" s="58"/>
      <c r="AF964" s="58"/>
      <c r="AG964" s="58"/>
      <c r="AH964" s="58"/>
    </row>
    <row r="965" spans="1:34" ht="15" customHeight="1" x14ac:dyDescent="0.2">
      <c r="A965" s="23"/>
      <c r="B965" s="23"/>
      <c r="C965" s="23"/>
      <c r="D965" s="58"/>
      <c r="E965" s="23"/>
      <c r="F965" s="23"/>
      <c r="G965" s="91"/>
      <c r="H965" s="59"/>
      <c r="I965" s="91"/>
      <c r="J965" s="58"/>
      <c r="K965" s="58"/>
      <c r="L965" s="23"/>
      <c r="M965" s="23"/>
      <c r="N965" s="67"/>
      <c r="O965" s="58"/>
      <c r="P965" s="58"/>
      <c r="Q965" s="58"/>
      <c r="R965" s="58"/>
      <c r="S965" s="58"/>
      <c r="T965" s="58"/>
      <c r="U965" s="58"/>
      <c r="V965" s="58"/>
      <c r="W965" s="58"/>
      <c r="X965" s="58"/>
      <c r="Y965" s="58"/>
      <c r="Z965" s="58"/>
      <c r="AA965" s="58"/>
      <c r="AB965" s="58"/>
      <c r="AC965" s="58"/>
      <c r="AD965" s="58"/>
      <c r="AE965" s="58"/>
      <c r="AF965" s="58"/>
      <c r="AG965" s="58"/>
      <c r="AH965" s="58"/>
    </row>
    <row r="966" spans="1:34" ht="15" customHeight="1" x14ac:dyDescent="0.2">
      <c r="A966" s="23"/>
      <c r="B966" s="23"/>
      <c r="C966" s="23"/>
      <c r="D966" s="58"/>
      <c r="E966" s="23"/>
      <c r="F966" s="23"/>
      <c r="G966" s="91"/>
      <c r="H966" s="59"/>
      <c r="I966" s="91"/>
      <c r="J966" s="58"/>
      <c r="K966" s="58"/>
      <c r="L966" s="23"/>
      <c r="M966" s="23"/>
      <c r="N966" s="67"/>
      <c r="O966" s="58"/>
      <c r="P966" s="58"/>
      <c r="Q966" s="58"/>
      <c r="R966" s="58"/>
      <c r="S966" s="58"/>
      <c r="T966" s="58"/>
      <c r="U966" s="58"/>
      <c r="V966" s="58"/>
      <c r="W966" s="58"/>
      <c r="X966" s="58"/>
      <c r="Y966" s="58"/>
      <c r="Z966" s="58"/>
      <c r="AA966" s="58"/>
      <c r="AB966" s="58"/>
      <c r="AC966" s="58"/>
      <c r="AD966" s="58"/>
      <c r="AE966" s="58"/>
      <c r="AF966" s="58"/>
      <c r="AG966" s="58"/>
      <c r="AH966" s="58"/>
    </row>
    <row r="967" spans="1:34" ht="15" customHeight="1" x14ac:dyDescent="0.2">
      <c r="A967" s="23"/>
      <c r="B967" s="23"/>
      <c r="C967" s="23"/>
      <c r="D967" s="58"/>
      <c r="E967" s="23"/>
      <c r="F967" s="23"/>
      <c r="G967" s="91"/>
      <c r="H967" s="59"/>
      <c r="I967" s="91"/>
      <c r="J967" s="58"/>
      <c r="K967" s="58"/>
      <c r="L967" s="23"/>
      <c r="M967" s="23"/>
      <c r="N967" s="67"/>
      <c r="O967" s="58"/>
      <c r="P967" s="58"/>
      <c r="Q967" s="58"/>
      <c r="R967" s="58"/>
      <c r="S967" s="58"/>
      <c r="T967" s="58"/>
      <c r="U967" s="58"/>
      <c r="V967" s="58"/>
      <c r="W967" s="58"/>
      <c r="X967" s="58"/>
      <c r="Y967" s="58"/>
      <c r="Z967" s="58"/>
      <c r="AA967" s="58"/>
      <c r="AB967" s="58"/>
      <c r="AC967" s="58"/>
      <c r="AD967" s="58"/>
      <c r="AE967" s="58"/>
      <c r="AF967" s="58"/>
      <c r="AG967" s="58"/>
      <c r="AH967" s="58"/>
    </row>
    <row r="968" spans="1:34" ht="15" customHeight="1" x14ac:dyDescent="0.2">
      <c r="A968" s="23"/>
      <c r="B968" s="23"/>
      <c r="C968" s="23"/>
      <c r="D968" s="58"/>
      <c r="E968" s="23"/>
      <c r="F968" s="23"/>
      <c r="G968" s="91"/>
      <c r="H968" s="59"/>
      <c r="I968" s="91"/>
      <c r="J968" s="58"/>
      <c r="K968" s="58"/>
      <c r="L968" s="23"/>
      <c r="M968" s="23"/>
      <c r="N968" s="67"/>
      <c r="O968" s="58"/>
      <c r="P968" s="58"/>
      <c r="Q968" s="58"/>
      <c r="R968" s="58"/>
      <c r="S968" s="58"/>
      <c r="T968" s="58"/>
      <c r="U968" s="58"/>
      <c r="V968" s="58"/>
      <c r="W968" s="58"/>
      <c r="X968" s="58"/>
      <c r="Y968" s="58"/>
      <c r="Z968" s="58"/>
      <c r="AA968" s="58"/>
      <c r="AB968" s="58"/>
      <c r="AC968" s="58"/>
      <c r="AD968" s="58"/>
      <c r="AE968" s="58"/>
      <c r="AF968" s="58"/>
      <c r="AG968" s="58"/>
      <c r="AH968" s="58"/>
    </row>
    <row r="969" spans="1:34" ht="15" customHeight="1" x14ac:dyDescent="0.2">
      <c r="A969" s="23"/>
      <c r="B969" s="23"/>
      <c r="C969" s="23"/>
      <c r="D969" s="58"/>
      <c r="E969" s="23"/>
      <c r="F969" s="23"/>
      <c r="G969" s="91"/>
      <c r="H969" s="59"/>
      <c r="I969" s="91"/>
      <c r="J969" s="58"/>
      <c r="K969" s="58"/>
      <c r="L969" s="23"/>
      <c r="M969" s="23"/>
      <c r="N969" s="67"/>
      <c r="O969" s="58"/>
      <c r="P969" s="58"/>
      <c r="Q969" s="58"/>
      <c r="R969" s="58"/>
      <c r="S969" s="58"/>
      <c r="T969" s="58"/>
      <c r="U969" s="58"/>
      <c r="V969" s="58"/>
      <c r="W969" s="58"/>
      <c r="X969" s="58"/>
      <c r="Y969" s="58"/>
      <c r="Z969" s="58"/>
      <c r="AA969" s="58"/>
      <c r="AB969" s="58"/>
      <c r="AC969" s="58"/>
      <c r="AD969" s="58"/>
      <c r="AE969" s="58"/>
      <c r="AF969" s="58"/>
      <c r="AG969" s="58"/>
      <c r="AH969" s="58"/>
    </row>
    <row r="970" spans="1:34" ht="15" customHeight="1" x14ac:dyDescent="0.2">
      <c r="A970" s="23"/>
      <c r="B970" s="23"/>
      <c r="C970" s="23"/>
      <c r="D970" s="58"/>
      <c r="E970" s="23"/>
      <c r="F970" s="23"/>
      <c r="G970" s="91"/>
      <c r="H970" s="59"/>
      <c r="I970" s="91"/>
      <c r="J970" s="58"/>
      <c r="K970" s="58"/>
      <c r="L970" s="23"/>
      <c r="M970" s="23"/>
      <c r="N970" s="67"/>
      <c r="O970" s="58"/>
      <c r="P970" s="58"/>
      <c r="Q970" s="58"/>
      <c r="R970" s="58"/>
      <c r="S970" s="58"/>
      <c r="T970" s="58"/>
      <c r="U970" s="58"/>
      <c r="V970" s="58"/>
      <c r="W970" s="58"/>
      <c r="X970" s="58"/>
      <c r="Y970" s="58"/>
      <c r="Z970" s="58"/>
      <c r="AA970" s="58"/>
      <c r="AB970" s="58"/>
      <c r="AC970" s="58"/>
      <c r="AD970" s="58"/>
      <c r="AE970" s="58"/>
      <c r="AF970" s="58"/>
      <c r="AG970" s="58"/>
      <c r="AH970" s="58"/>
    </row>
    <row r="971" spans="1:34" ht="15" customHeight="1" x14ac:dyDescent="0.2">
      <c r="A971" s="23"/>
      <c r="B971" s="23"/>
      <c r="C971" s="23"/>
      <c r="D971" s="58"/>
      <c r="E971" s="23"/>
      <c r="F971" s="23"/>
      <c r="G971" s="91"/>
      <c r="H971" s="59"/>
      <c r="I971" s="91"/>
      <c r="J971" s="58"/>
      <c r="K971" s="58"/>
      <c r="L971" s="23"/>
      <c r="M971" s="23"/>
      <c r="N971" s="67"/>
      <c r="O971" s="58"/>
      <c r="P971" s="58"/>
      <c r="Q971" s="58"/>
      <c r="R971" s="58"/>
      <c r="S971" s="58"/>
      <c r="T971" s="58"/>
      <c r="U971" s="58"/>
      <c r="V971" s="58"/>
      <c r="W971" s="58"/>
      <c r="X971" s="58"/>
      <c r="Y971" s="58"/>
      <c r="Z971" s="58"/>
      <c r="AA971" s="58"/>
      <c r="AB971" s="58"/>
      <c r="AC971" s="58"/>
      <c r="AD971" s="58"/>
      <c r="AE971" s="58"/>
      <c r="AF971" s="58"/>
      <c r="AG971" s="58"/>
      <c r="AH971" s="58"/>
    </row>
    <row r="972" spans="1:34" ht="15" customHeight="1" x14ac:dyDescent="0.2">
      <c r="A972" s="23"/>
      <c r="B972" s="23"/>
      <c r="C972" s="23"/>
      <c r="D972" s="58"/>
      <c r="E972" s="23"/>
      <c r="F972" s="23"/>
      <c r="G972" s="91"/>
      <c r="H972" s="59"/>
      <c r="I972" s="91"/>
      <c r="J972" s="58"/>
      <c r="K972" s="58"/>
      <c r="L972" s="23"/>
      <c r="M972" s="23"/>
      <c r="N972" s="67"/>
      <c r="O972" s="58"/>
      <c r="P972" s="58"/>
      <c r="Q972" s="58"/>
      <c r="R972" s="58"/>
      <c r="S972" s="58"/>
      <c r="T972" s="58"/>
      <c r="U972" s="58"/>
      <c r="V972" s="58"/>
      <c r="W972" s="58"/>
      <c r="X972" s="58"/>
      <c r="Y972" s="58"/>
      <c r="Z972" s="58"/>
      <c r="AA972" s="58"/>
      <c r="AB972" s="58"/>
      <c r="AC972" s="58"/>
      <c r="AD972" s="58"/>
      <c r="AE972" s="58"/>
      <c r="AF972" s="58"/>
      <c r="AG972" s="58"/>
      <c r="AH972" s="58"/>
    </row>
    <row r="973" spans="1:34" ht="15" customHeight="1" x14ac:dyDescent="0.2">
      <c r="A973" s="23"/>
      <c r="B973" s="23"/>
      <c r="C973" s="23"/>
      <c r="D973" s="58"/>
      <c r="E973" s="23"/>
      <c r="F973" s="23"/>
      <c r="G973" s="91"/>
      <c r="H973" s="59"/>
      <c r="I973" s="91"/>
      <c r="J973" s="58"/>
      <c r="K973" s="58"/>
      <c r="L973" s="23"/>
      <c r="M973" s="23"/>
      <c r="N973" s="67"/>
      <c r="O973" s="58"/>
      <c r="P973" s="58"/>
      <c r="Q973" s="58"/>
      <c r="R973" s="58"/>
      <c r="S973" s="58"/>
      <c r="T973" s="58"/>
      <c r="U973" s="58"/>
      <c r="V973" s="58"/>
      <c r="W973" s="58"/>
      <c r="X973" s="58"/>
      <c r="Y973" s="58"/>
      <c r="Z973" s="58"/>
      <c r="AA973" s="58"/>
      <c r="AB973" s="58"/>
      <c r="AC973" s="58"/>
      <c r="AD973" s="58"/>
      <c r="AE973" s="58"/>
      <c r="AF973" s="58"/>
      <c r="AG973" s="58"/>
      <c r="AH973" s="58"/>
    </row>
    <row r="974" spans="1:34" ht="15" customHeight="1" x14ac:dyDescent="0.2">
      <c r="A974" s="23"/>
      <c r="B974" s="23"/>
      <c r="C974" s="23"/>
      <c r="D974" s="58"/>
      <c r="E974" s="23"/>
      <c r="F974" s="23"/>
      <c r="G974" s="91"/>
      <c r="H974" s="59"/>
      <c r="I974" s="91"/>
      <c r="J974" s="58"/>
      <c r="K974" s="58"/>
      <c r="L974" s="23"/>
      <c r="M974" s="23"/>
      <c r="N974" s="67"/>
      <c r="O974" s="58"/>
      <c r="P974" s="58"/>
      <c r="Q974" s="58"/>
      <c r="R974" s="58"/>
      <c r="S974" s="58"/>
      <c r="T974" s="58"/>
      <c r="U974" s="58"/>
      <c r="V974" s="58"/>
      <c r="W974" s="58"/>
      <c r="X974" s="58"/>
      <c r="Y974" s="58"/>
      <c r="Z974" s="58"/>
      <c r="AA974" s="58"/>
      <c r="AB974" s="58"/>
      <c r="AC974" s="58"/>
      <c r="AD974" s="58"/>
      <c r="AE974" s="58"/>
      <c r="AF974" s="58"/>
      <c r="AG974" s="58"/>
      <c r="AH974" s="58"/>
    </row>
    <row r="975" spans="1:34" ht="15" customHeight="1" x14ac:dyDescent="0.2">
      <c r="A975" s="23"/>
      <c r="B975" s="23"/>
      <c r="C975" s="23"/>
      <c r="D975" s="58"/>
      <c r="E975" s="23"/>
      <c r="F975" s="23"/>
      <c r="G975" s="91"/>
      <c r="H975" s="59"/>
      <c r="I975" s="91"/>
      <c r="J975" s="58"/>
      <c r="K975" s="58"/>
      <c r="L975" s="23"/>
      <c r="M975" s="23"/>
      <c r="N975" s="67"/>
      <c r="O975" s="58"/>
      <c r="P975" s="58"/>
      <c r="Q975" s="58"/>
      <c r="R975" s="58"/>
      <c r="S975" s="58"/>
      <c r="T975" s="58"/>
      <c r="U975" s="58"/>
      <c r="V975" s="58"/>
      <c r="W975" s="58"/>
      <c r="X975" s="58"/>
      <c r="Y975" s="58"/>
      <c r="Z975" s="58"/>
      <c r="AA975" s="58"/>
      <c r="AB975" s="58"/>
      <c r="AC975" s="58"/>
      <c r="AD975" s="58"/>
      <c r="AE975" s="58"/>
      <c r="AF975" s="58"/>
      <c r="AG975" s="58"/>
      <c r="AH975" s="58"/>
    </row>
    <row r="976" spans="1:34" ht="15" customHeight="1" x14ac:dyDescent="0.2">
      <c r="A976" s="23"/>
      <c r="B976" s="23"/>
      <c r="C976" s="23"/>
      <c r="D976" s="58"/>
      <c r="E976" s="23"/>
      <c r="F976" s="23"/>
      <c r="G976" s="91"/>
      <c r="H976" s="59"/>
      <c r="I976" s="91"/>
      <c r="J976" s="58"/>
      <c r="K976" s="58"/>
      <c r="L976" s="23"/>
      <c r="M976" s="23"/>
      <c r="N976" s="67"/>
      <c r="O976" s="58"/>
      <c r="P976" s="58"/>
      <c r="Q976" s="58"/>
      <c r="R976" s="58"/>
      <c r="S976" s="58"/>
      <c r="T976" s="58"/>
      <c r="U976" s="58"/>
      <c r="V976" s="58"/>
      <c r="W976" s="58"/>
      <c r="X976" s="58"/>
      <c r="Y976" s="58"/>
      <c r="Z976" s="58"/>
      <c r="AA976" s="58"/>
      <c r="AB976" s="58"/>
      <c r="AC976" s="58"/>
      <c r="AD976" s="58"/>
      <c r="AE976" s="58"/>
      <c r="AF976" s="58"/>
      <c r="AG976" s="58"/>
      <c r="AH976" s="58"/>
    </row>
  </sheetData>
  <conditionalFormatting sqref="D1">
    <cfRule type="cellIs" dxfId="69" priority="1" operator="equal">
      <formula>0</formula>
    </cfRule>
  </conditionalFormatting>
  <conditionalFormatting sqref="F1:K1">
    <cfRule type="cellIs" dxfId="68" priority="2" operator="equal">
      <formula>0</formula>
    </cfRule>
  </conditionalFormatting>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02"/>
  <sheetViews>
    <sheetView topLeftCell="C1" zoomScale="181" zoomScaleNormal="181" zoomScalePageLayoutView="181" workbookViewId="0">
      <pane ySplit="1" topLeftCell="A2" activePane="bottomLeft" state="frozen"/>
      <selection pane="bottomLeft" activeCell="F6" sqref="F6"/>
    </sheetView>
  </sheetViews>
  <sheetFormatPr baseColWidth="10" defaultColWidth="11.1640625" defaultRowHeight="15" customHeight="1" x14ac:dyDescent="0.2"/>
  <cols>
    <col min="1" max="1" width="7.83203125" customWidth="1"/>
    <col min="2" max="2" width="7" customWidth="1"/>
    <col min="3" max="3" width="25.33203125" customWidth="1"/>
    <col min="4" max="4" width="26.6640625" customWidth="1"/>
    <col min="5" max="5" width="28.5" customWidth="1"/>
    <col min="6" max="6" width="19.6640625" customWidth="1"/>
    <col min="7" max="7" width="24.5" customWidth="1"/>
    <col min="8" max="8" width="22.1640625" customWidth="1"/>
    <col min="9" max="9" width="24" customWidth="1"/>
    <col min="10" max="10" width="19.1640625" customWidth="1"/>
    <col min="11" max="11" width="24.1640625" customWidth="1"/>
    <col min="12" max="12" width="20.1640625" customWidth="1"/>
    <col min="13" max="13" width="11.83203125" customWidth="1"/>
    <col min="14" max="14" width="141" customWidth="1"/>
    <col min="15" max="25" width="10.83203125" customWidth="1"/>
  </cols>
  <sheetData>
    <row r="1" spans="1:25" ht="18" customHeight="1" x14ac:dyDescent="0.2">
      <c r="A1" s="9" t="s">
        <v>59</v>
      </c>
      <c r="B1" s="9" t="s">
        <v>60</v>
      </c>
      <c r="C1" s="9" t="s">
        <v>0</v>
      </c>
      <c r="D1" s="69" t="s">
        <v>126</v>
      </c>
      <c r="E1" s="9" t="s">
        <v>127</v>
      </c>
      <c r="F1" s="69" t="s">
        <v>128</v>
      </c>
      <c r="G1" s="92" t="s">
        <v>61</v>
      </c>
      <c r="H1" s="69" t="s">
        <v>62</v>
      </c>
      <c r="I1" s="93" t="s">
        <v>129</v>
      </c>
      <c r="J1" s="69" t="s">
        <v>130</v>
      </c>
      <c r="K1" s="69" t="s">
        <v>131</v>
      </c>
      <c r="L1" s="48" t="s">
        <v>132</v>
      </c>
      <c r="M1" s="69" t="s">
        <v>184</v>
      </c>
      <c r="N1" s="9" t="s">
        <v>77</v>
      </c>
      <c r="O1" s="69"/>
      <c r="P1" s="69"/>
      <c r="Q1" s="69"/>
      <c r="R1" s="69"/>
      <c r="S1" s="69"/>
      <c r="T1" s="69"/>
      <c r="U1" s="69"/>
      <c r="V1" s="69"/>
      <c r="W1" s="69"/>
      <c r="X1" s="69"/>
      <c r="Y1" s="69"/>
    </row>
    <row r="2" spans="1:25" ht="16.5" customHeight="1" x14ac:dyDescent="0.2">
      <c r="A2" s="94" t="s">
        <v>78</v>
      </c>
      <c r="B2" s="94">
        <v>2019</v>
      </c>
      <c r="C2" s="94" t="s">
        <v>79</v>
      </c>
      <c r="D2" s="95" t="s">
        <v>205</v>
      </c>
      <c r="E2" s="95" t="s">
        <v>205</v>
      </c>
      <c r="F2" s="95"/>
      <c r="G2" s="53">
        <v>63723</v>
      </c>
      <c r="H2" s="53">
        <f t="shared" ref="H2:H5" si="0">G2/6.91</f>
        <v>9221.8523878437045</v>
      </c>
      <c r="I2" s="54">
        <f>G2/('Total Revenue (Millions)'!$D$26)*100</f>
        <v>68.428852163267933</v>
      </c>
      <c r="J2" s="96">
        <v>194000</v>
      </c>
      <c r="K2" s="95"/>
      <c r="L2" s="95"/>
      <c r="M2" s="94" t="s">
        <v>206</v>
      </c>
      <c r="N2" s="95" t="s">
        <v>207</v>
      </c>
      <c r="O2" s="56"/>
      <c r="P2" s="56"/>
      <c r="Q2" s="56"/>
      <c r="R2" s="56"/>
      <c r="S2" s="56"/>
      <c r="T2" s="56"/>
      <c r="U2" s="56"/>
      <c r="V2" s="56"/>
      <c r="W2" s="56"/>
      <c r="X2" s="56"/>
      <c r="Y2" s="56"/>
    </row>
    <row r="3" spans="1:25" ht="16.5" customHeight="1" x14ac:dyDescent="0.2">
      <c r="A3" s="27" t="s">
        <v>78</v>
      </c>
      <c r="B3" s="27">
        <v>2019</v>
      </c>
      <c r="C3" s="27" t="s">
        <v>79</v>
      </c>
      <c r="D3" s="3" t="s">
        <v>101</v>
      </c>
      <c r="E3" s="3" t="s">
        <v>101</v>
      </c>
      <c r="F3" s="3"/>
      <c r="G3" s="59">
        <v>13091</v>
      </c>
      <c r="H3" s="59">
        <f t="shared" si="0"/>
        <v>1894.5007235890014</v>
      </c>
      <c r="I3" s="60">
        <f>G3/('Total Revenue (Millions)'!$D$26)*100</f>
        <v>14.057751575872771</v>
      </c>
      <c r="J3" s="97">
        <v>122000</v>
      </c>
      <c r="K3" s="3"/>
      <c r="L3" s="3"/>
      <c r="M3" s="27" t="s">
        <v>208</v>
      </c>
      <c r="N3" s="3" t="s">
        <v>209</v>
      </c>
      <c r="O3" s="8"/>
      <c r="P3" s="8"/>
      <c r="Q3" s="8"/>
      <c r="R3" s="8"/>
      <c r="S3" s="8"/>
      <c r="T3" s="8"/>
      <c r="U3" s="8"/>
      <c r="V3" s="8"/>
      <c r="W3" s="8"/>
      <c r="X3" s="8"/>
      <c r="Y3" s="8"/>
    </row>
    <row r="4" spans="1:25" ht="16.5" customHeight="1" x14ac:dyDescent="0.2">
      <c r="A4" s="27" t="s">
        <v>78</v>
      </c>
      <c r="B4" s="27">
        <v>2019</v>
      </c>
      <c r="C4" s="27" t="s">
        <v>79</v>
      </c>
      <c r="D4" s="3" t="s">
        <v>102</v>
      </c>
      <c r="E4" s="3" t="s">
        <v>102</v>
      </c>
      <c r="F4" s="3"/>
      <c r="G4" s="59">
        <v>12082</v>
      </c>
      <c r="H4" s="59">
        <f t="shared" si="0"/>
        <v>1748.4804630969609</v>
      </c>
      <c r="I4" s="60">
        <f>G4/('Total Revenue (Millions)'!$D$26)*100</f>
        <v>12.974238372904653</v>
      </c>
      <c r="J4" s="97">
        <v>112600</v>
      </c>
      <c r="K4" s="3"/>
      <c r="L4" s="3"/>
      <c r="M4" s="27" t="s">
        <v>208</v>
      </c>
      <c r="N4" s="3" t="s">
        <v>210</v>
      </c>
      <c r="O4" s="8"/>
      <c r="P4" s="8"/>
      <c r="Q4" s="8"/>
      <c r="R4" s="8"/>
      <c r="S4" s="8"/>
      <c r="T4" s="8"/>
      <c r="U4" s="8"/>
      <c r="V4" s="8"/>
      <c r="W4" s="8"/>
      <c r="X4" s="8"/>
      <c r="Y4" s="8"/>
    </row>
    <row r="5" spans="1:25" ht="16.5" customHeight="1" x14ac:dyDescent="0.2">
      <c r="A5" s="27" t="s">
        <v>78</v>
      </c>
      <c r="B5" s="27">
        <v>2019</v>
      </c>
      <c r="C5" s="27" t="s">
        <v>79</v>
      </c>
      <c r="D5" s="3" t="s">
        <v>104</v>
      </c>
      <c r="E5" s="3" t="s">
        <v>104</v>
      </c>
      <c r="F5" s="3"/>
      <c r="G5" s="59">
        <v>5459</v>
      </c>
      <c r="H5" s="59">
        <f t="shared" si="0"/>
        <v>790.01447178002888</v>
      </c>
      <c r="I5" s="60">
        <f>G5/('Total Revenue (Millions)'!$D$26)*100</f>
        <v>5.8621393211129362</v>
      </c>
      <c r="J5" s="97">
        <v>50874</v>
      </c>
      <c r="K5" s="3"/>
      <c r="L5" s="3"/>
      <c r="M5" s="27" t="s">
        <v>208</v>
      </c>
      <c r="N5" s="3" t="s">
        <v>211</v>
      </c>
      <c r="O5" s="8"/>
      <c r="P5" s="8"/>
      <c r="Q5" s="8"/>
      <c r="R5" s="8"/>
      <c r="S5" s="8"/>
      <c r="T5" s="8"/>
      <c r="U5" s="8"/>
      <c r="V5" s="8"/>
      <c r="W5" s="8"/>
      <c r="X5" s="8"/>
      <c r="Y5" s="8"/>
    </row>
    <row r="6" spans="1:25" ht="16.5" customHeight="1" x14ac:dyDescent="0.2">
      <c r="A6" s="94" t="s">
        <v>78</v>
      </c>
      <c r="B6" s="94">
        <v>2020</v>
      </c>
      <c r="C6" s="94" t="s">
        <v>79</v>
      </c>
      <c r="D6" s="95" t="s">
        <v>205</v>
      </c>
      <c r="E6" s="95" t="s">
        <v>205</v>
      </c>
      <c r="F6" s="95"/>
      <c r="G6" s="53">
        <v>52061</v>
      </c>
      <c r="H6" s="53">
        <f t="shared" ref="H6:H9" si="1">G6/6.9</f>
        <v>7545.072463768116</v>
      </c>
      <c r="I6" s="54">
        <f>G6/('Total Revenue (Millions)'!$D$27)*100</f>
        <v>60.846647421138137</v>
      </c>
      <c r="J6" s="96">
        <v>207000</v>
      </c>
      <c r="K6" s="95"/>
      <c r="L6" s="95"/>
      <c r="M6" s="94" t="s">
        <v>206</v>
      </c>
      <c r="N6" s="95" t="s">
        <v>212</v>
      </c>
      <c r="O6" s="56"/>
      <c r="P6" s="56"/>
      <c r="Q6" s="56"/>
      <c r="R6" s="56"/>
      <c r="S6" s="56"/>
      <c r="T6" s="56"/>
      <c r="U6" s="56"/>
      <c r="V6" s="56"/>
      <c r="W6" s="56"/>
      <c r="X6" s="56"/>
      <c r="Y6" s="56"/>
    </row>
    <row r="7" spans="1:25" ht="16.5" customHeight="1" x14ac:dyDescent="0.2">
      <c r="A7" s="27" t="s">
        <v>78</v>
      </c>
      <c r="B7" s="27">
        <v>2020</v>
      </c>
      <c r="C7" s="27" t="s">
        <v>79</v>
      </c>
      <c r="D7" s="3" t="s">
        <v>101</v>
      </c>
      <c r="E7" s="3" t="s">
        <v>101</v>
      </c>
      <c r="F7" s="3"/>
      <c r="G7" s="59">
        <v>14988</v>
      </c>
      <c r="H7" s="59">
        <f t="shared" si="1"/>
        <v>2172.173913043478</v>
      </c>
      <c r="I7" s="60">
        <f>G7/('Total Revenue (Millions)'!$D$27)*100</f>
        <v>17.517326819462138</v>
      </c>
      <c r="J7" s="97">
        <v>141000</v>
      </c>
      <c r="K7" s="3"/>
      <c r="L7" s="3"/>
      <c r="M7" s="27" t="s">
        <v>208</v>
      </c>
      <c r="N7" s="3" t="s">
        <v>209</v>
      </c>
      <c r="O7" s="8"/>
      <c r="P7" s="8"/>
      <c r="Q7" s="8"/>
      <c r="R7" s="8"/>
      <c r="S7" s="8"/>
      <c r="T7" s="8"/>
      <c r="U7" s="8"/>
      <c r="V7" s="8"/>
      <c r="W7" s="8"/>
      <c r="X7" s="8"/>
      <c r="Y7" s="8"/>
    </row>
    <row r="8" spans="1:25" ht="16.5" customHeight="1" x14ac:dyDescent="0.2">
      <c r="A8" s="27" t="s">
        <v>78</v>
      </c>
      <c r="B8" s="27">
        <v>2020</v>
      </c>
      <c r="C8" s="27" t="s">
        <v>79</v>
      </c>
      <c r="D8" s="3" t="s">
        <v>102</v>
      </c>
      <c r="E8" s="3" t="s">
        <v>102</v>
      </c>
      <c r="F8" s="3"/>
      <c r="G8" s="59">
        <v>12320</v>
      </c>
      <c r="H8" s="59">
        <f t="shared" si="1"/>
        <v>1785.5072463768115</v>
      </c>
      <c r="I8" s="60">
        <f>G8/('Total Revenue (Millions)'!$D$27)*100</f>
        <v>14.399083694673976</v>
      </c>
      <c r="J8" s="97">
        <v>115900</v>
      </c>
      <c r="K8" s="3"/>
      <c r="L8" s="3"/>
      <c r="M8" s="27" t="s">
        <v>208</v>
      </c>
      <c r="N8" s="3" t="s">
        <v>213</v>
      </c>
      <c r="O8" s="8"/>
      <c r="P8" s="8"/>
      <c r="Q8" s="8"/>
      <c r="R8" s="8"/>
      <c r="S8" s="8"/>
      <c r="T8" s="8"/>
      <c r="U8" s="8"/>
      <c r="V8" s="8"/>
      <c r="W8" s="8"/>
      <c r="X8" s="8"/>
      <c r="Y8" s="8"/>
    </row>
    <row r="9" spans="1:25" ht="16.5" customHeight="1" x14ac:dyDescent="0.2">
      <c r="A9" s="27" t="s">
        <v>78</v>
      </c>
      <c r="B9" s="27">
        <v>2020</v>
      </c>
      <c r="C9" s="27" t="s">
        <v>79</v>
      </c>
      <c r="D9" s="3" t="s">
        <v>104</v>
      </c>
      <c r="E9" s="3" t="s">
        <v>104</v>
      </c>
      <c r="F9" s="3"/>
      <c r="G9" s="59">
        <v>5958</v>
      </c>
      <c r="H9" s="59">
        <f t="shared" si="1"/>
        <v>863.47826086956513</v>
      </c>
      <c r="I9" s="60">
        <f>G9/('Total Revenue (Millions)'!$D$27)*100</f>
        <v>6.9634529750704184</v>
      </c>
      <c r="J9" s="97">
        <v>56051</v>
      </c>
      <c r="K9" s="3"/>
      <c r="L9" s="3"/>
      <c r="M9" s="27" t="s">
        <v>208</v>
      </c>
      <c r="N9" s="3" t="s">
        <v>211</v>
      </c>
      <c r="O9" s="8"/>
      <c r="P9" s="8"/>
      <c r="Q9" s="8"/>
      <c r="R9" s="8"/>
      <c r="S9" s="8"/>
      <c r="T9" s="8"/>
      <c r="U9" s="8"/>
      <c r="V9" s="8"/>
      <c r="W9" s="8"/>
      <c r="X9" s="8"/>
      <c r="Y9" s="8"/>
    </row>
    <row r="10" spans="1:25" ht="16.5" customHeight="1" x14ac:dyDescent="0.2">
      <c r="A10" s="94" t="s">
        <v>78</v>
      </c>
      <c r="B10" s="94">
        <v>2021</v>
      </c>
      <c r="C10" s="94" t="s">
        <v>79</v>
      </c>
      <c r="D10" s="95" t="s">
        <v>205</v>
      </c>
      <c r="E10" s="95" t="s">
        <v>205</v>
      </c>
      <c r="F10" s="95"/>
      <c r="G10" s="53">
        <v>48760</v>
      </c>
      <c r="H10" s="53">
        <f t="shared" ref="H10:H13" si="2">G10/6.452</f>
        <v>7557.3465592064476</v>
      </c>
      <c r="I10" s="54">
        <f>G10/('Total Revenue (Millions)'!$D$28)*100</f>
        <v>56.629850295576233</v>
      </c>
      <c r="J10" s="96">
        <v>204000</v>
      </c>
      <c r="K10" s="95"/>
      <c r="L10" s="95"/>
      <c r="M10" s="94" t="s">
        <v>206</v>
      </c>
      <c r="N10" s="95" t="s">
        <v>214</v>
      </c>
      <c r="O10" s="56"/>
      <c r="P10" s="56"/>
      <c r="Q10" s="56"/>
      <c r="R10" s="56"/>
      <c r="S10" s="56"/>
      <c r="T10" s="56"/>
      <c r="U10" s="56"/>
      <c r="V10" s="56"/>
      <c r="W10" s="56"/>
      <c r="X10" s="56"/>
      <c r="Y10" s="56"/>
    </row>
    <row r="11" spans="1:25" ht="16.5" customHeight="1" x14ac:dyDescent="0.2">
      <c r="A11" s="27" t="s">
        <v>78</v>
      </c>
      <c r="B11" s="27">
        <v>2021</v>
      </c>
      <c r="C11" s="27" t="s">
        <v>79</v>
      </c>
      <c r="D11" s="3" t="s">
        <v>101</v>
      </c>
      <c r="E11" s="3" t="s">
        <v>101</v>
      </c>
      <c r="F11" s="3"/>
      <c r="G11" s="59">
        <v>15201</v>
      </c>
      <c r="H11" s="59">
        <f t="shared" si="2"/>
        <v>2356.0136391816491</v>
      </c>
      <c r="I11" s="60">
        <f>G11/('Total Revenue (Millions)'!$D$28)*100</f>
        <v>17.654437127626217</v>
      </c>
      <c r="J11" s="97">
        <v>142061</v>
      </c>
      <c r="K11" s="3"/>
      <c r="L11" s="3"/>
      <c r="M11" s="27" t="s">
        <v>208</v>
      </c>
      <c r="N11" s="3" t="s">
        <v>215</v>
      </c>
      <c r="O11" s="8"/>
      <c r="P11" s="8"/>
      <c r="Q11" s="8"/>
      <c r="R11" s="8"/>
      <c r="S11" s="8"/>
      <c r="T11" s="8"/>
      <c r="U11" s="8"/>
      <c r="V11" s="8"/>
      <c r="W11" s="8"/>
      <c r="X11" s="8"/>
      <c r="Y11" s="8"/>
    </row>
    <row r="12" spans="1:25" ht="16.5" customHeight="1" x14ac:dyDescent="0.2">
      <c r="A12" s="27" t="s">
        <v>78</v>
      </c>
      <c r="B12" s="27">
        <v>2021</v>
      </c>
      <c r="C12" s="27" t="s">
        <v>79</v>
      </c>
      <c r="D12" s="3" t="s">
        <v>102</v>
      </c>
      <c r="E12" s="3" t="s">
        <v>102</v>
      </c>
      <c r="F12" s="3"/>
      <c r="G12" s="59">
        <v>11842</v>
      </c>
      <c r="H12" s="59">
        <f t="shared" si="2"/>
        <v>1835.3998760074396</v>
      </c>
      <c r="I12" s="60">
        <f>G12/('Total Revenue (Millions)'!$D$28)*100</f>
        <v>13.753295471702495</v>
      </c>
      <c r="J12" s="97">
        <v>110670</v>
      </c>
      <c r="K12" s="3"/>
      <c r="L12" s="3"/>
      <c r="M12" s="27" t="s">
        <v>208</v>
      </c>
      <c r="N12" s="3" t="s">
        <v>216</v>
      </c>
      <c r="O12" s="8"/>
      <c r="P12" s="8"/>
      <c r="Q12" s="8"/>
      <c r="R12" s="8"/>
      <c r="S12" s="8"/>
      <c r="T12" s="8"/>
      <c r="U12" s="8"/>
      <c r="V12" s="8"/>
      <c r="W12" s="8"/>
      <c r="X12" s="8"/>
      <c r="Y12" s="8"/>
    </row>
    <row r="13" spans="1:25" ht="16.5" customHeight="1" x14ac:dyDescent="0.2">
      <c r="A13" s="27" t="s">
        <v>78</v>
      </c>
      <c r="B13" s="27">
        <v>2021</v>
      </c>
      <c r="C13" s="27" t="s">
        <v>79</v>
      </c>
      <c r="D13" s="3" t="s">
        <v>104</v>
      </c>
      <c r="E13" s="3" t="s">
        <v>104</v>
      </c>
      <c r="F13" s="3"/>
      <c r="G13" s="59">
        <v>6621</v>
      </c>
      <c r="H13" s="59">
        <f t="shared" si="2"/>
        <v>1026.1934283942965</v>
      </c>
      <c r="I13" s="60">
        <f>G13/('Total Revenue (Millions)'!$D$28)*100</f>
        <v>7.6896275391101359</v>
      </c>
      <c r="J13" s="97">
        <v>61878</v>
      </c>
      <c r="K13" s="3"/>
      <c r="L13" s="3"/>
      <c r="M13" s="27" t="s">
        <v>208</v>
      </c>
      <c r="N13" s="3" t="s">
        <v>217</v>
      </c>
      <c r="O13" s="8"/>
      <c r="P13" s="8"/>
      <c r="Q13" s="8"/>
      <c r="R13" s="8"/>
      <c r="S13" s="8"/>
      <c r="T13" s="8"/>
      <c r="U13" s="8"/>
      <c r="V13" s="8"/>
      <c r="W13" s="8"/>
      <c r="X13" s="8"/>
      <c r="Y13" s="8"/>
    </row>
    <row r="14" spans="1:25" ht="16.5" customHeight="1" x14ac:dyDescent="0.2">
      <c r="A14" s="94" t="s">
        <v>78</v>
      </c>
      <c r="B14" s="94">
        <v>2022</v>
      </c>
      <c r="C14" s="94" t="s">
        <v>79</v>
      </c>
      <c r="D14" s="95" t="s">
        <v>205</v>
      </c>
      <c r="E14" s="95" t="s">
        <v>205</v>
      </c>
      <c r="F14" s="95"/>
      <c r="G14" s="53">
        <v>45174</v>
      </c>
      <c r="H14" s="53"/>
      <c r="I14" s="98"/>
      <c r="J14" s="96">
        <v>200000</v>
      </c>
      <c r="K14" s="95"/>
      <c r="L14" s="95"/>
      <c r="M14" s="94" t="s">
        <v>206</v>
      </c>
      <c r="N14" s="95" t="s">
        <v>218</v>
      </c>
      <c r="O14" s="56"/>
      <c r="P14" s="56"/>
      <c r="Q14" s="56"/>
      <c r="R14" s="56"/>
      <c r="S14" s="56"/>
      <c r="T14" s="56"/>
      <c r="U14" s="56"/>
      <c r="V14" s="56"/>
      <c r="W14" s="56"/>
      <c r="X14" s="56"/>
      <c r="Y14" s="56"/>
    </row>
    <row r="15" spans="1:25" ht="16.5" customHeight="1" x14ac:dyDescent="0.2">
      <c r="A15" s="27" t="s">
        <v>78</v>
      </c>
      <c r="B15" s="27">
        <v>2022</v>
      </c>
      <c r="C15" s="27" t="s">
        <v>79</v>
      </c>
      <c r="D15" s="3" t="s">
        <v>101</v>
      </c>
      <c r="E15" s="3" t="s">
        <v>101</v>
      </c>
      <c r="F15" s="3"/>
      <c r="G15" s="59">
        <v>16892</v>
      </c>
      <c r="H15" s="59"/>
      <c r="I15" s="99"/>
      <c r="J15" s="97">
        <v>157136</v>
      </c>
      <c r="K15" s="3"/>
      <c r="L15" s="3"/>
      <c r="M15" s="27" t="s">
        <v>208</v>
      </c>
      <c r="N15" s="3" t="s">
        <v>219</v>
      </c>
      <c r="O15" s="8"/>
      <c r="P15" s="8"/>
      <c r="Q15" s="8"/>
      <c r="R15" s="8"/>
      <c r="S15" s="8"/>
      <c r="T15" s="8"/>
      <c r="U15" s="8"/>
      <c r="V15" s="8"/>
      <c r="W15" s="8"/>
      <c r="X15" s="8"/>
      <c r="Y15" s="8"/>
    </row>
    <row r="16" spans="1:25" ht="16.5" customHeight="1" x14ac:dyDescent="0.2">
      <c r="A16" s="27" t="s">
        <v>78</v>
      </c>
      <c r="B16" s="27">
        <v>2022</v>
      </c>
      <c r="C16" s="27" t="s">
        <v>79</v>
      </c>
      <c r="D16" s="3" t="s">
        <v>102</v>
      </c>
      <c r="E16" s="3" t="s">
        <v>102</v>
      </c>
      <c r="F16" s="3"/>
      <c r="G16" s="59">
        <v>12531</v>
      </c>
      <c r="H16" s="59"/>
      <c r="I16" s="99"/>
      <c r="J16" s="97">
        <v>116564</v>
      </c>
      <c r="K16" s="3"/>
      <c r="L16" s="3"/>
      <c r="M16" s="27" t="s">
        <v>208</v>
      </c>
      <c r="N16" s="3" t="s">
        <v>220</v>
      </c>
      <c r="O16" s="8"/>
      <c r="P16" s="8"/>
      <c r="Q16" s="8"/>
      <c r="R16" s="8"/>
      <c r="S16" s="8"/>
      <c r="T16" s="8"/>
      <c r="U16" s="8"/>
      <c r="V16" s="8"/>
      <c r="W16" s="8"/>
      <c r="X16" s="8"/>
      <c r="Y16" s="8"/>
    </row>
    <row r="17" spans="1:25" ht="16.5" customHeight="1" x14ac:dyDescent="0.2">
      <c r="A17" s="27" t="s">
        <v>78</v>
      </c>
      <c r="B17" s="27">
        <v>2022</v>
      </c>
      <c r="C17" s="27" t="s">
        <v>79</v>
      </c>
      <c r="D17" s="3" t="s">
        <v>104</v>
      </c>
      <c r="E17" s="3" t="s">
        <v>104</v>
      </c>
      <c r="F17" s="3"/>
      <c r="G17" s="59">
        <v>6923</v>
      </c>
      <c r="H17" s="59"/>
      <c r="I17" s="99"/>
      <c r="J17" s="97">
        <v>64400</v>
      </c>
      <c r="K17" s="3"/>
      <c r="L17" s="3"/>
      <c r="M17" s="27" t="s">
        <v>208</v>
      </c>
      <c r="N17" s="3" t="s">
        <v>221</v>
      </c>
      <c r="O17" s="8"/>
      <c r="P17" s="8"/>
      <c r="Q17" s="8"/>
      <c r="R17" s="8"/>
      <c r="S17" s="8"/>
      <c r="T17" s="8"/>
      <c r="U17" s="8"/>
      <c r="V17" s="8"/>
      <c r="W17" s="8"/>
      <c r="X17" s="8"/>
      <c r="Y17" s="8"/>
    </row>
    <row r="18" spans="1:25" ht="16" x14ac:dyDescent="0.2">
      <c r="A18" s="26"/>
      <c r="B18" s="26"/>
      <c r="C18" s="100"/>
      <c r="D18" s="26"/>
      <c r="E18" s="26"/>
      <c r="F18" s="26"/>
      <c r="G18" s="26"/>
      <c r="H18" s="26"/>
      <c r="I18" s="26"/>
      <c r="J18" s="100"/>
      <c r="K18" s="26"/>
      <c r="L18" s="26"/>
      <c r="M18" s="100"/>
      <c r="N18" s="26"/>
      <c r="O18" s="26"/>
      <c r="P18" s="26"/>
      <c r="Q18" s="26"/>
      <c r="R18" s="26"/>
      <c r="S18" s="26"/>
      <c r="T18" s="26"/>
      <c r="U18" s="26"/>
      <c r="V18" s="26"/>
      <c r="W18" s="26"/>
      <c r="X18" s="26"/>
      <c r="Y18" s="26"/>
    </row>
    <row r="19" spans="1:25" ht="16" x14ac:dyDescent="0.2">
      <c r="A19" s="26"/>
      <c r="B19" s="26"/>
      <c r="C19" s="100"/>
      <c r="D19" s="26"/>
      <c r="E19" s="26"/>
      <c r="F19" s="26"/>
      <c r="G19" s="26"/>
      <c r="H19" s="26"/>
      <c r="I19" s="26"/>
      <c r="J19" s="100"/>
      <c r="K19" s="26"/>
      <c r="L19" s="26"/>
      <c r="M19" s="100"/>
      <c r="N19" s="26"/>
      <c r="O19" s="26"/>
      <c r="P19" s="26"/>
      <c r="Q19" s="26"/>
      <c r="R19" s="26"/>
      <c r="S19" s="26"/>
      <c r="T19" s="26"/>
      <c r="U19" s="26"/>
      <c r="V19" s="26"/>
      <c r="W19" s="26"/>
      <c r="X19" s="26"/>
      <c r="Y19" s="26"/>
    </row>
    <row r="20" spans="1:25" ht="15.75" customHeight="1" x14ac:dyDescent="0.2">
      <c r="A20" s="15"/>
      <c r="B20" s="15"/>
      <c r="C20" s="15"/>
      <c r="D20" s="8"/>
      <c r="E20" s="8"/>
      <c r="F20" s="8"/>
      <c r="G20" s="31"/>
      <c r="H20" s="8"/>
      <c r="I20" s="62"/>
      <c r="J20" s="15"/>
      <c r="K20" s="8"/>
      <c r="L20" s="8"/>
      <c r="M20" s="15"/>
      <c r="N20" s="8"/>
      <c r="O20" s="8"/>
      <c r="P20" s="8"/>
      <c r="Q20" s="8"/>
      <c r="R20" s="8"/>
      <c r="S20" s="8"/>
      <c r="T20" s="8"/>
      <c r="U20" s="8"/>
      <c r="V20" s="8"/>
      <c r="W20" s="8"/>
      <c r="X20" s="8"/>
      <c r="Y20" s="8"/>
    </row>
    <row r="21" spans="1:25" ht="15.75" customHeight="1" x14ac:dyDescent="0.2">
      <c r="A21" s="15"/>
      <c r="B21" s="15"/>
      <c r="C21" s="15"/>
      <c r="D21" s="8"/>
      <c r="E21" s="8"/>
      <c r="F21" s="8"/>
      <c r="G21" s="31"/>
      <c r="H21" s="8"/>
      <c r="I21" s="62"/>
      <c r="J21" s="15"/>
      <c r="K21" s="8"/>
      <c r="L21" s="8"/>
      <c r="M21" s="15"/>
      <c r="N21" s="8"/>
      <c r="O21" s="8"/>
      <c r="P21" s="8"/>
      <c r="Q21" s="8"/>
      <c r="R21" s="8"/>
      <c r="S21" s="8"/>
      <c r="T21" s="8"/>
      <c r="U21" s="8"/>
      <c r="V21" s="8"/>
      <c r="W21" s="8"/>
      <c r="X21" s="8"/>
      <c r="Y21" s="8"/>
    </row>
    <row r="22" spans="1:25" ht="15.75" customHeight="1" x14ac:dyDescent="0.2">
      <c r="A22" s="15"/>
      <c r="B22" s="15"/>
      <c r="C22" s="15"/>
      <c r="D22" s="8"/>
      <c r="E22" s="8"/>
      <c r="F22" s="8"/>
      <c r="G22" s="31"/>
      <c r="H22" s="8"/>
      <c r="I22" s="62"/>
      <c r="J22" s="15"/>
      <c r="K22" s="8"/>
      <c r="L22" s="8"/>
      <c r="M22" s="15"/>
      <c r="N22" s="8"/>
      <c r="O22" s="8"/>
      <c r="P22" s="8"/>
      <c r="Q22" s="8"/>
      <c r="R22" s="8"/>
      <c r="S22" s="8"/>
      <c r="T22" s="8"/>
      <c r="U22" s="8"/>
      <c r="V22" s="8"/>
      <c r="W22" s="8"/>
      <c r="X22" s="8"/>
      <c r="Y22" s="8"/>
    </row>
    <row r="23" spans="1:25" ht="15.75" customHeight="1" x14ac:dyDescent="0.2">
      <c r="A23" s="15"/>
      <c r="B23" s="15"/>
      <c r="C23" s="15"/>
      <c r="D23" s="8"/>
      <c r="E23" s="8"/>
      <c r="F23" s="8"/>
      <c r="G23" s="31"/>
      <c r="H23" s="8"/>
      <c r="I23" s="62"/>
      <c r="J23" s="15"/>
      <c r="K23" s="8"/>
      <c r="L23" s="8"/>
      <c r="M23" s="15"/>
      <c r="N23" s="8"/>
      <c r="O23" s="8"/>
      <c r="P23" s="8"/>
      <c r="Q23" s="8"/>
      <c r="R23" s="8"/>
      <c r="S23" s="8"/>
      <c r="T23" s="8"/>
      <c r="U23" s="8"/>
      <c r="V23" s="8"/>
      <c r="W23" s="8"/>
      <c r="X23" s="8"/>
      <c r="Y23" s="8"/>
    </row>
    <row r="24" spans="1:25" ht="15.75" customHeight="1" x14ac:dyDescent="0.2">
      <c r="A24" s="15"/>
      <c r="B24" s="15"/>
      <c r="C24" s="15"/>
      <c r="D24" s="8"/>
      <c r="E24" s="8"/>
      <c r="F24" s="8"/>
      <c r="G24" s="31"/>
      <c r="H24" s="8"/>
      <c r="I24" s="62"/>
      <c r="J24" s="15"/>
      <c r="K24" s="8"/>
      <c r="L24" s="8"/>
      <c r="M24" s="15"/>
      <c r="N24" s="8"/>
      <c r="O24" s="8"/>
      <c r="P24" s="8"/>
      <c r="Q24" s="8"/>
      <c r="R24" s="8"/>
      <c r="S24" s="8"/>
      <c r="T24" s="8"/>
      <c r="U24" s="8"/>
      <c r="V24" s="8"/>
      <c r="W24" s="8"/>
      <c r="X24" s="8"/>
      <c r="Y24" s="8"/>
    </row>
    <row r="25" spans="1:25" ht="15.75" customHeight="1" x14ac:dyDescent="0.2">
      <c r="A25" s="15"/>
      <c r="B25" s="15"/>
      <c r="C25" s="15"/>
      <c r="D25" s="8"/>
      <c r="E25" s="8"/>
      <c r="F25" s="8"/>
      <c r="G25" s="31"/>
      <c r="H25" s="8"/>
      <c r="I25" s="62"/>
      <c r="J25" s="15"/>
      <c r="K25" s="8"/>
      <c r="L25" s="8"/>
      <c r="M25" s="15"/>
      <c r="N25" s="8"/>
      <c r="O25" s="8"/>
      <c r="P25" s="8"/>
      <c r="Q25" s="8"/>
      <c r="R25" s="8"/>
      <c r="S25" s="8"/>
      <c r="T25" s="8"/>
      <c r="U25" s="8"/>
      <c r="V25" s="8"/>
      <c r="W25" s="8"/>
      <c r="X25" s="8"/>
      <c r="Y25" s="8"/>
    </row>
    <row r="26" spans="1:25" ht="15.75" customHeight="1" x14ac:dyDescent="0.2">
      <c r="A26" s="15"/>
      <c r="B26" s="15"/>
      <c r="C26" s="15"/>
      <c r="D26" s="8"/>
      <c r="E26" s="8"/>
      <c r="F26" s="8"/>
      <c r="G26" s="31"/>
      <c r="H26" s="8"/>
      <c r="I26" s="62"/>
      <c r="J26" s="15"/>
      <c r="K26" s="8"/>
      <c r="L26" s="8"/>
      <c r="M26" s="15"/>
      <c r="N26" s="8"/>
      <c r="O26" s="8"/>
      <c r="P26" s="8"/>
      <c r="Q26" s="8"/>
      <c r="R26" s="8"/>
      <c r="S26" s="8"/>
      <c r="T26" s="8"/>
      <c r="U26" s="8"/>
      <c r="V26" s="8"/>
      <c r="W26" s="8"/>
      <c r="X26" s="8"/>
      <c r="Y26" s="8"/>
    </row>
    <row r="27" spans="1:25" ht="15.75" customHeight="1" x14ac:dyDescent="0.2">
      <c r="A27" s="15"/>
      <c r="B27" s="15"/>
      <c r="C27" s="15"/>
      <c r="D27" s="8"/>
      <c r="E27" s="8"/>
      <c r="F27" s="8"/>
      <c r="G27" s="31"/>
      <c r="H27" s="8"/>
      <c r="I27" s="62"/>
      <c r="J27" s="15"/>
      <c r="K27" s="8"/>
      <c r="L27" s="8"/>
      <c r="M27" s="15"/>
      <c r="N27" s="8"/>
      <c r="O27" s="8"/>
      <c r="P27" s="8"/>
      <c r="Q27" s="8"/>
      <c r="R27" s="8"/>
      <c r="S27" s="8"/>
      <c r="T27" s="8"/>
      <c r="U27" s="8"/>
      <c r="V27" s="8"/>
      <c r="W27" s="8"/>
      <c r="X27" s="8"/>
      <c r="Y27" s="8"/>
    </row>
    <row r="28" spans="1:25" ht="15.75" customHeight="1" x14ac:dyDescent="0.2">
      <c r="A28" s="15"/>
      <c r="B28" s="15"/>
      <c r="C28" s="15"/>
      <c r="D28" s="8"/>
      <c r="E28" s="8"/>
      <c r="F28" s="8"/>
      <c r="G28" s="31"/>
      <c r="H28" s="8"/>
      <c r="I28" s="62"/>
      <c r="J28" s="15"/>
      <c r="K28" s="8"/>
      <c r="L28" s="8"/>
      <c r="M28" s="15"/>
      <c r="N28" s="8"/>
      <c r="O28" s="8"/>
      <c r="P28" s="8"/>
      <c r="Q28" s="8"/>
      <c r="R28" s="8"/>
      <c r="S28" s="8"/>
      <c r="T28" s="8"/>
      <c r="U28" s="8"/>
      <c r="V28" s="8"/>
      <c r="W28" s="8"/>
      <c r="X28" s="8"/>
      <c r="Y28" s="8"/>
    </row>
    <row r="29" spans="1:25" ht="15.75" customHeight="1" x14ac:dyDescent="0.2">
      <c r="A29" s="15"/>
      <c r="B29" s="15"/>
      <c r="C29" s="15"/>
      <c r="D29" s="8"/>
      <c r="E29" s="8"/>
      <c r="F29" s="8"/>
      <c r="G29" s="31"/>
      <c r="H29" s="8"/>
      <c r="I29" s="62"/>
      <c r="J29" s="15"/>
      <c r="K29" s="8"/>
      <c r="L29" s="8"/>
      <c r="M29" s="15"/>
      <c r="N29" s="8"/>
      <c r="O29" s="8"/>
      <c r="P29" s="8"/>
      <c r="Q29" s="8"/>
      <c r="R29" s="8"/>
      <c r="S29" s="8"/>
      <c r="T29" s="8"/>
      <c r="U29" s="8"/>
      <c r="V29" s="8"/>
      <c r="W29" s="8"/>
      <c r="X29" s="8"/>
      <c r="Y29" s="8"/>
    </row>
    <row r="30" spans="1:25" ht="15.75" customHeight="1" x14ac:dyDescent="0.2">
      <c r="A30" s="15"/>
      <c r="B30" s="15"/>
      <c r="C30" s="15"/>
      <c r="D30" s="8"/>
      <c r="E30" s="8"/>
      <c r="F30" s="8"/>
      <c r="G30" s="31"/>
      <c r="H30" s="8"/>
      <c r="I30" s="62"/>
      <c r="J30" s="15"/>
      <c r="K30" s="8"/>
      <c r="L30" s="8"/>
      <c r="M30" s="15"/>
      <c r="N30" s="8"/>
      <c r="O30" s="8"/>
      <c r="P30" s="8"/>
      <c r="Q30" s="8"/>
      <c r="R30" s="8"/>
      <c r="S30" s="8"/>
      <c r="T30" s="8"/>
      <c r="U30" s="8"/>
      <c r="V30" s="8"/>
      <c r="W30" s="8"/>
      <c r="X30" s="8"/>
      <c r="Y30" s="8"/>
    </row>
    <row r="31" spans="1:25" ht="15.75" customHeight="1" x14ac:dyDescent="0.2">
      <c r="A31" s="15"/>
      <c r="B31" s="15"/>
      <c r="C31" s="15"/>
      <c r="D31" s="8"/>
      <c r="E31" s="8"/>
      <c r="F31" s="8"/>
      <c r="G31" s="31"/>
      <c r="H31" s="8"/>
      <c r="I31" s="62"/>
      <c r="J31" s="15"/>
      <c r="K31" s="8"/>
      <c r="L31" s="8"/>
      <c r="M31" s="15"/>
      <c r="N31" s="8"/>
      <c r="O31" s="8"/>
      <c r="P31" s="8"/>
      <c r="Q31" s="8"/>
      <c r="R31" s="8"/>
      <c r="S31" s="8"/>
      <c r="T31" s="8"/>
      <c r="U31" s="8"/>
      <c r="V31" s="8"/>
      <c r="W31" s="8"/>
      <c r="X31" s="8"/>
      <c r="Y31" s="8"/>
    </row>
    <row r="32" spans="1:25" ht="15.75" customHeight="1" x14ac:dyDescent="0.2">
      <c r="A32" s="15"/>
      <c r="B32" s="15"/>
      <c r="C32" s="15"/>
      <c r="D32" s="8"/>
      <c r="E32" s="8"/>
      <c r="F32" s="8"/>
      <c r="G32" s="31"/>
      <c r="H32" s="8"/>
      <c r="I32" s="62"/>
      <c r="J32" s="15"/>
      <c r="K32" s="8"/>
      <c r="L32" s="8"/>
      <c r="M32" s="15"/>
      <c r="N32" s="8"/>
      <c r="O32" s="8"/>
      <c r="P32" s="8"/>
      <c r="Q32" s="8"/>
      <c r="R32" s="8"/>
      <c r="S32" s="8"/>
      <c r="T32" s="8"/>
      <c r="U32" s="8"/>
      <c r="V32" s="8"/>
      <c r="W32" s="8"/>
      <c r="X32" s="8"/>
      <c r="Y32" s="8"/>
    </row>
    <row r="33" spans="1:25" ht="15.75" customHeight="1" x14ac:dyDescent="0.2">
      <c r="A33" s="15"/>
      <c r="B33" s="15"/>
      <c r="C33" s="15"/>
      <c r="D33" s="8"/>
      <c r="E33" s="8"/>
      <c r="F33" s="8"/>
      <c r="G33" s="31"/>
      <c r="H33" s="8"/>
      <c r="I33" s="62"/>
      <c r="J33" s="15"/>
      <c r="K33" s="8"/>
      <c r="L33" s="8"/>
      <c r="M33" s="15"/>
      <c r="N33" s="8"/>
      <c r="O33" s="8"/>
      <c r="P33" s="8"/>
      <c r="Q33" s="8"/>
      <c r="R33" s="8"/>
      <c r="S33" s="8"/>
      <c r="T33" s="8"/>
      <c r="U33" s="8"/>
      <c r="V33" s="8"/>
      <c r="W33" s="8"/>
      <c r="X33" s="8"/>
      <c r="Y33" s="8"/>
    </row>
    <row r="34" spans="1:25" ht="15.75" customHeight="1" x14ac:dyDescent="0.2">
      <c r="A34" s="15"/>
      <c r="B34" s="15"/>
      <c r="C34" s="15"/>
      <c r="D34" s="8"/>
      <c r="E34" s="8"/>
      <c r="F34" s="8"/>
      <c r="G34" s="31"/>
      <c r="H34" s="8"/>
      <c r="I34" s="62"/>
      <c r="J34" s="15"/>
      <c r="K34" s="8"/>
      <c r="L34" s="8"/>
      <c r="M34" s="15"/>
      <c r="N34" s="8"/>
      <c r="O34" s="8"/>
      <c r="P34" s="8"/>
      <c r="Q34" s="8"/>
      <c r="R34" s="8"/>
      <c r="S34" s="8"/>
      <c r="T34" s="8"/>
      <c r="U34" s="8"/>
      <c r="V34" s="8"/>
      <c r="W34" s="8"/>
      <c r="X34" s="8"/>
      <c r="Y34" s="8"/>
    </row>
    <row r="35" spans="1:25" ht="15.75" customHeight="1" x14ac:dyDescent="0.2">
      <c r="A35" s="15"/>
      <c r="B35" s="15"/>
      <c r="C35" s="15"/>
      <c r="D35" s="8"/>
      <c r="E35" s="8"/>
      <c r="F35" s="8"/>
      <c r="G35" s="31"/>
      <c r="H35" s="8"/>
      <c r="I35" s="62"/>
      <c r="J35" s="15"/>
      <c r="K35" s="8"/>
      <c r="L35" s="8"/>
      <c r="M35" s="15"/>
      <c r="N35" s="8"/>
      <c r="O35" s="8"/>
      <c r="P35" s="8"/>
      <c r="Q35" s="8"/>
      <c r="R35" s="8"/>
      <c r="S35" s="8"/>
      <c r="T35" s="8"/>
      <c r="U35" s="8"/>
      <c r="V35" s="8"/>
      <c r="W35" s="8"/>
      <c r="X35" s="8"/>
      <c r="Y35" s="8"/>
    </row>
    <row r="36" spans="1:25" ht="15.75" customHeight="1" x14ac:dyDescent="0.2">
      <c r="A36" s="15"/>
      <c r="B36" s="15"/>
      <c r="C36" s="15"/>
      <c r="D36" s="8"/>
      <c r="E36" s="8"/>
      <c r="F36" s="8"/>
      <c r="G36" s="31"/>
      <c r="H36" s="8"/>
      <c r="I36" s="62"/>
      <c r="J36" s="15"/>
      <c r="K36" s="8"/>
      <c r="L36" s="8"/>
      <c r="M36" s="15"/>
      <c r="N36" s="8"/>
      <c r="O36" s="8"/>
      <c r="P36" s="8"/>
      <c r="Q36" s="8"/>
      <c r="R36" s="8"/>
      <c r="S36" s="8"/>
      <c r="T36" s="8"/>
      <c r="U36" s="8"/>
      <c r="V36" s="8"/>
      <c r="W36" s="8"/>
      <c r="X36" s="8"/>
      <c r="Y36" s="8"/>
    </row>
    <row r="37" spans="1:25" ht="15.75" customHeight="1" x14ac:dyDescent="0.2">
      <c r="A37" s="15"/>
      <c r="B37" s="15"/>
      <c r="C37" s="15"/>
      <c r="D37" s="8"/>
      <c r="E37" s="8"/>
      <c r="F37" s="8"/>
      <c r="G37" s="31"/>
      <c r="H37" s="8"/>
      <c r="I37" s="62"/>
      <c r="J37" s="15"/>
      <c r="K37" s="8"/>
      <c r="L37" s="8"/>
      <c r="M37" s="15"/>
      <c r="N37" s="8"/>
      <c r="O37" s="8"/>
      <c r="P37" s="8"/>
      <c r="Q37" s="8"/>
      <c r="R37" s="8"/>
      <c r="S37" s="8"/>
      <c r="T37" s="8"/>
      <c r="U37" s="8"/>
      <c r="V37" s="8"/>
      <c r="W37" s="8"/>
      <c r="X37" s="8"/>
      <c r="Y37" s="8"/>
    </row>
    <row r="38" spans="1:25" ht="15.75" customHeight="1" x14ac:dyDescent="0.2">
      <c r="A38" s="15"/>
      <c r="B38" s="15"/>
      <c r="C38" s="15"/>
      <c r="D38" s="8"/>
      <c r="E38" s="8"/>
      <c r="F38" s="8"/>
      <c r="G38" s="31"/>
      <c r="H38" s="8"/>
      <c r="I38" s="62"/>
      <c r="J38" s="15"/>
      <c r="K38" s="8"/>
      <c r="L38" s="8"/>
      <c r="M38" s="15"/>
      <c r="N38" s="8"/>
      <c r="O38" s="8"/>
      <c r="P38" s="8"/>
      <c r="Q38" s="8"/>
      <c r="R38" s="8"/>
      <c r="S38" s="8"/>
      <c r="T38" s="8"/>
      <c r="U38" s="8"/>
      <c r="V38" s="8"/>
      <c r="W38" s="8"/>
      <c r="X38" s="8"/>
      <c r="Y38" s="8"/>
    </row>
    <row r="39" spans="1:25" ht="15.75" customHeight="1" x14ac:dyDescent="0.2">
      <c r="A39" s="15"/>
      <c r="B39" s="15"/>
      <c r="C39" s="15"/>
      <c r="D39" s="8"/>
      <c r="E39" s="8"/>
      <c r="F39" s="8"/>
      <c r="G39" s="31"/>
      <c r="H39" s="8"/>
      <c r="I39" s="62"/>
      <c r="J39" s="15"/>
      <c r="K39" s="8"/>
      <c r="L39" s="8"/>
      <c r="M39" s="15"/>
      <c r="N39" s="8"/>
      <c r="O39" s="8"/>
      <c r="P39" s="8"/>
      <c r="Q39" s="8"/>
      <c r="R39" s="8"/>
      <c r="S39" s="8"/>
      <c r="T39" s="8"/>
      <c r="U39" s="8"/>
      <c r="V39" s="8"/>
      <c r="W39" s="8"/>
      <c r="X39" s="8"/>
      <c r="Y39" s="8"/>
    </row>
    <row r="40" spans="1:25" ht="15.75" customHeight="1" x14ac:dyDescent="0.2">
      <c r="A40" s="15"/>
      <c r="B40" s="15"/>
      <c r="C40" s="15"/>
      <c r="D40" s="8"/>
      <c r="E40" s="8"/>
      <c r="F40" s="8"/>
      <c r="G40" s="31"/>
      <c r="H40" s="8"/>
      <c r="I40" s="62"/>
      <c r="J40" s="15"/>
      <c r="K40" s="8"/>
      <c r="L40" s="8"/>
      <c r="M40" s="15"/>
      <c r="N40" s="8"/>
      <c r="O40" s="8"/>
      <c r="P40" s="8"/>
      <c r="Q40" s="8"/>
      <c r="R40" s="8"/>
      <c r="S40" s="8"/>
      <c r="T40" s="8"/>
      <c r="U40" s="8"/>
      <c r="V40" s="8"/>
      <c r="W40" s="8"/>
      <c r="X40" s="8"/>
      <c r="Y40" s="8"/>
    </row>
    <row r="41" spans="1:25" ht="15.75" customHeight="1" x14ac:dyDescent="0.2">
      <c r="A41" s="15"/>
      <c r="B41" s="15"/>
      <c r="C41" s="15"/>
      <c r="D41" s="8"/>
      <c r="E41" s="8"/>
      <c r="F41" s="8"/>
      <c r="G41" s="31"/>
      <c r="H41" s="8"/>
      <c r="I41" s="62"/>
      <c r="J41" s="15"/>
      <c r="K41" s="8"/>
      <c r="L41" s="8"/>
      <c r="M41" s="15"/>
      <c r="N41" s="8"/>
      <c r="O41" s="8"/>
      <c r="P41" s="8"/>
      <c r="Q41" s="8"/>
      <c r="R41" s="8"/>
      <c r="S41" s="8"/>
      <c r="T41" s="8"/>
      <c r="U41" s="8"/>
      <c r="V41" s="8"/>
      <c r="W41" s="8"/>
      <c r="X41" s="8"/>
      <c r="Y41" s="8"/>
    </row>
    <row r="42" spans="1:25" ht="15.75" customHeight="1" x14ac:dyDescent="0.2">
      <c r="A42" s="15"/>
      <c r="B42" s="15"/>
      <c r="C42" s="15"/>
      <c r="D42" s="8"/>
      <c r="E42" s="8"/>
      <c r="F42" s="8"/>
      <c r="G42" s="31"/>
      <c r="H42" s="8"/>
      <c r="I42" s="62"/>
      <c r="J42" s="15"/>
      <c r="K42" s="8"/>
      <c r="L42" s="8"/>
      <c r="M42" s="15"/>
      <c r="N42" s="8"/>
      <c r="O42" s="8"/>
      <c r="P42" s="8"/>
      <c r="Q42" s="8"/>
      <c r="R42" s="8"/>
      <c r="S42" s="8"/>
      <c r="T42" s="8"/>
      <c r="U42" s="8"/>
      <c r="V42" s="8"/>
      <c r="W42" s="8"/>
      <c r="X42" s="8"/>
      <c r="Y42" s="8"/>
    </row>
    <row r="43" spans="1:25" ht="15.75" customHeight="1" x14ac:dyDescent="0.2">
      <c r="A43" s="15"/>
      <c r="B43" s="15"/>
      <c r="C43" s="15"/>
      <c r="D43" s="8"/>
      <c r="E43" s="8"/>
      <c r="F43" s="8"/>
      <c r="G43" s="31"/>
      <c r="H43" s="8"/>
      <c r="I43" s="62"/>
      <c r="J43" s="15"/>
      <c r="K43" s="8"/>
      <c r="L43" s="8"/>
      <c r="M43" s="15"/>
      <c r="N43" s="8"/>
      <c r="O43" s="8"/>
      <c r="P43" s="8"/>
      <c r="Q43" s="8"/>
      <c r="R43" s="8"/>
      <c r="S43" s="8"/>
      <c r="T43" s="8"/>
      <c r="U43" s="8"/>
      <c r="V43" s="8"/>
      <c r="W43" s="8"/>
      <c r="X43" s="8"/>
      <c r="Y43" s="8"/>
    </row>
    <row r="44" spans="1:25" ht="15.75" customHeight="1" x14ac:dyDescent="0.2">
      <c r="A44" s="15"/>
      <c r="B44" s="15"/>
      <c r="C44" s="15"/>
      <c r="D44" s="8"/>
      <c r="E44" s="8"/>
      <c r="F44" s="8"/>
      <c r="G44" s="31"/>
      <c r="H44" s="8"/>
      <c r="I44" s="62"/>
      <c r="J44" s="15"/>
      <c r="K44" s="8"/>
      <c r="L44" s="8"/>
      <c r="M44" s="15"/>
      <c r="N44" s="8"/>
      <c r="O44" s="8"/>
      <c r="P44" s="8"/>
      <c r="Q44" s="8"/>
      <c r="R44" s="8"/>
      <c r="S44" s="8"/>
      <c r="T44" s="8"/>
      <c r="U44" s="8"/>
      <c r="V44" s="8"/>
      <c r="W44" s="8"/>
      <c r="X44" s="8"/>
      <c r="Y44" s="8"/>
    </row>
    <row r="45" spans="1:25" ht="15.75" customHeight="1" x14ac:dyDescent="0.2">
      <c r="A45" s="15"/>
      <c r="B45" s="15"/>
      <c r="C45" s="15"/>
      <c r="D45" s="8"/>
      <c r="E45" s="8"/>
      <c r="F45" s="8"/>
      <c r="G45" s="31"/>
      <c r="H45" s="8"/>
      <c r="I45" s="62"/>
      <c r="J45" s="15"/>
      <c r="K45" s="8"/>
      <c r="L45" s="8"/>
      <c r="M45" s="15"/>
      <c r="N45" s="8"/>
      <c r="O45" s="8"/>
      <c r="P45" s="8"/>
      <c r="Q45" s="8"/>
      <c r="R45" s="8"/>
      <c r="S45" s="8"/>
      <c r="T45" s="8"/>
      <c r="U45" s="8"/>
      <c r="V45" s="8"/>
      <c r="W45" s="8"/>
      <c r="X45" s="8"/>
      <c r="Y45" s="8"/>
    </row>
    <row r="46" spans="1:25" ht="15.75" customHeight="1" x14ac:dyDescent="0.2">
      <c r="A46" s="15"/>
      <c r="B46" s="15"/>
      <c r="C46" s="15"/>
      <c r="D46" s="8"/>
      <c r="E46" s="8"/>
      <c r="F46" s="8"/>
      <c r="G46" s="31"/>
      <c r="H46" s="8"/>
      <c r="I46" s="62"/>
      <c r="J46" s="15"/>
      <c r="K46" s="8"/>
      <c r="L46" s="8"/>
      <c r="M46" s="15"/>
      <c r="N46" s="8"/>
      <c r="O46" s="8"/>
      <c r="P46" s="8"/>
      <c r="Q46" s="8"/>
      <c r="R46" s="8"/>
      <c r="S46" s="8"/>
      <c r="T46" s="8"/>
      <c r="U46" s="8"/>
      <c r="V46" s="8"/>
      <c r="W46" s="8"/>
      <c r="X46" s="8"/>
      <c r="Y46" s="8"/>
    </row>
    <row r="47" spans="1:25" ht="15.75" customHeight="1" x14ac:dyDescent="0.2">
      <c r="A47" s="15"/>
      <c r="B47" s="15"/>
      <c r="C47" s="15"/>
      <c r="D47" s="8"/>
      <c r="E47" s="8"/>
      <c r="F47" s="8"/>
      <c r="G47" s="31"/>
      <c r="H47" s="8"/>
      <c r="I47" s="62"/>
      <c r="J47" s="15"/>
      <c r="K47" s="8"/>
      <c r="L47" s="8"/>
      <c r="M47" s="15"/>
      <c r="N47" s="8"/>
      <c r="O47" s="8"/>
      <c r="P47" s="8"/>
      <c r="Q47" s="8"/>
      <c r="R47" s="8"/>
      <c r="S47" s="8"/>
      <c r="T47" s="8"/>
      <c r="U47" s="8"/>
      <c r="V47" s="8"/>
      <c r="W47" s="8"/>
      <c r="X47" s="8"/>
      <c r="Y47" s="8"/>
    </row>
    <row r="48" spans="1:25" ht="15.75" customHeight="1" x14ac:dyDescent="0.2">
      <c r="A48" s="15"/>
      <c r="B48" s="15"/>
      <c r="C48" s="15"/>
      <c r="D48" s="8"/>
      <c r="E48" s="8"/>
      <c r="F48" s="8"/>
      <c r="G48" s="31"/>
      <c r="H48" s="8"/>
      <c r="I48" s="62"/>
      <c r="J48" s="15"/>
      <c r="K48" s="8"/>
      <c r="L48" s="8"/>
      <c r="M48" s="15"/>
      <c r="N48" s="8"/>
      <c r="O48" s="8"/>
      <c r="P48" s="8"/>
      <c r="Q48" s="8"/>
      <c r="R48" s="8"/>
      <c r="S48" s="8"/>
      <c r="T48" s="8"/>
      <c r="U48" s="8"/>
      <c r="V48" s="8"/>
      <c r="W48" s="8"/>
      <c r="X48" s="8"/>
      <c r="Y48" s="8"/>
    </row>
    <row r="49" spans="1:25" ht="15.75" customHeight="1" x14ac:dyDescent="0.2">
      <c r="A49" s="15"/>
      <c r="B49" s="15"/>
      <c r="C49" s="15"/>
      <c r="D49" s="8"/>
      <c r="E49" s="8"/>
      <c r="F49" s="8"/>
      <c r="G49" s="31"/>
      <c r="H49" s="8"/>
      <c r="I49" s="62"/>
      <c r="J49" s="15"/>
      <c r="K49" s="8"/>
      <c r="L49" s="8"/>
      <c r="M49" s="15"/>
      <c r="N49" s="8"/>
      <c r="O49" s="8"/>
      <c r="P49" s="8"/>
      <c r="Q49" s="8"/>
      <c r="R49" s="8"/>
      <c r="S49" s="8"/>
      <c r="T49" s="8"/>
      <c r="U49" s="8"/>
      <c r="V49" s="8"/>
      <c r="W49" s="8"/>
      <c r="X49" s="8"/>
      <c r="Y49" s="8"/>
    </row>
    <row r="50" spans="1:25" ht="15.75" customHeight="1" x14ac:dyDescent="0.2">
      <c r="A50" s="15"/>
      <c r="B50" s="15"/>
      <c r="C50" s="15"/>
      <c r="D50" s="8"/>
      <c r="E50" s="8"/>
      <c r="F50" s="8"/>
      <c r="G50" s="31"/>
      <c r="H50" s="8"/>
      <c r="I50" s="62"/>
      <c r="J50" s="15"/>
      <c r="K50" s="8"/>
      <c r="L50" s="8"/>
      <c r="M50" s="15"/>
      <c r="N50" s="8"/>
      <c r="O50" s="8"/>
      <c r="P50" s="8"/>
      <c r="Q50" s="8"/>
      <c r="R50" s="8"/>
      <c r="S50" s="8"/>
      <c r="T50" s="8"/>
      <c r="U50" s="8"/>
      <c r="V50" s="8"/>
      <c r="W50" s="8"/>
      <c r="X50" s="8"/>
      <c r="Y50" s="8"/>
    </row>
    <row r="51" spans="1:25" ht="15.75" customHeight="1" x14ac:dyDescent="0.2">
      <c r="A51" s="15"/>
      <c r="B51" s="15"/>
      <c r="C51" s="15"/>
      <c r="D51" s="8"/>
      <c r="E51" s="8"/>
      <c r="F51" s="8"/>
      <c r="G51" s="31"/>
      <c r="H51" s="8"/>
      <c r="I51" s="62"/>
      <c r="J51" s="15"/>
      <c r="K51" s="8"/>
      <c r="L51" s="8"/>
      <c r="M51" s="15"/>
      <c r="N51" s="8"/>
      <c r="O51" s="8"/>
      <c r="P51" s="8"/>
      <c r="Q51" s="8"/>
      <c r="R51" s="8"/>
      <c r="S51" s="8"/>
      <c r="T51" s="8"/>
      <c r="U51" s="8"/>
      <c r="V51" s="8"/>
      <c r="W51" s="8"/>
      <c r="X51" s="8"/>
      <c r="Y51" s="8"/>
    </row>
    <row r="52" spans="1:25" ht="15.75" customHeight="1" x14ac:dyDescent="0.2">
      <c r="A52" s="15"/>
      <c r="B52" s="15"/>
      <c r="C52" s="15"/>
      <c r="D52" s="8"/>
      <c r="E52" s="8"/>
      <c r="F52" s="8"/>
      <c r="G52" s="31"/>
      <c r="H52" s="8"/>
      <c r="I52" s="62"/>
      <c r="J52" s="15"/>
      <c r="K52" s="8"/>
      <c r="L52" s="8"/>
      <c r="M52" s="15"/>
      <c r="N52" s="8"/>
      <c r="O52" s="8"/>
      <c r="P52" s="8"/>
      <c r="Q52" s="8"/>
      <c r="R52" s="8"/>
      <c r="S52" s="8"/>
      <c r="T52" s="8"/>
      <c r="U52" s="8"/>
      <c r="V52" s="8"/>
      <c r="W52" s="8"/>
      <c r="X52" s="8"/>
      <c r="Y52" s="8"/>
    </row>
    <row r="53" spans="1:25" ht="15.75" customHeight="1" x14ac:dyDescent="0.2">
      <c r="A53" s="15"/>
      <c r="B53" s="15"/>
      <c r="C53" s="15"/>
      <c r="D53" s="8"/>
      <c r="E53" s="8"/>
      <c r="F53" s="8"/>
      <c r="G53" s="31"/>
      <c r="H53" s="8"/>
      <c r="I53" s="62"/>
      <c r="J53" s="15"/>
      <c r="K53" s="8"/>
      <c r="L53" s="8"/>
      <c r="M53" s="15"/>
      <c r="N53" s="8"/>
      <c r="O53" s="8"/>
      <c r="P53" s="8"/>
      <c r="Q53" s="8"/>
      <c r="R53" s="8"/>
      <c r="S53" s="8"/>
      <c r="T53" s="8"/>
      <c r="U53" s="8"/>
      <c r="V53" s="8"/>
      <c r="W53" s="8"/>
      <c r="X53" s="8"/>
      <c r="Y53" s="8"/>
    </row>
    <row r="54" spans="1:25" ht="15.75" customHeight="1" x14ac:dyDescent="0.2">
      <c r="A54" s="15"/>
      <c r="B54" s="15"/>
      <c r="C54" s="15"/>
      <c r="D54" s="8"/>
      <c r="E54" s="8"/>
      <c r="F54" s="8"/>
      <c r="G54" s="31"/>
      <c r="H54" s="8"/>
      <c r="I54" s="62"/>
      <c r="J54" s="15"/>
      <c r="K54" s="8"/>
      <c r="L54" s="8"/>
      <c r="M54" s="15"/>
      <c r="N54" s="8"/>
      <c r="O54" s="8"/>
      <c r="P54" s="8"/>
      <c r="Q54" s="8"/>
      <c r="R54" s="8"/>
      <c r="S54" s="8"/>
      <c r="T54" s="8"/>
      <c r="U54" s="8"/>
      <c r="V54" s="8"/>
      <c r="W54" s="8"/>
      <c r="X54" s="8"/>
      <c r="Y54" s="8"/>
    </row>
    <row r="55" spans="1:25" ht="15.75" customHeight="1" x14ac:dyDescent="0.2">
      <c r="A55" s="15"/>
      <c r="B55" s="15"/>
      <c r="C55" s="15"/>
      <c r="D55" s="8"/>
      <c r="E55" s="8"/>
      <c r="F55" s="8"/>
      <c r="G55" s="31"/>
      <c r="H55" s="8"/>
      <c r="I55" s="62"/>
      <c r="J55" s="15"/>
      <c r="K55" s="8"/>
      <c r="L55" s="8"/>
      <c r="M55" s="15"/>
      <c r="N55" s="8"/>
      <c r="O55" s="8"/>
      <c r="P55" s="8"/>
      <c r="Q55" s="8"/>
      <c r="R55" s="8"/>
      <c r="S55" s="8"/>
      <c r="T55" s="8"/>
      <c r="U55" s="8"/>
      <c r="V55" s="8"/>
      <c r="W55" s="8"/>
      <c r="X55" s="8"/>
      <c r="Y55" s="8"/>
    </row>
    <row r="56" spans="1:25" ht="15.75" customHeight="1" x14ac:dyDescent="0.2">
      <c r="A56" s="15"/>
      <c r="B56" s="15"/>
      <c r="C56" s="15"/>
      <c r="D56" s="8"/>
      <c r="E56" s="8"/>
      <c r="F56" s="8"/>
      <c r="G56" s="31"/>
      <c r="H56" s="8"/>
      <c r="I56" s="62"/>
      <c r="J56" s="15"/>
      <c r="K56" s="8"/>
      <c r="L56" s="8"/>
      <c r="M56" s="15"/>
      <c r="N56" s="8"/>
      <c r="O56" s="8"/>
      <c r="P56" s="8"/>
      <c r="Q56" s="8"/>
      <c r="R56" s="8"/>
      <c r="S56" s="8"/>
      <c r="T56" s="8"/>
      <c r="U56" s="8"/>
      <c r="V56" s="8"/>
      <c r="W56" s="8"/>
      <c r="X56" s="8"/>
      <c r="Y56" s="8"/>
    </row>
    <row r="57" spans="1:25" ht="15.75" customHeight="1" x14ac:dyDescent="0.2">
      <c r="A57" s="15"/>
      <c r="B57" s="15"/>
      <c r="C57" s="15"/>
      <c r="D57" s="8"/>
      <c r="E57" s="8"/>
      <c r="F57" s="8"/>
      <c r="G57" s="31"/>
      <c r="H57" s="8"/>
      <c r="I57" s="62"/>
      <c r="J57" s="15"/>
      <c r="K57" s="8"/>
      <c r="L57" s="8"/>
      <c r="M57" s="15"/>
      <c r="N57" s="8"/>
      <c r="O57" s="8"/>
      <c r="P57" s="8"/>
      <c r="Q57" s="8"/>
      <c r="R57" s="8"/>
      <c r="S57" s="8"/>
      <c r="T57" s="8"/>
      <c r="U57" s="8"/>
      <c r="V57" s="8"/>
      <c r="W57" s="8"/>
      <c r="X57" s="8"/>
      <c r="Y57" s="8"/>
    </row>
    <row r="58" spans="1:25" ht="15.75" customHeight="1" x14ac:dyDescent="0.2">
      <c r="A58" s="15"/>
      <c r="B58" s="15"/>
      <c r="C58" s="15"/>
      <c r="D58" s="8"/>
      <c r="E58" s="8"/>
      <c r="F58" s="8"/>
      <c r="G58" s="31"/>
      <c r="H58" s="8"/>
      <c r="I58" s="62"/>
      <c r="J58" s="15"/>
      <c r="K58" s="8"/>
      <c r="L58" s="8"/>
      <c r="M58" s="15"/>
      <c r="N58" s="8"/>
      <c r="O58" s="8"/>
      <c r="P58" s="8"/>
      <c r="Q58" s="8"/>
      <c r="R58" s="8"/>
      <c r="S58" s="8"/>
      <c r="T58" s="8"/>
      <c r="U58" s="8"/>
      <c r="V58" s="8"/>
      <c r="W58" s="8"/>
      <c r="X58" s="8"/>
      <c r="Y58" s="8"/>
    </row>
    <row r="59" spans="1:25" ht="15.75" customHeight="1" x14ac:dyDescent="0.2">
      <c r="A59" s="15"/>
      <c r="B59" s="15"/>
      <c r="C59" s="15"/>
      <c r="D59" s="8"/>
      <c r="E59" s="8"/>
      <c r="F59" s="8"/>
      <c r="G59" s="31"/>
      <c r="H59" s="8"/>
      <c r="I59" s="62"/>
      <c r="J59" s="15"/>
      <c r="K59" s="8"/>
      <c r="L59" s="8"/>
      <c r="M59" s="15"/>
      <c r="N59" s="8"/>
      <c r="O59" s="8"/>
      <c r="P59" s="8"/>
      <c r="Q59" s="8"/>
      <c r="R59" s="8"/>
      <c r="S59" s="8"/>
      <c r="T59" s="8"/>
      <c r="U59" s="8"/>
      <c r="V59" s="8"/>
      <c r="W59" s="8"/>
      <c r="X59" s="8"/>
      <c r="Y59" s="8"/>
    </row>
    <row r="60" spans="1:25" ht="15.75" customHeight="1" x14ac:dyDescent="0.2">
      <c r="A60" s="15"/>
      <c r="B60" s="15"/>
      <c r="C60" s="15"/>
      <c r="D60" s="8"/>
      <c r="E60" s="8"/>
      <c r="F60" s="8"/>
      <c r="G60" s="31"/>
      <c r="H60" s="8"/>
      <c r="I60" s="62"/>
      <c r="J60" s="15"/>
      <c r="K60" s="8"/>
      <c r="L60" s="8"/>
      <c r="M60" s="15"/>
      <c r="N60" s="8"/>
      <c r="O60" s="8"/>
      <c r="P60" s="8"/>
      <c r="Q60" s="8"/>
      <c r="R60" s="8"/>
      <c r="S60" s="8"/>
      <c r="T60" s="8"/>
      <c r="U60" s="8"/>
      <c r="V60" s="8"/>
      <c r="W60" s="8"/>
      <c r="X60" s="8"/>
      <c r="Y60" s="8"/>
    </row>
    <row r="61" spans="1:25" ht="15.75" customHeight="1" x14ac:dyDescent="0.2">
      <c r="A61" s="15"/>
      <c r="B61" s="15"/>
      <c r="C61" s="15"/>
      <c r="D61" s="8"/>
      <c r="E61" s="8"/>
      <c r="F61" s="8"/>
      <c r="G61" s="31"/>
      <c r="H61" s="8"/>
      <c r="I61" s="62"/>
      <c r="J61" s="15"/>
      <c r="K61" s="8"/>
      <c r="L61" s="8"/>
      <c r="M61" s="15"/>
      <c r="N61" s="8"/>
      <c r="O61" s="8"/>
      <c r="P61" s="8"/>
      <c r="Q61" s="8"/>
      <c r="R61" s="8"/>
      <c r="S61" s="8"/>
      <c r="T61" s="8"/>
      <c r="U61" s="8"/>
      <c r="V61" s="8"/>
      <c r="W61" s="8"/>
      <c r="X61" s="8"/>
      <c r="Y61" s="8"/>
    </row>
    <row r="62" spans="1:25" ht="15.75" customHeight="1" x14ac:dyDescent="0.2">
      <c r="A62" s="15"/>
      <c r="B62" s="15"/>
      <c r="C62" s="15"/>
      <c r="D62" s="8"/>
      <c r="E62" s="8"/>
      <c r="F62" s="8"/>
      <c r="G62" s="31"/>
      <c r="H62" s="8"/>
      <c r="I62" s="62"/>
      <c r="J62" s="15"/>
      <c r="K62" s="8"/>
      <c r="L62" s="8"/>
      <c r="M62" s="15"/>
      <c r="N62" s="8"/>
      <c r="O62" s="8"/>
      <c r="P62" s="8"/>
      <c r="Q62" s="8"/>
      <c r="R62" s="8"/>
      <c r="S62" s="8"/>
      <c r="T62" s="8"/>
      <c r="U62" s="8"/>
      <c r="V62" s="8"/>
      <c r="W62" s="8"/>
      <c r="X62" s="8"/>
      <c r="Y62" s="8"/>
    </row>
    <row r="63" spans="1:25" ht="15.75" customHeight="1" x14ac:dyDescent="0.2">
      <c r="A63" s="15"/>
      <c r="B63" s="15"/>
      <c r="C63" s="15"/>
      <c r="D63" s="8"/>
      <c r="E63" s="8"/>
      <c r="F63" s="8"/>
      <c r="G63" s="31"/>
      <c r="H63" s="8"/>
      <c r="I63" s="62"/>
      <c r="J63" s="15"/>
      <c r="K63" s="8"/>
      <c r="L63" s="8"/>
      <c r="M63" s="15"/>
      <c r="N63" s="8"/>
      <c r="O63" s="8"/>
      <c r="P63" s="8"/>
      <c r="Q63" s="8"/>
      <c r="R63" s="8"/>
      <c r="S63" s="8"/>
      <c r="T63" s="8"/>
      <c r="U63" s="8"/>
      <c r="V63" s="8"/>
      <c r="W63" s="8"/>
      <c r="X63" s="8"/>
      <c r="Y63" s="8"/>
    </row>
    <row r="64" spans="1:25" ht="15.75" customHeight="1" x14ac:dyDescent="0.2">
      <c r="A64" s="15"/>
      <c r="B64" s="15"/>
      <c r="C64" s="15"/>
      <c r="D64" s="8"/>
      <c r="E64" s="8"/>
      <c r="F64" s="8"/>
      <c r="G64" s="31"/>
      <c r="H64" s="8"/>
      <c r="I64" s="62"/>
      <c r="J64" s="15"/>
      <c r="K64" s="8"/>
      <c r="L64" s="8"/>
      <c r="M64" s="15"/>
      <c r="N64" s="8"/>
      <c r="O64" s="8"/>
      <c r="P64" s="8"/>
      <c r="Q64" s="8"/>
      <c r="R64" s="8"/>
      <c r="S64" s="8"/>
      <c r="T64" s="8"/>
      <c r="U64" s="8"/>
      <c r="V64" s="8"/>
      <c r="W64" s="8"/>
      <c r="X64" s="8"/>
      <c r="Y64" s="8"/>
    </row>
    <row r="65" spans="1:25" ht="15.75" customHeight="1" x14ac:dyDescent="0.2">
      <c r="A65" s="15"/>
      <c r="B65" s="15"/>
      <c r="C65" s="15"/>
      <c r="D65" s="8"/>
      <c r="E65" s="8"/>
      <c r="F65" s="8"/>
      <c r="G65" s="31"/>
      <c r="H65" s="8"/>
      <c r="I65" s="62"/>
      <c r="J65" s="15"/>
      <c r="K65" s="8"/>
      <c r="L65" s="8"/>
      <c r="M65" s="15"/>
      <c r="N65" s="8"/>
      <c r="O65" s="8"/>
      <c r="P65" s="8"/>
      <c r="Q65" s="8"/>
      <c r="R65" s="8"/>
      <c r="S65" s="8"/>
      <c r="T65" s="8"/>
      <c r="U65" s="8"/>
      <c r="V65" s="8"/>
      <c r="W65" s="8"/>
      <c r="X65" s="8"/>
      <c r="Y65" s="8"/>
    </row>
    <row r="66" spans="1:25" ht="15.75" customHeight="1" x14ac:dyDescent="0.2">
      <c r="A66" s="15"/>
      <c r="B66" s="15"/>
      <c r="C66" s="15"/>
      <c r="D66" s="8"/>
      <c r="E66" s="8"/>
      <c r="F66" s="8"/>
      <c r="G66" s="31"/>
      <c r="H66" s="8"/>
      <c r="I66" s="62"/>
      <c r="J66" s="15"/>
      <c r="K66" s="8"/>
      <c r="L66" s="8"/>
      <c r="M66" s="15"/>
      <c r="N66" s="8"/>
      <c r="O66" s="8"/>
      <c r="P66" s="8"/>
      <c r="Q66" s="8"/>
      <c r="R66" s="8"/>
      <c r="S66" s="8"/>
      <c r="T66" s="8"/>
      <c r="U66" s="8"/>
      <c r="V66" s="8"/>
      <c r="W66" s="8"/>
      <c r="X66" s="8"/>
      <c r="Y66" s="8"/>
    </row>
    <row r="67" spans="1:25" ht="15.75" customHeight="1" x14ac:dyDescent="0.2">
      <c r="A67" s="15"/>
      <c r="B67" s="15"/>
      <c r="C67" s="15"/>
      <c r="D67" s="8"/>
      <c r="E67" s="8"/>
      <c r="F67" s="8"/>
      <c r="G67" s="31"/>
      <c r="H67" s="8"/>
      <c r="I67" s="62"/>
      <c r="J67" s="15"/>
      <c r="K67" s="8"/>
      <c r="L67" s="8"/>
      <c r="M67" s="15"/>
      <c r="N67" s="8"/>
      <c r="O67" s="8"/>
      <c r="P67" s="8"/>
      <c r="Q67" s="8"/>
      <c r="R67" s="8"/>
      <c r="S67" s="8"/>
      <c r="T67" s="8"/>
      <c r="U67" s="8"/>
      <c r="V67" s="8"/>
      <c r="W67" s="8"/>
      <c r="X67" s="8"/>
      <c r="Y67" s="8"/>
    </row>
    <row r="68" spans="1:25" ht="15.75" customHeight="1" x14ac:dyDescent="0.2">
      <c r="A68" s="15"/>
      <c r="B68" s="15"/>
      <c r="C68" s="15"/>
      <c r="D68" s="8"/>
      <c r="E68" s="8"/>
      <c r="F68" s="8"/>
      <c r="G68" s="31"/>
      <c r="H68" s="8"/>
      <c r="I68" s="62"/>
      <c r="J68" s="15"/>
      <c r="K68" s="8"/>
      <c r="L68" s="8"/>
      <c r="M68" s="15"/>
      <c r="N68" s="8"/>
      <c r="O68" s="8"/>
      <c r="P68" s="8"/>
      <c r="Q68" s="8"/>
      <c r="R68" s="8"/>
      <c r="S68" s="8"/>
      <c r="T68" s="8"/>
      <c r="U68" s="8"/>
      <c r="V68" s="8"/>
      <c r="W68" s="8"/>
      <c r="X68" s="8"/>
      <c r="Y68" s="8"/>
    </row>
    <row r="69" spans="1:25" ht="15.75" customHeight="1" x14ac:dyDescent="0.2">
      <c r="A69" s="15"/>
      <c r="B69" s="15"/>
      <c r="C69" s="15"/>
      <c r="D69" s="8"/>
      <c r="E69" s="8"/>
      <c r="F69" s="8"/>
      <c r="G69" s="31"/>
      <c r="H69" s="8"/>
      <c r="I69" s="62"/>
      <c r="J69" s="15"/>
      <c r="K69" s="8"/>
      <c r="L69" s="8"/>
      <c r="M69" s="15"/>
      <c r="N69" s="8"/>
      <c r="O69" s="8"/>
      <c r="P69" s="8"/>
      <c r="Q69" s="8"/>
      <c r="R69" s="8"/>
      <c r="S69" s="8"/>
      <c r="T69" s="8"/>
      <c r="U69" s="8"/>
      <c r="V69" s="8"/>
      <c r="W69" s="8"/>
      <c r="X69" s="8"/>
      <c r="Y69" s="8"/>
    </row>
    <row r="70" spans="1:25" ht="15.75" customHeight="1" x14ac:dyDescent="0.2">
      <c r="A70" s="15"/>
      <c r="B70" s="15"/>
      <c r="C70" s="15"/>
      <c r="D70" s="8"/>
      <c r="E70" s="8"/>
      <c r="F70" s="8"/>
      <c r="G70" s="31"/>
      <c r="H70" s="8"/>
      <c r="I70" s="62"/>
      <c r="J70" s="15"/>
      <c r="K70" s="8"/>
      <c r="L70" s="8"/>
      <c r="M70" s="15"/>
      <c r="N70" s="8"/>
      <c r="O70" s="8"/>
      <c r="P70" s="8"/>
      <c r="Q70" s="8"/>
      <c r="R70" s="8"/>
      <c r="S70" s="8"/>
      <c r="T70" s="8"/>
      <c r="U70" s="8"/>
      <c r="V70" s="8"/>
      <c r="W70" s="8"/>
      <c r="X70" s="8"/>
      <c r="Y70" s="8"/>
    </row>
    <row r="71" spans="1:25" ht="15.75" customHeight="1" x14ac:dyDescent="0.2">
      <c r="A71" s="15"/>
      <c r="B71" s="15"/>
      <c r="C71" s="15"/>
      <c r="D71" s="8"/>
      <c r="E71" s="8"/>
      <c r="F71" s="8"/>
      <c r="G71" s="31"/>
      <c r="H71" s="8"/>
      <c r="I71" s="62"/>
      <c r="J71" s="15"/>
      <c r="K71" s="8"/>
      <c r="L71" s="8"/>
      <c r="M71" s="15"/>
      <c r="N71" s="8"/>
      <c r="O71" s="8"/>
      <c r="P71" s="8"/>
      <c r="Q71" s="8"/>
      <c r="R71" s="8"/>
      <c r="S71" s="8"/>
      <c r="T71" s="8"/>
      <c r="U71" s="8"/>
      <c r="V71" s="8"/>
      <c r="W71" s="8"/>
      <c r="X71" s="8"/>
      <c r="Y71" s="8"/>
    </row>
    <row r="72" spans="1:25" ht="15.75" customHeight="1" x14ac:dyDescent="0.2">
      <c r="A72" s="15"/>
      <c r="B72" s="15"/>
      <c r="C72" s="15"/>
      <c r="D72" s="8"/>
      <c r="E72" s="8"/>
      <c r="F72" s="8"/>
      <c r="G72" s="31"/>
      <c r="H72" s="8"/>
      <c r="I72" s="62"/>
      <c r="J72" s="15"/>
      <c r="K72" s="8"/>
      <c r="L72" s="8"/>
      <c r="M72" s="15"/>
      <c r="N72" s="8"/>
      <c r="O72" s="8"/>
      <c r="P72" s="8"/>
      <c r="Q72" s="8"/>
      <c r="R72" s="8"/>
      <c r="S72" s="8"/>
      <c r="T72" s="8"/>
      <c r="U72" s="8"/>
      <c r="V72" s="8"/>
      <c r="W72" s="8"/>
      <c r="X72" s="8"/>
      <c r="Y72" s="8"/>
    </row>
    <row r="73" spans="1:25" ht="15.75" customHeight="1" x14ac:dyDescent="0.2">
      <c r="A73" s="15"/>
      <c r="B73" s="15"/>
      <c r="C73" s="15"/>
      <c r="D73" s="8"/>
      <c r="E73" s="8"/>
      <c r="F73" s="8"/>
      <c r="G73" s="31"/>
      <c r="H73" s="8"/>
      <c r="I73" s="62"/>
      <c r="J73" s="15"/>
      <c r="K73" s="8"/>
      <c r="L73" s="8"/>
      <c r="M73" s="15"/>
      <c r="N73" s="8"/>
      <c r="O73" s="8"/>
      <c r="P73" s="8"/>
      <c r="Q73" s="8"/>
      <c r="R73" s="8"/>
      <c r="S73" s="8"/>
      <c r="T73" s="8"/>
      <c r="U73" s="8"/>
      <c r="V73" s="8"/>
      <c r="W73" s="8"/>
      <c r="X73" s="8"/>
      <c r="Y73" s="8"/>
    </row>
    <row r="74" spans="1:25" ht="15.75" customHeight="1" x14ac:dyDescent="0.2">
      <c r="A74" s="15"/>
      <c r="B74" s="15"/>
      <c r="C74" s="15"/>
      <c r="D74" s="8"/>
      <c r="E74" s="8"/>
      <c r="F74" s="8"/>
      <c r="G74" s="31"/>
      <c r="H74" s="8"/>
      <c r="I74" s="62"/>
      <c r="J74" s="15"/>
      <c r="K74" s="8"/>
      <c r="L74" s="8"/>
      <c r="M74" s="15"/>
      <c r="N74" s="8"/>
      <c r="O74" s="8"/>
      <c r="P74" s="8"/>
      <c r="Q74" s="8"/>
      <c r="R74" s="8"/>
      <c r="S74" s="8"/>
      <c r="T74" s="8"/>
      <c r="U74" s="8"/>
      <c r="V74" s="8"/>
      <c r="W74" s="8"/>
      <c r="X74" s="8"/>
      <c r="Y74" s="8"/>
    </row>
    <row r="75" spans="1:25" ht="15.75" customHeight="1" x14ac:dyDescent="0.2">
      <c r="A75" s="15"/>
      <c r="B75" s="15"/>
      <c r="C75" s="15"/>
      <c r="D75" s="8"/>
      <c r="E75" s="8"/>
      <c r="F75" s="8"/>
      <c r="G75" s="31"/>
      <c r="H75" s="8"/>
      <c r="I75" s="62"/>
      <c r="J75" s="15"/>
      <c r="K75" s="8"/>
      <c r="L75" s="8"/>
      <c r="M75" s="15"/>
      <c r="N75" s="8"/>
      <c r="O75" s="8"/>
      <c r="P75" s="8"/>
      <c r="Q75" s="8"/>
      <c r="R75" s="8"/>
      <c r="S75" s="8"/>
      <c r="T75" s="8"/>
      <c r="U75" s="8"/>
      <c r="V75" s="8"/>
      <c r="W75" s="8"/>
      <c r="X75" s="8"/>
      <c r="Y75" s="8"/>
    </row>
    <row r="76" spans="1:25" ht="15.75" customHeight="1" x14ac:dyDescent="0.2">
      <c r="A76" s="15"/>
      <c r="B76" s="15"/>
      <c r="C76" s="15"/>
      <c r="D76" s="8"/>
      <c r="E76" s="8"/>
      <c r="F76" s="8"/>
      <c r="G76" s="31"/>
      <c r="H76" s="8"/>
      <c r="I76" s="62"/>
      <c r="J76" s="15"/>
      <c r="K76" s="8"/>
      <c r="L76" s="8"/>
      <c r="M76" s="15"/>
      <c r="N76" s="8"/>
      <c r="O76" s="8"/>
      <c r="P76" s="8"/>
      <c r="Q76" s="8"/>
      <c r="R76" s="8"/>
      <c r="S76" s="8"/>
      <c r="T76" s="8"/>
      <c r="U76" s="8"/>
      <c r="V76" s="8"/>
      <c r="W76" s="8"/>
      <c r="X76" s="8"/>
      <c r="Y76" s="8"/>
    </row>
    <row r="77" spans="1:25" ht="15.75" customHeight="1" x14ac:dyDescent="0.2">
      <c r="A77" s="15"/>
      <c r="B77" s="15"/>
      <c r="C77" s="15"/>
      <c r="D77" s="8"/>
      <c r="E77" s="8"/>
      <c r="F77" s="8"/>
      <c r="G77" s="31"/>
      <c r="H77" s="8"/>
      <c r="I77" s="62"/>
      <c r="J77" s="15"/>
      <c r="K77" s="8"/>
      <c r="L77" s="8"/>
      <c r="M77" s="15"/>
      <c r="N77" s="8"/>
      <c r="O77" s="8"/>
      <c r="P77" s="8"/>
      <c r="Q77" s="8"/>
      <c r="R77" s="8"/>
      <c r="S77" s="8"/>
      <c r="T77" s="8"/>
      <c r="U77" s="8"/>
      <c r="V77" s="8"/>
      <c r="W77" s="8"/>
      <c r="X77" s="8"/>
      <c r="Y77" s="8"/>
    </row>
    <row r="78" spans="1:25" ht="15.75" customHeight="1" x14ac:dyDescent="0.2">
      <c r="A78" s="15"/>
      <c r="B78" s="15"/>
      <c r="C78" s="15"/>
      <c r="D78" s="8"/>
      <c r="E78" s="8"/>
      <c r="F78" s="8"/>
      <c r="G78" s="31"/>
      <c r="H78" s="8"/>
      <c r="I78" s="62"/>
      <c r="J78" s="15"/>
      <c r="K78" s="8"/>
      <c r="L78" s="8"/>
      <c r="M78" s="15"/>
      <c r="N78" s="8"/>
      <c r="O78" s="8"/>
      <c r="P78" s="8"/>
      <c r="Q78" s="8"/>
      <c r="R78" s="8"/>
      <c r="S78" s="8"/>
      <c r="T78" s="8"/>
      <c r="U78" s="8"/>
      <c r="V78" s="8"/>
      <c r="W78" s="8"/>
      <c r="X78" s="8"/>
      <c r="Y78" s="8"/>
    </row>
    <row r="79" spans="1:25" ht="15.75" customHeight="1" x14ac:dyDescent="0.2">
      <c r="A79" s="15"/>
      <c r="B79" s="15"/>
      <c r="C79" s="15"/>
      <c r="D79" s="8"/>
      <c r="E79" s="8"/>
      <c r="F79" s="8"/>
      <c r="G79" s="31"/>
      <c r="H79" s="8"/>
      <c r="I79" s="62"/>
      <c r="J79" s="15"/>
      <c r="K79" s="8"/>
      <c r="L79" s="8"/>
      <c r="M79" s="15"/>
      <c r="N79" s="8"/>
      <c r="O79" s="8"/>
      <c r="P79" s="8"/>
      <c r="Q79" s="8"/>
      <c r="R79" s="8"/>
      <c r="S79" s="8"/>
      <c r="T79" s="8"/>
      <c r="U79" s="8"/>
      <c r="V79" s="8"/>
      <c r="W79" s="8"/>
      <c r="X79" s="8"/>
      <c r="Y79" s="8"/>
    </row>
    <row r="80" spans="1:25" ht="15.75" customHeight="1" x14ac:dyDescent="0.2">
      <c r="A80" s="15"/>
      <c r="B80" s="15"/>
      <c r="C80" s="15"/>
      <c r="D80" s="8"/>
      <c r="E80" s="8"/>
      <c r="F80" s="8"/>
      <c r="G80" s="31"/>
      <c r="H80" s="8"/>
      <c r="I80" s="62"/>
      <c r="J80" s="15"/>
      <c r="K80" s="8"/>
      <c r="L80" s="8"/>
      <c r="M80" s="15"/>
      <c r="N80" s="8"/>
      <c r="O80" s="8"/>
      <c r="P80" s="8"/>
      <c r="Q80" s="8"/>
      <c r="R80" s="8"/>
      <c r="S80" s="8"/>
      <c r="T80" s="8"/>
      <c r="U80" s="8"/>
      <c r="V80" s="8"/>
      <c r="W80" s="8"/>
      <c r="X80" s="8"/>
      <c r="Y80" s="8"/>
    </row>
    <row r="81" spans="1:25" ht="15.75" customHeight="1" x14ac:dyDescent="0.2">
      <c r="A81" s="15"/>
      <c r="B81" s="15"/>
      <c r="C81" s="15"/>
      <c r="D81" s="8"/>
      <c r="E81" s="8"/>
      <c r="F81" s="8"/>
      <c r="G81" s="31"/>
      <c r="H81" s="8"/>
      <c r="I81" s="62"/>
      <c r="J81" s="15"/>
      <c r="K81" s="8"/>
      <c r="L81" s="8"/>
      <c r="M81" s="15"/>
      <c r="N81" s="8"/>
      <c r="O81" s="8"/>
      <c r="P81" s="8"/>
      <c r="Q81" s="8"/>
      <c r="R81" s="8"/>
      <c r="S81" s="8"/>
      <c r="T81" s="8"/>
      <c r="U81" s="8"/>
      <c r="V81" s="8"/>
      <c r="W81" s="8"/>
      <c r="X81" s="8"/>
      <c r="Y81" s="8"/>
    </row>
    <row r="82" spans="1:25" ht="15.75" customHeight="1" x14ac:dyDescent="0.2">
      <c r="A82" s="15"/>
      <c r="B82" s="15"/>
      <c r="C82" s="15"/>
      <c r="D82" s="8"/>
      <c r="E82" s="8"/>
      <c r="F82" s="8"/>
      <c r="G82" s="31"/>
      <c r="H82" s="8"/>
      <c r="I82" s="62"/>
      <c r="J82" s="15"/>
      <c r="K82" s="8"/>
      <c r="L82" s="8"/>
      <c r="M82" s="15"/>
      <c r="N82" s="8"/>
      <c r="O82" s="8"/>
      <c r="P82" s="8"/>
      <c r="Q82" s="8"/>
      <c r="R82" s="8"/>
      <c r="S82" s="8"/>
      <c r="T82" s="8"/>
      <c r="U82" s="8"/>
      <c r="V82" s="8"/>
      <c r="W82" s="8"/>
      <c r="X82" s="8"/>
      <c r="Y82" s="8"/>
    </row>
    <row r="83" spans="1:25" ht="15.75" customHeight="1" x14ac:dyDescent="0.2">
      <c r="A83" s="15"/>
      <c r="B83" s="15"/>
      <c r="C83" s="15"/>
      <c r="D83" s="8"/>
      <c r="E83" s="8"/>
      <c r="F83" s="8"/>
      <c r="G83" s="31"/>
      <c r="H83" s="8"/>
      <c r="I83" s="62"/>
      <c r="J83" s="15"/>
      <c r="K83" s="8"/>
      <c r="L83" s="8"/>
      <c r="M83" s="15"/>
      <c r="N83" s="8"/>
      <c r="O83" s="8"/>
      <c r="P83" s="8"/>
      <c r="Q83" s="8"/>
      <c r="R83" s="8"/>
      <c r="S83" s="8"/>
      <c r="T83" s="8"/>
      <c r="U83" s="8"/>
      <c r="V83" s="8"/>
      <c r="W83" s="8"/>
      <c r="X83" s="8"/>
      <c r="Y83" s="8"/>
    </row>
    <row r="84" spans="1:25" ht="15.75" customHeight="1" x14ac:dyDescent="0.2">
      <c r="A84" s="15"/>
      <c r="B84" s="15"/>
      <c r="C84" s="15"/>
      <c r="D84" s="8"/>
      <c r="E84" s="8"/>
      <c r="F84" s="8"/>
      <c r="G84" s="31"/>
      <c r="H84" s="8"/>
      <c r="I84" s="62"/>
      <c r="J84" s="15"/>
      <c r="K84" s="8"/>
      <c r="L84" s="8"/>
      <c r="M84" s="15"/>
      <c r="N84" s="8"/>
      <c r="O84" s="8"/>
      <c r="P84" s="8"/>
      <c r="Q84" s="8"/>
      <c r="R84" s="8"/>
      <c r="S84" s="8"/>
      <c r="T84" s="8"/>
      <c r="U84" s="8"/>
      <c r="V84" s="8"/>
      <c r="W84" s="8"/>
      <c r="X84" s="8"/>
      <c r="Y84" s="8"/>
    </row>
    <row r="85" spans="1:25" ht="15.75" customHeight="1" x14ac:dyDescent="0.2">
      <c r="A85" s="15"/>
      <c r="B85" s="15"/>
      <c r="C85" s="15"/>
      <c r="D85" s="8"/>
      <c r="E85" s="8"/>
      <c r="F85" s="8"/>
      <c r="G85" s="31"/>
      <c r="H85" s="8"/>
      <c r="I85" s="62"/>
      <c r="J85" s="15"/>
      <c r="K85" s="8"/>
      <c r="L85" s="8"/>
      <c r="M85" s="15"/>
      <c r="N85" s="8"/>
      <c r="O85" s="8"/>
      <c r="P85" s="8"/>
      <c r="Q85" s="8"/>
      <c r="R85" s="8"/>
      <c r="S85" s="8"/>
      <c r="T85" s="8"/>
      <c r="U85" s="8"/>
      <c r="V85" s="8"/>
      <c r="W85" s="8"/>
      <c r="X85" s="8"/>
      <c r="Y85" s="8"/>
    </row>
    <row r="86" spans="1:25" ht="15.75" customHeight="1" x14ac:dyDescent="0.2">
      <c r="A86" s="15"/>
      <c r="B86" s="15"/>
      <c r="C86" s="15"/>
      <c r="D86" s="8"/>
      <c r="E86" s="8"/>
      <c r="F86" s="8"/>
      <c r="G86" s="31"/>
      <c r="H86" s="8"/>
      <c r="I86" s="62"/>
      <c r="J86" s="15"/>
      <c r="K86" s="8"/>
      <c r="L86" s="8"/>
      <c r="M86" s="15"/>
      <c r="N86" s="8"/>
      <c r="O86" s="8"/>
      <c r="P86" s="8"/>
      <c r="Q86" s="8"/>
      <c r="R86" s="8"/>
      <c r="S86" s="8"/>
      <c r="T86" s="8"/>
      <c r="U86" s="8"/>
      <c r="V86" s="8"/>
      <c r="W86" s="8"/>
      <c r="X86" s="8"/>
      <c r="Y86" s="8"/>
    </row>
    <row r="87" spans="1:25" ht="15.75" customHeight="1" x14ac:dyDescent="0.2">
      <c r="A87" s="15"/>
      <c r="B87" s="15"/>
      <c r="C87" s="15"/>
      <c r="D87" s="8"/>
      <c r="E87" s="8"/>
      <c r="F87" s="8"/>
      <c r="G87" s="31"/>
      <c r="H87" s="8"/>
      <c r="I87" s="62"/>
      <c r="J87" s="15"/>
      <c r="K87" s="8"/>
      <c r="L87" s="8"/>
      <c r="M87" s="15"/>
      <c r="N87" s="8"/>
      <c r="O87" s="8"/>
      <c r="P87" s="8"/>
      <c r="Q87" s="8"/>
      <c r="R87" s="8"/>
      <c r="S87" s="8"/>
      <c r="T87" s="8"/>
      <c r="U87" s="8"/>
      <c r="V87" s="8"/>
      <c r="W87" s="8"/>
      <c r="X87" s="8"/>
      <c r="Y87" s="8"/>
    </row>
    <row r="88" spans="1:25" ht="15.75" customHeight="1" x14ac:dyDescent="0.2">
      <c r="A88" s="15"/>
      <c r="B88" s="15"/>
      <c r="C88" s="15"/>
      <c r="D88" s="8"/>
      <c r="E88" s="8"/>
      <c r="F88" s="8"/>
      <c r="G88" s="31"/>
      <c r="H88" s="8"/>
      <c r="I88" s="62"/>
      <c r="J88" s="15"/>
      <c r="K88" s="8"/>
      <c r="L88" s="8"/>
      <c r="M88" s="15"/>
      <c r="N88" s="8"/>
      <c r="O88" s="8"/>
      <c r="P88" s="8"/>
      <c r="Q88" s="8"/>
      <c r="R88" s="8"/>
      <c r="S88" s="8"/>
      <c r="T88" s="8"/>
      <c r="U88" s="8"/>
      <c r="V88" s="8"/>
      <c r="W88" s="8"/>
      <c r="X88" s="8"/>
      <c r="Y88" s="8"/>
    </row>
    <row r="89" spans="1:25" ht="15.75" customHeight="1" x14ac:dyDescent="0.2">
      <c r="A89" s="15"/>
      <c r="B89" s="15"/>
      <c r="C89" s="15"/>
      <c r="D89" s="8"/>
      <c r="E89" s="8"/>
      <c r="F89" s="8"/>
      <c r="G89" s="31"/>
      <c r="H89" s="8"/>
      <c r="I89" s="62"/>
      <c r="J89" s="15"/>
      <c r="K89" s="8"/>
      <c r="L89" s="8"/>
      <c r="M89" s="15"/>
      <c r="N89" s="8"/>
      <c r="O89" s="8"/>
      <c r="P89" s="8"/>
      <c r="Q89" s="8"/>
      <c r="R89" s="8"/>
      <c r="S89" s="8"/>
      <c r="T89" s="8"/>
      <c r="U89" s="8"/>
      <c r="V89" s="8"/>
      <c r="W89" s="8"/>
      <c r="X89" s="8"/>
      <c r="Y89" s="8"/>
    </row>
    <row r="90" spans="1:25" ht="15.75" customHeight="1" x14ac:dyDescent="0.2">
      <c r="A90" s="15"/>
      <c r="B90" s="15"/>
      <c r="C90" s="15"/>
      <c r="D90" s="8"/>
      <c r="E90" s="8"/>
      <c r="F90" s="8"/>
      <c r="G90" s="31"/>
      <c r="H90" s="8"/>
      <c r="I90" s="62"/>
      <c r="J90" s="15"/>
      <c r="K90" s="8"/>
      <c r="L90" s="8"/>
      <c r="M90" s="15"/>
      <c r="N90" s="8"/>
      <c r="O90" s="8"/>
      <c r="P90" s="8"/>
      <c r="Q90" s="8"/>
      <c r="R90" s="8"/>
      <c r="S90" s="8"/>
      <c r="T90" s="8"/>
      <c r="U90" s="8"/>
      <c r="V90" s="8"/>
      <c r="W90" s="8"/>
      <c r="X90" s="8"/>
      <c r="Y90" s="8"/>
    </row>
    <row r="91" spans="1:25" ht="15.75" customHeight="1" x14ac:dyDescent="0.2">
      <c r="A91" s="15"/>
      <c r="B91" s="15"/>
      <c r="C91" s="15"/>
      <c r="D91" s="8"/>
      <c r="E91" s="8"/>
      <c r="F91" s="8"/>
      <c r="G91" s="31"/>
      <c r="H91" s="8"/>
      <c r="I91" s="62"/>
      <c r="J91" s="15"/>
      <c r="K91" s="8"/>
      <c r="L91" s="8"/>
      <c r="M91" s="15"/>
      <c r="N91" s="8"/>
      <c r="O91" s="8"/>
      <c r="P91" s="8"/>
      <c r="Q91" s="8"/>
      <c r="R91" s="8"/>
      <c r="S91" s="8"/>
      <c r="T91" s="8"/>
      <c r="U91" s="8"/>
      <c r="V91" s="8"/>
      <c r="W91" s="8"/>
      <c r="X91" s="8"/>
      <c r="Y91" s="8"/>
    </row>
    <row r="92" spans="1:25" ht="15.75" customHeight="1" x14ac:dyDescent="0.2">
      <c r="A92" s="15"/>
      <c r="B92" s="15"/>
      <c r="C92" s="15"/>
      <c r="D92" s="8"/>
      <c r="E92" s="8"/>
      <c r="F92" s="8"/>
      <c r="G92" s="31"/>
      <c r="H92" s="8"/>
      <c r="I92" s="62"/>
      <c r="J92" s="15"/>
      <c r="K92" s="8"/>
      <c r="L92" s="8"/>
      <c r="M92" s="15"/>
      <c r="N92" s="8"/>
      <c r="O92" s="8"/>
      <c r="P92" s="8"/>
      <c r="Q92" s="8"/>
      <c r="R92" s="8"/>
      <c r="S92" s="8"/>
      <c r="T92" s="8"/>
      <c r="U92" s="8"/>
      <c r="V92" s="8"/>
      <c r="W92" s="8"/>
      <c r="X92" s="8"/>
      <c r="Y92" s="8"/>
    </row>
    <row r="93" spans="1:25" ht="15.75" customHeight="1" x14ac:dyDescent="0.2">
      <c r="A93" s="15"/>
      <c r="B93" s="15"/>
      <c r="C93" s="15"/>
      <c r="D93" s="8"/>
      <c r="E93" s="8"/>
      <c r="F93" s="8"/>
      <c r="G93" s="31"/>
      <c r="H93" s="8"/>
      <c r="I93" s="62"/>
      <c r="J93" s="15"/>
      <c r="K93" s="8"/>
      <c r="L93" s="8"/>
      <c r="M93" s="15"/>
      <c r="N93" s="8"/>
      <c r="O93" s="8"/>
      <c r="P93" s="8"/>
      <c r="Q93" s="8"/>
      <c r="R93" s="8"/>
      <c r="S93" s="8"/>
      <c r="T93" s="8"/>
      <c r="U93" s="8"/>
      <c r="V93" s="8"/>
      <c r="W93" s="8"/>
      <c r="X93" s="8"/>
      <c r="Y93" s="8"/>
    </row>
    <row r="94" spans="1:25" ht="15.75" customHeight="1" x14ac:dyDescent="0.2">
      <c r="A94" s="15"/>
      <c r="B94" s="15"/>
      <c r="C94" s="15"/>
      <c r="D94" s="8"/>
      <c r="E94" s="8"/>
      <c r="F94" s="8"/>
      <c r="G94" s="31"/>
      <c r="H94" s="8"/>
      <c r="I94" s="62"/>
      <c r="J94" s="15"/>
      <c r="K94" s="8"/>
      <c r="L94" s="8"/>
      <c r="M94" s="15"/>
      <c r="N94" s="8"/>
      <c r="O94" s="8"/>
      <c r="P94" s="8"/>
      <c r="Q94" s="8"/>
      <c r="R94" s="8"/>
      <c r="S94" s="8"/>
      <c r="T94" s="8"/>
      <c r="U94" s="8"/>
      <c r="V94" s="8"/>
      <c r="W94" s="8"/>
      <c r="X94" s="8"/>
      <c r="Y94" s="8"/>
    </row>
    <row r="95" spans="1:25" ht="15.75" customHeight="1" x14ac:dyDescent="0.2">
      <c r="A95" s="15"/>
      <c r="B95" s="15"/>
      <c r="C95" s="15"/>
      <c r="D95" s="8"/>
      <c r="E95" s="8"/>
      <c r="F95" s="8"/>
      <c r="G95" s="31"/>
      <c r="H95" s="8"/>
      <c r="I95" s="62"/>
      <c r="J95" s="15"/>
      <c r="K95" s="8"/>
      <c r="L95" s="8"/>
      <c r="M95" s="15"/>
      <c r="N95" s="8"/>
      <c r="O95" s="8"/>
      <c r="P95" s="8"/>
      <c r="Q95" s="8"/>
      <c r="R95" s="8"/>
      <c r="S95" s="8"/>
      <c r="T95" s="8"/>
      <c r="U95" s="8"/>
      <c r="V95" s="8"/>
      <c r="W95" s="8"/>
      <c r="X95" s="8"/>
      <c r="Y95" s="8"/>
    </row>
    <row r="96" spans="1:25" ht="15.75" customHeight="1" x14ac:dyDescent="0.2">
      <c r="A96" s="15"/>
      <c r="B96" s="15"/>
      <c r="C96" s="15"/>
      <c r="D96" s="8"/>
      <c r="E96" s="8"/>
      <c r="F96" s="8"/>
      <c r="G96" s="31"/>
      <c r="H96" s="8"/>
      <c r="I96" s="62"/>
      <c r="J96" s="15"/>
      <c r="K96" s="8"/>
      <c r="L96" s="8"/>
      <c r="M96" s="15"/>
      <c r="N96" s="8"/>
      <c r="O96" s="8"/>
      <c r="P96" s="8"/>
      <c r="Q96" s="8"/>
      <c r="R96" s="8"/>
      <c r="S96" s="8"/>
      <c r="T96" s="8"/>
      <c r="U96" s="8"/>
      <c r="V96" s="8"/>
      <c r="W96" s="8"/>
      <c r="X96" s="8"/>
      <c r="Y96" s="8"/>
    </row>
    <row r="97" spans="1:25" ht="15.75" customHeight="1" x14ac:dyDescent="0.2">
      <c r="A97" s="15"/>
      <c r="B97" s="15"/>
      <c r="C97" s="15"/>
      <c r="D97" s="8"/>
      <c r="E97" s="8"/>
      <c r="F97" s="8"/>
      <c r="G97" s="31"/>
      <c r="H97" s="8"/>
      <c r="I97" s="62"/>
      <c r="J97" s="15"/>
      <c r="K97" s="8"/>
      <c r="L97" s="8"/>
      <c r="M97" s="15"/>
      <c r="N97" s="8"/>
      <c r="O97" s="8"/>
      <c r="P97" s="8"/>
      <c r="Q97" s="8"/>
      <c r="R97" s="8"/>
      <c r="S97" s="8"/>
      <c r="T97" s="8"/>
      <c r="U97" s="8"/>
      <c r="V97" s="8"/>
      <c r="W97" s="8"/>
      <c r="X97" s="8"/>
      <c r="Y97" s="8"/>
    </row>
    <row r="98" spans="1:25" ht="15.75" customHeight="1" x14ac:dyDescent="0.2">
      <c r="A98" s="15"/>
      <c r="B98" s="15"/>
      <c r="C98" s="15"/>
      <c r="D98" s="8"/>
      <c r="E98" s="8"/>
      <c r="F98" s="8"/>
      <c r="G98" s="31"/>
      <c r="H98" s="8"/>
      <c r="I98" s="62"/>
      <c r="J98" s="15"/>
      <c r="K98" s="8"/>
      <c r="L98" s="8"/>
      <c r="M98" s="15"/>
      <c r="N98" s="8"/>
      <c r="O98" s="8"/>
      <c r="P98" s="8"/>
      <c r="Q98" s="8"/>
      <c r="R98" s="8"/>
      <c r="S98" s="8"/>
      <c r="T98" s="8"/>
      <c r="U98" s="8"/>
      <c r="V98" s="8"/>
      <c r="W98" s="8"/>
      <c r="X98" s="8"/>
      <c r="Y98" s="8"/>
    </row>
    <row r="99" spans="1:25" ht="15.75" customHeight="1" x14ac:dyDescent="0.2">
      <c r="A99" s="15"/>
      <c r="B99" s="15"/>
      <c r="C99" s="15"/>
      <c r="D99" s="8"/>
      <c r="E99" s="8"/>
      <c r="F99" s="8"/>
      <c r="G99" s="31"/>
      <c r="H99" s="8"/>
      <c r="I99" s="62"/>
      <c r="J99" s="15"/>
      <c r="K99" s="8"/>
      <c r="L99" s="8"/>
      <c r="M99" s="15"/>
      <c r="N99" s="8"/>
      <c r="O99" s="8"/>
      <c r="P99" s="8"/>
      <c r="Q99" s="8"/>
      <c r="R99" s="8"/>
      <c r="S99" s="8"/>
      <c r="T99" s="8"/>
      <c r="U99" s="8"/>
      <c r="V99" s="8"/>
      <c r="W99" s="8"/>
      <c r="X99" s="8"/>
      <c r="Y99" s="8"/>
    </row>
    <row r="100" spans="1:25" ht="15.75" customHeight="1" x14ac:dyDescent="0.2">
      <c r="A100" s="15"/>
      <c r="B100" s="15"/>
      <c r="C100" s="15"/>
      <c r="D100" s="8"/>
      <c r="E100" s="8"/>
      <c r="F100" s="8"/>
      <c r="G100" s="31"/>
      <c r="H100" s="8"/>
      <c r="I100" s="62"/>
      <c r="J100" s="15"/>
      <c r="K100" s="8"/>
      <c r="L100" s="8"/>
      <c r="M100" s="15"/>
      <c r="N100" s="8"/>
      <c r="O100" s="8"/>
      <c r="P100" s="8"/>
      <c r="Q100" s="8"/>
      <c r="R100" s="8"/>
      <c r="S100" s="8"/>
      <c r="T100" s="8"/>
      <c r="U100" s="8"/>
      <c r="V100" s="8"/>
      <c r="W100" s="8"/>
      <c r="X100" s="8"/>
      <c r="Y100" s="8"/>
    </row>
    <row r="101" spans="1:25" ht="15.75" customHeight="1" x14ac:dyDescent="0.2">
      <c r="A101" s="15"/>
      <c r="B101" s="15"/>
      <c r="C101" s="15"/>
      <c r="D101" s="8"/>
      <c r="E101" s="8"/>
      <c r="F101" s="8"/>
      <c r="G101" s="31"/>
      <c r="H101" s="8"/>
      <c r="I101" s="62"/>
      <c r="J101" s="15"/>
      <c r="K101" s="8"/>
      <c r="L101" s="8"/>
      <c r="M101" s="15"/>
      <c r="N101" s="8"/>
      <c r="O101" s="8"/>
      <c r="P101" s="8"/>
      <c r="Q101" s="8"/>
      <c r="R101" s="8"/>
      <c r="S101" s="8"/>
      <c r="T101" s="8"/>
      <c r="U101" s="8"/>
      <c r="V101" s="8"/>
      <c r="W101" s="8"/>
      <c r="X101" s="8"/>
      <c r="Y101" s="8"/>
    </row>
    <row r="102" spans="1:25" ht="15.75" customHeight="1" x14ac:dyDescent="0.2">
      <c r="A102" s="15"/>
      <c r="B102" s="15"/>
      <c r="C102" s="15"/>
      <c r="D102" s="8"/>
      <c r="E102" s="8"/>
      <c r="F102" s="8"/>
      <c r="G102" s="31"/>
      <c r="H102" s="8"/>
      <c r="I102" s="62"/>
      <c r="J102" s="15"/>
      <c r="K102" s="8"/>
      <c r="L102" s="8"/>
      <c r="M102" s="15"/>
      <c r="N102" s="8"/>
      <c r="O102" s="8"/>
      <c r="P102" s="8"/>
      <c r="Q102" s="8"/>
      <c r="R102" s="8"/>
      <c r="S102" s="8"/>
      <c r="T102" s="8"/>
      <c r="U102" s="8"/>
      <c r="V102" s="8"/>
      <c r="W102" s="8"/>
      <c r="X102" s="8"/>
      <c r="Y102" s="8"/>
    </row>
    <row r="103" spans="1:25" ht="15.75" customHeight="1" x14ac:dyDescent="0.2">
      <c r="A103" s="15"/>
      <c r="B103" s="15"/>
      <c r="C103" s="15"/>
      <c r="D103" s="8"/>
      <c r="E103" s="8"/>
      <c r="F103" s="8"/>
      <c r="G103" s="31"/>
      <c r="H103" s="8"/>
      <c r="I103" s="62"/>
      <c r="J103" s="15"/>
      <c r="K103" s="8"/>
      <c r="L103" s="8"/>
      <c r="M103" s="15"/>
      <c r="N103" s="8"/>
      <c r="O103" s="8"/>
      <c r="P103" s="8"/>
      <c r="Q103" s="8"/>
      <c r="R103" s="8"/>
      <c r="S103" s="8"/>
      <c r="T103" s="8"/>
      <c r="U103" s="8"/>
      <c r="V103" s="8"/>
      <c r="W103" s="8"/>
      <c r="X103" s="8"/>
      <c r="Y103" s="8"/>
    </row>
    <row r="104" spans="1:25" ht="15.75" customHeight="1" x14ac:dyDescent="0.2">
      <c r="A104" s="15"/>
      <c r="B104" s="15"/>
      <c r="C104" s="15"/>
      <c r="D104" s="8"/>
      <c r="E104" s="8"/>
      <c r="F104" s="8"/>
      <c r="G104" s="31"/>
      <c r="H104" s="8"/>
      <c r="I104" s="62"/>
      <c r="J104" s="15"/>
      <c r="K104" s="8"/>
      <c r="L104" s="8"/>
      <c r="M104" s="15"/>
      <c r="N104" s="8"/>
      <c r="O104" s="8"/>
      <c r="P104" s="8"/>
      <c r="Q104" s="8"/>
      <c r="R104" s="8"/>
      <c r="S104" s="8"/>
      <c r="T104" s="8"/>
      <c r="U104" s="8"/>
      <c r="V104" s="8"/>
      <c r="W104" s="8"/>
      <c r="X104" s="8"/>
      <c r="Y104" s="8"/>
    </row>
    <row r="105" spans="1:25" ht="15.75" customHeight="1" x14ac:dyDescent="0.2">
      <c r="A105" s="15"/>
      <c r="B105" s="15"/>
      <c r="C105" s="15"/>
      <c r="D105" s="8"/>
      <c r="E105" s="8"/>
      <c r="F105" s="8"/>
      <c r="G105" s="31"/>
      <c r="H105" s="8"/>
      <c r="I105" s="62"/>
      <c r="J105" s="15"/>
      <c r="K105" s="8"/>
      <c r="L105" s="8"/>
      <c r="M105" s="15"/>
      <c r="N105" s="8"/>
      <c r="O105" s="8"/>
      <c r="P105" s="8"/>
      <c r="Q105" s="8"/>
      <c r="R105" s="8"/>
      <c r="S105" s="8"/>
      <c r="T105" s="8"/>
      <c r="U105" s="8"/>
      <c r="V105" s="8"/>
      <c r="W105" s="8"/>
      <c r="X105" s="8"/>
      <c r="Y105" s="8"/>
    </row>
    <row r="106" spans="1:25" ht="15.75" customHeight="1" x14ac:dyDescent="0.2">
      <c r="A106" s="15"/>
      <c r="B106" s="15"/>
      <c r="C106" s="15"/>
      <c r="D106" s="8"/>
      <c r="E106" s="8"/>
      <c r="F106" s="8"/>
      <c r="G106" s="31"/>
      <c r="H106" s="8"/>
      <c r="I106" s="62"/>
      <c r="J106" s="15"/>
      <c r="K106" s="8"/>
      <c r="L106" s="8"/>
      <c r="M106" s="15"/>
      <c r="N106" s="8"/>
      <c r="O106" s="8"/>
      <c r="P106" s="8"/>
      <c r="Q106" s="8"/>
      <c r="R106" s="8"/>
      <c r="S106" s="8"/>
      <c r="T106" s="8"/>
      <c r="U106" s="8"/>
      <c r="V106" s="8"/>
      <c r="W106" s="8"/>
      <c r="X106" s="8"/>
      <c r="Y106" s="8"/>
    </row>
    <row r="107" spans="1:25" ht="15.75" customHeight="1" x14ac:dyDescent="0.2">
      <c r="A107" s="15"/>
      <c r="B107" s="15"/>
      <c r="C107" s="15"/>
      <c r="D107" s="8"/>
      <c r="E107" s="8"/>
      <c r="F107" s="8"/>
      <c r="G107" s="31"/>
      <c r="H107" s="8"/>
      <c r="I107" s="62"/>
      <c r="J107" s="15"/>
      <c r="K107" s="8"/>
      <c r="L107" s="8"/>
      <c r="M107" s="15"/>
      <c r="N107" s="8"/>
      <c r="O107" s="8"/>
      <c r="P107" s="8"/>
      <c r="Q107" s="8"/>
      <c r="R107" s="8"/>
      <c r="S107" s="8"/>
      <c r="T107" s="8"/>
      <c r="U107" s="8"/>
      <c r="V107" s="8"/>
      <c r="W107" s="8"/>
      <c r="X107" s="8"/>
      <c r="Y107" s="8"/>
    </row>
    <row r="108" spans="1:25" ht="15.75" customHeight="1" x14ac:dyDescent="0.2">
      <c r="A108" s="15"/>
      <c r="B108" s="15"/>
      <c r="C108" s="15"/>
      <c r="D108" s="8"/>
      <c r="E108" s="8"/>
      <c r="F108" s="8"/>
      <c r="G108" s="31"/>
      <c r="H108" s="8"/>
      <c r="I108" s="62"/>
      <c r="J108" s="15"/>
      <c r="K108" s="8"/>
      <c r="L108" s="8"/>
      <c r="M108" s="15"/>
      <c r="N108" s="8"/>
      <c r="O108" s="8"/>
      <c r="P108" s="8"/>
      <c r="Q108" s="8"/>
      <c r="R108" s="8"/>
      <c r="S108" s="8"/>
      <c r="T108" s="8"/>
      <c r="U108" s="8"/>
      <c r="V108" s="8"/>
      <c r="W108" s="8"/>
      <c r="X108" s="8"/>
      <c r="Y108" s="8"/>
    </row>
    <row r="109" spans="1:25" ht="15.75" customHeight="1" x14ac:dyDescent="0.2">
      <c r="A109" s="15"/>
      <c r="B109" s="15"/>
      <c r="C109" s="15"/>
      <c r="D109" s="8"/>
      <c r="E109" s="8"/>
      <c r="F109" s="8"/>
      <c r="G109" s="31"/>
      <c r="H109" s="8"/>
      <c r="I109" s="62"/>
      <c r="J109" s="15"/>
      <c r="K109" s="8"/>
      <c r="L109" s="8"/>
      <c r="M109" s="15"/>
      <c r="N109" s="8"/>
      <c r="O109" s="8"/>
      <c r="P109" s="8"/>
      <c r="Q109" s="8"/>
      <c r="R109" s="8"/>
      <c r="S109" s="8"/>
      <c r="T109" s="8"/>
      <c r="U109" s="8"/>
      <c r="V109" s="8"/>
      <c r="W109" s="8"/>
      <c r="X109" s="8"/>
      <c r="Y109" s="8"/>
    </row>
    <row r="110" spans="1:25" ht="15.75" customHeight="1" x14ac:dyDescent="0.2">
      <c r="A110" s="15"/>
      <c r="B110" s="15"/>
      <c r="C110" s="15"/>
      <c r="D110" s="8"/>
      <c r="E110" s="8"/>
      <c r="F110" s="8"/>
      <c r="G110" s="31"/>
      <c r="H110" s="8"/>
      <c r="I110" s="62"/>
      <c r="J110" s="15"/>
      <c r="K110" s="8"/>
      <c r="L110" s="8"/>
      <c r="M110" s="15"/>
      <c r="N110" s="8"/>
      <c r="O110" s="8"/>
      <c r="P110" s="8"/>
      <c r="Q110" s="8"/>
      <c r="R110" s="8"/>
      <c r="S110" s="8"/>
      <c r="T110" s="8"/>
      <c r="U110" s="8"/>
      <c r="V110" s="8"/>
      <c r="W110" s="8"/>
      <c r="X110" s="8"/>
      <c r="Y110" s="8"/>
    </row>
    <row r="111" spans="1:25" ht="15.75" customHeight="1" x14ac:dyDescent="0.2">
      <c r="A111" s="15"/>
      <c r="B111" s="15"/>
      <c r="C111" s="15"/>
      <c r="D111" s="8"/>
      <c r="E111" s="8"/>
      <c r="F111" s="8"/>
      <c r="G111" s="31"/>
      <c r="H111" s="8"/>
      <c r="I111" s="62"/>
      <c r="J111" s="15"/>
      <c r="K111" s="8"/>
      <c r="L111" s="8"/>
      <c r="M111" s="15"/>
      <c r="N111" s="8"/>
      <c r="O111" s="8"/>
      <c r="P111" s="8"/>
      <c r="Q111" s="8"/>
      <c r="R111" s="8"/>
      <c r="S111" s="8"/>
      <c r="T111" s="8"/>
      <c r="U111" s="8"/>
      <c r="V111" s="8"/>
      <c r="W111" s="8"/>
      <c r="X111" s="8"/>
      <c r="Y111" s="8"/>
    </row>
    <row r="112" spans="1:25" ht="15.75" customHeight="1" x14ac:dyDescent="0.2">
      <c r="A112" s="15"/>
      <c r="B112" s="15"/>
      <c r="C112" s="15"/>
      <c r="D112" s="8"/>
      <c r="E112" s="8"/>
      <c r="F112" s="8"/>
      <c r="G112" s="31"/>
      <c r="H112" s="8"/>
      <c r="I112" s="62"/>
      <c r="J112" s="15"/>
      <c r="K112" s="8"/>
      <c r="L112" s="8"/>
      <c r="M112" s="15"/>
      <c r="N112" s="8"/>
      <c r="O112" s="8"/>
      <c r="P112" s="8"/>
      <c r="Q112" s="8"/>
      <c r="R112" s="8"/>
      <c r="S112" s="8"/>
      <c r="T112" s="8"/>
      <c r="U112" s="8"/>
      <c r="V112" s="8"/>
      <c r="W112" s="8"/>
      <c r="X112" s="8"/>
      <c r="Y112" s="8"/>
    </row>
    <row r="113" spans="1:25" ht="15.75" customHeight="1" x14ac:dyDescent="0.2">
      <c r="A113" s="15"/>
      <c r="B113" s="15"/>
      <c r="C113" s="15"/>
      <c r="D113" s="8"/>
      <c r="E113" s="8"/>
      <c r="F113" s="8"/>
      <c r="G113" s="31"/>
      <c r="H113" s="8"/>
      <c r="I113" s="62"/>
      <c r="J113" s="15"/>
      <c r="K113" s="8"/>
      <c r="L113" s="8"/>
      <c r="M113" s="15"/>
      <c r="N113" s="8"/>
      <c r="O113" s="8"/>
      <c r="P113" s="8"/>
      <c r="Q113" s="8"/>
      <c r="R113" s="8"/>
      <c r="S113" s="8"/>
      <c r="T113" s="8"/>
      <c r="U113" s="8"/>
      <c r="V113" s="8"/>
      <c r="W113" s="8"/>
      <c r="X113" s="8"/>
      <c r="Y113" s="8"/>
    </row>
    <row r="114" spans="1:25" ht="15.75" customHeight="1" x14ac:dyDescent="0.2">
      <c r="A114" s="15"/>
      <c r="B114" s="15"/>
      <c r="C114" s="15"/>
      <c r="D114" s="8"/>
      <c r="E114" s="8"/>
      <c r="F114" s="8"/>
      <c r="G114" s="31"/>
      <c r="H114" s="8"/>
      <c r="I114" s="62"/>
      <c r="J114" s="15"/>
      <c r="K114" s="8"/>
      <c r="L114" s="8"/>
      <c r="M114" s="15"/>
      <c r="N114" s="8"/>
      <c r="O114" s="8"/>
      <c r="P114" s="8"/>
      <c r="Q114" s="8"/>
      <c r="R114" s="8"/>
      <c r="S114" s="8"/>
      <c r="T114" s="8"/>
      <c r="U114" s="8"/>
      <c r="V114" s="8"/>
      <c r="W114" s="8"/>
      <c r="X114" s="8"/>
      <c r="Y114" s="8"/>
    </row>
    <row r="115" spans="1:25" ht="15.75" customHeight="1" x14ac:dyDescent="0.2">
      <c r="A115" s="15"/>
      <c r="B115" s="15"/>
      <c r="C115" s="15"/>
      <c r="D115" s="8"/>
      <c r="E115" s="8"/>
      <c r="F115" s="8"/>
      <c r="G115" s="31"/>
      <c r="H115" s="8"/>
      <c r="I115" s="62"/>
      <c r="J115" s="15"/>
      <c r="K115" s="8"/>
      <c r="L115" s="8"/>
      <c r="M115" s="15"/>
      <c r="N115" s="8"/>
      <c r="O115" s="8"/>
      <c r="P115" s="8"/>
      <c r="Q115" s="8"/>
      <c r="R115" s="8"/>
      <c r="S115" s="8"/>
      <c r="T115" s="8"/>
      <c r="U115" s="8"/>
      <c r="V115" s="8"/>
      <c r="W115" s="8"/>
      <c r="X115" s="8"/>
      <c r="Y115" s="8"/>
    </row>
    <row r="116" spans="1:25" ht="15.75" customHeight="1" x14ac:dyDescent="0.2">
      <c r="A116" s="15"/>
      <c r="B116" s="15"/>
      <c r="C116" s="15"/>
      <c r="D116" s="8"/>
      <c r="E116" s="8"/>
      <c r="F116" s="8"/>
      <c r="G116" s="31"/>
      <c r="H116" s="8"/>
      <c r="I116" s="62"/>
      <c r="J116" s="15"/>
      <c r="K116" s="8"/>
      <c r="L116" s="8"/>
      <c r="M116" s="15"/>
      <c r="N116" s="8"/>
      <c r="O116" s="8"/>
      <c r="P116" s="8"/>
      <c r="Q116" s="8"/>
      <c r="R116" s="8"/>
      <c r="S116" s="8"/>
      <c r="T116" s="8"/>
      <c r="U116" s="8"/>
      <c r="V116" s="8"/>
      <c r="W116" s="8"/>
      <c r="X116" s="8"/>
      <c r="Y116" s="8"/>
    </row>
    <row r="117" spans="1:25" ht="15.75" customHeight="1" x14ac:dyDescent="0.2">
      <c r="A117" s="15"/>
      <c r="B117" s="15"/>
      <c r="C117" s="15"/>
      <c r="D117" s="8"/>
      <c r="E117" s="8"/>
      <c r="F117" s="8"/>
      <c r="G117" s="31"/>
      <c r="H117" s="8"/>
      <c r="I117" s="62"/>
      <c r="J117" s="15"/>
      <c r="K117" s="8"/>
      <c r="L117" s="8"/>
      <c r="M117" s="15"/>
      <c r="N117" s="8"/>
      <c r="O117" s="8"/>
      <c r="P117" s="8"/>
      <c r="Q117" s="8"/>
      <c r="R117" s="8"/>
      <c r="S117" s="8"/>
      <c r="T117" s="8"/>
      <c r="U117" s="8"/>
      <c r="V117" s="8"/>
      <c r="W117" s="8"/>
      <c r="X117" s="8"/>
      <c r="Y117" s="8"/>
    </row>
    <row r="118" spans="1:25" ht="15.75" customHeight="1" x14ac:dyDescent="0.2">
      <c r="A118" s="15"/>
      <c r="B118" s="15"/>
      <c r="C118" s="15"/>
      <c r="D118" s="8"/>
      <c r="E118" s="8"/>
      <c r="F118" s="8"/>
      <c r="G118" s="31"/>
      <c r="H118" s="8"/>
      <c r="I118" s="62"/>
      <c r="J118" s="15"/>
      <c r="K118" s="8"/>
      <c r="L118" s="8"/>
      <c r="M118" s="15"/>
      <c r="N118" s="8"/>
      <c r="O118" s="8"/>
      <c r="P118" s="8"/>
      <c r="Q118" s="8"/>
      <c r="R118" s="8"/>
      <c r="S118" s="8"/>
      <c r="T118" s="8"/>
      <c r="U118" s="8"/>
      <c r="V118" s="8"/>
      <c r="W118" s="8"/>
      <c r="X118" s="8"/>
      <c r="Y118" s="8"/>
    </row>
    <row r="119" spans="1:25" ht="15.75" customHeight="1" x14ac:dyDescent="0.2">
      <c r="A119" s="15"/>
      <c r="B119" s="15"/>
      <c r="C119" s="15"/>
      <c r="D119" s="8"/>
      <c r="E119" s="8"/>
      <c r="F119" s="8"/>
      <c r="G119" s="31"/>
      <c r="H119" s="8"/>
      <c r="I119" s="62"/>
      <c r="J119" s="15"/>
      <c r="K119" s="8"/>
      <c r="L119" s="8"/>
      <c r="M119" s="15"/>
      <c r="N119" s="8"/>
      <c r="O119" s="8"/>
      <c r="P119" s="8"/>
      <c r="Q119" s="8"/>
      <c r="R119" s="8"/>
      <c r="S119" s="8"/>
      <c r="T119" s="8"/>
      <c r="U119" s="8"/>
      <c r="V119" s="8"/>
      <c r="W119" s="8"/>
      <c r="X119" s="8"/>
      <c r="Y119" s="8"/>
    </row>
    <row r="120" spans="1:25" ht="15.75" customHeight="1" x14ac:dyDescent="0.2">
      <c r="A120" s="15"/>
      <c r="B120" s="15"/>
      <c r="C120" s="15"/>
      <c r="D120" s="8"/>
      <c r="E120" s="8"/>
      <c r="F120" s="8"/>
      <c r="G120" s="31"/>
      <c r="H120" s="8"/>
      <c r="I120" s="62"/>
      <c r="J120" s="15"/>
      <c r="K120" s="8"/>
      <c r="L120" s="8"/>
      <c r="M120" s="15"/>
      <c r="N120" s="8"/>
      <c r="O120" s="8"/>
      <c r="P120" s="8"/>
      <c r="Q120" s="8"/>
      <c r="R120" s="8"/>
      <c r="S120" s="8"/>
      <c r="T120" s="8"/>
      <c r="U120" s="8"/>
      <c r="V120" s="8"/>
      <c r="W120" s="8"/>
      <c r="X120" s="8"/>
      <c r="Y120" s="8"/>
    </row>
    <row r="121" spans="1:25" ht="15.75" customHeight="1" x14ac:dyDescent="0.2">
      <c r="A121" s="15"/>
      <c r="B121" s="15"/>
      <c r="C121" s="15"/>
      <c r="D121" s="8"/>
      <c r="E121" s="8"/>
      <c r="F121" s="8"/>
      <c r="G121" s="31"/>
      <c r="H121" s="8"/>
      <c r="I121" s="62"/>
      <c r="J121" s="15"/>
      <c r="K121" s="8"/>
      <c r="L121" s="8"/>
      <c r="M121" s="15"/>
      <c r="N121" s="8"/>
      <c r="O121" s="8"/>
      <c r="P121" s="8"/>
      <c r="Q121" s="8"/>
      <c r="R121" s="8"/>
      <c r="S121" s="8"/>
      <c r="T121" s="8"/>
      <c r="U121" s="8"/>
      <c r="V121" s="8"/>
      <c r="W121" s="8"/>
      <c r="X121" s="8"/>
      <c r="Y121" s="8"/>
    </row>
    <row r="122" spans="1:25" ht="15.75" customHeight="1" x14ac:dyDescent="0.2">
      <c r="A122" s="15"/>
      <c r="B122" s="15"/>
      <c r="C122" s="15"/>
      <c r="D122" s="8"/>
      <c r="E122" s="8"/>
      <c r="F122" s="8"/>
      <c r="G122" s="31"/>
      <c r="H122" s="8"/>
      <c r="I122" s="62"/>
      <c r="J122" s="15"/>
      <c r="K122" s="8"/>
      <c r="L122" s="8"/>
      <c r="M122" s="15"/>
      <c r="N122" s="8"/>
      <c r="O122" s="8"/>
      <c r="P122" s="8"/>
      <c r="Q122" s="8"/>
      <c r="R122" s="8"/>
      <c r="S122" s="8"/>
      <c r="T122" s="8"/>
      <c r="U122" s="8"/>
      <c r="V122" s="8"/>
      <c r="W122" s="8"/>
      <c r="X122" s="8"/>
      <c r="Y122" s="8"/>
    </row>
    <row r="123" spans="1:25" ht="15.75" customHeight="1" x14ac:dyDescent="0.2">
      <c r="A123" s="15"/>
      <c r="B123" s="15"/>
      <c r="C123" s="15"/>
      <c r="D123" s="8"/>
      <c r="E123" s="8"/>
      <c r="F123" s="8"/>
      <c r="G123" s="31"/>
      <c r="H123" s="8"/>
      <c r="I123" s="62"/>
      <c r="J123" s="15"/>
      <c r="K123" s="8"/>
      <c r="L123" s="8"/>
      <c r="M123" s="15"/>
      <c r="N123" s="8"/>
      <c r="O123" s="8"/>
      <c r="P123" s="8"/>
      <c r="Q123" s="8"/>
      <c r="R123" s="8"/>
      <c r="S123" s="8"/>
      <c r="T123" s="8"/>
      <c r="U123" s="8"/>
      <c r="V123" s="8"/>
      <c r="W123" s="8"/>
      <c r="X123" s="8"/>
      <c r="Y123" s="8"/>
    </row>
    <row r="124" spans="1:25" ht="15.75" customHeight="1" x14ac:dyDescent="0.2">
      <c r="A124" s="15"/>
      <c r="B124" s="15"/>
      <c r="C124" s="15"/>
      <c r="D124" s="8"/>
      <c r="E124" s="8"/>
      <c r="F124" s="8"/>
      <c r="G124" s="31"/>
      <c r="H124" s="8"/>
      <c r="I124" s="62"/>
      <c r="J124" s="15"/>
      <c r="K124" s="8"/>
      <c r="L124" s="8"/>
      <c r="M124" s="15"/>
      <c r="N124" s="8"/>
      <c r="O124" s="8"/>
      <c r="P124" s="8"/>
      <c r="Q124" s="8"/>
      <c r="R124" s="8"/>
      <c r="S124" s="8"/>
      <c r="T124" s="8"/>
      <c r="U124" s="8"/>
      <c r="V124" s="8"/>
      <c r="W124" s="8"/>
      <c r="X124" s="8"/>
      <c r="Y124" s="8"/>
    </row>
    <row r="125" spans="1:25" ht="15.75" customHeight="1" x14ac:dyDescent="0.2">
      <c r="A125" s="15"/>
      <c r="B125" s="15"/>
      <c r="C125" s="15"/>
      <c r="D125" s="8"/>
      <c r="E125" s="8"/>
      <c r="F125" s="8"/>
      <c r="G125" s="31"/>
      <c r="H125" s="8"/>
      <c r="I125" s="62"/>
      <c r="J125" s="15"/>
      <c r="K125" s="8"/>
      <c r="L125" s="8"/>
      <c r="M125" s="15"/>
      <c r="N125" s="8"/>
      <c r="O125" s="8"/>
      <c r="P125" s="8"/>
      <c r="Q125" s="8"/>
      <c r="R125" s="8"/>
      <c r="S125" s="8"/>
      <c r="T125" s="8"/>
      <c r="U125" s="8"/>
      <c r="V125" s="8"/>
      <c r="W125" s="8"/>
      <c r="X125" s="8"/>
      <c r="Y125" s="8"/>
    </row>
    <row r="126" spans="1:25" ht="15.75" customHeight="1" x14ac:dyDescent="0.2">
      <c r="A126" s="15"/>
      <c r="B126" s="15"/>
      <c r="C126" s="15"/>
      <c r="D126" s="8"/>
      <c r="E126" s="8"/>
      <c r="F126" s="8"/>
      <c r="G126" s="31"/>
      <c r="H126" s="8"/>
      <c r="I126" s="62"/>
      <c r="J126" s="15"/>
      <c r="K126" s="8"/>
      <c r="L126" s="8"/>
      <c r="M126" s="15"/>
      <c r="N126" s="8"/>
      <c r="O126" s="8"/>
      <c r="P126" s="8"/>
      <c r="Q126" s="8"/>
      <c r="R126" s="8"/>
      <c r="S126" s="8"/>
      <c r="T126" s="8"/>
      <c r="U126" s="8"/>
      <c r="V126" s="8"/>
      <c r="W126" s="8"/>
      <c r="X126" s="8"/>
      <c r="Y126" s="8"/>
    </row>
    <row r="127" spans="1:25" ht="15.75" customHeight="1" x14ac:dyDescent="0.2">
      <c r="A127" s="15"/>
      <c r="B127" s="15"/>
      <c r="C127" s="15"/>
      <c r="D127" s="8"/>
      <c r="E127" s="8"/>
      <c r="F127" s="8"/>
      <c r="G127" s="31"/>
      <c r="H127" s="8"/>
      <c r="I127" s="62"/>
      <c r="J127" s="15"/>
      <c r="K127" s="8"/>
      <c r="L127" s="8"/>
      <c r="M127" s="15"/>
      <c r="N127" s="8"/>
      <c r="O127" s="8"/>
      <c r="P127" s="8"/>
      <c r="Q127" s="8"/>
      <c r="R127" s="8"/>
      <c r="S127" s="8"/>
      <c r="T127" s="8"/>
      <c r="U127" s="8"/>
      <c r="V127" s="8"/>
      <c r="W127" s="8"/>
      <c r="X127" s="8"/>
      <c r="Y127" s="8"/>
    </row>
    <row r="128" spans="1:25" ht="15.75" customHeight="1" x14ac:dyDescent="0.2">
      <c r="A128" s="15"/>
      <c r="B128" s="15"/>
      <c r="C128" s="15"/>
      <c r="D128" s="8"/>
      <c r="E128" s="8"/>
      <c r="F128" s="8"/>
      <c r="G128" s="31"/>
      <c r="H128" s="8"/>
      <c r="I128" s="62"/>
      <c r="J128" s="15"/>
      <c r="K128" s="8"/>
      <c r="L128" s="8"/>
      <c r="M128" s="15"/>
      <c r="N128" s="8"/>
      <c r="O128" s="8"/>
      <c r="P128" s="8"/>
      <c r="Q128" s="8"/>
      <c r="R128" s="8"/>
      <c r="S128" s="8"/>
      <c r="T128" s="8"/>
      <c r="U128" s="8"/>
      <c r="V128" s="8"/>
      <c r="W128" s="8"/>
      <c r="X128" s="8"/>
      <c r="Y128" s="8"/>
    </row>
    <row r="129" spans="1:25" ht="15.75" customHeight="1" x14ac:dyDescent="0.2">
      <c r="A129" s="15"/>
      <c r="B129" s="15"/>
      <c r="C129" s="15"/>
      <c r="D129" s="8"/>
      <c r="E129" s="8"/>
      <c r="F129" s="8"/>
      <c r="G129" s="31"/>
      <c r="H129" s="8"/>
      <c r="I129" s="62"/>
      <c r="J129" s="15"/>
      <c r="K129" s="8"/>
      <c r="L129" s="8"/>
      <c r="M129" s="15"/>
      <c r="N129" s="8"/>
      <c r="O129" s="8"/>
      <c r="P129" s="8"/>
      <c r="Q129" s="8"/>
      <c r="R129" s="8"/>
      <c r="S129" s="8"/>
      <c r="T129" s="8"/>
      <c r="U129" s="8"/>
      <c r="V129" s="8"/>
      <c r="W129" s="8"/>
      <c r="X129" s="8"/>
      <c r="Y129" s="8"/>
    </row>
    <row r="130" spans="1:25" ht="15.75" customHeight="1" x14ac:dyDescent="0.2">
      <c r="A130" s="15"/>
      <c r="B130" s="15"/>
      <c r="C130" s="15"/>
      <c r="D130" s="8"/>
      <c r="E130" s="8"/>
      <c r="F130" s="8"/>
      <c r="G130" s="31"/>
      <c r="H130" s="8"/>
      <c r="I130" s="62"/>
      <c r="J130" s="15"/>
      <c r="K130" s="8"/>
      <c r="L130" s="8"/>
      <c r="M130" s="15"/>
      <c r="N130" s="8"/>
      <c r="O130" s="8"/>
      <c r="P130" s="8"/>
      <c r="Q130" s="8"/>
      <c r="R130" s="8"/>
      <c r="S130" s="8"/>
      <c r="T130" s="8"/>
      <c r="U130" s="8"/>
      <c r="V130" s="8"/>
      <c r="W130" s="8"/>
      <c r="X130" s="8"/>
      <c r="Y130" s="8"/>
    </row>
    <row r="131" spans="1:25" ht="15.75" customHeight="1" x14ac:dyDescent="0.2">
      <c r="A131" s="15"/>
      <c r="B131" s="15"/>
      <c r="C131" s="15"/>
      <c r="D131" s="8"/>
      <c r="E131" s="8"/>
      <c r="F131" s="8"/>
      <c r="G131" s="31"/>
      <c r="H131" s="8"/>
      <c r="I131" s="62"/>
      <c r="J131" s="15"/>
      <c r="K131" s="8"/>
      <c r="L131" s="8"/>
      <c r="M131" s="15"/>
      <c r="N131" s="8"/>
      <c r="O131" s="8"/>
      <c r="P131" s="8"/>
      <c r="Q131" s="8"/>
      <c r="R131" s="8"/>
      <c r="S131" s="8"/>
      <c r="T131" s="8"/>
      <c r="U131" s="8"/>
      <c r="V131" s="8"/>
      <c r="W131" s="8"/>
      <c r="X131" s="8"/>
      <c r="Y131" s="8"/>
    </row>
    <row r="132" spans="1:25" ht="15.75" customHeight="1" x14ac:dyDescent="0.2">
      <c r="A132" s="15"/>
      <c r="B132" s="15"/>
      <c r="C132" s="15"/>
      <c r="D132" s="8"/>
      <c r="E132" s="8"/>
      <c r="F132" s="8"/>
      <c r="G132" s="31"/>
      <c r="H132" s="8"/>
      <c r="I132" s="62"/>
      <c r="J132" s="15"/>
      <c r="K132" s="8"/>
      <c r="L132" s="8"/>
      <c r="M132" s="15"/>
      <c r="N132" s="8"/>
      <c r="O132" s="8"/>
      <c r="P132" s="8"/>
      <c r="Q132" s="8"/>
      <c r="R132" s="8"/>
      <c r="S132" s="8"/>
      <c r="T132" s="8"/>
      <c r="U132" s="8"/>
      <c r="V132" s="8"/>
      <c r="W132" s="8"/>
      <c r="X132" s="8"/>
      <c r="Y132" s="8"/>
    </row>
    <row r="133" spans="1:25" ht="15.75" customHeight="1" x14ac:dyDescent="0.2">
      <c r="A133" s="15"/>
      <c r="B133" s="15"/>
      <c r="C133" s="15"/>
      <c r="D133" s="8"/>
      <c r="E133" s="8"/>
      <c r="F133" s="8"/>
      <c r="G133" s="31"/>
      <c r="H133" s="8"/>
      <c r="I133" s="62"/>
      <c r="J133" s="15"/>
      <c r="K133" s="8"/>
      <c r="L133" s="8"/>
      <c r="M133" s="15"/>
      <c r="N133" s="8"/>
      <c r="O133" s="8"/>
      <c r="P133" s="8"/>
      <c r="Q133" s="8"/>
      <c r="R133" s="8"/>
      <c r="S133" s="8"/>
      <c r="T133" s="8"/>
      <c r="U133" s="8"/>
      <c r="V133" s="8"/>
      <c r="W133" s="8"/>
      <c r="X133" s="8"/>
      <c r="Y133" s="8"/>
    </row>
    <row r="134" spans="1:25" ht="15.75" customHeight="1" x14ac:dyDescent="0.2">
      <c r="A134" s="15"/>
      <c r="B134" s="15"/>
      <c r="C134" s="15"/>
      <c r="D134" s="8"/>
      <c r="E134" s="8"/>
      <c r="F134" s="8"/>
      <c r="G134" s="31"/>
      <c r="H134" s="8"/>
      <c r="I134" s="62"/>
      <c r="J134" s="15"/>
      <c r="K134" s="8"/>
      <c r="L134" s="8"/>
      <c r="M134" s="15"/>
      <c r="N134" s="8"/>
      <c r="O134" s="8"/>
      <c r="P134" s="8"/>
      <c r="Q134" s="8"/>
      <c r="R134" s="8"/>
      <c r="S134" s="8"/>
      <c r="T134" s="8"/>
      <c r="U134" s="8"/>
      <c r="V134" s="8"/>
      <c r="W134" s="8"/>
      <c r="X134" s="8"/>
      <c r="Y134" s="8"/>
    </row>
    <row r="135" spans="1:25" ht="15.75" customHeight="1" x14ac:dyDescent="0.2">
      <c r="A135" s="15"/>
      <c r="B135" s="15"/>
      <c r="C135" s="15"/>
      <c r="D135" s="8"/>
      <c r="E135" s="8"/>
      <c r="F135" s="8"/>
      <c r="G135" s="31"/>
      <c r="H135" s="8"/>
      <c r="I135" s="62"/>
      <c r="J135" s="15"/>
      <c r="K135" s="8"/>
      <c r="L135" s="8"/>
      <c r="M135" s="15"/>
      <c r="N135" s="8"/>
      <c r="O135" s="8"/>
      <c r="P135" s="8"/>
      <c r="Q135" s="8"/>
      <c r="R135" s="8"/>
      <c r="S135" s="8"/>
      <c r="T135" s="8"/>
      <c r="U135" s="8"/>
      <c r="V135" s="8"/>
      <c r="W135" s="8"/>
      <c r="X135" s="8"/>
      <c r="Y135" s="8"/>
    </row>
    <row r="136" spans="1:25" ht="15.75" customHeight="1" x14ac:dyDescent="0.2">
      <c r="A136" s="15"/>
      <c r="B136" s="15"/>
      <c r="C136" s="15"/>
      <c r="D136" s="8"/>
      <c r="E136" s="8"/>
      <c r="F136" s="8"/>
      <c r="G136" s="31"/>
      <c r="H136" s="8"/>
      <c r="I136" s="62"/>
      <c r="J136" s="15"/>
      <c r="K136" s="8"/>
      <c r="L136" s="8"/>
      <c r="M136" s="15"/>
      <c r="N136" s="8"/>
      <c r="O136" s="8"/>
      <c r="P136" s="8"/>
      <c r="Q136" s="8"/>
      <c r="R136" s="8"/>
      <c r="S136" s="8"/>
      <c r="T136" s="8"/>
      <c r="U136" s="8"/>
      <c r="V136" s="8"/>
      <c r="W136" s="8"/>
      <c r="X136" s="8"/>
      <c r="Y136" s="8"/>
    </row>
    <row r="137" spans="1:25" ht="15.75" customHeight="1" x14ac:dyDescent="0.2">
      <c r="A137" s="15"/>
      <c r="B137" s="15"/>
      <c r="C137" s="15"/>
      <c r="D137" s="8"/>
      <c r="E137" s="8"/>
      <c r="F137" s="8"/>
      <c r="G137" s="31"/>
      <c r="H137" s="8"/>
      <c r="I137" s="62"/>
      <c r="J137" s="15"/>
      <c r="K137" s="8"/>
      <c r="L137" s="8"/>
      <c r="M137" s="15"/>
      <c r="N137" s="8"/>
      <c r="O137" s="8"/>
      <c r="P137" s="8"/>
      <c r="Q137" s="8"/>
      <c r="R137" s="8"/>
      <c r="S137" s="8"/>
      <c r="T137" s="8"/>
      <c r="U137" s="8"/>
      <c r="V137" s="8"/>
      <c r="W137" s="8"/>
      <c r="X137" s="8"/>
      <c r="Y137" s="8"/>
    </row>
    <row r="138" spans="1:25" ht="15.75" customHeight="1" x14ac:dyDescent="0.2">
      <c r="A138" s="15"/>
      <c r="B138" s="15"/>
      <c r="C138" s="15"/>
      <c r="D138" s="8"/>
      <c r="E138" s="8"/>
      <c r="F138" s="8"/>
      <c r="G138" s="31"/>
      <c r="H138" s="8"/>
      <c r="I138" s="62"/>
      <c r="J138" s="15"/>
      <c r="K138" s="8"/>
      <c r="L138" s="8"/>
      <c r="M138" s="15"/>
      <c r="N138" s="8"/>
      <c r="O138" s="8"/>
      <c r="P138" s="8"/>
      <c r="Q138" s="8"/>
      <c r="R138" s="8"/>
      <c r="S138" s="8"/>
      <c r="T138" s="8"/>
      <c r="U138" s="8"/>
      <c r="V138" s="8"/>
      <c r="W138" s="8"/>
      <c r="X138" s="8"/>
      <c r="Y138" s="8"/>
    </row>
    <row r="139" spans="1:25" ht="15.75" customHeight="1" x14ac:dyDescent="0.2">
      <c r="A139" s="15"/>
      <c r="B139" s="15"/>
      <c r="C139" s="15"/>
      <c r="D139" s="8"/>
      <c r="E139" s="8"/>
      <c r="F139" s="8"/>
      <c r="G139" s="31"/>
      <c r="H139" s="8"/>
      <c r="I139" s="62"/>
      <c r="J139" s="15"/>
      <c r="K139" s="8"/>
      <c r="L139" s="8"/>
      <c r="M139" s="15"/>
      <c r="N139" s="8"/>
      <c r="O139" s="8"/>
      <c r="P139" s="8"/>
      <c r="Q139" s="8"/>
      <c r="R139" s="8"/>
      <c r="S139" s="8"/>
      <c r="T139" s="8"/>
      <c r="U139" s="8"/>
      <c r="V139" s="8"/>
      <c r="W139" s="8"/>
      <c r="X139" s="8"/>
      <c r="Y139" s="8"/>
    </row>
    <row r="140" spans="1:25" ht="15.75" customHeight="1" x14ac:dyDescent="0.2">
      <c r="A140" s="15"/>
      <c r="B140" s="15"/>
      <c r="C140" s="15"/>
      <c r="D140" s="8"/>
      <c r="E140" s="8"/>
      <c r="F140" s="8"/>
      <c r="G140" s="31"/>
      <c r="H140" s="8"/>
      <c r="I140" s="62"/>
      <c r="J140" s="15"/>
      <c r="K140" s="8"/>
      <c r="L140" s="8"/>
      <c r="M140" s="15"/>
      <c r="N140" s="8"/>
      <c r="O140" s="8"/>
      <c r="P140" s="8"/>
      <c r="Q140" s="8"/>
      <c r="R140" s="8"/>
      <c r="S140" s="8"/>
      <c r="T140" s="8"/>
      <c r="U140" s="8"/>
      <c r="V140" s="8"/>
      <c r="W140" s="8"/>
      <c r="X140" s="8"/>
      <c r="Y140" s="8"/>
    </row>
    <row r="141" spans="1:25" ht="15.75" customHeight="1" x14ac:dyDescent="0.2">
      <c r="A141" s="15"/>
      <c r="B141" s="15"/>
      <c r="C141" s="15"/>
      <c r="D141" s="8"/>
      <c r="E141" s="8"/>
      <c r="F141" s="8"/>
      <c r="G141" s="31"/>
      <c r="H141" s="8"/>
      <c r="I141" s="62"/>
      <c r="J141" s="15"/>
      <c r="K141" s="8"/>
      <c r="L141" s="8"/>
      <c r="M141" s="15"/>
      <c r="N141" s="8"/>
      <c r="O141" s="8"/>
      <c r="P141" s="8"/>
      <c r="Q141" s="8"/>
      <c r="R141" s="8"/>
      <c r="S141" s="8"/>
      <c r="T141" s="8"/>
      <c r="U141" s="8"/>
      <c r="V141" s="8"/>
      <c r="W141" s="8"/>
      <c r="X141" s="8"/>
      <c r="Y141" s="8"/>
    </row>
    <row r="142" spans="1:25" ht="15.75" customHeight="1" x14ac:dyDescent="0.2">
      <c r="A142" s="15"/>
      <c r="B142" s="15"/>
      <c r="C142" s="15"/>
      <c r="D142" s="8"/>
      <c r="E142" s="8"/>
      <c r="F142" s="8"/>
      <c r="G142" s="31"/>
      <c r="H142" s="8"/>
      <c r="I142" s="62"/>
      <c r="J142" s="15"/>
      <c r="K142" s="8"/>
      <c r="L142" s="8"/>
      <c r="M142" s="15"/>
      <c r="N142" s="8"/>
      <c r="O142" s="8"/>
      <c r="P142" s="8"/>
      <c r="Q142" s="8"/>
      <c r="R142" s="8"/>
      <c r="S142" s="8"/>
      <c r="T142" s="8"/>
      <c r="U142" s="8"/>
      <c r="V142" s="8"/>
      <c r="W142" s="8"/>
      <c r="X142" s="8"/>
      <c r="Y142" s="8"/>
    </row>
    <row r="143" spans="1:25" ht="15.75" customHeight="1" x14ac:dyDescent="0.2">
      <c r="A143" s="15"/>
      <c r="B143" s="15"/>
      <c r="C143" s="15"/>
      <c r="D143" s="8"/>
      <c r="E143" s="8"/>
      <c r="F143" s="8"/>
      <c r="G143" s="31"/>
      <c r="H143" s="8"/>
      <c r="I143" s="62"/>
      <c r="J143" s="15"/>
      <c r="K143" s="8"/>
      <c r="L143" s="8"/>
      <c r="M143" s="15"/>
      <c r="N143" s="8"/>
      <c r="O143" s="8"/>
      <c r="P143" s="8"/>
      <c r="Q143" s="8"/>
      <c r="R143" s="8"/>
      <c r="S143" s="8"/>
      <c r="T143" s="8"/>
      <c r="U143" s="8"/>
      <c r="V143" s="8"/>
      <c r="W143" s="8"/>
      <c r="X143" s="8"/>
      <c r="Y143" s="8"/>
    </row>
    <row r="144" spans="1:25" ht="15.75" customHeight="1" x14ac:dyDescent="0.2">
      <c r="A144" s="15"/>
      <c r="B144" s="15"/>
      <c r="C144" s="15"/>
      <c r="D144" s="8"/>
      <c r="E144" s="8"/>
      <c r="F144" s="8"/>
      <c r="G144" s="31"/>
      <c r="H144" s="8"/>
      <c r="I144" s="62"/>
      <c r="J144" s="15"/>
      <c r="K144" s="8"/>
      <c r="L144" s="8"/>
      <c r="M144" s="15"/>
      <c r="N144" s="8"/>
      <c r="O144" s="8"/>
      <c r="P144" s="8"/>
      <c r="Q144" s="8"/>
      <c r="R144" s="8"/>
      <c r="S144" s="8"/>
      <c r="T144" s="8"/>
      <c r="U144" s="8"/>
      <c r="V144" s="8"/>
      <c r="W144" s="8"/>
      <c r="X144" s="8"/>
      <c r="Y144" s="8"/>
    </row>
    <row r="145" spans="1:25" ht="15.75" customHeight="1" x14ac:dyDescent="0.2">
      <c r="A145" s="15"/>
      <c r="B145" s="15"/>
      <c r="C145" s="15"/>
      <c r="D145" s="8"/>
      <c r="E145" s="8"/>
      <c r="F145" s="8"/>
      <c r="G145" s="31"/>
      <c r="H145" s="8"/>
      <c r="I145" s="62"/>
      <c r="J145" s="15"/>
      <c r="K145" s="8"/>
      <c r="L145" s="8"/>
      <c r="M145" s="15"/>
      <c r="N145" s="8"/>
      <c r="O145" s="8"/>
      <c r="P145" s="8"/>
      <c r="Q145" s="8"/>
      <c r="R145" s="8"/>
      <c r="S145" s="8"/>
      <c r="T145" s="8"/>
      <c r="U145" s="8"/>
      <c r="V145" s="8"/>
      <c r="W145" s="8"/>
      <c r="X145" s="8"/>
      <c r="Y145" s="8"/>
    </row>
    <row r="146" spans="1:25" ht="15.75" customHeight="1" x14ac:dyDescent="0.2">
      <c r="A146" s="15"/>
      <c r="B146" s="15"/>
      <c r="C146" s="15"/>
      <c r="D146" s="8"/>
      <c r="E146" s="8"/>
      <c r="F146" s="8"/>
      <c r="G146" s="31"/>
      <c r="H146" s="8"/>
      <c r="I146" s="62"/>
      <c r="J146" s="15"/>
      <c r="K146" s="8"/>
      <c r="L146" s="8"/>
      <c r="M146" s="15"/>
      <c r="N146" s="8"/>
      <c r="O146" s="8"/>
      <c r="P146" s="8"/>
      <c r="Q146" s="8"/>
      <c r="R146" s="8"/>
      <c r="S146" s="8"/>
      <c r="T146" s="8"/>
      <c r="U146" s="8"/>
      <c r="V146" s="8"/>
      <c r="W146" s="8"/>
      <c r="X146" s="8"/>
      <c r="Y146" s="8"/>
    </row>
    <row r="147" spans="1:25" ht="15.75" customHeight="1" x14ac:dyDescent="0.2">
      <c r="A147" s="15"/>
      <c r="B147" s="15"/>
      <c r="C147" s="15"/>
      <c r="D147" s="8"/>
      <c r="E147" s="8"/>
      <c r="F147" s="8"/>
      <c r="G147" s="31"/>
      <c r="H147" s="8"/>
      <c r="I147" s="62"/>
      <c r="J147" s="15"/>
      <c r="K147" s="8"/>
      <c r="L147" s="8"/>
      <c r="M147" s="15"/>
      <c r="N147" s="8"/>
      <c r="O147" s="8"/>
      <c r="P147" s="8"/>
      <c r="Q147" s="8"/>
      <c r="R147" s="8"/>
      <c r="S147" s="8"/>
      <c r="T147" s="8"/>
      <c r="U147" s="8"/>
      <c r="V147" s="8"/>
      <c r="W147" s="8"/>
      <c r="X147" s="8"/>
      <c r="Y147" s="8"/>
    </row>
    <row r="148" spans="1:25" ht="15.75" customHeight="1" x14ac:dyDescent="0.2">
      <c r="A148" s="15"/>
      <c r="B148" s="15"/>
      <c r="C148" s="15"/>
      <c r="D148" s="8"/>
      <c r="E148" s="8"/>
      <c r="F148" s="8"/>
      <c r="G148" s="31"/>
      <c r="H148" s="8"/>
      <c r="I148" s="62"/>
      <c r="J148" s="15"/>
      <c r="K148" s="8"/>
      <c r="L148" s="8"/>
      <c r="M148" s="15"/>
      <c r="N148" s="8"/>
      <c r="O148" s="8"/>
      <c r="P148" s="8"/>
      <c r="Q148" s="8"/>
      <c r="R148" s="8"/>
      <c r="S148" s="8"/>
      <c r="T148" s="8"/>
      <c r="U148" s="8"/>
      <c r="V148" s="8"/>
      <c r="W148" s="8"/>
      <c r="X148" s="8"/>
      <c r="Y148" s="8"/>
    </row>
    <row r="149" spans="1:25" ht="15.75" customHeight="1" x14ac:dyDescent="0.2">
      <c r="A149" s="15"/>
      <c r="B149" s="15"/>
      <c r="C149" s="15"/>
      <c r="D149" s="8"/>
      <c r="E149" s="8"/>
      <c r="F149" s="8"/>
      <c r="G149" s="31"/>
      <c r="H149" s="8"/>
      <c r="I149" s="62"/>
      <c r="J149" s="15"/>
      <c r="K149" s="8"/>
      <c r="L149" s="8"/>
      <c r="M149" s="15"/>
      <c r="N149" s="8"/>
      <c r="O149" s="8"/>
      <c r="P149" s="8"/>
      <c r="Q149" s="8"/>
      <c r="R149" s="8"/>
      <c r="S149" s="8"/>
      <c r="T149" s="8"/>
      <c r="U149" s="8"/>
      <c r="V149" s="8"/>
      <c r="W149" s="8"/>
      <c r="X149" s="8"/>
      <c r="Y149" s="8"/>
    </row>
    <row r="150" spans="1:25" ht="15.75" customHeight="1" x14ac:dyDescent="0.2">
      <c r="A150" s="15"/>
      <c r="B150" s="15"/>
      <c r="C150" s="15"/>
      <c r="D150" s="8"/>
      <c r="E150" s="8"/>
      <c r="F150" s="8"/>
      <c r="G150" s="31"/>
      <c r="H150" s="8"/>
      <c r="I150" s="62"/>
      <c r="J150" s="15"/>
      <c r="K150" s="8"/>
      <c r="L150" s="8"/>
      <c r="M150" s="15"/>
      <c r="N150" s="8"/>
      <c r="O150" s="8"/>
      <c r="P150" s="8"/>
      <c r="Q150" s="8"/>
      <c r="R150" s="8"/>
      <c r="S150" s="8"/>
      <c r="T150" s="8"/>
      <c r="U150" s="8"/>
      <c r="V150" s="8"/>
      <c r="W150" s="8"/>
      <c r="X150" s="8"/>
      <c r="Y150" s="8"/>
    </row>
    <row r="151" spans="1:25" ht="15.75" customHeight="1" x14ac:dyDescent="0.2">
      <c r="A151" s="15"/>
      <c r="B151" s="15"/>
      <c r="C151" s="15"/>
      <c r="D151" s="8"/>
      <c r="E151" s="8"/>
      <c r="F151" s="8"/>
      <c r="G151" s="31"/>
      <c r="H151" s="8"/>
      <c r="I151" s="62"/>
      <c r="J151" s="15"/>
      <c r="K151" s="8"/>
      <c r="L151" s="8"/>
      <c r="M151" s="15"/>
      <c r="N151" s="8"/>
      <c r="O151" s="8"/>
      <c r="P151" s="8"/>
      <c r="Q151" s="8"/>
      <c r="R151" s="8"/>
      <c r="S151" s="8"/>
      <c r="T151" s="8"/>
      <c r="U151" s="8"/>
      <c r="V151" s="8"/>
      <c r="W151" s="8"/>
      <c r="X151" s="8"/>
      <c r="Y151" s="8"/>
    </row>
    <row r="152" spans="1:25" ht="15.75" customHeight="1" x14ac:dyDescent="0.2">
      <c r="A152" s="15"/>
      <c r="B152" s="15"/>
      <c r="C152" s="15"/>
      <c r="D152" s="8"/>
      <c r="E152" s="8"/>
      <c r="F152" s="8"/>
      <c r="G152" s="31"/>
      <c r="H152" s="8"/>
      <c r="I152" s="62"/>
      <c r="J152" s="15"/>
      <c r="K152" s="8"/>
      <c r="L152" s="8"/>
      <c r="M152" s="15"/>
      <c r="N152" s="8"/>
      <c r="O152" s="8"/>
      <c r="P152" s="8"/>
      <c r="Q152" s="8"/>
      <c r="R152" s="8"/>
      <c r="S152" s="8"/>
      <c r="T152" s="8"/>
      <c r="U152" s="8"/>
      <c r="V152" s="8"/>
      <c r="W152" s="8"/>
      <c r="X152" s="8"/>
      <c r="Y152" s="8"/>
    </row>
    <row r="153" spans="1:25" ht="15.75" customHeight="1" x14ac:dyDescent="0.2">
      <c r="A153" s="15"/>
      <c r="B153" s="15"/>
      <c r="C153" s="15"/>
      <c r="D153" s="8"/>
      <c r="E153" s="8"/>
      <c r="F153" s="8"/>
      <c r="G153" s="31"/>
      <c r="H153" s="8"/>
      <c r="I153" s="62"/>
      <c r="J153" s="15"/>
      <c r="K153" s="8"/>
      <c r="L153" s="8"/>
      <c r="M153" s="15"/>
      <c r="N153" s="8"/>
      <c r="O153" s="8"/>
      <c r="P153" s="8"/>
      <c r="Q153" s="8"/>
      <c r="R153" s="8"/>
      <c r="S153" s="8"/>
      <c r="T153" s="8"/>
      <c r="U153" s="8"/>
      <c r="V153" s="8"/>
      <c r="W153" s="8"/>
      <c r="X153" s="8"/>
      <c r="Y153" s="8"/>
    </row>
    <row r="154" spans="1:25" ht="15.75" customHeight="1" x14ac:dyDescent="0.2">
      <c r="A154" s="15"/>
      <c r="B154" s="15"/>
      <c r="C154" s="15"/>
      <c r="D154" s="8"/>
      <c r="E154" s="8"/>
      <c r="F154" s="8"/>
      <c r="G154" s="31"/>
      <c r="H154" s="8"/>
      <c r="I154" s="62"/>
      <c r="J154" s="15"/>
      <c r="K154" s="8"/>
      <c r="L154" s="8"/>
      <c r="M154" s="15"/>
      <c r="N154" s="8"/>
      <c r="O154" s="8"/>
      <c r="P154" s="8"/>
      <c r="Q154" s="8"/>
      <c r="R154" s="8"/>
      <c r="S154" s="8"/>
      <c r="T154" s="8"/>
      <c r="U154" s="8"/>
      <c r="V154" s="8"/>
      <c r="W154" s="8"/>
      <c r="X154" s="8"/>
      <c r="Y154" s="8"/>
    </row>
    <row r="155" spans="1:25" ht="15.75" customHeight="1" x14ac:dyDescent="0.2">
      <c r="A155" s="15"/>
      <c r="B155" s="15"/>
      <c r="C155" s="15"/>
      <c r="D155" s="8"/>
      <c r="E155" s="8"/>
      <c r="F155" s="8"/>
      <c r="G155" s="31"/>
      <c r="H155" s="8"/>
      <c r="I155" s="62"/>
      <c r="J155" s="15"/>
      <c r="K155" s="8"/>
      <c r="L155" s="8"/>
      <c r="M155" s="15"/>
      <c r="N155" s="8"/>
      <c r="O155" s="8"/>
      <c r="P155" s="8"/>
      <c r="Q155" s="8"/>
      <c r="R155" s="8"/>
      <c r="S155" s="8"/>
      <c r="T155" s="8"/>
      <c r="U155" s="8"/>
      <c r="V155" s="8"/>
      <c r="W155" s="8"/>
      <c r="X155" s="8"/>
      <c r="Y155" s="8"/>
    </row>
    <row r="156" spans="1:25" ht="15.75" customHeight="1" x14ac:dyDescent="0.2">
      <c r="A156" s="15"/>
      <c r="B156" s="15"/>
      <c r="C156" s="15"/>
      <c r="D156" s="8"/>
      <c r="E156" s="8"/>
      <c r="F156" s="8"/>
      <c r="G156" s="31"/>
      <c r="H156" s="8"/>
      <c r="I156" s="62"/>
      <c r="J156" s="15"/>
      <c r="K156" s="8"/>
      <c r="L156" s="8"/>
      <c r="M156" s="15"/>
      <c r="N156" s="8"/>
      <c r="O156" s="8"/>
      <c r="P156" s="8"/>
      <c r="Q156" s="8"/>
      <c r="R156" s="8"/>
      <c r="S156" s="8"/>
      <c r="T156" s="8"/>
      <c r="U156" s="8"/>
      <c r="V156" s="8"/>
      <c r="W156" s="8"/>
      <c r="X156" s="8"/>
      <c r="Y156" s="8"/>
    </row>
    <row r="157" spans="1:25" ht="15.75" customHeight="1" x14ac:dyDescent="0.2">
      <c r="A157" s="15"/>
      <c r="B157" s="15"/>
      <c r="C157" s="15"/>
      <c r="D157" s="8"/>
      <c r="E157" s="8"/>
      <c r="F157" s="8"/>
      <c r="G157" s="31"/>
      <c r="H157" s="8"/>
      <c r="I157" s="62"/>
      <c r="J157" s="15"/>
      <c r="K157" s="8"/>
      <c r="L157" s="8"/>
      <c r="M157" s="15"/>
      <c r="N157" s="8"/>
      <c r="O157" s="8"/>
      <c r="P157" s="8"/>
      <c r="Q157" s="8"/>
      <c r="R157" s="8"/>
      <c r="S157" s="8"/>
      <c r="T157" s="8"/>
      <c r="U157" s="8"/>
      <c r="V157" s="8"/>
      <c r="W157" s="8"/>
      <c r="X157" s="8"/>
      <c r="Y157" s="8"/>
    </row>
    <row r="158" spans="1:25" ht="15.75" customHeight="1" x14ac:dyDescent="0.2">
      <c r="A158" s="15"/>
      <c r="B158" s="15"/>
      <c r="C158" s="15"/>
      <c r="D158" s="8"/>
      <c r="E158" s="8"/>
      <c r="F158" s="8"/>
      <c r="G158" s="31"/>
      <c r="H158" s="8"/>
      <c r="I158" s="62"/>
      <c r="J158" s="15"/>
      <c r="K158" s="8"/>
      <c r="L158" s="8"/>
      <c r="M158" s="15"/>
      <c r="N158" s="8"/>
      <c r="O158" s="8"/>
      <c r="P158" s="8"/>
      <c r="Q158" s="8"/>
      <c r="R158" s="8"/>
      <c r="S158" s="8"/>
      <c r="T158" s="8"/>
      <c r="U158" s="8"/>
      <c r="V158" s="8"/>
      <c r="W158" s="8"/>
      <c r="X158" s="8"/>
      <c r="Y158" s="8"/>
    </row>
    <row r="159" spans="1:25" ht="15.75" customHeight="1" x14ac:dyDescent="0.2">
      <c r="A159" s="15"/>
      <c r="B159" s="15"/>
      <c r="C159" s="15"/>
      <c r="D159" s="8"/>
      <c r="E159" s="8"/>
      <c r="F159" s="8"/>
      <c r="G159" s="31"/>
      <c r="H159" s="8"/>
      <c r="I159" s="62"/>
      <c r="J159" s="15"/>
      <c r="K159" s="8"/>
      <c r="L159" s="8"/>
      <c r="M159" s="15"/>
      <c r="N159" s="8"/>
      <c r="O159" s="8"/>
      <c r="P159" s="8"/>
      <c r="Q159" s="8"/>
      <c r="R159" s="8"/>
      <c r="S159" s="8"/>
      <c r="T159" s="8"/>
      <c r="U159" s="8"/>
      <c r="V159" s="8"/>
      <c r="W159" s="8"/>
      <c r="X159" s="8"/>
      <c r="Y159" s="8"/>
    </row>
    <row r="160" spans="1:25" ht="15.75" customHeight="1" x14ac:dyDescent="0.2">
      <c r="A160" s="15"/>
      <c r="B160" s="15"/>
      <c r="C160" s="15"/>
      <c r="D160" s="8"/>
      <c r="E160" s="8"/>
      <c r="F160" s="8"/>
      <c r="G160" s="31"/>
      <c r="H160" s="8"/>
      <c r="I160" s="62"/>
      <c r="J160" s="15"/>
      <c r="K160" s="8"/>
      <c r="L160" s="8"/>
      <c r="M160" s="15"/>
      <c r="N160" s="8"/>
      <c r="O160" s="8"/>
      <c r="P160" s="8"/>
      <c r="Q160" s="8"/>
      <c r="R160" s="8"/>
      <c r="S160" s="8"/>
      <c r="T160" s="8"/>
      <c r="U160" s="8"/>
      <c r="V160" s="8"/>
      <c r="W160" s="8"/>
      <c r="X160" s="8"/>
      <c r="Y160" s="8"/>
    </row>
    <row r="161" spans="1:25" ht="15.75" customHeight="1" x14ac:dyDescent="0.2">
      <c r="A161" s="15"/>
      <c r="B161" s="15"/>
      <c r="C161" s="15"/>
      <c r="D161" s="8"/>
      <c r="E161" s="8"/>
      <c r="F161" s="8"/>
      <c r="G161" s="31"/>
      <c r="H161" s="8"/>
      <c r="I161" s="62"/>
      <c r="J161" s="15"/>
      <c r="K161" s="8"/>
      <c r="L161" s="8"/>
      <c r="M161" s="15"/>
      <c r="N161" s="8"/>
      <c r="O161" s="8"/>
      <c r="P161" s="8"/>
      <c r="Q161" s="8"/>
      <c r="R161" s="8"/>
      <c r="S161" s="8"/>
      <c r="T161" s="8"/>
      <c r="U161" s="8"/>
      <c r="V161" s="8"/>
      <c r="W161" s="8"/>
      <c r="X161" s="8"/>
      <c r="Y161" s="8"/>
    </row>
    <row r="162" spans="1:25" ht="15.75" customHeight="1" x14ac:dyDescent="0.2">
      <c r="A162" s="15"/>
      <c r="B162" s="15"/>
      <c r="C162" s="15"/>
      <c r="D162" s="8"/>
      <c r="E162" s="8"/>
      <c r="F162" s="8"/>
      <c r="G162" s="31"/>
      <c r="H162" s="8"/>
      <c r="I162" s="62"/>
      <c r="J162" s="15"/>
      <c r="K162" s="8"/>
      <c r="L162" s="8"/>
      <c r="M162" s="15"/>
      <c r="N162" s="8"/>
      <c r="O162" s="8"/>
      <c r="P162" s="8"/>
      <c r="Q162" s="8"/>
      <c r="R162" s="8"/>
      <c r="S162" s="8"/>
      <c r="T162" s="8"/>
      <c r="U162" s="8"/>
      <c r="V162" s="8"/>
      <c r="W162" s="8"/>
      <c r="X162" s="8"/>
      <c r="Y162" s="8"/>
    </row>
    <row r="163" spans="1:25" ht="15.75" customHeight="1" x14ac:dyDescent="0.2">
      <c r="A163" s="15"/>
      <c r="B163" s="15"/>
      <c r="C163" s="15"/>
      <c r="D163" s="8"/>
      <c r="E163" s="8"/>
      <c r="F163" s="8"/>
      <c r="G163" s="31"/>
      <c r="H163" s="8"/>
      <c r="I163" s="62"/>
      <c r="J163" s="15"/>
      <c r="K163" s="8"/>
      <c r="L163" s="8"/>
      <c r="M163" s="15"/>
      <c r="N163" s="8"/>
      <c r="O163" s="8"/>
      <c r="P163" s="8"/>
      <c r="Q163" s="8"/>
      <c r="R163" s="8"/>
      <c r="S163" s="8"/>
      <c r="T163" s="8"/>
      <c r="U163" s="8"/>
      <c r="V163" s="8"/>
      <c r="W163" s="8"/>
      <c r="X163" s="8"/>
      <c r="Y163" s="8"/>
    </row>
    <row r="164" spans="1:25" ht="15.75" customHeight="1" x14ac:dyDescent="0.2">
      <c r="A164" s="15"/>
      <c r="B164" s="15"/>
      <c r="C164" s="15"/>
      <c r="D164" s="8"/>
      <c r="E164" s="8"/>
      <c r="F164" s="8"/>
      <c r="G164" s="31"/>
      <c r="H164" s="8"/>
      <c r="I164" s="62"/>
      <c r="J164" s="15"/>
      <c r="K164" s="8"/>
      <c r="L164" s="8"/>
      <c r="M164" s="15"/>
      <c r="N164" s="8"/>
      <c r="O164" s="8"/>
      <c r="P164" s="8"/>
      <c r="Q164" s="8"/>
      <c r="R164" s="8"/>
      <c r="S164" s="8"/>
      <c r="T164" s="8"/>
      <c r="U164" s="8"/>
      <c r="V164" s="8"/>
      <c r="W164" s="8"/>
      <c r="X164" s="8"/>
      <c r="Y164" s="8"/>
    </row>
    <row r="165" spans="1:25" ht="15.75" customHeight="1" x14ac:dyDescent="0.2">
      <c r="A165" s="15"/>
      <c r="B165" s="15"/>
      <c r="C165" s="15"/>
      <c r="D165" s="8"/>
      <c r="E165" s="8"/>
      <c r="F165" s="8"/>
      <c r="G165" s="31"/>
      <c r="H165" s="8"/>
      <c r="I165" s="62"/>
      <c r="J165" s="15"/>
      <c r="K165" s="8"/>
      <c r="L165" s="8"/>
      <c r="M165" s="15"/>
      <c r="N165" s="8"/>
      <c r="O165" s="8"/>
      <c r="P165" s="8"/>
      <c r="Q165" s="8"/>
      <c r="R165" s="8"/>
      <c r="S165" s="8"/>
      <c r="T165" s="8"/>
      <c r="U165" s="8"/>
      <c r="V165" s="8"/>
      <c r="W165" s="8"/>
      <c r="X165" s="8"/>
      <c r="Y165" s="8"/>
    </row>
    <row r="166" spans="1:25" ht="15.75" customHeight="1" x14ac:dyDescent="0.2">
      <c r="A166" s="15"/>
      <c r="B166" s="15"/>
      <c r="C166" s="15"/>
      <c r="D166" s="8"/>
      <c r="E166" s="8"/>
      <c r="F166" s="8"/>
      <c r="G166" s="31"/>
      <c r="H166" s="8"/>
      <c r="I166" s="62"/>
      <c r="J166" s="15"/>
      <c r="K166" s="8"/>
      <c r="L166" s="8"/>
      <c r="M166" s="15"/>
      <c r="N166" s="8"/>
      <c r="O166" s="8"/>
      <c r="P166" s="8"/>
      <c r="Q166" s="8"/>
      <c r="R166" s="8"/>
      <c r="S166" s="8"/>
      <c r="T166" s="8"/>
      <c r="U166" s="8"/>
      <c r="V166" s="8"/>
      <c r="W166" s="8"/>
      <c r="X166" s="8"/>
      <c r="Y166" s="8"/>
    </row>
    <row r="167" spans="1:25" ht="15.75" customHeight="1" x14ac:dyDescent="0.2">
      <c r="A167" s="15"/>
      <c r="B167" s="15"/>
      <c r="C167" s="15"/>
      <c r="D167" s="8"/>
      <c r="E167" s="8"/>
      <c r="F167" s="8"/>
      <c r="G167" s="31"/>
      <c r="H167" s="8"/>
      <c r="I167" s="62"/>
      <c r="J167" s="15"/>
      <c r="K167" s="8"/>
      <c r="L167" s="8"/>
      <c r="M167" s="15"/>
      <c r="N167" s="8"/>
      <c r="O167" s="8"/>
      <c r="P167" s="8"/>
      <c r="Q167" s="8"/>
      <c r="R167" s="8"/>
      <c r="S167" s="8"/>
      <c r="T167" s="8"/>
      <c r="U167" s="8"/>
      <c r="V167" s="8"/>
      <c r="W167" s="8"/>
      <c r="X167" s="8"/>
      <c r="Y167" s="8"/>
    </row>
    <row r="168" spans="1:25" ht="15.75" customHeight="1" x14ac:dyDescent="0.2">
      <c r="A168" s="15"/>
      <c r="B168" s="15"/>
      <c r="C168" s="15"/>
      <c r="D168" s="8"/>
      <c r="E168" s="8"/>
      <c r="F168" s="8"/>
      <c r="G168" s="31"/>
      <c r="H168" s="8"/>
      <c r="I168" s="62"/>
      <c r="J168" s="15"/>
      <c r="K168" s="8"/>
      <c r="L168" s="8"/>
      <c r="M168" s="15"/>
      <c r="N168" s="8"/>
      <c r="O168" s="8"/>
      <c r="P168" s="8"/>
      <c r="Q168" s="8"/>
      <c r="R168" s="8"/>
      <c r="S168" s="8"/>
      <c r="T168" s="8"/>
      <c r="U168" s="8"/>
      <c r="V168" s="8"/>
      <c r="W168" s="8"/>
      <c r="X168" s="8"/>
      <c r="Y168" s="8"/>
    </row>
    <row r="169" spans="1:25" ht="15.75" customHeight="1" x14ac:dyDescent="0.2">
      <c r="A169" s="15"/>
      <c r="B169" s="15"/>
      <c r="C169" s="15"/>
      <c r="D169" s="8"/>
      <c r="E169" s="8"/>
      <c r="F169" s="8"/>
      <c r="G169" s="31"/>
      <c r="H169" s="8"/>
      <c r="I169" s="62"/>
      <c r="J169" s="15"/>
      <c r="K169" s="8"/>
      <c r="L169" s="8"/>
      <c r="M169" s="15"/>
      <c r="N169" s="8"/>
      <c r="O169" s="8"/>
      <c r="P169" s="8"/>
      <c r="Q169" s="8"/>
      <c r="R169" s="8"/>
      <c r="S169" s="8"/>
      <c r="T169" s="8"/>
      <c r="U169" s="8"/>
      <c r="V169" s="8"/>
      <c r="W169" s="8"/>
      <c r="X169" s="8"/>
      <c r="Y169" s="8"/>
    </row>
    <row r="170" spans="1:25" ht="15.75" customHeight="1" x14ac:dyDescent="0.2">
      <c r="A170" s="15"/>
      <c r="B170" s="15"/>
      <c r="C170" s="15"/>
      <c r="D170" s="8"/>
      <c r="E170" s="8"/>
      <c r="F170" s="8"/>
      <c r="G170" s="31"/>
      <c r="H170" s="8"/>
      <c r="I170" s="62"/>
      <c r="J170" s="15"/>
      <c r="K170" s="8"/>
      <c r="L170" s="8"/>
      <c r="M170" s="15"/>
      <c r="N170" s="8"/>
      <c r="O170" s="8"/>
      <c r="P170" s="8"/>
      <c r="Q170" s="8"/>
      <c r="R170" s="8"/>
      <c r="S170" s="8"/>
      <c r="T170" s="8"/>
      <c r="U170" s="8"/>
      <c r="V170" s="8"/>
      <c r="W170" s="8"/>
      <c r="X170" s="8"/>
      <c r="Y170" s="8"/>
    </row>
    <row r="171" spans="1:25" ht="15.75" customHeight="1" x14ac:dyDescent="0.2">
      <c r="A171" s="15"/>
      <c r="B171" s="15"/>
      <c r="C171" s="15"/>
      <c r="D171" s="8"/>
      <c r="E171" s="8"/>
      <c r="F171" s="8"/>
      <c r="G171" s="31"/>
      <c r="H171" s="8"/>
      <c r="I171" s="62"/>
      <c r="J171" s="15"/>
      <c r="K171" s="8"/>
      <c r="L171" s="8"/>
      <c r="M171" s="15"/>
      <c r="N171" s="8"/>
      <c r="O171" s="8"/>
      <c r="P171" s="8"/>
      <c r="Q171" s="8"/>
      <c r="R171" s="8"/>
      <c r="S171" s="8"/>
      <c r="T171" s="8"/>
      <c r="U171" s="8"/>
      <c r="V171" s="8"/>
      <c r="W171" s="8"/>
      <c r="X171" s="8"/>
      <c r="Y171" s="8"/>
    </row>
    <row r="172" spans="1:25" ht="15.75" customHeight="1" x14ac:dyDescent="0.2">
      <c r="A172" s="15"/>
      <c r="B172" s="15"/>
      <c r="C172" s="15"/>
      <c r="D172" s="8"/>
      <c r="E172" s="8"/>
      <c r="F172" s="8"/>
      <c r="G172" s="31"/>
      <c r="H172" s="8"/>
      <c r="I172" s="62"/>
      <c r="J172" s="15"/>
      <c r="K172" s="8"/>
      <c r="L172" s="8"/>
      <c r="M172" s="15"/>
      <c r="N172" s="8"/>
      <c r="O172" s="8"/>
      <c r="P172" s="8"/>
      <c r="Q172" s="8"/>
      <c r="R172" s="8"/>
      <c r="S172" s="8"/>
      <c r="T172" s="8"/>
      <c r="U172" s="8"/>
      <c r="V172" s="8"/>
      <c r="W172" s="8"/>
      <c r="X172" s="8"/>
      <c r="Y172" s="8"/>
    </row>
    <row r="173" spans="1:25" ht="15.75" customHeight="1" x14ac:dyDescent="0.2">
      <c r="A173" s="15"/>
      <c r="B173" s="15"/>
      <c r="C173" s="15"/>
      <c r="D173" s="8"/>
      <c r="E173" s="8"/>
      <c r="F173" s="8"/>
      <c r="G173" s="31"/>
      <c r="H173" s="8"/>
      <c r="I173" s="62"/>
      <c r="J173" s="15"/>
      <c r="K173" s="8"/>
      <c r="L173" s="8"/>
      <c r="M173" s="15"/>
      <c r="N173" s="8"/>
      <c r="O173" s="8"/>
      <c r="P173" s="8"/>
      <c r="Q173" s="8"/>
      <c r="R173" s="8"/>
      <c r="S173" s="8"/>
      <c r="T173" s="8"/>
      <c r="U173" s="8"/>
      <c r="V173" s="8"/>
      <c r="W173" s="8"/>
      <c r="X173" s="8"/>
      <c r="Y173" s="8"/>
    </row>
    <row r="174" spans="1:25" ht="15.75" customHeight="1" x14ac:dyDescent="0.2">
      <c r="A174" s="15"/>
      <c r="B174" s="15"/>
      <c r="C174" s="15"/>
      <c r="D174" s="8"/>
      <c r="E174" s="8"/>
      <c r="F174" s="8"/>
      <c r="G174" s="31"/>
      <c r="H174" s="8"/>
      <c r="I174" s="62"/>
      <c r="J174" s="15"/>
      <c r="K174" s="8"/>
      <c r="L174" s="8"/>
      <c r="M174" s="15"/>
      <c r="N174" s="8"/>
      <c r="O174" s="8"/>
      <c r="P174" s="8"/>
      <c r="Q174" s="8"/>
      <c r="R174" s="8"/>
      <c r="S174" s="8"/>
      <c r="T174" s="8"/>
      <c r="U174" s="8"/>
      <c r="V174" s="8"/>
      <c r="W174" s="8"/>
      <c r="X174" s="8"/>
      <c r="Y174" s="8"/>
    </row>
    <row r="175" spans="1:25" ht="15.75" customHeight="1" x14ac:dyDescent="0.2">
      <c r="A175" s="15"/>
      <c r="B175" s="15"/>
      <c r="C175" s="15"/>
      <c r="D175" s="8"/>
      <c r="E175" s="8"/>
      <c r="F175" s="8"/>
      <c r="G175" s="31"/>
      <c r="H175" s="8"/>
      <c r="I175" s="62"/>
      <c r="J175" s="15"/>
      <c r="K175" s="8"/>
      <c r="L175" s="8"/>
      <c r="M175" s="15"/>
      <c r="N175" s="8"/>
      <c r="O175" s="8"/>
      <c r="P175" s="8"/>
      <c r="Q175" s="8"/>
      <c r="R175" s="8"/>
      <c r="S175" s="8"/>
      <c r="T175" s="8"/>
      <c r="U175" s="8"/>
      <c r="V175" s="8"/>
      <c r="W175" s="8"/>
      <c r="X175" s="8"/>
      <c r="Y175" s="8"/>
    </row>
    <row r="176" spans="1:25" ht="15.75" customHeight="1" x14ac:dyDescent="0.2">
      <c r="A176" s="15"/>
      <c r="B176" s="15"/>
      <c r="C176" s="15"/>
      <c r="D176" s="8"/>
      <c r="E176" s="8"/>
      <c r="F176" s="8"/>
      <c r="G176" s="31"/>
      <c r="H176" s="8"/>
      <c r="I176" s="62"/>
      <c r="J176" s="15"/>
      <c r="K176" s="8"/>
      <c r="L176" s="8"/>
      <c r="M176" s="15"/>
      <c r="N176" s="8"/>
      <c r="O176" s="8"/>
      <c r="P176" s="8"/>
      <c r="Q176" s="8"/>
      <c r="R176" s="8"/>
      <c r="S176" s="8"/>
      <c r="T176" s="8"/>
      <c r="U176" s="8"/>
      <c r="V176" s="8"/>
      <c r="W176" s="8"/>
      <c r="X176" s="8"/>
      <c r="Y176" s="8"/>
    </row>
    <row r="177" spans="1:25" ht="15.75" customHeight="1" x14ac:dyDescent="0.2">
      <c r="A177" s="15"/>
      <c r="B177" s="15"/>
      <c r="C177" s="15"/>
      <c r="D177" s="8"/>
      <c r="E177" s="8"/>
      <c r="F177" s="8"/>
      <c r="G177" s="31"/>
      <c r="H177" s="8"/>
      <c r="I177" s="62"/>
      <c r="J177" s="15"/>
      <c r="K177" s="8"/>
      <c r="L177" s="8"/>
      <c r="M177" s="15"/>
      <c r="N177" s="8"/>
      <c r="O177" s="8"/>
      <c r="P177" s="8"/>
      <c r="Q177" s="8"/>
      <c r="R177" s="8"/>
      <c r="S177" s="8"/>
      <c r="T177" s="8"/>
      <c r="U177" s="8"/>
      <c r="V177" s="8"/>
      <c r="W177" s="8"/>
      <c r="X177" s="8"/>
      <c r="Y177" s="8"/>
    </row>
    <row r="178" spans="1:25" ht="15.75" customHeight="1" x14ac:dyDescent="0.2">
      <c r="A178" s="15"/>
      <c r="B178" s="15"/>
      <c r="C178" s="15"/>
      <c r="D178" s="8"/>
      <c r="E178" s="8"/>
      <c r="F178" s="8"/>
      <c r="G178" s="31"/>
      <c r="H178" s="8"/>
      <c r="I178" s="62"/>
      <c r="J178" s="15"/>
      <c r="K178" s="8"/>
      <c r="L178" s="8"/>
      <c r="M178" s="15"/>
      <c r="N178" s="8"/>
      <c r="O178" s="8"/>
      <c r="P178" s="8"/>
      <c r="Q178" s="8"/>
      <c r="R178" s="8"/>
      <c r="S178" s="8"/>
      <c r="T178" s="8"/>
      <c r="U178" s="8"/>
      <c r="V178" s="8"/>
      <c r="W178" s="8"/>
      <c r="X178" s="8"/>
      <c r="Y178" s="8"/>
    </row>
    <row r="179" spans="1:25" ht="15.75" customHeight="1" x14ac:dyDescent="0.2">
      <c r="A179" s="15"/>
      <c r="B179" s="15"/>
      <c r="C179" s="15"/>
      <c r="D179" s="8"/>
      <c r="E179" s="8"/>
      <c r="F179" s="8"/>
      <c r="G179" s="31"/>
      <c r="H179" s="8"/>
      <c r="I179" s="62"/>
      <c r="J179" s="15"/>
      <c r="K179" s="8"/>
      <c r="L179" s="8"/>
      <c r="M179" s="15"/>
      <c r="N179" s="8"/>
      <c r="O179" s="8"/>
      <c r="P179" s="8"/>
      <c r="Q179" s="8"/>
      <c r="R179" s="8"/>
      <c r="S179" s="8"/>
      <c r="T179" s="8"/>
      <c r="U179" s="8"/>
      <c r="V179" s="8"/>
      <c r="W179" s="8"/>
      <c r="X179" s="8"/>
      <c r="Y179" s="8"/>
    </row>
    <row r="180" spans="1:25" ht="15.75" customHeight="1" x14ac:dyDescent="0.2">
      <c r="A180" s="15"/>
      <c r="B180" s="15"/>
      <c r="C180" s="15"/>
      <c r="D180" s="8"/>
      <c r="E180" s="8"/>
      <c r="F180" s="8"/>
      <c r="G180" s="31"/>
      <c r="H180" s="8"/>
      <c r="I180" s="62"/>
      <c r="J180" s="15"/>
      <c r="K180" s="8"/>
      <c r="L180" s="8"/>
      <c r="M180" s="15"/>
      <c r="N180" s="8"/>
      <c r="O180" s="8"/>
      <c r="P180" s="8"/>
      <c r="Q180" s="8"/>
      <c r="R180" s="8"/>
      <c r="S180" s="8"/>
      <c r="T180" s="8"/>
      <c r="U180" s="8"/>
      <c r="V180" s="8"/>
      <c r="W180" s="8"/>
      <c r="X180" s="8"/>
      <c r="Y180" s="8"/>
    </row>
    <row r="181" spans="1:25" ht="15.75" customHeight="1" x14ac:dyDescent="0.2">
      <c r="A181" s="15"/>
      <c r="B181" s="15"/>
      <c r="C181" s="15"/>
      <c r="D181" s="8"/>
      <c r="E181" s="8"/>
      <c r="F181" s="8"/>
      <c r="G181" s="31"/>
      <c r="H181" s="8"/>
      <c r="I181" s="62"/>
      <c r="J181" s="15"/>
      <c r="K181" s="8"/>
      <c r="L181" s="8"/>
      <c r="M181" s="15"/>
      <c r="N181" s="8"/>
      <c r="O181" s="8"/>
      <c r="P181" s="8"/>
      <c r="Q181" s="8"/>
      <c r="R181" s="8"/>
      <c r="S181" s="8"/>
      <c r="T181" s="8"/>
      <c r="U181" s="8"/>
      <c r="V181" s="8"/>
      <c r="W181" s="8"/>
      <c r="X181" s="8"/>
      <c r="Y181" s="8"/>
    </row>
    <row r="182" spans="1:25" ht="15.75" customHeight="1" x14ac:dyDescent="0.2">
      <c r="A182" s="15"/>
      <c r="B182" s="15"/>
      <c r="C182" s="15"/>
      <c r="D182" s="8"/>
      <c r="E182" s="8"/>
      <c r="F182" s="8"/>
      <c r="G182" s="31"/>
      <c r="H182" s="8"/>
      <c r="I182" s="62"/>
      <c r="J182" s="15"/>
      <c r="K182" s="8"/>
      <c r="L182" s="8"/>
      <c r="M182" s="15"/>
      <c r="N182" s="8"/>
      <c r="O182" s="8"/>
      <c r="P182" s="8"/>
      <c r="Q182" s="8"/>
      <c r="R182" s="8"/>
      <c r="S182" s="8"/>
      <c r="T182" s="8"/>
      <c r="U182" s="8"/>
      <c r="V182" s="8"/>
      <c r="W182" s="8"/>
      <c r="X182" s="8"/>
      <c r="Y182" s="8"/>
    </row>
    <row r="183" spans="1:25" ht="15.75" customHeight="1" x14ac:dyDescent="0.2">
      <c r="A183" s="15"/>
      <c r="B183" s="15"/>
      <c r="C183" s="15"/>
      <c r="D183" s="8"/>
      <c r="E183" s="8"/>
      <c r="F183" s="8"/>
      <c r="G183" s="31"/>
      <c r="H183" s="8"/>
      <c r="I183" s="62"/>
      <c r="J183" s="15"/>
      <c r="K183" s="8"/>
      <c r="L183" s="8"/>
      <c r="M183" s="15"/>
      <c r="N183" s="8"/>
      <c r="O183" s="8"/>
      <c r="P183" s="8"/>
      <c r="Q183" s="8"/>
      <c r="R183" s="8"/>
      <c r="S183" s="8"/>
      <c r="T183" s="8"/>
      <c r="U183" s="8"/>
      <c r="V183" s="8"/>
      <c r="W183" s="8"/>
      <c r="X183" s="8"/>
      <c r="Y183" s="8"/>
    </row>
    <row r="184" spans="1:25" ht="15.75" customHeight="1" x14ac:dyDescent="0.2">
      <c r="A184" s="15"/>
      <c r="B184" s="15"/>
      <c r="C184" s="15"/>
      <c r="D184" s="8"/>
      <c r="E184" s="8"/>
      <c r="F184" s="8"/>
      <c r="G184" s="31"/>
      <c r="H184" s="8"/>
      <c r="I184" s="62"/>
      <c r="J184" s="15"/>
      <c r="K184" s="8"/>
      <c r="L184" s="8"/>
      <c r="M184" s="15"/>
      <c r="N184" s="8"/>
      <c r="O184" s="8"/>
      <c r="P184" s="8"/>
      <c r="Q184" s="8"/>
      <c r="R184" s="8"/>
      <c r="S184" s="8"/>
      <c r="T184" s="8"/>
      <c r="U184" s="8"/>
      <c r="V184" s="8"/>
      <c r="W184" s="8"/>
      <c r="X184" s="8"/>
      <c r="Y184" s="8"/>
    </row>
    <row r="185" spans="1:25" ht="15.75" customHeight="1" x14ac:dyDescent="0.2">
      <c r="A185" s="15"/>
      <c r="B185" s="15"/>
      <c r="C185" s="15"/>
      <c r="D185" s="8"/>
      <c r="E185" s="8"/>
      <c r="F185" s="8"/>
      <c r="G185" s="31"/>
      <c r="H185" s="8"/>
      <c r="I185" s="62"/>
      <c r="J185" s="15"/>
      <c r="K185" s="8"/>
      <c r="L185" s="8"/>
      <c r="M185" s="15"/>
      <c r="N185" s="8"/>
      <c r="O185" s="8"/>
      <c r="P185" s="8"/>
      <c r="Q185" s="8"/>
      <c r="R185" s="8"/>
      <c r="S185" s="8"/>
      <c r="T185" s="8"/>
      <c r="U185" s="8"/>
      <c r="V185" s="8"/>
      <c r="W185" s="8"/>
      <c r="X185" s="8"/>
      <c r="Y185" s="8"/>
    </row>
    <row r="186" spans="1:25" ht="15.75" customHeight="1" x14ac:dyDescent="0.2">
      <c r="A186" s="15"/>
      <c r="B186" s="15"/>
      <c r="C186" s="15"/>
      <c r="D186" s="8"/>
      <c r="E186" s="8"/>
      <c r="F186" s="8"/>
      <c r="G186" s="31"/>
      <c r="H186" s="8"/>
      <c r="I186" s="62"/>
      <c r="J186" s="15"/>
      <c r="K186" s="8"/>
      <c r="L186" s="8"/>
      <c r="M186" s="15"/>
      <c r="N186" s="8"/>
      <c r="O186" s="8"/>
      <c r="P186" s="8"/>
      <c r="Q186" s="8"/>
      <c r="R186" s="8"/>
      <c r="S186" s="8"/>
      <c r="T186" s="8"/>
      <c r="U186" s="8"/>
      <c r="V186" s="8"/>
      <c r="W186" s="8"/>
      <c r="X186" s="8"/>
      <c r="Y186" s="8"/>
    </row>
    <row r="187" spans="1:25" ht="15.75" customHeight="1" x14ac:dyDescent="0.2">
      <c r="A187" s="15"/>
      <c r="B187" s="15"/>
      <c r="C187" s="15"/>
      <c r="D187" s="8"/>
      <c r="E187" s="8"/>
      <c r="F187" s="8"/>
      <c r="G187" s="31"/>
      <c r="H187" s="8"/>
      <c r="I187" s="62"/>
      <c r="J187" s="15"/>
      <c r="K187" s="8"/>
      <c r="L187" s="8"/>
      <c r="M187" s="15"/>
      <c r="N187" s="8"/>
      <c r="O187" s="8"/>
      <c r="P187" s="8"/>
      <c r="Q187" s="8"/>
      <c r="R187" s="8"/>
      <c r="S187" s="8"/>
      <c r="T187" s="8"/>
      <c r="U187" s="8"/>
      <c r="V187" s="8"/>
      <c r="W187" s="8"/>
      <c r="X187" s="8"/>
      <c r="Y187" s="8"/>
    </row>
    <row r="188" spans="1:25" ht="15.75" customHeight="1" x14ac:dyDescent="0.2">
      <c r="A188" s="15"/>
      <c r="B188" s="15"/>
      <c r="C188" s="15"/>
      <c r="D188" s="8"/>
      <c r="E188" s="8"/>
      <c r="F188" s="8"/>
      <c r="G188" s="31"/>
      <c r="H188" s="8"/>
      <c r="I188" s="62"/>
      <c r="J188" s="15"/>
      <c r="K188" s="8"/>
      <c r="L188" s="8"/>
      <c r="M188" s="15"/>
      <c r="N188" s="8"/>
      <c r="O188" s="8"/>
      <c r="P188" s="8"/>
      <c r="Q188" s="8"/>
      <c r="R188" s="8"/>
      <c r="S188" s="8"/>
      <c r="T188" s="8"/>
      <c r="U188" s="8"/>
      <c r="V188" s="8"/>
      <c r="W188" s="8"/>
      <c r="X188" s="8"/>
      <c r="Y188" s="8"/>
    </row>
    <row r="189" spans="1:25" ht="15.75" customHeight="1" x14ac:dyDescent="0.2">
      <c r="A189" s="15"/>
      <c r="B189" s="15"/>
      <c r="C189" s="15"/>
      <c r="D189" s="8"/>
      <c r="E189" s="8"/>
      <c r="F189" s="8"/>
      <c r="G189" s="31"/>
      <c r="H189" s="8"/>
      <c r="I189" s="62"/>
      <c r="J189" s="15"/>
      <c r="K189" s="8"/>
      <c r="L189" s="8"/>
      <c r="M189" s="15"/>
      <c r="N189" s="8"/>
      <c r="O189" s="8"/>
      <c r="P189" s="8"/>
      <c r="Q189" s="8"/>
      <c r="R189" s="8"/>
      <c r="S189" s="8"/>
      <c r="T189" s="8"/>
      <c r="U189" s="8"/>
      <c r="V189" s="8"/>
      <c r="W189" s="8"/>
      <c r="X189" s="8"/>
      <c r="Y189" s="8"/>
    </row>
    <row r="190" spans="1:25" ht="15.75" customHeight="1" x14ac:dyDescent="0.2">
      <c r="A190" s="15"/>
      <c r="B190" s="15"/>
      <c r="C190" s="15"/>
      <c r="D190" s="8"/>
      <c r="E190" s="8"/>
      <c r="F190" s="8"/>
      <c r="G190" s="31"/>
      <c r="H190" s="8"/>
      <c r="I190" s="62"/>
      <c r="J190" s="15"/>
      <c r="K190" s="8"/>
      <c r="L190" s="8"/>
      <c r="M190" s="15"/>
      <c r="N190" s="8"/>
      <c r="O190" s="8"/>
      <c r="P190" s="8"/>
      <c r="Q190" s="8"/>
      <c r="R190" s="8"/>
      <c r="S190" s="8"/>
      <c r="T190" s="8"/>
      <c r="U190" s="8"/>
      <c r="V190" s="8"/>
      <c r="W190" s="8"/>
      <c r="X190" s="8"/>
      <c r="Y190" s="8"/>
    </row>
    <row r="191" spans="1:25" ht="15.75" customHeight="1" x14ac:dyDescent="0.2">
      <c r="A191" s="15"/>
      <c r="B191" s="15"/>
      <c r="C191" s="15"/>
      <c r="D191" s="8"/>
      <c r="E191" s="8"/>
      <c r="F191" s="8"/>
      <c r="G191" s="31"/>
      <c r="H191" s="8"/>
      <c r="I191" s="62"/>
      <c r="J191" s="15"/>
      <c r="K191" s="8"/>
      <c r="L191" s="8"/>
      <c r="M191" s="15"/>
      <c r="N191" s="8"/>
      <c r="O191" s="8"/>
      <c r="P191" s="8"/>
      <c r="Q191" s="8"/>
      <c r="R191" s="8"/>
      <c r="S191" s="8"/>
      <c r="T191" s="8"/>
      <c r="U191" s="8"/>
      <c r="V191" s="8"/>
      <c r="W191" s="8"/>
      <c r="X191" s="8"/>
      <c r="Y191" s="8"/>
    </row>
    <row r="192" spans="1:25" ht="15.75" customHeight="1" x14ac:dyDescent="0.2">
      <c r="A192" s="15"/>
      <c r="B192" s="15"/>
      <c r="C192" s="15"/>
      <c r="D192" s="8"/>
      <c r="E192" s="8"/>
      <c r="F192" s="8"/>
      <c r="G192" s="31"/>
      <c r="H192" s="8"/>
      <c r="I192" s="62"/>
      <c r="J192" s="15"/>
      <c r="K192" s="8"/>
      <c r="L192" s="8"/>
      <c r="M192" s="15"/>
      <c r="N192" s="8"/>
      <c r="O192" s="8"/>
      <c r="P192" s="8"/>
      <c r="Q192" s="8"/>
      <c r="R192" s="8"/>
      <c r="S192" s="8"/>
      <c r="T192" s="8"/>
      <c r="U192" s="8"/>
      <c r="V192" s="8"/>
      <c r="W192" s="8"/>
      <c r="X192" s="8"/>
      <c r="Y192" s="8"/>
    </row>
    <row r="193" spans="1:25" ht="15.75" customHeight="1" x14ac:dyDescent="0.2">
      <c r="A193" s="15"/>
      <c r="B193" s="15"/>
      <c r="C193" s="15"/>
      <c r="D193" s="8"/>
      <c r="E193" s="8"/>
      <c r="F193" s="8"/>
      <c r="G193" s="31"/>
      <c r="H193" s="8"/>
      <c r="I193" s="62"/>
      <c r="J193" s="15"/>
      <c r="K193" s="8"/>
      <c r="L193" s="8"/>
      <c r="M193" s="15"/>
      <c r="N193" s="8"/>
      <c r="O193" s="8"/>
      <c r="P193" s="8"/>
      <c r="Q193" s="8"/>
      <c r="R193" s="8"/>
      <c r="S193" s="8"/>
      <c r="T193" s="8"/>
      <c r="U193" s="8"/>
      <c r="V193" s="8"/>
      <c r="W193" s="8"/>
      <c r="X193" s="8"/>
      <c r="Y193" s="8"/>
    </row>
    <row r="194" spans="1:25" ht="15.75" customHeight="1" x14ac:dyDescent="0.2">
      <c r="A194" s="15"/>
      <c r="B194" s="15"/>
      <c r="C194" s="15"/>
      <c r="D194" s="8"/>
      <c r="E194" s="8"/>
      <c r="F194" s="8"/>
      <c r="G194" s="31"/>
      <c r="H194" s="8"/>
      <c r="I194" s="62"/>
      <c r="J194" s="15"/>
      <c r="K194" s="8"/>
      <c r="L194" s="8"/>
      <c r="M194" s="15"/>
      <c r="N194" s="8"/>
      <c r="O194" s="8"/>
      <c r="P194" s="8"/>
      <c r="Q194" s="8"/>
      <c r="R194" s="8"/>
      <c r="S194" s="8"/>
      <c r="T194" s="8"/>
      <c r="U194" s="8"/>
      <c r="V194" s="8"/>
      <c r="W194" s="8"/>
      <c r="X194" s="8"/>
      <c r="Y194" s="8"/>
    </row>
    <row r="195" spans="1:25" ht="15.75" customHeight="1" x14ac:dyDescent="0.2">
      <c r="A195" s="15"/>
      <c r="B195" s="15"/>
      <c r="C195" s="15"/>
      <c r="D195" s="8"/>
      <c r="E195" s="8"/>
      <c r="F195" s="8"/>
      <c r="G195" s="31"/>
      <c r="H195" s="8"/>
      <c r="I195" s="62"/>
      <c r="J195" s="15"/>
      <c r="K195" s="8"/>
      <c r="L195" s="8"/>
      <c r="M195" s="15"/>
      <c r="N195" s="8"/>
      <c r="O195" s="8"/>
      <c r="P195" s="8"/>
      <c r="Q195" s="8"/>
      <c r="R195" s="8"/>
      <c r="S195" s="8"/>
      <c r="T195" s="8"/>
      <c r="U195" s="8"/>
      <c r="V195" s="8"/>
      <c r="W195" s="8"/>
      <c r="X195" s="8"/>
      <c r="Y195" s="8"/>
    </row>
    <row r="196" spans="1:25" ht="15.75" customHeight="1" x14ac:dyDescent="0.2">
      <c r="A196" s="15"/>
      <c r="B196" s="15"/>
      <c r="C196" s="15"/>
      <c r="D196" s="8"/>
      <c r="E196" s="8"/>
      <c r="F196" s="8"/>
      <c r="G196" s="31"/>
      <c r="H196" s="8"/>
      <c r="I196" s="62"/>
      <c r="J196" s="15"/>
      <c r="K196" s="8"/>
      <c r="L196" s="8"/>
      <c r="M196" s="15"/>
      <c r="N196" s="8"/>
      <c r="O196" s="8"/>
      <c r="P196" s="8"/>
      <c r="Q196" s="8"/>
      <c r="R196" s="8"/>
      <c r="S196" s="8"/>
      <c r="T196" s="8"/>
      <c r="U196" s="8"/>
      <c r="V196" s="8"/>
      <c r="W196" s="8"/>
      <c r="X196" s="8"/>
      <c r="Y196" s="8"/>
    </row>
    <row r="197" spans="1:25" ht="15.75" customHeight="1" x14ac:dyDescent="0.2">
      <c r="A197" s="15"/>
      <c r="B197" s="15"/>
      <c r="C197" s="15"/>
      <c r="D197" s="8"/>
      <c r="E197" s="8"/>
      <c r="F197" s="8"/>
      <c r="G197" s="31"/>
      <c r="H197" s="8"/>
      <c r="I197" s="62"/>
      <c r="J197" s="15"/>
      <c r="K197" s="8"/>
      <c r="L197" s="8"/>
      <c r="M197" s="15"/>
      <c r="N197" s="8"/>
      <c r="O197" s="8"/>
      <c r="P197" s="8"/>
      <c r="Q197" s="8"/>
      <c r="R197" s="8"/>
      <c r="S197" s="8"/>
      <c r="T197" s="8"/>
      <c r="U197" s="8"/>
      <c r="V197" s="8"/>
      <c r="W197" s="8"/>
      <c r="X197" s="8"/>
      <c r="Y197" s="8"/>
    </row>
    <row r="198" spans="1:25" ht="15.75" customHeight="1" x14ac:dyDescent="0.2">
      <c r="A198" s="15"/>
      <c r="B198" s="15"/>
      <c r="C198" s="15"/>
      <c r="D198" s="8"/>
      <c r="E198" s="8"/>
      <c r="F198" s="8"/>
      <c r="G198" s="31"/>
      <c r="H198" s="8"/>
      <c r="I198" s="62"/>
      <c r="J198" s="15"/>
      <c r="K198" s="8"/>
      <c r="L198" s="8"/>
      <c r="M198" s="15"/>
      <c r="N198" s="8"/>
      <c r="O198" s="8"/>
      <c r="P198" s="8"/>
      <c r="Q198" s="8"/>
      <c r="R198" s="8"/>
      <c r="S198" s="8"/>
      <c r="T198" s="8"/>
      <c r="U198" s="8"/>
      <c r="V198" s="8"/>
      <c r="W198" s="8"/>
      <c r="X198" s="8"/>
      <c r="Y198" s="8"/>
    </row>
    <row r="199" spans="1:25" ht="15.75" customHeight="1" x14ac:dyDescent="0.2">
      <c r="A199" s="15"/>
      <c r="B199" s="15"/>
      <c r="C199" s="15"/>
      <c r="D199" s="8"/>
      <c r="E199" s="8"/>
      <c r="F199" s="8"/>
      <c r="G199" s="31"/>
      <c r="H199" s="8"/>
      <c r="I199" s="62"/>
      <c r="J199" s="15"/>
      <c r="K199" s="8"/>
      <c r="L199" s="8"/>
      <c r="M199" s="15"/>
      <c r="N199" s="8"/>
      <c r="O199" s="8"/>
      <c r="P199" s="8"/>
      <c r="Q199" s="8"/>
      <c r="R199" s="8"/>
      <c r="S199" s="8"/>
      <c r="T199" s="8"/>
      <c r="U199" s="8"/>
      <c r="V199" s="8"/>
      <c r="W199" s="8"/>
      <c r="X199" s="8"/>
      <c r="Y199" s="8"/>
    </row>
    <row r="200" spans="1:25" ht="15.75" customHeight="1" x14ac:dyDescent="0.2">
      <c r="A200" s="15"/>
      <c r="B200" s="15"/>
      <c r="C200" s="15"/>
      <c r="D200" s="8"/>
      <c r="E200" s="8"/>
      <c r="F200" s="8"/>
      <c r="G200" s="31"/>
      <c r="H200" s="8"/>
      <c r="I200" s="62"/>
      <c r="J200" s="15"/>
      <c r="K200" s="8"/>
      <c r="L200" s="8"/>
      <c r="M200" s="15"/>
      <c r="N200" s="8"/>
      <c r="O200" s="8"/>
      <c r="P200" s="8"/>
      <c r="Q200" s="8"/>
      <c r="R200" s="8"/>
      <c r="S200" s="8"/>
      <c r="T200" s="8"/>
      <c r="U200" s="8"/>
      <c r="V200" s="8"/>
      <c r="W200" s="8"/>
      <c r="X200" s="8"/>
      <c r="Y200" s="8"/>
    </row>
    <row r="201" spans="1:25" ht="15.75" customHeight="1" x14ac:dyDescent="0.2">
      <c r="A201" s="15"/>
      <c r="B201" s="15"/>
      <c r="C201" s="15"/>
      <c r="D201" s="8"/>
      <c r="E201" s="8"/>
      <c r="F201" s="8"/>
      <c r="G201" s="31"/>
      <c r="H201" s="8"/>
      <c r="I201" s="62"/>
      <c r="J201" s="15"/>
      <c r="K201" s="8"/>
      <c r="L201" s="8"/>
      <c r="M201" s="15"/>
      <c r="N201" s="8"/>
      <c r="O201" s="8"/>
      <c r="P201" s="8"/>
      <c r="Q201" s="8"/>
      <c r="R201" s="8"/>
      <c r="S201" s="8"/>
      <c r="T201" s="8"/>
      <c r="U201" s="8"/>
      <c r="V201" s="8"/>
      <c r="W201" s="8"/>
      <c r="X201" s="8"/>
      <c r="Y201" s="8"/>
    </row>
    <row r="202" spans="1:25" ht="15.75" customHeight="1" x14ac:dyDescent="0.2">
      <c r="A202" s="15"/>
      <c r="B202" s="15"/>
      <c r="C202" s="15"/>
      <c r="D202" s="8"/>
      <c r="E202" s="8"/>
      <c r="F202" s="8"/>
      <c r="G202" s="31"/>
      <c r="H202" s="8"/>
      <c r="I202" s="62"/>
      <c r="J202" s="15"/>
      <c r="K202" s="8"/>
      <c r="L202" s="8"/>
      <c r="M202" s="15"/>
      <c r="N202" s="8"/>
      <c r="O202" s="8"/>
      <c r="P202" s="8"/>
      <c r="Q202" s="8"/>
      <c r="R202" s="8"/>
      <c r="S202" s="8"/>
      <c r="T202" s="8"/>
      <c r="U202" s="8"/>
      <c r="V202" s="8"/>
      <c r="W202" s="8"/>
      <c r="X202" s="8"/>
      <c r="Y202" s="8"/>
    </row>
    <row r="203" spans="1:25" ht="15.75" customHeight="1" x14ac:dyDescent="0.2">
      <c r="A203" s="15"/>
      <c r="B203" s="15"/>
      <c r="C203" s="15"/>
      <c r="D203" s="8"/>
      <c r="E203" s="8"/>
      <c r="F203" s="8"/>
      <c r="G203" s="31"/>
      <c r="H203" s="8"/>
      <c r="I203" s="62"/>
      <c r="J203" s="15"/>
      <c r="K203" s="8"/>
      <c r="L203" s="8"/>
      <c r="M203" s="15"/>
      <c r="N203" s="8"/>
      <c r="O203" s="8"/>
      <c r="P203" s="8"/>
      <c r="Q203" s="8"/>
      <c r="R203" s="8"/>
      <c r="S203" s="8"/>
      <c r="T203" s="8"/>
      <c r="U203" s="8"/>
      <c r="V203" s="8"/>
      <c r="W203" s="8"/>
      <c r="X203" s="8"/>
      <c r="Y203" s="8"/>
    </row>
    <row r="204" spans="1:25" ht="15.75" customHeight="1" x14ac:dyDescent="0.2">
      <c r="A204" s="15"/>
      <c r="B204" s="15"/>
      <c r="C204" s="15"/>
      <c r="D204" s="8"/>
      <c r="E204" s="8"/>
      <c r="F204" s="8"/>
      <c r="G204" s="31"/>
      <c r="H204" s="8"/>
      <c r="I204" s="62"/>
      <c r="J204" s="15"/>
      <c r="K204" s="8"/>
      <c r="L204" s="8"/>
      <c r="M204" s="15"/>
      <c r="N204" s="8"/>
      <c r="O204" s="8"/>
      <c r="P204" s="8"/>
      <c r="Q204" s="8"/>
      <c r="R204" s="8"/>
      <c r="S204" s="8"/>
      <c r="T204" s="8"/>
      <c r="U204" s="8"/>
      <c r="V204" s="8"/>
      <c r="W204" s="8"/>
      <c r="X204" s="8"/>
      <c r="Y204" s="8"/>
    </row>
    <row r="205" spans="1:25" ht="15.75" customHeight="1" x14ac:dyDescent="0.2">
      <c r="A205" s="15"/>
      <c r="B205" s="15"/>
      <c r="C205" s="15"/>
      <c r="D205" s="8"/>
      <c r="E205" s="8"/>
      <c r="F205" s="8"/>
      <c r="G205" s="31"/>
      <c r="H205" s="8"/>
      <c r="I205" s="62"/>
      <c r="J205" s="15"/>
      <c r="K205" s="8"/>
      <c r="L205" s="8"/>
      <c r="M205" s="15"/>
      <c r="N205" s="8"/>
      <c r="O205" s="8"/>
      <c r="P205" s="8"/>
      <c r="Q205" s="8"/>
      <c r="R205" s="8"/>
      <c r="S205" s="8"/>
      <c r="T205" s="8"/>
      <c r="U205" s="8"/>
      <c r="V205" s="8"/>
      <c r="W205" s="8"/>
      <c r="X205" s="8"/>
      <c r="Y205" s="8"/>
    </row>
    <row r="206" spans="1:25" ht="15.75" customHeight="1" x14ac:dyDescent="0.2">
      <c r="A206" s="15"/>
      <c r="B206" s="15"/>
      <c r="C206" s="15"/>
      <c r="D206" s="8"/>
      <c r="E206" s="8"/>
      <c r="F206" s="8"/>
      <c r="G206" s="31"/>
      <c r="H206" s="8"/>
      <c r="I206" s="62"/>
      <c r="J206" s="15"/>
      <c r="K206" s="8"/>
      <c r="L206" s="8"/>
      <c r="M206" s="15"/>
      <c r="N206" s="8"/>
      <c r="O206" s="8"/>
      <c r="P206" s="8"/>
      <c r="Q206" s="8"/>
      <c r="R206" s="8"/>
      <c r="S206" s="8"/>
      <c r="T206" s="8"/>
      <c r="U206" s="8"/>
      <c r="V206" s="8"/>
      <c r="W206" s="8"/>
      <c r="X206" s="8"/>
      <c r="Y206" s="8"/>
    </row>
    <row r="207" spans="1:25" ht="15.75" customHeight="1" x14ac:dyDescent="0.2">
      <c r="A207" s="15"/>
      <c r="B207" s="15"/>
      <c r="C207" s="15"/>
      <c r="D207" s="8"/>
      <c r="E207" s="8"/>
      <c r="F207" s="8"/>
      <c r="G207" s="31"/>
      <c r="H207" s="8"/>
      <c r="I207" s="62"/>
      <c r="J207" s="15"/>
      <c r="K207" s="8"/>
      <c r="L207" s="8"/>
      <c r="M207" s="15"/>
      <c r="N207" s="8"/>
      <c r="O207" s="8"/>
      <c r="P207" s="8"/>
      <c r="Q207" s="8"/>
      <c r="R207" s="8"/>
      <c r="S207" s="8"/>
      <c r="T207" s="8"/>
      <c r="U207" s="8"/>
      <c r="V207" s="8"/>
      <c r="W207" s="8"/>
      <c r="X207" s="8"/>
      <c r="Y207" s="8"/>
    </row>
    <row r="208" spans="1:25" ht="15.75" customHeight="1" x14ac:dyDescent="0.2">
      <c r="A208" s="15"/>
      <c r="B208" s="15"/>
      <c r="C208" s="15"/>
      <c r="D208" s="8"/>
      <c r="E208" s="8"/>
      <c r="F208" s="8"/>
      <c r="G208" s="31"/>
      <c r="H208" s="8"/>
      <c r="I208" s="62"/>
      <c r="J208" s="15"/>
      <c r="K208" s="8"/>
      <c r="L208" s="8"/>
      <c r="M208" s="15"/>
      <c r="N208" s="8"/>
      <c r="O208" s="8"/>
      <c r="P208" s="8"/>
      <c r="Q208" s="8"/>
      <c r="R208" s="8"/>
      <c r="S208" s="8"/>
      <c r="T208" s="8"/>
      <c r="U208" s="8"/>
      <c r="V208" s="8"/>
      <c r="W208" s="8"/>
      <c r="X208" s="8"/>
      <c r="Y208" s="8"/>
    </row>
    <row r="209" spans="1:25" ht="15.75" customHeight="1" x14ac:dyDescent="0.2">
      <c r="A209" s="15"/>
      <c r="B209" s="15"/>
      <c r="C209" s="15"/>
      <c r="D209" s="8"/>
      <c r="E209" s="8"/>
      <c r="F209" s="8"/>
      <c r="G209" s="31"/>
      <c r="H209" s="8"/>
      <c r="I209" s="62"/>
      <c r="J209" s="15"/>
      <c r="K209" s="8"/>
      <c r="L209" s="8"/>
      <c r="M209" s="15"/>
      <c r="N209" s="8"/>
      <c r="O209" s="8"/>
      <c r="P209" s="8"/>
      <c r="Q209" s="8"/>
      <c r="R209" s="8"/>
      <c r="S209" s="8"/>
      <c r="T209" s="8"/>
      <c r="U209" s="8"/>
      <c r="V209" s="8"/>
      <c r="W209" s="8"/>
      <c r="X209" s="8"/>
      <c r="Y209" s="8"/>
    </row>
    <row r="210" spans="1:25" ht="15.75" customHeight="1" x14ac:dyDescent="0.2">
      <c r="A210" s="15"/>
      <c r="B210" s="15"/>
      <c r="C210" s="15"/>
      <c r="D210" s="8"/>
      <c r="E210" s="8"/>
      <c r="F210" s="8"/>
      <c r="G210" s="31"/>
      <c r="H210" s="8"/>
      <c r="I210" s="62"/>
      <c r="J210" s="15"/>
      <c r="K210" s="8"/>
      <c r="L210" s="8"/>
      <c r="M210" s="15"/>
      <c r="N210" s="8"/>
      <c r="O210" s="8"/>
      <c r="P210" s="8"/>
      <c r="Q210" s="8"/>
      <c r="R210" s="8"/>
      <c r="S210" s="8"/>
      <c r="T210" s="8"/>
      <c r="U210" s="8"/>
      <c r="V210" s="8"/>
      <c r="W210" s="8"/>
      <c r="X210" s="8"/>
      <c r="Y210" s="8"/>
    </row>
    <row r="211" spans="1:25" ht="15.75" customHeight="1" x14ac:dyDescent="0.2">
      <c r="A211" s="15"/>
      <c r="B211" s="15"/>
      <c r="C211" s="15"/>
      <c r="D211" s="8"/>
      <c r="E211" s="8"/>
      <c r="F211" s="8"/>
      <c r="G211" s="31"/>
      <c r="H211" s="8"/>
      <c r="I211" s="62"/>
      <c r="J211" s="15"/>
      <c r="K211" s="8"/>
      <c r="L211" s="8"/>
      <c r="M211" s="15"/>
      <c r="N211" s="8"/>
      <c r="O211" s="8"/>
      <c r="P211" s="8"/>
      <c r="Q211" s="8"/>
      <c r="R211" s="8"/>
      <c r="S211" s="8"/>
      <c r="T211" s="8"/>
      <c r="U211" s="8"/>
      <c r="V211" s="8"/>
      <c r="W211" s="8"/>
      <c r="X211" s="8"/>
      <c r="Y211" s="8"/>
    </row>
    <row r="212" spans="1:25" ht="15.75" customHeight="1" x14ac:dyDescent="0.2">
      <c r="A212" s="15"/>
      <c r="B212" s="15"/>
      <c r="C212" s="15"/>
      <c r="D212" s="8"/>
      <c r="E212" s="8"/>
      <c r="F212" s="8"/>
      <c r="G212" s="31"/>
      <c r="H212" s="8"/>
      <c r="I212" s="62"/>
      <c r="J212" s="15"/>
      <c r="K212" s="8"/>
      <c r="L212" s="8"/>
      <c r="M212" s="15"/>
      <c r="N212" s="8"/>
      <c r="O212" s="8"/>
      <c r="P212" s="8"/>
      <c r="Q212" s="8"/>
      <c r="R212" s="8"/>
      <c r="S212" s="8"/>
      <c r="T212" s="8"/>
      <c r="U212" s="8"/>
      <c r="V212" s="8"/>
      <c r="W212" s="8"/>
      <c r="X212" s="8"/>
      <c r="Y212" s="8"/>
    </row>
    <row r="213" spans="1:25" ht="15.75" customHeight="1" x14ac:dyDescent="0.2">
      <c r="A213" s="15"/>
      <c r="B213" s="15"/>
      <c r="C213" s="15"/>
      <c r="D213" s="8"/>
      <c r="E213" s="8"/>
      <c r="F213" s="8"/>
      <c r="G213" s="31"/>
      <c r="H213" s="8"/>
      <c r="I213" s="62"/>
      <c r="J213" s="15"/>
      <c r="K213" s="8"/>
      <c r="L213" s="8"/>
      <c r="M213" s="15"/>
      <c r="N213" s="8"/>
      <c r="O213" s="8"/>
      <c r="P213" s="8"/>
      <c r="Q213" s="8"/>
      <c r="R213" s="8"/>
      <c r="S213" s="8"/>
      <c r="T213" s="8"/>
      <c r="U213" s="8"/>
      <c r="V213" s="8"/>
      <c r="W213" s="8"/>
      <c r="X213" s="8"/>
      <c r="Y213" s="8"/>
    </row>
    <row r="214" spans="1:25" ht="15.75" customHeight="1" x14ac:dyDescent="0.2">
      <c r="A214" s="15"/>
      <c r="B214" s="15"/>
      <c r="C214" s="15"/>
      <c r="D214" s="8"/>
      <c r="E214" s="8"/>
      <c r="F214" s="8"/>
      <c r="G214" s="31"/>
      <c r="H214" s="8"/>
      <c r="I214" s="62"/>
      <c r="J214" s="15"/>
      <c r="K214" s="8"/>
      <c r="L214" s="8"/>
      <c r="M214" s="15"/>
      <c r="N214" s="8"/>
      <c r="O214" s="8"/>
      <c r="P214" s="8"/>
      <c r="Q214" s="8"/>
      <c r="R214" s="8"/>
      <c r="S214" s="8"/>
      <c r="T214" s="8"/>
      <c r="U214" s="8"/>
      <c r="V214" s="8"/>
      <c r="W214" s="8"/>
      <c r="X214" s="8"/>
      <c r="Y214" s="8"/>
    </row>
    <row r="215" spans="1:25" ht="15.75" customHeight="1" x14ac:dyDescent="0.2">
      <c r="A215" s="15"/>
      <c r="B215" s="15"/>
      <c r="C215" s="15"/>
      <c r="D215" s="8"/>
      <c r="E215" s="8"/>
      <c r="F215" s="8"/>
      <c r="G215" s="31"/>
      <c r="H215" s="8"/>
      <c r="I215" s="62"/>
      <c r="J215" s="15"/>
      <c r="K215" s="8"/>
      <c r="L215" s="8"/>
      <c r="M215" s="15"/>
      <c r="N215" s="8"/>
      <c r="O215" s="8"/>
      <c r="P215" s="8"/>
      <c r="Q215" s="8"/>
      <c r="R215" s="8"/>
      <c r="S215" s="8"/>
      <c r="T215" s="8"/>
      <c r="U215" s="8"/>
      <c r="V215" s="8"/>
      <c r="W215" s="8"/>
      <c r="X215" s="8"/>
      <c r="Y215" s="8"/>
    </row>
    <row r="216" spans="1:25" ht="15.75" customHeight="1" x14ac:dyDescent="0.2">
      <c r="A216" s="15"/>
      <c r="B216" s="15"/>
      <c r="C216" s="15"/>
      <c r="D216" s="8"/>
      <c r="E216" s="8"/>
      <c r="F216" s="8"/>
      <c r="G216" s="31"/>
      <c r="H216" s="8"/>
      <c r="I216" s="62"/>
      <c r="J216" s="15"/>
      <c r="K216" s="8"/>
      <c r="L216" s="8"/>
      <c r="M216" s="15"/>
      <c r="N216" s="8"/>
      <c r="O216" s="8"/>
      <c r="P216" s="8"/>
      <c r="Q216" s="8"/>
      <c r="R216" s="8"/>
      <c r="S216" s="8"/>
      <c r="T216" s="8"/>
      <c r="U216" s="8"/>
      <c r="V216" s="8"/>
      <c r="W216" s="8"/>
      <c r="X216" s="8"/>
      <c r="Y216" s="8"/>
    </row>
    <row r="217" spans="1:25" ht="15.75" customHeight="1" x14ac:dyDescent="0.2">
      <c r="A217" s="15"/>
      <c r="B217" s="15"/>
      <c r="C217" s="15"/>
      <c r="D217" s="8"/>
      <c r="E217" s="8"/>
      <c r="F217" s="8"/>
      <c r="G217" s="31"/>
      <c r="H217" s="8"/>
      <c r="I217" s="62"/>
      <c r="J217" s="15"/>
      <c r="K217" s="8"/>
      <c r="L217" s="8"/>
      <c r="M217" s="15"/>
      <c r="N217" s="8"/>
      <c r="O217" s="8"/>
      <c r="P217" s="8"/>
      <c r="Q217" s="8"/>
      <c r="R217" s="8"/>
      <c r="S217" s="8"/>
      <c r="T217" s="8"/>
      <c r="U217" s="8"/>
      <c r="V217" s="8"/>
      <c r="W217" s="8"/>
      <c r="X217" s="8"/>
      <c r="Y217" s="8"/>
    </row>
    <row r="218" spans="1:25" ht="15.75" customHeight="1" x14ac:dyDescent="0.2">
      <c r="A218" s="15"/>
      <c r="B218" s="15"/>
      <c r="C218" s="15"/>
      <c r="D218" s="8"/>
      <c r="E218" s="8"/>
      <c r="F218" s="8"/>
      <c r="G218" s="31"/>
      <c r="H218" s="8"/>
      <c r="I218" s="62"/>
      <c r="J218" s="15"/>
      <c r="K218" s="8"/>
      <c r="L218" s="8"/>
      <c r="M218" s="15"/>
      <c r="N218" s="8"/>
      <c r="O218" s="8"/>
      <c r="P218" s="8"/>
      <c r="Q218" s="8"/>
      <c r="R218" s="8"/>
      <c r="S218" s="8"/>
      <c r="T218" s="8"/>
      <c r="U218" s="8"/>
      <c r="V218" s="8"/>
      <c r="W218" s="8"/>
      <c r="X218" s="8"/>
      <c r="Y218" s="8"/>
    </row>
    <row r="219" spans="1:25" ht="15.75" customHeight="1" x14ac:dyDescent="0.2">
      <c r="A219" s="15"/>
      <c r="B219" s="15"/>
      <c r="C219" s="15"/>
      <c r="D219" s="8"/>
      <c r="E219" s="8"/>
      <c r="F219" s="8"/>
      <c r="G219" s="31"/>
      <c r="H219" s="8"/>
      <c r="I219" s="62"/>
      <c r="J219" s="15"/>
      <c r="K219" s="8"/>
      <c r="L219" s="8"/>
      <c r="M219" s="15"/>
      <c r="N219" s="8"/>
      <c r="O219" s="8"/>
      <c r="P219" s="8"/>
      <c r="Q219" s="8"/>
      <c r="R219" s="8"/>
      <c r="S219" s="8"/>
      <c r="T219" s="8"/>
      <c r="U219" s="8"/>
      <c r="V219" s="8"/>
      <c r="W219" s="8"/>
      <c r="X219" s="8"/>
      <c r="Y219" s="8"/>
    </row>
    <row r="220" spans="1:25" ht="15.75" customHeight="1" x14ac:dyDescent="0.2">
      <c r="A220" s="15"/>
      <c r="B220" s="15"/>
      <c r="C220" s="15"/>
      <c r="D220" s="8"/>
      <c r="E220" s="8"/>
      <c r="F220" s="8"/>
      <c r="G220" s="31"/>
      <c r="H220" s="8"/>
      <c r="I220" s="62"/>
      <c r="J220" s="15"/>
      <c r="K220" s="8"/>
      <c r="L220" s="8"/>
      <c r="M220" s="15"/>
      <c r="N220" s="8"/>
      <c r="O220" s="8"/>
      <c r="P220" s="8"/>
      <c r="Q220" s="8"/>
      <c r="R220" s="8"/>
      <c r="S220" s="8"/>
      <c r="T220" s="8"/>
      <c r="U220" s="8"/>
      <c r="V220" s="8"/>
      <c r="W220" s="8"/>
      <c r="X220" s="8"/>
      <c r="Y220" s="8"/>
    </row>
    <row r="221" spans="1:25" ht="15.75" customHeight="1" x14ac:dyDescent="0.2">
      <c r="A221" s="15"/>
      <c r="B221" s="15"/>
      <c r="C221" s="15"/>
      <c r="D221" s="8"/>
      <c r="E221" s="8"/>
      <c r="F221" s="8"/>
      <c r="G221" s="31"/>
      <c r="H221" s="8"/>
      <c r="I221" s="62"/>
      <c r="J221" s="15"/>
      <c r="K221" s="8"/>
      <c r="L221" s="8"/>
      <c r="M221" s="15"/>
      <c r="N221" s="8"/>
      <c r="O221" s="8"/>
      <c r="P221" s="8"/>
      <c r="Q221" s="8"/>
      <c r="R221" s="8"/>
      <c r="S221" s="8"/>
      <c r="T221" s="8"/>
      <c r="U221" s="8"/>
      <c r="V221" s="8"/>
      <c r="W221" s="8"/>
      <c r="X221" s="8"/>
      <c r="Y221" s="8"/>
    </row>
    <row r="222" spans="1:25" ht="15.75" customHeight="1" x14ac:dyDescent="0.2">
      <c r="A222" s="15"/>
      <c r="B222" s="15"/>
      <c r="C222" s="15"/>
      <c r="D222" s="8"/>
      <c r="E222" s="8"/>
      <c r="F222" s="8"/>
      <c r="G222" s="31"/>
      <c r="H222" s="8"/>
      <c r="I222" s="62"/>
      <c r="J222" s="15"/>
      <c r="K222" s="8"/>
      <c r="L222" s="8"/>
      <c r="M222" s="15"/>
      <c r="N222" s="8"/>
      <c r="O222" s="8"/>
      <c r="P222" s="8"/>
      <c r="Q222" s="8"/>
      <c r="R222" s="8"/>
      <c r="S222" s="8"/>
      <c r="T222" s="8"/>
      <c r="U222" s="8"/>
      <c r="V222" s="8"/>
      <c r="W222" s="8"/>
      <c r="X222" s="8"/>
      <c r="Y222" s="8"/>
    </row>
    <row r="223" spans="1:25" ht="15.75" customHeight="1" x14ac:dyDescent="0.2">
      <c r="A223" s="15"/>
      <c r="B223" s="15"/>
      <c r="C223" s="15"/>
      <c r="D223" s="8"/>
      <c r="E223" s="8"/>
      <c r="F223" s="8"/>
      <c r="G223" s="31"/>
      <c r="H223" s="8"/>
      <c r="I223" s="62"/>
      <c r="J223" s="15"/>
      <c r="K223" s="8"/>
      <c r="L223" s="8"/>
      <c r="M223" s="15"/>
      <c r="N223" s="8"/>
      <c r="O223" s="8"/>
      <c r="P223" s="8"/>
      <c r="Q223" s="8"/>
      <c r="R223" s="8"/>
      <c r="S223" s="8"/>
      <c r="T223" s="8"/>
      <c r="U223" s="8"/>
      <c r="V223" s="8"/>
      <c r="W223" s="8"/>
      <c r="X223" s="8"/>
      <c r="Y223" s="8"/>
    </row>
    <row r="224" spans="1:25" ht="15.75" customHeight="1" x14ac:dyDescent="0.2">
      <c r="A224" s="15"/>
      <c r="B224" s="15"/>
      <c r="C224" s="15"/>
      <c r="D224" s="8"/>
      <c r="E224" s="8"/>
      <c r="F224" s="8"/>
      <c r="G224" s="31"/>
      <c r="H224" s="8"/>
      <c r="I224" s="62"/>
      <c r="J224" s="15"/>
      <c r="K224" s="8"/>
      <c r="L224" s="8"/>
      <c r="M224" s="15"/>
      <c r="N224" s="8"/>
      <c r="O224" s="8"/>
      <c r="P224" s="8"/>
      <c r="Q224" s="8"/>
      <c r="R224" s="8"/>
      <c r="S224" s="8"/>
      <c r="T224" s="8"/>
      <c r="U224" s="8"/>
      <c r="V224" s="8"/>
      <c r="W224" s="8"/>
      <c r="X224" s="8"/>
      <c r="Y224" s="8"/>
    </row>
    <row r="225" spans="1:25" ht="15.75" customHeight="1" x14ac:dyDescent="0.2">
      <c r="A225" s="15"/>
      <c r="B225" s="15"/>
      <c r="C225" s="15"/>
      <c r="D225" s="8"/>
      <c r="E225" s="8"/>
      <c r="F225" s="8"/>
      <c r="G225" s="31"/>
      <c r="H225" s="8"/>
      <c r="I225" s="62"/>
      <c r="J225" s="15"/>
      <c r="K225" s="8"/>
      <c r="L225" s="8"/>
      <c r="M225" s="15"/>
      <c r="N225" s="8"/>
      <c r="O225" s="8"/>
      <c r="P225" s="8"/>
      <c r="Q225" s="8"/>
      <c r="R225" s="8"/>
      <c r="S225" s="8"/>
      <c r="T225" s="8"/>
      <c r="U225" s="8"/>
      <c r="V225" s="8"/>
      <c r="W225" s="8"/>
      <c r="X225" s="8"/>
      <c r="Y225" s="8"/>
    </row>
    <row r="226" spans="1:25" ht="15.75" customHeight="1" x14ac:dyDescent="0.2">
      <c r="A226" s="15"/>
      <c r="B226" s="15"/>
      <c r="C226" s="15"/>
      <c r="D226" s="8"/>
      <c r="E226" s="8"/>
      <c r="F226" s="8"/>
      <c r="G226" s="31"/>
      <c r="H226" s="8"/>
      <c r="I226" s="62"/>
      <c r="J226" s="15"/>
      <c r="K226" s="8"/>
      <c r="L226" s="8"/>
      <c r="M226" s="15"/>
      <c r="N226" s="8"/>
      <c r="O226" s="8"/>
      <c r="P226" s="8"/>
      <c r="Q226" s="8"/>
      <c r="R226" s="8"/>
      <c r="S226" s="8"/>
      <c r="T226" s="8"/>
      <c r="U226" s="8"/>
      <c r="V226" s="8"/>
      <c r="W226" s="8"/>
      <c r="X226" s="8"/>
      <c r="Y226" s="8"/>
    </row>
    <row r="227" spans="1:25" ht="15.75" customHeight="1" x14ac:dyDescent="0.2">
      <c r="A227" s="15"/>
      <c r="B227" s="15"/>
      <c r="C227" s="15"/>
      <c r="D227" s="8"/>
      <c r="E227" s="8"/>
      <c r="F227" s="8"/>
      <c r="G227" s="31"/>
      <c r="H227" s="8"/>
      <c r="I227" s="62"/>
      <c r="J227" s="15"/>
      <c r="K227" s="8"/>
      <c r="L227" s="8"/>
      <c r="M227" s="15"/>
      <c r="N227" s="8"/>
      <c r="O227" s="8"/>
      <c r="P227" s="8"/>
      <c r="Q227" s="8"/>
      <c r="R227" s="8"/>
      <c r="S227" s="8"/>
      <c r="T227" s="8"/>
      <c r="U227" s="8"/>
      <c r="V227" s="8"/>
      <c r="W227" s="8"/>
      <c r="X227" s="8"/>
      <c r="Y227" s="8"/>
    </row>
    <row r="228" spans="1:25" ht="15.75" customHeight="1" x14ac:dyDescent="0.2">
      <c r="A228" s="15"/>
      <c r="B228" s="15"/>
      <c r="C228" s="15"/>
      <c r="D228" s="8"/>
      <c r="E228" s="8"/>
      <c r="F228" s="8"/>
      <c r="G228" s="31"/>
      <c r="H228" s="8"/>
      <c r="I228" s="62"/>
      <c r="J228" s="15"/>
      <c r="K228" s="8"/>
      <c r="L228" s="8"/>
      <c r="M228" s="15"/>
      <c r="N228" s="8"/>
      <c r="O228" s="8"/>
      <c r="P228" s="8"/>
      <c r="Q228" s="8"/>
      <c r="R228" s="8"/>
      <c r="S228" s="8"/>
      <c r="T228" s="8"/>
      <c r="U228" s="8"/>
      <c r="V228" s="8"/>
      <c r="W228" s="8"/>
      <c r="X228" s="8"/>
      <c r="Y228" s="8"/>
    </row>
    <row r="229" spans="1:25" ht="15.75" customHeight="1" x14ac:dyDescent="0.2">
      <c r="A229" s="15"/>
      <c r="B229" s="15"/>
      <c r="C229" s="15"/>
      <c r="D229" s="8"/>
      <c r="E229" s="8"/>
      <c r="F229" s="8"/>
      <c r="G229" s="31"/>
      <c r="H229" s="8"/>
      <c r="I229" s="62"/>
      <c r="J229" s="15"/>
      <c r="K229" s="8"/>
      <c r="L229" s="8"/>
      <c r="M229" s="15"/>
      <c r="N229" s="8"/>
      <c r="O229" s="8"/>
      <c r="P229" s="8"/>
      <c r="Q229" s="8"/>
      <c r="R229" s="8"/>
      <c r="S229" s="8"/>
      <c r="T229" s="8"/>
      <c r="U229" s="8"/>
      <c r="V229" s="8"/>
      <c r="W229" s="8"/>
      <c r="X229" s="8"/>
      <c r="Y229" s="8"/>
    </row>
    <row r="230" spans="1:25" ht="15.75" customHeight="1" x14ac:dyDescent="0.2">
      <c r="A230" s="15"/>
      <c r="B230" s="15"/>
      <c r="C230" s="15"/>
      <c r="D230" s="8"/>
      <c r="E230" s="8"/>
      <c r="F230" s="8"/>
      <c r="G230" s="31"/>
      <c r="H230" s="8"/>
      <c r="I230" s="62"/>
      <c r="J230" s="15"/>
      <c r="K230" s="8"/>
      <c r="L230" s="8"/>
      <c r="M230" s="15"/>
      <c r="N230" s="8"/>
      <c r="O230" s="8"/>
      <c r="P230" s="8"/>
      <c r="Q230" s="8"/>
      <c r="R230" s="8"/>
      <c r="S230" s="8"/>
      <c r="T230" s="8"/>
      <c r="U230" s="8"/>
      <c r="V230" s="8"/>
      <c r="W230" s="8"/>
      <c r="X230" s="8"/>
      <c r="Y230" s="8"/>
    </row>
    <row r="231" spans="1:25" ht="15.75" customHeight="1" x14ac:dyDescent="0.2">
      <c r="A231" s="15"/>
      <c r="B231" s="15"/>
      <c r="C231" s="15"/>
      <c r="D231" s="8"/>
      <c r="E231" s="8"/>
      <c r="F231" s="8"/>
      <c r="G231" s="31"/>
      <c r="H231" s="8"/>
      <c r="I231" s="62"/>
      <c r="J231" s="15"/>
      <c r="K231" s="8"/>
      <c r="L231" s="8"/>
      <c r="M231" s="15"/>
      <c r="N231" s="8"/>
      <c r="O231" s="8"/>
      <c r="P231" s="8"/>
      <c r="Q231" s="8"/>
      <c r="R231" s="8"/>
      <c r="S231" s="8"/>
      <c r="T231" s="8"/>
      <c r="U231" s="8"/>
      <c r="V231" s="8"/>
      <c r="W231" s="8"/>
      <c r="X231" s="8"/>
      <c r="Y231" s="8"/>
    </row>
    <row r="232" spans="1:25" ht="15.75" customHeight="1" x14ac:dyDescent="0.2">
      <c r="A232" s="15"/>
      <c r="B232" s="15"/>
      <c r="C232" s="15"/>
      <c r="D232" s="8"/>
      <c r="E232" s="8"/>
      <c r="F232" s="8"/>
      <c r="G232" s="31"/>
      <c r="H232" s="8"/>
      <c r="I232" s="62"/>
      <c r="J232" s="15"/>
      <c r="K232" s="8"/>
      <c r="L232" s="8"/>
      <c r="M232" s="15"/>
      <c r="N232" s="8"/>
      <c r="O232" s="8"/>
      <c r="P232" s="8"/>
      <c r="Q232" s="8"/>
      <c r="R232" s="8"/>
      <c r="S232" s="8"/>
      <c r="T232" s="8"/>
      <c r="U232" s="8"/>
      <c r="V232" s="8"/>
      <c r="W232" s="8"/>
      <c r="X232" s="8"/>
      <c r="Y232" s="8"/>
    </row>
    <row r="233" spans="1:25" ht="15.75" customHeight="1" x14ac:dyDescent="0.2">
      <c r="A233" s="15"/>
      <c r="B233" s="15"/>
      <c r="C233" s="15"/>
      <c r="D233" s="8"/>
      <c r="E233" s="8"/>
      <c r="F233" s="8"/>
      <c r="G233" s="31"/>
      <c r="H233" s="8"/>
      <c r="I233" s="62"/>
      <c r="J233" s="15"/>
      <c r="K233" s="8"/>
      <c r="L233" s="8"/>
      <c r="M233" s="15"/>
      <c r="N233" s="8"/>
      <c r="O233" s="8"/>
      <c r="P233" s="8"/>
      <c r="Q233" s="8"/>
      <c r="R233" s="8"/>
      <c r="S233" s="8"/>
      <c r="T233" s="8"/>
      <c r="U233" s="8"/>
      <c r="V233" s="8"/>
      <c r="W233" s="8"/>
      <c r="X233" s="8"/>
      <c r="Y233" s="8"/>
    </row>
    <row r="234" spans="1:25" ht="15.75" customHeight="1" x14ac:dyDescent="0.2">
      <c r="A234" s="15"/>
      <c r="B234" s="15"/>
      <c r="C234" s="15"/>
      <c r="D234" s="8"/>
      <c r="E234" s="8"/>
      <c r="F234" s="8"/>
      <c r="G234" s="31"/>
      <c r="H234" s="8"/>
      <c r="I234" s="62"/>
      <c r="J234" s="15"/>
      <c r="K234" s="8"/>
      <c r="L234" s="8"/>
      <c r="M234" s="15"/>
      <c r="N234" s="8"/>
      <c r="O234" s="8"/>
      <c r="P234" s="8"/>
      <c r="Q234" s="8"/>
      <c r="R234" s="8"/>
      <c r="S234" s="8"/>
      <c r="T234" s="8"/>
      <c r="U234" s="8"/>
      <c r="V234" s="8"/>
      <c r="W234" s="8"/>
      <c r="X234" s="8"/>
      <c r="Y234" s="8"/>
    </row>
    <row r="235" spans="1:25" ht="15.75" customHeight="1" x14ac:dyDescent="0.2">
      <c r="A235" s="15"/>
      <c r="B235" s="15"/>
      <c r="C235" s="15"/>
      <c r="D235" s="8"/>
      <c r="E235" s="8"/>
      <c r="F235" s="8"/>
      <c r="G235" s="31"/>
      <c r="H235" s="8"/>
      <c r="I235" s="62"/>
      <c r="J235" s="15"/>
      <c r="K235" s="8"/>
      <c r="L235" s="8"/>
      <c r="M235" s="15"/>
      <c r="N235" s="8"/>
      <c r="O235" s="8"/>
      <c r="P235" s="8"/>
      <c r="Q235" s="8"/>
      <c r="R235" s="8"/>
      <c r="S235" s="8"/>
      <c r="T235" s="8"/>
      <c r="U235" s="8"/>
      <c r="V235" s="8"/>
      <c r="W235" s="8"/>
      <c r="X235" s="8"/>
      <c r="Y235" s="8"/>
    </row>
    <row r="236" spans="1:25" ht="15.75" customHeight="1" x14ac:dyDescent="0.2">
      <c r="A236" s="15"/>
      <c r="B236" s="15"/>
      <c r="C236" s="15"/>
      <c r="D236" s="8"/>
      <c r="E236" s="8"/>
      <c r="F236" s="8"/>
      <c r="G236" s="31"/>
      <c r="H236" s="8"/>
      <c r="I236" s="62"/>
      <c r="J236" s="15"/>
      <c r="K236" s="8"/>
      <c r="L236" s="8"/>
      <c r="M236" s="15"/>
      <c r="N236" s="8"/>
      <c r="O236" s="8"/>
      <c r="P236" s="8"/>
      <c r="Q236" s="8"/>
      <c r="R236" s="8"/>
      <c r="S236" s="8"/>
      <c r="T236" s="8"/>
      <c r="U236" s="8"/>
      <c r="V236" s="8"/>
      <c r="W236" s="8"/>
      <c r="X236" s="8"/>
      <c r="Y236" s="8"/>
    </row>
    <row r="237" spans="1:25" ht="15.75" customHeight="1" x14ac:dyDescent="0.2">
      <c r="A237" s="15"/>
      <c r="B237" s="15"/>
      <c r="C237" s="15"/>
      <c r="D237" s="8"/>
      <c r="E237" s="8"/>
      <c r="F237" s="8"/>
      <c r="G237" s="31"/>
      <c r="H237" s="8"/>
      <c r="I237" s="62"/>
      <c r="J237" s="15"/>
      <c r="K237" s="8"/>
      <c r="L237" s="8"/>
      <c r="M237" s="15"/>
      <c r="N237" s="8"/>
      <c r="O237" s="8"/>
      <c r="P237" s="8"/>
      <c r="Q237" s="8"/>
      <c r="R237" s="8"/>
      <c r="S237" s="8"/>
      <c r="T237" s="8"/>
      <c r="U237" s="8"/>
      <c r="V237" s="8"/>
      <c r="W237" s="8"/>
      <c r="X237" s="8"/>
      <c r="Y237" s="8"/>
    </row>
    <row r="238" spans="1:25" ht="15.75" customHeight="1" x14ac:dyDescent="0.2">
      <c r="A238" s="15"/>
      <c r="B238" s="15"/>
      <c r="C238" s="15"/>
      <c r="D238" s="8"/>
      <c r="E238" s="8"/>
      <c r="F238" s="8"/>
      <c r="G238" s="31"/>
      <c r="H238" s="8"/>
      <c r="I238" s="62"/>
      <c r="J238" s="15"/>
      <c r="K238" s="8"/>
      <c r="L238" s="8"/>
      <c r="M238" s="15"/>
      <c r="N238" s="8"/>
      <c r="O238" s="8"/>
      <c r="P238" s="8"/>
      <c r="Q238" s="8"/>
      <c r="R238" s="8"/>
      <c r="S238" s="8"/>
      <c r="T238" s="8"/>
      <c r="U238" s="8"/>
      <c r="V238" s="8"/>
      <c r="W238" s="8"/>
      <c r="X238" s="8"/>
      <c r="Y238" s="8"/>
    </row>
    <row r="239" spans="1:25" ht="15.75" customHeight="1" x14ac:dyDescent="0.2">
      <c r="A239" s="15"/>
      <c r="B239" s="15"/>
      <c r="C239" s="15"/>
      <c r="D239" s="8"/>
      <c r="E239" s="8"/>
      <c r="F239" s="8"/>
      <c r="G239" s="31"/>
      <c r="H239" s="8"/>
      <c r="I239" s="62"/>
      <c r="J239" s="15"/>
      <c r="K239" s="8"/>
      <c r="L239" s="8"/>
      <c r="M239" s="15"/>
      <c r="N239" s="8"/>
      <c r="O239" s="8"/>
      <c r="P239" s="8"/>
      <c r="Q239" s="8"/>
      <c r="R239" s="8"/>
      <c r="S239" s="8"/>
      <c r="T239" s="8"/>
      <c r="U239" s="8"/>
      <c r="V239" s="8"/>
      <c r="W239" s="8"/>
      <c r="X239" s="8"/>
      <c r="Y239" s="8"/>
    </row>
    <row r="240" spans="1:25" ht="15.75" customHeight="1" x14ac:dyDescent="0.2">
      <c r="A240" s="15"/>
      <c r="B240" s="15"/>
      <c r="C240" s="15"/>
      <c r="D240" s="8"/>
      <c r="E240" s="8"/>
      <c r="F240" s="8"/>
      <c r="G240" s="31"/>
      <c r="H240" s="8"/>
      <c r="I240" s="62"/>
      <c r="J240" s="15"/>
      <c r="K240" s="8"/>
      <c r="L240" s="8"/>
      <c r="M240" s="15"/>
      <c r="N240" s="8"/>
      <c r="O240" s="8"/>
      <c r="P240" s="8"/>
      <c r="Q240" s="8"/>
      <c r="R240" s="8"/>
      <c r="S240" s="8"/>
      <c r="T240" s="8"/>
      <c r="U240" s="8"/>
      <c r="V240" s="8"/>
      <c r="W240" s="8"/>
      <c r="X240" s="8"/>
      <c r="Y240" s="8"/>
    </row>
    <row r="241" spans="1:25" ht="15.75" customHeight="1" x14ac:dyDescent="0.2">
      <c r="A241" s="15"/>
      <c r="B241" s="15"/>
      <c r="C241" s="15"/>
      <c r="D241" s="8"/>
      <c r="E241" s="8"/>
      <c r="F241" s="8"/>
      <c r="G241" s="31"/>
      <c r="H241" s="8"/>
      <c r="I241" s="62"/>
      <c r="J241" s="15"/>
      <c r="K241" s="8"/>
      <c r="L241" s="8"/>
      <c r="M241" s="15"/>
      <c r="N241" s="8"/>
      <c r="O241" s="8"/>
      <c r="P241" s="8"/>
      <c r="Q241" s="8"/>
      <c r="R241" s="8"/>
      <c r="S241" s="8"/>
      <c r="T241" s="8"/>
      <c r="U241" s="8"/>
      <c r="V241" s="8"/>
      <c r="W241" s="8"/>
      <c r="X241" s="8"/>
      <c r="Y241" s="8"/>
    </row>
    <row r="242" spans="1:25" ht="15.75" customHeight="1" x14ac:dyDescent="0.2">
      <c r="A242" s="15"/>
      <c r="B242" s="15"/>
      <c r="C242" s="15"/>
      <c r="D242" s="8"/>
      <c r="E242" s="8"/>
      <c r="F242" s="8"/>
      <c r="G242" s="31"/>
      <c r="H242" s="8"/>
      <c r="I242" s="62"/>
      <c r="J242" s="15"/>
      <c r="K242" s="8"/>
      <c r="L242" s="8"/>
      <c r="M242" s="15"/>
      <c r="N242" s="8"/>
      <c r="O242" s="8"/>
      <c r="P242" s="8"/>
      <c r="Q242" s="8"/>
      <c r="R242" s="8"/>
      <c r="S242" s="8"/>
      <c r="T242" s="8"/>
      <c r="U242" s="8"/>
      <c r="V242" s="8"/>
      <c r="W242" s="8"/>
      <c r="X242" s="8"/>
      <c r="Y242" s="8"/>
    </row>
    <row r="243" spans="1:25" ht="15.75" customHeight="1" x14ac:dyDescent="0.2">
      <c r="A243" s="15"/>
      <c r="B243" s="15"/>
      <c r="C243" s="15"/>
      <c r="D243" s="8"/>
      <c r="E243" s="8"/>
      <c r="F243" s="8"/>
      <c r="G243" s="31"/>
      <c r="H243" s="8"/>
      <c r="I243" s="62"/>
      <c r="J243" s="15"/>
      <c r="K243" s="8"/>
      <c r="L243" s="8"/>
      <c r="M243" s="15"/>
      <c r="N243" s="8"/>
      <c r="O243" s="8"/>
      <c r="P243" s="8"/>
      <c r="Q243" s="8"/>
      <c r="R243" s="8"/>
      <c r="S243" s="8"/>
      <c r="T243" s="8"/>
      <c r="U243" s="8"/>
      <c r="V243" s="8"/>
      <c r="W243" s="8"/>
      <c r="X243" s="8"/>
      <c r="Y243" s="8"/>
    </row>
    <row r="244" spans="1:25" ht="15.75" customHeight="1" x14ac:dyDescent="0.2">
      <c r="A244" s="15"/>
      <c r="B244" s="15"/>
      <c r="C244" s="15"/>
      <c r="D244" s="8"/>
      <c r="E244" s="8"/>
      <c r="F244" s="8"/>
      <c r="G244" s="31"/>
      <c r="H244" s="8"/>
      <c r="I244" s="62"/>
      <c r="J244" s="15"/>
      <c r="K244" s="8"/>
      <c r="L244" s="8"/>
      <c r="M244" s="15"/>
      <c r="N244" s="8"/>
      <c r="O244" s="8"/>
      <c r="P244" s="8"/>
      <c r="Q244" s="8"/>
      <c r="R244" s="8"/>
      <c r="S244" s="8"/>
      <c r="T244" s="8"/>
      <c r="U244" s="8"/>
      <c r="V244" s="8"/>
      <c r="W244" s="8"/>
      <c r="X244" s="8"/>
      <c r="Y244" s="8"/>
    </row>
    <row r="245" spans="1:25" ht="15.75" customHeight="1" x14ac:dyDescent="0.2">
      <c r="A245" s="15"/>
      <c r="B245" s="15"/>
      <c r="C245" s="15"/>
      <c r="D245" s="8"/>
      <c r="E245" s="8"/>
      <c r="F245" s="8"/>
      <c r="G245" s="31"/>
      <c r="H245" s="8"/>
      <c r="I245" s="62"/>
      <c r="J245" s="15"/>
      <c r="K245" s="8"/>
      <c r="L245" s="8"/>
      <c r="M245" s="15"/>
      <c r="N245" s="8"/>
      <c r="O245" s="8"/>
      <c r="P245" s="8"/>
      <c r="Q245" s="8"/>
      <c r="R245" s="8"/>
      <c r="S245" s="8"/>
      <c r="T245" s="8"/>
      <c r="U245" s="8"/>
      <c r="V245" s="8"/>
      <c r="W245" s="8"/>
      <c r="X245" s="8"/>
      <c r="Y245" s="8"/>
    </row>
    <row r="246" spans="1:25" ht="15.75" customHeight="1" x14ac:dyDescent="0.2">
      <c r="A246" s="15"/>
      <c r="B246" s="15"/>
      <c r="C246" s="15"/>
      <c r="D246" s="8"/>
      <c r="E246" s="8"/>
      <c r="F246" s="8"/>
      <c r="G246" s="31"/>
      <c r="H246" s="8"/>
      <c r="I246" s="62"/>
      <c r="J246" s="15"/>
      <c r="K246" s="8"/>
      <c r="L246" s="8"/>
      <c r="M246" s="15"/>
      <c r="N246" s="8"/>
      <c r="O246" s="8"/>
      <c r="P246" s="8"/>
      <c r="Q246" s="8"/>
      <c r="R246" s="8"/>
      <c r="S246" s="8"/>
      <c r="T246" s="8"/>
      <c r="U246" s="8"/>
      <c r="V246" s="8"/>
      <c r="W246" s="8"/>
      <c r="X246" s="8"/>
      <c r="Y246" s="8"/>
    </row>
    <row r="247" spans="1:25" ht="15.75" customHeight="1" x14ac:dyDescent="0.2">
      <c r="A247" s="15"/>
      <c r="B247" s="15"/>
      <c r="C247" s="15"/>
      <c r="D247" s="8"/>
      <c r="E247" s="8"/>
      <c r="F247" s="8"/>
      <c r="G247" s="31"/>
      <c r="H247" s="8"/>
      <c r="I247" s="62"/>
      <c r="J247" s="15"/>
      <c r="K247" s="8"/>
      <c r="L247" s="8"/>
      <c r="M247" s="15"/>
      <c r="N247" s="8"/>
      <c r="O247" s="8"/>
      <c r="P247" s="8"/>
      <c r="Q247" s="8"/>
      <c r="R247" s="8"/>
      <c r="S247" s="8"/>
      <c r="T247" s="8"/>
      <c r="U247" s="8"/>
      <c r="V247" s="8"/>
      <c r="W247" s="8"/>
      <c r="X247" s="8"/>
      <c r="Y247" s="8"/>
    </row>
    <row r="248" spans="1:25" ht="15.75" customHeight="1" x14ac:dyDescent="0.2">
      <c r="A248" s="15"/>
      <c r="B248" s="15"/>
      <c r="C248" s="15"/>
      <c r="D248" s="8"/>
      <c r="E248" s="8"/>
      <c r="F248" s="8"/>
      <c r="G248" s="31"/>
      <c r="H248" s="8"/>
      <c r="I248" s="62"/>
      <c r="J248" s="15"/>
      <c r="K248" s="8"/>
      <c r="L248" s="8"/>
      <c r="M248" s="15"/>
      <c r="N248" s="8"/>
      <c r="O248" s="8"/>
      <c r="P248" s="8"/>
      <c r="Q248" s="8"/>
      <c r="R248" s="8"/>
      <c r="S248" s="8"/>
      <c r="T248" s="8"/>
      <c r="U248" s="8"/>
      <c r="V248" s="8"/>
      <c r="W248" s="8"/>
      <c r="X248" s="8"/>
      <c r="Y248" s="8"/>
    </row>
    <row r="249" spans="1:25" ht="15.75" customHeight="1" x14ac:dyDescent="0.2">
      <c r="A249" s="15"/>
      <c r="B249" s="15"/>
      <c r="C249" s="15"/>
      <c r="D249" s="8"/>
      <c r="E249" s="8"/>
      <c r="F249" s="8"/>
      <c r="G249" s="31"/>
      <c r="H249" s="8"/>
      <c r="I249" s="62"/>
      <c r="J249" s="15"/>
      <c r="K249" s="8"/>
      <c r="L249" s="8"/>
      <c r="M249" s="15"/>
      <c r="N249" s="8"/>
      <c r="O249" s="8"/>
      <c r="P249" s="8"/>
      <c r="Q249" s="8"/>
      <c r="R249" s="8"/>
      <c r="S249" s="8"/>
      <c r="T249" s="8"/>
      <c r="U249" s="8"/>
      <c r="V249" s="8"/>
      <c r="W249" s="8"/>
      <c r="X249" s="8"/>
      <c r="Y249" s="8"/>
    </row>
    <row r="250" spans="1:25" ht="15.75" customHeight="1" x14ac:dyDescent="0.2">
      <c r="A250" s="15"/>
      <c r="B250" s="15"/>
      <c r="C250" s="15"/>
      <c r="D250" s="8"/>
      <c r="E250" s="8"/>
      <c r="F250" s="8"/>
      <c r="G250" s="31"/>
      <c r="H250" s="8"/>
      <c r="I250" s="62"/>
      <c r="J250" s="15"/>
      <c r="K250" s="8"/>
      <c r="L250" s="8"/>
      <c r="M250" s="15"/>
      <c r="N250" s="8"/>
      <c r="O250" s="8"/>
      <c r="P250" s="8"/>
      <c r="Q250" s="8"/>
      <c r="R250" s="8"/>
      <c r="S250" s="8"/>
      <c r="T250" s="8"/>
      <c r="U250" s="8"/>
      <c r="V250" s="8"/>
      <c r="W250" s="8"/>
      <c r="X250" s="8"/>
      <c r="Y250" s="8"/>
    </row>
    <row r="251" spans="1:25" ht="15.75" customHeight="1" x14ac:dyDescent="0.2">
      <c r="A251" s="15"/>
      <c r="B251" s="15"/>
      <c r="C251" s="15"/>
      <c r="D251" s="8"/>
      <c r="E251" s="8"/>
      <c r="F251" s="8"/>
      <c r="G251" s="31"/>
      <c r="H251" s="8"/>
      <c r="I251" s="62"/>
      <c r="J251" s="15"/>
      <c r="K251" s="8"/>
      <c r="L251" s="8"/>
      <c r="M251" s="15"/>
      <c r="N251" s="8"/>
      <c r="O251" s="8"/>
      <c r="P251" s="8"/>
      <c r="Q251" s="8"/>
      <c r="R251" s="8"/>
      <c r="S251" s="8"/>
      <c r="T251" s="8"/>
      <c r="U251" s="8"/>
      <c r="V251" s="8"/>
      <c r="W251" s="8"/>
      <c r="X251" s="8"/>
      <c r="Y251" s="8"/>
    </row>
    <row r="252" spans="1:25" ht="15.75" customHeight="1" x14ac:dyDescent="0.2">
      <c r="A252" s="15"/>
      <c r="B252" s="15"/>
      <c r="C252" s="15"/>
      <c r="D252" s="8"/>
      <c r="E252" s="8"/>
      <c r="F252" s="8"/>
      <c r="G252" s="31"/>
      <c r="H252" s="8"/>
      <c r="I252" s="62"/>
      <c r="J252" s="15"/>
      <c r="K252" s="8"/>
      <c r="L252" s="8"/>
      <c r="M252" s="15"/>
      <c r="N252" s="8"/>
      <c r="O252" s="8"/>
      <c r="P252" s="8"/>
      <c r="Q252" s="8"/>
      <c r="R252" s="8"/>
      <c r="S252" s="8"/>
      <c r="T252" s="8"/>
      <c r="U252" s="8"/>
      <c r="V252" s="8"/>
      <c r="W252" s="8"/>
      <c r="X252" s="8"/>
      <c r="Y252" s="8"/>
    </row>
    <row r="253" spans="1:25" ht="15.75" customHeight="1" x14ac:dyDescent="0.2">
      <c r="A253" s="15"/>
      <c r="B253" s="15"/>
      <c r="C253" s="15"/>
      <c r="D253" s="8"/>
      <c r="E253" s="8"/>
      <c r="F253" s="8"/>
      <c r="G253" s="31"/>
      <c r="H253" s="8"/>
      <c r="I253" s="62"/>
      <c r="J253" s="15"/>
      <c r="K253" s="8"/>
      <c r="L253" s="8"/>
      <c r="M253" s="15"/>
      <c r="N253" s="8"/>
      <c r="O253" s="8"/>
      <c r="P253" s="8"/>
      <c r="Q253" s="8"/>
      <c r="R253" s="8"/>
      <c r="S253" s="8"/>
      <c r="T253" s="8"/>
      <c r="U253" s="8"/>
      <c r="V253" s="8"/>
      <c r="W253" s="8"/>
      <c r="X253" s="8"/>
      <c r="Y253" s="8"/>
    </row>
    <row r="254" spans="1:25" ht="15.75" customHeight="1" x14ac:dyDescent="0.2">
      <c r="A254" s="15"/>
      <c r="B254" s="15"/>
      <c r="C254" s="15"/>
      <c r="D254" s="8"/>
      <c r="E254" s="8"/>
      <c r="F254" s="8"/>
      <c r="G254" s="31"/>
      <c r="H254" s="8"/>
      <c r="I254" s="62"/>
      <c r="J254" s="15"/>
      <c r="K254" s="8"/>
      <c r="L254" s="8"/>
      <c r="M254" s="15"/>
      <c r="N254" s="8"/>
      <c r="O254" s="8"/>
      <c r="P254" s="8"/>
      <c r="Q254" s="8"/>
      <c r="R254" s="8"/>
      <c r="S254" s="8"/>
      <c r="T254" s="8"/>
      <c r="U254" s="8"/>
      <c r="V254" s="8"/>
      <c r="W254" s="8"/>
      <c r="X254" s="8"/>
      <c r="Y254" s="8"/>
    </row>
    <row r="255" spans="1:25" ht="15.75" customHeight="1" x14ac:dyDescent="0.2">
      <c r="A255" s="15"/>
      <c r="B255" s="15"/>
      <c r="C255" s="15"/>
      <c r="D255" s="8"/>
      <c r="E255" s="8"/>
      <c r="F255" s="8"/>
      <c r="G255" s="31"/>
      <c r="H255" s="8"/>
      <c r="I255" s="62"/>
      <c r="J255" s="15"/>
      <c r="K255" s="8"/>
      <c r="L255" s="8"/>
      <c r="M255" s="15"/>
      <c r="N255" s="8"/>
      <c r="O255" s="8"/>
      <c r="P255" s="8"/>
      <c r="Q255" s="8"/>
      <c r="R255" s="8"/>
      <c r="S255" s="8"/>
      <c r="T255" s="8"/>
      <c r="U255" s="8"/>
      <c r="V255" s="8"/>
      <c r="W255" s="8"/>
      <c r="X255" s="8"/>
      <c r="Y255" s="8"/>
    </row>
    <row r="256" spans="1:25" ht="15.75" customHeight="1" x14ac:dyDescent="0.2">
      <c r="A256" s="15"/>
      <c r="B256" s="15"/>
      <c r="C256" s="15"/>
      <c r="D256" s="8"/>
      <c r="E256" s="8"/>
      <c r="F256" s="8"/>
      <c r="G256" s="31"/>
      <c r="H256" s="8"/>
      <c r="I256" s="62"/>
      <c r="J256" s="15"/>
      <c r="K256" s="8"/>
      <c r="L256" s="8"/>
      <c r="M256" s="15"/>
      <c r="N256" s="8"/>
      <c r="O256" s="8"/>
      <c r="P256" s="8"/>
      <c r="Q256" s="8"/>
      <c r="R256" s="8"/>
      <c r="S256" s="8"/>
      <c r="T256" s="8"/>
      <c r="U256" s="8"/>
      <c r="V256" s="8"/>
      <c r="W256" s="8"/>
      <c r="X256" s="8"/>
      <c r="Y256" s="8"/>
    </row>
    <row r="257" spans="1:25" ht="15.75" customHeight="1" x14ac:dyDescent="0.2">
      <c r="A257" s="15"/>
      <c r="B257" s="15"/>
      <c r="C257" s="15"/>
      <c r="D257" s="8"/>
      <c r="E257" s="8"/>
      <c r="F257" s="8"/>
      <c r="G257" s="31"/>
      <c r="H257" s="8"/>
      <c r="I257" s="62"/>
      <c r="J257" s="15"/>
      <c r="K257" s="8"/>
      <c r="L257" s="8"/>
      <c r="M257" s="15"/>
      <c r="N257" s="8"/>
      <c r="O257" s="8"/>
      <c r="P257" s="8"/>
      <c r="Q257" s="8"/>
      <c r="R257" s="8"/>
      <c r="S257" s="8"/>
      <c r="T257" s="8"/>
      <c r="U257" s="8"/>
      <c r="V257" s="8"/>
      <c r="W257" s="8"/>
      <c r="X257" s="8"/>
      <c r="Y257" s="8"/>
    </row>
    <row r="258" spans="1:25" ht="15.75" customHeight="1" x14ac:dyDescent="0.2">
      <c r="A258" s="15"/>
      <c r="B258" s="15"/>
      <c r="C258" s="15"/>
      <c r="D258" s="8"/>
      <c r="E258" s="8"/>
      <c r="F258" s="8"/>
      <c r="G258" s="31"/>
      <c r="H258" s="8"/>
      <c r="I258" s="62"/>
      <c r="J258" s="15"/>
      <c r="K258" s="8"/>
      <c r="L258" s="8"/>
      <c r="M258" s="15"/>
      <c r="N258" s="8"/>
      <c r="O258" s="8"/>
      <c r="P258" s="8"/>
      <c r="Q258" s="8"/>
      <c r="R258" s="8"/>
      <c r="S258" s="8"/>
      <c r="T258" s="8"/>
      <c r="U258" s="8"/>
      <c r="V258" s="8"/>
      <c r="W258" s="8"/>
      <c r="X258" s="8"/>
      <c r="Y258" s="8"/>
    </row>
    <row r="259" spans="1:25" ht="15.75" customHeight="1" x14ac:dyDescent="0.2">
      <c r="A259" s="15"/>
      <c r="B259" s="15"/>
      <c r="C259" s="15"/>
      <c r="D259" s="8"/>
      <c r="E259" s="8"/>
      <c r="F259" s="8"/>
      <c r="G259" s="31"/>
      <c r="H259" s="8"/>
      <c r="I259" s="62"/>
      <c r="J259" s="15"/>
      <c r="K259" s="8"/>
      <c r="L259" s="8"/>
      <c r="M259" s="15"/>
      <c r="N259" s="8"/>
      <c r="O259" s="8"/>
      <c r="P259" s="8"/>
      <c r="Q259" s="8"/>
      <c r="R259" s="8"/>
      <c r="S259" s="8"/>
      <c r="T259" s="8"/>
      <c r="U259" s="8"/>
      <c r="V259" s="8"/>
      <c r="W259" s="8"/>
      <c r="X259" s="8"/>
      <c r="Y259" s="8"/>
    </row>
    <row r="260" spans="1:25" ht="15.75" customHeight="1" x14ac:dyDescent="0.2">
      <c r="A260" s="15"/>
      <c r="B260" s="15"/>
      <c r="C260" s="15"/>
      <c r="D260" s="8"/>
      <c r="E260" s="8"/>
      <c r="F260" s="8"/>
      <c r="G260" s="31"/>
      <c r="H260" s="8"/>
      <c r="I260" s="62"/>
      <c r="J260" s="15"/>
      <c r="K260" s="8"/>
      <c r="L260" s="8"/>
      <c r="M260" s="15"/>
      <c r="N260" s="8"/>
      <c r="O260" s="8"/>
      <c r="P260" s="8"/>
      <c r="Q260" s="8"/>
      <c r="R260" s="8"/>
      <c r="S260" s="8"/>
      <c r="T260" s="8"/>
      <c r="U260" s="8"/>
      <c r="V260" s="8"/>
      <c r="W260" s="8"/>
      <c r="X260" s="8"/>
      <c r="Y260" s="8"/>
    </row>
    <row r="261" spans="1:25" ht="15.75" customHeight="1" x14ac:dyDescent="0.2">
      <c r="A261" s="15"/>
      <c r="B261" s="15"/>
      <c r="C261" s="15"/>
      <c r="D261" s="8"/>
      <c r="E261" s="8"/>
      <c r="F261" s="8"/>
      <c r="G261" s="31"/>
      <c r="H261" s="8"/>
      <c r="I261" s="62"/>
      <c r="J261" s="15"/>
      <c r="K261" s="8"/>
      <c r="L261" s="8"/>
      <c r="M261" s="15"/>
      <c r="N261" s="8"/>
      <c r="O261" s="8"/>
      <c r="P261" s="8"/>
      <c r="Q261" s="8"/>
      <c r="R261" s="8"/>
      <c r="S261" s="8"/>
      <c r="T261" s="8"/>
      <c r="U261" s="8"/>
      <c r="V261" s="8"/>
      <c r="W261" s="8"/>
      <c r="X261" s="8"/>
      <c r="Y261" s="8"/>
    </row>
    <row r="262" spans="1:25" ht="15.75" customHeight="1" x14ac:dyDescent="0.2">
      <c r="A262" s="15"/>
      <c r="B262" s="15"/>
      <c r="C262" s="15"/>
      <c r="D262" s="8"/>
      <c r="E262" s="8"/>
      <c r="F262" s="8"/>
      <c r="G262" s="31"/>
      <c r="H262" s="8"/>
      <c r="I262" s="62"/>
      <c r="J262" s="15"/>
      <c r="K262" s="8"/>
      <c r="L262" s="8"/>
      <c r="M262" s="15"/>
      <c r="N262" s="8"/>
      <c r="O262" s="8"/>
      <c r="P262" s="8"/>
      <c r="Q262" s="8"/>
      <c r="R262" s="8"/>
      <c r="S262" s="8"/>
      <c r="T262" s="8"/>
      <c r="U262" s="8"/>
      <c r="V262" s="8"/>
      <c r="W262" s="8"/>
      <c r="X262" s="8"/>
      <c r="Y262" s="8"/>
    </row>
    <row r="263" spans="1:25" ht="15.75" customHeight="1" x14ac:dyDescent="0.2">
      <c r="A263" s="15"/>
      <c r="B263" s="15"/>
      <c r="C263" s="15"/>
      <c r="D263" s="8"/>
      <c r="E263" s="8"/>
      <c r="F263" s="8"/>
      <c r="G263" s="31"/>
      <c r="H263" s="8"/>
      <c r="I263" s="62"/>
      <c r="J263" s="15"/>
      <c r="K263" s="8"/>
      <c r="L263" s="8"/>
      <c r="M263" s="15"/>
      <c r="N263" s="8"/>
      <c r="O263" s="8"/>
      <c r="P263" s="8"/>
      <c r="Q263" s="8"/>
      <c r="R263" s="8"/>
      <c r="S263" s="8"/>
      <c r="T263" s="8"/>
      <c r="U263" s="8"/>
      <c r="V263" s="8"/>
      <c r="W263" s="8"/>
      <c r="X263" s="8"/>
      <c r="Y263" s="8"/>
    </row>
    <row r="264" spans="1:25" ht="15.75" customHeight="1" x14ac:dyDescent="0.2">
      <c r="A264" s="15"/>
      <c r="B264" s="15"/>
      <c r="C264" s="15"/>
      <c r="D264" s="8"/>
      <c r="E264" s="8"/>
      <c r="F264" s="8"/>
      <c r="G264" s="31"/>
      <c r="H264" s="8"/>
      <c r="I264" s="62"/>
      <c r="J264" s="15"/>
      <c r="K264" s="8"/>
      <c r="L264" s="8"/>
      <c r="M264" s="15"/>
      <c r="N264" s="8"/>
      <c r="O264" s="8"/>
      <c r="P264" s="8"/>
      <c r="Q264" s="8"/>
      <c r="R264" s="8"/>
      <c r="S264" s="8"/>
      <c r="T264" s="8"/>
      <c r="U264" s="8"/>
      <c r="V264" s="8"/>
      <c r="W264" s="8"/>
      <c r="X264" s="8"/>
      <c r="Y264" s="8"/>
    </row>
    <row r="265" spans="1:25" ht="15.75" customHeight="1" x14ac:dyDescent="0.2">
      <c r="A265" s="15"/>
      <c r="B265" s="15"/>
      <c r="C265" s="15"/>
      <c r="D265" s="8"/>
      <c r="E265" s="8"/>
      <c r="F265" s="8"/>
      <c r="G265" s="31"/>
      <c r="H265" s="8"/>
      <c r="I265" s="62"/>
      <c r="J265" s="15"/>
      <c r="K265" s="8"/>
      <c r="L265" s="8"/>
      <c r="M265" s="15"/>
      <c r="N265" s="8"/>
      <c r="O265" s="8"/>
      <c r="P265" s="8"/>
      <c r="Q265" s="8"/>
      <c r="R265" s="8"/>
      <c r="S265" s="8"/>
      <c r="T265" s="8"/>
      <c r="U265" s="8"/>
      <c r="V265" s="8"/>
      <c r="W265" s="8"/>
      <c r="X265" s="8"/>
      <c r="Y265" s="8"/>
    </row>
    <row r="266" spans="1:25" ht="15.75" customHeight="1" x14ac:dyDescent="0.2">
      <c r="A266" s="15"/>
      <c r="B266" s="15"/>
      <c r="C266" s="15"/>
      <c r="D266" s="8"/>
      <c r="E266" s="8"/>
      <c r="F266" s="8"/>
      <c r="G266" s="31"/>
      <c r="H266" s="8"/>
      <c r="I266" s="62"/>
      <c r="J266" s="15"/>
      <c r="K266" s="8"/>
      <c r="L266" s="8"/>
      <c r="M266" s="15"/>
      <c r="N266" s="8"/>
      <c r="O266" s="8"/>
      <c r="P266" s="8"/>
      <c r="Q266" s="8"/>
      <c r="R266" s="8"/>
      <c r="S266" s="8"/>
      <c r="T266" s="8"/>
      <c r="U266" s="8"/>
      <c r="V266" s="8"/>
      <c r="W266" s="8"/>
      <c r="X266" s="8"/>
      <c r="Y266" s="8"/>
    </row>
    <row r="267" spans="1:25" ht="15.75" customHeight="1" x14ac:dyDescent="0.2">
      <c r="A267" s="15"/>
      <c r="B267" s="15"/>
      <c r="C267" s="15"/>
      <c r="D267" s="8"/>
      <c r="E267" s="8"/>
      <c r="F267" s="8"/>
      <c r="G267" s="31"/>
      <c r="H267" s="8"/>
      <c r="I267" s="62"/>
      <c r="J267" s="15"/>
      <c r="K267" s="8"/>
      <c r="L267" s="8"/>
      <c r="M267" s="15"/>
      <c r="N267" s="8"/>
      <c r="O267" s="8"/>
      <c r="P267" s="8"/>
      <c r="Q267" s="8"/>
      <c r="R267" s="8"/>
      <c r="S267" s="8"/>
      <c r="T267" s="8"/>
      <c r="U267" s="8"/>
      <c r="V267" s="8"/>
      <c r="W267" s="8"/>
      <c r="X267" s="8"/>
      <c r="Y267" s="8"/>
    </row>
    <row r="268" spans="1:25" ht="15.75" customHeight="1" x14ac:dyDescent="0.2">
      <c r="A268" s="15"/>
      <c r="B268" s="15"/>
      <c r="C268" s="15"/>
      <c r="D268" s="8"/>
      <c r="E268" s="8"/>
      <c r="F268" s="8"/>
      <c r="G268" s="31"/>
      <c r="H268" s="8"/>
      <c r="I268" s="62"/>
      <c r="J268" s="15"/>
      <c r="K268" s="8"/>
      <c r="L268" s="8"/>
      <c r="M268" s="15"/>
      <c r="N268" s="8"/>
      <c r="O268" s="8"/>
      <c r="P268" s="8"/>
      <c r="Q268" s="8"/>
      <c r="R268" s="8"/>
      <c r="S268" s="8"/>
      <c r="T268" s="8"/>
      <c r="U268" s="8"/>
      <c r="V268" s="8"/>
      <c r="W268" s="8"/>
      <c r="X268" s="8"/>
      <c r="Y268" s="8"/>
    </row>
    <row r="269" spans="1:25" ht="15.75" customHeight="1" x14ac:dyDescent="0.2">
      <c r="A269" s="15"/>
      <c r="B269" s="15"/>
      <c r="C269" s="15"/>
      <c r="D269" s="8"/>
      <c r="E269" s="8"/>
      <c r="F269" s="8"/>
      <c r="G269" s="31"/>
      <c r="H269" s="8"/>
      <c r="I269" s="62"/>
      <c r="J269" s="15"/>
      <c r="K269" s="8"/>
      <c r="L269" s="8"/>
      <c r="M269" s="15"/>
      <c r="N269" s="8"/>
      <c r="O269" s="8"/>
      <c r="P269" s="8"/>
      <c r="Q269" s="8"/>
      <c r="R269" s="8"/>
      <c r="S269" s="8"/>
      <c r="T269" s="8"/>
      <c r="U269" s="8"/>
      <c r="V269" s="8"/>
      <c r="W269" s="8"/>
      <c r="X269" s="8"/>
      <c r="Y269" s="8"/>
    </row>
    <row r="270" spans="1:25" ht="15.75" customHeight="1" x14ac:dyDescent="0.2">
      <c r="A270" s="15"/>
      <c r="B270" s="15"/>
      <c r="C270" s="15"/>
      <c r="D270" s="8"/>
      <c r="E270" s="8"/>
      <c r="F270" s="8"/>
      <c r="G270" s="31"/>
      <c r="H270" s="8"/>
      <c r="I270" s="62"/>
      <c r="J270" s="15"/>
      <c r="K270" s="8"/>
      <c r="L270" s="8"/>
      <c r="M270" s="15"/>
      <c r="N270" s="8"/>
      <c r="O270" s="8"/>
      <c r="P270" s="8"/>
      <c r="Q270" s="8"/>
      <c r="R270" s="8"/>
      <c r="S270" s="8"/>
      <c r="T270" s="8"/>
      <c r="U270" s="8"/>
      <c r="V270" s="8"/>
      <c r="W270" s="8"/>
      <c r="X270" s="8"/>
      <c r="Y270" s="8"/>
    </row>
    <row r="271" spans="1:25" ht="15.75" customHeight="1" x14ac:dyDescent="0.2">
      <c r="A271" s="15"/>
      <c r="B271" s="15"/>
      <c r="C271" s="15"/>
      <c r="D271" s="8"/>
      <c r="E271" s="8"/>
      <c r="F271" s="8"/>
      <c r="G271" s="31"/>
      <c r="H271" s="8"/>
      <c r="I271" s="62"/>
      <c r="J271" s="15"/>
      <c r="K271" s="8"/>
      <c r="L271" s="8"/>
      <c r="M271" s="15"/>
      <c r="N271" s="8"/>
      <c r="O271" s="8"/>
      <c r="P271" s="8"/>
      <c r="Q271" s="8"/>
      <c r="R271" s="8"/>
      <c r="S271" s="8"/>
      <c r="T271" s="8"/>
      <c r="U271" s="8"/>
      <c r="V271" s="8"/>
      <c r="W271" s="8"/>
      <c r="X271" s="8"/>
      <c r="Y271" s="8"/>
    </row>
    <row r="272" spans="1:25" ht="15.75" customHeight="1" x14ac:dyDescent="0.2">
      <c r="A272" s="15"/>
      <c r="B272" s="15"/>
      <c r="C272" s="15"/>
      <c r="D272" s="8"/>
      <c r="E272" s="8"/>
      <c r="F272" s="8"/>
      <c r="G272" s="31"/>
      <c r="H272" s="8"/>
      <c r="I272" s="62"/>
      <c r="J272" s="15"/>
      <c r="K272" s="8"/>
      <c r="L272" s="8"/>
      <c r="M272" s="15"/>
      <c r="N272" s="8"/>
      <c r="O272" s="8"/>
      <c r="P272" s="8"/>
      <c r="Q272" s="8"/>
      <c r="R272" s="8"/>
      <c r="S272" s="8"/>
      <c r="T272" s="8"/>
      <c r="U272" s="8"/>
      <c r="V272" s="8"/>
      <c r="W272" s="8"/>
      <c r="X272" s="8"/>
      <c r="Y272" s="8"/>
    </row>
    <row r="273" spans="1:25" ht="15.75" customHeight="1" x14ac:dyDescent="0.2">
      <c r="A273" s="15"/>
      <c r="B273" s="15"/>
      <c r="C273" s="15"/>
      <c r="D273" s="8"/>
      <c r="E273" s="8"/>
      <c r="F273" s="8"/>
      <c r="G273" s="31"/>
      <c r="H273" s="8"/>
      <c r="I273" s="62"/>
      <c r="J273" s="15"/>
      <c r="K273" s="8"/>
      <c r="L273" s="8"/>
      <c r="M273" s="15"/>
      <c r="N273" s="8"/>
      <c r="O273" s="8"/>
      <c r="P273" s="8"/>
      <c r="Q273" s="8"/>
      <c r="R273" s="8"/>
      <c r="S273" s="8"/>
      <c r="T273" s="8"/>
      <c r="U273" s="8"/>
      <c r="V273" s="8"/>
      <c r="W273" s="8"/>
      <c r="X273" s="8"/>
      <c r="Y273" s="8"/>
    </row>
    <row r="274" spans="1:25" ht="15.75" customHeight="1" x14ac:dyDescent="0.2">
      <c r="A274" s="15"/>
      <c r="B274" s="15"/>
      <c r="C274" s="15"/>
      <c r="D274" s="8"/>
      <c r="E274" s="8"/>
      <c r="F274" s="8"/>
      <c r="G274" s="31"/>
      <c r="H274" s="8"/>
      <c r="I274" s="62"/>
      <c r="J274" s="15"/>
      <c r="K274" s="8"/>
      <c r="L274" s="8"/>
      <c r="M274" s="15"/>
      <c r="N274" s="8"/>
      <c r="O274" s="8"/>
      <c r="P274" s="8"/>
      <c r="Q274" s="8"/>
      <c r="R274" s="8"/>
      <c r="S274" s="8"/>
      <c r="T274" s="8"/>
      <c r="U274" s="8"/>
      <c r="V274" s="8"/>
      <c r="W274" s="8"/>
      <c r="X274" s="8"/>
      <c r="Y274" s="8"/>
    </row>
    <row r="275" spans="1:25" ht="15.75" customHeight="1" x14ac:dyDescent="0.2">
      <c r="A275" s="15"/>
      <c r="B275" s="15"/>
      <c r="C275" s="15"/>
      <c r="D275" s="8"/>
      <c r="E275" s="8"/>
      <c r="F275" s="8"/>
      <c r="G275" s="31"/>
      <c r="H275" s="8"/>
      <c r="I275" s="62"/>
      <c r="J275" s="15"/>
      <c r="K275" s="8"/>
      <c r="L275" s="8"/>
      <c r="M275" s="15"/>
      <c r="N275" s="8"/>
      <c r="O275" s="8"/>
      <c r="P275" s="8"/>
      <c r="Q275" s="8"/>
      <c r="R275" s="8"/>
      <c r="S275" s="8"/>
      <c r="T275" s="8"/>
      <c r="U275" s="8"/>
      <c r="V275" s="8"/>
      <c r="W275" s="8"/>
      <c r="X275" s="8"/>
      <c r="Y275" s="8"/>
    </row>
    <row r="276" spans="1:25" ht="15.75" customHeight="1" x14ac:dyDescent="0.2">
      <c r="A276" s="15"/>
      <c r="B276" s="15"/>
      <c r="C276" s="15"/>
      <c r="D276" s="8"/>
      <c r="E276" s="8"/>
      <c r="F276" s="8"/>
      <c r="G276" s="31"/>
      <c r="H276" s="8"/>
      <c r="I276" s="62"/>
      <c r="J276" s="15"/>
      <c r="K276" s="8"/>
      <c r="L276" s="8"/>
      <c r="M276" s="15"/>
      <c r="N276" s="8"/>
      <c r="O276" s="8"/>
      <c r="P276" s="8"/>
      <c r="Q276" s="8"/>
      <c r="R276" s="8"/>
      <c r="S276" s="8"/>
      <c r="T276" s="8"/>
      <c r="U276" s="8"/>
      <c r="V276" s="8"/>
      <c r="W276" s="8"/>
      <c r="X276" s="8"/>
      <c r="Y276" s="8"/>
    </row>
    <row r="277" spans="1:25" ht="15.75" customHeight="1" x14ac:dyDescent="0.2">
      <c r="A277" s="15"/>
      <c r="B277" s="15"/>
      <c r="C277" s="15"/>
      <c r="D277" s="8"/>
      <c r="E277" s="8"/>
      <c r="F277" s="8"/>
      <c r="G277" s="31"/>
      <c r="H277" s="8"/>
      <c r="I277" s="62"/>
      <c r="J277" s="15"/>
      <c r="K277" s="8"/>
      <c r="L277" s="8"/>
      <c r="M277" s="15"/>
      <c r="N277" s="8"/>
      <c r="O277" s="8"/>
      <c r="P277" s="8"/>
      <c r="Q277" s="8"/>
      <c r="R277" s="8"/>
      <c r="S277" s="8"/>
      <c r="T277" s="8"/>
      <c r="U277" s="8"/>
      <c r="V277" s="8"/>
      <c r="W277" s="8"/>
      <c r="X277" s="8"/>
      <c r="Y277" s="8"/>
    </row>
    <row r="278" spans="1:25" ht="15.75" customHeight="1" x14ac:dyDescent="0.2">
      <c r="A278" s="15"/>
      <c r="B278" s="15"/>
      <c r="C278" s="15"/>
      <c r="D278" s="8"/>
      <c r="E278" s="8"/>
      <c r="F278" s="8"/>
      <c r="G278" s="31"/>
      <c r="H278" s="8"/>
      <c r="I278" s="62"/>
      <c r="J278" s="15"/>
      <c r="K278" s="8"/>
      <c r="L278" s="8"/>
      <c r="M278" s="15"/>
      <c r="N278" s="8"/>
      <c r="O278" s="8"/>
      <c r="P278" s="8"/>
      <c r="Q278" s="8"/>
      <c r="R278" s="8"/>
      <c r="S278" s="8"/>
      <c r="T278" s="8"/>
      <c r="U278" s="8"/>
      <c r="V278" s="8"/>
      <c r="W278" s="8"/>
      <c r="X278" s="8"/>
      <c r="Y278" s="8"/>
    </row>
    <row r="279" spans="1:25" ht="15.75" customHeight="1" x14ac:dyDescent="0.2">
      <c r="A279" s="15"/>
      <c r="B279" s="15"/>
      <c r="C279" s="15"/>
      <c r="D279" s="8"/>
      <c r="E279" s="8"/>
      <c r="F279" s="8"/>
      <c r="G279" s="31"/>
      <c r="H279" s="8"/>
      <c r="I279" s="62"/>
      <c r="J279" s="15"/>
      <c r="K279" s="8"/>
      <c r="L279" s="8"/>
      <c r="M279" s="15"/>
      <c r="N279" s="8"/>
      <c r="O279" s="8"/>
      <c r="P279" s="8"/>
      <c r="Q279" s="8"/>
      <c r="R279" s="8"/>
      <c r="S279" s="8"/>
      <c r="T279" s="8"/>
      <c r="U279" s="8"/>
      <c r="V279" s="8"/>
      <c r="W279" s="8"/>
      <c r="X279" s="8"/>
      <c r="Y279" s="8"/>
    </row>
    <row r="280" spans="1:25" ht="15.75" customHeight="1" x14ac:dyDescent="0.2">
      <c r="A280" s="15"/>
      <c r="B280" s="15"/>
      <c r="C280" s="15"/>
      <c r="D280" s="8"/>
      <c r="E280" s="8"/>
      <c r="F280" s="8"/>
      <c r="G280" s="31"/>
      <c r="H280" s="8"/>
      <c r="I280" s="62"/>
      <c r="J280" s="15"/>
      <c r="K280" s="8"/>
      <c r="L280" s="8"/>
      <c r="M280" s="15"/>
      <c r="N280" s="8"/>
      <c r="O280" s="8"/>
      <c r="P280" s="8"/>
      <c r="Q280" s="8"/>
      <c r="R280" s="8"/>
      <c r="S280" s="8"/>
      <c r="T280" s="8"/>
      <c r="U280" s="8"/>
      <c r="V280" s="8"/>
      <c r="W280" s="8"/>
      <c r="X280" s="8"/>
      <c r="Y280" s="8"/>
    </row>
    <row r="281" spans="1:25" ht="15.75" customHeight="1" x14ac:dyDescent="0.2">
      <c r="A281" s="15"/>
      <c r="B281" s="15"/>
      <c r="C281" s="15"/>
      <c r="D281" s="8"/>
      <c r="E281" s="8"/>
      <c r="F281" s="8"/>
      <c r="G281" s="31"/>
      <c r="H281" s="8"/>
      <c r="I281" s="62"/>
      <c r="J281" s="15"/>
      <c r="K281" s="8"/>
      <c r="L281" s="8"/>
      <c r="M281" s="15"/>
      <c r="N281" s="8"/>
      <c r="O281" s="8"/>
      <c r="P281" s="8"/>
      <c r="Q281" s="8"/>
      <c r="R281" s="8"/>
      <c r="S281" s="8"/>
      <c r="T281" s="8"/>
      <c r="U281" s="8"/>
      <c r="V281" s="8"/>
      <c r="W281" s="8"/>
      <c r="X281" s="8"/>
      <c r="Y281" s="8"/>
    </row>
    <row r="282" spans="1:25" ht="15.75" customHeight="1" x14ac:dyDescent="0.2">
      <c r="A282" s="15"/>
      <c r="B282" s="15"/>
      <c r="C282" s="15"/>
      <c r="D282" s="8"/>
      <c r="E282" s="8"/>
      <c r="F282" s="8"/>
      <c r="G282" s="31"/>
      <c r="H282" s="8"/>
      <c r="I282" s="62"/>
      <c r="J282" s="15"/>
      <c r="K282" s="8"/>
      <c r="L282" s="8"/>
      <c r="M282" s="15"/>
      <c r="N282" s="8"/>
      <c r="O282" s="8"/>
      <c r="P282" s="8"/>
      <c r="Q282" s="8"/>
      <c r="R282" s="8"/>
      <c r="S282" s="8"/>
      <c r="T282" s="8"/>
      <c r="U282" s="8"/>
      <c r="V282" s="8"/>
      <c r="W282" s="8"/>
      <c r="X282" s="8"/>
      <c r="Y282" s="8"/>
    </row>
    <row r="283" spans="1:25" ht="15.75" customHeight="1" x14ac:dyDescent="0.2">
      <c r="A283" s="15"/>
      <c r="B283" s="15"/>
      <c r="C283" s="15"/>
      <c r="D283" s="8"/>
      <c r="E283" s="8"/>
      <c r="F283" s="8"/>
      <c r="G283" s="31"/>
      <c r="H283" s="8"/>
      <c r="I283" s="62"/>
      <c r="J283" s="15"/>
      <c r="K283" s="8"/>
      <c r="L283" s="8"/>
      <c r="M283" s="15"/>
      <c r="N283" s="8"/>
      <c r="O283" s="8"/>
      <c r="P283" s="8"/>
      <c r="Q283" s="8"/>
      <c r="R283" s="8"/>
      <c r="S283" s="8"/>
      <c r="T283" s="8"/>
      <c r="U283" s="8"/>
      <c r="V283" s="8"/>
      <c r="W283" s="8"/>
      <c r="X283" s="8"/>
      <c r="Y283" s="8"/>
    </row>
    <row r="284" spans="1:25" ht="15.75" customHeight="1" x14ac:dyDescent="0.2">
      <c r="A284" s="15"/>
      <c r="B284" s="15"/>
      <c r="C284" s="15"/>
      <c r="D284" s="8"/>
      <c r="E284" s="8"/>
      <c r="F284" s="8"/>
      <c r="G284" s="31"/>
      <c r="H284" s="8"/>
      <c r="I284" s="62"/>
      <c r="J284" s="15"/>
      <c r="K284" s="8"/>
      <c r="L284" s="8"/>
      <c r="M284" s="15"/>
      <c r="N284" s="8"/>
      <c r="O284" s="8"/>
      <c r="P284" s="8"/>
      <c r="Q284" s="8"/>
      <c r="R284" s="8"/>
      <c r="S284" s="8"/>
      <c r="T284" s="8"/>
      <c r="U284" s="8"/>
      <c r="V284" s="8"/>
      <c r="W284" s="8"/>
      <c r="X284" s="8"/>
      <c r="Y284" s="8"/>
    </row>
    <row r="285" spans="1:25" ht="15.75" customHeight="1" x14ac:dyDescent="0.2">
      <c r="A285" s="15"/>
      <c r="B285" s="15"/>
      <c r="C285" s="15"/>
      <c r="D285" s="8"/>
      <c r="E285" s="8"/>
      <c r="F285" s="8"/>
      <c r="G285" s="31"/>
      <c r="H285" s="8"/>
      <c r="I285" s="62"/>
      <c r="J285" s="15"/>
      <c r="K285" s="8"/>
      <c r="L285" s="8"/>
      <c r="M285" s="15"/>
      <c r="N285" s="8"/>
      <c r="O285" s="8"/>
      <c r="P285" s="8"/>
      <c r="Q285" s="8"/>
      <c r="R285" s="8"/>
      <c r="S285" s="8"/>
      <c r="T285" s="8"/>
      <c r="U285" s="8"/>
      <c r="V285" s="8"/>
      <c r="W285" s="8"/>
      <c r="X285" s="8"/>
      <c r="Y285" s="8"/>
    </row>
    <row r="286" spans="1:25" ht="15.75" customHeight="1" x14ac:dyDescent="0.2">
      <c r="A286" s="15"/>
      <c r="B286" s="15"/>
      <c r="C286" s="15"/>
      <c r="D286" s="8"/>
      <c r="E286" s="8"/>
      <c r="F286" s="8"/>
      <c r="G286" s="31"/>
      <c r="H286" s="8"/>
      <c r="I286" s="62"/>
      <c r="J286" s="15"/>
      <c r="K286" s="8"/>
      <c r="L286" s="8"/>
      <c r="M286" s="15"/>
      <c r="N286" s="8"/>
      <c r="O286" s="8"/>
      <c r="P286" s="8"/>
      <c r="Q286" s="8"/>
      <c r="R286" s="8"/>
      <c r="S286" s="8"/>
      <c r="T286" s="8"/>
      <c r="U286" s="8"/>
      <c r="V286" s="8"/>
      <c r="W286" s="8"/>
      <c r="X286" s="8"/>
      <c r="Y286" s="8"/>
    </row>
    <row r="287" spans="1:25" ht="15.75" customHeight="1" x14ac:dyDescent="0.2">
      <c r="A287" s="15"/>
      <c r="B287" s="15"/>
      <c r="C287" s="15"/>
      <c r="D287" s="8"/>
      <c r="E287" s="8"/>
      <c r="F287" s="8"/>
      <c r="G287" s="31"/>
      <c r="H287" s="8"/>
      <c r="I287" s="62"/>
      <c r="J287" s="15"/>
      <c r="K287" s="8"/>
      <c r="L287" s="8"/>
      <c r="M287" s="15"/>
      <c r="N287" s="8"/>
      <c r="O287" s="8"/>
      <c r="P287" s="8"/>
      <c r="Q287" s="8"/>
      <c r="R287" s="8"/>
      <c r="S287" s="8"/>
      <c r="T287" s="8"/>
      <c r="U287" s="8"/>
      <c r="V287" s="8"/>
      <c r="W287" s="8"/>
      <c r="X287" s="8"/>
      <c r="Y287" s="8"/>
    </row>
    <row r="288" spans="1:25" ht="15.75" customHeight="1" x14ac:dyDescent="0.2">
      <c r="A288" s="15"/>
      <c r="B288" s="15"/>
      <c r="C288" s="15"/>
      <c r="D288" s="8"/>
      <c r="E288" s="8"/>
      <c r="F288" s="8"/>
      <c r="G288" s="31"/>
      <c r="H288" s="8"/>
      <c r="I288" s="62"/>
      <c r="J288" s="15"/>
      <c r="K288" s="8"/>
      <c r="L288" s="8"/>
      <c r="M288" s="15"/>
      <c r="N288" s="8"/>
      <c r="O288" s="8"/>
      <c r="P288" s="8"/>
      <c r="Q288" s="8"/>
      <c r="R288" s="8"/>
      <c r="S288" s="8"/>
      <c r="T288" s="8"/>
      <c r="U288" s="8"/>
      <c r="V288" s="8"/>
      <c r="W288" s="8"/>
      <c r="X288" s="8"/>
      <c r="Y288" s="8"/>
    </row>
    <row r="289" spans="1:25" ht="15.75" customHeight="1" x14ac:dyDescent="0.2">
      <c r="A289" s="15"/>
      <c r="B289" s="15"/>
      <c r="C289" s="15"/>
      <c r="D289" s="8"/>
      <c r="E289" s="8"/>
      <c r="F289" s="8"/>
      <c r="G289" s="31"/>
      <c r="H289" s="8"/>
      <c r="I289" s="62"/>
      <c r="J289" s="15"/>
      <c r="K289" s="8"/>
      <c r="L289" s="8"/>
      <c r="M289" s="15"/>
      <c r="N289" s="8"/>
      <c r="O289" s="8"/>
      <c r="P289" s="8"/>
      <c r="Q289" s="8"/>
      <c r="R289" s="8"/>
      <c r="S289" s="8"/>
      <c r="T289" s="8"/>
      <c r="U289" s="8"/>
      <c r="V289" s="8"/>
      <c r="W289" s="8"/>
      <c r="X289" s="8"/>
      <c r="Y289" s="8"/>
    </row>
    <row r="290" spans="1:25" ht="15.75" customHeight="1" x14ac:dyDescent="0.2">
      <c r="A290" s="15"/>
      <c r="B290" s="15"/>
      <c r="C290" s="15"/>
      <c r="D290" s="8"/>
      <c r="E290" s="8"/>
      <c r="F290" s="8"/>
      <c r="G290" s="31"/>
      <c r="H290" s="8"/>
      <c r="I290" s="62"/>
      <c r="J290" s="15"/>
      <c r="K290" s="8"/>
      <c r="L290" s="8"/>
      <c r="M290" s="15"/>
      <c r="N290" s="8"/>
      <c r="O290" s="8"/>
      <c r="P290" s="8"/>
      <c r="Q290" s="8"/>
      <c r="R290" s="8"/>
      <c r="S290" s="8"/>
      <c r="T290" s="8"/>
      <c r="U290" s="8"/>
      <c r="V290" s="8"/>
      <c r="W290" s="8"/>
      <c r="X290" s="8"/>
      <c r="Y290" s="8"/>
    </row>
    <row r="291" spans="1:25" ht="15.75" customHeight="1" x14ac:dyDescent="0.2">
      <c r="A291" s="15"/>
      <c r="B291" s="15"/>
      <c r="C291" s="15"/>
      <c r="D291" s="8"/>
      <c r="E291" s="8"/>
      <c r="F291" s="8"/>
      <c r="G291" s="31"/>
      <c r="H291" s="8"/>
      <c r="I291" s="62"/>
      <c r="J291" s="15"/>
      <c r="K291" s="8"/>
      <c r="L291" s="8"/>
      <c r="M291" s="15"/>
      <c r="N291" s="8"/>
      <c r="O291" s="8"/>
      <c r="P291" s="8"/>
      <c r="Q291" s="8"/>
      <c r="R291" s="8"/>
      <c r="S291" s="8"/>
      <c r="T291" s="8"/>
      <c r="U291" s="8"/>
      <c r="V291" s="8"/>
      <c r="W291" s="8"/>
      <c r="X291" s="8"/>
      <c r="Y291" s="8"/>
    </row>
    <row r="292" spans="1:25" ht="15.75" customHeight="1" x14ac:dyDescent="0.2">
      <c r="A292" s="15"/>
      <c r="B292" s="15"/>
      <c r="C292" s="15"/>
      <c r="D292" s="8"/>
      <c r="E292" s="8"/>
      <c r="F292" s="8"/>
      <c r="G292" s="31"/>
      <c r="H292" s="8"/>
      <c r="I292" s="62"/>
      <c r="J292" s="15"/>
      <c r="K292" s="8"/>
      <c r="L292" s="8"/>
      <c r="M292" s="15"/>
      <c r="N292" s="8"/>
      <c r="O292" s="8"/>
      <c r="P292" s="8"/>
      <c r="Q292" s="8"/>
      <c r="R292" s="8"/>
      <c r="S292" s="8"/>
      <c r="T292" s="8"/>
      <c r="U292" s="8"/>
      <c r="V292" s="8"/>
      <c r="W292" s="8"/>
      <c r="X292" s="8"/>
      <c r="Y292" s="8"/>
    </row>
    <row r="293" spans="1:25" ht="15.75" customHeight="1" x14ac:dyDescent="0.2">
      <c r="A293" s="15"/>
      <c r="B293" s="15"/>
      <c r="C293" s="15"/>
      <c r="D293" s="8"/>
      <c r="E293" s="8"/>
      <c r="F293" s="8"/>
      <c r="G293" s="31"/>
      <c r="H293" s="8"/>
      <c r="I293" s="62"/>
      <c r="J293" s="15"/>
      <c r="K293" s="8"/>
      <c r="L293" s="8"/>
      <c r="M293" s="15"/>
      <c r="N293" s="8"/>
      <c r="O293" s="8"/>
      <c r="P293" s="8"/>
      <c r="Q293" s="8"/>
      <c r="R293" s="8"/>
      <c r="S293" s="8"/>
      <c r="T293" s="8"/>
      <c r="U293" s="8"/>
      <c r="V293" s="8"/>
      <c r="W293" s="8"/>
      <c r="X293" s="8"/>
      <c r="Y293" s="8"/>
    </row>
    <row r="294" spans="1:25" ht="15.75" customHeight="1" x14ac:dyDescent="0.2">
      <c r="A294" s="15"/>
      <c r="B294" s="15"/>
      <c r="C294" s="15"/>
      <c r="D294" s="8"/>
      <c r="E294" s="8"/>
      <c r="F294" s="8"/>
      <c r="G294" s="31"/>
      <c r="H294" s="8"/>
      <c r="I294" s="62"/>
      <c r="J294" s="15"/>
      <c r="K294" s="8"/>
      <c r="L294" s="8"/>
      <c r="M294" s="15"/>
      <c r="N294" s="8"/>
      <c r="O294" s="8"/>
      <c r="P294" s="8"/>
      <c r="Q294" s="8"/>
      <c r="R294" s="8"/>
      <c r="S294" s="8"/>
      <c r="T294" s="8"/>
      <c r="U294" s="8"/>
      <c r="V294" s="8"/>
      <c r="W294" s="8"/>
      <c r="X294" s="8"/>
      <c r="Y294" s="8"/>
    </row>
    <row r="295" spans="1:25" ht="15.75" customHeight="1" x14ac:dyDescent="0.2">
      <c r="A295" s="15"/>
      <c r="B295" s="15"/>
      <c r="C295" s="15"/>
      <c r="D295" s="8"/>
      <c r="E295" s="8"/>
      <c r="F295" s="8"/>
      <c r="G295" s="31"/>
      <c r="H295" s="8"/>
      <c r="I295" s="62"/>
      <c r="J295" s="15"/>
      <c r="K295" s="8"/>
      <c r="L295" s="8"/>
      <c r="M295" s="15"/>
      <c r="N295" s="8"/>
      <c r="O295" s="8"/>
      <c r="P295" s="8"/>
      <c r="Q295" s="8"/>
      <c r="R295" s="8"/>
      <c r="S295" s="8"/>
      <c r="T295" s="8"/>
      <c r="U295" s="8"/>
      <c r="V295" s="8"/>
      <c r="W295" s="8"/>
      <c r="X295" s="8"/>
      <c r="Y295" s="8"/>
    </row>
    <row r="296" spans="1:25" ht="15.75" customHeight="1" x14ac:dyDescent="0.2">
      <c r="A296" s="15"/>
      <c r="B296" s="15"/>
      <c r="C296" s="15"/>
      <c r="D296" s="8"/>
      <c r="E296" s="8"/>
      <c r="F296" s="8"/>
      <c r="G296" s="31"/>
      <c r="H296" s="8"/>
      <c r="I296" s="62"/>
      <c r="J296" s="15"/>
      <c r="K296" s="8"/>
      <c r="L296" s="8"/>
      <c r="M296" s="15"/>
      <c r="N296" s="8"/>
      <c r="O296" s="8"/>
      <c r="P296" s="8"/>
      <c r="Q296" s="8"/>
      <c r="R296" s="8"/>
      <c r="S296" s="8"/>
      <c r="T296" s="8"/>
      <c r="U296" s="8"/>
      <c r="V296" s="8"/>
      <c r="W296" s="8"/>
      <c r="X296" s="8"/>
      <c r="Y296" s="8"/>
    </row>
    <row r="297" spans="1:25" ht="15.75" customHeight="1" x14ac:dyDescent="0.2">
      <c r="A297" s="15"/>
      <c r="B297" s="15"/>
      <c r="C297" s="15"/>
      <c r="D297" s="8"/>
      <c r="E297" s="8"/>
      <c r="F297" s="8"/>
      <c r="G297" s="31"/>
      <c r="H297" s="8"/>
      <c r="I297" s="62"/>
      <c r="J297" s="15"/>
      <c r="K297" s="8"/>
      <c r="L297" s="8"/>
      <c r="M297" s="15"/>
      <c r="N297" s="8"/>
      <c r="O297" s="8"/>
      <c r="P297" s="8"/>
      <c r="Q297" s="8"/>
      <c r="R297" s="8"/>
      <c r="S297" s="8"/>
      <c r="T297" s="8"/>
      <c r="U297" s="8"/>
      <c r="V297" s="8"/>
      <c r="W297" s="8"/>
      <c r="X297" s="8"/>
      <c r="Y297" s="8"/>
    </row>
    <row r="298" spans="1:25" ht="15.75" customHeight="1" x14ac:dyDescent="0.2">
      <c r="A298" s="15"/>
      <c r="B298" s="15"/>
      <c r="C298" s="15"/>
      <c r="D298" s="8"/>
      <c r="E298" s="8"/>
      <c r="F298" s="8"/>
      <c r="G298" s="31"/>
      <c r="H298" s="8"/>
      <c r="I298" s="62"/>
      <c r="J298" s="15"/>
      <c r="K298" s="8"/>
      <c r="L298" s="8"/>
      <c r="M298" s="15"/>
      <c r="N298" s="8"/>
      <c r="O298" s="8"/>
      <c r="P298" s="8"/>
      <c r="Q298" s="8"/>
      <c r="R298" s="8"/>
      <c r="S298" s="8"/>
      <c r="T298" s="8"/>
      <c r="U298" s="8"/>
      <c r="V298" s="8"/>
      <c r="W298" s="8"/>
      <c r="X298" s="8"/>
      <c r="Y298" s="8"/>
    </row>
    <row r="299" spans="1:25" ht="15.75" customHeight="1" x14ac:dyDescent="0.2">
      <c r="A299" s="15"/>
      <c r="B299" s="15"/>
      <c r="C299" s="15"/>
      <c r="D299" s="8"/>
      <c r="E299" s="8"/>
      <c r="F299" s="8"/>
      <c r="G299" s="31"/>
      <c r="H299" s="8"/>
      <c r="I299" s="62"/>
      <c r="J299" s="15"/>
      <c r="K299" s="8"/>
      <c r="L299" s="8"/>
      <c r="M299" s="15"/>
      <c r="N299" s="8"/>
      <c r="O299" s="8"/>
      <c r="P299" s="8"/>
      <c r="Q299" s="8"/>
      <c r="R299" s="8"/>
      <c r="S299" s="8"/>
      <c r="T299" s="8"/>
      <c r="U299" s="8"/>
      <c r="V299" s="8"/>
      <c r="W299" s="8"/>
      <c r="X299" s="8"/>
      <c r="Y299" s="8"/>
    </row>
    <row r="300" spans="1:25" ht="15.75" customHeight="1" x14ac:dyDescent="0.2">
      <c r="A300" s="15"/>
      <c r="B300" s="15"/>
      <c r="C300" s="15"/>
      <c r="D300" s="8"/>
      <c r="E300" s="8"/>
      <c r="F300" s="8"/>
      <c r="G300" s="31"/>
      <c r="H300" s="8"/>
      <c r="I300" s="62"/>
      <c r="J300" s="15"/>
      <c r="K300" s="8"/>
      <c r="L300" s="8"/>
      <c r="M300" s="15"/>
      <c r="N300" s="8"/>
      <c r="O300" s="8"/>
      <c r="P300" s="8"/>
      <c r="Q300" s="8"/>
      <c r="R300" s="8"/>
      <c r="S300" s="8"/>
      <c r="T300" s="8"/>
      <c r="U300" s="8"/>
      <c r="V300" s="8"/>
      <c r="W300" s="8"/>
      <c r="X300" s="8"/>
      <c r="Y300" s="8"/>
    </row>
    <row r="301" spans="1:25" ht="15.75" customHeight="1" x14ac:dyDescent="0.2">
      <c r="A301" s="15"/>
      <c r="B301" s="15"/>
      <c r="C301" s="15"/>
      <c r="D301" s="8"/>
      <c r="E301" s="8"/>
      <c r="F301" s="8"/>
      <c r="G301" s="31"/>
      <c r="H301" s="8"/>
      <c r="I301" s="62"/>
      <c r="J301" s="15"/>
      <c r="K301" s="8"/>
      <c r="L301" s="8"/>
      <c r="M301" s="15"/>
      <c r="N301" s="8"/>
      <c r="O301" s="8"/>
      <c r="P301" s="8"/>
      <c r="Q301" s="8"/>
      <c r="R301" s="8"/>
      <c r="S301" s="8"/>
      <c r="T301" s="8"/>
      <c r="U301" s="8"/>
      <c r="V301" s="8"/>
      <c r="W301" s="8"/>
      <c r="X301" s="8"/>
      <c r="Y301" s="8"/>
    </row>
    <row r="302" spans="1:25" ht="15.75" customHeight="1" x14ac:dyDescent="0.2">
      <c r="A302" s="15"/>
      <c r="B302" s="15"/>
      <c r="C302" s="15"/>
      <c r="D302" s="8"/>
      <c r="E302" s="8"/>
      <c r="F302" s="8"/>
      <c r="G302" s="31"/>
      <c r="H302" s="8"/>
      <c r="I302" s="62"/>
      <c r="J302" s="15"/>
      <c r="K302" s="8"/>
      <c r="L302" s="8"/>
      <c r="M302" s="15"/>
      <c r="N302" s="8"/>
      <c r="O302" s="8"/>
      <c r="P302" s="8"/>
      <c r="Q302" s="8"/>
      <c r="R302" s="8"/>
      <c r="S302" s="8"/>
      <c r="T302" s="8"/>
      <c r="U302" s="8"/>
      <c r="V302" s="8"/>
      <c r="W302" s="8"/>
      <c r="X302" s="8"/>
      <c r="Y302" s="8"/>
    </row>
    <row r="303" spans="1:25" ht="15.75" customHeight="1" x14ac:dyDescent="0.2">
      <c r="A303" s="15"/>
      <c r="B303" s="15"/>
      <c r="C303" s="15"/>
      <c r="D303" s="8"/>
      <c r="E303" s="8"/>
      <c r="F303" s="8"/>
      <c r="G303" s="31"/>
      <c r="H303" s="8"/>
      <c r="I303" s="62"/>
      <c r="J303" s="15"/>
      <c r="K303" s="8"/>
      <c r="L303" s="8"/>
      <c r="M303" s="15"/>
      <c r="N303" s="8"/>
      <c r="O303" s="8"/>
      <c r="P303" s="8"/>
      <c r="Q303" s="8"/>
      <c r="R303" s="8"/>
      <c r="S303" s="8"/>
      <c r="T303" s="8"/>
      <c r="U303" s="8"/>
      <c r="V303" s="8"/>
      <c r="W303" s="8"/>
      <c r="X303" s="8"/>
      <c r="Y303" s="8"/>
    </row>
    <row r="304" spans="1:25" ht="15.75" customHeight="1" x14ac:dyDescent="0.2">
      <c r="A304" s="15"/>
      <c r="B304" s="15"/>
      <c r="C304" s="15"/>
      <c r="D304" s="8"/>
      <c r="E304" s="8"/>
      <c r="F304" s="8"/>
      <c r="G304" s="31"/>
      <c r="H304" s="8"/>
      <c r="I304" s="62"/>
      <c r="J304" s="15"/>
      <c r="K304" s="8"/>
      <c r="L304" s="8"/>
      <c r="M304" s="15"/>
      <c r="N304" s="8"/>
      <c r="O304" s="8"/>
      <c r="P304" s="8"/>
      <c r="Q304" s="8"/>
      <c r="R304" s="8"/>
      <c r="S304" s="8"/>
      <c r="T304" s="8"/>
      <c r="U304" s="8"/>
      <c r="V304" s="8"/>
      <c r="W304" s="8"/>
      <c r="X304" s="8"/>
      <c r="Y304" s="8"/>
    </row>
    <row r="305" spans="1:25" ht="15.75" customHeight="1" x14ac:dyDescent="0.2">
      <c r="A305" s="15"/>
      <c r="B305" s="15"/>
      <c r="C305" s="15"/>
      <c r="D305" s="8"/>
      <c r="E305" s="8"/>
      <c r="F305" s="8"/>
      <c r="G305" s="31"/>
      <c r="H305" s="8"/>
      <c r="I305" s="62"/>
      <c r="J305" s="15"/>
      <c r="K305" s="8"/>
      <c r="L305" s="8"/>
      <c r="M305" s="15"/>
      <c r="N305" s="8"/>
      <c r="O305" s="8"/>
      <c r="P305" s="8"/>
      <c r="Q305" s="8"/>
      <c r="R305" s="8"/>
      <c r="S305" s="8"/>
      <c r="T305" s="8"/>
      <c r="U305" s="8"/>
      <c r="V305" s="8"/>
      <c r="W305" s="8"/>
      <c r="X305" s="8"/>
      <c r="Y305" s="8"/>
    </row>
    <row r="306" spans="1:25" ht="15.75" customHeight="1" x14ac:dyDescent="0.2">
      <c r="A306" s="15"/>
      <c r="B306" s="15"/>
      <c r="C306" s="15"/>
      <c r="D306" s="8"/>
      <c r="E306" s="8"/>
      <c r="F306" s="8"/>
      <c r="G306" s="31"/>
      <c r="H306" s="8"/>
      <c r="I306" s="62"/>
      <c r="J306" s="15"/>
      <c r="K306" s="8"/>
      <c r="L306" s="8"/>
      <c r="M306" s="15"/>
      <c r="N306" s="8"/>
      <c r="O306" s="8"/>
      <c r="P306" s="8"/>
      <c r="Q306" s="8"/>
      <c r="R306" s="8"/>
      <c r="S306" s="8"/>
      <c r="T306" s="8"/>
      <c r="U306" s="8"/>
      <c r="V306" s="8"/>
      <c r="W306" s="8"/>
      <c r="X306" s="8"/>
      <c r="Y306" s="8"/>
    </row>
    <row r="307" spans="1:25" ht="15.75" customHeight="1" x14ac:dyDescent="0.2">
      <c r="A307" s="15"/>
      <c r="B307" s="15"/>
      <c r="C307" s="15"/>
      <c r="D307" s="8"/>
      <c r="E307" s="8"/>
      <c r="F307" s="8"/>
      <c r="G307" s="31"/>
      <c r="H307" s="8"/>
      <c r="I307" s="62"/>
      <c r="J307" s="15"/>
      <c r="K307" s="8"/>
      <c r="L307" s="8"/>
      <c r="M307" s="15"/>
      <c r="N307" s="8"/>
      <c r="O307" s="8"/>
      <c r="P307" s="8"/>
      <c r="Q307" s="8"/>
      <c r="R307" s="8"/>
      <c r="S307" s="8"/>
      <c r="T307" s="8"/>
      <c r="U307" s="8"/>
      <c r="V307" s="8"/>
      <c r="W307" s="8"/>
      <c r="X307" s="8"/>
      <c r="Y307" s="8"/>
    </row>
    <row r="308" spans="1:25" ht="15.75" customHeight="1" x14ac:dyDescent="0.2">
      <c r="A308" s="15"/>
      <c r="B308" s="15"/>
      <c r="C308" s="15"/>
      <c r="D308" s="8"/>
      <c r="E308" s="8"/>
      <c r="F308" s="8"/>
      <c r="G308" s="31"/>
      <c r="H308" s="8"/>
      <c r="I308" s="62"/>
      <c r="J308" s="15"/>
      <c r="K308" s="8"/>
      <c r="L308" s="8"/>
      <c r="M308" s="15"/>
      <c r="N308" s="8"/>
      <c r="O308" s="8"/>
      <c r="P308" s="8"/>
      <c r="Q308" s="8"/>
      <c r="R308" s="8"/>
      <c r="S308" s="8"/>
      <c r="T308" s="8"/>
      <c r="U308" s="8"/>
      <c r="V308" s="8"/>
      <c r="W308" s="8"/>
      <c r="X308" s="8"/>
      <c r="Y308" s="8"/>
    </row>
    <row r="309" spans="1:25" ht="15.75" customHeight="1" x14ac:dyDescent="0.2">
      <c r="A309" s="15"/>
      <c r="B309" s="15"/>
      <c r="C309" s="15"/>
      <c r="D309" s="8"/>
      <c r="E309" s="8"/>
      <c r="F309" s="8"/>
      <c r="G309" s="31"/>
      <c r="H309" s="8"/>
      <c r="I309" s="62"/>
      <c r="J309" s="15"/>
      <c r="K309" s="8"/>
      <c r="L309" s="8"/>
      <c r="M309" s="15"/>
      <c r="N309" s="8"/>
      <c r="O309" s="8"/>
      <c r="P309" s="8"/>
      <c r="Q309" s="8"/>
      <c r="R309" s="8"/>
      <c r="S309" s="8"/>
      <c r="T309" s="8"/>
      <c r="U309" s="8"/>
      <c r="V309" s="8"/>
      <c r="W309" s="8"/>
      <c r="X309" s="8"/>
      <c r="Y309" s="8"/>
    </row>
    <row r="310" spans="1:25" ht="15.75" customHeight="1" x14ac:dyDescent="0.2">
      <c r="A310" s="15"/>
      <c r="B310" s="15"/>
      <c r="C310" s="15"/>
      <c r="D310" s="8"/>
      <c r="E310" s="8"/>
      <c r="F310" s="8"/>
      <c r="G310" s="31"/>
      <c r="H310" s="8"/>
      <c r="I310" s="62"/>
      <c r="J310" s="15"/>
      <c r="K310" s="8"/>
      <c r="L310" s="8"/>
      <c r="M310" s="15"/>
      <c r="N310" s="8"/>
      <c r="O310" s="8"/>
      <c r="P310" s="8"/>
      <c r="Q310" s="8"/>
      <c r="R310" s="8"/>
      <c r="S310" s="8"/>
      <c r="T310" s="8"/>
      <c r="U310" s="8"/>
      <c r="V310" s="8"/>
      <c r="W310" s="8"/>
      <c r="X310" s="8"/>
      <c r="Y310" s="8"/>
    </row>
    <row r="311" spans="1:25" ht="15.75" customHeight="1" x14ac:dyDescent="0.2">
      <c r="A311" s="15"/>
      <c r="B311" s="15"/>
      <c r="C311" s="15"/>
      <c r="D311" s="8"/>
      <c r="E311" s="8"/>
      <c r="F311" s="8"/>
      <c r="G311" s="31"/>
      <c r="H311" s="8"/>
      <c r="I311" s="62"/>
      <c r="J311" s="15"/>
      <c r="K311" s="8"/>
      <c r="L311" s="8"/>
      <c r="M311" s="15"/>
      <c r="N311" s="8"/>
      <c r="O311" s="8"/>
      <c r="P311" s="8"/>
      <c r="Q311" s="8"/>
      <c r="R311" s="8"/>
      <c r="S311" s="8"/>
      <c r="T311" s="8"/>
      <c r="U311" s="8"/>
      <c r="V311" s="8"/>
      <c r="W311" s="8"/>
      <c r="X311" s="8"/>
      <c r="Y311" s="8"/>
    </row>
    <row r="312" spans="1:25" ht="15.75" customHeight="1" x14ac:dyDescent="0.2">
      <c r="A312" s="15"/>
      <c r="B312" s="15"/>
      <c r="C312" s="15"/>
      <c r="D312" s="8"/>
      <c r="E312" s="8"/>
      <c r="F312" s="8"/>
      <c r="G312" s="31"/>
      <c r="H312" s="8"/>
      <c r="I312" s="62"/>
      <c r="J312" s="15"/>
      <c r="K312" s="8"/>
      <c r="L312" s="8"/>
      <c r="M312" s="15"/>
      <c r="N312" s="8"/>
      <c r="O312" s="8"/>
      <c r="P312" s="8"/>
      <c r="Q312" s="8"/>
      <c r="R312" s="8"/>
      <c r="S312" s="8"/>
      <c r="T312" s="8"/>
      <c r="U312" s="8"/>
      <c r="V312" s="8"/>
      <c r="W312" s="8"/>
      <c r="X312" s="8"/>
      <c r="Y312" s="8"/>
    </row>
    <row r="313" spans="1:25" ht="15.75" customHeight="1" x14ac:dyDescent="0.2">
      <c r="A313" s="15"/>
      <c r="B313" s="15"/>
      <c r="C313" s="15"/>
      <c r="D313" s="8"/>
      <c r="E313" s="8"/>
      <c r="F313" s="8"/>
      <c r="G313" s="31"/>
      <c r="H313" s="8"/>
      <c r="I313" s="62"/>
      <c r="J313" s="15"/>
      <c r="K313" s="8"/>
      <c r="L313" s="8"/>
      <c r="M313" s="15"/>
      <c r="N313" s="8"/>
      <c r="O313" s="8"/>
      <c r="P313" s="8"/>
      <c r="Q313" s="8"/>
      <c r="R313" s="8"/>
      <c r="S313" s="8"/>
      <c r="T313" s="8"/>
      <c r="U313" s="8"/>
      <c r="V313" s="8"/>
      <c r="W313" s="8"/>
      <c r="X313" s="8"/>
      <c r="Y313" s="8"/>
    </row>
    <row r="314" spans="1:25" ht="15.75" customHeight="1" x14ac:dyDescent="0.2">
      <c r="A314" s="15"/>
      <c r="B314" s="15"/>
      <c r="C314" s="15"/>
      <c r="D314" s="8"/>
      <c r="E314" s="8"/>
      <c r="F314" s="8"/>
      <c r="G314" s="31"/>
      <c r="H314" s="8"/>
      <c r="I314" s="62"/>
      <c r="J314" s="15"/>
      <c r="K314" s="8"/>
      <c r="L314" s="8"/>
      <c r="M314" s="15"/>
      <c r="N314" s="8"/>
      <c r="O314" s="8"/>
      <c r="P314" s="8"/>
      <c r="Q314" s="8"/>
      <c r="R314" s="8"/>
      <c r="S314" s="8"/>
      <c r="T314" s="8"/>
      <c r="U314" s="8"/>
      <c r="V314" s="8"/>
      <c r="W314" s="8"/>
      <c r="X314" s="8"/>
      <c r="Y314" s="8"/>
    </row>
    <row r="315" spans="1:25" ht="15.75" customHeight="1" x14ac:dyDescent="0.2">
      <c r="A315" s="15"/>
      <c r="B315" s="15"/>
      <c r="C315" s="15"/>
      <c r="D315" s="8"/>
      <c r="E315" s="8"/>
      <c r="F315" s="8"/>
      <c r="G315" s="31"/>
      <c r="H315" s="8"/>
      <c r="I315" s="62"/>
      <c r="J315" s="15"/>
      <c r="K315" s="8"/>
      <c r="L315" s="8"/>
      <c r="M315" s="15"/>
      <c r="N315" s="8"/>
      <c r="O315" s="8"/>
      <c r="P315" s="8"/>
      <c r="Q315" s="8"/>
      <c r="R315" s="8"/>
      <c r="S315" s="8"/>
      <c r="T315" s="8"/>
      <c r="U315" s="8"/>
      <c r="V315" s="8"/>
      <c r="W315" s="8"/>
      <c r="X315" s="8"/>
      <c r="Y315" s="8"/>
    </row>
    <row r="316" spans="1:25" ht="15.75" customHeight="1" x14ac:dyDescent="0.2">
      <c r="A316" s="15"/>
      <c r="B316" s="15"/>
      <c r="C316" s="15"/>
      <c r="D316" s="8"/>
      <c r="E316" s="8"/>
      <c r="F316" s="8"/>
      <c r="G316" s="31"/>
      <c r="H316" s="8"/>
      <c r="I316" s="62"/>
      <c r="J316" s="15"/>
      <c r="K316" s="8"/>
      <c r="L316" s="8"/>
      <c r="M316" s="15"/>
      <c r="N316" s="8"/>
      <c r="O316" s="8"/>
      <c r="P316" s="8"/>
      <c r="Q316" s="8"/>
      <c r="R316" s="8"/>
      <c r="S316" s="8"/>
      <c r="T316" s="8"/>
      <c r="U316" s="8"/>
      <c r="V316" s="8"/>
      <c r="W316" s="8"/>
      <c r="X316" s="8"/>
      <c r="Y316" s="8"/>
    </row>
    <row r="317" spans="1:25" ht="15.75" customHeight="1" x14ac:dyDescent="0.2">
      <c r="A317" s="15"/>
      <c r="B317" s="15"/>
      <c r="C317" s="15"/>
      <c r="D317" s="8"/>
      <c r="E317" s="8"/>
      <c r="F317" s="8"/>
      <c r="G317" s="31"/>
      <c r="H317" s="8"/>
      <c r="I317" s="62"/>
      <c r="J317" s="15"/>
      <c r="K317" s="8"/>
      <c r="L317" s="8"/>
      <c r="M317" s="15"/>
      <c r="N317" s="8"/>
      <c r="O317" s="8"/>
      <c r="P317" s="8"/>
      <c r="Q317" s="8"/>
      <c r="R317" s="8"/>
      <c r="S317" s="8"/>
      <c r="T317" s="8"/>
      <c r="U317" s="8"/>
      <c r="V317" s="8"/>
      <c r="W317" s="8"/>
      <c r="X317" s="8"/>
      <c r="Y317" s="8"/>
    </row>
    <row r="318" spans="1:25" ht="15.75" customHeight="1" x14ac:dyDescent="0.2">
      <c r="A318" s="15"/>
      <c r="B318" s="15"/>
      <c r="C318" s="15"/>
      <c r="D318" s="8"/>
      <c r="E318" s="8"/>
      <c r="F318" s="8"/>
      <c r="G318" s="31"/>
      <c r="H318" s="8"/>
      <c r="I318" s="62"/>
      <c r="J318" s="15"/>
      <c r="K318" s="8"/>
      <c r="L318" s="8"/>
      <c r="M318" s="15"/>
      <c r="N318" s="8"/>
      <c r="O318" s="8"/>
      <c r="P318" s="8"/>
      <c r="Q318" s="8"/>
      <c r="R318" s="8"/>
      <c r="S318" s="8"/>
      <c r="T318" s="8"/>
      <c r="U318" s="8"/>
      <c r="V318" s="8"/>
      <c r="W318" s="8"/>
      <c r="X318" s="8"/>
      <c r="Y318" s="8"/>
    </row>
    <row r="319" spans="1:25" ht="15.75" customHeight="1" x14ac:dyDescent="0.2">
      <c r="A319" s="15"/>
      <c r="B319" s="15"/>
      <c r="C319" s="15"/>
      <c r="D319" s="8"/>
      <c r="E319" s="8"/>
      <c r="F319" s="8"/>
      <c r="G319" s="31"/>
      <c r="H319" s="8"/>
      <c r="I319" s="62"/>
      <c r="J319" s="15"/>
      <c r="K319" s="8"/>
      <c r="L319" s="8"/>
      <c r="M319" s="15"/>
      <c r="N319" s="8"/>
      <c r="O319" s="8"/>
      <c r="P319" s="8"/>
      <c r="Q319" s="8"/>
      <c r="R319" s="8"/>
      <c r="S319" s="8"/>
      <c r="T319" s="8"/>
      <c r="U319" s="8"/>
      <c r="V319" s="8"/>
      <c r="W319" s="8"/>
      <c r="X319" s="8"/>
      <c r="Y319" s="8"/>
    </row>
    <row r="320" spans="1:25" ht="15.75" customHeight="1" x14ac:dyDescent="0.2">
      <c r="A320" s="15"/>
      <c r="B320" s="15"/>
      <c r="C320" s="15"/>
      <c r="D320" s="8"/>
      <c r="E320" s="8"/>
      <c r="F320" s="8"/>
      <c r="G320" s="31"/>
      <c r="H320" s="8"/>
      <c r="I320" s="62"/>
      <c r="J320" s="15"/>
      <c r="K320" s="8"/>
      <c r="L320" s="8"/>
      <c r="M320" s="15"/>
      <c r="N320" s="8"/>
      <c r="O320" s="8"/>
      <c r="P320" s="8"/>
      <c r="Q320" s="8"/>
      <c r="R320" s="8"/>
      <c r="S320" s="8"/>
      <c r="T320" s="8"/>
      <c r="U320" s="8"/>
      <c r="V320" s="8"/>
      <c r="W320" s="8"/>
      <c r="X320" s="8"/>
      <c r="Y320" s="8"/>
    </row>
    <row r="321" spans="1:25" ht="15.75" customHeight="1" x14ac:dyDescent="0.2">
      <c r="A321" s="15"/>
      <c r="B321" s="15"/>
      <c r="C321" s="15"/>
      <c r="D321" s="8"/>
      <c r="E321" s="8"/>
      <c r="F321" s="8"/>
      <c r="G321" s="31"/>
      <c r="H321" s="8"/>
      <c r="I321" s="62"/>
      <c r="J321" s="15"/>
      <c r="K321" s="8"/>
      <c r="L321" s="8"/>
      <c r="M321" s="15"/>
      <c r="N321" s="8"/>
      <c r="O321" s="8"/>
      <c r="P321" s="8"/>
      <c r="Q321" s="8"/>
      <c r="R321" s="8"/>
      <c r="S321" s="8"/>
      <c r="T321" s="8"/>
      <c r="U321" s="8"/>
      <c r="V321" s="8"/>
      <c r="W321" s="8"/>
      <c r="X321" s="8"/>
      <c r="Y321" s="8"/>
    </row>
    <row r="322" spans="1:25" ht="15.75" customHeight="1" x14ac:dyDescent="0.2">
      <c r="A322" s="15"/>
      <c r="B322" s="15"/>
      <c r="C322" s="15"/>
      <c r="D322" s="8"/>
      <c r="E322" s="8"/>
      <c r="F322" s="8"/>
      <c r="G322" s="31"/>
      <c r="H322" s="8"/>
      <c r="I322" s="62"/>
      <c r="J322" s="15"/>
      <c r="K322" s="8"/>
      <c r="L322" s="8"/>
      <c r="M322" s="15"/>
      <c r="N322" s="8"/>
      <c r="O322" s="8"/>
      <c r="P322" s="8"/>
      <c r="Q322" s="8"/>
      <c r="R322" s="8"/>
      <c r="S322" s="8"/>
      <c r="T322" s="8"/>
      <c r="U322" s="8"/>
      <c r="V322" s="8"/>
      <c r="W322" s="8"/>
      <c r="X322" s="8"/>
      <c r="Y322" s="8"/>
    </row>
    <row r="323" spans="1:25" ht="15.75" customHeight="1" x14ac:dyDescent="0.2">
      <c r="A323" s="15"/>
      <c r="B323" s="15"/>
      <c r="C323" s="15"/>
      <c r="D323" s="8"/>
      <c r="E323" s="8"/>
      <c r="F323" s="8"/>
      <c r="G323" s="31"/>
      <c r="H323" s="8"/>
      <c r="I323" s="62"/>
      <c r="J323" s="15"/>
      <c r="K323" s="8"/>
      <c r="L323" s="8"/>
      <c r="M323" s="15"/>
      <c r="N323" s="8"/>
      <c r="O323" s="8"/>
      <c r="P323" s="8"/>
      <c r="Q323" s="8"/>
      <c r="R323" s="8"/>
      <c r="S323" s="8"/>
      <c r="T323" s="8"/>
      <c r="U323" s="8"/>
      <c r="V323" s="8"/>
      <c r="W323" s="8"/>
      <c r="X323" s="8"/>
      <c r="Y323" s="8"/>
    </row>
    <row r="324" spans="1:25" ht="15.75" customHeight="1" x14ac:dyDescent="0.2">
      <c r="A324" s="15"/>
      <c r="B324" s="15"/>
      <c r="C324" s="15"/>
      <c r="D324" s="8"/>
      <c r="E324" s="8"/>
      <c r="F324" s="8"/>
      <c r="G324" s="31"/>
      <c r="H324" s="8"/>
      <c r="I324" s="62"/>
      <c r="J324" s="15"/>
      <c r="K324" s="8"/>
      <c r="L324" s="8"/>
      <c r="M324" s="15"/>
      <c r="N324" s="8"/>
      <c r="O324" s="8"/>
      <c r="P324" s="8"/>
      <c r="Q324" s="8"/>
      <c r="R324" s="8"/>
      <c r="S324" s="8"/>
      <c r="T324" s="8"/>
      <c r="U324" s="8"/>
      <c r="V324" s="8"/>
      <c r="W324" s="8"/>
      <c r="X324" s="8"/>
      <c r="Y324" s="8"/>
    </row>
    <row r="325" spans="1:25" ht="15.75" customHeight="1" x14ac:dyDescent="0.2">
      <c r="A325" s="15"/>
      <c r="B325" s="15"/>
      <c r="C325" s="15"/>
      <c r="D325" s="8"/>
      <c r="E325" s="8"/>
      <c r="F325" s="8"/>
      <c r="G325" s="31"/>
      <c r="H325" s="8"/>
      <c r="I325" s="62"/>
      <c r="J325" s="15"/>
      <c r="K325" s="8"/>
      <c r="L325" s="8"/>
      <c r="M325" s="15"/>
      <c r="N325" s="8"/>
      <c r="O325" s="8"/>
      <c r="P325" s="8"/>
      <c r="Q325" s="8"/>
      <c r="R325" s="8"/>
      <c r="S325" s="8"/>
      <c r="T325" s="8"/>
      <c r="U325" s="8"/>
      <c r="V325" s="8"/>
      <c r="W325" s="8"/>
      <c r="X325" s="8"/>
      <c r="Y325" s="8"/>
    </row>
    <row r="326" spans="1:25" ht="15.75" customHeight="1" x14ac:dyDescent="0.2">
      <c r="A326" s="15"/>
      <c r="B326" s="15"/>
      <c r="C326" s="15"/>
      <c r="D326" s="8"/>
      <c r="E326" s="8"/>
      <c r="F326" s="8"/>
      <c r="G326" s="31"/>
      <c r="H326" s="8"/>
      <c r="I326" s="62"/>
      <c r="J326" s="15"/>
      <c r="K326" s="8"/>
      <c r="L326" s="8"/>
      <c r="M326" s="15"/>
      <c r="N326" s="8"/>
      <c r="O326" s="8"/>
      <c r="P326" s="8"/>
      <c r="Q326" s="8"/>
      <c r="R326" s="8"/>
      <c r="S326" s="8"/>
      <c r="T326" s="8"/>
      <c r="U326" s="8"/>
      <c r="V326" s="8"/>
      <c r="W326" s="8"/>
      <c r="X326" s="8"/>
      <c r="Y326" s="8"/>
    </row>
    <row r="327" spans="1:25" ht="15.75" customHeight="1" x14ac:dyDescent="0.2">
      <c r="A327" s="15"/>
      <c r="B327" s="15"/>
      <c r="C327" s="15"/>
      <c r="D327" s="8"/>
      <c r="E327" s="8"/>
      <c r="F327" s="8"/>
      <c r="G327" s="31"/>
      <c r="H327" s="8"/>
      <c r="I327" s="62"/>
      <c r="J327" s="15"/>
      <c r="K327" s="8"/>
      <c r="L327" s="8"/>
      <c r="M327" s="15"/>
      <c r="N327" s="8"/>
      <c r="O327" s="8"/>
      <c r="P327" s="8"/>
      <c r="Q327" s="8"/>
      <c r="R327" s="8"/>
      <c r="S327" s="8"/>
      <c r="T327" s="8"/>
      <c r="U327" s="8"/>
      <c r="V327" s="8"/>
      <c r="W327" s="8"/>
      <c r="X327" s="8"/>
      <c r="Y327" s="8"/>
    </row>
    <row r="328" spans="1:25" ht="15.75" customHeight="1" x14ac:dyDescent="0.2">
      <c r="A328" s="15"/>
      <c r="B328" s="15"/>
      <c r="C328" s="15"/>
      <c r="D328" s="8"/>
      <c r="E328" s="8"/>
      <c r="F328" s="8"/>
      <c r="G328" s="31"/>
      <c r="H328" s="8"/>
      <c r="I328" s="62"/>
      <c r="J328" s="15"/>
      <c r="K328" s="8"/>
      <c r="L328" s="8"/>
      <c r="M328" s="15"/>
      <c r="N328" s="8"/>
      <c r="O328" s="8"/>
      <c r="P328" s="8"/>
      <c r="Q328" s="8"/>
      <c r="R328" s="8"/>
      <c r="S328" s="8"/>
      <c r="T328" s="8"/>
      <c r="U328" s="8"/>
      <c r="V328" s="8"/>
      <c r="W328" s="8"/>
      <c r="X328" s="8"/>
      <c r="Y328" s="8"/>
    </row>
    <row r="329" spans="1:25" ht="15.75" customHeight="1" x14ac:dyDescent="0.2">
      <c r="A329" s="15"/>
      <c r="B329" s="15"/>
      <c r="C329" s="15"/>
      <c r="D329" s="8"/>
      <c r="E329" s="8"/>
      <c r="F329" s="8"/>
      <c r="G329" s="31"/>
      <c r="H329" s="8"/>
      <c r="I329" s="62"/>
      <c r="J329" s="15"/>
      <c r="K329" s="8"/>
      <c r="L329" s="8"/>
      <c r="M329" s="15"/>
      <c r="N329" s="8"/>
      <c r="O329" s="8"/>
      <c r="P329" s="8"/>
      <c r="Q329" s="8"/>
      <c r="R329" s="8"/>
      <c r="S329" s="8"/>
      <c r="T329" s="8"/>
      <c r="U329" s="8"/>
      <c r="V329" s="8"/>
      <c r="W329" s="8"/>
      <c r="X329" s="8"/>
      <c r="Y329" s="8"/>
    </row>
    <row r="330" spans="1:25" ht="15.75" customHeight="1" x14ac:dyDescent="0.2">
      <c r="A330" s="15"/>
      <c r="B330" s="15"/>
      <c r="C330" s="15"/>
      <c r="D330" s="8"/>
      <c r="E330" s="8"/>
      <c r="F330" s="8"/>
      <c r="G330" s="31"/>
      <c r="H330" s="8"/>
      <c r="I330" s="62"/>
      <c r="J330" s="15"/>
      <c r="K330" s="8"/>
      <c r="L330" s="8"/>
      <c r="M330" s="15"/>
      <c r="N330" s="8"/>
      <c r="O330" s="8"/>
      <c r="P330" s="8"/>
      <c r="Q330" s="8"/>
      <c r="R330" s="8"/>
      <c r="S330" s="8"/>
      <c r="T330" s="8"/>
      <c r="U330" s="8"/>
      <c r="V330" s="8"/>
      <c r="W330" s="8"/>
      <c r="X330" s="8"/>
      <c r="Y330" s="8"/>
    </row>
    <row r="331" spans="1:25" ht="15.75" customHeight="1" x14ac:dyDescent="0.2">
      <c r="A331" s="15"/>
      <c r="B331" s="15"/>
      <c r="C331" s="15"/>
      <c r="D331" s="8"/>
      <c r="E331" s="8"/>
      <c r="F331" s="8"/>
      <c r="G331" s="31"/>
      <c r="H331" s="8"/>
      <c r="I331" s="62"/>
      <c r="J331" s="15"/>
      <c r="K331" s="8"/>
      <c r="L331" s="8"/>
      <c r="M331" s="15"/>
      <c r="N331" s="8"/>
      <c r="O331" s="8"/>
      <c r="P331" s="8"/>
      <c r="Q331" s="8"/>
      <c r="R331" s="8"/>
      <c r="S331" s="8"/>
      <c r="T331" s="8"/>
      <c r="U331" s="8"/>
      <c r="V331" s="8"/>
      <c r="W331" s="8"/>
      <c r="X331" s="8"/>
      <c r="Y331" s="8"/>
    </row>
    <row r="332" spans="1:25" ht="15.75" customHeight="1" x14ac:dyDescent="0.2">
      <c r="A332" s="15"/>
      <c r="B332" s="15"/>
      <c r="C332" s="15"/>
      <c r="D332" s="8"/>
      <c r="E332" s="8"/>
      <c r="F332" s="8"/>
      <c r="G332" s="31"/>
      <c r="H332" s="8"/>
      <c r="I332" s="62"/>
      <c r="J332" s="15"/>
      <c r="K332" s="8"/>
      <c r="L332" s="8"/>
      <c r="M332" s="15"/>
      <c r="N332" s="8"/>
      <c r="O332" s="8"/>
      <c r="P332" s="8"/>
      <c r="Q332" s="8"/>
      <c r="R332" s="8"/>
      <c r="S332" s="8"/>
      <c r="T332" s="8"/>
      <c r="U332" s="8"/>
      <c r="V332" s="8"/>
      <c r="W332" s="8"/>
      <c r="X332" s="8"/>
      <c r="Y332" s="8"/>
    </row>
    <row r="333" spans="1:25" ht="15.75" customHeight="1" x14ac:dyDescent="0.2">
      <c r="A333" s="15"/>
      <c r="B333" s="15"/>
      <c r="C333" s="15"/>
      <c r="D333" s="8"/>
      <c r="E333" s="8"/>
      <c r="F333" s="8"/>
      <c r="G333" s="31"/>
      <c r="H333" s="8"/>
      <c r="I333" s="62"/>
      <c r="J333" s="15"/>
      <c r="K333" s="8"/>
      <c r="L333" s="8"/>
      <c r="M333" s="15"/>
      <c r="N333" s="8"/>
      <c r="O333" s="8"/>
      <c r="P333" s="8"/>
      <c r="Q333" s="8"/>
      <c r="R333" s="8"/>
      <c r="S333" s="8"/>
      <c r="T333" s="8"/>
      <c r="U333" s="8"/>
      <c r="V333" s="8"/>
      <c r="W333" s="8"/>
      <c r="X333" s="8"/>
      <c r="Y333" s="8"/>
    </row>
    <row r="334" spans="1:25" ht="15.75" customHeight="1" x14ac:dyDescent="0.2">
      <c r="A334" s="15"/>
      <c r="B334" s="15"/>
      <c r="C334" s="15"/>
      <c r="D334" s="8"/>
      <c r="E334" s="8"/>
      <c r="F334" s="8"/>
      <c r="G334" s="31"/>
      <c r="H334" s="8"/>
      <c r="I334" s="62"/>
      <c r="J334" s="15"/>
      <c r="K334" s="8"/>
      <c r="L334" s="8"/>
      <c r="M334" s="15"/>
      <c r="N334" s="8"/>
      <c r="O334" s="8"/>
      <c r="P334" s="8"/>
      <c r="Q334" s="8"/>
      <c r="R334" s="8"/>
      <c r="S334" s="8"/>
      <c r="T334" s="8"/>
      <c r="U334" s="8"/>
      <c r="V334" s="8"/>
      <c r="W334" s="8"/>
      <c r="X334" s="8"/>
      <c r="Y334" s="8"/>
    </row>
    <row r="335" spans="1:25" ht="15.75" customHeight="1" x14ac:dyDescent="0.2">
      <c r="A335" s="15"/>
      <c r="B335" s="15"/>
      <c r="C335" s="15"/>
      <c r="D335" s="8"/>
      <c r="E335" s="8"/>
      <c r="F335" s="8"/>
      <c r="G335" s="31"/>
      <c r="H335" s="8"/>
      <c r="I335" s="62"/>
      <c r="J335" s="15"/>
      <c r="K335" s="8"/>
      <c r="L335" s="8"/>
      <c r="M335" s="15"/>
      <c r="N335" s="8"/>
      <c r="O335" s="8"/>
      <c r="P335" s="8"/>
      <c r="Q335" s="8"/>
      <c r="R335" s="8"/>
      <c r="S335" s="8"/>
      <c r="T335" s="8"/>
      <c r="U335" s="8"/>
      <c r="V335" s="8"/>
      <c r="W335" s="8"/>
      <c r="X335" s="8"/>
      <c r="Y335" s="8"/>
    </row>
    <row r="336" spans="1:25" ht="15.75" customHeight="1" x14ac:dyDescent="0.2">
      <c r="A336" s="15"/>
      <c r="B336" s="15"/>
      <c r="C336" s="15"/>
      <c r="D336" s="8"/>
      <c r="E336" s="8"/>
      <c r="F336" s="8"/>
      <c r="G336" s="31"/>
      <c r="H336" s="8"/>
      <c r="I336" s="62"/>
      <c r="J336" s="15"/>
      <c r="K336" s="8"/>
      <c r="L336" s="8"/>
      <c r="M336" s="15"/>
      <c r="N336" s="8"/>
      <c r="O336" s="8"/>
      <c r="P336" s="8"/>
      <c r="Q336" s="8"/>
      <c r="R336" s="8"/>
      <c r="S336" s="8"/>
      <c r="T336" s="8"/>
      <c r="U336" s="8"/>
      <c r="V336" s="8"/>
      <c r="W336" s="8"/>
      <c r="X336" s="8"/>
      <c r="Y336" s="8"/>
    </row>
    <row r="337" spans="1:25" ht="15.75" customHeight="1" x14ac:dyDescent="0.2">
      <c r="A337" s="15"/>
      <c r="B337" s="15"/>
      <c r="C337" s="15"/>
      <c r="D337" s="8"/>
      <c r="E337" s="8"/>
      <c r="F337" s="8"/>
      <c r="G337" s="31"/>
      <c r="H337" s="8"/>
      <c r="I337" s="62"/>
      <c r="J337" s="15"/>
      <c r="K337" s="8"/>
      <c r="L337" s="8"/>
      <c r="M337" s="15"/>
      <c r="N337" s="8"/>
      <c r="O337" s="8"/>
      <c r="P337" s="8"/>
      <c r="Q337" s="8"/>
      <c r="R337" s="8"/>
      <c r="S337" s="8"/>
      <c r="T337" s="8"/>
      <c r="U337" s="8"/>
      <c r="V337" s="8"/>
      <c r="W337" s="8"/>
      <c r="X337" s="8"/>
      <c r="Y337" s="8"/>
    </row>
    <row r="338" spans="1:25" ht="15.75" customHeight="1" x14ac:dyDescent="0.2">
      <c r="A338" s="15"/>
      <c r="B338" s="15"/>
      <c r="C338" s="15"/>
      <c r="D338" s="8"/>
      <c r="E338" s="8"/>
      <c r="F338" s="8"/>
      <c r="G338" s="31"/>
      <c r="H338" s="8"/>
      <c r="I338" s="62"/>
      <c r="J338" s="15"/>
      <c r="K338" s="8"/>
      <c r="L338" s="8"/>
      <c r="M338" s="15"/>
      <c r="N338" s="8"/>
      <c r="O338" s="8"/>
      <c r="P338" s="8"/>
      <c r="Q338" s="8"/>
      <c r="R338" s="8"/>
      <c r="S338" s="8"/>
      <c r="T338" s="8"/>
      <c r="U338" s="8"/>
      <c r="V338" s="8"/>
      <c r="W338" s="8"/>
      <c r="X338" s="8"/>
      <c r="Y338" s="8"/>
    </row>
    <row r="339" spans="1:25" ht="15.75" customHeight="1" x14ac:dyDescent="0.2">
      <c r="A339" s="15"/>
      <c r="B339" s="15"/>
      <c r="C339" s="15"/>
      <c r="D339" s="8"/>
      <c r="E339" s="8"/>
      <c r="F339" s="8"/>
      <c r="G339" s="31"/>
      <c r="H339" s="8"/>
      <c r="I339" s="62"/>
      <c r="J339" s="15"/>
      <c r="K339" s="8"/>
      <c r="L339" s="8"/>
      <c r="M339" s="15"/>
      <c r="N339" s="8"/>
      <c r="O339" s="8"/>
      <c r="P339" s="8"/>
      <c r="Q339" s="8"/>
      <c r="R339" s="8"/>
      <c r="S339" s="8"/>
      <c r="T339" s="8"/>
      <c r="U339" s="8"/>
      <c r="V339" s="8"/>
      <c r="W339" s="8"/>
      <c r="X339" s="8"/>
      <c r="Y339" s="8"/>
    </row>
    <row r="340" spans="1:25" ht="15.75" customHeight="1" x14ac:dyDescent="0.2">
      <c r="A340" s="15"/>
      <c r="B340" s="15"/>
      <c r="C340" s="15"/>
      <c r="D340" s="8"/>
      <c r="E340" s="8"/>
      <c r="F340" s="8"/>
      <c r="G340" s="31"/>
      <c r="H340" s="8"/>
      <c r="I340" s="62"/>
      <c r="J340" s="15"/>
      <c r="K340" s="8"/>
      <c r="L340" s="8"/>
      <c r="M340" s="15"/>
      <c r="N340" s="8"/>
      <c r="O340" s="8"/>
      <c r="P340" s="8"/>
      <c r="Q340" s="8"/>
      <c r="R340" s="8"/>
      <c r="S340" s="8"/>
      <c r="T340" s="8"/>
      <c r="U340" s="8"/>
      <c r="V340" s="8"/>
      <c r="W340" s="8"/>
      <c r="X340" s="8"/>
      <c r="Y340" s="8"/>
    </row>
    <row r="341" spans="1:25" ht="15.75" customHeight="1" x14ac:dyDescent="0.2">
      <c r="A341" s="15"/>
      <c r="B341" s="15"/>
      <c r="C341" s="15"/>
      <c r="D341" s="8"/>
      <c r="E341" s="8"/>
      <c r="F341" s="8"/>
      <c r="G341" s="31"/>
      <c r="H341" s="8"/>
      <c r="I341" s="62"/>
      <c r="J341" s="15"/>
      <c r="K341" s="8"/>
      <c r="L341" s="8"/>
      <c r="M341" s="15"/>
      <c r="N341" s="8"/>
      <c r="O341" s="8"/>
      <c r="P341" s="8"/>
      <c r="Q341" s="8"/>
      <c r="R341" s="8"/>
      <c r="S341" s="8"/>
      <c r="T341" s="8"/>
      <c r="U341" s="8"/>
      <c r="V341" s="8"/>
      <c r="W341" s="8"/>
      <c r="X341" s="8"/>
      <c r="Y341" s="8"/>
    </row>
    <row r="342" spans="1:25" ht="15.75" customHeight="1" x14ac:dyDescent="0.2">
      <c r="A342" s="15"/>
      <c r="B342" s="15"/>
      <c r="C342" s="15"/>
      <c r="D342" s="8"/>
      <c r="E342" s="8"/>
      <c r="F342" s="8"/>
      <c r="G342" s="31"/>
      <c r="H342" s="8"/>
      <c r="I342" s="62"/>
      <c r="J342" s="15"/>
      <c r="K342" s="8"/>
      <c r="L342" s="8"/>
      <c r="M342" s="15"/>
      <c r="N342" s="8"/>
      <c r="O342" s="8"/>
      <c r="P342" s="8"/>
      <c r="Q342" s="8"/>
      <c r="R342" s="8"/>
      <c r="S342" s="8"/>
      <c r="T342" s="8"/>
      <c r="U342" s="8"/>
      <c r="V342" s="8"/>
      <c r="W342" s="8"/>
      <c r="X342" s="8"/>
      <c r="Y342" s="8"/>
    </row>
    <row r="343" spans="1:25" ht="15.75" customHeight="1" x14ac:dyDescent="0.2">
      <c r="A343" s="15"/>
      <c r="B343" s="15"/>
      <c r="C343" s="15"/>
      <c r="D343" s="8"/>
      <c r="E343" s="8"/>
      <c r="F343" s="8"/>
      <c r="G343" s="31"/>
      <c r="H343" s="8"/>
      <c r="I343" s="62"/>
      <c r="J343" s="15"/>
      <c r="K343" s="8"/>
      <c r="L343" s="8"/>
      <c r="M343" s="15"/>
      <c r="N343" s="8"/>
      <c r="O343" s="8"/>
      <c r="P343" s="8"/>
      <c r="Q343" s="8"/>
      <c r="R343" s="8"/>
      <c r="S343" s="8"/>
      <c r="T343" s="8"/>
      <c r="U343" s="8"/>
      <c r="V343" s="8"/>
      <c r="W343" s="8"/>
      <c r="X343" s="8"/>
      <c r="Y343" s="8"/>
    </row>
    <row r="344" spans="1:25" ht="15.75" customHeight="1" x14ac:dyDescent="0.2">
      <c r="A344" s="15"/>
      <c r="B344" s="15"/>
      <c r="C344" s="15"/>
      <c r="D344" s="8"/>
      <c r="E344" s="8"/>
      <c r="F344" s="8"/>
      <c r="G344" s="31"/>
      <c r="H344" s="8"/>
      <c r="I344" s="62"/>
      <c r="J344" s="15"/>
      <c r="K344" s="8"/>
      <c r="L344" s="8"/>
      <c r="M344" s="15"/>
      <c r="N344" s="8"/>
      <c r="O344" s="8"/>
      <c r="P344" s="8"/>
      <c r="Q344" s="8"/>
      <c r="R344" s="8"/>
      <c r="S344" s="8"/>
      <c r="T344" s="8"/>
      <c r="U344" s="8"/>
      <c r="V344" s="8"/>
      <c r="W344" s="8"/>
      <c r="X344" s="8"/>
      <c r="Y344" s="8"/>
    </row>
    <row r="345" spans="1:25" ht="15.75" customHeight="1" x14ac:dyDescent="0.2">
      <c r="A345" s="15"/>
      <c r="B345" s="15"/>
      <c r="C345" s="15"/>
      <c r="D345" s="8"/>
      <c r="E345" s="8"/>
      <c r="F345" s="8"/>
      <c r="G345" s="31"/>
      <c r="H345" s="8"/>
      <c r="I345" s="62"/>
      <c r="J345" s="15"/>
      <c r="K345" s="8"/>
      <c r="L345" s="8"/>
      <c r="M345" s="15"/>
      <c r="N345" s="8"/>
      <c r="O345" s="8"/>
      <c r="P345" s="8"/>
      <c r="Q345" s="8"/>
      <c r="R345" s="8"/>
      <c r="S345" s="8"/>
      <c r="T345" s="8"/>
      <c r="U345" s="8"/>
      <c r="V345" s="8"/>
      <c r="W345" s="8"/>
      <c r="X345" s="8"/>
      <c r="Y345" s="8"/>
    </row>
    <row r="346" spans="1:25" ht="15.75" customHeight="1" x14ac:dyDescent="0.2">
      <c r="A346" s="15"/>
      <c r="B346" s="15"/>
      <c r="C346" s="15"/>
      <c r="D346" s="8"/>
      <c r="E346" s="8"/>
      <c r="F346" s="8"/>
      <c r="G346" s="31"/>
      <c r="H346" s="8"/>
      <c r="I346" s="62"/>
      <c r="J346" s="15"/>
      <c r="K346" s="8"/>
      <c r="L346" s="8"/>
      <c r="M346" s="15"/>
      <c r="N346" s="8"/>
      <c r="O346" s="8"/>
      <c r="P346" s="8"/>
      <c r="Q346" s="8"/>
      <c r="R346" s="8"/>
      <c r="S346" s="8"/>
      <c r="T346" s="8"/>
      <c r="U346" s="8"/>
      <c r="V346" s="8"/>
      <c r="W346" s="8"/>
      <c r="X346" s="8"/>
      <c r="Y346" s="8"/>
    </row>
    <row r="347" spans="1:25" ht="15.75" customHeight="1" x14ac:dyDescent="0.2">
      <c r="A347" s="15"/>
      <c r="B347" s="15"/>
      <c r="C347" s="15"/>
      <c r="D347" s="8"/>
      <c r="E347" s="8"/>
      <c r="F347" s="8"/>
      <c r="G347" s="31"/>
      <c r="H347" s="8"/>
      <c r="I347" s="62"/>
      <c r="J347" s="15"/>
      <c r="K347" s="8"/>
      <c r="L347" s="8"/>
      <c r="M347" s="15"/>
      <c r="N347" s="8"/>
      <c r="O347" s="8"/>
      <c r="P347" s="8"/>
      <c r="Q347" s="8"/>
      <c r="R347" s="8"/>
      <c r="S347" s="8"/>
      <c r="T347" s="8"/>
      <c r="U347" s="8"/>
      <c r="V347" s="8"/>
      <c r="W347" s="8"/>
      <c r="X347" s="8"/>
      <c r="Y347" s="8"/>
    </row>
    <row r="348" spans="1:25" ht="15.75" customHeight="1" x14ac:dyDescent="0.2">
      <c r="A348" s="15"/>
      <c r="B348" s="15"/>
      <c r="C348" s="15"/>
      <c r="D348" s="8"/>
      <c r="E348" s="8"/>
      <c r="F348" s="8"/>
      <c r="G348" s="31"/>
      <c r="H348" s="8"/>
      <c r="I348" s="62"/>
      <c r="J348" s="15"/>
      <c r="K348" s="8"/>
      <c r="L348" s="8"/>
      <c r="M348" s="15"/>
      <c r="N348" s="8"/>
      <c r="O348" s="8"/>
      <c r="P348" s="8"/>
      <c r="Q348" s="8"/>
      <c r="R348" s="8"/>
      <c r="S348" s="8"/>
      <c r="T348" s="8"/>
      <c r="U348" s="8"/>
      <c r="V348" s="8"/>
      <c r="W348" s="8"/>
      <c r="X348" s="8"/>
      <c r="Y348" s="8"/>
    </row>
    <row r="349" spans="1:25" ht="15.75" customHeight="1" x14ac:dyDescent="0.2">
      <c r="A349" s="15"/>
      <c r="B349" s="15"/>
      <c r="C349" s="15"/>
      <c r="D349" s="8"/>
      <c r="E349" s="8"/>
      <c r="F349" s="8"/>
      <c r="G349" s="31"/>
      <c r="H349" s="8"/>
      <c r="I349" s="62"/>
      <c r="J349" s="15"/>
      <c r="K349" s="8"/>
      <c r="L349" s="8"/>
      <c r="M349" s="15"/>
      <c r="N349" s="8"/>
      <c r="O349" s="8"/>
      <c r="P349" s="8"/>
      <c r="Q349" s="8"/>
      <c r="R349" s="8"/>
      <c r="S349" s="8"/>
      <c r="T349" s="8"/>
      <c r="U349" s="8"/>
      <c r="V349" s="8"/>
      <c r="W349" s="8"/>
      <c r="X349" s="8"/>
      <c r="Y349" s="8"/>
    </row>
    <row r="350" spans="1:25" ht="15.75" customHeight="1" x14ac:dyDescent="0.2">
      <c r="A350" s="15"/>
      <c r="B350" s="15"/>
      <c r="C350" s="15"/>
      <c r="D350" s="8"/>
      <c r="E350" s="8"/>
      <c r="F350" s="8"/>
      <c r="G350" s="31"/>
      <c r="H350" s="8"/>
      <c r="I350" s="62"/>
      <c r="J350" s="15"/>
      <c r="K350" s="8"/>
      <c r="L350" s="8"/>
      <c r="M350" s="15"/>
      <c r="N350" s="8"/>
      <c r="O350" s="8"/>
      <c r="P350" s="8"/>
      <c r="Q350" s="8"/>
      <c r="R350" s="8"/>
      <c r="S350" s="8"/>
      <c r="T350" s="8"/>
      <c r="U350" s="8"/>
      <c r="V350" s="8"/>
      <c r="W350" s="8"/>
      <c r="X350" s="8"/>
      <c r="Y350" s="8"/>
    </row>
    <row r="351" spans="1:25" ht="15.75" customHeight="1" x14ac:dyDescent="0.2">
      <c r="A351" s="15"/>
      <c r="B351" s="15"/>
      <c r="C351" s="15"/>
      <c r="D351" s="8"/>
      <c r="E351" s="8"/>
      <c r="F351" s="8"/>
      <c r="G351" s="31"/>
      <c r="H351" s="8"/>
      <c r="I351" s="62"/>
      <c r="J351" s="15"/>
      <c r="K351" s="8"/>
      <c r="L351" s="8"/>
      <c r="M351" s="15"/>
      <c r="N351" s="8"/>
      <c r="O351" s="8"/>
      <c r="P351" s="8"/>
      <c r="Q351" s="8"/>
      <c r="R351" s="8"/>
      <c r="S351" s="8"/>
      <c r="T351" s="8"/>
      <c r="U351" s="8"/>
      <c r="V351" s="8"/>
      <c r="W351" s="8"/>
      <c r="X351" s="8"/>
      <c r="Y351" s="8"/>
    </row>
    <row r="352" spans="1:25" ht="15.75" customHeight="1" x14ac:dyDescent="0.2">
      <c r="A352" s="15"/>
      <c r="B352" s="15"/>
      <c r="C352" s="15"/>
      <c r="D352" s="8"/>
      <c r="E352" s="8"/>
      <c r="F352" s="8"/>
      <c r="G352" s="31"/>
      <c r="H352" s="8"/>
      <c r="I352" s="62"/>
      <c r="J352" s="15"/>
      <c r="K352" s="8"/>
      <c r="L352" s="8"/>
      <c r="M352" s="15"/>
      <c r="N352" s="8"/>
      <c r="O352" s="8"/>
      <c r="P352" s="8"/>
      <c r="Q352" s="8"/>
      <c r="R352" s="8"/>
      <c r="S352" s="8"/>
      <c r="T352" s="8"/>
      <c r="U352" s="8"/>
      <c r="V352" s="8"/>
      <c r="W352" s="8"/>
      <c r="X352" s="8"/>
      <c r="Y352" s="8"/>
    </row>
    <row r="353" spans="1:25" ht="15.75" customHeight="1" x14ac:dyDescent="0.2">
      <c r="A353" s="15"/>
      <c r="B353" s="15"/>
      <c r="C353" s="15"/>
      <c r="D353" s="8"/>
      <c r="E353" s="8"/>
      <c r="F353" s="8"/>
      <c r="G353" s="31"/>
      <c r="H353" s="8"/>
      <c r="I353" s="62"/>
      <c r="J353" s="15"/>
      <c r="K353" s="8"/>
      <c r="L353" s="8"/>
      <c r="M353" s="15"/>
      <c r="N353" s="8"/>
      <c r="O353" s="8"/>
      <c r="P353" s="8"/>
      <c r="Q353" s="8"/>
      <c r="R353" s="8"/>
      <c r="S353" s="8"/>
      <c r="T353" s="8"/>
      <c r="U353" s="8"/>
      <c r="V353" s="8"/>
      <c r="W353" s="8"/>
      <c r="X353" s="8"/>
      <c r="Y353" s="8"/>
    </row>
    <row r="354" spans="1:25" ht="15.75" customHeight="1" x14ac:dyDescent="0.2">
      <c r="A354" s="15"/>
      <c r="B354" s="15"/>
      <c r="C354" s="15"/>
      <c r="D354" s="8"/>
      <c r="E354" s="8"/>
      <c r="F354" s="8"/>
      <c r="G354" s="31"/>
      <c r="H354" s="8"/>
      <c r="I354" s="62"/>
      <c r="J354" s="15"/>
      <c r="K354" s="8"/>
      <c r="L354" s="8"/>
      <c r="M354" s="15"/>
      <c r="N354" s="8"/>
      <c r="O354" s="8"/>
      <c r="P354" s="8"/>
      <c r="Q354" s="8"/>
      <c r="R354" s="8"/>
      <c r="S354" s="8"/>
      <c r="T354" s="8"/>
      <c r="U354" s="8"/>
      <c r="V354" s="8"/>
      <c r="W354" s="8"/>
      <c r="X354" s="8"/>
      <c r="Y354" s="8"/>
    </row>
    <row r="355" spans="1:25" ht="15.75" customHeight="1" x14ac:dyDescent="0.2">
      <c r="A355" s="15"/>
      <c r="B355" s="15"/>
      <c r="C355" s="15"/>
      <c r="D355" s="8"/>
      <c r="E355" s="8"/>
      <c r="F355" s="8"/>
      <c r="G355" s="31"/>
      <c r="H355" s="8"/>
      <c r="I355" s="62"/>
      <c r="J355" s="15"/>
      <c r="K355" s="8"/>
      <c r="L355" s="8"/>
      <c r="M355" s="15"/>
      <c r="N355" s="8"/>
      <c r="O355" s="8"/>
      <c r="P355" s="8"/>
      <c r="Q355" s="8"/>
      <c r="R355" s="8"/>
      <c r="S355" s="8"/>
      <c r="T355" s="8"/>
      <c r="U355" s="8"/>
      <c r="V355" s="8"/>
      <c r="W355" s="8"/>
      <c r="X355" s="8"/>
      <c r="Y355" s="8"/>
    </row>
    <row r="356" spans="1:25" ht="15.75" customHeight="1" x14ac:dyDescent="0.2">
      <c r="A356" s="15"/>
      <c r="B356" s="15"/>
      <c r="C356" s="15"/>
      <c r="D356" s="8"/>
      <c r="E356" s="8"/>
      <c r="F356" s="8"/>
      <c r="G356" s="31"/>
      <c r="H356" s="8"/>
      <c r="I356" s="62"/>
      <c r="J356" s="15"/>
      <c r="K356" s="8"/>
      <c r="L356" s="8"/>
      <c r="M356" s="15"/>
      <c r="N356" s="8"/>
      <c r="O356" s="8"/>
      <c r="P356" s="8"/>
      <c r="Q356" s="8"/>
      <c r="R356" s="8"/>
      <c r="S356" s="8"/>
      <c r="T356" s="8"/>
      <c r="U356" s="8"/>
      <c r="V356" s="8"/>
      <c r="W356" s="8"/>
      <c r="X356" s="8"/>
      <c r="Y356" s="8"/>
    </row>
    <row r="357" spans="1:25" ht="15.75" customHeight="1" x14ac:dyDescent="0.2">
      <c r="A357" s="15"/>
      <c r="B357" s="15"/>
      <c r="C357" s="15"/>
      <c r="D357" s="8"/>
      <c r="E357" s="8"/>
      <c r="F357" s="8"/>
      <c r="G357" s="31"/>
      <c r="H357" s="8"/>
      <c r="I357" s="62"/>
      <c r="J357" s="15"/>
      <c r="K357" s="8"/>
      <c r="L357" s="8"/>
      <c r="M357" s="15"/>
      <c r="N357" s="8"/>
      <c r="O357" s="8"/>
      <c r="P357" s="8"/>
      <c r="Q357" s="8"/>
      <c r="R357" s="8"/>
      <c r="S357" s="8"/>
      <c r="T357" s="8"/>
      <c r="U357" s="8"/>
      <c r="V357" s="8"/>
      <c r="W357" s="8"/>
      <c r="X357" s="8"/>
      <c r="Y357" s="8"/>
    </row>
    <row r="358" spans="1:25" ht="15.75" customHeight="1" x14ac:dyDescent="0.2">
      <c r="A358" s="15"/>
      <c r="B358" s="15"/>
      <c r="C358" s="15"/>
      <c r="D358" s="8"/>
      <c r="E358" s="8"/>
      <c r="F358" s="8"/>
      <c r="G358" s="31"/>
      <c r="H358" s="8"/>
      <c r="I358" s="62"/>
      <c r="J358" s="15"/>
      <c r="K358" s="8"/>
      <c r="L358" s="8"/>
      <c r="M358" s="15"/>
      <c r="N358" s="8"/>
      <c r="O358" s="8"/>
      <c r="P358" s="8"/>
      <c r="Q358" s="8"/>
      <c r="R358" s="8"/>
      <c r="S358" s="8"/>
      <c r="T358" s="8"/>
      <c r="U358" s="8"/>
      <c r="V358" s="8"/>
      <c r="W358" s="8"/>
      <c r="X358" s="8"/>
      <c r="Y358" s="8"/>
    </row>
    <row r="359" spans="1:25" ht="15.75" customHeight="1" x14ac:dyDescent="0.2">
      <c r="A359" s="15"/>
      <c r="B359" s="15"/>
      <c r="C359" s="15"/>
      <c r="D359" s="8"/>
      <c r="E359" s="8"/>
      <c r="F359" s="8"/>
      <c r="G359" s="31"/>
      <c r="H359" s="8"/>
      <c r="I359" s="62"/>
      <c r="J359" s="15"/>
      <c r="K359" s="8"/>
      <c r="L359" s="8"/>
      <c r="M359" s="15"/>
      <c r="N359" s="8"/>
      <c r="O359" s="8"/>
      <c r="P359" s="8"/>
      <c r="Q359" s="8"/>
      <c r="R359" s="8"/>
      <c r="S359" s="8"/>
      <c r="T359" s="8"/>
      <c r="U359" s="8"/>
      <c r="V359" s="8"/>
      <c r="W359" s="8"/>
      <c r="X359" s="8"/>
      <c r="Y359" s="8"/>
    </row>
    <row r="360" spans="1:25" ht="15.75" customHeight="1" x14ac:dyDescent="0.2">
      <c r="A360" s="15"/>
      <c r="B360" s="15"/>
      <c r="C360" s="15"/>
      <c r="D360" s="8"/>
      <c r="E360" s="8"/>
      <c r="F360" s="8"/>
      <c r="G360" s="31"/>
      <c r="H360" s="8"/>
      <c r="I360" s="62"/>
      <c r="J360" s="15"/>
      <c r="K360" s="8"/>
      <c r="L360" s="8"/>
      <c r="M360" s="15"/>
      <c r="N360" s="8"/>
      <c r="O360" s="8"/>
      <c r="P360" s="8"/>
      <c r="Q360" s="8"/>
      <c r="R360" s="8"/>
      <c r="S360" s="8"/>
      <c r="T360" s="8"/>
      <c r="U360" s="8"/>
      <c r="V360" s="8"/>
      <c r="W360" s="8"/>
      <c r="X360" s="8"/>
      <c r="Y360" s="8"/>
    </row>
    <row r="361" spans="1:25" ht="15.75" customHeight="1" x14ac:dyDescent="0.2">
      <c r="A361" s="15"/>
      <c r="B361" s="15"/>
      <c r="C361" s="15"/>
      <c r="D361" s="8"/>
      <c r="E361" s="8"/>
      <c r="F361" s="8"/>
      <c r="G361" s="31"/>
      <c r="H361" s="8"/>
      <c r="I361" s="62"/>
      <c r="J361" s="15"/>
      <c r="K361" s="8"/>
      <c r="L361" s="8"/>
      <c r="M361" s="15"/>
      <c r="N361" s="8"/>
      <c r="O361" s="8"/>
      <c r="P361" s="8"/>
      <c r="Q361" s="8"/>
      <c r="R361" s="8"/>
      <c r="S361" s="8"/>
      <c r="T361" s="8"/>
      <c r="U361" s="8"/>
      <c r="V361" s="8"/>
      <c r="W361" s="8"/>
      <c r="X361" s="8"/>
      <c r="Y361" s="8"/>
    </row>
    <row r="362" spans="1:25" ht="15.75" customHeight="1" x14ac:dyDescent="0.2">
      <c r="A362" s="15"/>
      <c r="B362" s="15"/>
      <c r="C362" s="15"/>
      <c r="D362" s="8"/>
      <c r="E362" s="8"/>
      <c r="F362" s="8"/>
      <c r="G362" s="31"/>
      <c r="H362" s="8"/>
      <c r="I362" s="62"/>
      <c r="J362" s="15"/>
      <c r="K362" s="8"/>
      <c r="L362" s="8"/>
      <c r="M362" s="15"/>
      <c r="N362" s="8"/>
      <c r="O362" s="8"/>
      <c r="P362" s="8"/>
      <c r="Q362" s="8"/>
      <c r="R362" s="8"/>
      <c r="S362" s="8"/>
      <c r="T362" s="8"/>
      <c r="U362" s="8"/>
      <c r="V362" s="8"/>
      <c r="W362" s="8"/>
      <c r="X362" s="8"/>
      <c r="Y362" s="8"/>
    </row>
    <row r="363" spans="1:25" ht="15.75" customHeight="1" x14ac:dyDescent="0.2">
      <c r="A363" s="15"/>
      <c r="B363" s="15"/>
      <c r="C363" s="15"/>
      <c r="D363" s="8"/>
      <c r="E363" s="8"/>
      <c r="F363" s="8"/>
      <c r="G363" s="31"/>
      <c r="H363" s="8"/>
      <c r="I363" s="62"/>
      <c r="J363" s="15"/>
      <c r="K363" s="8"/>
      <c r="L363" s="8"/>
      <c r="M363" s="15"/>
      <c r="N363" s="8"/>
      <c r="O363" s="8"/>
      <c r="P363" s="8"/>
      <c r="Q363" s="8"/>
      <c r="R363" s="8"/>
      <c r="S363" s="8"/>
      <c r="T363" s="8"/>
      <c r="U363" s="8"/>
      <c r="V363" s="8"/>
      <c r="W363" s="8"/>
      <c r="X363" s="8"/>
      <c r="Y363" s="8"/>
    </row>
    <row r="364" spans="1:25" ht="15.75" customHeight="1" x14ac:dyDescent="0.2">
      <c r="A364" s="15"/>
      <c r="B364" s="15"/>
      <c r="C364" s="15"/>
      <c r="D364" s="8"/>
      <c r="E364" s="8"/>
      <c r="F364" s="8"/>
      <c r="G364" s="31"/>
      <c r="H364" s="8"/>
      <c r="I364" s="62"/>
      <c r="J364" s="15"/>
      <c r="K364" s="8"/>
      <c r="L364" s="8"/>
      <c r="M364" s="15"/>
      <c r="N364" s="8"/>
      <c r="O364" s="8"/>
      <c r="P364" s="8"/>
      <c r="Q364" s="8"/>
      <c r="R364" s="8"/>
      <c r="S364" s="8"/>
      <c r="T364" s="8"/>
      <c r="U364" s="8"/>
      <c r="V364" s="8"/>
      <c r="W364" s="8"/>
      <c r="X364" s="8"/>
      <c r="Y364" s="8"/>
    </row>
    <row r="365" spans="1:25" ht="15.75" customHeight="1" x14ac:dyDescent="0.2">
      <c r="A365" s="15"/>
      <c r="B365" s="15"/>
      <c r="C365" s="15"/>
      <c r="D365" s="8"/>
      <c r="E365" s="8"/>
      <c r="F365" s="8"/>
      <c r="G365" s="31"/>
      <c r="H365" s="8"/>
      <c r="I365" s="62"/>
      <c r="J365" s="15"/>
      <c r="K365" s="8"/>
      <c r="L365" s="8"/>
      <c r="M365" s="15"/>
      <c r="N365" s="8"/>
      <c r="O365" s="8"/>
      <c r="P365" s="8"/>
      <c r="Q365" s="8"/>
      <c r="R365" s="8"/>
      <c r="S365" s="8"/>
      <c r="T365" s="8"/>
      <c r="U365" s="8"/>
      <c r="V365" s="8"/>
      <c r="W365" s="8"/>
      <c r="X365" s="8"/>
      <c r="Y365" s="8"/>
    </row>
    <row r="366" spans="1:25" ht="15.75" customHeight="1" x14ac:dyDescent="0.2">
      <c r="A366" s="15"/>
      <c r="B366" s="15"/>
      <c r="C366" s="15"/>
      <c r="D366" s="8"/>
      <c r="E366" s="8"/>
      <c r="F366" s="8"/>
      <c r="G366" s="31"/>
      <c r="H366" s="8"/>
      <c r="I366" s="62"/>
      <c r="J366" s="15"/>
      <c r="K366" s="8"/>
      <c r="L366" s="8"/>
      <c r="M366" s="15"/>
      <c r="N366" s="8"/>
      <c r="O366" s="8"/>
      <c r="P366" s="8"/>
      <c r="Q366" s="8"/>
      <c r="R366" s="8"/>
      <c r="S366" s="8"/>
      <c r="T366" s="8"/>
      <c r="U366" s="8"/>
      <c r="V366" s="8"/>
      <c r="W366" s="8"/>
      <c r="X366" s="8"/>
      <c r="Y366" s="8"/>
    </row>
    <row r="367" spans="1:25" ht="15.75" customHeight="1" x14ac:dyDescent="0.2">
      <c r="A367" s="15"/>
      <c r="B367" s="15"/>
      <c r="C367" s="15"/>
      <c r="D367" s="8"/>
      <c r="E367" s="8"/>
      <c r="F367" s="8"/>
      <c r="G367" s="31"/>
      <c r="H367" s="8"/>
      <c r="I367" s="62"/>
      <c r="J367" s="15"/>
      <c r="K367" s="8"/>
      <c r="L367" s="8"/>
      <c r="M367" s="15"/>
      <c r="N367" s="8"/>
      <c r="O367" s="8"/>
      <c r="P367" s="8"/>
      <c r="Q367" s="8"/>
      <c r="R367" s="8"/>
      <c r="S367" s="8"/>
      <c r="T367" s="8"/>
      <c r="U367" s="8"/>
      <c r="V367" s="8"/>
      <c r="W367" s="8"/>
      <c r="X367" s="8"/>
      <c r="Y367" s="8"/>
    </row>
    <row r="368" spans="1:25" ht="15.75" customHeight="1" x14ac:dyDescent="0.2">
      <c r="A368" s="15"/>
      <c r="B368" s="15"/>
      <c r="C368" s="15"/>
      <c r="D368" s="8"/>
      <c r="E368" s="8"/>
      <c r="F368" s="8"/>
      <c r="G368" s="31"/>
      <c r="H368" s="8"/>
      <c r="I368" s="62"/>
      <c r="J368" s="15"/>
      <c r="K368" s="8"/>
      <c r="L368" s="8"/>
      <c r="M368" s="15"/>
      <c r="N368" s="8"/>
      <c r="O368" s="8"/>
      <c r="P368" s="8"/>
      <c r="Q368" s="8"/>
      <c r="R368" s="8"/>
      <c r="S368" s="8"/>
      <c r="T368" s="8"/>
      <c r="U368" s="8"/>
      <c r="V368" s="8"/>
      <c r="W368" s="8"/>
      <c r="X368" s="8"/>
      <c r="Y368" s="8"/>
    </row>
    <row r="369" spans="1:25" ht="15.75" customHeight="1" x14ac:dyDescent="0.2">
      <c r="A369" s="15"/>
      <c r="B369" s="15"/>
      <c r="C369" s="15"/>
      <c r="D369" s="8"/>
      <c r="E369" s="8"/>
      <c r="F369" s="8"/>
      <c r="G369" s="31"/>
      <c r="H369" s="8"/>
      <c r="I369" s="62"/>
      <c r="J369" s="15"/>
      <c r="K369" s="8"/>
      <c r="L369" s="8"/>
      <c r="M369" s="15"/>
      <c r="N369" s="8"/>
      <c r="O369" s="8"/>
      <c r="P369" s="8"/>
      <c r="Q369" s="8"/>
      <c r="R369" s="8"/>
      <c r="S369" s="8"/>
      <c r="T369" s="8"/>
      <c r="U369" s="8"/>
      <c r="V369" s="8"/>
      <c r="W369" s="8"/>
      <c r="X369" s="8"/>
      <c r="Y369" s="8"/>
    </row>
    <row r="370" spans="1:25" ht="15.75" customHeight="1" x14ac:dyDescent="0.2">
      <c r="A370" s="15"/>
      <c r="B370" s="15"/>
      <c r="C370" s="15"/>
      <c r="D370" s="8"/>
      <c r="E370" s="8"/>
      <c r="F370" s="8"/>
      <c r="G370" s="31"/>
      <c r="H370" s="8"/>
      <c r="I370" s="62"/>
      <c r="J370" s="15"/>
      <c r="K370" s="8"/>
      <c r="L370" s="8"/>
      <c r="M370" s="15"/>
      <c r="N370" s="8"/>
      <c r="O370" s="8"/>
      <c r="P370" s="8"/>
      <c r="Q370" s="8"/>
      <c r="R370" s="8"/>
      <c r="S370" s="8"/>
      <c r="T370" s="8"/>
      <c r="U370" s="8"/>
      <c r="V370" s="8"/>
      <c r="W370" s="8"/>
      <c r="X370" s="8"/>
      <c r="Y370" s="8"/>
    </row>
    <row r="371" spans="1:25" ht="15.75" customHeight="1" x14ac:dyDescent="0.2">
      <c r="A371" s="15"/>
      <c r="B371" s="15"/>
      <c r="C371" s="15"/>
      <c r="D371" s="8"/>
      <c r="E371" s="8"/>
      <c r="F371" s="8"/>
      <c r="G371" s="31"/>
      <c r="H371" s="8"/>
      <c r="I371" s="62"/>
      <c r="J371" s="15"/>
      <c r="K371" s="8"/>
      <c r="L371" s="8"/>
      <c r="M371" s="15"/>
      <c r="N371" s="8"/>
      <c r="O371" s="8"/>
      <c r="P371" s="8"/>
      <c r="Q371" s="8"/>
      <c r="R371" s="8"/>
      <c r="S371" s="8"/>
      <c r="T371" s="8"/>
      <c r="U371" s="8"/>
      <c r="V371" s="8"/>
      <c r="W371" s="8"/>
      <c r="X371" s="8"/>
      <c r="Y371" s="8"/>
    </row>
    <row r="372" spans="1:25" ht="15.75" customHeight="1" x14ac:dyDescent="0.2">
      <c r="A372" s="15"/>
      <c r="B372" s="15"/>
      <c r="C372" s="15"/>
      <c r="D372" s="8"/>
      <c r="E372" s="8"/>
      <c r="F372" s="8"/>
      <c r="G372" s="31"/>
      <c r="H372" s="8"/>
      <c r="I372" s="62"/>
      <c r="J372" s="15"/>
      <c r="K372" s="8"/>
      <c r="L372" s="8"/>
      <c r="M372" s="15"/>
      <c r="N372" s="8"/>
      <c r="O372" s="8"/>
      <c r="P372" s="8"/>
      <c r="Q372" s="8"/>
      <c r="R372" s="8"/>
      <c r="S372" s="8"/>
      <c r="T372" s="8"/>
      <c r="U372" s="8"/>
      <c r="V372" s="8"/>
      <c r="W372" s="8"/>
      <c r="X372" s="8"/>
      <c r="Y372" s="8"/>
    </row>
    <row r="373" spans="1:25" ht="15.75" customHeight="1" x14ac:dyDescent="0.2">
      <c r="A373" s="15"/>
      <c r="B373" s="15"/>
      <c r="C373" s="15"/>
      <c r="D373" s="8"/>
      <c r="E373" s="8"/>
      <c r="F373" s="8"/>
      <c r="G373" s="31"/>
      <c r="H373" s="8"/>
      <c r="I373" s="62"/>
      <c r="J373" s="15"/>
      <c r="K373" s="8"/>
      <c r="L373" s="8"/>
      <c r="M373" s="15"/>
      <c r="N373" s="8"/>
      <c r="O373" s="8"/>
      <c r="P373" s="8"/>
      <c r="Q373" s="8"/>
      <c r="R373" s="8"/>
      <c r="S373" s="8"/>
      <c r="T373" s="8"/>
      <c r="U373" s="8"/>
      <c r="V373" s="8"/>
      <c r="W373" s="8"/>
      <c r="X373" s="8"/>
      <c r="Y373" s="8"/>
    </row>
    <row r="374" spans="1:25" ht="15.75" customHeight="1" x14ac:dyDescent="0.2">
      <c r="A374" s="15"/>
      <c r="B374" s="15"/>
      <c r="C374" s="15"/>
      <c r="D374" s="8"/>
      <c r="E374" s="8"/>
      <c r="F374" s="8"/>
      <c r="G374" s="31"/>
      <c r="H374" s="8"/>
      <c r="I374" s="62"/>
      <c r="J374" s="15"/>
      <c r="K374" s="8"/>
      <c r="L374" s="8"/>
      <c r="M374" s="15"/>
      <c r="N374" s="8"/>
      <c r="O374" s="8"/>
      <c r="P374" s="8"/>
      <c r="Q374" s="8"/>
      <c r="R374" s="8"/>
      <c r="S374" s="8"/>
      <c r="T374" s="8"/>
      <c r="U374" s="8"/>
      <c r="V374" s="8"/>
      <c r="W374" s="8"/>
      <c r="X374" s="8"/>
      <c r="Y374" s="8"/>
    </row>
    <row r="375" spans="1:25" ht="15.75" customHeight="1" x14ac:dyDescent="0.2">
      <c r="A375" s="15"/>
      <c r="B375" s="15"/>
      <c r="C375" s="15"/>
      <c r="D375" s="8"/>
      <c r="E375" s="8"/>
      <c r="F375" s="8"/>
      <c r="G375" s="31"/>
      <c r="H375" s="8"/>
      <c r="I375" s="62"/>
      <c r="J375" s="15"/>
      <c r="K375" s="8"/>
      <c r="L375" s="8"/>
      <c r="M375" s="15"/>
      <c r="N375" s="8"/>
      <c r="O375" s="8"/>
      <c r="P375" s="8"/>
      <c r="Q375" s="8"/>
      <c r="R375" s="8"/>
      <c r="S375" s="8"/>
      <c r="T375" s="8"/>
      <c r="U375" s="8"/>
      <c r="V375" s="8"/>
      <c r="W375" s="8"/>
      <c r="X375" s="8"/>
      <c r="Y375" s="8"/>
    </row>
    <row r="376" spans="1:25" ht="15.75" customHeight="1" x14ac:dyDescent="0.2">
      <c r="A376" s="15"/>
      <c r="B376" s="15"/>
      <c r="C376" s="15"/>
      <c r="D376" s="8"/>
      <c r="E376" s="8"/>
      <c r="F376" s="8"/>
      <c r="G376" s="31"/>
      <c r="H376" s="8"/>
      <c r="I376" s="62"/>
      <c r="J376" s="15"/>
      <c r="K376" s="8"/>
      <c r="L376" s="8"/>
      <c r="M376" s="15"/>
      <c r="N376" s="8"/>
      <c r="O376" s="8"/>
      <c r="P376" s="8"/>
      <c r="Q376" s="8"/>
      <c r="R376" s="8"/>
      <c r="S376" s="8"/>
      <c r="T376" s="8"/>
      <c r="U376" s="8"/>
      <c r="V376" s="8"/>
      <c r="W376" s="8"/>
      <c r="X376" s="8"/>
      <c r="Y376" s="8"/>
    </row>
    <row r="377" spans="1:25" ht="15.75" customHeight="1" x14ac:dyDescent="0.2">
      <c r="A377" s="15"/>
      <c r="B377" s="15"/>
      <c r="C377" s="15"/>
      <c r="D377" s="8"/>
      <c r="E377" s="8"/>
      <c r="F377" s="8"/>
      <c r="G377" s="31"/>
      <c r="H377" s="8"/>
      <c r="I377" s="62"/>
      <c r="J377" s="15"/>
      <c r="K377" s="8"/>
      <c r="L377" s="8"/>
      <c r="M377" s="15"/>
      <c r="N377" s="8"/>
      <c r="O377" s="8"/>
      <c r="P377" s="8"/>
      <c r="Q377" s="8"/>
      <c r="R377" s="8"/>
      <c r="S377" s="8"/>
      <c r="T377" s="8"/>
      <c r="U377" s="8"/>
      <c r="V377" s="8"/>
      <c r="W377" s="8"/>
      <c r="X377" s="8"/>
      <c r="Y377" s="8"/>
    </row>
    <row r="378" spans="1:25" ht="15.75" customHeight="1" x14ac:dyDescent="0.2">
      <c r="A378" s="15"/>
      <c r="B378" s="15"/>
      <c r="C378" s="15"/>
      <c r="D378" s="8"/>
      <c r="E378" s="8"/>
      <c r="F378" s="8"/>
      <c r="G378" s="31"/>
      <c r="H378" s="8"/>
      <c r="I378" s="62"/>
      <c r="J378" s="15"/>
      <c r="K378" s="8"/>
      <c r="L378" s="8"/>
      <c r="M378" s="15"/>
      <c r="N378" s="8"/>
      <c r="O378" s="8"/>
      <c r="P378" s="8"/>
      <c r="Q378" s="8"/>
      <c r="R378" s="8"/>
      <c r="S378" s="8"/>
      <c r="T378" s="8"/>
      <c r="U378" s="8"/>
      <c r="V378" s="8"/>
      <c r="W378" s="8"/>
      <c r="X378" s="8"/>
      <c r="Y378" s="8"/>
    </row>
    <row r="379" spans="1:25" ht="15.75" customHeight="1" x14ac:dyDescent="0.2">
      <c r="A379" s="15"/>
      <c r="B379" s="15"/>
      <c r="C379" s="15"/>
      <c r="D379" s="8"/>
      <c r="E379" s="8"/>
      <c r="F379" s="8"/>
      <c r="G379" s="31"/>
      <c r="H379" s="8"/>
      <c r="I379" s="62"/>
      <c r="J379" s="15"/>
      <c r="K379" s="8"/>
      <c r="L379" s="8"/>
      <c r="M379" s="15"/>
      <c r="N379" s="8"/>
      <c r="O379" s="8"/>
      <c r="P379" s="8"/>
      <c r="Q379" s="8"/>
      <c r="R379" s="8"/>
      <c r="S379" s="8"/>
      <c r="T379" s="8"/>
      <c r="U379" s="8"/>
      <c r="V379" s="8"/>
      <c r="W379" s="8"/>
      <c r="X379" s="8"/>
      <c r="Y379" s="8"/>
    </row>
    <row r="380" spans="1:25" ht="15.75" customHeight="1" x14ac:dyDescent="0.2">
      <c r="A380" s="15"/>
      <c r="B380" s="15"/>
      <c r="C380" s="15"/>
      <c r="D380" s="8"/>
      <c r="E380" s="8"/>
      <c r="F380" s="8"/>
      <c r="G380" s="31"/>
      <c r="H380" s="8"/>
      <c r="I380" s="62"/>
      <c r="J380" s="15"/>
      <c r="K380" s="8"/>
      <c r="L380" s="8"/>
      <c r="M380" s="15"/>
      <c r="N380" s="8"/>
      <c r="O380" s="8"/>
      <c r="P380" s="8"/>
      <c r="Q380" s="8"/>
      <c r="R380" s="8"/>
      <c r="S380" s="8"/>
      <c r="T380" s="8"/>
      <c r="U380" s="8"/>
      <c r="V380" s="8"/>
      <c r="W380" s="8"/>
      <c r="X380" s="8"/>
      <c r="Y380" s="8"/>
    </row>
    <row r="381" spans="1:25" ht="15.75" customHeight="1" x14ac:dyDescent="0.2">
      <c r="A381" s="15"/>
      <c r="B381" s="15"/>
      <c r="C381" s="15"/>
      <c r="D381" s="8"/>
      <c r="E381" s="8"/>
      <c r="F381" s="8"/>
      <c r="G381" s="31"/>
      <c r="H381" s="8"/>
      <c r="I381" s="62"/>
      <c r="J381" s="15"/>
      <c r="K381" s="8"/>
      <c r="L381" s="8"/>
      <c r="M381" s="15"/>
      <c r="N381" s="8"/>
      <c r="O381" s="8"/>
      <c r="P381" s="8"/>
      <c r="Q381" s="8"/>
      <c r="R381" s="8"/>
      <c r="S381" s="8"/>
      <c r="T381" s="8"/>
      <c r="U381" s="8"/>
      <c r="V381" s="8"/>
      <c r="W381" s="8"/>
      <c r="X381" s="8"/>
      <c r="Y381" s="8"/>
    </row>
    <row r="382" spans="1:25" ht="15.75" customHeight="1" x14ac:dyDescent="0.2">
      <c r="A382" s="15"/>
      <c r="B382" s="15"/>
      <c r="C382" s="15"/>
      <c r="D382" s="8"/>
      <c r="E382" s="8"/>
      <c r="F382" s="8"/>
      <c r="G382" s="31"/>
      <c r="H382" s="8"/>
      <c r="I382" s="62"/>
      <c r="J382" s="15"/>
      <c r="K382" s="8"/>
      <c r="L382" s="8"/>
      <c r="M382" s="15"/>
      <c r="N382" s="8"/>
      <c r="O382" s="8"/>
      <c r="P382" s="8"/>
      <c r="Q382" s="8"/>
      <c r="R382" s="8"/>
      <c r="S382" s="8"/>
      <c r="T382" s="8"/>
      <c r="U382" s="8"/>
      <c r="V382" s="8"/>
      <c r="W382" s="8"/>
      <c r="X382" s="8"/>
      <c r="Y382" s="8"/>
    </row>
    <row r="383" spans="1:25" ht="15.75" customHeight="1" x14ac:dyDescent="0.2">
      <c r="A383" s="15"/>
      <c r="B383" s="15"/>
      <c r="C383" s="15"/>
      <c r="D383" s="8"/>
      <c r="E383" s="8"/>
      <c r="F383" s="8"/>
      <c r="G383" s="31"/>
      <c r="H383" s="8"/>
      <c r="I383" s="62"/>
      <c r="J383" s="15"/>
      <c r="K383" s="8"/>
      <c r="L383" s="8"/>
      <c r="M383" s="15"/>
      <c r="N383" s="8"/>
      <c r="O383" s="8"/>
      <c r="P383" s="8"/>
      <c r="Q383" s="8"/>
      <c r="R383" s="8"/>
      <c r="S383" s="8"/>
      <c r="T383" s="8"/>
      <c r="U383" s="8"/>
      <c r="V383" s="8"/>
      <c r="W383" s="8"/>
      <c r="X383" s="8"/>
      <c r="Y383" s="8"/>
    </row>
    <row r="384" spans="1:25" ht="15.75" customHeight="1" x14ac:dyDescent="0.2">
      <c r="A384" s="15"/>
      <c r="B384" s="15"/>
      <c r="C384" s="15"/>
      <c r="D384" s="8"/>
      <c r="E384" s="8"/>
      <c r="F384" s="8"/>
      <c r="G384" s="31"/>
      <c r="H384" s="8"/>
      <c r="I384" s="62"/>
      <c r="J384" s="15"/>
      <c r="K384" s="8"/>
      <c r="L384" s="8"/>
      <c r="M384" s="15"/>
      <c r="N384" s="8"/>
      <c r="O384" s="8"/>
      <c r="P384" s="8"/>
      <c r="Q384" s="8"/>
      <c r="R384" s="8"/>
      <c r="S384" s="8"/>
      <c r="T384" s="8"/>
      <c r="U384" s="8"/>
      <c r="V384" s="8"/>
      <c r="W384" s="8"/>
      <c r="X384" s="8"/>
      <c r="Y384" s="8"/>
    </row>
    <row r="385" spans="1:25" ht="15.75" customHeight="1" x14ac:dyDescent="0.2">
      <c r="A385" s="15"/>
      <c r="B385" s="15"/>
      <c r="C385" s="15"/>
      <c r="D385" s="8"/>
      <c r="E385" s="8"/>
      <c r="F385" s="8"/>
      <c r="G385" s="31"/>
      <c r="H385" s="8"/>
      <c r="I385" s="62"/>
      <c r="J385" s="15"/>
      <c r="K385" s="8"/>
      <c r="L385" s="8"/>
      <c r="M385" s="15"/>
      <c r="N385" s="8"/>
      <c r="O385" s="8"/>
      <c r="P385" s="8"/>
      <c r="Q385" s="8"/>
      <c r="R385" s="8"/>
      <c r="S385" s="8"/>
      <c r="T385" s="8"/>
      <c r="U385" s="8"/>
      <c r="V385" s="8"/>
      <c r="W385" s="8"/>
      <c r="X385" s="8"/>
      <c r="Y385" s="8"/>
    </row>
    <row r="386" spans="1:25" ht="15.75" customHeight="1" x14ac:dyDescent="0.2">
      <c r="A386" s="15"/>
      <c r="B386" s="15"/>
      <c r="C386" s="15"/>
      <c r="D386" s="8"/>
      <c r="E386" s="8"/>
      <c r="F386" s="8"/>
      <c r="G386" s="31"/>
      <c r="H386" s="8"/>
      <c r="I386" s="62"/>
      <c r="J386" s="15"/>
      <c r="K386" s="8"/>
      <c r="L386" s="8"/>
      <c r="M386" s="15"/>
      <c r="N386" s="8"/>
      <c r="O386" s="8"/>
      <c r="P386" s="8"/>
      <c r="Q386" s="8"/>
      <c r="R386" s="8"/>
      <c r="S386" s="8"/>
      <c r="T386" s="8"/>
      <c r="U386" s="8"/>
      <c r="V386" s="8"/>
      <c r="W386" s="8"/>
      <c r="X386" s="8"/>
      <c r="Y386" s="8"/>
    </row>
    <row r="387" spans="1:25" ht="15.75" customHeight="1" x14ac:dyDescent="0.2">
      <c r="A387" s="15"/>
      <c r="B387" s="15"/>
      <c r="C387" s="15"/>
      <c r="D387" s="8"/>
      <c r="E387" s="8"/>
      <c r="F387" s="8"/>
      <c r="G387" s="31"/>
      <c r="H387" s="8"/>
      <c r="I387" s="62"/>
      <c r="J387" s="15"/>
      <c r="K387" s="8"/>
      <c r="L387" s="8"/>
      <c r="M387" s="15"/>
      <c r="N387" s="8"/>
      <c r="O387" s="8"/>
      <c r="P387" s="8"/>
      <c r="Q387" s="8"/>
      <c r="R387" s="8"/>
      <c r="S387" s="8"/>
      <c r="T387" s="8"/>
      <c r="U387" s="8"/>
      <c r="V387" s="8"/>
      <c r="W387" s="8"/>
      <c r="X387" s="8"/>
      <c r="Y387" s="8"/>
    </row>
    <row r="388" spans="1:25" ht="15.75" customHeight="1" x14ac:dyDescent="0.2">
      <c r="A388" s="15"/>
      <c r="B388" s="15"/>
      <c r="C388" s="15"/>
      <c r="D388" s="8"/>
      <c r="E388" s="8"/>
      <c r="F388" s="8"/>
      <c r="G388" s="31"/>
      <c r="H388" s="8"/>
      <c r="I388" s="62"/>
      <c r="J388" s="15"/>
      <c r="K388" s="8"/>
      <c r="L388" s="8"/>
      <c r="M388" s="15"/>
      <c r="N388" s="8"/>
      <c r="O388" s="8"/>
      <c r="P388" s="8"/>
      <c r="Q388" s="8"/>
      <c r="R388" s="8"/>
      <c r="S388" s="8"/>
      <c r="T388" s="8"/>
      <c r="U388" s="8"/>
      <c r="V388" s="8"/>
      <c r="W388" s="8"/>
      <c r="X388" s="8"/>
      <c r="Y388" s="8"/>
    </row>
    <row r="389" spans="1:25" ht="15.75" customHeight="1" x14ac:dyDescent="0.2">
      <c r="A389" s="15"/>
      <c r="B389" s="15"/>
      <c r="C389" s="15"/>
      <c r="D389" s="8"/>
      <c r="E389" s="8"/>
      <c r="F389" s="8"/>
      <c r="G389" s="31"/>
      <c r="H389" s="8"/>
      <c r="I389" s="62"/>
      <c r="J389" s="15"/>
      <c r="K389" s="8"/>
      <c r="L389" s="8"/>
      <c r="M389" s="15"/>
      <c r="N389" s="8"/>
      <c r="O389" s="8"/>
      <c r="P389" s="8"/>
      <c r="Q389" s="8"/>
      <c r="R389" s="8"/>
      <c r="S389" s="8"/>
      <c r="T389" s="8"/>
      <c r="U389" s="8"/>
      <c r="V389" s="8"/>
      <c r="W389" s="8"/>
      <c r="X389" s="8"/>
      <c r="Y389" s="8"/>
    </row>
    <row r="390" spans="1:25" ht="15.75" customHeight="1" x14ac:dyDescent="0.2">
      <c r="A390" s="15"/>
      <c r="B390" s="15"/>
      <c r="C390" s="15"/>
      <c r="D390" s="8"/>
      <c r="E390" s="8"/>
      <c r="F390" s="8"/>
      <c r="G390" s="31"/>
      <c r="H390" s="8"/>
      <c r="I390" s="62"/>
      <c r="J390" s="15"/>
      <c r="K390" s="8"/>
      <c r="L390" s="8"/>
      <c r="M390" s="15"/>
      <c r="N390" s="8"/>
      <c r="O390" s="8"/>
      <c r="P390" s="8"/>
      <c r="Q390" s="8"/>
      <c r="R390" s="8"/>
      <c r="S390" s="8"/>
      <c r="T390" s="8"/>
      <c r="U390" s="8"/>
      <c r="V390" s="8"/>
      <c r="W390" s="8"/>
      <c r="X390" s="8"/>
      <c r="Y390" s="8"/>
    </row>
    <row r="391" spans="1:25" ht="15.75" customHeight="1" x14ac:dyDescent="0.2">
      <c r="A391" s="15"/>
      <c r="B391" s="15"/>
      <c r="C391" s="15"/>
      <c r="D391" s="8"/>
      <c r="E391" s="8"/>
      <c r="F391" s="8"/>
      <c r="G391" s="31"/>
      <c r="H391" s="8"/>
      <c r="I391" s="62"/>
      <c r="J391" s="15"/>
      <c r="K391" s="8"/>
      <c r="L391" s="8"/>
      <c r="M391" s="15"/>
      <c r="N391" s="8"/>
      <c r="O391" s="8"/>
      <c r="P391" s="8"/>
      <c r="Q391" s="8"/>
      <c r="R391" s="8"/>
      <c r="S391" s="8"/>
      <c r="T391" s="8"/>
      <c r="U391" s="8"/>
      <c r="V391" s="8"/>
      <c r="W391" s="8"/>
      <c r="X391" s="8"/>
      <c r="Y391" s="8"/>
    </row>
    <row r="392" spans="1:25" ht="15.75" customHeight="1" x14ac:dyDescent="0.2">
      <c r="A392" s="15"/>
      <c r="B392" s="15"/>
      <c r="C392" s="15"/>
      <c r="D392" s="8"/>
      <c r="E392" s="8"/>
      <c r="F392" s="8"/>
      <c r="G392" s="31"/>
      <c r="H392" s="8"/>
      <c r="I392" s="62"/>
      <c r="J392" s="15"/>
      <c r="K392" s="8"/>
      <c r="L392" s="8"/>
      <c r="M392" s="15"/>
      <c r="N392" s="8"/>
      <c r="O392" s="8"/>
      <c r="P392" s="8"/>
      <c r="Q392" s="8"/>
      <c r="R392" s="8"/>
      <c r="S392" s="8"/>
      <c r="T392" s="8"/>
      <c r="U392" s="8"/>
      <c r="V392" s="8"/>
      <c r="W392" s="8"/>
      <c r="X392" s="8"/>
      <c r="Y392" s="8"/>
    </row>
    <row r="393" spans="1:25" ht="15.75" customHeight="1" x14ac:dyDescent="0.2">
      <c r="A393" s="15"/>
      <c r="B393" s="15"/>
      <c r="C393" s="15"/>
      <c r="D393" s="8"/>
      <c r="E393" s="8"/>
      <c r="F393" s="8"/>
      <c r="G393" s="31"/>
      <c r="H393" s="8"/>
      <c r="I393" s="62"/>
      <c r="J393" s="15"/>
      <c r="K393" s="8"/>
      <c r="L393" s="8"/>
      <c r="M393" s="15"/>
      <c r="N393" s="8"/>
      <c r="O393" s="8"/>
      <c r="P393" s="8"/>
      <c r="Q393" s="8"/>
      <c r="R393" s="8"/>
      <c r="S393" s="8"/>
      <c r="T393" s="8"/>
      <c r="U393" s="8"/>
      <c r="V393" s="8"/>
      <c r="W393" s="8"/>
      <c r="X393" s="8"/>
      <c r="Y393" s="8"/>
    </row>
    <row r="394" spans="1:25" ht="15.75" customHeight="1" x14ac:dyDescent="0.2">
      <c r="A394" s="15"/>
      <c r="B394" s="15"/>
      <c r="C394" s="15"/>
      <c r="D394" s="8"/>
      <c r="E394" s="8"/>
      <c r="F394" s="8"/>
      <c r="G394" s="31"/>
      <c r="H394" s="8"/>
      <c r="I394" s="62"/>
      <c r="J394" s="15"/>
      <c r="K394" s="8"/>
      <c r="L394" s="8"/>
      <c r="M394" s="15"/>
      <c r="N394" s="8"/>
      <c r="O394" s="8"/>
      <c r="P394" s="8"/>
      <c r="Q394" s="8"/>
      <c r="R394" s="8"/>
      <c r="S394" s="8"/>
      <c r="T394" s="8"/>
      <c r="U394" s="8"/>
      <c r="V394" s="8"/>
      <c r="W394" s="8"/>
      <c r="X394" s="8"/>
      <c r="Y394" s="8"/>
    </row>
    <row r="395" spans="1:25" ht="15.75" customHeight="1" x14ac:dyDescent="0.2">
      <c r="A395" s="15"/>
      <c r="B395" s="15"/>
      <c r="C395" s="15"/>
      <c r="D395" s="8"/>
      <c r="E395" s="8"/>
      <c r="F395" s="8"/>
      <c r="G395" s="31"/>
      <c r="H395" s="8"/>
      <c r="I395" s="62"/>
      <c r="J395" s="15"/>
      <c r="K395" s="8"/>
      <c r="L395" s="8"/>
      <c r="M395" s="15"/>
      <c r="N395" s="8"/>
      <c r="O395" s="8"/>
      <c r="P395" s="8"/>
      <c r="Q395" s="8"/>
      <c r="R395" s="8"/>
      <c r="S395" s="8"/>
      <c r="T395" s="8"/>
      <c r="U395" s="8"/>
      <c r="V395" s="8"/>
      <c r="W395" s="8"/>
      <c r="X395" s="8"/>
      <c r="Y395" s="8"/>
    </row>
    <row r="396" spans="1:25" ht="15.75" customHeight="1" x14ac:dyDescent="0.2">
      <c r="A396" s="15"/>
      <c r="B396" s="15"/>
      <c r="C396" s="15"/>
      <c r="D396" s="8"/>
      <c r="E396" s="8"/>
      <c r="F396" s="8"/>
      <c r="G396" s="31"/>
      <c r="H396" s="8"/>
      <c r="I396" s="62"/>
      <c r="J396" s="15"/>
      <c r="K396" s="8"/>
      <c r="L396" s="8"/>
      <c r="M396" s="15"/>
      <c r="N396" s="8"/>
      <c r="O396" s="8"/>
      <c r="P396" s="8"/>
      <c r="Q396" s="8"/>
      <c r="R396" s="8"/>
      <c r="S396" s="8"/>
      <c r="T396" s="8"/>
      <c r="U396" s="8"/>
      <c r="V396" s="8"/>
      <c r="W396" s="8"/>
      <c r="X396" s="8"/>
      <c r="Y396" s="8"/>
    </row>
    <row r="397" spans="1:25" ht="15.75" customHeight="1" x14ac:dyDescent="0.2">
      <c r="A397" s="15"/>
      <c r="B397" s="15"/>
      <c r="C397" s="15"/>
      <c r="D397" s="8"/>
      <c r="E397" s="8"/>
      <c r="F397" s="8"/>
      <c r="G397" s="31"/>
      <c r="H397" s="8"/>
      <c r="I397" s="62"/>
      <c r="J397" s="15"/>
      <c r="K397" s="8"/>
      <c r="L397" s="8"/>
      <c r="M397" s="15"/>
      <c r="N397" s="8"/>
      <c r="O397" s="8"/>
      <c r="P397" s="8"/>
      <c r="Q397" s="8"/>
      <c r="R397" s="8"/>
      <c r="S397" s="8"/>
      <c r="T397" s="8"/>
      <c r="U397" s="8"/>
      <c r="V397" s="8"/>
      <c r="W397" s="8"/>
      <c r="X397" s="8"/>
      <c r="Y397" s="8"/>
    </row>
    <row r="398" spans="1:25" ht="15.75" customHeight="1" x14ac:dyDescent="0.2">
      <c r="A398" s="15"/>
      <c r="B398" s="15"/>
      <c r="C398" s="15"/>
      <c r="D398" s="8"/>
      <c r="E398" s="8"/>
      <c r="F398" s="8"/>
      <c r="G398" s="31"/>
      <c r="H398" s="8"/>
      <c r="I398" s="62"/>
      <c r="J398" s="15"/>
      <c r="K398" s="8"/>
      <c r="L398" s="8"/>
      <c r="M398" s="15"/>
      <c r="N398" s="8"/>
      <c r="O398" s="8"/>
      <c r="P398" s="8"/>
      <c r="Q398" s="8"/>
      <c r="R398" s="8"/>
      <c r="S398" s="8"/>
      <c r="T398" s="8"/>
      <c r="U398" s="8"/>
      <c r="V398" s="8"/>
      <c r="W398" s="8"/>
      <c r="X398" s="8"/>
      <c r="Y398" s="8"/>
    </row>
    <row r="399" spans="1:25" ht="15.75" customHeight="1" x14ac:dyDescent="0.2">
      <c r="A399" s="15"/>
      <c r="B399" s="15"/>
      <c r="C399" s="15"/>
      <c r="D399" s="8"/>
      <c r="E399" s="8"/>
      <c r="F399" s="8"/>
      <c r="G399" s="31"/>
      <c r="H399" s="8"/>
      <c r="I399" s="62"/>
      <c r="J399" s="15"/>
      <c r="K399" s="8"/>
      <c r="L399" s="8"/>
      <c r="M399" s="15"/>
      <c r="N399" s="8"/>
      <c r="O399" s="8"/>
      <c r="P399" s="8"/>
      <c r="Q399" s="8"/>
      <c r="R399" s="8"/>
      <c r="S399" s="8"/>
      <c r="T399" s="8"/>
      <c r="U399" s="8"/>
      <c r="V399" s="8"/>
      <c r="W399" s="8"/>
      <c r="X399" s="8"/>
      <c r="Y399" s="8"/>
    </row>
    <row r="400" spans="1:25" ht="15.75" customHeight="1" x14ac:dyDescent="0.2">
      <c r="A400" s="15"/>
      <c r="B400" s="15"/>
      <c r="C400" s="15"/>
      <c r="D400" s="8"/>
      <c r="E400" s="8"/>
      <c r="F400" s="8"/>
      <c r="G400" s="31"/>
      <c r="H400" s="8"/>
      <c r="I400" s="62"/>
      <c r="J400" s="15"/>
      <c r="K400" s="8"/>
      <c r="L400" s="8"/>
      <c r="M400" s="15"/>
      <c r="N400" s="8"/>
      <c r="O400" s="8"/>
      <c r="P400" s="8"/>
      <c r="Q400" s="8"/>
      <c r="R400" s="8"/>
      <c r="S400" s="8"/>
      <c r="T400" s="8"/>
      <c r="U400" s="8"/>
      <c r="V400" s="8"/>
      <c r="W400" s="8"/>
      <c r="X400" s="8"/>
      <c r="Y400" s="8"/>
    </row>
    <row r="401" spans="1:25" ht="15.75" customHeight="1" x14ac:dyDescent="0.2">
      <c r="A401" s="15"/>
      <c r="B401" s="15"/>
      <c r="C401" s="15"/>
      <c r="D401" s="8"/>
      <c r="E401" s="8"/>
      <c r="F401" s="8"/>
      <c r="G401" s="31"/>
      <c r="H401" s="8"/>
      <c r="I401" s="62"/>
      <c r="J401" s="15"/>
      <c r="K401" s="8"/>
      <c r="L401" s="8"/>
      <c r="M401" s="15"/>
      <c r="N401" s="8"/>
      <c r="O401" s="8"/>
      <c r="P401" s="8"/>
      <c r="Q401" s="8"/>
      <c r="R401" s="8"/>
      <c r="S401" s="8"/>
      <c r="T401" s="8"/>
      <c r="U401" s="8"/>
      <c r="V401" s="8"/>
      <c r="W401" s="8"/>
      <c r="X401" s="8"/>
      <c r="Y401" s="8"/>
    </row>
    <row r="402" spans="1:25" ht="15.75" customHeight="1" x14ac:dyDescent="0.2">
      <c r="A402" s="15"/>
      <c r="B402" s="15"/>
      <c r="C402" s="15"/>
      <c r="D402" s="8"/>
      <c r="E402" s="8"/>
      <c r="F402" s="8"/>
      <c r="G402" s="31"/>
      <c r="H402" s="8"/>
      <c r="I402" s="62"/>
      <c r="J402" s="15"/>
      <c r="K402" s="8"/>
      <c r="L402" s="8"/>
      <c r="M402" s="15"/>
      <c r="N402" s="8"/>
      <c r="O402" s="8"/>
      <c r="P402" s="8"/>
      <c r="Q402" s="8"/>
      <c r="R402" s="8"/>
      <c r="S402" s="8"/>
      <c r="T402" s="8"/>
      <c r="U402" s="8"/>
      <c r="V402" s="8"/>
      <c r="W402" s="8"/>
      <c r="X402" s="8"/>
      <c r="Y402" s="8"/>
    </row>
    <row r="403" spans="1:25" ht="15.75" customHeight="1" x14ac:dyDescent="0.2">
      <c r="A403" s="15"/>
      <c r="B403" s="15"/>
      <c r="C403" s="15"/>
      <c r="D403" s="8"/>
      <c r="E403" s="8"/>
      <c r="F403" s="8"/>
      <c r="G403" s="31"/>
      <c r="H403" s="8"/>
      <c r="I403" s="62"/>
      <c r="J403" s="15"/>
      <c r="K403" s="8"/>
      <c r="L403" s="8"/>
      <c r="M403" s="15"/>
      <c r="N403" s="8"/>
      <c r="O403" s="8"/>
      <c r="P403" s="8"/>
      <c r="Q403" s="8"/>
      <c r="R403" s="8"/>
      <c r="S403" s="8"/>
      <c r="T403" s="8"/>
      <c r="U403" s="8"/>
      <c r="V403" s="8"/>
      <c r="W403" s="8"/>
      <c r="X403" s="8"/>
      <c r="Y403" s="8"/>
    </row>
    <row r="404" spans="1:25" ht="15.75" customHeight="1" x14ac:dyDescent="0.2">
      <c r="A404" s="15"/>
      <c r="B404" s="15"/>
      <c r="C404" s="15"/>
      <c r="D404" s="8"/>
      <c r="E404" s="8"/>
      <c r="F404" s="8"/>
      <c r="G404" s="31"/>
      <c r="H404" s="8"/>
      <c r="I404" s="62"/>
      <c r="J404" s="15"/>
      <c r="K404" s="8"/>
      <c r="L404" s="8"/>
      <c r="M404" s="15"/>
      <c r="N404" s="8"/>
      <c r="O404" s="8"/>
      <c r="P404" s="8"/>
      <c r="Q404" s="8"/>
      <c r="R404" s="8"/>
      <c r="S404" s="8"/>
      <c r="T404" s="8"/>
      <c r="U404" s="8"/>
      <c r="V404" s="8"/>
      <c r="W404" s="8"/>
      <c r="X404" s="8"/>
      <c r="Y404" s="8"/>
    </row>
    <row r="405" spans="1:25" ht="15.75" customHeight="1" x14ac:dyDescent="0.2">
      <c r="A405" s="15"/>
      <c r="B405" s="15"/>
      <c r="C405" s="15"/>
      <c r="D405" s="8"/>
      <c r="E405" s="8"/>
      <c r="F405" s="8"/>
      <c r="G405" s="31"/>
      <c r="H405" s="8"/>
      <c r="I405" s="62"/>
      <c r="J405" s="15"/>
      <c r="K405" s="8"/>
      <c r="L405" s="8"/>
      <c r="M405" s="15"/>
      <c r="N405" s="8"/>
      <c r="O405" s="8"/>
      <c r="P405" s="8"/>
      <c r="Q405" s="8"/>
      <c r="R405" s="8"/>
      <c r="S405" s="8"/>
      <c r="T405" s="8"/>
      <c r="U405" s="8"/>
      <c r="V405" s="8"/>
      <c r="W405" s="8"/>
      <c r="X405" s="8"/>
      <c r="Y405" s="8"/>
    </row>
    <row r="406" spans="1:25" ht="15.75" customHeight="1" x14ac:dyDescent="0.2">
      <c r="A406" s="15"/>
      <c r="B406" s="15"/>
      <c r="C406" s="15"/>
      <c r="D406" s="8"/>
      <c r="E406" s="8"/>
      <c r="F406" s="8"/>
      <c r="G406" s="31"/>
      <c r="H406" s="8"/>
      <c r="I406" s="62"/>
      <c r="J406" s="15"/>
      <c r="K406" s="8"/>
      <c r="L406" s="8"/>
      <c r="M406" s="15"/>
      <c r="N406" s="8"/>
      <c r="O406" s="8"/>
      <c r="P406" s="8"/>
      <c r="Q406" s="8"/>
      <c r="R406" s="8"/>
      <c r="S406" s="8"/>
      <c r="T406" s="8"/>
      <c r="U406" s="8"/>
      <c r="V406" s="8"/>
      <c r="W406" s="8"/>
      <c r="X406" s="8"/>
      <c r="Y406" s="8"/>
    </row>
    <row r="407" spans="1:25" ht="15.75" customHeight="1" x14ac:dyDescent="0.2">
      <c r="A407" s="15"/>
      <c r="B407" s="15"/>
      <c r="C407" s="15"/>
      <c r="D407" s="8"/>
      <c r="E407" s="8"/>
      <c r="F407" s="8"/>
      <c r="G407" s="31"/>
      <c r="H407" s="8"/>
      <c r="I407" s="62"/>
      <c r="J407" s="15"/>
      <c r="K407" s="8"/>
      <c r="L407" s="8"/>
      <c r="M407" s="15"/>
      <c r="N407" s="8"/>
      <c r="O407" s="8"/>
      <c r="P407" s="8"/>
      <c r="Q407" s="8"/>
      <c r="R407" s="8"/>
      <c r="S407" s="8"/>
      <c r="T407" s="8"/>
      <c r="U407" s="8"/>
      <c r="V407" s="8"/>
      <c r="W407" s="8"/>
      <c r="X407" s="8"/>
      <c r="Y407" s="8"/>
    </row>
    <row r="408" spans="1:25" ht="15.75" customHeight="1" x14ac:dyDescent="0.2">
      <c r="A408" s="15"/>
      <c r="B408" s="15"/>
      <c r="C408" s="15"/>
      <c r="D408" s="8"/>
      <c r="E408" s="8"/>
      <c r="F408" s="8"/>
      <c r="G408" s="31"/>
      <c r="H408" s="8"/>
      <c r="I408" s="62"/>
      <c r="J408" s="15"/>
      <c r="K408" s="8"/>
      <c r="L408" s="8"/>
      <c r="M408" s="15"/>
      <c r="N408" s="8"/>
      <c r="O408" s="8"/>
      <c r="P408" s="8"/>
      <c r="Q408" s="8"/>
      <c r="R408" s="8"/>
      <c r="S408" s="8"/>
      <c r="T408" s="8"/>
      <c r="U408" s="8"/>
      <c r="V408" s="8"/>
      <c r="W408" s="8"/>
      <c r="X408" s="8"/>
      <c r="Y408" s="8"/>
    </row>
    <row r="409" spans="1:25" ht="15.75" customHeight="1" x14ac:dyDescent="0.2">
      <c r="A409" s="15"/>
      <c r="B409" s="15"/>
      <c r="C409" s="15"/>
      <c r="D409" s="8"/>
      <c r="E409" s="8"/>
      <c r="F409" s="8"/>
      <c r="G409" s="31"/>
      <c r="H409" s="8"/>
      <c r="I409" s="62"/>
      <c r="J409" s="15"/>
      <c r="K409" s="8"/>
      <c r="L409" s="8"/>
      <c r="M409" s="15"/>
      <c r="N409" s="8"/>
      <c r="O409" s="8"/>
      <c r="P409" s="8"/>
      <c r="Q409" s="8"/>
      <c r="R409" s="8"/>
      <c r="S409" s="8"/>
      <c r="T409" s="8"/>
      <c r="U409" s="8"/>
      <c r="V409" s="8"/>
      <c r="W409" s="8"/>
      <c r="X409" s="8"/>
      <c r="Y409" s="8"/>
    </row>
    <row r="410" spans="1:25" ht="15.75" customHeight="1" x14ac:dyDescent="0.2">
      <c r="A410" s="15"/>
      <c r="B410" s="15"/>
      <c r="C410" s="15"/>
      <c r="D410" s="8"/>
      <c r="E410" s="8"/>
      <c r="F410" s="8"/>
      <c r="G410" s="31"/>
      <c r="H410" s="8"/>
      <c r="I410" s="62"/>
      <c r="J410" s="15"/>
      <c r="K410" s="8"/>
      <c r="L410" s="8"/>
      <c r="M410" s="15"/>
      <c r="N410" s="8"/>
      <c r="O410" s="8"/>
      <c r="P410" s="8"/>
      <c r="Q410" s="8"/>
      <c r="R410" s="8"/>
      <c r="S410" s="8"/>
      <c r="T410" s="8"/>
      <c r="U410" s="8"/>
      <c r="V410" s="8"/>
      <c r="W410" s="8"/>
      <c r="X410" s="8"/>
      <c r="Y410" s="8"/>
    </row>
    <row r="411" spans="1:25" ht="15.75" customHeight="1" x14ac:dyDescent="0.2">
      <c r="A411" s="15"/>
      <c r="B411" s="15"/>
      <c r="C411" s="15"/>
      <c r="D411" s="8"/>
      <c r="E411" s="8"/>
      <c r="F411" s="8"/>
      <c r="G411" s="31"/>
      <c r="H411" s="8"/>
      <c r="I411" s="62"/>
      <c r="J411" s="15"/>
      <c r="K411" s="8"/>
      <c r="L411" s="8"/>
      <c r="M411" s="15"/>
      <c r="N411" s="8"/>
      <c r="O411" s="8"/>
      <c r="P411" s="8"/>
      <c r="Q411" s="8"/>
      <c r="R411" s="8"/>
      <c r="S411" s="8"/>
      <c r="T411" s="8"/>
      <c r="U411" s="8"/>
      <c r="V411" s="8"/>
      <c r="W411" s="8"/>
      <c r="X411" s="8"/>
      <c r="Y411" s="8"/>
    </row>
    <row r="412" spans="1:25" ht="15.75" customHeight="1" x14ac:dyDescent="0.2">
      <c r="A412" s="15"/>
      <c r="B412" s="15"/>
      <c r="C412" s="15"/>
      <c r="D412" s="8"/>
      <c r="E412" s="8"/>
      <c r="F412" s="8"/>
      <c r="G412" s="31"/>
      <c r="H412" s="8"/>
      <c r="I412" s="62"/>
      <c r="J412" s="15"/>
      <c r="K412" s="8"/>
      <c r="L412" s="8"/>
      <c r="M412" s="15"/>
      <c r="N412" s="8"/>
      <c r="O412" s="8"/>
      <c r="P412" s="8"/>
      <c r="Q412" s="8"/>
      <c r="R412" s="8"/>
      <c r="S412" s="8"/>
      <c r="T412" s="8"/>
      <c r="U412" s="8"/>
      <c r="V412" s="8"/>
      <c r="W412" s="8"/>
      <c r="X412" s="8"/>
      <c r="Y412" s="8"/>
    </row>
    <row r="413" spans="1:25" ht="15.75" customHeight="1" x14ac:dyDescent="0.2">
      <c r="A413" s="15"/>
      <c r="B413" s="15"/>
      <c r="C413" s="15"/>
      <c r="D413" s="8"/>
      <c r="E413" s="8"/>
      <c r="F413" s="8"/>
      <c r="G413" s="31"/>
      <c r="H413" s="8"/>
      <c r="I413" s="62"/>
      <c r="J413" s="15"/>
      <c r="K413" s="8"/>
      <c r="L413" s="8"/>
      <c r="M413" s="15"/>
      <c r="N413" s="8"/>
      <c r="O413" s="8"/>
      <c r="P413" s="8"/>
      <c r="Q413" s="8"/>
      <c r="R413" s="8"/>
      <c r="S413" s="8"/>
      <c r="T413" s="8"/>
      <c r="U413" s="8"/>
      <c r="V413" s="8"/>
      <c r="W413" s="8"/>
      <c r="X413" s="8"/>
      <c r="Y413" s="8"/>
    </row>
    <row r="414" spans="1:25" ht="15.75" customHeight="1" x14ac:dyDescent="0.2">
      <c r="A414" s="15"/>
      <c r="B414" s="15"/>
      <c r="C414" s="15"/>
      <c r="D414" s="8"/>
      <c r="E414" s="8"/>
      <c r="F414" s="8"/>
      <c r="G414" s="31"/>
      <c r="H414" s="8"/>
      <c r="I414" s="62"/>
      <c r="J414" s="15"/>
      <c r="K414" s="8"/>
      <c r="L414" s="8"/>
      <c r="M414" s="15"/>
      <c r="N414" s="8"/>
      <c r="O414" s="8"/>
      <c r="P414" s="8"/>
      <c r="Q414" s="8"/>
      <c r="R414" s="8"/>
      <c r="S414" s="8"/>
      <c r="T414" s="8"/>
      <c r="U414" s="8"/>
      <c r="V414" s="8"/>
      <c r="W414" s="8"/>
      <c r="X414" s="8"/>
      <c r="Y414" s="8"/>
    </row>
    <row r="415" spans="1:25" ht="15.75" customHeight="1" x14ac:dyDescent="0.2">
      <c r="A415" s="15"/>
      <c r="B415" s="15"/>
      <c r="C415" s="15"/>
      <c r="D415" s="8"/>
      <c r="E415" s="8"/>
      <c r="F415" s="8"/>
      <c r="G415" s="31"/>
      <c r="H415" s="8"/>
      <c r="I415" s="62"/>
      <c r="J415" s="15"/>
      <c r="K415" s="8"/>
      <c r="L415" s="8"/>
      <c r="M415" s="15"/>
      <c r="N415" s="8"/>
      <c r="O415" s="8"/>
      <c r="P415" s="8"/>
      <c r="Q415" s="8"/>
      <c r="R415" s="8"/>
      <c r="S415" s="8"/>
      <c r="T415" s="8"/>
      <c r="U415" s="8"/>
      <c r="V415" s="8"/>
      <c r="W415" s="8"/>
      <c r="X415" s="8"/>
      <c r="Y415" s="8"/>
    </row>
    <row r="416" spans="1:25" ht="15.75" customHeight="1" x14ac:dyDescent="0.2">
      <c r="A416" s="15"/>
      <c r="B416" s="15"/>
      <c r="C416" s="15"/>
      <c r="D416" s="8"/>
      <c r="E416" s="8"/>
      <c r="F416" s="8"/>
      <c r="G416" s="31"/>
      <c r="H416" s="8"/>
      <c r="I416" s="62"/>
      <c r="J416" s="15"/>
      <c r="K416" s="8"/>
      <c r="L416" s="8"/>
      <c r="M416" s="15"/>
      <c r="N416" s="8"/>
      <c r="O416" s="8"/>
      <c r="P416" s="8"/>
      <c r="Q416" s="8"/>
      <c r="R416" s="8"/>
      <c r="S416" s="8"/>
      <c r="T416" s="8"/>
      <c r="U416" s="8"/>
      <c r="V416" s="8"/>
      <c r="W416" s="8"/>
      <c r="X416" s="8"/>
      <c r="Y416" s="8"/>
    </row>
    <row r="417" spans="1:25" ht="15.75" customHeight="1" x14ac:dyDescent="0.2">
      <c r="A417" s="15"/>
      <c r="B417" s="15"/>
      <c r="C417" s="15"/>
      <c r="D417" s="8"/>
      <c r="E417" s="8"/>
      <c r="F417" s="8"/>
      <c r="G417" s="31"/>
      <c r="H417" s="8"/>
      <c r="I417" s="62"/>
      <c r="J417" s="15"/>
      <c r="K417" s="8"/>
      <c r="L417" s="8"/>
      <c r="M417" s="15"/>
      <c r="N417" s="8"/>
      <c r="O417" s="8"/>
      <c r="P417" s="8"/>
      <c r="Q417" s="8"/>
      <c r="R417" s="8"/>
      <c r="S417" s="8"/>
      <c r="T417" s="8"/>
      <c r="U417" s="8"/>
      <c r="V417" s="8"/>
      <c r="W417" s="8"/>
      <c r="X417" s="8"/>
      <c r="Y417" s="8"/>
    </row>
    <row r="418" spans="1:25" ht="15.75" customHeight="1" x14ac:dyDescent="0.2">
      <c r="A418" s="15"/>
      <c r="B418" s="15"/>
      <c r="C418" s="15"/>
      <c r="D418" s="8"/>
      <c r="E418" s="8"/>
      <c r="F418" s="8"/>
      <c r="G418" s="31"/>
      <c r="H418" s="8"/>
      <c r="I418" s="62"/>
      <c r="J418" s="15"/>
      <c r="K418" s="8"/>
      <c r="L418" s="8"/>
      <c r="M418" s="15"/>
      <c r="N418" s="8"/>
      <c r="O418" s="8"/>
      <c r="P418" s="8"/>
      <c r="Q418" s="8"/>
      <c r="R418" s="8"/>
      <c r="S418" s="8"/>
      <c r="T418" s="8"/>
      <c r="U418" s="8"/>
      <c r="V418" s="8"/>
      <c r="W418" s="8"/>
      <c r="X418" s="8"/>
      <c r="Y418" s="8"/>
    </row>
    <row r="419" spans="1:25" ht="15.75" customHeight="1" x14ac:dyDescent="0.2">
      <c r="A419" s="15"/>
      <c r="B419" s="15"/>
      <c r="C419" s="15"/>
      <c r="D419" s="8"/>
      <c r="E419" s="8"/>
      <c r="F419" s="8"/>
      <c r="G419" s="31"/>
      <c r="H419" s="8"/>
      <c r="I419" s="62"/>
      <c r="J419" s="15"/>
      <c r="K419" s="8"/>
      <c r="L419" s="8"/>
      <c r="M419" s="15"/>
      <c r="N419" s="8"/>
      <c r="O419" s="8"/>
      <c r="P419" s="8"/>
      <c r="Q419" s="8"/>
      <c r="R419" s="8"/>
      <c r="S419" s="8"/>
      <c r="T419" s="8"/>
      <c r="U419" s="8"/>
      <c r="V419" s="8"/>
      <c r="W419" s="8"/>
      <c r="X419" s="8"/>
      <c r="Y419" s="8"/>
    </row>
    <row r="420" spans="1:25" ht="15.75" customHeight="1" x14ac:dyDescent="0.2">
      <c r="A420" s="15"/>
      <c r="B420" s="15"/>
      <c r="C420" s="15"/>
      <c r="D420" s="8"/>
      <c r="E420" s="8"/>
      <c r="F420" s="8"/>
      <c r="G420" s="31"/>
      <c r="H420" s="8"/>
      <c r="I420" s="62"/>
      <c r="J420" s="15"/>
      <c r="K420" s="8"/>
      <c r="L420" s="8"/>
      <c r="M420" s="15"/>
      <c r="N420" s="8"/>
      <c r="O420" s="8"/>
      <c r="P420" s="8"/>
      <c r="Q420" s="8"/>
      <c r="R420" s="8"/>
      <c r="S420" s="8"/>
      <c r="T420" s="8"/>
      <c r="U420" s="8"/>
      <c r="V420" s="8"/>
      <c r="W420" s="8"/>
      <c r="X420" s="8"/>
      <c r="Y420" s="8"/>
    </row>
    <row r="421" spans="1:25" ht="15.75" customHeight="1" x14ac:dyDescent="0.2">
      <c r="A421" s="15"/>
      <c r="B421" s="15"/>
      <c r="C421" s="15"/>
      <c r="D421" s="8"/>
      <c r="E421" s="8"/>
      <c r="F421" s="8"/>
      <c r="G421" s="31"/>
      <c r="H421" s="8"/>
      <c r="I421" s="62"/>
      <c r="J421" s="15"/>
      <c r="K421" s="8"/>
      <c r="L421" s="8"/>
      <c r="M421" s="15"/>
      <c r="N421" s="8"/>
      <c r="O421" s="8"/>
      <c r="P421" s="8"/>
      <c r="Q421" s="8"/>
      <c r="R421" s="8"/>
      <c r="S421" s="8"/>
      <c r="T421" s="8"/>
      <c r="U421" s="8"/>
      <c r="V421" s="8"/>
      <c r="W421" s="8"/>
      <c r="X421" s="8"/>
      <c r="Y421" s="8"/>
    </row>
    <row r="422" spans="1:25" ht="15.75" customHeight="1" x14ac:dyDescent="0.2">
      <c r="A422" s="15"/>
      <c r="B422" s="15"/>
      <c r="C422" s="15"/>
      <c r="D422" s="8"/>
      <c r="E422" s="8"/>
      <c r="F422" s="8"/>
      <c r="G422" s="31"/>
      <c r="H422" s="8"/>
      <c r="I422" s="62"/>
      <c r="J422" s="15"/>
      <c r="K422" s="8"/>
      <c r="L422" s="8"/>
      <c r="M422" s="15"/>
      <c r="N422" s="8"/>
      <c r="O422" s="8"/>
      <c r="P422" s="8"/>
      <c r="Q422" s="8"/>
      <c r="R422" s="8"/>
      <c r="S422" s="8"/>
      <c r="T422" s="8"/>
      <c r="U422" s="8"/>
      <c r="V422" s="8"/>
      <c r="W422" s="8"/>
      <c r="X422" s="8"/>
      <c r="Y422" s="8"/>
    </row>
    <row r="423" spans="1:25" ht="15.75" customHeight="1" x14ac:dyDescent="0.2">
      <c r="A423" s="15"/>
      <c r="B423" s="15"/>
      <c r="C423" s="15"/>
      <c r="D423" s="8"/>
      <c r="E423" s="8"/>
      <c r="F423" s="8"/>
      <c r="G423" s="31"/>
      <c r="H423" s="8"/>
      <c r="I423" s="62"/>
      <c r="J423" s="15"/>
      <c r="K423" s="8"/>
      <c r="L423" s="8"/>
      <c r="M423" s="15"/>
      <c r="N423" s="8"/>
      <c r="O423" s="8"/>
      <c r="P423" s="8"/>
      <c r="Q423" s="8"/>
      <c r="R423" s="8"/>
      <c r="S423" s="8"/>
      <c r="T423" s="8"/>
      <c r="U423" s="8"/>
      <c r="V423" s="8"/>
      <c r="W423" s="8"/>
      <c r="X423" s="8"/>
      <c r="Y423" s="8"/>
    </row>
    <row r="424" spans="1:25" ht="15.75" customHeight="1" x14ac:dyDescent="0.2">
      <c r="A424" s="15"/>
      <c r="B424" s="15"/>
      <c r="C424" s="15"/>
      <c r="D424" s="8"/>
      <c r="E424" s="8"/>
      <c r="F424" s="8"/>
      <c r="G424" s="31"/>
      <c r="H424" s="8"/>
      <c r="I424" s="62"/>
      <c r="J424" s="15"/>
      <c r="K424" s="8"/>
      <c r="L424" s="8"/>
      <c r="M424" s="15"/>
      <c r="N424" s="8"/>
      <c r="O424" s="8"/>
      <c r="P424" s="8"/>
      <c r="Q424" s="8"/>
      <c r="R424" s="8"/>
      <c r="S424" s="8"/>
      <c r="T424" s="8"/>
      <c r="U424" s="8"/>
      <c r="V424" s="8"/>
      <c r="W424" s="8"/>
      <c r="X424" s="8"/>
      <c r="Y424" s="8"/>
    </row>
    <row r="425" spans="1:25" ht="15.75" customHeight="1" x14ac:dyDescent="0.2">
      <c r="A425" s="15"/>
      <c r="B425" s="15"/>
      <c r="C425" s="15"/>
      <c r="D425" s="8"/>
      <c r="E425" s="8"/>
      <c r="F425" s="8"/>
      <c r="G425" s="31"/>
      <c r="H425" s="8"/>
      <c r="I425" s="62"/>
      <c r="J425" s="15"/>
      <c r="K425" s="8"/>
      <c r="L425" s="8"/>
      <c r="M425" s="15"/>
      <c r="N425" s="8"/>
      <c r="O425" s="8"/>
      <c r="P425" s="8"/>
      <c r="Q425" s="8"/>
      <c r="R425" s="8"/>
      <c r="S425" s="8"/>
      <c r="T425" s="8"/>
      <c r="U425" s="8"/>
      <c r="V425" s="8"/>
      <c r="W425" s="8"/>
      <c r="X425" s="8"/>
      <c r="Y425" s="8"/>
    </row>
    <row r="426" spans="1:25" ht="15.75" customHeight="1" x14ac:dyDescent="0.2">
      <c r="A426" s="15"/>
      <c r="B426" s="15"/>
      <c r="C426" s="15"/>
      <c r="D426" s="8"/>
      <c r="E426" s="8"/>
      <c r="F426" s="8"/>
      <c r="G426" s="31"/>
      <c r="H426" s="8"/>
      <c r="I426" s="62"/>
      <c r="J426" s="15"/>
      <c r="K426" s="8"/>
      <c r="L426" s="8"/>
      <c r="M426" s="15"/>
      <c r="N426" s="8"/>
      <c r="O426" s="8"/>
      <c r="P426" s="8"/>
      <c r="Q426" s="8"/>
      <c r="R426" s="8"/>
      <c r="S426" s="8"/>
      <c r="T426" s="8"/>
      <c r="U426" s="8"/>
      <c r="V426" s="8"/>
      <c r="W426" s="8"/>
      <c r="X426" s="8"/>
      <c r="Y426" s="8"/>
    </row>
    <row r="427" spans="1:25" ht="15.75" customHeight="1" x14ac:dyDescent="0.2">
      <c r="A427" s="15"/>
      <c r="B427" s="15"/>
      <c r="C427" s="15"/>
      <c r="D427" s="8"/>
      <c r="E427" s="8"/>
      <c r="F427" s="8"/>
      <c r="G427" s="31"/>
      <c r="H427" s="8"/>
      <c r="I427" s="62"/>
      <c r="J427" s="15"/>
      <c r="K427" s="8"/>
      <c r="L427" s="8"/>
      <c r="M427" s="15"/>
      <c r="N427" s="8"/>
      <c r="O427" s="8"/>
      <c r="P427" s="8"/>
      <c r="Q427" s="8"/>
      <c r="R427" s="8"/>
      <c r="S427" s="8"/>
      <c r="T427" s="8"/>
      <c r="U427" s="8"/>
      <c r="V427" s="8"/>
      <c r="W427" s="8"/>
      <c r="X427" s="8"/>
      <c r="Y427" s="8"/>
    </row>
    <row r="428" spans="1:25" ht="15.75" customHeight="1" x14ac:dyDescent="0.2">
      <c r="A428" s="15"/>
      <c r="B428" s="15"/>
      <c r="C428" s="15"/>
      <c r="D428" s="8"/>
      <c r="E428" s="8"/>
      <c r="F428" s="8"/>
      <c r="G428" s="31"/>
      <c r="H428" s="8"/>
      <c r="I428" s="62"/>
      <c r="J428" s="15"/>
      <c r="K428" s="8"/>
      <c r="L428" s="8"/>
      <c r="M428" s="15"/>
      <c r="N428" s="8"/>
      <c r="O428" s="8"/>
      <c r="P428" s="8"/>
      <c r="Q428" s="8"/>
      <c r="R428" s="8"/>
      <c r="S428" s="8"/>
      <c r="T428" s="8"/>
      <c r="U428" s="8"/>
      <c r="V428" s="8"/>
      <c r="W428" s="8"/>
      <c r="X428" s="8"/>
      <c r="Y428" s="8"/>
    </row>
    <row r="429" spans="1:25" ht="15.75" customHeight="1" x14ac:dyDescent="0.2">
      <c r="A429" s="15"/>
      <c r="B429" s="15"/>
      <c r="C429" s="15"/>
      <c r="D429" s="8"/>
      <c r="E429" s="8"/>
      <c r="F429" s="8"/>
      <c r="G429" s="31"/>
      <c r="H429" s="8"/>
      <c r="I429" s="62"/>
      <c r="J429" s="15"/>
      <c r="K429" s="8"/>
      <c r="L429" s="8"/>
      <c r="M429" s="15"/>
      <c r="N429" s="8"/>
      <c r="O429" s="8"/>
      <c r="P429" s="8"/>
      <c r="Q429" s="8"/>
      <c r="R429" s="8"/>
      <c r="S429" s="8"/>
      <c r="T429" s="8"/>
      <c r="U429" s="8"/>
      <c r="V429" s="8"/>
      <c r="W429" s="8"/>
      <c r="X429" s="8"/>
      <c r="Y429" s="8"/>
    </row>
    <row r="430" spans="1:25" ht="15.75" customHeight="1" x14ac:dyDescent="0.2">
      <c r="A430" s="15"/>
      <c r="B430" s="15"/>
      <c r="C430" s="15"/>
      <c r="D430" s="8"/>
      <c r="E430" s="8"/>
      <c r="F430" s="8"/>
      <c r="G430" s="31"/>
      <c r="H430" s="8"/>
      <c r="I430" s="62"/>
      <c r="J430" s="15"/>
      <c r="K430" s="8"/>
      <c r="L430" s="8"/>
      <c r="M430" s="15"/>
      <c r="N430" s="8"/>
      <c r="O430" s="8"/>
      <c r="P430" s="8"/>
      <c r="Q430" s="8"/>
      <c r="R430" s="8"/>
      <c r="S430" s="8"/>
      <c r="T430" s="8"/>
      <c r="U430" s="8"/>
      <c r="V430" s="8"/>
      <c r="W430" s="8"/>
      <c r="X430" s="8"/>
      <c r="Y430" s="8"/>
    </row>
    <row r="431" spans="1:25" ht="15.75" customHeight="1" x14ac:dyDescent="0.2">
      <c r="A431" s="15"/>
      <c r="B431" s="15"/>
      <c r="C431" s="15"/>
      <c r="D431" s="8"/>
      <c r="E431" s="8"/>
      <c r="F431" s="8"/>
      <c r="G431" s="31"/>
      <c r="H431" s="8"/>
      <c r="I431" s="62"/>
      <c r="J431" s="15"/>
      <c r="K431" s="8"/>
      <c r="L431" s="8"/>
      <c r="M431" s="15"/>
      <c r="N431" s="8"/>
      <c r="O431" s="8"/>
      <c r="P431" s="8"/>
      <c r="Q431" s="8"/>
      <c r="R431" s="8"/>
      <c r="S431" s="8"/>
      <c r="T431" s="8"/>
      <c r="U431" s="8"/>
      <c r="V431" s="8"/>
      <c r="W431" s="8"/>
      <c r="X431" s="8"/>
      <c r="Y431" s="8"/>
    </row>
    <row r="432" spans="1:25" ht="15.75" customHeight="1" x14ac:dyDescent="0.2">
      <c r="A432" s="15"/>
      <c r="B432" s="15"/>
      <c r="C432" s="15"/>
      <c r="D432" s="8"/>
      <c r="E432" s="8"/>
      <c r="F432" s="8"/>
      <c r="G432" s="31"/>
      <c r="H432" s="8"/>
      <c r="I432" s="62"/>
      <c r="J432" s="15"/>
      <c r="K432" s="8"/>
      <c r="L432" s="8"/>
      <c r="M432" s="15"/>
      <c r="N432" s="8"/>
      <c r="O432" s="8"/>
      <c r="P432" s="8"/>
      <c r="Q432" s="8"/>
      <c r="R432" s="8"/>
      <c r="S432" s="8"/>
      <c r="T432" s="8"/>
      <c r="U432" s="8"/>
      <c r="V432" s="8"/>
      <c r="W432" s="8"/>
      <c r="X432" s="8"/>
      <c r="Y432" s="8"/>
    </row>
    <row r="433" spans="1:25" ht="15.75" customHeight="1" x14ac:dyDescent="0.2">
      <c r="A433" s="15"/>
      <c r="B433" s="15"/>
      <c r="C433" s="15"/>
      <c r="D433" s="8"/>
      <c r="E433" s="8"/>
      <c r="F433" s="8"/>
      <c r="G433" s="31"/>
      <c r="H433" s="8"/>
      <c r="I433" s="62"/>
      <c r="J433" s="15"/>
      <c r="K433" s="8"/>
      <c r="L433" s="8"/>
      <c r="M433" s="15"/>
      <c r="N433" s="8"/>
      <c r="O433" s="8"/>
      <c r="P433" s="8"/>
      <c r="Q433" s="8"/>
      <c r="R433" s="8"/>
      <c r="S433" s="8"/>
      <c r="T433" s="8"/>
      <c r="U433" s="8"/>
      <c r="V433" s="8"/>
      <c r="W433" s="8"/>
      <c r="X433" s="8"/>
      <c r="Y433" s="8"/>
    </row>
    <row r="434" spans="1:25" ht="15.75" customHeight="1" x14ac:dyDescent="0.2">
      <c r="A434" s="15"/>
      <c r="B434" s="15"/>
      <c r="C434" s="15"/>
      <c r="D434" s="8"/>
      <c r="E434" s="8"/>
      <c r="F434" s="8"/>
      <c r="G434" s="31"/>
      <c r="H434" s="8"/>
      <c r="I434" s="62"/>
      <c r="J434" s="15"/>
      <c r="K434" s="8"/>
      <c r="L434" s="8"/>
      <c r="M434" s="15"/>
      <c r="N434" s="8"/>
      <c r="O434" s="8"/>
      <c r="P434" s="8"/>
      <c r="Q434" s="8"/>
      <c r="R434" s="8"/>
      <c r="S434" s="8"/>
      <c r="T434" s="8"/>
      <c r="U434" s="8"/>
      <c r="V434" s="8"/>
      <c r="W434" s="8"/>
      <c r="X434" s="8"/>
      <c r="Y434" s="8"/>
    </row>
    <row r="435" spans="1:25" ht="15.75" customHeight="1" x14ac:dyDescent="0.2">
      <c r="A435" s="15"/>
      <c r="B435" s="15"/>
      <c r="C435" s="15"/>
      <c r="D435" s="8"/>
      <c r="E435" s="8"/>
      <c r="F435" s="8"/>
      <c r="G435" s="31"/>
      <c r="H435" s="8"/>
      <c r="I435" s="62"/>
      <c r="J435" s="15"/>
      <c r="K435" s="8"/>
      <c r="L435" s="8"/>
      <c r="M435" s="15"/>
      <c r="N435" s="8"/>
      <c r="O435" s="8"/>
      <c r="P435" s="8"/>
      <c r="Q435" s="8"/>
      <c r="R435" s="8"/>
      <c r="S435" s="8"/>
      <c r="T435" s="8"/>
      <c r="U435" s="8"/>
      <c r="V435" s="8"/>
      <c r="W435" s="8"/>
      <c r="X435" s="8"/>
      <c r="Y435" s="8"/>
    </row>
    <row r="436" spans="1:25" ht="15.75" customHeight="1" x14ac:dyDescent="0.2">
      <c r="A436" s="15"/>
      <c r="B436" s="15"/>
      <c r="C436" s="15"/>
      <c r="D436" s="8"/>
      <c r="E436" s="8"/>
      <c r="F436" s="8"/>
      <c r="G436" s="31"/>
      <c r="H436" s="8"/>
      <c r="I436" s="62"/>
      <c r="J436" s="15"/>
      <c r="K436" s="8"/>
      <c r="L436" s="8"/>
      <c r="M436" s="15"/>
      <c r="N436" s="8"/>
      <c r="O436" s="8"/>
      <c r="P436" s="8"/>
      <c r="Q436" s="8"/>
      <c r="R436" s="8"/>
      <c r="S436" s="8"/>
      <c r="T436" s="8"/>
      <c r="U436" s="8"/>
      <c r="V436" s="8"/>
      <c r="W436" s="8"/>
      <c r="X436" s="8"/>
      <c r="Y436" s="8"/>
    </row>
    <row r="437" spans="1:25" ht="15.75" customHeight="1" x14ac:dyDescent="0.2">
      <c r="A437" s="15"/>
      <c r="B437" s="15"/>
      <c r="C437" s="15"/>
      <c r="D437" s="8"/>
      <c r="E437" s="8"/>
      <c r="F437" s="8"/>
      <c r="G437" s="31"/>
      <c r="H437" s="8"/>
      <c r="I437" s="62"/>
      <c r="J437" s="15"/>
      <c r="K437" s="8"/>
      <c r="L437" s="8"/>
      <c r="M437" s="15"/>
      <c r="N437" s="8"/>
      <c r="O437" s="8"/>
      <c r="P437" s="8"/>
      <c r="Q437" s="8"/>
      <c r="R437" s="8"/>
      <c r="S437" s="8"/>
      <c r="T437" s="8"/>
      <c r="U437" s="8"/>
      <c r="V437" s="8"/>
      <c r="W437" s="8"/>
      <c r="X437" s="8"/>
      <c r="Y437" s="8"/>
    </row>
    <row r="438" spans="1:25" ht="15.75" customHeight="1" x14ac:dyDescent="0.2">
      <c r="A438" s="15"/>
      <c r="B438" s="15"/>
      <c r="C438" s="15"/>
      <c r="D438" s="8"/>
      <c r="E438" s="8"/>
      <c r="F438" s="8"/>
      <c r="G438" s="31"/>
      <c r="H438" s="8"/>
      <c r="I438" s="62"/>
      <c r="J438" s="15"/>
      <c r="K438" s="8"/>
      <c r="L438" s="8"/>
      <c r="M438" s="15"/>
      <c r="N438" s="8"/>
      <c r="O438" s="8"/>
      <c r="P438" s="8"/>
      <c r="Q438" s="8"/>
      <c r="R438" s="8"/>
      <c r="S438" s="8"/>
      <c r="T438" s="8"/>
      <c r="U438" s="8"/>
      <c r="V438" s="8"/>
      <c r="W438" s="8"/>
      <c r="X438" s="8"/>
      <c r="Y438" s="8"/>
    </row>
    <row r="439" spans="1:25" ht="15.75" customHeight="1" x14ac:dyDescent="0.2">
      <c r="A439" s="15"/>
      <c r="B439" s="15"/>
      <c r="C439" s="15"/>
      <c r="D439" s="8"/>
      <c r="E439" s="8"/>
      <c r="F439" s="8"/>
      <c r="G439" s="31"/>
      <c r="H439" s="8"/>
      <c r="I439" s="62"/>
      <c r="J439" s="15"/>
      <c r="K439" s="8"/>
      <c r="L439" s="8"/>
      <c r="M439" s="15"/>
      <c r="N439" s="8"/>
      <c r="O439" s="8"/>
      <c r="P439" s="8"/>
      <c r="Q439" s="8"/>
      <c r="R439" s="8"/>
      <c r="S439" s="8"/>
      <c r="T439" s="8"/>
      <c r="U439" s="8"/>
      <c r="V439" s="8"/>
      <c r="W439" s="8"/>
      <c r="X439" s="8"/>
      <c r="Y439" s="8"/>
    </row>
    <row r="440" spans="1:25" ht="15.75" customHeight="1" x14ac:dyDescent="0.2">
      <c r="A440" s="15"/>
      <c r="B440" s="15"/>
      <c r="C440" s="15"/>
      <c r="D440" s="8"/>
      <c r="E440" s="8"/>
      <c r="F440" s="8"/>
      <c r="G440" s="31"/>
      <c r="H440" s="8"/>
      <c r="I440" s="62"/>
      <c r="J440" s="15"/>
      <c r="K440" s="8"/>
      <c r="L440" s="8"/>
      <c r="M440" s="15"/>
      <c r="N440" s="8"/>
      <c r="O440" s="8"/>
      <c r="P440" s="8"/>
      <c r="Q440" s="8"/>
      <c r="R440" s="8"/>
      <c r="S440" s="8"/>
      <c r="T440" s="8"/>
      <c r="U440" s="8"/>
      <c r="V440" s="8"/>
      <c r="W440" s="8"/>
      <c r="X440" s="8"/>
      <c r="Y440" s="8"/>
    </row>
    <row r="441" spans="1:25" ht="15.75" customHeight="1" x14ac:dyDescent="0.2">
      <c r="A441" s="15"/>
      <c r="B441" s="15"/>
      <c r="C441" s="15"/>
      <c r="D441" s="8"/>
      <c r="E441" s="8"/>
      <c r="F441" s="8"/>
      <c r="G441" s="31"/>
      <c r="H441" s="8"/>
      <c r="I441" s="62"/>
      <c r="J441" s="15"/>
      <c r="K441" s="8"/>
      <c r="L441" s="8"/>
      <c r="M441" s="15"/>
      <c r="N441" s="8"/>
      <c r="O441" s="8"/>
      <c r="P441" s="8"/>
      <c r="Q441" s="8"/>
      <c r="R441" s="8"/>
      <c r="S441" s="8"/>
      <c r="T441" s="8"/>
      <c r="U441" s="8"/>
      <c r="V441" s="8"/>
      <c r="W441" s="8"/>
      <c r="X441" s="8"/>
      <c r="Y441" s="8"/>
    </row>
    <row r="442" spans="1:25" ht="15.75" customHeight="1" x14ac:dyDescent="0.2">
      <c r="A442" s="15"/>
      <c r="B442" s="15"/>
      <c r="C442" s="15"/>
      <c r="D442" s="8"/>
      <c r="E442" s="8"/>
      <c r="F442" s="8"/>
      <c r="G442" s="31"/>
      <c r="H442" s="8"/>
      <c r="I442" s="62"/>
      <c r="J442" s="15"/>
      <c r="K442" s="8"/>
      <c r="L442" s="8"/>
      <c r="M442" s="15"/>
      <c r="N442" s="8"/>
      <c r="O442" s="8"/>
      <c r="P442" s="8"/>
      <c r="Q442" s="8"/>
      <c r="R442" s="8"/>
      <c r="S442" s="8"/>
      <c r="T442" s="8"/>
      <c r="U442" s="8"/>
      <c r="V442" s="8"/>
      <c r="W442" s="8"/>
      <c r="X442" s="8"/>
      <c r="Y442" s="8"/>
    </row>
    <row r="443" spans="1:25" ht="15.75" customHeight="1" x14ac:dyDescent="0.2">
      <c r="A443" s="15"/>
      <c r="B443" s="15"/>
      <c r="C443" s="15"/>
      <c r="D443" s="8"/>
      <c r="E443" s="8"/>
      <c r="F443" s="8"/>
      <c r="G443" s="31"/>
      <c r="H443" s="8"/>
      <c r="I443" s="62"/>
      <c r="J443" s="15"/>
      <c r="K443" s="8"/>
      <c r="L443" s="8"/>
      <c r="M443" s="15"/>
      <c r="N443" s="8"/>
      <c r="O443" s="8"/>
      <c r="P443" s="8"/>
      <c r="Q443" s="8"/>
      <c r="R443" s="8"/>
      <c r="S443" s="8"/>
      <c r="T443" s="8"/>
      <c r="U443" s="8"/>
      <c r="V443" s="8"/>
      <c r="W443" s="8"/>
      <c r="X443" s="8"/>
      <c r="Y443" s="8"/>
    </row>
    <row r="444" spans="1:25" ht="15.75" customHeight="1" x14ac:dyDescent="0.2">
      <c r="A444" s="15"/>
      <c r="B444" s="15"/>
      <c r="C444" s="15"/>
      <c r="D444" s="8"/>
      <c r="E444" s="8"/>
      <c r="F444" s="8"/>
      <c r="G444" s="31"/>
      <c r="H444" s="8"/>
      <c r="I444" s="62"/>
      <c r="J444" s="15"/>
      <c r="K444" s="8"/>
      <c r="L444" s="8"/>
      <c r="M444" s="15"/>
      <c r="N444" s="8"/>
      <c r="O444" s="8"/>
      <c r="P444" s="8"/>
      <c r="Q444" s="8"/>
      <c r="R444" s="8"/>
      <c r="S444" s="8"/>
      <c r="T444" s="8"/>
      <c r="U444" s="8"/>
      <c r="V444" s="8"/>
      <c r="W444" s="8"/>
      <c r="X444" s="8"/>
      <c r="Y444" s="8"/>
    </row>
    <row r="445" spans="1:25" ht="15.75" customHeight="1" x14ac:dyDescent="0.2">
      <c r="A445" s="15"/>
      <c r="B445" s="15"/>
      <c r="C445" s="15"/>
      <c r="D445" s="8"/>
      <c r="E445" s="8"/>
      <c r="F445" s="8"/>
      <c r="G445" s="31"/>
      <c r="H445" s="8"/>
      <c r="I445" s="62"/>
      <c r="J445" s="15"/>
      <c r="K445" s="8"/>
      <c r="L445" s="8"/>
      <c r="M445" s="15"/>
      <c r="N445" s="8"/>
      <c r="O445" s="8"/>
      <c r="P445" s="8"/>
      <c r="Q445" s="8"/>
      <c r="R445" s="8"/>
      <c r="S445" s="8"/>
      <c r="T445" s="8"/>
      <c r="U445" s="8"/>
      <c r="V445" s="8"/>
      <c r="W445" s="8"/>
      <c r="X445" s="8"/>
      <c r="Y445" s="8"/>
    </row>
    <row r="446" spans="1:25" ht="15.75" customHeight="1" x14ac:dyDescent="0.2">
      <c r="A446" s="15"/>
      <c r="B446" s="15"/>
      <c r="C446" s="15"/>
      <c r="D446" s="8"/>
      <c r="E446" s="8"/>
      <c r="F446" s="8"/>
      <c r="G446" s="31"/>
      <c r="H446" s="8"/>
      <c r="I446" s="62"/>
      <c r="J446" s="15"/>
      <c r="K446" s="8"/>
      <c r="L446" s="8"/>
      <c r="M446" s="15"/>
      <c r="N446" s="8"/>
      <c r="O446" s="8"/>
      <c r="P446" s="8"/>
      <c r="Q446" s="8"/>
      <c r="R446" s="8"/>
      <c r="S446" s="8"/>
      <c r="T446" s="8"/>
      <c r="U446" s="8"/>
      <c r="V446" s="8"/>
      <c r="W446" s="8"/>
      <c r="X446" s="8"/>
      <c r="Y446" s="8"/>
    </row>
    <row r="447" spans="1:25" ht="15.75" customHeight="1" x14ac:dyDescent="0.2">
      <c r="A447" s="15"/>
      <c r="B447" s="15"/>
      <c r="C447" s="15"/>
      <c r="D447" s="8"/>
      <c r="E447" s="8"/>
      <c r="F447" s="8"/>
      <c r="G447" s="31"/>
      <c r="H447" s="8"/>
      <c r="I447" s="62"/>
      <c r="J447" s="15"/>
      <c r="K447" s="8"/>
      <c r="L447" s="8"/>
      <c r="M447" s="15"/>
      <c r="N447" s="8"/>
      <c r="O447" s="8"/>
      <c r="P447" s="8"/>
      <c r="Q447" s="8"/>
      <c r="R447" s="8"/>
      <c r="S447" s="8"/>
      <c r="T447" s="8"/>
      <c r="U447" s="8"/>
      <c r="V447" s="8"/>
      <c r="W447" s="8"/>
      <c r="X447" s="8"/>
      <c r="Y447" s="8"/>
    </row>
    <row r="448" spans="1:25" ht="15.75" customHeight="1" x14ac:dyDescent="0.2">
      <c r="A448" s="15"/>
      <c r="B448" s="15"/>
      <c r="C448" s="15"/>
      <c r="D448" s="8"/>
      <c r="E448" s="8"/>
      <c r="F448" s="8"/>
      <c r="G448" s="31"/>
      <c r="H448" s="8"/>
      <c r="I448" s="62"/>
      <c r="J448" s="15"/>
      <c r="K448" s="8"/>
      <c r="L448" s="8"/>
      <c r="M448" s="15"/>
      <c r="N448" s="8"/>
      <c r="O448" s="8"/>
      <c r="P448" s="8"/>
      <c r="Q448" s="8"/>
      <c r="R448" s="8"/>
      <c r="S448" s="8"/>
      <c r="T448" s="8"/>
      <c r="U448" s="8"/>
      <c r="V448" s="8"/>
      <c r="W448" s="8"/>
      <c r="X448" s="8"/>
      <c r="Y448" s="8"/>
    </row>
    <row r="449" spans="1:25" ht="15.75" customHeight="1" x14ac:dyDescent="0.2">
      <c r="A449" s="15"/>
      <c r="B449" s="15"/>
      <c r="C449" s="15"/>
      <c r="D449" s="8"/>
      <c r="E449" s="8"/>
      <c r="F449" s="8"/>
      <c r="G449" s="31"/>
      <c r="H449" s="8"/>
      <c r="I449" s="62"/>
      <c r="J449" s="15"/>
      <c r="K449" s="8"/>
      <c r="L449" s="8"/>
      <c r="M449" s="15"/>
      <c r="N449" s="8"/>
      <c r="O449" s="8"/>
      <c r="P449" s="8"/>
      <c r="Q449" s="8"/>
      <c r="R449" s="8"/>
      <c r="S449" s="8"/>
      <c r="T449" s="8"/>
      <c r="U449" s="8"/>
      <c r="V449" s="8"/>
      <c r="W449" s="8"/>
      <c r="X449" s="8"/>
      <c r="Y449" s="8"/>
    </row>
    <row r="450" spans="1:25" ht="15.75" customHeight="1" x14ac:dyDescent="0.2">
      <c r="A450" s="15"/>
      <c r="B450" s="15"/>
      <c r="C450" s="15"/>
      <c r="D450" s="8"/>
      <c r="E450" s="8"/>
      <c r="F450" s="8"/>
      <c r="G450" s="31"/>
      <c r="H450" s="8"/>
      <c r="I450" s="62"/>
      <c r="J450" s="15"/>
      <c r="K450" s="8"/>
      <c r="L450" s="8"/>
      <c r="M450" s="15"/>
      <c r="N450" s="8"/>
      <c r="O450" s="8"/>
      <c r="P450" s="8"/>
      <c r="Q450" s="8"/>
      <c r="R450" s="8"/>
      <c r="S450" s="8"/>
      <c r="T450" s="8"/>
      <c r="U450" s="8"/>
      <c r="V450" s="8"/>
      <c r="W450" s="8"/>
      <c r="X450" s="8"/>
      <c r="Y450" s="8"/>
    </row>
    <row r="451" spans="1:25" ht="15.75" customHeight="1" x14ac:dyDescent="0.2">
      <c r="A451" s="15"/>
      <c r="B451" s="15"/>
      <c r="C451" s="15"/>
      <c r="D451" s="8"/>
      <c r="E451" s="8"/>
      <c r="F451" s="8"/>
      <c r="G451" s="31"/>
      <c r="H451" s="8"/>
      <c r="I451" s="62"/>
      <c r="J451" s="15"/>
      <c r="K451" s="8"/>
      <c r="L451" s="8"/>
      <c r="M451" s="15"/>
      <c r="N451" s="8"/>
      <c r="O451" s="8"/>
      <c r="P451" s="8"/>
      <c r="Q451" s="8"/>
      <c r="R451" s="8"/>
      <c r="S451" s="8"/>
      <c r="T451" s="8"/>
      <c r="U451" s="8"/>
      <c r="V451" s="8"/>
      <c r="W451" s="8"/>
      <c r="X451" s="8"/>
      <c r="Y451" s="8"/>
    </row>
    <row r="452" spans="1:25" ht="15.75" customHeight="1" x14ac:dyDescent="0.2">
      <c r="A452" s="15"/>
      <c r="B452" s="15"/>
      <c r="C452" s="15"/>
      <c r="D452" s="8"/>
      <c r="E452" s="8"/>
      <c r="F452" s="8"/>
      <c r="G452" s="31"/>
      <c r="H452" s="8"/>
      <c r="I452" s="62"/>
      <c r="J452" s="15"/>
      <c r="K452" s="8"/>
      <c r="L452" s="8"/>
      <c r="M452" s="15"/>
      <c r="N452" s="8"/>
      <c r="O452" s="8"/>
      <c r="P452" s="8"/>
      <c r="Q452" s="8"/>
      <c r="R452" s="8"/>
      <c r="S452" s="8"/>
      <c r="T452" s="8"/>
      <c r="U452" s="8"/>
      <c r="V452" s="8"/>
      <c r="W452" s="8"/>
      <c r="X452" s="8"/>
      <c r="Y452" s="8"/>
    </row>
    <row r="453" spans="1:25" ht="15.75" customHeight="1" x14ac:dyDescent="0.2">
      <c r="A453" s="15"/>
      <c r="B453" s="15"/>
      <c r="C453" s="15"/>
      <c r="D453" s="8"/>
      <c r="E453" s="8"/>
      <c r="F453" s="8"/>
      <c r="G453" s="31"/>
      <c r="H453" s="8"/>
      <c r="I453" s="62"/>
      <c r="J453" s="15"/>
      <c r="K453" s="8"/>
      <c r="L453" s="8"/>
      <c r="M453" s="15"/>
      <c r="N453" s="8"/>
      <c r="O453" s="8"/>
      <c r="P453" s="8"/>
      <c r="Q453" s="8"/>
      <c r="R453" s="8"/>
      <c r="S453" s="8"/>
      <c r="T453" s="8"/>
      <c r="U453" s="8"/>
      <c r="V453" s="8"/>
      <c r="W453" s="8"/>
      <c r="X453" s="8"/>
      <c r="Y453" s="8"/>
    </row>
    <row r="454" spans="1:25" ht="15.75" customHeight="1" x14ac:dyDescent="0.2">
      <c r="A454" s="15"/>
      <c r="B454" s="15"/>
      <c r="C454" s="15"/>
      <c r="D454" s="8"/>
      <c r="E454" s="8"/>
      <c r="F454" s="8"/>
      <c r="G454" s="31"/>
      <c r="H454" s="8"/>
      <c r="I454" s="62"/>
      <c r="J454" s="15"/>
      <c r="K454" s="8"/>
      <c r="L454" s="8"/>
      <c r="M454" s="15"/>
      <c r="N454" s="8"/>
      <c r="O454" s="8"/>
      <c r="P454" s="8"/>
      <c r="Q454" s="8"/>
      <c r="R454" s="8"/>
      <c r="S454" s="8"/>
      <c r="T454" s="8"/>
      <c r="U454" s="8"/>
      <c r="V454" s="8"/>
      <c r="W454" s="8"/>
      <c r="X454" s="8"/>
      <c r="Y454" s="8"/>
    </row>
    <row r="455" spans="1:25" ht="15.75" customHeight="1" x14ac:dyDescent="0.2">
      <c r="A455" s="15"/>
      <c r="B455" s="15"/>
      <c r="C455" s="15"/>
      <c r="D455" s="8"/>
      <c r="E455" s="8"/>
      <c r="F455" s="8"/>
      <c r="G455" s="31"/>
      <c r="H455" s="8"/>
      <c r="I455" s="62"/>
      <c r="J455" s="15"/>
      <c r="K455" s="8"/>
      <c r="L455" s="8"/>
      <c r="M455" s="15"/>
      <c r="N455" s="8"/>
      <c r="O455" s="8"/>
      <c r="P455" s="8"/>
      <c r="Q455" s="8"/>
      <c r="R455" s="8"/>
      <c r="S455" s="8"/>
      <c r="T455" s="8"/>
      <c r="U455" s="8"/>
      <c r="V455" s="8"/>
      <c r="W455" s="8"/>
      <c r="X455" s="8"/>
      <c r="Y455" s="8"/>
    </row>
    <row r="456" spans="1:25" ht="15.75" customHeight="1" x14ac:dyDescent="0.2">
      <c r="A456" s="15"/>
      <c r="B456" s="15"/>
      <c r="C456" s="15"/>
      <c r="D456" s="8"/>
      <c r="E456" s="8"/>
      <c r="F456" s="8"/>
      <c r="G456" s="31"/>
      <c r="H456" s="8"/>
      <c r="I456" s="62"/>
      <c r="J456" s="15"/>
      <c r="K456" s="8"/>
      <c r="L456" s="8"/>
      <c r="M456" s="15"/>
      <c r="N456" s="8"/>
      <c r="O456" s="8"/>
      <c r="P456" s="8"/>
      <c r="Q456" s="8"/>
      <c r="R456" s="8"/>
      <c r="S456" s="8"/>
      <c r="T456" s="8"/>
      <c r="U456" s="8"/>
      <c r="V456" s="8"/>
      <c r="W456" s="8"/>
      <c r="X456" s="8"/>
      <c r="Y456" s="8"/>
    </row>
    <row r="457" spans="1:25" ht="15.75" customHeight="1" x14ac:dyDescent="0.2">
      <c r="A457" s="15"/>
      <c r="B457" s="15"/>
      <c r="C457" s="15"/>
      <c r="D457" s="8"/>
      <c r="E457" s="8"/>
      <c r="F457" s="8"/>
      <c r="G457" s="31"/>
      <c r="H457" s="8"/>
      <c r="I457" s="62"/>
      <c r="J457" s="15"/>
      <c r="K457" s="8"/>
      <c r="L457" s="8"/>
      <c r="M457" s="15"/>
      <c r="N457" s="8"/>
      <c r="O457" s="8"/>
      <c r="P457" s="8"/>
      <c r="Q457" s="8"/>
      <c r="R457" s="8"/>
      <c r="S457" s="8"/>
      <c r="T457" s="8"/>
      <c r="U457" s="8"/>
      <c r="V457" s="8"/>
      <c r="W457" s="8"/>
      <c r="X457" s="8"/>
      <c r="Y457" s="8"/>
    </row>
    <row r="458" spans="1:25" ht="15.75" customHeight="1" x14ac:dyDescent="0.2">
      <c r="A458" s="15"/>
      <c r="B458" s="15"/>
      <c r="C458" s="15"/>
      <c r="D458" s="8"/>
      <c r="E458" s="8"/>
      <c r="F458" s="8"/>
      <c r="G458" s="31"/>
      <c r="H458" s="8"/>
      <c r="I458" s="62"/>
      <c r="J458" s="15"/>
      <c r="K458" s="8"/>
      <c r="L458" s="8"/>
      <c r="M458" s="15"/>
      <c r="N458" s="8"/>
      <c r="O458" s="8"/>
      <c r="P458" s="8"/>
      <c r="Q458" s="8"/>
      <c r="R458" s="8"/>
      <c r="S458" s="8"/>
      <c r="T458" s="8"/>
      <c r="U458" s="8"/>
      <c r="V458" s="8"/>
      <c r="W458" s="8"/>
      <c r="X458" s="8"/>
      <c r="Y458" s="8"/>
    </row>
    <row r="459" spans="1:25" ht="15.75" customHeight="1" x14ac:dyDescent="0.2">
      <c r="A459" s="15"/>
      <c r="B459" s="15"/>
      <c r="C459" s="15"/>
      <c r="D459" s="8"/>
      <c r="E459" s="8"/>
      <c r="F459" s="8"/>
      <c r="G459" s="31"/>
      <c r="H459" s="8"/>
      <c r="I459" s="62"/>
      <c r="J459" s="15"/>
      <c r="K459" s="8"/>
      <c r="L459" s="8"/>
      <c r="M459" s="15"/>
      <c r="N459" s="8"/>
      <c r="O459" s="8"/>
      <c r="P459" s="8"/>
      <c r="Q459" s="8"/>
      <c r="R459" s="8"/>
      <c r="S459" s="8"/>
      <c r="T459" s="8"/>
      <c r="U459" s="8"/>
      <c r="V459" s="8"/>
      <c r="W459" s="8"/>
      <c r="X459" s="8"/>
      <c r="Y459" s="8"/>
    </row>
    <row r="460" spans="1:25" ht="15.75" customHeight="1" x14ac:dyDescent="0.2">
      <c r="A460" s="15"/>
      <c r="B460" s="15"/>
      <c r="C460" s="15"/>
      <c r="D460" s="8"/>
      <c r="E460" s="8"/>
      <c r="F460" s="8"/>
      <c r="G460" s="31"/>
      <c r="H460" s="8"/>
      <c r="I460" s="62"/>
      <c r="J460" s="15"/>
      <c r="K460" s="8"/>
      <c r="L460" s="8"/>
      <c r="M460" s="15"/>
      <c r="N460" s="8"/>
      <c r="O460" s="8"/>
      <c r="P460" s="8"/>
      <c r="Q460" s="8"/>
      <c r="R460" s="8"/>
      <c r="S460" s="8"/>
      <c r="T460" s="8"/>
      <c r="U460" s="8"/>
      <c r="V460" s="8"/>
      <c r="W460" s="8"/>
      <c r="X460" s="8"/>
      <c r="Y460" s="8"/>
    </row>
    <row r="461" spans="1:25" ht="15.75" customHeight="1" x14ac:dyDescent="0.2">
      <c r="A461" s="15"/>
      <c r="B461" s="15"/>
      <c r="C461" s="15"/>
      <c r="D461" s="8"/>
      <c r="E461" s="8"/>
      <c r="F461" s="8"/>
      <c r="G461" s="31"/>
      <c r="H461" s="8"/>
      <c r="I461" s="62"/>
      <c r="J461" s="15"/>
      <c r="K461" s="8"/>
      <c r="L461" s="8"/>
      <c r="M461" s="15"/>
      <c r="N461" s="8"/>
      <c r="O461" s="8"/>
      <c r="P461" s="8"/>
      <c r="Q461" s="8"/>
      <c r="R461" s="8"/>
      <c r="S461" s="8"/>
      <c r="T461" s="8"/>
      <c r="U461" s="8"/>
      <c r="V461" s="8"/>
      <c r="W461" s="8"/>
      <c r="X461" s="8"/>
      <c r="Y461" s="8"/>
    </row>
    <row r="462" spans="1:25" ht="15.75" customHeight="1" x14ac:dyDescent="0.2">
      <c r="A462" s="15"/>
      <c r="B462" s="15"/>
      <c r="C462" s="15"/>
      <c r="D462" s="8"/>
      <c r="E462" s="8"/>
      <c r="F462" s="8"/>
      <c r="G462" s="31"/>
      <c r="H462" s="8"/>
      <c r="I462" s="62"/>
      <c r="J462" s="15"/>
      <c r="K462" s="8"/>
      <c r="L462" s="8"/>
      <c r="M462" s="15"/>
      <c r="N462" s="8"/>
      <c r="O462" s="8"/>
      <c r="P462" s="8"/>
      <c r="Q462" s="8"/>
      <c r="R462" s="8"/>
      <c r="S462" s="8"/>
      <c r="T462" s="8"/>
      <c r="U462" s="8"/>
      <c r="V462" s="8"/>
      <c r="W462" s="8"/>
      <c r="X462" s="8"/>
      <c r="Y462" s="8"/>
    </row>
    <row r="463" spans="1:25" ht="15.75" customHeight="1" x14ac:dyDescent="0.2">
      <c r="A463" s="15"/>
      <c r="B463" s="15"/>
      <c r="C463" s="15"/>
      <c r="D463" s="8"/>
      <c r="E463" s="8"/>
      <c r="F463" s="8"/>
      <c r="G463" s="31"/>
      <c r="H463" s="8"/>
      <c r="I463" s="62"/>
      <c r="J463" s="15"/>
      <c r="K463" s="8"/>
      <c r="L463" s="8"/>
      <c r="M463" s="15"/>
      <c r="N463" s="8"/>
      <c r="O463" s="8"/>
      <c r="P463" s="8"/>
      <c r="Q463" s="8"/>
      <c r="R463" s="8"/>
      <c r="S463" s="8"/>
      <c r="T463" s="8"/>
      <c r="U463" s="8"/>
      <c r="V463" s="8"/>
      <c r="W463" s="8"/>
      <c r="X463" s="8"/>
      <c r="Y463" s="8"/>
    </row>
    <row r="464" spans="1:25" ht="15.75" customHeight="1" x14ac:dyDescent="0.2">
      <c r="A464" s="15"/>
      <c r="B464" s="15"/>
      <c r="C464" s="15"/>
      <c r="D464" s="8"/>
      <c r="E464" s="8"/>
      <c r="F464" s="8"/>
      <c r="G464" s="31"/>
      <c r="H464" s="8"/>
      <c r="I464" s="62"/>
      <c r="J464" s="15"/>
      <c r="K464" s="8"/>
      <c r="L464" s="8"/>
      <c r="M464" s="15"/>
      <c r="N464" s="8"/>
      <c r="O464" s="8"/>
      <c r="P464" s="8"/>
      <c r="Q464" s="8"/>
      <c r="R464" s="8"/>
      <c r="S464" s="8"/>
      <c r="T464" s="8"/>
      <c r="U464" s="8"/>
      <c r="V464" s="8"/>
      <c r="W464" s="8"/>
      <c r="X464" s="8"/>
      <c r="Y464" s="8"/>
    </row>
    <row r="465" spans="1:25" ht="15.75" customHeight="1" x14ac:dyDescent="0.2">
      <c r="A465" s="15"/>
      <c r="B465" s="15"/>
      <c r="C465" s="15"/>
      <c r="D465" s="8"/>
      <c r="E465" s="8"/>
      <c r="F465" s="8"/>
      <c r="G465" s="31"/>
      <c r="H465" s="8"/>
      <c r="I465" s="62"/>
      <c r="J465" s="15"/>
      <c r="K465" s="8"/>
      <c r="L465" s="8"/>
      <c r="M465" s="15"/>
      <c r="N465" s="8"/>
      <c r="O465" s="8"/>
      <c r="P465" s="8"/>
      <c r="Q465" s="8"/>
      <c r="R465" s="8"/>
      <c r="S465" s="8"/>
      <c r="T465" s="8"/>
      <c r="U465" s="8"/>
      <c r="V465" s="8"/>
      <c r="W465" s="8"/>
      <c r="X465" s="8"/>
      <c r="Y465" s="8"/>
    </row>
    <row r="466" spans="1:25" ht="15.75" customHeight="1" x14ac:dyDescent="0.2">
      <c r="A466" s="15"/>
      <c r="B466" s="15"/>
      <c r="C466" s="15"/>
      <c r="D466" s="8"/>
      <c r="E466" s="8"/>
      <c r="F466" s="8"/>
      <c r="G466" s="31"/>
      <c r="H466" s="8"/>
      <c r="I466" s="62"/>
      <c r="J466" s="15"/>
      <c r="K466" s="8"/>
      <c r="L466" s="8"/>
      <c r="M466" s="15"/>
      <c r="N466" s="8"/>
      <c r="O466" s="8"/>
      <c r="P466" s="8"/>
      <c r="Q466" s="8"/>
      <c r="R466" s="8"/>
      <c r="S466" s="8"/>
      <c r="T466" s="8"/>
      <c r="U466" s="8"/>
      <c r="V466" s="8"/>
      <c r="W466" s="8"/>
      <c r="X466" s="8"/>
      <c r="Y466" s="8"/>
    </row>
    <row r="467" spans="1:25" ht="15.75" customHeight="1" x14ac:dyDescent="0.2">
      <c r="A467" s="15"/>
      <c r="B467" s="15"/>
      <c r="C467" s="15"/>
      <c r="D467" s="8"/>
      <c r="E467" s="8"/>
      <c r="F467" s="8"/>
      <c r="G467" s="31"/>
      <c r="H467" s="8"/>
      <c r="I467" s="62"/>
      <c r="J467" s="15"/>
      <c r="K467" s="8"/>
      <c r="L467" s="8"/>
      <c r="M467" s="15"/>
      <c r="N467" s="8"/>
      <c r="O467" s="8"/>
      <c r="P467" s="8"/>
      <c r="Q467" s="8"/>
      <c r="R467" s="8"/>
      <c r="S467" s="8"/>
      <c r="T467" s="8"/>
      <c r="U467" s="8"/>
      <c r="V467" s="8"/>
      <c r="W467" s="8"/>
      <c r="X467" s="8"/>
      <c r="Y467" s="8"/>
    </row>
    <row r="468" spans="1:25" ht="15.75" customHeight="1" x14ac:dyDescent="0.2">
      <c r="A468" s="15"/>
      <c r="B468" s="15"/>
      <c r="C468" s="15"/>
      <c r="D468" s="8"/>
      <c r="E468" s="8"/>
      <c r="F468" s="8"/>
      <c r="G468" s="31"/>
      <c r="H468" s="8"/>
      <c r="I468" s="62"/>
      <c r="J468" s="15"/>
      <c r="K468" s="8"/>
      <c r="L468" s="8"/>
      <c r="M468" s="15"/>
      <c r="N468" s="8"/>
      <c r="O468" s="8"/>
      <c r="P468" s="8"/>
      <c r="Q468" s="8"/>
      <c r="R468" s="8"/>
      <c r="S468" s="8"/>
      <c r="T468" s="8"/>
      <c r="U468" s="8"/>
      <c r="V468" s="8"/>
      <c r="W468" s="8"/>
      <c r="X468" s="8"/>
      <c r="Y468" s="8"/>
    </row>
    <row r="469" spans="1:25" ht="15.75" customHeight="1" x14ac:dyDescent="0.2">
      <c r="A469" s="15"/>
      <c r="B469" s="15"/>
      <c r="C469" s="15"/>
      <c r="D469" s="8"/>
      <c r="E469" s="8"/>
      <c r="F469" s="8"/>
      <c r="G469" s="31"/>
      <c r="H469" s="8"/>
      <c r="I469" s="62"/>
      <c r="J469" s="15"/>
      <c r="K469" s="8"/>
      <c r="L469" s="8"/>
      <c r="M469" s="15"/>
      <c r="N469" s="8"/>
      <c r="O469" s="8"/>
      <c r="P469" s="8"/>
      <c r="Q469" s="8"/>
      <c r="R469" s="8"/>
      <c r="S469" s="8"/>
      <c r="T469" s="8"/>
      <c r="U469" s="8"/>
      <c r="V469" s="8"/>
      <c r="W469" s="8"/>
      <c r="X469" s="8"/>
      <c r="Y469" s="8"/>
    </row>
    <row r="470" spans="1:25" ht="15.75" customHeight="1" x14ac:dyDescent="0.2">
      <c r="A470" s="15"/>
      <c r="B470" s="15"/>
      <c r="C470" s="15"/>
      <c r="D470" s="8"/>
      <c r="E470" s="8"/>
      <c r="F470" s="8"/>
      <c r="G470" s="31"/>
      <c r="H470" s="8"/>
      <c r="I470" s="62"/>
      <c r="J470" s="15"/>
      <c r="K470" s="8"/>
      <c r="L470" s="8"/>
      <c r="M470" s="15"/>
      <c r="N470" s="8"/>
      <c r="O470" s="8"/>
      <c r="P470" s="8"/>
      <c r="Q470" s="8"/>
      <c r="R470" s="8"/>
      <c r="S470" s="8"/>
      <c r="T470" s="8"/>
      <c r="U470" s="8"/>
      <c r="V470" s="8"/>
      <c r="W470" s="8"/>
      <c r="X470" s="8"/>
      <c r="Y470" s="8"/>
    </row>
    <row r="471" spans="1:25" ht="15.75" customHeight="1" x14ac:dyDescent="0.2">
      <c r="A471" s="15"/>
      <c r="B471" s="15"/>
      <c r="C471" s="15"/>
      <c r="D471" s="8"/>
      <c r="E471" s="8"/>
      <c r="F471" s="8"/>
      <c r="G471" s="31"/>
      <c r="H471" s="8"/>
      <c r="I471" s="62"/>
      <c r="J471" s="15"/>
      <c r="K471" s="8"/>
      <c r="L471" s="8"/>
      <c r="M471" s="15"/>
      <c r="N471" s="8"/>
      <c r="O471" s="8"/>
      <c r="P471" s="8"/>
      <c r="Q471" s="8"/>
      <c r="R471" s="8"/>
      <c r="S471" s="8"/>
      <c r="T471" s="8"/>
      <c r="U471" s="8"/>
      <c r="V471" s="8"/>
      <c r="W471" s="8"/>
      <c r="X471" s="8"/>
      <c r="Y471" s="8"/>
    </row>
    <row r="472" spans="1:25" ht="15.75" customHeight="1" x14ac:dyDescent="0.2">
      <c r="A472" s="15"/>
      <c r="B472" s="15"/>
      <c r="C472" s="15"/>
      <c r="D472" s="8"/>
      <c r="E472" s="8"/>
      <c r="F472" s="8"/>
      <c r="G472" s="31"/>
      <c r="H472" s="8"/>
      <c r="I472" s="62"/>
      <c r="J472" s="15"/>
      <c r="K472" s="8"/>
      <c r="L472" s="8"/>
      <c r="M472" s="15"/>
      <c r="N472" s="8"/>
      <c r="O472" s="8"/>
      <c r="P472" s="8"/>
      <c r="Q472" s="8"/>
      <c r="R472" s="8"/>
      <c r="S472" s="8"/>
      <c r="T472" s="8"/>
      <c r="U472" s="8"/>
      <c r="V472" s="8"/>
      <c r="W472" s="8"/>
      <c r="X472" s="8"/>
      <c r="Y472" s="8"/>
    </row>
    <row r="473" spans="1:25" ht="15.75" customHeight="1" x14ac:dyDescent="0.2">
      <c r="A473" s="15"/>
      <c r="B473" s="15"/>
      <c r="C473" s="15"/>
      <c r="D473" s="8"/>
      <c r="E473" s="8"/>
      <c r="F473" s="8"/>
      <c r="G473" s="31"/>
      <c r="H473" s="8"/>
      <c r="I473" s="62"/>
      <c r="J473" s="15"/>
      <c r="K473" s="8"/>
      <c r="L473" s="8"/>
      <c r="M473" s="15"/>
      <c r="N473" s="8"/>
      <c r="O473" s="8"/>
      <c r="P473" s="8"/>
      <c r="Q473" s="8"/>
      <c r="R473" s="8"/>
      <c r="S473" s="8"/>
      <c r="T473" s="8"/>
      <c r="U473" s="8"/>
      <c r="V473" s="8"/>
      <c r="W473" s="8"/>
      <c r="X473" s="8"/>
      <c r="Y473" s="8"/>
    </row>
    <row r="474" spans="1:25" ht="15.75" customHeight="1" x14ac:dyDescent="0.2">
      <c r="A474" s="15"/>
      <c r="B474" s="15"/>
      <c r="C474" s="15"/>
      <c r="D474" s="8"/>
      <c r="E474" s="8"/>
      <c r="F474" s="8"/>
      <c r="G474" s="31"/>
      <c r="H474" s="8"/>
      <c r="I474" s="62"/>
      <c r="J474" s="15"/>
      <c r="K474" s="8"/>
      <c r="L474" s="8"/>
      <c r="M474" s="15"/>
      <c r="N474" s="8"/>
      <c r="O474" s="8"/>
      <c r="P474" s="8"/>
      <c r="Q474" s="8"/>
      <c r="R474" s="8"/>
      <c r="S474" s="8"/>
      <c r="T474" s="8"/>
      <c r="U474" s="8"/>
      <c r="V474" s="8"/>
      <c r="W474" s="8"/>
      <c r="X474" s="8"/>
      <c r="Y474" s="8"/>
    </row>
    <row r="475" spans="1:25" ht="15.75" customHeight="1" x14ac:dyDescent="0.2">
      <c r="A475" s="15"/>
      <c r="B475" s="15"/>
      <c r="C475" s="15"/>
      <c r="D475" s="8"/>
      <c r="E475" s="8"/>
      <c r="F475" s="8"/>
      <c r="G475" s="31"/>
      <c r="H475" s="8"/>
      <c r="I475" s="62"/>
      <c r="J475" s="15"/>
      <c r="K475" s="8"/>
      <c r="L475" s="8"/>
      <c r="M475" s="15"/>
      <c r="N475" s="8"/>
      <c r="O475" s="8"/>
      <c r="P475" s="8"/>
      <c r="Q475" s="8"/>
      <c r="R475" s="8"/>
      <c r="S475" s="8"/>
      <c r="T475" s="8"/>
      <c r="U475" s="8"/>
      <c r="V475" s="8"/>
      <c r="W475" s="8"/>
      <c r="X475" s="8"/>
      <c r="Y475" s="8"/>
    </row>
    <row r="476" spans="1:25" ht="15.75" customHeight="1" x14ac:dyDescent="0.2">
      <c r="A476" s="15"/>
      <c r="B476" s="15"/>
      <c r="C476" s="15"/>
      <c r="D476" s="8"/>
      <c r="E476" s="8"/>
      <c r="F476" s="8"/>
      <c r="G476" s="31"/>
      <c r="H476" s="8"/>
      <c r="I476" s="62"/>
      <c r="J476" s="15"/>
      <c r="K476" s="8"/>
      <c r="L476" s="8"/>
      <c r="M476" s="15"/>
      <c r="N476" s="8"/>
      <c r="O476" s="8"/>
      <c r="P476" s="8"/>
      <c r="Q476" s="8"/>
      <c r="R476" s="8"/>
      <c r="S476" s="8"/>
      <c r="T476" s="8"/>
      <c r="U476" s="8"/>
      <c r="V476" s="8"/>
      <c r="W476" s="8"/>
      <c r="X476" s="8"/>
      <c r="Y476" s="8"/>
    </row>
    <row r="477" spans="1:25" ht="15.75" customHeight="1" x14ac:dyDescent="0.2">
      <c r="A477" s="15"/>
      <c r="B477" s="15"/>
      <c r="C477" s="15"/>
      <c r="D477" s="8"/>
      <c r="E477" s="8"/>
      <c r="F477" s="8"/>
      <c r="G477" s="31"/>
      <c r="H477" s="8"/>
      <c r="I477" s="62"/>
      <c r="J477" s="15"/>
      <c r="K477" s="8"/>
      <c r="L477" s="8"/>
      <c r="M477" s="15"/>
      <c r="N477" s="8"/>
      <c r="O477" s="8"/>
      <c r="P477" s="8"/>
      <c r="Q477" s="8"/>
      <c r="R477" s="8"/>
      <c r="S477" s="8"/>
      <c r="T477" s="8"/>
      <c r="U477" s="8"/>
      <c r="V477" s="8"/>
      <c r="W477" s="8"/>
      <c r="X477" s="8"/>
      <c r="Y477" s="8"/>
    </row>
    <row r="478" spans="1:25" ht="15.75" customHeight="1" x14ac:dyDescent="0.2">
      <c r="A478" s="15"/>
      <c r="B478" s="15"/>
      <c r="C478" s="15"/>
      <c r="D478" s="8"/>
      <c r="E478" s="8"/>
      <c r="F478" s="8"/>
      <c r="G478" s="31"/>
      <c r="H478" s="8"/>
      <c r="I478" s="62"/>
      <c r="J478" s="15"/>
      <c r="K478" s="8"/>
      <c r="L478" s="8"/>
      <c r="M478" s="15"/>
      <c r="N478" s="8"/>
      <c r="O478" s="8"/>
      <c r="P478" s="8"/>
      <c r="Q478" s="8"/>
      <c r="R478" s="8"/>
      <c r="S478" s="8"/>
      <c r="T478" s="8"/>
      <c r="U478" s="8"/>
      <c r="V478" s="8"/>
      <c r="W478" s="8"/>
      <c r="X478" s="8"/>
      <c r="Y478" s="8"/>
    </row>
    <row r="479" spans="1:25" ht="15.75" customHeight="1" x14ac:dyDescent="0.2">
      <c r="A479" s="15"/>
      <c r="B479" s="15"/>
      <c r="C479" s="15"/>
      <c r="D479" s="8"/>
      <c r="E479" s="8"/>
      <c r="F479" s="8"/>
      <c r="G479" s="31"/>
      <c r="H479" s="8"/>
      <c r="I479" s="62"/>
      <c r="J479" s="15"/>
      <c r="K479" s="8"/>
      <c r="L479" s="8"/>
      <c r="M479" s="15"/>
      <c r="N479" s="8"/>
      <c r="O479" s="8"/>
      <c r="P479" s="8"/>
      <c r="Q479" s="8"/>
      <c r="R479" s="8"/>
      <c r="S479" s="8"/>
      <c r="T479" s="8"/>
      <c r="U479" s="8"/>
      <c r="V479" s="8"/>
      <c r="W479" s="8"/>
      <c r="X479" s="8"/>
      <c r="Y479" s="8"/>
    </row>
    <row r="480" spans="1:25" ht="15.75" customHeight="1" x14ac:dyDescent="0.2">
      <c r="A480" s="15"/>
      <c r="B480" s="15"/>
      <c r="C480" s="15"/>
      <c r="D480" s="8"/>
      <c r="E480" s="8"/>
      <c r="F480" s="8"/>
      <c r="G480" s="31"/>
      <c r="H480" s="8"/>
      <c r="I480" s="62"/>
      <c r="J480" s="15"/>
      <c r="K480" s="8"/>
      <c r="L480" s="8"/>
      <c r="M480" s="15"/>
      <c r="N480" s="8"/>
      <c r="O480" s="8"/>
      <c r="P480" s="8"/>
      <c r="Q480" s="8"/>
      <c r="R480" s="8"/>
      <c r="S480" s="8"/>
      <c r="T480" s="8"/>
      <c r="U480" s="8"/>
      <c r="V480" s="8"/>
      <c r="W480" s="8"/>
      <c r="X480" s="8"/>
      <c r="Y480" s="8"/>
    </row>
    <row r="481" spans="1:25" ht="15.75" customHeight="1" x14ac:dyDescent="0.2">
      <c r="A481" s="15"/>
      <c r="B481" s="15"/>
      <c r="C481" s="15"/>
      <c r="D481" s="8"/>
      <c r="E481" s="8"/>
      <c r="F481" s="8"/>
      <c r="G481" s="31"/>
      <c r="H481" s="8"/>
      <c r="I481" s="62"/>
      <c r="J481" s="15"/>
      <c r="K481" s="8"/>
      <c r="L481" s="8"/>
      <c r="M481" s="15"/>
      <c r="N481" s="8"/>
      <c r="O481" s="8"/>
      <c r="P481" s="8"/>
      <c r="Q481" s="8"/>
      <c r="R481" s="8"/>
      <c r="S481" s="8"/>
      <c r="T481" s="8"/>
      <c r="U481" s="8"/>
      <c r="V481" s="8"/>
      <c r="W481" s="8"/>
      <c r="X481" s="8"/>
      <c r="Y481" s="8"/>
    </row>
    <row r="482" spans="1:25" ht="15.75" customHeight="1" x14ac:dyDescent="0.2">
      <c r="A482" s="15"/>
      <c r="B482" s="15"/>
      <c r="C482" s="15"/>
      <c r="D482" s="8"/>
      <c r="E482" s="8"/>
      <c r="F482" s="8"/>
      <c r="G482" s="31"/>
      <c r="H482" s="8"/>
      <c r="I482" s="62"/>
      <c r="J482" s="15"/>
      <c r="K482" s="8"/>
      <c r="L482" s="8"/>
      <c r="M482" s="15"/>
      <c r="N482" s="8"/>
      <c r="O482" s="8"/>
      <c r="P482" s="8"/>
      <c r="Q482" s="8"/>
      <c r="R482" s="8"/>
      <c r="S482" s="8"/>
      <c r="T482" s="8"/>
      <c r="U482" s="8"/>
      <c r="V482" s="8"/>
      <c r="W482" s="8"/>
      <c r="X482" s="8"/>
      <c r="Y482" s="8"/>
    </row>
    <row r="483" spans="1:25" ht="15.75" customHeight="1" x14ac:dyDescent="0.2">
      <c r="A483" s="15"/>
      <c r="B483" s="15"/>
      <c r="C483" s="15"/>
      <c r="D483" s="8"/>
      <c r="E483" s="8"/>
      <c r="F483" s="8"/>
      <c r="G483" s="31"/>
      <c r="H483" s="8"/>
      <c r="I483" s="62"/>
      <c r="J483" s="15"/>
      <c r="K483" s="8"/>
      <c r="L483" s="8"/>
      <c r="M483" s="15"/>
      <c r="N483" s="8"/>
      <c r="O483" s="8"/>
      <c r="P483" s="8"/>
      <c r="Q483" s="8"/>
      <c r="R483" s="8"/>
      <c r="S483" s="8"/>
      <c r="T483" s="8"/>
      <c r="U483" s="8"/>
      <c r="V483" s="8"/>
      <c r="W483" s="8"/>
      <c r="X483" s="8"/>
      <c r="Y483" s="8"/>
    </row>
    <row r="484" spans="1:25" ht="15.75" customHeight="1" x14ac:dyDescent="0.2">
      <c r="A484" s="15"/>
      <c r="B484" s="15"/>
      <c r="C484" s="15"/>
      <c r="D484" s="8"/>
      <c r="E484" s="8"/>
      <c r="F484" s="8"/>
      <c r="G484" s="31"/>
      <c r="H484" s="8"/>
      <c r="I484" s="62"/>
      <c r="J484" s="15"/>
      <c r="K484" s="8"/>
      <c r="L484" s="8"/>
      <c r="M484" s="15"/>
      <c r="N484" s="8"/>
      <c r="O484" s="8"/>
      <c r="P484" s="8"/>
      <c r="Q484" s="8"/>
      <c r="R484" s="8"/>
      <c r="S484" s="8"/>
      <c r="T484" s="8"/>
      <c r="U484" s="8"/>
      <c r="V484" s="8"/>
      <c r="W484" s="8"/>
      <c r="X484" s="8"/>
      <c r="Y484" s="8"/>
    </row>
    <row r="485" spans="1:25" ht="15.75" customHeight="1" x14ac:dyDescent="0.2">
      <c r="A485" s="15"/>
      <c r="B485" s="15"/>
      <c r="C485" s="15"/>
      <c r="D485" s="8"/>
      <c r="E485" s="8"/>
      <c r="F485" s="8"/>
      <c r="G485" s="31"/>
      <c r="H485" s="8"/>
      <c r="I485" s="62"/>
      <c r="J485" s="15"/>
      <c r="K485" s="8"/>
      <c r="L485" s="8"/>
      <c r="M485" s="15"/>
      <c r="N485" s="8"/>
      <c r="O485" s="8"/>
      <c r="P485" s="8"/>
      <c r="Q485" s="8"/>
      <c r="R485" s="8"/>
      <c r="S485" s="8"/>
      <c r="T485" s="8"/>
      <c r="U485" s="8"/>
      <c r="V485" s="8"/>
      <c r="W485" s="8"/>
      <c r="X485" s="8"/>
      <c r="Y485" s="8"/>
    </row>
    <row r="486" spans="1:25" ht="15.75" customHeight="1" x14ac:dyDescent="0.2">
      <c r="A486" s="15"/>
      <c r="B486" s="15"/>
      <c r="C486" s="15"/>
      <c r="D486" s="8"/>
      <c r="E486" s="8"/>
      <c r="F486" s="8"/>
      <c r="G486" s="31"/>
      <c r="H486" s="8"/>
      <c r="I486" s="62"/>
      <c r="J486" s="15"/>
      <c r="K486" s="8"/>
      <c r="L486" s="8"/>
      <c r="M486" s="15"/>
      <c r="N486" s="8"/>
      <c r="O486" s="8"/>
      <c r="P486" s="8"/>
      <c r="Q486" s="8"/>
      <c r="R486" s="8"/>
      <c r="S486" s="8"/>
      <c r="T486" s="8"/>
      <c r="U486" s="8"/>
      <c r="V486" s="8"/>
      <c r="W486" s="8"/>
      <c r="X486" s="8"/>
      <c r="Y486" s="8"/>
    </row>
    <row r="487" spans="1:25" ht="15.75" customHeight="1" x14ac:dyDescent="0.2">
      <c r="A487" s="15"/>
      <c r="B487" s="15"/>
      <c r="C487" s="15"/>
      <c r="D487" s="8"/>
      <c r="E487" s="8"/>
      <c r="F487" s="8"/>
      <c r="G487" s="31"/>
      <c r="H487" s="8"/>
      <c r="I487" s="62"/>
      <c r="J487" s="15"/>
      <c r="K487" s="8"/>
      <c r="L487" s="8"/>
      <c r="M487" s="15"/>
      <c r="N487" s="8"/>
      <c r="O487" s="8"/>
      <c r="P487" s="8"/>
      <c r="Q487" s="8"/>
      <c r="R487" s="8"/>
      <c r="S487" s="8"/>
      <c r="T487" s="8"/>
      <c r="U487" s="8"/>
      <c r="V487" s="8"/>
      <c r="W487" s="8"/>
      <c r="X487" s="8"/>
      <c r="Y487" s="8"/>
    </row>
    <row r="488" spans="1:25" ht="15.75" customHeight="1" x14ac:dyDescent="0.2">
      <c r="A488" s="15"/>
      <c r="B488" s="15"/>
      <c r="C488" s="15"/>
      <c r="D488" s="8"/>
      <c r="E488" s="8"/>
      <c r="F488" s="8"/>
      <c r="G488" s="31"/>
      <c r="H488" s="8"/>
      <c r="I488" s="62"/>
      <c r="J488" s="15"/>
      <c r="K488" s="8"/>
      <c r="L488" s="8"/>
      <c r="M488" s="15"/>
      <c r="N488" s="8"/>
      <c r="O488" s="8"/>
      <c r="P488" s="8"/>
      <c r="Q488" s="8"/>
      <c r="R488" s="8"/>
      <c r="S488" s="8"/>
      <c r="T488" s="8"/>
      <c r="U488" s="8"/>
      <c r="V488" s="8"/>
      <c r="W488" s="8"/>
      <c r="X488" s="8"/>
      <c r="Y488" s="8"/>
    </row>
    <row r="489" spans="1:25" ht="15.75" customHeight="1" x14ac:dyDescent="0.2">
      <c r="A489" s="15"/>
      <c r="B489" s="15"/>
      <c r="C489" s="15"/>
      <c r="D489" s="8"/>
      <c r="E489" s="8"/>
      <c r="F489" s="8"/>
      <c r="G489" s="31"/>
      <c r="H489" s="8"/>
      <c r="I489" s="62"/>
      <c r="J489" s="15"/>
      <c r="K489" s="8"/>
      <c r="L489" s="8"/>
      <c r="M489" s="15"/>
      <c r="N489" s="8"/>
      <c r="O489" s="8"/>
      <c r="P489" s="8"/>
      <c r="Q489" s="8"/>
      <c r="R489" s="8"/>
      <c r="S489" s="8"/>
      <c r="T489" s="8"/>
      <c r="U489" s="8"/>
      <c r="V489" s="8"/>
      <c r="W489" s="8"/>
      <c r="X489" s="8"/>
      <c r="Y489" s="8"/>
    </row>
    <row r="490" spans="1:25" ht="15.75" customHeight="1" x14ac:dyDescent="0.2">
      <c r="A490" s="15"/>
      <c r="B490" s="15"/>
      <c r="C490" s="15"/>
      <c r="D490" s="8"/>
      <c r="E490" s="8"/>
      <c r="F490" s="8"/>
      <c r="G490" s="31"/>
      <c r="H490" s="8"/>
      <c r="I490" s="62"/>
      <c r="J490" s="15"/>
      <c r="K490" s="8"/>
      <c r="L490" s="8"/>
      <c r="M490" s="15"/>
      <c r="N490" s="8"/>
      <c r="O490" s="8"/>
      <c r="P490" s="8"/>
      <c r="Q490" s="8"/>
      <c r="R490" s="8"/>
      <c r="S490" s="8"/>
      <c r="T490" s="8"/>
      <c r="U490" s="8"/>
      <c r="V490" s="8"/>
      <c r="W490" s="8"/>
      <c r="X490" s="8"/>
      <c r="Y490" s="8"/>
    </row>
    <row r="491" spans="1:25" ht="15.75" customHeight="1" x14ac:dyDescent="0.2">
      <c r="A491" s="15"/>
      <c r="B491" s="15"/>
      <c r="C491" s="15"/>
      <c r="D491" s="8"/>
      <c r="E491" s="8"/>
      <c r="F491" s="8"/>
      <c r="G491" s="31"/>
      <c r="H491" s="8"/>
      <c r="I491" s="62"/>
      <c r="J491" s="15"/>
      <c r="K491" s="8"/>
      <c r="L491" s="8"/>
      <c r="M491" s="15"/>
      <c r="N491" s="8"/>
      <c r="O491" s="8"/>
      <c r="P491" s="8"/>
      <c r="Q491" s="8"/>
      <c r="R491" s="8"/>
      <c r="S491" s="8"/>
      <c r="T491" s="8"/>
      <c r="U491" s="8"/>
      <c r="V491" s="8"/>
      <c r="W491" s="8"/>
      <c r="X491" s="8"/>
      <c r="Y491" s="8"/>
    </row>
    <row r="492" spans="1:25" ht="15.75" customHeight="1" x14ac:dyDescent="0.2">
      <c r="A492" s="15"/>
      <c r="B492" s="15"/>
      <c r="C492" s="15"/>
      <c r="D492" s="8"/>
      <c r="E492" s="8"/>
      <c r="F492" s="8"/>
      <c r="G492" s="31"/>
      <c r="H492" s="8"/>
      <c r="I492" s="62"/>
      <c r="J492" s="15"/>
      <c r="K492" s="8"/>
      <c r="L492" s="8"/>
      <c r="M492" s="15"/>
      <c r="N492" s="8"/>
      <c r="O492" s="8"/>
      <c r="P492" s="8"/>
      <c r="Q492" s="8"/>
      <c r="R492" s="8"/>
      <c r="S492" s="8"/>
      <c r="T492" s="8"/>
      <c r="U492" s="8"/>
      <c r="V492" s="8"/>
      <c r="W492" s="8"/>
      <c r="X492" s="8"/>
      <c r="Y492" s="8"/>
    </row>
    <row r="493" spans="1:25" ht="15.75" customHeight="1" x14ac:dyDescent="0.2">
      <c r="A493" s="15"/>
      <c r="B493" s="15"/>
      <c r="C493" s="15"/>
      <c r="D493" s="8"/>
      <c r="E493" s="8"/>
      <c r="F493" s="8"/>
      <c r="G493" s="31"/>
      <c r="H493" s="8"/>
      <c r="I493" s="62"/>
      <c r="J493" s="15"/>
      <c r="K493" s="8"/>
      <c r="L493" s="8"/>
      <c r="M493" s="15"/>
      <c r="N493" s="8"/>
      <c r="O493" s="8"/>
      <c r="P493" s="8"/>
      <c r="Q493" s="8"/>
      <c r="R493" s="8"/>
      <c r="S493" s="8"/>
      <c r="T493" s="8"/>
      <c r="U493" s="8"/>
      <c r="V493" s="8"/>
      <c r="W493" s="8"/>
      <c r="X493" s="8"/>
      <c r="Y493" s="8"/>
    </row>
    <row r="494" spans="1:25" ht="15.75" customHeight="1" x14ac:dyDescent="0.2">
      <c r="A494" s="15"/>
      <c r="B494" s="15"/>
      <c r="C494" s="15"/>
      <c r="D494" s="8"/>
      <c r="E494" s="8"/>
      <c r="F494" s="8"/>
      <c r="G494" s="31"/>
      <c r="H494" s="8"/>
      <c r="I494" s="62"/>
      <c r="J494" s="15"/>
      <c r="K494" s="8"/>
      <c r="L494" s="8"/>
      <c r="M494" s="15"/>
      <c r="N494" s="8"/>
      <c r="O494" s="8"/>
      <c r="P494" s="8"/>
      <c r="Q494" s="8"/>
      <c r="R494" s="8"/>
      <c r="S494" s="8"/>
      <c r="T494" s="8"/>
      <c r="U494" s="8"/>
      <c r="V494" s="8"/>
      <c r="W494" s="8"/>
      <c r="X494" s="8"/>
      <c r="Y494" s="8"/>
    </row>
    <row r="495" spans="1:25" ht="15.75" customHeight="1" x14ac:dyDescent="0.2">
      <c r="A495" s="15"/>
      <c r="B495" s="15"/>
      <c r="C495" s="15"/>
      <c r="D495" s="8"/>
      <c r="E495" s="8"/>
      <c r="F495" s="8"/>
      <c r="G495" s="31"/>
      <c r="H495" s="8"/>
      <c r="I495" s="62"/>
      <c r="J495" s="15"/>
      <c r="K495" s="8"/>
      <c r="L495" s="8"/>
      <c r="M495" s="15"/>
      <c r="N495" s="8"/>
      <c r="O495" s="8"/>
      <c r="P495" s="8"/>
      <c r="Q495" s="8"/>
      <c r="R495" s="8"/>
      <c r="S495" s="8"/>
      <c r="T495" s="8"/>
      <c r="U495" s="8"/>
      <c r="V495" s="8"/>
      <c r="W495" s="8"/>
      <c r="X495" s="8"/>
      <c r="Y495" s="8"/>
    </row>
    <row r="496" spans="1:25" ht="15.75" customHeight="1" x14ac:dyDescent="0.2">
      <c r="A496" s="15"/>
      <c r="B496" s="15"/>
      <c r="C496" s="15"/>
      <c r="D496" s="8"/>
      <c r="E496" s="8"/>
      <c r="F496" s="8"/>
      <c r="G496" s="31"/>
      <c r="H496" s="8"/>
      <c r="I496" s="62"/>
      <c r="J496" s="15"/>
      <c r="K496" s="8"/>
      <c r="L496" s="8"/>
      <c r="M496" s="15"/>
      <c r="N496" s="8"/>
      <c r="O496" s="8"/>
      <c r="P496" s="8"/>
      <c r="Q496" s="8"/>
      <c r="R496" s="8"/>
      <c r="S496" s="8"/>
      <c r="T496" s="8"/>
      <c r="U496" s="8"/>
      <c r="V496" s="8"/>
      <c r="W496" s="8"/>
      <c r="X496" s="8"/>
      <c r="Y496" s="8"/>
    </row>
    <row r="497" spans="1:25" ht="15.75" customHeight="1" x14ac:dyDescent="0.2">
      <c r="A497" s="15"/>
      <c r="B497" s="15"/>
      <c r="C497" s="15"/>
      <c r="D497" s="8"/>
      <c r="E497" s="8"/>
      <c r="F497" s="8"/>
      <c r="G497" s="31"/>
      <c r="H497" s="8"/>
      <c r="I497" s="62"/>
      <c r="J497" s="15"/>
      <c r="K497" s="8"/>
      <c r="L497" s="8"/>
      <c r="M497" s="15"/>
      <c r="N497" s="8"/>
      <c r="O497" s="8"/>
      <c r="P497" s="8"/>
      <c r="Q497" s="8"/>
      <c r="R497" s="8"/>
      <c r="S497" s="8"/>
      <c r="T497" s="8"/>
      <c r="U497" s="8"/>
      <c r="V497" s="8"/>
      <c r="W497" s="8"/>
      <c r="X497" s="8"/>
      <c r="Y497" s="8"/>
    </row>
    <row r="498" spans="1:25" ht="15.75" customHeight="1" x14ac:dyDescent="0.2">
      <c r="A498" s="15"/>
      <c r="B498" s="15"/>
      <c r="C498" s="15"/>
      <c r="D498" s="8"/>
      <c r="E498" s="8"/>
      <c r="F498" s="8"/>
      <c r="G498" s="31"/>
      <c r="H498" s="8"/>
      <c r="I498" s="62"/>
      <c r="J498" s="15"/>
      <c r="K498" s="8"/>
      <c r="L498" s="8"/>
      <c r="M498" s="15"/>
      <c r="N498" s="8"/>
      <c r="O498" s="8"/>
      <c r="P498" s="8"/>
      <c r="Q498" s="8"/>
      <c r="R498" s="8"/>
      <c r="S498" s="8"/>
      <c r="T498" s="8"/>
      <c r="U498" s="8"/>
      <c r="V498" s="8"/>
      <c r="W498" s="8"/>
      <c r="X498" s="8"/>
      <c r="Y498" s="8"/>
    </row>
    <row r="499" spans="1:25" ht="15.75" customHeight="1" x14ac:dyDescent="0.2">
      <c r="A499" s="15"/>
      <c r="B499" s="15"/>
      <c r="C499" s="15"/>
      <c r="D499" s="8"/>
      <c r="E499" s="8"/>
      <c r="F499" s="8"/>
      <c r="G499" s="31"/>
      <c r="H499" s="8"/>
      <c r="I499" s="62"/>
      <c r="J499" s="15"/>
      <c r="K499" s="8"/>
      <c r="L499" s="8"/>
      <c r="M499" s="15"/>
      <c r="N499" s="8"/>
      <c r="O499" s="8"/>
      <c r="P499" s="8"/>
      <c r="Q499" s="8"/>
      <c r="R499" s="8"/>
      <c r="S499" s="8"/>
      <c r="T499" s="8"/>
      <c r="U499" s="8"/>
      <c r="V499" s="8"/>
      <c r="W499" s="8"/>
      <c r="X499" s="8"/>
      <c r="Y499" s="8"/>
    </row>
    <row r="500" spans="1:25" ht="15.75" customHeight="1" x14ac:dyDescent="0.2">
      <c r="A500" s="15"/>
      <c r="B500" s="15"/>
      <c r="C500" s="15"/>
      <c r="D500" s="8"/>
      <c r="E500" s="8"/>
      <c r="F500" s="8"/>
      <c r="G500" s="31"/>
      <c r="H500" s="8"/>
      <c r="I500" s="62"/>
      <c r="J500" s="15"/>
      <c r="K500" s="8"/>
      <c r="L500" s="8"/>
      <c r="M500" s="15"/>
      <c r="N500" s="8"/>
      <c r="O500" s="8"/>
      <c r="P500" s="8"/>
      <c r="Q500" s="8"/>
      <c r="R500" s="8"/>
      <c r="S500" s="8"/>
      <c r="T500" s="8"/>
      <c r="U500" s="8"/>
      <c r="V500" s="8"/>
      <c r="W500" s="8"/>
      <c r="X500" s="8"/>
      <c r="Y500" s="8"/>
    </row>
    <row r="501" spans="1:25" ht="15.75" customHeight="1" x14ac:dyDescent="0.2">
      <c r="A501" s="15"/>
      <c r="B501" s="15"/>
      <c r="C501" s="15"/>
      <c r="D501" s="8"/>
      <c r="E501" s="8"/>
      <c r="F501" s="8"/>
      <c r="G501" s="31"/>
      <c r="H501" s="8"/>
      <c r="I501" s="62"/>
      <c r="J501" s="15"/>
      <c r="K501" s="8"/>
      <c r="L501" s="8"/>
      <c r="M501" s="15"/>
      <c r="N501" s="8"/>
      <c r="O501" s="8"/>
      <c r="P501" s="8"/>
      <c r="Q501" s="8"/>
      <c r="R501" s="8"/>
      <c r="S501" s="8"/>
      <c r="T501" s="8"/>
      <c r="U501" s="8"/>
      <c r="V501" s="8"/>
      <c r="W501" s="8"/>
      <c r="X501" s="8"/>
      <c r="Y501" s="8"/>
    </row>
    <row r="502" spans="1:25" ht="15.75" customHeight="1" x14ac:dyDescent="0.2">
      <c r="A502" s="15"/>
      <c r="B502" s="15"/>
      <c r="C502" s="15"/>
      <c r="D502" s="8"/>
      <c r="E502" s="8"/>
      <c r="F502" s="8"/>
      <c r="G502" s="31"/>
      <c r="H502" s="8"/>
      <c r="I502" s="62"/>
      <c r="J502" s="15"/>
      <c r="K502" s="8"/>
      <c r="L502" s="8"/>
      <c r="M502" s="15"/>
      <c r="N502" s="8"/>
      <c r="O502" s="8"/>
      <c r="P502" s="8"/>
      <c r="Q502" s="8"/>
      <c r="R502" s="8"/>
      <c r="S502" s="8"/>
      <c r="T502" s="8"/>
      <c r="U502" s="8"/>
      <c r="V502" s="8"/>
      <c r="W502" s="8"/>
      <c r="X502" s="8"/>
      <c r="Y502" s="8"/>
    </row>
    <row r="503" spans="1:25" ht="15.75" customHeight="1" x14ac:dyDescent="0.2">
      <c r="A503" s="15"/>
      <c r="B503" s="15"/>
      <c r="C503" s="15"/>
      <c r="D503" s="8"/>
      <c r="E503" s="8"/>
      <c r="F503" s="8"/>
      <c r="G503" s="31"/>
      <c r="H503" s="8"/>
      <c r="I503" s="62"/>
      <c r="J503" s="15"/>
      <c r="K503" s="8"/>
      <c r="L503" s="8"/>
      <c r="M503" s="15"/>
      <c r="N503" s="8"/>
      <c r="O503" s="8"/>
      <c r="P503" s="8"/>
      <c r="Q503" s="8"/>
      <c r="R503" s="8"/>
      <c r="S503" s="8"/>
      <c r="T503" s="8"/>
      <c r="U503" s="8"/>
      <c r="V503" s="8"/>
      <c r="W503" s="8"/>
      <c r="X503" s="8"/>
      <c r="Y503" s="8"/>
    </row>
    <row r="504" spans="1:25" ht="15.75" customHeight="1" x14ac:dyDescent="0.2">
      <c r="A504" s="15"/>
      <c r="B504" s="15"/>
      <c r="C504" s="15"/>
      <c r="D504" s="8"/>
      <c r="E504" s="8"/>
      <c r="F504" s="8"/>
      <c r="G504" s="31"/>
      <c r="H504" s="8"/>
      <c r="I504" s="62"/>
      <c r="J504" s="15"/>
      <c r="K504" s="8"/>
      <c r="L504" s="8"/>
      <c r="M504" s="15"/>
      <c r="N504" s="8"/>
      <c r="O504" s="8"/>
      <c r="P504" s="8"/>
      <c r="Q504" s="8"/>
      <c r="R504" s="8"/>
      <c r="S504" s="8"/>
      <c r="T504" s="8"/>
      <c r="U504" s="8"/>
      <c r="V504" s="8"/>
      <c r="W504" s="8"/>
      <c r="X504" s="8"/>
      <c r="Y504" s="8"/>
    </row>
    <row r="505" spans="1:25" ht="15.75" customHeight="1" x14ac:dyDescent="0.2">
      <c r="A505" s="15"/>
      <c r="B505" s="15"/>
      <c r="C505" s="15"/>
      <c r="D505" s="8"/>
      <c r="E505" s="8"/>
      <c r="F505" s="8"/>
      <c r="G505" s="31"/>
      <c r="H505" s="8"/>
      <c r="I505" s="62"/>
      <c r="J505" s="15"/>
      <c r="K505" s="8"/>
      <c r="L505" s="8"/>
      <c r="M505" s="15"/>
      <c r="N505" s="8"/>
      <c r="O505" s="8"/>
      <c r="P505" s="8"/>
      <c r="Q505" s="8"/>
      <c r="R505" s="8"/>
      <c r="S505" s="8"/>
      <c r="T505" s="8"/>
      <c r="U505" s="8"/>
      <c r="V505" s="8"/>
      <c r="W505" s="8"/>
      <c r="X505" s="8"/>
      <c r="Y505" s="8"/>
    </row>
    <row r="506" spans="1:25" ht="15.75" customHeight="1" x14ac:dyDescent="0.2">
      <c r="A506" s="15"/>
      <c r="B506" s="15"/>
      <c r="C506" s="15"/>
      <c r="D506" s="8"/>
      <c r="E506" s="8"/>
      <c r="F506" s="8"/>
      <c r="G506" s="31"/>
      <c r="H506" s="8"/>
      <c r="I506" s="62"/>
      <c r="J506" s="15"/>
      <c r="K506" s="8"/>
      <c r="L506" s="8"/>
      <c r="M506" s="15"/>
      <c r="N506" s="8"/>
      <c r="O506" s="8"/>
      <c r="P506" s="8"/>
      <c r="Q506" s="8"/>
      <c r="R506" s="8"/>
      <c r="S506" s="8"/>
      <c r="T506" s="8"/>
      <c r="U506" s="8"/>
      <c r="V506" s="8"/>
      <c r="W506" s="8"/>
      <c r="X506" s="8"/>
      <c r="Y506" s="8"/>
    </row>
    <row r="507" spans="1:25" ht="15.75" customHeight="1" x14ac:dyDescent="0.2">
      <c r="A507" s="15"/>
      <c r="B507" s="15"/>
      <c r="C507" s="15"/>
      <c r="D507" s="8"/>
      <c r="E507" s="8"/>
      <c r="F507" s="8"/>
      <c r="G507" s="31"/>
      <c r="H507" s="8"/>
      <c r="I507" s="62"/>
      <c r="J507" s="15"/>
      <c r="K507" s="8"/>
      <c r="L507" s="8"/>
      <c r="M507" s="15"/>
      <c r="N507" s="8"/>
      <c r="O507" s="8"/>
      <c r="P507" s="8"/>
      <c r="Q507" s="8"/>
      <c r="R507" s="8"/>
      <c r="S507" s="8"/>
      <c r="T507" s="8"/>
      <c r="U507" s="8"/>
      <c r="V507" s="8"/>
      <c r="W507" s="8"/>
      <c r="X507" s="8"/>
      <c r="Y507" s="8"/>
    </row>
    <row r="508" spans="1:25" ht="15.75" customHeight="1" x14ac:dyDescent="0.2">
      <c r="A508" s="15"/>
      <c r="B508" s="15"/>
      <c r="C508" s="15"/>
      <c r="D508" s="8"/>
      <c r="E508" s="8"/>
      <c r="F508" s="8"/>
      <c r="G508" s="31"/>
      <c r="H508" s="8"/>
      <c r="I508" s="62"/>
      <c r="J508" s="15"/>
      <c r="K508" s="8"/>
      <c r="L508" s="8"/>
      <c r="M508" s="15"/>
      <c r="N508" s="8"/>
      <c r="O508" s="8"/>
      <c r="P508" s="8"/>
      <c r="Q508" s="8"/>
      <c r="R508" s="8"/>
      <c r="S508" s="8"/>
      <c r="T508" s="8"/>
      <c r="U508" s="8"/>
      <c r="V508" s="8"/>
      <c r="W508" s="8"/>
      <c r="X508" s="8"/>
      <c r="Y508" s="8"/>
    </row>
    <row r="509" spans="1:25" ht="15.75" customHeight="1" x14ac:dyDescent="0.2">
      <c r="A509" s="15"/>
      <c r="B509" s="15"/>
      <c r="C509" s="15"/>
      <c r="D509" s="8"/>
      <c r="E509" s="8"/>
      <c r="F509" s="8"/>
      <c r="G509" s="31"/>
      <c r="H509" s="8"/>
      <c r="I509" s="62"/>
      <c r="J509" s="15"/>
      <c r="K509" s="8"/>
      <c r="L509" s="8"/>
      <c r="M509" s="15"/>
      <c r="N509" s="8"/>
      <c r="O509" s="8"/>
      <c r="P509" s="8"/>
      <c r="Q509" s="8"/>
      <c r="R509" s="8"/>
      <c r="S509" s="8"/>
      <c r="T509" s="8"/>
      <c r="U509" s="8"/>
      <c r="V509" s="8"/>
      <c r="W509" s="8"/>
      <c r="X509" s="8"/>
      <c r="Y509" s="8"/>
    </row>
    <row r="510" spans="1:25" ht="15.75" customHeight="1" x14ac:dyDescent="0.2">
      <c r="A510" s="15"/>
      <c r="B510" s="15"/>
      <c r="C510" s="15"/>
      <c r="D510" s="8"/>
      <c r="E510" s="8"/>
      <c r="F510" s="8"/>
      <c r="G510" s="31"/>
      <c r="H510" s="8"/>
      <c r="I510" s="62"/>
      <c r="J510" s="15"/>
      <c r="K510" s="8"/>
      <c r="L510" s="8"/>
      <c r="M510" s="15"/>
      <c r="N510" s="8"/>
      <c r="O510" s="8"/>
      <c r="P510" s="8"/>
      <c r="Q510" s="8"/>
      <c r="R510" s="8"/>
      <c r="S510" s="8"/>
      <c r="T510" s="8"/>
      <c r="U510" s="8"/>
      <c r="V510" s="8"/>
      <c r="W510" s="8"/>
      <c r="X510" s="8"/>
      <c r="Y510" s="8"/>
    </row>
    <row r="511" spans="1:25" ht="15.75" customHeight="1" x14ac:dyDescent="0.2">
      <c r="A511" s="15"/>
      <c r="B511" s="15"/>
      <c r="C511" s="15"/>
      <c r="D511" s="8"/>
      <c r="E511" s="8"/>
      <c r="F511" s="8"/>
      <c r="G511" s="31"/>
      <c r="H511" s="8"/>
      <c r="I511" s="62"/>
      <c r="J511" s="15"/>
      <c r="K511" s="8"/>
      <c r="L511" s="8"/>
      <c r="M511" s="15"/>
      <c r="N511" s="8"/>
      <c r="O511" s="8"/>
      <c r="P511" s="8"/>
      <c r="Q511" s="8"/>
      <c r="R511" s="8"/>
      <c r="S511" s="8"/>
      <c r="T511" s="8"/>
      <c r="U511" s="8"/>
      <c r="V511" s="8"/>
      <c r="W511" s="8"/>
      <c r="X511" s="8"/>
      <c r="Y511" s="8"/>
    </row>
    <row r="512" spans="1:25" ht="15.75" customHeight="1" x14ac:dyDescent="0.2">
      <c r="A512" s="15"/>
      <c r="B512" s="15"/>
      <c r="C512" s="15"/>
      <c r="D512" s="8"/>
      <c r="E512" s="8"/>
      <c r="F512" s="8"/>
      <c r="G512" s="31"/>
      <c r="H512" s="8"/>
      <c r="I512" s="62"/>
      <c r="J512" s="15"/>
      <c r="K512" s="8"/>
      <c r="L512" s="8"/>
      <c r="M512" s="15"/>
      <c r="N512" s="8"/>
      <c r="O512" s="8"/>
      <c r="P512" s="8"/>
      <c r="Q512" s="8"/>
      <c r="R512" s="8"/>
      <c r="S512" s="8"/>
      <c r="T512" s="8"/>
      <c r="U512" s="8"/>
      <c r="V512" s="8"/>
      <c r="W512" s="8"/>
      <c r="X512" s="8"/>
      <c r="Y512" s="8"/>
    </row>
    <row r="513" spans="1:25" ht="15.75" customHeight="1" x14ac:dyDescent="0.2">
      <c r="A513" s="15"/>
      <c r="B513" s="15"/>
      <c r="C513" s="15"/>
      <c r="D513" s="8"/>
      <c r="E513" s="8"/>
      <c r="F513" s="8"/>
      <c r="G513" s="31"/>
      <c r="H513" s="8"/>
      <c r="I513" s="62"/>
      <c r="J513" s="15"/>
      <c r="K513" s="8"/>
      <c r="L513" s="8"/>
      <c r="M513" s="15"/>
      <c r="N513" s="8"/>
      <c r="O513" s="8"/>
      <c r="P513" s="8"/>
      <c r="Q513" s="8"/>
      <c r="R513" s="8"/>
      <c r="S513" s="8"/>
      <c r="T513" s="8"/>
      <c r="U513" s="8"/>
      <c r="V513" s="8"/>
      <c r="W513" s="8"/>
      <c r="X513" s="8"/>
      <c r="Y513" s="8"/>
    </row>
    <row r="514" spans="1:25" ht="15.75" customHeight="1" x14ac:dyDescent="0.2">
      <c r="A514" s="15"/>
      <c r="B514" s="15"/>
      <c r="C514" s="15"/>
      <c r="D514" s="8"/>
      <c r="E514" s="8"/>
      <c r="F514" s="8"/>
      <c r="G514" s="31"/>
      <c r="H514" s="8"/>
      <c r="I514" s="62"/>
      <c r="J514" s="15"/>
      <c r="K514" s="8"/>
      <c r="L514" s="8"/>
      <c r="M514" s="15"/>
      <c r="N514" s="8"/>
      <c r="O514" s="8"/>
      <c r="P514" s="8"/>
      <c r="Q514" s="8"/>
      <c r="R514" s="8"/>
      <c r="S514" s="8"/>
      <c r="T514" s="8"/>
      <c r="U514" s="8"/>
      <c r="V514" s="8"/>
      <c r="W514" s="8"/>
      <c r="X514" s="8"/>
      <c r="Y514" s="8"/>
    </row>
    <row r="515" spans="1:25" ht="15.75" customHeight="1" x14ac:dyDescent="0.2">
      <c r="A515" s="15"/>
      <c r="B515" s="15"/>
      <c r="C515" s="15"/>
      <c r="D515" s="8"/>
      <c r="E515" s="8"/>
      <c r="F515" s="8"/>
      <c r="G515" s="31"/>
      <c r="H515" s="8"/>
      <c r="I515" s="62"/>
      <c r="J515" s="15"/>
      <c r="K515" s="8"/>
      <c r="L515" s="8"/>
      <c r="M515" s="15"/>
      <c r="N515" s="8"/>
      <c r="O515" s="8"/>
      <c r="P515" s="8"/>
      <c r="Q515" s="8"/>
      <c r="R515" s="8"/>
      <c r="S515" s="8"/>
      <c r="T515" s="8"/>
      <c r="U515" s="8"/>
      <c r="V515" s="8"/>
      <c r="W515" s="8"/>
      <c r="X515" s="8"/>
      <c r="Y515" s="8"/>
    </row>
    <row r="516" spans="1:25" ht="15.75" customHeight="1" x14ac:dyDescent="0.2">
      <c r="A516" s="15"/>
      <c r="B516" s="15"/>
      <c r="C516" s="15"/>
      <c r="D516" s="8"/>
      <c r="E516" s="8"/>
      <c r="F516" s="8"/>
      <c r="G516" s="31"/>
      <c r="H516" s="8"/>
      <c r="I516" s="62"/>
      <c r="J516" s="15"/>
      <c r="K516" s="8"/>
      <c r="L516" s="8"/>
      <c r="M516" s="15"/>
      <c r="N516" s="8"/>
      <c r="O516" s="8"/>
      <c r="P516" s="8"/>
      <c r="Q516" s="8"/>
      <c r="R516" s="8"/>
      <c r="S516" s="8"/>
      <c r="T516" s="8"/>
      <c r="U516" s="8"/>
      <c r="V516" s="8"/>
      <c r="W516" s="8"/>
      <c r="X516" s="8"/>
      <c r="Y516" s="8"/>
    </row>
    <row r="517" spans="1:25" ht="15.75" customHeight="1" x14ac:dyDescent="0.2">
      <c r="A517" s="15"/>
      <c r="B517" s="15"/>
      <c r="C517" s="15"/>
      <c r="D517" s="8"/>
      <c r="E517" s="8"/>
      <c r="F517" s="8"/>
      <c r="G517" s="31"/>
      <c r="H517" s="8"/>
      <c r="I517" s="62"/>
      <c r="J517" s="15"/>
      <c r="K517" s="8"/>
      <c r="L517" s="8"/>
      <c r="M517" s="15"/>
      <c r="N517" s="8"/>
      <c r="O517" s="8"/>
      <c r="P517" s="8"/>
      <c r="Q517" s="8"/>
      <c r="R517" s="8"/>
      <c r="S517" s="8"/>
      <c r="T517" s="8"/>
      <c r="U517" s="8"/>
      <c r="V517" s="8"/>
      <c r="W517" s="8"/>
      <c r="X517" s="8"/>
      <c r="Y517" s="8"/>
    </row>
    <row r="518" spans="1:25" ht="15.75" customHeight="1" x14ac:dyDescent="0.2">
      <c r="A518" s="15"/>
      <c r="B518" s="15"/>
      <c r="C518" s="15"/>
      <c r="D518" s="8"/>
      <c r="E518" s="8"/>
      <c r="F518" s="8"/>
      <c r="G518" s="31"/>
      <c r="H518" s="8"/>
      <c r="I518" s="62"/>
      <c r="J518" s="15"/>
      <c r="K518" s="8"/>
      <c r="L518" s="8"/>
      <c r="M518" s="15"/>
      <c r="N518" s="8"/>
      <c r="O518" s="8"/>
      <c r="P518" s="8"/>
      <c r="Q518" s="8"/>
      <c r="R518" s="8"/>
      <c r="S518" s="8"/>
      <c r="T518" s="8"/>
      <c r="U518" s="8"/>
      <c r="V518" s="8"/>
      <c r="W518" s="8"/>
      <c r="X518" s="8"/>
      <c r="Y518" s="8"/>
    </row>
    <row r="519" spans="1:25" ht="15.75" customHeight="1" x14ac:dyDescent="0.2">
      <c r="A519" s="15"/>
      <c r="B519" s="15"/>
      <c r="C519" s="15"/>
      <c r="D519" s="8"/>
      <c r="E519" s="8"/>
      <c r="F519" s="8"/>
      <c r="G519" s="31"/>
      <c r="H519" s="8"/>
      <c r="I519" s="62"/>
      <c r="J519" s="15"/>
      <c r="K519" s="8"/>
      <c r="L519" s="8"/>
      <c r="M519" s="15"/>
      <c r="N519" s="8"/>
      <c r="O519" s="8"/>
      <c r="P519" s="8"/>
      <c r="Q519" s="8"/>
      <c r="R519" s="8"/>
      <c r="S519" s="8"/>
      <c r="T519" s="8"/>
      <c r="U519" s="8"/>
      <c r="V519" s="8"/>
      <c r="W519" s="8"/>
      <c r="X519" s="8"/>
      <c r="Y519" s="8"/>
    </row>
    <row r="520" spans="1:25" ht="15.75" customHeight="1" x14ac:dyDescent="0.2">
      <c r="A520" s="15"/>
      <c r="B520" s="15"/>
      <c r="C520" s="15"/>
      <c r="D520" s="8"/>
      <c r="E520" s="8"/>
      <c r="F520" s="8"/>
      <c r="G520" s="31"/>
      <c r="H520" s="8"/>
      <c r="I520" s="62"/>
      <c r="J520" s="15"/>
      <c r="K520" s="8"/>
      <c r="L520" s="8"/>
      <c r="M520" s="15"/>
      <c r="N520" s="8"/>
      <c r="O520" s="8"/>
      <c r="P520" s="8"/>
      <c r="Q520" s="8"/>
      <c r="R520" s="8"/>
      <c r="S520" s="8"/>
      <c r="T520" s="8"/>
      <c r="U520" s="8"/>
      <c r="V520" s="8"/>
      <c r="W520" s="8"/>
      <c r="X520" s="8"/>
      <c r="Y520" s="8"/>
    </row>
    <row r="521" spans="1:25" ht="15.75" customHeight="1" x14ac:dyDescent="0.2">
      <c r="A521" s="15"/>
      <c r="B521" s="15"/>
      <c r="C521" s="15"/>
      <c r="D521" s="8"/>
      <c r="E521" s="8"/>
      <c r="F521" s="8"/>
      <c r="G521" s="31"/>
      <c r="H521" s="8"/>
      <c r="I521" s="62"/>
      <c r="J521" s="15"/>
      <c r="K521" s="8"/>
      <c r="L521" s="8"/>
      <c r="M521" s="15"/>
      <c r="N521" s="8"/>
      <c r="O521" s="8"/>
      <c r="P521" s="8"/>
      <c r="Q521" s="8"/>
      <c r="R521" s="8"/>
      <c r="S521" s="8"/>
      <c r="T521" s="8"/>
      <c r="U521" s="8"/>
      <c r="V521" s="8"/>
      <c r="W521" s="8"/>
      <c r="X521" s="8"/>
      <c r="Y521" s="8"/>
    </row>
    <row r="522" spans="1:25" ht="15.75" customHeight="1" x14ac:dyDescent="0.2">
      <c r="A522" s="15"/>
      <c r="B522" s="15"/>
      <c r="C522" s="15"/>
      <c r="D522" s="8"/>
      <c r="E522" s="8"/>
      <c r="F522" s="8"/>
      <c r="G522" s="31"/>
      <c r="H522" s="8"/>
      <c r="I522" s="62"/>
      <c r="J522" s="15"/>
      <c r="K522" s="8"/>
      <c r="L522" s="8"/>
      <c r="M522" s="15"/>
      <c r="N522" s="8"/>
      <c r="O522" s="8"/>
      <c r="P522" s="8"/>
      <c r="Q522" s="8"/>
      <c r="R522" s="8"/>
      <c r="S522" s="8"/>
      <c r="T522" s="8"/>
      <c r="U522" s="8"/>
      <c r="V522" s="8"/>
      <c r="W522" s="8"/>
      <c r="X522" s="8"/>
      <c r="Y522" s="8"/>
    </row>
    <row r="523" spans="1:25" ht="15.75" customHeight="1" x14ac:dyDescent="0.2">
      <c r="A523" s="15"/>
      <c r="B523" s="15"/>
      <c r="C523" s="15"/>
      <c r="D523" s="8"/>
      <c r="E523" s="8"/>
      <c r="F523" s="8"/>
      <c r="G523" s="31"/>
      <c r="H523" s="8"/>
      <c r="I523" s="62"/>
      <c r="J523" s="15"/>
      <c r="K523" s="8"/>
      <c r="L523" s="8"/>
      <c r="M523" s="15"/>
      <c r="N523" s="8"/>
      <c r="O523" s="8"/>
      <c r="P523" s="8"/>
      <c r="Q523" s="8"/>
      <c r="R523" s="8"/>
      <c r="S523" s="8"/>
      <c r="T523" s="8"/>
      <c r="U523" s="8"/>
      <c r="V523" s="8"/>
      <c r="W523" s="8"/>
      <c r="X523" s="8"/>
      <c r="Y523" s="8"/>
    </row>
    <row r="524" spans="1:25" ht="15.75" customHeight="1" x14ac:dyDescent="0.2">
      <c r="A524" s="15"/>
      <c r="B524" s="15"/>
      <c r="C524" s="15"/>
      <c r="D524" s="8"/>
      <c r="E524" s="8"/>
      <c r="F524" s="8"/>
      <c r="G524" s="31"/>
      <c r="H524" s="8"/>
      <c r="I524" s="62"/>
      <c r="J524" s="15"/>
      <c r="K524" s="8"/>
      <c r="L524" s="8"/>
      <c r="M524" s="15"/>
      <c r="N524" s="8"/>
      <c r="O524" s="8"/>
      <c r="P524" s="8"/>
      <c r="Q524" s="8"/>
      <c r="R524" s="8"/>
      <c r="S524" s="8"/>
      <c r="T524" s="8"/>
      <c r="U524" s="8"/>
      <c r="V524" s="8"/>
      <c r="W524" s="8"/>
      <c r="X524" s="8"/>
      <c r="Y524" s="8"/>
    </row>
    <row r="525" spans="1:25" ht="15.75" customHeight="1" x14ac:dyDescent="0.2">
      <c r="A525" s="15"/>
      <c r="B525" s="15"/>
      <c r="C525" s="15"/>
      <c r="D525" s="8"/>
      <c r="E525" s="8"/>
      <c r="F525" s="8"/>
      <c r="G525" s="31"/>
      <c r="H525" s="8"/>
      <c r="I525" s="62"/>
      <c r="J525" s="15"/>
      <c r="K525" s="8"/>
      <c r="L525" s="8"/>
      <c r="M525" s="15"/>
      <c r="N525" s="8"/>
      <c r="O525" s="8"/>
      <c r="P525" s="8"/>
      <c r="Q525" s="8"/>
      <c r="R525" s="8"/>
      <c r="S525" s="8"/>
      <c r="T525" s="8"/>
      <c r="U525" s="8"/>
      <c r="V525" s="8"/>
      <c r="W525" s="8"/>
      <c r="X525" s="8"/>
      <c r="Y525" s="8"/>
    </row>
    <row r="526" spans="1:25" ht="15.75" customHeight="1" x14ac:dyDescent="0.2">
      <c r="A526" s="15"/>
      <c r="B526" s="15"/>
      <c r="C526" s="15"/>
      <c r="D526" s="8"/>
      <c r="E526" s="8"/>
      <c r="F526" s="8"/>
      <c r="G526" s="31"/>
      <c r="H526" s="8"/>
      <c r="I526" s="62"/>
      <c r="J526" s="15"/>
      <c r="K526" s="8"/>
      <c r="L526" s="8"/>
      <c r="M526" s="15"/>
      <c r="N526" s="8"/>
      <c r="O526" s="8"/>
      <c r="P526" s="8"/>
      <c r="Q526" s="8"/>
      <c r="R526" s="8"/>
      <c r="S526" s="8"/>
      <c r="T526" s="8"/>
      <c r="U526" s="8"/>
      <c r="V526" s="8"/>
      <c r="W526" s="8"/>
      <c r="X526" s="8"/>
      <c r="Y526" s="8"/>
    </row>
    <row r="527" spans="1:25" ht="15.75" customHeight="1" x14ac:dyDescent="0.2">
      <c r="A527" s="15"/>
      <c r="B527" s="15"/>
      <c r="C527" s="15"/>
      <c r="D527" s="8"/>
      <c r="E527" s="8"/>
      <c r="F527" s="8"/>
      <c r="G527" s="31"/>
      <c r="H527" s="8"/>
      <c r="I527" s="62"/>
      <c r="J527" s="15"/>
      <c r="K527" s="8"/>
      <c r="L527" s="8"/>
      <c r="M527" s="15"/>
      <c r="N527" s="8"/>
      <c r="O527" s="8"/>
      <c r="P527" s="8"/>
      <c r="Q527" s="8"/>
      <c r="R527" s="8"/>
      <c r="S527" s="8"/>
      <c r="T527" s="8"/>
      <c r="U527" s="8"/>
      <c r="V527" s="8"/>
      <c r="W527" s="8"/>
      <c r="X527" s="8"/>
      <c r="Y527" s="8"/>
    </row>
    <row r="528" spans="1:25" ht="15.75" customHeight="1" x14ac:dyDescent="0.2">
      <c r="A528" s="15"/>
      <c r="B528" s="15"/>
      <c r="C528" s="15"/>
      <c r="D528" s="8"/>
      <c r="E528" s="8"/>
      <c r="F528" s="8"/>
      <c r="G528" s="31"/>
      <c r="H528" s="8"/>
      <c r="I528" s="62"/>
      <c r="J528" s="15"/>
      <c r="K528" s="8"/>
      <c r="L528" s="8"/>
      <c r="M528" s="15"/>
      <c r="N528" s="8"/>
      <c r="O528" s="8"/>
      <c r="P528" s="8"/>
      <c r="Q528" s="8"/>
      <c r="R528" s="8"/>
      <c r="S528" s="8"/>
      <c r="T528" s="8"/>
      <c r="U528" s="8"/>
      <c r="V528" s="8"/>
      <c r="W528" s="8"/>
      <c r="X528" s="8"/>
      <c r="Y528" s="8"/>
    </row>
    <row r="529" spans="1:25" ht="15.75" customHeight="1" x14ac:dyDescent="0.2">
      <c r="A529" s="15"/>
      <c r="B529" s="15"/>
      <c r="C529" s="15"/>
      <c r="D529" s="8"/>
      <c r="E529" s="8"/>
      <c r="F529" s="8"/>
      <c r="G529" s="31"/>
      <c r="H529" s="8"/>
      <c r="I529" s="62"/>
      <c r="J529" s="15"/>
      <c r="K529" s="8"/>
      <c r="L529" s="8"/>
      <c r="M529" s="15"/>
      <c r="N529" s="8"/>
      <c r="O529" s="8"/>
      <c r="P529" s="8"/>
      <c r="Q529" s="8"/>
      <c r="R529" s="8"/>
      <c r="S529" s="8"/>
      <c r="T529" s="8"/>
      <c r="U529" s="8"/>
      <c r="V529" s="8"/>
      <c r="W529" s="8"/>
      <c r="X529" s="8"/>
      <c r="Y529" s="8"/>
    </row>
    <row r="530" spans="1:25" ht="15.75" customHeight="1" x14ac:dyDescent="0.2">
      <c r="A530" s="15"/>
      <c r="B530" s="15"/>
      <c r="C530" s="15"/>
      <c r="D530" s="8"/>
      <c r="E530" s="8"/>
      <c r="F530" s="8"/>
      <c r="G530" s="31"/>
      <c r="H530" s="8"/>
      <c r="I530" s="62"/>
      <c r="J530" s="15"/>
      <c r="K530" s="8"/>
      <c r="L530" s="8"/>
      <c r="M530" s="15"/>
      <c r="N530" s="8"/>
      <c r="O530" s="8"/>
      <c r="P530" s="8"/>
      <c r="Q530" s="8"/>
      <c r="R530" s="8"/>
      <c r="S530" s="8"/>
      <c r="T530" s="8"/>
      <c r="U530" s="8"/>
      <c r="V530" s="8"/>
      <c r="W530" s="8"/>
      <c r="X530" s="8"/>
      <c r="Y530" s="8"/>
    </row>
    <row r="531" spans="1:25" ht="15.75" customHeight="1" x14ac:dyDescent="0.2">
      <c r="A531" s="15"/>
      <c r="B531" s="15"/>
      <c r="C531" s="15"/>
      <c r="D531" s="8"/>
      <c r="E531" s="8"/>
      <c r="F531" s="8"/>
      <c r="G531" s="31"/>
      <c r="H531" s="8"/>
      <c r="I531" s="62"/>
      <c r="J531" s="15"/>
      <c r="K531" s="8"/>
      <c r="L531" s="8"/>
      <c r="M531" s="15"/>
      <c r="N531" s="8"/>
      <c r="O531" s="8"/>
      <c r="P531" s="8"/>
      <c r="Q531" s="8"/>
      <c r="R531" s="8"/>
      <c r="S531" s="8"/>
      <c r="T531" s="8"/>
      <c r="U531" s="8"/>
      <c r="V531" s="8"/>
      <c r="W531" s="8"/>
      <c r="X531" s="8"/>
      <c r="Y531" s="8"/>
    </row>
    <row r="532" spans="1:25" ht="15.75" customHeight="1" x14ac:dyDescent="0.2">
      <c r="A532" s="15"/>
      <c r="B532" s="15"/>
      <c r="C532" s="15"/>
      <c r="D532" s="8"/>
      <c r="E532" s="8"/>
      <c r="F532" s="8"/>
      <c r="G532" s="31"/>
      <c r="H532" s="8"/>
      <c r="I532" s="62"/>
      <c r="J532" s="15"/>
      <c r="K532" s="8"/>
      <c r="L532" s="8"/>
      <c r="M532" s="15"/>
      <c r="N532" s="8"/>
      <c r="O532" s="8"/>
      <c r="P532" s="8"/>
      <c r="Q532" s="8"/>
      <c r="R532" s="8"/>
      <c r="S532" s="8"/>
      <c r="T532" s="8"/>
      <c r="U532" s="8"/>
      <c r="V532" s="8"/>
      <c r="W532" s="8"/>
      <c r="X532" s="8"/>
      <c r="Y532" s="8"/>
    </row>
    <row r="533" spans="1:25" ht="15.75" customHeight="1" x14ac:dyDescent="0.2">
      <c r="A533" s="15"/>
      <c r="B533" s="15"/>
      <c r="C533" s="15"/>
      <c r="D533" s="8"/>
      <c r="E533" s="8"/>
      <c r="F533" s="8"/>
      <c r="G533" s="31"/>
      <c r="H533" s="8"/>
      <c r="I533" s="62"/>
      <c r="J533" s="15"/>
      <c r="K533" s="8"/>
      <c r="L533" s="8"/>
      <c r="M533" s="15"/>
      <c r="N533" s="8"/>
      <c r="O533" s="8"/>
      <c r="P533" s="8"/>
      <c r="Q533" s="8"/>
      <c r="R533" s="8"/>
      <c r="S533" s="8"/>
      <c r="T533" s="8"/>
      <c r="U533" s="8"/>
      <c r="V533" s="8"/>
      <c r="W533" s="8"/>
      <c r="X533" s="8"/>
      <c r="Y533" s="8"/>
    </row>
    <row r="534" spans="1:25" ht="15.75" customHeight="1" x14ac:dyDescent="0.2">
      <c r="A534" s="15"/>
      <c r="B534" s="15"/>
      <c r="C534" s="15"/>
      <c r="D534" s="8"/>
      <c r="E534" s="8"/>
      <c r="F534" s="8"/>
      <c r="G534" s="31"/>
      <c r="H534" s="8"/>
      <c r="I534" s="62"/>
      <c r="J534" s="15"/>
      <c r="K534" s="8"/>
      <c r="L534" s="8"/>
      <c r="M534" s="15"/>
      <c r="N534" s="8"/>
      <c r="O534" s="8"/>
      <c r="P534" s="8"/>
      <c r="Q534" s="8"/>
      <c r="R534" s="8"/>
      <c r="S534" s="8"/>
      <c r="T534" s="8"/>
      <c r="U534" s="8"/>
      <c r="V534" s="8"/>
      <c r="W534" s="8"/>
      <c r="X534" s="8"/>
      <c r="Y534" s="8"/>
    </row>
    <row r="535" spans="1:25" ht="15.75" customHeight="1" x14ac:dyDescent="0.2">
      <c r="A535" s="15"/>
      <c r="B535" s="15"/>
      <c r="C535" s="15"/>
      <c r="D535" s="8"/>
      <c r="E535" s="8"/>
      <c r="F535" s="8"/>
      <c r="G535" s="31"/>
      <c r="H535" s="8"/>
      <c r="I535" s="62"/>
      <c r="J535" s="15"/>
      <c r="K535" s="8"/>
      <c r="L535" s="8"/>
      <c r="M535" s="15"/>
      <c r="N535" s="8"/>
      <c r="O535" s="8"/>
      <c r="P535" s="8"/>
      <c r="Q535" s="8"/>
      <c r="R535" s="8"/>
      <c r="S535" s="8"/>
      <c r="T535" s="8"/>
      <c r="U535" s="8"/>
      <c r="V535" s="8"/>
      <c r="W535" s="8"/>
      <c r="X535" s="8"/>
      <c r="Y535" s="8"/>
    </row>
    <row r="536" spans="1:25" ht="15.75" customHeight="1" x14ac:dyDescent="0.2">
      <c r="A536" s="15"/>
      <c r="B536" s="15"/>
      <c r="C536" s="15"/>
      <c r="D536" s="8"/>
      <c r="E536" s="8"/>
      <c r="F536" s="8"/>
      <c r="G536" s="31"/>
      <c r="H536" s="8"/>
      <c r="I536" s="62"/>
      <c r="J536" s="15"/>
      <c r="K536" s="8"/>
      <c r="L536" s="8"/>
      <c r="M536" s="15"/>
      <c r="N536" s="8"/>
      <c r="O536" s="8"/>
      <c r="P536" s="8"/>
      <c r="Q536" s="8"/>
      <c r="R536" s="8"/>
      <c r="S536" s="8"/>
      <c r="T536" s="8"/>
      <c r="U536" s="8"/>
      <c r="V536" s="8"/>
      <c r="W536" s="8"/>
      <c r="X536" s="8"/>
      <c r="Y536" s="8"/>
    </row>
    <row r="537" spans="1:25" ht="15.75" customHeight="1" x14ac:dyDescent="0.2">
      <c r="A537" s="15"/>
      <c r="B537" s="15"/>
      <c r="C537" s="15"/>
      <c r="D537" s="8"/>
      <c r="E537" s="8"/>
      <c r="F537" s="8"/>
      <c r="G537" s="31"/>
      <c r="H537" s="8"/>
      <c r="I537" s="62"/>
      <c r="J537" s="15"/>
      <c r="K537" s="8"/>
      <c r="L537" s="8"/>
      <c r="M537" s="15"/>
      <c r="N537" s="8"/>
      <c r="O537" s="8"/>
      <c r="P537" s="8"/>
      <c r="Q537" s="8"/>
      <c r="R537" s="8"/>
      <c r="S537" s="8"/>
      <c r="T537" s="8"/>
      <c r="U537" s="8"/>
      <c r="V537" s="8"/>
      <c r="W537" s="8"/>
      <c r="X537" s="8"/>
      <c r="Y537" s="8"/>
    </row>
    <row r="538" spans="1:25" ht="15.75" customHeight="1" x14ac:dyDescent="0.2">
      <c r="A538" s="15"/>
      <c r="B538" s="15"/>
      <c r="C538" s="15"/>
      <c r="D538" s="8"/>
      <c r="E538" s="8"/>
      <c r="F538" s="8"/>
      <c r="G538" s="31"/>
      <c r="H538" s="8"/>
      <c r="I538" s="62"/>
      <c r="J538" s="15"/>
      <c r="K538" s="8"/>
      <c r="L538" s="8"/>
      <c r="M538" s="15"/>
      <c r="N538" s="8"/>
      <c r="O538" s="8"/>
      <c r="P538" s="8"/>
      <c r="Q538" s="8"/>
      <c r="R538" s="8"/>
      <c r="S538" s="8"/>
      <c r="T538" s="8"/>
      <c r="U538" s="8"/>
      <c r="V538" s="8"/>
      <c r="W538" s="8"/>
      <c r="X538" s="8"/>
      <c r="Y538" s="8"/>
    </row>
    <row r="539" spans="1:25" ht="15.75" customHeight="1" x14ac:dyDescent="0.2">
      <c r="A539" s="15"/>
      <c r="B539" s="15"/>
      <c r="C539" s="15"/>
      <c r="D539" s="8"/>
      <c r="E539" s="8"/>
      <c r="F539" s="8"/>
      <c r="G539" s="31"/>
      <c r="H539" s="8"/>
      <c r="I539" s="62"/>
      <c r="J539" s="15"/>
      <c r="K539" s="8"/>
      <c r="L539" s="8"/>
      <c r="M539" s="15"/>
      <c r="N539" s="8"/>
      <c r="O539" s="8"/>
      <c r="P539" s="8"/>
      <c r="Q539" s="8"/>
      <c r="R539" s="8"/>
      <c r="S539" s="8"/>
      <c r="T539" s="8"/>
      <c r="U539" s="8"/>
      <c r="V539" s="8"/>
      <c r="W539" s="8"/>
      <c r="X539" s="8"/>
      <c r="Y539" s="8"/>
    </row>
    <row r="540" spans="1:25" ht="15.75" customHeight="1" x14ac:dyDescent="0.2">
      <c r="A540" s="15"/>
      <c r="B540" s="15"/>
      <c r="C540" s="15"/>
      <c r="D540" s="8"/>
      <c r="E540" s="8"/>
      <c r="F540" s="8"/>
      <c r="G540" s="31"/>
      <c r="H540" s="8"/>
      <c r="I540" s="62"/>
      <c r="J540" s="15"/>
      <c r="K540" s="8"/>
      <c r="L540" s="8"/>
      <c r="M540" s="15"/>
      <c r="N540" s="8"/>
      <c r="O540" s="8"/>
      <c r="P540" s="8"/>
      <c r="Q540" s="8"/>
      <c r="R540" s="8"/>
      <c r="S540" s="8"/>
      <c r="T540" s="8"/>
      <c r="U540" s="8"/>
      <c r="V540" s="8"/>
      <c r="W540" s="8"/>
      <c r="X540" s="8"/>
      <c r="Y540" s="8"/>
    </row>
    <row r="541" spans="1:25" ht="15.75" customHeight="1" x14ac:dyDescent="0.2">
      <c r="A541" s="15"/>
      <c r="B541" s="15"/>
      <c r="C541" s="15"/>
      <c r="D541" s="8"/>
      <c r="E541" s="8"/>
      <c r="F541" s="8"/>
      <c r="G541" s="31"/>
      <c r="H541" s="8"/>
      <c r="I541" s="62"/>
      <c r="J541" s="15"/>
      <c r="K541" s="8"/>
      <c r="L541" s="8"/>
      <c r="M541" s="15"/>
      <c r="N541" s="8"/>
      <c r="O541" s="8"/>
      <c r="P541" s="8"/>
      <c r="Q541" s="8"/>
      <c r="R541" s="8"/>
      <c r="S541" s="8"/>
      <c r="T541" s="8"/>
      <c r="U541" s="8"/>
      <c r="V541" s="8"/>
      <c r="W541" s="8"/>
      <c r="X541" s="8"/>
      <c r="Y541" s="8"/>
    </row>
    <row r="542" spans="1:25" ht="15.75" customHeight="1" x14ac:dyDescent="0.2">
      <c r="A542" s="15"/>
      <c r="B542" s="15"/>
      <c r="C542" s="15"/>
      <c r="D542" s="8"/>
      <c r="E542" s="8"/>
      <c r="F542" s="8"/>
      <c r="G542" s="31"/>
      <c r="H542" s="8"/>
      <c r="I542" s="62"/>
      <c r="J542" s="15"/>
      <c r="K542" s="8"/>
      <c r="L542" s="8"/>
      <c r="M542" s="15"/>
      <c r="N542" s="8"/>
      <c r="O542" s="8"/>
      <c r="P542" s="8"/>
      <c r="Q542" s="8"/>
      <c r="R542" s="8"/>
      <c r="S542" s="8"/>
      <c r="T542" s="8"/>
      <c r="U542" s="8"/>
      <c r="V542" s="8"/>
      <c r="W542" s="8"/>
      <c r="X542" s="8"/>
      <c r="Y542" s="8"/>
    </row>
    <row r="543" spans="1:25" ht="15.75" customHeight="1" x14ac:dyDescent="0.2">
      <c r="A543" s="15"/>
      <c r="B543" s="15"/>
      <c r="C543" s="15"/>
      <c r="D543" s="8"/>
      <c r="E543" s="8"/>
      <c r="F543" s="8"/>
      <c r="G543" s="31"/>
      <c r="H543" s="8"/>
      <c r="I543" s="62"/>
      <c r="J543" s="15"/>
      <c r="K543" s="8"/>
      <c r="L543" s="8"/>
      <c r="M543" s="15"/>
      <c r="N543" s="8"/>
      <c r="O543" s="8"/>
      <c r="P543" s="8"/>
      <c r="Q543" s="8"/>
      <c r="R543" s="8"/>
      <c r="S543" s="8"/>
      <c r="T543" s="8"/>
      <c r="U543" s="8"/>
      <c r="V543" s="8"/>
      <c r="W543" s="8"/>
      <c r="X543" s="8"/>
      <c r="Y543" s="8"/>
    </row>
    <row r="544" spans="1:25" ht="15.75" customHeight="1" x14ac:dyDescent="0.2">
      <c r="A544" s="15"/>
      <c r="B544" s="15"/>
      <c r="C544" s="15"/>
      <c r="D544" s="8"/>
      <c r="E544" s="8"/>
      <c r="F544" s="8"/>
      <c r="G544" s="31"/>
      <c r="H544" s="8"/>
      <c r="I544" s="62"/>
      <c r="J544" s="15"/>
      <c r="K544" s="8"/>
      <c r="L544" s="8"/>
      <c r="M544" s="15"/>
      <c r="N544" s="8"/>
      <c r="O544" s="8"/>
      <c r="P544" s="8"/>
      <c r="Q544" s="8"/>
      <c r="R544" s="8"/>
      <c r="S544" s="8"/>
      <c r="T544" s="8"/>
      <c r="U544" s="8"/>
      <c r="V544" s="8"/>
      <c r="W544" s="8"/>
      <c r="X544" s="8"/>
      <c r="Y544" s="8"/>
    </row>
    <row r="545" spans="1:25" ht="15.75" customHeight="1" x14ac:dyDescent="0.2">
      <c r="A545" s="15"/>
      <c r="B545" s="15"/>
      <c r="C545" s="15"/>
      <c r="D545" s="8"/>
      <c r="E545" s="8"/>
      <c r="F545" s="8"/>
      <c r="G545" s="31"/>
      <c r="H545" s="8"/>
      <c r="I545" s="62"/>
      <c r="J545" s="15"/>
      <c r="K545" s="8"/>
      <c r="L545" s="8"/>
      <c r="M545" s="15"/>
      <c r="N545" s="8"/>
      <c r="O545" s="8"/>
      <c r="P545" s="8"/>
      <c r="Q545" s="8"/>
      <c r="R545" s="8"/>
      <c r="S545" s="8"/>
      <c r="T545" s="8"/>
      <c r="U545" s="8"/>
      <c r="V545" s="8"/>
      <c r="W545" s="8"/>
      <c r="X545" s="8"/>
      <c r="Y545" s="8"/>
    </row>
    <row r="546" spans="1:25" ht="15.75" customHeight="1" x14ac:dyDescent="0.2">
      <c r="A546" s="15"/>
      <c r="B546" s="15"/>
      <c r="C546" s="15"/>
      <c r="D546" s="8"/>
      <c r="E546" s="8"/>
      <c r="F546" s="8"/>
      <c r="G546" s="31"/>
      <c r="H546" s="8"/>
      <c r="I546" s="62"/>
      <c r="J546" s="15"/>
      <c r="K546" s="8"/>
      <c r="L546" s="8"/>
      <c r="M546" s="15"/>
      <c r="N546" s="8"/>
      <c r="O546" s="8"/>
      <c r="P546" s="8"/>
      <c r="Q546" s="8"/>
      <c r="R546" s="8"/>
      <c r="S546" s="8"/>
      <c r="T546" s="8"/>
      <c r="U546" s="8"/>
      <c r="V546" s="8"/>
      <c r="W546" s="8"/>
      <c r="X546" s="8"/>
      <c r="Y546" s="8"/>
    </row>
    <row r="547" spans="1:25" ht="15.75" customHeight="1" x14ac:dyDescent="0.2">
      <c r="A547" s="15"/>
      <c r="B547" s="15"/>
      <c r="C547" s="15"/>
      <c r="D547" s="8"/>
      <c r="E547" s="8"/>
      <c r="F547" s="8"/>
      <c r="G547" s="31"/>
      <c r="H547" s="8"/>
      <c r="I547" s="62"/>
      <c r="J547" s="15"/>
      <c r="K547" s="8"/>
      <c r="L547" s="8"/>
      <c r="M547" s="15"/>
      <c r="N547" s="8"/>
      <c r="O547" s="8"/>
      <c r="P547" s="8"/>
      <c r="Q547" s="8"/>
      <c r="R547" s="8"/>
      <c r="S547" s="8"/>
      <c r="T547" s="8"/>
      <c r="U547" s="8"/>
      <c r="V547" s="8"/>
      <c r="W547" s="8"/>
      <c r="X547" s="8"/>
      <c r="Y547" s="8"/>
    </row>
    <row r="548" spans="1:25" ht="15.75" customHeight="1" x14ac:dyDescent="0.2">
      <c r="A548" s="15"/>
      <c r="B548" s="15"/>
      <c r="C548" s="15"/>
      <c r="D548" s="8"/>
      <c r="E548" s="8"/>
      <c r="F548" s="8"/>
      <c r="G548" s="31"/>
      <c r="H548" s="8"/>
      <c r="I548" s="62"/>
      <c r="J548" s="15"/>
      <c r="K548" s="8"/>
      <c r="L548" s="8"/>
      <c r="M548" s="15"/>
      <c r="N548" s="8"/>
      <c r="O548" s="8"/>
      <c r="P548" s="8"/>
      <c r="Q548" s="8"/>
      <c r="R548" s="8"/>
      <c r="S548" s="8"/>
      <c r="T548" s="8"/>
      <c r="U548" s="8"/>
      <c r="V548" s="8"/>
      <c r="W548" s="8"/>
      <c r="X548" s="8"/>
      <c r="Y548" s="8"/>
    </row>
    <row r="549" spans="1:25" ht="15.75" customHeight="1" x14ac:dyDescent="0.2">
      <c r="A549" s="15"/>
      <c r="B549" s="15"/>
      <c r="C549" s="15"/>
      <c r="D549" s="8"/>
      <c r="E549" s="8"/>
      <c r="F549" s="8"/>
      <c r="G549" s="31"/>
      <c r="H549" s="8"/>
      <c r="I549" s="62"/>
      <c r="J549" s="15"/>
      <c r="K549" s="8"/>
      <c r="L549" s="8"/>
      <c r="M549" s="15"/>
      <c r="N549" s="8"/>
      <c r="O549" s="8"/>
      <c r="P549" s="8"/>
      <c r="Q549" s="8"/>
      <c r="R549" s="8"/>
      <c r="S549" s="8"/>
      <c r="T549" s="8"/>
      <c r="U549" s="8"/>
      <c r="V549" s="8"/>
      <c r="W549" s="8"/>
      <c r="X549" s="8"/>
      <c r="Y549" s="8"/>
    </row>
    <row r="550" spans="1:25" ht="15.75" customHeight="1" x14ac:dyDescent="0.2">
      <c r="A550" s="15"/>
      <c r="B550" s="15"/>
      <c r="C550" s="15"/>
      <c r="D550" s="8"/>
      <c r="E550" s="8"/>
      <c r="F550" s="8"/>
      <c r="G550" s="31"/>
      <c r="H550" s="8"/>
      <c r="I550" s="62"/>
      <c r="J550" s="15"/>
      <c r="K550" s="8"/>
      <c r="L550" s="8"/>
      <c r="M550" s="15"/>
      <c r="N550" s="8"/>
      <c r="O550" s="8"/>
      <c r="P550" s="8"/>
      <c r="Q550" s="8"/>
      <c r="R550" s="8"/>
      <c r="S550" s="8"/>
      <c r="T550" s="8"/>
      <c r="U550" s="8"/>
      <c r="V550" s="8"/>
      <c r="W550" s="8"/>
      <c r="X550" s="8"/>
      <c r="Y550" s="8"/>
    </row>
    <row r="551" spans="1:25" ht="15.75" customHeight="1" x14ac:dyDescent="0.2">
      <c r="A551" s="15"/>
      <c r="B551" s="15"/>
      <c r="C551" s="15"/>
      <c r="D551" s="8"/>
      <c r="E551" s="8"/>
      <c r="F551" s="8"/>
      <c r="G551" s="31"/>
      <c r="H551" s="8"/>
      <c r="I551" s="62"/>
      <c r="J551" s="15"/>
      <c r="K551" s="8"/>
      <c r="L551" s="8"/>
      <c r="M551" s="15"/>
      <c r="N551" s="8"/>
      <c r="O551" s="8"/>
      <c r="P551" s="8"/>
      <c r="Q551" s="8"/>
      <c r="R551" s="8"/>
      <c r="S551" s="8"/>
      <c r="T551" s="8"/>
      <c r="U551" s="8"/>
      <c r="V551" s="8"/>
      <c r="W551" s="8"/>
      <c r="X551" s="8"/>
      <c r="Y551" s="8"/>
    </row>
    <row r="552" spans="1:25" ht="15.75" customHeight="1" x14ac:dyDescent="0.2">
      <c r="A552" s="15"/>
      <c r="B552" s="15"/>
      <c r="C552" s="15"/>
      <c r="D552" s="8"/>
      <c r="E552" s="8"/>
      <c r="F552" s="8"/>
      <c r="G552" s="31"/>
      <c r="H552" s="8"/>
      <c r="I552" s="62"/>
      <c r="J552" s="15"/>
      <c r="K552" s="8"/>
      <c r="L552" s="8"/>
      <c r="M552" s="15"/>
      <c r="N552" s="8"/>
      <c r="O552" s="8"/>
      <c r="P552" s="8"/>
      <c r="Q552" s="8"/>
      <c r="R552" s="8"/>
      <c r="S552" s="8"/>
      <c r="T552" s="8"/>
      <c r="U552" s="8"/>
      <c r="V552" s="8"/>
      <c r="W552" s="8"/>
      <c r="X552" s="8"/>
      <c r="Y552" s="8"/>
    </row>
    <row r="553" spans="1:25" ht="15.75" customHeight="1" x14ac:dyDescent="0.2">
      <c r="A553" s="15"/>
      <c r="B553" s="15"/>
      <c r="C553" s="15"/>
      <c r="D553" s="8"/>
      <c r="E553" s="8"/>
      <c r="F553" s="8"/>
      <c r="G553" s="31"/>
      <c r="H553" s="8"/>
      <c r="I553" s="62"/>
      <c r="J553" s="15"/>
      <c r="K553" s="8"/>
      <c r="L553" s="8"/>
      <c r="M553" s="15"/>
      <c r="N553" s="8"/>
      <c r="O553" s="8"/>
      <c r="P553" s="8"/>
      <c r="Q553" s="8"/>
      <c r="R553" s="8"/>
      <c r="S553" s="8"/>
      <c r="T553" s="8"/>
      <c r="U553" s="8"/>
      <c r="V553" s="8"/>
      <c r="W553" s="8"/>
      <c r="X553" s="8"/>
      <c r="Y553" s="8"/>
    </row>
    <row r="554" spans="1:25" ht="15.75" customHeight="1" x14ac:dyDescent="0.2">
      <c r="A554" s="15"/>
      <c r="B554" s="15"/>
      <c r="C554" s="15"/>
      <c r="D554" s="8"/>
      <c r="E554" s="8"/>
      <c r="F554" s="8"/>
      <c r="G554" s="31"/>
      <c r="H554" s="8"/>
      <c r="I554" s="62"/>
      <c r="J554" s="15"/>
      <c r="K554" s="8"/>
      <c r="L554" s="8"/>
      <c r="M554" s="15"/>
      <c r="N554" s="8"/>
      <c r="O554" s="8"/>
      <c r="P554" s="8"/>
      <c r="Q554" s="8"/>
      <c r="R554" s="8"/>
      <c r="S554" s="8"/>
      <c r="T554" s="8"/>
      <c r="U554" s="8"/>
      <c r="V554" s="8"/>
      <c r="W554" s="8"/>
      <c r="X554" s="8"/>
      <c r="Y554" s="8"/>
    </row>
    <row r="555" spans="1:25" ht="15.75" customHeight="1" x14ac:dyDescent="0.2">
      <c r="A555" s="15"/>
      <c r="B555" s="15"/>
      <c r="C555" s="15"/>
      <c r="D555" s="8"/>
      <c r="E555" s="8"/>
      <c r="F555" s="8"/>
      <c r="G555" s="31"/>
      <c r="H555" s="8"/>
      <c r="I555" s="62"/>
      <c r="J555" s="15"/>
      <c r="K555" s="8"/>
      <c r="L555" s="8"/>
      <c r="M555" s="15"/>
      <c r="N555" s="8"/>
      <c r="O555" s="8"/>
      <c r="P555" s="8"/>
      <c r="Q555" s="8"/>
      <c r="R555" s="8"/>
      <c r="S555" s="8"/>
      <c r="T555" s="8"/>
      <c r="U555" s="8"/>
      <c r="V555" s="8"/>
      <c r="W555" s="8"/>
      <c r="X555" s="8"/>
      <c r="Y555" s="8"/>
    </row>
    <row r="556" spans="1:25" ht="15.75" customHeight="1" x14ac:dyDescent="0.2">
      <c r="A556" s="15"/>
      <c r="B556" s="15"/>
      <c r="C556" s="15"/>
      <c r="D556" s="8"/>
      <c r="E556" s="8"/>
      <c r="F556" s="8"/>
      <c r="G556" s="31"/>
      <c r="H556" s="8"/>
      <c r="I556" s="62"/>
      <c r="J556" s="15"/>
      <c r="K556" s="8"/>
      <c r="L556" s="8"/>
      <c r="M556" s="15"/>
      <c r="N556" s="8"/>
      <c r="O556" s="8"/>
      <c r="P556" s="8"/>
      <c r="Q556" s="8"/>
      <c r="R556" s="8"/>
      <c r="S556" s="8"/>
      <c r="T556" s="8"/>
      <c r="U556" s="8"/>
      <c r="V556" s="8"/>
      <c r="W556" s="8"/>
      <c r="X556" s="8"/>
      <c r="Y556" s="8"/>
    </row>
    <row r="557" spans="1:25" ht="15.75" customHeight="1" x14ac:dyDescent="0.2">
      <c r="A557" s="15"/>
      <c r="B557" s="15"/>
      <c r="C557" s="15"/>
      <c r="D557" s="8"/>
      <c r="E557" s="8"/>
      <c r="F557" s="8"/>
      <c r="G557" s="31"/>
      <c r="H557" s="8"/>
      <c r="I557" s="62"/>
      <c r="J557" s="15"/>
      <c r="K557" s="8"/>
      <c r="L557" s="8"/>
      <c r="M557" s="15"/>
      <c r="N557" s="8"/>
      <c r="O557" s="8"/>
      <c r="P557" s="8"/>
      <c r="Q557" s="8"/>
      <c r="R557" s="8"/>
      <c r="S557" s="8"/>
      <c r="T557" s="8"/>
      <c r="U557" s="8"/>
      <c r="V557" s="8"/>
      <c r="W557" s="8"/>
      <c r="X557" s="8"/>
      <c r="Y557" s="8"/>
    </row>
    <row r="558" spans="1:25" ht="15.75" customHeight="1" x14ac:dyDescent="0.2">
      <c r="A558" s="15"/>
      <c r="B558" s="15"/>
      <c r="C558" s="15"/>
      <c r="D558" s="8"/>
      <c r="E558" s="8"/>
      <c r="F558" s="8"/>
      <c r="G558" s="31"/>
      <c r="H558" s="8"/>
      <c r="I558" s="62"/>
      <c r="J558" s="15"/>
      <c r="K558" s="8"/>
      <c r="L558" s="8"/>
      <c r="M558" s="15"/>
      <c r="N558" s="8"/>
      <c r="O558" s="8"/>
      <c r="P558" s="8"/>
      <c r="Q558" s="8"/>
      <c r="R558" s="8"/>
      <c r="S558" s="8"/>
      <c r="T558" s="8"/>
      <c r="U558" s="8"/>
      <c r="V558" s="8"/>
      <c r="W558" s="8"/>
      <c r="X558" s="8"/>
      <c r="Y558" s="8"/>
    </row>
    <row r="559" spans="1:25" ht="15.75" customHeight="1" x14ac:dyDescent="0.2">
      <c r="A559" s="15"/>
      <c r="B559" s="15"/>
      <c r="C559" s="15"/>
      <c r="D559" s="8"/>
      <c r="E559" s="8"/>
      <c r="F559" s="8"/>
      <c r="G559" s="31"/>
      <c r="H559" s="8"/>
      <c r="I559" s="62"/>
      <c r="J559" s="15"/>
      <c r="K559" s="8"/>
      <c r="L559" s="8"/>
      <c r="M559" s="15"/>
      <c r="N559" s="8"/>
      <c r="O559" s="8"/>
      <c r="P559" s="8"/>
      <c r="Q559" s="8"/>
      <c r="R559" s="8"/>
      <c r="S559" s="8"/>
      <c r="T559" s="8"/>
      <c r="U559" s="8"/>
      <c r="V559" s="8"/>
      <c r="W559" s="8"/>
      <c r="X559" s="8"/>
      <c r="Y559" s="8"/>
    </row>
    <row r="560" spans="1:25" ht="15.75" customHeight="1" x14ac:dyDescent="0.2">
      <c r="A560" s="15"/>
      <c r="B560" s="15"/>
      <c r="C560" s="15"/>
      <c r="D560" s="8"/>
      <c r="E560" s="8"/>
      <c r="F560" s="8"/>
      <c r="G560" s="31"/>
      <c r="H560" s="8"/>
      <c r="I560" s="62"/>
      <c r="J560" s="15"/>
      <c r="K560" s="8"/>
      <c r="L560" s="8"/>
      <c r="M560" s="15"/>
      <c r="N560" s="8"/>
      <c r="O560" s="8"/>
      <c r="P560" s="8"/>
      <c r="Q560" s="8"/>
      <c r="R560" s="8"/>
      <c r="S560" s="8"/>
      <c r="T560" s="8"/>
      <c r="U560" s="8"/>
      <c r="V560" s="8"/>
      <c r="W560" s="8"/>
      <c r="X560" s="8"/>
      <c r="Y560" s="8"/>
    </row>
    <row r="561" spans="1:25" ht="15.75" customHeight="1" x14ac:dyDescent="0.2">
      <c r="A561" s="15"/>
      <c r="B561" s="15"/>
      <c r="C561" s="15"/>
      <c r="D561" s="8"/>
      <c r="E561" s="8"/>
      <c r="F561" s="8"/>
      <c r="G561" s="31"/>
      <c r="H561" s="8"/>
      <c r="I561" s="62"/>
      <c r="J561" s="15"/>
      <c r="K561" s="8"/>
      <c r="L561" s="8"/>
      <c r="M561" s="15"/>
      <c r="N561" s="8"/>
      <c r="O561" s="8"/>
      <c r="P561" s="8"/>
      <c r="Q561" s="8"/>
      <c r="R561" s="8"/>
      <c r="S561" s="8"/>
      <c r="T561" s="8"/>
      <c r="U561" s="8"/>
      <c r="V561" s="8"/>
      <c r="W561" s="8"/>
      <c r="X561" s="8"/>
      <c r="Y561" s="8"/>
    </row>
    <row r="562" spans="1:25" ht="15.75" customHeight="1" x14ac:dyDescent="0.2">
      <c r="A562" s="15"/>
      <c r="B562" s="15"/>
      <c r="C562" s="15"/>
      <c r="D562" s="8"/>
      <c r="E562" s="8"/>
      <c r="F562" s="8"/>
      <c r="G562" s="31"/>
      <c r="H562" s="8"/>
      <c r="I562" s="62"/>
      <c r="J562" s="15"/>
      <c r="K562" s="8"/>
      <c r="L562" s="8"/>
      <c r="M562" s="15"/>
      <c r="N562" s="8"/>
      <c r="O562" s="8"/>
      <c r="P562" s="8"/>
      <c r="Q562" s="8"/>
      <c r="R562" s="8"/>
      <c r="S562" s="8"/>
      <c r="T562" s="8"/>
      <c r="U562" s="8"/>
      <c r="V562" s="8"/>
      <c r="W562" s="8"/>
      <c r="X562" s="8"/>
      <c r="Y562" s="8"/>
    </row>
    <row r="563" spans="1:25" ht="15.75" customHeight="1" x14ac:dyDescent="0.2">
      <c r="A563" s="15"/>
      <c r="B563" s="15"/>
      <c r="C563" s="15"/>
      <c r="D563" s="8"/>
      <c r="E563" s="8"/>
      <c r="F563" s="8"/>
      <c r="G563" s="31"/>
      <c r="H563" s="8"/>
      <c r="I563" s="62"/>
      <c r="J563" s="15"/>
      <c r="K563" s="8"/>
      <c r="L563" s="8"/>
      <c r="M563" s="15"/>
      <c r="N563" s="8"/>
      <c r="O563" s="8"/>
      <c r="P563" s="8"/>
      <c r="Q563" s="8"/>
      <c r="R563" s="8"/>
      <c r="S563" s="8"/>
      <c r="T563" s="8"/>
      <c r="U563" s="8"/>
      <c r="V563" s="8"/>
      <c r="W563" s="8"/>
      <c r="X563" s="8"/>
      <c r="Y563" s="8"/>
    </row>
    <row r="564" spans="1:25" ht="15.75" customHeight="1" x14ac:dyDescent="0.2">
      <c r="A564" s="15"/>
      <c r="B564" s="15"/>
      <c r="C564" s="15"/>
      <c r="D564" s="8"/>
      <c r="E564" s="8"/>
      <c r="F564" s="8"/>
      <c r="G564" s="31"/>
      <c r="H564" s="8"/>
      <c r="I564" s="62"/>
      <c r="J564" s="15"/>
      <c r="K564" s="8"/>
      <c r="L564" s="8"/>
      <c r="M564" s="15"/>
      <c r="N564" s="8"/>
      <c r="O564" s="8"/>
      <c r="P564" s="8"/>
      <c r="Q564" s="8"/>
      <c r="R564" s="8"/>
      <c r="S564" s="8"/>
      <c r="T564" s="8"/>
      <c r="U564" s="8"/>
      <c r="V564" s="8"/>
      <c r="W564" s="8"/>
      <c r="X564" s="8"/>
      <c r="Y564" s="8"/>
    </row>
    <row r="565" spans="1:25" ht="15.75" customHeight="1" x14ac:dyDescent="0.2">
      <c r="A565" s="15"/>
      <c r="B565" s="15"/>
      <c r="C565" s="15"/>
      <c r="D565" s="8"/>
      <c r="E565" s="8"/>
      <c r="F565" s="8"/>
      <c r="G565" s="31"/>
      <c r="H565" s="8"/>
      <c r="I565" s="62"/>
      <c r="J565" s="15"/>
      <c r="K565" s="8"/>
      <c r="L565" s="8"/>
      <c r="M565" s="15"/>
      <c r="N565" s="8"/>
      <c r="O565" s="8"/>
      <c r="P565" s="8"/>
      <c r="Q565" s="8"/>
      <c r="R565" s="8"/>
      <c r="S565" s="8"/>
      <c r="T565" s="8"/>
      <c r="U565" s="8"/>
      <c r="V565" s="8"/>
      <c r="W565" s="8"/>
      <c r="X565" s="8"/>
      <c r="Y565" s="8"/>
    </row>
    <row r="566" spans="1:25" ht="15.75" customHeight="1" x14ac:dyDescent="0.2">
      <c r="A566" s="15"/>
      <c r="B566" s="15"/>
      <c r="C566" s="15"/>
      <c r="D566" s="8"/>
      <c r="E566" s="8"/>
      <c r="F566" s="8"/>
      <c r="G566" s="31"/>
      <c r="H566" s="8"/>
      <c r="I566" s="62"/>
      <c r="J566" s="15"/>
      <c r="K566" s="8"/>
      <c r="L566" s="8"/>
      <c r="M566" s="15"/>
      <c r="N566" s="8"/>
      <c r="O566" s="8"/>
      <c r="P566" s="8"/>
      <c r="Q566" s="8"/>
      <c r="R566" s="8"/>
      <c r="S566" s="8"/>
      <c r="T566" s="8"/>
      <c r="U566" s="8"/>
      <c r="V566" s="8"/>
      <c r="W566" s="8"/>
      <c r="X566" s="8"/>
      <c r="Y566" s="8"/>
    </row>
    <row r="567" spans="1:25" ht="15.75" customHeight="1" x14ac:dyDescent="0.2">
      <c r="A567" s="15"/>
      <c r="B567" s="15"/>
      <c r="C567" s="15"/>
      <c r="D567" s="8"/>
      <c r="E567" s="8"/>
      <c r="F567" s="8"/>
      <c r="G567" s="31"/>
      <c r="H567" s="8"/>
      <c r="I567" s="62"/>
      <c r="J567" s="15"/>
      <c r="K567" s="8"/>
      <c r="L567" s="8"/>
      <c r="M567" s="15"/>
      <c r="N567" s="8"/>
      <c r="O567" s="8"/>
      <c r="P567" s="8"/>
      <c r="Q567" s="8"/>
      <c r="R567" s="8"/>
      <c r="S567" s="8"/>
      <c r="T567" s="8"/>
      <c r="U567" s="8"/>
      <c r="V567" s="8"/>
      <c r="W567" s="8"/>
      <c r="X567" s="8"/>
      <c r="Y567" s="8"/>
    </row>
    <row r="568" spans="1:25" ht="15.75" customHeight="1" x14ac:dyDescent="0.2">
      <c r="A568" s="15"/>
      <c r="B568" s="15"/>
      <c r="C568" s="15"/>
      <c r="D568" s="8"/>
      <c r="E568" s="8"/>
      <c r="F568" s="8"/>
      <c r="G568" s="31"/>
      <c r="H568" s="8"/>
      <c r="I568" s="62"/>
      <c r="J568" s="15"/>
      <c r="K568" s="8"/>
      <c r="L568" s="8"/>
      <c r="M568" s="15"/>
      <c r="N568" s="8"/>
      <c r="O568" s="8"/>
      <c r="P568" s="8"/>
      <c r="Q568" s="8"/>
      <c r="R568" s="8"/>
      <c r="S568" s="8"/>
      <c r="T568" s="8"/>
      <c r="U568" s="8"/>
      <c r="V568" s="8"/>
      <c r="W568" s="8"/>
      <c r="X568" s="8"/>
      <c r="Y568" s="8"/>
    </row>
    <row r="569" spans="1:25" ht="15.75" customHeight="1" x14ac:dyDescent="0.2">
      <c r="A569" s="15"/>
      <c r="B569" s="15"/>
      <c r="C569" s="15"/>
      <c r="D569" s="8"/>
      <c r="E569" s="8"/>
      <c r="F569" s="8"/>
      <c r="G569" s="31"/>
      <c r="H569" s="8"/>
      <c r="I569" s="62"/>
      <c r="J569" s="15"/>
      <c r="K569" s="8"/>
      <c r="L569" s="8"/>
      <c r="M569" s="15"/>
      <c r="N569" s="8"/>
      <c r="O569" s="8"/>
      <c r="P569" s="8"/>
      <c r="Q569" s="8"/>
      <c r="R569" s="8"/>
      <c r="S569" s="8"/>
      <c r="T569" s="8"/>
      <c r="U569" s="8"/>
      <c r="V569" s="8"/>
      <c r="W569" s="8"/>
      <c r="X569" s="8"/>
      <c r="Y569" s="8"/>
    </row>
    <row r="570" spans="1:25" ht="15.75" customHeight="1" x14ac:dyDescent="0.2">
      <c r="A570" s="15"/>
      <c r="B570" s="15"/>
      <c r="C570" s="15"/>
      <c r="D570" s="8"/>
      <c r="E570" s="8"/>
      <c r="F570" s="8"/>
      <c r="G570" s="31"/>
      <c r="H570" s="8"/>
      <c r="I570" s="62"/>
      <c r="J570" s="15"/>
      <c r="K570" s="8"/>
      <c r="L570" s="8"/>
      <c r="M570" s="15"/>
      <c r="N570" s="8"/>
      <c r="O570" s="8"/>
      <c r="P570" s="8"/>
      <c r="Q570" s="8"/>
      <c r="R570" s="8"/>
      <c r="S570" s="8"/>
      <c r="T570" s="8"/>
      <c r="U570" s="8"/>
      <c r="V570" s="8"/>
      <c r="W570" s="8"/>
      <c r="X570" s="8"/>
      <c r="Y570" s="8"/>
    </row>
    <row r="571" spans="1:25" ht="15.75" customHeight="1" x14ac:dyDescent="0.2">
      <c r="A571" s="15"/>
      <c r="B571" s="15"/>
      <c r="C571" s="15"/>
      <c r="D571" s="8"/>
      <c r="E571" s="8"/>
      <c r="F571" s="8"/>
      <c r="G571" s="31"/>
      <c r="H571" s="8"/>
      <c r="I571" s="62"/>
      <c r="J571" s="15"/>
      <c r="K571" s="8"/>
      <c r="L571" s="8"/>
      <c r="M571" s="15"/>
      <c r="N571" s="8"/>
      <c r="O571" s="8"/>
      <c r="P571" s="8"/>
      <c r="Q571" s="8"/>
      <c r="R571" s="8"/>
      <c r="S571" s="8"/>
      <c r="T571" s="8"/>
      <c r="U571" s="8"/>
      <c r="V571" s="8"/>
      <c r="W571" s="8"/>
      <c r="X571" s="8"/>
      <c r="Y571" s="8"/>
    </row>
    <row r="572" spans="1:25" ht="15.75" customHeight="1" x14ac:dyDescent="0.2">
      <c r="A572" s="15"/>
      <c r="B572" s="15"/>
      <c r="C572" s="15"/>
      <c r="D572" s="8"/>
      <c r="E572" s="8"/>
      <c r="F572" s="8"/>
      <c r="G572" s="31"/>
      <c r="H572" s="8"/>
      <c r="I572" s="62"/>
      <c r="J572" s="15"/>
      <c r="K572" s="8"/>
      <c r="L572" s="8"/>
      <c r="M572" s="15"/>
      <c r="N572" s="8"/>
      <c r="O572" s="8"/>
      <c r="P572" s="8"/>
      <c r="Q572" s="8"/>
      <c r="R572" s="8"/>
      <c r="S572" s="8"/>
      <c r="T572" s="8"/>
      <c r="U572" s="8"/>
      <c r="V572" s="8"/>
      <c r="W572" s="8"/>
      <c r="X572" s="8"/>
      <c r="Y572" s="8"/>
    </row>
    <row r="573" spans="1:25" ht="15.75" customHeight="1" x14ac:dyDescent="0.2">
      <c r="A573" s="15"/>
      <c r="B573" s="15"/>
      <c r="C573" s="15"/>
      <c r="D573" s="8"/>
      <c r="E573" s="8"/>
      <c r="F573" s="8"/>
      <c r="G573" s="31"/>
      <c r="H573" s="8"/>
      <c r="I573" s="62"/>
      <c r="J573" s="15"/>
      <c r="K573" s="8"/>
      <c r="L573" s="8"/>
      <c r="M573" s="15"/>
      <c r="N573" s="8"/>
      <c r="O573" s="8"/>
      <c r="P573" s="8"/>
      <c r="Q573" s="8"/>
      <c r="R573" s="8"/>
      <c r="S573" s="8"/>
      <c r="T573" s="8"/>
      <c r="U573" s="8"/>
      <c r="V573" s="8"/>
      <c r="W573" s="8"/>
      <c r="X573" s="8"/>
      <c r="Y573" s="8"/>
    </row>
    <row r="574" spans="1:25" ht="15.75" customHeight="1" x14ac:dyDescent="0.2">
      <c r="A574" s="15"/>
      <c r="B574" s="15"/>
      <c r="C574" s="15"/>
      <c r="D574" s="8"/>
      <c r="E574" s="8"/>
      <c r="F574" s="8"/>
      <c r="G574" s="31"/>
      <c r="H574" s="8"/>
      <c r="I574" s="62"/>
      <c r="J574" s="15"/>
      <c r="K574" s="8"/>
      <c r="L574" s="8"/>
      <c r="M574" s="15"/>
      <c r="N574" s="8"/>
      <c r="O574" s="8"/>
      <c r="P574" s="8"/>
      <c r="Q574" s="8"/>
      <c r="R574" s="8"/>
      <c r="S574" s="8"/>
      <c r="T574" s="8"/>
      <c r="U574" s="8"/>
      <c r="V574" s="8"/>
      <c r="W574" s="8"/>
      <c r="X574" s="8"/>
      <c r="Y574" s="8"/>
    </row>
    <row r="575" spans="1:25" ht="15.75" customHeight="1" x14ac:dyDescent="0.2">
      <c r="A575" s="15"/>
      <c r="B575" s="15"/>
      <c r="C575" s="15"/>
      <c r="D575" s="8"/>
      <c r="E575" s="8"/>
      <c r="F575" s="8"/>
      <c r="G575" s="31"/>
      <c r="H575" s="8"/>
      <c r="I575" s="62"/>
      <c r="J575" s="15"/>
      <c r="K575" s="8"/>
      <c r="L575" s="8"/>
      <c r="M575" s="15"/>
      <c r="N575" s="8"/>
      <c r="O575" s="8"/>
      <c r="P575" s="8"/>
      <c r="Q575" s="8"/>
      <c r="R575" s="8"/>
      <c r="S575" s="8"/>
      <c r="T575" s="8"/>
      <c r="U575" s="8"/>
      <c r="V575" s="8"/>
      <c r="W575" s="8"/>
      <c r="X575" s="8"/>
      <c r="Y575" s="8"/>
    </row>
    <row r="576" spans="1:25" ht="15.75" customHeight="1" x14ac:dyDescent="0.2">
      <c r="A576" s="15"/>
      <c r="B576" s="15"/>
      <c r="C576" s="15"/>
      <c r="D576" s="8"/>
      <c r="E576" s="8"/>
      <c r="F576" s="8"/>
      <c r="G576" s="31"/>
      <c r="H576" s="8"/>
      <c r="I576" s="62"/>
      <c r="J576" s="15"/>
      <c r="K576" s="8"/>
      <c r="L576" s="8"/>
      <c r="M576" s="15"/>
      <c r="N576" s="8"/>
      <c r="O576" s="8"/>
      <c r="P576" s="8"/>
      <c r="Q576" s="8"/>
      <c r="R576" s="8"/>
      <c r="S576" s="8"/>
      <c r="T576" s="8"/>
      <c r="U576" s="8"/>
      <c r="V576" s="8"/>
      <c r="W576" s="8"/>
      <c r="X576" s="8"/>
      <c r="Y576" s="8"/>
    </row>
    <row r="577" spans="1:25" ht="15.75" customHeight="1" x14ac:dyDescent="0.2">
      <c r="A577" s="15"/>
      <c r="B577" s="15"/>
      <c r="C577" s="15"/>
      <c r="D577" s="8"/>
      <c r="E577" s="8"/>
      <c r="F577" s="8"/>
      <c r="G577" s="31"/>
      <c r="H577" s="8"/>
      <c r="I577" s="62"/>
      <c r="J577" s="15"/>
      <c r="K577" s="8"/>
      <c r="L577" s="8"/>
      <c r="M577" s="15"/>
      <c r="N577" s="8"/>
      <c r="O577" s="8"/>
      <c r="P577" s="8"/>
      <c r="Q577" s="8"/>
      <c r="R577" s="8"/>
      <c r="S577" s="8"/>
      <c r="T577" s="8"/>
      <c r="U577" s="8"/>
      <c r="V577" s="8"/>
      <c r="W577" s="8"/>
      <c r="X577" s="8"/>
      <c r="Y577" s="8"/>
    </row>
    <row r="578" spans="1:25" ht="15.75" customHeight="1" x14ac:dyDescent="0.2">
      <c r="A578" s="15"/>
      <c r="B578" s="15"/>
      <c r="C578" s="15"/>
      <c r="D578" s="8"/>
      <c r="E578" s="8"/>
      <c r="F578" s="8"/>
      <c r="G578" s="31"/>
      <c r="H578" s="8"/>
      <c r="I578" s="62"/>
      <c r="J578" s="15"/>
      <c r="K578" s="8"/>
      <c r="L578" s="8"/>
      <c r="M578" s="15"/>
      <c r="N578" s="8"/>
      <c r="O578" s="8"/>
      <c r="P578" s="8"/>
      <c r="Q578" s="8"/>
      <c r="R578" s="8"/>
      <c r="S578" s="8"/>
      <c r="T578" s="8"/>
      <c r="U578" s="8"/>
      <c r="V578" s="8"/>
      <c r="W578" s="8"/>
      <c r="X578" s="8"/>
      <c r="Y578" s="8"/>
    </row>
    <row r="579" spans="1:25" ht="15.75" customHeight="1" x14ac:dyDescent="0.2">
      <c r="A579" s="15"/>
      <c r="B579" s="15"/>
      <c r="C579" s="15"/>
      <c r="D579" s="8"/>
      <c r="E579" s="8"/>
      <c r="F579" s="8"/>
      <c r="G579" s="31"/>
      <c r="H579" s="8"/>
      <c r="I579" s="62"/>
      <c r="J579" s="15"/>
      <c r="K579" s="8"/>
      <c r="L579" s="8"/>
      <c r="M579" s="15"/>
      <c r="N579" s="8"/>
      <c r="O579" s="8"/>
      <c r="P579" s="8"/>
      <c r="Q579" s="8"/>
      <c r="R579" s="8"/>
      <c r="S579" s="8"/>
      <c r="T579" s="8"/>
      <c r="U579" s="8"/>
      <c r="V579" s="8"/>
      <c r="W579" s="8"/>
      <c r="X579" s="8"/>
      <c r="Y579" s="8"/>
    </row>
    <row r="580" spans="1:25" ht="15.75" customHeight="1" x14ac:dyDescent="0.2">
      <c r="A580" s="15"/>
      <c r="B580" s="15"/>
      <c r="C580" s="15"/>
      <c r="D580" s="8"/>
      <c r="E580" s="8"/>
      <c r="F580" s="8"/>
      <c r="G580" s="31"/>
      <c r="H580" s="8"/>
      <c r="I580" s="62"/>
      <c r="J580" s="15"/>
      <c r="K580" s="8"/>
      <c r="L580" s="8"/>
      <c r="M580" s="15"/>
      <c r="N580" s="8"/>
      <c r="O580" s="8"/>
      <c r="P580" s="8"/>
      <c r="Q580" s="8"/>
      <c r="R580" s="8"/>
      <c r="S580" s="8"/>
      <c r="T580" s="8"/>
      <c r="U580" s="8"/>
      <c r="V580" s="8"/>
      <c r="W580" s="8"/>
      <c r="X580" s="8"/>
      <c r="Y580" s="8"/>
    </row>
    <row r="581" spans="1:25" ht="15.75" customHeight="1" x14ac:dyDescent="0.2">
      <c r="A581" s="15"/>
      <c r="B581" s="15"/>
      <c r="C581" s="15"/>
      <c r="D581" s="8"/>
      <c r="E581" s="8"/>
      <c r="F581" s="8"/>
      <c r="G581" s="31"/>
      <c r="H581" s="8"/>
      <c r="I581" s="62"/>
      <c r="J581" s="15"/>
      <c r="K581" s="8"/>
      <c r="L581" s="8"/>
      <c r="M581" s="15"/>
      <c r="N581" s="8"/>
      <c r="O581" s="8"/>
      <c r="P581" s="8"/>
      <c r="Q581" s="8"/>
      <c r="R581" s="8"/>
      <c r="S581" s="8"/>
      <c r="T581" s="8"/>
      <c r="U581" s="8"/>
      <c r="V581" s="8"/>
      <c r="W581" s="8"/>
      <c r="X581" s="8"/>
      <c r="Y581" s="8"/>
    </row>
    <row r="582" spans="1:25" ht="15.75" customHeight="1" x14ac:dyDescent="0.2">
      <c r="A582" s="15"/>
      <c r="B582" s="15"/>
      <c r="C582" s="15"/>
      <c r="D582" s="8"/>
      <c r="E582" s="8"/>
      <c r="F582" s="8"/>
      <c r="G582" s="31"/>
      <c r="H582" s="8"/>
      <c r="I582" s="62"/>
      <c r="J582" s="15"/>
      <c r="K582" s="8"/>
      <c r="L582" s="8"/>
      <c r="M582" s="15"/>
      <c r="N582" s="8"/>
      <c r="O582" s="8"/>
      <c r="P582" s="8"/>
      <c r="Q582" s="8"/>
      <c r="R582" s="8"/>
      <c r="S582" s="8"/>
      <c r="T582" s="8"/>
      <c r="U582" s="8"/>
      <c r="V582" s="8"/>
      <c r="W582" s="8"/>
      <c r="X582" s="8"/>
      <c r="Y582" s="8"/>
    </row>
    <row r="583" spans="1:25" ht="15.75" customHeight="1" x14ac:dyDescent="0.2">
      <c r="A583" s="15"/>
      <c r="B583" s="15"/>
      <c r="C583" s="15"/>
      <c r="D583" s="8"/>
      <c r="E583" s="8"/>
      <c r="F583" s="8"/>
      <c r="G583" s="31"/>
      <c r="H583" s="8"/>
      <c r="I583" s="62"/>
      <c r="J583" s="15"/>
      <c r="K583" s="8"/>
      <c r="L583" s="8"/>
      <c r="M583" s="15"/>
      <c r="N583" s="8"/>
      <c r="O583" s="8"/>
      <c r="P583" s="8"/>
      <c r="Q583" s="8"/>
      <c r="R583" s="8"/>
      <c r="S583" s="8"/>
      <c r="T583" s="8"/>
      <c r="U583" s="8"/>
      <c r="V583" s="8"/>
      <c r="W583" s="8"/>
      <c r="X583" s="8"/>
      <c r="Y583" s="8"/>
    </row>
    <row r="584" spans="1:25" ht="15.75" customHeight="1" x14ac:dyDescent="0.2">
      <c r="A584" s="15"/>
      <c r="B584" s="15"/>
      <c r="C584" s="15"/>
      <c r="D584" s="8"/>
      <c r="E584" s="8"/>
      <c r="F584" s="8"/>
      <c r="G584" s="31"/>
      <c r="H584" s="8"/>
      <c r="I584" s="62"/>
      <c r="J584" s="15"/>
      <c r="K584" s="8"/>
      <c r="L584" s="8"/>
      <c r="M584" s="15"/>
      <c r="N584" s="8"/>
      <c r="O584" s="8"/>
      <c r="P584" s="8"/>
      <c r="Q584" s="8"/>
      <c r="R584" s="8"/>
      <c r="S584" s="8"/>
      <c r="T584" s="8"/>
      <c r="U584" s="8"/>
      <c r="V584" s="8"/>
      <c r="W584" s="8"/>
      <c r="X584" s="8"/>
      <c r="Y584" s="8"/>
    </row>
    <row r="585" spans="1:25" ht="15.75" customHeight="1" x14ac:dyDescent="0.2">
      <c r="A585" s="15"/>
      <c r="B585" s="15"/>
      <c r="C585" s="15"/>
      <c r="D585" s="8"/>
      <c r="E585" s="8"/>
      <c r="F585" s="8"/>
      <c r="G585" s="31"/>
      <c r="H585" s="8"/>
      <c r="I585" s="62"/>
      <c r="J585" s="15"/>
      <c r="K585" s="8"/>
      <c r="L585" s="8"/>
      <c r="M585" s="15"/>
      <c r="N585" s="8"/>
      <c r="O585" s="8"/>
      <c r="P585" s="8"/>
      <c r="Q585" s="8"/>
      <c r="R585" s="8"/>
      <c r="S585" s="8"/>
      <c r="T585" s="8"/>
      <c r="U585" s="8"/>
      <c r="V585" s="8"/>
      <c r="W585" s="8"/>
      <c r="X585" s="8"/>
      <c r="Y585" s="8"/>
    </row>
    <row r="586" spans="1:25" ht="15.75" customHeight="1" x14ac:dyDescent="0.2">
      <c r="A586" s="15"/>
      <c r="B586" s="15"/>
      <c r="C586" s="15"/>
      <c r="D586" s="8"/>
      <c r="E586" s="8"/>
      <c r="F586" s="8"/>
      <c r="G586" s="31"/>
      <c r="H586" s="8"/>
      <c r="I586" s="62"/>
      <c r="J586" s="15"/>
      <c r="K586" s="8"/>
      <c r="L586" s="8"/>
      <c r="M586" s="15"/>
      <c r="N586" s="8"/>
      <c r="O586" s="8"/>
      <c r="P586" s="8"/>
      <c r="Q586" s="8"/>
      <c r="R586" s="8"/>
      <c r="S586" s="8"/>
      <c r="T586" s="8"/>
      <c r="U586" s="8"/>
      <c r="V586" s="8"/>
      <c r="W586" s="8"/>
      <c r="X586" s="8"/>
      <c r="Y586" s="8"/>
    </row>
    <row r="587" spans="1:25" ht="15.75" customHeight="1" x14ac:dyDescent="0.2">
      <c r="A587" s="15"/>
      <c r="B587" s="15"/>
      <c r="C587" s="15"/>
      <c r="D587" s="8"/>
      <c r="E587" s="8"/>
      <c r="F587" s="8"/>
      <c r="G587" s="31"/>
      <c r="H587" s="8"/>
      <c r="I587" s="62"/>
      <c r="J587" s="15"/>
      <c r="K587" s="8"/>
      <c r="L587" s="8"/>
      <c r="M587" s="15"/>
      <c r="N587" s="8"/>
      <c r="O587" s="8"/>
      <c r="P587" s="8"/>
      <c r="Q587" s="8"/>
      <c r="R587" s="8"/>
      <c r="S587" s="8"/>
      <c r="T587" s="8"/>
      <c r="U587" s="8"/>
      <c r="V587" s="8"/>
      <c r="W587" s="8"/>
      <c r="X587" s="8"/>
      <c r="Y587" s="8"/>
    </row>
    <row r="588" spans="1:25" ht="15.75" customHeight="1" x14ac:dyDescent="0.2">
      <c r="A588" s="15"/>
      <c r="B588" s="15"/>
      <c r="C588" s="15"/>
      <c r="D588" s="8"/>
      <c r="E588" s="8"/>
      <c r="F588" s="8"/>
      <c r="G588" s="31"/>
      <c r="H588" s="8"/>
      <c r="I588" s="62"/>
      <c r="J588" s="15"/>
      <c r="K588" s="8"/>
      <c r="L588" s="8"/>
      <c r="M588" s="15"/>
      <c r="N588" s="8"/>
      <c r="O588" s="8"/>
      <c r="P588" s="8"/>
      <c r="Q588" s="8"/>
      <c r="R588" s="8"/>
      <c r="S588" s="8"/>
      <c r="T588" s="8"/>
      <c r="U588" s="8"/>
      <c r="V588" s="8"/>
      <c r="W588" s="8"/>
      <c r="X588" s="8"/>
      <c r="Y588" s="8"/>
    </row>
    <row r="589" spans="1:25" ht="15.75" customHeight="1" x14ac:dyDescent="0.2">
      <c r="A589" s="15"/>
      <c r="B589" s="15"/>
      <c r="C589" s="15"/>
      <c r="D589" s="8"/>
      <c r="E589" s="8"/>
      <c r="F589" s="8"/>
      <c r="G589" s="31"/>
      <c r="H589" s="8"/>
      <c r="I589" s="62"/>
      <c r="J589" s="15"/>
      <c r="K589" s="8"/>
      <c r="L589" s="8"/>
      <c r="M589" s="15"/>
      <c r="N589" s="8"/>
      <c r="O589" s="8"/>
      <c r="P589" s="8"/>
      <c r="Q589" s="8"/>
      <c r="R589" s="8"/>
      <c r="S589" s="8"/>
      <c r="T589" s="8"/>
      <c r="U589" s="8"/>
      <c r="V589" s="8"/>
      <c r="W589" s="8"/>
      <c r="X589" s="8"/>
      <c r="Y589" s="8"/>
    </row>
    <row r="590" spans="1:25" ht="15.75" customHeight="1" x14ac:dyDescent="0.2">
      <c r="A590" s="15"/>
      <c r="B590" s="15"/>
      <c r="C590" s="15"/>
      <c r="D590" s="8"/>
      <c r="E590" s="8"/>
      <c r="F590" s="8"/>
      <c r="G590" s="31"/>
      <c r="H590" s="8"/>
      <c r="I590" s="62"/>
      <c r="J590" s="15"/>
      <c r="K590" s="8"/>
      <c r="L590" s="8"/>
      <c r="M590" s="15"/>
      <c r="N590" s="8"/>
      <c r="O590" s="8"/>
      <c r="P590" s="8"/>
      <c r="Q590" s="8"/>
      <c r="R590" s="8"/>
      <c r="S590" s="8"/>
      <c r="T590" s="8"/>
      <c r="U590" s="8"/>
      <c r="V590" s="8"/>
      <c r="W590" s="8"/>
      <c r="X590" s="8"/>
      <c r="Y590" s="8"/>
    </row>
    <row r="591" spans="1:25" ht="15.75" customHeight="1" x14ac:dyDescent="0.2">
      <c r="A591" s="15"/>
      <c r="B591" s="15"/>
      <c r="C591" s="15"/>
      <c r="D591" s="8"/>
      <c r="E591" s="8"/>
      <c r="F591" s="8"/>
      <c r="G591" s="31"/>
      <c r="H591" s="8"/>
      <c r="I591" s="62"/>
      <c r="J591" s="15"/>
      <c r="K591" s="8"/>
      <c r="L591" s="8"/>
      <c r="M591" s="15"/>
      <c r="N591" s="8"/>
      <c r="O591" s="8"/>
      <c r="P591" s="8"/>
      <c r="Q591" s="8"/>
      <c r="R591" s="8"/>
      <c r="S591" s="8"/>
      <c r="T591" s="8"/>
      <c r="U591" s="8"/>
      <c r="V591" s="8"/>
      <c r="W591" s="8"/>
      <c r="X591" s="8"/>
      <c r="Y591" s="8"/>
    </row>
    <row r="592" spans="1:25" ht="15.75" customHeight="1" x14ac:dyDescent="0.2">
      <c r="A592" s="15"/>
      <c r="B592" s="15"/>
      <c r="C592" s="15"/>
      <c r="D592" s="8"/>
      <c r="E592" s="8"/>
      <c r="F592" s="8"/>
      <c r="G592" s="31"/>
      <c r="H592" s="8"/>
      <c r="I592" s="62"/>
      <c r="J592" s="15"/>
      <c r="K592" s="8"/>
      <c r="L592" s="8"/>
      <c r="M592" s="15"/>
      <c r="N592" s="8"/>
      <c r="O592" s="8"/>
      <c r="P592" s="8"/>
      <c r="Q592" s="8"/>
      <c r="R592" s="8"/>
      <c r="S592" s="8"/>
      <c r="T592" s="8"/>
      <c r="U592" s="8"/>
      <c r="V592" s="8"/>
      <c r="W592" s="8"/>
      <c r="X592" s="8"/>
      <c r="Y592" s="8"/>
    </row>
    <row r="593" spans="1:25" ht="15.75" customHeight="1" x14ac:dyDescent="0.2">
      <c r="A593" s="15"/>
      <c r="B593" s="15"/>
      <c r="C593" s="15"/>
      <c r="D593" s="8"/>
      <c r="E593" s="8"/>
      <c r="F593" s="8"/>
      <c r="G593" s="31"/>
      <c r="H593" s="8"/>
      <c r="I593" s="62"/>
      <c r="J593" s="15"/>
      <c r="K593" s="8"/>
      <c r="L593" s="8"/>
      <c r="M593" s="15"/>
      <c r="N593" s="8"/>
      <c r="O593" s="8"/>
      <c r="P593" s="8"/>
      <c r="Q593" s="8"/>
      <c r="R593" s="8"/>
      <c r="S593" s="8"/>
      <c r="T593" s="8"/>
      <c r="U593" s="8"/>
      <c r="V593" s="8"/>
      <c r="W593" s="8"/>
      <c r="X593" s="8"/>
      <c r="Y593" s="8"/>
    </row>
    <row r="594" spans="1:25" ht="15.75" customHeight="1" x14ac:dyDescent="0.2">
      <c r="A594" s="15"/>
      <c r="B594" s="15"/>
      <c r="C594" s="15"/>
      <c r="D594" s="8"/>
      <c r="E594" s="8"/>
      <c r="F594" s="8"/>
      <c r="G594" s="31"/>
      <c r="H594" s="8"/>
      <c r="I594" s="62"/>
      <c r="J594" s="15"/>
      <c r="K594" s="8"/>
      <c r="L594" s="8"/>
      <c r="M594" s="15"/>
      <c r="N594" s="8"/>
      <c r="O594" s="8"/>
      <c r="P594" s="8"/>
      <c r="Q594" s="8"/>
      <c r="R594" s="8"/>
      <c r="S594" s="8"/>
      <c r="T594" s="8"/>
      <c r="U594" s="8"/>
      <c r="V594" s="8"/>
      <c r="W594" s="8"/>
      <c r="X594" s="8"/>
      <c r="Y594" s="8"/>
    </row>
    <row r="595" spans="1:25" ht="15.75" customHeight="1" x14ac:dyDescent="0.2">
      <c r="A595" s="15"/>
      <c r="B595" s="15"/>
      <c r="C595" s="15"/>
      <c r="D595" s="8"/>
      <c r="E595" s="8"/>
      <c r="F595" s="8"/>
      <c r="G595" s="31"/>
      <c r="H595" s="8"/>
      <c r="I595" s="62"/>
      <c r="J595" s="15"/>
      <c r="K595" s="8"/>
      <c r="L595" s="8"/>
      <c r="M595" s="15"/>
      <c r="N595" s="8"/>
      <c r="O595" s="8"/>
      <c r="P595" s="8"/>
      <c r="Q595" s="8"/>
      <c r="R595" s="8"/>
      <c r="S595" s="8"/>
      <c r="T595" s="8"/>
      <c r="U595" s="8"/>
      <c r="V595" s="8"/>
      <c r="W595" s="8"/>
      <c r="X595" s="8"/>
      <c r="Y595" s="8"/>
    </row>
    <row r="596" spans="1:25" ht="15.75" customHeight="1" x14ac:dyDescent="0.2">
      <c r="A596" s="15"/>
      <c r="B596" s="15"/>
      <c r="C596" s="15"/>
      <c r="D596" s="8"/>
      <c r="E596" s="8"/>
      <c r="F596" s="8"/>
      <c r="G596" s="31"/>
      <c r="H596" s="8"/>
      <c r="I596" s="62"/>
      <c r="J596" s="15"/>
      <c r="K596" s="8"/>
      <c r="L596" s="8"/>
      <c r="M596" s="15"/>
      <c r="N596" s="8"/>
      <c r="O596" s="8"/>
      <c r="P596" s="8"/>
      <c r="Q596" s="8"/>
      <c r="R596" s="8"/>
      <c r="S596" s="8"/>
      <c r="T596" s="8"/>
      <c r="U596" s="8"/>
      <c r="V596" s="8"/>
      <c r="W596" s="8"/>
      <c r="X596" s="8"/>
      <c r="Y596" s="8"/>
    </row>
    <row r="597" spans="1:25" ht="15.75" customHeight="1" x14ac:dyDescent="0.2">
      <c r="A597" s="15"/>
      <c r="B597" s="15"/>
      <c r="C597" s="15"/>
      <c r="D597" s="8"/>
      <c r="E597" s="8"/>
      <c r="F597" s="8"/>
      <c r="G597" s="31"/>
      <c r="H597" s="8"/>
      <c r="I597" s="62"/>
      <c r="J597" s="15"/>
      <c r="K597" s="8"/>
      <c r="L597" s="8"/>
      <c r="M597" s="15"/>
      <c r="N597" s="8"/>
      <c r="O597" s="8"/>
      <c r="P597" s="8"/>
      <c r="Q597" s="8"/>
      <c r="R597" s="8"/>
      <c r="S597" s="8"/>
      <c r="T597" s="8"/>
      <c r="U597" s="8"/>
      <c r="V597" s="8"/>
      <c r="W597" s="8"/>
      <c r="X597" s="8"/>
      <c r="Y597" s="8"/>
    </row>
    <row r="598" spans="1:25" ht="15.75" customHeight="1" x14ac:dyDescent="0.2">
      <c r="A598" s="15"/>
      <c r="B598" s="15"/>
      <c r="C598" s="15"/>
      <c r="D598" s="8"/>
      <c r="E598" s="8"/>
      <c r="F598" s="8"/>
      <c r="G598" s="31"/>
      <c r="H598" s="8"/>
      <c r="I598" s="62"/>
      <c r="J598" s="15"/>
      <c r="K598" s="8"/>
      <c r="L598" s="8"/>
      <c r="M598" s="15"/>
      <c r="N598" s="8"/>
      <c r="O598" s="8"/>
      <c r="P598" s="8"/>
      <c r="Q598" s="8"/>
      <c r="R598" s="8"/>
      <c r="S598" s="8"/>
      <c r="T598" s="8"/>
      <c r="U598" s="8"/>
      <c r="V598" s="8"/>
      <c r="W598" s="8"/>
      <c r="X598" s="8"/>
      <c r="Y598" s="8"/>
    </row>
    <row r="599" spans="1:25" ht="15.75" customHeight="1" x14ac:dyDescent="0.2">
      <c r="A599" s="15"/>
      <c r="B599" s="15"/>
      <c r="C599" s="15"/>
      <c r="D599" s="8"/>
      <c r="E599" s="8"/>
      <c r="F599" s="8"/>
      <c r="G599" s="31"/>
      <c r="H599" s="8"/>
      <c r="I599" s="62"/>
      <c r="J599" s="15"/>
      <c r="K599" s="8"/>
      <c r="L599" s="8"/>
      <c r="M599" s="15"/>
      <c r="N599" s="8"/>
      <c r="O599" s="8"/>
      <c r="P599" s="8"/>
      <c r="Q599" s="8"/>
      <c r="R599" s="8"/>
      <c r="S599" s="8"/>
      <c r="T599" s="8"/>
      <c r="U599" s="8"/>
      <c r="V599" s="8"/>
      <c r="W599" s="8"/>
      <c r="X599" s="8"/>
      <c r="Y599" s="8"/>
    </row>
    <row r="600" spans="1:25" ht="15.75" customHeight="1" x14ac:dyDescent="0.2">
      <c r="A600" s="15"/>
      <c r="B600" s="15"/>
      <c r="C600" s="15"/>
      <c r="D600" s="8"/>
      <c r="E600" s="8"/>
      <c r="F600" s="8"/>
      <c r="G600" s="31"/>
      <c r="H600" s="8"/>
      <c r="I600" s="62"/>
      <c r="J600" s="15"/>
      <c r="K600" s="8"/>
      <c r="L600" s="8"/>
      <c r="M600" s="15"/>
      <c r="N600" s="8"/>
      <c r="O600" s="8"/>
      <c r="P600" s="8"/>
      <c r="Q600" s="8"/>
      <c r="R600" s="8"/>
      <c r="S600" s="8"/>
      <c r="T600" s="8"/>
      <c r="U600" s="8"/>
      <c r="V600" s="8"/>
      <c r="W600" s="8"/>
      <c r="X600" s="8"/>
      <c r="Y600" s="8"/>
    </row>
    <row r="601" spans="1:25" ht="15.75" customHeight="1" x14ac:dyDescent="0.2">
      <c r="A601" s="15"/>
      <c r="B601" s="15"/>
      <c r="C601" s="15"/>
      <c r="D601" s="8"/>
      <c r="E601" s="8"/>
      <c r="F601" s="8"/>
      <c r="G601" s="31"/>
      <c r="H601" s="8"/>
      <c r="I601" s="62"/>
      <c r="J601" s="15"/>
      <c r="K601" s="8"/>
      <c r="L601" s="8"/>
      <c r="M601" s="15"/>
      <c r="N601" s="8"/>
      <c r="O601" s="8"/>
      <c r="P601" s="8"/>
      <c r="Q601" s="8"/>
      <c r="R601" s="8"/>
      <c r="S601" s="8"/>
      <c r="T601" s="8"/>
      <c r="U601" s="8"/>
      <c r="V601" s="8"/>
      <c r="W601" s="8"/>
      <c r="X601" s="8"/>
      <c r="Y601" s="8"/>
    </row>
    <row r="602" spans="1:25" ht="15.75" customHeight="1" x14ac:dyDescent="0.2">
      <c r="A602" s="15"/>
      <c r="B602" s="15"/>
      <c r="C602" s="15"/>
      <c r="D602" s="8"/>
      <c r="E602" s="8"/>
      <c r="F602" s="8"/>
      <c r="G602" s="31"/>
      <c r="H602" s="8"/>
      <c r="I602" s="62"/>
      <c r="J602" s="15"/>
      <c r="K602" s="8"/>
      <c r="L602" s="8"/>
      <c r="M602" s="15"/>
      <c r="N602" s="8"/>
      <c r="O602" s="8"/>
      <c r="P602" s="8"/>
      <c r="Q602" s="8"/>
      <c r="R602" s="8"/>
      <c r="S602" s="8"/>
      <c r="T602" s="8"/>
      <c r="U602" s="8"/>
      <c r="V602" s="8"/>
      <c r="W602" s="8"/>
      <c r="X602" s="8"/>
      <c r="Y602" s="8"/>
    </row>
    <row r="603" spans="1:25" ht="15.75" customHeight="1" x14ac:dyDescent="0.2">
      <c r="A603" s="15"/>
      <c r="B603" s="15"/>
      <c r="C603" s="15"/>
      <c r="D603" s="8"/>
      <c r="E603" s="8"/>
      <c r="F603" s="8"/>
      <c r="G603" s="31"/>
      <c r="H603" s="8"/>
      <c r="I603" s="62"/>
      <c r="J603" s="15"/>
      <c r="K603" s="8"/>
      <c r="L603" s="8"/>
      <c r="M603" s="15"/>
      <c r="N603" s="8"/>
      <c r="O603" s="8"/>
      <c r="P603" s="8"/>
      <c r="Q603" s="8"/>
      <c r="R603" s="8"/>
      <c r="S603" s="8"/>
      <c r="T603" s="8"/>
      <c r="U603" s="8"/>
      <c r="V603" s="8"/>
      <c r="W603" s="8"/>
      <c r="X603" s="8"/>
      <c r="Y603" s="8"/>
    </row>
    <row r="604" spans="1:25" ht="15.75" customHeight="1" x14ac:dyDescent="0.2">
      <c r="A604" s="15"/>
      <c r="B604" s="15"/>
      <c r="C604" s="15"/>
      <c r="D604" s="8"/>
      <c r="E604" s="8"/>
      <c r="F604" s="8"/>
      <c r="G604" s="31"/>
      <c r="H604" s="8"/>
      <c r="I604" s="62"/>
      <c r="J604" s="15"/>
      <c r="K604" s="8"/>
      <c r="L604" s="8"/>
      <c r="M604" s="15"/>
      <c r="N604" s="8"/>
      <c r="O604" s="8"/>
      <c r="P604" s="8"/>
      <c r="Q604" s="8"/>
      <c r="R604" s="8"/>
      <c r="S604" s="8"/>
      <c r="T604" s="8"/>
      <c r="U604" s="8"/>
      <c r="V604" s="8"/>
      <c r="W604" s="8"/>
      <c r="X604" s="8"/>
      <c r="Y604" s="8"/>
    </row>
    <row r="605" spans="1:25" ht="15.75" customHeight="1" x14ac:dyDescent="0.2">
      <c r="A605" s="15"/>
      <c r="B605" s="15"/>
      <c r="C605" s="15"/>
      <c r="D605" s="8"/>
      <c r="E605" s="8"/>
      <c r="F605" s="8"/>
      <c r="G605" s="31"/>
      <c r="H605" s="8"/>
      <c r="I605" s="62"/>
      <c r="J605" s="15"/>
      <c r="K605" s="8"/>
      <c r="L605" s="8"/>
      <c r="M605" s="15"/>
      <c r="N605" s="8"/>
      <c r="O605" s="8"/>
      <c r="P605" s="8"/>
      <c r="Q605" s="8"/>
      <c r="R605" s="8"/>
      <c r="S605" s="8"/>
      <c r="T605" s="8"/>
      <c r="U605" s="8"/>
      <c r="V605" s="8"/>
      <c r="W605" s="8"/>
      <c r="X605" s="8"/>
      <c r="Y605" s="8"/>
    </row>
    <row r="606" spans="1:25" ht="15.75" customHeight="1" x14ac:dyDescent="0.2">
      <c r="A606" s="15"/>
      <c r="B606" s="15"/>
      <c r="C606" s="15"/>
      <c r="D606" s="8"/>
      <c r="E606" s="8"/>
      <c r="F606" s="8"/>
      <c r="G606" s="31"/>
      <c r="H606" s="8"/>
      <c r="I606" s="62"/>
      <c r="J606" s="15"/>
      <c r="K606" s="8"/>
      <c r="L606" s="8"/>
      <c r="M606" s="15"/>
      <c r="N606" s="8"/>
      <c r="O606" s="8"/>
      <c r="P606" s="8"/>
      <c r="Q606" s="8"/>
      <c r="R606" s="8"/>
      <c r="S606" s="8"/>
      <c r="T606" s="8"/>
      <c r="U606" s="8"/>
      <c r="V606" s="8"/>
      <c r="W606" s="8"/>
      <c r="X606" s="8"/>
      <c r="Y606" s="8"/>
    </row>
    <row r="607" spans="1:25" ht="15.75" customHeight="1" x14ac:dyDescent="0.2">
      <c r="A607" s="15"/>
      <c r="B607" s="15"/>
      <c r="C607" s="15"/>
      <c r="D607" s="8"/>
      <c r="E607" s="8"/>
      <c r="F607" s="8"/>
      <c r="G607" s="31"/>
      <c r="H607" s="8"/>
      <c r="I607" s="62"/>
      <c r="J607" s="15"/>
      <c r="K607" s="8"/>
      <c r="L607" s="8"/>
      <c r="M607" s="15"/>
      <c r="N607" s="8"/>
      <c r="O607" s="8"/>
      <c r="P607" s="8"/>
      <c r="Q607" s="8"/>
      <c r="R607" s="8"/>
      <c r="S607" s="8"/>
      <c r="T607" s="8"/>
      <c r="U607" s="8"/>
      <c r="V607" s="8"/>
      <c r="W607" s="8"/>
      <c r="X607" s="8"/>
      <c r="Y607" s="8"/>
    </row>
    <row r="608" spans="1:25" ht="15.75" customHeight="1" x14ac:dyDescent="0.2">
      <c r="A608" s="15"/>
      <c r="B608" s="15"/>
      <c r="C608" s="15"/>
      <c r="D608" s="8"/>
      <c r="E608" s="8"/>
      <c r="F608" s="8"/>
      <c r="G608" s="31"/>
      <c r="H608" s="8"/>
      <c r="I608" s="62"/>
      <c r="J608" s="15"/>
      <c r="K608" s="8"/>
      <c r="L608" s="8"/>
      <c r="M608" s="15"/>
      <c r="N608" s="8"/>
      <c r="O608" s="8"/>
      <c r="P608" s="8"/>
      <c r="Q608" s="8"/>
      <c r="R608" s="8"/>
      <c r="S608" s="8"/>
      <c r="T608" s="8"/>
      <c r="U608" s="8"/>
      <c r="V608" s="8"/>
      <c r="W608" s="8"/>
      <c r="X608" s="8"/>
      <c r="Y608" s="8"/>
    </row>
    <row r="609" spans="1:25" ht="15.75" customHeight="1" x14ac:dyDescent="0.2">
      <c r="A609" s="15"/>
      <c r="B609" s="15"/>
      <c r="C609" s="15"/>
      <c r="D609" s="8"/>
      <c r="E609" s="8"/>
      <c r="F609" s="8"/>
      <c r="G609" s="31"/>
      <c r="H609" s="8"/>
      <c r="I609" s="62"/>
      <c r="J609" s="15"/>
      <c r="K609" s="8"/>
      <c r="L609" s="8"/>
      <c r="M609" s="15"/>
      <c r="N609" s="8"/>
      <c r="O609" s="8"/>
      <c r="P609" s="8"/>
      <c r="Q609" s="8"/>
      <c r="R609" s="8"/>
      <c r="S609" s="8"/>
      <c r="T609" s="8"/>
      <c r="U609" s="8"/>
      <c r="V609" s="8"/>
      <c r="W609" s="8"/>
      <c r="X609" s="8"/>
      <c r="Y609" s="8"/>
    </row>
    <row r="610" spans="1:25" ht="15.75" customHeight="1" x14ac:dyDescent="0.2">
      <c r="A610" s="15"/>
      <c r="B610" s="15"/>
      <c r="C610" s="15"/>
      <c r="D610" s="8"/>
      <c r="E610" s="8"/>
      <c r="F610" s="8"/>
      <c r="G610" s="31"/>
      <c r="H610" s="8"/>
      <c r="I610" s="62"/>
      <c r="J610" s="15"/>
      <c r="K610" s="8"/>
      <c r="L610" s="8"/>
      <c r="M610" s="15"/>
      <c r="N610" s="8"/>
      <c r="O610" s="8"/>
      <c r="P610" s="8"/>
      <c r="Q610" s="8"/>
      <c r="R610" s="8"/>
      <c r="S610" s="8"/>
      <c r="T610" s="8"/>
      <c r="U610" s="8"/>
      <c r="V610" s="8"/>
      <c r="W610" s="8"/>
      <c r="X610" s="8"/>
      <c r="Y610" s="8"/>
    </row>
    <row r="611" spans="1:25" ht="15.75" customHeight="1" x14ac:dyDescent="0.2">
      <c r="A611" s="15"/>
      <c r="B611" s="15"/>
      <c r="C611" s="15"/>
      <c r="D611" s="8"/>
      <c r="E611" s="8"/>
      <c r="F611" s="8"/>
      <c r="G611" s="31"/>
      <c r="H611" s="8"/>
      <c r="I611" s="62"/>
      <c r="J611" s="15"/>
      <c r="K611" s="8"/>
      <c r="L611" s="8"/>
      <c r="M611" s="15"/>
      <c r="N611" s="8"/>
      <c r="O611" s="8"/>
      <c r="P611" s="8"/>
      <c r="Q611" s="8"/>
      <c r="R611" s="8"/>
      <c r="S611" s="8"/>
      <c r="T611" s="8"/>
      <c r="U611" s="8"/>
      <c r="V611" s="8"/>
      <c r="W611" s="8"/>
      <c r="X611" s="8"/>
      <c r="Y611" s="8"/>
    </row>
    <row r="612" spans="1:25" ht="15.75" customHeight="1" x14ac:dyDescent="0.2">
      <c r="A612" s="15"/>
      <c r="B612" s="15"/>
      <c r="C612" s="15"/>
      <c r="D612" s="8"/>
      <c r="E612" s="8"/>
      <c r="F612" s="8"/>
      <c r="G612" s="31"/>
      <c r="H612" s="8"/>
      <c r="I612" s="62"/>
      <c r="J612" s="15"/>
      <c r="K612" s="8"/>
      <c r="L612" s="8"/>
      <c r="M612" s="15"/>
      <c r="N612" s="8"/>
      <c r="O612" s="8"/>
      <c r="P612" s="8"/>
      <c r="Q612" s="8"/>
      <c r="R612" s="8"/>
      <c r="S612" s="8"/>
      <c r="T612" s="8"/>
      <c r="U612" s="8"/>
      <c r="V612" s="8"/>
      <c r="W612" s="8"/>
      <c r="X612" s="8"/>
      <c r="Y612" s="8"/>
    </row>
    <row r="613" spans="1:25" ht="15.75" customHeight="1" x14ac:dyDescent="0.2">
      <c r="A613" s="15"/>
      <c r="B613" s="15"/>
      <c r="C613" s="15"/>
      <c r="D613" s="8"/>
      <c r="E613" s="8"/>
      <c r="F613" s="8"/>
      <c r="G613" s="31"/>
      <c r="H613" s="8"/>
      <c r="I613" s="62"/>
      <c r="J613" s="15"/>
      <c r="K613" s="8"/>
      <c r="L613" s="8"/>
      <c r="M613" s="15"/>
      <c r="N613" s="8"/>
      <c r="O613" s="8"/>
      <c r="P613" s="8"/>
      <c r="Q613" s="8"/>
      <c r="R613" s="8"/>
      <c r="S613" s="8"/>
      <c r="T613" s="8"/>
      <c r="U613" s="8"/>
      <c r="V613" s="8"/>
      <c r="W613" s="8"/>
      <c r="X613" s="8"/>
      <c r="Y613" s="8"/>
    </row>
    <row r="614" spans="1:25" ht="15.75" customHeight="1" x14ac:dyDescent="0.2">
      <c r="A614" s="15"/>
      <c r="B614" s="15"/>
      <c r="C614" s="15"/>
      <c r="D614" s="8"/>
      <c r="E614" s="8"/>
      <c r="F614" s="8"/>
      <c r="G614" s="31"/>
      <c r="H614" s="8"/>
      <c r="I614" s="62"/>
      <c r="J614" s="15"/>
      <c r="K614" s="8"/>
      <c r="L614" s="8"/>
      <c r="M614" s="15"/>
      <c r="N614" s="8"/>
      <c r="O614" s="8"/>
      <c r="P614" s="8"/>
      <c r="Q614" s="8"/>
      <c r="R614" s="8"/>
      <c r="S614" s="8"/>
      <c r="T614" s="8"/>
      <c r="U614" s="8"/>
      <c r="V614" s="8"/>
      <c r="W614" s="8"/>
      <c r="X614" s="8"/>
      <c r="Y614" s="8"/>
    </row>
    <row r="615" spans="1:25" ht="15.75" customHeight="1" x14ac:dyDescent="0.2">
      <c r="A615" s="15"/>
      <c r="B615" s="15"/>
      <c r="C615" s="15"/>
      <c r="D615" s="8"/>
      <c r="E615" s="8"/>
      <c r="F615" s="8"/>
      <c r="G615" s="31"/>
      <c r="H615" s="8"/>
      <c r="I615" s="62"/>
      <c r="J615" s="15"/>
      <c r="K615" s="8"/>
      <c r="L615" s="8"/>
      <c r="M615" s="15"/>
      <c r="N615" s="8"/>
      <c r="O615" s="8"/>
      <c r="P615" s="8"/>
      <c r="Q615" s="8"/>
      <c r="R615" s="8"/>
      <c r="S615" s="8"/>
      <c r="T615" s="8"/>
      <c r="U615" s="8"/>
      <c r="V615" s="8"/>
      <c r="W615" s="8"/>
      <c r="X615" s="8"/>
      <c r="Y615" s="8"/>
    </row>
    <row r="616" spans="1:25" ht="15.75" customHeight="1" x14ac:dyDescent="0.2">
      <c r="A616" s="15"/>
      <c r="B616" s="15"/>
      <c r="C616" s="15"/>
      <c r="D616" s="8"/>
      <c r="E616" s="8"/>
      <c r="F616" s="8"/>
      <c r="G616" s="31"/>
      <c r="H616" s="8"/>
      <c r="I616" s="62"/>
      <c r="J616" s="15"/>
      <c r="K616" s="8"/>
      <c r="L616" s="8"/>
      <c r="M616" s="15"/>
      <c r="N616" s="8"/>
      <c r="O616" s="8"/>
      <c r="P616" s="8"/>
      <c r="Q616" s="8"/>
      <c r="R616" s="8"/>
      <c r="S616" s="8"/>
      <c r="T616" s="8"/>
      <c r="U616" s="8"/>
      <c r="V616" s="8"/>
      <c r="W616" s="8"/>
      <c r="X616" s="8"/>
      <c r="Y616" s="8"/>
    </row>
    <row r="617" spans="1:25" ht="15.75" customHeight="1" x14ac:dyDescent="0.2">
      <c r="A617" s="15"/>
      <c r="B617" s="15"/>
      <c r="C617" s="15"/>
      <c r="D617" s="8"/>
      <c r="E617" s="8"/>
      <c r="F617" s="8"/>
      <c r="G617" s="31"/>
      <c r="H617" s="8"/>
      <c r="I617" s="62"/>
      <c r="J617" s="15"/>
      <c r="K617" s="8"/>
      <c r="L617" s="8"/>
      <c r="M617" s="15"/>
      <c r="N617" s="8"/>
      <c r="O617" s="8"/>
      <c r="P617" s="8"/>
      <c r="Q617" s="8"/>
      <c r="R617" s="8"/>
      <c r="S617" s="8"/>
      <c r="T617" s="8"/>
      <c r="U617" s="8"/>
      <c r="V617" s="8"/>
      <c r="W617" s="8"/>
      <c r="X617" s="8"/>
      <c r="Y617" s="8"/>
    </row>
    <row r="618" spans="1:25" ht="15.75" customHeight="1" x14ac:dyDescent="0.2">
      <c r="A618" s="15"/>
      <c r="B618" s="15"/>
      <c r="C618" s="15"/>
      <c r="D618" s="8"/>
      <c r="E618" s="8"/>
      <c r="F618" s="8"/>
      <c r="G618" s="31"/>
      <c r="H618" s="8"/>
      <c r="I618" s="62"/>
      <c r="J618" s="15"/>
      <c r="K618" s="8"/>
      <c r="L618" s="8"/>
      <c r="M618" s="15"/>
      <c r="N618" s="8"/>
      <c r="O618" s="8"/>
      <c r="P618" s="8"/>
      <c r="Q618" s="8"/>
      <c r="R618" s="8"/>
      <c r="S618" s="8"/>
      <c r="T618" s="8"/>
      <c r="U618" s="8"/>
      <c r="V618" s="8"/>
      <c r="W618" s="8"/>
      <c r="X618" s="8"/>
      <c r="Y618" s="8"/>
    </row>
    <row r="619" spans="1:25" ht="15.75" customHeight="1" x14ac:dyDescent="0.2">
      <c r="A619" s="15"/>
      <c r="B619" s="15"/>
      <c r="C619" s="15"/>
      <c r="D619" s="8"/>
      <c r="E619" s="8"/>
      <c r="F619" s="8"/>
      <c r="G619" s="31"/>
      <c r="H619" s="8"/>
      <c r="I619" s="62"/>
      <c r="J619" s="15"/>
      <c r="K619" s="8"/>
      <c r="L619" s="8"/>
      <c r="M619" s="15"/>
      <c r="N619" s="8"/>
      <c r="O619" s="8"/>
      <c r="P619" s="8"/>
      <c r="Q619" s="8"/>
      <c r="R619" s="8"/>
      <c r="S619" s="8"/>
      <c r="T619" s="8"/>
      <c r="U619" s="8"/>
      <c r="V619" s="8"/>
      <c r="W619" s="8"/>
      <c r="X619" s="8"/>
      <c r="Y619" s="8"/>
    </row>
    <row r="620" spans="1:25" ht="15.75" customHeight="1" x14ac:dyDescent="0.2">
      <c r="A620" s="15"/>
      <c r="B620" s="15"/>
      <c r="C620" s="15"/>
      <c r="D620" s="8"/>
      <c r="E620" s="8"/>
      <c r="F620" s="8"/>
      <c r="G620" s="31"/>
      <c r="H620" s="8"/>
      <c r="I620" s="62"/>
      <c r="J620" s="15"/>
      <c r="K620" s="8"/>
      <c r="L620" s="8"/>
      <c r="M620" s="15"/>
      <c r="N620" s="8"/>
      <c r="O620" s="8"/>
      <c r="P620" s="8"/>
      <c r="Q620" s="8"/>
      <c r="R620" s="8"/>
      <c r="S620" s="8"/>
      <c r="T620" s="8"/>
      <c r="U620" s="8"/>
      <c r="V620" s="8"/>
      <c r="W620" s="8"/>
      <c r="X620" s="8"/>
      <c r="Y620" s="8"/>
    </row>
    <row r="621" spans="1:25" ht="15.75" customHeight="1" x14ac:dyDescent="0.2">
      <c r="A621" s="15"/>
      <c r="B621" s="15"/>
      <c r="C621" s="15"/>
      <c r="D621" s="8"/>
      <c r="E621" s="8"/>
      <c r="F621" s="8"/>
      <c r="G621" s="31"/>
      <c r="H621" s="8"/>
      <c r="I621" s="62"/>
      <c r="J621" s="15"/>
      <c r="K621" s="8"/>
      <c r="L621" s="8"/>
      <c r="M621" s="15"/>
      <c r="N621" s="8"/>
      <c r="O621" s="8"/>
      <c r="P621" s="8"/>
      <c r="Q621" s="8"/>
      <c r="R621" s="8"/>
      <c r="S621" s="8"/>
      <c r="T621" s="8"/>
      <c r="U621" s="8"/>
      <c r="V621" s="8"/>
      <c r="W621" s="8"/>
      <c r="X621" s="8"/>
      <c r="Y621" s="8"/>
    </row>
    <row r="622" spans="1:25" ht="15.75" customHeight="1" x14ac:dyDescent="0.2">
      <c r="A622" s="15"/>
      <c r="B622" s="15"/>
      <c r="C622" s="15"/>
      <c r="D622" s="8"/>
      <c r="E622" s="8"/>
      <c r="F622" s="8"/>
      <c r="G622" s="31"/>
      <c r="H622" s="8"/>
      <c r="I622" s="62"/>
      <c r="J622" s="15"/>
      <c r="K622" s="8"/>
      <c r="L622" s="8"/>
      <c r="M622" s="15"/>
      <c r="N622" s="8"/>
      <c r="O622" s="8"/>
      <c r="P622" s="8"/>
      <c r="Q622" s="8"/>
      <c r="R622" s="8"/>
      <c r="S622" s="8"/>
      <c r="T622" s="8"/>
      <c r="U622" s="8"/>
      <c r="V622" s="8"/>
      <c r="W622" s="8"/>
      <c r="X622" s="8"/>
      <c r="Y622" s="8"/>
    </row>
    <row r="623" spans="1:25" ht="15.75" customHeight="1" x14ac:dyDescent="0.2">
      <c r="A623" s="15"/>
      <c r="B623" s="15"/>
      <c r="C623" s="15"/>
      <c r="D623" s="8"/>
      <c r="E623" s="8"/>
      <c r="F623" s="8"/>
      <c r="G623" s="31"/>
      <c r="H623" s="8"/>
      <c r="I623" s="62"/>
      <c r="J623" s="15"/>
      <c r="K623" s="8"/>
      <c r="L623" s="8"/>
      <c r="M623" s="15"/>
      <c r="N623" s="8"/>
      <c r="O623" s="8"/>
      <c r="P623" s="8"/>
      <c r="Q623" s="8"/>
      <c r="R623" s="8"/>
      <c r="S623" s="8"/>
      <c r="T623" s="8"/>
      <c r="U623" s="8"/>
      <c r="V623" s="8"/>
      <c r="W623" s="8"/>
      <c r="X623" s="8"/>
      <c r="Y623" s="8"/>
    </row>
    <row r="624" spans="1:25" ht="15.75" customHeight="1" x14ac:dyDescent="0.2">
      <c r="A624" s="15"/>
      <c r="B624" s="15"/>
      <c r="C624" s="15"/>
      <c r="D624" s="8"/>
      <c r="E624" s="8"/>
      <c r="F624" s="8"/>
      <c r="G624" s="31"/>
      <c r="H624" s="8"/>
      <c r="I624" s="62"/>
      <c r="J624" s="15"/>
      <c r="K624" s="8"/>
      <c r="L624" s="8"/>
      <c r="M624" s="15"/>
      <c r="N624" s="8"/>
      <c r="O624" s="8"/>
      <c r="P624" s="8"/>
      <c r="Q624" s="8"/>
      <c r="R624" s="8"/>
      <c r="S624" s="8"/>
      <c r="T624" s="8"/>
      <c r="U624" s="8"/>
      <c r="V624" s="8"/>
      <c r="W624" s="8"/>
      <c r="X624" s="8"/>
      <c r="Y624" s="8"/>
    </row>
    <row r="625" spans="1:25" ht="15.75" customHeight="1" x14ac:dyDescent="0.2">
      <c r="A625" s="15"/>
      <c r="B625" s="15"/>
      <c r="C625" s="15"/>
      <c r="D625" s="8"/>
      <c r="E625" s="8"/>
      <c r="F625" s="8"/>
      <c r="G625" s="31"/>
      <c r="H625" s="8"/>
      <c r="I625" s="62"/>
      <c r="J625" s="15"/>
      <c r="K625" s="8"/>
      <c r="L625" s="8"/>
      <c r="M625" s="15"/>
      <c r="N625" s="8"/>
      <c r="O625" s="8"/>
      <c r="P625" s="8"/>
      <c r="Q625" s="8"/>
      <c r="R625" s="8"/>
      <c r="S625" s="8"/>
      <c r="T625" s="8"/>
      <c r="U625" s="8"/>
      <c r="V625" s="8"/>
      <c r="W625" s="8"/>
      <c r="X625" s="8"/>
      <c r="Y625" s="8"/>
    </row>
    <row r="626" spans="1:25" ht="15.75" customHeight="1" x14ac:dyDescent="0.2">
      <c r="A626" s="15"/>
      <c r="B626" s="15"/>
      <c r="C626" s="15"/>
      <c r="D626" s="8"/>
      <c r="E626" s="8"/>
      <c r="F626" s="8"/>
      <c r="G626" s="31"/>
      <c r="H626" s="8"/>
      <c r="I626" s="62"/>
      <c r="J626" s="15"/>
      <c r="K626" s="8"/>
      <c r="L626" s="8"/>
      <c r="M626" s="15"/>
      <c r="N626" s="8"/>
      <c r="O626" s="8"/>
      <c r="P626" s="8"/>
      <c r="Q626" s="8"/>
      <c r="R626" s="8"/>
      <c r="S626" s="8"/>
      <c r="T626" s="8"/>
      <c r="U626" s="8"/>
      <c r="V626" s="8"/>
      <c r="W626" s="8"/>
      <c r="X626" s="8"/>
      <c r="Y626" s="8"/>
    </row>
    <row r="627" spans="1:25" ht="15.75" customHeight="1" x14ac:dyDescent="0.2">
      <c r="A627" s="15"/>
      <c r="B627" s="15"/>
      <c r="C627" s="15"/>
      <c r="D627" s="8"/>
      <c r="E627" s="8"/>
      <c r="F627" s="8"/>
      <c r="G627" s="31"/>
      <c r="H627" s="8"/>
      <c r="I627" s="62"/>
      <c r="J627" s="15"/>
      <c r="K627" s="8"/>
      <c r="L627" s="8"/>
      <c r="M627" s="15"/>
      <c r="N627" s="8"/>
      <c r="O627" s="8"/>
      <c r="P627" s="8"/>
      <c r="Q627" s="8"/>
      <c r="R627" s="8"/>
      <c r="S627" s="8"/>
      <c r="T627" s="8"/>
      <c r="U627" s="8"/>
      <c r="V627" s="8"/>
      <c r="W627" s="8"/>
      <c r="X627" s="8"/>
      <c r="Y627" s="8"/>
    </row>
    <row r="628" spans="1:25" ht="15.75" customHeight="1" x14ac:dyDescent="0.2">
      <c r="A628" s="15"/>
      <c r="B628" s="15"/>
      <c r="C628" s="15"/>
      <c r="D628" s="8"/>
      <c r="E628" s="8"/>
      <c r="F628" s="8"/>
      <c r="G628" s="31"/>
      <c r="H628" s="8"/>
      <c r="I628" s="62"/>
      <c r="J628" s="15"/>
      <c r="K628" s="8"/>
      <c r="L628" s="8"/>
      <c r="M628" s="15"/>
      <c r="N628" s="8"/>
      <c r="O628" s="8"/>
      <c r="P628" s="8"/>
      <c r="Q628" s="8"/>
      <c r="R628" s="8"/>
      <c r="S628" s="8"/>
      <c r="T628" s="8"/>
      <c r="U628" s="8"/>
      <c r="V628" s="8"/>
      <c r="W628" s="8"/>
      <c r="X628" s="8"/>
      <c r="Y628" s="8"/>
    </row>
    <row r="629" spans="1:25" ht="15.75" customHeight="1" x14ac:dyDescent="0.2">
      <c r="A629" s="15"/>
      <c r="B629" s="15"/>
      <c r="C629" s="15"/>
      <c r="D629" s="8"/>
      <c r="E629" s="8"/>
      <c r="F629" s="8"/>
      <c r="G629" s="31"/>
      <c r="H629" s="8"/>
      <c r="I629" s="62"/>
      <c r="J629" s="15"/>
      <c r="K629" s="8"/>
      <c r="L629" s="8"/>
      <c r="M629" s="15"/>
      <c r="N629" s="8"/>
      <c r="O629" s="8"/>
      <c r="P629" s="8"/>
      <c r="Q629" s="8"/>
      <c r="R629" s="8"/>
      <c r="S629" s="8"/>
      <c r="T629" s="8"/>
      <c r="U629" s="8"/>
      <c r="V629" s="8"/>
      <c r="W629" s="8"/>
      <c r="X629" s="8"/>
      <c r="Y629" s="8"/>
    </row>
    <row r="630" spans="1:25" ht="15.75" customHeight="1" x14ac:dyDescent="0.2">
      <c r="A630" s="15"/>
      <c r="B630" s="15"/>
      <c r="C630" s="15"/>
      <c r="D630" s="8"/>
      <c r="E630" s="8"/>
      <c r="F630" s="8"/>
      <c r="G630" s="31"/>
      <c r="H630" s="8"/>
      <c r="I630" s="62"/>
      <c r="J630" s="15"/>
      <c r="K630" s="8"/>
      <c r="L630" s="8"/>
      <c r="M630" s="15"/>
      <c r="N630" s="8"/>
      <c r="O630" s="8"/>
      <c r="P630" s="8"/>
      <c r="Q630" s="8"/>
      <c r="R630" s="8"/>
      <c r="S630" s="8"/>
      <c r="T630" s="8"/>
      <c r="U630" s="8"/>
      <c r="V630" s="8"/>
      <c r="W630" s="8"/>
      <c r="X630" s="8"/>
      <c r="Y630" s="8"/>
    </row>
    <row r="631" spans="1:25" ht="15.75" customHeight="1" x14ac:dyDescent="0.2">
      <c r="A631" s="15"/>
      <c r="B631" s="15"/>
      <c r="C631" s="15"/>
      <c r="D631" s="8"/>
      <c r="E631" s="8"/>
      <c r="F631" s="8"/>
      <c r="G631" s="31"/>
      <c r="H631" s="8"/>
      <c r="I631" s="62"/>
      <c r="J631" s="15"/>
      <c r="K631" s="8"/>
      <c r="L631" s="8"/>
      <c r="M631" s="15"/>
      <c r="N631" s="8"/>
      <c r="O631" s="8"/>
      <c r="P631" s="8"/>
      <c r="Q631" s="8"/>
      <c r="R631" s="8"/>
      <c r="S631" s="8"/>
      <c r="T631" s="8"/>
      <c r="U631" s="8"/>
      <c r="V631" s="8"/>
      <c r="W631" s="8"/>
      <c r="X631" s="8"/>
      <c r="Y631" s="8"/>
    </row>
    <row r="632" spans="1:25" ht="15.75" customHeight="1" x14ac:dyDescent="0.2">
      <c r="A632" s="15"/>
      <c r="B632" s="15"/>
      <c r="C632" s="15"/>
      <c r="D632" s="8"/>
      <c r="E632" s="8"/>
      <c r="F632" s="8"/>
      <c r="G632" s="31"/>
      <c r="H632" s="8"/>
      <c r="I632" s="62"/>
      <c r="J632" s="15"/>
      <c r="K632" s="8"/>
      <c r="L632" s="8"/>
      <c r="M632" s="15"/>
      <c r="N632" s="8"/>
      <c r="O632" s="8"/>
      <c r="P632" s="8"/>
      <c r="Q632" s="8"/>
      <c r="R632" s="8"/>
      <c r="S632" s="8"/>
      <c r="T632" s="8"/>
      <c r="U632" s="8"/>
      <c r="V632" s="8"/>
      <c r="W632" s="8"/>
      <c r="X632" s="8"/>
      <c r="Y632" s="8"/>
    </row>
    <row r="633" spans="1:25" ht="15.75" customHeight="1" x14ac:dyDescent="0.2">
      <c r="A633" s="15"/>
      <c r="B633" s="15"/>
      <c r="C633" s="15"/>
      <c r="D633" s="8"/>
      <c r="E633" s="8"/>
      <c r="F633" s="8"/>
      <c r="G633" s="31"/>
      <c r="H633" s="8"/>
      <c r="I633" s="62"/>
      <c r="J633" s="15"/>
      <c r="K633" s="8"/>
      <c r="L633" s="8"/>
      <c r="M633" s="15"/>
      <c r="N633" s="8"/>
      <c r="O633" s="8"/>
      <c r="P633" s="8"/>
      <c r="Q633" s="8"/>
      <c r="R633" s="8"/>
      <c r="S633" s="8"/>
      <c r="T633" s="8"/>
      <c r="U633" s="8"/>
      <c r="V633" s="8"/>
      <c r="W633" s="8"/>
      <c r="X633" s="8"/>
      <c r="Y633" s="8"/>
    </row>
    <row r="634" spans="1:25" ht="15.75" customHeight="1" x14ac:dyDescent="0.2">
      <c r="A634" s="15"/>
      <c r="B634" s="15"/>
      <c r="C634" s="15"/>
      <c r="D634" s="8"/>
      <c r="E634" s="8"/>
      <c r="F634" s="8"/>
      <c r="G634" s="31"/>
      <c r="H634" s="8"/>
      <c r="I634" s="62"/>
      <c r="J634" s="15"/>
      <c r="K634" s="8"/>
      <c r="L634" s="8"/>
      <c r="M634" s="15"/>
      <c r="N634" s="8"/>
      <c r="O634" s="8"/>
      <c r="P634" s="8"/>
      <c r="Q634" s="8"/>
      <c r="R634" s="8"/>
      <c r="S634" s="8"/>
      <c r="T634" s="8"/>
      <c r="U634" s="8"/>
      <c r="V634" s="8"/>
      <c r="W634" s="8"/>
      <c r="X634" s="8"/>
      <c r="Y634" s="8"/>
    </row>
    <row r="635" spans="1:25" ht="15.75" customHeight="1" x14ac:dyDescent="0.2">
      <c r="A635" s="15"/>
      <c r="B635" s="15"/>
      <c r="C635" s="15"/>
      <c r="D635" s="8"/>
      <c r="E635" s="8"/>
      <c r="F635" s="8"/>
      <c r="G635" s="31"/>
      <c r="H635" s="8"/>
      <c r="I635" s="62"/>
      <c r="J635" s="15"/>
      <c r="K635" s="8"/>
      <c r="L635" s="8"/>
      <c r="M635" s="15"/>
      <c r="N635" s="8"/>
      <c r="O635" s="8"/>
      <c r="P635" s="8"/>
      <c r="Q635" s="8"/>
      <c r="R635" s="8"/>
      <c r="S635" s="8"/>
      <c r="T635" s="8"/>
      <c r="U635" s="8"/>
      <c r="V635" s="8"/>
      <c r="W635" s="8"/>
      <c r="X635" s="8"/>
      <c r="Y635" s="8"/>
    </row>
    <row r="636" spans="1:25" ht="15.75" customHeight="1" x14ac:dyDescent="0.2">
      <c r="A636" s="15"/>
      <c r="B636" s="15"/>
      <c r="C636" s="15"/>
      <c r="D636" s="8"/>
      <c r="E636" s="8"/>
      <c r="F636" s="8"/>
      <c r="G636" s="31"/>
      <c r="H636" s="8"/>
      <c r="I636" s="62"/>
      <c r="J636" s="15"/>
      <c r="K636" s="8"/>
      <c r="L636" s="8"/>
      <c r="M636" s="15"/>
      <c r="N636" s="8"/>
      <c r="O636" s="8"/>
      <c r="P636" s="8"/>
      <c r="Q636" s="8"/>
      <c r="R636" s="8"/>
      <c r="S636" s="8"/>
      <c r="T636" s="8"/>
      <c r="U636" s="8"/>
      <c r="V636" s="8"/>
      <c r="W636" s="8"/>
      <c r="X636" s="8"/>
      <c r="Y636" s="8"/>
    </row>
    <row r="637" spans="1:25" ht="15.75" customHeight="1" x14ac:dyDescent="0.2">
      <c r="A637" s="15"/>
      <c r="B637" s="15"/>
      <c r="C637" s="15"/>
      <c r="D637" s="8"/>
      <c r="E637" s="8"/>
      <c r="F637" s="8"/>
      <c r="G637" s="31"/>
      <c r="H637" s="8"/>
      <c r="I637" s="62"/>
      <c r="J637" s="15"/>
      <c r="K637" s="8"/>
      <c r="L637" s="8"/>
      <c r="M637" s="15"/>
      <c r="N637" s="8"/>
      <c r="O637" s="8"/>
      <c r="P637" s="8"/>
      <c r="Q637" s="8"/>
      <c r="R637" s="8"/>
      <c r="S637" s="8"/>
      <c r="T637" s="8"/>
      <c r="U637" s="8"/>
      <c r="V637" s="8"/>
      <c r="W637" s="8"/>
      <c r="X637" s="8"/>
      <c r="Y637" s="8"/>
    </row>
    <row r="638" spans="1:25" ht="15.75" customHeight="1" x14ac:dyDescent="0.2">
      <c r="A638" s="15"/>
      <c r="B638" s="15"/>
      <c r="C638" s="15"/>
      <c r="D638" s="8"/>
      <c r="E638" s="8"/>
      <c r="F638" s="8"/>
      <c r="G638" s="31"/>
      <c r="H638" s="8"/>
      <c r="I638" s="62"/>
      <c r="J638" s="15"/>
      <c r="K638" s="8"/>
      <c r="L638" s="8"/>
      <c r="M638" s="15"/>
      <c r="N638" s="8"/>
      <c r="O638" s="8"/>
      <c r="P638" s="8"/>
      <c r="Q638" s="8"/>
      <c r="R638" s="8"/>
      <c r="S638" s="8"/>
      <c r="T638" s="8"/>
      <c r="U638" s="8"/>
      <c r="V638" s="8"/>
      <c r="W638" s="8"/>
      <c r="X638" s="8"/>
      <c r="Y638" s="8"/>
    </row>
    <row r="639" spans="1:25" ht="15.75" customHeight="1" x14ac:dyDescent="0.2">
      <c r="A639" s="15"/>
      <c r="B639" s="15"/>
      <c r="C639" s="15"/>
      <c r="D639" s="8"/>
      <c r="E639" s="8"/>
      <c r="F639" s="8"/>
      <c r="G639" s="31"/>
      <c r="H639" s="8"/>
      <c r="I639" s="62"/>
      <c r="J639" s="15"/>
      <c r="K639" s="8"/>
      <c r="L639" s="8"/>
      <c r="M639" s="15"/>
      <c r="N639" s="8"/>
      <c r="O639" s="8"/>
      <c r="P639" s="8"/>
      <c r="Q639" s="8"/>
      <c r="R639" s="8"/>
      <c r="S639" s="8"/>
      <c r="T639" s="8"/>
      <c r="U639" s="8"/>
      <c r="V639" s="8"/>
      <c r="W639" s="8"/>
      <c r="X639" s="8"/>
      <c r="Y639" s="8"/>
    </row>
    <row r="640" spans="1:25" ht="15.75" customHeight="1" x14ac:dyDescent="0.2">
      <c r="A640" s="15"/>
      <c r="B640" s="15"/>
      <c r="C640" s="15"/>
      <c r="D640" s="8"/>
      <c r="E640" s="8"/>
      <c r="F640" s="8"/>
      <c r="G640" s="31"/>
      <c r="H640" s="8"/>
      <c r="I640" s="62"/>
      <c r="J640" s="15"/>
      <c r="K640" s="8"/>
      <c r="L640" s="8"/>
      <c r="M640" s="15"/>
      <c r="N640" s="8"/>
      <c r="O640" s="8"/>
      <c r="P640" s="8"/>
      <c r="Q640" s="8"/>
      <c r="R640" s="8"/>
      <c r="S640" s="8"/>
      <c r="T640" s="8"/>
      <c r="U640" s="8"/>
      <c r="V640" s="8"/>
      <c r="W640" s="8"/>
      <c r="X640" s="8"/>
      <c r="Y640" s="8"/>
    </row>
    <row r="641" spans="1:25" ht="15.75" customHeight="1" x14ac:dyDescent="0.2">
      <c r="A641" s="15"/>
      <c r="B641" s="15"/>
      <c r="C641" s="15"/>
      <c r="D641" s="8"/>
      <c r="E641" s="8"/>
      <c r="F641" s="8"/>
      <c r="G641" s="31"/>
      <c r="H641" s="8"/>
      <c r="I641" s="62"/>
      <c r="J641" s="15"/>
      <c r="K641" s="8"/>
      <c r="L641" s="8"/>
      <c r="M641" s="15"/>
      <c r="N641" s="8"/>
      <c r="O641" s="8"/>
      <c r="P641" s="8"/>
      <c r="Q641" s="8"/>
      <c r="R641" s="8"/>
      <c r="S641" s="8"/>
      <c r="T641" s="8"/>
      <c r="U641" s="8"/>
      <c r="V641" s="8"/>
      <c r="W641" s="8"/>
      <c r="X641" s="8"/>
      <c r="Y641" s="8"/>
    </row>
    <row r="642" spans="1:25" ht="15.75" customHeight="1" x14ac:dyDescent="0.2">
      <c r="A642" s="15"/>
      <c r="B642" s="15"/>
      <c r="C642" s="15"/>
      <c r="D642" s="8"/>
      <c r="E642" s="8"/>
      <c r="F642" s="8"/>
      <c r="G642" s="31"/>
      <c r="H642" s="8"/>
      <c r="I642" s="62"/>
      <c r="J642" s="15"/>
      <c r="K642" s="8"/>
      <c r="L642" s="8"/>
      <c r="M642" s="15"/>
      <c r="N642" s="8"/>
      <c r="O642" s="8"/>
      <c r="P642" s="8"/>
      <c r="Q642" s="8"/>
      <c r="R642" s="8"/>
      <c r="S642" s="8"/>
      <c r="T642" s="8"/>
      <c r="U642" s="8"/>
      <c r="V642" s="8"/>
      <c r="W642" s="8"/>
      <c r="X642" s="8"/>
      <c r="Y642" s="8"/>
    </row>
    <row r="643" spans="1:25" ht="15.75" customHeight="1" x14ac:dyDescent="0.2">
      <c r="A643" s="15"/>
      <c r="B643" s="15"/>
      <c r="C643" s="15"/>
      <c r="D643" s="8"/>
      <c r="E643" s="8"/>
      <c r="F643" s="8"/>
      <c r="G643" s="31"/>
      <c r="H643" s="8"/>
      <c r="I643" s="62"/>
      <c r="J643" s="15"/>
      <c r="K643" s="8"/>
      <c r="L643" s="8"/>
      <c r="M643" s="15"/>
      <c r="N643" s="8"/>
      <c r="O643" s="8"/>
      <c r="P643" s="8"/>
      <c r="Q643" s="8"/>
      <c r="R643" s="8"/>
      <c r="S643" s="8"/>
      <c r="T643" s="8"/>
      <c r="U643" s="8"/>
      <c r="V643" s="8"/>
      <c r="W643" s="8"/>
      <c r="X643" s="8"/>
      <c r="Y643" s="8"/>
    </row>
    <row r="644" spans="1:25" ht="15.75" customHeight="1" x14ac:dyDescent="0.2">
      <c r="A644" s="15"/>
      <c r="B644" s="15"/>
      <c r="C644" s="15"/>
      <c r="D644" s="8"/>
      <c r="E644" s="8"/>
      <c r="F644" s="8"/>
      <c r="G644" s="31"/>
      <c r="H644" s="8"/>
      <c r="I644" s="62"/>
      <c r="J644" s="15"/>
      <c r="K644" s="8"/>
      <c r="L644" s="8"/>
      <c r="M644" s="15"/>
      <c r="N644" s="8"/>
      <c r="O644" s="8"/>
      <c r="P644" s="8"/>
      <c r="Q644" s="8"/>
      <c r="R644" s="8"/>
      <c r="S644" s="8"/>
      <c r="T644" s="8"/>
      <c r="U644" s="8"/>
      <c r="V644" s="8"/>
      <c r="W644" s="8"/>
      <c r="X644" s="8"/>
      <c r="Y644" s="8"/>
    </row>
    <row r="645" spans="1:25" ht="15.75" customHeight="1" x14ac:dyDescent="0.2">
      <c r="A645" s="15"/>
      <c r="B645" s="15"/>
      <c r="C645" s="15"/>
      <c r="D645" s="8"/>
      <c r="E645" s="8"/>
      <c r="F645" s="8"/>
      <c r="G645" s="31"/>
      <c r="H645" s="8"/>
      <c r="I645" s="62"/>
      <c r="J645" s="15"/>
      <c r="K645" s="8"/>
      <c r="L645" s="8"/>
      <c r="M645" s="15"/>
      <c r="N645" s="8"/>
      <c r="O645" s="8"/>
      <c r="P645" s="8"/>
      <c r="Q645" s="8"/>
      <c r="R645" s="8"/>
      <c r="S645" s="8"/>
      <c r="T645" s="8"/>
      <c r="U645" s="8"/>
      <c r="V645" s="8"/>
      <c r="W645" s="8"/>
      <c r="X645" s="8"/>
      <c r="Y645" s="8"/>
    </row>
    <row r="646" spans="1:25" ht="15.75" customHeight="1" x14ac:dyDescent="0.2">
      <c r="A646" s="15"/>
      <c r="B646" s="15"/>
      <c r="C646" s="15"/>
      <c r="D646" s="8"/>
      <c r="E646" s="8"/>
      <c r="F646" s="8"/>
      <c r="G646" s="31"/>
      <c r="H646" s="8"/>
      <c r="I646" s="62"/>
      <c r="J646" s="15"/>
      <c r="K646" s="8"/>
      <c r="L646" s="8"/>
      <c r="M646" s="15"/>
      <c r="N646" s="8"/>
      <c r="O646" s="8"/>
      <c r="P646" s="8"/>
      <c r="Q646" s="8"/>
      <c r="R646" s="8"/>
      <c r="S646" s="8"/>
      <c r="T646" s="8"/>
      <c r="U646" s="8"/>
      <c r="V646" s="8"/>
      <c r="W646" s="8"/>
      <c r="X646" s="8"/>
      <c r="Y646" s="8"/>
    </row>
    <row r="647" spans="1:25" ht="15.75" customHeight="1" x14ac:dyDescent="0.2">
      <c r="A647" s="15"/>
      <c r="B647" s="15"/>
      <c r="C647" s="15"/>
      <c r="D647" s="8"/>
      <c r="E647" s="8"/>
      <c r="F647" s="8"/>
      <c r="G647" s="31"/>
      <c r="H647" s="8"/>
      <c r="I647" s="62"/>
      <c r="J647" s="15"/>
      <c r="K647" s="8"/>
      <c r="L647" s="8"/>
      <c r="M647" s="15"/>
      <c r="N647" s="8"/>
      <c r="O647" s="8"/>
      <c r="P647" s="8"/>
      <c r="Q647" s="8"/>
      <c r="R647" s="8"/>
      <c r="S647" s="8"/>
      <c r="T647" s="8"/>
      <c r="U647" s="8"/>
      <c r="V647" s="8"/>
      <c r="W647" s="8"/>
      <c r="X647" s="8"/>
      <c r="Y647" s="8"/>
    </row>
    <row r="648" spans="1:25" ht="15.75" customHeight="1" x14ac:dyDescent="0.2">
      <c r="A648" s="15"/>
      <c r="B648" s="15"/>
      <c r="C648" s="15"/>
      <c r="D648" s="8"/>
      <c r="E648" s="8"/>
      <c r="F648" s="8"/>
      <c r="G648" s="31"/>
      <c r="H648" s="8"/>
      <c r="I648" s="62"/>
      <c r="J648" s="15"/>
      <c r="K648" s="8"/>
      <c r="L648" s="8"/>
      <c r="M648" s="15"/>
      <c r="N648" s="8"/>
      <c r="O648" s="8"/>
      <c r="P648" s="8"/>
      <c r="Q648" s="8"/>
      <c r="R648" s="8"/>
      <c r="S648" s="8"/>
      <c r="T648" s="8"/>
      <c r="U648" s="8"/>
      <c r="V648" s="8"/>
      <c r="W648" s="8"/>
      <c r="X648" s="8"/>
      <c r="Y648" s="8"/>
    </row>
    <row r="649" spans="1:25" ht="15.75" customHeight="1" x14ac:dyDescent="0.2">
      <c r="A649" s="15"/>
      <c r="B649" s="15"/>
      <c r="C649" s="15"/>
      <c r="D649" s="8"/>
      <c r="E649" s="8"/>
      <c r="F649" s="8"/>
      <c r="G649" s="31"/>
      <c r="H649" s="8"/>
      <c r="I649" s="62"/>
      <c r="J649" s="15"/>
      <c r="K649" s="8"/>
      <c r="L649" s="8"/>
      <c r="M649" s="15"/>
      <c r="N649" s="8"/>
      <c r="O649" s="8"/>
      <c r="P649" s="8"/>
      <c r="Q649" s="8"/>
      <c r="R649" s="8"/>
      <c r="S649" s="8"/>
      <c r="T649" s="8"/>
      <c r="U649" s="8"/>
      <c r="V649" s="8"/>
      <c r="W649" s="8"/>
      <c r="X649" s="8"/>
      <c r="Y649" s="8"/>
    </row>
    <row r="650" spans="1:25" ht="15.75" customHeight="1" x14ac:dyDescent="0.2">
      <c r="A650" s="15"/>
      <c r="B650" s="15"/>
      <c r="C650" s="15"/>
      <c r="D650" s="8"/>
      <c r="E650" s="8"/>
      <c r="F650" s="8"/>
      <c r="G650" s="31"/>
      <c r="H650" s="8"/>
      <c r="I650" s="62"/>
      <c r="J650" s="15"/>
      <c r="K650" s="8"/>
      <c r="L650" s="8"/>
      <c r="M650" s="15"/>
      <c r="N650" s="8"/>
      <c r="O650" s="8"/>
      <c r="P650" s="8"/>
      <c r="Q650" s="8"/>
      <c r="R650" s="8"/>
      <c r="S650" s="8"/>
      <c r="T650" s="8"/>
      <c r="U650" s="8"/>
      <c r="V650" s="8"/>
      <c r="W650" s="8"/>
      <c r="X650" s="8"/>
      <c r="Y650" s="8"/>
    </row>
    <row r="651" spans="1:25" ht="15.75" customHeight="1" x14ac:dyDescent="0.2">
      <c r="A651" s="15"/>
      <c r="B651" s="15"/>
      <c r="C651" s="15"/>
      <c r="D651" s="8"/>
      <c r="E651" s="8"/>
      <c r="F651" s="8"/>
      <c r="G651" s="31"/>
      <c r="H651" s="8"/>
      <c r="I651" s="62"/>
      <c r="J651" s="15"/>
      <c r="K651" s="8"/>
      <c r="L651" s="8"/>
      <c r="M651" s="15"/>
      <c r="N651" s="8"/>
      <c r="O651" s="8"/>
      <c r="P651" s="8"/>
      <c r="Q651" s="8"/>
      <c r="R651" s="8"/>
      <c r="S651" s="8"/>
      <c r="T651" s="8"/>
      <c r="U651" s="8"/>
      <c r="V651" s="8"/>
      <c r="W651" s="8"/>
      <c r="X651" s="8"/>
      <c r="Y651" s="8"/>
    </row>
    <row r="652" spans="1:25" ht="15.75" customHeight="1" x14ac:dyDescent="0.2">
      <c r="A652" s="15"/>
      <c r="B652" s="15"/>
      <c r="C652" s="15"/>
      <c r="D652" s="8"/>
      <c r="E652" s="8"/>
      <c r="F652" s="8"/>
      <c r="G652" s="31"/>
      <c r="H652" s="8"/>
      <c r="I652" s="62"/>
      <c r="J652" s="15"/>
      <c r="K652" s="8"/>
      <c r="L652" s="8"/>
      <c r="M652" s="15"/>
      <c r="N652" s="8"/>
      <c r="O652" s="8"/>
      <c r="P652" s="8"/>
      <c r="Q652" s="8"/>
      <c r="R652" s="8"/>
      <c r="S652" s="8"/>
      <c r="T652" s="8"/>
      <c r="U652" s="8"/>
      <c r="V652" s="8"/>
      <c r="W652" s="8"/>
      <c r="X652" s="8"/>
      <c r="Y652" s="8"/>
    </row>
    <row r="653" spans="1:25" ht="15.75" customHeight="1" x14ac:dyDescent="0.2">
      <c r="A653" s="15"/>
      <c r="B653" s="15"/>
      <c r="C653" s="15"/>
      <c r="D653" s="8"/>
      <c r="E653" s="8"/>
      <c r="F653" s="8"/>
      <c r="G653" s="31"/>
      <c r="H653" s="8"/>
      <c r="I653" s="62"/>
      <c r="J653" s="15"/>
      <c r="K653" s="8"/>
      <c r="L653" s="8"/>
      <c r="M653" s="15"/>
      <c r="N653" s="8"/>
      <c r="O653" s="8"/>
      <c r="P653" s="8"/>
      <c r="Q653" s="8"/>
      <c r="R653" s="8"/>
      <c r="S653" s="8"/>
      <c r="T653" s="8"/>
      <c r="U653" s="8"/>
      <c r="V653" s="8"/>
      <c r="W653" s="8"/>
      <c r="X653" s="8"/>
      <c r="Y653" s="8"/>
    </row>
    <row r="654" spans="1:25" ht="15.75" customHeight="1" x14ac:dyDescent="0.2">
      <c r="A654" s="15"/>
      <c r="B654" s="15"/>
      <c r="C654" s="15"/>
      <c r="D654" s="8"/>
      <c r="E654" s="8"/>
      <c r="F654" s="8"/>
      <c r="G654" s="31"/>
      <c r="H654" s="8"/>
      <c r="I654" s="62"/>
      <c r="J654" s="15"/>
      <c r="K654" s="8"/>
      <c r="L654" s="8"/>
      <c r="M654" s="15"/>
      <c r="N654" s="8"/>
      <c r="O654" s="8"/>
      <c r="P654" s="8"/>
      <c r="Q654" s="8"/>
      <c r="R654" s="8"/>
      <c r="S654" s="8"/>
      <c r="T654" s="8"/>
      <c r="U654" s="8"/>
      <c r="V654" s="8"/>
      <c r="W654" s="8"/>
      <c r="X654" s="8"/>
      <c r="Y654" s="8"/>
    </row>
    <row r="655" spans="1:25" ht="15.75" customHeight="1" x14ac:dyDescent="0.2">
      <c r="A655" s="15"/>
      <c r="B655" s="15"/>
      <c r="C655" s="15"/>
      <c r="D655" s="8"/>
      <c r="E655" s="8"/>
      <c r="F655" s="8"/>
      <c r="G655" s="31"/>
      <c r="H655" s="8"/>
      <c r="I655" s="62"/>
      <c r="J655" s="15"/>
      <c r="K655" s="8"/>
      <c r="L655" s="8"/>
      <c r="M655" s="15"/>
      <c r="N655" s="8"/>
      <c r="O655" s="8"/>
      <c r="P655" s="8"/>
      <c r="Q655" s="8"/>
      <c r="R655" s="8"/>
      <c r="S655" s="8"/>
      <c r="T655" s="8"/>
      <c r="U655" s="8"/>
      <c r="V655" s="8"/>
      <c r="W655" s="8"/>
      <c r="X655" s="8"/>
      <c r="Y655" s="8"/>
    </row>
    <row r="656" spans="1:25" ht="15.75" customHeight="1" x14ac:dyDescent="0.2">
      <c r="A656" s="15"/>
      <c r="B656" s="15"/>
      <c r="C656" s="15"/>
      <c r="D656" s="8"/>
      <c r="E656" s="8"/>
      <c r="F656" s="8"/>
      <c r="G656" s="31"/>
      <c r="H656" s="8"/>
      <c r="I656" s="62"/>
      <c r="J656" s="15"/>
      <c r="K656" s="8"/>
      <c r="L656" s="8"/>
      <c r="M656" s="15"/>
      <c r="N656" s="8"/>
      <c r="O656" s="8"/>
      <c r="P656" s="8"/>
      <c r="Q656" s="8"/>
      <c r="R656" s="8"/>
      <c r="S656" s="8"/>
      <c r="T656" s="8"/>
      <c r="U656" s="8"/>
      <c r="V656" s="8"/>
      <c r="W656" s="8"/>
      <c r="X656" s="8"/>
      <c r="Y656" s="8"/>
    </row>
    <row r="657" spans="1:25" ht="15.75" customHeight="1" x14ac:dyDescent="0.2">
      <c r="A657" s="15"/>
      <c r="B657" s="15"/>
      <c r="C657" s="15"/>
      <c r="D657" s="8"/>
      <c r="E657" s="8"/>
      <c r="F657" s="8"/>
      <c r="G657" s="31"/>
      <c r="H657" s="8"/>
      <c r="I657" s="62"/>
      <c r="J657" s="15"/>
      <c r="K657" s="8"/>
      <c r="L657" s="8"/>
      <c r="M657" s="15"/>
      <c r="N657" s="8"/>
      <c r="O657" s="8"/>
      <c r="P657" s="8"/>
      <c r="Q657" s="8"/>
      <c r="R657" s="8"/>
      <c r="S657" s="8"/>
      <c r="T657" s="8"/>
      <c r="U657" s="8"/>
      <c r="V657" s="8"/>
      <c r="W657" s="8"/>
      <c r="X657" s="8"/>
      <c r="Y657" s="8"/>
    </row>
    <row r="658" spans="1:25" ht="15.75" customHeight="1" x14ac:dyDescent="0.2">
      <c r="A658" s="15"/>
      <c r="B658" s="15"/>
      <c r="C658" s="15"/>
      <c r="D658" s="8"/>
      <c r="E658" s="8"/>
      <c r="F658" s="8"/>
      <c r="G658" s="31"/>
      <c r="H658" s="8"/>
      <c r="I658" s="62"/>
      <c r="J658" s="15"/>
      <c r="K658" s="8"/>
      <c r="L658" s="8"/>
      <c r="M658" s="15"/>
      <c r="N658" s="8"/>
      <c r="O658" s="8"/>
      <c r="P658" s="8"/>
      <c r="Q658" s="8"/>
      <c r="R658" s="8"/>
      <c r="S658" s="8"/>
      <c r="T658" s="8"/>
      <c r="U658" s="8"/>
      <c r="V658" s="8"/>
      <c r="W658" s="8"/>
      <c r="X658" s="8"/>
      <c r="Y658" s="8"/>
    </row>
    <row r="659" spans="1:25" ht="15.75" customHeight="1" x14ac:dyDescent="0.2">
      <c r="A659" s="15"/>
      <c r="B659" s="15"/>
      <c r="C659" s="15"/>
      <c r="D659" s="8"/>
      <c r="E659" s="8"/>
      <c r="F659" s="8"/>
      <c r="G659" s="31"/>
      <c r="H659" s="8"/>
      <c r="I659" s="62"/>
      <c r="J659" s="15"/>
      <c r="K659" s="8"/>
      <c r="L659" s="8"/>
      <c r="M659" s="15"/>
      <c r="N659" s="8"/>
      <c r="O659" s="8"/>
      <c r="P659" s="8"/>
      <c r="Q659" s="8"/>
      <c r="R659" s="8"/>
      <c r="S659" s="8"/>
      <c r="T659" s="8"/>
      <c r="U659" s="8"/>
      <c r="V659" s="8"/>
      <c r="W659" s="8"/>
      <c r="X659" s="8"/>
      <c r="Y659" s="8"/>
    </row>
    <row r="660" spans="1:25" ht="15.75" customHeight="1" x14ac:dyDescent="0.2">
      <c r="A660" s="15"/>
      <c r="B660" s="15"/>
      <c r="C660" s="15"/>
      <c r="D660" s="8"/>
      <c r="E660" s="8"/>
      <c r="F660" s="8"/>
      <c r="G660" s="31"/>
      <c r="H660" s="8"/>
      <c r="I660" s="62"/>
      <c r="J660" s="15"/>
      <c r="K660" s="8"/>
      <c r="L660" s="8"/>
      <c r="M660" s="15"/>
      <c r="N660" s="8"/>
      <c r="O660" s="8"/>
      <c r="P660" s="8"/>
      <c r="Q660" s="8"/>
      <c r="R660" s="8"/>
      <c r="S660" s="8"/>
      <c r="T660" s="8"/>
      <c r="U660" s="8"/>
      <c r="V660" s="8"/>
      <c r="W660" s="8"/>
      <c r="X660" s="8"/>
      <c r="Y660" s="8"/>
    </row>
    <row r="661" spans="1:25" ht="15.75" customHeight="1" x14ac:dyDescent="0.2">
      <c r="A661" s="15"/>
      <c r="B661" s="15"/>
      <c r="C661" s="15"/>
      <c r="D661" s="8"/>
      <c r="E661" s="8"/>
      <c r="F661" s="8"/>
      <c r="G661" s="31"/>
      <c r="H661" s="8"/>
      <c r="I661" s="62"/>
      <c r="J661" s="15"/>
      <c r="K661" s="8"/>
      <c r="L661" s="8"/>
      <c r="M661" s="15"/>
      <c r="N661" s="8"/>
      <c r="O661" s="8"/>
      <c r="P661" s="8"/>
      <c r="Q661" s="8"/>
      <c r="R661" s="8"/>
      <c r="S661" s="8"/>
      <c r="T661" s="8"/>
      <c r="U661" s="8"/>
      <c r="V661" s="8"/>
      <c r="W661" s="8"/>
      <c r="X661" s="8"/>
      <c r="Y661" s="8"/>
    </row>
    <row r="662" spans="1:25" ht="15.75" customHeight="1" x14ac:dyDescent="0.2">
      <c r="A662" s="15"/>
      <c r="B662" s="15"/>
      <c r="C662" s="15"/>
      <c r="D662" s="8"/>
      <c r="E662" s="8"/>
      <c r="F662" s="8"/>
      <c r="G662" s="31"/>
      <c r="H662" s="8"/>
      <c r="I662" s="62"/>
      <c r="J662" s="15"/>
      <c r="K662" s="8"/>
      <c r="L662" s="8"/>
      <c r="M662" s="15"/>
      <c r="N662" s="8"/>
      <c r="O662" s="8"/>
      <c r="P662" s="8"/>
      <c r="Q662" s="8"/>
      <c r="R662" s="8"/>
      <c r="S662" s="8"/>
      <c r="T662" s="8"/>
      <c r="U662" s="8"/>
      <c r="V662" s="8"/>
      <c r="W662" s="8"/>
      <c r="X662" s="8"/>
      <c r="Y662" s="8"/>
    </row>
    <row r="663" spans="1:25" ht="15.75" customHeight="1" x14ac:dyDescent="0.2">
      <c r="A663" s="15"/>
      <c r="B663" s="15"/>
      <c r="C663" s="15"/>
      <c r="D663" s="8"/>
      <c r="E663" s="8"/>
      <c r="F663" s="8"/>
      <c r="G663" s="31"/>
      <c r="H663" s="8"/>
      <c r="I663" s="62"/>
      <c r="J663" s="15"/>
      <c r="K663" s="8"/>
      <c r="L663" s="8"/>
      <c r="M663" s="15"/>
      <c r="N663" s="8"/>
      <c r="O663" s="8"/>
      <c r="P663" s="8"/>
      <c r="Q663" s="8"/>
      <c r="R663" s="8"/>
      <c r="S663" s="8"/>
      <c r="T663" s="8"/>
      <c r="U663" s="8"/>
      <c r="V663" s="8"/>
      <c r="W663" s="8"/>
      <c r="X663" s="8"/>
      <c r="Y663" s="8"/>
    </row>
    <row r="664" spans="1:25" ht="15.75" customHeight="1" x14ac:dyDescent="0.2">
      <c r="A664" s="15"/>
      <c r="B664" s="15"/>
      <c r="C664" s="15"/>
      <c r="D664" s="8"/>
      <c r="E664" s="8"/>
      <c r="F664" s="8"/>
      <c r="G664" s="31"/>
      <c r="H664" s="8"/>
      <c r="I664" s="62"/>
      <c r="J664" s="15"/>
      <c r="K664" s="8"/>
      <c r="L664" s="8"/>
      <c r="M664" s="15"/>
      <c r="N664" s="8"/>
      <c r="O664" s="8"/>
      <c r="P664" s="8"/>
      <c r="Q664" s="8"/>
      <c r="R664" s="8"/>
      <c r="S664" s="8"/>
      <c r="T664" s="8"/>
      <c r="U664" s="8"/>
      <c r="V664" s="8"/>
      <c r="W664" s="8"/>
      <c r="X664" s="8"/>
      <c r="Y664" s="8"/>
    </row>
    <row r="665" spans="1:25" ht="15.75" customHeight="1" x14ac:dyDescent="0.2">
      <c r="A665" s="15"/>
      <c r="B665" s="15"/>
      <c r="C665" s="15"/>
      <c r="D665" s="8"/>
      <c r="E665" s="8"/>
      <c r="F665" s="8"/>
      <c r="G665" s="31"/>
      <c r="H665" s="8"/>
      <c r="I665" s="62"/>
      <c r="J665" s="15"/>
      <c r="K665" s="8"/>
      <c r="L665" s="8"/>
      <c r="M665" s="15"/>
      <c r="N665" s="8"/>
      <c r="O665" s="8"/>
      <c r="P665" s="8"/>
      <c r="Q665" s="8"/>
      <c r="R665" s="8"/>
      <c r="S665" s="8"/>
      <c r="T665" s="8"/>
      <c r="U665" s="8"/>
      <c r="V665" s="8"/>
      <c r="W665" s="8"/>
      <c r="X665" s="8"/>
      <c r="Y665" s="8"/>
    </row>
    <row r="666" spans="1:25" ht="15.75" customHeight="1" x14ac:dyDescent="0.2">
      <c r="A666" s="15"/>
      <c r="B666" s="15"/>
      <c r="C666" s="15"/>
      <c r="D666" s="8"/>
      <c r="E666" s="8"/>
      <c r="F666" s="8"/>
      <c r="G666" s="31"/>
      <c r="H666" s="8"/>
      <c r="I666" s="62"/>
      <c r="J666" s="15"/>
      <c r="K666" s="8"/>
      <c r="L666" s="8"/>
      <c r="M666" s="15"/>
      <c r="N666" s="8"/>
      <c r="O666" s="8"/>
      <c r="P666" s="8"/>
      <c r="Q666" s="8"/>
      <c r="R666" s="8"/>
      <c r="S666" s="8"/>
      <c r="T666" s="8"/>
      <c r="U666" s="8"/>
      <c r="V666" s="8"/>
      <c r="W666" s="8"/>
      <c r="X666" s="8"/>
      <c r="Y666" s="8"/>
    </row>
    <row r="667" spans="1:25" ht="15.75" customHeight="1" x14ac:dyDescent="0.2">
      <c r="A667" s="15"/>
      <c r="B667" s="15"/>
      <c r="C667" s="15"/>
      <c r="D667" s="8"/>
      <c r="E667" s="8"/>
      <c r="F667" s="8"/>
      <c r="G667" s="31"/>
      <c r="H667" s="8"/>
      <c r="I667" s="62"/>
      <c r="J667" s="15"/>
      <c r="K667" s="8"/>
      <c r="L667" s="8"/>
      <c r="M667" s="15"/>
      <c r="N667" s="8"/>
      <c r="O667" s="8"/>
      <c r="P667" s="8"/>
      <c r="Q667" s="8"/>
      <c r="R667" s="8"/>
      <c r="S667" s="8"/>
      <c r="T667" s="8"/>
      <c r="U667" s="8"/>
      <c r="V667" s="8"/>
      <c r="W667" s="8"/>
      <c r="X667" s="8"/>
      <c r="Y667" s="8"/>
    </row>
    <row r="668" spans="1:25" ht="15.75" customHeight="1" x14ac:dyDescent="0.2">
      <c r="A668" s="15"/>
      <c r="B668" s="15"/>
      <c r="C668" s="15"/>
      <c r="D668" s="8"/>
      <c r="E668" s="8"/>
      <c r="F668" s="8"/>
      <c r="G668" s="31"/>
      <c r="H668" s="8"/>
      <c r="I668" s="62"/>
      <c r="J668" s="15"/>
      <c r="K668" s="8"/>
      <c r="L668" s="8"/>
      <c r="M668" s="15"/>
      <c r="N668" s="8"/>
      <c r="O668" s="8"/>
      <c r="P668" s="8"/>
      <c r="Q668" s="8"/>
      <c r="R668" s="8"/>
      <c r="S668" s="8"/>
      <c r="T668" s="8"/>
      <c r="U668" s="8"/>
      <c r="V668" s="8"/>
      <c r="W668" s="8"/>
      <c r="X668" s="8"/>
      <c r="Y668" s="8"/>
    </row>
    <row r="669" spans="1:25" ht="15.75" customHeight="1" x14ac:dyDescent="0.2">
      <c r="A669" s="15"/>
      <c r="B669" s="15"/>
      <c r="C669" s="15"/>
      <c r="D669" s="8"/>
      <c r="E669" s="8"/>
      <c r="F669" s="8"/>
      <c r="G669" s="31"/>
      <c r="H669" s="8"/>
      <c r="I669" s="62"/>
      <c r="J669" s="15"/>
      <c r="K669" s="8"/>
      <c r="L669" s="8"/>
      <c r="M669" s="15"/>
      <c r="N669" s="8"/>
      <c r="O669" s="8"/>
      <c r="P669" s="8"/>
      <c r="Q669" s="8"/>
      <c r="R669" s="8"/>
      <c r="S669" s="8"/>
      <c r="T669" s="8"/>
      <c r="U669" s="8"/>
      <c r="V669" s="8"/>
      <c r="W669" s="8"/>
      <c r="X669" s="8"/>
      <c r="Y669" s="8"/>
    </row>
    <row r="670" spans="1:25" ht="15.75" customHeight="1" x14ac:dyDescent="0.2">
      <c r="A670" s="15"/>
      <c r="B670" s="15"/>
      <c r="C670" s="15"/>
      <c r="D670" s="8"/>
      <c r="E670" s="8"/>
      <c r="F670" s="8"/>
      <c r="G670" s="31"/>
      <c r="H670" s="8"/>
      <c r="I670" s="62"/>
      <c r="J670" s="15"/>
      <c r="K670" s="8"/>
      <c r="L670" s="8"/>
      <c r="M670" s="15"/>
      <c r="N670" s="8"/>
      <c r="O670" s="8"/>
      <c r="P670" s="8"/>
      <c r="Q670" s="8"/>
      <c r="R670" s="8"/>
      <c r="S670" s="8"/>
      <c r="T670" s="8"/>
      <c r="U670" s="8"/>
      <c r="V670" s="8"/>
      <c r="W670" s="8"/>
      <c r="X670" s="8"/>
      <c r="Y670" s="8"/>
    </row>
    <row r="671" spans="1:25" ht="15.75" customHeight="1" x14ac:dyDescent="0.2">
      <c r="A671" s="15"/>
      <c r="B671" s="15"/>
      <c r="C671" s="15"/>
      <c r="D671" s="8"/>
      <c r="E671" s="8"/>
      <c r="F671" s="8"/>
      <c r="G671" s="31"/>
      <c r="H671" s="8"/>
      <c r="I671" s="62"/>
      <c r="J671" s="15"/>
      <c r="K671" s="8"/>
      <c r="L671" s="8"/>
      <c r="M671" s="15"/>
      <c r="N671" s="8"/>
      <c r="O671" s="8"/>
      <c r="P671" s="8"/>
      <c r="Q671" s="8"/>
      <c r="R671" s="8"/>
      <c r="S671" s="8"/>
      <c r="T671" s="8"/>
      <c r="U671" s="8"/>
      <c r="V671" s="8"/>
      <c r="W671" s="8"/>
      <c r="X671" s="8"/>
      <c r="Y671" s="8"/>
    </row>
    <row r="672" spans="1:25" ht="15.75" customHeight="1" x14ac:dyDescent="0.2">
      <c r="A672" s="15"/>
      <c r="B672" s="15"/>
      <c r="C672" s="15"/>
      <c r="D672" s="8"/>
      <c r="E672" s="8"/>
      <c r="F672" s="8"/>
      <c r="G672" s="31"/>
      <c r="H672" s="8"/>
      <c r="I672" s="62"/>
      <c r="J672" s="15"/>
      <c r="K672" s="8"/>
      <c r="L672" s="8"/>
      <c r="M672" s="15"/>
      <c r="N672" s="8"/>
      <c r="O672" s="8"/>
      <c r="P672" s="8"/>
      <c r="Q672" s="8"/>
      <c r="R672" s="8"/>
      <c r="S672" s="8"/>
      <c r="T672" s="8"/>
      <c r="U672" s="8"/>
      <c r="V672" s="8"/>
      <c r="W672" s="8"/>
      <c r="X672" s="8"/>
      <c r="Y672" s="8"/>
    </row>
    <row r="673" spans="1:25" ht="15.75" customHeight="1" x14ac:dyDescent="0.2">
      <c r="A673" s="15"/>
      <c r="B673" s="15"/>
      <c r="C673" s="15"/>
      <c r="D673" s="8"/>
      <c r="E673" s="8"/>
      <c r="F673" s="8"/>
      <c r="G673" s="31"/>
      <c r="H673" s="8"/>
      <c r="I673" s="62"/>
      <c r="J673" s="15"/>
      <c r="K673" s="8"/>
      <c r="L673" s="8"/>
      <c r="M673" s="15"/>
      <c r="N673" s="8"/>
      <c r="O673" s="8"/>
      <c r="P673" s="8"/>
      <c r="Q673" s="8"/>
      <c r="R673" s="8"/>
      <c r="S673" s="8"/>
      <c r="T673" s="8"/>
      <c r="U673" s="8"/>
      <c r="V673" s="8"/>
      <c r="W673" s="8"/>
      <c r="X673" s="8"/>
      <c r="Y673" s="8"/>
    </row>
    <row r="674" spans="1:25" ht="15.75" customHeight="1" x14ac:dyDescent="0.2">
      <c r="A674" s="15"/>
      <c r="B674" s="15"/>
      <c r="C674" s="15"/>
      <c r="D674" s="8"/>
      <c r="E674" s="8"/>
      <c r="F674" s="8"/>
      <c r="G674" s="31"/>
      <c r="H674" s="8"/>
      <c r="I674" s="62"/>
      <c r="J674" s="15"/>
      <c r="K674" s="8"/>
      <c r="L674" s="8"/>
      <c r="M674" s="15"/>
      <c r="N674" s="8"/>
      <c r="O674" s="8"/>
      <c r="P674" s="8"/>
      <c r="Q674" s="8"/>
      <c r="R674" s="8"/>
      <c r="S674" s="8"/>
      <c r="T674" s="8"/>
      <c r="U674" s="8"/>
      <c r="V674" s="8"/>
      <c r="W674" s="8"/>
      <c r="X674" s="8"/>
      <c r="Y674" s="8"/>
    </row>
    <row r="675" spans="1:25" ht="15.75" customHeight="1" x14ac:dyDescent="0.2">
      <c r="A675" s="15"/>
      <c r="B675" s="15"/>
      <c r="C675" s="15"/>
      <c r="D675" s="8"/>
      <c r="E675" s="8"/>
      <c r="F675" s="8"/>
      <c r="G675" s="31"/>
      <c r="H675" s="8"/>
      <c r="I675" s="62"/>
      <c r="J675" s="15"/>
      <c r="K675" s="8"/>
      <c r="L675" s="8"/>
      <c r="M675" s="15"/>
      <c r="N675" s="8"/>
      <c r="O675" s="8"/>
      <c r="P675" s="8"/>
      <c r="Q675" s="8"/>
      <c r="R675" s="8"/>
      <c r="S675" s="8"/>
      <c r="T675" s="8"/>
      <c r="U675" s="8"/>
      <c r="V675" s="8"/>
      <c r="W675" s="8"/>
      <c r="X675" s="8"/>
      <c r="Y675" s="8"/>
    </row>
    <row r="676" spans="1:25" ht="15.75" customHeight="1" x14ac:dyDescent="0.2">
      <c r="A676" s="15"/>
      <c r="B676" s="15"/>
      <c r="C676" s="15"/>
      <c r="D676" s="8"/>
      <c r="E676" s="8"/>
      <c r="F676" s="8"/>
      <c r="G676" s="31"/>
      <c r="H676" s="8"/>
      <c r="I676" s="62"/>
      <c r="J676" s="15"/>
      <c r="K676" s="8"/>
      <c r="L676" s="8"/>
      <c r="M676" s="15"/>
      <c r="N676" s="8"/>
      <c r="O676" s="8"/>
      <c r="P676" s="8"/>
      <c r="Q676" s="8"/>
      <c r="R676" s="8"/>
      <c r="S676" s="8"/>
      <c r="T676" s="8"/>
      <c r="U676" s="8"/>
      <c r="V676" s="8"/>
      <c r="W676" s="8"/>
      <c r="X676" s="8"/>
      <c r="Y676" s="8"/>
    </row>
    <row r="677" spans="1:25" ht="15.75" customHeight="1" x14ac:dyDescent="0.2">
      <c r="A677" s="15"/>
      <c r="B677" s="15"/>
      <c r="C677" s="15"/>
      <c r="D677" s="8"/>
      <c r="E677" s="8"/>
      <c r="F677" s="8"/>
      <c r="G677" s="31"/>
      <c r="H677" s="8"/>
      <c r="I677" s="62"/>
      <c r="J677" s="15"/>
      <c r="K677" s="8"/>
      <c r="L677" s="8"/>
      <c r="M677" s="15"/>
      <c r="N677" s="8"/>
      <c r="O677" s="8"/>
      <c r="P677" s="8"/>
      <c r="Q677" s="8"/>
      <c r="R677" s="8"/>
      <c r="S677" s="8"/>
      <c r="T677" s="8"/>
      <c r="U677" s="8"/>
      <c r="V677" s="8"/>
      <c r="W677" s="8"/>
      <c r="X677" s="8"/>
      <c r="Y677" s="8"/>
    </row>
    <row r="678" spans="1:25" ht="15.75" customHeight="1" x14ac:dyDescent="0.2">
      <c r="A678" s="15"/>
      <c r="B678" s="15"/>
      <c r="C678" s="15"/>
      <c r="D678" s="8"/>
      <c r="E678" s="8"/>
      <c r="F678" s="8"/>
      <c r="G678" s="31"/>
      <c r="H678" s="8"/>
      <c r="I678" s="62"/>
      <c r="J678" s="15"/>
      <c r="K678" s="8"/>
      <c r="L678" s="8"/>
      <c r="M678" s="15"/>
      <c r="N678" s="8"/>
      <c r="O678" s="8"/>
      <c r="P678" s="8"/>
      <c r="Q678" s="8"/>
      <c r="R678" s="8"/>
      <c r="S678" s="8"/>
      <c r="T678" s="8"/>
      <c r="U678" s="8"/>
      <c r="V678" s="8"/>
      <c r="W678" s="8"/>
      <c r="X678" s="8"/>
      <c r="Y678" s="8"/>
    </row>
    <row r="679" spans="1:25" ht="15.75" customHeight="1" x14ac:dyDescent="0.2">
      <c r="A679" s="15"/>
      <c r="B679" s="15"/>
      <c r="C679" s="15"/>
      <c r="D679" s="8"/>
      <c r="E679" s="8"/>
      <c r="F679" s="8"/>
      <c r="G679" s="31"/>
      <c r="H679" s="8"/>
      <c r="I679" s="62"/>
      <c r="J679" s="15"/>
      <c r="K679" s="8"/>
      <c r="L679" s="8"/>
      <c r="M679" s="15"/>
      <c r="N679" s="8"/>
      <c r="O679" s="8"/>
      <c r="P679" s="8"/>
      <c r="Q679" s="8"/>
      <c r="R679" s="8"/>
      <c r="S679" s="8"/>
      <c r="T679" s="8"/>
      <c r="U679" s="8"/>
      <c r="V679" s="8"/>
      <c r="W679" s="8"/>
      <c r="X679" s="8"/>
      <c r="Y679" s="8"/>
    </row>
    <row r="680" spans="1:25" ht="15.75" customHeight="1" x14ac:dyDescent="0.2">
      <c r="A680" s="15"/>
      <c r="B680" s="15"/>
      <c r="C680" s="15"/>
      <c r="D680" s="8"/>
      <c r="E680" s="8"/>
      <c r="F680" s="8"/>
      <c r="G680" s="31"/>
      <c r="H680" s="8"/>
      <c r="I680" s="62"/>
      <c r="J680" s="15"/>
      <c r="K680" s="8"/>
      <c r="L680" s="8"/>
      <c r="M680" s="15"/>
      <c r="N680" s="8"/>
      <c r="O680" s="8"/>
      <c r="P680" s="8"/>
      <c r="Q680" s="8"/>
      <c r="R680" s="8"/>
      <c r="S680" s="8"/>
      <c r="T680" s="8"/>
      <c r="U680" s="8"/>
      <c r="V680" s="8"/>
      <c r="W680" s="8"/>
      <c r="X680" s="8"/>
      <c r="Y680" s="8"/>
    </row>
    <row r="681" spans="1:25" ht="15.75" customHeight="1" x14ac:dyDescent="0.2">
      <c r="A681" s="15"/>
      <c r="B681" s="15"/>
      <c r="C681" s="15"/>
      <c r="D681" s="8"/>
      <c r="E681" s="8"/>
      <c r="F681" s="8"/>
      <c r="G681" s="31"/>
      <c r="H681" s="8"/>
      <c r="I681" s="62"/>
      <c r="J681" s="15"/>
      <c r="K681" s="8"/>
      <c r="L681" s="8"/>
      <c r="M681" s="15"/>
      <c r="N681" s="8"/>
      <c r="O681" s="8"/>
      <c r="P681" s="8"/>
      <c r="Q681" s="8"/>
      <c r="R681" s="8"/>
      <c r="S681" s="8"/>
      <c r="T681" s="8"/>
      <c r="U681" s="8"/>
      <c r="V681" s="8"/>
      <c r="W681" s="8"/>
      <c r="X681" s="8"/>
      <c r="Y681" s="8"/>
    </row>
    <row r="682" spans="1:25" ht="15.75" customHeight="1" x14ac:dyDescent="0.2">
      <c r="A682" s="15"/>
      <c r="B682" s="15"/>
      <c r="C682" s="15"/>
      <c r="D682" s="8"/>
      <c r="E682" s="8"/>
      <c r="F682" s="8"/>
      <c r="G682" s="31"/>
      <c r="H682" s="8"/>
      <c r="I682" s="62"/>
      <c r="J682" s="15"/>
      <c r="K682" s="8"/>
      <c r="L682" s="8"/>
      <c r="M682" s="15"/>
      <c r="N682" s="8"/>
      <c r="O682" s="8"/>
      <c r="P682" s="8"/>
      <c r="Q682" s="8"/>
      <c r="R682" s="8"/>
      <c r="S682" s="8"/>
      <c r="T682" s="8"/>
      <c r="U682" s="8"/>
      <c r="V682" s="8"/>
      <c r="W682" s="8"/>
      <c r="X682" s="8"/>
      <c r="Y682" s="8"/>
    </row>
    <row r="683" spans="1:25" ht="15.75" customHeight="1" x14ac:dyDescent="0.2">
      <c r="A683" s="15"/>
      <c r="B683" s="15"/>
      <c r="C683" s="15"/>
      <c r="D683" s="8"/>
      <c r="E683" s="8"/>
      <c r="F683" s="8"/>
      <c r="G683" s="31"/>
      <c r="H683" s="8"/>
      <c r="I683" s="62"/>
      <c r="J683" s="15"/>
      <c r="K683" s="8"/>
      <c r="L683" s="8"/>
      <c r="M683" s="15"/>
      <c r="N683" s="8"/>
      <c r="O683" s="8"/>
      <c r="P683" s="8"/>
      <c r="Q683" s="8"/>
      <c r="R683" s="8"/>
      <c r="S683" s="8"/>
      <c r="T683" s="8"/>
      <c r="U683" s="8"/>
      <c r="V683" s="8"/>
      <c r="W683" s="8"/>
      <c r="X683" s="8"/>
      <c r="Y683" s="8"/>
    </row>
    <row r="684" spans="1:25" ht="15.75" customHeight="1" x14ac:dyDescent="0.2">
      <c r="A684" s="15"/>
      <c r="B684" s="15"/>
      <c r="C684" s="15"/>
      <c r="D684" s="8"/>
      <c r="E684" s="8"/>
      <c r="F684" s="8"/>
      <c r="G684" s="31"/>
      <c r="H684" s="8"/>
      <c r="I684" s="62"/>
      <c r="J684" s="15"/>
      <c r="K684" s="8"/>
      <c r="L684" s="8"/>
      <c r="M684" s="15"/>
      <c r="N684" s="8"/>
      <c r="O684" s="8"/>
      <c r="P684" s="8"/>
      <c r="Q684" s="8"/>
      <c r="R684" s="8"/>
      <c r="S684" s="8"/>
      <c r="T684" s="8"/>
      <c r="U684" s="8"/>
      <c r="V684" s="8"/>
      <c r="W684" s="8"/>
      <c r="X684" s="8"/>
      <c r="Y684" s="8"/>
    </row>
    <row r="685" spans="1:25" ht="15.75" customHeight="1" x14ac:dyDescent="0.2">
      <c r="A685" s="15"/>
      <c r="B685" s="15"/>
      <c r="C685" s="15"/>
      <c r="D685" s="8"/>
      <c r="E685" s="8"/>
      <c r="F685" s="8"/>
      <c r="G685" s="31"/>
      <c r="H685" s="8"/>
      <c r="I685" s="62"/>
      <c r="J685" s="15"/>
      <c r="K685" s="8"/>
      <c r="L685" s="8"/>
      <c r="M685" s="15"/>
      <c r="N685" s="8"/>
      <c r="O685" s="8"/>
      <c r="P685" s="8"/>
      <c r="Q685" s="8"/>
      <c r="R685" s="8"/>
      <c r="S685" s="8"/>
      <c r="T685" s="8"/>
      <c r="U685" s="8"/>
      <c r="V685" s="8"/>
      <c r="W685" s="8"/>
      <c r="X685" s="8"/>
      <c r="Y685" s="8"/>
    </row>
    <row r="686" spans="1:25" ht="15.75" customHeight="1" x14ac:dyDescent="0.2">
      <c r="A686" s="15"/>
      <c r="B686" s="15"/>
      <c r="C686" s="15"/>
      <c r="D686" s="8"/>
      <c r="E686" s="8"/>
      <c r="F686" s="8"/>
      <c r="G686" s="31"/>
      <c r="H686" s="8"/>
      <c r="I686" s="62"/>
      <c r="J686" s="15"/>
      <c r="K686" s="8"/>
      <c r="L686" s="8"/>
      <c r="M686" s="15"/>
      <c r="N686" s="8"/>
      <c r="O686" s="8"/>
      <c r="P686" s="8"/>
      <c r="Q686" s="8"/>
      <c r="R686" s="8"/>
      <c r="S686" s="8"/>
      <c r="T686" s="8"/>
      <c r="U686" s="8"/>
      <c r="V686" s="8"/>
      <c r="W686" s="8"/>
      <c r="X686" s="8"/>
      <c r="Y686" s="8"/>
    </row>
    <row r="687" spans="1:25" ht="15.75" customHeight="1" x14ac:dyDescent="0.2">
      <c r="A687" s="15"/>
      <c r="B687" s="15"/>
      <c r="C687" s="15"/>
      <c r="D687" s="8"/>
      <c r="E687" s="8"/>
      <c r="F687" s="8"/>
      <c r="G687" s="31"/>
      <c r="H687" s="8"/>
      <c r="I687" s="62"/>
      <c r="J687" s="15"/>
      <c r="K687" s="8"/>
      <c r="L687" s="8"/>
      <c r="M687" s="15"/>
      <c r="N687" s="8"/>
      <c r="O687" s="8"/>
      <c r="P687" s="8"/>
      <c r="Q687" s="8"/>
      <c r="R687" s="8"/>
      <c r="S687" s="8"/>
      <c r="T687" s="8"/>
      <c r="U687" s="8"/>
      <c r="V687" s="8"/>
      <c r="W687" s="8"/>
      <c r="X687" s="8"/>
      <c r="Y687" s="8"/>
    </row>
    <row r="688" spans="1:25" ht="15.75" customHeight="1" x14ac:dyDescent="0.2">
      <c r="A688" s="15"/>
      <c r="B688" s="15"/>
      <c r="C688" s="15"/>
      <c r="D688" s="8"/>
      <c r="E688" s="8"/>
      <c r="F688" s="8"/>
      <c r="G688" s="31"/>
      <c r="H688" s="8"/>
      <c r="I688" s="62"/>
      <c r="J688" s="15"/>
      <c r="K688" s="8"/>
      <c r="L688" s="8"/>
      <c r="M688" s="15"/>
      <c r="N688" s="8"/>
      <c r="O688" s="8"/>
      <c r="P688" s="8"/>
      <c r="Q688" s="8"/>
      <c r="R688" s="8"/>
      <c r="S688" s="8"/>
      <c r="T688" s="8"/>
      <c r="U688" s="8"/>
      <c r="V688" s="8"/>
      <c r="W688" s="8"/>
      <c r="X688" s="8"/>
      <c r="Y688" s="8"/>
    </row>
    <row r="689" spans="1:25" ht="15.75" customHeight="1" x14ac:dyDescent="0.2">
      <c r="A689" s="15"/>
      <c r="B689" s="15"/>
      <c r="C689" s="15"/>
      <c r="D689" s="8"/>
      <c r="E689" s="8"/>
      <c r="F689" s="8"/>
      <c r="G689" s="31"/>
      <c r="H689" s="8"/>
      <c r="I689" s="62"/>
      <c r="J689" s="15"/>
      <c r="K689" s="8"/>
      <c r="L689" s="8"/>
      <c r="M689" s="15"/>
      <c r="N689" s="8"/>
      <c r="O689" s="8"/>
      <c r="P689" s="8"/>
      <c r="Q689" s="8"/>
      <c r="R689" s="8"/>
      <c r="S689" s="8"/>
      <c r="T689" s="8"/>
      <c r="U689" s="8"/>
      <c r="V689" s="8"/>
      <c r="W689" s="8"/>
      <c r="X689" s="8"/>
      <c r="Y689" s="8"/>
    </row>
    <row r="690" spans="1:25" ht="15.75" customHeight="1" x14ac:dyDescent="0.2">
      <c r="A690" s="15"/>
      <c r="B690" s="15"/>
      <c r="C690" s="15"/>
      <c r="D690" s="8"/>
      <c r="E690" s="8"/>
      <c r="F690" s="8"/>
      <c r="G690" s="31"/>
      <c r="H690" s="8"/>
      <c r="I690" s="62"/>
      <c r="J690" s="15"/>
      <c r="K690" s="8"/>
      <c r="L690" s="8"/>
      <c r="M690" s="15"/>
      <c r="N690" s="8"/>
      <c r="O690" s="8"/>
      <c r="P690" s="8"/>
      <c r="Q690" s="8"/>
      <c r="R690" s="8"/>
      <c r="S690" s="8"/>
      <c r="T690" s="8"/>
      <c r="U690" s="8"/>
      <c r="V690" s="8"/>
      <c r="W690" s="8"/>
      <c r="X690" s="8"/>
      <c r="Y690" s="8"/>
    </row>
    <row r="691" spans="1:25" ht="15.75" customHeight="1" x14ac:dyDescent="0.2">
      <c r="A691" s="15"/>
      <c r="B691" s="15"/>
      <c r="C691" s="15"/>
      <c r="D691" s="8"/>
      <c r="E691" s="8"/>
      <c r="F691" s="8"/>
      <c r="G691" s="31"/>
      <c r="H691" s="8"/>
      <c r="I691" s="62"/>
      <c r="J691" s="15"/>
      <c r="K691" s="8"/>
      <c r="L691" s="8"/>
      <c r="M691" s="15"/>
      <c r="N691" s="8"/>
      <c r="O691" s="8"/>
      <c r="P691" s="8"/>
      <c r="Q691" s="8"/>
      <c r="R691" s="8"/>
      <c r="S691" s="8"/>
      <c r="T691" s="8"/>
      <c r="U691" s="8"/>
      <c r="V691" s="8"/>
      <c r="W691" s="8"/>
      <c r="X691" s="8"/>
      <c r="Y691" s="8"/>
    </row>
    <row r="692" spans="1:25" ht="15.75" customHeight="1" x14ac:dyDescent="0.2">
      <c r="A692" s="15"/>
      <c r="B692" s="15"/>
      <c r="C692" s="15"/>
      <c r="D692" s="8"/>
      <c r="E692" s="8"/>
      <c r="F692" s="8"/>
      <c r="G692" s="31"/>
      <c r="H692" s="8"/>
      <c r="I692" s="62"/>
      <c r="J692" s="15"/>
      <c r="K692" s="8"/>
      <c r="L692" s="8"/>
      <c r="M692" s="15"/>
      <c r="N692" s="8"/>
      <c r="O692" s="8"/>
      <c r="P692" s="8"/>
      <c r="Q692" s="8"/>
      <c r="R692" s="8"/>
      <c r="S692" s="8"/>
      <c r="T692" s="8"/>
      <c r="U692" s="8"/>
      <c r="V692" s="8"/>
      <c r="W692" s="8"/>
      <c r="X692" s="8"/>
      <c r="Y692" s="8"/>
    </row>
    <row r="693" spans="1:25" ht="15.75" customHeight="1" x14ac:dyDescent="0.2">
      <c r="A693" s="15"/>
      <c r="B693" s="15"/>
      <c r="C693" s="15"/>
      <c r="D693" s="8"/>
      <c r="E693" s="8"/>
      <c r="F693" s="8"/>
      <c r="G693" s="31"/>
      <c r="H693" s="8"/>
      <c r="I693" s="62"/>
      <c r="J693" s="15"/>
      <c r="K693" s="8"/>
      <c r="L693" s="8"/>
      <c r="M693" s="15"/>
      <c r="N693" s="8"/>
      <c r="O693" s="8"/>
      <c r="P693" s="8"/>
      <c r="Q693" s="8"/>
      <c r="R693" s="8"/>
      <c r="S693" s="8"/>
      <c r="T693" s="8"/>
      <c r="U693" s="8"/>
      <c r="V693" s="8"/>
      <c r="W693" s="8"/>
      <c r="X693" s="8"/>
      <c r="Y693" s="8"/>
    </row>
    <row r="694" spans="1:25" ht="15.75" customHeight="1" x14ac:dyDescent="0.2">
      <c r="A694" s="15"/>
      <c r="B694" s="15"/>
      <c r="C694" s="15"/>
      <c r="D694" s="8"/>
      <c r="E694" s="8"/>
      <c r="F694" s="8"/>
      <c r="G694" s="31"/>
      <c r="H694" s="8"/>
      <c r="I694" s="62"/>
      <c r="J694" s="15"/>
      <c r="K694" s="8"/>
      <c r="L694" s="8"/>
      <c r="M694" s="15"/>
      <c r="N694" s="8"/>
      <c r="O694" s="8"/>
      <c r="P694" s="8"/>
      <c r="Q694" s="8"/>
      <c r="R694" s="8"/>
      <c r="S694" s="8"/>
      <c r="T694" s="8"/>
      <c r="U694" s="8"/>
      <c r="V694" s="8"/>
      <c r="W694" s="8"/>
      <c r="X694" s="8"/>
      <c r="Y694" s="8"/>
    </row>
    <row r="695" spans="1:25" ht="15.75" customHeight="1" x14ac:dyDescent="0.2">
      <c r="A695" s="15"/>
      <c r="B695" s="15"/>
      <c r="C695" s="15"/>
      <c r="D695" s="8"/>
      <c r="E695" s="8"/>
      <c r="F695" s="8"/>
      <c r="G695" s="31"/>
      <c r="H695" s="8"/>
      <c r="I695" s="62"/>
      <c r="J695" s="15"/>
      <c r="K695" s="8"/>
      <c r="L695" s="8"/>
      <c r="M695" s="15"/>
      <c r="N695" s="8"/>
      <c r="O695" s="8"/>
      <c r="P695" s="8"/>
      <c r="Q695" s="8"/>
      <c r="R695" s="8"/>
      <c r="S695" s="8"/>
      <c r="T695" s="8"/>
      <c r="U695" s="8"/>
      <c r="V695" s="8"/>
      <c r="W695" s="8"/>
      <c r="X695" s="8"/>
      <c r="Y695" s="8"/>
    </row>
    <row r="696" spans="1:25" ht="15.75" customHeight="1" x14ac:dyDescent="0.2">
      <c r="A696" s="15"/>
      <c r="B696" s="15"/>
      <c r="C696" s="15"/>
      <c r="D696" s="8"/>
      <c r="E696" s="8"/>
      <c r="F696" s="8"/>
      <c r="G696" s="31"/>
      <c r="H696" s="8"/>
      <c r="I696" s="62"/>
      <c r="J696" s="15"/>
      <c r="K696" s="8"/>
      <c r="L696" s="8"/>
      <c r="M696" s="15"/>
      <c r="N696" s="8"/>
      <c r="O696" s="8"/>
      <c r="P696" s="8"/>
      <c r="Q696" s="8"/>
      <c r="R696" s="8"/>
      <c r="S696" s="8"/>
      <c r="T696" s="8"/>
      <c r="U696" s="8"/>
      <c r="V696" s="8"/>
      <c r="W696" s="8"/>
      <c r="X696" s="8"/>
      <c r="Y696" s="8"/>
    </row>
    <row r="697" spans="1:25" ht="15.75" customHeight="1" x14ac:dyDescent="0.2">
      <c r="A697" s="15"/>
      <c r="B697" s="15"/>
      <c r="C697" s="15"/>
      <c r="D697" s="8"/>
      <c r="E697" s="8"/>
      <c r="F697" s="8"/>
      <c r="G697" s="31"/>
      <c r="H697" s="8"/>
      <c r="I697" s="62"/>
      <c r="J697" s="15"/>
      <c r="K697" s="8"/>
      <c r="L697" s="8"/>
      <c r="M697" s="15"/>
      <c r="N697" s="8"/>
      <c r="O697" s="8"/>
      <c r="P697" s="8"/>
      <c r="Q697" s="8"/>
      <c r="R697" s="8"/>
      <c r="S697" s="8"/>
      <c r="T697" s="8"/>
      <c r="U697" s="8"/>
      <c r="V697" s="8"/>
      <c r="W697" s="8"/>
      <c r="X697" s="8"/>
      <c r="Y697" s="8"/>
    </row>
    <row r="698" spans="1:25" ht="15.75" customHeight="1" x14ac:dyDescent="0.2">
      <c r="A698" s="15"/>
      <c r="B698" s="15"/>
      <c r="C698" s="15"/>
      <c r="D698" s="8"/>
      <c r="E698" s="8"/>
      <c r="F698" s="8"/>
      <c r="G698" s="31"/>
      <c r="H698" s="8"/>
      <c r="I698" s="62"/>
      <c r="J698" s="15"/>
      <c r="K698" s="8"/>
      <c r="L698" s="8"/>
      <c r="M698" s="15"/>
      <c r="N698" s="8"/>
      <c r="O698" s="8"/>
      <c r="P698" s="8"/>
      <c r="Q698" s="8"/>
      <c r="R698" s="8"/>
      <c r="S698" s="8"/>
      <c r="T698" s="8"/>
      <c r="U698" s="8"/>
      <c r="V698" s="8"/>
      <c r="W698" s="8"/>
      <c r="X698" s="8"/>
      <c r="Y698" s="8"/>
    </row>
    <row r="699" spans="1:25" ht="15.75" customHeight="1" x14ac:dyDescent="0.2">
      <c r="A699" s="15"/>
      <c r="B699" s="15"/>
      <c r="C699" s="15"/>
      <c r="D699" s="8"/>
      <c r="E699" s="8"/>
      <c r="F699" s="8"/>
      <c r="G699" s="31"/>
      <c r="H699" s="8"/>
      <c r="I699" s="62"/>
      <c r="J699" s="15"/>
      <c r="K699" s="8"/>
      <c r="L699" s="8"/>
      <c r="M699" s="15"/>
      <c r="N699" s="8"/>
      <c r="O699" s="8"/>
      <c r="P699" s="8"/>
      <c r="Q699" s="8"/>
      <c r="R699" s="8"/>
      <c r="S699" s="8"/>
      <c r="T699" s="8"/>
      <c r="U699" s="8"/>
      <c r="V699" s="8"/>
      <c r="W699" s="8"/>
      <c r="X699" s="8"/>
      <c r="Y699" s="8"/>
    </row>
    <row r="700" spans="1:25" ht="15.75" customHeight="1" x14ac:dyDescent="0.2">
      <c r="A700" s="15"/>
      <c r="B700" s="15"/>
      <c r="C700" s="15"/>
      <c r="D700" s="8"/>
      <c r="E700" s="8"/>
      <c r="F700" s="8"/>
      <c r="G700" s="31"/>
      <c r="H700" s="8"/>
      <c r="I700" s="62"/>
      <c r="J700" s="15"/>
      <c r="K700" s="8"/>
      <c r="L700" s="8"/>
      <c r="M700" s="15"/>
      <c r="N700" s="8"/>
      <c r="O700" s="8"/>
      <c r="P700" s="8"/>
      <c r="Q700" s="8"/>
      <c r="R700" s="8"/>
      <c r="S700" s="8"/>
      <c r="T700" s="8"/>
      <c r="U700" s="8"/>
      <c r="V700" s="8"/>
      <c r="W700" s="8"/>
      <c r="X700" s="8"/>
      <c r="Y700" s="8"/>
    </row>
    <row r="701" spans="1:25" ht="15.75" customHeight="1" x14ac:dyDescent="0.2">
      <c r="A701" s="15"/>
      <c r="B701" s="15"/>
      <c r="C701" s="15"/>
      <c r="D701" s="8"/>
      <c r="E701" s="8"/>
      <c r="F701" s="8"/>
      <c r="G701" s="31"/>
      <c r="H701" s="8"/>
      <c r="I701" s="62"/>
      <c r="J701" s="15"/>
      <c r="K701" s="8"/>
      <c r="L701" s="8"/>
      <c r="M701" s="15"/>
      <c r="N701" s="8"/>
      <c r="O701" s="8"/>
      <c r="P701" s="8"/>
      <c r="Q701" s="8"/>
      <c r="R701" s="8"/>
      <c r="S701" s="8"/>
      <c r="T701" s="8"/>
      <c r="U701" s="8"/>
      <c r="V701" s="8"/>
      <c r="W701" s="8"/>
      <c r="X701" s="8"/>
      <c r="Y701" s="8"/>
    </row>
    <row r="702" spans="1:25" ht="15.75" customHeight="1" x14ac:dyDescent="0.2">
      <c r="A702" s="15"/>
      <c r="B702" s="15"/>
      <c r="C702" s="15"/>
      <c r="D702" s="8"/>
      <c r="E702" s="8"/>
      <c r="F702" s="8"/>
      <c r="G702" s="31"/>
      <c r="H702" s="8"/>
      <c r="I702" s="62"/>
      <c r="J702" s="15"/>
      <c r="K702" s="8"/>
      <c r="L702" s="8"/>
      <c r="M702" s="15"/>
      <c r="N702" s="8"/>
      <c r="O702" s="8"/>
      <c r="P702" s="8"/>
      <c r="Q702" s="8"/>
      <c r="R702" s="8"/>
      <c r="S702" s="8"/>
      <c r="T702" s="8"/>
      <c r="U702" s="8"/>
      <c r="V702" s="8"/>
      <c r="W702" s="8"/>
      <c r="X702" s="8"/>
      <c r="Y702" s="8"/>
    </row>
    <row r="703" spans="1:25" ht="15.75" customHeight="1" x14ac:dyDescent="0.2">
      <c r="A703" s="15"/>
      <c r="B703" s="15"/>
      <c r="C703" s="15"/>
      <c r="D703" s="8"/>
      <c r="E703" s="8"/>
      <c r="F703" s="8"/>
      <c r="G703" s="31"/>
      <c r="H703" s="8"/>
      <c r="I703" s="62"/>
      <c r="J703" s="15"/>
      <c r="K703" s="8"/>
      <c r="L703" s="8"/>
      <c r="M703" s="15"/>
      <c r="N703" s="8"/>
      <c r="O703" s="8"/>
      <c r="P703" s="8"/>
      <c r="Q703" s="8"/>
      <c r="R703" s="8"/>
      <c r="S703" s="8"/>
      <c r="T703" s="8"/>
      <c r="U703" s="8"/>
      <c r="V703" s="8"/>
      <c r="W703" s="8"/>
      <c r="X703" s="8"/>
      <c r="Y703" s="8"/>
    </row>
    <row r="704" spans="1:25" ht="15.75" customHeight="1" x14ac:dyDescent="0.2">
      <c r="A704" s="15"/>
      <c r="B704" s="15"/>
      <c r="C704" s="15"/>
      <c r="D704" s="8"/>
      <c r="E704" s="8"/>
      <c r="F704" s="8"/>
      <c r="G704" s="31"/>
      <c r="H704" s="8"/>
      <c r="I704" s="62"/>
      <c r="J704" s="15"/>
      <c r="K704" s="8"/>
      <c r="L704" s="8"/>
      <c r="M704" s="15"/>
      <c r="N704" s="8"/>
      <c r="O704" s="8"/>
      <c r="P704" s="8"/>
      <c r="Q704" s="8"/>
      <c r="R704" s="8"/>
      <c r="S704" s="8"/>
      <c r="T704" s="8"/>
      <c r="U704" s="8"/>
      <c r="V704" s="8"/>
      <c r="W704" s="8"/>
      <c r="X704" s="8"/>
      <c r="Y704" s="8"/>
    </row>
    <row r="705" spans="1:25" ht="15.75" customHeight="1" x14ac:dyDescent="0.2">
      <c r="A705" s="15"/>
      <c r="B705" s="15"/>
      <c r="C705" s="15"/>
      <c r="D705" s="8"/>
      <c r="E705" s="8"/>
      <c r="F705" s="8"/>
      <c r="G705" s="31"/>
      <c r="H705" s="8"/>
      <c r="I705" s="62"/>
      <c r="J705" s="15"/>
      <c r="K705" s="8"/>
      <c r="L705" s="8"/>
      <c r="M705" s="15"/>
      <c r="N705" s="8"/>
      <c r="O705" s="8"/>
      <c r="P705" s="8"/>
      <c r="Q705" s="8"/>
      <c r="R705" s="8"/>
      <c r="S705" s="8"/>
      <c r="T705" s="8"/>
      <c r="U705" s="8"/>
      <c r="V705" s="8"/>
      <c r="W705" s="8"/>
      <c r="X705" s="8"/>
      <c r="Y705" s="8"/>
    </row>
    <row r="706" spans="1:25" ht="15.75" customHeight="1" x14ac:dyDescent="0.2">
      <c r="A706" s="15"/>
      <c r="B706" s="15"/>
      <c r="C706" s="15"/>
      <c r="D706" s="8"/>
      <c r="E706" s="8"/>
      <c r="F706" s="8"/>
      <c r="G706" s="31"/>
      <c r="H706" s="8"/>
      <c r="I706" s="62"/>
      <c r="J706" s="15"/>
      <c r="K706" s="8"/>
      <c r="L706" s="8"/>
      <c r="M706" s="15"/>
      <c r="N706" s="8"/>
      <c r="O706" s="8"/>
      <c r="P706" s="8"/>
      <c r="Q706" s="8"/>
      <c r="R706" s="8"/>
      <c r="S706" s="8"/>
      <c r="T706" s="8"/>
      <c r="U706" s="8"/>
      <c r="V706" s="8"/>
      <c r="W706" s="8"/>
      <c r="X706" s="8"/>
      <c r="Y706" s="8"/>
    </row>
    <row r="707" spans="1:25" ht="15.75" customHeight="1" x14ac:dyDescent="0.2">
      <c r="A707" s="15"/>
      <c r="B707" s="15"/>
      <c r="C707" s="15"/>
      <c r="D707" s="8"/>
      <c r="E707" s="8"/>
      <c r="F707" s="8"/>
      <c r="G707" s="31"/>
      <c r="H707" s="8"/>
      <c r="I707" s="62"/>
      <c r="J707" s="15"/>
      <c r="K707" s="8"/>
      <c r="L707" s="8"/>
      <c r="M707" s="15"/>
      <c r="N707" s="8"/>
      <c r="O707" s="8"/>
      <c r="P707" s="8"/>
      <c r="Q707" s="8"/>
      <c r="R707" s="8"/>
      <c r="S707" s="8"/>
      <c r="T707" s="8"/>
      <c r="U707" s="8"/>
      <c r="V707" s="8"/>
      <c r="W707" s="8"/>
      <c r="X707" s="8"/>
      <c r="Y707" s="8"/>
    </row>
    <row r="708" spans="1:25" ht="15.75" customHeight="1" x14ac:dyDescent="0.2">
      <c r="A708" s="15"/>
      <c r="B708" s="15"/>
      <c r="C708" s="15"/>
      <c r="D708" s="8"/>
      <c r="E708" s="8"/>
      <c r="F708" s="8"/>
      <c r="G708" s="31"/>
      <c r="H708" s="8"/>
      <c r="I708" s="62"/>
      <c r="J708" s="15"/>
      <c r="K708" s="8"/>
      <c r="L708" s="8"/>
      <c r="M708" s="15"/>
      <c r="N708" s="8"/>
      <c r="O708" s="8"/>
      <c r="P708" s="8"/>
      <c r="Q708" s="8"/>
      <c r="R708" s="8"/>
      <c r="S708" s="8"/>
      <c r="T708" s="8"/>
      <c r="U708" s="8"/>
      <c r="V708" s="8"/>
      <c r="W708" s="8"/>
      <c r="X708" s="8"/>
      <c r="Y708" s="8"/>
    </row>
    <row r="709" spans="1:25" ht="15.75" customHeight="1" x14ac:dyDescent="0.2">
      <c r="A709" s="15"/>
      <c r="B709" s="15"/>
      <c r="C709" s="15"/>
      <c r="D709" s="8"/>
      <c r="E709" s="8"/>
      <c r="F709" s="8"/>
      <c r="G709" s="31"/>
      <c r="H709" s="8"/>
      <c r="I709" s="62"/>
      <c r="J709" s="15"/>
      <c r="K709" s="8"/>
      <c r="L709" s="8"/>
      <c r="M709" s="15"/>
      <c r="N709" s="8"/>
      <c r="O709" s="8"/>
      <c r="P709" s="8"/>
      <c r="Q709" s="8"/>
      <c r="R709" s="8"/>
      <c r="S709" s="8"/>
      <c r="T709" s="8"/>
      <c r="U709" s="8"/>
      <c r="V709" s="8"/>
      <c r="W709" s="8"/>
      <c r="X709" s="8"/>
      <c r="Y709" s="8"/>
    </row>
    <row r="710" spans="1:25" ht="15.75" customHeight="1" x14ac:dyDescent="0.2">
      <c r="A710" s="15"/>
      <c r="B710" s="15"/>
      <c r="C710" s="15"/>
      <c r="D710" s="8"/>
      <c r="E710" s="8"/>
      <c r="F710" s="8"/>
      <c r="G710" s="31"/>
      <c r="H710" s="8"/>
      <c r="I710" s="62"/>
      <c r="J710" s="15"/>
      <c r="K710" s="8"/>
      <c r="L710" s="8"/>
      <c r="M710" s="15"/>
      <c r="N710" s="8"/>
      <c r="O710" s="8"/>
      <c r="P710" s="8"/>
      <c r="Q710" s="8"/>
      <c r="R710" s="8"/>
      <c r="S710" s="8"/>
      <c r="T710" s="8"/>
      <c r="U710" s="8"/>
      <c r="V710" s="8"/>
      <c r="W710" s="8"/>
      <c r="X710" s="8"/>
      <c r="Y710" s="8"/>
    </row>
    <row r="711" spans="1:25" ht="15.75" customHeight="1" x14ac:dyDescent="0.2">
      <c r="A711" s="15"/>
      <c r="B711" s="15"/>
      <c r="C711" s="15"/>
      <c r="D711" s="8"/>
      <c r="E711" s="8"/>
      <c r="F711" s="8"/>
      <c r="G711" s="31"/>
      <c r="H711" s="8"/>
      <c r="I711" s="62"/>
      <c r="J711" s="15"/>
      <c r="K711" s="8"/>
      <c r="L711" s="8"/>
      <c r="M711" s="15"/>
      <c r="N711" s="8"/>
      <c r="O711" s="8"/>
      <c r="P711" s="8"/>
      <c r="Q711" s="8"/>
      <c r="R711" s="8"/>
      <c r="S711" s="8"/>
      <c r="T711" s="8"/>
      <c r="U711" s="8"/>
      <c r="V711" s="8"/>
      <c r="W711" s="8"/>
      <c r="X711" s="8"/>
      <c r="Y711" s="8"/>
    </row>
    <row r="712" spans="1:25" ht="15.75" customHeight="1" x14ac:dyDescent="0.2">
      <c r="A712" s="15"/>
      <c r="B712" s="15"/>
      <c r="C712" s="15"/>
      <c r="D712" s="8"/>
      <c r="E712" s="8"/>
      <c r="F712" s="8"/>
      <c r="G712" s="31"/>
      <c r="H712" s="8"/>
      <c r="I712" s="62"/>
      <c r="J712" s="15"/>
      <c r="K712" s="8"/>
      <c r="L712" s="8"/>
      <c r="M712" s="15"/>
      <c r="N712" s="8"/>
      <c r="O712" s="8"/>
      <c r="P712" s="8"/>
      <c r="Q712" s="8"/>
      <c r="R712" s="8"/>
      <c r="S712" s="8"/>
      <c r="T712" s="8"/>
      <c r="U712" s="8"/>
      <c r="V712" s="8"/>
      <c r="W712" s="8"/>
      <c r="X712" s="8"/>
      <c r="Y712" s="8"/>
    </row>
    <row r="713" spans="1:25" ht="15.75" customHeight="1" x14ac:dyDescent="0.2">
      <c r="A713" s="15"/>
      <c r="B713" s="15"/>
      <c r="C713" s="15"/>
      <c r="D713" s="8"/>
      <c r="E713" s="8"/>
      <c r="F713" s="8"/>
      <c r="G713" s="31"/>
      <c r="H713" s="8"/>
      <c r="I713" s="62"/>
      <c r="J713" s="15"/>
      <c r="K713" s="8"/>
      <c r="L713" s="8"/>
      <c r="M713" s="15"/>
      <c r="N713" s="8"/>
      <c r="O713" s="8"/>
      <c r="P713" s="8"/>
      <c r="Q713" s="8"/>
      <c r="R713" s="8"/>
      <c r="S713" s="8"/>
      <c r="T713" s="8"/>
      <c r="U713" s="8"/>
      <c r="V713" s="8"/>
      <c r="W713" s="8"/>
      <c r="X713" s="8"/>
      <c r="Y713" s="8"/>
    </row>
    <row r="714" spans="1:25" ht="15.75" customHeight="1" x14ac:dyDescent="0.2">
      <c r="A714" s="15"/>
      <c r="B714" s="15"/>
      <c r="C714" s="15"/>
      <c r="D714" s="8"/>
      <c r="E714" s="8"/>
      <c r="F714" s="8"/>
      <c r="G714" s="31"/>
      <c r="H714" s="8"/>
      <c r="I714" s="62"/>
      <c r="J714" s="15"/>
      <c r="K714" s="8"/>
      <c r="L714" s="8"/>
      <c r="M714" s="15"/>
      <c r="N714" s="8"/>
      <c r="O714" s="8"/>
      <c r="P714" s="8"/>
      <c r="Q714" s="8"/>
      <c r="R714" s="8"/>
      <c r="S714" s="8"/>
      <c r="T714" s="8"/>
      <c r="U714" s="8"/>
      <c r="V714" s="8"/>
      <c r="W714" s="8"/>
      <c r="X714" s="8"/>
      <c r="Y714" s="8"/>
    </row>
    <row r="715" spans="1:25" ht="15.75" customHeight="1" x14ac:dyDescent="0.2">
      <c r="A715" s="15"/>
      <c r="B715" s="15"/>
      <c r="C715" s="15"/>
      <c r="D715" s="8"/>
      <c r="E715" s="8"/>
      <c r="F715" s="8"/>
      <c r="G715" s="31"/>
      <c r="H715" s="8"/>
      <c r="I715" s="62"/>
      <c r="J715" s="15"/>
      <c r="K715" s="8"/>
      <c r="L715" s="8"/>
      <c r="M715" s="15"/>
      <c r="N715" s="8"/>
      <c r="O715" s="8"/>
      <c r="P715" s="8"/>
      <c r="Q715" s="8"/>
      <c r="R715" s="8"/>
      <c r="S715" s="8"/>
      <c r="T715" s="8"/>
      <c r="U715" s="8"/>
      <c r="V715" s="8"/>
      <c r="W715" s="8"/>
      <c r="X715" s="8"/>
      <c r="Y715" s="8"/>
    </row>
    <row r="716" spans="1:25" ht="15.75" customHeight="1" x14ac:dyDescent="0.2">
      <c r="A716" s="15"/>
      <c r="B716" s="15"/>
      <c r="C716" s="15"/>
      <c r="D716" s="8"/>
      <c r="E716" s="8"/>
      <c r="F716" s="8"/>
      <c r="G716" s="31"/>
      <c r="H716" s="8"/>
      <c r="I716" s="62"/>
      <c r="J716" s="15"/>
      <c r="K716" s="8"/>
      <c r="L716" s="8"/>
      <c r="M716" s="15"/>
      <c r="N716" s="8"/>
      <c r="O716" s="8"/>
      <c r="P716" s="8"/>
      <c r="Q716" s="8"/>
      <c r="R716" s="8"/>
      <c r="S716" s="8"/>
      <c r="T716" s="8"/>
      <c r="U716" s="8"/>
      <c r="V716" s="8"/>
      <c r="W716" s="8"/>
      <c r="X716" s="8"/>
      <c r="Y716" s="8"/>
    </row>
    <row r="717" spans="1:25" ht="15.75" customHeight="1" x14ac:dyDescent="0.2">
      <c r="A717" s="15"/>
      <c r="B717" s="15"/>
      <c r="C717" s="15"/>
      <c r="D717" s="8"/>
      <c r="E717" s="8"/>
      <c r="F717" s="8"/>
      <c r="G717" s="31"/>
      <c r="H717" s="8"/>
      <c r="I717" s="62"/>
      <c r="J717" s="15"/>
      <c r="K717" s="8"/>
      <c r="L717" s="8"/>
      <c r="M717" s="15"/>
      <c r="N717" s="8"/>
      <c r="O717" s="8"/>
      <c r="P717" s="8"/>
      <c r="Q717" s="8"/>
      <c r="R717" s="8"/>
      <c r="S717" s="8"/>
      <c r="T717" s="8"/>
      <c r="U717" s="8"/>
      <c r="V717" s="8"/>
      <c r="W717" s="8"/>
      <c r="X717" s="8"/>
      <c r="Y717" s="8"/>
    </row>
    <row r="718" spans="1:25" ht="15.75" customHeight="1" x14ac:dyDescent="0.2">
      <c r="A718" s="15"/>
      <c r="B718" s="15"/>
      <c r="C718" s="15"/>
      <c r="D718" s="8"/>
      <c r="E718" s="8"/>
      <c r="F718" s="8"/>
      <c r="G718" s="31"/>
      <c r="H718" s="8"/>
      <c r="I718" s="62"/>
      <c r="J718" s="15"/>
      <c r="K718" s="8"/>
      <c r="L718" s="8"/>
      <c r="M718" s="15"/>
      <c r="N718" s="8"/>
      <c r="O718" s="8"/>
      <c r="P718" s="8"/>
      <c r="Q718" s="8"/>
      <c r="R718" s="8"/>
      <c r="S718" s="8"/>
      <c r="T718" s="8"/>
      <c r="U718" s="8"/>
      <c r="V718" s="8"/>
      <c r="W718" s="8"/>
      <c r="X718" s="8"/>
      <c r="Y718" s="8"/>
    </row>
    <row r="719" spans="1:25" ht="15.75" customHeight="1" x14ac:dyDescent="0.2">
      <c r="A719" s="15"/>
      <c r="B719" s="15"/>
      <c r="C719" s="15"/>
      <c r="D719" s="8"/>
      <c r="E719" s="8"/>
      <c r="F719" s="8"/>
      <c r="G719" s="31"/>
      <c r="H719" s="8"/>
      <c r="I719" s="62"/>
      <c r="J719" s="15"/>
      <c r="K719" s="8"/>
      <c r="L719" s="8"/>
      <c r="M719" s="15"/>
      <c r="N719" s="8"/>
      <c r="O719" s="8"/>
      <c r="P719" s="8"/>
      <c r="Q719" s="8"/>
      <c r="R719" s="8"/>
      <c r="S719" s="8"/>
      <c r="T719" s="8"/>
      <c r="U719" s="8"/>
      <c r="V719" s="8"/>
      <c r="W719" s="8"/>
      <c r="X719" s="8"/>
      <c r="Y719" s="8"/>
    </row>
    <row r="720" spans="1:25" ht="15.75" customHeight="1" x14ac:dyDescent="0.2">
      <c r="A720" s="15"/>
      <c r="B720" s="15"/>
      <c r="C720" s="15"/>
      <c r="D720" s="8"/>
      <c r="E720" s="8"/>
      <c r="F720" s="8"/>
      <c r="G720" s="31"/>
      <c r="H720" s="8"/>
      <c r="I720" s="62"/>
      <c r="J720" s="15"/>
      <c r="K720" s="8"/>
      <c r="L720" s="8"/>
      <c r="M720" s="15"/>
      <c r="N720" s="8"/>
      <c r="O720" s="8"/>
      <c r="P720" s="8"/>
      <c r="Q720" s="8"/>
      <c r="R720" s="8"/>
      <c r="S720" s="8"/>
      <c r="T720" s="8"/>
      <c r="U720" s="8"/>
      <c r="V720" s="8"/>
      <c r="W720" s="8"/>
      <c r="X720" s="8"/>
      <c r="Y720" s="8"/>
    </row>
    <row r="721" spans="1:25" ht="15.75" customHeight="1" x14ac:dyDescent="0.2">
      <c r="A721" s="15"/>
      <c r="B721" s="15"/>
      <c r="C721" s="15"/>
      <c r="D721" s="8"/>
      <c r="E721" s="8"/>
      <c r="F721" s="8"/>
      <c r="G721" s="31"/>
      <c r="H721" s="8"/>
      <c r="I721" s="62"/>
      <c r="J721" s="15"/>
      <c r="K721" s="8"/>
      <c r="L721" s="8"/>
      <c r="M721" s="15"/>
      <c r="N721" s="8"/>
      <c r="O721" s="8"/>
      <c r="P721" s="8"/>
      <c r="Q721" s="8"/>
      <c r="R721" s="8"/>
      <c r="S721" s="8"/>
      <c r="T721" s="8"/>
      <c r="U721" s="8"/>
      <c r="V721" s="8"/>
      <c r="W721" s="8"/>
      <c r="X721" s="8"/>
      <c r="Y721" s="8"/>
    </row>
    <row r="722" spans="1:25" ht="15.75" customHeight="1" x14ac:dyDescent="0.2">
      <c r="A722" s="15"/>
      <c r="B722" s="15"/>
      <c r="C722" s="15"/>
      <c r="D722" s="8"/>
      <c r="E722" s="8"/>
      <c r="F722" s="8"/>
      <c r="G722" s="31"/>
      <c r="H722" s="8"/>
      <c r="I722" s="62"/>
      <c r="J722" s="15"/>
      <c r="K722" s="8"/>
      <c r="L722" s="8"/>
      <c r="M722" s="15"/>
      <c r="N722" s="8"/>
      <c r="O722" s="8"/>
      <c r="P722" s="8"/>
      <c r="Q722" s="8"/>
      <c r="R722" s="8"/>
      <c r="S722" s="8"/>
      <c r="T722" s="8"/>
      <c r="U722" s="8"/>
      <c r="V722" s="8"/>
      <c r="W722" s="8"/>
      <c r="X722" s="8"/>
      <c r="Y722" s="8"/>
    </row>
    <row r="723" spans="1:25" ht="15.75" customHeight="1" x14ac:dyDescent="0.2">
      <c r="A723" s="15"/>
      <c r="B723" s="15"/>
      <c r="C723" s="15"/>
      <c r="D723" s="8"/>
      <c r="E723" s="8"/>
      <c r="F723" s="8"/>
      <c r="G723" s="31"/>
      <c r="H723" s="8"/>
      <c r="I723" s="62"/>
      <c r="J723" s="15"/>
      <c r="K723" s="8"/>
      <c r="L723" s="8"/>
      <c r="M723" s="15"/>
      <c r="N723" s="8"/>
      <c r="O723" s="8"/>
      <c r="P723" s="8"/>
      <c r="Q723" s="8"/>
      <c r="R723" s="8"/>
      <c r="S723" s="8"/>
      <c r="T723" s="8"/>
      <c r="U723" s="8"/>
      <c r="V723" s="8"/>
      <c r="W723" s="8"/>
      <c r="X723" s="8"/>
      <c r="Y723" s="8"/>
    </row>
    <row r="724" spans="1:25" ht="15.75" customHeight="1" x14ac:dyDescent="0.2">
      <c r="A724" s="15"/>
      <c r="B724" s="15"/>
      <c r="C724" s="15"/>
      <c r="D724" s="8"/>
      <c r="E724" s="8"/>
      <c r="F724" s="8"/>
      <c r="G724" s="31"/>
      <c r="H724" s="8"/>
      <c r="I724" s="62"/>
      <c r="J724" s="15"/>
      <c r="K724" s="8"/>
      <c r="L724" s="8"/>
      <c r="M724" s="15"/>
      <c r="N724" s="8"/>
      <c r="O724" s="8"/>
      <c r="P724" s="8"/>
      <c r="Q724" s="8"/>
      <c r="R724" s="8"/>
      <c r="S724" s="8"/>
      <c r="T724" s="8"/>
      <c r="U724" s="8"/>
      <c r="V724" s="8"/>
      <c r="W724" s="8"/>
      <c r="X724" s="8"/>
      <c r="Y724" s="8"/>
    </row>
    <row r="725" spans="1:25" ht="15.75" customHeight="1" x14ac:dyDescent="0.2">
      <c r="A725" s="15"/>
      <c r="B725" s="15"/>
      <c r="C725" s="15"/>
      <c r="D725" s="8"/>
      <c r="E725" s="8"/>
      <c r="F725" s="8"/>
      <c r="G725" s="31"/>
      <c r="H725" s="8"/>
      <c r="I725" s="62"/>
      <c r="J725" s="15"/>
      <c r="K725" s="8"/>
      <c r="L725" s="8"/>
      <c r="M725" s="15"/>
      <c r="N725" s="8"/>
      <c r="O725" s="8"/>
      <c r="P725" s="8"/>
      <c r="Q725" s="8"/>
      <c r="R725" s="8"/>
      <c r="S725" s="8"/>
      <c r="T725" s="8"/>
      <c r="U725" s="8"/>
      <c r="V725" s="8"/>
      <c r="W725" s="8"/>
      <c r="X725" s="8"/>
      <c r="Y725" s="8"/>
    </row>
    <row r="726" spans="1:25" ht="15.75" customHeight="1" x14ac:dyDescent="0.2">
      <c r="A726" s="15"/>
      <c r="B726" s="15"/>
      <c r="C726" s="15"/>
      <c r="D726" s="8"/>
      <c r="E726" s="8"/>
      <c r="F726" s="8"/>
      <c r="G726" s="31"/>
      <c r="H726" s="8"/>
      <c r="I726" s="62"/>
      <c r="J726" s="15"/>
      <c r="K726" s="8"/>
      <c r="L726" s="8"/>
      <c r="M726" s="15"/>
      <c r="N726" s="8"/>
      <c r="O726" s="8"/>
      <c r="P726" s="8"/>
      <c r="Q726" s="8"/>
      <c r="R726" s="8"/>
      <c r="S726" s="8"/>
      <c r="T726" s="8"/>
      <c r="U726" s="8"/>
      <c r="V726" s="8"/>
      <c r="W726" s="8"/>
      <c r="X726" s="8"/>
      <c r="Y726" s="8"/>
    </row>
    <row r="727" spans="1:25" ht="15.75" customHeight="1" x14ac:dyDescent="0.2">
      <c r="A727" s="15"/>
      <c r="B727" s="15"/>
      <c r="C727" s="15"/>
      <c r="D727" s="8"/>
      <c r="E727" s="8"/>
      <c r="F727" s="8"/>
      <c r="G727" s="31"/>
      <c r="H727" s="8"/>
      <c r="I727" s="62"/>
      <c r="J727" s="15"/>
      <c r="K727" s="8"/>
      <c r="L727" s="8"/>
      <c r="M727" s="15"/>
      <c r="N727" s="8"/>
      <c r="O727" s="8"/>
      <c r="P727" s="8"/>
      <c r="Q727" s="8"/>
      <c r="R727" s="8"/>
      <c r="S727" s="8"/>
      <c r="T727" s="8"/>
      <c r="U727" s="8"/>
      <c r="V727" s="8"/>
      <c r="W727" s="8"/>
      <c r="X727" s="8"/>
      <c r="Y727" s="8"/>
    </row>
    <row r="728" spans="1:25" ht="15.75" customHeight="1" x14ac:dyDescent="0.2">
      <c r="A728" s="15"/>
      <c r="B728" s="15"/>
      <c r="C728" s="15"/>
      <c r="D728" s="8"/>
      <c r="E728" s="8"/>
      <c r="F728" s="8"/>
      <c r="G728" s="31"/>
      <c r="H728" s="8"/>
      <c r="I728" s="62"/>
      <c r="J728" s="15"/>
      <c r="K728" s="8"/>
      <c r="L728" s="8"/>
      <c r="M728" s="15"/>
      <c r="N728" s="8"/>
      <c r="O728" s="8"/>
      <c r="P728" s="8"/>
      <c r="Q728" s="8"/>
      <c r="R728" s="8"/>
      <c r="S728" s="8"/>
      <c r="T728" s="8"/>
      <c r="U728" s="8"/>
      <c r="V728" s="8"/>
      <c r="W728" s="8"/>
      <c r="X728" s="8"/>
      <c r="Y728" s="8"/>
    </row>
    <row r="729" spans="1:25" ht="15.75" customHeight="1" x14ac:dyDescent="0.2">
      <c r="A729" s="15"/>
      <c r="B729" s="15"/>
      <c r="C729" s="15"/>
      <c r="D729" s="8"/>
      <c r="E729" s="8"/>
      <c r="F729" s="8"/>
      <c r="G729" s="31"/>
      <c r="H729" s="8"/>
      <c r="I729" s="62"/>
      <c r="J729" s="15"/>
      <c r="K729" s="8"/>
      <c r="L729" s="8"/>
      <c r="M729" s="15"/>
      <c r="N729" s="8"/>
      <c r="O729" s="8"/>
      <c r="P729" s="8"/>
      <c r="Q729" s="8"/>
      <c r="R729" s="8"/>
      <c r="S729" s="8"/>
      <c r="T729" s="8"/>
      <c r="U729" s="8"/>
      <c r="V729" s="8"/>
      <c r="W729" s="8"/>
      <c r="X729" s="8"/>
      <c r="Y729" s="8"/>
    </row>
    <row r="730" spans="1:25" ht="15.75" customHeight="1" x14ac:dyDescent="0.2">
      <c r="A730" s="15"/>
      <c r="B730" s="15"/>
      <c r="C730" s="15"/>
      <c r="D730" s="8"/>
      <c r="E730" s="8"/>
      <c r="F730" s="8"/>
      <c r="G730" s="31"/>
      <c r="H730" s="8"/>
      <c r="I730" s="62"/>
      <c r="J730" s="15"/>
      <c r="K730" s="8"/>
      <c r="L730" s="8"/>
      <c r="M730" s="15"/>
      <c r="N730" s="8"/>
      <c r="O730" s="8"/>
      <c r="P730" s="8"/>
      <c r="Q730" s="8"/>
      <c r="R730" s="8"/>
      <c r="S730" s="8"/>
      <c r="T730" s="8"/>
      <c r="U730" s="8"/>
      <c r="V730" s="8"/>
      <c r="W730" s="8"/>
      <c r="X730" s="8"/>
      <c r="Y730" s="8"/>
    </row>
    <row r="731" spans="1:25" ht="15.75" customHeight="1" x14ac:dyDescent="0.2">
      <c r="A731" s="15"/>
      <c r="B731" s="15"/>
      <c r="C731" s="15"/>
      <c r="D731" s="8"/>
      <c r="E731" s="8"/>
      <c r="F731" s="8"/>
      <c r="G731" s="31"/>
      <c r="H731" s="8"/>
      <c r="I731" s="62"/>
      <c r="J731" s="15"/>
      <c r="K731" s="8"/>
      <c r="L731" s="8"/>
      <c r="M731" s="15"/>
      <c r="N731" s="8"/>
      <c r="O731" s="8"/>
      <c r="P731" s="8"/>
      <c r="Q731" s="8"/>
      <c r="R731" s="8"/>
      <c r="S731" s="8"/>
      <c r="T731" s="8"/>
      <c r="U731" s="8"/>
      <c r="V731" s="8"/>
      <c r="W731" s="8"/>
      <c r="X731" s="8"/>
      <c r="Y731" s="8"/>
    </row>
    <row r="732" spans="1:25" ht="15.75" customHeight="1" x14ac:dyDescent="0.2">
      <c r="A732" s="15"/>
      <c r="B732" s="15"/>
      <c r="C732" s="15"/>
      <c r="D732" s="8"/>
      <c r="E732" s="8"/>
      <c r="F732" s="8"/>
      <c r="G732" s="31"/>
      <c r="H732" s="8"/>
      <c r="I732" s="62"/>
      <c r="J732" s="15"/>
      <c r="K732" s="8"/>
      <c r="L732" s="8"/>
      <c r="M732" s="15"/>
      <c r="N732" s="8"/>
      <c r="O732" s="8"/>
      <c r="P732" s="8"/>
      <c r="Q732" s="8"/>
      <c r="R732" s="8"/>
      <c r="S732" s="8"/>
      <c r="T732" s="8"/>
      <c r="U732" s="8"/>
      <c r="V732" s="8"/>
      <c r="W732" s="8"/>
      <c r="X732" s="8"/>
      <c r="Y732" s="8"/>
    </row>
    <row r="733" spans="1:25" ht="15.75" customHeight="1" x14ac:dyDescent="0.2">
      <c r="A733" s="15"/>
      <c r="B733" s="15"/>
      <c r="C733" s="15"/>
      <c r="D733" s="8"/>
      <c r="E733" s="8"/>
      <c r="F733" s="8"/>
      <c r="G733" s="31"/>
      <c r="H733" s="8"/>
      <c r="I733" s="62"/>
      <c r="J733" s="15"/>
      <c r="K733" s="8"/>
      <c r="L733" s="8"/>
      <c r="M733" s="15"/>
      <c r="N733" s="8"/>
      <c r="O733" s="8"/>
      <c r="P733" s="8"/>
      <c r="Q733" s="8"/>
      <c r="R733" s="8"/>
      <c r="S733" s="8"/>
      <c r="T733" s="8"/>
      <c r="U733" s="8"/>
      <c r="V733" s="8"/>
      <c r="W733" s="8"/>
      <c r="X733" s="8"/>
      <c r="Y733" s="8"/>
    </row>
    <row r="734" spans="1:25" ht="15.75" customHeight="1" x14ac:dyDescent="0.2">
      <c r="A734" s="15"/>
      <c r="B734" s="15"/>
      <c r="C734" s="15"/>
      <c r="D734" s="8"/>
      <c r="E734" s="8"/>
      <c r="F734" s="8"/>
      <c r="G734" s="31"/>
      <c r="H734" s="8"/>
      <c r="I734" s="62"/>
      <c r="J734" s="15"/>
      <c r="K734" s="8"/>
      <c r="L734" s="8"/>
      <c r="M734" s="15"/>
      <c r="N734" s="8"/>
      <c r="O734" s="8"/>
      <c r="P734" s="8"/>
      <c r="Q734" s="8"/>
      <c r="R734" s="8"/>
      <c r="S734" s="8"/>
      <c r="T734" s="8"/>
      <c r="U734" s="8"/>
      <c r="V734" s="8"/>
      <c r="W734" s="8"/>
      <c r="X734" s="8"/>
      <c r="Y734" s="8"/>
    </row>
    <row r="735" spans="1:25" ht="15.75" customHeight="1" x14ac:dyDescent="0.2">
      <c r="A735" s="15"/>
      <c r="B735" s="15"/>
      <c r="C735" s="15"/>
      <c r="D735" s="8"/>
      <c r="E735" s="8"/>
      <c r="F735" s="8"/>
      <c r="G735" s="31"/>
      <c r="H735" s="8"/>
      <c r="I735" s="62"/>
      <c r="J735" s="15"/>
      <c r="K735" s="8"/>
      <c r="L735" s="8"/>
      <c r="M735" s="15"/>
      <c r="N735" s="8"/>
      <c r="O735" s="8"/>
      <c r="P735" s="8"/>
      <c r="Q735" s="8"/>
      <c r="R735" s="8"/>
      <c r="S735" s="8"/>
      <c r="T735" s="8"/>
      <c r="U735" s="8"/>
      <c r="V735" s="8"/>
      <c r="W735" s="8"/>
      <c r="X735" s="8"/>
      <c r="Y735" s="8"/>
    </row>
    <row r="736" spans="1:25" ht="15.75" customHeight="1" x14ac:dyDescent="0.2">
      <c r="A736" s="15"/>
      <c r="B736" s="15"/>
      <c r="C736" s="15"/>
      <c r="D736" s="8"/>
      <c r="E736" s="8"/>
      <c r="F736" s="8"/>
      <c r="G736" s="31"/>
      <c r="H736" s="8"/>
      <c r="I736" s="62"/>
      <c r="J736" s="15"/>
      <c r="K736" s="8"/>
      <c r="L736" s="8"/>
      <c r="M736" s="15"/>
      <c r="N736" s="8"/>
      <c r="O736" s="8"/>
      <c r="P736" s="8"/>
      <c r="Q736" s="8"/>
      <c r="R736" s="8"/>
      <c r="S736" s="8"/>
      <c r="T736" s="8"/>
      <c r="U736" s="8"/>
      <c r="V736" s="8"/>
      <c r="W736" s="8"/>
      <c r="X736" s="8"/>
      <c r="Y736" s="8"/>
    </row>
    <row r="737" spans="1:25" ht="15.75" customHeight="1" x14ac:dyDescent="0.2">
      <c r="A737" s="15"/>
      <c r="B737" s="15"/>
      <c r="C737" s="15"/>
      <c r="D737" s="8"/>
      <c r="E737" s="8"/>
      <c r="F737" s="8"/>
      <c r="G737" s="31"/>
      <c r="H737" s="8"/>
      <c r="I737" s="62"/>
      <c r="J737" s="15"/>
      <c r="K737" s="8"/>
      <c r="L737" s="8"/>
      <c r="M737" s="15"/>
      <c r="N737" s="8"/>
      <c r="O737" s="8"/>
      <c r="P737" s="8"/>
      <c r="Q737" s="8"/>
      <c r="R737" s="8"/>
      <c r="S737" s="8"/>
      <c r="T737" s="8"/>
      <c r="U737" s="8"/>
      <c r="V737" s="8"/>
      <c r="W737" s="8"/>
      <c r="X737" s="8"/>
      <c r="Y737" s="8"/>
    </row>
    <row r="738" spans="1:25" ht="15.75" customHeight="1" x14ac:dyDescent="0.2">
      <c r="A738" s="15"/>
      <c r="B738" s="15"/>
      <c r="C738" s="15"/>
      <c r="D738" s="8"/>
      <c r="E738" s="8"/>
      <c r="F738" s="8"/>
      <c r="G738" s="31"/>
      <c r="H738" s="8"/>
      <c r="I738" s="62"/>
      <c r="J738" s="15"/>
      <c r="K738" s="8"/>
      <c r="L738" s="8"/>
      <c r="M738" s="15"/>
      <c r="N738" s="8"/>
      <c r="O738" s="8"/>
      <c r="P738" s="8"/>
      <c r="Q738" s="8"/>
      <c r="R738" s="8"/>
      <c r="S738" s="8"/>
      <c r="T738" s="8"/>
      <c r="U738" s="8"/>
      <c r="V738" s="8"/>
      <c r="W738" s="8"/>
      <c r="X738" s="8"/>
      <c r="Y738" s="8"/>
    </row>
    <row r="739" spans="1:25" ht="15.75" customHeight="1" x14ac:dyDescent="0.2">
      <c r="A739" s="15"/>
      <c r="B739" s="15"/>
      <c r="C739" s="15"/>
      <c r="D739" s="8"/>
      <c r="E739" s="8"/>
      <c r="F739" s="8"/>
      <c r="G739" s="31"/>
      <c r="H739" s="8"/>
      <c r="I739" s="62"/>
      <c r="J739" s="15"/>
      <c r="K739" s="8"/>
      <c r="L739" s="8"/>
      <c r="M739" s="15"/>
      <c r="N739" s="8"/>
      <c r="O739" s="8"/>
      <c r="P739" s="8"/>
      <c r="Q739" s="8"/>
      <c r="R739" s="8"/>
      <c r="S739" s="8"/>
      <c r="T739" s="8"/>
      <c r="U739" s="8"/>
      <c r="V739" s="8"/>
      <c r="W739" s="8"/>
      <c r="X739" s="8"/>
      <c r="Y739" s="8"/>
    </row>
    <row r="740" spans="1:25" ht="15.75" customHeight="1" x14ac:dyDescent="0.2">
      <c r="A740" s="15"/>
      <c r="B740" s="15"/>
      <c r="C740" s="15"/>
      <c r="D740" s="8"/>
      <c r="E740" s="8"/>
      <c r="F740" s="8"/>
      <c r="G740" s="31"/>
      <c r="H740" s="8"/>
      <c r="I740" s="62"/>
      <c r="J740" s="15"/>
      <c r="K740" s="8"/>
      <c r="L740" s="8"/>
      <c r="M740" s="15"/>
      <c r="N740" s="8"/>
      <c r="O740" s="8"/>
      <c r="P740" s="8"/>
      <c r="Q740" s="8"/>
      <c r="R740" s="8"/>
      <c r="S740" s="8"/>
      <c r="T740" s="8"/>
      <c r="U740" s="8"/>
      <c r="V740" s="8"/>
      <c r="W740" s="8"/>
      <c r="X740" s="8"/>
      <c r="Y740" s="8"/>
    </row>
    <row r="741" spans="1:25" ht="15.75" customHeight="1" x14ac:dyDescent="0.2">
      <c r="A741" s="15"/>
      <c r="B741" s="15"/>
      <c r="C741" s="15"/>
      <c r="D741" s="8"/>
      <c r="E741" s="8"/>
      <c r="F741" s="8"/>
      <c r="G741" s="31"/>
      <c r="H741" s="8"/>
      <c r="I741" s="62"/>
      <c r="J741" s="15"/>
      <c r="K741" s="8"/>
      <c r="L741" s="8"/>
      <c r="M741" s="15"/>
      <c r="N741" s="8"/>
      <c r="O741" s="8"/>
      <c r="P741" s="8"/>
      <c r="Q741" s="8"/>
      <c r="R741" s="8"/>
      <c r="S741" s="8"/>
      <c r="T741" s="8"/>
      <c r="U741" s="8"/>
      <c r="V741" s="8"/>
      <c r="W741" s="8"/>
      <c r="X741" s="8"/>
      <c r="Y741" s="8"/>
    </row>
    <row r="742" spans="1:25" ht="15.75" customHeight="1" x14ac:dyDescent="0.2">
      <c r="A742" s="15"/>
      <c r="B742" s="15"/>
      <c r="C742" s="15"/>
      <c r="D742" s="8"/>
      <c r="E742" s="8"/>
      <c r="F742" s="8"/>
      <c r="G742" s="31"/>
      <c r="H742" s="8"/>
      <c r="I742" s="62"/>
      <c r="J742" s="15"/>
      <c r="K742" s="8"/>
      <c r="L742" s="8"/>
      <c r="M742" s="15"/>
      <c r="N742" s="8"/>
      <c r="O742" s="8"/>
      <c r="P742" s="8"/>
      <c r="Q742" s="8"/>
      <c r="R742" s="8"/>
      <c r="S742" s="8"/>
      <c r="T742" s="8"/>
      <c r="U742" s="8"/>
      <c r="V742" s="8"/>
      <c r="W742" s="8"/>
      <c r="X742" s="8"/>
      <c r="Y742" s="8"/>
    </row>
    <row r="743" spans="1:25" ht="15.75" customHeight="1" x14ac:dyDescent="0.2">
      <c r="A743" s="15"/>
      <c r="B743" s="15"/>
      <c r="C743" s="15"/>
      <c r="D743" s="8"/>
      <c r="E743" s="8"/>
      <c r="F743" s="8"/>
      <c r="G743" s="31"/>
      <c r="H743" s="8"/>
      <c r="I743" s="62"/>
      <c r="J743" s="15"/>
      <c r="K743" s="8"/>
      <c r="L743" s="8"/>
      <c r="M743" s="15"/>
      <c r="N743" s="8"/>
      <c r="O743" s="8"/>
      <c r="P743" s="8"/>
      <c r="Q743" s="8"/>
      <c r="R743" s="8"/>
      <c r="S743" s="8"/>
      <c r="T743" s="8"/>
      <c r="U743" s="8"/>
      <c r="V743" s="8"/>
      <c r="W743" s="8"/>
      <c r="X743" s="8"/>
      <c r="Y743" s="8"/>
    </row>
    <row r="744" spans="1:25" ht="15.75" customHeight="1" x14ac:dyDescent="0.2">
      <c r="A744" s="15"/>
      <c r="B744" s="15"/>
      <c r="C744" s="15"/>
      <c r="D744" s="8"/>
      <c r="E744" s="8"/>
      <c r="F744" s="8"/>
      <c r="G744" s="31"/>
      <c r="H744" s="8"/>
      <c r="I744" s="62"/>
      <c r="J744" s="15"/>
      <c r="K744" s="8"/>
      <c r="L744" s="8"/>
      <c r="M744" s="15"/>
      <c r="N744" s="8"/>
      <c r="O744" s="8"/>
      <c r="P744" s="8"/>
      <c r="Q744" s="8"/>
      <c r="R744" s="8"/>
      <c r="S744" s="8"/>
      <c r="T744" s="8"/>
      <c r="U744" s="8"/>
      <c r="V744" s="8"/>
      <c r="W744" s="8"/>
      <c r="X744" s="8"/>
      <c r="Y744" s="8"/>
    </row>
    <row r="745" spans="1:25" ht="15.75" customHeight="1" x14ac:dyDescent="0.2">
      <c r="A745" s="15"/>
      <c r="B745" s="15"/>
      <c r="C745" s="15"/>
      <c r="D745" s="8"/>
      <c r="E745" s="8"/>
      <c r="F745" s="8"/>
      <c r="G745" s="31"/>
      <c r="H745" s="8"/>
      <c r="I745" s="62"/>
      <c r="J745" s="15"/>
      <c r="K745" s="8"/>
      <c r="L745" s="8"/>
      <c r="M745" s="15"/>
      <c r="N745" s="8"/>
      <c r="O745" s="8"/>
      <c r="P745" s="8"/>
      <c r="Q745" s="8"/>
      <c r="R745" s="8"/>
      <c r="S745" s="8"/>
      <c r="T745" s="8"/>
      <c r="U745" s="8"/>
      <c r="V745" s="8"/>
      <c r="W745" s="8"/>
      <c r="X745" s="8"/>
      <c r="Y745" s="8"/>
    </row>
    <row r="746" spans="1:25" ht="15.75" customHeight="1" x14ac:dyDescent="0.2">
      <c r="A746" s="15"/>
      <c r="B746" s="15"/>
      <c r="C746" s="15"/>
      <c r="D746" s="8"/>
      <c r="E746" s="8"/>
      <c r="F746" s="8"/>
      <c r="G746" s="31"/>
      <c r="H746" s="8"/>
      <c r="I746" s="62"/>
      <c r="J746" s="15"/>
      <c r="K746" s="8"/>
      <c r="L746" s="8"/>
      <c r="M746" s="15"/>
      <c r="N746" s="8"/>
      <c r="O746" s="8"/>
      <c r="P746" s="8"/>
      <c r="Q746" s="8"/>
      <c r="R746" s="8"/>
      <c r="S746" s="8"/>
      <c r="T746" s="8"/>
      <c r="U746" s="8"/>
      <c r="V746" s="8"/>
      <c r="W746" s="8"/>
      <c r="X746" s="8"/>
      <c r="Y746" s="8"/>
    </row>
    <row r="747" spans="1:25" ht="15.75" customHeight="1" x14ac:dyDescent="0.2">
      <c r="A747" s="15"/>
      <c r="B747" s="15"/>
      <c r="C747" s="15"/>
      <c r="D747" s="8"/>
      <c r="E747" s="8"/>
      <c r="F747" s="8"/>
      <c r="G747" s="31"/>
      <c r="H747" s="8"/>
      <c r="I747" s="62"/>
      <c r="J747" s="15"/>
      <c r="K747" s="8"/>
      <c r="L747" s="8"/>
      <c r="M747" s="15"/>
      <c r="N747" s="8"/>
      <c r="O747" s="8"/>
      <c r="P747" s="8"/>
      <c r="Q747" s="8"/>
      <c r="R747" s="8"/>
      <c r="S747" s="8"/>
      <c r="T747" s="8"/>
      <c r="U747" s="8"/>
      <c r="V747" s="8"/>
      <c r="W747" s="8"/>
      <c r="X747" s="8"/>
      <c r="Y747" s="8"/>
    </row>
    <row r="748" spans="1:25" ht="15.75" customHeight="1" x14ac:dyDescent="0.2">
      <c r="A748" s="15"/>
      <c r="B748" s="15"/>
      <c r="C748" s="15"/>
      <c r="D748" s="8"/>
      <c r="E748" s="8"/>
      <c r="F748" s="8"/>
      <c r="G748" s="31"/>
      <c r="H748" s="8"/>
      <c r="I748" s="62"/>
      <c r="J748" s="15"/>
      <c r="K748" s="8"/>
      <c r="L748" s="8"/>
      <c r="M748" s="15"/>
      <c r="N748" s="8"/>
      <c r="O748" s="8"/>
      <c r="P748" s="8"/>
      <c r="Q748" s="8"/>
      <c r="R748" s="8"/>
      <c r="S748" s="8"/>
      <c r="T748" s="8"/>
      <c r="U748" s="8"/>
      <c r="V748" s="8"/>
      <c r="W748" s="8"/>
      <c r="X748" s="8"/>
      <c r="Y748" s="8"/>
    </row>
    <row r="749" spans="1:25" ht="15.75" customHeight="1" x14ac:dyDescent="0.2">
      <c r="A749" s="15"/>
      <c r="B749" s="15"/>
      <c r="C749" s="15"/>
      <c r="D749" s="8"/>
      <c r="E749" s="8"/>
      <c r="F749" s="8"/>
      <c r="G749" s="31"/>
      <c r="H749" s="8"/>
      <c r="I749" s="62"/>
      <c r="J749" s="15"/>
      <c r="K749" s="8"/>
      <c r="L749" s="8"/>
      <c r="M749" s="15"/>
      <c r="N749" s="8"/>
      <c r="O749" s="8"/>
      <c r="P749" s="8"/>
      <c r="Q749" s="8"/>
      <c r="R749" s="8"/>
      <c r="S749" s="8"/>
      <c r="T749" s="8"/>
      <c r="U749" s="8"/>
      <c r="V749" s="8"/>
      <c r="W749" s="8"/>
      <c r="X749" s="8"/>
      <c r="Y749" s="8"/>
    </row>
    <row r="750" spans="1:25" ht="15.75" customHeight="1" x14ac:dyDescent="0.2">
      <c r="A750" s="15"/>
      <c r="B750" s="15"/>
      <c r="C750" s="15"/>
      <c r="D750" s="8"/>
      <c r="E750" s="8"/>
      <c r="F750" s="8"/>
      <c r="G750" s="31"/>
      <c r="H750" s="8"/>
      <c r="I750" s="62"/>
      <c r="J750" s="15"/>
      <c r="K750" s="8"/>
      <c r="L750" s="8"/>
      <c r="M750" s="15"/>
      <c r="N750" s="8"/>
      <c r="O750" s="8"/>
      <c r="P750" s="8"/>
      <c r="Q750" s="8"/>
      <c r="R750" s="8"/>
      <c r="S750" s="8"/>
      <c r="T750" s="8"/>
      <c r="U750" s="8"/>
      <c r="V750" s="8"/>
      <c r="W750" s="8"/>
      <c r="X750" s="8"/>
      <c r="Y750" s="8"/>
    </row>
    <row r="751" spans="1:25" ht="15.75" customHeight="1" x14ac:dyDescent="0.2">
      <c r="A751" s="15"/>
      <c r="B751" s="15"/>
      <c r="C751" s="15"/>
      <c r="D751" s="8"/>
      <c r="E751" s="8"/>
      <c r="F751" s="8"/>
      <c r="G751" s="31"/>
      <c r="H751" s="8"/>
      <c r="I751" s="62"/>
      <c r="J751" s="15"/>
      <c r="K751" s="8"/>
      <c r="L751" s="8"/>
      <c r="M751" s="15"/>
      <c r="N751" s="8"/>
      <c r="O751" s="8"/>
      <c r="P751" s="8"/>
      <c r="Q751" s="8"/>
      <c r="R751" s="8"/>
      <c r="S751" s="8"/>
      <c r="T751" s="8"/>
      <c r="U751" s="8"/>
      <c r="V751" s="8"/>
      <c r="W751" s="8"/>
      <c r="X751" s="8"/>
      <c r="Y751" s="8"/>
    </row>
    <row r="752" spans="1:25" ht="15.75" customHeight="1" x14ac:dyDescent="0.2">
      <c r="A752" s="15"/>
      <c r="B752" s="15"/>
      <c r="C752" s="15"/>
      <c r="D752" s="8"/>
      <c r="E752" s="8"/>
      <c r="F752" s="8"/>
      <c r="G752" s="31"/>
      <c r="H752" s="8"/>
      <c r="I752" s="62"/>
      <c r="J752" s="15"/>
      <c r="K752" s="8"/>
      <c r="L752" s="8"/>
      <c r="M752" s="15"/>
      <c r="N752" s="8"/>
      <c r="O752" s="8"/>
      <c r="P752" s="8"/>
      <c r="Q752" s="8"/>
      <c r="R752" s="8"/>
      <c r="S752" s="8"/>
      <c r="T752" s="8"/>
      <c r="U752" s="8"/>
      <c r="V752" s="8"/>
      <c r="W752" s="8"/>
      <c r="X752" s="8"/>
      <c r="Y752" s="8"/>
    </row>
    <row r="753" spans="1:25" ht="15.75" customHeight="1" x14ac:dyDescent="0.2">
      <c r="A753" s="15"/>
      <c r="B753" s="15"/>
      <c r="C753" s="15"/>
      <c r="D753" s="8"/>
      <c r="E753" s="8"/>
      <c r="F753" s="8"/>
      <c r="G753" s="31"/>
      <c r="H753" s="8"/>
      <c r="I753" s="62"/>
      <c r="J753" s="15"/>
      <c r="K753" s="8"/>
      <c r="L753" s="8"/>
      <c r="M753" s="15"/>
      <c r="N753" s="8"/>
      <c r="O753" s="8"/>
      <c r="P753" s="8"/>
      <c r="Q753" s="8"/>
      <c r="R753" s="8"/>
      <c r="S753" s="8"/>
      <c r="T753" s="8"/>
      <c r="U753" s="8"/>
      <c r="V753" s="8"/>
      <c r="W753" s="8"/>
      <c r="X753" s="8"/>
      <c r="Y753" s="8"/>
    </row>
    <row r="754" spans="1:25" ht="15.75" customHeight="1" x14ac:dyDescent="0.2">
      <c r="A754" s="15"/>
      <c r="B754" s="15"/>
      <c r="C754" s="15"/>
      <c r="D754" s="8"/>
      <c r="E754" s="8"/>
      <c r="F754" s="8"/>
      <c r="G754" s="31"/>
      <c r="H754" s="8"/>
      <c r="I754" s="62"/>
      <c r="J754" s="15"/>
      <c r="K754" s="8"/>
      <c r="L754" s="8"/>
      <c r="M754" s="15"/>
      <c r="N754" s="8"/>
      <c r="O754" s="8"/>
      <c r="P754" s="8"/>
      <c r="Q754" s="8"/>
      <c r="R754" s="8"/>
      <c r="S754" s="8"/>
      <c r="T754" s="8"/>
      <c r="U754" s="8"/>
      <c r="V754" s="8"/>
      <c r="W754" s="8"/>
      <c r="X754" s="8"/>
      <c r="Y754" s="8"/>
    </row>
    <row r="755" spans="1:25" ht="15.75" customHeight="1" x14ac:dyDescent="0.2">
      <c r="A755" s="15"/>
      <c r="B755" s="15"/>
      <c r="C755" s="15"/>
      <c r="D755" s="8"/>
      <c r="E755" s="8"/>
      <c r="F755" s="8"/>
      <c r="G755" s="31"/>
      <c r="H755" s="8"/>
      <c r="I755" s="62"/>
      <c r="J755" s="15"/>
      <c r="K755" s="8"/>
      <c r="L755" s="8"/>
      <c r="M755" s="15"/>
      <c r="N755" s="8"/>
      <c r="O755" s="8"/>
      <c r="P755" s="8"/>
      <c r="Q755" s="8"/>
      <c r="R755" s="8"/>
      <c r="S755" s="8"/>
      <c r="T755" s="8"/>
      <c r="U755" s="8"/>
      <c r="V755" s="8"/>
      <c r="W755" s="8"/>
      <c r="X755" s="8"/>
      <c r="Y755" s="8"/>
    </row>
    <row r="756" spans="1:25" ht="15.75" customHeight="1" x14ac:dyDescent="0.2">
      <c r="A756" s="15"/>
      <c r="B756" s="15"/>
      <c r="C756" s="15"/>
      <c r="D756" s="8"/>
      <c r="E756" s="8"/>
      <c r="F756" s="8"/>
      <c r="G756" s="31"/>
      <c r="H756" s="8"/>
      <c r="I756" s="62"/>
      <c r="J756" s="15"/>
      <c r="K756" s="8"/>
      <c r="L756" s="8"/>
      <c r="M756" s="15"/>
      <c r="N756" s="8"/>
      <c r="O756" s="8"/>
      <c r="P756" s="8"/>
      <c r="Q756" s="8"/>
      <c r="R756" s="8"/>
      <c r="S756" s="8"/>
      <c r="T756" s="8"/>
      <c r="U756" s="8"/>
      <c r="V756" s="8"/>
      <c r="W756" s="8"/>
      <c r="X756" s="8"/>
      <c r="Y756" s="8"/>
    </row>
    <row r="757" spans="1:25" ht="15.75" customHeight="1" x14ac:dyDescent="0.2">
      <c r="A757" s="15"/>
      <c r="B757" s="15"/>
      <c r="C757" s="15"/>
      <c r="D757" s="8"/>
      <c r="E757" s="8"/>
      <c r="F757" s="8"/>
      <c r="G757" s="31"/>
      <c r="H757" s="8"/>
      <c r="I757" s="62"/>
      <c r="J757" s="15"/>
      <c r="K757" s="8"/>
      <c r="L757" s="8"/>
      <c r="M757" s="15"/>
      <c r="N757" s="8"/>
      <c r="O757" s="8"/>
      <c r="P757" s="8"/>
      <c r="Q757" s="8"/>
      <c r="R757" s="8"/>
      <c r="S757" s="8"/>
      <c r="T757" s="8"/>
      <c r="U757" s="8"/>
      <c r="V757" s="8"/>
      <c r="W757" s="8"/>
      <c r="X757" s="8"/>
      <c r="Y757" s="8"/>
    </row>
    <row r="758" spans="1:25" ht="15.75" customHeight="1" x14ac:dyDescent="0.2">
      <c r="A758" s="15"/>
      <c r="B758" s="15"/>
      <c r="C758" s="15"/>
      <c r="D758" s="8"/>
      <c r="E758" s="8"/>
      <c r="F758" s="8"/>
      <c r="G758" s="31"/>
      <c r="H758" s="8"/>
      <c r="I758" s="62"/>
      <c r="J758" s="15"/>
      <c r="K758" s="8"/>
      <c r="L758" s="8"/>
      <c r="M758" s="15"/>
      <c r="N758" s="8"/>
      <c r="O758" s="8"/>
      <c r="P758" s="8"/>
      <c r="Q758" s="8"/>
      <c r="R758" s="8"/>
      <c r="S758" s="8"/>
      <c r="T758" s="8"/>
      <c r="U758" s="8"/>
      <c r="V758" s="8"/>
      <c r="W758" s="8"/>
      <c r="X758" s="8"/>
      <c r="Y758" s="8"/>
    </row>
    <row r="759" spans="1:25" ht="15.75" customHeight="1" x14ac:dyDescent="0.2">
      <c r="A759" s="15"/>
      <c r="B759" s="15"/>
      <c r="C759" s="15"/>
      <c r="D759" s="8"/>
      <c r="E759" s="8"/>
      <c r="F759" s="8"/>
      <c r="G759" s="31"/>
      <c r="H759" s="8"/>
      <c r="I759" s="62"/>
      <c r="J759" s="15"/>
      <c r="K759" s="8"/>
      <c r="L759" s="8"/>
      <c r="M759" s="15"/>
      <c r="N759" s="8"/>
      <c r="O759" s="8"/>
      <c r="P759" s="8"/>
      <c r="Q759" s="8"/>
      <c r="R759" s="8"/>
      <c r="S759" s="8"/>
      <c r="T759" s="8"/>
      <c r="U759" s="8"/>
      <c r="V759" s="8"/>
      <c r="W759" s="8"/>
      <c r="X759" s="8"/>
      <c r="Y759" s="8"/>
    </row>
    <row r="760" spans="1:25" ht="15.75" customHeight="1" x14ac:dyDescent="0.2">
      <c r="A760" s="15"/>
      <c r="B760" s="15"/>
      <c r="C760" s="15"/>
      <c r="D760" s="8"/>
      <c r="E760" s="8"/>
      <c r="F760" s="8"/>
      <c r="G760" s="31"/>
      <c r="H760" s="8"/>
      <c r="I760" s="62"/>
      <c r="J760" s="15"/>
      <c r="K760" s="8"/>
      <c r="L760" s="8"/>
      <c r="M760" s="15"/>
      <c r="N760" s="8"/>
      <c r="O760" s="8"/>
      <c r="P760" s="8"/>
      <c r="Q760" s="8"/>
      <c r="R760" s="8"/>
      <c r="S760" s="8"/>
      <c r="T760" s="8"/>
      <c r="U760" s="8"/>
      <c r="V760" s="8"/>
      <c r="W760" s="8"/>
      <c r="X760" s="8"/>
      <c r="Y760" s="8"/>
    </row>
    <row r="761" spans="1:25" ht="15.75" customHeight="1" x14ac:dyDescent="0.2">
      <c r="A761" s="15"/>
      <c r="B761" s="15"/>
      <c r="C761" s="15"/>
      <c r="D761" s="8"/>
      <c r="E761" s="8"/>
      <c r="F761" s="8"/>
      <c r="G761" s="31"/>
      <c r="H761" s="8"/>
      <c r="I761" s="62"/>
      <c r="J761" s="15"/>
      <c r="K761" s="8"/>
      <c r="L761" s="8"/>
      <c r="M761" s="15"/>
      <c r="N761" s="8"/>
      <c r="O761" s="8"/>
      <c r="P761" s="8"/>
      <c r="Q761" s="8"/>
      <c r="R761" s="8"/>
      <c r="S761" s="8"/>
      <c r="T761" s="8"/>
      <c r="U761" s="8"/>
      <c r="V761" s="8"/>
      <c r="W761" s="8"/>
      <c r="X761" s="8"/>
      <c r="Y761" s="8"/>
    </row>
    <row r="762" spans="1:25" ht="15.75" customHeight="1" x14ac:dyDescent="0.2">
      <c r="A762" s="15"/>
      <c r="B762" s="15"/>
      <c r="C762" s="15"/>
      <c r="D762" s="8"/>
      <c r="E762" s="8"/>
      <c r="F762" s="8"/>
      <c r="G762" s="31"/>
      <c r="H762" s="8"/>
      <c r="I762" s="62"/>
      <c r="J762" s="15"/>
      <c r="K762" s="8"/>
      <c r="L762" s="8"/>
      <c r="M762" s="15"/>
      <c r="N762" s="8"/>
      <c r="O762" s="8"/>
      <c r="P762" s="8"/>
      <c r="Q762" s="8"/>
      <c r="R762" s="8"/>
      <c r="S762" s="8"/>
      <c r="T762" s="8"/>
      <c r="U762" s="8"/>
      <c r="V762" s="8"/>
      <c r="W762" s="8"/>
      <c r="X762" s="8"/>
      <c r="Y762" s="8"/>
    </row>
    <row r="763" spans="1:25" ht="15.75" customHeight="1" x14ac:dyDescent="0.2">
      <c r="A763" s="15"/>
      <c r="B763" s="15"/>
      <c r="C763" s="15"/>
      <c r="D763" s="8"/>
      <c r="E763" s="8"/>
      <c r="F763" s="8"/>
      <c r="G763" s="31"/>
      <c r="H763" s="8"/>
      <c r="I763" s="62"/>
      <c r="J763" s="15"/>
      <c r="K763" s="8"/>
      <c r="L763" s="8"/>
      <c r="M763" s="15"/>
      <c r="N763" s="8"/>
      <c r="O763" s="8"/>
      <c r="P763" s="8"/>
      <c r="Q763" s="8"/>
      <c r="R763" s="8"/>
      <c r="S763" s="8"/>
      <c r="T763" s="8"/>
      <c r="U763" s="8"/>
      <c r="V763" s="8"/>
      <c r="W763" s="8"/>
      <c r="X763" s="8"/>
      <c r="Y763" s="8"/>
    </row>
    <row r="764" spans="1:25" ht="15.75" customHeight="1" x14ac:dyDescent="0.2">
      <c r="A764" s="15"/>
      <c r="B764" s="15"/>
      <c r="C764" s="15"/>
      <c r="D764" s="8"/>
      <c r="E764" s="8"/>
      <c r="F764" s="8"/>
      <c r="G764" s="31"/>
      <c r="H764" s="8"/>
      <c r="I764" s="62"/>
      <c r="J764" s="15"/>
      <c r="K764" s="8"/>
      <c r="L764" s="8"/>
      <c r="M764" s="15"/>
      <c r="N764" s="8"/>
      <c r="O764" s="8"/>
      <c r="P764" s="8"/>
      <c r="Q764" s="8"/>
      <c r="R764" s="8"/>
      <c r="S764" s="8"/>
      <c r="T764" s="8"/>
      <c r="U764" s="8"/>
      <c r="V764" s="8"/>
      <c r="W764" s="8"/>
      <c r="X764" s="8"/>
      <c r="Y764" s="8"/>
    </row>
    <row r="765" spans="1:25" ht="15.75" customHeight="1" x14ac:dyDescent="0.2">
      <c r="A765" s="15"/>
      <c r="B765" s="15"/>
      <c r="C765" s="15"/>
      <c r="D765" s="8"/>
      <c r="E765" s="8"/>
      <c r="F765" s="8"/>
      <c r="G765" s="31"/>
      <c r="H765" s="8"/>
      <c r="I765" s="62"/>
      <c r="J765" s="15"/>
      <c r="K765" s="8"/>
      <c r="L765" s="8"/>
      <c r="M765" s="15"/>
      <c r="N765" s="8"/>
      <c r="O765" s="8"/>
      <c r="P765" s="8"/>
      <c r="Q765" s="8"/>
      <c r="R765" s="8"/>
      <c r="S765" s="8"/>
      <c r="T765" s="8"/>
      <c r="U765" s="8"/>
      <c r="V765" s="8"/>
      <c r="W765" s="8"/>
      <c r="X765" s="8"/>
      <c r="Y765" s="8"/>
    </row>
    <row r="766" spans="1:25" ht="15.75" customHeight="1" x14ac:dyDescent="0.2">
      <c r="A766" s="15"/>
      <c r="B766" s="15"/>
      <c r="C766" s="15"/>
      <c r="D766" s="8"/>
      <c r="E766" s="8"/>
      <c r="F766" s="8"/>
      <c r="G766" s="31"/>
      <c r="H766" s="8"/>
      <c r="I766" s="62"/>
      <c r="J766" s="15"/>
      <c r="K766" s="8"/>
      <c r="L766" s="8"/>
      <c r="M766" s="15"/>
      <c r="N766" s="8"/>
      <c r="O766" s="8"/>
      <c r="P766" s="8"/>
      <c r="Q766" s="8"/>
      <c r="R766" s="8"/>
      <c r="S766" s="8"/>
      <c r="T766" s="8"/>
      <c r="U766" s="8"/>
      <c r="V766" s="8"/>
      <c r="W766" s="8"/>
      <c r="X766" s="8"/>
      <c r="Y766" s="8"/>
    </row>
    <row r="767" spans="1:25" ht="15.75" customHeight="1" x14ac:dyDescent="0.2">
      <c r="A767" s="15"/>
      <c r="B767" s="15"/>
      <c r="C767" s="15"/>
      <c r="D767" s="8"/>
      <c r="E767" s="8"/>
      <c r="F767" s="8"/>
      <c r="G767" s="31"/>
      <c r="H767" s="8"/>
      <c r="I767" s="62"/>
      <c r="J767" s="15"/>
      <c r="K767" s="8"/>
      <c r="L767" s="8"/>
      <c r="M767" s="15"/>
      <c r="N767" s="8"/>
      <c r="O767" s="8"/>
      <c r="P767" s="8"/>
      <c r="Q767" s="8"/>
      <c r="R767" s="8"/>
      <c r="S767" s="8"/>
      <c r="T767" s="8"/>
      <c r="U767" s="8"/>
      <c r="V767" s="8"/>
      <c r="W767" s="8"/>
      <c r="X767" s="8"/>
      <c r="Y767" s="8"/>
    </row>
    <row r="768" spans="1:25" ht="15.75" customHeight="1" x14ac:dyDescent="0.2">
      <c r="A768" s="15"/>
      <c r="B768" s="15"/>
      <c r="C768" s="15"/>
      <c r="D768" s="8"/>
      <c r="E768" s="8"/>
      <c r="F768" s="8"/>
      <c r="G768" s="31"/>
      <c r="H768" s="8"/>
      <c r="I768" s="62"/>
      <c r="J768" s="15"/>
      <c r="K768" s="8"/>
      <c r="L768" s="8"/>
      <c r="M768" s="15"/>
      <c r="N768" s="8"/>
      <c r="O768" s="8"/>
      <c r="P768" s="8"/>
      <c r="Q768" s="8"/>
      <c r="R768" s="8"/>
      <c r="S768" s="8"/>
      <c r="T768" s="8"/>
      <c r="U768" s="8"/>
      <c r="V768" s="8"/>
      <c r="W768" s="8"/>
      <c r="X768" s="8"/>
      <c r="Y768" s="8"/>
    </row>
    <row r="769" spans="1:25" ht="15.75" customHeight="1" x14ac:dyDescent="0.2">
      <c r="A769" s="15"/>
      <c r="B769" s="15"/>
      <c r="C769" s="15"/>
      <c r="D769" s="8"/>
      <c r="E769" s="8"/>
      <c r="F769" s="8"/>
      <c r="G769" s="31"/>
      <c r="H769" s="8"/>
      <c r="I769" s="62"/>
      <c r="J769" s="15"/>
      <c r="K769" s="8"/>
      <c r="L769" s="8"/>
      <c r="M769" s="15"/>
      <c r="N769" s="8"/>
      <c r="O769" s="8"/>
      <c r="P769" s="8"/>
      <c r="Q769" s="8"/>
      <c r="R769" s="8"/>
      <c r="S769" s="8"/>
      <c r="T769" s="8"/>
      <c r="U769" s="8"/>
      <c r="V769" s="8"/>
      <c r="W769" s="8"/>
      <c r="X769" s="8"/>
      <c r="Y769" s="8"/>
    </row>
    <row r="770" spans="1:25" ht="15.75" customHeight="1" x14ac:dyDescent="0.2">
      <c r="A770" s="15"/>
      <c r="B770" s="15"/>
      <c r="C770" s="15"/>
      <c r="D770" s="8"/>
      <c r="E770" s="8"/>
      <c r="F770" s="8"/>
      <c r="G770" s="31"/>
      <c r="H770" s="8"/>
      <c r="I770" s="62"/>
      <c r="J770" s="15"/>
      <c r="K770" s="8"/>
      <c r="L770" s="8"/>
      <c r="M770" s="15"/>
      <c r="N770" s="8"/>
      <c r="O770" s="8"/>
      <c r="P770" s="8"/>
      <c r="Q770" s="8"/>
      <c r="R770" s="8"/>
      <c r="S770" s="8"/>
      <c r="T770" s="8"/>
      <c r="U770" s="8"/>
      <c r="V770" s="8"/>
      <c r="W770" s="8"/>
      <c r="X770" s="8"/>
      <c r="Y770" s="8"/>
    </row>
    <row r="771" spans="1:25" ht="15.75" customHeight="1" x14ac:dyDescent="0.2">
      <c r="A771" s="15"/>
      <c r="B771" s="15"/>
      <c r="C771" s="15"/>
      <c r="D771" s="8"/>
      <c r="E771" s="8"/>
      <c r="F771" s="8"/>
      <c r="G771" s="31"/>
      <c r="H771" s="8"/>
      <c r="I771" s="62"/>
      <c r="J771" s="15"/>
      <c r="K771" s="8"/>
      <c r="L771" s="8"/>
      <c r="M771" s="15"/>
      <c r="N771" s="8"/>
      <c r="O771" s="8"/>
      <c r="P771" s="8"/>
      <c r="Q771" s="8"/>
      <c r="R771" s="8"/>
      <c r="S771" s="8"/>
      <c r="T771" s="8"/>
      <c r="U771" s="8"/>
      <c r="V771" s="8"/>
      <c r="W771" s="8"/>
      <c r="X771" s="8"/>
      <c r="Y771" s="8"/>
    </row>
    <row r="772" spans="1:25" ht="15.75" customHeight="1" x14ac:dyDescent="0.2">
      <c r="A772" s="15"/>
      <c r="B772" s="15"/>
      <c r="C772" s="15"/>
      <c r="D772" s="8"/>
      <c r="E772" s="8"/>
      <c r="F772" s="8"/>
      <c r="G772" s="31"/>
      <c r="H772" s="8"/>
      <c r="I772" s="62"/>
      <c r="J772" s="15"/>
      <c r="K772" s="8"/>
      <c r="L772" s="8"/>
      <c r="M772" s="15"/>
      <c r="N772" s="8"/>
      <c r="O772" s="8"/>
      <c r="P772" s="8"/>
      <c r="Q772" s="8"/>
      <c r="R772" s="8"/>
      <c r="S772" s="8"/>
      <c r="T772" s="8"/>
      <c r="U772" s="8"/>
      <c r="V772" s="8"/>
      <c r="W772" s="8"/>
      <c r="X772" s="8"/>
      <c r="Y772" s="8"/>
    </row>
    <row r="773" spans="1:25" ht="15.75" customHeight="1" x14ac:dyDescent="0.2">
      <c r="A773" s="15"/>
      <c r="B773" s="15"/>
      <c r="C773" s="15"/>
      <c r="D773" s="8"/>
      <c r="E773" s="8"/>
      <c r="F773" s="8"/>
      <c r="G773" s="31"/>
      <c r="H773" s="8"/>
      <c r="I773" s="62"/>
      <c r="J773" s="15"/>
      <c r="K773" s="8"/>
      <c r="L773" s="8"/>
      <c r="M773" s="15"/>
      <c r="N773" s="8"/>
      <c r="O773" s="8"/>
      <c r="P773" s="8"/>
      <c r="Q773" s="8"/>
      <c r="R773" s="8"/>
      <c r="S773" s="8"/>
      <c r="T773" s="8"/>
      <c r="U773" s="8"/>
      <c r="V773" s="8"/>
      <c r="W773" s="8"/>
      <c r="X773" s="8"/>
      <c r="Y773" s="8"/>
    </row>
    <row r="774" spans="1:25" ht="15.75" customHeight="1" x14ac:dyDescent="0.2">
      <c r="A774" s="15"/>
      <c r="B774" s="15"/>
      <c r="C774" s="15"/>
      <c r="D774" s="8"/>
      <c r="E774" s="8"/>
      <c r="F774" s="8"/>
      <c r="G774" s="31"/>
      <c r="H774" s="8"/>
      <c r="I774" s="62"/>
      <c r="J774" s="15"/>
      <c r="K774" s="8"/>
      <c r="L774" s="8"/>
      <c r="M774" s="15"/>
      <c r="N774" s="8"/>
      <c r="O774" s="8"/>
      <c r="P774" s="8"/>
      <c r="Q774" s="8"/>
      <c r="R774" s="8"/>
      <c r="S774" s="8"/>
      <c r="T774" s="8"/>
      <c r="U774" s="8"/>
      <c r="V774" s="8"/>
      <c r="W774" s="8"/>
      <c r="X774" s="8"/>
      <c r="Y774" s="8"/>
    </row>
    <row r="775" spans="1:25" ht="15.75" customHeight="1" x14ac:dyDescent="0.2">
      <c r="A775" s="15"/>
      <c r="B775" s="15"/>
      <c r="C775" s="15"/>
      <c r="D775" s="8"/>
      <c r="E775" s="8"/>
      <c r="F775" s="8"/>
      <c r="G775" s="31"/>
      <c r="H775" s="8"/>
      <c r="I775" s="62"/>
      <c r="J775" s="15"/>
      <c r="K775" s="8"/>
      <c r="L775" s="8"/>
      <c r="M775" s="15"/>
      <c r="N775" s="8"/>
      <c r="O775" s="8"/>
      <c r="P775" s="8"/>
      <c r="Q775" s="8"/>
      <c r="R775" s="8"/>
      <c r="S775" s="8"/>
      <c r="T775" s="8"/>
      <c r="U775" s="8"/>
      <c r="V775" s="8"/>
      <c r="W775" s="8"/>
      <c r="X775" s="8"/>
      <c r="Y775" s="8"/>
    </row>
    <row r="776" spans="1:25" ht="15.75" customHeight="1" x14ac:dyDescent="0.2">
      <c r="A776" s="15"/>
      <c r="B776" s="15"/>
      <c r="C776" s="15"/>
      <c r="D776" s="8"/>
      <c r="E776" s="8"/>
      <c r="F776" s="8"/>
      <c r="G776" s="31"/>
      <c r="H776" s="8"/>
      <c r="I776" s="62"/>
      <c r="J776" s="15"/>
      <c r="K776" s="8"/>
      <c r="L776" s="8"/>
      <c r="M776" s="15"/>
      <c r="N776" s="8"/>
      <c r="O776" s="8"/>
      <c r="P776" s="8"/>
      <c r="Q776" s="8"/>
      <c r="R776" s="8"/>
      <c r="S776" s="8"/>
      <c r="T776" s="8"/>
      <c r="U776" s="8"/>
      <c r="V776" s="8"/>
      <c r="W776" s="8"/>
      <c r="X776" s="8"/>
      <c r="Y776" s="8"/>
    </row>
    <row r="777" spans="1:25" ht="15.75" customHeight="1" x14ac:dyDescent="0.2">
      <c r="A777" s="15"/>
      <c r="B777" s="15"/>
      <c r="C777" s="15"/>
      <c r="D777" s="8"/>
      <c r="E777" s="8"/>
      <c r="F777" s="8"/>
      <c r="G777" s="31"/>
      <c r="H777" s="8"/>
      <c r="I777" s="62"/>
      <c r="J777" s="15"/>
      <c r="K777" s="8"/>
      <c r="L777" s="8"/>
      <c r="M777" s="15"/>
      <c r="N777" s="8"/>
      <c r="O777" s="8"/>
      <c r="P777" s="8"/>
      <c r="Q777" s="8"/>
      <c r="R777" s="8"/>
      <c r="S777" s="8"/>
      <c r="T777" s="8"/>
      <c r="U777" s="8"/>
      <c r="V777" s="8"/>
      <c r="W777" s="8"/>
      <c r="X777" s="8"/>
      <c r="Y777" s="8"/>
    </row>
    <row r="778" spans="1:25" ht="15.75" customHeight="1" x14ac:dyDescent="0.2">
      <c r="A778" s="15"/>
      <c r="B778" s="15"/>
      <c r="C778" s="15"/>
      <c r="D778" s="8"/>
      <c r="E778" s="8"/>
      <c r="F778" s="8"/>
      <c r="G778" s="31"/>
      <c r="H778" s="8"/>
      <c r="I778" s="62"/>
      <c r="J778" s="15"/>
      <c r="K778" s="8"/>
      <c r="L778" s="8"/>
      <c r="M778" s="15"/>
      <c r="N778" s="8"/>
      <c r="O778" s="8"/>
      <c r="P778" s="8"/>
      <c r="Q778" s="8"/>
      <c r="R778" s="8"/>
      <c r="S778" s="8"/>
      <c r="T778" s="8"/>
      <c r="U778" s="8"/>
      <c r="V778" s="8"/>
      <c r="W778" s="8"/>
      <c r="X778" s="8"/>
      <c r="Y778" s="8"/>
    </row>
    <row r="779" spans="1:25" ht="15.75" customHeight="1" x14ac:dyDescent="0.2">
      <c r="A779" s="15"/>
      <c r="B779" s="15"/>
      <c r="C779" s="15"/>
      <c r="D779" s="8"/>
      <c r="E779" s="8"/>
      <c r="F779" s="8"/>
      <c r="G779" s="31"/>
      <c r="H779" s="8"/>
      <c r="I779" s="62"/>
      <c r="J779" s="15"/>
      <c r="K779" s="8"/>
      <c r="L779" s="8"/>
      <c r="M779" s="15"/>
      <c r="N779" s="8"/>
      <c r="O779" s="8"/>
      <c r="P779" s="8"/>
      <c r="Q779" s="8"/>
      <c r="R779" s="8"/>
      <c r="S779" s="8"/>
      <c r="T779" s="8"/>
      <c r="U779" s="8"/>
      <c r="V779" s="8"/>
      <c r="W779" s="8"/>
      <c r="X779" s="8"/>
      <c r="Y779" s="8"/>
    </row>
    <row r="780" spans="1:25" ht="15.75" customHeight="1" x14ac:dyDescent="0.2">
      <c r="A780" s="15"/>
      <c r="B780" s="15"/>
      <c r="C780" s="15"/>
      <c r="D780" s="8"/>
      <c r="E780" s="8"/>
      <c r="F780" s="8"/>
      <c r="G780" s="31"/>
      <c r="H780" s="8"/>
      <c r="I780" s="62"/>
      <c r="J780" s="15"/>
      <c r="K780" s="8"/>
      <c r="L780" s="8"/>
      <c r="M780" s="15"/>
      <c r="N780" s="8"/>
      <c r="O780" s="8"/>
      <c r="P780" s="8"/>
      <c r="Q780" s="8"/>
      <c r="R780" s="8"/>
      <c r="S780" s="8"/>
      <c r="T780" s="8"/>
      <c r="U780" s="8"/>
      <c r="V780" s="8"/>
      <c r="W780" s="8"/>
      <c r="X780" s="8"/>
      <c r="Y780" s="8"/>
    </row>
    <row r="781" spans="1:25" ht="15.75" customHeight="1" x14ac:dyDescent="0.2">
      <c r="A781" s="15"/>
      <c r="B781" s="15"/>
      <c r="C781" s="15"/>
      <c r="D781" s="8"/>
      <c r="E781" s="8"/>
      <c r="F781" s="8"/>
      <c r="G781" s="31"/>
      <c r="H781" s="8"/>
      <c r="I781" s="62"/>
      <c r="J781" s="15"/>
      <c r="K781" s="8"/>
      <c r="L781" s="8"/>
      <c r="M781" s="15"/>
      <c r="N781" s="8"/>
      <c r="O781" s="8"/>
      <c r="P781" s="8"/>
      <c r="Q781" s="8"/>
      <c r="R781" s="8"/>
      <c r="S781" s="8"/>
      <c r="T781" s="8"/>
      <c r="U781" s="8"/>
      <c r="V781" s="8"/>
      <c r="W781" s="8"/>
      <c r="X781" s="8"/>
      <c r="Y781" s="8"/>
    </row>
    <row r="782" spans="1:25" ht="15.75" customHeight="1" x14ac:dyDescent="0.2">
      <c r="A782" s="15"/>
      <c r="B782" s="15"/>
      <c r="C782" s="15"/>
      <c r="D782" s="8"/>
      <c r="E782" s="8"/>
      <c r="F782" s="8"/>
      <c r="G782" s="31"/>
      <c r="H782" s="8"/>
      <c r="I782" s="62"/>
      <c r="J782" s="15"/>
      <c r="K782" s="8"/>
      <c r="L782" s="8"/>
      <c r="M782" s="15"/>
      <c r="N782" s="8"/>
      <c r="O782" s="8"/>
      <c r="P782" s="8"/>
      <c r="Q782" s="8"/>
      <c r="R782" s="8"/>
      <c r="S782" s="8"/>
      <c r="T782" s="8"/>
      <c r="U782" s="8"/>
      <c r="V782" s="8"/>
      <c r="W782" s="8"/>
      <c r="X782" s="8"/>
      <c r="Y782" s="8"/>
    </row>
    <row r="783" spans="1:25" ht="15.75" customHeight="1" x14ac:dyDescent="0.2">
      <c r="A783" s="15"/>
      <c r="B783" s="15"/>
      <c r="C783" s="15"/>
      <c r="D783" s="8"/>
      <c r="E783" s="8"/>
      <c r="F783" s="8"/>
      <c r="G783" s="31"/>
      <c r="H783" s="8"/>
      <c r="I783" s="62"/>
      <c r="J783" s="15"/>
      <c r="K783" s="8"/>
      <c r="L783" s="8"/>
      <c r="M783" s="15"/>
      <c r="N783" s="8"/>
      <c r="O783" s="8"/>
      <c r="P783" s="8"/>
      <c r="Q783" s="8"/>
      <c r="R783" s="8"/>
      <c r="S783" s="8"/>
      <c r="T783" s="8"/>
      <c r="U783" s="8"/>
      <c r="V783" s="8"/>
      <c r="W783" s="8"/>
      <c r="X783" s="8"/>
      <c r="Y783" s="8"/>
    </row>
    <row r="784" spans="1:25" ht="15.75" customHeight="1" x14ac:dyDescent="0.2">
      <c r="A784" s="15"/>
      <c r="B784" s="15"/>
      <c r="C784" s="15"/>
      <c r="D784" s="8"/>
      <c r="E784" s="8"/>
      <c r="F784" s="8"/>
      <c r="G784" s="31"/>
      <c r="H784" s="8"/>
      <c r="I784" s="62"/>
      <c r="J784" s="15"/>
      <c r="K784" s="8"/>
      <c r="L784" s="8"/>
      <c r="M784" s="15"/>
      <c r="N784" s="8"/>
      <c r="O784" s="8"/>
      <c r="P784" s="8"/>
      <c r="Q784" s="8"/>
      <c r="R784" s="8"/>
      <c r="S784" s="8"/>
      <c r="T784" s="8"/>
      <c r="U784" s="8"/>
      <c r="V784" s="8"/>
      <c r="W784" s="8"/>
      <c r="X784" s="8"/>
      <c r="Y784" s="8"/>
    </row>
    <row r="785" spans="1:25" ht="15.75" customHeight="1" x14ac:dyDescent="0.2">
      <c r="A785" s="15"/>
      <c r="B785" s="15"/>
      <c r="C785" s="15"/>
      <c r="D785" s="8"/>
      <c r="E785" s="8"/>
      <c r="F785" s="8"/>
      <c r="G785" s="31"/>
      <c r="H785" s="8"/>
      <c r="I785" s="62"/>
      <c r="J785" s="15"/>
      <c r="K785" s="8"/>
      <c r="L785" s="8"/>
      <c r="M785" s="15"/>
      <c r="N785" s="8"/>
      <c r="O785" s="8"/>
      <c r="P785" s="8"/>
      <c r="Q785" s="8"/>
      <c r="R785" s="8"/>
      <c r="S785" s="8"/>
      <c r="T785" s="8"/>
      <c r="U785" s="8"/>
      <c r="V785" s="8"/>
      <c r="W785" s="8"/>
      <c r="X785" s="8"/>
      <c r="Y785" s="8"/>
    </row>
    <row r="786" spans="1:25" ht="15.75" customHeight="1" x14ac:dyDescent="0.2">
      <c r="A786" s="15"/>
      <c r="B786" s="15"/>
      <c r="C786" s="15"/>
      <c r="D786" s="8"/>
      <c r="E786" s="8"/>
      <c r="F786" s="8"/>
      <c r="G786" s="31"/>
      <c r="H786" s="8"/>
      <c r="I786" s="62"/>
      <c r="J786" s="15"/>
      <c r="K786" s="8"/>
      <c r="L786" s="8"/>
      <c r="M786" s="15"/>
      <c r="N786" s="8"/>
      <c r="O786" s="8"/>
      <c r="P786" s="8"/>
      <c r="Q786" s="8"/>
      <c r="R786" s="8"/>
      <c r="S786" s="8"/>
      <c r="T786" s="8"/>
      <c r="U786" s="8"/>
      <c r="V786" s="8"/>
      <c r="W786" s="8"/>
      <c r="X786" s="8"/>
      <c r="Y786" s="8"/>
    </row>
    <row r="787" spans="1:25" ht="15.75" customHeight="1" x14ac:dyDescent="0.2">
      <c r="A787" s="15"/>
      <c r="B787" s="15"/>
      <c r="C787" s="15"/>
      <c r="D787" s="8"/>
      <c r="E787" s="8"/>
      <c r="F787" s="8"/>
      <c r="G787" s="31"/>
      <c r="H787" s="8"/>
      <c r="I787" s="62"/>
      <c r="J787" s="15"/>
      <c r="K787" s="8"/>
      <c r="L787" s="8"/>
      <c r="M787" s="15"/>
      <c r="N787" s="8"/>
      <c r="O787" s="8"/>
      <c r="P787" s="8"/>
      <c r="Q787" s="8"/>
      <c r="R787" s="8"/>
      <c r="S787" s="8"/>
      <c r="T787" s="8"/>
      <c r="U787" s="8"/>
      <c r="V787" s="8"/>
      <c r="W787" s="8"/>
      <c r="X787" s="8"/>
      <c r="Y787" s="8"/>
    </row>
    <row r="788" spans="1:25" ht="15.75" customHeight="1" x14ac:dyDescent="0.2">
      <c r="A788" s="15"/>
      <c r="B788" s="15"/>
      <c r="C788" s="15"/>
      <c r="D788" s="8"/>
      <c r="E788" s="8"/>
      <c r="F788" s="8"/>
      <c r="G788" s="31"/>
      <c r="H788" s="8"/>
      <c r="I788" s="62"/>
      <c r="J788" s="15"/>
      <c r="K788" s="8"/>
      <c r="L788" s="8"/>
      <c r="M788" s="15"/>
      <c r="N788" s="8"/>
      <c r="O788" s="8"/>
      <c r="P788" s="8"/>
      <c r="Q788" s="8"/>
      <c r="R788" s="8"/>
      <c r="S788" s="8"/>
      <c r="T788" s="8"/>
      <c r="U788" s="8"/>
      <c r="V788" s="8"/>
      <c r="W788" s="8"/>
      <c r="X788" s="8"/>
      <c r="Y788" s="8"/>
    </row>
    <row r="789" spans="1:25" ht="15.75" customHeight="1" x14ac:dyDescent="0.2">
      <c r="A789" s="15"/>
      <c r="B789" s="15"/>
      <c r="C789" s="15"/>
      <c r="D789" s="8"/>
      <c r="E789" s="8"/>
      <c r="F789" s="8"/>
      <c r="G789" s="31"/>
      <c r="H789" s="8"/>
      <c r="I789" s="62"/>
      <c r="J789" s="15"/>
      <c r="K789" s="8"/>
      <c r="L789" s="8"/>
      <c r="M789" s="15"/>
      <c r="N789" s="8"/>
      <c r="O789" s="8"/>
      <c r="P789" s="8"/>
      <c r="Q789" s="8"/>
      <c r="R789" s="8"/>
      <c r="S789" s="8"/>
      <c r="T789" s="8"/>
      <c r="U789" s="8"/>
      <c r="V789" s="8"/>
      <c r="W789" s="8"/>
      <c r="X789" s="8"/>
      <c r="Y789" s="8"/>
    </row>
    <row r="790" spans="1:25" ht="15.75" customHeight="1" x14ac:dyDescent="0.2">
      <c r="A790" s="15"/>
      <c r="B790" s="15"/>
      <c r="C790" s="15"/>
      <c r="D790" s="8"/>
      <c r="E790" s="8"/>
      <c r="F790" s="8"/>
      <c r="G790" s="31"/>
      <c r="H790" s="8"/>
      <c r="I790" s="62"/>
      <c r="J790" s="15"/>
      <c r="K790" s="8"/>
      <c r="L790" s="8"/>
      <c r="M790" s="15"/>
      <c r="N790" s="8"/>
      <c r="O790" s="8"/>
      <c r="P790" s="8"/>
      <c r="Q790" s="8"/>
      <c r="R790" s="8"/>
      <c r="S790" s="8"/>
      <c r="T790" s="8"/>
      <c r="U790" s="8"/>
      <c r="V790" s="8"/>
      <c r="W790" s="8"/>
      <c r="X790" s="8"/>
      <c r="Y790" s="8"/>
    </row>
    <row r="791" spans="1:25" ht="15.75" customHeight="1" x14ac:dyDescent="0.2">
      <c r="A791" s="15"/>
      <c r="B791" s="15"/>
      <c r="C791" s="15"/>
      <c r="D791" s="8"/>
      <c r="E791" s="8"/>
      <c r="F791" s="8"/>
      <c r="G791" s="31"/>
      <c r="H791" s="8"/>
      <c r="I791" s="62"/>
      <c r="J791" s="15"/>
      <c r="K791" s="8"/>
      <c r="L791" s="8"/>
      <c r="M791" s="15"/>
      <c r="N791" s="8"/>
      <c r="O791" s="8"/>
      <c r="P791" s="8"/>
      <c r="Q791" s="8"/>
      <c r="R791" s="8"/>
      <c r="S791" s="8"/>
      <c r="T791" s="8"/>
      <c r="U791" s="8"/>
      <c r="V791" s="8"/>
      <c r="W791" s="8"/>
      <c r="X791" s="8"/>
      <c r="Y791" s="8"/>
    </row>
    <row r="792" spans="1:25" ht="15.75" customHeight="1" x14ac:dyDescent="0.2">
      <c r="A792" s="15"/>
      <c r="B792" s="15"/>
      <c r="C792" s="15"/>
      <c r="D792" s="8"/>
      <c r="E792" s="8"/>
      <c r="F792" s="8"/>
      <c r="G792" s="31"/>
      <c r="H792" s="8"/>
      <c r="I792" s="62"/>
      <c r="J792" s="15"/>
      <c r="K792" s="8"/>
      <c r="L792" s="8"/>
      <c r="M792" s="15"/>
      <c r="N792" s="8"/>
      <c r="O792" s="8"/>
      <c r="P792" s="8"/>
      <c r="Q792" s="8"/>
      <c r="R792" s="8"/>
      <c r="S792" s="8"/>
      <c r="T792" s="8"/>
      <c r="U792" s="8"/>
      <c r="V792" s="8"/>
      <c r="W792" s="8"/>
      <c r="X792" s="8"/>
      <c r="Y792" s="8"/>
    </row>
    <row r="793" spans="1:25" ht="15.75" customHeight="1" x14ac:dyDescent="0.2">
      <c r="A793" s="15"/>
      <c r="B793" s="15"/>
      <c r="C793" s="15"/>
      <c r="D793" s="8"/>
      <c r="E793" s="8"/>
      <c r="F793" s="8"/>
      <c r="G793" s="31"/>
      <c r="H793" s="8"/>
      <c r="I793" s="62"/>
      <c r="J793" s="15"/>
      <c r="K793" s="8"/>
      <c r="L793" s="8"/>
      <c r="M793" s="15"/>
      <c r="N793" s="8"/>
      <c r="O793" s="8"/>
      <c r="P793" s="8"/>
      <c r="Q793" s="8"/>
      <c r="R793" s="8"/>
      <c r="S793" s="8"/>
      <c r="T793" s="8"/>
      <c r="U793" s="8"/>
      <c r="V793" s="8"/>
      <c r="W793" s="8"/>
      <c r="X793" s="8"/>
      <c r="Y793" s="8"/>
    </row>
    <row r="794" spans="1:25" ht="15.75" customHeight="1" x14ac:dyDescent="0.2">
      <c r="A794" s="15"/>
      <c r="B794" s="15"/>
      <c r="C794" s="15"/>
      <c r="D794" s="8"/>
      <c r="E794" s="8"/>
      <c r="F794" s="8"/>
      <c r="G794" s="31"/>
      <c r="H794" s="8"/>
      <c r="I794" s="62"/>
      <c r="J794" s="15"/>
      <c r="K794" s="8"/>
      <c r="L794" s="8"/>
      <c r="M794" s="15"/>
      <c r="N794" s="8"/>
      <c r="O794" s="8"/>
      <c r="P794" s="8"/>
      <c r="Q794" s="8"/>
      <c r="R794" s="8"/>
      <c r="S794" s="8"/>
      <c r="T794" s="8"/>
      <c r="U794" s="8"/>
      <c r="V794" s="8"/>
      <c r="W794" s="8"/>
      <c r="X794" s="8"/>
      <c r="Y794" s="8"/>
    </row>
    <row r="795" spans="1:25" ht="15.75" customHeight="1" x14ac:dyDescent="0.2">
      <c r="A795" s="15"/>
      <c r="B795" s="15"/>
      <c r="C795" s="15"/>
      <c r="D795" s="8"/>
      <c r="E795" s="8"/>
      <c r="F795" s="8"/>
      <c r="G795" s="31"/>
      <c r="H795" s="8"/>
      <c r="I795" s="62"/>
      <c r="J795" s="15"/>
      <c r="K795" s="8"/>
      <c r="L795" s="8"/>
      <c r="M795" s="15"/>
      <c r="N795" s="8"/>
      <c r="O795" s="8"/>
      <c r="P795" s="8"/>
      <c r="Q795" s="8"/>
      <c r="R795" s="8"/>
      <c r="S795" s="8"/>
      <c r="T795" s="8"/>
      <c r="U795" s="8"/>
      <c r="V795" s="8"/>
      <c r="W795" s="8"/>
      <c r="X795" s="8"/>
      <c r="Y795" s="8"/>
    </row>
    <row r="796" spans="1:25" ht="15.75" customHeight="1" x14ac:dyDescent="0.2">
      <c r="A796" s="15"/>
      <c r="B796" s="15"/>
      <c r="C796" s="15"/>
      <c r="D796" s="8"/>
      <c r="E796" s="8"/>
      <c r="F796" s="8"/>
      <c r="G796" s="31"/>
      <c r="H796" s="8"/>
      <c r="I796" s="62"/>
      <c r="J796" s="15"/>
      <c r="K796" s="8"/>
      <c r="L796" s="8"/>
      <c r="M796" s="15"/>
      <c r="N796" s="8"/>
      <c r="O796" s="8"/>
      <c r="P796" s="8"/>
      <c r="Q796" s="8"/>
      <c r="R796" s="8"/>
      <c r="S796" s="8"/>
      <c r="T796" s="8"/>
      <c r="U796" s="8"/>
      <c r="V796" s="8"/>
      <c r="W796" s="8"/>
      <c r="X796" s="8"/>
      <c r="Y796" s="8"/>
    </row>
    <row r="797" spans="1:25" ht="15.75" customHeight="1" x14ac:dyDescent="0.2">
      <c r="A797" s="15"/>
      <c r="B797" s="15"/>
      <c r="C797" s="15"/>
      <c r="D797" s="8"/>
      <c r="E797" s="8"/>
      <c r="F797" s="8"/>
      <c r="G797" s="31"/>
      <c r="H797" s="8"/>
      <c r="I797" s="62"/>
      <c r="J797" s="15"/>
      <c r="K797" s="8"/>
      <c r="L797" s="8"/>
      <c r="M797" s="15"/>
      <c r="N797" s="8"/>
      <c r="O797" s="8"/>
      <c r="P797" s="8"/>
      <c r="Q797" s="8"/>
      <c r="R797" s="8"/>
      <c r="S797" s="8"/>
      <c r="T797" s="8"/>
      <c r="U797" s="8"/>
      <c r="V797" s="8"/>
      <c r="W797" s="8"/>
      <c r="X797" s="8"/>
      <c r="Y797" s="8"/>
    </row>
    <row r="798" spans="1:25" ht="15.75" customHeight="1" x14ac:dyDescent="0.2">
      <c r="A798" s="15"/>
      <c r="B798" s="15"/>
      <c r="C798" s="15"/>
      <c r="D798" s="8"/>
      <c r="E798" s="8"/>
      <c r="F798" s="8"/>
      <c r="G798" s="31"/>
      <c r="H798" s="8"/>
      <c r="I798" s="62"/>
      <c r="J798" s="15"/>
      <c r="K798" s="8"/>
      <c r="L798" s="8"/>
      <c r="M798" s="15"/>
      <c r="N798" s="8"/>
      <c r="O798" s="8"/>
      <c r="P798" s="8"/>
      <c r="Q798" s="8"/>
      <c r="R798" s="8"/>
      <c r="S798" s="8"/>
      <c r="T798" s="8"/>
      <c r="U798" s="8"/>
      <c r="V798" s="8"/>
      <c r="W798" s="8"/>
      <c r="X798" s="8"/>
      <c r="Y798" s="8"/>
    </row>
    <row r="799" spans="1:25" ht="15.75" customHeight="1" x14ac:dyDescent="0.2">
      <c r="A799" s="15"/>
      <c r="B799" s="15"/>
      <c r="C799" s="15"/>
      <c r="D799" s="8"/>
      <c r="E799" s="8"/>
      <c r="F799" s="8"/>
      <c r="G799" s="31"/>
      <c r="H799" s="8"/>
      <c r="I799" s="62"/>
      <c r="J799" s="15"/>
      <c r="K799" s="8"/>
      <c r="L799" s="8"/>
      <c r="M799" s="15"/>
      <c r="N799" s="8"/>
      <c r="O799" s="8"/>
      <c r="P799" s="8"/>
      <c r="Q799" s="8"/>
      <c r="R799" s="8"/>
      <c r="S799" s="8"/>
      <c r="T799" s="8"/>
      <c r="U799" s="8"/>
      <c r="V799" s="8"/>
      <c r="W799" s="8"/>
      <c r="X799" s="8"/>
      <c r="Y799" s="8"/>
    </row>
    <row r="800" spans="1:25" ht="15.75" customHeight="1" x14ac:dyDescent="0.2">
      <c r="A800" s="15"/>
      <c r="B800" s="15"/>
      <c r="C800" s="15"/>
      <c r="D800" s="8"/>
      <c r="E800" s="8"/>
      <c r="F800" s="8"/>
      <c r="G800" s="31"/>
      <c r="H800" s="8"/>
      <c r="I800" s="62"/>
      <c r="J800" s="15"/>
      <c r="K800" s="8"/>
      <c r="L800" s="8"/>
      <c r="M800" s="15"/>
      <c r="N800" s="8"/>
      <c r="O800" s="8"/>
      <c r="P800" s="8"/>
      <c r="Q800" s="8"/>
      <c r="R800" s="8"/>
      <c r="S800" s="8"/>
      <c r="T800" s="8"/>
      <c r="U800" s="8"/>
      <c r="V800" s="8"/>
      <c r="W800" s="8"/>
      <c r="X800" s="8"/>
      <c r="Y800" s="8"/>
    </row>
    <row r="801" spans="1:25" ht="15.75" customHeight="1" x14ac:dyDescent="0.2">
      <c r="A801" s="15"/>
      <c r="B801" s="15"/>
      <c r="C801" s="15"/>
      <c r="D801" s="8"/>
      <c r="E801" s="8"/>
      <c r="F801" s="8"/>
      <c r="G801" s="31"/>
      <c r="H801" s="8"/>
      <c r="I801" s="62"/>
      <c r="J801" s="15"/>
      <c r="K801" s="8"/>
      <c r="L801" s="8"/>
      <c r="M801" s="15"/>
      <c r="N801" s="8"/>
      <c r="O801" s="8"/>
      <c r="P801" s="8"/>
      <c r="Q801" s="8"/>
      <c r="R801" s="8"/>
      <c r="S801" s="8"/>
      <c r="T801" s="8"/>
      <c r="U801" s="8"/>
      <c r="V801" s="8"/>
      <c r="W801" s="8"/>
      <c r="X801" s="8"/>
      <c r="Y801" s="8"/>
    </row>
    <row r="802" spans="1:25" ht="15.75" customHeight="1" x14ac:dyDescent="0.2">
      <c r="A802" s="15"/>
      <c r="B802" s="15"/>
      <c r="C802" s="15"/>
      <c r="D802" s="8"/>
      <c r="E802" s="8"/>
      <c r="F802" s="8"/>
      <c r="G802" s="31"/>
      <c r="H802" s="8"/>
      <c r="I802" s="62"/>
      <c r="J802" s="15"/>
      <c r="K802" s="8"/>
      <c r="L802" s="8"/>
      <c r="M802" s="15"/>
      <c r="N802" s="8"/>
      <c r="O802" s="8"/>
      <c r="P802" s="8"/>
      <c r="Q802" s="8"/>
      <c r="R802" s="8"/>
      <c r="S802" s="8"/>
      <c r="T802" s="8"/>
      <c r="U802" s="8"/>
      <c r="V802" s="8"/>
      <c r="W802" s="8"/>
      <c r="X802" s="8"/>
      <c r="Y802" s="8"/>
    </row>
    <row r="803" spans="1:25" ht="15.75" customHeight="1" x14ac:dyDescent="0.2">
      <c r="A803" s="15"/>
      <c r="B803" s="15"/>
      <c r="C803" s="15"/>
      <c r="D803" s="8"/>
      <c r="E803" s="8"/>
      <c r="F803" s="8"/>
      <c r="G803" s="31"/>
      <c r="H803" s="8"/>
      <c r="I803" s="62"/>
      <c r="J803" s="15"/>
      <c r="K803" s="8"/>
      <c r="L803" s="8"/>
      <c r="M803" s="15"/>
      <c r="N803" s="8"/>
      <c r="O803" s="8"/>
      <c r="P803" s="8"/>
      <c r="Q803" s="8"/>
      <c r="R803" s="8"/>
      <c r="S803" s="8"/>
      <c r="T803" s="8"/>
      <c r="U803" s="8"/>
      <c r="V803" s="8"/>
      <c r="W803" s="8"/>
      <c r="X803" s="8"/>
      <c r="Y803" s="8"/>
    </row>
    <row r="804" spans="1:25" ht="15.75" customHeight="1" x14ac:dyDescent="0.2">
      <c r="A804" s="15"/>
      <c r="B804" s="15"/>
      <c r="C804" s="15"/>
      <c r="D804" s="8"/>
      <c r="E804" s="8"/>
      <c r="F804" s="8"/>
      <c r="G804" s="31"/>
      <c r="H804" s="8"/>
      <c r="I804" s="62"/>
      <c r="J804" s="15"/>
      <c r="K804" s="8"/>
      <c r="L804" s="8"/>
      <c r="M804" s="15"/>
      <c r="N804" s="8"/>
      <c r="O804" s="8"/>
      <c r="P804" s="8"/>
      <c r="Q804" s="8"/>
      <c r="R804" s="8"/>
      <c r="S804" s="8"/>
      <c r="T804" s="8"/>
      <c r="U804" s="8"/>
      <c r="V804" s="8"/>
      <c r="W804" s="8"/>
      <c r="X804" s="8"/>
      <c r="Y804" s="8"/>
    </row>
    <row r="805" spans="1:25" ht="15.75" customHeight="1" x14ac:dyDescent="0.2">
      <c r="A805" s="15"/>
      <c r="B805" s="15"/>
      <c r="C805" s="15"/>
      <c r="D805" s="8"/>
      <c r="E805" s="8"/>
      <c r="F805" s="8"/>
      <c r="G805" s="31"/>
      <c r="H805" s="8"/>
      <c r="I805" s="62"/>
      <c r="J805" s="15"/>
      <c r="K805" s="8"/>
      <c r="L805" s="8"/>
      <c r="M805" s="15"/>
      <c r="N805" s="8"/>
      <c r="O805" s="8"/>
      <c r="P805" s="8"/>
      <c r="Q805" s="8"/>
      <c r="R805" s="8"/>
      <c r="S805" s="8"/>
      <c r="T805" s="8"/>
      <c r="U805" s="8"/>
      <c r="V805" s="8"/>
      <c r="W805" s="8"/>
      <c r="X805" s="8"/>
      <c r="Y805" s="8"/>
    </row>
    <row r="806" spans="1:25" ht="15.75" customHeight="1" x14ac:dyDescent="0.2">
      <c r="A806" s="15"/>
      <c r="B806" s="15"/>
      <c r="C806" s="15"/>
      <c r="D806" s="8"/>
      <c r="E806" s="8"/>
      <c r="F806" s="8"/>
      <c r="G806" s="31"/>
      <c r="H806" s="8"/>
      <c r="I806" s="62"/>
      <c r="J806" s="15"/>
      <c r="K806" s="8"/>
      <c r="L806" s="8"/>
      <c r="M806" s="15"/>
      <c r="N806" s="8"/>
      <c r="O806" s="8"/>
      <c r="P806" s="8"/>
      <c r="Q806" s="8"/>
      <c r="R806" s="8"/>
      <c r="S806" s="8"/>
      <c r="T806" s="8"/>
      <c r="U806" s="8"/>
      <c r="V806" s="8"/>
      <c r="W806" s="8"/>
      <c r="X806" s="8"/>
      <c r="Y806" s="8"/>
    </row>
    <row r="807" spans="1:25" ht="15.75" customHeight="1" x14ac:dyDescent="0.2">
      <c r="A807" s="15"/>
      <c r="B807" s="15"/>
      <c r="C807" s="15"/>
      <c r="D807" s="8"/>
      <c r="E807" s="8"/>
      <c r="F807" s="8"/>
      <c r="G807" s="31"/>
      <c r="H807" s="8"/>
      <c r="I807" s="62"/>
      <c r="J807" s="15"/>
      <c r="K807" s="8"/>
      <c r="L807" s="8"/>
      <c r="M807" s="15"/>
      <c r="N807" s="8"/>
      <c r="O807" s="8"/>
      <c r="P807" s="8"/>
      <c r="Q807" s="8"/>
      <c r="R807" s="8"/>
      <c r="S807" s="8"/>
      <c r="T807" s="8"/>
      <c r="U807" s="8"/>
      <c r="V807" s="8"/>
      <c r="W807" s="8"/>
      <c r="X807" s="8"/>
      <c r="Y807" s="8"/>
    </row>
    <row r="808" spans="1:25" ht="15.75" customHeight="1" x14ac:dyDescent="0.2">
      <c r="A808" s="15"/>
      <c r="B808" s="15"/>
      <c r="C808" s="15"/>
      <c r="D808" s="8"/>
      <c r="E808" s="8"/>
      <c r="F808" s="8"/>
      <c r="G808" s="31"/>
      <c r="H808" s="8"/>
      <c r="I808" s="62"/>
      <c r="J808" s="15"/>
      <c r="K808" s="8"/>
      <c r="L808" s="8"/>
      <c r="M808" s="15"/>
      <c r="N808" s="8"/>
      <c r="O808" s="8"/>
      <c r="P808" s="8"/>
      <c r="Q808" s="8"/>
      <c r="R808" s="8"/>
      <c r="S808" s="8"/>
      <c r="T808" s="8"/>
      <c r="U808" s="8"/>
      <c r="V808" s="8"/>
      <c r="W808" s="8"/>
      <c r="X808" s="8"/>
      <c r="Y808" s="8"/>
    </row>
    <row r="809" spans="1:25" ht="15.75" customHeight="1" x14ac:dyDescent="0.2">
      <c r="A809" s="15"/>
      <c r="B809" s="15"/>
      <c r="C809" s="15"/>
      <c r="D809" s="8"/>
      <c r="E809" s="8"/>
      <c r="F809" s="8"/>
      <c r="G809" s="31"/>
      <c r="H809" s="8"/>
      <c r="I809" s="62"/>
      <c r="J809" s="15"/>
      <c r="K809" s="8"/>
      <c r="L809" s="8"/>
      <c r="M809" s="15"/>
      <c r="N809" s="8"/>
      <c r="O809" s="8"/>
      <c r="P809" s="8"/>
      <c r="Q809" s="8"/>
      <c r="R809" s="8"/>
      <c r="S809" s="8"/>
      <c r="T809" s="8"/>
      <c r="U809" s="8"/>
      <c r="V809" s="8"/>
      <c r="W809" s="8"/>
      <c r="X809" s="8"/>
      <c r="Y809" s="8"/>
    </row>
    <row r="810" spans="1:25" ht="15.75" customHeight="1" x14ac:dyDescent="0.2">
      <c r="A810" s="15"/>
      <c r="B810" s="15"/>
      <c r="C810" s="15"/>
      <c r="D810" s="8"/>
      <c r="E810" s="8"/>
      <c r="F810" s="8"/>
      <c r="G810" s="31"/>
      <c r="H810" s="8"/>
      <c r="I810" s="62"/>
      <c r="J810" s="15"/>
      <c r="K810" s="8"/>
      <c r="L810" s="8"/>
      <c r="M810" s="15"/>
      <c r="N810" s="8"/>
      <c r="O810" s="8"/>
      <c r="P810" s="8"/>
      <c r="Q810" s="8"/>
      <c r="R810" s="8"/>
      <c r="S810" s="8"/>
      <c r="T810" s="8"/>
      <c r="U810" s="8"/>
      <c r="V810" s="8"/>
      <c r="W810" s="8"/>
      <c r="X810" s="8"/>
      <c r="Y810" s="8"/>
    </row>
    <row r="811" spans="1:25" ht="15.75" customHeight="1" x14ac:dyDescent="0.2">
      <c r="A811" s="15"/>
      <c r="B811" s="15"/>
      <c r="C811" s="15"/>
      <c r="D811" s="8"/>
      <c r="E811" s="8"/>
      <c r="F811" s="8"/>
      <c r="G811" s="31"/>
      <c r="H811" s="8"/>
      <c r="I811" s="62"/>
      <c r="J811" s="15"/>
      <c r="K811" s="8"/>
      <c r="L811" s="8"/>
      <c r="M811" s="15"/>
      <c r="N811" s="8"/>
      <c r="O811" s="8"/>
      <c r="P811" s="8"/>
      <c r="Q811" s="8"/>
      <c r="R811" s="8"/>
      <c r="S811" s="8"/>
      <c r="T811" s="8"/>
      <c r="U811" s="8"/>
      <c r="V811" s="8"/>
      <c r="W811" s="8"/>
      <c r="X811" s="8"/>
      <c r="Y811" s="8"/>
    </row>
    <row r="812" spans="1:25" ht="15.75" customHeight="1" x14ac:dyDescent="0.2">
      <c r="A812" s="15"/>
      <c r="B812" s="15"/>
      <c r="C812" s="15"/>
      <c r="D812" s="8"/>
      <c r="E812" s="8"/>
      <c r="F812" s="8"/>
      <c r="G812" s="31"/>
      <c r="H812" s="8"/>
      <c r="I812" s="62"/>
      <c r="J812" s="15"/>
      <c r="K812" s="8"/>
      <c r="L812" s="8"/>
      <c r="M812" s="15"/>
      <c r="N812" s="8"/>
      <c r="O812" s="8"/>
      <c r="P812" s="8"/>
      <c r="Q812" s="8"/>
      <c r="R812" s="8"/>
      <c r="S812" s="8"/>
      <c r="T812" s="8"/>
      <c r="U812" s="8"/>
      <c r="V812" s="8"/>
      <c r="W812" s="8"/>
      <c r="X812" s="8"/>
      <c r="Y812" s="8"/>
    </row>
    <row r="813" spans="1:25" ht="15.75" customHeight="1" x14ac:dyDescent="0.2">
      <c r="A813" s="15"/>
      <c r="B813" s="15"/>
      <c r="C813" s="15"/>
      <c r="D813" s="8"/>
      <c r="E813" s="8"/>
      <c r="F813" s="8"/>
      <c r="G813" s="31"/>
      <c r="H813" s="8"/>
      <c r="I813" s="62"/>
      <c r="J813" s="15"/>
      <c r="K813" s="8"/>
      <c r="L813" s="8"/>
      <c r="M813" s="15"/>
      <c r="N813" s="8"/>
      <c r="O813" s="8"/>
      <c r="P813" s="8"/>
      <c r="Q813" s="8"/>
      <c r="R813" s="8"/>
      <c r="S813" s="8"/>
      <c r="T813" s="8"/>
      <c r="U813" s="8"/>
      <c r="V813" s="8"/>
      <c r="W813" s="8"/>
      <c r="X813" s="8"/>
      <c r="Y813" s="8"/>
    </row>
    <row r="814" spans="1:25" ht="15.75" customHeight="1" x14ac:dyDescent="0.2">
      <c r="A814" s="15"/>
      <c r="B814" s="15"/>
      <c r="C814" s="15"/>
      <c r="D814" s="8"/>
      <c r="E814" s="8"/>
      <c r="F814" s="8"/>
      <c r="G814" s="31"/>
      <c r="H814" s="8"/>
      <c r="I814" s="62"/>
      <c r="J814" s="15"/>
      <c r="K814" s="8"/>
      <c r="L814" s="8"/>
      <c r="M814" s="15"/>
      <c r="N814" s="8"/>
      <c r="O814" s="8"/>
      <c r="P814" s="8"/>
      <c r="Q814" s="8"/>
      <c r="R814" s="8"/>
      <c r="S814" s="8"/>
      <c r="T814" s="8"/>
      <c r="U814" s="8"/>
      <c r="V814" s="8"/>
      <c r="W814" s="8"/>
      <c r="X814" s="8"/>
      <c r="Y814" s="8"/>
    </row>
    <row r="815" spans="1:25" ht="15.75" customHeight="1" x14ac:dyDescent="0.2">
      <c r="A815" s="15"/>
      <c r="B815" s="15"/>
      <c r="C815" s="15"/>
      <c r="D815" s="8"/>
      <c r="E815" s="8"/>
      <c r="F815" s="8"/>
      <c r="G815" s="31"/>
      <c r="H815" s="8"/>
      <c r="I815" s="62"/>
      <c r="J815" s="15"/>
      <c r="K815" s="8"/>
      <c r="L815" s="8"/>
      <c r="M815" s="15"/>
      <c r="N815" s="8"/>
      <c r="O815" s="8"/>
      <c r="P815" s="8"/>
      <c r="Q815" s="8"/>
      <c r="R815" s="8"/>
      <c r="S815" s="8"/>
      <c r="T815" s="8"/>
      <c r="U815" s="8"/>
      <c r="V815" s="8"/>
      <c r="W815" s="8"/>
      <c r="X815" s="8"/>
      <c r="Y815" s="8"/>
    </row>
    <row r="816" spans="1:25" ht="15.75" customHeight="1" x14ac:dyDescent="0.2">
      <c r="A816" s="15"/>
      <c r="B816" s="15"/>
      <c r="C816" s="15"/>
      <c r="D816" s="8"/>
      <c r="E816" s="8"/>
      <c r="F816" s="8"/>
      <c r="G816" s="31"/>
      <c r="H816" s="8"/>
      <c r="I816" s="62"/>
      <c r="J816" s="15"/>
      <c r="K816" s="8"/>
      <c r="L816" s="8"/>
      <c r="M816" s="15"/>
      <c r="N816" s="8"/>
      <c r="O816" s="8"/>
      <c r="P816" s="8"/>
      <c r="Q816" s="8"/>
      <c r="R816" s="8"/>
      <c r="S816" s="8"/>
      <c r="T816" s="8"/>
      <c r="U816" s="8"/>
      <c r="V816" s="8"/>
      <c r="W816" s="8"/>
      <c r="X816" s="8"/>
      <c r="Y816" s="8"/>
    </row>
    <row r="817" spans="1:25" ht="15.75" customHeight="1" x14ac:dyDescent="0.2">
      <c r="A817" s="15"/>
      <c r="B817" s="15"/>
      <c r="C817" s="15"/>
      <c r="D817" s="8"/>
      <c r="E817" s="8"/>
      <c r="F817" s="8"/>
      <c r="G817" s="31"/>
      <c r="H817" s="8"/>
      <c r="I817" s="62"/>
      <c r="J817" s="15"/>
      <c r="K817" s="8"/>
      <c r="L817" s="8"/>
      <c r="M817" s="15"/>
      <c r="N817" s="8"/>
      <c r="O817" s="8"/>
      <c r="P817" s="8"/>
      <c r="Q817" s="8"/>
      <c r="R817" s="8"/>
      <c r="S817" s="8"/>
      <c r="T817" s="8"/>
      <c r="U817" s="8"/>
      <c r="V817" s="8"/>
      <c r="W817" s="8"/>
      <c r="X817" s="8"/>
      <c r="Y817" s="8"/>
    </row>
    <row r="818" spans="1:25" ht="15.75" customHeight="1" x14ac:dyDescent="0.2">
      <c r="A818" s="15"/>
      <c r="B818" s="15"/>
      <c r="C818" s="15"/>
      <c r="D818" s="8"/>
      <c r="E818" s="8"/>
      <c r="F818" s="8"/>
      <c r="G818" s="31"/>
      <c r="H818" s="8"/>
      <c r="I818" s="62"/>
      <c r="J818" s="15"/>
      <c r="K818" s="8"/>
      <c r="L818" s="8"/>
      <c r="M818" s="15"/>
      <c r="N818" s="8"/>
      <c r="O818" s="8"/>
      <c r="P818" s="8"/>
      <c r="Q818" s="8"/>
      <c r="R818" s="8"/>
      <c r="S818" s="8"/>
      <c r="T818" s="8"/>
      <c r="U818" s="8"/>
      <c r="V818" s="8"/>
      <c r="W818" s="8"/>
      <c r="X818" s="8"/>
      <c r="Y818" s="8"/>
    </row>
    <row r="819" spans="1:25" ht="15.75" customHeight="1" x14ac:dyDescent="0.2">
      <c r="A819" s="15"/>
      <c r="B819" s="15"/>
      <c r="C819" s="15"/>
      <c r="D819" s="8"/>
      <c r="E819" s="8"/>
      <c r="F819" s="8"/>
      <c r="G819" s="31"/>
      <c r="H819" s="8"/>
      <c r="I819" s="62"/>
      <c r="J819" s="15"/>
      <c r="K819" s="8"/>
      <c r="L819" s="8"/>
      <c r="M819" s="15"/>
      <c r="N819" s="8"/>
      <c r="O819" s="8"/>
      <c r="P819" s="8"/>
      <c r="Q819" s="8"/>
      <c r="R819" s="8"/>
      <c r="S819" s="8"/>
      <c r="T819" s="8"/>
      <c r="U819" s="8"/>
      <c r="V819" s="8"/>
      <c r="W819" s="8"/>
      <c r="X819" s="8"/>
      <c r="Y819" s="8"/>
    </row>
    <row r="820" spans="1:25" ht="15.75" customHeight="1" x14ac:dyDescent="0.2">
      <c r="A820" s="15"/>
      <c r="B820" s="15"/>
      <c r="C820" s="15"/>
      <c r="D820" s="8"/>
      <c r="E820" s="8"/>
      <c r="F820" s="8"/>
      <c r="G820" s="31"/>
      <c r="H820" s="8"/>
      <c r="I820" s="62"/>
      <c r="J820" s="15"/>
      <c r="K820" s="8"/>
      <c r="L820" s="8"/>
      <c r="M820" s="15"/>
      <c r="N820" s="8"/>
      <c r="O820" s="8"/>
      <c r="P820" s="8"/>
      <c r="Q820" s="8"/>
      <c r="R820" s="8"/>
      <c r="S820" s="8"/>
      <c r="T820" s="8"/>
      <c r="U820" s="8"/>
      <c r="V820" s="8"/>
      <c r="W820" s="8"/>
      <c r="X820" s="8"/>
      <c r="Y820" s="8"/>
    </row>
    <row r="821" spans="1:25" ht="15.75" customHeight="1" x14ac:dyDescent="0.2">
      <c r="A821" s="15"/>
      <c r="B821" s="15"/>
      <c r="C821" s="15"/>
      <c r="D821" s="8"/>
      <c r="E821" s="8"/>
      <c r="F821" s="8"/>
      <c r="G821" s="31"/>
      <c r="H821" s="8"/>
      <c r="I821" s="62"/>
      <c r="J821" s="15"/>
      <c r="K821" s="8"/>
      <c r="L821" s="8"/>
      <c r="M821" s="15"/>
      <c r="N821" s="8"/>
      <c r="O821" s="8"/>
      <c r="P821" s="8"/>
      <c r="Q821" s="8"/>
      <c r="R821" s="8"/>
      <c r="S821" s="8"/>
      <c r="T821" s="8"/>
      <c r="U821" s="8"/>
      <c r="V821" s="8"/>
      <c r="W821" s="8"/>
      <c r="X821" s="8"/>
      <c r="Y821" s="8"/>
    </row>
    <row r="822" spans="1:25" ht="15.75" customHeight="1" x14ac:dyDescent="0.2">
      <c r="A822" s="15"/>
      <c r="B822" s="15"/>
      <c r="C822" s="15"/>
      <c r="D822" s="8"/>
      <c r="E822" s="8"/>
      <c r="F822" s="8"/>
      <c r="G822" s="31"/>
      <c r="H822" s="8"/>
      <c r="I822" s="62"/>
      <c r="J822" s="15"/>
      <c r="K822" s="8"/>
      <c r="L822" s="8"/>
      <c r="M822" s="15"/>
      <c r="N822" s="8"/>
      <c r="O822" s="8"/>
      <c r="P822" s="8"/>
      <c r="Q822" s="8"/>
      <c r="R822" s="8"/>
      <c r="S822" s="8"/>
      <c r="T822" s="8"/>
      <c r="U822" s="8"/>
      <c r="V822" s="8"/>
      <c r="W822" s="8"/>
      <c r="X822" s="8"/>
      <c r="Y822" s="8"/>
    </row>
    <row r="823" spans="1:25" ht="15.75" customHeight="1" x14ac:dyDescent="0.2">
      <c r="A823" s="15"/>
      <c r="B823" s="15"/>
      <c r="C823" s="15"/>
      <c r="D823" s="8"/>
      <c r="E823" s="8"/>
      <c r="F823" s="8"/>
      <c r="G823" s="31"/>
      <c r="H823" s="8"/>
      <c r="I823" s="62"/>
      <c r="J823" s="15"/>
      <c r="K823" s="8"/>
      <c r="L823" s="8"/>
      <c r="M823" s="15"/>
      <c r="N823" s="8"/>
      <c r="O823" s="8"/>
      <c r="P823" s="8"/>
      <c r="Q823" s="8"/>
      <c r="R823" s="8"/>
      <c r="S823" s="8"/>
      <c r="T823" s="8"/>
      <c r="U823" s="8"/>
      <c r="V823" s="8"/>
      <c r="W823" s="8"/>
      <c r="X823" s="8"/>
      <c r="Y823" s="8"/>
    </row>
    <row r="824" spans="1:25" ht="15.75" customHeight="1" x14ac:dyDescent="0.2">
      <c r="A824" s="15"/>
      <c r="B824" s="15"/>
      <c r="C824" s="15"/>
      <c r="D824" s="8"/>
      <c r="E824" s="8"/>
      <c r="F824" s="8"/>
      <c r="G824" s="31"/>
      <c r="H824" s="8"/>
      <c r="I824" s="62"/>
      <c r="J824" s="15"/>
      <c r="K824" s="8"/>
      <c r="L824" s="8"/>
      <c r="M824" s="15"/>
      <c r="N824" s="8"/>
      <c r="O824" s="8"/>
      <c r="P824" s="8"/>
      <c r="Q824" s="8"/>
      <c r="R824" s="8"/>
      <c r="S824" s="8"/>
      <c r="T824" s="8"/>
      <c r="U824" s="8"/>
      <c r="V824" s="8"/>
      <c r="W824" s="8"/>
      <c r="X824" s="8"/>
      <c r="Y824" s="8"/>
    </row>
    <row r="825" spans="1:25" ht="15.75" customHeight="1" x14ac:dyDescent="0.2">
      <c r="A825" s="15"/>
      <c r="B825" s="15"/>
      <c r="C825" s="15"/>
      <c r="D825" s="8"/>
      <c r="E825" s="8"/>
      <c r="F825" s="8"/>
      <c r="G825" s="31"/>
      <c r="H825" s="8"/>
      <c r="I825" s="62"/>
      <c r="J825" s="15"/>
      <c r="K825" s="8"/>
      <c r="L825" s="8"/>
      <c r="M825" s="15"/>
      <c r="N825" s="8"/>
      <c r="O825" s="8"/>
      <c r="P825" s="8"/>
      <c r="Q825" s="8"/>
      <c r="R825" s="8"/>
      <c r="S825" s="8"/>
      <c r="T825" s="8"/>
      <c r="U825" s="8"/>
      <c r="V825" s="8"/>
      <c r="W825" s="8"/>
      <c r="X825" s="8"/>
      <c r="Y825" s="8"/>
    </row>
    <row r="826" spans="1:25" ht="15.75" customHeight="1" x14ac:dyDescent="0.2">
      <c r="A826" s="15"/>
      <c r="B826" s="15"/>
      <c r="C826" s="15"/>
      <c r="D826" s="8"/>
      <c r="E826" s="8"/>
      <c r="F826" s="8"/>
      <c r="G826" s="31"/>
      <c r="H826" s="8"/>
      <c r="I826" s="62"/>
      <c r="J826" s="15"/>
      <c r="K826" s="8"/>
      <c r="L826" s="8"/>
      <c r="M826" s="15"/>
      <c r="N826" s="8"/>
      <c r="O826" s="8"/>
      <c r="P826" s="8"/>
      <c r="Q826" s="8"/>
      <c r="R826" s="8"/>
      <c r="S826" s="8"/>
      <c r="T826" s="8"/>
      <c r="U826" s="8"/>
      <c r="V826" s="8"/>
      <c r="W826" s="8"/>
      <c r="X826" s="8"/>
      <c r="Y826" s="8"/>
    </row>
    <row r="827" spans="1:25" ht="15.75" customHeight="1" x14ac:dyDescent="0.2">
      <c r="A827" s="15"/>
      <c r="B827" s="15"/>
      <c r="C827" s="15"/>
      <c r="D827" s="8"/>
      <c r="E827" s="8"/>
      <c r="F827" s="8"/>
      <c r="G827" s="31"/>
      <c r="H827" s="8"/>
      <c r="I827" s="62"/>
      <c r="J827" s="15"/>
      <c r="K827" s="8"/>
      <c r="L827" s="8"/>
      <c r="M827" s="15"/>
      <c r="N827" s="8"/>
      <c r="O827" s="8"/>
      <c r="P827" s="8"/>
      <c r="Q827" s="8"/>
      <c r="R827" s="8"/>
      <c r="S827" s="8"/>
      <c r="T827" s="8"/>
      <c r="U827" s="8"/>
      <c r="V827" s="8"/>
      <c r="W827" s="8"/>
      <c r="X827" s="8"/>
      <c r="Y827" s="8"/>
    </row>
    <row r="828" spans="1:25" ht="15.75" customHeight="1" x14ac:dyDescent="0.2">
      <c r="A828" s="15"/>
      <c r="B828" s="15"/>
      <c r="C828" s="15"/>
      <c r="D828" s="8"/>
      <c r="E828" s="8"/>
      <c r="F828" s="8"/>
      <c r="G828" s="31"/>
      <c r="H828" s="8"/>
      <c r="I828" s="62"/>
      <c r="J828" s="15"/>
      <c r="K828" s="8"/>
      <c r="L828" s="8"/>
      <c r="M828" s="15"/>
      <c r="N828" s="8"/>
      <c r="O828" s="8"/>
      <c r="P828" s="8"/>
      <c r="Q828" s="8"/>
      <c r="R828" s="8"/>
      <c r="S828" s="8"/>
      <c r="T828" s="8"/>
      <c r="U828" s="8"/>
      <c r="V828" s="8"/>
      <c r="W828" s="8"/>
      <c r="X828" s="8"/>
      <c r="Y828" s="8"/>
    </row>
    <row r="829" spans="1:25" ht="15.75" customHeight="1" x14ac:dyDescent="0.2">
      <c r="A829" s="15"/>
      <c r="B829" s="15"/>
      <c r="C829" s="15"/>
      <c r="D829" s="8"/>
      <c r="E829" s="8"/>
      <c r="F829" s="8"/>
      <c r="G829" s="31"/>
      <c r="H829" s="8"/>
      <c r="I829" s="62"/>
      <c r="J829" s="15"/>
      <c r="K829" s="8"/>
      <c r="L829" s="8"/>
      <c r="M829" s="15"/>
      <c r="N829" s="8"/>
      <c r="O829" s="8"/>
      <c r="P829" s="8"/>
      <c r="Q829" s="8"/>
      <c r="R829" s="8"/>
      <c r="S829" s="8"/>
      <c r="T829" s="8"/>
      <c r="U829" s="8"/>
      <c r="V829" s="8"/>
      <c r="W829" s="8"/>
      <c r="X829" s="8"/>
      <c r="Y829" s="8"/>
    </row>
    <row r="830" spans="1:25" ht="15.75" customHeight="1" x14ac:dyDescent="0.2">
      <c r="A830" s="15"/>
      <c r="B830" s="15"/>
      <c r="C830" s="15"/>
      <c r="D830" s="8"/>
      <c r="E830" s="8"/>
      <c r="F830" s="8"/>
      <c r="G830" s="31"/>
      <c r="H830" s="8"/>
      <c r="I830" s="62"/>
      <c r="J830" s="15"/>
      <c r="K830" s="8"/>
      <c r="L830" s="8"/>
      <c r="M830" s="15"/>
      <c r="N830" s="8"/>
      <c r="O830" s="8"/>
      <c r="P830" s="8"/>
      <c r="Q830" s="8"/>
      <c r="R830" s="8"/>
      <c r="S830" s="8"/>
      <c r="T830" s="8"/>
      <c r="U830" s="8"/>
      <c r="V830" s="8"/>
      <c r="W830" s="8"/>
      <c r="X830" s="8"/>
      <c r="Y830" s="8"/>
    </row>
    <row r="831" spans="1:25" ht="15.75" customHeight="1" x14ac:dyDescent="0.2">
      <c r="A831" s="15"/>
      <c r="B831" s="15"/>
      <c r="C831" s="15"/>
      <c r="D831" s="8"/>
      <c r="E831" s="8"/>
      <c r="F831" s="8"/>
      <c r="G831" s="31"/>
      <c r="H831" s="8"/>
      <c r="I831" s="62"/>
      <c r="J831" s="15"/>
      <c r="K831" s="8"/>
      <c r="L831" s="8"/>
      <c r="M831" s="15"/>
      <c r="N831" s="8"/>
      <c r="O831" s="8"/>
      <c r="P831" s="8"/>
      <c r="Q831" s="8"/>
      <c r="R831" s="8"/>
      <c r="S831" s="8"/>
      <c r="T831" s="8"/>
      <c r="U831" s="8"/>
      <c r="V831" s="8"/>
      <c r="W831" s="8"/>
      <c r="X831" s="8"/>
      <c r="Y831" s="8"/>
    </row>
    <row r="832" spans="1:25" ht="15.75" customHeight="1" x14ac:dyDescent="0.2">
      <c r="A832" s="15"/>
      <c r="B832" s="15"/>
      <c r="C832" s="15"/>
      <c r="D832" s="8"/>
      <c r="E832" s="8"/>
      <c r="F832" s="8"/>
      <c r="G832" s="31"/>
      <c r="H832" s="8"/>
      <c r="I832" s="62"/>
      <c r="J832" s="15"/>
      <c r="K832" s="8"/>
      <c r="L832" s="8"/>
      <c r="M832" s="15"/>
      <c r="N832" s="8"/>
      <c r="O832" s="8"/>
      <c r="P832" s="8"/>
      <c r="Q832" s="8"/>
      <c r="R832" s="8"/>
      <c r="S832" s="8"/>
      <c r="T832" s="8"/>
      <c r="U832" s="8"/>
      <c r="V832" s="8"/>
      <c r="W832" s="8"/>
      <c r="X832" s="8"/>
      <c r="Y832" s="8"/>
    </row>
    <row r="833" spans="1:25" ht="15.75" customHeight="1" x14ac:dyDescent="0.2">
      <c r="A833" s="15"/>
      <c r="B833" s="15"/>
      <c r="C833" s="15"/>
      <c r="D833" s="8"/>
      <c r="E833" s="8"/>
      <c r="F833" s="8"/>
      <c r="G833" s="31"/>
      <c r="H833" s="8"/>
      <c r="I833" s="62"/>
      <c r="J833" s="15"/>
      <c r="K833" s="8"/>
      <c r="L833" s="8"/>
      <c r="M833" s="15"/>
      <c r="N833" s="8"/>
      <c r="O833" s="8"/>
      <c r="P833" s="8"/>
      <c r="Q833" s="8"/>
      <c r="R833" s="8"/>
      <c r="S833" s="8"/>
      <c r="T833" s="8"/>
      <c r="U833" s="8"/>
      <c r="V833" s="8"/>
      <c r="W833" s="8"/>
      <c r="X833" s="8"/>
      <c r="Y833" s="8"/>
    </row>
    <row r="834" spans="1:25" ht="15.75" customHeight="1" x14ac:dyDescent="0.2">
      <c r="A834" s="15"/>
      <c r="B834" s="15"/>
      <c r="C834" s="15"/>
      <c r="D834" s="8"/>
      <c r="E834" s="8"/>
      <c r="F834" s="8"/>
      <c r="G834" s="31"/>
      <c r="H834" s="8"/>
      <c r="I834" s="62"/>
      <c r="J834" s="15"/>
      <c r="K834" s="8"/>
      <c r="L834" s="8"/>
      <c r="M834" s="15"/>
      <c r="N834" s="8"/>
      <c r="O834" s="8"/>
      <c r="P834" s="8"/>
      <c r="Q834" s="8"/>
      <c r="R834" s="8"/>
      <c r="S834" s="8"/>
      <c r="T834" s="8"/>
      <c r="U834" s="8"/>
      <c r="V834" s="8"/>
      <c r="W834" s="8"/>
      <c r="X834" s="8"/>
      <c r="Y834" s="8"/>
    </row>
    <row r="835" spans="1:25" ht="15.75" customHeight="1" x14ac:dyDescent="0.2">
      <c r="A835" s="15"/>
      <c r="B835" s="15"/>
      <c r="C835" s="15"/>
      <c r="D835" s="8"/>
      <c r="E835" s="8"/>
      <c r="F835" s="8"/>
      <c r="G835" s="31"/>
      <c r="H835" s="8"/>
      <c r="I835" s="62"/>
      <c r="J835" s="15"/>
      <c r="K835" s="8"/>
      <c r="L835" s="8"/>
      <c r="M835" s="15"/>
      <c r="N835" s="8"/>
      <c r="O835" s="8"/>
      <c r="P835" s="8"/>
      <c r="Q835" s="8"/>
      <c r="R835" s="8"/>
      <c r="S835" s="8"/>
      <c r="T835" s="8"/>
      <c r="U835" s="8"/>
      <c r="V835" s="8"/>
      <c r="W835" s="8"/>
      <c r="X835" s="8"/>
      <c r="Y835" s="8"/>
    </row>
    <row r="836" spans="1:25" ht="15.75" customHeight="1" x14ac:dyDescent="0.2">
      <c r="A836" s="15"/>
      <c r="B836" s="15"/>
      <c r="C836" s="15"/>
      <c r="D836" s="8"/>
      <c r="E836" s="8"/>
      <c r="F836" s="8"/>
      <c r="G836" s="31"/>
      <c r="H836" s="8"/>
      <c r="I836" s="62"/>
      <c r="J836" s="15"/>
      <c r="K836" s="8"/>
      <c r="L836" s="8"/>
      <c r="M836" s="15"/>
      <c r="N836" s="8"/>
      <c r="O836" s="8"/>
      <c r="P836" s="8"/>
      <c r="Q836" s="8"/>
      <c r="R836" s="8"/>
      <c r="S836" s="8"/>
      <c r="T836" s="8"/>
      <c r="U836" s="8"/>
      <c r="V836" s="8"/>
      <c r="W836" s="8"/>
      <c r="X836" s="8"/>
      <c r="Y836" s="8"/>
    </row>
    <row r="837" spans="1:25" ht="15.75" customHeight="1" x14ac:dyDescent="0.2">
      <c r="A837" s="15"/>
      <c r="B837" s="15"/>
      <c r="C837" s="15"/>
      <c r="D837" s="8"/>
      <c r="E837" s="8"/>
      <c r="F837" s="8"/>
      <c r="G837" s="31"/>
      <c r="H837" s="8"/>
      <c r="I837" s="62"/>
      <c r="J837" s="15"/>
      <c r="K837" s="8"/>
      <c r="L837" s="8"/>
      <c r="M837" s="15"/>
      <c r="N837" s="8"/>
      <c r="O837" s="8"/>
      <c r="P837" s="8"/>
      <c r="Q837" s="8"/>
      <c r="R837" s="8"/>
      <c r="S837" s="8"/>
      <c r="T837" s="8"/>
      <c r="U837" s="8"/>
      <c r="V837" s="8"/>
      <c r="W837" s="8"/>
      <c r="X837" s="8"/>
      <c r="Y837" s="8"/>
    </row>
    <row r="838" spans="1:25" ht="15.75" customHeight="1" x14ac:dyDescent="0.2">
      <c r="A838" s="15"/>
      <c r="B838" s="15"/>
      <c r="C838" s="15"/>
      <c r="D838" s="8"/>
      <c r="E838" s="8"/>
      <c r="F838" s="8"/>
      <c r="G838" s="31"/>
      <c r="H838" s="8"/>
      <c r="I838" s="62"/>
      <c r="J838" s="15"/>
      <c r="K838" s="8"/>
      <c r="L838" s="8"/>
      <c r="M838" s="15"/>
      <c r="N838" s="8"/>
      <c r="O838" s="8"/>
      <c r="P838" s="8"/>
      <c r="Q838" s="8"/>
      <c r="R838" s="8"/>
      <c r="S838" s="8"/>
      <c r="T838" s="8"/>
      <c r="U838" s="8"/>
      <c r="V838" s="8"/>
      <c r="W838" s="8"/>
      <c r="X838" s="8"/>
      <c r="Y838" s="8"/>
    </row>
    <row r="839" spans="1:25" ht="15.75" customHeight="1" x14ac:dyDescent="0.2">
      <c r="A839" s="15"/>
      <c r="B839" s="15"/>
      <c r="C839" s="15"/>
      <c r="D839" s="8"/>
      <c r="E839" s="8"/>
      <c r="F839" s="8"/>
      <c r="G839" s="31"/>
      <c r="H839" s="8"/>
      <c r="I839" s="62"/>
      <c r="J839" s="15"/>
      <c r="K839" s="8"/>
      <c r="L839" s="8"/>
      <c r="M839" s="15"/>
      <c r="N839" s="8"/>
      <c r="O839" s="8"/>
      <c r="P839" s="8"/>
      <c r="Q839" s="8"/>
      <c r="R839" s="8"/>
      <c r="S839" s="8"/>
      <c r="T839" s="8"/>
      <c r="U839" s="8"/>
      <c r="V839" s="8"/>
      <c r="W839" s="8"/>
      <c r="X839" s="8"/>
      <c r="Y839" s="8"/>
    </row>
    <row r="840" spans="1:25" ht="15.75" customHeight="1" x14ac:dyDescent="0.2">
      <c r="A840" s="15"/>
      <c r="B840" s="15"/>
      <c r="C840" s="15"/>
      <c r="D840" s="8"/>
      <c r="E840" s="8"/>
      <c r="F840" s="8"/>
      <c r="G840" s="31"/>
      <c r="H840" s="8"/>
      <c r="I840" s="62"/>
      <c r="J840" s="15"/>
      <c r="K840" s="8"/>
      <c r="L840" s="8"/>
      <c r="M840" s="15"/>
      <c r="N840" s="8"/>
      <c r="O840" s="8"/>
      <c r="P840" s="8"/>
      <c r="Q840" s="8"/>
      <c r="R840" s="8"/>
      <c r="S840" s="8"/>
      <c r="T840" s="8"/>
      <c r="U840" s="8"/>
      <c r="V840" s="8"/>
      <c r="W840" s="8"/>
      <c r="X840" s="8"/>
      <c r="Y840" s="8"/>
    </row>
    <row r="841" spans="1:25" ht="15.75" customHeight="1" x14ac:dyDescent="0.2">
      <c r="A841" s="15"/>
      <c r="B841" s="15"/>
      <c r="C841" s="15"/>
      <c r="D841" s="8"/>
      <c r="E841" s="8"/>
      <c r="F841" s="8"/>
      <c r="G841" s="31"/>
      <c r="H841" s="8"/>
      <c r="I841" s="62"/>
      <c r="J841" s="15"/>
      <c r="K841" s="8"/>
      <c r="L841" s="8"/>
      <c r="M841" s="15"/>
      <c r="N841" s="8"/>
      <c r="O841" s="8"/>
      <c r="P841" s="8"/>
      <c r="Q841" s="8"/>
      <c r="R841" s="8"/>
      <c r="S841" s="8"/>
      <c r="T841" s="8"/>
      <c r="U841" s="8"/>
      <c r="V841" s="8"/>
      <c r="W841" s="8"/>
      <c r="X841" s="8"/>
      <c r="Y841" s="8"/>
    </row>
    <row r="842" spans="1:25" ht="15.75" customHeight="1" x14ac:dyDescent="0.2">
      <c r="A842" s="15"/>
      <c r="B842" s="15"/>
      <c r="C842" s="15"/>
      <c r="D842" s="8"/>
      <c r="E842" s="8"/>
      <c r="F842" s="8"/>
      <c r="G842" s="31"/>
      <c r="H842" s="8"/>
      <c r="I842" s="62"/>
      <c r="J842" s="15"/>
      <c r="K842" s="8"/>
      <c r="L842" s="8"/>
      <c r="M842" s="15"/>
      <c r="N842" s="8"/>
      <c r="O842" s="8"/>
      <c r="P842" s="8"/>
      <c r="Q842" s="8"/>
      <c r="R842" s="8"/>
      <c r="S842" s="8"/>
      <c r="T842" s="8"/>
      <c r="U842" s="8"/>
      <c r="V842" s="8"/>
      <c r="W842" s="8"/>
      <c r="X842" s="8"/>
      <c r="Y842" s="8"/>
    </row>
    <row r="843" spans="1:25" ht="15.75" customHeight="1" x14ac:dyDescent="0.2">
      <c r="A843" s="15"/>
      <c r="B843" s="15"/>
      <c r="C843" s="15"/>
      <c r="D843" s="8"/>
      <c r="E843" s="8"/>
      <c r="F843" s="8"/>
      <c r="G843" s="31"/>
      <c r="H843" s="8"/>
      <c r="I843" s="62"/>
      <c r="J843" s="15"/>
      <c r="K843" s="8"/>
      <c r="L843" s="8"/>
      <c r="M843" s="15"/>
      <c r="N843" s="8"/>
      <c r="O843" s="8"/>
      <c r="P843" s="8"/>
      <c r="Q843" s="8"/>
      <c r="R843" s="8"/>
      <c r="S843" s="8"/>
      <c r="T843" s="8"/>
      <c r="U843" s="8"/>
      <c r="V843" s="8"/>
      <c r="W843" s="8"/>
      <c r="X843" s="8"/>
      <c r="Y843" s="8"/>
    </row>
    <row r="844" spans="1:25" ht="15.75" customHeight="1" x14ac:dyDescent="0.2">
      <c r="A844" s="15"/>
      <c r="B844" s="15"/>
      <c r="C844" s="15"/>
      <c r="D844" s="8"/>
      <c r="E844" s="8"/>
      <c r="F844" s="8"/>
      <c r="G844" s="31"/>
      <c r="H844" s="8"/>
      <c r="I844" s="62"/>
      <c r="J844" s="15"/>
      <c r="K844" s="8"/>
      <c r="L844" s="8"/>
      <c r="M844" s="15"/>
      <c r="N844" s="8"/>
      <c r="O844" s="8"/>
      <c r="P844" s="8"/>
      <c r="Q844" s="8"/>
      <c r="R844" s="8"/>
      <c r="S844" s="8"/>
      <c r="T844" s="8"/>
      <c r="U844" s="8"/>
      <c r="V844" s="8"/>
      <c r="W844" s="8"/>
      <c r="X844" s="8"/>
      <c r="Y844" s="8"/>
    </row>
    <row r="845" spans="1:25" ht="15.75" customHeight="1" x14ac:dyDescent="0.2">
      <c r="A845" s="15"/>
      <c r="B845" s="15"/>
      <c r="C845" s="15"/>
      <c r="D845" s="8"/>
      <c r="E845" s="8"/>
      <c r="F845" s="8"/>
      <c r="G845" s="31"/>
      <c r="H845" s="8"/>
      <c r="I845" s="62"/>
      <c r="J845" s="15"/>
      <c r="K845" s="8"/>
      <c r="L845" s="8"/>
      <c r="M845" s="15"/>
      <c r="N845" s="8"/>
      <c r="O845" s="8"/>
      <c r="P845" s="8"/>
      <c r="Q845" s="8"/>
      <c r="R845" s="8"/>
      <c r="S845" s="8"/>
      <c r="T845" s="8"/>
      <c r="U845" s="8"/>
      <c r="V845" s="8"/>
      <c r="W845" s="8"/>
      <c r="X845" s="8"/>
      <c r="Y845" s="8"/>
    </row>
    <row r="846" spans="1:25" ht="15.75" customHeight="1" x14ac:dyDescent="0.2">
      <c r="A846" s="15"/>
      <c r="B846" s="15"/>
      <c r="C846" s="15"/>
      <c r="D846" s="8"/>
      <c r="E846" s="8"/>
      <c r="F846" s="8"/>
      <c r="G846" s="31"/>
      <c r="H846" s="8"/>
      <c r="I846" s="62"/>
      <c r="J846" s="15"/>
      <c r="K846" s="8"/>
      <c r="L846" s="8"/>
      <c r="M846" s="15"/>
      <c r="N846" s="8"/>
      <c r="O846" s="8"/>
      <c r="P846" s="8"/>
      <c r="Q846" s="8"/>
      <c r="R846" s="8"/>
      <c r="S846" s="8"/>
      <c r="T846" s="8"/>
      <c r="U846" s="8"/>
      <c r="V846" s="8"/>
      <c r="W846" s="8"/>
      <c r="X846" s="8"/>
      <c r="Y846" s="8"/>
    </row>
    <row r="847" spans="1:25" ht="15.75" customHeight="1" x14ac:dyDescent="0.2">
      <c r="A847" s="15"/>
      <c r="B847" s="15"/>
      <c r="C847" s="15"/>
      <c r="D847" s="8"/>
      <c r="E847" s="8"/>
      <c r="F847" s="8"/>
      <c r="G847" s="31"/>
      <c r="H847" s="8"/>
      <c r="I847" s="62"/>
      <c r="J847" s="15"/>
      <c r="K847" s="8"/>
      <c r="L847" s="8"/>
      <c r="M847" s="15"/>
      <c r="N847" s="8"/>
      <c r="O847" s="8"/>
      <c r="P847" s="8"/>
      <c r="Q847" s="8"/>
      <c r="R847" s="8"/>
      <c r="S847" s="8"/>
      <c r="T847" s="8"/>
      <c r="U847" s="8"/>
      <c r="V847" s="8"/>
      <c r="W847" s="8"/>
      <c r="X847" s="8"/>
      <c r="Y847" s="8"/>
    </row>
    <row r="848" spans="1:25" ht="15.75" customHeight="1" x14ac:dyDescent="0.2">
      <c r="A848" s="15"/>
      <c r="B848" s="15"/>
      <c r="C848" s="15"/>
      <c r="D848" s="8"/>
      <c r="E848" s="8"/>
      <c r="F848" s="8"/>
      <c r="G848" s="31"/>
      <c r="H848" s="8"/>
      <c r="I848" s="62"/>
      <c r="J848" s="15"/>
      <c r="K848" s="8"/>
      <c r="L848" s="8"/>
      <c r="M848" s="15"/>
      <c r="N848" s="8"/>
      <c r="O848" s="8"/>
      <c r="P848" s="8"/>
      <c r="Q848" s="8"/>
      <c r="R848" s="8"/>
      <c r="S848" s="8"/>
      <c r="T848" s="8"/>
      <c r="U848" s="8"/>
      <c r="V848" s="8"/>
      <c r="W848" s="8"/>
      <c r="X848" s="8"/>
      <c r="Y848" s="8"/>
    </row>
    <row r="849" spans="1:25" ht="15.75" customHeight="1" x14ac:dyDescent="0.2">
      <c r="A849" s="15"/>
      <c r="B849" s="15"/>
      <c r="C849" s="15"/>
      <c r="D849" s="8"/>
      <c r="E849" s="8"/>
      <c r="F849" s="8"/>
      <c r="G849" s="31"/>
      <c r="H849" s="8"/>
      <c r="I849" s="62"/>
      <c r="J849" s="15"/>
      <c r="K849" s="8"/>
      <c r="L849" s="8"/>
      <c r="M849" s="15"/>
      <c r="N849" s="8"/>
      <c r="O849" s="8"/>
      <c r="P849" s="8"/>
      <c r="Q849" s="8"/>
      <c r="R849" s="8"/>
      <c r="S849" s="8"/>
      <c r="T849" s="8"/>
      <c r="U849" s="8"/>
      <c r="V849" s="8"/>
      <c r="W849" s="8"/>
      <c r="X849" s="8"/>
      <c r="Y849" s="8"/>
    </row>
    <row r="850" spans="1:25" ht="15.75" customHeight="1" x14ac:dyDescent="0.2">
      <c r="A850" s="15"/>
      <c r="B850" s="15"/>
      <c r="C850" s="15"/>
      <c r="D850" s="8"/>
      <c r="E850" s="8"/>
      <c r="F850" s="8"/>
      <c r="G850" s="31"/>
      <c r="H850" s="8"/>
      <c r="I850" s="62"/>
      <c r="J850" s="15"/>
      <c r="K850" s="8"/>
      <c r="L850" s="8"/>
      <c r="M850" s="15"/>
      <c r="N850" s="8"/>
      <c r="O850" s="8"/>
      <c r="P850" s="8"/>
      <c r="Q850" s="8"/>
      <c r="R850" s="8"/>
      <c r="S850" s="8"/>
      <c r="T850" s="8"/>
      <c r="U850" s="8"/>
      <c r="V850" s="8"/>
      <c r="W850" s="8"/>
      <c r="X850" s="8"/>
      <c r="Y850" s="8"/>
    </row>
    <row r="851" spans="1:25" ht="15.75" customHeight="1" x14ac:dyDescent="0.2">
      <c r="A851" s="15"/>
      <c r="B851" s="15"/>
      <c r="C851" s="15"/>
      <c r="D851" s="8"/>
      <c r="E851" s="8"/>
      <c r="F851" s="8"/>
      <c r="G851" s="31"/>
      <c r="H851" s="8"/>
      <c r="I851" s="62"/>
      <c r="J851" s="15"/>
      <c r="K851" s="8"/>
      <c r="L851" s="8"/>
      <c r="M851" s="15"/>
      <c r="N851" s="8"/>
      <c r="O851" s="8"/>
      <c r="P851" s="8"/>
      <c r="Q851" s="8"/>
      <c r="R851" s="8"/>
      <c r="S851" s="8"/>
      <c r="T851" s="8"/>
      <c r="U851" s="8"/>
      <c r="V851" s="8"/>
      <c r="W851" s="8"/>
      <c r="X851" s="8"/>
      <c r="Y851" s="8"/>
    </row>
    <row r="852" spans="1:25" ht="15.75" customHeight="1" x14ac:dyDescent="0.2">
      <c r="A852" s="15"/>
      <c r="B852" s="15"/>
      <c r="C852" s="15"/>
      <c r="D852" s="8"/>
      <c r="E852" s="8"/>
      <c r="F852" s="8"/>
      <c r="G852" s="31"/>
      <c r="H852" s="8"/>
      <c r="I852" s="62"/>
      <c r="J852" s="15"/>
      <c r="K852" s="8"/>
      <c r="L852" s="8"/>
      <c r="M852" s="15"/>
      <c r="N852" s="8"/>
      <c r="O852" s="8"/>
      <c r="P852" s="8"/>
      <c r="Q852" s="8"/>
      <c r="R852" s="8"/>
      <c r="S852" s="8"/>
      <c r="T852" s="8"/>
      <c r="U852" s="8"/>
      <c r="V852" s="8"/>
      <c r="W852" s="8"/>
      <c r="X852" s="8"/>
      <c r="Y852" s="8"/>
    </row>
    <row r="853" spans="1:25" ht="15.75" customHeight="1" x14ac:dyDescent="0.2">
      <c r="A853" s="15"/>
      <c r="B853" s="15"/>
      <c r="C853" s="15"/>
      <c r="D853" s="8"/>
      <c r="E853" s="8"/>
      <c r="F853" s="8"/>
      <c r="G853" s="31"/>
      <c r="H853" s="8"/>
      <c r="I853" s="62"/>
      <c r="J853" s="15"/>
      <c r="K853" s="8"/>
      <c r="L853" s="8"/>
      <c r="M853" s="15"/>
      <c r="N853" s="8"/>
      <c r="O853" s="8"/>
      <c r="P853" s="8"/>
      <c r="Q853" s="8"/>
      <c r="R853" s="8"/>
      <c r="S853" s="8"/>
      <c r="T853" s="8"/>
      <c r="U853" s="8"/>
      <c r="V853" s="8"/>
      <c r="W853" s="8"/>
      <c r="X853" s="8"/>
      <c r="Y853" s="8"/>
    </row>
    <row r="854" spans="1:25" ht="15.75" customHeight="1" x14ac:dyDescent="0.2">
      <c r="A854" s="15"/>
      <c r="B854" s="15"/>
      <c r="C854" s="15"/>
      <c r="D854" s="8"/>
      <c r="E854" s="8"/>
      <c r="F854" s="8"/>
      <c r="G854" s="31"/>
      <c r="H854" s="8"/>
      <c r="I854" s="62"/>
      <c r="J854" s="15"/>
      <c r="K854" s="8"/>
      <c r="L854" s="8"/>
      <c r="M854" s="15"/>
      <c r="N854" s="8"/>
      <c r="O854" s="8"/>
      <c r="P854" s="8"/>
      <c r="Q854" s="8"/>
      <c r="R854" s="8"/>
      <c r="S854" s="8"/>
      <c r="T854" s="8"/>
      <c r="U854" s="8"/>
      <c r="V854" s="8"/>
      <c r="W854" s="8"/>
      <c r="X854" s="8"/>
      <c r="Y854" s="8"/>
    </row>
    <row r="855" spans="1:25" ht="15.75" customHeight="1" x14ac:dyDescent="0.2">
      <c r="A855" s="15"/>
      <c r="B855" s="15"/>
      <c r="C855" s="15"/>
      <c r="D855" s="8"/>
      <c r="E855" s="8"/>
      <c r="F855" s="8"/>
      <c r="G855" s="31"/>
      <c r="H855" s="8"/>
      <c r="I855" s="62"/>
      <c r="J855" s="15"/>
      <c r="K855" s="8"/>
      <c r="L855" s="8"/>
      <c r="M855" s="15"/>
      <c r="N855" s="8"/>
      <c r="O855" s="8"/>
      <c r="P855" s="8"/>
      <c r="Q855" s="8"/>
      <c r="R855" s="8"/>
      <c r="S855" s="8"/>
      <c r="T855" s="8"/>
      <c r="U855" s="8"/>
      <c r="V855" s="8"/>
      <c r="W855" s="8"/>
      <c r="X855" s="8"/>
      <c r="Y855" s="8"/>
    </row>
    <row r="856" spans="1:25" ht="15.75" customHeight="1" x14ac:dyDescent="0.2">
      <c r="A856" s="15"/>
      <c r="B856" s="15"/>
      <c r="C856" s="15"/>
      <c r="D856" s="8"/>
      <c r="E856" s="8"/>
      <c r="F856" s="8"/>
      <c r="G856" s="31"/>
      <c r="H856" s="8"/>
      <c r="I856" s="62"/>
      <c r="J856" s="15"/>
      <c r="K856" s="8"/>
      <c r="L856" s="8"/>
      <c r="M856" s="15"/>
      <c r="N856" s="8"/>
      <c r="O856" s="8"/>
      <c r="P856" s="8"/>
      <c r="Q856" s="8"/>
      <c r="R856" s="8"/>
      <c r="S856" s="8"/>
      <c r="T856" s="8"/>
      <c r="U856" s="8"/>
      <c r="V856" s="8"/>
      <c r="W856" s="8"/>
      <c r="X856" s="8"/>
      <c r="Y856" s="8"/>
    </row>
    <row r="857" spans="1:25" ht="15.75" customHeight="1" x14ac:dyDescent="0.2">
      <c r="A857" s="15"/>
      <c r="B857" s="15"/>
      <c r="C857" s="15"/>
      <c r="D857" s="8"/>
      <c r="E857" s="8"/>
      <c r="F857" s="8"/>
      <c r="G857" s="31"/>
      <c r="H857" s="8"/>
      <c r="I857" s="62"/>
      <c r="J857" s="15"/>
      <c r="K857" s="8"/>
      <c r="L857" s="8"/>
      <c r="M857" s="15"/>
      <c r="N857" s="8"/>
      <c r="O857" s="8"/>
      <c r="P857" s="8"/>
      <c r="Q857" s="8"/>
      <c r="R857" s="8"/>
      <c r="S857" s="8"/>
      <c r="T857" s="8"/>
      <c r="U857" s="8"/>
      <c r="V857" s="8"/>
      <c r="W857" s="8"/>
      <c r="X857" s="8"/>
      <c r="Y857" s="8"/>
    </row>
    <row r="858" spans="1:25" ht="15.75" customHeight="1" x14ac:dyDescent="0.2">
      <c r="A858" s="15"/>
      <c r="B858" s="15"/>
      <c r="C858" s="15"/>
      <c r="D858" s="8"/>
      <c r="E858" s="8"/>
      <c r="F858" s="8"/>
      <c r="G858" s="31"/>
      <c r="H858" s="8"/>
      <c r="I858" s="62"/>
      <c r="J858" s="15"/>
      <c r="K858" s="8"/>
      <c r="L858" s="8"/>
      <c r="M858" s="15"/>
      <c r="N858" s="8"/>
      <c r="O858" s="8"/>
      <c r="P858" s="8"/>
      <c r="Q858" s="8"/>
      <c r="R858" s="8"/>
      <c r="S858" s="8"/>
      <c r="T858" s="8"/>
      <c r="U858" s="8"/>
      <c r="V858" s="8"/>
      <c r="W858" s="8"/>
      <c r="X858" s="8"/>
      <c r="Y858" s="8"/>
    </row>
    <row r="859" spans="1:25" ht="15.75" customHeight="1" x14ac:dyDescent="0.2">
      <c r="A859" s="15"/>
      <c r="B859" s="15"/>
      <c r="C859" s="15"/>
      <c r="D859" s="8"/>
      <c r="E859" s="8"/>
      <c r="F859" s="8"/>
      <c r="G859" s="31"/>
      <c r="H859" s="8"/>
      <c r="I859" s="62"/>
      <c r="J859" s="15"/>
      <c r="K859" s="8"/>
      <c r="L859" s="8"/>
      <c r="M859" s="15"/>
      <c r="N859" s="8"/>
      <c r="O859" s="8"/>
      <c r="P859" s="8"/>
      <c r="Q859" s="8"/>
      <c r="R859" s="8"/>
      <c r="S859" s="8"/>
      <c r="T859" s="8"/>
      <c r="U859" s="8"/>
      <c r="V859" s="8"/>
      <c r="W859" s="8"/>
      <c r="X859" s="8"/>
      <c r="Y859" s="8"/>
    </row>
    <row r="860" spans="1:25" ht="15.75" customHeight="1" x14ac:dyDescent="0.2">
      <c r="A860" s="15"/>
      <c r="B860" s="15"/>
      <c r="C860" s="15"/>
      <c r="D860" s="8"/>
      <c r="E860" s="8"/>
      <c r="F860" s="8"/>
      <c r="G860" s="31"/>
      <c r="H860" s="8"/>
      <c r="I860" s="62"/>
      <c r="J860" s="15"/>
      <c r="K860" s="8"/>
      <c r="L860" s="8"/>
      <c r="M860" s="15"/>
      <c r="N860" s="8"/>
      <c r="O860" s="8"/>
      <c r="P860" s="8"/>
      <c r="Q860" s="8"/>
      <c r="R860" s="8"/>
      <c r="S860" s="8"/>
      <c r="T860" s="8"/>
      <c r="U860" s="8"/>
      <c r="V860" s="8"/>
      <c r="W860" s="8"/>
      <c r="X860" s="8"/>
      <c r="Y860" s="8"/>
    </row>
    <row r="861" spans="1:25" ht="15.75" customHeight="1" x14ac:dyDescent="0.2">
      <c r="A861" s="15"/>
      <c r="B861" s="15"/>
      <c r="C861" s="15"/>
      <c r="D861" s="8"/>
      <c r="E861" s="8"/>
      <c r="F861" s="8"/>
      <c r="G861" s="31"/>
      <c r="H861" s="8"/>
      <c r="I861" s="62"/>
      <c r="J861" s="15"/>
      <c r="K861" s="8"/>
      <c r="L861" s="8"/>
      <c r="M861" s="15"/>
      <c r="N861" s="8"/>
      <c r="O861" s="8"/>
      <c r="P861" s="8"/>
      <c r="Q861" s="8"/>
      <c r="R861" s="8"/>
      <c r="S861" s="8"/>
      <c r="T861" s="8"/>
      <c r="U861" s="8"/>
      <c r="V861" s="8"/>
      <c r="W861" s="8"/>
      <c r="X861" s="8"/>
      <c r="Y861" s="8"/>
    </row>
    <row r="862" spans="1:25" ht="15.75" customHeight="1" x14ac:dyDescent="0.2">
      <c r="A862" s="15"/>
      <c r="B862" s="15"/>
      <c r="C862" s="15"/>
      <c r="D862" s="8"/>
      <c r="E862" s="8"/>
      <c r="F862" s="8"/>
      <c r="G862" s="31"/>
      <c r="H862" s="8"/>
      <c r="I862" s="62"/>
      <c r="J862" s="15"/>
      <c r="K862" s="8"/>
      <c r="L862" s="8"/>
      <c r="M862" s="15"/>
      <c r="N862" s="8"/>
      <c r="O862" s="8"/>
      <c r="P862" s="8"/>
      <c r="Q862" s="8"/>
      <c r="R862" s="8"/>
      <c r="S862" s="8"/>
      <c r="T862" s="8"/>
      <c r="U862" s="8"/>
      <c r="V862" s="8"/>
      <c r="W862" s="8"/>
      <c r="X862" s="8"/>
      <c r="Y862" s="8"/>
    </row>
    <row r="863" spans="1:25" ht="15.75" customHeight="1" x14ac:dyDescent="0.2">
      <c r="A863" s="15"/>
      <c r="B863" s="15"/>
      <c r="C863" s="15"/>
      <c r="D863" s="8"/>
      <c r="E863" s="8"/>
      <c r="F863" s="8"/>
      <c r="G863" s="31"/>
      <c r="H863" s="8"/>
      <c r="I863" s="62"/>
      <c r="J863" s="15"/>
      <c r="K863" s="8"/>
      <c r="L863" s="8"/>
      <c r="M863" s="15"/>
      <c r="N863" s="8"/>
      <c r="O863" s="8"/>
      <c r="P863" s="8"/>
      <c r="Q863" s="8"/>
      <c r="R863" s="8"/>
      <c r="S863" s="8"/>
      <c r="T863" s="8"/>
      <c r="U863" s="8"/>
      <c r="V863" s="8"/>
      <c r="W863" s="8"/>
      <c r="X863" s="8"/>
      <c r="Y863" s="8"/>
    </row>
    <row r="864" spans="1:25" ht="15.75" customHeight="1" x14ac:dyDescent="0.2">
      <c r="A864" s="15"/>
      <c r="B864" s="15"/>
      <c r="C864" s="15"/>
      <c r="D864" s="8"/>
      <c r="E864" s="8"/>
      <c r="F864" s="8"/>
      <c r="G864" s="31"/>
      <c r="H864" s="8"/>
      <c r="I864" s="62"/>
      <c r="J864" s="15"/>
      <c r="K864" s="8"/>
      <c r="L864" s="8"/>
      <c r="M864" s="15"/>
      <c r="N864" s="8"/>
      <c r="O864" s="8"/>
      <c r="P864" s="8"/>
      <c r="Q864" s="8"/>
      <c r="R864" s="8"/>
      <c r="S864" s="8"/>
      <c r="T864" s="8"/>
      <c r="U864" s="8"/>
      <c r="V864" s="8"/>
      <c r="W864" s="8"/>
      <c r="X864" s="8"/>
      <c r="Y864" s="8"/>
    </row>
    <row r="865" spans="1:25" ht="15.75" customHeight="1" x14ac:dyDescent="0.2">
      <c r="A865" s="15"/>
      <c r="B865" s="15"/>
      <c r="C865" s="15"/>
      <c r="D865" s="8"/>
      <c r="E865" s="8"/>
      <c r="F865" s="8"/>
      <c r="G865" s="31"/>
      <c r="H865" s="8"/>
      <c r="I865" s="62"/>
      <c r="J865" s="15"/>
      <c r="K865" s="8"/>
      <c r="L865" s="8"/>
      <c r="M865" s="15"/>
      <c r="N865" s="8"/>
      <c r="O865" s="8"/>
      <c r="P865" s="8"/>
      <c r="Q865" s="8"/>
      <c r="R865" s="8"/>
      <c r="S865" s="8"/>
      <c r="T865" s="8"/>
      <c r="U865" s="8"/>
      <c r="V865" s="8"/>
      <c r="W865" s="8"/>
      <c r="X865" s="8"/>
      <c r="Y865" s="8"/>
    </row>
    <row r="866" spans="1:25" ht="15.75" customHeight="1" x14ac:dyDescent="0.2">
      <c r="A866" s="15"/>
      <c r="B866" s="15"/>
      <c r="C866" s="15"/>
      <c r="D866" s="8"/>
      <c r="E866" s="8"/>
      <c r="F866" s="8"/>
      <c r="G866" s="31"/>
      <c r="H866" s="8"/>
      <c r="I866" s="62"/>
      <c r="J866" s="15"/>
      <c r="K866" s="8"/>
      <c r="L866" s="8"/>
      <c r="M866" s="15"/>
      <c r="N866" s="8"/>
      <c r="O866" s="8"/>
      <c r="P866" s="8"/>
      <c r="Q866" s="8"/>
      <c r="R866" s="8"/>
      <c r="S866" s="8"/>
      <c r="T866" s="8"/>
      <c r="U866" s="8"/>
      <c r="V866" s="8"/>
      <c r="W866" s="8"/>
      <c r="X866" s="8"/>
      <c r="Y866" s="8"/>
    </row>
    <row r="867" spans="1:25" ht="15.75" customHeight="1" x14ac:dyDescent="0.2">
      <c r="A867" s="15"/>
      <c r="B867" s="15"/>
      <c r="C867" s="15"/>
      <c r="D867" s="8"/>
      <c r="E867" s="8"/>
      <c r="F867" s="8"/>
      <c r="G867" s="31"/>
      <c r="H867" s="8"/>
      <c r="I867" s="62"/>
      <c r="J867" s="15"/>
      <c r="K867" s="8"/>
      <c r="L867" s="8"/>
      <c r="M867" s="15"/>
      <c r="N867" s="8"/>
      <c r="O867" s="8"/>
      <c r="P867" s="8"/>
      <c r="Q867" s="8"/>
      <c r="R867" s="8"/>
      <c r="S867" s="8"/>
      <c r="T867" s="8"/>
      <c r="U867" s="8"/>
      <c r="V867" s="8"/>
      <c r="W867" s="8"/>
      <c r="X867" s="8"/>
      <c r="Y867" s="8"/>
    </row>
    <row r="868" spans="1:25" ht="15.75" customHeight="1" x14ac:dyDescent="0.2">
      <c r="A868" s="15"/>
      <c r="B868" s="15"/>
      <c r="C868" s="15"/>
      <c r="D868" s="8"/>
      <c r="E868" s="8"/>
      <c r="F868" s="8"/>
      <c r="G868" s="31"/>
      <c r="H868" s="8"/>
      <c r="I868" s="62"/>
      <c r="J868" s="15"/>
      <c r="K868" s="8"/>
      <c r="L868" s="8"/>
      <c r="M868" s="15"/>
      <c r="N868" s="8"/>
      <c r="O868" s="8"/>
      <c r="P868" s="8"/>
      <c r="Q868" s="8"/>
      <c r="R868" s="8"/>
      <c r="S868" s="8"/>
      <c r="T868" s="8"/>
      <c r="U868" s="8"/>
      <c r="V868" s="8"/>
      <c r="W868" s="8"/>
      <c r="X868" s="8"/>
      <c r="Y868" s="8"/>
    </row>
    <row r="869" spans="1:25" ht="15.75" customHeight="1" x14ac:dyDescent="0.2">
      <c r="A869" s="15"/>
      <c r="B869" s="15"/>
      <c r="C869" s="15"/>
      <c r="D869" s="8"/>
      <c r="E869" s="8"/>
      <c r="F869" s="8"/>
      <c r="G869" s="31"/>
      <c r="H869" s="8"/>
      <c r="I869" s="62"/>
      <c r="J869" s="15"/>
      <c r="K869" s="8"/>
      <c r="L869" s="8"/>
      <c r="M869" s="15"/>
      <c r="N869" s="8"/>
      <c r="O869" s="8"/>
      <c r="P869" s="8"/>
      <c r="Q869" s="8"/>
      <c r="R869" s="8"/>
      <c r="S869" s="8"/>
      <c r="T869" s="8"/>
      <c r="U869" s="8"/>
      <c r="V869" s="8"/>
      <c r="W869" s="8"/>
      <c r="X869" s="8"/>
      <c r="Y869" s="8"/>
    </row>
    <row r="870" spans="1:25" ht="15.75" customHeight="1" x14ac:dyDescent="0.2">
      <c r="A870" s="15"/>
      <c r="B870" s="15"/>
      <c r="C870" s="15"/>
      <c r="D870" s="8"/>
      <c r="E870" s="8"/>
      <c r="F870" s="8"/>
      <c r="G870" s="31"/>
      <c r="H870" s="8"/>
      <c r="I870" s="62"/>
      <c r="J870" s="15"/>
      <c r="K870" s="8"/>
      <c r="L870" s="8"/>
      <c r="M870" s="15"/>
      <c r="N870" s="8"/>
      <c r="O870" s="8"/>
      <c r="P870" s="8"/>
      <c r="Q870" s="8"/>
      <c r="R870" s="8"/>
      <c r="S870" s="8"/>
      <c r="T870" s="8"/>
      <c r="U870" s="8"/>
      <c r="V870" s="8"/>
      <c r="W870" s="8"/>
      <c r="X870" s="8"/>
      <c r="Y870" s="8"/>
    </row>
    <row r="871" spans="1:25" ht="15.75" customHeight="1" x14ac:dyDescent="0.2">
      <c r="A871" s="15"/>
      <c r="B871" s="15"/>
      <c r="C871" s="15"/>
      <c r="D871" s="8"/>
      <c r="E871" s="8"/>
      <c r="F871" s="8"/>
      <c r="G871" s="31"/>
      <c r="H871" s="8"/>
      <c r="I871" s="62"/>
      <c r="J871" s="15"/>
      <c r="K871" s="8"/>
      <c r="L871" s="8"/>
      <c r="M871" s="15"/>
      <c r="N871" s="8"/>
      <c r="O871" s="8"/>
      <c r="P871" s="8"/>
      <c r="Q871" s="8"/>
      <c r="R871" s="8"/>
      <c r="S871" s="8"/>
      <c r="T871" s="8"/>
      <c r="U871" s="8"/>
      <c r="V871" s="8"/>
      <c r="W871" s="8"/>
      <c r="X871" s="8"/>
      <c r="Y871" s="8"/>
    </row>
    <row r="872" spans="1:25" ht="15.75" customHeight="1" x14ac:dyDescent="0.2">
      <c r="A872" s="15"/>
      <c r="B872" s="15"/>
      <c r="C872" s="15"/>
      <c r="D872" s="8"/>
      <c r="E872" s="8"/>
      <c r="F872" s="8"/>
      <c r="G872" s="31"/>
      <c r="H872" s="8"/>
      <c r="I872" s="62"/>
      <c r="J872" s="15"/>
      <c r="K872" s="8"/>
      <c r="L872" s="8"/>
      <c r="M872" s="15"/>
      <c r="N872" s="8"/>
      <c r="O872" s="8"/>
      <c r="P872" s="8"/>
      <c r="Q872" s="8"/>
      <c r="R872" s="8"/>
      <c r="S872" s="8"/>
      <c r="T872" s="8"/>
      <c r="U872" s="8"/>
      <c r="V872" s="8"/>
      <c r="W872" s="8"/>
      <c r="X872" s="8"/>
      <c r="Y872" s="8"/>
    </row>
    <row r="873" spans="1:25" ht="15.75" customHeight="1" x14ac:dyDescent="0.2">
      <c r="A873" s="15"/>
      <c r="B873" s="15"/>
      <c r="C873" s="15"/>
      <c r="D873" s="8"/>
      <c r="E873" s="8"/>
      <c r="F873" s="8"/>
      <c r="G873" s="31"/>
      <c r="H873" s="8"/>
      <c r="I873" s="62"/>
      <c r="J873" s="15"/>
      <c r="K873" s="8"/>
      <c r="L873" s="8"/>
      <c r="M873" s="15"/>
      <c r="N873" s="8"/>
      <c r="O873" s="8"/>
      <c r="P873" s="8"/>
      <c r="Q873" s="8"/>
      <c r="R873" s="8"/>
      <c r="S873" s="8"/>
      <c r="T873" s="8"/>
      <c r="U873" s="8"/>
      <c r="V873" s="8"/>
      <c r="W873" s="8"/>
      <c r="X873" s="8"/>
      <c r="Y873" s="8"/>
    </row>
    <row r="874" spans="1:25" ht="15.75" customHeight="1" x14ac:dyDescent="0.2">
      <c r="A874" s="15"/>
      <c r="B874" s="15"/>
      <c r="C874" s="15"/>
      <c r="D874" s="8"/>
      <c r="E874" s="8"/>
      <c r="F874" s="8"/>
      <c r="G874" s="31"/>
      <c r="H874" s="8"/>
      <c r="I874" s="62"/>
      <c r="J874" s="15"/>
      <c r="K874" s="8"/>
      <c r="L874" s="8"/>
      <c r="M874" s="15"/>
      <c r="N874" s="8"/>
      <c r="O874" s="8"/>
      <c r="P874" s="8"/>
      <c r="Q874" s="8"/>
      <c r="R874" s="8"/>
      <c r="S874" s="8"/>
      <c r="T874" s="8"/>
      <c r="U874" s="8"/>
      <c r="V874" s="8"/>
      <c r="W874" s="8"/>
      <c r="X874" s="8"/>
      <c r="Y874" s="8"/>
    </row>
    <row r="875" spans="1:25" ht="15.75" customHeight="1" x14ac:dyDescent="0.2">
      <c r="A875" s="15"/>
      <c r="B875" s="15"/>
      <c r="C875" s="15"/>
      <c r="D875" s="8"/>
      <c r="E875" s="8"/>
      <c r="F875" s="8"/>
      <c r="G875" s="31"/>
      <c r="H875" s="8"/>
      <c r="I875" s="62"/>
      <c r="J875" s="15"/>
      <c r="K875" s="8"/>
      <c r="L875" s="8"/>
      <c r="M875" s="15"/>
      <c r="N875" s="8"/>
      <c r="O875" s="8"/>
      <c r="P875" s="8"/>
      <c r="Q875" s="8"/>
      <c r="R875" s="8"/>
      <c r="S875" s="8"/>
      <c r="T875" s="8"/>
      <c r="U875" s="8"/>
      <c r="V875" s="8"/>
      <c r="W875" s="8"/>
      <c r="X875" s="8"/>
      <c r="Y875" s="8"/>
    </row>
    <row r="876" spans="1:25" ht="15.75" customHeight="1" x14ac:dyDescent="0.2">
      <c r="A876" s="15"/>
      <c r="B876" s="15"/>
      <c r="C876" s="15"/>
      <c r="D876" s="8"/>
      <c r="E876" s="8"/>
      <c r="F876" s="8"/>
      <c r="G876" s="31"/>
      <c r="H876" s="8"/>
      <c r="I876" s="62"/>
      <c r="J876" s="15"/>
      <c r="K876" s="8"/>
      <c r="L876" s="8"/>
      <c r="M876" s="15"/>
      <c r="N876" s="8"/>
      <c r="O876" s="8"/>
      <c r="P876" s="8"/>
      <c r="Q876" s="8"/>
      <c r="R876" s="8"/>
      <c r="S876" s="8"/>
      <c r="T876" s="8"/>
      <c r="U876" s="8"/>
      <c r="V876" s="8"/>
      <c r="W876" s="8"/>
      <c r="X876" s="8"/>
      <c r="Y876" s="8"/>
    </row>
    <row r="877" spans="1:25" ht="15.75" customHeight="1" x14ac:dyDescent="0.2">
      <c r="A877" s="15"/>
      <c r="B877" s="15"/>
      <c r="C877" s="15"/>
      <c r="D877" s="8"/>
      <c r="E877" s="8"/>
      <c r="F877" s="8"/>
      <c r="G877" s="31"/>
      <c r="H877" s="8"/>
      <c r="I877" s="62"/>
      <c r="J877" s="15"/>
      <c r="K877" s="8"/>
      <c r="L877" s="8"/>
      <c r="M877" s="15"/>
      <c r="N877" s="8"/>
      <c r="O877" s="8"/>
      <c r="P877" s="8"/>
      <c r="Q877" s="8"/>
      <c r="R877" s="8"/>
      <c r="S877" s="8"/>
      <c r="T877" s="8"/>
      <c r="U877" s="8"/>
      <c r="V877" s="8"/>
      <c r="W877" s="8"/>
      <c r="X877" s="8"/>
      <c r="Y877" s="8"/>
    </row>
    <row r="878" spans="1:25" ht="15.75" customHeight="1" x14ac:dyDescent="0.2">
      <c r="A878" s="15"/>
      <c r="B878" s="15"/>
      <c r="C878" s="15"/>
      <c r="D878" s="8"/>
      <c r="E878" s="8"/>
      <c r="F878" s="8"/>
      <c r="G878" s="31"/>
      <c r="H878" s="8"/>
      <c r="I878" s="62"/>
      <c r="J878" s="15"/>
      <c r="K878" s="8"/>
      <c r="L878" s="8"/>
      <c r="M878" s="15"/>
      <c r="N878" s="8"/>
      <c r="O878" s="8"/>
      <c r="P878" s="8"/>
      <c r="Q878" s="8"/>
      <c r="R878" s="8"/>
      <c r="S878" s="8"/>
      <c r="T878" s="8"/>
      <c r="U878" s="8"/>
      <c r="V878" s="8"/>
      <c r="W878" s="8"/>
      <c r="X878" s="8"/>
      <c r="Y878" s="8"/>
    </row>
    <row r="879" spans="1:25" ht="15.75" customHeight="1" x14ac:dyDescent="0.2">
      <c r="A879" s="15"/>
      <c r="B879" s="15"/>
      <c r="C879" s="15"/>
      <c r="D879" s="8"/>
      <c r="E879" s="8"/>
      <c r="F879" s="8"/>
      <c r="G879" s="31"/>
      <c r="H879" s="8"/>
      <c r="I879" s="62"/>
      <c r="J879" s="15"/>
      <c r="K879" s="8"/>
      <c r="L879" s="8"/>
      <c r="M879" s="15"/>
      <c r="N879" s="8"/>
      <c r="O879" s="8"/>
      <c r="P879" s="8"/>
      <c r="Q879" s="8"/>
      <c r="R879" s="8"/>
      <c r="S879" s="8"/>
      <c r="T879" s="8"/>
      <c r="U879" s="8"/>
      <c r="V879" s="8"/>
      <c r="W879" s="8"/>
      <c r="X879" s="8"/>
      <c r="Y879" s="8"/>
    </row>
    <row r="880" spans="1:25" ht="15.75" customHeight="1" x14ac:dyDescent="0.2">
      <c r="A880" s="15"/>
      <c r="B880" s="15"/>
      <c r="C880" s="15"/>
      <c r="D880" s="8"/>
      <c r="E880" s="8"/>
      <c r="F880" s="8"/>
      <c r="G880" s="31"/>
      <c r="H880" s="8"/>
      <c r="I880" s="62"/>
      <c r="J880" s="15"/>
      <c r="K880" s="8"/>
      <c r="L880" s="8"/>
      <c r="M880" s="15"/>
      <c r="N880" s="8"/>
      <c r="O880" s="8"/>
      <c r="P880" s="8"/>
      <c r="Q880" s="8"/>
      <c r="R880" s="8"/>
      <c r="S880" s="8"/>
      <c r="T880" s="8"/>
      <c r="U880" s="8"/>
      <c r="V880" s="8"/>
      <c r="W880" s="8"/>
      <c r="X880" s="8"/>
      <c r="Y880" s="8"/>
    </row>
    <row r="881" spans="1:25" ht="15.75" customHeight="1" x14ac:dyDescent="0.2">
      <c r="A881" s="15"/>
      <c r="B881" s="15"/>
      <c r="C881" s="15"/>
      <c r="D881" s="8"/>
      <c r="E881" s="8"/>
      <c r="F881" s="8"/>
      <c r="G881" s="31"/>
      <c r="H881" s="8"/>
      <c r="I881" s="62"/>
      <c r="J881" s="15"/>
      <c r="K881" s="8"/>
      <c r="L881" s="8"/>
      <c r="M881" s="15"/>
      <c r="N881" s="8"/>
      <c r="O881" s="8"/>
      <c r="P881" s="8"/>
      <c r="Q881" s="8"/>
      <c r="R881" s="8"/>
      <c r="S881" s="8"/>
      <c r="T881" s="8"/>
      <c r="U881" s="8"/>
      <c r="V881" s="8"/>
      <c r="W881" s="8"/>
      <c r="X881" s="8"/>
      <c r="Y881" s="8"/>
    </row>
    <row r="882" spans="1:25" ht="15.75" customHeight="1" x14ac:dyDescent="0.2">
      <c r="A882" s="15"/>
      <c r="B882" s="15"/>
      <c r="C882" s="15"/>
      <c r="D882" s="8"/>
      <c r="E882" s="8"/>
      <c r="F882" s="8"/>
      <c r="G882" s="31"/>
      <c r="H882" s="8"/>
      <c r="I882" s="62"/>
      <c r="J882" s="15"/>
      <c r="K882" s="8"/>
      <c r="L882" s="8"/>
      <c r="M882" s="15"/>
      <c r="N882" s="8"/>
      <c r="O882" s="8"/>
      <c r="P882" s="8"/>
      <c r="Q882" s="8"/>
      <c r="R882" s="8"/>
      <c r="S882" s="8"/>
      <c r="T882" s="8"/>
      <c r="U882" s="8"/>
      <c r="V882" s="8"/>
      <c r="W882" s="8"/>
      <c r="X882" s="8"/>
      <c r="Y882" s="8"/>
    </row>
    <row r="883" spans="1:25" ht="15.75" customHeight="1" x14ac:dyDescent="0.2">
      <c r="A883" s="15"/>
      <c r="B883" s="15"/>
      <c r="C883" s="15"/>
      <c r="D883" s="8"/>
      <c r="E883" s="8"/>
      <c r="F883" s="8"/>
      <c r="G883" s="31"/>
      <c r="H883" s="8"/>
      <c r="I883" s="62"/>
      <c r="J883" s="15"/>
      <c r="K883" s="8"/>
      <c r="L883" s="8"/>
      <c r="M883" s="15"/>
      <c r="N883" s="8"/>
      <c r="O883" s="8"/>
      <c r="P883" s="8"/>
      <c r="Q883" s="8"/>
      <c r="R883" s="8"/>
      <c r="S883" s="8"/>
      <c r="T883" s="8"/>
      <c r="U883" s="8"/>
      <c r="V883" s="8"/>
      <c r="W883" s="8"/>
      <c r="X883" s="8"/>
      <c r="Y883" s="8"/>
    </row>
    <row r="884" spans="1:25" ht="15.75" customHeight="1" x14ac:dyDescent="0.2">
      <c r="A884" s="15"/>
      <c r="B884" s="15"/>
      <c r="C884" s="15"/>
      <c r="D884" s="8"/>
      <c r="E884" s="8"/>
      <c r="F884" s="8"/>
      <c r="G884" s="31"/>
      <c r="H884" s="8"/>
      <c r="I884" s="62"/>
      <c r="J884" s="15"/>
      <c r="K884" s="8"/>
      <c r="L884" s="8"/>
      <c r="M884" s="15"/>
      <c r="N884" s="8"/>
      <c r="O884" s="8"/>
      <c r="P884" s="8"/>
      <c r="Q884" s="8"/>
      <c r="R884" s="8"/>
      <c r="S884" s="8"/>
      <c r="T884" s="8"/>
      <c r="U884" s="8"/>
      <c r="V884" s="8"/>
      <c r="W884" s="8"/>
      <c r="X884" s="8"/>
      <c r="Y884" s="8"/>
    </row>
    <row r="885" spans="1:25" ht="15.75" customHeight="1" x14ac:dyDescent="0.2">
      <c r="A885" s="15"/>
      <c r="B885" s="15"/>
      <c r="C885" s="15"/>
      <c r="D885" s="8"/>
      <c r="E885" s="8"/>
      <c r="F885" s="8"/>
      <c r="G885" s="31"/>
      <c r="H885" s="8"/>
      <c r="I885" s="62"/>
      <c r="J885" s="15"/>
      <c r="K885" s="8"/>
      <c r="L885" s="8"/>
      <c r="M885" s="15"/>
      <c r="N885" s="8"/>
      <c r="O885" s="8"/>
      <c r="P885" s="8"/>
      <c r="Q885" s="8"/>
      <c r="R885" s="8"/>
      <c r="S885" s="8"/>
      <c r="T885" s="8"/>
      <c r="U885" s="8"/>
      <c r="V885" s="8"/>
      <c r="W885" s="8"/>
      <c r="X885" s="8"/>
      <c r="Y885" s="8"/>
    </row>
    <row r="886" spans="1:25" ht="15.75" customHeight="1" x14ac:dyDescent="0.2">
      <c r="A886" s="15"/>
      <c r="B886" s="15"/>
      <c r="C886" s="15"/>
      <c r="D886" s="8"/>
      <c r="E886" s="8"/>
      <c r="F886" s="8"/>
      <c r="G886" s="31"/>
      <c r="H886" s="8"/>
      <c r="I886" s="62"/>
      <c r="J886" s="15"/>
      <c r="K886" s="8"/>
      <c r="L886" s="8"/>
      <c r="M886" s="15"/>
      <c r="N886" s="8"/>
      <c r="O886" s="8"/>
      <c r="P886" s="8"/>
      <c r="Q886" s="8"/>
      <c r="R886" s="8"/>
      <c r="S886" s="8"/>
      <c r="T886" s="8"/>
      <c r="U886" s="8"/>
      <c r="V886" s="8"/>
      <c r="W886" s="8"/>
      <c r="X886" s="8"/>
      <c r="Y886" s="8"/>
    </row>
    <row r="887" spans="1:25" ht="15.75" customHeight="1" x14ac:dyDescent="0.2">
      <c r="A887" s="15"/>
      <c r="B887" s="15"/>
      <c r="C887" s="15"/>
      <c r="D887" s="8"/>
      <c r="E887" s="8"/>
      <c r="F887" s="8"/>
      <c r="G887" s="31"/>
      <c r="H887" s="8"/>
      <c r="I887" s="62"/>
      <c r="J887" s="15"/>
      <c r="K887" s="8"/>
      <c r="L887" s="8"/>
      <c r="M887" s="15"/>
      <c r="N887" s="8"/>
      <c r="O887" s="8"/>
      <c r="P887" s="8"/>
      <c r="Q887" s="8"/>
      <c r="R887" s="8"/>
      <c r="S887" s="8"/>
      <c r="T887" s="8"/>
      <c r="U887" s="8"/>
      <c r="V887" s="8"/>
      <c r="W887" s="8"/>
      <c r="X887" s="8"/>
      <c r="Y887" s="8"/>
    </row>
    <row r="888" spans="1:25" ht="15.75" customHeight="1" x14ac:dyDescent="0.2">
      <c r="A888" s="15"/>
      <c r="B888" s="15"/>
      <c r="C888" s="15"/>
      <c r="D888" s="8"/>
      <c r="E888" s="8"/>
      <c r="F888" s="8"/>
      <c r="G888" s="31"/>
      <c r="H888" s="8"/>
      <c r="I888" s="62"/>
      <c r="J888" s="15"/>
      <c r="K888" s="8"/>
      <c r="L888" s="8"/>
      <c r="M888" s="15"/>
      <c r="N888" s="8"/>
      <c r="O888" s="8"/>
      <c r="P888" s="8"/>
      <c r="Q888" s="8"/>
      <c r="R888" s="8"/>
      <c r="S888" s="8"/>
      <c r="T888" s="8"/>
      <c r="U888" s="8"/>
      <c r="V888" s="8"/>
      <c r="W888" s="8"/>
      <c r="X888" s="8"/>
      <c r="Y888" s="8"/>
    </row>
    <row r="889" spans="1:25" ht="15.75" customHeight="1" x14ac:dyDescent="0.2">
      <c r="A889" s="15"/>
      <c r="B889" s="15"/>
      <c r="C889" s="15"/>
      <c r="D889" s="8"/>
      <c r="E889" s="8"/>
      <c r="F889" s="8"/>
      <c r="G889" s="31"/>
      <c r="H889" s="8"/>
      <c r="I889" s="62"/>
      <c r="J889" s="15"/>
      <c r="K889" s="8"/>
      <c r="L889" s="8"/>
      <c r="M889" s="15"/>
      <c r="N889" s="8"/>
      <c r="O889" s="8"/>
      <c r="P889" s="8"/>
      <c r="Q889" s="8"/>
      <c r="R889" s="8"/>
      <c r="S889" s="8"/>
      <c r="T889" s="8"/>
      <c r="U889" s="8"/>
      <c r="V889" s="8"/>
      <c r="W889" s="8"/>
      <c r="X889" s="8"/>
      <c r="Y889" s="8"/>
    </row>
    <row r="890" spans="1:25" ht="15.75" customHeight="1" x14ac:dyDescent="0.2">
      <c r="A890" s="15"/>
      <c r="B890" s="15"/>
      <c r="C890" s="15"/>
      <c r="D890" s="8"/>
      <c r="E890" s="8"/>
      <c r="F890" s="8"/>
      <c r="G890" s="31"/>
      <c r="H890" s="8"/>
      <c r="I890" s="62"/>
      <c r="J890" s="15"/>
      <c r="K890" s="8"/>
      <c r="L890" s="8"/>
      <c r="M890" s="15"/>
      <c r="N890" s="8"/>
      <c r="O890" s="8"/>
      <c r="P890" s="8"/>
      <c r="Q890" s="8"/>
      <c r="R890" s="8"/>
      <c r="S890" s="8"/>
      <c r="T890" s="8"/>
      <c r="U890" s="8"/>
      <c r="V890" s="8"/>
      <c r="W890" s="8"/>
      <c r="X890" s="8"/>
      <c r="Y890" s="8"/>
    </row>
    <row r="891" spans="1:25" ht="15.75" customHeight="1" x14ac:dyDescent="0.2">
      <c r="A891" s="15"/>
      <c r="B891" s="15"/>
      <c r="C891" s="15"/>
      <c r="D891" s="8"/>
      <c r="E891" s="8"/>
      <c r="F891" s="8"/>
      <c r="G891" s="31"/>
      <c r="H891" s="8"/>
      <c r="I891" s="62"/>
      <c r="J891" s="15"/>
      <c r="K891" s="8"/>
      <c r="L891" s="8"/>
      <c r="M891" s="15"/>
      <c r="N891" s="8"/>
      <c r="O891" s="8"/>
      <c r="P891" s="8"/>
      <c r="Q891" s="8"/>
      <c r="R891" s="8"/>
      <c r="S891" s="8"/>
      <c r="T891" s="8"/>
      <c r="U891" s="8"/>
      <c r="V891" s="8"/>
      <c r="W891" s="8"/>
      <c r="X891" s="8"/>
      <c r="Y891" s="8"/>
    </row>
    <row r="892" spans="1:25" ht="15.75" customHeight="1" x14ac:dyDescent="0.2">
      <c r="A892" s="15"/>
      <c r="B892" s="15"/>
      <c r="C892" s="15"/>
      <c r="D892" s="8"/>
      <c r="E892" s="8"/>
      <c r="F892" s="8"/>
      <c r="G892" s="31"/>
      <c r="H892" s="8"/>
      <c r="I892" s="62"/>
      <c r="J892" s="15"/>
      <c r="K892" s="8"/>
      <c r="L892" s="8"/>
      <c r="M892" s="15"/>
      <c r="N892" s="8"/>
      <c r="O892" s="8"/>
      <c r="P892" s="8"/>
      <c r="Q892" s="8"/>
      <c r="R892" s="8"/>
      <c r="S892" s="8"/>
      <c r="T892" s="8"/>
      <c r="U892" s="8"/>
      <c r="V892" s="8"/>
      <c r="W892" s="8"/>
      <c r="X892" s="8"/>
      <c r="Y892" s="8"/>
    </row>
    <row r="893" spans="1:25" ht="15.75" customHeight="1" x14ac:dyDescent="0.2">
      <c r="A893" s="15"/>
      <c r="B893" s="15"/>
      <c r="C893" s="15"/>
      <c r="D893" s="8"/>
      <c r="E893" s="8"/>
      <c r="F893" s="8"/>
      <c r="G893" s="31"/>
      <c r="H893" s="8"/>
      <c r="I893" s="62"/>
      <c r="J893" s="15"/>
      <c r="K893" s="8"/>
      <c r="L893" s="8"/>
      <c r="M893" s="15"/>
      <c r="N893" s="8"/>
      <c r="O893" s="8"/>
      <c r="P893" s="8"/>
      <c r="Q893" s="8"/>
      <c r="R893" s="8"/>
      <c r="S893" s="8"/>
      <c r="T893" s="8"/>
      <c r="U893" s="8"/>
      <c r="V893" s="8"/>
      <c r="W893" s="8"/>
      <c r="X893" s="8"/>
      <c r="Y893" s="8"/>
    </row>
    <row r="894" spans="1:25" ht="15.75" customHeight="1" x14ac:dyDescent="0.2">
      <c r="A894" s="15"/>
      <c r="B894" s="15"/>
      <c r="C894" s="15"/>
      <c r="D894" s="8"/>
      <c r="E894" s="8"/>
      <c r="F894" s="8"/>
      <c r="G894" s="31"/>
      <c r="H894" s="8"/>
      <c r="I894" s="62"/>
      <c r="J894" s="15"/>
      <c r="K894" s="8"/>
      <c r="L894" s="8"/>
      <c r="M894" s="15"/>
      <c r="N894" s="8"/>
      <c r="O894" s="8"/>
      <c r="P894" s="8"/>
      <c r="Q894" s="8"/>
      <c r="R894" s="8"/>
      <c r="S894" s="8"/>
      <c r="T894" s="8"/>
      <c r="U894" s="8"/>
      <c r="V894" s="8"/>
      <c r="W894" s="8"/>
      <c r="X894" s="8"/>
      <c r="Y894" s="8"/>
    </row>
    <row r="895" spans="1:25" ht="15.75" customHeight="1" x14ac:dyDescent="0.2">
      <c r="A895" s="15"/>
      <c r="B895" s="15"/>
      <c r="C895" s="15"/>
      <c r="D895" s="8"/>
      <c r="E895" s="8"/>
      <c r="F895" s="8"/>
      <c r="G895" s="31"/>
      <c r="H895" s="8"/>
      <c r="I895" s="62"/>
      <c r="J895" s="15"/>
      <c r="K895" s="8"/>
      <c r="L895" s="8"/>
      <c r="M895" s="15"/>
      <c r="N895" s="8"/>
      <c r="O895" s="8"/>
      <c r="P895" s="8"/>
      <c r="Q895" s="8"/>
      <c r="R895" s="8"/>
      <c r="S895" s="8"/>
      <c r="T895" s="8"/>
      <c r="U895" s="8"/>
      <c r="V895" s="8"/>
      <c r="W895" s="8"/>
      <c r="X895" s="8"/>
      <c r="Y895" s="8"/>
    </row>
    <row r="896" spans="1:25" ht="15.75" customHeight="1" x14ac:dyDescent="0.2">
      <c r="A896" s="15"/>
      <c r="B896" s="15"/>
      <c r="C896" s="15"/>
      <c r="D896" s="8"/>
      <c r="E896" s="8"/>
      <c r="F896" s="8"/>
      <c r="G896" s="31"/>
      <c r="H896" s="8"/>
      <c r="I896" s="62"/>
      <c r="J896" s="15"/>
      <c r="K896" s="8"/>
      <c r="L896" s="8"/>
      <c r="M896" s="15"/>
      <c r="N896" s="8"/>
      <c r="O896" s="8"/>
      <c r="P896" s="8"/>
      <c r="Q896" s="8"/>
      <c r="R896" s="8"/>
      <c r="S896" s="8"/>
      <c r="T896" s="8"/>
      <c r="U896" s="8"/>
      <c r="V896" s="8"/>
      <c r="W896" s="8"/>
      <c r="X896" s="8"/>
      <c r="Y896" s="8"/>
    </row>
    <row r="897" spans="1:25" ht="15.75" customHeight="1" x14ac:dyDescent="0.2">
      <c r="A897" s="15"/>
      <c r="B897" s="15"/>
      <c r="C897" s="15"/>
      <c r="D897" s="8"/>
      <c r="E897" s="8"/>
      <c r="F897" s="8"/>
      <c r="G897" s="31"/>
      <c r="H897" s="8"/>
      <c r="I897" s="62"/>
      <c r="J897" s="15"/>
      <c r="K897" s="8"/>
      <c r="L897" s="8"/>
      <c r="M897" s="15"/>
      <c r="N897" s="8"/>
      <c r="O897" s="8"/>
      <c r="P897" s="8"/>
      <c r="Q897" s="8"/>
      <c r="R897" s="8"/>
      <c r="S897" s="8"/>
      <c r="T897" s="8"/>
      <c r="U897" s="8"/>
      <c r="V897" s="8"/>
      <c r="W897" s="8"/>
      <c r="X897" s="8"/>
      <c r="Y897" s="8"/>
    </row>
    <row r="898" spans="1:25" ht="15.75" customHeight="1" x14ac:dyDescent="0.2">
      <c r="A898" s="15"/>
      <c r="B898" s="15"/>
      <c r="C898" s="15"/>
      <c r="D898" s="8"/>
      <c r="E898" s="8"/>
      <c r="F898" s="8"/>
      <c r="G898" s="31"/>
      <c r="H898" s="8"/>
      <c r="I898" s="62"/>
      <c r="J898" s="15"/>
      <c r="K898" s="8"/>
      <c r="L898" s="8"/>
      <c r="M898" s="15"/>
      <c r="N898" s="8"/>
      <c r="O898" s="8"/>
      <c r="P898" s="8"/>
      <c r="Q898" s="8"/>
      <c r="R898" s="8"/>
      <c r="S898" s="8"/>
      <c r="T898" s="8"/>
      <c r="U898" s="8"/>
      <c r="V898" s="8"/>
      <c r="W898" s="8"/>
      <c r="X898" s="8"/>
      <c r="Y898" s="8"/>
    </row>
    <row r="899" spans="1:25" ht="15.75" customHeight="1" x14ac:dyDescent="0.2">
      <c r="A899" s="15"/>
      <c r="B899" s="15"/>
      <c r="C899" s="15"/>
      <c r="D899" s="8"/>
      <c r="E899" s="8"/>
      <c r="F899" s="8"/>
      <c r="G899" s="31"/>
      <c r="H899" s="8"/>
      <c r="I899" s="62"/>
      <c r="J899" s="15"/>
      <c r="K899" s="8"/>
      <c r="L899" s="8"/>
      <c r="M899" s="15"/>
      <c r="N899" s="8"/>
      <c r="O899" s="8"/>
      <c r="P899" s="8"/>
      <c r="Q899" s="8"/>
      <c r="R899" s="8"/>
      <c r="S899" s="8"/>
      <c r="T899" s="8"/>
      <c r="U899" s="8"/>
      <c r="V899" s="8"/>
      <c r="W899" s="8"/>
      <c r="X899" s="8"/>
      <c r="Y899" s="8"/>
    </row>
    <row r="900" spans="1:25" ht="15.75" customHeight="1" x14ac:dyDescent="0.2">
      <c r="A900" s="15"/>
      <c r="B900" s="15"/>
      <c r="C900" s="15"/>
      <c r="D900" s="8"/>
      <c r="E900" s="8"/>
      <c r="F900" s="8"/>
      <c r="G900" s="31"/>
      <c r="H900" s="8"/>
      <c r="I900" s="62"/>
      <c r="J900" s="15"/>
      <c r="K900" s="8"/>
      <c r="L900" s="8"/>
      <c r="M900" s="15"/>
      <c r="N900" s="8"/>
      <c r="O900" s="8"/>
      <c r="P900" s="8"/>
      <c r="Q900" s="8"/>
      <c r="R900" s="8"/>
      <c r="S900" s="8"/>
      <c r="T900" s="8"/>
      <c r="U900" s="8"/>
      <c r="V900" s="8"/>
      <c r="W900" s="8"/>
      <c r="X900" s="8"/>
      <c r="Y900" s="8"/>
    </row>
    <row r="901" spans="1:25" ht="15.75" customHeight="1" x14ac:dyDescent="0.2">
      <c r="A901" s="15"/>
      <c r="B901" s="15"/>
      <c r="C901" s="15"/>
      <c r="D901" s="8"/>
      <c r="E901" s="8"/>
      <c r="F901" s="8"/>
      <c r="G901" s="31"/>
      <c r="H901" s="8"/>
      <c r="I901" s="62"/>
      <c r="J901" s="15"/>
      <c r="K901" s="8"/>
      <c r="L901" s="8"/>
      <c r="M901" s="15"/>
      <c r="N901" s="8"/>
      <c r="O901" s="8"/>
      <c r="P901" s="8"/>
      <c r="Q901" s="8"/>
      <c r="R901" s="8"/>
      <c r="S901" s="8"/>
      <c r="T901" s="8"/>
      <c r="U901" s="8"/>
      <c r="V901" s="8"/>
      <c r="W901" s="8"/>
      <c r="X901" s="8"/>
      <c r="Y901" s="8"/>
    </row>
    <row r="902" spans="1:25" ht="15.75" customHeight="1" x14ac:dyDescent="0.2">
      <c r="A902" s="15"/>
      <c r="B902" s="15"/>
      <c r="C902" s="15"/>
      <c r="D902" s="8"/>
      <c r="E902" s="8"/>
      <c r="F902" s="8"/>
      <c r="G902" s="31"/>
      <c r="H902" s="8"/>
      <c r="I902" s="62"/>
      <c r="J902" s="15"/>
      <c r="K902" s="8"/>
      <c r="L902" s="8"/>
      <c r="M902" s="15"/>
      <c r="N902" s="8"/>
      <c r="O902" s="8"/>
      <c r="P902" s="8"/>
      <c r="Q902" s="8"/>
      <c r="R902" s="8"/>
      <c r="S902" s="8"/>
      <c r="T902" s="8"/>
      <c r="U902" s="8"/>
      <c r="V902" s="8"/>
      <c r="W902" s="8"/>
      <c r="X902" s="8"/>
      <c r="Y902" s="8"/>
    </row>
    <row r="903" spans="1:25" ht="15.75" customHeight="1" x14ac:dyDescent="0.2">
      <c r="A903" s="15"/>
      <c r="B903" s="15"/>
      <c r="C903" s="15"/>
      <c r="D903" s="8"/>
      <c r="E903" s="8"/>
      <c r="F903" s="8"/>
      <c r="G903" s="31"/>
      <c r="H903" s="8"/>
      <c r="I903" s="62"/>
      <c r="J903" s="15"/>
      <c r="K903" s="8"/>
      <c r="L903" s="8"/>
      <c r="M903" s="15"/>
      <c r="N903" s="8"/>
      <c r="O903" s="8"/>
      <c r="P903" s="8"/>
      <c r="Q903" s="8"/>
      <c r="R903" s="8"/>
      <c r="S903" s="8"/>
      <c r="T903" s="8"/>
      <c r="U903" s="8"/>
      <c r="V903" s="8"/>
      <c r="W903" s="8"/>
      <c r="X903" s="8"/>
      <c r="Y903" s="8"/>
    </row>
    <row r="904" spans="1:25" ht="15.75" customHeight="1" x14ac:dyDescent="0.2">
      <c r="A904" s="15"/>
      <c r="B904" s="15"/>
      <c r="C904" s="15"/>
      <c r="D904" s="8"/>
      <c r="E904" s="8"/>
      <c r="F904" s="8"/>
      <c r="G904" s="31"/>
      <c r="H904" s="8"/>
      <c r="I904" s="62"/>
      <c r="J904" s="15"/>
      <c r="K904" s="8"/>
      <c r="L904" s="8"/>
      <c r="M904" s="15"/>
      <c r="N904" s="8"/>
      <c r="O904" s="8"/>
      <c r="P904" s="8"/>
      <c r="Q904" s="8"/>
      <c r="R904" s="8"/>
      <c r="S904" s="8"/>
      <c r="T904" s="8"/>
      <c r="U904" s="8"/>
      <c r="V904" s="8"/>
      <c r="W904" s="8"/>
      <c r="X904" s="8"/>
      <c r="Y904" s="8"/>
    </row>
    <row r="905" spans="1:25" ht="15.75" customHeight="1" x14ac:dyDescent="0.2">
      <c r="A905" s="15"/>
      <c r="B905" s="15"/>
      <c r="C905" s="15"/>
      <c r="D905" s="8"/>
      <c r="E905" s="8"/>
      <c r="F905" s="8"/>
      <c r="G905" s="31"/>
      <c r="H905" s="8"/>
      <c r="I905" s="62"/>
      <c r="J905" s="15"/>
      <c r="K905" s="8"/>
      <c r="L905" s="8"/>
      <c r="M905" s="15"/>
      <c r="N905" s="8"/>
      <c r="O905" s="8"/>
      <c r="P905" s="8"/>
      <c r="Q905" s="8"/>
      <c r="R905" s="8"/>
      <c r="S905" s="8"/>
      <c r="T905" s="8"/>
      <c r="U905" s="8"/>
      <c r="V905" s="8"/>
      <c r="W905" s="8"/>
      <c r="X905" s="8"/>
      <c r="Y905" s="8"/>
    </row>
    <row r="906" spans="1:25" ht="15.75" customHeight="1" x14ac:dyDescent="0.2">
      <c r="A906" s="15"/>
      <c r="B906" s="15"/>
      <c r="C906" s="15"/>
      <c r="D906" s="8"/>
      <c r="E906" s="8"/>
      <c r="F906" s="8"/>
      <c r="G906" s="31"/>
      <c r="H906" s="8"/>
      <c r="I906" s="62"/>
      <c r="J906" s="15"/>
      <c r="K906" s="8"/>
      <c r="L906" s="8"/>
      <c r="M906" s="15"/>
      <c r="N906" s="8"/>
      <c r="O906" s="8"/>
      <c r="P906" s="8"/>
      <c r="Q906" s="8"/>
      <c r="R906" s="8"/>
      <c r="S906" s="8"/>
      <c r="T906" s="8"/>
      <c r="U906" s="8"/>
      <c r="V906" s="8"/>
      <c r="W906" s="8"/>
      <c r="X906" s="8"/>
      <c r="Y906" s="8"/>
    </row>
    <row r="907" spans="1:25" ht="15.75" customHeight="1" x14ac:dyDescent="0.2">
      <c r="A907" s="15"/>
      <c r="B907" s="15"/>
      <c r="C907" s="15"/>
      <c r="D907" s="8"/>
      <c r="E907" s="8"/>
      <c r="F907" s="8"/>
      <c r="G907" s="31"/>
      <c r="H907" s="8"/>
      <c r="I907" s="62"/>
      <c r="J907" s="15"/>
      <c r="K907" s="8"/>
      <c r="L907" s="8"/>
      <c r="M907" s="15"/>
      <c r="N907" s="8"/>
      <c r="O907" s="8"/>
      <c r="P907" s="8"/>
      <c r="Q907" s="8"/>
      <c r="R907" s="8"/>
      <c r="S907" s="8"/>
      <c r="T907" s="8"/>
      <c r="U907" s="8"/>
      <c r="V907" s="8"/>
      <c r="W907" s="8"/>
      <c r="X907" s="8"/>
      <c r="Y907" s="8"/>
    </row>
    <row r="908" spans="1:25" ht="15.75" customHeight="1" x14ac:dyDescent="0.2">
      <c r="A908" s="15"/>
      <c r="B908" s="15"/>
      <c r="C908" s="15"/>
      <c r="D908" s="8"/>
      <c r="E908" s="8"/>
      <c r="F908" s="8"/>
      <c r="G908" s="31"/>
      <c r="H908" s="8"/>
      <c r="I908" s="62"/>
      <c r="J908" s="15"/>
      <c r="K908" s="8"/>
      <c r="L908" s="8"/>
      <c r="M908" s="15"/>
      <c r="N908" s="8"/>
      <c r="O908" s="8"/>
      <c r="P908" s="8"/>
      <c r="Q908" s="8"/>
      <c r="R908" s="8"/>
      <c r="S908" s="8"/>
      <c r="T908" s="8"/>
      <c r="U908" s="8"/>
      <c r="V908" s="8"/>
      <c r="W908" s="8"/>
      <c r="X908" s="8"/>
      <c r="Y908" s="8"/>
    </row>
    <row r="909" spans="1:25" ht="15.75" customHeight="1" x14ac:dyDescent="0.2">
      <c r="A909" s="15"/>
      <c r="B909" s="15"/>
      <c r="C909" s="15"/>
      <c r="D909" s="8"/>
      <c r="E909" s="8"/>
      <c r="F909" s="8"/>
      <c r="G909" s="31"/>
      <c r="H909" s="8"/>
      <c r="I909" s="62"/>
      <c r="J909" s="15"/>
      <c r="K909" s="8"/>
      <c r="L909" s="8"/>
      <c r="M909" s="15"/>
      <c r="N909" s="8"/>
      <c r="O909" s="8"/>
      <c r="P909" s="8"/>
      <c r="Q909" s="8"/>
      <c r="R909" s="8"/>
      <c r="S909" s="8"/>
      <c r="T909" s="8"/>
      <c r="U909" s="8"/>
      <c r="V909" s="8"/>
      <c r="W909" s="8"/>
      <c r="X909" s="8"/>
      <c r="Y909" s="8"/>
    </row>
    <row r="910" spans="1:25" ht="15.75" customHeight="1" x14ac:dyDescent="0.2">
      <c r="A910" s="15"/>
      <c r="B910" s="15"/>
      <c r="C910" s="15"/>
      <c r="D910" s="8"/>
      <c r="E910" s="8"/>
      <c r="F910" s="8"/>
      <c r="G910" s="31"/>
      <c r="H910" s="8"/>
      <c r="I910" s="62"/>
      <c r="J910" s="15"/>
      <c r="K910" s="8"/>
      <c r="L910" s="8"/>
      <c r="M910" s="15"/>
      <c r="N910" s="8"/>
      <c r="O910" s="8"/>
      <c r="P910" s="8"/>
      <c r="Q910" s="8"/>
      <c r="R910" s="8"/>
      <c r="S910" s="8"/>
      <c r="T910" s="8"/>
      <c r="U910" s="8"/>
      <c r="V910" s="8"/>
      <c r="W910" s="8"/>
      <c r="X910" s="8"/>
      <c r="Y910" s="8"/>
    </row>
    <row r="911" spans="1:25" ht="15.75" customHeight="1" x14ac:dyDescent="0.2">
      <c r="A911" s="15"/>
      <c r="B911" s="15"/>
      <c r="C911" s="15"/>
      <c r="D911" s="8"/>
      <c r="E911" s="8"/>
      <c r="F911" s="8"/>
      <c r="G911" s="31"/>
      <c r="H911" s="8"/>
      <c r="I911" s="62"/>
      <c r="J911" s="15"/>
      <c r="K911" s="8"/>
      <c r="L911" s="8"/>
      <c r="M911" s="15"/>
      <c r="N911" s="8"/>
      <c r="O911" s="8"/>
      <c r="P911" s="8"/>
      <c r="Q911" s="8"/>
      <c r="R911" s="8"/>
      <c r="S911" s="8"/>
      <c r="T911" s="8"/>
      <c r="U911" s="8"/>
      <c r="V911" s="8"/>
      <c r="W911" s="8"/>
      <c r="X911" s="8"/>
      <c r="Y911" s="8"/>
    </row>
    <row r="912" spans="1:25" ht="15.75" customHeight="1" x14ac:dyDescent="0.2">
      <c r="A912" s="15"/>
      <c r="B912" s="15"/>
      <c r="C912" s="15"/>
      <c r="D912" s="8"/>
      <c r="E912" s="8"/>
      <c r="F912" s="8"/>
      <c r="G912" s="31"/>
      <c r="H912" s="8"/>
      <c r="I912" s="62"/>
      <c r="J912" s="15"/>
      <c r="K912" s="8"/>
      <c r="L912" s="8"/>
      <c r="M912" s="15"/>
      <c r="N912" s="8"/>
      <c r="O912" s="8"/>
      <c r="P912" s="8"/>
      <c r="Q912" s="8"/>
      <c r="R912" s="8"/>
      <c r="S912" s="8"/>
      <c r="T912" s="8"/>
      <c r="U912" s="8"/>
      <c r="V912" s="8"/>
      <c r="W912" s="8"/>
      <c r="X912" s="8"/>
      <c r="Y912" s="8"/>
    </row>
    <row r="913" spans="1:25" ht="15.75" customHeight="1" x14ac:dyDescent="0.2">
      <c r="A913" s="15"/>
      <c r="B913" s="15"/>
      <c r="C913" s="15"/>
      <c r="D913" s="8"/>
      <c r="E913" s="8"/>
      <c r="F913" s="8"/>
      <c r="G913" s="31"/>
      <c r="H913" s="8"/>
      <c r="I913" s="62"/>
      <c r="J913" s="15"/>
      <c r="K913" s="8"/>
      <c r="L913" s="8"/>
      <c r="M913" s="15"/>
      <c r="N913" s="8"/>
      <c r="O913" s="8"/>
      <c r="P913" s="8"/>
      <c r="Q913" s="8"/>
      <c r="R913" s="8"/>
      <c r="S913" s="8"/>
      <c r="T913" s="8"/>
      <c r="U913" s="8"/>
      <c r="V913" s="8"/>
      <c r="W913" s="8"/>
      <c r="X913" s="8"/>
      <c r="Y913" s="8"/>
    </row>
    <row r="914" spans="1:25" ht="15.75" customHeight="1" x14ac:dyDescent="0.2">
      <c r="A914" s="15"/>
      <c r="B914" s="15"/>
      <c r="C914" s="15"/>
      <c r="D914" s="8"/>
      <c r="E914" s="8"/>
      <c r="F914" s="8"/>
      <c r="G914" s="31"/>
      <c r="H914" s="8"/>
      <c r="I914" s="62"/>
      <c r="J914" s="15"/>
      <c r="K914" s="8"/>
      <c r="L914" s="8"/>
      <c r="M914" s="15"/>
      <c r="N914" s="8"/>
      <c r="O914" s="8"/>
      <c r="P914" s="8"/>
      <c r="Q914" s="8"/>
      <c r="R914" s="8"/>
      <c r="S914" s="8"/>
      <c r="T914" s="8"/>
      <c r="U914" s="8"/>
      <c r="V914" s="8"/>
      <c r="W914" s="8"/>
      <c r="X914" s="8"/>
      <c r="Y914" s="8"/>
    </row>
    <row r="915" spans="1:25" ht="15.75" customHeight="1" x14ac:dyDescent="0.2">
      <c r="A915" s="15"/>
      <c r="B915" s="15"/>
      <c r="C915" s="15"/>
      <c r="D915" s="8"/>
      <c r="E915" s="8"/>
      <c r="F915" s="8"/>
      <c r="G915" s="31"/>
      <c r="H915" s="8"/>
      <c r="I915" s="62"/>
      <c r="J915" s="15"/>
      <c r="K915" s="8"/>
      <c r="L915" s="8"/>
      <c r="M915" s="15"/>
      <c r="N915" s="8"/>
      <c r="O915" s="8"/>
      <c r="P915" s="8"/>
      <c r="Q915" s="8"/>
      <c r="R915" s="8"/>
      <c r="S915" s="8"/>
      <c r="T915" s="8"/>
      <c r="U915" s="8"/>
      <c r="V915" s="8"/>
      <c r="W915" s="8"/>
      <c r="X915" s="8"/>
      <c r="Y915" s="8"/>
    </row>
    <row r="916" spans="1:25" ht="15.75" customHeight="1" x14ac:dyDescent="0.2">
      <c r="A916" s="15"/>
      <c r="B916" s="15"/>
      <c r="C916" s="15"/>
      <c r="D916" s="8"/>
      <c r="E916" s="8"/>
      <c r="F916" s="8"/>
      <c r="G916" s="31"/>
      <c r="H916" s="8"/>
      <c r="I916" s="62"/>
      <c r="J916" s="15"/>
      <c r="K916" s="8"/>
      <c r="L916" s="8"/>
      <c r="M916" s="15"/>
      <c r="N916" s="8"/>
      <c r="O916" s="8"/>
      <c r="P916" s="8"/>
      <c r="Q916" s="8"/>
      <c r="R916" s="8"/>
      <c r="S916" s="8"/>
      <c r="T916" s="8"/>
      <c r="U916" s="8"/>
      <c r="V916" s="8"/>
      <c r="W916" s="8"/>
      <c r="X916" s="8"/>
      <c r="Y916" s="8"/>
    </row>
    <row r="917" spans="1:25" ht="15.75" customHeight="1" x14ac:dyDescent="0.2">
      <c r="A917" s="15"/>
      <c r="B917" s="15"/>
      <c r="C917" s="15"/>
      <c r="D917" s="8"/>
      <c r="E917" s="8"/>
      <c r="F917" s="8"/>
      <c r="G917" s="31"/>
      <c r="H917" s="8"/>
      <c r="I917" s="62"/>
      <c r="J917" s="15"/>
      <c r="K917" s="8"/>
      <c r="L917" s="8"/>
      <c r="M917" s="15"/>
      <c r="N917" s="8"/>
      <c r="O917" s="8"/>
      <c r="P917" s="8"/>
      <c r="Q917" s="8"/>
      <c r="R917" s="8"/>
      <c r="S917" s="8"/>
      <c r="T917" s="8"/>
      <c r="U917" s="8"/>
      <c r="V917" s="8"/>
      <c r="W917" s="8"/>
      <c r="X917" s="8"/>
      <c r="Y917" s="8"/>
    </row>
    <row r="918" spans="1:25" ht="15.75" customHeight="1" x14ac:dyDescent="0.2">
      <c r="A918" s="15"/>
      <c r="B918" s="15"/>
      <c r="C918" s="15"/>
      <c r="D918" s="8"/>
      <c r="E918" s="8"/>
      <c r="F918" s="8"/>
      <c r="G918" s="31"/>
      <c r="H918" s="8"/>
      <c r="I918" s="62"/>
      <c r="J918" s="15"/>
      <c r="K918" s="8"/>
      <c r="L918" s="8"/>
      <c r="M918" s="15"/>
      <c r="N918" s="8"/>
      <c r="O918" s="8"/>
      <c r="P918" s="8"/>
      <c r="Q918" s="8"/>
      <c r="R918" s="8"/>
      <c r="S918" s="8"/>
      <c r="T918" s="8"/>
      <c r="U918" s="8"/>
      <c r="V918" s="8"/>
      <c r="W918" s="8"/>
      <c r="X918" s="8"/>
      <c r="Y918" s="8"/>
    </row>
    <row r="919" spans="1:25" ht="15.75" customHeight="1" x14ac:dyDescent="0.2">
      <c r="A919" s="15"/>
      <c r="B919" s="15"/>
      <c r="C919" s="15"/>
      <c r="D919" s="8"/>
      <c r="E919" s="8"/>
      <c r="F919" s="8"/>
      <c r="G919" s="31"/>
      <c r="H919" s="8"/>
      <c r="I919" s="62"/>
      <c r="J919" s="15"/>
      <c r="K919" s="8"/>
      <c r="L919" s="8"/>
      <c r="M919" s="15"/>
      <c r="N919" s="8"/>
      <c r="O919" s="8"/>
      <c r="P919" s="8"/>
      <c r="Q919" s="8"/>
      <c r="R919" s="8"/>
      <c r="S919" s="8"/>
      <c r="T919" s="8"/>
      <c r="U919" s="8"/>
      <c r="V919" s="8"/>
      <c r="W919" s="8"/>
      <c r="X919" s="8"/>
      <c r="Y919" s="8"/>
    </row>
    <row r="920" spans="1:25" ht="15.75" customHeight="1" x14ac:dyDescent="0.2">
      <c r="A920" s="15"/>
      <c r="B920" s="15"/>
      <c r="C920" s="15"/>
      <c r="D920" s="8"/>
      <c r="E920" s="8"/>
      <c r="F920" s="8"/>
      <c r="G920" s="31"/>
      <c r="H920" s="8"/>
      <c r="I920" s="62"/>
      <c r="J920" s="15"/>
      <c r="K920" s="8"/>
      <c r="L920" s="8"/>
      <c r="M920" s="15"/>
      <c r="N920" s="8"/>
      <c r="O920" s="8"/>
      <c r="P920" s="8"/>
      <c r="Q920" s="8"/>
      <c r="R920" s="8"/>
      <c r="S920" s="8"/>
      <c r="T920" s="8"/>
      <c r="U920" s="8"/>
      <c r="V920" s="8"/>
      <c r="W920" s="8"/>
      <c r="X920" s="8"/>
      <c r="Y920" s="8"/>
    </row>
    <row r="921" spans="1:25" ht="15.75" customHeight="1" x14ac:dyDescent="0.2">
      <c r="A921" s="15"/>
      <c r="B921" s="15"/>
      <c r="C921" s="15"/>
      <c r="D921" s="8"/>
      <c r="E921" s="8"/>
      <c r="F921" s="8"/>
      <c r="G921" s="31"/>
      <c r="H921" s="8"/>
      <c r="I921" s="62"/>
      <c r="J921" s="15"/>
      <c r="K921" s="8"/>
      <c r="L921" s="8"/>
      <c r="M921" s="15"/>
      <c r="N921" s="8"/>
      <c r="O921" s="8"/>
      <c r="P921" s="8"/>
      <c r="Q921" s="8"/>
      <c r="R921" s="8"/>
      <c r="S921" s="8"/>
      <c r="T921" s="8"/>
      <c r="U921" s="8"/>
      <c r="V921" s="8"/>
      <c r="W921" s="8"/>
      <c r="X921" s="8"/>
      <c r="Y921" s="8"/>
    </row>
    <row r="922" spans="1:25" ht="15.75" customHeight="1" x14ac:dyDescent="0.2">
      <c r="A922" s="15"/>
      <c r="B922" s="15"/>
      <c r="C922" s="15"/>
      <c r="D922" s="8"/>
      <c r="E922" s="8"/>
      <c r="F922" s="8"/>
      <c r="G922" s="31"/>
      <c r="H922" s="8"/>
      <c r="I922" s="62"/>
      <c r="J922" s="15"/>
      <c r="K922" s="8"/>
      <c r="L922" s="8"/>
      <c r="M922" s="15"/>
      <c r="N922" s="8"/>
      <c r="O922" s="8"/>
      <c r="P922" s="8"/>
      <c r="Q922" s="8"/>
      <c r="R922" s="8"/>
      <c r="S922" s="8"/>
      <c r="T922" s="8"/>
      <c r="U922" s="8"/>
      <c r="V922" s="8"/>
      <c r="W922" s="8"/>
      <c r="X922" s="8"/>
      <c r="Y922" s="8"/>
    </row>
    <row r="923" spans="1:25" ht="15.75" customHeight="1" x14ac:dyDescent="0.2">
      <c r="A923" s="15"/>
      <c r="B923" s="15"/>
      <c r="C923" s="15"/>
      <c r="D923" s="8"/>
      <c r="E923" s="8"/>
      <c r="F923" s="8"/>
      <c r="G923" s="31"/>
      <c r="H923" s="8"/>
      <c r="I923" s="62"/>
      <c r="J923" s="15"/>
      <c r="K923" s="8"/>
      <c r="L923" s="8"/>
      <c r="M923" s="15"/>
      <c r="N923" s="8"/>
      <c r="O923" s="8"/>
      <c r="P923" s="8"/>
      <c r="Q923" s="8"/>
      <c r="R923" s="8"/>
      <c r="S923" s="8"/>
      <c r="T923" s="8"/>
      <c r="U923" s="8"/>
      <c r="V923" s="8"/>
      <c r="W923" s="8"/>
      <c r="X923" s="8"/>
      <c r="Y923" s="8"/>
    </row>
    <row r="924" spans="1:25" ht="15.75" customHeight="1" x14ac:dyDescent="0.2">
      <c r="A924" s="15"/>
      <c r="B924" s="15"/>
      <c r="C924" s="15"/>
      <c r="D924" s="8"/>
      <c r="E924" s="8"/>
      <c r="F924" s="8"/>
      <c r="G924" s="31"/>
      <c r="H924" s="8"/>
      <c r="I924" s="62"/>
      <c r="J924" s="15"/>
      <c r="K924" s="8"/>
      <c r="L924" s="8"/>
      <c r="M924" s="15"/>
      <c r="N924" s="8"/>
      <c r="O924" s="8"/>
      <c r="P924" s="8"/>
      <c r="Q924" s="8"/>
      <c r="R924" s="8"/>
      <c r="S924" s="8"/>
      <c r="T924" s="8"/>
      <c r="U924" s="8"/>
      <c r="V924" s="8"/>
      <c r="W924" s="8"/>
      <c r="X924" s="8"/>
      <c r="Y924" s="8"/>
    </row>
    <row r="925" spans="1:25" ht="15.75" customHeight="1" x14ac:dyDescent="0.2">
      <c r="A925" s="15"/>
      <c r="B925" s="15"/>
      <c r="C925" s="15"/>
      <c r="D925" s="8"/>
      <c r="E925" s="8"/>
      <c r="F925" s="8"/>
      <c r="G925" s="31"/>
      <c r="H925" s="8"/>
      <c r="I925" s="62"/>
      <c r="J925" s="15"/>
      <c r="K925" s="8"/>
      <c r="L925" s="8"/>
      <c r="M925" s="15"/>
      <c r="N925" s="8"/>
      <c r="O925" s="8"/>
      <c r="P925" s="8"/>
      <c r="Q925" s="8"/>
      <c r="R925" s="8"/>
      <c r="S925" s="8"/>
      <c r="T925" s="8"/>
      <c r="U925" s="8"/>
      <c r="V925" s="8"/>
      <c r="W925" s="8"/>
      <c r="X925" s="8"/>
      <c r="Y925" s="8"/>
    </row>
    <row r="926" spans="1:25" ht="15.75" customHeight="1" x14ac:dyDescent="0.2">
      <c r="A926" s="15"/>
      <c r="B926" s="15"/>
      <c r="C926" s="15"/>
      <c r="D926" s="8"/>
      <c r="E926" s="8"/>
      <c r="F926" s="8"/>
      <c r="G926" s="31"/>
      <c r="H926" s="8"/>
      <c r="I926" s="62"/>
      <c r="J926" s="15"/>
      <c r="K926" s="8"/>
      <c r="L926" s="8"/>
      <c r="M926" s="15"/>
      <c r="N926" s="8"/>
      <c r="O926" s="8"/>
      <c r="P926" s="8"/>
      <c r="Q926" s="8"/>
      <c r="R926" s="8"/>
      <c r="S926" s="8"/>
      <c r="T926" s="8"/>
      <c r="U926" s="8"/>
      <c r="V926" s="8"/>
      <c r="W926" s="8"/>
      <c r="X926" s="8"/>
      <c r="Y926" s="8"/>
    </row>
    <row r="927" spans="1:25" ht="15.75" customHeight="1" x14ac:dyDescent="0.2">
      <c r="A927" s="15"/>
      <c r="B927" s="15"/>
      <c r="C927" s="15"/>
      <c r="D927" s="8"/>
      <c r="E927" s="8"/>
      <c r="F927" s="8"/>
      <c r="G927" s="31"/>
      <c r="H927" s="8"/>
      <c r="I927" s="62"/>
      <c r="J927" s="15"/>
      <c r="K927" s="8"/>
      <c r="L927" s="8"/>
      <c r="M927" s="15"/>
      <c r="N927" s="8"/>
      <c r="O927" s="8"/>
      <c r="P927" s="8"/>
      <c r="Q927" s="8"/>
      <c r="R927" s="8"/>
      <c r="S927" s="8"/>
      <c r="T927" s="8"/>
      <c r="U927" s="8"/>
      <c r="V927" s="8"/>
      <c r="W927" s="8"/>
      <c r="X927" s="8"/>
      <c r="Y927" s="8"/>
    </row>
    <row r="928" spans="1:25" ht="15.75" customHeight="1" x14ac:dyDescent="0.2">
      <c r="A928" s="15"/>
      <c r="B928" s="15"/>
      <c r="C928" s="15"/>
      <c r="D928" s="8"/>
      <c r="E928" s="8"/>
      <c r="F928" s="8"/>
      <c r="G928" s="31"/>
      <c r="H928" s="8"/>
      <c r="I928" s="62"/>
      <c r="J928" s="15"/>
      <c r="K928" s="8"/>
      <c r="L928" s="8"/>
      <c r="M928" s="15"/>
      <c r="N928" s="8"/>
      <c r="O928" s="8"/>
      <c r="P928" s="8"/>
      <c r="Q928" s="8"/>
      <c r="R928" s="8"/>
      <c r="S928" s="8"/>
      <c r="T928" s="8"/>
      <c r="U928" s="8"/>
      <c r="V928" s="8"/>
      <c r="W928" s="8"/>
      <c r="X928" s="8"/>
      <c r="Y928" s="8"/>
    </row>
    <row r="929" spans="1:25" ht="15.75" customHeight="1" x14ac:dyDescent="0.2">
      <c r="A929" s="15"/>
      <c r="B929" s="15"/>
      <c r="C929" s="15"/>
      <c r="D929" s="8"/>
      <c r="E929" s="8"/>
      <c r="F929" s="8"/>
      <c r="G929" s="31"/>
      <c r="H929" s="8"/>
      <c r="I929" s="62"/>
      <c r="J929" s="15"/>
      <c r="K929" s="8"/>
      <c r="L929" s="8"/>
      <c r="M929" s="15"/>
      <c r="N929" s="8"/>
      <c r="O929" s="8"/>
      <c r="P929" s="8"/>
      <c r="Q929" s="8"/>
      <c r="R929" s="8"/>
      <c r="S929" s="8"/>
      <c r="T929" s="8"/>
      <c r="U929" s="8"/>
      <c r="V929" s="8"/>
      <c r="W929" s="8"/>
      <c r="X929" s="8"/>
      <c r="Y929" s="8"/>
    </row>
    <row r="930" spans="1:25" ht="15.75" customHeight="1" x14ac:dyDescent="0.2">
      <c r="A930" s="15"/>
      <c r="B930" s="15"/>
      <c r="C930" s="15"/>
      <c r="D930" s="8"/>
      <c r="E930" s="8"/>
      <c r="F930" s="8"/>
      <c r="G930" s="31"/>
      <c r="H930" s="8"/>
      <c r="I930" s="62"/>
      <c r="J930" s="15"/>
      <c r="K930" s="8"/>
      <c r="L930" s="8"/>
      <c r="M930" s="15"/>
      <c r="N930" s="8"/>
      <c r="O930" s="8"/>
      <c r="P930" s="8"/>
      <c r="Q930" s="8"/>
      <c r="R930" s="8"/>
      <c r="S930" s="8"/>
      <c r="T930" s="8"/>
      <c r="U930" s="8"/>
      <c r="V930" s="8"/>
      <c r="W930" s="8"/>
      <c r="X930" s="8"/>
      <c r="Y930" s="8"/>
    </row>
    <row r="931" spans="1:25" ht="15.75" customHeight="1" x14ac:dyDescent="0.2">
      <c r="A931" s="15"/>
      <c r="B931" s="15"/>
      <c r="C931" s="15"/>
      <c r="D931" s="8"/>
      <c r="E931" s="8"/>
      <c r="F931" s="8"/>
      <c r="G931" s="31"/>
      <c r="H931" s="8"/>
      <c r="I931" s="62"/>
      <c r="J931" s="15"/>
      <c r="K931" s="8"/>
      <c r="L931" s="8"/>
      <c r="M931" s="15"/>
      <c r="N931" s="8"/>
      <c r="O931" s="8"/>
      <c r="P931" s="8"/>
      <c r="Q931" s="8"/>
      <c r="R931" s="8"/>
      <c r="S931" s="8"/>
      <c r="T931" s="8"/>
      <c r="U931" s="8"/>
      <c r="V931" s="8"/>
      <c r="W931" s="8"/>
      <c r="X931" s="8"/>
      <c r="Y931" s="8"/>
    </row>
    <row r="932" spans="1:25" ht="15.75" customHeight="1" x14ac:dyDescent="0.2">
      <c r="A932" s="15"/>
      <c r="B932" s="15"/>
      <c r="C932" s="15"/>
      <c r="D932" s="8"/>
      <c r="E932" s="8"/>
      <c r="F932" s="8"/>
      <c r="G932" s="31"/>
      <c r="H932" s="8"/>
      <c r="I932" s="62"/>
      <c r="J932" s="15"/>
      <c r="K932" s="8"/>
      <c r="L932" s="8"/>
      <c r="M932" s="15"/>
      <c r="N932" s="8"/>
      <c r="O932" s="8"/>
      <c r="P932" s="8"/>
      <c r="Q932" s="8"/>
      <c r="R932" s="8"/>
      <c r="S932" s="8"/>
      <c r="T932" s="8"/>
      <c r="U932" s="8"/>
      <c r="V932" s="8"/>
      <c r="W932" s="8"/>
      <c r="X932" s="8"/>
      <c r="Y932" s="8"/>
    </row>
    <row r="933" spans="1:25" ht="15.75" customHeight="1" x14ac:dyDescent="0.2">
      <c r="A933" s="15"/>
      <c r="B933" s="15"/>
      <c r="C933" s="15"/>
      <c r="D933" s="8"/>
      <c r="E933" s="8"/>
      <c r="F933" s="8"/>
      <c r="G933" s="31"/>
      <c r="H933" s="8"/>
      <c r="I933" s="62"/>
      <c r="J933" s="15"/>
      <c r="K933" s="8"/>
      <c r="L933" s="8"/>
      <c r="M933" s="15"/>
      <c r="N933" s="8"/>
      <c r="O933" s="8"/>
      <c r="P933" s="8"/>
      <c r="Q933" s="8"/>
      <c r="R933" s="8"/>
      <c r="S933" s="8"/>
      <c r="T933" s="8"/>
      <c r="U933" s="8"/>
      <c r="V933" s="8"/>
      <c r="W933" s="8"/>
      <c r="X933" s="8"/>
      <c r="Y933" s="8"/>
    </row>
    <row r="934" spans="1:25" ht="15.75" customHeight="1" x14ac:dyDescent="0.2">
      <c r="A934" s="15"/>
      <c r="B934" s="15"/>
      <c r="C934" s="15"/>
      <c r="D934" s="8"/>
      <c r="E934" s="8"/>
      <c r="F934" s="8"/>
      <c r="G934" s="31"/>
      <c r="H934" s="8"/>
      <c r="I934" s="62"/>
      <c r="J934" s="15"/>
      <c r="K934" s="8"/>
      <c r="L934" s="8"/>
      <c r="M934" s="15"/>
      <c r="N934" s="8"/>
      <c r="O934" s="8"/>
      <c r="P934" s="8"/>
      <c r="Q934" s="8"/>
      <c r="R934" s="8"/>
      <c r="S934" s="8"/>
      <c r="T934" s="8"/>
      <c r="U934" s="8"/>
      <c r="V934" s="8"/>
      <c r="W934" s="8"/>
      <c r="X934" s="8"/>
      <c r="Y934" s="8"/>
    </row>
    <row r="935" spans="1:25" ht="15.75" customHeight="1" x14ac:dyDescent="0.2">
      <c r="A935" s="15"/>
      <c r="B935" s="15"/>
      <c r="C935" s="15"/>
      <c r="D935" s="8"/>
      <c r="E935" s="8"/>
      <c r="F935" s="8"/>
      <c r="G935" s="31"/>
      <c r="H935" s="8"/>
      <c r="I935" s="62"/>
      <c r="J935" s="15"/>
      <c r="K935" s="8"/>
      <c r="L935" s="8"/>
      <c r="M935" s="15"/>
      <c r="N935" s="8"/>
      <c r="O935" s="8"/>
      <c r="P935" s="8"/>
      <c r="Q935" s="8"/>
      <c r="R935" s="8"/>
      <c r="S935" s="8"/>
      <c r="T935" s="8"/>
      <c r="U935" s="8"/>
      <c r="V935" s="8"/>
      <c r="W935" s="8"/>
      <c r="X935" s="8"/>
      <c r="Y935" s="8"/>
    </row>
    <row r="936" spans="1:25" ht="15.75" customHeight="1" x14ac:dyDescent="0.2">
      <c r="A936" s="15"/>
      <c r="B936" s="15"/>
      <c r="C936" s="15"/>
      <c r="D936" s="8"/>
      <c r="E936" s="8"/>
      <c r="F936" s="8"/>
      <c r="G936" s="31"/>
      <c r="H936" s="8"/>
      <c r="I936" s="62"/>
      <c r="J936" s="15"/>
      <c r="K936" s="8"/>
      <c r="L936" s="8"/>
      <c r="M936" s="15"/>
      <c r="N936" s="8"/>
      <c r="O936" s="8"/>
      <c r="P936" s="8"/>
      <c r="Q936" s="8"/>
      <c r="R936" s="8"/>
      <c r="S936" s="8"/>
      <c r="T936" s="8"/>
      <c r="U936" s="8"/>
      <c r="V936" s="8"/>
      <c r="W936" s="8"/>
      <c r="X936" s="8"/>
      <c r="Y936" s="8"/>
    </row>
    <row r="937" spans="1:25" ht="15.75" customHeight="1" x14ac:dyDescent="0.2">
      <c r="A937" s="15"/>
      <c r="B937" s="15"/>
      <c r="C937" s="15"/>
      <c r="D937" s="8"/>
      <c r="E937" s="8"/>
      <c r="F937" s="8"/>
      <c r="G937" s="31"/>
      <c r="H937" s="8"/>
      <c r="I937" s="62"/>
      <c r="J937" s="15"/>
      <c r="K937" s="8"/>
      <c r="L937" s="8"/>
      <c r="M937" s="15"/>
      <c r="N937" s="8"/>
      <c r="O937" s="8"/>
      <c r="P937" s="8"/>
      <c r="Q937" s="8"/>
      <c r="R937" s="8"/>
      <c r="S937" s="8"/>
      <c r="T937" s="8"/>
      <c r="U937" s="8"/>
      <c r="V937" s="8"/>
      <c r="W937" s="8"/>
      <c r="X937" s="8"/>
      <c r="Y937" s="8"/>
    </row>
    <row r="938" spans="1:25" ht="15.75" customHeight="1" x14ac:dyDescent="0.2">
      <c r="A938" s="15"/>
      <c r="B938" s="15"/>
      <c r="C938" s="15"/>
      <c r="D938" s="8"/>
      <c r="E938" s="8"/>
      <c r="F938" s="8"/>
      <c r="G938" s="31"/>
      <c r="H938" s="8"/>
      <c r="I938" s="62"/>
      <c r="J938" s="15"/>
      <c r="K938" s="8"/>
      <c r="L938" s="8"/>
      <c r="M938" s="15"/>
      <c r="N938" s="8"/>
      <c r="O938" s="8"/>
      <c r="P938" s="8"/>
      <c r="Q938" s="8"/>
      <c r="R938" s="8"/>
      <c r="S938" s="8"/>
      <c r="T938" s="8"/>
      <c r="U938" s="8"/>
      <c r="V938" s="8"/>
      <c r="W938" s="8"/>
      <c r="X938" s="8"/>
      <c r="Y938" s="8"/>
    </row>
    <row r="939" spans="1:25" ht="15.75" customHeight="1" x14ac:dyDescent="0.2">
      <c r="A939" s="15"/>
      <c r="B939" s="15"/>
      <c r="C939" s="15"/>
      <c r="D939" s="8"/>
      <c r="E939" s="8"/>
      <c r="F939" s="8"/>
      <c r="G939" s="31"/>
      <c r="H939" s="8"/>
      <c r="I939" s="62"/>
      <c r="J939" s="15"/>
      <c r="K939" s="8"/>
      <c r="L939" s="8"/>
      <c r="M939" s="15"/>
      <c r="N939" s="8"/>
      <c r="O939" s="8"/>
      <c r="P939" s="8"/>
      <c r="Q939" s="8"/>
      <c r="R939" s="8"/>
      <c r="S939" s="8"/>
      <c r="T939" s="8"/>
      <c r="U939" s="8"/>
      <c r="V939" s="8"/>
      <c r="W939" s="8"/>
      <c r="X939" s="8"/>
      <c r="Y939" s="8"/>
    </row>
    <row r="940" spans="1:25" ht="15.75" customHeight="1" x14ac:dyDescent="0.2">
      <c r="A940" s="15"/>
      <c r="B940" s="15"/>
      <c r="C940" s="15"/>
      <c r="D940" s="8"/>
      <c r="E940" s="8"/>
      <c r="F940" s="8"/>
      <c r="G940" s="31"/>
      <c r="H940" s="8"/>
      <c r="I940" s="62"/>
      <c r="J940" s="15"/>
      <c r="K940" s="8"/>
      <c r="L940" s="8"/>
      <c r="M940" s="15"/>
      <c r="N940" s="8"/>
      <c r="O940" s="8"/>
      <c r="P940" s="8"/>
      <c r="Q940" s="8"/>
      <c r="R940" s="8"/>
      <c r="S940" s="8"/>
      <c r="T940" s="8"/>
      <c r="U940" s="8"/>
      <c r="V940" s="8"/>
      <c r="W940" s="8"/>
      <c r="X940" s="8"/>
      <c r="Y940" s="8"/>
    </row>
    <row r="941" spans="1:25" ht="15.75" customHeight="1" x14ac:dyDescent="0.2">
      <c r="A941" s="15"/>
      <c r="B941" s="15"/>
      <c r="C941" s="15"/>
      <c r="D941" s="8"/>
      <c r="E941" s="8"/>
      <c r="F941" s="8"/>
      <c r="G941" s="31"/>
      <c r="H941" s="8"/>
      <c r="I941" s="62"/>
      <c r="J941" s="15"/>
      <c r="K941" s="8"/>
      <c r="L941" s="8"/>
      <c r="M941" s="15"/>
      <c r="N941" s="8"/>
      <c r="O941" s="8"/>
      <c r="P941" s="8"/>
      <c r="Q941" s="8"/>
      <c r="R941" s="8"/>
      <c r="S941" s="8"/>
      <c r="T941" s="8"/>
      <c r="U941" s="8"/>
      <c r="V941" s="8"/>
      <c r="W941" s="8"/>
      <c r="X941" s="8"/>
      <c r="Y941" s="8"/>
    </row>
    <row r="942" spans="1:25" ht="15.75" customHeight="1" x14ac:dyDescent="0.2">
      <c r="A942" s="15"/>
      <c r="B942" s="15"/>
      <c r="C942" s="15"/>
      <c r="D942" s="8"/>
      <c r="E942" s="8"/>
      <c r="F942" s="8"/>
      <c r="G942" s="31"/>
      <c r="H942" s="8"/>
      <c r="I942" s="62"/>
      <c r="J942" s="15"/>
      <c r="K942" s="8"/>
      <c r="L942" s="8"/>
      <c r="M942" s="15"/>
      <c r="N942" s="8"/>
      <c r="O942" s="8"/>
      <c r="P942" s="8"/>
      <c r="Q942" s="8"/>
      <c r="R942" s="8"/>
      <c r="S942" s="8"/>
      <c r="T942" s="8"/>
      <c r="U942" s="8"/>
      <c r="V942" s="8"/>
      <c r="W942" s="8"/>
      <c r="X942" s="8"/>
      <c r="Y942" s="8"/>
    </row>
    <row r="943" spans="1:25" ht="15.75" customHeight="1" x14ac:dyDescent="0.2">
      <c r="A943" s="15"/>
      <c r="B943" s="15"/>
      <c r="C943" s="15"/>
      <c r="D943" s="8"/>
      <c r="E943" s="8"/>
      <c r="F943" s="8"/>
      <c r="G943" s="31"/>
      <c r="H943" s="8"/>
      <c r="I943" s="62"/>
      <c r="J943" s="15"/>
      <c r="K943" s="8"/>
      <c r="L943" s="8"/>
      <c r="M943" s="15"/>
      <c r="N943" s="8"/>
      <c r="O943" s="8"/>
      <c r="P943" s="8"/>
      <c r="Q943" s="8"/>
      <c r="R943" s="8"/>
      <c r="S943" s="8"/>
      <c r="T943" s="8"/>
      <c r="U943" s="8"/>
      <c r="V943" s="8"/>
      <c r="W943" s="8"/>
      <c r="X943" s="8"/>
      <c r="Y943" s="8"/>
    </row>
    <row r="944" spans="1:25" ht="15.75" customHeight="1" x14ac:dyDescent="0.2">
      <c r="A944" s="15"/>
      <c r="B944" s="15"/>
      <c r="C944" s="15"/>
      <c r="D944" s="8"/>
      <c r="E944" s="8"/>
      <c r="F944" s="8"/>
      <c r="G944" s="31"/>
      <c r="H944" s="8"/>
      <c r="I944" s="62"/>
      <c r="J944" s="15"/>
      <c r="K944" s="8"/>
      <c r="L944" s="8"/>
      <c r="M944" s="15"/>
      <c r="N944" s="8"/>
      <c r="O944" s="8"/>
      <c r="P944" s="8"/>
      <c r="Q944" s="8"/>
      <c r="R944" s="8"/>
      <c r="S944" s="8"/>
      <c r="T944" s="8"/>
      <c r="U944" s="8"/>
      <c r="V944" s="8"/>
      <c r="W944" s="8"/>
      <c r="X944" s="8"/>
      <c r="Y944" s="8"/>
    </row>
    <row r="945" spans="1:25" ht="15.75" customHeight="1" x14ac:dyDescent="0.2">
      <c r="A945" s="15"/>
      <c r="B945" s="15"/>
      <c r="C945" s="15"/>
      <c r="D945" s="8"/>
      <c r="E945" s="8"/>
      <c r="F945" s="8"/>
      <c r="G945" s="31"/>
      <c r="H945" s="8"/>
      <c r="I945" s="62"/>
      <c r="J945" s="15"/>
      <c r="K945" s="8"/>
      <c r="L945" s="8"/>
      <c r="M945" s="15"/>
      <c r="N945" s="8"/>
      <c r="O945" s="8"/>
      <c r="P945" s="8"/>
      <c r="Q945" s="8"/>
      <c r="R945" s="8"/>
      <c r="S945" s="8"/>
      <c r="T945" s="8"/>
      <c r="U945" s="8"/>
      <c r="V945" s="8"/>
      <c r="W945" s="8"/>
      <c r="X945" s="8"/>
      <c r="Y945" s="8"/>
    </row>
    <row r="946" spans="1:25" ht="15.75" customHeight="1" x14ac:dyDescent="0.2">
      <c r="A946" s="15"/>
      <c r="B946" s="15"/>
      <c r="C946" s="15"/>
      <c r="D946" s="8"/>
      <c r="E946" s="8"/>
      <c r="F946" s="8"/>
      <c r="G946" s="31"/>
      <c r="H946" s="8"/>
      <c r="I946" s="62"/>
      <c r="J946" s="15"/>
      <c r="K946" s="8"/>
      <c r="L946" s="8"/>
      <c r="M946" s="15"/>
      <c r="N946" s="8"/>
      <c r="O946" s="8"/>
      <c r="P946" s="8"/>
      <c r="Q946" s="8"/>
      <c r="R946" s="8"/>
      <c r="S946" s="8"/>
      <c r="T946" s="8"/>
      <c r="U946" s="8"/>
      <c r="V946" s="8"/>
      <c r="W946" s="8"/>
      <c r="X946" s="8"/>
      <c r="Y946" s="8"/>
    </row>
    <row r="947" spans="1:25" ht="15.75" customHeight="1" x14ac:dyDescent="0.2">
      <c r="A947" s="15"/>
      <c r="B947" s="15"/>
      <c r="C947" s="15"/>
      <c r="D947" s="8"/>
      <c r="E947" s="8"/>
      <c r="F947" s="8"/>
      <c r="G947" s="31"/>
      <c r="H947" s="8"/>
      <c r="I947" s="62"/>
      <c r="J947" s="15"/>
      <c r="K947" s="8"/>
      <c r="L947" s="8"/>
      <c r="M947" s="15"/>
      <c r="N947" s="8"/>
      <c r="O947" s="8"/>
      <c r="P947" s="8"/>
      <c r="Q947" s="8"/>
      <c r="R947" s="8"/>
      <c r="S947" s="8"/>
      <c r="T947" s="8"/>
      <c r="U947" s="8"/>
      <c r="V947" s="8"/>
      <c r="W947" s="8"/>
      <c r="X947" s="8"/>
      <c r="Y947" s="8"/>
    </row>
    <row r="948" spans="1:25" ht="15.75" customHeight="1" x14ac:dyDescent="0.2">
      <c r="A948" s="15"/>
      <c r="B948" s="15"/>
      <c r="C948" s="15"/>
      <c r="D948" s="8"/>
      <c r="E948" s="8"/>
      <c r="F948" s="8"/>
      <c r="G948" s="31"/>
      <c r="H948" s="8"/>
      <c r="I948" s="62"/>
      <c r="J948" s="15"/>
      <c r="K948" s="8"/>
      <c r="L948" s="8"/>
      <c r="M948" s="15"/>
      <c r="N948" s="8"/>
      <c r="O948" s="8"/>
      <c r="P948" s="8"/>
      <c r="Q948" s="8"/>
      <c r="R948" s="8"/>
      <c r="S948" s="8"/>
      <c r="T948" s="8"/>
      <c r="U948" s="8"/>
      <c r="V948" s="8"/>
      <c r="W948" s="8"/>
      <c r="X948" s="8"/>
      <c r="Y948" s="8"/>
    </row>
    <row r="949" spans="1:25" ht="15.75" customHeight="1" x14ac:dyDescent="0.2">
      <c r="A949" s="15"/>
      <c r="B949" s="15"/>
      <c r="C949" s="15"/>
      <c r="D949" s="8"/>
      <c r="E949" s="8"/>
      <c r="F949" s="8"/>
      <c r="G949" s="31"/>
      <c r="H949" s="8"/>
      <c r="I949" s="62"/>
      <c r="J949" s="15"/>
      <c r="K949" s="8"/>
      <c r="L949" s="8"/>
      <c r="M949" s="15"/>
      <c r="N949" s="8"/>
      <c r="O949" s="8"/>
      <c r="P949" s="8"/>
      <c r="Q949" s="8"/>
      <c r="R949" s="8"/>
      <c r="S949" s="8"/>
      <c r="T949" s="8"/>
      <c r="U949" s="8"/>
      <c r="V949" s="8"/>
      <c r="W949" s="8"/>
      <c r="X949" s="8"/>
      <c r="Y949" s="8"/>
    </row>
    <row r="950" spans="1:25" ht="15.75" customHeight="1" x14ac:dyDescent="0.2">
      <c r="A950" s="15"/>
      <c r="B950" s="15"/>
      <c r="C950" s="15"/>
      <c r="D950" s="8"/>
      <c r="E950" s="8"/>
      <c r="F950" s="8"/>
      <c r="G950" s="31"/>
      <c r="H950" s="8"/>
      <c r="I950" s="62"/>
      <c r="J950" s="15"/>
      <c r="K950" s="8"/>
      <c r="L950" s="8"/>
      <c r="M950" s="15"/>
      <c r="N950" s="8"/>
      <c r="O950" s="8"/>
      <c r="P950" s="8"/>
      <c r="Q950" s="8"/>
      <c r="R950" s="8"/>
      <c r="S950" s="8"/>
      <c r="T950" s="8"/>
      <c r="U950" s="8"/>
      <c r="V950" s="8"/>
      <c r="W950" s="8"/>
      <c r="X950" s="8"/>
      <c r="Y950" s="8"/>
    </row>
    <row r="951" spans="1:25" ht="15.75" customHeight="1" x14ac:dyDescent="0.2">
      <c r="A951" s="15"/>
      <c r="B951" s="15"/>
      <c r="C951" s="15"/>
      <c r="D951" s="8"/>
      <c r="E951" s="8"/>
      <c r="F951" s="8"/>
      <c r="G951" s="31"/>
      <c r="H951" s="8"/>
      <c r="I951" s="62"/>
      <c r="J951" s="15"/>
      <c r="K951" s="8"/>
      <c r="L951" s="8"/>
      <c r="M951" s="15"/>
      <c r="N951" s="8"/>
      <c r="O951" s="8"/>
      <c r="P951" s="8"/>
      <c r="Q951" s="8"/>
      <c r="R951" s="8"/>
      <c r="S951" s="8"/>
      <c r="T951" s="8"/>
      <c r="U951" s="8"/>
      <c r="V951" s="8"/>
      <c r="W951" s="8"/>
      <c r="X951" s="8"/>
      <c r="Y951" s="8"/>
    </row>
    <row r="952" spans="1:25" ht="15.75" customHeight="1" x14ac:dyDescent="0.2">
      <c r="A952" s="15"/>
      <c r="B952" s="15"/>
      <c r="C952" s="15"/>
      <c r="D952" s="8"/>
      <c r="E952" s="8"/>
      <c r="F952" s="8"/>
      <c r="G952" s="31"/>
      <c r="H952" s="8"/>
      <c r="I952" s="62"/>
      <c r="J952" s="15"/>
      <c r="K952" s="8"/>
      <c r="L952" s="8"/>
      <c r="M952" s="15"/>
      <c r="N952" s="8"/>
      <c r="O952" s="8"/>
      <c r="P952" s="8"/>
      <c r="Q952" s="8"/>
      <c r="R952" s="8"/>
      <c r="S952" s="8"/>
      <c r="T952" s="8"/>
      <c r="U952" s="8"/>
      <c r="V952" s="8"/>
      <c r="W952" s="8"/>
      <c r="X952" s="8"/>
      <c r="Y952" s="8"/>
    </row>
    <row r="953" spans="1:25" ht="15.75" customHeight="1" x14ac:dyDescent="0.2">
      <c r="A953" s="15"/>
      <c r="B953" s="15"/>
      <c r="C953" s="15"/>
      <c r="D953" s="8"/>
      <c r="E953" s="8"/>
      <c r="F953" s="8"/>
      <c r="G953" s="31"/>
      <c r="H953" s="8"/>
      <c r="I953" s="62"/>
      <c r="J953" s="15"/>
      <c r="K953" s="8"/>
      <c r="L953" s="8"/>
      <c r="M953" s="15"/>
      <c r="N953" s="8"/>
      <c r="O953" s="8"/>
      <c r="P953" s="8"/>
      <c r="Q953" s="8"/>
      <c r="R953" s="8"/>
      <c r="S953" s="8"/>
      <c r="T953" s="8"/>
      <c r="U953" s="8"/>
      <c r="V953" s="8"/>
      <c r="W953" s="8"/>
      <c r="X953" s="8"/>
      <c r="Y953" s="8"/>
    </row>
    <row r="954" spans="1:25" ht="15.75" customHeight="1" x14ac:dyDescent="0.2">
      <c r="A954" s="15"/>
      <c r="B954" s="15"/>
      <c r="C954" s="15"/>
      <c r="D954" s="8"/>
      <c r="E954" s="8"/>
      <c r="F954" s="8"/>
      <c r="G954" s="31"/>
      <c r="H954" s="8"/>
      <c r="I954" s="62"/>
      <c r="J954" s="15"/>
      <c r="K954" s="8"/>
      <c r="L954" s="8"/>
      <c r="M954" s="15"/>
      <c r="N954" s="8"/>
      <c r="O954" s="8"/>
      <c r="P954" s="8"/>
      <c r="Q954" s="8"/>
      <c r="R954" s="8"/>
      <c r="S954" s="8"/>
      <c r="T954" s="8"/>
      <c r="U954" s="8"/>
      <c r="V954" s="8"/>
      <c r="W954" s="8"/>
      <c r="X954" s="8"/>
      <c r="Y954" s="8"/>
    </row>
    <row r="955" spans="1:25" ht="15.75" customHeight="1" x14ac:dyDescent="0.2">
      <c r="A955" s="15"/>
      <c r="B955" s="15"/>
      <c r="C955" s="15"/>
      <c r="D955" s="8"/>
      <c r="E955" s="8"/>
      <c r="F955" s="8"/>
      <c r="G955" s="31"/>
      <c r="H955" s="8"/>
      <c r="I955" s="62"/>
      <c r="J955" s="15"/>
      <c r="K955" s="8"/>
      <c r="L955" s="8"/>
      <c r="M955" s="15"/>
      <c r="N955" s="8"/>
      <c r="O955" s="8"/>
      <c r="P955" s="8"/>
      <c r="Q955" s="8"/>
      <c r="R955" s="8"/>
      <c r="S955" s="8"/>
      <c r="T955" s="8"/>
      <c r="U955" s="8"/>
      <c r="V955" s="8"/>
      <c r="W955" s="8"/>
      <c r="X955" s="8"/>
      <c r="Y955" s="8"/>
    </row>
    <row r="956" spans="1:25" ht="15.75" customHeight="1" x14ac:dyDescent="0.2">
      <c r="A956" s="15"/>
      <c r="B956" s="15"/>
      <c r="C956" s="15"/>
      <c r="D956" s="8"/>
      <c r="E956" s="8"/>
      <c r="F956" s="8"/>
      <c r="G956" s="31"/>
      <c r="H956" s="8"/>
      <c r="I956" s="62"/>
      <c r="J956" s="15"/>
      <c r="K956" s="8"/>
      <c r="L956" s="8"/>
      <c r="M956" s="15"/>
      <c r="N956" s="8"/>
      <c r="O956" s="8"/>
      <c r="P956" s="8"/>
      <c r="Q956" s="8"/>
      <c r="R956" s="8"/>
      <c r="S956" s="8"/>
      <c r="T956" s="8"/>
      <c r="U956" s="8"/>
      <c r="V956" s="8"/>
      <c r="W956" s="8"/>
      <c r="X956" s="8"/>
      <c r="Y956" s="8"/>
    </row>
    <row r="957" spans="1:25" ht="15.75" customHeight="1" x14ac:dyDescent="0.2">
      <c r="A957" s="15"/>
      <c r="B957" s="15"/>
      <c r="C957" s="15"/>
      <c r="D957" s="8"/>
      <c r="E957" s="8"/>
      <c r="F957" s="8"/>
      <c r="G957" s="31"/>
      <c r="H957" s="8"/>
      <c r="I957" s="62"/>
      <c r="J957" s="15"/>
      <c r="K957" s="8"/>
      <c r="L957" s="8"/>
      <c r="M957" s="15"/>
      <c r="N957" s="8"/>
      <c r="O957" s="8"/>
      <c r="P957" s="8"/>
      <c r="Q957" s="8"/>
      <c r="R957" s="8"/>
      <c r="S957" s="8"/>
      <c r="T957" s="8"/>
      <c r="U957" s="8"/>
      <c r="V957" s="8"/>
      <c r="W957" s="8"/>
      <c r="X957" s="8"/>
      <c r="Y957" s="8"/>
    </row>
    <row r="958" spans="1:25" ht="15.75" customHeight="1" x14ac:dyDescent="0.2">
      <c r="A958" s="15"/>
      <c r="B958" s="15"/>
      <c r="C958" s="15"/>
      <c r="D958" s="8"/>
      <c r="E958" s="8"/>
      <c r="F958" s="8"/>
      <c r="G958" s="31"/>
      <c r="H958" s="8"/>
      <c r="I958" s="62"/>
      <c r="J958" s="15"/>
      <c r="K958" s="8"/>
      <c r="L958" s="8"/>
      <c r="M958" s="15"/>
      <c r="N958" s="8"/>
      <c r="O958" s="8"/>
      <c r="P958" s="8"/>
      <c r="Q958" s="8"/>
      <c r="R958" s="8"/>
      <c r="S958" s="8"/>
      <c r="T958" s="8"/>
      <c r="U958" s="8"/>
      <c r="V958" s="8"/>
      <c r="W958" s="8"/>
      <c r="X958" s="8"/>
      <c r="Y958" s="8"/>
    </row>
    <row r="959" spans="1:25" ht="15.75" customHeight="1" x14ac:dyDescent="0.2">
      <c r="A959" s="15"/>
      <c r="B959" s="15"/>
      <c r="C959" s="15"/>
      <c r="D959" s="8"/>
      <c r="E959" s="8"/>
      <c r="F959" s="8"/>
      <c r="G959" s="31"/>
      <c r="H959" s="8"/>
      <c r="I959" s="62"/>
      <c r="J959" s="15"/>
      <c r="K959" s="8"/>
      <c r="L959" s="8"/>
      <c r="M959" s="15"/>
      <c r="N959" s="8"/>
      <c r="O959" s="8"/>
      <c r="P959" s="8"/>
      <c r="Q959" s="8"/>
      <c r="R959" s="8"/>
      <c r="S959" s="8"/>
      <c r="T959" s="8"/>
      <c r="U959" s="8"/>
      <c r="V959" s="8"/>
      <c r="W959" s="8"/>
      <c r="X959" s="8"/>
      <c r="Y959" s="8"/>
    </row>
    <row r="960" spans="1:25" ht="15.75" customHeight="1" x14ac:dyDescent="0.2">
      <c r="A960" s="15"/>
      <c r="B960" s="15"/>
      <c r="C960" s="15"/>
      <c r="D960" s="8"/>
      <c r="E960" s="8"/>
      <c r="F960" s="8"/>
      <c r="G960" s="31"/>
      <c r="H960" s="8"/>
      <c r="I960" s="62"/>
      <c r="J960" s="15"/>
      <c r="K960" s="8"/>
      <c r="L960" s="8"/>
      <c r="M960" s="15"/>
      <c r="N960" s="8"/>
      <c r="O960" s="8"/>
      <c r="P960" s="8"/>
      <c r="Q960" s="8"/>
      <c r="R960" s="8"/>
      <c r="S960" s="8"/>
      <c r="T960" s="8"/>
      <c r="U960" s="8"/>
      <c r="V960" s="8"/>
      <c r="W960" s="8"/>
      <c r="X960" s="8"/>
      <c r="Y960" s="8"/>
    </row>
    <row r="961" spans="1:25" ht="15.75" customHeight="1" x14ac:dyDescent="0.2">
      <c r="A961" s="15"/>
      <c r="B961" s="15"/>
      <c r="C961" s="15"/>
      <c r="D961" s="8"/>
      <c r="E961" s="8"/>
      <c r="F961" s="8"/>
      <c r="G961" s="31"/>
      <c r="H961" s="8"/>
      <c r="I961" s="62"/>
      <c r="J961" s="15"/>
      <c r="K961" s="8"/>
      <c r="L961" s="8"/>
      <c r="M961" s="15"/>
      <c r="N961" s="8"/>
      <c r="O961" s="8"/>
      <c r="P961" s="8"/>
      <c r="Q961" s="8"/>
      <c r="R961" s="8"/>
      <c r="S961" s="8"/>
      <c r="T961" s="8"/>
      <c r="U961" s="8"/>
      <c r="V961" s="8"/>
      <c r="W961" s="8"/>
      <c r="X961" s="8"/>
      <c r="Y961" s="8"/>
    </row>
    <row r="962" spans="1:25" ht="15.75" customHeight="1" x14ac:dyDescent="0.2">
      <c r="A962" s="15"/>
      <c r="B962" s="15"/>
      <c r="C962" s="15"/>
      <c r="D962" s="8"/>
      <c r="E962" s="8"/>
      <c r="F962" s="8"/>
      <c r="G962" s="31"/>
      <c r="H962" s="8"/>
      <c r="I962" s="62"/>
      <c r="J962" s="15"/>
      <c r="K962" s="8"/>
      <c r="L962" s="8"/>
      <c r="M962" s="15"/>
      <c r="N962" s="8"/>
      <c r="O962" s="8"/>
      <c r="P962" s="8"/>
      <c r="Q962" s="8"/>
      <c r="R962" s="8"/>
      <c r="S962" s="8"/>
      <c r="T962" s="8"/>
      <c r="U962" s="8"/>
      <c r="V962" s="8"/>
      <c r="W962" s="8"/>
      <c r="X962" s="8"/>
      <c r="Y962" s="8"/>
    </row>
    <row r="963" spans="1:25" ht="15.75" customHeight="1" x14ac:dyDescent="0.2">
      <c r="A963" s="15"/>
      <c r="B963" s="15"/>
      <c r="C963" s="15"/>
      <c r="D963" s="8"/>
      <c r="E963" s="8"/>
      <c r="F963" s="8"/>
      <c r="G963" s="31"/>
      <c r="H963" s="8"/>
      <c r="I963" s="62"/>
      <c r="J963" s="15"/>
      <c r="K963" s="8"/>
      <c r="L963" s="8"/>
      <c r="M963" s="15"/>
      <c r="N963" s="8"/>
      <c r="O963" s="8"/>
      <c r="P963" s="8"/>
      <c r="Q963" s="8"/>
      <c r="R963" s="8"/>
      <c r="S963" s="8"/>
      <c r="T963" s="8"/>
      <c r="U963" s="8"/>
      <c r="V963" s="8"/>
      <c r="W963" s="8"/>
      <c r="X963" s="8"/>
      <c r="Y963" s="8"/>
    </row>
    <row r="964" spans="1:25" ht="15.75" customHeight="1" x14ac:dyDescent="0.2">
      <c r="A964" s="15"/>
      <c r="B964" s="15"/>
      <c r="C964" s="15"/>
      <c r="D964" s="8"/>
      <c r="E964" s="8"/>
      <c r="F964" s="8"/>
      <c r="G964" s="31"/>
      <c r="H964" s="8"/>
      <c r="I964" s="62"/>
      <c r="J964" s="15"/>
      <c r="K964" s="8"/>
      <c r="L964" s="8"/>
      <c r="M964" s="15"/>
      <c r="N964" s="8"/>
      <c r="O964" s="8"/>
      <c r="P964" s="8"/>
      <c r="Q964" s="8"/>
      <c r="R964" s="8"/>
      <c r="S964" s="8"/>
      <c r="T964" s="8"/>
      <c r="U964" s="8"/>
      <c r="V964" s="8"/>
      <c r="W964" s="8"/>
      <c r="X964" s="8"/>
      <c r="Y964" s="8"/>
    </row>
    <row r="965" spans="1:25" ht="15.75" customHeight="1" x14ac:dyDescent="0.2">
      <c r="A965" s="15"/>
      <c r="B965" s="15"/>
      <c r="C965" s="15"/>
      <c r="D965" s="8"/>
      <c r="E965" s="8"/>
      <c r="F965" s="8"/>
      <c r="G965" s="31"/>
      <c r="H965" s="8"/>
      <c r="I965" s="62"/>
      <c r="J965" s="15"/>
      <c r="K965" s="8"/>
      <c r="L965" s="8"/>
      <c r="M965" s="15"/>
      <c r="N965" s="8"/>
      <c r="O965" s="8"/>
      <c r="P965" s="8"/>
      <c r="Q965" s="8"/>
      <c r="R965" s="8"/>
      <c r="S965" s="8"/>
      <c r="T965" s="8"/>
      <c r="U965" s="8"/>
      <c r="V965" s="8"/>
      <c r="W965" s="8"/>
      <c r="X965" s="8"/>
      <c r="Y965" s="8"/>
    </row>
    <row r="966" spans="1:25" ht="15.75" customHeight="1" x14ac:dyDescent="0.2">
      <c r="A966" s="15"/>
      <c r="B966" s="15"/>
      <c r="C966" s="15"/>
      <c r="D966" s="8"/>
      <c r="E966" s="8"/>
      <c r="F966" s="8"/>
      <c r="G966" s="31"/>
      <c r="H966" s="8"/>
      <c r="I966" s="62"/>
      <c r="J966" s="15"/>
      <c r="K966" s="8"/>
      <c r="L966" s="8"/>
      <c r="M966" s="15"/>
      <c r="N966" s="8"/>
      <c r="O966" s="8"/>
      <c r="P966" s="8"/>
      <c r="Q966" s="8"/>
      <c r="R966" s="8"/>
      <c r="S966" s="8"/>
      <c r="T966" s="8"/>
      <c r="U966" s="8"/>
      <c r="V966" s="8"/>
      <c r="W966" s="8"/>
      <c r="X966" s="8"/>
      <c r="Y966" s="8"/>
    </row>
    <row r="967" spans="1:25" ht="15.75" customHeight="1" x14ac:dyDescent="0.2">
      <c r="A967" s="15"/>
      <c r="B967" s="15"/>
      <c r="C967" s="15"/>
      <c r="D967" s="8"/>
      <c r="E967" s="8"/>
      <c r="F967" s="8"/>
      <c r="G967" s="31"/>
      <c r="H967" s="8"/>
      <c r="I967" s="62"/>
      <c r="J967" s="15"/>
      <c r="K967" s="8"/>
      <c r="L967" s="8"/>
      <c r="M967" s="15"/>
      <c r="N967" s="8"/>
      <c r="O967" s="8"/>
      <c r="P967" s="8"/>
      <c r="Q967" s="8"/>
      <c r="R967" s="8"/>
      <c r="S967" s="8"/>
      <c r="T967" s="8"/>
      <c r="U967" s="8"/>
      <c r="V967" s="8"/>
      <c r="W967" s="8"/>
      <c r="X967" s="8"/>
      <c r="Y967" s="8"/>
    </row>
    <row r="968" spans="1:25" ht="15.75" customHeight="1" x14ac:dyDescent="0.2">
      <c r="A968" s="15"/>
      <c r="B968" s="15"/>
      <c r="C968" s="15"/>
      <c r="D968" s="8"/>
      <c r="E968" s="8"/>
      <c r="F968" s="8"/>
      <c r="G968" s="31"/>
      <c r="H968" s="8"/>
      <c r="I968" s="62"/>
      <c r="J968" s="15"/>
      <c r="K968" s="8"/>
      <c r="L968" s="8"/>
      <c r="M968" s="15"/>
      <c r="N968" s="8"/>
      <c r="O968" s="8"/>
      <c r="P968" s="8"/>
      <c r="Q968" s="8"/>
      <c r="R968" s="8"/>
      <c r="S968" s="8"/>
      <c r="T968" s="8"/>
      <c r="U968" s="8"/>
      <c r="V968" s="8"/>
      <c r="W968" s="8"/>
      <c r="X968" s="8"/>
      <c r="Y968" s="8"/>
    </row>
    <row r="969" spans="1:25" ht="15.75" customHeight="1" x14ac:dyDescent="0.2">
      <c r="A969" s="15"/>
      <c r="B969" s="15"/>
      <c r="C969" s="15"/>
      <c r="D969" s="8"/>
      <c r="E969" s="8"/>
      <c r="F969" s="8"/>
      <c r="G969" s="31"/>
      <c r="H969" s="8"/>
      <c r="I969" s="62"/>
      <c r="J969" s="15"/>
      <c r="K969" s="8"/>
      <c r="L969" s="8"/>
      <c r="M969" s="15"/>
      <c r="N969" s="8"/>
      <c r="O969" s="8"/>
      <c r="P969" s="8"/>
      <c r="Q969" s="8"/>
      <c r="R969" s="8"/>
      <c r="S969" s="8"/>
      <c r="T969" s="8"/>
      <c r="U969" s="8"/>
      <c r="V969" s="8"/>
      <c r="W969" s="8"/>
      <c r="X969" s="8"/>
      <c r="Y969" s="8"/>
    </row>
    <row r="970" spans="1:25" ht="15.75" customHeight="1" x14ac:dyDescent="0.2">
      <c r="A970" s="15"/>
      <c r="B970" s="15"/>
      <c r="C970" s="15"/>
      <c r="D970" s="8"/>
      <c r="E970" s="8"/>
      <c r="F970" s="8"/>
      <c r="G970" s="31"/>
      <c r="H970" s="8"/>
      <c r="I970" s="62"/>
      <c r="J970" s="15"/>
      <c r="K970" s="8"/>
      <c r="L970" s="8"/>
      <c r="M970" s="15"/>
      <c r="N970" s="8"/>
      <c r="O970" s="8"/>
      <c r="P970" s="8"/>
      <c r="Q970" s="8"/>
      <c r="R970" s="8"/>
      <c r="S970" s="8"/>
      <c r="T970" s="8"/>
      <c r="U970" s="8"/>
      <c r="V970" s="8"/>
      <c r="W970" s="8"/>
      <c r="X970" s="8"/>
      <c r="Y970" s="8"/>
    </row>
    <row r="971" spans="1:25" ht="15.75" customHeight="1" x14ac:dyDescent="0.2">
      <c r="A971" s="15"/>
      <c r="B971" s="15"/>
      <c r="C971" s="15"/>
      <c r="D971" s="8"/>
      <c r="E971" s="8"/>
      <c r="F971" s="8"/>
      <c r="G971" s="31"/>
      <c r="H971" s="8"/>
      <c r="I971" s="62"/>
      <c r="J971" s="15"/>
      <c r="K971" s="8"/>
      <c r="L971" s="8"/>
      <c r="M971" s="15"/>
      <c r="N971" s="8"/>
      <c r="O971" s="8"/>
      <c r="P971" s="8"/>
      <c r="Q971" s="8"/>
      <c r="R971" s="8"/>
      <c r="S971" s="8"/>
      <c r="T971" s="8"/>
      <c r="U971" s="8"/>
      <c r="V971" s="8"/>
      <c r="W971" s="8"/>
      <c r="X971" s="8"/>
      <c r="Y971" s="8"/>
    </row>
    <row r="972" spans="1:25" ht="15.75" customHeight="1" x14ac:dyDescent="0.2">
      <c r="A972" s="15"/>
      <c r="B972" s="15"/>
      <c r="C972" s="15"/>
      <c r="D972" s="8"/>
      <c r="E972" s="8"/>
      <c r="F972" s="8"/>
      <c r="G972" s="31"/>
      <c r="H972" s="8"/>
      <c r="I972" s="62"/>
      <c r="J972" s="15"/>
      <c r="K972" s="8"/>
      <c r="L972" s="8"/>
      <c r="M972" s="15"/>
      <c r="N972" s="8"/>
      <c r="O972" s="8"/>
      <c r="P972" s="8"/>
      <c r="Q972" s="8"/>
      <c r="R972" s="8"/>
      <c r="S972" s="8"/>
      <c r="T972" s="8"/>
      <c r="U972" s="8"/>
      <c r="V972" s="8"/>
      <c r="W972" s="8"/>
      <c r="X972" s="8"/>
      <c r="Y972" s="8"/>
    </row>
    <row r="973" spans="1:25" ht="15.75" customHeight="1" x14ac:dyDescent="0.2">
      <c r="A973" s="15"/>
      <c r="B973" s="15"/>
      <c r="C973" s="15"/>
      <c r="D973" s="8"/>
      <c r="E973" s="8"/>
      <c r="F973" s="8"/>
      <c r="G973" s="31"/>
      <c r="H973" s="8"/>
      <c r="I973" s="62"/>
      <c r="J973" s="15"/>
      <c r="K973" s="8"/>
      <c r="L973" s="8"/>
      <c r="M973" s="15"/>
      <c r="N973" s="8"/>
      <c r="O973" s="8"/>
      <c r="P973" s="8"/>
      <c r="Q973" s="8"/>
      <c r="R973" s="8"/>
      <c r="S973" s="8"/>
      <c r="T973" s="8"/>
      <c r="U973" s="8"/>
      <c r="V973" s="8"/>
      <c r="W973" s="8"/>
      <c r="X973" s="8"/>
      <c r="Y973" s="8"/>
    </row>
    <row r="974" spans="1:25" ht="15.75" customHeight="1" x14ac:dyDescent="0.2">
      <c r="A974" s="15"/>
      <c r="B974" s="15"/>
      <c r="C974" s="15"/>
      <c r="D974" s="8"/>
      <c r="E974" s="8"/>
      <c r="F974" s="8"/>
      <c r="G974" s="31"/>
      <c r="H974" s="8"/>
      <c r="I974" s="62"/>
      <c r="J974" s="15"/>
      <c r="K974" s="8"/>
      <c r="L974" s="8"/>
      <c r="M974" s="15"/>
      <c r="N974" s="8"/>
      <c r="O974" s="8"/>
      <c r="P974" s="8"/>
      <c r="Q974" s="8"/>
      <c r="R974" s="8"/>
      <c r="S974" s="8"/>
      <c r="T974" s="8"/>
      <c r="U974" s="8"/>
      <c r="V974" s="8"/>
      <c r="W974" s="8"/>
      <c r="X974" s="8"/>
      <c r="Y974" s="8"/>
    </row>
    <row r="975" spans="1:25" ht="15.75" customHeight="1" x14ac:dyDescent="0.2">
      <c r="A975" s="15"/>
      <c r="B975" s="15"/>
      <c r="C975" s="15"/>
      <c r="D975" s="8"/>
      <c r="E975" s="8"/>
      <c r="F975" s="8"/>
      <c r="G975" s="31"/>
      <c r="H975" s="8"/>
      <c r="I975" s="62"/>
      <c r="J975" s="15"/>
      <c r="K975" s="8"/>
      <c r="L975" s="8"/>
      <c r="M975" s="15"/>
      <c r="N975" s="8"/>
      <c r="O975" s="8"/>
      <c r="P975" s="8"/>
      <c r="Q975" s="8"/>
      <c r="R975" s="8"/>
      <c r="S975" s="8"/>
      <c r="T975" s="8"/>
      <c r="U975" s="8"/>
      <c r="V975" s="8"/>
      <c r="W975" s="8"/>
      <c r="X975" s="8"/>
      <c r="Y975" s="8"/>
    </row>
    <row r="976" spans="1:25" ht="15.75" customHeight="1" x14ac:dyDescent="0.2">
      <c r="A976" s="15"/>
      <c r="B976" s="15"/>
      <c r="C976" s="15"/>
      <c r="D976" s="8"/>
      <c r="E976" s="8"/>
      <c r="F976" s="8"/>
      <c r="G976" s="31"/>
      <c r="H976" s="8"/>
      <c r="I976" s="62"/>
      <c r="J976" s="15"/>
      <c r="K976" s="8"/>
      <c r="L976" s="8"/>
      <c r="M976" s="15"/>
      <c r="N976" s="8"/>
      <c r="O976" s="8"/>
      <c r="P976" s="8"/>
      <c r="Q976" s="8"/>
      <c r="R976" s="8"/>
      <c r="S976" s="8"/>
      <c r="T976" s="8"/>
      <c r="U976" s="8"/>
      <c r="V976" s="8"/>
      <c r="W976" s="8"/>
      <c r="X976" s="8"/>
      <c r="Y976" s="8"/>
    </row>
    <row r="977" spans="1:25" ht="15.75" customHeight="1" x14ac:dyDescent="0.2">
      <c r="A977" s="15"/>
      <c r="B977" s="15"/>
      <c r="C977" s="15"/>
      <c r="D977" s="8"/>
      <c r="E977" s="8"/>
      <c r="F977" s="8"/>
      <c r="G977" s="31"/>
      <c r="H977" s="8"/>
      <c r="I977" s="62"/>
      <c r="J977" s="15"/>
      <c r="K977" s="8"/>
      <c r="L977" s="8"/>
      <c r="M977" s="15"/>
      <c r="N977" s="8"/>
      <c r="O977" s="8"/>
      <c r="P977" s="8"/>
      <c r="Q977" s="8"/>
      <c r="R977" s="8"/>
      <c r="S977" s="8"/>
      <c r="T977" s="8"/>
      <c r="U977" s="8"/>
      <c r="V977" s="8"/>
      <c r="W977" s="8"/>
      <c r="X977" s="8"/>
      <c r="Y977" s="8"/>
    </row>
    <row r="978" spans="1:25" ht="15.75" customHeight="1" x14ac:dyDescent="0.2">
      <c r="A978" s="15"/>
      <c r="B978" s="15"/>
      <c r="C978" s="15"/>
      <c r="D978" s="8"/>
      <c r="E978" s="8"/>
      <c r="F978" s="8"/>
      <c r="G978" s="31"/>
      <c r="H978" s="8"/>
      <c r="I978" s="62"/>
      <c r="J978" s="15"/>
      <c r="K978" s="8"/>
      <c r="L978" s="8"/>
      <c r="M978" s="15"/>
      <c r="N978" s="8"/>
      <c r="O978" s="8"/>
      <c r="P978" s="8"/>
      <c r="Q978" s="8"/>
      <c r="R978" s="8"/>
      <c r="S978" s="8"/>
      <c r="T978" s="8"/>
      <c r="U978" s="8"/>
      <c r="V978" s="8"/>
      <c r="W978" s="8"/>
      <c r="X978" s="8"/>
      <c r="Y978" s="8"/>
    </row>
    <row r="979" spans="1:25" ht="15.75" customHeight="1" x14ac:dyDescent="0.2">
      <c r="A979" s="15"/>
      <c r="B979" s="15"/>
      <c r="C979" s="15"/>
      <c r="D979" s="8"/>
      <c r="E979" s="8"/>
      <c r="F979" s="8"/>
      <c r="G979" s="31"/>
      <c r="H979" s="8"/>
      <c r="I979" s="62"/>
      <c r="J979" s="15"/>
      <c r="K979" s="8"/>
      <c r="L979" s="8"/>
      <c r="M979" s="15"/>
      <c r="N979" s="8"/>
      <c r="O979" s="8"/>
      <c r="P979" s="8"/>
      <c r="Q979" s="8"/>
      <c r="R979" s="8"/>
      <c r="S979" s="8"/>
      <c r="T979" s="8"/>
      <c r="U979" s="8"/>
      <c r="V979" s="8"/>
      <c r="W979" s="8"/>
      <c r="X979" s="8"/>
      <c r="Y979" s="8"/>
    </row>
    <row r="980" spans="1:25" ht="15.75" customHeight="1" x14ac:dyDescent="0.2">
      <c r="A980" s="15"/>
      <c r="B980" s="15"/>
      <c r="C980" s="15"/>
      <c r="D980" s="8"/>
      <c r="E980" s="8"/>
      <c r="F980" s="8"/>
      <c r="G980" s="31"/>
      <c r="H980" s="8"/>
      <c r="I980" s="62"/>
      <c r="J980" s="15"/>
      <c r="K980" s="8"/>
      <c r="L980" s="8"/>
      <c r="M980" s="15"/>
      <c r="N980" s="8"/>
      <c r="O980" s="8"/>
      <c r="P980" s="8"/>
      <c r="Q980" s="8"/>
      <c r="R980" s="8"/>
      <c r="S980" s="8"/>
      <c r="T980" s="8"/>
      <c r="U980" s="8"/>
      <c r="V980" s="8"/>
      <c r="W980" s="8"/>
      <c r="X980" s="8"/>
      <c r="Y980" s="8"/>
    </row>
    <row r="981" spans="1:25" ht="15.75" customHeight="1" x14ac:dyDescent="0.2">
      <c r="A981" s="15"/>
      <c r="B981" s="15"/>
      <c r="C981" s="15"/>
      <c r="D981" s="8"/>
      <c r="E981" s="8"/>
      <c r="F981" s="8"/>
      <c r="G981" s="31"/>
      <c r="H981" s="8"/>
      <c r="I981" s="62"/>
      <c r="J981" s="15"/>
      <c r="K981" s="8"/>
      <c r="L981" s="8"/>
      <c r="M981" s="15"/>
      <c r="N981" s="8"/>
      <c r="O981" s="8"/>
      <c r="P981" s="8"/>
      <c r="Q981" s="8"/>
      <c r="R981" s="8"/>
      <c r="S981" s="8"/>
      <c r="T981" s="8"/>
      <c r="U981" s="8"/>
      <c r="V981" s="8"/>
      <c r="W981" s="8"/>
      <c r="X981" s="8"/>
      <c r="Y981" s="8"/>
    </row>
    <row r="982" spans="1:25" ht="15.75" customHeight="1" x14ac:dyDescent="0.2">
      <c r="A982" s="15"/>
      <c r="B982" s="15"/>
      <c r="C982" s="15"/>
      <c r="D982" s="8"/>
      <c r="E982" s="8"/>
      <c r="F982" s="8"/>
      <c r="G982" s="31"/>
      <c r="H982" s="8"/>
      <c r="I982" s="62"/>
      <c r="J982" s="15"/>
      <c r="K982" s="8"/>
      <c r="L982" s="8"/>
      <c r="M982" s="15"/>
      <c r="N982" s="8"/>
      <c r="O982" s="8"/>
      <c r="P982" s="8"/>
      <c r="Q982" s="8"/>
      <c r="R982" s="8"/>
      <c r="S982" s="8"/>
      <c r="T982" s="8"/>
      <c r="U982" s="8"/>
      <c r="V982" s="8"/>
      <c r="W982" s="8"/>
      <c r="X982" s="8"/>
      <c r="Y982" s="8"/>
    </row>
    <row r="983" spans="1:25" ht="15.75" customHeight="1" x14ac:dyDescent="0.2">
      <c r="A983" s="15"/>
      <c r="B983" s="15"/>
      <c r="C983" s="15"/>
      <c r="D983" s="8"/>
      <c r="E983" s="8"/>
      <c r="F983" s="8"/>
      <c r="G983" s="31"/>
      <c r="H983" s="8"/>
      <c r="I983" s="62"/>
      <c r="J983" s="15"/>
      <c r="K983" s="8"/>
      <c r="L983" s="8"/>
      <c r="M983" s="15"/>
      <c r="N983" s="8"/>
      <c r="O983" s="8"/>
      <c r="P983" s="8"/>
      <c r="Q983" s="8"/>
      <c r="R983" s="8"/>
      <c r="S983" s="8"/>
      <c r="T983" s="8"/>
      <c r="U983" s="8"/>
      <c r="V983" s="8"/>
      <c r="W983" s="8"/>
      <c r="X983" s="8"/>
      <c r="Y983" s="8"/>
    </row>
    <row r="984" spans="1:25" ht="15.75" customHeight="1" x14ac:dyDescent="0.2">
      <c r="A984" s="15"/>
      <c r="B984" s="15"/>
      <c r="C984" s="15"/>
      <c r="D984" s="8"/>
      <c r="E984" s="8"/>
      <c r="F984" s="8"/>
      <c r="G984" s="31"/>
      <c r="H984" s="8"/>
      <c r="I984" s="62"/>
      <c r="J984" s="15"/>
      <c r="K984" s="8"/>
      <c r="L984" s="8"/>
      <c r="M984" s="15"/>
      <c r="N984" s="8"/>
      <c r="O984" s="8"/>
      <c r="P984" s="8"/>
      <c r="Q984" s="8"/>
      <c r="R984" s="8"/>
      <c r="S984" s="8"/>
      <c r="T984" s="8"/>
      <c r="U984" s="8"/>
      <c r="V984" s="8"/>
      <c r="W984" s="8"/>
      <c r="X984" s="8"/>
      <c r="Y984" s="8"/>
    </row>
    <row r="985" spans="1:25" ht="15.75" customHeight="1" x14ac:dyDescent="0.2">
      <c r="A985" s="15"/>
      <c r="B985" s="15"/>
      <c r="C985" s="15"/>
      <c r="D985" s="8"/>
      <c r="E985" s="8"/>
      <c r="F985" s="8"/>
      <c r="G985" s="31"/>
      <c r="H985" s="8"/>
      <c r="I985" s="62"/>
      <c r="J985" s="15"/>
      <c r="K985" s="8"/>
      <c r="L985" s="8"/>
      <c r="M985" s="15"/>
      <c r="N985" s="8"/>
      <c r="O985" s="8"/>
      <c r="P985" s="8"/>
      <c r="Q985" s="8"/>
      <c r="R985" s="8"/>
      <c r="S985" s="8"/>
      <c r="T985" s="8"/>
      <c r="U985" s="8"/>
      <c r="V985" s="8"/>
      <c r="W985" s="8"/>
      <c r="X985" s="8"/>
      <c r="Y985" s="8"/>
    </row>
    <row r="986" spans="1:25" ht="15.75" customHeight="1" x14ac:dyDescent="0.2">
      <c r="A986" s="15"/>
      <c r="B986" s="15"/>
      <c r="C986" s="15"/>
      <c r="D986" s="8"/>
      <c r="E986" s="8"/>
      <c r="F986" s="8"/>
      <c r="G986" s="31"/>
      <c r="H986" s="8"/>
      <c r="I986" s="62"/>
      <c r="J986" s="15"/>
      <c r="K986" s="8"/>
      <c r="L986" s="8"/>
      <c r="M986" s="15"/>
      <c r="N986" s="8"/>
      <c r="O986" s="8"/>
      <c r="P986" s="8"/>
      <c r="Q986" s="8"/>
      <c r="R986" s="8"/>
      <c r="S986" s="8"/>
      <c r="T986" s="8"/>
      <c r="U986" s="8"/>
      <c r="V986" s="8"/>
      <c r="W986" s="8"/>
      <c r="X986" s="8"/>
      <c r="Y986" s="8"/>
    </row>
    <row r="987" spans="1:25" ht="15.75" customHeight="1" x14ac:dyDescent="0.2">
      <c r="A987" s="15"/>
      <c r="B987" s="15"/>
      <c r="C987" s="15"/>
      <c r="D987" s="8"/>
      <c r="E987" s="8"/>
      <c r="F987" s="8"/>
      <c r="G987" s="31"/>
      <c r="H987" s="8"/>
      <c r="I987" s="62"/>
      <c r="J987" s="15"/>
      <c r="K987" s="8"/>
      <c r="L987" s="8"/>
      <c r="M987" s="15"/>
      <c r="N987" s="8"/>
      <c r="O987" s="8"/>
      <c r="P987" s="8"/>
      <c r="Q987" s="8"/>
      <c r="R987" s="8"/>
      <c r="S987" s="8"/>
      <c r="T987" s="8"/>
      <c r="U987" s="8"/>
      <c r="V987" s="8"/>
      <c r="W987" s="8"/>
      <c r="X987" s="8"/>
      <c r="Y987" s="8"/>
    </row>
    <row r="988" spans="1:25" ht="15.75" customHeight="1" x14ac:dyDescent="0.2">
      <c r="A988" s="15"/>
      <c r="B988" s="15"/>
      <c r="C988" s="15"/>
      <c r="D988" s="8"/>
      <c r="E988" s="8"/>
      <c r="F988" s="8"/>
      <c r="G988" s="31"/>
      <c r="H988" s="8"/>
      <c r="I988" s="62"/>
      <c r="J988" s="15"/>
      <c r="K988" s="8"/>
      <c r="L988" s="8"/>
      <c r="M988" s="15"/>
      <c r="N988" s="8"/>
      <c r="O988" s="8"/>
      <c r="P988" s="8"/>
      <c r="Q988" s="8"/>
      <c r="R988" s="8"/>
      <c r="S988" s="8"/>
      <c r="T988" s="8"/>
      <c r="U988" s="8"/>
      <c r="V988" s="8"/>
      <c r="W988" s="8"/>
      <c r="X988" s="8"/>
      <c r="Y988" s="8"/>
    </row>
    <row r="989" spans="1:25" ht="15.75" customHeight="1" x14ac:dyDescent="0.2">
      <c r="A989" s="15"/>
      <c r="B989" s="15"/>
      <c r="C989" s="15"/>
      <c r="D989" s="8"/>
      <c r="E989" s="8"/>
      <c r="F989" s="8"/>
      <c r="G989" s="31"/>
      <c r="H989" s="8"/>
      <c r="I989" s="62"/>
      <c r="J989" s="15"/>
      <c r="K989" s="8"/>
      <c r="L989" s="8"/>
      <c r="M989" s="15"/>
      <c r="N989" s="8"/>
      <c r="O989" s="8"/>
      <c r="P989" s="8"/>
      <c r="Q989" s="8"/>
      <c r="R989" s="8"/>
      <c r="S989" s="8"/>
      <c r="T989" s="8"/>
      <c r="U989" s="8"/>
      <c r="V989" s="8"/>
      <c r="W989" s="8"/>
      <c r="X989" s="8"/>
      <c r="Y989" s="8"/>
    </row>
    <row r="990" spans="1:25" ht="15.75" customHeight="1" x14ac:dyDescent="0.2">
      <c r="A990" s="15"/>
      <c r="B990" s="15"/>
      <c r="C990" s="15"/>
      <c r="D990" s="8"/>
      <c r="E990" s="8"/>
      <c r="F990" s="8"/>
      <c r="G990" s="31"/>
      <c r="H990" s="8"/>
      <c r="I990" s="62"/>
      <c r="J990" s="15"/>
      <c r="K990" s="8"/>
      <c r="L990" s="8"/>
      <c r="M990" s="15"/>
      <c r="N990" s="8"/>
      <c r="O990" s="8"/>
      <c r="P990" s="8"/>
      <c r="Q990" s="8"/>
      <c r="R990" s="8"/>
      <c r="S990" s="8"/>
      <c r="T990" s="8"/>
      <c r="U990" s="8"/>
      <c r="V990" s="8"/>
      <c r="W990" s="8"/>
      <c r="X990" s="8"/>
      <c r="Y990" s="8"/>
    </row>
    <row r="991" spans="1:25" ht="15.75" customHeight="1" x14ac:dyDescent="0.2">
      <c r="A991" s="15"/>
      <c r="B991" s="15"/>
      <c r="C991" s="15"/>
      <c r="D991" s="8"/>
      <c r="E991" s="8"/>
      <c r="F991" s="8"/>
      <c r="G991" s="31"/>
      <c r="H991" s="8"/>
      <c r="I991" s="62"/>
      <c r="J991" s="15"/>
      <c r="K991" s="8"/>
      <c r="L991" s="8"/>
      <c r="M991" s="15"/>
      <c r="N991" s="8"/>
      <c r="O991" s="8"/>
      <c r="P991" s="8"/>
      <c r="Q991" s="8"/>
      <c r="R991" s="8"/>
      <c r="S991" s="8"/>
      <c r="T991" s="8"/>
      <c r="U991" s="8"/>
      <c r="V991" s="8"/>
      <c r="W991" s="8"/>
      <c r="X991" s="8"/>
      <c r="Y991" s="8"/>
    </row>
    <row r="992" spans="1:25" ht="15.75" customHeight="1" x14ac:dyDescent="0.2">
      <c r="A992" s="15"/>
      <c r="B992" s="15"/>
      <c r="C992" s="15"/>
      <c r="D992" s="8"/>
      <c r="E992" s="8"/>
      <c r="F992" s="8"/>
      <c r="G992" s="31"/>
      <c r="H992" s="8"/>
      <c r="I992" s="62"/>
      <c r="J992" s="15"/>
      <c r="K992" s="8"/>
      <c r="L992" s="8"/>
      <c r="M992" s="15"/>
      <c r="N992" s="8"/>
      <c r="O992" s="8"/>
      <c r="P992" s="8"/>
      <c r="Q992" s="8"/>
      <c r="R992" s="8"/>
      <c r="S992" s="8"/>
      <c r="T992" s="8"/>
      <c r="U992" s="8"/>
      <c r="V992" s="8"/>
      <c r="W992" s="8"/>
      <c r="X992" s="8"/>
      <c r="Y992" s="8"/>
    </row>
    <row r="993" spans="1:25" ht="15.75" customHeight="1" x14ac:dyDescent="0.2">
      <c r="A993" s="15"/>
      <c r="B993" s="15"/>
      <c r="C993" s="15"/>
      <c r="D993" s="8"/>
      <c r="E993" s="8"/>
      <c r="F993" s="8"/>
      <c r="G993" s="31"/>
      <c r="H993" s="8"/>
      <c r="I993" s="62"/>
      <c r="J993" s="15"/>
      <c r="K993" s="8"/>
      <c r="L993" s="8"/>
      <c r="M993" s="15"/>
      <c r="N993" s="8"/>
      <c r="O993" s="8"/>
      <c r="P993" s="8"/>
      <c r="Q993" s="8"/>
      <c r="R993" s="8"/>
      <c r="S993" s="8"/>
      <c r="T993" s="8"/>
      <c r="U993" s="8"/>
      <c r="V993" s="8"/>
      <c r="W993" s="8"/>
      <c r="X993" s="8"/>
      <c r="Y993" s="8"/>
    </row>
    <row r="994" spans="1:25" ht="15.75" customHeight="1" x14ac:dyDescent="0.2">
      <c r="A994" s="15"/>
      <c r="B994" s="15"/>
      <c r="C994" s="15"/>
      <c r="D994" s="8"/>
      <c r="E994" s="8"/>
      <c r="F994" s="8"/>
      <c r="G994" s="31"/>
      <c r="H994" s="8"/>
      <c r="I994" s="62"/>
      <c r="J994" s="15"/>
      <c r="K994" s="8"/>
      <c r="L994" s="8"/>
      <c r="M994" s="15"/>
      <c r="N994" s="8"/>
      <c r="O994" s="8"/>
      <c r="P994" s="8"/>
      <c r="Q994" s="8"/>
      <c r="R994" s="8"/>
      <c r="S994" s="8"/>
      <c r="T994" s="8"/>
      <c r="U994" s="8"/>
      <c r="V994" s="8"/>
      <c r="W994" s="8"/>
      <c r="X994" s="8"/>
      <c r="Y994" s="8"/>
    </row>
    <row r="995" spans="1:25" ht="15.75" customHeight="1" x14ac:dyDescent="0.2">
      <c r="A995" s="15"/>
      <c r="B995" s="15"/>
      <c r="C995" s="15"/>
      <c r="D995" s="8"/>
      <c r="E995" s="8"/>
      <c r="F995" s="8"/>
      <c r="G995" s="31"/>
      <c r="H995" s="8"/>
      <c r="I995" s="62"/>
      <c r="J995" s="15"/>
      <c r="K995" s="8"/>
      <c r="L995" s="8"/>
      <c r="M995" s="15"/>
      <c r="N995" s="8"/>
      <c r="O995" s="8"/>
      <c r="P995" s="8"/>
      <c r="Q995" s="8"/>
      <c r="R995" s="8"/>
      <c r="S995" s="8"/>
      <c r="T995" s="8"/>
      <c r="U995" s="8"/>
      <c r="V995" s="8"/>
      <c r="W995" s="8"/>
      <c r="X995" s="8"/>
      <c r="Y995" s="8"/>
    </row>
    <row r="996" spans="1:25" ht="15.75" customHeight="1" x14ac:dyDescent="0.2">
      <c r="A996" s="15"/>
      <c r="B996" s="15"/>
      <c r="C996" s="15"/>
      <c r="D996" s="8"/>
      <c r="E996" s="8"/>
      <c r="F996" s="8"/>
      <c r="G996" s="31"/>
      <c r="H996" s="8"/>
      <c r="I996" s="62"/>
      <c r="J996" s="15"/>
      <c r="K996" s="8"/>
      <c r="L996" s="8"/>
      <c r="M996" s="15"/>
      <c r="N996" s="8"/>
      <c r="O996" s="8"/>
      <c r="P996" s="8"/>
      <c r="Q996" s="8"/>
      <c r="R996" s="8"/>
      <c r="S996" s="8"/>
      <c r="T996" s="8"/>
      <c r="U996" s="8"/>
      <c r="V996" s="8"/>
      <c r="W996" s="8"/>
      <c r="X996" s="8"/>
      <c r="Y996" s="8"/>
    </row>
    <row r="997" spans="1:25" ht="15.75" customHeight="1" x14ac:dyDescent="0.2">
      <c r="A997" s="15"/>
      <c r="B997" s="15"/>
      <c r="C997" s="15"/>
      <c r="D997" s="8"/>
      <c r="E997" s="8"/>
      <c r="F997" s="8"/>
      <c r="G997" s="31"/>
      <c r="H997" s="8"/>
      <c r="I997" s="62"/>
      <c r="J997" s="15"/>
      <c r="K997" s="8"/>
      <c r="L997" s="8"/>
      <c r="M997" s="15"/>
      <c r="N997" s="8"/>
      <c r="O997" s="8"/>
      <c r="P997" s="8"/>
      <c r="Q997" s="8"/>
      <c r="R997" s="8"/>
      <c r="S997" s="8"/>
      <c r="T997" s="8"/>
      <c r="U997" s="8"/>
      <c r="V997" s="8"/>
      <c r="W997" s="8"/>
      <c r="X997" s="8"/>
      <c r="Y997" s="8"/>
    </row>
    <row r="998" spans="1:25" ht="15.75" customHeight="1" x14ac:dyDescent="0.2">
      <c r="A998" s="15"/>
      <c r="B998" s="15"/>
      <c r="C998" s="15"/>
      <c r="D998" s="8"/>
      <c r="E998" s="8"/>
      <c r="F998" s="8"/>
      <c r="G998" s="31"/>
      <c r="H998" s="8"/>
      <c r="I998" s="62"/>
      <c r="J998" s="15"/>
      <c r="K998" s="8"/>
      <c r="L998" s="8"/>
      <c r="M998" s="15"/>
      <c r="N998" s="8"/>
      <c r="O998" s="8"/>
      <c r="P998" s="8"/>
      <c r="Q998" s="8"/>
      <c r="R998" s="8"/>
      <c r="S998" s="8"/>
      <c r="T998" s="8"/>
      <c r="U998" s="8"/>
      <c r="V998" s="8"/>
      <c r="W998" s="8"/>
      <c r="X998" s="8"/>
      <c r="Y998" s="8"/>
    </row>
    <row r="999" spans="1:25" ht="15.75" customHeight="1" x14ac:dyDescent="0.2">
      <c r="A999" s="15"/>
      <c r="B999" s="15"/>
      <c r="C999" s="15"/>
      <c r="D999" s="8"/>
      <c r="E999" s="8"/>
      <c r="F999" s="8"/>
      <c r="G999" s="31"/>
      <c r="H999" s="8"/>
      <c r="I999" s="62"/>
      <c r="J999" s="15"/>
      <c r="K999" s="8"/>
      <c r="L999" s="8"/>
      <c r="M999" s="15"/>
      <c r="N999" s="8"/>
      <c r="O999" s="8"/>
      <c r="P999" s="8"/>
      <c r="Q999" s="8"/>
      <c r="R999" s="8"/>
      <c r="S999" s="8"/>
      <c r="T999" s="8"/>
      <c r="U999" s="8"/>
      <c r="V999" s="8"/>
      <c r="W999" s="8"/>
      <c r="X999" s="8"/>
      <c r="Y999" s="8"/>
    </row>
    <row r="1000" spans="1:25" ht="15.75" customHeight="1" x14ac:dyDescent="0.2">
      <c r="A1000" s="15"/>
      <c r="B1000" s="15"/>
      <c r="C1000" s="15"/>
      <c r="D1000" s="8"/>
      <c r="E1000" s="8"/>
      <c r="F1000" s="8"/>
      <c r="G1000" s="31"/>
      <c r="H1000" s="8"/>
      <c r="I1000" s="62"/>
      <c r="J1000" s="15"/>
      <c r="K1000" s="8"/>
      <c r="L1000" s="8"/>
      <c r="M1000" s="15"/>
      <c r="N1000" s="8"/>
      <c r="O1000" s="8"/>
      <c r="P1000" s="8"/>
      <c r="Q1000" s="8"/>
      <c r="R1000" s="8"/>
      <c r="S1000" s="8"/>
      <c r="T1000" s="8"/>
      <c r="U1000" s="8"/>
      <c r="V1000" s="8"/>
      <c r="W1000" s="8"/>
      <c r="X1000" s="8"/>
      <c r="Y1000" s="8"/>
    </row>
    <row r="1001" spans="1:25" ht="15.75" customHeight="1" x14ac:dyDescent="0.2">
      <c r="A1001" s="15"/>
      <c r="B1001" s="15"/>
      <c r="C1001" s="15"/>
      <c r="D1001" s="8"/>
      <c r="E1001" s="8"/>
      <c r="F1001" s="8"/>
      <c r="G1001" s="31"/>
      <c r="H1001" s="8"/>
      <c r="I1001" s="62"/>
      <c r="J1001" s="15"/>
      <c r="K1001" s="8"/>
      <c r="L1001" s="8"/>
      <c r="M1001" s="15"/>
      <c r="N1001" s="8"/>
      <c r="O1001" s="8"/>
      <c r="P1001" s="8"/>
      <c r="Q1001" s="8"/>
      <c r="R1001" s="8"/>
      <c r="S1001" s="8"/>
      <c r="T1001" s="8"/>
      <c r="U1001" s="8"/>
      <c r="V1001" s="8"/>
      <c r="W1001" s="8"/>
      <c r="X1001" s="8"/>
      <c r="Y1001" s="8"/>
    </row>
    <row r="1002" spans="1:25" ht="15.75" customHeight="1" x14ac:dyDescent="0.2">
      <c r="A1002" s="15"/>
      <c r="B1002" s="15"/>
      <c r="C1002" s="15"/>
      <c r="D1002" s="8"/>
      <c r="E1002" s="8"/>
      <c r="F1002" s="8"/>
      <c r="G1002" s="31"/>
      <c r="H1002" s="8"/>
      <c r="I1002" s="62"/>
      <c r="J1002" s="15"/>
      <c r="K1002" s="8"/>
      <c r="L1002" s="8"/>
      <c r="M1002" s="15"/>
      <c r="N1002" s="8"/>
      <c r="O1002" s="8"/>
      <c r="P1002" s="8"/>
      <c r="Q1002" s="8"/>
      <c r="R1002" s="8"/>
      <c r="S1002" s="8"/>
      <c r="T1002" s="8"/>
      <c r="U1002" s="8"/>
      <c r="V1002" s="8"/>
      <c r="W1002" s="8"/>
      <c r="X1002" s="8"/>
      <c r="Y1002" s="8"/>
    </row>
  </sheetData>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872"/>
  <sheetViews>
    <sheetView topLeftCell="E1" zoomScale="153" zoomScaleNormal="153" zoomScalePageLayoutView="153" workbookViewId="0">
      <pane ySplit="1" topLeftCell="A108" activePane="bottomLeft" state="frozen"/>
      <selection pane="bottomLeft" activeCell="G136" sqref="G136"/>
    </sheetView>
  </sheetViews>
  <sheetFormatPr baseColWidth="10" defaultColWidth="11.1640625" defaultRowHeight="15" customHeight="1" x14ac:dyDescent="0.2"/>
  <cols>
    <col min="1" max="1" width="7.83203125" customWidth="1"/>
    <col min="2" max="2" width="6.6640625" customWidth="1"/>
    <col min="3" max="3" width="9" customWidth="1"/>
    <col min="4" max="4" width="38.6640625" customWidth="1"/>
    <col min="5" max="5" width="39.6640625" customWidth="1"/>
    <col min="6" max="6" width="30.33203125" customWidth="1"/>
    <col min="7" max="7" width="26.83203125" customWidth="1"/>
    <col min="8" max="8" width="26.33203125" hidden="1" customWidth="1"/>
    <col min="9" max="9" width="25" customWidth="1"/>
    <col min="10" max="10" width="27.1640625" customWidth="1"/>
    <col min="11" max="11" width="28" style="405" customWidth="1"/>
    <col min="12" max="12" width="34.83203125" style="405" customWidth="1"/>
    <col min="13" max="13" width="255.6640625" customWidth="1"/>
    <col min="14" max="26" width="10.83203125" customWidth="1"/>
  </cols>
  <sheetData>
    <row r="1" spans="1:26" ht="18" customHeight="1" x14ac:dyDescent="0.2">
      <c r="A1" s="101" t="s">
        <v>59</v>
      </c>
      <c r="B1" s="101" t="s">
        <v>60</v>
      </c>
      <c r="C1" s="101" t="s">
        <v>0</v>
      </c>
      <c r="D1" s="102" t="s">
        <v>126</v>
      </c>
      <c r="E1" s="102" t="s">
        <v>127</v>
      </c>
      <c r="F1" s="102" t="s">
        <v>128</v>
      </c>
      <c r="G1" s="103" t="s">
        <v>61</v>
      </c>
      <c r="H1" s="102" t="s">
        <v>62</v>
      </c>
      <c r="I1" s="103" t="s">
        <v>1572</v>
      </c>
      <c r="J1" s="103" t="s">
        <v>129</v>
      </c>
      <c r="K1" s="103" t="s">
        <v>70</v>
      </c>
      <c r="L1" s="103" t="s">
        <v>71</v>
      </c>
      <c r="M1" s="102" t="s">
        <v>77</v>
      </c>
      <c r="N1" s="102"/>
      <c r="O1" s="102"/>
      <c r="P1" s="102"/>
      <c r="Q1" s="102"/>
      <c r="R1" s="102"/>
      <c r="S1" s="102"/>
      <c r="T1" s="102"/>
      <c r="U1" s="102"/>
      <c r="V1" s="102"/>
      <c r="W1" s="102"/>
      <c r="X1" s="102"/>
      <c r="Y1" s="102"/>
      <c r="Z1" s="102"/>
    </row>
    <row r="2" spans="1:26" ht="18" customHeight="1" x14ac:dyDescent="0.2">
      <c r="A2" s="104" t="s">
        <v>78</v>
      </c>
      <c r="B2" s="105">
        <v>2013</v>
      </c>
      <c r="C2" s="105" t="s">
        <v>36</v>
      </c>
      <c r="D2" s="106" t="s">
        <v>222</v>
      </c>
      <c r="E2" s="106" t="s">
        <v>223</v>
      </c>
      <c r="F2" s="106" t="s">
        <v>224</v>
      </c>
      <c r="G2" s="107">
        <v>2467.12</v>
      </c>
      <c r="H2" s="106"/>
      <c r="I2" s="106"/>
      <c r="J2" s="108"/>
      <c r="K2" s="107"/>
      <c r="L2" s="107"/>
      <c r="M2" s="109" t="s">
        <v>225</v>
      </c>
      <c r="N2" s="106"/>
      <c r="O2" s="106"/>
      <c r="P2" s="106"/>
      <c r="Q2" s="106"/>
      <c r="R2" s="106"/>
      <c r="S2" s="106"/>
      <c r="T2" s="106"/>
      <c r="U2" s="106"/>
      <c r="V2" s="106"/>
      <c r="W2" s="106"/>
      <c r="X2" s="106"/>
      <c r="Y2" s="106"/>
      <c r="Z2" s="110"/>
    </row>
    <row r="3" spans="1:26" ht="18" customHeight="1" x14ac:dyDescent="0.2">
      <c r="A3" s="104" t="s">
        <v>78</v>
      </c>
      <c r="B3" s="105">
        <v>2013</v>
      </c>
      <c r="C3" s="105" t="s">
        <v>36</v>
      </c>
      <c r="D3" s="106" t="s">
        <v>226</v>
      </c>
      <c r="E3" s="106" t="s">
        <v>227</v>
      </c>
      <c r="F3" s="106" t="s">
        <v>228</v>
      </c>
      <c r="G3" s="107">
        <v>1981.33</v>
      </c>
      <c r="H3" s="106"/>
      <c r="I3" s="106"/>
      <c r="J3" s="108"/>
      <c r="K3" s="107"/>
      <c r="L3" s="107"/>
      <c r="M3" s="109" t="s">
        <v>229</v>
      </c>
      <c r="N3" s="106"/>
      <c r="O3" s="106"/>
      <c r="P3" s="106"/>
      <c r="Q3" s="106"/>
      <c r="R3" s="106"/>
      <c r="S3" s="106"/>
      <c r="T3" s="106"/>
      <c r="U3" s="106"/>
      <c r="V3" s="106"/>
      <c r="W3" s="106"/>
      <c r="X3" s="106"/>
      <c r="Y3" s="106"/>
      <c r="Z3" s="110"/>
    </row>
    <row r="4" spans="1:26" ht="18" customHeight="1" x14ac:dyDescent="0.2">
      <c r="A4" s="104" t="s">
        <v>78</v>
      </c>
      <c r="B4" s="105">
        <v>2013</v>
      </c>
      <c r="C4" s="105" t="s">
        <v>36</v>
      </c>
      <c r="D4" s="106" t="s">
        <v>230</v>
      </c>
      <c r="E4" s="106" t="s">
        <v>231</v>
      </c>
      <c r="F4" s="106" t="s">
        <v>232</v>
      </c>
      <c r="G4" s="107">
        <v>1813.51</v>
      </c>
      <c r="H4" s="106"/>
      <c r="I4" s="106"/>
      <c r="J4" s="108"/>
      <c r="K4" s="107"/>
      <c r="L4" s="107"/>
      <c r="M4" s="109" t="s">
        <v>233</v>
      </c>
      <c r="N4" s="106"/>
      <c r="O4" s="106"/>
      <c r="P4" s="106"/>
      <c r="Q4" s="106"/>
      <c r="R4" s="106"/>
      <c r="S4" s="106"/>
      <c r="T4" s="106"/>
      <c r="U4" s="106"/>
      <c r="V4" s="106"/>
      <c r="W4" s="106"/>
      <c r="X4" s="106"/>
      <c r="Y4" s="106"/>
      <c r="Z4" s="110"/>
    </row>
    <row r="5" spans="1:26" ht="18" customHeight="1" x14ac:dyDescent="0.2">
      <c r="A5" s="104" t="s">
        <v>78</v>
      </c>
      <c r="B5" s="105">
        <v>2013</v>
      </c>
      <c r="C5" s="105" t="s">
        <v>36</v>
      </c>
      <c r="D5" s="106" t="s">
        <v>234</v>
      </c>
      <c r="E5" s="106" t="s">
        <v>235</v>
      </c>
      <c r="F5" s="106" t="s">
        <v>236</v>
      </c>
      <c r="G5" s="107">
        <v>1547.31</v>
      </c>
      <c r="H5" s="106"/>
      <c r="I5" s="106"/>
      <c r="J5" s="108"/>
      <c r="K5" s="107"/>
      <c r="L5" s="107"/>
      <c r="M5" s="109" t="s">
        <v>237</v>
      </c>
      <c r="N5" s="106"/>
      <c r="O5" s="106"/>
      <c r="P5" s="106"/>
      <c r="Q5" s="106"/>
      <c r="R5" s="106"/>
      <c r="S5" s="106"/>
      <c r="T5" s="106"/>
      <c r="U5" s="106"/>
      <c r="V5" s="106"/>
      <c r="W5" s="106"/>
      <c r="X5" s="106"/>
      <c r="Y5" s="106"/>
      <c r="Z5" s="110"/>
    </row>
    <row r="6" spans="1:26" ht="18" customHeight="1" x14ac:dyDescent="0.2">
      <c r="A6" s="104" t="s">
        <v>78</v>
      </c>
      <c r="B6" s="105">
        <v>2013</v>
      </c>
      <c r="C6" s="105" t="s">
        <v>36</v>
      </c>
      <c r="D6" s="106" t="s">
        <v>238</v>
      </c>
      <c r="E6" s="106" t="s">
        <v>239</v>
      </c>
      <c r="F6" s="106" t="s">
        <v>240</v>
      </c>
      <c r="G6" s="107">
        <v>858.32</v>
      </c>
      <c r="H6" s="106"/>
      <c r="I6" s="106"/>
      <c r="J6" s="108"/>
      <c r="K6" s="107"/>
      <c r="L6" s="107"/>
      <c r="M6" s="109" t="s">
        <v>241</v>
      </c>
      <c r="N6" s="106"/>
      <c r="O6" s="106"/>
      <c r="P6" s="106"/>
      <c r="Q6" s="106"/>
      <c r="R6" s="106"/>
      <c r="S6" s="106"/>
      <c r="T6" s="106"/>
      <c r="U6" s="106"/>
      <c r="V6" s="106"/>
      <c r="W6" s="106"/>
      <c r="X6" s="106"/>
      <c r="Y6" s="106"/>
      <c r="Z6" s="110"/>
    </row>
    <row r="7" spans="1:26" ht="18" customHeight="1" x14ac:dyDescent="0.2">
      <c r="A7" s="104" t="s">
        <v>78</v>
      </c>
      <c r="B7" s="105">
        <v>2013</v>
      </c>
      <c r="C7" s="105" t="s">
        <v>36</v>
      </c>
      <c r="D7" s="106" t="s">
        <v>242</v>
      </c>
      <c r="E7" s="106" t="s">
        <v>243</v>
      </c>
      <c r="F7" s="106" t="s">
        <v>244</v>
      </c>
      <c r="G7" s="107">
        <v>408.41</v>
      </c>
      <c r="H7" s="106"/>
      <c r="I7" s="106"/>
      <c r="J7" s="108"/>
      <c r="K7" s="107"/>
      <c r="L7" s="107"/>
      <c r="M7" s="109" t="s">
        <v>245</v>
      </c>
      <c r="N7" s="106"/>
      <c r="O7" s="106"/>
      <c r="P7" s="106"/>
      <c r="Q7" s="106"/>
      <c r="R7" s="106"/>
      <c r="S7" s="106"/>
      <c r="T7" s="106"/>
      <c r="U7" s="106"/>
      <c r="V7" s="106"/>
      <c r="W7" s="106"/>
      <c r="X7" s="106"/>
      <c r="Y7" s="106"/>
      <c r="Z7" s="110"/>
    </row>
    <row r="8" spans="1:26" ht="18" customHeight="1" x14ac:dyDescent="0.2">
      <c r="A8" s="104" t="s">
        <v>78</v>
      </c>
      <c r="B8" s="105">
        <v>2013</v>
      </c>
      <c r="C8" s="105" t="s">
        <v>36</v>
      </c>
      <c r="D8" s="106" t="s">
        <v>246</v>
      </c>
      <c r="E8" s="106" t="s">
        <v>246</v>
      </c>
      <c r="F8" s="106" t="s">
        <v>246</v>
      </c>
      <c r="G8" s="107"/>
      <c r="H8" s="106"/>
      <c r="I8" s="106"/>
      <c r="J8" s="108"/>
      <c r="K8" s="107"/>
      <c r="L8" s="107"/>
      <c r="M8" s="109"/>
      <c r="N8" s="106"/>
      <c r="O8" s="106"/>
      <c r="P8" s="106"/>
      <c r="Q8" s="106"/>
      <c r="R8" s="106"/>
      <c r="S8" s="106"/>
      <c r="T8" s="106"/>
      <c r="U8" s="106"/>
      <c r="V8" s="106"/>
      <c r="W8" s="106"/>
      <c r="X8" s="106"/>
      <c r="Y8" s="106"/>
      <c r="Z8" s="110"/>
    </row>
    <row r="9" spans="1:26" ht="18" customHeight="1" x14ac:dyDescent="0.2">
      <c r="A9" s="104" t="s">
        <v>78</v>
      </c>
      <c r="B9" s="105">
        <v>2014</v>
      </c>
      <c r="C9" s="105" t="s">
        <v>36</v>
      </c>
      <c r="D9" s="106" t="s">
        <v>222</v>
      </c>
      <c r="E9" s="106" t="s">
        <v>223</v>
      </c>
      <c r="F9" s="106" t="s">
        <v>224</v>
      </c>
      <c r="G9" s="107">
        <v>2915.04</v>
      </c>
      <c r="H9" s="106"/>
      <c r="I9" s="106"/>
      <c r="J9" s="108"/>
      <c r="K9" s="107"/>
      <c r="L9" s="107"/>
      <c r="M9" s="106" t="s">
        <v>247</v>
      </c>
      <c r="N9" s="106"/>
      <c r="O9" s="106"/>
      <c r="P9" s="106"/>
      <c r="Q9" s="106"/>
      <c r="R9" s="106"/>
      <c r="S9" s="106"/>
      <c r="T9" s="106"/>
      <c r="U9" s="106"/>
      <c r="V9" s="106"/>
      <c r="W9" s="106"/>
      <c r="X9" s="106"/>
      <c r="Y9" s="106"/>
      <c r="Z9" s="110"/>
    </row>
    <row r="10" spans="1:26" ht="18" customHeight="1" x14ac:dyDescent="0.2">
      <c r="A10" s="104" t="s">
        <v>78</v>
      </c>
      <c r="B10" s="105">
        <v>2014</v>
      </c>
      <c r="C10" s="105" t="s">
        <v>36</v>
      </c>
      <c r="D10" s="106" t="s">
        <v>226</v>
      </c>
      <c r="E10" s="106" t="s">
        <v>227</v>
      </c>
      <c r="F10" s="106" t="s">
        <v>228</v>
      </c>
      <c r="G10" s="107">
        <v>2181.81</v>
      </c>
      <c r="H10" s="106"/>
      <c r="I10" s="106"/>
      <c r="J10" s="108"/>
      <c r="K10" s="107"/>
      <c r="L10" s="107"/>
      <c r="M10" s="109" t="s">
        <v>248</v>
      </c>
      <c r="N10" s="106"/>
      <c r="O10" s="106"/>
      <c r="P10" s="106"/>
      <c r="Q10" s="106"/>
      <c r="R10" s="106"/>
      <c r="S10" s="106"/>
      <c r="T10" s="106"/>
      <c r="U10" s="106"/>
      <c r="V10" s="106"/>
      <c r="W10" s="106"/>
      <c r="X10" s="106"/>
      <c r="Y10" s="106"/>
      <c r="Z10" s="110"/>
    </row>
    <row r="11" spans="1:26" ht="18" customHeight="1" x14ac:dyDescent="0.2">
      <c r="A11" s="104" t="s">
        <v>78</v>
      </c>
      <c r="B11" s="105">
        <v>2014</v>
      </c>
      <c r="C11" s="105" t="s">
        <v>36</v>
      </c>
      <c r="D11" s="106" t="s">
        <v>230</v>
      </c>
      <c r="E11" s="106" t="s">
        <v>231</v>
      </c>
      <c r="F11" s="106" t="s">
        <v>232</v>
      </c>
      <c r="G11" s="107">
        <v>1653.43</v>
      </c>
      <c r="H11" s="106"/>
      <c r="I11" s="106"/>
      <c r="J11" s="108"/>
      <c r="K11" s="107"/>
      <c r="L11" s="107"/>
      <c r="M11" s="109" t="s">
        <v>249</v>
      </c>
      <c r="N11" s="106"/>
      <c r="O11" s="106"/>
      <c r="P11" s="106"/>
      <c r="Q11" s="106"/>
      <c r="R11" s="106"/>
      <c r="S11" s="106"/>
      <c r="T11" s="106"/>
      <c r="U11" s="106"/>
      <c r="V11" s="106"/>
      <c r="W11" s="106"/>
      <c r="X11" s="106"/>
      <c r="Y11" s="106"/>
      <c r="Z11" s="110"/>
    </row>
    <row r="12" spans="1:26" ht="18" customHeight="1" x14ac:dyDescent="0.2">
      <c r="A12" s="104" t="s">
        <v>78</v>
      </c>
      <c r="B12" s="105">
        <v>2014</v>
      </c>
      <c r="C12" s="105" t="s">
        <v>36</v>
      </c>
      <c r="D12" s="106" t="s">
        <v>250</v>
      </c>
      <c r="E12" s="106" t="s">
        <v>251</v>
      </c>
      <c r="F12" s="106" t="s">
        <v>252</v>
      </c>
      <c r="G12" s="107">
        <v>1485.96</v>
      </c>
      <c r="H12" s="106"/>
      <c r="I12" s="106"/>
      <c r="J12" s="108"/>
      <c r="K12" s="107"/>
      <c r="L12" s="107"/>
      <c r="M12" s="106" t="s">
        <v>253</v>
      </c>
      <c r="N12" s="106"/>
      <c r="O12" s="106"/>
      <c r="P12" s="106"/>
      <c r="Q12" s="106"/>
      <c r="R12" s="106"/>
      <c r="S12" s="106"/>
      <c r="T12" s="106"/>
      <c r="U12" s="106"/>
      <c r="V12" s="106"/>
      <c r="W12" s="106"/>
      <c r="X12" s="106"/>
      <c r="Y12" s="106"/>
      <c r="Z12" s="110"/>
    </row>
    <row r="13" spans="1:26" ht="18" customHeight="1" x14ac:dyDescent="0.2">
      <c r="A13" s="104" t="s">
        <v>78</v>
      </c>
      <c r="B13" s="105">
        <v>2014</v>
      </c>
      <c r="C13" s="105" t="s">
        <v>36</v>
      </c>
      <c r="D13" s="106" t="s">
        <v>234</v>
      </c>
      <c r="E13" s="106" t="s">
        <v>235</v>
      </c>
      <c r="F13" s="106" t="s">
        <v>236</v>
      </c>
      <c r="G13" s="107">
        <v>1442.51</v>
      </c>
      <c r="H13" s="106"/>
      <c r="I13" s="106"/>
      <c r="J13" s="108"/>
      <c r="K13" s="107"/>
      <c r="L13" s="107"/>
      <c r="M13" s="109" t="s">
        <v>254</v>
      </c>
      <c r="N13" s="106"/>
      <c r="O13" s="106"/>
      <c r="P13" s="106"/>
      <c r="Q13" s="106"/>
      <c r="R13" s="106"/>
      <c r="S13" s="106"/>
      <c r="T13" s="106"/>
      <c r="U13" s="106"/>
      <c r="V13" s="106"/>
      <c r="W13" s="106"/>
      <c r="X13" s="106"/>
      <c r="Y13" s="106"/>
      <c r="Z13" s="110"/>
    </row>
    <row r="14" spans="1:26" ht="18" customHeight="1" x14ac:dyDescent="0.2">
      <c r="A14" s="104" t="s">
        <v>78</v>
      </c>
      <c r="B14" s="105">
        <v>2014</v>
      </c>
      <c r="C14" s="105" t="s">
        <v>36</v>
      </c>
      <c r="D14" s="106" t="s">
        <v>255</v>
      </c>
      <c r="E14" s="106" t="s">
        <v>256</v>
      </c>
      <c r="F14" s="106" t="s">
        <v>257</v>
      </c>
      <c r="G14" s="107">
        <v>1346.98</v>
      </c>
      <c r="H14" s="106"/>
      <c r="I14" s="106"/>
      <c r="J14" s="108"/>
      <c r="K14" s="107"/>
      <c r="L14" s="107"/>
      <c r="M14" s="106" t="s">
        <v>258</v>
      </c>
      <c r="N14" s="106"/>
      <c r="O14" s="106"/>
      <c r="P14" s="106"/>
      <c r="Q14" s="106"/>
      <c r="R14" s="106"/>
      <c r="S14" s="106"/>
      <c r="T14" s="106"/>
      <c r="U14" s="106"/>
      <c r="V14" s="106"/>
      <c r="W14" s="106"/>
      <c r="X14" s="106"/>
      <c r="Y14" s="106"/>
      <c r="Z14" s="110"/>
    </row>
    <row r="15" spans="1:26" ht="18" customHeight="1" x14ac:dyDescent="0.2">
      <c r="A15" s="104" t="s">
        <v>78</v>
      </c>
      <c r="B15" s="105">
        <v>2014</v>
      </c>
      <c r="C15" s="105" t="s">
        <v>36</v>
      </c>
      <c r="D15" s="106" t="s">
        <v>238</v>
      </c>
      <c r="E15" s="106" t="s">
        <v>239</v>
      </c>
      <c r="F15" s="106" t="s">
        <v>240</v>
      </c>
      <c r="G15" s="107">
        <v>896.16</v>
      </c>
      <c r="H15" s="106"/>
      <c r="I15" s="106"/>
      <c r="J15" s="108"/>
      <c r="K15" s="107"/>
      <c r="L15" s="107"/>
      <c r="M15" s="109" t="s">
        <v>259</v>
      </c>
      <c r="N15" s="106"/>
      <c r="O15" s="106"/>
      <c r="P15" s="106"/>
      <c r="Q15" s="106"/>
      <c r="R15" s="106"/>
      <c r="S15" s="106"/>
      <c r="T15" s="106"/>
      <c r="U15" s="106"/>
      <c r="V15" s="106"/>
      <c r="W15" s="106"/>
      <c r="X15" s="106"/>
      <c r="Y15" s="106"/>
      <c r="Z15" s="110"/>
    </row>
    <row r="16" spans="1:26" ht="18" customHeight="1" x14ac:dyDescent="0.2">
      <c r="A16" s="104" t="s">
        <v>78</v>
      </c>
      <c r="B16" s="105">
        <v>2014</v>
      </c>
      <c r="C16" s="105" t="s">
        <v>36</v>
      </c>
      <c r="D16" s="106" t="s">
        <v>260</v>
      </c>
      <c r="E16" s="106" t="s">
        <v>261</v>
      </c>
      <c r="F16" s="106" t="s">
        <v>262</v>
      </c>
      <c r="G16" s="107">
        <v>436.6</v>
      </c>
      <c r="H16" s="106"/>
      <c r="I16" s="106"/>
      <c r="J16" s="108"/>
      <c r="K16" s="107"/>
      <c r="L16" s="107"/>
      <c r="M16" s="106" t="s">
        <v>263</v>
      </c>
      <c r="N16" s="106"/>
      <c r="O16" s="106"/>
      <c r="P16" s="106"/>
      <c r="Q16" s="106"/>
      <c r="R16" s="106"/>
      <c r="S16" s="106"/>
      <c r="T16" s="106"/>
      <c r="U16" s="106"/>
      <c r="V16" s="106"/>
      <c r="W16" s="106"/>
      <c r="X16" s="106"/>
      <c r="Y16" s="106"/>
      <c r="Z16" s="110"/>
    </row>
    <row r="17" spans="1:26" ht="18" customHeight="1" x14ac:dyDescent="0.2">
      <c r="A17" s="104" t="s">
        <v>78</v>
      </c>
      <c r="B17" s="105">
        <v>2014</v>
      </c>
      <c r="C17" s="105" t="s">
        <v>36</v>
      </c>
      <c r="D17" s="106" t="s">
        <v>242</v>
      </c>
      <c r="E17" s="106" t="s">
        <v>243</v>
      </c>
      <c r="F17" s="106" t="s">
        <v>244</v>
      </c>
      <c r="G17" s="107">
        <v>421.1</v>
      </c>
      <c r="H17" s="106"/>
      <c r="I17" s="106"/>
      <c r="J17" s="108"/>
      <c r="K17" s="107"/>
      <c r="L17" s="107"/>
      <c r="M17" s="106" t="s">
        <v>264</v>
      </c>
      <c r="N17" s="106"/>
      <c r="O17" s="106"/>
      <c r="P17" s="106"/>
      <c r="Q17" s="106"/>
      <c r="R17" s="106"/>
      <c r="S17" s="106"/>
      <c r="T17" s="106"/>
      <c r="U17" s="106"/>
      <c r="V17" s="106"/>
      <c r="W17" s="106"/>
      <c r="X17" s="106"/>
      <c r="Y17" s="106"/>
      <c r="Z17" s="110"/>
    </row>
    <row r="18" spans="1:26" ht="18" customHeight="1" x14ac:dyDescent="0.2">
      <c r="A18" s="104" t="s">
        <v>78</v>
      </c>
      <c r="B18" s="105">
        <v>2014</v>
      </c>
      <c r="C18" s="105" t="s">
        <v>36</v>
      </c>
      <c r="D18" s="106" t="s">
        <v>265</v>
      </c>
      <c r="E18" s="106" t="s">
        <v>266</v>
      </c>
      <c r="F18" s="106" t="s">
        <v>267</v>
      </c>
      <c r="G18" s="107">
        <v>288.86</v>
      </c>
      <c r="H18" s="106"/>
      <c r="I18" s="106"/>
      <c r="J18" s="108"/>
      <c r="K18" s="107"/>
      <c r="L18" s="107"/>
      <c r="M18" s="106" t="s">
        <v>268</v>
      </c>
      <c r="N18" s="106"/>
      <c r="O18" s="106"/>
      <c r="P18" s="106"/>
      <c r="Q18" s="106"/>
      <c r="R18" s="106"/>
      <c r="S18" s="106"/>
      <c r="T18" s="106"/>
      <c r="U18" s="106"/>
      <c r="V18" s="106"/>
      <c r="W18" s="106"/>
      <c r="X18" s="106"/>
      <c r="Y18" s="106"/>
      <c r="Z18" s="110"/>
    </row>
    <row r="19" spans="1:26" ht="18" customHeight="1" x14ac:dyDescent="0.2">
      <c r="A19" s="104" t="s">
        <v>78</v>
      </c>
      <c r="B19" s="105">
        <v>2014</v>
      </c>
      <c r="C19" s="105" t="s">
        <v>36</v>
      </c>
      <c r="D19" s="106" t="s">
        <v>246</v>
      </c>
      <c r="E19" s="106" t="s">
        <v>246</v>
      </c>
      <c r="F19" s="106" t="s">
        <v>246</v>
      </c>
      <c r="G19" s="107"/>
      <c r="H19" s="106"/>
      <c r="I19" s="106"/>
      <c r="J19" s="108"/>
      <c r="K19" s="107"/>
      <c r="L19" s="107"/>
      <c r="M19" s="106"/>
      <c r="N19" s="106"/>
      <c r="O19" s="106"/>
      <c r="P19" s="106"/>
      <c r="Q19" s="106"/>
      <c r="R19" s="106"/>
      <c r="S19" s="106"/>
      <c r="T19" s="106"/>
      <c r="U19" s="106"/>
      <c r="V19" s="106"/>
      <c r="W19" s="106"/>
      <c r="X19" s="106"/>
      <c r="Y19" s="106"/>
      <c r="Z19" s="110"/>
    </row>
    <row r="20" spans="1:26" ht="18" customHeight="1" x14ac:dyDescent="0.2">
      <c r="A20" s="104" t="s">
        <v>78</v>
      </c>
      <c r="B20" s="105">
        <v>2015</v>
      </c>
      <c r="C20" s="105" t="s">
        <v>36</v>
      </c>
      <c r="D20" s="106" t="s">
        <v>222</v>
      </c>
      <c r="E20" s="106" t="s">
        <v>223</v>
      </c>
      <c r="F20" s="106" t="s">
        <v>224</v>
      </c>
      <c r="G20" s="107">
        <v>3161.81</v>
      </c>
      <c r="H20" s="106"/>
      <c r="I20" s="106"/>
      <c r="J20" s="108"/>
      <c r="K20" s="107"/>
      <c r="L20" s="107"/>
      <c r="M20" s="109" t="s">
        <v>269</v>
      </c>
      <c r="N20" s="106"/>
      <c r="O20" s="106"/>
      <c r="P20" s="106"/>
      <c r="Q20" s="106"/>
      <c r="R20" s="106"/>
      <c r="S20" s="106"/>
      <c r="T20" s="106"/>
      <c r="U20" s="106"/>
      <c r="V20" s="106"/>
      <c r="W20" s="106"/>
      <c r="X20" s="106"/>
      <c r="Y20" s="106"/>
      <c r="Z20" s="110"/>
    </row>
    <row r="21" spans="1:26" ht="18" customHeight="1" x14ac:dyDescent="0.2">
      <c r="A21" s="104" t="s">
        <v>78</v>
      </c>
      <c r="B21" s="105">
        <v>2015</v>
      </c>
      <c r="C21" s="105" t="s">
        <v>36</v>
      </c>
      <c r="D21" s="106" t="s">
        <v>226</v>
      </c>
      <c r="E21" s="106" t="s">
        <v>227</v>
      </c>
      <c r="F21" s="106" t="s">
        <v>228</v>
      </c>
      <c r="G21" s="107">
        <v>2408.0100000000002</v>
      </c>
      <c r="H21" s="106"/>
      <c r="I21" s="106"/>
      <c r="J21" s="108"/>
      <c r="K21" s="107"/>
      <c r="L21" s="107"/>
      <c r="M21" s="109" t="s">
        <v>270</v>
      </c>
      <c r="N21" s="106"/>
      <c r="O21" s="106"/>
      <c r="P21" s="106"/>
      <c r="Q21" s="106"/>
      <c r="R21" s="106"/>
      <c r="S21" s="106"/>
      <c r="T21" s="106"/>
      <c r="U21" s="106"/>
      <c r="V21" s="106"/>
      <c r="W21" s="106"/>
      <c r="X21" s="106"/>
      <c r="Y21" s="106"/>
      <c r="Z21" s="110"/>
    </row>
    <row r="22" spans="1:26" ht="18" customHeight="1" x14ac:dyDescent="0.2">
      <c r="A22" s="104" t="s">
        <v>78</v>
      </c>
      <c r="B22" s="105">
        <v>2015</v>
      </c>
      <c r="C22" s="105" t="s">
        <v>36</v>
      </c>
      <c r="D22" s="106" t="s">
        <v>230</v>
      </c>
      <c r="E22" s="106" t="s">
        <v>231</v>
      </c>
      <c r="F22" s="106" t="s">
        <v>232</v>
      </c>
      <c r="G22" s="107">
        <v>2158.9699999999998</v>
      </c>
      <c r="H22" s="106"/>
      <c r="I22" s="106"/>
      <c r="J22" s="108"/>
      <c r="K22" s="107"/>
      <c r="L22" s="107"/>
      <c r="M22" s="106" t="s">
        <v>271</v>
      </c>
      <c r="N22" s="106"/>
      <c r="O22" s="106"/>
      <c r="P22" s="106"/>
      <c r="Q22" s="106"/>
      <c r="R22" s="106"/>
      <c r="S22" s="106"/>
      <c r="T22" s="106"/>
      <c r="U22" s="106"/>
      <c r="V22" s="106"/>
      <c r="W22" s="106"/>
      <c r="X22" s="106"/>
      <c r="Y22" s="106"/>
      <c r="Z22" s="110"/>
    </row>
    <row r="23" spans="1:26" ht="18" customHeight="1" x14ac:dyDescent="0.2">
      <c r="A23" s="104" t="s">
        <v>78</v>
      </c>
      <c r="B23" s="105">
        <v>2015</v>
      </c>
      <c r="C23" s="105" t="s">
        <v>36</v>
      </c>
      <c r="D23" s="106" t="s">
        <v>250</v>
      </c>
      <c r="E23" s="106" t="s">
        <v>251</v>
      </c>
      <c r="F23" s="106" t="s">
        <v>252</v>
      </c>
      <c r="G23" s="107">
        <v>1530.51</v>
      </c>
      <c r="H23" s="106"/>
      <c r="I23" s="106"/>
      <c r="J23" s="108"/>
      <c r="K23" s="107"/>
      <c r="L23" s="107"/>
      <c r="M23" s="109" t="s">
        <v>272</v>
      </c>
      <c r="N23" s="106"/>
      <c r="O23" s="106"/>
      <c r="P23" s="106"/>
      <c r="Q23" s="106"/>
      <c r="R23" s="106"/>
      <c r="S23" s="106"/>
      <c r="T23" s="106"/>
      <c r="U23" s="106"/>
      <c r="V23" s="106"/>
      <c r="W23" s="106"/>
      <c r="X23" s="106"/>
      <c r="Y23" s="106"/>
      <c r="Z23" s="110"/>
    </row>
    <row r="24" spans="1:26" ht="18" customHeight="1" x14ac:dyDescent="0.2">
      <c r="A24" s="104" t="s">
        <v>78</v>
      </c>
      <c r="B24" s="105">
        <v>2015</v>
      </c>
      <c r="C24" s="105" t="s">
        <v>36</v>
      </c>
      <c r="D24" s="106" t="s">
        <v>234</v>
      </c>
      <c r="E24" s="106" t="s">
        <v>235</v>
      </c>
      <c r="F24" s="106" t="s">
        <v>236</v>
      </c>
      <c r="G24" s="107">
        <v>1499.69</v>
      </c>
      <c r="H24" s="106"/>
      <c r="I24" s="106"/>
      <c r="J24" s="108"/>
      <c r="K24" s="107"/>
      <c r="L24" s="107"/>
      <c r="M24" s="109" t="s">
        <v>273</v>
      </c>
      <c r="N24" s="106"/>
      <c r="O24" s="106"/>
      <c r="P24" s="106"/>
      <c r="Q24" s="106"/>
      <c r="R24" s="106"/>
      <c r="S24" s="106"/>
      <c r="T24" s="106"/>
      <c r="U24" s="106"/>
      <c r="V24" s="106"/>
      <c r="W24" s="106"/>
      <c r="X24" s="106"/>
      <c r="Y24" s="106"/>
      <c r="Z24" s="110"/>
    </row>
    <row r="25" spans="1:26" ht="18" customHeight="1" x14ac:dyDescent="0.2">
      <c r="A25" s="104" t="s">
        <v>78</v>
      </c>
      <c r="B25" s="105">
        <v>2015</v>
      </c>
      <c r="C25" s="105" t="s">
        <v>36</v>
      </c>
      <c r="D25" s="106" t="s">
        <v>274</v>
      </c>
      <c r="E25" s="106" t="s">
        <v>275</v>
      </c>
      <c r="F25" s="106" t="s">
        <v>275</v>
      </c>
      <c r="G25" s="107">
        <v>1379.16</v>
      </c>
      <c r="H25" s="106"/>
      <c r="I25" s="106"/>
      <c r="J25" s="108"/>
      <c r="K25" s="107"/>
      <c r="L25" s="107"/>
      <c r="M25" s="106" t="s">
        <v>276</v>
      </c>
      <c r="N25" s="106"/>
      <c r="O25" s="106"/>
      <c r="P25" s="106"/>
      <c r="Q25" s="106"/>
      <c r="R25" s="106"/>
      <c r="S25" s="106"/>
      <c r="T25" s="106"/>
      <c r="U25" s="106"/>
      <c r="V25" s="106"/>
      <c r="W25" s="106"/>
      <c r="X25" s="106"/>
      <c r="Y25" s="106"/>
      <c r="Z25" s="110"/>
    </row>
    <row r="26" spans="1:26" ht="18" customHeight="1" x14ac:dyDescent="0.2">
      <c r="A26" s="104" t="s">
        <v>78</v>
      </c>
      <c r="B26" s="105">
        <v>2015</v>
      </c>
      <c r="C26" s="105" t="s">
        <v>36</v>
      </c>
      <c r="D26" s="106" t="s">
        <v>255</v>
      </c>
      <c r="E26" s="106" t="s">
        <v>256</v>
      </c>
      <c r="F26" s="106" t="s">
        <v>257</v>
      </c>
      <c r="G26" s="107">
        <v>1375.48</v>
      </c>
      <c r="H26" s="106"/>
      <c r="I26" s="106"/>
      <c r="J26" s="108"/>
      <c r="K26" s="107"/>
      <c r="L26" s="107"/>
      <c r="M26" s="109" t="s">
        <v>277</v>
      </c>
      <c r="N26" s="106"/>
      <c r="O26" s="106"/>
      <c r="P26" s="106"/>
      <c r="Q26" s="106"/>
      <c r="R26" s="106"/>
      <c r="S26" s="106"/>
      <c r="T26" s="106"/>
      <c r="U26" s="106"/>
      <c r="V26" s="106"/>
      <c r="W26" s="106"/>
      <c r="X26" s="106"/>
      <c r="Y26" s="106"/>
      <c r="Z26" s="110"/>
    </row>
    <row r="27" spans="1:26" ht="18" customHeight="1" x14ac:dyDescent="0.2">
      <c r="A27" s="104" t="s">
        <v>78</v>
      </c>
      <c r="B27" s="105">
        <v>2015</v>
      </c>
      <c r="C27" s="105" t="s">
        <v>36</v>
      </c>
      <c r="D27" s="106" t="s">
        <v>238</v>
      </c>
      <c r="E27" s="106" t="s">
        <v>239</v>
      </c>
      <c r="F27" s="106" t="s">
        <v>240</v>
      </c>
      <c r="G27" s="107">
        <v>1302.47</v>
      </c>
      <c r="H27" s="106"/>
      <c r="I27" s="106"/>
      <c r="J27" s="108"/>
      <c r="K27" s="107"/>
      <c r="L27" s="107"/>
      <c r="M27" s="109" t="s">
        <v>278</v>
      </c>
      <c r="N27" s="106"/>
      <c r="O27" s="106"/>
      <c r="P27" s="106"/>
      <c r="Q27" s="106"/>
      <c r="R27" s="106"/>
      <c r="S27" s="106"/>
      <c r="T27" s="106"/>
      <c r="U27" s="106"/>
      <c r="V27" s="106"/>
      <c r="W27" s="106"/>
      <c r="X27" s="106"/>
      <c r="Y27" s="106"/>
      <c r="Z27" s="110"/>
    </row>
    <row r="28" spans="1:26" ht="18" customHeight="1" x14ac:dyDescent="0.2">
      <c r="A28" s="104" t="s">
        <v>78</v>
      </c>
      <c r="B28" s="105">
        <v>2015</v>
      </c>
      <c r="C28" s="105" t="s">
        <v>36</v>
      </c>
      <c r="D28" s="106" t="s">
        <v>279</v>
      </c>
      <c r="E28" s="106" t="s">
        <v>280</v>
      </c>
      <c r="F28" s="106" t="s">
        <v>281</v>
      </c>
      <c r="G28" s="107">
        <v>790.34</v>
      </c>
      <c r="H28" s="106"/>
      <c r="I28" s="106"/>
      <c r="J28" s="108"/>
      <c r="K28" s="107"/>
      <c r="L28" s="107"/>
      <c r="M28" s="106" t="s">
        <v>282</v>
      </c>
      <c r="N28" s="106"/>
      <c r="O28" s="106"/>
      <c r="P28" s="106"/>
      <c r="Q28" s="106"/>
      <c r="R28" s="106"/>
      <c r="S28" s="106"/>
      <c r="T28" s="106"/>
      <c r="U28" s="106"/>
      <c r="V28" s="106"/>
      <c r="W28" s="106"/>
      <c r="X28" s="106"/>
      <c r="Y28" s="106"/>
      <c r="Z28" s="110"/>
    </row>
    <row r="29" spans="1:26" ht="18" customHeight="1" x14ac:dyDescent="0.2">
      <c r="A29" s="104" t="s">
        <v>78</v>
      </c>
      <c r="B29" s="105">
        <v>2015</v>
      </c>
      <c r="C29" s="105" t="s">
        <v>36</v>
      </c>
      <c r="D29" s="106" t="s">
        <v>260</v>
      </c>
      <c r="E29" s="106" t="s">
        <v>261</v>
      </c>
      <c r="F29" s="106" t="s">
        <v>262</v>
      </c>
      <c r="G29" s="107">
        <v>496.28</v>
      </c>
      <c r="H29" s="106"/>
      <c r="I29" s="106"/>
      <c r="J29" s="108"/>
      <c r="K29" s="107"/>
      <c r="L29" s="107"/>
      <c r="M29" s="109" t="s">
        <v>283</v>
      </c>
      <c r="N29" s="106"/>
      <c r="O29" s="106"/>
      <c r="P29" s="106"/>
      <c r="Q29" s="106"/>
      <c r="R29" s="106"/>
      <c r="S29" s="106"/>
      <c r="T29" s="106"/>
      <c r="U29" s="106"/>
      <c r="V29" s="106"/>
      <c r="W29" s="106"/>
      <c r="X29" s="106"/>
      <c r="Y29" s="106"/>
      <c r="Z29" s="110"/>
    </row>
    <row r="30" spans="1:26" ht="18" customHeight="1" x14ac:dyDescent="0.2">
      <c r="A30" s="104" t="s">
        <v>78</v>
      </c>
      <c r="B30" s="105">
        <v>2015</v>
      </c>
      <c r="C30" s="105" t="s">
        <v>36</v>
      </c>
      <c r="D30" s="106" t="s">
        <v>242</v>
      </c>
      <c r="E30" s="106" t="s">
        <v>243</v>
      </c>
      <c r="F30" s="106" t="s">
        <v>244</v>
      </c>
      <c r="G30" s="107">
        <v>425.41</v>
      </c>
      <c r="H30" s="106"/>
      <c r="I30" s="106"/>
      <c r="J30" s="108"/>
      <c r="K30" s="107"/>
      <c r="L30" s="107"/>
      <c r="M30" s="109" t="s">
        <v>284</v>
      </c>
      <c r="N30" s="106"/>
      <c r="O30" s="106"/>
      <c r="P30" s="106"/>
      <c r="Q30" s="106"/>
      <c r="R30" s="106"/>
      <c r="S30" s="106"/>
      <c r="T30" s="106"/>
      <c r="U30" s="106"/>
      <c r="V30" s="106"/>
      <c r="W30" s="106"/>
      <c r="X30" s="106"/>
      <c r="Y30" s="106"/>
      <c r="Z30" s="110"/>
    </row>
    <row r="31" spans="1:26" ht="18" customHeight="1" x14ac:dyDescent="0.2">
      <c r="A31" s="104" t="s">
        <v>78</v>
      </c>
      <c r="B31" s="105">
        <v>2015</v>
      </c>
      <c r="C31" s="105" t="s">
        <v>36</v>
      </c>
      <c r="D31" s="106" t="s">
        <v>265</v>
      </c>
      <c r="E31" s="106" t="s">
        <v>266</v>
      </c>
      <c r="F31" s="106" t="s">
        <v>267</v>
      </c>
      <c r="G31" s="107">
        <v>286.5</v>
      </c>
      <c r="H31" s="106"/>
      <c r="I31" s="106"/>
      <c r="J31" s="108"/>
      <c r="K31" s="107"/>
      <c r="L31" s="107"/>
      <c r="M31" s="109" t="s">
        <v>285</v>
      </c>
      <c r="N31" s="106"/>
      <c r="O31" s="106"/>
      <c r="P31" s="106"/>
      <c r="Q31" s="106"/>
      <c r="R31" s="106"/>
      <c r="S31" s="106"/>
      <c r="T31" s="106"/>
      <c r="U31" s="106"/>
      <c r="V31" s="106"/>
      <c r="W31" s="106"/>
      <c r="X31" s="106"/>
      <c r="Y31" s="106"/>
      <c r="Z31" s="110"/>
    </row>
    <row r="32" spans="1:26" ht="18" customHeight="1" x14ac:dyDescent="0.2">
      <c r="A32" s="104" t="s">
        <v>78</v>
      </c>
      <c r="B32" s="105">
        <v>2015</v>
      </c>
      <c r="C32" s="105" t="s">
        <v>36</v>
      </c>
      <c r="D32" s="106" t="s">
        <v>246</v>
      </c>
      <c r="E32" s="106" t="s">
        <v>246</v>
      </c>
      <c r="F32" s="106" t="s">
        <v>246</v>
      </c>
      <c r="G32" s="107"/>
      <c r="H32" s="106"/>
      <c r="I32" s="106"/>
      <c r="J32" s="108"/>
      <c r="K32" s="107"/>
      <c r="L32" s="107"/>
      <c r="M32" s="109"/>
      <c r="N32" s="106"/>
      <c r="O32" s="106"/>
      <c r="P32" s="106"/>
      <c r="Q32" s="106"/>
      <c r="R32" s="106"/>
      <c r="S32" s="106"/>
      <c r="T32" s="106"/>
      <c r="U32" s="106"/>
      <c r="V32" s="106"/>
      <c r="W32" s="106"/>
      <c r="X32" s="106"/>
      <c r="Y32" s="106"/>
      <c r="Z32" s="110"/>
    </row>
    <row r="33" spans="1:26" ht="18" customHeight="1" x14ac:dyDescent="0.2">
      <c r="A33" s="104" t="s">
        <v>78</v>
      </c>
      <c r="B33" s="105">
        <v>2016</v>
      </c>
      <c r="C33" s="105" t="s">
        <v>36</v>
      </c>
      <c r="D33" s="106" t="s">
        <v>222</v>
      </c>
      <c r="E33" s="106" t="s">
        <v>223</v>
      </c>
      <c r="F33" s="106" t="s">
        <v>224</v>
      </c>
      <c r="G33" s="107">
        <v>3210.04</v>
      </c>
      <c r="H33" s="106"/>
      <c r="I33" s="106"/>
      <c r="J33" s="108"/>
      <c r="K33" s="107"/>
      <c r="L33" s="107"/>
      <c r="M33" s="109" t="s">
        <v>286</v>
      </c>
      <c r="N33" s="106"/>
      <c r="O33" s="106"/>
      <c r="P33" s="106"/>
      <c r="Q33" s="106"/>
      <c r="R33" s="106"/>
      <c r="S33" s="106"/>
      <c r="T33" s="106"/>
      <c r="U33" s="106"/>
      <c r="V33" s="106"/>
      <c r="W33" s="106"/>
      <c r="X33" s="106"/>
      <c r="Y33" s="106"/>
      <c r="Z33" s="110"/>
    </row>
    <row r="34" spans="1:26" ht="18" customHeight="1" x14ac:dyDescent="0.2">
      <c r="A34" s="104" t="s">
        <v>78</v>
      </c>
      <c r="B34" s="105">
        <v>2016</v>
      </c>
      <c r="C34" s="105" t="s">
        <v>36</v>
      </c>
      <c r="D34" s="106" t="s">
        <v>287</v>
      </c>
      <c r="E34" s="106" t="s">
        <v>288</v>
      </c>
      <c r="F34" s="106" t="s">
        <v>288</v>
      </c>
      <c r="G34" s="107">
        <v>2663.17</v>
      </c>
      <c r="H34" s="106"/>
      <c r="I34" s="106"/>
      <c r="J34" s="108"/>
      <c r="K34" s="107"/>
      <c r="L34" s="107"/>
      <c r="M34" s="109" t="s">
        <v>289</v>
      </c>
      <c r="N34" s="106"/>
      <c r="O34" s="106"/>
      <c r="P34" s="106"/>
      <c r="Q34" s="106"/>
      <c r="R34" s="106"/>
      <c r="S34" s="106"/>
      <c r="T34" s="106"/>
      <c r="U34" s="106"/>
      <c r="V34" s="106"/>
      <c r="W34" s="106"/>
      <c r="X34" s="106"/>
      <c r="Y34" s="106"/>
      <c r="Z34" s="110"/>
    </row>
    <row r="35" spans="1:26" ht="18" customHeight="1" x14ac:dyDescent="0.2">
      <c r="A35" s="104" t="s">
        <v>78</v>
      </c>
      <c r="B35" s="105">
        <v>2016</v>
      </c>
      <c r="C35" s="105" t="s">
        <v>36</v>
      </c>
      <c r="D35" s="106" t="s">
        <v>226</v>
      </c>
      <c r="E35" s="106" t="s">
        <v>227</v>
      </c>
      <c r="F35" s="106" t="s">
        <v>228</v>
      </c>
      <c r="G35" s="107">
        <v>2621.1799999999998</v>
      </c>
      <c r="H35" s="106"/>
      <c r="I35" s="106"/>
      <c r="J35" s="108"/>
      <c r="K35" s="107"/>
      <c r="L35" s="107"/>
      <c r="M35" s="106" t="s">
        <v>290</v>
      </c>
      <c r="N35" s="106"/>
      <c r="O35" s="106"/>
      <c r="P35" s="106"/>
      <c r="Q35" s="106"/>
      <c r="R35" s="106"/>
      <c r="S35" s="106"/>
      <c r="T35" s="106"/>
      <c r="U35" s="106"/>
      <c r="V35" s="106"/>
      <c r="W35" s="106"/>
      <c r="X35" s="106"/>
      <c r="Y35" s="106"/>
      <c r="Z35" s="110"/>
    </row>
    <row r="36" spans="1:26" ht="18" customHeight="1" x14ac:dyDescent="0.2">
      <c r="A36" s="104" t="s">
        <v>78</v>
      </c>
      <c r="B36" s="105">
        <v>2016</v>
      </c>
      <c r="C36" s="105" t="s">
        <v>36</v>
      </c>
      <c r="D36" s="106" t="s">
        <v>230</v>
      </c>
      <c r="E36" s="106" t="s">
        <v>231</v>
      </c>
      <c r="F36" s="106" t="s">
        <v>232</v>
      </c>
      <c r="G36" s="107">
        <v>2334.2800000000002</v>
      </c>
      <c r="H36" s="106"/>
      <c r="I36" s="106"/>
      <c r="J36" s="108"/>
      <c r="K36" s="107"/>
      <c r="L36" s="107"/>
      <c r="M36" s="106" t="s">
        <v>291</v>
      </c>
      <c r="N36" s="106"/>
      <c r="O36" s="106"/>
      <c r="P36" s="106"/>
      <c r="Q36" s="106"/>
      <c r="R36" s="106"/>
      <c r="S36" s="106"/>
      <c r="T36" s="106"/>
      <c r="U36" s="106"/>
      <c r="V36" s="106"/>
      <c r="W36" s="106"/>
      <c r="X36" s="106"/>
      <c r="Y36" s="106"/>
      <c r="Z36" s="110"/>
    </row>
    <row r="37" spans="1:26" ht="18" customHeight="1" x14ac:dyDescent="0.2">
      <c r="A37" s="104" t="s">
        <v>78</v>
      </c>
      <c r="B37" s="105">
        <v>2016</v>
      </c>
      <c r="C37" s="105" t="s">
        <v>36</v>
      </c>
      <c r="D37" s="106" t="s">
        <v>292</v>
      </c>
      <c r="E37" s="106" t="s">
        <v>293</v>
      </c>
      <c r="F37" s="106" t="s">
        <v>293</v>
      </c>
      <c r="G37" s="107">
        <v>1802.12</v>
      </c>
      <c r="H37" s="106"/>
      <c r="I37" s="106"/>
      <c r="J37" s="108"/>
      <c r="K37" s="107"/>
      <c r="L37" s="107"/>
      <c r="M37" s="106" t="s">
        <v>294</v>
      </c>
      <c r="N37" s="106"/>
      <c r="O37" s="106"/>
      <c r="P37" s="106"/>
      <c r="Q37" s="106"/>
      <c r="R37" s="106"/>
      <c r="S37" s="106"/>
      <c r="T37" s="106"/>
      <c r="U37" s="106"/>
      <c r="V37" s="106"/>
      <c r="W37" s="106"/>
      <c r="X37" s="106"/>
      <c r="Y37" s="106"/>
      <c r="Z37" s="110"/>
    </row>
    <row r="38" spans="1:26" ht="18" customHeight="1" x14ac:dyDescent="0.2">
      <c r="A38" s="104" t="s">
        <v>78</v>
      </c>
      <c r="B38" s="105">
        <v>2016</v>
      </c>
      <c r="C38" s="105" t="s">
        <v>36</v>
      </c>
      <c r="D38" s="106" t="s">
        <v>250</v>
      </c>
      <c r="E38" s="106" t="s">
        <v>251</v>
      </c>
      <c r="F38" s="106" t="s">
        <v>252</v>
      </c>
      <c r="G38" s="107">
        <v>1559.1</v>
      </c>
      <c r="H38" s="106"/>
      <c r="I38" s="106"/>
      <c r="J38" s="108"/>
      <c r="K38" s="107"/>
      <c r="L38" s="107"/>
      <c r="M38" s="109" t="s">
        <v>295</v>
      </c>
      <c r="N38" s="106"/>
      <c r="O38" s="106"/>
      <c r="P38" s="106"/>
      <c r="Q38" s="106"/>
      <c r="R38" s="106"/>
      <c r="S38" s="106"/>
      <c r="T38" s="106"/>
      <c r="U38" s="106"/>
      <c r="V38" s="106"/>
      <c r="W38" s="106"/>
      <c r="X38" s="106"/>
      <c r="Y38" s="106"/>
      <c r="Z38" s="110"/>
    </row>
    <row r="39" spans="1:26" ht="18" customHeight="1" x14ac:dyDescent="0.2">
      <c r="A39" s="104" t="s">
        <v>78</v>
      </c>
      <c r="B39" s="105">
        <v>2016</v>
      </c>
      <c r="C39" s="105" t="s">
        <v>36</v>
      </c>
      <c r="D39" s="106" t="s">
        <v>234</v>
      </c>
      <c r="E39" s="106" t="s">
        <v>235</v>
      </c>
      <c r="F39" s="106" t="s">
        <v>236</v>
      </c>
      <c r="G39" s="107">
        <v>1468.17</v>
      </c>
      <c r="H39" s="106"/>
      <c r="I39" s="106"/>
      <c r="J39" s="108"/>
      <c r="K39" s="107"/>
      <c r="L39" s="107"/>
      <c r="M39" s="109" t="s">
        <v>296</v>
      </c>
      <c r="N39" s="106"/>
      <c r="O39" s="106"/>
      <c r="P39" s="106"/>
      <c r="Q39" s="106"/>
      <c r="R39" s="106"/>
      <c r="S39" s="106"/>
      <c r="T39" s="106"/>
      <c r="U39" s="106"/>
      <c r="V39" s="106"/>
      <c r="W39" s="106"/>
      <c r="X39" s="106"/>
      <c r="Y39" s="106"/>
      <c r="Z39" s="110"/>
    </row>
    <row r="40" spans="1:26" ht="18" customHeight="1" x14ac:dyDescent="0.2">
      <c r="A40" s="104" t="s">
        <v>78</v>
      </c>
      <c r="B40" s="105">
        <v>2016</v>
      </c>
      <c r="C40" s="105" t="s">
        <v>36</v>
      </c>
      <c r="D40" s="106" t="s">
        <v>274</v>
      </c>
      <c r="E40" s="106" t="s">
        <v>275</v>
      </c>
      <c r="F40" s="106" t="s">
        <v>275</v>
      </c>
      <c r="G40" s="107">
        <v>1436.09</v>
      </c>
      <c r="H40" s="106"/>
      <c r="I40" s="106"/>
      <c r="J40" s="108"/>
      <c r="K40" s="107"/>
      <c r="L40" s="107"/>
      <c r="M40" s="109" t="s">
        <v>297</v>
      </c>
      <c r="N40" s="106"/>
      <c r="O40" s="106"/>
      <c r="P40" s="106"/>
      <c r="Q40" s="106"/>
      <c r="R40" s="106"/>
      <c r="S40" s="106"/>
      <c r="T40" s="106"/>
      <c r="U40" s="106"/>
      <c r="V40" s="106"/>
      <c r="W40" s="106"/>
      <c r="X40" s="106"/>
      <c r="Y40" s="106"/>
      <c r="Z40" s="110"/>
    </row>
    <row r="41" spans="1:26" ht="18" customHeight="1" x14ac:dyDescent="0.2">
      <c r="A41" s="104" t="s">
        <v>78</v>
      </c>
      <c r="B41" s="105">
        <v>2016</v>
      </c>
      <c r="C41" s="105" t="s">
        <v>36</v>
      </c>
      <c r="D41" s="106" t="s">
        <v>255</v>
      </c>
      <c r="E41" s="106" t="s">
        <v>256</v>
      </c>
      <c r="F41" s="106" t="s">
        <v>257</v>
      </c>
      <c r="G41" s="107">
        <v>1402.67</v>
      </c>
      <c r="H41" s="106"/>
      <c r="I41" s="106"/>
      <c r="J41" s="108"/>
      <c r="K41" s="107"/>
      <c r="L41" s="107"/>
      <c r="M41" s="109" t="s">
        <v>298</v>
      </c>
      <c r="N41" s="106"/>
      <c r="O41" s="106"/>
      <c r="P41" s="106"/>
      <c r="Q41" s="106"/>
      <c r="R41" s="106"/>
      <c r="S41" s="106"/>
      <c r="T41" s="106"/>
      <c r="U41" s="106"/>
      <c r="V41" s="106"/>
      <c r="W41" s="106"/>
      <c r="X41" s="106"/>
      <c r="Y41" s="106"/>
      <c r="Z41" s="110"/>
    </row>
    <row r="42" spans="1:26" ht="18" customHeight="1" x14ac:dyDescent="0.2">
      <c r="A42" s="104" t="s">
        <v>78</v>
      </c>
      <c r="B42" s="105">
        <v>2016</v>
      </c>
      <c r="C42" s="105" t="s">
        <v>36</v>
      </c>
      <c r="D42" s="106" t="s">
        <v>238</v>
      </c>
      <c r="E42" s="106" t="s">
        <v>239</v>
      </c>
      <c r="F42" s="106" t="s">
        <v>240</v>
      </c>
      <c r="G42" s="107">
        <v>1378.96</v>
      </c>
      <c r="H42" s="106"/>
      <c r="I42" s="106"/>
      <c r="J42" s="108"/>
      <c r="K42" s="107"/>
      <c r="L42" s="107"/>
      <c r="M42" s="109" t="s">
        <v>299</v>
      </c>
      <c r="N42" s="106"/>
      <c r="O42" s="106"/>
      <c r="P42" s="106"/>
      <c r="Q42" s="106"/>
      <c r="R42" s="106"/>
      <c r="S42" s="106"/>
      <c r="T42" s="106"/>
      <c r="U42" s="106"/>
      <c r="V42" s="106"/>
      <c r="W42" s="106"/>
      <c r="X42" s="106"/>
      <c r="Y42" s="106"/>
      <c r="Z42" s="110"/>
    </row>
    <row r="43" spans="1:26" ht="18" customHeight="1" x14ac:dyDescent="0.2">
      <c r="A43" s="104" t="s">
        <v>78</v>
      </c>
      <c r="B43" s="105">
        <v>2016</v>
      </c>
      <c r="C43" s="105" t="s">
        <v>36</v>
      </c>
      <c r="D43" s="106" t="s">
        <v>300</v>
      </c>
      <c r="E43" s="106" t="s">
        <v>300</v>
      </c>
      <c r="F43" s="106" t="s">
        <v>301</v>
      </c>
      <c r="G43" s="107">
        <v>1126.43</v>
      </c>
      <c r="H43" s="106"/>
      <c r="I43" s="106"/>
      <c r="J43" s="108"/>
      <c r="K43" s="107"/>
      <c r="L43" s="107"/>
      <c r="M43" s="106" t="s">
        <v>302</v>
      </c>
      <c r="N43" s="106"/>
      <c r="O43" s="106"/>
      <c r="P43" s="106"/>
      <c r="Q43" s="106"/>
      <c r="R43" s="106"/>
      <c r="S43" s="106"/>
      <c r="T43" s="106"/>
      <c r="U43" s="106"/>
      <c r="V43" s="106"/>
      <c r="W43" s="106"/>
      <c r="X43" s="106"/>
      <c r="Y43" s="106"/>
      <c r="Z43" s="110"/>
    </row>
    <row r="44" spans="1:26" ht="18" customHeight="1" x14ac:dyDescent="0.2">
      <c r="A44" s="104" t="s">
        <v>78</v>
      </c>
      <c r="B44" s="105">
        <v>2016</v>
      </c>
      <c r="C44" s="105" t="s">
        <v>36</v>
      </c>
      <c r="D44" s="106" t="s">
        <v>279</v>
      </c>
      <c r="E44" s="106" t="s">
        <v>280</v>
      </c>
      <c r="F44" s="106" t="s">
        <v>281</v>
      </c>
      <c r="G44" s="107">
        <v>878.72</v>
      </c>
      <c r="H44" s="106"/>
      <c r="I44" s="106"/>
      <c r="J44" s="108"/>
      <c r="K44" s="107"/>
      <c r="L44" s="107"/>
      <c r="M44" s="109" t="s">
        <v>303</v>
      </c>
      <c r="N44" s="106"/>
      <c r="O44" s="106"/>
      <c r="P44" s="106"/>
      <c r="Q44" s="106"/>
      <c r="R44" s="106"/>
      <c r="S44" s="106"/>
      <c r="T44" s="106"/>
      <c r="U44" s="106"/>
      <c r="V44" s="106"/>
      <c r="W44" s="106"/>
      <c r="X44" s="106"/>
      <c r="Y44" s="106"/>
      <c r="Z44" s="110"/>
    </row>
    <row r="45" spans="1:26" ht="18" customHeight="1" x14ac:dyDescent="0.2">
      <c r="A45" s="104" t="s">
        <v>78</v>
      </c>
      <c r="B45" s="105">
        <v>2016</v>
      </c>
      <c r="C45" s="105" t="s">
        <v>36</v>
      </c>
      <c r="D45" s="106" t="s">
        <v>304</v>
      </c>
      <c r="E45" s="106" t="s">
        <v>305</v>
      </c>
      <c r="F45" s="106" t="s">
        <v>305</v>
      </c>
      <c r="G45" s="107">
        <v>601.52</v>
      </c>
      <c r="H45" s="106"/>
      <c r="I45" s="106"/>
      <c r="J45" s="108"/>
      <c r="K45" s="107"/>
      <c r="L45" s="107"/>
      <c r="M45" s="109" t="s">
        <v>306</v>
      </c>
      <c r="N45" s="106"/>
      <c r="O45" s="106"/>
      <c r="P45" s="106"/>
      <c r="Q45" s="106"/>
      <c r="R45" s="106"/>
      <c r="S45" s="106"/>
      <c r="T45" s="106"/>
      <c r="U45" s="106"/>
      <c r="V45" s="106"/>
      <c r="W45" s="106"/>
      <c r="X45" s="106"/>
      <c r="Y45" s="106"/>
      <c r="Z45" s="110"/>
    </row>
    <row r="46" spans="1:26" ht="18" customHeight="1" x14ac:dyDescent="0.2">
      <c r="A46" s="104" t="s">
        <v>78</v>
      </c>
      <c r="B46" s="105">
        <v>2016</v>
      </c>
      <c r="C46" s="105" t="s">
        <v>36</v>
      </c>
      <c r="D46" s="106" t="s">
        <v>260</v>
      </c>
      <c r="E46" s="106" t="s">
        <v>261</v>
      </c>
      <c r="F46" s="106" t="s">
        <v>262</v>
      </c>
      <c r="G46" s="107">
        <v>590.74</v>
      </c>
      <c r="H46" s="106"/>
      <c r="I46" s="106"/>
      <c r="J46" s="108"/>
      <c r="K46" s="107"/>
      <c r="L46" s="107"/>
      <c r="M46" s="109" t="s">
        <v>307</v>
      </c>
      <c r="N46" s="106"/>
      <c r="O46" s="106"/>
      <c r="P46" s="106"/>
      <c r="Q46" s="106"/>
      <c r="R46" s="106"/>
      <c r="S46" s="106"/>
      <c r="T46" s="106"/>
      <c r="U46" s="106"/>
      <c r="V46" s="106"/>
      <c r="W46" s="106"/>
      <c r="X46" s="106"/>
      <c r="Y46" s="106"/>
      <c r="Z46" s="110"/>
    </row>
    <row r="47" spans="1:26" ht="18" customHeight="1" x14ac:dyDescent="0.2">
      <c r="A47" s="104" t="s">
        <v>78</v>
      </c>
      <c r="B47" s="105">
        <v>2016</v>
      </c>
      <c r="C47" s="105" t="s">
        <v>36</v>
      </c>
      <c r="D47" s="106" t="s">
        <v>242</v>
      </c>
      <c r="E47" s="106" t="s">
        <v>243</v>
      </c>
      <c r="F47" s="106" t="s">
        <v>244</v>
      </c>
      <c r="G47" s="107">
        <v>457.07</v>
      </c>
      <c r="H47" s="106"/>
      <c r="I47" s="106"/>
      <c r="J47" s="108"/>
      <c r="K47" s="107"/>
      <c r="L47" s="107"/>
      <c r="M47" s="109" t="s">
        <v>308</v>
      </c>
      <c r="N47" s="106"/>
      <c r="O47" s="106"/>
      <c r="P47" s="106"/>
      <c r="Q47" s="106"/>
      <c r="R47" s="106"/>
      <c r="S47" s="106"/>
      <c r="T47" s="106"/>
      <c r="U47" s="106"/>
      <c r="V47" s="106"/>
      <c r="W47" s="106"/>
      <c r="X47" s="106"/>
      <c r="Y47" s="106"/>
      <c r="Z47" s="110"/>
    </row>
    <row r="48" spans="1:26" ht="18" customHeight="1" x14ac:dyDescent="0.2">
      <c r="A48" s="104" t="s">
        <v>78</v>
      </c>
      <c r="B48" s="105">
        <v>2016</v>
      </c>
      <c r="C48" s="105" t="s">
        <v>36</v>
      </c>
      <c r="D48" s="106" t="s">
        <v>265</v>
      </c>
      <c r="E48" s="106" t="s">
        <v>266</v>
      </c>
      <c r="F48" s="106" t="s">
        <v>267</v>
      </c>
      <c r="G48" s="107">
        <v>287.60000000000002</v>
      </c>
      <c r="H48" s="106"/>
      <c r="I48" s="106"/>
      <c r="J48" s="108"/>
      <c r="K48" s="107"/>
      <c r="L48" s="107"/>
      <c r="M48" s="109" t="s">
        <v>309</v>
      </c>
      <c r="N48" s="106"/>
      <c r="O48" s="106"/>
      <c r="P48" s="106"/>
      <c r="Q48" s="106"/>
      <c r="R48" s="106"/>
      <c r="S48" s="106"/>
      <c r="T48" s="106"/>
      <c r="U48" s="106"/>
      <c r="V48" s="106"/>
      <c r="W48" s="106"/>
      <c r="X48" s="106"/>
      <c r="Y48" s="106"/>
      <c r="Z48" s="110"/>
    </row>
    <row r="49" spans="1:26" ht="18" customHeight="1" x14ac:dyDescent="0.2">
      <c r="A49" s="104" t="s">
        <v>78</v>
      </c>
      <c r="B49" s="105">
        <v>2016</v>
      </c>
      <c r="C49" s="105" t="s">
        <v>36</v>
      </c>
      <c r="D49" s="106" t="s">
        <v>246</v>
      </c>
      <c r="E49" s="106" t="s">
        <v>246</v>
      </c>
      <c r="F49" s="106" t="s">
        <v>246</v>
      </c>
      <c r="G49" s="107"/>
      <c r="H49" s="106"/>
      <c r="I49" s="106"/>
      <c r="J49" s="108"/>
      <c r="K49" s="107"/>
      <c r="L49" s="107"/>
      <c r="M49" s="109"/>
      <c r="N49" s="106"/>
      <c r="O49" s="106"/>
      <c r="P49" s="106"/>
      <c r="Q49" s="106"/>
      <c r="R49" s="106"/>
      <c r="S49" s="106"/>
      <c r="T49" s="106"/>
      <c r="U49" s="106"/>
      <c r="V49" s="106"/>
      <c r="W49" s="106"/>
      <c r="X49" s="106"/>
      <c r="Y49" s="106"/>
      <c r="Z49" s="110"/>
    </row>
    <row r="50" spans="1:26" ht="18" customHeight="1" x14ac:dyDescent="0.2">
      <c r="A50" s="104" t="s">
        <v>78</v>
      </c>
      <c r="B50" s="105">
        <v>2017</v>
      </c>
      <c r="C50" s="105" t="s">
        <v>36</v>
      </c>
      <c r="D50" s="106" t="s">
        <v>222</v>
      </c>
      <c r="E50" s="106" t="s">
        <v>223</v>
      </c>
      <c r="F50" s="106" t="s">
        <v>224</v>
      </c>
      <c r="G50" s="107">
        <v>3231.07</v>
      </c>
      <c r="H50" s="106"/>
      <c r="I50" s="106"/>
      <c r="J50" s="108"/>
      <c r="K50" s="107"/>
      <c r="L50" s="107"/>
      <c r="M50" s="109" t="s">
        <v>310</v>
      </c>
      <c r="N50" s="106"/>
      <c r="O50" s="106"/>
      <c r="P50" s="106"/>
      <c r="Q50" s="106"/>
      <c r="R50" s="106"/>
      <c r="S50" s="106"/>
      <c r="T50" s="106"/>
      <c r="U50" s="106"/>
      <c r="V50" s="106"/>
      <c r="W50" s="106"/>
      <c r="X50" s="106"/>
      <c r="Y50" s="106"/>
      <c r="Z50" s="110"/>
    </row>
    <row r="51" spans="1:26" ht="18" customHeight="1" x14ac:dyDescent="0.2">
      <c r="A51" s="104" t="s">
        <v>78</v>
      </c>
      <c r="B51" s="105">
        <v>2017</v>
      </c>
      <c r="C51" s="105" t="s">
        <v>36</v>
      </c>
      <c r="D51" s="106" t="s">
        <v>287</v>
      </c>
      <c r="E51" s="106" t="s">
        <v>288</v>
      </c>
      <c r="F51" s="106" t="s">
        <v>288</v>
      </c>
      <c r="G51" s="107">
        <v>3063.96</v>
      </c>
      <c r="H51" s="106"/>
      <c r="I51" s="106"/>
      <c r="J51" s="108"/>
      <c r="K51" s="107"/>
      <c r="L51" s="107"/>
      <c r="M51" s="109" t="s">
        <v>311</v>
      </c>
      <c r="N51" s="106"/>
      <c r="O51" s="106"/>
      <c r="P51" s="106"/>
      <c r="Q51" s="106"/>
      <c r="R51" s="106"/>
      <c r="S51" s="106"/>
      <c r="T51" s="106"/>
      <c r="U51" s="106"/>
      <c r="V51" s="106"/>
      <c r="W51" s="106"/>
      <c r="X51" s="106"/>
      <c r="Y51" s="106"/>
      <c r="Z51" s="110"/>
    </row>
    <row r="52" spans="1:26" ht="18" customHeight="1" x14ac:dyDescent="0.2">
      <c r="A52" s="104" t="s">
        <v>78</v>
      </c>
      <c r="B52" s="105">
        <v>2017</v>
      </c>
      <c r="C52" s="105" t="s">
        <v>36</v>
      </c>
      <c r="D52" s="106" t="s">
        <v>230</v>
      </c>
      <c r="E52" s="106" t="s">
        <v>231</v>
      </c>
      <c r="F52" s="106" t="s">
        <v>232</v>
      </c>
      <c r="G52" s="107">
        <v>2722.64</v>
      </c>
      <c r="H52" s="106"/>
      <c r="I52" s="106"/>
      <c r="J52" s="108"/>
      <c r="K52" s="107"/>
      <c r="L52" s="107"/>
      <c r="M52" s="106" t="s">
        <v>312</v>
      </c>
      <c r="N52" s="106"/>
      <c r="O52" s="106"/>
      <c r="P52" s="106"/>
      <c r="Q52" s="106"/>
      <c r="R52" s="106"/>
      <c r="S52" s="106"/>
      <c r="T52" s="106"/>
      <c r="U52" s="106"/>
      <c r="V52" s="106"/>
      <c r="W52" s="106"/>
      <c r="X52" s="106"/>
      <c r="Y52" s="106"/>
      <c r="Z52" s="110"/>
    </row>
    <row r="53" spans="1:26" ht="18" customHeight="1" x14ac:dyDescent="0.2">
      <c r="A53" s="104" t="s">
        <v>78</v>
      </c>
      <c r="B53" s="105">
        <v>2017</v>
      </c>
      <c r="C53" s="105" t="s">
        <v>36</v>
      </c>
      <c r="D53" s="106" t="s">
        <v>226</v>
      </c>
      <c r="E53" s="106" t="s">
        <v>227</v>
      </c>
      <c r="F53" s="106" t="s">
        <v>228</v>
      </c>
      <c r="G53" s="107">
        <v>2719.53</v>
      </c>
      <c r="H53" s="106"/>
      <c r="I53" s="106"/>
      <c r="J53" s="108"/>
      <c r="K53" s="107"/>
      <c r="L53" s="107"/>
      <c r="M53" s="109" t="s">
        <v>313</v>
      </c>
      <c r="N53" s="106"/>
      <c r="O53" s="106"/>
      <c r="P53" s="106"/>
      <c r="Q53" s="106"/>
      <c r="R53" s="106"/>
      <c r="S53" s="106"/>
      <c r="T53" s="106"/>
      <c r="U53" s="106"/>
      <c r="V53" s="106"/>
      <c r="W53" s="106"/>
      <c r="X53" s="106"/>
      <c r="Y53" s="106"/>
      <c r="Z53" s="110"/>
    </row>
    <row r="54" spans="1:26" ht="18" customHeight="1" x14ac:dyDescent="0.2">
      <c r="A54" s="104" t="s">
        <v>78</v>
      </c>
      <c r="B54" s="105">
        <v>2017</v>
      </c>
      <c r="C54" s="105" t="s">
        <v>36</v>
      </c>
      <c r="D54" s="106" t="s">
        <v>292</v>
      </c>
      <c r="E54" s="106" t="s">
        <v>293</v>
      </c>
      <c r="F54" s="106" t="s">
        <v>293</v>
      </c>
      <c r="G54" s="107">
        <v>2138.7600000000002</v>
      </c>
      <c r="H54" s="106"/>
      <c r="I54" s="106"/>
      <c r="J54" s="108"/>
      <c r="K54" s="107"/>
      <c r="L54" s="107"/>
      <c r="M54" s="109" t="s">
        <v>314</v>
      </c>
      <c r="N54" s="106"/>
      <c r="O54" s="106"/>
      <c r="P54" s="106"/>
      <c r="Q54" s="106"/>
      <c r="R54" s="106"/>
      <c r="S54" s="106"/>
      <c r="T54" s="106"/>
      <c r="U54" s="106"/>
      <c r="V54" s="106"/>
      <c r="W54" s="106"/>
      <c r="X54" s="106"/>
      <c r="Y54" s="106"/>
      <c r="Z54" s="110"/>
    </row>
    <row r="55" spans="1:26" ht="18" customHeight="1" x14ac:dyDescent="0.2">
      <c r="A55" s="104" t="s">
        <v>78</v>
      </c>
      <c r="B55" s="105">
        <v>2017</v>
      </c>
      <c r="C55" s="105" t="s">
        <v>36</v>
      </c>
      <c r="D55" s="106" t="s">
        <v>315</v>
      </c>
      <c r="E55" s="106" t="s">
        <v>316</v>
      </c>
      <c r="F55" s="106" t="s">
        <v>316</v>
      </c>
      <c r="G55" s="107">
        <v>1929.28</v>
      </c>
      <c r="H55" s="106"/>
      <c r="I55" s="106"/>
      <c r="J55" s="108"/>
      <c r="K55" s="107"/>
      <c r="L55" s="107"/>
      <c r="M55" s="109" t="s">
        <v>317</v>
      </c>
      <c r="N55" s="106"/>
      <c r="O55" s="106"/>
      <c r="P55" s="106"/>
      <c r="Q55" s="106"/>
      <c r="R55" s="106"/>
      <c r="S55" s="106"/>
      <c r="T55" s="106"/>
      <c r="U55" s="106"/>
      <c r="V55" s="106"/>
      <c r="W55" s="106"/>
      <c r="X55" s="106"/>
      <c r="Y55" s="106"/>
      <c r="Z55" s="110"/>
    </row>
    <row r="56" spans="1:26" ht="18" customHeight="1" x14ac:dyDescent="0.2">
      <c r="A56" s="104" t="s">
        <v>78</v>
      </c>
      <c r="B56" s="105">
        <v>2017</v>
      </c>
      <c r="C56" s="105" t="s">
        <v>36</v>
      </c>
      <c r="D56" s="106" t="s">
        <v>250</v>
      </c>
      <c r="E56" s="106" t="s">
        <v>251</v>
      </c>
      <c r="F56" s="106" t="s">
        <v>252</v>
      </c>
      <c r="G56" s="107">
        <v>1795.59</v>
      </c>
      <c r="H56" s="106"/>
      <c r="I56" s="106"/>
      <c r="J56" s="108"/>
      <c r="K56" s="107"/>
      <c r="L56" s="107"/>
      <c r="M56" s="109" t="s">
        <v>318</v>
      </c>
      <c r="N56" s="106"/>
      <c r="O56" s="106"/>
      <c r="P56" s="106"/>
      <c r="Q56" s="106"/>
      <c r="R56" s="106"/>
      <c r="S56" s="106"/>
      <c r="T56" s="106"/>
      <c r="U56" s="106"/>
      <c r="V56" s="106"/>
      <c r="W56" s="106"/>
      <c r="X56" s="106"/>
      <c r="Y56" s="106"/>
      <c r="Z56" s="110"/>
    </row>
    <row r="57" spans="1:26" ht="18" customHeight="1" x14ac:dyDescent="0.2">
      <c r="A57" s="104" t="s">
        <v>78</v>
      </c>
      <c r="B57" s="105">
        <v>2017</v>
      </c>
      <c r="C57" s="105" t="s">
        <v>36</v>
      </c>
      <c r="D57" s="106" t="s">
        <v>274</v>
      </c>
      <c r="E57" s="106" t="s">
        <v>275</v>
      </c>
      <c r="F57" s="106" t="s">
        <v>275</v>
      </c>
      <c r="G57" s="107">
        <v>1749.25</v>
      </c>
      <c r="H57" s="106"/>
      <c r="I57" s="106"/>
      <c r="J57" s="108"/>
      <c r="K57" s="107"/>
      <c r="L57" s="107"/>
      <c r="M57" s="109" t="s">
        <v>319</v>
      </c>
      <c r="N57" s="106"/>
      <c r="O57" s="106"/>
      <c r="P57" s="106"/>
      <c r="Q57" s="106"/>
      <c r="R57" s="106"/>
      <c r="S57" s="106"/>
      <c r="T57" s="106"/>
      <c r="U57" s="106"/>
      <c r="V57" s="106"/>
      <c r="W57" s="106"/>
      <c r="X57" s="106"/>
      <c r="Y57" s="106"/>
      <c r="Z57" s="110"/>
    </row>
    <row r="58" spans="1:26" ht="18" customHeight="1" x14ac:dyDescent="0.2">
      <c r="A58" s="104" t="s">
        <v>78</v>
      </c>
      <c r="B58" s="105">
        <v>2017</v>
      </c>
      <c r="C58" s="105" t="s">
        <v>36</v>
      </c>
      <c r="D58" s="106" t="s">
        <v>234</v>
      </c>
      <c r="E58" s="106" t="s">
        <v>235</v>
      </c>
      <c r="F58" s="106" t="s">
        <v>236</v>
      </c>
      <c r="G58" s="107">
        <v>1586.32</v>
      </c>
      <c r="H58" s="106"/>
      <c r="I58" s="106"/>
      <c r="J58" s="108"/>
      <c r="K58" s="107"/>
      <c r="L58" s="107"/>
      <c r="M58" s="109" t="s">
        <v>320</v>
      </c>
      <c r="N58" s="106"/>
      <c r="O58" s="106"/>
      <c r="P58" s="106"/>
      <c r="Q58" s="106"/>
      <c r="R58" s="106"/>
      <c r="S58" s="106"/>
      <c r="T58" s="106"/>
      <c r="U58" s="106"/>
      <c r="V58" s="106"/>
      <c r="W58" s="106"/>
      <c r="X58" s="106"/>
      <c r="Y58" s="106"/>
      <c r="Z58" s="110"/>
    </row>
    <row r="59" spans="1:26" ht="18" customHeight="1" x14ac:dyDescent="0.2">
      <c r="A59" s="104" t="s">
        <v>78</v>
      </c>
      <c r="B59" s="105">
        <v>2017</v>
      </c>
      <c r="C59" s="105" t="s">
        <v>36</v>
      </c>
      <c r="D59" s="106" t="s">
        <v>300</v>
      </c>
      <c r="E59" s="106" t="s">
        <v>300</v>
      </c>
      <c r="F59" s="106" t="s">
        <v>301</v>
      </c>
      <c r="G59" s="107">
        <v>1568.1</v>
      </c>
      <c r="H59" s="106"/>
      <c r="I59" s="106"/>
      <c r="J59" s="108"/>
      <c r="K59" s="107"/>
      <c r="L59" s="107"/>
      <c r="M59" s="109" t="s">
        <v>321</v>
      </c>
      <c r="N59" s="106"/>
      <c r="O59" s="106"/>
      <c r="P59" s="106"/>
      <c r="Q59" s="106"/>
      <c r="R59" s="106"/>
      <c r="S59" s="106"/>
      <c r="T59" s="106"/>
      <c r="U59" s="106"/>
      <c r="V59" s="106"/>
      <c r="W59" s="106"/>
      <c r="X59" s="106"/>
      <c r="Y59" s="106"/>
      <c r="Z59" s="110"/>
    </row>
    <row r="60" spans="1:26" ht="18" customHeight="1" x14ac:dyDescent="0.2">
      <c r="A60" s="104" t="s">
        <v>78</v>
      </c>
      <c r="B60" s="105">
        <v>2017</v>
      </c>
      <c r="C60" s="105" t="s">
        <v>36</v>
      </c>
      <c r="D60" s="106" t="s">
        <v>238</v>
      </c>
      <c r="E60" s="106" t="s">
        <v>239</v>
      </c>
      <c r="F60" s="106" t="s">
        <v>240</v>
      </c>
      <c r="G60" s="107">
        <v>1518.81</v>
      </c>
      <c r="H60" s="106"/>
      <c r="I60" s="106"/>
      <c r="J60" s="108"/>
      <c r="K60" s="107"/>
      <c r="L60" s="107"/>
      <c r="M60" s="109" t="s">
        <v>322</v>
      </c>
      <c r="N60" s="106"/>
      <c r="O60" s="106"/>
      <c r="P60" s="106"/>
      <c r="Q60" s="106"/>
      <c r="R60" s="106"/>
      <c r="S60" s="106"/>
      <c r="T60" s="106"/>
      <c r="U60" s="106"/>
      <c r="V60" s="106"/>
      <c r="W60" s="106"/>
      <c r="X60" s="106"/>
      <c r="Y60" s="106"/>
      <c r="Z60" s="110"/>
    </row>
    <row r="61" spans="1:26" ht="18" customHeight="1" x14ac:dyDescent="0.2">
      <c r="A61" s="104" t="s">
        <v>78</v>
      </c>
      <c r="B61" s="105">
        <v>2017</v>
      </c>
      <c r="C61" s="105" t="s">
        <v>36</v>
      </c>
      <c r="D61" s="106" t="s">
        <v>255</v>
      </c>
      <c r="E61" s="106" t="s">
        <v>256</v>
      </c>
      <c r="F61" s="106" t="s">
        <v>257</v>
      </c>
      <c r="G61" s="107">
        <v>1513.87</v>
      </c>
      <c r="H61" s="106"/>
      <c r="I61" s="106"/>
      <c r="J61" s="108"/>
      <c r="K61" s="107"/>
      <c r="L61" s="107"/>
      <c r="M61" s="109" t="s">
        <v>323</v>
      </c>
      <c r="N61" s="106"/>
      <c r="O61" s="106"/>
      <c r="P61" s="106"/>
      <c r="Q61" s="106"/>
      <c r="R61" s="106"/>
      <c r="S61" s="106"/>
      <c r="T61" s="106"/>
      <c r="U61" s="106"/>
      <c r="V61" s="106"/>
      <c r="W61" s="106"/>
      <c r="X61" s="106"/>
      <c r="Y61" s="106"/>
      <c r="Z61" s="110"/>
    </row>
    <row r="62" spans="1:26" ht="18" customHeight="1" x14ac:dyDescent="0.2">
      <c r="A62" s="104" t="s">
        <v>78</v>
      </c>
      <c r="B62" s="105">
        <v>2017</v>
      </c>
      <c r="C62" s="105" t="s">
        <v>36</v>
      </c>
      <c r="D62" s="106" t="s">
        <v>279</v>
      </c>
      <c r="E62" s="106" t="s">
        <v>280</v>
      </c>
      <c r="F62" s="106" t="s">
        <v>281</v>
      </c>
      <c r="G62" s="107">
        <v>935.79</v>
      </c>
      <c r="H62" s="106"/>
      <c r="I62" s="106"/>
      <c r="J62" s="108"/>
      <c r="K62" s="107"/>
      <c r="L62" s="107"/>
      <c r="M62" s="109" t="s">
        <v>324</v>
      </c>
      <c r="N62" s="106"/>
      <c r="O62" s="106"/>
      <c r="P62" s="106"/>
      <c r="Q62" s="106"/>
      <c r="R62" s="106"/>
      <c r="S62" s="106"/>
      <c r="T62" s="106"/>
      <c r="U62" s="106"/>
      <c r="V62" s="106"/>
      <c r="W62" s="106"/>
      <c r="X62" s="106"/>
      <c r="Y62" s="106"/>
      <c r="Z62" s="110"/>
    </row>
    <row r="63" spans="1:26" ht="18" customHeight="1" x14ac:dyDescent="0.2">
      <c r="A63" s="104" t="s">
        <v>78</v>
      </c>
      <c r="B63" s="105">
        <v>2017</v>
      </c>
      <c r="C63" s="105" t="s">
        <v>36</v>
      </c>
      <c r="D63" s="106" t="s">
        <v>242</v>
      </c>
      <c r="E63" s="106" t="s">
        <v>243</v>
      </c>
      <c r="F63" s="106" t="s">
        <v>244</v>
      </c>
      <c r="G63" s="107">
        <v>727.57</v>
      </c>
      <c r="H63" s="106"/>
      <c r="I63" s="106"/>
      <c r="J63" s="108"/>
      <c r="K63" s="107"/>
      <c r="L63" s="107"/>
      <c r="M63" s="109" t="s">
        <v>325</v>
      </c>
      <c r="N63" s="106"/>
      <c r="O63" s="106"/>
      <c r="P63" s="106"/>
      <c r="Q63" s="106"/>
      <c r="R63" s="106"/>
      <c r="S63" s="106"/>
      <c r="T63" s="106"/>
      <c r="U63" s="106"/>
      <c r="V63" s="106"/>
      <c r="W63" s="106"/>
      <c r="X63" s="106"/>
      <c r="Y63" s="106"/>
      <c r="Z63" s="110"/>
    </row>
    <row r="64" spans="1:26" ht="18" customHeight="1" x14ac:dyDescent="0.2">
      <c r="A64" s="104" t="s">
        <v>78</v>
      </c>
      <c r="B64" s="105">
        <v>2017</v>
      </c>
      <c r="C64" s="105" t="s">
        <v>36</v>
      </c>
      <c r="D64" s="106" t="s">
        <v>304</v>
      </c>
      <c r="E64" s="106" t="s">
        <v>305</v>
      </c>
      <c r="F64" s="106" t="s">
        <v>305</v>
      </c>
      <c r="G64" s="107">
        <v>716.78</v>
      </c>
      <c r="H64" s="106"/>
      <c r="I64" s="106"/>
      <c r="J64" s="108"/>
      <c r="K64" s="107"/>
      <c r="L64" s="107"/>
      <c r="M64" s="109" t="s">
        <v>326</v>
      </c>
      <c r="N64" s="106"/>
      <c r="O64" s="106"/>
      <c r="P64" s="106"/>
      <c r="Q64" s="106"/>
      <c r="R64" s="106"/>
      <c r="S64" s="106"/>
      <c r="T64" s="106"/>
      <c r="U64" s="106"/>
      <c r="V64" s="106"/>
      <c r="W64" s="106"/>
      <c r="X64" s="106"/>
      <c r="Y64" s="106"/>
      <c r="Z64" s="110"/>
    </row>
    <row r="65" spans="1:26" ht="18" customHeight="1" x14ac:dyDescent="0.2">
      <c r="A65" s="104" t="s">
        <v>78</v>
      </c>
      <c r="B65" s="105">
        <v>2017</v>
      </c>
      <c r="C65" s="105" t="s">
        <v>36</v>
      </c>
      <c r="D65" s="106" t="s">
        <v>260</v>
      </c>
      <c r="E65" s="106" t="s">
        <v>261</v>
      </c>
      <c r="F65" s="106" t="s">
        <v>262</v>
      </c>
      <c r="G65" s="107">
        <v>673.76</v>
      </c>
      <c r="H65" s="106"/>
      <c r="I65" s="106"/>
      <c r="J65" s="108"/>
      <c r="K65" s="107"/>
      <c r="L65" s="107"/>
      <c r="M65" s="109" t="s">
        <v>327</v>
      </c>
      <c r="N65" s="106"/>
      <c r="O65" s="106"/>
      <c r="P65" s="106"/>
      <c r="Q65" s="106"/>
      <c r="R65" s="106"/>
      <c r="S65" s="106"/>
      <c r="T65" s="106"/>
      <c r="U65" s="106"/>
      <c r="V65" s="106"/>
      <c r="W65" s="106"/>
      <c r="X65" s="106"/>
      <c r="Y65" s="106"/>
      <c r="Z65" s="110"/>
    </row>
    <row r="66" spans="1:26" ht="18" customHeight="1" x14ac:dyDescent="0.2">
      <c r="A66" s="104" t="s">
        <v>78</v>
      </c>
      <c r="B66" s="105">
        <v>2017</v>
      </c>
      <c r="C66" s="105" t="s">
        <v>36</v>
      </c>
      <c r="D66" s="106" t="s">
        <v>265</v>
      </c>
      <c r="E66" s="106" t="s">
        <v>266</v>
      </c>
      <c r="F66" s="106" t="s">
        <v>267</v>
      </c>
      <c r="G66" s="107">
        <v>299.23</v>
      </c>
      <c r="H66" s="106"/>
      <c r="I66" s="106"/>
      <c r="J66" s="108"/>
      <c r="K66" s="107"/>
      <c r="L66" s="107"/>
      <c r="M66" s="109" t="s">
        <v>328</v>
      </c>
      <c r="N66" s="106"/>
      <c r="O66" s="106"/>
      <c r="P66" s="106"/>
      <c r="Q66" s="106"/>
      <c r="R66" s="106"/>
      <c r="S66" s="106"/>
      <c r="T66" s="106"/>
      <c r="U66" s="106"/>
      <c r="V66" s="106"/>
      <c r="W66" s="106"/>
      <c r="X66" s="106"/>
      <c r="Y66" s="106"/>
      <c r="Z66" s="110"/>
    </row>
    <row r="67" spans="1:26" ht="18" customHeight="1" x14ac:dyDescent="0.2">
      <c r="A67" s="104" t="s">
        <v>78</v>
      </c>
      <c r="B67" s="105">
        <v>2017</v>
      </c>
      <c r="C67" s="105" t="s">
        <v>36</v>
      </c>
      <c r="D67" s="106" t="s">
        <v>246</v>
      </c>
      <c r="E67" s="106" t="s">
        <v>246</v>
      </c>
      <c r="F67" s="106" t="s">
        <v>246</v>
      </c>
      <c r="G67" s="107"/>
      <c r="H67" s="106"/>
      <c r="I67" s="106"/>
      <c r="J67" s="108"/>
      <c r="K67" s="107"/>
      <c r="L67" s="107"/>
      <c r="M67" s="109"/>
      <c r="N67" s="106"/>
      <c r="O67" s="106"/>
      <c r="P67" s="106"/>
      <c r="Q67" s="106"/>
      <c r="R67" s="106"/>
      <c r="S67" s="106"/>
      <c r="T67" s="106"/>
      <c r="U67" s="106"/>
      <c r="V67" s="106"/>
      <c r="W67" s="106"/>
      <c r="X67" s="106"/>
      <c r="Y67" s="106"/>
      <c r="Z67" s="110"/>
    </row>
    <row r="68" spans="1:26" ht="18" customHeight="1" x14ac:dyDescent="0.2">
      <c r="A68" s="104" t="s">
        <v>78</v>
      </c>
      <c r="B68" s="105">
        <v>2018</v>
      </c>
      <c r="C68" s="105" t="s">
        <v>36</v>
      </c>
      <c r="D68" s="106" t="s">
        <v>287</v>
      </c>
      <c r="E68" s="106" t="s">
        <v>288</v>
      </c>
      <c r="F68" s="106" t="s">
        <v>288</v>
      </c>
      <c r="G68" s="107">
        <v>3470.58</v>
      </c>
      <c r="H68" s="106"/>
      <c r="I68" s="106"/>
      <c r="J68" s="108"/>
      <c r="K68" s="107"/>
      <c r="L68" s="107"/>
      <c r="M68" s="109" t="s">
        <v>329</v>
      </c>
      <c r="N68" s="106"/>
      <c r="O68" s="106"/>
      <c r="P68" s="106"/>
      <c r="Q68" s="106"/>
      <c r="R68" s="106"/>
      <c r="S68" s="106"/>
      <c r="T68" s="106"/>
      <c r="U68" s="106"/>
      <c r="V68" s="106"/>
      <c r="W68" s="106"/>
      <c r="X68" s="106"/>
      <c r="Y68" s="106"/>
      <c r="Z68" s="110"/>
    </row>
    <row r="69" spans="1:26" ht="18" customHeight="1" x14ac:dyDescent="0.2">
      <c r="A69" s="104" t="s">
        <v>78</v>
      </c>
      <c r="B69" s="105">
        <v>2018</v>
      </c>
      <c r="C69" s="105" t="s">
        <v>36</v>
      </c>
      <c r="D69" s="106" t="s">
        <v>222</v>
      </c>
      <c r="E69" s="106" t="s">
        <v>223</v>
      </c>
      <c r="F69" s="106" t="s">
        <v>224</v>
      </c>
      <c r="G69" s="107">
        <v>3459.03</v>
      </c>
      <c r="H69" s="106"/>
      <c r="I69" s="106"/>
      <c r="J69" s="108"/>
      <c r="K69" s="107"/>
      <c r="L69" s="107"/>
      <c r="M69" s="109" t="s">
        <v>330</v>
      </c>
      <c r="N69" s="106"/>
      <c r="O69" s="106"/>
      <c r="P69" s="106"/>
      <c r="Q69" s="106"/>
      <c r="R69" s="106"/>
      <c r="S69" s="106"/>
      <c r="T69" s="106"/>
      <c r="U69" s="106"/>
      <c r="V69" s="106"/>
      <c r="W69" s="106"/>
      <c r="X69" s="106"/>
      <c r="Y69" s="106"/>
      <c r="Z69" s="110"/>
    </row>
    <row r="70" spans="1:26" ht="18" customHeight="1" x14ac:dyDescent="0.2">
      <c r="A70" s="104" t="s">
        <v>78</v>
      </c>
      <c r="B70" s="105">
        <v>2018</v>
      </c>
      <c r="C70" s="105" t="s">
        <v>36</v>
      </c>
      <c r="D70" s="106" t="s">
        <v>230</v>
      </c>
      <c r="E70" s="106" t="s">
        <v>231</v>
      </c>
      <c r="F70" s="106" t="s">
        <v>232</v>
      </c>
      <c r="G70" s="107">
        <v>2671.75</v>
      </c>
      <c r="H70" s="106"/>
      <c r="I70" s="106"/>
      <c r="J70" s="108"/>
      <c r="K70" s="107"/>
      <c r="L70" s="107"/>
      <c r="M70" s="106" t="s">
        <v>331</v>
      </c>
      <c r="N70" s="106"/>
      <c r="O70" s="106"/>
      <c r="P70" s="106"/>
      <c r="Q70" s="106"/>
      <c r="R70" s="106"/>
      <c r="S70" s="106"/>
      <c r="T70" s="106"/>
      <c r="U70" s="106"/>
      <c r="V70" s="106"/>
      <c r="W70" s="106"/>
      <c r="X70" s="106"/>
      <c r="Y70" s="106"/>
      <c r="Z70" s="110"/>
    </row>
    <row r="71" spans="1:26" ht="18" customHeight="1" x14ac:dyDescent="0.2">
      <c r="A71" s="104" t="s">
        <v>78</v>
      </c>
      <c r="B71" s="105">
        <v>2018</v>
      </c>
      <c r="C71" s="105" t="s">
        <v>36</v>
      </c>
      <c r="D71" s="106" t="s">
        <v>292</v>
      </c>
      <c r="E71" s="106" t="s">
        <v>293</v>
      </c>
      <c r="F71" s="106" t="s">
        <v>293</v>
      </c>
      <c r="G71" s="107">
        <v>2424.89</v>
      </c>
      <c r="H71" s="106"/>
      <c r="I71" s="106"/>
      <c r="J71" s="108"/>
      <c r="K71" s="107"/>
      <c r="L71" s="107"/>
      <c r="M71" s="109" t="s">
        <v>332</v>
      </c>
      <c r="N71" s="106"/>
      <c r="O71" s="106"/>
      <c r="P71" s="106"/>
      <c r="Q71" s="106"/>
      <c r="R71" s="106"/>
      <c r="S71" s="106"/>
      <c r="T71" s="106"/>
      <c r="U71" s="106"/>
      <c r="V71" s="106"/>
      <c r="W71" s="106"/>
      <c r="X71" s="106"/>
      <c r="Y71" s="106"/>
      <c r="Z71" s="110"/>
    </row>
    <row r="72" spans="1:26" ht="18" customHeight="1" x14ac:dyDescent="0.2">
      <c r="A72" s="104" t="s">
        <v>78</v>
      </c>
      <c r="B72" s="105">
        <v>2018</v>
      </c>
      <c r="C72" s="105" t="s">
        <v>36</v>
      </c>
      <c r="D72" s="106" t="s">
        <v>315</v>
      </c>
      <c r="E72" s="106" t="s">
        <v>316</v>
      </c>
      <c r="F72" s="106" t="s">
        <v>316</v>
      </c>
      <c r="G72" s="107">
        <v>2410.29</v>
      </c>
      <c r="H72" s="106"/>
      <c r="I72" s="106"/>
      <c r="J72" s="108"/>
      <c r="K72" s="107"/>
      <c r="L72" s="107"/>
      <c r="M72" s="109" t="s">
        <v>317</v>
      </c>
      <c r="N72" s="106"/>
      <c r="O72" s="106"/>
      <c r="P72" s="106"/>
      <c r="Q72" s="106"/>
      <c r="R72" s="106"/>
      <c r="S72" s="106"/>
      <c r="T72" s="106"/>
      <c r="U72" s="106"/>
      <c r="V72" s="106"/>
      <c r="W72" s="106"/>
      <c r="X72" s="106"/>
      <c r="Y72" s="106"/>
      <c r="Z72" s="110"/>
    </row>
    <row r="73" spans="1:26" ht="18" customHeight="1" x14ac:dyDescent="0.2">
      <c r="A73" s="104" t="s">
        <v>78</v>
      </c>
      <c r="B73" s="105">
        <v>2018</v>
      </c>
      <c r="C73" s="105" t="s">
        <v>36</v>
      </c>
      <c r="D73" s="106" t="s">
        <v>226</v>
      </c>
      <c r="E73" s="106" t="s">
        <v>227</v>
      </c>
      <c r="F73" s="106" t="s">
        <v>228</v>
      </c>
      <c r="G73" s="107">
        <v>2341.11</v>
      </c>
      <c r="H73" s="106"/>
      <c r="I73" s="106"/>
      <c r="J73" s="108"/>
      <c r="K73" s="107"/>
      <c r="L73" s="107"/>
      <c r="M73" s="109" t="s">
        <v>333</v>
      </c>
      <c r="N73" s="106"/>
      <c r="O73" s="106"/>
      <c r="P73" s="106"/>
      <c r="Q73" s="106"/>
      <c r="R73" s="106"/>
      <c r="S73" s="106"/>
      <c r="T73" s="106"/>
      <c r="U73" s="106"/>
      <c r="V73" s="106"/>
      <c r="W73" s="106"/>
      <c r="X73" s="106"/>
      <c r="Y73" s="106"/>
      <c r="Z73" s="110"/>
    </row>
    <row r="74" spans="1:26" ht="18" customHeight="1" x14ac:dyDescent="0.2">
      <c r="A74" s="104" t="s">
        <v>78</v>
      </c>
      <c r="B74" s="105">
        <v>2018</v>
      </c>
      <c r="C74" s="105" t="s">
        <v>36</v>
      </c>
      <c r="D74" s="106" t="s">
        <v>274</v>
      </c>
      <c r="E74" s="106" t="s">
        <v>275</v>
      </c>
      <c r="F74" s="106" t="s">
        <v>275</v>
      </c>
      <c r="G74" s="107">
        <v>2132.15</v>
      </c>
      <c r="H74" s="106"/>
      <c r="I74" s="106"/>
      <c r="J74" s="108"/>
      <c r="K74" s="107"/>
      <c r="L74" s="107"/>
      <c r="M74" s="109" t="s">
        <v>334</v>
      </c>
      <c r="N74" s="106"/>
      <c r="O74" s="106"/>
      <c r="P74" s="106"/>
      <c r="Q74" s="106"/>
      <c r="R74" s="106"/>
      <c r="S74" s="106"/>
      <c r="T74" s="106"/>
      <c r="U74" s="106"/>
      <c r="V74" s="106"/>
      <c r="W74" s="106"/>
      <c r="X74" s="106"/>
      <c r="Y74" s="106"/>
      <c r="Z74" s="110"/>
    </row>
    <row r="75" spans="1:26" ht="18" customHeight="1" x14ac:dyDescent="0.2">
      <c r="A75" s="104" t="s">
        <v>78</v>
      </c>
      <c r="B75" s="105">
        <v>2018</v>
      </c>
      <c r="C75" s="105" t="s">
        <v>36</v>
      </c>
      <c r="D75" s="106" t="s">
        <v>250</v>
      </c>
      <c r="E75" s="106" t="s">
        <v>251</v>
      </c>
      <c r="F75" s="106" t="s">
        <v>252</v>
      </c>
      <c r="G75" s="107">
        <v>2051.85</v>
      </c>
      <c r="H75" s="106"/>
      <c r="I75" s="106"/>
      <c r="J75" s="108"/>
      <c r="K75" s="107"/>
      <c r="L75" s="107"/>
      <c r="M75" s="109" t="s">
        <v>335</v>
      </c>
      <c r="N75" s="106"/>
      <c r="O75" s="106"/>
      <c r="P75" s="106"/>
      <c r="Q75" s="106"/>
      <c r="R75" s="106"/>
      <c r="S75" s="106"/>
      <c r="T75" s="106"/>
      <c r="U75" s="106"/>
      <c r="V75" s="106"/>
      <c r="W75" s="106"/>
      <c r="X75" s="106"/>
      <c r="Y75" s="106"/>
      <c r="Z75" s="110"/>
    </row>
    <row r="76" spans="1:26" ht="18" customHeight="1" x14ac:dyDescent="0.2">
      <c r="A76" s="104" t="s">
        <v>78</v>
      </c>
      <c r="B76" s="105">
        <v>2018</v>
      </c>
      <c r="C76" s="105" t="s">
        <v>36</v>
      </c>
      <c r="D76" s="106" t="s">
        <v>234</v>
      </c>
      <c r="E76" s="106" t="s">
        <v>235</v>
      </c>
      <c r="F76" s="106" t="s">
        <v>236</v>
      </c>
      <c r="G76" s="107">
        <v>1796.07</v>
      </c>
      <c r="H76" s="106"/>
      <c r="I76" s="106"/>
      <c r="J76" s="108"/>
      <c r="K76" s="107"/>
      <c r="L76" s="107"/>
      <c r="M76" s="109" t="s">
        <v>336</v>
      </c>
      <c r="N76" s="106"/>
      <c r="O76" s="106"/>
      <c r="P76" s="106"/>
      <c r="Q76" s="106"/>
      <c r="R76" s="106"/>
      <c r="S76" s="106"/>
      <c r="T76" s="106"/>
      <c r="U76" s="106"/>
      <c r="V76" s="106"/>
      <c r="W76" s="106"/>
      <c r="X76" s="106"/>
      <c r="Y76" s="106"/>
      <c r="Z76" s="110"/>
    </row>
    <row r="77" spans="1:26" ht="18" customHeight="1" x14ac:dyDescent="0.2">
      <c r="A77" s="104" t="s">
        <v>78</v>
      </c>
      <c r="B77" s="105">
        <v>2018</v>
      </c>
      <c r="C77" s="105" t="s">
        <v>36</v>
      </c>
      <c r="D77" s="106" t="s">
        <v>238</v>
      </c>
      <c r="E77" s="106" t="s">
        <v>239</v>
      </c>
      <c r="F77" s="106" t="s">
        <v>240</v>
      </c>
      <c r="G77" s="107">
        <v>1725.06</v>
      </c>
      <c r="H77" s="106"/>
      <c r="I77" s="106"/>
      <c r="J77" s="108"/>
      <c r="K77" s="107"/>
      <c r="L77" s="107"/>
      <c r="M77" s="109" t="s">
        <v>337</v>
      </c>
      <c r="N77" s="106"/>
      <c r="O77" s="106"/>
      <c r="P77" s="106"/>
      <c r="Q77" s="106"/>
      <c r="R77" s="106"/>
      <c r="S77" s="106"/>
      <c r="T77" s="106"/>
      <c r="U77" s="106"/>
      <c r="V77" s="106"/>
      <c r="W77" s="106"/>
      <c r="X77" s="106"/>
      <c r="Y77" s="106"/>
      <c r="Z77" s="110"/>
    </row>
    <row r="78" spans="1:26" ht="18" customHeight="1" x14ac:dyDescent="0.2">
      <c r="A78" s="104" t="s">
        <v>78</v>
      </c>
      <c r="B78" s="105">
        <v>2018</v>
      </c>
      <c r="C78" s="105" t="s">
        <v>36</v>
      </c>
      <c r="D78" s="106" t="s">
        <v>300</v>
      </c>
      <c r="E78" s="106" t="s">
        <v>300</v>
      </c>
      <c r="F78" s="106" t="s">
        <v>301</v>
      </c>
      <c r="G78" s="107">
        <v>1656</v>
      </c>
      <c r="H78" s="106"/>
      <c r="I78" s="106"/>
      <c r="J78" s="108"/>
      <c r="K78" s="107"/>
      <c r="L78" s="107"/>
      <c r="M78" s="109" t="s">
        <v>338</v>
      </c>
      <c r="N78" s="106"/>
      <c r="O78" s="106"/>
      <c r="P78" s="106"/>
      <c r="Q78" s="106"/>
      <c r="R78" s="106"/>
      <c r="S78" s="106"/>
      <c r="T78" s="106"/>
      <c r="U78" s="106"/>
      <c r="V78" s="106"/>
      <c r="W78" s="106"/>
      <c r="X78" s="106"/>
      <c r="Y78" s="106"/>
      <c r="Z78" s="110"/>
    </row>
    <row r="79" spans="1:26" ht="18" customHeight="1" x14ac:dyDescent="0.2">
      <c r="A79" s="104" t="s">
        <v>78</v>
      </c>
      <c r="B79" s="105">
        <v>2018</v>
      </c>
      <c r="C79" s="105" t="s">
        <v>36</v>
      </c>
      <c r="D79" s="106" t="s">
        <v>255</v>
      </c>
      <c r="E79" s="106" t="s">
        <v>256</v>
      </c>
      <c r="F79" s="106" t="s">
        <v>257</v>
      </c>
      <c r="G79" s="107">
        <v>1559.98</v>
      </c>
      <c r="H79" s="106"/>
      <c r="I79" s="106"/>
      <c r="J79" s="108"/>
      <c r="K79" s="107"/>
      <c r="L79" s="107"/>
      <c r="M79" s="109" t="s">
        <v>339</v>
      </c>
      <c r="N79" s="106"/>
      <c r="O79" s="106"/>
      <c r="P79" s="106"/>
      <c r="Q79" s="106"/>
      <c r="R79" s="106"/>
      <c r="S79" s="106"/>
      <c r="T79" s="106"/>
      <c r="U79" s="106"/>
      <c r="V79" s="106"/>
      <c r="W79" s="106"/>
      <c r="X79" s="106"/>
      <c r="Y79" s="106"/>
      <c r="Z79" s="110"/>
    </row>
    <row r="80" spans="1:26" ht="18" customHeight="1" x14ac:dyDescent="0.2">
      <c r="A80" s="104" t="s">
        <v>78</v>
      </c>
      <c r="B80" s="105">
        <v>2018</v>
      </c>
      <c r="C80" s="105" t="s">
        <v>36</v>
      </c>
      <c r="D80" s="106" t="s">
        <v>340</v>
      </c>
      <c r="E80" s="106" t="s">
        <v>341</v>
      </c>
      <c r="F80" s="106" t="s">
        <v>341</v>
      </c>
      <c r="G80" s="107">
        <v>1229.29</v>
      </c>
      <c r="H80" s="106"/>
      <c r="I80" s="106"/>
      <c r="J80" s="108"/>
      <c r="K80" s="107"/>
      <c r="L80" s="107"/>
      <c r="M80" s="109" t="s">
        <v>342</v>
      </c>
      <c r="N80" s="106"/>
      <c r="O80" s="106"/>
      <c r="P80" s="106"/>
      <c r="Q80" s="106"/>
      <c r="R80" s="106"/>
      <c r="S80" s="106"/>
      <c r="T80" s="106"/>
      <c r="U80" s="106"/>
      <c r="V80" s="106"/>
      <c r="W80" s="106"/>
      <c r="X80" s="106"/>
      <c r="Y80" s="106"/>
      <c r="Z80" s="110"/>
    </row>
    <row r="81" spans="1:26" ht="18" customHeight="1" x14ac:dyDescent="0.2">
      <c r="A81" s="104" t="s">
        <v>78</v>
      </c>
      <c r="B81" s="105">
        <v>2018</v>
      </c>
      <c r="C81" s="105" t="s">
        <v>36</v>
      </c>
      <c r="D81" s="106" t="s">
        <v>279</v>
      </c>
      <c r="E81" s="106" t="s">
        <v>280</v>
      </c>
      <c r="F81" s="106" t="s">
        <v>281</v>
      </c>
      <c r="G81" s="107">
        <v>1032.42</v>
      </c>
      <c r="H81" s="106"/>
      <c r="I81" s="106"/>
      <c r="J81" s="108"/>
      <c r="K81" s="107"/>
      <c r="L81" s="107"/>
      <c r="M81" s="109" t="s">
        <v>343</v>
      </c>
      <c r="N81" s="106"/>
      <c r="O81" s="106"/>
      <c r="P81" s="106"/>
      <c r="Q81" s="106"/>
      <c r="R81" s="106"/>
      <c r="S81" s="106"/>
      <c r="T81" s="106"/>
      <c r="U81" s="106"/>
      <c r="V81" s="106"/>
      <c r="W81" s="106"/>
      <c r="X81" s="106"/>
      <c r="Y81" s="106"/>
      <c r="Z81" s="110"/>
    </row>
    <row r="82" spans="1:26" ht="18" customHeight="1" x14ac:dyDescent="0.2">
      <c r="A82" s="104" t="s">
        <v>78</v>
      </c>
      <c r="B82" s="105">
        <v>2018</v>
      </c>
      <c r="C82" s="105" t="s">
        <v>36</v>
      </c>
      <c r="D82" s="106" t="s">
        <v>242</v>
      </c>
      <c r="E82" s="106" t="s">
        <v>243</v>
      </c>
      <c r="F82" s="106" t="s">
        <v>244</v>
      </c>
      <c r="G82" s="107">
        <v>906.16</v>
      </c>
      <c r="H82" s="106"/>
      <c r="I82" s="106"/>
      <c r="J82" s="108"/>
      <c r="K82" s="107"/>
      <c r="L82" s="107"/>
      <c r="M82" s="109" t="s">
        <v>344</v>
      </c>
      <c r="N82" s="106"/>
      <c r="O82" s="106"/>
      <c r="P82" s="106"/>
      <c r="Q82" s="106"/>
      <c r="R82" s="106"/>
      <c r="S82" s="106"/>
      <c r="T82" s="106"/>
      <c r="U82" s="106"/>
      <c r="V82" s="106"/>
      <c r="W82" s="106"/>
      <c r="X82" s="106"/>
      <c r="Y82" s="106"/>
      <c r="Z82" s="110"/>
    </row>
    <row r="83" spans="1:26" ht="18" customHeight="1" x14ac:dyDescent="0.2">
      <c r="A83" s="104" t="s">
        <v>78</v>
      </c>
      <c r="B83" s="105">
        <v>2018</v>
      </c>
      <c r="C83" s="105" t="s">
        <v>36</v>
      </c>
      <c r="D83" s="106" t="s">
        <v>304</v>
      </c>
      <c r="E83" s="106" t="s">
        <v>305</v>
      </c>
      <c r="F83" s="106" t="s">
        <v>305</v>
      </c>
      <c r="G83" s="107">
        <v>885.49</v>
      </c>
      <c r="H83" s="106"/>
      <c r="I83" s="106"/>
      <c r="J83" s="108"/>
      <c r="K83" s="107"/>
      <c r="L83" s="107"/>
      <c r="M83" s="109" t="s">
        <v>345</v>
      </c>
      <c r="N83" s="106"/>
      <c r="O83" s="106"/>
      <c r="P83" s="106"/>
      <c r="Q83" s="106"/>
      <c r="R83" s="106"/>
      <c r="S83" s="106"/>
      <c r="T83" s="106"/>
      <c r="U83" s="106"/>
      <c r="V83" s="106"/>
      <c r="W83" s="106"/>
      <c r="X83" s="106"/>
      <c r="Y83" s="106"/>
      <c r="Z83" s="110"/>
    </row>
    <row r="84" spans="1:26" ht="18" customHeight="1" x14ac:dyDescent="0.2">
      <c r="A84" s="104" t="s">
        <v>78</v>
      </c>
      <c r="B84" s="105">
        <v>2018</v>
      </c>
      <c r="C84" s="105" t="s">
        <v>36</v>
      </c>
      <c r="D84" s="106" t="s">
        <v>260</v>
      </c>
      <c r="E84" s="106" t="s">
        <v>261</v>
      </c>
      <c r="F84" s="106" t="s">
        <v>262</v>
      </c>
      <c r="G84" s="107">
        <v>762.46</v>
      </c>
      <c r="H84" s="106"/>
      <c r="I84" s="106"/>
      <c r="J84" s="108"/>
      <c r="K84" s="107"/>
      <c r="L84" s="107"/>
      <c r="M84" s="109" t="s">
        <v>346</v>
      </c>
      <c r="N84" s="106"/>
      <c r="O84" s="106"/>
      <c r="P84" s="106"/>
      <c r="Q84" s="106"/>
      <c r="R84" s="106"/>
      <c r="S84" s="106"/>
      <c r="T84" s="106"/>
      <c r="U84" s="106"/>
      <c r="V84" s="106"/>
      <c r="W84" s="106"/>
      <c r="X84" s="106"/>
      <c r="Y84" s="106"/>
      <c r="Z84" s="110"/>
    </row>
    <row r="85" spans="1:26" ht="18" customHeight="1" x14ac:dyDescent="0.2">
      <c r="A85" s="104" t="s">
        <v>78</v>
      </c>
      <c r="B85" s="105">
        <v>2018</v>
      </c>
      <c r="C85" s="105" t="s">
        <v>36</v>
      </c>
      <c r="D85" s="106" t="s">
        <v>265</v>
      </c>
      <c r="E85" s="106" t="s">
        <v>266</v>
      </c>
      <c r="F85" s="106" t="s">
        <v>267</v>
      </c>
      <c r="G85" s="107">
        <v>320.62</v>
      </c>
      <c r="H85" s="106"/>
      <c r="I85" s="106"/>
      <c r="J85" s="108"/>
      <c r="K85" s="107"/>
      <c r="L85" s="107"/>
      <c r="M85" s="109" t="s">
        <v>347</v>
      </c>
      <c r="N85" s="106"/>
      <c r="O85" s="106"/>
      <c r="P85" s="106"/>
      <c r="Q85" s="106"/>
      <c r="R85" s="106"/>
      <c r="S85" s="106"/>
      <c r="T85" s="106"/>
      <c r="U85" s="106"/>
      <c r="V85" s="106"/>
      <c r="W85" s="106"/>
      <c r="X85" s="106"/>
      <c r="Y85" s="106"/>
      <c r="Z85" s="110"/>
    </row>
    <row r="86" spans="1:26" ht="18" customHeight="1" x14ac:dyDescent="0.2">
      <c r="A86" s="104" t="s">
        <v>78</v>
      </c>
      <c r="B86" s="105">
        <v>2018</v>
      </c>
      <c r="C86" s="105" t="s">
        <v>36</v>
      </c>
      <c r="D86" s="106" t="s">
        <v>246</v>
      </c>
      <c r="E86" s="106" t="s">
        <v>246</v>
      </c>
      <c r="F86" s="106" t="s">
        <v>246</v>
      </c>
      <c r="G86" s="107">
        <v>13677.8</v>
      </c>
      <c r="H86" s="106"/>
      <c r="I86" s="106"/>
      <c r="J86" s="108"/>
      <c r="K86" s="107"/>
      <c r="L86" s="107"/>
      <c r="M86" s="109" t="s">
        <v>348</v>
      </c>
      <c r="N86" s="106"/>
      <c r="O86" s="106"/>
      <c r="P86" s="106"/>
      <c r="Q86" s="106"/>
      <c r="R86" s="106"/>
      <c r="S86" s="106"/>
      <c r="T86" s="106"/>
      <c r="U86" s="106"/>
      <c r="V86" s="106"/>
      <c r="W86" s="106"/>
      <c r="X86" s="106"/>
      <c r="Y86" s="106"/>
      <c r="Z86" s="110"/>
    </row>
    <row r="87" spans="1:26" ht="18" customHeight="1" x14ac:dyDescent="0.2">
      <c r="A87" s="111" t="s">
        <v>78</v>
      </c>
      <c r="B87" s="112">
        <v>2019</v>
      </c>
      <c r="C87" s="112" t="s">
        <v>36</v>
      </c>
      <c r="D87" s="113" t="s">
        <v>287</v>
      </c>
      <c r="E87" s="113" t="s">
        <v>288</v>
      </c>
      <c r="F87" s="113" t="s">
        <v>288</v>
      </c>
      <c r="G87" s="114">
        <v>3791.78</v>
      </c>
      <c r="H87" s="113"/>
      <c r="I87" s="423">
        <f>G87/6.91</f>
        <v>548.73806078147618</v>
      </c>
      <c r="J87" s="427"/>
      <c r="K87" s="114"/>
      <c r="L87" s="114"/>
      <c r="M87" s="115" t="s">
        <v>349</v>
      </c>
      <c r="N87" s="113"/>
      <c r="O87" s="113"/>
      <c r="P87" s="113"/>
      <c r="Q87" s="113"/>
      <c r="R87" s="113"/>
      <c r="S87" s="113"/>
      <c r="T87" s="113"/>
      <c r="U87" s="113"/>
      <c r="V87" s="113"/>
      <c r="W87" s="113"/>
      <c r="X87" s="113"/>
      <c r="Y87" s="113"/>
      <c r="Z87" s="116"/>
    </row>
    <row r="88" spans="1:26" ht="18" customHeight="1" x14ac:dyDescent="0.2">
      <c r="A88" s="104" t="s">
        <v>78</v>
      </c>
      <c r="B88" s="105">
        <v>2019</v>
      </c>
      <c r="C88" s="105" t="s">
        <v>36</v>
      </c>
      <c r="D88" s="106" t="s">
        <v>222</v>
      </c>
      <c r="E88" s="106" t="s">
        <v>223</v>
      </c>
      <c r="F88" s="106" t="s">
        <v>224</v>
      </c>
      <c r="G88" s="107">
        <v>3396.43</v>
      </c>
      <c r="H88" s="106"/>
      <c r="I88" s="424">
        <f t="shared" ref="I88:I104" si="0">G88/6.91</f>
        <v>491.5238784370477</v>
      </c>
      <c r="J88" s="428"/>
      <c r="K88" s="107"/>
      <c r="L88" s="107"/>
      <c r="M88" s="109" t="s">
        <v>350</v>
      </c>
      <c r="N88" s="106"/>
      <c r="O88" s="106"/>
      <c r="P88" s="106"/>
      <c r="Q88" s="106"/>
      <c r="R88" s="106"/>
      <c r="S88" s="106"/>
      <c r="T88" s="106"/>
      <c r="U88" s="106"/>
      <c r="V88" s="106"/>
      <c r="W88" s="106"/>
      <c r="X88" s="106"/>
      <c r="Y88" s="106"/>
      <c r="Z88" s="110"/>
    </row>
    <row r="89" spans="1:26" ht="18" customHeight="1" x14ac:dyDescent="0.2">
      <c r="A89" s="104" t="s">
        <v>78</v>
      </c>
      <c r="B89" s="105">
        <v>2019</v>
      </c>
      <c r="C89" s="105" t="s">
        <v>36</v>
      </c>
      <c r="D89" s="106" t="s">
        <v>230</v>
      </c>
      <c r="E89" s="106" t="s">
        <v>231</v>
      </c>
      <c r="F89" s="106" t="s">
        <v>232</v>
      </c>
      <c r="G89" s="424">
        <v>2853.07</v>
      </c>
      <c r="H89" s="106"/>
      <c r="I89" s="424">
        <f t="shared" si="0"/>
        <v>412.89001447178003</v>
      </c>
      <c r="J89" s="428"/>
      <c r="K89" s="107"/>
      <c r="L89" s="107"/>
      <c r="M89" s="106" t="s">
        <v>351</v>
      </c>
      <c r="N89" s="106"/>
      <c r="O89" s="106"/>
      <c r="P89" s="106"/>
      <c r="Q89" s="106"/>
      <c r="R89" s="106"/>
      <c r="S89" s="106"/>
      <c r="T89" s="106"/>
      <c r="U89" s="106"/>
      <c r="V89" s="106"/>
      <c r="W89" s="106"/>
      <c r="X89" s="106"/>
      <c r="Y89" s="106"/>
      <c r="Z89" s="110"/>
    </row>
    <row r="90" spans="1:26" ht="18" customHeight="1" x14ac:dyDescent="0.2">
      <c r="A90" s="104" t="s">
        <v>78</v>
      </c>
      <c r="B90" s="105">
        <v>2019</v>
      </c>
      <c r="C90" s="105" t="s">
        <v>36</v>
      </c>
      <c r="D90" s="106" t="s">
        <v>226</v>
      </c>
      <c r="E90" s="106" t="s">
        <v>227</v>
      </c>
      <c r="F90" s="106" t="s">
        <v>228</v>
      </c>
      <c r="G90" s="424">
        <v>2697.79</v>
      </c>
      <c r="H90" s="106"/>
      <c r="I90" s="424">
        <f t="shared" si="0"/>
        <v>390.41823444283648</v>
      </c>
      <c r="J90" s="428"/>
      <c r="K90" s="107"/>
      <c r="L90" s="107"/>
      <c r="M90" s="109" t="s">
        <v>352</v>
      </c>
      <c r="N90" s="106"/>
      <c r="O90" s="106"/>
      <c r="P90" s="106"/>
      <c r="Q90" s="106"/>
      <c r="R90" s="106"/>
      <c r="S90" s="106"/>
      <c r="T90" s="106"/>
      <c r="U90" s="106"/>
      <c r="V90" s="106"/>
      <c r="W90" s="106"/>
      <c r="X90" s="106"/>
      <c r="Y90" s="106"/>
      <c r="Z90" s="110"/>
    </row>
    <row r="91" spans="1:26" ht="18" customHeight="1" x14ac:dyDescent="0.2">
      <c r="A91" s="104" t="s">
        <v>78</v>
      </c>
      <c r="B91" s="105">
        <v>2019</v>
      </c>
      <c r="C91" s="105" t="s">
        <v>36</v>
      </c>
      <c r="D91" s="106" t="s">
        <v>292</v>
      </c>
      <c r="E91" s="106" t="s">
        <v>293</v>
      </c>
      <c r="F91" s="106" t="s">
        <v>293</v>
      </c>
      <c r="G91" s="424">
        <v>2601.69</v>
      </c>
      <c r="H91" s="106"/>
      <c r="I91" s="424">
        <f t="shared" si="0"/>
        <v>376.51085383502169</v>
      </c>
      <c r="J91" s="428"/>
      <c r="K91" s="107"/>
      <c r="L91" s="107"/>
      <c r="M91" s="109" t="s">
        <v>353</v>
      </c>
      <c r="N91" s="106"/>
      <c r="O91" s="106"/>
      <c r="P91" s="106"/>
      <c r="Q91" s="106"/>
      <c r="R91" s="106"/>
      <c r="S91" s="106"/>
      <c r="T91" s="106"/>
      <c r="U91" s="106"/>
      <c r="V91" s="106"/>
      <c r="W91" s="106"/>
      <c r="X91" s="106"/>
      <c r="Y91" s="106"/>
      <c r="Z91" s="110"/>
    </row>
    <row r="92" spans="1:26" ht="18" customHeight="1" x14ac:dyDescent="0.2">
      <c r="A92" s="104" t="s">
        <v>78</v>
      </c>
      <c r="B92" s="105">
        <v>2019</v>
      </c>
      <c r="C92" s="105" t="s">
        <v>36</v>
      </c>
      <c r="D92" s="106" t="s">
        <v>315</v>
      </c>
      <c r="E92" s="106" t="s">
        <v>316</v>
      </c>
      <c r="F92" s="106" t="s">
        <v>316</v>
      </c>
      <c r="G92" s="424">
        <v>2536.48</v>
      </c>
      <c r="H92" s="106"/>
      <c r="I92" s="424">
        <f t="shared" si="0"/>
        <v>367.07380607814758</v>
      </c>
      <c r="J92" s="428"/>
      <c r="K92" s="107"/>
      <c r="L92" s="107"/>
      <c r="M92" s="109" t="s">
        <v>317</v>
      </c>
      <c r="N92" s="106"/>
      <c r="O92" s="106"/>
      <c r="P92" s="106"/>
      <c r="Q92" s="106"/>
      <c r="R92" s="106"/>
      <c r="S92" s="106"/>
      <c r="T92" s="106"/>
      <c r="U92" s="106"/>
      <c r="V92" s="106"/>
      <c r="W92" s="106"/>
      <c r="X92" s="106"/>
      <c r="Y92" s="106"/>
      <c r="Z92" s="110"/>
    </row>
    <row r="93" spans="1:26" ht="18" customHeight="1" x14ac:dyDescent="0.2">
      <c r="A93" s="104" t="s">
        <v>78</v>
      </c>
      <c r="B93" s="105">
        <v>2019</v>
      </c>
      <c r="C93" s="105" t="s">
        <v>36</v>
      </c>
      <c r="D93" s="106" t="s">
        <v>274</v>
      </c>
      <c r="E93" s="106" t="s">
        <v>275</v>
      </c>
      <c r="F93" s="106" t="s">
        <v>275</v>
      </c>
      <c r="G93" s="424">
        <v>2253.6799999999998</v>
      </c>
      <c r="H93" s="106"/>
      <c r="I93" s="424">
        <f t="shared" si="0"/>
        <v>326.14761215629517</v>
      </c>
      <c r="J93" s="428"/>
      <c r="K93" s="107"/>
      <c r="L93" s="107"/>
      <c r="M93" s="109" t="s">
        <v>354</v>
      </c>
      <c r="N93" s="106"/>
      <c r="O93" s="106"/>
      <c r="P93" s="106"/>
      <c r="Q93" s="106"/>
      <c r="R93" s="106"/>
      <c r="S93" s="106"/>
      <c r="T93" s="106"/>
      <c r="U93" s="106"/>
      <c r="V93" s="106"/>
      <c r="W93" s="106"/>
      <c r="X93" s="106"/>
      <c r="Y93" s="106"/>
      <c r="Z93" s="110"/>
    </row>
    <row r="94" spans="1:26" ht="18" customHeight="1" x14ac:dyDescent="0.2">
      <c r="A94" s="104" t="s">
        <v>78</v>
      </c>
      <c r="B94" s="105">
        <v>2019</v>
      </c>
      <c r="C94" s="105" t="s">
        <v>36</v>
      </c>
      <c r="D94" s="106" t="s">
        <v>250</v>
      </c>
      <c r="E94" s="106" t="s">
        <v>251</v>
      </c>
      <c r="F94" s="106" t="s">
        <v>252</v>
      </c>
      <c r="G94" s="424">
        <v>2252.35</v>
      </c>
      <c r="H94" s="106"/>
      <c r="I94" s="424">
        <f t="shared" si="0"/>
        <v>325.95513748191024</v>
      </c>
      <c r="J94" s="428"/>
      <c r="K94" s="107"/>
      <c r="L94" s="107"/>
      <c r="M94" s="109" t="s">
        <v>355</v>
      </c>
      <c r="N94" s="106"/>
      <c r="O94" s="106"/>
      <c r="P94" s="106"/>
      <c r="Q94" s="106"/>
      <c r="R94" s="106"/>
      <c r="S94" s="106"/>
      <c r="T94" s="106"/>
      <c r="U94" s="106"/>
      <c r="V94" s="106"/>
      <c r="W94" s="106"/>
      <c r="X94" s="106"/>
      <c r="Y94" s="106"/>
      <c r="Z94" s="110"/>
    </row>
    <row r="95" spans="1:26" ht="18" customHeight="1" x14ac:dyDescent="0.2">
      <c r="A95" s="104" t="s">
        <v>78</v>
      </c>
      <c r="B95" s="105">
        <v>2019</v>
      </c>
      <c r="C95" s="105" t="s">
        <v>36</v>
      </c>
      <c r="D95" s="106" t="s">
        <v>238</v>
      </c>
      <c r="E95" s="106" t="s">
        <v>239</v>
      </c>
      <c r="F95" s="106" t="s">
        <v>240</v>
      </c>
      <c r="G95" s="424">
        <v>2000.65</v>
      </c>
      <c r="H95" s="106"/>
      <c r="I95" s="424">
        <f t="shared" si="0"/>
        <v>289.52966714905932</v>
      </c>
      <c r="J95" s="428"/>
      <c r="K95" s="107"/>
      <c r="L95" s="107"/>
      <c r="M95" s="109" t="s">
        <v>356</v>
      </c>
      <c r="N95" s="106"/>
      <c r="O95" s="106"/>
      <c r="P95" s="106"/>
      <c r="Q95" s="106"/>
      <c r="R95" s="106"/>
      <c r="S95" s="106"/>
      <c r="T95" s="106"/>
      <c r="U95" s="106"/>
      <c r="V95" s="106"/>
      <c r="W95" s="106"/>
      <c r="X95" s="106"/>
      <c r="Y95" s="106"/>
      <c r="Z95" s="110"/>
    </row>
    <row r="96" spans="1:26" ht="18" customHeight="1" x14ac:dyDescent="0.2">
      <c r="A96" s="104" t="s">
        <v>78</v>
      </c>
      <c r="B96" s="105">
        <v>2019</v>
      </c>
      <c r="C96" s="105" t="s">
        <v>36</v>
      </c>
      <c r="D96" s="106" t="s">
        <v>234</v>
      </c>
      <c r="E96" s="106" t="s">
        <v>235</v>
      </c>
      <c r="F96" s="106" t="s">
        <v>236</v>
      </c>
      <c r="G96" s="424">
        <v>1971.91</v>
      </c>
      <c r="H96" s="106"/>
      <c r="I96" s="424">
        <f t="shared" si="0"/>
        <v>285.37047756874097</v>
      </c>
      <c r="J96" s="428"/>
      <c r="K96" s="107"/>
      <c r="L96" s="107"/>
      <c r="M96" s="109" t="s">
        <v>357</v>
      </c>
      <c r="N96" s="106"/>
      <c r="O96" s="106"/>
      <c r="P96" s="106"/>
      <c r="Q96" s="106"/>
      <c r="R96" s="106"/>
      <c r="S96" s="106"/>
      <c r="T96" s="106"/>
      <c r="U96" s="106"/>
      <c r="V96" s="106"/>
      <c r="W96" s="106"/>
      <c r="X96" s="106"/>
      <c r="Y96" s="106"/>
      <c r="Z96" s="110"/>
    </row>
    <row r="97" spans="1:26" ht="18" customHeight="1" x14ac:dyDescent="0.2">
      <c r="A97" s="104" t="s">
        <v>78</v>
      </c>
      <c r="B97" s="105">
        <v>2019</v>
      </c>
      <c r="C97" s="105" t="s">
        <v>36</v>
      </c>
      <c r="D97" s="106" t="s">
        <v>255</v>
      </c>
      <c r="E97" s="106" t="s">
        <v>256</v>
      </c>
      <c r="F97" s="106" t="s">
        <v>257</v>
      </c>
      <c r="G97" s="424">
        <v>1630.06</v>
      </c>
      <c r="H97" s="106"/>
      <c r="I97" s="424">
        <f t="shared" si="0"/>
        <v>235.89869753979738</v>
      </c>
      <c r="J97" s="428"/>
      <c r="K97" s="107"/>
      <c r="L97" s="107"/>
      <c r="M97" s="109" t="s">
        <v>358</v>
      </c>
      <c r="N97" s="106"/>
      <c r="O97" s="106"/>
      <c r="P97" s="106"/>
      <c r="Q97" s="106"/>
      <c r="R97" s="106"/>
      <c r="S97" s="106"/>
      <c r="T97" s="106"/>
      <c r="U97" s="106"/>
      <c r="V97" s="106"/>
      <c r="W97" s="106"/>
      <c r="X97" s="106"/>
      <c r="Y97" s="106"/>
      <c r="Z97" s="110"/>
    </row>
    <row r="98" spans="1:26" ht="18" customHeight="1" x14ac:dyDescent="0.2">
      <c r="A98" s="104" t="s">
        <v>78</v>
      </c>
      <c r="B98" s="105">
        <v>2019</v>
      </c>
      <c r="C98" s="105" t="s">
        <v>36</v>
      </c>
      <c r="D98" s="106" t="s">
        <v>300</v>
      </c>
      <c r="E98" s="106" t="s">
        <v>300</v>
      </c>
      <c r="F98" s="106" t="s">
        <v>301</v>
      </c>
      <c r="G98" s="424">
        <v>1583.83</v>
      </c>
      <c r="H98" s="106"/>
      <c r="I98" s="424">
        <f t="shared" si="0"/>
        <v>229.20839363241677</v>
      </c>
      <c r="J98" s="428"/>
      <c r="K98" s="107"/>
      <c r="L98" s="107"/>
      <c r="M98" s="109" t="s">
        <v>359</v>
      </c>
      <c r="N98" s="106"/>
      <c r="O98" s="106"/>
      <c r="P98" s="106"/>
      <c r="Q98" s="106"/>
      <c r="R98" s="106"/>
      <c r="S98" s="106"/>
      <c r="T98" s="106"/>
      <c r="U98" s="106"/>
      <c r="V98" s="106"/>
      <c r="W98" s="106"/>
      <c r="X98" s="106"/>
      <c r="Y98" s="106"/>
      <c r="Z98" s="110"/>
    </row>
    <row r="99" spans="1:26" ht="18" customHeight="1" x14ac:dyDescent="0.2">
      <c r="A99" s="104" t="s">
        <v>78</v>
      </c>
      <c r="B99" s="105">
        <v>2019</v>
      </c>
      <c r="C99" s="105" t="s">
        <v>36</v>
      </c>
      <c r="D99" s="106" t="s">
        <v>340</v>
      </c>
      <c r="E99" s="106" t="s">
        <v>341</v>
      </c>
      <c r="F99" s="106" t="s">
        <v>341</v>
      </c>
      <c r="G99" s="424">
        <v>1403.14</v>
      </c>
      <c r="H99" s="106"/>
      <c r="I99" s="424">
        <f t="shared" si="0"/>
        <v>203.05933429811867</v>
      </c>
      <c r="J99" s="428"/>
      <c r="K99" s="107"/>
      <c r="L99" s="107"/>
      <c r="M99" s="109" t="s">
        <v>360</v>
      </c>
      <c r="N99" s="106"/>
      <c r="O99" s="106"/>
      <c r="P99" s="106"/>
      <c r="Q99" s="106"/>
      <c r="R99" s="106"/>
      <c r="S99" s="106"/>
      <c r="T99" s="106"/>
      <c r="U99" s="106"/>
      <c r="V99" s="106"/>
      <c r="W99" s="106"/>
      <c r="X99" s="106"/>
      <c r="Y99" s="106"/>
      <c r="Z99" s="110"/>
    </row>
    <row r="100" spans="1:26" ht="18" customHeight="1" x14ac:dyDescent="0.2">
      <c r="A100" s="104" t="s">
        <v>78</v>
      </c>
      <c r="B100" s="105">
        <v>2019</v>
      </c>
      <c r="C100" s="105" t="s">
        <v>36</v>
      </c>
      <c r="D100" s="106" t="s">
        <v>279</v>
      </c>
      <c r="E100" s="106" t="s">
        <v>280</v>
      </c>
      <c r="F100" s="106" t="s">
        <v>281</v>
      </c>
      <c r="G100" s="424">
        <v>1180.3699999999999</v>
      </c>
      <c r="H100" s="106"/>
      <c r="I100" s="424">
        <f t="shared" si="0"/>
        <v>170.82054992764108</v>
      </c>
      <c r="J100" s="428"/>
      <c r="K100" s="107"/>
      <c r="L100" s="107"/>
      <c r="M100" s="109" t="s">
        <v>361</v>
      </c>
      <c r="N100" s="106"/>
      <c r="O100" s="106"/>
      <c r="P100" s="106"/>
      <c r="Q100" s="106"/>
      <c r="R100" s="106"/>
      <c r="S100" s="106"/>
      <c r="T100" s="106"/>
      <c r="U100" s="106"/>
      <c r="V100" s="106"/>
      <c r="W100" s="106"/>
      <c r="X100" s="106"/>
      <c r="Y100" s="106"/>
      <c r="Z100" s="110"/>
    </row>
    <row r="101" spans="1:26" ht="18" customHeight="1" x14ac:dyDescent="0.2">
      <c r="A101" s="104" t="s">
        <v>78</v>
      </c>
      <c r="B101" s="105">
        <v>2019</v>
      </c>
      <c r="C101" s="105" t="s">
        <v>36</v>
      </c>
      <c r="D101" s="106" t="s">
        <v>242</v>
      </c>
      <c r="E101" s="106" t="s">
        <v>243</v>
      </c>
      <c r="F101" s="106" t="s">
        <v>244</v>
      </c>
      <c r="G101" s="424">
        <v>1016.19</v>
      </c>
      <c r="H101" s="106"/>
      <c r="I101" s="424">
        <f t="shared" si="0"/>
        <v>147.06078147612158</v>
      </c>
      <c r="J101" s="428"/>
      <c r="K101" s="107"/>
      <c r="L101" s="107"/>
      <c r="M101" s="109" t="s">
        <v>362</v>
      </c>
      <c r="N101" s="106"/>
      <c r="O101" s="106"/>
      <c r="P101" s="106"/>
      <c r="Q101" s="106"/>
      <c r="R101" s="106"/>
      <c r="S101" s="106"/>
      <c r="T101" s="106"/>
      <c r="U101" s="106"/>
      <c r="V101" s="106"/>
      <c r="W101" s="106"/>
      <c r="X101" s="106"/>
      <c r="Y101" s="106"/>
      <c r="Z101" s="110"/>
    </row>
    <row r="102" spans="1:26" ht="18" customHeight="1" x14ac:dyDescent="0.2">
      <c r="A102" s="104" t="s">
        <v>78</v>
      </c>
      <c r="B102" s="105">
        <v>2019</v>
      </c>
      <c r="C102" s="105" t="s">
        <v>36</v>
      </c>
      <c r="D102" s="106" t="s">
        <v>260</v>
      </c>
      <c r="E102" s="106" t="s">
        <v>261</v>
      </c>
      <c r="F102" s="106" t="s">
        <v>262</v>
      </c>
      <c r="G102" s="424">
        <v>824.09</v>
      </c>
      <c r="H102" s="106"/>
      <c r="I102" s="424">
        <f t="shared" si="0"/>
        <v>119.26049204052099</v>
      </c>
      <c r="J102" s="428"/>
      <c r="K102" s="107"/>
      <c r="L102" s="107"/>
      <c r="M102" s="109" t="s">
        <v>363</v>
      </c>
      <c r="N102" s="106"/>
      <c r="O102" s="106"/>
      <c r="P102" s="106"/>
      <c r="Q102" s="106"/>
      <c r="R102" s="106"/>
      <c r="S102" s="106"/>
      <c r="T102" s="106"/>
      <c r="U102" s="106"/>
      <c r="V102" s="106"/>
      <c r="W102" s="106"/>
      <c r="X102" s="106"/>
      <c r="Y102" s="106"/>
      <c r="Z102" s="110"/>
    </row>
    <row r="103" spans="1:26" ht="18" customHeight="1" x14ac:dyDescent="0.2">
      <c r="A103" s="104" t="s">
        <v>78</v>
      </c>
      <c r="B103" s="105">
        <v>2019</v>
      </c>
      <c r="C103" s="105" t="s">
        <v>36</v>
      </c>
      <c r="D103" s="106" t="s">
        <v>304</v>
      </c>
      <c r="E103" s="106" t="s">
        <v>305</v>
      </c>
      <c r="F103" s="106" t="s">
        <v>305</v>
      </c>
      <c r="G103" s="424">
        <v>705.38</v>
      </c>
      <c r="H103" s="106"/>
      <c r="I103" s="424">
        <f t="shared" si="0"/>
        <v>102.08104196816208</v>
      </c>
      <c r="J103" s="428"/>
      <c r="K103" s="107"/>
      <c r="L103" s="107"/>
      <c r="M103" s="109" t="s">
        <v>364</v>
      </c>
      <c r="N103" s="106"/>
      <c r="O103" s="106"/>
      <c r="P103" s="106"/>
      <c r="Q103" s="106"/>
      <c r="R103" s="106"/>
      <c r="S103" s="106"/>
      <c r="T103" s="106"/>
      <c r="U103" s="106"/>
      <c r="V103" s="106"/>
      <c r="W103" s="106"/>
      <c r="X103" s="106"/>
      <c r="Y103" s="106"/>
      <c r="Z103" s="110"/>
    </row>
    <row r="104" spans="1:26" ht="18" customHeight="1" x14ac:dyDescent="0.2">
      <c r="A104" s="104" t="s">
        <v>78</v>
      </c>
      <c r="B104" s="105">
        <v>2019</v>
      </c>
      <c r="C104" s="105" t="s">
        <v>36</v>
      </c>
      <c r="D104" s="106" t="s">
        <v>265</v>
      </c>
      <c r="E104" s="106" t="s">
        <v>266</v>
      </c>
      <c r="F104" s="106" t="s">
        <v>267</v>
      </c>
      <c r="G104" s="424">
        <v>382.9</v>
      </c>
      <c r="H104" s="106"/>
      <c r="I104" s="424">
        <f t="shared" si="0"/>
        <v>55.412445730824885</v>
      </c>
      <c r="J104" s="428"/>
      <c r="K104" s="107"/>
      <c r="L104" s="107"/>
      <c r="M104" s="109" t="s">
        <v>365</v>
      </c>
      <c r="N104" s="106"/>
      <c r="O104" s="106"/>
      <c r="P104" s="106"/>
      <c r="Q104" s="106"/>
      <c r="R104" s="106"/>
      <c r="S104" s="106"/>
      <c r="T104" s="106"/>
      <c r="U104" s="106"/>
      <c r="V104" s="106"/>
      <c r="W104" s="106"/>
      <c r="X104" s="106"/>
      <c r="Y104" s="106"/>
      <c r="Z104" s="110"/>
    </row>
    <row r="105" spans="1:26" ht="18" customHeight="1" x14ac:dyDescent="0.2">
      <c r="A105" s="104" t="s">
        <v>78</v>
      </c>
      <c r="B105" s="105">
        <v>2019</v>
      </c>
      <c r="C105" s="105" t="s">
        <v>36</v>
      </c>
      <c r="D105" s="106" t="s">
        <v>246</v>
      </c>
      <c r="E105" s="106" t="s">
        <v>246</v>
      </c>
      <c r="F105" s="106" t="s">
        <v>246</v>
      </c>
      <c r="G105" s="107"/>
      <c r="H105" s="106"/>
      <c r="I105" s="106"/>
      <c r="J105" s="428"/>
      <c r="K105" s="107"/>
      <c r="L105" s="107"/>
      <c r="M105" s="109" t="s">
        <v>348</v>
      </c>
      <c r="N105" s="106"/>
      <c r="O105" s="106"/>
      <c r="P105" s="106"/>
      <c r="Q105" s="106"/>
      <c r="R105" s="106"/>
      <c r="S105" s="106"/>
      <c r="T105" s="106"/>
      <c r="U105" s="106"/>
      <c r="V105" s="106"/>
      <c r="W105" s="106"/>
      <c r="X105" s="106"/>
      <c r="Y105" s="106"/>
      <c r="Z105" s="110"/>
    </row>
    <row r="106" spans="1:26" ht="18" customHeight="1" x14ac:dyDescent="0.2">
      <c r="A106" s="111" t="s">
        <v>78</v>
      </c>
      <c r="B106" s="112">
        <v>2020</v>
      </c>
      <c r="C106" s="112" t="s">
        <v>36</v>
      </c>
      <c r="D106" s="113" t="s">
        <v>222</v>
      </c>
      <c r="E106" s="113" t="s">
        <v>223</v>
      </c>
      <c r="F106" s="113" t="s">
        <v>224</v>
      </c>
      <c r="G106" s="423">
        <v>3962.68</v>
      </c>
      <c r="H106" s="113"/>
      <c r="I106" s="423">
        <f>G106/6.9</f>
        <v>574.3014492753623</v>
      </c>
      <c r="J106" s="427"/>
      <c r="K106" s="114"/>
      <c r="L106" s="114"/>
      <c r="M106" s="115" t="s">
        <v>366</v>
      </c>
      <c r="N106" s="113"/>
      <c r="O106" s="113"/>
      <c r="P106" s="113"/>
      <c r="Q106" s="113"/>
      <c r="R106" s="113"/>
      <c r="S106" s="113"/>
      <c r="T106" s="113"/>
      <c r="U106" s="113"/>
      <c r="V106" s="113"/>
      <c r="W106" s="113"/>
      <c r="X106" s="113"/>
      <c r="Y106" s="113"/>
      <c r="Z106" s="116"/>
    </row>
    <row r="107" spans="1:26" ht="18" customHeight="1" x14ac:dyDescent="0.2">
      <c r="A107" s="104" t="s">
        <v>78</v>
      </c>
      <c r="B107" s="105">
        <v>2020</v>
      </c>
      <c r="C107" s="105" t="s">
        <v>36</v>
      </c>
      <c r="D107" s="106" t="s">
        <v>287</v>
      </c>
      <c r="E107" s="106" t="s">
        <v>288</v>
      </c>
      <c r="F107" s="106" t="s">
        <v>288</v>
      </c>
      <c r="G107" s="424">
        <v>3852.58</v>
      </c>
      <c r="H107" s="106"/>
      <c r="I107" s="424">
        <f t="shared" ref="I107:I123" si="1">G107/6.9</f>
        <v>558.34492753623181</v>
      </c>
      <c r="J107" s="428"/>
      <c r="K107" s="107"/>
      <c r="L107" s="107"/>
      <c r="M107" s="109" t="s">
        <v>367</v>
      </c>
      <c r="N107" s="106"/>
      <c r="O107" s="106"/>
      <c r="P107" s="106"/>
      <c r="Q107" s="106"/>
      <c r="R107" s="106"/>
      <c r="S107" s="106"/>
      <c r="T107" s="106"/>
      <c r="U107" s="106"/>
      <c r="V107" s="106"/>
      <c r="W107" s="106"/>
      <c r="X107" s="106"/>
      <c r="Y107" s="106"/>
      <c r="Z107" s="110"/>
    </row>
    <row r="108" spans="1:26" ht="18" customHeight="1" x14ac:dyDescent="0.2">
      <c r="A108" s="104" t="s">
        <v>78</v>
      </c>
      <c r="B108" s="105">
        <v>2020</v>
      </c>
      <c r="C108" s="105" t="s">
        <v>36</v>
      </c>
      <c r="D108" s="106" t="s">
        <v>230</v>
      </c>
      <c r="E108" s="106" t="s">
        <v>231</v>
      </c>
      <c r="F108" s="106" t="s">
        <v>232</v>
      </c>
      <c r="G108" s="424">
        <v>3198.72</v>
      </c>
      <c r="H108" s="106"/>
      <c r="I108" s="424">
        <f t="shared" si="1"/>
        <v>463.58260869565214</v>
      </c>
      <c r="J108" s="428"/>
      <c r="K108" s="107"/>
      <c r="L108" s="107"/>
      <c r="M108" s="109" t="s">
        <v>368</v>
      </c>
      <c r="N108" s="106"/>
      <c r="O108" s="106"/>
      <c r="P108" s="106"/>
      <c r="Q108" s="106"/>
      <c r="R108" s="106"/>
      <c r="S108" s="106"/>
      <c r="T108" s="106"/>
      <c r="U108" s="106"/>
      <c r="V108" s="106"/>
      <c r="W108" s="106"/>
      <c r="X108" s="106"/>
      <c r="Y108" s="106"/>
      <c r="Z108" s="110"/>
    </row>
    <row r="109" spans="1:26" ht="18" customHeight="1" x14ac:dyDescent="0.2">
      <c r="A109" s="104" t="s">
        <v>78</v>
      </c>
      <c r="B109" s="105">
        <v>2020</v>
      </c>
      <c r="C109" s="105" t="s">
        <v>36</v>
      </c>
      <c r="D109" s="106" t="s">
        <v>226</v>
      </c>
      <c r="E109" s="106" t="s">
        <v>227</v>
      </c>
      <c r="F109" s="106" t="s">
        <v>228</v>
      </c>
      <c r="G109" s="424">
        <v>2850.19</v>
      </c>
      <c r="H109" s="106"/>
      <c r="I109" s="424">
        <f t="shared" si="1"/>
        <v>413.07101449275359</v>
      </c>
      <c r="J109" s="428"/>
      <c r="K109" s="107"/>
      <c r="L109" s="107"/>
      <c r="M109" s="109" t="s">
        <v>369</v>
      </c>
      <c r="N109" s="106"/>
      <c r="O109" s="106"/>
      <c r="P109" s="106"/>
      <c r="Q109" s="106"/>
      <c r="R109" s="106"/>
      <c r="S109" s="106"/>
      <c r="T109" s="106"/>
      <c r="U109" s="106"/>
      <c r="V109" s="106"/>
      <c r="W109" s="106"/>
      <c r="X109" s="106"/>
      <c r="Y109" s="106"/>
      <c r="Z109" s="110"/>
    </row>
    <row r="110" spans="1:26" ht="18" customHeight="1" x14ac:dyDescent="0.2">
      <c r="A110" s="104" t="s">
        <v>78</v>
      </c>
      <c r="B110" s="105">
        <v>2020</v>
      </c>
      <c r="C110" s="105" t="s">
        <v>36</v>
      </c>
      <c r="D110" s="106" t="s">
        <v>292</v>
      </c>
      <c r="E110" s="106" t="s">
        <v>293</v>
      </c>
      <c r="F110" s="106" t="s">
        <v>293</v>
      </c>
      <c r="G110" s="424">
        <v>2803.72</v>
      </c>
      <c r="H110" s="106"/>
      <c r="I110" s="424">
        <f t="shared" si="1"/>
        <v>406.3362318840579</v>
      </c>
      <c r="J110" s="428"/>
      <c r="K110" s="107"/>
      <c r="L110" s="107"/>
      <c r="M110" s="109" t="s">
        <v>370</v>
      </c>
      <c r="N110" s="106"/>
      <c r="O110" s="106"/>
      <c r="P110" s="106"/>
      <c r="Q110" s="106"/>
      <c r="R110" s="106"/>
      <c r="S110" s="106"/>
      <c r="T110" s="106"/>
      <c r="U110" s="106"/>
      <c r="V110" s="106"/>
      <c r="W110" s="106"/>
      <c r="X110" s="106"/>
      <c r="Y110" s="106"/>
      <c r="Z110" s="110"/>
    </row>
    <row r="111" spans="1:26" ht="18" customHeight="1" x14ac:dyDescent="0.2">
      <c r="A111" s="104" t="s">
        <v>78</v>
      </c>
      <c r="B111" s="105">
        <v>2020</v>
      </c>
      <c r="C111" s="105" t="s">
        <v>36</v>
      </c>
      <c r="D111" s="106" t="s">
        <v>250</v>
      </c>
      <c r="E111" s="106" t="s">
        <v>251</v>
      </c>
      <c r="F111" s="106" t="s">
        <v>252</v>
      </c>
      <c r="G111" s="424">
        <v>2538.38</v>
      </c>
      <c r="H111" s="106"/>
      <c r="I111" s="424">
        <f t="shared" si="1"/>
        <v>367.88115942028986</v>
      </c>
      <c r="J111" s="428"/>
      <c r="K111" s="107"/>
      <c r="L111" s="107"/>
      <c r="M111" s="109" t="s">
        <v>371</v>
      </c>
      <c r="N111" s="106"/>
      <c r="O111" s="106"/>
      <c r="P111" s="106"/>
      <c r="Q111" s="106"/>
      <c r="R111" s="106"/>
      <c r="S111" s="106"/>
      <c r="T111" s="106"/>
      <c r="U111" s="106"/>
      <c r="V111" s="106"/>
      <c r="W111" s="106"/>
      <c r="X111" s="106"/>
      <c r="Y111" s="106"/>
      <c r="Z111" s="110"/>
    </row>
    <row r="112" spans="1:26" ht="18" customHeight="1" x14ac:dyDescent="0.2">
      <c r="A112" s="104" t="s">
        <v>78</v>
      </c>
      <c r="B112" s="105">
        <v>2020</v>
      </c>
      <c r="C112" s="105" t="s">
        <v>36</v>
      </c>
      <c r="D112" s="106" t="s">
        <v>315</v>
      </c>
      <c r="E112" s="106" t="s">
        <v>316</v>
      </c>
      <c r="F112" s="106" t="s">
        <v>316</v>
      </c>
      <c r="G112" s="424">
        <v>2428.06</v>
      </c>
      <c r="H112" s="106"/>
      <c r="I112" s="424">
        <f t="shared" si="1"/>
        <v>351.89275362318836</v>
      </c>
      <c r="J112" s="428"/>
      <c r="K112" s="107"/>
      <c r="L112" s="107"/>
      <c r="M112" s="106" t="s">
        <v>372</v>
      </c>
      <c r="N112" s="106"/>
      <c r="O112" s="106"/>
      <c r="P112" s="106"/>
      <c r="Q112" s="106"/>
      <c r="R112" s="106"/>
      <c r="S112" s="106"/>
      <c r="T112" s="106"/>
      <c r="U112" s="106"/>
      <c r="V112" s="106"/>
      <c r="W112" s="106"/>
      <c r="X112" s="106"/>
      <c r="Y112" s="106"/>
      <c r="Z112" s="110"/>
    </row>
    <row r="113" spans="1:26" ht="18" customHeight="1" x14ac:dyDescent="0.2">
      <c r="A113" s="104" t="s">
        <v>78</v>
      </c>
      <c r="B113" s="105">
        <v>2020</v>
      </c>
      <c r="C113" s="105" t="s">
        <v>36</v>
      </c>
      <c r="D113" s="106" t="s">
        <v>238</v>
      </c>
      <c r="E113" s="106" t="s">
        <v>239</v>
      </c>
      <c r="F113" s="106" t="s">
        <v>240</v>
      </c>
      <c r="G113" s="424">
        <v>2220.2199999999998</v>
      </c>
      <c r="H113" s="106"/>
      <c r="I113" s="424">
        <f t="shared" si="1"/>
        <v>321.77101449275358</v>
      </c>
      <c r="J113" s="428"/>
      <c r="K113" s="107"/>
      <c r="L113" s="107"/>
      <c r="M113" s="109" t="s">
        <v>373</v>
      </c>
      <c r="N113" s="106"/>
      <c r="O113" s="106"/>
      <c r="P113" s="106"/>
      <c r="Q113" s="106"/>
      <c r="R113" s="106"/>
      <c r="S113" s="106"/>
      <c r="T113" s="106"/>
      <c r="U113" s="106"/>
      <c r="V113" s="106"/>
      <c r="W113" s="106"/>
      <c r="X113" s="106"/>
      <c r="Y113" s="106"/>
      <c r="Z113" s="110"/>
    </row>
    <row r="114" spans="1:26" ht="18" customHeight="1" x14ac:dyDescent="0.2">
      <c r="A114" s="104" t="s">
        <v>78</v>
      </c>
      <c r="B114" s="105">
        <v>2020</v>
      </c>
      <c r="C114" s="105" t="s">
        <v>36</v>
      </c>
      <c r="D114" s="106" t="s">
        <v>274</v>
      </c>
      <c r="E114" s="106" t="s">
        <v>275</v>
      </c>
      <c r="F114" s="106" t="s">
        <v>275</v>
      </c>
      <c r="G114" s="424">
        <v>2118.9299999999998</v>
      </c>
      <c r="H114" s="106"/>
      <c r="I114" s="424">
        <f t="shared" si="1"/>
        <v>307.09130434782605</v>
      </c>
      <c r="J114" s="428"/>
      <c r="K114" s="107"/>
      <c r="L114" s="107"/>
      <c r="M114" s="109" t="s">
        <v>374</v>
      </c>
      <c r="N114" s="106"/>
      <c r="O114" s="106"/>
      <c r="P114" s="106"/>
      <c r="Q114" s="106"/>
      <c r="R114" s="106"/>
      <c r="S114" s="106"/>
      <c r="T114" s="106"/>
      <c r="U114" s="106"/>
      <c r="V114" s="106"/>
      <c r="W114" s="106"/>
      <c r="X114" s="106"/>
      <c r="Y114" s="106"/>
      <c r="Z114" s="110"/>
    </row>
    <row r="115" spans="1:26" ht="18" customHeight="1" x14ac:dyDescent="0.2">
      <c r="A115" s="104" t="s">
        <v>78</v>
      </c>
      <c r="B115" s="105">
        <v>2020</v>
      </c>
      <c r="C115" s="105" t="s">
        <v>36</v>
      </c>
      <c r="D115" s="106" t="s">
        <v>255</v>
      </c>
      <c r="E115" s="106" t="s">
        <v>256</v>
      </c>
      <c r="F115" s="106" t="s">
        <v>257</v>
      </c>
      <c r="G115" s="424">
        <v>1586.21</v>
      </c>
      <c r="H115" s="106"/>
      <c r="I115" s="424">
        <f t="shared" si="1"/>
        <v>229.88550724637682</v>
      </c>
      <c r="J115" s="428"/>
      <c r="K115" s="107"/>
      <c r="L115" s="107"/>
      <c r="M115" s="109" t="s">
        <v>375</v>
      </c>
      <c r="N115" s="106"/>
      <c r="O115" s="106"/>
      <c r="P115" s="106"/>
      <c r="Q115" s="106"/>
      <c r="R115" s="106"/>
      <c r="S115" s="106"/>
      <c r="T115" s="106"/>
      <c r="U115" s="106"/>
      <c r="V115" s="106"/>
      <c r="W115" s="106"/>
      <c r="X115" s="106"/>
      <c r="Y115" s="106"/>
      <c r="Z115" s="110"/>
    </row>
    <row r="116" spans="1:26" ht="18" customHeight="1" x14ac:dyDescent="0.2">
      <c r="A116" s="104" t="s">
        <v>78</v>
      </c>
      <c r="B116" s="105">
        <v>2020</v>
      </c>
      <c r="C116" s="105" t="s">
        <v>36</v>
      </c>
      <c r="D116" s="106" t="s">
        <v>234</v>
      </c>
      <c r="E116" s="106" t="s">
        <v>235</v>
      </c>
      <c r="F116" s="106" t="s">
        <v>236</v>
      </c>
      <c r="G116" s="424">
        <v>1537.72</v>
      </c>
      <c r="H116" s="106"/>
      <c r="I116" s="424">
        <f t="shared" si="1"/>
        <v>222.85797101449273</v>
      </c>
      <c r="J116" s="428"/>
      <c r="K116" s="107"/>
      <c r="L116" s="107"/>
      <c r="M116" s="109" t="s">
        <v>376</v>
      </c>
      <c r="N116" s="106"/>
      <c r="O116" s="106"/>
      <c r="P116" s="106"/>
      <c r="Q116" s="106"/>
      <c r="R116" s="106"/>
      <c r="S116" s="106"/>
      <c r="T116" s="106"/>
      <c r="U116" s="106"/>
      <c r="V116" s="106"/>
      <c r="W116" s="106"/>
      <c r="X116" s="106"/>
      <c r="Y116" s="106"/>
      <c r="Z116" s="110"/>
    </row>
    <row r="117" spans="1:26" ht="18" customHeight="1" x14ac:dyDescent="0.2">
      <c r="A117" s="104" t="s">
        <v>78</v>
      </c>
      <c r="B117" s="105">
        <v>2020</v>
      </c>
      <c r="C117" s="105" t="s">
        <v>36</v>
      </c>
      <c r="D117" s="106" t="s">
        <v>300</v>
      </c>
      <c r="E117" s="106" t="s">
        <v>300</v>
      </c>
      <c r="F117" s="106" t="s">
        <v>301</v>
      </c>
      <c r="G117" s="424">
        <v>1533.68</v>
      </c>
      <c r="H117" s="106"/>
      <c r="I117" s="424">
        <f t="shared" si="1"/>
        <v>222.27246376811593</v>
      </c>
      <c r="J117" s="428"/>
      <c r="K117" s="107"/>
      <c r="L117" s="107"/>
      <c r="M117" s="109" t="s">
        <v>377</v>
      </c>
      <c r="N117" s="106"/>
      <c r="O117" s="106"/>
      <c r="P117" s="106"/>
      <c r="Q117" s="106"/>
      <c r="R117" s="106"/>
      <c r="S117" s="106"/>
      <c r="T117" s="106"/>
      <c r="U117" s="106"/>
      <c r="V117" s="106"/>
      <c r="W117" s="106"/>
      <c r="X117" s="106"/>
      <c r="Y117" s="106"/>
      <c r="Z117" s="110"/>
    </row>
    <row r="118" spans="1:26" ht="18" customHeight="1" x14ac:dyDescent="0.2">
      <c r="A118" s="104" t="s">
        <v>78</v>
      </c>
      <c r="B118" s="105">
        <v>2020</v>
      </c>
      <c r="C118" s="105" t="s">
        <v>36</v>
      </c>
      <c r="D118" s="106" t="s">
        <v>340</v>
      </c>
      <c r="E118" s="106" t="s">
        <v>341</v>
      </c>
      <c r="F118" s="106" t="s">
        <v>341</v>
      </c>
      <c r="G118" s="424">
        <v>1463.66</v>
      </c>
      <c r="H118" s="106"/>
      <c r="I118" s="424">
        <f t="shared" si="1"/>
        <v>212.12463768115941</v>
      </c>
      <c r="J118" s="428"/>
      <c r="K118" s="107"/>
      <c r="L118" s="107"/>
      <c r="M118" s="109" t="s">
        <v>378</v>
      </c>
      <c r="N118" s="106"/>
      <c r="O118" s="106"/>
      <c r="P118" s="106"/>
      <c r="Q118" s="106"/>
      <c r="R118" s="106"/>
      <c r="S118" s="106"/>
      <c r="T118" s="106"/>
      <c r="U118" s="106"/>
      <c r="V118" s="106"/>
      <c r="W118" s="106"/>
      <c r="X118" s="106"/>
      <c r="Y118" s="106"/>
      <c r="Z118" s="110"/>
    </row>
    <row r="119" spans="1:26" ht="18" customHeight="1" x14ac:dyDescent="0.2">
      <c r="A119" s="104" t="s">
        <v>78</v>
      </c>
      <c r="B119" s="105">
        <v>2020</v>
      </c>
      <c r="C119" s="105" t="s">
        <v>36</v>
      </c>
      <c r="D119" s="106" t="s">
        <v>279</v>
      </c>
      <c r="E119" s="106" t="s">
        <v>280</v>
      </c>
      <c r="F119" s="106" t="s">
        <v>281</v>
      </c>
      <c r="G119" s="424">
        <v>1123.78</v>
      </c>
      <c r="H119" s="106"/>
      <c r="I119" s="424">
        <f t="shared" si="1"/>
        <v>162.86666666666665</v>
      </c>
      <c r="J119" s="428"/>
      <c r="K119" s="107"/>
      <c r="L119" s="107"/>
      <c r="M119" s="109" t="s">
        <v>379</v>
      </c>
      <c r="N119" s="106"/>
      <c r="O119" s="106"/>
      <c r="P119" s="106"/>
      <c r="Q119" s="106"/>
      <c r="R119" s="106"/>
      <c r="S119" s="106"/>
      <c r="T119" s="106"/>
      <c r="U119" s="106"/>
      <c r="V119" s="106"/>
      <c r="W119" s="106"/>
      <c r="X119" s="106"/>
      <c r="Y119" s="106"/>
      <c r="Z119" s="110"/>
    </row>
    <row r="120" spans="1:26" ht="18" customHeight="1" x14ac:dyDescent="0.2">
      <c r="A120" s="104" t="s">
        <v>78</v>
      </c>
      <c r="B120" s="105">
        <v>2020</v>
      </c>
      <c r="C120" s="105" t="s">
        <v>36</v>
      </c>
      <c r="D120" s="106" t="s">
        <v>242</v>
      </c>
      <c r="E120" s="106" t="s">
        <v>243</v>
      </c>
      <c r="F120" s="106" t="s">
        <v>244</v>
      </c>
      <c r="G120" s="424">
        <v>1021.07</v>
      </c>
      <c r="H120" s="106"/>
      <c r="I120" s="424">
        <f t="shared" si="1"/>
        <v>147.98115942028986</v>
      </c>
      <c r="J120" s="428"/>
      <c r="K120" s="107"/>
      <c r="L120" s="107"/>
      <c r="M120" s="109" t="s">
        <v>380</v>
      </c>
      <c r="N120" s="106"/>
      <c r="O120" s="106"/>
      <c r="P120" s="106"/>
      <c r="Q120" s="106"/>
      <c r="R120" s="106"/>
      <c r="S120" s="106"/>
      <c r="T120" s="106"/>
      <c r="U120" s="106"/>
      <c r="V120" s="106"/>
      <c r="W120" s="106"/>
      <c r="X120" s="106"/>
      <c r="Y120" s="106"/>
      <c r="Z120" s="110"/>
    </row>
    <row r="121" spans="1:26" ht="18" customHeight="1" x14ac:dyDescent="0.2">
      <c r="A121" s="104" t="s">
        <v>78</v>
      </c>
      <c r="B121" s="105">
        <v>2020</v>
      </c>
      <c r="C121" s="105" t="s">
        <v>36</v>
      </c>
      <c r="D121" s="106" t="s">
        <v>304</v>
      </c>
      <c r="E121" s="106" t="s">
        <v>305</v>
      </c>
      <c r="F121" s="106" t="s">
        <v>305</v>
      </c>
      <c r="G121" s="424">
        <v>975.9</v>
      </c>
      <c r="H121" s="106"/>
      <c r="I121" s="424">
        <f t="shared" si="1"/>
        <v>141.43478260869563</v>
      </c>
      <c r="J121" s="428"/>
      <c r="K121" s="107"/>
      <c r="L121" s="107"/>
      <c r="M121" s="109" t="s">
        <v>381</v>
      </c>
      <c r="N121" s="106"/>
      <c r="O121" s="106"/>
      <c r="P121" s="106"/>
      <c r="Q121" s="106"/>
      <c r="R121" s="106"/>
      <c r="S121" s="106"/>
      <c r="T121" s="106"/>
      <c r="U121" s="106"/>
      <c r="V121" s="106"/>
      <c r="W121" s="106"/>
      <c r="X121" s="106"/>
      <c r="Y121" s="106"/>
      <c r="Z121" s="110"/>
    </row>
    <row r="122" spans="1:26" ht="18" customHeight="1" x14ac:dyDescent="0.2">
      <c r="A122" s="104" t="s">
        <v>78</v>
      </c>
      <c r="B122" s="105">
        <v>2020</v>
      </c>
      <c r="C122" s="105" t="s">
        <v>36</v>
      </c>
      <c r="D122" s="106" t="s">
        <v>260</v>
      </c>
      <c r="E122" s="106" t="s">
        <v>261</v>
      </c>
      <c r="F122" s="106" t="s">
        <v>262</v>
      </c>
      <c r="G122" s="424">
        <v>782.21</v>
      </c>
      <c r="H122" s="106"/>
      <c r="I122" s="424">
        <f t="shared" si="1"/>
        <v>113.36376811594202</v>
      </c>
      <c r="J122" s="428"/>
      <c r="K122" s="107"/>
      <c r="L122" s="107"/>
      <c r="M122" s="109" t="s">
        <v>382</v>
      </c>
      <c r="N122" s="106"/>
      <c r="O122" s="106"/>
      <c r="P122" s="106"/>
      <c r="Q122" s="106"/>
      <c r="R122" s="106"/>
      <c r="S122" s="106"/>
      <c r="T122" s="106"/>
      <c r="U122" s="106"/>
      <c r="V122" s="106"/>
      <c r="W122" s="106"/>
      <c r="X122" s="106"/>
      <c r="Y122" s="106"/>
      <c r="Z122" s="110"/>
    </row>
    <row r="123" spans="1:26" ht="18" customHeight="1" x14ac:dyDescent="0.2">
      <c r="A123" s="104" t="s">
        <v>78</v>
      </c>
      <c r="B123" s="105">
        <v>2020</v>
      </c>
      <c r="C123" s="105" t="s">
        <v>36</v>
      </c>
      <c r="D123" s="106" t="s">
        <v>265</v>
      </c>
      <c r="E123" s="106" t="s">
        <v>266</v>
      </c>
      <c r="F123" s="106" t="s">
        <v>267</v>
      </c>
      <c r="G123" s="424">
        <v>409.58</v>
      </c>
      <c r="H123" s="106"/>
      <c r="I123" s="424">
        <f t="shared" si="1"/>
        <v>59.359420289855066</v>
      </c>
      <c r="J123" s="428"/>
      <c r="K123" s="107"/>
      <c r="L123" s="107"/>
      <c r="M123" s="109" t="s">
        <v>383</v>
      </c>
      <c r="N123" s="106"/>
      <c r="O123" s="106"/>
      <c r="P123" s="106"/>
      <c r="Q123" s="106"/>
      <c r="R123" s="106"/>
      <c r="S123" s="106"/>
      <c r="T123" s="106"/>
      <c r="U123" s="106"/>
      <c r="V123" s="106"/>
      <c r="W123" s="106"/>
      <c r="X123" s="106"/>
      <c r="Y123" s="106"/>
      <c r="Z123" s="110"/>
    </row>
    <row r="124" spans="1:26" ht="18" customHeight="1" x14ac:dyDescent="0.2">
      <c r="A124" s="104" t="s">
        <v>78</v>
      </c>
      <c r="B124" s="105">
        <v>2020</v>
      </c>
      <c r="C124" s="105" t="s">
        <v>36</v>
      </c>
      <c r="D124" s="106" t="s">
        <v>246</v>
      </c>
      <c r="E124" s="106" t="s">
        <v>246</v>
      </c>
      <c r="F124" s="106" t="s">
        <v>246</v>
      </c>
      <c r="G124" s="107"/>
      <c r="H124" s="106"/>
      <c r="I124" s="106"/>
      <c r="J124" s="428"/>
      <c r="K124" s="107"/>
      <c r="L124" s="107"/>
      <c r="M124" s="109" t="s">
        <v>348</v>
      </c>
      <c r="N124" s="106"/>
      <c r="O124" s="106"/>
      <c r="P124" s="106"/>
      <c r="Q124" s="106"/>
      <c r="R124" s="106"/>
      <c r="S124" s="106"/>
      <c r="T124" s="106"/>
      <c r="U124" s="106"/>
      <c r="V124" s="106"/>
      <c r="W124" s="106"/>
      <c r="X124" s="106"/>
      <c r="Y124" s="106"/>
      <c r="Z124" s="110"/>
    </row>
    <row r="125" spans="1:26" ht="18" customHeight="1" x14ac:dyDescent="0.2">
      <c r="A125" s="111" t="s">
        <v>78</v>
      </c>
      <c r="B125" s="112">
        <v>2021</v>
      </c>
      <c r="C125" s="112" t="s">
        <v>36</v>
      </c>
      <c r="D125" s="113" t="s">
        <v>287</v>
      </c>
      <c r="E125" s="113" t="s">
        <v>288</v>
      </c>
      <c r="F125" s="113" t="s">
        <v>288</v>
      </c>
      <c r="G125" s="423">
        <v>4206.68</v>
      </c>
      <c r="H125" s="113"/>
      <c r="I125" s="423">
        <f>G125/6.452</f>
        <v>651.99628022318666</v>
      </c>
      <c r="J125" s="427"/>
      <c r="K125" s="114"/>
      <c r="L125" s="114"/>
      <c r="M125" s="115" t="s">
        <v>384</v>
      </c>
      <c r="N125" s="113"/>
      <c r="O125" s="113"/>
      <c r="P125" s="113"/>
      <c r="Q125" s="113"/>
      <c r="R125" s="113"/>
      <c r="S125" s="113"/>
      <c r="T125" s="113"/>
      <c r="U125" s="113"/>
      <c r="V125" s="113"/>
      <c r="W125" s="113"/>
      <c r="X125" s="113"/>
      <c r="Y125" s="113"/>
      <c r="Z125" s="116"/>
    </row>
    <row r="126" spans="1:26" ht="18" customHeight="1" x14ac:dyDescent="0.2">
      <c r="A126" s="104" t="s">
        <v>78</v>
      </c>
      <c r="B126" s="105">
        <v>2021</v>
      </c>
      <c r="C126" s="105" t="s">
        <v>36</v>
      </c>
      <c r="D126" s="106" t="s">
        <v>222</v>
      </c>
      <c r="E126" s="106" t="s">
        <v>223</v>
      </c>
      <c r="F126" s="106" t="s">
        <v>224</v>
      </c>
      <c r="G126" s="424">
        <v>3992.65</v>
      </c>
      <c r="H126" s="106"/>
      <c r="I126" s="424">
        <f t="shared" ref="I126:I145" si="2">G126/6.452</f>
        <v>618.8236205827651</v>
      </c>
      <c r="J126" s="428"/>
      <c r="K126" s="107"/>
      <c r="L126" s="107"/>
      <c r="M126" s="109" t="s">
        <v>385</v>
      </c>
      <c r="N126" s="106"/>
      <c r="O126" s="106"/>
      <c r="P126" s="106"/>
      <c r="Q126" s="106"/>
      <c r="R126" s="106"/>
      <c r="S126" s="106"/>
      <c r="T126" s="106"/>
      <c r="U126" s="106"/>
      <c r="V126" s="106"/>
      <c r="W126" s="106"/>
      <c r="X126" s="106"/>
      <c r="Y126" s="106"/>
      <c r="Z126" s="110"/>
    </row>
    <row r="127" spans="1:26" ht="18" customHeight="1" x14ac:dyDescent="0.2">
      <c r="A127" s="104" t="s">
        <v>78</v>
      </c>
      <c r="B127" s="105">
        <v>2021</v>
      </c>
      <c r="C127" s="105" t="s">
        <v>36</v>
      </c>
      <c r="D127" s="106" t="s">
        <v>230</v>
      </c>
      <c r="E127" s="106" t="s">
        <v>231</v>
      </c>
      <c r="F127" s="106" t="s">
        <v>232</v>
      </c>
      <c r="G127" s="424">
        <v>3413.7</v>
      </c>
      <c r="H127" s="106"/>
      <c r="I127" s="424">
        <f t="shared" si="2"/>
        <v>529.09175449473025</v>
      </c>
      <c r="J127" s="428"/>
      <c r="K127" s="107"/>
      <c r="L127" s="107"/>
      <c r="M127" s="109" t="s">
        <v>386</v>
      </c>
      <c r="N127" s="106"/>
      <c r="O127" s="106"/>
      <c r="P127" s="106"/>
      <c r="Q127" s="106"/>
      <c r="R127" s="106"/>
      <c r="S127" s="106"/>
      <c r="T127" s="106"/>
      <c r="U127" s="106"/>
      <c r="V127" s="106"/>
      <c r="W127" s="106"/>
      <c r="X127" s="106"/>
      <c r="Y127" s="106"/>
      <c r="Z127" s="110"/>
    </row>
    <row r="128" spans="1:26" ht="18" customHeight="1" x14ac:dyDescent="0.2">
      <c r="A128" s="104" t="s">
        <v>78</v>
      </c>
      <c r="B128" s="105">
        <v>2021</v>
      </c>
      <c r="C128" s="105" t="s">
        <v>36</v>
      </c>
      <c r="D128" s="106" t="s">
        <v>226</v>
      </c>
      <c r="E128" s="106" t="s">
        <v>227</v>
      </c>
      <c r="F128" s="106" t="s">
        <v>228</v>
      </c>
      <c r="G128" s="424">
        <v>3137.95</v>
      </c>
      <c r="H128" s="106"/>
      <c r="I128" s="424">
        <f t="shared" si="2"/>
        <v>486.35306881587104</v>
      </c>
      <c r="J128" s="428"/>
      <c r="K128" s="107"/>
      <c r="L128" s="107"/>
      <c r="M128" s="109" t="s">
        <v>387</v>
      </c>
      <c r="N128" s="106"/>
      <c r="O128" s="106"/>
      <c r="P128" s="106"/>
      <c r="Q128" s="106"/>
      <c r="R128" s="106"/>
      <c r="S128" s="106"/>
      <c r="T128" s="106"/>
      <c r="U128" s="106"/>
      <c r="V128" s="106"/>
      <c r="W128" s="106"/>
      <c r="X128" s="106"/>
      <c r="Y128" s="106"/>
      <c r="Z128" s="110"/>
    </row>
    <row r="129" spans="1:26" ht="18" customHeight="1" x14ac:dyDescent="0.2">
      <c r="A129" s="104" t="s">
        <v>78</v>
      </c>
      <c r="B129" s="105">
        <v>2021</v>
      </c>
      <c r="C129" s="105" t="s">
        <v>36</v>
      </c>
      <c r="D129" s="106" t="s">
        <v>292</v>
      </c>
      <c r="E129" s="106" t="s">
        <v>293</v>
      </c>
      <c r="F129" s="106" t="s">
        <v>293</v>
      </c>
      <c r="G129" s="424">
        <v>3044.25</v>
      </c>
      <c r="H129" s="106"/>
      <c r="I129" s="424">
        <f t="shared" si="2"/>
        <v>471.83044017358958</v>
      </c>
      <c r="J129" s="428"/>
      <c r="K129" s="107"/>
      <c r="L129" s="107"/>
      <c r="M129" s="109" t="s">
        <v>388</v>
      </c>
      <c r="N129" s="106"/>
      <c r="O129" s="106"/>
      <c r="P129" s="106"/>
      <c r="Q129" s="106"/>
      <c r="R129" s="106"/>
      <c r="S129" s="106"/>
      <c r="T129" s="106"/>
      <c r="U129" s="106"/>
      <c r="V129" s="106"/>
      <c r="W129" s="106"/>
      <c r="X129" s="106"/>
      <c r="Y129" s="106"/>
      <c r="Z129" s="110"/>
    </row>
    <row r="130" spans="1:26" ht="18" customHeight="1" x14ac:dyDescent="0.2">
      <c r="A130" s="104" t="s">
        <v>78</v>
      </c>
      <c r="B130" s="105">
        <v>2021</v>
      </c>
      <c r="C130" s="105" t="s">
        <v>36</v>
      </c>
      <c r="D130" s="106" t="s">
        <v>315</v>
      </c>
      <c r="E130" s="106" t="s">
        <v>316</v>
      </c>
      <c r="F130" s="106" t="s">
        <v>316</v>
      </c>
      <c r="G130" s="424">
        <v>2780.85</v>
      </c>
      <c r="H130" s="106"/>
      <c r="I130" s="424">
        <f t="shared" si="2"/>
        <v>431.0058896466212</v>
      </c>
      <c r="J130" s="428"/>
      <c r="K130" s="107"/>
      <c r="L130" s="107"/>
      <c r="M130" s="109" t="s">
        <v>389</v>
      </c>
      <c r="N130" s="106"/>
      <c r="O130" s="106"/>
      <c r="P130" s="106"/>
      <c r="Q130" s="106"/>
      <c r="R130" s="106"/>
      <c r="S130" s="106"/>
      <c r="T130" s="106"/>
      <c r="U130" s="106"/>
      <c r="V130" s="106"/>
      <c r="W130" s="106"/>
      <c r="X130" s="106"/>
      <c r="Y130" s="106"/>
      <c r="Z130" s="110"/>
    </row>
    <row r="131" spans="1:26" ht="18" customHeight="1" x14ac:dyDescent="0.2">
      <c r="A131" s="104" t="s">
        <v>78</v>
      </c>
      <c r="B131" s="105">
        <v>2021</v>
      </c>
      <c r="C131" s="105" t="s">
        <v>36</v>
      </c>
      <c r="D131" s="106" t="s">
        <v>250</v>
      </c>
      <c r="E131" s="106" t="s">
        <v>251</v>
      </c>
      <c r="F131" s="106" t="s">
        <v>252</v>
      </c>
      <c r="G131" s="424">
        <v>2699.25</v>
      </c>
      <c r="H131" s="106"/>
      <c r="I131" s="424">
        <f t="shared" si="2"/>
        <v>418.35864848109117</v>
      </c>
      <c r="J131" s="428"/>
      <c r="K131" s="107"/>
      <c r="L131" s="107"/>
      <c r="M131" s="109" t="s">
        <v>390</v>
      </c>
      <c r="N131" s="106"/>
      <c r="O131" s="106"/>
      <c r="P131" s="106"/>
      <c r="Q131" s="106"/>
      <c r="R131" s="106"/>
      <c r="S131" s="106"/>
      <c r="T131" s="106"/>
      <c r="U131" s="106"/>
      <c r="V131" s="106"/>
      <c r="W131" s="106"/>
      <c r="X131" s="106"/>
      <c r="Y131" s="106"/>
      <c r="Z131" s="110"/>
    </row>
    <row r="132" spans="1:26" ht="18" customHeight="1" x14ac:dyDescent="0.2">
      <c r="A132" s="104" t="s">
        <v>78</v>
      </c>
      <c r="B132" s="105">
        <v>2021</v>
      </c>
      <c r="C132" s="105" t="s">
        <v>36</v>
      </c>
      <c r="D132" s="106" t="s">
        <v>238</v>
      </c>
      <c r="E132" s="106" t="s">
        <v>239</v>
      </c>
      <c r="F132" s="106" t="s">
        <v>240</v>
      </c>
      <c r="G132" s="424">
        <v>2449.19</v>
      </c>
      <c r="H132" s="106"/>
      <c r="I132" s="424">
        <f t="shared" si="2"/>
        <v>379.60167389956604</v>
      </c>
      <c r="J132" s="428"/>
      <c r="K132" s="107"/>
      <c r="L132" s="107"/>
      <c r="M132" s="109" t="s">
        <v>391</v>
      </c>
      <c r="N132" s="106"/>
      <c r="O132" s="106"/>
      <c r="P132" s="106"/>
      <c r="Q132" s="106"/>
      <c r="R132" s="106"/>
      <c r="S132" s="106"/>
      <c r="T132" s="106"/>
      <c r="U132" s="106"/>
      <c r="V132" s="106"/>
      <c r="W132" s="106"/>
      <c r="X132" s="106"/>
      <c r="Y132" s="106"/>
      <c r="Z132" s="110"/>
    </row>
    <row r="133" spans="1:26" ht="18" customHeight="1" x14ac:dyDescent="0.2">
      <c r="A133" s="104" t="s">
        <v>78</v>
      </c>
      <c r="B133" s="105">
        <v>2021</v>
      </c>
      <c r="C133" s="105" t="s">
        <v>36</v>
      </c>
      <c r="D133" s="106" t="s">
        <v>274</v>
      </c>
      <c r="E133" s="106" t="s">
        <v>275</v>
      </c>
      <c r="F133" s="106" t="s">
        <v>275</v>
      </c>
      <c r="G133" s="424">
        <v>2425.2600000000002</v>
      </c>
      <c r="H133" s="106"/>
      <c r="I133" s="424">
        <f t="shared" si="2"/>
        <v>375.89274643521395</v>
      </c>
      <c r="J133" s="428"/>
      <c r="K133" s="107"/>
      <c r="L133" s="107"/>
      <c r="M133" s="109" t="s">
        <v>392</v>
      </c>
      <c r="N133" s="106"/>
      <c r="O133" s="106"/>
      <c r="P133" s="106"/>
      <c r="Q133" s="106"/>
      <c r="R133" s="106"/>
      <c r="S133" s="106"/>
      <c r="T133" s="106"/>
      <c r="U133" s="106"/>
      <c r="V133" s="106"/>
      <c r="W133" s="106"/>
      <c r="X133" s="106"/>
      <c r="Y133" s="106"/>
      <c r="Z133" s="110"/>
    </row>
    <row r="134" spans="1:26" ht="18" customHeight="1" x14ac:dyDescent="0.2">
      <c r="A134" s="104" t="s">
        <v>78</v>
      </c>
      <c r="B134" s="105">
        <v>2021</v>
      </c>
      <c r="C134" s="105" t="s">
        <v>36</v>
      </c>
      <c r="D134" s="106" t="s">
        <v>234</v>
      </c>
      <c r="E134" s="106" t="s">
        <v>235</v>
      </c>
      <c r="F134" s="106" t="s">
        <v>236</v>
      </c>
      <c r="G134" s="424">
        <v>1718.81</v>
      </c>
      <c r="H134" s="106"/>
      <c r="I134" s="424">
        <f t="shared" si="2"/>
        <v>266.39956602603843</v>
      </c>
      <c r="J134" s="428"/>
      <c r="K134" s="107"/>
      <c r="L134" s="107"/>
      <c r="M134" s="109" t="s">
        <v>393</v>
      </c>
      <c r="N134" s="106"/>
      <c r="O134" s="106"/>
      <c r="P134" s="106"/>
      <c r="Q134" s="106"/>
      <c r="R134" s="106"/>
      <c r="S134" s="106"/>
      <c r="T134" s="106"/>
      <c r="U134" s="106"/>
      <c r="V134" s="106"/>
      <c r="W134" s="106"/>
      <c r="X134" s="106"/>
      <c r="Y134" s="106"/>
      <c r="Z134" s="110"/>
    </row>
    <row r="135" spans="1:26" ht="18" customHeight="1" x14ac:dyDescent="0.2">
      <c r="A135" s="104" t="s">
        <v>78</v>
      </c>
      <c r="B135" s="105">
        <v>2021</v>
      </c>
      <c r="C135" s="105" t="s">
        <v>36</v>
      </c>
      <c r="D135" s="106" t="s">
        <v>255</v>
      </c>
      <c r="E135" s="106" t="s">
        <v>256</v>
      </c>
      <c r="F135" s="106" t="s">
        <v>257</v>
      </c>
      <c r="G135" s="424">
        <v>1707.88</v>
      </c>
      <c r="H135" s="106"/>
      <c r="I135" s="424">
        <f t="shared" si="2"/>
        <v>264.70551766893988</v>
      </c>
      <c r="J135" s="428"/>
      <c r="K135" s="107"/>
      <c r="L135" s="107"/>
      <c r="M135" s="109" t="s">
        <v>394</v>
      </c>
      <c r="N135" s="106"/>
      <c r="O135" s="106"/>
      <c r="P135" s="106"/>
      <c r="Q135" s="106"/>
      <c r="R135" s="106"/>
      <c r="S135" s="106"/>
      <c r="T135" s="106"/>
      <c r="U135" s="106"/>
      <c r="V135" s="106"/>
      <c r="W135" s="106"/>
      <c r="X135" s="106"/>
      <c r="Y135" s="106"/>
      <c r="Z135" s="110"/>
    </row>
    <row r="136" spans="1:26" ht="18" customHeight="1" x14ac:dyDescent="0.2">
      <c r="A136" s="104" t="s">
        <v>78</v>
      </c>
      <c r="B136" s="105">
        <v>2021</v>
      </c>
      <c r="C136" s="105" t="s">
        <v>36</v>
      </c>
      <c r="D136" s="106" t="s">
        <v>300</v>
      </c>
      <c r="E136" s="106" t="s">
        <v>300</v>
      </c>
      <c r="F136" s="106" t="s">
        <v>301</v>
      </c>
      <c r="G136" s="424">
        <v>1555.72</v>
      </c>
      <c r="H136" s="106"/>
      <c r="I136" s="424">
        <f t="shared" si="2"/>
        <v>241.1221326720397</v>
      </c>
      <c r="J136" s="428"/>
      <c r="K136" s="107"/>
      <c r="L136" s="107"/>
      <c r="M136" s="109" t="s">
        <v>395</v>
      </c>
      <c r="N136" s="106"/>
      <c r="O136" s="106"/>
      <c r="P136" s="106"/>
      <c r="Q136" s="106"/>
      <c r="R136" s="106"/>
      <c r="S136" s="106"/>
      <c r="T136" s="106"/>
      <c r="U136" s="106"/>
      <c r="V136" s="106"/>
      <c r="W136" s="106"/>
      <c r="X136" s="106"/>
      <c r="Y136" s="106"/>
      <c r="Z136" s="110"/>
    </row>
    <row r="137" spans="1:26" ht="18" customHeight="1" x14ac:dyDescent="0.2">
      <c r="A137" s="104" t="s">
        <v>78</v>
      </c>
      <c r="B137" s="105">
        <v>2021</v>
      </c>
      <c r="C137" s="105" t="s">
        <v>36</v>
      </c>
      <c r="D137" s="106" t="s">
        <v>340</v>
      </c>
      <c r="E137" s="106" t="s">
        <v>341</v>
      </c>
      <c r="F137" s="106" t="s">
        <v>341</v>
      </c>
      <c r="G137" s="424">
        <v>1456.81</v>
      </c>
      <c r="H137" s="106"/>
      <c r="I137" s="424">
        <f t="shared" si="2"/>
        <v>225.79200247985119</v>
      </c>
      <c r="J137" s="428"/>
      <c r="K137" s="107"/>
      <c r="L137" s="107"/>
      <c r="M137" s="109" t="s">
        <v>396</v>
      </c>
      <c r="N137" s="106"/>
      <c r="O137" s="106"/>
      <c r="P137" s="106"/>
      <c r="Q137" s="106"/>
      <c r="R137" s="106"/>
      <c r="S137" s="106"/>
      <c r="T137" s="106"/>
      <c r="U137" s="106"/>
      <c r="V137" s="106"/>
      <c r="W137" s="106"/>
      <c r="X137" s="106"/>
      <c r="Y137" s="106"/>
      <c r="Z137" s="110"/>
    </row>
    <row r="138" spans="1:26" ht="18" customHeight="1" x14ac:dyDescent="0.2">
      <c r="A138" s="104" t="s">
        <v>78</v>
      </c>
      <c r="B138" s="105">
        <v>2021</v>
      </c>
      <c r="C138" s="105" t="s">
        <v>36</v>
      </c>
      <c r="D138" s="106" t="s">
        <v>304</v>
      </c>
      <c r="E138" s="106" t="s">
        <v>305</v>
      </c>
      <c r="F138" s="106" t="s">
        <v>305</v>
      </c>
      <c r="G138" s="424">
        <v>1188.8499999999999</v>
      </c>
      <c r="H138" s="106"/>
      <c r="I138" s="424">
        <f t="shared" si="2"/>
        <v>184.2606943583385</v>
      </c>
      <c r="J138" s="428"/>
      <c r="K138" s="107"/>
      <c r="L138" s="107"/>
      <c r="M138" s="109" t="s">
        <v>397</v>
      </c>
      <c r="N138" s="106"/>
      <c r="O138" s="106"/>
      <c r="P138" s="106"/>
      <c r="Q138" s="106"/>
      <c r="R138" s="106"/>
      <c r="S138" s="106"/>
      <c r="T138" s="106"/>
      <c r="U138" s="106"/>
      <c r="V138" s="106"/>
      <c r="W138" s="106"/>
      <c r="X138" s="106"/>
      <c r="Y138" s="106"/>
      <c r="Z138" s="110"/>
    </row>
    <row r="139" spans="1:26" ht="18" customHeight="1" x14ac:dyDescent="0.2">
      <c r="A139" s="104" t="s">
        <v>78</v>
      </c>
      <c r="B139" s="105">
        <v>2021</v>
      </c>
      <c r="C139" s="105" t="s">
        <v>36</v>
      </c>
      <c r="D139" s="106" t="s">
        <v>279</v>
      </c>
      <c r="E139" s="106" t="s">
        <v>280</v>
      </c>
      <c r="F139" s="106" t="s">
        <v>281</v>
      </c>
      <c r="G139" s="424">
        <v>1163.6400000000001</v>
      </c>
      <c r="H139" s="106"/>
      <c r="I139" s="424">
        <f t="shared" si="2"/>
        <v>180.35337879727217</v>
      </c>
      <c r="J139" s="428"/>
      <c r="K139" s="107"/>
      <c r="L139" s="107"/>
      <c r="M139" s="109" t="s">
        <v>398</v>
      </c>
      <c r="N139" s="106"/>
      <c r="O139" s="106"/>
      <c r="P139" s="106"/>
      <c r="Q139" s="106"/>
      <c r="R139" s="106"/>
      <c r="S139" s="106"/>
      <c r="T139" s="106"/>
      <c r="U139" s="106"/>
      <c r="V139" s="106"/>
      <c r="W139" s="106"/>
      <c r="X139" s="106"/>
      <c r="Y139" s="106"/>
      <c r="Z139" s="110"/>
    </row>
    <row r="140" spans="1:26" ht="18" customHeight="1" x14ac:dyDescent="0.2">
      <c r="A140" s="104" t="s">
        <v>78</v>
      </c>
      <c r="B140" s="105">
        <v>2021</v>
      </c>
      <c r="C140" s="105" t="s">
        <v>36</v>
      </c>
      <c r="D140" s="106" t="s">
        <v>242</v>
      </c>
      <c r="E140" s="106" t="s">
        <v>243</v>
      </c>
      <c r="F140" s="106" t="s">
        <v>244</v>
      </c>
      <c r="G140" s="424">
        <v>1045.54</v>
      </c>
      <c r="H140" s="106"/>
      <c r="I140" s="424">
        <f t="shared" si="2"/>
        <v>162.04897706137632</v>
      </c>
      <c r="J140" s="428"/>
      <c r="K140" s="107"/>
      <c r="L140" s="107"/>
      <c r="M140" s="109" t="s">
        <v>399</v>
      </c>
      <c r="N140" s="106"/>
      <c r="O140" s="106"/>
      <c r="P140" s="106"/>
      <c r="Q140" s="106"/>
      <c r="R140" s="106"/>
      <c r="S140" s="106"/>
      <c r="T140" s="106"/>
      <c r="U140" s="106"/>
      <c r="V140" s="106"/>
      <c r="W140" s="106"/>
      <c r="X140" s="106"/>
      <c r="Y140" s="106"/>
      <c r="Z140" s="110"/>
    </row>
    <row r="141" spans="1:26" ht="18" customHeight="1" x14ac:dyDescent="0.2">
      <c r="A141" s="104" t="s">
        <v>78</v>
      </c>
      <c r="B141" s="105">
        <v>2021</v>
      </c>
      <c r="C141" s="105" t="s">
        <v>36</v>
      </c>
      <c r="D141" s="106" t="s">
        <v>400</v>
      </c>
      <c r="E141" s="106" t="s">
        <v>401</v>
      </c>
      <c r="F141" s="106" t="s">
        <v>401</v>
      </c>
      <c r="G141" s="424">
        <v>889.54</v>
      </c>
      <c r="H141" s="106"/>
      <c r="I141" s="424">
        <f t="shared" si="2"/>
        <v>137.87042777433354</v>
      </c>
      <c r="J141" s="428"/>
      <c r="K141" s="107"/>
      <c r="L141" s="107"/>
      <c r="M141" s="109" t="s">
        <v>402</v>
      </c>
      <c r="N141" s="106"/>
      <c r="O141" s="106"/>
      <c r="P141" s="106"/>
      <c r="Q141" s="106"/>
      <c r="R141" s="106"/>
      <c r="S141" s="106"/>
      <c r="T141" s="106"/>
      <c r="U141" s="106"/>
      <c r="V141" s="106"/>
      <c r="W141" s="106"/>
      <c r="X141" s="106"/>
      <c r="Y141" s="106"/>
      <c r="Z141" s="110"/>
    </row>
    <row r="142" spans="1:26" ht="18" customHeight="1" x14ac:dyDescent="0.2">
      <c r="A142" s="104" t="s">
        <v>78</v>
      </c>
      <c r="B142" s="105">
        <v>2021</v>
      </c>
      <c r="C142" s="105" t="s">
        <v>36</v>
      </c>
      <c r="D142" s="106" t="s">
        <v>260</v>
      </c>
      <c r="E142" s="106" t="s">
        <v>261</v>
      </c>
      <c r="F142" s="106" t="s">
        <v>262</v>
      </c>
      <c r="G142" s="424">
        <v>834.39</v>
      </c>
      <c r="H142" s="106"/>
      <c r="I142" s="424">
        <f t="shared" si="2"/>
        <v>129.32269063856168</v>
      </c>
      <c r="J142" s="428"/>
      <c r="K142" s="107"/>
      <c r="L142" s="107"/>
      <c r="M142" s="109" t="s">
        <v>403</v>
      </c>
      <c r="N142" s="106"/>
      <c r="O142" s="106"/>
      <c r="P142" s="106"/>
      <c r="Q142" s="106"/>
      <c r="R142" s="106"/>
      <c r="S142" s="106"/>
      <c r="T142" s="106"/>
      <c r="U142" s="106"/>
      <c r="V142" s="106"/>
      <c r="W142" s="106"/>
      <c r="X142" s="106"/>
      <c r="Y142" s="106"/>
      <c r="Z142" s="110"/>
    </row>
    <row r="143" spans="1:26" ht="18" customHeight="1" x14ac:dyDescent="0.2">
      <c r="A143" s="104" t="s">
        <v>78</v>
      </c>
      <c r="B143" s="105">
        <v>2021</v>
      </c>
      <c r="C143" s="105" t="s">
        <v>36</v>
      </c>
      <c r="D143" s="106" t="s">
        <v>265</v>
      </c>
      <c r="E143" s="106" t="s">
        <v>266</v>
      </c>
      <c r="F143" s="106" t="s">
        <v>267</v>
      </c>
      <c r="G143" s="424">
        <v>471.48</v>
      </c>
      <c r="H143" s="106"/>
      <c r="I143" s="424">
        <f t="shared" si="2"/>
        <v>73.075015499070062</v>
      </c>
      <c r="J143" s="428"/>
      <c r="K143" s="107"/>
      <c r="L143" s="107"/>
      <c r="M143" s="109" t="s">
        <v>404</v>
      </c>
      <c r="N143" s="106"/>
      <c r="O143" s="106"/>
      <c r="P143" s="106"/>
      <c r="Q143" s="106"/>
      <c r="R143" s="106"/>
      <c r="S143" s="106"/>
      <c r="T143" s="106"/>
      <c r="U143" s="106"/>
      <c r="V143" s="106"/>
      <c r="W143" s="106"/>
      <c r="X143" s="106"/>
      <c r="Y143" s="106"/>
      <c r="Z143" s="110"/>
    </row>
    <row r="144" spans="1:26" ht="18" customHeight="1" x14ac:dyDescent="0.2">
      <c r="A144" s="104" t="s">
        <v>78</v>
      </c>
      <c r="B144" s="105">
        <v>2021</v>
      </c>
      <c r="C144" s="105" t="s">
        <v>36</v>
      </c>
      <c r="D144" s="106" t="s">
        <v>405</v>
      </c>
      <c r="E144" s="106" t="s">
        <v>405</v>
      </c>
      <c r="F144" s="106" t="s">
        <v>406</v>
      </c>
      <c r="G144" s="424">
        <v>437.39</v>
      </c>
      <c r="H144" s="106"/>
      <c r="I144" s="424">
        <f t="shared" si="2"/>
        <v>67.791382517048973</v>
      </c>
      <c r="J144" s="428"/>
      <c r="K144" s="107"/>
      <c r="L144" s="107"/>
      <c r="M144" s="109" t="s">
        <v>407</v>
      </c>
      <c r="N144" s="106"/>
      <c r="O144" s="106"/>
      <c r="P144" s="106"/>
      <c r="Q144" s="106"/>
      <c r="R144" s="106"/>
      <c r="S144" s="106"/>
      <c r="T144" s="106"/>
      <c r="U144" s="106"/>
      <c r="V144" s="106"/>
      <c r="W144" s="106"/>
      <c r="X144" s="106"/>
      <c r="Y144" s="106"/>
      <c r="Z144" s="110"/>
    </row>
    <row r="145" spans="1:26" ht="18" customHeight="1" x14ac:dyDescent="0.2">
      <c r="A145" s="104" t="s">
        <v>78</v>
      </c>
      <c r="B145" s="105">
        <v>2021</v>
      </c>
      <c r="C145" s="105" t="s">
        <v>36</v>
      </c>
      <c r="D145" s="106" t="s">
        <v>408</v>
      </c>
      <c r="E145" s="106" t="s">
        <v>409</v>
      </c>
      <c r="F145" s="106" t="s">
        <v>410</v>
      </c>
      <c r="G145" s="424">
        <v>436.23</v>
      </c>
      <c r="H145" s="106"/>
      <c r="I145" s="424">
        <f t="shared" si="2"/>
        <v>67.611593304401737</v>
      </c>
      <c r="J145" s="428"/>
      <c r="K145" s="107"/>
      <c r="L145" s="107"/>
      <c r="M145" s="109" t="s">
        <v>411</v>
      </c>
      <c r="N145" s="106"/>
      <c r="O145" s="106"/>
      <c r="P145" s="106"/>
      <c r="Q145" s="106"/>
      <c r="R145" s="106"/>
      <c r="S145" s="106"/>
      <c r="T145" s="106"/>
      <c r="U145" s="106"/>
      <c r="V145" s="106"/>
      <c r="W145" s="106"/>
      <c r="X145" s="106"/>
      <c r="Y145" s="106"/>
      <c r="Z145" s="110"/>
    </row>
    <row r="146" spans="1:26" ht="18" customHeight="1" x14ac:dyDescent="0.2">
      <c r="A146" s="104" t="s">
        <v>78</v>
      </c>
      <c r="B146" s="105">
        <v>2021</v>
      </c>
      <c r="C146" s="105" t="s">
        <v>36</v>
      </c>
      <c r="D146" s="106" t="s">
        <v>246</v>
      </c>
      <c r="E146" s="106" t="s">
        <v>246</v>
      </c>
      <c r="F146" s="106" t="s">
        <v>246</v>
      </c>
      <c r="G146" s="107"/>
      <c r="H146" s="106"/>
      <c r="I146" s="106"/>
      <c r="J146" s="428"/>
      <c r="K146" s="107"/>
      <c r="L146" s="107"/>
      <c r="M146" s="106" t="s">
        <v>412</v>
      </c>
      <c r="N146" s="106"/>
      <c r="O146" s="106"/>
      <c r="P146" s="106"/>
      <c r="Q146" s="106"/>
      <c r="R146" s="106"/>
      <c r="S146" s="106"/>
      <c r="T146" s="106"/>
      <c r="U146" s="106"/>
      <c r="V146" s="106"/>
      <c r="W146" s="106"/>
      <c r="X146" s="106"/>
      <c r="Y146" s="106"/>
      <c r="Z146" s="110"/>
    </row>
    <row r="147" spans="1:26" ht="18" customHeight="1" x14ac:dyDescent="0.2">
      <c r="A147" s="104"/>
      <c r="B147" s="105"/>
      <c r="C147" s="105"/>
      <c r="D147" s="106"/>
      <c r="E147" s="106"/>
      <c r="F147" s="106"/>
      <c r="G147" s="107"/>
      <c r="H147" s="106"/>
      <c r="I147" s="106"/>
      <c r="J147" s="107"/>
      <c r="K147" s="107"/>
      <c r="L147" s="107"/>
      <c r="M147" s="106"/>
      <c r="N147" s="106"/>
      <c r="O147" s="106"/>
      <c r="P147" s="106"/>
      <c r="Q147" s="106"/>
      <c r="R147" s="106"/>
      <c r="S147" s="106"/>
      <c r="T147" s="106"/>
      <c r="U147" s="106"/>
      <c r="V147" s="106"/>
      <c r="W147" s="106"/>
      <c r="X147" s="106"/>
      <c r="Y147" s="106"/>
      <c r="Z147" s="110"/>
    </row>
    <row r="148" spans="1:26" ht="18" customHeight="1" x14ac:dyDescent="0.2">
      <c r="A148" s="104"/>
      <c r="B148" s="105"/>
      <c r="C148" s="105"/>
      <c r="D148" s="106"/>
      <c r="E148" s="106"/>
      <c r="F148" s="106"/>
      <c r="G148" s="107"/>
      <c r="H148" s="106"/>
      <c r="I148" s="106"/>
      <c r="J148" s="107"/>
      <c r="K148" s="107"/>
      <c r="L148" s="107"/>
      <c r="M148" s="106"/>
      <c r="N148" s="106"/>
      <c r="O148" s="106"/>
      <c r="P148" s="106"/>
      <c r="Q148" s="106"/>
      <c r="R148" s="106"/>
      <c r="S148" s="106"/>
      <c r="T148" s="106"/>
      <c r="U148" s="106"/>
      <c r="V148" s="106"/>
      <c r="W148" s="106"/>
      <c r="X148" s="106"/>
      <c r="Y148" s="106"/>
      <c r="Z148" s="110"/>
    </row>
    <row r="149" spans="1:26" ht="18" customHeight="1" x14ac:dyDescent="0.2">
      <c r="A149" s="104"/>
      <c r="B149" s="105"/>
      <c r="C149" s="105"/>
      <c r="D149" s="106"/>
      <c r="E149" s="106"/>
      <c r="F149" s="106"/>
      <c r="G149" s="107"/>
      <c r="H149" s="106"/>
      <c r="I149" s="106"/>
      <c r="J149" s="107"/>
      <c r="K149" s="107"/>
      <c r="L149" s="107"/>
      <c r="M149" s="106"/>
      <c r="N149" s="106"/>
      <c r="O149" s="106"/>
      <c r="P149" s="106"/>
      <c r="Q149" s="106"/>
      <c r="R149" s="106"/>
      <c r="S149" s="106"/>
      <c r="T149" s="106"/>
      <c r="U149" s="106"/>
      <c r="V149" s="106"/>
      <c r="W149" s="106"/>
      <c r="X149" s="106"/>
      <c r="Y149" s="106"/>
      <c r="Z149" s="110"/>
    </row>
    <row r="150" spans="1:26" ht="18" customHeight="1" x14ac:dyDescent="0.2">
      <c r="A150" s="104"/>
      <c r="B150" s="105"/>
      <c r="C150" s="105"/>
      <c r="D150" s="106"/>
      <c r="E150" s="106"/>
      <c r="F150" s="106"/>
      <c r="G150" s="107"/>
      <c r="H150" s="106"/>
      <c r="I150" s="106"/>
      <c r="J150" s="107"/>
      <c r="K150" s="107"/>
      <c r="L150" s="107"/>
      <c r="M150" s="106"/>
      <c r="N150" s="106"/>
      <c r="O150" s="106"/>
      <c r="P150" s="106"/>
      <c r="Q150" s="106"/>
      <c r="R150" s="106"/>
      <c r="S150" s="106"/>
      <c r="T150" s="106"/>
      <c r="U150" s="106"/>
      <c r="V150" s="106"/>
      <c r="W150" s="106"/>
      <c r="X150" s="106"/>
      <c r="Y150" s="106"/>
      <c r="Z150" s="110"/>
    </row>
    <row r="151" spans="1:26" ht="18" customHeight="1" x14ac:dyDescent="0.2">
      <c r="A151" s="104"/>
      <c r="B151" s="105"/>
      <c r="C151" s="105"/>
      <c r="D151" s="106"/>
      <c r="E151" s="106"/>
      <c r="F151" s="106"/>
      <c r="G151" s="107"/>
      <c r="H151" s="106"/>
      <c r="I151" s="106"/>
      <c r="J151" s="107"/>
      <c r="K151" s="107"/>
      <c r="L151" s="107"/>
      <c r="M151" s="106"/>
      <c r="N151" s="106"/>
      <c r="O151" s="106"/>
      <c r="P151" s="106"/>
      <c r="Q151" s="106"/>
      <c r="R151" s="106"/>
      <c r="S151" s="106"/>
      <c r="T151" s="106"/>
      <c r="U151" s="106"/>
      <c r="V151" s="106"/>
      <c r="W151" s="106"/>
      <c r="X151" s="106"/>
      <c r="Y151" s="106"/>
      <c r="Z151" s="110"/>
    </row>
    <row r="152" spans="1:26" ht="18" customHeight="1" x14ac:dyDescent="0.2">
      <c r="A152" s="104"/>
      <c r="B152" s="105"/>
      <c r="C152" s="105"/>
      <c r="D152" s="106"/>
      <c r="E152" s="106"/>
      <c r="F152" s="106"/>
      <c r="G152" s="107"/>
      <c r="H152" s="106"/>
      <c r="I152" s="106"/>
      <c r="J152" s="107"/>
      <c r="K152" s="107"/>
      <c r="L152" s="107"/>
      <c r="M152" s="106"/>
      <c r="N152" s="106"/>
      <c r="O152" s="106"/>
      <c r="P152" s="106"/>
      <c r="Q152" s="106"/>
      <c r="R152" s="106"/>
      <c r="S152" s="106"/>
      <c r="T152" s="106"/>
      <c r="U152" s="106"/>
      <c r="V152" s="106"/>
      <c r="W152" s="106"/>
      <c r="X152" s="106"/>
      <c r="Y152" s="106"/>
      <c r="Z152" s="110"/>
    </row>
    <row r="153" spans="1:26" ht="18" customHeight="1" x14ac:dyDescent="0.2">
      <c r="A153" s="104"/>
      <c r="B153" s="105"/>
      <c r="C153" s="105"/>
      <c r="D153" s="106"/>
      <c r="E153" s="106"/>
      <c r="F153" s="106"/>
      <c r="G153" s="107"/>
      <c r="H153" s="106"/>
      <c r="I153" s="106"/>
      <c r="J153" s="107"/>
      <c r="K153" s="107"/>
      <c r="L153" s="107"/>
      <c r="M153" s="106"/>
      <c r="N153" s="106"/>
      <c r="O153" s="106"/>
      <c r="P153" s="106"/>
      <c r="Q153" s="106"/>
      <c r="R153" s="106"/>
      <c r="S153" s="106"/>
      <c r="T153" s="106"/>
      <c r="U153" s="106"/>
      <c r="V153" s="106"/>
      <c r="W153" s="106"/>
      <c r="X153" s="106"/>
      <c r="Y153" s="106"/>
      <c r="Z153" s="110"/>
    </row>
    <row r="154" spans="1:26" ht="18" customHeight="1" x14ac:dyDescent="0.2">
      <c r="A154" s="104"/>
      <c r="B154" s="105"/>
      <c r="C154" s="105"/>
      <c r="D154" s="106"/>
      <c r="E154" s="106"/>
      <c r="F154" s="106"/>
      <c r="G154" s="107"/>
      <c r="H154" s="106"/>
      <c r="I154" s="106"/>
      <c r="J154" s="107"/>
      <c r="K154" s="107"/>
      <c r="L154" s="107"/>
      <c r="M154" s="106"/>
      <c r="N154" s="106"/>
      <c r="O154" s="106"/>
      <c r="P154" s="106"/>
      <c r="Q154" s="106"/>
      <c r="R154" s="106"/>
      <c r="S154" s="106"/>
      <c r="T154" s="106"/>
      <c r="U154" s="106"/>
      <c r="V154" s="106"/>
      <c r="W154" s="106"/>
      <c r="X154" s="106"/>
      <c r="Y154" s="106"/>
      <c r="Z154" s="110"/>
    </row>
    <row r="155" spans="1:26" ht="18" customHeight="1" x14ac:dyDescent="0.2">
      <c r="A155" s="104"/>
      <c r="B155" s="105"/>
      <c r="C155" s="105"/>
      <c r="D155" s="106"/>
      <c r="E155" s="106"/>
      <c r="F155" s="106"/>
      <c r="G155" s="107"/>
      <c r="H155" s="106"/>
      <c r="I155" s="106"/>
      <c r="J155" s="107"/>
      <c r="K155" s="107"/>
      <c r="L155" s="107"/>
      <c r="M155" s="106"/>
      <c r="N155" s="106"/>
      <c r="O155" s="106"/>
      <c r="P155" s="106"/>
      <c r="Q155" s="106"/>
      <c r="R155" s="106"/>
      <c r="S155" s="106"/>
      <c r="T155" s="106"/>
      <c r="U155" s="106"/>
      <c r="V155" s="106"/>
      <c r="W155" s="106"/>
      <c r="X155" s="106"/>
      <c r="Y155" s="106"/>
      <c r="Z155" s="110"/>
    </row>
    <row r="156" spans="1:26" ht="18" customHeight="1" x14ac:dyDescent="0.2">
      <c r="A156" s="104"/>
      <c r="B156" s="105"/>
      <c r="C156" s="105"/>
      <c r="D156" s="106"/>
      <c r="E156" s="106"/>
      <c r="F156" s="106"/>
      <c r="G156" s="107"/>
      <c r="H156" s="106"/>
      <c r="I156" s="106"/>
      <c r="J156" s="107"/>
      <c r="K156" s="107"/>
      <c r="L156" s="107"/>
      <c r="M156" s="106"/>
      <c r="N156" s="106"/>
      <c r="O156" s="106"/>
      <c r="P156" s="106"/>
      <c r="Q156" s="106"/>
      <c r="R156" s="106"/>
      <c r="S156" s="106"/>
      <c r="T156" s="106"/>
      <c r="U156" s="106"/>
      <c r="V156" s="106"/>
      <c r="W156" s="106"/>
      <c r="X156" s="106"/>
      <c r="Y156" s="106"/>
      <c r="Z156" s="110"/>
    </row>
    <row r="157" spans="1:26" ht="18" customHeight="1" x14ac:dyDescent="0.2">
      <c r="A157" s="104"/>
      <c r="B157" s="105"/>
      <c r="C157" s="105"/>
      <c r="D157" s="106"/>
      <c r="E157" s="106"/>
      <c r="F157" s="106"/>
      <c r="G157" s="107"/>
      <c r="H157" s="106"/>
      <c r="I157" s="106"/>
      <c r="J157" s="107"/>
      <c r="K157" s="107"/>
      <c r="L157" s="107"/>
      <c r="M157" s="106"/>
      <c r="N157" s="106"/>
      <c r="O157" s="106"/>
      <c r="P157" s="106"/>
      <c r="Q157" s="106"/>
      <c r="R157" s="106"/>
      <c r="S157" s="106"/>
      <c r="T157" s="106"/>
      <c r="U157" s="106"/>
      <c r="V157" s="106"/>
      <c r="W157" s="106"/>
      <c r="X157" s="106"/>
      <c r="Y157" s="106"/>
      <c r="Z157" s="110"/>
    </row>
    <row r="158" spans="1:26" ht="18" customHeight="1" x14ac:dyDescent="0.2">
      <c r="A158" s="104"/>
      <c r="B158" s="105"/>
      <c r="C158" s="105"/>
      <c r="D158" s="106"/>
      <c r="E158" s="106"/>
      <c r="F158" s="106"/>
      <c r="G158" s="107"/>
      <c r="H158" s="106"/>
      <c r="I158" s="106"/>
      <c r="J158" s="107"/>
      <c r="K158" s="107"/>
      <c r="L158" s="107"/>
      <c r="M158" s="106"/>
      <c r="N158" s="106"/>
      <c r="O158" s="106"/>
      <c r="P158" s="106"/>
      <c r="Q158" s="106"/>
      <c r="R158" s="106"/>
      <c r="S158" s="106"/>
      <c r="T158" s="106"/>
      <c r="U158" s="106"/>
      <c r="V158" s="106"/>
      <c r="W158" s="106"/>
      <c r="X158" s="106"/>
      <c r="Y158" s="106"/>
      <c r="Z158" s="110"/>
    </row>
    <row r="159" spans="1:26" ht="18" customHeight="1" x14ac:dyDescent="0.2">
      <c r="A159" s="104"/>
      <c r="B159" s="105"/>
      <c r="C159" s="105"/>
      <c r="D159" s="106"/>
      <c r="E159" s="106"/>
      <c r="F159" s="106"/>
      <c r="G159" s="107"/>
      <c r="H159" s="106"/>
      <c r="I159" s="106"/>
      <c r="J159" s="107"/>
      <c r="K159" s="107"/>
      <c r="L159" s="107"/>
      <c r="M159" s="106"/>
      <c r="N159" s="106"/>
      <c r="O159" s="106"/>
      <c r="P159" s="106"/>
      <c r="Q159" s="106"/>
      <c r="R159" s="106"/>
      <c r="S159" s="106"/>
      <c r="T159" s="106"/>
      <c r="U159" s="106"/>
      <c r="V159" s="106"/>
      <c r="W159" s="106"/>
      <c r="X159" s="106"/>
      <c r="Y159" s="106"/>
      <c r="Z159" s="110"/>
    </row>
    <row r="160" spans="1:26" ht="18" customHeight="1" x14ac:dyDescent="0.2">
      <c r="A160" s="104"/>
      <c r="B160" s="105"/>
      <c r="C160" s="105"/>
      <c r="D160" s="106"/>
      <c r="E160" s="106"/>
      <c r="F160" s="106"/>
      <c r="G160" s="107"/>
      <c r="H160" s="106"/>
      <c r="I160" s="106"/>
      <c r="J160" s="107"/>
      <c r="K160" s="107"/>
      <c r="L160" s="107"/>
      <c r="M160" s="106"/>
      <c r="N160" s="106"/>
      <c r="O160" s="106"/>
      <c r="P160" s="106"/>
      <c r="Q160" s="106"/>
      <c r="R160" s="106"/>
      <c r="S160" s="106"/>
      <c r="T160" s="106"/>
      <c r="U160" s="106"/>
      <c r="V160" s="106"/>
      <c r="W160" s="106"/>
      <c r="X160" s="106"/>
      <c r="Y160" s="106"/>
      <c r="Z160" s="110"/>
    </row>
    <row r="161" spans="1:26" ht="18" customHeight="1" x14ac:dyDescent="0.2">
      <c r="A161" s="104"/>
      <c r="B161" s="105"/>
      <c r="C161" s="105"/>
      <c r="D161" s="106"/>
      <c r="E161" s="106"/>
      <c r="F161" s="106"/>
      <c r="G161" s="107"/>
      <c r="H161" s="106"/>
      <c r="I161" s="106"/>
      <c r="J161" s="107"/>
      <c r="K161" s="107"/>
      <c r="L161" s="107"/>
      <c r="M161" s="106"/>
      <c r="N161" s="106"/>
      <c r="O161" s="106"/>
      <c r="P161" s="106"/>
      <c r="Q161" s="106"/>
      <c r="R161" s="106"/>
      <c r="S161" s="106"/>
      <c r="T161" s="106"/>
      <c r="U161" s="106"/>
      <c r="V161" s="106"/>
      <c r="W161" s="106"/>
      <c r="X161" s="106"/>
      <c r="Y161" s="106"/>
      <c r="Z161" s="110"/>
    </row>
    <row r="162" spans="1:26" ht="18" customHeight="1" x14ac:dyDescent="0.2">
      <c r="A162" s="104"/>
      <c r="B162" s="105"/>
      <c r="C162" s="105"/>
      <c r="D162" s="106"/>
      <c r="E162" s="106"/>
      <c r="F162" s="106"/>
      <c r="G162" s="107"/>
      <c r="H162" s="106"/>
      <c r="I162" s="106"/>
      <c r="J162" s="107"/>
      <c r="K162" s="107"/>
      <c r="L162" s="107"/>
      <c r="M162" s="106"/>
      <c r="N162" s="106"/>
      <c r="O162" s="106"/>
      <c r="P162" s="106"/>
      <c r="Q162" s="106"/>
      <c r="R162" s="106"/>
      <c r="S162" s="106"/>
      <c r="T162" s="106"/>
      <c r="U162" s="106"/>
      <c r="V162" s="106"/>
      <c r="W162" s="106"/>
      <c r="X162" s="106"/>
      <c r="Y162" s="106"/>
      <c r="Z162" s="110"/>
    </row>
    <row r="163" spans="1:26" ht="18" customHeight="1" x14ac:dyDescent="0.2">
      <c r="A163" s="104"/>
      <c r="B163" s="105"/>
      <c r="C163" s="105"/>
      <c r="D163" s="106"/>
      <c r="E163" s="106"/>
      <c r="F163" s="106"/>
      <c r="G163" s="107"/>
      <c r="H163" s="106"/>
      <c r="I163" s="106"/>
      <c r="J163" s="107"/>
      <c r="K163" s="107"/>
      <c r="L163" s="107"/>
      <c r="M163" s="106"/>
      <c r="N163" s="106"/>
      <c r="O163" s="106"/>
      <c r="P163" s="106"/>
      <c r="Q163" s="106"/>
      <c r="R163" s="106"/>
      <c r="S163" s="106"/>
      <c r="T163" s="106"/>
      <c r="U163" s="106"/>
      <c r="V163" s="106"/>
      <c r="W163" s="106"/>
      <c r="X163" s="106"/>
      <c r="Y163" s="106"/>
      <c r="Z163" s="110"/>
    </row>
    <row r="164" spans="1:26" ht="18" customHeight="1" x14ac:dyDescent="0.2">
      <c r="A164" s="104"/>
      <c r="B164" s="105"/>
      <c r="C164" s="105"/>
      <c r="D164" s="106"/>
      <c r="E164" s="106"/>
      <c r="F164" s="106"/>
      <c r="G164" s="107"/>
      <c r="H164" s="106"/>
      <c r="I164" s="106"/>
      <c r="J164" s="107"/>
      <c r="K164" s="107"/>
      <c r="L164" s="107"/>
      <c r="M164" s="106"/>
      <c r="N164" s="106"/>
      <c r="O164" s="106"/>
      <c r="P164" s="106"/>
      <c r="Q164" s="106"/>
      <c r="R164" s="106"/>
      <c r="S164" s="106"/>
      <c r="T164" s="106"/>
      <c r="U164" s="106"/>
      <c r="V164" s="106"/>
      <c r="W164" s="106"/>
      <c r="X164" s="106"/>
      <c r="Y164" s="106"/>
      <c r="Z164" s="110"/>
    </row>
    <row r="165" spans="1:26" ht="18" customHeight="1" x14ac:dyDescent="0.2">
      <c r="A165" s="104"/>
      <c r="B165" s="105"/>
      <c r="C165" s="105"/>
      <c r="D165" s="106"/>
      <c r="E165" s="106"/>
      <c r="F165" s="106"/>
      <c r="G165" s="107"/>
      <c r="H165" s="106"/>
      <c r="I165" s="106"/>
      <c r="J165" s="107"/>
      <c r="K165" s="107"/>
      <c r="L165" s="107"/>
      <c r="M165" s="106"/>
      <c r="N165" s="106"/>
      <c r="O165" s="106"/>
      <c r="P165" s="106"/>
      <c r="Q165" s="106"/>
      <c r="R165" s="106"/>
      <c r="S165" s="106"/>
      <c r="T165" s="106"/>
      <c r="U165" s="106"/>
      <c r="V165" s="106"/>
      <c r="W165" s="106"/>
      <c r="X165" s="106"/>
      <c r="Y165" s="106"/>
      <c r="Z165" s="110"/>
    </row>
    <row r="166" spans="1:26" ht="18" customHeight="1" x14ac:dyDescent="0.2">
      <c r="A166" s="104"/>
      <c r="B166" s="105"/>
      <c r="C166" s="105"/>
      <c r="D166" s="106"/>
      <c r="E166" s="106"/>
      <c r="F166" s="106"/>
      <c r="G166" s="107"/>
      <c r="H166" s="106"/>
      <c r="I166" s="106"/>
      <c r="J166" s="107"/>
      <c r="K166" s="107"/>
      <c r="L166" s="107"/>
      <c r="M166" s="106"/>
      <c r="N166" s="106"/>
      <c r="O166" s="106"/>
      <c r="P166" s="106"/>
      <c r="Q166" s="106"/>
      <c r="R166" s="106"/>
      <c r="S166" s="106"/>
      <c r="T166" s="106"/>
      <c r="U166" s="106"/>
      <c r="V166" s="106"/>
      <c r="W166" s="106"/>
      <c r="X166" s="106"/>
      <c r="Y166" s="106"/>
      <c r="Z166" s="110"/>
    </row>
    <row r="167" spans="1:26" ht="18" customHeight="1" x14ac:dyDescent="0.2">
      <c r="A167" s="104"/>
      <c r="B167" s="105"/>
      <c r="C167" s="105"/>
      <c r="D167" s="106"/>
      <c r="E167" s="106"/>
      <c r="F167" s="106"/>
      <c r="G167" s="107"/>
      <c r="H167" s="106"/>
      <c r="I167" s="106"/>
      <c r="J167" s="107"/>
      <c r="K167" s="107"/>
      <c r="L167" s="107"/>
      <c r="M167" s="106"/>
      <c r="N167" s="106"/>
      <c r="O167" s="106"/>
      <c r="P167" s="106"/>
      <c r="Q167" s="106"/>
      <c r="R167" s="106"/>
      <c r="S167" s="106"/>
      <c r="T167" s="106"/>
      <c r="U167" s="106"/>
      <c r="V167" s="106"/>
      <c r="W167" s="106"/>
      <c r="X167" s="106"/>
      <c r="Y167" s="106"/>
      <c r="Z167" s="110"/>
    </row>
    <row r="168" spans="1:26" ht="18" customHeight="1" x14ac:dyDescent="0.2">
      <c r="A168" s="104"/>
      <c r="B168" s="105"/>
      <c r="C168" s="105"/>
      <c r="D168" s="106"/>
      <c r="E168" s="106"/>
      <c r="F168" s="106"/>
      <c r="G168" s="107"/>
      <c r="H168" s="106"/>
      <c r="I168" s="106"/>
      <c r="J168" s="107"/>
      <c r="K168" s="107"/>
      <c r="L168" s="107"/>
      <c r="M168" s="106"/>
      <c r="N168" s="106"/>
      <c r="O168" s="106"/>
      <c r="P168" s="106"/>
      <c r="Q168" s="106"/>
      <c r="R168" s="106"/>
      <c r="S168" s="106"/>
      <c r="T168" s="106"/>
      <c r="U168" s="106"/>
      <c r="V168" s="106"/>
      <c r="W168" s="106"/>
      <c r="X168" s="106"/>
      <c r="Y168" s="106"/>
      <c r="Z168" s="110"/>
    </row>
    <row r="169" spans="1:26" ht="18" customHeight="1" x14ac:dyDescent="0.2">
      <c r="A169" s="104"/>
      <c r="B169" s="105"/>
      <c r="C169" s="105"/>
      <c r="D169" s="106"/>
      <c r="E169" s="106"/>
      <c r="F169" s="106"/>
      <c r="G169" s="107"/>
      <c r="H169" s="106"/>
      <c r="I169" s="106"/>
      <c r="J169" s="107"/>
      <c r="K169" s="107"/>
      <c r="L169" s="107"/>
      <c r="M169" s="106"/>
      <c r="N169" s="106"/>
      <c r="O169" s="106"/>
      <c r="P169" s="106"/>
      <c r="Q169" s="106"/>
      <c r="R169" s="106"/>
      <c r="S169" s="106"/>
      <c r="T169" s="106"/>
      <c r="U169" s="106"/>
      <c r="V169" s="106"/>
      <c r="W169" s="106"/>
      <c r="X169" s="106"/>
      <c r="Y169" s="106"/>
      <c r="Z169" s="110"/>
    </row>
    <row r="170" spans="1:26" ht="18" customHeight="1" x14ac:dyDescent="0.2">
      <c r="A170" s="104"/>
      <c r="B170" s="105"/>
      <c r="C170" s="105"/>
      <c r="D170" s="106"/>
      <c r="E170" s="106"/>
      <c r="F170" s="106"/>
      <c r="G170" s="107"/>
      <c r="H170" s="106"/>
      <c r="I170" s="106"/>
      <c r="J170" s="107"/>
      <c r="K170" s="107"/>
      <c r="L170" s="107"/>
      <c r="M170" s="106"/>
      <c r="N170" s="106"/>
      <c r="O170" s="106"/>
      <c r="P170" s="106"/>
      <c r="Q170" s="106"/>
      <c r="R170" s="106"/>
      <c r="S170" s="106"/>
      <c r="T170" s="106"/>
      <c r="U170" s="106"/>
      <c r="V170" s="106"/>
      <c r="W170" s="106"/>
      <c r="X170" s="106"/>
      <c r="Y170" s="106"/>
      <c r="Z170" s="110"/>
    </row>
    <row r="171" spans="1:26" ht="18" customHeight="1" x14ac:dyDescent="0.2">
      <c r="A171" s="104"/>
      <c r="B171" s="105"/>
      <c r="C171" s="105"/>
      <c r="D171" s="106"/>
      <c r="E171" s="106"/>
      <c r="F171" s="106"/>
      <c r="G171" s="107"/>
      <c r="H171" s="106"/>
      <c r="I171" s="106"/>
      <c r="J171" s="107"/>
      <c r="K171" s="107"/>
      <c r="L171" s="107"/>
      <c r="M171" s="106"/>
      <c r="N171" s="106"/>
      <c r="O171" s="106"/>
      <c r="P171" s="106"/>
      <c r="Q171" s="106"/>
      <c r="R171" s="106"/>
      <c r="S171" s="106"/>
      <c r="T171" s="106"/>
      <c r="U171" s="106"/>
      <c r="V171" s="106"/>
      <c r="W171" s="106"/>
      <c r="X171" s="106"/>
      <c r="Y171" s="106"/>
      <c r="Z171" s="110"/>
    </row>
    <row r="172" spans="1:26" ht="18" customHeight="1" x14ac:dyDescent="0.2">
      <c r="A172" s="104"/>
      <c r="B172" s="105"/>
      <c r="C172" s="105"/>
      <c r="D172" s="106"/>
      <c r="E172" s="106"/>
      <c r="F172" s="106"/>
      <c r="G172" s="107"/>
      <c r="H172" s="106"/>
      <c r="I172" s="106"/>
      <c r="J172" s="107"/>
      <c r="K172" s="107"/>
      <c r="L172" s="107"/>
      <c r="M172" s="106"/>
      <c r="N172" s="106"/>
      <c r="O172" s="106"/>
      <c r="P172" s="106"/>
      <c r="Q172" s="106"/>
      <c r="R172" s="106"/>
      <c r="S172" s="106"/>
      <c r="T172" s="106"/>
      <c r="U172" s="106"/>
      <c r="V172" s="106"/>
      <c r="W172" s="106"/>
      <c r="X172" s="106"/>
      <c r="Y172" s="106"/>
      <c r="Z172" s="110"/>
    </row>
    <row r="173" spans="1:26" ht="18" customHeight="1" x14ac:dyDescent="0.2">
      <c r="A173" s="104"/>
      <c r="B173" s="105"/>
      <c r="C173" s="105"/>
      <c r="D173" s="106"/>
      <c r="E173" s="106"/>
      <c r="F173" s="106"/>
      <c r="G173" s="107"/>
      <c r="H173" s="106"/>
      <c r="I173" s="106"/>
      <c r="J173" s="107"/>
      <c r="K173" s="107"/>
      <c r="L173" s="107"/>
      <c r="M173" s="106"/>
      <c r="N173" s="106"/>
      <c r="O173" s="106"/>
      <c r="P173" s="106"/>
      <c r="Q173" s="106"/>
      <c r="R173" s="106"/>
      <c r="S173" s="106"/>
      <c r="T173" s="106"/>
      <c r="U173" s="106"/>
      <c r="V173" s="106"/>
      <c r="W173" s="106"/>
      <c r="X173" s="106"/>
      <c r="Y173" s="106"/>
      <c r="Z173" s="110"/>
    </row>
    <row r="174" spans="1:26" ht="18" customHeight="1" x14ac:dyDescent="0.2">
      <c r="A174" s="104"/>
      <c r="B174" s="105"/>
      <c r="C174" s="105"/>
      <c r="D174" s="106"/>
      <c r="E174" s="106"/>
      <c r="F174" s="106"/>
      <c r="G174" s="107"/>
      <c r="H174" s="106"/>
      <c r="I174" s="106"/>
      <c r="J174" s="107"/>
      <c r="K174" s="107"/>
      <c r="L174" s="107"/>
      <c r="M174" s="106"/>
      <c r="N174" s="106"/>
      <c r="O174" s="106"/>
      <c r="P174" s="106"/>
      <c r="Q174" s="106"/>
      <c r="R174" s="106"/>
      <c r="S174" s="106"/>
      <c r="T174" s="106"/>
      <c r="U174" s="106"/>
      <c r="V174" s="106"/>
      <c r="W174" s="106"/>
      <c r="X174" s="106"/>
      <c r="Y174" s="106"/>
      <c r="Z174" s="110"/>
    </row>
    <row r="175" spans="1:26" ht="18" customHeight="1" x14ac:dyDescent="0.2">
      <c r="A175" s="104"/>
      <c r="B175" s="105"/>
      <c r="C175" s="105"/>
      <c r="D175" s="106"/>
      <c r="E175" s="106"/>
      <c r="F175" s="106"/>
      <c r="G175" s="107"/>
      <c r="H175" s="106"/>
      <c r="I175" s="106"/>
      <c r="J175" s="107"/>
      <c r="K175" s="107"/>
      <c r="L175" s="107"/>
      <c r="M175" s="106"/>
      <c r="N175" s="106"/>
      <c r="O175" s="106"/>
      <c r="P175" s="106"/>
      <c r="Q175" s="106"/>
      <c r="R175" s="106"/>
      <c r="S175" s="106"/>
      <c r="T175" s="106"/>
      <c r="U175" s="106"/>
      <c r="V175" s="106"/>
      <c r="W175" s="106"/>
      <c r="X175" s="106"/>
      <c r="Y175" s="106"/>
      <c r="Z175" s="110"/>
    </row>
    <row r="176" spans="1:26" ht="18" customHeight="1" x14ac:dyDescent="0.2">
      <c r="A176" s="104"/>
      <c r="B176" s="105"/>
      <c r="C176" s="105"/>
      <c r="D176" s="106"/>
      <c r="E176" s="106"/>
      <c r="F176" s="106"/>
      <c r="G176" s="107"/>
      <c r="H176" s="106"/>
      <c r="I176" s="106"/>
      <c r="J176" s="107"/>
      <c r="K176" s="107"/>
      <c r="L176" s="107"/>
      <c r="M176" s="106"/>
      <c r="N176" s="106"/>
      <c r="O176" s="106"/>
      <c r="P176" s="106"/>
      <c r="Q176" s="106"/>
      <c r="R176" s="106"/>
      <c r="S176" s="106"/>
      <c r="T176" s="106"/>
      <c r="U176" s="106"/>
      <c r="V176" s="106"/>
      <c r="W176" s="106"/>
      <c r="X176" s="106"/>
      <c r="Y176" s="106"/>
      <c r="Z176" s="110"/>
    </row>
    <row r="177" spans="1:26" ht="18" customHeight="1" x14ac:dyDescent="0.2">
      <c r="A177" s="104"/>
      <c r="B177" s="105"/>
      <c r="C177" s="105"/>
      <c r="D177" s="106"/>
      <c r="E177" s="106"/>
      <c r="F177" s="106"/>
      <c r="G177" s="107"/>
      <c r="H177" s="106"/>
      <c r="I177" s="106"/>
      <c r="J177" s="107"/>
      <c r="K177" s="107"/>
      <c r="L177" s="107"/>
      <c r="M177" s="106"/>
      <c r="N177" s="106"/>
      <c r="O177" s="106"/>
      <c r="P177" s="106"/>
      <c r="Q177" s="106"/>
      <c r="R177" s="106"/>
      <c r="S177" s="106"/>
      <c r="T177" s="106"/>
      <c r="U177" s="106"/>
      <c r="V177" s="106"/>
      <c r="W177" s="106"/>
      <c r="X177" s="106"/>
      <c r="Y177" s="106"/>
      <c r="Z177" s="110"/>
    </row>
    <row r="178" spans="1:26" ht="18" customHeight="1" x14ac:dyDescent="0.2">
      <c r="A178" s="104"/>
      <c r="B178" s="105"/>
      <c r="C178" s="105"/>
      <c r="D178" s="106"/>
      <c r="E178" s="106"/>
      <c r="F178" s="106"/>
      <c r="G178" s="107"/>
      <c r="H178" s="106"/>
      <c r="I178" s="106"/>
      <c r="J178" s="107"/>
      <c r="K178" s="107"/>
      <c r="L178" s="107"/>
      <c r="M178" s="106"/>
      <c r="N178" s="106"/>
      <c r="O178" s="106"/>
      <c r="P178" s="106"/>
      <c r="Q178" s="106"/>
      <c r="R178" s="106"/>
      <c r="S178" s="106"/>
      <c r="T178" s="106"/>
      <c r="U178" s="106"/>
      <c r="V178" s="106"/>
      <c r="W178" s="106"/>
      <c r="X178" s="106"/>
      <c r="Y178" s="106"/>
      <c r="Z178" s="110"/>
    </row>
    <row r="179" spans="1:26" ht="18" customHeight="1" x14ac:dyDescent="0.2">
      <c r="A179" s="104"/>
      <c r="B179" s="105"/>
      <c r="C179" s="105"/>
      <c r="D179" s="106"/>
      <c r="E179" s="106"/>
      <c r="F179" s="106"/>
      <c r="G179" s="107"/>
      <c r="H179" s="106"/>
      <c r="I179" s="106"/>
      <c r="J179" s="107"/>
      <c r="K179" s="107"/>
      <c r="L179" s="107"/>
      <c r="M179" s="106"/>
      <c r="N179" s="106"/>
      <c r="O179" s="106"/>
      <c r="P179" s="106"/>
      <c r="Q179" s="106"/>
      <c r="R179" s="106"/>
      <c r="S179" s="106"/>
      <c r="T179" s="106"/>
      <c r="U179" s="106"/>
      <c r="V179" s="106"/>
      <c r="W179" s="106"/>
      <c r="X179" s="106"/>
      <c r="Y179" s="106"/>
      <c r="Z179" s="110"/>
    </row>
    <row r="180" spans="1:26" ht="18" customHeight="1" x14ac:dyDescent="0.2">
      <c r="A180" s="104"/>
      <c r="B180" s="105"/>
      <c r="C180" s="105"/>
      <c r="D180" s="106"/>
      <c r="E180" s="106"/>
      <c r="F180" s="106"/>
      <c r="G180" s="107"/>
      <c r="H180" s="106"/>
      <c r="I180" s="106"/>
      <c r="J180" s="107"/>
      <c r="K180" s="107"/>
      <c r="L180" s="107"/>
      <c r="M180" s="106"/>
      <c r="N180" s="106"/>
      <c r="O180" s="106"/>
      <c r="P180" s="106"/>
      <c r="Q180" s="106"/>
      <c r="R180" s="106"/>
      <c r="S180" s="106"/>
      <c r="T180" s="106"/>
      <c r="U180" s="106"/>
      <c r="V180" s="106"/>
      <c r="W180" s="106"/>
      <c r="X180" s="106"/>
      <c r="Y180" s="106"/>
      <c r="Z180" s="110"/>
    </row>
    <row r="181" spans="1:26" ht="18" customHeight="1" x14ac:dyDescent="0.2">
      <c r="A181" s="104"/>
      <c r="B181" s="105"/>
      <c r="C181" s="105"/>
      <c r="D181" s="106"/>
      <c r="E181" s="106"/>
      <c r="F181" s="106"/>
      <c r="G181" s="107"/>
      <c r="H181" s="106"/>
      <c r="I181" s="106"/>
      <c r="J181" s="107"/>
      <c r="K181" s="107"/>
      <c r="L181" s="107"/>
      <c r="M181" s="106"/>
      <c r="N181" s="106"/>
      <c r="O181" s="106"/>
      <c r="P181" s="106"/>
      <c r="Q181" s="106"/>
      <c r="R181" s="106"/>
      <c r="S181" s="106"/>
      <c r="T181" s="106"/>
      <c r="U181" s="106"/>
      <c r="V181" s="106"/>
      <c r="W181" s="106"/>
      <c r="X181" s="106"/>
      <c r="Y181" s="106"/>
      <c r="Z181" s="110"/>
    </row>
    <row r="182" spans="1:26" ht="18" customHeight="1" x14ac:dyDescent="0.2">
      <c r="A182" s="104"/>
      <c r="B182" s="105"/>
      <c r="C182" s="105"/>
      <c r="D182" s="106"/>
      <c r="E182" s="106"/>
      <c r="F182" s="106"/>
      <c r="G182" s="107"/>
      <c r="H182" s="106"/>
      <c r="I182" s="106"/>
      <c r="J182" s="107"/>
      <c r="K182" s="107"/>
      <c r="L182" s="107"/>
      <c r="M182" s="106"/>
      <c r="N182" s="106"/>
      <c r="O182" s="106"/>
      <c r="P182" s="106"/>
      <c r="Q182" s="106"/>
      <c r="R182" s="106"/>
      <c r="S182" s="106"/>
      <c r="T182" s="106"/>
      <c r="U182" s="106"/>
      <c r="V182" s="106"/>
      <c r="W182" s="106"/>
      <c r="X182" s="106"/>
      <c r="Y182" s="106"/>
      <c r="Z182" s="110"/>
    </row>
    <row r="183" spans="1:26" ht="18" customHeight="1" x14ac:dyDescent="0.2">
      <c r="A183" s="104"/>
      <c r="B183" s="105"/>
      <c r="C183" s="105"/>
      <c r="D183" s="106"/>
      <c r="E183" s="106"/>
      <c r="F183" s="106"/>
      <c r="G183" s="107"/>
      <c r="H183" s="106"/>
      <c r="I183" s="106"/>
      <c r="J183" s="107"/>
      <c r="K183" s="107"/>
      <c r="L183" s="107"/>
      <c r="M183" s="106"/>
      <c r="N183" s="106"/>
      <c r="O183" s="106"/>
      <c r="P183" s="106"/>
      <c r="Q183" s="106"/>
      <c r="R183" s="106"/>
      <c r="S183" s="106"/>
      <c r="T183" s="106"/>
      <c r="U183" s="106"/>
      <c r="V183" s="106"/>
      <c r="W183" s="106"/>
      <c r="X183" s="106"/>
      <c r="Y183" s="106"/>
      <c r="Z183" s="110"/>
    </row>
    <row r="184" spans="1:26" ht="18" customHeight="1" x14ac:dyDescent="0.2">
      <c r="A184" s="104"/>
      <c r="B184" s="105"/>
      <c r="C184" s="105"/>
      <c r="D184" s="106"/>
      <c r="E184" s="106"/>
      <c r="F184" s="106"/>
      <c r="G184" s="107"/>
      <c r="H184" s="106"/>
      <c r="I184" s="106"/>
      <c r="J184" s="107"/>
      <c r="K184" s="107"/>
      <c r="L184" s="107"/>
      <c r="M184" s="106"/>
      <c r="N184" s="106"/>
      <c r="O184" s="106"/>
      <c r="P184" s="106"/>
      <c r="Q184" s="106"/>
      <c r="R184" s="106"/>
      <c r="S184" s="106"/>
      <c r="T184" s="106"/>
      <c r="U184" s="106"/>
      <c r="V184" s="106"/>
      <c r="W184" s="106"/>
      <c r="X184" s="106"/>
      <c r="Y184" s="106"/>
      <c r="Z184" s="110"/>
    </row>
    <row r="185" spans="1:26" ht="18" customHeight="1" x14ac:dyDescent="0.2">
      <c r="A185" s="104"/>
      <c r="B185" s="105"/>
      <c r="C185" s="105"/>
      <c r="D185" s="106"/>
      <c r="E185" s="106"/>
      <c r="F185" s="106"/>
      <c r="G185" s="107"/>
      <c r="H185" s="106"/>
      <c r="I185" s="106"/>
      <c r="J185" s="107"/>
      <c r="K185" s="107"/>
      <c r="L185" s="107"/>
      <c r="M185" s="106"/>
      <c r="N185" s="106"/>
      <c r="O185" s="106"/>
      <c r="P185" s="106"/>
      <c r="Q185" s="106"/>
      <c r="R185" s="106"/>
      <c r="S185" s="106"/>
      <c r="T185" s="106"/>
      <c r="U185" s="106"/>
      <c r="V185" s="106"/>
      <c r="W185" s="106"/>
      <c r="X185" s="106"/>
      <c r="Y185" s="106"/>
      <c r="Z185" s="110"/>
    </row>
    <row r="186" spans="1:26" ht="18" customHeight="1" x14ac:dyDescent="0.2">
      <c r="A186" s="104"/>
      <c r="B186" s="105"/>
      <c r="C186" s="105"/>
      <c r="D186" s="106"/>
      <c r="E186" s="106"/>
      <c r="F186" s="106"/>
      <c r="G186" s="107"/>
      <c r="H186" s="106"/>
      <c r="I186" s="106"/>
      <c r="J186" s="107"/>
      <c r="K186" s="107"/>
      <c r="L186" s="107"/>
      <c r="M186" s="106"/>
      <c r="N186" s="106"/>
      <c r="O186" s="106"/>
      <c r="P186" s="106"/>
      <c r="Q186" s="106"/>
      <c r="R186" s="106"/>
      <c r="S186" s="106"/>
      <c r="T186" s="106"/>
      <c r="U186" s="106"/>
      <c r="V186" s="106"/>
      <c r="W186" s="106"/>
      <c r="X186" s="106"/>
      <c r="Y186" s="106"/>
      <c r="Z186" s="110"/>
    </row>
    <row r="187" spans="1:26" ht="18" customHeight="1" x14ac:dyDescent="0.2">
      <c r="A187" s="104"/>
      <c r="B187" s="105"/>
      <c r="C187" s="105"/>
      <c r="D187" s="106"/>
      <c r="E187" s="106"/>
      <c r="F187" s="106"/>
      <c r="G187" s="107"/>
      <c r="H187" s="106"/>
      <c r="I187" s="106"/>
      <c r="J187" s="107"/>
      <c r="K187" s="107"/>
      <c r="L187" s="107"/>
      <c r="M187" s="106"/>
      <c r="N187" s="106"/>
      <c r="O187" s="106"/>
      <c r="P187" s="106"/>
      <c r="Q187" s="106"/>
      <c r="R187" s="106"/>
      <c r="S187" s="106"/>
      <c r="T187" s="106"/>
      <c r="U187" s="106"/>
      <c r="V187" s="106"/>
      <c r="W187" s="106"/>
      <c r="X187" s="106"/>
      <c r="Y187" s="106"/>
      <c r="Z187" s="110"/>
    </row>
    <row r="188" spans="1:26" ht="18" customHeight="1" x14ac:dyDescent="0.2">
      <c r="A188" s="104"/>
      <c r="B188" s="105"/>
      <c r="C188" s="105"/>
      <c r="D188" s="106"/>
      <c r="E188" s="106"/>
      <c r="F188" s="106"/>
      <c r="G188" s="107"/>
      <c r="H188" s="106"/>
      <c r="I188" s="106"/>
      <c r="J188" s="107"/>
      <c r="K188" s="107"/>
      <c r="L188" s="107"/>
      <c r="M188" s="106"/>
      <c r="N188" s="106"/>
      <c r="O188" s="106"/>
      <c r="P188" s="106"/>
      <c r="Q188" s="106"/>
      <c r="R188" s="106"/>
      <c r="S188" s="106"/>
      <c r="T188" s="106"/>
      <c r="U188" s="106"/>
      <c r="V188" s="106"/>
      <c r="W188" s="106"/>
      <c r="X188" s="106"/>
      <c r="Y188" s="106"/>
      <c r="Z188" s="110"/>
    </row>
    <row r="189" spans="1:26" ht="18" customHeight="1" x14ac:dyDescent="0.2">
      <c r="A189" s="104"/>
      <c r="B189" s="105"/>
      <c r="C189" s="105"/>
      <c r="D189" s="106"/>
      <c r="E189" s="106"/>
      <c r="F189" s="106"/>
      <c r="G189" s="107"/>
      <c r="H189" s="106"/>
      <c r="I189" s="106"/>
      <c r="J189" s="107"/>
      <c r="K189" s="107"/>
      <c r="L189" s="107"/>
      <c r="M189" s="106"/>
      <c r="N189" s="106"/>
      <c r="O189" s="106"/>
      <c r="P189" s="106"/>
      <c r="Q189" s="106"/>
      <c r="R189" s="106"/>
      <c r="S189" s="106"/>
      <c r="T189" s="106"/>
      <c r="U189" s="106"/>
      <c r="V189" s="106"/>
      <c r="W189" s="106"/>
      <c r="X189" s="106"/>
      <c r="Y189" s="106"/>
      <c r="Z189" s="110"/>
    </row>
    <row r="190" spans="1:26" ht="18" customHeight="1" x14ac:dyDescent="0.2">
      <c r="A190" s="104"/>
      <c r="B190" s="105"/>
      <c r="C190" s="105"/>
      <c r="D190" s="106"/>
      <c r="E190" s="106"/>
      <c r="F190" s="106"/>
      <c r="G190" s="107"/>
      <c r="H190" s="106"/>
      <c r="I190" s="106"/>
      <c r="J190" s="107"/>
      <c r="K190" s="107"/>
      <c r="L190" s="107"/>
      <c r="M190" s="106"/>
      <c r="N190" s="106"/>
      <c r="O190" s="106"/>
      <c r="P190" s="106"/>
      <c r="Q190" s="106"/>
      <c r="R190" s="106"/>
      <c r="S190" s="106"/>
      <c r="T190" s="106"/>
      <c r="U190" s="106"/>
      <c r="V190" s="106"/>
      <c r="W190" s="106"/>
      <c r="X190" s="106"/>
      <c r="Y190" s="106"/>
      <c r="Z190" s="110"/>
    </row>
    <row r="191" spans="1:26" ht="18" customHeight="1" x14ac:dyDescent="0.2">
      <c r="A191" s="104"/>
      <c r="B191" s="105"/>
      <c r="C191" s="105"/>
      <c r="D191" s="106"/>
      <c r="E191" s="106"/>
      <c r="F191" s="106"/>
      <c r="G191" s="107"/>
      <c r="H191" s="106"/>
      <c r="I191" s="106"/>
      <c r="J191" s="107"/>
      <c r="K191" s="107"/>
      <c r="L191" s="107"/>
      <c r="M191" s="106"/>
      <c r="N191" s="106"/>
      <c r="O191" s="106"/>
      <c r="P191" s="106"/>
      <c r="Q191" s="106"/>
      <c r="R191" s="106"/>
      <c r="S191" s="106"/>
      <c r="T191" s="106"/>
      <c r="U191" s="106"/>
      <c r="V191" s="106"/>
      <c r="W191" s="106"/>
      <c r="X191" s="106"/>
      <c r="Y191" s="106"/>
      <c r="Z191" s="110"/>
    </row>
    <row r="192" spans="1:26" ht="18" customHeight="1" x14ac:dyDescent="0.2">
      <c r="A192" s="104"/>
      <c r="B192" s="105"/>
      <c r="C192" s="105"/>
      <c r="D192" s="106"/>
      <c r="E192" s="106"/>
      <c r="F192" s="106"/>
      <c r="G192" s="107"/>
      <c r="H192" s="106"/>
      <c r="I192" s="106"/>
      <c r="J192" s="107"/>
      <c r="K192" s="107"/>
      <c r="L192" s="107"/>
      <c r="M192" s="106"/>
      <c r="N192" s="106"/>
      <c r="O192" s="106"/>
      <c r="P192" s="106"/>
      <c r="Q192" s="106"/>
      <c r="R192" s="106"/>
      <c r="S192" s="106"/>
      <c r="T192" s="106"/>
      <c r="U192" s="106"/>
      <c r="V192" s="106"/>
      <c r="W192" s="106"/>
      <c r="X192" s="106"/>
      <c r="Y192" s="106"/>
      <c r="Z192" s="110"/>
    </row>
    <row r="193" spans="1:26" ht="18" customHeight="1" x14ac:dyDescent="0.2">
      <c r="A193" s="104"/>
      <c r="B193" s="105"/>
      <c r="C193" s="105"/>
      <c r="D193" s="106"/>
      <c r="E193" s="106"/>
      <c r="F193" s="106"/>
      <c r="G193" s="107"/>
      <c r="H193" s="106"/>
      <c r="I193" s="106"/>
      <c r="J193" s="107"/>
      <c r="K193" s="107"/>
      <c r="L193" s="107"/>
      <c r="M193" s="106"/>
      <c r="N193" s="106"/>
      <c r="O193" s="106"/>
      <c r="P193" s="106"/>
      <c r="Q193" s="106"/>
      <c r="R193" s="106"/>
      <c r="S193" s="106"/>
      <c r="T193" s="106"/>
      <c r="U193" s="106"/>
      <c r="V193" s="106"/>
      <c r="W193" s="106"/>
      <c r="X193" s="106"/>
      <c r="Y193" s="106"/>
      <c r="Z193" s="110"/>
    </row>
    <row r="194" spans="1:26" ht="18" customHeight="1" x14ac:dyDescent="0.2">
      <c r="A194" s="104"/>
      <c r="B194" s="105"/>
      <c r="C194" s="105"/>
      <c r="D194" s="106"/>
      <c r="E194" s="106"/>
      <c r="F194" s="106"/>
      <c r="G194" s="107"/>
      <c r="H194" s="106"/>
      <c r="I194" s="106"/>
      <c r="J194" s="107"/>
      <c r="K194" s="107"/>
      <c r="L194" s="107"/>
      <c r="M194" s="106"/>
      <c r="N194" s="106"/>
      <c r="O194" s="106"/>
      <c r="P194" s="106"/>
      <c r="Q194" s="106"/>
      <c r="R194" s="106"/>
      <c r="S194" s="106"/>
      <c r="T194" s="106"/>
      <c r="U194" s="106"/>
      <c r="V194" s="106"/>
      <c r="W194" s="106"/>
      <c r="X194" s="106"/>
      <c r="Y194" s="106"/>
      <c r="Z194" s="110"/>
    </row>
    <row r="195" spans="1:26" ht="18" customHeight="1" x14ac:dyDescent="0.2">
      <c r="A195" s="104"/>
      <c r="B195" s="105"/>
      <c r="C195" s="105"/>
      <c r="D195" s="106"/>
      <c r="E195" s="106"/>
      <c r="F195" s="106"/>
      <c r="G195" s="107"/>
      <c r="H195" s="106"/>
      <c r="I195" s="106"/>
      <c r="J195" s="107"/>
      <c r="K195" s="107"/>
      <c r="L195" s="107"/>
      <c r="M195" s="106"/>
      <c r="N195" s="106"/>
      <c r="O195" s="106"/>
      <c r="P195" s="106"/>
      <c r="Q195" s="106"/>
      <c r="R195" s="106"/>
      <c r="S195" s="106"/>
      <c r="T195" s="106"/>
      <c r="U195" s="106"/>
      <c r="V195" s="106"/>
      <c r="W195" s="106"/>
      <c r="X195" s="106"/>
      <c r="Y195" s="106"/>
      <c r="Z195" s="110"/>
    </row>
    <row r="196" spans="1:26" ht="18" customHeight="1" x14ac:dyDescent="0.2">
      <c r="A196" s="104"/>
      <c r="B196" s="105"/>
      <c r="C196" s="105"/>
      <c r="D196" s="106"/>
      <c r="E196" s="106"/>
      <c r="F196" s="106"/>
      <c r="G196" s="107"/>
      <c r="H196" s="106"/>
      <c r="I196" s="106"/>
      <c r="J196" s="107"/>
      <c r="K196" s="107"/>
      <c r="L196" s="107"/>
      <c r="M196" s="106"/>
      <c r="N196" s="106"/>
      <c r="O196" s="106"/>
      <c r="P196" s="106"/>
      <c r="Q196" s="106"/>
      <c r="R196" s="106"/>
      <c r="S196" s="106"/>
      <c r="T196" s="106"/>
      <c r="U196" s="106"/>
      <c r="V196" s="106"/>
      <c r="W196" s="106"/>
      <c r="X196" s="106"/>
      <c r="Y196" s="106"/>
      <c r="Z196" s="110"/>
    </row>
    <row r="197" spans="1:26" ht="18" customHeight="1" x14ac:dyDescent="0.2">
      <c r="A197" s="117"/>
      <c r="B197" s="118"/>
      <c r="C197" s="118"/>
      <c r="D197" s="119"/>
      <c r="E197" s="119"/>
      <c r="F197" s="119"/>
      <c r="G197" s="120"/>
      <c r="H197" s="119"/>
      <c r="I197" s="442"/>
      <c r="J197" s="120"/>
      <c r="K197" s="120"/>
      <c r="L197" s="120"/>
      <c r="M197" s="119"/>
      <c r="N197" s="119"/>
      <c r="O197" s="119"/>
      <c r="P197" s="119"/>
      <c r="Q197" s="119"/>
      <c r="R197" s="119"/>
      <c r="S197" s="119"/>
      <c r="T197" s="119"/>
      <c r="U197" s="119"/>
      <c r="V197" s="119"/>
      <c r="W197" s="119"/>
      <c r="X197" s="119"/>
      <c r="Y197" s="119"/>
      <c r="Z197" s="121"/>
    </row>
    <row r="198" spans="1:26" ht="18" customHeight="1" x14ac:dyDescent="0.2">
      <c r="A198" s="33"/>
      <c r="B198" s="33"/>
      <c r="C198" s="33"/>
      <c r="D198" s="35"/>
      <c r="E198" s="35"/>
      <c r="F198" s="35"/>
      <c r="G198" s="24"/>
      <c r="H198" s="35"/>
      <c r="I198" s="35"/>
      <c r="J198" s="24"/>
      <c r="K198" s="24"/>
      <c r="L198" s="24"/>
      <c r="M198" s="35"/>
      <c r="N198" s="35"/>
      <c r="O198" s="35"/>
      <c r="P198" s="35"/>
      <c r="Q198" s="35"/>
      <c r="R198" s="35"/>
      <c r="S198" s="35"/>
      <c r="T198" s="35"/>
      <c r="U198" s="35"/>
      <c r="V198" s="35"/>
      <c r="W198" s="35"/>
      <c r="X198" s="35"/>
      <c r="Y198" s="35"/>
      <c r="Z198" s="35"/>
    </row>
    <row r="199" spans="1:26" ht="18" customHeight="1" x14ac:dyDescent="0.2">
      <c r="A199" s="33"/>
      <c r="B199" s="33"/>
      <c r="C199" s="33"/>
      <c r="D199" s="35"/>
      <c r="E199" s="35"/>
      <c r="F199" s="35"/>
      <c r="G199" s="24"/>
      <c r="H199" s="35"/>
      <c r="I199" s="35"/>
      <c r="J199" s="24"/>
      <c r="K199" s="24"/>
      <c r="L199" s="24"/>
      <c r="M199" s="35"/>
      <c r="N199" s="35"/>
      <c r="O199" s="35"/>
      <c r="P199" s="35"/>
      <c r="Q199" s="35"/>
      <c r="R199" s="35"/>
      <c r="S199" s="35"/>
      <c r="T199" s="35"/>
      <c r="U199" s="35"/>
      <c r="V199" s="35"/>
      <c r="W199" s="35"/>
      <c r="X199" s="35"/>
      <c r="Y199" s="35"/>
      <c r="Z199" s="35"/>
    </row>
    <row r="200" spans="1:26" ht="18" customHeight="1" x14ac:dyDescent="0.2">
      <c r="A200" s="15"/>
      <c r="B200" s="15"/>
      <c r="C200" s="15"/>
      <c r="D200" s="8"/>
      <c r="E200" s="8"/>
      <c r="F200" s="8"/>
      <c r="G200" s="18"/>
      <c r="H200" s="8"/>
      <c r="I200" s="8"/>
      <c r="J200" s="18"/>
      <c r="K200" s="18"/>
      <c r="L200" s="18"/>
      <c r="M200" s="8"/>
      <c r="N200" s="8"/>
      <c r="O200" s="8"/>
      <c r="P200" s="8"/>
      <c r="Q200" s="8"/>
      <c r="R200" s="8"/>
      <c r="S200" s="8"/>
      <c r="T200" s="8"/>
      <c r="U200" s="8"/>
      <c r="V200" s="8"/>
      <c r="W200" s="8"/>
      <c r="X200" s="8"/>
      <c r="Y200" s="8"/>
      <c r="Z200" s="8"/>
    </row>
    <row r="201" spans="1:26" ht="18" customHeight="1" x14ac:dyDescent="0.2">
      <c r="A201" s="15"/>
      <c r="B201" s="15"/>
      <c r="C201" s="15"/>
      <c r="D201" s="8"/>
      <c r="E201" s="8"/>
      <c r="F201" s="8"/>
      <c r="G201" s="18"/>
      <c r="H201" s="8"/>
      <c r="I201" s="8"/>
      <c r="J201" s="18"/>
      <c r="K201" s="18"/>
      <c r="L201" s="18"/>
      <c r="M201" s="8"/>
      <c r="N201" s="8"/>
      <c r="O201" s="8"/>
      <c r="P201" s="8"/>
      <c r="Q201" s="8"/>
      <c r="R201" s="8"/>
      <c r="S201" s="8"/>
      <c r="T201" s="8"/>
      <c r="U201" s="8"/>
      <c r="V201" s="8"/>
      <c r="W201" s="8"/>
      <c r="X201" s="8"/>
      <c r="Y201" s="8"/>
      <c r="Z201" s="8"/>
    </row>
    <row r="202" spans="1:26" ht="18" customHeight="1" x14ac:dyDescent="0.2">
      <c r="A202" s="15"/>
      <c r="B202" s="15"/>
      <c r="C202" s="15"/>
      <c r="D202" s="8"/>
      <c r="E202" s="8"/>
      <c r="F202" s="8"/>
      <c r="G202" s="18"/>
      <c r="H202" s="8"/>
      <c r="I202" s="8"/>
      <c r="J202" s="18"/>
      <c r="K202" s="18"/>
      <c r="L202" s="18"/>
      <c r="M202" s="8"/>
      <c r="N202" s="8"/>
      <c r="O202" s="8"/>
      <c r="P202" s="8"/>
      <c r="Q202" s="8"/>
      <c r="R202" s="8"/>
      <c r="S202" s="8"/>
      <c r="T202" s="8"/>
      <c r="U202" s="8"/>
      <c r="V202" s="8"/>
      <c r="W202" s="8"/>
      <c r="X202" s="8"/>
      <c r="Y202" s="8"/>
      <c r="Z202" s="8"/>
    </row>
    <row r="203" spans="1:26" ht="18" customHeight="1" x14ac:dyDescent="0.2">
      <c r="A203" s="15"/>
      <c r="B203" s="15"/>
      <c r="C203" s="15"/>
      <c r="D203" s="8"/>
      <c r="E203" s="8"/>
      <c r="F203" s="8"/>
      <c r="G203" s="18"/>
      <c r="H203" s="8"/>
      <c r="I203" s="8"/>
      <c r="J203" s="18"/>
      <c r="K203" s="18"/>
      <c r="L203" s="18"/>
      <c r="M203" s="8"/>
      <c r="N203" s="8"/>
      <c r="O203" s="8"/>
      <c r="P203" s="8"/>
      <c r="Q203" s="8"/>
      <c r="R203" s="8"/>
      <c r="S203" s="8"/>
      <c r="T203" s="8"/>
      <c r="U203" s="8"/>
      <c r="V203" s="8"/>
      <c r="W203" s="8"/>
      <c r="X203" s="8"/>
      <c r="Y203" s="8"/>
      <c r="Z203" s="8"/>
    </row>
    <row r="204" spans="1:26" ht="18" customHeight="1" x14ac:dyDescent="0.2">
      <c r="A204" s="15"/>
      <c r="B204" s="15"/>
      <c r="C204" s="15"/>
      <c r="D204" s="8"/>
      <c r="E204" s="8"/>
      <c r="F204" s="8"/>
      <c r="G204" s="18"/>
      <c r="H204" s="8"/>
      <c r="I204" s="8"/>
      <c r="J204" s="18"/>
      <c r="K204" s="18"/>
      <c r="L204" s="18"/>
      <c r="M204" s="8"/>
      <c r="N204" s="8"/>
      <c r="O204" s="8"/>
      <c r="P204" s="8"/>
      <c r="Q204" s="8"/>
      <c r="R204" s="8"/>
      <c r="S204" s="8"/>
      <c r="T204" s="8"/>
      <c r="U204" s="8"/>
      <c r="V204" s="8"/>
      <c r="W204" s="8"/>
      <c r="X204" s="8"/>
      <c r="Y204" s="8"/>
      <c r="Z204" s="8"/>
    </row>
    <row r="205" spans="1:26" ht="18" customHeight="1" x14ac:dyDescent="0.2">
      <c r="A205" s="15"/>
      <c r="B205" s="15"/>
      <c r="C205" s="15"/>
      <c r="D205" s="8"/>
      <c r="E205" s="8"/>
      <c r="F205" s="8"/>
      <c r="G205" s="18"/>
      <c r="H205" s="8"/>
      <c r="I205" s="8"/>
      <c r="J205" s="18"/>
      <c r="K205" s="18"/>
      <c r="L205" s="18"/>
      <c r="M205" s="8"/>
      <c r="N205" s="8"/>
      <c r="O205" s="8"/>
      <c r="P205" s="8"/>
      <c r="Q205" s="8"/>
      <c r="R205" s="8"/>
      <c r="S205" s="8"/>
      <c r="T205" s="8"/>
      <c r="U205" s="8"/>
      <c r="V205" s="8"/>
      <c r="W205" s="8"/>
      <c r="X205" s="8"/>
      <c r="Y205" s="8"/>
      <c r="Z205" s="8"/>
    </row>
    <row r="206" spans="1:26" ht="18" customHeight="1" x14ac:dyDescent="0.2">
      <c r="A206" s="15"/>
      <c r="B206" s="15"/>
      <c r="C206" s="15"/>
      <c r="D206" s="8"/>
      <c r="E206" s="8"/>
      <c r="F206" s="8"/>
      <c r="G206" s="18"/>
      <c r="H206" s="8"/>
      <c r="I206" s="8"/>
      <c r="J206" s="18"/>
      <c r="K206" s="18"/>
      <c r="L206" s="18"/>
      <c r="M206" s="8"/>
      <c r="N206" s="8"/>
      <c r="O206" s="8"/>
      <c r="P206" s="8"/>
      <c r="Q206" s="8"/>
      <c r="R206" s="8"/>
      <c r="S206" s="8"/>
      <c r="T206" s="8"/>
      <c r="U206" s="8"/>
      <c r="V206" s="8"/>
      <c r="W206" s="8"/>
      <c r="X206" s="8"/>
      <c r="Y206" s="8"/>
      <c r="Z206" s="8"/>
    </row>
    <row r="207" spans="1:26" ht="18" customHeight="1" x14ac:dyDescent="0.2">
      <c r="A207" s="15"/>
      <c r="B207" s="15"/>
      <c r="C207" s="15"/>
      <c r="D207" s="8"/>
      <c r="E207" s="8"/>
      <c r="F207" s="8"/>
      <c r="G207" s="18"/>
      <c r="H207" s="8"/>
      <c r="I207" s="8"/>
      <c r="J207" s="18"/>
      <c r="K207" s="18"/>
      <c r="L207" s="18"/>
      <c r="M207" s="8"/>
      <c r="N207" s="8"/>
      <c r="O207" s="8"/>
      <c r="P207" s="8"/>
      <c r="Q207" s="8"/>
      <c r="R207" s="8"/>
      <c r="S207" s="8"/>
      <c r="T207" s="8"/>
      <c r="U207" s="8"/>
      <c r="V207" s="8"/>
      <c r="W207" s="8"/>
      <c r="X207" s="8"/>
      <c r="Y207" s="8"/>
      <c r="Z207" s="8"/>
    </row>
    <row r="208" spans="1:26" ht="18" customHeight="1" x14ac:dyDescent="0.2">
      <c r="A208" s="15"/>
      <c r="B208" s="15"/>
      <c r="C208" s="15"/>
      <c r="D208" s="8"/>
      <c r="E208" s="8"/>
      <c r="F208" s="8"/>
      <c r="G208" s="18"/>
      <c r="H208" s="8"/>
      <c r="I208" s="8"/>
      <c r="J208" s="18"/>
      <c r="K208" s="18"/>
      <c r="L208" s="18"/>
      <c r="M208" s="8"/>
      <c r="N208" s="8"/>
      <c r="O208" s="8"/>
      <c r="P208" s="8"/>
      <c r="Q208" s="8"/>
      <c r="R208" s="8"/>
      <c r="S208" s="8"/>
      <c r="T208" s="8"/>
      <c r="U208" s="8"/>
      <c r="V208" s="8"/>
      <c r="W208" s="8"/>
      <c r="X208" s="8"/>
      <c r="Y208" s="8"/>
      <c r="Z208" s="8"/>
    </row>
    <row r="209" spans="1:26" ht="18" customHeight="1" x14ac:dyDescent="0.2">
      <c r="A209" s="15"/>
      <c r="B209" s="15"/>
      <c r="C209" s="15"/>
      <c r="D209" s="8"/>
      <c r="E209" s="8"/>
      <c r="F209" s="8"/>
      <c r="G209" s="18"/>
      <c r="H209" s="8"/>
      <c r="I209" s="8"/>
      <c r="J209" s="18"/>
      <c r="K209" s="18"/>
      <c r="L209" s="18"/>
      <c r="M209" s="8"/>
      <c r="N209" s="8"/>
      <c r="O209" s="8"/>
      <c r="P209" s="8"/>
      <c r="Q209" s="8"/>
      <c r="R209" s="8"/>
      <c r="S209" s="8"/>
      <c r="T209" s="8"/>
      <c r="U209" s="8"/>
      <c r="V209" s="8"/>
      <c r="W209" s="8"/>
      <c r="X209" s="8"/>
      <c r="Y209" s="8"/>
      <c r="Z209" s="8"/>
    </row>
    <row r="210" spans="1:26" ht="18" customHeight="1" x14ac:dyDescent="0.2">
      <c r="A210" s="15"/>
      <c r="B210" s="15"/>
      <c r="C210" s="15"/>
      <c r="D210" s="8"/>
      <c r="E210" s="8"/>
      <c r="F210" s="8"/>
      <c r="G210" s="18"/>
      <c r="H210" s="8"/>
      <c r="I210" s="8"/>
      <c r="J210" s="18"/>
      <c r="K210" s="18"/>
      <c r="L210" s="18"/>
      <c r="M210" s="8"/>
      <c r="N210" s="8"/>
      <c r="O210" s="8"/>
      <c r="P210" s="8"/>
      <c r="Q210" s="8"/>
      <c r="R210" s="8"/>
      <c r="S210" s="8"/>
      <c r="T210" s="8"/>
      <c r="U210" s="8"/>
      <c r="V210" s="8"/>
      <c r="W210" s="8"/>
      <c r="X210" s="8"/>
      <c r="Y210" s="8"/>
      <c r="Z210" s="8"/>
    </row>
    <row r="211" spans="1:26" ht="18" customHeight="1" x14ac:dyDescent="0.2">
      <c r="A211" s="15"/>
      <c r="B211" s="15"/>
      <c r="C211" s="15"/>
      <c r="D211" s="8"/>
      <c r="E211" s="8"/>
      <c r="F211" s="8"/>
      <c r="G211" s="18"/>
      <c r="H211" s="8"/>
      <c r="I211" s="8"/>
      <c r="J211" s="18"/>
      <c r="K211" s="18"/>
      <c r="L211" s="18"/>
      <c r="M211" s="8"/>
      <c r="N211" s="8"/>
      <c r="O211" s="8"/>
      <c r="P211" s="8"/>
      <c r="Q211" s="8"/>
      <c r="R211" s="8"/>
      <c r="S211" s="8"/>
      <c r="T211" s="8"/>
      <c r="U211" s="8"/>
      <c r="V211" s="8"/>
      <c r="W211" s="8"/>
      <c r="X211" s="8"/>
      <c r="Y211" s="8"/>
      <c r="Z211" s="8"/>
    </row>
    <row r="212" spans="1:26" ht="18" customHeight="1" x14ac:dyDescent="0.2">
      <c r="A212" s="15"/>
      <c r="B212" s="15"/>
      <c r="C212" s="15"/>
      <c r="D212" s="8"/>
      <c r="E212" s="8"/>
      <c r="F212" s="8"/>
      <c r="G212" s="18"/>
      <c r="H212" s="8"/>
      <c r="I212" s="8"/>
      <c r="J212" s="18"/>
      <c r="K212" s="18"/>
      <c r="L212" s="18"/>
      <c r="M212" s="8"/>
      <c r="N212" s="8"/>
      <c r="O212" s="8"/>
      <c r="P212" s="8"/>
      <c r="Q212" s="8"/>
      <c r="R212" s="8"/>
      <c r="S212" s="8"/>
      <c r="T212" s="8"/>
      <c r="U212" s="8"/>
      <c r="V212" s="8"/>
      <c r="W212" s="8"/>
      <c r="X212" s="8"/>
      <c r="Y212" s="8"/>
      <c r="Z212" s="8"/>
    </row>
    <row r="213" spans="1:26" ht="18" customHeight="1" x14ac:dyDescent="0.2">
      <c r="A213" s="15"/>
      <c r="B213" s="15"/>
      <c r="C213" s="15"/>
      <c r="D213" s="8"/>
      <c r="E213" s="8"/>
      <c r="F213" s="8"/>
      <c r="G213" s="18"/>
      <c r="H213" s="8"/>
      <c r="I213" s="8"/>
      <c r="J213" s="18"/>
      <c r="K213" s="18"/>
      <c r="L213" s="18"/>
      <c r="M213" s="8"/>
      <c r="N213" s="8"/>
      <c r="O213" s="8"/>
      <c r="P213" s="8"/>
      <c r="Q213" s="8"/>
      <c r="R213" s="8"/>
      <c r="S213" s="8"/>
      <c r="T213" s="8"/>
      <c r="U213" s="8"/>
      <c r="V213" s="8"/>
      <c r="W213" s="8"/>
      <c r="X213" s="8"/>
      <c r="Y213" s="8"/>
      <c r="Z213" s="8"/>
    </row>
    <row r="214" spans="1:26" ht="18" customHeight="1" x14ac:dyDescent="0.2">
      <c r="A214" s="15"/>
      <c r="B214" s="15"/>
      <c r="C214" s="15"/>
      <c r="D214" s="8"/>
      <c r="E214" s="8"/>
      <c r="F214" s="8"/>
      <c r="G214" s="18"/>
      <c r="H214" s="8"/>
      <c r="I214" s="8"/>
      <c r="J214" s="18"/>
      <c r="K214" s="18"/>
      <c r="L214" s="18"/>
      <c r="M214" s="8"/>
      <c r="N214" s="8"/>
      <c r="O214" s="8"/>
      <c r="P214" s="8"/>
      <c r="Q214" s="8"/>
      <c r="R214" s="8"/>
      <c r="S214" s="8"/>
      <c r="T214" s="8"/>
      <c r="U214" s="8"/>
      <c r="V214" s="8"/>
      <c r="W214" s="8"/>
      <c r="X214" s="8"/>
      <c r="Y214" s="8"/>
      <c r="Z214" s="8"/>
    </row>
    <row r="215" spans="1:26" ht="18" customHeight="1" x14ac:dyDescent="0.2">
      <c r="A215" s="15"/>
      <c r="B215" s="15"/>
      <c r="C215" s="15"/>
      <c r="D215" s="8"/>
      <c r="E215" s="8"/>
      <c r="F215" s="8"/>
      <c r="G215" s="18"/>
      <c r="H215" s="8"/>
      <c r="I215" s="8"/>
      <c r="J215" s="18"/>
      <c r="K215" s="18"/>
      <c r="L215" s="18"/>
      <c r="M215" s="8"/>
      <c r="N215" s="8"/>
      <c r="O215" s="8"/>
      <c r="P215" s="8"/>
      <c r="Q215" s="8"/>
      <c r="R215" s="8"/>
      <c r="S215" s="8"/>
      <c r="T215" s="8"/>
      <c r="U215" s="8"/>
      <c r="V215" s="8"/>
      <c r="W215" s="8"/>
      <c r="X215" s="8"/>
      <c r="Y215" s="8"/>
      <c r="Z215" s="8"/>
    </row>
    <row r="216" spans="1:26" ht="18" customHeight="1" x14ac:dyDescent="0.2">
      <c r="A216" s="15"/>
      <c r="B216" s="15"/>
      <c r="C216" s="15"/>
      <c r="D216" s="8"/>
      <c r="E216" s="8"/>
      <c r="F216" s="8"/>
      <c r="G216" s="18"/>
      <c r="H216" s="8"/>
      <c r="I216" s="8"/>
      <c r="J216" s="18"/>
      <c r="K216" s="18"/>
      <c r="L216" s="18"/>
      <c r="M216" s="8"/>
      <c r="N216" s="8"/>
      <c r="O216" s="8"/>
      <c r="P216" s="8"/>
      <c r="Q216" s="8"/>
      <c r="R216" s="8"/>
      <c r="S216" s="8"/>
      <c r="T216" s="8"/>
      <c r="U216" s="8"/>
      <c r="V216" s="8"/>
      <c r="W216" s="8"/>
      <c r="X216" s="8"/>
      <c r="Y216" s="8"/>
      <c r="Z216" s="8"/>
    </row>
    <row r="217" spans="1:26" ht="18" customHeight="1" x14ac:dyDescent="0.2">
      <c r="A217" s="15"/>
      <c r="B217" s="15"/>
      <c r="C217" s="15"/>
      <c r="D217" s="8"/>
      <c r="E217" s="8"/>
      <c r="F217" s="8"/>
      <c r="G217" s="18"/>
      <c r="H217" s="8"/>
      <c r="I217" s="8"/>
      <c r="J217" s="18"/>
      <c r="K217" s="18"/>
      <c r="L217" s="18"/>
      <c r="M217" s="8"/>
      <c r="N217" s="8"/>
      <c r="O217" s="8"/>
      <c r="P217" s="8"/>
      <c r="Q217" s="8"/>
      <c r="R217" s="8"/>
      <c r="S217" s="8"/>
      <c r="T217" s="8"/>
      <c r="U217" s="8"/>
      <c r="V217" s="8"/>
      <c r="W217" s="8"/>
      <c r="X217" s="8"/>
      <c r="Y217" s="8"/>
      <c r="Z217" s="8"/>
    </row>
    <row r="218" spans="1:26" ht="18" customHeight="1" x14ac:dyDescent="0.2">
      <c r="A218" s="15"/>
      <c r="B218" s="15"/>
      <c r="C218" s="15"/>
      <c r="D218" s="8"/>
      <c r="E218" s="8"/>
      <c r="F218" s="8"/>
      <c r="G218" s="18"/>
      <c r="H218" s="8"/>
      <c r="I218" s="8"/>
      <c r="J218" s="18"/>
      <c r="K218" s="18"/>
      <c r="L218" s="18"/>
      <c r="M218" s="8"/>
      <c r="N218" s="8"/>
      <c r="O218" s="8"/>
      <c r="P218" s="8"/>
      <c r="Q218" s="8"/>
      <c r="R218" s="8"/>
      <c r="S218" s="8"/>
      <c r="T218" s="8"/>
      <c r="U218" s="8"/>
      <c r="V218" s="8"/>
      <c r="W218" s="8"/>
      <c r="X218" s="8"/>
      <c r="Y218" s="8"/>
      <c r="Z218" s="8"/>
    </row>
    <row r="219" spans="1:26" ht="18" customHeight="1" x14ac:dyDescent="0.2">
      <c r="A219" s="15"/>
      <c r="B219" s="15"/>
      <c r="C219" s="15"/>
      <c r="D219" s="8"/>
      <c r="E219" s="8"/>
      <c r="F219" s="8"/>
      <c r="G219" s="18"/>
      <c r="H219" s="8"/>
      <c r="I219" s="8"/>
      <c r="J219" s="18"/>
      <c r="K219" s="18"/>
      <c r="L219" s="18"/>
      <c r="M219" s="8"/>
      <c r="N219" s="8"/>
      <c r="O219" s="8"/>
      <c r="P219" s="8"/>
      <c r="Q219" s="8"/>
      <c r="R219" s="8"/>
      <c r="S219" s="8"/>
      <c r="T219" s="8"/>
      <c r="U219" s="8"/>
      <c r="V219" s="8"/>
      <c r="W219" s="8"/>
      <c r="X219" s="8"/>
      <c r="Y219" s="8"/>
      <c r="Z219" s="8"/>
    </row>
    <row r="220" spans="1:26" ht="18" customHeight="1" x14ac:dyDescent="0.2">
      <c r="A220" s="15"/>
      <c r="B220" s="15"/>
      <c r="C220" s="15"/>
      <c r="D220" s="8"/>
      <c r="E220" s="8"/>
      <c r="F220" s="8"/>
      <c r="G220" s="18"/>
      <c r="H220" s="8"/>
      <c r="I220" s="8"/>
      <c r="J220" s="18"/>
      <c r="K220" s="18"/>
      <c r="L220" s="18"/>
      <c r="M220" s="8"/>
      <c r="N220" s="8"/>
      <c r="O220" s="8"/>
      <c r="P220" s="8"/>
      <c r="Q220" s="8"/>
      <c r="R220" s="8"/>
      <c r="S220" s="8"/>
      <c r="T220" s="8"/>
      <c r="U220" s="8"/>
      <c r="V220" s="8"/>
      <c r="W220" s="8"/>
      <c r="X220" s="8"/>
      <c r="Y220" s="8"/>
      <c r="Z220" s="8"/>
    </row>
    <row r="221" spans="1:26" ht="18" customHeight="1" x14ac:dyDescent="0.2">
      <c r="A221" s="15"/>
      <c r="B221" s="15"/>
      <c r="C221" s="15"/>
      <c r="D221" s="8"/>
      <c r="E221" s="8"/>
      <c r="F221" s="8"/>
      <c r="G221" s="18"/>
      <c r="H221" s="8"/>
      <c r="I221" s="8"/>
      <c r="J221" s="18"/>
      <c r="K221" s="18"/>
      <c r="L221" s="18"/>
      <c r="M221" s="8"/>
      <c r="N221" s="8"/>
      <c r="O221" s="8"/>
      <c r="P221" s="8"/>
      <c r="Q221" s="8"/>
      <c r="R221" s="8"/>
      <c r="S221" s="8"/>
      <c r="T221" s="8"/>
      <c r="U221" s="8"/>
      <c r="V221" s="8"/>
      <c r="W221" s="8"/>
      <c r="X221" s="8"/>
      <c r="Y221" s="8"/>
      <c r="Z221" s="8"/>
    </row>
    <row r="222" spans="1:26" ht="18" customHeight="1" x14ac:dyDescent="0.2">
      <c r="A222" s="15"/>
      <c r="B222" s="15"/>
      <c r="C222" s="15"/>
      <c r="D222" s="8"/>
      <c r="E222" s="8"/>
      <c r="F222" s="8"/>
      <c r="G222" s="18"/>
      <c r="H222" s="8"/>
      <c r="I222" s="8"/>
      <c r="J222" s="18"/>
      <c r="K222" s="18"/>
      <c r="L222" s="18"/>
      <c r="M222" s="8"/>
      <c r="N222" s="8"/>
      <c r="O222" s="8"/>
      <c r="P222" s="8"/>
      <c r="Q222" s="8"/>
      <c r="R222" s="8"/>
      <c r="S222" s="8"/>
      <c r="T222" s="8"/>
      <c r="U222" s="8"/>
      <c r="V222" s="8"/>
      <c r="W222" s="8"/>
      <c r="X222" s="8"/>
      <c r="Y222" s="8"/>
      <c r="Z222" s="8"/>
    </row>
    <row r="223" spans="1:26" ht="18" customHeight="1" x14ac:dyDescent="0.2">
      <c r="A223" s="15"/>
      <c r="B223" s="15"/>
      <c r="C223" s="15"/>
      <c r="D223" s="8"/>
      <c r="E223" s="8"/>
      <c r="F223" s="8"/>
      <c r="G223" s="18"/>
      <c r="H223" s="8"/>
      <c r="I223" s="8"/>
      <c r="J223" s="18"/>
      <c r="K223" s="18"/>
      <c r="L223" s="18"/>
      <c r="M223" s="8"/>
      <c r="N223" s="8"/>
      <c r="O223" s="8"/>
      <c r="P223" s="8"/>
      <c r="Q223" s="8"/>
      <c r="R223" s="8"/>
      <c r="S223" s="8"/>
      <c r="T223" s="8"/>
      <c r="U223" s="8"/>
      <c r="V223" s="8"/>
      <c r="W223" s="8"/>
      <c r="X223" s="8"/>
      <c r="Y223" s="8"/>
      <c r="Z223" s="8"/>
    </row>
    <row r="224" spans="1:26" ht="18" customHeight="1" x14ac:dyDescent="0.2">
      <c r="A224" s="15"/>
      <c r="B224" s="15"/>
      <c r="C224" s="15"/>
      <c r="D224" s="8"/>
      <c r="E224" s="8"/>
      <c r="F224" s="8"/>
      <c r="G224" s="18"/>
      <c r="H224" s="8"/>
      <c r="I224" s="8"/>
      <c r="J224" s="18"/>
      <c r="K224" s="18"/>
      <c r="L224" s="18"/>
      <c r="M224" s="8"/>
      <c r="N224" s="8"/>
      <c r="O224" s="8"/>
      <c r="P224" s="8"/>
      <c r="Q224" s="8"/>
      <c r="R224" s="8"/>
      <c r="S224" s="8"/>
      <c r="T224" s="8"/>
      <c r="U224" s="8"/>
      <c r="V224" s="8"/>
      <c r="W224" s="8"/>
      <c r="X224" s="8"/>
      <c r="Y224" s="8"/>
      <c r="Z224" s="8"/>
    </row>
    <row r="225" spans="1:26" ht="18" customHeight="1" x14ac:dyDescent="0.2">
      <c r="A225" s="15"/>
      <c r="B225" s="15"/>
      <c r="C225" s="15"/>
      <c r="D225" s="8"/>
      <c r="E225" s="8"/>
      <c r="F225" s="8"/>
      <c r="G225" s="18"/>
      <c r="H225" s="8"/>
      <c r="I225" s="8"/>
      <c r="J225" s="18"/>
      <c r="K225" s="18"/>
      <c r="L225" s="18"/>
      <c r="M225" s="8"/>
      <c r="N225" s="8"/>
      <c r="O225" s="8"/>
      <c r="P225" s="8"/>
      <c r="Q225" s="8"/>
      <c r="R225" s="8"/>
      <c r="S225" s="8"/>
      <c r="T225" s="8"/>
      <c r="U225" s="8"/>
      <c r="V225" s="8"/>
      <c r="W225" s="8"/>
      <c r="X225" s="8"/>
      <c r="Y225" s="8"/>
      <c r="Z225" s="8"/>
    </row>
    <row r="226" spans="1:26" ht="18" customHeight="1" x14ac:dyDescent="0.2">
      <c r="A226" s="15"/>
      <c r="B226" s="15"/>
      <c r="C226" s="15"/>
      <c r="D226" s="8"/>
      <c r="E226" s="8"/>
      <c r="F226" s="8"/>
      <c r="G226" s="18"/>
      <c r="H226" s="8"/>
      <c r="I226" s="8"/>
      <c r="J226" s="18"/>
      <c r="K226" s="18"/>
      <c r="L226" s="18"/>
      <c r="M226" s="8"/>
      <c r="N226" s="8"/>
      <c r="O226" s="8"/>
      <c r="P226" s="8"/>
      <c r="Q226" s="8"/>
      <c r="R226" s="8"/>
      <c r="S226" s="8"/>
      <c r="T226" s="8"/>
      <c r="U226" s="8"/>
      <c r="V226" s="8"/>
      <c r="W226" s="8"/>
      <c r="X226" s="8"/>
      <c r="Y226" s="8"/>
      <c r="Z226" s="8"/>
    </row>
    <row r="227" spans="1:26" ht="18" customHeight="1" x14ac:dyDescent="0.2">
      <c r="A227" s="15"/>
      <c r="B227" s="15"/>
      <c r="C227" s="15"/>
      <c r="D227" s="8"/>
      <c r="E227" s="8"/>
      <c r="F227" s="8"/>
      <c r="G227" s="18"/>
      <c r="H227" s="8"/>
      <c r="I227" s="8"/>
      <c r="J227" s="18"/>
      <c r="K227" s="18"/>
      <c r="L227" s="18"/>
      <c r="M227" s="8"/>
      <c r="N227" s="8"/>
      <c r="O227" s="8"/>
      <c r="P227" s="8"/>
      <c r="Q227" s="8"/>
      <c r="R227" s="8"/>
      <c r="S227" s="8"/>
      <c r="T227" s="8"/>
      <c r="U227" s="8"/>
      <c r="V227" s="8"/>
      <c r="W227" s="8"/>
      <c r="X227" s="8"/>
      <c r="Y227" s="8"/>
      <c r="Z227" s="8"/>
    </row>
    <row r="228" spans="1:26" ht="18" customHeight="1" x14ac:dyDescent="0.2">
      <c r="A228" s="15"/>
      <c r="B228" s="15"/>
      <c r="C228" s="15"/>
      <c r="D228" s="8"/>
      <c r="E228" s="8"/>
      <c r="F228" s="8"/>
      <c r="G228" s="18"/>
      <c r="H228" s="8"/>
      <c r="I228" s="8"/>
      <c r="J228" s="18"/>
      <c r="K228" s="18"/>
      <c r="L228" s="18"/>
      <c r="M228" s="8"/>
      <c r="N228" s="8"/>
      <c r="O228" s="8"/>
      <c r="P228" s="8"/>
      <c r="Q228" s="8"/>
      <c r="R228" s="8"/>
      <c r="S228" s="8"/>
      <c r="T228" s="8"/>
      <c r="U228" s="8"/>
      <c r="V228" s="8"/>
      <c r="W228" s="8"/>
      <c r="X228" s="8"/>
      <c r="Y228" s="8"/>
      <c r="Z228" s="8"/>
    </row>
    <row r="229" spans="1:26" ht="18" customHeight="1" x14ac:dyDescent="0.2">
      <c r="A229" s="15"/>
      <c r="B229" s="15"/>
      <c r="C229" s="15"/>
      <c r="D229" s="8"/>
      <c r="E229" s="8"/>
      <c r="F229" s="8"/>
      <c r="G229" s="18"/>
      <c r="H229" s="8"/>
      <c r="I229" s="8"/>
      <c r="J229" s="18"/>
      <c r="K229" s="18"/>
      <c r="L229" s="18"/>
      <c r="M229" s="8"/>
      <c r="N229" s="8"/>
      <c r="O229" s="8"/>
      <c r="P229" s="8"/>
      <c r="Q229" s="8"/>
      <c r="R229" s="8"/>
      <c r="S229" s="8"/>
      <c r="T229" s="8"/>
      <c r="U229" s="8"/>
      <c r="V229" s="8"/>
      <c r="W229" s="8"/>
      <c r="X229" s="8"/>
      <c r="Y229" s="8"/>
      <c r="Z229" s="8"/>
    </row>
    <row r="230" spans="1:26" ht="18" customHeight="1" x14ac:dyDescent="0.2">
      <c r="A230" s="15"/>
      <c r="B230" s="15"/>
      <c r="C230" s="15"/>
      <c r="D230" s="8"/>
      <c r="E230" s="8"/>
      <c r="F230" s="8"/>
      <c r="G230" s="18"/>
      <c r="H230" s="8"/>
      <c r="I230" s="8"/>
      <c r="J230" s="18"/>
      <c r="K230" s="18"/>
      <c r="L230" s="18"/>
      <c r="M230" s="8"/>
      <c r="N230" s="8"/>
      <c r="O230" s="8"/>
      <c r="P230" s="8"/>
      <c r="Q230" s="8"/>
      <c r="R230" s="8"/>
      <c r="S230" s="8"/>
      <c r="T230" s="8"/>
      <c r="U230" s="8"/>
      <c r="V230" s="8"/>
      <c r="W230" s="8"/>
      <c r="X230" s="8"/>
      <c r="Y230" s="8"/>
      <c r="Z230" s="8"/>
    </row>
    <row r="231" spans="1:26" ht="18" customHeight="1" x14ac:dyDescent="0.2">
      <c r="A231" s="15"/>
      <c r="B231" s="15"/>
      <c r="C231" s="15"/>
      <c r="D231" s="8"/>
      <c r="E231" s="8"/>
      <c r="F231" s="8"/>
      <c r="G231" s="18"/>
      <c r="H231" s="8"/>
      <c r="I231" s="8"/>
      <c r="J231" s="18"/>
      <c r="K231" s="18"/>
      <c r="L231" s="18"/>
      <c r="M231" s="8"/>
      <c r="N231" s="8"/>
      <c r="O231" s="8"/>
      <c r="P231" s="8"/>
      <c r="Q231" s="8"/>
      <c r="R231" s="8"/>
      <c r="S231" s="8"/>
      <c r="T231" s="8"/>
      <c r="U231" s="8"/>
      <c r="V231" s="8"/>
      <c r="W231" s="8"/>
      <c r="X231" s="8"/>
      <c r="Y231" s="8"/>
      <c r="Z231" s="8"/>
    </row>
    <row r="232" spans="1:26" ht="18" customHeight="1" x14ac:dyDescent="0.2">
      <c r="A232" s="15"/>
      <c r="B232" s="15"/>
      <c r="C232" s="15"/>
      <c r="D232" s="8"/>
      <c r="E232" s="8"/>
      <c r="F232" s="8"/>
      <c r="G232" s="18"/>
      <c r="H232" s="8"/>
      <c r="I232" s="8"/>
      <c r="J232" s="18"/>
      <c r="K232" s="18"/>
      <c r="L232" s="18"/>
      <c r="M232" s="8"/>
      <c r="N232" s="8"/>
      <c r="O232" s="8"/>
      <c r="P232" s="8"/>
      <c r="Q232" s="8"/>
      <c r="R232" s="8"/>
      <c r="S232" s="8"/>
      <c r="T232" s="8"/>
      <c r="U232" s="8"/>
      <c r="V232" s="8"/>
      <c r="W232" s="8"/>
      <c r="X232" s="8"/>
      <c r="Y232" s="8"/>
      <c r="Z232" s="8"/>
    </row>
    <row r="233" spans="1:26" ht="18" customHeight="1" x14ac:dyDescent="0.2">
      <c r="A233" s="15"/>
      <c r="B233" s="15"/>
      <c r="C233" s="15"/>
      <c r="D233" s="8"/>
      <c r="E233" s="8"/>
      <c r="F233" s="8"/>
      <c r="G233" s="18"/>
      <c r="H233" s="8"/>
      <c r="I233" s="8"/>
      <c r="J233" s="18"/>
      <c r="K233" s="18"/>
      <c r="L233" s="18"/>
      <c r="M233" s="8"/>
      <c r="N233" s="8"/>
      <c r="O233" s="8"/>
      <c r="P233" s="8"/>
      <c r="Q233" s="8"/>
      <c r="R233" s="8"/>
      <c r="S233" s="8"/>
      <c r="T233" s="8"/>
      <c r="U233" s="8"/>
      <c r="V233" s="8"/>
      <c r="W233" s="8"/>
      <c r="X233" s="8"/>
      <c r="Y233" s="8"/>
      <c r="Z233" s="8"/>
    </row>
    <row r="234" spans="1:26" ht="18" customHeight="1" x14ac:dyDescent="0.2">
      <c r="A234" s="15"/>
      <c r="B234" s="15"/>
      <c r="C234" s="15"/>
      <c r="D234" s="8"/>
      <c r="E234" s="8"/>
      <c r="F234" s="8"/>
      <c r="G234" s="18"/>
      <c r="H234" s="8"/>
      <c r="I234" s="8"/>
      <c r="J234" s="18"/>
      <c r="K234" s="18"/>
      <c r="L234" s="18"/>
      <c r="M234" s="8"/>
      <c r="N234" s="8"/>
      <c r="O234" s="8"/>
      <c r="P234" s="8"/>
      <c r="Q234" s="8"/>
      <c r="R234" s="8"/>
      <c r="S234" s="8"/>
      <c r="T234" s="8"/>
      <c r="U234" s="8"/>
      <c r="V234" s="8"/>
      <c r="W234" s="8"/>
      <c r="X234" s="8"/>
      <c r="Y234" s="8"/>
      <c r="Z234" s="8"/>
    </row>
    <row r="235" spans="1:26" ht="18" customHeight="1" x14ac:dyDescent="0.2">
      <c r="A235" s="15"/>
      <c r="B235" s="15"/>
      <c r="C235" s="15"/>
      <c r="D235" s="8"/>
      <c r="E235" s="8"/>
      <c r="F235" s="8"/>
      <c r="G235" s="18"/>
      <c r="H235" s="8"/>
      <c r="I235" s="8"/>
      <c r="J235" s="18"/>
      <c r="K235" s="18"/>
      <c r="L235" s="18"/>
      <c r="M235" s="8"/>
      <c r="N235" s="8"/>
      <c r="O235" s="8"/>
      <c r="P235" s="8"/>
      <c r="Q235" s="8"/>
      <c r="R235" s="8"/>
      <c r="S235" s="8"/>
      <c r="T235" s="8"/>
      <c r="U235" s="8"/>
      <c r="V235" s="8"/>
      <c r="W235" s="8"/>
      <c r="X235" s="8"/>
      <c r="Y235" s="8"/>
      <c r="Z235" s="8"/>
    </row>
    <row r="236" spans="1:26" ht="18" customHeight="1" x14ac:dyDescent="0.2">
      <c r="A236" s="15"/>
      <c r="B236" s="15"/>
      <c r="C236" s="15"/>
      <c r="D236" s="8"/>
      <c r="E236" s="8"/>
      <c r="F236" s="8"/>
      <c r="G236" s="18"/>
      <c r="H236" s="8"/>
      <c r="I236" s="8"/>
      <c r="J236" s="18"/>
      <c r="K236" s="18"/>
      <c r="L236" s="18"/>
      <c r="M236" s="8"/>
      <c r="N236" s="8"/>
      <c r="O236" s="8"/>
      <c r="P236" s="8"/>
      <c r="Q236" s="8"/>
      <c r="R236" s="8"/>
      <c r="S236" s="8"/>
      <c r="T236" s="8"/>
      <c r="U236" s="8"/>
      <c r="V236" s="8"/>
      <c r="W236" s="8"/>
      <c r="X236" s="8"/>
      <c r="Y236" s="8"/>
      <c r="Z236" s="8"/>
    </row>
    <row r="237" spans="1:26" ht="18" customHeight="1" x14ac:dyDescent="0.2">
      <c r="A237" s="15"/>
      <c r="B237" s="15"/>
      <c r="C237" s="15"/>
      <c r="D237" s="8"/>
      <c r="E237" s="8"/>
      <c r="F237" s="8"/>
      <c r="G237" s="18"/>
      <c r="H237" s="8"/>
      <c r="I237" s="8"/>
      <c r="J237" s="18"/>
      <c r="K237" s="18"/>
      <c r="L237" s="18"/>
      <c r="M237" s="8"/>
      <c r="N237" s="8"/>
      <c r="O237" s="8"/>
      <c r="P237" s="8"/>
      <c r="Q237" s="8"/>
      <c r="R237" s="8"/>
      <c r="S237" s="8"/>
      <c r="T237" s="8"/>
      <c r="U237" s="8"/>
      <c r="V237" s="8"/>
      <c r="W237" s="8"/>
      <c r="X237" s="8"/>
      <c r="Y237" s="8"/>
      <c r="Z237" s="8"/>
    </row>
    <row r="238" spans="1:26" ht="18" customHeight="1" x14ac:dyDescent="0.2">
      <c r="A238" s="15"/>
      <c r="B238" s="15"/>
      <c r="C238" s="15"/>
      <c r="D238" s="8"/>
      <c r="E238" s="8"/>
      <c r="F238" s="8"/>
      <c r="G238" s="18"/>
      <c r="H238" s="8"/>
      <c r="I238" s="8"/>
      <c r="J238" s="18"/>
      <c r="K238" s="18"/>
      <c r="L238" s="18"/>
      <c r="M238" s="8"/>
      <c r="N238" s="8"/>
      <c r="O238" s="8"/>
      <c r="P238" s="8"/>
      <c r="Q238" s="8"/>
      <c r="R238" s="8"/>
      <c r="S238" s="8"/>
      <c r="T238" s="8"/>
      <c r="U238" s="8"/>
      <c r="V238" s="8"/>
      <c r="W238" s="8"/>
      <c r="X238" s="8"/>
      <c r="Y238" s="8"/>
      <c r="Z238" s="8"/>
    </row>
    <row r="239" spans="1:26" ht="18" customHeight="1" x14ac:dyDescent="0.2">
      <c r="A239" s="15"/>
      <c r="B239" s="15"/>
      <c r="C239" s="15"/>
      <c r="D239" s="8"/>
      <c r="E239" s="8"/>
      <c r="F239" s="8"/>
      <c r="G239" s="18"/>
      <c r="H239" s="8"/>
      <c r="I239" s="8"/>
      <c r="J239" s="18"/>
      <c r="K239" s="18"/>
      <c r="L239" s="18"/>
      <c r="M239" s="8"/>
      <c r="N239" s="8"/>
      <c r="O239" s="8"/>
      <c r="P239" s="8"/>
      <c r="Q239" s="8"/>
      <c r="R239" s="8"/>
      <c r="S239" s="8"/>
      <c r="T239" s="8"/>
      <c r="U239" s="8"/>
      <c r="V239" s="8"/>
      <c r="W239" s="8"/>
      <c r="X239" s="8"/>
      <c r="Y239" s="8"/>
      <c r="Z239" s="8"/>
    </row>
    <row r="240" spans="1:26" ht="18" customHeight="1" x14ac:dyDescent="0.2">
      <c r="A240" s="15"/>
      <c r="B240" s="15"/>
      <c r="C240" s="15"/>
      <c r="D240" s="8"/>
      <c r="E240" s="8"/>
      <c r="F240" s="8"/>
      <c r="G240" s="18"/>
      <c r="H240" s="8"/>
      <c r="I240" s="8"/>
      <c r="J240" s="18"/>
      <c r="K240" s="18"/>
      <c r="L240" s="18"/>
      <c r="M240" s="8"/>
      <c r="N240" s="8"/>
      <c r="O240" s="8"/>
      <c r="P240" s="8"/>
      <c r="Q240" s="8"/>
      <c r="R240" s="8"/>
      <c r="S240" s="8"/>
      <c r="T240" s="8"/>
      <c r="U240" s="8"/>
      <c r="V240" s="8"/>
      <c r="W240" s="8"/>
      <c r="X240" s="8"/>
      <c r="Y240" s="8"/>
      <c r="Z240" s="8"/>
    </row>
    <row r="241" spans="1:26" ht="18" customHeight="1" x14ac:dyDescent="0.2">
      <c r="A241" s="15"/>
      <c r="B241" s="15"/>
      <c r="C241" s="15"/>
      <c r="D241" s="8"/>
      <c r="E241" s="8"/>
      <c r="F241" s="8"/>
      <c r="G241" s="18"/>
      <c r="H241" s="8"/>
      <c r="I241" s="8"/>
      <c r="J241" s="18"/>
      <c r="K241" s="18"/>
      <c r="L241" s="18"/>
      <c r="M241" s="8"/>
      <c r="N241" s="8"/>
      <c r="O241" s="8"/>
      <c r="P241" s="8"/>
      <c r="Q241" s="8"/>
      <c r="R241" s="8"/>
      <c r="S241" s="8"/>
      <c r="T241" s="8"/>
      <c r="U241" s="8"/>
      <c r="V241" s="8"/>
      <c r="W241" s="8"/>
      <c r="X241" s="8"/>
      <c r="Y241" s="8"/>
      <c r="Z241" s="8"/>
    </row>
    <row r="242" spans="1:26" ht="18" customHeight="1" x14ac:dyDescent="0.2">
      <c r="A242" s="15"/>
      <c r="B242" s="15"/>
      <c r="C242" s="15"/>
      <c r="D242" s="8"/>
      <c r="E242" s="8"/>
      <c r="F242" s="8"/>
      <c r="G242" s="18"/>
      <c r="H242" s="8"/>
      <c r="I242" s="8"/>
      <c r="J242" s="18"/>
      <c r="K242" s="18"/>
      <c r="L242" s="18"/>
      <c r="M242" s="8"/>
      <c r="N242" s="8"/>
      <c r="O242" s="8"/>
      <c r="P242" s="8"/>
      <c r="Q242" s="8"/>
      <c r="R242" s="8"/>
      <c r="S242" s="8"/>
      <c r="T242" s="8"/>
      <c r="U242" s="8"/>
      <c r="V242" s="8"/>
      <c r="W242" s="8"/>
      <c r="X242" s="8"/>
      <c r="Y242" s="8"/>
      <c r="Z242" s="8"/>
    </row>
    <row r="243" spans="1:26" ht="18" customHeight="1" x14ac:dyDescent="0.2">
      <c r="A243" s="15"/>
      <c r="B243" s="15"/>
      <c r="C243" s="15"/>
      <c r="D243" s="8"/>
      <c r="E243" s="8"/>
      <c r="F243" s="8"/>
      <c r="G243" s="18"/>
      <c r="H243" s="8"/>
      <c r="I243" s="8"/>
      <c r="J243" s="18"/>
      <c r="K243" s="18"/>
      <c r="L243" s="18"/>
      <c r="M243" s="8"/>
      <c r="N243" s="8"/>
      <c r="O243" s="8"/>
      <c r="P243" s="8"/>
      <c r="Q243" s="8"/>
      <c r="R243" s="8"/>
      <c r="S243" s="8"/>
      <c r="T243" s="8"/>
      <c r="U243" s="8"/>
      <c r="V243" s="8"/>
      <c r="W243" s="8"/>
      <c r="X243" s="8"/>
      <c r="Y243" s="8"/>
      <c r="Z243" s="8"/>
    </row>
    <row r="244" spans="1:26" ht="18" customHeight="1" x14ac:dyDescent="0.2">
      <c r="A244" s="15"/>
      <c r="B244" s="15"/>
      <c r="C244" s="15"/>
      <c r="D244" s="8"/>
      <c r="E244" s="8"/>
      <c r="F244" s="8"/>
      <c r="G244" s="18"/>
      <c r="H244" s="8"/>
      <c r="I244" s="8"/>
      <c r="J244" s="18"/>
      <c r="K244" s="18"/>
      <c r="L244" s="18"/>
      <c r="M244" s="8"/>
      <c r="N244" s="8"/>
      <c r="O244" s="8"/>
      <c r="P244" s="8"/>
      <c r="Q244" s="8"/>
      <c r="R244" s="8"/>
      <c r="S244" s="8"/>
      <c r="T244" s="8"/>
      <c r="U244" s="8"/>
      <c r="V244" s="8"/>
      <c r="W244" s="8"/>
      <c r="X244" s="8"/>
      <c r="Y244" s="8"/>
      <c r="Z244" s="8"/>
    </row>
    <row r="245" spans="1:26" ht="18" customHeight="1" x14ac:dyDescent="0.2">
      <c r="A245" s="15"/>
      <c r="B245" s="15"/>
      <c r="C245" s="15"/>
      <c r="D245" s="8"/>
      <c r="E245" s="8"/>
      <c r="F245" s="8"/>
      <c r="G245" s="18"/>
      <c r="H245" s="8"/>
      <c r="I245" s="8"/>
      <c r="J245" s="18"/>
      <c r="K245" s="18"/>
      <c r="L245" s="18"/>
      <c r="M245" s="8"/>
      <c r="N245" s="8"/>
      <c r="O245" s="8"/>
      <c r="P245" s="8"/>
      <c r="Q245" s="8"/>
      <c r="R245" s="8"/>
      <c r="S245" s="8"/>
      <c r="T245" s="8"/>
      <c r="U245" s="8"/>
      <c r="V245" s="8"/>
      <c r="W245" s="8"/>
      <c r="X245" s="8"/>
      <c r="Y245" s="8"/>
      <c r="Z245" s="8"/>
    </row>
    <row r="246" spans="1:26" ht="18" customHeight="1" x14ac:dyDescent="0.2">
      <c r="A246" s="15"/>
      <c r="B246" s="15"/>
      <c r="C246" s="15"/>
      <c r="D246" s="8"/>
      <c r="E246" s="8"/>
      <c r="F246" s="8"/>
      <c r="G246" s="18"/>
      <c r="H246" s="8"/>
      <c r="I246" s="8"/>
      <c r="J246" s="18"/>
      <c r="K246" s="18"/>
      <c r="L246" s="18"/>
      <c r="M246" s="8"/>
      <c r="N246" s="8"/>
      <c r="O246" s="8"/>
      <c r="P246" s="8"/>
      <c r="Q246" s="8"/>
      <c r="R246" s="8"/>
      <c r="S246" s="8"/>
      <c r="T246" s="8"/>
      <c r="U246" s="8"/>
      <c r="V246" s="8"/>
      <c r="W246" s="8"/>
      <c r="X246" s="8"/>
      <c r="Y246" s="8"/>
      <c r="Z246" s="8"/>
    </row>
    <row r="247" spans="1:26" ht="18" customHeight="1" x14ac:dyDescent="0.2">
      <c r="A247" s="15"/>
      <c r="B247" s="15"/>
      <c r="C247" s="15"/>
      <c r="D247" s="8"/>
      <c r="E247" s="8"/>
      <c r="F247" s="8"/>
      <c r="G247" s="18"/>
      <c r="H247" s="8"/>
      <c r="I247" s="8"/>
      <c r="J247" s="18"/>
      <c r="K247" s="18"/>
      <c r="L247" s="18"/>
      <c r="M247" s="8"/>
      <c r="N247" s="8"/>
      <c r="O247" s="8"/>
      <c r="P247" s="8"/>
      <c r="Q247" s="8"/>
      <c r="R247" s="8"/>
      <c r="S247" s="8"/>
      <c r="T247" s="8"/>
      <c r="U247" s="8"/>
      <c r="V247" s="8"/>
      <c r="W247" s="8"/>
      <c r="X247" s="8"/>
      <c r="Y247" s="8"/>
      <c r="Z247" s="8"/>
    </row>
    <row r="248" spans="1:26" ht="18" customHeight="1" x14ac:dyDescent="0.2">
      <c r="A248" s="15"/>
      <c r="B248" s="15"/>
      <c r="C248" s="15"/>
      <c r="D248" s="8"/>
      <c r="E248" s="8"/>
      <c r="F248" s="8"/>
      <c r="G248" s="18"/>
      <c r="H248" s="8"/>
      <c r="I248" s="8"/>
      <c r="J248" s="18"/>
      <c r="K248" s="18"/>
      <c r="L248" s="18"/>
      <c r="M248" s="8"/>
      <c r="N248" s="8"/>
      <c r="O248" s="8"/>
      <c r="P248" s="8"/>
      <c r="Q248" s="8"/>
      <c r="R248" s="8"/>
      <c r="S248" s="8"/>
      <c r="T248" s="8"/>
      <c r="U248" s="8"/>
      <c r="V248" s="8"/>
      <c r="W248" s="8"/>
      <c r="X248" s="8"/>
      <c r="Y248" s="8"/>
      <c r="Z248" s="8"/>
    </row>
    <row r="249" spans="1:26" ht="18" customHeight="1" x14ac:dyDescent="0.2">
      <c r="A249" s="15"/>
      <c r="B249" s="15"/>
      <c r="C249" s="15"/>
      <c r="D249" s="8"/>
      <c r="E249" s="8"/>
      <c r="F249" s="8"/>
      <c r="G249" s="18"/>
      <c r="H249" s="8"/>
      <c r="I249" s="8"/>
      <c r="J249" s="18"/>
      <c r="K249" s="18"/>
      <c r="L249" s="18"/>
      <c r="M249" s="8"/>
      <c r="N249" s="8"/>
      <c r="O249" s="8"/>
      <c r="P249" s="8"/>
      <c r="Q249" s="8"/>
      <c r="R249" s="8"/>
      <c r="S249" s="8"/>
      <c r="T249" s="8"/>
      <c r="U249" s="8"/>
      <c r="V249" s="8"/>
      <c r="W249" s="8"/>
      <c r="X249" s="8"/>
      <c r="Y249" s="8"/>
      <c r="Z249" s="8"/>
    </row>
    <row r="250" spans="1:26" ht="18" customHeight="1" x14ac:dyDescent="0.2">
      <c r="A250" s="15"/>
      <c r="B250" s="15"/>
      <c r="C250" s="15"/>
      <c r="D250" s="8"/>
      <c r="E250" s="8"/>
      <c r="F250" s="8"/>
      <c r="G250" s="18"/>
      <c r="H250" s="8"/>
      <c r="I250" s="8"/>
      <c r="J250" s="18"/>
      <c r="K250" s="18"/>
      <c r="L250" s="18"/>
      <c r="M250" s="8"/>
      <c r="N250" s="8"/>
      <c r="O250" s="8"/>
      <c r="P250" s="8"/>
      <c r="Q250" s="8"/>
      <c r="R250" s="8"/>
      <c r="S250" s="8"/>
      <c r="T250" s="8"/>
      <c r="U250" s="8"/>
      <c r="V250" s="8"/>
      <c r="W250" s="8"/>
      <c r="X250" s="8"/>
      <c r="Y250" s="8"/>
      <c r="Z250" s="8"/>
    </row>
    <row r="251" spans="1:26" ht="18" customHeight="1" x14ac:dyDescent="0.2">
      <c r="A251" s="15"/>
      <c r="B251" s="15"/>
      <c r="C251" s="15"/>
      <c r="D251" s="8"/>
      <c r="E251" s="8"/>
      <c r="F251" s="8"/>
      <c r="G251" s="18"/>
      <c r="H251" s="8"/>
      <c r="I251" s="8"/>
      <c r="J251" s="18"/>
      <c r="K251" s="18"/>
      <c r="L251" s="18"/>
      <c r="M251" s="8"/>
      <c r="N251" s="8"/>
      <c r="O251" s="8"/>
      <c r="P251" s="8"/>
      <c r="Q251" s="8"/>
      <c r="R251" s="8"/>
      <c r="S251" s="8"/>
      <c r="T251" s="8"/>
      <c r="U251" s="8"/>
      <c r="V251" s="8"/>
      <c r="W251" s="8"/>
      <c r="X251" s="8"/>
      <c r="Y251" s="8"/>
      <c r="Z251" s="8"/>
    </row>
    <row r="252" spans="1:26" ht="18" customHeight="1" x14ac:dyDescent="0.2">
      <c r="A252" s="15"/>
      <c r="B252" s="15"/>
      <c r="C252" s="15"/>
      <c r="D252" s="8"/>
      <c r="E252" s="8"/>
      <c r="F252" s="8"/>
      <c r="G252" s="18"/>
      <c r="H252" s="8"/>
      <c r="I252" s="8"/>
      <c r="J252" s="18"/>
      <c r="K252" s="18"/>
      <c r="L252" s="18"/>
      <c r="M252" s="8"/>
      <c r="N252" s="8"/>
      <c r="O252" s="8"/>
      <c r="P252" s="8"/>
      <c r="Q252" s="8"/>
      <c r="R252" s="8"/>
      <c r="S252" s="8"/>
      <c r="T252" s="8"/>
      <c r="U252" s="8"/>
      <c r="V252" s="8"/>
      <c r="W252" s="8"/>
      <c r="X252" s="8"/>
      <c r="Y252" s="8"/>
      <c r="Z252" s="8"/>
    </row>
    <row r="253" spans="1:26" ht="18" customHeight="1" x14ac:dyDescent="0.2">
      <c r="A253" s="15"/>
      <c r="B253" s="15"/>
      <c r="C253" s="15"/>
      <c r="D253" s="8"/>
      <c r="E253" s="8"/>
      <c r="F253" s="8"/>
      <c r="G253" s="18"/>
      <c r="H253" s="8"/>
      <c r="I253" s="8"/>
      <c r="J253" s="18"/>
      <c r="K253" s="18"/>
      <c r="L253" s="18"/>
      <c r="M253" s="8"/>
      <c r="N253" s="8"/>
      <c r="O253" s="8"/>
      <c r="P253" s="8"/>
      <c r="Q253" s="8"/>
      <c r="R253" s="8"/>
      <c r="S253" s="8"/>
      <c r="T253" s="8"/>
      <c r="U253" s="8"/>
      <c r="V253" s="8"/>
      <c r="W253" s="8"/>
      <c r="X253" s="8"/>
      <c r="Y253" s="8"/>
      <c r="Z253" s="8"/>
    </row>
    <row r="254" spans="1:26" ht="18" customHeight="1" x14ac:dyDescent="0.2">
      <c r="A254" s="15"/>
      <c r="B254" s="15"/>
      <c r="C254" s="15"/>
      <c r="D254" s="8"/>
      <c r="E254" s="8"/>
      <c r="F254" s="8"/>
      <c r="G254" s="18"/>
      <c r="H254" s="8"/>
      <c r="I254" s="8"/>
      <c r="J254" s="18"/>
      <c r="K254" s="18"/>
      <c r="L254" s="18"/>
      <c r="M254" s="8"/>
      <c r="N254" s="8"/>
      <c r="O254" s="8"/>
      <c r="P254" s="8"/>
      <c r="Q254" s="8"/>
      <c r="R254" s="8"/>
      <c r="S254" s="8"/>
      <c r="T254" s="8"/>
      <c r="U254" s="8"/>
      <c r="V254" s="8"/>
      <c r="W254" s="8"/>
      <c r="X254" s="8"/>
      <c r="Y254" s="8"/>
      <c r="Z254" s="8"/>
    </row>
    <row r="255" spans="1:26" ht="18" customHeight="1" x14ac:dyDescent="0.2">
      <c r="A255" s="15"/>
      <c r="B255" s="15"/>
      <c r="C255" s="15"/>
      <c r="D255" s="8"/>
      <c r="E255" s="8"/>
      <c r="F255" s="8"/>
      <c r="G255" s="18"/>
      <c r="H255" s="8"/>
      <c r="I255" s="8"/>
      <c r="J255" s="18"/>
      <c r="K255" s="18"/>
      <c r="L255" s="18"/>
      <c r="M255" s="8"/>
      <c r="N255" s="8"/>
      <c r="O255" s="8"/>
      <c r="P255" s="8"/>
      <c r="Q255" s="8"/>
      <c r="R255" s="8"/>
      <c r="S255" s="8"/>
      <c r="T255" s="8"/>
      <c r="U255" s="8"/>
      <c r="V255" s="8"/>
      <c r="W255" s="8"/>
      <c r="X255" s="8"/>
      <c r="Y255" s="8"/>
      <c r="Z255" s="8"/>
    </row>
    <row r="256" spans="1:26" ht="18" customHeight="1" x14ac:dyDescent="0.2">
      <c r="A256" s="15"/>
      <c r="B256" s="15"/>
      <c r="C256" s="15"/>
      <c r="D256" s="8"/>
      <c r="E256" s="8"/>
      <c r="F256" s="8"/>
      <c r="G256" s="18"/>
      <c r="H256" s="8"/>
      <c r="I256" s="8"/>
      <c r="J256" s="18"/>
      <c r="K256" s="18"/>
      <c r="L256" s="18"/>
      <c r="M256" s="8"/>
      <c r="N256" s="8"/>
      <c r="O256" s="8"/>
      <c r="P256" s="8"/>
      <c r="Q256" s="8"/>
      <c r="R256" s="8"/>
      <c r="S256" s="8"/>
      <c r="T256" s="8"/>
      <c r="U256" s="8"/>
      <c r="V256" s="8"/>
      <c r="W256" s="8"/>
      <c r="X256" s="8"/>
      <c r="Y256" s="8"/>
      <c r="Z256" s="8"/>
    </row>
    <row r="257" spans="1:26" ht="18" customHeight="1" x14ac:dyDescent="0.2">
      <c r="A257" s="15"/>
      <c r="B257" s="15"/>
      <c r="C257" s="15"/>
      <c r="D257" s="8"/>
      <c r="E257" s="8"/>
      <c r="F257" s="8"/>
      <c r="G257" s="18"/>
      <c r="H257" s="8"/>
      <c r="I257" s="8"/>
      <c r="J257" s="18"/>
      <c r="K257" s="18"/>
      <c r="L257" s="18"/>
      <c r="M257" s="8"/>
      <c r="N257" s="8"/>
      <c r="O257" s="8"/>
      <c r="P257" s="8"/>
      <c r="Q257" s="8"/>
      <c r="R257" s="8"/>
      <c r="S257" s="8"/>
      <c r="T257" s="8"/>
      <c r="U257" s="8"/>
      <c r="V257" s="8"/>
      <c r="W257" s="8"/>
      <c r="X257" s="8"/>
      <c r="Y257" s="8"/>
      <c r="Z257" s="8"/>
    </row>
    <row r="258" spans="1:26" ht="18" customHeight="1" x14ac:dyDescent="0.2">
      <c r="A258" s="15"/>
      <c r="B258" s="15"/>
      <c r="C258" s="15"/>
      <c r="D258" s="8"/>
      <c r="E258" s="8"/>
      <c r="F258" s="8"/>
      <c r="G258" s="18"/>
      <c r="H258" s="8"/>
      <c r="I258" s="8"/>
      <c r="J258" s="18"/>
      <c r="K258" s="18"/>
      <c r="L258" s="18"/>
      <c r="M258" s="8"/>
      <c r="N258" s="8"/>
      <c r="O258" s="8"/>
      <c r="P258" s="8"/>
      <c r="Q258" s="8"/>
      <c r="R258" s="8"/>
      <c r="S258" s="8"/>
      <c r="T258" s="8"/>
      <c r="U258" s="8"/>
      <c r="V258" s="8"/>
      <c r="W258" s="8"/>
      <c r="X258" s="8"/>
      <c r="Y258" s="8"/>
      <c r="Z258" s="8"/>
    </row>
    <row r="259" spans="1:26" ht="18" customHeight="1" x14ac:dyDescent="0.2">
      <c r="A259" s="15"/>
      <c r="B259" s="15"/>
      <c r="C259" s="15"/>
      <c r="D259" s="8"/>
      <c r="E259" s="8"/>
      <c r="F259" s="8"/>
      <c r="G259" s="18"/>
      <c r="H259" s="8"/>
      <c r="I259" s="8"/>
      <c r="J259" s="18"/>
      <c r="K259" s="18"/>
      <c r="L259" s="18"/>
      <c r="M259" s="8"/>
      <c r="N259" s="8"/>
      <c r="O259" s="8"/>
      <c r="P259" s="8"/>
      <c r="Q259" s="8"/>
      <c r="R259" s="8"/>
      <c r="S259" s="8"/>
      <c r="T259" s="8"/>
      <c r="U259" s="8"/>
      <c r="V259" s="8"/>
      <c r="W259" s="8"/>
      <c r="X259" s="8"/>
      <c r="Y259" s="8"/>
      <c r="Z259" s="8"/>
    </row>
    <row r="260" spans="1:26" ht="18" customHeight="1" x14ac:dyDescent="0.2">
      <c r="A260" s="15"/>
      <c r="B260" s="15"/>
      <c r="C260" s="15"/>
      <c r="D260" s="8"/>
      <c r="E260" s="8"/>
      <c r="F260" s="8"/>
      <c r="G260" s="18"/>
      <c r="H260" s="8"/>
      <c r="I260" s="8"/>
      <c r="J260" s="18"/>
      <c r="K260" s="18"/>
      <c r="L260" s="18"/>
      <c r="M260" s="8"/>
      <c r="N260" s="8"/>
      <c r="O260" s="8"/>
      <c r="P260" s="8"/>
      <c r="Q260" s="8"/>
      <c r="R260" s="8"/>
      <c r="S260" s="8"/>
      <c r="T260" s="8"/>
      <c r="U260" s="8"/>
      <c r="V260" s="8"/>
      <c r="W260" s="8"/>
      <c r="X260" s="8"/>
      <c r="Y260" s="8"/>
      <c r="Z260" s="8"/>
    </row>
    <row r="261" spans="1:26" ht="18" customHeight="1" x14ac:dyDescent="0.2">
      <c r="A261" s="15"/>
      <c r="B261" s="15"/>
      <c r="C261" s="15"/>
      <c r="D261" s="8"/>
      <c r="E261" s="8"/>
      <c r="F261" s="8"/>
      <c r="G261" s="18"/>
      <c r="H261" s="8"/>
      <c r="I261" s="8"/>
      <c r="J261" s="18"/>
      <c r="K261" s="18"/>
      <c r="L261" s="18"/>
      <c r="M261" s="8"/>
      <c r="N261" s="8"/>
      <c r="O261" s="8"/>
      <c r="P261" s="8"/>
      <c r="Q261" s="8"/>
      <c r="R261" s="8"/>
      <c r="S261" s="8"/>
      <c r="T261" s="8"/>
      <c r="U261" s="8"/>
      <c r="V261" s="8"/>
      <c r="W261" s="8"/>
      <c r="X261" s="8"/>
      <c r="Y261" s="8"/>
      <c r="Z261" s="8"/>
    </row>
    <row r="262" spans="1:26" ht="18" customHeight="1" x14ac:dyDescent="0.2">
      <c r="A262" s="15"/>
      <c r="B262" s="15"/>
      <c r="C262" s="15"/>
      <c r="D262" s="8"/>
      <c r="E262" s="8"/>
      <c r="F262" s="8"/>
      <c r="G262" s="18"/>
      <c r="H262" s="8"/>
      <c r="I262" s="8"/>
      <c r="J262" s="18"/>
      <c r="K262" s="18"/>
      <c r="L262" s="18"/>
      <c r="M262" s="8"/>
      <c r="N262" s="8"/>
      <c r="O262" s="8"/>
      <c r="P262" s="8"/>
      <c r="Q262" s="8"/>
      <c r="R262" s="8"/>
      <c r="S262" s="8"/>
      <c r="T262" s="8"/>
      <c r="U262" s="8"/>
      <c r="V262" s="8"/>
      <c r="W262" s="8"/>
      <c r="X262" s="8"/>
      <c r="Y262" s="8"/>
      <c r="Z262" s="8"/>
    </row>
    <row r="263" spans="1:26" ht="18" customHeight="1" x14ac:dyDescent="0.2">
      <c r="A263" s="15"/>
      <c r="B263" s="15"/>
      <c r="C263" s="15"/>
      <c r="D263" s="8"/>
      <c r="E263" s="8"/>
      <c r="F263" s="8"/>
      <c r="G263" s="18"/>
      <c r="H263" s="8"/>
      <c r="I263" s="8"/>
      <c r="J263" s="18"/>
      <c r="K263" s="18"/>
      <c r="L263" s="18"/>
      <c r="M263" s="8"/>
      <c r="N263" s="8"/>
      <c r="O263" s="8"/>
      <c r="P263" s="8"/>
      <c r="Q263" s="8"/>
      <c r="R263" s="8"/>
      <c r="S263" s="8"/>
      <c r="T263" s="8"/>
      <c r="U263" s="8"/>
      <c r="V263" s="8"/>
      <c r="W263" s="8"/>
      <c r="X263" s="8"/>
      <c r="Y263" s="8"/>
      <c r="Z263" s="8"/>
    </row>
    <row r="264" spans="1:26" ht="18" customHeight="1" x14ac:dyDescent="0.2">
      <c r="A264" s="15"/>
      <c r="B264" s="15"/>
      <c r="C264" s="15"/>
      <c r="D264" s="8"/>
      <c r="E264" s="8"/>
      <c r="F264" s="8"/>
      <c r="G264" s="18"/>
      <c r="H264" s="8"/>
      <c r="I264" s="8"/>
      <c r="J264" s="18"/>
      <c r="K264" s="18"/>
      <c r="L264" s="18"/>
      <c r="M264" s="8"/>
      <c r="N264" s="8"/>
      <c r="O264" s="8"/>
      <c r="P264" s="8"/>
      <c r="Q264" s="8"/>
      <c r="R264" s="8"/>
      <c r="S264" s="8"/>
      <c r="T264" s="8"/>
      <c r="U264" s="8"/>
      <c r="V264" s="8"/>
      <c r="W264" s="8"/>
      <c r="X264" s="8"/>
      <c r="Y264" s="8"/>
      <c r="Z264" s="8"/>
    </row>
    <row r="265" spans="1:26" ht="18" customHeight="1" x14ac:dyDescent="0.2">
      <c r="A265" s="15"/>
      <c r="B265" s="15"/>
      <c r="C265" s="15"/>
      <c r="D265" s="8"/>
      <c r="E265" s="8"/>
      <c r="F265" s="8"/>
      <c r="G265" s="18"/>
      <c r="H265" s="8"/>
      <c r="I265" s="8"/>
      <c r="J265" s="18"/>
      <c r="K265" s="18"/>
      <c r="L265" s="18"/>
      <c r="M265" s="8"/>
      <c r="N265" s="8"/>
      <c r="O265" s="8"/>
      <c r="P265" s="8"/>
      <c r="Q265" s="8"/>
      <c r="R265" s="8"/>
      <c r="S265" s="8"/>
      <c r="T265" s="8"/>
      <c r="U265" s="8"/>
      <c r="V265" s="8"/>
      <c r="W265" s="8"/>
      <c r="X265" s="8"/>
      <c r="Y265" s="8"/>
      <c r="Z265" s="8"/>
    </row>
    <row r="266" spans="1:26" ht="18" customHeight="1" x14ac:dyDescent="0.2">
      <c r="A266" s="15"/>
      <c r="B266" s="15"/>
      <c r="C266" s="15"/>
      <c r="D266" s="8"/>
      <c r="E266" s="8"/>
      <c r="F266" s="8"/>
      <c r="G266" s="18"/>
      <c r="H266" s="8"/>
      <c r="I266" s="8"/>
      <c r="J266" s="18"/>
      <c r="K266" s="18"/>
      <c r="L266" s="18"/>
      <c r="M266" s="8"/>
      <c r="N266" s="8"/>
      <c r="O266" s="8"/>
      <c r="P266" s="8"/>
      <c r="Q266" s="8"/>
      <c r="R266" s="8"/>
      <c r="S266" s="8"/>
      <c r="T266" s="8"/>
      <c r="U266" s="8"/>
      <c r="V266" s="8"/>
      <c r="W266" s="8"/>
      <c r="X266" s="8"/>
      <c r="Y266" s="8"/>
      <c r="Z266" s="8"/>
    </row>
    <row r="267" spans="1:26" ht="18" customHeight="1" x14ac:dyDescent="0.2">
      <c r="A267" s="15"/>
      <c r="B267" s="15"/>
      <c r="C267" s="15"/>
      <c r="D267" s="8"/>
      <c r="E267" s="8"/>
      <c r="F267" s="8"/>
      <c r="G267" s="18"/>
      <c r="H267" s="8"/>
      <c r="I267" s="8"/>
      <c r="J267" s="18"/>
      <c r="K267" s="18"/>
      <c r="L267" s="18"/>
      <c r="M267" s="8"/>
      <c r="N267" s="8"/>
      <c r="O267" s="8"/>
      <c r="P267" s="8"/>
      <c r="Q267" s="8"/>
      <c r="R267" s="8"/>
      <c r="S267" s="8"/>
      <c r="T267" s="8"/>
      <c r="U267" s="8"/>
      <c r="V267" s="8"/>
      <c r="W267" s="8"/>
      <c r="X267" s="8"/>
      <c r="Y267" s="8"/>
      <c r="Z267" s="8"/>
    </row>
    <row r="268" spans="1:26" ht="18" customHeight="1" x14ac:dyDescent="0.2">
      <c r="A268" s="15"/>
      <c r="B268" s="15"/>
      <c r="C268" s="15"/>
      <c r="D268" s="8"/>
      <c r="E268" s="8"/>
      <c r="F268" s="8"/>
      <c r="G268" s="18"/>
      <c r="H268" s="8"/>
      <c r="I268" s="8"/>
      <c r="J268" s="18"/>
      <c r="K268" s="18"/>
      <c r="L268" s="18"/>
      <c r="M268" s="8"/>
      <c r="N268" s="8"/>
      <c r="O268" s="8"/>
      <c r="P268" s="8"/>
      <c r="Q268" s="8"/>
      <c r="R268" s="8"/>
      <c r="S268" s="8"/>
      <c r="T268" s="8"/>
      <c r="U268" s="8"/>
      <c r="V268" s="8"/>
      <c r="W268" s="8"/>
      <c r="X268" s="8"/>
      <c r="Y268" s="8"/>
      <c r="Z268" s="8"/>
    </row>
    <row r="269" spans="1:26" ht="18" customHeight="1" x14ac:dyDescent="0.2">
      <c r="A269" s="15"/>
      <c r="B269" s="15"/>
      <c r="C269" s="15"/>
      <c r="D269" s="8"/>
      <c r="E269" s="8"/>
      <c r="F269" s="8"/>
      <c r="G269" s="18"/>
      <c r="H269" s="8"/>
      <c r="I269" s="8"/>
      <c r="J269" s="18"/>
      <c r="K269" s="18"/>
      <c r="L269" s="18"/>
      <c r="M269" s="8"/>
      <c r="N269" s="8"/>
      <c r="O269" s="8"/>
      <c r="P269" s="8"/>
      <c r="Q269" s="8"/>
      <c r="R269" s="8"/>
      <c r="S269" s="8"/>
      <c r="T269" s="8"/>
      <c r="U269" s="8"/>
      <c r="V269" s="8"/>
      <c r="W269" s="8"/>
      <c r="X269" s="8"/>
      <c r="Y269" s="8"/>
      <c r="Z269" s="8"/>
    </row>
    <row r="270" spans="1:26" ht="18" customHeight="1" x14ac:dyDescent="0.2">
      <c r="A270" s="15"/>
      <c r="B270" s="15"/>
      <c r="C270" s="15"/>
      <c r="D270" s="8"/>
      <c r="E270" s="8"/>
      <c r="F270" s="8"/>
      <c r="G270" s="18"/>
      <c r="H270" s="8"/>
      <c r="I270" s="8"/>
      <c r="J270" s="18"/>
      <c r="K270" s="18"/>
      <c r="L270" s="18"/>
      <c r="M270" s="8"/>
      <c r="N270" s="8"/>
      <c r="O270" s="8"/>
      <c r="P270" s="8"/>
      <c r="Q270" s="8"/>
      <c r="R270" s="8"/>
      <c r="S270" s="8"/>
      <c r="T270" s="8"/>
      <c r="U270" s="8"/>
      <c r="V270" s="8"/>
      <c r="W270" s="8"/>
      <c r="X270" s="8"/>
      <c r="Y270" s="8"/>
      <c r="Z270" s="8"/>
    </row>
    <row r="271" spans="1:26" ht="18" customHeight="1" x14ac:dyDescent="0.2">
      <c r="A271" s="15"/>
      <c r="B271" s="15"/>
      <c r="C271" s="15"/>
      <c r="D271" s="8"/>
      <c r="E271" s="8"/>
      <c r="F271" s="8"/>
      <c r="G271" s="18"/>
      <c r="H271" s="8"/>
      <c r="I271" s="8"/>
      <c r="J271" s="18"/>
      <c r="K271" s="18"/>
      <c r="L271" s="18"/>
      <c r="M271" s="8"/>
      <c r="N271" s="8"/>
      <c r="O271" s="8"/>
      <c r="P271" s="8"/>
      <c r="Q271" s="8"/>
      <c r="R271" s="8"/>
      <c r="S271" s="8"/>
      <c r="T271" s="8"/>
      <c r="U271" s="8"/>
      <c r="V271" s="8"/>
      <c r="W271" s="8"/>
      <c r="X271" s="8"/>
      <c r="Y271" s="8"/>
      <c r="Z271" s="8"/>
    </row>
    <row r="272" spans="1:26" ht="18" customHeight="1" x14ac:dyDescent="0.2">
      <c r="A272" s="15"/>
      <c r="B272" s="15"/>
      <c r="C272" s="15"/>
      <c r="D272" s="8"/>
      <c r="E272" s="8"/>
      <c r="F272" s="8"/>
      <c r="G272" s="18"/>
      <c r="H272" s="8"/>
      <c r="I272" s="8"/>
      <c r="J272" s="18"/>
      <c r="K272" s="18"/>
      <c r="L272" s="18"/>
      <c r="M272" s="8"/>
      <c r="N272" s="8"/>
      <c r="O272" s="8"/>
      <c r="P272" s="8"/>
      <c r="Q272" s="8"/>
      <c r="R272" s="8"/>
      <c r="S272" s="8"/>
      <c r="T272" s="8"/>
      <c r="U272" s="8"/>
      <c r="V272" s="8"/>
      <c r="W272" s="8"/>
      <c r="X272" s="8"/>
      <c r="Y272" s="8"/>
      <c r="Z272" s="8"/>
    </row>
    <row r="273" spans="1:26" ht="18" customHeight="1" x14ac:dyDescent="0.2">
      <c r="A273" s="15"/>
      <c r="B273" s="15"/>
      <c r="C273" s="15"/>
      <c r="D273" s="8"/>
      <c r="E273" s="8"/>
      <c r="F273" s="8"/>
      <c r="G273" s="18"/>
      <c r="H273" s="8"/>
      <c r="I273" s="8"/>
      <c r="J273" s="18"/>
      <c r="K273" s="18"/>
      <c r="L273" s="18"/>
      <c r="M273" s="8"/>
      <c r="N273" s="8"/>
      <c r="O273" s="8"/>
      <c r="P273" s="8"/>
      <c r="Q273" s="8"/>
      <c r="R273" s="8"/>
      <c r="S273" s="8"/>
      <c r="T273" s="8"/>
      <c r="U273" s="8"/>
      <c r="V273" s="8"/>
      <c r="W273" s="8"/>
      <c r="X273" s="8"/>
      <c r="Y273" s="8"/>
      <c r="Z273" s="8"/>
    </row>
    <row r="274" spans="1:26" ht="18" customHeight="1" x14ac:dyDescent="0.2">
      <c r="A274" s="15"/>
      <c r="B274" s="15"/>
      <c r="C274" s="15"/>
      <c r="D274" s="8"/>
      <c r="E274" s="8"/>
      <c r="F274" s="8"/>
      <c r="G274" s="18"/>
      <c r="H274" s="8"/>
      <c r="I274" s="8"/>
      <c r="J274" s="18"/>
      <c r="K274" s="18"/>
      <c r="L274" s="18"/>
      <c r="M274" s="8"/>
      <c r="N274" s="8"/>
      <c r="O274" s="8"/>
      <c r="P274" s="8"/>
      <c r="Q274" s="8"/>
      <c r="R274" s="8"/>
      <c r="S274" s="8"/>
      <c r="T274" s="8"/>
      <c r="U274" s="8"/>
      <c r="V274" s="8"/>
      <c r="W274" s="8"/>
      <c r="X274" s="8"/>
      <c r="Y274" s="8"/>
      <c r="Z274" s="8"/>
    </row>
    <row r="275" spans="1:26" ht="18" customHeight="1" x14ac:dyDescent="0.2">
      <c r="A275" s="15"/>
      <c r="B275" s="15"/>
      <c r="C275" s="15"/>
      <c r="D275" s="8"/>
      <c r="E275" s="8"/>
      <c r="F275" s="8"/>
      <c r="G275" s="18"/>
      <c r="H275" s="8"/>
      <c r="I275" s="8"/>
      <c r="J275" s="18"/>
      <c r="K275" s="18"/>
      <c r="L275" s="18"/>
      <c r="M275" s="8"/>
      <c r="N275" s="8"/>
      <c r="O275" s="8"/>
      <c r="P275" s="8"/>
      <c r="Q275" s="8"/>
      <c r="R275" s="8"/>
      <c r="S275" s="8"/>
      <c r="T275" s="8"/>
      <c r="U275" s="8"/>
      <c r="V275" s="8"/>
      <c r="W275" s="8"/>
      <c r="X275" s="8"/>
      <c r="Y275" s="8"/>
      <c r="Z275" s="8"/>
    </row>
    <row r="276" spans="1:26" ht="18" customHeight="1" x14ac:dyDescent="0.2">
      <c r="A276" s="15"/>
      <c r="B276" s="15"/>
      <c r="C276" s="15"/>
      <c r="D276" s="8"/>
      <c r="E276" s="8"/>
      <c r="F276" s="8"/>
      <c r="G276" s="18"/>
      <c r="H276" s="8"/>
      <c r="I276" s="8"/>
      <c r="J276" s="18"/>
      <c r="K276" s="18"/>
      <c r="L276" s="18"/>
      <c r="M276" s="8"/>
      <c r="N276" s="8"/>
      <c r="O276" s="8"/>
      <c r="P276" s="8"/>
      <c r="Q276" s="8"/>
      <c r="R276" s="8"/>
      <c r="S276" s="8"/>
      <c r="T276" s="8"/>
      <c r="U276" s="8"/>
      <c r="V276" s="8"/>
      <c r="W276" s="8"/>
      <c r="X276" s="8"/>
      <c r="Y276" s="8"/>
      <c r="Z276" s="8"/>
    </row>
    <row r="277" spans="1:26" ht="18" customHeight="1" x14ac:dyDescent="0.2">
      <c r="A277" s="15"/>
      <c r="B277" s="15"/>
      <c r="C277" s="15"/>
      <c r="D277" s="8"/>
      <c r="E277" s="8"/>
      <c r="F277" s="8"/>
      <c r="G277" s="18"/>
      <c r="H277" s="8"/>
      <c r="I277" s="8"/>
      <c r="J277" s="18"/>
      <c r="K277" s="18"/>
      <c r="L277" s="18"/>
      <c r="M277" s="8"/>
      <c r="N277" s="8"/>
      <c r="O277" s="8"/>
      <c r="P277" s="8"/>
      <c r="Q277" s="8"/>
      <c r="R277" s="8"/>
      <c r="S277" s="8"/>
      <c r="T277" s="8"/>
      <c r="U277" s="8"/>
      <c r="V277" s="8"/>
      <c r="W277" s="8"/>
      <c r="X277" s="8"/>
      <c r="Y277" s="8"/>
      <c r="Z277" s="8"/>
    </row>
    <row r="278" spans="1:26" ht="18" customHeight="1" x14ac:dyDescent="0.2">
      <c r="A278" s="15"/>
      <c r="B278" s="15"/>
      <c r="C278" s="15"/>
      <c r="D278" s="8"/>
      <c r="E278" s="8"/>
      <c r="F278" s="8"/>
      <c r="G278" s="18"/>
      <c r="H278" s="8"/>
      <c r="I278" s="8"/>
      <c r="J278" s="18"/>
      <c r="K278" s="18"/>
      <c r="L278" s="18"/>
      <c r="M278" s="8"/>
      <c r="N278" s="8"/>
      <c r="O278" s="8"/>
      <c r="P278" s="8"/>
      <c r="Q278" s="8"/>
      <c r="R278" s="8"/>
      <c r="S278" s="8"/>
      <c r="T278" s="8"/>
      <c r="U278" s="8"/>
      <c r="V278" s="8"/>
      <c r="W278" s="8"/>
      <c r="X278" s="8"/>
      <c r="Y278" s="8"/>
      <c r="Z278" s="8"/>
    </row>
    <row r="279" spans="1:26" ht="18" customHeight="1" x14ac:dyDescent="0.2">
      <c r="A279" s="15"/>
      <c r="B279" s="15"/>
      <c r="C279" s="15"/>
      <c r="D279" s="8"/>
      <c r="E279" s="8"/>
      <c r="F279" s="8"/>
      <c r="G279" s="18"/>
      <c r="H279" s="8"/>
      <c r="I279" s="8"/>
      <c r="J279" s="18"/>
      <c r="K279" s="18"/>
      <c r="L279" s="18"/>
      <c r="M279" s="8"/>
      <c r="N279" s="8"/>
      <c r="O279" s="8"/>
      <c r="P279" s="8"/>
      <c r="Q279" s="8"/>
      <c r="R279" s="8"/>
      <c r="S279" s="8"/>
      <c r="T279" s="8"/>
      <c r="U279" s="8"/>
      <c r="V279" s="8"/>
      <c r="W279" s="8"/>
      <c r="X279" s="8"/>
      <c r="Y279" s="8"/>
      <c r="Z279" s="8"/>
    </row>
    <row r="280" spans="1:26" ht="18" customHeight="1" x14ac:dyDescent="0.2">
      <c r="A280" s="15"/>
      <c r="B280" s="15"/>
      <c r="C280" s="15"/>
      <c r="D280" s="8"/>
      <c r="E280" s="8"/>
      <c r="F280" s="8"/>
      <c r="G280" s="18"/>
      <c r="H280" s="8"/>
      <c r="I280" s="8"/>
      <c r="J280" s="18"/>
      <c r="K280" s="18"/>
      <c r="L280" s="18"/>
      <c r="M280" s="8"/>
      <c r="N280" s="8"/>
      <c r="O280" s="8"/>
      <c r="P280" s="8"/>
      <c r="Q280" s="8"/>
      <c r="R280" s="8"/>
      <c r="S280" s="8"/>
      <c r="T280" s="8"/>
      <c r="U280" s="8"/>
      <c r="V280" s="8"/>
      <c r="W280" s="8"/>
      <c r="X280" s="8"/>
      <c r="Y280" s="8"/>
      <c r="Z280" s="8"/>
    </row>
    <row r="281" spans="1:26" ht="18" customHeight="1" x14ac:dyDescent="0.2">
      <c r="A281" s="15"/>
      <c r="B281" s="15"/>
      <c r="C281" s="15"/>
      <c r="D281" s="8"/>
      <c r="E281" s="8"/>
      <c r="F281" s="8"/>
      <c r="G281" s="18"/>
      <c r="H281" s="8"/>
      <c r="I281" s="8"/>
      <c r="J281" s="18"/>
      <c r="K281" s="18"/>
      <c r="L281" s="18"/>
      <c r="M281" s="8"/>
      <c r="N281" s="8"/>
      <c r="O281" s="8"/>
      <c r="P281" s="8"/>
      <c r="Q281" s="8"/>
      <c r="R281" s="8"/>
      <c r="S281" s="8"/>
      <c r="T281" s="8"/>
      <c r="U281" s="8"/>
      <c r="V281" s="8"/>
      <c r="W281" s="8"/>
      <c r="X281" s="8"/>
      <c r="Y281" s="8"/>
      <c r="Z281" s="8"/>
    </row>
    <row r="282" spans="1:26" ht="18" customHeight="1" x14ac:dyDescent="0.2">
      <c r="A282" s="15"/>
      <c r="B282" s="15"/>
      <c r="C282" s="15"/>
      <c r="D282" s="8"/>
      <c r="E282" s="8"/>
      <c r="F282" s="8"/>
      <c r="G282" s="18"/>
      <c r="H282" s="8"/>
      <c r="I282" s="8"/>
      <c r="J282" s="18"/>
      <c r="K282" s="18"/>
      <c r="L282" s="18"/>
      <c r="M282" s="8"/>
      <c r="N282" s="8"/>
      <c r="O282" s="8"/>
      <c r="P282" s="8"/>
      <c r="Q282" s="8"/>
      <c r="R282" s="8"/>
      <c r="S282" s="8"/>
      <c r="T282" s="8"/>
      <c r="U282" s="8"/>
      <c r="V282" s="8"/>
      <c r="W282" s="8"/>
      <c r="X282" s="8"/>
      <c r="Y282" s="8"/>
      <c r="Z282" s="8"/>
    </row>
    <row r="283" spans="1:26" ht="18" customHeight="1" x14ac:dyDescent="0.2">
      <c r="A283" s="15"/>
      <c r="B283" s="15"/>
      <c r="C283" s="15"/>
      <c r="D283" s="8"/>
      <c r="E283" s="8"/>
      <c r="F283" s="8"/>
      <c r="G283" s="18"/>
      <c r="H283" s="8"/>
      <c r="I283" s="8"/>
      <c r="J283" s="18"/>
      <c r="K283" s="18"/>
      <c r="L283" s="18"/>
      <c r="M283" s="8"/>
      <c r="N283" s="8"/>
      <c r="O283" s="8"/>
      <c r="P283" s="8"/>
      <c r="Q283" s="8"/>
      <c r="R283" s="8"/>
      <c r="S283" s="8"/>
      <c r="T283" s="8"/>
      <c r="U283" s="8"/>
      <c r="V283" s="8"/>
      <c r="W283" s="8"/>
      <c r="X283" s="8"/>
      <c r="Y283" s="8"/>
      <c r="Z283" s="8"/>
    </row>
    <row r="284" spans="1:26" ht="18" customHeight="1" x14ac:dyDescent="0.2">
      <c r="A284" s="15"/>
      <c r="B284" s="15"/>
      <c r="C284" s="15"/>
      <c r="D284" s="8"/>
      <c r="E284" s="8"/>
      <c r="F284" s="8"/>
      <c r="G284" s="18"/>
      <c r="H284" s="8"/>
      <c r="I284" s="8"/>
      <c r="J284" s="18"/>
      <c r="K284" s="18"/>
      <c r="L284" s="18"/>
      <c r="M284" s="8"/>
      <c r="N284" s="8"/>
      <c r="O284" s="8"/>
      <c r="P284" s="8"/>
      <c r="Q284" s="8"/>
      <c r="R284" s="8"/>
      <c r="S284" s="8"/>
      <c r="T284" s="8"/>
      <c r="U284" s="8"/>
      <c r="V284" s="8"/>
      <c r="W284" s="8"/>
      <c r="X284" s="8"/>
      <c r="Y284" s="8"/>
      <c r="Z284" s="8"/>
    </row>
    <row r="285" spans="1:26" ht="18" customHeight="1" x14ac:dyDescent="0.2">
      <c r="A285" s="15"/>
      <c r="B285" s="15"/>
      <c r="C285" s="15"/>
      <c r="D285" s="8"/>
      <c r="E285" s="8"/>
      <c r="F285" s="8"/>
      <c r="G285" s="18"/>
      <c r="H285" s="8"/>
      <c r="I285" s="8"/>
      <c r="J285" s="18"/>
      <c r="K285" s="18"/>
      <c r="L285" s="18"/>
      <c r="M285" s="8"/>
      <c r="N285" s="8"/>
      <c r="O285" s="8"/>
      <c r="P285" s="8"/>
      <c r="Q285" s="8"/>
      <c r="R285" s="8"/>
      <c r="S285" s="8"/>
      <c r="T285" s="8"/>
      <c r="U285" s="8"/>
      <c r="V285" s="8"/>
      <c r="W285" s="8"/>
      <c r="X285" s="8"/>
      <c r="Y285" s="8"/>
      <c r="Z285" s="8"/>
    </row>
    <row r="286" spans="1:26" ht="18" customHeight="1" x14ac:dyDescent="0.2">
      <c r="A286" s="15"/>
      <c r="B286" s="15"/>
      <c r="C286" s="15"/>
      <c r="D286" s="8"/>
      <c r="E286" s="8"/>
      <c r="F286" s="8"/>
      <c r="G286" s="18"/>
      <c r="H286" s="8"/>
      <c r="I286" s="8"/>
      <c r="J286" s="18"/>
      <c r="K286" s="18"/>
      <c r="L286" s="18"/>
      <c r="M286" s="8"/>
      <c r="N286" s="8"/>
      <c r="O286" s="8"/>
      <c r="P286" s="8"/>
      <c r="Q286" s="8"/>
      <c r="R286" s="8"/>
      <c r="S286" s="8"/>
      <c r="T286" s="8"/>
      <c r="U286" s="8"/>
      <c r="V286" s="8"/>
      <c r="W286" s="8"/>
      <c r="X286" s="8"/>
      <c r="Y286" s="8"/>
      <c r="Z286" s="8"/>
    </row>
    <row r="287" spans="1:26" ht="18" customHeight="1" x14ac:dyDescent="0.2">
      <c r="A287" s="15"/>
      <c r="B287" s="15"/>
      <c r="C287" s="15"/>
      <c r="D287" s="8"/>
      <c r="E287" s="8"/>
      <c r="F287" s="8"/>
      <c r="G287" s="18"/>
      <c r="H287" s="8"/>
      <c r="I287" s="8"/>
      <c r="J287" s="18"/>
      <c r="K287" s="18"/>
      <c r="L287" s="18"/>
      <c r="M287" s="8"/>
      <c r="N287" s="8"/>
      <c r="O287" s="8"/>
      <c r="P287" s="8"/>
      <c r="Q287" s="8"/>
      <c r="R287" s="8"/>
      <c r="S287" s="8"/>
      <c r="T287" s="8"/>
      <c r="U287" s="8"/>
      <c r="V287" s="8"/>
      <c r="W287" s="8"/>
      <c r="X287" s="8"/>
      <c r="Y287" s="8"/>
      <c r="Z287" s="8"/>
    </row>
    <row r="288" spans="1:26" ht="18" customHeight="1" x14ac:dyDescent="0.2">
      <c r="A288" s="15"/>
      <c r="B288" s="15"/>
      <c r="C288" s="15"/>
      <c r="D288" s="8"/>
      <c r="E288" s="8"/>
      <c r="F288" s="8"/>
      <c r="G288" s="18"/>
      <c r="H288" s="8"/>
      <c r="I288" s="8"/>
      <c r="J288" s="18"/>
      <c r="K288" s="18"/>
      <c r="L288" s="18"/>
      <c r="M288" s="8"/>
      <c r="N288" s="8"/>
      <c r="O288" s="8"/>
      <c r="P288" s="8"/>
      <c r="Q288" s="8"/>
      <c r="R288" s="8"/>
      <c r="S288" s="8"/>
      <c r="T288" s="8"/>
      <c r="U288" s="8"/>
      <c r="V288" s="8"/>
      <c r="W288" s="8"/>
      <c r="X288" s="8"/>
      <c r="Y288" s="8"/>
      <c r="Z288" s="8"/>
    </row>
    <row r="289" spans="1:26" ht="18" customHeight="1" x14ac:dyDescent="0.2">
      <c r="A289" s="15"/>
      <c r="B289" s="15"/>
      <c r="C289" s="15"/>
      <c r="D289" s="8"/>
      <c r="E289" s="8"/>
      <c r="F289" s="8"/>
      <c r="G289" s="18"/>
      <c r="H289" s="8"/>
      <c r="I289" s="8"/>
      <c r="J289" s="18"/>
      <c r="K289" s="18"/>
      <c r="L289" s="18"/>
      <c r="M289" s="8"/>
      <c r="N289" s="8"/>
      <c r="O289" s="8"/>
      <c r="P289" s="8"/>
      <c r="Q289" s="8"/>
      <c r="R289" s="8"/>
      <c r="S289" s="8"/>
      <c r="T289" s="8"/>
      <c r="U289" s="8"/>
      <c r="V289" s="8"/>
      <c r="W289" s="8"/>
      <c r="X289" s="8"/>
      <c r="Y289" s="8"/>
      <c r="Z289" s="8"/>
    </row>
    <row r="290" spans="1:26" ht="18" customHeight="1" x14ac:dyDescent="0.2">
      <c r="A290" s="15"/>
      <c r="B290" s="15"/>
      <c r="C290" s="15"/>
      <c r="D290" s="8"/>
      <c r="E290" s="8"/>
      <c r="F290" s="8"/>
      <c r="G290" s="18"/>
      <c r="H290" s="8"/>
      <c r="I290" s="8"/>
      <c r="J290" s="18"/>
      <c r="K290" s="18"/>
      <c r="L290" s="18"/>
      <c r="M290" s="8"/>
      <c r="N290" s="8"/>
      <c r="O290" s="8"/>
      <c r="P290" s="8"/>
      <c r="Q290" s="8"/>
      <c r="R290" s="8"/>
      <c r="S290" s="8"/>
      <c r="T290" s="8"/>
      <c r="U290" s="8"/>
      <c r="V290" s="8"/>
      <c r="W290" s="8"/>
      <c r="X290" s="8"/>
      <c r="Y290" s="8"/>
      <c r="Z290" s="8"/>
    </row>
    <row r="291" spans="1:26" ht="18" customHeight="1" x14ac:dyDescent="0.2">
      <c r="A291" s="15"/>
      <c r="B291" s="15"/>
      <c r="C291" s="15"/>
      <c r="D291" s="8"/>
      <c r="E291" s="8"/>
      <c r="F291" s="8"/>
      <c r="G291" s="18"/>
      <c r="H291" s="8"/>
      <c r="I291" s="8"/>
      <c r="J291" s="18"/>
      <c r="K291" s="18"/>
      <c r="L291" s="18"/>
      <c r="M291" s="8"/>
      <c r="N291" s="8"/>
      <c r="O291" s="8"/>
      <c r="P291" s="8"/>
      <c r="Q291" s="8"/>
      <c r="R291" s="8"/>
      <c r="S291" s="8"/>
      <c r="T291" s="8"/>
      <c r="U291" s="8"/>
      <c r="V291" s="8"/>
      <c r="W291" s="8"/>
      <c r="X291" s="8"/>
      <c r="Y291" s="8"/>
      <c r="Z291" s="8"/>
    </row>
    <row r="292" spans="1:26" ht="18" customHeight="1" x14ac:dyDescent="0.2">
      <c r="A292" s="15"/>
      <c r="B292" s="15"/>
      <c r="C292" s="15"/>
      <c r="D292" s="8"/>
      <c r="E292" s="8"/>
      <c r="F292" s="8"/>
      <c r="G292" s="18"/>
      <c r="H292" s="8"/>
      <c r="I292" s="8"/>
      <c r="J292" s="18"/>
      <c r="K292" s="18"/>
      <c r="L292" s="18"/>
      <c r="M292" s="8"/>
      <c r="N292" s="8"/>
      <c r="O292" s="8"/>
      <c r="P292" s="8"/>
      <c r="Q292" s="8"/>
      <c r="R292" s="8"/>
      <c r="S292" s="8"/>
      <c r="T292" s="8"/>
      <c r="U292" s="8"/>
      <c r="V292" s="8"/>
      <c r="W292" s="8"/>
      <c r="X292" s="8"/>
      <c r="Y292" s="8"/>
      <c r="Z292" s="8"/>
    </row>
    <row r="293" spans="1:26" ht="18" customHeight="1" x14ac:dyDescent="0.2">
      <c r="A293" s="15"/>
      <c r="B293" s="15"/>
      <c r="C293" s="15"/>
      <c r="D293" s="8"/>
      <c r="E293" s="8"/>
      <c r="F293" s="8"/>
      <c r="G293" s="18"/>
      <c r="H293" s="8"/>
      <c r="I293" s="8"/>
      <c r="J293" s="18"/>
      <c r="K293" s="18"/>
      <c r="L293" s="18"/>
      <c r="M293" s="8"/>
      <c r="N293" s="8"/>
      <c r="O293" s="8"/>
      <c r="P293" s="8"/>
      <c r="Q293" s="8"/>
      <c r="R293" s="8"/>
      <c r="S293" s="8"/>
      <c r="T293" s="8"/>
      <c r="U293" s="8"/>
      <c r="V293" s="8"/>
      <c r="W293" s="8"/>
      <c r="X293" s="8"/>
      <c r="Y293" s="8"/>
      <c r="Z293" s="8"/>
    </row>
    <row r="294" spans="1:26" ht="18" customHeight="1" x14ac:dyDescent="0.2">
      <c r="A294" s="15"/>
      <c r="B294" s="15"/>
      <c r="C294" s="15"/>
      <c r="D294" s="8"/>
      <c r="E294" s="8"/>
      <c r="F294" s="8"/>
      <c r="G294" s="18"/>
      <c r="H294" s="8"/>
      <c r="I294" s="8"/>
      <c r="J294" s="18"/>
      <c r="K294" s="18"/>
      <c r="L294" s="18"/>
      <c r="M294" s="8"/>
      <c r="N294" s="8"/>
      <c r="O294" s="8"/>
      <c r="P294" s="8"/>
      <c r="Q294" s="8"/>
      <c r="R294" s="8"/>
      <c r="S294" s="8"/>
      <c r="T294" s="8"/>
      <c r="U294" s="8"/>
      <c r="V294" s="8"/>
      <c r="W294" s="8"/>
      <c r="X294" s="8"/>
      <c r="Y294" s="8"/>
      <c r="Z294" s="8"/>
    </row>
    <row r="295" spans="1:26" ht="18" customHeight="1" x14ac:dyDescent="0.2">
      <c r="A295" s="15"/>
      <c r="B295" s="15"/>
      <c r="C295" s="15"/>
      <c r="D295" s="8"/>
      <c r="E295" s="8"/>
      <c r="F295" s="8"/>
      <c r="G295" s="18"/>
      <c r="H295" s="8"/>
      <c r="I295" s="8"/>
      <c r="J295" s="18"/>
      <c r="K295" s="18"/>
      <c r="L295" s="18"/>
      <c r="M295" s="8"/>
      <c r="N295" s="8"/>
      <c r="O295" s="8"/>
      <c r="P295" s="8"/>
      <c r="Q295" s="8"/>
      <c r="R295" s="8"/>
      <c r="S295" s="8"/>
      <c r="T295" s="8"/>
      <c r="U295" s="8"/>
      <c r="V295" s="8"/>
      <c r="W295" s="8"/>
      <c r="X295" s="8"/>
      <c r="Y295" s="8"/>
      <c r="Z295" s="8"/>
    </row>
    <row r="296" spans="1:26" ht="18" customHeight="1" x14ac:dyDescent="0.2">
      <c r="A296" s="15"/>
      <c r="B296" s="15"/>
      <c r="C296" s="15"/>
      <c r="D296" s="8"/>
      <c r="E296" s="8"/>
      <c r="F296" s="8"/>
      <c r="G296" s="18"/>
      <c r="H296" s="8"/>
      <c r="I296" s="8"/>
      <c r="J296" s="18"/>
      <c r="K296" s="18"/>
      <c r="L296" s="18"/>
      <c r="M296" s="8"/>
      <c r="N296" s="8"/>
      <c r="O296" s="8"/>
      <c r="P296" s="8"/>
      <c r="Q296" s="8"/>
      <c r="R296" s="8"/>
      <c r="S296" s="8"/>
      <c r="T296" s="8"/>
      <c r="U296" s="8"/>
      <c r="V296" s="8"/>
      <c r="W296" s="8"/>
      <c r="X296" s="8"/>
      <c r="Y296" s="8"/>
      <c r="Z296" s="8"/>
    </row>
    <row r="297" spans="1:26" ht="18" customHeight="1" x14ac:dyDescent="0.2">
      <c r="A297" s="15"/>
      <c r="B297" s="15"/>
      <c r="C297" s="15"/>
      <c r="D297" s="8"/>
      <c r="E297" s="8"/>
      <c r="F297" s="8"/>
      <c r="G297" s="18"/>
      <c r="H297" s="8"/>
      <c r="I297" s="8"/>
      <c r="J297" s="18"/>
      <c r="K297" s="18"/>
      <c r="L297" s="18"/>
      <c r="M297" s="8"/>
      <c r="N297" s="8"/>
      <c r="O297" s="8"/>
      <c r="P297" s="8"/>
      <c r="Q297" s="8"/>
      <c r="R297" s="8"/>
      <c r="S297" s="8"/>
      <c r="T297" s="8"/>
      <c r="U297" s="8"/>
      <c r="V297" s="8"/>
      <c r="W297" s="8"/>
      <c r="X297" s="8"/>
      <c r="Y297" s="8"/>
      <c r="Z297" s="8"/>
    </row>
    <row r="298" spans="1:26" ht="18" customHeight="1" x14ac:dyDescent="0.2">
      <c r="A298" s="15"/>
      <c r="B298" s="15"/>
      <c r="C298" s="15"/>
      <c r="D298" s="8"/>
      <c r="E298" s="8"/>
      <c r="F298" s="8"/>
      <c r="G298" s="18"/>
      <c r="H298" s="8"/>
      <c r="I298" s="8"/>
      <c r="J298" s="18"/>
      <c r="K298" s="18"/>
      <c r="L298" s="18"/>
      <c r="M298" s="8"/>
      <c r="N298" s="8"/>
      <c r="O298" s="8"/>
      <c r="P298" s="8"/>
      <c r="Q298" s="8"/>
      <c r="R298" s="8"/>
      <c r="S298" s="8"/>
      <c r="T298" s="8"/>
      <c r="U298" s="8"/>
      <c r="V298" s="8"/>
      <c r="W298" s="8"/>
      <c r="X298" s="8"/>
      <c r="Y298" s="8"/>
      <c r="Z298" s="8"/>
    </row>
    <row r="299" spans="1:26" ht="18" customHeight="1" x14ac:dyDescent="0.2">
      <c r="A299" s="15"/>
      <c r="B299" s="15"/>
      <c r="C299" s="15"/>
      <c r="D299" s="8"/>
      <c r="E299" s="8"/>
      <c r="F299" s="8"/>
      <c r="G299" s="18"/>
      <c r="H299" s="8"/>
      <c r="I299" s="8"/>
      <c r="J299" s="18"/>
      <c r="K299" s="18"/>
      <c r="L299" s="18"/>
      <c r="M299" s="8"/>
      <c r="N299" s="8"/>
      <c r="O299" s="8"/>
      <c r="P299" s="8"/>
      <c r="Q299" s="8"/>
      <c r="R299" s="8"/>
      <c r="S299" s="8"/>
      <c r="T299" s="8"/>
      <c r="U299" s="8"/>
      <c r="V299" s="8"/>
      <c r="W299" s="8"/>
      <c r="X299" s="8"/>
      <c r="Y299" s="8"/>
      <c r="Z299" s="8"/>
    </row>
    <row r="300" spans="1:26" ht="18" customHeight="1" x14ac:dyDescent="0.2">
      <c r="A300" s="15"/>
      <c r="B300" s="15"/>
      <c r="C300" s="15"/>
      <c r="D300" s="8"/>
      <c r="E300" s="8"/>
      <c r="F300" s="8"/>
      <c r="G300" s="18"/>
      <c r="H300" s="8"/>
      <c r="I300" s="8"/>
      <c r="J300" s="18"/>
      <c r="K300" s="18"/>
      <c r="L300" s="18"/>
      <c r="M300" s="8"/>
      <c r="N300" s="8"/>
      <c r="O300" s="8"/>
      <c r="P300" s="8"/>
      <c r="Q300" s="8"/>
      <c r="R300" s="8"/>
      <c r="S300" s="8"/>
      <c r="T300" s="8"/>
      <c r="U300" s="8"/>
      <c r="V300" s="8"/>
      <c r="W300" s="8"/>
      <c r="X300" s="8"/>
      <c r="Y300" s="8"/>
      <c r="Z300" s="8"/>
    </row>
    <row r="301" spans="1:26" ht="18" customHeight="1" x14ac:dyDescent="0.2">
      <c r="A301" s="15"/>
      <c r="B301" s="15"/>
      <c r="C301" s="15"/>
      <c r="D301" s="8"/>
      <c r="E301" s="8"/>
      <c r="F301" s="8"/>
      <c r="G301" s="18"/>
      <c r="H301" s="8"/>
      <c r="I301" s="8"/>
      <c r="J301" s="18"/>
      <c r="K301" s="18"/>
      <c r="L301" s="18"/>
      <c r="M301" s="8"/>
      <c r="N301" s="8"/>
      <c r="O301" s="8"/>
      <c r="P301" s="8"/>
      <c r="Q301" s="8"/>
      <c r="R301" s="8"/>
      <c r="S301" s="8"/>
      <c r="T301" s="8"/>
      <c r="U301" s="8"/>
      <c r="V301" s="8"/>
      <c r="W301" s="8"/>
      <c r="X301" s="8"/>
      <c r="Y301" s="8"/>
      <c r="Z301" s="8"/>
    </row>
    <row r="302" spans="1:26" ht="18" customHeight="1" x14ac:dyDescent="0.2">
      <c r="A302" s="15"/>
      <c r="B302" s="15"/>
      <c r="C302" s="15"/>
      <c r="D302" s="8"/>
      <c r="E302" s="8"/>
      <c r="F302" s="8"/>
      <c r="G302" s="18"/>
      <c r="H302" s="8"/>
      <c r="I302" s="8"/>
      <c r="J302" s="18"/>
      <c r="K302" s="18"/>
      <c r="L302" s="18"/>
      <c r="M302" s="8"/>
      <c r="N302" s="8"/>
      <c r="O302" s="8"/>
      <c r="P302" s="8"/>
      <c r="Q302" s="8"/>
      <c r="R302" s="8"/>
      <c r="S302" s="8"/>
      <c r="T302" s="8"/>
      <c r="U302" s="8"/>
      <c r="V302" s="8"/>
      <c r="W302" s="8"/>
      <c r="X302" s="8"/>
      <c r="Y302" s="8"/>
      <c r="Z302" s="8"/>
    </row>
    <row r="303" spans="1:26" ht="18" customHeight="1" x14ac:dyDescent="0.2">
      <c r="A303" s="15"/>
      <c r="B303" s="15"/>
      <c r="C303" s="15"/>
      <c r="D303" s="8"/>
      <c r="E303" s="8"/>
      <c r="F303" s="8"/>
      <c r="G303" s="18"/>
      <c r="H303" s="8"/>
      <c r="I303" s="8"/>
      <c r="J303" s="18"/>
      <c r="K303" s="18"/>
      <c r="L303" s="18"/>
      <c r="M303" s="8"/>
      <c r="N303" s="8"/>
      <c r="O303" s="8"/>
      <c r="P303" s="8"/>
      <c r="Q303" s="8"/>
      <c r="R303" s="8"/>
      <c r="S303" s="8"/>
      <c r="T303" s="8"/>
      <c r="U303" s="8"/>
      <c r="V303" s="8"/>
      <c r="W303" s="8"/>
      <c r="X303" s="8"/>
      <c r="Y303" s="8"/>
      <c r="Z303" s="8"/>
    </row>
    <row r="304" spans="1:26" ht="18" customHeight="1" x14ac:dyDescent="0.2">
      <c r="A304" s="15"/>
      <c r="B304" s="15"/>
      <c r="C304" s="15"/>
      <c r="D304" s="8"/>
      <c r="E304" s="8"/>
      <c r="F304" s="8"/>
      <c r="G304" s="18"/>
      <c r="H304" s="8"/>
      <c r="I304" s="8"/>
      <c r="J304" s="18"/>
      <c r="K304" s="18"/>
      <c r="L304" s="18"/>
      <c r="M304" s="8"/>
      <c r="N304" s="8"/>
      <c r="O304" s="8"/>
      <c r="P304" s="8"/>
      <c r="Q304" s="8"/>
      <c r="R304" s="8"/>
      <c r="S304" s="8"/>
      <c r="T304" s="8"/>
      <c r="U304" s="8"/>
      <c r="V304" s="8"/>
      <c r="W304" s="8"/>
      <c r="X304" s="8"/>
      <c r="Y304" s="8"/>
      <c r="Z304" s="8"/>
    </row>
    <row r="305" spans="1:26" ht="18" customHeight="1" x14ac:dyDescent="0.2">
      <c r="A305" s="15"/>
      <c r="B305" s="15"/>
      <c r="C305" s="15"/>
      <c r="D305" s="8"/>
      <c r="E305" s="8"/>
      <c r="F305" s="8"/>
      <c r="G305" s="18"/>
      <c r="H305" s="8"/>
      <c r="I305" s="8"/>
      <c r="J305" s="18"/>
      <c r="K305" s="18"/>
      <c r="L305" s="18"/>
      <c r="M305" s="8"/>
      <c r="N305" s="8"/>
      <c r="O305" s="8"/>
      <c r="P305" s="8"/>
      <c r="Q305" s="8"/>
      <c r="R305" s="8"/>
      <c r="S305" s="8"/>
      <c r="T305" s="8"/>
      <c r="U305" s="8"/>
      <c r="V305" s="8"/>
      <c r="W305" s="8"/>
      <c r="X305" s="8"/>
      <c r="Y305" s="8"/>
      <c r="Z305" s="8"/>
    </row>
    <row r="306" spans="1:26" ht="18" customHeight="1" x14ac:dyDescent="0.2">
      <c r="A306" s="15"/>
      <c r="B306" s="15"/>
      <c r="C306" s="15"/>
      <c r="D306" s="8"/>
      <c r="E306" s="8"/>
      <c r="F306" s="8"/>
      <c r="G306" s="18"/>
      <c r="H306" s="8"/>
      <c r="I306" s="8"/>
      <c r="J306" s="18"/>
      <c r="K306" s="18"/>
      <c r="L306" s="18"/>
      <c r="M306" s="8"/>
      <c r="N306" s="8"/>
      <c r="O306" s="8"/>
      <c r="P306" s="8"/>
      <c r="Q306" s="8"/>
      <c r="R306" s="8"/>
      <c r="S306" s="8"/>
      <c r="T306" s="8"/>
      <c r="U306" s="8"/>
      <c r="V306" s="8"/>
      <c r="W306" s="8"/>
      <c r="X306" s="8"/>
      <c r="Y306" s="8"/>
      <c r="Z306" s="8"/>
    </row>
    <row r="307" spans="1:26" ht="18" customHeight="1" x14ac:dyDescent="0.2">
      <c r="A307" s="15"/>
      <c r="B307" s="15"/>
      <c r="C307" s="15"/>
      <c r="D307" s="8"/>
      <c r="E307" s="8"/>
      <c r="F307" s="8"/>
      <c r="G307" s="18"/>
      <c r="H307" s="8"/>
      <c r="I307" s="8"/>
      <c r="J307" s="18"/>
      <c r="K307" s="18"/>
      <c r="L307" s="18"/>
      <c r="M307" s="8"/>
      <c r="N307" s="8"/>
      <c r="O307" s="8"/>
      <c r="P307" s="8"/>
      <c r="Q307" s="8"/>
      <c r="R307" s="8"/>
      <c r="S307" s="8"/>
      <c r="T307" s="8"/>
      <c r="U307" s="8"/>
      <c r="V307" s="8"/>
      <c r="W307" s="8"/>
      <c r="X307" s="8"/>
      <c r="Y307" s="8"/>
      <c r="Z307" s="8"/>
    </row>
    <row r="308" spans="1:26" ht="18" customHeight="1" x14ac:dyDescent="0.2">
      <c r="A308" s="15"/>
      <c r="B308" s="15"/>
      <c r="C308" s="15"/>
      <c r="D308" s="8"/>
      <c r="E308" s="8"/>
      <c r="F308" s="8"/>
      <c r="G308" s="18"/>
      <c r="H308" s="8"/>
      <c r="I308" s="8"/>
      <c r="J308" s="18"/>
      <c r="K308" s="18"/>
      <c r="L308" s="18"/>
      <c r="M308" s="8"/>
      <c r="N308" s="8"/>
      <c r="O308" s="8"/>
      <c r="P308" s="8"/>
      <c r="Q308" s="8"/>
      <c r="R308" s="8"/>
      <c r="S308" s="8"/>
      <c r="T308" s="8"/>
      <c r="U308" s="8"/>
      <c r="V308" s="8"/>
      <c r="W308" s="8"/>
      <c r="X308" s="8"/>
      <c r="Y308" s="8"/>
      <c r="Z308" s="8"/>
    </row>
    <row r="309" spans="1:26" ht="18" customHeight="1" x14ac:dyDescent="0.2">
      <c r="A309" s="15"/>
      <c r="B309" s="15"/>
      <c r="C309" s="15"/>
      <c r="D309" s="8"/>
      <c r="E309" s="8"/>
      <c r="F309" s="8"/>
      <c r="G309" s="18"/>
      <c r="H309" s="8"/>
      <c r="I309" s="8"/>
      <c r="J309" s="18"/>
      <c r="K309" s="18"/>
      <c r="L309" s="18"/>
      <c r="M309" s="8"/>
      <c r="N309" s="8"/>
      <c r="O309" s="8"/>
      <c r="P309" s="8"/>
      <c r="Q309" s="8"/>
      <c r="R309" s="8"/>
      <c r="S309" s="8"/>
      <c r="T309" s="8"/>
      <c r="U309" s="8"/>
      <c r="V309" s="8"/>
      <c r="W309" s="8"/>
      <c r="X309" s="8"/>
      <c r="Y309" s="8"/>
      <c r="Z309" s="8"/>
    </row>
    <row r="310" spans="1:26" ht="18" customHeight="1" x14ac:dyDescent="0.2">
      <c r="A310" s="15"/>
      <c r="B310" s="15"/>
      <c r="C310" s="15"/>
      <c r="D310" s="8"/>
      <c r="E310" s="8"/>
      <c r="F310" s="8"/>
      <c r="G310" s="18"/>
      <c r="H310" s="8"/>
      <c r="I310" s="8"/>
      <c r="J310" s="18"/>
      <c r="K310" s="18"/>
      <c r="L310" s="18"/>
      <c r="M310" s="8"/>
      <c r="N310" s="8"/>
      <c r="O310" s="8"/>
      <c r="P310" s="8"/>
      <c r="Q310" s="8"/>
      <c r="R310" s="8"/>
      <c r="S310" s="8"/>
      <c r="T310" s="8"/>
      <c r="U310" s="8"/>
      <c r="V310" s="8"/>
      <c r="W310" s="8"/>
      <c r="X310" s="8"/>
      <c r="Y310" s="8"/>
      <c r="Z310" s="8"/>
    </row>
    <row r="311" spans="1:26" ht="18" customHeight="1" x14ac:dyDescent="0.2">
      <c r="A311" s="15"/>
      <c r="B311" s="15"/>
      <c r="C311" s="15"/>
      <c r="D311" s="8"/>
      <c r="E311" s="8"/>
      <c r="F311" s="8"/>
      <c r="G311" s="18"/>
      <c r="H311" s="8"/>
      <c r="I311" s="8"/>
      <c r="J311" s="18"/>
      <c r="K311" s="18"/>
      <c r="L311" s="18"/>
      <c r="M311" s="8"/>
      <c r="N311" s="8"/>
      <c r="O311" s="8"/>
      <c r="P311" s="8"/>
      <c r="Q311" s="8"/>
      <c r="R311" s="8"/>
      <c r="S311" s="8"/>
      <c r="T311" s="8"/>
      <c r="U311" s="8"/>
      <c r="V311" s="8"/>
      <c r="W311" s="8"/>
      <c r="X311" s="8"/>
      <c r="Y311" s="8"/>
      <c r="Z311" s="8"/>
    </row>
    <row r="312" spans="1:26" ht="18" customHeight="1" x14ac:dyDescent="0.2">
      <c r="A312" s="15"/>
      <c r="B312" s="15"/>
      <c r="C312" s="15"/>
      <c r="D312" s="8"/>
      <c r="E312" s="8"/>
      <c r="F312" s="8"/>
      <c r="G312" s="18"/>
      <c r="H312" s="8"/>
      <c r="I312" s="8"/>
      <c r="J312" s="18"/>
      <c r="K312" s="18"/>
      <c r="L312" s="18"/>
      <c r="M312" s="8"/>
      <c r="N312" s="8"/>
      <c r="O312" s="8"/>
      <c r="P312" s="8"/>
      <c r="Q312" s="8"/>
      <c r="R312" s="8"/>
      <c r="S312" s="8"/>
      <c r="T312" s="8"/>
      <c r="U312" s="8"/>
      <c r="V312" s="8"/>
      <c r="W312" s="8"/>
      <c r="X312" s="8"/>
      <c r="Y312" s="8"/>
      <c r="Z312" s="8"/>
    </row>
    <row r="313" spans="1:26" ht="18" customHeight="1" x14ac:dyDescent="0.2">
      <c r="A313" s="15"/>
      <c r="B313" s="15"/>
      <c r="C313" s="15"/>
      <c r="D313" s="8"/>
      <c r="E313" s="8"/>
      <c r="F313" s="8"/>
      <c r="G313" s="18"/>
      <c r="H313" s="8"/>
      <c r="I313" s="8"/>
      <c r="J313" s="18"/>
      <c r="K313" s="18"/>
      <c r="L313" s="18"/>
      <c r="M313" s="8"/>
      <c r="N313" s="8"/>
      <c r="O313" s="8"/>
      <c r="P313" s="8"/>
      <c r="Q313" s="8"/>
      <c r="R313" s="8"/>
      <c r="S313" s="8"/>
      <c r="T313" s="8"/>
      <c r="U313" s="8"/>
      <c r="V313" s="8"/>
      <c r="W313" s="8"/>
      <c r="X313" s="8"/>
      <c r="Y313" s="8"/>
      <c r="Z313" s="8"/>
    </row>
    <row r="314" spans="1:26" ht="18" customHeight="1" x14ac:dyDescent="0.2">
      <c r="A314" s="15"/>
      <c r="B314" s="15"/>
      <c r="C314" s="15"/>
      <c r="D314" s="8"/>
      <c r="E314" s="8"/>
      <c r="F314" s="8"/>
      <c r="G314" s="18"/>
      <c r="H314" s="8"/>
      <c r="I314" s="8"/>
      <c r="J314" s="18"/>
      <c r="K314" s="18"/>
      <c r="L314" s="18"/>
      <c r="M314" s="8"/>
      <c r="N314" s="8"/>
      <c r="O314" s="8"/>
      <c r="P314" s="8"/>
      <c r="Q314" s="8"/>
      <c r="R314" s="8"/>
      <c r="S314" s="8"/>
      <c r="T314" s="8"/>
      <c r="U314" s="8"/>
      <c r="V314" s="8"/>
      <c r="W314" s="8"/>
      <c r="X314" s="8"/>
      <c r="Y314" s="8"/>
      <c r="Z314" s="8"/>
    </row>
    <row r="315" spans="1:26" ht="18" customHeight="1" x14ac:dyDescent="0.2">
      <c r="A315" s="15"/>
      <c r="B315" s="15"/>
      <c r="C315" s="15"/>
      <c r="D315" s="8"/>
      <c r="E315" s="8"/>
      <c r="F315" s="8"/>
      <c r="G315" s="18"/>
      <c r="H315" s="8"/>
      <c r="I315" s="8"/>
      <c r="J315" s="18"/>
      <c r="K315" s="18"/>
      <c r="L315" s="18"/>
      <c r="M315" s="8"/>
      <c r="N315" s="8"/>
      <c r="O315" s="8"/>
      <c r="P315" s="8"/>
      <c r="Q315" s="8"/>
      <c r="R315" s="8"/>
      <c r="S315" s="8"/>
      <c r="T315" s="8"/>
      <c r="U315" s="8"/>
      <c r="V315" s="8"/>
      <c r="W315" s="8"/>
      <c r="X315" s="8"/>
      <c r="Y315" s="8"/>
      <c r="Z315" s="8"/>
    </row>
    <row r="316" spans="1:26" ht="18" customHeight="1" x14ac:dyDescent="0.2">
      <c r="A316" s="15"/>
      <c r="B316" s="15"/>
      <c r="C316" s="15"/>
      <c r="D316" s="8"/>
      <c r="E316" s="8"/>
      <c r="F316" s="8"/>
      <c r="G316" s="18"/>
      <c r="H316" s="8"/>
      <c r="I316" s="8"/>
      <c r="J316" s="18"/>
      <c r="K316" s="18"/>
      <c r="L316" s="18"/>
      <c r="M316" s="8"/>
      <c r="N316" s="8"/>
      <c r="O316" s="8"/>
      <c r="P316" s="8"/>
      <c r="Q316" s="8"/>
      <c r="R316" s="8"/>
      <c r="S316" s="8"/>
      <c r="T316" s="8"/>
      <c r="U316" s="8"/>
      <c r="V316" s="8"/>
      <c r="W316" s="8"/>
      <c r="X316" s="8"/>
      <c r="Y316" s="8"/>
      <c r="Z316" s="8"/>
    </row>
    <row r="317" spans="1:26" ht="18" customHeight="1" x14ac:dyDescent="0.2">
      <c r="A317" s="15"/>
      <c r="B317" s="15"/>
      <c r="C317" s="15"/>
      <c r="D317" s="8"/>
      <c r="E317" s="8"/>
      <c r="F317" s="8"/>
      <c r="G317" s="18"/>
      <c r="H317" s="8"/>
      <c r="I317" s="8"/>
      <c r="J317" s="18"/>
      <c r="K317" s="18"/>
      <c r="L317" s="18"/>
      <c r="M317" s="8"/>
      <c r="N317" s="8"/>
      <c r="O317" s="8"/>
      <c r="P317" s="8"/>
      <c r="Q317" s="8"/>
      <c r="R317" s="8"/>
      <c r="S317" s="8"/>
      <c r="T317" s="8"/>
      <c r="U317" s="8"/>
      <c r="V317" s="8"/>
      <c r="W317" s="8"/>
      <c r="X317" s="8"/>
      <c r="Y317" s="8"/>
      <c r="Z317" s="8"/>
    </row>
    <row r="318" spans="1:26" ht="18" customHeight="1" x14ac:dyDescent="0.2">
      <c r="A318" s="15"/>
      <c r="B318" s="15"/>
      <c r="C318" s="15"/>
      <c r="D318" s="8"/>
      <c r="E318" s="8"/>
      <c r="F318" s="8"/>
      <c r="G318" s="18"/>
      <c r="H318" s="8"/>
      <c r="I318" s="8"/>
      <c r="J318" s="18"/>
      <c r="K318" s="18"/>
      <c r="L318" s="18"/>
      <c r="M318" s="8"/>
      <c r="N318" s="8"/>
      <c r="O318" s="8"/>
      <c r="P318" s="8"/>
      <c r="Q318" s="8"/>
      <c r="R318" s="8"/>
      <c r="S318" s="8"/>
      <c r="T318" s="8"/>
      <c r="U318" s="8"/>
      <c r="V318" s="8"/>
      <c r="W318" s="8"/>
      <c r="X318" s="8"/>
      <c r="Y318" s="8"/>
      <c r="Z318" s="8"/>
    </row>
    <row r="319" spans="1:26" ht="18" customHeight="1" x14ac:dyDescent="0.2">
      <c r="A319" s="15"/>
      <c r="B319" s="15"/>
      <c r="C319" s="15"/>
      <c r="D319" s="8"/>
      <c r="E319" s="8"/>
      <c r="F319" s="8"/>
      <c r="G319" s="18"/>
      <c r="H319" s="8"/>
      <c r="I319" s="8"/>
      <c r="J319" s="18"/>
      <c r="K319" s="18"/>
      <c r="L319" s="18"/>
      <c r="M319" s="8"/>
      <c r="N319" s="8"/>
      <c r="O319" s="8"/>
      <c r="P319" s="8"/>
      <c r="Q319" s="8"/>
      <c r="R319" s="8"/>
      <c r="S319" s="8"/>
      <c r="T319" s="8"/>
      <c r="U319" s="8"/>
      <c r="V319" s="8"/>
      <c r="W319" s="8"/>
      <c r="X319" s="8"/>
      <c r="Y319" s="8"/>
      <c r="Z319" s="8"/>
    </row>
    <row r="320" spans="1:26" ht="18" customHeight="1" x14ac:dyDescent="0.2">
      <c r="A320" s="15"/>
      <c r="B320" s="15"/>
      <c r="C320" s="15"/>
      <c r="D320" s="8"/>
      <c r="E320" s="8"/>
      <c r="F320" s="8"/>
      <c r="G320" s="18"/>
      <c r="H320" s="8"/>
      <c r="I320" s="8"/>
      <c r="J320" s="18"/>
      <c r="K320" s="18"/>
      <c r="L320" s="18"/>
      <c r="M320" s="8"/>
      <c r="N320" s="8"/>
      <c r="O320" s="8"/>
      <c r="P320" s="8"/>
      <c r="Q320" s="8"/>
      <c r="R320" s="8"/>
      <c r="S320" s="8"/>
      <c r="T320" s="8"/>
      <c r="U320" s="8"/>
      <c r="V320" s="8"/>
      <c r="W320" s="8"/>
      <c r="X320" s="8"/>
      <c r="Y320" s="8"/>
      <c r="Z320" s="8"/>
    </row>
    <row r="321" spans="1:26" ht="18" customHeight="1" x14ac:dyDescent="0.2">
      <c r="A321" s="15"/>
      <c r="B321" s="15"/>
      <c r="C321" s="15"/>
      <c r="D321" s="8"/>
      <c r="E321" s="8"/>
      <c r="F321" s="8"/>
      <c r="G321" s="18"/>
      <c r="H321" s="8"/>
      <c r="I321" s="8"/>
      <c r="J321" s="18"/>
      <c r="K321" s="18"/>
      <c r="L321" s="18"/>
      <c r="M321" s="8"/>
      <c r="N321" s="8"/>
      <c r="O321" s="8"/>
      <c r="P321" s="8"/>
      <c r="Q321" s="8"/>
      <c r="R321" s="8"/>
      <c r="S321" s="8"/>
      <c r="T321" s="8"/>
      <c r="U321" s="8"/>
      <c r="V321" s="8"/>
      <c r="W321" s="8"/>
      <c r="X321" s="8"/>
      <c r="Y321" s="8"/>
      <c r="Z321" s="8"/>
    </row>
    <row r="322" spans="1:26" ht="18" customHeight="1" x14ac:dyDescent="0.2">
      <c r="A322" s="15"/>
      <c r="B322" s="15"/>
      <c r="C322" s="15"/>
      <c r="D322" s="8"/>
      <c r="E322" s="8"/>
      <c r="F322" s="8"/>
      <c r="G322" s="18"/>
      <c r="H322" s="8"/>
      <c r="I322" s="8"/>
      <c r="J322" s="18"/>
      <c r="K322" s="18"/>
      <c r="L322" s="18"/>
      <c r="M322" s="8"/>
      <c r="N322" s="8"/>
      <c r="O322" s="8"/>
      <c r="P322" s="8"/>
      <c r="Q322" s="8"/>
      <c r="R322" s="8"/>
      <c r="S322" s="8"/>
      <c r="T322" s="8"/>
      <c r="U322" s="8"/>
      <c r="V322" s="8"/>
      <c r="W322" s="8"/>
      <c r="X322" s="8"/>
      <c r="Y322" s="8"/>
      <c r="Z322" s="8"/>
    </row>
    <row r="323" spans="1:26" ht="18" customHeight="1" x14ac:dyDescent="0.2">
      <c r="A323" s="15"/>
      <c r="B323" s="15"/>
      <c r="C323" s="15"/>
      <c r="D323" s="8"/>
      <c r="E323" s="8"/>
      <c r="F323" s="8"/>
      <c r="G323" s="18"/>
      <c r="H323" s="8"/>
      <c r="I323" s="8"/>
      <c r="J323" s="18"/>
      <c r="K323" s="18"/>
      <c r="L323" s="18"/>
      <c r="M323" s="8"/>
      <c r="N323" s="8"/>
      <c r="O323" s="8"/>
      <c r="P323" s="8"/>
      <c r="Q323" s="8"/>
      <c r="R323" s="8"/>
      <c r="S323" s="8"/>
      <c r="T323" s="8"/>
      <c r="U323" s="8"/>
      <c r="V323" s="8"/>
      <c r="W323" s="8"/>
      <c r="X323" s="8"/>
      <c r="Y323" s="8"/>
      <c r="Z323" s="8"/>
    </row>
    <row r="324" spans="1:26" ht="18" customHeight="1" x14ac:dyDescent="0.2">
      <c r="A324" s="15"/>
      <c r="B324" s="15"/>
      <c r="C324" s="15"/>
      <c r="D324" s="8"/>
      <c r="E324" s="8"/>
      <c r="F324" s="8"/>
      <c r="G324" s="18"/>
      <c r="H324" s="8"/>
      <c r="I324" s="8"/>
      <c r="J324" s="18"/>
      <c r="K324" s="18"/>
      <c r="L324" s="18"/>
      <c r="M324" s="8"/>
      <c r="N324" s="8"/>
      <c r="O324" s="8"/>
      <c r="P324" s="8"/>
      <c r="Q324" s="8"/>
      <c r="R324" s="8"/>
      <c r="S324" s="8"/>
      <c r="T324" s="8"/>
      <c r="U324" s="8"/>
      <c r="V324" s="8"/>
      <c r="W324" s="8"/>
      <c r="X324" s="8"/>
      <c r="Y324" s="8"/>
      <c r="Z324" s="8"/>
    </row>
    <row r="325" spans="1:26" ht="18" customHeight="1" x14ac:dyDescent="0.2">
      <c r="A325" s="15"/>
      <c r="B325" s="15"/>
      <c r="C325" s="15"/>
      <c r="D325" s="8"/>
      <c r="E325" s="8"/>
      <c r="F325" s="8"/>
      <c r="G325" s="18"/>
      <c r="H325" s="8"/>
      <c r="I325" s="8"/>
      <c r="J325" s="18"/>
      <c r="K325" s="18"/>
      <c r="L325" s="18"/>
      <c r="M325" s="8"/>
      <c r="N325" s="8"/>
      <c r="O325" s="8"/>
      <c r="P325" s="8"/>
      <c r="Q325" s="8"/>
      <c r="R325" s="8"/>
      <c r="S325" s="8"/>
      <c r="T325" s="8"/>
      <c r="U325" s="8"/>
      <c r="V325" s="8"/>
      <c r="W325" s="8"/>
      <c r="X325" s="8"/>
      <c r="Y325" s="8"/>
      <c r="Z325" s="8"/>
    </row>
    <row r="326" spans="1:26" ht="18" customHeight="1" x14ac:dyDescent="0.2">
      <c r="A326" s="15"/>
      <c r="B326" s="15"/>
      <c r="C326" s="15"/>
      <c r="D326" s="8"/>
      <c r="E326" s="8"/>
      <c r="F326" s="8"/>
      <c r="G326" s="18"/>
      <c r="H326" s="8"/>
      <c r="I326" s="8"/>
      <c r="J326" s="18"/>
      <c r="K326" s="18"/>
      <c r="L326" s="18"/>
      <c r="M326" s="8"/>
      <c r="N326" s="8"/>
      <c r="O326" s="8"/>
      <c r="P326" s="8"/>
      <c r="Q326" s="8"/>
      <c r="R326" s="8"/>
      <c r="S326" s="8"/>
      <c r="T326" s="8"/>
      <c r="U326" s="8"/>
      <c r="V326" s="8"/>
      <c r="W326" s="8"/>
      <c r="X326" s="8"/>
      <c r="Y326" s="8"/>
      <c r="Z326" s="8"/>
    </row>
    <row r="327" spans="1:26" ht="18" customHeight="1" x14ac:dyDescent="0.2">
      <c r="A327" s="15"/>
      <c r="B327" s="15"/>
      <c r="C327" s="15"/>
      <c r="D327" s="8"/>
      <c r="E327" s="8"/>
      <c r="F327" s="8"/>
      <c r="G327" s="18"/>
      <c r="H327" s="8"/>
      <c r="I327" s="8"/>
      <c r="J327" s="18"/>
      <c r="K327" s="18"/>
      <c r="L327" s="18"/>
      <c r="M327" s="8"/>
      <c r="N327" s="8"/>
      <c r="O327" s="8"/>
      <c r="P327" s="8"/>
      <c r="Q327" s="8"/>
      <c r="R327" s="8"/>
      <c r="S327" s="8"/>
      <c r="T327" s="8"/>
      <c r="U327" s="8"/>
      <c r="V327" s="8"/>
      <c r="W327" s="8"/>
      <c r="X327" s="8"/>
      <c r="Y327" s="8"/>
      <c r="Z327" s="8"/>
    </row>
    <row r="328" spans="1:26" ht="18" customHeight="1" x14ac:dyDescent="0.2">
      <c r="A328" s="15"/>
      <c r="B328" s="15"/>
      <c r="C328" s="15"/>
      <c r="D328" s="8"/>
      <c r="E328" s="8"/>
      <c r="F328" s="8"/>
      <c r="G328" s="18"/>
      <c r="H328" s="8"/>
      <c r="I328" s="8"/>
      <c r="J328" s="18"/>
      <c r="K328" s="18"/>
      <c r="L328" s="18"/>
      <c r="M328" s="8"/>
      <c r="N328" s="8"/>
      <c r="O328" s="8"/>
      <c r="P328" s="8"/>
      <c r="Q328" s="8"/>
      <c r="R328" s="8"/>
      <c r="S328" s="8"/>
      <c r="T328" s="8"/>
      <c r="U328" s="8"/>
      <c r="V328" s="8"/>
      <c r="W328" s="8"/>
      <c r="X328" s="8"/>
      <c r="Y328" s="8"/>
      <c r="Z328" s="8"/>
    </row>
    <row r="329" spans="1:26" ht="18" customHeight="1" x14ac:dyDescent="0.2">
      <c r="A329" s="15"/>
      <c r="B329" s="15"/>
      <c r="C329" s="15"/>
      <c r="D329" s="8"/>
      <c r="E329" s="8"/>
      <c r="F329" s="8"/>
      <c r="G329" s="18"/>
      <c r="H329" s="8"/>
      <c r="I329" s="8"/>
      <c r="J329" s="18"/>
      <c r="K329" s="18"/>
      <c r="L329" s="18"/>
      <c r="M329" s="8"/>
      <c r="N329" s="8"/>
      <c r="O329" s="8"/>
      <c r="P329" s="8"/>
      <c r="Q329" s="8"/>
      <c r="R329" s="8"/>
      <c r="S329" s="8"/>
      <c r="T329" s="8"/>
      <c r="U329" s="8"/>
      <c r="V329" s="8"/>
      <c r="W329" s="8"/>
      <c r="X329" s="8"/>
      <c r="Y329" s="8"/>
      <c r="Z329" s="8"/>
    </row>
    <row r="330" spans="1:26" ht="18" customHeight="1" x14ac:dyDescent="0.2">
      <c r="A330" s="15"/>
      <c r="B330" s="15"/>
      <c r="C330" s="15"/>
      <c r="D330" s="8"/>
      <c r="E330" s="8"/>
      <c r="F330" s="8"/>
      <c r="G330" s="18"/>
      <c r="H330" s="8"/>
      <c r="I330" s="8"/>
      <c r="J330" s="18"/>
      <c r="K330" s="18"/>
      <c r="L330" s="18"/>
      <c r="M330" s="8"/>
      <c r="N330" s="8"/>
      <c r="O330" s="8"/>
      <c r="P330" s="8"/>
      <c r="Q330" s="8"/>
      <c r="R330" s="8"/>
      <c r="S330" s="8"/>
      <c r="T330" s="8"/>
      <c r="U330" s="8"/>
      <c r="V330" s="8"/>
      <c r="W330" s="8"/>
      <c r="X330" s="8"/>
      <c r="Y330" s="8"/>
      <c r="Z330" s="8"/>
    </row>
    <row r="331" spans="1:26" ht="18" customHeight="1" x14ac:dyDescent="0.2">
      <c r="A331" s="15"/>
      <c r="B331" s="15"/>
      <c r="C331" s="15"/>
      <c r="D331" s="8"/>
      <c r="E331" s="8"/>
      <c r="F331" s="8"/>
      <c r="G331" s="18"/>
      <c r="H331" s="8"/>
      <c r="I331" s="8"/>
      <c r="J331" s="18"/>
      <c r="K331" s="18"/>
      <c r="L331" s="18"/>
      <c r="M331" s="8"/>
      <c r="N331" s="8"/>
      <c r="O331" s="8"/>
      <c r="P331" s="8"/>
      <c r="Q331" s="8"/>
      <c r="R331" s="8"/>
      <c r="S331" s="8"/>
      <c r="T331" s="8"/>
      <c r="U331" s="8"/>
      <c r="V331" s="8"/>
      <c r="W331" s="8"/>
      <c r="X331" s="8"/>
      <c r="Y331" s="8"/>
      <c r="Z331" s="8"/>
    </row>
    <row r="332" spans="1:26" ht="18" customHeight="1" x14ac:dyDescent="0.2">
      <c r="A332" s="15"/>
      <c r="B332" s="15"/>
      <c r="C332" s="15"/>
      <c r="D332" s="8"/>
      <c r="E332" s="8"/>
      <c r="F332" s="8"/>
      <c r="G332" s="18"/>
      <c r="H332" s="8"/>
      <c r="I332" s="8"/>
      <c r="J332" s="18"/>
      <c r="K332" s="18"/>
      <c r="L332" s="18"/>
      <c r="M332" s="8"/>
      <c r="N332" s="8"/>
      <c r="O332" s="8"/>
      <c r="P332" s="8"/>
      <c r="Q332" s="8"/>
      <c r="R332" s="8"/>
      <c r="S332" s="8"/>
      <c r="T332" s="8"/>
      <c r="U332" s="8"/>
      <c r="V332" s="8"/>
      <c r="W332" s="8"/>
      <c r="X332" s="8"/>
      <c r="Y332" s="8"/>
      <c r="Z332" s="8"/>
    </row>
    <row r="333" spans="1:26" ht="18" customHeight="1" x14ac:dyDescent="0.2">
      <c r="A333" s="15"/>
      <c r="B333" s="15"/>
      <c r="C333" s="15"/>
      <c r="D333" s="8"/>
      <c r="E333" s="8"/>
      <c r="F333" s="8"/>
      <c r="G333" s="18"/>
      <c r="H333" s="8"/>
      <c r="I333" s="8"/>
      <c r="J333" s="18"/>
      <c r="K333" s="18"/>
      <c r="L333" s="18"/>
      <c r="M333" s="8"/>
      <c r="N333" s="8"/>
      <c r="O333" s="8"/>
      <c r="P333" s="8"/>
      <c r="Q333" s="8"/>
      <c r="R333" s="8"/>
      <c r="S333" s="8"/>
      <c r="T333" s="8"/>
      <c r="U333" s="8"/>
      <c r="V333" s="8"/>
      <c r="W333" s="8"/>
      <c r="X333" s="8"/>
      <c r="Y333" s="8"/>
      <c r="Z333" s="8"/>
    </row>
    <row r="334" spans="1:26" ht="18" customHeight="1" x14ac:dyDescent="0.2">
      <c r="A334" s="15"/>
      <c r="B334" s="15"/>
      <c r="C334" s="15"/>
      <c r="D334" s="8"/>
      <c r="E334" s="8"/>
      <c r="F334" s="8"/>
      <c r="G334" s="18"/>
      <c r="H334" s="8"/>
      <c r="I334" s="8"/>
      <c r="J334" s="18"/>
      <c r="K334" s="18"/>
      <c r="L334" s="18"/>
      <c r="M334" s="8"/>
      <c r="N334" s="8"/>
      <c r="O334" s="8"/>
      <c r="P334" s="8"/>
      <c r="Q334" s="8"/>
      <c r="R334" s="8"/>
      <c r="S334" s="8"/>
      <c r="T334" s="8"/>
      <c r="U334" s="8"/>
      <c r="V334" s="8"/>
      <c r="W334" s="8"/>
      <c r="X334" s="8"/>
      <c r="Y334" s="8"/>
      <c r="Z334" s="8"/>
    </row>
    <row r="335" spans="1:26" ht="18" customHeight="1" x14ac:dyDescent="0.2">
      <c r="A335" s="15"/>
      <c r="B335" s="15"/>
      <c r="C335" s="15"/>
      <c r="D335" s="8"/>
      <c r="E335" s="8"/>
      <c r="F335" s="8"/>
      <c r="G335" s="18"/>
      <c r="H335" s="8"/>
      <c r="I335" s="8"/>
      <c r="J335" s="18"/>
      <c r="K335" s="18"/>
      <c r="L335" s="18"/>
      <c r="M335" s="8"/>
      <c r="N335" s="8"/>
      <c r="O335" s="8"/>
      <c r="P335" s="8"/>
      <c r="Q335" s="8"/>
      <c r="R335" s="8"/>
      <c r="S335" s="8"/>
      <c r="T335" s="8"/>
      <c r="U335" s="8"/>
      <c r="V335" s="8"/>
      <c r="W335" s="8"/>
      <c r="X335" s="8"/>
      <c r="Y335" s="8"/>
      <c r="Z335" s="8"/>
    </row>
    <row r="336" spans="1:26" ht="18" customHeight="1" x14ac:dyDescent="0.2">
      <c r="A336" s="15"/>
      <c r="B336" s="15"/>
      <c r="C336" s="15"/>
      <c r="D336" s="8"/>
      <c r="E336" s="8"/>
      <c r="F336" s="8"/>
      <c r="G336" s="18"/>
      <c r="H336" s="8"/>
      <c r="I336" s="8"/>
      <c r="J336" s="18"/>
      <c r="K336" s="18"/>
      <c r="L336" s="18"/>
      <c r="M336" s="8"/>
      <c r="N336" s="8"/>
      <c r="O336" s="8"/>
      <c r="P336" s="8"/>
      <c r="Q336" s="8"/>
      <c r="R336" s="8"/>
      <c r="S336" s="8"/>
      <c r="T336" s="8"/>
      <c r="U336" s="8"/>
      <c r="V336" s="8"/>
      <c r="W336" s="8"/>
      <c r="X336" s="8"/>
      <c r="Y336" s="8"/>
      <c r="Z336" s="8"/>
    </row>
    <row r="337" spans="1:26" ht="18" customHeight="1" x14ac:dyDescent="0.2">
      <c r="A337" s="15"/>
      <c r="B337" s="15"/>
      <c r="C337" s="15"/>
      <c r="D337" s="8"/>
      <c r="E337" s="8"/>
      <c r="F337" s="8"/>
      <c r="G337" s="18"/>
      <c r="H337" s="8"/>
      <c r="I337" s="8"/>
      <c r="J337" s="18"/>
      <c r="K337" s="18"/>
      <c r="L337" s="18"/>
      <c r="M337" s="8"/>
      <c r="N337" s="8"/>
      <c r="O337" s="8"/>
      <c r="P337" s="8"/>
      <c r="Q337" s="8"/>
      <c r="R337" s="8"/>
      <c r="S337" s="8"/>
      <c r="T337" s="8"/>
      <c r="U337" s="8"/>
      <c r="V337" s="8"/>
      <c r="W337" s="8"/>
      <c r="X337" s="8"/>
      <c r="Y337" s="8"/>
      <c r="Z337" s="8"/>
    </row>
    <row r="338" spans="1:26" ht="18" customHeight="1" x14ac:dyDescent="0.2">
      <c r="A338" s="15"/>
      <c r="B338" s="15"/>
      <c r="C338" s="15"/>
      <c r="D338" s="8"/>
      <c r="E338" s="8"/>
      <c r="F338" s="8"/>
      <c r="G338" s="18"/>
      <c r="H338" s="8"/>
      <c r="I338" s="8"/>
      <c r="J338" s="18"/>
      <c r="K338" s="18"/>
      <c r="L338" s="18"/>
      <c r="M338" s="8"/>
      <c r="N338" s="8"/>
      <c r="O338" s="8"/>
      <c r="P338" s="8"/>
      <c r="Q338" s="8"/>
      <c r="R338" s="8"/>
      <c r="S338" s="8"/>
      <c r="T338" s="8"/>
      <c r="U338" s="8"/>
      <c r="V338" s="8"/>
      <c r="W338" s="8"/>
      <c r="X338" s="8"/>
      <c r="Y338" s="8"/>
      <c r="Z338" s="8"/>
    </row>
    <row r="339" spans="1:26" ht="18" customHeight="1" x14ac:dyDescent="0.2">
      <c r="A339" s="15"/>
      <c r="B339" s="15"/>
      <c r="C339" s="15"/>
      <c r="D339" s="8"/>
      <c r="E339" s="8"/>
      <c r="F339" s="8"/>
      <c r="G339" s="18"/>
      <c r="H339" s="8"/>
      <c r="I339" s="8"/>
      <c r="J339" s="18"/>
      <c r="K339" s="18"/>
      <c r="L339" s="18"/>
      <c r="M339" s="8"/>
      <c r="N339" s="8"/>
      <c r="O339" s="8"/>
      <c r="P339" s="8"/>
      <c r="Q339" s="8"/>
      <c r="R339" s="8"/>
      <c r="S339" s="8"/>
      <c r="T339" s="8"/>
      <c r="U339" s="8"/>
      <c r="V339" s="8"/>
      <c r="W339" s="8"/>
      <c r="X339" s="8"/>
      <c r="Y339" s="8"/>
      <c r="Z339" s="8"/>
    </row>
    <row r="340" spans="1:26" ht="18" customHeight="1" x14ac:dyDescent="0.2">
      <c r="A340" s="15"/>
      <c r="B340" s="15"/>
      <c r="C340" s="15"/>
      <c r="D340" s="8"/>
      <c r="E340" s="8"/>
      <c r="F340" s="8"/>
      <c r="G340" s="18"/>
      <c r="H340" s="8"/>
      <c r="I340" s="8"/>
      <c r="J340" s="18"/>
      <c r="K340" s="18"/>
      <c r="L340" s="18"/>
      <c r="M340" s="8"/>
      <c r="N340" s="8"/>
      <c r="O340" s="8"/>
      <c r="P340" s="8"/>
      <c r="Q340" s="8"/>
      <c r="R340" s="8"/>
      <c r="S340" s="8"/>
      <c r="T340" s="8"/>
      <c r="U340" s="8"/>
      <c r="V340" s="8"/>
      <c r="W340" s="8"/>
      <c r="X340" s="8"/>
      <c r="Y340" s="8"/>
      <c r="Z340" s="8"/>
    </row>
    <row r="341" spans="1:26" ht="18" customHeight="1" x14ac:dyDescent="0.2">
      <c r="A341" s="15"/>
      <c r="B341" s="15"/>
      <c r="C341" s="15"/>
      <c r="D341" s="8"/>
      <c r="E341" s="8"/>
      <c r="F341" s="8"/>
      <c r="G341" s="18"/>
      <c r="H341" s="8"/>
      <c r="I341" s="8"/>
      <c r="J341" s="18"/>
      <c r="K341" s="18"/>
      <c r="L341" s="18"/>
      <c r="M341" s="8"/>
      <c r="N341" s="8"/>
      <c r="O341" s="8"/>
      <c r="P341" s="8"/>
      <c r="Q341" s="8"/>
      <c r="R341" s="8"/>
      <c r="S341" s="8"/>
      <c r="T341" s="8"/>
      <c r="U341" s="8"/>
      <c r="V341" s="8"/>
      <c r="W341" s="8"/>
      <c r="X341" s="8"/>
      <c r="Y341" s="8"/>
      <c r="Z341" s="8"/>
    </row>
    <row r="342" spans="1:26" ht="18" customHeight="1" x14ac:dyDescent="0.2">
      <c r="A342" s="15"/>
      <c r="B342" s="15"/>
      <c r="C342" s="15"/>
      <c r="D342" s="8"/>
      <c r="E342" s="8"/>
      <c r="F342" s="8"/>
      <c r="G342" s="18"/>
      <c r="H342" s="8"/>
      <c r="I342" s="8"/>
      <c r="J342" s="18"/>
      <c r="K342" s="18"/>
      <c r="L342" s="18"/>
      <c r="M342" s="8"/>
      <c r="N342" s="8"/>
      <c r="O342" s="8"/>
      <c r="P342" s="8"/>
      <c r="Q342" s="8"/>
      <c r="R342" s="8"/>
      <c r="S342" s="8"/>
      <c r="T342" s="8"/>
      <c r="U342" s="8"/>
      <c r="V342" s="8"/>
      <c r="W342" s="8"/>
      <c r="X342" s="8"/>
      <c r="Y342" s="8"/>
      <c r="Z342" s="8"/>
    </row>
    <row r="343" spans="1:26" ht="18" customHeight="1" x14ac:dyDescent="0.2">
      <c r="A343" s="15"/>
      <c r="B343" s="15"/>
      <c r="C343" s="15"/>
      <c r="D343" s="8"/>
      <c r="E343" s="8"/>
      <c r="F343" s="8"/>
      <c r="G343" s="18"/>
      <c r="H343" s="8"/>
      <c r="I343" s="8"/>
      <c r="J343" s="18"/>
      <c r="K343" s="18"/>
      <c r="L343" s="18"/>
      <c r="M343" s="8"/>
      <c r="N343" s="8"/>
      <c r="O343" s="8"/>
      <c r="P343" s="8"/>
      <c r="Q343" s="8"/>
      <c r="R343" s="8"/>
      <c r="S343" s="8"/>
      <c r="T343" s="8"/>
      <c r="U343" s="8"/>
      <c r="V343" s="8"/>
      <c r="W343" s="8"/>
      <c r="X343" s="8"/>
      <c r="Y343" s="8"/>
      <c r="Z343" s="8"/>
    </row>
    <row r="344" spans="1:26" ht="18" customHeight="1" x14ac:dyDescent="0.2">
      <c r="A344" s="15"/>
      <c r="B344" s="15"/>
      <c r="C344" s="15"/>
      <c r="D344" s="8"/>
      <c r="E344" s="8"/>
      <c r="F344" s="8"/>
      <c r="G344" s="18"/>
      <c r="H344" s="8"/>
      <c r="I344" s="8"/>
      <c r="J344" s="18"/>
      <c r="K344" s="18"/>
      <c r="L344" s="18"/>
      <c r="M344" s="8"/>
      <c r="N344" s="8"/>
      <c r="O344" s="8"/>
      <c r="P344" s="8"/>
      <c r="Q344" s="8"/>
      <c r="R344" s="8"/>
      <c r="S344" s="8"/>
      <c r="T344" s="8"/>
      <c r="U344" s="8"/>
      <c r="V344" s="8"/>
      <c r="W344" s="8"/>
      <c r="X344" s="8"/>
      <c r="Y344" s="8"/>
      <c r="Z344" s="8"/>
    </row>
    <row r="345" spans="1:26" ht="18" customHeight="1" x14ac:dyDescent="0.2">
      <c r="A345" s="15"/>
      <c r="B345" s="15"/>
      <c r="C345" s="15"/>
      <c r="D345" s="8"/>
      <c r="E345" s="8"/>
      <c r="F345" s="8"/>
      <c r="G345" s="18"/>
      <c r="H345" s="8"/>
      <c r="I345" s="8"/>
      <c r="J345" s="18"/>
      <c r="K345" s="18"/>
      <c r="L345" s="18"/>
      <c r="M345" s="8"/>
      <c r="N345" s="8"/>
      <c r="O345" s="8"/>
      <c r="P345" s="8"/>
      <c r="Q345" s="8"/>
      <c r="R345" s="8"/>
      <c r="S345" s="8"/>
      <c r="T345" s="8"/>
      <c r="U345" s="8"/>
      <c r="V345" s="8"/>
      <c r="W345" s="8"/>
      <c r="X345" s="8"/>
      <c r="Y345" s="8"/>
      <c r="Z345" s="8"/>
    </row>
    <row r="346" spans="1:26" ht="18" customHeight="1" x14ac:dyDescent="0.2">
      <c r="A346" s="15"/>
      <c r="B346" s="15"/>
      <c r="C346" s="15"/>
      <c r="D346" s="8"/>
      <c r="E346" s="8"/>
      <c r="F346" s="8"/>
      <c r="G346" s="18"/>
      <c r="H346" s="8"/>
      <c r="I346" s="8"/>
      <c r="J346" s="18"/>
      <c r="K346" s="18"/>
      <c r="L346" s="18"/>
      <c r="M346" s="8"/>
      <c r="N346" s="8"/>
      <c r="O346" s="8"/>
      <c r="P346" s="8"/>
      <c r="Q346" s="8"/>
      <c r="R346" s="8"/>
      <c r="S346" s="8"/>
      <c r="T346" s="8"/>
      <c r="U346" s="8"/>
      <c r="V346" s="8"/>
      <c r="W346" s="8"/>
      <c r="X346" s="8"/>
      <c r="Y346" s="8"/>
      <c r="Z346" s="8"/>
    </row>
    <row r="347" spans="1:26" ht="18" customHeight="1" x14ac:dyDescent="0.2">
      <c r="A347" s="23"/>
      <c r="B347" s="122"/>
      <c r="C347" s="23"/>
      <c r="D347" s="58"/>
      <c r="E347" s="58"/>
      <c r="F347" s="58"/>
      <c r="G347" s="123"/>
      <c r="H347" s="123"/>
      <c r="I347" s="123"/>
      <c r="J347" s="124"/>
      <c r="K347" s="158"/>
      <c r="L347" s="158"/>
      <c r="M347" s="58"/>
      <c r="N347" s="58"/>
      <c r="O347" s="58"/>
      <c r="P347" s="58"/>
      <c r="Q347" s="58"/>
      <c r="R347" s="58"/>
      <c r="S347" s="58"/>
      <c r="T347" s="58"/>
      <c r="U347" s="58"/>
      <c r="V347" s="58"/>
      <c r="W347" s="58"/>
      <c r="X347" s="58"/>
      <c r="Y347" s="58"/>
      <c r="Z347" s="58"/>
    </row>
    <row r="348" spans="1:26" ht="18" customHeight="1" x14ac:dyDescent="0.2">
      <c r="A348" s="23"/>
      <c r="B348" s="122"/>
      <c r="C348" s="23"/>
      <c r="D348" s="58"/>
      <c r="E348" s="58"/>
      <c r="F348" s="58"/>
      <c r="G348" s="123"/>
      <c r="H348" s="123"/>
      <c r="I348" s="123"/>
      <c r="J348" s="124"/>
      <c r="K348" s="158"/>
      <c r="L348" s="158"/>
      <c r="M348" s="58"/>
      <c r="N348" s="58"/>
      <c r="O348" s="58"/>
      <c r="P348" s="58"/>
      <c r="Q348" s="58"/>
      <c r="R348" s="58"/>
      <c r="S348" s="58"/>
      <c r="T348" s="58"/>
      <c r="U348" s="58"/>
      <c r="V348" s="58"/>
      <c r="W348" s="58"/>
      <c r="X348" s="58"/>
      <c r="Y348" s="58"/>
      <c r="Z348" s="58"/>
    </row>
    <row r="349" spans="1:26" ht="18" customHeight="1" x14ac:dyDescent="0.2">
      <c r="A349" s="23"/>
      <c r="B349" s="122"/>
      <c r="C349" s="23"/>
      <c r="D349" s="58"/>
      <c r="E349" s="58"/>
      <c r="F349" s="58"/>
      <c r="G349" s="123"/>
      <c r="H349" s="123"/>
      <c r="I349" s="123"/>
      <c r="J349" s="124"/>
      <c r="K349" s="158"/>
      <c r="L349" s="158"/>
      <c r="M349" s="58"/>
      <c r="N349" s="58"/>
      <c r="O349" s="58"/>
      <c r="P349" s="58"/>
      <c r="Q349" s="58"/>
      <c r="R349" s="58"/>
      <c r="S349" s="58"/>
      <c r="T349" s="58"/>
      <c r="U349" s="58"/>
      <c r="V349" s="58"/>
      <c r="W349" s="58"/>
      <c r="X349" s="58"/>
      <c r="Y349" s="58"/>
      <c r="Z349" s="58"/>
    </row>
    <row r="350" spans="1:26" ht="18" customHeight="1" x14ac:dyDescent="0.2">
      <c r="A350" s="23"/>
      <c r="B350" s="122"/>
      <c r="C350" s="23"/>
      <c r="D350" s="58"/>
      <c r="E350" s="58"/>
      <c r="F350" s="58"/>
      <c r="G350" s="123"/>
      <c r="H350" s="123"/>
      <c r="I350" s="123"/>
      <c r="J350" s="124"/>
      <c r="K350" s="158"/>
      <c r="L350" s="158"/>
      <c r="M350" s="58"/>
      <c r="N350" s="58"/>
      <c r="O350" s="58"/>
      <c r="P350" s="58"/>
      <c r="Q350" s="58"/>
      <c r="R350" s="58"/>
      <c r="S350" s="58"/>
      <c r="T350" s="58"/>
      <c r="U350" s="58"/>
      <c r="V350" s="58"/>
      <c r="W350" s="58"/>
      <c r="X350" s="58"/>
      <c r="Y350" s="58"/>
      <c r="Z350" s="58"/>
    </row>
    <row r="351" spans="1:26" ht="18" customHeight="1" x14ac:dyDescent="0.2">
      <c r="A351" s="23"/>
      <c r="B351" s="122"/>
      <c r="C351" s="23"/>
      <c r="D351" s="58"/>
      <c r="E351" s="58"/>
      <c r="F351" s="58"/>
      <c r="G351" s="123"/>
      <c r="H351" s="123"/>
      <c r="I351" s="123"/>
      <c r="J351" s="124"/>
      <c r="K351" s="158"/>
      <c r="L351" s="158"/>
      <c r="M351" s="58"/>
      <c r="N351" s="58"/>
      <c r="O351" s="58"/>
      <c r="P351" s="58"/>
      <c r="Q351" s="58"/>
      <c r="R351" s="58"/>
      <c r="S351" s="58"/>
      <c r="T351" s="58"/>
      <c r="U351" s="58"/>
      <c r="V351" s="58"/>
      <c r="W351" s="58"/>
      <c r="X351" s="58"/>
      <c r="Y351" s="58"/>
      <c r="Z351" s="58"/>
    </row>
    <row r="352" spans="1:26" ht="18" customHeight="1" x14ac:dyDescent="0.2">
      <c r="A352" s="23"/>
      <c r="B352" s="122"/>
      <c r="C352" s="23"/>
      <c r="D352" s="58"/>
      <c r="E352" s="58"/>
      <c r="F352" s="58"/>
      <c r="G352" s="123"/>
      <c r="H352" s="123"/>
      <c r="I352" s="123"/>
      <c r="J352" s="124"/>
      <c r="K352" s="158"/>
      <c r="L352" s="158"/>
      <c r="M352" s="58"/>
      <c r="N352" s="58"/>
      <c r="O352" s="58"/>
      <c r="P352" s="58"/>
      <c r="Q352" s="58"/>
      <c r="R352" s="58"/>
      <c r="S352" s="58"/>
      <c r="T352" s="58"/>
      <c r="U352" s="58"/>
      <c r="V352" s="58"/>
      <c r="W352" s="58"/>
      <c r="X352" s="58"/>
      <c r="Y352" s="58"/>
      <c r="Z352" s="58"/>
    </row>
    <row r="353" spans="1:26" ht="18" customHeight="1" x14ac:dyDescent="0.2">
      <c r="A353" s="23"/>
      <c r="B353" s="122"/>
      <c r="C353" s="23"/>
      <c r="D353" s="58"/>
      <c r="E353" s="58"/>
      <c r="F353" s="58"/>
      <c r="G353" s="123"/>
      <c r="H353" s="123"/>
      <c r="I353" s="123"/>
      <c r="J353" s="124"/>
      <c r="K353" s="158"/>
      <c r="L353" s="158"/>
      <c r="M353" s="58"/>
      <c r="N353" s="58"/>
      <c r="O353" s="58"/>
      <c r="P353" s="58"/>
      <c r="Q353" s="58"/>
      <c r="R353" s="58"/>
      <c r="S353" s="58"/>
      <c r="T353" s="58"/>
      <c r="U353" s="58"/>
      <c r="V353" s="58"/>
      <c r="W353" s="58"/>
      <c r="X353" s="58"/>
      <c r="Y353" s="58"/>
      <c r="Z353" s="58"/>
    </row>
    <row r="354" spans="1:26" ht="18" customHeight="1" x14ac:dyDescent="0.2">
      <c r="A354" s="23"/>
      <c r="B354" s="122"/>
      <c r="C354" s="23"/>
      <c r="D354" s="58"/>
      <c r="E354" s="58"/>
      <c r="F354" s="58"/>
      <c r="G354" s="123"/>
      <c r="H354" s="123"/>
      <c r="I354" s="123"/>
      <c r="J354" s="124"/>
      <c r="K354" s="158"/>
      <c r="L354" s="158"/>
      <c r="M354" s="58"/>
      <c r="N354" s="58"/>
      <c r="O354" s="58"/>
      <c r="P354" s="58"/>
      <c r="Q354" s="58"/>
      <c r="R354" s="58"/>
      <c r="S354" s="58"/>
      <c r="T354" s="58"/>
      <c r="U354" s="58"/>
      <c r="V354" s="58"/>
      <c r="W354" s="58"/>
      <c r="X354" s="58"/>
      <c r="Y354" s="58"/>
      <c r="Z354" s="58"/>
    </row>
    <row r="355" spans="1:26" ht="18" customHeight="1" x14ac:dyDescent="0.2">
      <c r="A355" s="23"/>
      <c r="B355" s="122"/>
      <c r="C355" s="23"/>
      <c r="D355" s="58"/>
      <c r="E355" s="58"/>
      <c r="F355" s="58"/>
      <c r="G355" s="123"/>
      <c r="H355" s="123"/>
      <c r="I355" s="123"/>
      <c r="J355" s="124"/>
      <c r="K355" s="158"/>
      <c r="L355" s="158"/>
      <c r="M355" s="58"/>
      <c r="N355" s="58"/>
      <c r="O355" s="58"/>
      <c r="P355" s="58"/>
      <c r="Q355" s="58"/>
      <c r="R355" s="58"/>
      <c r="S355" s="58"/>
      <c r="T355" s="58"/>
      <c r="U355" s="58"/>
      <c r="V355" s="58"/>
      <c r="W355" s="58"/>
      <c r="X355" s="58"/>
      <c r="Y355" s="58"/>
      <c r="Z355" s="58"/>
    </row>
    <row r="356" spans="1:26" ht="18" customHeight="1" x14ac:dyDescent="0.2">
      <c r="A356" s="23"/>
      <c r="B356" s="122"/>
      <c r="C356" s="23"/>
      <c r="D356" s="58"/>
      <c r="E356" s="58"/>
      <c r="F356" s="58"/>
      <c r="G356" s="123"/>
      <c r="H356" s="123"/>
      <c r="I356" s="123"/>
      <c r="J356" s="124"/>
      <c r="K356" s="158"/>
      <c r="L356" s="158"/>
      <c r="M356" s="58"/>
      <c r="N356" s="58"/>
      <c r="O356" s="58"/>
      <c r="P356" s="58"/>
      <c r="Q356" s="58"/>
      <c r="R356" s="58"/>
      <c r="S356" s="58"/>
      <c r="T356" s="58"/>
      <c r="U356" s="58"/>
      <c r="V356" s="58"/>
      <c r="W356" s="58"/>
      <c r="X356" s="58"/>
      <c r="Y356" s="58"/>
      <c r="Z356" s="58"/>
    </row>
    <row r="357" spans="1:26" ht="18" customHeight="1" x14ac:dyDescent="0.2">
      <c r="A357" s="23"/>
      <c r="B357" s="122"/>
      <c r="C357" s="23"/>
      <c r="D357" s="58"/>
      <c r="E357" s="58"/>
      <c r="F357" s="58"/>
      <c r="G357" s="123"/>
      <c r="H357" s="123"/>
      <c r="I357" s="123"/>
      <c r="J357" s="124"/>
      <c r="K357" s="158"/>
      <c r="L357" s="158"/>
      <c r="M357" s="58"/>
      <c r="N357" s="58"/>
      <c r="O357" s="58"/>
      <c r="P357" s="58"/>
      <c r="Q357" s="58"/>
      <c r="R357" s="58"/>
      <c r="S357" s="58"/>
      <c r="T357" s="58"/>
      <c r="U357" s="58"/>
      <c r="V357" s="58"/>
      <c r="W357" s="58"/>
      <c r="X357" s="58"/>
      <c r="Y357" s="58"/>
      <c r="Z357" s="58"/>
    </row>
    <row r="358" spans="1:26" ht="18" customHeight="1" x14ac:dyDescent="0.2">
      <c r="A358" s="23"/>
      <c r="B358" s="122"/>
      <c r="C358" s="23"/>
      <c r="D358" s="58"/>
      <c r="E358" s="58"/>
      <c r="F358" s="58"/>
      <c r="G358" s="123"/>
      <c r="H358" s="123"/>
      <c r="I358" s="123"/>
      <c r="J358" s="124"/>
      <c r="K358" s="158"/>
      <c r="L358" s="158"/>
      <c r="M358" s="58"/>
      <c r="N358" s="58"/>
      <c r="O358" s="58"/>
      <c r="P358" s="58"/>
      <c r="Q358" s="58"/>
      <c r="R358" s="58"/>
      <c r="S358" s="58"/>
      <c r="T358" s="58"/>
      <c r="U358" s="58"/>
      <c r="V358" s="58"/>
      <c r="W358" s="58"/>
      <c r="X358" s="58"/>
      <c r="Y358" s="58"/>
      <c r="Z358" s="58"/>
    </row>
    <row r="359" spans="1:26" ht="18" customHeight="1" x14ac:dyDescent="0.2">
      <c r="A359" s="23"/>
      <c r="B359" s="122"/>
      <c r="C359" s="23"/>
      <c r="D359" s="58"/>
      <c r="E359" s="58"/>
      <c r="F359" s="58"/>
      <c r="G359" s="123"/>
      <c r="H359" s="123"/>
      <c r="I359" s="123"/>
      <c r="J359" s="124"/>
      <c r="K359" s="158"/>
      <c r="L359" s="158"/>
      <c r="M359" s="58"/>
      <c r="N359" s="58"/>
      <c r="O359" s="58"/>
      <c r="P359" s="58"/>
      <c r="Q359" s="58"/>
      <c r="R359" s="58"/>
      <c r="S359" s="58"/>
      <c r="T359" s="58"/>
      <c r="U359" s="58"/>
      <c r="V359" s="58"/>
      <c r="W359" s="58"/>
      <c r="X359" s="58"/>
      <c r="Y359" s="58"/>
      <c r="Z359" s="58"/>
    </row>
    <row r="360" spans="1:26" ht="18" customHeight="1" x14ac:dyDescent="0.2">
      <c r="A360" s="23"/>
      <c r="B360" s="122"/>
      <c r="C360" s="23"/>
      <c r="D360" s="58"/>
      <c r="E360" s="58"/>
      <c r="F360" s="58"/>
      <c r="G360" s="123"/>
      <c r="H360" s="123"/>
      <c r="I360" s="123"/>
      <c r="J360" s="124"/>
      <c r="K360" s="158"/>
      <c r="L360" s="158"/>
      <c r="M360" s="58"/>
      <c r="N360" s="58"/>
      <c r="O360" s="58"/>
      <c r="P360" s="58"/>
      <c r="Q360" s="58"/>
      <c r="R360" s="58"/>
      <c r="S360" s="58"/>
      <c r="T360" s="58"/>
      <c r="U360" s="58"/>
      <c r="V360" s="58"/>
      <c r="W360" s="58"/>
      <c r="X360" s="58"/>
      <c r="Y360" s="58"/>
      <c r="Z360" s="58"/>
    </row>
    <row r="361" spans="1:26" ht="18" customHeight="1" x14ac:dyDescent="0.2">
      <c r="A361" s="23"/>
      <c r="B361" s="122"/>
      <c r="C361" s="23"/>
      <c r="D361" s="58"/>
      <c r="E361" s="58"/>
      <c r="F361" s="58"/>
      <c r="G361" s="123"/>
      <c r="H361" s="123"/>
      <c r="I361" s="123"/>
      <c r="J361" s="124"/>
      <c r="K361" s="158"/>
      <c r="L361" s="158"/>
      <c r="M361" s="58"/>
      <c r="N361" s="58"/>
      <c r="O361" s="58"/>
      <c r="P361" s="58"/>
      <c r="Q361" s="58"/>
      <c r="R361" s="58"/>
      <c r="S361" s="58"/>
      <c r="T361" s="58"/>
      <c r="U361" s="58"/>
      <c r="V361" s="58"/>
      <c r="W361" s="58"/>
      <c r="X361" s="58"/>
      <c r="Y361" s="58"/>
      <c r="Z361" s="58"/>
    </row>
    <row r="362" spans="1:26" ht="18" customHeight="1" x14ac:dyDescent="0.2">
      <c r="A362" s="23"/>
      <c r="B362" s="122"/>
      <c r="C362" s="23"/>
      <c r="D362" s="58"/>
      <c r="E362" s="58"/>
      <c r="F362" s="58"/>
      <c r="G362" s="123"/>
      <c r="H362" s="123"/>
      <c r="I362" s="123"/>
      <c r="J362" s="124"/>
      <c r="K362" s="158"/>
      <c r="L362" s="158"/>
      <c r="M362" s="58"/>
      <c r="N362" s="58"/>
      <c r="O362" s="58"/>
      <c r="P362" s="58"/>
      <c r="Q362" s="58"/>
      <c r="R362" s="58"/>
      <c r="S362" s="58"/>
      <c r="T362" s="58"/>
      <c r="U362" s="58"/>
      <c r="V362" s="58"/>
      <c r="W362" s="58"/>
      <c r="X362" s="58"/>
      <c r="Y362" s="58"/>
      <c r="Z362" s="58"/>
    </row>
    <row r="363" spans="1:26" ht="18" customHeight="1" x14ac:dyDescent="0.2">
      <c r="A363" s="23"/>
      <c r="B363" s="122"/>
      <c r="C363" s="23"/>
      <c r="D363" s="58"/>
      <c r="E363" s="58"/>
      <c r="F363" s="58"/>
      <c r="G363" s="123"/>
      <c r="H363" s="123"/>
      <c r="I363" s="123"/>
      <c r="J363" s="124"/>
      <c r="K363" s="158"/>
      <c r="L363" s="158"/>
      <c r="M363" s="58"/>
      <c r="N363" s="58"/>
      <c r="O363" s="58"/>
      <c r="P363" s="58"/>
      <c r="Q363" s="58"/>
      <c r="R363" s="58"/>
      <c r="S363" s="58"/>
      <c r="T363" s="58"/>
      <c r="U363" s="58"/>
      <c r="V363" s="58"/>
      <c r="W363" s="58"/>
      <c r="X363" s="58"/>
      <c r="Y363" s="58"/>
      <c r="Z363" s="58"/>
    </row>
    <row r="364" spans="1:26" ht="18" customHeight="1" x14ac:dyDescent="0.2">
      <c r="A364" s="23"/>
      <c r="B364" s="122"/>
      <c r="C364" s="23"/>
      <c r="D364" s="58"/>
      <c r="E364" s="58"/>
      <c r="F364" s="58"/>
      <c r="G364" s="123"/>
      <c r="H364" s="123"/>
      <c r="I364" s="123"/>
      <c r="J364" s="124"/>
      <c r="K364" s="158"/>
      <c r="L364" s="158"/>
      <c r="M364" s="58"/>
      <c r="N364" s="58"/>
      <c r="O364" s="58"/>
      <c r="P364" s="58"/>
      <c r="Q364" s="58"/>
      <c r="R364" s="58"/>
      <c r="S364" s="58"/>
      <c r="T364" s="58"/>
      <c r="U364" s="58"/>
      <c r="V364" s="58"/>
      <c r="W364" s="58"/>
      <c r="X364" s="58"/>
      <c r="Y364" s="58"/>
      <c r="Z364" s="58"/>
    </row>
    <row r="365" spans="1:26" ht="18" customHeight="1" x14ac:dyDescent="0.2">
      <c r="A365" s="23"/>
      <c r="B365" s="122"/>
      <c r="C365" s="23"/>
      <c r="D365" s="58"/>
      <c r="E365" s="58"/>
      <c r="F365" s="58"/>
      <c r="G365" s="123"/>
      <c r="H365" s="123"/>
      <c r="I365" s="123"/>
      <c r="J365" s="124"/>
      <c r="K365" s="158"/>
      <c r="L365" s="158"/>
      <c r="M365" s="58"/>
      <c r="N365" s="58"/>
      <c r="O365" s="58"/>
      <c r="P365" s="58"/>
      <c r="Q365" s="58"/>
      <c r="R365" s="58"/>
      <c r="S365" s="58"/>
      <c r="T365" s="58"/>
      <c r="U365" s="58"/>
      <c r="V365" s="58"/>
      <c r="W365" s="58"/>
      <c r="X365" s="58"/>
      <c r="Y365" s="58"/>
      <c r="Z365" s="58"/>
    </row>
    <row r="366" spans="1:26" ht="18" customHeight="1" x14ac:dyDescent="0.2">
      <c r="A366" s="23"/>
      <c r="B366" s="122"/>
      <c r="C366" s="23"/>
      <c r="D366" s="58"/>
      <c r="E366" s="58"/>
      <c r="F366" s="58"/>
      <c r="G366" s="123"/>
      <c r="H366" s="123"/>
      <c r="I366" s="123"/>
      <c r="J366" s="124"/>
      <c r="K366" s="158"/>
      <c r="L366" s="158"/>
      <c r="M366" s="58"/>
      <c r="N366" s="58"/>
      <c r="O366" s="58"/>
      <c r="P366" s="58"/>
      <c r="Q366" s="58"/>
      <c r="R366" s="58"/>
      <c r="S366" s="58"/>
      <c r="T366" s="58"/>
      <c r="U366" s="58"/>
      <c r="V366" s="58"/>
      <c r="W366" s="58"/>
      <c r="X366" s="58"/>
      <c r="Y366" s="58"/>
      <c r="Z366" s="58"/>
    </row>
    <row r="367" spans="1:26" ht="18" customHeight="1" x14ac:dyDescent="0.2">
      <c r="A367" s="23"/>
      <c r="B367" s="122"/>
      <c r="C367" s="23"/>
      <c r="D367" s="58"/>
      <c r="E367" s="58"/>
      <c r="F367" s="58"/>
      <c r="G367" s="123"/>
      <c r="H367" s="123"/>
      <c r="I367" s="123"/>
      <c r="J367" s="124"/>
      <c r="K367" s="158"/>
      <c r="L367" s="158"/>
      <c r="M367" s="58"/>
      <c r="N367" s="58"/>
      <c r="O367" s="58"/>
      <c r="P367" s="58"/>
      <c r="Q367" s="58"/>
      <c r="R367" s="58"/>
      <c r="S367" s="58"/>
      <c r="T367" s="58"/>
      <c r="U367" s="58"/>
      <c r="V367" s="58"/>
      <c r="W367" s="58"/>
      <c r="X367" s="58"/>
      <c r="Y367" s="58"/>
      <c r="Z367" s="58"/>
    </row>
    <row r="368" spans="1:26" ht="18" customHeight="1" x14ac:dyDescent="0.2">
      <c r="A368" s="23"/>
      <c r="B368" s="122"/>
      <c r="C368" s="23"/>
      <c r="D368" s="58"/>
      <c r="E368" s="58"/>
      <c r="F368" s="58"/>
      <c r="G368" s="123"/>
      <c r="H368" s="123"/>
      <c r="I368" s="123"/>
      <c r="J368" s="124"/>
      <c r="K368" s="158"/>
      <c r="L368" s="158"/>
      <c r="M368" s="58"/>
      <c r="N368" s="58"/>
      <c r="O368" s="58"/>
      <c r="P368" s="58"/>
      <c r="Q368" s="58"/>
      <c r="R368" s="58"/>
      <c r="S368" s="58"/>
      <c r="T368" s="58"/>
      <c r="U368" s="58"/>
      <c r="V368" s="58"/>
      <c r="W368" s="58"/>
      <c r="X368" s="58"/>
      <c r="Y368" s="58"/>
      <c r="Z368" s="58"/>
    </row>
    <row r="369" spans="1:26" ht="18" customHeight="1" x14ac:dyDescent="0.2">
      <c r="A369" s="23"/>
      <c r="B369" s="122"/>
      <c r="C369" s="23"/>
      <c r="D369" s="58"/>
      <c r="E369" s="58"/>
      <c r="F369" s="58"/>
      <c r="G369" s="123"/>
      <c r="H369" s="123"/>
      <c r="I369" s="123"/>
      <c r="J369" s="124"/>
      <c r="K369" s="158"/>
      <c r="L369" s="158"/>
      <c r="M369" s="58"/>
      <c r="N369" s="58"/>
      <c r="O369" s="58"/>
      <c r="P369" s="58"/>
      <c r="Q369" s="58"/>
      <c r="R369" s="58"/>
      <c r="S369" s="58"/>
      <c r="T369" s="58"/>
      <c r="U369" s="58"/>
      <c r="V369" s="58"/>
      <c r="W369" s="58"/>
      <c r="X369" s="58"/>
      <c r="Y369" s="58"/>
      <c r="Z369" s="58"/>
    </row>
    <row r="370" spans="1:26" ht="18" customHeight="1" x14ac:dyDescent="0.2">
      <c r="A370" s="23"/>
      <c r="B370" s="122"/>
      <c r="C370" s="23"/>
      <c r="D370" s="58"/>
      <c r="E370" s="58"/>
      <c r="F370" s="58"/>
      <c r="G370" s="123"/>
      <c r="H370" s="123"/>
      <c r="I370" s="123"/>
      <c r="J370" s="124"/>
      <c r="K370" s="158"/>
      <c r="L370" s="158"/>
      <c r="M370" s="58"/>
      <c r="N370" s="58"/>
      <c r="O370" s="58"/>
      <c r="P370" s="58"/>
      <c r="Q370" s="58"/>
      <c r="R370" s="58"/>
      <c r="S370" s="58"/>
      <c r="T370" s="58"/>
      <c r="U370" s="58"/>
      <c r="V370" s="58"/>
      <c r="W370" s="58"/>
      <c r="X370" s="58"/>
      <c r="Y370" s="58"/>
      <c r="Z370" s="58"/>
    </row>
    <row r="371" spans="1:26" ht="18" customHeight="1" x14ac:dyDescent="0.2">
      <c r="A371" s="23"/>
      <c r="B371" s="122"/>
      <c r="C371" s="23"/>
      <c r="D371" s="58"/>
      <c r="E371" s="58"/>
      <c r="F371" s="58"/>
      <c r="G371" s="123"/>
      <c r="H371" s="123"/>
      <c r="I371" s="123"/>
      <c r="J371" s="124"/>
      <c r="K371" s="158"/>
      <c r="L371" s="158"/>
      <c r="M371" s="58"/>
      <c r="N371" s="58"/>
      <c r="O371" s="58"/>
      <c r="P371" s="58"/>
      <c r="Q371" s="58"/>
      <c r="R371" s="58"/>
      <c r="S371" s="58"/>
      <c r="T371" s="58"/>
      <c r="U371" s="58"/>
      <c r="V371" s="58"/>
      <c r="W371" s="58"/>
      <c r="X371" s="58"/>
      <c r="Y371" s="58"/>
      <c r="Z371" s="58"/>
    </row>
    <row r="372" spans="1:26" ht="18" customHeight="1" x14ac:dyDescent="0.2">
      <c r="A372" s="23"/>
      <c r="B372" s="122"/>
      <c r="C372" s="23"/>
      <c r="D372" s="58"/>
      <c r="E372" s="58"/>
      <c r="F372" s="58"/>
      <c r="G372" s="123"/>
      <c r="H372" s="123"/>
      <c r="I372" s="123"/>
      <c r="J372" s="124"/>
      <c r="K372" s="158"/>
      <c r="L372" s="158"/>
      <c r="M372" s="58"/>
      <c r="N372" s="58"/>
      <c r="O372" s="58"/>
      <c r="P372" s="58"/>
      <c r="Q372" s="58"/>
      <c r="R372" s="58"/>
      <c r="S372" s="58"/>
      <c r="T372" s="58"/>
      <c r="U372" s="58"/>
      <c r="V372" s="58"/>
      <c r="W372" s="58"/>
      <c r="X372" s="58"/>
      <c r="Y372" s="58"/>
      <c r="Z372" s="58"/>
    </row>
    <row r="373" spans="1:26" ht="18" customHeight="1" x14ac:dyDescent="0.2">
      <c r="A373" s="23"/>
      <c r="B373" s="122"/>
      <c r="C373" s="23"/>
      <c r="D373" s="58"/>
      <c r="E373" s="58"/>
      <c r="F373" s="58"/>
      <c r="G373" s="123"/>
      <c r="H373" s="123"/>
      <c r="I373" s="123"/>
      <c r="J373" s="124"/>
      <c r="K373" s="158"/>
      <c r="L373" s="158"/>
      <c r="M373" s="58"/>
      <c r="N373" s="58"/>
      <c r="O373" s="58"/>
      <c r="P373" s="58"/>
      <c r="Q373" s="58"/>
      <c r="R373" s="58"/>
      <c r="S373" s="58"/>
      <c r="T373" s="58"/>
      <c r="U373" s="58"/>
      <c r="V373" s="58"/>
      <c r="W373" s="58"/>
      <c r="X373" s="58"/>
      <c r="Y373" s="58"/>
      <c r="Z373" s="58"/>
    </row>
    <row r="374" spans="1:26" ht="18" customHeight="1" x14ac:dyDescent="0.2">
      <c r="A374" s="23"/>
      <c r="B374" s="122"/>
      <c r="C374" s="23"/>
      <c r="D374" s="58"/>
      <c r="E374" s="58"/>
      <c r="F374" s="58"/>
      <c r="G374" s="123"/>
      <c r="H374" s="123"/>
      <c r="I374" s="123"/>
      <c r="J374" s="124"/>
      <c r="K374" s="158"/>
      <c r="L374" s="158"/>
      <c r="M374" s="58"/>
      <c r="N374" s="58"/>
      <c r="O374" s="58"/>
      <c r="P374" s="58"/>
      <c r="Q374" s="58"/>
      <c r="R374" s="58"/>
      <c r="S374" s="58"/>
      <c r="T374" s="58"/>
      <c r="U374" s="58"/>
      <c r="V374" s="58"/>
      <c r="W374" s="58"/>
      <c r="X374" s="58"/>
      <c r="Y374" s="58"/>
      <c r="Z374" s="58"/>
    </row>
    <row r="375" spans="1:26" ht="18" customHeight="1" x14ac:dyDescent="0.2">
      <c r="A375" s="23"/>
      <c r="B375" s="122"/>
      <c r="C375" s="23"/>
      <c r="D375" s="58"/>
      <c r="E375" s="58"/>
      <c r="F375" s="58"/>
      <c r="G375" s="123"/>
      <c r="H375" s="123"/>
      <c r="I375" s="123"/>
      <c r="J375" s="124"/>
      <c r="K375" s="158"/>
      <c r="L375" s="158"/>
      <c r="M375" s="58"/>
      <c r="N375" s="58"/>
      <c r="O375" s="58"/>
      <c r="P375" s="58"/>
      <c r="Q375" s="58"/>
      <c r="R375" s="58"/>
      <c r="S375" s="58"/>
      <c r="T375" s="58"/>
      <c r="U375" s="58"/>
      <c r="V375" s="58"/>
      <c r="W375" s="58"/>
      <c r="X375" s="58"/>
      <c r="Y375" s="58"/>
      <c r="Z375" s="58"/>
    </row>
    <row r="376" spans="1:26" ht="18" customHeight="1" x14ac:dyDescent="0.2">
      <c r="A376" s="23"/>
      <c r="B376" s="122"/>
      <c r="C376" s="23"/>
      <c r="D376" s="58"/>
      <c r="E376" s="58"/>
      <c r="F376" s="58"/>
      <c r="G376" s="123"/>
      <c r="H376" s="123"/>
      <c r="I376" s="123"/>
      <c r="J376" s="124"/>
      <c r="K376" s="158"/>
      <c r="L376" s="158"/>
      <c r="M376" s="58"/>
      <c r="N376" s="58"/>
      <c r="O376" s="58"/>
      <c r="P376" s="58"/>
      <c r="Q376" s="58"/>
      <c r="R376" s="58"/>
      <c r="S376" s="58"/>
      <c r="T376" s="58"/>
      <c r="U376" s="58"/>
      <c r="V376" s="58"/>
      <c r="W376" s="58"/>
      <c r="X376" s="58"/>
      <c r="Y376" s="58"/>
      <c r="Z376" s="58"/>
    </row>
    <row r="377" spans="1:26" ht="18" customHeight="1" x14ac:dyDescent="0.2">
      <c r="A377" s="23"/>
      <c r="B377" s="122"/>
      <c r="C377" s="23"/>
      <c r="D377" s="58"/>
      <c r="E377" s="58"/>
      <c r="F377" s="58"/>
      <c r="G377" s="123"/>
      <c r="H377" s="123"/>
      <c r="I377" s="123"/>
      <c r="J377" s="124"/>
      <c r="K377" s="158"/>
      <c r="L377" s="158"/>
      <c r="M377" s="58"/>
      <c r="N377" s="58"/>
      <c r="O377" s="58"/>
      <c r="P377" s="58"/>
      <c r="Q377" s="58"/>
      <c r="R377" s="58"/>
      <c r="S377" s="58"/>
      <c r="T377" s="58"/>
      <c r="U377" s="58"/>
      <c r="V377" s="58"/>
      <c r="W377" s="58"/>
      <c r="X377" s="58"/>
      <c r="Y377" s="58"/>
      <c r="Z377" s="58"/>
    </row>
    <row r="378" spans="1:26" ht="18" customHeight="1" x14ac:dyDescent="0.2">
      <c r="A378" s="23"/>
      <c r="B378" s="122"/>
      <c r="C378" s="23"/>
      <c r="D378" s="58"/>
      <c r="E378" s="58"/>
      <c r="F378" s="58"/>
      <c r="G378" s="123"/>
      <c r="H378" s="123"/>
      <c r="I378" s="123"/>
      <c r="J378" s="124"/>
      <c r="K378" s="158"/>
      <c r="L378" s="158"/>
      <c r="M378" s="58"/>
      <c r="N378" s="58"/>
      <c r="O378" s="58"/>
      <c r="P378" s="58"/>
      <c r="Q378" s="58"/>
      <c r="R378" s="58"/>
      <c r="S378" s="58"/>
      <c r="T378" s="58"/>
      <c r="U378" s="58"/>
      <c r="V378" s="58"/>
      <c r="W378" s="58"/>
      <c r="X378" s="58"/>
      <c r="Y378" s="58"/>
      <c r="Z378" s="58"/>
    </row>
    <row r="379" spans="1:26" ht="18" customHeight="1" x14ac:dyDescent="0.2">
      <c r="A379" s="23"/>
      <c r="B379" s="122"/>
      <c r="C379" s="23"/>
      <c r="D379" s="58"/>
      <c r="E379" s="58"/>
      <c r="F379" s="58"/>
      <c r="G379" s="123"/>
      <c r="H379" s="123"/>
      <c r="I379" s="123"/>
      <c r="J379" s="124"/>
      <c r="K379" s="158"/>
      <c r="L379" s="158"/>
      <c r="M379" s="58"/>
      <c r="N379" s="58"/>
      <c r="O379" s="58"/>
      <c r="P379" s="58"/>
      <c r="Q379" s="58"/>
      <c r="R379" s="58"/>
      <c r="S379" s="58"/>
      <c r="T379" s="58"/>
      <c r="U379" s="58"/>
      <c r="V379" s="58"/>
      <c r="W379" s="58"/>
      <c r="X379" s="58"/>
      <c r="Y379" s="58"/>
      <c r="Z379" s="58"/>
    </row>
    <row r="380" spans="1:26" ht="18" customHeight="1" x14ac:dyDescent="0.2">
      <c r="A380" s="23"/>
      <c r="B380" s="122"/>
      <c r="C380" s="23"/>
      <c r="D380" s="58"/>
      <c r="E380" s="58"/>
      <c r="F380" s="58"/>
      <c r="G380" s="123"/>
      <c r="H380" s="123"/>
      <c r="I380" s="123"/>
      <c r="J380" s="124"/>
      <c r="K380" s="158"/>
      <c r="L380" s="158"/>
      <c r="M380" s="58"/>
      <c r="N380" s="58"/>
      <c r="O380" s="58"/>
      <c r="P380" s="58"/>
      <c r="Q380" s="58"/>
      <c r="R380" s="58"/>
      <c r="S380" s="58"/>
      <c r="T380" s="58"/>
      <c r="U380" s="58"/>
      <c r="V380" s="58"/>
      <c r="W380" s="58"/>
      <c r="X380" s="58"/>
      <c r="Y380" s="58"/>
      <c r="Z380" s="58"/>
    </row>
    <row r="381" spans="1:26" ht="18" customHeight="1" x14ac:dyDescent="0.2">
      <c r="A381" s="23"/>
      <c r="B381" s="122"/>
      <c r="C381" s="23"/>
      <c r="D381" s="58"/>
      <c r="E381" s="58"/>
      <c r="F381" s="58"/>
      <c r="G381" s="123"/>
      <c r="H381" s="123"/>
      <c r="I381" s="123"/>
      <c r="J381" s="124"/>
      <c r="K381" s="158"/>
      <c r="L381" s="158"/>
      <c r="M381" s="58"/>
      <c r="N381" s="58"/>
      <c r="O381" s="58"/>
      <c r="P381" s="58"/>
      <c r="Q381" s="58"/>
      <c r="R381" s="58"/>
      <c r="S381" s="58"/>
      <c r="T381" s="58"/>
      <c r="U381" s="58"/>
      <c r="V381" s="58"/>
      <c r="W381" s="58"/>
      <c r="X381" s="58"/>
      <c r="Y381" s="58"/>
      <c r="Z381" s="58"/>
    </row>
    <row r="382" spans="1:26" ht="18" customHeight="1" x14ac:dyDescent="0.2">
      <c r="A382" s="23"/>
      <c r="B382" s="122"/>
      <c r="C382" s="23"/>
      <c r="D382" s="58"/>
      <c r="E382" s="58"/>
      <c r="F382" s="58"/>
      <c r="G382" s="123"/>
      <c r="H382" s="123"/>
      <c r="I382" s="123"/>
      <c r="J382" s="124"/>
      <c r="K382" s="158"/>
      <c r="L382" s="158"/>
      <c r="M382" s="58"/>
      <c r="N382" s="58"/>
      <c r="O382" s="58"/>
      <c r="P382" s="58"/>
      <c r="Q382" s="58"/>
      <c r="R382" s="58"/>
      <c r="S382" s="58"/>
      <c r="T382" s="58"/>
      <c r="U382" s="58"/>
      <c r="V382" s="58"/>
      <c r="W382" s="58"/>
      <c r="X382" s="58"/>
      <c r="Y382" s="58"/>
      <c r="Z382" s="58"/>
    </row>
    <row r="383" spans="1:26" ht="18" customHeight="1" x14ac:dyDescent="0.2">
      <c r="A383" s="23"/>
      <c r="B383" s="122"/>
      <c r="C383" s="23"/>
      <c r="D383" s="58"/>
      <c r="E383" s="58"/>
      <c r="F383" s="58"/>
      <c r="G383" s="123"/>
      <c r="H383" s="123"/>
      <c r="I383" s="123"/>
      <c r="J383" s="124"/>
      <c r="K383" s="158"/>
      <c r="L383" s="158"/>
      <c r="M383" s="58"/>
      <c r="N383" s="58"/>
      <c r="O383" s="58"/>
      <c r="P383" s="58"/>
      <c r="Q383" s="58"/>
      <c r="R383" s="58"/>
      <c r="S383" s="58"/>
      <c r="T383" s="58"/>
      <c r="U383" s="58"/>
      <c r="V383" s="58"/>
      <c r="W383" s="58"/>
      <c r="X383" s="58"/>
      <c r="Y383" s="58"/>
      <c r="Z383" s="58"/>
    </row>
    <row r="384" spans="1:26" ht="18" customHeight="1" x14ac:dyDescent="0.2">
      <c r="A384" s="23"/>
      <c r="B384" s="122"/>
      <c r="C384" s="23"/>
      <c r="D384" s="58"/>
      <c r="E384" s="58"/>
      <c r="F384" s="58"/>
      <c r="G384" s="123"/>
      <c r="H384" s="123"/>
      <c r="I384" s="123"/>
      <c r="J384" s="124"/>
      <c r="K384" s="158"/>
      <c r="L384" s="158"/>
      <c r="M384" s="58"/>
      <c r="N384" s="58"/>
      <c r="O384" s="58"/>
      <c r="P384" s="58"/>
      <c r="Q384" s="58"/>
      <c r="R384" s="58"/>
      <c r="S384" s="58"/>
      <c r="T384" s="58"/>
      <c r="U384" s="58"/>
      <c r="V384" s="58"/>
      <c r="W384" s="58"/>
      <c r="X384" s="58"/>
      <c r="Y384" s="58"/>
      <c r="Z384" s="58"/>
    </row>
    <row r="385" spans="1:26" ht="18" customHeight="1" x14ac:dyDescent="0.2">
      <c r="A385" s="23"/>
      <c r="B385" s="122"/>
      <c r="C385" s="23"/>
      <c r="D385" s="58"/>
      <c r="E385" s="58"/>
      <c r="F385" s="58"/>
      <c r="G385" s="123"/>
      <c r="H385" s="123"/>
      <c r="I385" s="123"/>
      <c r="J385" s="124"/>
      <c r="K385" s="158"/>
      <c r="L385" s="158"/>
      <c r="M385" s="58"/>
      <c r="N385" s="58"/>
      <c r="O385" s="58"/>
      <c r="P385" s="58"/>
      <c r="Q385" s="58"/>
      <c r="R385" s="58"/>
      <c r="S385" s="58"/>
      <c r="T385" s="58"/>
      <c r="U385" s="58"/>
      <c r="V385" s="58"/>
      <c r="W385" s="58"/>
      <c r="X385" s="58"/>
      <c r="Y385" s="58"/>
      <c r="Z385" s="58"/>
    </row>
    <row r="386" spans="1:26" ht="18" customHeight="1" x14ac:dyDescent="0.2">
      <c r="A386" s="23"/>
      <c r="B386" s="122"/>
      <c r="C386" s="23"/>
      <c r="D386" s="58"/>
      <c r="E386" s="58"/>
      <c r="F386" s="58"/>
      <c r="G386" s="123"/>
      <c r="H386" s="123"/>
      <c r="I386" s="123"/>
      <c r="J386" s="124"/>
      <c r="K386" s="158"/>
      <c r="L386" s="158"/>
      <c r="M386" s="58"/>
      <c r="N386" s="58"/>
      <c r="O386" s="58"/>
      <c r="P386" s="58"/>
      <c r="Q386" s="58"/>
      <c r="R386" s="58"/>
      <c r="S386" s="58"/>
      <c r="T386" s="58"/>
      <c r="U386" s="58"/>
      <c r="V386" s="58"/>
      <c r="W386" s="58"/>
      <c r="X386" s="58"/>
      <c r="Y386" s="58"/>
      <c r="Z386" s="58"/>
    </row>
    <row r="387" spans="1:26" ht="18" customHeight="1" x14ac:dyDescent="0.2">
      <c r="A387" s="23"/>
      <c r="B387" s="122"/>
      <c r="C387" s="23"/>
      <c r="D387" s="58"/>
      <c r="E387" s="58"/>
      <c r="F387" s="58"/>
      <c r="G387" s="123"/>
      <c r="H387" s="123"/>
      <c r="I387" s="123"/>
      <c r="J387" s="124"/>
      <c r="K387" s="158"/>
      <c r="L387" s="158"/>
      <c r="M387" s="58"/>
      <c r="N387" s="58"/>
      <c r="O387" s="58"/>
      <c r="P387" s="58"/>
      <c r="Q387" s="58"/>
      <c r="R387" s="58"/>
      <c r="S387" s="58"/>
      <c r="T387" s="58"/>
      <c r="U387" s="58"/>
      <c r="V387" s="58"/>
      <c r="W387" s="58"/>
      <c r="X387" s="58"/>
      <c r="Y387" s="58"/>
      <c r="Z387" s="58"/>
    </row>
    <row r="388" spans="1:26" ht="18" customHeight="1" x14ac:dyDescent="0.2">
      <c r="A388" s="23"/>
      <c r="B388" s="122"/>
      <c r="C388" s="23"/>
      <c r="D388" s="58"/>
      <c r="E388" s="58"/>
      <c r="F388" s="58"/>
      <c r="G388" s="123"/>
      <c r="H388" s="123"/>
      <c r="I388" s="123"/>
      <c r="J388" s="124"/>
      <c r="K388" s="158"/>
      <c r="L388" s="158"/>
      <c r="M388" s="58"/>
      <c r="N388" s="58"/>
      <c r="O388" s="58"/>
      <c r="P388" s="58"/>
      <c r="Q388" s="58"/>
      <c r="R388" s="58"/>
      <c r="S388" s="58"/>
      <c r="T388" s="58"/>
      <c r="U388" s="58"/>
      <c r="V388" s="58"/>
      <c r="W388" s="58"/>
      <c r="X388" s="58"/>
      <c r="Y388" s="58"/>
      <c r="Z388" s="58"/>
    </row>
    <row r="389" spans="1:26" ht="18" customHeight="1" x14ac:dyDescent="0.2">
      <c r="A389" s="23"/>
      <c r="B389" s="122"/>
      <c r="C389" s="23"/>
      <c r="D389" s="58"/>
      <c r="E389" s="58"/>
      <c r="F389" s="58"/>
      <c r="G389" s="123"/>
      <c r="H389" s="123"/>
      <c r="I389" s="123"/>
      <c r="J389" s="124"/>
      <c r="K389" s="158"/>
      <c r="L389" s="158"/>
      <c r="M389" s="58"/>
      <c r="N389" s="58"/>
      <c r="O389" s="58"/>
      <c r="P389" s="58"/>
      <c r="Q389" s="58"/>
      <c r="R389" s="58"/>
      <c r="S389" s="58"/>
      <c r="T389" s="58"/>
      <c r="U389" s="58"/>
      <c r="V389" s="58"/>
      <c r="W389" s="58"/>
      <c r="X389" s="58"/>
      <c r="Y389" s="58"/>
      <c r="Z389" s="58"/>
    </row>
    <row r="390" spans="1:26" ht="18" customHeight="1" x14ac:dyDescent="0.2">
      <c r="A390" s="23"/>
      <c r="B390" s="122"/>
      <c r="C390" s="23"/>
      <c r="D390" s="58"/>
      <c r="E390" s="58"/>
      <c r="F390" s="58"/>
      <c r="G390" s="123"/>
      <c r="H390" s="123"/>
      <c r="I390" s="123"/>
      <c r="J390" s="124"/>
      <c r="K390" s="158"/>
      <c r="L390" s="158"/>
      <c r="M390" s="58"/>
      <c r="N390" s="58"/>
      <c r="O390" s="58"/>
      <c r="P390" s="58"/>
      <c r="Q390" s="58"/>
      <c r="R390" s="58"/>
      <c r="S390" s="58"/>
      <c r="T390" s="58"/>
      <c r="U390" s="58"/>
      <c r="V390" s="58"/>
      <c r="W390" s="58"/>
      <c r="X390" s="58"/>
      <c r="Y390" s="58"/>
      <c r="Z390" s="58"/>
    </row>
    <row r="391" spans="1:26" ht="18" customHeight="1" x14ac:dyDescent="0.2">
      <c r="A391" s="23"/>
      <c r="B391" s="122"/>
      <c r="C391" s="23"/>
      <c r="D391" s="58"/>
      <c r="E391" s="58"/>
      <c r="F391" s="58"/>
      <c r="G391" s="123"/>
      <c r="H391" s="123"/>
      <c r="I391" s="123"/>
      <c r="J391" s="124"/>
      <c r="K391" s="158"/>
      <c r="L391" s="158"/>
      <c r="M391" s="58"/>
      <c r="N391" s="58"/>
      <c r="O391" s="58"/>
      <c r="P391" s="58"/>
      <c r="Q391" s="58"/>
      <c r="R391" s="58"/>
      <c r="S391" s="58"/>
      <c r="T391" s="58"/>
      <c r="U391" s="58"/>
      <c r="V391" s="58"/>
      <c r="W391" s="58"/>
      <c r="X391" s="58"/>
      <c r="Y391" s="58"/>
      <c r="Z391" s="58"/>
    </row>
    <row r="392" spans="1:26" ht="18" customHeight="1" x14ac:dyDescent="0.2">
      <c r="A392" s="23"/>
      <c r="B392" s="122"/>
      <c r="C392" s="23"/>
      <c r="D392" s="58"/>
      <c r="E392" s="58"/>
      <c r="F392" s="58"/>
      <c r="G392" s="123"/>
      <c r="H392" s="123"/>
      <c r="I392" s="123"/>
      <c r="J392" s="124"/>
      <c r="K392" s="158"/>
      <c r="L392" s="158"/>
      <c r="M392" s="58"/>
      <c r="N392" s="58"/>
      <c r="O392" s="58"/>
      <c r="P392" s="58"/>
      <c r="Q392" s="58"/>
      <c r="R392" s="58"/>
      <c r="S392" s="58"/>
      <c r="T392" s="58"/>
      <c r="U392" s="58"/>
      <c r="V392" s="58"/>
      <c r="W392" s="58"/>
      <c r="X392" s="58"/>
      <c r="Y392" s="58"/>
      <c r="Z392" s="58"/>
    </row>
    <row r="393" spans="1:26" ht="18" customHeight="1" x14ac:dyDescent="0.2">
      <c r="A393" s="23"/>
      <c r="B393" s="122"/>
      <c r="C393" s="23"/>
      <c r="D393" s="58"/>
      <c r="E393" s="58"/>
      <c r="F393" s="58"/>
      <c r="G393" s="123"/>
      <c r="H393" s="123"/>
      <c r="I393" s="123"/>
      <c r="J393" s="124"/>
      <c r="K393" s="158"/>
      <c r="L393" s="158"/>
      <c r="M393" s="58"/>
      <c r="N393" s="58"/>
      <c r="O393" s="58"/>
      <c r="P393" s="58"/>
      <c r="Q393" s="58"/>
      <c r="R393" s="58"/>
      <c r="S393" s="58"/>
      <c r="T393" s="58"/>
      <c r="U393" s="58"/>
      <c r="V393" s="58"/>
      <c r="W393" s="58"/>
      <c r="X393" s="58"/>
      <c r="Y393" s="58"/>
      <c r="Z393" s="58"/>
    </row>
    <row r="394" spans="1:26" ht="18" customHeight="1" x14ac:dyDescent="0.2">
      <c r="A394" s="23"/>
      <c r="B394" s="122"/>
      <c r="C394" s="23"/>
      <c r="D394" s="58"/>
      <c r="E394" s="58"/>
      <c r="F394" s="58"/>
      <c r="G394" s="123"/>
      <c r="H394" s="123"/>
      <c r="I394" s="123"/>
      <c r="J394" s="124"/>
      <c r="K394" s="158"/>
      <c r="L394" s="158"/>
      <c r="M394" s="58"/>
      <c r="N394" s="58"/>
      <c r="O394" s="58"/>
      <c r="P394" s="58"/>
      <c r="Q394" s="58"/>
      <c r="R394" s="58"/>
      <c r="S394" s="58"/>
      <c r="T394" s="58"/>
      <c r="U394" s="58"/>
      <c r="V394" s="58"/>
      <c r="W394" s="58"/>
      <c r="X394" s="58"/>
      <c r="Y394" s="58"/>
      <c r="Z394" s="58"/>
    </row>
    <row r="395" spans="1:26" ht="18" customHeight="1" x14ac:dyDescent="0.2">
      <c r="A395" s="23"/>
      <c r="B395" s="122"/>
      <c r="C395" s="23"/>
      <c r="D395" s="58"/>
      <c r="E395" s="58"/>
      <c r="F395" s="58"/>
      <c r="G395" s="123"/>
      <c r="H395" s="123"/>
      <c r="I395" s="123"/>
      <c r="J395" s="124"/>
      <c r="K395" s="158"/>
      <c r="L395" s="158"/>
      <c r="M395" s="58"/>
      <c r="N395" s="58"/>
      <c r="O395" s="58"/>
      <c r="P395" s="58"/>
      <c r="Q395" s="58"/>
      <c r="R395" s="58"/>
      <c r="S395" s="58"/>
      <c r="T395" s="58"/>
      <c r="U395" s="58"/>
      <c r="V395" s="58"/>
      <c r="W395" s="58"/>
      <c r="X395" s="58"/>
      <c r="Y395" s="58"/>
      <c r="Z395" s="58"/>
    </row>
    <row r="396" spans="1:26" ht="18" customHeight="1" x14ac:dyDescent="0.2">
      <c r="A396" s="23"/>
      <c r="B396" s="122"/>
      <c r="C396" s="23"/>
      <c r="D396" s="58"/>
      <c r="E396" s="58"/>
      <c r="F396" s="58"/>
      <c r="G396" s="123"/>
      <c r="H396" s="123"/>
      <c r="I396" s="123"/>
      <c r="J396" s="124"/>
      <c r="K396" s="158"/>
      <c r="L396" s="158"/>
      <c r="M396" s="58"/>
      <c r="N396" s="58"/>
      <c r="O396" s="58"/>
      <c r="P396" s="58"/>
      <c r="Q396" s="58"/>
      <c r="R396" s="58"/>
      <c r="S396" s="58"/>
      <c r="T396" s="58"/>
      <c r="U396" s="58"/>
      <c r="V396" s="58"/>
      <c r="W396" s="58"/>
      <c r="X396" s="58"/>
      <c r="Y396" s="58"/>
      <c r="Z396" s="58"/>
    </row>
    <row r="397" spans="1:26" ht="18" customHeight="1" x14ac:dyDescent="0.2">
      <c r="A397" s="23"/>
      <c r="B397" s="122"/>
      <c r="C397" s="23"/>
      <c r="D397" s="58"/>
      <c r="E397" s="58"/>
      <c r="F397" s="58"/>
      <c r="G397" s="123"/>
      <c r="H397" s="123"/>
      <c r="I397" s="123"/>
      <c r="J397" s="124"/>
      <c r="K397" s="158"/>
      <c r="L397" s="158"/>
      <c r="M397" s="58"/>
      <c r="N397" s="58"/>
      <c r="O397" s="58"/>
      <c r="P397" s="58"/>
      <c r="Q397" s="58"/>
      <c r="R397" s="58"/>
      <c r="S397" s="58"/>
      <c r="T397" s="58"/>
      <c r="U397" s="58"/>
      <c r="V397" s="58"/>
      <c r="W397" s="58"/>
      <c r="X397" s="58"/>
      <c r="Y397" s="58"/>
      <c r="Z397" s="58"/>
    </row>
    <row r="398" spans="1:26" ht="18" customHeight="1" x14ac:dyDescent="0.2">
      <c r="A398" s="23"/>
      <c r="B398" s="122"/>
      <c r="C398" s="23"/>
      <c r="D398" s="58"/>
      <c r="E398" s="58"/>
      <c r="F398" s="58"/>
      <c r="G398" s="123"/>
      <c r="H398" s="123"/>
      <c r="I398" s="123"/>
      <c r="J398" s="124"/>
      <c r="K398" s="158"/>
      <c r="L398" s="158"/>
      <c r="M398" s="58"/>
      <c r="N398" s="58"/>
      <c r="O398" s="58"/>
      <c r="P398" s="58"/>
      <c r="Q398" s="58"/>
      <c r="R398" s="58"/>
      <c r="S398" s="58"/>
      <c r="T398" s="58"/>
      <c r="U398" s="58"/>
      <c r="V398" s="58"/>
      <c r="W398" s="58"/>
      <c r="X398" s="58"/>
      <c r="Y398" s="58"/>
      <c r="Z398" s="58"/>
    </row>
    <row r="399" spans="1:26" ht="18" customHeight="1" x14ac:dyDescent="0.2">
      <c r="A399" s="23"/>
      <c r="B399" s="122"/>
      <c r="C399" s="23"/>
      <c r="D399" s="58"/>
      <c r="E399" s="58"/>
      <c r="F399" s="58"/>
      <c r="G399" s="123"/>
      <c r="H399" s="123"/>
      <c r="I399" s="123"/>
      <c r="J399" s="124"/>
      <c r="K399" s="158"/>
      <c r="L399" s="158"/>
      <c r="M399" s="58"/>
      <c r="N399" s="58"/>
      <c r="O399" s="58"/>
      <c r="P399" s="58"/>
      <c r="Q399" s="58"/>
      <c r="R399" s="58"/>
      <c r="S399" s="58"/>
      <c r="T399" s="58"/>
      <c r="U399" s="58"/>
      <c r="V399" s="58"/>
      <c r="W399" s="58"/>
      <c r="X399" s="58"/>
      <c r="Y399" s="58"/>
      <c r="Z399" s="58"/>
    </row>
    <row r="400" spans="1:26" ht="18" customHeight="1" x14ac:dyDescent="0.2">
      <c r="A400" s="23"/>
      <c r="B400" s="122"/>
      <c r="C400" s="23"/>
      <c r="D400" s="58"/>
      <c r="E400" s="58"/>
      <c r="F400" s="58"/>
      <c r="G400" s="123"/>
      <c r="H400" s="123"/>
      <c r="I400" s="123"/>
      <c r="J400" s="124"/>
      <c r="K400" s="158"/>
      <c r="L400" s="158"/>
      <c r="M400" s="58"/>
      <c r="N400" s="58"/>
      <c r="O400" s="58"/>
      <c r="P400" s="58"/>
      <c r="Q400" s="58"/>
      <c r="R400" s="58"/>
      <c r="S400" s="58"/>
      <c r="T400" s="58"/>
      <c r="U400" s="58"/>
      <c r="V400" s="58"/>
      <c r="W400" s="58"/>
      <c r="X400" s="58"/>
      <c r="Y400" s="58"/>
      <c r="Z400" s="58"/>
    </row>
    <row r="401" spans="1:26" ht="18" customHeight="1" x14ac:dyDescent="0.2">
      <c r="A401" s="23"/>
      <c r="B401" s="122"/>
      <c r="C401" s="23"/>
      <c r="D401" s="58"/>
      <c r="E401" s="58"/>
      <c r="F401" s="58"/>
      <c r="G401" s="123"/>
      <c r="H401" s="123"/>
      <c r="I401" s="123"/>
      <c r="J401" s="124"/>
      <c r="K401" s="158"/>
      <c r="L401" s="158"/>
      <c r="M401" s="58"/>
      <c r="N401" s="58"/>
      <c r="O401" s="58"/>
      <c r="P401" s="58"/>
      <c r="Q401" s="58"/>
      <c r="R401" s="58"/>
      <c r="S401" s="58"/>
      <c r="T401" s="58"/>
      <c r="U401" s="58"/>
      <c r="V401" s="58"/>
      <c r="W401" s="58"/>
      <c r="X401" s="58"/>
      <c r="Y401" s="58"/>
      <c r="Z401" s="58"/>
    </row>
    <row r="402" spans="1:26" ht="18" customHeight="1" x14ac:dyDescent="0.2">
      <c r="A402" s="23"/>
      <c r="B402" s="122"/>
      <c r="C402" s="23"/>
      <c r="D402" s="58"/>
      <c r="E402" s="58"/>
      <c r="F402" s="58"/>
      <c r="G402" s="123"/>
      <c r="H402" s="123"/>
      <c r="I402" s="123"/>
      <c r="J402" s="124"/>
      <c r="K402" s="158"/>
      <c r="L402" s="158"/>
      <c r="M402" s="58"/>
      <c r="N402" s="58"/>
      <c r="O402" s="58"/>
      <c r="P402" s="58"/>
      <c r="Q402" s="58"/>
      <c r="R402" s="58"/>
      <c r="S402" s="58"/>
      <c r="T402" s="58"/>
      <c r="U402" s="58"/>
      <c r="V402" s="58"/>
      <c r="W402" s="58"/>
      <c r="X402" s="58"/>
      <c r="Y402" s="58"/>
      <c r="Z402" s="58"/>
    </row>
    <row r="403" spans="1:26" ht="18" customHeight="1" x14ac:dyDescent="0.2">
      <c r="A403" s="23"/>
      <c r="B403" s="122"/>
      <c r="C403" s="23"/>
      <c r="D403" s="58"/>
      <c r="E403" s="58"/>
      <c r="F403" s="58"/>
      <c r="G403" s="123"/>
      <c r="H403" s="123"/>
      <c r="I403" s="123"/>
      <c r="J403" s="124"/>
      <c r="K403" s="158"/>
      <c r="L403" s="158"/>
      <c r="M403" s="58"/>
      <c r="N403" s="58"/>
      <c r="O403" s="58"/>
      <c r="P403" s="58"/>
      <c r="Q403" s="58"/>
      <c r="R403" s="58"/>
      <c r="S403" s="58"/>
      <c r="T403" s="58"/>
      <c r="U403" s="58"/>
      <c r="V403" s="58"/>
      <c r="W403" s="58"/>
      <c r="X403" s="58"/>
      <c r="Y403" s="58"/>
      <c r="Z403" s="58"/>
    </row>
    <row r="404" spans="1:26" ht="18" customHeight="1" x14ac:dyDescent="0.2">
      <c r="A404" s="23"/>
      <c r="B404" s="122"/>
      <c r="C404" s="23"/>
      <c r="D404" s="58"/>
      <c r="E404" s="58"/>
      <c r="F404" s="58"/>
      <c r="G404" s="123"/>
      <c r="H404" s="123"/>
      <c r="I404" s="123"/>
      <c r="J404" s="124"/>
      <c r="K404" s="158"/>
      <c r="L404" s="158"/>
      <c r="M404" s="58"/>
      <c r="N404" s="58"/>
      <c r="O404" s="58"/>
      <c r="P404" s="58"/>
      <c r="Q404" s="58"/>
      <c r="R404" s="58"/>
      <c r="S404" s="58"/>
      <c r="T404" s="58"/>
      <c r="U404" s="58"/>
      <c r="V404" s="58"/>
      <c r="W404" s="58"/>
      <c r="X404" s="58"/>
      <c r="Y404" s="58"/>
      <c r="Z404" s="58"/>
    </row>
    <row r="405" spans="1:26" ht="18" customHeight="1" x14ac:dyDescent="0.2">
      <c r="A405" s="23"/>
      <c r="B405" s="122"/>
      <c r="C405" s="23"/>
      <c r="D405" s="58"/>
      <c r="E405" s="58"/>
      <c r="F405" s="58"/>
      <c r="G405" s="123"/>
      <c r="H405" s="123"/>
      <c r="I405" s="123"/>
      <c r="J405" s="124"/>
      <c r="K405" s="158"/>
      <c r="L405" s="158"/>
      <c r="M405" s="58"/>
      <c r="N405" s="58"/>
      <c r="O405" s="58"/>
      <c r="P405" s="58"/>
      <c r="Q405" s="58"/>
      <c r="R405" s="58"/>
      <c r="S405" s="58"/>
      <c r="T405" s="58"/>
      <c r="U405" s="58"/>
      <c r="V405" s="58"/>
      <c r="W405" s="58"/>
      <c r="X405" s="58"/>
      <c r="Y405" s="58"/>
      <c r="Z405" s="58"/>
    </row>
    <row r="406" spans="1:26" ht="18" customHeight="1" x14ac:dyDescent="0.2">
      <c r="A406" s="23"/>
      <c r="B406" s="122"/>
      <c r="C406" s="23"/>
      <c r="D406" s="58"/>
      <c r="E406" s="58"/>
      <c r="F406" s="58"/>
      <c r="G406" s="123"/>
      <c r="H406" s="123"/>
      <c r="I406" s="123"/>
      <c r="J406" s="124"/>
      <c r="K406" s="158"/>
      <c r="L406" s="158"/>
      <c r="M406" s="58"/>
      <c r="N406" s="58"/>
      <c r="O406" s="58"/>
      <c r="P406" s="58"/>
      <c r="Q406" s="58"/>
      <c r="R406" s="58"/>
      <c r="S406" s="58"/>
      <c r="T406" s="58"/>
      <c r="U406" s="58"/>
      <c r="V406" s="58"/>
      <c r="W406" s="58"/>
      <c r="X406" s="58"/>
      <c r="Y406" s="58"/>
      <c r="Z406" s="58"/>
    </row>
    <row r="407" spans="1:26" ht="18" customHeight="1" x14ac:dyDescent="0.2">
      <c r="A407" s="23"/>
      <c r="B407" s="122"/>
      <c r="C407" s="23"/>
      <c r="D407" s="58"/>
      <c r="E407" s="58"/>
      <c r="F407" s="58"/>
      <c r="G407" s="123"/>
      <c r="H407" s="123"/>
      <c r="I407" s="123"/>
      <c r="J407" s="124"/>
      <c r="K407" s="158"/>
      <c r="L407" s="158"/>
      <c r="M407" s="58"/>
      <c r="N407" s="58"/>
      <c r="O407" s="58"/>
      <c r="P407" s="58"/>
      <c r="Q407" s="58"/>
      <c r="R407" s="58"/>
      <c r="S407" s="58"/>
      <c r="T407" s="58"/>
      <c r="U407" s="58"/>
      <c r="V407" s="58"/>
      <c r="W407" s="58"/>
      <c r="X407" s="58"/>
      <c r="Y407" s="58"/>
      <c r="Z407" s="58"/>
    </row>
    <row r="408" spans="1:26" ht="18" customHeight="1" x14ac:dyDescent="0.2">
      <c r="A408" s="23"/>
      <c r="B408" s="122"/>
      <c r="C408" s="23"/>
      <c r="D408" s="58"/>
      <c r="E408" s="58"/>
      <c r="F408" s="58"/>
      <c r="G408" s="123"/>
      <c r="H408" s="123"/>
      <c r="I408" s="123"/>
      <c r="J408" s="124"/>
      <c r="K408" s="158"/>
      <c r="L408" s="158"/>
      <c r="M408" s="58"/>
      <c r="N408" s="58"/>
      <c r="O408" s="58"/>
      <c r="P408" s="58"/>
      <c r="Q408" s="58"/>
      <c r="R408" s="58"/>
      <c r="S408" s="58"/>
      <c r="T408" s="58"/>
      <c r="U408" s="58"/>
      <c r="V408" s="58"/>
      <c r="W408" s="58"/>
      <c r="X408" s="58"/>
      <c r="Y408" s="58"/>
      <c r="Z408" s="58"/>
    </row>
    <row r="409" spans="1:26" ht="18" customHeight="1" x14ac:dyDescent="0.2">
      <c r="A409" s="23"/>
      <c r="B409" s="122"/>
      <c r="C409" s="23"/>
      <c r="D409" s="58"/>
      <c r="E409" s="58"/>
      <c r="F409" s="58"/>
      <c r="G409" s="123"/>
      <c r="H409" s="123"/>
      <c r="I409" s="123"/>
      <c r="J409" s="124"/>
      <c r="K409" s="158"/>
      <c r="L409" s="158"/>
      <c r="M409" s="58"/>
      <c r="N409" s="58"/>
      <c r="O409" s="58"/>
      <c r="P409" s="58"/>
      <c r="Q409" s="58"/>
      <c r="R409" s="58"/>
      <c r="S409" s="58"/>
      <c r="T409" s="58"/>
      <c r="U409" s="58"/>
      <c r="V409" s="58"/>
      <c r="W409" s="58"/>
      <c r="X409" s="58"/>
      <c r="Y409" s="58"/>
      <c r="Z409" s="58"/>
    </row>
    <row r="410" spans="1:26" ht="18" customHeight="1" x14ac:dyDescent="0.2">
      <c r="A410" s="23"/>
      <c r="B410" s="122"/>
      <c r="C410" s="23"/>
      <c r="D410" s="58"/>
      <c r="E410" s="58"/>
      <c r="F410" s="58"/>
      <c r="G410" s="123"/>
      <c r="H410" s="123"/>
      <c r="I410" s="123"/>
      <c r="J410" s="124"/>
      <c r="K410" s="158"/>
      <c r="L410" s="158"/>
      <c r="M410" s="58"/>
      <c r="N410" s="58"/>
      <c r="O410" s="58"/>
      <c r="P410" s="58"/>
      <c r="Q410" s="58"/>
      <c r="R410" s="58"/>
      <c r="S410" s="58"/>
      <c r="T410" s="58"/>
      <c r="U410" s="58"/>
      <c r="V410" s="58"/>
      <c r="W410" s="58"/>
      <c r="X410" s="58"/>
      <c r="Y410" s="58"/>
      <c r="Z410" s="58"/>
    </row>
    <row r="411" spans="1:26" ht="18" customHeight="1" x14ac:dyDescent="0.2">
      <c r="A411" s="23"/>
      <c r="B411" s="122"/>
      <c r="C411" s="23"/>
      <c r="D411" s="58"/>
      <c r="E411" s="58"/>
      <c r="F411" s="58"/>
      <c r="G411" s="123"/>
      <c r="H411" s="123"/>
      <c r="I411" s="123"/>
      <c r="J411" s="124"/>
      <c r="K411" s="158"/>
      <c r="L411" s="158"/>
      <c r="M411" s="58"/>
      <c r="N411" s="58"/>
      <c r="O411" s="58"/>
      <c r="P411" s="58"/>
      <c r="Q411" s="58"/>
      <c r="R411" s="58"/>
      <c r="S411" s="58"/>
      <c r="T411" s="58"/>
      <c r="U411" s="58"/>
      <c r="V411" s="58"/>
      <c r="W411" s="58"/>
      <c r="X411" s="58"/>
      <c r="Y411" s="58"/>
      <c r="Z411" s="58"/>
    </row>
    <row r="412" spans="1:26" ht="18" customHeight="1" x14ac:dyDescent="0.2">
      <c r="A412" s="23"/>
      <c r="B412" s="122"/>
      <c r="C412" s="23"/>
      <c r="D412" s="58"/>
      <c r="E412" s="58"/>
      <c r="F412" s="58"/>
      <c r="G412" s="123"/>
      <c r="H412" s="123"/>
      <c r="I412" s="123"/>
      <c r="J412" s="124"/>
      <c r="K412" s="158"/>
      <c r="L412" s="158"/>
      <c r="M412" s="58"/>
      <c r="N412" s="58"/>
      <c r="O412" s="58"/>
      <c r="P412" s="58"/>
      <c r="Q412" s="58"/>
      <c r="R412" s="58"/>
      <c r="S412" s="58"/>
      <c r="T412" s="58"/>
      <c r="U412" s="58"/>
      <c r="V412" s="58"/>
      <c r="W412" s="58"/>
      <c r="X412" s="58"/>
      <c r="Y412" s="58"/>
      <c r="Z412" s="58"/>
    </row>
    <row r="413" spans="1:26" ht="18" customHeight="1" x14ac:dyDescent="0.2">
      <c r="A413" s="23"/>
      <c r="B413" s="122"/>
      <c r="C413" s="23"/>
      <c r="D413" s="58"/>
      <c r="E413" s="58"/>
      <c r="F413" s="58"/>
      <c r="G413" s="123"/>
      <c r="H413" s="123"/>
      <c r="I413" s="123"/>
      <c r="J413" s="124"/>
      <c r="K413" s="158"/>
      <c r="L413" s="158"/>
      <c r="M413" s="58"/>
      <c r="N413" s="58"/>
      <c r="O413" s="58"/>
      <c r="P413" s="58"/>
      <c r="Q413" s="58"/>
      <c r="R413" s="58"/>
      <c r="S413" s="58"/>
      <c r="T413" s="58"/>
      <c r="U413" s="58"/>
      <c r="V413" s="58"/>
      <c r="W413" s="58"/>
      <c r="X413" s="58"/>
      <c r="Y413" s="58"/>
      <c r="Z413" s="58"/>
    </row>
    <row r="414" spans="1:26" ht="18" customHeight="1" x14ac:dyDescent="0.2">
      <c r="A414" s="23"/>
      <c r="B414" s="122"/>
      <c r="C414" s="23"/>
      <c r="D414" s="58"/>
      <c r="E414" s="58"/>
      <c r="F414" s="58"/>
      <c r="G414" s="123"/>
      <c r="H414" s="123"/>
      <c r="I414" s="123"/>
      <c r="J414" s="124"/>
      <c r="K414" s="158"/>
      <c r="L414" s="158"/>
      <c r="M414" s="58"/>
      <c r="N414" s="58"/>
      <c r="O414" s="58"/>
      <c r="P414" s="58"/>
      <c r="Q414" s="58"/>
      <c r="R414" s="58"/>
      <c r="S414" s="58"/>
      <c r="T414" s="58"/>
      <c r="U414" s="58"/>
      <c r="V414" s="58"/>
      <c r="W414" s="58"/>
      <c r="X414" s="58"/>
      <c r="Y414" s="58"/>
      <c r="Z414" s="58"/>
    </row>
    <row r="415" spans="1:26" ht="18" customHeight="1" x14ac:dyDescent="0.2">
      <c r="A415" s="23"/>
      <c r="B415" s="122"/>
      <c r="C415" s="23"/>
      <c r="D415" s="58"/>
      <c r="E415" s="58"/>
      <c r="F415" s="58"/>
      <c r="G415" s="123"/>
      <c r="H415" s="123"/>
      <c r="I415" s="123"/>
      <c r="J415" s="124"/>
      <c r="K415" s="158"/>
      <c r="L415" s="158"/>
      <c r="M415" s="58"/>
      <c r="N415" s="58"/>
      <c r="O415" s="58"/>
      <c r="P415" s="58"/>
      <c r="Q415" s="58"/>
      <c r="R415" s="58"/>
      <c r="S415" s="58"/>
      <c r="T415" s="58"/>
      <c r="U415" s="58"/>
      <c r="V415" s="58"/>
      <c r="W415" s="58"/>
      <c r="X415" s="58"/>
      <c r="Y415" s="58"/>
      <c r="Z415" s="58"/>
    </row>
    <row r="416" spans="1:26" ht="18" customHeight="1" x14ac:dyDescent="0.2">
      <c r="A416" s="23"/>
      <c r="B416" s="122"/>
      <c r="C416" s="23"/>
      <c r="D416" s="58"/>
      <c r="E416" s="58"/>
      <c r="F416" s="58"/>
      <c r="G416" s="123"/>
      <c r="H416" s="123"/>
      <c r="I416" s="123"/>
      <c r="J416" s="124"/>
      <c r="K416" s="158"/>
      <c r="L416" s="158"/>
      <c r="M416" s="58"/>
      <c r="N416" s="58"/>
      <c r="O416" s="58"/>
      <c r="P416" s="58"/>
      <c r="Q416" s="58"/>
      <c r="R416" s="58"/>
      <c r="S416" s="58"/>
      <c r="T416" s="58"/>
      <c r="U416" s="58"/>
      <c r="V416" s="58"/>
      <c r="W416" s="58"/>
      <c r="X416" s="58"/>
      <c r="Y416" s="58"/>
      <c r="Z416" s="58"/>
    </row>
    <row r="417" spans="1:26" ht="18" customHeight="1" x14ac:dyDescent="0.2">
      <c r="A417" s="23"/>
      <c r="B417" s="122"/>
      <c r="C417" s="23"/>
      <c r="D417" s="58"/>
      <c r="E417" s="58"/>
      <c r="F417" s="58"/>
      <c r="G417" s="123"/>
      <c r="H417" s="123"/>
      <c r="I417" s="123"/>
      <c r="J417" s="124"/>
      <c r="K417" s="158"/>
      <c r="L417" s="158"/>
      <c r="M417" s="58"/>
      <c r="N417" s="58"/>
      <c r="O417" s="58"/>
      <c r="P417" s="58"/>
      <c r="Q417" s="58"/>
      <c r="R417" s="58"/>
      <c r="S417" s="58"/>
      <c r="T417" s="58"/>
      <c r="U417" s="58"/>
      <c r="V417" s="58"/>
      <c r="W417" s="58"/>
      <c r="X417" s="58"/>
      <c r="Y417" s="58"/>
      <c r="Z417" s="58"/>
    </row>
    <row r="418" spans="1:26" ht="18" customHeight="1" x14ac:dyDescent="0.2">
      <c r="A418" s="23"/>
      <c r="B418" s="122"/>
      <c r="C418" s="23"/>
      <c r="D418" s="58"/>
      <c r="E418" s="58"/>
      <c r="F418" s="58"/>
      <c r="G418" s="123"/>
      <c r="H418" s="123"/>
      <c r="I418" s="123"/>
      <c r="J418" s="124"/>
      <c r="K418" s="158"/>
      <c r="L418" s="158"/>
      <c r="M418" s="58"/>
      <c r="N418" s="58"/>
      <c r="O418" s="58"/>
      <c r="P418" s="58"/>
      <c r="Q418" s="58"/>
      <c r="R418" s="58"/>
      <c r="S418" s="58"/>
      <c r="T418" s="58"/>
      <c r="U418" s="58"/>
      <c r="V418" s="58"/>
      <c r="W418" s="58"/>
      <c r="X418" s="58"/>
      <c r="Y418" s="58"/>
      <c r="Z418" s="58"/>
    </row>
    <row r="419" spans="1:26" ht="18" customHeight="1" x14ac:dyDescent="0.2">
      <c r="A419" s="23"/>
      <c r="B419" s="122"/>
      <c r="C419" s="23"/>
      <c r="D419" s="58"/>
      <c r="E419" s="58"/>
      <c r="F419" s="58"/>
      <c r="G419" s="123"/>
      <c r="H419" s="123"/>
      <c r="I419" s="123"/>
      <c r="J419" s="124"/>
      <c r="K419" s="158"/>
      <c r="L419" s="158"/>
      <c r="M419" s="58"/>
      <c r="N419" s="58"/>
      <c r="O419" s="58"/>
      <c r="P419" s="58"/>
      <c r="Q419" s="58"/>
      <c r="R419" s="58"/>
      <c r="S419" s="58"/>
      <c r="T419" s="58"/>
      <c r="U419" s="58"/>
      <c r="V419" s="58"/>
      <c r="W419" s="58"/>
      <c r="X419" s="58"/>
      <c r="Y419" s="58"/>
      <c r="Z419" s="58"/>
    </row>
    <row r="420" spans="1:26" ht="18" customHeight="1" x14ac:dyDescent="0.2">
      <c r="A420" s="23"/>
      <c r="B420" s="122"/>
      <c r="C420" s="23"/>
      <c r="D420" s="58"/>
      <c r="E420" s="58"/>
      <c r="F420" s="58"/>
      <c r="G420" s="123"/>
      <c r="H420" s="123"/>
      <c r="I420" s="123"/>
      <c r="J420" s="124"/>
      <c r="K420" s="158"/>
      <c r="L420" s="158"/>
      <c r="M420" s="58"/>
      <c r="N420" s="58"/>
      <c r="O420" s="58"/>
      <c r="P420" s="58"/>
      <c r="Q420" s="58"/>
      <c r="R420" s="58"/>
      <c r="S420" s="58"/>
      <c r="T420" s="58"/>
      <c r="U420" s="58"/>
      <c r="V420" s="58"/>
      <c r="W420" s="58"/>
      <c r="X420" s="58"/>
      <c r="Y420" s="58"/>
      <c r="Z420" s="58"/>
    </row>
    <row r="421" spans="1:26" ht="18" customHeight="1" x14ac:dyDescent="0.2">
      <c r="A421" s="23"/>
      <c r="B421" s="122"/>
      <c r="C421" s="23"/>
      <c r="D421" s="58"/>
      <c r="E421" s="58"/>
      <c r="F421" s="58"/>
      <c r="G421" s="123"/>
      <c r="H421" s="123"/>
      <c r="I421" s="123"/>
      <c r="J421" s="124"/>
      <c r="K421" s="158"/>
      <c r="L421" s="158"/>
      <c r="M421" s="58"/>
      <c r="N421" s="58"/>
      <c r="O421" s="58"/>
      <c r="P421" s="58"/>
      <c r="Q421" s="58"/>
      <c r="R421" s="58"/>
      <c r="S421" s="58"/>
      <c r="T421" s="58"/>
      <c r="U421" s="58"/>
      <c r="V421" s="58"/>
      <c r="W421" s="58"/>
      <c r="X421" s="58"/>
      <c r="Y421" s="58"/>
      <c r="Z421" s="58"/>
    </row>
    <row r="422" spans="1:26" ht="18" customHeight="1" x14ac:dyDescent="0.2">
      <c r="A422" s="23"/>
      <c r="B422" s="122"/>
      <c r="C422" s="23"/>
      <c r="D422" s="58"/>
      <c r="E422" s="58"/>
      <c r="F422" s="58"/>
      <c r="G422" s="123"/>
      <c r="H422" s="123"/>
      <c r="I422" s="123"/>
      <c r="J422" s="124"/>
      <c r="K422" s="158"/>
      <c r="L422" s="158"/>
      <c r="M422" s="58"/>
      <c r="N422" s="58"/>
      <c r="O422" s="58"/>
      <c r="P422" s="58"/>
      <c r="Q422" s="58"/>
      <c r="R422" s="58"/>
      <c r="S422" s="58"/>
      <c r="T422" s="58"/>
      <c r="U422" s="58"/>
      <c r="V422" s="58"/>
      <c r="W422" s="58"/>
      <c r="X422" s="58"/>
      <c r="Y422" s="58"/>
      <c r="Z422" s="58"/>
    </row>
    <row r="423" spans="1:26" ht="18" customHeight="1" x14ac:dyDescent="0.2">
      <c r="A423" s="23"/>
      <c r="B423" s="122"/>
      <c r="C423" s="23"/>
      <c r="D423" s="58"/>
      <c r="E423" s="58"/>
      <c r="F423" s="58"/>
      <c r="G423" s="123"/>
      <c r="H423" s="123"/>
      <c r="I423" s="123"/>
      <c r="J423" s="124"/>
      <c r="K423" s="158"/>
      <c r="L423" s="158"/>
      <c r="M423" s="58"/>
      <c r="N423" s="58"/>
      <c r="O423" s="58"/>
      <c r="P423" s="58"/>
      <c r="Q423" s="58"/>
      <c r="R423" s="58"/>
      <c r="S423" s="58"/>
      <c r="T423" s="58"/>
      <c r="U423" s="58"/>
      <c r="V423" s="58"/>
      <c r="W423" s="58"/>
      <c r="X423" s="58"/>
      <c r="Y423" s="58"/>
      <c r="Z423" s="58"/>
    </row>
    <row r="424" spans="1:26" ht="18" customHeight="1" x14ac:dyDescent="0.2">
      <c r="A424" s="23"/>
      <c r="B424" s="122"/>
      <c r="C424" s="23"/>
      <c r="D424" s="58"/>
      <c r="E424" s="58"/>
      <c r="F424" s="58"/>
      <c r="G424" s="123"/>
      <c r="H424" s="123"/>
      <c r="I424" s="123"/>
      <c r="J424" s="124"/>
      <c r="K424" s="158"/>
      <c r="L424" s="158"/>
      <c r="M424" s="58"/>
      <c r="N424" s="58"/>
      <c r="O424" s="58"/>
      <c r="P424" s="58"/>
      <c r="Q424" s="58"/>
      <c r="R424" s="58"/>
      <c r="S424" s="58"/>
      <c r="T424" s="58"/>
      <c r="U424" s="58"/>
      <c r="V424" s="58"/>
      <c r="W424" s="58"/>
      <c r="X424" s="58"/>
      <c r="Y424" s="58"/>
      <c r="Z424" s="58"/>
    </row>
    <row r="425" spans="1:26" ht="18" customHeight="1" x14ac:dyDescent="0.2">
      <c r="A425" s="23"/>
      <c r="B425" s="122"/>
      <c r="C425" s="23"/>
      <c r="D425" s="58"/>
      <c r="E425" s="58"/>
      <c r="F425" s="58"/>
      <c r="G425" s="123"/>
      <c r="H425" s="123"/>
      <c r="I425" s="123"/>
      <c r="J425" s="124"/>
      <c r="K425" s="158"/>
      <c r="L425" s="158"/>
      <c r="M425" s="58"/>
      <c r="N425" s="58"/>
      <c r="O425" s="58"/>
      <c r="P425" s="58"/>
      <c r="Q425" s="58"/>
      <c r="R425" s="58"/>
      <c r="S425" s="58"/>
      <c r="T425" s="58"/>
      <c r="U425" s="58"/>
      <c r="V425" s="58"/>
      <c r="W425" s="58"/>
      <c r="X425" s="58"/>
      <c r="Y425" s="58"/>
      <c r="Z425" s="58"/>
    </row>
    <row r="426" spans="1:26" ht="18" customHeight="1" x14ac:dyDescent="0.2">
      <c r="A426" s="23"/>
      <c r="B426" s="122"/>
      <c r="C426" s="23"/>
      <c r="D426" s="58"/>
      <c r="E426" s="58"/>
      <c r="F426" s="58"/>
      <c r="G426" s="123"/>
      <c r="H426" s="123"/>
      <c r="I426" s="123"/>
      <c r="J426" s="124"/>
      <c r="K426" s="158"/>
      <c r="L426" s="158"/>
      <c r="M426" s="58"/>
      <c r="N426" s="58"/>
      <c r="O426" s="58"/>
      <c r="P426" s="58"/>
      <c r="Q426" s="58"/>
      <c r="R426" s="58"/>
      <c r="S426" s="58"/>
      <c r="T426" s="58"/>
      <c r="U426" s="58"/>
      <c r="V426" s="58"/>
      <c r="W426" s="58"/>
      <c r="X426" s="58"/>
      <c r="Y426" s="58"/>
      <c r="Z426" s="58"/>
    </row>
    <row r="427" spans="1:26" ht="18" customHeight="1" x14ac:dyDescent="0.2">
      <c r="A427" s="23"/>
      <c r="B427" s="122"/>
      <c r="C427" s="23"/>
      <c r="D427" s="58"/>
      <c r="E427" s="58"/>
      <c r="F427" s="58"/>
      <c r="G427" s="123"/>
      <c r="H427" s="123"/>
      <c r="I427" s="123"/>
      <c r="J427" s="124"/>
      <c r="K427" s="158"/>
      <c r="L427" s="158"/>
      <c r="M427" s="58"/>
      <c r="N427" s="58"/>
      <c r="O427" s="58"/>
      <c r="P427" s="58"/>
      <c r="Q427" s="58"/>
      <c r="R427" s="58"/>
      <c r="S427" s="58"/>
      <c r="T427" s="58"/>
      <c r="U427" s="58"/>
      <c r="V427" s="58"/>
      <c r="W427" s="58"/>
      <c r="X427" s="58"/>
      <c r="Y427" s="58"/>
      <c r="Z427" s="58"/>
    </row>
    <row r="428" spans="1:26" ht="18" customHeight="1" x14ac:dyDescent="0.2">
      <c r="A428" s="23"/>
      <c r="B428" s="122"/>
      <c r="C428" s="23"/>
      <c r="D428" s="58"/>
      <c r="E428" s="58"/>
      <c r="F428" s="58"/>
      <c r="G428" s="123"/>
      <c r="H428" s="123"/>
      <c r="I428" s="123"/>
      <c r="J428" s="124"/>
      <c r="K428" s="158"/>
      <c r="L428" s="158"/>
      <c r="M428" s="58"/>
      <c r="N428" s="58"/>
      <c r="O428" s="58"/>
      <c r="P428" s="58"/>
      <c r="Q428" s="58"/>
      <c r="R428" s="58"/>
      <c r="S428" s="58"/>
      <c r="T428" s="58"/>
      <c r="U428" s="58"/>
      <c r="V428" s="58"/>
      <c r="W428" s="58"/>
      <c r="X428" s="58"/>
      <c r="Y428" s="58"/>
      <c r="Z428" s="58"/>
    </row>
    <row r="429" spans="1:26" ht="18" customHeight="1" x14ac:dyDescent="0.2">
      <c r="A429" s="23"/>
      <c r="B429" s="122"/>
      <c r="C429" s="23"/>
      <c r="D429" s="58"/>
      <c r="E429" s="58"/>
      <c r="F429" s="58"/>
      <c r="G429" s="123"/>
      <c r="H429" s="123"/>
      <c r="I429" s="123"/>
      <c r="J429" s="124"/>
      <c r="K429" s="158"/>
      <c r="L429" s="158"/>
      <c r="M429" s="58"/>
      <c r="N429" s="58"/>
      <c r="O429" s="58"/>
      <c r="P429" s="58"/>
      <c r="Q429" s="58"/>
      <c r="R429" s="58"/>
      <c r="S429" s="58"/>
      <c r="T429" s="58"/>
      <c r="U429" s="58"/>
      <c r="V429" s="58"/>
      <c r="W429" s="58"/>
      <c r="X429" s="58"/>
      <c r="Y429" s="58"/>
      <c r="Z429" s="58"/>
    </row>
    <row r="430" spans="1:26" ht="18" customHeight="1" x14ac:dyDescent="0.2">
      <c r="A430" s="23"/>
      <c r="B430" s="122"/>
      <c r="C430" s="23"/>
      <c r="D430" s="58"/>
      <c r="E430" s="58"/>
      <c r="F430" s="58"/>
      <c r="G430" s="123"/>
      <c r="H430" s="123"/>
      <c r="I430" s="123"/>
      <c r="J430" s="124"/>
      <c r="K430" s="158"/>
      <c r="L430" s="158"/>
      <c r="M430" s="58"/>
      <c r="N430" s="58"/>
      <c r="O430" s="58"/>
      <c r="P430" s="58"/>
      <c r="Q430" s="58"/>
      <c r="R430" s="58"/>
      <c r="S430" s="58"/>
      <c r="T430" s="58"/>
      <c r="U430" s="58"/>
      <c r="V430" s="58"/>
      <c r="W430" s="58"/>
      <c r="X430" s="58"/>
      <c r="Y430" s="58"/>
      <c r="Z430" s="58"/>
    </row>
    <row r="431" spans="1:26" ht="18" customHeight="1" x14ac:dyDescent="0.2">
      <c r="A431" s="23"/>
      <c r="B431" s="122"/>
      <c r="C431" s="23"/>
      <c r="D431" s="58"/>
      <c r="E431" s="58"/>
      <c r="F431" s="58"/>
      <c r="G431" s="123"/>
      <c r="H431" s="123"/>
      <c r="I431" s="123"/>
      <c r="J431" s="124"/>
      <c r="K431" s="158"/>
      <c r="L431" s="158"/>
      <c r="M431" s="58"/>
      <c r="N431" s="58"/>
      <c r="O431" s="58"/>
      <c r="P431" s="58"/>
      <c r="Q431" s="58"/>
      <c r="R431" s="58"/>
      <c r="S431" s="58"/>
      <c r="T431" s="58"/>
      <c r="U431" s="58"/>
      <c r="V431" s="58"/>
      <c r="W431" s="58"/>
      <c r="X431" s="58"/>
      <c r="Y431" s="58"/>
      <c r="Z431" s="58"/>
    </row>
    <row r="432" spans="1:26" ht="18" customHeight="1" x14ac:dyDescent="0.2">
      <c r="A432" s="23"/>
      <c r="B432" s="122"/>
      <c r="C432" s="23"/>
      <c r="D432" s="58"/>
      <c r="E432" s="58"/>
      <c r="F432" s="58"/>
      <c r="G432" s="123"/>
      <c r="H432" s="123"/>
      <c r="I432" s="123"/>
      <c r="J432" s="124"/>
      <c r="K432" s="158"/>
      <c r="L432" s="158"/>
      <c r="M432" s="58"/>
      <c r="N432" s="58"/>
      <c r="O432" s="58"/>
      <c r="P432" s="58"/>
      <c r="Q432" s="58"/>
      <c r="R432" s="58"/>
      <c r="S432" s="58"/>
      <c r="T432" s="58"/>
      <c r="U432" s="58"/>
      <c r="V432" s="58"/>
      <c r="W432" s="58"/>
      <c r="X432" s="58"/>
      <c r="Y432" s="58"/>
      <c r="Z432" s="58"/>
    </row>
    <row r="433" spans="1:26" ht="18" customHeight="1" x14ac:dyDescent="0.2">
      <c r="A433" s="23"/>
      <c r="B433" s="122"/>
      <c r="C433" s="23"/>
      <c r="D433" s="58"/>
      <c r="E433" s="58"/>
      <c r="F433" s="58"/>
      <c r="G433" s="123"/>
      <c r="H433" s="123"/>
      <c r="I433" s="123"/>
      <c r="J433" s="124"/>
      <c r="K433" s="158"/>
      <c r="L433" s="158"/>
      <c r="M433" s="58"/>
      <c r="N433" s="58"/>
      <c r="O433" s="58"/>
      <c r="P433" s="58"/>
      <c r="Q433" s="58"/>
      <c r="R433" s="58"/>
      <c r="S433" s="58"/>
      <c r="T433" s="58"/>
      <c r="U433" s="58"/>
      <c r="V433" s="58"/>
      <c r="W433" s="58"/>
      <c r="X433" s="58"/>
      <c r="Y433" s="58"/>
      <c r="Z433" s="58"/>
    </row>
    <row r="434" spans="1:26" ht="18" customHeight="1" x14ac:dyDescent="0.2">
      <c r="A434" s="23"/>
      <c r="B434" s="122"/>
      <c r="C434" s="23"/>
      <c r="D434" s="58"/>
      <c r="E434" s="58"/>
      <c r="F434" s="58"/>
      <c r="G434" s="123"/>
      <c r="H434" s="123"/>
      <c r="I434" s="123"/>
      <c r="J434" s="124"/>
      <c r="K434" s="158"/>
      <c r="L434" s="158"/>
      <c r="M434" s="58"/>
      <c r="N434" s="58"/>
      <c r="O434" s="58"/>
      <c r="P434" s="58"/>
      <c r="Q434" s="58"/>
      <c r="R434" s="58"/>
      <c r="S434" s="58"/>
      <c r="T434" s="58"/>
      <c r="U434" s="58"/>
      <c r="V434" s="58"/>
      <c r="W434" s="58"/>
      <c r="X434" s="58"/>
      <c r="Y434" s="58"/>
      <c r="Z434" s="58"/>
    </row>
    <row r="435" spans="1:26" ht="18" customHeight="1" x14ac:dyDescent="0.2">
      <c r="A435" s="23"/>
      <c r="B435" s="122"/>
      <c r="C435" s="23"/>
      <c r="D435" s="58"/>
      <c r="E435" s="58"/>
      <c r="F435" s="58"/>
      <c r="G435" s="123"/>
      <c r="H435" s="123"/>
      <c r="I435" s="123"/>
      <c r="J435" s="124"/>
      <c r="K435" s="158"/>
      <c r="L435" s="158"/>
      <c r="M435" s="58"/>
      <c r="N435" s="58"/>
      <c r="O435" s="58"/>
      <c r="P435" s="58"/>
      <c r="Q435" s="58"/>
      <c r="R435" s="58"/>
      <c r="S435" s="58"/>
      <c r="T435" s="58"/>
      <c r="U435" s="58"/>
      <c r="V435" s="58"/>
      <c r="W435" s="58"/>
      <c r="X435" s="58"/>
      <c r="Y435" s="58"/>
      <c r="Z435" s="58"/>
    </row>
    <row r="436" spans="1:26" ht="18" customHeight="1" x14ac:dyDescent="0.2">
      <c r="A436" s="23"/>
      <c r="B436" s="122"/>
      <c r="C436" s="23"/>
      <c r="D436" s="58"/>
      <c r="E436" s="58"/>
      <c r="F436" s="58"/>
      <c r="G436" s="123"/>
      <c r="H436" s="123"/>
      <c r="I436" s="123"/>
      <c r="J436" s="124"/>
      <c r="K436" s="158"/>
      <c r="L436" s="158"/>
      <c r="M436" s="58"/>
      <c r="N436" s="58"/>
      <c r="O436" s="58"/>
      <c r="P436" s="58"/>
      <c r="Q436" s="58"/>
      <c r="R436" s="58"/>
      <c r="S436" s="58"/>
      <c r="T436" s="58"/>
      <c r="U436" s="58"/>
      <c r="V436" s="58"/>
      <c r="W436" s="58"/>
      <c r="X436" s="58"/>
      <c r="Y436" s="58"/>
      <c r="Z436" s="58"/>
    </row>
    <row r="437" spans="1:26" ht="18" customHeight="1" x14ac:dyDescent="0.2">
      <c r="A437" s="23"/>
      <c r="B437" s="122"/>
      <c r="C437" s="23"/>
      <c r="D437" s="58"/>
      <c r="E437" s="58"/>
      <c r="F437" s="58"/>
      <c r="G437" s="123"/>
      <c r="H437" s="123"/>
      <c r="I437" s="123"/>
      <c r="J437" s="124"/>
      <c r="K437" s="158"/>
      <c r="L437" s="158"/>
      <c r="M437" s="58"/>
      <c r="N437" s="58"/>
      <c r="O437" s="58"/>
      <c r="P437" s="58"/>
      <c r="Q437" s="58"/>
      <c r="R437" s="58"/>
      <c r="S437" s="58"/>
      <c r="T437" s="58"/>
      <c r="U437" s="58"/>
      <c r="V437" s="58"/>
      <c r="W437" s="58"/>
      <c r="X437" s="58"/>
      <c r="Y437" s="58"/>
      <c r="Z437" s="58"/>
    </row>
    <row r="438" spans="1:26" ht="18" customHeight="1" x14ac:dyDescent="0.2">
      <c r="A438" s="23"/>
      <c r="B438" s="122"/>
      <c r="C438" s="23"/>
      <c r="D438" s="58"/>
      <c r="E438" s="58"/>
      <c r="F438" s="58"/>
      <c r="G438" s="123"/>
      <c r="H438" s="123"/>
      <c r="I438" s="123"/>
      <c r="J438" s="124"/>
      <c r="K438" s="158"/>
      <c r="L438" s="158"/>
      <c r="M438" s="58"/>
      <c r="N438" s="58"/>
      <c r="O438" s="58"/>
      <c r="P438" s="58"/>
      <c r="Q438" s="58"/>
      <c r="R438" s="58"/>
      <c r="S438" s="58"/>
      <c r="T438" s="58"/>
      <c r="U438" s="58"/>
      <c r="V438" s="58"/>
      <c r="W438" s="58"/>
      <c r="X438" s="58"/>
      <c r="Y438" s="58"/>
      <c r="Z438" s="58"/>
    </row>
    <row r="439" spans="1:26" ht="18" customHeight="1" x14ac:dyDescent="0.2">
      <c r="A439" s="23"/>
      <c r="B439" s="122"/>
      <c r="C439" s="23"/>
      <c r="D439" s="58"/>
      <c r="E439" s="58"/>
      <c r="F439" s="58"/>
      <c r="G439" s="123"/>
      <c r="H439" s="123"/>
      <c r="I439" s="123"/>
      <c r="J439" s="124"/>
      <c r="K439" s="158"/>
      <c r="L439" s="158"/>
      <c r="M439" s="58"/>
      <c r="N439" s="58"/>
      <c r="O439" s="58"/>
      <c r="P439" s="58"/>
      <c r="Q439" s="58"/>
      <c r="R439" s="58"/>
      <c r="S439" s="58"/>
      <c r="T439" s="58"/>
      <c r="U439" s="58"/>
      <c r="V439" s="58"/>
      <c r="W439" s="58"/>
      <c r="X439" s="58"/>
      <c r="Y439" s="58"/>
      <c r="Z439" s="58"/>
    </row>
    <row r="440" spans="1:26" ht="18" customHeight="1" x14ac:dyDescent="0.2">
      <c r="A440" s="23"/>
      <c r="B440" s="122"/>
      <c r="C440" s="23"/>
      <c r="D440" s="58"/>
      <c r="E440" s="58"/>
      <c r="F440" s="58"/>
      <c r="G440" s="123"/>
      <c r="H440" s="123"/>
      <c r="I440" s="123"/>
      <c r="J440" s="124"/>
      <c r="K440" s="158"/>
      <c r="L440" s="158"/>
      <c r="M440" s="58"/>
      <c r="N440" s="58"/>
      <c r="O440" s="58"/>
      <c r="P440" s="58"/>
      <c r="Q440" s="58"/>
      <c r="R440" s="58"/>
      <c r="S440" s="58"/>
      <c r="T440" s="58"/>
      <c r="U440" s="58"/>
      <c r="V440" s="58"/>
      <c r="W440" s="58"/>
      <c r="X440" s="58"/>
      <c r="Y440" s="58"/>
      <c r="Z440" s="58"/>
    </row>
    <row r="441" spans="1:26" ht="18" customHeight="1" x14ac:dyDescent="0.2">
      <c r="A441" s="23"/>
      <c r="B441" s="122"/>
      <c r="C441" s="23"/>
      <c r="D441" s="58"/>
      <c r="E441" s="58"/>
      <c r="F441" s="58"/>
      <c r="G441" s="123"/>
      <c r="H441" s="123"/>
      <c r="I441" s="123"/>
      <c r="J441" s="124"/>
      <c r="K441" s="158"/>
      <c r="L441" s="158"/>
      <c r="M441" s="58"/>
      <c r="N441" s="58"/>
      <c r="O441" s="58"/>
      <c r="P441" s="58"/>
      <c r="Q441" s="58"/>
      <c r="R441" s="58"/>
      <c r="S441" s="58"/>
      <c r="T441" s="58"/>
      <c r="U441" s="58"/>
      <c r="V441" s="58"/>
      <c r="W441" s="58"/>
      <c r="X441" s="58"/>
      <c r="Y441" s="58"/>
      <c r="Z441" s="58"/>
    </row>
    <row r="442" spans="1:26" ht="18" customHeight="1" x14ac:dyDescent="0.2">
      <c r="A442" s="23"/>
      <c r="B442" s="122"/>
      <c r="C442" s="23"/>
      <c r="D442" s="58"/>
      <c r="E442" s="58"/>
      <c r="F442" s="58"/>
      <c r="G442" s="123"/>
      <c r="H442" s="123"/>
      <c r="I442" s="123"/>
      <c r="J442" s="124"/>
      <c r="K442" s="158"/>
      <c r="L442" s="158"/>
      <c r="M442" s="58"/>
      <c r="N442" s="58"/>
      <c r="O442" s="58"/>
      <c r="P442" s="58"/>
      <c r="Q442" s="58"/>
      <c r="R442" s="58"/>
      <c r="S442" s="58"/>
      <c r="T442" s="58"/>
      <c r="U442" s="58"/>
      <c r="V442" s="58"/>
      <c r="W442" s="58"/>
      <c r="X442" s="58"/>
      <c r="Y442" s="58"/>
      <c r="Z442" s="58"/>
    </row>
    <row r="443" spans="1:26" ht="18" customHeight="1" x14ac:dyDescent="0.2">
      <c r="A443" s="23"/>
      <c r="B443" s="122"/>
      <c r="C443" s="23"/>
      <c r="D443" s="58"/>
      <c r="E443" s="58"/>
      <c r="F443" s="58"/>
      <c r="G443" s="123"/>
      <c r="H443" s="123"/>
      <c r="I443" s="123"/>
      <c r="J443" s="124"/>
      <c r="K443" s="158"/>
      <c r="L443" s="158"/>
      <c r="M443" s="58"/>
      <c r="N443" s="58"/>
      <c r="O443" s="58"/>
      <c r="P443" s="58"/>
      <c r="Q443" s="58"/>
      <c r="R443" s="58"/>
      <c r="S443" s="58"/>
      <c r="T443" s="58"/>
      <c r="U443" s="58"/>
      <c r="V443" s="58"/>
      <c r="W443" s="58"/>
      <c r="X443" s="58"/>
      <c r="Y443" s="58"/>
      <c r="Z443" s="58"/>
    </row>
    <row r="444" spans="1:26" ht="18" customHeight="1" x14ac:dyDescent="0.2">
      <c r="A444" s="23"/>
      <c r="B444" s="122"/>
      <c r="C444" s="23"/>
      <c r="D444" s="58"/>
      <c r="E444" s="58"/>
      <c r="F444" s="58"/>
      <c r="G444" s="123"/>
      <c r="H444" s="123"/>
      <c r="I444" s="123"/>
      <c r="J444" s="124"/>
      <c r="K444" s="158"/>
      <c r="L444" s="158"/>
      <c r="M444" s="58"/>
      <c r="N444" s="58"/>
      <c r="O444" s="58"/>
      <c r="P444" s="58"/>
      <c r="Q444" s="58"/>
      <c r="R444" s="58"/>
      <c r="S444" s="58"/>
      <c r="T444" s="58"/>
      <c r="U444" s="58"/>
      <c r="V444" s="58"/>
      <c r="W444" s="58"/>
      <c r="X444" s="58"/>
      <c r="Y444" s="58"/>
      <c r="Z444" s="58"/>
    </row>
    <row r="445" spans="1:26" ht="18" customHeight="1" x14ac:dyDescent="0.2">
      <c r="A445" s="23"/>
      <c r="B445" s="122"/>
      <c r="C445" s="23"/>
      <c r="D445" s="58"/>
      <c r="E445" s="58"/>
      <c r="F445" s="58"/>
      <c r="G445" s="123"/>
      <c r="H445" s="123"/>
      <c r="I445" s="123"/>
      <c r="J445" s="124"/>
      <c r="K445" s="158"/>
      <c r="L445" s="158"/>
      <c r="M445" s="58"/>
      <c r="N445" s="58"/>
      <c r="O445" s="58"/>
      <c r="P445" s="58"/>
      <c r="Q445" s="58"/>
      <c r="R445" s="58"/>
      <c r="S445" s="58"/>
      <c r="T445" s="58"/>
      <c r="U445" s="58"/>
      <c r="V445" s="58"/>
      <c r="W445" s="58"/>
      <c r="X445" s="58"/>
      <c r="Y445" s="58"/>
      <c r="Z445" s="58"/>
    </row>
    <row r="446" spans="1:26" ht="18" customHeight="1" x14ac:dyDescent="0.2">
      <c r="A446" s="23"/>
      <c r="B446" s="122"/>
      <c r="C446" s="23"/>
      <c r="D446" s="58"/>
      <c r="E446" s="58"/>
      <c r="F446" s="58"/>
      <c r="G446" s="123"/>
      <c r="H446" s="123"/>
      <c r="I446" s="123"/>
      <c r="J446" s="124"/>
      <c r="K446" s="158"/>
      <c r="L446" s="158"/>
      <c r="M446" s="58"/>
      <c r="N446" s="58"/>
      <c r="O446" s="58"/>
      <c r="P446" s="58"/>
      <c r="Q446" s="58"/>
      <c r="R446" s="58"/>
      <c r="S446" s="58"/>
      <c r="T446" s="58"/>
      <c r="U446" s="58"/>
      <c r="V446" s="58"/>
      <c r="W446" s="58"/>
      <c r="X446" s="58"/>
      <c r="Y446" s="58"/>
      <c r="Z446" s="58"/>
    </row>
    <row r="447" spans="1:26" ht="18" customHeight="1" x14ac:dyDescent="0.2">
      <c r="A447" s="23"/>
      <c r="B447" s="122"/>
      <c r="C447" s="23"/>
      <c r="D447" s="58"/>
      <c r="E447" s="58"/>
      <c r="F447" s="58"/>
      <c r="G447" s="123"/>
      <c r="H447" s="123"/>
      <c r="I447" s="123"/>
      <c r="J447" s="124"/>
      <c r="K447" s="158"/>
      <c r="L447" s="158"/>
      <c r="M447" s="58"/>
      <c r="N447" s="58"/>
      <c r="O447" s="58"/>
      <c r="P447" s="58"/>
      <c r="Q447" s="58"/>
      <c r="R447" s="58"/>
      <c r="S447" s="58"/>
      <c r="T447" s="58"/>
      <c r="U447" s="58"/>
      <c r="V447" s="58"/>
      <c r="W447" s="58"/>
      <c r="X447" s="58"/>
      <c r="Y447" s="58"/>
      <c r="Z447" s="58"/>
    </row>
    <row r="448" spans="1:26" ht="18" customHeight="1" x14ac:dyDescent="0.2">
      <c r="A448" s="23"/>
      <c r="B448" s="122"/>
      <c r="C448" s="23"/>
      <c r="D448" s="58"/>
      <c r="E448" s="58"/>
      <c r="F448" s="58"/>
      <c r="G448" s="123"/>
      <c r="H448" s="123"/>
      <c r="I448" s="123"/>
      <c r="J448" s="124"/>
      <c r="K448" s="158"/>
      <c r="L448" s="158"/>
      <c r="M448" s="58"/>
      <c r="N448" s="58"/>
      <c r="O448" s="58"/>
      <c r="P448" s="58"/>
      <c r="Q448" s="58"/>
      <c r="R448" s="58"/>
      <c r="S448" s="58"/>
      <c r="T448" s="58"/>
      <c r="U448" s="58"/>
      <c r="V448" s="58"/>
      <c r="W448" s="58"/>
      <c r="X448" s="58"/>
      <c r="Y448" s="58"/>
      <c r="Z448" s="58"/>
    </row>
    <row r="449" spans="1:26" ht="18" customHeight="1" x14ac:dyDescent="0.2">
      <c r="A449" s="23"/>
      <c r="B449" s="122"/>
      <c r="C449" s="23"/>
      <c r="D449" s="58"/>
      <c r="E449" s="58"/>
      <c r="F449" s="58"/>
      <c r="G449" s="123"/>
      <c r="H449" s="123"/>
      <c r="I449" s="123"/>
      <c r="J449" s="124"/>
      <c r="K449" s="158"/>
      <c r="L449" s="158"/>
      <c r="M449" s="58"/>
      <c r="N449" s="58"/>
      <c r="O449" s="58"/>
      <c r="P449" s="58"/>
      <c r="Q449" s="58"/>
      <c r="R449" s="58"/>
      <c r="S449" s="58"/>
      <c r="T449" s="58"/>
      <c r="U449" s="58"/>
      <c r="V449" s="58"/>
      <c r="W449" s="58"/>
      <c r="X449" s="58"/>
      <c r="Y449" s="58"/>
      <c r="Z449" s="58"/>
    </row>
    <row r="450" spans="1:26" ht="18" customHeight="1" x14ac:dyDescent="0.2">
      <c r="A450" s="23"/>
      <c r="B450" s="122"/>
      <c r="C450" s="23"/>
      <c r="D450" s="58"/>
      <c r="E450" s="58"/>
      <c r="F450" s="58"/>
      <c r="G450" s="123"/>
      <c r="H450" s="123"/>
      <c r="I450" s="123"/>
      <c r="J450" s="124"/>
      <c r="K450" s="158"/>
      <c r="L450" s="158"/>
      <c r="M450" s="58"/>
      <c r="N450" s="58"/>
      <c r="O450" s="58"/>
      <c r="P450" s="58"/>
      <c r="Q450" s="58"/>
      <c r="R450" s="58"/>
      <c r="S450" s="58"/>
      <c r="T450" s="58"/>
      <c r="U450" s="58"/>
      <c r="V450" s="58"/>
      <c r="W450" s="58"/>
      <c r="X450" s="58"/>
      <c r="Y450" s="58"/>
      <c r="Z450" s="58"/>
    </row>
    <row r="451" spans="1:26" ht="18" customHeight="1" x14ac:dyDescent="0.2">
      <c r="A451" s="23"/>
      <c r="B451" s="122"/>
      <c r="C451" s="23"/>
      <c r="D451" s="58"/>
      <c r="E451" s="58"/>
      <c r="F451" s="58"/>
      <c r="G451" s="123"/>
      <c r="H451" s="123"/>
      <c r="I451" s="123"/>
      <c r="J451" s="124"/>
      <c r="K451" s="158"/>
      <c r="L451" s="158"/>
      <c r="M451" s="58"/>
      <c r="N451" s="58"/>
      <c r="O451" s="58"/>
      <c r="P451" s="58"/>
      <c r="Q451" s="58"/>
      <c r="R451" s="58"/>
      <c r="S451" s="58"/>
      <c r="T451" s="58"/>
      <c r="U451" s="58"/>
      <c r="V451" s="58"/>
      <c r="W451" s="58"/>
      <c r="X451" s="58"/>
      <c r="Y451" s="58"/>
      <c r="Z451" s="58"/>
    </row>
    <row r="452" spans="1:26" ht="18" customHeight="1" x14ac:dyDescent="0.2">
      <c r="A452" s="23"/>
      <c r="B452" s="122"/>
      <c r="C452" s="23"/>
      <c r="D452" s="58"/>
      <c r="E452" s="58"/>
      <c r="F452" s="58"/>
      <c r="G452" s="123"/>
      <c r="H452" s="123"/>
      <c r="I452" s="123"/>
      <c r="J452" s="124"/>
      <c r="K452" s="158"/>
      <c r="L452" s="158"/>
      <c r="M452" s="58"/>
      <c r="N452" s="58"/>
      <c r="O452" s="58"/>
      <c r="P452" s="58"/>
      <c r="Q452" s="58"/>
      <c r="R452" s="58"/>
      <c r="S452" s="58"/>
      <c r="T452" s="58"/>
      <c r="U452" s="58"/>
      <c r="V452" s="58"/>
      <c r="W452" s="58"/>
      <c r="X452" s="58"/>
      <c r="Y452" s="58"/>
      <c r="Z452" s="58"/>
    </row>
    <row r="453" spans="1:26" ht="18" customHeight="1" x14ac:dyDescent="0.2">
      <c r="A453" s="23"/>
      <c r="B453" s="122"/>
      <c r="C453" s="23"/>
      <c r="D453" s="58"/>
      <c r="E453" s="58"/>
      <c r="F453" s="58"/>
      <c r="G453" s="123"/>
      <c r="H453" s="123"/>
      <c r="I453" s="123"/>
      <c r="J453" s="124"/>
      <c r="K453" s="158"/>
      <c r="L453" s="158"/>
      <c r="M453" s="58"/>
      <c r="N453" s="58"/>
      <c r="O453" s="58"/>
      <c r="P453" s="58"/>
      <c r="Q453" s="58"/>
      <c r="R453" s="58"/>
      <c r="S453" s="58"/>
      <c r="T453" s="58"/>
      <c r="U453" s="58"/>
      <c r="V453" s="58"/>
      <c r="W453" s="58"/>
      <c r="X453" s="58"/>
      <c r="Y453" s="58"/>
      <c r="Z453" s="58"/>
    </row>
    <row r="454" spans="1:26" ht="18" customHeight="1" x14ac:dyDescent="0.2">
      <c r="A454" s="23"/>
      <c r="B454" s="122"/>
      <c r="C454" s="23"/>
      <c r="D454" s="58"/>
      <c r="E454" s="58"/>
      <c r="F454" s="58"/>
      <c r="G454" s="123"/>
      <c r="H454" s="123"/>
      <c r="I454" s="123"/>
      <c r="J454" s="124"/>
      <c r="K454" s="158"/>
      <c r="L454" s="158"/>
      <c r="M454" s="58"/>
      <c r="N454" s="58"/>
      <c r="O454" s="58"/>
      <c r="P454" s="58"/>
      <c r="Q454" s="58"/>
      <c r="R454" s="58"/>
      <c r="S454" s="58"/>
      <c r="T454" s="58"/>
      <c r="U454" s="58"/>
      <c r="V454" s="58"/>
      <c r="W454" s="58"/>
      <c r="X454" s="58"/>
      <c r="Y454" s="58"/>
      <c r="Z454" s="58"/>
    </row>
    <row r="455" spans="1:26" ht="18" customHeight="1" x14ac:dyDescent="0.2">
      <c r="A455" s="23"/>
      <c r="B455" s="122"/>
      <c r="C455" s="23"/>
      <c r="D455" s="58"/>
      <c r="E455" s="58"/>
      <c r="F455" s="58"/>
      <c r="G455" s="123"/>
      <c r="H455" s="123"/>
      <c r="I455" s="123"/>
      <c r="J455" s="124"/>
      <c r="K455" s="158"/>
      <c r="L455" s="158"/>
      <c r="M455" s="58"/>
      <c r="N455" s="58"/>
      <c r="O455" s="58"/>
      <c r="P455" s="58"/>
      <c r="Q455" s="58"/>
      <c r="R455" s="58"/>
      <c r="S455" s="58"/>
      <c r="T455" s="58"/>
      <c r="U455" s="58"/>
      <c r="V455" s="58"/>
      <c r="W455" s="58"/>
      <c r="X455" s="58"/>
      <c r="Y455" s="58"/>
      <c r="Z455" s="58"/>
    </row>
    <row r="456" spans="1:26" ht="18" customHeight="1" x14ac:dyDescent="0.2">
      <c r="A456" s="23"/>
      <c r="B456" s="122"/>
      <c r="C456" s="23"/>
      <c r="D456" s="58"/>
      <c r="E456" s="58"/>
      <c r="F456" s="58"/>
      <c r="G456" s="123"/>
      <c r="H456" s="123"/>
      <c r="I456" s="123"/>
      <c r="J456" s="124"/>
      <c r="K456" s="158"/>
      <c r="L456" s="158"/>
      <c r="M456" s="58"/>
      <c r="N456" s="58"/>
      <c r="O456" s="58"/>
      <c r="P456" s="58"/>
      <c r="Q456" s="58"/>
      <c r="R456" s="58"/>
      <c r="S456" s="58"/>
      <c r="T456" s="58"/>
      <c r="U456" s="58"/>
      <c r="V456" s="58"/>
      <c r="W456" s="58"/>
      <c r="X456" s="58"/>
      <c r="Y456" s="58"/>
      <c r="Z456" s="58"/>
    </row>
    <row r="457" spans="1:26" ht="18" customHeight="1" x14ac:dyDescent="0.2">
      <c r="A457" s="23"/>
      <c r="B457" s="122"/>
      <c r="C457" s="23"/>
      <c r="D457" s="58"/>
      <c r="E457" s="58"/>
      <c r="F457" s="58"/>
      <c r="G457" s="123"/>
      <c r="H457" s="123"/>
      <c r="I457" s="123"/>
      <c r="J457" s="124"/>
      <c r="K457" s="158"/>
      <c r="L457" s="158"/>
      <c r="M457" s="58"/>
      <c r="N457" s="58"/>
      <c r="O457" s="58"/>
      <c r="P457" s="58"/>
      <c r="Q457" s="58"/>
      <c r="R457" s="58"/>
      <c r="S457" s="58"/>
      <c r="T457" s="58"/>
      <c r="U457" s="58"/>
      <c r="V457" s="58"/>
      <c r="W457" s="58"/>
      <c r="X457" s="58"/>
      <c r="Y457" s="58"/>
      <c r="Z457" s="58"/>
    </row>
    <row r="458" spans="1:26" ht="18" customHeight="1" x14ac:dyDescent="0.2">
      <c r="A458" s="23"/>
      <c r="B458" s="122"/>
      <c r="C458" s="23"/>
      <c r="D458" s="58"/>
      <c r="E458" s="58"/>
      <c r="F458" s="58"/>
      <c r="G458" s="123"/>
      <c r="H458" s="123"/>
      <c r="I458" s="123"/>
      <c r="J458" s="124"/>
      <c r="K458" s="158"/>
      <c r="L458" s="158"/>
      <c r="M458" s="58"/>
      <c r="N458" s="58"/>
      <c r="O458" s="58"/>
      <c r="P458" s="58"/>
      <c r="Q458" s="58"/>
      <c r="R458" s="58"/>
      <c r="S458" s="58"/>
      <c r="T458" s="58"/>
      <c r="U458" s="58"/>
      <c r="V458" s="58"/>
      <c r="W458" s="58"/>
      <c r="X458" s="58"/>
      <c r="Y458" s="58"/>
      <c r="Z458" s="58"/>
    </row>
    <row r="459" spans="1:26" ht="18" customHeight="1" x14ac:dyDescent="0.2">
      <c r="A459" s="23"/>
      <c r="B459" s="122"/>
      <c r="C459" s="23"/>
      <c r="D459" s="58"/>
      <c r="E459" s="58"/>
      <c r="F459" s="58"/>
      <c r="G459" s="123"/>
      <c r="H459" s="123"/>
      <c r="I459" s="123"/>
      <c r="J459" s="124"/>
      <c r="K459" s="158"/>
      <c r="L459" s="158"/>
      <c r="M459" s="58"/>
      <c r="N459" s="58"/>
      <c r="O459" s="58"/>
      <c r="P459" s="58"/>
      <c r="Q459" s="58"/>
      <c r="R459" s="58"/>
      <c r="S459" s="58"/>
      <c r="T459" s="58"/>
      <c r="U459" s="58"/>
      <c r="V459" s="58"/>
      <c r="W459" s="58"/>
      <c r="X459" s="58"/>
      <c r="Y459" s="58"/>
      <c r="Z459" s="58"/>
    </row>
    <row r="460" spans="1:26" ht="18" customHeight="1" x14ac:dyDescent="0.2">
      <c r="A460" s="23"/>
      <c r="B460" s="122"/>
      <c r="C460" s="23"/>
      <c r="D460" s="58"/>
      <c r="E460" s="58"/>
      <c r="F460" s="58"/>
      <c r="G460" s="123"/>
      <c r="H460" s="123"/>
      <c r="I460" s="123"/>
      <c r="J460" s="124"/>
      <c r="K460" s="158"/>
      <c r="L460" s="158"/>
      <c r="M460" s="58"/>
      <c r="N460" s="58"/>
      <c r="O460" s="58"/>
      <c r="P460" s="58"/>
      <c r="Q460" s="58"/>
      <c r="R460" s="58"/>
      <c r="S460" s="58"/>
      <c r="T460" s="58"/>
      <c r="U460" s="58"/>
      <c r="V460" s="58"/>
      <c r="W460" s="58"/>
      <c r="X460" s="58"/>
      <c r="Y460" s="58"/>
      <c r="Z460" s="58"/>
    </row>
    <row r="461" spans="1:26" ht="18" customHeight="1" x14ac:dyDescent="0.2">
      <c r="A461" s="23"/>
      <c r="B461" s="122"/>
      <c r="C461" s="23"/>
      <c r="D461" s="58"/>
      <c r="E461" s="58"/>
      <c r="F461" s="58"/>
      <c r="G461" s="123"/>
      <c r="H461" s="123"/>
      <c r="I461" s="123"/>
      <c r="J461" s="124"/>
      <c r="K461" s="158"/>
      <c r="L461" s="158"/>
      <c r="M461" s="58"/>
      <c r="N461" s="58"/>
      <c r="O461" s="58"/>
      <c r="P461" s="58"/>
      <c r="Q461" s="58"/>
      <c r="R461" s="58"/>
      <c r="S461" s="58"/>
      <c r="T461" s="58"/>
      <c r="U461" s="58"/>
      <c r="V461" s="58"/>
      <c r="W461" s="58"/>
      <c r="X461" s="58"/>
      <c r="Y461" s="58"/>
      <c r="Z461" s="58"/>
    </row>
    <row r="462" spans="1:26" ht="18" customHeight="1" x14ac:dyDescent="0.2">
      <c r="A462" s="23"/>
      <c r="B462" s="122"/>
      <c r="C462" s="23"/>
      <c r="D462" s="58"/>
      <c r="E462" s="58"/>
      <c r="F462" s="58"/>
      <c r="G462" s="123"/>
      <c r="H462" s="123"/>
      <c r="I462" s="123"/>
      <c r="J462" s="124"/>
      <c r="K462" s="158"/>
      <c r="L462" s="158"/>
      <c r="M462" s="58"/>
      <c r="N462" s="58"/>
      <c r="O462" s="58"/>
      <c r="P462" s="58"/>
      <c r="Q462" s="58"/>
      <c r="R462" s="58"/>
      <c r="S462" s="58"/>
      <c r="T462" s="58"/>
      <c r="U462" s="58"/>
      <c r="V462" s="58"/>
      <c r="W462" s="58"/>
      <c r="X462" s="58"/>
      <c r="Y462" s="58"/>
      <c r="Z462" s="58"/>
    </row>
    <row r="463" spans="1:26" ht="18" customHeight="1" x14ac:dyDescent="0.2">
      <c r="A463" s="23"/>
      <c r="B463" s="122"/>
      <c r="C463" s="23"/>
      <c r="D463" s="58"/>
      <c r="E463" s="58"/>
      <c r="F463" s="58"/>
      <c r="G463" s="123"/>
      <c r="H463" s="123"/>
      <c r="I463" s="123"/>
      <c r="J463" s="124"/>
      <c r="K463" s="158"/>
      <c r="L463" s="158"/>
      <c r="M463" s="58"/>
      <c r="N463" s="58"/>
      <c r="O463" s="58"/>
      <c r="P463" s="58"/>
      <c r="Q463" s="58"/>
      <c r="R463" s="58"/>
      <c r="S463" s="58"/>
      <c r="T463" s="58"/>
      <c r="U463" s="58"/>
      <c r="V463" s="58"/>
      <c r="W463" s="58"/>
      <c r="X463" s="58"/>
      <c r="Y463" s="58"/>
      <c r="Z463" s="58"/>
    </row>
    <row r="464" spans="1:26" ht="18" customHeight="1" x14ac:dyDescent="0.2">
      <c r="A464" s="23"/>
      <c r="B464" s="122"/>
      <c r="C464" s="23"/>
      <c r="D464" s="58"/>
      <c r="E464" s="58"/>
      <c r="F464" s="58"/>
      <c r="G464" s="123"/>
      <c r="H464" s="123"/>
      <c r="I464" s="123"/>
      <c r="J464" s="124"/>
      <c r="K464" s="158"/>
      <c r="L464" s="158"/>
      <c r="M464" s="58"/>
      <c r="N464" s="58"/>
      <c r="O464" s="58"/>
      <c r="P464" s="58"/>
      <c r="Q464" s="58"/>
      <c r="R464" s="58"/>
      <c r="S464" s="58"/>
      <c r="T464" s="58"/>
      <c r="U464" s="58"/>
      <c r="V464" s="58"/>
      <c r="W464" s="58"/>
      <c r="X464" s="58"/>
      <c r="Y464" s="58"/>
      <c r="Z464" s="58"/>
    </row>
    <row r="465" spans="1:26" ht="18" customHeight="1" x14ac:dyDescent="0.2">
      <c r="A465" s="23"/>
      <c r="B465" s="122"/>
      <c r="C465" s="23"/>
      <c r="D465" s="58"/>
      <c r="E465" s="58"/>
      <c r="F465" s="58"/>
      <c r="G465" s="123"/>
      <c r="H465" s="123"/>
      <c r="I465" s="123"/>
      <c r="J465" s="124"/>
      <c r="K465" s="158"/>
      <c r="L465" s="158"/>
      <c r="M465" s="58"/>
      <c r="N465" s="58"/>
      <c r="O465" s="58"/>
      <c r="P465" s="58"/>
      <c r="Q465" s="58"/>
      <c r="R465" s="58"/>
      <c r="S465" s="58"/>
      <c r="T465" s="58"/>
      <c r="U465" s="58"/>
      <c r="V465" s="58"/>
      <c r="W465" s="58"/>
      <c r="X465" s="58"/>
      <c r="Y465" s="58"/>
      <c r="Z465" s="58"/>
    </row>
    <row r="466" spans="1:26" ht="18" customHeight="1" x14ac:dyDescent="0.2">
      <c r="A466" s="23"/>
      <c r="B466" s="122"/>
      <c r="C466" s="23"/>
      <c r="D466" s="58"/>
      <c r="E466" s="58"/>
      <c r="F466" s="58"/>
      <c r="G466" s="123"/>
      <c r="H466" s="123"/>
      <c r="I466" s="123"/>
      <c r="J466" s="124"/>
      <c r="K466" s="158"/>
      <c r="L466" s="158"/>
      <c r="M466" s="58"/>
      <c r="N466" s="58"/>
      <c r="O466" s="58"/>
      <c r="P466" s="58"/>
      <c r="Q466" s="58"/>
      <c r="R466" s="58"/>
      <c r="S466" s="58"/>
      <c r="T466" s="58"/>
      <c r="U466" s="58"/>
      <c r="V466" s="58"/>
      <c r="W466" s="58"/>
      <c r="X466" s="58"/>
      <c r="Y466" s="58"/>
      <c r="Z466" s="58"/>
    </row>
    <row r="467" spans="1:26" ht="18" customHeight="1" x14ac:dyDescent="0.2">
      <c r="A467" s="23"/>
      <c r="B467" s="122"/>
      <c r="C467" s="23"/>
      <c r="D467" s="58"/>
      <c r="E467" s="58"/>
      <c r="F467" s="58"/>
      <c r="G467" s="123"/>
      <c r="H467" s="123"/>
      <c r="I467" s="123"/>
      <c r="J467" s="124"/>
      <c r="K467" s="158"/>
      <c r="L467" s="158"/>
      <c r="M467" s="58"/>
      <c r="N467" s="58"/>
      <c r="O467" s="58"/>
      <c r="P467" s="58"/>
      <c r="Q467" s="58"/>
      <c r="R467" s="58"/>
      <c r="S467" s="58"/>
      <c r="T467" s="58"/>
      <c r="U467" s="58"/>
      <c r="V467" s="58"/>
      <c r="W467" s="58"/>
      <c r="X467" s="58"/>
      <c r="Y467" s="58"/>
      <c r="Z467" s="58"/>
    </row>
    <row r="468" spans="1:26" ht="18" customHeight="1" x14ac:dyDescent="0.2">
      <c r="A468" s="23"/>
      <c r="B468" s="122"/>
      <c r="C468" s="23"/>
      <c r="D468" s="58"/>
      <c r="E468" s="58"/>
      <c r="F468" s="58"/>
      <c r="G468" s="123"/>
      <c r="H468" s="123"/>
      <c r="I468" s="123"/>
      <c r="J468" s="124"/>
      <c r="K468" s="158"/>
      <c r="L468" s="158"/>
      <c r="M468" s="58"/>
      <c r="N468" s="58"/>
      <c r="O468" s="58"/>
      <c r="P468" s="58"/>
      <c r="Q468" s="58"/>
      <c r="R468" s="58"/>
      <c r="S468" s="58"/>
      <c r="T468" s="58"/>
      <c r="U468" s="58"/>
      <c r="V468" s="58"/>
      <c r="W468" s="58"/>
      <c r="X468" s="58"/>
      <c r="Y468" s="58"/>
      <c r="Z468" s="58"/>
    </row>
    <row r="469" spans="1:26" ht="18" customHeight="1" x14ac:dyDescent="0.2">
      <c r="A469" s="23"/>
      <c r="B469" s="122"/>
      <c r="C469" s="23"/>
      <c r="D469" s="58"/>
      <c r="E469" s="58"/>
      <c r="F469" s="58"/>
      <c r="G469" s="123"/>
      <c r="H469" s="123"/>
      <c r="I469" s="123"/>
      <c r="J469" s="124"/>
      <c r="K469" s="158"/>
      <c r="L469" s="158"/>
      <c r="M469" s="58"/>
      <c r="N469" s="58"/>
      <c r="O469" s="58"/>
      <c r="P469" s="58"/>
      <c r="Q469" s="58"/>
      <c r="R469" s="58"/>
      <c r="S469" s="58"/>
      <c r="T469" s="58"/>
      <c r="U469" s="58"/>
      <c r="V469" s="58"/>
      <c r="W469" s="58"/>
      <c r="X469" s="58"/>
      <c r="Y469" s="58"/>
      <c r="Z469" s="58"/>
    </row>
    <row r="470" spans="1:26" ht="18" customHeight="1" x14ac:dyDescent="0.2">
      <c r="A470" s="23"/>
      <c r="B470" s="122"/>
      <c r="C470" s="23"/>
      <c r="D470" s="58"/>
      <c r="E470" s="58"/>
      <c r="F470" s="58"/>
      <c r="G470" s="123"/>
      <c r="H470" s="123"/>
      <c r="I470" s="123"/>
      <c r="J470" s="124"/>
      <c r="K470" s="158"/>
      <c r="L470" s="158"/>
      <c r="M470" s="58"/>
      <c r="N470" s="58"/>
      <c r="O470" s="58"/>
      <c r="P470" s="58"/>
      <c r="Q470" s="58"/>
      <c r="R470" s="58"/>
      <c r="S470" s="58"/>
      <c r="T470" s="58"/>
      <c r="U470" s="58"/>
      <c r="V470" s="58"/>
      <c r="W470" s="58"/>
      <c r="X470" s="58"/>
      <c r="Y470" s="58"/>
      <c r="Z470" s="58"/>
    </row>
    <row r="471" spans="1:26" ht="18" customHeight="1" x14ac:dyDescent="0.2">
      <c r="A471" s="23"/>
      <c r="B471" s="122"/>
      <c r="C471" s="23"/>
      <c r="D471" s="58"/>
      <c r="E471" s="58"/>
      <c r="F471" s="58"/>
      <c r="G471" s="123"/>
      <c r="H471" s="123"/>
      <c r="I471" s="123"/>
      <c r="J471" s="124"/>
      <c r="K471" s="158"/>
      <c r="L471" s="158"/>
      <c r="M471" s="58"/>
      <c r="N471" s="58"/>
      <c r="O471" s="58"/>
      <c r="P471" s="58"/>
      <c r="Q471" s="58"/>
      <c r="R471" s="58"/>
      <c r="S471" s="58"/>
      <c r="T471" s="58"/>
      <c r="U471" s="58"/>
      <c r="V471" s="58"/>
      <c r="W471" s="58"/>
      <c r="X471" s="58"/>
      <c r="Y471" s="58"/>
      <c r="Z471" s="58"/>
    </row>
    <row r="472" spans="1:26" ht="18" customHeight="1" x14ac:dyDescent="0.2">
      <c r="A472" s="23"/>
      <c r="B472" s="122"/>
      <c r="C472" s="23"/>
      <c r="D472" s="58"/>
      <c r="E472" s="58"/>
      <c r="F472" s="58"/>
      <c r="G472" s="123"/>
      <c r="H472" s="123"/>
      <c r="I472" s="123"/>
      <c r="J472" s="124"/>
      <c r="K472" s="158"/>
      <c r="L472" s="158"/>
      <c r="M472" s="58"/>
      <c r="N472" s="58"/>
      <c r="O472" s="58"/>
      <c r="P472" s="58"/>
      <c r="Q472" s="58"/>
      <c r="R472" s="58"/>
      <c r="S472" s="58"/>
      <c r="T472" s="58"/>
      <c r="U472" s="58"/>
      <c r="V472" s="58"/>
      <c r="W472" s="58"/>
      <c r="X472" s="58"/>
      <c r="Y472" s="58"/>
      <c r="Z472" s="58"/>
    </row>
    <row r="473" spans="1:26" ht="18" customHeight="1" x14ac:dyDescent="0.2">
      <c r="A473" s="23"/>
      <c r="B473" s="122"/>
      <c r="C473" s="23"/>
      <c r="D473" s="58"/>
      <c r="E473" s="58"/>
      <c r="F473" s="58"/>
      <c r="G473" s="123"/>
      <c r="H473" s="123"/>
      <c r="I473" s="123"/>
      <c r="J473" s="124"/>
      <c r="K473" s="158"/>
      <c r="L473" s="158"/>
      <c r="M473" s="58"/>
      <c r="N473" s="58"/>
      <c r="O473" s="58"/>
      <c r="P473" s="58"/>
      <c r="Q473" s="58"/>
      <c r="R473" s="58"/>
      <c r="S473" s="58"/>
      <c r="T473" s="58"/>
      <c r="U473" s="58"/>
      <c r="V473" s="58"/>
      <c r="W473" s="58"/>
      <c r="X473" s="58"/>
      <c r="Y473" s="58"/>
      <c r="Z473" s="58"/>
    </row>
    <row r="474" spans="1:26" ht="18" customHeight="1" x14ac:dyDescent="0.2">
      <c r="A474" s="23"/>
      <c r="B474" s="122"/>
      <c r="C474" s="23"/>
      <c r="D474" s="58"/>
      <c r="E474" s="58"/>
      <c r="F474" s="58"/>
      <c r="G474" s="123"/>
      <c r="H474" s="123"/>
      <c r="I474" s="123"/>
      <c r="J474" s="124"/>
      <c r="K474" s="158"/>
      <c r="L474" s="158"/>
      <c r="M474" s="58"/>
      <c r="N474" s="58"/>
      <c r="O474" s="58"/>
      <c r="P474" s="58"/>
      <c r="Q474" s="58"/>
      <c r="R474" s="58"/>
      <c r="S474" s="58"/>
      <c r="T474" s="58"/>
      <c r="U474" s="58"/>
      <c r="V474" s="58"/>
      <c r="W474" s="58"/>
      <c r="X474" s="58"/>
      <c r="Y474" s="58"/>
      <c r="Z474" s="58"/>
    </row>
    <row r="475" spans="1:26" ht="18" customHeight="1" x14ac:dyDescent="0.2">
      <c r="A475" s="23"/>
      <c r="B475" s="122"/>
      <c r="C475" s="23"/>
      <c r="D475" s="58"/>
      <c r="E475" s="58"/>
      <c r="F475" s="58"/>
      <c r="G475" s="123"/>
      <c r="H475" s="123"/>
      <c r="I475" s="123"/>
      <c r="J475" s="124"/>
      <c r="K475" s="158"/>
      <c r="L475" s="158"/>
      <c r="M475" s="58"/>
      <c r="N475" s="58"/>
      <c r="O475" s="58"/>
      <c r="P475" s="58"/>
      <c r="Q475" s="58"/>
      <c r="R475" s="58"/>
      <c r="S475" s="58"/>
      <c r="T475" s="58"/>
      <c r="U475" s="58"/>
      <c r="V475" s="58"/>
      <c r="W475" s="58"/>
      <c r="X475" s="58"/>
      <c r="Y475" s="58"/>
      <c r="Z475" s="58"/>
    </row>
    <row r="476" spans="1:26" ht="18" customHeight="1" x14ac:dyDescent="0.2">
      <c r="A476" s="23"/>
      <c r="B476" s="122"/>
      <c r="C476" s="23"/>
      <c r="D476" s="58"/>
      <c r="E476" s="58"/>
      <c r="F476" s="58"/>
      <c r="G476" s="123"/>
      <c r="H476" s="123"/>
      <c r="I476" s="123"/>
      <c r="J476" s="124"/>
      <c r="K476" s="158"/>
      <c r="L476" s="158"/>
      <c r="M476" s="58"/>
      <c r="N476" s="58"/>
      <c r="O476" s="58"/>
      <c r="P476" s="58"/>
      <c r="Q476" s="58"/>
      <c r="R476" s="58"/>
      <c r="S476" s="58"/>
      <c r="T476" s="58"/>
      <c r="U476" s="58"/>
      <c r="V476" s="58"/>
      <c r="W476" s="58"/>
      <c r="X476" s="58"/>
      <c r="Y476" s="58"/>
      <c r="Z476" s="58"/>
    </row>
    <row r="477" spans="1:26" ht="18" customHeight="1" x14ac:dyDescent="0.2">
      <c r="A477" s="23"/>
      <c r="B477" s="122"/>
      <c r="C477" s="23"/>
      <c r="D477" s="58"/>
      <c r="E477" s="58"/>
      <c r="F477" s="58"/>
      <c r="G477" s="123"/>
      <c r="H477" s="123"/>
      <c r="I477" s="123"/>
      <c r="J477" s="124"/>
      <c r="K477" s="158"/>
      <c r="L477" s="158"/>
      <c r="M477" s="58"/>
      <c r="N477" s="58"/>
      <c r="O477" s="58"/>
      <c r="P477" s="58"/>
      <c r="Q477" s="58"/>
      <c r="R477" s="58"/>
      <c r="S477" s="58"/>
      <c r="T477" s="58"/>
      <c r="U477" s="58"/>
      <c r="V477" s="58"/>
      <c r="W477" s="58"/>
      <c r="X477" s="58"/>
      <c r="Y477" s="58"/>
      <c r="Z477" s="58"/>
    </row>
    <row r="478" spans="1:26" ht="18" customHeight="1" x14ac:dyDescent="0.2">
      <c r="A478" s="23"/>
      <c r="B478" s="122"/>
      <c r="C478" s="23"/>
      <c r="D478" s="58"/>
      <c r="E478" s="58"/>
      <c r="F478" s="58"/>
      <c r="G478" s="123"/>
      <c r="H478" s="123"/>
      <c r="I478" s="123"/>
      <c r="J478" s="124"/>
      <c r="K478" s="158"/>
      <c r="L478" s="158"/>
      <c r="M478" s="58"/>
      <c r="N478" s="58"/>
      <c r="O478" s="58"/>
      <c r="P478" s="58"/>
      <c r="Q478" s="58"/>
      <c r="R478" s="58"/>
      <c r="S478" s="58"/>
      <c r="T478" s="58"/>
      <c r="U478" s="58"/>
      <c r="V478" s="58"/>
      <c r="W478" s="58"/>
      <c r="X478" s="58"/>
      <c r="Y478" s="58"/>
      <c r="Z478" s="58"/>
    </row>
    <row r="479" spans="1:26" ht="18" customHeight="1" x14ac:dyDescent="0.2">
      <c r="A479" s="23"/>
      <c r="B479" s="122"/>
      <c r="C479" s="23"/>
      <c r="D479" s="58"/>
      <c r="E479" s="58"/>
      <c r="F479" s="58"/>
      <c r="G479" s="123"/>
      <c r="H479" s="123"/>
      <c r="I479" s="123"/>
      <c r="J479" s="124"/>
      <c r="K479" s="158"/>
      <c r="L479" s="158"/>
      <c r="M479" s="58"/>
      <c r="N479" s="58"/>
      <c r="O479" s="58"/>
      <c r="P479" s="58"/>
      <c r="Q479" s="58"/>
      <c r="R479" s="58"/>
      <c r="S479" s="58"/>
      <c r="T479" s="58"/>
      <c r="U479" s="58"/>
      <c r="V479" s="58"/>
      <c r="W479" s="58"/>
      <c r="X479" s="58"/>
      <c r="Y479" s="58"/>
      <c r="Z479" s="58"/>
    </row>
    <row r="480" spans="1:26" ht="18" customHeight="1" x14ac:dyDescent="0.2">
      <c r="A480" s="23"/>
      <c r="B480" s="122"/>
      <c r="C480" s="23"/>
      <c r="D480" s="58"/>
      <c r="E480" s="58"/>
      <c r="F480" s="58"/>
      <c r="G480" s="123"/>
      <c r="H480" s="123"/>
      <c r="I480" s="123"/>
      <c r="J480" s="124"/>
      <c r="K480" s="158"/>
      <c r="L480" s="158"/>
      <c r="M480" s="58"/>
      <c r="N480" s="58"/>
      <c r="O480" s="58"/>
      <c r="P480" s="58"/>
      <c r="Q480" s="58"/>
      <c r="R480" s="58"/>
      <c r="S480" s="58"/>
      <c r="T480" s="58"/>
      <c r="U480" s="58"/>
      <c r="V480" s="58"/>
      <c r="W480" s="58"/>
      <c r="X480" s="58"/>
      <c r="Y480" s="58"/>
      <c r="Z480" s="58"/>
    </row>
    <row r="481" spans="1:26" ht="18" customHeight="1" x14ac:dyDescent="0.2">
      <c r="A481" s="23"/>
      <c r="B481" s="122"/>
      <c r="C481" s="23"/>
      <c r="D481" s="58"/>
      <c r="E481" s="58"/>
      <c r="F481" s="58"/>
      <c r="G481" s="123"/>
      <c r="H481" s="123"/>
      <c r="I481" s="123"/>
      <c r="J481" s="124"/>
      <c r="K481" s="158"/>
      <c r="L481" s="158"/>
      <c r="M481" s="58"/>
      <c r="N481" s="58"/>
      <c r="O481" s="58"/>
      <c r="P481" s="58"/>
      <c r="Q481" s="58"/>
      <c r="R481" s="58"/>
      <c r="S481" s="58"/>
      <c r="T481" s="58"/>
      <c r="U481" s="58"/>
      <c r="V481" s="58"/>
      <c r="W481" s="58"/>
      <c r="X481" s="58"/>
      <c r="Y481" s="58"/>
      <c r="Z481" s="58"/>
    </row>
    <row r="482" spans="1:26" ht="18" customHeight="1" x14ac:dyDescent="0.2">
      <c r="A482" s="23"/>
      <c r="B482" s="122"/>
      <c r="C482" s="23"/>
      <c r="D482" s="58"/>
      <c r="E482" s="58"/>
      <c r="F482" s="58"/>
      <c r="G482" s="123"/>
      <c r="H482" s="123"/>
      <c r="I482" s="123"/>
      <c r="J482" s="124"/>
      <c r="K482" s="158"/>
      <c r="L482" s="158"/>
      <c r="M482" s="58"/>
      <c r="N482" s="58"/>
      <c r="O482" s="58"/>
      <c r="P482" s="58"/>
      <c r="Q482" s="58"/>
      <c r="R482" s="58"/>
      <c r="S482" s="58"/>
      <c r="T482" s="58"/>
      <c r="U482" s="58"/>
      <c r="V482" s="58"/>
      <c r="W482" s="58"/>
      <c r="X482" s="58"/>
      <c r="Y482" s="58"/>
      <c r="Z482" s="58"/>
    </row>
    <row r="483" spans="1:26" ht="18" customHeight="1" x14ac:dyDescent="0.2">
      <c r="A483" s="23"/>
      <c r="B483" s="122"/>
      <c r="C483" s="23"/>
      <c r="D483" s="58"/>
      <c r="E483" s="58"/>
      <c r="F483" s="58"/>
      <c r="G483" s="123"/>
      <c r="H483" s="123"/>
      <c r="I483" s="123"/>
      <c r="J483" s="124"/>
      <c r="K483" s="158"/>
      <c r="L483" s="158"/>
      <c r="M483" s="58"/>
      <c r="N483" s="58"/>
      <c r="O483" s="58"/>
      <c r="P483" s="58"/>
      <c r="Q483" s="58"/>
      <c r="R483" s="58"/>
      <c r="S483" s="58"/>
      <c r="T483" s="58"/>
      <c r="U483" s="58"/>
      <c r="V483" s="58"/>
      <c r="W483" s="58"/>
      <c r="X483" s="58"/>
      <c r="Y483" s="58"/>
      <c r="Z483" s="58"/>
    </row>
    <row r="484" spans="1:26" ht="18" customHeight="1" x14ac:dyDescent="0.2">
      <c r="A484" s="23"/>
      <c r="B484" s="122"/>
      <c r="C484" s="23"/>
      <c r="D484" s="58"/>
      <c r="E484" s="58"/>
      <c r="F484" s="58"/>
      <c r="G484" s="123"/>
      <c r="H484" s="123"/>
      <c r="I484" s="123"/>
      <c r="J484" s="124"/>
      <c r="K484" s="158"/>
      <c r="L484" s="158"/>
      <c r="M484" s="58"/>
      <c r="N484" s="58"/>
      <c r="O484" s="58"/>
      <c r="P484" s="58"/>
      <c r="Q484" s="58"/>
      <c r="R484" s="58"/>
      <c r="S484" s="58"/>
      <c r="T484" s="58"/>
      <c r="U484" s="58"/>
      <c r="V484" s="58"/>
      <c r="W484" s="58"/>
      <c r="X484" s="58"/>
      <c r="Y484" s="58"/>
      <c r="Z484" s="58"/>
    </row>
    <row r="485" spans="1:26" ht="18" customHeight="1" x14ac:dyDescent="0.2">
      <c r="A485" s="23"/>
      <c r="B485" s="122"/>
      <c r="C485" s="23"/>
      <c r="D485" s="58"/>
      <c r="E485" s="58"/>
      <c r="F485" s="58"/>
      <c r="G485" s="123"/>
      <c r="H485" s="123"/>
      <c r="I485" s="123"/>
      <c r="J485" s="124"/>
      <c r="K485" s="158"/>
      <c r="L485" s="158"/>
      <c r="M485" s="58"/>
      <c r="N485" s="58"/>
      <c r="O485" s="58"/>
      <c r="P485" s="58"/>
      <c r="Q485" s="58"/>
      <c r="R485" s="58"/>
      <c r="S485" s="58"/>
      <c r="T485" s="58"/>
      <c r="U485" s="58"/>
      <c r="V485" s="58"/>
      <c r="W485" s="58"/>
      <c r="X485" s="58"/>
      <c r="Y485" s="58"/>
      <c r="Z485" s="58"/>
    </row>
    <row r="486" spans="1:26" ht="18" customHeight="1" x14ac:dyDescent="0.2">
      <c r="A486" s="23"/>
      <c r="B486" s="122"/>
      <c r="C486" s="23"/>
      <c r="D486" s="58"/>
      <c r="E486" s="58"/>
      <c r="F486" s="58"/>
      <c r="G486" s="123"/>
      <c r="H486" s="123"/>
      <c r="I486" s="123"/>
      <c r="J486" s="124"/>
      <c r="K486" s="158"/>
      <c r="L486" s="158"/>
      <c r="M486" s="58"/>
      <c r="N486" s="58"/>
      <c r="O486" s="58"/>
      <c r="P486" s="58"/>
      <c r="Q486" s="58"/>
      <c r="R486" s="58"/>
      <c r="S486" s="58"/>
      <c r="T486" s="58"/>
      <c r="U486" s="58"/>
      <c r="V486" s="58"/>
      <c r="W486" s="58"/>
      <c r="X486" s="58"/>
      <c r="Y486" s="58"/>
      <c r="Z486" s="58"/>
    </row>
    <row r="487" spans="1:26" ht="18" customHeight="1" x14ac:dyDescent="0.2">
      <c r="A487" s="23"/>
      <c r="B487" s="122"/>
      <c r="C487" s="23"/>
      <c r="D487" s="58"/>
      <c r="E487" s="58"/>
      <c r="F487" s="58"/>
      <c r="G487" s="123"/>
      <c r="H487" s="123"/>
      <c r="I487" s="123"/>
      <c r="J487" s="124"/>
      <c r="K487" s="158"/>
      <c r="L487" s="158"/>
      <c r="M487" s="58"/>
      <c r="N487" s="58"/>
      <c r="O487" s="58"/>
      <c r="P487" s="58"/>
      <c r="Q487" s="58"/>
      <c r="R487" s="58"/>
      <c r="S487" s="58"/>
      <c r="T487" s="58"/>
      <c r="U487" s="58"/>
      <c r="V487" s="58"/>
      <c r="W487" s="58"/>
      <c r="X487" s="58"/>
      <c r="Y487" s="58"/>
      <c r="Z487" s="58"/>
    </row>
    <row r="488" spans="1:26" ht="18" customHeight="1" x14ac:dyDescent="0.2">
      <c r="A488" s="23"/>
      <c r="B488" s="122"/>
      <c r="C488" s="23"/>
      <c r="D488" s="58"/>
      <c r="E488" s="58"/>
      <c r="F488" s="58"/>
      <c r="G488" s="123"/>
      <c r="H488" s="123"/>
      <c r="I488" s="123"/>
      <c r="J488" s="124"/>
      <c r="K488" s="158"/>
      <c r="L488" s="158"/>
      <c r="M488" s="58"/>
      <c r="N488" s="58"/>
      <c r="O488" s="58"/>
      <c r="P488" s="58"/>
      <c r="Q488" s="58"/>
      <c r="R488" s="58"/>
      <c r="S488" s="58"/>
      <c r="T488" s="58"/>
      <c r="U488" s="58"/>
      <c r="V488" s="58"/>
      <c r="W488" s="58"/>
      <c r="X488" s="58"/>
      <c r="Y488" s="58"/>
      <c r="Z488" s="58"/>
    </row>
    <row r="489" spans="1:26" ht="18" customHeight="1" x14ac:dyDescent="0.2">
      <c r="A489" s="23"/>
      <c r="B489" s="122"/>
      <c r="C489" s="23"/>
      <c r="D489" s="58"/>
      <c r="E489" s="58"/>
      <c r="F489" s="58"/>
      <c r="G489" s="123"/>
      <c r="H489" s="123"/>
      <c r="I489" s="123"/>
      <c r="J489" s="124"/>
      <c r="K489" s="158"/>
      <c r="L489" s="158"/>
      <c r="M489" s="58"/>
      <c r="N489" s="58"/>
      <c r="O489" s="58"/>
      <c r="P489" s="58"/>
      <c r="Q489" s="58"/>
      <c r="R489" s="58"/>
      <c r="S489" s="58"/>
      <c r="T489" s="58"/>
      <c r="U489" s="58"/>
      <c r="V489" s="58"/>
      <c r="W489" s="58"/>
      <c r="X489" s="58"/>
      <c r="Y489" s="58"/>
      <c r="Z489" s="58"/>
    </row>
    <row r="490" spans="1:26" ht="18" customHeight="1" x14ac:dyDescent="0.2">
      <c r="A490" s="23"/>
      <c r="B490" s="122"/>
      <c r="C490" s="23"/>
      <c r="D490" s="58"/>
      <c r="E490" s="58"/>
      <c r="F490" s="58"/>
      <c r="G490" s="123"/>
      <c r="H490" s="123"/>
      <c r="I490" s="123"/>
      <c r="J490" s="124"/>
      <c r="K490" s="158"/>
      <c r="L490" s="158"/>
      <c r="M490" s="58"/>
      <c r="N490" s="58"/>
      <c r="O490" s="58"/>
      <c r="P490" s="58"/>
      <c r="Q490" s="58"/>
      <c r="R490" s="58"/>
      <c r="S490" s="58"/>
      <c r="T490" s="58"/>
      <c r="U490" s="58"/>
      <c r="V490" s="58"/>
      <c r="W490" s="58"/>
      <c r="X490" s="58"/>
      <c r="Y490" s="58"/>
      <c r="Z490" s="58"/>
    </row>
    <row r="491" spans="1:26" ht="18" customHeight="1" x14ac:dyDescent="0.2">
      <c r="A491" s="23"/>
      <c r="B491" s="122"/>
      <c r="C491" s="23"/>
      <c r="D491" s="58"/>
      <c r="E491" s="58"/>
      <c r="F491" s="58"/>
      <c r="G491" s="123"/>
      <c r="H491" s="123"/>
      <c r="I491" s="123"/>
      <c r="J491" s="124"/>
      <c r="K491" s="158"/>
      <c r="L491" s="158"/>
      <c r="M491" s="58"/>
      <c r="N491" s="58"/>
      <c r="O491" s="58"/>
      <c r="P491" s="58"/>
      <c r="Q491" s="58"/>
      <c r="R491" s="58"/>
      <c r="S491" s="58"/>
      <c r="T491" s="58"/>
      <c r="U491" s="58"/>
      <c r="V491" s="58"/>
      <c r="W491" s="58"/>
      <c r="X491" s="58"/>
      <c r="Y491" s="58"/>
      <c r="Z491" s="58"/>
    </row>
    <row r="492" spans="1:26" ht="18" customHeight="1" x14ac:dyDescent="0.2">
      <c r="A492" s="23"/>
      <c r="B492" s="122"/>
      <c r="C492" s="23"/>
      <c r="D492" s="58"/>
      <c r="E492" s="58"/>
      <c r="F492" s="58"/>
      <c r="G492" s="123"/>
      <c r="H492" s="123"/>
      <c r="I492" s="123"/>
      <c r="J492" s="124"/>
      <c r="K492" s="158"/>
      <c r="L492" s="158"/>
      <c r="M492" s="58"/>
      <c r="N492" s="58"/>
      <c r="O492" s="58"/>
      <c r="P492" s="58"/>
      <c r="Q492" s="58"/>
      <c r="R492" s="58"/>
      <c r="S492" s="58"/>
      <c r="T492" s="58"/>
      <c r="U492" s="58"/>
      <c r="V492" s="58"/>
      <c r="W492" s="58"/>
      <c r="X492" s="58"/>
      <c r="Y492" s="58"/>
      <c r="Z492" s="58"/>
    </row>
    <row r="493" spans="1:26" ht="18" customHeight="1" x14ac:dyDescent="0.2">
      <c r="A493" s="23"/>
      <c r="B493" s="122"/>
      <c r="C493" s="23"/>
      <c r="D493" s="58"/>
      <c r="E493" s="58"/>
      <c r="F493" s="58"/>
      <c r="G493" s="123"/>
      <c r="H493" s="123"/>
      <c r="I493" s="123"/>
      <c r="J493" s="124"/>
      <c r="K493" s="158"/>
      <c r="L493" s="158"/>
      <c r="M493" s="58"/>
      <c r="N493" s="58"/>
      <c r="O493" s="58"/>
      <c r="P493" s="58"/>
      <c r="Q493" s="58"/>
      <c r="R493" s="58"/>
      <c r="S493" s="58"/>
      <c r="T493" s="58"/>
      <c r="U493" s="58"/>
      <c r="V493" s="58"/>
      <c r="W493" s="58"/>
      <c r="X493" s="58"/>
      <c r="Y493" s="58"/>
      <c r="Z493" s="58"/>
    </row>
    <row r="494" spans="1:26" ht="18" customHeight="1" x14ac:dyDescent="0.2">
      <c r="A494" s="23"/>
      <c r="B494" s="122"/>
      <c r="C494" s="23"/>
      <c r="D494" s="58"/>
      <c r="E494" s="58"/>
      <c r="F494" s="58"/>
      <c r="G494" s="123"/>
      <c r="H494" s="123"/>
      <c r="I494" s="123"/>
      <c r="J494" s="124"/>
      <c r="K494" s="158"/>
      <c r="L494" s="158"/>
      <c r="M494" s="58"/>
      <c r="N494" s="58"/>
      <c r="O494" s="58"/>
      <c r="P494" s="58"/>
      <c r="Q494" s="58"/>
      <c r="R494" s="58"/>
      <c r="S494" s="58"/>
      <c r="T494" s="58"/>
      <c r="U494" s="58"/>
      <c r="V494" s="58"/>
      <c r="W494" s="58"/>
      <c r="X494" s="58"/>
      <c r="Y494" s="58"/>
      <c r="Z494" s="58"/>
    </row>
    <row r="495" spans="1:26" ht="18" customHeight="1" x14ac:dyDescent="0.2">
      <c r="A495" s="23"/>
      <c r="B495" s="122"/>
      <c r="C495" s="23"/>
      <c r="D495" s="58"/>
      <c r="E495" s="58"/>
      <c r="F495" s="58"/>
      <c r="G495" s="123"/>
      <c r="H495" s="123"/>
      <c r="I495" s="123"/>
      <c r="J495" s="124"/>
      <c r="K495" s="158"/>
      <c r="L495" s="158"/>
      <c r="M495" s="58"/>
      <c r="N495" s="58"/>
      <c r="O495" s="58"/>
      <c r="P495" s="58"/>
      <c r="Q495" s="58"/>
      <c r="R495" s="58"/>
      <c r="S495" s="58"/>
      <c r="T495" s="58"/>
      <c r="U495" s="58"/>
      <c r="V495" s="58"/>
      <c r="W495" s="58"/>
      <c r="X495" s="58"/>
      <c r="Y495" s="58"/>
      <c r="Z495" s="58"/>
    </row>
    <row r="496" spans="1:26" ht="18" customHeight="1" x14ac:dyDescent="0.2">
      <c r="A496" s="23"/>
      <c r="B496" s="122"/>
      <c r="C496" s="23"/>
      <c r="D496" s="58"/>
      <c r="E496" s="58"/>
      <c r="F496" s="58"/>
      <c r="G496" s="123"/>
      <c r="H496" s="123"/>
      <c r="I496" s="123"/>
      <c r="J496" s="124"/>
      <c r="K496" s="158"/>
      <c r="L496" s="158"/>
      <c r="M496" s="58"/>
      <c r="N496" s="58"/>
      <c r="O496" s="58"/>
      <c r="P496" s="58"/>
      <c r="Q496" s="58"/>
      <c r="R496" s="58"/>
      <c r="S496" s="58"/>
      <c r="T496" s="58"/>
      <c r="U496" s="58"/>
      <c r="V496" s="58"/>
      <c r="W496" s="58"/>
      <c r="X496" s="58"/>
      <c r="Y496" s="58"/>
      <c r="Z496" s="58"/>
    </row>
    <row r="497" spans="1:26" ht="18" customHeight="1" x14ac:dyDescent="0.2">
      <c r="A497" s="23"/>
      <c r="B497" s="122"/>
      <c r="C497" s="23"/>
      <c r="D497" s="58"/>
      <c r="E497" s="58"/>
      <c r="F497" s="58"/>
      <c r="G497" s="123"/>
      <c r="H497" s="123"/>
      <c r="I497" s="123"/>
      <c r="J497" s="124"/>
      <c r="K497" s="158"/>
      <c r="L497" s="158"/>
      <c r="M497" s="58"/>
      <c r="N497" s="58"/>
      <c r="O497" s="58"/>
      <c r="P497" s="58"/>
      <c r="Q497" s="58"/>
      <c r="R497" s="58"/>
      <c r="S497" s="58"/>
      <c r="T497" s="58"/>
      <c r="U497" s="58"/>
      <c r="V497" s="58"/>
      <c r="W497" s="58"/>
      <c r="X497" s="58"/>
      <c r="Y497" s="58"/>
      <c r="Z497" s="58"/>
    </row>
    <row r="498" spans="1:26" ht="18" customHeight="1" x14ac:dyDescent="0.2">
      <c r="A498" s="23"/>
      <c r="B498" s="122"/>
      <c r="C498" s="23"/>
      <c r="D498" s="58"/>
      <c r="E498" s="58"/>
      <c r="F498" s="58"/>
      <c r="G498" s="123"/>
      <c r="H498" s="123"/>
      <c r="I498" s="123"/>
      <c r="J498" s="124"/>
      <c r="K498" s="158"/>
      <c r="L498" s="158"/>
      <c r="M498" s="58"/>
      <c r="N498" s="58"/>
      <c r="O498" s="58"/>
      <c r="P498" s="58"/>
      <c r="Q498" s="58"/>
      <c r="R498" s="58"/>
      <c r="S498" s="58"/>
      <c r="T498" s="58"/>
      <c r="U498" s="58"/>
      <c r="V498" s="58"/>
      <c r="W498" s="58"/>
      <c r="X498" s="58"/>
      <c r="Y498" s="58"/>
      <c r="Z498" s="58"/>
    </row>
    <row r="499" spans="1:26" ht="18" customHeight="1" x14ac:dyDescent="0.2">
      <c r="A499" s="23"/>
      <c r="B499" s="122"/>
      <c r="C499" s="23"/>
      <c r="D499" s="58"/>
      <c r="E499" s="58"/>
      <c r="F499" s="58"/>
      <c r="G499" s="123"/>
      <c r="H499" s="123"/>
      <c r="I499" s="123"/>
      <c r="J499" s="124"/>
      <c r="K499" s="158"/>
      <c r="L499" s="158"/>
      <c r="M499" s="58"/>
      <c r="N499" s="58"/>
      <c r="O499" s="58"/>
      <c r="P499" s="58"/>
      <c r="Q499" s="58"/>
      <c r="R499" s="58"/>
      <c r="S499" s="58"/>
      <c r="T499" s="58"/>
      <c r="U499" s="58"/>
      <c r="V499" s="58"/>
      <c r="W499" s="58"/>
      <c r="X499" s="58"/>
      <c r="Y499" s="58"/>
      <c r="Z499" s="58"/>
    </row>
    <row r="500" spans="1:26" ht="18" customHeight="1" x14ac:dyDescent="0.2">
      <c r="A500" s="23"/>
      <c r="B500" s="122"/>
      <c r="C500" s="23"/>
      <c r="D500" s="58"/>
      <c r="E500" s="58"/>
      <c r="F500" s="58"/>
      <c r="G500" s="123"/>
      <c r="H500" s="123"/>
      <c r="I500" s="123"/>
      <c r="J500" s="124"/>
      <c r="K500" s="158"/>
      <c r="L500" s="158"/>
      <c r="M500" s="58"/>
      <c r="N500" s="58"/>
      <c r="O500" s="58"/>
      <c r="P500" s="58"/>
      <c r="Q500" s="58"/>
      <c r="R500" s="58"/>
      <c r="S500" s="58"/>
      <c r="T500" s="58"/>
      <c r="U500" s="58"/>
      <c r="V500" s="58"/>
      <c r="W500" s="58"/>
      <c r="X500" s="58"/>
      <c r="Y500" s="58"/>
      <c r="Z500" s="58"/>
    </row>
    <row r="501" spans="1:26" ht="18" customHeight="1" x14ac:dyDescent="0.2">
      <c r="A501" s="23"/>
      <c r="B501" s="122"/>
      <c r="C501" s="23"/>
      <c r="D501" s="58"/>
      <c r="E501" s="58"/>
      <c r="F501" s="58"/>
      <c r="G501" s="123"/>
      <c r="H501" s="123"/>
      <c r="I501" s="123"/>
      <c r="J501" s="124"/>
      <c r="K501" s="158"/>
      <c r="L501" s="158"/>
      <c r="M501" s="58"/>
      <c r="N501" s="58"/>
      <c r="O501" s="58"/>
      <c r="P501" s="58"/>
      <c r="Q501" s="58"/>
      <c r="R501" s="58"/>
      <c r="S501" s="58"/>
      <c r="T501" s="58"/>
      <c r="U501" s="58"/>
      <c r="V501" s="58"/>
      <c r="W501" s="58"/>
      <c r="X501" s="58"/>
      <c r="Y501" s="58"/>
      <c r="Z501" s="58"/>
    </row>
    <row r="502" spans="1:26" ht="18" customHeight="1" x14ac:dyDescent="0.2">
      <c r="A502" s="23"/>
      <c r="B502" s="122"/>
      <c r="C502" s="23"/>
      <c r="D502" s="58"/>
      <c r="E502" s="58"/>
      <c r="F502" s="58"/>
      <c r="G502" s="123"/>
      <c r="H502" s="123"/>
      <c r="I502" s="123"/>
      <c r="J502" s="124"/>
      <c r="K502" s="158"/>
      <c r="L502" s="158"/>
      <c r="M502" s="58"/>
      <c r="N502" s="58"/>
      <c r="O502" s="58"/>
      <c r="P502" s="58"/>
      <c r="Q502" s="58"/>
      <c r="R502" s="58"/>
      <c r="S502" s="58"/>
      <c r="T502" s="58"/>
      <c r="U502" s="58"/>
      <c r="V502" s="58"/>
      <c r="W502" s="58"/>
      <c r="X502" s="58"/>
      <c r="Y502" s="58"/>
      <c r="Z502" s="58"/>
    </row>
    <row r="503" spans="1:26" ht="18" customHeight="1" x14ac:dyDescent="0.2">
      <c r="A503" s="23"/>
      <c r="B503" s="122"/>
      <c r="C503" s="23"/>
      <c r="D503" s="58"/>
      <c r="E503" s="58"/>
      <c r="F503" s="58"/>
      <c r="G503" s="123"/>
      <c r="H503" s="123"/>
      <c r="I503" s="123"/>
      <c r="J503" s="124"/>
      <c r="K503" s="158"/>
      <c r="L503" s="158"/>
      <c r="M503" s="58"/>
      <c r="N503" s="58"/>
      <c r="O503" s="58"/>
      <c r="P503" s="58"/>
      <c r="Q503" s="58"/>
      <c r="R503" s="58"/>
      <c r="S503" s="58"/>
      <c r="T503" s="58"/>
      <c r="U503" s="58"/>
      <c r="V503" s="58"/>
      <c r="W503" s="58"/>
      <c r="X503" s="58"/>
      <c r="Y503" s="58"/>
      <c r="Z503" s="58"/>
    </row>
    <row r="504" spans="1:26" ht="18" customHeight="1" x14ac:dyDescent="0.2">
      <c r="A504" s="23"/>
      <c r="B504" s="122"/>
      <c r="C504" s="23"/>
      <c r="D504" s="58"/>
      <c r="E504" s="58"/>
      <c r="F504" s="58"/>
      <c r="G504" s="123"/>
      <c r="H504" s="123"/>
      <c r="I504" s="123"/>
      <c r="J504" s="124"/>
      <c r="K504" s="158"/>
      <c r="L504" s="158"/>
      <c r="M504" s="58"/>
      <c r="N504" s="58"/>
      <c r="O504" s="58"/>
      <c r="P504" s="58"/>
      <c r="Q504" s="58"/>
      <c r="R504" s="58"/>
      <c r="S504" s="58"/>
      <c r="T504" s="58"/>
      <c r="U504" s="58"/>
      <c r="V504" s="58"/>
      <c r="W504" s="58"/>
      <c r="X504" s="58"/>
      <c r="Y504" s="58"/>
      <c r="Z504" s="58"/>
    </row>
    <row r="505" spans="1:26" ht="18" customHeight="1" x14ac:dyDescent="0.2">
      <c r="A505" s="23"/>
      <c r="B505" s="122"/>
      <c r="C505" s="23"/>
      <c r="D505" s="58"/>
      <c r="E505" s="58"/>
      <c r="F505" s="58"/>
      <c r="G505" s="123"/>
      <c r="H505" s="123"/>
      <c r="I505" s="123"/>
      <c r="J505" s="124"/>
      <c r="K505" s="158"/>
      <c r="L505" s="158"/>
      <c r="M505" s="58"/>
      <c r="N505" s="58"/>
      <c r="O505" s="58"/>
      <c r="P505" s="58"/>
      <c r="Q505" s="58"/>
      <c r="R505" s="58"/>
      <c r="S505" s="58"/>
      <c r="T505" s="58"/>
      <c r="U505" s="58"/>
      <c r="V505" s="58"/>
      <c r="W505" s="58"/>
      <c r="X505" s="58"/>
      <c r="Y505" s="58"/>
      <c r="Z505" s="58"/>
    </row>
    <row r="506" spans="1:26" ht="18" customHeight="1" x14ac:dyDescent="0.2">
      <c r="A506" s="23"/>
      <c r="B506" s="122"/>
      <c r="C506" s="23"/>
      <c r="D506" s="58"/>
      <c r="E506" s="58"/>
      <c r="F506" s="58"/>
      <c r="G506" s="123"/>
      <c r="H506" s="123"/>
      <c r="I506" s="123"/>
      <c r="J506" s="124"/>
      <c r="K506" s="158"/>
      <c r="L506" s="158"/>
      <c r="M506" s="58"/>
      <c r="N506" s="58"/>
      <c r="O506" s="58"/>
      <c r="P506" s="58"/>
      <c r="Q506" s="58"/>
      <c r="R506" s="58"/>
      <c r="S506" s="58"/>
      <c r="T506" s="58"/>
      <c r="U506" s="58"/>
      <c r="V506" s="58"/>
      <c r="W506" s="58"/>
      <c r="X506" s="58"/>
      <c r="Y506" s="58"/>
      <c r="Z506" s="58"/>
    </row>
    <row r="507" spans="1:26" ht="18" customHeight="1" x14ac:dyDescent="0.2">
      <c r="A507" s="23"/>
      <c r="B507" s="122"/>
      <c r="C507" s="23"/>
      <c r="D507" s="58"/>
      <c r="E507" s="58"/>
      <c r="F507" s="58"/>
      <c r="G507" s="123"/>
      <c r="H507" s="123"/>
      <c r="I507" s="123"/>
      <c r="J507" s="124"/>
      <c r="K507" s="158"/>
      <c r="L507" s="158"/>
      <c r="M507" s="58"/>
      <c r="N507" s="58"/>
      <c r="O507" s="58"/>
      <c r="P507" s="58"/>
      <c r="Q507" s="58"/>
      <c r="R507" s="58"/>
      <c r="S507" s="58"/>
      <c r="T507" s="58"/>
      <c r="U507" s="58"/>
      <c r="V507" s="58"/>
      <c r="W507" s="58"/>
      <c r="X507" s="58"/>
      <c r="Y507" s="58"/>
      <c r="Z507" s="58"/>
    </row>
    <row r="508" spans="1:26" ht="18" customHeight="1" x14ac:dyDescent="0.2">
      <c r="A508" s="23"/>
      <c r="B508" s="122"/>
      <c r="C508" s="23"/>
      <c r="D508" s="58"/>
      <c r="E508" s="58"/>
      <c r="F508" s="58"/>
      <c r="G508" s="123"/>
      <c r="H508" s="123"/>
      <c r="I508" s="123"/>
      <c r="J508" s="124"/>
      <c r="K508" s="158"/>
      <c r="L508" s="158"/>
      <c r="M508" s="58"/>
      <c r="N508" s="58"/>
      <c r="O508" s="58"/>
      <c r="P508" s="58"/>
      <c r="Q508" s="58"/>
      <c r="R508" s="58"/>
      <c r="S508" s="58"/>
      <c r="T508" s="58"/>
      <c r="U508" s="58"/>
      <c r="V508" s="58"/>
      <c r="W508" s="58"/>
      <c r="X508" s="58"/>
      <c r="Y508" s="58"/>
      <c r="Z508" s="58"/>
    </row>
    <row r="509" spans="1:26" ht="18" customHeight="1" x14ac:dyDescent="0.2">
      <c r="A509" s="23"/>
      <c r="B509" s="122"/>
      <c r="C509" s="23"/>
      <c r="D509" s="58"/>
      <c r="E509" s="58"/>
      <c r="F509" s="58"/>
      <c r="G509" s="123"/>
      <c r="H509" s="123"/>
      <c r="I509" s="123"/>
      <c r="J509" s="124"/>
      <c r="K509" s="158"/>
      <c r="L509" s="158"/>
      <c r="M509" s="58"/>
      <c r="N509" s="58"/>
      <c r="O509" s="58"/>
      <c r="P509" s="58"/>
      <c r="Q509" s="58"/>
      <c r="R509" s="58"/>
      <c r="S509" s="58"/>
      <c r="T509" s="58"/>
      <c r="U509" s="58"/>
      <c r="V509" s="58"/>
      <c r="W509" s="58"/>
      <c r="X509" s="58"/>
      <c r="Y509" s="58"/>
      <c r="Z509" s="58"/>
    </row>
    <row r="510" spans="1:26" ht="18" customHeight="1" x14ac:dyDescent="0.2">
      <c r="A510" s="23"/>
      <c r="B510" s="122"/>
      <c r="C510" s="23"/>
      <c r="D510" s="58"/>
      <c r="E510" s="58"/>
      <c r="F510" s="58"/>
      <c r="G510" s="123"/>
      <c r="H510" s="123"/>
      <c r="I510" s="123"/>
      <c r="J510" s="124"/>
      <c r="K510" s="158"/>
      <c r="L510" s="158"/>
      <c r="M510" s="58"/>
      <c r="N510" s="58"/>
      <c r="O510" s="58"/>
      <c r="P510" s="58"/>
      <c r="Q510" s="58"/>
      <c r="R510" s="58"/>
      <c r="S510" s="58"/>
      <c r="T510" s="58"/>
      <c r="U510" s="58"/>
      <c r="V510" s="58"/>
      <c r="W510" s="58"/>
      <c r="X510" s="58"/>
      <c r="Y510" s="58"/>
      <c r="Z510" s="58"/>
    </row>
    <row r="511" spans="1:26" ht="18" customHeight="1" x14ac:dyDescent="0.2">
      <c r="A511" s="23"/>
      <c r="B511" s="122"/>
      <c r="C511" s="23"/>
      <c r="D511" s="58"/>
      <c r="E511" s="58"/>
      <c r="F511" s="58"/>
      <c r="G511" s="123"/>
      <c r="H511" s="123"/>
      <c r="I511" s="123"/>
      <c r="J511" s="124"/>
      <c r="K511" s="158"/>
      <c r="L511" s="158"/>
      <c r="M511" s="58"/>
      <c r="N511" s="58"/>
      <c r="O511" s="58"/>
      <c r="P511" s="58"/>
      <c r="Q511" s="58"/>
      <c r="R511" s="58"/>
      <c r="S511" s="58"/>
      <c r="T511" s="58"/>
      <c r="U511" s="58"/>
      <c r="V511" s="58"/>
      <c r="W511" s="58"/>
      <c r="X511" s="58"/>
      <c r="Y511" s="58"/>
      <c r="Z511" s="58"/>
    </row>
    <row r="512" spans="1:26" ht="18" customHeight="1" x14ac:dyDescent="0.2">
      <c r="A512" s="23"/>
      <c r="B512" s="122"/>
      <c r="C512" s="23"/>
      <c r="D512" s="58"/>
      <c r="E512" s="58"/>
      <c r="F512" s="58"/>
      <c r="G512" s="123"/>
      <c r="H512" s="123"/>
      <c r="I512" s="123"/>
      <c r="J512" s="124"/>
      <c r="K512" s="158"/>
      <c r="L512" s="158"/>
      <c r="M512" s="58"/>
      <c r="N512" s="58"/>
      <c r="O512" s="58"/>
      <c r="P512" s="58"/>
      <c r="Q512" s="58"/>
      <c r="R512" s="58"/>
      <c r="S512" s="58"/>
      <c r="T512" s="58"/>
      <c r="U512" s="58"/>
      <c r="V512" s="58"/>
      <c r="W512" s="58"/>
      <c r="X512" s="58"/>
      <c r="Y512" s="58"/>
      <c r="Z512" s="58"/>
    </row>
    <row r="513" spans="1:26" ht="18" customHeight="1" x14ac:dyDescent="0.2">
      <c r="A513" s="23"/>
      <c r="B513" s="122"/>
      <c r="C513" s="23"/>
      <c r="D513" s="58"/>
      <c r="E513" s="58"/>
      <c r="F513" s="58"/>
      <c r="G513" s="123"/>
      <c r="H513" s="123"/>
      <c r="I513" s="123"/>
      <c r="J513" s="124"/>
      <c r="K513" s="158"/>
      <c r="L513" s="158"/>
      <c r="M513" s="58"/>
      <c r="N513" s="58"/>
      <c r="O513" s="58"/>
      <c r="P513" s="58"/>
      <c r="Q513" s="58"/>
      <c r="R513" s="58"/>
      <c r="S513" s="58"/>
      <c r="T513" s="58"/>
      <c r="U513" s="58"/>
      <c r="V513" s="58"/>
      <c r="W513" s="58"/>
      <c r="X513" s="58"/>
      <c r="Y513" s="58"/>
      <c r="Z513" s="58"/>
    </row>
    <row r="514" spans="1:26" ht="18" customHeight="1" x14ac:dyDescent="0.2">
      <c r="A514" s="23"/>
      <c r="B514" s="122"/>
      <c r="C514" s="23"/>
      <c r="D514" s="58"/>
      <c r="E514" s="58"/>
      <c r="F514" s="58"/>
      <c r="G514" s="123"/>
      <c r="H514" s="123"/>
      <c r="I514" s="123"/>
      <c r="J514" s="124"/>
      <c r="K514" s="158"/>
      <c r="L514" s="158"/>
      <c r="M514" s="58"/>
      <c r="N514" s="58"/>
      <c r="O514" s="58"/>
      <c r="P514" s="58"/>
      <c r="Q514" s="58"/>
      <c r="R514" s="58"/>
      <c r="S514" s="58"/>
      <c r="T514" s="58"/>
      <c r="U514" s="58"/>
      <c r="V514" s="58"/>
      <c r="W514" s="58"/>
      <c r="X514" s="58"/>
      <c r="Y514" s="58"/>
      <c r="Z514" s="58"/>
    </row>
    <row r="515" spans="1:26" ht="18" customHeight="1" x14ac:dyDescent="0.2">
      <c r="A515" s="23"/>
      <c r="B515" s="122"/>
      <c r="C515" s="23"/>
      <c r="D515" s="58"/>
      <c r="E515" s="58"/>
      <c r="F515" s="58"/>
      <c r="G515" s="123"/>
      <c r="H515" s="123"/>
      <c r="I515" s="123"/>
      <c r="J515" s="124"/>
      <c r="K515" s="158"/>
      <c r="L515" s="158"/>
      <c r="M515" s="58"/>
      <c r="N515" s="58"/>
      <c r="O515" s="58"/>
      <c r="P515" s="58"/>
      <c r="Q515" s="58"/>
      <c r="R515" s="58"/>
      <c r="S515" s="58"/>
      <c r="T515" s="58"/>
      <c r="U515" s="58"/>
      <c r="V515" s="58"/>
      <c r="W515" s="58"/>
      <c r="X515" s="58"/>
      <c r="Y515" s="58"/>
      <c r="Z515" s="58"/>
    </row>
    <row r="516" spans="1:26" ht="18" customHeight="1" x14ac:dyDescent="0.2">
      <c r="A516" s="23"/>
      <c r="B516" s="122"/>
      <c r="C516" s="23"/>
      <c r="D516" s="58"/>
      <c r="E516" s="58"/>
      <c r="F516" s="58"/>
      <c r="G516" s="123"/>
      <c r="H516" s="123"/>
      <c r="I516" s="123"/>
      <c r="J516" s="124"/>
      <c r="K516" s="158"/>
      <c r="L516" s="158"/>
      <c r="M516" s="58"/>
      <c r="N516" s="58"/>
      <c r="O516" s="58"/>
      <c r="P516" s="58"/>
      <c r="Q516" s="58"/>
      <c r="R516" s="58"/>
      <c r="S516" s="58"/>
      <c r="T516" s="58"/>
      <c r="U516" s="58"/>
      <c r="V516" s="58"/>
      <c r="W516" s="58"/>
      <c r="X516" s="58"/>
      <c r="Y516" s="58"/>
      <c r="Z516" s="58"/>
    </row>
    <row r="517" spans="1:26" ht="18" customHeight="1" x14ac:dyDescent="0.2">
      <c r="A517" s="23"/>
      <c r="B517" s="122"/>
      <c r="C517" s="23"/>
      <c r="D517" s="58"/>
      <c r="E517" s="58"/>
      <c r="F517" s="58"/>
      <c r="G517" s="123"/>
      <c r="H517" s="123"/>
      <c r="I517" s="123"/>
      <c r="J517" s="124"/>
      <c r="K517" s="158"/>
      <c r="L517" s="158"/>
      <c r="M517" s="58"/>
      <c r="N517" s="58"/>
      <c r="O517" s="58"/>
      <c r="P517" s="58"/>
      <c r="Q517" s="58"/>
      <c r="R517" s="58"/>
      <c r="S517" s="58"/>
      <c r="T517" s="58"/>
      <c r="U517" s="58"/>
      <c r="V517" s="58"/>
      <c r="W517" s="58"/>
      <c r="X517" s="58"/>
      <c r="Y517" s="58"/>
      <c r="Z517" s="58"/>
    </row>
    <row r="518" spans="1:26" ht="18" customHeight="1" x14ac:dyDescent="0.2">
      <c r="A518" s="23"/>
      <c r="B518" s="122"/>
      <c r="C518" s="23"/>
      <c r="D518" s="58"/>
      <c r="E518" s="58"/>
      <c r="F518" s="58"/>
      <c r="G518" s="123"/>
      <c r="H518" s="123"/>
      <c r="I518" s="123"/>
      <c r="J518" s="124"/>
      <c r="K518" s="158"/>
      <c r="L518" s="158"/>
      <c r="M518" s="58"/>
      <c r="N518" s="58"/>
      <c r="O518" s="58"/>
      <c r="P518" s="58"/>
      <c r="Q518" s="58"/>
      <c r="R518" s="58"/>
      <c r="S518" s="58"/>
      <c r="T518" s="58"/>
      <c r="U518" s="58"/>
      <c r="V518" s="58"/>
      <c r="W518" s="58"/>
      <c r="X518" s="58"/>
      <c r="Y518" s="58"/>
      <c r="Z518" s="58"/>
    </row>
    <row r="519" spans="1:26" ht="18" customHeight="1" x14ac:dyDescent="0.2">
      <c r="A519" s="23"/>
      <c r="B519" s="122"/>
      <c r="C519" s="23"/>
      <c r="D519" s="58"/>
      <c r="E519" s="58"/>
      <c r="F519" s="58"/>
      <c r="G519" s="123"/>
      <c r="H519" s="123"/>
      <c r="I519" s="123"/>
      <c r="J519" s="124"/>
      <c r="K519" s="158"/>
      <c r="L519" s="158"/>
      <c r="M519" s="58"/>
      <c r="N519" s="58"/>
      <c r="O519" s="58"/>
      <c r="P519" s="58"/>
      <c r="Q519" s="58"/>
      <c r="R519" s="58"/>
      <c r="S519" s="58"/>
      <c r="T519" s="58"/>
      <c r="U519" s="58"/>
      <c r="V519" s="58"/>
      <c r="W519" s="58"/>
      <c r="X519" s="58"/>
      <c r="Y519" s="58"/>
      <c r="Z519" s="58"/>
    </row>
    <row r="520" spans="1:26" ht="18" customHeight="1" x14ac:dyDescent="0.2">
      <c r="A520" s="23"/>
      <c r="B520" s="122"/>
      <c r="C520" s="23"/>
      <c r="D520" s="58"/>
      <c r="E520" s="58"/>
      <c r="F520" s="58"/>
      <c r="G520" s="123"/>
      <c r="H520" s="123"/>
      <c r="I520" s="123"/>
      <c r="J520" s="124"/>
      <c r="K520" s="158"/>
      <c r="L520" s="158"/>
      <c r="M520" s="58"/>
      <c r="N520" s="58"/>
      <c r="O520" s="58"/>
      <c r="P520" s="58"/>
      <c r="Q520" s="58"/>
      <c r="R520" s="58"/>
      <c r="S520" s="58"/>
      <c r="T520" s="58"/>
      <c r="U520" s="58"/>
      <c r="V520" s="58"/>
      <c r="W520" s="58"/>
      <c r="X520" s="58"/>
      <c r="Y520" s="58"/>
      <c r="Z520" s="58"/>
    </row>
    <row r="521" spans="1:26" ht="18" customHeight="1" x14ac:dyDescent="0.2">
      <c r="A521" s="23"/>
      <c r="B521" s="122"/>
      <c r="C521" s="23"/>
      <c r="D521" s="58"/>
      <c r="E521" s="58"/>
      <c r="F521" s="58"/>
      <c r="G521" s="123"/>
      <c r="H521" s="123"/>
      <c r="I521" s="123"/>
      <c r="J521" s="124"/>
      <c r="K521" s="158"/>
      <c r="L521" s="158"/>
      <c r="M521" s="58"/>
      <c r="N521" s="58"/>
      <c r="O521" s="58"/>
      <c r="P521" s="58"/>
      <c r="Q521" s="58"/>
      <c r="R521" s="58"/>
      <c r="S521" s="58"/>
      <c r="T521" s="58"/>
      <c r="U521" s="58"/>
      <c r="V521" s="58"/>
      <c r="W521" s="58"/>
      <c r="X521" s="58"/>
      <c r="Y521" s="58"/>
      <c r="Z521" s="58"/>
    </row>
    <row r="522" spans="1:26" ht="18" customHeight="1" x14ac:dyDescent="0.2">
      <c r="A522" s="23"/>
      <c r="B522" s="122"/>
      <c r="C522" s="23"/>
      <c r="D522" s="58"/>
      <c r="E522" s="58"/>
      <c r="F522" s="58"/>
      <c r="G522" s="123"/>
      <c r="H522" s="123"/>
      <c r="I522" s="123"/>
      <c r="J522" s="124"/>
      <c r="K522" s="158"/>
      <c r="L522" s="158"/>
      <c r="M522" s="58"/>
      <c r="N522" s="58"/>
      <c r="O522" s="58"/>
      <c r="P522" s="58"/>
      <c r="Q522" s="58"/>
      <c r="R522" s="58"/>
      <c r="S522" s="58"/>
      <c r="T522" s="58"/>
      <c r="U522" s="58"/>
      <c r="V522" s="58"/>
      <c r="W522" s="58"/>
      <c r="X522" s="58"/>
      <c r="Y522" s="58"/>
      <c r="Z522" s="58"/>
    </row>
    <row r="523" spans="1:26" ht="18" customHeight="1" x14ac:dyDescent="0.2">
      <c r="A523" s="23"/>
      <c r="B523" s="122"/>
      <c r="C523" s="23"/>
      <c r="D523" s="58"/>
      <c r="E523" s="58"/>
      <c r="F523" s="58"/>
      <c r="G523" s="123"/>
      <c r="H523" s="123"/>
      <c r="I523" s="123"/>
      <c r="J523" s="124"/>
      <c r="K523" s="158"/>
      <c r="L523" s="158"/>
      <c r="M523" s="58"/>
      <c r="N523" s="58"/>
      <c r="O523" s="58"/>
      <c r="P523" s="58"/>
      <c r="Q523" s="58"/>
      <c r="R523" s="58"/>
      <c r="S523" s="58"/>
      <c r="T523" s="58"/>
      <c r="U523" s="58"/>
      <c r="V523" s="58"/>
      <c r="W523" s="58"/>
      <c r="X523" s="58"/>
      <c r="Y523" s="58"/>
      <c r="Z523" s="58"/>
    </row>
    <row r="524" spans="1:26" ht="18" customHeight="1" x14ac:dyDescent="0.2">
      <c r="A524" s="23"/>
      <c r="B524" s="122"/>
      <c r="C524" s="23"/>
      <c r="D524" s="58"/>
      <c r="E524" s="58"/>
      <c r="F524" s="58"/>
      <c r="G524" s="123"/>
      <c r="H524" s="123"/>
      <c r="I524" s="123"/>
      <c r="J524" s="124"/>
      <c r="K524" s="158"/>
      <c r="L524" s="158"/>
      <c r="M524" s="58"/>
      <c r="N524" s="58"/>
      <c r="O524" s="58"/>
      <c r="P524" s="58"/>
      <c r="Q524" s="58"/>
      <c r="R524" s="58"/>
      <c r="S524" s="58"/>
      <c r="T524" s="58"/>
      <c r="U524" s="58"/>
      <c r="V524" s="58"/>
      <c r="W524" s="58"/>
      <c r="X524" s="58"/>
      <c r="Y524" s="58"/>
      <c r="Z524" s="58"/>
    </row>
    <row r="525" spans="1:26" ht="18" customHeight="1" x14ac:dyDescent="0.2">
      <c r="A525" s="23"/>
      <c r="B525" s="122"/>
      <c r="C525" s="23"/>
      <c r="D525" s="58"/>
      <c r="E525" s="58"/>
      <c r="F525" s="58"/>
      <c r="G525" s="123"/>
      <c r="H525" s="123"/>
      <c r="I525" s="123"/>
      <c r="J525" s="124"/>
      <c r="K525" s="158"/>
      <c r="L525" s="158"/>
      <c r="M525" s="58"/>
      <c r="N525" s="58"/>
      <c r="O525" s="58"/>
      <c r="P525" s="58"/>
      <c r="Q525" s="58"/>
      <c r="R525" s="58"/>
      <c r="S525" s="58"/>
      <c r="T525" s="58"/>
      <c r="U525" s="58"/>
      <c r="V525" s="58"/>
      <c r="W525" s="58"/>
      <c r="X525" s="58"/>
      <c r="Y525" s="58"/>
      <c r="Z525" s="58"/>
    </row>
    <row r="526" spans="1:26" ht="18" customHeight="1" x14ac:dyDescent="0.2">
      <c r="A526" s="23"/>
      <c r="B526" s="122"/>
      <c r="C526" s="23"/>
      <c r="D526" s="58"/>
      <c r="E526" s="58"/>
      <c r="F526" s="58"/>
      <c r="G526" s="123"/>
      <c r="H526" s="123"/>
      <c r="I526" s="123"/>
      <c r="J526" s="124"/>
      <c r="K526" s="158"/>
      <c r="L526" s="158"/>
      <c r="M526" s="58"/>
      <c r="N526" s="58"/>
      <c r="O526" s="58"/>
      <c r="P526" s="58"/>
      <c r="Q526" s="58"/>
      <c r="R526" s="58"/>
      <c r="S526" s="58"/>
      <c r="T526" s="58"/>
      <c r="U526" s="58"/>
      <c r="V526" s="58"/>
      <c r="W526" s="58"/>
      <c r="X526" s="58"/>
      <c r="Y526" s="58"/>
      <c r="Z526" s="58"/>
    </row>
    <row r="527" spans="1:26" ht="18" customHeight="1" x14ac:dyDescent="0.2">
      <c r="A527" s="23"/>
      <c r="B527" s="122"/>
      <c r="C527" s="23"/>
      <c r="D527" s="58"/>
      <c r="E527" s="58"/>
      <c r="F527" s="58"/>
      <c r="G527" s="123"/>
      <c r="H527" s="123"/>
      <c r="I527" s="123"/>
      <c r="J527" s="124"/>
      <c r="K527" s="158"/>
      <c r="L527" s="158"/>
      <c r="M527" s="58"/>
      <c r="N527" s="58"/>
      <c r="O527" s="58"/>
      <c r="P527" s="58"/>
      <c r="Q527" s="58"/>
      <c r="R527" s="58"/>
      <c r="S527" s="58"/>
      <c r="T527" s="58"/>
      <c r="U527" s="58"/>
      <c r="V527" s="58"/>
      <c r="W527" s="58"/>
      <c r="X527" s="58"/>
      <c r="Y527" s="58"/>
      <c r="Z527" s="58"/>
    </row>
    <row r="528" spans="1:26" ht="18" customHeight="1" x14ac:dyDescent="0.2">
      <c r="A528" s="23"/>
      <c r="B528" s="122"/>
      <c r="C528" s="23"/>
      <c r="D528" s="58"/>
      <c r="E528" s="58"/>
      <c r="F528" s="58"/>
      <c r="G528" s="123"/>
      <c r="H528" s="123"/>
      <c r="I528" s="123"/>
      <c r="J528" s="124"/>
      <c r="K528" s="158"/>
      <c r="L528" s="158"/>
      <c r="M528" s="58"/>
      <c r="N528" s="58"/>
      <c r="O528" s="58"/>
      <c r="P528" s="58"/>
      <c r="Q528" s="58"/>
      <c r="R528" s="58"/>
      <c r="S528" s="58"/>
      <c r="T528" s="58"/>
      <c r="U528" s="58"/>
      <c r="V528" s="58"/>
      <c r="W528" s="58"/>
      <c r="X528" s="58"/>
      <c r="Y528" s="58"/>
      <c r="Z528" s="58"/>
    </row>
    <row r="529" spans="1:26" ht="18" customHeight="1" x14ac:dyDescent="0.2">
      <c r="A529" s="23"/>
      <c r="B529" s="122"/>
      <c r="C529" s="23"/>
      <c r="D529" s="58"/>
      <c r="E529" s="58"/>
      <c r="F529" s="58"/>
      <c r="G529" s="123"/>
      <c r="H529" s="123"/>
      <c r="I529" s="123"/>
      <c r="J529" s="124"/>
      <c r="K529" s="158"/>
      <c r="L529" s="158"/>
      <c r="M529" s="58"/>
      <c r="N529" s="58"/>
      <c r="O529" s="58"/>
      <c r="P529" s="58"/>
      <c r="Q529" s="58"/>
      <c r="R529" s="58"/>
      <c r="S529" s="58"/>
      <c r="T529" s="58"/>
      <c r="U529" s="58"/>
      <c r="V529" s="58"/>
      <c r="W529" s="58"/>
      <c r="X529" s="58"/>
      <c r="Y529" s="58"/>
      <c r="Z529" s="58"/>
    </row>
    <row r="530" spans="1:26" ht="18" customHeight="1" x14ac:dyDescent="0.2">
      <c r="A530" s="23"/>
      <c r="B530" s="122"/>
      <c r="C530" s="23"/>
      <c r="D530" s="58"/>
      <c r="E530" s="58"/>
      <c r="F530" s="58"/>
      <c r="G530" s="123"/>
      <c r="H530" s="123"/>
      <c r="I530" s="123"/>
      <c r="J530" s="124"/>
      <c r="K530" s="158"/>
      <c r="L530" s="158"/>
      <c r="M530" s="58"/>
      <c r="N530" s="58"/>
      <c r="O530" s="58"/>
      <c r="P530" s="58"/>
      <c r="Q530" s="58"/>
      <c r="R530" s="58"/>
      <c r="S530" s="58"/>
      <c r="T530" s="58"/>
      <c r="U530" s="58"/>
      <c r="V530" s="58"/>
      <c r="W530" s="58"/>
      <c r="X530" s="58"/>
      <c r="Y530" s="58"/>
      <c r="Z530" s="58"/>
    </row>
    <row r="531" spans="1:26" ht="18" customHeight="1" x14ac:dyDescent="0.2">
      <c r="A531" s="23"/>
      <c r="B531" s="122"/>
      <c r="C531" s="23"/>
      <c r="D531" s="58"/>
      <c r="E531" s="58"/>
      <c r="F531" s="58"/>
      <c r="G531" s="123"/>
      <c r="H531" s="123"/>
      <c r="I531" s="123"/>
      <c r="J531" s="124"/>
      <c r="K531" s="158"/>
      <c r="L531" s="158"/>
      <c r="M531" s="58"/>
      <c r="N531" s="58"/>
      <c r="O531" s="58"/>
      <c r="P531" s="58"/>
      <c r="Q531" s="58"/>
      <c r="R531" s="58"/>
      <c r="S531" s="58"/>
      <c r="T531" s="58"/>
      <c r="U531" s="58"/>
      <c r="V531" s="58"/>
      <c r="W531" s="58"/>
      <c r="X531" s="58"/>
      <c r="Y531" s="58"/>
      <c r="Z531" s="58"/>
    </row>
    <row r="532" spans="1:26" ht="18" customHeight="1" x14ac:dyDescent="0.2">
      <c r="A532" s="23"/>
      <c r="B532" s="122"/>
      <c r="C532" s="23"/>
      <c r="D532" s="58"/>
      <c r="E532" s="58"/>
      <c r="F532" s="58"/>
      <c r="G532" s="123"/>
      <c r="H532" s="123"/>
      <c r="I532" s="123"/>
      <c r="J532" s="124"/>
      <c r="K532" s="158"/>
      <c r="L532" s="158"/>
      <c r="M532" s="58"/>
      <c r="N532" s="58"/>
      <c r="O532" s="58"/>
      <c r="P532" s="58"/>
      <c r="Q532" s="58"/>
      <c r="R532" s="58"/>
      <c r="S532" s="58"/>
      <c r="T532" s="58"/>
      <c r="U532" s="58"/>
      <c r="V532" s="58"/>
      <c r="W532" s="58"/>
      <c r="X532" s="58"/>
      <c r="Y532" s="58"/>
      <c r="Z532" s="58"/>
    </row>
    <row r="533" spans="1:26" ht="18" customHeight="1" x14ac:dyDescent="0.2">
      <c r="A533" s="23"/>
      <c r="B533" s="122"/>
      <c r="C533" s="23"/>
      <c r="D533" s="58"/>
      <c r="E533" s="58"/>
      <c r="F533" s="58"/>
      <c r="G533" s="123"/>
      <c r="H533" s="123"/>
      <c r="I533" s="123"/>
      <c r="J533" s="124"/>
      <c r="K533" s="158"/>
      <c r="L533" s="158"/>
      <c r="M533" s="58"/>
      <c r="N533" s="58"/>
      <c r="O533" s="58"/>
      <c r="P533" s="58"/>
      <c r="Q533" s="58"/>
      <c r="R533" s="58"/>
      <c r="S533" s="58"/>
      <c r="T533" s="58"/>
      <c r="U533" s="58"/>
      <c r="V533" s="58"/>
      <c r="W533" s="58"/>
      <c r="X533" s="58"/>
      <c r="Y533" s="58"/>
      <c r="Z533" s="58"/>
    </row>
    <row r="534" spans="1:26" ht="18" customHeight="1" x14ac:dyDescent="0.2">
      <c r="A534" s="23"/>
      <c r="B534" s="122"/>
      <c r="C534" s="23"/>
      <c r="D534" s="58"/>
      <c r="E534" s="58"/>
      <c r="F534" s="58"/>
      <c r="G534" s="123"/>
      <c r="H534" s="123"/>
      <c r="I534" s="123"/>
      <c r="J534" s="124"/>
      <c r="K534" s="158"/>
      <c r="L534" s="158"/>
      <c r="M534" s="58"/>
      <c r="N534" s="58"/>
      <c r="O534" s="58"/>
      <c r="P534" s="58"/>
      <c r="Q534" s="58"/>
      <c r="R534" s="58"/>
      <c r="S534" s="58"/>
      <c r="T534" s="58"/>
      <c r="U534" s="58"/>
      <c r="V534" s="58"/>
      <c r="W534" s="58"/>
      <c r="X534" s="58"/>
      <c r="Y534" s="58"/>
      <c r="Z534" s="58"/>
    </row>
    <row r="535" spans="1:26" ht="18" customHeight="1" x14ac:dyDescent="0.2">
      <c r="A535" s="23"/>
      <c r="B535" s="122"/>
      <c r="C535" s="23"/>
      <c r="D535" s="58"/>
      <c r="E535" s="58"/>
      <c r="F535" s="58"/>
      <c r="G535" s="123"/>
      <c r="H535" s="123"/>
      <c r="I535" s="123"/>
      <c r="J535" s="124"/>
      <c r="K535" s="158"/>
      <c r="L535" s="158"/>
      <c r="M535" s="58"/>
      <c r="N535" s="58"/>
      <c r="O535" s="58"/>
      <c r="P535" s="58"/>
      <c r="Q535" s="58"/>
      <c r="R535" s="58"/>
      <c r="S535" s="58"/>
      <c r="T535" s="58"/>
      <c r="U535" s="58"/>
      <c r="V535" s="58"/>
      <c r="W535" s="58"/>
      <c r="X535" s="58"/>
      <c r="Y535" s="58"/>
      <c r="Z535" s="58"/>
    </row>
    <row r="536" spans="1:26" ht="18" customHeight="1" x14ac:dyDescent="0.2">
      <c r="A536" s="23"/>
      <c r="B536" s="122"/>
      <c r="C536" s="23"/>
      <c r="D536" s="58"/>
      <c r="E536" s="58"/>
      <c r="F536" s="58"/>
      <c r="G536" s="123"/>
      <c r="H536" s="123"/>
      <c r="I536" s="123"/>
      <c r="J536" s="124"/>
      <c r="K536" s="158"/>
      <c r="L536" s="158"/>
      <c r="M536" s="58"/>
      <c r="N536" s="58"/>
      <c r="O536" s="58"/>
      <c r="P536" s="58"/>
      <c r="Q536" s="58"/>
      <c r="R536" s="58"/>
      <c r="S536" s="58"/>
      <c r="T536" s="58"/>
      <c r="U536" s="58"/>
      <c r="V536" s="58"/>
      <c r="W536" s="58"/>
      <c r="X536" s="58"/>
      <c r="Y536" s="58"/>
      <c r="Z536" s="58"/>
    </row>
    <row r="537" spans="1:26" ht="18" customHeight="1" x14ac:dyDescent="0.2">
      <c r="A537" s="23"/>
      <c r="B537" s="122"/>
      <c r="C537" s="23"/>
      <c r="D537" s="58"/>
      <c r="E537" s="58"/>
      <c r="F537" s="58"/>
      <c r="G537" s="123"/>
      <c r="H537" s="123"/>
      <c r="I537" s="123"/>
      <c r="J537" s="124"/>
      <c r="K537" s="158"/>
      <c r="L537" s="158"/>
      <c r="M537" s="58"/>
      <c r="N537" s="58"/>
      <c r="O537" s="58"/>
      <c r="P537" s="58"/>
      <c r="Q537" s="58"/>
      <c r="R537" s="58"/>
      <c r="S537" s="58"/>
      <c r="T537" s="58"/>
      <c r="U537" s="58"/>
      <c r="V537" s="58"/>
      <c r="W537" s="58"/>
      <c r="X537" s="58"/>
      <c r="Y537" s="58"/>
      <c r="Z537" s="58"/>
    </row>
    <row r="538" spans="1:26" ht="18" customHeight="1" x14ac:dyDescent="0.2">
      <c r="A538" s="23"/>
      <c r="B538" s="122"/>
      <c r="C538" s="23"/>
      <c r="D538" s="58"/>
      <c r="E538" s="58"/>
      <c r="F538" s="58"/>
      <c r="G538" s="123"/>
      <c r="H538" s="123"/>
      <c r="I538" s="123"/>
      <c r="J538" s="124"/>
      <c r="K538" s="158"/>
      <c r="L538" s="158"/>
      <c r="M538" s="58"/>
      <c r="N538" s="58"/>
      <c r="O538" s="58"/>
      <c r="P538" s="58"/>
      <c r="Q538" s="58"/>
      <c r="R538" s="58"/>
      <c r="S538" s="58"/>
      <c r="T538" s="58"/>
      <c r="U538" s="58"/>
      <c r="V538" s="58"/>
      <c r="W538" s="58"/>
      <c r="X538" s="58"/>
      <c r="Y538" s="58"/>
      <c r="Z538" s="58"/>
    </row>
    <row r="539" spans="1:26" ht="18" customHeight="1" x14ac:dyDescent="0.2">
      <c r="A539" s="23"/>
      <c r="B539" s="122"/>
      <c r="C539" s="23"/>
      <c r="D539" s="58"/>
      <c r="E539" s="58"/>
      <c r="F539" s="58"/>
      <c r="G539" s="123"/>
      <c r="H539" s="123"/>
      <c r="I539" s="123"/>
      <c r="J539" s="124"/>
      <c r="K539" s="158"/>
      <c r="L539" s="158"/>
      <c r="M539" s="58"/>
      <c r="N539" s="58"/>
      <c r="O539" s="58"/>
      <c r="P539" s="58"/>
      <c r="Q539" s="58"/>
      <c r="R539" s="58"/>
      <c r="S539" s="58"/>
      <c r="T539" s="58"/>
      <c r="U539" s="58"/>
      <c r="V539" s="58"/>
      <c r="W539" s="58"/>
      <c r="X539" s="58"/>
      <c r="Y539" s="58"/>
      <c r="Z539" s="58"/>
    </row>
    <row r="540" spans="1:26" ht="18" customHeight="1" x14ac:dyDescent="0.2">
      <c r="A540" s="23"/>
      <c r="B540" s="122"/>
      <c r="C540" s="23"/>
      <c r="D540" s="58"/>
      <c r="E540" s="58"/>
      <c r="F540" s="58"/>
      <c r="G540" s="123"/>
      <c r="H540" s="123"/>
      <c r="I540" s="123"/>
      <c r="J540" s="124"/>
      <c r="K540" s="158"/>
      <c r="L540" s="158"/>
      <c r="M540" s="58"/>
      <c r="N540" s="58"/>
      <c r="O540" s="58"/>
      <c r="P540" s="58"/>
      <c r="Q540" s="58"/>
      <c r="R540" s="58"/>
      <c r="S540" s="58"/>
      <c r="T540" s="58"/>
      <c r="U540" s="58"/>
      <c r="V540" s="58"/>
      <c r="W540" s="58"/>
      <c r="X540" s="58"/>
      <c r="Y540" s="58"/>
      <c r="Z540" s="58"/>
    </row>
    <row r="541" spans="1:26" ht="18" customHeight="1" x14ac:dyDescent="0.2">
      <c r="A541" s="23"/>
      <c r="B541" s="122"/>
      <c r="C541" s="23"/>
      <c r="D541" s="58"/>
      <c r="E541" s="58"/>
      <c r="F541" s="58"/>
      <c r="G541" s="123"/>
      <c r="H541" s="123"/>
      <c r="I541" s="123"/>
      <c r="J541" s="124"/>
      <c r="K541" s="158"/>
      <c r="L541" s="158"/>
      <c r="M541" s="58"/>
      <c r="N541" s="58"/>
      <c r="O541" s="58"/>
      <c r="P541" s="58"/>
      <c r="Q541" s="58"/>
      <c r="R541" s="58"/>
      <c r="S541" s="58"/>
      <c r="T541" s="58"/>
      <c r="U541" s="58"/>
      <c r="V541" s="58"/>
      <c r="W541" s="58"/>
      <c r="X541" s="58"/>
      <c r="Y541" s="58"/>
      <c r="Z541" s="58"/>
    </row>
    <row r="542" spans="1:26" ht="18" customHeight="1" x14ac:dyDescent="0.2">
      <c r="A542" s="23"/>
      <c r="B542" s="122"/>
      <c r="C542" s="23"/>
      <c r="D542" s="58"/>
      <c r="E542" s="58"/>
      <c r="F542" s="58"/>
      <c r="G542" s="123"/>
      <c r="H542" s="123"/>
      <c r="I542" s="123"/>
      <c r="J542" s="124"/>
      <c r="K542" s="158"/>
      <c r="L542" s="158"/>
      <c r="M542" s="58"/>
      <c r="N542" s="58"/>
      <c r="O542" s="58"/>
      <c r="P542" s="58"/>
      <c r="Q542" s="58"/>
      <c r="R542" s="58"/>
      <c r="S542" s="58"/>
      <c r="T542" s="58"/>
      <c r="U542" s="58"/>
      <c r="V542" s="58"/>
      <c r="W542" s="58"/>
      <c r="X542" s="58"/>
      <c r="Y542" s="58"/>
      <c r="Z542" s="58"/>
    </row>
    <row r="543" spans="1:26" ht="18" customHeight="1" x14ac:dyDescent="0.2">
      <c r="A543" s="23"/>
      <c r="B543" s="122"/>
      <c r="C543" s="23"/>
      <c r="D543" s="58"/>
      <c r="E543" s="58"/>
      <c r="F543" s="58"/>
      <c r="G543" s="123"/>
      <c r="H543" s="123"/>
      <c r="I543" s="123"/>
      <c r="J543" s="124"/>
      <c r="K543" s="158"/>
      <c r="L543" s="158"/>
      <c r="M543" s="58"/>
      <c r="N543" s="58"/>
      <c r="O543" s="58"/>
      <c r="P543" s="58"/>
      <c r="Q543" s="58"/>
      <c r="R543" s="58"/>
      <c r="S543" s="58"/>
      <c r="T543" s="58"/>
      <c r="U543" s="58"/>
      <c r="V543" s="58"/>
      <c r="W543" s="58"/>
      <c r="X543" s="58"/>
      <c r="Y543" s="58"/>
      <c r="Z543" s="58"/>
    </row>
    <row r="544" spans="1:26" ht="18" customHeight="1" x14ac:dyDescent="0.2">
      <c r="A544" s="23"/>
      <c r="B544" s="122"/>
      <c r="C544" s="23"/>
      <c r="D544" s="58"/>
      <c r="E544" s="58"/>
      <c r="F544" s="58"/>
      <c r="G544" s="123"/>
      <c r="H544" s="123"/>
      <c r="I544" s="123"/>
      <c r="J544" s="124"/>
      <c r="K544" s="158"/>
      <c r="L544" s="158"/>
      <c r="M544" s="58"/>
      <c r="N544" s="58"/>
      <c r="O544" s="58"/>
      <c r="P544" s="58"/>
      <c r="Q544" s="58"/>
      <c r="R544" s="58"/>
      <c r="S544" s="58"/>
      <c r="T544" s="58"/>
      <c r="U544" s="58"/>
      <c r="V544" s="58"/>
      <c r="W544" s="58"/>
      <c r="X544" s="58"/>
      <c r="Y544" s="58"/>
      <c r="Z544" s="58"/>
    </row>
    <row r="545" spans="1:26" ht="18" customHeight="1" x14ac:dyDescent="0.2">
      <c r="A545" s="23"/>
      <c r="B545" s="122"/>
      <c r="C545" s="23"/>
      <c r="D545" s="58"/>
      <c r="E545" s="58"/>
      <c r="F545" s="58"/>
      <c r="G545" s="123"/>
      <c r="H545" s="123"/>
      <c r="I545" s="123"/>
      <c r="J545" s="124"/>
      <c r="K545" s="158"/>
      <c r="L545" s="158"/>
      <c r="M545" s="58"/>
      <c r="N545" s="58"/>
      <c r="O545" s="58"/>
      <c r="P545" s="58"/>
      <c r="Q545" s="58"/>
      <c r="R545" s="58"/>
      <c r="S545" s="58"/>
      <c r="T545" s="58"/>
      <c r="U545" s="58"/>
      <c r="V545" s="58"/>
      <c r="W545" s="58"/>
      <c r="X545" s="58"/>
      <c r="Y545" s="58"/>
      <c r="Z545" s="58"/>
    </row>
    <row r="546" spans="1:26" ht="18" customHeight="1" x14ac:dyDescent="0.2">
      <c r="A546" s="23"/>
      <c r="B546" s="122"/>
      <c r="C546" s="23"/>
      <c r="D546" s="58"/>
      <c r="E546" s="58"/>
      <c r="F546" s="58"/>
      <c r="G546" s="123"/>
      <c r="H546" s="123"/>
      <c r="I546" s="123"/>
      <c r="J546" s="124"/>
      <c r="K546" s="158"/>
      <c r="L546" s="158"/>
      <c r="M546" s="58"/>
      <c r="N546" s="58"/>
      <c r="O546" s="58"/>
      <c r="P546" s="58"/>
      <c r="Q546" s="58"/>
      <c r="R546" s="58"/>
      <c r="S546" s="58"/>
      <c r="T546" s="58"/>
      <c r="U546" s="58"/>
      <c r="V546" s="58"/>
      <c r="W546" s="58"/>
      <c r="X546" s="58"/>
      <c r="Y546" s="58"/>
      <c r="Z546" s="58"/>
    </row>
    <row r="547" spans="1:26" ht="18" customHeight="1" x14ac:dyDescent="0.2">
      <c r="A547" s="23"/>
      <c r="B547" s="122"/>
      <c r="C547" s="23"/>
      <c r="D547" s="58"/>
      <c r="E547" s="58"/>
      <c r="F547" s="58"/>
      <c r="G547" s="123"/>
      <c r="H547" s="123"/>
      <c r="I547" s="123"/>
      <c r="J547" s="124"/>
      <c r="K547" s="158"/>
      <c r="L547" s="158"/>
      <c r="M547" s="58"/>
      <c r="N547" s="58"/>
      <c r="O547" s="58"/>
      <c r="P547" s="58"/>
      <c r="Q547" s="58"/>
      <c r="R547" s="58"/>
      <c r="S547" s="58"/>
      <c r="T547" s="58"/>
      <c r="U547" s="58"/>
      <c r="V547" s="58"/>
      <c r="W547" s="58"/>
      <c r="X547" s="58"/>
      <c r="Y547" s="58"/>
      <c r="Z547" s="58"/>
    </row>
    <row r="548" spans="1:26" ht="18" customHeight="1" x14ac:dyDescent="0.2">
      <c r="A548" s="23"/>
      <c r="B548" s="122"/>
      <c r="C548" s="23"/>
      <c r="D548" s="58"/>
      <c r="E548" s="58"/>
      <c r="F548" s="58"/>
      <c r="G548" s="123"/>
      <c r="H548" s="123"/>
      <c r="I548" s="123"/>
      <c r="J548" s="124"/>
      <c r="K548" s="158"/>
      <c r="L548" s="158"/>
      <c r="M548" s="58"/>
      <c r="N548" s="58"/>
      <c r="O548" s="58"/>
      <c r="P548" s="58"/>
      <c r="Q548" s="58"/>
      <c r="R548" s="58"/>
      <c r="S548" s="58"/>
      <c r="T548" s="58"/>
      <c r="U548" s="58"/>
      <c r="V548" s="58"/>
      <c r="W548" s="58"/>
      <c r="X548" s="58"/>
      <c r="Y548" s="58"/>
      <c r="Z548" s="58"/>
    </row>
    <row r="549" spans="1:26" ht="18" customHeight="1" x14ac:dyDescent="0.2">
      <c r="A549" s="23"/>
      <c r="B549" s="122"/>
      <c r="C549" s="23"/>
      <c r="D549" s="58"/>
      <c r="E549" s="58"/>
      <c r="F549" s="58"/>
      <c r="G549" s="123"/>
      <c r="H549" s="123"/>
      <c r="I549" s="123"/>
      <c r="J549" s="124"/>
      <c r="K549" s="158"/>
      <c r="L549" s="158"/>
      <c r="M549" s="58"/>
      <c r="N549" s="58"/>
      <c r="O549" s="58"/>
      <c r="P549" s="58"/>
      <c r="Q549" s="58"/>
      <c r="R549" s="58"/>
      <c r="S549" s="58"/>
      <c r="T549" s="58"/>
      <c r="U549" s="58"/>
      <c r="V549" s="58"/>
      <c r="W549" s="58"/>
      <c r="X549" s="58"/>
      <c r="Y549" s="58"/>
      <c r="Z549" s="58"/>
    </row>
    <row r="550" spans="1:26" ht="18" customHeight="1" x14ac:dyDescent="0.2">
      <c r="A550" s="23"/>
      <c r="B550" s="122"/>
      <c r="C550" s="23"/>
      <c r="D550" s="58"/>
      <c r="E550" s="58"/>
      <c r="F550" s="58"/>
      <c r="G550" s="123"/>
      <c r="H550" s="123"/>
      <c r="I550" s="123"/>
      <c r="J550" s="124"/>
      <c r="K550" s="158"/>
      <c r="L550" s="158"/>
      <c r="M550" s="58"/>
      <c r="N550" s="58"/>
      <c r="O550" s="58"/>
      <c r="P550" s="58"/>
      <c r="Q550" s="58"/>
      <c r="R550" s="58"/>
      <c r="S550" s="58"/>
      <c r="T550" s="58"/>
      <c r="U550" s="58"/>
      <c r="V550" s="58"/>
      <c r="W550" s="58"/>
      <c r="X550" s="58"/>
      <c r="Y550" s="58"/>
      <c r="Z550" s="58"/>
    </row>
    <row r="551" spans="1:26" ht="18" customHeight="1" x14ac:dyDescent="0.2">
      <c r="A551" s="23"/>
      <c r="B551" s="122"/>
      <c r="C551" s="23"/>
      <c r="D551" s="58"/>
      <c r="E551" s="58"/>
      <c r="F551" s="58"/>
      <c r="G551" s="123"/>
      <c r="H551" s="123"/>
      <c r="I551" s="123"/>
      <c r="J551" s="124"/>
      <c r="K551" s="158"/>
      <c r="L551" s="158"/>
      <c r="M551" s="58"/>
      <c r="N551" s="58"/>
      <c r="O551" s="58"/>
      <c r="P551" s="58"/>
      <c r="Q551" s="58"/>
      <c r="R551" s="58"/>
      <c r="S551" s="58"/>
      <c r="T551" s="58"/>
      <c r="U551" s="58"/>
      <c r="V551" s="58"/>
      <c r="W551" s="58"/>
      <c r="X551" s="58"/>
      <c r="Y551" s="58"/>
      <c r="Z551" s="58"/>
    </row>
    <row r="552" spans="1:26" ht="18" customHeight="1" x14ac:dyDescent="0.2">
      <c r="A552" s="23"/>
      <c r="B552" s="122"/>
      <c r="C552" s="23"/>
      <c r="D552" s="58"/>
      <c r="E552" s="58"/>
      <c r="F552" s="58"/>
      <c r="G552" s="123"/>
      <c r="H552" s="123"/>
      <c r="I552" s="123"/>
      <c r="J552" s="124"/>
      <c r="K552" s="158"/>
      <c r="L552" s="158"/>
      <c r="M552" s="58"/>
      <c r="N552" s="58"/>
      <c r="O552" s="58"/>
      <c r="P552" s="58"/>
      <c r="Q552" s="58"/>
      <c r="R552" s="58"/>
      <c r="S552" s="58"/>
      <c r="T552" s="58"/>
      <c r="U552" s="58"/>
      <c r="V552" s="58"/>
      <c r="W552" s="58"/>
      <c r="X552" s="58"/>
      <c r="Y552" s="58"/>
      <c r="Z552" s="58"/>
    </row>
    <row r="553" spans="1:26" ht="18" customHeight="1" x14ac:dyDescent="0.2">
      <c r="A553" s="23"/>
      <c r="B553" s="122"/>
      <c r="C553" s="23"/>
      <c r="D553" s="58"/>
      <c r="E553" s="58"/>
      <c r="F553" s="58"/>
      <c r="G553" s="123"/>
      <c r="H553" s="123"/>
      <c r="I553" s="123"/>
      <c r="J553" s="124"/>
      <c r="K553" s="158"/>
      <c r="L553" s="158"/>
      <c r="M553" s="58"/>
      <c r="N553" s="58"/>
      <c r="O553" s="58"/>
      <c r="P553" s="58"/>
      <c r="Q553" s="58"/>
      <c r="R553" s="58"/>
      <c r="S553" s="58"/>
      <c r="T553" s="58"/>
      <c r="U553" s="58"/>
      <c r="V553" s="58"/>
      <c r="W553" s="58"/>
      <c r="X553" s="58"/>
      <c r="Y553" s="58"/>
      <c r="Z553" s="58"/>
    </row>
    <row r="554" spans="1:26" ht="18" customHeight="1" x14ac:dyDescent="0.2">
      <c r="A554" s="23"/>
      <c r="B554" s="122"/>
      <c r="C554" s="23"/>
      <c r="D554" s="58"/>
      <c r="E554" s="58"/>
      <c r="F554" s="58"/>
      <c r="G554" s="123"/>
      <c r="H554" s="123"/>
      <c r="I554" s="123"/>
      <c r="J554" s="124"/>
      <c r="K554" s="158"/>
      <c r="L554" s="158"/>
      <c r="M554" s="58"/>
      <c r="N554" s="58"/>
      <c r="O554" s="58"/>
      <c r="P554" s="58"/>
      <c r="Q554" s="58"/>
      <c r="R554" s="58"/>
      <c r="S554" s="58"/>
      <c r="T554" s="58"/>
      <c r="U554" s="58"/>
      <c r="V554" s="58"/>
      <c r="W554" s="58"/>
      <c r="X554" s="58"/>
      <c r="Y554" s="58"/>
      <c r="Z554" s="58"/>
    </row>
    <row r="555" spans="1:26" ht="18" customHeight="1" x14ac:dyDescent="0.2">
      <c r="A555" s="23"/>
      <c r="B555" s="122"/>
      <c r="C555" s="23"/>
      <c r="D555" s="58"/>
      <c r="E555" s="58"/>
      <c r="F555" s="58"/>
      <c r="G555" s="123"/>
      <c r="H555" s="123"/>
      <c r="I555" s="123"/>
      <c r="J555" s="124"/>
      <c r="K555" s="158"/>
      <c r="L555" s="158"/>
      <c r="M555" s="58"/>
      <c r="N555" s="58"/>
      <c r="O555" s="58"/>
      <c r="P555" s="58"/>
      <c r="Q555" s="58"/>
      <c r="R555" s="58"/>
      <c r="S555" s="58"/>
      <c r="T555" s="58"/>
      <c r="U555" s="58"/>
      <c r="V555" s="58"/>
      <c r="W555" s="58"/>
      <c r="X555" s="58"/>
      <c r="Y555" s="58"/>
      <c r="Z555" s="58"/>
    </row>
    <row r="556" spans="1:26" ht="18" customHeight="1" x14ac:dyDescent="0.2">
      <c r="A556" s="23"/>
      <c r="B556" s="122"/>
      <c r="C556" s="23"/>
      <c r="D556" s="58"/>
      <c r="E556" s="58"/>
      <c r="F556" s="58"/>
      <c r="G556" s="123"/>
      <c r="H556" s="123"/>
      <c r="I556" s="123"/>
      <c r="J556" s="124"/>
      <c r="K556" s="158"/>
      <c r="L556" s="158"/>
      <c r="M556" s="58"/>
      <c r="N556" s="58"/>
      <c r="O556" s="58"/>
      <c r="P556" s="58"/>
      <c r="Q556" s="58"/>
      <c r="R556" s="58"/>
      <c r="S556" s="58"/>
      <c r="T556" s="58"/>
      <c r="U556" s="58"/>
      <c r="V556" s="58"/>
      <c r="W556" s="58"/>
      <c r="X556" s="58"/>
      <c r="Y556" s="58"/>
      <c r="Z556" s="58"/>
    </row>
    <row r="557" spans="1:26" ht="18" customHeight="1" x14ac:dyDescent="0.2">
      <c r="A557" s="23"/>
      <c r="B557" s="122"/>
      <c r="C557" s="23"/>
      <c r="D557" s="58"/>
      <c r="E557" s="58"/>
      <c r="F557" s="58"/>
      <c r="G557" s="123"/>
      <c r="H557" s="123"/>
      <c r="I557" s="123"/>
      <c r="J557" s="124"/>
      <c r="K557" s="158"/>
      <c r="L557" s="158"/>
      <c r="M557" s="58"/>
      <c r="N557" s="58"/>
      <c r="O557" s="58"/>
      <c r="P557" s="58"/>
      <c r="Q557" s="58"/>
      <c r="R557" s="58"/>
      <c r="S557" s="58"/>
      <c r="T557" s="58"/>
      <c r="U557" s="58"/>
      <c r="V557" s="58"/>
      <c r="W557" s="58"/>
      <c r="X557" s="58"/>
      <c r="Y557" s="58"/>
      <c r="Z557" s="58"/>
    </row>
    <row r="558" spans="1:26" ht="18" customHeight="1" x14ac:dyDescent="0.2">
      <c r="A558" s="23"/>
      <c r="B558" s="122"/>
      <c r="C558" s="23"/>
      <c r="D558" s="58"/>
      <c r="E558" s="58"/>
      <c r="F558" s="58"/>
      <c r="G558" s="123"/>
      <c r="H558" s="123"/>
      <c r="I558" s="123"/>
      <c r="J558" s="124"/>
      <c r="K558" s="158"/>
      <c r="L558" s="158"/>
      <c r="M558" s="58"/>
      <c r="N558" s="58"/>
      <c r="O558" s="58"/>
      <c r="P558" s="58"/>
      <c r="Q558" s="58"/>
      <c r="R558" s="58"/>
      <c r="S558" s="58"/>
      <c r="T558" s="58"/>
      <c r="U558" s="58"/>
      <c r="V558" s="58"/>
      <c r="W558" s="58"/>
      <c r="X558" s="58"/>
      <c r="Y558" s="58"/>
      <c r="Z558" s="58"/>
    </row>
    <row r="559" spans="1:26" ht="18" customHeight="1" x14ac:dyDescent="0.2">
      <c r="A559" s="23"/>
      <c r="B559" s="122"/>
      <c r="C559" s="23"/>
      <c r="D559" s="58"/>
      <c r="E559" s="58"/>
      <c r="F559" s="58"/>
      <c r="G559" s="123"/>
      <c r="H559" s="123"/>
      <c r="I559" s="123"/>
      <c r="J559" s="124"/>
      <c r="K559" s="158"/>
      <c r="L559" s="158"/>
      <c r="M559" s="58"/>
      <c r="N559" s="58"/>
      <c r="O559" s="58"/>
      <c r="P559" s="58"/>
      <c r="Q559" s="58"/>
      <c r="R559" s="58"/>
      <c r="S559" s="58"/>
      <c r="T559" s="58"/>
      <c r="U559" s="58"/>
      <c r="V559" s="58"/>
      <c r="W559" s="58"/>
      <c r="X559" s="58"/>
      <c r="Y559" s="58"/>
      <c r="Z559" s="58"/>
    </row>
    <row r="560" spans="1:26" ht="18" customHeight="1" x14ac:dyDescent="0.2">
      <c r="A560" s="23"/>
      <c r="B560" s="122"/>
      <c r="C560" s="23"/>
      <c r="D560" s="58"/>
      <c r="E560" s="58"/>
      <c r="F560" s="58"/>
      <c r="G560" s="123"/>
      <c r="H560" s="123"/>
      <c r="I560" s="123"/>
      <c r="J560" s="124"/>
      <c r="K560" s="158"/>
      <c r="L560" s="158"/>
      <c r="M560" s="58"/>
      <c r="N560" s="58"/>
      <c r="O560" s="58"/>
      <c r="P560" s="58"/>
      <c r="Q560" s="58"/>
      <c r="R560" s="58"/>
      <c r="S560" s="58"/>
      <c r="T560" s="58"/>
      <c r="U560" s="58"/>
      <c r="V560" s="58"/>
      <c r="W560" s="58"/>
      <c r="X560" s="58"/>
      <c r="Y560" s="58"/>
      <c r="Z560" s="58"/>
    </row>
    <row r="561" spans="1:26" ht="18" customHeight="1" x14ac:dyDescent="0.2">
      <c r="A561" s="23"/>
      <c r="B561" s="122"/>
      <c r="C561" s="23"/>
      <c r="D561" s="58"/>
      <c r="E561" s="58"/>
      <c r="F561" s="58"/>
      <c r="G561" s="123"/>
      <c r="H561" s="123"/>
      <c r="I561" s="123"/>
      <c r="J561" s="124"/>
      <c r="K561" s="158"/>
      <c r="L561" s="158"/>
      <c r="M561" s="58"/>
      <c r="N561" s="58"/>
      <c r="O561" s="58"/>
      <c r="P561" s="58"/>
      <c r="Q561" s="58"/>
      <c r="R561" s="58"/>
      <c r="S561" s="58"/>
      <c r="T561" s="58"/>
      <c r="U561" s="58"/>
      <c r="V561" s="58"/>
      <c r="W561" s="58"/>
      <c r="X561" s="58"/>
      <c r="Y561" s="58"/>
      <c r="Z561" s="58"/>
    </row>
    <row r="562" spans="1:26" ht="18" customHeight="1" x14ac:dyDescent="0.2">
      <c r="A562" s="23"/>
      <c r="B562" s="122"/>
      <c r="C562" s="23"/>
      <c r="D562" s="58"/>
      <c r="E562" s="58"/>
      <c r="F562" s="58"/>
      <c r="G562" s="123"/>
      <c r="H562" s="123"/>
      <c r="I562" s="123"/>
      <c r="J562" s="124"/>
      <c r="K562" s="158"/>
      <c r="L562" s="158"/>
      <c r="M562" s="58"/>
      <c r="N562" s="58"/>
      <c r="O562" s="58"/>
      <c r="P562" s="58"/>
      <c r="Q562" s="58"/>
      <c r="R562" s="58"/>
      <c r="S562" s="58"/>
      <c r="T562" s="58"/>
      <c r="U562" s="58"/>
      <c r="V562" s="58"/>
      <c r="W562" s="58"/>
      <c r="X562" s="58"/>
      <c r="Y562" s="58"/>
      <c r="Z562" s="58"/>
    </row>
    <row r="563" spans="1:26" ht="18" customHeight="1" x14ac:dyDescent="0.2">
      <c r="A563" s="23"/>
      <c r="B563" s="122"/>
      <c r="C563" s="23"/>
      <c r="D563" s="58"/>
      <c r="E563" s="58"/>
      <c r="F563" s="58"/>
      <c r="G563" s="123"/>
      <c r="H563" s="123"/>
      <c r="I563" s="123"/>
      <c r="J563" s="124"/>
      <c r="K563" s="158"/>
      <c r="L563" s="158"/>
      <c r="M563" s="58"/>
      <c r="N563" s="58"/>
      <c r="O563" s="58"/>
      <c r="P563" s="58"/>
      <c r="Q563" s="58"/>
      <c r="R563" s="58"/>
      <c r="S563" s="58"/>
      <c r="T563" s="58"/>
      <c r="U563" s="58"/>
      <c r="V563" s="58"/>
      <c r="W563" s="58"/>
      <c r="X563" s="58"/>
      <c r="Y563" s="58"/>
      <c r="Z563" s="58"/>
    </row>
    <row r="564" spans="1:26" ht="18" customHeight="1" x14ac:dyDescent="0.2">
      <c r="A564" s="23"/>
      <c r="B564" s="122"/>
      <c r="C564" s="23"/>
      <c r="D564" s="58"/>
      <c r="E564" s="58"/>
      <c r="F564" s="58"/>
      <c r="G564" s="123"/>
      <c r="H564" s="123"/>
      <c r="I564" s="123"/>
      <c r="J564" s="124"/>
      <c r="K564" s="158"/>
      <c r="L564" s="158"/>
      <c r="M564" s="58"/>
      <c r="N564" s="58"/>
      <c r="O564" s="58"/>
      <c r="P564" s="58"/>
      <c r="Q564" s="58"/>
      <c r="R564" s="58"/>
      <c r="S564" s="58"/>
      <c r="T564" s="58"/>
      <c r="U564" s="58"/>
      <c r="V564" s="58"/>
      <c r="W564" s="58"/>
      <c r="X564" s="58"/>
      <c r="Y564" s="58"/>
      <c r="Z564" s="58"/>
    </row>
    <row r="565" spans="1:26" ht="18" customHeight="1" x14ac:dyDescent="0.2">
      <c r="A565" s="23"/>
      <c r="B565" s="122"/>
      <c r="C565" s="23"/>
      <c r="D565" s="58"/>
      <c r="E565" s="58"/>
      <c r="F565" s="58"/>
      <c r="G565" s="123"/>
      <c r="H565" s="123"/>
      <c r="I565" s="123"/>
      <c r="J565" s="124"/>
      <c r="K565" s="158"/>
      <c r="L565" s="158"/>
      <c r="M565" s="58"/>
      <c r="N565" s="58"/>
      <c r="O565" s="58"/>
      <c r="P565" s="58"/>
      <c r="Q565" s="58"/>
      <c r="R565" s="58"/>
      <c r="S565" s="58"/>
      <c r="T565" s="58"/>
      <c r="U565" s="58"/>
      <c r="V565" s="58"/>
      <c r="W565" s="58"/>
      <c r="X565" s="58"/>
      <c r="Y565" s="58"/>
      <c r="Z565" s="58"/>
    </row>
    <row r="566" spans="1:26" ht="18" customHeight="1" x14ac:dyDescent="0.2">
      <c r="A566" s="23"/>
      <c r="B566" s="122"/>
      <c r="C566" s="23"/>
      <c r="D566" s="58"/>
      <c r="E566" s="58"/>
      <c r="F566" s="58"/>
      <c r="G566" s="123"/>
      <c r="H566" s="123"/>
      <c r="I566" s="123"/>
      <c r="J566" s="124"/>
      <c r="K566" s="158"/>
      <c r="L566" s="158"/>
      <c r="M566" s="58"/>
      <c r="N566" s="58"/>
      <c r="O566" s="58"/>
      <c r="P566" s="58"/>
      <c r="Q566" s="58"/>
      <c r="R566" s="58"/>
      <c r="S566" s="58"/>
      <c r="T566" s="58"/>
      <c r="U566" s="58"/>
      <c r="V566" s="58"/>
      <c r="W566" s="58"/>
      <c r="X566" s="58"/>
      <c r="Y566" s="58"/>
      <c r="Z566" s="58"/>
    </row>
    <row r="567" spans="1:26" ht="18" customHeight="1" x14ac:dyDescent="0.2">
      <c r="A567" s="23"/>
      <c r="B567" s="122"/>
      <c r="C567" s="23"/>
      <c r="D567" s="58"/>
      <c r="E567" s="58"/>
      <c r="F567" s="58"/>
      <c r="G567" s="123"/>
      <c r="H567" s="123"/>
      <c r="I567" s="123"/>
      <c r="J567" s="124"/>
      <c r="K567" s="158"/>
      <c r="L567" s="158"/>
      <c r="M567" s="58"/>
      <c r="N567" s="58"/>
      <c r="O567" s="58"/>
      <c r="P567" s="58"/>
      <c r="Q567" s="58"/>
      <c r="R567" s="58"/>
      <c r="S567" s="58"/>
      <c r="T567" s="58"/>
      <c r="U567" s="58"/>
      <c r="V567" s="58"/>
      <c r="W567" s="58"/>
      <c r="X567" s="58"/>
      <c r="Y567" s="58"/>
      <c r="Z567" s="58"/>
    </row>
    <row r="568" spans="1:26" ht="18" customHeight="1" x14ac:dyDescent="0.2">
      <c r="A568" s="23"/>
      <c r="B568" s="122"/>
      <c r="C568" s="23"/>
      <c r="D568" s="58"/>
      <c r="E568" s="58"/>
      <c r="F568" s="58"/>
      <c r="G568" s="123"/>
      <c r="H568" s="123"/>
      <c r="I568" s="123"/>
      <c r="J568" s="124"/>
      <c r="K568" s="158"/>
      <c r="L568" s="158"/>
      <c r="M568" s="58"/>
      <c r="N568" s="58"/>
      <c r="O568" s="58"/>
      <c r="P568" s="58"/>
      <c r="Q568" s="58"/>
      <c r="R568" s="58"/>
      <c r="S568" s="58"/>
      <c r="T568" s="58"/>
      <c r="U568" s="58"/>
      <c r="V568" s="58"/>
      <c r="W568" s="58"/>
      <c r="X568" s="58"/>
      <c r="Y568" s="58"/>
      <c r="Z568" s="58"/>
    </row>
    <row r="569" spans="1:26" ht="18" customHeight="1" x14ac:dyDescent="0.2">
      <c r="A569" s="23"/>
      <c r="B569" s="122"/>
      <c r="C569" s="23"/>
      <c r="D569" s="58"/>
      <c r="E569" s="58"/>
      <c r="F569" s="58"/>
      <c r="G569" s="123"/>
      <c r="H569" s="123"/>
      <c r="I569" s="123"/>
      <c r="J569" s="124"/>
      <c r="K569" s="158"/>
      <c r="L569" s="158"/>
      <c r="M569" s="58"/>
      <c r="N569" s="58"/>
      <c r="O569" s="58"/>
      <c r="P569" s="58"/>
      <c r="Q569" s="58"/>
      <c r="R569" s="58"/>
      <c r="S569" s="58"/>
      <c r="T569" s="58"/>
      <c r="U569" s="58"/>
      <c r="V569" s="58"/>
      <c r="W569" s="58"/>
      <c r="X569" s="58"/>
      <c r="Y569" s="58"/>
      <c r="Z569" s="58"/>
    </row>
    <row r="570" spans="1:26" ht="18" customHeight="1" x14ac:dyDescent="0.2">
      <c r="A570" s="23"/>
      <c r="B570" s="122"/>
      <c r="C570" s="23"/>
      <c r="D570" s="58"/>
      <c r="E570" s="58"/>
      <c r="F570" s="58"/>
      <c r="G570" s="123"/>
      <c r="H570" s="123"/>
      <c r="I570" s="123"/>
      <c r="J570" s="124"/>
      <c r="K570" s="158"/>
      <c r="L570" s="158"/>
      <c r="M570" s="58"/>
      <c r="N570" s="58"/>
      <c r="O570" s="58"/>
      <c r="P570" s="58"/>
      <c r="Q570" s="58"/>
      <c r="R570" s="58"/>
      <c r="S570" s="58"/>
      <c r="T570" s="58"/>
      <c r="U570" s="58"/>
      <c r="V570" s="58"/>
      <c r="W570" s="58"/>
      <c r="X570" s="58"/>
      <c r="Y570" s="58"/>
      <c r="Z570" s="58"/>
    </row>
    <row r="571" spans="1:26" ht="18" customHeight="1" x14ac:dyDescent="0.2">
      <c r="A571" s="23"/>
      <c r="B571" s="122"/>
      <c r="C571" s="23"/>
      <c r="D571" s="58"/>
      <c r="E571" s="58"/>
      <c r="F571" s="58"/>
      <c r="G571" s="123"/>
      <c r="H571" s="123"/>
      <c r="I571" s="123"/>
      <c r="J571" s="124"/>
      <c r="K571" s="158"/>
      <c r="L571" s="158"/>
      <c r="M571" s="58"/>
      <c r="N571" s="58"/>
      <c r="O571" s="58"/>
      <c r="P571" s="58"/>
      <c r="Q571" s="58"/>
      <c r="R571" s="58"/>
      <c r="S571" s="58"/>
      <c r="T571" s="58"/>
      <c r="U571" s="58"/>
      <c r="V571" s="58"/>
      <c r="W571" s="58"/>
      <c r="X571" s="58"/>
      <c r="Y571" s="58"/>
      <c r="Z571" s="58"/>
    </row>
    <row r="572" spans="1:26" ht="18" customHeight="1" x14ac:dyDescent="0.2">
      <c r="A572" s="23"/>
      <c r="B572" s="122"/>
      <c r="C572" s="23"/>
      <c r="D572" s="58"/>
      <c r="E572" s="58"/>
      <c r="F572" s="58"/>
      <c r="G572" s="123"/>
      <c r="H572" s="123"/>
      <c r="I572" s="123"/>
      <c r="J572" s="124"/>
      <c r="K572" s="158"/>
      <c r="L572" s="158"/>
      <c r="M572" s="58"/>
      <c r="N572" s="58"/>
      <c r="O572" s="58"/>
      <c r="P572" s="58"/>
      <c r="Q572" s="58"/>
      <c r="R572" s="58"/>
      <c r="S572" s="58"/>
      <c r="T572" s="58"/>
      <c r="U572" s="58"/>
      <c r="V572" s="58"/>
      <c r="W572" s="58"/>
      <c r="X572" s="58"/>
      <c r="Y572" s="58"/>
      <c r="Z572" s="58"/>
    </row>
    <row r="573" spans="1:26" ht="18" customHeight="1" x14ac:dyDescent="0.2">
      <c r="A573" s="23"/>
      <c r="B573" s="122"/>
      <c r="C573" s="23"/>
      <c r="D573" s="58"/>
      <c r="E573" s="58"/>
      <c r="F573" s="58"/>
      <c r="G573" s="123"/>
      <c r="H573" s="123"/>
      <c r="I573" s="123"/>
      <c r="J573" s="124"/>
      <c r="K573" s="158"/>
      <c r="L573" s="158"/>
      <c r="M573" s="58"/>
      <c r="N573" s="58"/>
      <c r="O573" s="58"/>
      <c r="P573" s="58"/>
      <c r="Q573" s="58"/>
      <c r="R573" s="58"/>
      <c r="S573" s="58"/>
      <c r="T573" s="58"/>
      <c r="U573" s="58"/>
      <c r="V573" s="58"/>
      <c r="W573" s="58"/>
      <c r="X573" s="58"/>
      <c r="Y573" s="58"/>
      <c r="Z573" s="58"/>
    </row>
    <row r="574" spans="1:26" ht="18" customHeight="1" x14ac:dyDescent="0.2">
      <c r="A574" s="23"/>
      <c r="B574" s="122"/>
      <c r="C574" s="23"/>
      <c r="D574" s="58"/>
      <c r="E574" s="58"/>
      <c r="F574" s="58"/>
      <c r="G574" s="123"/>
      <c r="H574" s="123"/>
      <c r="I574" s="123"/>
      <c r="J574" s="124"/>
      <c r="K574" s="158"/>
      <c r="L574" s="158"/>
      <c r="M574" s="58"/>
      <c r="N574" s="58"/>
      <c r="O574" s="58"/>
      <c r="P574" s="58"/>
      <c r="Q574" s="58"/>
      <c r="R574" s="58"/>
      <c r="S574" s="58"/>
      <c r="T574" s="58"/>
      <c r="U574" s="58"/>
      <c r="V574" s="58"/>
      <c r="W574" s="58"/>
      <c r="X574" s="58"/>
      <c r="Y574" s="58"/>
      <c r="Z574" s="58"/>
    </row>
    <row r="575" spans="1:26" ht="18" customHeight="1" x14ac:dyDescent="0.2">
      <c r="A575" s="23"/>
      <c r="B575" s="122"/>
      <c r="C575" s="23"/>
      <c r="D575" s="58"/>
      <c r="E575" s="58"/>
      <c r="F575" s="58"/>
      <c r="G575" s="123"/>
      <c r="H575" s="123"/>
      <c r="I575" s="123"/>
      <c r="J575" s="124"/>
      <c r="K575" s="158"/>
      <c r="L575" s="158"/>
      <c r="M575" s="58"/>
      <c r="N575" s="58"/>
      <c r="O575" s="58"/>
      <c r="P575" s="58"/>
      <c r="Q575" s="58"/>
      <c r="R575" s="58"/>
      <c r="S575" s="58"/>
      <c r="T575" s="58"/>
      <c r="U575" s="58"/>
      <c r="V575" s="58"/>
      <c r="W575" s="58"/>
      <c r="X575" s="58"/>
      <c r="Y575" s="58"/>
      <c r="Z575" s="58"/>
    </row>
    <row r="576" spans="1:26" ht="18" customHeight="1" x14ac:dyDescent="0.2">
      <c r="A576" s="23"/>
      <c r="B576" s="122"/>
      <c r="C576" s="23"/>
      <c r="D576" s="58"/>
      <c r="E576" s="58"/>
      <c r="F576" s="58"/>
      <c r="G576" s="123"/>
      <c r="H576" s="123"/>
      <c r="I576" s="123"/>
      <c r="J576" s="124"/>
      <c r="K576" s="158"/>
      <c r="L576" s="158"/>
      <c r="M576" s="58"/>
      <c r="N576" s="58"/>
      <c r="O576" s="58"/>
      <c r="P576" s="58"/>
      <c r="Q576" s="58"/>
      <c r="R576" s="58"/>
      <c r="S576" s="58"/>
      <c r="T576" s="58"/>
      <c r="U576" s="58"/>
      <c r="V576" s="58"/>
      <c r="W576" s="58"/>
      <c r="X576" s="58"/>
      <c r="Y576" s="58"/>
      <c r="Z576" s="58"/>
    </row>
    <row r="577" spans="1:26" ht="18" customHeight="1" x14ac:dyDescent="0.2">
      <c r="A577" s="23"/>
      <c r="B577" s="122"/>
      <c r="C577" s="23"/>
      <c r="D577" s="58"/>
      <c r="E577" s="58"/>
      <c r="F577" s="58"/>
      <c r="G577" s="123"/>
      <c r="H577" s="123"/>
      <c r="I577" s="123"/>
      <c r="J577" s="124"/>
      <c r="K577" s="158"/>
      <c r="L577" s="158"/>
      <c r="M577" s="58"/>
      <c r="N577" s="58"/>
      <c r="O577" s="58"/>
      <c r="P577" s="58"/>
      <c r="Q577" s="58"/>
      <c r="R577" s="58"/>
      <c r="S577" s="58"/>
      <c r="T577" s="58"/>
      <c r="U577" s="58"/>
      <c r="V577" s="58"/>
      <c r="W577" s="58"/>
      <c r="X577" s="58"/>
      <c r="Y577" s="58"/>
      <c r="Z577" s="58"/>
    </row>
    <row r="578" spans="1:26" ht="18" customHeight="1" x14ac:dyDescent="0.2">
      <c r="A578" s="23"/>
      <c r="B578" s="122"/>
      <c r="C578" s="23"/>
      <c r="D578" s="58"/>
      <c r="E578" s="58"/>
      <c r="F578" s="58"/>
      <c r="G578" s="123"/>
      <c r="H578" s="123"/>
      <c r="I578" s="123"/>
      <c r="J578" s="124"/>
      <c r="K578" s="158"/>
      <c r="L578" s="158"/>
      <c r="M578" s="58"/>
      <c r="N578" s="58"/>
      <c r="O578" s="58"/>
      <c r="P578" s="58"/>
      <c r="Q578" s="58"/>
      <c r="R578" s="58"/>
      <c r="S578" s="58"/>
      <c r="T578" s="58"/>
      <c r="U578" s="58"/>
      <c r="V578" s="58"/>
      <c r="W578" s="58"/>
      <c r="X578" s="58"/>
      <c r="Y578" s="58"/>
      <c r="Z578" s="58"/>
    </row>
    <row r="579" spans="1:26" ht="18" customHeight="1" x14ac:dyDescent="0.2">
      <c r="A579" s="23"/>
      <c r="B579" s="122"/>
      <c r="C579" s="23"/>
      <c r="D579" s="58"/>
      <c r="E579" s="58"/>
      <c r="F579" s="58"/>
      <c r="G579" s="123"/>
      <c r="H579" s="123"/>
      <c r="I579" s="123"/>
      <c r="J579" s="124"/>
      <c r="K579" s="158"/>
      <c r="L579" s="158"/>
      <c r="M579" s="58"/>
      <c r="N579" s="58"/>
      <c r="O579" s="58"/>
      <c r="P579" s="58"/>
      <c r="Q579" s="58"/>
      <c r="R579" s="58"/>
      <c r="S579" s="58"/>
      <c r="T579" s="58"/>
      <c r="U579" s="58"/>
      <c r="V579" s="58"/>
      <c r="W579" s="58"/>
      <c r="X579" s="58"/>
      <c r="Y579" s="58"/>
      <c r="Z579" s="58"/>
    </row>
    <row r="580" spans="1:26" ht="18" customHeight="1" x14ac:dyDescent="0.2">
      <c r="A580" s="23"/>
      <c r="B580" s="122"/>
      <c r="C580" s="23"/>
      <c r="D580" s="58"/>
      <c r="E580" s="58"/>
      <c r="F580" s="58"/>
      <c r="G580" s="123"/>
      <c r="H580" s="123"/>
      <c r="I580" s="123"/>
      <c r="J580" s="124"/>
      <c r="K580" s="158"/>
      <c r="L580" s="158"/>
      <c r="M580" s="58"/>
      <c r="N580" s="58"/>
      <c r="O580" s="58"/>
      <c r="P580" s="58"/>
      <c r="Q580" s="58"/>
      <c r="R580" s="58"/>
      <c r="S580" s="58"/>
      <c r="T580" s="58"/>
      <c r="U580" s="58"/>
      <c r="V580" s="58"/>
      <c r="W580" s="58"/>
      <c r="X580" s="58"/>
      <c r="Y580" s="58"/>
      <c r="Z580" s="58"/>
    </row>
    <row r="581" spans="1:26" ht="18" customHeight="1" x14ac:dyDescent="0.2">
      <c r="A581" s="23"/>
      <c r="B581" s="122"/>
      <c r="C581" s="23"/>
      <c r="D581" s="58"/>
      <c r="E581" s="58"/>
      <c r="F581" s="58"/>
      <c r="G581" s="123"/>
      <c r="H581" s="123"/>
      <c r="I581" s="123"/>
      <c r="J581" s="124"/>
      <c r="K581" s="158"/>
      <c r="L581" s="158"/>
      <c r="M581" s="58"/>
      <c r="N581" s="58"/>
      <c r="O581" s="58"/>
      <c r="P581" s="58"/>
      <c r="Q581" s="58"/>
      <c r="R581" s="58"/>
      <c r="S581" s="58"/>
      <c r="T581" s="58"/>
      <c r="U581" s="58"/>
      <c r="V581" s="58"/>
      <c r="W581" s="58"/>
      <c r="X581" s="58"/>
      <c r="Y581" s="58"/>
      <c r="Z581" s="58"/>
    </row>
    <row r="582" spans="1:26" ht="18" customHeight="1" x14ac:dyDescent="0.2">
      <c r="A582" s="23"/>
      <c r="B582" s="122"/>
      <c r="C582" s="23"/>
      <c r="D582" s="58"/>
      <c r="E582" s="58"/>
      <c r="F582" s="58"/>
      <c r="G582" s="123"/>
      <c r="H582" s="123"/>
      <c r="I582" s="123"/>
      <c r="J582" s="124"/>
      <c r="K582" s="158"/>
      <c r="L582" s="158"/>
      <c r="M582" s="58"/>
      <c r="N582" s="58"/>
      <c r="O582" s="58"/>
      <c r="P582" s="58"/>
      <c r="Q582" s="58"/>
      <c r="R582" s="58"/>
      <c r="S582" s="58"/>
      <c r="T582" s="58"/>
      <c r="U582" s="58"/>
      <c r="V582" s="58"/>
      <c r="W582" s="58"/>
      <c r="X582" s="58"/>
      <c r="Y582" s="58"/>
      <c r="Z582" s="58"/>
    </row>
    <row r="583" spans="1:26" ht="18" customHeight="1" x14ac:dyDescent="0.2">
      <c r="A583" s="23"/>
      <c r="B583" s="122"/>
      <c r="C583" s="23"/>
      <c r="D583" s="58"/>
      <c r="E583" s="58"/>
      <c r="F583" s="58"/>
      <c r="G583" s="123"/>
      <c r="H583" s="123"/>
      <c r="I583" s="123"/>
      <c r="J583" s="124"/>
      <c r="K583" s="158"/>
      <c r="L583" s="158"/>
      <c r="M583" s="58"/>
      <c r="N583" s="58"/>
      <c r="O583" s="58"/>
      <c r="P583" s="58"/>
      <c r="Q583" s="58"/>
      <c r="R583" s="58"/>
      <c r="S583" s="58"/>
      <c r="T583" s="58"/>
      <c r="U583" s="58"/>
      <c r="V583" s="58"/>
      <c r="W583" s="58"/>
      <c r="X583" s="58"/>
      <c r="Y583" s="58"/>
      <c r="Z583" s="58"/>
    </row>
    <row r="584" spans="1:26" ht="18" customHeight="1" x14ac:dyDescent="0.2">
      <c r="A584" s="23"/>
      <c r="B584" s="122"/>
      <c r="C584" s="23"/>
      <c r="D584" s="58"/>
      <c r="E584" s="58"/>
      <c r="F584" s="58"/>
      <c r="G584" s="123"/>
      <c r="H584" s="123"/>
      <c r="I584" s="123"/>
      <c r="J584" s="124"/>
      <c r="K584" s="158"/>
      <c r="L584" s="158"/>
      <c r="M584" s="58"/>
      <c r="N584" s="58"/>
      <c r="O584" s="58"/>
      <c r="P584" s="58"/>
      <c r="Q584" s="58"/>
      <c r="R584" s="58"/>
      <c r="S584" s="58"/>
      <c r="T584" s="58"/>
      <c r="U584" s="58"/>
      <c r="V584" s="58"/>
      <c r="W584" s="58"/>
      <c r="X584" s="58"/>
      <c r="Y584" s="58"/>
      <c r="Z584" s="58"/>
    </row>
    <row r="585" spans="1:26" ht="18" customHeight="1" x14ac:dyDescent="0.2">
      <c r="A585" s="23"/>
      <c r="B585" s="122"/>
      <c r="C585" s="23"/>
      <c r="D585" s="58"/>
      <c r="E585" s="58"/>
      <c r="F585" s="58"/>
      <c r="G585" s="123"/>
      <c r="H585" s="123"/>
      <c r="I585" s="123"/>
      <c r="J585" s="124"/>
      <c r="K585" s="158"/>
      <c r="L585" s="158"/>
      <c r="M585" s="58"/>
      <c r="N585" s="58"/>
      <c r="O585" s="58"/>
      <c r="P585" s="58"/>
      <c r="Q585" s="58"/>
      <c r="R585" s="58"/>
      <c r="S585" s="58"/>
      <c r="T585" s="58"/>
      <c r="U585" s="58"/>
      <c r="V585" s="58"/>
      <c r="W585" s="58"/>
      <c r="X585" s="58"/>
      <c r="Y585" s="58"/>
      <c r="Z585" s="58"/>
    </row>
    <row r="586" spans="1:26" ht="18" customHeight="1" x14ac:dyDescent="0.2">
      <c r="A586" s="23"/>
      <c r="B586" s="122"/>
      <c r="C586" s="23"/>
      <c r="D586" s="58"/>
      <c r="E586" s="58"/>
      <c r="F586" s="58"/>
      <c r="G586" s="123"/>
      <c r="H586" s="123"/>
      <c r="I586" s="123"/>
      <c r="J586" s="124"/>
      <c r="K586" s="158"/>
      <c r="L586" s="158"/>
      <c r="M586" s="58"/>
      <c r="N586" s="58"/>
      <c r="O586" s="58"/>
      <c r="P586" s="58"/>
      <c r="Q586" s="58"/>
      <c r="R586" s="58"/>
      <c r="S586" s="58"/>
      <c r="T586" s="58"/>
      <c r="U586" s="58"/>
      <c r="V586" s="58"/>
      <c r="W586" s="58"/>
      <c r="X586" s="58"/>
      <c r="Y586" s="58"/>
      <c r="Z586" s="58"/>
    </row>
    <row r="587" spans="1:26" ht="18" customHeight="1" x14ac:dyDescent="0.2">
      <c r="A587" s="23"/>
      <c r="B587" s="122"/>
      <c r="C587" s="23"/>
      <c r="D587" s="58"/>
      <c r="E587" s="58"/>
      <c r="F587" s="58"/>
      <c r="G587" s="123"/>
      <c r="H587" s="123"/>
      <c r="I587" s="123"/>
      <c r="J587" s="124"/>
      <c r="K587" s="158"/>
      <c r="L587" s="158"/>
      <c r="M587" s="58"/>
      <c r="N587" s="58"/>
      <c r="O587" s="58"/>
      <c r="P587" s="58"/>
      <c r="Q587" s="58"/>
      <c r="R587" s="58"/>
      <c r="S587" s="58"/>
      <c r="T587" s="58"/>
      <c r="U587" s="58"/>
      <c r="V587" s="58"/>
      <c r="W587" s="58"/>
      <c r="X587" s="58"/>
      <c r="Y587" s="58"/>
      <c r="Z587" s="58"/>
    </row>
    <row r="588" spans="1:26" ht="18" customHeight="1" x14ac:dyDescent="0.2">
      <c r="A588" s="23"/>
      <c r="B588" s="122"/>
      <c r="C588" s="23"/>
      <c r="D588" s="58"/>
      <c r="E588" s="58"/>
      <c r="F588" s="58"/>
      <c r="G588" s="123"/>
      <c r="H588" s="123"/>
      <c r="I588" s="123"/>
      <c r="J588" s="124"/>
      <c r="K588" s="158"/>
      <c r="L588" s="158"/>
      <c r="M588" s="58"/>
      <c r="N588" s="58"/>
      <c r="O588" s="58"/>
      <c r="P588" s="58"/>
      <c r="Q588" s="58"/>
      <c r="R588" s="58"/>
      <c r="S588" s="58"/>
      <c r="T588" s="58"/>
      <c r="U588" s="58"/>
      <c r="V588" s="58"/>
      <c r="W588" s="58"/>
      <c r="X588" s="58"/>
      <c r="Y588" s="58"/>
      <c r="Z588" s="58"/>
    </row>
    <row r="589" spans="1:26" ht="18" customHeight="1" x14ac:dyDescent="0.2">
      <c r="A589" s="23"/>
      <c r="B589" s="122"/>
      <c r="C589" s="23"/>
      <c r="D589" s="58"/>
      <c r="E589" s="58"/>
      <c r="F589" s="58"/>
      <c r="G589" s="123"/>
      <c r="H589" s="123"/>
      <c r="I589" s="123"/>
      <c r="J589" s="124"/>
      <c r="K589" s="158"/>
      <c r="L589" s="158"/>
      <c r="M589" s="58"/>
      <c r="N589" s="58"/>
      <c r="O589" s="58"/>
      <c r="P589" s="58"/>
      <c r="Q589" s="58"/>
      <c r="R589" s="58"/>
      <c r="S589" s="58"/>
      <c r="T589" s="58"/>
      <c r="U589" s="58"/>
      <c r="V589" s="58"/>
      <c r="W589" s="58"/>
      <c r="X589" s="58"/>
      <c r="Y589" s="58"/>
      <c r="Z589" s="58"/>
    </row>
    <row r="590" spans="1:26" ht="18" customHeight="1" x14ac:dyDescent="0.2">
      <c r="A590" s="23"/>
      <c r="B590" s="122"/>
      <c r="C590" s="23"/>
      <c r="D590" s="58"/>
      <c r="E590" s="58"/>
      <c r="F590" s="58"/>
      <c r="G590" s="123"/>
      <c r="H590" s="123"/>
      <c r="I590" s="123"/>
      <c r="J590" s="124"/>
      <c r="K590" s="158"/>
      <c r="L590" s="158"/>
      <c r="M590" s="58"/>
      <c r="N590" s="58"/>
      <c r="O590" s="58"/>
      <c r="P590" s="58"/>
      <c r="Q590" s="58"/>
      <c r="R590" s="58"/>
      <c r="S590" s="58"/>
      <c r="T590" s="58"/>
      <c r="U590" s="58"/>
      <c r="V590" s="58"/>
      <c r="W590" s="58"/>
      <c r="X590" s="58"/>
      <c r="Y590" s="58"/>
      <c r="Z590" s="58"/>
    </row>
    <row r="591" spans="1:26" ht="18" customHeight="1" x14ac:dyDescent="0.2">
      <c r="A591" s="23"/>
      <c r="B591" s="122"/>
      <c r="C591" s="23"/>
      <c r="D591" s="58"/>
      <c r="E591" s="58"/>
      <c r="F591" s="58"/>
      <c r="G591" s="123"/>
      <c r="H591" s="123"/>
      <c r="I591" s="123"/>
      <c r="J591" s="124"/>
      <c r="K591" s="158"/>
      <c r="L591" s="158"/>
      <c r="M591" s="58"/>
      <c r="N591" s="58"/>
      <c r="O591" s="58"/>
      <c r="P591" s="58"/>
      <c r="Q591" s="58"/>
      <c r="R591" s="58"/>
      <c r="S591" s="58"/>
      <c r="T591" s="58"/>
      <c r="U591" s="58"/>
      <c r="V591" s="58"/>
      <c r="W591" s="58"/>
      <c r="X591" s="58"/>
      <c r="Y591" s="58"/>
      <c r="Z591" s="58"/>
    </row>
    <row r="592" spans="1:26" ht="18" customHeight="1" x14ac:dyDescent="0.2">
      <c r="A592" s="23"/>
      <c r="B592" s="122"/>
      <c r="C592" s="23"/>
      <c r="D592" s="58"/>
      <c r="E592" s="58"/>
      <c r="F592" s="58"/>
      <c r="G592" s="123"/>
      <c r="H592" s="123"/>
      <c r="I592" s="123"/>
      <c r="J592" s="124"/>
      <c r="K592" s="158"/>
      <c r="L592" s="158"/>
      <c r="M592" s="58"/>
      <c r="N592" s="58"/>
      <c r="O592" s="58"/>
      <c r="P592" s="58"/>
      <c r="Q592" s="58"/>
      <c r="R592" s="58"/>
      <c r="S592" s="58"/>
      <c r="T592" s="58"/>
      <c r="U592" s="58"/>
      <c r="V592" s="58"/>
      <c r="W592" s="58"/>
      <c r="X592" s="58"/>
      <c r="Y592" s="58"/>
      <c r="Z592" s="58"/>
    </row>
    <row r="593" spans="1:26" ht="18" customHeight="1" x14ac:dyDescent="0.2">
      <c r="A593" s="23"/>
      <c r="B593" s="122"/>
      <c r="C593" s="23"/>
      <c r="D593" s="58"/>
      <c r="E593" s="58"/>
      <c r="F593" s="58"/>
      <c r="G593" s="123"/>
      <c r="H593" s="123"/>
      <c r="I593" s="123"/>
      <c r="J593" s="124"/>
      <c r="K593" s="158"/>
      <c r="L593" s="158"/>
      <c r="M593" s="58"/>
      <c r="N593" s="58"/>
      <c r="O593" s="58"/>
      <c r="P593" s="58"/>
      <c r="Q593" s="58"/>
      <c r="R593" s="58"/>
      <c r="S593" s="58"/>
      <c r="T593" s="58"/>
      <c r="U593" s="58"/>
      <c r="V593" s="58"/>
      <c r="W593" s="58"/>
      <c r="X593" s="58"/>
      <c r="Y593" s="58"/>
      <c r="Z593" s="58"/>
    </row>
    <row r="594" spans="1:26" ht="18" customHeight="1" x14ac:dyDescent="0.2">
      <c r="A594" s="23"/>
      <c r="B594" s="122"/>
      <c r="C594" s="23"/>
      <c r="D594" s="58"/>
      <c r="E594" s="58"/>
      <c r="F594" s="58"/>
      <c r="G594" s="123"/>
      <c r="H594" s="123"/>
      <c r="I594" s="123"/>
      <c r="J594" s="124"/>
      <c r="K594" s="158"/>
      <c r="L594" s="158"/>
      <c r="M594" s="58"/>
      <c r="N594" s="58"/>
      <c r="O594" s="58"/>
      <c r="P594" s="58"/>
      <c r="Q594" s="58"/>
      <c r="R594" s="58"/>
      <c r="S594" s="58"/>
      <c r="T594" s="58"/>
      <c r="U594" s="58"/>
      <c r="V594" s="58"/>
      <c r="W594" s="58"/>
      <c r="X594" s="58"/>
      <c r="Y594" s="58"/>
      <c r="Z594" s="58"/>
    </row>
    <row r="595" spans="1:26" ht="18" customHeight="1" x14ac:dyDescent="0.2">
      <c r="A595" s="23"/>
      <c r="B595" s="122"/>
      <c r="C595" s="23"/>
      <c r="D595" s="58"/>
      <c r="E595" s="58"/>
      <c r="F595" s="58"/>
      <c r="G595" s="123"/>
      <c r="H595" s="123"/>
      <c r="I595" s="123"/>
      <c r="J595" s="124"/>
      <c r="K595" s="158"/>
      <c r="L595" s="158"/>
      <c r="M595" s="58"/>
      <c r="N595" s="58"/>
      <c r="O595" s="58"/>
      <c r="P595" s="58"/>
      <c r="Q595" s="58"/>
      <c r="R595" s="58"/>
      <c r="S595" s="58"/>
      <c r="T595" s="58"/>
      <c r="U595" s="58"/>
      <c r="V595" s="58"/>
      <c r="W595" s="58"/>
      <c r="X595" s="58"/>
      <c r="Y595" s="58"/>
      <c r="Z595" s="58"/>
    </row>
    <row r="596" spans="1:26" ht="18" customHeight="1" x14ac:dyDescent="0.2">
      <c r="A596" s="23"/>
      <c r="B596" s="122"/>
      <c r="C596" s="23"/>
      <c r="D596" s="58"/>
      <c r="E596" s="58"/>
      <c r="F596" s="58"/>
      <c r="G596" s="123"/>
      <c r="H596" s="123"/>
      <c r="I596" s="123"/>
      <c r="J596" s="124"/>
      <c r="K596" s="158"/>
      <c r="L596" s="158"/>
      <c r="M596" s="58"/>
      <c r="N596" s="58"/>
      <c r="O596" s="58"/>
      <c r="P596" s="58"/>
      <c r="Q596" s="58"/>
      <c r="R596" s="58"/>
      <c r="S596" s="58"/>
      <c r="T596" s="58"/>
      <c r="U596" s="58"/>
      <c r="V596" s="58"/>
      <c r="W596" s="58"/>
      <c r="X596" s="58"/>
      <c r="Y596" s="58"/>
      <c r="Z596" s="58"/>
    </row>
    <row r="597" spans="1:26" ht="18" customHeight="1" x14ac:dyDescent="0.2">
      <c r="A597" s="23"/>
      <c r="B597" s="122"/>
      <c r="C597" s="23"/>
      <c r="D597" s="58"/>
      <c r="E597" s="58"/>
      <c r="F597" s="58"/>
      <c r="G597" s="123"/>
      <c r="H597" s="123"/>
      <c r="I597" s="123"/>
      <c r="J597" s="124"/>
      <c r="K597" s="158"/>
      <c r="L597" s="158"/>
      <c r="M597" s="58"/>
      <c r="N597" s="58"/>
      <c r="O597" s="58"/>
      <c r="P597" s="58"/>
      <c r="Q597" s="58"/>
      <c r="R597" s="58"/>
      <c r="S597" s="58"/>
      <c r="T597" s="58"/>
      <c r="U597" s="58"/>
      <c r="V597" s="58"/>
      <c r="W597" s="58"/>
      <c r="X597" s="58"/>
      <c r="Y597" s="58"/>
      <c r="Z597" s="58"/>
    </row>
    <row r="598" spans="1:26" ht="18" customHeight="1" x14ac:dyDescent="0.2">
      <c r="A598" s="23"/>
      <c r="B598" s="122"/>
      <c r="C598" s="23"/>
      <c r="D598" s="58"/>
      <c r="E598" s="58"/>
      <c r="F598" s="58"/>
      <c r="G598" s="123"/>
      <c r="H598" s="123"/>
      <c r="I598" s="123"/>
      <c r="J598" s="124"/>
      <c r="K598" s="158"/>
      <c r="L598" s="158"/>
      <c r="M598" s="58"/>
      <c r="N598" s="58"/>
      <c r="O598" s="58"/>
      <c r="P598" s="58"/>
      <c r="Q598" s="58"/>
      <c r="R598" s="58"/>
      <c r="S598" s="58"/>
      <c r="T598" s="58"/>
      <c r="U598" s="58"/>
      <c r="V598" s="58"/>
      <c r="W598" s="58"/>
      <c r="X598" s="58"/>
      <c r="Y598" s="58"/>
      <c r="Z598" s="58"/>
    </row>
    <row r="599" spans="1:26" ht="18" customHeight="1" x14ac:dyDescent="0.2">
      <c r="A599" s="23"/>
      <c r="B599" s="122"/>
      <c r="C599" s="23"/>
      <c r="D599" s="58"/>
      <c r="E599" s="58"/>
      <c r="F599" s="58"/>
      <c r="G599" s="123"/>
      <c r="H599" s="123"/>
      <c r="I599" s="123"/>
      <c r="J599" s="124"/>
      <c r="K599" s="158"/>
      <c r="L599" s="158"/>
      <c r="M599" s="58"/>
      <c r="N599" s="58"/>
      <c r="O599" s="58"/>
      <c r="P599" s="58"/>
      <c r="Q599" s="58"/>
      <c r="R599" s="58"/>
      <c r="S599" s="58"/>
      <c r="T599" s="58"/>
      <c r="U599" s="58"/>
      <c r="V599" s="58"/>
      <c r="W599" s="58"/>
      <c r="X599" s="58"/>
      <c r="Y599" s="58"/>
      <c r="Z599" s="58"/>
    </row>
    <row r="600" spans="1:26" ht="18" customHeight="1" x14ac:dyDescent="0.2">
      <c r="A600" s="23"/>
      <c r="B600" s="122"/>
      <c r="C600" s="23"/>
      <c r="D600" s="58"/>
      <c r="E600" s="58"/>
      <c r="F600" s="58"/>
      <c r="G600" s="123"/>
      <c r="H600" s="123"/>
      <c r="I600" s="123"/>
      <c r="J600" s="124"/>
      <c r="K600" s="158"/>
      <c r="L600" s="158"/>
      <c r="M600" s="58"/>
      <c r="N600" s="58"/>
      <c r="O600" s="58"/>
      <c r="P600" s="58"/>
      <c r="Q600" s="58"/>
      <c r="R600" s="58"/>
      <c r="S600" s="58"/>
      <c r="T600" s="58"/>
      <c r="U600" s="58"/>
      <c r="V600" s="58"/>
      <c r="W600" s="58"/>
      <c r="X600" s="58"/>
      <c r="Y600" s="58"/>
      <c r="Z600" s="58"/>
    </row>
    <row r="601" spans="1:26" ht="18" customHeight="1" x14ac:dyDescent="0.2">
      <c r="A601" s="23"/>
      <c r="B601" s="122"/>
      <c r="C601" s="23"/>
      <c r="D601" s="58"/>
      <c r="E601" s="58"/>
      <c r="F601" s="58"/>
      <c r="G601" s="123"/>
      <c r="H601" s="123"/>
      <c r="I601" s="123"/>
      <c r="J601" s="124"/>
      <c r="K601" s="158"/>
      <c r="L601" s="158"/>
      <c r="M601" s="58"/>
      <c r="N601" s="58"/>
      <c r="O601" s="58"/>
      <c r="P601" s="58"/>
      <c r="Q601" s="58"/>
      <c r="R601" s="58"/>
      <c r="S601" s="58"/>
      <c r="T601" s="58"/>
      <c r="U601" s="58"/>
      <c r="V601" s="58"/>
      <c r="W601" s="58"/>
      <c r="X601" s="58"/>
      <c r="Y601" s="58"/>
      <c r="Z601" s="58"/>
    </row>
    <row r="602" spans="1:26" ht="18" customHeight="1" x14ac:dyDescent="0.2">
      <c r="A602" s="23"/>
      <c r="B602" s="122"/>
      <c r="C602" s="23"/>
      <c r="D602" s="58"/>
      <c r="E602" s="58"/>
      <c r="F602" s="58"/>
      <c r="G602" s="123"/>
      <c r="H602" s="123"/>
      <c r="I602" s="123"/>
      <c r="J602" s="124"/>
      <c r="K602" s="158"/>
      <c r="L602" s="158"/>
      <c r="M602" s="58"/>
      <c r="N602" s="58"/>
      <c r="O602" s="58"/>
      <c r="P602" s="58"/>
      <c r="Q602" s="58"/>
      <c r="R602" s="58"/>
      <c r="S602" s="58"/>
      <c r="T602" s="58"/>
      <c r="U602" s="58"/>
      <c r="V602" s="58"/>
      <c r="W602" s="58"/>
      <c r="X602" s="58"/>
      <c r="Y602" s="58"/>
      <c r="Z602" s="58"/>
    </row>
    <row r="603" spans="1:26" ht="18" customHeight="1" x14ac:dyDescent="0.2">
      <c r="A603" s="23"/>
      <c r="B603" s="122"/>
      <c r="C603" s="23"/>
      <c r="D603" s="58"/>
      <c r="E603" s="58"/>
      <c r="F603" s="58"/>
      <c r="G603" s="123"/>
      <c r="H603" s="123"/>
      <c r="I603" s="123"/>
      <c r="J603" s="124"/>
      <c r="K603" s="158"/>
      <c r="L603" s="158"/>
      <c r="M603" s="58"/>
      <c r="N603" s="58"/>
      <c r="O603" s="58"/>
      <c r="P603" s="58"/>
      <c r="Q603" s="58"/>
      <c r="R603" s="58"/>
      <c r="S603" s="58"/>
      <c r="T603" s="58"/>
      <c r="U603" s="58"/>
      <c r="V603" s="58"/>
      <c r="W603" s="58"/>
      <c r="X603" s="58"/>
      <c r="Y603" s="58"/>
      <c r="Z603" s="58"/>
    </row>
    <row r="604" spans="1:26" ht="18" customHeight="1" x14ac:dyDescent="0.2">
      <c r="A604" s="23"/>
      <c r="B604" s="122"/>
      <c r="C604" s="23"/>
      <c r="D604" s="58"/>
      <c r="E604" s="58"/>
      <c r="F604" s="58"/>
      <c r="G604" s="123"/>
      <c r="H604" s="123"/>
      <c r="I604" s="123"/>
      <c r="J604" s="124"/>
      <c r="K604" s="158"/>
      <c r="L604" s="158"/>
      <c r="M604" s="58"/>
      <c r="N604" s="58"/>
      <c r="O604" s="58"/>
      <c r="P604" s="58"/>
      <c r="Q604" s="58"/>
      <c r="R604" s="58"/>
      <c r="S604" s="58"/>
      <c r="T604" s="58"/>
      <c r="U604" s="58"/>
      <c r="V604" s="58"/>
      <c r="W604" s="58"/>
      <c r="X604" s="58"/>
      <c r="Y604" s="58"/>
      <c r="Z604" s="58"/>
    </row>
    <row r="605" spans="1:26" ht="18" customHeight="1" x14ac:dyDescent="0.2">
      <c r="A605" s="23"/>
      <c r="B605" s="122"/>
      <c r="C605" s="23"/>
      <c r="D605" s="58"/>
      <c r="E605" s="58"/>
      <c r="F605" s="58"/>
      <c r="G605" s="123"/>
      <c r="H605" s="123"/>
      <c r="I605" s="123"/>
      <c r="J605" s="124"/>
      <c r="K605" s="158"/>
      <c r="L605" s="158"/>
      <c r="M605" s="58"/>
      <c r="N605" s="58"/>
      <c r="O605" s="58"/>
      <c r="P605" s="58"/>
      <c r="Q605" s="58"/>
      <c r="R605" s="58"/>
      <c r="S605" s="58"/>
      <c r="T605" s="58"/>
      <c r="U605" s="58"/>
      <c r="V605" s="58"/>
      <c r="W605" s="58"/>
      <c r="X605" s="58"/>
      <c r="Y605" s="58"/>
      <c r="Z605" s="58"/>
    </row>
    <row r="606" spans="1:26" ht="18" customHeight="1" x14ac:dyDescent="0.2">
      <c r="A606" s="23"/>
      <c r="B606" s="122"/>
      <c r="C606" s="23"/>
      <c r="D606" s="58"/>
      <c r="E606" s="58"/>
      <c r="F606" s="58"/>
      <c r="G606" s="123"/>
      <c r="H606" s="123"/>
      <c r="I606" s="123"/>
      <c r="J606" s="124"/>
      <c r="K606" s="158"/>
      <c r="L606" s="158"/>
      <c r="M606" s="58"/>
      <c r="N606" s="58"/>
      <c r="O606" s="58"/>
      <c r="P606" s="58"/>
      <c r="Q606" s="58"/>
      <c r="R606" s="58"/>
      <c r="S606" s="58"/>
      <c r="T606" s="58"/>
      <c r="U606" s="58"/>
      <c r="V606" s="58"/>
      <c r="W606" s="58"/>
      <c r="X606" s="58"/>
      <c r="Y606" s="58"/>
      <c r="Z606" s="58"/>
    </row>
    <row r="607" spans="1:26" ht="18" customHeight="1" x14ac:dyDescent="0.2">
      <c r="A607" s="23"/>
      <c r="B607" s="122"/>
      <c r="C607" s="23"/>
      <c r="D607" s="58"/>
      <c r="E607" s="58"/>
      <c r="F607" s="58"/>
      <c r="G607" s="123"/>
      <c r="H607" s="123"/>
      <c r="I607" s="123"/>
      <c r="J607" s="124"/>
      <c r="K607" s="158"/>
      <c r="L607" s="158"/>
      <c r="M607" s="58"/>
      <c r="N607" s="58"/>
      <c r="O607" s="58"/>
      <c r="P607" s="58"/>
      <c r="Q607" s="58"/>
      <c r="R607" s="58"/>
      <c r="S607" s="58"/>
      <c r="T607" s="58"/>
      <c r="U607" s="58"/>
      <c r="V607" s="58"/>
      <c r="W607" s="58"/>
      <c r="X607" s="58"/>
      <c r="Y607" s="58"/>
      <c r="Z607" s="58"/>
    </row>
    <row r="608" spans="1:26" ht="18" customHeight="1" x14ac:dyDescent="0.2">
      <c r="A608" s="23"/>
      <c r="B608" s="122"/>
      <c r="C608" s="23"/>
      <c r="D608" s="58"/>
      <c r="E608" s="58"/>
      <c r="F608" s="58"/>
      <c r="G608" s="123"/>
      <c r="H608" s="123"/>
      <c r="I608" s="123"/>
      <c r="J608" s="124"/>
      <c r="K608" s="158"/>
      <c r="L608" s="158"/>
      <c r="M608" s="58"/>
      <c r="N608" s="58"/>
      <c r="O608" s="58"/>
      <c r="P608" s="58"/>
      <c r="Q608" s="58"/>
      <c r="R608" s="58"/>
      <c r="S608" s="58"/>
      <c r="T608" s="58"/>
      <c r="U608" s="58"/>
      <c r="V608" s="58"/>
      <c r="W608" s="58"/>
      <c r="X608" s="58"/>
      <c r="Y608" s="58"/>
      <c r="Z608" s="58"/>
    </row>
    <row r="609" spans="1:26" ht="18" customHeight="1" x14ac:dyDescent="0.2">
      <c r="A609" s="23"/>
      <c r="B609" s="122"/>
      <c r="C609" s="23"/>
      <c r="D609" s="58"/>
      <c r="E609" s="58"/>
      <c r="F609" s="58"/>
      <c r="G609" s="123"/>
      <c r="H609" s="123"/>
      <c r="I609" s="123"/>
      <c r="J609" s="124"/>
      <c r="K609" s="158"/>
      <c r="L609" s="158"/>
      <c r="M609" s="58"/>
      <c r="N609" s="58"/>
      <c r="O609" s="58"/>
      <c r="P609" s="58"/>
      <c r="Q609" s="58"/>
      <c r="R609" s="58"/>
      <c r="S609" s="58"/>
      <c r="T609" s="58"/>
      <c r="U609" s="58"/>
      <c r="V609" s="58"/>
      <c r="W609" s="58"/>
      <c r="X609" s="58"/>
      <c r="Y609" s="58"/>
      <c r="Z609" s="58"/>
    </row>
    <row r="610" spans="1:26" ht="18" customHeight="1" x14ac:dyDescent="0.2">
      <c r="A610" s="23"/>
      <c r="B610" s="122"/>
      <c r="C610" s="23"/>
      <c r="D610" s="58"/>
      <c r="E610" s="58"/>
      <c r="F610" s="58"/>
      <c r="G610" s="123"/>
      <c r="H610" s="123"/>
      <c r="I610" s="123"/>
      <c r="J610" s="124"/>
      <c r="K610" s="158"/>
      <c r="L610" s="158"/>
      <c r="M610" s="58"/>
      <c r="N610" s="58"/>
      <c r="O610" s="58"/>
      <c r="P610" s="58"/>
      <c r="Q610" s="58"/>
      <c r="R610" s="58"/>
      <c r="S610" s="58"/>
      <c r="T610" s="58"/>
      <c r="U610" s="58"/>
      <c r="V610" s="58"/>
      <c r="W610" s="58"/>
      <c r="X610" s="58"/>
      <c r="Y610" s="58"/>
      <c r="Z610" s="58"/>
    </row>
    <row r="611" spans="1:26" ht="18" customHeight="1" x14ac:dyDescent="0.2">
      <c r="A611" s="23"/>
      <c r="B611" s="122"/>
      <c r="C611" s="23"/>
      <c r="D611" s="58"/>
      <c r="E611" s="58"/>
      <c r="F611" s="58"/>
      <c r="G611" s="123"/>
      <c r="H611" s="123"/>
      <c r="I611" s="123"/>
      <c r="J611" s="124"/>
      <c r="K611" s="158"/>
      <c r="L611" s="158"/>
      <c r="M611" s="58"/>
      <c r="N611" s="58"/>
      <c r="O611" s="58"/>
      <c r="P611" s="58"/>
      <c r="Q611" s="58"/>
      <c r="R611" s="58"/>
      <c r="S611" s="58"/>
      <c r="T611" s="58"/>
      <c r="U611" s="58"/>
      <c r="V611" s="58"/>
      <c r="W611" s="58"/>
      <c r="X611" s="58"/>
      <c r="Y611" s="58"/>
      <c r="Z611" s="58"/>
    </row>
    <row r="612" spans="1:26" ht="18" customHeight="1" x14ac:dyDescent="0.2">
      <c r="A612" s="23"/>
      <c r="B612" s="122"/>
      <c r="C612" s="23"/>
      <c r="D612" s="58"/>
      <c r="E612" s="58"/>
      <c r="F612" s="58"/>
      <c r="G612" s="123"/>
      <c r="H612" s="123"/>
      <c r="I612" s="123"/>
      <c r="J612" s="124"/>
      <c r="K612" s="158"/>
      <c r="L612" s="158"/>
      <c r="M612" s="58"/>
      <c r="N612" s="58"/>
      <c r="O612" s="58"/>
      <c r="P612" s="58"/>
      <c r="Q612" s="58"/>
      <c r="R612" s="58"/>
      <c r="S612" s="58"/>
      <c r="T612" s="58"/>
      <c r="U612" s="58"/>
      <c r="V612" s="58"/>
      <c r="W612" s="58"/>
      <c r="X612" s="58"/>
      <c r="Y612" s="58"/>
      <c r="Z612" s="58"/>
    </row>
    <row r="613" spans="1:26" ht="18" customHeight="1" x14ac:dyDescent="0.2">
      <c r="A613" s="23"/>
      <c r="B613" s="122"/>
      <c r="C613" s="23"/>
      <c r="D613" s="58"/>
      <c r="E613" s="58"/>
      <c r="F613" s="58"/>
      <c r="G613" s="123"/>
      <c r="H613" s="123"/>
      <c r="I613" s="123"/>
      <c r="J613" s="124"/>
      <c r="K613" s="158"/>
      <c r="L613" s="158"/>
      <c r="M613" s="58"/>
      <c r="N613" s="58"/>
      <c r="O613" s="58"/>
      <c r="P613" s="58"/>
      <c r="Q613" s="58"/>
      <c r="R613" s="58"/>
      <c r="S613" s="58"/>
      <c r="T613" s="58"/>
      <c r="U613" s="58"/>
      <c r="V613" s="58"/>
      <c r="W613" s="58"/>
      <c r="X613" s="58"/>
      <c r="Y613" s="58"/>
      <c r="Z613" s="58"/>
    </row>
    <row r="614" spans="1:26" ht="18" customHeight="1" x14ac:dyDescent="0.2">
      <c r="A614" s="23"/>
      <c r="B614" s="122"/>
      <c r="C614" s="23"/>
      <c r="D614" s="58"/>
      <c r="E614" s="58"/>
      <c r="F614" s="58"/>
      <c r="G614" s="123"/>
      <c r="H614" s="123"/>
      <c r="I614" s="123"/>
      <c r="J614" s="124"/>
      <c r="K614" s="158"/>
      <c r="L614" s="158"/>
      <c r="M614" s="58"/>
      <c r="N614" s="58"/>
      <c r="O614" s="58"/>
      <c r="P614" s="58"/>
      <c r="Q614" s="58"/>
      <c r="R614" s="58"/>
      <c r="S614" s="58"/>
      <c r="T614" s="58"/>
      <c r="U614" s="58"/>
      <c r="V614" s="58"/>
      <c r="W614" s="58"/>
      <c r="X614" s="58"/>
      <c r="Y614" s="58"/>
      <c r="Z614" s="58"/>
    </row>
    <row r="615" spans="1:26" ht="18" customHeight="1" x14ac:dyDescent="0.2">
      <c r="A615" s="23"/>
      <c r="B615" s="122"/>
      <c r="C615" s="23"/>
      <c r="D615" s="58"/>
      <c r="E615" s="58"/>
      <c r="F615" s="58"/>
      <c r="G615" s="123"/>
      <c r="H615" s="123"/>
      <c r="I615" s="123"/>
      <c r="J615" s="124"/>
      <c r="K615" s="158"/>
      <c r="L615" s="158"/>
      <c r="M615" s="58"/>
      <c r="N615" s="58"/>
      <c r="O615" s="58"/>
      <c r="P615" s="58"/>
      <c r="Q615" s="58"/>
      <c r="R615" s="58"/>
      <c r="S615" s="58"/>
      <c r="T615" s="58"/>
      <c r="U615" s="58"/>
      <c r="V615" s="58"/>
      <c r="W615" s="58"/>
      <c r="X615" s="58"/>
      <c r="Y615" s="58"/>
      <c r="Z615" s="58"/>
    </row>
    <row r="616" spans="1:26" ht="18" customHeight="1" x14ac:dyDescent="0.2">
      <c r="A616" s="23"/>
      <c r="B616" s="122"/>
      <c r="C616" s="23"/>
      <c r="D616" s="58"/>
      <c r="E616" s="58"/>
      <c r="F616" s="58"/>
      <c r="G616" s="123"/>
      <c r="H616" s="123"/>
      <c r="I616" s="123"/>
      <c r="J616" s="124"/>
      <c r="K616" s="158"/>
      <c r="L616" s="158"/>
      <c r="M616" s="58"/>
      <c r="N616" s="58"/>
      <c r="O616" s="58"/>
      <c r="P616" s="58"/>
      <c r="Q616" s="58"/>
      <c r="R616" s="58"/>
      <c r="S616" s="58"/>
      <c r="T616" s="58"/>
      <c r="U616" s="58"/>
      <c r="V616" s="58"/>
      <c r="W616" s="58"/>
      <c r="X616" s="58"/>
      <c r="Y616" s="58"/>
      <c r="Z616" s="58"/>
    </row>
    <row r="617" spans="1:26" ht="18" customHeight="1" x14ac:dyDescent="0.2">
      <c r="A617" s="23"/>
      <c r="B617" s="122"/>
      <c r="C617" s="23"/>
      <c r="D617" s="58"/>
      <c r="E617" s="58"/>
      <c r="F617" s="58"/>
      <c r="G617" s="123"/>
      <c r="H617" s="123"/>
      <c r="I617" s="123"/>
      <c r="J617" s="124"/>
      <c r="K617" s="158"/>
      <c r="L617" s="158"/>
      <c r="M617" s="58"/>
      <c r="N617" s="58"/>
      <c r="O617" s="58"/>
      <c r="P617" s="58"/>
      <c r="Q617" s="58"/>
      <c r="R617" s="58"/>
      <c r="S617" s="58"/>
      <c r="T617" s="58"/>
      <c r="U617" s="58"/>
      <c r="V617" s="58"/>
      <c r="W617" s="58"/>
      <c r="X617" s="58"/>
      <c r="Y617" s="58"/>
      <c r="Z617" s="58"/>
    </row>
    <row r="618" spans="1:26" ht="18" customHeight="1" x14ac:dyDescent="0.2">
      <c r="A618" s="23"/>
      <c r="B618" s="122"/>
      <c r="C618" s="23"/>
      <c r="D618" s="58"/>
      <c r="E618" s="58"/>
      <c r="F618" s="58"/>
      <c r="G618" s="123"/>
      <c r="H618" s="123"/>
      <c r="I618" s="123"/>
      <c r="J618" s="124"/>
      <c r="K618" s="158"/>
      <c r="L618" s="158"/>
      <c r="M618" s="58"/>
      <c r="N618" s="58"/>
      <c r="O618" s="58"/>
      <c r="P618" s="58"/>
      <c r="Q618" s="58"/>
      <c r="R618" s="58"/>
      <c r="S618" s="58"/>
      <c r="T618" s="58"/>
      <c r="U618" s="58"/>
      <c r="V618" s="58"/>
      <c r="W618" s="58"/>
      <c r="X618" s="58"/>
      <c r="Y618" s="58"/>
      <c r="Z618" s="58"/>
    </row>
    <row r="619" spans="1:26" ht="18" customHeight="1" x14ac:dyDescent="0.2">
      <c r="A619" s="23"/>
      <c r="B619" s="122"/>
      <c r="C619" s="23"/>
      <c r="D619" s="58"/>
      <c r="E619" s="58"/>
      <c r="F619" s="58"/>
      <c r="G619" s="123"/>
      <c r="H619" s="123"/>
      <c r="I619" s="123"/>
      <c r="J619" s="124"/>
      <c r="K619" s="158"/>
      <c r="L619" s="158"/>
      <c r="M619" s="58"/>
      <c r="N619" s="58"/>
      <c r="O619" s="58"/>
      <c r="P619" s="58"/>
      <c r="Q619" s="58"/>
      <c r="R619" s="58"/>
      <c r="S619" s="58"/>
      <c r="T619" s="58"/>
      <c r="U619" s="58"/>
      <c r="V619" s="58"/>
      <c r="W619" s="58"/>
      <c r="X619" s="58"/>
      <c r="Y619" s="58"/>
      <c r="Z619" s="58"/>
    </row>
    <row r="620" spans="1:26" ht="18" customHeight="1" x14ac:dyDescent="0.2">
      <c r="A620" s="23"/>
      <c r="B620" s="122"/>
      <c r="C620" s="23"/>
      <c r="D620" s="58"/>
      <c r="E620" s="58"/>
      <c r="F620" s="58"/>
      <c r="G620" s="123"/>
      <c r="H620" s="123"/>
      <c r="I620" s="123"/>
      <c r="J620" s="124"/>
      <c r="K620" s="158"/>
      <c r="L620" s="158"/>
      <c r="M620" s="58"/>
      <c r="N620" s="58"/>
      <c r="O620" s="58"/>
      <c r="P620" s="58"/>
      <c r="Q620" s="58"/>
      <c r="R620" s="58"/>
      <c r="S620" s="58"/>
      <c r="T620" s="58"/>
      <c r="U620" s="58"/>
      <c r="V620" s="58"/>
      <c r="W620" s="58"/>
      <c r="X620" s="58"/>
      <c r="Y620" s="58"/>
      <c r="Z620" s="58"/>
    </row>
    <row r="621" spans="1:26" ht="18" customHeight="1" x14ac:dyDescent="0.2">
      <c r="A621" s="23"/>
      <c r="B621" s="122"/>
      <c r="C621" s="23"/>
      <c r="D621" s="58"/>
      <c r="E621" s="58"/>
      <c r="F621" s="58"/>
      <c r="G621" s="123"/>
      <c r="H621" s="123"/>
      <c r="I621" s="123"/>
      <c r="J621" s="124"/>
      <c r="K621" s="158"/>
      <c r="L621" s="158"/>
      <c r="M621" s="58"/>
      <c r="N621" s="58"/>
      <c r="O621" s="58"/>
      <c r="P621" s="58"/>
      <c r="Q621" s="58"/>
      <c r="R621" s="58"/>
      <c r="S621" s="58"/>
      <c r="T621" s="58"/>
      <c r="U621" s="58"/>
      <c r="V621" s="58"/>
      <c r="W621" s="58"/>
      <c r="X621" s="58"/>
      <c r="Y621" s="58"/>
      <c r="Z621" s="58"/>
    </row>
    <row r="622" spans="1:26" ht="18" customHeight="1" x14ac:dyDescent="0.2">
      <c r="A622" s="23"/>
      <c r="B622" s="122"/>
      <c r="C622" s="23"/>
      <c r="D622" s="58"/>
      <c r="E622" s="58"/>
      <c r="F622" s="58"/>
      <c r="G622" s="123"/>
      <c r="H622" s="123"/>
      <c r="I622" s="123"/>
      <c r="J622" s="124"/>
      <c r="K622" s="158"/>
      <c r="L622" s="158"/>
      <c r="M622" s="58"/>
      <c r="N622" s="58"/>
      <c r="O622" s="58"/>
      <c r="P622" s="58"/>
      <c r="Q622" s="58"/>
      <c r="R622" s="58"/>
      <c r="S622" s="58"/>
      <c r="T622" s="58"/>
      <c r="U622" s="58"/>
      <c r="V622" s="58"/>
      <c r="W622" s="58"/>
      <c r="X622" s="58"/>
      <c r="Y622" s="58"/>
      <c r="Z622" s="58"/>
    </row>
    <row r="623" spans="1:26" ht="18" customHeight="1" x14ac:dyDescent="0.2">
      <c r="A623" s="23"/>
      <c r="B623" s="122"/>
      <c r="C623" s="23"/>
      <c r="D623" s="58"/>
      <c r="E623" s="58"/>
      <c r="F623" s="58"/>
      <c r="G623" s="123"/>
      <c r="H623" s="123"/>
      <c r="I623" s="123"/>
      <c r="J623" s="124"/>
      <c r="K623" s="158"/>
      <c r="L623" s="158"/>
      <c r="M623" s="58"/>
      <c r="N623" s="58"/>
      <c r="O623" s="58"/>
      <c r="P623" s="58"/>
      <c r="Q623" s="58"/>
      <c r="R623" s="58"/>
      <c r="S623" s="58"/>
      <c r="T623" s="58"/>
      <c r="U623" s="58"/>
      <c r="V623" s="58"/>
      <c r="W623" s="58"/>
      <c r="X623" s="58"/>
      <c r="Y623" s="58"/>
      <c r="Z623" s="58"/>
    </row>
    <row r="624" spans="1:26" ht="18" customHeight="1" x14ac:dyDescent="0.2">
      <c r="A624" s="23"/>
      <c r="B624" s="122"/>
      <c r="C624" s="23"/>
      <c r="D624" s="58"/>
      <c r="E624" s="58"/>
      <c r="F624" s="58"/>
      <c r="G624" s="123"/>
      <c r="H624" s="123"/>
      <c r="I624" s="123"/>
      <c r="J624" s="124"/>
      <c r="K624" s="158"/>
      <c r="L624" s="158"/>
      <c r="M624" s="58"/>
      <c r="N624" s="58"/>
      <c r="O624" s="58"/>
      <c r="P624" s="58"/>
      <c r="Q624" s="58"/>
      <c r="R624" s="58"/>
      <c r="S624" s="58"/>
      <c r="T624" s="58"/>
      <c r="U624" s="58"/>
      <c r="V624" s="58"/>
      <c r="W624" s="58"/>
      <c r="X624" s="58"/>
      <c r="Y624" s="58"/>
      <c r="Z624" s="58"/>
    </row>
    <row r="625" spans="1:26" ht="18" customHeight="1" x14ac:dyDescent="0.2">
      <c r="A625" s="23"/>
      <c r="B625" s="122"/>
      <c r="C625" s="23"/>
      <c r="D625" s="58"/>
      <c r="E625" s="58"/>
      <c r="F625" s="58"/>
      <c r="G625" s="123"/>
      <c r="H625" s="123"/>
      <c r="I625" s="123"/>
      <c r="J625" s="124"/>
      <c r="K625" s="158"/>
      <c r="L625" s="158"/>
      <c r="M625" s="58"/>
      <c r="N625" s="58"/>
      <c r="O625" s="58"/>
      <c r="P625" s="58"/>
      <c r="Q625" s="58"/>
      <c r="R625" s="58"/>
      <c r="S625" s="58"/>
      <c r="T625" s="58"/>
      <c r="U625" s="58"/>
      <c r="V625" s="58"/>
      <c r="W625" s="58"/>
      <c r="X625" s="58"/>
      <c r="Y625" s="58"/>
      <c r="Z625" s="58"/>
    </row>
    <row r="626" spans="1:26" ht="18" customHeight="1" x14ac:dyDescent="0.2">
      <c r="A626" s="23"/>
      <c r="B626" s="122"/>
      <c r="C626" s="23"/>
      <c r="D626" s="58"/>
      <c r="E626" s="58"/>
      <c r="F626" s="58"/>
      <c r="G626" s="123"/>
      <c r="H626" s="123"/>
      <c r="I626" s="123"/>
      <c r="J626" s="124"/>
      <c r="K626" s="158"/>
      <c r="L626" s="158"/>
      <c r="M626" s="58"/>
      <c r="N626" s="58"/>
      <c r="O626" s="58"/>
      <c r="P626" s="58"/>
      <c r="Q626" s="58"/>
      <c r="R626" s="58"/>
      <c r="S626" s="58"/>
      <c r="T626" s="58"/>
      <c r="U626" s="58"/>
      <c r="V626" s="58"/>
      <c r="W626" s="58"/>
      <c r="X626" s="58"/>
      <c r="Y626" s="58"/>
      <c r="Z626" s="58"/>
    </row>
    <row r="627" spans="1:26" ht="18" customHeight="1" x14ac:dyDescent="0.2">
      <c r="A627" s="23"/>
      <c r="B627" s="122"/>
      <c r="C627" s="23"/>
      <c r="D627" s="58"/>
      <c r="E627" s="58"/>
      <c r="F627" s="58"/>
      <c r="G627" s="123"/>
      <c r="H627" s="123"/>
      <c r="I627" s="123"/>
      <c r="J627" s="124"/>
      <c r="K627" s="158"/>
      <c r="L627" s="158"/>
      <c r="M627" s="58"/>
      <c r="N627" s="58"/>
      <c r="O627" s="58"/>
      <c r="P627" s="58"/>
      <c r="Q627" s="58"/>
      <c r="R627" s="58"/>
      <c r="S627" s="58"/>
      <c r="T627" s="58"/>
      <c r="U627" s="58"/>
      <c r="V627" s="58"/>
      <c r="W627" s="58"/>
      <c r="X627" s="58"/>
      <c r="Y627" s="58"/>
      <c r="Z627" s="58"/>
    </row>
    <row r="628" spans="1:26" ht="18" customHeight="1" x14ac:dyDescent="0.2">
      <c r="A628" s="23"/>
      <c r="B628" s="122"/>
      <c r="C628" s="23"/>
      <c r="D628" s="58"/>
      <c r="E628" s="58"/>
      <c r="F628" s="58"/>
      <c r="G628" s="123"/>
      <c r="H628" s="123"/>
      <c r="I628" s="123"/>
      <c r="J628" s="124"/>
      <c r="K628" s="158"/>
      <c r="L628" s="158"/>
      <c r="M628" s="58"/>
      <c r="N628" s="58"/>
      <c r="O628" s="58"/>
      <c r="P628" s="58"/>
      <c r="Q628" s="58"/>
      <c r="R628" s="58"/>
      <c r="S628" s="58"/>
      <c r="T628" s="58"/>
      <c r="U628" s="58"/>
      <c r="V628" s="58"/>
      <c r="W628" s="58"/>
      <c r="X628" s="58"/>
      <c r="Y628" s="58"/>
      <c r="Z628" s="58"/>
    </row>
    <row r="629" spans="1:26" ht="18" customHeight="1" x14ac:dyDescent="0.2">
      <c r="A629" s="23"/>
      <c r="B629" s="122"/>
      <c r="C629" s="23"/>
      <c r="D629" s="58"/>
      <c r="E629" s="58"/>
      <c r="F629" s="58"/>
      <c r="G629" s="123"/>
      <c r="H629" s="123"/>
      <c r="I629" s="123"/>
      <c r="J629" s="124"/>
      <c r="K629" s="158"/>
      <c r="L629" s="158"/>
      <c r="M629" s="58"/>
      <c r="N629" s="58"/>
      <c r="O629" s="58"/>
      <c r="P629" s="58"/>
      <c r="Q629" s="58"/>
      <c r="R629" s="58"/>
      <c r="S629" s="58"/>
      <c r="T629" s="58"/>
      <c r="U629" s="58"/>
      <c r="V629" s="58"/>
      <c r="W629" s="58"/>
      <c r="X629" s="58"/>
      <c r="Y629" s="58"/>
      <c r="Z629" s="58"/>
    </row>
    <row r="630" spans="1:26" ht="18" customHeight="1" x14ac:dyDescent="0.2">
      <c r="A630" s="23"/>
      <c r="B630" s="122"/>
      <c r="C630" s="23"/>
      <c r="D630" s="58"/>
      <c r="E630" s="58"/>
      <c r="F630" s="58"/>
      <c r="G630" s="123"/>
      <c r="H630" s="123"/>
      <c r="I630" s="123"/>
      <c r="J630" s="124"/>
      <c r="K630" s="158"/>
      <c r="L630" s="158"/>
      <c r="M630" s="58"/>
      <c r="N630" s="58"/>
      <c r="O630" s="58"/>
      <c r="P630" s="58"/>
      <c r="Q630" s="58"/>
      <c r="R630" s="58"/>
      <c r="S630" s="58"/>
      <c r="T630" s="58"/>
      <c r="U630" s="58"/>
      <c r="V630" s="58"/>
      <c r="W630" s="58"/>
      <c r="X630" s="58"/>
      <c r="Y630" s="58"/>
      <c r="Z630" s="58"/>
    </row>
    <row r="631" spans="1:26" ht="18" customHeight="1" x14ac:dyDescent="0.2">
      <c r="A631" s="23"/>
      <c r="B631" s="122"/>
      <c r="C631" s="23"/>
      <c r="D631" s="58"/>
      <c r="E631" s="58"/>
      <c r="F631" s="58"/>
      <c r="G631" s="123"/>
      <c r="H631" s="123"/>
      <c r="I631" s="123"/>
      <c r="J631" s="124"/>
      <c r="K631" s="158"/>
      <c r="L631" s="158"/>
      <c r="M631" s="58"/>
      <c r="N631" s="58"/>
      <c r="O631" s="58"/>
      <c r="P631" s="58"/>
      <c r="Q631" s="58"/>
      <c r="R631" s="58"/>
      <c r="S631" s="58"/>
      <c r="T631" s="58"/>
      <c r="U631" s="58"/>
      <c r="V631" s="58"/>
      <c r="W631" s="58"/>
      <c r="X631" s="58"/>
      <c r="Y631" s="58"/>
      <c r="Z631" s="58"/>
    </row>
    <row r="632" spans="1:26" ht="18" customHeight="1" x14ac:dyDescent="0.2">
      <c r="A632" s="23"/>
      <c r="B632" s="122"/>
      <c r="C632" s="23"/>
      <c r="D632" s="58"/>
      <c r="E632" s="58"/>
      <c r="F632" s="58"/>
      <c r="G632" s="123"/>
      <c r="H632" s="123"/>
      <c r="I632" s="123"/>
      <c r="J632" s="124"/>
      <c r="K632" s="158"/>
      <c r="L632" s="158"/>
      <c r="M632" s="58"/>
      <c r="N632" s="58"/>
      <c r="O632" s="58"/>
      <c r="P632" s="58"/>
      <c r="Q632" s="58"/>
      <c r="R632" s="58"/>
      <c r="S632" s="58"/>
      <c r="T632" s="58"/>
      <c r="U632" s="58"/>
      <c r="V632" s="58"/>
      <c r="W632" s="58"/>
      <c r="X632" s="58"/>
      <c r="Y632" s="58"/>
      <c r="Z632" s="58"/>
    </row>
    <row r="633" spans="1:26" ht="18" customHeight="1" x14ac:dyDescent="0.2">
      <c r="A633" s="23"/>
      <c r="B633" s="122"/>
      <c r="C633" s="23"/>
      <c r="D633" s="58"/>
      <c r="E633" s="58"/>
      <c r="F633" s="58"/>
      <c r="G633" s="123"/>
      <c r="H633" s="123"/>
      <c r="I633" s="123"/>
      <c r="J633" s="124"/>
      <c r="K633" s="158"/>
      <c r="L633" s="158"/>
      <c r="M633" s="58"/>
      <c r="N633" s="58"/>
      <c r="O633" s="58"/>
      <c r="P633" s="58"/>
      <c r="Q633" s="58"/>
      <c r="R633" s="58"/>
      <c r="S633" s="58"/>
      <c r="T633" s="58"/>
      <c r="U633" s="58"/>
      <c r="V633" s="58"/>
      <c r="W633" s="58"/>
      <c r="X633" s="58"/>
      <c r="Y633" s="58"/>
      <c r="Z633" s="58"/>
    </row>
    <row r="634" spans="1:26" ht="18" customHeight="1" x14ac:dyDescent="0.2">
      <c r="A634" s="23"/>
      <c r="B634" s="122"/>
      <c r="C634" s="23"/>
      <c r="D634" s="58"/>
      <c r="E634" s="58"/>
      <c r="F634" s="58"/>
      <c r="G634" s="123"/>
      <c r="H634" s="123"/>
      <c r="I634" s="123"/>
      <c r="J634" s="124"/>
      <c r="K634" s="158"/>
      <c r="L634" s="158"/>
      <c r="M634" s="58"/>
      <c r="N634" s="58"/>
      <c r="O634" s="58"/>
      <c r="P634" s="58"/>
      <c r="Q634" s="58"/>
      <c r="R634" s="58"/>
      <c r="S634" s="58"/>
      <c r="T634" s="58"/>
      <c r="U634" s="58"/>
      <c r="V634" s="58"/>
      <c r="W634" s="58"/>
      <c r="X634" s="58"/>
      <c r="Y634" s="58"/>
      <c r="Z634" s="58"/>
    </row>
    <row r="635" spans="1:26" ht="18" customHeight="1" x14ac:dyDescent="0.2">
      <c r="A635" s="23"/>
      <c r="B635" s="122"/>
      <c r="C635" s="23"/>
      <c r="D635" s="58"/>
      <c r="E635" s="58"/>
      <c r="F635" s="58"/>
      <c r="G635" s="123"/>
      <c r="H635" s="123"/>
      <c r="I635" s="123"/>
      <c r="J635" s="124"/>
      <c r="K635" s="158"/>
      <c r="L635" s="158"/>
      <c r="M635" s="58"/>
      <c r="N635" s="58"/>
      <c r="O635" s="58"/>
      <c r="P635" s="58"/>
      <c r="Q635" s="58"/>
      <c r="R635" s="58"/>
      <c r="S635" s="58"/>
      <c r="T635" s="58"/>
      <c r="U635" s="58"/>
      <c r="V635" s="58"/>
      <c r="W635" s="58"/>
      <c r="X635" s="58"/>
      <c r="Y635" s="58"/>
      <c r="Z635" s="58"/>
    </row>
    <row r="636" spans="1:26" ht="18" customHeight="1" x14ac:dyDescent="0.2">
      <c r="A636" s="23"/>
      <c r="B636" s="122"/>
      <c r="C636" s="23"/>
      <c r="D636" s="58"/>
      <c r="E636" s="58"/>
      <c r="F636" s="58"/>
      <c r="G636" s="123"/>
      <c r="H636" s="123"/>
      <c r="I636" s="123"/>
      <c r="J636" s="124"/>
      <c r="K636" s="158"/>
      <c r="L636" s="158"/>
      <c r="M636" s="58"/>
      <c r="N636" s="58"/>
      <c r="O636" s="58"/>
      <c r="P636" s="58"/>
      <c r="Q636" s="58"/>
      <c r="R636" s="58"/>
      <c r="S636" s="58"/>
      <c r="T636" s="58"/>
      <c r="U636" s="58"/>
      <c r="V636" s="58"/>
      <c r="W636" s="58"/>
      <c r="X636" s="58"/>
      <c r="Y636" s="58"/>
      <c r="Z636" s="58"/>
    </row>
    <row r="637" spans="1:26" ht="18" customHeight="1" x14ac:dyDescent="0.2">
      <c r="A637" s="23"/>
      <c r="B637" s="122"/>
      <c r="C637" s="23"/>
      <c r="D637" s="58"/>
      <c r="E637" s="58"/>
      <c r="F637" s="58"/>
      <c r="G637" s="123"/>
      <c r="H637" s="123"/>
      <c r="I637" s="123"/>
      <c r="J637" s="124"/>
      <c r="K637" s="158"/>
      <c r="L637" s="158"/>
      <c r="M637" s="58"/>
      <c r="N637" s="58"/>
      <c r="O637" s="58"/>
      <c r="P637" s="58"/>
      <c r="Q637" s="58"/>
      <c r="R637" s="58"/>
      <c r="S637" s="58"/>
      <c r="T637" s="58"/>
      <c r="U637" s="58"/>
      <c r="V637" s="58"/>
      <c r="W637" s="58"/>
      <c r="X637" s="58"/>
      <c r="Y637" s="58"/>
      <c r="Z637" s="58"/>
    </row>
    <row r="638" spans="1:26" ht="18" customHeight="1" x14ac:dyDescent="0.2">
      <c r="A638" s="23"/>
      <c r="B638" s="122"/>
      <c r="C638" s="23"/>
      <c r="D638" s="58"/>
      <c r="E638" s="58"/>
      <c r="F638" s="58"/>
      <c r="G638" s="123"/>
      <c r="H638" s="123"/>
      <c r="I638" s="123"/>
      <c r="J638" s="124"/>
      <c r="K638" s="158"/>
      <c r="L638" s="158"/>
      <c r="M638" s="58"/>
      <c r="N638" s="58"/>
      <c r="O638" s="58"/>
      <c r="P638" s="58"/>
      <c r="Q638" s="58"/>
      <c r="R638" s="58"/>
      <c r="S638" s="58"/>
      <c r="T638" s="58"/>
      <c r="U638" s="58"/>
      <c r="V638" s="58"/>
      <c r="W638" s="58"/>
      <c r="X638" s="58"/>
      <c r="Y638" s="58"/>
      <c r="Z638" s="58"/>
    </row>
    <row r="639" spans="1:26" ht="18" customHeight="1" x14ac:dyDescent="0.2">
      <c r="A639" s="23"/>
      <c r="B639" s="122"/>
      <c r="C639" s="23"/>
      <c r="D639" s="58"/>
      <c r="E639" s="58"/>
      <c r="F639" s="58"/>
      <c r="G639" s="123"/>
      <c r="H639" s="123"/>
      <c r="I639" s="123"/>
      <c r="J639" s="124"/>
      <c r="K639" s="158"/>
      <c r="L639" s="158"/>
      <c r="M639" s="58"/>
      <c r="N639" s="58"/>
      <c r="O639" s="58"/>
      <c r="P639" s="58"/>
      <c r="Q639" s="58"/>
      <c r="R639" s="58"/>
      <c r="S639" s="58"/>
      <c r="T639" s="58"/>
      <c r="U639" s="58"/>
      <c r="V639" s="58"/>
      <c r="W639" s="58"/>
      <c r="X639" s="58"/>
      <c r="Y639" s="58"/>
      <c r="Z639" s="58"/>
    </row>
    <row r="640" spans="1:26" ht="18" customHeight="1" x14ac:dyDescent="0.2">
      <c r="A640" s="23"/>
      <c r="B640" s="122"/>
      <c r="C640" s="23"/>
      <c r="D640" s="58"/>
      <c r="E640" s="58"/>
      <c r="F640" s="58"/>
      <c r="G640" s="123"/>
      <c r="H640" s="123"/>
      <c r="I640" s="123"/>
      <c r="J640" s="124"/>
      <c r="K640" s="158"/>
      <c r="L640" s="158"/>
      <c r="M640" s="58"/>
      <c r="N640" s="58"/>
      <c r="O640" s="58"/>
      <c r="P640" s="58"/>
      <c r="Q640" s="58"/>
      <c r="R640" s="58"/>
      <c r="S640" s="58"/>
      <c r="T640" s="58"/>
      <c r="U640" s="58"/>
      <c r="V640" s="58"/>
      <c r="W640" s="58"/>
      <c r="X640" s="58"/>
      <c r="Y640" s="58"/>
      <c r="Z640" s="58"/>
    </row>
    <row r="641" spans="1:26" ht="18" customHeight="1" x14ac:dyDescent="0.2">
      <c r="A641" s="23"/>
      <c r="B641" s="122"/>
      <c r="C641" s="23"/>
      <c r="D641" s="58"/>
      <c r="E641" s="58"/>
      <c r="F641" s="58"/>
      <c r="G641" s="123"/>
      <c r="H641" s="123"/>
      <c r="I641" s="123"/>
      <c r="J641" s="124"/>
      <c r="K641" s="158"/>
      <c r="L641" s="158"/>
      <c r="M641" s="58"/>
      <c r="N641" s="58"/>
      <c r="O641" s="58"/>
      <c r="P641" s="58"/>
      <c r="Q641" s="58"/>
      <c r="R641" s="58"/>
      <c r="S641" s="58"/>
      <c r="T641" s="58"/>
      <c r="U641" s="58"/>
      <c r="V641" s="58"/>
      <c r="W641" s="58"/>
      <c r="X641" s="58"/>
      <c r="Y641" s="58"/>
      <c r="Z641" s="58"/>
    </row>
    <row r="642" spans="1:26" ht="18" customHeight="1" x14ac:dyDescent="0.2">
      <c r="A642" s="23"/>
      <c r="B642" s="122"/>
      <c r="C642" s="23"/>
      <c r="D642" s="58"/>
      <c r="E642" s="58"/>
      <c r="F642" s="58"/>
      <c r="G642" s="123"/>
      <c r="H642" s="123"/>
      <c r="I642" s="123"/>
      <c r="J642" s="124"/>
      <c r="K642" s="158"/>
      <c r="L642" s="158"/>
      <c r="M642" s="58"/>
      <c r="N642" s="58"/>
      <c r="O642" s="58"/>
      <c r="P642" s="58"/>
      <c r="Q642" s="58"/>
      <c r="R642" s="58"/>
      <c r="S642" s="58"/>
      <c r="T642" s="58"/>
      <c r="U642" s="58"/>
      <c r="V642" s="58"/>
      <c r="W642" s="58"/>
      <c r="X642" s="58"/>
      <c r="Y642" s="58"/>
      <c r="Z642" s="58"/>
    </row>
    <row r="643" spans="1:26" ht="18" customHeight="1" x14ac:dyDescent="0.2">
      <c r="A643" s="23"/>
      <c r="B643" s="122"/>
      <c r="C643" s="23"/>
      <c r="D643" s="58"/>
      <c r="E643" s="58"/>
      <c r="F643" s="58"/>
      <c r="G643" s="123"/>
      <c r="H643" s="123"/>
      <c r="I643" s="123"/>
      <c r="J643" s="124"/>
      <c r="K643" s="158"/>
      <c r="L643" s="158"/>
      <c r="M643" s="58"/>
      <c r="N643" s="58"/>
      <c r="O643" s="58"/>
      <c r="P643" s="58"/>
      <c r="Q643" s="58"/>
      <c r="R643" s="58"/>
      <c r="S643" s="58"/>
      <c r="T643" s="58"/>
      <c r="U643" s="58"/>
      <c r="V643" s="58"/>
      <c r="W643" s="58"/>
      <c r="X643" s="58"/>
      <c r="Y643" s="58"/>
      <c r="Z643" s="58"/>
    </row>
    <row r="644" spans="1:26" ht="18" customHeight="1" x14ac:dyDescent="0.2">
      <c r="A644" s="23"/>
      <c r="B644" s="122"/>
      <c r="C644" s="23"/>
      <c r="D644" s="58"/>
      <c r="E644" s="58"/>
      <c r="F644" s="58"/>
      <c r="G644" s="123"/>
      <c r="H644" s="123"/>
      <c r="I644" s="123"/>
      <c r="J644" s="124"/>
      <c r="K644" s="158"/>
      <c r="L644" s="158"/>
      <c r="M644" s="58"/>
      <c r="N644" s="58"/>
      <c r="O644" s="58"/>
      <c r="P644" s="58"/>
      <c r="Q644" s="58"/>
      <c r="R644" s="58"/>
      <c r="S644" s="58"/>
      <c r="T644" s="58"/>
      <c r="U644" s="58"/>
      <c r="V644" s="58"/>
      <c r="W644" s="58"/>
      <c r="X644" s="58"/>
      <c r="Y644" s="58"/>
      <c r="Z644" s="58"/>
    </row>
    <row r="645" spans="1:26" ht="18" customHeight="1" x14ac:dyDescent="0.2">
      <c r="A645" s="23"/>
      <c r="B645" s="122"/>
      <c r="C645" s="23"/>
      <c r="D645" s="58"/>
      <c r="E645" s="58"/>
      <c r="F645" s="58"/>
      <c r="G645" s="123"/>
      <c r="H645" s="123"/>
      <c r="I645" s="123"/>
      <c r="J645" s="124"/>
      <c r="K645" s="158"/>
      <c r="L645" s="158"/>
      <c r="M645" s="58"/>
      <c r="N645" s="58"/>
      <c r="O645" s="58"/>
      <c r="P645" s="58"/>
      <c r="Q645" s="58"/>
      <c r="R645" s="58"/>
      <c r="S645" s="58"/>
      <c r="T645" s="58"/>
      <c r="U645" s="58"/>
      <c r="V645" s="58"/>
      <c r="W645" s="58"/>
      <c r="X645" s="58"/>
      <c r="Y645" s="58"/>
      <c r="Z645" s="58"/>
    </row>
    <row r="646" spans="1:26" ht="18" customHeight="1" x14ac:dyDescent="0.2">
      <c r="A646" s="23"/>
      <c r="B646" s="122"/>
      <c r="C646" s="23"/>
      <c r="D646" s="58"/>
      <c r="E646" s="58"/>
      <c r="F646" s="58"/>
      <c r="G646" s="123"/>
      <c r="H646" s="123"/>
      <c r="I646" s="123"/>
      <c r="J646" s="124"/>
      <c r="K646" s="158"/>
      <c r="L646" s="158"/>
      <c r="M646" s="58"/>
      <c r="N646" s="58"/>
      <c r="O646" s="58"/>
      <c r="P646" s="58"/>
      <c r="Q646" s="58"/>
      <c r="R646" s="58"/>
      <c r="S646" s="58"/>
      <c r="T646" s="58"/>
      <c r="U646" s="58"/>
      <c r="V646" s="58"/>
      <c r="W646" s="58"/>
      <c r="X646" s="58"/>
      <c r="Y646" s="58"/>
      <c r="Z646" s="58"/>
    </row>
    <row r="647" spans="1:26" ht="18" customHeight="1" x14ac:dyDescent="0.2">
      <c r="A647" s="23"/>
      <c r="B647" s="122"/>
      <c r="C647" s="23"/>
      <c r="D647" s="58"/>
      <c r="E647" s="58"/>
      <c r="F647" s="58"/>
      <c r="G647" s="123"/>
      <c r="H647" s="123"/>
      <c r="I647" s="123"/>
      <c r="J647" s="124"/>
      <c r="K647" s="158"/>
      <c r="L647" s="158"/>
      <c r="M647" s="58"/>
      <c r="N647" s="58"/>
      <c r="O647" s="58"/>
      <c r="P647" s="58"/>
      <c r="Q647" s="58"/>
      <c r="R647" s="58"/>
      <c r="S647" s="58"/>
      <c r="T647" s="58"/>
      <c r="U647" s="58"/>
      <c r="V647" s="58"/>
      <c r="W647" s="58"/>
      <c r="X647" s="58"/>
      <c r="Y647" s="58"/>
      <c r="Z647" s="58"/>
    </row>
    <row r="648" spans="1:26" ht="18" customHeight="1" x14ac:dyDescent="0.2">
      <c r="A648" s="23"/>
      <c r="B648" s="122"/>
      <c r="C648" s="23"/>
      <c r="D648" s="58"/>
      <c r="E648" s="58"/>
      <c r="F648" s="58"/>
      <c r="G648" s="123"/>
      <c r="H648" s="123"/>
      <c r="I648" s="123"/>
      <c r="J648" s="124"/>
      <c r="K648" s="158"/>
      <c r="L648" s="158"/>
      <c r="M648" s="58"/>
      <c r="N648" s="58"/>
      <c r="O648" s="58"/>
      <c r="P648" s="58"/>
      <c r="Q648" s="58"/>
      <c r="R648" s="58"/>
      <c r="S648" s="58"/>
      <c r="T648" s="58"/>
      <c r="U648" s="58"/>
      <c r="V648" s="58"/>
      <c r="W648" s="58"/>
      <c r="X648" s="58"/>
      <c r="Y648" s="58"/>
      <c r="Z648" s="58"/>
    </row>
    <row r="649" spans="1:26" ht="18" customHeight="1" x14ac:dyDescent="0.2">
      <c r="A649" s="23"/>
      <c r="B649" s="122"/>
      <c r="C649" s="23"/>
      <c r="D649" s="58"/>
      <c r="E649" s="58"/>
      <c r="F649" s="58"/>
      <c r="G649" s="123"/>
      <c r="H649" s="123"/>
      <c r="I649" s="123"/>
      <c r="J649" s="124"/>
      <c r="K649" s="158"/>
      <c r="L649" s="158"/>
      <c r="M649" s="58"/>
      <c r="N649" s="58"/>
      <c r="O649" s="58"/>
      <c r="P649" s="58"/>
      <c r="Q649" s="58"/>
      <c r="R649" s="58"/>
      <c r="S649" s="58"/>
      <c r="T649" s="58"/>
      <c r="U649" s="58"/>
      <c r="V649" s="58"/>
      <c r="W649" s="58"/>
      <c r="X649" s="58"/>
      <c r="Y649" s="58"/>
      <c r="Z649" s="58"/>
    </row>
    <row r="650" spans="1:26" ht="18" customHeight="1" x14ac:dyDescent="0.2">
      <c r="A650" s="23"/>
      <c r="B650" s="122"/>
      <c r="C650" s="23"/>
      <c r="D650" s="58"/>
      <c r="E650" s="58"/>
      <c r="F650" s="58"/>
      <c r="G650" s="123"/>
      <c r="H650" s="123"/>
      <c r="I650" s="123"/>
      <c r="J650" s="124"/>
      <c r="K650" s="158"/>
      <c r="L650" s="158"/>
      <c r="M650" s="58"/>
      <c r="N650" s="58"/>
      <c r="O650" s="58"/>
      <c r="P650" s="58"/>
      <c r="Q650" s="58"/>
      <c r="R650" s="58"/>
      <c r="S650" s="58"/>
      <c r="T650" s="58"/>
      <c r="U650" s="58"/>
      <c r="V650" s="58"/>
      <c r="W650" s="58"/>
      <c r="X650" s="58"/>
      <c r="Y650" s="58"/>
      <c r="Z650" s="58"/>
    </row>
    <row r="651" spans="1:26" ht="18" customHeight="1" x14ac:dyDescent="0.2">
      <c r="A651" s="23"/>
      <c r="B651" s="122"/>
      <c r="C651" s="23"/>
      <c r="D651" s="58"/>
      <c r="E651" s="58"/>
      <c r="F651" s="58"/>
      <c r="G651" s="123"/>
      <c r="H651" s="123"/>
      <c r="I651" s="123"/>
      <c r="J651" s="124"/>
      <c r="K651" s="158"/>
      <c r="L651" s="158"/>
      <c r="M651" s="58"/>
      <c r="N651" s="58"/>
      <c r="O651" s="58"/>
      <c r="P651" s="58"/>
      <c r="Q651" s="58"/>
      <c r="R651" s="58"/>
      <c r="S651" s="58"/>
      <c r="T651" s="58"/>
      <c r="U651" s="58"/>
      <c r="V651" s="58"/>
      <c r="W651" s="58"/>
      <c r="X651" s="58"/>
      <c r="Y651" s="58"/>
      <c r="Z651" s="58"/>
    </row>
    <row r="652" spans="1:26" ht="18" customHeight="1" x14ac:dyDescent="0.2">
      <c r="A652" s="23"/>
      <c r="B652" s="122"/>
      <c r="C652" s="23"/>
      <c r="D652" s="58"/>
      <c r="E652" s="58"/>
      <c r="F652" s="58"/>
      <c r="G652" s="123"/>
      <c r="H652" s="123"/>
      <c r="I652" s="123"/>
      <c r="J652" s="124"/>
      <c r="K652" s="158"/>
      <c r="L652" s="158"/>
      <c r="M652" s="58"/>
      <c r="N652" s="58"/>
      <c r="O652" s="58"/>
      <c r="P652" s="58"/>
      <c r="Q652" s="58"/>
      <c r="R652" s="58"/>
      <c r="S652" s="58"/>
      <c r="T652" s="58"/>
      <c r="U652" s="58"/>
      <c r="V652" s="58"/>
      <c r="W652" s="58"/>
      <c r="X652" s="58"/>
      <c r="Y652" s="58"/>
      <c r="Z652" s="58"/>
    </row>
    <row r="653" spans="1:26" ht="18" customHeight="1" x14ac:dyDescent="0.2">
      <c r="A653" s="23"/>
      <c r="B653" s="122"/>
      <c r="C653" s="23"/>
      <c r="D653" s="58"/>
      <c r="E653" s="58"/>
      <c r="F653" s="58"/>
      <c r="G653" s="123"/>
      <c r="H653" s="123"/>
      <c r="I653" s="123"/>
      <c r="J653" s="124"/>
      <c r="K653" s="158"/>
      <c r="L653" s="158"/>
      <c r="M653" s="58"/>
      <c r="N653" s="58"/>
      <c r="O653" s="58"/>
      <c r="P653" s="58"/>
      <c r="Q653" s="58"/>
      <c r="R653" s="58"/>
      <c r="S653" s="58"/>
      <c r="T653" s="58"/>
      <c r="U653" s="58"/>
      <c r="V653" s="58"/>
      <c r="W653" s="58"/>
      <c r="X653" s="58"/>
      <c r="Y653" s="58"/>
      <c r="Z653" s="58"/>
    </row>
    <row r="654" spans="1:26" ht="18" customHeight="1" x14ac:dyDescent="0.2">
      <c r="A654" s="23"/>
      <c r="B654" s="122"/>
      <c r="C654" s="23"/>
      <c r="D654" s="58"/>
      <c r="E654" s="58"/>
      <c r="F654" s="58"/>
      <c r="G654" s="123"/>
      <c r="H654" s="123"/>
      <c r="I654" s="123"/>
      <c r="J654" s="124"/>
      <c r="K654" s="158"/>
      <c r="L654" s="158"/>
      <c r="M654" s="58"/>
      <c r="N654" s="58"/>
      <c r="O654" s="58"/>
      <c r="P654" s="58"/>
      <c r="Q654" s="58"/>
      <c r="R654" s="58"/>
      <c r="S654" s="58"/>
      <c r="T654" s="58"/>
      <c r="U654" s="58"/>
      <c r="V654" s="58"/>
      <c r="W654" s="58"/>
      <c r="X654" s="58"/>
      <c r="Y654" s="58"/>
      <c r="Z654" s="58"/>
    </row>
    <row r="655" spans="1:26" ht="18" customHeight="1" x14ac:dyDescent="0.2">
      <c r="A655" s="23"/>
      <c r="B655" s="122"/>
      <c r="C655" s="23"/>
      <c r="D655" s="58"/>
      <c r="E655" s="58"/>
      <c r="F655" s="58"/>
      <c r="G655" s="123"/>
      <c r="H655" s="123"/>
      <c r="I655" s="123"/>
      <c r="J655" s="124"/>
      <c r="K655" s="158"/>
      <c r="L655" s="158"/>
      <c r="M655" s="58"/>
      <c r="N655" s="58"/>
      <c r="O655" s="58"/>
      <c r="P655" s="58"/>
      <c r="Q655" s="58"/>
      <c r="R655" s="58"/>
      <c r="S655" s="58"/>
      <c r="T655" s="58"/>
      <c r="U655" s="58"/>
      <c r="V655" s="58"/>
      <c r="W655" s="58"/>
      <c r="X655" s="58"/>
      <c r="Y655" s="58"/>
      <c r="Z655" s="58"/>
    </row>
    <row r="656" spans="1:26" ht="18" customHeight="1" x14ac:dyDescent="0.2">
      <c r="A656" s="23"/>
      <c r="B656" s="122"/>
      <c r="C656" s="23"/>
      <c r="D656" s="58"/>
      <c r="E656" s="58"/>
      <c r="F656" s="58"/>
      <c r="G656" s="123"/>
      <c r="H656" s="123"/>
      <c r="I656" s="123"/>
      <c r="J656" s="124"/>
      <c r="K656" s="158"/>
      <c r="L656" s="158"/>
      <c r="M656" s="58"/>
      <c r="N656" s="58"/>
      <c r="O656" s="58"/>
      <c r="P656" s="58"/>
      <c r="Q656" s="58"/>
      <c r="R656" s="58"/>
      <c r="S656" s="58"/>
      <c r="T656" s="58"/>
      <c r="U656" s="58"/>
      <c r="V656" s="58"/>
      <c r="W656" s="58"/>
      <c r="X656" s="58"/>
      <c r="Y656" s="58"/>
      <c r="Z656" s="58"/>
    </row>
    <row r="657" spans="1:26" ht="18" customHeight="1" x14ac:dyDescent="0.2">
      <c r="A657" s="23"/>
      <c r="B657" s="122"/>
      <c r="C657" s="23"/>
      <c r="D657" s="58"/>
      <c r="E657" s="58"/>
      <c r="F657" s="58"/>
      <c r="G657" s="123"/>
      <c r="H657" s="123"/>
      <c r="I657" s="123"/>
      <c r="J657" s="124"/>
      <c r="K657" s="158"/>
      <c r="L657" s="158"/>
      <c r="M657" s="58"/>
      <c r="N657" s="58"/>
      <c r="O657" s="58"/>
      <c r="P657" s="58"/>
      <c r="Q657" s="58"/>
      <c r="R657" s="58"/>
      <c r="S657" s="58"/>
      <c r="T657" s="58"/>
      <c r="U657" s="58"/>
      <c r="V657" s="58"/>
      <c r="W657" s="58"/>
      <c r="X657" s="58"/>
      <c r="Y657" s="58"/>
      <c r="Z657" s="58"/>
    </row>
    <row r="658" spans="1:26" ht="18" customHeight="1" x14ac:dyDescent="0.2">
      <c r="A658" s="23"/>
      <c r="B658" s="122"/>
      <c r="C658" s="23"/>
      <c r="D658" s="58"/>
      <c r="E658" s="58"/>
      <c r="F658" s="58"/>
      <c r="G658" s="123"/>
      <c r="H658" s="123"/>
      <c r="I658" s="123"/>
      <c r="J658" s="124"/>
      <c r="K658" s="158"/>
      <c r="L658" s="158"/>
      <c r="M658" s="58"/>
      <c r="N658" s="58"/>
      <c r="O658" s="58"/>
      <c r="P658" s="58"/>
      <c r="Q658" s="58"/>
      <c r="R658" s="58"/>
      <c r="S658" s="58"/>
      <c r="T658" s="58"/>
      <c r="U658" s="58"/>
      <c r="V658" s="58"/>
      <c r="W658" s="58"/>
      <c r="X658" s="58"/>
      <c r="Y658" s="58"/>
      <c r="Z658" s="58"/>
    </row>
    <row r="659" spans="1:26" ht="18" customHeight="1" x14ac:dyDescent="0.2">
      <c r="A659" s="23"/>
      <c r="B659" s="122"/>
      <c r="C659" s="23"/>
      <c r="D659" s="58"/>
      <c r="E659" s="58"/>
      <c r="F659" s="58"/>
      <c r="G659" s="123"/>
      <c r="H659" s="123"/>
      <c r="I659" s="123"/>
      <c r="J659" s="124"/>
      <c r="K659" s="158"/>
      <c r="L659" s="158"/>
      <c r="M659" s="58"/>
      <c r="N659" s="58"/>
      <c r="O659" s="58"/>
      <c r="P659" s="58"/>
      <c r="Q659" s="58"/>
      <c r="R659" s="58"/>
      <c r="S659" s="58"/>
      <c r="T659" s="58"/>
      <c r="U659" s="58"/>
      <c r="V659" s="58"/>
      <c r="W659" s="58"/>
      <c r="X659" s="58"/>
      <c r="Y659" s="58"/>
      <c r="Z659" s="58"/>
    </row>
    <row r="660" spans="1:26" ht="18" customHeight="1" x14ac:dyDescent="0.2">
      <c r="A660" s="23"/>
      <c r="B660" s="122"/>
      <c r="C660" s="23"/>
      <c r="D660" s="58"/>
      <c r="E660" s="58"/>
      <c r="F660" s="58"/>
      <c r="G660" s="123"/>
      <c r="H660" s="123"/>
      <c r="I660" s="123"/>
      <c r="J660" s="124"/>
      <c r="K660" s="158"/>
      <c r="L660" s="158"/>
      <c r="M660" s="58"/>
      <c r="N660" s="58"/>
      <c r="O660" s="58"/>
      <c r="P660" s="58"/>
      <c r="Q660" s="58"/>
      <c r="R660" s="58"/>
      <c r="S660" s="58"/>
      <c r="T660" s="58"/>
      <c r="U660" s="58"/>
      <c r="V660" s="58"/>
      <c r="W660" s="58"/>
      <c r="X660" s="58"/>
      <c r="Y660" s="58"/>
      <c r="Z660" s="58"/>
    </row>
    <row r="661" spans="1:26" ht="18" customHeight="1" x14ac:dyDescent="0.2">
      <c r="A661" s="23"/>
      <c r="B661" s="122"/>
      <c r="C661" s="23"/>
      <c r="D661" s="58"/>
      <c r="E661" s="58"/>
      <c r="F661" s="58"/>
      <c r="G661" s="123"/>
      <c r="H661" s="123"/>
      <c r="I661" s="123"/>
      <c r="J661" s="124"/>
      <c r="K661" s="158"/>
      <c r="L661" s="158"/>
      <c r="M661" s="58"/>
      <c r="N661" s="58"/>
      <c r="O661" s="58"/>
      <c r="P661" s="58"/>
      <c r="Q661" s="58"/>
      <c r="R661" s="58"/>
      <c r="S661" s="58"/>
      <c r="T661" s="58"/>
      <c r="U661" s="58"/>
      <c r="V661" s="58"/>
      <c r="W661" s="58"/>
      <c r="X661" s="58"/>
      <c r="Y661" s="58"/>
      <c r="Z661" s="58"/>
    </row>
    <row r="662" spans="1:26" ht="18" customHeight="1" x14ac:dyDescent="0.2">
      <c r="A662" s="23"/>
      <c r="B662" s="122"/>
      <c r="C662" s="23"/>
      <c r="D662" s="58"/>
      <c r="E662" s="58"/>
      <c r="F662" s="58"/>
      <c r="G662" s="123"/>
      <c r="H662" s="123"/>
      <c r="I662" s="123"/>
      <c r="J662" s="124"/>
      <c r="K662" s="158"/>
      <c r="L662" s="158"/>
      <c r="M662" s="58"/>
      <c r="N662" s="58"/>
      <c r="O662" s="58"/>
      <c r="P662" s="58"/>
      <c r="Q662" s="58"/>
      <c r="R662" s="58"/>
      <c r="S662" s="58"/>
      <c r="T662" s="58"/>
      <c r="U662" s="58"/>
      <c r="V662" s="58"/>
      <c r="W662" s="58"/>
      <c r="X662" s="58"/>
      <c r="Y662" s="58"/>
      <c r="Z662" s="58"/>
    </row>
    <row r="663" spans="1:26" ht="18" customHeight="1" x14ac:dyDescent="0.2">
      <c r="A663" s="23"/>
      <c r="B663" s="122"/>
      <c r="C663" s="23"/>
      <c r="D663" s="58"/>
      <c r="E663" s="58"/>
      <c r="F663" s="58"/>
      <c r="G663" s="123"/>
      <c r="H663" s="123"/>
      <c r="I663" s="123"/>
      <c r="J663" s="124"/>
      <c r="K663" s="158"/>
      <c r="L663" s="158"/>
      <c r="M663" s="58"/>
      <c r="N663" s="58"/>
      <c r="O663" s="58"/>
      <c r="P663" s="58"/>
      <c r="Q663" s="58"/>
      <c r="R663" s="58"/>
      <c r="S663" s="58"/>
      <c r="T663" s="58"/>
      <c r="U663" s="58"/>
      <c r="V663" s="58"/>
      <c r="W663" s="58"/>
      <c r="X663" s="58"/>
      <c r="Y663" s="58"/>
      <c r="Z663" s="58"/>
    </row>
    <row r="664" spans="1:26" ht="18" customHeight="1" x14ac:dyDescent="0.2">
      <c r="A664" s="23"/>
      <c r="B664" s="122"/>
      <c r="C664" s="23"/>
      <c r="D664" s="58"/>
      <c r="E664" s="58"/>
      <c r="F664" s="58"/>
      <c r="G664" s="123"/>
      <c r="H664" s="123"/>
      <c r="I664" s="123"/>
      <c r="J664" s="124"/>
      <c r="K664" s="158"/>
      <c r="L664" s="158"/>
      <c r="M664" s="58"/>
      <c r="N664" s="58"/>
      <c r="O664" s="58"/>
      <c r="P664" s="58"/>
      <c r="Q664" s="58"/>
      <c r="R664" s="58"/>
      <c r="S664" s="58"/>
      <c r="T664" s="58"/>
      <c r="U664" s="58"/>
      <c r="V664" s="58"/>
      <c r="W664" s="58"/>
      <c r="X664" s="58"/>
      <c r="Y664" s="58"/>
      <c r="Z664" s="58"/>
    </row>
    <row r="665" spans="1:26" ht="18" customHeight="1" x14ac:dyDescent="0.2">
      <c r="A665" s="23"/>
      <c r="B665" s="122"/>
      <c r="C665" s="23"/>
      <c r="D665" s="58"/>
      <c r="E665" s="58"/>
      <c r="F665" s="58"/>
      <c r="G665" s="123"/>
      <c r="H665" s="123"/>
      <c r="I665" s="123"/>
      <c r="J665" s="124"/>
      <c r="K665" s="158"/>
      <c r="L665" s="158"/>
      <c r="M665" s="58"/>
      <c r="N665" s="58"/>
      <c r="O665" s="58"/>
      <c r="P665" s="58"/>
      <c r="Q665" s="58"/>
      <c r="R665" s="58"/>
      <c r="S665" s="58"/>
      <c r="T665" s="58"/>
      <c r="U665" s="58"/>
      <c r="V665" s="58"/>
      <c r="W665" s="58"/>
      <c r="X665" s="58"/>
      <c r="Y665" s="58"/>
      <c r="Z665" s="58"/>
    </row>
    <row r="666" spans="1:26" ht="18" customHeight="1" x14ac:dyDescent="0.2">
      <c r="A666" s="23"/>
      <c r="B666" s="122"/>
      <c r="C666" s="23"/>
      <c r="D666" s="58"/>
      <c r="E666" s="58"/>
      <c r="F666" s="58"/>
      <c r="G666" s="123"/>
      <c r="H666" s="123"/>
      <c r="I666" s="123"/>
      <c r="J666" s="124"/>
      <c r="K666" s="158"/>
      <c r="L666" s="158"/>
      <c r="M666" s="58"/>
      <c r="N666" s="58"/>
      <c r="O666" s="58"/>
      <c r="P666" s="58"/>
      <c r="Q666" s="58"/>
      <c r="R666" s="58"/>
      <c r="S666" s="58"/>
      <c r="T666" s="58"/>
      <c r="U666" s="58"/>
      <c r="V666" s="58"/>
      <c r="W666" s="58"/>
      <c r="X666" s="58"/>
      <c r="Y666" s="58"/>
      <c r="Z666" s="58"/>
    </row>
    <row r="667" spans="1:26" ht="18" customHeight="1" x14ac:dyDescent="0.2">
      <c r="A667" s="23"/>
      <c r="B667" s="122"/>
      <c r="C667" s="23"/>
      <c r="D667" s="58"/>
      <c r="E667" s="58"/>
      <c r="F667" s="58"/>
      <c r="G667" s="123"/>
      <c r="H667" s="123"/>
      <c r="I667" s="123"/>
      <c r="J667" s="124"/>
      <c r="K667" s="158"/>
      <c r="L667" s="158"/>
      <c r="M667" s="58"/>
      <c r="N667" s="58"/>
      <c r="O667" s="58"/>
      <c r="P667" s="58"/>
      <c r="Q667" s="58"/>
      <c r="R667" s="58"/>
      <c r="S667" s="58"/>
      <c r="T667" s="58"/>
      <c r="U667" s="58"/>
      <c r="V667" s="58"/>
      <c r="W667" s="58"/>
      <c r="X667" s="58"/>
      <c r="Y667" s="58"/>
      <c r="Z667" s="58"/>
    </row>
    <row r="668" spans="1:26" ht="18" customHeight="1" x14ac:dyDescent="0.2">
      <c r="A668" s="23"/>
      <c r="B668" s="122"/>
      <c r="C668" s="23"/>
      <c r="D668" s="58"/>
      <c r="E668" s="58"/>
      <c r="F668" s="58"/>
      <c r="G668" s="123"/>
      <c r="H668" s="123"/>
      <c r="I668" s="123"/>
      <c r="J668" s="124"/>
      <c r="K668" s="158"/>
      <c r="L668" s="158"/>
      <c r="M668" s="58"/>
      <c r="N668" s="58"/>
      <c r="O668" s="58"/>
      <c r="P668" s="58"/>
      <c r="Q668" s="58"/>
      <c r="R668" s="58"/>
      <c r="S668" s="58"/>
      <c r="T668" s="58"/>
      <c r="U668" s="58"/>
      <c r="V668" s="58"/>
      <c r="W668" s="58"/>
      <c r="X668" s="58"/>
      <c r="Y668" s="58"/>
      <c r="Z668" s="58"/>
    </row>
    <row r="669" spans="1:26" ht="18" customHeight="1" x14ac:dyDescent="0.2">
      <c r="A669" s="23"/>
      <c r="B669" s="122"/>
      <c r="C669" s="23"/>
      <c r="D669" s="58"/>
      <c r="E669" s="58"/>
      <c r="F669" s="58"/>
      <c r="G669" s="123"/>
      <c r="H669" s="123"/>
      <c r="I669" s="123"/>
      <c r="J669" s="124"/>
      <c r="K669" s="158"/>
      <c r="L669" s="158"/>
      <c r="M669" s="58"/>
      <c r="N669" s="58"/>
      <c r="O669" s="58"/>
      <c r="P669" s="58"/>
      <c r="Q669" s="58"/>
      <c r="R669" s="58"/>
      <c r="S669" s="58"/>
      <c r="T669" s="58"/>
      <c r="U669" s="58"/>
      <c r="V669" s="58"/>
      <c r="W669" s="58"/>
      <c r="X669" s="58"/>
      <c r="Y669" s="58"/>
      <c r="Z669" s="58"/>
    </row>
    <row r="670" spans="1:26" ht="18" customHeight="1" x14ac:dyDescent="0.2">
      <c r="A670" s="23"/>
      <c r="B670" s="122"/>
      <c r="C670" s="23"/>
      <c r="D670" s="58"/>
      <c r="E670" s="58"/>
      <c r="F670" s="58"/>
      <c r="G670" s="123"/>
      <c r="H670" s="123"/>
      <c r="I670" s="123"/>
      <c r="J670" s="124"/>
      <c r="K670" s="158"/>
      <c r="L670" s="158"/>
      <c r="M670" s="58"/>
      <c r="N670" s="58"/>
      <c r="O670" s="58"/>
      <c r="P670" s="58"/>
      <c r="Q670" s="58"/>
      <c r="R670" s="58"/>
      <c r="S670" s="58"/>
      <c r="T670" s="58"/>
      <c r="U670" s="58"/>
      <c r="V670" s="58"/>
      <c r="W670" s="58"/>
      <c r="X670" s="58"/>
      <c r="Y670" s="58"/>
      <c r="Z670" s="58"/>
    </row>
    <row r="671" spans="1:26" ht="18" customHeight="1" x14ac:dyDescent="0.2">
      <c r="A671" s="23"/>
      <c r="B671" s="122"/>
      <c r="C671" s="23"/>
      <c r="D671" s="58"/>
      <c r="E671" s="58"/>
      <c r="F671" s="58"/>
      <c r="G671" s="123"/>
      <c r="H671" s="123"/>
      <c r="I671" s="123"/>
      <c r="J671" s="124"/>
      <c r="K671" s="158"/>
      <c r="L671" s="158"/>
      <c r="M671" s="58"/>
      <c r="N671" s="58"/>
      <c r="O671" s="58"/>
      <c r="P671" s="58"/>
      <c r="Q671" s="58"/>
      <c r="R671" s="58"/>
      <c r="S671" s="58"/>
      <c r="T671" s="58"/>
      <c r="U671" s="58"/>
      <c r="V671" s="58"/>
      <c r="W671" s="58"/>
      <c r="X671" s="58"/>
      <c r="Y671" s="58"/>
      <c r="Z671" s="58"/>
    </row>
    <row r="672" spans="1:26" ht="18" customHeight="1" x14ac:dyDescent="0.2">
      <c r="A672" s="23"/>
      <c r="B672" s="122"/>
      <c r="C672" s="23"/>
      <c r="D672" s="58"/>
      <c r="E672" s="58"/>
      <c r="F672" s="58"/>
      <c r="G672" s="123"/>
      <c r="H672" s="123"/>
      <c r="I672" s="123"/>
      <c r="J672" s="124"/>
      <c r="K672" s="158"/>
      <c r="L672" s="158"/>
      <c r="M672" s="58"/>
      <c r="N672" s="58"/>
      <c r="O672" s="58"/>
      <c r="P672" s="58"/>
      <c r="Q672" s="58"/>
      <c r="R672" s="58"/>
      <c r="S672" s="58"/>
      <c r="T672" s="58"/>
      <c r="U672" s="58"/>
      <c r="V672" s="58"/>
      <c r="W672" s="58"/>
      <c r="X672" s="58"/>
      <c r="Y672" s="58"/>
      <c r="Z672" s="58"/>
    </row>
    <row r="673" spans="1:26" ht="18" customHeight="1" x14ac:dyDescent="0.2">
      <c r="A673" s="23"/>
      <c r="B673" s="122"/>
      <c r="C673" s="23"/>
      <c r="D673" s="58"/>
      <c r="E673" s="58"/>
      <c r="F673" s="58"/>
      <c r="G673" s="123"/>
      <c r="H673" s="123"/>
      <c r="I673" s="123"/>
      <c r="J673" s="124"/>
      <c r="K673" s="158"/>
      <c r="L673" s="158"/>
      <c r="M673" s="58"/>
      <c r="N673" s="58"/>
      <c r="O673" s="58"/>
      <c r="P673" s="58"/>
      <c r="Q673" s="58"/>
      <c r="R673" s="58"/>
      <c r="S673" s="58"/>
      <c r="T673" s="58"/>
      <c r="U673" s="58"/>
      <c r="V673" s="58"/>
      <c r="W673" s="58"/>
      <c r="X673" s="58"/>
      <c r="Y673" s="58"/>
      <c r="Z673" s="58"/>
    </row>
    <row r="674" spans="1:26" ht="18" customHeight="1" x14ac:dyDescent="0.2">
      <c r="A674" s="23"/>
      <c r="B674" s="122"/>
      <c r="C674" s="23"/>
      <c r="D674" s="58"/>
      <c r="E674" s="58"/>
      <c r="F674" s="58"/>
      <c r="G674" s="123"/>
      <c r="H674" s="123"/>
      <c r="I674" s="123"/>
      <c r="J674" s="124"/>
      <c r="K674" s="158"/>
      <c r="L674" s="158"/>
      <c r="M674" s="58"/>
      <c r="N674" s="58"/>
      <c r="O674" s="58"/>
      <c r="P674" s="58"/>
      <c r="Q674" s="58"/>
      <c r="R674" s="58"/>
      <c r="S674" s="58"/>
      <c r="T674" s="58"/>
      <c r="U674" s="58"/>
      <c r="V674" s="58"/>
      <c r="W674" s="58"/>
      <c r="X674" s="58"/>
      <c r="Y674" s="58"/>
      <c r="Z674" s="58"/>
    </row>
    <row r="675" spans="1:26" ht="18" customHeight="1" x14ac:dyDescent="0.2">
      <c r="A675" s="23"/>
      <c r="B675" s="122"/>
      <c r="C675" s="23"/>
      <c r="D675" s="58"/>
      <c r="E675" s="58"/>
      <c r="F675" s="58"/>
      <c r="G675" s="123"/>
      <c r="H675" s="123"/>
      <c r="I675" s="123"/>
      <c r="J675" s="124"/>
      <c r="K675" s="158"/>
      <c r="L675" s="158"/>
      <c r="M675" s="58"/>
      <c r="N675" s="58"/>
      <c r="O675" s="58"/>
      <c r="P675" s="58"/>
      <c r="Q675" s="58"/>
      <c r="R675" s="58"/>
      <c r="S675" s="58"/>
      <c r="T675" s="58"/>
      <c r="U675" s="58"/>
      <c r="V675" s="58"/>
      <c r="W675" s="58"/>
      <c r="X675" s="58"/>
      <c r="Y675" s="58"/>
      <c r="Z675" s="58"/>
    </row>
    <row r="676" spans="1:26" ht="18" customHeight="1" x14ac:dyDescent="0.2">
      <c r="A676" s="23"/>
      <c r="B676" s="122"/>
      <c r="C676" s="23"/>
      <c r="D676" s="58"/>
      <c r="E676" s="58"/>
      <c r="F676" s="58"/>
      <c r="G676" s="123"/>
      <c r="H676" s="123"/>
      <c r="I676" s="123"/>
      <c r="J676" s="124"/>
      <c r="K676" s="158"/>
      <c r="L676" s="158"/>
      <c r="M676" s="58"/>
      <c r="N676" s="58"/>
      <c r="O676" s="58"/>
      <c r="P676" s="58"/>
      <c r="Q676" s="58"/>
      <c r="R676" s="58"/>
      <c r="S676" s="58"/>
      <c r="T676" s="58"/>
      <c r="U676" s="58"/>
      <c r="V676" s="58"/>
      <c r="W676" s="58"/>
      <c r="X676" s="58"/>
      <c r="Y676" s="58"/>
      <c r="Z676" s="58"/>
    </row>
    <row r="677" spans="1:26" ht="18" customHeight="1" x14ac:dyDescent="0.2">
      <c r="A677" s="23"/>
      <c r="B677" s="122"/>
      <c r="C677" s="23"/>
      <c r="D677" s="58"/>
      <c r="E677" s="58"/>
      <c r="F677" s="58"/>
      <c r="G677" s="123"/>
      <c r="H677" s="123"/>
      <c r="I677" s="123"/>
      <c r="J677" s="124"/>
      <c r="K677" s="158"/>
      <c r="L677" s="158"/>
      <c r="M677" s="58"/>
      <c r="N677" s="58"/>
      <c r="O677" s="58"/>
      <c r="P677" s="58"/>
      <c r="Q677" s="58"/>
      <c r="R677" s="58"/>
      <c r="S677" s="58"/>
      <c r="T677" s="58"/>
      <c r="U677" s="58"/>
      <c r="V677" s="58"/>
      <c r="W677" s="58"/>
      <c r="X677" s="58"/>
      <c r="Y677" s="58"/>
      <c r="Z677" s="58"/>
    </row>
    <row r="678" spans="1:26" ht="18" customHeight="1" x14ac:dyDescent="0.2">
      <c r="A678" s="23"/>
      <c r="B678" s="122"/>
      <c r="C678" s="23"/>
      <c r="D678" s="58"/>
      <c r="E678" s="58"/>
      <c r="F678" s="58"/>
      <c r="G678" s="123"/>
      <c r="H678" s="123"/>
      <c r="I678" s="123"/>
      <c r="J678" s="124"/>
      <c r="K678" s="158"/>
      <c r="L678" s="158"/>
      <c r="M678" s="58"/>
      <c r="N678" s="58"/>
      <c r="O678" s="58"/>
      <c r="P678" s="58"/>
      <c r="Q678" s="58"/>
      <c r="R678" s="58"/>
      <c r="S678" s="58"/>
      <c r="T678" s="58"/>
      <c r="U678" s="58"/>
      <c r="V678" s="58"/>
      <c r="W678" s="58"/>
      <c r="X678" s="58"/>
      <c r="Y678" s="58"/>
      <c r="Z678" s="58"/>
    </row>
    <row r="679" spans="1:26" ht="18" customHeight="1" x14ac:dyDescent="0.2">
      <c r="A679" s="23"/>
      <c r="B679" s="122"/>
      <c r="C679" s="23"/>
      <c r="D679" s="58"/>
      <c r="E679" s="58"/>
      <c r="F679" s="58"/>
      <c r="G679" s="123"/>
      <c r="H679" s="123"/>
      <c r="I679" s="123"/>
      <c r="J679" s="124"/>
      <c r="K679" s="158"/>
      <c r="L679" s="158"/>
      <c r="M679" s="58"/>
      <c r="N679" s="58"/>
      <c r="O679" s="58"/>
      <c r="P679" s="58"/>
      <c r="Q679" s="58"/>
      <c r="R679" s="58"/>
      <c r="S679" s="58"/>
      <c r="T679" s="58"/>
      <c r="U679" s="58"/>
      <c r="V679" s="58"/>
      <c r="W679" s="58"/>
      <c r="X679" s="58"/>
      <c r="Y679" s="58"/>
      <c r="Z679" s="58"/>
    </row>
    <row r="680" spans="1:26" ht="18" customHeight="1" x14ac:dyDescent="0.2">
      <c r="A680" s="23"/>
      <c r="B680" s="122"/>
      <c r="C680" s="23"/>
      <c r="D680" s="58"/>
      <c r="E680" s="58"/>
      <c r="F680" s="58"/>
      <c r="G680" s="123"/>
      <c r="H680" s="123"/>
      <c r="I680" s="123"/>
      <c r="J680" s="124"/>
      <c r="K680" s="158"/>
      <c r="L680" s="158"/>
      <c r="M680" s="58"/>
      <c r="N680" s="58"/>
      <c r="O680" s="58"/>
      <c r="P680" s="58"/>
      <c r="Q680" s="58"/>
      <c r="R680" s="58"/>
      <c r="S680" s="58"/>
      <c r="T680" s="58"/>
      <c r="U680" s="58"/>
      <c r="V680" s="58"/>
      <c r="W680" s="58"/>
      <c r="X680" s="58"/>
      <c r="Y680" s="58"/>
      <c r="Z680" s="58"/>
    </row>
    <row r="681" spans="1:26" ht="18" customHeight="1" x14ac:dyDescent="0.2">
      <c r="A681" s="23"/>
      <c r="B681" s="122"/>
      <c r="C681" s="23"/>
      <c r="D681" s="58"/>
      <c r="E681" s="58"/>
      <c r="F681" s="58"/>
      <c r="G681" s="123"/>
      <c r="H681" s="123"/>
      <c r="I681" s="123"/>
      <c r="J681" s="124"/>
      <c r="K681" s="158"/>
      <c r="L681" s="158"/>
      <c r="M681" s="58"/>
      <c r="N681" s="58"/>
      <c r="O681" s="58"/>
      <c r="P681" s="58"/>
      <c r="Q681" s="58"/>
      <c r="R681" s="58"/>
      <c r="S681" s="58"/>
      <c r="T681" s="58"/>
      <c r="U681" s="58"/>
      <c r="V681" s="58"/>
      <c r="W681" s="58"/>
      <c r="X681" s="58"/>
      <c r="Y681" s="58"/>
      <c r="Z681" s="58"/>
    </row>
    <row r="682" spans="1:26" ht="18" customHeight="1" x14ac:dyDescent="0.2">
      <c r="A682" s="23"/>
      <c r="B682" s="122"/>
      <c r="C682" s="23"/>
      <c r="D682" s="58"/>
      <c r="E682" s="58"/>
      <c r="F682" s="58"/>
      <c r="G682" s="123"/>
      <c r="H682" s="123"/>
      <c r="I682" s="123"/>
      <c r="J682" s="124"/>
      <c r="K682" s="158"/>
      <c r="L682" s="158"/>
      <c r="M682" s="58"/>
      <c r="N682" s="58"/>
      <c r="O682" s="58"/>
      <c r="P682" s="58"/>
      <c r="Q682" s="58"/>
      <c r="R682" s="58"/>
      <c r="S682" s="58"/>
      <c r="T682" s="58"/>
      <c r="U682" s="58"/>
      <c r="V682" s="58"/>
      <c r="W682" s="58"/>
      <c r="X682" s="58"/>
      <c r="Y682" s="58"/>
      <c r="Z682" s="58"/>
    </row>
    <row r="683" spans="1:26" ht="18" customHeight="1" x14ac:dyDescent="0.2">
      <c r="A683" s="23"/>
      <c r="B683" s="122"/>
      <c r="C683" s="23"/>
      <c r="D683" s="58"/>
      <c r="E683" s="58"/>
      <c r="F683" s="58"/>
      <c r="G683" s="123"/>
      <c r="H683" s="123"/>
      <c r="I683" s="123"/>
      <c r="J683" s="124"/>
      <c r="K683" s="158"/>
      <c r="L683" s="158"/>
      <c r="M683" s="58"/>
      <c r="N683" s="58"/>
      <c r="O683" s="58"/>
      <c r="P683" s="58"/>
      <c r="Q683" s="58"/>
      <c r="R683" s="58"/>
      <c r="S683" s="58"/>
      <c r="T683" s="58"/>
      <c r="U683" s="58"/>
      <c r="V683" s="58"/>
      <c r="W683" s="58"/>
      <c r="X683" s="58"/>
      <c r="Y683" s="58"/>
      <c r="Z683" s="58"/>
    </row>
    <row r="684" spans="1:26" ht="18" customHeight="1" x14ac:dyDescent="0.2">
      <c r="A684" s="23"/>
      <c r="B684" s="122"/>
      <c r="C684" s="23"/>
      <c r="D684" s="58"/>
      <c r="E684" s="58"/>
      <c r="F684" s="58"/>
      <c r="G684" s="123"/>
      <c r="H684" s="123"/>
      <c r="I684" s="123"/>
      <c r="J684" s="124"/>
      <c r="K684" s="158"/>
      <c r="L684" s="158"/>
      <c r="M684" s="58"/>
      <c r="N684" s="58"/>
      <c r="O684" s="58"/>
      <c r="P684" s="58"/>
      <c r="Q684" s="58"/>
      <c r="R684" s="58"/>
      <c r="S684" s="58"/>
      <c r="T684" s="58"/>
      <c r="U684" s="58"/>
      <c r="V684" s="58"/>
      <c r="W684" s="58"/>
      <c r="X684" s="58"/>
      <c r="Y684" s="58"/>
      <c r="Z684" s="58"/>
    </row>
    <row r="685" spans="1:26" ht="18" customHeight="1" x14ac:dyDescent="0.2">
      <c r="A685" s="23"/>
      <c r="B685" s="122"/>
      <c r="C685" s="23"/>
      <c r="D685" s="58"/>
      <c r="E685" s="58"/>
      <c r="F685" s="58"/>
      <c r="G685" s="123"/>
      <c r="H685" s="123"/>
      <c r="I685" s="123"/>
      <c r="J685" s="124"/>
      <c r="K685" s="158"/>
      <c r="L685" s="158"/>
      <c r="M685" s="58"/>
      <c r="N685" s="58"/>
      <c r="O685" s="58"/>
      <c r="P685" s="58"/>
      <c r="Q685" s="58"/>
      <c r="R685" s="58"/>
      <c r="S685" s="58"/>
      <c r="T685" s="58"/>
      <c r="U685" s="58"/>
      <c r="V685" s="58"/>
      <c r="W685" s="58"/>
      <c r="X685" s="58"/>
      <c r="Y685" s="58"/>
      <c r="Z685" s="58"/>
    </row>
    <row r="686" spans="1:26" ht="18" customHeight="1" x14ac:dyDescent="0.2">
      <c r="A686" s="23"/>
      <c r="B686" s="122"/>
      <c r="C686" s="23"/>
      <c r="D686" s="58"/>
      <c r="E686" s="58"/>
      <c r="F686" s="58"/>
      <c r="G686" s="123"/>
      <c r="H686" s="123"/>
      <c r="I686" s="123"/>
      <c r="J686" s="124"/>
      <c r="K686" s="158"/>
      <c r="L686" s="158"/>
      <c r="M686" s="58"/>
      <c r="N686" s="58"/>
      <c r="O686" s="58"/>
      <c r="P686" s="58"/>
      <c r="Q686" s="58"/>
      <c r="R686" s="58"/>
      <c r="S686" s="58"/>
      <c r="T686" s="58"/>
      <c r="U686" s="58"/>
      <c r="V686" s="58"/>
      <c r="W686" s="58"/>
      <c r="X686" s="58"/>
      <c r="Y686" s="58"/>
      <c r="Z686" s="58"/>
    </row>
    <row r="687" spans="1:26" ht="18" customHeight="1" x14ac:dyDescent="0.2">
      <c r="A687" s="23"/>
      <c r="B687" s="122"/>
      <c r="C687" s="23"/>
      <c r="D687" s="58"/>
      <c r="E687" s="58"/>
      <c r="F687" s="58"/>
      <c r="G687" s="123"/>
      <c r="H687" s="123"/>
      <c r="I687" s="123"/>
      <c r="J687" s="124"/>
      <c r="K687" s="158"/>
      <c r="L687" s="158"/>
      <c r="M687" s="58"/>
      <c r="N687" s="58"/>
      <c r="O687" s="58"/>
      <c r="P687" s="58"/>
      <c r="Q687" s="58"/>
      <c r="R687" s="58"/>
      <c r="S687" s="58"/>
      <c r="T687" s="58"/>
      <c r="U687" s="58"/>
      <c r="V687" s="58"/>
      <c r="W687" s="58"/>
      <c r="X687" s="58"/>
      <c r="Y687" s="58"/>
      <c r="Z687" s="58"/>
    </row>
    <row r="688" spans="1:26" ht="18" customHeight="1" x14ac:dyDescent="0.2">
      <c r="A688" s="23"/>
      <c r="B688" s="122"/>
      <c r="C688" s="23"/>
      <c r="D688" s="58"/>
      <c r="E688" s="58"/>
      <c r="F688" s="58"/>
      <c r="G688" s="123"/>
      <c r="H688" s="123"/>
      <c r="I688" s="123"/>
      <c r="J688" s="124"/>
      <c r="K688" s="158"/>
      <c r="L688" s="158"/>
      <c r="M688" s="58"/>
      <c r="N688" s="58"/>
      <c r="O688" s="58"/>
      <c r="P688" s="58"/>
      <c r="Q688" s="58"/>
      <c r="R688" s="58"/>
      <c r="S688" s="58"/>
      <c r="T688" s="58"/>
      <c r="U688" s="58"/>
      <c r="V688" s="58"/>
      <c r="W688" s="58"/>
      <c r="X688" s="58"/>
      <c r="Y688" s="58"/>
      <c r="Z688" s="58"/>
    </row>
    <row r="689" spans="1:26" ht="18" customHeight="1" x14ac:dyDescent="0.2">
      <c r="A689" s="23"/>
      <c r="B689" s="122"/>
      <c r="C689" s="23"/>
      <c r="D689" s="58"/>
      <c r="E689" s="58"/>
      <c r="F689" s="58"/>
      <c r="G689" s="123"/>
      <c r="H689" s="123"/>
      <c r="I689" s="123"/>
      <c r="J689" s="124"/>
      <c r="K689" s="158"/>
      <c r="L689" s="158"/>
      <c r="M689" s="58"/>
      <c r="N689" s="58"/>
      <c r="O689" s="58"/>
      <c r="P689" s="58"/>
      <c r="Q689" s="58"/>
      <c r="R689" s="58"/>
      <c r="S689" s="58"/>
      <c r="T689" s="58"/>
      <c r="U689" s="58"/>
      <c r="V689" s="58"/>
      <c r="W689" s="58"/>
      <c r="X689" s="58"/>
      <c r="Y689" s="58"/>
      <c r="Z689" s="58"/>
    </row>
    <row r="690" spans="1:26" ht="18" customHeight="1" x14ac:dyDescent="0.2">
      <c r="A690" s="23"/>
      <c r="B690" s="122"/>
      <c r="C690" s="23"/>
      <c r="D690" s="58"/>
      <c r="E690" s="58"/>
      <c r="F690" s="58"/>
      <c r="G690" s="123"/>
      <c r="H690" s="123"/>
      <c r="I690" s="123"/>
      <c r="J690" s="124"/>
      <c r="K690" s="158"/>
      <c r="L690" s="158"/>
      <c r="M690" s="58"/>
      <c r="N690" s="58"/>
      <c r="O690" s="58"/>
      <c r="P690" s="58"/>
      <c r="Q690" s="58"/>
      <c r="R690" s="58"/>
      <c r="S690" s="58"/>
      <c r="T690" s="58"/>
      <c r="U690" s="58"/>
      <c r="V690" s="58"/>
      <c r="W690" s="58"/>
      <c r="X690" s="58"/>
      <c r="Y690" s="58"/>
      <c r="Z690" s="58"/>
    </row>
    <row r="691" spans="1:26" ht="18" customHeight="1" x14ac:dyDescent="0.2">
      <c r="A691" s="23"/>
      <c r="B691" s="122"/>
      <c r="C691" s="23"/>
      <c r="D691" s="58"/>
      <c r="E691" s="58"/>
      <c r="F691" s="58"/>
      <c r="G691" s="123"/>
      <c r="H691" s="123"/>
      <c r="I691" s="123"/>
      <c r="J691" s="124"/>
      <c r="K691" s="158"/>
      <c r="L691" s="158"/>
      <c r="M691" s="58"/>
      <c r="N691" s="58"/>
      <c r="O691" s="58"/>
      <c r="P691" s="58"/>
      <c r="Q691" s="58"/>
      <c r="R691" s="58"/>
      <c r="S691" s="58"/>
      <c r="T691" s="58"/>
      <c r="U691" s="58"/>
      <c r="V691" s="58"/>
      <c r="W691" s="58"/>
      <c r="X691" s="58"/>
      <c r="Y691" s="58"/>
      <c r="Z691" s="58"/>
    </row>
    <row r="692" spans="1:26" ht="18" customHeight="1" x14ac:dyDescent="0.2">
      <c r="A692" s="23"/>
      <c r="B692" s="122"/>
      <c r="C692" s="23"/>
      <c r="D692" s="58"/>
      <c r="E692" s="58"/>
      <c r="F692" s="58"/>
      <c r="G692" s="123"/>
      <c r="H692" s="123"/>
      <c r="I692" s="123"/>
      <c r="J692" s="124"/>
      <c r="K692" s="158"/>
      <c r="L692" s="158"/>
      <c r="M692" s="58"/>
      <c r="N692" s="58"/>
      <c r="O692" s="58"/>
      <c r="P692" s="58"/>
      <c r="Q692" s="58"/>
      <c r="R692" s="58"/>
      <c r="S692" s="58"/>
      <c r="T692" s="58"/>
      <c r="U692" s="58"/>
      <c r="V692" s="58"/>
      <c r="W692" s="58"/>
      <c r="X692" s="58"/>
      <c r="Y692" s="58"/>
      <c r="Z692" s="58"/>
    </row>
    <row r="693" spans="1:26" ht="18" customHeight="1" x14ac:dyDescent="0.2">
      <c r="A693" s="23"/>
      <c r="B693" s="122"/>
      <c r="C693" s="23"/>
      <c r="D693" s="58"/>
      <c r="E693" s="58"/>
      <c r="F693" s="58"/>
      <c r="G693" s="123"/>
      <c r="H693" s="123"/>
      <c r="I693" s="123"/>
      <c r="J693" s="124"/>
      <c r="K693" s="158"/>
      <c r="L693" s="158"/>
      <c r="M693" s="58"/>
      <c r="N693" s="58"/>
      <c r="O693" s="58"/>
      <c r="P693" s="58"/>
      <c r="Q693" s="58"/>
      <c r="R693" s="58"/>
      <c r="S693" s="58"/>
      <c r="T693" s="58"/>
      <c r="U693" s="58"/>
      <c r="V693" s="58"/>
      <c r="W693" s="58"/>
      <c r="X693" s="58"/>
      <c r="Y693" s="58"/>
      <c r="Z693" s="58"/>
    </row>
    <row r="694" spans="1:26" ht="18" customHeight="1" x14ac:dyDescent="0.2">
      <c r="A694" s="23"/>
      <c r="B694" s="122"/>
      <c r="C694" s="23"/>
      <c r="D694" s="58"/>
      <c r="E694" s="58"/>
      <c r="F694" s="58"/>
      <c r="G694" s="123"/>
      <c r="H694" s="123"/>
      <c r="I694" s="123"/>
      <c r="J694" s="124"/>
      <c r="K694" s="158"/>
      <c r="L694" s="158"/>
      <c r="M694" s="58"/>
      <c r="N694" s="58"/>
      <c r="O694" s="58"/>
      <c r="P694" s="58"/>
      <c r="Q694" s="58"/>
      <c r="R694" s="58"/>
      <c r="S694" s="58"/>
      <c r="T694" s="58"/>
      <c r="U694" s="58"/>
      <c r="V694" s="58"/>
      <c r="W694" s="58"/>
      <c r="X694" s="58"/>
      <c r="Y694" s="58"/>
      <c r="Z694" s="58"/>
    </row>
    <row r="695" spans="1:26" ht="18" customHeight="1" x14ac:dyDescent="0.2">
      <c r="A695" s="23"/>
      <c r="B695" s="122"/>
      <c r="C695" s="23"/>
      <c r="D695" s="58"/>
      <c r="E695" s="58"/>
      <c r="F695" s="58"/>
      <c r="G695" s="123"/>
      <c r="H695" s="123"/>
      <c r="I695" s="123"/>
      <c r="J695" s="124"/>
      <c r="K695" s="158"/>
      <c r="L695" s="158"/>
      <c r="M695" s="58"/>
      <c r="N695" s="58"/>
      <c r="O695" s="58"/>
      <c r="P695" s="58"/>
      <c r="Q695" s="58"/>
      <c r="R695" s="58"/>
      <c r="S695" s="58"/>
      <c r="T695" s="58"/>
      <c r="U695" s="58"/>
      <c r="V695" s="58"/>
      <c r="W695" s="58"/>
      <c r="X695" s="58"/>
      <c r="Y695" s="58"/>
      <c r="Z695" s="58"/>
    </row>
    <row r="696" spans="1:26" ht="18" customHeight="1" x14ac:dyDescent="0.2">
      <c r="A696" s="23"/>
      <c r="B696" s="122"/>
      <c r="C696" s="23"/>
      <c r="D696" s="58"/>
      <c r="E696" s="58"/>
      <c r="F696" s="58"/>
      <c r="G696" s="123"/>
      <c r="H696" s="123"/>
      <c r="I696" s="123"/>
      <c r="J696" s="124"/>
      <c r="K696" s="158"/>
      <c r="L696" s="158"/>
      <c r="M696" s="58"/>
      <c r="N696" s="58"/>
      <c r="O696" s="58"/>
      <c r="P696" s="58"/>
      <c r="Q696" s="58"/>
      <c r="R696" s="58"/>
      <c r="S696" s="58"/>
      <c r="T696" s="58"/>
      <c r="U696" s="58"/>
      <c r="V696" s="58"/>
      <c r="W696" s="58"/>
      <c r="X696" s="58"/>
      <c r="Y696" s="58"/>
      <c r="Z696" s="58"/>
    </row>
    <row r="697" spans="1:26" ht="18" customHeight="1" x14ac:dyDescent="0.2">
      <c r="A697" s="23"/>
      <c r="B697" s="122"/>
      <c r="C697" s="23"/>
      <c r="D697" s="58"/>
      <c r="E697" s="58"/>
      <c r="F697" s="58"/>
      <c r="G697" s="123"/>
      <c r="H697" s="123"/>
      <c r="I697" s="123"/>
      <c r="J697" s="124"/>
      <c r="K697" s="158"/>
      <c r="L697" s="158"/>
      <c r="M697" s="58"/>
      <c r="N697" s="58"/>
      <c r="O697" s="58"/>
      <c r="P697" s="58"/>
      <c r="Q697" s="58"/>
      <c r="R697" s="58"/>
      <c r="S697" s="58"/>
      <c r="T697" s="58"/>
      <c r="U697" s="58"/>
      <c r="V697" s="58"/>
      <c r="W697" s="58"/>
      <c r="X697" s="58"/>
      <c r="Y697" s="58"/>
      <c r="Z697" s="58"/>
    </row>
    <row r="698" spans="1:26" ht="18" customHeight="1" x14ac:dyDescent="0.2">
      <c r="A698" s="23"/>
      <c r="B698" s="122"/>
      <c r="C698" s="23"/>
      <c r="D698" s="58"/>
      <c r="E698" s="58"/>
      <c r="F698" s="58"/>
      <c r="G698" s="123"/>
      <c r="H698" s="123"/>
      <c r="I698" s="123"/>
      <c r="J698" s="124"/>
      <c r="K698" s="158"/>
      <c r="L698" s="158"/>
      <c r="M698" s="58"/>
      <c r="N698" s="58"/>
      <c r="O698" s="58"/>
      <c r="P698" s="58"/>
      <c r="Q698" s="58"/>
      <c r="R698" s="58"/>
      <c r="S698" s="58"/>
      <c r="T698" s="58"/>
      <c r="U698" s="58"/>
      <c r="V698" s="58"/>
      <c r="W698" s="58"/>
      <c r="X698" s="58"/>
      <c r="Y698" s="58"/>
      <c r="Z698" s="58"/>
    </row>
    <row r="699" spans="1:26" ht="18" customHeight="1" x14ac:dyDescent="0.2">
      <c r="A699" s="23"/>
      <c r="B699" s="122"/>
      <c r="C699" s="23"/>
      <c r="D699" s="58"/>
      <c r="E699" s="58"/>
      <c r="F699" s="58"/>
      <c r="G699" s="123"/>
      <c r="H699" s="123"/>
      <c r="I699" s="123"/>
      <c r="J699" s="124"/>
      <c r="K699" s="158"/>
      <c r="L699" s="158"/>
      <c r="M699" s="58"/>
      <c r="N699" s="58"/>
      <c r="O699" s="58"/>
      <c r="P699" s="58"/>
      <c r="Q699" s="58"/>
      <c r="R699" s="58"/>
      <c r="S699" s="58"/>
      <c r="T699" s="58"/>
      <c r="U699" s="58"/>
      <c r="V699" s="58"/>
      <c r="W699" s="58"/>
      <c r="X699" s="58"/>
      <c r="Y699" s="58"/>
      <c r="Z699" s="58"/>
    </row>
    <row r="700" spans="1:26" ht="18" customHeight="1" x14ac:dyDescent="0.2">
      <c r="A700" s="23"/>
      <c r="B700" s="122"/>
      <c r="C700" s="23"/>
      <c r="D700" s="58"/>
      <c r="E700" s="58"/>
      <c r="F700" s="58"/>
      <c r="G700" s="123"/>
      <c r="H700" s="123"/>
      <c r="I700" s="123"/>
      <c r="J700" s="124"/>
      <c r="K700" s="158"/>
      <c r="L700" s="158"/>
      <c r="M700" s="58"/>
      <c r="N700" s="58"/>
      <c r="O700" s="58"/>
      <c r="P700" s="58"/>
      <c r="Q700" s="58"/>
      <c r="R700" s="58"/>
      <c r="S700" s="58"/>
      <c r="T700" s="58"/>
      <c r="U700" s="58"/>
      <c r="V700" s="58"/>
      <c r="W700" s="58"/>
      <c r="X700" s="58"/>
      <c r="Y700" s="58"/>
      <c r="Z700" s="58"/>
    </row>
    <row r="701" spans="1:26" ht="18" customHeight="1" x14ac:dyDescent="0.2">
      <c r="A701" s="23"/>
      <c r="B701" s="122"/>
      <c r="C701" s="23"/>
      <c r="D701" s="58"/>
      <c r="E701" s="58"/>
      <c r="F701" s="58"/>
      <c r="G701" s="123"/>
      <c r="H701" s="123"/>
      <c r="I701" s="123"/>
      <c r="J701" s="124"/>
      <c r="K701" s="158"/>
      <c r="L701" s="158"/>
      <c r="M701" s="58"/>
      <c r="N701" s="58"/>
      <c r="O701" s="58"/>
      <c r="P701" s="58"/>
      <c r="Q701" s="58"/>
      <c r="R701" s="58"/>
      <c r="S701" s="58"/>
      <c r="T701" s="58"/>
      <c r="U701" s="58"/>
      <c r="V701" s="58"/>
      <c r="W701" s="58"/>
      <c r="X701" s="58"/>
      <c r="Y701" s="58"/>
      <c r="Z701" s="58"/>
    </row>
    <row r="702" spans="1:26" ht="18" customHeight="1" x14ac:dyDescent="0.2">
      <c r="A702" s="23"/>
      <c r="B702" s="122"/>
      <c r="C702" s="23"/>
      <c r="D702" s="58"/>
      <c r="E702" s="58"/>
      <c r="F702" s="58"/>
      <c r="G702" s="123"/>
      <c r="H702" s="123"/>
      <c r="I702" s="123"/>
      <c r="J702" s="124"/>
      <c r="K702" s="158"/>
      <c r="L702" s="158"/>
      <c r="M702" s="58"/>
      <c r="N702" s="58"/>
      <c r="O702" s="58"/>
      <c r="P702" s="58"/>
      <c r="Q702" s="58"/>
      <c r="R702" s="58"/>
      <c r="S702" s="58"/>
      <c r="T702" s="58"/>
      <c r="U702" s="58"/>
      <c r="V702" s="58"/>
      <c r="W702" s="58"/>
      <c r="X702" s="58"/>
      <c r="Y702" s="58"/>
      <c r="Z702" s="58"/>
    </row>
    <row r="703" spans="1:26" ht="18" customHeight="1" x14ac:dyDescent="0.2">
      <c r="A703" s="23"/>
      <c r="B703" s="122"/>
      <c r="C703" s="23"/>
      <c r="D703" s="58"/>
      <c r="E703" s="58"/>
      <c r="F703" s="58"/>
      <c r="G703" s="123"/>
      <c r="H703" s="123"/>
      <c r="I703" s="123"/>
      <c r="J703" s="124"/>
      <c r="K703" s="158"/>
      <c r="L703" s="158"/>
      <c r="M703" s="58"/>
      <c r="N703" s="58"/>
      <c r="O703" s="58"/>
      <c r="P703" s="58"/>
      <c r="Q703" s="58"/>
      <c r="R703" s="58"/>
      <c r="S703" s="58"/>
      <c r="T703" s="58"/>
      <c r="U703" s="58"/>
      <c r="V703" s="58"/>
      <c r="W703" s="58"/>
      <c r="X703" s="58"/>
      <c r="Y703" s="58"/>
      <c r="Z703" s="58"/>
    </row>
    <row r="704" spans="1:26" ht="18" customHeight="1" x14ac:dyDescent="0.2">
      <c r="A704" s="23"/>
      <c r="B704" s="122"/>
      <c r="C704" s="23"/>
      <c r="D704" s="58"/>
      <c r="E704" s="58"/>
      <c r="F704" s="58"/>
      <c r="G704" s="123"/>
      <c r="H704" s="123"/>
      <c r="I704" s="123"/>
      <c r="J704" s="124"/>
      <c r="K704" s="158"/>
      <c r="L704" s="158"/>
      <c r="M704" s="58"/>
      <c r="N704" s="58"/>
      <c r="O704" s="58"/>
      <c r="P704" s="58"/>
      <c r="Q704" s="58"/>
      <c r="R704" s="58"/>
      <c r="S704" s="58"/>
      <c r="T704" s="58"/>
      <c r="U704" s="58"/>
      <c r="V704" s="58"/>
      <c r="W704" s="58"/>
      <c r="X704" s="58"/>
      <c r="Y704" s="58"/>
      <c r="Z704" s="58"/>
    </row>
    <row r="705" spans="1:26" ht="18" customHeight="1" x14ac:dyDescent="0.2">
      <c r="A705" s="23"/>
      <c r="B705" s="122"/>
      <c r="C705" s="23"/>
      <c r="D705" s="58"/>
      <c r="E705" s="58"/>
      <c r="F705" s="58"/>
      <c r="G705" s="123"/>
      <c r="H705" s="123"/>
      <c r="I705" s="123"/>
      <c r="J705" s="124"/>
      <c r="K705" s="158"/>
      <c r="L705" s="158"/>
      <c r="M705" s="58"/>
      <c r="N705" s="58"/>
      <c r="O705" s="58"/>
      <c r="P705" s="58"/>
      <c r="Q705" s="58"/>
      <c r="R705" s="58"/>
      <c r="S705" s="58"/>
      <c r="T705" s="58"/>
      <c r="U705" s="58"/>
      <c r="V705" s="58"/>
      <c r="W705" s="58"/>
      <c r="X705" s="58"/>
      <c r="Y705" s="58"/>
      <c r="Z705" s="58"/>
    </row>
    <row r="706" spans="1:26" ht="18" customHeight="1" x14ac:dyDescent="0.2">
      <c r="A706" s="23"/>
      <c r="B706" s="122"/>
      <c r="C706" s="23"/>
      <c r="D706" s="58"/>
      <c r="E706" s="58"/>
      <c r="F706" s="58"/>
      <c r="G706" s="123"/>
      <c r="H706" s="123"/>
      <c r="I706" s="123"/>
      <c r="J706" s="124"/>
      <c r="K706" s="158"/>
      <c r="L706" s="158"/>
      <c r="M706" s="58"/>
      <c r="N706" s="58"/>
      <c r="O706" s="58"/>
      <c r="P706" s="58"/>
      <c r="Q706" s="58"/>
      <c r="R706" s="58"/>
      <c r="S706" s="58"/>
      <c r="T706" s="58"/>
      <c r="U706" s="58"/>
      <c r="V706" s="58"/>
      <c r="W706" s="58"/>
      <c r="X706" s="58"/>
      <c r="Y706" s="58"/>
      <c r="Z706" s="58"/>
    </row>
    <row r="707" spans="1:26" ht="18" customHeight="1" x14ac:dyDescent="0.2">
      <c r="A707" s="23"/>
      <c r="B707" s="122"/>
      <c r="C707" s="23"/>
      <c r="D707" s="58"/>
      <c r="E707" s="58"/>
      <c r="F707" s="58"/>
      <c r="G707" s="123"/>
      <c r="H707" s="123"/>
      <c r="I707" s="123"/>
      <c r="J707" s="124"/>
      <c r="K707" s="158"/>
      <c r="L707" s="158"/>
      <c r="M707" s="58"/>
      <c r="N707" s="58"/>
      <c r="O707" s="58"/>
      <c r="P707" s="58"/>
      <c r="Q707" s="58"/>
      <c r="R707" s="58"/>
      <c r="S707" s="58"/>
      <c r="T707" s="58"/>
      <c r="U707" s="58"/>
      <c r="V707" s="58"/>
      <c r="W707" s="58"/>
      <c r="X707" s="58"/>
      <c r="Y707" s="58"/>
      <c r="Z707" s="58"/>
    </row>
    <row r="708" spans="1:26" ht="18" customHeight="1" x14ac:dyDescent="0.2">
      <c r="A708" s="23"/>
      <c r="B708" s="122"/>
      <c r="C708" s="23"/>
      <c r="D708" s="58"/>
      <c r="E708" s="58"/>
      <c r="F708" s="58"/>
      <c r="G708" s="123"/>
      <c r="H708" s="123"/>
      <c r="I708" s="123"/>
      <c r="J708" s="124"/>
      <c r="K708" s="158"/>
      <c r="L708" s="158"/>
      <c r="M708" s="58"/>
      <c r="N708" s="58"/>
      <c r="O708" s="58"/>
      <c r="P708" s="58"/>
      <c r="Q708" s="58"/>
      <c r="R708" s="58"/>
      <c r="S708" s="58"/>
      <c r="T708" s="58"/>
      <c r="U708" s="58"/>
      <c r="V708" s="58"/>
      <c r="W708" s="58"/>
      <c r="X708" s="58"/>
      <c r="Y708" s="58"/>
      <c r="Z708" s="58"/>
    </row>
    <row r="709" spans="1:26" ht="18" customHeight="1" x14ac:dyDescent="0.2">
      <c r="A709" s="23"/>
      <c r="B709" s="122"/>
      <c r="C709" s="23"/>
      <c r="D709" s="58"/>
      <c r="E709" s="58"/>
      <c r="F709" s="58"/>
      <c r="G709" s="123"/>
      <c r="H709" s="123"/>
      <c r="I709" s="123"/>
      <c r="J709" s="124"/>
      <c r="K709" s="158"/>
      <c r="L709" s="158"/>
      <c r="M709" s="58"/>
      <c r="N709" s="58"/>
      <c r="O709" s="58"/>
      <c r="P709" s="58"/>
      <c r="Q709" s="58"/>
      <c r="R709" s="58"/>
      <c r="S709" s="58"/>
      <c r="T709" s="58"/>
      <c r="U709" s="58"/>
      <c r="V709" s="58"/>
      <c r="W709" s="58"/>
      <c r="X709" s="58"/>
      <c r="Y709" s="58"/>
      <c r="Z709" s="58"/>
    </row>
    <row r="710" spans="1:26" ht="18" customHeight="1" x14ac:dyDescent="0.2">
      <c r="A710" s="23"/>
      <c r="B710" s="122"/>
      <c r="C710" s="23"/>
      <c r="D710" s="58"/>
      <c r="E710" s="58"/>
      <c r="F710" s="58"/>
      <c r="G710" s="123"/>
      <c r="H710" s="123"/>
      <c r="I710" s="123"/>
      <c r="J710" s="124"/>
      <c r="K710" s="158"/>
      <c r="L710" s="158"/>
      <c r="M710" s="58"/>
      <c r="N710" s="58"/>
      <c r="O710" s="58"/>
      <c r="P710" s="58"/>
      <c r="Q710" s="58"/>
      <c r="R710" s="58"/>
      <c r="S710" s="58"/>
      <c r="T710" s="58"/>
      <c r="U710" s="58"/>
      <c r="V710" s="58"/>
      <c r="W710" s="58"/>
      <c r="X710" s="58"/>
      <c r="Y710" s="58"/>
      <c r="Z710" s="58"/>
    </row>
    <row r="711" spans="1:26" ht="18" customHeight="1" x14ac:dyDescent="0.2">
      <c r="A711" s="23"/>
      <c r="B711" s="122"/>
      <c r="C711" s="23"/>
      <c r="D711" s="58"/>
      <c r="E711" s="58"/>
      <c r="F711" s="58"/>
      <c r="G711" s="123"/>
      <c r="H711" s="123"/>
      <c r="I711" s="123"/>
      <c r="J711" s="124"/>
      <c r="K711" s="158"/>
      <c r="L711" s="158"/>
      <c r="M711" s="58"/>
      <c r="N711" s="58"/>
      <c r="O711" s="58"/>
      <c r="P711" s="58"/>
      <c r="Q711" s="58"/>
      <c r="R711" s="58"/>
      <c r="S711" s="58"/>
      <c r="T711" s="58"/>
      <c r="U711" s="58"/>
      <c r="V711" s="58"/>
      <c r="W711" s="58"/>
      <c r="X711" s="58"/>
      <c r="Y711" s="58"/>
      <c r="Z711" s="58"/>
    </row>
    <row r="712" spans="1:26" ht="18" customHeight="1" x14ac:dyDescent="0.2">
      <c r="A712" s="23"/>
      <c r="B712" s="122"/>
      <c r="C712" s="23"/>
      <c r="D712" s="58"/>
      <c r="E712" s="58"/>
      <c r="F712" s="58"/>
      <c r="G712" s="123"/>
      <c r="H712" s="123"/>
      <c r="I712" s="123"/>
      <c r="J712" s="124"/>
      <c r="K712" s="158"/>
      <c r="L712" s="158"/>
      <c r="M712" s="58"/>
      <c r="N712" s="58"/>
      <c r="O712" s="58"/>
      <c r="P712" s="58"/>
      <c r="Q712" s="58"/>
      <c r="R712" s="58"/>
      <c r="S712" s="58"/>
      <c r="T712" s="58"/>
      <c r="U712" s="58"/>
      <c r="V712" s="58"/>
      <c r="W712" s="58"/>
      <c r="X712" s="58"/>
      <c r="Y712" s="58"/>
      <c r="Z712" s="58"/>
    </row>
    <row r="713" spans="1:26" ht="18" customHeight="1" x14ac:dyDescent="0.2">
      <c r="A713" s="23"/>
      <c r="B713" s="122"/>
      <c r="C713" s="23"/>
      <c r="D713" s="58"/>
      <c r="E713" s="58"/>
      <c r="F713" s="58"/>
      <c r="G713" s="123"/>
      <c r="H713" s="123"/>
      <c r="I713" s="123"/>
      <c r="J713" s="124"/>
      <c r="K713" s="158"/>
      <c r="L713" s="158"/>
      <c r="M713" s="58"/>
      <c r="N713" s="58"/>
      <c r="O713" s="58"/>
      <c r="P713" s="58"/>
      <c r="Q713" s="58"/>
      <c r="R713" s="58"/>
      <c r="S713" s="58"/>
      <c r="T713" s="58"/>
      <c r="U713" s="58"/>
      <c r="V713" s="58"/>
      <c r="W713" s="58"/>
      <c r="X713" s="58"/>
      <c r="Y713" s="58"/>
      <c r="Z713" s="58"/>
    </row>
    <row r="714" spans="1:26" ht="18" customHeight="1" x14ac:dyDescent="0.2">
      <c r="A714" s="23"/>
      <c r="B714" s="122"/>
      <c r="C714" s="23"/>
      <c r="D714" s="58"/>
      <c r="E714" s="58"/>
      <c r="F714" s="58"/>
      <c r="G714" s="123"/>
      <c r="H714" s="123"/>
      <c r="I714" s="123"/>
      <c r="J714" s="124"/>
      <c r="K714" s="158"/>
      <c r="L714" s="158"/>
      <c r="M714" s="58"/>
      <c r="N714" s="58"/>
      <c r="O714" s="58"/>
      <c r="P714" s="58"/>
      <c r="Q714" s="58"/>
      <c r="R714" s="58"/>
      <c r="S714" s="58"/>
      <c r="T714" s="58"/>
      <c r="U714" s="58"/>
      <c r="V714" s="58"/>
      <c r="W714" s="58"/>
      <c r="X714" s="58"/>
      <c r="Y714" s="58"/>
      <c r="Z714" s="58"/>
    </row>
    <row r="715" spans="1:26" ht="18" customHeight="1" x14ac:dyDescent="0.2">
      <c r="A715" s="23"/>
      <c r="B715" s="122"/>
      <c r="C715" s="23"/>
      <c r="D715" s="58"/>
      <c r="E715" s="58"/>
      <c r="F715" s="58"/>
      <c r="G715" s="123"/>
      <c r="H715" s="123"/>
      <c r="I715" s="123"/>
      <c r="J715" s="124"/>
      <c r="K715" s="158"/>
      <c r="L715" s="158"/>
      <c r="M715" s="58"/>
      <c r="N715" s="58"/>
      <c r="O715" s="58"/>
      <c r="P715" s="58"/>
      <c r="Q715" s="58"/>
      <c r="R715" s="58"/>
      <c r="S715" s="58"/>
      <c r="T715" s="58"/>
      <c r="U715" s="58"/>
      <c r="V715" s="58"/>
      <c r="W715" s="58"/>
      <c r="X715" s="58"/>
      <c r="Y715" s="58"/>
      <c r="Z715" s="58"/>
    </row>
    <row r="716" spans="1:26" ht="18" customHeight="1" x14ac:dyDescent="0.2">
      <c r="A716" s="23"/>
      <c r="B716" s="122"/>
      <c r="C716" s="23"/>
      <c r="D716" s="58"/>
      <c r="E716" s="58"/>
      <c r="F716" s="58"/>
      <c r="G716" s="123"/>
      <c r="H716" s="123"/>
      <c r="I716" s="123"/>
      <c r="J716" s="124"/>
      <c r="K716" s="158"/>
      <c r="L716" s="158"/>
      <c r="M716" s="58"/>
      <c r="N716" s="58"/>
      <c r="O716" s="58"/>
      <c r="P716" s="58"/>
      <c r="Q716" s="58"/>
      <c r="R716" s="58"/>
      <c r="S716" s="58"/>
      <c r="T716" s="58"/>
      <c r="U716" s="58"/>
      <c r="V716" s="58"/>
      <c r="W716" s="58"/>
      <c r="X716" s="58"/>
      <c r="Y716" s="58"/>
      <c r="Z716" s="58"/>
    </row>
    <row r="717" spans="1:26" ht="18" customHeight="1" x14ac:dyDescent="0.2">
      <c r="A717" s="23"/>
      <c r="B717" s="122"/>
      <c r="C717" s="23"/>
      <c r="D717" s="58"/>
      <c r="E717" s="58"/>
      <c r="F717" s="58"/>
      <c r="G717" s="123"/>
      <c r="H717" s="123"/>
      <c r="I717" s="123"/>
      <c r="J717" s="124"/>
      <c r="K717" s="158"/>
      <c r="L717" s="158"/>
      <c r="M717" s="58"/>
      <c r="N717" s="58"/>
      <c r="O717" s="58"/>
      <c r="P717" s="58"/>
      <c r="Q717" s="58"/>
      <c r="R717" s="58"/>
      <c r="S717" s="58"/>
      <c r="T717" s="58"/>
      <c r="U717" s="58"/>
      <c r="V717" s="58"/>
      <c r="W717" s="58"/>
      <c r="X717" s="58"/>
      <c r="Y717" s="58"/>
      <c r="Z717" s="58"/>
    </row>
    <row r="718" spans="1:26" ht="18" customHeight="1" x14ac:dyDescent="0.2">
      <c r="A718" s="23"/>
      <c r="B718" s="122"/>
      <c r="C718" s="23"/>
      <c r="D718" s="58"/>
      <c r="E718" s="58"/>
      <c r="F718" s="58"/>
      <c r="G718" s="123"/>
      <c r="H718" s="123"/>
      <c r="I718" s="123"/>
      <c r="J718" s="124"/>
      <c r="K718" s="158"/>
      <c r="L718" s="158"/>
      <c r="M718" s="58"/>
      <c r="N718" s="58"/>
      <c r="O718" s="58"/>
      <c r="P718" s="58"/>
      <c r="Q718" s="58"/>
      <c r="R718" s="58"/>
      <c r="S718" s="58"/>
      <c r="T718" s="58"/>
      <c r="U718" s="58"/>
      <c r="V718" s="58"/>
      <c r="W718" s="58"/>
      <c r="X718" s="58"/>
      <c r="Y718" s="58"/>
      <c r="Z718" s="58"/>
    </row>
    <row r="719" spans="1:26" ht="18" customHeight="1" x14ac:dyDescent="0.2">
      <c r="A719" s="23"/>
      <c r="B719" s="122"/>
      <c r="C719" s="23"/>
      <c r="D719" s="58"/>
      <c r="E719" s="58"/>
      <c r="F719" s="58"/>
      <c r="G719" s="123"/>
      <c r="H719" s="123"/>
      <c r="I719" s="123"/>
      <c r="J719" s="124"/>
      <c r="K719" s="158"/>
      <c r="L719" s="158"/>
      <c r="M719" s="58"/>
      <c r="N719" s="58"/>
      <c r="O719" s="58"/>
      <c r="P719" s="58"/>
      <c r="Q719" s="58"/>
      <c r="R719" s="58"/>
      <c r="S719" s="58"/>
      <c r="T719" s="58"/>
      <c r="U719" s="58"/>
      <c r="V719" s="58"/>
      <c r="W719" s="58"/>
      <c r="X719" s="58"/>
      <c r="Y719" s="58"/>
      <c r="Z719" s="58"/>
    </row>
    <row r="720" spans="1:26" ht="18" customHeight="1" x14ac:dyDescent="0.2">
      <c r="A720" s="23"/>
      <c r="B720" s="122"/>
      <c r="C720" s="23"/>
      <c r="D720" s="58"/>
      <c r="E720" s="58"/>
      <c r="F720" s="58"/>
      <c r="G720" s="123"/>
      <c r="H720" s="123"/>
      <c r="I720" s="123"/>
      <c r="J720" s="124"/>
      <c r="K720" s="158"/>
      <c r="L720" s="158"/>
      <c r="M720" s="58"/>
      <c r="N720" s="58"/>
      <c r="O720" s="58"/>
      <c r="P720" s="58"/>
      <c r="Q720" s="58"/>
      <c r="R720" s="58"/>
      <c r="S720" s="58"/>
      <c r="T720" s="58"/>
      <c r="U720" s="58"/>
      <c r="V720" s="58"/>
      <c r="W720" s="58"/>
      <c r="X720" s="58"/>
      <c r="Y720" s="58"/>
      <c r="Z720" s="58"/>
    </row>
    <row r="721" spans="1:26" ht="18" customHeight="1" x14ac:dyDescent="0.2">
      <c r="A721" s="23"/>
      <c r="B721" s="122"/>
      <c r="C721" s="23"/>
      <c r="D721" s="58"/>
      <c r="E721" s="58"/>
      <c r="F721" s="58"/>
      <c r="G721" s="123"/>
      <c r="H721" s="123"/>
      <c r="I721" s="123"/>
      <c r="J721" s="124"/>
      <c r="K721" s="158"/>
      <c r="L721" s="158"/>
      <c r="M721" s="58"/>
      <c r="N721" s="58"/>
      <c r="O721" s="58"/>
      <c r="P721" s="58"/>
      <c r="Q721" s="58"/>
      <c r="R721" s="58"/>
      <c r="S721" s="58"/>
      <c r="T721" s="58"/>
      <c r="U721" s="58"/>
      <c r="V721" s="58"/>
      <c r="W721" s="58"/>
      <c r="X721" s="58"/>
      <c r="Y721" s="58"/>
      <c r="Z721" s="58"/>
    </row>
    <row r="722" spans="1:26" ht="18" customHeight="1" x14ac:dyDescent="0.2">
      <c r="A722" s="23"/>
      <c r="B722" s="122"/>
      <c r="C722" s="23"/>
      <c r="D722" s="58"/>
      <c r="E722" s="58"/>
      <c r="F722" s="58"/>
      <c r="G722" s="123"/>
      <c r="H722" s="123"/>
      <c r="I722" s="123"/>
      <c r="J722" s="124"/>
      <c r="K722" s="158"/>
      <c r="L722" s="158"/>
      <c r="M722" s="58"/>
      <c r="N722" s="58"/>
      <c r="O722" s="58"/>
      <c r="P722" s="58"/>
      <c r="Q722" s="58"/>
      <c r="R722" s="58"/>
      <c r="S722" s="58"/>
      <c r="T722" s="58"/>
      <c r="U722" s="58"/>
      <c r="V722" s="58"/>
      <c r="W722" s="58"/>
      <c r="X722" s="58"/>
      <c r="Y722" s="58"/>
      <c r="Z722" s="58"/>
    </row>
    <row r="723" spans="1:26" ht="18" customHeight="1" x14ac:dyDescent="0.2">
      <c r="A723" s="23"/>
      <c r="B723" s="122"/>
      <c r="C723" s="23"/>
      <c r="D723" s="58"/>
      <c r="E723" s="58"/>
      <c r="F723" s="58"/>
      <c r="G723" s="123"/>
      <c r="H723" s="123"/>
      <c r="I723" s="123"/>
      <c r="J723" s="124"/>
      <c r="K723" s="158"/>
      <c r="L723" s="158"/>
      <c r="M723" s="58"/>
      <c r="N723" s="58"/>
      <c r="O723" s="58"/>
      <c r="P723" s="58"/>
      <c r="Q723" s="58"/>
      <c r="R723" s="58"/>
      <c r="S723" s="58"/>
      <c r="T723" s="58"/>
      <c r="U723" s="58"/>
      <c r="V723" s="58"/>
      <c r="W723" s="58"/>
      <c r="X723" s="58"/>
      <c r="Y723" s="58"/>
      <c r="Z723" s="58"/>
    </row>
    <row r="724" spans="1:26" ht="18" customHeight="1" x14ac:dyDescent="0.2">
      <c r="A724" s="23"/>
      <c r="B724" s="122"/>
      <c r="C724" s="23"/>
      <c r="D724" s="58"/>
      <c r="E724" s="58"/>
      <c r="F724" s="58"/>
      <c r="G724" s="123"/>
      <c r="H724" s="123"/>
      <c r="I724" s="123"/>
      <c r="J724" s="124"/>
      <c r="K724" s="158"/>
      <c r="L724" s="158"/>
      <c r="M724" s="58"/>
      <c r="N724" s="58"/>
      <c r="O724" s="58"/>
      <c r="P724" s="58"/>
      <c r="Q724" s="58"/>
      <c r="R724" s="58"/>
      <c r="S724" s="58"/>
      <c r="T724" s="58"/>
      <c r="U724" s="58"/>
      <c r="V724" s="58"/>
      <c r="W724" s="58"/>
      <c r="X724" s="58"/>
      <c r="Y724" s="58"/>
      <c r="Z724" s="58"/>
    </row>
    <row r="725" spans="1:26" ht="18" customHeight="1" x14ac:dyDescent="0.2">
      <c r="A725" s="23"/>
      <c r="B725" s="122"/>
      <c r="C725" s="23"/>
      <c r="D725" s="58"/>
      <c r="E725" s="58"/>
      <c r="F725" s="58"/>
      <c r="G725" s="123"/>
      <c r="H725" s="123"/>
      <c r="I725" s="123"/>
      <c r="J725" s="124"/>
      <c r="K725" s="158"/>
      <c r="L725" s="158"/>
      <c r="M725" s="58"/>
      <c r="N725" s="58"/>
      <c r="O725" s="58"/>
      <c r="P725" s="58"/>
      <c r="Q725" s="58"/>
      <c r="R725" s="58"/>
      <c r="S725" s="58"/>
      <c r="T725" s="58"/>
      <c r="U725" s="58"/>
      <c r="V725" s="58"/>
      <c r="W725" s="58"/>
      <c r="X725" s="58"/>
      <c r="Y725" s="58"/>
      <c r="Z725" s="58"/>
    </row>
    <row r="726" spans="1:26" ht="18" customHeight="1" x14ac:dyDescent="0.2">
      <c r="A726" s="23"/>
      <c r="B726" s="122"/>
      <c r="C726" s="23"/>
      <c r="D726" s="58"/>
      <c r="E726" s="58"/>
      <c r="F726" s="58"/>
      <c r="G726" s="123"/>
      <c r="H726" s="123"/>
      <c r="I726" s="123"/>
      <c r="J726" s="124"/>
      <c r="K726" s="158"/>
      <c r="L726" s="158"/>
      <c r="M726" s="58"/>
      <c r="N726" s="58"/>
      <c r="O726" s="58"/>
      <c r="P726" s="58"/>
      <c r="Q726" s="58"/>
      <c r="R726" s="58"/>
      <c r="S726" s="58"/>
      <c r="T726" s="58"/>
      <c r="U726" s="58"/>
      <c r="V726" s="58"/>
      <c r="W726" s="58"/>
      <c r="X726" s="58"/>
      <c r="Y726" s="58"/>
      <c r="Z726" s="58"/>
    </row>
    <row r="727" spans="1:26" ht="18" customHeight="1" x14ac:dyDescent="0.2">
      <c r="A727" s="23"/>
      <c r="B727" s="122"/>
      <c r="C727" s="23"/>
      <c r="D727" s="58"/>
      <c r="E727" s="58"/>
      <c r="F727" s="58"/>
      <c r="G727" s="123"/>
      <c r="H727" s="123"/>
      <c r="I727" s="123"/>
      <c r="J727" s="124"/>
      <c r="K727" s="158"/>
      <c r="L727" s="158"/>
      <c r="M727" s="58"/>
      <c r="N727" s="58"/>
      <c r="O727" s="58"/>
      <c r="P727" s="58"/>
      <c r="Q727" s="58"/>
      <c r="R727" s="58"/>
      <c r="S727" s="58"/>
      <c r="T727" s="58"/>
      <c r="U727" s="58"/>
      <c r="V727" s="58"/>
      <c r="W727" s="58"/>
      <c r="X727" s="58"/>
      <c r="Y727" s="58"/>
      <c r="Z727" s="58"/>
    </row>
    <row r="728" spans="1:26" ht="18" customHeight="1" x14ac:dyDescent="0.2">
      <c r="A728" s="23"/>
      <c r="B728" s="122"/>
      <c r="C728" s="23"/>
      <c r="D728" s="58"/>
      <c r="E728" s="58"/>
      <c r="F728" s="58"/>
      <c r="G728" s="123"/>
      <c r="H728" s="123"/>
      <c r="I728" s="123"/>
      <c r="J728" s="124"/>
      <c r="K728" s="158"/>
      <c r="L728" s="158"/>
      <c r="M728" s="58"/>
      <c r="N728" s="58"/>
      <c r="O728" s="58"/>
      <c r="P728" s="58"/>
      <c r="Q728" s="58"/>
      <c r="R728" s="58"/>
      <c r="S728" s="58"/>
      <c r="T728" s="58"/>
      <c r="U728" s="58"/>
      <c r="V728" s="58"/>
      <c r="W728" s="58"/>
      <c r="X728" s="58"/>
      <c r="Y728" s="58"/>
      <c r="Z728" s="58"/>
    </row>
    <row r="729" spans="1:26" ht="18" customHeight="1" x14ac:dyDescent="0.2">
      <c r="A729" s="23"/>
      <c r="B729" s="122"/>
      <c r="C729" s="23"/>
      <c r="D729" s="58"/>
      <c r="E729" s="58"/>
      <c r="F729" s="58"/>
      <c r="G729" s="123"/>
      <c r="H729" s="123"/>
      <c r="I729" s="123"/>
      <c r="J729" s="124"/>
      <c r="K729" s="158"/>
      <c r="L729" s="158"/>
      <c r="M729" s="58"/>
      <c r="N729" s="58"/>
      <c r="O729" s="58"/>
      <c r="P729" s="58"/>
      <c r="Q729" s="58"/>
      <c r="R729" s="58"/>
      <c r="S729" s="58"/>
      <c r="T729" s="58"/>
      <c r="U729" s="58"/>
      <c r="V729" s="58"/>
      <c r="W729" s="58"/>
      <c r="X729" s="58"/>
      <c r="Y729" s="58"/>
      <c r="Z729" s="58"/>
    </row>
    <row r="730" spans="1:26" ht="18" customHeight="1" x14ac:dyDescent="0.2">
      <c r="A730" s="23"/>
      <c r="B730" s="122"/>
      <c r="C730" s="23"/>
      <c r="D730" s="58"/>
      <c r="E730" s="58"/>
      <c r="F730" s="58"/>
      <c r="G730" s="123"/>
      <c r="H730" s="123"/>
      <c r="I730" s="123"/>
      <c r="J730" s="124"/>
      <c r="K730" s="158"/>
      <c r="L730" s="158"/>
      <c r="M730" s="58"/>
      <c r="N730" s="58"/>
      <c r="O730" s="58"/>
      <c r="P730" s="58"/>
      <c r="Q730" s="58"/>
      <c r="R730" s="58"/>
      <c r="S730" s="58"/>
      <c r="T730" s="58"/>
      <c r="U730" s="58"/>
      <c r="V730" s="58"/>
      <c r="W730" s="58"/>
      <c r="X730" s="58"/>
      <c r="Y730" s="58"/>
      <c r="Z730" s="58"/>
    </row>
    <row r="731" spans="1:26" ht="18" customHeight="1" x14ac:dyDescent="0.2">
      <c r="A731" s="23"/>
      <c r="B731" s="122"/>
      <c r="C731" s="23"/>
      <c r="D731" s="58"/>
      <c r="E731" s="58"/>
      <c r="F731" s="58"/>
      <c r="G731" s="123"/>
      <c r="H731" s="123"/>
      <c r="I731" s="123"/>
      <c r="J731" s="124"/>
      <c r="K731" s="158"/>
      <c r="L731" s="158"/>
      <c r="M731" s="58"/>
      <c r="N731" s="58"/>
      <c r="O731" s="58"/>
      <c r="P731" s="58"/>
      <c r="Q731" s="58"/>
      <c r="R731" s="58"/>
      <c r="S731" s="58"/>
      <c r="T731" s="58"/>
      <c r="U731" s="58"/>
      <c r="V731" s="58"/>
      <c r="W731" s="58"/>
      <c r="X731" s="58"/>
      <c r="Y731" s="58"/>
      <c r="Z731" s="58"/>
    </row>
    <row r="732" spans="1:26" ht="18" customHeight="1" x14ac:dyDescent="0.2">
      <c r="A732" s="23"/>
      <c r="B732" s="122"/>
      <c r="C732" s="23"/>
      <c r="D732" s="58"/>
      <c r="E732" s="58"/>
      <c r="F732" s="58"/>
      <c r="G732" s="123"/>
      <c r="H732" s="123"/>
      <c r="I732" s="123"/>
      <c r="J732" s="124"/>
      <c r="K732" s="158"/>
      <c r="L732" s="158"/>
      <c r="M732" s="58"/>
      <c r="N732" s="58"/>
      <c r="O732" s="58"/>
      <c r="P732" s="58"/>
      <c r="Q732" s="58"/>
      <c r="R732" s="58"/>
      <c r="S732" s="58"/>
      <c r="T732" s="58"/>
      <c r="U732" s="58"/>
      <c r="V732" s="58"/>
      <c r="W732" s="58"/>
      <c r="X732" s="58"/>
      <c r="Y732" s="58"/>
      <c r="Z732" s="58"/>
    </row>
    <row r="733" spans="1:26" ht="18" customHeight="1" x14ac:dyDescent="0.2">
      <c r="A733" s="23"/>
      <c r="B733" s="122"/>
      <c r="C733" s="23"/>
      <c r="D733" s="58"/>
      <c r="E733" s="58"/>
      <c r="F733" s="58"/>
      <c r="G733" s="123"/>
      <c r="H733" s="123"/>
      <c r="I733" s="123"/>
      <c r="J733" s="124"/>
      <c r="K733" s="158"/>
      <c r="L733" s="158"/>
      <c r="M733" s="58"/>
      <c r="N733" s="58"/>
      <c r="O733" s="58"/>
      <c r="P733" s="58"/>
      <c r="Q733" s="58"/>
      <c r="R733" s="58"/>
      <c r="S733" s="58"/>
      <c r="T733" s="58"/>
      <c r="U733" s="58"/>
      <c r="V733" s="58"/>
      <c r="W733" s="58"/>
      <c r="X733" s="58"/>
      <c r="Y733" s="58"/>
      <c r="Z733" s="58"/>
    </row>
    <row r="734" spans="1:26" ht="18" customHeight="1" x14ac:dyDescent="0.2">
      <c r="A734" s="23"/>
      <c r="B734" s="122"/>
      <c r="C734" s="23"/>
      <c r="D734" s="58"/>
      <c r="E734" s="58"/>
      <c r="F734" s="58"/>
      <c r="G734" s="123"/>
      <c r="H734" s="123"/>
      <c r="I734" s="123"/>
      <c r="J734" s="124"/>
      <c r="K734" s="158"/>
      <c r="L734" s="158"/>
      <c r="M734" s="58"/>
      <c r="N734" s="58"/>
      <c r="O734" s="58"/>
      <c r="P734" s="58"/>
      <c r="Q734" s="58"/>
      <c r="R734" s="58"/>
      <c r="S734" s="58"/>
      <c r="T734" s="58"/>
      <c r="U734" s="58"/>
      <c r="V734" s="58"/>
      <c r="W734" s="58"/>
      <c r="X734" s="58"/>
      <c r="Y734" s="58"/>
      <c r="Z734" s="58"/>
    </row>
    <row r="735" spans="1:26" ht="18" customHeight="1" x14ac:dyDescent="0.2">
      <c r="A735" s="23"/>
      <c r="B735" s="122"/>
      <c r="C735" s="23"/>
      <c r="D735" s="58"/>
      <c r="E735" s="58"/>
      <c r="F735" s="58"/>
      <c r="G735" s="123"/>
      <c r="H735" s="123"/>
      <c r="I735" s="123"/>
      <c r="J735" s="124"/>
      <c r="K735" s="158"/>
      <c r="L735" s="158"/>
      <c r="M735" s="58"/>
      <c r="N735" s="58"/>
      <c r="O735" s="58"/>
      <c r="P735" s="58"/>
      <c r="Q735" s="58"/>
      <c r="R735" s="58"/>
      <c r="S735" s="58"/>
      <c r="T735" s="58"/>
      <c r="U735" s="58"/>
      <c r="V735" s="58"/>
      <c r="W735" s="58"/>
      <c r="X735" s="58"/>
      <c r="Y735" s="58"/>
      <c r="Z735" s="58"/>
    </row>
    <row r="736" spans="1:26" ht="18" customHeight="1" x14ac:dyDescent="0.2">
      <c r="A736" s="23"/>
      <c r="B736" s="122"/>
      <c r="C736" s="23"/>
      <c r="D736" s="58"/>
      <c r="E736" s="58"/>
      <c r="F736" s="58"/>
      <c r="G736" s="123"/>
      <c r="H736" s="123"/>
      <c r="I736" s="123"/>
      <c r="J736" s="124"/>
      <c r="K736" s="158"/>
      <c r="L736" s="158"/>
      <c r="M736" s="58"/>
      <c r="N736" s="58"/>
      <c r="O736" s="58"/>
      <c r="P736" s="58"/>
      <c r="Q736" s="58"/>
      <c r="R736" s="58"/>
      <c r="S736" s="58"/>
      <c r="T736" s="58"/>
      <c r="U736" s="58"/>
      <c r="V736" s="58"/>
      <c r="W736" s="58"/>
      <c r="X736" s="58"/>
      <c r="Y736" s="58"/>
      <c r="Z736" s="58"/>
    </row>
    <row r="737" spans="1:26" ht="18" customHeight="1" x14ac:dyDescent="0.2">
      <c r="A737" s="23"/>
      <c r="B737" s="122"/>
      <c r="C737" s="23"/>
      <c r="D737" s="58"/>
      <c r="E737" s="58"/>
      <c r="F737" s="58"/>
      <c r="G737" s="123"/>
      <c r="H737" s="123"/>
      <c r="I737" s="123"/>
      <c r="J737" s="124"/>
      <c r="K737" s="158"/>
      <c r="L737" s="158"/>
      <c r="M737" s="58"/>
      <c r="N737" s="58"/>
      <c r="O737" s="58"/>
      <c r="P737" s="58"/>
      <c r="Q737" s="58"/>
      <c r="R737" s="58"/>
      <c r="S737" s="58"/>
      <c r="T737" s="58"/>
      <c r="U737" s="58"/>
      <c r="V737" s="58"/>
      <c r="W737" s="58"/>
      <c r="X737" s="58"/>
      <c r="Y737" s="58"/>
      <c r="Z737" s="58"/>
    </row>
    <row r="738" spans="1:26" ht="18" customHeight="1" x14ac:dyDescent="0.2">
      <c r="A738" s="23"/>
      <c r="B738" s="122"/>
      <c r="C738" s="23"/>
      <c r="D738" s="58"/>
      <c r="E738" s="58"/>
      <c r="F738" s="58"/>
      <c r="G738" s="123"/>
      <c r="H738" s="123"/>
      <c r="I738" s="123"/>
      <c r="J738" s="124"/>
      <c r="K738" s="158"/>
      <c r="L738" s="158"/>
      <c r="M738" s="58"/>
      <c r="N738" s="58"/>
      <c r="O738" s="58"/>
      <c r="P738" s="58"/>
      <c r="Q738" s="58"/>
      <c r="R738" s="58"/>
      <c r="S738" s="58"/>
      <c r="T738" s="58"/>
      <c r="U738" s="58"/>
      <c r="V738" s="58"/>
      <c r="W738" s="58"/>
      <c r="X738" s="58"/>
      <c r="Y738" s="58"/>
      <c r="Z738" s="58"/>
    </row>
    <row r="739" spans="1:26" ht="18" customHeight="1" x14ac:dyDescent="0.2">
      <c r="A739" s="23"/>
      <c r="B739" s="122"/>
      <c r="C739" s="23"/>
      <c r="D739" s="58"/>
      <c r="E739" s="58"/>
      <c r="F739" s="58"/>
      <c r="G739" s="123"/>
      <c r="H739" s="123"/>
      <c r="I739" s="123"/>
      <c r="J739" s="124"/>
      <c r="K739" s="158"/>
      <c r="L739" s="158"/>
      <c r="M739" s="58"/>
      <c r="N739" s="58"/>
      <c r="O739" s="58"/>
      <c r="P739" s="58"/>
      <c r="Q739" s="58"/>
      <c r="R739" s="58"/>
      <c r="S739" s="58"/>
      <c r="T739" s="58"/>
      <c r="U739" s="58"/>
      <c r="V739" s="58"/>
      <c r="W739" s="58"/>
      <c r="X739" s="58"/>
      <c r="Y739" s="58"/>
      <c r="Z739" s="58"/>
    </row>
    <row r="740" spans="1:26" ht="18" customHeight="1" x14ac:dyDescent="0.2">
      <c r="A740" s="23"/>
      <c r="B740" s="122"/>
      <c r="C740" s="23"/>
      <c r="D740" s="58"/>
      <c r="E740" s="58"/>
      <c r="F740" s="58"/>
      <c r="G740" s="123"/>
      <c r="H740" s="123"/>
      <c r="I740" s="123"/>
      <c r="J740" s="124"/>
      <c r="K740" s="158"/>
      <c r="L740" s="158"/>
      <c r="M740" s="58"/>
      <c r="N740" s="58"/>
      <c r="O740" s="58"/>
      <c r="P740" s="58"/>
      <c r="Q740" s="58"/>
      <c r="R740" s="58"/>
      <c r="S740" s="58"/>
      <c r="T740" s="58"/>
      <c r="U740" s="58"/>
      <c r="V740" s="58"/>
      <c r="W740" s="58"/>
      <c r="X740" s="58"/>
      <c r="Y740" s="58"/>
      <c r="Z740" s="58"/>
    </row>
    <row r="741" spans="1:26" ht="18" customHeight="1" x14ac:dyDescent="0.2">
      <c r="A741" s="23"/>
      <c r="B741" s="122"/>
      <c r="C741" s="23"/>
      <c r="D741" s="58"/>
      <c r="E741" s="58"/>
      <c r="F741" s="58"/>
      <c r="G741" s="123"/>
      <c r="H741" s="123"/>
      <c r="I741" s="123"/>
      <c r="J741" s="124"/>
      <c r="K741" s="158"/>
      <c r="L741" s="158"/>
      <c r="M741" s="58"/>
      <c r="N741" s="58"/>
      <c r="O741" s="58"/>
      <c r="P741" s="58"/>
      <c r="Q741" s="58"/>
      <c r="R741" s="58"/>
      <c r="S741" s="58"/>
      <c r="T741" s="58"/>
      <c r="U741" s="58"/>
      <c r="V741" s="58"/>
      <c r="W741" s="58"/>
      <c r="X741" s="58"/>
      <c r="Y741" s="58"/>
      <c r="Z741" s="58"/>
    </row>
    <row r="742" spans="1:26" ht="18" customHeight="1" x14ac:dyDescent="0.2">
      <c r="A742" s="23"/>
      <c r="B742" s="122"/>
      <c r="C742" s="23"/>
      <c r="D742" s="58"/>
      <c r="E742" s="58"/>
      <c r="F742" s="58"/>
      <c r="G742" s="123"/>
      <c r="H742" s="123"/>
      <c r="I742" s="123"/>
      <c r="J742" s="124"/>
      <c r="K742" s="158"/>
      <c r="L742" s="158"/>
      <c r="M742" s="58"/>
      <c r="N742" s="58"/>
      <c r="O742" s="58"/>
      <c r="P742" s="58"/>
      <c r="Q742" s="58"/>
      <c r="R742" s="58"/>
      <c r="S742" s="58"/>
      <c r="T742" s="58"/>
      <c r="U742" s="58"/>
      <c r="V742" s="58"/>
      <c r="W742" s="58"/>
      <c r="X742" s="58"/>
      <c r="Y742" s="58"/>
      <c r="Z742" s="58"/>
    </row>
    <row r="743" spans="1:26" ht="18" customHeight="1" x14ac:dyDescent="0.2">
      <c r="A743" s="23"/>
      <c r="B743" s="122"/>
      <c r="C743" s="23"/>
      <c r="D743" s="58"/>
      <c r="E743" s="58"/>
      <c r="F743" s="58"/>
      <c r="G743" s="123"/>
      <c r="H743" s="123"/>
      <c r="I743" s="123"/>
      <c r="J743" s="124"/>
      <c r="K743" s="158"/>
      <c r="L743" s="158"/>
      <c r="M743" s="58"/>
      <c r="N743" s="58"/>
      <c r="O743" s="58"/>
      <c r="P743" s="58"/>
      <c r="Q743" s="58"/>
      <c r="R743" s="58"/>
      <c r="S743" s="58"/>
      <c r="T743" s="58"/>
      <c r="U743" s="58"/>
      <c r="V743" s="58"/>
      <c r="W743" s="58"/>
      <c r="X743" s="58"/>
      <c r="Y743" s="58"/>
      <c r="Z743" s="58"/>
    </row>
    <row r="744" spans="1:26" ht="18" customHeight="1" x14ac:dyDescent="0.2">
      <c r="A744" s="23"/>
      <c r="B744" s="122"/>
      <c r="C744" s="23"/>
      <c r="D744" s="58"/>
      <c r="E744" s="58"/>
      <c r="F744" s="58"/>
      <c r="G744" s="123"/>
      <c r="H744" s="123"/>
      <c r="I744" s="123"/>
      <c r="J744" s="124"/>
      <c r="K744" s="158"/>
      <c r="L744" s="158"/>
      <c r="M744" s="58"/>
      <c r="N744" s="58"/>
      <c r="O744" s="58"/>
      <c r="P744" s="58"/>
      <c r="Q744" s="58"/>
      <c r="R744" s="58"/>
      <c r="S744" s="58"/>
      <c r="T744" s="58"/>
      <c r="U744" s="58"/>
      <c r="V744" s="58"/>
      <c r="W744" s="58"/>
      <c r="X744" s="58"/>
      <c r="Y744" s="58"/>
      <c r="Z744" s="58"/>
    </row>
    <row r="745" spans="1:26" ht="18" customHeight="1" x14ac:dyDescent="0.2">
      <c r="A745" s="23"/>
      <c r="B745" s="122"/>
      <c r="C745" s="23"/>
      <c r="D745" s="58"/>
      <c r="E745" s="58"/>
      <c r="F745" s="58"/>
      <c r="G745" s="123"/>
      <c r="H745" s="123"/>
      <c r="I745" s="123"/>
      <c r="J745" s="124"/>
      <c r="K745" s="158"/>
      <c r="L745" s="158"/>
      <c r="M745" s="58"/>
      <c r="N745" s="58"/>
      <c r="O745" s="58"/>
      <c r="P745" s="58"/>
      <c r="Q745" s="58"/>
      <c r="R745" s="58"/>
      <c r="S745" s="58"/>
      <c r="T745" s="58"/>
      <c r="U745" s="58"/>
      <c r="V745" s="58"/>
      <c r="W745" s="58"/>
      <c r="X745" s="58"/>
      <c r="Y745" s="58"/>
      <c r="Z745" s="58"/>
    </row>
    <row r="746" spans="1:26" ht="18" customHeight="1" x14ac:dyDescent="0.2">
      <c r="A746" s="23"/>
      <c r="B746" s="122"/>
      <c r="C746" s="23"/>
      <c r="D746" s="58"/>
      <c r="E746" s="58"/>
      <c r="F746" s="58"/>
      <c r="G746" s="123"/>
      <c r="H746" s="123"/>
      <c r="I746" s="123"/>
      <c r="J746" s="124"/>
      <c r="K746" s="158"/>
      <c r="L746" s="158"/>
      <c r="M746" s="58"/>
      <c r="N746" s="58"/>
      <c r="O746" s="58"/>
      <c r="P746" s="58"/>
      <c r="Q746" s="58"/>
      <c r="R746" s="58"/>
      <c r="S746" s="58"/>
      <c r="T746" s="58"/>
      <c r="U746" s="58"/>
      <c r="V746" s="58"/>
      <c r="W746" s="58"/>
      <c r="X746" s="58"/>
      <c r="Y746" s="58"/>
      <c r="Z746" s="58"/>
    </row>
    <row r="747" spans="1:26" ht="18" customHeight="1" x14ac:dyDescent="0.2">
      <c r="A747" s="23"/>
      <c r="B747" s="122"/>
      <c r="C747" s="23"/>
      <c r="D747" s="58"/>
      <c r="E747" s="58"/>
      <c r="F747" s="58"/>
      <c r="G747" s="123"/>
      <c r="H747" s="123"/>
      <c r="I747" s="123"/>
      <c r="J747" s="124"/>
      <c r="K747" s="158"/>
      <c r="L747" s="158"/>
      <c r="M747" s="58"/>
      <c r="N747" s="58"/>
      <c r="O747" s="58"/>
      <c r="P747" s="58"/>
      <c r="Q747" s="58"/>
      <c r="R747" s="58"/>
      <c r="S747" s="58"/>
      <c r="T747" s="58"/>
      <c r="U747" s="58"/>
      <c r="V747" s="58"/>
      <c r="W747" s="58"/>
      <c r="X747" s="58"/>
      <c r="Y747" s="58"/>
      <c r="Z747" s="58"/>
    </row>
    <row r="748" spans="1:26" ht="18" customHeight="1" x14ac:dyDescent="0.2">
      <c r="A748" s="23"/>
      <c r="B748" s="122"/>
      <c r="C748" s="23"/>
      <c r="D748" s="58"/>
      <c r="E748" s="58"/>
      <c r="F748" s="58"/>
      <c r="G748" s="123"/>
      <c r="H748" s="123"/>
      <c r="I748" s="123"/>
      <c r="J748" s="124"/>
      <c r="K748" s="158"/>
      <c r="L748" s="158"/>
      <c r="M748" s="58"/>
      <c r="N748" s="58"/>
      <c r="O748" s="58"/>
      <c r="P748" s="58"/>
      <c r="Q748" s="58"/>
      <c r="R748" s="58"/>
      <c r="S748" s="58"/>
      <c r="T748" s="58"/>
      <c r="U748" s="58"/>
      <c r="V748" s="58"/>
      <c r="W748" s="58"/>
      <c r="X748" s="58"/>
      <c r="Y748" s="58"/>
      <c r="Z748" s="58"/>
    </row>
    <row r="749" spans="1:26" ht="18" customHeight="1" x14ac:dyDescent="0.2">
      <c r="A749" s="23"/>
      <c r="B749" s="122"/>
      <c r="C749" s="23"/>
      <c r="D749" s="58"/>
      <c r="E749" s="58"/>
      <c r="F749" s="58"/>
      <c r="G749" s="123"/>
      <c r="H749" s="123"/>
      <c r="I749" s="123"/>
      <c r="J749" s="124"/>
      <c r="K749" s="158"/>
      <c r="L749" s="158"/>
      <c r="M749" s="58"/>
      <c r="N749" s="58"/>
      <c r="O749" s="58"/>
      <c r="P749" s="58"/>
      <c r="Q749" s="58"/>
      <c r="R749" s="58"/>
      <c r="S749" s="58"/>
      <c r="T749" s="58"/>
      <c r="U749" s="58"/>
      <c r="V749" s="58"/>
      <c r="W749" s="58"/>
      <c r="X749" s="58"/>
      <c r="Y749" s="58"/>
      <c r="Z749" s="58"/>
    </row>
    <row r="750" spans="1:26" ht="18" customHeight="1" x14ac:dyDescent="0.2">
      <c r="A750" s="23"/>
      <c r="B750" s="122"/>
      <c r="C750" s="23"/>
      <c r="D750" s="58"/>
      <c r="E750" s="58"/>
      <c r="F750" s="58"/>
      <c r="G750" s="123"/>
      <c r="H750" s="123"/>
      <c r="I750" s="123"/>
      <c r="J750" s="124"/>
      <c r="K750" s="158"/>
      <c r="L750" s="158"/>
      <c r="M750" s="58"/>
      <c r="N750" s="58"/>
      <c r="O750" s="58"/>
      <c r="P750" s="58"/>
      <c r="Q750" s="58"/>
      <c r="R750" s="58"/>
      <c r="S750" s="58"/>
      <c r="T750" s="58"/>
      <c r="U750" s="58"/>
      <c r="V750" s="58"/>
      <c r="W750" s="58"/>
      <c r="X750" s="58"/>
      <c r="Y750" s="58"/>
      <c r="Z750" s="58"/>
    </row>
    <row r="751" spans="1:26" ht="18" customHeight="1" x14ac:dyDescent="0.2">
      <c r="A751" s="23"/>
      <c r="B751" s="122"/>
      <c r="C751" s="23"/>
      <c r="D751" s="58"/>
      <c r="E751" s="58"/>
      <c r="F751" s="58"/>
      <c r="G751" s="123"/>
      <c r="H751" s="123"/>
      <c r="I751" s="123"/>
      <c r="J751" s="124"/>
      <c r="K751" s="158"/>
      <c r="L751" s="158"/>
      <c r="M751" s="58"/>
      <c r="N751" s="58"/>
      <c r="O751" s="58"/>
      <c r="P751" s="58"/>
      <c r="Q751" s="58"/>
      <c r="R751" s="58"/>
      <c r="S751" s="58"/>
      <c r="T751" s="58"/>
      <c r="U751" s="58"/>
      <c r="V751" s="58"/>
      <c r="W751" s="58"/>
      <c r="X751" s="58"/>
      <c r="Y751" s="58"/>
      <c r="Z751" s="58"/>
    </row>
    <row r="752" spans="1:26" ht="18" customHeight="1" x14ac:dyDescent="0.2">
      <c r="A752" s="23"/>
      <c r="B752" s="122"/>
      <c r="C752" s="23"/>
      <c r="D752" s="58"/>
      <c r="E752" s="58"/>
      <c r="F752" s="58"/>
      <c r="G752" s="123"/>
      <c r="H752" s="123"/>
      <c r="I752" s="123"/>
      <c r="J752" s="124"/>
      <c r="K752" s="158"/>
      <c r="L752" s="158"/>
      <c r="M752" s="58"/>
      <c r="N752" s="58"/>
      <c r="O752" s="58"/>
      <c r="P752" s="58"/>
      <c r="Q752" s="58"/>
      <c r="R752" s="58"/>
      <c r="S752" s="58"/>
      <c r="T752" s="58"/>
      <c r="U752" s="58"/>
      <c r="V752" s="58"/>
      <c r="W752" s="58"/>
      <c r="X752" s="58"/>
      <c r="Y752" s="58"/>
      <c r="Z752" s="58"/>
    </row>
    <row r="753" spans="1:26" ht="18" customHeight="1" x14ac:dyDescent="0.2">
      <c r="A753" s="23"/>
      <c r="B753" s="122"/>
      <c r="C753" s="23"/>
      <c r="D753" s="58"/>
      <c r="E753" s="58"/>
      <c r="F753" s="58"/>
      <c r="G753" s="123"/>
      <c r="H753" s="123"/>
      <c r="I753" s="123"/>
      <c r="J753" s="124"/>
      <c r="K753" s="158"/>
      <c r="L753" s="158"/>
      <c r="M753" s="58"/>
      <c r="N753" s="58"/>
      <c r="O753" s="58"/>
      <c r="P753" s="58"/>
      <c r="Q753" s="58"/>
      <c r="R753" s="58"/>
      <c r="S753" s="58"/>
      <c r="T753" s="58"/>
      <c r="U753" s="58"/>
      <c r="V753" s="58"/>
      <c r="W753" s="58"/>
      <c r="X753" s="58"/>
      <c r="Y753" s="58"/>
      <c r="Z753" s="58"/>
    </row>
    <row r="754" spans="1:26" ht="18" customHeight="1" x14ac:dyDescent="0.2">
      <c r="A754" s="23"/>
      <c r="B754" s="122"/>
      <c r="C754" s="23"/>
      <c r="D754" s="58"/>
      <c r="E754" s="58"/>
      <c r="F754" s="58"/>
      <c r="G754" s="123"/>
      <c r="H754" s="123"/>
      <c r="I754" s="123"/>
      <c r="J754" s="124"/>
      <c r="K754" s="158"/>
      <c r="L754" s="158"/>
      <c r="M754" s="58"/>
      <c r="N754" s="58"/>
      <c r="O754" s="58"/>
      <c r="P754" s="58"/>
      <c r="Q754" s="58"/>
      <c r="R754" s="58"/>
      <c r="S754" s="58"/>
      <c r="T754" s="58"/>
      <c r="U754" s="58"/>
      <c r="V754" s="58"/>
      <c r="W754" s="58"/>
      <c r="X754" s="58"/>
      <c r="Y754" s="58"/>
      <c r="Z754" s="58"/>
    </row>
    <row r="755" spans="1:26" ht="18" customHeight="1" x14ac:dyDescent="0.2">
      <c r="A755" s="23"/>
      <c r="B755" s="122"/>
      <c r="C755" s="23"/>
      <c r="D755" s="58"/>
      <c r="E755" s="58"/>
      <c r="F755" s="58"/>
      <c r="G755" s="123"/>
      <c r="H755" s="123"/>
      <c r="I755" s="123"/>
      <c r="J755" s="124"/>
      <c r="K755" s="158"/>
      <c r="L755" s="158"/>
      <c r="M755" s="58"/>
      <c r="N755" s="58"/>
      <c r="O755" s="58"/>
      <c r="P755" s="58"/>
      <c r="Q755" s="58"/>
      <c r="R755" s="58"/>
      <c r="S755" s="58"/>
      <c r="T755" s="58"/>
      <c r="U755" s="58"/>
      <c r="V755" s="58"/>
      <c r="W755" s="58"/>
      <c r="X755" s="58"/>
      <c r="Y755" s="58"/>
      <c r="Z755" s="58"/>
    </row>
    <row r="756" spans="1:26" ht="18" customHeight="1" x14ac:dyDescent="0.2">
      <c r="A756" s="23"/>
      <c r="B756" s="122"/>
      <c r="C756" s="23"/>
      <c r="D756" s="58"/>
      <c r="E756" s="58"/>
      <c r="F756" s="58"/>
      <c r="G756" s="123"/>
      <c r="H756" s="123"/>
      <c r="I756" s="123"/>
      <c r="J756" s="124"/>
      <c r="K756" s="158"/>
      <c r="L756" s="158"/>
      <c r="M756" s="58"/>
      <c r="N756" s="58"/>
      <c r="O756" s="58"/>
      <c r="P756" s="58"/>
      <c r="Q756" s="58"/>
      <c r="R756" s="58"/>
      <c r="S756" s="58"/>
      <c r="T756" s="58"/>
      <c r="U756" s="58"/>
      <c r="V756" s="58"/>
      <c r="W756" s="58"/>
      <c r="X756" s="58"/>
      <c r="Y756" s="58"/>
      <c r="Z756" s="58"/>
    </row>
    <row r="757" spans="1:26" ht="18" customHeight="1" x14ac:dyDescent="0.2">
      <c r="A757" s="23"/>
      <c r="B757" s="122"/>
      <c r="C757" s="23"/>
      <c r="D757" s="58"/>
      <c r="E757" s="58"/>
      <c r="F757" s="58"/>
      <c r="G757" s="123"/>
      <c r="H757" s="123"/>
      <c r="I757" s="123"/>
      <c r="J757" s="124"/>
      <c r="K757" s="158"/>
      <c r="L757" s="158"/>
      <c r="M757" s="58"/>
      <c r="N757" s="58"/>
      <c r="O757" s="58"/>
      <c r="P757" s="58"/>
      <c r="Q757" s="58"/>
      <c r="R757" s="58"/>
      <c r="S757" s="58"/>
      <c r="T757" s="58"/>
      <c r="U757" s="58"/>
      <c r="V757" s="58"/>
      <c r="W757" s="58"/>
      <c r="X757" s="58"/>
      <c r="Y757" s="58"/>
      <c r="Z757" s="58"/>
    </row>
    <row r="758" spans="1:26" ht="18" customHeight="1" x14ac:dyDescent="0.2">
      <c r="A758" s="23"/>
      <c r="B758" s="122"/>
      <c r="C758" s="23"/>
      <c r="D758" s="58"/>
      <c r="E758" s="58"/>
      <c r="F758" s="58"/>
      <c r="G758" s="123"/>
      <c r="H758" s="123"/>
      <c r="I758" s="123"/>
      <c r="J758" s="124"/>
      <c r="K758" s="158"/>
      <c r="L758" s="158"/>
      <c r="M758" s="58"/>
      <c r="N758" s="58"/>
      <c r="O758" s="58"/>
      <c r="P758" s="58"/>
      <c r="Q758" s="58"/>
      <c r="R758" s="58"/>
      <c r="S758" s="58"/>
      <c r="T758" s="58"/>
      <c r="U758" s="58"/>
      <c r="V758" s="58"/>
      <c r="W758" s="58"/>
      <c r="X758" s="58"/>
      <c r="Y758" s="58"/>
      <c r="Z758" s="58"/>
    </row>
    <row r="759" spans="1:26" ht="18" customHeight="1" x14ac:dyDescent="0.2">
      <c r="A759" s="23"/>
      <c r="B759" s="122"/>
      <c r="C759" s="23"/>
      <c r="D759" s="58"/>
      <c r="E759" s="58"/>
      <c r="F759" s="58"/>
      <c r="G759" s="123"/>
      <c r="H759" s="123"/>
      <c r="I759" s="123"/>
      <c r="J759" s="124"/>
      <c r="K759" s="158"/>
      <c r="L759" s="158"/>
      <c r="M759" s="58"/>
      <c r="N759" s="58"/>
      <c r="O759" s="58"/>
      <c r="P759" s="58"/>
      <c r="Q759" s="58"/>
      <c r="R759" s="58"/>
      <c r="S759" s="58"/>
      <c r="T759" s="58"/>
      <c r="U759" s="58"/>
      <c r="V759" s="58"/>
      <c r="W759" s="58"/>
      <c r="X759" s="58"/>
      <c r="Y759" s="58"/>
      <c r="Z759" s="58"/>
    </row>
    <row r="760" spans="1:26" ht="18" customHeight="1" x14ac:dyDescent="0.2">
      <c r="A760" s="23"/>
      <c r="B760" s="122"/>
      <c r="C760" s="23"/>
      <c r="D760" s="58"/>
      <c r="E760" s="58"/>
      <c r="F760" s="58"/>
      <c r="G760" s="123"/>
      <c r="H760" s="123"/>
      <c r="I760" s="123"/>
      <c r="J760" s="124"/>
      <c r="K760" s="158"/>
      <c r="L760" s="158"/>
      <c r="M760" s="58"/>
      <c r="N760" s="58"/>
      <c r="O760" s="58"/>
      <c r="P760" s="58"/>
      <c r="Q760" s="58"/>
      <c r="R760" s="58"/>
      <c r="S760" s="58"/>
      <c r="T760" s="58"/>
      <c r="U760" s="58"/>
      <c r="V760" s="58"/>
      <c r="W760" s="58"/>
      <c r="X760" s="58"/>
      <c r="Y760" s="58"/>
      <c r="Z760" s="58"/>
    </row>
    <row r="761" spans="1:26" ht="18" customHeight="1" x14ac:dyDescent="0.2">
      <c r="A761" s="23"/>
      <c r="B761" s="122"/>
      <c r="C761" s="23"/>
      <c r="D761" s="58"/>
      <c r="E761" s="58"/>
      <c r="F761" s="58"/>
      <c r="G761" s="123"/>
      <c r="H761" s="123"/>
      <c r="I761" s="123"/>
      <c r="J761" s="124"/>
      <c r="K761" s="158"/>
      <c r="L761" s="158"/>
      <c r="M761" s="58"/>
      <c r="N761" s="58"/>
      <c r="O761" s="58"/>
      <c r="P761" s="58"/>
      <c r="Q761" s="58"/>
      <c r="R761" s="58"/>
      <c r="S761" s="58"/>
      <c r="T761" s="58"/>
      <c r="U761" s="58"/>
      <c r="V761" s="58"/>
      <c r="W761" s="58"/>
      <c r="X761" s="58"/>
      <c r="Y761" s="58"/>
      <c r="Z761" s="58"/>
    </row>
    <row r="762" spans="1:26" ht="18" customHeight="1" x14ac:dyDescent="0.2">
      <c r="A762" s="23"/>
      <c r="B762" s="122"/>
      <c r="C762" s="23"/>
      <c r="D762" s="58"/>
      <c r="E762" s="58"/>
      <c r="F762" s="58"/>
      <c r="G762" s="123"/>
      <c r="H762" s="123"/>
      <c r="I762" s="123"/>
      <c r="J762" s="124"/>
      <c r="K762" s="158"/>
      <c r="L762" s="158"/>
      <c r="M762" s="58"/>
      <c r="N762" s="58"/>
      <c r="O762" s="58"/>
      <c r="P762" s="58"/>
      <c r="Q762" s="58"/>
      <c r="R762" s="58"/>
      <c r="S762" s="58"/>
      <c r="T762" s="58"/>
      <c r="U762" s="58"/>
      <c r="V762" s="58"/>
      <c r="W762" s="58"/>
      <c r="X762" s="58"/>
      <c r="Y762" s="58"/>
      <c r="Z762" s="58"/>
    </row>
    <row r="763" spans="1:26" ht="18" customHeight="1" x14ac:dyDescent="0.2">
      <c r="A763" s="23"/>
      <c r="B763" s="122"/>
      <c r="C763" s="23"/>
      <c r="D763" s="58"/>
      <c r="E763" s="58"/>
      <c r="F763" s="58"/>
      <c r="G763" s="123"/>
      <c r="H763" s="123"/>
      <c r="I763" s="123"/>
      <c r="J763" s="124"/>
      <c r="K763" s="158"/>
      <c r="L763" s="158"/>
      <c r="M763" s="58"/>
      <c r="N763" s="58"/>
      <c r="O763" s="58"/>
      <c r="P763" s="58"/>
      <c r="Q763" s="58"/>
      <c r="R763" s="58"/>
      <c r="S763" s="58"/>
      <c r="T763" s="58"/>
      <c r="U763" s="58"/>
      <c r="V763" s="58"/>
      <c r="W763" s="58"/>
      <c r="X763" s="58"/>
      <c r="Y763" s="58"/>
      <c r="Z763" s="58"/>
    </row>
    <row r="764" spans="1:26" ht="18" customHeight="1" x14ac:dyDescent="0.2">
      <c r="A764" s="23"/>
      <c r="B764" s="122"/>
      <c r="C764" s="23"/>
      <c r="D764" s="58"/>
      <c r="E764" s="58"/>
      <c r="F764" s="58"/>
      <c r="G764" s="123"/>
      <c r="H764" s="123"/>
      <c r="I764" s="123"/>
      <c r="J764" s="124"/>
      <c r="K764" s="158"/>
      <c r="L764" s="158"/>
      <c r="M764" s="58"/>
      <c r="N764" s="58"/>
      <c r="O764" s="58"/>
      <c r="P764" s="58"/>
      <c r="Q764" s="58"/>
      <c r="R764" s="58"/>
      <c r="S764" s="58"/>
      <c r="T764" s="58"/>
      <c r="U764" s="58"/>
      <c r="V764" s="58"/>
      <c r="W764" s="58"/>
      <c r="X764" s="58"/>
      <c r="Y764" s="58"/>
      <c r="Z764" s="58"/>
    </row>
    <row r="765" spans="1:26" ht="18" customHeight="1" x14ac:dyDescent="0.2">
      <c r="A765" s="23"/>
      <c r="B765" s="122"/>
      <c r="C765" s="23"/>
      <c r="D765" s="58"/>
      <c r="E765" s="58"/>
      <c r="F765" s="58"/>
      <c r="G765" s="123"/>
      <c r="H765" s="123"/>
      <c r="I765" s="123"/>
      <c r="J765" s="124"/>
      <c r="K765" s="158"/>
      <c r="L765" s="158"/>
      <c r="M765" s="58"/>
      <c r="N765" s="58"/>
      <c r="O765" s="58"/>
      <c r="P765" s="58"/>
      <c r="Q765" s="58"/>
      <c r="R765" s="58"/>
      <c r="S765" s="58"/>
      <c r="T765" s="58"/>
      <c r="U765" s="58"/>
      <c r="V765" s="58"/>
      <c r="W765" s="58"/>
      <c r="X765" s="58"/>
      <c r="Y765" s="58"/>
      <c r="Z765" s="58"/>
    </row>
    <row r="766" spans="1:26" ht="18" customHeight="1" x14ac:dyDescent="0.2">
      <c r="A766" s="23"/>
      <c r="B766" s="122"/>
      <c r="C766" s="23"/>
      <c r="D766" s="58"/>
      <c r="E766" s="58"/>
      <c r="F766" s="58"/>
      <c r="G766" s="123"/>
      <c r="H766" s="123"/>
      <c r="I766" s="123"/>
      <c r="J766" s="124"/>
      <c r="K766" s="158"/>
      <c r="L766" s="158"/>
      <c r="M766" s="58"/>
      <c r="N766" s="58"/>
      <c r="O766" s="58"/>
      <c r="P766" s="58"/>
      <c r="Q766" s="58"/>
      <c r="R766" s="58"/>
      <c r="S766" s="58"/>
      <c r="T766" s="58"/>
      <c r="U766" s="58"/>
      <c r="V766" s="58"/>
      <c r="W766" s="58"/>
      <c r="X766" s="58"/>
      <c r="Y766" s="58"/>
      <c r="Z766" s="58"/>
    </row>
    <row r="767" spans="1:26" ht="18" customHeight="1" x14ac:dyDescent="0.2">
      <c r="A767" s="23"/>
      <c r="B767" s="122"/>
      <c r="C767" s="23"/>
      <c r="D767" s="58"/>
      <c r="E767" s="58"/>
      <c r="F767" s="58"/>
      <c r="G767" s="123"/>
      <c r="H767" s="123"/>
      <c r="I767" s="123"/>
      <c r="J767" s="124"/>
      <c r="K767" s="158"/>
      <c r="L767" s="158"/>
      <c r="M767" s="58"/>
      <c r="N767" s="58"/>
      <c r="O767" s="58"/>
      <c r="P767" s="58"/>
      <c r="Q767" s="58"/>
      <c r="R767" s="58"/>
      <c r="S767" s="58"/>
      <c r="T767" s="58"/>
      <c r="U767" s="58"/>
      <c r="V767" s="58"/>
      <c r="W767" s="58"/>
      <c r="X767" s="58"/>
      <c r="Y767" s="58"/>
      <c r="Z767" s="58"/>
    </row>
    <row r="768" spans="1:26" ht="18" customHeight="1" x14ac:dyDescent="0.2">
      <c r="A768" s="23"/>
      <c r="B768" s="122"/>
      <c r="C768" s="23"/>
      <c r="D768" s="58"/>
      <c r="E768" s="58"/>
      <c r="F768" s="58"/>
      <c r="G768" s="123"/>
      <c r="H768" s="123"/>
      <c r="I768" s="123"/>
      <c r="J768" s="124"/>
      <c r="K768" s="158"/>
      <c r="L768" s="158"/>
      <c r="M768" s="58"/>
      <c r="N768" s="58"/>
      <c r="O768" s="58"/>
      <c r="P768" s="58"/>
      <c r="Q768" s="58"/>
      <c r="R768" s="58"/>
      <c r="S768" s="58"/>
      <c r="T768" s="58"/>
      <c r="U768" s="58"/>
      <c r="V768" s="58"/>
      <c r="W768" s="58"/>
      <c r="X768" s="58"/>
      <c r="Y768" s="58"/>
      <c r="Z768" s="58"/>
    </row>
    <row r="769" spans="1:26" ht="18" customHeight="1" x14ac:dyDescent="0.2">
      <c r="A769" s="23"/>
      <c r="B769" s="122"/>
      <c r="C769" s="23"/>
      <c r="D769" s="58"/>
      <c r="E769" s="58"/>
      <c r="F769" s="58"/>
      <c r="G769" s="123"/>
      <c r="H769" s="123"/>
      <c r="I769" s="123"/>
      <c r="J769" s="124"/>
      <c r="K769" s="158"/>
      <c r="L769" s="158"/>
      <c r="M769" s="58"/>
      <c r="N769" s="58"/>
      <c r="O769" s="58"/>
      <c r="P769" s="58"/>
      <c r="Q769" s="58"/>
      <c r="R769" s="58"/>
      <c r="S769" s="58"/>
      <c r="T769" s="58"/>
      <c r="U769" s="58"/>
      <c r="V769" s="58"/>
      <c r="W769" s="58"/>
      <c r="X769" s="58"/>
      <c r="Y769" s="58"/>
      <c r="Z769" s="58"/>
    </row>
    <row r="770" spans="1:26" ht="18" customHeight="1" x14ac:dyDescent="0.2">
      <c r="A770" s="23"/>
      <c r="B770" s="122"/>
      <c r="C770" s="23"/>
      <c r="D770" s="58"/>
      <c r="E770" s="58"/>
      <c r="F770" s="58"/>
      <c r="G770" s="123"/>
      <c r="H770" s="123"/>
      <c r="I770" s="123"/>
      <c r="J770" s="124"/>
      <c r="K770" s="158"/>
      <c r="L770" s="158"/>
      <c r="M770" s="58"/>
      <c r="N770" s="58"/>
      <c r="O770" s="58"/>
      <c r="P770" s="58"/>
      <c r="Q770" s="58"/>
      <c r="R770" s="58"/>
      <c r="S770" s="58"/>
      <c r="T770" s="58"/>
      <c r="U770" s="58"/>
      <c r="V770" s="58"/>
      <c r="W770" s="58"/>
      <c r="X770" s="58"/>
      <c r="Y770" s="58"/>
      <c r="Z770" s="58"/>
    </row>
    <row r="771" spans="1:26" ht="18" customHeight="1" x14ac:dyDescent="0.2">
      <c r="A771" s="23"/>
      <c r="B771" s="122"/>
      <c r="C771" s="23"/>
      <c r="D771" s="58"/>
      <c r="E771" s="58"/>
      <c r="F771" s="58"/>
      <c r="G771" s="123"/>
      <c r="H771" s="123"/>
      <c r="I771" s="123"/>
      <c r="J771" s="124"/>
      <c r="K771" s="158"/>
      <c r="L771" s="158"/>
      <c r="M771" s="58"/>
      <c r="N771" s="58"/>
      <c r="O771" s="58"/>
      <c r="P771" s="58"/>
      <c r="Q771" s="58"/>
      <c r="R771" s="58"/>
      <c r="S771" s="58"/>
      <c r="T771" s="58"/>
      <c r="U771" s="58"/>
      <c r="V771" s="58"/>
      <c r="W771" s="58"/>
      <c r="X771" s="58"/>
      <c r="Y771" s="58"/>
      <c r="Z771" s="58"/>
    </row>
    <row r="772" spans="1:26" ht="18" customHeight="1" x14ac:dyDescent="0.2">
      <c r="A772" s="23"/>
      <c r="B772" s="122"/>
      <c r="C772" s="23"/>
      <c r="D772" s="58"/>
      <c r="E772" s="58"/>
      <c r="F772" s="58"/>
      <c r="G772" s="123"/>
      <c r="H772" s="123"/>
      <c r="I772" s="123"/>
      <c r="J772" s="124"/>
      <c r="K772" s="158"/>
      <c r="L772" s="158"/>
      <c r="M772" s="58"/>
      <c r="N772" s="58"/>
      <c r="O772" s="58"/>
      <c r="P772" s="58"/>
      <c r="Q772" s="58"/>
      <c r="R772" s="58"/>
      <c r="S772" s="58"/>
      <c r="T772" s="58"/>
      <c r="U772" s="58"/>
      <c r="V772" s="58"/>
      <c r="W772" s="58"/>
      <c r="X772" s="58"/>
      <c r="Y772" s="58"/>
      <c r="Z772" s="58"/>
    </row>
    <row r="773" spans="1:26" ht="18" customHeight="1" x14ac:dyDescent="0.2">
      <c r="A773" s="23"/>
      <c r="B773" s="122"/>
      <c r="C773" s="23"/>
      <c r="D773" s="58"/>
      <c r="E773" s="58"/>
      <c r="F773" s="58"/>
      <c r="G773" s="123"/>
      <c r="H773" s="123"/>
      <c r="I773" s="123"/>
      <c r="J773" s="124"/>
      <c r="K773" s="158"/>
      <c r="L773" s="158"/>
      <c r="M773" s="58"/>
      <c r="N773" s="58"/>
      <c r="O773" s="58"/>
      <c r="P773" s="58"/>
      <c r="Q773" s="58"/>
      <c r="R773" s="58"/>
      <c r="S773" s="58"/>
      <c r="T773" s="58"/>
      <c r="U773" s="58"/>
      <c r="V773" s="58"/>
      <c r="W773" s="58"/>
      <c r="X773" s="58"/>
      <c r="Y773" s="58"/>
      <c r="Z773" s="58"/>
    </row>
    <row r="774" spans="1:26" ht="18" customHeight="1" x14ac:dyDescent="0.2">
      <c r="A774" s="23"/>
      <c r="B774" s="122"/>
      <c r="C774" s="23"/>
      <c r="D774" s="58"/>
      <c r="E774" s="58"/>
      <c r="F774" s="58"/>
      <c r="G774" s="123"/>
      <c r="H774" s="123"/>
      <c r="I774" s="123"/>
      <c r="J774" s="124"/>
      <c r="K774" s="158"/>
      <c r="L774" s="158"/>
      <c r="M774" s="58"/>
      <c r="N774" s="58"/>
      <c r="O774" s="58"/>
      <c r="P774" s="58"/>
      <c r="Q774" s="58"/>
      <c r="R774" s="58"/>
      <c r="S774" s="58"/>
      <c r="T774" s="58"/>
      <c r="U774" s="58"/>
      <c r="V774" s="58"/>
      <c r="W774" s="58"/>
      <c r="X774" s="58"/>
      <c r="Y774" s="58"/>
      <c r="Z774" s="58"/>
    </row>
    <row r="775" spans="1:26" ht="18" customHeight="1" x14ac:dyDescent="0.2">
      <c r="A775" s="23"/>
      <c r="B775" s="122"/>
      <c r="C775" s="23"/>
      <c r="D775" s="58"/>
      <c r="E775" s="58"/>
      <c r="F775" s="58"/>
      <c r="G775" s="123"/>
      <c r="H775" s="123"/>
      <c r="I775" s="123"/>
      <c r="J775" s="124"/>
      <c r="K775" s="158"/>
      <c r="L775" s="158"/>
      <c r="M775" s="58"/>
      <c r="N775" s="58"/>
      <c r="O775" s="58"/>
      <c r="P775" s="58"/>
      <c r="Q775" s="58"/>
      <c r="R775" s="58"/>
      <c r="S775" s="58"/>
      <c r="T775" s="58"/>
      <c r="U775" s="58"/>
      <c r="V775" s="58"/>
      <c r="W775" s="58"/>
      <c r="X775" s="58"/>
      <c r="Y775" s="58"/>
      <c r="Z775" s="58"/>
    </row>
    <row r="776" spans="1:26" ht="18" customHeight="1" x14ac:dyDescent="0.2">
      <c r="A776" s="23"/>
      <c r="B776" s="122"/>
      <c r="C776" s="23"/>
      <c r="D776" s="58"/>
      <c r="E776" s="58"/>
      <c r="F776" s="58"/>
      <c r="G776" s="123"/>
      <c r="H776" s="123"/>
      <c r="I776" s="123"/>
      <c r="J776" s="124"/>
      <c r="K776" s="158"/>
      <c r="L776" s="158"/>
      <c r="M776" s="58"/>
      <c r="N776" s="58"/>
      <c r="O776" s="58"/>
      <c r="P776" s="58"/>
      <c r="Q776" s="58"/>
      <c r="R776" s="58"/>
      <c r="S776" s="58"/>
      <c r="T776" s="58"/>
      <c r="U776" s="58"/>
      <c r="V776" s="58"/>
      <c r="W776" s="58"/>
      <c r="X776" s="58"/>
      <c r="Y776" s="58"/>
      <c r="Z776" s="58"/>
    </row>
    <row r="777" spans="1:26" ht="18" customHeight="1" x14ac:dyDescent="0.2">
      <c r="A777" s="23"/>
      <c r="B777" s="122"/>
      <c r="C777" s="23"/>
      <c r="D777" s="58"/>
      <c r="E777" s="58"/>
      <c r="F777" s="58"/>
      <c r="G777" s="123"/>
      <c r="H777" s="123"/>
      <c r="I777" s="123"/>
      <c r="J777" s="124"/>
      <c r="K777" s="158"/>
      <c r="L777" s="158"/>
      <c r="M777" s="58"/>
      <c r="N777" s="58"/>
      <c r="O777" s="58"/>
      <c r="P777" s="58"/>
      <c r="Q777" s="58"/>
      <c r="R777" s="58"/>
      <c r="S777" s="58"/>
      <c r="T777" s="58"/>
      <c r="U777" s="58"/>
      <c r="V777" s="58"/>
      <c r="W777" s="58"/>
      <c r="X777" s="58"/>
      <c r="Y777" s="58"/>
      <c r="Z777" s="58"/>
    </row>
    <row r="778" spans="1:26" ht="18" customHeight="1" x14ac:dyDescent="0.2">
      <c r="A778" s="23"/>
      <c r="B778" s="122"/>
      <c r="C778" s="23"/>
      <c r="D778" s="58"/>
      <c r="E778" s="58"/>
      <c r="F778" s="58"/>
      <c r="G778" s="123"/>
      <c r="H778" s="123"/>
      <c r="I778" s="123"/>
      <c r="J778" s="124"/>
      <c r="K778" s="158"/>
      <c r="L778" s="158"/>
      <c r="M778" s="58"/>
      <c r="N778" s="58"/>
      <c r="O778" s="58"/>
      <c r="P778" s="58"/>
      <c r="Q778" s="58"/>
      <c r="R778" s="58"/>
      <c r="S778" s="58"/>
      <c r="T778" s="58"/>
      <c r="U778" s="58"/>
      <c r="V778" s="58"/>
      <c r="W778" s="58"/>
      <c r="X778" s="58"/>
      <c r="Y778" s="58"/>
      <c r="Z778" s="58"/>
    </row>
    <row r="779" spans="1:26" ht="18" customHeight="1" x14ac:dyDescent="0.2">
      <c r="A779" s="23"/>
      <c r="B779" s="122"/>
      <c r="C779" s="23"/>
      <c r="D779" s="58"/>
      <c r="E779" s="58"/>
      <c r="F779" s="58"/>
      <c r="G779" s="123"/>
      <c r="H779" s="123"/>
      <c r="I779" s="123"/>
      <c r="J779" s="124"/>
      <c r="K779" s="158"/>
      <c r="L779" s="158"/>
      <c r="M779" s="58"/>
      <c r="N779" s="58"/>
      <c r="O779" s="58"/>
      <c r="P779" s="58"/>
      <c r="Q779" s="58"/>
      <c r="R779" s="58"/>
      <c r="S779" s="58"/>
      <c r="T779" s="58"/>
      <c r="U779" s="58"/>
      <c r="V779" s="58"/>
      <c r="W779" s="58"/>
      <c r="X779" s="58"/>
      <c r="Y779" s="58"/>
      <c r="Z779" s="58"/>
    </row>
    <row r="780" spans="1:26" ht="18" customHeight="1" x14ac:dyDescent="0.2">
      <c r="A780" s="23"/>
      <c r="B780" s="122"/>
      <c r="C780" s="23"/>
      <c r="D780" s="58"/>
      <c r="E780" s="58"/>
      <c r="F780" s="58"/>
      <c r="G780" s="123"/>
      <c r="H780" s="123"/>
      <c r="I780" s="123"/>
      <c r="J780" s="124"/>
      <c r="K780" s="158"/>
      <c r="L780" s="158"/>
      <c r="M780" s="58"/>
      <c r="N780" s="58"/>
      <c r="O780" s="58"/>
      <c r="P780" s="58"/>
      <c r="Q780" s="58"/>
      <c r="R780" s="58"/>
      <c r="S780" s="58"/>
      <c r="T780" s="58"/>
      <c r="U780" s="58"/>
      <c r="V780" s="58"/>
      <c r="W780" s="58"/>
      <c r="X780" s="58"/>
      <c r="Y780" s="58"/>
      <c r="Z780" s="58"/>
    </row>
    <row r="781" spans="1:26" ht="18" customHeight="1" x14ac:dyDescent="0.2">
      <c r="A781" s="23"/>
      <c r="B781" s="122"/>
      <c r="C781" s="23"/>
      <c r="D781" s="58"/>
      <c r="E781" s="58"/>
      <c r="F781" s="58"/>
      <c r="G781" s="123"/>
      <c r="H781" s="123"/>
      <c r="I781" s="123"/>
      <c r="J781" s="124"/>
      <c r="K781" s="158"/>
      <c r="L781" s="158"/>
      <c r="M781" s="58"/>
      <c r="N781" s="58"/>
      <c r="O781" s="58"/>
      <c r="P781" s="58"/>
      <c r="Q781" s="58"/>
      <c r="R781" s="58"/>
      <c r="S781" s="58"/>
      <c r="T781" s="58"/>
      <c r="U781" s="58"/>
      <c r="V781" s="58"/>
      <c r="W781" s="58"/>
      <c r="X781" s="58"/>
      <c r="Y781" s="58"/>
      <c r="Z781" s="58"/>
    </row>
    <row r="782" spans="1:26" ht="18" customHeight="1" x14ac:dyDescent="0.2">
      <c r="A782" s="23"/>
      <c r="B782" s="122"/>
      <c r="C782" s="23"/>
      <c r="D782" s="58"/>
      <c r="E782" s="58"/>
      <c r="F782" s="58"/>
      <c r="G782" s="123"/>
      <c r="H782" s="123"/>
      <c r="I782" s="123"/>
      <c r="J782" s="124"/>
      <c r="K782" s="158"/>
      <c r="L782" s="158"/>
      <c r="M782" s="58"/>
      <c r="N782" s="58"/>
      <c r="O782" s="58"/>
      <c r="P782" s="58"/>
      <c r="Q782" s="58"/>
      <c r="R782" s="58"/>
      <c r="S782" s="58"/>
      <c r="T782" s="58"/>
      <c r="U782" s="58"/>
      <c r="V782" s="58"/>
      <c r="W782" s="58"/>
      <c r="X782" s="58"/>
      <c r="Y782" s="58"/>
      <c r="Z782" s="58"/>
    </row>
    <row r="783" spans="1:26" ht="18" customHeight="1" x14ac:dyDescent="0.2">
      <c r="A783" s="23"/>
      <c r="B783" s="122"/>
      <c r="C783" s="23"/>
      <c r="D783" s="58"/>
      <c r="E783" s="58"/>
      <c r="F783" s="58"/>
      <c r="G783" s="123"/>
      <c r="H783" s="123"/>
      <c r="I783" s="123"/>
      <c r="J783" s="124"/>
      <c r="K783" s="158"/>
      <c r="L783" s="158"/>
      <c r="M783" s="58"/>
      <c r="N783" s="58"/>
      <c r="O783" s="58"/>
      <c r="P783" s="58"/>
      <c r="Q783" s="58"/>
      <c r="R783" s="58"/>
      <c r="S783" s="58"/>
      <c r="T783" s="58"/>
      <c r="U783" s="58"/>
      <c r="V783" s="58"/>
      <c r="W783" s="58"/>
      <c r="X783" s="58"/>
      <c r="Y783" s="58"/>
      <c r="Z783" s="58"/>
    </row>
    <row r="784" spans="1:26" ht="18" customHeight="1" x14ac:dyDescent="0.2">
      <c r="A784" s="23"/>
      <c r="B784" s="122"/>
      <c r="C784" s="23"/>
      <c r="D784" s="58"/>
      <c r="E784" s="58"/>
      <c r="F784" s="58"/>
      <c r="G784" s="123"/>
      <c r="H784" s="123"/>
      <c r="I784" s="123"/>
      <c r="J784" s="124"/>
      <c r="K784" s="158"/>
      <c r="L784" s="158"/>
      <c r="M784" s="58"/>
      <c r="N784" s="58"/>
      <c r="O784" s="58"/>
      <c r="P784" s="58"/>
      <c r="Q784" s="58"/>
      <c r="R784" s="58"/>
      <c r="S784" s="58"/>
      <c r="T784" s="58"/>
      <c r="U784" s="58"/>
      <c r="V784" s="58"/>
      <c r="W784" s="58"/>
      <c r="X784" s="58"/>
      <c r="Y784" s="58"/>
      <c r="Z784" s="58"/>
    </row>
    <row r="785" spans="1:26" ht="18" customHeight="1" x14ac:dyDescent="0.2">
      <c r="A785" s="23"/>
      <c r="B785" s="122"/>
      <c r="C785" s="23"/>
      <c r="D785" s="58"/>
      <c r="E785" s="58"/>
      <c r="F785" s="58"/>
      <c r="G785" s="123"/>
      <c r="H785" s="123"/>
      <c r="I785" s="123"/>
      <c r="J785" s="124"/>
      <c r="K785" s="158"/>
      <c r="L785" s="158"/>
      <c r="M785" s="58"/>
      <c r="N785" s="58"/>
      <c r="O785" s="58"/>
      <c r="P785" s="58"/>
      <c r="Q785" s="58"/>
      <c r="R785" s="58"/>
      <c r="S785" s="58"/>
      <c r="T785" s="58"/>
      <c r="U785" s="58"/>
      <c r="V785" s="58"/>
      <c r="W785" s="58"/>
      <c r="X785" s="58"/>
      <c r="Y785" s="58"/>
      <c r="Z785" s="58"/>
    </row>
    <row r="786" spans="1:26" ht="18" customHeight="1" x14ac:dyDescent="0.2">
      <c r="A786" s="23"/>
      <c r="B786" s="122"/>
      <c r="C786" s="23"/>
      <c r="D786" s="58"/>
      <c r="E786" s="58"/>
      <c r="F786" s="58"/>
      <c r="G786" s="123"/>
      <c r="H786" s="123"/>
      <c r="I786" s="123"/>
      <c r="J786" s="124"/>
      <c r="K786" s="158"/>
      <c r="L786" s="158"/>
      <c r="M786" s="58"/>
      <c r="N786" s="58"/>
      <c r="O786" s="58"/>
      <c r="P786" s="58"/>
      <c r="Q786" s="58"/>
      <c r="R786" s="58"/>
      <c r="S786" s="58"/>
      <c r="T786" s="58"/>
      <c r="U786" s="58"/>
      <c r="V786" s="58"/>
      <c r="W786" s="58"/>
      <c r="X786" s="58"/>
      <c r="Y786" s="58"/>
      <c r="Z786" s="58"/>
    </row>
    <row r="787" spans="1:26" ht="18" customHeight="1" x14ac:dyDescent="0.2">
      <c r="A787" s="23"/>
      <c r="B787" s="122"/>
      <c r="C787" s="23"/>
      <c r="D787" s="58"/>
      <c r="E787" s="58"/>
      <c r="F787" s="58"/>
      <c r="G787" s="123"/>
      <c r="H787" s="123"/>
      <c r="I787" s="123"/>
      <c r="J787" s="124"/>
      <c r="K787" s="158"/>
      <c r="L787" s="158"/>
      <c r="M787" s="58"/>
      <c r="N787" s="58"/>
      <c r="O787" s="58"/>
      <c r="P787" s="58"/>
      <c r="Q787" s="58"/>
      <c r="R787" s="58"/>
      <c r="S787" s="58"/>
      <c r="T787" s="58"/>
      <c r="U787" s="58"/>
      <c r="V787" s="58"/>
      <c r="W787" s="58"/>
      <c r="X787" s="58"/>
      <c r="Y787" s="58"/>
      <c r="Z787" s="58"/>
    </row>
    <row r="788" spans="1:26" ht="18" customHeight="1" x14ac:dyDescent="0.2">
      <c r="A788" s="23"/>
      <c r="B788" s="122"/>
      <c r="C788" s="23"/>
      <c r="D788" s="58"/>
      <c r="E788" s="58"/>
      <c r="F788" s="58"/>
      <c r="G788" s="123"/>
      <c r="H788" s="123"/>
      <c r="I788" s="123"/>
      <c r="J788" s="124"/>
      <c r="K788" s="158"/>
      <c r="L788" s="158"/>
      <c r="M788" s="58"/>
      <c r="N788" s="58"/>
      <c r="O788" s="58"/>
      <c r="P788" s="58"/>
      <c r="Q788" s="58"/>
      <c r="R788" s="58"/>
      <c r="S788" s="58"/>
      <c r="T788" s="58"/>
      <c r="U788" s="58"/>
      <c r="V788" s="58"/>
      <c r="W788" s="58"/>
      <c r="X788" s="58"/>
      <c r="Y788" s="58"/>
      <c r="Z788" s="58"/>
    </row>
    <row r="789" spans="1:26" ht="18" customHeight="1" x14ac:dyDescent="0.2">
      <c r="A789" s="23"/>
      <c r="B789" s="122"/>
      <c r="C789" s="23"/>
      <c r="D789" s="58"/>
      <c r="E789" s="58"/>
      <c r="F789" s="58"/>
      <c r="G789" s="123"/>
      <c r="H789" s="123"/>
      <c r="I789" s="123"/>
      <c r="J789" s="124"/>
      <c r="K789" s="158"/>
      <c r="L789" s="158"/>
      <c r="M789" s="58"/>
      <c r="N789" s="58"/>
      <c r="O789" s="58"/>
      <c r="P789" s="58"/>
      <c r="Q789" s="58"/>
      <c r="R789" s="58"/>
      <c r="S789" s="58"/>
      <c r="T789" s="58"/>
      <c r="U789" s="58"/>
      <c r="V789" s="58"/>
      <c r="W789" s="58"/>
      <c r="X789" s="58"/>
      <c r="Y789" s="58"/>
      <c r="Z789" s="58"/>
    </row>
    <row r="790" spans="1:26" ht="18" customHeight="1" x14ac:dyDescent="0.2">
      <c r="A790" s="23"/>
      <c r="B790" s="122"/>
      <c r="C790" s="23"/>
      <c r="D790" s="58"/>
      <c r="E790" s="58"/>
      <c r="F790" s="58"/>
      <c r="G790" s="123"/>
      <c r="H790" s="123"/>
      <c r="I790" s="123"/>
      <c r="J790" s="124"/>
      <c r="K790" s="158"/>
      <c r="L790" s="158"/>
      <c r="M790" s="58"/>
      <c r="N790" s="58"/>
      <c r="O790" s="58"/>
      <c r="P790" s="58"/>
      <c r="Q790" s="58"/>
      <c r="R790" s="58"/>
      <c r="S790" s="58"/>
      <c r="T790" s="58"/>
      <c r="U790" s="58"/>
      <c r="V790" s="58"/>
      <c r="W790" s="58"/>
      <c r="X790" s="58"/>
      <c r="Y790" s="58"/>
      <c r="Z790" s="58"/>
    </row>
    <row r="791" spans="1:26" ht="18" customHeight="1" x14ac:dyDescent="0.2">
      <c r="A791" s="23"/>
      <c r="B791" s="122"/>
      <c r="C791" s="23"/>
      <c r="D791" s="58"/>
      <c r="E791" s="58"/>
      <c r="F791" s="58"/>
      <c r="G791" s="123"/>
      <c r="H791" s="123"/>
      <c r="I791" s="123"/>
      <c r="J791" s="124"/>
      <c r="K791" s="158"/>
      <c r="L791" s="158"/>
      <c r="M791" s="58"/>
      <c r="N791" s="58"/>
      <c r="O791" s="58"/>
      <c r="P791" s="58"/>
      <c r="Q791" s="58"/>
      <c r="R791" s="58"/>
      <c r="S791" s="58"/>
      <c r="T791" s="58"/>
      <c r="U791" s="58"/>
      <c r="V791" s="58"/>
      <c r="W791" s="58"/>
      <c r="X791" s="58"/>
      <c r="Y791" s="58"/>
      <c r="Z791" s="58"/>
    </row>
    <row r="792" spans="1:26" ht="18" customHeight="1" x14ac:dyDescent="0.2">
      <c r="A792" s="23"/>
      <c r="B792" s="122"/>
      <c r="C792" s="23"/>
      <c r="D792" s="58"/>
      <c r="E792" s="58"/>
      <c r="F792" s="58"/>
      <c r="G792" s="123"/>
      <c r="H792" s="123"/>
      <c r="I792" s="123"/>
      <c r="J792" s="124"/>
      <c r="K792" s="158"/>
      <c r="L792" s="158"/>
      <c r="M792" s="58"/>
      <c r="N792" s="58"/>
      <c r="O792" s="58"/>
      <c r="P792" s="58"/>
      <c r="Q792" s="58"/>
      <c r="R792" s="58"/>
      <c r="S792" s="58"/>
      <c r="T792" s="58"/>
      <c r="U792" s="58"/>
      <c r="V792" s="58"/>
      <c r="W792" s="58"/>
      <c r="X792" s="58"/>
      <c r="Y792" s="58"/>
      <c r="Z792" s="58"/>
    </row>
    <row r="793" spans="1:26" ht="18" customHeight="1" x14ac:dyDescent="0.2">
      <c r="A793" s="23"/>
      <c r="B793" s="122"/>
      <c r="C793" s="23"/>
      <c r="D793" s="58"/>
      <c r="E793" s="58"/>
      <c r="F793" s="58"/>
      <c r="G793" s="123"/>
      <c r="H793" s="123"/>
      <c r="I793" s="123"/>
      <c r="J793" s="124"/>
      <c r="K793" s="158"/>
      <c r="L793" s="158"/>
      <c r="M793" s="58"/>
      <c r="N793" s="58"/>
      <c r="O793" s="58"/>
      <c r="P793" s="58"/>
      <c r="Q793" s="58"/>
      <c r="R793" s="58"/>
      <c r="S793" s="58"/>
      <c r="T793" s="58"/>
      <c r="U793" s="58"/>
      <c r="V793" s="58"/>
      <c r="W793" s="58"/>
      <c r="X793" s="58"/>
      <c r="Y793" s="58"/>
      <c r="Z793" s="58"/>
    </row>
    <row r="794" spans="1:26" ht="18" customHeight="1" x14ac:dyDescent="0.2">
      <c r="A794" s="23"/>
      <c r="B794" s="122"/>
      <c r="C794" s="23"/>
      <c r="D794" s="58"/>
      <c r="E794" s="58"/>
      <c r="F794" s="58"/>
      <c r="G794" s="123"/>
      <c r="H794" s="123"/>
      <c r="I794" s="123"/>
      <c r="J794" s="124"/>
      <c r="K794" s="158"/>
      <c r="L794" s="158"/>
      <c r="M794" s="58"/>
      <c r="N794" s="58"/>
      <c r="O794" s="58"/>
      <c r="P794" s="58"/>
      <c r="Q794" s="58"/>
      <c r="R794" s="58"/>
      <c r="S794" s="58"/>
      <c r="T794" s="58"/>
      <c r="U794" s="58"/>
      <c r="V794" s="58"/>
      <c r="W794" s="58"/>
      <c r="X794" s="58"/>
      <c r="Y794" s="58"/>
      <c r="Z794" s="58"/>
    </row>
    <row r="795" spans="1:26" ht="18" customHeight="1" x14ac:dyDescent="0.2">
      <c r="A795" s="23"/>
      <c r="B795" s="122"/>
      <c r="C795" s="23"/>
      <c r="D795" s="58"/>
      <c r="E795" s="58"/>
      <c r="F795" s="58"/>
      <c r="G795" s="123"/>
      <c r="H795" s="123"/>
      <c r="I795" s="123"/>
      <c r="J795" s="124"/>
      <c r="K795" s="158"/>
      <c r="L795" s="158"/>
      <c r="M795" s="58"/>
      <c r="N795" s="58"/>
      <c r="O795" s="58"/>
      <c r="P795" s="58"/>
      <c r="Q795" s="58"/>
      <c r="R795" s="58"/>
      <c r="S795" s="58"/>
      <c r="T795" s="58"/>
      <c r="U795" s="58"/>
      <c r="V795" s="58"/>
      <c r="W795" s="58"/>
      <c r="X795" s="58"/>
      <c r="Y795" s="58"/>
      <c r="Z795" s="58"/>
    </row>
    <row r="796" spans="1:26" ht="18" customHeight="1" x14ac:dyDescent="0.2">
      <c r="A796" s="23"/>
      <c r="B796" s="122"/>
      <c r="C796" s="23"/>
      <c r="D796" s="58"/>
      <c r="E796" s="58"/>
      <c r="F796" s="58"/>
      <c r="G796" s="123"/>
      <c r="H796" s="123"/>
      <c r="I796" s="123"/>
      <c r="J796" s="124"/>
      <c r="K796" s="158"/>
      <c r="L796" s="158"/>
      <c r="M796" s="58"/>
      <c r="N796" s="58"/>
      <c r="O796" s="58"/>
      <c r="P796" s="58"/>
      <c r="Q796" s="58"/>
      <c r="R796" s="58"/>
      <c r="S796" s="58"/>
      <c r="T796" s="58"/>
      <c r="U796" s="58"/>
      <c r="V796" s="58"/>
      <c r="W796" s="58"/>
      <c r="X796" s="58"/>
      <c r="Y796" s="58"/>
      <c r="Z796" s="58"/>
    </row>
    <row r="797" spans="1:26" ht="18" customHeight="1" x14ac:dyDescent="0.2">
      <c r="A797" s="23"/>
      <c r="B797" s="122"/>
      <c r="C797" s="23"/>
      <c r="D797" s="58"/>
      <c r="E797" s="58"/>
      <c r="F797" s="58"/>
      <c r="G797" s="123"/>
      <c r="H797" s="123"/>
      <c r="I797" s="123"/>
      <c r="J797" s="124"/>
      <c r="K797" s="158"/>
      <c r="L797" s="158"/>
      <c r="M797" s="58"/>
      <c r="N797" s="58"/>
      <c r="O797" s="58"/>
      <c r="P797" s="58"/>
      <c r="Q797" s="58"/>
      <c r="R797" s="58"/>
      <c r="S797" s="58"/>
      <c r="T797" s="58"/>
      <c r="U797" s="58"/>
      <c r="V797" s="58"/>
      <c r="W797" s="58"/>
      <c r="X797" s="58"/>
      <c r="Y797" s="58"/>
      <c r="Z797" s="58"/>
    </row>
    <row r="798" spans="1:26" ht="18" customHeight="1" x14ac:dyDescent="0.2">
      <c r="A798" s="23"/>
      <c r="B798" s="122"/>
      <c r="C798" s="23"/>
      <c r="D798" s="58"/>
      <c r="E798" s="58"/>
      <c r="F798" s="58"/>
      <c r="G798" s="123"/>
      <c r="H798" s="123"/>
      <c r="I798" s="123"/>
      <c r="J798" s="124"/>
      <c r="K798" s="158"/>
      <c r="L798" s="158"/>
      <c r="M798" s="58"/>
      <c r="N798" s="58"/>
      <c r="O798" s="58"/>
      <c r="P798" s="58"/>
      <c r="Q798" s="58"/>
      <c r="R798" s="58"/>
      <c r="S798" s="58"/>
      <c r="T798" s="58"/>
      <c r="U798" s="58"/>
      <c r="V798" s="58"/>
      <c r="W798" s="58"/>
      <c r="X798" s="58"/>
      <c r="Y798" s="58"/>
      <c r="Z798" s="58"/>
    </row>
    <row r="799" spans="1:26" ht="18" customHeight="1" x14ac:dyDescent="0.2">
      <c r="A799" s="23"/>
      <c r="B799" s="122"/>
      <c r="C799" s="23"/>
      <c r="D799" s="58"/>
      <c r="E799" s="58"/>
      <c r="F799" s="58"/>
      <c r="G799" s="123"/>
      <c r="H799" s="123"/>
      <c r="I799" s="123"/>
      <c r="J799" s="124"/>
      <c r="K799" s="158"/>
      <c r="L799" s="158"/>
      <c r="M799" s="58"/>
      <c r="N799" s="58"/>
      <c r="O799" s="58"/>
      <c r="P799" s="58"/>
      <c r="Q799" s="58"/>
      <c r="R799" s="58"/>
      <c r="S799" s="58"/>
      <c r="T799" s="58"/>
      <c r="U799" s="58"/>
      <c r="V799" s="58"/>
      <c r="W799" s="58"/>
      <c r="X799" s="58"/>
      <c r="Y799" s="58"/>
      <c r="Z799" s="58"/>
    </row>
    <row r="800" spans="1:26" ht="18" customHeight="1" x14ac:dyDescent="0.2">
      <c r="A800" s="23"/>
      <c r="B800" s="122"/>
      <c r="C800" s="23"/>
      <c r="D800" s="58"/>
      <c r="E800" s="58"/>
      <c r="F800" s="58"/>
      <c r="G800" s="123"/>
      <c r="H800" s="123"/>
      <c r="I800" s="123"/>
      <c r="J800" s="124"/>
      <c r="K800" s="158"/>
      <c r="L800" s="158"/>
      <c r="M800" s="58"/>
      <c r="N800" s="58"/>
      <c r="O800" s="58"/>
      <c r="P800" s="58"/>
      <c r="Q800" s="58"/>
      <c r="R800" s="58"/>
      <c r="S800" s="58"/>
      <c r="T800" s="58"/>
      <c r="U800" s="58"/>
      <c r="V800" s="58"/>
      <c r="W800" s="58"/>
      <c r="X800" s="58"/>
      <c r="Y800" s="58"/>
      <c r="Z800" s="58"/>
    </row>
    <row r="801" spans="1:26" ht="18" customHeight="1" x14ac:dyDescent="0.2">
      <c r="A801" s="23"/>
      <c r="B801" s="122"/>
      <c r="C801" s="23"/>
      <c r="D801" s="58"/>
      <c r="E801" s="58"/>
      <c r="F801" s="58"/>
      <c r="G801" s="123"/>
      <c r="H801" s="123"/>
      <c r="I801" s="123"/>
      <c r="J801" s="124"/>
      <c r="K801" s="158"/>
      <c r="L801" s="158"/>
      <c r="M801" s="58"/>
      <c r="N801" s="58"/>
      <c r="O801" s="58"/>
      <c r="P801" s="58"/>
      <c r="Q801" s="58"/>
      <c r="R801" s="58"/>
      <c r="S801" s="58"/>
      <c r="T801" s="58"/>
      <c r="U801" s="58"/>
      <c r="V801" s="58"/>
      <c r="W801" s="58"/>
      <c r="X801" s="58"/>
      <c r="Y801" s="58"/>
      <c r="Z801" s="58"/>
    </row>
    <row r="802" spans="1:26" ht="18" customHeight="1" x14ac:dyDescent="0.2">
      <c r="A802" s="23"/>
      <c r="B802" s="122"/>
      <c r="C802" s="23"/>
      <c r="D802" s="58"/>
      <c r="E802" s="58"/>
      <c r="F802" s="58"/>
      <c r="G802" s="123"/>
      <c r="H802" s="123"/>
      <c r="I802" s="123"/>
      <c r="J802" s="124"/>
      <c r="K802" s="158"/>
      <c r="L802" s="158"/>
      <c r="M802" s="58"/>
      <c r="N802" s="58"/>
      <c r="O802" s="58"/>
      <c r="P802" s="58"/>
      <c r="Q802" s="58"/>
      <c r="R802" s="58"/>
      <c r="S802" s="58"/>
      <c r="T802" s="58"/>
      <c r="U802" s="58"/>
      <c r="V802" s="58"/>
      <c r="W802" s="58"/>
      <c r="X802" s="58"/>
      <c r="Y802" s="58"/>
      <c r="Z802" s="58"/>
    </row>
    <row r="803" spans="1:26" ht="18" customHeight="1" x14ac:dyDescent="0.2">
      <c r="A803" s="23"/>
      <c r="B803" s="122"/>
      <c r="C803" s="23"/>
      <c r="D803" s="58"/>
      <c r="E803" s="58"/>
      <c r="F803" s="58"/>
      <c r="G803" s="123"/>
      <c r="H803" s="123"/>
      <c r="I803" s="123"/>
      <c r="J803" s="124"/>
      <c r="K803" s="158"/>
      <c r="L803" s="158"/>
      <c r="M803" s="58"/>
      <c r="N803" s="58"/>
      <c r="O803" s="58"/>
      <c r="P803" s="58"/>
      <c r="Q803" s="58"/>
      <c r="R803" s="58"/>
      <c r="S803" s="58"/>
      <c r="T803" s="58"/>
      <c r="U803" s="58"/>
      <c r="V803" s="58"/>
      <c r="W803" s="58"/>
      <c r="X803" s="58"/>
      <c r="Y803" s="58"/>
      <c r="Z803" s="58"/>
    </row>
    <row r="804" spans="1:26" ht="18" customHeight="1" x14ac:dyDescent="0.2">
      <c r="A804" s="23"/>
      <c r="B804" s="122"/>
      <c r="C804" s="23"/>
      <c r="D804" s="58"/>
      <c r="E804" s="58"/>
      <c r="F804" s="58"/>
      <c r="G804" s="123"/>
      <c r="H804" s="123"/>
      <c r="I804" s="123"/>
      <c r="J804" s="124"/>
      <c r="K804" s="158"/>
      <c r="L804" s="158"/>
      <c r="M804" s="58"/>
      <c r="N804" s="58"/>
      <c r="O804" s="58"/>
      <c r="P804" s="58"/>
      <c r="Q804" s="58"/>
      <c r="R804" s="58"/>
      <c r="S804" s="58"/>
      <c r="T804" s="58"/>
      <c r="U804" s="58"/>
      <c r="V804" s="58"/>
      <c r="W804" s="58"/>
      <c r="X804" s="58"/>
      <c r="Y804" s="58"/>
      <c r="Z804" s="58"/>
    </row>
    <row r="805" spans="1:26" ht="18" customHeight="1" x14ac:dyDescent="0.2">
      <c r="A805" s="23"/>
      <c r="B805" s="122"/>
      <c r="C805" s="23"/>
      <c r="D805" s="58"/>
      <c r="E805" s="58"/>
      <c r="F805" s="58"/>
      <c r="G805" s="123"/>
      <c r="H805" s="123"/>
      <c r="I805" s="123"/>
      <c r="J805" s="124"/>
      <c r="K805" s="158"/>
      <c r="L805" s="158"/>
      <c r="M805" s="58"/>
      <c r="N805" s="58"/>
      <c r="O805" s="58"/>
      <c r="P805" s="58"/>
      <c r="Q805" s="58"/>
      <c r="R805" s="58"/>
      <c r="S805" s="58"/>
      <c r="T805" s="58"/>
      <c r="U805" s="58"/>
      <c r="V805" s="58"/>
      <c r="W805" s="58"/>
      <c r="X805" s="58"/>
      <c r="Y805" s="58"/>
      <c r="Z805" s="58"/>
    </row>
    <row r="806" spans="1:26" ht="18" customHeight="1" x14ac:dyDescent="0.2">
      <c r="A806" s="23"/>
      <c r="B806" s="122"/>
      <c r="C806" s="23"/>
      <c r="D806" s="58"/>
      <c r="E806" s="58"/>
      <c r="F806" s="58"/>
      <c r="G806" s="123"/>
      <c r="H806" s="123"/>
      <c r="I806" s="123"/>
      <c r="J806" s="124"/>
      <c r="K806" s="158"/>
      <c r="L806" s="158"/>
      <c r="M806" s="58"/>
      <c r="N806" s="58"/>
      <c r="O806" s="58"/>
      <c r="P806" s="58"/>
      <c r="Q806" s="58"/>
      <c r="R806" s="58"/>
      <c r="S806" s="58"/>
      <c r="T806" s="58"/>
      <c r="U806" s="58"/>
      <c r="V806" s="58"/>
      <c r="W806" s="58"/>
      <c r="X806" s="58"/>
      <c r="Y806" s="58"/>
      <c r="Z806" s="58"/>
    </row>
    <row r="807" spans="1:26" ht="18" customHeight="1" x14ac:dyDescent="0.2">
      <c r="A807" s="23"/>
      <c r="B807" s="122"/>
      <c r="C807" s="23"/>
      <c r="D807" s="58"/>
      <c r="E807" s="58"/>
      <c r="F807" s="58"/>
      <c r="G807" s="123"/>
      <c r="H807" s="123"/>
      <c r="I807" s="123"/>
      <c r="J807" s="124"/>
      <c r="K807" s="158"/>
      <c r="L807" s="158"/>
      <c r="M807" s="58"/>
      <c r="N807" s="58"/>
      <c r="O807" s="58"/>
      <c r="P807" s="58"/>
      <c r="Q807" s="58"/>
      <c r="R807" s="58"/>
      <c r="S807" s="58"/>
      <c r="T807" s="58"/>
      <c r="U807" s="58"/>
      <c r="V807" s="58"/>
      <c r="W807" s="58"/>
      <c r="X807" s="58"/>
      <c r="Y807" s="58"/>
      <c r="Z807" s="58"/>
    </row>
    <row r="808" spans="1:26" ht="18" customHeight="1" x14ac:dyDescent="0.2">
      <c r="A808" s="23"/>
      <c r="B808" s="122"/>
      <c r="C808" s="23"/>
      <c r="D808" s="58"/>
      <c r="E808" s="58"/>
      <c r="F808" s="58"/>
      <c r="G808" s="123"/>
      <c r="H808" s="123"/>
      <c r="I808" s="123"/>
      <c r="J808" s="124"/>
      <c r="K808" s="158"/>
      <c r="L808" s="158"/>
      <c r="M808" s="58"/>
      <c r="N808" s="58"/>
      <c r="O808" s="58"/>
      <c r="P808" s="58"/>
      <c r="Q808" s="58"/>
      <c r="R808" s="58"/>
      <c r="S808" s="58"/>
      <c r="T808" s="58"/>
      <c r="U808" s="58"/>
      <c r="V808" s="58"/>
      <c r="W808" s="58"/>
      <c r="X808" s="58"/>
      <c r="Y808" s="58"/>
      <c r="Z808" s="58"/>
    </row>
    <row r="809" spans="1:26" ht="18" customHeight="1" x14ac:dyDescent="0.2">
      <c r="A809" s="23"/>
      <c r="B809" s="122"/>
      <c r="C809" s="23"/>
      <c r="D809" s="58"/>
      <c r="E809" s="58"/>
      <c r="F809" s="58"/>
      <c r="G809" s="123"/>
      <c r="H809" s="123"/>
      <c r="I809" s="123"/>
      <c r="J809" s="124"/>
      <c r="K809" s="158"/>
      <c r="L809" s="158"/>
      <c r="M809" s="58"/>
      <c r="N809" s="58"/>
      <c r="O809" s="58"/>
      <c r="P809" s="58"/>
      <c r="Q809" s="58"/>
      <c r="R809" s="58"/>
      <c r="S809" s="58"/>
      <c r="T809" s="58"/>
      <c r="U809" s="58"/>
      <c r="V809" s="58"/>
      <c r="W809" s="58"/>
      <c r="X809" s="58"/>
      <c r="Y809" s="58"/>
      <c r="Z809" s="58"/>
    </row>
    <row r="810" spans="1:26" ht="18" customHeight="1" x14ac:dyDescent="0.2">
      <c r="A810" s="23"/>
      <c r="B810" s="122"/>
      <c r="C810" s="23"/>
      <c r="D810" s="58"/>
      <c r="E810" s="58"/>
      <c r="F810" s="58"/>
      <c r="G810" s="123"/>
      <c r="H810" s="123"/>
      <c r="I810" s="123"/>
      <c r="J810" s="124"/>
      <c r="K810" s="158"/>
      <c r="L810" s="158"/>
      <c r="M810" s="58"/>
      <c r="N810" s="58"/>
      <c r="O810" s="58"/>
      <c r="P810" s="58"/>
      <c r="Q810" s="58"/>
      <c r="R810" s="58"/>
      <c r="S810" s="58"/>
      <c r="T810" s="58"/>
      <c r="U810" s="58"/>
      <c r="V810" s="58"/>
      <c r="W810" s="58"/>
      <c r="X810" s="58"/>
      <c r="Y810" s="58"/>
      <c r="Z810" s="58"/>
    </row>
    <row r="811" spans="1:26" ht="18" customHeight="1" x14ac:dyDescent="0.2">
      <c r="A811" s="23"/>
      <c r="B811" s="122"/>
      <c r="C811" s="23"/>
      <c r="D811" s="58"/>
      <c r="E811" s="58"/>
      <c r="F811" s="58"/>
      <c r="G811" s="123"/>
      <c r="H811" s="123"/>
      <c r="I811" s="123"/>
      <c r="J811" s="124"/>
      <c r="K811" s="158"/>
      <c r="L811" s="158"/>
      <c r="M811" s="58"/>
      <c r="N811" s="58"/>
      <c r="O811" s="58"/>
      <c r="P811" s="58"/>
      <c r="Q811" s="58"/>
      <c r="R811" s="58"/>
      <c r="S811" s="58"/>
      <c r="T811" s="58"/>
      <c r="U811" s="58"/>
      <c r="V811" s="58"/>
      <c r="W811" s="58"/>
      <c r="X811" s="58"/>
      <c r="Y811" s="58"/>
      <c r="Z811" s="58"/>
    </row>
    <row r="812" spans="1:26" ht="18" customHeight="1" x14ac:dyDescent="0.2">
      <c r="A812" s="23"/>
      <c r="B812" s="122"/>
      <c r="C812" s="23"/>
      <c r="D812" s="58"/>
      <c r="E812" s="58"/>
      <c r="F812" s="58"/>
      <c r="G812" s="123"/>
      <c r="H812" s="123"/>
      <c r="I812" s="123"/>
      <c r="J812" s="124"/>
      <c r="K812" s="158"/>
      <c r="L812" s="158"/>
      <c r="M812" s="58"/>
      <c r="N812" s="58"/>
      <c r="O812" s="58"/>
      <c r="P812" s="58"/>
      <c r="Q812" s="58"/>
      <c r="R812" s="58"/>
      <c r="S812" s="58"/>
      <c r="T812" s="58"/>
      <c r="U812" s="58"/>
      <c r="V812" s="58"/>
      <c r="W812" s="58"/>
      <c r="X812" s="58"/>
      <c r="Y812" s="58"/>
      <c r="Z812" s="58"/>
    </row>
    <row r="813" spans="1:26" ht="18" customHeight="1" x14ac:dyDescent="0.2">
      <c r="A813" s="23"/>
      <c r="B813" s="122"/>
      <c r="C813" s="23"/>
      <c r="D813" s="58"/>
      <c r="E813" s="58"/>
      <c r="F813" s="58"/>
      <c r="G813" s="123"/>
      <c r="H813" s="123"/>
      <c r="I813" s="123"/>
      <c r="J813" s="124"/>
      <c r="K813" s="158"/>
      <c r="L813" s="158"/>
      <c r="M813" s="58"/>
      <c r="N813" s="58"/>
      <c r="O813" s="58"/>
      <c r="P813" s="58"/>
      <c r="Q813" s="58"/>
      <c r="R813" s="58"/>
      <c r="S813" s="58"/>
      <c r="T813" s="58"/>
      <c r="U813" s="58"/>
      <c r="V813" s="58"/>
      <c r="W813" s="58"/>
      <c r="X813" s="58"/>
      <c r="Y813" s="58"/>
      <c r="Z813" s="58"/>
    </row>
    <row r="814" spans="1:26" ht="18" customHeight="1" x14ac:dyDescent="0.2">
      <c r="A814" s="23"/>
      <c r="B814" s="122"/>
      <c r="C814" s="23"/>
      <c r="D814" s="58"/>
      <c r="E814" s="58"/>
      <c r="F814" s="58"/>
      <c r="G814" s="123"/>
      <c r="H814" s="123"/>
      <c r="I814" s="123"/>
      <c r="J814" s="124"/>
      <c r="K814" s="158"/>
      <c r="L814" s="158"/>
      <c r="M814" s="58"/>
      <c r="N814" s="58"/>
      <c r="O814" s="58"/>
      <c r="P814" s="58"/>
      <c r="Q814" s="58"/>
      <c r="R814" s="58"/>
      <c r="S814" s="58"/>
      <c r="T814" s="58"/>
      <c r="U814" s="58"/>
      <c r="V814" s="58"/>
      <c r="W814" s="58"/>
      <c r="X814" s="58"/>
      <c r="Y814" s="58"/>
      <c r="Z814" s="58"/>
    </row>
    <row r="815" spans="1:26" ht="18" customHeight="1" x14ac:dyDescent="0.2">
      <c r="A815" s="23"/>
      <c r="B815" s="122"/>
      <c r="C815" s="23"/>
      <c r="D815" s="58"/>
      <c r="E815" s="58"/>
      <c r="F815" s="58"/>
      <c r="G815" s="123"/>
      <c r="H815" s="123"/>
      <c r="I815" s="123"/>
      <c r="J815" s="124"/>
      <c r="K815" s="158"/>
      <c r="L815" s="158"/>
      <c r="M815" s="58"/>
      <c r="N815" s="58"/>
      <c r="O815" s="58"/>
      <c r="P815" s="58"/>
      <c r="Q815" s="58"/>
      <c r="R815" s="58"/>
      <c r="S815" s="58"/>
      <c r="T815" s="58"/>
      <c r="U815" s="58"/>
      <c r="V815" s="58"/>
      <c r="W815" s="58"/>
      <c r="X815" s="58"/>
      <c r="Y815" s="58"/>
      <c r="Z815" s="58"/>
    </row>
    <row r="816" spans="1:26" ht="18" customHeight="1" x14ac:dyDescent="0.2">
      <c r="A816" s="23"/>
      <c r="B816" s="122"/>
      <c r="C816" s="23"/>
      <c r="D816" s="58"/>
      <c r="E816" s="58"/>
      <c r="F816" s="58"/>
      <c r="G816" s="123"/>
      <c r="H816" s="123"/>
      <c r="I816" s="123"/>
      <c r="J816" s="124"/>
      <c r="K816" s="158"/>
      <c r="L816" s="158"/>
      <c r="M816" s="58"/>
      <c r="N816" s="58"/>
      <c r="O816" s="58"/>
      <c r="P816" s="58"/>
      <c r="Q816" s="58"/>
      <c r="R816" s="58"/>
      <c r="S816" s="58"/>
      <c r="T816" s="58"/>
      <c r="U816" s="58"/>
      <c r="V816" s="58"/>
      <c r="W816" s="58"/>
      <c r="X816" s="58"/>
      <c r="Y816" s="58"/>
      <c r="Z816" s="58"/>
    </row>
    <row r="817" spans="1:26" ht="18" customHeight="1" x14ac:dyDescent="0.2">
      <c r="A817" s="23"/>
      <c r="B817" s="122"/>
      <c r="C817" s="23"/>
      <c r="D817" s="58"/>
      <c r="E817" s="58"/>
      <c r="F817" s="58"/>
      <c r="G817" s="123"/>
      <c r="H817" s="123"/>
      <c r="I817" s="123"/>
      <c r="J817" s="124"/>
      <c r="K817" s="158"/>
      <c r="L817" s="158"/>
      <c r="M817" s="58"/>
      <c r="N817" s="58"/>
      <c r="O817" s="58"/>
      <c r="P817" s="58"/>
      <c r="Q817" s="58"/>
      <c r="R817" s="58"/>
      <c r="S817" s="58"/>
      <c r="T817" s="58"/>
      <c r="U817" s="58"/>
      <c r="V817" s="58"/>
      <c r="W817" s="58"/>
      <c r="X817" s="58"/>
      <c r="Y817" s="58"/>
      <c r="Z817" s="58"/>
    </row>
    <row r="818" spans="1:26" ht="18" customHeight="1" x14ac:dyDescent="0.2">
      <c r="A818" s="23"/>
      <c r="B818" s="122"/>
      <c r="C818" s="23"/>
      <c r="D818" s="58"/>
      <c r="E818" s="58"/>
      <c r="F818" s="58"/>
      <c r="G818" s="123"/>
      <c r="H818" s="123"/>
      <c r="I818" s="123"/>
      <c r="J818" s="124"/>
      <c r="K818" s="158"/>
      <c r="L818" s="158"/>
      <c r="M818" s="58"/>
      <c r="N818" s="58"/>
      <c r="O818" s="58"/>
      <c r="P818" s="58"/>
      <c r="Q818" s="58"/>
      <c r="R818" s="58"/>
      <c r="S818" s="58"/>
      <c r="T818" s="58"/>
      <c r="U818" s="58"/>
      <c r="V818" s="58"/>
      <c r="W818" s="58"/>
      <c r="X818" s="58"/>
      <c r="Y818" s="58"/>
      <c r="Z818" s="58"/>
    </row>
    <row r="819" spans="1:26" ht="18" customHeight="1" x14ac:dyDescent="0.2">
      <c r="A819" s="23"/>
      <c r="B819" s="122"/>
      <c r="C819" s="23"/>
      <c r="D819" s="58"/>
      <c r="E819" s="58"/>
      <c r="F819" s="58"/>
      <c r="G819" s="123"/>
      <c r="H819" s="123"/>
      <c r="I819" s="123"/>
      <c r="J819" s="124"/>
      <c r="K819" s="158"/>
      <c r="L819" s="158"/>
      <c r="M819" s="58"/>
      <c r="N819" s="58"/>
      <c r="O819" s="58"/>
      <c r="P819" s="58"/>
      <c r="Q819" s="58"/>
      <c r="R819" s="58"/>
      <c r="S819" s="58"/>
      <c r="T819" s="58"/>
      <c r="U819" s="58"/>
      <c r="V819" s="58"/>
      <c r="W819" s="58"/>
      <c r="X819" s="58"/>
      <c r="Y819" s="58"/>
      <c r="Z819" s="58"/>
    </row>
    <row r="820" spans="1:26" ht="18" customHeight="1" x14ac:dyDescent="0.2">
      <c r="A820" s="23"/>
      <c r="B820" s="122"/>
      <c r="C820" s="23"/>
      <c r="D820" s="58"/>
      <c r="E820" s="58"/>
      <c r="F820" s="58"/>
      <c r="G820" s="123"/>
      <c r="H820" s="123"/>
      <c r="I820" s="123"/>
      <c r="J820" s="124"/>
      <c r="K820" s="158"/>
      <c r="L820" s="158"/>
      <c r="M820" s="58"/>
      <c r="N820" s="58"/>
      <c r="O820" s="58"/>
      <c r="P820" s="58"/>
      <c r="Q820" s="58"/>
      <c r="R820" s="58"/>
      <c r="S820" s="58"/>
      <c r="T820" s="58"/>
      <c r="U820" s="58"/>
      <c r="V820" s="58"/>
      <c r="W820" s="58"/>
      <c r="X820" s="58"/>
      <c r="Y820" s="58"/>
      <c r="Z820" s="58"/>
    </row>
    <row r="821" spans="1:26" ht="18" customHeight="1" x14ac:dyDescent="0.2">
      <c r="A821" s="23"/>
      <c r="B821" s="122"/>
      <c r="C821" s="23"/>
      <c r="D821" s="58"/>
      <c r="E821" s="58"/>
      <c r="F821" s="58"/>
      <c r="G821" s="123"/>
      <c r="H821" s="123"/>
      <c r="I821" s="123"/>
      <c r="J821" s="124"/>
      <c r="K821" s="158"/>
      <c r="L821" s="158"/>
      <c r="M821" s="58"/>
      <c r="N821" s="58"/>
      <c r="O821" s="58"/>
      <c r="P821" s="58"/>
      <c r="Q821" s="58"/>
      <c r="R821" s="58"/>
      <c r="S821" s="58"/>
      <c r="T821" s="58"/>
      <c r="U821" s="58"/>
      <c r="V821" s="58"/>
      <c r="W821" s="58"/>
      <c r="X821" s="58"/>
      <c r="Y821" s="58"/>
      <c r="Z821" s="58"/>
    </row>
    <row r="822" spans="1:26" ht="18" customHeight="1" x14ac:dyDescent="0.2">
      <c r="A822" s="23"/>
      <c r="B822" s="122"/>
      <c r="C822" s="23"/>
      <c r="D822" s="58"/>
      <c r="E822" s="58"/>
      <c r="F822" s="58"/>
      <c r="G822" s="123"/>
      <c r="H822" s="123"/>
      <c r="I822" s="123"/>
      <c r="J822" s="124"/>
      <c r="K822" s="158"/>
      <c r="L822" s="158"/>
      <c r="M822" s="58"/>
      <c r="N822" s="58"/>
      <c r="O822" s="58"/>
      <c r="P822" s="58"/>
      <c r="Q822" s="58"/>
      <c r="R822" s="58"/>
      <c r="S822" s="58"/>
      <c r="T822" s="58"/>
      <c r="U822" s="58"/>
      <c r="V822" s="58"/>
      <c r="W822" s="58"/>
      <c r="X822" s="58"/>
      <c r="Y822" s="58"/>
      <c r="Z822" s="58"/>
    </row>
    <row r="823" spans="1:26" ht="18" customHeight="1" x14ac:dyDescent="0.2">
      <c r="A823" s="23"/>
      <c r="B823" s="122"/>
      <c r="C823" s="23"/>
      <c r="D823" s="58"/>
      <c r="E823" s="58"/>
      <c r="F823" s="58"/>
      <c r="G823" s="123"/>
      <c r="H823" s="123"/>
      <c r="I823" s="123"/>
      <c r="J823" s="124"/>
      <c r="K823" s="158"/>
      <c r="L823" s="158"/>
      <c r="M823" s="58"/>
      <c r="N823" s="58"/>
      <c r="O823" s="58"/>
      <c r="P823" s="58"/>
      <c r="Q823" s="58"/>
      <c r="R823" s="58"/>
      <c r="S823" s="58"/>
      <c r="T823" s="58"/>
      <c r="U823" s="58"/>
      <c r="V823" s="58"/>
      <c r="W823" s="58"/>
      <c r="X823" s="58"/>
      <c r="Y823" s="58"/>
      <c r="Z823" s="58"/>
    </row>
    <row r="824" spans="1:26" ht="18" customHeight="1" x14ac:dyDescent="0.2">
      <c r="A824" s="23"/>
      <c r="B824" s="122"/>
      <c r="C824" s="23"/>
      <c r="D824" s="58"/>
      <c r="E824" s="58"/>
      <c r="F824" s="58"/>
      <c r="G824" s="123"/>
      <c r="H824" s="123"/>
      <c r="I824" s="123"/>
      <c r="J824" s="124"/>
      <c r="K824" s="158"/>
      <c r="L824" s="158"/>
      <c r="M824" s="58"/>
      <c r="N824" s="58"/>
      <c r="O824" s="58"/>
      <c r="P824" s="58"/>
      <c r="Q824" s="58"/>
      <c r="R824" s="58"/>
      <c r="S824" s="58"/>
      <c r="T824" s="58"/>
      <c r="U824" s="58"/>
      <c r="V824" s="58"/>
      <c r="W824" s="58"/>
      <c r="X824" s="58"/>
      <c r="Y824" s="58"/>
      <c r="Z824" s="58"/>
    </row>
    <row r="825" spans="1:26" ht="18" customHeight="1" x14ac:dyDescent="0.2">
      <c r="A825" s="23"/>
      <c r="B825" s="122"/>
      <c r="C825" s="23"/>
      <c r="D825" s="58"/>
      <c r="E825" s="58"/>
      <c r="F825" s="58"/>
      <c r="G825" s="123"/>
      <c r="H825" s="123"/>
      <c r="I825" s="123"/>
      <c r="J825" s="124"/>
      <c r="K825" s="158"/>
      <c r="L825" s="158"/>
      <c r="M825" s="58"/>
      <c r="N825" s="58"/>
      <c r="O825" s="58"/>
      <c r="P825" s="58"/>
      <c r="Q825" s="58"/>
      <c r="R825" s="58"/>
      <c r="S825" s="58"/>
      <c r="T825" s="58"/>
      <c r="U825" s="58"/>
      <c r="V825" s="58"/>
      <c r="W825" s="58"/>
      <c r="X825" s="58"/>
      <c r="Y825" s="58"/>
      <c r="Z825" s="58"/>
    </row>
    <row r="826" spans="1:26" ht="18" customHeight="1" x14ac:dyDescent="0.2">
      <c r="A826" s="23"/>
      <c r="B826" s="122"/>
      <c r="C826" s="23"/>
      <c r="D826" s="58"/>
      <c r="E826" s="58"/>
      <c r="F826" s="58"/>
      <c r="G826" s="123"/>
      <c r="H826" s="123"/>
      <c r="I826" s="123"/>
      <c r="J826" s="124"/>
      <c r="K826" s="158"/>
      <c r="L826" s="158"/>
      <c r="M826" s="58"/>
      <c r="N826" s="58"/>
      <c r="O826" s="58"/>
      <c r="P826" s="58"/>
      <c r="Q826" s="58"/>
      <c r="R826" s="58"/>
      <c r="S826" s="58"/>
      <c r="T826" s="58"/>
      <c r="U826" s="58"/>
      <c r="V826" s="58"/>
      <c r="W826" s="58"/>
      <c r="X826" s="58"/>
      <c r="Y826" s="58"/>
      <c r="Z826" s="58"/>
    </row>
    <row r="827" spans="1:26" ht="18" customHeight="1" x14ac:dyDescent="0.2">
      <c r="A827" s="23"/>
      <c r="B827" s="122"/>
      <c r="C827" s="23"/>
      <c r="D827" s="58"/>
      <c r="E827" s="58"/>
      <c r="F827" s="58"/>
      <c r="G827" s="123"/>
      <c r="H827" s="123"/>
      <c r="I827" s="123"/>
      <c r="J827" s="124"/>
      <c r="K827" s="158"/>
      <c r="L827" s="158"/>
      <c r="M827" s="58"/>
      <c r="N827" s="58"/>
      <c r="O827" s="58"/>
      <c r="P827" s="58"/>
      <c r="Q827" s="58"/>
      <c r="R827" s="58"/>
      <c r="S827" s="58"/>
      <c r="T827" s="58"/>
      <c r="U827" s="58"/>
      <c r="V827" s="58"/>
      <c r="W827" s="58"/>
      <c r="X827" s="58"/>
      <c r="Y827" s="58"/>
      <c r="Z827" s="58"/>
    </row>
    <row r="828" spans="1:26" ht="18" customHeight="1" x14ac:dyDescent="0.2">
      <c r="A828" s="23"/>
      <c r="B828" s="122"/>
      <c r="C828" s="23"/>
      <c r="D828" s="58"/>
      <c r="E828" s="58"/>
      <c r="F828" s="58"/>
      <c r="G828" s="123"/>
      <c r="H828" s="123"/>
      <c r="I828" s="123"/>
      <c r="J828" s="124"/>
      <c r="K828" s="158"/>
      <c r="L828" s="158"/>
      <c r="M828" s="58"/>
      <c r="N828" s="58"/>
      <c r="O828" s="58"/>
      <c r="P828" s="58"/>
      <c r="Q828" s="58"/>
      <c r="R828" s="58"/>
      <c r="S828" s="58"/>
      <c r="T828" s="58"/>
      <c r="U828" s="58"/>
      <c r="V828" s="58"/>
      <c r="W828" s="58"/>
      <c r="X828" s="58"/>
      <c r="Y828" s="58"/>
      <c r="Z828" s="58"/>
    </row>
    <row r="829" spans="1:26" ht="18" customHeight="1" x14ac:dyDescent="0.2">
      <c r="A829" s="23"/>
      <c r="B829" s="122"/>
      <c r="C829" s="23"/>
      <c r="D829" s="58"/>
      <c r="E829" s="58"/>
      <c r="F829" s="58"/>
      <c r="G829" s="123"/>
      <c r="H829" s="123"/>
      <c r="I829" s="123"/>
      <c r="J829" s="124"/>
      <c r="K829" s="158"/>
      <c r="L829" s="158"/>
      <c r="M829" s="58"/>
      <c r="N829" s="58"/>
      <c r="O829" s="58"/>
      <c r="P829" s="58"/>
      <c r="Q829" s="58"/>
      <c r="R829" s="58"/>
      <c r="S829" s="58"/>
      <c r="T829" s="58"/>
      <c r="U829" s="58"/>
      <c r="V829" s="58"/>
      <c r="W829" s="58"/>
      <c r="X829" s="58"/>
      <c r="Y829" s="58"/>
      <c r="Z829" s="58"/>
    </row>
    <row r="830" spans="1:26" ht="18" customHeight="1" x14ac:dyDescent="0.2">
      <c r="A830" s="23"/>
      <c r="B830" s="122"/>
      <c r="C830" s="23"/>
      <c r="D830" s="58"/>
      <c r="E830" s="58"/>
      <c r="F830" s="58"/>
      <c r="G830" s="123"/>
      <c r="H830" s="123"/>
      <c r="I830" s="123"/>
      <c r="J830" s="124"/>
      <c r="K830" s="158"/>
      <c r="L830" s="158"/>
      <c r="M830" s="58"/>
      <c r="N830" s="58"/>
      <c r="O830" s="58"/>
      <c r="P830" s="58"/>
      <c r="Q830" s="58"/>
      <c r="R830" s="58"/>
      <c r="S830" s="58"/>
      <c r="T830" s="58"/>
      <c r="U830" s="58"/>
      <c r="V830" s="58"/>
      <c r="W830" s="58"/>
      <c r="X830" s="58"/>
      <c r="Y830" s="58"/>
      <c r="Z830" s="58"/>
    </row>
    <row r="831" spans="1:26" ht="18" customHeight="1" x14ac:dyDescent="0.2">
      <c r="A831" s="23"/>
      <c r="B831" s="122"/>
      <c r="C831" s="23"/>
      <c r="D831" s="58"/>
      <c r="E831" s="58"/>
      <c r="F831" s="58"/>
      <c r="G831" s="123"/>
      <c r="H831" s="123"/>
      <c r="I831" s="123"/>
      <c r="J831" s="124"/>
      <c r="K831" s="158"/>
      <c r="L831" s="158"/>
      <c r="M831" s="58"/>
      <c r="N831" s="58"/>
      <c r="O831" s="58"/>
      <c r="P831" s="58"/>
      <c r="Q831" s="58"/>
      <c r="R831" s="58"/>
      <c r="S831" s="58"/>
      <c r="T831" s="58"/>
      <c r="U831" s="58"/>
      <c r="V831" s="58"/>
      <c r="W831" s="58"/>
      <c r="X831" s="58"/>
      <c r="Y831" s="58"/>
      <c r="Z831" s="58"/>
    </row>
    <row r="832" spans="1:26" ht="18" customHeight="1" x14ac:dyDescent="0.2">
      <c r="A832" s="23"/>
      <c r="B832" s="122"/>
      <c r="C832" s="23"/>
      <c r="D832" s="58"/>
      <c r="E832" s="58"/>
      <c r="F832" s="58"/>
      <c r="G832" s="123"/>
      <c r="H832" s="123"/>
      <c r="I832" s="123"/>
      <c r="J832" s="124"/>
      <c r="K832" s="158"/>
      <c r="L832" s="158"/>
      <c r="M832" s="58"/>
      <c r="N832" s="58"/>
      <c r="O832" s="58"/>
      <c r="P832" s="58"/>
      <c r="Q832" s="58"/>
      <c r="R832" s="58"/>
      <c r="S832" s="58"/>
      <c r="T832" s="58"/>
      <c r="U832" s="58"/>
      <c r="V832" s="58"/>
      <c r="W832" s="58"/>
      <c r="X832" s="58"/>
      <c r="Y832" s="58"/>
      <c r="Z832" s="58"/>
    </row>
    <row r="833" spans="1:26" ht="18" customHeight="1" x14ac:dyDescent="0.2">
      <c r="A833" s="23"/>
      <c r="B833" s="122"/>
      <c r="C833" s="23"/>
      <c r="D833" s="58"/>
      <c r="E833" s="58"/>
      <c r="F833" s="58"/>
      <c r="G833" s="123"/>
      <c r="H833" s="123"/>
      <c r="I833" s="123"/>
      <c r="J833" s="124"/>
      <c r="K833" s="158"/>
      <c r="L833" s="158"/>
      <c r="M833" s="58"/>
      <c r="N833" s="58"/>
      <c r="O833" s="58"/>
      <c r="P833" s="58"/>
      <c r="Q833" s="58"/>
      <c r="R833" s="58"/>
      <c r="S833" s="58"/>
      <c r="T833" s="58"/>
      <c r="U833" s="58"/>
      <c r="V833" s="58"/>
      <c r="W833" s="58"/>
      <c r="X833" s="58"/>
      <c r="Y833" s="58"/>
      <c r="Z833" s="58"/>
    </row>
    <row r="834" spans="1:26" ht="18" customHeight="1" x14ac:dyDescent="0.2">
      <c r="A834" s="23"/>
      <c r="B834" s="122"/>
      <c r="C834" s="23"/>
      <c r="D834" s="58"/>
      <c r="E834" s="58"/>
      <c r="F834" s="58"/>
      <c r="G834" s="123"/>
      <c r="H834" s="123"/>
      <c r="I834" s="123"/>
      <c r="J834" s="124"/>
      <c r="K834" s="158"/>
      <c r="L834" s="158"/>
      <c r="M834" s="58"/>
      <c r="N834" s="58"/>
      <c r="O834" s="58"/>
      <c r="P834" s="58"/>
      <c r="Q834" s="58"/>
      <c r="R834" s="58"/>
      <c r="S834" s="58"/>
      <c r="T834" s="58"/>
      <c r="U834" s="58"/>
      <c r="V834" s="58"/>
      <c r="W834" s="58"/>
      <c r="X834" s="58"/>
      <c r="Y834" s="58"/>
      <c r="Z834" s="58"/>
    </row>
    <row r="835" spans="1:26" ht="18" customHeight="1" x14ac:dyDescent="0.2">
      <c r="A835" s="23"/>
      <c r="B835" s="122"/>
      <c r="C835" s="23"/>
      <c r="D835" s="58"/>
      <c r="E835" s="58"/>
      <c r="F835" s="58"/>
      <c r="G835" s="123"/>
      <c r="H835" s="123"/>
      <c r="I835" s="123"/>
      <c r="J835" s="124"/>
      <c r="K835" s="158"/>
      <c r="L835" s="158"/>
      <c r="M835" s="58"/>
      <c r="N835" s="58"/>
      <c r="O835" s="58"/>
      <c r="P835" s="58"/>
      <c r="Q835" s="58"/>
      <c r="R835" s="58"/>
      <c r="S835" s="58"/>
      <c r="T835" s="58"/>
      <c r="U835" s="58"/>
      <c r="V835" s="58"/>
      <c r="W835" s="58"/>
      <c r="X835" s="58"/>
      <c r="Y835" s="58"/>
      <c r="Z835" s="58"/>
    </row>
    <row r="836" spans="1:26" ht="18" customHeight="1" x14ac:dyDescent="0.2">
      <c r="A836" s="23"/>
      <c r="B836" s="122"/>
      <c r="C836" s="23"/>
      <c r="D836" s="58"/>
      <c r="E836" s="58"/>
      <c r="F836" s="58"/>
      <c r="G836" s="123"/>
      <c r="H836" s="123"/>
      <c r="I836" s="123"/>
      <c r="J836" s="124"/>
      <c r="K836" s="158"/>
      <c r="L836" s="158"/>
      <c r="M836" s="58"/>
      <c r="N836" s="58"/>
      <c r="O836" s="58"/>
      <c r="P836" s="58"/>
      <c r="Q836" s="58"/>
      <c r="R836" s="58"/>
      <c r="S836" s="58"/>
      <c r="T836" s="58"/>
      <c r="U836" s="58"/>
      <c r="V836" s="58"/>
      <c r="W836" s="58"/>
      <c r="X836" s="58"/>
      <c r="Y836" s="58"/>
      <c r="Z836" s="58"/>
    </row>
    <row r="837" spans="1:26" ht="18" customHeight="1" x14ac:dyDescent="0.2">
      <c r="A837" s="23"/>
      <c r="B837" s="122"/>
      <c r="C837" s="23"/>
      <c r="D837" s="58"/>
      <c r="E837" s="58"/>
      <c r="F837" s="58"/>
      <c r="G837" s="123"/>
      <c r="H837" s="123"/>
      <c r="I837" s="123"/>
      <c r="J837" s="124"/>
      <c r="K837" s="158"/>
      <c r="L837" s="158"/>
      <c r="M837" s="58"/>
      <c r="N837" s="58"/>
      <c r="O837" s="58"/>
      <c r="P837" s="58"/>
      <c r="Q837" s="58"/>
      <c r="R837" s="58"/>
      <c r="S837" s="58"/>
      <c r="T837" s="58"/>
      <c r="U837" s="58"/>
      <c r="V837" s="58"/>
      <c r="W837" s="58"/>
      <c r="X837" s="58"/>
      <c r="Y837" s="58"/>
      <c r="Z837" s="58"/>
    </row>
    <row r="838" spans="1:26" ht="18" customHeight="1" x14ac:dyDescent="0.2">
      <c r="A838" s="23"/>
      <c r="B838" s="122"/>
      <c r="C838" s="23"/>
      <c r="D838" s="58"/>
      <c r="E838" s="58"/>
      <c r="F838" s="58"/>
      <c r="G838" s="123"/>
      <c r="H838" s="123"/>
      <c r="I838" s="123"/>
      <c r="J838" s="124"/>
      <c r="K838" s="158"/>
      <c r="L838" s="158"/>
      <c r="M838" s="58"/>
      <c r="N838" s="58"/>
      <c r="O838" s="58"/>
      <c r="P838" s="58"/>
      <c r="Q838" s="58"/>
      <c r="R838" s="58"/>
      <c r="S838" s="58"/>
      <c r="T838" s="58"/>
      <c r="U838" s="58"/>
      <c r="V838" s="58"/>
      <c r="W838" s="58"/>
      <c r="X838" s="58"/>
      <c r="Y838" s="58"/>
      <c r="Z838" s="58"/>
    </row>
    <row r="839" spans="1:26" ht="18" customHeight="1" x14ac:dyDescent="0.2">
      <c r="A839" s="23"/>
      <c r="B839" s="122"/>
      <c r="C839" s="23"/>
      <c r="D839" s="58"/>
      <c r="E839" s="58"/>
      <c r="F839" s="58"/>
      <c r="G839" s="123"/>
      <c r="H839" s="123"/>
      <c r="I839" s="123"/>
      <c r="J839" s="124"/>
      <c r="K839" s="158"/>
      <c r="L839" s="158"/>
      <c r="M839" s="58"/>
      <c r="N839" s="58"/>
      <c r="O839" s="58"/>
      <c r="P839" s="58"/>
      <c r="Q839" s="58"/>
      <c r="R839" s="58"/>
      <c r="S839" s="58"/>
      <c r="T839" s="58"/>
      <c r="U839" s="58"/>
      <c r="V839" s="58"/>
      <c r="W839" s="58"/>
      <c r="X839" s="58"/>
      <c r="Y839" s="58"/>
      <c r="Z839" s="58"/>
    </row>
    <row r="840" spans="1:26" ht="18" customHeight="1" x14ac:dyDescent="0.2">
      <c r="A840" s="23"/>
      <c r="B840" s="122"/>
      <c r="C840" s="23"/>
      <c r="D840" s="58"/>
      <c r="E840" s="58"/>
      <c r="F840" s="58"/>
      <c r="G840" s="123"/>
      <c r="H840" s="123"/>
      <c r="I840" s="123"/>
      <c r="J840" s="124"/>
      <c r="K840" s="158"/>
      <c r="L840" s="158"/>
      <c r="M840" s="58"/>
      <c r="N840" s="58"/>
      <c r="O840" s="58"/>
      <c r="P840" s="58"/>
      <c r="Q840" s="58"/>
      <c r="R840" s="58"/>
      <c r="S840" s="58"/>
      <c r="T840" s="58"/>
      <c r="U840" s="58"/>
      <c r="V840" s="58"/>
      <c r="W840" s="58"/>
      <c r="X840" s="58"/>
      <c r="Y840" s="58"/>
      <c r="Z840" s="58"/>
    </row>
    <row r="841" spans="1:26" ht="18" customHeight="1" x14ac:dyDescent="0.2">
      <c r="A841" s="23"/>
      <c r="B841" s="122"/>
      <c r="C841" s="23"/>
      <c r="D841" s="58"/>
      <c r="E841" s="58"/>
      <c r="F841" s="58"/>
      <c r="G841" s="123"/>
      <c r="H841" s="123"/>
      <c r="I841" s="123"/>
      <c r="J841" s="124"/>
      <c r="K841" s="158"/>
      <c r="L841" s="158"/>
      <c r="M841" s="58"/>
      <c r="N841" s="58"/>
      <c r="O841" s="58"/>
      <c r="P841" s="58"/>
      <c r="Q841" s="58"/>
      <c r="R841" s="58"/>
      <c r="S841" s="58"/>
      <c r="T841" s="58"/>
      <c r="U841" s="58"/>
      <c r="V841" s="58"/>
      <c r="W841" s="58"/>
      <c r="X841" s="58"/>
      <c r="Y841" s="58"/>
      <c r="Z841" s="58"/>
    </row>
    <row r="842" spans="1:26" ht="18" customHeight="1" x14ac:dyDescent="0.2">
      <c r="A842" s="23"/>
      <c r="B842" s="122"/>
      <c r="C842" s="23"/>
      <c r="D842" s="58"/>
      <c r="E842" s="58"/>
      <c r="F842" s="58"/>
      <c r="G842" s="123"/>
      <c r="H842" s="123"/>
      <c r="I842" s="123"/>
      <c r="J842" s="124"/>
      <c r="K842" s="158"/>
      <c r="L842" s="158"/>
      <c r="M842" s="58"/>
      <c r="N842" s="58"/>
      <c r="O842" s="58"/>
      <c r="P842" s="58"/>
      <c r="Q842" s="58"/>
      <c r="R842" s="58"/>
      <c r="S842" s="58"/>
      <c r="T842" s="58"/>
      <c r="U842" s="58"/>
      <c r="V842" s="58"/>
      <c r="W842" s="58"/>
      <c r="X842" s="58"/>
      <c r="Y842" s="58"/>
      <c r="Z842" s="58"/>
    </row>
    <row r="843" spans="1:26" ht="18" customHeight="1" x14ac:dyDescent="0.2">
      <c r="A843" s="23"/>
      <c r="B843" s="122"/>
      <c r="C843" s="23"/>
      <c r="D843" s="58"/>
      <c r="E843" s="58"/>
      <c r="F843" s="58"/>
      <c r="G843" s="123"/>
      <c r="H843" s="123"/>
      <c r="I843" s="123"/>
      <c r="J843" s="124"/>
      <c r="K843" s="158"/>
      <c r="L843" s="158"/>
      <c r="M843" s="58"/>
      <c r="N843" s="58"/>
      <c r="O843" s="58"/>
      <c r="P843" s="58"/>
      <c r="Q843" s="58"/>
      <c r="R843" s="58"/>
      <c r="S843" s="58"/>
      <c r="T843" s="58"/>
      <c r="U843" s="58"/>
      <c r="V843" s="58"/>
      <c r="W843" s="58"/>
      <c r="X843" s="58"/>
      <c r="Y843" s="58"/>
      <c r="Z843" s="58"/>
    </row>
    <row r="844" spans="1:26" ht="18" customHeight="1" x14ac:dyDescent="0.2">
      <c r="A844" s="23"/>
      <c r="B844" s="122"/>
      <c r="C844" s="23"/>
      <c r="D844" s="58"/>
      <c r="E844" s="58"/>
      <c r="F844" s="58"/>
      <c r="G844" s="123"/>
      <c r="H844" s="123"/>
      <c r="I844" s="123"/>
      <c r="J844" s="124"/>
      <c r="K844" s="158"/>
      <c r="L844" s="158"/>
      <c r="M844" s="58"/>
      <c r="N844" s="58"/>
      <c r="O844" s="58"/>
      <c r="P844" s="58"/>
      <c r="Q844" s="58"/>
      <c r="R844" s="58"/>
      <c r="S844" s="58"/>
      <c r="T844" s="58"/>
      <c r="U844" s="58"/>
      <c r="V844" s="58"/>
      <c r="W844" s="58"/>
      <c r="X844" s="58"/>
      <c r="Y844" s="58"/>
      <c r="Z844" s="58"/>
    </row>
    <row r="845" spans="1:26" ht="18" customHeight="1" x14ac:dyDescent="0.2">
      <c r="A845" s="23"/>
      <c r="B845" s="122"/>
      <c r="C845" s="23"/>
      <c r="D845" s="58"/>
      <c r="E845" s="58"/>
      <c r="F845" s="58"/>
      <c r="G845" s="123"/>
      <c r="H845" s="123"/>
      <c r="I845" s="123"/>
      <c r="J845" s="124"/>
      <c r="K845" s="158"/>
      <c r="L845" s="158"/>
      <c r="M845" s="58"/>
      <c r="N845" s="58"/>
      <c r="O845" s="58"/>
      <c r="P845" s="58"/>
      <c r="Q845" s="58"/>
      <c r="R845" s="58"/>
      <c r="S845" s="58"/>
      <c r="T845" s="58"/>
      <c r="U845" s="58"/>
      <c r="V845" s="58"/>
      <c r="W845" s="58"/>
      <c r="X845" s="58"/>
      <c r="Y845" s="58"/>
      <c r="Z845" s="58"/>
    </row>
    <row r="846" spans="1:26" ht="18" customHeight="1" x14ac:dyDescent="0.2">
      <c r="A846" s="23"/>
      <c r="B846" s="122"/>
      <c r="C846" s="23"/>
      <c r="D846" s="58"/>
      <c r="E846" s="58"/>
      <c r="F846" s="58"/>
      <c r="G846" s="123"/>
      <c r="H846" s="123"/>
      <c r="I846" s="123"/>
      <c r="J846" s="124"/>
      <c r="K846" s="158"/>
      <c r="L846" s="158"/>
      <c r="M846" s="58"/>
      <c r="N846" s="58"/>
      <c r="O846" s="58"/>
      <c r="P846" s="58"/>
      <c r="Q846" s="58"/>
      <c r="R846" s="58"/>
      <c r="S846" s="58"/>
      <c r="T846" s="58"/>
      <c r="U846" s="58"/>
      <c r="V846" s="58"/>
      <c r="W846" s="58"/>
      <c r="X846" s="58"/>
      <c r="Y846" s="58"/>
      <c r="Z846" s="58"/>
    </row>
    <row r="847" spans="1:26" ht="18" customHeight="1" x14ac:dyDescent="0.2">
      <c r="A847" s="23"/>
      <c r="B847" s="122"/>
      <c r="C847" s="23"/>
      <c r="D847" s="58"/>
      <c r="E847" s="58"/>
      <c r="F847" s="58"/>
      <c r="G847" s="123"/>
      <c r="H847" s="123"/>
      <c r="I847" s="123"/>
      <c r="J847" s="124"/>
      <c r="K847" s="158"/>
      <c r="L847" s="158"/>
      <c r="M847" s="58"/>
      <c r="N847" s="58"/>
      <c r="O847" s="58"/>
      <c r="P847" s="58"/>
      <c r="Q847" s="58"/>
      <c r="R847" s="58"/>
      <c r="S847" s="58"/>
      <c r="T847" s="58"/>
      <c r="U847" s="58"/>
      <c r="V847" s="58"/>
      <c r="W847" s="58"/>
      <c r="X847" s="58"/>
      <c r="Y847" s="58"/>
      <c r="Z847" s="58"/>
    </row>
    <row r="848" spans="1:26" ht="18" customHeight="1" x14ac:dyDescent="0.2">
      <c r="A848" s="23"/>
      <c r="B848" s="122"/>
      <c r="C848" s="23"/>
      <c r="D848" s="58"/>
      <c r="E848" s="58"/>
      <c r="F848" s="58"/>
      <c r="G848" s="123"/>
      <c r="H848" s="123"/>
      <c r="I848" s="123"/>
      <c r="J848" s="124"/>
      <c r="K848" s="158"/>
      <c r="L848" s="158"/>
      <c r="M848" s="58"/>
      <c r="N848" s="58"/>
      <c r="O848" s="58"/>
      <c r="P848" s="58"/>
      <c r="Q848" s="58"/>
      <c r="R848" s="58"/>
      <c r="S848" s="58"/>
      <c r="T848" s="58"/>
      <c r="U848" s="58"/>
      <c r="V848" s="58"/>
      <c r="W848" s="58"/>
      <c r="X848" s="58"/>
      <c r="Y848" s="58"/>
      <c r="Z848" s="58"/>
    </row>
    <row r="849" spans="1:26" ht="18" customHeight="1" x14ac:dyDescent="0.2">
      <c r="A849" s="23"/>
      <c r="B849" s="122"/>
      <c r="C849" s="23"/>
      <c r="D849" s="58"/>
      <c r="E849" s="58"/>
      <c r="F849" s="58"/>
      <c r="G849" s="123"/>
      <c r="H849" s="123"/>
      <c r="I849" s="123"/>
      <c r="J849" s="124"/>
      <c r="K849" s="158"/>
      <c r="L849" s="158"/>
      <c r="M849" s="58"/>
      <c r="N849" s="58"/>
      <c r="O849" s="58"/>
      <c r="P849" s="58"/>
      <c r="Q849" s="58"/>
      <c r="R849" s="58"/>
      <c r="S849" s="58"/>
      <c r="T849" s="58"/>
      <c r="U849" s="58"/>
      <c r="V849" s="58"/>
      <c r="W849" s="58"/>
      <c r="X849" s="58"/>
      <c r="Y849" s="58"/>
      <c r="Z849" s="58"/>
    </row>
    <row r="850" spans="1:26" ht="18" customHeight="1" x14ac:dyDescent="0.2">
      <c r="A850" s="23"/>
      <c r="B850" s="122"/>
      <c r="C850" s="23"/>
      <c r="D850" s="58"/>
      <c r="E850" s="58"/>
      <c r="F850" s="58"/>
      <c r="G850" s="123"/>
      <c r="H850" s="123"/>
      <c r="I850" s="123"/>
      <c r="J850" s="124"/>
      <c r="K850" s="158"/>
      <c r="L850" s="158"/>
      <c r="M850" s="58"/>
      <c r="N850" s="58"/>
      <c r="O850" s="58"/>
      <c r="P850" s="58"/>
      <c r="Q850" s="58"/>
      <c r="R850" s="58"/>
      <c r="S850" s="58"/>
      <c r="T850" s="58"/>
      <c r="U850" s="58"/>
      <c r="V850" s="58"/>
      <c r="W850" s="58"/>
      <c r="X850" s="58"/>
      <c r="Y850" s="58"/>
      <c r="Z850" s="58"/>
    </row>
    <row r="851" spans="1:26" ht="18" customHeight="1" x14ac:dyDescent="0.2">
      <c r="A851" s="23"/>
      <c r="B851" s="122"/>
      <c r="C851" s="23"/>
      <c r="D851" s="58"/>
      <c r="E851" s="58"/>
      <c r="F851" s="58"/>
      <c r="G851" s="123"/>
      <c r="H851" s="123"/>
      <c r="I851" s="123"/>
      <c r="J851" s="124"/>
      <c r="K851" s="158"/>
      <c r="L851" s="158"/>
      <c r="M851" s="58"/>
      <c r="N851" s="58"/>
      <c r="O851" s="58"/>
      <c r="P851" s="58"/>
      <c r="Q851" s="58"/>
      <c r="R851" s="58"/>
      <c r="S851" s="58"/>
      <c r="T851" s="58"/>
      <c r="U851" s="58"/>
      <c r="V851" s="58"/>
      <c r="W851" s="58"/>
      <c r="X851" s="58"/>
      <c r="Y851" s="58"/>
      <c r="Z851" s="58"/>
    </row>
    <row r="852" spans="1:26" ht="18" customHeight="1" x14ac:dyDescent="0.2">
      <c r="A852" s="23"/>
      <c r="B852" s="122"/>
      <c r="C852" s="23"/>
      <c r="D852" s="58"/>
      <c r="E852" s="58"/>
      <c r="F852" s="58"/>
      <c r="G852" s="123"/>
      <c r="H852" s="123"/>
      <c r="I852" s="123"/>
      <c r="J852" s="124"/>
      <c r="K852" s="158"/>
      <c r="L852" s="158"/>
      <c r="M852" s="58"/>
      <c r="N852" s="58"/>
      <c r="O852" s="58"/>
      <c r="P852" s="58"/>
      <c r="Q852" s="58"/>
      <c r="R852" s="58"/>
      <c r="S852" s="58"/>
      <c r="T852" s="58"/>
      <c r="U852" s="58"/>
      <c r="V852" s="58"/>
      <c r="W852" s="58"/>
      <c r="X852" s="58"/>
      <c r="Y852" s="58"/>
      <c r="Z852" s="58"/>
    </row>
    <row r="853" spans="1:26" ht="18" customHeight="1" x14ac:dyDescent="0.2">
      <c r="A853" s="23"/>
      <c r="B853" s="122"/>
      <c r="C853" s="23"/>
      <c r="D853" s="58"/>
      <c r="E853" s="58"/>
      <c r="F853" s="58"/>
      <c r="G853" s="123"/>
      <c r="H853" s="123"/>
      <c r="I853" s="123"/>
      <c r="J853" s="124"/>
      <c r="K853" s="158"/>
      <c r="L853" s="158"/>
      <c r="M853" s="58"/>
      <c r="N853" s="58"/>
      <c r="O853" s="58"/>
      <c r="P853" s="58"/>
      <c r="Q853" s="58"/>
      <c r="R853" s="58"/>
      <c r="S853" s="58"/>
      <c r="T853" s="58"/>
      <c r="U853" s="58"/>
      <c r="V853" s="58"/>
      <c r="W853" s="58"/>
      <c r="X853" s="58"/>
      <c r="Y853" s="58"/>
      <c r="Z853" s="58"/>
    </row>
    <row r="854" spans="1:26" ht="18" customHeight="1" x14ac:dyDescent="0.2">
      <c r="A854" s="23"/>
      <c r="B854" s="122"/>
      <c r="C854" s="23"/>
      <c r="D854" s="58"/>
      <c r="E854" s="58"/>
      <c r="F854" s="58"/>
      <c r="G854" s="123"/>
      <c r="H854" s="123"/>
      <c r="I854" s="123"/>
      <c r="J854" s="124"/>
      <c r="K854" s="158"/>
      <c r="L854" s="158"/>
      <c r="M854" s="58"/>
      <c r="N854" s="58"/>
      <c r="O854" s="58"/>
      <c r="P854" s="58"/>
      <c r="Q854" s="58"/>
      <c r="R854" s="58"/>
      <c r="S854" s="58"/>
      <c r="T854" s="58"/>
      <c r="U854" s="58"/>
      <c r="V854" s="58"/>
      <c r="W854" s="58"/>
      <c r="X854" s="58"/>
      <c r="Y854" s="58"/>
      <c r="Z854" s="58"/>
    </row>
    <row r="855" spans="1:26" ht="18" customHeight="1" x14ac:dyDescent="0.2">
      <c r="A855" s="23"/>
      <c r="B855" s="122"/>
      <c r="C855" s="23"/>
      <c r="D855" s="58"/>
      <c r="E855" s="58"/>
      <c r="F855" s="58"/>
      <c r="G855" s="123"/>
      <c r="H855" s="123"/>
      <c r="I855" s="123"/>
      <c r="J855" s="124"/>
      <c r="K855" s="158"/>
      <c r="L855" s="158"/>
      <c r="M855" s="58"/>
      <c r="N855" s="58"/>
      <c r="O855" s="58"/>
      <c r="P855" s="58"/>
      <c r="Q855" s="58"/>
      <c r="R855" s="58"/>
      <c r="S855" s="58"/>
      <c r="T855" s="58"/>
      <c r="U855" s="58"/>
      <c r="V855" s="58"/>
      <c r="W855" s="58"/>
      <c r="X855" s="58"/>
      <c r="Y855" s="58"/>
      <c r="Z855" s="58"/>
    </row>
    <row r="856" spans="1:26" ht="18" customHeight="1" x14ac:dyDescent="0.2">
      <c r="A856" s="23"/>
      <c r="B856" s="122"/>
      <c r="C856" s="23"/>
      <c r="D856" s="58"/>
      <c r="E856" s="58"/>
      <c r="F856" s="58"/>
      <c r="G856" s="123"/>
      <c r="H856" s="123"/>
      <c r="I856" s="123"/>
      <c r="J856" s="124"/>
      <c r="K856" s="158"/>
      <c r="L856" s="158"/>
      <c r="M856" s="58"/>
      <c r="N856" s="58"/>
      <c r="O856" s="58"/>
      <c r="P856" s="58"/>
      <c r="Q856" s="58"/>
      <c r="R856" s="58"/>
      <c r="S856" s="58"/>
      <c r="T856" s="58"/>
      <c r="U856" s="58"/>
      <c r="V856" s="58"/>
      <c r="W856" s="58"/>
      <c r="X856" s="58"/>
      <c r="Y856" s="58"/>
      <c r="Z856" s="58"/>
    </row>
    <row r="857" spans="1:26" ht="18" customHeight="1" x14ac:dyDescent="0.2">
      <c r="A857" s="23"/>
      <c r="B857" s="122"/>
      <c r="C857" s="23"/>
      <c r="D857" s="58"/>
      <c r="E857" s="58"/>
      <c r="F857" s="58"/>
      <c r="G857" s="123"/>
      <c r="H857" s="123"/>
      <c r="I857" s="123"/>
      <c r="J857" s="124"/>
      <c r="K857" s="158"/>
      <c r="L857" s="158"/>
      <c r="M857" s="58"/>
      <c r="N857" s="58"/>
      <c r="O857" s="58"/>
      <c r="P857" s="58"/>
      <c r="Q857" s="58"/>
      <c r="R857" s="58"/>
      <c r="S857" s="58"/>
      <c r="T857" s="58"/>
      <c r="U857" s="58"/>
      <c r="V857" s="58"/>
      <c r="W857" s="58"/>
      <c r="X857" s="58"/>
      <c r="Y857" s="58"/>
      <c r="Z857" s="58"/>
    </row>
    <row r="858" spans="1:26" ht="18" customHeight="1" x14ac:dyDescent="0.2">
      <c r="A858" s="23"/>
      <c r="B858" s="122"/>
      <c r="C858" s="23"/>
      <c r="D858" s="58"/>
      <c r="E858" s="58"/>
      <c r="F858" s="58"/>
      <c r="G858" s="123"/>
      <c r="H858" s="123"/>
      <c r="I858" s="123"/>
      <c r="J858" s="124"/>
      <c r="K858" s="158"/>
      <c r="L858" s="158"/>
      <c r="M858" s="58"/>
      <c r="N858" s="58"/>
      <c r="O858" s="58"/>
      <c r="P858" s="58"/>
      <c r="Q858" s="58"/>
      <c r="R858" s="58"/>
      <c r="S858" s="58"/>
      <c r="T858" s="58"/>
      <c r="U858" s="58"/>
      <c r="V858" s="58"/>
      <c r="W858" s="58"/>
      <c r="X858" s="58"/>
      <c r="Y858" s="58"/>
      <c r="Z858" s="58"/>
    </row>
    <row r="859" spans="1:26" ht="18" customHeight="1" x14ac:dyDescent="0.2">
      <c r="A859" s="23"/>
      <c r="B859" s="122"/>
      <c r="C859" s="23"/>
      <c r="D859" s="58"/>
      <c r="E859" s="58"/>
      <c r="F859" s="58"/>
      <c r="G859" s="123"/>
      <c r="H859" s="123"/>
      <c r="I859" s="123"/>
      <c r="J859" s="124"/>
      <c r="K859" s="158"/>
      <c r="L859" s="158"/>
      <c r="M859" s="58"/>
      <c r="N859" s="58"/>
      <c r="O859" s="58"/>
      <c r="P859" s="58"/>
      <c r="Q859" s="58"/>
      <c r="R859" s="58"/>
      <c r="S859" s="58"/>
      <c r="T859" s="58"/>
      <c r="U859" s="58"/>
      <c r="V859" s="58"/>
      <c r="W859" s="58"/>
      <c r="X859" s="58"/>
      <c r="Y859" s="58"/>
      <c r="Z859" s="58"/>
    </row>
    <row r="860" spans="1:26" ht="18" customHeight="1" x14ac:dyDescent="0.2">
      <c r="A860" s="23"/>
      <c r="B860" s="122"/>
      <c r="C860" s="23"/>
      <c r="D860" s="58"/>
      <c r="E860" s="58"/>
      <c r="F860" s="58"/>
      <c r="G860" s="123"/>
      <c r="H860" s="123"/>
      <c r="I860" s="123"/>
      <c r="J860" s="124"/>
      <c r="K860" s="158"/>
      <c r="L860" s="158"/>
      <c r="M860" s="58"/>
      <c r="N860" s="58"/>
      <c r="O860" s="58"/>
      <c r="P860" s="58"/>
      <c r="Q860" s="58"/>
      <c r="R860" s="58"/>
      <c r="S860" s="58"/>
      <c r="T860" s="58"/>
      <c r="U860" s="58"/>
      <c r="V860" s="58"/>
      <c r="W860" s="58"/>
      <c r="X860" s="58"/>
      <c r="Y860" s="58"/>
      <c r="Z860" s="58"/>
    </row>
    <row r="861" spans="1:26" ht="18" customHeight="1" x14ac:dyDescent="0.2">
      <c r="A861" s="23"/>
      <c r="B861" s="122"/>
      <c r="C861" s="23"/>
      <c r="D861" s="58"/>
      <c r="E861" s="58"/>
      <c r="F861" s="58"/>
      <c r="G861" s="123"/>
      <c r="H861" s="123"/>
      <c r="I861" s="123"/>
      <c r="J861" s="124"/>
      <c r="K861" s="158"/>
      <c r="L861" s="158"/>
      <c r="M861" s="58"/>
      <c r="N861" s="58"/>
      <c r="O861" s="58"/>
      <c r="P861" s="58"/>
      <c r="Q861" s="58"/>
      <c r="R861" s="58"/>
      <c r="S861" s="58"/>
      <c r="T861" s="58"/>
      <c r="U861" s="58"/>
      <c r="V861" s="58"/>
      <c r="W861" s="58"/>
      <c r="X861" s="58"/>
      <c r="Y861" s="58"/>
      <c r="Z861" s="58"/>
    </row>
    <row r="862" spans="1:26" ht="18" customHeight="1" x14ac:dyDescent="0.2">
      <c r="A862" s="23"/>
      <c r="B862" s="122"/>
      <c r="C862" s="23"/>
      <c r="D862" s="58"/>
      <c r="E862" s="58"/>
      <c r="F862" s="58"/>
      <c r="G862" s="123"/>
      <c r="H862" s="123"/>
      <c r="I862" s="123"/>
      <c r="J862" s="124"/>
      <c r="K862" s="158"/>
      <c r="L862" s="158"/>
      <c r="M862" s="58"/>
      <c r="N862" s="58"/>
      <c r="O862" s="58"/>
      <c r="P862" s="58"/>
      <c r="Q862" s="58"/>
      <c r="R862" s="58"/>
      <c r="S862" s="58"/>
      <c r="T862" s="58"/>
      <c r="U862" s="58"/>
      <c r="V862" s="58"/>
      <c r="W862" s="58"/>
      <c r="X862" s="58"/>
      <c r="Y862" s="58"/>
      <c r="Z862" s="58"/>
    </row>
    <row r="863" spans="1:26" ht="18" customHeight="1" x14ac:dyDescent="0.2">
      <c r="A863" s="23"/>
      <c r="B863" s="122"/>
      <c r="C863" s="23"/>
      <c r="D863" s="58"/>
      <c r="E863" s="58"/>
      <c r="F863" s="58"/>
      <c r="G863" s="123"/>
      <c r="H863" s="123"/>
      <c r="I863" s="123"/>
      <c r="J863" s="124"/>
      <c r="K863" s="158"/>
      <c r="L863" s="158"/>
      <c r="M863" s="58"/>
      <c r="N863" s="58"/>
      <c r="O863" s="58"/>
      <c r="P863" s="58"/>
      <c r="Q863" s="58"/>
      <c r="R863" s="58"/>
      <c r="S863" s="58"/>
      <c r="T863" s="58"/>
      <c r="U863" s="58"/>
      <c r="V863" s="58"/>
      <c r="W863" s="58"/>
      <c r="X863" s="58"/>
      <c r="Y863" s="58"/>
      <c r="Z863" s="58"/>
    </row>
    <row r="864" spans="1:26" ht="18" customHeight="1" x14ac:dyDescent="0.2">
      <c r="A864" s="23"/>
      <c r="B864" s="122"/>
      <c r="C864" s="23"/>
      <c r="D864" s="58"/>
      <c r="E864" s="58"/>
      <c r="F864" s="58"/>
      <c r="G864" s="123"/>
      <c r="H864" s="123"/>
      <c r="I864" s="123"/>
      <c r="J864" s="124"/>
      <c r="K864" s="158"/>
      <c r="L864" s="158"/>
      <c r="M864" s="58"/>
      <c r="N864" s="58"/>
      <c r="O864" s="58"/>
      <c r="P864" s="58"/>
      <c r="Q864" s="58"/>
      <c r="R864" s="58"/>
      <c r="S864" s="58"/>
      <c r="T864" s="58"/>
      <c r="U864" s="58"/>
      <c r="V864" s="58"/>
      <c r="W864" s="58"/>
      <c r="X864" s="58"/>
      <c r="Y864" s="58"/>
      <c r="Z864" s="58"/>
    </row>
    <row r="865" spans="1:26" ht="18" customHeight="1" x14ac:dyDescent="0.2">
      <c r="A865" s="23"/>
      <c r="B865" s="122"/>
      <c r="C865" s="23"/>
      <c r="D865" s="58"/>
      <c r="E865" s="58"/>
      <c r="F865" s="58"/>
      <c r="G865" s="123"/>
      <c r="H865" s="123"/>
      <c r="I865" s="123"/>
      <c r="J865" s="124"/>
      <c r="K865" s="158"/>
      <c r="L865" s="158"/>
      <c r="M865" s="58"/>
      <c r="N865" s="58"/>
      <c r="O865" s="58"/>
      <c r="P865" s="58"/>
      <c r="Q865" s="58"/>
      <c r="R865" s="58"/>
      <c r="S865" s="58"/>
      <c r="T865" s="58"/>
      <c r="U865" s="58"/>
      <c r="V865" s="58"/>
      <c r="W865" s="58"/>
      <c r="X865" s="58"/>
      <c r="Y865" s="58"/>
      <c r="Z865" s="58"/>
    </row>
    <row r="866" spans="1:26" ht="18" customHeight="1" x14ac:dyDescent="0.2">
      <c r="A866" s="23"/>
      <c r="B866" s="122"/>
      <c r="C866" s="23"/>
      <c r="D866" s="58"/>
      <c r="E866" s="58"/>
      <c r="F866" s="58"/>
      <c r="G866" s="123"/>
      <c r="H866" s="123"/>
      <c r="I866" s="123"/>
      <c r="J866" s="124"/>
      <c r="K866" s="158"/>
      <c r="L866" s="158"/>
      <c r="M866" s="58"/>
      <c r="N866" s="58"/>
      <c r="O866" s="58"/>
      <c r="P866" s="58"/>
      <c r="Q866" s="58"/>
      <c r="R866" s="58"/>
      <c r="S866" s="58"/>
      <c r="T866" s="58"/>
      <c r="U866" s="58"/>
      <c r="V866" s="58"/>
      <c r="W866" s="58"/>
      <c r="X866" s="58"/>
      <c r="Y866" s="58"/>
      <c r="Z866" s="58"/>
    </row>
    <row r="867" spans="1:26" ht="18" customHeight="1" x14ac:dyDescent="0.2">
      <c r="A867" s="23"/>
      <c r="B867" s="122"/>
      <c r="C867" s="23"/>
      <c r="D867" s="58"/>
      <c r="E867" s="58"/>
      <c r="F867" s="58"/>
      <c r="G867" s="123"/>
      <c r="H867" s="123"/>
      <c r="I867" s="123"/>
      <c r="J867" s="124"/>
      <c r="K867" s="158"/>
      <c r="L867" s="158"/>
      <c r="M867" s="58"/>
      <c r="N867" s="58"/>
      <c r="O867" s="58"/>
      <c r="P867" s="58"/>
      <c r="Q867" s="58"/>
      <c r="R867" s="58"/>
      <c r="S867" s="58"/>
      <c r="T867" s="58"/>
      <c r="U867" s="58"/>
      <c r="V867" s="58"/>
      <c r="W867" s="58"/>
      <c r="X867" s="58"/>
      <c r="Y867" s="58"/>
      <c r="Z867" s="58"/>
    </row>
    <row r="868" spans="1:26" ht="18" customHeight="1" x14ac:dyDescent="0.2">
      <c r="A868" s="23"/>
      <c r="B868" s="122"/>
      <c r="C868" s="23"/>
      <c r="D868" s="58"/>
      <c r="E868" s="58"/>
      <c r="F868" s="58"/>
      <c r="G868" s="123"/>
      <c r="H868" s="123"/>
      <c r="I868" s="123"/>
      <c r="J868" s="124"/>
      <c r="K868" s="158"/>
      <c r="L868" s="158"/>
      <c r="M868" s="58"/>
      <c r="N868" s="58"/>
      <c r="O868" s="58"/>
      <c r="P868" s="58"/>
      <c r="Q868" s="58"/>
      <c r="R868" s="58"/>
      <c r="S868" s="58"/>
      <c r="T868" s="58"/>
      <c r="U868" s="58"/>
      <c r="V868" s="58"/>
      <c r="W868" s="58"/>
      <c r="X868" s="58"/>
      <c r="Y868" s="58"/>
      <c r="Z868" s="58"/>
    </row>
    <row r="869" spans="1:26" ht="18" customHeight="1" x14ac:dyDescent="0.2">
      <c r="A869" s="23"/>
      <c r="B869" s="122"/>
      <c r="C869" s="23"/>
      <c r="D869" s="58"/>
      <c r="E869" s="58"/>
      <c r="F869" s="58"/>
      <c r="G869" s="123"/>
      <c r="H869" s="123"/>
      <c r="I869" s="123"/>
      <c r="J869" s="124"/>
      <c r="K869" s="158"/>
      <c r="L869" s="158"/>
      <c r="M869" s="58"/>
      <c r="N869" s="58"/>
      <c r="O869" s="58"/>
      <c r="P869" s="58"/>
      <c r="Q869" s="58"/>
      <c r="R869" s="58"/>
      <c r="S869" s="58"/>
      <c r="T869" s="58"/>
      <c r="U869" s="58"/>
      <c r="V869" s="58"/>
      <c r="W869" s="58"/>
      <c r="X869" s="58"/>
      <c r="Y869" s="58"/>
      <c r="Z869" s="58"/>
    </row>
    <row r="870" spans="1:26" ht="18" customHeight="1" x14ac:dyDescent="0.2">
      <c r="A870" s="23"/>
      <c r="B870" s="122"/>
      <c r="C870" s="23"/>
      <c r="D870" s="58"/>
      <c r="E870" s="58"/>
      <c r="F870" s="58"/>
      <c r="G870" s="123"/>
      <c r="H870" s="123"/>
      <c r="I870" s="123"/>
      <c r="J870" s="124"/>
      <c r="K870" s="158"/>
      <c r="L870" s="158"/>
      <c r="M870" s="58"/>
      <c r="N870" s="58"/>
      <c r="O870" s="58"/>
      <c r="P870" s="58"/>
      <c r="Q870" s="58"/>
      <c r="R870" s="58"/>
      <c r="S870" s="58"/>
      <c r="T870" s="58"/>
      <c r="U870" s="58"/>
      <c r="V870" s="58"/>
      <c r="W870" s="58"/>
      <c r="X870" s="58"/>
      <c r="Y870" s="58"/>
      <c r="Z870" s="58"/>
    </row>
    <row r="871" spans="1:26" ht="18" customHeight="1" x14ac:dyDescent="0.2">
      <c r="A871" s="23"/>
      <c r="B871" s="122"/>
      <c r="C871" s="23"/>
      <c r="D871" s="58"/>
      <c r="E871" s="58"/>
      <c r="F871" s="58"/>
      <c r="G871" s="123"/>
      <c r="H871" s="123"/>
      <c r="I871" s="123"/>
      <c r="J871" s="124"/>
      <c r="K871" s="158"/>
      <c r="L871" s="158"/>
      <c r="M871" s="58"/>
      <c r="N871" s="58"/>
      <c r="O871" s="58"/>
      <c r="P871" s="58"/>
      <c r="Q871" s="58"/>
      <c r="R871" s="58"/>
      <c r="S871" s="58"/>
      <c r="T871" s="58"/>
      <c r="U871" s="58"/>
      <c r="V871" s="58"/>
      <c r="W871" s="58"/>
      <c r="X871" s="58"/>
      <c r="Y871" s="58"/>
      <c r="Z871" s="58"/>
    </row>
    <row r="872" spans="1:26" ht="18" customHeight="1" x14ac:dyDescent="0.2">
      <c r="A872" s="23"/>
      <c r="B872" s="122"/>
      <c r="C872" s="23"/>
      <c r="D872" s="58"/>
      <c r="E872" s="58"/>
      <c r="F872" s="58"/>
      <c r="G872" s="123"/>
      <c r="H872" s="123"/>
      <c r="I872" s="123"/>
      <c r="J872" s="124"/>
      <c r="K872" s="158"/>
      <c r="L872" s="158"/>
      <c r="M872" s="58"/>
      <c r="N872" s="58"/>
      <c r="O872" s="58"/>
      <c r="P872" s="58"/>
      <c r="Q872" s="58"/>
      <c r="R872" s="58"/>
      <c r="S872" s="58"/>
      <c r="T872" s="58"/>
      <c r="U872" s="58"/>
      <c r="V872" s="58"/>
      <c r="W872" s="58"/>
      <c r="X872" s="58"/>
      <c r="Y872" s="58"/>
      <c r="Z872" s="58"/>
    </row>
  </sheetData>
  <autoFilter ref="A1:Z147" xr:uid="{00000000-0009-0000-0000-000006000000}"/>
  <hyperlinks>
    <hyperlink ref="M2" r:id="rId1" xr:uid="{00000000-0004-0000-0600-000000000000}"/>
    <hyperlink ref="M3" r:id="rId2" xr:uid="{00000000-0004-0000-0600-000001000000}"/>
    <hyperlink ref="M4" r:id="rId3" xr:uid="{00000000-0004-0000-0600-000002000000}"/>
    <hyperlink ref="M5" r:id="rId4" xr:uid="{00000000-0004-0000-0600-000003000000}"/>
    <hyperlink ref="M6" r:id="rId5" xr:uid="{00000000-0004-0000-0600-000004000000}"/>
    <hyperlink ref="M7" r:id="rId6" xr:uid="{00000000-0004-0000-0600-000005000000}"/>
    <hyperlink ref="M10" r:id="rId7" xr:uid="{00000000-0004-0000-0600-000006000000}"/>
    <hyperlink ref="M11" r:id="rId8" xr:uid="{00000000-0004-0000-0600-000007000000}"/>
    <hyperlink ref="M13" r:id="rId9" xr:uid="{00000000-0004-0000-0600-000008000000}"/>
    <hyperlink ref="M15" r:id="rId10" xr:uid="{00000000-0004-0000-0600-000009000000}"/>
    <hyperlink ref="M20" r:id="rId11" xr:uid="{00000000-0004-0000-0600-00000A000000}"/>
    <hyperlink ref="M21" r:id="rId12" xr:uid="{00000000-0004-0000-0600-00000B000000}"/>
    <hyperlink ref="M23" r:id="rId13" xr:uid="{00000000-0004-0000-0600-00000C000000}"/>
    <hyperlink ref="M24" r:id="rId14" xr:uid="{00000000-0004-0000-0600-00000D000000}"/>
    <hyperlink ref="M26" r:id="rId15" xr:uid="{00000000-0004-0000-0600-00000E000000}"/>
    <hyperlink ref="M27" r:id="rId16" xr:uid="{00000000-0004-0000-0600-00000F000000}"/>
    <hyperlink ref="M29" r:id="rId17" xr:uid="{00000000-0004-0000-0600-000010000000}"/>
    <hyperlink ref="M30" r:id="rId18" xr:uid="{00000000-0004-0000-0600-000011000000}"/>
    <hyperlink ref="M31" r:id="rId19" xr:uid="{00000000-0004-0000-0600-000012000000}"/>
    <hyperlink ref="M33" r:id="rId20" xr:uid="{00000000-0004-0000-0600-000013000000}"/>
    <hyperlink ref="M34" r:id="rId21" xr:uid="{00000000-0004-0000-0600-000014000000}"/>
    <hyperlink ref="M38" r:id="rId22" xr:uid="{00000000-0004-0000-0600-000015000000}"/>
    <hyperlink ref="M39" r:id="rId23" xr:uid="{00000000-0004-0000-0600-000016000000}"/>
    <hyperlink ref="M40" r:id="rId24" xr:uid="{00000000-0004-0000-0600-000017000000}"/>
    <hyperlink ref="M41" r:id="rId25" xr:uid="{00000000-0004-0000-0600-000018000000}"/>
    <hyperlink ref="M42" r:id="rId26" xr:uid="{00000000-0004-0000-0600-000019000000}"/>
    <hyperlink ref="M44" r:id="rId27" xr:uid="{00000000-0004-0000-0600-00001A000000}"/>
    <hyperlink ref="M45" r:id="rId28" xr:uid="{00000000-0004-0000-0600-00001B000000}"/>
    <hyperlink ref="M46" r:id="rId29" xr:uid="{00000000-0004-0000-0600-00001C000000}"/>
    <hyperlink ref="M47" r:id="rId30" xr:uid="{00000000-0004-0000-0600-00001D000000}"/>
    <hyperlink ref="M48" r:id="rId31" xr:uid="{00000000-0004-0000-0600-00001E000000}"/>
    <hyperlink ref="M50" r:id="rId32" xr:uid="{00000000-0004-0000-0600-00001F000000}"/>
    <hyperlink ref="M51" r:id="rId33" xr:uid="{00000000-0004-0000-0600-000020000000}"/>
    <hyperlink ref="M53" r:id="rId34" xr:uid="{00000000-0004-0000-0600-000021000000}"/>
    <hyperlink ref="M54" r:id="rId35" xr:uid="{00000000-0004-0000-0600-000022000000}"/>
    <hyperlink ref="M55" r:id="rId36" xr:uid="{00000000-0004-0000-0600-000023000000}"/>
    <hyperlink ref="M56" r:id="rId37" xr:uid="{00000000-0004-0000-0600-000024000000}"/>
    <hyperlink ref="M57" r:id="rId38" xr:uid="{00000000-0004-0000-0600-000025000000}"/>
    <hyperlink ref="M58" r:id="rId39" xr:uid="{00000000-0004-0000-0600-000026000000}"/>
    <hyperlink ref="M59" r:id="rId40" xr:uid="{00000000-0004-0000-0600-000027000000}"/>
    <hyperlink ref="M60" r:id="rId41" xr:uid="{00000000-0004-0000-0600-000028000000}"/>
    <hyperlink ref="M61" r:id="rId42" xr:uid="{00000000-0004-0000-0600-000029000000}"/>
    <hyperlink ref="M62" r:id="rId43" xr:uid="{00000000-0004-0000-0600-00002A000000}"/>
    <hyperlink ref="M63" r:id="rId44" xr:uid="{00000000-0004-0000-0600-00002B000000}"/>
    <hyperlink ref="M64" r:id="rId45" xr:uid="{00000000-0004-0000-0600-00002C000000}"/>
    <hyperlink ref="M65" r:id="rId46" xr:uid="{00000000-0004-0000-0600-00002D000000}"/>
    <hyperlink ref="M66" r:id="rId47" xr:uid="{00000000-0004-0000-0600-00002E000000}"/>
    <hyperlink ref="M68" r:id="rId48" xr:uid="{00000000-0004-0000-0600-00002F000000}"/>
    <hyperlink ref="M69" r:id="rId49" xr:uid="{00000000-0004-0000-0600-000030000000}"/>
    <hyperlink ref="M71" r:id="rId50" xr:uid="{00000000-0004-0000-0600-000031000000}"/>
    <hyperlink ref="M72" r:id="rId51" xr:uid="{00000000-0004-0000-0600-000032000000}"/>
    <hyperlink ref="M73" r:id="rId52" xr:uid="{00000000-0004-0000-0600-000033000000}"/>
    <hyperlink ref="M74" r:id="rId53" xr:uid="{00000000-0004-0000-0600-000034000000}"/>
    <hyperlink ref="M75" r:id="rId54" xr:uid="{00000000-0004-0000-0600-000035000000}"/>
    <hyperlink ref="M76" r:id="rId55" xr:uid="{00000000-0004-0000-0600-000036000000}"/>
    <hyperlink ref="M77" r:id="rId56" xr:uid="{00000000-0004-0000-0600-000037000000}"/>
    <hyperlink ref="M78" r:id="rId57" xr:uid="{00000000-0004-0000-0600-000038000000}"/>
    <hyperlink ref="M79" r:id="rId58" xr:uid="{00000000-0004-0000-0600-000039000000}"/>
    <hyperlink ref="M80" r:id="rId59" xr:uid="{00000000-0004-0000-0600-00003A000000}"/>
    <hyperlink ref="M81" r:id="rId60" xr:uid="{00000000-0004-0000-0600-00003B000000}"/>
    <hyperlink ref="M82" r:id="rId61" xr:uid="{00000000-0004-0000-0600-00003C000000}"/>
    <hyperlink ref="M83" r:id="rId62" xr:uid="{00000000-0004-0000-0600-00003D000000}"/>
    <hyperlink ref="M84" r:id="rId63" xr:uid="{00000000-0004-0000-0600-00003E000000}"/>
    <hyperlink ref="M85" r:id="rId64" xr:uid="{00000000-0004-0000-0600-00003F000000}"/>
    <hyperlink ref="M87" r:id="rId65" xr:uid="{00000000-0004-0000-0600-000040000000}"/>
    <hyperlink ref="M88" r:id="rId66" xr:uid="{00000000-0004-0000-0600-000041000000}"/>
    <hyperlink ref="M90" r:id="rId67" xr:uid="{00000000-0004-0000-0600-000042000000}"/>
    <hyperlink ref="M91" r:id="rId68" xr:uid="{00000000-0004-0000-0600-000043000000}"/>
    <hyperlink ref="M92" r:id="rId69" xr:uid="{00000000-0004-0000-0600-000044000000}"/>
    <hyperlink ref="M93" r:id="rId70" xr:uid="{00000000-0004-0000-0600-000045000000}"/>
    <hyperlink ref="M94" r:id="rId71" xr:uid="{00000000-0004-0000-0600-000046000000}"/>
    <hyperlink ref="M95" r:id="rId72" xr:uid="{00000000-0004-0000-0600-000047000000}"/>
    <hyperlink ref="M96" r:id="rId73" xr:uid="{00000000-0004-0000-0600-000048000000}"/>
    <hyperlink ref="M97" r:id="rId74" xr:uid="{00000000-0004-0000-0600-000049000000}"/>
    <hyperlink ref="M98" r:id="rId75" xr:uid="{00000000-0004-0000-0600-00004A000000}"/>
    <hyperlink ref="M99" r:id="rId76" xr:uid="{00000000-0004-0000-0600-00004B000000}"/>
    <hyperlink ref="M100" r:id="rId77" xr:uid="{00000000-0004-0000-0600-00004C000000}"/>
    <hyperlink ref="M101" r:id="rId78" xr:uid="{00000000-0004-0000-0600-00004D000000}"/>
    <hyperlink ref="M102" r:id="rId79" xr:uid="{00000000-0004-0000-0600-00004E000000}"/>
    <hyperlink ref="M103" r:id="rId80" xr:uid="{00000000-0004-0000-0600-00004F000000}"/>
    <hyperlink ref="M104" r:id="rId81" xr:uid="{00000000-0004-0000-0600-000050000000}"/>
    <hyperlink ref="M106" r:id="rId82" xr:uid="{00000000-0004-0000-0600-000051000000}"/>
    <hyperlink ref="M107" r:id="rId83" xr:uid="{00000000-0004-0000-0600-000052000000}"/>
    <hyperlink ref="M108" r:id="rId84" xr:uid="{00000000-0004-0000-0600-000053000000}"/>
    <hyperlink ref="M109" r:id="rId85" xr:uid="{00000000-0004-0000-0600-000054000000}"/>
    <hyperlink ref="M110" r:id="rId86" xr:uid="{00000000-0004-0000-0600-000055000000}"/>
    <hyperlink ref="M111" r:id="rId87" xr:uid="{00000000-0004-0000-0600-000056000000}"/>
    <hyperlink ref="M113" r:id="rId88" xr:uid="{00000000-0004-0000-0600-000057000000}"/>
    <hyperlink ref="M114" r:id="rId89" xr:uid="{00000000-0004-0000-0600-000058000000}"/>
    <hyperlink ref="M115" r:id="rId90" xr:uid="{00000000-0004-0000-0600-000059000000}"/>
    <hyperlink ref="M116" r:id="rId91" xr:uid="{00000000-0004-0000-0600-00005A000000}"/>
    <hyperlink ref="M117" r:id="rId92" xr:uid="{00000000-0004-0000-0600-00005B000000}"/>
    <hyperlink ref="M118" r:id="rId93" xr:uid="{00000000-0004-0000-0600-00005C000000}"/>
    <hyperlink ref="M119" r:id="rId94" xr:uid="{00000000-0004-0000-0600-00005D000000}"/>
    <hyperlink ref="M120" r:id="rId95" xr:uid="{00000000-0004-0000-0600-00005E000000}"/>
    <hyperlink ref="M121" r:id="rId96" xr:uid="{00000000-0004-0000-0600-00005F000000}"/>
    <hyperlink ref="M122" r:id="rId97" xr:uid="{00000000-0004-0000-0600-000060000000}"/>
    <hyperlink ref="M123" r:id="rId98" xr:uid="{00000000-0004-0000-0600-000061000000}"/>
    <hyperlink ref="M125" r:id="rId99" xr:uid="{00000000-0004-0000-0600-000062000000}"/>
    <hyperlink ref="M126" r:id="rId100" xr:uid="{00000000-0004-0000-0600-000063000000}"/>
    <hyperlink ref="M127" r:id="rId101" xr:uid="{00000000-0004-0000-0600-000064000000}"/>
    <hyperlink ref="M128" r:id="rId102" xr:uid="{00000000-0004-0000-0600-000065000000}"/>
    <hyperlink ref="M129" r:id="rId103" xr:uid="{00000000-0004-0000-0600-000066000000}"/>
    <hyperlink ref="M130" r:id="rId104" xr:uid="{00000000-0004-0000-0600-000067000000}"/>
    <hyperlink ref="M131" r:id="rId105" xr:uid="{00000000-0004-0000-0600-000068000000}"/>
    <hyperlink ref="M132" r:id="rId106" xr:uid="{00000000-0004-0000-0600-000069000000}"/>
    <hyperlink ref="M133" r:id="rId107" xr:uid="{00000000-0004-0000-0600-00006A000000}"/>
    <hyperlink ref="M134" r:id="rId108" xr:uid="{00000000-0004-0000-0600-00006B000000}"/>
    <hyperlink ref="M135" r:id="rId109" xr:uid="{00000000-0004-0000-0600-00006C000000}"/>
    <hyperlink ref="M136" r:id="rId110" xr:uid="{00000000-0004-0000-0600-00006D000000}"/>
    <hyperlink ref="M137" r:id="rId111" xr:uid="{00000000-0004-0000-0600-00006E000000}"/>
    <hyperlink ref="M138" r:id="rId112" xr:uid="{00000000-0004-0000-0600-00006F000000}"/>
    <hyperlink ref="M139" r:id="rId113" xr:uid="{00000000-0004-0000-0600-000070000000}"/>
    <hyperlink ref="M140" r:id="rId114" xr:uid="{00000000-0004-0000-0600-000071000000}"/>
    <hyperlink ref="M141" r:id="rId115" xr:uid="{00000000-0004-0000-0600-000072000000}"/>
    <hyperlink ref="M142" r:id="rId116" xr:uid="{00000000-0004-0000-0600-000073000000}"/>
    <hyperlink ref="M143" r:id="rId117" xr:uid="{00000000-0004-0000-0600-000074000000}"/>
    <hyperlink ref="M144" r:id="rId118" xr:uid="{00000000-0004-0000-0600-000075000000}"/>
    <hyperlink ref="M145" r:id="rId119" xr:uid="{00000000-0004-0000-0600-000076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951"/>
  <sheetViews>
    <sheetView topLeftCell="D1" zoomScale="173" zoomScaleNormal="173" zoomScalePageLayoutView="173" workbookViewId="0">
      <pane ySplit="1" topLeftCell="A43" activePane="bottomLeft" state="frozen"/>
      <selection pane="bottomLeft" activeCell="G48" sqref="G48"/>
    </sheetView>
  </sheetViews>
  <sheetFormatPr baseColWidth="10" defaultColWidth="11.1640625" defaultRowHeight="15" customHeight="1" x14ac:dyDescent="0.2"/>
  <cols>
    <col min="1" max="1" width="6.83203125" customWidth="1"/>
    <col min="2" max="2" width="6.5" customWidth="1"/>
    <col min="3" max="3" width="10.1640625" customWidth="1"/>
    <col min="4" max="4" width="32" customWidth="1"/>
    <col min="5" max="5" width="25.5" customWidth="1"/>
    <col min="6" max="7" width="26" customWidth="1"/>
    <col min="8" max="8" width="29.1640625" hidden="1" customWidth="1"/>
    <col min="9" max="9" width="11.6640625" customWidth="1"/>
    <col min="10" max="10" width="29.1640625" customWidth="1"/>
    <col min="11" max="11" width="32" customWidth="1"/>
    <col min="12" max="12" width="35" customWidth="1"/>
    <col min="13" max="14" width="34.6640625" customWidth="1"/>
    <col min="15" max="15" width="36.83203125" customWidth="1"/>
    <col min="16" max="16" width="47.33203125" customWidth="1"/>
    <col min="17" max="24" width="10.83203125" customWidth="1"/>
  </cols>
  <sheetData>
    <row r="1" spans="1:24" ht="18" customHeight="1" x14ac:dyDescent="0.2">
      <c r="A1" s="9" t="s">
        <v>59</v>
      </c>
      <c r="B1" s="9" t="s">
        <v>60</v>
      </c>
      <c r="C1" s="9" t="s">
        <v>0</v>
      </c>
      <c r="D1" s="13" t="s">
        <v>126</v>
      </c>
      <c r="E1" s="9" t="s">
        <v>127</v>
      </c>
      <c r="F1" s="13" t="s">
        <v>128</v>
      </c>
      <c r="G1" s="10" t="s">
        <v>61</v>
      </c>
      <c r="H1" s="125" t="s">
        <v>62</v>
      </c>
      <c r="I1" s="70" t="s">
        <v>413</v>
      </c>
      <c r="J1" s="126" t="s">
        <v>129</v>
      </c>
      <c r="K1" s="13" t="s">
        <v>414</v>
      </c>
      <c r="L1" s="13" t="s">
        <v>68</v>
      </c>
      <c r="M1" s="13" t="s">
        <v>69</v>
      </c>
      <c r="N1" s="13" t="s">
        <v>76</v>
      </c>
      <c r="O1" s="13" t="s">
        <v>130</v>
      </c>
      <c r="P1" s="9" t="s">
        <v>77</v>
      </c>
      <c r="Q1" s="13"/>
      <c r="R1" s="13"/>
      <c r="S1" s="13"/>
      <c r="T1" s="13"/>
      <c r="U1" s="13"/>
      <c r="V1" s="13"/>
      <c r="W1" s="13"/>
      <c r="X1" s="13"/>
    </row>
    <row r="2" spans="1:24" ht="18" customHeight="1" x14ac:dyDescent="0.2">
      <c r="A2" s="104" t="s">
        <v>78</v>
      </c>
      <c r="B2" s="105">
        <v>2015</v>
      </c>
      <c r="C2" s="105" t="s">
        <v>35</v>
      </c>
      <c r="D2" s="106" t="s">
        <v>265</v>
      </c>
      <c r="E2" s="127" t="s">
        <v>415</v>
      </c>
      <c r="F2" s="127" t="s">
        <v>415</v>
      </c>
      <c r="G2" s="107">
        <v>168.4</v>
      </c>
      <c r="H2" s="106"/>
      <c r="I2" s="128">
        <v>53495200</v>
      </c>
      <c r="J2" s="35"/>
      <c r="K2" s="129"/>
      <c r="L2" s="130"/>
      <c r="M2" s="130"/>
      <c r="N2" s="130"/>
      <c r="O2" s="130"/>
      <c r="P2" s="109" t="s">
        <v>416</v>
      </c>
      <c r="Q2" s="106"/>
      <c r="R2" s="106"/>
      <c r="S2" s="106"/>
      <c r="T2" s="106"/>
      <c r="U2" s="106"/>
      <c r="V2" s="106"/>
      <c r="W2" s="106"/>
      <c r="X2" s="110"/>
    </row>
    <row r="3" spans="1:24" ht="18" customHeight="1" x14ac:dyDescent="0.2">
      <c r="A3" s="104" t="s">
        <v>78</v>
      </c>
      <c r="B3" s="105">
        <v>2015</v>
      </c>
      <c r="C3" s="105" t="s">
        <v>35</v>
      </c>
      <c r="D3" s="106" t="s">
        <v>251</v>
      </c>
      <c r="E3" s="106" t="s">
        <v>417</v>
      </c>
      <c r="F3" s="106" t="s">
        <v>417</v>
      </c>
      <c r="G3" s="107">
        <v>33.880000000000003</v>
      </c>
      <c r="H3" s="106"/>
      <c r="I3" s="128">
        <v>753500</v>
      </c>
      <c r="J3" s="35"/>
      <c r="K3" s="129"/>
      <c r="L3" s="130"/>
      <c r="M3" s="130"/>
      <c r="N3" s="130"/>
      <c r="O3" s="130"/>
      <c r="P3" s="109" t="s">
        <v>418</v>
      </c>
      <c r="Q3" s="106"/>
      <c r="R3" s="106"/>
      <c r="S3" s="106"/>
      <c r="T3" s="106"/>
      <c r="U3" s="106"/>
      <c r="V3" s="106"/>
      <c r="W3" s="106"/>
      <c r="X3" s="110"/>
    </row>
    <row r="4" spans="1:24" ht="18" customHeight="1" x14ac:dyDescent="0.2">
      <c r="A4" s="104" t="s">
        <v>78</v>
      </c>
      <c r="B4" s="105">
        <v>2015</v>
      </c>
      <c r="C4" s="105" t="s">
        <v>35</v>
      </c>
      <c r="D4" s="106" t="s">
        <v>251</v>
      </c>
      <c r="E4" s="106" t="s">
        <v>419</v>
      </c>
      <c r="F4" s="106" t="s">
        <v>419</v>
      </c>
      <c r="G4" s="107">
        <v>27.36</v>
      </c>
      <c r="H4" s="106"/>
      <c r="I4" s="128">
        <v>173300</v>
      </c>
      <c r="J4" s="35"/>
      <c r="K4" s="129"/>
      <c r="L4" s="130"/>
      <c r="M4" s="130"/>
      <c r="N4" s="130"/>
      <c r="O4" s="130"/>
      <c r="P4" s="109" t="s">
        <v>420</v>
      </c>
      <c r="Q4" s="106"/>
      <c r="R4" s="106"/>
      <c r="S4" s="106"/>
      <c r="T4" s="106"/>
      <c r="U4" s="106"/>
      <c r="V4" s="106"/>
      <c r="W4" s="106"/>
      <c r="X4" s="110"/>
    </row>
    <row r="5" spans="1:24" ht="18" customHeight="1" x14ac:dyDescent="0.2">
      <c r="A5" s="104" t="s">
        <v>78</v>
      </c>
      <c r="B5" s="105">
        <v>2015</v>
      </c>
      <c r="C5" s="105" t="s">
        <v>35</v>
      </c>
      <c r="D5" s="106" t="s">
        <v>421</v>
      </c>
      <c r="E5" s="106" t="s">
        <v>422</v>
      </c>
      <c r="F5" s="106" t="s">
        <v>422</v>
      </c>
      <c r="G5" s="107">
        <v>8.42</v>
      </c>
      <c r="H5" s="106"/>
      <c r="I5" s="128">
        <v>274000</v>
      </c>
      <c r="J5" s="35"/>
      <c r="K5" s="129"/>
      <c r="L5" s="130"/>
      <c r="M5" s="130"/>
      <c r="N5" s="130"/>
      <c r="O5" s="130"/>
      <c r="P5" s="109" t="s">
        <v>423</v>
      </c>
      <c r="Q5" s="106"/>
      <c r="R5" s="106"/>
      <c r="S5" s="106"/>
      <c r="T5" s="106"/>
      <c r="U5" s="106"/>
      <c r="V5" s="106"/>
      <c r="W5" s="106"/>
      <c r="X5" s="110"/>
    </row>
    <row r="6" spans="1:24" ht="18" customHeight="1" x14ac:dyDescent="0.2">
      <c r="A6" s="104" t="s">
        <v>78</v>
      </c>
      <c r="B6" s="105">
        <v>2016</v>
      </c>
      <c r="C6" s="105" t="s">
        <v>35</v>
      </c>
      <c r="D6" s="106" t="s">
        <v>265</v>
      </c>
      <c r="E6" s="127" t="s">
        <v>415</v>
      </c>
      <c r="F6" s="127" t="s">
        <v>415</v>
      </c>
      <c r="G6" s="107">
        <v>155.09</v>
      </c>
      <c r="H6" s="106"/>
      <c r="I6" s="128">
        <v>49343200</v>
      </c>
      <c r="J6" s="35"/>
      <c r="K6" s="129"/>
      <c r="L6" s="130"/>
      <c r="M6" s="130"/>
      <c r="N6" s="130"/>
      <c r="O6" s="130"/>
      <c r="P6" s="106" t="s">
        <v>424</v>
      </c>
      <c r="Q6" s="106"/>
      <c r="R6" s="106"/>
      <c r="S6" s="106"/>
      <c r="T6" s="106"/>
      <c r="U6" s="106"/>
      <c r="V6" s="106"/>
      <c r="W6" s="106"/>
      <c r="X6" s="110"/>
    </row>
    <row r="7" spans="1:24" ht="18" customHeight="1" x14ac:dyDescent="0.2">
      <c r="A7" s="104" t="s">
        <v>78</v>
      </c>
      <c r="B7" s="105">
        <v>2016</v>
      </c>
      <c r="C7" s="105" t="s">
        <v>35</v>
      </c>
      <c r="D7" s="106" t="s">
        <v>251</v>
      </c>
      <c r="E7" s="106" t="s">
        <v>419</v>
      </c>
      <c r="F7" s="106" t="s">
        <v>419</v>
      </c>
      <c r="G7" s="107">
        <v>34.71</v>
      </c>
      <c r="H7" s="106"/>
      <c r="I7" s="128">
        <v>113750</v>
      </c>
      <c r="J7" s="35"/>
      <c r="K7" s="129"/>
      <c r="L7" s="130"/>
      <c r="M7" s="130"/>
      <c r="N7" s="130"/>
      <c r="O7" s="130"/>
      <c r="P7" s="109" t="s">
        <v>425</v>
      </c>
      <c r="Q7" s="106"/>
      <c r="R7" s="106"/>
      <c r="S7" s="106"/>
      <c r="T7" s="106"/>
      <c r="U7" s="106"/>
      <c r="V7" s="106"/>
      <c r="W7" s="106"/>
      <c r="X7" s="110"/>
    </row>
    <row r="8" spans="1:24" ht="18" customHeight="1" x14ac:dyDescent="0.2">
      <c r="A8" s="104" t="s">
        <v>78</v>
      </c>
      <c r="B8" s="105">
        <v>2016</v>
      </c>
      <c r="C8" s="105" t="s">
        <v>35</v>
      </c>
      <c r="D8" s="106" t="s">
        <v>251</v>
      </c>
      <c r="E8" s="106" t="s">
        <v>417</v>
      </c>
      <c r="F8" s="106" t="s">
        <v>417</v>
      </c>
      <c r="G8" s="107">
        <v>18.920000000000002</v>
      </c>
      <c r="H8" s="106"/>
      <c r="I8" s="128">
        <v>682400</v>
      </c>
      <c r="J8" s="35"/>
      <c r="K8" s="129"/>
      <c r="L8" s="130"/>
      <c r="M8" s="130"/>
      <c r="N8" s="130"/>
      <c r="O8" s="130"/>
      <c r="P8" s="109" t="s">
        <v>426</v>
      </c>
      <c r="Q8" s="106"/>
      <c r="R8" s="106"/>
      <c r="S8" s="106"/>
      <c r="T8" s="106"/>
      <c r="U8" s="106"/>
      <c r="V8" s="106"/>
      <c r="W8" s="106"/>
      <c r="X8" s="110"/>
    </row>
    <row r="9" spans="1:24" ht="18" customHeight="1" x14ac:dyDescent="0.2">
      <c r="A9" s="104" t="s">
        <v>78</v>
      </c>
      <c r="B9" s="105">
        <v>2016</v>
      </c>
      <c r="C9" s="105" t="s">
        <v>35</v>
      </c>
      <c r="D9" s="106" t="s">
        <v>421</v>
      </c>
      <c r="E9" s="106" t="s">
        <v>422</v>
      </c>
      <c r="F9" s="106" t="s">
        <v>422</v>
      </c>
      <c r="G9" s="107">
        <v>6.97</v>
      </c>
      <c r="H9" s="106"/>
      <c r="I9" s="128">
        <v>278000</v>
      </c>
      <c r="J9" s="35"/>
      <c r="K9" s="129"/>
      <c r="L9" s="130"/>
      <c r="M9" s="130"/>
      <c r="N9" s="130"/>
      <c r="O9" s="130"/>
      <c r="P9" s="109" t="s">
        <v>427</v>
      </c>
      <c r="Q9" s="106"/>
      <c r="R9" s="106"/>
      <c r="S9" s="106"/>
      <c r="T9" s="106"/>
      <c r="U9" s="106"/>
      <c r="V9" s="106"/>
      <c r="W9" s="106"/>
      <c r="X9" s="110"/>
    </row>
    <row r="10" spans="1:24" ht="18" customHeight="1" x14ac:dyDescent="0.2">
      <c r="A10" s="104" t="s">
        <v>78</v>
      </c>
      <c r="B10" s="105">
        <v>2016</v>
      </c>
      <c r="C10" s="105" t="s">
        <v>35</v>
      </c>
      <c r="D10" s="58" t="s">
        <v>246</v>
      </c>
      <c r="E10" s="58" t="s">
        <v>246</v>
      </c>
      <c r="F10" s="58" t="s">
        <v>246</v>
      </c>
      <c r="G10" s="107"/>
      <c r="H10" s="106"/>
      <c r="I10" s="128"/>
      <c r="J10" s="35"/>
      <c r="K10" s="129"/>
      <c r="L10" s="130"/>
      <c r="M10" s="130"/>
      <c r="N10" s="130"/>
      <c r="O10" s="130"/>
      <c r="P10" s="109"/>
      <c r="Q10" s="106"/>
      <c r="R10" s="106"/>
      <c r="S10" s="106"/>
      <c r="T10" s="106"/>
      <c r="U10" s="106"/>
      <c r="V10" s="106"/>
      <c r="W10" s="106"/>
      <c r="X10" s="110"/>
    </row>
    <row r="11" spans="1:24" ht="18" customHeight="1" x14ac:dyDescent="0.2">
      <c r="A11" s="104" t="s">
        <v>78</v>
      </c>
      <c r="B11" s="105">
        <v>2017</v>
      </c>
      <c r="C11" s="105" t="s">
        <v>35</v>
      </c>
      <c r="D11" s="106" t="s">
        <v>265</v>
      </c>
      <c r="E11" s="127" t="s">
        <v>415</v>
      </c>
      <c r="F11" s="127" t="s">
        <v>415</v>
      </c>
      <c r="G11" s="107">
        <v>155.09</v>
      </c>
      <c r="H11" s="106"/>
      <c r="I11" s="128">
        <v>49343200</v>
      </c>
      <c r="J11" s="35"/>
      <c r="K11" s="129"/>
      <c r="L11" s="130"/>
      <c r="M11" s="130"/>
      <c r="N11" s="130"/>
      <c r="O11" s="130"/>
      <c r="P11" s="109" t="s">
        <v>428</v>
      </c>
      <c r="Q11" s="106"/>
      <c r="R11" s="106"/>
      <c r="S11" s="106"/>
      <c r="T11" s="106"/>
      <c r="U11" s="106"/>
      <c r="V11" s="106"/>
      <c r="W11" s="106"/>
      <c r="X11" s="110"/>
    </row>
    <row r="12" spans="1:24" ht="18" customHeight="1" x14ac:dyDescent="0.2">
      <c r="A12" s="104" t="s">
        <v>78</v>
      </c>
      <c r="B12" s="105">
        <v>2017</v>
      </c>
      <c r="C12" s="105" t="s">
        <v>35</v>
      </c>
      <c r="D12" s="106" t="s">
        <v>288</v>
      </c>
      <c r="E12" s="127" t="s">
        <v>429</v>
      </c>
      <c r="F12" s="127" t="s">
        <v>429</v>
      </c>
      <c r="G12" s="107">
        <v>86.2</v>
      </c>
      <c r="H12" s="106"/>
      <c r="I12" s="131">
        <v>6716300</v>
      </c>
      <c r="J12" s="35"/>
      <c r="K12" s="129"/>
      <c r="L12" s="130"/>
      <c r="M12" s="130"/>
      <c r="N12" s="130"/>
      <c r="O12" s="130"/>
      <c r="P12" s="109" t="s">
        <v>430</v>
      </c>
      <c r="Q12" s="106"/>
      <c r="R12" s="106"/>
      <c r="S12" s="106"/>
      <c r="T12" s="106"/>
      <c r="U12" s="106"/>
      <c r="V12" s="106"/>
      <c r="W12" s="106"/>
      <c r="X12" s="110"/>
    </row>
    <row r="13" spans="1:24" ht="18" customHeight="1" x14ac:dyDescent="0.2">
      <c r="A13" s="104" t="s">
        <v>78</v>
      </c>
      <c r="B13" s="105">
        <v>2017</v>
      </c>
      <c r="C13" s="105" t="s">
        <v>35</v>
      </c>
      <c r="D13" s="106" t="s">
        <v>251</v>
      </c>
      <c r="E13" s="106" t="s">
        <v>417</v>
      </c>
      <c r="F13" s="106" t="s">
        <v>417</v>
      </c>
      <c r="G13" s="107">
        <v>28.45</v>
      </c>
      <c r="H13" s="106"/>
      <c r="I13" s="128">
        <v>1036800</v>
      </c>
      <c r="J13" s="35"/>
      <c r="K13" s="129"/>
      <c r="L13" s="130"/>
      <c r="M13" s="130"/>
      <c r="N13" s="130"/>
      <c r="O13" s="130"/>
      <c r="P13" s="109" t="s">
        <v>431</v>
      </c>
      <c r="Q13" s="106"/>
      <c r="R13" s="106"/>
      <c r="S13" s="106"/>
      <c r="T13" s="106"/>
      <c r="U13" s="106"/>
      <c r="V13" s="106"/>
      <c r="W13" s="106"/>
      <c r="X13" s="110"/>
    </row>
    <row r="14" spans="1:24" ht="18" customHeight="1" x14ac:dyDescent="0.2">
      <c r="A14" s="104" t="s">
        <v>78</v>
      </c>
      <c r="B14" s="105">
        <v>2017</v>
      </c>
      <c r="C14" s="105" t="s">
        <v>35</v>
      </c>
      <c r="D14" s="106" t="s">
        <v>251</v>
      </c>
      <c r="E14" s="106" t="s">
        <v>419</v>
      </c>
      <c r="F14" s="106" t="s">
        <v>419</v>
      </c>
      <c r="G14" s="107">
        <v>23.98</v>
      </c>
      <c r="H14" s="106"/>
      <c r="I14" s="128">
        <v>114900</v>
      </c>
      <c r="J14" s="35"/>
      <c r="K14" s="129"/>
      <c r="L14" s="130"/>
      <c r="M14" s="130"/>
      <c r="N14" s="130"/>
      <c r="O14" s="130"/>
      <c r="P14" s="109" t="s">
        <v>432</v>
      </c>
      <c r="Q14" s="106"/>
      <c r="R14" s="106"/>
      <c r="S14" s="106"/>
      <c r="T14" s="106"/>
      <c r="U14" s="106"/>
      <c r="V14" s="106"/>
      <c r="W14" s="106"/>
      <c r="X14" s="110"/>
    </row>
    <row r="15" spans="1:24" ht="18" customHeight="1" x14ac:dyDescent="0.2">
      <c r="A15" s="104" t="s">
        <v>78</v>
      </c>
      <c r="B15" s="105">
        <v>2017</v>
      </c>
      <c r="C15" s="105" t="s">
        <v>35</v>
      </c>
      <c r="D15" s="106" t="s">
        <v>433</v>
      </c>
      <c r="E15" s="106" t="s">
        <v>434</v>
      </c>
      <c r="F15" s="106" t="s">
        <v>434</v>
      </c>
      <c r="G15" s="107">
        <v>19.899999999999999</v>
      </c>
      <c r="H15" s="106"/>
      <c r="I15" s="128">
        <v>67800</v>
      </c>
      <c r="J15" s="35"/>
      <c r="K15" s="129"/>
      <c r="L15" s="130"/>
      <c r="M15" s="130"/>
      <c r="N15" s="130"/>
      <c r="O15" s="130"/>
      <c r="P15" s="109" t="s">
        <v>435</v>
      </c>
      <c r="Q15" s="106"/>
      <c r="R15" s="106"/>
      <c r="S15" s="106"/>
      <c r="T15" s="106"/>
      <c r="U15" s="106"/>
      <c r="V15" s="106"/>
      <c r="W15" s="106"/>
      <c r="X15" s="110"/>
    </row>
    <row r="16" spans="1:24" ht="18" customHeight="1" x14ac:dyDescent="0.2">
      <c r="A16" s="104" t="s">
        <v>78</v>
      </c>
      <c r="B16" s="105">
        <v>2017</v>
      </c>
      <c r="C16" s="105" t="s">
        <v>35</v>
      </c>
      <c r="D16" s="106" t="s">
        <v>421</v>
      </c>
      <c r="E16" s="106" t="s">
        <v>422</v>
      </c>
      <c r="F16" s="106" t="s">
        <v>422</v>
      </c>
      <c r="G16" s="107">
        <v>8.17</v>
      </c>
      <c r="H16" s="106"/>
      <c r="I16" s="128">
        <v>192000</v>
      </c>
      <c r="J16" s="35"/>
      <c r="K16" s="129"/>
      <c r="L16" s="130"/>
      <c r="M16" s="130"/>
      <c r="N16" s="130"/>
      <c r="O16" s="130"/>
      <c r="P16" s="109" t="s">
        <v>436</v>
      </c>
      <c r="Q16" s="106"/>
      <c r="R16" s="106"/>
      <c r="S16" s="106"/>
      <c r="T16" s="106"/>
      <c r="U16" s="106"/>
      <c r="V16" s="106"/>
      <c r="W16" s="106"/>
      <c r="X16" s="110"/>
    </row>
    <row r="17" spans="1:24" ht="18" customHeight="1" x14ac:dyDescent="0.2">
      <c r="A17" s="104" t="s">
        <v>78</v>
      </c>
      <c r="B17" s="105">
        <v>2017</v>
      </c>
      <c r="C17" s="105" t="s">
        <v>35</v>
      </c>
      <c r="D17" s="106" t="s">
        <v>279</v>
      </c>
      <c r="E17" s="132" t="s">
        <v>437</v>
      </c>
      <c r="F17" s="127" t="s">
        <v>437</v>
      </c>
      <c r="G17" s="107">
        <v>7.01</v>
      </c>
      <c r="H17" s="106"/>
      <c r="I17" s="128">
        <v>171000</v>
      </c>
      <c r="J17" s="35"/>
      <c r="K17" s="129"/>
      <c r="L17" s="130"/>
      <c r="M17" s="130"/>
      <c r="N17" s="130"/>
      <c r="O17" s="130"/>
      <c r="P17" s="106" t="s">
        <v>438</v>
      </c>
      <c r="Q17" s="106"/>
      <c r="R17" s="106"/>
      <c r="S17" s="106"/>
      <c r="T17" s="106"/>
      <c r="U17" s="106"/>
      <c r="V17" s="106"/>
      <c r="W17" s="106"/>
      <c r="X17" s="110"/>
    </row>
    <row r="18" spans="1:24" ht="18" customHeight="1" x14ac:dyDescent="0.2">
      <c r="A18" s="104" t="s">
        <v>78</v>
      </c>
      <c r="B18" s="105">
        <v>2017</v>
      </c>
      <c r="C18" s="105" t="s">
        <v>35</v>
      </c>
      <c r="D18" s="106" t="s">
        <v>279</v>
      </c>
      <c r="E18" s="132" t="s">
        <v>439</v>
      </c>
      <c r="F18" s="132" t="s">
        <v>439</v>
      </c>
      <c r="G18" s="107">
        <v>4.84</v>
      </c>
      <c r="H18" s="106"/>
      <c r="I18" s="128">
        <v>429000</v>
      </c>
      <c r="J18" s="35"/>
      <c r="K18" s="129"/>
      <c r="L18" s="130"/>
      <c r="M18" s="130"/>
      <c r="N18" s="130"/>
      <c r="O18" s="130"/>
      <c r="P18" s="106" t="s">
        <v>440</v>
      </c>
      <c r="Q18" s="106"/>
      <c r="R18" s="106"/>
      <c r="S18" s="106"/>
      <c r="T18" s="106"/>
      <c r="U18" s="106"/>
      <c r="V18" s="106"/>
      <c r="W18" s="106"/>
      <c r="X18" s="110"/>
    </row>
    <row r="19" spans="1:24" ht="18" customHeight="1" x14ac:dyDescent="0.2">
      <c r="A19" s="23" t="s">
        <v>78</v>
      </c>
      <c r="B19" s="23">
        <v>2017</v>
      </c>
      <c r="C19" s="23" t="s">
        <v>35</v>
      </c>
      <c r="D19" s="58" t="s">
        <v>246</v>
      </c>
      <c r="E19" s="58" t="s">
        <v>246</v>
      </c>
      <c r="F19" s="58" t="s">
        <v>246</v>
      </c>
      <c r="G19" s="133"/>
      <c r="H19" s="134"/>
      <c r="I19" s="59"/>
      <c r="J19" s="58"/>
      <c r="K19" s="135"/>
      <c r="L19" s="135"/>
      <c r="M19" s="135"/>
      <c r="N19" s="135"/>
      <c r="O19" s="135"/>
      <c r="P19" s="67"/>
      <c r="Q19" s="58"/>
      <c r="R19" s="58"/>
      <c r="S19" s="58"/>
      <c r="T19" s="58"/>
      <c r="U19" s="58"/>
      <c r="V19" s="58"/>
      <c r="W19" s="58"/>
      <c r="X19" s="58"/>
    </row>
    <row r="20" spans="1:24" ht="18" customHeight="1" x14ac:dyDescent="0.2">
      <c r="A20" s="104" t="s">
        <v>78</v>
      </c>
      <c r="B20" s="105">
        <v>2018</v>
      </c>
      <c r="C20" s="105" t="s">
        <v>35</v>
      </c>
      <c r="D20" s="106" t="s">
        <v>265</v>
      </c>
      <c r="E20" s="127" t="s">
        <v>415</v>
      </c>
      <c r="F20" s="127" t="s">
        <v>415</v>
      </c>
      <c r="G20" s="107">
        <v>139.61000000000001</v>
      </c>
      <c r="H20" s="106"/>
      <c r="I20" s="128">
        <v>44104800</v>
      </c>
      <c r="J20" s="35"/>
      <c r="K20" s="129"/>
      <c r="L20" s="130"/>
      <c r="M20" s="130"/>
      <c r="N20" s="130"/>
      <c r="O20" s="130"/>
      <c r="P20" s="109" t="s">
        <v>441</v>
      </c>
      <c r="Q20" s="106"/>
      <c r="R20" s="106"/>
      <c r="S20" s="106"/>
      <c r="T20" s="106"/>
      <c r="U20" s="106"/>
      <c r="V20" s="106"/>
      <c r="W20" s="106"/>
      <c r="X20" s="110"/>
    </row>
    <row r="21" spans="1:24" ht="18" customHeight="1" x14ac:dyDescent="0.2">
      <c r="A21" s="104" t="s">
        <v>78</v>
      </c>
      <c r="B21" s="105">
        <v>2018</v>
      </c>
      <c r="C21" s="105" t="s">
        <v>35</v>
      </c>
      <c r="D21" s="106" t="s">
        <v>288</v>
      </c>
      <c r="E21" s="127" t="s">
        <v>429</v>
      </c>
      <c r="F21" s="127" t="s">
        <v>429</v>
      </c>
      <c r="G21" s="107">
        <v>116.14</v>
      </c>
      <c r="H21" s="106"/>
      <c r="I21" s="131">
        <v>8295900</v>
      </c>
      <c r="J21" s="35"/>
      <c r="K21" s="129"/>
      <c r="L21" s="130"/>
      <c r="M21" s="130"/>
      <c r="N21" s="130"/>
      <c r="O21" s="130"/>
      <c r="P21" s="109" t="s">
        <v>442</v>
      </c>
      <c r="Q21" s="106"/>
      <c r="R21" s="106"/>
      <c r="S21" s="106"/>
      <c r="T21" s="106"/>
      <c r="U21" s="106"/>
      <c r="V21" s="106"/>
      <c r="W21" s="106"/>
      <c r="X21" s="110"/>
    </row>
    <row r="22" spans="1:24" ht="18" customHeight="1" x14ac:dyDescent="0.2">
      <c r="A22" s="104" t="s">
        <v>78</v>
      </c>
      <c r="B22" s="105">
        <v>2018</v>
      </c>
      <c r="C22" s="105" t="s">
        <v>35</v>
      </c>
      <c r="D22" s="106" t="s">
        <v>251</v>
      </c>
      <c r="E22" s="106" t="s">
        <v>417</v>
      </c>
      <c r="F22" s="106" t="s">
        <v>417</v>
      </c>
      <c r="G22" s="107">
        <v>44.37</v>
      </c>
      <c r="H22" s="106"/>
      <c r="I22" s="128">
        <v>1040000</v>
      </c>
      <c r="J22" s="35"/>
      <c r="K22" s="129"/>
      <c r="L22" s="130"/>
      <c r="M22" s="130"/>
      <c r="N22" s="130"/>
      <c r="O22" s="130"/>
      <c r="P22" s="109" t="s">
        <v>443</v>
      </c>
      <c r="Q22" s="106"/>
      <c r="R22" s="106"/>
      <c r="S22" s="106"/>
      <c r="T22" s="106"/>
      <c r="U22" s="106"/>
      <c r="V22" s="106"/>
      <c r="W22" s="106"/>
      <c r="X22" s="110"/>
    </row>
    <row r="23" spans="1:24" ht="18" customHeight="1" x14ac:dyDescent="0.2">
      <c r="A23" s="104" t="s">
        <v>78</v>
      </c>
      <c r="B23" s="105">
        <v>2018</v>
      </c>
      <c r="C23" s="105" t="s">
        <v>35</v>
      </c>
      <c r="D23" s="106" t="s">
        <v>251</v>
      </c>
      <c r="E23" s="106" t="s">
        <v>419</v>
      </c>
      <c r="F23" s="106" t="s">
        <v>419</v>
      </c>
      <c r="G23" s="107">
        <v>38.69</v>
      </c>
      <c r="H23" s="106"/>
      <c r="I23" s="128">
        <v>128400</v>
      </c>
      <c r="J23" s="35"/>
      <c r="K23" s="129"/>
      <c r="L23" s="130"/>
      <c r="M23" s="130"/>
      <c r="N23" s="130"/>
      <c r="O23" s="130"/>
      <c r="P23" s="109" t="s">
        <v>444</v>
      </c>
      <c r="Q23" s="106"/>
      <c r="R23" s="106"/>
      <c r="S23" s="106"/>
      <c r="T23" s="106"/>
      <c r="U23" s="106"/>
      <c r="V23" s="106"/>
      <c r="W23" s="106"/>
      <c r="X23" s="110"/>
    </row>
    <row r="24" spans="1:24" ht="18" customHeight="1" x14ac:dyDescent="0.2">
      <c r="A24" s="104" t="s">
        <v>78</v>
      </c>
      <c r="B24" s="105">
        <v>2018</v>
      </c>
      <c r="C24" s="105" t="s">
        <v>35</v>
      </c>
      <c r="D24" s="106" t="s">
        <v>433</v>
      </c>
      <c r="E24" s="106" t="s">
        <v>434</v>
      </c>
      <c r="F24" s="106" t="s">
        <v>434</v>
      </c>
      <c r="G24" s="107">
        <v>30.05</v>
      </c>
      <c r="H24" s="106"/>
      <c r="I24" s="128">
        <v>69500</v>
      </c>
      <c r="J24" s="35"/>
      <c r="K24" s="129"/>
      <c r="L24" s="130"/>
      <c r="M24" s="130"/>
      <c r="N24" s="130"/>
      <c r="O24" s="130"/>
      <c r="P24" s="109" t="s">
        <v>445</v>
      </c>
      <c r="Q24" s="106"/>
      <c r="R24" s="106"/>
      <c r="S24" s="106"/>
      <c r="T24" s="106"/>
      <c r="U24" s="106"/>
      <c r="V24" s="106"/>
      <c r="W24" s="106"/>
      <c r="X24" s="110"/>
    </row>
    <row r="25" spans="1:24" ht="18" customHeight="1" x14ac:dyDescent="0.2">
      <c r="A25" s="104" t="s">
        <v>78</v>
      </c>
      <c r="B25" s="105">
        <v>2018</v>
      </c>
      <c r="C25" s="105" t="s">
        <v>35</v>
      </c>
      <c r="D25" s="106" t="s">
        <v>279</v>
      </c>
      <c r="E25" s="132" t="s">
        <v>437</v>
      </c>
      <c r="F25" s="127" t="s">
        <v>437</v>
      </c>
      <c r="G25" s="107">
        <v>6.16</v>
      </c>
      <c r="H25" s="106"/>
      <c r="I25" s="128">
        <v>79400</v>
      </c>
      <c r="J25" s="35"/>
      <c r="K25" s="129"/>
      <c r="L25" s="130"/>
      <c r="M25" s="130"/>
      <c r="N25" s="130"/>
      <c r="O25" s="130"/>
      <c r="P25" s="106" t="s">
        <v>446</v>
      </c>
      <c r="Q25" s="106"/>
      <c r="R25" s="106"/>
      <c r="S25" s="106"/>
      <c r="T25" s="106"/>
      <c r="U25" s="106"/>
      <c r="V25" s="106"/>
      <c r="W25" s="106"/>
      <c r="X25" s="110"/>
    </row>
    <row r="26" spans="1:24" ht="18" customHeight="1" x14ac:dyDescent="0.2">
      <c r="A26" s="104" t="s">
        <v>78</v>
      </c>
      <c r="B26" s="105">
        <v>2018</v>
      </c>
      <c r="C26" s="105" t="s">
        <v>35</v>
      </c>
      <c r="D26" s="106" t="s">
        <v>279</v>
      </c>
      <c r="E26" s="132" t="s">
        <v>439</v>
      </c>
      <c r="F26" s="132" t="s">
        <v>439</v>
      </c>
      <c r="G26" s="107">
        <v>5.21</v>
      </c>
      <c r="H26" s="106"/>
      <c r="I26" s="128">
        <v>450000</v>
      </c>
      <c r="J26" s="35"/>
      <c r="K26" s="129"/>
      <c r="L26" s="130"/>
      <c r="M26" s="130"/>
      <c r="N26" s="130"/>
      <c r="O26" s="130"/>
      <c r="P26" s="106" t="s">
        <v>447</v>
      </c>
      <c r="Q26" s="106"/>
      <c r="R26" s="106"/>
      <c r="S26" s="106"/>
      <c r="T26" s="106"/>
      <c r="U26" s="106"/>
      <c r="V26" s="106"/>
      <c r="W26" s="106"/>
      <c r="X26" s="110"/>
    </row>
    <row r="27" spans="1:24" ht="18" customHeight="1" x14ac:dyDescent="0.2">
      <c r="A27" s="104" t="s">
        <v>78</v>
      </c>
      <c r="B27" s="105">
        <v>2018</v>
      </c>
      <c r="C27" s="105" t="s">
        <v>35</v>
      </c>
      <c r="D27" s="106" t="s">
        <v>421</v>
      </c>
      <c r="E27" s="106" t="s">
        <v>422</v>
      </c>
      <c r="F27" s="106" t="s">
        <v>422</v>
      </c>
      <c r="G27" s="107">
        <v>3.24</v>
      </c>
      <c r="H27" s="106"/>
      <c r="I27" s="128">
        <v>41200</v>
      </c>
      <c r="J27" s="35"/>
      <c r="K27" s="129"/>
      <c r="L27" s="130"/>
      <c r="M27" s="130"/>
      <c r="N27" s="130"/>
      <c r="O27" s="130"/>
      <c r="P27" s="109" t="s">
        <v>448</v>
      </c>
      <c r="Q27" s="106"/>
      <c r="R27" s="106"/>
      <c r="S27" s="106"/>
      <c r="T27" s="106"/>
      <c r="U27" s="106"/>
      <c r="V27" s="106"/>
      <c r="W27" s="106"/>
      <c r="X27" s="110"/>
    </row>
    <row r="28" spans="1:24" ht="18" customHeight="1" x14ac:dyDescent="0.2">
      <c r="A28" s="23" t="s">
        <v>78</v>
      </c>
      <c r="B28" s="23">
        <v>2018</v>
      </c>
      <c r="C28" s="23" t="s">
        <v>35</v>
      </c>
      <c r="D28" s="58" t="s">
        <v>246</v>
      </c>
      <c r="E28" s="58" t="s">
        <v>246</v>
      </c>
      <c r="F28" s="58" t="s">
        <v>246</v>
      </c>
      <c r="G28" s="133"/>
      <c r="H28" s="134"/>
      <c r="I28" s="59"/>
      <c r="J28" s="58"/>
      <c r="K28" s="135"/>
      <c r="L28" s="135"/>
      <c r="M28" s="135"/>
      <c r="N28" s="135"/>
      <c r="O28" s="135"/>
      <c r="P28" s="67"/>
      <c r="Q28" s="58"/>
      <c r="R28" s="58"/>
      <c r="S28" s="58"/>
      <c r="T28" s="58"/>
      <c r="U28" s="58"/>
      <c r="V28" s="58"/>
      <c r="W28" s="58"/>
      <c r="X28" s="58"/>
    </row>
    <row r="29" spans="1:24" ht="18" customHeight="1" x14ac:dyDescent="0.2">
      <c r="A29" s="111" t="s">
        <v>78</v>
      </c>
      <c r="B29" s="112">
        <v>2019</v>
      </c>
      <c r="C29" s="112" t="s">
        <v>35</v>
      </c>
      <c r="D29" s="113" t="s">
        <v>265</v>
      </c>
      <c r="E29" s="136" t="s">
        <v>415</v>
      </c>
      <c r="F29" s="136" t="s">
        <v>415</v>
      </c>
      <c r="G29" s="114">
        <v>154.22</v>
      </c>
      <c r="H29" s="113"/>
      <c r="I29" s="137">
        <v>60374484</v>
      </c>
      <c r="J29" s="138"/>
      <c r="K29" s="139"/>
      <c r="L29" s="113"/>
      <c r="M29" s="113"/>
      <c r="N29" s="113"/>
      <c r="O29" s="113"/>
      <c r="P29" s="115" t="s">
        <v>449</v>
      </c>
      <c r="Q29" s="113"/>
      <c r="R29" s="113"/>
      <c r="S29" s="113"/>
      <c r="T29" s="113"/>
      <c r="U29" s="113"/>
      <c r="V29" s="113"/>
      <c r="W29" s="113"/>
      <c r="X29" s="116"/>
    </row>
    <row r="30" spans="1:24" ht="18" customHeight="1" x14ac:dyDescent="0.2">
      <c r="A30" s="104" t="s">
        <v>78</v>
      </c>
      <c r="B30" s="105">
        <v>2019</v>
      </c>
      <c r="C30" s="105" t="s">
        <v>35</v>
      </c>
      <c r="D30" s="106" t="s">
        <v>288</v>
      </c>
      <c r="E30" s="127" t="s">
        <v>429</v>
      </c>
      <c r="F30" s="127" t="s">
        <v>429</v>
      </c>
      <c r="G30" s="107">
        <v>116.31</v>
      </c>
      <c r="H30" s="106"/>
      <c r="I30" s="131">
        <v>8013100</v>
      </c>
      <c r="J30" s="35"/>
      <c r="K30" s="129"/>
      <c r="L30" s="130"/>
      <c r="M30" s="130"/>
      <c r="N30" s="130"/>
      <c r="O30" s="130"/>
      <c r="P30" s="109" t="s">
        <v>450</v>
      </c>
      <c r="Q30" s="106"/>
      <c r="R30" s="106"/>
      <c r="S30" s="106"/>
      <c r="T30" s="106"/>
      <c r="U30" s="106"/>
      <c r="V30" s="106"/>
      <c r="W30" s="106"/>
      <c r="X30" s="110"/>
    </row>
    <row r="31" spans="1:24" ht="18" customHeight="1" x14ac:dyDescent="0.2">
      <c r="A31" s="104" t="s">
        <v>78</v>
      </c>
      <c r="B31" s="105">
        <v>2019</v>
      </c>
      <c r="C31" s="105" t="s">
        <v>35</v>
      </c>
      <c r="D31" s="106" t="s">
        <v>251</v>
      </c>
      <c r="E31" s="106" t="s">
        <v>419</v>
      </c>
      <c r="F31" s="106" t="s">
        <v>419</v>
      </c>
      <c r="G31" s="107">
        <v>85.16</v>
      </c>
      <c r="H31" s="106"/>
      <c r="I31" s="128">
        <v>104600</v>
      </c>
      <c r="J31" s="35"/>
      <c r="K31" s="129"/>
      <c r="L31" s="130"/>
      <c r="M31" s="130"/>
      <c r="N31" s="130"/>
      <c r="O31" s="130"/>
      <c r="P31" s="109" t="s">
        <v>451</v>
      </c>
      <c r="Q31" s="106"/>
      <c r="R31" s="106"/>
      <c r="S31" s="106"/>
      <c r="T31" s="106"/>
      <c r="U31" s="106"/>
      <c r="V31" s="106"/>
      <c r="W31" s="106"/>
      <c r="X31" s="110"/>
    </row>
    <row r="32" spans="1:24" ht="18" customHeight="1" x14ac:dyDescent="0.2">
      <c r="A32" s="104" t="s">
        <v>78</v>
      </c>
      <c r="B32" s="105">
        <v>2019</v>
      </c>
      <c r="C32" s="105" t="s">
        <v>35</v>
      </c>
      <c r="D32" s="106" t="s">
        <v>251</v>
      </c>
      <c r="E32" s="106" t="s">
        <v>417</v>
      </c>
      <c r="F32" s="106" t="s">
        <v>417</v>
      </c>
      <c r="G32" s="107">
        <v>48.09</v>
      </c>
      <c r="H32" s="106"/>
      <c r="I32" s="128">
        <v>880000</v>
      </c>
      <c r="J32" s="35"/>
      <c r="K32" s="129"/>
      <c r="L32" s="130"/>
      <c r="M32" s="130"/>
      <c r="N32" s="130"/>
      <c r="O32" s="130"/>
      <c r="P32" s="109" t="s">
        <v>452</v>
      </c>
      <c r="Q32" s="106"/>
      <c r="R32" s="106"/>
      <c r="S32" s="106"/>
      <c r="T32" s="106"/>
      <c r="U32" s="106"/>
      <c r="V32" s="106"/>
      <c r="W32" s="106"/>
      <c r="X32" s="110"/>
    </row>
    <row r="33" spans="1:24" ht="18" customHeight="1" x14ac:dyDescent="0.2">
      <c r="A33" s="104" t="s">
        <v>78</v>
      </c>
      <c r="B33" s="105">
        <v>2019</v>
      </c>
      <c r="C33" s="105" t="s">
        <v>35</v>
      </c>
      <c r="D33" s="106" t="s">
        <v>433</v>
      </c>
      <c r="E33" s="106" t="s">
        <v>434</v>
      </c>
      <c r="F33" s="106" t="s">
        <v>434</v>
      </c>
      <c r="G33" s="107">
        <v>29.44</v>
      </c>
      <c r="H33" s="106"/>
      <c r="I33" s="128">
        <v>62100</v>
      </c>
      <c r="J33" s="35"/>
      <c r="K33" s="129"/>
      <c r="L33" s="130"/>
      <c r="M33" s="130"/>
      <c r="N33" s="130"/>
      <c r="O33" s="130"/>
      <c r="P33" s="106" t="s">
        <v>453</v>
      </c>
      <c r="Q33" s="106"/>
      <c r="R33" s="106"/>
      <c r="S33" s="106"/>
      <c r="T33" s="106"/>
      <c r="U33" s="106"/>
      <c r="V33" s="106"/>
      <c r="W33" s="106"/>
      <c r="X33" s="110"/>
    </row>
    <row r="34" spans="1:24" ht="18" customHeight="1" x14ac:dyDescent="0.2">
      <c r="A34" s="104" t="s">
        <v>78</v>
      </c>
      <c r="B34" s="105">
        <v>2019</v>
      </c>
      <c r="C34" s="105" t="s">
        <v>35</v>
      </c>
      <c r="D34" s="106" t="s">
        <v>279</v>
      </c>
      <c r="E34" s="132" t="s">
        <v>437</v>
      </c>
      <c r="F34" s="127" t="s">
        <v>437</v>
      </c>
      <c r="G34" s="107">
        <v>6.69</v>
      </c>
      <c r="H34" s="106"/>
      <c r="I34" s="128">
        <v>86800</v>
      </c>
      <c r="J34" s="35"/>
      <c r="K34" s="129"/>
      <c r="L34" s="130"/>
      <c r="M34" s="130"/>
      <c r="N34" s="130"/>
      <c r="O34" s="130"/>
      <c r="P34" s="106" t="s">
        <v>454</v>
      </c>
      <c r="Q34" s="106"/>
      <c r="R34" s="106"/>
      <c r="S34" s="106"/>
      <c r="T34" s="106"/>
      <c r="U34" s="106"/>
      <c r="V34" s="106"/>
      <c r="W34" s="106"/>
      <c r="X34" s="110"/>
    </row>
    <row r="35" spans="1:24" ht="18" customHeight="1" x14ac:dyDescent="0.2">
      <c r="A35" s="104" t="s">
        <v>78</v>
      </c>
      <c r="B35" s="105">
        <v>2019</v>
      </c>
      <c r="C35" s="105" t="s">
        <v>35</v>
      </c>
      <c r="D35" s="106" t="s">
        <v>279</v>
      </c>
      <c r="E35" s="132" t="s">
        <v>439</v>
      </c>
      <c r="F35" s="132" t="s">
        <v>439</v>
      </c>
      <c r="G35" s="107">
        <v>5.85</v>
      </c>
      <c r="H35" s="106"/>
      <c r="I35" s="128">
        <v>420300</v>
      </c>
      <c r="J35" s="35"/>
      <c r="K35" s="129"/>
      <c r="L35" s="130"/>
      <c r="M35" s="130"/>
      <c r="N35" s="130"/>
      <c r="O35" s="130"/>
      <c r="P35" s="106" t="s">
        <v>455</v>
      </c>
      <c r="Q35" s="106"/>
      <c r="R35" s="106"/>
      <c r="S35" s="106"/>
      <c r="T35" s="106"/>
      <c r="U35" s="106"/>
      <c r="V35" s="106"/>
      <c r="W35" s="106"/>
      <c r="X35" s="110"/>
    </row>
    <row r="36" spans="1:24" ht="18" customHeight="1" x14ac:dyDescent="0.2">
      <c r="A36" s="104" t="s">
        <v>78</v>
      </c>
      <c r="B36" s="105">
        <v>2019</v>
      </c>
      <c r="C36" s="105" t="s">
        <v>35</v>
      </c>
      <c r="D36" s="106" t="s">
        <v>421</v>
      </c>
      <c r="E36" s="106" t="s">
        <v>422</v>
      </c>
      <c r="F36" s="106" t="s">
        <v>422</v>
      </c>
      <c r="G36" s="107">
        <v>2.64</v>
      </c>
      <c r="H36" s="106"/>
      <c r="I36" s="128">
        <v>45700</v>
      </c>
      <c r="J36" s="35"/>
      <c r="K36" s="129"/>
      <c r="L36" s="130"/>
      <c r="M36" s="130"/>
      <c r="N36" s="130"/>
      <c r="O36" s="130"/>
      <c r="P36" s="109" t="s">
        <v>456</v>
      </c>
      <c r="Q36" s="106"/>
      <c r="R36" s="106"/>
      <c r="S36" s="106"/>
      <c r="T36" s="106"/>
      <c r="U36" s="106"/>
      <c r="V36" s="106"/>
      <c r="W36" s="106"/>
      <c r="X36" s="110"/>
    </row>
    <row r="37" spans="1:24" ht="18" customHeight="1" x14ac:dyDescent="0.2">
      <c r="A37" s="23" t="s">
        <v>78</v>
      </c>
      <c r="B37" s="23">
        <v>2019</v>
      </c>
      <c r="C37" s="23" t="s">
        <v>35</v>
      </c>
      <c r="D37" s="58" t="s">
        <v>246</v>
      </c>
      <c r="E37" s="58" t="s">
        <v>246</v>
      </c>
      <c r="F37" s="58" t="s">
        <v>246</v>
      </c>
      <c r="G37" s="133"/>
      <c r="H37" s="134"/>
      <c r="I37" s="59"/>
      <c r="J37" s="58"/>
      <c r="K37" s="135"/>
      <c r="L37" s="135"/>
      <c r="M37" s="135"/>
      <c r="N37" s="135"/>
      <c r="O37" s="135"/>
      <c r="P37" s="67"/>
      <c r="Q37" s="58"/>
      <c r="R37" s="58"/>
      <c r="S37" s="58"/>
      <c r="T37" s="58"/>
      <c r="U37" s="58"/>
      <c r="V37" s="58"/>
      <c r="W37" s="58"/>
      <c r="X37" s="58"/>
    </row>
    <row r="38" spans="1:24" ht="18" customHeight="1" x14ac:dyDescent="0.2">
      <c r="A38" s="111" t="s">
        <v>78</v>
      </c>
      <c r="B38" s="112">
        <v>2020</v>
      </c>
      <c r="C38" s="112" t="s">
        <v>35</v>
      </c>
      <c r="D38" s="113" t="s">
        <v>288</v>
      </c>
      <c r="E38" s="136" t="s">
        <v>429</v>
      </c>
      <c r="F38" s="136" t="s">
        <v>429</v>
      </c>
      <c r="G38" s="114">
        <v>155.94999999999999</v>
      </c>
      <c r="H38" s="113"/>
      <c r="I38" s="140">
        <v>7605200</v>
      </c>
      <c r="J38" s="138"/>
      <c r="K38" s="139"/>
      <c r="L38" s="113"/>
      <c r="M38" s="113"/>
      <c r="N38" s="113"/>
      <c r="O38" s="113"/>
      <c r="P38" s="113" t="s">
        <v>457</v>
      </c>
      <c r="Q38" s="113"/>
      <c r="R38" s="113"/>
      <c r="S38" s="113"/>
      <c r="T38" s="113"/>
      <c r="U38" s="113"/>
      <c r="V38" s="113"/>
      <c r="W38" s="113"/>
      <c r="X38" s="116"/>
    </row>
    <row r="39" spans="1:24" ht="18" customHeight="1" x14ac:dyDescent="0.2">
      <c r="A39" s="104" t="s">
        <v>78</v>
      </c>
      <c r="B39" s="105">
        <v>2020</v>
      </c>
      <c r="C39" s="105" t="s">
        <v>35</v>
      </c>
      <c r="D39" s="106" t="s">
        <v>265</v>
      </c>
      <c r="E39" s="127" t="s">
        <v>415</v>
      </c>
      <c r="F39" s="127" t="s">
        <v>415</v>
      </c>
      <c r="G39" s="107">
        <v>142.41999999999999</v>
      </c>
      <c r="H39" s="106"/>
      <c r="I39" s="128">
        <v>62566485</v>
      </c>
      <c r="J39" s="35"/>
      <c r="K39" s="129"/>
      <c r="L39" s="130"/>
      <c r="M39" s="130"/>
      <c r="N39" s="130"/>
      <c r="O39" s="130"/>
      <c r="P39" s="109" t="s">
        <v>458</v>
      </c>
      <c r="Q39" s="106"/>
      <c r="R39" s="106"/>
      <c r="S39" s="106"/>
      <c r="T39" s="106"/>
      <c r="U39" s="106"/>
      <c r="V39" s="106"/>
      <c r="W39" s="106"/>
      <c r="X39" s="110"/>
    </row>
    <row r="40" spans="1:24" ht="18" customHeight="1" x14ac:dyDescent="0.2">
      <c r="A40" s="104" t="s">
        <v>78</v>
      </c>
      <c r="B40" s="105">
        <v>2020</v>
      </c>
      <c r="C40" s="105" t="s">
        <v>35</v>
      </c>
      <c r="D40" s="106" t="s">
        <v>251</v>
      </c>
      <c r="E40" s="106" t="s">
        <v>417</v>
      </c>
      <c r="F40" s="106" t="s">
        <v>417</v>
      </c>
      <c r="G40" s="107">
        <v>63.94</v>
      </c>
      <c r="H40" s="106"/>
      <c r="I40" s="128">
        <v>874000</v>
      </c>
      <c r="J40" s="35"/>
      <c r="K40" s="129"/>
      <c r="L40" s="130"/>
      <c r="M40" s="130"/>
      <c r="N40" s="130"/>
      <c r="O40" s="130"/>
      <c r="P40" s="109" t="s">
        <v>459</v>
      </c>
      <c r="Q40" s="106"/>
      <c r="R40" s="106"/>
      <c r="S40" s="106"/>
      <c r="T40" s="106"/>
      <c r="U40" s="106"/>
      <c r="V40" s="106"/>
      <c r="W40" s="106"/>
      <c r="X40" s="110"/>
    </row>
    <row r="41" spans="1:24" ht="18" customHeight="1" x14ac:dyDescent="0.2">
      <c r="A41" s="104" t="s">
        <v>78</v>
      </c>
      <c r="B41" s="105">
        <v>2020</v>
      </c>
      <c r="C41" s="105" t="s">
        <v>35</v>
      </c>
      <c r="D41" s="106" t="s">
        <v>251</v>
      </c>
      <c r="E41" s="106" t="s">
        <v>419</v>
      </c>
      <c r="F41" s="106" t="s">
        <v>419</v>
      </c>
      <c r="G41" s="107">
        <v>37.82</v>
      </c>
      <c r="H41" s="106"/>
      <c r="I41" s="128">
        <v>86700</v>
      </c>
      <c r="J41" s="35"/>
      <c r="K41" s="129"/>
      <c r="L41" s="130"/>
      <c r="M41" s="130"/>
      <c r="N41" s="130"/>
      <c r="O41" s="130"/>
      <c r="P41" s="109" t="s">
        <v>460</v>
      </c>
      <c r="Q41" s="106"/>
      <c r="R41" s="106"/>
      <c r="S41" s="106"/>
      <c r="T41" s="106"/>
      <c r="U41" s="106"/>
      <c r="V41" s="106"/>
      <c r="W41" s="106"/>
      <c r="X41" s="110"/>
    </row>
    <row r="42" spans="1:24" ht="18" customHeight="1" x14ac:dyDescent="0.2">
      <c r="A42" s="104" t="s">
        <v>78</v>
      </c>
      <c r="B42" s="105">
        <v>2020</v>
      </c>
      <c r="C42" s="105" t="s">
        <v>35</v>
      </c>
      <c r="D42" s="106" t="s">
        <v>433</v>
      </c>
      <c r="E42" s="106" t="s">
        <v>434</v>
      </c>
      <c r="F42" s="106" t="s">
        <v>434</v>
      </c>
      <c r="G42" s="107">
        <v>30.93</v>
      </c>
      <c r="H42" s="106"/>
      <c r="I42" s="128">
        <v>57700</v>
      </c>
      <c r="J42" s="35"/>
      <c r="K42" s="129"/>
      <c r="L42" s="130"/>
      <c r="M42" s="130"/>
      <c r="N42" s="130"/>
      <c r="O42" s="130"/>
      <c r="P42" s="106" t="s">
        <v>461</v>
      </c>
      <c r="Q42" s="106"/>
      <c r="R42" s="106"/>
      <c r="S42" s="106"/>
      <c r="T42" s="106"/>
      <c r="U42" s="106"/>
      <c r="V42" s="106"/>
      <c r="W42" s="106"/>
      <c r="X42" s="110"/>
    </row>
    <row r="43" spans="1:24" ht="18" customHeight="1" x14ac:dyDescent="0.2">
      <c r="A43" s="104" t="s">
        <v>78</v>
      </c>
      <c r="B43" s="105">
        <v>2020</v>
      </c>
      <c r="C43" s="105" t="s">
        <v>35</v>
      </c>
      <c r="D43" s="106" t="s">
        <v>421</v>
      </c>
      <c r="E43" s="106" t="s">
        <v>422</v>
      </c>
      <c r="F43" s="106" t="s">
        <v>422</v>
      </c>
      <c r="G43" s="107">
        <v>9.25</v>
      </c>
      <c r="H43" s="106"/>
      <c r="I43" s="128">
        <v>70800</v>
      </c>
      <c r="J43" s="35"/>
      <c r="K43" s="129"/>
      <c r="L43" s="130"/>
      <c r="M43" s="130"/>
      <c r="N43" s="130"/>
      <c r="O43" s="130"/>
      <c r="P43" s="109" t="s">
        <v>462</v>
      </c>
      <c r="Q43" s="106"/>
      <c r="R43" s="106"/>
      <c r="S43" s="106"/>
      <c r="T43" s="106"/>
      <c r="U43" s="106"/>
      <c r="V43" s="106"/>
      <c r="W43" s="106"/>
      <c r="X43" s="110"/>
    </row>
    <row r="44" spans="1:24" ht="18" customHeight="1" x14ac:dyDescent="0.2">
      <c r="A44" s="104" t="s">
        <v>78</v>
      </c>
      <c r="B44" s="105">
        <v>2020</v>
      </c>
      <c r="C44" s="105" t="s">
        <v>35</v>
      </c>
      <c r="D44" s="106" t="s">
        <v>279</v>
      </c>
      <c r="E44" s="132" t="s">
        <v>439</v>
      </c>
      <c r="F44" s="132" t="s">
        <v>439</v>
      </c>
      <c r="G44" s="107">
        <v>5.46</v>
      </c>
      <c r="H44" s="106"/>
      <c r="I44" s="128">
        <v>367100</v>
      </c>
      <c r="J44" s="35"/>
      <c r="K44" s="129"/>
      <c r="L44" s="130"/>
      <c r="M44" s="130"/>
      <c r="N44" s="130"/>
      <c r="O44" s="130"/>
      <c r="P44" s="109" t="s">
        <v>463</v>
      </c>
      <c r="Q44" s="106"/>
      <c r="R44" s="106"/>
      <c r="S44" s="106"/>
      <c r="T44" s="106"/>
      <c r="U44" s="106"/>
      <c r="V44" s="106"/>
      <c r="W44" s="106"/>
      <c r="X44" s="110"/>
    </row>
    <row r="45" spans="1:24" ht="18" customHeight="1" x14ac:dyDescent="0.2">
      <c r="A45" s="104" t="s">
        <v>78</v>
      </c>
      <c r="B45" s="105">
        <v>2020</v>
      </c>
      <c r="C45" s="105" t="s">
        <v>35</v>
      </c>
      <c r="D45" s="106" t="s">
        <v>279</v>
      </c>
      <c r="E45" s="132" t="s">
        <v>437</v>
      </c>
      <c r="F45" s="127" t="s">
        <v>437</v>
      </c>
      <c r="G45" s="107">
        <v>1.64</v>
      </c>
      <c r="H45" s="106"/>
      <c r="I45" s="128">
        <v>70100</v>
      </c>
      <c r="J45" s="35"/>
      <c r="K45" s="129"/>
      <c r="L45" s="130"/>
      <c r="M45" s="130"/>
      <c r="N45" s="130"/>
      <c r="O45" s="130"/>
      <c r="P45" s="109" t="s">
        <v>464</v>
      </c>
      <c r="Q45" s="106"/>
      <c r="R45" s="106"/>
      <c r="S45" s="106"/>
      <c r="T45" s="106"/>
      <c r="U45" s="106"/>
      <c r="V45" s="106"/>
      <c r="W45" s="106"/>
      <c r="X45" s="110"/>
    </row>
    <row r="46" spans="1:24" ht="18" customHeight="1" x14ac:dyDescent="0.2">
      <c r="A46" s="23" t="s">
        <v>78</v>
      </c>
      <c r="B46" s="23">
        <v>2020</v>
      </c>
      <c r="C46" s="23" t="s">
        <v>35</v>
      </c>
      <c r="D46" s="58" t="s">
        <v>246</v>
      </c>
      <c r="E46" s="58" t="s">
        <v>246</v>
      </c>
      <c r="F46" s="58" t="s">
        <v>246</v>
      </c>
      <c r="G46" s="133"/>
      <c r="H46" s="134"/>
      <c r="I46" s="59"/>
      <c r="J46" s="58"/>
      <c r="K46" s="135"/>
      <c r="L46" s="135"/>
      <c r="M46" s="135"/>
      <c r="N46" s="135"/>
      <c r="O46" s="135"/>
      <c r="P46" s="67"/>
      <c r="Q46" s="58"/>
      <c r="R46" s="58"/>
      <c r="S46" s="58"/>
      <c r="T46" s="58"/>
      <c r="U46" s="58"/>
      <c r="V46" s="58"/>
      <c r="W46" s="58"/>
      <c r="X46" s="58"/>
    </row>
    <row r="47" spans="1:24" ht="18" customHeight="1" x14ac:dyDescent="0.2">
      <c r="A47" s="111" t="s">
        <v>78</v>
      </c>
      <c r="B47" s="112">
        <v>2021</v>
      </c>
      <c r="C47" s="112" t="s">
        <v>35</v>
      </c>
      <c r="D47" s="113" t="s">
        <v>288</v>
      </c>
      <c r="E47" s="136" t="s">
        <v>429</v>
      </c>
      <c r="F47" s="136" t="s">
        <v>429</v>
      </c>
      <c r="G47" s="114">
        <v>166.47</v>
      </c>
      <c r="H47" s="113"/>
      <c r="I47" s="140">
        <v>9064000</v>
      </c>
      <c r="J47" s="138"/>
      <c r="K47" s="139"/>
      <c r="L47" s="113"/>
      <c r="M47" s="113"/>
      <c r="N47" s="113"/>
      <c r="O47" s="113"/>
      <c r="P47" s="115" t="s">
        <v>465</v>
      </c>
      <c r="Q47" s="113"/>
      <c r="R47" s="113"/>
      <c r="S47" s="113"/>
      <c r="T47" s="113"/>
      <c r="U47" s="113"/>
      <c r="V47" s="113"/>
      <c r="W47" s="113"/>
      <c r="X47" s="116"/>
    </row>
    <row r="48" spans="1:24" ht="18" customHeight="1" x14ac:dyDescent="0.2">
      <c r="A48" s="104" t="s">
        <v>78</v>
      </c>
      <c r="B48" s="105">
        <v>2021</v>
      </c>
      <c r="C48" s="105" t="s">
        <v>35</v>
      </c>
      <c r="D48" s="106" t="s">
        <v>265</v>
      </c>
      <c r="E48" s="127" t="s">
        <v>415</v>
      </c>
      <c r="F48" s="127" t="s">
        <v>415</v>
      </c>
      <c r="G48" s="107">
        <v>153.84</v>
      </c>
      <c r="H48" s="106"/>
      <c r="I48" s="128">
        <v>63802200</v>
      </c>
      <c r="J48" s="35"/>
      <c r="K48" s="129"/>
      <c r="L48" s="130"/>
      <c r="M48" s="130"/>
      <c r="N48" s="130"/>
      <c r="O48" s="130"/>
      <c r="P48" s="106" t="s">
        <v>466</v>
      </c>
      <c r="Q48" s="106"/>
      <c r="R48" s="106"/>
      <c r="S48" s="106"/>
      <c r="T48" s="106"/>
      <c r="U48" s="106"/>
      <c r="V48" s="106"/>
      <c r="W48" s="106"/>
      <c r="X48" s="110"/>
    </row>
    <row r="49" spans="1:24" ht="18" customHeight="1" x14ac:dyDescent="0.2">
      <c r="A49" s="104" t="s">
        <v>78</v>
      </c>
      <c r="B49" s="105">
        <v>2021</v>
      </c>
      <c r="C49" s="105" t="s">
        <v>35</v>
      </c>
      <c r="D49" s="106" t="s">
        <v>251</v>
      </c>
      <c r="E49" s="106" t="s">
        <v>417</v>
      </c>
      <c r="F49" s="141" t="s">
        <v>417</v>
      </c>
      <c r="G49" s="107">
        <v>82.69</v>
      </c>
      <c r="H49" s="106"/>
      <c r="I49" s="128">
        <v>750000</v>
      </c>
      <c r="J49" s="35"/>
      <c r="K49" s="129"/>
      <c r="L49" s="130"/>
      <c r="M49" s="130"/>
      <c r="N49" s="130"/>
      <c r="O49" s="130"/>
      <c r="P49" s="109" t="s">
        <v>467</v>
      </c>
      <c r="Q49" s="106"/>
      <c r="R49" s="106"/>
      <c r="S49" s="106"/>
      <c r="T49" s="106"/>
      <c r="U49" s="106"/>
      <c r="V49" s="106"/>
      <c r="W49" s="106"/>
      <c r="X49" s="110"/>
    </row>
    <row r="50" spans="1:24" ht="18" customHeight="1" x14ac:dyDescent="0.2">
      <c r="A50" s="104" t="s">
        <v>78</v>
      </c>
      <c r="B50" s="105">
        <v>2021</v>
      </c>
      <c r="C50" s="105" t="s">
        <v>35</v>
      </c>
      <c r="D50" s="106" t="s">
        <v>251</v>
      </c>
      <c r="E50" s="106" t="s">
        <v>419</v>
      </c>
      <c r="F50" s="141" t="s">
        <v>419</v>
      </c>
      <c r="G50" s="142">
        <v>57.3</v>
      </c>
      <c r="H50" s="106"/>
      <c r="I50" s="128">
        <v>322800</v>
      </c>
      <c r="J50" s="35"/>
      <c r="K50" s="129"/>
      <c r="L50" s="130"/>
      <c r="M50" s="130"/>
      <c r="N50" s="130"/>
      <c r="O50" s="130"/>
      <c r="P50" s="109" t="s">
        <v>468</v>
      </c>
      <c r="Q50" s="106"/>
      <c r="R50" s="106"/>
      <c r="S50" s="106"/>
      <c r="T50" s="106"/>
      <c r="U50" s="106"/>
      <c r="V50" s="106"/>
      <c r="W50" s="106"/>
      <c r="X50" s="110"/>
    </row>
    <row r="51" spans="1:24" ht="18" customHeight="1" x14ac:dyDescent="0.2">
      <c r="A51" s="117" t="s">
        <v>78</v>
      </c>
      <c r="B51" s="118">
        <v>2021</v>
      </c>
      <c r="C51" s="118" t="s">
        <v>35</v>
      </c>
      <c r="D51" s="106" t="s">
        <v>433</v>
      </c>
      <c r="E51" s="106" t="s">
        <v>434</v>
      </c>
      <c r="F51" s="119" t="s">
        <v>434</v>
      </c>
      <c r="G51" s="120">
        <v>32.96</v>
      </c>
      <c r="H51" s="119"/>
      <c r="I51" s="143">
        <v>55600</v>
      </c>
      <c r="J51" s="35"/>
      <c r="K51" s="144"/>
      <c r="L51" s="145"/>
      <c r="M51" s="145"/>
      <c r="N51" s="145"/>
      <c r="O51" s="145"/>
      <c r="P51" s="146" t="s">
        <v>469</v>
      </c>
      <c r="Q51" s="119"/>
      <c r="R51" s="119"/>
      <c r="S51" s="119"/>
      <c r="T51" s="119"/>
      <c r="U51" s="119"/>
      <c r="V51" s="119"/>
      <c r="W51" s="119"/>
      <c r="X51" s="121"/>
    </row>
    <row r="52" spans="1:24" ht="18" customHeight="1" x14ac:dyDescent="0.2">
      <c r="A52" s="33" t="s">
        <v>78</v>
      </c>
      <c r="B52" s="33">
        <v>2021</v>
      </c>
      <c r="C52" s="33" t="s">
        <v>35</v>
      </c>
      <c r="D52" s="35" t="s">
        <v>421</v>
      </c>
      <c r="E52" s="35" t="s">
        <v>422</v>
      </c>
      <c r="F52" s="35" t="s">
        <v>422</v>
      </c>
      <c r="G52" s="24">
        <v>11.07</v>
      </c>
      <c r="H52" s="35"/>
      <c r="I52" s="147">
        <v>71100</v>
      </c>
      <c r="J52" s="35"/>
      <c r="K52" s="148"/>
      <c r="L52" s="148"/>
      <c r="M52" s="148"/>
      <c r="N52" s="148"/>
      <c r="O52" s="148"/>
      <c r="P52" s="149" t="s">
        <v>470</v>
      </c>
      <c r="Q52" s="35"/>
      <c r="R52" s="35"/>
      <c r="S52" s="35"/>
      <c r="T52" s="35"/>
      <c r="U52" s="35"/>
      <c r="V52" s="35"/>
      <c r="W52" s="35"/>
      <c r="X52" s="35"/>
    </row>
    <row r="53" spans="1:24" ht="18" customHeight="1" x14ac:dyDescent="0.2">
      <c r="A53" s="33" t="s">
        <v>78</v>
      </c>
      <c r="B53" s="33">
        <v>2021</v>
      </c>
      <c r="C53" s="33" t="s">
        <v>35</v>
      </c>
      <c r="D53" s="106" t="s">
        <v>279</v>
      </c>
      <c r="E53" s="132" t="s">
        <v>439</v>
      </c>
      <c r="F53" s="132" t="s">
        <v>439</v>
      </c>
      <c r="G53" s="24">
        <v>4.79</v>
      </c>
      <c r="H53" s="35"/>
      <c r="I53" s="147">
        <v>376200</v>
      </c>
      <c r="J53" s="35"/>
      <c r="K53" s="148"/>
      <c r="L53" s="148"/>
      <c r="M53" s="148"/>
      <c r="N53" s="148"/>
      <c r="O53" s="148"/>
      <c r="P53" s="150" t="s">
        <v>471</v>
      </c>
      <c r="Q53" s="35"/>
      <c r="R53" s="35"/>
      <c r="S53" s="35"/>
      <c r="T53" s="35"/>
      <c r="U53" s="35"/>
      <c r="V53" s="35"/>
      <c r="W53" s="35"/>
      <c r="X53" s="35"/>
    </row>
    <row r="54" spans="1:24" ht="18" customHeight="1" x14ac:dyDescent="0.2">
      <c r="A54" s="33" t="s">
        <v>78</v>
      </c>
      <c r="B54" s="33">
        <v>2021</v>
      </c>
      <c r="C54" s="33" t="s">
        <v>35</v>
      </c>
      <c r="D54" s="106" t="s">
        <v>279</v>
      </c>
      <c r="E54" s="132" t="s">
        <v>437</v>
      </c>
      <c r="F54" s="132" t="s">
        <v>437</v>
      </c>
      <c r="G54" s="24">
        <v>4.01</v>
      </c>
      <c r="H54" s="35"/>
      <c r="I54" s="151">
        <v>50500</v>
      </c>
      <c r="J54" s="35"/>
      <c r="K54" s="148"/>
      <c r="L54" s="148"/>
      <c r="M54" s="148"/>
      <c r="N54" s="148"/>
      <c r="O54" s="148"/>
      <c r="P54" s="35" t="s">
        <v>472</v>
      </c>
      <c r="Q54" s="35"/>
      <c r="R54" s="35"/>
      <c r="S54" s="35"/>
      <c r="T54" s="35"/>
      <c r="U54" s="35"/>
      <c r="V54" s="35"/>
      <c r="W54" s="35"/>
      <c r="X54" s="35"/>
    </row>
    <row r="55" spans="1:24" ht="18" customHeight="1" x14ac:dyDescent="0.2">
      <c r="A55" s="23" t="s">
        <v>78</v>
      </c>
      <c r="B55" s="23">
        <v>2021</v>
      </c>
      <c r="C55" s="23" t="s">
        <v>35</v>
      </c>
      <c r="D55" s="58" t="s">
        <v>246</v>
      </c>
      <c r="E55" s="58" t="s">
        <v>246</v>
      </c>
      <c r="F55" s="58" t="s">
        <v>246</v>
      </c>
      <c r="G55" s="133"/>
      <c r="H55" s="134"/>
      <c r="I55" s="59"/>
      <c r="J55" s="58"/>
      <c r="K55" s="135"/>
      <c r="L55" s="135"/>
      <c r="M55" s="135"/>
      <c r="N55" s="135"/>
      <c r="O55" s="135"/>
      <c r="P55" s="67"/>
      <c r="Q55" s="58"/>
      <c r="R55" s="58"/>
      <c r="S55" s="58"/>
      <c r="T55" s="58"/>
      <c r="U55" s="58"/>
      <c r="V55" s="58"/>
      <c r="W55" s="58"/>
      <c r="X55" s="58"/>
    </row>
    <row r="56" spans="1:24" ht="18" customHeight="1" x14ac:dyDescent="0.2">
      <c r="A56" s="23"/>
      <c r="B56" s="23"/>
      <c r="C56" s="23"/>
      <c r="D56" s="23"/>
      <c r="E56" s="8"/>
      <c r="F56" s="8"/>
      <c r="G56" s="133"/>
      <c r="H56" s="134"/>
      <c r="I56" s="59"/>
      <c r="J56" s="8"/>
      <c r="K56" s="152"/>
      <c r="L56" s="135"/>
      <c r="M56" s="152"/>
      <c r="N56" s="152"/>
      <c r="O56" s="135"/>
      <c r="P56" s="67"/>
      <c r="Q56" s="58"/>
      <c r="R56" s="58"/>
      <c r="S56" s="58"/>
      <c r="T56" s="58"/>
      <c r="U56" s="58"/>
      <c r="V56" s="58"/>
      <c r="W56" s="58"/>
      <c r="X56" s="58"/>
    </row>
    <row r="57" spans="1:24" ht="18" customHeight="1" x14ac:dyDescent="0.2">
      <c r="A57" s="23"/>
      <c r="B57" s="23"/>
      <c r="C57" s="23"/>
      <c r="D57" s="23"/>
      <c r="E57" s="8"/>
      <c r="F57" s="8"/>
      <c r="G57" s="133"/>
      <c r="H57" s="134"/>
      <c r="I57" s="59"/>
      <c r="J57" s="8"/>
      <c r="K57" s="152"/>
      <c r="L57" s="135"/>
      <c r="M57" s="152"/>
      <c r="N57" s="152"/>
      <c r="O57" s="135"/>
      <c r="P57" s="67"/>
      <c r="Q57" s="58"/>
      <c r="R57" s="58"/>
      <c r="S57" s="58"/>
      <c r="T57" s="58"/>
      <c r="U57" s="58"/>
      <c r="V57" s="58"/>
      <c r="W57" s="58"/>
      <c r="X57" s="58"/>
    </row>
    <row r="58" spans="1:24" ht="18" customHeight="1" x14ac:dyDescent="0.2">
      <c r="A58" s="23"/>
      <c r="B58" s="23"/>
      <c r="C58" s="23"/>
      <c r="D58" s="23"/>
      <c r="E58" s="58"/>
      <c r="F58" s="58"/>
      <c r="G58" s="133"/>
      <c r="H58" s="134"/>
      <c r="I58" s="59"/>
      <c r="J58" s="58"/>
      <c r="K58" s="135"/>
      <c r="L58" s="135"/>
      <c r="M58" s="135"/>
      <c r="N58" s="135"/>
      <c r="O58" s="135"/>
      <c r="P58" s="67"/>
      <c r="Q58" s="58"/>
      <c r="R58" s="58"/>
      <c r="S58" s="58"/>
      <c r="T58" s="58"/>
      <c r="U58" s="58"/>
      <c r="V58" s="58"/>
      <c r="W58" s="58"/>
      <c r="X58" s="58"/>
    </row>
    <row r="59" spans="1:24" ht="18" customHeight="1" x14ac:dyDescent="0.2">
      <c r="A59" s="23"/>
      <c r="B59" s="23"/>
      <c r="C59" s="23"/>
      <c r="D59" s="23"/>
      <c r="E59" s="8"/>
      <c r="F59" s="8"/>
      <c r="G59" s="133"/>
      <c r="H59" s="134"/>
      <c r="I59" s="59"/>
      <c r="J59" s="8"/>
      <c r="K59" s="152"/>
      <c r="L59" s="135"/>
      <c r="M59" s="152"/>
      <c r="N59" s="152"/>
      <c r="O59" s="135"/>
      <c r="P59" s="67"/>
      <c r="Q59" s="58"/>
      <c r="R59" s="58"/>
      <c r="S59" s="58"/>
      <c r="T59" s="58"/>
      <c r="U59" s="58"/>
      <c r="V59" s="58"/>
      <c r="W59" s="58"/>
      <c r="X59" s="58"/>
    </row>
    <row r="60" spans="1:24" ht="18" customHeight="1" x14ac:dyDescent="0.2">
      <c r="A60" s="23"/>
      <c r="B60" s="23"/>
      <c r="C60" s="23"/>
      <c r="D60" s="23"/>
      <c r="E60" s="8"/>
      <c r="F60" s="8"/>
      <c r="G60" s="133"/>
      <c r="H60" s="134"/>
      <c r="I60" s="59"/>
      <c r="J60" s="8"/>
      <c r="K60" s="152"/>
      <c r="L60" s="135"/>
      <c r="M60" s="152"/>
      <c r="N60" s="152"/>
      <c r="O60" s="135"/>
      <c r="P60" s="67"/>
      <c r="Q60" s="58"/>
      <c r="R60" s="58"/>
      <c r="S60" s="58"/>
      <c r="T60" s="58"/>
      <c r="U60" s="58"/>
      <c r="V60" s="58"/>
      <c r="W60" s="58"/>
      <c r="X60" s="58"/>
    </row>
    <row r="61" spans="1:24" ht="18" customHeight="1" x14ac:dyDescent="0.2">
      <c r="A61" s="23"/>
      <c r="B61" s="23"/>
      <c r="C61" s="23"/>
      <c r="D61" s="23"/>
      <c r="E61" s="8"/>
      <c r="F61" s="8"/>
      <c r="G61" s="133"/>
      <c r="H61" s="134"/>
      <c r="I61" s="59"/>
      <c r="J61" s="8"/>
      <c r="K61" s="152"/>
      <c r="L61" s="135"/>
      <c r="M61" s="152"/>
      <c r="N61" s="152"/>
      <c r="O61" s="135"/>
      <c r="P61" s="67"/>
      <c r="Q61" s="58"/>
      <c r="R61" s="58"/>
      <c r="S61" s="58"/>
      <c r="T61" s="58"/>
      <c r="U61" s="58"/>
      <c r="V61" s="58"/>
      <c r="W61" s="58"/>
      <c r="X61" s="58"/>
    </row>
    <row r="62" spans="1:24" ht="18" customHeight="1" x14ac:dyDescent="0.2">
      <c r="A62" s="23"/>
      <c r="B62" s="23"/>
      <c r="C62" s="23"/>
      <c r="D62" s="23"/>
      <c r="E62" s="8"/>
      <c r="F62" s="8"/>
      <c r="G62" s="133"/>
      <c r="H62" s="134"/>
      <c r="I62" s="59"/>
      <c r="J62" s="8"/>
      <c r="K62" s="152"/>
      <c r="L62" s="135"/>
      <c r="M62" s="152"/>
      <c r="N62" s="152"/>
      <c r="O62" s="135"/>
      <c r="P62" s="67"/>
      <c r="Q62" s="58"/>
      <c r="R62" s="58"/>
      <c r="S62" s="58"/>
      <c r="T62" s="58"/>
      <c r="U62" s="58"/>
      <c r="V62" s="58"/>
      <c r="W62" s="58"/>
      <c r="X62" s="58"/>
    </row>
    <row r="63" spans="1:24" ht="18" customHeight="1" x14ac:dyDescent="0.2">
      <c r="A63" s="23"/>
      <c r="B63" s="23"/>
      <c r="C63" s="23"/>
      <c r="D63" s="23"/>
      <c r="E63" s="8"/>
      <c r="F63" s="8"/>
      <c r="G63" s="133"/>
      <c r="H63" s="134"/>
      <c r="I63" s="59"/>
      <c r="J63" s="8"/>
      <c r="K63" s="152"/>
      <c r="L63" s="135"/>
      <c r="M63" s="152"/>
      <c r="N63" s="152"/>
      <c r="O63" s="135"/>
      <c r="P63" s="67"/>
      <c r="Q63" s="58"/>
      <c r="R63" s="58"/>
      <c r="S63" s="58"/>
      <c r="T63" s="58"/>
      <c r="U63" s="58"/>
      <c r="V63" s="58"/>
      <c r="W63" s="58"/>
      <c r="X63" s="58"/>
    </row>
    <row r="64" spans="1:24" ht="18" customHeight="1" x14ac:dyDescent="0.2">
      <c r="A64" s="23"/>
      <c r="B64" s="23"/>
      <c r="C64" s="23"/>
      <c r="D64" s="23"/>
      <c r="E64" s="8"/>
      <c r="F64" s="8"/>
      <c r="G64" s="133"/>
      <c r="H64" s="134"/>
      <c r="I64" s="59"/>
      <c r="J64" s="8"/>
      <c r="K64" s="152"/>
      <c r="L64" s="135"/>
      <c r="M64" s="152"/>
      <c r="N64" s="152"/>
      <c r="O64" s="135"/>
      <c r="P64" s="67"/>
      <c r="Q64" s="58"/>
      <c r="R64" s="58"/>
      <c r="S64" s="58"/>
      <c r="T64" s="58"/>
      <c r="U64" s="58"/>
      <c r="V64" s="58"/>
      <c r="W64" s="58"/>
      <c r="X64" s="58"/>
    </row>
    <row r="65" spans="1:24" ht="18" customHeight="1" x14ac:dyDescent="0.2">
      <c r="A65" s="23"/>
      <c r="B65" s="23"/>
      <c r="C65" s="23"/>
      <c r="D65" s="23"/>
      <c r="E65" s="8"/>
      <c r="F65" s="8"/>
      <c r="G65" s="133"/>
      <c r="H65" s="134"/>
      <c r="I65" s="59"/>
      <c r="J65" s="8"/>
      <c r="K65" s="152"/>
      <c r="L65" s="135"/>
      <c r="M65" s="152"/>
      <c r="N65" s="152"/>
      <c r="O65" s="135"/>
      <c r="P65" s="67"/>
      <c r="Q65" s="58"/>
      <c r="R65" s="58"/>
      <c r="S65" s="58"/>
      <c r="T65" s="58"/>
      <c r="U65" s="58"/>
      <c r="V65" s="58"/>
      <c r="W65" s="58"/>
      <c r="X65" s="58"/>
    </row>
    <row r="66" spans="1:24" ht="18" customHeight="1" x14ac:dyDescent="0.2">
      <c r="A66" s="23"/>
      <c r="B66" s="23"/>
      <c r="C66" s="23"/>
      <c r="D66" s="23"/>
      <c r="E66" s="8"/>
      <c r="F66" s="8"/>
      <c r="G66" s="133"/>
      <c r="H66" s="134"/>
      <c r="I66" s="59"/>
      <c r="J66" s="8"/>
      <c r="K66" s="152"/>
      <c r="L66" s="135"/>
      <c r="M66" s="152"/>
      <c r="N66" s="152"/>
      <c r="O66" s="135"/>
      <c r="P66" s="67"/>
      <c r="Q66" s="58"/>
      <c r="R66" s="58"/>
      <c r="S66" s="58"/>
      <c r="T66" s="58"/>
      <c r="U66" s="58"/>
      <c r="V66" s="58"/>
      <c r="W66" s="58"/>
      <c r="X66" s="58"/>
    </row>
    <row r="67" spans="1:24" ht="18" customHeight="1" x14ac:dyDescent="0.2">
      <c r="A67" s="23"/>
      <c r="B67" s="23"/>
      <c r="C67" s="23"/>
      <c r="D67" s="23"/>
      <c r="E67" s="8"/>
      <c r="F67" s="8"/>
      <c r="G67" s="133"/>
      <c r="H67" s="134"/>
      <c r="I67" s="59"/>
      <c r="J67" s="8"/>
      <c r="K67" s="152"/>
      <c r="L67" s="135"/>
      <c r="M67" s="152"/>
      <c r="N67" s="152"/>
      <c r="O67" s="135"/>
      <c r="P67" s="67"/>
      <c r="Q67" s="58"/>
      <c r="R67" s="58"/>
      <c r="S67" s="58"/>
      <c r="T67" s="58"/>
      <c r="U67" s="58"/>
      <c r="V67" s="58"/>
      <c r="W67" s="58"/>
      <c r="X67" s="58"/>
    </row>
    <row r="68" spans="1:24" ht="18" customHeight="1" x14ac:dyDescent="0.2">
      <c r="A68" s="23"/>
      <c r="B68" s="23"/>
      <c r="C68" s="23"/>
      <c r="D68" s="23"/>
      <c r="E68" s="8"/>
      <c r="F68" s="8"/>
      <c r="G68" s="133"/>
      <c r="H68" s="134"/>
      <c r="I68" s="59"/>
      <c r="J68" s="8"/>
      <c r="K68" s="152"/>
      <c r="L68" s="135"/>
      <c r="M68" s="152"/>
      <c r="N68" s="152"/>
      <c r="O68" s="135"/>
      <c r="P68" s="67"/>
      <c r="Q68" s="58"/>
      <c r="R68" s="58"/>
      <c r="S68" s="58"/>
      <c r="T68" s="58"/>
      <c r="U68" s="58"/>
      <c r="V68" s="58"/>
      <c r="W68" s="58"/>
      <c r="X68" s="58"/>
    </row>
    <row r="69" spans="1:24" ht="18" customHeight="1" x14ac:dyDescent="0.2">
      <c r="A69" s="23"/>
      <c r="B69" s="23"/>
      <c r="C69" s="23"/>
      <c r="D69" s="23"/>
      <c r="E69" s="8"/>
      <c r="F69" s="8"/>
      <c r="G69" s="133"/>
      <c r="H69" s="134"/>
      <c r="I69" s="59"/>
      <c r="J69" s="8"/>
      <c r="K69" s="152"/>
      <c r="L69" s="135"/>
      <c r="M69" s="152"/>
      <c r="N69" s="152"/>
      <c r="O69" s="135"/>
      <c r="P69" s="67"/>
      <c r="Q69" s="58"/>
      <c r="R69" s="58"/>
      <c r="S69" s="58"/>
      <c r="T69" s="58"/>
      <c r="U69" s="58"/>
      <c r="V69" s="58"/>
      <c r="W69" s="58"/>
      <c r="X69" s="58"/>
    </row>
    <row r="70" spans="1:24" ht="18" customHeight="1" x14ac:dyDescent="0.2">
      <c r="A70" s="23"/>
      <c r="B70" s="23"/>
      <c r="C70" s="23"/>
      <c r="D70" s="23"/>
      <c r="E70" s="8"/>
      <c r="F70" s="8"/>
      <c r="G70" s="133"/>
      <c r="H70" s="134"/>
      <c r="I70" s="59"/>
      <c r="J70" s="8"/>
      <c r="K70" s="152"/>
      <c r="L70" s="135"/>
      <c r="M70" s="152"/>
      <c r="N70" s="152"/>
      <c r="O70" s="135"/>
      <c r="P70" s="67"/>
      <c r="Q70" s="58"/>
      <c r="R70" s="58"/>
      <c r="S70" s="58"/>
      <c r="T70" s="58"/>
      <c r="U70" s="58"/>
      <c r="V70" s="58"/>
      <c r="W70" s="58"/>
      <c r="X70" s="58"/>
    </row>
    <row r="71" spans="1:24" ht="18" customHeight="1" x14ac:dyDescent="0.2">
      <c r="A71" s="23"/>
      <c r="B71" s="23"/>
      <c r="C71" s="23"/>
      <c r="D71" s="23"/>
      <c r="E71" s="8"/>
      <c r="F71" s="8"/>
      <c r="G71" s="133"/>
      <c r="H71" s="134"/>
      <c r="I71" s="59"/>
      <c r="J71" s="8"/>
      <c r="K71" s="152"/>
      <c r="L71" s="135"/>
      <c r="M71" s="152"/>
      <c r="N71" s="152"/>
      <c r="O71" s="135"/>
      <c r="P71" s="67"/>
      <c r="Q71" s="58"/>
      <c r="R71" s="58"/>
      <c r="S71" s="58"/>
      <c r="T71" s="58"/>
      <c r="U71" s="58"/>
      <c r="V71" s="58"/>
      <c r="W71" s="58"/>
      <c r="X71" s="58"/>
    </row>
    <row r="72" spans="1:24" ht="18" customHeight="1" x14ac:dyDescent="0.2">
      <c r="A72" s="23"/>
      <c r="B72" s="23"/>
      <c r="C72" s="23"/>
      <c r="D72" s="23"/>
      <c r="E72" s="8"/>
      <c r="F72" s="8"/>
      <c r="G72" s="133"/>
      <c r="H72" s="134"/>
      <c r="I72" s="59"/>
      <c r="J72" s="8"/>
      <c r="K72" s="152"/>
      <c r="L72" s="135"/>
      <c r="M72" s="152"/>
      <c r="N72" s="152"/>
      <c r="O72" s="135"/>
      <c r="P72" s="67"/>
      <c r="Q72" s="58"/>
      <c r="R72" s="58"/>
      <c r="S72" s="58"/>
      <c r="T72" s="58"/>
      <c r="U72" s="58"/>
      <c r="V72" s="58"/>
      <c r="W72" s="58"/>
      <c r="X72" s="58"/>
    </row>
    <row r="73" spans="1:24" ht="18" customHeight="1" x14ac:dyDescent="0.2">
      <c r="A73" s="23"/>
      <c r="B73" s="23"/>
      <c r="C73" s="23"/>
      <c r="D73" s="23"/>
      <c r="E73" s="8"/>
      <c r="F73" s="8"/>
      <c r="G73" s="133"/>
      <c r="H73" s="134"/>
      <c r="I73" s="59"/>
      <c r="J73" s="8"/>
      <c r="K73" s="152"/>
      <c r="L73" s="135"/>
      <c r="M73" s="152"/>
      <c r="N73" s="152"/>
      <c r="O73" s="135"/>
      <c r="P73" s="67"/>
      <c r="Q73" s="58"/>
      <c r="R73" s="58"/>
      <c r="S73" s="58"/>
      <c r="T73" s="58"/>
      <c r="U73" s="58"/>
      <c r="V73" s="58"/>
      <c r="W73" s="58"/>
      <c r="X73" s="58"/>
    </row>
    <row r="74" spans="1:24" ht="18" customHeight="1" x14ac:dyDescent="0.2">
      <c r="A74" s="23"/>
      <c r="B74" s="23"/>
      <c r="C74" s="23"/>
      <c r="D74" s="23"/>
      <c r="E74" s="8"/>
      <c r="F74" s="8"/>
      <c r="G74" s="133"/>
      <c r="H74" s="134"/>
      <c r="I74" s="59"/>
      <c r="J74" s="8"/>
      <c r="K74" s="152"/>
      <c r="L74" s="135"/>
      <c r="M74" s="152"/>
      <c r="N74" s="152"/>
      <c r="O74" s="135"/>
      <c r="P74" s="67"/>
      <c r="Q74" s="58"/>
      <c r="R74" s="58"/>
      <c r="S74" s="58"/>
      <c r="T74" s="58"/>
      <c r="U74" s="58"/>
      <c r="V74" s="58"/>
      <c r="W74" s="58"/>
      <c r="X74" s="58"/>
    </row>
    <row r="75" spans="1:24" ht="18" customHeight="1" x14ac:dyDescent="0.2">
      <c r="A75" s="23"/>
      <c r="B75" s="23"/>
      <c r="C75" s="23"/>
      <c r="D75" s="23"/>
      <c r="E75" s="8"/>
      <c r="F75" s="8"/>
      <c r="G75" s="133"/>
      <c r="H75" s="134"/>
      <c r="I75" s="59"/>
      <c r="J75" s="8"/>
      <c r="K75" s="152"/>
      <c r="L75" s="135"/>
      <c r="M75" s="152"/>
      <c r="N75" s="152"/>
      <c r="O75" s="135"/>
      <c r="P75" s="67"/>
      <c r="Q75" s="58"/>
      <c r="R75" s="58"/>
      <c r="S75" s="58"/>
      <c r="T75" s="58"/>
      <c r="U75" s="58"/>
      <c r="V75" s="58"/>
      <c r="W75" s="58"/>
      <c r="X75" s="58"/>
    </row>
    <row r="76" spans="1:24" ht="18" customHeight="1" x14ac:dyDescent="0.2">
      <c r="A76" s="23"/>
      <c r="B76" s="23"/>
      <c r="C76" s="23"/>
      <c r="D76" s="23"/>
      <c r="E76" s="8"/>
      <c r="F76" s="8"/>
      <c r="G76" s="133"/>
      <c r="H76" s="134"/>
      <c r="I76" s="59"/>
      <c r="J76" s="8"/>
      <c r="K76" s="152"/>
      <c r="L76" s="135"/>
      <c r="M76" s="152"/>
      <c r="N76" s="152"/>
      <c r="O76" s="135"/>
      <c r="P76" s="67"/>
      <c r="Q76" s="58"/>
      <c r="R76" s="58"/>
      <c r="S76" s="58"/>
      <c r="T76" s="58"/>
      <c r="U76" s="58"/>
      <c r="V76" s="58"/>
      <c r="W76" s="58"/>
      <c r="X76" s="58"/>
    </row>
    <row r="77" spans="1:24" ht="18" customHeight="1" x14ac:dyDescent="0.2">
      <c r="A77" s="23"/>
      <c r="B77" s="23"/>
      <c r="C77" s="23"/>
      <c r="D77" s="23"/>
      <c r="E77" s="8"/>
      <c r="F77" s="8"/>
      <c r="G77" s="133"/>
      <c r="H77" s="134"/>
      <c r="I77" s="59"/>
      <c r="J77" s="8"/>
      <c r="K77" s="152"/>
      <c r="L77" s="135"/>
      <c r="M77" s="152"/>
      <c r="N77" s="152"/>
      <c r="O77" s="135"/>
      <c r="P77" s="67"/>
      <c r="Q77" s="58"/>
      <c r="R77" s="58"/>
      <c r="S77" s="58"/>
      <c r="T77" s="58"/>
      <c r="U77" s="58"/>
      <c r="V77" s="58"/>
      <c r="W77" s="58"/>
      <c r="X77" s="58"/>
    </row>
    <row r="78" spans="1:24" ht="18" customHeight="1" x14ac:dyDescent="0.2">
      <c r="A78" s="23"/>
      <c r="B78" s="23"/>
      <c r="C78" s="23"/>
      <c r="D78" s="23"/>
      <c r="E78" s="8"/>
      <c r="F78" s="8"/>
      <c r="G78" s="133"/>
      <c r="H78" s="134"/>
      <c r="I78" s="59"/>
      <c r="J78" s="8"/>
      <c r="K78" s="152"/>
      <c r="L78" s="135"/>
      <c r="M78" s="152"/>
      <c r="N78" s="152"/>
      <c r="O78" s="135"/>
      <c r="P78" s="67"/>
      <c r="Q78" s="58"/>
      <c r="R78" s="58"/>
      <c r="S78" s="58"/>
      <c r="T78" s="58"/>
      <c r="U78" s="58"/>
      <c r="V78" s="58"/>
      <c r="W78" s="58"/>
      <c r="X78" s="58"/>
    </row>
    <row r="79" spans="1:24" ht="18" customHeight="1" x14ac:dyDescent="0.2">
      <c r="A79" s="23"/>
      <c r="B79" s="23"/>
      <c r="C79" s="23"/>
      <c r="D79" s="23"/>
      <c r="E79" s="8"/>
      <c r="F79" s="8"/>
      <c r="G79" s="133"/>
      <c r="H79" s="134"/>
      <c r="I79" s="59"/>
      <c r="J79" s="8"/>
      <c r="K79" s="152"/>
      <c r="L79" s="135"/>
      <c r="M79" s="152"/>
      <c r="N79" s="152"/>
      <c r="O79" s="135"/>
      <c r="P79" s="67"/>
      <c r="Q79" s="58"/>
      <c r="R79" s="58"/>
      <c r="S79" s="58"/>
      <c r="T79" s="58"/>
      <c r="U79" s="58"/>
      <c r="V79" s="58"/>
      <c r="W79" s="58"/>
      <c r="X79" s="58"/>
    </row>
    <row r="80" spans="1:24" ht="18" customHeight="1" x14ac:dyDescent="0.2">
      <c r="A80" s="23"/>
      <c r="B80" s="23"/>
      <c r="C80" s="23"/>
      <c r="D80" s="23"/>
      <c r="E80" s="8"/>
      <c r="F80" s="8"/>
      <c r="G80" s="133"/>
      <c r="H80" s="134"/>
      <c r="I80" s="59"/>
      <c r="J80" s="8"/>
      <c r="K80" s="152"/>
      <c r="L80" s="135"/>
      <c r="M80" s="152"/>
      <c r="N80" s="152"/>
      <c r="O80" s="135"/>
      <c r="P80" s="67"/>
      <c r="Q80" s="58"/>
      <c r="R80" s="58"/>
      <c r="S80" s="58"/>
      <c r="T80" s="58"/>
      <c r="U80" s="58"/>
      <c r="V80" s="58"/>
      <c r="W80" s="58"/>
      <c r="X80" s="58"/>
    </row>
    <row r="81" spans="1:24" ht="18" customHeight="1" x14ac:dyDescent="0.2">
      <c r="A81" s="23"/>
      <c r="B81" s="23"/>
      <c r="C81" s="23"/>
      <c r="D81" s="23"/>
      <c r="E81" s="8"/>
      <c r="F81" s="8"/>
      <c r="G81" s="133"/>
      <c r="H81" s="134"/>
      <c r="I81" s="59"/>
      <c r="J81" s="8"/>
      <c r="K81" s="152"/>
      <c r="L81" s="135"/>
      <c r="M81" s="152"/>
      <c r="N81" s="152"/>
      <c r="O81" s="135"/>
      <c r="P81" s="67"/>
      <c r="Q81" s="58"/>
      <c r="R81" s="58"/>
      <c r="S81" s="58"/>
      <c r="T81" s="58"/>
      <c r="U81" s="58"/>
      <c r="V81" s="58"/>
      <c r="W81" s="58"/>
      <c r="X81" s="58"/>
    </row>
    <row r="82" spans="1:24" ht="18" customHeight="1" x14ac:dyDescent="0.2">
      <c r="A82" s="23"/>
      <c r="B82" s="23"/>
      <c r="C82" s="23"/>
      <c r="D82" s="23"/>
      <c r="E82" s="8"/>
      <c r="F82" s="8"/>
      <c r="G82" s="133"/>
      <c r="H82" s="134"/>
      <c r="I82" s="59"/>
      <c r="J82" s="8"/>
      <c r="K82" s="152"/>
      <c r="L82" s="135"/>
      <c r="M82" s="152"/>
      <c r="N82" s="152"/>
      <c r="O82" s="135"/>
      <c r="P82" s="67"/>
      <c r="Q82" s="58"/>
      <c r="R82" s="58"/>
      <c r="S82" s="58"/>
      <c r="T82" s="58"/>
      <c r="U82" s="58"/>
      <c r="V82" s="58"/>
      <c r="W82" s="58"/>
      <c r="X82" s="58"/>
    </row>
    <row r="83" spans="1:24" ht="18" customHeight="1" x14ac:dyDescent="0.2">
      <c r="A83" s="23"/>
      <c r="B83" s="23"/>
      <c r="C83" s="23"/>
      <c r="D83" s="23"/>
      <c r="E83" s="8"/>
      <c r="F83" s="8"/>
      <c r="G83" s="133"/>
      <c r="H83" s="134"/>
      <c r="I83" s="59"/>
      <c r="J83" s="8"/>
      <c r="K83" s="152"/>
      <c r="L83" s="135"/>
      <c r="M83" s="152"/>
      <c r="N83" s="152"/>
      <c r="O83" s="135"/>
      <c r="P83" s="67"/>
      <c r="Q83" s="58"/>
      <c r="R83" s="58"/>
      <c r="S83" s="58"/>
      <c r="T83" s="58"/>
      <c r="U83" s="58"/>
      <c r="V83" s="58"/>
      <c r="W83" s="58"/>
      <c r="X83" s="58"/>
    </row>
    <row r="84" spans="1:24" ht="18" customHeight="1" x14ac:dyDescent="0.2">
      <c r="A84" s="23"/>
      <c r="B84" s="23"/>
      <c r="C84" s="23"/>
      <c r="D84" s="23"/>
      <c r="E84" s="8"/>
      <c r="F84" s="8"/>
      <c r="G84" s="133"/>
      <c r="H84" s="134"/>
      <c r="I84" s="59"/>
      <c r="J84" s="8"/>
      <c r="K84" s="152"/>
      <c r="L84" s="135"/>
      <c r="M84" s="152"/>
      <c r="N84" s="152"/>
      <c r="O84" s="135"/>
      <c r="P84" s="67"/>
      <c r="Q84" s="58"/>
      <c r="R84" s="58"/>
      <c r="S84" s="58"/>
      <c r="T84" s="58"/>
      <c r="U84" s="58"/>
      <c r="V84" s="58"/>
      <c r="W84" s="58"/>
      <c r="X84" s="58"/>
    </row>
    <row r="85" spans="1:24" ht="18" customHeight="1" x14ac:dyDescent="0.2">
      <c r="A85" s="23"/>
      <c r="B85" s="23"/>
      <c r="C85" s="23"/>
      <c r="D85" s="23"/>
      <c r="E85" s="8"/>
      <c r="F85" s="8"/>
      <c r="G85" s="133"/>
      <c r="H85" s="134"/>
      <c r="I85" s="59"/>
      <c r="J85" s="8"/>
      <c r="K85" s="152"/>
      <c r="L85" s="135"/>
      <c r="M85" s="152"/>
      <c r="N85" s="152"/>
      <c r="O85" s="135"/>
      <c r="P85" s="67"/>
      <c r="Q85" s="58"/>
      <c r="R85" s="58"/>
      <c r="S85" s="58"/>
      <c r="T85" s="58"/>
      <c r="U85" s="58"/>
      <c r="V85" s="58"/>
      <c r="W85" s="58"/>
      <c r="X85" s="58"/>
    </row>
    <row r="86" spans="1:24" ht="18" customHeight="1" x14ac:dyDescent="0.2">
      <c r="A86" s="23"/>
      <c r="B86" s="23"/>
      <c r="C86" s="23"/>
      <c r="D86" s="23"/>
      <c r="E86" s="8"/>
      <c r="F86" s="8"/>
      <c r="G86" s="133"/>
      <c r="H86" s="134"/>
      <c r="I86" s="59"/>
      <c r="J86" s="8"/>
      <c r="K86" s="152"/>
      <c r="L86" s="135"/>
      <c r="M86" s="152"/>
      <c r="N86" s="152"/>
      <c r="O86" s="135"/>
      <c r="P86" s="67"/>
      <c r="Q86" s="58"/>
      <c r="R86" s="58"/>
      <c r="S86" s="58"/>
      <c r="T86" s="58"/>
      <c r="U86" s="58"/>
      <c r="V86" s="58"/>
      <c r="W86" s="58"/>
      <c r="X86" s="58"/>
    </row>
    <row r="87" spans="1:24" ht="18" customHeight="1" x14ac:dyDescent="0.2">
      <c r="A87" s="23"/>
      <c r="B87" s="23"/>
      <c r="C87" s="23"/>
      <c r="D87" s="23"/>
      <c r="E87" s="8"/>
      <c r="F87" s="8"/>
      <c r="G87" s="133"/>
      <c r="H87" s="134"/>
      <c r="I87" s="59"/>
      <c r="J87" s="8"/>
      <c r="K87" s="152"/>
      <c r="L87" s="135"/>
      <c r="M87" s="152"/>
      <c r="N87" s="152"/>
      <c r="O87" s="135"/>
      <c r="P87" s="67"/>
      <c r="Q87" s="58"/>
      <c r="R87" s="58"/>
      <c r="S87" s="58"/>
      <c r="T87" s="58"/>
      <c r="U87" s="58"/>
      <c r="V87" s="58"/>
      <c r="W87" s="58"/>
      <c r="X87" s="58"/>
    </row>
    <row r="88" spans="1:24" ht="18" customHeight="1" x14ac:dyDescent="0.2">
      <c r="A88" s="23"/>
      <c r="B88" s="23"/>
      <c r="C88" s="23"/>
      <c r="D88" s="23"/>
      <c r="E88" s="8"/>
      <c r="F88" s="8"/>
      <c r="G88" s="133"/>
      <c r="H88" s="134"/>
      <c r="I88" s="59"/>
      <c r="J88" s="8"/>
      <c r="K88" s="152"/>
      <c r="L88" s="135"/>
      <c r="M88" s="152"/>
      <c r="N88" s="152"/>
      <c r="O88" s="135"/>
      <c r="P88" s="67"/>
      <c r="Q88" s="58"/>
      <c r="R88" s="58"/>
      <c r="S88" s="58"/>
      <c r="T88" s="58"/>
      <c r="U88" s="58"/>
      <c r="V88" s="58"/>
      <c r="W88" s="58"/>
      <c r="X88" s="58"/>
    </row>
    <row r="89" spans="1:24" ht="18" customHeight="1" x14ac:dyDescent="0.2">
      <c r="A89" s="23"/>
      <c r="B89" s="23"/>
      <c r="C89" s="23"/>
      <c r="D89" s="23"/>
      <c r="E89" s="8"/>
      <c r="F89" s="8"/>
      <c r="G89" s="133"/>
      <c r="H89" s="134"/>
      <c r="I89" s="59"/>
      <c r="J89" s="8"/>
      <c r="K89" s="152"/>
      <c r="L89" s="135"/>
      <c r="M89" s="152"/>
      <c r="N89" s="152"/>
      <c r="O89" s="135"/>
      <c r="P89" s="67"/>
      <c r="Q89" s="58"/>
      <c r="R89" s="58"/>
      <c r="S89" s="58"/>
      <c r="T89" s="58"/>
      <c r="U89" s="58"/>
      <c r="V89" s="58"/>
      <c r="W89" s="58"/>
      <c r="X89" s="58"/>
    </row>
    <row r="90" spans="1:24" ht="18" customHeight="1" x14ac:dyDescent="0.2">
      <c r="A90" s="23"/>
      <c r="B90" s="23"/>
      <c r="C90" s="23"/>
      <c r="D90" s="23"/>
      <c r="E90" s="8"/>
      <c r="F90" s="8"/>
      <c r="G90" s="133"/>
      <c r="H90" s="134"/>
      <c r="I90" s="59"/>
      <c r="J90" s="8"/>
      <c r="K90" s="152"/>
      <c r="L90" s="135"/>
      <c r="M90" s="152"/>
      <c r="N90" s="152"/>
      <c r="O90" s="135"/>
      <c r="P90" s="67"/>
      <c r="Q90" s="58"/>
      <c r="R90" s="58"/>
      <c r="S90" s="58"/>
      <c r="T90" s="58"/>
      <c r="U90" s="58"/>
      <c r="V90" s="58"/>
      <c r="W90" s="58"/>
      <c r="X90" s="58"/>
    </row>
    <row r="91" spans="1:24" ht="18" customHeight="1" x14ac:dyDescent="0.2">
      <c r="A91" s="23"/>
      <c r="B91" s="23"/>
      <c r="C91" s="23"/>
      <c r="D91" s="23"/>
      <c r="E91" s="8"/>
      <c r="F91" s="8"/>
      <c r="G91" s="133"/>
      <c r="H91" s="134"/>
      <c r="I91" s="59"/>
      <c r="J91" s="8"/>
      <c r="K91" s="152"/>
      <c r="L91" s="135"/>
      <c r="M91" s="152"/>
      <c r="N91" s="152"/>
      <c r="O91" s="135"/>
      <c r="P91" s="67"/>
      <c r="Q91" s="58"/>
      <c r="R91" s="58"/>
      <c r="S91" s="58"/>
      <c r="T91" s="58"/>
      <c r="U91" s="58"/>
      <c r="V91" s="58"/>
      <c r="W91" s="58"/>
      <c r="X91" s="58"/>
    </row>
    <row r="92" spans="1:24" ht="18" customHeight="1" x14ac:dyDescent="0.2">
      <c r="A92" s="23"/>
      <c r="B92" s="23"/>
      <c r="C92" s="23"/>
      <c r="D92" s="23"/>
      <c r="E92" s="8"/>
      <c r="F92" s="8"/>
      <c r="G92" s="133"/>
      <c r="H92" s="134"/>
      <c r="I92" s="59"/>
      <c r="J92" s="8"/>
      <c r="K92" s="152"/>
      <c r="L92" s="135"/>
      <c r="M92" s="152"/>
      <c r="N92" s="152"/>
      <c r="O92" s="135"/>
      <c r="P92" s="67"/>
      <c r="Q92" s="58"/>
      <c r="R92" s="58"/>
      <c r="S92" s="58"/>
      <c r="T92" s="58"/>
      <c r="U92" s="58"/>
      <c r="V92" s="58"/>
      <c r="W92" s="58"/>
      <c r="X92" s="58"/>
    </row>
    <row r="93" spans="1:24" ht="18" customHeight="1" x14ac:dyDescent="0.2">
      <c r="A93" s="23"/>
      <c r="B93" s="23"/>
      <c r="C93" s="23"/>
      <c r="D93" s="23"/>
      <c r="E93" s="8"/>
      <c r="F93" s="8"/>
      <c r="G93" s="133"/>
      <c r="H93" s="134"/>
      <c r="I93" s="59"/>
      <c r="J93" s="8"/>
      <c r="K93" s="152"/>
      <c r="L93" s="135"/>
      <c r="M93" s="152"/>
      <c r="N93" s="152"/>
      <c r="O93" s="135"/>
      <c r="P93" s="67"/>
      <c r="Q93" s="58"/>
      <c r="R93" s="58"/>
      <c r="S93" s="58"/>
      <c r="T93" s="58"/>
      <c r="U93" s="58"/>
      <c r="V93" s="58"/>
      <c r="W93" s="58"/>
      <c r="X93" s="58"/>
    </row>
    <row r="94" spans="1:24" ht="18" customHeight="1" x14ac:dyDescent="0.2">
      <c r="A94" s="23"/>
      <c r="B94" s="23"/>
      <c r="C94" s="23"/>
      <c r="D94" s="23"/>
      <c r="E94" s="8"/>
      <c r="F94" s="8"/>
      <c r="G94" s="133"/>
      <c r="H94" s="134"/>
      <c r="I94" s="59"/>
      <c r="J94" s="8"/>
      <c r="K94" s="152"/>
      <c r="L94" s="135"/>
      <c r="M94" s="152"/>
      <c r="N94" s="152"/>
      <c r="O94" s="135"/>
      <c r="P94" s="67"/>
      <c r="Q94" s="58"/>
      <c r="R94" s="58"/>
      <c r="S94" s="58"/>
      <c r="T94" s="58"/>
      <c r="U94" s="58"/>
      <c r="V94" s="58"/>
      <c r="W94" s="58"/>
      <c r="X94" s="58"/>
    </row>
    <row r="95" spans="1:24" ht="18" customHeight="1" x14ac:dyDescent="0.2">
      <c r="A95" s="23"/>
      <c r="B95" s="23"/>
      <c r="C95" s="23"/>
      <c r="D95" s="23"/>
      <c r="E95" s="8"/>
      <c r="F95" s="8"/>
      <c r="G95" s="133"/>
      <c r="H95" s="134"/>
      <c r="I95" s="59"/>
      <c r="J95" s="8"/>
      <c r="K95" s="152"/>
      <c r="L95" s="135"/>
      <c r="M95" s="152"/>
      <c r="N95" s="152"/>
      <c r="O95" s="135"/>
      <c r="P95" s="67"/>
      <c r="Q95" s="58"/>
      <c r="R95" s="58"/>
      <c r="S95" s="58"/>
      <c r="T95" s="58"/>
      <c r="U95" s="58"/>
      <c r="V95" s="58"/>
      <c r="W95" s="58"/>
      <c r="X95" s="58"/>
    </row>
    <row r="96" spans="1:24" ht="18" customHeight="1" x14ac:dyDescent="0.2">
      <c r="A96" s="23"/>
      <c r="B96" s="23"/>
      <c r="C96" s="23"/>
      <c r="D96" s="23"/>
      <c r="E96" s="8"/>
      <c r="F96" s="8"/>
      <c r="G96" s="133"/>
      <c r="H96" s="134"/>
      <c r="I96" s="59"/>
      <c r="J96" s="8"/>
      <c r="K96" s="152"/>
      <c r="L96" s="135"/>
      <c r="M96" s="152"/>
      <c r="N96" s="152"/>
      <c r="O96" s="135"/>
      <c r="P96" s="67"/>
      <c r="Q96" s="58"/>
      <c r="R96" s="58"/>
      <c r="S96" s="58"/>
      <c r="T96" s="58"/>
      <c r="U96" s="58"/>
      <c r="V96" s="58"/>
      <c r="W96" s="58"/>
      <c r="X96" s="58"/>
    </row>
    <row r="97" spans="1:24" ht="18" customHeight="1" x14ac:dyDescent="0.2">
      <c r="A97" s="23"/>
      <c r="B97" s="23"/>
      <c r="C97" s="23"/>
      <c r="D97" s="23"/>
      <c r="E97" s="8"/>
      <c r="F97" s="8"/>
      <c r="G97" s="133"/>
      <c r="H97" s="134"/>
      <c r="I97" s="59"/>
      <c r="J97" s="8"/>
      <c r="K97" s="152"/>
      <c r="L97" s="135"/>
      <c r="M97" s="152"/>
      <c r="N97" s="152"/>
      <c r="O97" s="135"/>
      <c r="P97" s="67"/>
      <c r="Q97" s="58"/>
      <c r="R97" s="58"/>
      <c r="S97" s="58"/>
      <c r="T97" s="58"/>
      <c r="U97" s="58"/>
      <c r="V97" s="58"/>
      <c r="W97" s="58"/>
      <c r="X97" s="58"/>
    </row>
    <row r="98" spans="1:24" ht="18" customHeight="1" x14ac:dyDescent="0.2">
      <c r="A98" s="23"/>
      <c r="B98" s="23"/>
      <c r="C98" s="23"/>
      <c r="D98" s="23"/>
      <c r="E98" s="8"/>
      <c r="F98" s="8"/>
      <c r="G98" s="133"/>
      <c r="H98" s="134"/>
      <c r="I98" s="59"/>
      <c r="J98" s="8"/>
      <c r="K98" s="152"/>
      <c r="L98" s="135"/>
      <c r="M98" s="152"/>
      <c r="N98" s="152"/>
      <c r="O98" s="135"/>
      <c r="P98" s="67"/>
      <c r="Q98" s="58"/>
      <c r="R98" s="58"/>
      <c r="S98" s="58"/>
      <c r="T98" s="58"/>
      <c r="U98" s="58"/>
      <c r="V98" s="58"/>
      <c r="W98" s="58"/>
      <c r="X98" s="58"/>
    </row>
    <row r="99" spans="1:24" ht="18" customHeight="1" x14ac:dyDescent="0.2">
      <c r="A99" s="23"/>
      <c r="B99" s="23"/>
      <c r="C99" s="23"/>
      <c r="D99" s="23"/>
      <c r="E99" s="8"/>
      <c r="F99" s="8"/>
      <c r="G99" s="133"/>
      <c r="H99" s="134"/>
      <c r="I99" s="59"/>
      <c r="J99" s="8"/>
      <c r="K99" s="152"/>
      <c r="L99" s="135"/>
      <c r="M99" s="152"/>
      <c r="N99" s="152"/>
      <c r="O99" s="135"/>
      <c r="P99" s="67"/>
      <c r="Q99" s="58"/>
      <c r="R99" s="58"/>
      <c r="S99" s="58"/>
      <c r="T99" s="58"/>
      <c r="U99" s="58"/>
      <c r="V99" s="58"/>
      <c r="W99" s="58"/>
      <c r="X99" s="58"/>
    </row>
    <row r="100" spans="1:24" ht="18" customHeight="1" x14ac:dyDescent="0.2">
      <c r="A100" s="23"/>
      <c r="B100" s="23"/>
      <c r="C100" s="23"/>
      <c r="D100" s="23"/>
      <c r="E100" s="8"/>
      <c r="F100" s="8"/>
      <c r="G100" s="133"/>
      <c r="H100" s="134"/>
      <c r="I100" s="59"/>
      <c r="J100" s="8"/>
      <c r="K100" s="152"/>
      <c r="L100" s="135"/>
      <c r="M100" s="152"/>
      <c r="N100" s="152"/>
      <c r="O100" s="135"/>
      <c r="P100" s="67"/>
      <c r="Q100" s="58"/>
      <c r="R100" s="58"/>
      <c r="S100" s="58"/>
      <c r="T100" s="58"/>
      <c r="U100" s="58"/>
      <c r="V100" s="58"/>
      <c r="W100" s="58"/>
      <c r="X100" s="58"/>
    </row>
    <row r="101" spans="1:24" ht="18" customHeight="1" x14ac:dyDescent="0.2">
      <c r="A101" s="23"/>
      <c r="B101" s="23"/>
      <c r="C101" s="23"/>
      <c r="D101" s="23"/>
      <c r="E101" s="8"/>
      <c r="F101" s="8"/>
      <c r="G101" s="133"/>
      <c r="H101" s="134"/>
      <c r="I101" s="59"/>
      <c r="J101" s="8"/>
      <c r="K101" s="152"/>
      <c r="L101" s="135"/>
      <c r="M101" s="152"/>
      <c r="N101" s="152"/>
      <c r="O101" s="135"/>
      <c r="P101" s="67"/>
      <c r="Q101" s="58"/>
      <c r="R101" s="58"/>
      <c r="S101" s="58"/>
      <c r="T101" s="58"/>
      <c r="U101" s="58"/>
      <c r="V101" s="58"/>
      <c r="W101" s="58"/>
      <c r="X101" s="58"/>
    </row>
    <row r="102" spans="1:24" ht="18" customHeight="1" x14ac:dyDescent="0.2">
      <c r="A102" s="23"/>
      <c r="B102" s="23"/>
      <c r="C102" s="23"/>
      <c r="D102" s="23"/>
      <c r="E102" s="8"/>
      <c r="F102" s="8"/>
      <c r="G102" s="133"/>
      <c r="H102" s="134"/>
      <c r="I102" s="59"/>
      <c r="J102" s="8"/>
      <c r="K102" s="152"/>
      <c r="L102" s="135"/>
      <c r="M102" s="152"/>
      <c r="N102" s="152"/>
      <c r="O102" s="135"/>
      <c r="P102" s="67"/>
      <c r="Q102" s="58"/>
      <c r="R102" s="58"/>
      <c r="S102" s="58"/>
      <c r="T102" s="58"/>
      <c r="U102" s="58"/>
      <c r="V102" s="58"/>
      <c r="W102" s="58"/>
      <c r="X102" s="58"/>
    </row>
    <row r="103" spans="1:24" ht="18" customHeight="1" x14ac:dyDescent="0.2">
      <c r="A103" s="23"/>
      <c r="B103" s="23"/>
      <c r="C103" s="23"/>
      <c r="D103" s="23"/>
      <c r="E103" s="8"/>
      <c r="F103" s="8"/>
      <c r="G103" s="133"/>
      <c r="H103" s="134"/>
      <c r="I103" s="59"/>
      <c r="J103" s="8"/>
      <c r="K103" s="152"/>
      <c r="L103" s="135"/>
      <c r="M103" s="152"/>
      <c r="N103" s="152"/>
      <c r="O103" s="135"/>
      <c r="P103" s="67"/>
      <c r="Q103" s="58"/>
      <c r="R103" s="58"/>
      <c r="S103" s="58"/>
      <c r="T103" s="58"/>
      <c r="U103" s="58"/>
      <c r="V103" s="58"/>
      <c r="W103" s="58"/>
      <c r="X103" s="58"/>
    </row>
    <row r="104" spans="1:24" ht="18" customHeight="1" x14ac:dyDescent="0.2">
      <c r="A104" s="23"/>
      <c r="B104" s="23"/>
      <c r="C104" s="23"/>
      <c r="D104" s="23"/>
      <c r="E104" s="8"/>
      <c r="F104" s="8"/>
      <c r="G104" s="133"/>
      <c r="H104" s="134"/>
      <c r="I104" s="59"/>
      <c r="J104" s="8"/>
      <c r="K104" s="152"/>
      <c r="L104" s="135"/>
      <c r="M104" s="152"/>
      <c r="N104" s="152"/>
      <c r="O104" s="135"/>
      <c r="P104" s="67"/>
      <c r="Q104" s="58"/>
      <c r="R104" s="58"/>
      <c r="S104" s="58"/>
      <c r="T104" s="58"/>
      <c r="U104" s="58"/>
      <c r="V104" s="58"/>
      <c r="W104" s="58"/>
      <c r="X104" s="58"/>
    </row>
    <row r="105" spans="1:24" ht="18" customHeight="1" x14ac:dyDescent="0.2">
      <c r="A105" s="23"/>
      <c r="B105" s="23"/>
      <c r="C105" s="23"/>
      <c r="D105" s="23"/>
      <c r="E105" s="8"/>
      <c r="F105" s="8"/>
      <c r="G105" s="133"/>
      <c r="H105" s="134"/>
      <c r="I105" s="59"/>
      <c r="J105" s="8"/>
      <c r="K105" s="152"/>
      <c r="L105" s="135"/>
      <c r="M105" s="152"/>
      <c r="N105" s="152"/>
      <c r="O105" s="135"/>
      <c r="P105" s="67"/>
      <c r="Q105" s="58"/>
      <c r="R105" s="58"/>
      <c r="S105" s="58"/>
      <c r="T105" s="58"/>
      <c r="U105" s="58"/>
      <c r="V105" s="58"/>
      <c r="W105" s="58"/>
      <c r="X105" s="58"/>
    </row>
    <row r="106" spans="1:24" ht="18" customHeight="1" x14ac:dyDescent="0.2">
      <c r="A106" s="23"/>
      <c r="B106" s="23"/>
      <c r="C106" s="23"/>
      <c r="D106" s="23"/>
      <c r="E106" s="8"/>
      <c r="F106" s="8"/>
      <c r="G106" s="133"/>
      <c r="H106" s="134"/>
      <c r="I106" s="59"/>
      <c r="J106" s="8"/>
      <c r="K106" s="152"/>
      <c r="L106" s="135"/>
      <c r="M106" s="152"/>
      <c r="N106" s="152"/>
      <c r="O106" s="135"/>
      <c r="P106" s="67"/>
      <c r="Q106" s="58"/>
      <c r="R106" s="58"/>
      <c r="S106" s="58"/>
      <c r="T106" s="58"/>
      <c r="U106" s="58"/>
      <c r="V106" s="58"/>
      <c r="W106" s="58"/>
      <c r="X106" s="58"/>
    </row>
    <row r="107" spans="1:24" ht="18" customHeight="1" x14ac:dyDescent="0.2">
      <c r="A107" s="23"/>
      <c r="B107" s="23"/>
      <c r="C107" s="23"/>
      <c r="D107" s="23"/>
      <c r="E107" s="8"/>
      <c r="F107" s="8"/>
      <c r="G107" s="133"/>
      <c r="H107" s="134"/>
      <c r="I107" s="59"/>
      <c r="J107" s="8"/>
      <c r="K107" s="152"/>
      <c r="L107" s="135"/>
      <c r="M107" s="152"/>
      <c r="N107" s="152"/>
      <c r="O107" s="135"/>
      <c r="P107" s="67"/>
      <c r="Q107" s="58"/>
      <c r="R107" s="58"/>
      <c r="S107" s="58"/>
      <c r="T107" s="58"/>
      <c r="U107" s="58"/>
      <c r="V107" s="58"/>
      <c r="W107" s="58"/>
      <c r="X107" s="58"/>
    </row>
    <row r="108" spans="1:24" ht="18" customHeight="1" x14ac:dyDescent="0.2">
      <c r="A108" s="23"/>
      <c r="B108" s="23"/>
      <c r="C108" s="23"/>
      <c r="D108" s="23"/>
      <c r="E108" s="8"/>
      <c r="F108" s="8"/>
      <c r="G108" s="133"/>
      <c r="H108" s="134"/>
      <c r="I108" s="59"/>
      <c r="J108" s="8"/>
      <c r="K108" s="152"/>
      <c r="L108" s="135"/>
      <c r="M108" s="152"/>
      <c r="N108" s="152"/>
      <c r="O108" s="135"/>
      <c r="P108" s="67"/>
      <c r="Q108" s="58"/>
      <c r="R108" s="58"/>
      <c r="S108" s="58"/>
      <c r="T108" s="58"/>
      <c r="U108" s="58"/>
      <c r="V108" s="58"/>
      <c r="W108" s="58"/>
      <c r="X108" s="58"/>
    </row>
    <row r="109" spans="1:24" ht="18" customHeight="1" x14ac:dyDescent="0.2">
      <c r="A109" s="23"/>
      <c r="B109" s="23"/>
      <c r="C109" s="23"/>
      <c r="D109" s="23"/>
      <c r="E109" s="8"/>
      <c r="F109" s="8"/>
      <c r="G109" s="133"/>
      <c r="H109" s="134"/>
      <c r="I109" s="59"/>
      <c r="J109" s="8"/>
      <c r="K109" s="152"/>
      <c r="L109" s="135"/>
      <c r="M109" s="152"/>
      <c r="N109" s="152"/>
      <c r="O109" s="135"/>
      <c r="P109" s="67"/>
      <c r="Q109" s="58"/>
      <c r="R109" s="58"/>
      <c r="S109" s="58"/>
      <c r="T109" s="58"/>
      <c r="U109" s="58"/>
      <c r="V109" s="58"/>
      <c r="W109" s="58"/>
      <c r="X109" s="58"/>
    </row>
    <row r="110" spans="1:24" ht="18" customHeight="1" x14ac:dyDescent="0.2">
      <c r="A110" s="23"/>
      <c r="B110" s="23"/>
      <c r="C110" s="23"/>
      <c r="D110" s="23"/>
      <c r="E110" s="8"/>
      <c r="F110" s="8"/>
      <c r="G110" s="133"/>
      <c r="H110" s="134"/>
      <c r="I110" s="59"/>
      <c r="J110" s="8"/>
      <c r="K110" s="152"/>
      <c r="L110" s="135"/>
      <c r="M110" s="152"/>
      <c r="N110" s="152"/>
      <c r="O110" s="135"/>
      <c r="P110" s="67"/>
      <c r="Q110" s="58"/>
      <c r="R110" s="58"/>
      <c r="S110" s="58"/>
      <c r="T110" s="58"/>
      <c r="U110" s="58"/>
      <c r="V110" s="58"/>
      <c r="W110" s="58"/>
      <c r="X110" s="58"/>
    </row>
    <row r="111" spans="1:24" ht="18" customHeight="1" x14ac:dyDescent="0.2">
      <c r="A111" s="23"/>
      <c r="B111" s="23"/>
      <c r="C111" s="23"/>
      <c r="D111" s="23"/>
      <c r="E111" s="8"/>
      <c r="F111" s="8"/>
      <c r="G111" s="133"/>
      <c r="H111" s="134"/>
      <c r="I111" s="59"/>
      <c r="J111" s="8"/>
      <c r="K111" s="152"/>
      <c r="L111" s="135"/>
      <c r="M111" s="152"/>
      <c r="N111" s="152"/>
      <c r="O111" s="135"/>
      <c r="P111" s="67"/>
      <c r="Q111" s="58"/>
      <c r="R111" s="58"/>
      <c r="S111" s="58"/>
      <c r="T111" s="58"/>
      <c r="U111" s="58"/>
      <c r="V111" s="58"/>
      <c r="W111" s="58"/>
      <c r="X111" s="58"/>
    </row>
    <row r="112" spans="1:24" ht="18" customHeight="1" x14ac:dyDescent="0.2">
      <c r="A112" s="23"/>
      <c r="B112" s="23"/>
      <c r="C112" s="23"/>
      <c r="D112" s="23"/>
      <c r="E112" s="8"/>
      <c r="F112" s="8"/>
      <c r="G112" s="133"/>
      <c r="H112" s="134"/>
      <c r="I112" s="59"/>
      <c r="J112" s="8"/>
      <c r="K112" s="152"/>
      <c r="L112" s="135"/>
      <c r="M112" s="152"/>
      <c r="N112" s="152"/>
      <c r="O112" s="135"/>
      <c r="P112" s="67"/>
      <c r="Q112" s="58"/>
      <c r="R112" s="58"/>
      <c r="S112" s="58"/>
      <c r="T112" s="58"/>
      <c r="U112" s="58"/>
      <c r="V112" s="58"/>
      <c r="W112" s="58"/>
      <c r="X112" s="58"/>
    </row>
    <row r="113" spans="1:24" ht="18" customHeight="1" x14ac:dyDescent="0.2">
      <c r="A113" s="23"/>
      <c r="B113" s="23"/>
      <c r="C113" s="23"/>
      <c r="D113" s="23"/>
      <c r="E113" s="8"/>
      <c r="F113" s="8"/>
      <c r="G113" s="133"/>
      <c r="H113" s="134"/>
      <c r="I113" s="59"/>
      <c r="J113" s="8"/>
      <c r="K113" s="152"/>
      <c r="L113" s="135"/>
      <c r="M113" s="152"/>
      <c r="N113" s="152"/>
      <c r="O113" s="135"/>
      <c r="P113" s="67"/>
      <c r="Q113" s="58"/>
      <c r="R113" s="58"/>
      <c r="S113" s="58"/>
      <c r="T113" s="58"/>
      <c r="U113" s="58"/>
      <c r="V113" s="58"/>
      <c r="W113" s="58"/>
      <c r="X113" s="58"/>
    </row>
    <row r="114" spans="1:24" ht="18" customHeight="1" x14ac:dyDescent="0.2">
      <c r="A114" s="23"/>
      <c r="B114" s="23"/>
      <c r="C114" s="23"/>
      <c r="D114" s="23"/>
      <c r="E114" s="8"/>
      <c r="F114" s="8"/>
      <c r="G114" s="133"/>
      <c r="H114" s="134"/>
      <c r="I114" s="59"/>
      <c r="J114" s="8"/>
      <c r="K114" s="152"/>
      <c r="L114" s="135"/>
      <c r="M114" s="152"/>
      <c r="N114" s="152"/>
      <c r="O114" s="135"/>
      <c r="P114" s="67"/>
      <c r="Q114" s="58"/>
      <c r="R114" s="58"/>
      <c r="S114" s="58"/>
      <c r="T114" s="58"/>
      <c r="U114" s="58"/>
      <c r="V114" s="58"/>
      <c r="W114" s="58"/>
      <c r="X114" s="58"/>
    </row>
    <row r="115" spans="1:24" ht="18" customHeight="1" x14ac:dyDescent="0.2">
      <c r="A115" s="23"/>
      <c r="B115" s="23"/>
      <c r="C115" s="23"/>
      <c r="D115" s="23"/>
      <c r="E115" s="8"/>
      <c r="F115" s="8"/>
      <c r="G115" s="133"/>
      <c r="H115" s="134"/>
      <c r="I115" s="59"/>
      <c r="J115" s="8"/>
      <c r="K115" s="152"/>
      <c r="L115" s="135"/>
      <c r="M115" s="152"/>
      <c r="N115" s="152"/>
      <c r="O115" s="135"/>
      <c r="P115" s="67"/>
      <c r="Q115" s="58"/>
      <c r="R115" s="58"/>
      <c r="S115" s="58"/>
      <c r="T115" s="58"/>
      <c r="U115" s="58"/>
      <c r="V115" s="58"/>
      <c r="W115" s="58"/>
      <c r="X115" s="58"/>
    </row>
    <row r="116" spans="1:24" ht="18" customHeight="1" x14ac:dyDescent="0.2">
      <c r="A116" s="23"/>
      <c r="B116" s="23"/>
      <c r="C116" s="23"/>
      <c r="D116" s="23"/>
      <c r="E116" s="8"/>
      <c r="F116" s="8"/>
      <c r="G116" s="133"/>
      <c r="H116" s="134"/>
      <c r="I116" s="59"/>
      <c r="J116" s="8"/>
      <c r="K116" s="152"/>
      <c r="L116" s="135"/>
      <c r="M116" s="152"/>
      <c r="N116" s="152"/>
      <c r="O116" s="135"/>
      <c r="P116" s="67"/>
      <c r="Q116" s="58"/>
      <c r="R116" s="58"/>
      <c r="S116" s="58"/>
      <c r="T116" s="58"/>
      <c r="U116" s="58"/>
      <c r="V116" s="58"/>
      <c r="W116" s="58"/>
      <c r="X116" s="58"/>
    </row>
    <row r="117" spans="1:24" ht="18" customHeight="1" x14ac:dyDescent="0.2">
      <c r="A117" s="23"/>
      <c r="B117" s="23"/>
      <c r="C117" s="23"/>
      <c r="D117" s="23"/>
      <c r="E117" s="8"/>
      <c r="F117" s="8"/>
      <c r="G117" s="133"/>
      <c r="H117" s="134"/>
      <c r="I117" s="59"/>
      <c r="J117" s="8"/>
      <c r="K117" s="152"/>
      <c r="L117" s="135"/>
      <c r="M117" s="152"/>
      <c r="N117" s="152"/>
      <c r="O117" s="135"/>
      <c r="P117" s="67"/>
      <c r="Q117" s="58"/>
      <c r="R117" s="58"/>
      <c r="S117" s="58"/>
      <c r="T117" s="58"/>
      <c r="U117" s="58"/>
      <c r="V117" s="58"/>
      <c r="W117" s="58"/>
      <c r="X117" s="58"/>
    </row>
    <row r="118" spans="1:24" ht="18" customHeight="1" x14ac:dyDescent="0.2">
      <c r="A118" s="23"/>
      <c r="B118" s="23"/>
      <c r="C118" s="23"/>
      <c r="D118" s="23"/>
      <c r="E118" s="8"/>
      <c r="F118" s="8"/>
      <c r="G118" s="133"/>
      <c r="H118" s="134"/>
      <c r="I118" s="59"/>
      <c r="J118" s="8"/>
      <c r="K118" s="152"/>
      <c r="L118" s="135"/>
      <c r="M118" s="152"/>
      <c r="N118" s="152"/>
      <c r="O118" s="135"/>
      <c r="P118" s="67"/>
      <c r="Q118" s="58"/>
      <c r="R118" s="58"/>
      <c r="S118" s="58"/>
      <c r="T118" s="58"/>
      <c r="U118" s="58"/>
      <c r="V118" s="58"/>
      <c r="W118" s="58"/>
      <c r="X118" s="58"/>
    </row>
    <row r="119" spans="1:24" ht="18" customHeight="1" x14ac:dyDescent="0.2">
      <c r="A119" s="23"/>
      <c r="B119" s="23"/>
      <c r="C119" s="23"/>
      <c r="D119" s="23"/>
      <c r="E119" s="8"/>
      <c r="F119" s="8"/>
      <c r="G119" s="133"/>
      <c r="H119" s="134"/>
      <c r="I119" s="59"/>
      <c r="J119" s="8"/>
      <c r="K119" s="152"/>
      <c r="L119" s="135"/>
      <c r="M119" s="152"/>
      <c r="N119" s="152"/>
      <c r="O119" s="135"/>
      <c r="P119" s="67"/>
      <c r="Q119" s="58"/>
      <c r="R119" s="58"/>
      <c r="S119" s="58"/>
      <c r="T119" s="58"/>
      <c r="U119" s="58"/>
      <c r="V119" s="58"/>
      <c r="W119" s="58"/>
      <c r="X119" s="58"/>
    </row>
    <row r="120" spans="1:24" ht="18" customHeight="1" x14ac:dyDescent="0.2">
      <c r="A120" s="23"/>
      <c r="B120" s="23"/>
      <c r="C120" s="23"/>
      <c r="D120" s="23"/>
      <c r="E120" s="8"/>
      <c r="F120" s="8"/>
      <c r="G120" s="133"/>
      <c r="H120" s="134"/>
      <c r="I120" s="59"/>
      <c r="J120" s="8"/>
      <c r="K120" s="152"/>
      <c r="L120" s="135"/>
      <c r="M120" s="152"/>
      <c r="N120" s="152"/>
      <c r="O120" s="135"/>
      <c r="P120" s="67"/>
      <c r="Q120" s="58"/>
      <c r="R120" s="58"/>
      <c r="S120" s="58"/>
      <c r="T120" s="58"/>
      <c r="U120" s="58"/>
      <c r="V120" s="58"/>
      <c r="W120" s="58"/>
      <c r="X120" s="58"/>
    </row>
    <row r="121" spans="1:24" ht="18" customHeight="1" x14ac:dyDescent="0.2">
      <c r="A121" s="23"/>
      <c r="B121" s="23"/>
      <c r="C121" s="23"/>
      <c r="D121" s="23"/>
      <c r="E121" s="8"/>
      <c r="F121" s="8"/>
      <c r="G121" s="133"/>
      <c r="H121" s="134"/>
      <c r="I121" s="59"/>
      <c r="J121" s="8"/>
      <c r="K121" s="152"/>
      <c r="L121" s="135"/>
      <c r="M121" s="152"/>
      <c r="N121" s="152"/>
      <c r="O121" s="135"/>
      <c r="P121" s="67"/>
      <c r="Q121" s="58"/>
      <c r="R121" s="58"/>
      <c r="S121" s="58"/>
      <c r="T121" s="58"/>
      <c r="U121" s="58"/>
      <c r="V121" s="58"/>
      <c r="W121" s="58"/>
      <c r="X121" s="58"/>
    </row>
    <row r="122" spans="1:24" ht="18" customHeight="1" x14ac:dyDescent="0.2">
      <c r="A122" s="23"/>
      <c r="B122" s="23"/>
      <c r="C122" s="23"/>
      <c r="D122" s="23"/>
      <c r="E122" s="8"/>
      <c r="F122" s="8"/>
      <c r="G122" s="133"/>
      <c r="H122" s="134"/>
      <c r="I122" s="59"/>
      <c r="J122" s="8"/>
      <c r="K122" s="152"/>
      <c r="L122" s="135"/>
      <c r="M122" s="152"/>
      <c r="N122" s="152"/>
      <c r="O122" s="135"/>
      <c r="P122" s="67"/>
      <c r="Q122" s="58"/>
      <c r="R122" s="58"/>
      <c r="S122" s="58"/>
      <c r="T122" s="58"/>
      <c r="U122" s="58"/>
      <c r="V122" s="58"/>
      <c r="W122" s="58"/>
      <c r="X122" s="58"/>
    </row>
    <row r="123" spans="1:24" ht="18" customHeight="1" x14ac:dyDescent="0.2">
      <c r="A123" s="23"/>
      <c r="B123" s="23"/>
      <c r="C123" s="23"/>
      <c r="D123" s="23"/>
      <c r="E123" s="8"/>
      <c r="F123" s="8"/>
      <c r="G123" s="133"/>
      <c r="H123" s="134"/>
      <c r="I123" s="59"/>
      <c r="J123" s="8"/>
      <c r="K123" s="152"/>
      <c r="L123" s="135"/>
      <c r="M123" s="152"/>
      <c r="N123" s="152"/>
      <c r="O123" s="135"/>
      <c r="P123" s="67"/>
      <c r="Q123" s="58"/>
      <c r="R123" s="58"/>
      <c r="S123" s="58"/>
      <c r="T123" s="58"/>
      <c r="U123" s="58"/>
      <c r="V123" s="58"/>
      <c r="W123" s="58"/>
      <c r="X123" s="58"/>
    </row>
    <row r="124" spans="1:24" ht="18" customHeight="1" x14ac:dyDescent="0.2">
      <c r="A124" s="23"/>
      <c r="B124" s="23"/>
      <c r="C124" s="23"/>
      <c r="D124" s="23"/>
      <c r="E124" s="8"/>
      <c r="F124" s="8"/>
      <c r="G124" s="133"/>
      <c r="H124" s="134"/>
      <c r="I124" s="59"/>
      <c r="J124" s="8"/>
      <c r="K124" s="152"/>
      <c r="L124" s="135"/>
      <c r="M124" s="152"/>
      <c r="N124" s="152"/>
      <c r="O124" s="135"/>
      <c r="P124" s="67"/>
      <c r="Q124" s="58"/>
      <c r="R124" s="58"/>
      <c r="S124" s="58"/>
      <c r="T124" s="58"/>
      <c r="U124" s="58"/>
      <c r="V124" s="58"/>
      <c r="W124" s="58"/>
      <c r="X124" s="58"/>
    </row>
    <row r="125" spans="1:24" ht="18" customHeight="1" x14ac:dyDescent="0.2">
      <c r="A125" s="23"/>
      <c r="B125" s="23"/>
      <c r="C125" s="23"/>
      <c r="D125" s="23"/>
      <c r="E125" s="8"/>
      <c r="F125" s="8"/>
      <c r="G125" s="133"/>
      <c r="H125" s="134"/>
      <c r="I125" s="59"/>
      <c r="J125" s="8"/>
      <c r="K125" s="152"/>
      <c r="L125" s="135"/>
      <c r="M125" s="152"/>
      <c r="N125" s="152"/>
      <c r="O125" s="135"/>
      <c r="P125" s="67"/>
      <c r="Q125" s="58"/>
      <c r="R125" s="58"/>
      <c r="S125" s="58"/>
      <c r="T125" s="58"/>
      <c r="U125" s="58"/>
      <c r="V125" s="58"/>
      <c r="W125" s="58"/>
      <c r="X125" s="58"/>
    </row>
    <row r="126" spans="1:24" ht="18" customHeight="1" x14ac:dyDescent="0.2">
      <c r="A126" s="23"/>
      <c r="B126" s="23"/>
      <c r="C126" s="23"/>
      <c r="D126" s="23"/>
      <c r="E126" s="8"/>
      <c r="F126" s="8"/>
      <c r="G126" s="133"/>
      <c r="H126" s="134"/>
      <c r="I126" s="59"/>
      <c r="J126" s="8"/>
      <c r="K126" s="152"/>
      <c r="L126" s="135"/>
      <c r="M126" s="152"/>
      <c r="N126" s="152"/>
      <c r="O126" s="135"/>
      <c r="P126" s="67"/>
      <c r="Q126" s="58"/>
      <c r="R126" s="58"/>
      <c r="S126" s="58"/>
      <c r="T126" s="58"/>
      <c r="U126" s="58"/>
      <c r="V126" s="58"/>
      <c r="W126" s="58"/>
      <c r="X126" s="58"/>
    </row>
    <row r="127" spans="1:24" ht="18" customHeight="1" x14ac:dyDescent="0.2">
      <c r="A127" s="23"/>
      <c r="B127" s="23"/>
      <c r="C127" s="23"/>
      <c r="D127" s="23"/>
      <c r="E127" s="8"/>
      <c r="F127" s="8"/>
      <c r="G127" s="133"/>
      <c r="H127" s="134"/>
      <c r="I127" s="59"/>
      <c r="J127" s="8"/>
      <c r="K127" s="152"/>
      <c r="L127" s="135"/>
      <c r="M127" s="152"/>
      <c r="N127" s="152"/>
      <c r="O127" s="135"/>
      <c r="P127" s="67"/>
      <c r="Q127" s="58"/>
      <c r="R127" s="58"/>
      <c r="S127" s="58"/>
      <c r="T127" s="58"/>
      <c r="U127" s="58"/>
      <c r="V127" s="58"/>
      <c r="W127" s="58"/>
      <c r="X127" s="58"/>
    </row>
    <row r="128" spans="1:24" ht="18" customHeight="1" x14ac:dyDescent="0.2">
      <c r="A128" s="23"/>
      <c r="B128" s="23"/>
      <c r="C128" s="23"/>
      <c r="D128" s="23"/>
      <c r="E128" s="8"/>
      <c r="F128" s="8"/>
      <c r="G128" s="133"/>
      <c r="H128" s="134"/>
      <c r="I128" s="59"/>
      <c r="J128" s="8"/>
      <c r="K128" s="152"/>
      <c r="L128" s="135"/>
      <c r="M128" s="152"/>
      <c r="N128" s="152"/>
      <c r="O128" s="135"/>
      <c r="P128" s="67"/>
      <c r="Q128" s="58"/>
      <c r="R128" s="58"/>
      <c r="S128" s="58"/>
      <c r="T128" s="58"/>
      <c r="U128" s="58"/>
      <c r="V128" s="58"/>
      <c r="W128" s="58"/>
      <c r="X128" s="58"/>
    </row>
    <row r="129" spans="1:24" ht="18" customHeight="1" x14ac:dyDescent="0.2">
      <c r="A129" s="23"/>
      <c r="B129" s="23"/>
      <c r="C129" s="23"/>
      <c r="D129" s="23"/>
      <c r="E129" s="8"/>
      <c r="F129" s="8"/>
      <c r="G129" s="133"/>
      <c r="H129" s="134"/>
      <c r="I129" s="59"/>
      <c r="J129" s="8"/>
      <c r="K129" s="152"/>
      <c r="L129" s="135"/>
      <c r="M129" s="152"/>
      <c r="N129" s="152"/>
      <c r="O129" s="135"/>
      <c r="P129" s="67"/>
      <c r="Q129" s="58"/>
      <c r="R129" s="58"/>
      <c r="S129" s="58"/>
      <c r="T129" s="58"/>
      <c r="U129" s="58"/>
      <c r="V129" s="58"/>
      <c r="W129" s="58"/>
      <c r="X129" s="58"/>
    </row>
    <row r="130" spans="1:24" ht="18" customHeight="1" x14ac:dyDescent="0.2">
      <c r="A130" s="23"/>
      <c r="B130" s="23"/>
      <c r="C130" s="23"/>
      <c r="D130" s="23"/>
      <c r="E130" s="8"/>
      <c r="F130" s="8"/>
      <c r="G130" s="133"/>
      <c r="H130" s="134"/>
      <c r="I130" s="59"/>
      <c r="J130" s="8"/>
      <c r="K130" s="152"/>
      <c r="L130" s="135"/>
      <c r="M130" s="152"/>
      <c r="N130" s="152"/>
      <c r="O130" s="135"/>
      <c r="P130" s="67"/>
      <c r="Q130" s="58"/>
      <c r="R130" s="58"/>
      <c r="S130" s="58"/>
      <c r="T130" s="58"/>
      <c r="U130" s="58"/>
      <c r="V130" s="58"/>
      <c r="W130" s="58"/>
      <c r="X130" s="58"/>
    </row>
    <row r="131" spans="1:24" ht="18" customHeight="1" x14ac:dyDescent="0.2">
      <c r="A131" s="23"/>
      <c r="B131" s="23"/>
      <c r="C131" s="23"/>
      <c r="D131" s="23"/>
      <c r="E131" s="8"/>
      <c r="F131" s="8"/>
      <c r="G131" s="133"/>
      <c r="H131" s="134"/>
      <c r="I131" s="59"/>
      <c r="J131" s="8"/>
      <c r="K131" s="152"/>
      <c r="L131" s="135"/>
      <c r="M131" s="152"/>
      <c r="N131" s="152"/>
      <c r="O131" s="135"/>
      <c r="P131" s="67"/>
      <c r="Q131" s="58"/>
      <c r="R131" s="58"/>
      <c r="S131" s="58"/>
      <c r="T131" s="58"/>
      <c r="U131" s="58"/>
      <c r="V131" s="58"/>
      <c r="W131" s="58"/>
      <c r="X131" s="58"/>
    </row>
    <row r="132" spans="1:24" ht="18" customHeight="1" x14ac:dyDescent="0.2">
      <c r="A132" s="23"/>
      <c r="B132" s="23"/>
      <c r="C132" s="23"/>
      <c r="D132" s="23"/>
      <c r="E132" s="8"/>
      <c r="F132" s="8"/>
      <c r="G132" s="133"/>
      <c r="H132" s="134"/>
      <c r="I132" s="59"/>
      <c r="J132" s="8"/>
      <c r="K132" s="152"/>
      <c r="L132" s="135"/>
      <c r="M132" s="152"/>
      <c r="N132" s="152"/>
      <c r="O132" s="135"/>
      <c r="P132" s="67"/>
      <c r="Q132" s="58"/>
      <c r="R132" s="58"/>
      <c r="S132" s="58"/>
      <c r="T132" s="58"/>
      <c r="U132" s="58"/>
      <c r="V132" s="58"/>
      <c r="W132" s="58"/>
      <c r="X132" s="58"/>
    </row>
    <row r="133" spans="1:24" ht="18" customHeight="1" x14ac:dyDescent="0.2">
      <c r="A133" s="23"/>
      <c r="B133" s="23"/>
      <c r="C133" s="23"/>
      <c r="D133" s="23"/>
      <c r="E133" s="8"/>
      <c r="F133" s="8"/>
      <c r="G133" s="133"/>
      <c r="H133" s="134"/>
      <c r="I133" s="59"/>
      <c r="J133" s="8"/>
      <c r="K133" s="152"/>
      <c r="L133" s="135"/>
      <c r="M133" s="152"/>
      <c r="N133" s="152"/>
      <c r="O133" s="135"/>
      <c r="P133" s="67"/>
      <c r="Q133" s="58"/>
      <c r="R133" s="58"/>
      <c r="S133" s="58"/>
      <c r="T133" s="58"/>
      <c r="U133" s="58"/>
      <c r="V133" s="58"/>
      <c r="W133" s="58"/>
      <c r="X133" s="58"/>
    </row>
    <row r="134" spans="1:24" ht="18" customHeight="1" x14ac:dyDescent="0.2">
      <c r="A134" s="23"/>
      <c r="B134" s="23"/>
      <c r="C134" s="23"/>
      <c r="D134" s="23"/>
      <c r="E134" s="8"/>
      <c r="F134" s="8"/>
      <c r="G134" s="133"/>
      <c r="H134" s="134"/>
      <c r="I134" s="59"/>
      <c r="J134" s="8"/>
      <c r="K134" s="152"/>
      <c r="L134" s="135"/>
      <c r="M134" s="152"/>
      <c r="N134" s="152"/>
      <c r="O134" s="135"/>
      <c r="P134" s="67"/>
      <c r="Q134" s="58"/>
      <c r="R134" s="58"/>
      <c r="S134" s="58"/>
      <c r="T134" s="58"/>
      <c r="U134" s="58"/>
      <c r="V134" s="58"/>
      <c r="W134" s="58"/>
      <c r="X134" s="58"/>
    </row>
    <row r="135" spans="1:24" ht="18" customHeight="1" x14ac:dyDescent="0.2">
      <c r="A135" s="23"/>
      <c r="B135" s="23"/>
      <c r="C135" s="23"/>
      <c r="D135" s="23"/>
      <c r="E135" s="8"/>
      <c r="F135" s="8"/>
      <c r="G135" s="133"/>
      <c r="H135" s="134"/>
      <c r="I135" s="59"/>
      <c r="J135" s="8"/>
      <c r="K135" s="152"/>
      <c r="L135" s="135"/>
      <c r="M135" s="152"/>
      <c r="N135" s="152"/>
      <c r="O135" s="135"/>
      <c r="P135" s="67"/>
      <c r="Q135" s="58"/>
      <c r="R135" s="58"/>
      <c r="S135" s="58"/>
      <c r="T135" s="58"/>
      <c r="U135" s="58"/>
      <c r="V135" s="58"/>
      <c r="W135" s="58"/>
      <c r="X135" s="58"/>
    </row>
    <row r="136" spans="1:24" ht="18" customHeight="1" x14ac:dyDescent="0.2">
      <c r="A136" s="23"/>
      <c r="B136" s="23"/>
      <c r="C136" s="23"/>
      <c r="D136" s="23"/>
      <c r="E136" s="8"/>
      <c r="F136" s="8"/>
      <c r="G136" s="133"/>
      <c r="H136" s="134"/>
      <c r="I136" s="59"/>
      <c r="J136" s="8"/>
      <c r="K136" s="152"/>
      <c r="L136" s="135"/>
      <c r="M136" s="152"/>
      <c r="N136" s="152"/>
      <c r="O136" s="135"/>
      <c r="P136" s="67"/>
      <c r="Q136" s="58"/>
      <c r="R136" s="58"/>
      <c r="S136" s="58"/>
      <c r="T136" s="58"/>
      <c r="U136" s="58"/>
      <c r="V136" s="58"/>
      <c r="W136" s="58"/>
      <c r="X136" s="58"/>
    </row>
    <row r="137" spans="1:24" ht="18" customHeight="1" x14ac:dyDescent="0.2">
      <c r="A137" s="23"/>
      <c r="B137" s="23"/>
      <c r="C137" s="23"/>
      <c r="D137" s="23"/>
      <c r="E137" s="8"/>
      <c r="F137" s="8"/>
      <c r="G137" s="133"/>
      <c r="H137" s="134"/>
      <c r="I137" s="59"/>
      <c r="J137" s="8"/>
      <c r="K137" s="152"/>
      <c r="L137" s="135"/>
      <c r="M137" s="152"/>
      <c r="N137" s="152"/>
      <c r="O137" s="135"/>
      <c r="P137" s="67"/>
      <c r="Q137" s="58"/>
      <c r="R137" s="58"/>
      <c r="S137" s="58"/>
      <c r="T137" s="58"/>
      <c r="U137" s="58"/>
      <c r="V137" s="58"/>
      <c r="W137" s="58"/>
      <c r="X137" s="58"/>
    </row>
    <row r="138" spans="1:24" ht="18" customHeight="1" x14ac:dyDescent="0.2">
      <c r="A138" s="23"/>
      <c r="B138" s="23"/>
      <c r="C138" s="23"/>
      <c r="D138" s="23"/>
      <c r="E138" s="8"/>
      <c r="F138" s="8"/>
      <c r="G138" s="133"/>
      <c r="H138" s="134"/>
      <c r="I138" s="59"/>
      <c r="J138" s="8"/>
      <c r="K138" s="152"/>
      <c r="L138" s="135"/>
      <c r="M138" s="152"/>
      <c r="N138" s="152"/>
      <c r="O138" s="135"/>
      <c r="P138" s="67"/>
      <c r="Q138" s="58"/>
      <c r="R138" s="58"/>
      <c r="S138" s="58"/>
      <c r="T138" s="58"/>
      <c r="U138" s="58"/>
      <c r="V138" s="58"/>
      <c r="W138" s="58"/>
      <c r="X138" s="58"/>
    </row>
    <row r="139" spans="1:24" ht="18" customHeight="1" x14ac:dyDescent="0.2">
      <c r="A139" s="23"/>
      <c r="B139" s="23"/>
      <c r="C139" s="23"/>
      <c r="D139" s="23"/>
      <c r="E139" s="8"/>
      <c r="F139" s="8"/>
      <c r="G139" s="133"/>
      <c r="H139" s="134"/>
      <c r="I139" s="59"/>
      <c r="J139" s="8"/>
      <c r="K139" s="152"/>
      <c r="L139" s="135"/>
      <c r="M139" s="152"/>
      <c r="N139" s="152"/>
      <c r="O139" s="135"/>
      <c r="P139" s="67"/>
      <c r="Q139" s="58"/>
      <c r="R139" s="58"/>
      <c r="S139" s="58"/>
      <c r="T139" s="58"/>
      <c r="U139" s="58"/>
      <c r="V139" s="58"/>
      <c r="W139" s="58"/>
      <c r="X139" s="58"/>
    </row>
    <row r="140" spans="1:24" ht="18" customHeight="1" x14ac:dyDescent="0.2">
      <c r="A140" s="23"/>
      <c r="B140" s="23"/>
      <c r="C140" s="23"/>
      <c r="D140" s="23"/>
      <c r="E140" s="8"/>
      <c r="F140" s="8"/>
      <c r="G140" s="133"/>
      <c r="H140" s="134"/>
      <c r="I140" s="59"/>
      <c r="J140" s="8"/>
      <c r="K140" s="152"/>
      <c r="L140" s="135"/>
      <c r="M140" s="152"/>
      <c r="N140" s="152"/>
      <c r="O140" s="135"/>
      <c r="P140" s="67"/>
      <c r="Q140" s="58"/>
      <c r="R140" s="58"/>
      <c r="S140" s="58"/>
      <c r="T140" s="58"/>
      <c r="U140" s="58"/>
      <c r="V140" s="58"/>
      <c r="W140" s="58"/>
      <c r="X140" s="58"/>
    </row>
    <row r="141" spans="1:24" ht="18" customHeight="1" x14ac:dyDescent="0.2">
      <c r="A141" s="23"/>
      <c r="B141" s="23"/>
      <c r="C141" s="23"/>
      <c r="D141" s="23"/>
      <c r="E141" s="8"/>
      <c r="F141" s="8"/>
      <c r="G141" s="133"/>
      <c r="H141" s="134"/>
      <c r="I141" s="59"/>
      <c r="J141" s="8"/>
      <c r="K141" s="152"/>
      <c r="L141" s="135"/>
      <c r="M141" s="152"/>
      <c r="N141" s="152"/>
      <c r="O141" s="135"/>
      <c r="P141" s="67"/>
      <c r="Q141" s="58"/>
      <c r="R141" s="58"/>
      <c r="S141" s="58"/>
      <c r="T141" s="58"/>
      <c r="U141" s="58"/>
      <c r="V141" s="58"/>
      <c r="W141" s="58"/>
      <c r="X141" s="58"/>
    </row>
    <row r="142" spans="1:24" ht="18" customHeight="1" x14ac:dyDescent="0.2">
      <c r="A142" s="23"/>
      <c r="B142" s="23"/>
      <c r="C142" s="23"/>
      <c r="D142" s="23"/>
      <c r="E142" s="8"/>
      <c r="F142" s="8"/>
      <c r="G142" s="133"/>
      <c r="H142" s="134"/>
      <c r="I142" s="59"/>
      <c r="J142" s="8"/>
      <c r="K142" s="152"/>
      <c r="L142" s="135"/>
      <c r="M142" s="152"/>
      <c r="N142" s="152"/>
      <c r="O142" s="135"/>
      <c r="P142" s="67"/>
      <c r="Q142" s="58"/>
      <c r="R142" s="58"/>
      <c r="S142" s="58"/>
      <c r="T142" s="58"/>
      <c r="U142" s="58"/>
      <c r="V142" s="58"/>
      <c r="W142" s="58"/>
      <c r="X142" s="58"/>
    </row>
    <row r="143" spans="1:24" ht="18" customHeight="1" x14ac:dyDescent="0.2">
      <c r="A143" s="23"/>
      <c r="B143" s="23"/>
      <c r="C143" s="23"/>
      <c r="D143" s="23"/>
      <c r="E143" s="8"/>
      <c r="F143" s="8"/>
      <c r="G143" s="133"/>
      <c r="H143" s="134"/>
      <c r="I143" s="59"/>
      <c r="J143" s="8"/>
      <c r="K143" s="152"/>
      <c r="L143" s="135"/>
      <c r="M143" s="152"/>
      <c r="N143" s="152"/>
      <c r="O143" s="135"/>
      <c r="P143" s="67"/>
      <c r="Q143" s="58"/>
      <c r="R143" s="58"/>
      <c r="S143" s="58"/>
      <c r="T143" s="58"/>
      <c r="U143" s="58"/>
      <c r="V143" s="58"/>
      <c r="W143" s="58"/>
      <c r="X143" s="58"/>
    </row>
    <row r="144" spans="1:24" ht="18" customHeight="1" x14ac:dyDescent="0.2">
      <c r="A144" s="23"/>
      <c r="B144" s="23"/>
      <c r="C144" s="23"/>
      <c r="D144" s="23"/>
      <c r="E144" s="8"/>
      <c r="F144" s="8"/>
      <c r="G144" s="133"/>
      <c r="H144" s="134"/>
      <c r="I144" s="59"/>
      <c r="J144" s="8"/>
      <c r="K144" s="152"/>
      <c r="L144" s="135"/>
      <c r="M144" s="152"/>
      <c r="N144" s="152"/>
      <c r="O144" s="135"/>
      <c r="P144" s="67"/>
      <c r="Q144" s="58"/>
      <c r="R144" s="58"/>
      <c r="S144" s="58"/>
      <c r="T144" s="58"/>
      <c r="U144" s="58"/>
      <c r="V144" s="58"/>
      <c r="W144" s="58"/>
      <c r="X144" s="58"/>
    </row>
    <row r="145" spans="1:24" ht="18" customHeight="1" x14ac:dyDescent="0.2">
      <c r="A145" s="23"/>
      <c r="B145" s="23"/>
      <c r="C145" s="23"/>
      <c r="D145" s="23"/>
      <c r="E145" s="8"/>
      <c r="F145" s="8"/>
      <c r="G145" s="133"/>
      <c r="H145" s="134"/>
      <c r="I145" s="59"/>
      <c r="J145" s="8"/>
      <c r="K145" s="152"/>
      <c r="L145" s="135"/>
      <c r="M145" s="152"/>
      <c r="N145" s="152"/>
      <c r="O145" s="135"/>
      <c r="P145" s="67"/>
      <c r="Q145" s="58"/>
      <c r="R145" s="58"/>
      <c r="S145" s="58"/>
      <c r="T145" s="58"/>
      <c r="U145" s="58"/>
      <c r="V145" s="58"/>
      <c r="W145" s="58"/>
      <c r="X145" s="58"/>
    </row>
    <row r="146" spans="1:24" ht="18" customHeight="1" x14ac:dyDescent="0.2">
      <c r="A146" s="23"/>
      <c r="B146" s="23"/>
      <c r="C146" s="23"/>
      <c r="D146" s="23"/>
      <c r="E146" s="8"/>
      <c r="F146" s="8"/>
      <c r="G146" s="133"/>
      <c r="H146" s="134"/>
      <c r="I146" s="59"/>
      <c r="J146" s="8"/>
      <c r="K146" s="152"/>
      <c r="L146" s="135"/>
      <c r="M146" s="152"/>
      <c r="N146" s="152"/>
      <c r="O146" s="135"/>
      <c r="P146" s="67"/>
      <c r="Q146" s="58"/>
      <c r="R146" s="58"/>
      <c r="S146" s="58"/>
      <c r="T146" s="58"/>
      <c r="U146" s="58"/>
      <c r="V146" s="58"/>
      <c r="W146" s="58"/>
      <c r="X146" s="58"/>
    </row>
    <row r="147" spans="1:24" ht="18" customHeight="1" x14ac:dyDescent="0.2">
      <c r="A147" s="23"/>
      <c r="B147" s="23"/>
      <c r="C147" s="23"/>
      <c r="D147" s="23"/>
      <c r="E147" s="8"/>
      <c r="F147" s="8"/>
      <c r="G147" s="133"/>
      <c r="H147" s="134"/>
      <c r="I147" s="59"/>
      <c r="J147" s="8"/>
      <c r="K147" s="152"/>
      <c r="L147" s="135"/>
      <c r="M147" s="152"/>
      <c r="N147" s="152"/>
      <c r="O147" s="135"/>
      <c r="P147" s="67"/>
      <c r="Q147" s="58"/>
      <c r="R147" s="58"/>
      <c r="S147" s="58"/>
      <c r="T147" s="58"/>
      <c r="U147" s="58"/>
      <c r="V147" s="58"/>
      <c r="W147" s="58"/>
      <c r="X147" s="58"/>
    </row>
    <row r="148" spans="1:24" ht="18" customHeight="1" x14ac:dyDescent="0.2">
      <c r="A148" s="23"/>
      <c r="B148" s="23"/>
      <c r="C148" s="23"/>
      <c r="D148" s="23"/>
      <c r="E148" s="8"/>
      <c r="F148" s="8"/>
      <c r="G148" s="133"/>
      <c r="H148" s="134"/>
      <c r="I148" s="59"/>
      <c r="J148" s="8"/>
      <c r="K148" s="152"/>
      <c r="L148" s="135"/>
      <c r="M148" s="152"/>
      <c r="N148" s="152"/>
      <c r="O148" s="135"/>
      <c r="P148" s="67"/>
      <c r="Q148" s="58"/>
      <c r="R148" s="58"/>
      <c r="S148" s="58"/>
      <c r="T148" s="58"/>
      <c r="U148" s="58"/>
      <c r="V148" s="58"/>
      <c r="W148" s="58"/>
      <c r="X148" s="58"/>
    </row>
    <row r="149" spans="1:24" ht="18" customHeight="1" x14ac:dyDescent="0.2">
      <c r="A149" s="23"/>
      <c r="B149" s="23"/>
      <c r="C149" s="23"/>
      <c r="D149" s="23"/>
      <c r="E149" s="8"/>
      <c r="F149" s="8"/>
      <c r="G149" s="133"/>
      <c r="H149" s="134"/>
      <c r="I149" s="59"/>
      <c r="J149" s="8"/>
      <c r="K149" s="152"/>
      <c r="L149" s="135"/>
      <c r="M149" s="152"/>
      <c r="N149" s="152"/>
      <c r="O149" s="135"/>
      <c r="P149" s="67"/>
      <c r="Q149" s="58"/>
      <c r="R149" s="58"/>
      <c r="S149" s="58"/>
      <c r="T149" s="58"/>
      <c r="U149" s="58"/>
      <c r="V149" s="58"/>
      <c r="W149" s="58"/>
      <c r="X149" s="58"/>
    </row>
    <row r="150" spans="1:24" ht="18" customHeight="1" x14ac:dyDescent="0.2">
      <c r="A150" s="23"/>
      <c r="B150" s="23"/>
      <c r="C150" s="23"/>
      <c r="D150" s="23"/>
      <c r="E150" s="8"/>
      <c r="F150" s="8"/>
      <c r="G150" s="133"/>
      <c r="H150" s="134"/>
      <c r="I150" s="59"/>
      <c r="J150" s="8"/>
      <c r="K150" s="152"/>
      <c r="L150" s="135"/>
      <c r="M150" s="152"/>
      <c r="N150" s="152"/>
      <c r="O150" s="135"/>
      <c r="P150" s="67"/>
      <c r="Q150" s="58"/>
      <c r="R150" s="58"/>
      <c r="S150" s="58"/>
      <c r="T150" s="58"/>
      <c r="U150" s="58"/>
      <c r="V150" s="58"/>
      <c r="W150" s="58"/>
      <c r="X150" s="58"/>
    </row>
    <row r="151" spans="1:24" ht="18" customHeight="1" x14ac:dyDescent="0.2">
      <c r="A151" s="23"/>
      <c r="B151" s="23"/>
      <c r="C151" s="23"/>
      <c r="D151" s="23"/>
      <c r="E151" s="8"/>
      <c r="F151" s="8"/>
      <c r="G151" s="133"/>
      <c r="H151" s="134"/>
      <c r="I151" s="59"/>
      <c r="J151" s="8"/>
      <c r="K151" s="152"/>
      <c r="L151" s="135"/>
      <c r="M151" s="152"/>
      <c r="N151" s="152"/>
      <c r="O151" s="135"/>
      <c r="P151" s="67"/>
      <c r="Q151" s="58"/>
      <c r="R151" s="58"/>
      <c r="S151" s="58"/>
      <c r="T151" s="58"/>
      <c r="U151" s="58"/>
      <c r="V151" s="58"/>
      <c r="W151" s="58"/>
      <c r="X151" s="58"/>
    </row>
    <row r="152" spans="1:24" ht="18" customHeight="1" x14ac:dyDescent="0.2">
      <c r="A152" s="23"/>
      <c r="B152" s="23"/>
      <c r="C152" s="23"/>
      <c r="D152" s="23"/>
      <c r="E152" s="8"/>
      <c r="F152" s="8"/>
      <c r="G152" s="133"/>
      <c r="H152" s="134"/>
      <c r="I152" s="59"/>
      <c r="J152" s="8"/>
      <c r="K152" s="152"/>
      <c r="L152" s="135"/>
      <c r="M152" s="152"/>
      <c r="N152" s="152"/>
      <c r="O152" s="135"/>
      <c r="P152" s="67"/>
      <c r="Q152" s="58"/>
      <c r="R152" s="58"/>
      <c r="S152" s="58"/>
      <c r="T152" s="58"/>
      <c r="U152" s="58"/>
      <c r="V152" s="58"/>
      <c r="W152" s="58"/>
      <c r="X152" s="58"/>
    </row>
    <row r="153" spans="1:24" ht="18" customHeight="1" x14ac:dyDescent="0.2">
      <c r="A153" s="23"/>
      <c r="B153" s="23"/>
      <c r="C153" s="23"/>
      <c r="D153" s="23"/>
      <c r="E153" s="8"/>
      <c r="F153" s="8"/>
      <c r="G153" s="133"/>
      <c r="H153" s="134"/>
      <c r="I153" s="59"/>
      <c r="J153" s="8"/>
      <c r="K153" s="152"/>
      <c r="L153" s="135"/>
      <c r="M153" s="152"/>
      <c r="N153" s="152"/>
      <c r="O153" s="135"/>
      <c r="P153" s="67"/>
      <c r="Q153" s="58"/>
      <c r="R153" s="58"/>
      <c r="S153" s="58"/>
      <c r="T153" s="58"/>
      <c r="U153" s="58"/>
      <c r="V153" s="58"/>
      <c r="W153" s="58"/>
      <c r="X153" s="58"/>
    </row>
    <row r="154" spans="1:24" ht="18" customHeight="1" x14ac:dyDescent="0.2">
      <c r="A154" s="23"/>
      <c r="B154" s="23"/>
      <c r="C154" s="23"/>
      <c r="D154" s="23"/>
      <c r="E154" s="8"/>
      <c r="F154" s="8"/>
      <c r="G154" s="133"/>
      <c r="H154" s="134"/>
      <c r="I154" s="59"/>
      <c r="J154" s="8"/>
      <c r="K154" s="152"/>
      <c r="L154" s="135"/>
      <c r="M154" s="152"/>
      <c r="N154" s="152"/>
      <c r="O154" s="135"/>
      <c r="P154" s="67"/>
      <c r="Q154" s="58"/>
      <c r="R154" s="58"/>
      <c r="S154" s="58"/>
      <c r="T154" s="58"/>
      <c r="U154" s="58"/>
      <c r="V154" s="58"/>
      <c r="W154" s="58"/>
      <c r="X154" s="58"/>
    </row>
    <row r="155" spans="1:24" ht="18" customHeight="1" x14ac:dyDescent="0.2">
      <c r="A155" s="23"/>
      <c r="B155" s="23"/>
      <c r="C155" s="23"/>
      <c r="D155" s="23"/>
      <c r="E155" s="8"/>
      <c r="F155" s="8"/>
      <c r="G155" s="133"/>
      <c r="H155" s="134"/>
      <c r="I155" s="59"/>
      <c r="J155" s="8"/>
      <c r="K155" s="152"/>
      <c r="L155" s="135"/>
      <c r="M155" s="152"/>
      <c r="N155" s="152"/>
      <c r="O155" s="135"/>
      <c r="P155" s="67"/>
      <c r="Q155" s="58"/>
      <c r="R155" s="58"/>
      <c r="S155" s="58"/>
      <c r="T155" s="58"/>
      <c r="U155" s="58"/>
      <c r="V155" s="58"/>
      <c r="W155" s="58"/>
      <c r="X155" s="58"/>
    </row>
    <row r="156" spans="1:24" ht="18" customHeight="1" x14ac:dyDescent="0.2">
      <c r="A156" s="23"/>
      <c r="B156" s="23"/>
      <c r="C156" s="23"/>
      <c r="D156" s="23"/>
      <c r="E156" s="8"/>
      <c r="F156" s="8"/>
      <c r="G156" s="133"/>
      <c r="H156" s="134"/>
      <c r="I156" s="59"/>
      <c r="J156" s="8"/>
      <c r="K156" s="152"/>
      <c r="L156" s="135"/>
      <c r="M156" s="152"/>
      <c r="N156" s="152"/>
      <c r="O156" s="135"/>
      <c r="P156" s="67"/>
      <c r="Q156" s="58"/>
      <c r="R156" s="58"/>
      <c r="S156" s="58"/>
      <c r="T156" s="58"/>
      <c r="U156" s="58"/>
      <c r="V156" s="58"/>
      <c r="W156" s="58"/>
      <c r="X156" s="58"/>
    </row>
    <row r="157" spans="1:24" ht="18" customHeight="1" x14ac:dyDescent="0.2">
      <c r="A157" s="23"/>
      <c r="B157" s="23"/>
      <c r="C157" s="23"/>
      <c r="D157" s="23"/>
      <c r="E157" s="8"/>
      <c r="F157" s="8"/>
      <c r="G157" s="133"/>
      <c r="H157" s="134"/>
      <c r="I157" s="59"/>
      <c r="J157" s="8"/>
      <c r="K157" s="152"/>
      <c r="L157" s="135"/>
      <c r="M157" s="152"/>
      <c r="N157" s="152"/>
      <c r="O157" s="135"/>
      <c r="P157" s="67"/>
      <c r="Q157" s="58"/>
      <c r="R157" s="58"/>
      <c r="S157" s="58"/>
      <c r="T157" s="58"/>
      <c r="U157" s="58"/>
      <c r="V157" s="58"/>
      <c r="W157" s="58"/>
      <c r="X157" s="58"/>
    </row>
    <row r="158" spans="1:24" ht="18" customHeight="1" x14ac:dyDescent="0.2">
      <c r="A158" s="23"/>
      <c r="B158" s="23"/>
      <c r="C158" s="23"/>
      <c r="D158" s="23"/>
      <c r="E158" s="8"/>
      <c r="F158" s="8"/>
      <c r="G158" s="133"/>
      <c r="H158" s="134"/>
      <c r="I158" s="59"/>
      <c r="J158" s="8"/>
      <c r="K158" s="152"/>
      <c r="L158" s="135"/>
      <c r="M158" s="152"/>
      <c r="N158" s="152"/>
      <c r="O158" s="135"/>
      <c r="P158" s="67"/>
      <c r="Q158" s="58"/>
      <c r="R158" s="58"/>
      <c r="S158" s="58"/>
      <c r="T158" s="58"/>
      <c r="U158" s="58"/>
      <c r="V158" s="58"/>
      <c r="W158" s="58"/>
      <c r="X158" s="58"/>
    </row>
    <row r="159" spans="1:24" ht="18" customHeight="1" x14ac:dyDescent="0.2">
      <c r="A159" s="23"/>
      <c r="B159" s="23"/>
      <c r="C159" s="23"/>
      <c r="D159" s="23"/>
      <c r="E159" s="8"/>
      <c r="F159" s="8"/>
      <c r="G159" s="133"/>
      <c r="H159" s="134"/>
      <c r="I159" s="59"/>
      <c r="J159" s="8"/>
      <c r="K159" s="152"/>
      <c r="L159" s="135"/>
      <c r="M159" s="152"/>
      <c r="N159" s="152"/>
      <c r="O159" s="135"/>
      <c r="P159" s="67"/>
      <c r="Q159" s="58"/>
      <c r="R159" s="58"/>
      <c r="S159" s="58"/>
      <c r="T159" s="58"/>
      <c r="U159" s="58"/>
      <c r="V159" s="58"/>
      <c r="W159" s="58"/>
      <c r="X159" s="58"/>
    </row>
    <row r="160" spans="1:24" ht="18" customHeight="1" x14ac:dyDescent="0.2">
      <c r="A160" s="23"/>
      <c r="B160" s="23"/>
      <c r="C160" s="23"/>
      <c r="D160" s="23"/>
      <c r="E160" s="8"/>
      <c r="F160" s="8"/>
      <c r="G160" s="133"/>
      <c r="H160" s="134"/>
      <c r="I160" s="59"/>
      <c r="J160" s="8"/>
      <c r="K160" s="152"/>
      <c r="L160" s="135"/>
      <c r="M160" s="152"/>
      <c r="N160" s="152"/>
      <c r="O160" s="135"/>
      <c r="P160" s="67"/>
      <c r="Q160" s="58"/>
      <c r="R160" s="58"/>
      <c r="S160" s="58"/>
      <c r="T160" s="58"/>
      <c r="U160" s="58"/>
      <c r="V160" s="58"/>
      <c r="W160" s="58"/>
      <c r="X160" s="58"/>
    </row>
    <row r="161" spans="1:24" ht="18" customHeight="1" x14ac:dyDescent="0.2">
      <c r="A161" s="23"/>
      <c r="B161" s="23"/>
      <c r="C161" s="23"/>
      <c r="D161" s="23"/>
      <c r="E161" s="8"/>
      <c r="F161" s="8"/>
      <c r="G161" s="133"/>
      <c r="H161" s="134"/>
      <c r="I161" s="59"/>
      <c r="J161" s="8"/>
      <c r="K161" s="152"/>
      <c r="L161" s="135"/>
      <c r="M161" s="152"/>
      <c r="N161" s="152"/>
      <c r="O161" s="135"/>
      <c r="P161" s="67"/>
      <c r="Q161" s="58"/>
      <c r="R161" s="58"/>
      <c r="S161" s="58"/>
      <c r="T161" s="58"/>
      <c r="U161" s="58"/>
      <c r="V161" s="58"/>
      <c r="W161" s="58"/>
      <c r="X161" s="58"/>
    </row>
    <row r="162" spans="1:24" ht="18" customHeight="1" x14ac:dyDescent="0.2">
      <c r="A162" s="23"/>
      <c r="B162" s="23"/>
      <c r="C162" s="23"/>
      <c r="D162" s="23"/>
      <c r="E162" s="8"/>
      <c r="F162" s="8"/>
      <c r="G162" s="133"/>
      <c r="H162" s="134"/>
      <c r="I162" s="59"/>
      <c r="J162" s="8"/>
      <c r="K162" s="152"/>
      <c r="L162" s="135"/>
      <c r="M162" s="152"/>
      <c r="N162" s="152"/>
      <c r="O162" s="135"/>
      <c r="P162" s="67"/>
      <c r="Q162" s="58"/>
      <c r="R162" s="58"/>
      <c r="S162" s="58"/>
      <c r="T162" s="58"/>
      <c r="U162" s="58"/>
      <c r="V162" s="58"/>
      <c r="W162" s="58"/>
      <c r="X162" s="58"/>
    </row>
    <row r="163" spans="1:24" ht="18" customHeight="1" x14ac:dyDescent="0.2">
      <c r="A163" s="23"/>
      <c r="B163" s="23"/>
      <c r="C163" s="23"/>
      <c r="D163" s="23"/>
      <c r="E163" s="8"/>
      <c r="F163" s="8"/>
      <c r="G163" s="133"/>
      <c r="H163" s="134"/>
      <c r="I163" s="59"/>
      <c r="J163" s="8"/>
      <c r="K163" s="152"/>
      <c r="L163" s="135"/>
      <c r="M163" s="152"/>
      <c r="N163" s="152"/>
      <c r="O163" s="135"/>
      <c r="P163" s="67"/>
      <c r="Q163" s="58"/>
      <c r="R163" s="58"/>
      <c r="S163" s="58"/>
      <c r="T163" s="58"/>
      <c r="U163" s="58"/>
      <c r="V163" s="58"/>
      <c r="W163" s="58"/>
      <c r="X163" s="58"/>
    </row>
    <row r="164" spans="1:24" ht="18" customHeight="1" x14ac:dyDescent="0.2">
      <c r="A164" s="23"/>
      <c r="B164" s="23"/>
      <c r="C164" s="23"/>
      <c r="D164" s="23"/>
      <c r="E164" s="8"/>
      <c r="F164" s="8"/>
      <c r="G164" s="133"/>
      <c r="H164" s="134"/>
      <c r="I164" s="59"/>
      <c r="J164" s="8"/>
      <c r="K164" s="152"/>
      <c r="L164" s="135"/>
      <c r="M164" s="152"/>
      <c r="N164" s="152"/>
      <c r="O164" s="135"/>
      <c r="P164" s="67"/>
      <c r="Q164" s="58"/>
      <c r="R164" s="58"/>
      <c r="S164" s="58"/>
      <c r="T164" s="58"/>
      <c r="U164" s="58"/>
      <c r="V164" s="58"/>
      <c r="W164" s="58"/>
      <c r="X164" s="58"/>
    </row>
    <row r="165" spans="1:24" ht="18" customHeight="1" x14ac:dyDescent="0.2">
      <c r="A165" s="23"/>
      <c r="B165" s="23"/>
      <c r="C165" s="23"/>
      <c r="D165" s="23"/>
      <c r="E165" s="8"/>
      <c r="F165" s="8"/>
      <c r="G165" s="133"/>
      <c r="H165" s="134"/>
      <c r="I165" s="59"/>
      <c r="J165" s="8"/>
      <c r="K165" s="152"/>
      <c r="L165" s="135"/>
      <c r="M165" s="152"/>
      <c r="N165" s="152"/>
      <c r="O165" s="135"/>
      <c r="P165" s="67"/>
      <c r="Q165" s="58"/>
      <c r="R165" s="58"/>
      <c r="S165" s="58"/>
      <c r="T165" s="58"/>
      <c r="U165" s="58"/>
      <c r="V165" s="58"/>
      <c r="W165" s="58"/>
      <c r="X165" s="58"/>
    </row>
    <row r="166" spans="1:24" ht="18" customHeight="1" x14ac:dyDescent="0.2">
      <c r="A166" s="23"/>
      <c r="B166" s="23"/>
      <c r="C166" s="23"/>
      <c r="D166" s="23"/>
      <c r="E166" s="8"/>
      <c r="F166" s="8"/>
      <c r="G166" s="133"/>
      <c r="H166" s="134"/>
      <c r="I166" s="59"/>
      <c r="J166" s="8"/>
      <c r="K166" s="152"/>
      <c r="L166" s="135"/>
      <c r="M166" s="152"/>
      <c r="N166" s="152"/>
      <c r="O166" s="135"/>
      <c r="P166" s="67"/>
      <c r="Q166" s="58"/>
      <c r="R166" s="58"/>
      <c r="S166" s="58"/>
      <c r="T166" s="58"/>
      <c r="U166" s="58"/>
      <c r="V166" s="58"/>
      <c r="W166" s="58"/>
      <c r="X166" s="58"/>
    </row>
    <row r="167" spans="1:24" ht="18" customHeight="1" x14ac:dyDescent="0.2">
      <c r="A167" s="23"/>
      <c r="B167" s="23"/>
      <c r="C167" s="23"/>
      <c r="D167" s="23"/>
      <c r="E167" s="8"/>
      <c r="F167" s="8"/>
      <c r="G167" s="133"/>
      <c r="H167" s="134"/>
      <c r="I167" s="59"/>
      <c r="J167" s="8"/>
      <c r="K167" s="152"/>
      <c r="L167" s="135"/>
      <c r="M167" s="152"/>
      <c r="N167" s="152"/>
      <c r="O167" s="135"/>
      <c r="P167" s="67"/>
      <c r="Q167" s="58"/>
      <c r="R167" s="58"/>
      <c r="S167" s="58"/>
      <c r="T167" s="58"/>
      <c r="U167" s="58"/>
      <c r="V167" s="58"/>
      <c r="W167" s="58"/>
      <c r="X167" s="58"/>
    </row>
    <row r="168" spans="1:24" ht="18" customHeight="1" x14ac:dyDescent="0.2">
      <c r="A168" s="23"/>
      <c r="B168" s="23"/>
      <c r="C168" s="23"/>
      <c r="D168" s="23"/>
      <c r="E168" s="8"/>
      <c r="F168" s="8"/>
      <c r="G168" s="133"/>
      <c r="H168" s="134"/>
      <c r="I168" s="59"/>
      <c r="J168" s="8"/>
      <c r="K168" s="152"/>
      <c r="L168" s="135"/>
      <c r="M168" s="152"/>
      <c r="N168" s="152"/>
      <c r="O168" s="135"/>
      <c r="P168" s="67"/>
      <c r="Q168" s="58"/>
      <c r="R168" s="58"/>
      <c r="S168" s="58"/>
      <c r="T168" s="58"/>
      <c r="U168" s="58"/>
      <c r="V168" s="58"/>
      <c r="W168" s="58"/>
      <c r="X168" s="58"/>
    </row>
    <row r="169" spans="1:24" ht="18" customHeight="1" x14ac:dyDescent="0.2">
      <c r="A169" s="23"/>
      <c r="B169" s="23"/>
      <c r="C169" s="23"/>
      <c r="D169" s="23"/>
      <c r="E169" s="8"/>
      <c r="F169" s="8"/>
      <c r="G169" s="133"/>
      <c r="H169" s="134"/>
      <c r="I169" s="59"/>
      <c r="J169" s="8"/>
      <c r="K169" s="152"/>
      <c r="L169" s="135"/>
      <c r="M169" s="152"/>
      <c r="N169" s="152"/>
      <c r="O169" s="135"/>
      <c r="P169" s="67"/>
      <c r="Q169" s="58"/>
      <c r="R169" s="58"/>
      <c r="S169" s="58"/>
      <c r="T169" s="58"/>
      <c r="U169" s="58"/>
      <c r="V169" s="58"/>
      <c r="W169" s="58"/>
      <c r="X169" s="58"/>
    </row>
    <row r="170" spans="1:24" ht="18" customHeight="1" x14ac:dyDescent="0.2">
      <c r="A170" s="23"/>
      <c r="B170" s="23"/>
      <c r="C170" s="23"/>
      <c r="D170" s="23"/>
      <c r="E170" s="8"/>
      <c r="F170" s="8"/>
      <c r="G170" s="133"/>
      <c r="H170" s="134"/>
      <c r="I170" s="59"/>
      <c r="J170" s="8"/>
      <c r="K170" s="152"/>
      <c r="L170" s="135"/>
      <c r="M170" s="152"/>
      <c r="N170" s="152"/>
      <c r="O170" s="135"/>
      <c r="P170" s="67"/>
      <c r="Q170" s="58"/>
      <c r="R170" s="58"/>
      <c r="S170" s="58"/>
      <c r="T170" s="58"/>
      <c r="U170" s="58"/>
      <c r="V170" s="58"/>
      <c r="W170" s="58"/>
      <c r="X170" s="58"/>
    </row>
    <row r="171" spans="1:24" ht="18" customHeight="1" x14ac:dyDescent="0.2">
      <c r="A171" s="23"/>
      <c r="B171" s="23"/>
      <c r="C171" s="23"/>
      <c r="D171" s="23"/>
      <c r="E171" s="8"/>
      <c r="F171" s="8"/>
      <c r="G171" s="133"/>
      <c r="H171" s="134"/>
      <c r="I171" s="59"/>
      <c r="J171" s="8"/>
      <c r="K171" s="152"/>
      <c r="L171" s="135"/>
      <c r="M171" s="152"/>
      <c r="N171" s="152"/>
      <c r="O171" s="135"/>
      <c r="P171" s="67"/>
      <c r="Q171" s="58"/>
      <c r="R171" s="58"/>
      <c r="S171" s="58"/>
      <c r="T171" s="58"/>
      <c r="U171" s="58"/>
      <c r="V171" s="58"/>
      <c r="W171" s="58"/>
      <c r="X171" s="58"/>
    </row>
    <row r="172" spans="1:24" ht="18" customHeight="1" x14ac:dyDescent="0.2">
      <c r="A172" s="23"/>
      <c r="B172" s="23"/>
      <c r="C172" s="23"/>
      <c r="D172" s="23"/>
      <c r="E172" s="8"/>
      <c r="F172" s="8"/>
      <c r="G172" s="133"/>
      <c r="H172" s="134"/>
      <c r="I172" s="59"/>
      <c r="J172" s="8"/>
      <c r="K172" s="152"/>
      <c r="L172" s="135"/>
      <c r="M172" s="152"/>
      <c r="N172" s="152"/>
      <c r="O172" s="135"/>
      <c r="P172" s="67"/>
      <c r="Q172" s="58"/>
      <c r="R172" s="58"/>
      <c r="S172" s="58"/>
      <c r="T172" s="58"/>
      <c r="U172" s="58"/>
      <c r="V172" s="58"/>
      <c r="W172" s="58"/>
      <c r="X172" s="58"/>
    </row>
    <row r="173" spans="1:24" ht="18" customHeight="1" x14ac:dyDescent="0.2">
      <c r="A173" s="23"/>
      <c r="B173" s="23"/>
      <c r="C173" s="23"/>
      <c r="D173" s="23"/>
      <c r="E173" s="8"/>
      <c r="F173" s="8"/>
      <c r="G173" s="133"/>
      <c r="H173" s="134"/>
      <c r="I173" s="59"/>
      <c r="J173" s="8"/>
      <c r="K173" s="152"/>
      <c r="L173" s="135"/>
      <c r="M173" s="152"/>
      <c r="N173" s="152"/>
      <c r="O173" s="135"/>
      <c r="P173" s="67"/>
      <c r="Q173" s="58"/>
      <c r="R173" s="58"/>
      <c r="S173" s="58"/>
      <c r="T173" s="58"/>
      <c r="U173" s="58"/>
      <c r="V173" s="58"/>
      <c r="W173" s="58"/>
      <c r="X173" s="58"/>
    </row>
    <row r="174" spans="1:24" ht="18" customHeight="1" x14ac:dyDescent="0.2">
      <c r="A174" s="23"/>
      <c r="B174" s="23"/>
      <c r="C174" s="23"/>
      <c r="D174" s="23"/>
      <c r="E174" s="8"/>
      <c r="F174" s="8"/>
      <c r="G174" s="133"/>
      <c r="H174" s="134"/>
      <c r="I174" s="59"/>
      <c r="J174" s="8"/>
      <c r="K174" s="152"/>
      <c r="L174" s="135"/>
      <c r="M174" s="152"/>
      <c r="N174" s="152"/>
      <c r="O174" s="135"/>
      <c r="P174" s="67"/>
      <c r="Q174" s="58"/>
      <c r="R174" s="58"/>
      <c r="S174" s="58"/>
      <c r="T174" s="58"/>
      <c r="U174" s="58"/>
      <c r="V174" s="58"/>
      <c r="W174" s="58"/>
      <c r="X174" s="58"/>
    </row>
    <row r="175" spans="1:24" ht="18" customHeight="1" x14ac:dyDescent="0.2">
      <c r="A175" s="23"/>
      <c r="B175" s="23"/>
      <c r="C175" s="23"/>
      <c r="D175" s="23"/>
      <c r="E175" s="58"/>
      <c r="F175" s="58"/>
      <c r="G175" s="133"/>
      <c r="H175" s="134"/>
      <c r="I175" s="59"/>
      <c r="J175" s="58"/>
      <c r="K175" s="135"/>
      <c r="L175" s="135"/>
      <c r="M175" s="135"/>
      <c r="N175" s="135"/>
      <c r="O175" s="135"/>
      <c r="P175" s="67"/>
      <c r="Q175" s="58"/>
      <c r="R175" s="58"/>
      <c r="S175" s="58"/>
      <c r="T175" s="58"/>
      <c r="U175" s="58"/>
      <c r="V175" s="58"/>
      <c r="W175" s="58"/>
      <c r="X175" s="58"/>
    </row>
    <row r="176" spans="1:24" ht="18" customHeight="1" x14ac:dyDescent="0.2">
      <c r="A176" s="23"/>
      <c r="B176" s="23"/>
      <c r="C176" s="23"/>
      <c r="D176" s="23"/>
      <c r="E176" s="8"/>
      <c r="F176" s="8"/>
      <c r="G176" s="133"/>
      <c r="H176" s="134"/>
      <c r="I176" s="59"/>
      <c r="J176" s="8"/>
      <c r="K176" s="152"/>
      <c r="L176" s="135"/>
      <c r="M176" s="152"/>
      <c r="N176" s="152"/>
      <c r="O176" s="135"/>
      <c r="P176" s="67"/>
      <c r="Q176" s="58"/>
      <c r="R176" s="58"/>
      <c r="S176" s="58"/>
      <c r="T176" s="58"/>
      <c r="U176" s="58"/>
      <c r="V176" s="58"/>
      <c r="W176" s="58"/>
      <c r="X176" s="58"/>
    </row>
    <row r="177" spans="1:24" ht="18" customHeight="1" x14ac:dyDescent="0.2">
      <c r="A177" s="23"/>
      <c r="B177" s="23"/>
      <c r="C177" s="23"/>
      <c r="D177" s="23"/>
      <c r="E177" s="8"/>
      <c r="F177" s="8"/>
      <c r="G177" s="133"/>
      <c r="H177" s="134"/>
      <c r="I177" s="59"/>
      <c r="J177" s="8"/>
      <c r="K177" s="152"/>
      <c r="L177" s="135"/>
      <c r="M177" s="152"/>
      <c r="N177" s="152"/>
      <c r="O177" s="135"/>
      <c r="P177" s="67"/>
      <c r="Q177" s="58"/>
      <c r="R177" s="58"/>
      <c r="S177" s="58"/>
      <c r="T177" s="58"/>
      <c r="U177" s="58"/>
      <c r="V177" s="58"/>
      <c r="W177" s="58"/>
      <c r="X177" s="58"/>
    </row>
    <row r="178" spans="1:24" ht="18" customHeight="1" x14ac:dyDescent="0.2">
      <c r="A178" s="23"/>
      <c r="B178" s="23"/>
      <c r="C178" s="23"/>
      <c r="D178" s="23"/>
      <c r="E178" s="8"/>
      <c r="F178" s="8"/>
      <c r="G178" s="133"/>
      <c r="H178" s="134"/>
      <c r="I178" s="59"/>
      <c r="J178" s="8"/>
      <c r="K178" s="152"/>
      <c r="L178" s="135"/>
      <c r="M178" s="152"/>
      <c r="N178" s="152"/>
      <c r="O178" s="135"/>
      <c r="P178" s="67"/>
      <c r="Q178" s="58"/>
      <c r="R178" s="58"/>
      <c r="S178" s="58"/>
      <c r="T178" s="58"/>
      <c r="U178" s="58"/>
      <c r="V178" s="58"/>
      <c r="W178" s="58"/>
      <c r="X178" s="58"/>
    </row>
    <row r="179" spans="1:24" ht="18" customHeight="1" x14ac:dyDescent="0.2">
      <c r="A179" s="23"/>
      <c r="B179" s="23"/>
      <c r="C179" s="23"/>
      <c r="D179" s="23"/>
      <c r="E179" s="8"/>
      <c r="F179" s="8"/>
      <c r="G179" s="133"/>
      <c r="H179" s="134"/>
      <c r="I179" s="59"/>
      <c r="J179" s="8"/>
      <c r="K179" s="152"/>
      <c r="L179" s="135"/>
      <c r="M179" s="152"/>
      <c r="N179" s="152"/>
      <c r="O179" s="135"/>
      <c r="P179" s="67"/>
      <c r="Q179" s="58"/>
      <c r="R179" s="58"/>
      <c r="S179" s="58"/>
      <c r="T179" s="58"/>
      <c r="U179" s="58"/>
      <c r="V179" s="58"/>
      <c r="W179" s="58"/>
      <c r="X179" s="58"/>
    </row>
    <row r="180" spans="1:24" ht="18" customHeight="1" x14ac:dyDescent="0.2">
      <c r="A180" s="23"/>
      <c r="B180" s="23"/>
      <c r="C180" s="23"/>
      <c r="D180" s="23"/>
      <c r="E180" s="8"/>
      <c r="F180" s="8"/>
      <c r="G180" s="133"/>
      <c r="H180" s="134"/>
      <c r="I180" s="59"/>
      <c r="J180" s="8"/>
      <c r="K180" s="152"/>
      <c r="L180" s="135"/>
      <c r="M180" s="152"/>
      <c r="N180" s="152"/>
      <c r="O180" s="135"/>
      <c r="P180" s="67"/>
      <c r="Q180" s="58"/>
      <c r="R180" s="58"/>
      <c r="S180" s="58"/>
      <c r="T180" s="58"/>
      <c r="U180" s="58"/>
      <c r="V180" s="58"/>
      <c r="W180" s="58"/>
      <c r="X180" s="58"/>
    </row>
    <row r="181" spans="1:24" ht="18" customHeight="1" x14ac:dyDescent="0.2">
      <c r="A181" s="23"/>
      <c r="B181" s="23"/>
      <c r="C181" s="23"/>
      <c r="D181" s="23"/>
      <c r="E181" s="8"/>
      <c r="F181" s="8"/>
      <c r="G181" s="133"/>
      <c r="H181" s="134"/>
      <c r="I181" s="59"/>
      <c r="J181" s="8"/>
      <c r="K181" s="152"/>
      <c r="L181" s="135"/>
      <c r="M181" s="152"/>
      <c r="N181" s="152"/>
      <c r="O181" s="135"/>
      <c r="P181" s="67"/>
      <c r="Q181" s="58"/>
      <c r="R181" s="58"/>
      <c r="S181" s="58"/>
      <c r="T181" s="58"/>
      <c r="U181" s="58"/>
      <c r="V181" s="58"/>
      <c r="W181" s="58"/>
      <c r="X181" s="58"/>
    </row>
    <row r="182" spans="1:24" ht="18" customHeight="1" x14ac:dyDescent="0.2">
      <c r="A182" s="23"/>
      <c r="B182" s="23"/>
      <c r="C182" s="23"/>
      <c r="D182" s="23"/>
      <c r="E182" s="8"/>
      <c r="F182" s="8"/>
      <c r="G182" s="133"/>
      <c r="H182" s="134"/>
      <c r="I182" s="59"/>
      <c r="J182" s="8"/>
      <c r="K182" s="152"/>
      <c r="L182" s="135"/>
      <c r="M182" s="152"/>
      <c r="N182" s="152"/>
      <c r="O182" s="135"/>
      <c r="P182" s="67"/>
      <c r="Q182" s="58"/>
      <c r="R182" s="58"/>
      <c r="S182" s="58"/>
      <c r="T182" s="58"/>
      <c r="U182" s="58"/>
      <c r="V182" s="58"/>
      <c r="W182" s="58"/>
      <c r="X182" s="58"/>
    </row>
    <row r="183" spans="1:24" ht="18" customHeight="1" x14ac:dyDescent="0.2">
      <c r="A183" s="23"/>
      <c r="B183" s="23"/>
      <c r="C183" s="23"/>
      <c r="D183" s="23"/>
      <c r="E183" s="8"/>
      <c r="F183" s="8"/>
      <c r="G183" s="133"/>
      <c r="H183" s="134"/>
      <c r="I183" s="59"/>
      <c r="J183" s="8"/>
      <c r="K183" s="152"/>
      <c r="L183" s="135"/>
      <c r="M183" s="152"/>
      <c r="N183" s="152"/>
      <c r="O183" s="135"/>
      <c r="P183" s="67"/>
      <c r="Q183" s="58"/>
      <c r="R183" s="58"/>
      <c r="S183" s="58"/>
      <c r="T183" s="58"/>
      <c r="U183" s="58"/>
      <c r="V183" s="58"/>
      <c r="W183" s="58"/>
      <c r="X183" s="58"/>
    </row>
    <row r="184" spans="1:24" ht="18" customHeight="1" x14ac:dyDescent="0.2">
      <c r="A184" s="23"/>
      <c r="B184" s="23"/>
      <c r="C184" s="23"/>
      <c r="D184" s="23"/>
      <c r="E184" s="8"/>
      <c r="F184" s="8"/>
      <c r="G184" s="133"/>
      <c r="H184" s="134"/>
      <c r="I184" s="59"/>
      <c r="J184" s="8"/>
      <c r="K184" s="152"/>
      <c r="L184" s="135"/>
      <c r="M184" s="152"/>
      <c r="N184" s="152"/>
      <c r="O184" s="135"/>
      <c r="P184" s="67"/>
      <c r="Q184" s="58"/>
      <c r="R184" s="58"/>
      <c r="S184" s="58"/>
      <c r="T184" s="58"/>
      <c r="U184" s="58"/>
      <c r="V184" s="58"/>
      <c r="W184" s="58"/>
      <c r="X184" s="58"/>
    </row>
    <row r="185" spans="1:24" ht="18" customHeight="1" x14ac:dyDescent="0.2">
      <c r="A185" s="23"/>
      <c r="B185" s="23"/>
      <c r="C185" s="23"/>
      <c r="D185" s="23"/>
      <c r="E185" s="8"/>
      <c r="F185" s="8"/>
      <c r="G185" s="133"/>
      <c r="H185" s="134"/>
      <c r="I185" s="59"/>
      <c r="J185" s="8"/>
      <c r="K185" s="152"/>
      <c r="L185" s="135"/>
      <c r="M185" s="152"/>
      <c r="N185" s="152"/>
      <c r="O185" s="135"/>
      <c r="P185" s="67"/>
      <c r="Q185" s="58"/>
      <c r="R185" s="58"/>
      <c r="S185" s="58"/>
      <c r="T185" s="58"/>
      <c r="U185" s="58"/>
      <c r="V185" s="58"/>
      <c r="W185" s="58"/>
      <c r="X185" s="58"/>
    </row>
    <row r="186" spans="1:24" ht="18" customHeight="1" x14ac:dyDescent="0.2">
      <c r="A186" s="23"/>
      <c r="B186" s="23"/>
      <c r="C186" s="23"/>
      <c r="D186" s="23"/>
      <c r="E186" s="8"/>
      <c r="F186" s="8"/>
      <c r="G186" s="133"/>
      <c r="H186" s="134"/>
      <c r="I186" s="59"/>
      <c r="J186" s="8"/>
      <c r="K186" s="152"/>
      <c r="L186" s="135"/>
      <c r="M186" s="152"/>
      <c r="N186" s="152"/>
      <c r="O186" s="135"/>
      <c r="P186" s="67"/>
      <c r="Q186" s="58"/>
      <c r="R186" s="58"/>
      <c r="S186" s="58"/>
      <c r="T186" s="58"/>
      <c r="U186" s="58"/>
      <c r="V186" s="58"/>
      <c r="W186" s="58"/>
      <c r="X186" s="58"/>
    </row>
    <row r="187" spans="1:24" ht="18" customHeight="1" x14ac:dyDescent="0.2">
      <c r="A187" s="23"/>
      <c r="B187" s="23"/>
      <c r="C187" s="23"/>
      <c r="D187" s="23"/>
      <c r="E187" s="8"/>
      <c r="F187" s="8"/>
      <c r="G187" s="133"/>
      <c r="H187" s="134"/>
      <c r="I187" s="59"/>
      <c r="J187" s="8"/>
      <c r="K187" s="152"/>
      <c r="L187" s="135"/>
      <c r="M187" s="152"/>
      <c r="N187" s="152"/>
      <c r="O187" s="135"/>
      <c r="P187" s="67"/>
      <c r="Q187" s="58"/>
      <c r="R187" s="58"/>
      <c r="S187" s="58"/>
      <c r="T187" s="58"/>
      <c r="U187" s="58"/>
      <c r="V187" s="58"/>
      <c r="W187" s="58"/>
      <c r="X187" s="58"/>
    </row>
    <row r="188" spans="1:24" ht="18" customHeight="1" x14ac:dyDescent="0.2">
      <c r="A188" s="23"/>
      <c r="B188" s="23"/>
      <c r="C188" s="23"/>
      <c r="D188" s="23"/>
      <c r="E188" s="8"/>
      <c r="F188" s="8"/>
      <c r="G188" s="133"/>
      <c r="H188" s="134"/>
      <c r="I188" s="59"/>
      <c r="J188" s="8"/>
      <c r="K188" s="152"/>
      <c r="L188" s="135"/>
      <c r="M188" s="152"/>
      <c r="N188" s="152"/>
      <c r="O188" s="135"/>
      <c r="P188" s="67"/>
      <c r="Q188" s="58"/>
      <c r="R188" s="58"/>
      <c r="S188" s="58"/>
      <c r="T188" s="58"/>
      <c r="U188" s="58"/>
      <c r="V188" s="58"/>
      <c r="W188" s="58"/>
      <c r="X188" s="58"/>
    </row>
    <row r="189" spans="1:24" ht="18" customHeight="1" x14ac:dyDescent="0.2">
      <c r="A189" s="23"/>
      <c r="B189" s="23"/>
      <c r="C189" s="23"/>
      <c r="D189" s="23"/>
      <c r="E189" s="8"/>
      <c r="F189" s="8"/>
      <c r="G189" s="133"/>
      <c r="H189" s="134"/>
      <c r="I189" s="59"/>
      <c r="J189" s="8"/>
      <c r="K189" s="152"/>
      <c r="L189" s="135"/>
      <c r="M189" s="152"/>
      <c r="N189" s="152"/>
      <c r="O189" s="135"/>
      <c r="P189" s="67"/>
      <c r="Q189" s="58"/>
      <c r="R189" s="58"/>
      <c r="S189" s="58"/>
      <c r="T189" s="58"/>
      <c r="U189" s="58"/>
      <c r="V189" s="58"/>
      <c r="W189" s="58"/>
      <c r="X189" s="58"/>
    </row>
    <row r="190" spans="1:24" ht="18" customHeight="1" x14ac:dyDescent="0.2">
      <c r="A190" s="23"/>
      <c r="B190" s="23"/>
      <c r="C190" s="23"/>
      <c r="D190" s="23"/>
      <c r="E190" s="8"/>
      <c r="F190" s="8"/>
      <c r="G190" s="133"/>
      <c r="H190" s="134"/>
      <c r="I190" s="59"/>
      <c r="J190" s="8"/>
      <c r="K190" s="152"/>
      <c r="L190" s="135"/>
      <c r="M190" s="152"/>
      <c r="N190" s="152"/>
      <c r="O190" s="135"/>
      <c r="P190" s="67"/>
      <c r="Q190" s="58"/>
      <c r="R190" s="58"/>
      <c r="S190" s="58"/>
      <c r="T190" s="58"/>
      <c r="U190" s="58"/>
      <c r="V190" s="58"/>
      <c r="W190" s="58"/>
      <c r="X190" s="58"/>
    </row>
    <row r="191" spans="1:24" ht="18" customHeight="1" x14ac:dyDescent="0.2">
      <c r="A191" s="23"/>
      <c r="B191" s="23"/>
      <c r="C191" s="23"/>
      <c r="D191" s="23"/>
      <c r="E191" s="8"/>
      <c r="F191" s="8"/>
      <c r="G191" s="133"/>
      <c r="H191" s="134"/>
      <c r="I191" s="59"/>
      <c r="J191" s="8"/>
      <c r="K191" s="152"/>
      <c r="L191" s="135"/>
      <c r="M191" s="152"/>
      <c r="N191" s="152"/>
      <c r="O191" s="135"/>
      <c r="P191" s="67"/>
      <c r="Q191" s="58"/>
      <c r="R191" s="58"/>
      <c r="S191" s="58"/>
      <c r="T191" s="58"/>
      <c r="U191" s="58"/>
      <c r="V191" s="58"/>
      <c r="W191" s="58"/>
      <c r="X191" s="58"/>
    </row>
    <row r="192" spans="1:24" ht="18" customHeight="1" x14ac:dyDescent="0.2">
      <c r="A192" s="23"/>
      <c r="B192" s="23"/>
      <c r="C192" s="23"/>
      <c r="D192" s="23"/>
      <c r="E192" s="8"/>
      <c r="F192" s="8"/>
      <c r="G192" s="133"/>
      <c r="H192" s="134"/>
      <c r="I192" s="59"/>
      <c r="J192" s="8"/>
      <c r="K192" s="152"/>
      <c r="L192" s="135"/>
      <c r="M192" s="152"/>
      <c r="N192" s="152"/>
      <c r="O192" s="135"/>
      <c r="P192" s="67"/>
      <c r="Q192" s="58"/>
      <c r="R192" s="58"/>
      <c r="S192" s="58"/>
      <c r="T192" s="58"/>
      <c r="U192" s="58"/>
      <c r="V192" s="58"/>
      <c r="W192" s="58"/>
      <c r="X192" s="58"/>
    </row>
    <row r="193" spans="1:24" ht="18" customHeight="1" x14ac:dyDescent="0.2">
      <c r="A193" s="23"/>
      <c r="B193" s="23"/>
      <c r="C193" s="23"/>
      <c r="D193" s="23"/>
      <c r="E193" s="8"/>
      <c r="F193" s="8"/>
      <c r="G193" s="133"/>
      <c r="H193" s="134"/>
      <c r="I193" s="59"/>
      <c r="J193" s="8"/>
      <c r="K193" s="152"/>
      <c r="L193" s="135"/>
      <c r="M193" s="152"/>
      <c r="N193" s="152"/>
      <c r="O193" s="135"/>
      <c r="P193" s="67"/>
      <c r="Q193" s="58"/>
      <c r="R193" s="58"/>
      <c r="S193" s="58"/>
      <c r="T193" s="58"/>
      <c r="U193" s="58"/>
      <c r="V193" s="58"/>
      <c r="W193" s="58"/>
      <c r="X193" s="58"/>
    </row>
    <row r="194" spans="1:24" ht="18" customHeight="1" x14ac:dyDescent="0.2">
      <c r="A194" s="23"/>
      <c r="B194" s="23"/>
      <c r="C194" s="23"/>
      <c r="D194" s="23"/>
      <c r="E194" s="8"/>
      <c r="F194" s="8"/>
      <c r="G194" s="133"/>
      <c r="H194" s="134"/>
      <c r="I194" s="59"/>
      <c r="J194" s="8"/>
      <c r="K194" s="152"/>
      <c r="L194" s="135"/>
      <c r="M194" s="152"/>
      <c r="N194" s="152"/>
      <c r="O194" s="135"/>
      <c r="P194" s="67"/>
      <c r="Q194" s="58"/>
      <c r="R194" s="58"/>
      <c r="S194" s="58"/>
      <c r="T194" s="58"/>
      <c r="U194" s="58"/>
      <c r="V194" s="58"/>
      <c r="W194" s="58"/>
      <c r="X194" s="58"/>
    </row>
    <row r="195" spans="1:24" ht="18" customHeight="1" x14ac:dyDescent="0.2">
      <c r="A195" s="23"/>
      <c r="B195" s="23"/>
      <c r="C195" s="23"/>
      <c r="D195" s="23"/>
      <c r="E195" s="8"/>
      <c r="F195" s="8"/>
      <c r="G195" s="133"/>
      <c r="H195" s="134"/>
      <c r="I195" s="59"/>
      <c r="J195" s="8"/>
      <c r="K195" s="152"/>
      <c r="L195" s="135"/>
      <c r="M195" s="152"/>
      <c r="N195" s="152"/>
      <c r="O195" s="135"/>
      <c r="P195" s="67"/>
      <c r="Q195" s="58"/>
      <c r="R195" s="58"/>
      <c r="S195" s="58"/>
      <c r="T195" s="58"/>
      <c r="U195" s="58"/>
      <c r="V195" s="58"/>
      <c r="W195" s="58"/>
      <c r="X195" s="58"/>
    </row>
    <row r="196" spans="1:24" ht="18" customHeight="1" x14ac:dyDescent="0.2">
      <c r="A196" s="23"/>
      <c r="B196" s="23"/>
      <c r="C196" s="23"/>
      <c r="D196" s="23"/>
      <c r="E196" s="8"/>
      <c r="F196" s="8"/>
      <c r="G196" s="133"/>
      <c r="H196" s="134"/>
      <c r="I196" s="59"/>
      <c r="J196" s="8"/>
      <c r="K196" s="152"/>
      <c r="L196" s="135"/>
      <c r="M196" s="152"/>
      <c r="N196" s="152"/>
      <c r="O196" s="135"/>
      <c r="P196" s="67"/>
      <c r="Q196" s="58"/>
      <c r="R196" s="58"/>
      <c r="S196" s="58"/>
      <c r="T196" s="58"/>
      <c r="U196" s="58"/>
      <c r="V196" s="58"/>
      <c r="W196" s="58"/>
      <c r="X196" s="58"/>
    </row>
    <row r="197" spans="1:24" ht="18" customHeight="1" x14ac:dyDescent="0.2">
      <c r="A197" s="23"/>
      <c r="B197" s="23"/>
      <c r="C197" s="23"/>
      <c r="D197" s="23"/>
      <c r="E197" s="8"/>
      <c r="F197" s="8"/>
      <c r="G197" s="133"/>
      <c r="H197" s="134"/>
      <c r="I197" s="59"/>
      <c r="J197" s="8"/>
      <c r="K197" s="152"/>
      <c r="L197" s="135"/>
      <c r="M197" s="152"/>
      <c r="N197" s="152"/>
      <c r="O197" s="135"/>
      <c r="P197" s="67"/>
      <c r="Q197" s="58"/>
      <c r="R197" s="58"/>
      <c r="S197" s="58"/>
      <c r="T197" s="58"/>
      <c r="U197" s="58"/>
      <c r="V197" s="58"/>
      <c r="W197" s="58"/>
      <c r="X197" s="58"/>
    </row>
    <row r="198" spans="1:24" ht="18" customHeight="1" x14ac:dyDescent="0.2">
      <c r="A198" s="23"/>
      <c r="B198" s="23"/>
      <c r="C198" s="23"/>
      <c r="D198" s="23"/>
      <c r="E198" s="8"/>
      <c r="F198" s="8"/>
      <c r="G198" s="133"/>
      <c r="H198" s="134"/>
      <c r="I198" s="59"/>
      <c r="J198" s="8"/>
      <c r="K198" s="152"/>
      <c r="L198" s="135"/>
      <c r="M198" s="152"/>
      <c r="N198" s="152"/>
      <c r="O198" s="135"/>
      <c r="P198" s="67"/>
      <c r="Q198" s="58"/>
      <c r="R198" s="58"/>
      <c r="S198" s="58"/>
      <c r="T198" s="58"/>
      <c r="U198" s="58"/>
      <c r="V198" s="58"/>
      <c r="W198" s="58"/>
      <c r="X198" s="58"/>
    </row>
    <row r="199" spans="1:24" ht="18" customHeight="1" x14ac:dyDescent="0.2">
      <c r="A199" s="23"/>
      <c r="B199" s="23"/>
      <c r="C199" s="23"/>
      <c r="D199" s="23"/>
      <c r="E199" s="8"/>
      <c r="F199" s="8"/>
      <c r="G199" s="133"/>
      <c r="H199" s="134"/>
      <c r="I199" s="59"/>
      <c r="J199" s="8"/>
      <c r="K199" s="152"/>
      <c r="L199" s="135"/>
      <c r="M199" s="152"/>
      <c r="N199" s="152"/>
      <c r="O199" s="135"/>
      <c r="P199" s="67"/>
      <c r="Q199" s="58"/>
      <c r="R199" s="58"/>
      <c r="S199" s="58"/>
      <c r="T199" s="58"/>
      <c r="U199" s="58"/>
      <c r="V199" s="58"/>
      <c r="W199" s="58"/>
      <c r="X199" s="58"/>
    </row>
    <row r="200" spans="1:24" ht="18" customHeight="1" x14ac:dyDescent="0.2">
      <c r="A200" s="23"/>
      <c r="B200" s="23"/>
      <c r="C200" s="23"/>
      <c r="D200" s="23"/>
      <c r="E200" s="8"/>
      <c r="F200" s="8"/>
      <c r="G200" s="133"/>
      <c r="H200" s="134"/>
      <c r="I200" s="59"/>
      <c r="J200" s="8"/>
      <c r="K200" s="152"/>
      <c r="L200" s="135"/>
      <c r="M200" s="152"/>
      <c r="N200" s="152"/>
      <c r="O200" s="135"/>
      <c r="P200" s="67"/>
      <c r="Q200" s="58"/>
      <c r="R200" s="58"/>
      <c r="S200" s="58"/>
      <c r="T200" s="58"/>
      <c r="U200" s="58"/>
      <c r="V200" s="58"/>
      <c r="W200" s="58"/>
      <c r="X200" s="58"/>
    </row>
    <row r="201" spans="1:24" ht="18" customHeight="1" x14ac:dyDescent="0.2">
      <c r="A201" s="23"/>
      <c r="B201" s="23"/>
      <c r="C201" s="23"/>
      <c r="D201" s="23"/>
      <c r="E201" s="8"/>
      <c r="F201" s="8"/>
      <c r="G201" s="133"/>
      <c r="H201" s="134"/>
      <c r="I201" s="59"/>
      <c r="J201" s="8"/>
      <c r="K201" s="152"/>
      <c r="L201" s="135"/>
      <c r="M201" s="152"/>
      <c r="N201" s="152"/>
      <c r="O201" s="135"/>
      <c r="P201" s="67"/>
      <c r="Q201" s="58"/>
      <c r="R201" s="58"/>
      <c r="S201" s="58"/>
      <c r="T201" s="58"/>
      <c r="U201" s="58"/>
      <c r="V201" s="58"/>
      <c r="W201" s="58"/>
      <c r="X201" s="58"/>
    </row>
    <row r="202" spans="1:24" ht="18" customHeight="1" x14ac:dyDescent="0.2">
      <c r="A202" s="23"/>
      <c r="B202" s="23"/>
      <c r="C202" s="23"/>
      <c r="D202" s="23"/>
      <c r="E202" s="8"/>
      <c r="F202" s="8"/>
      <c r="G202" s="133"/>
      <c r="H202" s="134"/>
      <c r="I202" s="59"/>
      <c r="J202" s="8"/>
      <c r="K202" s="152"/>
      <c r="L202" s="135"/>
      <c r="M202" s="152"/>
      <c r="N202" s="152"/>
      <c r="O202" s="135"/>
      <c r="P202" s="67"/>
      <c r="Q202" s="58"/>
      <c r="R202" s="58"/>
      <c r="S202" s="58"/>
      <c r="T202" s="58"/>
      <c r="U202" s="58"/>
      <c r="V202" s="58"/>
      <c r="W202" s="58"/>
      <c r="X202" s="58"/>
    </row>
    <row r="203" spans="1:24" ht="18" customHeight="1" x14ac:dyDescent="0.2">
      <c r="A203" s="23"/>
      <c r="B203" s="23"/>
      <c r="C203" s="23"/>
      <c r="D203" s="23"/>
      <c r="E203" s="8"/>
      <c r="F203" s="8"/>
      <c r="G203" s="133"/>
      <c r="H203" s="134"/>
      <c r="I203" s="59"/>
      <c r="J203" s="8"/>
      <c r="K203" s="152"/>
      <c r="L203" s="135"/>
      <c r="M203" s="152"/>
      <c r="N203" s="152"/>
      <c r="O203" s="135"/>
      <c r="P203" s="67"/>
      <c r="Q203" s="58"/>
      <c r="R203" s="58"/>
      <c r="S203" s="58"/>
      <c r="T203" s="58"/>
      <c r="U203" s="58"/>
      <c r="V203" s="58"/>
      <c r="W203" s="58"/>
      <c r="X203" s="58"/>
    </row>
    <row r="204" spans="1:24" ht="18" customHeight="1" x14ac:dyDescent="0.2">
      <c r="A204" s="23"/>
      <c r="B204" s="23"/>
      <c r="C204" s="23"/>
      <c r="D204" s="23"/>
      <c r="E204" s="8"/>
      <c r="F204" s="8"/>
      <c r="G204" s="133"/>
      <c r="H204" s="134"/>
      <c r="I204" s="59"/>
      <c r="J204" s="8"/>
      <c r="K204" s="152"/>
      <c r="L204" s="135"/>
      <c r="M204" s="152"/>
      <c r="N204" s="152"/>
      <c r="O204" s="135"/>
      <c r="P204" s="67"/>
      <c r="Q204" s="58"/>
      <c r="R204" s="58"/>
      <c r="S204" s="58"/>
      <c r="T204" s="58"/>
      <c r="U204" s="58"/>
      <c r="V204" s="58"/>
      <c r="W204" s="58"/>
      <c r="X204" s="58"/>
    </row>
    <row r="205" spans="1:24" ht="18" customHeight="1" x14ac:dyDescent="0.2">
      <c r="A205" s="23"/>
      <c r="B205" s="23"/>
      <c r="C205" s="23"/>
      <c r="D205" s="23"/>
      <c r="E205" s="8"/>
      <c r="F205" s="8"/>
      <c r="G205" s="133"/>
      <c r="H205" s="134"/>
      <c r="I205" s="59"/>
      <c r="J205" s="8"/>
      <c r="K205" s="152"/>
      <c r="L205" s="135"/>
      <c r="M205" s="152"/>
      <c r="N205" s="152"/>
      <c r="O205" s="135"/>
      <c r="P205" s="67"/>
      <c r="Q205" s="58"/>
      <c r="R205" s="58"/>
      <c r="S205" s="58"/>
      <c r="T205" s="58"/>
      <c r="U205" s="58"/>
      <c r="V205" s="58"/>
      <c r="W205" s="58"/>
      <c r="X205" s="58"/>
    </row>
    <row r="206" spans="1:24" ht="18" customHeight="1" x14ac:dyDescent="0.2">
      <c r="A206" s="23"/>
      <c r="B206" s="23"/>
      <c r="C206" s="23"/>
      <c r="D206" s="23"/>
      <c r="E206" s="8"/>
      <c r="F206" s="8"/>
      <c r="G206" s="133"/>
      <c r="H206" s="134"/>
      <c r="I206" s="59"/>
      <c r="J206" s="8"/>
      <c r="K206" s="152"/>
      <c r="L206" s="135"/>
      <c r="M206" s="152"/>
      <c r="N206" s="152"/>
      <c r="O206" s="135"/>
      <c r="P206" s="67"/>
      <c r="Q206" s="58"/>
      <c r="R206" s="58"/>
      <c r="S206" s="58"/>
      <c r="T206" s="58"/>
      <c r="U206" s="58"/>
      <c r="V206" s="58"/>
      <c r="W206" s="58"/>
      <c r="X206" s="58"/>
    </row>
    <row r="207" spans="1:24" ht="18" customHeight="1" x14ac:dyDescent="0.2">
      <c r="A207" s="23"/>
      <c r="B207" s="23"/>
      <c r="C207" s="23"/>
      <c r="D207" s="23"/>
      <c r="E207" s="8"/>
      <c r="F207" s="8"/>
      <c r="G207" s="133"/>
      <c r="H207" s="134"/>
      <c r="I207" s="59"/>
      <c r="J207" s="8"/>
      <c r="K207" s="152"/>
      <c r="L207" s="135"/>
      <c r="M207" s="152"/>
      <c r="N207" s="152"/>
      <c r="O207" s="135"/>
      <c r="P207" s="67"/>
      <c r="Q207" s="58"/>
      <c r="R207" s="58"/>
      <c r="S207" s="58"/>
      <c r="T207" s="58"/>
      <c r="U207" s="58"/>
      <c r="V207" s="58"/>
      <c r="W207" s="58"/>
      <c r="X207" s="58"/>
    </row>
    <row r="208" spans="1:24" ht="18" customHeight="1" x14ac:dyDescent="0.2">
      <c r="A208" s="23"/>
      <c r="B208" s="23"/>
      <c r="C208" s="23"/>
      <c r="D208" s="23"/>
      <c r="E208" s="8"/>
      <c r="F208" s="8"/>
      <c r="G208" s="133"/>
      <c r="H208" s="134"/>
      <c r="I208" s="59"/>
      <c r="J208" s="8"/>
      <c r="K208" s="152"/>
      <c r="L208" s="135"/>
      <c r="M208" s="152"/>
      <c r="N208" s="152"/>
      <c r="O208" s="135"/>
      <c r="P208" s="67"/>
      <c r="Q208" s="58"/>
      <c r="R208" s="58"/>
      <c r="S208" s="58"/>
      <c r="T208" s="58"/>
      <c r="U208" s="58"/>
      <c r="V208" s="58"/>
      <c r="W208" s="58"/>
      <c r="X208" s="58"/>
    </row>
    <row r="209" spans="1:24" ht="18" customHeight="1" x14ac:dyDescent="0.2">
      <c r="A209" s="23"/>
      <c r="B209" s="23"/>
      <c r="C209" s="23"/>
      <c r="D209" s="23"/>
      <c r="E209" s="8"/>
      <c r="F209" s="8"/>
      <c r="G209" s="133"/>
      <c r="H209" s="134"/>
      <c r="I209" s="59"/>
      <c r="J209" s="8"/>
      <c r="K209" s="152"/>
      <c r="L209" s="135"/>
      <c r="M209" s="152"/>
      <c r="N209" s="152"/>
      <c r="O209" s="135"/>
      <c r="P209" s="67"/>
      <c r="Q209" s="58"/>
      <c r="R209" s="58"/>
      <c r="S209" s="58"/>
      <c r="T209" s="58"/>
      <c r="U209" s="58"/>
      <c r="V209" s="58"/>
      <c r="W209" s="58"/>
      <c r="X209" s="58"/>
    </row>
    <row r="210" spans="1:24" ht="18" customHeight="1" x14ac:dyDescent="0.2">
      <c r="A210" s="23"/>
      <c r="B210" s="23"/>
      <c r="C210" s="23"/>
      <c r="D210" s="23"/>
      <c r="E210" s="8"/>
      <c r="F210" s="8"/>
      <c r="G210" s="133"/>
      <c r="H210" s="134"/>
      <c r="I210" s="59"/>
      <c r="J210" s="8"/>
      <c r="K210" s="152"/>
      <c r="L210" s="135"/>
      <c r="M210" s="152"/>
      <c r="N210" s="152"/>
      <c r="O210" s="135"/>
      <c r="P210" s="67"/>
      <c r="Q210" s="58"/>
      <c r="R210" s="58"/>
      <c r="S210" s="58"/>
      <c r="T210" s="58"/>
      <c r="U210" s="58"/>
      <c r="V210" s="58"/>
      <c r="W210" s="58"/>
      <c r="X210" s="58"/>
    </row>
    <row r="211" spans="1:24" ht="18" customHeight="1" x14ac:dyDescent="0.2">
      <c r="A211" s="23"/>
      <c r="B211" s="23"/>
      <c r="C211" s="23"/>
      <c r="D211" s="23"/>
      <c r="E211" s="8"/>
      <c r="F211" s="8"/>
      <c r="G211" s="133"/>
      <c r="H211" s="134"/>
      <c r="I211" s="59"/>
      <c r="J211" s="8"/>
      <c r="K211" s="152"/>
      <c r="L211" s="135"/>
      <c r="M211" s="152"/>
      <c r="N211" s="152"/>
      <c r="O211" s="135"/>
      <c r="P211" s="67"/>
      <c r="Q211" s="58"/>
      <c r="R211" s="58"/>
      <c r="S211" s="58"/>
      <c r="T211" s="58"/>
      <c r="U211" s="58"/>
      <c r="V211" s="58"/>
      <c r="W211" s="58"/>
      <c r="X211" s="58"/>
    </row>
    <row r="212" spans="1:24" ht="18" customHeight="1" x14ac:dyDescent="0.2">
      <c r="A212" s="23"/>
      <c r="B212" s="23"/>
      <c r="C212" s="23"/>
      <c r="D212" s="23"/>
      <c r="E212" s="8"/>
      <c r="F212" s="8"/>
      <c r="G212" s="133"/>
      <c r="H212" s="134"/>
      <c r="I212" s="59"/>
      <c r="J212" s="8"/>
      <c r="K212" s="152"/>
      <c r="L212" s="135"/>
      <c r="M212" s="152"/>
      <c r="N212" s="152"/>
      <c r="O212" s="135"/>
      <c r="P212" s="67"/>
      <c r="Q212" s="58"/>
      <c r="R212" s="58"/>
      <c r="S212" s="58"/>
      <c r="T212" s="58"/>
      <c r="U212" s="58"/>
      <c r="V212" s="58"/>
      <c r="W212" s="58"/>
      <c r="X212" s="58"/>
    </row>
    <row r="213" spans="1:24" ht="18" customHeight="1" x14ac:dyDescent="0.2">
      <c r="A213" s="23"/>
      <c r="B213" s="23"/>
      <c r="C213" s="23"/>
      <c r="D213" s="23"/>
      <c r="E213" s="8"/>
      <c r="F213" s="8"/>
      <c r="G213" s="133"/>
      <c r="H213" s="134"/>
      <c r="I213" s="59"/>
      <c r="J213" s="8"/>
      <c r="K213" s="152"/>
      <c r="L213" s="135"/>
      <c r="M213" s="152"/>
      <c r="N213" s="152"/>
      <c r="O213" s="135"/>
      <c r="P213" s="67"/>
      <c r="Q213" s="58"/>
      <c r="R213" s="58"/>
      <c r="S213" s="58"/>
      <c r="T213" s="58"/>
      <c r="U213" s="58"/>
      <c r="V213" s="58"/>
      <c r="W213" s="58"/>
      <c r="X213" s="58"/>
    </row>
    <row r="214" spans="1:24" ht="18" customHeight="1" x14ac:dyDescent="0.2">
      <c r="A214" s="23"/>
      <c r="B214" s="23"/>
      <c r="C214" s="23"/>
      <c r="D214" s="23"/>
      <c r="E214" s="8"/>
      <c r="F214" s="8"/>
      <c r="G214" s="133"/>
      <c r="H214" s="134"/>
      <c r="I214" s="59"/>
      <c r="J214" s="8"/>
      <c r="K214" s="152"/>
      <c r="L214" s="135"/>
      <c r="M214" s="152"/>
      <c r="N214" s="152"/>
      <c r="O214" s="135"/>
      <c r="P214" s="67"/>
      <c r="Q214" s="58"/>
      <c r="R214" s="58"/>
      <c r="S214" s="58"/>
      <c r="T214" s="58"/>
      <c r="U214" s="58"/>
      <c r="V214" s="58"/>
      <c r="W214" s="58"/>
      <c r="X214" s="58"/>
    </row>
    <row r="215" spans="1:24" ht="18" customHeight="1" x14ac:dyDescent="0.2">
      <c r="A215" s="23"/>
      <c r="B215" s="23"/>
      <c r="C215" s="23"/>
      <c r="D215" s="23"/>
      <c r="E215" s="8"/>
      <c r="F215" s="8"/>
      <c r="G215" s="133"/>
      <c r="H215" s="134"/>
      <c r="I215" s="59"/>
      <c r="J215" s="8"/>
      <c r="K215" s="152"/>
      <c r="L215" s="135"/>
      <c r="M215" s="152"/>
      <c r="N215" s="152"/>
      <c r="O215" s="135"/>
      <c r="P215" s="67"/>
      <c r="Q215" s="58"/>
      <c r="R215" s="58"/>
      <c r="S215" s="58"/>
      <c r="T215" s="58"/>
      <c r="U215" s="58"/>
      <c r="V215" s="58"/>
      <c r="W215" s="58"/>
      <c r="X215" s="58"/>
    </row>
    <row r="216" spans="1:24" ht="18" customHeight="1" x14ac:dyDescent="0.2">
      <c r="A216" s="23"/>
      <c r="B216" s="23"/>
      <c r="C216" s="23"/>
      <c r="D216" s="23"/>
      <c r="E216" s="8"/>
      <c r="F216" s="8"/>
      <c r="G216" s="133"/>
      <c r="H216" s="134"/>
      <c r="I216" s="59"/>
      <c r="J216" s="8"/>
      <c r="K216" s="152"/>
      <c r="L216" s="135"/>
      <c r="M216" s="152"/>
      <c r="N216" s="152"/>
      <c r="O216" s="135"/>
      <c r="P216" s="67"/>
      <c r="Q216" s="58"/>
      <c r="R216" s="58"/>
      <c r="S216" s="58"/>
      <c r="T216" s="58"/>
      <c r="U216" s="58"/>
      <c r="V216" s="58"/>
      <c r="W216" s="58"/>
      <c r="X216" s="58"/>
    </row>
    <row r="217" spans="1:24" ht="18" customHeight="1" x14ac:dyDescent="0.2">
      <c r="A217" s="23"/>
      <c r="B217" s="23"/>
      <c r="C217" s="23"/>
      <c r="D217" s="23"/>
      <c r="E217" s="8"/>
      <c r="F217" s="8"/>
      <c r="G217" s="133"/>
      <c r="H217" s="134"/>
      <c r="I217" s="59"/>
      <c r="J217" s="8"/>
      <c r="K217" s="152"/>
      <c r="L217" s="135"/>
      <c r="M217" s="152"/>
      <c r="N217" s="152"/>
      <c r="O217" s="135"/>
      <c r="P217" s="67"/>
      <c r="Q217" s="58"/>
      <c r="R217" s="58"/>
      <c r="S217" s="58"/>
      <c r="T217" s="58"/>
      <c r="U217" s="58"/>
      <c r="V217" s="58"/>
      <c r="W217" s="58"/>
      <c r="X217" s="58"/>
    </row>
    <row r="218" spans="1:24" ht="18" customHeight="1" x14ac:dyDescent="0.2">
      <c r="A218" s="23"/>
      <c r="B218" s="23"/>
      <c r="C218" s="23"/>
      <c r="D218" s="23"/>
      <c r="E218" s="8"/>
      <c r="F218" s="8"/>
      <c r="G218" s="133"/>
      <c r="H218" s="134"/>
      <c r="I218" s="59"/>
      <c r="J218" s="8"/>
      <c r="K218" s="152"/>
      <c r="L218" s="135"/>
      <c r="M218" s="152"/>
      <c r="N218" s="152"/>
      <c r="O218" s="135"/>
      <c r="P218" s="67"/>
      <c r="Q218" s="58"/>
      <c r="R218" s="58"/>
      <c r="S218" s="58"/>
      <c r="T218" s="58"/>
      <c r="U218" s="58"/>
      <c r="V218" s="58"/>
      <c r="W218" s="58"/>
      <c r="X218" s="58"/>
    </row>
    <row r="219" spans="1:24" ht="18" customHeight="1" x14ac:dyDescent="0.2">
      <c r="A219" s="23"/>
      <c r="B219" s="23"/>
      <c r="C219" s="23"/>
      <c r="D219" s="23"/>
      <c r="E219" s="8"/>
      <c r="F219" s="8"/>
      <c r="G219" s="133"/>
      <c r="H219" s="134"/>
      <c r="I219" s="59"/>
      <c r="J219" s="8"/>
      <c r="K219" s="152"/>
      <c r="L219" s="135"/>
      <c r="M219" s="152"/>
      <c r="N219" s="152"/>
      <c r="O219" s="135"/>
      <c r="P219" s="67"/>
      <c r="Q219" s="58"/>
      <c r="R219" s="58"/>
      <c r="S219" s="58"/>
      <c r="T219" s="58"/>
      <c r="U219" s="58"/>
      <c r="V219" s="58"/>
      <c r="W219" s="58"/>
      <c r="X219" s="58"/>
    </row>
    <row r="220" spans="1:24" ht="18" customHeight="1" x14ac:dyDescent="0.2">
      <c r="A220" s="23"/>
      <c r="B220" s="23"/>
      <c r="C220" s="23"/>
      <c r="D220" s="23"/>
      <c r="E220" s="8"/>
      <c r="F220" s="8"/>
      <c r="G220" s="133"/>
      <c r="H220" s="134"/>
      <c r="I220" s="59"/>
      <c r="J220" s="8"/>
      <c r="K220" s="152"/>
      <c r="L220" s="135"/>
      <c r="M220" s="152"/>
      <c r="N220" s="152"/>
      <c r="O220" s="135"/>
      <c r="P220" s="67"/>
      <c r="Q220" s="58"/>
      <c r="R220" s="58"/>
      <c r="S220" s="58"/>
      <c r="T220" s="58"/>
      <c r="U220" s="58"/>
      <c r="V220" s="58"/>
      <c r="W220" s="58"/>
      <c r="X220" s="58"/>
    </row>
    <row r="221" spans="1:24" ht="18" customHeight="1" x14ac:dyDescent="0.2">
      <c r="A221" s="23"/>
      <c r="B221" s="23"/>
      <c r="C221" s="23"/>
      <c r="D221" s="23"/>
      <c r="E221" s="8"/>
      <c r="F221" s="8"/>
      <c r="G221" s="133"/>
      <c r="H221" s="134"/>
      <c r="I221" s="59"/>
      <c r="J221" s="8"/>
      <c r="K221" s="152"/>
      <c r="L221" s="135"/>
      <c r="M221" s="152"/>
      <c r="N221" s="152"/>
      <c r="O221" s="135"/>
      <c r="P221" s="67"/>
      <c r="Q221" s="58"/>
      <c r="R221" s="58"/>
      <c r="S221" s="58"/>
      <c r="T221" s="58"/>
      <c r="U221" s="58"/>
      <c r="V221" s="58"/>
      <c r="W221" s="58"/>
      <c r="X221" s="58"/>
    </row>
    <row r="222" spans="1:24" ht="18" customHeight="1" x14ac:dyDescent="0.2">
      <c r="A222" s="23"/>
      <c r="B222" s="23"/>
      <c r="C222" s="23"/>
      <c r="D222" s="23"/>
      <c r="E222" s="8"/>
      <c r="F222" s="8"/>
      <c r="G222" s="133"/>
      <c r="H222" s="134"/>
      <c r="I222" s="59"/>
      <c r="J222" s="8"/>
      <c r="K222" s="152"/>
      <c r="L222" s="135"/>
      <c r="M222" s="152"/>
      <c r="N222" s="152"/>
      <c r="O222" s="135"/>
      <c r="P222" s="67"/>
      <c r="Q222" s="58"/>
      <c r="R222" s="58"/>
      <c r="S222" s="58"/>
      <c r="T222" s="58"/>
      <c r="U222" s="58"/>
      <c r="V222" s="58"/>
      <c r="W222" s="58"/>
      <c r="X222" s="58"/>
    </row>
    <row r="223" spans="1:24" ht="18" customHeight="1" x14ac:dyDescent="0.2">
      <c r="A223" s="23"/>
      <c r="B223" s="23"/>
      <c r="C223" s="23"/>
      <c r="D223" s="23"/>
      <c r="E223" s="8"/>
      <c r="F223" s="8"/>
      <c r="G223" s="133"/>
      <c r="H223" s="134"/>
      <c r="I223" s="59"/>
      <c r="J223" s="8"/>
      <c r="K223" s="152"/>
      <c r="L223" s="135"/>
      <c r="M223" s="152"/>
      <c r="N223" s="152"/>
      <c r="O223" s="135"/>
      <c r="P223" s="67"/>
      <c r="Q223" s="58"/>
      <c r="R223" s="58"/>
      <c r="S223" s="58"/>
      <c r="T223" s="58"/>
      <c r="U223" s="58"/>
      <c r="V223" s="58"/>
      <c r="W223" s="58"/>
      <c r="X223" s="58"/>
    </row>
    <row r="224" spans="1:24" ht="18" customHeight="1" x14ac:dyDescent="0.2">
      <c r="A224" s="23"/>
      <c r="B224" s="23"/>
      <c r="C224" s="23"/>
      <c r="D224" s="23"/>
      <c r="E224" s="8"/>
      <c r="F224" s="8"/>
      <c r="G224" s="133"/>
      <c r="H224" s="134"/>
      <c r="I224" s="59"/>
      <c r="J224" s="8"/>
      <c r="K224" s="152"/>
      <c r="L224" s="135"/>
      <c r="M224" s="152"/>
      <c r="N224" s="152"/>
      <c r="O224" s="135"/>
      <c r="P224" s="67"/>
      <c r="Q224" s="58"/>
      <c r="R224" s="58"/>
      <c r="S224" s="58"/>
      <c r="T224" s="58"/>
      <c r="U224" s="58"/>
      <c r="V224" s="58"/>
      <c r="W224" s="58"/>
      <c r="X224" s="58"/>
    </row>
    <row r="225" spans="1:24" ht="18" customHeight="1" x14ac:dyDescent="0.2">
      <c r="A225" s="23"/>
      <c r="B225" s="23"/>
      <c r="C225" s="23"/>
      <c r="D225" s="23"/>
      <c r="E225" s="8"/>
      <c r="F225" s="8"/>
      <c r="G225" s="133"/>
      <c r="H225" s="134"/>
      <c r="I225" s="59"/>
      <c r="J225" s="8"/>
      <c r="K225" s="152"/>
      <c r="L225" s="135"/>
      <c r="M225" s="152"/>
      <c r="N225" s="152"/>
      <c r="O225" s="135"/>
      <c r="P225" s="67"/>
      <c r="Q225" s="58"/>
      <c r="R225" s="58"/>
      <c r="S225" s="58"/>
      <c r="T225" s="58"/>
      <c r="U225" s="58"/>
      <c r="V225" s="58"/>
      <c r="W225" s="58"/>
      <c r="X225" s="58"/>
    </row>
    <row r="226" spans="1:24" ht="18" customHeight="1" x14ac:dyDescent="0.2">
      <c r="A226" s="23"/>
      <c r="B226" s="23"/>
      <c r="C226" s="23"/>
      <c r="D226" s="23"/>
      <c r="E226" s="8"/>
      <c r="F226" s="8"/>
      <c r="G226" s="133"/>
      <c r="H226" s="134"/>
      <c r="I226" s="59"/>
      <c r="J226" s="8"/>
      <c r="K226" s="152"/>
      <c r="L226" s="135"/>
      <c r="M226" s="152"/>
      <c r="N226" s="152"/>
      <c r="O226" s="135"/>
      <c r="P226" s="67"/>
      <c r="Q226" s="58"/>
      <c r="R226" s="58"/>
      <c r="S226" s="58"/>
      <c r="T226" s="58"/>
      <c r="U226" s="58"/>
      <c r="V226" s="58"/>
      <c r="W226" s="58"/>
      <c r="X226" s="58"/>
    </row>
    <row r="227" spans="1:24" ht="18" customHeight="1" x14ac:dyDescent="0.2">
      <c r="A227" s="23"/>
      <c r="B227" s="23"/>
      <c r="C227" s="23"/>
      <c r="D227" s="23"/>
      <c r="E227" s="8"/>
      <c r="F227" s="8"/>
      <c r="G227" s="133"/>
      <c r="H227" s="134"/>
      <c r="I227" s="59"/>
      <c r="J227" s="8"/>
      <c r="K227" s="152"/>
      <c r="L227" s="135"/>
      <c r="M227" s="152"/>
      <c r="N227" s="152"/>
      <c r="O227" s="135"/>
      <c r="P227" s="67"/>
      <c r="Q227" s="58"/>
      <c r="R227" s="58"/>
      <c r="S227" s="58"/>
      <c r="T227" s="58"/>
      <c r="U227" s="58"/>
      <c r="V227" s="58"/>
      <c r="W227" s="58"/>
      <c r="X227" s="58"/>
    </row>
    <row r="228" spans="1:24" ht="18" customHeight="1" x14ac:dyDescent="0.2">
      <c r="A228" s="23"/>
      <c r="B228" s="23"/>
      <c r="C228" s="23"/>
      <c r="D228" s="23"/>
      <c r="E228" s="8"/>
      <c r="F228" s="8"/>
      <c r="G228" s="133"/>
      <c r="H228" s="134"/>
      <c r="I228" s="59"/>
      <c r="J228" s="8"/>
      <c r="K228" s="152"/>
      <c r="L228" s="135"/>
      <c r="M228" s="152"/>
      <c r="N228" s="152"/>
      <c r="O228" s="135"/>
      <c r="P228" s="67"/>
      <c r="Q228" s="58"/>
      <c r="R228" s="58"/>
      <c r="S228" s="58"/>
      <c r="T228" s="58"/>
      <c r="U228" s="58"/>
      <c r="V228" s="58"/>
      <c r="W228" s="58"/>
      <c r="X228" s="58"/>
    </row>
    <row r="229" spans="1:24" ht="18" customHeight="1" x14ac:dyDescent="0.2">
      <c r="A229" s="23"/>
      <c r="B229" s="23"/>
      <c r="C229" s="23"/>
      <c r="D229" s="23"/>
      <c r="E229" s="8"/>
      <c r="F229" s="8"/>
      <c r="G229" s="133"/>
      <c r="H229" s="134"/>
      <c r="I229" s="59"/>
      <c r="J229" s="8"/>
      <c r="K229" s="152"/>
      <c r="L229" s="135"/>
      <c r="M229" s="152"/>
      <c r="N229" s="152"/>
      <c r="O229" s="135"/>
      <c r="P229" s="67"/>
      <c r="Q229" s="58"/>
      <c r="R229" s="58"/>
      <c r="S229" s="58"/>
      <c r="T229" s="58"/>
      <c r="U229" s="58"/>
      <c r="V229" s="58"/>
      <c r="W229" s="58"/>
      <c r="X229" s="58"/>
    </row>
    <row r="230" spans="1:24" ht="18" customHeight="1" x14ac:dyDescent="0.2">
      <c r="A230" s="23"/>
      <c r="B230" s="23"/>
      <c r="C230" s="23"/>
      <c r="D230" s="23"/>
      <c r="E230" s="8"/>
      <c r="F230" s="8"/>
      <c r="G230" s="133"/>
      <c r="H230" s="134"/>
      <c r="I230" s="59"/>
      <c r="J230" s="8"/>
      <c r="K230" s="152"/>
      <c r="L230" s="135"/>
      <c r="M230" s="152"/>
      <c r="N230" s="152"/>
      <c r="O230" s="135"/>
      <c r="P230" s="67"/>
      <c r="Q230" s="58"/>
      <c r="R230" s="58"/>
      <c r="S230" s="58"/>
      <c r="T230" s="58"/>
      <c r="U230" s="58"/>
      <c r="V230" s="58"/>
      <c r="W230" s="58"/>
      <c r="X230" s="58"/>
    </row>
    <row r="231" spans="1:24" ht="18" customHeight="1" x14ac:dyDescent="0.2">
      <c r="A231" s="23"/>
      <c r="B231" s="23"/>
      <c r="C231" s="23"/>
      <c r="D231" s="23"/>
      <c r="E231" s="8"/>
      <c r="F231" s="8"/>
      <c r="G231" s="133"/>
      <c r="H231" s="134"/>
      <c r="I231" s="59"/>
      <c r="J231" s="8"/>
      <c r="K231" s="152"/>
      <c r="L231" s="135"/>
      <c r="M231" s="152"/>
      <c r="N231" s="152"/>
      <c r="O231" s="135"/>
      <c r="P231" s="67"/>
      <c r="Q231" s="58"/>
      <c r="R231" s="58"/>
      <c r="S231" s="58"/>
      <c r="T231" s="58"/>
      <c r="U231" s="58"/>
      <c r="V231" s="58"/>
      <c r="W231" s="58"/>
      <c r="X231" s="58"/>
    </row>
    <row r="232" spans="1:24" ht="18" customHeight="1" x14ac:dyDescent="0.2">
      <c r="A232" s="23"/>
      <c r="B232" s="23"/>
      <c r="C232" s="23"/>
      <c r="D232" s="23"/>
      <c r="E232" s="8"/>
      <c r="F232" s="8"/>
      <c r="G232" s="133"/>
      <c r="H232" s="134"/>
      <c r="I232" s="59"/>
      <c r="J232" s="8"/>
      <c r="K232" s="152"/>
      <c r="L232" s="135"/>
      <c r="M232" s="152"/>
      <c r="N232" s="152"/>
      <c r="O232" s="135"/>
      <c r="P232" s="67"/>
      <c r="Q232" s="58"/>
      <c r="R232" s="58"/>
      <c r="S232" s="58"/>
      <c r="T232" s="58"/>
      <c r="U232" s="58"/>
      <c r="V232" s="58"/>
      <c r="W232" s="58"/>
      <c r="X232" s="58"/>
    </row>
    <row r="233" spans="1:24" ht="18" customHeight="1" x14ac:dyDescent="0.2">
      <c r="A233" s="23"/>
      <c r="B233" s="23"/>
      <c r="C233" s="23"/>
      <c r="D233" s="23"/>
      <c r="E233" s="8"/>
      <c r="F233" s="8"/>
      <c r="G233" s="133"/>
      <c r="H233" s="134"/>
      <c r="I233" s="59"/>
      <c r="J233" s="8"/>
      <c r="K233" s="152"/>
      <c r="L233" s="135"/>
      <c r="M233" s="152"/>
      <c r="N233" s="152"/>
      <c r="O233" s="135"/>
      <c r="P233" s="67"/>
      <c r="Q233" s="58"/>
      <c r="R233" s="58"/>
      <c r="S233" s="58"/>
      <c r="T233" s="58"/>
      <c r="U233" s="58"/>
      <c r="V233" s="58"/>
      <c r="W233" s="58"/>
      <c r="X233" s="58"/>
    </row>
    <row r="234" spans="1:24" ht="18" customHeight="1" x14ac:dyDescent="0.2">
      <c r="A234" s="23"/>
      <c r="B234" s="23"/>
      <c r="C234" s="23"/>
      <c r="D234" s="23"/>
      <c r="E234" s="8"/>
      <c r="F234" s="8"/>
      <c r="G234" s="133"/>
      <c r="H234" s="134"/>
      <c r="I234" s="59"/>
      <c r="J234" s="8"/>
      <c r="K234" s="152"/>
      <c r="L234" s="135"/>
      <c r="M234" s="152"/>
      <c r="N234" s="152"/>
      <c r="O234" s="135"/>
      <c r="P234" s="67"/>
      <c r="Q234" s="58"/>
      <c r="R234" s="58"/>
      <c r="S234" s="58"/>
      <c r="T234" s="58"/>
      <c r="U234" s="58"/>
      <c r="V234" s="58"/>
      <c r="W234" s="58"/>
      <c r="X234" s="58"/>
    </row>
    <row r="235" spans="1:24" ht="18" customHeight="1" x14ac:dyDescent="0.2">
      <c r="A235" s="23"/>
      <c r="B235" s="23"/>
      <c r="C235" s="23"/>
      <c r="D235" s="23"/>
      <c r="E235" s="8"/>
      <c r="F235" s="8"/>
      <c r="G235" s="133"/>
      <c r="H235" s="134"/>
      <c r="I235" s="59"/>
      <c r="J235" s="8"/>
      <c r="K235" s="152"/>
      <c r="L235" s="135"/>
      <c r="M235" s="152"/>
      <c r="N235" s="152"/>
      <c r="O235" s="135"/>
      <c r="P235" s="67"/>
      <c r="Q235" s="58"/>
      <c r="R235" s="58"/>
      <c r="S235" s="58"/>
      <c r="T235" s="58"/>
      <c r="U235" s="58"/>
      <c r="V235" s="58"/>
      <c r="W235" s="58"/>
      <c r="X235" s="58"/>
    </row>
    <row r="236" spans="1:24" ht="18" customHeight="1" x14ac:dyDescent="0.2">
      <c r="A236" s="23"/>
      <c r="B236" s="23"/>
      <c r="C236" s="23"/>
      <c r="D236" s="23"/>
      <c r="E236" s="8"/>
      <c r="F236" s="8"/>
      <c r="G236" s="133"/>
      <c r="H236" s="134"/>
      <c r="I236" s="59"/>
      <c r="J236" s="8"/>
      <c r="K236" s="152"/>
      <c r="L236" s="135"/>
      <c r="M236" s="152"/>
      <c r="N236" s="152"/>
      <c r="O236" s="135"/>
      <c r="P236" s="67"/>
      <c r="Q236" s="58"/>
      <c r="R236" s="58"/>
      <c r="S236" s="58"/>
      <c r="T236" s="58"/>
      <c r="U236" s="58"/>
      <c r="V236" s="58"/>
      <c r="W236" s="58"/>
      <c r="X236" s="58"/>
    </row>
    <row r="237" spans="1:24" ht="18" customHeight="1" x14ac:dyDescent="0.2">
      <c r="A237" s="23"/>
      <c r="B237" s="23"/>
      <c r="C237" s="23"/>
      <c r="D237" s="23"/>
      <c r="E237" s="8"/>
      <c r="F237" s="8"/>
      <c r="G237" s="133"/>
      <c r="H237" s="134"/>
      <c r="I237" s="59"/>
      <c r="J237" s="8"/>
      <c r="K237" s="152"/>
      <c r="L237" s="135"/>
      <c r="M237" s="152"/>
      <c r="N237" s="152"/>
      <c r="O237" s="135"/>
      <c r="P237" s="67"/>
      <c r="Q237" s="58"/>
      <c r="R237" s="58"/>
      <c r="S237" s="58"/>
      <c r="T237" s="58"/>
      <c r="U237" s="58"/>
      <c r="V237" s="58"/>
      <c r="W237" s="58"/>
      <c r="X237" s="58"/>
    </row>
    <row r="238" spans="1:24" ht="18" customHeight="1" x14ac:dyDescent="0.2">
      <c r="A238" s="23"/>
      <c r="B238" s="23"/>
      <c r="C238" s="23"/>
      <c r="D238" s="23"/>
      <c r="E238" s="8"/>
      <c r="F238" s="8"/>
      <c r="G238" s="133"/>
      <c r="H238" s="134"/>
      <c r="I238" s="59"/>
      <c r="J238" s="8"/>
      <c r="K238" s="152"/>
      <c r="L238" s="135"/>
      <c r="M238" s="152"/>
      <c r="N238" s="152"/>
      <c r="O238" s="135"/>
      <c r="P238" s="67"/>
      <c r="Q238" s="58"/>
      <c r="R238" s="58"/>
      <c r="S238" s="58"/>
      <c r="T238" s="58"/>
      <c r="U238" s="58"/>
      <c r="V238" s="58"/>
      <c r="W238" s="58"/>
      <c r="X238" s="58"/>
    </row>
    <row r="239" spans="1:24" ht="18" customHeight="1" x14ac:dyDescent="0.2">
      <c r="A239" s="23"/>
      <c r="B239" s="23"/>
      <c r="C239" s="23"/>
      <c r="D239" s="23"/>
      <c r="E239" s="8"/>
      <c r="F239" s="8"/>
      <c r="G239" s="133"/>
      <c r="H239" s="134"/>
      <c r="I239" s="59"/>
      <c r="J239" s="8"/>
      <c r="K239" s="152"/>
      <c r="L239" s="135"/>
      <c r="M239" s="152"/>
      <c r="N239" s="152"/>
      <c r="O239" s="135"/>
      <c r="P239" s="67"/>
      <c r="Q239" s="58"/>
      <c r="R239" s="58"/>
      <c r="S239" s="58"/>
      <c r="T239" s="58"/>
      <c r="U239" s="58"/>
      <c r="V239" s="58"/>
      <c r="W239" s="58"/>
      <c r="X239" s="58"/>
    </row>
    <row r="240" spans="1:24" ht="18" customHeight="1" x14ac:dyDescent="0.2">
      <c r="A240" s="23"/>
      <c r="B240" s="23"/>
      <c r="C240" s="23"/>
      <c r="D240" s="23"/>
      <c r="E240" s="8"/>
      <c r="F240" s="8"/>
      <c r="G240" s="133"/>
      <c r="H240" s="134"/>
      <c r="I240" s="59"/>
      <c r="J240" s="8"/>
      <c r="K240" s="152"/>
      <c r="L240" s="135"/>
      <c r="M240" s="152"/>
      <c r="N240" s="152"/>
      <c r="O240" s="135"/>
      <c r="P240" s="67"/>
      <c r="Q240" s="58"/>
      <c r="R240" s="58"/>
      <c r="S240" s="58"/>
      <c r="T240" s="58"/>
      <c r="U240" s="58"/>
      <c r="V240" s="58"/>
      <c r="W240" s="58"/>
      <c r="X240" s="58"/>
    </row>
    <row r="241" spans="1:24" ht="18" customHeight="1" x14ac:dyDescent="0.2">
      <c r="A241" s="23"/>
      <c r="B241" s="23"/>
      <c r="C241" s="23"/>
      <c r="D241" s="23"/>
      <c r="E241" s="8"/>
      <c r="F241" s="8"/>
      <c r="G241" s="133"/>
      <c r="H241" s="134"/>
      <c r="I241" s="59"/>
      <c r="J241" s="8"/>
      <c r="K241" s="152"/>
      <c r="L241" s="135"/>
      <c r="M241" s="152"/>
      <c r="N241" s="152"/>
      <c r="O241" s="135"/>
      <c r="P241" s="67"/>
      <c r="Q241" s="58"/>
      <c r="R241" s="58"/>
      <c r="S241" s="58"/>
      <c r="T241" s="58"/>
      <c r="U241" s="58"/>
      <c r="V241" s="58"/>
      <c r="W241" s="58"/>
      <c r="X241" s="58"/>
    </row>
    <row r="242" spans="1:24" ht="18" customHeight="1" x14ac:dyDescent="0.2">
      <c r="A242" s="23"/>
      <c r="B242" s="23"/>
      <c r="C242" s="23"/>
      <c r="D242" s="23"/>
      <c r="E242" s="8"/>
      <c r="F242" s="8"/>
      <c r="G242" s="133"/>
      <c r="H242" s="134"/>
      <c r="I242" s="59"/>
      <c r="J242" s="8"/>
      <c r="K242" s="152"/>
      <c r="L242" s="135"/>
      <c r="M242" s="152"/>
      <c r="N242" s="152"/>
      <c r="O242" s="135"/>
      <c r="P242" s="67"/>
      <c r="Q242" s="58"/>
      <c r="R242" s="58"/>
      <c r="S242" s="58"/>
      <c r="T242" s="58"/>
      <c r="U242" s="58"/>
      <c r="V242" s="58"/>
      <c r="W242" s="58"/>
      <c r="X242" s="58"/>
    </row>
    <row r="243" spans="1:24" ht="18" customHeight="1" x14ac:dyDescent="0.2">
      <c r="A243" s="23"/>
      <c r="B243" s="23"/>
      <c r="C243" s="23"/>
      <c r="D243" s="23"/>
      <c r="E243" s="8"/>
      <c r="F243" s="8"/>
      <c r="G243" s="133"/>
      <c r="H243" s="134"/>
      <c r="I243" s="59"/>
      <c r="J243" s="8"/>
      <c r="K243" s="152"/>
      <c r="L243" s="135"/>
      <c r="M243" s="152"/>
      <c r="N243" s="152"/>
      <c r="O243" s="135"/>
      <c r="P243" s="67"/>
      <c r="Q243" s="58"/>
      <c r="R243" s="58"/>
      <c r="S243" s="58"/>
      <c r="T243" s="58"/>
      <c r="U243" s="58"/>
      <c r="V243" s="58"/>
      <c r="W243" s="58"/>
      <c r="X243" s="58"/>
    </row>
    <row r="244" spans="1:24" ht="18" customHeight="1" x14ac:dyDescent="0.2">
      <c r="A244" s="23"/>
      <c r="B244" s="23"/>
      <c r="C244" s="23"/>
      <c r="D244" s="23"/>
      <c r="E244" s="8"/>
      <c r="F244" s="8"/>
      <c r="G244" s="133"/>
      <c r="H244" s="134"/>
      <c r="I244" s="59"/>
      <c r="J244" s="8"/>
      <c r="K244" s="152"/>
      <c r="L244" s="135"/>
      <c r="M244" s="152"/>
      <c r="N244" s="152"/>
      <c r="O244" s="135"/>
      <c r="P244" s="67"/>
      <c r="Q244" s="58"/>
      <c r="R244" s="58"/>
      <c r="S244" s="58"/>
      <c r="T244" s="58"/>
      <c r="U244" s="58"/>
      <c r="V244" s="58"/>
      <c r="W244" s="58"/>
      <c r="X244" s="58"/>
    </row>
    <row r="245" spans="1:24" ht="18" customHeight="1" x14ac:dyDescent="0.2">
      <c r="A245" s="23"/>
      <c r="B245" s="23"/>
      <c r="C245" s="23"/>
      <c r="D245" s="23"/>
      <c r="E245" s="8"/>
      <c r="F245" s="8"/>
      <c r="G245" s="133"/>
      <c r="H245" s="134"/>
      <c r="I245" s="59"/>
      <c r="J245" s="8"/>
      <c r="K245" s="152"/>
      <c r="L245" s="135"/>
      <c r="M245" s="152"/>
      <c r="N245" s="152"/>
      <c r="O245" s="135"/>
      <c r="P245" s="67"/>
      <c r="Q245" s="58"/>
      <c r="R245" s="58"/>
      <c r="S245" s="58"/>
      <c r="T245" s="58"/>
      <c r="U245" s="58"/>
      <c r="V245" s="58"/>
      <c r="W245" s="58"/>
      <c r="X245" s="58"/>
    </row>
    <row r="246" spans="1:24" ht="18" customHeight="1" x14ac:dyDescent="0.2">
      <c r="A246" s="23"/>
      <c r="B246" s="23"/>
      <c r="C246" s="23"/>
      <c r="D246" s="23"/>
      <c r="E246" s="8"/>
      <c r="F246" s="8"/>
      <c r="G246" s="133"/>
      <c r="H246" s="134"/>
      <c r="I246" s="59"/>
      <c r="J246" s="8"/>
      <c r="K246" s="152"/>
      <c r="L246" s="135"/>
      <c r="M246" s="152"/>
      <c r="N246" s="152"/>
      <c r="O246" s="135"/>
      <c r="P246" s="67"/>
      <c r="Q246" s="58"/>
      <c r="R246" s="58"/>
      <c r="S246" s="58"/>
      <c r="T246" s="58"/>
      <c r="U246" s="58"/>
      <c r="V246" s="58"/>
      <c r="W246" s="58"/>
      <c r="X246" s="58"/>
    </row>
    <row r="247" spans="1:24" ht="18" customHeight="1" x14ac:dyDescent="0.2">
      <c r="A247" s="23"/>
      <c r="B247" s="23"/>
      <c r="C247" s="23"/>
      <c r="D247" s="23"/>
      <c r="E247" s="8"/>
      <c r="F247" s="8"/>
      <c r="G247" s="133"/>
      <c r="H247" s="134"/>
      <c r="I247" s="59"/>
      <c r="J247" s="8"/>
      <c r="K247" s="152"/>
      <c r="L247" s="135"/>
      <c r="M247" s="152"/>
      <c r="N247" s="152"/>
      <c r="O247" s="135"/>
      <c r="P247" s="67"/>
      <c r="Q247" s="58"/>
      <c r="R247" s="58"/>
      <c r="S247" s="58"/>
      <c r="T247" s="58"/>
      <c r="U247" s="58"/>
      <c r="V247" s="58"/>
      <c r="W247" s="58"/>
      <c r="X247" s="58"/>
    </row>
    <row r="248" spans="1:24" ht="18" customHeight="1" x14ac:dyDescent="0.2">
      <c r="A248" s="23"/>
      <c r="B248" s="23"/>
      <c r="C248" s="23"/>
      <c r="D248" s="23"/>
      <c r="E248" s="8"/>
      <c r="F248" s="8"/>
      <c r="G248" s="133"/>
      <c r="H248" s="134"/>
      <c r="I248" s="59"/>
      <c r="J248" s="8"/>
      <c r="K248" s="152"/>
      <c r="L248" s="135"/>
      <c r="M248" s="152"/>
      <c r="N248" s="152"/>
      <c r="O248" s="135"/>
      <c r="P248" s="67"/>
      <c r="Q248" s="58"/>
      <c r="R248" s="58"/>
      <c r="S248" s="58"/>
      <c r="T248" s="58"/>
      <c r="U248" s="58"/>
      <c r="V248" s="58"/>
      <c r="W248" s="58"/>
      <c r="X248" s="58"/>
    </row>
    <row r="249" spans="1:24" ht="18" customHeight="1" x14ac:dyDescent="0.2">
      <c r="A249" s="23"/>
      <c r="B249" s="23"/>
      <c r="C249" s="23"/>
      <c r="D249" s="23"/>
      <c r="E249" s="8"/>
      <c r="F249" s="8"/>
      <c r="G249" s="133"/>
      <c r="H249" s="134"/>
      <c r="I249" s="59"/>
      <c r="J249" s="8"/>
      <c r="K249" s="152"/>
      <c r="L249" s="135"/>
      <c r="M249" s="152"/>
      <c r="N249" s="152"/>
      <c r="O249" s="135"/>
      <c r="P249" s="67"/>
      <c r="Q249" s="58"/>
      <c r="R249" s="58"/>
      <c r="S249" s="58"/>
      <c r="T249" s="58"/>
      <c r="U249" s="58"/>
      <c r="V249" s="58"/>
      <c r="W249" s="58"/>
      <c r="X249" s="58"/>
    </row>
    <row r="250" spans="1:24" ht="18" customHeight="1" x14ac:dyDescent="0.2">
      <c r="A250" s="23"/>
      <c r="B250" s="23"/>
      <c r="C250" s="23"/>
      <c r="D250" s="23"/>
      <c r="E250" s="8"/>
      <c r="F250" s="8"/>
      <c r="G250" s="133"/>
      <c r="H250" s="134"/>
      <c r="I250" s="59"/>
      <c r="J250" s="8"/>
      <c r="K250" s="152"/>
      <c r="L250" s="135"/>
      <c r="M250" s="152"/>
      <c r="N250" s="152"/>
      <c r="O250" s="135"/>
      <c r="P250" s="67"/>
      <c r="Q250" s="58"/>
      <c r="R250" s="58"/>
      <c r="S250" s="58"/>
      <c r="T250" s="58"/>
      <c r="U250" s="58"/>
      <c r="V250" s="58"/>
      <c r="W250" s="58"/>
      <c r="X250" s="58"/>
    </row>
    <row r="251" spans="1:24" ht="18" customHeight="1" x14ac:dyDescent="0.2">
      <c r="A251" s="23"/>
      <c r="B251" s="23"/>
      <c r="C251" s="23"/>
      <c r="D251" s="23"/>
      <c r="E251" s="8"/>
      <c r="F251" s="8"/>
      <c r="G251" s="133"/>
      <c r="H251" s="134"/>
      <c r="I251" s="59"/>
      <c r="J251" s="8"/>
      <c r="K251" s="152"/>
      <c r="L251" s="135"/>
      <c r="M251" s="152"/>
      <c r="N251" s="152"/>
      <c r="O251" s="135"/>
      <c r="P251" s="67"/>
      <c r="Q251" s="58"/>
      <c r="R251" s="58"/>
      <c r="S251" s="58"/>
      <c r="T251" s="58"/>
      <c r="U251" s="58"/>
      <c r="V251" s="58"/>
      <c r="W251" s="58"/>
      <c r="X251" s="58"/>
    </row>
    <row r="252" spans="1:24" ht="18" customHeight="1" x14ac:dyDescent="0.2">
      <c r="A252" s="23"/>
      <c r="B252" s="23"/>
      <c r="C252" s="23"/>
      <c r="D252" s="23"/>
      <c r="E252" s="8"/>
      <c r="F252" s="8"/>
      <c r="G252" s="133"/>
      <c r="H252" s="134"/>
      <c r="I252" s="59"/>
      <c r="J252" s="8"/>
      <c r="K252" s="152"/>
      <c r="L252" s="135"/>
      <c r="M252" s="152"/>
      <c r="N252" s="152"/>
      <c r="O252" s="135"/>
      <c r="P252" s="67"/>
      <c r="Q252" s="58"/>
      <c r="R252" s="58"/>
      <c r="S252" s="58"/>
      <c r="T252" s="58"/>
      <c r="U252" s="58"/>
      <c r="V252" s="58"/>
      <c r="W252" s="58"/>
      <c r="X252" s="58"/>
    </row>
    <row r="253" spans="1:24" ht="18" customHeight="1" x14ac:dyDescent="0.2">
      <c r="A253" s="23"/>
      <c r="B253" s="23"/>
      <c r="C253" s="23"/>
      <c r="D253" s="23"/>
      <c r="E253" s="8"/>
      <c r="F253" s="8"/>
      <c r="G253" s="133"/>
      <c r="H253" s="134"/>
      <c r="I253" s="59"/>
      <c r="J253" s="8"/>
      <c r="K253" s="152"/>
      <c r="L253" s="135"/>
      <c r="M253" s="152"/>
      <c r="N253" s="152"/>
      <c r="O253" s="135"/>
      <c r="P253" s="67"/>
      <c r="Q253" s="58"/>
      <c r="R253" s="58"/>
      <c r="S253" s="58"/>
      <c r="T253" s="58"/>
      <c r="U253" s="58"/>
      <c r="V253" s="58"/>
      <c r="W253" s="58"/>
      <c r="X253" s="58"/>
    </row>
    <row r="254" spans="1:24" ht="18" customHeight="1" x14ac:dyDescent="0.2">
      <c r="A254" s="23"/>
      <c r="B254" s="23"/>
      <c r="C254" s="23"/>
      <c r="D254" s="23"/>
      <c r="E254" s="8"/>
      <c r="F254" s="8"/>
      <c r="G254" s="133"/>
      <c r="H254" s="134"/>
      <c r="I254" s="59"/>
      <c r="J254" s="8"/>
      <c r="K254" s="152"/>
      <c r="L254" s="135"/>
      <c r="M254" s="152"/>
      <c r="N254" s="152"/>
      <c r="O254" s="135"/>
      <c r="P254" s="67"/>
      <c r="Q254" s="58"/>
      <c r="R254" s="58"/>
      <c r="S254" s="58"/>
      <c r="T254" s="58"/>
      <c r="U254" s="58"/>
      <c r="V254" s="58"/>
      <c r="W254" s="58"/>
      <c r="X254" s="58"/>
    </row>
    <row r="255" spans="1:24" ht="18" customHeight="1" x14ac:dyDescent="0.2">
      <c r="A255" s="23"/>
      <c r="B255" s="23"/>
      <c r="C255" s="23"/>
      <c r="D255" s="23"/>
      <c r="E255" s="8"/>
      <c r="F255" s="8"/>
      <c r="G255" s="133"/>
      <c r="H255" s="134"/>
      <c r="I255" s="59"/>
      <c r="J255" s="8"/>
      <c r="K255" s="152"/>
      <c r="L255" s="135"/>
      <c r="M255" s="152"/>
      <c r="N255" s="152"/>
      <c r="O255" s="135"/>
      <c r="P255" s="67"/>
      <c r="Q255" s="58"/>
      <c r="R255" s="58"/>
      <c r="S255" s="58"/>
      <c r="T255" s="58"/>
      <c r="U255" s="58"/>
      <c r="V255" s="58"/>
      <c r="W255" s="58"/>
      <c r="X255" s="58"/>
    </row>
    <row r="256" spans="1:24" ht="18" customHeight="1" x14ac:dyDescent="0.2">
      <c r="A256" s="23"/>
      <c r="B256" s="23"/>
      <c r="C256" s="23"/>
      <c r="D256" s="23"/>
      <c r="E256" s="8"/>
      <c r="F256" s="8"/>
      <c r="G256" s="133"/>
      <c r="H256" s="134"/>
      <c r="I256" s="59"/>
      <c r="J256" s="8"/>
      <c r="K256" s="152"/>
      <c r="L256" s="135"/>
      <c r="M256" s="152"/>
      <c r="N256" s="152"/>
      <c r="O256" s="135"/>
      <c r="P256" s="67"/>
      <c r="Q256" s="58"/>
      <c r="R256" s="58"/>
      <c r="S256" s="58"/>
      <c r="T256" s="58"/>
      <c r="U256" s="58"/>
      <c r="V256" s="58"/>
      <c r="W256" s="58"/>
      <c r="X256" s="58"/>
    </row>
    <row r="257" spans="1:24" ht="18" customHeight="1" x14ac:dyDescent="0.2">
      <c r="A257" s="23"/>
      <c r="B257" s="23"/>
      <c r="C257" s="23"/>
      <c r="D257" s="23"/>
      <c r="E257" s="8"/>
      <c r="F257" s="8"/>
      <c r="G257" s="133"/>
      <c r="H257" s="134"/>
      <c r="I257" s="59"/>
      <c r="J257" s="8"/>
      <c r="K257" s="152"/>
      <c r="L257" s="135"/>
      <c r="M257" s="152"/>
      <c r="N257" s="152"/>
      <c r="O257" s="135"/>
      <c r="P257" s="67"/>
      <c r="Q257" s="58"/>
      <c r="R257" s="58"/>
      <c r="S257" s="58"/>
      <c r="T257" s="58"/>
      <c r="U257" s="58"/>
      <c r="V257" s="58"/>
      <c r="W257" s="58"/>
      <c r="X257" s="58"/>
    </row>
    <row r="258" spans="1:24" ht="18" customHeight="1" x14ac:dyDescent="0.2">
      <c r="A258" s="23"/>
      <c r="B258" s="23"/>
      <c r="C258" s="23"/>
      <c r="D258" s="23"/>
      <c r="E258" s="8"/>
      <c r="F258" s="8"/>
      <c r="G258" s="133"/>
      <c r="H258" s="134"/>
      <c r="I258" s="59"/>
      <c r="J258" s="8"/>
      <c r="K258" s="152"/>
      <c r="L258" s="135"/>
      <c r="M258" s="152"/>
      <c r="N258" s="152"/>
      <c r="O258" s="135"/>
      <c r="P258" s="67"/>
      <c r="Q258" s="58"/>
      <c r="R258" s="58"/>
      <c r="S258" s="58"/>
      <c r="T258" s="58"/>
      <c r="U258" s="58"/>
      <c r="V258" s="58"/>
      <c r="W258" s="58"/>
      <c r="X258" s="58"/>
    </row>
    <row r="259" spans="1:24" ht="18" customHeight="1" x14ac:dyDescent="0.2">
      <c r="A259" s="23"/>
      <c r="B259" s="23"/>
      <c r="C259" s="23"/>
      <c r="D259" s="23"/>
      <c r="E259" s="8"/>
      <c r="F259" s="8"/>
      <c r="G259" s="133"/>
      <c r="H259" s="134"/>
      <c r="I259" s="59"/>
      <c r="J259" s="8"/>
      <c r="K259" s="152"/>
      <c r="L259" s="135"/>
      <c r="M259" s="152"/>
      <c r="N259" s="152"/>
      <c r="O259" s="135"/>
      <c r="P259" s="67"/>
      <c r="Q259" s="58"/>
      <c r="R259" s="58"/>
      <c r="S259" s="58"/>
      <c r="T259" s="58"/>
      <c r="U259" s="58"/>
      <c r="V259" s="58"/>
      <c r="W259" s="58"/>
      <c r="X259" s="58"/>
    </row>
    <row r="260" spans="1:24" ht="18" customHeight="1" x14ac:dyDescent="0.2">
      <c r="A260" s="23"/>
      <c r="B260" s="23"/>
      <c r="C260" s="23"/>
      <c r="D260" s="23"/>
      <c r="E260" s="8"/>
      <c r="F260" s="8"/>
      <c r="G260" s="133"/>
      <c r="H260" s="134"/>
      <c r="I260" s="59"/>
      <c r="J260" s="8"/>
      <c r="K260" s="152"/>
      <c r="L260" s="135"/>
      <c r="M260" s="152"/>
      <c r="N260" s="152"/>
      <c r="O260" s="135"/>
      <c r="P260" s="67"/>
      <c r="Q260" s="58"/>
      <c r="R260" s="58"/>
      <c r="S260" s="58"/>
      <c r="T260" s="58"/>
      <c r="U260" s="58"/>
      <c r="V260" s="58"/>
      <c r="W260" s="58"/>
      <c r="X260" s="58"/>
    </row>
    <row r="261" spans="1:24" ht="18" customHeight="1" x14ac:dyDescent="0.2">
      <c r="A261" s="23"/>
      <c r="B261" s="23"/>
      <c r="C261" s="23"/>
      <c r="D261" s="23"/>
      <c r="E261" s="8"/>
      <c r="F261" s="8"/>
      <c r="G261" s="133"/>
      <c r="H261" s="134"/>
      <c r="I261" s="59"/>
      <c r="J261" s="8"/>
      <c r="K261" s="152"/>
      <c r="L261" s="135"/>
      <c r="M261" s="152"/>
      <c r="N261" s="152"/>
      <c r="O261" s="135"/>
      <c r="P261" s="67"/>
      <c r="Q261" s="58"/>
      <c r="R261" s="58"/>
      <c r="S261" s="58"/>
      <c r="T261" s="58"/>
      <c r="U261" s="58"/>
      <c r="V261" s="58"/>
      <c r="W261" s="58"/>
      <c r="X261" s="58"/>
    </row>
    <row r="262" spans="1:24" ht="18" customHeight="1" x14ac:dyDescent="0.2">
      <c r="A262" s="23"/>
      <c r="B262" s="23"/>
      <c r="C262" s="23"/>
      <c r="D262" s="23"/>
      <c r="E262" s="8"/>
      <c r="F262" s="8"/>
      <c r="G262" s="133"/>
      <c r="H262" s="134"/>
      <c r="I262" s="59"/>
      <c r="J262" s="8"/>
      <c r="K262" s="152"/>
      <c r="L262" s="135"/>
      <c r="M262" s="152"/>
      <c r="N262" s="152"/>
      <c r="O262" s="135"/>
      <c r="P262" s="67"/>
      <c r="Q262" s="58"/>
      <c r="R262" s="58"/>
      <c r="S262" s="58"/>
      <c r="T262" s="58"/>
      <c r="U262" s="58"/>
      <c r="V262" s="58"/>
      <c r="W262" s="58"/>
      <c r="X262" s="58"/>
    </row>
    <row r="263" spans="1:24" ht="18" customHeight="1" x14ac:dyDescent="0.2">
      <c r="A263" s="23"/>
      <c r="B263" s="23"/>
      <c r="C263" s="23"/>
      <c r="D263" s="23"/>
      <c r="E263" s="8"/>
      <c r="F263" s="8"/>
      <c r="G263" s="133"/>
      <c r="H263" s="134"/>
      <c r="I263" s="59"/>
      <c r="J263" s="8"/>
      <c r="K263" s="152"/>
      <c r="L263" s="135"/>
      <c r="M263" s="152"/>
      <c r="N263" s="152"/>
      <c r="O263" s="135"/>
      <c r="P263" s="67"/>
      <c r="Q263" s="58"/>
      <c r="R263" s="58"/>
      <c r="S263" s="58"/>
      <c r="T263" s="58"/>
      <c r="U263" s="58"/>
      <c r="V263" s="58"/>
      <c r="W263" s="58"/>
      <c r="X263" s="58"/>
    </row>
    <row r="264" spans="1:24" ht="18" customHeight="1" x14ac:dyDescent="0.2">
      <c r="A264" s="23"/>
      <c r="B264" s="23"/>
      <c r="C264" s="23"/>
      <c r="D264" s="23"/>
      <c r="E264" s="8"/>
      <c r="F264" s="8"/>
      <c r="G264" s="133"/>
      <c r="H264" s="134"/>
      <c r="I264" s="59"/>
      <c r="J264" s="8"/>
      <c r="K264" s="152"/>
      <c r="L264" s="135"/>
      <c r="M264" s="152"/>
      <c r="N264" s="152"/>
      <c r="O264" s="135"/>
      <c r="P264" s="67"/>
      <c r="Q264" s="58"/>
      <c r="R264" s="58"/>
      <c r="S264" s="58"/>
      <c r="T264" s="58"/>
      <c r="U264" s="58"/>
      <c r="V264" s="58"/>
      <c r="W264" s="58"/>
      <c r="X264" s="58"/>
    </row>
    <row r="265" spans="1:24" ht="18" customHeight="1" x14ac:dyDescent="0.2">
      <c r="A265" s="23"/>
      <c r="B265" s="23"/>
      <c r="C265" s="23"/>
      <c r="D265" s="23"/>
      <c r="E265" s="8"/>
      <c r="F265" s="8"/>
      <c r="G265" s="133"/>
      <c r="H265" s="134"/>
      <c r="I265" s="59"/>
      <c r="J265" s="8"/>
      <c r="K265" s="152"/>
      <c r="L265" s="135"/>
      <c r="M265" s="152"/>
      <c r="N265" s="152"/>
      <c r="O265" s="135"/>
      <c r="P265" s="67"/>
      <c r="Q265" s="58"/>
      <c r="R265" s="58"/>
      <c r="S265" s="58"/>
      <c r="T265" s="58"/>
      <c r="U265" s="58"/>
      <c r="V265" s="58"/>
      <c r="W265" s="58"/>
      <c r="X265" s="58"/>
    </row>
    <row r="266" spans="1:24" ht="18" customHeight="1" x14ac:dyDescent="0.2">
      <c r="A266" s="23"/>
      <c r="B266" s="23"/>
      <c r="C266" s="23"/>
      <c r="D266" s="23"/>
      <c r="E266" s="8"/>
      <c r="F266" s="8"/>
      <c r="G266" s="133"/>
      <c r="H266" s="134"/>
      <c r="I266" s="59"/>
      <c r="J266" s="8"/>
      <c r="K266" s="152"/>
      <c r="L266" s="135"/>
      <c r="M266" s="152"/>
      <c r="N266" s="152"/>
      <c r="O266" s="135"/>
      <c r="P266" s="67"/>
      <c r="Q266" s="58"/>
      <c r="R266" s="58"/>
      <c r="S266" s="58"/>
      <c r="T266" s="58"/>
      <c r="U266" s="58"/>
      <c r="V266" s="58"/>
      <c r="W266" s="58"/>
      <c r="X266" s="58"/>
    </row>
    <row r="267" spans="1:24" ht="18" customHeight="1" x14ac:dyDescent="0.2">
      <c r="A267" s="23"/>
      <c r="B267" s="23"/>
      <c r="C267" s="23"/>
      <c r="D267" s="23"/>
      <c r="E267" s="8"/>
      <c r="F267" s="8"/>
      <c r="G267" s="133"/>
      <c r="H267" s="134"/>
      <c r="I267" s="59"/>
      <c r="J267" s="8"/>
      <c r="K267" s="152"/>
      <c r="L267" s="135"/>
      <c r="M267" s="152"/>
      <c r="N267" s="152"/>
      <c r="O267" s="135"/>
      <c r="P267" s="67"/>
      <c r="Q267" s="58"/>
      <c r="R267" s="58"/>
      <c r="S267" s="58"/>
      <c r="T267" s="58"/>
      <c r="U267" s="58"/>
      <c r="V267" s="58"/>
      <c r="W267" s="58"/>
      <c r="X267" s="58"/>
    </row>
    <row r="268" spans="1:24" ht="18" customHeight="1" x14ac:dyDescent="0.2">
      <c r="A268" s="23"/>
      <c r="B268" s="23"/>
      <c r="C268" s="23"/>
      <c r="D268" s="23"/>
      <c r="E268" s="8"/>
      <c r="F268" s="8"/>
      <c r="G268" s="133"/>
      <c r="H268" s="134"/>
      <c r="I268" s="59"/>
      <c r="J268" s="8"/>
      <c r="K268" s="152"/>
      <c r="L268" s="135"/>
      <c r="M268" s="152"/>
      <c r="N268" s="152"/>
      <c r="O268" s="135"/>
      <c r="P268" s="67"/>
      <c r="Q268" s="58"/>
      <c r="R268" s="58"/>
      <c r="S268" s="58"/>
      <c r="T268" s="58"/>
      <c r="U268" s="58"/>
      <c r="V268" s="58"/>
      <c r="W268" s="58"/>
      <c r="X268" s="58"/>
    </row>
    <row r="269" spans="1:24" ht="18" customHeight="1" x14ac:dyDescent="0.2">
      <c r="A269" s="23"/>
      <c r="B269" s="23"/>
      <c r="C269" s="23"/>
      <c r="D269" s="23"/>
      <c r="E269" s="8"/>
      <c r="F269" s="8"/>
      <c r="G269" s="133"/>
      <c r="H269" s="134"/>
      <c r="I269" s="59"/>
      <c r="J269" s="8"/>
      <c r="K269" s="152"/>
      <c r="L269" s="135"/>
      <c r="M269" s="152"/>
      <c r="N269" s="152"/>
      <c r="O269" s="135"/>
      <c r="P269" s="67"/>
      <c r="Q269" s="58"/>
      <c r="R269" s="58"/>
      <c r="S269" s="58"/>
      <c r="T269" s="58"/>
      <c r="U269" s="58"/>
      <c r="V269" s="58"/>
      <c r="W269" s="58"/>
      <c r="X269" s="58"/>
    </row>
    <row r="270" spans="1:24" ht="18" customHeight="1" x14ac:dyDescent="0.2">
      <c r="A270" s="23"/>
      <c r="B270" s="23"/>
      <c r="C270" s="23"/>
      <c r="D270" s="23"/>
      <c r="E270" s="8"/>
      <c r="F270" s="8"/>
      <c r="G270" s="133"/>
      <c r="H270" s="134"/>
      <c r="I270" s="59"/>
      <c r="J270" s="8"/>
      <c r="K270" s="152"/>
      <c r="L270" s="135"/>
      <c r="M270" s="152"/>
      <c r="N270" s="152"/>
      <c r="O270" s="135"/>
      <c r="P270" s="67"/>
      <c r="Q270" s="58"/>
      <c r="R270" s="58"/>
      <c r="S270" s="58"/>
      <c r="T270" s="58"/>
      <c r="U270" s="58"/>
      <c r="V270" s="58"/>
      <c r="W270" s="58"/>
      <c r="X270" s="58"/>
    </row>
    <row r="271" spans="1:24" ht="18" customHeight="1" x14ac:dyDescent="0.2">
      <c r="A271" s="23"/>
      <c r="B271" s="23"/>
      <c r="C271" s="23"/>
      <c r="D271" s="23"/>
      <c r="E271" s="8"/>
      <c r="F271" s="8"/>
      <c r="G271" s="133"/>
      <c r="H271" s="134"/>
      <c r="I271" s="59"/>
      <c r="J271" s="8"/>
      <c r="K271" s="152"/>
      <c r="L271" s="135"/>
      <c r="M271" s="152"/>
      <c r="N271" s="152"/>
      <c r="O271" s="135"/>
      <c r="P271" s="67"/>
      <c r="Q271" s="58"/>
      <c r="R271" s="58"/>
      <c r="S271" s="58"/>
      <c r="T271" s="58"/>
      <c r="U271" s="58"/>
      <c r="V271" s="58"/>
      <c r="W271" s="58"/>
      <c r="X271" s="58"/>
    </row>
    <row r="272" spans="1:24" ht="18" customHeight="1" x14ac:dyDescent="0.2">
      <c r="A272" s="23"/>
      <c r="B272" s="23"/>
      <c r="C272" s="23"/>
      <c r="D272" s="23"/>
      <c r="E272" s="8"/>
      <c r="F272" s="8"/>
      <c r="G272" s="133"/>
      <c r="H272" s="134"/>
      <c r="I272" s="59"/>
      <c r="J272" s="8"/>
      <c r="K272" s="152"/>
      <c r="L272" s="135"/>
      <c r="M272" s="152"/>
      <c r="N272" s="152"/>
      <c r="O272" s="135"/>
      <c r="P272" s="67"/>
      <c r="Q272" s="58"/>
      <c r="R272" s="58"/>
      <c r="S272" s="58"/>
      <c r="T272" s="58"/>
      <c r="U272" s="58"/>
      <c r="V272" s="58"/>
      <c r="W272" s="58"/>
      <c r="X272" s="58"/>
    </row>
    <row r="273" spans="1:24" ht="18" customHeight="1" x14ac:dyDescent="0.2">
      <c r="A273" s="23"/>
      <c r="B273" s="23"/>
      <c r="C273" s="23"/>
      <c r="D273" s="23"/>
      <c r="E273" s="8"/>
      <c r="F273" s="8"/>
      <c r="G273" s="133"/>
      <c r="H273" s="134"/>
      <c r="I273" s="59"/>
      <c r="J273" s="8"/>
      <c r="K273" s="152"/>
      <c r="L273" s="135"/>
      <c r="M273" s="152"/>
      <c r="N273" s="152"/>
      <c r="O273" s="135"/>
      <c r="P273" s="67"/>
      <c r="Q273" s="58"/>
      <c r="R273" s="58"/>
      <c r="S273" s="58"/>
      <c r="T273" s="58"/>
      <c r="U273" s="58"/>
      <c r="V273" s="58"/>
      <c r="W273" s="58"/>
      <c r="X273" s="58"/>
    </row>
    <row r="274" spans="1:24" ht="18" customHeight="1" x14ac:dyDescent="0.2">
      <c r="A274" s="23"/>
      <c r="B274" s="23"/>
      <c r="C274" s="23"/>
      <c r="D274" s="23"/>
      <c r="E274" s="8"/>
      <c r="F274" s="8"/>
      <c r="G274" s="133"/>
      <c r="H274" s="134"/>
      <c r="I274" s="59"/>
      <c r="J274" s="8"/>
      <c r="K274" s="152"/>
      <c r="L274" s="135"/>
      <c r="M274" s="152"/>
      <c r="N274" s="152"/>
      <c r="O274" s="135"/>
      <c r="P274" s="67"/>
      <c r="Q274" s="58"/>
      <c r="R274" s="58"/>
      <c r="S274" s="58"/>
      <c r="T274" s="58"/>
      <c r="U274" s="58"/>
      <c r="V274" s="58"/>
      <c r="W274" s="58"/>
      <c r="X274" s="58"/>
    </row>
    <row r="275" spans="1:24" ht="18" customHeight="1" x14ac:dyDescent="0.2">
      <c r="A275" s="23"/>
      <c r="B275" s="23"/>
      <c r="C275" s="23"/>
      <c r="D275" s="23"/>
      <c r="E275" s="8"/>
      <c r="F275" s="8"/>
      <c r="G275" s="133"/>
      <c r="H275" s="134"/>
      <c r="I275" s="59"/>
      <c r="J275" s="8"/>
      <c r="K275" s="152"/>
      <c r="L275" s="135"/>
      <c r="M275" s="152"/>
      <c r="N275" s="152"/>
      <c r="O275" s="135"/>
      <c r="P275" s="67"/>
      <c r="Q275" s="58"/>
      <c r="R275" s="58"/>
      <c r="S275" s="58"/>
      <c r="T275" s="58"/>
      <c r="U275" s="58"/>
      <c r="V275" s="58"/>
      <c r="W275" s="58"/>
      <c r="X275" s="58"/>
    </row>
    <row r="276" spans="1:24" ht="18" customHeight="1" x14ac:dyDescent="0.2">
      <c r="A276" s="23"/>
      <c r="B276" s="23"/>
      <c r="C276" s="23"/>
      <c r="D276" s="23"/>
      <c r="E276" s="8"/>
      <c r="F276" s="8"/>
      <c r="G276" s="133"/>
      <c r="H276" s="134"/>
      <c r="I276" s="59"/>
      <c r="J276" s="8"/>
      <c r="K276" s="152"/>
      <c r="L276" s="135"/>
      <c r="M276" s="152"/>
      <c r="N276" s="152"/>
      <c r="O276" s="135"/>
      <c r="P276" s="67"/>
      <c r="Q276" s="58"/>
      <c r="R276" s="58"/>
      <c r="S276" s="58"/>
      <c r="T276" s="58"/>
      <c r="U276" s="58"/>
      <c r="V276" s="58"/>
      <c r="W276" s="58"/>
      <c r="X276" s="58"/>
    </row>
    <row r="277" spans="1:24" ht="18" customHeight="1" x14ac:dyDescent="0.2">
      <c r="A277" s="23"/>
      <c r="B277" s="23"/>
      <c r="C277" s="23"/>
      <c r="D277" s="23"/>
      <c r="E277" s="8"/>
      <c r="F277" s="8"/>
      <c r="G277" s="133"/>
      <c r="H277" s="134"/>
      <c r="I277" s="59"/>
      <c r="J277" s="8"/>
      <c r="K277" s="152"/>
      <c r="L277" s="135"/>
      <c r="M277" s="152"/>
      <c r="N277" s="152"/>
      <c r="O277" s="135"/>
      <c r="P277" s="67"/>
      <c r="Q277" s="58"/>
      <c r="R277" s="58"/>
      <c r="S277" s="58"/>
      <c r="T277" s="58"/>
      <c r="U277" s="58"/>
      <c r="V277" s="58"/>
      <c r="W277" s="58"/>
      <c r="X277" s="58"/>
    </row>
    <row r="278" spans="1:24" ht="18" customHeight="1" x14ac:dyDescent="0.2">
      <c r="A278" s="23"/>
      <c r="B278" s="23"/>
      <c r="C278" s="23"/>
      <c r="D278" s="23"/>
      <c r="E278" s="8"/>
      <c r="F278" s="8"/>
      <c r="G278" s="133"/>
      <c r="H278" s="134"/>
      <c r="I278" s="59"/>
      <c r="J278" s="8"/>
      <c r="K278" s="152"/>
      <c r="L278" s="135"/>
      <c r="M278" s="152"/>
      <c r="N278" s="152"/>
      <c r="O278" s="135"/>
      <c r="P278" s="67"/>
      <c r="Q278" s="58"/>
      <c r="R278" s="58"/>
      <c r="S278" s="58"/>
      <c r="T278" s="58"/>
      <c r="U278" s="58"/>
      <c r="V278" s="58"/>
      <c r="W278" s="58"/>
      <c r="X278" s="58"/>
    </row>
    <row r="279" spans="1:24" ht="18" customHeight="1" x14ac:dyDescent="0.2">
      <c r="A279" s="23"/>
      <c r="B279" s="23"/>
      <c r="C279" s="23"/>
      <c r="D279" s="23"/>
      <c r="E279" s="8"/>
      <c r="F279" s="8"/>
      <c r="G279" s="133"/>
      <c r="H279" s="134"/>
      <c r="I279" s="59"/>
      <c r="J279" s="8"/>
      <c r="K279" s="152"/>
      <c r="L279" s="135"/>
      <c r="M279" s="152"/>
      <c r="N279" s="152"/>
      <c r="O279" s="135"/>
      <c r="P279" s="67"/>
      <c r="Q279" s="58"/>
      <c r="R279" s="58"/>
      <c r="S279" s="58"/>
      <c r="T279" s="58"/>
      <c r="U279" s="58"/>
      <c r="V279" s="58"/>
      <c r="W279" s="58"/>
      <c r="X279" s="58"/>
    </row>
    <row r="280" spans="1:24" ht="18" customHeight="1" x14ac:dyDescent="0.2">
      <c r="A280" s="23"/>
      <c r="B280" s="23"/>
      <c r="C280" s="23"/>
      <c r="D280" s="23"/>
      <c r="E280" s="8"/>
      <c r="F280" s="8"/>
      <c r="G280" s="133"/>
      <c r="H280" s="134"/>
      <c r="I280" s="59"/>
      <c r="J280" s="8"/>
      <c r="K280" s="152"/>
      <c r="L280" s="135"/>
      <c r="M280" s="152"/>
      <c r="N280" s="152"/>
      <c r="O280" s="135"/>
      <c r="P280" s="67"/>
      <c r="Q280" s="58"/>
      <c r="R280" s="58"/>
      <c r="S280" s="58"/>
      <c r="T280" s="58"/>
      <c r="U280" s="58"/>
      <c r="V280" s="58"/>
      <c r="W280" s="58"/>
      <c r="X280" s="58"/>
    </row>
    <row r="281" spans="1:24" ht="18" customHeight="1" x14ac:dyDescent="0.2">
      <c r="A281" s="23"/>
      <c r="B281" s="23"/>
      <c r="C281" s="23"/>
      <c r="D281" s="23"/>
      <c r="E281" s="8"/>
      <c r="F281" s="8"/>
      <c r="G281" s="133"/>
      <c r="H281" s="134"/>
      <c r="I281" s="59"/>
      <c r="J281" s="8"/>
      <c r="K281" s="152"/>
      <c r="L281" s="135"/>
      <c r="M281" s="152"/>
      <c r="N281" s="152"/>
      <c r="O281" s="135"/>
      <c r="P281" s="67"/>
      <c r="Q281" s="58"/>
      <c r="R281" s="58"/>
      <c r="S281" s="58"/>
      <c r="T281" s="58"/>
      <c r="U281" s="58"/>
      <c r="V281" s="58"/>
      <c r="W281" s="58"/>
      <c r="X281" s="58"/>
    </row>
    <row r="282" spans="1:24" ht="18" customHeight="1" x14ac:dyDescent="0.2">
      <c r="A282" s="23"/>
      <c r="B282" s="23"/>
      <c r="C282" s="23"/>
      <c r="D282" s="23"/>
      <c r="E282" s="8"/>
      <c r="F282" s="8"/>
      <c r="G282" s="133"/>
      <c r="H282" s="134"/>
      <c r="I282" s="59"/>
      <c r="J282" s="8"/>
      <c r="K282" s="152"/>
      <c r="L282" s="135"/>
      <c r="M282" s="152"/>
      <c r="N282" s="152"/>
      <c r="O282" s="135"/>
      <c r="P282" s="67"/>
      <c r="Q282" s="58"/>
      <c r="R282" s="58"/>
      <c r="S282" s="58"/>
      <c r="T282" s="58"/>
      <c r="U282" s="58"/>
      <c r="V282" s="58"/>
      <c r="W282" s="58"/>
      <c r="X282" s="58"/>
    </row>
    <row r="283" spans="1:24" ht="18" customHeight="1" x14ac:dyDescent="0.2">
      <c r="A283" s="23"/>
      <c r="B283" s="23"/>
      <c r="C283" s="23"/>
      <c r="D283" s="23"/>
      <c r="E283" s="8"/>
      <c r="F283" s="8"/>
      <c r="G283" s="133"/>
      <c r="H283" s="134"/>
      <c r="I283" s="59"/>
      <c r="J283" s="8"/>
      <c r="K283" s="152"/>
      <c r="L283" s="135"/>
      <c r="M283" s="152"/>
      <c r="N283" s="152"/>
      <c r="O283" s="135"/>
      <c r="P283" s="67"/>
      <c r="Q283" s="58"/>
      <c r="R283" s="58"/>
      <c r="S283" s="58"/>
      <c r="T283" s="58"/>
      <c r="U283" s="58"/>
      <c r="V283" s="58"/>
      <c r="W283" s="58"/>
      <c r="X283" s="58"/>
    </row>
    <row r="284" spans="1:24" ht="18" customHeight="1" x14ac:dyDescent="0.2">
      <c r="A284" s="23"/>
      <c r="B284" s="23"/>
      <c r="C284" s="23"/>
      <c r="D284" s="23"/>
      <c r="E284" s="8"/>
      <c r="F284" s="8"/>
      <c r="G284" s="133"/>
      <c r="H284" s="134"/>
      <c r="I284" s="59"/>
      <c r="J284" s="8"/>
      <c r="K284" s="152"/>
      <c r="L284" s="135"/>
      <c r="M284" s="152"/>
      <c r="N284" s="152"/>
      <c r="O284" s="135"/>
      <c r="P284" s="67"/>
      <c r="Q284" s="58"/>
      <c r="R284" s="58"/>
      <c r="S284" s="58"/>
      <c r="T284" s="58"/>
      <c r="U284" s="58"/>
      <c r="V284" s="58"/>
      <c r="W284" s="58"/>
      <c r="X284" s="58"/>
    </row>
    <row r="285" spans="1:24" ht="18" customHeight="1" x14ac:dyDescent="0.2">
      <c r="A285" s="23"/>
      <c r="B285" s="23"/>
      <c r="C285" s="23"/>
      <c r="D285" s="23"/>
      <c r="E285" s="8"/>
      <c r="F285" s="8"/>
      <c r="G285" s="133"/>
      <c r="H285" s="134"/>
      <c r="I285" s="59"/>
      <c r="J285" s="8"/>
      <c r="K285" s="152"/>
      <c r="L285" s="135"/>
      <c r="M285" s="152"/>
      <c r="N285" s="152"/>
      <c r="O285" s="135"/>
      <c r="P285" s="67"/>
      <c r="Q285" s="58"/>
      <c r="R285" s="58"/>
      <c r="S285" s="58"/>
      <c r="T285" s="58"/>
      <c r="U285" s="58"/>
      <c r="V285" s="58"/>
      <c r="W285" s="58"/>
      <c r="X285" s="58"/>
    </row>
    <row r="286" spans="1:24" ht="18" customHeight="1" x14ac:dyDescent="0.2">
      <c r="A286" s="23"/>
      <c r="B286" s="23"/>
      <c r="C286" s="23"/>
      <c r="D286" s="23"/>
      <c r="E286" s="8"/>
      <c r="F286" s="8"/>
      <c r="G286" s="133"/>
      <c r="H286" s="134"/>
      <c r="I286" s="59"/>
      <c r="J286" s="8"/>
      <c r="K286" s="152"/>
      <c r="L286" s="135"/>
      <c r="M286" s="152"/>
      <c r="N286" s="152"/>
      <c r="O286" s="135"/>
      <c r="P286" s="67"/>
      <c r="Q286" s="58"/>
      <c r="R286" s="58"/>
      <c r="S286" s="58"/>
      <c r="T286" s="58"/>
      <c r="U286" s="58"/>
      <c r="V286" s="58"/>
      <c r="W286" s="58"/>
      <c r="X286" s="58"/>
    </row>
    <row r="287" spans="1:24" ht="18" customHeight="1" x14ac:dyDescent="0.2">
      <c r="A287" s="23"/>
      <c r="B287" s="23"/>
      <c r="C287" s="23"/>
      <c r="D287" s="23"/>
      <c r="E287" s="8"/>
      <c r="F287" s="8"/>
      <c r="G287" s="133"/>
      <c r="H287" s="134"/>
      <c r="I287" s="59"/>
      <c r="J287" s="8"/>
      <c r="K287" s="152"/>
      <c r="L287" s="135"/>
      <c r="M287" s="152"/>
      <c r="N287" s="152"/>
      <c r="O287" s="135"/>
      <c r="P287" s="67"/>
      <c r="Q287" s="58"/>
      <c r="R287" s="58"/>
      <c r="S287" s="58"/>
      <c r="T287" s="58"/>
      <c r="U287" s="58"/>
      <c r="V287" s="58"/>
      <c r="W287" s="58"/>
      <c r="X287" s="58"/>
    </row>
    <row r="288" spans="1:24" ht="18" customHeight="1" x14ac:dyDescent="0.2">
      <c r="A288" s="23"/>
      <c r="B288" s="23"/>
      <c r="C288" s="23"/>
      <c r="D288" s="23"/>
      <c r="E288" s="8"/>
      <c r="F288" s="8"/>
      <c r="G288" s="133"/>
      <c r="H288" s="134"/>
      <c r="I288" s="59"/>
      <c r="J288" s="8"/>
      <c r="K288" s="152"/>
      <c r="L288" s="135"/>
      <c r="M288" s="152"/>
      <c r="N288" s="152"/>
      <c r="O288" s="135"/>
      <c r="P288" s="67"/>
      <c r="Q288" s="58"/>
      <c r="R288" s="58"/>
      <c r="S288" s="58"/>
      <c r="T288" s="58"/>
      <c r="U288" s="58"/>
      <c r="V288" s="58"/>
      <c r="W288" s="58"/>
      <c r="X288" s="58"/>
    </row>
    <row r="289" spans="1:24" ht="18" customHeight="1" x14ac:dyDescent="0.2">
      <c r="A289" s="23"/>
      <c r="B289" s="23"/>
      <c r="C289" s="23"/>
      <c r="D289" s="23"/>
      <c r="E289" s="8"/>
      <c r="F289" s="8"/>
      <c r="G289" s="133"/>
      <c r="H289" s="134"/>
      <c r="I289" s="59"/>
      <c r="J289" s="8"/>
      <c r="K289" s="152"/>
      <c r="L289" s="135"/>
      <c r="M289" s="152"/>
      <c r="N289" s="152"/>
      <c r="O289" s="135"/>
      <c r="P289" s="67"/>
      <c r="Q289" s="58"/>
      <c r="R289" s="58"/>
      <c r="S289" s="58"/>
      <c r="T289" s="58"/>
      <c r="U289" s="58"/>
      <c r="V289" s="58"/>
      <c r="W289" s="58"/>
      <c r="X289" s="58"/>
    </row>
    <row r="290" spans="1:24" ht="18" customHeight="1" x14ac:dyDescent="0.2">
      <c r="A290" s="23"/>
      <c r="B290" s="23"/>
      <c r="C290" s="23"/>
      <c r="D290" s="23"/>
      <c r="E290" s="8"/>
      <c r="F290" s="8"/>
      <c r="G290" s="133"/>
      <c r="H290" s="134"/>
      <c r="I290" s="59"/>
      <c r="J290" s="8"/>
      <c r="K290" s="152"/>
      <c r="L290" s="135"/>
      <c r="M290" s="152"/>
      <c r="N290" s="152"/>
      <c r="O290" s="135"/>
      <c r="P290" s="67"/>
      <c r="Q290" s="58"/>
      <c r="R290" s="58"/>
      <c r="S290" s="58"/>
      <c r="T290" s="58"/>
      <c r="U290" s="58"/>
      <c r="V290" s="58"/>
      <c r="W290" s="58"/>
      <c r="X290" s="58"/>
    </row>
    <row r="291" spans="1:24" ht="18" customHeight="1" x14ac:dyDescent="0.2">
      <c r="A291" s="23"/>
      <c r="B291" s="23"/>
      <c r="C291" s="23"/>
      <c r="D291" s="23"/>
      <c r="E291" s="8"/>
      <c r="F291" s="8"/>
      <c r="G291" s="133"/>
      <c r="H291" s="134"/>
      <c r="I291" s="59"/>
      <c r="J291" s="8"/>
      <c r="K291" s="152"/>
      <c r="L291" s="135"/>
      <c r="M291" s="152"/>
      <c r="N291" s="152"/>
      <c r="O291" s="135"/>
      <c r="P291" s="67"/>
      <c r="Q291" s="58"/>
      <c r="R291" s="58"/>
      <c r="S291" s="58"/>
      <c r="T291" s="58"/>
      <c r="U291" s="58"/>
      <c r="V291" s="58"/>
      <c r="W291" s="58"/>
      <c r="X291" s="58"/>
    </row>
    <row r="292" spans="1:24" ht="18" customHeight="1" x14ac:dyDescent="0.2">
      <c r="A292" s="23"/>
      <c r="B292" s="23"/>
      <c r="C292" s="23"/>
      <c r="D292" s="23"/>
      <c r="E292" s="8"/>
      <c r="F292" s="8"/>
      <c r="G292" s="133"/>
      <c r="H292" s="134"/>
      <c r="I292" s="59"/>
      <c r="J292" s="8"/>
      <c r="K292" s="152"/>
      <c r="L292" s="135"/>
      <c r="M292" s="152"/>
      <c r="N292" s="152"/>
      <c r="O292" s="135"/>
      <c r="P292" s="67"/>
      <c r="Q292" s="58"/>
      <c r="R292" s="58"/>
      <c r="S292" s="58"/>
      <c r="T292" s="58"/>
      <c r="U292" s="58"/>
      <c r="V292" s="58"/>
      <c r="W292" s="58"/>
      <c r="X292" s="58"/>
    </row>
    <row r="293" spans="1:24" ht="18" customHeight="1" x14ac:dyDescent="0.2">
      <c r="A293" s="23"/>
      <c r="B293" s="23"/>
      <c r="C293" s="23"/>
      <c r="D293" s="23"/>
      <c r="E293" s="8"/>
      <c r="F293" s="8"/>
      <c r="G293" s="133"/>
      <c r="H293" s="134"/>
      <c r="I293" s="59"/>
      <c r="J293" s="8"/>
      <c r="K293" s="152"/>
      <c r="L293" s="135"/>
      <c r="M293" s="152"/>
      <c r="N293" s="152"/>
      <c r="O293" s="135"/>
      <c r="P293" s="67"/>
      <c r="Q293" s="58"/>
      <c r="R293" s="58"/>
      <c r="S293" s="58"/>
      <c r="T293" s="58"/>
      <c r="U293" s="58"/>
      <c r="V293" s="58"/>
      <c r="W293" s="58"/>
      <c r="X293" s="58"/>
    </row>
    <row r="294" spans="1:24" ht="18" customHeight="1" x14ac:dyDescent="0.2">
      <c r="A294" s="23"/>
      <c r="B294" s="23"/>
      <c r="C294" s="23"/>
      <c r="D294" s="23"/>
      <c r="E294" s="8"/>
      <c r="F294" s="8"/>
      <c r="G294" s="133"/>
      <c r="H294" s="134"/>
      <c r="I294" s="59"/>
      <c r="J294" s="8"/>
      <c r="K294" s="152"/>
      <c r="L294" s="135"/>
      <c r="M294" s="152"/>
      <c r="N294" s="152"/>
      <c r="O294" s="135"/>
      <c r="P294" s="67"/>
      <c r="Q294" s="58"/>
      <c r="R294" s="58"/>
      <c r="S294" s="58"/>
      <c r="T294" s="58"/>
      <c r="U294" s="58"/>
      <c r="V294" s="58"/>
      <c r="W294" s="58"/>
      <c r="X294" s="58"/>
    </row>
    <row r="295" spans="1:24" ht="18" customHeight="1" x14ac:dyDescent="0.2">
      <c r="A295" s="23"/>
      <c r="B295" s="23"/>
      <c r="C295" s="23"/>
      <c r="D295" s="23"/>
      <c r="E295" s="8"/>
      <c r="F295" s="8"/>
      <c r="G295" s="133"/>
      <c r="H295" s="134"/>
      <c r="I295" s="59"/>
      <c r="J295" s="8"/>
      <c r="K295" s="152"/>
      <c r="L295" s="135"/>
      <c r="M295" s="152"/>
      <c r="N295" s="152"/>
      <c r="O295" s="135"/>
      <c r="P295" s="67"/>
      <c r="Q295" s="58"/>
      <c r="R295" s="58"/>
      <c r="S295" s="58"/>
      <c r="T295" s="58"/>
      <c r="U295" s="58"/>
      <c r="V295" s="58"/>
      <c r="W295" s="58"/>
      <c r="X295" s="58"/>
    </row>
    <row r="296" spans="1:24" ht="18" customHeight="1" x14ac:dyDescent="0.2">
      <c r="A296" s="23"/>
      <c r="B296" s="23"/>
      <c r="C296" s="23"/>
      <c r="D296" s="23"/>
      <c r="E296" s="8"/>
      <c r="F296" s="8"/>
      <c r="G296" s="133"/>
      <c r="H296" s="134"/>
      <c r="I296" s="59"/>
      <c r="J296" s="8"/>
      <c r="K296" s="152"/>
      <c r="L296" s="135"/>
      <c r="M296" s="152"/>
      <c r="N296" s="152"/>
      <c r="O296" s="135"/>
      <c r="P296" s="67"/>
      <c r="Q296" s="58"/>
      <c r="R296" s="58"/>
      <c r="S296" s="58"/>
      <c r="T296" s="58"/>
      <c r="U296" s="58"/>
      <c r="V296" s="58"/>
      <c r="W296" s="58"/>
      <c r="X296" s="58"/>
    </row>
    <row r="297" spans="1:24" ht="18" customHeight="1" x14ac:dyDescent="0.2">
      <c r="A297" s="23"/>
      <c r="B297" s="23"/>
      <c r="C297" s="23"/>
      <c r="D297" s="23"/>
      <c r="E297" s="8"/>
      <c r="F297" s="8"/>
      <c r="G297" s="133"/>
      <c r="H297" s="134"/>
      <c r="I297" s="59"/>
      <c r="J297" s="8"/>
      <c r="K297" s="152"/>
      <c r="L297" s="135"/>
      <c r="M297" s="152"/>
      <c r="N297" s="152"/>
      <c r="O297" s="135"/>
      <c r="P297" s="67"/>
      <c r="Q297" s="58"/>
      <c r="R297" s="58"/>
      <c r="S297" s="58"/>
      <c r="T297" s="58"/>
      <c r="U297" s="58"/>
      <c r="V297" s="58"/>
      <c r="W297" s="58"/>
      <c r="X297" s="58"/>
    </row>
    <row r="298" spans="1:24" ht="18" customHeight="1" x14ac:dyDescent="0.2">
      <c r="A298" s="23"/>
      <c r="B298" s="23"/>
      <c r="C298" s="23"/>
      <c r="D298" s="23"/>
      <c r="E298" s="8"/>
      <c r="F298" s="8"/>
      <c r="G298" s="133"/>
      <c r="H298" s="134"/>
      <c r="I298" s="59"/>
      <c r="J298" s="8"/>
      <c r="K298" s="152"/>
      <c r="L298" s="135"/>
      <c r="M298" s="152"/>
      <c r="N298" s="152"/>
      <c r="O298" s="135"/>
      <c r="P298" s="67"/>
      <c r="Q298" s="58"/>
      <c r="R298" s="58"/>
      <c r="S298" s="58"/>
      <c r="T298" s="58"/>
      <c r="U298" s="58"/>
      <c r="V298" s="58"/>
      <c r="W298" s="58"/>
      <c r="X298" s="58"/>
    </row>
    <row r="299" spans="1:24" ht="18" customHeight="1" x14ac:dyDescent="0.2">
      <c r="A299" s="23"/>
      <c r="B299" s="23"/>
      <c r="C299" s="23"/>
      <c r="D299" s="23"/>
      <c r="E299" s="58"/>
      <c r="F299" s="58"/>
      <c r="G299" s="133"/>
      <c r="H299" s="134"/>
      <c r="I299" s="59"/>
      <c r="J299" s="58"/>
      <c r="K299" s="135"/>
      <c r="L299" s="135"/>
      <c r="M299" s="135"/>
      <c r="N299" s="135"/>
      <c r="O299" s="135"/>
      <c r="P299" s="67"/>
      <c r="Q299" s="58"/>
      <c r="R299" s="58"/>
      <c r="S299" s="58"/>
      <c r="T299" s="58"/>
      <c r="U299" s="58"/>
      <c r="V299" s="58"/>
      <c r="W299" s="58"/>
      <c r="X299" s="58"/>
    </row>
    <row r="300" spans="1:24" ht="18" customHeight="1" x14ac:dyDescent="0.2">
      <c r="A300" s="23"/>
      <c r="B300" s="23"/>
      <c r="C300" s="23"/>
      <c r="D300" s="23"/>
      <c r="E300" s="58"/>
      <c r="F300" s="58"/>
      <c r="G300" s="133"/>
      <c r="H300" s="134"/>
      <c r="I300" s="59"/>
      <c r="J300" s="58"/>
      <c r="K300" s="135"/>
      <c r="L300" s="135"/>
      <c r="M300" s="135"/>
      <c r="N300" s="135"/>
      <c r="O300" s="135"/>
      <c r="P300" s="67"/>
      <c r="Q300" s="58"/>
      <c r="R300" s="58"/>
      <c r="S300" s="58"/>
      <c r="T300" s="58"/>
      <c r="U300" s="58"/>
      <c r="V300" s="58"/>
      <c r="W300" s="58"/>
      <c r="X300" s="58"/>
    </row>
    <row r="301" spans="1:24" ht="18" customHeight="1" x14ac:dyDescent="0.2">
      <c r="A301" s="23"/>
      <c r="B301" s="23"/>
      <c r="C301" s="23"/>
      <c r="D301" s="23"/>
      <c r="E301" s="58"/>
      <c r="F301" s="58"/>
      <c r="G301" s="133"/>
      <c r="H301" s="134"/>
      <c r="I301" s="59"/>
      <c r="J301" s="58"/>
      <c r="K301" s="135"/>
      <c r="L301" s="135"/>
      <c r="M301" s="135"/>
      <c r="N301" s="135"/>
      <c r="O301" s="135"/>
      <c r="P301" s="67"/>
      <c r="Q301" s="58"/>
      <c r="R301" s="58"/>
      <c r="S301" s="58"/>
      <c r="T301" s="58"/>
      <c r="U301" s="58"/>
      <c r="V301" s="58"/>
      <c r="W301" s="58"/>
      <c r="X301" s="58"/>
    </row>
    <row r="302" spans="1:24" ht="18" customHeight="1" x14ac:dyDescent="0.2">
      <c r="A302" s="23"/>
      <c r="B302" s="23"/>
      <c r="C302" s="23"/>
      <c r="D302" s="23"/>
      <c r="E302" s="58"/>
      <c r="F302" s="58"/>
      <c r="G302" s="133"/>
      <c r="H302" s="134"/>
      <c r="I302" s="59"/>
      <c r="J302" s="58"/>
      <c r="K302" s="135"/>
      <c r="L302" s="135"/>
      <c r="M302" s="135"/>
      <c r="N302" s="135"/>
      <c r="O302" s="135"/>
      <c r="P302" s="67"/>
      <c r="Q302" s="58"/>
      <c r="R302" s="58"/>
      <c r="S302" s="58"/>
      <c r="T302" s="58"/>
      <c r="U302" s="58"/>
      <c r="V302" s="58"/>
      <c r="W302" s="58"/>
      <c r="X302" s="58"/>
    </row>
    <row r="303" spans="1:24" ht="18" customHeight="1" x14ac:dyDescent="0.2">
      <c r="A303" s="23"/>
      <c r="B303" s="23"/>
      <c r="C303" s="23"/>
      <c r="D303" s="23"/>
      <c r="E303" s="58"/>
      <c r="F303" s="58"/>
      <c r="G303" s="133"/>
      <c r="H303" s="134"/>
      <c r="I303" s="59"/>
      <c r="J303" s="58"/>
      <c r="K303" s="135"/>
      <c r="L303" s="135"/>
      <c r="M303" s="135"/>
      <c r="N303" s="135"/>
      <c r="O303" s="135"/>
      <c r="P303" s="67"/>
      <c r="Q303" s="58"/>
      <c r="R303" s="58"/>
      <c r="S303" s="58"/>
      <c r="T303" s="58"/>
      <c r="U303" s="58"/>
      <c r="V303" s="58"/>
      <c r="W303" s="58"/>
      <c r="X303" s="58"/>
    </row>
    <row r="304" spans="1:24" ht="18" customHeight="1" x14ac:dyDescent="0.2">
      <c r="A304" s="23"/>
      <c r="B304" s="23"/>
      <c r="C304" s="23"/>
      <c r="D304" s="23"/>
      <c r="E304" s="58"/>
      <c r="F304" s="58"/>
      <c r="G304" s="133"/>
      <c r="H304" s="134"/>
      <c r="I304" s="59"/>
      <c r="J304" s="58"/>
      <c r="K304" s="135"/>
      <c r="L304" s="135"/>
      <c r="M304" s="135"/>
      <c r="N304" s="135"/>
      <c r="O304" s="135"/>
      <c r="P304" s="67"/>
      <c r="Q304" s="58"/>
      <c r="R304" s="58"/>
      <c r="S304" s="58"/>
      <c r="T304" s="58"/>
      <c r="U304" s="58"/>
      <c r="V304" s="58"/>
      <c r="W304" s="58"/>
      <c r="X304" s="58"/>
    </row>
    <row r="305" spans="1:24" ht="18" customHeight="1" x14ac:dyDescent="0.2">
      <c r="A305" s="23"/>
      <c r="B305" s="23"/>
      <c r="C305" s="23"/>
      <c r="D305" s="23"/>
      <c r="E305" s="58"/>
      <c r="F305" s="58"/>
      <c r="G305" s="133"/>
      <c r="H305" s="134"/>
      <c r="I305" s="59"/>
      <c r="J305" s="58"/>
      <c r="K305" s="135"/>
      <c r="L305" s="135"/>
      <c r="M305" s="135"/>
      <c r="N305" s="135"/>
      <c r="O305" s="135"/>
      <c r="P305" s="67"/>
      <c r="Q305" s="58"/>
      <c r="R305" s="58"/>
      <c r="S305" s="58"/>
      <c r="T305" s="58"/>
      <c r="U305" s="58"/>
      <c r="V305" s="58"/>
      <c r="W305" s="58"/>
      <c r="X305" s="58"/>
    </row>
    <row r="306" spans="1:24" ht="18" customHeight="1" x14ac:dyDescent="0.2">
      <c r="A306" s="23"/>
      <c r="B306" s="23"/>
      <c r="C306" s="23"/>
      <c r="D306" s="23"/>
      <c r="E306" s="58"/>
      <c r="F306" s="58"/>
      <c r="G306" s="133"/>
      <c r="H306" s="134"/>
      <c r="I306" s="59"/>
      <c r="J306" s="58"/>
      <c r="K306" s="135"/>
      <c r="L306" s="135"/>
      <c r="M306" s="135"/>
      <c r="N306" s="135"/>
      <c r="O306" s="135"/>
      <c r="P306" s="67"/>
      <c r="Q306" s="58"/>
      <c r="R306" s="58"/>
      <c r="S306" s="58"/>
      <c r="T306" s="58"/>
      <c r="U306" s="58"/>
      <c r="V306" s="58"/>
      <c r="W306" s="58"/>
      <c r="X306" s="58"/>
    </row>
    <row r="307" spans="1:24" ht="18" customHeight="1" x14ac:dyDescent="0.2">
      <c r="A307" s="23"/>
      <c r="B307" s="23"/>
      <c r="C307" s="23"/>
      <c r="D307" s="23"/>
      <c r="E307" s="58"/>
      <c r="F307" s="58"/>
      <c r="G307" s="133"/>
      <c r="H307" s="134"/>
      <c r="I307" s="59"/>
      <c r="J307" s="58"/>
      <c r="K307" s="135"/>
      <c r="L307" s="135"/>
      <c r="M307" s="135"/>
      <c r="N307" s="135"/>
      <c r="O307" s="135"/>
      <c r="P307" s="67"/>
      <c r="Q307" s="58"/>
      <c r="R307" s="58"/>
      <c r="S307" s="58"/>
      <c r="T307" s="58"/>
      <c r="U307" s="58"/>
      <c r="V307" s="58"/>
      <c r="W307" s="58"/>
      <c r="X307" s="58"/>
    </row>
    <row r="308" spans="1:24" ht="18" customHeight="1" x14ac:dyDescent="0.2">
      <c r="A308" s="23"/>
      <c r="B308" s="23"/>
      <c r="C308" s="23"/>
      <c r="D308" s="23"/>
      <c r="E308" s="58"/>
      <c r="F308" s="58"/>
      <c r="G308" s="133"/>
      <c r="H308" s="134"/>
      <c r="I308" s="59"/>
      <c r="J308" s="58"/>
      <c r="K308" s="135"/>
      <c r="L308" s="135"/>
      <c r="M308" s="135"/>
      <c r="N308" s="135"/>
      <c r="O308" s="135"/>
      <c r="P308" s="67"/>
      <c r="Q308" s="58"/>
      <c r="R308" s="58"/>
      <c r="S308" s="58"/>
      <c r="T308" s="58"/>
      <c r="U308" s="58"/>
      <c r="V308" s="58"/>
      <c r="W308" s="58"/>
      <c r="X308" s="58"/>
    </row>
    <row r="309" spans="1:24" ht="18" customHeight="1" x14ac:dyDescent="0.2">
      <c r="A309" s="23"/>
      <c r="B309" s="23"/>
      <c r="C309" s="23"/>
      <c r="D309" s="23"/>
      <c r="E309" s="58"/>
      <c r="F309" s="58"/>
      <c r="G309" s="133"/>
      <c r="H309" s="134"/>
      <c r="I309" s="59"/>
      <c r="J309" s="58"/>
      <c r="K309" s="135"/>
      <c r="L309" s="135"/>
      <c r="M309" s="135"/>
      <c r="N309" s="135"/>
      <c r="O309" s="135"/>
      <c r="P309" s="67"/>
      <c r="Q309" s="58"/>
      <c r="R309" s="58"/>
      <c r="S309" s="58"/>
      <c r="T309" s="58"/>
      <c r="U309" s="58"/>
      <c r="V309" s="58"/>
      <c r="W309" s="58"/>
      <c r="X309" s="58"/>
    </row>
    <row r="310" spans="1:24" ht="18" customHeight="1" x14ac:dyDescent="0.2">
      <c r="A310" s="23"/>
      <c r="B310" s="23"/>
      <c r="C310" s="23"/>
      <c r="D310" s="23"/>
      <c r="E310" s="58"/>
      <c r="F310" s="58"/>
      <c r="G310" s="133"/>
      <c r="H310" s="134"/>
      <c r="I310" s="59"/>
      <c r="J310" s="58"/>
      <c r="K310" s="135"/>
      <c r="L310" s="135"/>
      <c r="M310" s="135"/>
      <c r="N310" s="135"/>
      <c r="O310" s="135"/>
      <c r="P310" s="67"/>
      <c r="Q310" s="58"/>
      <c r="R310" s="58"/>
      <c r="S310" s="58"/>
      <c r="T310" s="58"/>
      <c r="U310" s="58"/>
      <c r="V310" s="58"/>
      <c r="W310" s="58"/>
      <c r="X310" s="58"/>
    </row>
    <row r="311" spans="1:24" ht="18" customHeight="1" x14ac:dyDescent="0.2">
      <c r="A311" s="23"/>
      <c r="B311" s="23"/>
      <c r="C311" s="23"/>
      <c r="D311" s="23"/>
      <c r="E311" s="58"/>
      <c r="F311" s="58"/>
      <c r="G311" s="133"/>
      <c r="H311" s="134"/>
      <c r="I311" s="59"/>
      <c r="J311" s="58"/>
      <c r="K311" s="135"/>
      <c r="L311" s="135"/>
      <c r="M311" s="135"/>
      <c r="N311" s="135"/>
      <c r="O311" s="135"/>
      <c r="P311" s="67"/>
      <c r="Q311" s="58"/>
      <c r="R311" s="58"/>
      <c r="S311" s="58"/>
      <c r="T311" s="58"/>
      <c r="U311" s="58"/>
      <c r="V311" s="58"/>
      <c r="W311" s="58"/>
      <c r="X311" s="58"/>
    </row>
    <row r="312" spans="1:24" ht="18" customHeight="1" x14ac:dyDescent="0.2">
      <c r="A312" s="23"/>
      <c r="B312" s="23"/>
      <c r="C312" s="23"/>
      <c r="D312" s="23"/>
      <c r="E312" s="58"/>
      <c r="F312" s="58"/>
      <c r="G312" s="133"/>
      <c r="H312" s="134"/>
      <c r="I312" s="59"/>
      <c r="J312" s="58"/>
      <c r="K312" s="135"/>
      <c r="L312" s="135"/>
      <c r="M312" s="135"/>
      <c r="N312" s="135"/>
      <c r="O312" s="135"/>
      <c r="P312" s="67"/>
      <c r="Q312" s="58"/>
      <c r="R312" s="58"/>
      <c r="S312" s="58"/>
      <c r="T312" s="58"/>
      <c r="U312" s="58"/>
      <c r="V312" s="58"/>
      <c r="W312" s="58"/>
      <c r="X312" s="58"/>
    </row>
    <row r="313" spans="1:24" ht="18" customHeight="1" x14ac:dyDescent="0.2">
      <c r="A313" s="23"/>
      <c r="B313" s="23"/>
      <c r="C313" s="23"/>
      <c r="D313" s="23"/>
      <c r="E313" s="58"/>
      <c r="F313" s="58"/>
      <c r="G313" s="133"/>
      <c r="H313" s="134"/>
      <c r="I313" s="59"/>
      <c r="J313" s="58"/>
      <c r="K313" s="135"/>
      <c r="L313" s="135"/>
      <c r="M313" s="135"/>
      <c r="N313" s="135"/>
      <c r="O313" s="135"/>
      <c r="P313" s="67"/>
      <c r="Q313" s="58"/>
      <c r="R313" s="58"/>
      <c r="S313" s="58"/>
      <c r="T313" s="58"/>
      <c r="U313" s="58"/>
      <c r="V313" s="58"/>
      <c r="W313" s="58"/>
      <c r="X313" s="58"/>
    </row>
    <row r="314" spans="1:24" ht="18" customHeight="1" x14ac:dyDescent="0.2">
      <c r="A314" s="23"/>
      <c r="B314" s="23"/>
      <c r="C314" s="23"/>
      <c r="D314" s="23"/>
      <c r="E314" s="58"/>
      <c r="F314" s="58"/>
      <c r="G314" s="133"/>
      <c r="H314" s="134"/>
      <c r="I314" s="59"/>
      <c r="J314" s="58"/>
      <c r="K314" s="135"/>
      <c r="L314" s="135"/>
      <c r="M314" s="135"/>
      <c r="N314" s="135"/>
      <c r="O314" s="135"/>
      <c r="P314" s="67"/>
      <c r="Q314" s="58"/>
      <c r="R314" s="58"/>
      <c r="S314" s="58"/>
      <c r="T314" s="58"/>
      <c r="U314" s="58"/>
      <c r="V314" s="58"/>
      <c r="W314" s="58"/>
      <c r="X314" s="58"/>
    </row>
    <row r="315" spans="1:24" ht="18" customHeight="1" x14ac:dyDescent="0.2">
      <c r="A315" s="23"/>
      <c r="B315" s="23"/>
      <c r="C315" s="23"/>
      <c r="D315" s="23"/>
      <c r="E315" s="58"/>
      <c r="F315" s="58"/>
      <c r="G315" s="133"/>
      <c r="H315" s="134"/>
      <c r="I315" s="59"/>
      <c r="J315" s="58"/>
      <c r="K315" s="135"/>
      <c r="L315" s="135"/>
      <c r="M315" s="135"/>
      <c r="N315" s="135"/>
      <c r="O315" s="135"/>
      <c r="P315" s="67"/>
      <c r="Q315" s="58"/>
      <c r="R315" s="58"/>
      <c r="S315" s="58"/>
      <c r="T315" s="58"/>
      <c r="U315" s="58"/>
      <c r="V315" s="58"/>
      <c r="W315" s="58"/>
      <c r="X315" s="58"/>
    </row>
    <row r="316" spans="1:24" ht="18" customHeight="1" x14ac:dyDescent="0.2">
      <c r="A316" s="23"/>
      <c r="B316" s="23"/>
      <c r="C316" s="23"/>
      <c r="D316" s="23"/>
      <c r="E316" s="58"/>
      <c r="F316" s="58"/>
      <c r="G316" s="133"/>
      <c r="H316" s="134"/>
      <c r="I316" s="59"/>
      <c r="J316" s="58"/>
      <c r="K316" s="135"/>
      <c r="L316" s="135"/>
      <c r="M316" s="135"/>
      <c r="N316" s="135"/>
      <c r="O316" s="135"/>
      <c r="P316" s="67"/>
      <c r="Q316" s="58"/>
      <c r="R316" s="58"/>
      <c r="S316" s="58"/>
      <c r="T316" s="58"/>
      <c r="U316" s="58"/>
      <c r="V316" s="58"/>
      <c r="W316" s="58"/>
      <c r="X316" s="58"/>
    </row>
    <row r="317" spans="1:24" ht="18" customHeight="1" x14ac:dyDescent="0.2">
      <c r="A317" s="23"/>
      <c r="B317" s="23"/>
      <c r="C317" s="23"/>
      <c r="D317" s="23"/>
      <c r="E317" s="58"/>
      <c r="F317" s="58"/>
      <c r="G317" s="133"/>
      <c r="H317" s="134"/>
      <c r="I317" s="59"/>
      <c r="J317" s="58"/>
      <c r="K317" s="135"/>
      <c r="L317" s="135"/>
      <c r="M317" s="135"/>
      <c r="N317" s="135"/>
      <c r="O317" s="135"/>
      <c r="P317" s="67"/>
      <c r="Q317" s="58"/>
      <c r="R317" s="58"/>
      <c r="S317" s="58"/>
      <c r="T317" s="58"/>
      <c r="U317" s="58"/>
      <c r="V317" s="58"/>
      <c r="W317" s="58"/>
      <c r="X317" s="58"/>
    </row>
    <row r="318" spans="1:24" ht="18" customHeight="1" x14ac:dyDescent="0.2">
      <c r="A318" s="23"/>
      <c r="B318" s="23"/>
      <c r="C318" s="23"/>
      <c r="D318" s="23"/>
      <c r="E318" s="58"/>
      <c r="F318" s="58"/>
      <c r="G318" s="133"/>
      <c r="H318" s="134"/>
      <c r="I318" s="59"/>
      <c r="J318" s="58"/>
      <c r="K318" s="135"/>
      <c r="L318" s="135"/>
      <c r="M318" s="135"/>
      <c r="N318" s="135"/>
      <c r="O318" s="135"/>
      <c r="P318" s="67"/>
      <c r="Q318" s="58"/>
      <c r="R318" s="58"/>
      <c r="S318" s="58"/>
      <c r="T318" s="58"/>
      <c r="U318" s="58"/>
      <c r="V318" s="58"/>
      <c r="W318" s="58"/>
      <c r="X318" s="58"/>
    </row>
    <row r="319" spans="1:24" ht="18" customHeight="1" x14ac:dyDescent="0.2">
      <c r="A319" s="23"/>
      <c r="B319" s="23"/>
      <c r="C319" s="23"/>
      <c r="D319" s="23"/>
      <c r="E319" s="58"/>
      <c r="F319" s="58"/>
      <c r="G319" s="133"/>
      <c r="H319" s="134"/>
      <c r="I319" s="59"/>
      <c r="J319" s="58"/>
      <c r="K319" s="135"/>
      <c r="L319" s="135"/>
      <c r="M319" s="135"/>
      <c r="N319" s="135"/>
      <c r="O319" s="135"/>
      <c r="P319" s="67"/>
      <c r="Q319" s="58"/>
      <c r="R319" s="58"/>
      <c r="S319" s="58"/>
      <c r="T319" s="58"/>
      <c r="U319" s="58"/>
      <c r="V319" s="58"/>
      <c r="W319" s="58"/>
      <c r="X319" s="58"/>
    </row>
    <row r="320" spans="1:24" ht="18" customHeight="1" x14ac:dyDescent="0.2">
      <c r="A320" s="23"/>
      <c r="B320" s="23"/>
      <c r="C320" s="23"/>
      <c r="D320" s="23"/>
      <c r="E320" s="58"/>
      <c r="F320" s="58"/>
      <c r="G320" s="133"/>
      <c r="H320" s="134"/>
      <c r="I320" s="59"/>
      <c r="J320" s="58"/>
      <c r="K320" s="135"/>
      <c r="L320" s="135"/>
      <c r="M320" s="135"/>
      <c r="N320" s="135"/>
      <c r="O320" s="135"/>
      <c r="P320" s="67"/>
      <c r="Q320" s="58"/>
      <c r="R320" s="58"/>
      <c r="S320" s="58"/>
      <c r="T320" s="58"/>
      <c r="U320" s="58"/>
      <c r="V320" s="58"/>
      <c r="W320" s="58"/>
      <c r="X320" s="58"/>
    </row>
    <row r="321" spans="1:24" ht="18" customHeight="1" x14ac:dyDescent="0.2">
      <c r="A321" s="23"/>
      <c r="B321" s="23"/>
      <c r="C321" s="23"/>
      <c r="D321" s="23"/>
      <c r="E321" s="58"/>
      <c r="F321" s="58"/>
      <c r="G321" s="133"/>
      <c r="H321" s="134"/>
      <c r="I321" s="59"/>
      <c r="J321" s="58"/>
      <c r="K321" s="135"/>
      <c r="L321" s="135"/>
      <c r="M321" s="135"/>
      <c r="N321" s="135"/>
      <c r="O321" s="135"/>
      <c r="P321" s="67"/>
      <c r="Q321" s="58"/>
      <c r="R321" s="58"/>
      <c r="S321" s="58"/>
      <c r="T321" s="58"/>
      <c r="U321" s="58"/>
      <c r="V321" s="58"/>
      <c r="W321" s="58"/>
      <c r="X321" s="58"/>
    </row>
    <row r="322" spans="1:24" ht="18" customHeight="1" x14ac:dyDescent="0.2">
      <c r="A322" s="23"/>
      <c r="B322" s="23"/>
      <c r="C322" s="23"/>
      <c r="D322" s="23"/>
      <c r="E322" s="58"/>
      <c r="F322" s="58"/>
      <c r="G322" s="133"/>
      <c r="H322" s="134"/>
      <c r="I322" s="59"/>
      <c r="J322" s="58"/>
      <c r="K322" s="135"/>
      <c r="L322" s="135"/>
      <c r="M322" s="135"/>
      <c r="N322" s="135"/>
      <c r="O322" s="135"/>
      <c r="P322" s="67"/>
      <c r="Q322" s="58"/>
      <c r="R322" s="58"/>
      <c r="S322" s="58"/>
      <c r="T322" s="58"/>
      <c r="U322" s="58"/>
      <c r="V322" s="58"/>
      <c r="W322" s="58"/>
      <c r="X322" s="58"/>
    </row>
    <row r="323" spans="1:24" ht="18" customHeight="1" x14ac:dyDescent="0.2">
      <c r="A323" s="23"/>
      <c r="B323" s="23"/>
      <c r="C323" s="23"/>
      <c r="D323" s="23"/>
      <c r="E323" s="58"/>
      <c r="F323" s="58"/>
      <c r="G323" s="133"/>
      <c r="H323" s="134"/>
      <c r="I323" s="59"/>
      <c r="J323" s="58"/>
      <c r="K323" s="135"/>
      <c r="L323" s="135"/>
      <c r="M323" s="135"/>
      <c r="N323" s="135"/>
      <c r="O323" s="135"/>
      <c r="P323" s="67"/>
      <c r="Q323" s="58"/>
      <c r="R323" s="58"/>
      <c r="S323" s="58"/>
      <c r="T323" s="58"/>
      <c r="U323" s="58"/>
      <c r="V323" s="58"/>
      <c r="W323" s="58"/>
      <c r="X323" s="58"/>
    </row>
    <row r="324" spans="1:24" ht="18" customHeight="1" x14ac:dyDescent="0.2">
      <c r="A324" s="23"/>
      <c r="B324" s="23"/>
      <c r="C324" s="23"/>
      <c r="D324" s="23"/>
      <c r="E324" s="58"/>
      <c r="F324" s="58"/>
      <c r="G324" s="133"/>
      <c r="H324" s="134"/>
      <c r="I324" s="59"/>
      <c r="J324" s="58"/>
      <c r="K324" s="135"/>
      <c r="L324" s="135"/>
      <c r="M324" s="135"/>
      <c r="N324" s="135"/>
      <c r="O324" s="135"/>
      <c r="P324" s="67"/>
      <c r="Q324" s="58"/>
      <c r="R324" s="58"/>
      <c r="S324" s="58"/>
      <c r="T324" s="58"/>
      <c r="U324" s="58"/>
      <c r="V324" s="58"/>
      <c r="W324" s="58"/>
      <c r="X324" s="58"/>
    </row>
    <row r="325" spans="1:24" ht="18" customHeight="1" x14ac:dyDescent="0.2">
      <c r="A325" s="23"/>
      <c r="B325" s="23"/>
      <c r="C325" s="23"/>
      <c r="D325" s="23"/>
      <c r="E325" s="58"/>
      <c r="F325" s="58"/>
      <c r="G325" s="133"/>
      <c r="H325" s="134"/>
      <c r="I325" s="59"/>
      <c r="J325" s="58"/>
      <c r="K325" s="135"/>
      <c r="L325" s="135"/>
      <c r="M325" s="135"/>
      <c r="N325" s="135"/>
      <c r="O325" s="135"/>
      <c r="P325" s="67"/>
      <c r="Q325" s="58"/>
      <c r="R325" s="58"/>
      <c r="S325" s="58"/>
      <c r="T325" s="58"/>
      <c r="U325" s="58"/>
      <c r="V325" s="58"/>
      <c r="W325" s="58"/>
      <c r="X325" s="58"/>
    </row>
    <row r="326" spans="1:24" ht="18" customHeight="1" x14ac:dyDescent="0.2">
      <c r="A326" s="23"/>
      <c r="B326" s="23"/>
      <c r="C326" s="23"/>
      <c r="D326" s="23"/>
      <c r="E326" s="58"/>
      <c r="F326" s="58"/>
      <c r="G326" s="133"/>
      <c r="H326" s="134"/>
      <c r="I326" s="59"/>
      <c r="J326" s="58"/>
      <c r="K326" s="135"/>
      <c r="L326" s="135"/>
      <c r="M326" s="135"/>
      <c r="N326" s="135"/>
      <c r="O326" s="135"/>
      <c r="P326" s="67"/>
      <c r="Q326" s="58"/>
      <c r="R326" s="58"/>
      <c r="S326" s="58"/>
      <c r="T326" s="58"/>
      <c r="U326" s="58"/>
      <c r="V326" s="58"/>
      <c r="W326" s="58"/>
      <c r="X326" s="58"/>
    </row>
    <row r="327" spans="1:24" ht="18" customHeight="1" x14ac:dyDescent="0.2">
      <c r="A327" s="23"/>
      <c r="B327" s="23"/>
      <c r="C327" s="23"/>
      <c r="D327" s="23"/>
      <c r="E327" s="58"/>
      <c r="F327" s="58"/>
      <c r="G327" s="133"/>
      <c r="H327" s="134"/>
      <c r="I327" s="59"/>
      <c r="J327" s="58"/>
      <c r="K327" s="135"/>
      <c r="L327" s="135"/>
      <c r="M327" s="135"/>
      <c r="N327" s="135"/>
      <c r="O327" s="135"/>
      <c r="P327" s="67"/>
      <c r="Q327" s="58"/>
      <c r="R327" s="58"/>
      <c r="S327" s="58"/>
      <c r="T327" s="58"/>
      <c r="U327" s="58"/>
      <c r="V327" s="58"/>
      <c r="W327" s="58"/>
      <c r="X327" s="58"/>
    </row>
    <row r="328" spans="1:24" ht="18" customHeight="1" x14ac:dyDescent="0.2">
      <c r="A328" s="23"/>
      <c r="B328" s="23"/>
      <c r="C328" s="23"/>
      <c r="D328" s="23"/>
      <c r="E328" s="58"/>
      <c r="F328" s="58"/>
      <c r="G328" s="133"/>
      <c r="H328" s="134"/>
      <c r="I328" s="59"/>
      <c r="J328" s="58"/>
      <c r="K328" s="135"/>
      <c r="L328" s="135"/>
      <c r="M328" s="135"/>
      <c r="N328" s="135"/>
      <c r="O328" s="135"/>
      <c r="P328" s="67"/>
      <c r="Q328" s="58"/>
      <c r="R328" s="58"/>
      <c r="S328" s="58"/>
      <c r="T328" s="58"/>
      <c r="U328" s="58"/>
      <c r="V328" s="58"/>
      <c r="W328" s="58"/>
      <c r="X328" s="58"/>
    </row>
    <row r="329" spans="1:24" ht="18" customHeight="1" x14ac:dyDescent="0.2">
      <c r="A329" s="23"/>
      <c r="B329" s="23"/>
      <c r="C329" s="23"/>
      <c r="D329" s="23"/>
      <c r="E329" s="58"/>
      <c r="F329" s="58"/>
      <c r="G329" s="133"/>
      <c r="H329" s="134"/>
      <c r="I329" s="59"/>
      <c r="J329" s="58"/>
      <c r="K329" s="135"/>
      <c r="L329" s="135"/>
      <c r="M329" s="135"/>
      <c r="N329" s="135"/>
      <c r="O329" s="135"/>
      <c r="P329" s="67"/>
      <c r="Q329" s="58"/>
      <c r="R329" s="58"/>
      <c r="S329" s="58"/>
      <c r="T329" s="58"/>
      <c r="U329" s="58"/>
      <c r="V329" s="58"/>
      <c r="W329" s="58"/>
      <c r="X329" s="58"/>
    </row>
    <row r="330" spans="1:24" ht="18" customHeight="1" x14ac:dyDescent="0.2">
      <c r="A330" s="23"/>
      <c r="B330" s="23"/>
      <c r="C330" s="23"/>
      <c r="D330" s="23"/>
      <c r="E330" s="58"/>
      <c r="F330" s="58"/>
      <c r="G330" s="133"/>
      <c r="H330" s="134"/>
      <c r="I330" s="59"/>
      <c r="J330" s="58"/>
      <c r="K330" s="135"/>
      <c r="L330" s="135"/>
      <c r="M330" s="135"/>
      <c r="N330" s="135"/>
      <c r="O330" s="135"/>
      <c r="P330" s="67"/>
      <c r="Q330" s="58"/>
      <c r="R330" s="58"/>
      <c r="S330" s="58"/>
      <c r="T330" s="58"/>
      <c r="U330" s="58"/>
      <c r="V330" s="58"/>
      <c r="W330" s="58"/>
      <c r="X330" s="58"/>
    </row>
    <row r="331" spans="1:24" ht="18" customHeight="1" x14ac:dyDescent="0.2">
      <c r="A331" s="23"/>
      <c r="B331" s="23"/>
      <c r="C331" s="23"/>
      <c r="D331" s="23"/>
      <c r="E331" s="58"/>
      <c r="F331" s="58"/>
      <c r="G331" s="133"/>
      <c r="H331" s="134"/>
      <c r="I331" s="59"/>
      <c r="J331" s="58"/>
      <c r="K331" s="135"/>
      <c r="L331" s="135"/>
      <c r="M331" s="135"/>
      <c r="N331" s="135"/>
      <c r="O331" s="135"/>
      <c r="P331" s="67"/>
      <c r="Q331" s="58"/>
      <c r="R331" s="58"/>
      <c r="S331" s="58"/>
      <c r="T331" s="58"/>
      <c r="U331" s="58"/>
      <c r="V331" s="58"/>
      <c r="W331" s="58"/>
      <c r="X331" s="58"/>
    </row>
    <row r="332" spans="1:24" ht="18" customHeight="1" x14ac:dyDescent="0.2">
      <c r="A332" s="23"/>
      <c r="B332" s="23"/>
      <c r="C332" s="23"/>
      <c r="D332" s="23"/>
      <c r="E332" s="58"/>
      <c r="F332" s="58"/>
      <c r="G332" s="133"/>
      <c r="H332" s="134"/>
      <c r="I332" s="59"/>
      <c r="J332" s="58"/>
      <c r="K332" s="135"/>
      <c r="L332" s="135"/>
      <c r="M332" s="135"/>
      <c r="N332" s="135"/>
      <c r="O332" s="135"/>
      <c r="P332" s="67"/>
      <c r="Q332" s="58"/>
      <c r="R332" s="58"/>
      <c r="S332" s="58"/>
      <c r="T332" s="58"/>
      <c r="U332" s="58"/>
      <c r="V332" s="58"/>
      <c r="W332" s="58"/>
      <c r="X332" s="58"/>
    </row>
    <row r="333" spans="1:24" ht="18" customHeight="1" x14ac:dyDescent="0.2">
      <c r="A333" s="23"/>
      <c r="B333" s="23"/>
      <c r="C333" s="23"/>
      <c r="D333" s="23"/>
      <c r="E333" s="58"/>
      <c r="F333" s="58"/>
      <c r="G333" s="133"/>
      <c r="H333" s="134"/>
      <c r="I333" s="59"/>
      <c r="J333" s="58"/>
      <c r="K333" s="135"/>
      <c r="L333" s="135"/>
      <c r="M333" s="135"/>
      <c r="N333" s="135"/>
      <c r="O333" s="135"/>
      <c r="P333" s="67"/>
      <c r="Q333" s="58"/>
      <c r="R333" s="58"/>
      <c r="S333" s="58"/>
      <c r="T333" s="58"/>
      <c r="U333" s="58"/>
      <c r="V333" s="58"/>
      <c r="W333" s="58"/>
      <c r="X333" s="58"/>
    </row>
    <row r="334" spans="1:24" ht="18" customHeight="1" x14ac:dyDescent="0.2">
      <c r="A334" s="23"/>
      <c r="B334" s="23"/>
      <c r="C334" s="23"/>
      <c r="D334" s="23"/>
      <c r="E334" s="58"/>
      <c r="F334" s="58"/>
      <c r="G334" s="133"/>
      <c r="H334" s="134"/>
      <c r="I334" s="59"/>
      <c r="J334" s="58"/>
      <c r="K334" s="135"/>
      <c r="L334" s="135"/>
      <c r="M334" s="135"/>
      <c r="N334" s="135"/>
      <c r="O334" s="135"/>
      <c r="P334" s="67"/>
      <c r="Q334" s="58"/>
      <c r="R334" s="58"/>
      <c r="S334" s="58"/>
      <c r="T334" s="58"/>
      <c r="U334" s="58"/>
      <c r="V334" s="58"/>
      <c r="W334" s="58"/>
      <c r="X334" s="58"/>
    </row>
    <row r="335" spans="1:24" ht="18" customHeight="1" x14ac:dyDescent="0.2">
      <c r="A335" s="23"/>
      <c r="B335" s="23"/>
      <c r="C335" s="23"/>
      <c r="D335" s="23"/>
      <c r="E335" s="58"/>
      <c r="F335" s="58"/>
      <c r="G335" s="133"/>
      <c r="H335" s="134"/>
      <c r="I335" s="59"/>
      <c r="J335" s="58"/>
      <c r="K335" s="135"/>
      <c r="L335" s="135"/>
      <c r="M335" s="135"/>
      <c r="N335" s="135"/>
      <c r="O335" s="135"/>
      <c r="P335" s="67"/>
      <c r="Q335" s="58"/>
      <c r="R335" s="58"/>
      <c r="S335" s="58"/>
      <c r="T335" s="58"/>
      <c r="U335" s="58"/>
      <c r="V335" s="58"/>
      <c r="W335" s="58"/>
      <c r="X335" s="58"/>
    </row>
    <row r="336" spans="1:24" ht="18" customHeight="1" x14ac:dyDescent="0.2">
      <c r="A336" s="23"/>
      <c r="B336" s="23"/>
      <c r="C336" s="23"/>
      <c r="D336" s="23"/>
      <c r="E336" s="58"/>
      <c r="F336" s="58"/>
      <c r="G336" s="133"/>
      <c r="H336" s="134"/>
      <c r="I336" s="59"/>
      <c r="J336" s="58"/>
      <c r="K336" s="135"/>
      <c r="L336" s="135"/>
      <c r="M336" s="135"/>
      <c r="N336" s="135"/>
      <c r="O336" s="135"/>
      <c r="P336" s="67"/>
      <c r="Q336" s="58"/>
      <c r="R336" s="58"/>
      <c r="S336" s="58"/>
      <c r="T336" s="58"/>
      <c r="U336" s="58"/>
      <c r="V336" s="58"/>
      <c r="W336" s="58"/>
      <c r="X336" s="58"/>
    </row>
    <row r="337" spans="1:24" ht="18" customHeight="1" x14ac:dyDescent="0.2">
      <c r="A337" s="23"/>
      <c r="B337" s="23"/>
      <c r="C337" s="23"/>
      <c r="D337" s="23"/>
      <c r="E337" s="58"/>
      <c r="F337" s="58"/>
      <c r="G337" s="133"/>
      <c r="H337" s="134"/>
      <c r="I337" s="59"/>
      <c r="J337" s="58"/>
      <c r="K337" s="135"/>
      <c r="L337" s="135"/>
      <c r="M337" s="135"/>
      <c r="N337" s="135"/>
      <c r="O337" s="135"/>
      <c r="P337" s="67"/>
      <c r="Q337" s="58"/>
      <c r="R337" s="58"/>
      <c r="S337" s="58"/>
      <c r="T337" s="58"/>
      <c r="U337" s="58"/>
      <c r="V337" s="58"/>
      <c r="W337" s="58"/>
      <c r="X337" s="58"/>
    </row>
    <row r="338" spans="1:24" ht="18" customHeight="1" x14ac:dyDescent="0.2">
      <c r="A338" s="23"/>
      <c r="B338" s="23"/>
      <c r="C338" s="23"/>
      <c r="D338" s="23"/>
      <c r="E338" s="58"/>
      <c r="F338" s="58"/>
      <c r="G338" s="133"/>
      <c r="H338" s="134"/>
      <c r="I338" s="59"/>
      <c r="J338" s="58"/>
      <c r="K338" s="135"/>
      <c r="L338" s="135"/>
      <c r="M338" s="135"/>
      <c r="N338" s="135"/>
      <c r="O338" s="135"/>
      <c r="P338" s="67"/>
      <c r="Q338" s="58"/>
      <c r="R338" s="58"/>
      <c r="S338" s="58"/>
      <c r="T338" s="58"/>
      <c r="U338" s="58"/>
      <c r="V338" s="58"/>
      <c r="W338" s="58"/>
      <c r="X338" s="58"/>
    </row>
    <row r="339" spans="1:24" ht="18" customHeight="1" x14ac:dyDescent="0.2">
      <c r="A339" s="23"/>
      <c r="B339" s="23"/>
      <c r="C339" s="23"/>
      <c r="D339" s="23"/>
      <c r="E339" s="58"/>
      <c r="F339" s="58"/>
      <c r="G339" s="133"/>
      <c r="H339" s="134"/>
      <c r="I339" s="59"/>
      <c r="J339" s="58"/>
      <c r="K339" s="135"/>
      <c r="L339" s="135"/>
      <c r="M339" s="135"/>
      <c r="N339" s="135"/>
      <c r="O339" s="135"/>
      <c r="P339" s="67"/>
      <c r="Q339" s="58"/>
      <c r="R339" s="58"/>
      <c r="S339" s="58"/>
      <c r="T339" s="58"/>
      <c r="U339" s="58"/>
      <c r="V339" s="58"/>
      <c r="W339" s="58"/>
      <c r="X339" s="58"/>
    </row>
    <row r="340" spans="1:24" ht="18" customHeight="1" x14ac:dyDescent="0.2">
      <c r="A340" s="23"/>
      <c r="B340" s="23"/>
      <c r="C340" s="23"/>
      <c r="D340" s="23"/>
      <c r="E340" s="58"/>
      <c r="F340" s="58"/>
      <c r="G340" s="133"/>
      <c r="H340" s="134"/>
      <c r="I340" s="59"/>
      <c r="J340" s="58"/>
      <c r="K340" s="135"/>
      <c r="L340" s="135"/>
      <c r="M340" s="135"/>
      <c r="N340" s="135"/>
      <c r="O340" s="135"/>
      <c r="P340" s="67"/>
      <c r="Q340" s="58"/>
      <c r="R340" s="58"/>
      <c r="S340" s="58"/>
      <c r="T340" s="58"/>
      <c r="U340" s="58"/>
      <c r="V340" s="58"/>
      <c r="W340" s="58"/>
      <c r="X340" s="58"/>
    </row>
    <row r="341" spans="1:24" ht="18" customHeight="1" x14ac:dyDescent="0.2">
      <c r="A341" s="23"/>
      <c r="B341" s="23"/>
      <c r="C341" s="23"/>
      <c r="D341" s="23"/>
      <c r="E341" s="58"/>
      <c r="F341" s="58"/>
      <c r="G341" s="133"/>
      <c r="H341" s="134"/>
      <c r="I341" s="59"/>
      <c r="J341" s="58"/>
      <c r="K341" s="135"/>
      <c r="L341" s="135"/>
      <c r="M341" s="135"/>
      <c r="N341" s="135"/>
      <c r="O341" s="135"/>
      <c r="P341" s="67"/>
      <c r="Q341" s="58"/>
      <c r="R341" s="58"/>
      <c r="S341" s="58"/>
      <c r="T341" s="58"/>
      <c r="U341" s="58"/>
      <c r="V341" s="58"/>
      <c r="W341" s="58"/>
      <c r="X341" s="58"/>
    </row>
    <row r="342" spans="1:24" ht="18" customHeight="1" x14ac:dyDescent="0.2">
      <c r="A342" s="23"/>
      <c r="B342" s="23"/>
      <c r="C342" s="23"/>
      <c r="D342" s="23"/>
      <c r="E342" s="58"/>
      <c r="F342" s="58"/>
      <c r="G342" s="133"/>
      <c r="H342" s="134"/>
      <c r="I342" s="59"/>
      <c r="J342" s="58"/>
      <c r="K342" s="135"/>
      <c r="L342" s="135"/>
      <c r="M342" s="135"/>
      <c r="N342" s="135"/>
      <c r="O342" s="135"/>
      <c r="P342" s="67"/>
      <c r="Q342" s="58"/>
      <c r="R342" s="58"/>
      <c r="S342" s="58"/>
      <c r="T342" s="58"/>
      <c r="U342" s="58"/>
      <c r="V342" s="58"/>
      <c r="W342" s="58"/>
      <c r="X342" s="58"/>
    </row>
    <row r="343" spans="1:24" ht="18" customHeight="1" x14ac:dyDescent="0.2">
      <c r="A343" s="23"/>
      <c r="B343" s="23"/>
      <c r="C343" s="23"/>
      <c r="D343" s="23"/>
      <c r="E343" s="58"/>
      <c r="F343" s="58"/>
      <c r="G343" s="133"/>
      <c r="H343" s="134"/>
      <c r="I343" s="59"/>
      <c r="J343" s="58"/>
      <c r="K343" s="135"/>
      <c r="L343" s="135"/>
      <c r="M343" s="135"/>
      <c r="N343" s="135"/>
      <c r="O343" s="135"/>
      <c r="P343" s="67"/>
      <c r="Q343" s="58"/>
      <c r="R343" s="58"/>
      <c r="S343" s="58"/>
      <c r="T343" s="58"/>
      <c r="U343" s="58"/>
      <c r="V343" s="58"/>
      <c r="W343" s="58"/>
      <c r="X343" s="58"/>
    </row>
    <row r="344" spans="1:24" ht="18" customHeight="1" x14ac:dyDescent="0.2">
      <c r="A344" s="23"/>
      <c r="B344" s="23"/>
      <c r="C344" s="23"/>
      <c r="D344" s="23"/>
      <c r="E344" s="58"/>
      <c r="F344" s="58"/>
      <c r="G344" s="133"/>
      <c r="H344" s="134"/>
      <c r="I344" s="59"/>
      <c r="J344" s="58"/>
      <c r="K344" s="135"/>
      <c r="L344" s="135"/>
      <c r="M344" s="135"/>
      <c r="N344" s="135"/>
      <c r="O344" s="135"/>
      <c r="P344" s="67"/>
      <c r="Q344" s="58"/>
      <c r="R344" s="58"/>
      <c r="S344" s="58"/>
      <c r="T344" s="58"/>
      <c r="U344" s="58"/>
      <c r="V344" s="58"/>
      <c r="W344" s="58"/>
      <c r="X344" s="58"/>
    </row>
    <row r="345" spans="1:24" ht="18" customHeight="1" x14ac:dyDescent="0.2">
      <c r="A345" s="23"/>
      <c r="B345" s="23"/>
      <c r="C345" s="23"/>
      <c r="D345" s="23"/>
      <c r="E345" s="58"/>
      <c r="F345" s="58"/>
      <c r="G345" s="133"/>
      <c r="H345" s="134"/>
      <c r="I345" s="59"/>
      <c r="J345" s="58"/>
      <c r="K345" s="135"/>
      <c r="L345" s="135"/>
      <c r="M345" s="135"/>
      <c r="N345" s="135"/>
      <c r="O345" s="135"/>
      <c r="P345" s="67"/>
      <c r="Q345" s="58"/>
      <c r="R345" s="58"/>
      <c r="S345" s="58"/>
      <c r="T345" s="58"/>
      <c r="U345" s="58"/>
      <c r="V345" s="58"/>
      <c r="W345" s="58"/>
      <c r="X345" s="58"/>
    </row>
    <row r="346" spans="1:24" ht="18" customHeight="1" x14ac:dyDescent="0.2">
      <c r="A346" s="23"/>
      <c r="B346" s="23"/>
      <c r="C346" s="23"/>
      <c r="D346" s="23"/>
      <c r="E346" s="58"/>
      <c r="F346" s="58"/>
      <c r="G346" s="133"/>
      <c r="H346" s="134"/>
      <c r="I346" s="59"/>
      <c r="J346" s="58"/>
      <c r="K346" s="135"/>
      <c r="L346" s="135"/>
      <c r="M346" s="135"/>
      <c r="N346" s="135"/>
      <c r="O346" s="135"/>
      <c r="P346" s="67"/>
      <c r="Q346" s="58"/>
      <c r="R346" s="58"/>
      <c r="S346" s="58"/>
      <c r="T346" s="58"/>
      <c r="U346" s="58"/>
      <c r="V346" s="58"/>
      <c r="W346" s="58"/>
      <c r="X346" s="58"/>
    </row>
    <row r="347" spans="1:24" ht="18" customHeight="1" x14ac:dyDescent="0.2">
      <c r="A347" s="23"/>
      <c r="B347" s="23"/>
      <c r="C347" s="23"/>
      <c r="D347" s="23"/>
      <c r="E347" s="58"/>
      <c r="F347" s="58"/>
      <c r="G347" s="133"/>
      <c r="H347" s="134"/>
      <c r="I347" s="59"/>
      <c r="J347" s="58"/>
      <c r="K347" s="135"/>
      <c r="L347" s="135"/>
      <c r="M347" s="135"/>
      <c r="N347" s="135"/>
      <c r="O347" s="135"/>
      <c r="P347" s="67"/>
      <c r="Q347" s="58"/>
      <c r="R347" s="58"/>
      <c r="S347" s="58"/>
      <c r="T347" s="58"/>
      <c r="U347" s="58"/>
      <c r="V347" s="58"/>
      <c r="W347" s="58"/>
      <c r="X347" s="58"/>
    </row>
    <row r="348" spans="1:24" ht="18" customHeight="1" x14ac:dyDescent="0.2">
      <c r="A348" s="23"/>
      <c r="B348" s="23"/>
      <c r="C348" s="23"/>
      <c r="D348" s="23"/>
      <c r="E348" s="58"/>
      <c r="F348" s="58"/>
      <c r="G348" s="133"/>
      <c r="H348" s="134"/>
      <c r="I348" s="59"/>
      <c r="J348" s="58"/>
      <c r="K348" s="135"/>
      <c r="L348" s="135"/>
      <c r="M348" s="135"/>
      <c r="N348" s="135"/>
      <c r="O348" s="135"/>
      <c r="P348" s="67"/>
      <c r="Q348" s="58"/>
      <c r="R348" s="58"/>
      <c r="S348" s="58"/>
      <c r="T348" s="58"/>
      <c r="U348" s="58"/>
      <c r="V348" s="58"/>
      <c r="W348" s="58"/>
      <c r="X348" s="58"/>
    </row>
    <row r="349" spans="1:24" ht="18" customHeight="1" x14ac:dyDescent="0.2">
      <c r="A349" s="23"/>
      <c r="B349" s="23"/>
      <c r="C349" s="23"/>
      <c r="D349" s="23"/>
      <c r="E349" s="58"/>
      <c r="F349" s="58"/>
      <c r="G349" s="133"/>
      <c r="H349" s="134"/>
      <c r="I349" s="59"/>
      <c r="J349" s="58"/>
      <c r="K349" s="135"/>
      <c r="L349" s="135"/>
      <c r="M349" s="135"/>
      <c r="N349" s="135"/>
      <c r="O349" s="135"/>
      <c r="P349" s="67"/>
      <c r="Q349" s="58"/>
      <c r="R349" s="58"/>
      <c r="S349" s="58"/>
      <c r="T349" s="58"/>
      <c r="U349" s="58"/>
      <c r="V349" s="58"/>
      <c r="W349" s="58"/>
      <c r="X349" s="58"/>
    </row>
    <row r="350" spans="1:24" ht="18" customHeight="1" x14ac:dyDescent="0.2">
      <c r="A350" s="23"/>
      <c r="B350" s="23"/>
      <c r="C350" s="23"/>
      <c r="D350" s="23"/>
      <c r="E350" s="58"/>
      <c r="F350" s="58"/>
      <c r="G350" s="133"/>
      <c r="H350" s="134"/>
      <c r="I350" s="59"/>
      <c r="J350" s="58"/>
      <c r="K350" s="135"/>
      <c r="L350" s="135"/>
      <c r="M350" s="135"/>
      <c r="N350" s="135"/>
      <c r="O350" s="135"/>
      <c r="P350" s="67"/>
      <c r="Q350" s="58"/>
      <c r="R350" s="58"/>
      <c r="S350" s="58"/>
      <c r="T350" s="58"/>
      <c r="U350" s="58"/>
      <c r="V350" s="58"/>
      <c r="W350" s="58"/>
      <c r="X350" s="58"/>
    </row>
    <row r="351" spans="1:24" ht="18" customHeight="1" x14ac:dyDescent="0.2">
      <c r="A351" s="23"/>
      <c r="B351" s="23"/>
      <c r="C351" s="23"/>
      <c r="D351" s="23"/>
      <c r="E351" s="58"/>
      <c r="F351" s="58"/>
      <c r="G351" s="133"/>
      <c r="H351" s="134"/>
      <c r="I351" s="59"/>
      <c r="J351" s="58"/>
      <c r="K351" s="135"/>
      <c r="L351" s="135"/>
      <c r="M351" s="135"/>
      <c r="N351" s="135"/>
      <c r="O351" s="135"/>
      <c r="P351" s="67"/>
      <c r="Q351" s="58"/>
      <c r="R351" s="58"/>
      <c r="S351" s="58"/>
      <c r="T351" s="58"/>
      <c r="U351" s="58"/>
      <c r="V351" s="58"/>
      <c r="W351" s="58"/>
      <c r="X351" s="58"/>
    </row>
    <row r="352" spans="1:24" ht="18" customHeight="1" x14ac:dyDescent="0.2">
      <c r="A352" s="23"/>
      <c r="B352" s="23"/>
      <c r="C352" s="23"/>
      <c r="D352" s="23"/>
      <c r="E352" s="58"/>
      <c r="F352" s="58"/>
      <c r="G352" s="133"/>
      <c r="H352" s="134"/>
      <c r="I352" s="59"/>
      <c r="J352" s="58"/>
      <c r="K352" s="135"/>
      <c r="L352" s="135"/>
      <c r="M352" s="135"/>
      <c r="N352" s="135"/>
      <c r="O352" s="135"/>
      <c r="P352" s="67"/>
      <c r="Q352" s="58"/>
      <c r="R352" s="58"/>
      <c r="S352" s="58"/>
      <c r="T352" s="58"/>
      <c r="U352" s="58"/>
      <c r="V352" s="58"/>
      <c r="W352" s="58"/>
      <c r="X352" s="58"/>
    </row>
    <row r="353" spans="1:24" ht="18" customHeight="1" x14ac:dyDescent="0.2">
      <c r="A353" s="23"/>
      <c r="B353" s="23"/>
      <c r="C353" s="23"/>
      <c r="D353" s="23"/>
      <c r="E353" s="58"/>
      <c r="F353" s="58"/>
      <c r="G353" s="133"/>
      <c r="H353" s="134"/>
      <c r="I353" s="59"/>
      <c r="J353" s="58"/>
      <c r="K353" s="135"/>
      <c r="L353" s="135"/>
      <c r="M353" s="135"/>
      <c r="N353" s="135"/>
      <c r="O353" s="135"/>
      <c r="P353" s="67"/>
      <c r="Q353" s="58"/>
      <c r="R353" s="58"/>
      <c r="S353" s="58"/>
      <c r="T353" s="58"/>
      <c r="U353" s="58"/>
      <c r="V353" s="58"/>
      <c r="W353" s="58"/>
      <c r="X353" s="58"/>
    </row>
    <row r="354" spans="1:24" ht="18" customHeight="1" x14ac:dyDescent="0.2">
      <c r="A354" s="23"/>
      <c r="B354" s="23"/>
      <c r="C354" s="23"/>
      <c r="D354" s="23"/>
      <c r="E354" s="58"/>
      <c r="F354" s="58"/>
      <c r="G354" s="133"/>
      <c r="H354" s="134"/>
      <c r="I354" s="59"/>
      <c r="J354" s="58"/>
      <c r="K354" s="135"/>
      <c r="L354" s="135"/>
      <c r="M354" s="135"/>
      <c r="N354" s="135"/>
      <c r="O354" s="135"/>
      <c r="P354" s="67"/>
      <c r="Q354" s="58"/>
      <c r="R354" s="58"/>
      <c r="S354" s="58"/>
      <c r="T354" s="58"/>
      <c r="U354" s="58"/>
      <c r="V354" s="58"/>
      <c r="W354" s="58"/>
      <c r="X354" s="58"/>
    </row>
    <row r="355" spans="1:24" ht="18" customHeight="1" x14ac:dyDescent="0.2">
      <c r="A355" s="23"/>
      <c r="B355" s="23"/>
      <c r="C355" s="23"/>
      <c r="D355" s="23"/>
      <c r="E355" s="58"/>
      <c r="F355" s="58"/>
      <c r="G355" s="133"/>
      <c r="H355" s="134"/>
      <c r="I355" s="59"/>
      <c r="J355" s="58"/>
      <c r="K355" s="135"/>
      <c r="L355" s="135"/>
      <c r="M355" s="135"/>
      <c r="N355" s="135"/>
      <c r="O355" s="135"/>
      <c r="P355" s="67"/>
      <c r="Q355" s="58"/>
      <c r="R355" s="58"/>
      <c r="S355" s="58"/>
      <c r="T355" s="58"/>
      <c r="U355" s="58"/>
      <c r="V355" s="58"/>
      <c r="W355" s="58"/>
      <c r="X355" s="58"/>
    </row>
    <row r="356" spans="1:24" ht="18" customHeight="1" x14ac:dyDescent="0.2">
      <c r="A356" s="23"/>
      <c r="B356" s="23"/>
      <c r="C356" s="23"/>
      <c r="D356" s="23"/>
      <c r="E356" s="58"/>
      <c r="F356" s="58"/>
      <c r="G356" s="133"/>
      <c r="H356" s="134"/>
      <c r="I356" s="59"/>
      <c r="J356" s="58"/>
      <c r="K356" s="135"/>
      <c r="L356" s="135"/>
      <c r="M356" s="135"/>
      <c r="N356" s="135"/>
      <c r="O356" s="135"/>
      <c r="P356" s="67"/>
      <c r="Q356" s="58"/>
      <c r="R356" s="58"/>
      <c r="S356" s="58"/>
      <c r="T356" s="58"/>
      <c r="U356" s="58"/>
      <c r="V356" s="58"/>
      <c r="W356" s="58"/>
      <c r="X356" s="58"/>
    </row>
    <row r="357" spans="1:24" ht="18" customHeight="1" x14ac:dyDescent="0.2">
      <c r="A357" s="23"/>
      <c r="B357" s="23"/>
      <c r="C357" s="23"/>
      <c r="D357" s="23"/>
      <c r="E357" s="58"/>
      <c r="F357" s="58"/>
      <c r="G357" s="133"/>
      <c r="H357" s="134"/>
      <c r="I357" s="59"/>
      <c r="J357" s="58"/>
      <c r="K357" s="135"/>
      <c r="L357" s="135"/>
      <c r="M357" s="135"/>
      <c r="N357" s="135"/>
      <c r="O357" s="135"/>
      <c r="P357" s="67"/>
      <c r="Q357" s="58"/>
      <c r="R357" s="58"/>
      <c r="S357" s="58"/>
      <c r="T357" s="58"/>
      <c r="U357" s="58"/>
      <c r="V357" s="58"/>
      <c r="W357" s="58"/>
      <c r="X357" s="58"/>
    </row>
    <row r="358" spans="1:24" ht="18" customHeight="1" x14ac:dyDescent="0.2">
      <c r="A358" s="23"/>
      <c r="B358" s="23"/>
      <c r="C358" s="23"/>
      <c r="D358" s="23"/>
      <c r="E358" s="58"/>
      <c r="F358" s="58"/>
      <c r="G358" s="133"/>
      <c r="H358" s="134"/>
      <c r="I358" s="59"/>
      <c r="J358" s="58"/>
      <c r="K358" s="135"/>
      <c r="L358" s="135"/>
      <c r="M358" s="135"/>
      <c r="N358" s="135"/>
      <c r="O358" s="135"/>
      <c r="P358" s="67"/>
      <c r="Q358" s="58"/>
      <c r="R358" s="58"/>
      <c r="S358" s="58"/>
      <c r="T358" s="58"/>
      <c r="U358" s="58"/>
      <c r="V358" s="58"/>
      <c r="W358" s="58"/>
      <c r="X358" s="58"/>
    </row>
    <row r="359" spans="1:24" ht="18" customHeight="1" x14ac:dyDescent="0.2">
      <c r="A359" s="23"/>
      <c r="B359" s="23"/>
      <c r="C359" s="23"/>
      <c r="D359" s="23"/>
      <c r="E359" s="58"/>
      <c r="F359" s="58"/>
      <c r="G359" s="133"/>
      <c r="H359" s="134"/>
      <c r="I359" s="59"/>
      <c r="J359" s="58"/>
      <c r="K359" s="135"/>
      <c r="L359" s="135"/>
      <c r="M359" s="135"/>
      <c r="N359" s="135"/>
      <c r="O359" s="135"/>
      <c r="P359" s="67"/>
      <c r="Q359" s="58"/>
      <c r="R359" s="58"/>
      <c r="S359" s="58"/>
      <c r="T359" s="58"/>
      <c r="U359" s="58"/>
      <c r="V359" s="58"/>
      <c r="W359" s="58"/>
      <c r="X359" s="58"/>
    </row>
    <row r="360" spans="1:24" ht="18" customHeight="1" x14ac:dyDescent="0.2">
      <c r="A360" s="23"/>
      <c r="B360" s="23"/>
      <c r="C360" s="23"/>
      <c r="D360" s="23"/>
      <c r="E360" s="58"/>
      <c r="F360" s="58"/>
      <c r="G360" s="133"/>
      <c r="H360" s="134"/>
      <c r="I360" s="59"/>
      <c r="J360" s="58"/>
      <c r="K360" s="135"/>
      <c r="L360" s="135"/>
      <c r="M360" s="135"/>
      <c r="N360" s="135"/>
      <c r="O360" s="135"/>
      <c r="P360" s="67"/>
      <c r="Q360" s="58"/>
      <c r="R360" s="58"/>
      <c r="S360" s="58"/>
      <c r="T360" s="58"/>
      <c r="U360" s="58"/>
      <c r="V360" s="58"/>
      <c r="W360" s="58"/>
      <c r="X360" s="58"/>
    </row>
    <row r="361" spans="1:24" ht="18" customHeight="1" x14ac:dyDescent="0.2">
      <c r="A361" s="23"/>
      <c r="B361" s="23"/>
      <c r="C361" s="23"/>
      <c r="D361" s="23"/>
      <c r="E361" s="58"/>
      <c r="F361" s="58"/>
      <c r="G361" s="133"/>
      <c r="H361" s="134"/>
      <c r="I361" s="59"/>
      <c r="J361" s="58"/>
      <c r="K361" s="135"/>
      <c r="L361" s="135"/>
      <c r="M361" s="135"/>
      <c r="N361" s="135"/>
      <c r="O361" s="135"/>
      <c r="P361" s="67"/>
      <c r="Q361" s="58"/>
      <c r="R361" s="58"/>
      <c r="S361" s="58"/>
      <c r="T361" s="58"/>
      <c r="U361" s="58"/>
      <c r="V361" s="58"/>
      <c r="W361" s="58"/>
      <c r="X361" s="58"/>
    </row>
    <row r="362" spans="1:24" ht="18" customHeight="1" x14ac:dyDescent="0.2">
      <c r="A362" s="23"/>
      <c r="B362" s="23"/>
      <c r="C362" s="23"/>
      <c r="D362" s="23"/>
      <c r="E362" s="58"/>
      <c r="F362" s="58"/>
      <c r="G362" s="133"/>
      <c r="H362" s="134"/>
      <c r="I362" s="59"/>
      <c r="J362" s="58"/>
      <c r="K362" s="135"/>
      <c r="L362" s="135"/>
      <c r="M362" s="135"/>
      <c r="N362" s="135"/>
      <c r="O362" s="135"/>
      <c r="P362" s="67"/>
      <c r="Q362" s="58"/>
      <c r="R362" s="58"/>
      <c r="S362" s="58"/>
      <c r="T362" s="58"/>
      <c r="U362" s="58"/>
      <c r="V362" s="58"/>
      <c r="W362" s="58"/>
      <c r="X362" s="58"/>
    </row>
    <row r="363" spans="1:24" ht="18" customHeight="1" x14ac:dyDescent="0.2">
      <c r="A363" s="23"/>
      <c r="B363" s="23"/>
      <c r="C363" s="23"/>
      <c r="D363" s="23"/>
      <c r="E363" s="58"/>
      <c r="F363" s="58"/>
      <c r="G363" s="133"/>
      <c r="H363" s="134"/>
      <c r="I363" s="59"/>
      <c r="J363" s="58"/>
      <c r="K363" s="135"/>
      <c r="L363" s="135"/>
      <c r="M363" s="135"/>
      <c r="N363" s="135"/>
      <c r="O363" s="135"/>
      <c r="P363" s="67"/>
      <c r="Q363" s="58"/>
      <c r="R363" s="58"/>
      <c r="S363" s="58"/>
      <c r="T363" s="58"/>
      <c r="U363" s="58"/>
      <c r="V363" s="58"/>
      <c r="W363" s="58"/>
      <c r="X363" s="58"/>
    </row>
    <row r="364" spans="1:24" ht="18" customHeight="1" x14ac:dyDescent="0.2">
      <c r="A364" s="23"/>
      <c r="B364" s="23"/>
      <c r="C364" s="23"/>
      <c r="D364" s="23"/>
      <c r="E364" s="58"/>
      <c r="F364" s="58"/>
      <c r="G364" s="133"/>
      <c r="H364" s="134"/>
      <c r="I364" s="59"/>
      <c r="J364" s="58"/>
      <c r="K364" s="135"/>
      <c r="L364" s="135"/>
      <c r="M364" s="135"/>
      <c r="N364" s="135"/>
      <c r="O364" s="135"/>
      <c r="P364" s="67"/>
      <c r="Q364" s="58"/>
      <c r="R364" s="58"/>
      <c r="S364" s="58"/>
      <c r="T364" s="58"/>
      <c r="U364" s="58"/>
      <c r="V364" s="58"/>
      <c r="W364" s="58"/>
      <c r="X364" s="58"/>
    </row>
    <row r="365" spans="1:24" ht="18" customHeight="1" x14ac:dyDescent="0.2">
      <c r="A365" s="23"/>
      <c r="B365" s="23"/>
      <c r="C365" s="23"/>
      <c r="D365" s="23"/>
      <c r="E365" s="58"/>
      <c r="F365" s="58"/>
      <c r="G365" s="133"/>
      <c r="H365" s="134"/>
      <c r="I365" s="59"/>
      <c r="J365" s="58"/>
      <c r="K365" s="135"/>
      <c r="L365" s="135"/>
      <c r="M365" s="135"/>
      <c r="N365" s="135"/>
      <c r="O365" s="135"/>
      <c r="P365" s="67"/>
      <c r="Q365" s="58"/>
      <c r="R365" s="58"/>
      <c r="S365" s="58"/>
      <c r="T365" s="58"/>
      <c r="U365" s="58"/>
      <c r="V365" s="58"/>
      <c r="W365" s="58"/>
      <c r="X365" s="58"/>
    </row>
    <row r="366" spans="1:24" ht="18" customHeight="1" x14ac:dyDescent="0.2">
      <c r="A366" s="23"/>
      <c r="B366" s="23"/>
      <c r="C366" s="23"/>
      <c r="D366" s="23"/>
      <c r="E366" s="58"/>
      <c r="F366" s="58"/>
      <c r="G366" s="133"/>
      <c r="H366" s="134"/>
      <c r="I366" s="59"/>
      <c r="J366" s="58"/>
      <c r="K366" s="135"/>
      <c r="L366" s="135"/>
      <c r="M366" s="135"/>
      <c r="N366" s="135"/>
      <c r="O366" s="135"/>
      <c r="P366" s="67"/>
      <c r="Q366" s="58"/>
      <c r="R366" s="58"/>
      <c r="S366" s="58"/>
      <c r="T366" s="58"/>
      <c r="U366" s="58"/>
      <c r="V366" s="58"/>
      <c r="W366" s="58"/>
      <c r="X366" s="58"/>
    </row>
    <row r="367" spans="1:24" ht="18" customHeight="1" x14ac:dyDescent="0.2">
      <c r="A367" s="23"/>
      <c r="B367" s="23"/>
      <c r="C367" s="23"/>
      <c r="D367" s="23"/>
      <c r="E367" s="58"/>
      <c r="F367" s="58"/>
      <c r="G367" s="133"/>
      <c r="H367" s="134"/>
      <c r="I367" s="59"/>
      <c r="J367" s="58"/>
      <c r="K367" s="135"/>
      <c r="L367" s="135"/>
      <c r="M367" s="135"/>
      <c r="N367" s="135"/>
      <c r="O367" s="135"/>
      <c r="P367" s="67"/>
      <c r="Q367" s="58"/>
      <c r="R367" s="58"/>
      <c r="S367" s="58"/>
      <c r="T367" s="58"/>
      <c r="U367" s="58"/>
      <c r="V367" s="58"/>
      <c r="W367" s="58"/>
      <c r="X367" s="58"/>
    </row>
    <row r="368" spans="1:24" ht="18" customHeight="1" x14ac:dyDescent="0.2">
      <c r="A368" s="23"/>
      <c r="B368" s="23"/>
      <c r="C368" s="23"/>
      <c r="D368" s="23"/>
      <c r="E368" s="58"/>
      <c r="F368" s="58"/>
      <c r="G368" s="133"/>
      <c r="H368" s="134"/>
      <c r="I368" s="59"/>
      <c r="J368" s="58"/>
      <c r="K368" s="135"/>
      <c r="L368" s="135"/>
      <c r="M368" s="135"/>
      <c r="N368" s="135"/>
      <c r="O368" s="135"/>
      <c r="P368" s="67"/>
      <c r="Q368" s="58"/>
      <c r="R368" s="58"/>
      <c r="S368" s="58"/>
      <c r="T368" s="58"/>
      <c r="U368" s="58"/>
      <c r="V368" s="58"/>
      <c r="W368" s="58"/>
      <c r="X368" s="58"/>
    </row>
    <row r="369" spans="1:24" ht="18" customHeight="1" x14ac:dyDescent="0.2">
      <c r="A369" s="23"/>
      <c r="B369" s="23"/>
      <c r="C369" s="23"/>
      <c r="D369" s="23"/>
      <c r="E369" s="58"/>
      <c r="F369" s="58"/>
      <c r="G369" s="133"/>
      <c r="H369" s="134"/>
      <c r="I369" s="59"/>
      <c r="J369" s="58"/>
      <c r="K369" s="135"/>
      <c r="L369" s="135"/>
      <c r="M369" s="135"/>
      <c r="N369" s="135"/>
      <c r="O369" s="135"/>
      <c r="P369" s="67"/>
      <c r="Q369" s="58"/>
      <c r="R369" s="58"/>
      <c r="S369" s="58"/>
      <c r="T369" s="58"/>
      <c r="U369" s="58"/>
      <c r="V369" s="58"/>
      <c r="W369" s="58"/>
      <c r="X369" s="58"/>
    </row>
    <row r="370" spans="1:24" ht="18" customHeight="1" x14ac:dyDescent="0.2">
      <c r="A370" s="23"/>
      <c r="B370" s="23"/>
      <c r="C370" s="23"/>
      <c r="D370" s="23"/>
      <c r="E370" s="58"/>
      <c r="F370" s="58"/>
      <c r="G370" s="133"/>
      <c r="H370" s="134"/>
      <c r="I370" s="59"/>
      <c r="J370" s="58"/>
      <c r="K370" s="135"/>
      <c r="L370" s="135"/>
      <c r="M370" s="135"/>
      <c r="N370" s="135"/>
      <c r="O370" s="135"/>
      <c r="P370" s="67"/>
      <c r="Q370" s="58"/>
      <c r="R370" s="58"/>
      <c r="S370" s="58"/>
      <c r="T370" s="58"/>
      <c r="U370" s="58"/>
      <c r="V370" s="58"/>
      <c r="W370" s="58"/>
      <c r="X370" s="58"/>
    </row>
    <row r="371" spans="1:24" ht="18" customHeight="1" x14ac:dyDescent="0.2">
      <c r="A371" s="23"/>
      <c r="B371" s="23"/>
      <c r="C371" s="23"/>
      <c r="D371" s="23"/>
      <c r="E371" s="58"/>
      <c r="F371" s="58"/>
      <c r="G371" s="133"/>
      <c r="H371" s="134"/>
      <c r="I371" s="59"/>
      <c r="J371" s="58"/>
      <c r="K371" s="135"/>
      <c r="L371" s="135"/>
      <c r="M371" s="135"/>
      <c r="N371" s="135"/>
      <c r="O371" s="135"/>
      <c r="P371" s="67"/>
      <c r="Q371" s="58"/>
      <c r="R371" s="58"/>
      <c r="S371" s="58"/>
      <c r="T371" s="58"/>
      <c r="U371" s="58"/>
      <c r="V371" s="58"/>
      <c r="W371" s="58"/>
      <c r="X371" s="58"/>
    </row>
    <row r="372" spans="1:24" ht="18" customHeight="1" x14ac:dyDescent="0.2">
      <c r="A372" s="23"/>
      <c r="B372" s="23"/>
      <c r="C372" s="23"/>
      <c r="D372" s="23"/>
      <c r="E372" s="58"/>
      <c r="F372" s="58"/>
      <c r="G372" s="133"/>
      <c r="H372" s="134"/>
      <c r="I372" s="59"/>
      <c r="J372" s="58"/>
      <c r="K372" s="135"/>
      <c r="L372" s="135"/>
      <c r="M372" s="135"/>
      <c r="N372" s="135"/>
      <c r="O372" s="135"/>
      <c r="P372" s="67"/>
      <c r="Q372" s="58"/>
      <c r="R372" s="58"/>
      <c r="S372" s="58"/>
      <c r="T372" s="58"/>
      <c r="U372" s="58"/>
      <c r="V372" s="58"/>
      <c r="W372" s="58"/>
      <c r="X372" s="58"/>
    </row>
    <row r="373" spans="1:24" ht="18" customHeight="1" x14ac:dyDescent="0.2">
      <c r="A373" s="23"/>
      <c r="B373" s="23"/>
      <c r="C373" s="23"/>
      <c r="D373" s="23"/>
      <c r="E373" s="58"/>
      <c r="F373" s="58"/>
      <c r="G373" s="133"/>
      <c r="H373" s="134"/>
      <c r="I373" s="59"/>
      <c r="J373" s="58"/>
      <c r="K373" s="135"/>
      <c r="L373" s="135"/>
      <c r="M373" s="135"/>
      <c r="N373" s="135"/>
      <c r="O373" s="135"/>
      <c r="P373" s="67"/>
      <c r="Q373" s="58"/>
      <c r="R373" s="58"/>
      <c r="S373" s="58"/>
      <c r="T373" s="58"/>
      <c r="U373" s="58"/>
      <c r="V373" s="58"/>
      <c r="W373" s="58"/>
      <c r="X373" s="58"/>
    </row>
    <row r="374" spans="1:24" ht="18" customHeight="1" x14ac:dyDescent="0.2">
      <c r="A374" s="23"/>
      <c r="B374" s="23"/>
      <c r="C374" s="23"/>
      <c r="D374" s="23"/>
      <c r="E374" s="58"/>
      <c r="F374" s="58"/>
      <c r="G374" s="133"/>
      <c r="H374" s="134"/>
      <c r="I374" s="59"/>
      <c r="J374" s="58"/>
      <c r="K374" s="135"/>
      <c r="L374" s="135"/>
      <c r="M374" s="135"/>
      <c r="N374" s="135"/>
      <c r="O374" s="135"/>
      <c r="P374" s="67"/>
      <c r="Q374" s="58"/>
      <c r="R374" s="58"/>
      <c r="S374" s="58"/>
      <c r="T374" s="58"/>
      <c r="U374" s="58"/>
      <c r="V374" s="58"/>
      <c r="W374" s="58"/>
      <c r="X374" s="58"/>
    </row>
    <row r="375" spans="1:24" ht="18" customHeight="1" x14ac:dyDescent="0.2">
      <c r="A375" s="23"/>
      <c r="B375" s="23"/>
      <c r="C375" s="23"/>
      <c r="D375" s="23"/>
      <c r="E375" s="58"/>
      <c r="F375" s="58"/>
      <c r="G375" s="133"/>
      <c r="H375" s="134"/>
      <c r="I375" s="59"/>
      <c r="J375" s="58"/>
      <c r="K375" s="135"/>
      <c r="L375" s="135"/>
      <c r="M375" s="135"/>
      <c r="N375" s="135"/>
      <c r="O375" s="135"/>
      <c r="P375" s="67"/>
      <c r="Q375" s="58"/>
      <c r="R375" s="58"/>
      <c r="S375" s="58"/>
      <c r="T375" s="58"/>
      <c r="U375" s="58"/>
      <c r="V375" s="58"/>
      <c r="W375" s="58"/>
      <c r="X375" s="58"/>
    </row>
    <row r="376" spans="1:24" ht="18" customHeight="1" x14ac:dyDescent="0.2">
      <c r="A376" s="23"/>
      <c r="B376" s="23"/>
      <c r="C376" s="23"/>
      <c r="D376" s="23"/>
      <c r="E376" s="58"/>
      <c r="F376" s="58"/>
      <c r="G376" s="133"/>
      <c r="H376" s="134"/>
      <c r="I376" s="59"/>
      <c r="J376" s="58"/>
      <c r="K376" s="135"/>
      <c r="L376" s="135"/>
      <c r="M376" s="135"/>
      <c r="N376" s="135"/>
      <c r="O376" s="135"/>
      <c r="P376" s="67"/>
      <c r="Q376" s="58"/>
      <c r="R376" s="58"/>
      <c r="S376" s="58"/>
      <c r="T376" s="58"/>
      <c r="U376" s="58"/>
      <c r="V376" s="58"/>
      <c r="W376" s="58"/>
      <c r="X376" s="58"/>
    </row>
    <row r="377" spans="1:24" ht="18" customHeight="1" x14ac:dyDescent="0.2">
      <c r="A377" s="23"/>
      <c r="B377" s="23"/>
      <c r="C377" s="23"/>
      <c r="D377" s="23"/>
      <c r="E377" s="58"/>
      <c r="F377" s="58"/>
      <c r="G377" s="133"/>
      <c r="H377" s="134"/>
      <c r="I377" s="59"/>
      <c r="J377" s="58"/>
      <c r="K377" s="135"/>
      <c r="L377" s="135"/>
      <c r="M377" s="135"/>
      <c r="N377" s="135"/>
      <c r="O377" s="135"/>
      <c r="P377" s="67"/>
      <c r="Q377" s="58"/>
      <c r="R377" s="58"/>
      <c r="S377" s="58"/>
      <c r="T377" s="58"/>
      <c r="U377" s="58"/>
      <c r="V377" s="58"/>
      <c r="W377" s="58"/>
      <c r="X377" s="58"/>
    </row>
    <row r="378" spans="1:24" ht="18" customHeight="1" x14ac:dyDescent="0.2">
      <c r="A378" s="23"/>
      <c r="B378" s="23"/>
      <c r="C378" s="23"/>
      <c r="D378" s="23"/>
      <c r="E378" s="58"/>
      <c r="F378" s="58"/>
      <c r="G378" s="133"/>
      <c r="H378" s="134"/>
      <c r="I378" s="59"/>
      <c r="J378" s="58"/>
      <c r="K378" s="135"/>
      <c r="L378" s="135"/>
      <c r="M378" s="135"/>
      <c r="N378" s="135"/>
      <c r="O378" s="135"/>
      <c r="P378" s="67"/>
      <c r="Q378" s="58"/>
      <c r="R378" s="58"/>
      <c r="S378" s="58"/>
      <c r="T378" s="58"/>
      <c r="U378" s="58"/>
      <c r="V378" s="58"/>
      <c r="W378" s="58"/>
      <c r="X378" s="58"/>
    </row>
    <row r="379" spans="1:24" ht="18" customHeight="1" x14ac:dyDescent="0.2">
      <c r="A379" s="23"/>
      <c r="B379" s="23"/>
      <c r="C379" s="23"/>
      <c r="D379" s="23"/>
      <c r="E379" s="58"/>
      <c r="F379" s="58"/>
      <c r="G379" s="133"/>
      <c r="H379" s="134"/>
      <c r="I379" s="59"/>
      <c r="J379" s="58"/>
      <c r="K379" s="135"/>
      <c r="L379" s="135"/>
      <c r="M379" s="135"/>
      <c r="N379" s="135"/>
      <c r="O379" s="135"/>
      <c r="P379" s="67"/>
      <c r="Q379" s="58"/>
      <c r="R379" s="58"/>
      <c r="S379" s="58"/>
      <c r="T379" s="58"/>
      <c r="U379" s="58"/>
      <c r="V379" s="58"/>
      <c r="W379" s="58"/>
      <c r="X379" s="58"/>
    </row>
    <row r="380" spans="1:24" ht="18" customHeight="1" x14ac:dyDescent="0.2">
      <c r="A380" s="23"/>
      <c r="B380" s="23"/>
      <c r="C380" s="23"/>
      <c r="D380" s="23"/>
      <c r="E380" s="58"/>
      <c r="F380" s="58"/>
      <c r="G380" s="133"/>
      <c r="H380" s="134"/>
      <c r="I380" s="59"/>
      <c r="J380" s="58"/>
      <c r="K380" s="135"/>
      <c r="L380" s="135"/>
      <c r="M380" s="135"/>
      <c r="N380" s="135"/>
      <c r="O380" s="135"/>
      <c r="P380" s="67"/>
      <c r="Q380" s="58"/>
      <c r="R380" s="58"/>
      <c r="S380" s="58"/>
      <c r="T380" s="58"/>
      <c r="U380" s="58"/>
      <c r="V380" s="58"/>
      <c r="W380" s="58"/>
      <c r="X380" s="58"/>
    </row>
    <row r="381" spans="1:24" ht="18" customHeight="1" x14ac:dyDescent="0.2">
      <c r="A381" s="23"/>
      <c r="B381" s="23"/>
      <c r="C381" s="23"/>
      <c r="D381" s="23"/>
      <c r="E381" s="58"/>
      <c r="F381" s="58"/>
      <c r="G381" s="133"/>
      <c r="H381" s="134"/>
      <c r="I381" s="59"/>
      <c r="J381" s="58"/>
      <c r="K381" s="135"/>
      <c r="L381" s="135"/>
      <c r="M381" s="135"/>
      <c r="N381" s="135"/>
      <c r="O381" s="135"/>
      <c r="P381" s="67"/>
      <c r="Q381" s="58"/>
      <c r="R381" s="58"/>
      <c r="S381" s="58"/>
      <c r="T381" s="58"/>
      <c r="U381" s="58"/>
      <c r="V381" s="58"/>
      <c r="W381" s="58"/>
      <c r="X381" s="58"/>
    </row>
    <row r="382" spans="1:24" ht="18" customHeight="1" x14ac:dyDescent="0.2">
      <c r="A382" s="23"/>
      <c r="B382" s="23"/>
      <c r="C382" s="23"/>
      <c r="D382" s="23"/>
      <c r="E382" s="58"/>
      <c r="F382" s="58"/>
      <c r="G382" s="133"/>
      <c r="H382" s="134"/>
      <c r="I382" s="59"/>
      <c r="J382" s="58"/>
      <c r="K382" s="135"/>
      <c r="L382" s="135"/>
      <c r="M382" s="135"/>
      <c r="N382" s="135"/>
      <c r="O382" s="135"/>
      <c r="P382" s="67"/>
      <c r="Q382" s="58"/>
      <c r="R382" s="58"/>
      <c r="S382" s="58"/>
      <c r="T382" s="58"/>
      <c r="U382" s="58"/>
      <c r="V382" s="58"/>
      <c r="W382" s="58"/>
      <c r="X382" s="58"/>
    </row>
    <row r="383" spans="1:24" ht="18" customHeight="1" x14ac:dyDescent="0.2">
      <c r="A383" s="23"/>
      <c r="B383" s="23"/>
      <c r="C383" s="23"/>
      <c r="D383" s="23"/>
      <c r="E383" s="58"/>
      <c r="F383" s="58"/>
      <c r="G383" s="133"/>
      <c r="H383" s="134"/>
      <c r="I383" s="59"/>
      <c r="J383" s="58"/>
      <c r="K383" s="135"/>
      <c r="L383" s="135"/>
      <c r="M383" s="135"/>
      <c r="N383" s="135"/>
      <c r="O383" s="135"/>
      <c r="P383" s="67"/>
      <c r="Q383" s="58"/>
      <c r="R383" s="58"/>
      <c r="S383" s="58"/>
      <c r="T383" s="58"/>
      <c r="U383" s="58"/>
      <c r="V383" s="58"/>
      <c r="W383" s="58"/>
      <c r="X383" s="58"/>
    </row>
    <row r="384" spans="1:24" ht="18" customHeight="1" x14ac:dyDescent="0.2">
      <c r="A384" s="23"/>
      <c r="B384" s="23"/>
      <c r="C384" s="23"/>
      <c r="D384" s="23"/>
      <c r="E384" s="58"/>
      <c r="F384" s="58"/>
      <c r="G384" s="133"/>
      <c r="H384" s="134"/>
      <c r="I384" s="59"/>
      <c r="J384" s="58"/>
      <c r="K384" s="135"/>
      <c r="L384" s="135"/>
      <c r="M384" s="135"/>
      <c r="N384" s="135"/>
      <c r="O384" s="135"/>
      <c r="P384" s="67"/>
      <c r="Q384" s="58"/>
      <c r="R384" s="58"/>
      <c r="S384" s="58"/>
      <c r="T384" s="58"/>
      <c r="U384" s="58"/>
      <c r="V384" s="58"/>
      <c r="W384" s="58"/>
      <c r="X384" s="58"/>
    </row>
    <row r="385" spans="1:24" ht="18" customHeight="1" x14ac:dyDescent="0.2">
      <c r="A385" s="23"/>
      <c r="B385" s="23"/>
      <c r="C385" s="23"/>
      <c r="D385" s="23"/>
      <c r="E385" s="58"/>
      <c r="F385" s="58"/>
      <c r="G385" s="133"/>
      <c r="H385" s="134"/>
      <c r="I385" s="59"/>
      <c r="J385" s="58"/>
      <c r="K385" s="135"/>
      <c r="L385" s="135"/>
      <c r="M385" s="135"/>
      <c r="N385" s="135"/>
      <c r="O385" s="135"/>
      <c r="P385" s="67"/>
      <c r="Q385" s="58"/>
      <c r="R385" s="58"/>
      <c r="S385" s="58"/>
      <c r="T385" s="58"/>
      <c r="U385" s="58"/>
      <c r="V385" s="58"/>
      <c r="W385" s="58"/>
      <c r="X385" s="58"/>
    </row>
    <row r="386" spans="1:24" ht="18" customHeight="1" x14ac:dyDescent="0.2">
      <c r="A386" s="23"/>
      <c r="B386" s="23"/>
      <c r="C386" s="23"/>
      <c r="D386" s="23"/>
      <c r="E386" s="58"/>
      <c r="F386" s="58"/>
      <c r="G386" s="133"/>
      <c r="H386" s="134"/>
      <c r="I386" s="59"/>
      <c r="J386" s="58"/>
      <c r="K386" s="135"/>
      <c r="L386" s="135"/>
      <c r="M386" s="135"/>
      <c r="N386" s="135"/>
      <c r="O386" s="135"/>
      <c r="P386" s="67"/>
      <c r="Q386" s="58"/>
      <c r="R386" s="58"/>
      <c r="S386" s="58"/>
      <c r="T386" s="58"/>
      <c r="U386" s="58"/>
      <c r="V386" s="58"/>
      <c r="W386" s="58"/>
      <c r="X386" s="58"/>
    </row>
    <row r="387" spans="1:24" ht="18" customHeight="1" x14ac:dyDescent="0.2">
      <c r="A387" s="23"/>
      <c r="B387" s="23"/>
      <c r="C387" s="23"/>
      <c r="D387" s="23"/>
      <c r="E387" s="58"/>
      <c r="F387" s="58"/>
      <c r="G387" s="133"/>
      <c r="H387" s="134"/>
      <c r="I387" s="59"/>
      <c r="J387" s="58"/>
      <c r="K387" s="135"/>
      <c r="L387" s="135"/>
      <c r="M387" s="135"/>
      <c r="N387" s="135"/>
      <c r="O387" s="135"/>
      <c r="P387" s="67"/>
      <c r="Q387" s="58"/>
      <c r="R387" s="58"/>
      <c r="S387" s="58"/>
      <c r="T387" s="58"/>
      <c r="U387" s="58"/>
      <c r="V387" s="58"/>
      <c r="W387" s="58"/>
      <c r="X387" s="58"/>
    </row>
    <row r="388" spans="1:24" ht="18" customHeight="1" x14ac:dyDescent="0.2">
      <c r="A388" s="23"/>
      <c r="B388" s="23"/>
      <c r="C388" s="23"/>
      <c r="D388" s="23"/>
      <c r="E388" s="58"/>
      <c r="F388" s="58"/>
      <c r="G388" s="133"/>
      <c r="H388" s="134"/>
      <c r="I388" s="59"/>
      <c r="J388" s="58"/>
      <c r="K388" s="135"/>
      <c r="L388" s="135"/>
      <c r="M388" s="135"/>
      <c r="N388" s="135"/>
      <c r="O388" s="135"/>
      <c r="P388" s="67"/>
      <c r="Q388" s="58"/>
      <c r="R388" s="58"/>
      <c r="S388" s="58"/>
      <c r="T388" s="58"/>
      <c r="U388" s="58"/>
      <c r="V388" s="58"/>
      <c r="W388" s="58"/>
      <c r="X388" s="58"/>
    </row>
    <row r="389" spans="1:24" ht="18" customHeight="1" x14ac:dyDescent="0.2">
      <c r="A389" s="23"/>
      <c r="B389" s="23"/>
      <c r="C389" s="23"/>
      <c r="D389" s="23"/>
      <c r="E389" s="58"/>
      <c r="F389" s="58"/>
      <c r="G389" s="133"/>
      <c r="H389" s="134"/>
      <c r="I389" s="59"/>
      <c r="J389" s="58"/>
      <c r="K389" s="135"/>
      <c r="L389" s="135"/>
      <c r="M389" s="135"/>
      <c r="N389" s="135"/>
      <c r="O389" s="135"/>
      <c r="P389" s="67"/>
      <c r="Q389" s="58"/>
      <c r="R389" s="58"/>
      <c r="S389" s="58"/>
      <c r="T389" s="58"/>
      <c r="U389" s="58"/>
      <c r="V389" s="58"/>
      <c r="W389" s="58"/>
      <c r="X389" s="58"/>
    </row>
    <row r="390" spans="1:24" ht="18" customHeight="1" x14ac:dyDescent="0.2">
      <c r="A390" s="23"/>
      <c r="B390" s="23"/>
      <c r="C390" s="23"/>
      <c r="D390" s="23"/>
      <c r="E390" s="58"/>
      <c r="F390" s="58"/>
      <c r="G390" s="133"/>
      <c r="H390" s="134"/>
      <c r="I390" s="59"/>
      <c r="J390" s="58"/>
      <c r="K390" s="135"/>
      <c r="L390" s="135"/>
      <c r="M390" s="135"/>
      <c r="N390" s="135"/>
      <c r="O390" s="135"/>
      <c r="P390" s="67"/>
      <c r="Q390" s="58"/>
      <c r="R390" s="58"/>
      <c r="S390" s="58"/>
      <c r="T390" s="58"/>
      <c r="U390" s="58"/>
      <c r="V390" s="58"/>
      <c r="W390" s="58"/>
      <c r="X390" s="58"/>
    </row>
    <row r="391" spans="1:24" ht="18" customHeight="1" x14ac:dyDescent="0.2">
      <c r="A391" s="23"/>
      <c r="B391" s="23"/>
      <c r="C391" s="23"/>
      <c r="D391" s="23"/>
      <c r="E391" s="58"/>
      <c r="F391" s="58"/>
      <c r="G391" s="133"/>
      <c r="H391" s="134"/>
      <c r="I391" s="59"/>
      <c r="J391" s="58"/>
      <c r="K391" s="135"/>
      <c r="L391" s="135"/>
      <c r="M391" s="135"/>
      <c r="N391" s="135"/>
      <c r="O391" s="135"/>
      <c r="P391" s="67"/>
      <c r="Q391" s="58"/>
      <c r="R391" s="58"/>
      <c r="S391" s="58"/>
      <c r="T391" s="58"/>
      <c r="U391" s="58"/>
      <c r="V391" s="58"/>
      <c r="W391" s="58"/>
      <c r="X391" s="58"/>
    </row>
    <row r="392" spans="1:24" ht="18" customHeight="1" x14ac:dyDescent="0.2">
      <c r="A392" s="23"/>
      <c r="B392" s="23"/>
      <c r="C392" s="23"/>
      <c r="D392" s="23"/>
      <c r="E392" s="58"/>
      <c r="F392" s="58"/>
      <c r="G392" s="133"/>
      <c r="H392" s="134"/>
      <c r="I392" s="59"/>
      <c r="J392" s="58"/>
      <c r="K392" s="135"/>
      <c r="L392" s="135"/>
      <c r="M392" s="135"/>
      <c r="N392" s="135"/>
      <c r="O392" s="135"/>
      <c r="P392" s="67"/>
      <c r="Q392" s="58"/>
      <c r="R392" s="58"/>
      <c r="S392" s="58"/>
      <c r="T392" s="58"/>
      <c r="U392" s="58"/>
      <c r="V392" s="58"/>
      <c r="W392" s="58"/>
      <c r="X392" s="58"/>
    </row>
    <row r="393" spans="1:24" ht="18" customHeight="1" x14ac:dyDescent="0.2">
      <c r="A393" s="23"/>
      <c r="B393" s="23"/>
      <c r="C393" s="23"/>
      <c r="D393" s="23"/>
      <c r="E393" s="58"/>
      <c r="F393" s="58"/>
      <c r="G393" s="133"/>
      <c r="H393" s="134"/>
      <c r="I393" s="59"/>
      <c r="J393" s="58"/>
      <c r="K393" s="135"/>
      <c r="L393" s="135"/>
      <c r="M393" s="135"/>
      <c r="N393" s="135"/>
      <c r="O393" s="135"/>
      <c r="P393" s="67"/>
      <c r="Q393" s="58"/>
      <c r="R393" s="58"/>
      <c r="S393" s="58"/>
      <c r="T393" s="58"/>
      <c r="U393" s="58"/>
      <c r="V393" s="58"/>
      <c r="W393" s="58"/>
      <c r="X393" s="58"/>
    </row>
    <row r="394" spans="1:24" ht="18" customHeight="1" x14ac:dyDescent="0.2">
      <c r="A394" s="23"/>
      <c r="B394" s="23"/>
      <c r="C394" s="23"/>
      <c r="D394" s="23"/>
      <c r="E394" s="58"/>
      <c r="F394" s="58"/>
      <c r="G394" s="133"/>
      <c r="H394" s="134"/>
      <c r="I394" s="59"/>
      <c r="J394" s="58"/>
      <c r="K394" s="135"/>
      <c r="L394" s="135"/>
      <c r="M394" s="135"/>
      <c r="N394" s="135"/>
      <c r="O394" s="135"/>
      <c r="P394" s="67"/>
      <c r="Q394" s="58"/>
      <c r="R394" s="58"/>
      <c r="S394" s="58"/>
      <c r="T394" s="58"/>
      <c r="U394" s="58"/>
      <c r="V394" s="58"/>
      <c r="W394" s="58"/>
      <c r="X394" s="58"/>
    </row>
    <row r="395" spans="1:24" ht="18" customHeight="1" x14ac:dyDescent="0.2">
      <c r="A395" s="23"/>
      <c r="B395" s="23"/>
      <c r="C395" s="23"/>
      <c r="D395" s="23"/>
      <c r="E395" s="58"/>
      <c r="F395" s="58"/>
      <c r="G395" s="133"/>
      <c r="H395" s="134"/>
      <c r="I395" s="59"/>
      <c r="J395" s="58"/>
      <c r="K395" s="135"/>
      <c r="L395" s="135"/>
      <c r="M395" s="135"/>
      <c r="N395" s="135"/>
      <c r="O395" s="135"/>
      <c r="P395" s="67"/>
      <c r="Q395" s="58"/>
      <c r="R395" s="58"/>
      <c r="S395" s="58"/>
      <c r="T395" s="58"/>
      <c r="U395" s="58"/>
      <c r="V395" s="58"/>
      <c r="W395" s="58"/>
      <c r="X395" s="58"/>
    </row>
    <row r="396" spans="1:24" ht="18" customHeight="1" x14ac:dyDescent="0.2">
      <c r="A396" s="23"/>
      <c r="B396" s="23"/>
      <c r="C396" s="23"/>
      <c r="D396" s="23"/>
      <c r="E396" s="58"/>
      <c r="F396" s="58"/>
      <c r="G396" s="133"/>
      <c r="H396" s="134"/>
      <c r="I396" s="59"/>
      <c r="J396" s="58"/>
      <c r="K396" s="135"/>
      <c r="L396" s="135"/>
      <c r="M396" s="135"/>
      <c r="N396" s="135"/>
      <c r="O396" s="135"/>
      <c r="P396" s="67"/>
      <c r="Q396" s="58"/>
      <c r="R396" s="58"/>
      <c r="S396" s="58"/>
      <c r="T396" s="58"/>
      <c r="U396" s="58"/>
      <c r="V396" s="58"/>
      <c r="W396" s="58"/>
      <c r="X396" s="58"/>
    </row>
    <row r="397" spans="1:24" ht="18" customHeight="1" x14ac:dyDescent="0.2">
      <c r="A397" s="23"/>
      <c r="B397" s="23"/>
      <c r="C397" s="23"/>
      <c r="D397" s="23"/>
      <c r="E397" s="58"/>
      <c r="F397" s="58"/>
      <c r="G397" s="133"/>
      <c r="H397" s="134"/>
      <c r="I397" s="59"/>
      <c r="J397" s="58"/>
      <c r="K397" s="135"/>
      <c r="L397" s="135"/>
      <c r="M397" s="135"/>
      <c r="N397" s="135"/>
      <c r="O397" s="135"/>
      <c r="P397" s="67"/>
      <c r="Q397" s="58"/>
      <c r="R397" s="58"/>
      <c r="S397" s="58"/>
      <c r="T397" s="58"/>
      <c r="U397" s="58"/>
      <c r="V397" s="58"/>
      <c r="W397" s="58"/>
      <c r="X397" s="58"/>
    </row>
    <row r="398" spans="1:24" ht="18" customHeight="1" x14ac:dyDescent="0.2">
      <c r="A398" s="23"/>
      <c r="B398" s="23"/>
      <c r="C398" s="23"/>
      <c r="D398" s="23"/>
      <c r="E398" s="58"/>
      <c r="F398" s="58"/>
      <c r="G398" s="133"/>
      <c r="H398" s="134"/>
      <c r="I398" s="59"/>
      <c r="J398" s="58"/>
      <c r="K398" s="135"/>
      <c r="L398" s="135"/>
      <c r="M398" s="135"/>
      <c r="N398" s="135"/>
      <c r="O398" s="135"/>
      <c r="P398" s="67"/>
      <c r="Q398" s="58"/>
      <c r="R398" s="58"/>
      <c r="S398" s="58"/>
      <c r="T398" s="58"/>
      <c r="U398" s="58"/>
      <c r="V398" s="58"/>
      <c r="W398" s="58"/>
      <c r="X398" s="58"/>
    </row>
    <row r="399" spans="1:24" ht="18" customHeight="1" x14ac:dyDescent="0.2">
      <c r="A399" s="23"/>
      <c r="B399" s="23"/>
      <c r="C399" s="23"/>
      <c r="D399" s="23"/>
      <c r="E399" s="58"/>
      <c r="F399" s="58"/>
      <c r="G399" s="133"/>
      <c r="H399" s="134"/>
      <c r="I399" s="59"/>
      <c r="J399" s="58"/>
      <c r="K399" s="135"/>
      <c r="L399" s="135"/>
      <c r="M399" s="135"/>
      <c r="N399" s="135"/>
      <c r="O399" s="135"/>
      <c r="P399" s="67"/>
      <c r="Q399" s="58"/>
      <c r="R399" s="58"/>
      <c r="S399" s="58"/>
      <c r="T399" s="58"/>
      <c r="U399" s="58"/>
      <c r="V399" s="58"/>
      <c r="W399" s="58"/>
      <c r="X399" s="58"/>
    </row>
    <row r="400" spans="1:24" ht="18" customHeight="1" x14ac:dyDescent="0.2">
      <c r="A400" s="23"/>
      <c r="B400" s="23"/>
      <c r="C400" s="23"/>
      <c r="D400" s="23"/>
      <c r="E400" s="58"/>
      <c r="F400" s="58"/>
      <c r="G400" s="133"/>
      <c r="H400" s="134"/>
      <c r="I400" s="59"/>
      <c r="J400" s="58"/>
      <c r="K400" s="135"/>
      <c r="L400" s="135"/>
      <c r="M400" s="135"/>
      <c r="N400" s="135"/>
      <c r="O400" s="135"/>
      <c r="P400" s="67"/>
      <c r="Q400" s="58"/>
      <c r="R400" s="58"/>
      <c r="S400" s="58"/>
      <c r="T400" s="58"/>
      <c r="U400" s="58"/>
      <c r="V400" s="58"/>
      <c r="W400" s="58"/>
      <c r="X400" s="58"/>
    </row>
    <row r="401" spans="1:24" ht="18" customHeight="1" x14ac:dyDescent="0.2">
      <c r="A401" s="23"/>
      <c r="B401" s="23"/>
      <c r="C401" s="23"/>
      <c r="D401" s="23"/>
      <c r="E401" s="58"/>
      <c r="F401" s="58"/>
      <c r="G401" s="133"/>
      <c r="H401" s="134"/>
      <c r="I401" s="59"/>
      <c r="J401" s="58"/>
      <c r="K401" s="135"/>
      <c r="L401" s="135"/>
      <c r="M401" s="135"/>
      <c r="N401" s="135"/>
      <c r="O401" s="135"/>
      <c r="P401" s="67"/>
      <c r="Q401" s="58"/>
      <c r="R401" s="58"/>
      <c r="S401" s="58"/>
      <c r="T401" s="58"/>
      <c r="U401" s="58"/>
      <c r="V401" s="58"/>
      <c r="W401" s="58"/>
      <c r="X401" s="58"/>
    </row>
    <row r="402" spans="1:24" ht="18" customHeight="1" x14ac:dyDescent="0.2">
      <c r="A402" s="23"/>
      <c r="B402" s="23"/>
      <c r="C402" s="23"/>
      <c r="D402" s="23"/>
      <c r="E402" s="58"/>
      <c r="F402" s="58"/>
      <c r="G402" s="133"/>
      <c r="H402" s="134"/>
      <c r="I402" s="59"/>
      <c r="J402" s="58"/>
      <c r="K402" s="135"/>
      <c r="L402" s="135"/>
      <c r="M402" s="135"/>
      <c r="N402" s="135"/>
      <c r="O402" s="135"/>
      <c r="P402" s="67"/>
      <c r="Q402" s="58"/>
      <c r="R402" s="58"/>
      <c r="S402" s="58"/>
      <c r="T402" s="58"/>
      <c r="U402" s="58"/>
      <c r="V402" s="58"/>
      <c r="W402" s="58"/>
      <c r="X402" s="58"/>
    </row>
    <row r="403" spans="1:24" ht="18" customHeight="1" x14ac:dyDescent="0.2">
      <c r="A403" s="23"/>
      <c r="B403" s="23"/>
      <c r="C403" s="23"/>
      <c r="D403" s="23"/>
      <c r="E403" s="58"/>
      <c r="F403" s="58"/>
      <c r="G403" s="133"/>
      <c r="H403" s="134"/>
      <c r="I403" s="59"/>
      <c r="J403" s="58"/>
      <c r="K403" s="135"/>
      <c r="L403" s="135"/>
      <c r="M403" s="135"/>
      <c r="N403" s="135"/>
      <c r="O403" s="135"/>
      <c r="P403" s="67"/>
      <c r="Q403" s="58"/>
      <c r="R403" s="58"/>
      <c r="S403" s="58"/>
      <c r="T403" s="58"/>
      <c r="U403" s="58"/>
      <c r="V403" s="58"/>
      <c r="W403" s="58"/>
      <c r="X403" s="58"/>
    </row>
    <row r="404" spans="1:24" ht="18" customHeight="1" x14ac:dyDescent="0.2">
      <c r="A404" s="23"/>
      <c r="B404" s="23"/>
      <c r="C404" s="23"/>
      <c r="D404" s="23"/>
      <c r="E404" s="58"/>
      <c r="F404" s="58"/>
      <c r="G404" s="133"/>
      <c r="H404" s="134"/>
      <c r="I404" s="59"/>
      <c r="J404" s="58"/>
      <c r="K404" s="135"/>
      <c r="L404" s="135"/>
      <c r="M404" s="135"/>
      <c r="N404" s="135"/>
      <c r="O404" s="135"/>
      <c r="P404" s="67"/>
      <c r="Q404" s="58"/>
      <c r="R404" s="58"/>
      <c r="S404" s="58"/>
      <c r="T404" s="58"/>
      <c r="U404" s="58"/>
      <c r="V404" s="58"/>
      <c r="W404" s="58"/>
      <c r="X404" s="58"/>
    </row>
    <row r="405" spans="1:24" ht="18" customHeight="1" x14ac:dyDescent="0.2">
      <c r="A405" s="23"/>
      <c r="B405" s="23"/>
      <c r="C405" s="23"/>
      <c r="D405" s="23"/>
      <c r="E405" s="58"/>
      <c r="F405" s="58"/>
      <c r="G405" s="133"/>
      <c r="H405" s="134"/>
      <c r="I405" s="59"/>
      <c r="J405" s="58"/>
      <c r="K405" s="135"/>
      <c r="L405" s="135"/>
      <c r="M405" s="135"/>
      <c r="N405" s="135"/>
      <c r="O405" s="135"/>
      <c r="P405" s="67"/>
      <c r="Q405" s="58"/>
      <c r="R405" s="58"/>
      <c r="S405" s="58"/>
      <c r="T405" s="58"/>
      <c r="U405" s="58"/>
      <c r="V405" s="58"/>
      <c r="W405" s="58"/>
      <c r="X405" s="58"/>
    </row>
    <row r="406" spans="1:24" ht="18" customHeight="1" x14ac:dyDescent="0.2">
      <c r="A406" s="23"/>
      <c r="B406" s="23"/>
      <c r="C406" s="23"/>
      <c r="D406" s="23"/>
      <c r="E406" s="58"/>
      <c r="F406" s="58"/>
      <c r="G406" s="133"/>
      <c r="H406" s="134"/>
      <c r="I406" s="59"/>
      <c r="J406" s="58"/>
      <c r="K406" s="135"/>
      <c r="L406" s="135"/>
      <c r="M406" s="135"/>
      <c r="N406" s="135"/>
      <c r="O406" s="135"/>
      <c r="P406" s="67"/>
      <c r="Q406" s="58"/>
      <c r="R406" s="58"/>
      <c r="S406" s="58"/>
      <c r="T406" s="58"/>
      <c r="U406" s="58"/>
      <c r="V406" s="58"/>
      <c r="W406" s="58"/>
      <c r="X406" s="58"/>
    </row>
    <row r="407" spans="1:24" ht="18" customHeight="1" x14ac:dyDescent="0.2">
      <c r="A407" s="23"/>
      <c r="B407" s="23"/>
      <c r="C407" s="23"/>
      <c r="D407" s="23"/>
      <c r="E407" s="58"/>
      <c r="F407" s="58"/>
      <c r="G407" s="133"/>
      <c r="H407" s="134"/>
      <c r="I407" s="59"/>
      <c r="J407" s="58"/>
      <c r="K407" s="135"/>
      <c r="L407" s="135"/>
      <c r="M407" s="135"/>
      <c r="N407" s="135"/>
      <c r="O407" s="135"/>
      <c r="P407" s="67"/>
      <c r="Q407" s="58"/>
      <c r="R407" s="58"/>
      <c r="S407" s="58"/>
      <c r="T407" s="58"/>
      <c r="U407" s="58"/>
      <c r="V407" s="58"/>
      <c r="W407" s="58"/>
      <c r="X407" s="58"/>
    </row>
    <row r="408" spans="1:24" ht="18" customHeight="1" x14ac:dyDescent="0.2">
      <c r="A408" s="23"/>
      <c r="B408" s="23"/>
      <c r="C408" s="23"/>
      <c r="D408" s="23"/>
      <c r="E408" s="58"/>
      <c r="F408" s="58"/>
      <c r="G408" s="133"/>
      <c r="H408" s="134"/>
      <c r="I408" s="59"/>
      <c r="J408" s="58"/>
      <c r="K408" s="135"/>
      <c r="L408" s="135"/>
      <c r="M408" s="135"/>
      <c r="N408" s="135"/>
      <c r="O408" s="135"/>
      <c r="P408" s="67"/>
      <c r="Q408" s="58"/>
      <c r="R408" s="58"/>
      <c r="S408" s="58"/>
      <c r="T408" s="58"/>
      <c r="U408" s="58"/>
      <c r="V408" s="58"/>
      <c r="W408" s="58"/>
      <c r="X408" s="58"/>
    </row>
    <row r="409" spans="1:24" ht="18" customHeight="1" x14ac:dyDescent="0.2">
      <c r="A409" s="23"/>
      <c r="B409" s="23"/>
      <c r="C409" s="23"/>
      <c r="D409" s="23"/>
      <c r="E409" s="58"/>
      <c r="F409" s="58"/>
      <c r="G409" s="133"/>
      <c r="H409" s="134"/>
      <c r="I409" s="59"/>
      <c r="J409" s="58"/>
      <c r="K409" s="135"/>
      <c r="L409" s="135"/>
      <c r="M409" s="135"/>
      <c r="N409" s="135"/>
      <c r="O409" s="135"/>
      <c r="P409" s="67"/>
      <c r="Q409" s="58"/>
      <c r="R409" s="58"/>
      <c r="S409" s="58"/>
      <c r="T409" s="58"/>
      <c r="U409" s="58"/>
      <c r="V409" s="58"/>
      <c r="W409" s="58"/>
      <c r="X409" s="58"/>
    </row>
    <row r="410" spans="1:24" ht="18" customHeight="1" x14ac:dyDescent="0.2">
      <c r="A410" s="23"/>
      <c r="B410" s="23"/>
      <c r="C410" s="23"/>
      <c r="D410" s="23"/>
      <c r="E410" s="58"/>
      <c r="F410" s="58"/>
      <c r="G410" s="133"/>
      <c r="H410" s="134"/>
      <c r="I410" s="59"/>
      <c r="J410" s="58"/>
      <c r="K410" s="135"/>
      <c r="L410" s="135"/>
      <c r="M410" s="135"/>
      <c r="N410" s="135"/>
      <c r="O410" s="135"/>
      <c r="P410" s="67"/>
      <c r="Q410" s="58"/>
      <c r="R410" s="58"/>
      <c r="S410" s="58"/>
      <c r="T410" s="58"/>
      <c r="U410" s="58"/>
      <c r="V410" s="58"/>
      <c r="W410" s="58"/>
      <c r="X410" s="58"/>
    </row>
    <row r="411" spans="1:24" ht="18" customHeight="1" x14ac:dyDescent="0.2">
      <c r="A411" s="23"/>
      <c r="B411" s="23"/>
      <c r="C411" s="23"/>
      <c r="D411" s="23"/>
      <c r="E411" s="58"/>
      <c r="F411" s="58"/>
      <c r="G411" s="133"/>
      <c r="H411" s="134"/>
      <c r="I411" s="59"/>
      <c r="J411" s="58"/>
      <c r="K411" s="135"/>
      <c r="L411" s="135"/>
      <c r="M411" s="135"/>
      <c r="N411" s="135"/>
      <c r="O411" s="135"/>
      <c r="P411" s="67"/>
      <c r="Q411" s="58"/>
      <c r="R411" s="58"/>
      <c r="S411" s="58"/>
      <c r="T411" s="58"/>
      <c r="U411" s="58"/>
      <c r="V411" s="58"/>
      <c r="W411" s="58"/>
      <c r="X411" s="58"/>
    </row>
    <row r="412" spans="1:24" ht="18" customHeight="1" x14ac:dyDescent="0.2">
      <c r="A412" s="23"/>
      <c r="B412" s="23"/>
      <c r="C412" s="23"/>
      <c r="D412" s="23"/>
      <c r="E412" s="58"/>
      <c r="F412" s="58"/>
      <c r="G412" s="133"/>
      <c r="H412" s="134"/>
      <c r="I412" s="59"/>
      <c r="J412" s="58"/>
      <c r="K412" s="135"/>
      <c r="L412" s="135"/>
      <c r="M412" s="135"/>
      <c r="N412" s="135"/>
      <c r="O412" s="135"/>
      <c r="P412" s="67"/>
      <c r="Q412" s="58"/>
      <c r="R412" s="58"/>
      <c r="S412" s="58"/>
      <c r="T412" s="58"/>
      <c r="U412" s="58"/>
      <c r="V412" s="58"/>
      <c r="W412" s="58"/>
      <c r="X412" s="58"/>
    </row>
    <row r="413" spans="1:24" ht="18" customHeight="1" x14ac:dyDescent="0.2">
      <c r="A413" s="23"/>
      <c r="B413" s="23"/>
      <c r="C413" s="23"/>
      <c r="D413" s="23"/>
      <c r="E413" s="58"/>
      <c r="F413" s="58"/>
      <c r="G413" s="133"/>
      <c r="H413" s="134"/>
      <c r="I413" s="59"/>
      <c r="J413" s="58"/>
      <c r="K413" s="135"/>
      <c r="L413" s="135"/>
      <c r="M413" s="135"/>
      <c r="N413" s="135"/>
      <c r="O413" s="135"/>
      <c r="P413" s="67"/>
      <c r="Q413" s="58"/>
      <c r="R413" s="58"/>
      <c r="S413" s="58"/>
      <c r="T413" s="58"/>
      <c r="U413" s="58"/>
      <c r="V413" s="58"/>
      <c r="W413" s="58"/>
      <c r="X413" s="58"/>
    </row>
    <row r="414" spans="1:24" ht="18" customHeight="1" x14ac:dyDescent="0.2">
      <c r="A414" s="23"/>
      <c r="B414" s="23"/>
      <c r="C414" s="23"/>
      <c r="D414" s="23"/>
      <c r="E414" s="58"/>
      <c r="F414" s="58"/>
      <c r="G414" s="133"/>
      <c r="H414" s="134"/>
      <c r="I414" s="59"/>
      <c r="J414" s="58"/>
      <c r="K414" s="135"/>
      <c r="L414" s="135"/>
      <c r="M414" s="135"/>
      <c r="N414" s="135"/>
      <c r="O414" s="135"/>
      <c r="P414" s="67"/>
      <c r="Q414" s="58"/>
      <c r="R414" s="58"/>
      <c r="S414" s="58"/>
      <c r="T414" s="58"/>
      <c r="U414" s="58"/>
      <c r="V414" s="58"/>
      <c r="W414" s="58"/>
      <c r="X414" s="58"/>
    </row>
    <row r="415" spans="1:24" ht="18" customHeight="1" x14ac:dyDescent="0.2">
      <c r="A415" s="23"/>
      <c r="B415" s="23"/>
      <c r="C415" s="23"/>
      <c r="D415" s="23"/>
      <c r="E415" s="58"/>
      <c r="F415" s="58"/>
      <c r="G415" s="133"/>
      <c r="H415" s="134"/>
      <c r="I415" s="59"/>
      <c r="J415" s="58"/>
      <c r="K415" s="135"/>
      <c r="L415" s="135"/>
      <c r="M415" s="135"/>
      <c r="N415" s="135"/>
      <c r="O415" s="135"/>
      <c r="P415" s="67"/>
      <c r="Q415" s="58"/>
      <c r="R415" s="58"/>
      <c r="S415" s="58"/>
      <c r="T415" s="58"/>
      <c r="U415" s="58"/>
      <c r="V415" s="58"/>
      <c r="W415" s="58"/>
      <c r="X415" s="58"/>
    </row>
    <row r="416" spans="1:24" ht="18" customHeight="1" x14ac:dyDescent="0.2">
      <c r="A416" s="23"/>
      <c r="B416" s="23"/>
      <c r="C416" s="23"/>
      <c r="D416" s="23"/>
      <c r="E416" s="58"/>
      <c r="F416" s="58"/>
      <c r="G416" s="133"/>
      <c r="H416" s="134"/>
      <c r="I416" s="59"/>
      <c r="J416" s="58"/>
      <c r="K416" s="135"/>
      <c r="L416" s="135"/>
      <c r="M416" s="135"/>
      <c r="N416" s="135"/>
      <c r="O416" s="135"/>
      <c r="P416" s="67"/>
      <c r="Q416" s="58"/>
      <c r="R416" s="58"/>
      <c r="S416" s="58"/>
      <c r="T416" s="58"/>
      <c r="U416" s="58"/>
      <c r="V416" s="58"/>
      <c r="W416" s="58"/>
      <c r="X416" s="58"/>
    </row>
    <row r="417" spans="1:24" ht="18" customHeight="1" x14ac:dyDescent="0.2">
      <c r="A417" s="23"/>
      <c r="B417" s="23"/>
      <c r="C417" s="23"/>
      <c r="D417" s="23"/>
      <c r="E417" s="58"/>
      <c r="F417" s="58"/>
      <c r="G417" s="133"/>
      <c r="H417" s="134"/>
      <c r="I417" s="59"/>
      <c r="J417" s="58"/>
      <c r="K417" s="135"/>
      <c r="L417" s="135"/>
      <c r="M417" s="135"/>
      <c r="N417" s="135"/>
      <c r="O417" s="135"/>
      <c r="P417" s="67"/>
      <c r="Q417" s="58"/>
      <c r="R417" s="58"/>
      <c r="S417" s="58"/>
      <c r="T417" s="58"/>
      <c r="U417" s="58"/>
      <c r="V417" s="58"/>
      <c r="W417" s="58"/>
      <c r="X417" s="58"/>
    </row>
    <row r="418" spans="1:24" ht="18" customHeight="1" x14ac:dyDescent="0.2">
      <c r="A418" s="23"/>
      <c r="B418" s="23"/>
      <c r="C418" s="23"/>
      <c r="D418" s="23"/>
      <c r="E418" s="58"/>
      <c r="F418" s="58"/>
      <c r="G418" s="133"/>
      <c r="H418" s="134"/>
      <c r="I418" s="59"/>
      <c r="J418" s="58"/>
      <c r="K418" s="135"/>
      <c r="L418" s="135"/>
      <c r="M418" s="135"/>
      <c r="N418" s="135"/>
      <c r="O418" s="135"/>
      <c r="P418" s="67"/>
      <c r="Q418" s="58"/>
      <c r="R418" s="58"/>
      <c r="S418" s="58"/>
      <c r="T418" s="58"/>
      <c r="U418" s="58"/>
      <c r="V418" s="58"/>
      <c r="W418" s="58"/>
      <c r="X418" s="58"/>
    </row>
    <row r="419" spans="1:24" ht="18" customHeight="1" x14ac:dyDescent="0.2">
      <c r="A419" s="23"/>
      <c r="B419" s="23"/>
      <c r="C419" s="23"/>
      <c r="D419" s="23"/>
      <c r="E419" s="58"/>
      <c r="F419" s="58"/>
      <c r="G419" s="133"/>
      <c r="H419" s="134"/>
      <c r="I419" s="59"/>
      <c r="J419" s="58"/>
      <c r="K419" s="135"/>
      <c r="L419" s="135"/>
      <c r="M419" s="135"/>
      <c r="N419" s="135"/>
      <c r="O419" s="135"/>
      <c r="P419" s="67"/>
      <c r="Q419" s="58"/>
      <c r="R419" s="58"/>
      <c r="S419" s="58"/>
      <c r="T419" s="58"/>
      <c r="U419" s="58"/>
      <c r="V419" s="58"/>
      <c r="W419" s="58"/>
      <c r="X419" s="58"/>
    </row>
    <row r="420" spans="1:24" ht="18" customHeight="1" x14ac:dyDescent="0.2">
      <c r="A420" s="23"/>
      <c r="B420" s="23"/>
      <c r="C420" s="23"/>
      <c r="D420" s="23"/>
      <c r="E420" s="58"/>
      <c r="F420" s="58"/>
      <c r="G420" s="133"/>
      <c r="H420" s="134"/>
      <c r="I420" s="59"/>
      <c r="J420" s="58"/>
      <c r="K420" s="135"/>
      <c r="L420" s="135"/>
      <c r="M420" s="135"/>
      <c r="N420" s="135"/>
      <c r="O420" s="135"/>
      <c r="P420" s="67"/>
      <c r="Q420" s="58"/>
      <c r="R420" s="58"/>
      <c r="S420" s="58"/>
      <c r="T420" s="58"/>
      <c r="U420" s="58"/>
      <c r="V420" s="58"/>
      <c r="W420" s="58"/>
      <c r="X420" s="58"/>
    </row>
    <row r="421" spans="1:24" ht="18" customHeight="1" x14ac:dyDescent="0.2">
      <c r="A421" s="23"/>
      <c r="B421" s="23"/>
      <c r="C421" s="23"/>
      <c r="D421" s="23"/>
      <c r="E421" s="58"/>
      <c r="F421" s="58"/>
      <c r="G421" s="133"/>
      <c r="H421" s="134"/>
      <c r="I421" s="59"/>
      <c r="J421" s="58"/>
      <c r="K421" s="135"/>
      <c r="L421" s="135"/>
      <c r="M421" s="135"/>
      <c r="N421" s="135"/>
      <c r="O421" s="135"/>
      <c r="P421" s="67"/>
      <c r="Q421" s="58"/>
      <c r="R421" s="58"/>
      <c r="S421" s="58"/>
      <c r="T421" s="58"/>
      <c r="U421" s="58"/>
      <c r="V421" s="58"/>
      <c r="W421" s="58"/>
      <c r="X421" s="58"/>
    </row>
    <row r="422" spans="1:24" ht="18" customHeight="1" x14ac:dyDescent="0.2">
      <c r="A422" s="23"/>
      <c r="B422" s="23"/>
      <c r="C422" s="23"/>
      <c r="D422" s="23"/>
      <c r="E422" s="58"/>
      <c r="F422" s="58"/>
      <c r="G422" s="133"/>
      <c r="H422" s="134"/>
      <c r="I422" s="59"/>
      <c r="J422" s="58"/>
      <c r="K422" s="135"/>
      <c r="L422" s="135"/>
      <c r="M422" s="135"/>
      <c r="N422" s="135"/>
      <c r="O422" s="135"/>
      <c r="P422" s="67"/>
      <c r="Q422" s="58"/>
      <c r="R422" s="58"/>
      <c r="S422" s="58"/>
      <c r="T422" s="58"/>
      <c r="U422" s="58"/>
      <c r="V422" s="58"/>
      <c r="W422" s="58"/>
      <c r="X422" s="58"/>
    </row>
    <row r="423" spans="1:24" ht="18" customHeight="1" x14ac:dyDescent="0.2">
      <c r="A423" s="23"/>
      <c r="B423" s="23"/>
      <c r="C423" s="23"/>
      <c r="D423" s="23"/>
      <c r="E423" s="58"/>
      <c r="F423" s="58"/>
      <c r="G423" s="133"/>
      <c r="H423" s="134"/>
      <c r="I423" s="59"/>
      <c r="J423" s="58"/>
      <c r="K423" s="135"/>
      <c r="L423" s="135"/>
      <c r="M423" s="135"/>
      <c r="N423" s="135"/>
      <c r="O423" s="135"/>
      <c r="P423" s="67"/>
      <c r="Q423" s="58"/>
      <c r="R423" s="58"/>
      <c r="S423" s="58"/>
      <c r="T423" s="58"/>
      <c r="U423" s="58"/>
      <c r="V423" s="58"/>
      <c r="W423" s="58"/>
      <c r="X423" s="58"/>
    </row>
    <row r="424" spans="1:24" ht="18" customHeight="1" x14ac:dyDescent="0.2">
      <c r="A424" s="23"/>
      <c r="B424" s="23"/>
      <c r="C424" s="23"/>
      <c r="D424" s="23"/>
      <c r="E424" s="58"/>
      <c r="F424" s="58"/>
      <c r="G424" s="133"/>
      <c r="H424" s="134"/>
      <c r="I424" s="59"/>
      <c r="J424" s="58"/>
      <c r="K424" s="135"/>
      <c r="L424" s="135"/>
      <c r="M424" s="135"/>
      <c r="N424" s="135"/>
      <c r="O424" s="135"/>
      <c r="P424" s="67"/>
      <c r="Q424" s="58"/>
      <c r="R424" s="58"/>
      <c r="S424" s="58"/>
      <c r="T424" s="58"/>
      <c r="U424" s="58"/>
      <c r="V424" s="58"/>
      <c r="W424" s="58"/>
      <c r="X424" s="58"/>
    </row>
    <row r="425" spans="1:24" ht="18" customHeight="1" x14ac:dyDescent="0.2">
      <c r="A425" s="23"/>
      <c r="B425" s="23"/>
      <c r="C425" s="23"/>
      <c r="D425" s="23"/>
      <c r="E425" s="58"/>
      <c r="F425" s="58"/>
      <c r="G425" s="133"/>
      <c r="H425" s="134"/>
      <c r="I425" s="59"/>
      <c r="J425" s="58"/>
      <c r="K425" s="135"/>
      <c r="L425" s="135"/>
      <c r="M425" s="135"/>
      <c r="N425" s="135"/>
      <c r="O425" s="135"/>
      <c r="P425" s="67"/>
      <c r="Q425" s="58"/>
      <c r="R425" s="58"/>
      <c r="S425" s="58"/>
      <c r="T425" s="58"/>
      <c r="U425" s="58"/>
      <c r="V425" s="58"/>
      <c r="W425" s="58"/>
      <c r="X425" s="58"/>
    </row>
    <row r="426" spans="1:24" ht="18" customHeight="1" x14ac:dyDescent="0.2">
      <c r="A426" s="23"/>
      <c r="B426" s="23"/>
      <c r="C426" s="23"/>
      <c r="D426" s="23"/>
      <c r="E426" s="58"/>
      <c r="F426" s="58"/>
      <c r="G426" s="133"/>
      <c r="H426" s="134"/>
      <c r="I426" s="59"/>
      <c r="J426" s="58"/>
      <c r="K426" s="135"/>
      <c r="L426" s="135"/>
      <c r="M426" s="135"/>
      <c r="N426" s="135"/>
      <c r="O426" s="135"/>
      <c r="P426" s="67"/>
      <c r="Q426" s="58"/>
      <c r="R426" s="58"/>
      <c r="S426" s="58"/>
      <c r="T426" s="58"/>
      <c r="U426" s="58"/>
      <c r="V426" s="58"/>
      <c r="W426" s="58"/>
      <c r="X426" s="58"/>
    </row>
    <row r="427" spans="1:24" ht="18" customHeight="1" x14ac:dyDescent="0.2">
      <c r="A427" s="23"/>
      <c r="B427" s="23"/>
      <c r="C427" s="23"/>
      <c r="D427" s="23"/>
      <c r="E427" s="58"/>
      <c r="F427" s="58"/>
      <c r="G427" s="133"/>
      <c r="H427" s="134"/>
      <c r="I427" s="59"/>
      <c r="J427" s="58"/>
      <c r="K427" s="135"/>
      <c r="L427" s="135"/>
      <c r="M427" s="135"/>
      <c r="N427" s="135"/>
      <c r="O427" s="135"/>
      <c r="P427" s="67"/>
      <c r="Q427" s="58"/>
      <c r="R427" s="58"/>
      <c r="S427" s="58"/>
      <c r="T427" s="58"/>
      <c r="U427" s="58"/>
      <c r="V427" s="58"/>
      <c r="W427" s="58"/>
      <c r="X427" s="58"/>
    </row>
    <row r="428" spans="1:24" ht="18" customHeight="1" x14ac:dyDescent="0.2">
      <c r="A428" s="23"/>
      <c r="B428" s="23"/>
      <c r="C428" s="23"/>
      <c r="D428" s="23"/>
      <c r="E428" s="58"/>
      <c r="F428" s="58"/>
      <c r="G428" s="133"/>
      <c r="H428" s="134"/>
      <c r="I428" s="59"/>
      <c r="J428" s="58"/>
      <c r="K428" s="135"/>
      <c r="L428" s="135"/>
      <c r="M428" s="135"/>
      <c r="N428" s="135"/>
      <c r="O428" s="135"/>
      <c r="P428" s="67"/>
      <c r="Q428" s="58"/>
      <c r="R428" s="58"/>
      <c r="S428" s="58"/>
      <c r="T428" s="58"/>
      <c r="U428" s="58"/>
      <c r="V428" s="58"/>
      <c r="W428" s="58"/>
      <c r="X428" s="58"/>
    </row>
    <row r="429" spans="1:24" ht="18" customHeight="1" x14ac:dyDescent="0.2">
      <c r="A429" s="23"/>
      <c r="B429" s="23"/>
      <c r="C429" s="23"/>
      <c r="D429" s="23"/>
      <c r="E429" s="58"/>
      <c r="F429" s="58"/>
      <c r="G429" s="133"/>
      <c r="H429" s="134"/>
      <c r="I429" s="59"/>
      <c r="J429" s="58"/>
      <c r="K429" s="135"/>
      <c r="L429" s="135"/>
      <c r="M429" s="135"/>
      <c r="N429" s="135"/>
      <c r="O429" s="135"/>
      <c r="P429" s="67"/>
      <c r="Q429" s="58"/>
      <c r="R429" s="58"/>
      <c r="S429" s="58"/>
      <c r="T429" s="58"/>
      <c r="U429" s="58"/>
      <c r="V429" s="58"/>
      <c r="W429" s="58"/>
      <c r="X429" s="58"/>
    </row>
    <row r="430" spans="1:24" ht="18" customHeight="1" x14ac:dyDescent="0.2">
      <c r="A430" s="23"/>
      <c r="B430" s="23"/>
      <c r="C430" s="23"/>
      <c r="D430" s="23"/>
      <c r="E430" s="58"/>
      <c r="F430" s="58"/>
      <c r="G430" s="133"/>
      <c r="H430" s="134"/>
      <c r="I430" s="59"/>
      <c r="J430" s="58"/>
      <c r="K430" s="135"/>
      <c r="L430" s="135"/>
      <c r="M430" s="135"/>
      <c r="N430" s="135"/>
      <c r="O430" s="135"/>
      <c r="P430" s="67"/>
      <c r="Q430" s="58"/>
      <c r="R430" s="58"/>
      <c r="S430" s="58"/>
      <c r="T430" s="58"/>
      <c r="U430" s="58"/>
      <c r="V430" s="58"/>
      <c r="W430" s="58"/>
      <c r="X430" s="58"/>
    </row>
    <row r="431" spans="1:24" ht="18" customHeight="1" x14ac:dyDescent="0.2">
      <c r="A431" s="23"/>
      <c r="B431" s="23"/>
      <c r="C431" s="23"/>
      <c r="D431" s="23"/>
      <c r="E431" s="58"/>
      <c r="F431" s="58"/>
      <c r="G431" s="133"/>
      <c r="H431" s="134"/>
      <c r="I431" s="59"/>
      <c r="J431" s="58"/>
      <c r="K431" s="135"/>
      <c r="L431" s="135"/>
      <c r="M431" s="135"/>
      <c r="N431" s="135"/>
      <c r="O431" s="135"/>
      <c r="P431" s="67"/>
      <c r="Q431" s="58"/>
      <c r="R431" s="58"/>
      <c r="S431" s="58"/>
      <c r="T431" s="58"/>
      <c r="U431" s="58"/>
      <c r="V431" s="58"/>
      <c r="W431" s="58"/>
      <c r="X431" s="58"/>
    </row>
    <row r="432" spans="1:24" ht="18" customHeight="1" x14ac:dyDescent="0.2">
      <c r="A432" s="23"/>
      <c r="B432" s="23"/>
      <c r="C432" s="23"/>
      <c r="D432" s="23"/>
      <c r="E432" s="58"/>
      <c r="F432" s="58"/>
      <c r="G432" s="133"/>
      <c r="H432" s="134"/>
      <c r="I432" s="59"/>
      <c r="J432" s="58"/>
      <c r="K432" s="135"/>
      <c r="L432" s="135"/>
      <c r="M432" s="135"/>
      <c r="N432" s="135"/>
      <c r="O432" s="135"/>
      <c r="P432" s="67"/>
      <c r="Q432" s="58"/>
      <c r="R432" s="58"/>
      <c r="S432" s="58"/>
      <c r="T432" s="58"/>
      <c r="U432" s="58"/>
      <c r="V432" s="58"/>
      <c r="W432" s="58"/>
      <c r="X432" s="58"/>
    </row>
    <row r="433" spans="1:24" ht="18" customHeight="1" x14ac:dyDescent="0.2">
      <c r="A433" s="23"/>
      <c r="B433" s="23"/>
      <c r="C433" s="23"/>
      <c r="D433" s="23"/>
      <c r="E433" s="58"/>
      <c r="F433" s="58"/>
      <c r="G433" s="133"/>
      <c r="H433" s="134"/>
      <c r="I433" s="59"/>
      <c r="J433" s="58"/>
      <c r="K433" s="135"/>
      <c r="L433" s="135"/>
      <c r="M433" s="135"/>
      <c r="N433" s="135"/>
      <c r="O433" s="135"/>
      <c r="P433" s="67"/>
      <c r="Q433" s="58"/>
      <c r="R433" s="58"/>
      <c r="S433" s="58"/>
      <c r="T433" s="58"/>
      <c r="U433" s="58"/>
      <c r="V433" s="58"/>
      <c r="W433" s="58"/>
      <c r="X433" s="58"/>
    </row>
    <row r="434" spans="1:24" ht="18" customHeight="1" x14ac:dyDescent="0.2">
      <c r="A434" s="23"/>
      <c r="B434" s="23"/>
      <c r="C434" s="23"/>
      <c r="D434" s="23"/>
      <c r="E434" s="58"/>
      <c r="F434" s="58"/>
      <c r="G434" s="133"/>
      <c r="H434" s="134"/>
      <c r="I434" s="59"/>
      <c r="J434" s="58"/>
      <c r="K434" s="135"/>
      <c r="L434" s="135"/>
      <c r="M434" s="135"/>
      <c r="N434" s="135"/>
      <c r="O434" s="135"/>
      <c r="P434" s="67"/>
      <c r="Q434" s="58"/>
      <c r="R434" s="58"/>
      <c r="S434" s="58"/>
      <c r="T434" s="58"/>
      <c r="U434" s="58"/>
      <c r="V434" s="58"/>
      <c r="W434" s="58"/>
      <c r="X434" s="58"/>
    </row>
    <row r="435" spans="1:24" ht="18" customHeight="1" x14ac:dyDescent="0.2">
      <c r="A435" s="23"/>
      <c r="B435" s="23"/>
      <c r="C435" s="23"/>
      <c r="D435" s="23"/>
      <c r="E435" s="58"/>
      <c r="F435" s="58"/>
      <c r="G435" s="133"/>
      <c r="H435" s="134"/>
      <c r="I435" s="59"/>
      <c r="J435" s="58"/>
      <c r="K435" s="135"/>
      <c r="L435" s="135"/>
      <c r="M435" s="135"/>
      <c r="N435" s="135"/>
      <c r="O435" s="135"/>
      <c r="P435" s="67"/>
      <c r="Q435" s="58"/>
      <c r="R435" s="58"/>
      <c r="S435" s="58"/>
      <c r="T435" s="58"/>
      <c r="U435" s="58"/>
      <c r="V435" s="58"/>
      <c r="W435" s="58"/>
      <c r="X435" s="58"/>
    </row>
    <row r="436" spans="1:24" ht="18" customHeight="1" x14ac:dyDescent="0.2">
      <c r="A436" s="23"/>
      <c r="B436" s="23"/>
      <c r="C436" s="23"/>
      <c r="D436" s="23"/>
      <c r="E436" s="58"/>
      <c r="F436" s="58"/>
      <c r="G436" s="133"/>
      <c r="H436" s="134"/>
      <c r="I436" s="59"/>
      <c r="J436" s="58"/>
      <c r="K436" s="135"/>
      <c r="L436" s="135"/>
      <c r="M436" s="135"/>
      <c r="N436" s="135"/>
      <c r="O436" s="135"/>
      <c r="P436" s="67"/>
      <c r="Q436" s="58"/>
      <c r="R436" s="58"/>
      <c r="S436" s="58"/>
      <c r="T436" s="58"/>
      <c r="U436" s="58"/>
      <c r="V436" s="58"/>
      <c r="W436" s="58"/>
      <c r="X436" s="58"/>
    </row>
    <row r="437" spans="1:24" ht="18" customHeight="1" x14ac:dyDescent="0.2">
      <c r="A437" s="23"/>
      <c r="B437" s="23"/>
      <c r="C437" s="23"/>
      <c r="D437" s="23"/>
      <c r="E437" s="58"/>
      <c r="F437" s="58"/>
      <c r="G437" s="133"/>
      <c r="H437" s="134"/>
      <c r="I437" s="59"/>
      <c r="J437" s="58"/>
      <c r="K437" s="135"/>
      <c r="L437" s="135"/>
      <c r="M437" s="135"/>
      <c r="N437" s="135"/>
      <c r="O437" s="135"/>
      <c r="P437" s="67"/>
      <c r="Q437" s="58"/>
      <c r="R437" s="58"/>
      <c r="S437" s="58"/>
      <c r="T437" s="58"/>
      <c r="U437" s="58"/>
      <c r="V437" s="58"/>
      <c r="W437" s="58"/>
      <c r="X437" s="58"/>
    </row>
    <row r="438" spans="1:24" ht="18" customHeight="1" x14ac:dyDescent="0.2">
      <c r="A438" s="23"/>
      <c r="B438" s="23"/>
      <c r="C438" s="23"/>
      <c r="D438" s="23"/>
      <c r="E438" s="58"/>
      <c r="F438" s="58"/>
      <c r="G438" s="133"/>
      <c r="H438" s="134"/>
      <c r="I438" s="59"/>
      <c r="J438" s="58"/>
      <c r="K438" s="135"/>
      <c r="L438" s="135"/>
      <c r="M438" s="135"/>
      <c r="N438" s="135"/>
      <c r="O438" s="135"/>
      <c r="P438" s="67"/>
      <c r="Q438" s="58"/>
      <c r="R438" s="58"/>
      <c r="S438" s="58"/>
      <c r="T438" s="58"/>
      <c r="U438" s="58"/>
      <c r="V438" s="58"/>
      <c r="W438" s="58"/>
      <c r="X438" s="58"/>
    </row>
    <row r="439" spans="1:24" ht="18" customHeight="1" x14ac:dyDescent="0.2">
      <c r="A439" s="23"/>
      <c r="B439" s="23"/>
      <c r="C439" s="23"/>
      <c r="D439" s="23"/>
      <c r="E439" s="58"/>
      <c r="F439" s="58"/>
      <c r="G439" s="133"/>
      <c r="H439" s="134"/>
      <c r="I439" s="59"/>
      <c r="J439" s="58"/>
      <c r="K439" s="135"/>
      <c r="L439" s="135"/>
      <c r="M439" s="135"/>
      <c r="N439" s="135"/>
      <c r="O439" s="135"/>
      <c r="P439" s="67"/>
      <c r="Q439" s="58"/>
      <c r="R439" s="58"/>
      <c r="S439" s="58"/>
      <c r="T439" s="58"/>
      <c r="U439" s="58"/>
      <c r="V439" s="58"/>
      <c r="W439" s="58"/>
      <c r="X439" s="58"/>
    </row>
    <row r="440" spans="1:24" ht="18" customHeight="1" x14ac:dyDescent="0.2">
      <c r="A440" s="23"/>
      <c r="B440" s="23"/>
      <c r="C440" s="23"/>
      <c r="D440" s="23"/>
      <c r="E440" s="58"/>
      <c r="F440" s="58"/>
      <c r="G440" s="133"/>
      <c r="H440" s="134"/>
      <c r="I440" s="59"/>
      <c r="J440" s="58"/>
      <c r="K440" s="135"/>
      <c r="L440" s="135"/>
      <c r="M440" s="135"/>
      <c r="N440" s="135"/>
      <c r="O440" s="135"/>
      <c r="P440" s="67"/>
      <c r="Q440" s="58"/>
      <c r="R440" s="58"/>
      <c r="S440" s="58"/>
      <c r="T440" s="58"/>
      <c r="U440" s="58"/>
      <c r="V440" s="58"/>
      <c r="W440" s="58"/>
      <c r="X440" s="58"/>
    </row>
    <row r="441" spans="1:24" ht="18" customHeight="1" x14ac:dyDescent="0.2">
      <c r="A441" s="23"/>
      <c r="B441" s="23"/>
      <c r="C441" s="23"/>
      <c r="D441" s="23"/>
      <c r="E441" s="58"/>
      <c r="F441" s="58"/>
      <c r="G441" s="133"/>
      <c r="H441" s="134"/>
      <c r="I441" s="59"/>
      <c r="J441" s="58"/>
      <c r="K441" s="135"/>
      <c r="L441" s="135"/>
      <c r="M441" s="135"/>
      <c r="N441" s="135"/>
      <c r="O441" s="135"/>
      <c r="P441" s="67"/>
      <c r="Q441" s="58"/>
      <c r="R441" s="58"/>
      <c r="S441" s="58"/>
      <c r="T441" s="58"/>
      <c r="U441" s="58"/>
      <c r="V441" s="58"/>
      <c r="W441" s="58"/>
      <c r="X441" s="58"/>
    </row>
    <row r="442" spans="1:24" ht="18" customHeight="1" x14ac:dyDescent="0.2">
      <c r="A442" s="23"/>
      <c r="B442" s="23"/>
      <c r="C442" s="23"/>
      <c r="D442" s="23"/>
      <c r="E442" s="58"/>
      <c r="F442" s="58"/>
      <c r="G442" s="133"/>
      <c r="H442" s="134"/>
      <c r="I442" s="59"/>
      <c r="J442" s="58"/>
      <c r="K442" s="135"/>
      <c r="L442" s="135"/>
      <c r="M442" s="135"/>
      <c r="N442" s="135"/>
      <c r="O442" s="135"/>
      <c r="P442" s="67"/>
      <c r="Q442" s="58"/>
      <c r="R442" s="58"/>
      <c r="S442" s="58"/>
      <c r="T442" s="58"/>
      <c r="U442" s="58"/>
      <c r="V442" s="58"/>
      <c r="W442" s="58"/>
      <c r="X442" s="58"/>
    </row>
    <row r="443" spans="1:24" ht="18" customHeight="1" x14ac:dyDescent="0.2">
      <c r="A443" s="23"/>
      <c r="B443" s="23"/>
      <c r="C443" s="23"/>
      <c r="D443" s="23"/>
      <c r="E443" s="58"/>
      <c r="F443" s="58"/>
      <c r="G443" s="133"/>
      <c r="H443" s="134"/>
      <c r="I443" s="59"/>
      <c r="J443" s="58"/>
      <c r="K443" s="135"/>
      <c r="L443" s="135"/>
      <c r="M443" s="135"/>
      <c r="N443" s="135"/>
      <c r="O443" s="135"/>
      <c r="P443" s="67"/>
      <c r="Q443" s="58"/>
      <c r="R443" s="58"/>
      <c r="S443" s="58"/>
      <c r="T443" s="58"/>
      <c r="U443" s="58"/>
      <c r="V443" s="58"/>
      <c r="W443" s="58"/>
      <c r="X443" s="58"/>
    </row>
    <row r="444" spans="1:24" ht="18" customHeight="1" x14ac:dyDescent="0.2">
      <c r="A444" s="23"/>
      <c r="B444" s="23"/>
      <c r="C444" s="23"/>
      <c r="D444" s="23"/>
      <c r="E444" s="58"/>
      <c r="F444" s="58"/>
      <c r="G444" s="133"/>
      <c r="H444" s="134"/>
      <c r="I444" s="59"/>
      <c r="J444" s="58"/>
      <c r="K444" s="135"/>
      <c r="L444" s="135"/>
      <c r="M444" s="135"/>
      <c r="N444" s="135"/>
      <c r="O444" s="135"/>
      <c r="P444" s="67"/>
      <c r="Q444" s="58"/>
      <c r="R444" s="58"/>
      <c r="S444" s="58"/>
      <c r="T444" s="58"/>
      <c r="U444" s="58"/>
      <c r="V444" s="58"/>
      <c r="W444" s="58"/>
      <c r="X444" s="58"/>
    </row>
    <row r="445" spans="1:24" ht="18" customHeight="1" x14ac:dyDescent="0.2">
      <c r="A445" s="23"/>
      <c r="B445" s="23"/>
      <c r="C445" s="23"/>
      <c r="D445" s="23"/>
      <c r="E445" s="58"/>
      <c r="F445" s="58"/>
      <c r="G445" s="133"/>
      <c r="H445" s="134"/>
      <c r="I445" s="59"/>
      <c r="J445" s="58"/>
      <c r="K445" s="135"/>
      <c r="L445" s="135"/>
      <c r="M445" s="135"/>
      <c r="N445" s="135"/>
      <c r="O445" s="135"/>
      <c r="P445" s="67"/>
      <c r="Q445" s="58"/>
      <c r="R445" s="58"/>
      <c r="S445" s="58"/>
      <c r="T445" s="58"/>
      <c r="U445" s="58"/>
      <c r="V445" s="58"/>
      <c r="W445" s="58"/>
      <c r="X445" s="58"/>
    </row>
    <row r="446" spans="1:24" ht="18" customHeight="1" x14ac:dyDescent="0.2">
      <c r="A446" s="23"/>
      <c r="B446" s="23"/>
      <c r="C446" s="23"/>
      <c r="D446" s="23"/>
      <c r="E446" s="58"/>
      <c r="F446" s="58"/>
      <c r="G446" s="133"/>
      <c r="H446" s="134"/>
      <c r="I446" s="59"/>
      <c r="J446" s="58"/>
      <c r="K446" s="135"/>
      <c r="L446" s="135"/>
      <c r="M446" s="135"/>
      <c r="N446" s="135"/>
      <c r="O446" s="135"/>
      <c r="P446" s="67"/>
      <c r="Q446" s="58"/>
      <c r="R446" s="58"/>
      <c r="S446" s="58"/>
      <c r="T446" s="58"/>
      <c r="U446" s="58"/>
      <c r="V446" s="58"/>
      <c r="W446" s="58"/>
      <c r="X446" s="58"/>
    </row>
    <row r="447" spans="1:24" ht="18" customHeight="1" x14ac:dyDescent="0.2">
      <c r="A447" s="23"/>
      <c r="B447" s="23"/>
      <c r="C447" s="23"/>
      <c r="D447" s="23"/>
      <c r="E447" s="58"/>
      <c r="F447" s="58"/>
      <c r="G447" s="133"/>
      <c r="H447" s="134"/>
      <c r="I447" s="59"/>
      <c r="J447" s="58"/>
      <c r="K447" s="135"/>
      <c r="L447" s="135"/>
      <c r="M447" s="135"/>
      <c r="N447" s="135"/>
      <c r="O447" s="135"/>
      <c r="P447" s="67"/>
      <c r="Q447" s="58"/>
      <c r="R447" s="58"/>
      <c r="S447" s="58"/>
      <c r="T447" s="58"/>
      <c r="U447" s="58"/>
      <c r="V447" s="58"/>
      <c r="W447" s="58"/>
      <c r="X447" s="58"/>
    </row>
    <row r="448" spans="1:24" ht="18" customHeight="1" x14ac:dyDescent="0.2">
      <c r="A448" s="23"/>
      <c r="B448" s="23"/>
      <c r="C448" s="23"/>
      <c r="D448" s="23"/>
      <c r="E448" s="58"/>
      <c r="F448" s="58"/>
      <c r="G448" s="133"/>
      <c r="H448" s="134"/>
      <c r="I448" s="59"/>
      <c r="J448" s="58"/>
      <c r="K448" s="135"/>
      <c r="L448" s="135"/>
      <c r="M448" s="135"/>
      <c r="N448" s="135"/>
      <c r="O448" s="135"/>
      <c r="P448" s="67"/>
      <c r="Q448" s="58"/>
      <c r="R448" s="58"/>
      <c r="S448" s="58"/>
      <c r="T448" s="58"/>
      <c r="U448" s="58"/>
      <c r="V448" s="58"/>
      <c r="W448" s="58"/>
      <c r="X448" s="58"/>
    </row>
    <row r="449" spans="1:24" ht="18" customHeight="1" x14ac:dyDescent="0.2">
      <c r="A449" s="23"/>
      <c r="B449" s="23"/>
      <c r="C449" s="23"/>
      <c r="D449" s="23"/>
      <c r="E449" s="58"/>
      <c r="F449" s="58"/>
      <c r="G449" s="133"/>
      <c r="H449" s="134"/>
      <c r="I449" s="59"/>
      <c r="J449" s="58"/>
      <c r="K449" s="135"/>
      <c r="L449" s="135"/>
      <c r="M449" s="135"/>
      <c r="N449" s="135"/>
      <c r="O449" s="135"/>
      <c r="P449" s="67"/>
      <c r="Q449" s="58"/>
      <c r="R449" s="58"/>
      <c r="S449" s="58"/>
      <c r="T449" s="58"/>
      <c r="U449" s="58"/>
      <c r="V449" s="58"/>
      <c r="W449" s="58"/>
      <c r="X449" s="58"/>
    </row>
    <row r="450" spans="1:24" ht="18" customHeight="1" x14ac:dyDescent="0.2">
      <c r="A450" s="23"/>
      <c r="B450" s="23"/>
      <c r="C450" s="23"/>
      <c r="D450" s="23"/>
      <c r="E450" s="58"/>
      <c r="F450" s="58"/>
      <c r="G450" s="133"/>
      <c r="H450" s="134"/>
      <c r="I450" s="59"/>
      <c r="J450" s="58"/>
      <c r="K450" s="135"/>
      <c r="L450" s="135"/>
      <c r="M450" s="135"/>
      <c r="N450" s="135"/>
      <c r="O450" s="135"/>
      <c r="P450" s="67"/>
      <c r="Q450" s="58"/>
      <c r="R450" s="58"/>
      <c r="S450" s="58"/>
      <c r="T450" s="58"/>
      <c r="U450" s="58"/>
      <c r="V450" s="58"/>
      <c r="W450" s="58"/>
      <c r="X450" s="58"/>
    </row>
    <row r="451" spans="1:24" ht="18" customHeight="1" x14ac:dyDescent="0.2">
      <c r="A451" s="23"/>
      <c r="B451" s="23"/>
      <c r="C451" s="23"/>
      <c r="D451" s="23"/>
      <c r="E451" s="58"/>
      <c r="F451" s="58"/>
      <c r="G451" s="133"/>
      <c r="H451" s="134"/>
      <c r="I451" s="59"/>
      <c r="J451" s="58"/>
      <c r="K451" s="135"/>
      <c r="L451" s="135"/>
      <c r="M451" s="135"/>
      <c r="N451" s="135"/>
      <c r="O451" s="135"/>
      <c r="P451" s="67"/>
      <c r="Q451" s="58"/>
      <c r="R451" s="58"/>
      <c r="S451" s="58"/>
      <c r="T451" s="58"/>
      <c r="U451" s="58"/>
      <c r="V451" s="58"/>
      <c r="W451" s="58"/>
      <c r="X451" s="58"/>
    </row>
    <row r="452" spans="1:24" ht="18" customHeight="1" x14ac:dyDescent="0.2">
      <c r="A452" s="23"/>
      <c r="B452" s="23"/>
      <c r="C452" s="23"/>
      <c r="D452" s="23"/>
      <c r="E452" s="58"/>
      <c r="F452" s="58"/>
      <c r="G452" s="133"/>
      <c r="H452" s="134"/>
      <c r="I452" s="59"/>
      <c r="J452" s="58"/>
      <c r="K452" s="135"/>
      <c r="L452" s="135"/>
      <c r="M452" s="135"/>
      <c r="N452" s="135"/>
      <c r="O452" s="135"/>
      <c r="P452" s="67"/>
      <c r="Q452" s="58"/>
      <c r="R452" s="58"/>
      <c r="S452" s="58"/>
      <c r="T452" s="58"/>
      <c r="U452" s="58"/>
      <c r="V452" s="58"/>
      <c r="W452" s="58"/>
      <c r="X452" s="58"/>
    </row>
    <row r="453" spans="1:24" ht="18" customHeight="1" x14ac:dyDescent="0.2">
      <c r="A453" s="23"/>
      <c r="B453" s="23"/>
      <c r="C453" s="23"/>
      <c r="D453" s="23"/>
      <c r="E453" s="58"/>
      <c r="F453" s="58"/>
      <c r="G453" s="133"/>
      <c r="H453" s="134"/>
      <c r="I453" s="59"/>
      <c r="J453" s="58"/>
      <c r="K453" s="135"/>
      <c r="L453" s="135"/>
      <c r="M453" s="135"/>
      <c r="N453" s="135"/>
      <c r="O453" s="135"/>
      <c r="P453" s="67"/>
      <c r="Q453" s="58"/>
      <c r="R453" s="58"/>
      <c r="S453" s="58"/>
      <c r="T453" s="58"/>
      <c r="U453" s="58"/>
      <c r="V453" s="58"/>
      <c r="W453" s="58"/>
      <c r="X453" s="58"/>
    </row>
    <row r="454" spans="1:24" ht="18" customHeight="1" x14ac:dyDescent="0.2">
      <c r="A454" s="23"/>
      <c r="B454" s="23"/>
      <c r="C454" s="23"/>
      <c r="D454" s="23"/>
      <c r="E454" s="58"/>
      <c r="F454" s="58"/>
      <c r="G454" s="133"/>
      <c r="H454" s="134"/>
      <c r="I454" s="59"/>
      <c r="J454" s="58"/>
      <c r="K454" s="135"/>
      <c r="L454" s="135"/>
      <c r="M454" s="135"/>
      <c r="N454" s="135"/>
      <c r="O454" s="135"/>
      <c r="P454" s="67"/>
      <c r="Q454" s="58"/>
      <c r="R454" s="58"/>
      <c r="S454" s="58"/>
      <c r="T454" s="58"/>
      <c r="U454" s="58"/>
      <c r="V454" s="58"/>
      <c r="W454" s="58"/>
      <c r="X454" s="58"/>
    </row>
    <row r="455" spans="1:24" ht="18" customHeight="1" x14ac:dyDescent="0.2">
      <c r="A455" s="23"/>
      <c r="B455" s="23"/>
      <c r="C455" s="23"/>
      <c r="D455" s="23"/>
      <c r="E455" s="58"/>
      <c r="F455" s="58"/>
      <c r="G455" s="133"/>
      <c r="H455" s="134"/>
      <c r="I455" s="59"/>
      <c r="J455" s="58"/>
      <c r="K455" s="135"/>
      <c r="L455" s="135"/>
      <c r="M455" s="135"/>
      <c r="N455" s="135"/>
      <c r="O455" s="135"/>
      <c r="P455" s="67"/>
      <c r="Q455" s="58"/>
      <c r="R455" s="58"/>
      <c r="S455" s="58"/>
      <c r="T455" s="58"/>
      <c r="U455" s="58"/>
      <c r="V455" s="58"/>
      <c r="W455" s="58"/>
      <c r="X455" s="58"/>
    </row>
    <row r="456" spans="1:24" ht="18" customHeight="1" x14ac:dyDescent="0.2">
      <c r="A456" s="23"/>
      <c r="B456" s="23"/>
      <c r="C456" s="23"/>
      <c r="D456" s="23"/>
      <c r="E456" s="58"/>
      <c r="F456" s="58"/>
      <c r="G456" s="133"/>
      <c r="H456" s="134"/>
      <c r="I456" s="59"/>
      <c r="J456" s="58"/>
      <c r="K456" s="135"/>
      <c r="L456" s="135"/>
      <c r="M456" s="135"/>
      <c r="N456" s="135"/>
      <c r="O456" s="135"/>
      <c r="P456" s="67"/>
      <c r="Q456" s="58"/>
      <c r="R456" s="58"/>
      <c r="S456" s="58"/>
      <c r="T456" s="58"/>
      <c r="U456" s="58"/>
      <c r="V456" s="58"/>
      <c r="W456" s="58"/>
      <c r="X456" s="58"/>
    </row>
    <row r="457" spans="1:24" ht="18" customHeight="1" x14ac:dyDescent="0.2">
      <c r="A457" s="23"/>
      <c r="B457" s="23"/>
      <c r="C457" s="23"/>
      <c r="D457" s="23"/>
      <c r="E457" s="58"/>
      <c r="F457" s="58"/>
      <c r="G457" s="133"/>
      <c r="H457" s="134"/>
      <c r="I457" s="59"/>
      <c r="J457" s="58"/>
      <c r="K457" s="135"/>
      <c r="L457" s="135"/>
      <c r="M457" s="135"/>
      <c r="N457" s="135"/>
      <c r="O457" s="135"/>
      <c r="P457" s="67"/>
      <c r="Q457" s="58"/>
      <c r="R457" s="58"/>
      <c r="S457" s="58"/>
      <c r="T457" s="58"/>
      <c r="U457" s="58"/>
      <c r="V457" s="58"/>
      <c r="W457" s="58"/>
      <c r="X457" s="58"/>
    </row>
    <row r="458" spans="1:24" ht="18" customHeight="1" x14ac:dyDescent="0.2">
      <c r="A458" s="23"/>
      <c r="B458" s="23"/>
      <c r="C458" s="23"/>
      <c r="D458" s="23"/>
      <c r="E458" s="58"/>
      <c r="F458" s="58"/>
      <c r="G458" s="133"/>
      <c r="H458" s="134"/>
      <c r="I458" s="59"/>
      <c r="J458" s="58"/>
      <c r="K458" s="135"/>
      <c r="L458" s="135"/>
      <c r="M458" s="135"/>
      <c r="N458" s="135"/>
      <c r="O458" s="135"/>
      <c r="P458" s="67"/>
      <c r="Q458" s="58"/>
      <c r="R458" s="58"/>
      <c r="S458" s="58"/>
      <c r="T458" s="58"/>
      <c r="U458" s="58"/>
      <c r="V458" s="58"/>
      <c r="W458" s="58"/>
      <c r="X458" s="58"/>
    </row>
    <row r="459" spans="1:24" ht="18" customHeight="1" x14ac:dyDescent="0.2">
      <c r="A459" s="23"/>
      <c r="B459" s="23"/>
      <c r="C459" s="23"/>
      <c r="D459" s="23"/>
      <c r="E459" s="58"/>
      <c r="F459" s="58"/>
      <c r="G459" s="133"/>
      <c r="H459" s="134"/>
      <c r="I459" s="59"/>
      <c r="J459" s="58"/>
      <c r="K459" s="135"/>
      <c r="L459" s="135"/>
      <c r="M459" s="135"/>
      <c r="N459" s="135"/>
      <c r="O459" s="135"/>
      <c r="P459" s="67"/>
      <c r="Q459" s="58"/>
      <c r="R459" s="58"/>
      <c r="S459" s="58"/>
      <c r="T459" s="58"/>
      <c r="U459" s="58"/>
      <c r="V459" s="58"/>
      <c r="W459" s="58"/>
      <c r="X459" s="58"/>
    </row>
    <row r="460" spans="1:24" ht="18" customHeight="1" x14ac:dyDescent="0.2">
      <c r="A460" s="23"/>
      <c r="B460" s="23"/>
      <c r="C460" s="23"/>
      <c r="D460" s="23"/>
      <c r="E460" s="58"/>
      <c r="F460" s="58"/>
      <c r="G460" s="133"/>
      <c r="H460" s="134"/>
      <c r="I460" s="59"/>
      <c r="J460" s="58"/>
      <c r="K460" s="135"/>
      <c r="L460" s="135"/>
      <c r="M460" s="135"/>
      <c r="N460" s="135"/>
      <c r="O460" s="135"/>
      <c r="P460" s="67"/>
      <c r="Q460" s="58"/>
      <c r="R460" s="58"/>
      <c r="S460" s="58"/>
      <c r="T460" s="58"/>
      <c r="U460" s="58"/>
      <c r="V460" s="58"/>
      <c r="W460" s="58"/>
      <c r="X460" s="58"/>
    </row>
    <row r="461" spans="1:24" ht="18" customHeight="1" x14ac:dyDescent="0.2">
      <c r="A461" s="23"/>
      <c r="B461" s="23"/>
      <c r="C461" s="23"/>
      <c r="D461" s="23"/>
      <c r="E461" s="58"/>
      <c r="F461" s="58"/>
      <c r="G461" s="133"/>
      <c r="H461" s="134"/>
      <c r="I461" s="59"/>
      <c r="J461" s="58"/>
      <c r="K461" s="135"/>
      <c r="L461" s="135"/>
      <c r="M461" s="135"/>
      <c r="N461" s="135"/>
      <c r="O461" s="135"/>
      <c r="P461" s="67"/>
      <c r="Q461" s="58"/>
      <c r="R461" s="58"/>
      <c r="S461" s="58"/>
      <c r="T461" s="58"/>
      <c r="U461" s="58"/>
      <c r="V461" s="58"/>
      <c r="W461" s="58"/>
      <c r="X461" s="58"/>
    </row>
    <row r="462" spans="1:24" ht="18" customHeight="1" x14ac:dyDescent="0.2">
      <c r="A462" s="23"/>
      <c r="B462" s="23"/>
      <c r="C462" s="23"/>
      <c r="D462" s="23"/>
      <c r="E462" s="58"/>
      <c r="F462" s="58"/>
      <c r="G462" s="133"/>
      <c r="H462" s="134"/>
      <c r="I462" s="59"/>
      <c r="J462" s="58"/>
      <c r="K462" s="135"/>
      <c r="L462" s="135"/>
      <c r="M462" s="135"/>
      <c r="N462" s="135"/>
      <c r="O462" s="135"/>
      <c r="P462" s="67"/>
      <c r="Q462" s="58"/>
      <c r="R462" s="58"/>
      <c r="S462" s="58"/>
      <c r="T462" s="58"/>
      <c r="U462" s="58"/>
      <c r="V462" s="58"/>
      <c r="W462" s="58"/>
      <c r="X462" s="58"/>
    </row>
    <row r="463" spans="1:24" ht="18" customHeight="1" x14ac:dyDescent="0.2">
      <c r="A463" s="23"/>
      <c r="B463" s="23"/>
      <c r="C463" s="23"/>
      <c r="D463" s="23"/>
      <c r="E463" s="58"/>
      <c r="F463" s="58"/>
      <c r="G463" s="133"/>
      <c r="H463" s="134"/>
      <c r="I463" s="59"/>
      <c r="J463" s="58"/>
      <c r="K463" s="135"/>
      <c r="L463" s="135"/>
      <c r="M463" s="135"/>
      <c r="N463" s="135"/>
      <c r="O463" s="135"/>
      <c r="P463" s="67"/>
      <c r="Q463" s="58"/>
      <c r="R463" s="58"/>
      <c r="S463" s="58"/>
      <c r="T463" s="58"/>
      <c r="U463" s="58"/>
      <c r="V463" s="58"/>
      <c r="W463" s="58"/>
      <c r="X463" s="58"/>
    </row>
    <row r="464" spans="1:24" ht="18" customHeight="1" x14ac:dyDescent="0.2">
      <c r="A464" s="23"/>
      <c r="B464" s="23"/>
      <c r="C464" s="23"/>
      <c r="D464" s="23"/>
      <c r="E464" s="58"/>
      <c r="F464" s="58"/>
      <c r="G464" s="133"/>
      <c r="H464" s="134"/>
      <c r="I464" s="59"/>
      <c r="J464" s="58"/>
      <c r="K464" s="135"/>
      <c r="L464" s="135"/>
      <c r="M464" s="135"/>
      <c r="N464" s="135"/>
      <c r="O464" s="135"/>
      <c r="P464" s="67"/>
      <c r="Q464" s="58"/>
      <c r="R464" s="58"/>
      <c r="S464" s="58"/>
      <c r="T464" s="58"/>
      <c r="U464" s="58"/>
      <c r="V464" s="58"/>
      <c r="W464" s="58"/>
      <c r="X464" s="58"/>
    </row>
    <row r="465" spans="1:24" ht="18" customHeight="1" x14ac:dyDescent="0.2">
      <c r="A465" s="23"/>
      <c r="B465" s="23"/>
      <c r="C465" s="23"/>
      <c r="D465" s="23"/>
      <c r="E465" s="58"/>
      <c r="F465" s="58"/>
      <c r="G465" s="133"/>
      <c r="H465" s="134"/>
      <c r="I465" s="59"/>
      <c r="J465" s="58"/>
      <c r="K465" s="135"/>
      <c r="L465" s="135"/>
      <c r="M465" s="135"/>
      <c r="N465" s="135"/>
      <c r="O465" s="135"/>
      <c r="P465" s="67"/>
      <c r="Q465" s="58"/>
      <c r="R465" s="58"/>
      <c r="S465" s="58"/>
      <c r="T465" s="58"/>
      <c r="U465" s="58"/>
      <c r="V465" s="58"/>
      <c r="W465" s="58"/>
      <c r="X465" s="58"/>
    </row>
    <row r="466" spans="1:24" ht="18" customHeight="1" x14ac:dyDescent="0.2">
      <c r="A466" s="23"/>
      <c r="B466" s="23"/>
      <c r="C466" s="23"/>
      <c r="D466" s="23"/>
      <c r="E466" s="58"/>
      <c r="F466" s="58"/>
      <c r="G466" s="133"/>
      <c r="H466" s="134"/>
      <c r="I466" s="59"/>
      <c r="J466" s="58"/>
      <c r="K466" s="135"/>
      <c r="L466" s="135"/>
      <c r="M466" s="135"/>
      <c r="N466" s="135"/>
      <c r="O466" s="135"/>
      <c r="P466" s="67"/>
      <c r="Q466" s="58"/>
      <c r="R466" s="58"/>
      <c r="S466" s="58"/>
      <c r="T466" s="58"/>
      <c r="U466" s="58"/>
      <c r="V466" s="58"/>
      <c r="W466" s="58"/>
      <c r="X466" s="58"/>
    </row>
    <row r="467" spans="1:24" ht="18" customHeight="1" x14ac:dyDescent="0.2">
      <c r="A467" s="23"/>
      <c r="B467" s="23"/>
      <c r="C467" s="23"/>
      <c r="D467" s="23"/>
      <c r="E467" s="58"/>
      <c r="F467" s="58"/>
      <c r="G467" s="133"/>
      <c r="H467" s="134"/>
      <c r="I467" s="59"/>
      <c r="J467" s="58"/>
      <c r="K467" s="135"/>
      <c r="L467" s="135"/>
      <c r="M467" s="135"/>
      <c r="N467" s="135"/>
      <c r="O467" s="135"/>
      <c r="P467" s="67"/>
      <c r="Q467" s="58"/>
      <c r="R467" s="58"/>
      <c r="S467" s="58"/>
      <c r="T467" s="58"/>
      <c r="U467" s="58"/>
      <c r="V467" s="58"/>
      <c r="W467" s="58"/>
      <c r="X467" s="58"/>
    </row>
    <row r="468" spans="1:24" ht="18" customHeight="1" x14ac:dyDescent="0.2">
      <c r="A468" s="23"/>
      <c r="B468" s="23"/>
      <c r="C468" s="23"/>
      <c r="D468" s="23"/>
      <c r="E468" s="58"/>
      <c r="F468" s="58"/>
      <c r="G468" s="133"/>
      <c r="H468" s="134"/>
      <c r="I468" s="59"/>
      <c r="J468" s="58"/>
      <c r="K468" s="135"/>
      <c r="L468" s="135"/>
      <c r="M468" s="135"/>
      <c r="N468" s="135"/>
      <c r="O468" s="135"/>
      <c r="P468" s="67"/>
      <c r="Q468" s="58"/>
      <c r="R468" s="58"/>
      <c r="S468" s="58"/>
      <c r="T468" s="58"/>
      <c r="U468" s="58"/>
      <c r="V468" s="58"/>
      <c r="W468" s="58"/>
      <c r="X468" s="58"/>
    </row>
    <row r="469" spans="1:24" ht="18" customHeight="1" x14ac:dyDescent="0.2">
      <c r="A469" s="23"/>
      <c r="B469" s="23"/>
      <c r="C469" s="23"/>
      <c r="D469" s="23"/>
      <c r="E469" s="58"/>
      <c r="F469" s="58"/>
      <c r="G469" s="133"/>
      <c r="H469" s="134"/>
      <c r="I469" s="59"/>
      <c r="J469" s="58"/>
      <c r="K469" s="135"/>
      <c r="L469" s="135"/>
      <c r="M469" s="135"/>
      <c r="N469" s="135"/>
      <c r="O469" s="135"/>
      <c r="P469" s="67"/>
      <c r="Q469" s="58"/>
      <c r="R469" s="58"/>
      <c r="S469" s="58"/>
      <c r="T469" s="58"/>
      <c r="U469" s="58"/>
      <c r="V469" s="58"/>
      <c r="W469" s="58"/>
      <c r="X469" s="58"/>
    </row>
    <row r="470" spans="1:24" ht="18" customHeight="1" x14ac:dyDescent="0.2">
      <c r="A470" s="23"/>
      <c r="B470" s="23"/>
      <c r="C470" s="23"/>
      <c r="D470" s="23"/>
      <c r="E470" s="58"/>
      <c r="F470" s="58"/>
      <c r="G470" s="133"/>
      <c r="H470" s="134"/>
      <c r="I470" s="59"/>
      <c r="J470" s="58"/>
      <c r="K470" s="135"/>
      <c r="L470" s="135"/>
      <c r="M470" s="135"/>
      <c r="N470" s="135"/>
      <c r="O470" s="135"/>
      <c r="P470" s="67"/>
      <c r="Q470" s="58"/>
      <c r="R470" s="58"/>
      <c r="S470" s="58"/>
      <c r="T470" s="58"/>
      <c r="U470" s="58"/>
      <c r="V470" s="58"/>
      <c r="W470" s="58"/>
      <c r="X470" s="58"/>
    </row>
    <row r="471" spans="1:24" ht="18" customHeight="1" x14ac:dyDescent="0.2">
      <c r="A471" s="23"/>
      <c r="B471" s="23"/>
      <c r="C471" s="23"/>
      <c r="D471" s="23"/>
      <c r="E471" s="58"/>
      <c r="F471" s="58"/>
      <c r="G471" s="133"/>
      <c r="H471" s="134"/>
      <c r="I471" s="59"/>
      <c r="J471" s="58"/>
      <c r="K471" s="135"/>
      <c r="L471" s="135"/>
      <c r="M471" s="135"/>
      <c r="N471" s="135"/>
      <c r="O471" s="135"/>
      <c r="P471" s="67"/>
      <c r="Q471" s="58"/>
      <c r="R471" s="58"/>
      <c r="S471" s="58"/>
      <c r="T471" s="58"/>
      <c r="U471" s="58"/>
      <c r="V471" s="58"/>
      <c r="W471" s="58"/>
      <c r="X471" s="58"/>
    </row>
    <row r="472" spans="1:24" ht="18" customHeight="1" x14ac:dyDescent="0.2">
      <c r="A472" s="23"/>
      <c r="B472" s="23"/>
      <c r="C472" s="23"/>
      <c r="D472" s="23"/>
      <c r="E472" s="58"/>
      <c r="F472" s="58"/>
      <c r="G472" s="133"/>
      <c r="H472" s="134"/>
      <c r="I472" s="59"/>
      <c r="J472" s="58"/>
      <c r="K472" s="135"/>
      <c r="L472" s="135"/>
      <c r="M472" s="135"/>
      <c r="N472" s="135"/>
      <c r="O472" s="135"/>
      <c r="P472" s="67"/>
      <c r="Q472" s="58"/>
      <c r="R472" s="58"/>
      <c r="S472" s="58"/>
      <c r="T472" s="58"/>
      <c r="U472" s="58"/>
      <c r="V472" s="58"/>
      <c r="W472" s="58"/>
      <c r="X472" s="58"/>
    </row>
    <row r="473" spans="1:24" ht="18" customHeight="1" x14ac:dyDescent="0.2">
      <c r="A473" s="23"/>
      <c r="B473" s="23"/>
      <c r="C473" s="23"/>
      <c r="D473" s="23"/>
      <c r="E473" s="58"/>
      <c r="F473" s="58"/>
      <c r="G473" s="133"/>
      <c r="H473" s="134"/>
      <c r="I473" s="59"/>
      <c r="J473" s="58"/>
      <c r="K473" s="135"/>
      <c r="L473" s="135"/>
      <c r="M473" s="135"/>
      <c r="N473" s="135"/>
      <c r="O473" s="135"/>
      <c r="P473" s="67"/>
      <c r="Q473" s="58"/>
      <c r="R473" s="58"/>
      <c r="S473" s="58"/>
      <c r="T473" s="58"/>
      <c r="U473" s="58"/>
      <c r="V473" s="58"/>
      <c r="W473" s="58"/>
      <c r="X473" s="58"/>
    </row>
    <row r="474" spans="1:24" ht="18" customHeight="1" x14ac:dyDescent="0.2">
      <c r="A474" s="23"/>
      <c r="B474" s="23"/>
      <c r="C474" s="23"/>
      <c r="D474" s="23"/>
      <c r="E474" s="58"/>
      <c r="F474" s="58"/>
      <c r="G474" s="133"/>
      <c r="H474" s="134"/>
      <c r="I474" s="59"/>
      <c r="J474" s="58"/>
      <c r="K474" s="135"/>
      <c r="L474" s="135"/>
      <c r="M474" s="135"/>
      <c r="N474" s="135"/>
      <c r="O474" s="135"/>
      <c r="P474" s="67"/>
      <c r="Q474" s="58"/>
      <c r="R474" s="58"/>
      <c r="S474" s="58"/>
      <c r="T474" s="58"/>
      <c r="U474" s="58"/>
      <c r="V474" s="58"/>
      <c r="W474" s="58"/>
      <c r="X474" s="58"/>
    </row>
    <row r="475" spans="1:24" ht="18" customHeight="1" x14ac:dyDescent="0.2">
      <c r="A475" s="23"/>
      <c r="B475" s="23"/>
      <c r="C475" s="23"/>
      <c r="D475" s="23"/>
      <c r="E475" s="58"/>
      <c r="F475" s="58"/>
      <c r="G475" s="133"/>
      <c r="H475" s="134"/>
      <c r="I475" s="59"/>
      <c r="J475" s="58"/>
      <c r="K475" s="135"/>
      <c r="L475" s="135"/>
      <c r="M475" s="135"/>
      <c r="N475" s="135"/>
      <c r="O475" s="135"/>
      <c r="P475" s="67"/>
      <c r="Q475" s="58"/>
      <c r="R475" s="58"/>
      <c r="S475" s="58"/>
      <c r="T475" s="58"/>
      <c r="U475" s="58"/>
      <c r="V475" s="58"/>
      <c r="W475" s="58"/>
      <c r="X475" s="58"/>
    </row>
    <row r="476" spans="1:24" ht="18" customHeight="1" x14ac:dyDescent="0.2">
      <c r="A476" s="23"/>
      <c r="B476" s="23"/>
      <c r="C476" s="23"/>
      <c r="D476" s="23"/>
      <c r="E476" s="58"/>
      <c r="F476" s="58"/>
      <c r="G476" s="133"/>
      <c r="H476" s="134"/>
      <c r="I476" s="59"/>
      <c r="J476" s="58"/>
      <c r="K476" s="135"/>
      <c r="L476" s="135"/>
      <c r="M476" s="135"/>
      <c r="N476" s="135"/>
      <c r="O476" s="135"/>
      <c r="P476" s="67"/>
      <c r="Q476" s="58"/>
      <c r="R476" s="58"/>
      <c r="S476" s="58"/>
      <c r="T476" s="58"/>
      <c r="U476" s="58"/>
      <c r="V476" s="58"/>
      <c r="W476" s="58"/>
      <c r="X476" s="58"/>
    </row>
    <row r="477" spans="1:24" ht="18" customHeight="1" x14ac:dyDescent="0.2">
      <c r="A477" s="23"/>
      <c r="B477" s="23"/>
      <c r="C477" s="23"/>
      <c r="D477" s="23"/>
      <c r="E477" s="58"/>
      <c r="F477" s="58"/>
      <c r="G477" s="133"/>
      <c r="H477" s="134"/>
      <c r="I477" s="59"/>
      <c r="J477" s="58"/>
      <c r="K477" s="135"/>
      <c r="L477" s="135"/>
      <c r="M477" s="135"/>
      <c r="N477" s="135"/>
      <c r="O477" s="135"/>
      <c r="P477" s="67"/>
      <c r="Q477" s="58"/>
      <c r="R477" s="58"/>
      <c r="S477" s="58"/>
      <c r="T477" s="58"/>
      <c r="U477" s="58"/>
      <c r="V477" s="58"/>
      <c r="W477" s="58"/>
      <c r="X477" s="58"/>
    </row>
    <row r="478" spans="1:24" ht="18" customHeight="1" x14ac:dyDescent="0.2">
      <c r="A478" s="23"/>
      <c r="B478" s="23"/>
      <c r="C478" s="23"/>
      <c r="D478" s="23"/>
      <c r="E478" s="58"/>
      <c r="F478" s="58"/>
      <c r="G478" s="133"/>
      <c r="H478" s="134"/>
      <c r="I478" s="59"/>
      <c r="J478" s="58"/>
      <c r="K478" s="135"/>
      <c r="L478" s="135"/>
      <c r="M478" s="135"/>
      <c r="N478" s="135"/>
      <c r="O478" s="135"/>
      <c r="P478" s="67"/>
      <c r="Q478" s="58"/>
      <c r="R478" s="58"/>
      <c r="S478" s="58"/>
      <c r="T478" s="58"/>
      <c r="U478" s="58"/>
      <c r="V478" s="58"/>
      <c r="W478" s="58"/>
      <c r="X478" s="58"/>
    </row>
    <row r="479" spans="1:24" ht="18" customHeight="1" x14ac:dyDescent="0.2">
      <c r="A479" s="23"/>
      <c r="B479" s="23"/>
      <c r="C479" s="23"/>
      <c r="D479" s="23"/>
      <c r="E479" s="58"/>
      <c r="F479" s="58"/>
      <c r="G479" s="133"/>
      <c r="H479" s="134"/>
      <c r="I479" s="59"/>
      <c r="J479" s="58"/>
      <c r="K479" s="135"/>
      <c r="L479" s="135"/>
      <c r="M479" s="135"/>
      <c r="N479" s="135"/>
      <c r="O479" s="135"/>
      <c r="P479" s="67"/>
      <c r="Q479" s="58"/>
      <c r="R479" s="58"/>
      <c r="S479" s="58"/>
      <c r="T479" s="58"/>
      <c r="U479" s="58"/>
      <c r="V479" s="58"/>
      <c r="W479" s="58"/>
      <c r="X479" s="58"/>
    </row>
    <row r="480" spans="1:24" ht="18" customHeight="1" x14ac:dyDescent="0.2">
      <c r="A480" s="23"/>
      <c r="B480" s="23"/>
      <c r="C480" s="23"/>
      <c r="D480" s="23"/>
      <c r="E480" s="58"/>
      <c r="F480" s="58"/>
      <c r="G480" s="133"/>
      <c r="H480" s="134"/>
      <c r="I480" s="59"/>
      <c r="J480" s="58"/>
      <c r="K480" s="135"/>
      <c r="L480" s="135"/>
      <c r="M480" s="135"/>
      <c r="N480" s="135"/>
      <c r="O480" s="135"/>
      <c r="P480" s="67"/>
      <c r="Q480" s="58"/>
      <c r="R480" s="58"/>
      <c r="S480" s="58"/>
      <c r="T480" s="58"/>
      <c r="U480" s="58"/>
      <c r="V480" s="58"/>
      <c r="W480" s="58"/>
      <c r="X480" s="58"/>
    </row>
    <row r="481" spans="1:24" ht="18" customHeight="1" x14ac:dyDescent="0.2">
      <c r="A481" s="23"/>
      <c r="B481" s="23"/>
      <c r="C481" s="23"/>
      <c r="D481" s="23"/>
      <c r="E481" s="58"/>
      <c r="F481" s="58"/>
      <c r="G481" s="133"/>
      <c r="H481" s="134"/>
      <c r="I481" s="59"/>
      <c r="J481" s="58"/>
      <c r="K481" s="135"/>
      <c r="L481" s="135"/>
      <c r="M481" s="135"/>
      <c r="N481" s="135"/>
      <c r="O481" s="135"/>
      <c r="P481" s="67"/>
      <c r="Q481" s="58"/>
      <c r="R481" s="58"/>
      <c r="S481" s="58"/>
      <c r="T481" s="58"/>
      <c r="U481" s="58"/>
      <c r="V481" s="58"/>
      <c r="W481" s="58"/>
      <c r="X481" s="58"/>
    </row>
    <row r="482" spans="1:24" ht="18" customHeight="1" x14ac:dyDescent="0.2">
      <c r="A482" s="23"/>
      <c r="B482" s="23"/>
      <c r="C482" s="23"/>
      <c r="D482" s="23"/>
      <c r="E482" s="58"/>
      <c r="F482" s="58"/>
      <c r="G482" s="133"/>
      <c r="H482" s="134"/>
      <c r="I482" s="59"/>
      <c r="J482" s="58"/>
      <c r="K482" s="135"/>
      <c r="L482" s="135"/>
      <c r="M482" s="135"/>
      <c r="N482" s="135"/>
      <c r="O482" s="135"/>
      <c r="P482" s="67"/>
      <c r="Q482" s="58"/>
      <c r="R482" s="58"/>
      <c r="S482" s="58"/>
      <c r="T482" s="58"/>
      <c r="U482" s="58"/>
      <c r="V482" s="58"/>
      <c r="W482" s="58"/>
      <c r="X482" s="58"/>
    </row>
    <row r="483" spans="1:24" ht="18" customHeight="1" x14ac:dyDescent="0.2">
      <c r="A483" s="23"/>
      <c r="B483" s="23"/>
      <c r="C483" s="23"/>
      <c r="D483" s="23"/>
      <c r="E483" s="58"/>
      <c r="F483" s="58"/>
      <c r="G483" s="133"/>
      <c r="H483" s="134"/>
      <c r="I483" s="59"/>
      <c r="J483" s="58"/>
      <c r="K483" s="135"/>
      <c r="L483" s="135"/>
      <c r="M483" s="135"/>
      <c r="N483" s="135"/>
      <c r="O483" s="135"/>
      <c r="P483" s="67"/>
      <c r="Q483" s="58"/>
      <c r="R483" s="58"/>
      <c r="S483" s="58"/>
      <c r="T483" s="58"/>
      <c r="U483" s="58"/>
      <c r="V483" s="58"/>
      <c r="W483" s="58"/>
      <c r="X483" s="58"/>
    </row>
    <row r="484" spans="1:24" ht="18" customHeight="1" x14ac:dyDescent="0.2">
      <c r="A484" s="23"/>
      <c r="B484" s="23"/>
      <c r="C484" s="23"/>
      <c r="D484" s="23"/>
      <c r="E484" s="58"/>
      <c r="F484" s="58"/>
      <c r="G484" s="133"/>
      <c r="H484" s="134"/>
      <c r="I484" s="59"/>
      <c r="J484" s="58"/>
      <c r="K484" s="135"/>
      <c r="L484" s="135"/>
      <c r="M484" s="135"/>
      <c r="N484" s="135"/>
      <c r="O484" s="135"/>
      <c r="P484" s="67"/>
      <c r="Q484" s="58"/>
      <c r="R484" s="58"/>
      <c r="S484" s="58"/>
      <c r="T484" s="58"/>
      <c r="U484" s="58"/>
      <c r="V484" s="58"/>
      <c r="W484" s="58"/>
      <c r="X484" s="58"/>
    </row>
    <row r="485" spans="1:24" ht="18" customHeight="1" x14ac:dyDescent="0.2">
      <c r="A485" s="23"/>
      <c r="B485" s="23"/>
      <c r="C485" s="23"/>
      <c r="D485" s="23"/>
      <c r="E485" s="58"/>
      <c r="F485" s="58"/>
      <c r="G485" s="133"/>
      <c r="H485" s="134"/>
      <c r="I485" s="59"/>
      <c r="J485" s="58"/>
      <c r="K485" s="135"/>
      <c r="L485" s="135"/>
      <c r="M485" s="135"/>
      <c r="N485" s="135"/>
      <c r="O485" s="135"/>
      <c r="P485" s="67"/>
      <c r="Q485" s="58"/>
      <c r="R485" s="58"/>
      <c r="S485" s="58"/>
      <c r="T485" s="58"/>
      <c r="U485" s="58"/>
      <c r="V485" s="58"/>
      <c r="W485" s="58"/>
      <c r="X485" s="58"/>
    </row>
    <row r="486" spans="1:24" ht="18" customHeight="1" x14ac:dyDescent="0.2">
      <c r="A486" s="23"/>
      <c r="B486" s="23"/>
      <c r="C486" s="23"/>
      <c r="D486" s="23"/>
      <c r="E486" s="58"/>
      <c r="F486" s="58"/>
      <c r="G486" s="133"/>
      <c r="H486" s="134"/>
      <c r="I486" s="59"/>
      <c r="J486" s="58"/>
      <c r="K486" s="135"/>
      <c r="L486" s="135"/>
      <c r="M486" s="135"/>
      <c r="N486" s="135"/>
      <c r="O486" s="135"/>
      <c r="P486" s="67"/>
      <c r="Q486" s="58"/>
      <c r="R486" s="58"/>
      <c r="S486" s="58"/>
      <c r="T486" s="58"/>
      <c r="U486" s="58"/>
      <c r="V486" s="58"/>
      <c r="W486" s="58"/>
      <c r="X486" s="58"/>
    </row>
    <row r="487" spans="1:24" ht="18" customHeight="1" x14ac:dyDescent="0.2">
      <c r="A487" s="23"/>
      <c r="B487" s="23"/>
      <c r="C487" s="23"/>
      <c r="D487" s="23"/>
      <c r="E487" s="58"/>
      <c r="F487" s="58"/>
      <c r="G487" s="133"/>
      <c r="H487" s="134"/>
      <c r="I487" s="59"/>
      <c r="J487" s="58"/>
      <c r="K487" s="135"/>
      <c r="L487" s="135"/>
      <c r="M487" s="135"/>
      <c r="N487" s="135"/>
      <c r="O487" s="135"/>
      <c r="P487" s="67"/>
      <c r="Q487" s="58"/>
      <c r="R487" s="58"/>
      <c r="S487" s="58"/>
      <c r="T487" s="58"/>
      <c r="U487" s="58"/>
      <c r="V487" s="58"/>
      <c r="W487" s="58"/>
      <c r="X487" s="58"/>
    </row>
    <row r="488" spans="1:24" ht="18" customHeight="1" x14ac:dyDescent="0.2">
      <c r="A488" s="23"/>
      <c r="B488" s="23"/>
      <c r="C488" s="23"/>
      <c r="D488" s="23"/>
      <c r="E488" s="58"/>
      <c r="F488" s="58"/>
      <c r="G488" s="133"/>
      <c r="H488" s="134"/>
      <c r="I488" s="59"/>
      <c r="J488" s="58"/>
      <c r="K488" s="135"/>
      <c r="L488" s="135"/>
      <c r="M488" s="135"/>
      <c r="N488" s="135"/>
      <c r="O488" s="135"/>
      <c r="P488" s="67"/>
      <c r="Q488" s="58"/>
      <c r="R488" s="58"/>
      <c r="S488" s="58"/>
      <c r="T488" s="58"/>
      <c r="U488" s="58"/>
      <c r="V488" s="58"/>
      <c r="W488" s="58"/>
      <c r="X488" s="58"/>
    </row>
    <row r="489" spans="1:24" ht="18" customHeight="1" x14ac:dyDescent="0.2">
      <c r="A489" s="23"/>
      <c r="B489" s="23"/>
      <c r="C489" s="23"/>
      <c r="D489" s="23"/>
      <c r="E489" s="58"/>
      <c r="F489" s="58"/>
      <c r="G489" s="133"/>
      <c r="H489" s="134"/>
      <c r="I489" s="59"/>
      <c r="J489" s="58"/>
      <c r="K489" s="135"/>
      <c r="L489" s="135"/>
      <c r="M489" s="135"/>
      <c r="N489" s="135"/>
      <c r="O489" s="135"/>
      <c r="P489" s="67"/>
      <c r="Q489" s="58"/>
      <c r="R489" s="58"/>
      <c r="S489" s="58"/>
      <c r="T489" s="58"/>
      <c r="U489" s="58"/>
      <c r="V489" s="58"/>
      <c r="W489" s="58"/>
      <c r="X489" s="58"/>
    </row>
    <row r="490" spans="1:24" ht="18" customHeight="1" x14ac:dyDescent="0.2">
      <c r="A490" s="23"/>
      <c r="B490" s="23"/>
      <c r="C490" s="23"/>
      <c r="D490" s="23"/>
      <c r="E490" s="58"/>
      <c r="F490" s="58"/>
      <c r="G490" s="133"/>
      <c r="H490" s="134"/>
      <c r="I490" s="59"/>
      <c r="J490" s="58"/>
      <c r="K490" s="135"/>
      <c r="L490" s="135"/>
      <c r="M490" s="135"/>
      <c r="N490" s="135"/>
      <c r="O490" s="135"/>
      <c r="P490" s="67"/>
      <c r="Q490" s="58"/>
      <c r="R490" s="58"/>
      <c r="S490" s="58"/>
      <c r="T490" s="58"/>
      <c r="U490" s="58"/>
      <c r="V490" s="58"/>
      <c r="W490" s="58"/>
      <c r="X490" s="58"/>
    </row>
    <row r="491" spans="1:24" ht="18" customHeight="1" x14ac:dyDescent="0.2">
      <c r="A491" s="23"/>
      <c r="B491" s="23"/>
      <c r="C491" s="23"/>
      <c r="D491" s="23"/>
      <c r="E491" s="58"/>
      <c r="F491" s="58"/>
      <c r="G491" s="133"/>
      <c r="H491" s="134"/>
      <c r="I491" s="59"/>
      <c r="J491" s="58"/>
      <c r="K491" s="135"/>
      <c r="L491" s="135"/>
      <c r="M491" s="135"/>
      <c r="N491" s="135"/>
      <c r="O491" s="135"/>
      <c r="P491" s="67"/>
      <c r="Q491" s="58"/>
      <c r="R491" s="58"/>
      <c r="S491" s="58"/>
      <c r="T491" s="58"/>
      <c r="U491" s="58"/>
      <c r="V491" s="58"/>
      <c r="W491" s="58"/>
      <c r="X491" s="58"/>
    </row>
    <row r="492" spans="1:24" ht="18" customHeight="1" x14ac:dyDescent="0.2">
      <c r="A492" s="23"/>
      <c r="B492" s="23"/>
      <c r="C492" s="23"/>
      <c r="D492" s="23"/>
      <c r="E492" s="58"/>
      <c r="F492" s="58"/>
      <c r="G492" s="133"/>
      <c r="H492" s="134"/>
      <c r="I492" s="59"/>
      <c r="J492" s="58"/>
      <c r="K492" s="135"/>
      <c r="L492" s="135"/>
      <c r="M492" s="135"/>
      <c r="N492" s="135"/>
      <c r="O492" s="135"/>
      <c r="P492" s="67"/>
      <c r="Q492" s="58"/>
      <c r="R492" s="58"/>
      <c r="S492" s="58"/>
      <c r="T492" s="58"/>
      <c r="U492" s="58"/>
      <c r="V492" s="58"/>
      <c r="W492" s="58"/>
      <c r="X492" s="58"/>
    </row>
    <row r="493" spans="1:24" ht="18" customHeight="1" x14ac:dyDescent="0.2">
      <c r="A493" s="23"/>
      <c r="B493" s="23"/>
      <c r="C493" s="23"/>
      <c r="D493" s="23"/>
      <c r="E493" s="58"/>
      <c r="F493" s="58"/>
      <c r="G493" s="133"/>
      <c r="H493" s="134"/>
      <c r="I493" s="59"/>
      <c r="J493" s="58"/>
      <c r="K493" s="135"/>
      <c r="L493" s="135"/>
      <c r="M493" s="135"/>
      <c r="N493" s="135"/>
      <c r="O493" s="135"/>
      <c r="P493" s="67"/>
      <c r="Q493" s="58"/>
      <c r="R493" s="58"/>
      <c r="S493" s="58"/>
      <c r="T493" s="58"/>
      <c r="U493" s="58"/>
      <c r="V493" s="58"/>
      <c r="W493" s="58"/>
      <c r="X493" s="58"/>
    </row>
    <row r="494" spans="1:24" ht="18" customHeight="1" x14ac:dyDescent="0.2">
      <c r="A494" s="23"/>
      <c r="B494" s="23"/>
      <c r="C494" s="23"/>
      <c r="D494" s="23"/>
      <c r="E494" s="58"/>
      <c r="F494" s="58"/>
      <c r="G494" s="133"/>
      <c r="H494" s="134"/>
      <c r="I494" s="59"/>
      <c r="J494" s="58"/>
      <c r="K494" s="135"/>
      <c r="L494" s="135"/>
      <c r="M494" s="135"/>
      <c r="N494" s="135"/>
      <c r="O494" s="135"/>
      <c r="P494" s="67"/>
      <c r="Q494" s="58"/>
      <c r="R494" s="58"/>
      <c r="S494" s="58"/>
      <c r="T494" s="58"/>
      <c r="U494" s="58"/>
      <c r="V494" s="58"/>
      <c r="W494" s="58"/>
      <c r="X494" s="58"/>
    </row>
    <row r="495" spans="1:24" ht="18" customHeight="1" x14ac:dyDescent="0.2">
      <c r="A495" s="23"/>
      <c r="B495" s="23"/>
      <c r="C495" s="23"/>
      <c r="D495" s="23"/>
      <c r="E495" s="58"/>
      <c r="F495" s="58"/>
      <c r="G495" s="133"/>
      <c r="H495" s="134"/>
      <c r="I495" s="59"/>
      <c r="J495" s="58"/>
      <c r="K495" s="135"/>
      <c r="L495" s="135"/>
      <c r="M495" s="135"/>
      <c r="N495" s="135"/>
      <c r="O495" s="135"/>
      <c r="P495" s="67"/>
      <c r="Q495" s="58"/>
      <c r="R495" s="58"/>
      <c r="S495" s="58"/>
      <c r="T495" s="58"/>
      <c r="U495" s="58"/>
      <c r="V495" s="58"/>
      <c r="W495" s="58"/>
      <c r="X495" s="58"/>
    </row>
    <row r="496" spans="1:24" ht="18" customHeight="1" x14ac:dyDescent="0.2">
      <c r="A496" s="23"/>
      <c r="B496" s="23"/>
      <c r="C496" s="23"/>
      <c r="D496" s="23"/>
      <c r="E496" s="58"/>
      <c r="F496" s="58"/>
      <c r="G496" s="133"/>
      <c r="H496" s="134"/>
      <c r="I496" s="59"/>
      <c r="J496" s="58"/>
      <c r="K496" s="135"/>
      <c r="L496" s="135"/>
      <c r="M496" s="135"/>
      <c r="N496" s="135"/>
      <c r="O496" s="135"/>
      <c r="P496" s="67"/>
      <c r="Q496" s="58"/>
      <c r="R496" s="58"/>
      <c r="S496" s="58"/>
      <c r="T496" s="58"/>
      <c r="U496" s="58"/>
      <c r="V496" s="58"/>
      <c r="W496" s="58"/>
      <c r="X496" s="58"/>
    </row>
    <row r="497" spans="1:24" ht="18" customHeight="1" x14ac:dyDescent="0.2">
      <c r="A497" s="23"/>
      <c r="B497" s="23"/>
      <c r="C497" s="23"/>
      <c r="D497" s="23"/>
      <c r="E497" s="58"/>
      <c r="F497" s="58"/>
      <c r="G497" s="133"/>
      <c r="H497" s="134"/>
      <c r="I497" s="59"/>
      <c r="J497" s="58"/>
      <c r="K497" s="135"/>
      <c r="L497" s="135"/>
      <c r="M497" s="135"/>
      <c r="N497" s="135"/>
      <c r="O497" s="135"/>
      <c r="P497" s="67"/>
      <c r="Q497" s="58"/>
      <c r="R497" s="58"/>
      <c r="S497" s="58"/>
      <c r="T497" s="58"/>
      <c r="U497" s="58"/>
      <c r="V497" s="58"/>
      <c r="W497" s="58"/>
      <c r="X497" s="58"/>
    </row>
    <row r="498" spans="1:24" ht="18" customHeight="1" x14ac:dyDescent="0.2">
      <c r="A498" s="23"/>
      <c r="B498" s="23"/>
      <c r="C498" s="23"/>
      <c r="D498" s="23"/>
      <c r="E498" s="58"/>
      <c r="F498" s="58"/>
      <c r="G498" s="133"/>
      <c r="H498" s="134"/>
      <c r="I498" s="59"/>
      <c r="J498" s="58"/>
      <c r="K498" s="135"/>
      <c r="L498" s="135"/>
      <c r="M498" s="135"/>
      <c r="N498" s="135"/>
      <c r="O498" s="135"/>
      <c r="P498" s="67"/>
      <c r="Q498" s="58"/>
      <c r="R498" s="58"/>
      <c r="S498" s="58"/>
      <c r="T498" s="58"/>
      <c r="U498" s="58"/>
      <c r="V498" s="58"/>
      <c r="W498" s="58"/>
      <c r="X498" s="58"/>
    </row>
    <row r="499" spans="1:24" ht="18" customHeight="1" x14ac:dyDescent="0.2">
      <c r="A499" s="23"/>
      <c r="B499" s="23"/>
      <c r="C499" s="23"/>
      <c r="D499" s="23"/>
      <c r="E499" s="58"/>
      <c r="F499" s="58"/>
      <c r="G499" s="133"/>
      <c r="H499" s="134"/>
      <c r="I499" s="59"/>
      <c r="J499" s="58"/>
      <c r="K499" s="135"/>
      <c r="L499" s="135"/>
      <c r="M499" s="135"/>
      <c r="N499" s="135"/>
      <c r="O499" s="135"/>
      <c r="P499" s="67"/>
      <c r="Q499" s="58"/>
      <c r="R499" s="58"/>
      <c r="S499" s="58"/>
      <c r="T499" s="58"/>
      <c r="U499" s="58"/>
      <c r="V499" s="58"/>
      <c r="W499" s="58"/>
      <c r="X499" s="58"/>
    </row>
    <row r="500" spans="1:24" ht="18" customHeight="1" x14ac:dyDescent="0.2">
      <c r="A500" s="23"/>
      <c r="B500" s="23"/>
      <c r="C500" s="23"/>
      <c r="D500" s="23"/>
      <c r="E500" s="58"/>
      <c r="F500" s="58"/>
      <c r="G500" s="133"/>
      <c r="H500" s="134"/>
      <c r="I500" s="59"/>
      <c r="J500" s="58"/>
      <c r="K500" s="135"/>
      <c r="L500" s="135"/>
      <c r="M500" s="135"/>
      <c r="N500" s="135"/>
      <c r="O500" s="135"/>
      <c r="P500" s="67"/>
      <c r="Q500" s="58"/>
      <c r="R500" s="58"/>
      <c r="S500" s="58"/>
      <c r="T500" s="58"/>
      <c r="U500" s="58"/>
      <c r="V500" s="58"/>
      <c r="W500" s="58"/>
      <c r="X500" s="58"/>
    </row>
    <row r="501" spans="1:24" ht="18" customHeight="1" x14ac:dyDescent="0.2">
      <c r="A501" s="23"/>
      <c r="B501" s="23"/>
      <c r="C501" s="23"/>
      <c r="D501" s="23"/>
      <c r="E501" s="58"/>
      <c r="F501" s="58"/>
      <c r="G501" s="133"/>
      <c r="H501" s="134"/>
      <c r="I501" s="59"/>
      <c r="J501" s="58"/>
      <c r="K501" s="135"/>
      <c r="L501" s="135"/>
      <c r="M501" s="135"/>
      <c r="N501" s="135"/>
      <c r="O501" s="135"/>
      <c r="P501" s="67"/>
      <c r="Q501" s="58"/>
      <c r="R501" s="58"/>
      <c r="S501" s="58"/>
      <c r="T501" s="58"/>
      <c r="U501" s="58"/>
      <c r="V501" s="58"/>
      <c r="W501" s="58"/>
      <c r="X501" s="58"/>
    </row>
    <row r="502" spans="1:24" ht="18" customHeight="1" x14ac:dyDescent="0.2">
      <c r="A502" s="23"/>
      <c r="B502" s="23"/>
      <c r="C502" s="23"/>
      <c r="D502" s="23"/>
      <c r="E502" s="58"/>
      <c r="F502" s="58"/>
      <c r="G502" s="133"/>
      <c r="H502" s="134"/>
      <c r="I502" s="59"/>
      <c r="J502" s="58"/>
      <c r="K502" s="135"/>
      <c r="L502" s="135"/>
      <c r="M502" s="135"/>
      <c r="N502" s="135"/>
      <c r="O502" s="135"/>
      <c r="P502" s="67"/>
      <c r="Q502" s="58"/>
      <c r="R502" s="58"/>
      <c r="S502" s="58"/>
      <c r="T502" s="58"/>
      <c r="U502" s="58"/>
      <c r="V502" s="58"/>
      <c r="W502" s="58"/>
      <c r="X502" s="58"/>
    </row>
    <row r="503" spans="1:24" ht="18" customHeight="1" x14ac:dyDescent="0.2">
      <c r="A503" s="23"/>
      <c r="B503" s="23"/>
      <c r="C503" s="23"/>
      <c r="D503" s="23"/>
      <c r="E503" s="58"/>
      <c r="F503" s="58"/>
      <c r="G503" s="133"/>
      <c r="H503" s="134"/>
      <c r="I503" s="59"/>
      <c r="J503" s="58"/>
      <c r="K503" s="135"/>
      <c r="L503" s="135"/>
      <c r="M503" s="135"/>
      <c r="N503" s="135"/>
      <c r="O503" s="135"/>
      <c r="P503" s="67"/>
      <c r="Q503" s="58"/>
      <c r="R503" s="58"/>
      <c r="S503" s="58"/>
      <c r="T503" s="58"/>
      <c r="U503" s="58"/>
      <c r="V503" s="58"/>
      <c r="W503" s="58"/>
      <c r="X503" s="58"/>
    </row>
    <row r="504" spans="1:24" ht="18" customHeight="1" x14ac:dyDescent="0.2">
      <c r="A504" s="23"/>
      <c r="B504" s="23"/>
      <c r="C504" s="23"/>
      <c r="D504" s="23"/>
      <c r="E504" s="58"/>
      <c r="F504" s="58"/>
      <c r="G504" s="133"/>
      <c r="H504" s="134"/>
      <c r="I504" s="59"/>
      <c r="J504" s="58"/>
      <c r="K504" s="135"/>
      <c r="L504" s="135"/>
      <c r="M504" s="135"/>
      <c r="N504" s="135"/>
      <c r="O504" s="135"/>
      <c r="P504" s="67"/>
      <c r="Q504" s="58"/>
      <c r="R504" s="58"/>
      <c r="S504" s="58"/>
      <c r="T504" s="58"/>
      <c r="U504" s="58"/>
      <c r="V504" s="58"/>
      <c r="W504" s="58"/>
      <c r="X504" s="58"/>
    </row>
    <row r="505" spans="1:24" ht="18" customHeight="1" x14ac:dyDescent="0.2">
      <c r="A505" s="23"/>
      <c r="B505" s="23"/>
      <c r="C505" s="23"/>
      <c r="D505" s="23"/>
      <c r="E505" s="58"/>
      <c r="F505" s="58"/>
      <c r="G505" s="133"/>
      <c r="H505" s="134"/>
      <c r="I505" s="59"/>
      <c r="J505" s="58"/>
      <c r="K505" s="135"/>
      <c r="L505" s="135"/>
      <c r="M505" s="135"/>
      <c r="N505" s="135"/>
      <c r="O505" s="135"/>
      <c r="P505" s="67"/>
      <c r="Q505" s="58"/>
      <c r="R505" s="58"/>
      <c r="S505" s="58"/>
      <c r="T505" s="58"/>
      <c r="U505" s="58"/>
      <c r="V505" s="58"/>
      <c r="W505" s="58"/>
      <c r="X505" s="58"/>
    </row>
    <row r="506" spans="1:24" ht="18" customHeight="1" x14ac:dyDescent="0.2">
      <c r="A506" s="23"/>
      <c r="B506" s="23"/>
      <c r="C506" s="23"/>
      <c r="D506" s="23"/>
      <c r="E506" s="58"/>
      <c r="F506" s="58"/>
      <c r="G506" s="133"/>
      <c r="H506" s="134"/>
      <c r="I506" s="59"/>
      <c r="J506" s="58"/>
      <c r="K506" s="135"/>
      <c r="L506" s="135"/>
      <c r="M506" s="135"/>
      <c r="N506" s="135"/>
      <c r="O506" s="135"/>
      <c r="P506" s="67"/>
      <c r="Q506" s="58"/>
      <c r="R506" s="58"/>
      <c r="S506" s="58"/>
      <c r="T506" s="58"/>
      <c r="U506" s="58"/>
      <c r="V506" s="58"/>
      <c r="W506" s="58"/>
      <c r="X506" s="58"/>
    </row>
    <row r="507" spans="1:24" ht="18" customHeight="1" x14ac:dyDescent="0.2">
      <c r="A507" s="23"/>
      <c r="B507" s="23"/>
      <c r="C507" s="23"/>
      <c r="D507" s="23"/>
      <c r="E507" s="58"/>
      <c r="F507" s="58"/>
      <c r="G507" s="133"/>
      <c r="H507" s="134"/>
      <c r="I507" s="59"/>
      <c r="J507" s="58"/>
      <c r="K507" s="135"/>
      <c r="L507" s="135"/>
      <c r="M507" s="135"/>
      <c r="N507" s="135"/>
      <c r="O507" s="135"/>
      <c r="P507" s="67"/>
      <c r="Q507" s="58"/>
      <c r="R507" s="58"/>
      <c r="S507" s="58"/>
      <c r="T507" s="58"/>
      <c r="U507" s="58"/>
      <c r="V507" s="58"/>
      <c r="W507" s="58"/>
      <c r="X507" s="58"/>
    </row>
    <row r="508" spans="1:24" ht="18" customHeight="1" x14ac:dyDescent="0.2">
      <c r="A508" s="23"/>
      <c r="B508" s="23"/>
      <c r="C508" s="23"/>
      <c r="D508" s="23"/>
      <c r="E508" s="58"/>
      <c r="F508" s="58"/>
      <c r="G508" s="133"/>
      <c r="H508" s="134"/>
      <c r="I508" s="59"/>
      <c r="J508" s="58"/>
      <c r="K508" s="135"/>
      <c r="L508" s="135"/>
      <c r="M508" s="135"/>
      <c r="N508" s="135"/>
      <c r="O508" s="135"/>
      <c r="P508" s="67"/>
      <c r="Q508" s="58"/>
      <c r="R508" s="58"/>
      <c r="S508" s="58"/>
      <c r="T508" s="58"/>
      <c r="U508" s="58"/>
      <c r="V508" s="58"/>
      <c r="W508" s="58"/>
      <c r="X508" s="58"/>
    </row>
    <row r="509" spans="1:24" ht="18" customHeight="1" x14ac:dyDescent="0.2">
      <c r="A509" s="23"/>
      <c r="B509" s="23"/>
      <c r="C509" s="23"/>
      <c r="D509" s="23"/>
      <c r="E509" s="58"/>
      <c r="F509" s="58"/>
      <c r="G509" s="133"/>
      <c r="H509" s="134"/>
      <c r="I509" s="59"/>
      <c r="J509" s="58"/>
      <c r="K509" s="135"/>
      <c r="L509" s="135"/>
      <c r="M509" s="135"/>
      <c r="N509" s="135"/>
      <c r="O509" s="135"/>
      <c r="P509" s="67"/>
      <c r="Q509" s="58"/>
      <c r="R509" s="58"/>
      <c r="S509" s="58"/>
      <c r="T509" s="58"/>
      <c r="U509" s="58"/>
      <c r="V509" s="58"/>
      <c r="W509" s="58"/>
      <c r="X509" s="58"/>
    </row>
    <row r="510" spans="1:24" ht="18" customHeight="1" x14ac:dyDescent="0.2">
      <c r="A510" s="23"/>
      <c r="B510" s="23"/>
      <c r="C510" s="23"/>
      <c r="D510" s="23"/>
      <c r="E510" s="58"/>
      <c r="F510" s="58"/>
      <c r="G510" s="133"/>
      <c r="H510" s="134"/>
      <c r="I510" s="59"/>
      <c r="J510" s="58"/>
      <c r="K510" s="135"/>
      <c r="L510" s="135"/>
      <c r="M510" s="135"/>
      <c r="N510" s="135"/>
      <c r="O510" s="135"/>
      <c r="P510" s="67"/>
      <c r="Q510" s="58"/>
      <c r="R510" s="58"/>
      <c r="S510" s="58"/>
      <c r="T510" s="58"/>
      <c r="U510" s="58"/>
      <c r="V510" s="58"/>
      <c r="W510" s="58"/>
      <c r="X510" s="58"/>
    </row>
    <row r="511" spans="1:24" ht="18" customHeight="1" x14ac:dyDescent="0.2">
      <c r="A511" s="23"/>
      <c r="B511" s="23"/>
      <c r="C511" s="23"/>
      <c r="D511" s="23"/>
      <c r="E511" s="58"/>
      <c r="F511" s="58"/>
      <c r="G511" s="133"/>
      <c r="H511" s="134"/>
      <c r="I511" s="59"/>
      <c r="J511" s="58"/>
      <c r="K511" s="135"/>
      <c r="L511" s="135"/>
      <c r="M511" s="135"/>
      <c r="N511" s="135"/>
      <c r="O511" s="135"/>
      <c r="P511" s="67"/>
      <c r="Q511" s="58"/>
      <c r="R511" s="58"/>
      <c r="S511" s="58"/>
      <c r="T511" s="58"/>
      <c r="U511" s="58"/>
      <c r="V511" s="58"/>
      <c r="W511" s="58"/>
      <c r="X511" s="58"/>
    </row>
    <row r="512" spans="1:24" ht="18" customHeight="1" x14ac:dyDescent="0.2">
      <c r="A512" s="23"/>
      <c r="B512" s="23"/>
      <c r="C512" s="23"/>
      <c r="D512" s="23"/>
      <c r="E512" s="58"/>
      <c r="F512" s="58"/>
      <c r="G512" s="133"/>
      <c r="H512" s="134"/>
      <c r="I512" s="59"/>
      <c r="J512" s="58"/>
      <c r="K512" s="135"/>
      <c r="L512" s="135"/>
      <c r="M512" s="135"/>
      <c r="N512" s="135"/>
      <c r="O512" s="135"/>
      <c r="P512" s="67"/>
      <c r="Q512" s="58"/>
      <c r="R512" s="58"/>
      <c r="S512" s="58"/>
      <c r="T512" s="58"/>
      <c r="U512" s="58"/>
      <c r="V512" s="58"/>
      <c r="W512" s="58"/>
      <c r="X512" s="58"/>
    </row>
    <row r="513" spans="1:24" ht="18" customHeight="1" x14ac:dyDescent="0.2">
      <c r="A513" s="23"/>
      <c r="B513" s="23"/>
      <c r="C513" s="23"/>
      <c r="D513" s="23"/>
      <c r="E513" s="58"/>
      <c r="F513" s="58"/>
      <c r="G513" s="133"/>
      <c r="H513" s="134"/>
      <c r="I513" s="59"/>
      <c r="J513" s="58"/>
      <c r="K513" s="135"/>
      <c r="L513" s="135"/>
      <c r="M513" s="135"/>
      <c r="N513" s="135"/>
      <c r="O513" s="135"/>
      <c r="P513" s="67"/>
      <c r="Q513" s="58"/>
      <c r="R513" s="58"/>
      <c r="S513" s="58"/>
      <c r="T513" s="58"/>
      <c r="U513" s="58"/>
      <c r="V513" s="58"/>
      <c r="W513" s="58"/>
      <c r="X513" s="58"/>
    </row>
    <row r="514" spans="1:24" ht="18" customHeight="1" x14ac:dyDescent="0.2">
      <c r="A514" s="23"/>
      <c r="B514" s="23"/>
      <c r="C514" s="23"/>
      <c r="D514" s="23"/>
      <c r="E514" s="58"/>
      <c r="F514" s="58"/>
      <c r="G514" s="133"/>
      <c r="H514" s="134"/>
      <c r="I514" s="59"/>
      <c r="J514" s="58"/>
      <c r="K514" s="135"/>
      <c r="L514" s="135"/>
      <c r="M514" s="135"/>
      <c r="N514" s="135"/>
      <c r="O514" s="135"/>
      <c r="P514" s="67"/>
      <c r="Q514" s="58"/>
      <c r="R514" s="58"/>
      <c r="S514" s="58"/>
      <c r="T514" s="58"/>
      <c r="U514" s="58"/>
      <c r="V514" s="58"/>
      <c r="W514" s="58"/>
      <c r="X514" s="58"/>
    </row>
    <row r="515" spans="1:24" ht="18" customHeight="1" x14ac:dyDescent="0.2">
      <c r="A515" s="23"/>
      <c r="B515" s="23"/>
      <c r="C515" s="23"/>
      <c r="D515" s="23"/>
      <c r="E515" s="58"/>
      <c r="F515" s="58"/>
      <c r="G515" s="133"/>
      <c r="H515" s="134"/>
      <c r="I515" s="59"/>
      <c r="J515" s="58"/>
      <c r="K515" s="135"/>
      <c r="L515" s="135"/>
      <c r="M515" s="135"/>
      <c r="N515" s="135"/>
      <c r="O515" s="135"/>
      <c r="P515" s="67"/>
      <c r="Q515" s="58"/>
      <c r="R515" s="58"/>
      <c r="S515" s="58"/>
      <c r="T515" s="58"/>
      <c r="U515" s="58"/>
      <c r="V515" s="58"/>
      <c r="W515" s="58"/>
      <c r="X515" s="58"/>
    </row>
    <row r="516" spans="1:24" ht="18" customHeight="1" x14ac:dyDescent="0.2">
      <c r="A516" s="23"/>
      <c r="B516" s="23"/>
      <c r="C516" s="23"/>
      <c r="D516" s="23"/>
      <c r="E516" s="58"/>
      <c r="F516" s="58"/>
      <c r="G516" s="133"/>
      <c r="H516" s="134"/>
      <c r="I516" s="59"/>
      <c r="J516" s="58"/>
      <c r="K516" s="135"/>
      <c r="L516" s="135"/>
      <c r="M516" s="135"/>
      <c r="N516" s="135"/>
      <c r="O516" s="135"/>
      <c r="P516" s="67"/>
      <c r="Q516" s="58"/>
      <c r="R516" s="58"/>
      <c r="S516" s="58"/>
      <c r="T516" s="58"/>
      <c r="U516" s="58"/>
      <c r="V516" s="58"/>
      <c r="W516" s="58"/>
      <c r="X516" s="58"/>
    </row>
    <row r="517" spans="1:24" ht="18" customHeight="1" x14ac:dyDescent="0.2">
      <c r="A517" s="23"/>
      <c r="B517" s="23"/>
      <c r="C517" s="23"/>
      <c r="D517" s="23"/>
      <c r="E517" s="58"/>
      <c r="F517" s="58"/>
      <c r="G517" s="133"/>
      <c r="H517" s="134"/>
      <c r="I517" s="59"/>
      <c r="J517" s="58"/>
      <c r="K517" s="135"/>
      <c r="L517" s="135"/>
      <c r="M517" s="135"/>
      <c r="N517" s="135"/>
      <c r="O517" s="135"/>
      <c r="P517" s="67"/>
      <c r="Q517" s="58"/>
      <c r="R517" s="58"/>
      <c r="S517" s="58"/>
      <c r="T517" s="58"/>
      <c r="U517" s="58"/>
      <c r="V517" s="58"/>
      <c r="W517" s="58"/>
      <c r="X517" s="58"/>
    </row>
    <row r="518" spans="1:24" ht="18" customHeight="1" x14ac:dyDescent="0.2">
      <c r="A518" s="23"/>
      <c r="B518" s="23"/>
      <c r="C518" s="23"/>
      <c r="D518" s="23"/>
      <c r="E518" s="58"/>
      <c r="F518" s="58"/>
      <c r="G518" s="133"/>
      <c r="H518" s="134"/>
      <c r="I518" s="59"/>
      <c r="J518" s="58"/>
      <c r="K518" s="135"/>
      <c r="L518" s="135"/>
      <c r="M518" s="135"/>
      <c r="N518" s="135"/>
      <c r="O518" s="135"/>
      <c r="P518" s="67"/>
      <c r="Q518" s="58"/>
      <c r="R518" s="58"/>
      <c r="S518" s="58"/>
      <c r="T518" s="58"/>
      <c r="U518" s="58"/>
      <c r="V518" s="58"/>
      <c r="W518" s="58"/>
      <c r="X518" s="58"/>
    </row>
    <row r="519" spans="1:24" ht="18" customHeight="1" x14ac:dyDescent="0.2">
      <c r="A519" s="23"/>
      <c r="B519" s="23"/>
      <c r="C519" s="23"/>
      <c r="D519" s="23"/>
      <c r="E519" s="58"/>
      <c r="F519" s="58"/>
      <c r="G519" s="133"/>
      <c r="H519" s="134"/>
      <c r="I519" s="59"/>
      <c r="J519" s="58"/>
      <c r="K519" s="135"/>
      <c r="L519" s="135"/>
      <c r="M519" s="135"/>
      <c r="N519" s="135"/>
      <c r="O519" s="135"/>
      <c r="P519" s="67"/>
      <c r="Q519" s="58"/>
      <c r="R519" s="58"/>
      <c r="S519" s="58"/>
      <c r="T519" s="58"/>
      <c r="U519" s="58"/>
      <c r="V519" s="58"/>
      <c r="W519" s="58"/>
      <c r="X519" s="58"/>
    </row>
    <row r="520" spans="1:24" ht="18" customHeight="1" x14ac:dyDescent="0.2">
      <c r="A520" s="23"/>
      <c r="B520" s="23"/>
      <c r="C520" s="23"/>
      <c r="D520" s="23"/>
      <c r="E520" s="58"/>
      <c r="F520" s="58"/>
      <c r="G520" s="133"/>
      <c r="H520" s="134"/>
      <c r="I520" s="59"/>
      <c r="J520" s="58"/>
      <c r="K520" s="135"/>
      <c r="L520" s="135"/>
      <c r="M520" s="135"/>
      <c r="N520" s="135"/>
      <c r="O520" s="135"/>
      <c r="P520" s="67"/>
      <c r="Q520" s="58"/>
      <c r="R520" s="58"/>
      <c r="S520" s="58"/>
      <c r="T520" s="58"/>
      <c r="U520" s="58"/>
      <c r="V520" s="58"/>
      <c r="W520" s="58"/>
      <c r="X520" s="58"/>
    </row>
    <row r="521" spans="1:24" ht="18" customHeight="1" x14ac:dyDescent="0.2">
      <c r="A521" s="23"/>
      <c r="B521" s="23"/>
      <c r="C521" s="23"/>
      <c r="D521" s="23"/>
      <c r="E521" s="58"/>
      <c r="F521" s="58"/>
      <c r="G521" s="133"/>
      <c r="H521" s="134"/>
      <c r="I521" s="59"/>
      <c r="J521" s="58"/>
      <c r="K521" s="135"/>
      <c r="L521" s="135"/>
      <c r="M521" s="135"/>
      <c r="N521" s="135"/>
      <c r="O521" s="135"/>
      <c r="P521" s="67"/>
      <c r="Q521" s="58"/>
      <c r="R521" s="58"/>
      <c r="S521" s="58"/>
      <c r="T521" s="58"/>
      <c r="U521" s="58"/>
      <c r="V521" s="58"/>
      <c r="W521" s="58"/>
      <c r="X521" s="58"/>
    </row>
    <row r="522" spans="1:24" ht="18" customHeight="1" x14ac:dyDescent="0.2">
      <c r="A522" s="23"/>
      <c r="B522" s="23"/>
      <c r="C522" s="23"/>
      <c r="D522" s="23"/>
      <c r="E522" s="58"/>
      <c r="F522" s="58"/>
      <c r="G522" s="133"/>
      <c r="H522" s="134"/>
      <c r="I522" s="59"/>
      <c r="J522" s="58"/>
      <c r="K522" s="135"/>
      <c r="L522" s="135"/>
      <c r="M522" s="135"/>
      <c r="N522" s="135"/>
      <c r="O522" s="135"/>
      <c r="P522" s="67"/>
      <c r="Q522" s="58"/>
      <c r="R522" s="58"/>
      <c r="S522" s="58"/>
      <c r="T522" s="58"/>
      <c r="U522" s="58"/>
      <c r="V522" s="58"/>
      <c r="W522" s="58"/>
      <c r="X522" s="58"/>
    </row>
    <row r="523" spans="1:24" ht="18" customHeight="1" x14ac:dyDescent="0.2">
      <c r="A523" s="23"/>
      <c r="B523" s="23"/>
      <c r="C523" s="23"/>
      <c r="D523" s="23"/>
      <c r="E523" s="58"/>
      <c r="F523" s="58"/>
      <c r="G523" s="133"/>
      <c r="H523" s="134"/>
      <c r="I523" s="59"/>
      <c r="J523" s="58"/>
      <c r="K523" s="135"/>
      <c r="L523" s="135"/>
      <c r="M523" s="135"/>
      <c r="N523" s="135"/>
      <c r="O523" s="135"/>
      <c r="P523" s="67"/>
      <c r="Q523" s="58"/>
      <c r="R523" s="58"/>
      <c r="S523" s="58"/>
      <c r="T523" s="58"/>
      <c r="U523" s="58"/>
      <c r="V523" s="58"/>
      <c r="W523" s="58"/>
      <c r="X523" s="58"/>
    </row>
    <row r="524" spans="1:24" ht="18" customHeight="1" x14ac:dyDescent="0.2">
      <c r="A524" s="23"/>
      <c r="B524" s="23"/>
      <c r="C524" s="23"/>
      <c r="D524" s="23"/>
      <c r="E524" s="58"/>
      <c r="F524" s="58"/>
      <c r="G524" s="133"/>
      <c r="H524" s="134"/>
      <c r="I524" s="59"/>
      <c r="J524" s="58"/>
      <c r="K524" s="135"/>
      <c r="L524" s="135"/>
      <c r="M524" s="135"/>
      <c r="N524" s="135"/>
      <c r="O524" s="135"/>
      <c r="P524" s="67"/>
      <c r="Q524" s="58"/>
      <c r="R524" s="58"/>
      <c r="S524" s="58"/>
      <c r="T524" s="58"/>
      <c r="U524" s="58"/>
      <c r="V524" s="58"/>
      <c r="W524" s="58"/>
      <c r="X524" s="58"/>
    </row>
    <row r="525" spans="1:24" ht="18" customHeight="1" x14ac:dyDescent="0.2">
      <c r="A525" s="23"/>
      <c r="B525" s="23"/>
      <c r="C525" s="23"/>
      <c r="D525" s="23"/>
      <c r="E525" s="58"/>
      <c r="F525" s="58"/>
      <c r="G525" s="133"/>
      <c r="H525" s="134"/>
      <c r="I525" s="59"/>
      <c r="J525" s="58"/>
      <c r="K525" s="135"/>
      <c r="L525" s="135"/>
      <c r="M525" s="135"/>
      <c r="N525" s="135"/>
      <c r="O525" s="135"/>
      <c r="P525" s="67"/>
      <c r="Q525" s="58"/>
      <c r="R525" s="58"/>
      <c r="S525" s="58"/>
      <c r="T525" s="58"/>
      <c r="U525" s="58"/>
      <c r="V525" s="58"/>
      <c r="W525" s="58"/>
      <c r="X525" s="58"/>
    </row>
    <row r="526" spans="1:24" ht="18" customHeight="1" x14ac:dyDescent="0.2">
      <c r="A526" s="23"/>
      <c r="B526" s="23"/>
      <c r="C526" s="23"/>
      <c r="D526" s="23"/>
      <c r="E526" s="58"/>
      <c r="F526" s="58"/>
      <c r="G526" s="133"/>
      <c r="H526" s="134"/>
      <c r="I526" s="59"/>
      <c r="J526" s="58"/>
      <c r="K526" s="135"/>
      <c r="L526" s="135"/>
      <c r="M526" s="135"/>
      <c r="N526" s="135"/>
      <c r="O526" s="135"/>
      <c r="P526" s="67"/>
      <c r="Q526" s="58"/>
      <c r="R526" s="58"/>
      <c r="S526" s="58"/>
      <c r="T526" s="58"/>
      <c r="U526" s="58"/>
      <c r="V526" s="58"/>
      <c r="W526" s="58"/>
      <c r="X526" s="58"/>
    </row>
    <row r="527" spans="1:24" ht="18" customHeight="1" x14ac:dyDescent="0.2">
      <c r="A527" s="23"/>
      <c r="B527" s="23"/>
      <c r="C527" s="23"/>
      <c r="D527" s="23"/>
      <c r="E527" s="58"/>
      <c r="F527" s="58"/>
      <c r="G527" s="133"/>
      <c r="H527" s="134"/>
      <c r="I527" s="59"/>
      <c r="J527" s="58"/>
      <c r="K527" s="135"/>
      <c r="L527" s="135"/>
      <c r="M527" s="135"/>
      <c r="N527" s="135"/>
      <c r="O527" s="135"/>
      <c r="P527" s="67"/>
      <c r="Q527" s="58"/>
      <c r="R527" s="58"/>
      <c r="S527" s="58"/>
      <c r="T527" s="58"/>
      <c r="U527" s="58"/>
      <c r="V527" s="58"/>
      <c r="W527" s="58"/>
      <c r="X527" s="58"/>
    </row>
    <row r="528" spans="1:24" ht="18" customHeight="1" x14ac:dyDescent="0.2">
      <c r="A528" s="23"/>
      <c r="B528" s="23"/>
      <c r="C528" s="23"/>
      <c r="D528" s="23"/>
      <c r="E528" s="58"/>
      <c r="F528" s="58"/>
      <c r="G528" s="133"/>
      <c r="H528" s="134"/>
      <c r="I528" s="59"/>
      <c r="J528" s="58"/>
      <c r="K528" s="135"/>
      <c r="L528" s="135"/>
      <c r="M528" s="135"/>
      <c r="N528" s="135"/>
      <c r="O528" s="135"/>
      <c r="P528" s="67"/>
      <c r="Q528" s="58"/>
      <c r="R528" s="58"/>
      <c r="S528" s="58"/>
      <c r="T528" s="58"/>
      <c r="U528" s="58"/>
      <c r="V528" s="58"/>
      <c r="W528" s="58"/>
      <c r="X528" s="58"/>
    </row>
    <row r="529" spans="1:24" ht="18" customHeight="1" x14ac:dyDescent="0.2">
      <c r="A529" s="23"/>
      <c r="B529" s="23"/>
      <c r="C529" s="23"/>
      <c r="D529" s="23"/>
      <c r="E529" s="58"/>
      <c r="F529" s="58"/>
      <c r="G529" s="133"/>
      <c r="H529" s="134"/>
      <c r="I529" s="59"/>
      <c r="J529" s="58"/>
      <c r="K529" s="135"/>
      <c r="L529" s="135"/>
      <c r="M529" s="135"/>
      <c r="N529" s="135"/>
      <c r="O529" s="135"/>
      <c r="P529" s="67"/>
      <c r="Q529" s="58"/>
      <c r="R529" s="58"/>
      <c r="S529" s="58"/>
      <c r="T529" s="58"/>
      <c r="U529" s="58"/>
      <c r="V529" s="58"/>
      <c r="W529" s="58"/>
      <c r="X529" s="58"/>
    </row>
    <row r="530" spans="1:24" ht="18" customHeight="1" x14ac:dyDescent="0.2">
      <c r="A530" s="23"/>
      <c r="B530" s="23"/>
      <c r="C530" s="23"/>
      <c r="D530" s="23"/>
      <c r="E530" s="58"/>
      <c r="F530" s="58"/>
      <c r="G530" s="133"/>
      <c r="H530" s="134"/>
      <c r="I530" s="59"/>
      <c r="J530" s="58"/>
      <c r="K530" s="135"/>
      <c r="L530" s="135"/>
      <c r="M530" s="135"/>
      <c r="N530" s="135"/>
      <c r="O530" s="135"/>
      <c r="P530" s="67"/>
      <c r="Q530" s="58"/>
      <c r="R530" s="58"/>
      <c r="S530" s="58"/>
      <c r="T530" s="58"/>
      <c r="U530" s="58"/>
      <c r="V530" s="58"/>
      <c r="W530" s="58"/>
      <c r="X530" s="58"/>
    </row>
    <row r="531" spans="1:24" ht="18" customHeight="1" x14ac:dyDescent="0.2">
      <c r="A531" s="23"/>
      <c r="B531" s="23"/>
      <c r="C531" s="23"/>
      <c r="D531" s="23"/>
      <c r="E531" s="58"/>
      <c r="F531" s="58"/>
      <c r="G531" s="133"/>
      <c r="H531" s="134"/>
      <c r="I531" s="59"/>
      <c r="J531" s="58"/>
      <c r="K531" s="135"/>
      <c r="L531" s="135"/>
      <c r="M531" s="135"/>
      <c r="N531" s="135"/>
      <c r="O531" s="135"/>
      <c r="P531" s="67"/>
      <c r="Q531" s="58"/>
      <c r="R531" s="58"/>
      <c r="S531" s="58"/>
      <c r="T531" s="58"/>
      <c r="U531" s="58"/>
      <c r="V531" s="58"/>
      <c r="W531" s="58"/>
      <c r="X531" s="58"/>
    </row>
    <row r="532" spans="1:24" ht="18" customHeight="1" x14ac:dyDescent="0.2">
      <c r="A532" s="23"/>
      <c r="B532" s="23"/>
      <c r="C532" s="23"/>
      <c r="D532" s="23"/>
      <c r="E532" s="58"/>
      <c r="F532" s="58"/>
      <c r="G532" s="133"/>
      <c r="H532" s="134"/>
      <c r="I532" s="59"/>
      <c r="J532" s="58"/>
      <c r="K532" s="135"/>
      <c r="L532" s="135"/>
      <c r="M532" s="135"/>
      <c r="N532" s="135"/>
      <c r="O532" s="135"/>
      <c r="P532" s="67"/>
      <c r="Q532" s="58"/>
      <c r="R532" s="58"/>
      <c r="S532" s="58"/>
      <c r="T532" s="58"/>
      <c r="U532" s="58"/>
      <c r="V532" s="58"/>
      <c r="W532" s="58"/>
      <c r="X532" s="58"/>
    </row>
    <row r="533" spans="1:24" ht="18" customHeight="1" x14ac:dyDescent="0.2">
      <c r="A533" s="23"/>
      <c r="B533" s="23"/>
      <c r="C533" s="23"/>
      <c r="D533" s="23"/>
      <c r="E533" s="58"/>
      <c r="F533" s="58"/>
      <c r="G533" s="133"/>
      <c r="H533" s="134"/>
      <c r="I533" s="59"/>
      <c r="J533" s="58"/>
      <c r="K533" s="135"/>
      <c r="L533" s="135"/>
      <c r="M533" s="135"/>
      <c r="N533" s="135"/>
      <c r="O533" s="135"/>
      <c r="P533" s="67"/>
      <c r="Q533" s="58"/>
      <c r="R533" s="58"/>
      <c r="S533" s="58"/>
      <c r="T533" s="58"/>
      <c r="U533" s="58"/>
      <c r="V533" s="58"/>
      <c r="W533" s="58"/>
      <c r="X533" s="58"/>
    </row>
    <row r="534" spans="1:24" ht="18" customHeight="1" x14ac:dyDescent="0.2">
      <c r="A534" s="23"/>
      <c r="B534" s="23"/>
      <c r="C534" s="23"/>
      <c r="D534" s="23"/>
      <c r="E534" s="58"/>
      <c r="F534" s="58"/>
      <c r="G534" s="133"/>
      <c r="H534" s="134"/>
      <c r="I534" s="59"/>
      <c r="J534" s="58"/>
      <c r="K534" s="135"/>
      <c r="L534" s="135"/>
      <c r="M534" s="135"/>
      <c r="N534" s="135"/>
      <c r="O534" s="135"/>
      <c r="P534" s="67"/>
      <c r="Q534" s="58"/>
      <c r="R534" s="58"/>
      <c r="S534" s="58"/>
      <c r="T534" s="58"/>
      <c r="U534" s="58"/>
      <c r="V534" s="58"/>
      <c r="W534" s="58"/>
      <c r="X534" s="58"/>
    </row>
    <row r="535" spans="1:24" ht="18" customHeight="1" x14ac:dyDescent="0.2">
      <c r="A535" s="23"/>
      <c r="B535" s="23"/>
      <c r="C535" s="23"/>
      <c r="D535" s="23"/>
      <c r="E535" s="58"/>
      <c r="F535" s="58"/>
      <c r="G535" s="133"/>
      <c r="H535" s="134"/>
      <c r="I535" s="59"/>
      <c r="J535" s="58"/>
      <c r="K535" s="135"/>
      <c r="L535" s="135"/>
      <c r="M535" s="135"/>
      <c r="N535" s="135"/>
      <c r="O535" s="135"/>
      <c r="P535" s="67"/>
      <c r="Q535" s="58"/>
      <c r="R535" s="58"/>
      <c r="S535" s="58"/>
      <c r="T535" s="58"/>
      <c r="U535" s="58"/>
      <c r="V535" s="58"/>
      <c r="W535" s="58"/>
      <c r="X535" s="58"/>
    </row>
    <row r="536" spans="1:24" ht="18" customHeight="1" x14ac:dyDescent="0.2">
      <c r="A536" s="23"/>
      <c r="B536" s="23"/>
      <c r="C536" s="23"/>
      <c r="D536" s="23"/>
      <c r="E536" s="58"/>
      <c r="F536" s="58"/>
      <c r="G536" s="133"/>
      <c r="H536" s="134"/>
      <c r="I536" s="59"/>
      <c r="J536" s="58"/>
      <c r="K536" s="135"/>
      <c r="L536" s="135"/>
      <c r="M536" s="135"/>
      <c r="N536" s="135"/>
      <c r="O536" s="135"/>
      <c r="P536" s="67"/>
      <c r="Q536" s="58"/>
      <c r="R536" s="58"/>
      <c r="S536" s="58"/>
      <c r="T536" s="58"/>
      <c r="U536" s="58"/>
      <c r="V536" s="58"/>
      <c r="W536" s="58"/>
      <c r="X536" s="58"/>
    </row>
    <row r="537" spans="1:24" ht="18" customHeight="1" x14ac:dyDescent="0.2">
      <c r="A537" s="23"/>
      <c r="B537" s="23"/>
      <c r="C537" s="23"/>
      <c r="D537" s="23"/>
      <c r="E537" s="58"/>
      <c r="F537" s="58"/>
      <c r="G537" s="133"/>
      <c r="H537" s="134"/>
      <c r="I537" s="59"/>
      <c r="J537" s="58"/>
      <c r="K537" s="135"/>
      <c r="L537" s="135"/>
      <c r="M537" s="135"/>
      <c r="N537" s="135"/>
      <c r="O537" s="135"/>
      <c r="P537" s="67"/>
      <c r="Q537" s="58"/>
      <c r="R537" s="58"/>
      <c r="S537" s="58"/>
      <c r="T537" s="58"/>
      <c r="U537" s="58"/>
      <c r="V537" s="58"/>
      <c r="W537" s="58"/>
      <c r="X537" s="58"/>
    </row>
    <row r="538" spans="1:24" ht="18" customHeight="1" x14ac:dyDescent="0.2">
      <c r="A538" s="23"/>
      <c r="B538" s="23"/>
      <c r="C538" s="23"/>
      <c r="D538" s="23"/>
      <c r="E538" s="58"/>
      <c r="F538" s="58"/>
      <c r="G538" s="133"/>
      <c r="H538" s="134"/>
      <c r="I538" s="59"/>
      <c r="J538" s="58"/>
      <c r="K538" s="135"/>
      <c r="L538" s="135"/>
      <c r="M538" s="135"/>
      <c r="N538" s="135"/>
      <c r="O538" s="135"/>
      <c r="P538" s="67"/>
      <c r="Q538" s="58"/>
      <c r="R538" s="58"/>
      <c r="S538" s="58"/>
      <c r="T538" s="58"/>
      <c r="U538" s="58"/>
      <c r="V538" s="58"/>
      <c r="W538" s="58"/>
      <c r="X538" s="58"/>
    </row>
    <row r="539" spans="1:24" ht="18" customHeight="1" x14ac:dyDescent="0.2">
      <c r="A539" s="23"/>
      <c r="B539" s="23"/>
      <c r="C539" s="23"/>
      <c r="D539" s="23"/>
      <c r="E539" s="58"/>
      <c r="F539" s="58"/>
      <c r="G539" s="133"/>
      <c r="H539" s="134"/>
      <c r="I539" s="59"/>
      <c r="J539" s="58"/>
      <c r="K539" s="135"/>
      <c r="L539" s="135"/>
      <c r="M539" s="135"/>
      <c r="N539" s="135"/>
      <c r="O539" s="135"/>
      <c r="P539" s="67"/>
      <c r="Q539" s="58"/>
      <c r="R539" s="58"/>
      <c r="S539" s="58"/>
      <c r="T539" s="58"/>
      <c r="U539" s="58"/>
      <c r="V539" s="58"/>
      <c r="W539" s="58"/>
      <c r="X539" s="58"/>
    </row>
    <row r="540" spans="1:24" ht="18" customHeight="1" x14ac:dyDescent="0.2">
      <c r="A540" s="23"/>
      <c r="B540" s="23"/>
      <c r="C540" s="23"/>
      <c r="D540" s="23"/>
      <c r="E540" s="58"/>
      <c r="F540" s="58"/>
      <c r="G540" s="133"/>
      <c r="H540" s="134"/>
      <c r="I540" s="59"/>
      <c r="J540" s="58"/>
      <c r="K540" s="135"/>
      <c r="L540" s="135"/>
      <c r="M540" s="135"/>
      <c r="N540" s="135"/>
      <c r="O540" s="135"/>
      <c r="P540" s="67"/>
      <c r="Q540" s="58"/>
      <c r="R540" s="58"/>
      <c r="S540" s="58"/>
      <c r="T540" s="58"/>
      <c r="U540" s="58"/>
      <c r="V540" s="58"/>
      <c r="W540" s="58"/>
      <c r="X540" s="58"/>
    </row>
    <row r="541" spans="1:24" ht="18" customHeight="1" x14ac:dyDescent="0.2">
      <c r="A541" s="23"/>
      <c r="B541" s="23"/>
      <c r="C541" s="23"/>
      <c r="D541" s="23"/>
      <c r="E541" s="58"/>
      <c r="F541" s="58"/>
      <c r="G541" s="133"/>
      <c r="H541" s="134"/>
      <c r="I541" s="59"/>
      <c r="J541" s="58"/>
      <c r="K541" s="135"/>
      <c r="L541" s="135"/>
      <c r="M541" s="135"/>
      <c r="N541" s="135"/>
      <c r="O541" s="135"/>
      <c r="P541" s="67"/>
      <c r="Q541" s="58"/>
      <c r="R541" s="58"/>
      <c r="S541" s="58"/>
      <c r="T541" s="58"/>
      <c r="U541" s="58"/>
      <c r="V541" s="58"/>
      <c r="W541" s="58"/>
      <c r="X541" s="58"/>
    </row>
    <row r="542" spans="1:24" ht="18" customHeight="1" x14ac:dyDescent="0.2">
      <c r="A542" s="23"/>
      <c r="B542" s="23"/>
      <c r="C542" s="23"/>
      <c r="D542" s="23"/>
      <c r="E542" s="58"/>
      <c r="F542" s="58"/>
      <c r="G542" s="133"/>
      <c r="H542" s="134"/>
      <c r="I542" s="59"/>
      <c r="J542" s="58"/>
      <c r="K542" s="135"/>
      <c r="L542" s="135"/>
      <c r="M542" s="135"/>
      <c r="N542" s="135"/>
      <c r="O542" s="135"/>
      <c r="P542" s="67"/>
      <c r="Q542" s="58"/>
      <c r="R542" s="58"/>
      <c r="S542" s="58"/>
      <c r="T542" s="58"/>
      <c r="U542" s="58"/>
      <c r="V542" s="58"/>
      <c r="W542" s="58"/>
      <c r="X542" s="58"/>
    </row>
    <row r="543" spans="1:24" ht="18" customHeight="1" x14ac:dyDescent="0.2">
      <c r="A543" s="23"/>
      <c r="B543" s="23"/>
      <c r="C543" s="23"/>
      <c r="D543" s="23"/>
      <c r="E543" s="58"/>
      <c r="F543" s="58"/>
      <c r="G543" s="133"/>
      <c r="H543" s="134"/>
      <c r="I543" s="59"/>
      <c r="J543" s="58"/>
      <c r="K543" s="135"/>
      <c r="L543" s="135"/>
      <c r="M543" s="135"/>
      <c r="N543" s="135"/>
      <c r="O543" s="135"/>
      <c r="P543" s="67"/>
      <c r="Q543" s="58"/>
      <c r="R543" s="58"/>
      <c r="S543" s="58"/>
      <c r="T543" s="58"/>
      <c r="U543" s="58"/>
      <c r="V543" s="58"/>
      <c r="W543" s="58"/>
      <c r="X543" s="58"/>
    </row>
    <row r="544" spans="1:24" ht="18" customHeight="1" x14ac:dyDescent="0.2">
      <c r="A544" s="23"/>
      <c r="B544" s="23"/>
      <c r="C544" s="23"/>
      <c r="D544" s="23"/>
      <c r="E544" s="58"/>
      <c r="F544" s="58"/>
      <c r="G544" s="133"/>
      <c r="H544" s="134"/>
      <c r="I544" s="59"/>
      <c r="J544" s="58"/>
      <c r="K544" s="135"/>
      <c r="L544" s="135"/>
      <c r="M544" s="135"/>
      <c r="N544" s="135"/>
      <c r="O544" s="135"/>
      <c r="P544" s="67"/>
      <c r="Q544" s="58"/>
      <c r="R544" s="58"/>
      <c r="S544" s="58"/>
      <c r="T544" s="58"/>
      <c r="U544" s="58"/>
      <c r="V544" s="58"/>
      <c r="W544" s="58"/>
      <c r="X544" s="58"/>
    </row>
    <row r="545" spans="1:24" ht="18" customHeight="1" x14ac:dyDescent="0.2">
      <c r="A545" s="23"/>
      <c r="B545" s="23"/>
      <c r="C545" s="23"/>
      <c r="D545" s="23"/>
      <c r="E545" s="58"/>
      <c r="F545" s="58"/>
      <c r="G545" s="133"/>
      <c r="H545" s="134"/>
      <c r="I545" s="59"/>
      <c r="J545" s="58"/>
      <c r="K545" s="135"/>
      <c r="L545" s="135"/>
      <c r="M545" s="135"/>
      <c r="N545" s="135"/>
      <c r="O545" s="135"/>
      <c r="P545" s="67"/>
      <c r="Q545" s="58"/>
      <c r="R545" s="58"/>
      <c r="S545" s="58"/>
      <c r="T545" s="58"/>
      <c r="U545" s="58"/>
      <c r="V545" s="58"/>
      <c r="W545" s="58"/>
      <c r="X545" s="58"/>
    </row>
    <row r="546" spans="1:24" ht="18" customHeight="1" x14ac:dyDescent="0.2">
      <c r="A546" s="23"/>
      <c r="B546" s="23"/>
      <c r="C546" s="23"/>
      <c r="D546" s="23"/>
      <c r="E546" s="58"/>
      <c r="F546" s="58"/>
      <c r="G546" s="133"/>
      <c r="H546" s="134"/>
      <c r="I546" s="59"/>
      <c r="J546" s="58"/>
      <c r="K546" s="135"/>
      <c r="L546" s="135"/>
      <c r="M546" s="135"/>
      <c r="N546" s="135"/>
      <c r="O546" s="135"/>
      <c r="P546" s="67"/>
      <c r="Q546" s="58"/>
      <c r="R546" s="58"/>
      <c r="S546" s="58"/>
      <c r="T546" s="58"/>
      <c r="U546" s="58"/>
      <c r="V546" s="58"/>
      <c r="W546" s="58"/>
      <c r="X546" s="58"/>
    </row>
    <row r="547" spans="1:24" ht="18" customHeight="1" x14ac:dyDescent="0.2">
      <c r="A547" s="23"/>
      <c r="B547" s="23"/>
      <c r="C547" s="23"/>
      <c r="D547" s="23"/>
      <c r="E547" s="58"/>
      <c r="F547" s="58"/>
      <c r="G547" s="133"/>
      <c r="H547" s="134"/>
      <c r="I547" s="59"/>
      <c r="J547" s="58"/>
      <c r="K547" s="135"/>
      <c r="L547" s="135"/>
      <c r="M547" s="135"/>
      <c r="N547" s="135"/>
      <c r="O547" s="135"/>
      <c r="P547" s="67"/>
      <c r="Q547" s="58"/>
      <c r="R547" s="58"/>
      <c r="S547" s="58"/>
      <c r="T547" s="58"/>
      <c r="U547" s="58"/>
      <c r="V547" s="58"/>
      <c r="W547" s="58"/>
      <c r="X547" s="58"/>
    </row>
    <row r="548" spans="1:24" ht="18" customHeight="1" x14ac:dyDescent="0.2">
      <c r="A548" s="23"/>
      <c r="B548" s="23"/>
      <c r="C548" s="23"/>
      <c r="D548" s="23"/>
      <c r="E548" s="58"/>
      <c r="F548" s="58"/>
      <c r="G548" s="133"/>
      <c r="H548" s="134"/>
      <c r="I548" s="59"/>
      <c r="J548" s="58"/>
      <c r="K548" s="135"/>
      <c r="L548" s="135"/>
      <c r="M548" s="135"/>
      <c r="N548" s="135"/>
      <c r="O548" s="135"/>
      <c r="P548" s="67"/>
      <c r="Q548" s="58"/>
      <c r="R548" s="58"/>
      <c r="S548" s="58"/>
      <c r="T548" s="58"/>
      <c r="U548" s="58"/>
      <c r="V548" s="58"/>
      <c r="W548" s="58"/>
      <c r="X548" s="58"/>
    </row>
    <row r="549" spans="1:24" ht="18" customHeight="1" x14ac:dyDescent="0.2">
      <c r="A549" s="23"/>
      <c r="B549" s="23"/>
      <c r="C549" s="23"/>
      <c r="D549" s="23"/>
      <c r="E549" s="58"/>
      <c r="F549" s="58"/>
      <c r="G549" s="133"/>
      <c r="H549" s="134"/>
      <c r="I549" s="59"/>
      <c r="J549" s="58"/>
      <c r="K549" s="135"/>
      <c r="L549" s="135"/>
      <c r="M549" s="135"/>
      <c r="N549" s="135"/>
      <c r="O549" s="135"/>
      <c r="P549" s="67"/>
      <c r="Q549" s="58"/>
      <c r="R549" s="58"/>
      <c r="S549" s="58"/>
      <c r="T549" s="58"/>
      <c r="U549" s="58"/>
      <c r="V549" s="58"/>
      <c r="W549" s="58"/>
      <c r="X549" s="58"/>
    </row>
    <row r="550" spans="1:24" ht="18" customHeight="1" x14ac:dyDescent="0.2">
      <c r="A550" s="23"/>
      <c r="B550" s="23"/>
      <c r="C550" s="23"/>
      <c r="D550" s="23"/>
      <c r="E550" s="58"/>
      <c r="F550" s="58"/>
      <c r="G550" s="133"/>
      <c r="H550" s="134"/>
      <c r="I550" s="59"/>
      <c r="J550" s="58"/>
      <c r="K550" s="135"/>
      <c r="L550" s="135"/>
      <c r="M550" s="135"/>
      <c r="N550" s="135"/>
      <c r="O550" s="135"/>
      <c r="P550" s="67"/>
      <c r="Q550" s="58"/>
      <c r="R550" s="58"/>
      <c r="S550" s="58"/>
      <c r="T550" s="58"/>
      <c r="U550" s="58"/>
      <c r="V550" s="58"/>
      <c r="W550" s="58"/>
      <c r="X550" s="58"/>
    </row>
    <row r="551" spans="1:24" ht="18" customHeight="1" x14ac:dyDescent="0.2">
      <c r="A551" s="23"/>
      <c r="B551" s="23"/>
      <c r="C551" s="23"/>
      <c r="D551" s="23"/>
      <c r="E551" s="58"/>
      <c r="F551" s="58"/>
      <c r="G551" s="133"/>
      <c r="H551" s="134"/>
      <c r="I551" s="59"/>
      <c r="J551" s="58"/>
      <c r="K551" s="135"/>
      <c r="L551" s="135"/>
      <c r="M551" s="135"/>
      <c r="N551" s="135"/>
      <c r="O551" s="135"/>
      <c r="P551" s="67"/>
      <c r="Q551" s="58"/>
      <c r="R551" s="58"/>
      <c r="S551" s="58"/>
      <c r="T551" s="58"/>
      <c r="U551" s="58"/>
      <c r="V551" s="58"/>
      <c r="W551" s="58"/>
      <c r="X551" s="58"/>
    </row>
    <row r="552" spans="1:24" ht="18" customHeight="1" x14ac:dyDescent="0.2">
      <c r="A552" s="23"/>
      <c r="B552" s="23"/>
      <c r="C552" s="23"/>
      <c r="D552" s="23"/>
      <c r="E552" s="58"/>
      <c r="F552" s="58"/>
      <c r="G552" s="133"/>
      <c r="H552" s="134"/>
      <c r="I552" s="59"/>
      <c r="J552" s="58"/>
      <c r="K552" s="135"/>
      <c r="L552" s="135"/>
      <c r="M552" s="135"/>
      <c r="N552" s="135"/>
      <c r="O552" s="135"/>
      <c r="P552" s="67"/>
      <c r="Q552" s="58"/>
      <c r="R552" s="58"/>
      <c r="S552" s="58"/>
      <c r="T552" s="58"/>
      <c r="U552" s="58"/>
      <c r="V552" s="58"/>
      <c r="W552" s="58"/>
      <c r="X552" s="58"/>
    </row>
    <row r="553" spans="1:24" ht="18" customHeight="1" x14ac:dyDescent="0.2">
      <c r="A553" s="23"/>
      <c r="B553" s="23"/>
      <c r="C553" s="23"/>
      <c r="D553" s="23"/>
      <c r="E553" s="58"/>
      <c r="F553" s="58"/>
      <c r="G553" s="133"/>
      <c r="H553" s="134"/>
      <c r="I553" s="59"/>
      <c r="J553" s="58"/>
      <c r="K553" s="135"/>
      <c r="L553" s="135"/>
      <c r="M553" s="135"/>
      <c r="N553" s="135"/>
      <c r="O553" s="135"/>
      <c r="P553" s="67"/>
      <c r="Q553" s="58"/>
      <c r="R553" s="58"/>
      <c r="S553" s="58"/>
      <c r="T553" s="58"/>
      <c r="U553" s="58"/>
      <c r="V553" s="58"/>
      <c r="W553" s="58"/>
      <c r="X553" s="58"/>
    </row>
    <row r="554" spans="1:24" ht="18" customHeight="1" x14ac:dyDescent="0.2">
      <c r="A554" s="23"/>
      <c r="B554" s="23"/>
      <c r="C554" s="23"/>
      <c r="D554" s="23"/>
      <c r="E554" s="58"/>
      <c r="F554" s="58"/>
      <c r="G554" s="133"/>
      <c r="H554" s="134"/>
      <c r="I554" s="59"/>
      <c r="J554" s="58"/>
      <c r="K554" s="135"/>
      <c r="L554" s="135"/>
      <c r="M554" s="135"/>
      <c r="N554" s="135"/>
      <c r="O554" s="135"/>
      <c r="P554" s="67"/>
      <c r="Q554" s="58"/>
      <c r="R554" s="58"/>
      <c r="S554" s="58"/>
      <c r="T554" s="58"/>
      <c r="U554" s="58"/>
      <c r="V554" s="58"/>
      <c r="W554" s="58"/>
      <c r="X554" s="58"/>
    </row>
    <row r="555" spans="1:24" ht="18" customHeight="1" x14ac:dyDescent="0.2">
      <c r="A555" s="23"/>
      <c r="B555" s="23"/>
      <c r="C555" s="23"/>
      <c r="D555" s="23"/>
      <c r="E555" s="58"/>
      <c r="F555" s="58"/>
      <c r="G555" s="133"/>
      <c r="H555" s="134"/>
      <c r="I555" s="59"/>
      <c r="J555" s="58"/>
      <c r="K555" s="135"/>
      <c r="L555" s="135"/>
      <c r="M555" s="135"/>
      <c r="N555" s="135"/>
      <c r="O555" s="135"/>
      <c r="P555" s="67"/>
      <c r="Q555" s="58"/>
      <c r="R555" s="58"/>
      <c r="S555" s="58"/>
      <c r="T555" s="58"/>
      <c r="U555" s="58"/>
      <c r="V555" s="58"/>
      <c r="W555" s="58"/>
      <c r="X555" s="58"/>
    </row>
    <row r="556" spans="1:24" ht="18" customHeight="1" x14ac:dyDescent="0.2">
      <c r="A556" s="23"/>
      <c r="B556" s="23"/>
      <c r="C556" s="23"/>
      <c r="D556" s="23"/>
      <c r="E556" s="58"/>
      <c r="F556" s="58"/>
      <c r="G556" s="133"/>
      <c r="H556" s="134"/>
      <c r="I556" s="59"/>
      <c r="J556" s="58"/>
      <c r="K556" s="135"/>
      <c r="L556" s="135"/>
      <c r="M556" s="135"/>
      <c r="N556" s="135"/>
      <c r="O556" s="135"/>
      <c r="P556" s="67"/>
      <c r="Q556" s="58"/>
      <c r="R556" s="58"/>
      <c r="S556" s="58"/>
      <c r="T556" s="58"/>
      <c r="U556" s="58"/>
      <c r="V556" s="58"/>
      <c r="W556" s="58"/>
      <c r="X556" s="58"/>
    </row>
    <row r="557" spans="1:24" ht="18" customHeight="1" x14ac:dyDescent="0.2">
      <c r="A557" s="23"/>
      <c r="B557" s="23"/>
      <c r="C557" s="23"/>
      <c r="D557" s="23"/>
      <c r="E557" s="58"/>
      <c r="F557" s="58"/>
      <c r="G557" s="133"/>
      <c r="H557" s="134"/>
      <c r="I557" s="59"/>
      <c r="J557" s="58"/>
      <c r="K557" s="135"/>
      <c r="L557" s="135"/>
      <c r="M557" s="135"/>
      <c r="N557" s="135"/>
      <c r="O557" s="135"/>
      <c r="P557" s="67"/>
      <c r="Q557" s="58"/>
      <c r="R557" s="58"/>
      <c r="S557" s="58"/>
      <c r="T557" s="58"/>
      <c r="U557" s="58"/>
      <c r="V557" s="58"/>
      <c r="W557" s="58"/>
      <c r="X557" s="58"/>
    </row>
    <row r="558" spans="1:24" ht="18" customHeight="1" x14ac:dyDescent="0.2">
      <c r="A558" s="23"/>
      <c r="B558" s="23"/>
      <c r="C558" s="23"/>
      <c r="D558" s="23"/>
      <c r="E558" s="58"/>
      <c r="F558" s="58"/>
      <c r="G558" s="133"/>
      <c r="H558" s="134"/>
      <c r="I558" s="59"/>
      <c r="J558" s="58"/>
      <c r="K558" s="135"/>
      <c r="L558" s="135"/>
      <c r="M558" s="135"/>
      <c r="N558" s="135"/>
      <c r="O558" s="135"/>
      <c r="P558" s="67"/>
      <c r="Q558" s="58"/>
      <c r="R558" s="58"/>
      <c r="S558" s="58"/>
      <c r="T558" s="58"/>
      <c r="U558" s="58"/>
      <c r="V558" s="58"/>
      <c r="W558" s="58"/>
      <c r="X558" s="58"/>
    </row>
    <row r="559" spans="1:24" ht="18" customHeight="1" x14ac:dyDescent="0.2">
      <c r="A559" s="23"/>
      <c r="B559" s="23"/>
      <c r="C559" s="23"/>
      <c r="D559" s="23"/>
      <c r="E559" s="58"/>
      <c r="F559" s="58"/>
      <c r="G559" s="133"/>
      <c r="H559" s="134"/>
      <c r="I559" s="59"/>
      <c r="J559" s="58"/>
      <c r="K559" s="135"/>
      <c r="L559" s="135"/>
      <c r="M559" s="135"/>
      <c r="N559" s="135"/>
      <c r="O559" s="135"/>
      <c r="P559" s="67"/>
      <c r="Q559" s="58"/>
      <c r="R559" s="58"/>
      <c r="S559" s="58"/>
      <c r="T559" s="58"/>
      <c r="U559" s="58"/>
      <c r="V559" s="58"/>
      <c r="W559" s="58"/>
      <c r="X559" s="58"/>
    </row>
    <row r="560" spans="1:24" ht="18" customHeight="1" x14ac:dyDescent="0.2">
      <c r="A560" s="23"/>
      <c r="B560" s="23"/>
      <c r="C560" s="23"/>
      <c r="D560" s="23"/>
      <c r="E560" s="58"/>
      <c r="F560" s="58"/>
      <c r="G560" s="133"/>
      <c r="H560" s="134"/>
      <c r="I560" s="59"/>
      <c r="J560" s="58"/>
      <c r="K560" s="135"/>
      <c r="L560" s="135"/>
      <c r="M560" s="135"/>
      <c r="N560" s="135"/>
      <c r="O560" s="135"/>
      <c r="P560" s="67"/>
      <c r="Q560" s="58"/>
      <c r="R560" s="58"/>
      <c r="S560" s="58"/>
      <c r="T560" s="58"/>
      <c r="U560" s="58"/>
      <c r="V560" s="58"/>
      <c r="W560" s="58"/>
      <c r="X560" s="58"/>
    </row>
    <row r="561" spans="1:24" ht="18" customHeight="1" x14ac:dyDescent="0.2">
      <c r="A561" s="23"/>
      <c r="B561" s="23"/>
      <c r="C561" s="23"/>
      <c r="D561" s="23"/>
      <c r="E561" s="58"/>
      <c r="F561" s="58"/>
      <c r="G561" s="133"/>
      <c r="H561" s="134"/>
      <c r="I561" s="59"/>
      <c r="J561" s="58"/>
      <c r="K561" s="135"/>
      <c r="L561" s="135"/>
      <c r="M561" s="135"/>
      <c r="N561" s="135"/>
      <c r="O561" s="135"/>
      <c r="P561" s="67"/>
      <c r="Q561" s="58"/>
      <c r="R561" s="58"/>
      <c r="S561" s="58"/>
      <c r="T561" s="58"/>
      <c r="U561" s="58"/>
      <c r="V561" s="58"/>
      <c r="W561" s="58"/>
      <c r="X561" s="58"/>
    </row>
    <row r="562" spans="1:24" ht="18" customHeight="1" x14ac:dyDescent="0.2">
      <c r="A562" s="23"/>
      <c r="B562" s="23"/>
      <c r="C562" s="23"/>
      <c r="D562" s="23"/>
      <c r="E562" s="58"/>
      <c r="F562" s="58"/>
      <c r="G562" s="133"/>
      <c r="H562" s="134"/>
      <c r="I562" s="59"/>
      <c r="J562" s="58"/>
      <c r="K562" s="135"/>
      <c r="L562" s="135"/>
      <c r="M562" s="135"/>
      <c r="N562" s="135"/>
      <c r="O562" s="135"/>
      <c r="P562" s="67"/>
      <c r="Q562" s="58"/>
      <c r="R562" s="58"/>
      <c r="S562" s="58"/>
      <c r="T562" s="58"/>
      <c r="U562" s="58"/>
      <c r="V562" s="58"/>
      <c r="W562" s="58"/>
      <c r="X562" s="58"/>
    </row>
    <row r="563" spans="1:24" ht="18" customHeight="1" x14ac:dyDescent="0.2">
      <c r="A563" s="23"/>
      <c r="B563" s="23"/>
      <c r="C563" s="23"/>
      <c r="D563" s="23"/>
      <c r="E563" s="58"/>
      <c r="F563" s="58"/>
      <c r="G563" s="133"/>
      <c r="H563" s="134"/>
      <c r="I563" s="59"/>
      <c r="J563" s="58"/>
      <c r="K563" s="135"/>
      <c r="L563" s="135"/>
      <c r="M563" s="135"/>
      <c r="N563" s="135"/>
      <c r="O563" s="135"/>
      <c r="P563" s="67"/>
      <c r="Q563" s="58"/>
      <c r="R563" s="58"/>
      <c r="S563" s="58"/>
      <c r="T563" s="58"/>
      <c r="U563" s="58"/>
      <c r="V563" s="58"/>
      <c r="W563" s="58"/>
      <c r="X563" s="58"/>
    </row>
    <row r="564" spans="1:24" ht="18" customHeight="1" x14ac:dyDescent="0.2">
      <c r="A564" s="23"/>
      <c r="B564" s="23"/>
      <c r="C564" s="23"/>
      <c r="D564" s="23"/>
      <c r="E564" s="58"/>
      <c r="F564" s="58"/>
      <c r="G564" s="133"/>
      <c r="H564" s="134"/>
      <c r="I564" s="59"/>
      <c r="J564" s="58"/>
      <c r="K564" s="135"/>
      <c r="L564" s="135"/>
      <c r="M564" s="135"/>
      <c r="N564" s="135"/>
      <c r="O564" s="135"/>
      <c r="P564" s="67"/>
      <c r="Q564" s="58"/>
      <c r="R564" s="58"/>
      <c r="S564" s="58"/>
      <c r="T564" s="58"/>
      <c r="U564" s="58"/>
      <c r="V564" s="58"/>
      <c r="W564" s="58"/>
      <c r="X564" s="58"/>
    </row>
    <row r="565" spans="1:24" ht="18" customHeight="1" x14ac:dyDescent="0.2">
      <c r="A565" s="23"/>
      <c r="B565" s="23"/>
      <c r="C565" s="23"/>
      <c r="D565" s="23"/>
      <c r="E565" s="58"/>
      <c r="F565" s="58"/>
      <c r="G565" s="133"/>
      <c r="H565" s="134"/>
      <c r="I565" s="59"/>
      <c r="J565" s="58"/>
      <c r="K565" s="135"/>
      <c r="L565" s="135"/>
      <c r="M565" s="135"/>
      <c r="N565" s="135"/>
      <c r="O565" s="135"/>
      <c r="P565" s="67"/>
      <c r="Q565" s="58"/>
      <c r="R565" s="58"/>
      <c r="S565" s="58"/>
      <c r="T565" s="58"/>
      <c r="U565" s="58"/>
      <c r="V565" s="58"/>
      <c r="W565" s="58"/>
      <c r="X565" s="58"/>
    </row>
    <row r="566" spans="1:24" ht="18" customHeight="1" x14ac:dyDescent="0.2">
      <c r="A566" s="23"/>
      <c r="B566" s="23"/>
      <c r="C566" s="23"/>
      <c r="D566" s="23"/>
      <c r="E566" s="58"/>
      <c r="F566" s="58"/>
      <c r="G566" s="133"/>
      <c r="H566" s="134"/>
      <c r="I566" s="59"/>
      <c r="J566" s="58"/>
      <c r="K566" s="135"/>
      <c r="L566" s="135"/>
      <c r="M566" s="135"/>
      <c r="N566" s="135"/>
      <c r="O566" s="135"/>
      <c r="P566" s="67"/>
      <c r="Q566" s="58"/>
      <c r="R566" s="58"/>
      <c r="S566" s="58"/>
      <c r="T566" s="58"/>
      <c r="U566" s="58"/>
      <c r="V566" s="58"/>
      <c r="W566" s="58"/>
      <c r="X566" s="58"/>
    </row>
    <row r="567" spans="1:24" ht="18" customHeight="1" x14ac:dyDescent="0.2">
      <c r="A567" s="23"/>
      <c r="B567" s="23"/>
      <c r="C567" s="23"/>
      <c r="D567" s="23"/>
      <c r="E567" s="58"/>
      <c r="F567" s="58"/>
      <c r="G567" s="133"/>
      <c r="H567" s="134"/>
      <c r="I567" s="59"/>
      <c r="J567" s="58"/>
      <c r="K567" s="135"/>
      <c r="L567" s="135"/>
      <c r="M567" s="135"/>
      <c r="N567" s="135"/>
      <c r="O567" s="135"/>
      <c r="P567" s="67"/>
      <c r="Q567" s="58"/>
      <c r="R567" s="58"/>
      <c r="S567" s="58"/>
      <c r="T567" s="58"/>
      <c r="U567" s="58"/>
      <c r="V567" s="58"/>
      <c r="W567" s="58"/>
      <c r="X567" s="58"/>
    </row>
    <row r="568" spans="1:24" ht="18" customHeight="1" x14ac:dyDescent="0.2">
      <c r="A568" s="23"/>
      <c r="B568" s="23"/>
      <c r="C568" s="23"/>
      <c r="D568" s="23"/>
      <c r="E568" s="58"/>
      <c r="F568" s="58"/>
      <c r="G568" s="133"/>
      <c r="H568" s="134"/>
      <c r="I568" s="59"/>
      <c r="J568" s="58"/>
      <c r="K568" s="135"/>
      <c r="L568" s="135"/>
      <c r="M568" s="135"/>
      <c r="N568" s="135"/>
      <c r="O568" s="135"/>
      <c r="P568" s="67"/>
      <c r="Q568" s="58"/>
      <c r="R568" s="58"/>
      <c r="S568" s="58"/>
      <c r="T568" s="58"/>
      <c r="U568" s="58"/>
      <c r="V568" s="58"/>
      <c r="W568" s="58"/>
      <c r="X568" s="58"/>
    </row>
    <row r="569" spans="1:24" ht="18" customHeight="1" x14ac:dyDescent="0.2">
      <c r="A569" s="23"/>
      <c r="B569" s="23"/>
      <c r="C569" s="23"/>
      <c r="D569" s="23"/>
      <c r="E569" s="58"/>
      <c r="F569" s="58"/>
      <c r="G569" s="133"/>
      <c r="H569" s="134"/>
      <c r="I569" s="59"/>
      <c r="J569" s="58"/>
      <c r="K569" s="135"/>
      <c r="L569" s="135"/>
      <c r="M569" s="135"/>
      <c r="N569" s="135"/>
      <c r="O569" s="135"/>
      <c r="P569" s="67"/>
      <c r="Q569" s="58"/>
      <c r="R569" s="58"/>
      <c r="S569" s="58"/>
      <c r="T569" s="58"/>
      <c r="U569" s="58"/>
      <c r="V569" s="58"/>
      <c r="W569" s="58"/>
      <c r="X569" s="58"/>
    </row>
    <row r="570" spans="1:24" ht="18" customHeight="1" x14ac:dyDescent="0.2">
      <c r="A570" s="23"/>
      <c r="B570" s="23"/>
      <c r="C570" s="23"/>
      <c r="D570" s="23"/>
      <c r="E570" s="58"/>
      <c r="F570" s="58"/>
      <c r="G570" s="133"/>
      <c r="H570" s="134"/>
      <c r="I570" s="59"/>
      <c r="J570" s="58"/>
      <c r="K570" s="135"/>
      <c r="L570" s="135"/>
      <c r="M570" s="135"/>
      <c r="N570" s="135"/>
      <c r="O570" s="135"/>
      <c r="P570" s="67"/>
      <c r="Q570" s="58"/>
      <c r="R570" s="58"/>
      <c r="S570" s="58"/>
      <c r="T570" s="58"/>
      <c r="U570" s="58"/>
      <c r="V570" s="58"/>
      <c r="W570" s="58"/>
      <c r="X570" s="58"/>
    </row>
    <row r="571" spans="1:24" ht="18" customHeight="1" x14ac:dyDescent="0.2">
      <c r="A571" s="23"/>
      <c r="B571" s="23"/>
      <c r="C571" s="23"/>
      <c r="D571" s="23"/>
      <c r="E571" s="58"/>
      <c r="F571" s="58"/>
      <c r="G571" s="133"/>
      <c r="H571" s="134"/>
      <c r="I571" s="59"/>
      <c r="J571" s="58"/>
      <c r="K571" s="135"/>
      <c r="L571" s="135"/>
      <c r="M571" s="135"/>
      <c r="N571" s="135"/>
      <c r="O571" s="135"/>
      <c r="P571" s="67"/>
      <c r="Q571" s="58"/>
      <c r="R571" s="58"/>
      <c r="S571" s="58"/>
      <c r="T571" s="58"/>
      <c r="U571" s="58"/>
      <c r="V571" s="58"/>
      <c r="W571" s="58"/>
      <c r="X571" s="58"/>
    </row>
    <row r="572" spans="1:24" ht="18" customHeight="1" x14ac:dyDescent="0.2">
      <c r="A572" s="23"/>
      <c r="B572" s="23"/>
      <c r="C572" s="23"/>
      <c r="D572" s="23"/>
      <c r="E572" s="58"/>
      <c r="F572" s="58"/>
      <c r="G572" s="133"/>
      <c r="H572" s="134"/>
      <c r="I572" s="59"/>
      <c r="J572" s="58"/>
      <c r="K572" s="135"/>
      <c r="L572" s="135"/>
      <c r="M572" s="135"/>
      <c r="N572" s="135"/>
      <c r="O572" s="135"/>
      <c r="P572" s="67"/>
      <c r="Q572" s="58"/>
      <c r="R572" s="58"/>
      <c r="S572" s="58"/>
      <c r="T572" s="58"/>
      <c r="U572" s="58"/>
      <c r="V572" s="58"/>
      <c r="W572" s="58"/>
      <c r="X572" s="58"/>
    </row>
    <row r="573" spans="1:24" ht="18" customHeight="1" x14ac:dyDescent="0.2">
      <c r="A573" s="23"/>
      <c r="B573" s="23"/>
      <c r="C573" s="23"/>
      <c r="D573" s="23"/>
      <c r="E573" s="58"/>
      <c r="F573" s="58"/>
      <c r="G573" s="133"/>
      <c r="H573" s="134"/>
      <c r="I573" s="59"/>
      <c r="J573" s="58"/>
      <c r="K573" s="135"/>
      <c r="L573" s="135"/>
      <c r="M573" s="135"/>
      <c r="N573" s="135"/>
      <c r="O573" s="135"/>
      <c r="P573" s="67"/>
      <c r="Q573" s="58"/>
      <c r="R573" s="58"/>
      <c r="S573" s="58"/>
      <c r="T573" s="58"/>
      <c r="U573" s="58"/>
      <c r="V573" s="58"/>
      <c r="W573" s="58"/>
      <c r="X573" s="58"/>
    </row>
    <row r="574" spans="1:24" ht="18" customHeight="1" x14ac:dyDescent="0.2">
      <c r="A574" s="23"/>
      <c r="B574" s="23"/>
      <c r="C574" s="23"/>
      <c r="D574" s="23"/>
      <c r="E574" s="58"/>
      <c r="F574" s="58"/>
      <c r="G574" s="133"/>
      <c r="H574" s="134"/>
      <c r="I574" s="59"/>
      <c r="J574" s="58"/>
      <c r="K574" s="135"/>
      <c r="L574" s="135"/>
      <c r="M574" s="135"/>
      <c r="N574" s="135"/>
      <c r="O574" s="135"/>
      <c r="P574" s="67"/>
      <c r="Q574" s="58"/>
      <c r="R574" s="58"/>
      <c r="S574" s="58"/>
      <c r="T574" s="58"/>
      <c r="U574" s="58"/>
      <c r="V574" s="58"/>
      <c r="W574" s="58"/>
      <c r="X574" s="58"/>
    </row>
    <row r="575" spans="1:24" ht="18" customHeight="1" x14ac:dyDescent="0.2">
      <c r="A575" s="23"/>
      <c r="B575" s="23"/>
      <c r="C575" s="23"/>
      <c r="D575" s="23"/>
      <c r="E575" s="58"/>
      <c r="F575" s="58"/>
      <c r="G575" s="133"/>
      <c r="H575" s="134"/>
      <c r="I575" s="59"/>
      <c r="J575" s="58"/>
      <c r="K575" s="135"/>
      <c r="L575" s="135"/>
      <c r="M575" s="135"/>
      <c r="N575" s="135"/>
      <c r="O575" s="135"/>
      <c r="P575" s="67"/>
      <c r="Q575" s="58"/>
      <c r="R575" s="58"/>
      <c r="S575" s="58"/>
      <c r="T575" s="58"/>
      <c r="U575" s="58"/>
      <c r="V575" s="58"/>
      <c r="W575" s="58"/>
      <c r="X575" s="58"/>
    </row>
    <row r="576" spans="1:24" ht="18" customHeight="1" x14ac:dyDescent="0.2">
      <c r="A576" s="23"/>
      <c r="B576" s="23"/>
      <c r="C576" s="23"/>
      <c r="D576" s="23"/>
      <c r="E576" s="58"/>
      <c r="F576" s="58"/>
      <c r="G576" s="133"/>
      <c r="H576" s="134"/>
      <c r="I576" s="59"/>
      <c r="J576" s="58"/>
      <c r="K576" s="135"/>
      <c r="L576" s="135"/>
      <c r="M576" s="135"/>
      <c r="N576" s="135"/>
      <c r="O576" s="135"/>
      <c r="P576" s="67"/>
      <c r="Q576" s="58"/>
      <c r="R576" s="58"/>
      <c r="S576" s="58"/>
      <c r="T576" s="58"/>
      <c r="U576" s="58"/>
      <c r="V576" s="58"/>
      <c r="W576" s="58"/>
      <c r="X576" s="58"/>
    </row>
    <row r="577" spans="1:24" ht="18" customHeight="1" x14ac:dyDescent="0.2">
      <c r="A577" s="23"/>
      <c r="B577" s="23"/>
      <c r="C577" s="23"/>
      <c r="D577" s="23"/>
      <c r="E577" s="58"/>
      <c r="F577" s="58"/>
      <c r="G577" s="133"/>
      <c r="H577" s="134"/>
      <c r="I577" s="59"/>
      <c r="J577" s="58"/>
      <c r="K577" s="135"/>
      <c r="L577" s="135"/>
      <c r="M577" s="135"/>
      <c r="N577" s="135"/>
      <c r="O577" s="135"/>
      <c r="P577" s="67"/>
      <c r="Q577" s="58"/>
      <c r="R577" s="58"/>
      <c r="S577" s="58"/>
      <c r="T577" s="58"/>
      <c r="U577" s="58"/>
      <c r="V577" s="58"/>
      <c r="W577" s="58"/>
      <c r="X577" s="58"/>
    </row>
    <row r="578" spans="1:24" ht="18" customHeight="1" x14ac:dyDescent="0.2">
      <c r="A578" s="23"/>
      <c r="B578" s="23"/>
      <c r="C578" s="23"/>
      <c r="D578" s="23"/>
      <c r="E578" s="58"/>
      <c r="F578" s="58"/>
      <c r="G578" s="133"/>
      <c r="H578" s="134"/>
      <c r="I578" s="59"/>
      <c r="J578" s="58"/>
      <c r="K578" s="135"/>
      <c r="L578" s="135"/>
      <c r="M578" s="135"/>
      <c r="N578" s="135"/>
      <c r="O578" s="135"/>
      <c r="P578" s="67"/>
      <c r="Q578" s="58"/>
      <c r="R578" s="58"/>
      <c r="S578" s="58"/>
      <c r="T578" s="58"/>
      <c r="U578" s="58"/>
      <c r="V578" s="58"/>
      <c r="W578" s="58"/>
      <c r="X578" s="58"/>
    </row>
    <row r="579" spans="1:24" ht="18" customHeight="1" x14ac:dyDescent="0.2">
      <c r="A579" s="23"/>
      <c r="B579" s="23"/>
      <c r="C579" s="23"/>
      <c r="D579" s="23"/>
      <c r="E579" s="58"/>
      <c r="F579" s="58"/>
      <c r="G579" s="133"/>
      <c r="H579" s="134"/>
      <c r="I579" s="59"/>
      <c r="J579" s="58"/>
      <c r="K579" s="135"/>
      <c r="L579" s="135"/>
      <c r="M579" s="135"/>
      <c r="N579" s="135"/>
      <c r="O579" s="135"/>
      <c r="P579" s="67"/>
      <c r="Q579" s="58"/>
      <c r="R579" s="58"/>
      <c r="S579" s="58"/>
      <c r="T579" s="58"/>
      <c r="U579" s="58"/>
      <c r="V579" s="58"/>
      <c r="W579" s="58"/>
      <c r="X579" s="58"/>
    </row>
    <row r="580" spans="1:24" ht="18" customHeight="1" x14ac:dyDescent="0.2">
      <c r="A580" s="23"/>
      <c r="B580" s="23"/>
      <c r="C580" s="23"/>
      <c r="D580" s="23"/>
      <c r="E580" s="58"/>
      <c r="F580" s="58"/>
      <c r="G580" s="133"/>
      <c r="H580" s="134"/>
      <c r="I580" s="59"/>
      <c r="J580" s="58"/>
      <c r="K580" s="135"/>
      <c r="L580" s="135"/>
      <c r="M580" s="135"/>
      <c r="N580" s="135"/>
      <c r="O580" s="135"/>
      <c r="P580" s="67"/>
      <c r="Q580" s="58"/>
      <c r="R580" s="58"/>
      <c r="S580" s="58"/>
      <c r="T580" s="58"/>
      <c r="U580" s="58"/>
      <c r="V580" s="58"/>
      <c r="W580" s="58"/>
      <c r="X580" s="58"/>
    </row>
    <row r="581" spans="1:24" ht="18" customHeight="1" x14ac:dyDescent="0.2">
      <c r="A581" s="23"/>
      <c r="B581" s="23"/>
      <c r="C581" s="23"/>
      <c r="D581" s="23"/>
      <c r="E581" s="58"/>
      <c r="F581" s="58"/>
      <c r="G581" s="133"/>
      <c r="H581" s="134"/>
      <c r="I581" s="59"/>
      <c r="J581" s="58"/>
      <c r="K581" s="135"/>
      <c r="L581" s="135"/>
      <c r="M581" s="135"/>
      <c r="N581" s="135"/>
      <c r="O581" s="135"/>
      <c r="P581" s="67"/>
      <c r="Q581" s="58"/>
      <c r="R581" s="58"/>
      <c r="S581" s="58"/>
      <c r="T581" s="58"/>
      <c r="U581" s="58"/>
      <c r="V581" s="58"/>
      <c r="W581" s="58"/>
      <c r="X581" s="58"/>
    </row>
    <row r="582" spans="1:24" ht="18" customHeight="1" x14ac:dyDescent="0.2">
      <c r="A582" s="23"/>
      <c r="B582" s="23"/>
      <c r="C582" s="23"/>
      <c r="D582" s="23"/>
      <c r="E582" s="58"/>
      <c r="F582" s="58"/>
      <c r="G582" s="133"/>
      <c r="H582" s="134"/>
      <c r="I582" s="59"/>
      <c r="J582" s="58"/>
      <c r="K582" s="135"/>
      <c r="L582" s="135"/>
      <c r="M582" s="135"/>
      <c r="N582" s="135"/>
      <c r="O582" s="135"/>
      <c r="P582" s="67"/>
      <c r="Q582" s="58"/>
      <c r="R582" s="58"/>
      <c r="S582" s="58"/>
      <c r="T582" s="58"/>
      <c r="U582" s="58"/>
      <c r="V582" s="58"/>
      <c r="W582" s="58"/>
      <c r="X582" s="58"/>
    </row>
    <row r="583" spans="1:24" ht="18" customHeight="1" x14ac:dyDescent="0.2">
      <c r="A583" s="23"/>
      <c r="B583" s="23"/>
      <c r="C583" s="23"/>
      <c r="D583" s="23"/>
      <c r="E583" s="58"/>
      <c r="F583" s="58"/>
      <c r="G583" s="133"/>
      <c r="H583" s="134"/>
      <c r="I583" s="59"/>
      <c r="J583" s="58"/>
      <c r="K583" s="135"/>
      <c r="L583" s="135"/>
      <c r="M583" s="135"/>
      <c r="N583" s="135"/>
      <c r="O583" s="135"/>
      <c r="P583" s="67"/>
      <c r="Q583" s="58"/>
      <c r="R583" s="58"/>
      <c r="S583" s="58"/>
      <c r="T583" s="58"/>
      <c r="U583" s="58"/>
      <c r="V583" s="58"/>
      <c r="W583" s="58"/>
      <c r="X583" s="58"/>
    </row>
    <row r="584" spans="1:24" ht="18" customHeight="1" x14ac:dyDescent="0.2">
      <c r="A584" s="23"/>
      <c r="B584" s="23"/>
      <c r="C584" s="23"/>
      <c r="D584" s="23"/>
      <c r="E584" s="58"/>
      <c r="F584" s="58"/>
      <c r="G584" s="133"/>
      <c r="H584" s="134"/>
      <c r="I584" s="59"/>
      <c r="J584" s="58"/>
      <c r="K584" s="135"/>
      <c r="L584" s="135"/>
      <c r="M584" s="135"/>
      <c r="N584" s="135"/>
      <c r="O584" s="135"/>
      <c r="P584" s="67"/>
      <c r="Q584" s="58"/>
      <c r="R584" s="58"/>
      <c r="S584" s="58"/>
      <c r="T584" s="58"/>
      <c r="U584" s="58"/>
      <c r="V584" s="58"/>
      <c r="W584" s="58"/>
      <c r="X584" s="58"/>
    </row>
    <row r="585" spans="1:24" ht="18" customHeight="1" x14ac:dyDescent="0.2">
      <c r="A585" s="23"/>
      <c r="B585" s="23"/>
      <c r="C585" s="23"/>
      <c r="D585" s="23"/>
      <c r="E585" s="58"/>
      <c r="F585" s="58"/>
      <c r="G585" s="133"/>
      <c r="H585" s="134"/>
      <c r="I585" s="59"/>
      <c r="J585" s="58"/>
      <c r="K585" s="135"/>
      <c r="L585" s="135"/>
      <c r="M585" s="135"/>
      <c r="N585" s="135"/>
      <c r="O585" s="135"/>
      <c r="P585" s="67"/>
      <c r="Q585" s="58"/>
      <c r="R585" s="58"/>
      <c r="S585" s="58"/>
      <c r="T585" s="58"/>
      <c r="U585" s="58"/>
      <c r="V585" s="58"/>
      <c r="W585" s="58"/>
      <c r="X585" s="58"/>
    </row>
    <row r="586" spans="1:24" ht="18" customHeight="1" x14ac:dyDescent="0.2">
      <c r="A586" s="23"/>
      <c r="B586" s="23"/>
      <c r="C586" s="23"/>
      <c r="D586" s="23"/>
      <c r="E586" s="58"/>
      <c r="F586" s="58"/>
      <c r="G586" s="133"/>
      <c r="H586" s="134"/>
      <c r="I586" s="59"/>
      <c r="J586" s="58"/>
      <c r="K586" s="135"/>
      <c r="L586" s="135"/>
      <c r="M586" s="135"/>
      <c r="N586" s="135"/>
      <c r="O586" s="135"/>
      <c r="P586" s="67"/>
      <c r="Q586" s="58"/>
      <c r="R586" s="58"/>
      <c r="S586" s="58"/>
      <c r="T586" s="58"/>
      <c r="U586" s="58"/>
      <c r="V586" s="58"/>
      <c r="W586" s="58"/>
      <c r="X586" s="58"/>
    </row>
    <row r="587" spans="1:24" ht="18" customHeight="1" x14ac:dyDescent="0.2">
      <c r="A587" s="23"/>
      <c r="B587" s="23"/>
      <c r="C587" s="23"/>
      <c r="D587" s="23"/>
      <c r="E587" s="58"/>
      <c r="F587" s="58"/>
      <c r="G587" s="133"/>
      <c r="H587" s="134"/>
      <c r="I587" s="59"/>
      <c r="J587" s="58"/>
      <c r="K587" s="135"/>
      <c r="L587" s="135"/>
      <c r="M587" s="135"/>
      <c r="N587" s="135"/>
      <c r="O587" s="135"/>
      <c r="P587" s="67"/>
      <c r="Q587" s="58"/>
      <c r="R587" s="58"/>
      <c r="S587" s="58"/>
      <c r="T587" s="58"/>
      <c r="U587" s="58"/>
      <c r="V587" s="58"/>
      <c r="W587" s="58"/>
      <c r="X587" s="58"/>
    </row>
    <row r="588" spans="1:24" ht="18" customHeight="1" x14ac:dyDescent="0.2">
      <c r="A588" s="23"/>
      <c r="B588" s="23"/>
      <c r="C588" s="23"/>
      <c r="D588" s="23"/>
      <c r="E588" s="58"/>
      <c r="F588" s="58"/>
      <c r="G588" s="133"/>
      <c r="H588" s="134"/>
      <c r="I588" s="59"/>
      <c r="J588" s="58"/>
      <c r="K588" s="135"/>
      <c r="L588" s="135"/>
      <c r="M588" s="135"/>
      <c r="N588" s="135"/>
      <c r="O588" s="135"/>
      <c r="P588" s="67"/>
      <c r="Q588" s="58"/>
      <c r="R588" s="58"/>
      <c r="S588" s="58"/>
      <c r="T588" s="58"/>
      <c r="U588" s="58"/>
      <c r="V588" s="58"/>
      <c r="W588" s="58"/>
      <c r="X588" s="58"/>
    </row>
    <row r="589" spans="1:24" ht="18" customHeight="1" x14ac:dyDescent="0.2">
      <c r="A589" s="23"/>
      <c r="B589" s="23"/>
      <c r="C589" s="23"/>
      <c r="D589" s="23"/>
      <c r="E589" s="58"/>
      <c r="F589" s="58"/>
      <c r="G589" s="133"/>
      <c r="H589" s="134"/>
      <c r="I589" s="59"/>
      <c r="J589" s="58"/>
      <c r="K589" s="135"/>
      <c r="L589" s="135"/>
      <c r="M589" s="135"/>
      <c r="N589" s="135"/>
      <c r="O589" s="135"/>
      <c r="P589" s="67"/>
      <c r="Q589" s="58"/>
      <c r="R589" s="58"/>
      <c r="S589" s="58"/>
      <c r="T589" s="58"/>
      <c r="U589" s="58"/>
      <c r="V589" s="58"/>
      <c r="W589" s="58"/>
      <c r="X589" s="58"/>
    </row>
    <row r="590" spans="1:24" ht="18" customHeight="1" x14ac:dyDescent="0.2">
      <c r="A590" s="23"/>
      <c r="B590" s="23"/>
      <c r="C590" s="23"/>
      <c r="D590" s="23"/>
      <c r="E590" s="58"/>
      <c r="F590" s="58"/>
      <c r="G590" s="133"/>
      <c r="H590" s="134"/>
      <c r="I590" s="59"/>
      <c r="J590" s="58"/>
      <c r="K590" s="135"/>
      <c r="L590" s="135"/>
      <c r="M590" s="135"/>
      <c r="N590" s="135"/>
      <c r="O590" s="135"/>
      <c r="P590" s="67"/>
      <c r="Q590" s="58"/>
      <c r="R590" s="58"/>
      <c r="S590" s="58"/>
      <c r="T590" s="58"/>
      <c r="U590" s="58"/>
      <c r="V590" s="58"/>
      <c r="W590" s="58"/>
      <c r="X590" s="58"/>
    </row>
    <row r="591" spans="1:24" ht="18" customHeight="1" x14ac:dyDescent="0.2">
      <c r="A591" s="23"/>
      <c r="B591" s="23"/>
      <c r="C591" s="23"/>
      <c r="D591" s="23"/>
      <c r="E591" s="58"/>
      <c r="F591" s="58"/>
      <c r="G591" s="133"/>
      <c r="H591" s="134"/>
      <c r="I591" s="59"/>
      <c r="J591" s="58"/>
      <c r="K591" s="135"/>
      <c r="L591" s="135"/>
      <c r="M591" s="135"/>
      <c r="N591" s="135"/>
      <c r="O591" s="135"/>
      <c r="P591" s="67"/>
      <c r="Q591" s="58"/>
      <c r="R591" s="58"/>
      <c r="S591" s="58"/>
      <c r="T591" s="58"/>
      <c r="U591" s="58"/>
      <c r="V591" s="58"/>
      <c r="W591" s="58"/>
      <c r="X591" s="58"/>
    </row>
    <row r="592" spans="1:24" ht="18" customHeight="1" x14ac:dyDescent="0.2">
      <c r="A592" s="23"/>
      <c r="B592" s="23"/>
      <c r="C592" s="23"/>
      <c r="D592" s="23"/>
      <c r="E592" s="58"/>
      <c r="F592" s="58"/>
      <c r="G592" s="133"/>
      <c r="H592" s="134"/>
      <c r="I592" s="59"/>
      <c r="J592" s="58"/>
      <c r="K592" s="135"/>
      <c r="L592" s="135"/>
      <c r="M592" s="135"/>
      <c r="N592" s="135"/>
      <c r="O592" s="135"/>
      <c r="P592" s="67"/>
      <c r="Q592" s="58"/>
      <c r="R592" s="58"/>
      <c r="S592" s="58"/>
      <c r="T592" s="58"/>
      <c r="U592" s="58"/>
      <c r="V592" s="58"/>
      <c r="W592" s="58"/>
      <c r="X592" s="58"/>
    </row>
    <row r="593" spans="1:24" ht="18" customHeight="1" x14ac:dyDescent="0.2">
      <c r="A593" s="23"/>
      <c r="B593" s="23"/>
      <c r="C593" s="23"/>
      <c r="D593" s="23"/>
      <c r="E593" s="58"/>
      <c r="F593" s="58"/>
      <c r="G593" s="133"/>
      <c r="H593" s="134"/>
      <c r="I593" s="59"/>
      <c r="J593" s="58"/>
      <c r="K593" s="135"/>
      <c r="L593" s="135"/>
      <c r="M593" s="135"/>
      <c r="N593" s="135"/>
      <c r="O593" s="135"/>
      <c r="P593" s="67"/>
      <c r="Q593" s="58"/>
      <c r="R593" s="58"/>
      <c r="S593" s="58"/>
      <c r="T593" s="58"/>
      <c r="U593" s="58"/>
      <c r="V593" s="58"/>
      <c r="W593" s="58"/>
      <c r="X593" s="58"/>
    </row>
    <row r="594" spans="1:24" ht="18" customHeight="1" x14ac:dyDescent="0.2">
      <c r="A594" s="23"/>
      <c r="B594" s="23"/>
      <c r="C594" s="23"/>
      <c r="D594" s="23"/>
      <c r="E594" s="58"/>
      <c r="F594" s="58"/>
      <c r="G594" s="133"/>
      <c r="H594" s="134"/>
      <c r="I594" s="59"/>
      <c r="J594" s="58"/>
      <c r="K594" s="135"/>
      <c r="L594" s="135"/>
      <c r="M594" s="135"/>
      <c r="N594" s="135"/>
      <c r="O594" s="135"/>
      <c r="P594" s="67"/>
      <c r="Q594" s="58"/>
      <c r="R594" s="58"/>
      <c r="S594" s="58"/>
      <c r="T594" s="58"/>
      <c r="U594" s="58"/>
      <c r="V594" s="58"/>
      <c r="W594" s="58"/>
      <c r="X594" s="58"/>
    </row>
    <row r="595" spans="1:24" ht="18" customHeight="1" x14ac:dyDescent="0.2">
      <c r="A595" s="23"/>
      <c r="B595" s="23"/>
      <c r="C595" s="23"/>
      <c r="D595" s="23"/>
      <c r="E595" s="58"/>
      <c r="F595" s="58"/>
      <c r="G595" s="133"/>
      <c r="H595" s="134"/>
      <c r="I595" s="59"/>
      <c r="J595" s="58"/>
      <c r="K595" s="135"/>
      <c r="L595" s="135"/>
      <c r="M595" s="135"/>
      <c r="N595" s="135"/>
      <c r="O595" s="135"/>
      <c r="P595" s="67"/>
      <c r="Q595" s="58"/>
      <c r="R595" s="58"/>
      <c r="S595" s="58"/>
      <c r="T595" s="58"/>
      <c r="U595" s="58"/>
      <c r="V595" s="58"/>
      <c r="W595" s="58"/>
      <c r="X595" s="58"/>
    </row>
    <row r="596" spans="1:24" ht="18" customHeight="1" x14ac:dyDescent="0.2">
      <c r="A596" s="23"/>
      <c r="B596" s="23"/>
      <c r="C596" s="23"/>
      <c r="D596" s="23"/>
      <c r="E596" s="58"/>
      <c r="F596" s="58"/>
      <c r="G596" s="133"/>
      <c r="H596" s="134"/>
      <c r="I596" s="59"/>
      <c r="J596" s="58"/>
      <c r="K596" s="135"/>
      <c r="L596" s="135"/>
      <c r="M596" s="135"/>
      <c r="N596" s="135"/>
      <c r="O596" s="135"/>
      <c r="P596" s="67"/>
      <c r="Q596" s="58"/>
      <c r="R596" s="58"/>
      <c r="S596" s="58"/>
      <c r="T596" s="58"/>
      <c r="U596" s="58"/>
      <c r="V596" s="58"/>
      <c r="W596" s="58"/>
      <c r="X596" s="58"/>
    </row>
    <row r="597" spans="1:24" ht="18" customHeight="1" x14ac:dyDescent="0.2">
      <c r="A597" s="23"/>
      <c r="B597" s="23"/>
      <c r="C597" s="23"/>
      <c r="D597" s="23"/>
      <c r="E597" s="58"/>
      <c r="F597" s="58"/>
      <c r="G597" s="133"/>
      <c r="H597" s="134"/>
      <c r="I597" s="59"/>
      <c r="J597" s="58"/>
      <c r="K597" s="135"/>
      <c r="L597" s="135"/>
      <c r="M597" s="135"/>
      <c r="N597" s="135"/>
      <c r="O597" s="135"/>
      <c r="P597" s="67"/>
      <c r="Q597" s="58"/>
      <c r="R597" s="58"/>
      <c r="S597" s="58"/>
      <c r="T597" s="58"/>
      <c r="U597" s="58"/>
      <c r="V597" s="58"/>
      <c r="W597" s="58"/>
      <c r="X597" s="58"/>
    </row>
    <row r="598" spans="1:24" ht="18" customHeight="1" x14ac:dyDescent="0.2">
      <c r="A598" s="23"/>
      <c r="B598" s="23"/>
      <c r="C598" s="23"/>
      <c r="D598" s="23"/>
      <c r="E598" s="58"/>
      <c r="F598" s="58"/>
      <c r="G598" s="133"/>
      <c r="H598" s="134"/>
      <c r="I598" s="59"/>
      <c r="J598" s="58"/>
      <c r="K598" s="135"/>
      <c r="L598" s="135"/>
      <c r="M598" s="135"/>
      <c r="N598" s="135"/>
      <c r="O598" s="135"/>
      <c r="P598" s="67"/>
      <c r="Q598" s="58"/>
      <c r="R598" s="58"/>
      <c r="S598" s="58"/>
      <c r="T598" s="58"/>
      <c r="U598" s="58"/>
      <c r="V598" s="58"/>
      <c r="W598" s="58"/>
      <c r="X598" s="58"/>
    </row>
    <row r="599" spans="1:24" ht="18" customHeight="1" x14ac:dyDescent="0.2">
      <c r="A599" s="23"/>
      <c r="B599" s="23"/>
      <c r="C599" s="23"/>
      <c r="D599" s="23"/>
      <c r="E599" s="58"/>
      <c r="F599" s="58"/>
      <c r="G599" s="133"/>
      <c r="H599" s="134"/>
      <c r="I599" s="59"/>
      <c r="J599" s="58"/>
      <c r="K599" s="135"/>
      <c r="L599" s="135"/>
      <c r="M599" s="135"/>
      <c r="N599" s="135"/>
      <c r="O599" s="135"/>
      <c r="P599" s="67"/>
      <c r="Q599" s="58"/>
      <c r="R599" s="58"/>
      <c r="S599" s="58"/>
      <c r="T599" s="58"/>
      <c r="U599" s="58"/>
      <c r="V599" s="58"/>
      <c r="W599" s="58"/>
      <c r="X599" s="58"/>
    </row>
    <row r="600" spans="1:24" ht="18" customHeight="1" x14ac:dyDescent="0.2">
      <c r="A600" s="23"/>
      <c r="B600" s="23"/>
      <c r="C600" s="23"/>
      <c r="D600" s="23"/>
      <c r="E600" s="58"/>
      <c r="F600" s="58"/>
      <c r="G600" s="133"/>
      <c r="H600" s="134"/>
      <c r="I600" s="59"/>
      <c r="J600" s="58"/>
      <c r="K600" s="135"/>
      <c r="L600" s="135"/>
      <c r="M600" s="135"/>
      <c r="N600" s="135"/>
      <c r="O600" s="135"/>
      <c r="P600" s="67"/>
      <c r="Q600" s="58"/>
      <c r="R600" s="58"/>
      <c r="S600" s="58"/>
      <c r="T600" s="58"/>
      <c r="U600" s="58"/>
      <c r="V600" s="58"/>
      <c r="W600" s="58"/>
      <c r="X600" s="58"/>
    </row>
    <row r="601" spans="1:24" ht="18" customHeight="1" x14ac:dyDescent="0.2">
      <c r="A601" s="23"/>
      <c r="B601" s="23"/>
      <c r="C601" s="23"/>
      <c r="D601" s="23"/>
      <c r="E601" s="58"/>
      <c r="F601" s="58"/>
      <c r="G601" s="133"/>
      <c r="H601" s="134"/>
      <c r="I601" s="59"/>
      <c r="J601" s="58"/>
      <c r="K601" s="135"/>
      <c r="L601" s="135"/>
      <c r="M601" s="135"/>
      <c r="N601" s="135"/>
      <c r="O601" s="135"/>
      <c r="P601" s="67"/>
      <c r="Q601" s="58"/>
      <c r="R601" s="58"/>
      <c r="S601" s="58"/>
      <c r="T601" s="58"/>
      <c r="U601" s="58"/>
      <c r="V601" s="58"/>
      <c r="W601" s="58"/>
      <c r="X601" s="58"/>
    </row>
    <row r="602" spans="1:24" ht="18" customHeight="1" x14ac:dyDescent="0.2">
      <c r="A602" s="23"/>
      <c r="B602" s="23"/>
      <c r="C602" s="23"/>
      <c r="D602" s="23"/>
      <c r="E602" s="58"/>
      <c r="F602" s="58"/>
      <c r="G602" s="133"/>
      <c r="H602" s="134"/>
      <c r="I602" s="59"/>
      <c r="J602" s="58"/>
      <c r="K602" s="135"/>
      <c r="L602" s="135"/>
      <c r="M602" s="135"/>
      <c r="N602" s="135"/>
      <c r="O602" s="135"/>
      <c r="P602" s="67"/>
      <c r="Q602" s="58"/>
      <c r="R602" s="58"/>
      <c r="S602" s="58"/>
      <c r="T602" s="58"/>
      <c r="U602" s="58"/>
      <c r="V602" s="58"/>
      <c r="W602" s="58"/>
      <c r="X602" s="58"/>
    </row>
    <row r="603" spans="1:24" ht="18" customHeight="1" x14ac:dyDescent="0.2">
      <c r="A603" s="23"/>
      <c r="B603" s="23"/>
      <c r="C603" s="23"/>
      <c r="D603" s="23"/>
      <c r="E603" s="58"/>
      <c r="F603" s="58"/>
      <c r="G603" s="133"/>
      <c r="H603" s="134"/>
      <c r="I603" s="59"/>
      <c r="J603" s="58"/>
      <c r="K603" s="135"/>
      <c r="L603" s="135"/>
      <c r="M603" s="135"/>
      <c r="N603" s="135"/>
      <c r="O603" s="135"/>
      <c r="P603" s="67"/>
      <c r="Q603" s="58"/>
      <c r="R603" s="58"/>
      <c r="S603" s="58"/>
      <c r="T603" s="58"/>
      <c r="U603" s="58"/>
      <c r="V603" s="58"/>
      <c r="W603" s="58"/>
      <c r="X603" s="58"/>
    </row>
    <row r="604" spans="1:24" ht="18" customHeight="1" x14ac:dyDescent="0.2">
      <c r="A604" s="23"/>
      <c r="B604" s="23"/>
      <c r="C604" s="23"/>
      <c r="D604" s="23"/>
      <c r="E604" s="58"/>
      <c r="F604" s="58"/>
      <c r="G604" s="133"/>
      <c r="H604" s="134"/>
      <c r="I604" s="59"/>
      <c r="J604" s="58"/>
      <c r="K604" s="135"/>
      <c r="L604" s="135"/>
      <c r="M604" s="135"/>
      <c r="N604" s="135"/>
      <c r="O604" s="135"/>
      <c r="P604" s="67"/>
      <c r="Q604" s="58"/>
      <c r="R604" s="58"/>
      <c r="S604" s="58"/>
      <c r="T604" s="58"/>
      <c r="U604" s="58"/>
      <c r="V604" s="58"/>
      <c r="W604" s="58"/>
      <c r="X604" s="58"/>
    </row>
    <row r="605" spans="1:24" ht="18" customHeight="1" x14ac:dyDescent="0.2">
      <c r="A605" s="23"/>
      <c r="B605" s="23"/>
      <c r="C605" s="23"/>
      <c r="D605" s="23"/>
      <c r="E605" s="58"/>
      <c r="F605" s="58"/>
      <c r="G605" s="133"/>
      <c r="H605" s="134"/>
      <c r="I605" s="59"/>
      <c r="J605" s="58"/>
      <c r="K605" s="135"/>
      <c r="L605" s="135"/>
      <c r="M605" s="135"/>
      <c r="N605" s="135"/>
      <c r="O605" s="135"/>
      <c r="P605" s="67"/>
      <c r="Q605" s="58"/>
      <c r="R605" s="58"/>
      <c r="S605" s="58"/>
      <c r="T605" s="58"/>
      <c r="U605" s="58"/>
      <c r="V605" s="58"/>
      <c r="W605" s="58"/>
      <c r="X605" s="58"/>
    </row>
    <row r="606" spans="1:24" ht="18" customHeight="1" x14ac:dyDescent="0.2">
      <c r="A606" s="23"/>
      <c r="B606" s="23"/>
      <c r="C606" s="23"/>
      <c r="D606" s="23"/>
      <c r="E606" s="58"/>
      <c r="F606" s="58"/>
      <c r="G606" s="133"/>
      <c r="H606" s="134"/>
      <c r="I606" s="59"/>
      <c r="J606" s="58"/>
      <c r="K606" s="135"/>
      <c r="L606" s="135"/>
      <c r="M606" s="135"/>
      <c r="N606" s="135"/>
      <c r="O606" s="135"/>
      <c r="P606" s="67"/>
      <c r="Q606" s="58"/>
      <c r="R606" s="58"/>
      <c r="S606" s="58"/>
      <c r="T606" s="58"/>
      <c r="U606" s="58"/>
      <c r="V606" s="58"/>
      <c r="W606" s="58"/>
      <c r="X606" s="58"/>
    </row>
    <row r="607" spans="1:24" ht="18" customHeight="1" x14ac:dyDescent="0.2">
      <c r="A607" s="23"/>
      <c r="B607" s="23"/>
      <c r="C607" s="23"/>
      <c r="D607" s="23"/>
      <c r="E607" s="58"/>
      <c r="F607" s="58"/>
      <c r="G607" s="133"/>
      <c r="H607" s="134"/>
      <c r="I607" s="59"/>
      <c r="J607" s="58"/>
      <c r="K607" s="135"/>
      <c r="L607" s="135"/>
      <c r="M607" s="135"/>
      <c r="N607" s="135"/>
      <c r="O607" s="135"/>
      <c r="P607" s="67"/>
      <c r="Q607" s="58"/>
      <c r="R607" s="58"/>
      <c r="S607" s="58"/>
      <c r="T607" s="58"/>
      <c r="U607" s="58"/>
      <c r="V607" s="58"/>
      <c r="W607" s="58"/>
      <c r="X607" s="58"/>
    </row>
    <row r="608" spans="1:24" ht="18" customHeight="1" x14ac:dyDescent="0.2">
      <c r="A608" s="23"/>
      <c r="B608" s="23"/>
      <c r="C608" s="23"/>
      <c r="D608" s="23"/>
      <c r="E608" s="58"/>
      <c r="F608" s="58"/>
      <c r="G608" s="133"/>
      <c r="H608" s="134"/>
      <c r="I608" s="59"/>
      <c r="J608" s="58"/>
      <c r="K608" s="135"/>
      <c r="L608" s="135"/>
      <c r="M608" s="135"/>
      <c r="N608" s="135"/>
      <c r="O608" s="135"/>
      <c r="P608" s="67"/>
      <c r="Q608" s="58"/>
      <c r="R608" s="58"/>
      <c r="S608" s="58"/>
      <c r="T608" s="58"/>
      <c r="U608" s="58"/>
      <c r="V608" s="58"/>
      <c r="W608" s="58"/>
      <c r="X608" s="58"/>
    </row>
    <row r="609" spans="1:24" ht="18" customHeight="1" x14ac:dyDescent="0.2">
      <c r="A609" s="23"/>
      <c r="B609" s="23"/>
      <c r="C609" s="23"/>
      <c r="D609" s="23"/>
      <c r="E609" s="58"/>
      <c r="F609" s="58"/>
      <c r="G609" s="133"/>
      <c r="H609" s="134"/>
      <c r="I609" s="59"/>
      <c r="J609" s="58"/>
      <c r="K609" s="135"/>
      <c r="L609" s="135"/>
      <c r="M609" s="135"/>
      <c r="N609" s="135"/>
      <c r="O609" s="135"/>
      <c r="P609" s="67"/>
      <c r="Q609" s="58"/>
      <c r="R609" s="58"/>
      <c r="S609" s="58"/>
      <c r="T609" s="58"/>
      <c r="U609" s="58"/>
      <c r="V609" s="58"/>
      <c r="W609" s="58"/>
      <c r="X609" s="58"/>
    </row>
    <row r="610" spans="1:24" ht="18" customHeight="1" x14ac:dyDescent="0.2">
      <c r="A610" s="23"/>
      <c r="B610" s="23"/>
      <c r="C610" s="23"/>
      <c r="D610" s="23"/>
      <c r="E610" s="58"/>
      <c r="F610" s="58"/>
      <c r="G610" s="133"/>
      <c r="H610" s="134"/>
      <c r="I610" s="59"/>
      <c r="J610" s="58"/>
      <c r="K610" s="135"/>
      <c r="L610" s="135"/>
      <c r="M610" s="135"/>
      <c r="N610" s="135"/>
      <c r="O610" s="135"/>
      <c r="P610" s="67"/>
      <c r="Q610" s="58"/>
      <c r="R610" s="58"/>
      <c r="S610" s="58"/>
      <c r="T610" s="58"/>
      <c r="U610" s="58"/>
      <c r="V610" s="58"/>
      <c r="W610" s="58"/>
      <c r="X610" s="58"/>
    </row>
    <row r="611" spans="1:24" ht="18" customHeight="1" x14ac:dyDescent="0.2">
      <c r="A611" s="23"/>
      <c r="B611" s="23"/>
      <c r="C611" s="23"/>
      <c r="D611" s="23"/>
      <c r="E611" s="58"/>
      <c r="F611" s="58"/>
      <c r="G611" s="133"/>
      <c r="H611" s="134"/>
      <c r="I611" s="59"/>
      <c r="J611" s="58"/>
      <c r="K611" s="135"/>
      <c r="L611" s="135"/>
      <c r="M611" s="135"/>
      <c r="N611" s="135"/>
      <c r="O611" s="135"/>
      <c r="P611" s="67"/>
      <c r="Q611" s="58"/>
      <c r="R611" s="58"/>
      <c r="S611" s="58"/>
      <c r="T611" s="58"/>
      <c r="U611" s="58"/>
      <c r="V611" s="58"/>
      <c r="W611" s="58"/>
      <c r="X611" s="58"/>
    </row>
    <row r="612" spans="1:24" ht="18" customHeight="1" x14ac:dyDescent="0.2">
      <c r="A612" s="23"/>
      <c r="B612" s="23"/>
      <c r="C612" s="23"/>
      <c r="D612" s="23"/>
      <c r="E612" s="58"/>
      <c r="F612" s="58"/>
      <c r="G612" s="133"/>
      <c r="H612" s="134"/>
      <c r="I612" s="59"/>
      <c r="J612" s="58"/>
      <c r="K612" s="135"/>
      <c r="L612" s="135"/>
      <c r="M612" s="135"/>
      <c r="N612" s="135"/>
      <c r="O612" s="135"/>
      <c r="P612" s="67"/>
      <c r="Q612" s="58"/>
      <c r="R612" s="58"/>
      <c r="S612" s="58"/>
      <c r="T612" s="58"/>
      <c r="U612" s="58"/>
      <c r="V612" s="58"/>
      <c r="W612" s="58"/>
      <c r="X612" s="58"/>
    </row>
    <row r="613" spans="1:24" ht="18" customHeight="1" x14ac:dyDescent="0.2">
      <c r="A613" s="23"/>
      <c r="B613" s="23"/>
      <c r="C613" s="23"/>
      <c r="D613" s="23"/>
      <c r="E613" s="58"/>
      <c r="F613" s="58"/>
      <c r="G613" s="133"/>
      <c r="H613" s="134"/>
      <c r="I613" s="59"/>
      <c r="J613" s="58"/>
      <c r="K613" s="135"/>
      <c r="L613" s="135"/>
      <c r="M613" s="135"/>
      <c r="N613" s="135"/>
      <c r="O613" s="135"/>
      <c r="P613" s="67"/>
      <c r="Q613" s="58"/>
      <c r="R613" s="58"/>
      <c r="S613" s="58"/>
      <c r="T613" s="58"/>
      <c r="U613" s="58"/>
      <c r="V613" s="58"/>
      <c r="W613" s="58"/>
      <c r="X613" s="58"/>
    </row>
    <row r="614" spans="1:24" ht="18" customHeight="1" x14ac:dyDescent="0.2">
      <c r="A614" s="23"/>
      <c r="B614" s="23"/>
      <c r="C614" s="23"/>
      <c r="D614" s="23"/>
      <c r="E614" s="58"/>
      <c r="F614" s="58"/>
      <c r="G614" s="133"/>
      <c r="H614" s="134"/>
      <c r="I614" s="59"/>
      <c r="J614" s="58"/>
      <c r="K614" s="135"/>
      <c r="L614" s="135"/>
      <c r="M614" s="135"/>
      <c r="N614" s="135"/>
      <c r="O614" s="135"/>
      <c r="P614" s="67"/>
      <c r="Q614" s="58"/>
      <c r="R614" s="58"/>
      <c r="S614" s="58"/>
      <c r="T614" s="58"/>
      <c r="U614" s="58"/>
      <c r="V614" s="58"/>
      <c r="W614" s="58"/>
      <c r="X614" s="58"/>
    </row>
    <row r="615" spans="1:24" ht="18" customHeight="1" x14ac:dyDescent="0.2">
      <c r="A615" s="23"/>
      <c r="B615" s="23"/>
      <c r="C615" s="23"/>
      <c r="D615" s="23"/>
      <c r="E615" s="58"/>
      <c r="F615" s="58"/>
      <c r="G615" s="133"/>
      <c r="H615" s="134"/>
      <c r="I615" s="59"/>
      <c r="J615" s="58"/>
      <c r="K615" s="135"/>
      <c r="L615" s="135"/>
      <c r="M615" s="135"/>
      <c r="N615" s="135"/>
      <c r="O615" s="135"/>
      <c r="P615" s="67"/>
      <c r="Q615" s="58"/>
      <c r="R615" s="58"/>
      <c r="S615" s="58"/>
      <c r="T615" s="58"/>
      <c r="U615" s="58"/>
      <c r="V615" s="58"/>
      <c r="W615" s="58"/>
      <c r="X615" s="58"/>
    </row>
    <row r="616" spans="1:24" ht="18" customHeight="1" x14ac:dyDescent="0.2">
      <c r="A616" s="23"/>
      <c r="B616" s="23"/>
      <c r="C616" s="23"/>
      <c r="D616" s="23"/>
      <c r="E616" s="58"/>
      <c r="F616" s="58"/>
      <c r="G616" s="133"/>
      <c r="H616" s="134"/>
      <c r="I616" s="59"/>
      <c r="J616" s="58"/>
      <c r="K616" s="135"/>
      <c r="L616" s="135"/>
      <c r="M616" s="135"/>
      <c r="N616" s="135"/>
      <c r="O616" s="135"/>
      <c r="P616" s="67"/>
      <c r="Q616" s="58"/>
      <c r="R616" s="58"/>
      <c r="S616" s="58"/>
      <c r="T616" s="58"/>
      <c r="U616" s="58"/>
      <c r="V616" s="58"/>
      <c r="W616" s="58"/>
      <c r="X616" s="58"/>
    </row>
    <row r="617" spans="1:24" ht="18" customHeight="1" x14ac:dyDescent="0.2">
      <c r="A617" s="23"/>
      <c r="B617" s="23"/>
      <c r="C617" s="23"/>
      <c r="D617" s="23"/>
      <c r="E617" s="58"/>
      <c r="F617" s="58"/>
      <c r="G617" s="133"/>
      <c r="H617" s="134"/>
      <c r="I617" s="59"/>
      <c r="J617" s="58"/>
      <c r="K617" s="135"/>
      <c r="L617" s="135"/>
      <c r="M617" s="135"/>
      <c r="N617" s="135"/>
      <c r="O617" s="135"/>
      <c r="P617" s="67"/>
      <c r="Q617" s="58"/>
      <c r="R617" s="58"/>
      <c r="S617" s="58"/>
      <c r="T617" s="58"/>
      <c r="U617" s="58"/>
      <c r="V617" s="58"/>
      <c r="W617" s="58"/>
      <c r="X617" s="58"/>
    </row>
    <row r="618" spans="1:24" ht="18" customHeight="1" x14ac:dyDescent="0.2">
      <c r="A618" s="23"/>
      <c r="B618" s="23"/>
      <c r="C618" s="23"/>
      <c r="D618" s="23"/>
      <c r="E618" s="58"/>
      <c r="F618" s="58"/>
      <c r="G618" s="133"/>
      <c r="H618" s="134"/>
      <c r="I618" s="59"/>
      <c r="J618" s="58"/>
      <c r="K618" s="135"/>
      <c r="L618" s="135"/>
      <c r="M618" s="135"/>
      <c r="N618" s="135"/>
      <c r="O618" s="135"/>
      <c r="P618" s="67"/>
      <c r="Q618" s="58"/>
      <c r="R618" s="58"/>
      <c r="S618" s="58"/>
      <c r="T618" s="58"/>
      <c r="U618" s="58"/>
      <c r="V618" s="58"/>
      <c r="W618" s="58"/>
      <c r="X618" s="58"/>
    </row>
    <row r="619" spans="1:24" ht="18" customHeight="1" x14ac:dyDescent="0.2">
      <c r="A619" s="23"/>
      <c r="B619" s="23"/>
      <c r="C619" s="23"/>
      <c r="D619" s="23"/>
      <c r="E619" s="58"/>
      <c r="F619" s="58"/>
      <c r="G619" s="133"/>
      <c r="H619" s="134"/>
      <c r="I619" s="59"/>
      <c r="J619" s="58"/>
      <c r="K619" s="135"/>
      <c r="L619" s="135"/>
      <c r="M619" s="135"/>
      <c r="N619" s="135"/>
      <c r="O619" s="135"/>
      <c r="P619" s="67"/>
      <c r="Q619" s="58"/>
      <c r="R619" s="58"/>
      <c r="S619" s="58"/>
      <c r="T619" s="58"/>
      <c r="U619" s="58"/>
      <c r="V619" s="58"/>
      <c r="W619" s="58"/>
      <c r="X619" s="58"/>
    </row>
    <row r="620" spans="1:24" ht="18" customHeight="1" x14ac:dyDescent="0.2">
      <c r="A620" s="23"/>
      <c r="B620" s="23"/>
      <c r="C620" s="23"/>
      <c r="D620" s="23"/>
      <c r="E620" s="58"/>
      <c r="F620" s="58"/>
      <c r="G620" s="133"/>
      <c r="H620" s="134"/>
      <c r="I620" s="59"/>
      <c r="J620" s="58"/>
      <c r="K620" s="135"/>
      <c r="L620" s="135"/>
      <c r="M620" s="135"/>
      <c r="N620" s="135"/>
      <c r="O620" s="135"/>
      <c r="P620" s="67"/>
      <c r="Q620" s="58"/>
      <c r="R620" s="58"/>
      <c r="S620" s="58"/>
      <c r="T620" s="58"/>
      <c r="U620" s="58"/>
      <c r="V620" s="58"/>
      <c r="W620" s="58"/>
      <c r="X620" s="58"/>
    </row>
    <row r="621" spans="1:24" ht="18" customHeight="1" x14ac:dyDescent="0.2">
      <c r="A621" s="23"/>
      <c r="B621" s="23"/>
      <c r="C621" s="23"/>
      <c r="D621" s="23"/>
      <c r="E621" s="58"/>
      <c r="F621" s="58"/>
      <c r="G621" s="133"/>
      <c r="H621" s="134"/>
      <c r="I621" s="59"/>
      <c r="J621" s="58"/>
      <c r="K621" s="135"/>
      <c r="L621" s="135"/>
      <c r="M621" s="135"/>
      <c r="N621" s="135"/>
      <c r="O621" s="135"/>
      <c r="P621" s="67"/>
      <c r="Q621" s="58"/>
      <c r="R621" s="58"/>
      <c r="S621" s="58"/>
      <c r="T621" s="58"/>
      <c r="U621" s="58"/>
      <c r="V621" s="58"/>
      <c r="W621" s="58"/>
      <c r="X621" s="58"/>
    </row>
    <row r="622" spans="1:24" ht="18" customHeight="1" x14ac:dyDescent="0.2">
      <c r="A622" s="23"/>
      <c r="B622" s="23"/>
      <c r="C622" s="23"/>
      <c r="D622" s="23"/>
      <c r="E622" s="58"/>
      <c r="F622" s="58"/>
      <c r="G622" s="133"/>
      <c r="H622" s="134"/>
      <c r="I622" s="59"/>
      <c r="J622" s="58"/>
      <c r="K622" s="135"/>
      <c r="L622" s="135"/>
      <c r="M622" s="135"/>
      <c r="N622" s="135"/>
      <c r="O622" s="135"/>
      <c r="P622" s="67"/>
      <c r="Q622" s="58"/>
      <c r="R622" s="58"/>
      <c r="S622" s="58"/>
      <c r="T622" s="58"/>
      <c r="U622" s="58"/>
      <c r="V622" s="58"/>
      <c r="W622" s="58"/>
      <c r="X622" s="58"/>
    </row>
    <row r="623" spans="1:24" ht="18" customHeight="1" x14ac:dyDescent="0.2">
      <c r="A623" s="23"/>
      <c r="B623" s="23"/>
      <c r="C623" s="23"/>
      <c r="D623" s="23"/>
      <c r="E623" s="58"/>
      <c r="F623" s="58"/>
      <c r="G623" s="133"/>
      <c r="H623" s="134"/>
      <c r="I623" s="59"/>
      <c r="J623" s="58"/>
      <c r="K623" s="135"/>
      <c r="L623" s="135"/>
      <c r="M623" s="135"/>
      <c r="N623" s="135"/>
      <c r="O623" s="135"/>
      <c r="P623" s="67"/>
      <c r="Q623" s="58"/>
      <c r="R623" s="58"/>
      <c r="S623" s="58"/>
      <c r="T623" s="58"/>
      <c r="U623" s="58"/>
      <c r="V623" s="58"/>
      <c r="W623" s="58"/>
      <c r="X623" s="58"/>
    </row>
    <row r="624" spans="1:24" ht="18" customHeight="1" x14ac:dyDescent="0.2">
      <c r="A624" s="23"/>
      <c r="B624" s="23"/>
      <c r="C624" s="23"/>
      <c r="D624" s="23"/>
      <c r="E624" s="58"/>
      <c r="F624" s="58"/>
      <c r="G624" s="133"/>
      <c r="H624" s="134"/>
      <c r="I624" s="59"/>
      <c r="J624" s="58"/>
      <c r="K624" s="135"/>
      <c r="L624" s="135"/>
      <c r="M624" s="135"/>
      <c r="N624" s="135"/>
      <c r="O624" s="135"/>
      <c r="P624" s="67"/>
      <c r="Q624" s="58"/>
      <c r="R624" s="58"/>
      <c r="S624" s="58"/>
      <c r="T624" s="58"/>
      <c r="U624" s="58"/>
      <c r="V624" s="58"/>
      <c r="W624" s="58"/>
      <c r="X624" s="58"/>
    </row>
    <row r="625" spans="1:24" ht="18" customHeight="1" x14ac:dyDescent="0.2">
      <c r="A625" s="23"/>
      <c r="B625" s="23"/>
      <c r="C625" s="23"/>
      <c r="D625" s="23"/>
      <c r="E625" s="58"/>
      <c r="F625" s="58"/>
      <c r="G625" s="133"/>
      <c r="H625" s="134"/>
      <c r="I625" s="59"/>
      <c r="J625" s="58"/>
      <c r="K625" s="135"/>
      <c r="L625" s="135"/>
      <c r="M625" s="135"/>
      <c r="N625" s="135"/>
      <c r="O625" s="135"/>
      <c r="P625" s="67"/>
      <c r="Q625" s="58"/>
      <c r="R625" s="58"/>
      <c r="S625" s="58"/>
      <c r="T625" s="58"/>
      <c r="U625" s="58"/>
      <c r="V625" s="58"/>
      <c r="W625" s="58"/>
      <c r="X625" s="58"/>
    </row>
    <row r="626" spans="1:24" ht="18" customHeight="1" x14ac:dyDescent="0.2">
      <c r="A626" s="23"/>
      <c r="B626" s="23"/>
      <c r="C626" s="23"/>
      <c r="D626" s="23"/>
      <c r="E626" s="58"/>
      <c r="F626" s="58"/>
      <c r="G626" s="133"/>
      <c r="H626" s="134"/>
      <c r="I626" s="59"/>
      <c r="J626" s="58"/>
      <c r="K626" s="135"/>
      <c r="L626" s="135"/>
      <c r="M626" s="135"/>
      <c r="N626" s="135"/>
      <c r="O626" s="135"/>
      <c r="P626" s="67"/>
      <c r="Q626" s="58"/>
      <c r="R626" s="58"/>
      <c r="S626" s="58"/>
      <c r="T626" s="58"/>
      <c r="U626" s="58"/>
      <c r="V626" s="58"/>
      <c r="W626" s="58"/>
      <c r="X626" s="58"/>
    </row>
    <row r="627" spans="1:24" ht="18" customHeight="1" x14ac:dyDescent="0.2">
      <c r="A627" s="23"/>
      <c r="B627" s="23"/>
      <c r="C627" s="23"/>
      <c r="D627" s="23"/>
      <c r="E627" s="58"/>
      <c r="F627" s="58"/>
      <c r="G627" s="133"/>
      <c r="H627" s="134"/>
      <c r="I627" s="59"/>
      <c r="J627" s="58"/>
      <c r="K627" s="135"/>
      <c r="L627" s="135"/>
      <c r="M627" s="135"/>
      <c r="N627" s="135"/>
      <c r="O627" s="135"/>
      <c r="P627" s="67"/>
      <c r="Q627" s="58"/>
      <c r="R627" s="58"/>
      <c r="S627" s="58"/>
      <c r="T627" s="58"/>
      <c r="U627" s="58"/>
      <c r="V627" s="58"/>
      <c r="W627" s="58"/>
      <c r="X627" s="58"/>
    </row>
    <row r="628" spans="1:24" ht="18" customHeight="1" x14ac:dyDescent="0.2">
      <c r="A628" s="23"/>
      <c r="B628" s="23"/>
      <c r="C628" s="23"/>
      <c r="D628" s="23"/>
      <c r="E628" s="58"/>
      <c r="F628" s="58"/>
      <c r="G628" s="133"/>
      <c r="H628" s="134"/>
      <c r="I628" s="59"/>
      <c r="J628" s="58"/>
      <c r="K628" s="135"/>
      <c r="L628" s="135"/>
      <c r="M628" s="135"/>
      <c r="N628" s="135"/>
      <c r="O628" s="135"/>
      <c r="P628" s="67"/>
      <c r="Q628" s="58"/>
      <c r="R628" s="58"/>
      <c r="S628" s="58"/>
      <c r="T628" s="58"/>
      <c r="U628" s="58"/>
      <c r="V628" s="58"/>
      <c r="W628" s="58"/>
      <c r="X628" s="58"/>
    </row>
    <row r="629" spans="1:24" ht="18" customHeight="1" x14ac:dyDescent="0.2">
      <c r="A629" s="23"/>
      <c r="B629" s="23"/>
      <c r="C629" s="23"/>
      <c r="D629" s="23"/>
      <c r="E629" s="58"/>
      <c r="F629" s="58"/>
      <c r="G629" s="133"/>
      <c r="H629" s="134"/>
      <c r="I629" s="59"/>
      <c r="J629" s="58"/>
      <c r="K629" s="135"/>
      <c r="L629" s="135"/>
      <c r="M629" s="135"/>
      <c r="N629" s="135"/>
      <c r="O629" s="135"/>
      <c r="P629" s="67"/>
      <c r="Q629" s="58"/>
      <c r="R629" s="58"/>
      <c r="S629" s="58"/>
      <c r="T629" s="58"/>
      <c r="U629" s="58"/>
      <c r="V629" s="58"/>
      <c r="W629" s="58"/>
      <c r="X629" s="58"/>
    </row>
    <row r="630" spans="1:24" ht="18" customHeight="1" x14ac:dyDescent="0.2">
      <c r="A630" s="23"/>
      <c r="B630" s="23"/>
      <c r="C630" s="23"/>
      <c r="D630" s="23"/>
      <c r="E630" s="58"/>
      <c r="F630" s="58"/>
      <c r="G630" s="133"/>
      <c r="H630" s="134"/>
      <c r="I630" s="59"/>
      <c r="J630" s="58"/>
      <c r="K630" s="135"/>
      <c r="L630" s="135"/>
      <c r="M630" s="135"/>
      <c r="N630" s="135"/>
      <c r="O630" s="135"/>
      <c r="P630" s="67"/>
      <c r="Q630" s="58"/>
      <c r="R630" s="58"/>
      <c r="S630" s="58"/>
      <c r="T630" s="58"/>
      <c r="U630" s="58"/>
      <c r="V630" s="58"/>
      <c r="W630" s="58"/>
      <c r="X630" s="58"/>
    </row>
    <row r="631" spans="1:24" ht="18" customHeight="1" x14ac:dyDescent="0.2">
      <c r="A631" s="23"/>
      <c r="B631" s="23"/>
      <c r="C631" s="23"/>
      <c r="D631" s="23"/>
      <c r="E631" s="58"/>
      <c r="F631" s="58"/>
      <c r="G631" s="133"/>
      <c r="H631" s="134"/>
      <c r="I631" s="59"/>
      <c r="J631" s="58"/>
      <c r="K631" s="135"/>
      <c r="L631" s="135"/>
      <c r="M631" s="135"/>
      <c r="N631" s="135"/>
      <c r="O631" s="135"/>
      <c r="P631" s="67"/>
      <c r="Q631" s="58"/>
      <c r="R631" s="58"/>
      <c r="S631" s="58"/>
      <c r="T631" s="58"/>
      <c r="U631" s="58"/>
      <c r="V631" s="58"/>
      <c r="W631" s="58"/>
      <c r="X631" s="58"/>
    </row>
    <row r="632" spans="1:24" ht="18" customHeight="1" x14ac:dyDescent="0.2">
      <c r="A632" s="23"/>
      <c r="B632" s="23"/>
      <c r="C632" s="23"/>
      <c r="D632" s="23"/>
      <c r="E632" s="58"/>
      <c r="F632" s="58"/>
      <c r="G632" s="133"/>
      <c r="H632" s="134"/>
      <c r="I632" s="59"/>
      <c r="J632" s="58"/>
      <c r="K632" s="135"/>
      <c r="L632" s="135"/>
      <c r="M632" s="135"/>
      <c r="N632" s="135"/>
      <c r="O632" s="135"/>
      <c r="P632" s="67"/>
      <c r="Q632" s="58"/>
      <c r="R632" s="58"/>
      <c r="S632" s="58"/>
      <c r="T632" s="58"/>
      <c r="U632" s="58"/>
      <c r="V632" s="58"/>
      <c r="W632" s="58"/>
      <c r="X632" s="58"/>
    </row>
    <row r="633" spans="1:24" ht="18" customHeight="1" x14ac:dyDescent="0.2">
      <c r="A633" s="23"/>
      <c r="B633" s="23"/>
      <c r="C633" s="23"/>
      <c r="D633" s="23"/>
      <c r="E633" s="58"/>
      <c r="F633" s="58"/>
      <c r="G633" s="133"/>
      <c r="H633" s="134"/>
      <c r="I633" s="59"/>
      <c r="J633" s="58"/>
      <c r="K633" s="135"/>
      <c r="L633" s="135"/>
      <c r="M633" s="135"/>
      <c r="N633" s="135"/>
      <c r="O633" s="135"/>
      <c r="P633" s="67"/>
      <c r="Q633" s="58"/>
      <c r="R633" s="58"/>
      <c r="S633" s="58"/>
      <c r="T633" s="58"/>
      <c r="U633" s="58"/>
      <c r="V633" s="58"/>
      <c r="W633" s="58"/>
      <c r="X633" s="58"/>
    </row>
    <row r="634" spans="1:24" ht="18" customHeight="1" x14ac:dyDescent="0.2">
      <c r="A634" s="23"/>
      <c r="B634" s="23"/>
      <c r="C634" s="23"/>
      <c r="D634" s="23"/>
      <c r="E634" s="58"/>
      <c r="F634" s="58"/>
      <c r="G634" s="133"/>
      <c r="H634" s="134"/>
      <c r="I634" s="59"/>
      <c r="J634" s="58"/>
      <c r="K634" s="135"/>
      <c r="L634" s="135"/>
      <c r="M634" s="135"/>
      <c r="N634" s="135"/>
      <c r="O634" s="135"/>
      <c r="P634" s="67"/>
      <c r="Q634" s="58"/>
      <c r="R634" s="58"/>
      <c r="S634" s="58"/>
      <c r="T634" s="58"/>
      <c r="U634" s="58"/>
      <c r="V634" s="58"/>
      <c r="W634" s="58"/>
      <c r="X634" s="58"/>
    </row>
    <row r="635" spans="1:24" ht="18" customHeight="1" x14ac:dyDescent="0.2">
      <c r="A635" s="23"/>
      <c r="B635" s="23"/>
      <c r="C635" s="23"/>
      <c r="D635" s="23"/>
      <c r="E635" s="58"/>
      <c r="F635" s="58"/>
      <c r="G635" s="133"/>
      <c r="H635" s="134"/>
      <c r="I635" s="59"/>
      <c r="J635" s="58"/>
      <c r="K635" s="135"/>
      <c r="L635" s="135"/>
      <c r="M635" s="135"/>
      <c r="N635" s="135"/>
      <c r="O635" s="135"/>
      <c r="P635" s="67"/>
      <c r="Q635" s="58"/>
      <c r="R635" s="58"/>
      <c r="S635" s="58"/>
      <c r="T635" s="58"/>
      <c r="U635" s="58"/>
      <c r="V635" s="58"/>
      <c r="W635" s="58"/>
      <c r="X635" s="58"/>
    </row>
    <row r="636" spans="1:24" ht="18" customHeight="1" x14ac:dyDescent="0.2">
      <c r="A636" s="23"/>
      <c r="B636" s="23"/>
      <c r="C636" s="23"/>
      <c r="D636" s="23"/>
      <c r="E636" s="58"/>
      <c r="F636" s="58"/>
      <c r="G636" s="133"/>
      <c r="H636" s="134"/>
      <c r="I636" s="59"/>
      <c r="J636" s="58"/>
      <c r="K636" s="135"/>
      <c r="L636" s="135"/>
      <c r="M636" s="135"/>
      <c r="N636" s="135"/>
      <c r="O636" s="135"/>
      <c r="P636" s="67"/>
      <c r="Q636" s="58"/>
      <c r="R636" s="58"/>
      <c r="S636" s="58"/>
      <c r="T636" s="58"/>
      <c r="U636" s="58"/>
      <c r="V636" s="58"/>
      <c r="W636" s="58"/>
      <c r="X636" s="58"/>
    </row>
    <row r="637" spans="1:24" ht="18" customHeight="1" x14ac:dyDescent="0.2">
      <c r="A637" s="23"/>
      <c r="B637" s="23"/>
      <c r="C637" s="23"/>
      <c r="D637" s="23"/>
      <c r="E637" s="58"/>
      <c r="F637" s="58"/>
      <c r="G637" s="133"/>
      <c r="H637" s="134"/>
      <c r="I637" s="59"/>
      <c r="J637" s="58"/>
      <c r="K637" s="135"/>
      <c r="L637" s="135"/>
      <c r="M637" s="135"/>
      <c r="N637" s="135"/>
      <c r="O637" s="135"/>
      <c r="P637" s="67"/>
      <c r="Q637" s="58"/>
      <c r="R637" s="58"/>
      <c r="S637" s="58"/>
      <c r="T637" s="58"/>
      <c r="U637" s="58"/>
      <c r="V637" s="58"/>
      <c r="W637" s="58"/>
      <c r="X637" s="58"/>
    </row>
    <row r="638" spans="1:24" ht="18" customHeight="1" x14ac:dyDescent="0.2">
      <c r="A638" s="23"/>
      <c r="B638" s="23"/>
      <c r="C638" s="23"/>
      <c r="D638" s="23"/>
      <c r="E638" s="58"/>
      <c r="F638" s="58"/>
      <c r="G638" s="133"/>
      <c r="H638" s="134"/>
      <c r="I638" s="59"/>
      <c r="J638" s="58"/>
      <c r="K638" s="135"/>
      <c r="L638" s="135"/>
      <c r="M638" s="135"/>
      <c r="N638" s="135"/>
      <c r="O638" s="135"/>
      <c r="P638" s="67"/>
      <c r="Q638" s="58"/>
      <c r="R638" s="58"/>
      <c r="S638" s="58"/>
      <c r="T638" s="58"/>
      <c r="U638" s="58"/>
      <c r="V638" s="58"/>
      <c r="W638" s="58"/>
      <c r="X638" s="58"/>
    </row>
    <row r="639" spans="1:24" ht="18" customHeight="1" x14ac:dyDescent="0.2">
      <c r="A639" s="23"/>
      <c r="B639" s="23"/>
      <c r="C639" s="23"/>
      <c r="D639" s="23"/>
      <c r="E639" s="58"/>
      <c r="F639" s="58"/>
      <c r="G639" s="133"/>
      <c r="H639" s="134"/>
      <c r="I639" s="59"/>
      <c r="J639" s="58"/>
      <c r="K639" s="135"/>
      <c r="L639" s="135"/>
      <c r="M639" s="135"/>
      <c r="N639" s="135"/>
      <c r="O639" s="135"/>
      <c r="P639" s="67"/>
      <c r="Q639" s="58"/>
      <c r="R639" s="58"/>
      <c r="S639" s="58"/>
      <c r="T639" s="58"/>
      <c r="U639" s="58"/>
      <c r="V639" s="58"/>
      <c r="W639" s="58"/>
      <c r="X639" s="58"/>
    </row>
    <row r="640" spans="1:24" ht="18" customHeight="1" x14ac:dyDescent="0.2">
      <c r="A640" s="23"/>
      <c r="B640" s="23"/>
      <c r="C640" s="23"/>
      <c r="D640" s="23"/>
      <c r="E640" s="58"/>
      <c r="F640" s="58"/>
      <c r="G640" s="133"/>
      <c r="H640" s="134"/>
      <c r="I640" s="59"/>
      <c r="J640" s="58"/>
      <c r="K640" s="135"/>
      <c r="L640" s="135"/>
      <c r="M640" s="135"/>
      <c r="N640" s="135"/>
      <c r="O640" s="135"/>
      <c r="P640" s="67"/>
      <c r="Q640" s="58"/>
      <c r="R640" s="58"/>
      <c r="S640" s="58"/>
      <c r="T640" s="58"/>
      <c r="U640" s="58"/>
      <c r="V640" s="58"/>
      <c r="W640" s="58"/>
      <c r="X640" s="58"/>
    </row>
    <row r="641" spans="1:24" ht="18" customHeight="1" x14ac:dyDescent="0.2">
      <c r="A641" s="23"/>
      <c r="B641" s="23"/>
      <c r="C641" s="23"/>
      <c r="D641" s="23"/>
      <c r="E641" s="58"/>
      <c r="F641" s="58"/>
      <c r="G641" s="133"/>
      <c r="H641" s="134"/>
      <c r="I641" s="59"/>
      <c r="J641" s="58"/>
      <c r="K641" s="135"/>
      <c r="L641" s="135"/>
      <c r="M641" s="135"/>
      <c r="N641" s="135"/>
      <c r="O641" s="135"/>
      <c r="P641" s="67"/>
      <c r="Q641" s="58"/>
      <c r="R641" s="58"/>
      <c r="S641" s="58"/>
      <c r="T641" s="58"/>
      <c r="U641" s="58"/>
      <c r="V641" s="58"/>
      <c r="W641" s="58"/>
      <c r="X641" s="58"/>
    </row>
    <row r="642" spans="1:24" ht="18" customHeight="1" x14ac:dyDescent="0.2">
      <c r="A642" s="23"/>
      <c r="B642" s="23"/>
      <c r="C642" s="23"/>
      <c r="D642" s="23"/>
      <c r="E642" s="58"/>
      <c r="F642" s="58"/>
      <c r="G642" s="133"/>
      <c r="H642" s="134"/>
      <c r="I642" s="59"/>
      <c r="J642" s="58"/>
      <c r="K642" s="135"/>
      <c r="L642" s="135"/>
      <c r="M642" s="135"/>
      <c r="N642" s="135"/>
      <c r="O642" s="135"/>
      <c r="P642" s="67"/>
      <c r="Q642" s="58"/>
      <c r="R642" s="58"/>
      <c r="S642" s="58"/>
      <c r="T642" s="58"/>
      <c r="U642" s="58"/>
      <c r="V642" s="58"/>
      <c r="W642" s="58"/>
      <c r="X642" s="58"/>
    </row>
    <row r="643" spans="1:24" ht="18" customHeight="1" x14ac:dyDescent="0.2">
      <c r="A643" s="23"/>
      <c r="B643" s="23"/>
      <c r="C643" s="23"/>
      <c r="D643" s="23"/>
      <c r="E643" s="58"/>
      <c r="F643" s="58"/>
      <c r="G643" s="133"/>
      <c r="H643" s="134"/>
      <c r="I643" s="59"/>
      <c r="J643" s="58"/>
      <c r="K643" s="135"/>
      <c r="L643" s="135"/>
      <c r="M643" s="135"/>
      <c r="N643" s="135"/>
      <c r="O643" s="135"/>
      <c r="P643" s="67"/>
      <c r="Q643" s="58"/>
      <c r="R643" s="58"/>
      <c r="S643" s="58"/>
      <c r="T643" s="58"/>
      <c r="U643" s="58"/>
      <c r="V643" s="58"/>
      <c r="W643" s="58"/>
      <c r="X643" s="58"/>
    </row>
    <row r="644" spans="1:24" ht="18" customHeight="1" x14ac:dyDescent="0.2">
      <c r="A644" s="23"/>
      <c r="B644" s="23"/>
      <c r="C644" s="23"/>
      <c r="D644" s="23"/>
      <c r="E644" s="58"/>
      <c r="F644" s="58"/>
      <c r="G644" s="133"/>
      <c r="H644" s="134"/>
      <c r="I644" s="59"/>
      <c r="J644" s="58"/>
      <c r="K644" s="135"/>
      <c r="L644" s="135"/>
      <c r="M644" s="135"/>
      <c r="N644" s="135"/>
      <c r="O644" s="135"/>
      <c r="P644" s="67"/>
      <c r="Q644" s="58"/>
      <c r="R644" s="58"/>
      <c r="S644" s="58"/>
      <c r="T644" s="58"/>
      <c r="U644" s="58"/>
      <c r="V644" s="58"/>
      <c r="W644" s="58"/>
      <c r="X644" s="58"/>
    </row>
    <row r="645" spans="1:24" ht="18" customHeight="1" x14ac:dyDescent="0.2">
      <c r="A645" s="23"/>
      <c r="B645" s="23"/>
      <c r="C645" s="23"/>
      <c r="D645" s="23"/>
      <c r="E645" s="58"/>
      <c r="F645" s="58"/>
      <c r="G645" s="133"/>
      <c r="H645" s="134"/>
      <c r="I645" s="59"/>
      <c r="J645" s="58"/>
      <c r="K645" s="135"/>
      <c r="L645" s="135"/>
      <c r="M645" s="135"/>
      <c r="N645" s="135"/>
      <c r="O645" s="135"/>
      <c r="P645" s="67"/>
      <c r="Q645" s="58"/>
      <c r="R645" s="58"/>
      <c r="S645" s="58"/>
      <c r="T645" s="58"/>
      <c r="U645" s="58"/>
      <c r="V645" s="58"/>
      <c r="W645" s="58"/>
      <c r="X645" s="58"/>
    </row>
    <row r="646" spans="1:24" ht="18" customHeight="1" x14ac:dyDescent="0.2">
      <c r="A646" s="23"/>
      <c r="B646" s="23"/>
      <c r="C646" s="23"/>
      <c r="D646" s="23"/>
      <c r="E646" s="58"/>
      <c r="F646" s="58"/>
      <c r="G646" s="133"/>
      <c r="H646" s="134"/>
      <c r="I646" s="59"/>
      <c r="J646" s="58"/>
      <c r="K646" s="135"/>
      <c r="L646" s="135"/>
      <c r="M646" s="135"/>
      <c r="N646" s="135"/>
      <c r="O646" s="135"/>
      <c r="P646" s="67"/>
      <c r="Q646" s="58"/>
      <c r="R646" s="58"/>
      <c r="S646" s="58"/>
      <c r="T646" s="58"/>
      <c r="U646" s="58"/>
      <c r="V646" s="58"/>
      <c r="W646" s="58"/>
      <c r="X646" s="58"/>
    </row>
    <row r="647" spans="1:24" ht="18" customHeight="1" x14ac:dyDescent="0.2">
      <c r="A647" s="23"/>
      <c r="B647" s="23"/>
      <c r="C647" s="23"/>
      <c r="D647" s="23"/>
      <c r="E647" s="58"/>
      <c r="F647" s="58"/>
      <c r="G647" s="133"/>
      <c r="H647" s="134"/>
      <c r="I647" s="59"/>
      <c r="J647" s="58"/>
      <c r="K647" s="135"/>
      <c r="L647" s="135"/>
      <c r="M647" s="135"/>
      <c r="N647" s="135"/>
      <c r="O647" s="135"/>
      <c r="P647" s="67"/>
      <c r="Q647" s="58"/>
      <c r="R647" s="58"/>
      <c r="S647" s="58"/>
      <c r="T647" s="58"/>
      <c r="U647" s="58"/>
      <c r="V647" s="58"/>
      <c r="W647" s="58"/>
      <c r="X647" s="58"/>
    </row>
    <row r="648" spans="1:24" ht="18" customHeight="1" x14ac:dyDescent="0.2">
      <c r="A648" s="23"/>
      <c r="B648" s="23"/>
      <c r="C648" s="23"/>
      <c r="D648" s="23"/>
      <c r="E648" s="58"/>
      <c r="F648" s="58"/>
      <c r="G648" s="133"/>
      <c r="H648" s="134"/>
      <c r="I648" s="59"/>
      <c r="J648" s="58"/>
      <c r="K648" s="135"/>
      <c r="L648" s="135"/>
      <c r="M648" s="135"/>
      <c r="N648" s="135"/>
      <c r="O648" s="135"/>
      <c r="P648" s="67"/>
      <c r="Q648" s="58"/>
      <c r="R648" s="58"/>
      <c r="S648" s="58"/>
      <c r="T648" s="58"/>
      <c r="U648" s="58"/>
      <c r="V648" s="58"/>
      <c r="W648" s="58"/>
      <c r="X648" s="58"/>
    </row>
    <row r="649" spans="1:24" ht="18" customHeight="1" x14ac:dyDescent="0.2">
      <c r="A649" s="23"/>
      <c r="B649" s="23"/>
      <c r="C649" s="23"/>
      <c r="D649" s="23"/>
      <c r="E649" s="58"/>
      <c r="F649" s="58"/>
      <c r="G649" s="133"/>
      <c r="H649" s="134"/>
      <c r="I649" s="59"/>
      <c r="J649" s="58"/>
      <c r="K649" s="135"/>
      <c r="L649" s="135"/>
      <c r="M649" s="135"/>
      <c r="N649" s="135"/>
      <c r="O649" s="135"/>
      <c r="P649" s="67"/>
      <c r="Q649" s="58"/>
      <c r="R649" s="58"/>
      <c r="S649" s="58"/>
      <c r="T649" s="58"/>
      <c r="U649" s="58"/>
      <c r="V649" s="58"/>
      <c r="W649" s="58"/>
      <c r="X649" s="58"/>
    </row>
    <row r="650" spans="1:24" ht="18" customHeight="1" x14ac:dyDescent="0.2">
      <c r="A650" s="23"/>
      <c r="B650" s="23"/>
      <c r="C650" s="23"/>
      <c r="D650" s="23"/>
      <c r="E650" s="58"/>
      <c r="F650" s="58"/>
      <c r="G650" s="133"/>
      <c r="H650" s="134"/>
      <c r="I650" s="59"/>
      <c r="J650" s="58"/>
      <c r="K650" s="135"/>
      <c r="L650" s="135"/>
      <c r="M650" s="135"/>
      <c r="N650" s="135"/>
      <c r="O650" s="135"/>
      <c r="P650" s="67"/>
      <c r="Q650" s="58"/>
      <c r="R650" s="58"/>
      <c r="S650" s="58"/>
      <c r="T650" s="58"/>
      <c r="U650" s="58"/>
      <c r="V650" s="58"/>
      <c r="W650" s="58"/>
      <c r="X650" s="58"/>
    </row>
    <row r="651" spans="1:24" ht="18" customHeight="1" x14ac:dyDescent="0.2">
      <c r="A651" s="23"/>
      <c r="B651" s="23"/>
      <c r="C651" s="23"/>
      <c r="D651" s="23"/>
      <c r="E651" s="58"/>
      <c r="F651" s="58"/>
      <c r="G651" s="133"/>
      <c r="H651" s="134"/>
      <c r="I651" s="59"/>
      <c r="J651" s="58"/>
      <c r="K651" s="135"/>
      <c r="L651" s="135"/>
      <c r="M651" s="135"/>
      <c r="N651" s="135"/>
      <c r="O651" s="135"/>
      <c r="P651" s="67"/>
      <c r="Q651" s="58"/>
      <c r="R651" s="58"/>
      <c r="S651" s="58"/>
      <c r="T651" s="58"/>
      <c r="U651" s="58"/>
      <c r="V651" s="58"/>
      <c r="W651" s="58"/>
      <c r="X651" s="58"/>
    </row>
    <row r="652" spans="1:24" ht="18" customHeight="1" x14ac:dyDescent="0.2">
      <c r="A652" s="23"/>
      <c r="B652" s="23"/>
      <c r="C652" s="23"/>
      <c r="D652" s="23"/>
      <c r="E652" s="58"/>
      <c r="F652" s="58"/>
      <c r="G652" s="133"/>
      <c r="H652" s="134"/>
      <c r="I652" s="59"/>
      <c r="J652" s="58"/>
      <c r="K652" s="135"/>
      <c r="L652" s="135"/>
      <c r="M652" s="135"/>
      <c r="N652" s="135"/>
      <c r="O652" s="135"/>
      <c r="P652" s="67"/>
      <c r="Q652" s="58"/>
      <c r="R652" s="58"/>
      <c r="S652" s="58"/>
      <c r="T652" s="58"/>
      <c r="U652" s="58"/>
      <c r="V652" s="58"/>
      <c r="W652" s="58"/>
      <c r="X652" s="58"/>
    </row>
    <row r="653" spans="1:24" ht="18" customHeight="1" x14ac:dyDescent="0.2">
      <c r="A653" s="23"/>
      <c r="B653" s="23"/>
      <c r="C653" s="23"/>
      <c r="D653" s="23"/>
      <c r="E653" s="58"/>
      <c r="F653" s="58"/>
      <c r="G653" s="133"/>
      <c r="H653" s="134"/>
      <c r="I653" s="59"/>
      <c r="J653" s="58"/>
      <c r="K653" s="135"/>
      <c r="L653" s="135"/>
      <c r="M653" s="135"/>
      <c r="N653" s="135"/>
      <c r="O653" s="135"/>
      <c r="P653" s="67"/>
      <c r="Q653" s="58"/>
      <c r="R653" s="58"/>
      <c r="S653" s="58"/>
      <c r="T653" s="58"/>
      <c r="U653" s="58"/>
      <c r="V653" s="58"/>
      <c r="W653" s="58"/>
      <c r="X653" s="58"/>
    </row>
    <row r="654" spans="1:24" ht="18" customHeight="1" x14ac:dyDescent="0.2">
      <c r="A654" s="23"/>
      <c r="B654" s="23"/>
      <c r="C654" s="23"/>
      <c r="D654" s="23"/>
      <c r="E654" s="58"/>
      <c r="F654" s="58"/>
      <c r="G654" s="133"/>
      <c r="H654" s="134"/>
      <c r="I654" s="59"/>
      <c r="J654" s="58"/>
      <c r="K654" s="135"/>
      <c r="L654" s="135"/>
      <c r="M654" s="135"/>
      <c r="N654" s="135"/>
      <c r="O654" s="135"/>
      <c r="P654" s="67"/>
      <c r="Q654" s="58"/>
      <c r="R654" s="58"/>
      <c r="S654" s="58"/>
      <c r="T654" s="58"/>
      <c r="U654" s="58"/>
      <c r="V654" s="58"/>
      <c r="W654" s="58"/>
      <c r="X654" s="58"/>
    </row>
    <row r="655" spans="1:24" ht="18" customHeight="1" x14ac:dyDescent="0.2">
      <c r="A655" s="23"/>
      <c r="B655" s="23"/>
      <c r="C655" s="23"/>
      <c r="D655" s="23"/>
      <c r="E655" s="58"/>
      <c r="F655" s="58"/>
      <c r="G655" s="133"/>
      <c r="H655" s="134"/>
      <c r="I655" s="59"/>
      <c r="J655" s="58"/>
      <c r="K655" s="135"/>
      <c r="L655" s="135"/>
      <c r="M655" s="135"/>
      <c r="N655" s="135"/>
      <c r="O655" s="135"/>
      <c r="P655" s="67"/>
      <c r="Q655" s="58"/>
      <c r="R655" s="58"/>
      <c r="S655" s="58"/>
      <c r="T655" s="58"/>
      <c r="U655" s="58"/>
      <c r="V655" s="58"/>
      <c r="W655" s="58"/>
      <c r="X655" s="58"/>
    </row>
    <row r="656" spans="1:24" ht="18" customHeight="1" x14ac:dyDescent="0.2">
      <c r="A656" s="23"/>
      <c r="B656" s="23"/>
      <c r="C656" s="23"/>
      <c r="D656" s="23"/>
      <c r="E656" s="58"/>
      <c r="F656" s="58"/>
      <c r="G656" s="133"/>
      <c r="H656" s="134"/>
      <c r="I656" s="59"/>
      <c r="J656" s="58"/>
      <c r="K656" s="135"/>
      <c r="L656" s="135"/>
      <c r="M656" s="135"/>
      <c r="N656" s="135"/>
      <c r="O656" s="135"/>
      <c r="P656" s="67"/>
      <c r="Q656" s="58"/>
      <c r="R656" s="58"/>
      <c r="S656" s="58"/>
      <c r="T656" s="58"/>
      <c r="U656" s="58"/>
      <c r="V656" s="58"/>
      <c r="W656" s="58"/>
      <c r="X656" s="58"/>
    </row>
    <row r="657" spans="1:24" ht="18" customHeight="1" x14ac:dyDescent="0.2">
      <c r="A657" s="23"/>
      <c r="B657" s="23"/>
      <c r="C657" s="23"/>
      <c r="D657" s="23"/>
      <c r="E657" s="58"/>
      <c r="F657" s="58"/>
      <c r="G657" s="133"/>
      <c r="H657" s="134"/>
      <c r="I657" s="59"/>
      <c r="J657" s="58"/>
      <c r="K657" s="135"/>
      <c r="L657" s="135"/>
      <c r="M657" s="135"/>
      <c r="N657" s="135"/>
      <c r="O657" s="135"/>
      <c r="P657" s="67"/>
      <c r="Q657" s="58"/>
      <c r="R657" s="58"/>
      <c r="S657" s="58"/>
      <c r="T657" s="58"/>
      <c r="U657" s="58"/>
      <c r="V657" s="58"/>
      <c r="W657" s="58"/>
      <c r="X657" s="58"/>
    </row>
    <row r="658" spans="1:24" ht="18" customHeight="1" x14ac:dyDescent="0.2">
      <c r="A658" s="23"/>
      <c r="B658" s="23"/>
      <c r="C658" s="23"/>
      <c r="D658" s="23"/>
      <c r="E658" s="58"/>
      <c r="F658" s="58"/>
      <c r="G658" s="133"/>
      <c r="H658" s="134"/>
      <c r="I658" s="59"/>
      <c r="J658" s="58"/>
      <c r="K658" s="135"/>
      <c r="L658" s="135"/>
      <c r="M658" s="135"/>
      <c r="N658" s="135"/>
      <c r="O658" s="135"/>
      <c r="P658" s="67"/>
      <c r="Q658" s="58"/>
      <c r="R658" s="58"/>
      <c r="S658" s="58"/>
      <c r="T658" s="58"/>
      <c r="U658" s="58"/>
      <c r="V658" s="58"/>
      <c r="W658" s="58"/>
      <c r="X658" s="58"/>
    </row>
    <row r="659" spans="1:24" ht="18" customHeight="1" x14ac:dyDescent="0.2">
      <c r="A659" s="23"/>
      <c r="B659" s="23"/>
      <c r="C659" s="23"/>
      <c r="D659" s="23"/>
      <c r="E659" s="58"/>
      <c r="F659" s="58"/>
      <c r="G659" s="133"/>
      <c r="H659" s="134"/>
      <c r="I659" s="59"/>
      <c r="J659" s="58"/>
      <c r="K659" s="135"/>
      <c r="L659" s="135"/>
      <c r="M659" s="135"/>
      <c r="N659" s="135"/>
      <c r="O659" s="135"/>
      <c r="P659" s="67"/>
      <c r="Q659" s="58"/>
      <c r="R659" s="58"/>
      <c r="S659" s="58"/>
      <c r="T659" s="58"/>
      <c r="U659" s="58"/>
      <c r="V659" s="58"/>
      <c r="W659" s="58"/>
      <c r="X659" s="58"/>
    </row>
    <row r="660" spans="1:24" ht="18" customHeight="1" x14ac:dyDescent="0.2">
      <c r="A660" s="23"/>
      <c r="B660" s="23"/>
      <c r="C660" s="23"/>
      <c r="D660" s="23"/>
      <c r="E660" s="58"/>
      <c r="F660" s="58"/>
      <c r="G660" s="133"/>
      <c r="H660" s="134"/>
      <c r="I660" s="59"/>
      <c r="J660" s="58"/>
      <c r="K660" s="135"/>
      <c r="L660" s="135"/>
      <c r="M660" s="135"/>
      <c r="N660" s="135"/>
      <c r="O660" s="135"/>
      <c r="P660" s="67"/>
      <c r="Q660" s="58"/>
      <c r="R660" s="58"/>
      <c r="S660" s="58"/>
      <c r="T660" s="58"/>
      <c r="U660" s="58"/>
      <c r="V660" s="58"/>
      <c r="W660" s="58"/>
      <c r="X660" s="58"/>
    </row>
    <row r="661" spans="1:24" ht="18" customHeight="1" x14ac:dyDescent="0.2">
      <c r="A661" s="23"/>
      <c r="B661" s="23"/>
      <c r="C661" s="23"/>
      <c r="D661" s="23"/>
      <c r="E661" s="58"/>
      <c r="F661" s="58"/>
      <c r="G661" s="133"/>
      <c r="H661" s="134"/>
      <c r="I661" s="59"/>
      <c r="J661" s="58"/>
      <c r="K661" s="135"/>
      <c r="L661" s="135"/>
      <c r="M661" s="135"/>
      <c r="N661" s="135"/>
      <c r="O661" s="135"/>
      <c r="P661" s="67"/>
      <c r="Q661" s="58"/>
      <c r="R661" s="58"/>
      <c r="S661" s="58"/>
      <c r="T661" s="58"/>
      <c r="U661" s="58"/>
      <c r="V661" s="58"/>
      <c r="W661" s="58"/>
      <c r="X661" s="58"/>
    </row>
    <row r="662" spans="1:24" ht="18" customHeight="1" x14ac:dyDescent="0.2">
      <c r="A662" s="23"/>
      <c r="B662" s="23"/>
      <c r="C662" s="23"/>
      <c r="D662" s="23"/>
      <c r="E662" s="58"/>
      <c r="F662" s="58"/>
      <c r="G662" s="133"/>
      <c r="H662" s="134"/>
      <c r="I662" s="59"/>
      <c r="J662" s="58"/>
      <c r="K662" s="135"/>
      <c r="L662" s="135"/>
      <c r="M662" s="135"/>
      <c r="N662" s="135"/>
      <c r="O662" s="135"/>
      <c r="P662" s="67"/>
      <c r="Q662" s="58"/>
      <c r="R662" s="58"/>
      <c r="S662" s="58"/>
      <c r="T662" s="58"/>
      <c r="U662" s="58"/>
      <c r="V662" s="58"/>
      <c r="W662" s="58"/>
      <c r="X662" s="58"/>
    </row>
    <row r="663" spans="1:24" ht="18" customHeight="1" x14ac:dyDescent="0.2">
      <c r="A663" s="23"/>
      <c r="B663" s="23"/>
      <c r="C663" s="23"/>
      <c r="D663" s="23"/>
      <c r="E663" s="58"/>
      <c r="F663" s="58"/>
      <c r="G663" s="133"/>
      <c r="H663" s="134"/>
      <c r="I663" s="59"/>
      <c r="J663" s="58"/>
      <c r="K663" s="135"/>
      <c r="L663" s="135"/>
      <c r="M663" s="135"/>
      <c r="N663" s="135"/>
      <c r="O663" s="135"/>
      <c r="P663" s="67"/>
      <c r="Q663" s="58"/>
      <c r="R663" s="58"/>
      <c r="S663" s="58"/>
      <c r="T663" s="58"/>
      <c r="U663" s="58"/>
      <c r="V663" s="58"/>
      <c r="W663" s="58"/>
      <c r="X663" s="58"/>
    </row>
    <row r="664" spans="1:24" ht="18" customHeight="1" x14ac:dyDescent="0.2">
      <c r="A664" s="23"/>
      <c r="B664" s="23"/>
      <c r="C664" s="23"/>
      <c r="D664" s="23"/>
      <c r="E664" s="58"/>
      <c r="F664" s="58"/>
      <c r="G664" s="133"/>
      <c r="H664" s="134"/>
      <c r="I664" s="59"/>
      <c r="J664" s="58"/>
      <c r="K664" s="135"/>
      <c r="L664" s="135"/>
      <c r="M664" s="135"/>
      <c r="N664" s="135"/>
      <c r="O664" s="135"/>
      <c r="P664" s="67"/>
      <c r="Q664" s="58"/>
      <c r="R664" s="58"/>
      <c r="S664" s="58"/>
      <c r="T664" s="58"/>
      <c r="U664" s="58"/>
      <c r="V664" s="58"/>
      <c r="W664" s="58"/>
      <c r="X664" s="58"/>
    </row>
    <row r="665" spans="1:24" ht="18" customHeight="1" x14ac:dyDescent="0.2">
      <c r="A665" s="23"/>
      <c r="B665" s="23"/>
      <c r="C665" s="23"/>
      <c r="D665" s="23"/>
      <c r="E665" s="58"/>
      <c r="F665" s="58"/>
      <c r="G665" s="133"/>
      <c r="H665" s="134"/>
      <c r="I665" s="59"/>
      <c r="J665" s="58"/>
      <c r="K665" s="135"/>
      <c r="L665" s="135"/>
      <c r="M665" s="135"/>
      <c r="N665" s="135"/>
      <c r="O665" s="135"/>
      <c r="P665" s="67"/>
      <c r="Q665" s="58"/>
      <c r="R665" s="58"/>
      <c r="S665" s="58"/>
      <c r="T665" s="58"/>
      <c r="U665" s="58"/>
      <c r="V665" s="58"/>
      <c r="W665" s="58"/>
      <c r="X665" s="58"/>
    </row>
    <row r="666" spans="1:24" ht="18" customHeight="1" x14ac:dyDescent="0.2">
      <c r="A666" s="23"/>
      <c r="B666" s="23"/>
      <c r="C666" s="23"/>
      <c r="D666" s="23"/>
      <c r="E666" s="58"/>
      <c r="F666" s="58"/>
      <c r="G666" s="133"/>
      <c r="H666" s="134"/>
      <c r="I666" s="59"/>
      <c r="J666" s="58"/>
      <c r="K666" s="135"/>
      <c r="L666" s="135"/>
      <c r="M666" s="135"/>
      <c r="N666" s="135"/>
      <c r="O666" s="135"/>
      <c r="P666" s="67"/>
      <c r="Q666" s="58"/>
      <c r="R666" s="58"/>
      <c r="S666" s="58"/>
      <c r="T666" s="58"/>
      <c r="U666" s="58"/>
      <c r="V666" s="58"/>
      <c r="W666" s="58"/>
      <c r="X666" s="58"/>
    </row>
    <row r="667" spans="1:24" ht="18" customHeight="1" x14ac:dyDescent="0.2">
      <c r="A667" s="23"/>
      <c r="B667" s="23"/>
      <c r="C667" s="23"/>
      <c r="D667" s="23"/>
      <c r="E667" s="58"/>
      <c r="F667" s="58"/>
      <c r="G667" s="133"/>
      <c r="H667" s="134"/>
      <c r="I667" s="59"/>
      <c r="J667" s="58"/>
      <c r="K667" s="135"/>
      <c r="L667" s="135"/>
      <c r="M667" s="135"/>
      <c r="N667" s="135"/>
      <c r="O667" s="135"/>
      <c r="P667" s="67"/>
      <c r="Q667" s="58"/>
      <c r="R667" s="58"/>
      <c r="S667" s="58"/>
      <c r="T667" s="58"/>
      <c r="U667" s="58"/>
      <c r="V667" s="58"/>
      <c r="W667" s="58"/>
      <c r="X667" s="58"/>
    </row>
    <row r="668" spans="1:24" ht="18" customHeight="1" x14ac:dyDescent="0.2">
      <c r="A668" s="23"/>
      <c r="B668" s="23"/>
      <c r="C668" s="23"/>
      <c r="D668" s="23"/>
      <c r="E668" s="58"/>
      <c r="F668" s="58"/>
      <c r="G668" s="133"/>
      <c r="H668" s="134"/>
      <c r="I668" s="59"/>
      <c r="J668" s="58"/>
      <c r="K668" s="135"/>
      <c r="L668" s="135"/>
      <c r="M668" s="135"/>
      <c r="N668" s="135"/>
      <c r="O668" s="135"/>
      <c r="P668" s="67"/>
      <c r="Q668" s="58"/>
      <c r="R668" s="58"/>
      <c r="S668" s="58"/>
      <c r="T668" s="58"/>
      <c r="U668" s="58"/>
      <c r="V668" s="58"/>
      <c r="W668" s="58"/>
      <c r="X668" s="58"/>
    </row>
    <row r="669" spans="1:24" ht="18" customHeight="1" x14ac:dyDescent="0.2">
      <c r="A669" s="23"/>
      <c r="B669" s="23"/>
      <c r="C669" s="23"/>
      <c r="D669" s="23"/>
      <c r="E669" s="58"/>
      <c r="F669" s="58"/>
      <c r="G669" s="133"/>
      <c r="H669" s="134"/>
      <c r="I669" s="59"/>
      <c r="J669" s="58"/>
      <c r="K669" s="135"/>
      <c r="L669" s="135"/>
      <c r="M669" s="135"/>
      <c r="N669" s="135"/>
      <c r="O669" s="135"/>
      <c r="P669" s="67"/>
      <c r="Q669" s="58"/>
      <c r="R669" s="58"/>
      <c r="S669" s="58"/>
      <c r="T669" s="58"/>
      <c r="U669" s="58"/>
      <c r="V669" s="58"/>
      <c r="W669" s="58"/>
      <c r="X669" s="58"/>
    </row>
    <row r="670" spans="1:24" ht="18" customHeight="1" x14ac:dyDescent="0.2">
      <c r="A670" s="23"/>
      <c r="B670" s="23"/>
      <c r="C670" s="23"/>
      <c r="D670" s="23"/>
      <c r="E670" s="58"/>
      <c r="F670" s="58"/>
      <c r="G670" s="133"/>
      <c r="H670" s="134"/>
      <c r="I670" s="59"/>
      <c r="J670" s="58"/>
      <c r="K670" s="135"/>
      <c r="L670" s="135"/>
      <c r="M670" s="135"/>
      <c r="N670" s="135"/>
      <c r="O670" s="135"/>
      <c r="P670" s="67"/>
      <c r="Q670" s="58"/>
      <c r="R670" s="58"/>
      <c r="S670" s="58"/>
      <c r="T670" s="58"/>
      <c r="U670" s="58"/>
      <c r="V670" s="58"/>
      <c r="W670" s="58"/>
      <c r="X670" s="58"/>
    </row>
    <row r="671" spans="1:24" ht="18" customHeight="1" x14ac:dyDescent="0.2">
      <c r="A671" s="23"/>
      <c r="B671" s="23"/>
      <c r="C671" s="23"/>
      <c r="D671" s="23"/>
      <c r="E671" s="58"/>
      <c r="F671" s="58"/>
      <c r="G671" s="133"/>
      <c r="H671" s="134"/>
      <c r="I671" s="59"/>
      <c r="J671" s="58"/>
      <c r="K671" s="135"/>
      <c r="L671" s="135"/>
      <c r="M671" s="135"/>
      <c r="N671" s="135"/>
      <c r="O671" s="135"/>
      <c r="P671" s="67"/>
      <c r="Q671" s="58"/>
      <c r="R671" s="58"/>
      <c r="S671" s="58"/>
      <c r="T671" s="58"/>
      <c r="U671" s="58"/>
      <c r="V671" s="58"/>
      <c r="W671" s="58"/>
      <c r="X671" s="58"/>
    </row>
    <row r="672" spans="1:24" ht="18" customHeight="1" x14ac:dyDescent="0.2">
      <c r="A672" s="23"/>
      <c r="B672" s="23"/>
      <c r="C672" s="23"/>
      <c r="D672" s="23"/>
      <c r="E672" s="58"/>
      <c r="F672" s="58"/>
      <c r="G672" s="133"/>
      <c r="H672" s="134"/>
      <c r="I672" s="59"/>
      <c r="J672" s="58"/>
      <c r="K672" s="135"/>
      <c r="L672" s="135"/>
      <c r="M672" s="135"/>
      <c r="N672" s="135"/>
      <c r="O672" s="135"/>
      <c r="P672" s="67"/>
      <c r="Q672" s="58"/>
      <c r="R672" s="58"/>
      <c r="S672" s="58"/>
      <c r="T672" s="58"/>
      <c r="U672" s="58"/>
      <c r="V672" s="58"/>
      <c r="W672" s="58"/>
      <c r="X672" s="58"/>
    </row>
    <row r="673" spans="1:24" ht="18" customHeight="1" x14ac:dyDescent="0.2">
      <c r="A673" s="23"/>
      <c r="B673" s="23"/>
      <c r="C673" s="23"/>
      <c r="D673" s="23"/>
      <c r="E673" s="58"/>
      <c r="F673" s="58"/>
      <c r="G673" s="133"/>
      <c r="H673" s="134"/>
      <c r="I673" s="59"/>
      <c r="J673" s="58"/>
      <c r="K673" s="135"/>
      <c r="L673" s="135"/>
      <c r="M673" s="135"/>
      <c r="N673" s="135"/>
      <c r="O673" s="135"/>
      <c r="P673" s="67"/>
      <c r="Q673" s="58"/>
      <c r="R673" s="58"/>
      <c r="S673" s="58"/>
      <c r="T673" s="58"/>
      <c r="U673" s="58"/>
      <c r="V673" s="58"/>
      <c r="W673" s="58"/>
      <c r="X673" s="58"/>
    </row>
    <row r="674" spans="1:24" ht="18" customHeight="1" x14ac:dyDescent="0.2">
      <c r="A674" s="23"/>
      <c r="B674" s="23"/>
      <c r="C674" s="23"/>
      <c r="D674" s="23"/>
      <c r="E674" s="58"/>
      <c r="F674" s="58"/>
      <c r="G674" s="133"/>
      <c r="H674" s="134"/>
      <c r="I674" s="59"/>
      <c r="J674" s="58"/>
      <c r="K674" s="135"/>
      <c r="L674" s="135"/>
      <c r="M674" s="135"/>
      <c r="N674" s="135"/>
      <c r="O674" s="135"/>
      <c r="P674" s="67"/>
      <c r="Q674" s="58"/>
      <c r="R674" s="58"/>
      <c r="S674" s="58"/>
      <c r="T674" s="58"/>
      <c r="U674" s="58"/>
      <c r="V674" s="58"/>
      <c r="W674" s="58"/>
      <c r="X674" s="58"/>
    </row>
    <row r="675" spans="1:24" ht="18" customHeight="1" x14ac:dyDescent="0.2">
      <c r="A675" s="23"/>
      <c r="B675" s="23"/>
      <c r="C675" s="23"/>
      <c r="D675" s="23"/>
      <c r="E675" s="58"/>
      <c r="F675" s="58"/>
      <c r="G675" s="133"/>
      <c r="H675" s="134"/>
      <c r="I675" s="59"/>
      <c r="J675" s="58"/>
      <c r="K675" s="135"/>
      <c r="L675" s="135"/>
      <c r="M675" s="135"/>
      <c r="N675" s="135"/>
      <c r="O675" s="135"/>
      <c r="P675" s="67"/>
      <c r="Q675" s="58"/>
      <c r="R675" s="58"/>
      <c r="S675" s="58"/>
      <c r="T675" s="58"/>
      <c r="U675" s="58"/>
      <c r="V675" s="58"/>
      <c r="W675" s="58"/>
      <c r="X675" s="58"/>
    </row>
    <row r="676" spans="1:24" ht="18" customHeight="1" x14ac:dyDescent="0.2">
      <c r="A676" s="23"/>
      <c r="B676" s="23"/>
      <c r="C676" s="23"/>
      <c r="D676" s="23"/>
      <c r="E676" s="58"/>
      <c r="F676" s="58"/>
      <c r="G676" s="133"/>
      <c r="H676" s="134"/>
      <c r="I676" s="59"/>
      <c r="J676" s="58"/>
      <c r="K676" s="135"/>
      <c r="L676" s="135"/>
      <c r="M676" s="135"/>
      <c r="N676" s="135"/>
      <c r="O676" s="135"/>
      <c r="P676" s="67"/>
      <c r="Q676" s="58"/>
      <c r="R676" s="58"/>
      <c r="S676" s="58"/>
      <c r="T676" s="58"/>
      <c r="U676" s="58"/>
      <c r="V676" s="58"/>
      <c r="W676" s="58"/>
      <c r="X676" s="58"/>
    </row>
    <row r="677" spans="1:24" ht="18" customHeight="1" x14ac:dyDescent="0.2">
      <c r="A677" s="23"/>
      <c r="B677" s="23"/>
      <c r="C677" s="23"/>
      <c r="D677" s="23"/>
      <c r="E677" s="58"/>
      <c r="F677" s="58"/>
      <c r="G677" s="133"/>
      <c r="H677" s="134"/>
      <c r="I677" s="59"/>
      <c r="J677" s="58"/>
      <c r="K677" s="135"/>
      <c r="L677" s="135"/>
      <c r="M677" s="135"/>
      <c r="N677" s="135"/>
      <c r="O677" s="135"/>
      <c r="P677" s="67"/>
      <c r="Q677" s="58"/>
      <c r="R677" s="58"/>
      <c r="S677" s="58"/>
      <c r="T677" s="58"/>
      <c r="U677" s="58"/>
      <c r="V677" s="58"/>
      <c r="W677" s="58"/>
      <c r="X677" s="58"/>
    </row>
    <row r="678" spans="1:24" ht="18" customHeight="1" x14ac:dyDescent="0.2">
      <c r="A678" s="23"/>
      <c r="B678" s="23"/>
      <c r="C678" s="23"/>
      <c r="D678" s="23"/>
      <c r="E678" s="58"/>
      <c r="F678" s="58"/>
      <c r="G678" s="133"/>
      <c r="H678" s="134"/>
      <c r="I678" s="59"/>
      <c r="J678" s="58"/>
      <c r="K678" s="135"/>
      <c r="L678" s="135"/>
      <c r="M678" s="135"/>
      <c r="N678" s="135"/>
      <c r="O678" s="135"/>
      <c r="P678" s="67"/>
      <c r="Q678" s="58"/>
      <c r="R678" s="58"/>
      <c r="S678" s="58"/>
      <c r="T678" s="58"/>
      <c r="U678" s="58"/>
      <c r="V678" s="58"/>
      <c r="W678" s="58"/>
      <c r="X678" s="58"/>
    </row>
    <row r="679" spans="1:24" ht="18" customHeight="1" x14ac:dyDescent="0.2">
      <c r="A679" s="23"/>
      <c r="B679" s="23"/>
      <c r="C679" s="23"/>
      <c r="D679" s="23"/>
      <c r="E679" s="58"/>
      <c r="F679" s="58"/>
      <c r="G679" s="133"/>
      <c r="H679" s="134"/>
      <c r="I679" s="59"/>
      <c r="J679" s="58"/>
      <c r="K679" s="135"/>
      <c r="L679" s="135"/>
      <c r="M679" s="135"/>
      <c r="N679" s="135"/>
      <c r="O679" s="135"/>
      <c r="P679" s="67"/>
      <c r="Q679" s="58"/>
      <c r="R679" s="58"/>
      <c r="S679" s="58"/>
      <c r="T679" s="58"/>
      <c r="U679" s="58"/>
      <c r="V679" s="58"/>
      <c r="W679" s="58"/>
      <c r="X679" s="58"/>
    </row>
    <row r="680" spans="1:24" ht="18" customHeight="1" x14ac:dyDescent="0.2">
      <c r="A680" s="23"/>
      <c r="B680" s="23"/>
      <c r="C680" s="23"/>
      <c r="D680" s="23"/>
      <c r="E680" s="58"/>
      <c r="F680" s="58"/>
      <c r="G680" s="133"/>
      <c r="H680" s="134"/>
      <c r="I680" s="59"/>
      <c r="J680" s="58"/>
      <c r="K680" s="135"/>
      <c r="L680" s="135"/>
      <c r="M680" s="135"/>
      <c r="N680" s="135"/>
      <c r="O680" s="135"/>
      <c r="P680" s="67"/>
      <c r="Q680" s="58"/>
      <c r="R680" s="58"/>
      <c r="S680" s="58"/>
      <c r="T680" s="58"/>
      <c r="U680" s="58"/>
      <c r="V680" s="58"/>
      <c r="W680" s="58"/>
      <c r="X680" s="58"/>
    </row>
    <row r="681" spans="1:24" ht="18" customHeight="1" x14ac:dyDescent="0.2">
      <c r="A681" s="23"/>
      <c r="B681" s="23"/>
      <c r="C681" s="23"/>
      <c r="D681" s="23"/>
      <c r="E681" s="58"/>
      <c r="F681" s="58"/>
      <c r="G681" s="133"/>
      <c r="H681" s="134"/>
      <c r="I681" s="59"/>
      <c r="J681" s="58"/>
      <c r="K681" s="135"/>
      <c r="L681" s="135"/>
      <c r="M681" s="135"/>
      <c r="N681" s="135"/>
      <c r="O681" s="135"/>
      <c r="P681" s="67"/>
      <c r="Q681" s="58"/>
      <c r="R681" s="58"/>
      <c r="S681" s="58"/>
      <c r="T681" s="58"/>
      <c r="U681" s="58"/>
      <c r="V681" s="58"/>
      <c r="W681" s="58"/>
      <c r="X681" s="58"/>
    </row>
    <row r="682" spans="1:24" ht="18" customHeight="1" x14ac:dyDescent="0.2">
      <c r="A682" s="23"/>
      <c r="B682" s="23"/>
      <c r="C682" s="23"/>
      <c r="D682" s="23"/>
      <c r="E682" s="58"/>
      <c r="F682" s="58"/>
      <c r="G682" s="133"/>
      <c r="H682" s="134"/>
      <c r="I682" s="59"/>
      <c r="J682" s="58"/>
      <c r="K682" s="135"/>
      <c r="L682" s="135"/>
      <c r="M682" s="135"/>
      <c r="N682" s="135"/>
      <c r="O682" s="135"/>
      <c r="P682" s="67"/>
      <c r="Q682" s="58"/>
      <c r="R682" s="58"/>
      <c r="S682" s="58"/>
      <c r="T682" s="58"/>
      <c r="U682" s="58"/>
      <c r="V682" s="58"/>
      <c r="W682" s="58"/>
      <c r="X682" s="58"/>
    </row>
    <row r="683" spans="1:24" ht="18" customHeight="1" x14ac:dyDescent="0.2">
      <c r="A683" s="23"/>
      <c r="B683" s="23"/>
      <c r="C683" s="23"/>
      <c r="D683" s="23"/>
      <c r="E683" s="58"/>
      <c r="F683" s="58"/>
      <c r="G683" s="133"/>
      <c r="H683" s="134"/>
      <c r="I683" s="59"/>
      <c r="J683" s="58"/>
      <c r="K683" s="135"/>
      <c r="L683" s="135"/>
      <c r="M683" s="135"/>
      <c r="N683" s="135"/>
      <c r="O683" s="135"/>
      <c r="P683" s="67"/>
      <c r="Q683" s="58"/>
      <c r="R683" s="58"/>
      <c r="S683" s="58"/>
      <c r="T683" s="58"/>
      <c r="U683" s="58"/>
      <c r="V683" s="58"/>
      <c r="W683" s="58"/>
      <c r="X683" s="58"/>
    </row>
    <row r="684" spans="1:24" ht="18" customHeight="1" x14ac:dyDescent="0.2">
      <c r="A684" s="23"/>
      <c r="B684" s="23"/>
      <c r="C684" s="23"/>
      <c r="D684" s="23"/>
      <c r="E684" s="58"/>
      <c r="F684" s="58"/>
      <c r="G684" s="133"/>
      <c r="H684" s="134"/>
      <c r="I684" s="59"/>
      <c r="J684" s="58"/>
      <c r="K684" s="135"/>
      <c r="L684" s="135"/>
      <c r="M684" s="135"/>
      <c r="N684" s="135"/>
      <c r="O684" s="135"/>
      <c r="P684" s="67"/>
      <c r="Q684" s="58"/>
      <c r="R684" s="58"/>
      <c r="S684" s="58"/>
      <c r="T684" s="58"/>
      <c r="U684" s="58"/>
      <c r="V684" s="58"/>
      <c r="W684" s="58"/>
      <c r="X684" s="58"/>
    </row>
    <row r="685" spans="1:24" ht="18" customHeight="1" x14ac:dyDescent="0.2">
      <c r="A685" s="23"/>
      <c r="B685" s="23"/>
      <c r="C685" s="23"/>
      <c r="D685" s="23"/>
      <c r="E685" s="58"/>
      <c r="F685" s="58"/>
      <c r="G685" s="133"/>
      <c r="H685" s="134"/>
      <c r="I685" s="59"/>
      <c r="J685" s="58"/>
      <c r="K685" s="135"/>
      <c r="L685" s="135"/>
      <c r="M685" s="135"/>
      <c r="N685" s="135"/>
      <c r="O685" s="135"/>
      <c r="P685" s="67"/>
      <c r="Q685" s="58"/>
      <c r="R685" s="58"/>
      <c r="S685" s="58"/>
      <c r="T685" s="58"/>
      <c r="U685" s="58"/>
      <c r="V685" s="58"/>
      <c r="W685" s="58"/>
      <c r="X685" s="58"/>
    </row>
    <row r="686" spans="1:24" ht="18" customHeight="1" x14ac:dyDescent="0.2">
      <c r="A686" s="23"/>
      <c r="B686" s="23"/>
      <c r="C686" s="23"/>
      <c r="D686" s="23"/>
      <c r="E686" s="58"/>
      <c r="F686" s="58"/>
      <c r="G686" s="133"/>
      <c r="H686" s="134"/>
      <c r="I686" s="59"/>
      <c r="J686" s="58"/>
      <c r="K686" s="135"/>
      <c r="L686" s="135"/>
      <c r="M686" s="135"/>
      <c r="N686" s="135"/>
      <c r="O686" s="135"/>
      <c r="P686" s="67"/>
      <c r="Q686" s="58"/>
      <c r="R686" s="58"/>
      <c r="S686" s="58"/>
      <c r="T686" s="58"/>
      <c r="U686" s="58"/>
      <c r="V686" s="58"/>
      <c r="W686" s="58"/>
      <c r="X686" s="58"/>
    </row>
    <row r="687" spans="1:24" ht="18" customHeight="1" x14ac:dyDescent="0.2">
      <c r="A687" s="23"/>
      <c r="B687" s="23"/>
      <c r="C687" s="23"/>
      <c r="D687" s="23"/>
      <c r="E687" s="58"/>
      <c r="F687" s="58"/>
      <c r="G687" s="133"/>
      <c r="H687" s="134"/>
      <c r="I687" s="59"/>
      <c r="J687" s="58"/>
      <c r="K687" s="135"/>
      <c r="L687" s="135"/>
      <c r="M687" s="135"/>
      <c r="N687" s="135"/>
      <c r="O687" s="135"/>
      <c r="P687" s="67"/>
      <c r="Q687" s="58"/>
      <c r="R687" s="58"/>
      <c r="S687" s="58"/>
      <c r="T687" s="58"/>
      <c r="U687" s="58"/>
      <c r="V687" s="58"/>
      <c r="W687" s="58"/>
      <c r="X687" s="58"/>
    </row>
    <row r="688" spans="1:24" ht="18" customHeight="1" x14ac:dyDescent="0.2">
      <c r="A688" s="23"/>
      <c r="B688" s="23"/>
      <c r="C688" s="23"/>
      <c r="D688" s="23"/>
      <c r="E688" s="58"/>
      <c r="F688" s="58"/>
      <c r="G688" s="133"/>
      <c r="H688" s="134"/>
      <c r="I688" s="59"/>
      <c r="J688" s="58"/>
      <c r="K688" s="135"/>
      <c r="L688" s="135"/>
      <c r="M688" s="135"/>
      <c r="N688" s="135"/>
      <c r="O688" s="135"/>
      <c r="P688" s="67"/>
      <c r="Q688" s="58"/>
      <c r="R688" s="58"/>
      <c r="S688" s="58"/>
      <c r="T688" s="58"/>
      <c r="U688" s="58"/>
      <c r="V688" s="58"/>
      <c r="W688" s="58"/>
      <c r="X688" s="58"/>
    </row>
    <row r="689" spans="1:24" ht="18" customHeight="1" x14ac:dyDescent="0.2">
      <c r="A689" s="23"/>
      <c r="B689" s="23"/>
      <c r="C689" s="23"/>
      <c r="D689" s="23"/>
      <c r="E689" s="58"/>
      <c r="F689" s="58"/>
      <c r="G689" s="133"/>
      <c r="H689" s="134"/>
      <c r="I689" s="59"/>
      <c r="J689" s="58"/>
      <c r="K689" s="135"/>
      <c r="L689" s="135"/>
      <c r="M689" s="135"/>
      <c r="N689" s="135"/>
      <c r="O689" s="135"/>
      <c r="P689" s="67"/>
      <c r="Q689" s="58"/>
      <c r="R689" s="58"/>
      <c r="S689" s="58"/>
      <c r="T689" s="58"/>
      <c r="U689" s="58"/>
      <c r="V689" s="58"/>
      <c r="W689" s="58"/>
      <c r="X689" s="58"/>
    </row>
    <row r="690" spans="1:24" ht="18" customHeight="1" x14ac:dyDescent="0.2">
      <c r="A690" s="23"/>
      <c r="B690" s="23"/>
      <c r="C690" s="23"/>
      <c r="D690" s="23"/>
      <c r="E690" s="58"/>
      <c r="F690" s="58"/>
      <c r="G690" s="133"/>
      <c r="H690" s="134"/>
      <c r="I690" s="59"/>
      <c r="J690" s="58"/>
      <c r="K690" s="135"/>
      <c r="L690" s="135"/>
      <c r="M690" s="135"/>
      <c r="N690" s="135"/>
      <c r="O690" s="135"/>
      <c r="P690" s="67"/>
      <c r="Q690" s="58"/>
      <c r="R690" s="58"/>
      <c r="S690" s="58"/>
      <c r="T690" s="58"/>
      <c r="U690" s="58"/>
      <c r="V690" s="58"/>
      <c r="W690" s="58"/>
      <c r="X690" s="58"/>
    </row>
    <row r="691" spans="1:24" ht="18" customHeight="1" x14ac:dyDescent="0.2">
      <c r="A691" s="23"/>
      <c r="B691" s="23"/>
      <c r="C691" s="23"/>
      <c r="D691" s="23"/>
      <c r="E691" s="58"/>
      <c r="F691" s="58"/>
      <c r="G691" s="133"/>
      <c r="H691" s="134"/>
      <c r="I691" s="59"/>
      <c r="J691" s="58"/>
      <c r="K691" s="135"/>
      <c r="L691" s="135"/>
      <c r="M691" s="135"/>
      <c r="N691" s="135"/>
      <c r="O691" s="135"/>
      <c r="P691" s="67"/>
      <c r="Q691" s="58"/>
      <c r="R691" s="58"/>
      <c r="S691" s="58"/>
      <c r="T691" s="58"/>
      <c r="U691" s="58"/>
      <c r="V691" s="58"/>
      <c r="W691" s="58"/>
      <c r="X691" s="58"/>
    </row>
    <row r="692" spans="1:24" ht="18" customHeight="1" x14ac:dyDescent="0.2">
      <c r="A692" s="23"/>
      <c r="B692" s="23"/>
      <c r="C692" s="23"/>
      <c r="D692" s="23"/>
      <c r="E692" s="58"/>
      <c r="F692" s="58"/>
      <c r="G692" s="133"/>
      <c r="H692" s="134"/>
      <c r="I692" s="59"/>
      <c r="J692" s="58"/>
      <c r="K692" s="135"/>
      <c r="L692" s="135"/>
      <c r="M692" s="135"/>
      <c r="N692" s="135"/>
      <c r="O692" s="135"/>
      <c r="P692" s="67"/>
      <c r="Q692" s="58"/>
      <c r="R692" s="58"/>
      <c r="S692" s="58"/>
      <c r="T692" s="58"/>
      <c r="U692" s="58"/>
      <c r="V692" s="58"/>
      <c r="W692" s="58"/>
      <c r="X692" s="58"/>
    </row>
    <row r="693" spans="1:24" ht="18" customHeight="1" x14ac:dyDescent="0.2">
      <c r="A693" s="23"/>
      <c r="B693" s="23"/>
      <c r="C693" s="23"/>
      <c r="D693" s="23"/>
      <c r="E693" s="58"/>
      <c r="F693" s="58"/>
      <c r="G693" s="133"/>
      <c r="H693" s="134"/>
      <c r="I693" s="59"/>
      <c r="J693" s="58"/>
      <c r="K693" s="135"/>
      <c r="L693" s="135"/>
      <c r="M693" s="135"/>
      <c r="N693" s="135"/>
      <c r="O693" s="135"/>
      <c r="P693" s="67"/>
      <c r="Q693" s="58"/>
      <c r="R693" s="58"/>
      <c r="S693" s="58"/>
      <c r="T693" s="58"/>
      <c r="U693" s="58"/>
      <c r="V693" s="58"/>
      <c r="W693" s="58"/>
      <c r="X693" s="58"/>
    </row>
    <row r="694" spans="1:24" ht="18" customHeight="1" x14ac:dyDescent="0.2">
      <c r="A694" s="23"/>
      <c r="B694" s="23"/>
      <c r="C694" s="23"/>
      <c r="D694" s="23"/>
      <c r="E694" s="58"/>
      <c r="F694" s="58"/>
      <c r="G694" s="133"/>
      <c r="H694" s="134"/>
      <c r="I694" s="59"/>
      <c r="J694" s="58"/>
      <c r="K694" s="135"/>
      <c r="L694" s="135"/>
      <c r="M694" s="135"/>
      <c r="N694" s="135"/>
      <c r="O694" s="135"/>
      <c r="P694" s="67"/>
      <c r="Q694" s="58"/>
      <c r="R694" s="58"/>
      <c r="S694" s="58"/>
      <c r="T694" s="58"/>
      <c r="U694" s="58"/>
      <c r="V694" s="58"/>
      <c r="W694" s="58"/>
      <c r="X694" s="58"/>
    </row>
    <row r="695" spans="1:24" ht="18" customHeight="1" x14ac:dyDescent="0.2">
      <c r="A695" s="23"/>
      <c r="B695" s="23"/>
      <c r="C695" s="23"/>
      <c r="D695" s="23"/>
      <c r="E695" s="58"/>
      <c r="F695" s="58"/>
      <c r="G695" s="133"/>
      <c r="H695" s="134"/>
      <c r="I695" s="59"/>
      <c r="J695" s="58"/>
      <c r="K695" s="135"/>
      <c r="L695" s="135"/>
      <c r="M695" s="135"/>
      <c r="N695" s="135"/>
      <c r="O695" s="135"/>
      <c r="P695" s="67"/>
      <c r="Q695" s="58"/>
      <c r="R695" s="58"/>
      <c r="S695" s="58"/>
      <c r="T695" s="58"/>
      <c r="U695" s="58"/>
      <c r="V695" s="58"/>
      <c r="W695" s="58"/>
      <c r="X695" s="58"/>
    </row>
    <row r="696" spans="1:24" ht="18" customHeight="1" x14ac:dyDescent="0.2">
      <c r="A696" s="23"/>
      <c r="B696" s="23"/>
      <c r="C696" s="23"/>
      <c r="D696" s="23"/>
      <c r="E696" s="58"/>
      <c r="F696" s="58"/>
      <c r="G696" s="133"/>
      <c r="H696" s="134"/>
      <c r="I696" s="59"/>
      <c r="J696" s="58"/>
      <c r="K696" s="135"/>
      <c r="L696" s="135"/>
      <c r="M696" s="135"/>
      <c r="N696" s="135"/>
      <c r="O696" s="135"/>
      <c r="P696" s="67"/>
      <c r="Q696" s="58"/>
      <c r="R696" s="58"/>
      <c r="S696" s="58"/>
      <c r="T696" s="58"/>
      <c r="U696" s="58"/>
      <c r="V696" s="58"/>
      <c r="W696" s="58"/>
      <c r="X696" s="58"/>
    </row>
    <row r="697" spans="1:24" ht="18" customHeight="1" x14ac:dyDescent="0.2">
      <c r="A697" s="23"/>
      <c r="B697" s="23"/>
      <c r="C697" s="23"/>
      <c r="D697" s="23"/>
      <c r="E697" s="58"/>
      <c r="F697" s="58"/>
      <c r="G697" s="133"/>
      <c r="H697" s="134"/>
      <c r="I697" s="59"/>
      <c r="J697" s="58"/>
      <c r="K697" s="135"/>
      <c r="L697" s="135"/>
      <c r="M697" s="135"/>
      <c r="N697" s="135"/>
      <c r="O697" s="135"/>
      <c r="P697" s="67"/>
      <c r="Q697" s="58"/>
      <c r="R697" s="58"/>
      <c r="S697" s="58"/>
      <c r="T697" s="58"/>
      <c r="U697" s="58"/>
      <c r="V697" s="58"/>
      <c r="W697" s="58"/>
      <c r="X697" s="58"/>
    </row>
    <row r="698" spans="1:24" ht="18" customHeight="1" x14ac:dyDescent="0.2">
      <c r="A698" s="23"/>
      <c r="B698" s="23"/>
      <c r="C698" s="23"/>
      <c r="D698" s="23"/>
      <c r="E698" s="58"/>
      <c r="F698" s="58"/>
      <c r="G698" s="133"/>
      <c r="H698" s="134"/>
      <c r="I698" s="59"/>
      <c r="J698" s="58"/>
      <c r="K698" s="135"/>
      <c r="L698" s="135"/>
      <c r="M698" s="135"/>
      <c r="N698" s="135"/>
      <c r="O698" s="135"/>
      <c r="P698" s="67"/>
      <c r="Q698" s="58"/>
      <c r="R698" s="58"/>
      <c r="S698" s="58"/>
      <c r="T698" s="58"/>
      <c r="U698" s="58"/>
      <c r="V698" s="58"/>
      <c r="W698" s="58"/>
      <c r="X698" s="58"/>
    </row>
    <row r="699" spans="1:24" ht="18" customHeight="1" x14ac:dyDescent="0.2">
      <c r="A699" s="23"/>
      <c r="B699" s="23"/>
      <c r="C699" s="23"/>
      <c r="D699" s="23"/>
      <c r="E699" s="58"/>
      <c r="F699" s="58"/>
      <c r="G699" s="133"/>
      <c r="H699" s="134"/>
      <c r="I699" s="59"/>
      <c r="J699" s="58"/>
      <c r="K699" s="135"/>
      <c r="L699" s="135"/>
      <c r="M699" s="135"/>
      <c r="N699" s="135"/>
      <c r="O699" s="135"/>
      <c r="P699" s="67"/>
      <c r="Q699" s="58"/>
      <c r="R699" s="58"/>
      <c r="S699" s="58"/>
      <c r="T699" s="58"/>
      <c r="U699" s="58"/>
      <c r="V699" s="58"/>
      <c r="W699" s="58"/>
      <c r="X699" s="58"/>
    </row>
    <row r="700" spans="1:24" ht="18" customHeight="1" x14ac:dyDescent="0.2">
      <c r="A700" s="23"/>
      <c r="B700" s="23"/>
      <c r="C700" s="23"/>
      <c r="D700" s="23"/>
      <c r="E700" s="58"/>
      <c r="F700" s="58"/>
      <c r="G700" s="133"/>
      <c r="H700" s="134"/>
      <c r="I700" s="59"/>
      <c r="J700" s="58"/>
      <c r="K700" s="135"/>
      <c r="L700" s="135"/>
      <c r="M700" s="135"/>
      <c r="N700" s="135"/>
      <c r="O700" s="135"/>
      <c r="P700" s="67"/>
      <c r="Q700" s="58"/>
      <c r="R700" s="58"/>
      <c r="S700" s="58"/>
      <c r="T700" s="58"/>
      <c r="U700" s="58"/>
      <c r="V700" s="58"/>
      <c r="W700" s="58"/>
      <c r="X700" s="58"/>
    </row>
    <row r="701" spans="1:24" ht="18" customHeight="1" x14ac:dyDescent="0.2">
      <c r="A701" s="23"/>
      <c r="B701" s="23"/>
      <c r="C701" s="23"/>
      <c r="D701" s="23"/>
      <c r="E701" s="58"/>
      <c r="F701" s="58"/>
      <c r="G701" s="133"/>
      <c r="H701" s="134"/>
      <c r="I701" s="59"/>
      <c r="J701" s="58"/>
      <c r="K701" s="135"/>
      <c r="L701" s="135"/>
      <c r="M701" s="135"/>
      <c r="N701" s="135"/>
      <c r="O701" s="135"/>
      <c r="P701" s="67"/>
      <c r="Q701" s="58"/>
      <c r="R701" s="58"/>
      <c r="S701" s="58"/>
      <c r="T701" s="58"/>
      <c r="U701" s="58"/>
      <c r="V701" s="58"/>
      <c r="W701" s="58"/>
      <c r="X701" s="58"/>
    </row>
    <row r="702" spans="1:24" ht="18" customHeight="1" x14ac:dyDescent="0.2">
      <c r="A702" s="23"/>
      <c r="B702" s="23"/>
      <c r="C702" s="23"/>
      <c r="D702" s="23"/>
      <c r="E702" s="58"/>
      <c r="F702" s="58"/>
      <c r="G702" s="133"/>
      <c r="H702" s="134"/>
      <c r="I702" s="59"/>
      <c r="J702" s="58"/>
      <c r="K702" s="135"/>
      <c r="L702" s="135"/>
      <c r="M702" s="135"/>
      <c r="N702" s="135"/>
      <c r="O702" s="135"/>
      <c r="P702" s="67"/>
      <c r="Q702" s="58"/>
      <c r="R702" s="58"/>
      <c r="S702" s="58"/>
      <c r="T702" s="58"/>
      <c r="U702" s="58"/>
      <c r="V702" s="58"/>
      <c r="W702" s="58"/>
      <c r="X702" s="58"/>
    </row>
    <row r="703" spans="1:24" ht="18" customHeight="1" x14ac:dyDescent="0.2">
      <c r="A703" s="23"/>
      <c r="B703" s="23"/>
      <c r="C703" s="23"/>
      <c r="D703" s="23"/>
      <c r="E703" s="58"/>
      <c r="F703" s="58"/>
      <c r="G703" s="133"/>
      <c r="H703" s="134"/>
      <c r="I703" s="59"/>
      <c r="J703" s="58"/>
      <c r="K703" s="135"/>
      <c r="L703" s="135"/>
      <c r="M703" s="135"/>
      <c r="N703" s="135"/>
      <c r="O703" s="135"/>
      <c r="P703" s="67"/>
      <c r="Q703" s="58"/>
      <c r="R703" s="58"/>
      <c r="S703" s="58"/>
      <c r="T703" s="58"/>
      <c r="U703" s="58"/>
      <c r="V703" s="58"/>
      <c r="W703" s="58"/>
      <c r="X703" s="58"/>
    </row>
    <row r="704" spans="1:24" ht="18" customHeight="1" x14ac:dyDescent="0.2">
      <c r="A704" s="23"/>
      <c r="B704" s="23"/>
      <c r="C704" s="23"/>
      <c r="D704" s="23"/>
      <c r="E704" s="58"/>
      <c r="F704" s="58"/>
      <c r="G704" s="133"/>
      <c r="H704" s="134"/>
      <c r="I704" s="59"/>
      <c r="J704" s="58"/>
      <c r="K704" s="135"/>
      <c r="L704" s="135"/>
      <c r="M704" s="135"/>
      <c r="N704" s="135"/>
      <c r="O704" s="135"/>
      <c r="P704" s="67"/>
      <c r="Q704" s="58"/>
      <c r="R704" s="58"/>
      <c r="S704" s="58"/>
      <c r="T704" s="58"/>
      <c r="U704" s="58"/>
      <c r="V704" s="58"/>
      <c r="W704" s="58"/>
      <c r="X704" s="58"/>
    </row>
    <row r="705" spans="1:24" ht="18" customHeight="1" x14ac:dyDescent="0.2">
      <c r="A705" s="23"/>
      <c r="B705" s="23"/>
      <c r="C705" s="23"/>
      <c r="D705" s="23"/>
      <c r="E705" s="58"/>
      <c r="F705" s="58"/>
      <c r="G705" s="133"/>
      <c r="H705" s="134"/>
      <c r="I705" s="59"/>
      <c r="J705" s="58"/>
      <c r="K705" s="135"/>
      <c r="L705" s="135"/>
      <c r="M705" s="135"/>
      <c r="N705" s="135"/>
      <c r="O705" s="135"/>
      <c r="P705" s="67"/>
      <c r="Q705" s="58"/>
      <c r="R705" s="58"/>
      <c r="S705" s="58"/>
      <c r="T705" s="58"/>
      <c r="U705" s="58"/>
      <c r="V705" s="58"/>
      <c r="W705" s="58"/>
      <c r="X705" s="58"/>
    </row>
    <row r="706" spans="1:24" ht="18" customHeight="1" x14ac:dyDescent="0.2">
      <c r="A706" s="23"/>
      <c r="B706" s="23"/>
      <c r="C706" s="23"/>
      <c r="D706" s="23"/>
      <c r="E706" s="58"/>
      <c r="F706" s="58"/>
      <c r="G706" s="133"/>
      <c r="H706" s="134"/>
      <c r="I706" s="59"/>
      <c r="J706" s="58"/>
      <c r="K706" s="135"/>
      <c r="L706" s="135"/>
      <c r="M706" s="135"/>
      <c r="N706" s="135"/>
      <c r="O706" s="135"/>
      <c r="P706" s="67"/>
      <c r="Q706" s="58"/>
      <c r="R706" s="58"/>
      <c r="S706" s="58"/>
      <c r="T706" s="58"/>
      <c r="U706" s="58"/>
      <c r="V706" s="58"/>
      <c r="W706" s="58"/>
      <c r="X706" s="58"/>
    </row>
    <row r="707" spans="1:24" ht="18" customHeight="1" x14ac:dyDescent="0.2">
      <c r="A707" s="23"/>
      <c r="B707" s="23"/>
      <c r="C707" s="23"/>
      <c r="D707" s="23"/>
      <c r="E707" s="58"/>
      <c r="F707" s="58"/>
      <c r="G707" s="133"/>
      <c r="H707" s="134"/>
      <c r="I707" s="59"/>
      <c r="J707" s="58"/>
      <c r="K707" s="135"/>
      <c r="L707" s="135"/>
      <c r="M707" s="135"/>
      <c r="N707" s="135"/>
      <c r="O707" s="135"/>
      <c r="P707" s="67"/>
      <c r="Q707" s="58"/>
      <c r="R707" s="58"/>
      <c r="S707" s="58"/>
      <c r="T707" s="58"/>
      <c r="U707" s="58"/>
      <c r="V707" s="58"/>
      <c r="W707" s="58"/>
      <c r="X707" s="58"/>
    </row>
    <row r="708" spans="1:24" ht="18" customHeight="1" x14ac:dyDescent="0.2">
      <c r="A708" s="23"/>
      <c r="B708" s="23"/>
      <c r="C708" s="23"/>
      <c r="D708" s="23"/>
      <c r="E708" s="58"/>
      <c r="F708" s="58"/>
      <c r="G708" s="133"/>
      <c r="H708" s="134"/>
      <c r="I708" s="59"/>
      <c r="J708" s="58"/>
      <c r="K708" s="135"/>
      <c r="L708" s="135"/>
      <c r="M708" s="135"/>
      <c r="N708" s="135"/>
      <c r="O708" s="135"/>
      <c r="P708" s="67"/>
      <c r="Q708" s="58"/>
      <c r="R708" s="58"/>
      <c r="S708" s="58"/>
      <c r="T708" s="58"/>
      <c r="U708" s="58"/>
      <c r="V708" s="58"/>
      <c r="W708" s="58"/>
      <c r="X708" s="58"/>
    </row>
    <row r="709" spans="1:24" ht="18" customHeight="1" x14ac:dyDescent="0.2">
      <c r="A709" s="23"/>
      <c r="B709" s="23"/>
      <c r="C709" s="23"/>
      <c r="D709" s="23"/>
      <c r="E709" s="58"/>
      <c r="F709" s="58"/>
      <c r="G709" s="133"/>
      <c r="H709" s="134"/>
      <c r="I709" s="59"/>
      <c r="J709" s="58"/>
      <c r="K709" s="135"/>
      <c r="L709" s="135"/>
      <c r="M709" s="135"/>
      <c r="N709" s="135"/>
      <c r="O709" s="135"/>
      <c r="P709" s="67"/>
      <c r="Q709" s="58"/>
      <c r="R709" s="58"/>
      <c r="S709" s="58"/>
      <c r="T709" s="58"/>
      <c r="U709" s="58"/>
      <c r="V709" s="58"/>
      <c r="W709" s="58"/>
      <c r="X709" s="58"/>
    </row>
    <row r="710" spans="1:24" ht="18" customHeight="1" x14ac:dyDescent="0.2">
      <c r="A710" s="23"/>
      <c r="B710" s="23"/>
      <c r="C710" s="23"/>
      <c r="D710" s="23"/>
      <c r="E710" s="58"/>
      <c r="F710" s="58"/>
      <c r="G710" s="133"/>
      <c r="H710" s="134"/>
      <c r="I710" s="59"/>
      <c r="J710" s="58"/>
      <c r="K710" s="135"/>
      <c r="L710" s="135"/>
      <c r="M710" s="135"/>
      <c r="N710" s="135"/>
      <c r="O710" s="135"/>
      <c r="P710" s="67"/>
      <c r="Q710" s="58"/>
      <c r="R710" s="58"/>
      <c r="S710" s="58"/>
      <c r="T710" s="58"/>
      <c r="U710" s="58"/>
      <c r="V710" s="58"/>
      <c r="W710" s="58"/>
      <c r="X710" s="58"/>
    </row>
    <row r="711" spans="1:24" ht="18" customHeight="1" x14ac:dyDescent="0.2">
      <c r="A711" s="23"/>
      <c r="B711" s="23"/>
      <c r="C711" s="23"/>
      <c r="D711" s="23"/>
      <c r="E711" s="58"/>
      <c r="F711" s="58"/>
      <c r="G711" s="133"/>
      <c r="H711" s="134"/>
      <c r="I711" s="59"/>
      <c r="J711" s="58"/>
      <c r="K711" s="135"/>
      <c r="L711" s="135"/>
      <c r="M711" s="135"/>
      <c r="N711" s="135"/>
      <c r="O711" s="135"/>
      <c r="P711" s="67"/>
      <c r="Q711" s="58"/>
      <c r="R711" s="58"/>
      <c r="S711" s="58"/>
      <c r="T711" s="58"/>
      <c r="U711" s="58"/>
      <c r="V711" s="58"/>
      <c r="W711" s="58"/>
      <c r="X711" s="58"/>
    </row>
    <row r="712" spans="1:24" ht="18" customHeight="1" x14ac:dyDescent="0.2">
      <c r="A712" s="23"/>
      <c r="B712" s="23"/>
      <c r="C712" s="23"/>
      <c r="D712" s="23"/>
      <c r="E712" s="58"/>
      <c r="F712" s="58"/>
      <c r="G712" s="133"/>
      <c r="H712" s="134"/>
      <c r="I712" s="59"/>
      <c r="J712" s="58"/>
      <c r="K712" s="135"/>
      <c r="L712" s="135"/>
      <c r="M712" s="135"/>
      <c r="N712" s="135"/>
      <c r="O712" s="135"/>
      <c r="P712" s="67"/>
      <c r="Q712" s="58"/>
      <c r="R712" s="58"/>
      <c r="S712" s="58"/>
      <c r="T712" s="58"/>
      <c r="U712" s="58"/>
      <c r="V712" s="58"/>
      <c r="W712" s="58"/>
      <c r="X712" s="58"/>
    </row>
    <row r="713" spans="1:24" ht="18" customHeight="1" x14ac:dyDescent="0.2">
      <c r="A713" s="23"/>
      <c r="B713" s="23"/>
      <c r="C713" s="23"/>
      <c r="D713" s="23"/>
      <c r="E713" s="58"/>
      <c r="F713" s="58"/>
      <c r="G713" s="133"/>
      <c r="H713" s="134"/>
      <c r="I713" s="59"/>
      <c r="J713" s="58"/>
      <c r="K713" s="135"/>
      <c r="L713" s="135"/>
      <c r="M713" s="135"/>
      <c r="N713" s="135"/>
      <c r="O713" s="135"/>
      <c r="P713" s="67"/>
      <c r="Q713" s="58"/>
      <c r="R713" s="58"/>
      <c r="S713" s="58"/>
      <c r="T713" s="58"/>
      <c r="U713" s="58"/>
      <c r="V713" s="58"/>
      <c r="W713" s="58"/>
      <c r="X713" s="58"/>
    </row>
    <row r="714" spans="1:24" ht="18" customHeight="1" x14ac:dyDescent="0.2">
      <c r="A714" s="23"/>
      <c r="B714" s="23"/>
      <c r="C714" s="23"/>
      <c r="D714" s="23"/>
      <c r="E714" s="58"/>
      <c r="F714" s="58"/>
      <c r="G714" s="133"/>
      <c r="H714" s="134"/>
      <c r="I714" s="59"/>
      <c r="J714" s="58"/>
      <c r="K714" s="135"/>
      <c r="L714" s="135"/>
      <c r="M714" s="135"/>
      <c r="N714" s="135"/>
      <c r="O714" s="135"/>
      <c r="P714" s="67"/>
      <c r="Q714" s="58"/>
      <c r="R714" s="58"/>
      <c r="S714" s="58"/>
      <c r="T714" s="58"/>
      <c r="U714" s="58"/>
      <c r="V714" s="58"/>
      <c r="W714" s="58"/>
      <c r="X714" s="58"/>
    </row>
    <row r="715" spans="1:24" ht="18" customHeight="1" x14ac:dyDescent="0.2">
      <c r="A715" s="23"/>
      <c r="B715" s="23"/>
      <c r="C715" s="23"/>
      <c r="D715" s="23"/>
      <c r="E715" s="58"/>
      <c r="F715" s="58"/>
      <c r="G715" s="133"/>
      <c r="H715" s="134"/>
      <c r="I715" s="59"/>
      <c r="J715" s="58"/>
      <c r="K715" s="135"/>
      <c r="L715" s="135"/>
      <c r="M715" s="135"/>
      <c r="N715" s="135"/>
      <c r="O715" s="135"/>
      <c r="P715" s="67"/>
      <c r="Q715" s="58"/>
      <c r="R715" s="58"/>
      <c r="S715" s="58"/>
      <c r="T715" s="58"/>
      <c r="U715" s="58"/>
      <c r="V715" s="58"/>
      <c r="W715" s="58"/>
      <c r="X715" s="58"/>
    </row>
    <row r="716" spans="1:24" ht="18" customHeight="1" x14ac:dyDescent="0.2">
      <c r="A716" s="23"/>
      <c r="B716" s="23"/>
      <c r="C716" s="23"/>
      <c r="D716" s="23"/>
      <c r="E716" s="58"/>
      <c r="F716" s="58"/>
      <c r="G716" s="133"/>
      <c r="H716" s="134"/>
      <c r="I716" s="59"/>
      <c r="J716" s="58"/>
      <c r="K716" s="135"/>
      <c r="L716" s="135"/>
      <c r="M716" s="135"/>
      <c r="N716" s="135"/>
      <c r="O716" s="135"/>
      <c r="P716" s="67"/>
      <c r="Q716" s="58"/>
      <c r="R716" s="58"/>
      <c r="S716" s="58"/>
      <c r="T716" s="58"/>
      <c r="U716" s="58"/>
      <c r="V716" s="58"/>
      <c r="W716" s="58"/>
      <c r="X716" s="58"/>
    </row>
    <row r="717" spans="1:24" ht="18" customHeight="1" x14ac:dyDescent="0.2">
      <c r="A717" s="23"/>
      <c r="B717" s="23"/>
      <c r="C717" s="23"/>
      <c r="D717" s="23"/>
      <c r="E717" s="58"/>
      <c r="F717" s="58"/>
      <c r="G717" s="133"/>
      <c r="H717" s="134"/>
      <c r="I717" s="59"/>
      <c r="J717" s="58"/>
      <c r="K717" s="135"/>
      <c r="L717" s="135"/>
      <c r="M717" s="135"/>
      <c r="N717" s="135"/>
      <c r="O717" s="135"/>
      <c r="P717" s="67"/>
      <c r="Q717" s="58"/>
      <c r="R717" s="58"/>
      <c r="S717" s="58"/>
      <c r="T717" s="58"/>
      <c r="U717" s="58"/>
      <c r="V717" s="58"/>
      <c r="W717" s="58"/>
      <c r="X717" s="58"/>
    </row>
    <row r="718" spans="1:24" ht="18" customHeight="1" x14ac:dyDescent="0.2">
      <c r="A718" s="23"/>
      <c r="B718" s="23"/>
      <c r="C718" s="23"/>
      <c r="D718" s="23"/>
      <c r="E718" s="58"/>
      <c r="F718" s="58"/>
      <c r="G718" s="133"/>
      <c r="H718" s="134"/>
      <c r="I718" s="59"/>
      <c r="J718" s="58"/>
      <c r="K718" s="135"/>
      <c r="L718" s="135"/>
      <c r="M718" s="135"/>
      <c r="N718" s="135"/>
      <c r="O718" s="135"/>
      <c r="P718" s="67"/>
      <c r="Q718" s="58"/>
      <c r="R718" s="58"/>
      <c r="S718" s="58"/>
      <c r="T718" s="58"/>
      <c r="U718" s="58"/>
      <c r="V718" s="58"/>
      <c r="W718" s="58"/>
      <c r="X718" s="58"/>
    </row>
    <row r="719" spans="1:24" ht="18" customHeight="1" x14ac:dyDescent="0.2">
      <c r="A719" s="23"/>
      <c r="B719" s="23"/>
      <c r="C719" s="23"/>
      <c r="D719" s="23"/>
      <c r="E719" s="58"/>
      <c r="F719" s="58"/>
      <c r="G719" s="133"/>
      <c r="H719" s="134"/>
      <c r="I719" s="59"/>
      <c r="J719" s="58"/>
      <c r="K719" s="135"/>
      <c r="L719" s="135"/>
      <c r="M719" s="135"/>
      <c r="N719" s="135"/>
      <c r="O719" s="135"/>
      <c r="P719" s="67"/>
      <c r="Q719" s="58"/>
      <c r="R719" s="58"/>
      <c r="S719" s="58"/>
      <c r="T719" s="58"/>
      <c r="U719" s="58"/>
      <c r="V719" s="58"/>
      <c r="W719" s="58"/>
      <c r="X719" s="58"/>
    </row>
    <row r="720" spans="1:24" ht="18" customHeight="1" x14ac:dyDescent="0.2">
      <c r="A720" s="23"/>
      <c r="B720" s="23"/>
      <c r="C720" s="23"/>
      <c r="D720" s="23"/>
      <c r="E720" s="58"/>
      <c r="F720" s="58"/>
      <c r="G720" s="133"/>
      <c r="H720" s="134"/>
      <c r="I720" s="59"/>
      <c r="J720" s="58"/>
      <c r="K720" s="135"/>
      <c r="L720" s="135"/>
      <c r="M720" s="135"/>
      <c r="N720" s="135"/>
      <c r="O720" s="135"/>
      <c r="P720" s="67"/>
      <c r="Q720" s="58"/>
      <c r="R720" s="58"/>
      <c r="S720" s="58"/>
      <c r="T720" s="58"/>
      <c r="U720" s="58"/>
      <c r="V720" s="58"/>
      <c r="W720" s="58"/>
      <c r="X720" s="58"/>
    </row>
    <row r="721" spans="1:24" ht="18" customHeight="1" x14ac:dyDescent="0.2">
      <c r="A721" s="23"/>
      <c r="B721" s="23"/>
      <c r="C721" s="23"/>
      <c r="D721" s="23"/>
      <c r="E721" s="58"/>
      <c r="F721" s="58"/>
      <c r="G721" s="133"/>
      <c r="H721" s="134"/>
      <c r="I721" s="59"/>
      <c r="J721" s="58"/>
      <c r="K721" s="135"/>
      <c r="L721" s="135"/>
      <c r="M721" s="135"/>
      <c r="N721" s="135"/>
      <c r="O721" s="135"/>
      <c r="P721" s="67"/>
      <c r="Q721" s="58"/>
      <c r="R721" s="58"/>
      <c r="S721" s="58"/>
      <c r="T721" s="58"/>
      <c r="U721" s="58"/>
      <c r="V721" s="58"/>
      <c r="W721" s="58"/>
      <c r="X721" s="58"/>
    </row>
    <row r="722" spans="1:24" ht="18" customHeight="1" x14ac:dyDescent="0.2">
      <c r="A722" s="23"/>
      <c r="B722" s="23"/>
      <c r="C722" s="23"/>
      <c r="D722" s="23"/>
      <c r="E722" s="58"/>
      <c r="F722" s="58"/>
      <c r="G722" s="133"/>
      <c r="H722" s="134"/>
      <c r="I722" s="59"/>
      <c r="J722" s="58"/>
      <c r="K722" s="135"/>
      <c r="L722" s="135"/>
      <c r="M722" s="135"/>
      <c r="N722" s="135"/>
      <c r="O722" s="135"/>
      <c r="P722" s="67"/>
      <c r="Q722" s="58"/>
      <c r="R722" s="58"/>
      <c r="S722" s="58"/>
      <c r="T722" s="58"/>
      <c r="U722" s="58"/>
      <c r="V722" s="58"/>
      <c r="W722" s="58"/>
      <c r="X722" s="58"/>
    </row>
    <row r="723" spans="1:24" ht="18" customHeight="1" x14ac:dyDescent="0.2">
      <c r="A723" s="23"/>
      <c r="B723" s="23"/>
      <c r="C723" s="23"/>
      <c r="D723" s="23"/>
      <c r="E723" s="58"/>
      <c r="F723" s="58"/>
      <c r="G723" s="133"/>
      <c r="H723" s="134"/>
      <c r="I723" s="59"/>
      <c r="J723" s="58"/>
      <c r="K723" s="135"/>
      <c r="L723" s="135"/>
      <c r="M723" s="135"/>
      <c r="N723" s="135"/>
      <c r="O723" s="135"/>
      <c r="P723" s="67"/>
      <c r="Q723" s="58"/>
      <c r="R723" s="58"/>
      <c r="S723" s="58"/>
      <c r="T723" s="58"/>
      <c r="U723" s="58"/>
      <c r="V723" s="58"/>
      <c r="W723" s="58"/>
      <c r="X723" s="58"/>
    </row>
    <row r="724" spans="1:24" ht="18" customHeight="1" x14ac:dyDescent="0.2">
      <c r="A724" s="23"/>
      <c r="B724" s="23"/>
      <c r="C724" s="23"/>
      <c r="D724" s="23"/>
      <c r="E724" s="58"/>
      <c r="F724" s="58"/>
      <c r="G724" s="133"/>
      <c r="H724" s="134"/>
      <c r="I724" s="59"/>
      <c r="J724" s="58"/>
      <c r="K724" s="135"/>
      <c r="L724" s="135"/>
      <c r="M724" s="135"/>
      <c r="N724" s="135"/>
      <c r="O724" s="135"/>
      <c r="P724" s="67"/>
      <c r="Q724" s="58"/>
      <c r="R724" s="58"/>
      <c r="S724" s="58"/>
      <c r="T724" s="58"/>
      <c r="U724" s="58"/>
      <c r="V724" s="58"/>
      <c r="W724" s="58"/>
      <c r="X724" s="58"/>
    </row>
    <row r="725" spans="1:24" ht="18" customHeight="1" x14ac:dyDescent="0.2">
      <c r="A725" s="23"/>
      <c r="B725" s="23"/>
      <c r="C725" s="23"/>
      <c r="D725" s="23"/>
      <c r="E725" s="58"/>
      <c r="F725" s="58"/>
      <c r="G725" s="133"/>
      <c r="H725" s="134"/>
      <c r="I725" s="59"/>
      <c r="J725" s="58"/>
      <c r="K725" s="135"/>
      <c r="L725" s="135"/>
      <c r="M725" s="135"/>
      <c r="N725" s="135"/>
      <c r="O725" s="135"/>
      <c r="P725" s="67"/>
      <c r="Q725" s="58"/>
      <c r="R725" s="58"/>
      <c r="S725" s="58"/>
      <c r="T725" s="58"/>
      <c r="U725" s="58"/>
      <c r="V725" s="58"/>
      <c r="W725" s="58"/>
      <c r="X725" s="58"/>
    </row>
    <row r="726" spans="1:24" ht="18" customHeight="1" x14ac:dyDescent="0.2">
      <c r="A726" s="23"/>
      <c r="B726" s="23"/>
      <c r="C726" s="23"/>
      <c r="D726" s="23"/>
      <c r="E726" s="58"/>
      <c r="F726" s="58"/>
      <c r="G726" s="133"/>
      <c r="H726" s="134"/>
      <c r="I726" s="59"/>
      <c r="J726" s="58"/>
      <c r="K726" s="135"/>
      <c r="L726" s="135"/>
      <c r="M726" s="135"/>
      <c r="N726" s="135"/>
      <c r="O726" s="135"/>
      <c r="P726" s="67"/>
      <c r="Q726" s="58"/>
      <c r="R726" s="58"/>
      <c r="S726" s="58"/>
      <c r="T726" s="58"/>
      <c r="U726" s="58"/>
      <c r="V726" s="58"/>
      <c r="W726" s="58"/>
      <c r="X726" s="58"/>
    </row>
    <row r="727" spans="1:24" ht="18" customHeight="1" x14ac:dyDescent="0.2">
      <c r="A727" s="23"/>
      <c r="B727" s="23"/>
      <c r="C727" s="23"/>
      <c r="D727" s="23"/>
      <c r="E727" s="58"/>
      <c r="F727" s="58"/>
      <c r="G727" s="133"/>
      <c r="H727" s="134"/>
      <c r="I727" s="59"/>
      <c r="J727" s="58"/>
      <c r="K727" s="135"/>
      <c r="L727" s="135"/>
      <c r="M727" s="135"/>
      <c r="N727" s="135"/>
      <c r="O727" s="135"/>
      <c r="P727" s="67"/>
      <c r="Q727" s="58"/>
      <c r="R727" s="58"/>
      <c r="S727" s="58"/>
      <c r="T727" s="58"/>
      <c r="U727" s="58"/>
      <c r="V727" s="58"/>
      <c r="W727" s="58"/>
      <c r="X727" s="58"/>
    </row>
    <row r="728" spans="1:24" ht="18" customHeight="1" x14ac:dyDescent="0.2">
      <c r="A728" s="23"/>
      <c r="B728" s="23"/>
      <c r="C728" s="23"/>
      <c r="D728" s="23"/>
      <c r="E728" s="58"/>
      <c r="F728" s="58"/>
      <c r="G728" s="133"/>
      <c r="H728" s="134"/>
      <c r="I728" s="59"/>
      <c r="J728" s="58"/>
      <c r="K728" s="135"/>
      <c r="L728" s="135"/>
      <c r="M728" s="135"/>
      <c r="N728" s="135"/>
      <c r="O728" s="135"/>
      <c r="P728" s="67"/>
      <c r="Q728" s="58"/>
      <c r="R728" s="58"/>
      <c r="S728" s="58"/>
      <c r="T728" s="58"/>
      <c r="U728" s="58"/>
      <c r="V728" s="58"/>
      <c r="W728" s="58"/>
      <c r="X728" s="58"/>
    </row>
    <row r="729" spans="1:24" ht="18" customHeight="1" x14ac:dyDescent="0.2">
      <c r="A729" s="23"/>
      <c r="B729" s="23"/>
      <c r="C729" s="23"/>
      <c r="D729" s="23"/>
      <c r="E729" s="58"/>
      <c r="F729" s="58"/>
      <c r="G729" s="133"/>
      <c r="H729" s="134"/>
      <c r="I729" s="59"/>
      <c r="J729" s="58"/>
      <c r="K729" s="135"/>
      <c r="L729" s="135"/>
      <c r="M729" s="135"/>
      <c r="N729" s="135"/>
      <c r="O729" s="135"/>
      <c r="P729" s="67"/>
      <c r="Q729" s="58"/>
      <c r="R729" s="58"/>
      <c r="S729" s="58"/>
      <c r="T729" s="58"/>
      <c r="U729" s="58"/>
      <c r="V729" s="58"/>
      <c r="W729" s="58"/>
      <c r="X729" s="58"/>
    </row>
    <row r="730" spans="1:24" ht="18" customHeight="1" x14ac:dyDescent="0.2">
      <c r="A730" s="23"/>
      <c r="B730" s="23"/>
      <c r="C730" s="23"/>
      <c r="D730" s="23"/>
      <c r="E730" s="58"/>
      <c r="F730" s="58"/>
      <c r="G730" s="133"/>
      <c r="H730" s="134"/>
      <c r="I730" s="59"/>
      <c r="J730" s="58"/>
      <c r="K730" s="135"/>
      <c r="L730" s="135"/>
      <c r="M730" s="135"/>
      <c r="N730" s="135"/>
      <c r="O730" s="135"/>
      <c r="P730" s="67"/>
      <c r="Q730" s="58"/>
      <c r="R730" s="58"/>
      <c r="S730" s="58"/>
      <c r="T730" s="58"/>
      <c r="U730" s="58"/>
      <c r="V730" s="58"/>
      <c r="W730" s="58"/>
      <c r="X730" s="58"/>
    </row>
    <row r="731" spans="1:24" ht="18" customHeight="1" x14ac:dyDescent="0.2">
      <c r="A731" s="23"/>
      <c r="B731" s="23"/>
      <c r="C731" s="23"/>
      <c r="D731" s="23"/>
      <c r="E731" s="58"/>
      <c r="F731" s="58"/>
      <c r="G731" s="133"/>
      <c r="H731" s="134"/>
      <c r="I731" s="59"/>
      <c r="J731" s="58"/>
      <c r="K731" s="135"/>
      <c r="L731" s="135"/>
      <c r="M731" s="135"/>
      <c r="N731" s="135"/>
      <c r="O731" s="135"/>
      <c r="P731" s="67"/>
      <c r="Q731" s="58"/>
      <c r="R731" s="58"/>
      <c r="S731" s="58"/>
      <c r="T731" s="58"/>
      <c r="U731" s="58"/>
      <c r="V731" s="58"/>
      <c r="W731" s="58"/>
      <c r="X731" s="58"/>
    </row>
    <row r="732" spans="1:24" ht="18" customHeight="1" x14ac:dyDescent="0.2">
      <c r="A732" s="23"/>
      <c r="B732" s="23"/>
      <c r="C732" s="23"/>
      <c r="D732" s="23"/>
      <c r="E732" s="58"/>
      <c r="F732" s="58"/>
      <c r="G732" s="133"/>
      <c r="H732" s="134"/>
      <c r="I732" s="59"/>
      <c r="J732" s="58"/>
      <c r="K732" s="135"/>
      <c r="L732" s="135"/>
      <c r="M732" s="135"/>
      <c r="N732" s="135"/>
      <c r="O732" s="135"/>
      <c r="P732" s="67"/>
      <c r="Q732" s="58"/>
      <c r="R732" s="58"/>
      <c r="S732" s="58"/>
      <c r="T732" s="58"/>
      <c r="U732" s="58"/>
      <c r="V732" s="58"/>
      <c r="W732" s="58"/>
      <c r="X732" s="58"/>
    </row>
    <row r="733" spans="1:24" ht="18" customHeight="1" x14ac:dyDescent="0.2">
      <c r="A733" s="23"/>
      <c r="B733" s="23"/>
      <c r="C733" s="23"/>
      <c r="D733" s="23"/>
      <c r="E733" s="58"/>
      <c r="F733" s="58"/>
      <c r="G733" s="133"/>
      <c r="H733" s="134"/>
      <c r="I733" s="59"/>
      <c r="J733" s="58"/>
      <c r="K733" s="135"/>
      <c r="L733" s="135"/>
      <c r="M733" s="135"/>
      <c r="N733" s="135"/>
      <c r="O733" s="135"/>
      <c r="P733" s="67"/>
      <c r="Q733" s="58"/>
      <c r="R733" s="58"/>
      <c r="S733" s="58"/>
      <c r="T733" s="58"/>
      <c r="U733" s="58"/>
      <c r="V733" s="58"/>
      <c r="W733" s="58"/>
      <c r="X733" s="58"/>
    </row>
    <row r="734" spans="1:24" ht="18" customHeight="1" x14ac:dyDescent="0.2">
      <c r="A734" s="23"/>
      <c r="B734" s="23"/>
      <c r="C734" s="23"/>
      <c r="D734" s="23"/>
      <c r="E734" s="58"/>
      <c r="F734" s="58"/>
      <c r="G734" s="133"/>
      <c r="H734" s="134"/>
      <c r="I734" s="59"/>
      <c r="J734" s="58"/>
      <c r="K734" s="135"/>
      <c r="L734" s="135"/>
      <c r="M734" s="135"/>
      <c r="N734" s="135"/>
      <c r="O734" s="135"/>
      <c r="P734" s="67"/>
      <c r="Q734" s="58"/>
      <c r="R734" s="58"/>
      <c r="S734" s="58"/>
      <c r="T734" s="58"/>
      <c r="U734" s="58"/>
      <c r="V734" s="58"/>
      <c r="W734" s="58"/>
      <c r="X734" s="58"/>
    </row>
    <row r="735" spans="1:24" ht="18" customHeight="1" x14ac:dyDescent="0.2">
      <c r="A735" s="23"/>
      <c r="B735" s="23"/>
      <c r="C735" s="23"/>
      <c r="D735" s="23"/>
      <c r="E735" s="58"/>
      <c r="F735" s="58"/>
      <c r="G735" s="133"/>
      <c r="H735" s="134"/>
      <c r="I735" s="59"/>
      <c r="J735" s="58"/>
      <c r="K735" s="135"/>
      <c r="L735" s="135"/>
      <c r="M735" s="135"/>
      <c r="N735" s="135"/>
      <c r="O735" s="135"/>
      <c r="P735" s="67"/>
      <c r="Q735" s="58"/>
      <c r="R735" s="58"/>
      <c r="S735" s="58"/>
      <c r="T735" s="58"/>
      <c r="U735" s="58"/>
      <c r="V735" s="58"/>
      <c r="W735" s="58"/>
      <c r="X735" s="58"/>
    </row>
    <row r="736" spans="1:24" ht="18" customHeight="1" x14ac:dyDescent="0.2">
      <c r="A736" s="23"/>
      <c r="B736" s="23"/>
      <c r="C736" s="23"/>
      <c r="D736" s="23"/>
      <c r="E736" s="58"/>
      <c r="F736" s="58"/>
      <c r="G736" s="133"/>
      <c r="H736" s="134"/>
      <c r="I736" s="59"/>
      <c r="J736" s="58"/>
      <c r="K736" s="135"/>
      <c r="L736" s="135"/>
      <c r="M736" s="135"/>
      <c r="N736" s="135"/>
      <c r="O736" s="135"/>
      <c r="P736" s="67"/>
      <c r="Q736" s="58"/>
      <c r="R736" s="58"/>
      <c r="S736" s="58"/>
      <c r="T736" s="58"/>
      <c r="U736" s="58"/>
      <c r="V736" s="58"/>
      <c r="W736" s="58"/>
      <c r="X736" s="58"/>
    </row>
    <row r="737" spans="1:24" ht="18" customHeight="1" x14ac:dyDescent="0.2">
      <c r="A737" s="23"/>
      <c r="B737" s="23"/>
      <c r="C737" s="23"/>
      <c r="D737" s="23"/>
      <c r="E737" s="58"/>
      <c r="F737" s="58"/>
      <c r="G737" s="133"/>
      <c r="H737" s="134"/>
      <c r="I737" s="59"/>
      <c r="J737" s="58"/>
      <c r="K737" s="135"/>
      <c r="L737" s="135"/>
      <c r="M737" s="135"/>
      <c r="N737" s="135"/>
      <c r="O737" s="135"/>
      <c r="P737" s="67"/>
      <c r="Q737" s="58"/>
      <c r="R737" s="58"/>
      <c r="S737" s="58"/>
      <c r="T737" s="58"/>
      <c r="U737" s="58"/>
      <c r="V737" s="58"/>
      <c r="W737" s="58"/>
      <c r="X737" s="58"/>
    </row>
    <row r="738" spans="1:24" ht="18" customHeight="1" x14ac:dyDescent="0.2">
      <c r="A738" s="23"/>
      <c r="B738" s="23"/>
      <c r="C738" s="23"/>
      <c r="D738" s="23"/>
      <c r="E738" s="58"/>
      <c r="F738" s="58"/>
      <c r="G738" s="133"/>
      <c r="H738" s="134"/>
      <c r="I738" s="59"/>
      <c r="J738" s="58"/>
      <c r="K738" s="135"/>
      <c r="L738" s="135"/>
      <c r="M738" s="135"/>
      <c r="N738" s="135"/>
      <c r="O738" s="135"/>
      <c r="P738" s="67"/>
      <c r="Q738" s="58"/>
      <c r="R738" s="58"/>
      <c r="S738" s="58"/>
      <c r="T738" s="58"/>
      <c r="U738" s="58"/>
      <c r="V738" s="58"/>
      <c r="W738" s="58"/>
      <c r="X738" s="58"/>
    </row>
    <row r="739" spans="1:24" ht="18" customHeight="1" x14ac:dyDescent="0.2">
      <c r="A739" s="23"/>
      <c r="B739" s="23"/>
      <c r="C739" s="23"/>
      <c r="D739" s="23"/>
      <c r="E739" s="58"/>
      <c r="F739" s="58"/>
      <c r="G739" s="133"/>
      <c r="H739" s="134"/>
      <c r="I739" s="59"/>
      <c r="J739" s="58"/>
      <c r="K739" s="135"/>
      <c r="L739" s="135"/>
      <c r="M739" s="135"/>
      <c r="N739" s="135"/>
      <c r="O739" s="135"/>
      <c r="P739" s="67"/>
      <c r="Q739" s="58"/>
      <c r="R739" s="58"/>
      <c r="S739" s="58"/>
      <c r="T739" s="58"/>
      <c r="U739" s="58"/>
      <c r="V739" s="58"/>
      <c r="W739" s="58"/>
      <c r="X739" s="58"/>
    </row>
    <row r="740" spans="1:24" ht="18" customHeight="1" x14ac:dyDescent="0.2">
      <c r="A740" s="23"/>
      <c r="B740" s="23"/>
      <c r="C740" s="23"/>
      <c r="D740" s="23"/>
      <c r="E740" s="58"/>
      <c r="F740" s="58"/>
      <c r="G740" s="133"/>
      <c r="H740" s="134"/>
      <c r="I740" s="59"/>
      <c r="J740" s="58"/>
      <c r="K740" s="135"/>
      <c r="L740" s="135"/>
      <c r="M740" s="135"/>
      <c r="N740" s="135"/>
      <c r="O740" s="135"/>
      <c r="P740" s="67"/>
      <c r="Q740" s="58"/>
      <c r="R740" s="58"/>
      <c r="S740" s="58"/>
      <c r="T740" s="58"/>
      <c r="U740" s="58"/>
      <c r="V740" s="58"/>
      <c r="W740" s="58"/>
      <c r="X740" s="58"/>
    </row>
    <row r="741" spans="1:24" ht="18" customHeight="1" x14ac:dyDescent="0.2">
      <c r="A741" s="23"/>
      <c r="B741" s="23"/>
      <c r="C741" s="23"/>
      <c r="D741" s="23"/>
      <c r="E741" s="58"/>
      <c r="F741" s="58"/>
      <c r="G741" s="133"/>
      <c r="H741" s="134"/>
      <c r="I741" s="59"/>
      <c r="J741" s="58"/>
      <c r="K741" s="135"/>
      <c r="L741" s="135"/>
      <c r="M741" s="135"/>
      <c r="N741" s="135"/>
      <c r="O741" s="135"/>
      <c r="P741" s="67"/>
      <c r="Q741" s="58"/>
      <c r="R741" s="58"/>
      <c r="S741" s="58"/>
      <c r="T741" s="58"/>
      <c r="U741" s="58"/>
      <c r="V741" s="58"/>
      <c r="W741" s="58"/>
      <c r="X741" s="58"/>
    </row>
    <row r="742" spans="1:24" ht="18" customHeight="1" x14ac:dyDescent="0.2">
      <c r="A742" s="23"/>
      <c r="B742" s="23"/>
      <c r="C742" s="23"/>
      <c r="D742" s="23"/>
      <c r="E742" s="58"/>
      <c r="F742" s="58"/>
      <c r="G742" s="133"/>
      <c r="H742" s="134"/>
      <c r="I742" s="59"/>
      <c r="J742" s="58"/>
      <c r="K742" s="135"/>
      <c r="L742" s="135"/>
      <c r="M742" s="135"/>
      <c r="N742" s="135"/>
      <c r="O742" s="135"/>
      <c r="P742" s="67"/>
      <c r="Q742" s="58"/>
      <c r="R742" s="58"/>
      <c r="S742" s="58"/>
      <c r="T742" s="58"/>
      <c r="U742" s="58"/>
      <c r="V742" s="58"/>
      <c r="W742" s="58"/>
      <c r="X742" s="58"/>
    </row>
    <row r="743" spans="1:24" ht="18" customHeight="1" x14ac:dyDescent="0.2">
      <c r="A743" s="23"/>
      <c r="B743" s="23"/>
      <c r="C743" s="23"/>
      <c r="D743" s="23"/>
      <c r="E743" s="58"/>
      <c r="F743" s="58"/>
      <c r="G743" s="133"/>
      <c r="H743" s="134"/>
      <c r="I743" s="59"/>
      <c r="J743" s="58"/>
      <c r="K743" s="135"/>
      <c r="L743" s="135"/>
      <c r="M743" s="135"/>
      <c r="N743" s="135"/>
      <c r="O743" s="135"/>
      <c r="P743" s="67"/>
      <c r="Q743" s="58"/>
      <c r="R743" s="58"/>
      <c r="S743" s="58"/>
      <c r="T743" s="58"/>
      <c r="U743" s="58"/>
      <c r="V743" s="58"/>
      <c r="W743" s="58"/>
      <c r="X743" s="58"/>
    </row>
    <row r="744" spans="1:24" ht="18" customHeight="1" x14ac:dyDescent="0.2">
      <c r="A744" s="23"/>
      <c r="B744" s="23"/>
      <c r="C744" s="23"/>
      <c r="D744" s="23"/>
      <c r="E744" s="58"/>
      <c r="F744" s="58"/>
      <c r="G744" s="133"/>
      <c r="H744" s="134"/>
      <c r="I744" s="59"/>
      <c r="J744" s="58"/>
      <c r="K744" s="135"/>
      <c r="L744" s="135"/>
      <c r="M744" s="135"/>
      <c r="N744" s="135"/>
      <c r="O744" s="135"/>
      <c r="P744" s="67"/>
      <c r="Q744" s="58"/>
      <c r="R744" s="58"/>
      <c r="S744" s="58"/>
      <c r="T744" s="58"/>
      <c r="U744" s="58"/>
      <c r="V744" s="58"/>
      <c r="W744" s="58"/>
      <c r="X744" s="58"/>
    </row>
    <row r="745" spans="1:24" ht="18" customHeight="1" x14ac:dyDescent="0.2">
      <c r="A745" s="23"/>
      <c r="B745" s="23"/>
      <c r="C745" s="23"/>
      <c r="D745" s="23"/>
      <c r="E745" s="58"/>
      <c r="F745" s="58"/>
      <c r="G745" s="133"/>
      <c r="H745" s="134"/>
      <c r="I745" s="59"/>
      <c r="J745" s="58"/>
      <c r="K745" s="135"/>
      <c r="L745" s="135"/>
      <c r="M745" s="135"/>
      <c r="N745" s="135"/>
      <c r="O745" s="135"/>
      <c r="P745" s="67"/>
      <c r="Q745" s="58"/>
      <c r="R745" s="58"/>
      <c r="S745" s="58"/>
      <c r="T745" s="58"/>
      <c r="U745" s="58"/>
      <c r="V745" s="58"/>
      <c r="W745" s="58"/>
      <c r="X745" s="58"/>
    </row>
    <row r="746" spans="1:24" ht="18" customHeight="1" x14ac:dyDescent="0.2">
      <c r="A746" s="23"/>
      <c r="B746" s="23"/>
      <c r="C746" s="23"/>
      <c r="D746" s="23"/>
      <c r="E746" s="58"/>
      <c r="F746" s="58"/>
      <c r="G746" s="133"/>
      <c r="H746" s="134"/>
      <c r="I746" s="59"/>
      <c r="J746" s="58"/>
      <c r="K746" s="135"/>
      <c r="L746" s="135"/>
      <c r="M746" s="135"/>
      <c r="N746" s="135"/>
      <c r="O746" s="135"/>
      <c r="P746" s="67"/>
      <c r="Q746" s="58"/>
      <c r="R746" s="58"/>
      <c r="S746" s="58"/>
      <c r="T746" s="58"/>
      <c r="U746" s="58"/>
      <c r="V746" s="58"/>
      <c r="W746" s="58"/>
      <c r="X746" s="58"/>
    </row>
    <row r="747" spans="1:24" ht="18" customHeight="1" x14ac:dyDescent="0.2">
      <c r="A747" s="23"/>
      <c r="B747" s="23"/>
      <c r="C747" s="23"/>
      <c r="D747" s="23"/>
      <c r="E747" s="58"/>
      <c r="F747" s="58"/>
      <c r="G747" s="133"/>
      <c r="H747" s="134"/>
      <c r="I747" s="59"/>
      <c r="J747" s="58"/>
      <c r="K747" s="135"/>
      <c r="L747" s="135"/>
      <c r="M747" s="135"/>
      <c r="N747" s="135"/>
      <c r="O747" s="135"/>
      <c r="P747" s="67"/>
      <c r="Q747" s="58"/>
      <c r="R747" s="58"/>
      <c r="S747" s="58"/>
      <c r="T747" s="58"/>
      <c r="U747" s="58"/>
      <c r="V747" s="58"/>
      <c r="W747" s="58"/>
      <c r="X747" s="58"/>
    </row>
    <row r="748" spans="1:24" ht="18" customHeight="1" x14ac:dyDescent="0.2">
      <c r="A748" s="23"/>
      <c r="B748" s="23"/>
      <c r="C748" s="23"/>
      <c r="D748" s="23"/>
      <c r="E748" s="58"/>
      <c r="F748" s="58"/>
      <c r="G748" s="133"/>
      <c r="H748" s="134"/>
      <c r="I748" s="59"/>
      <c r="J748" s="58"/>
      <c r="K748" s="135"/>
      <c r="L748" s="135"/>
      <c r="M748" s="135"/>
      <c r="N748" s="135"/>
      <c r="O748" s="135"/>
      <c r="P748" s="67"/>
      <c r="Q748" s="58"/>
      <c r="R748" s="58"/>
      <c r="S748" s="58"/>
      <c r="T748" s="58"/>
      <c r="U748" s="58"/>
      <c r="V748" s="58"/>
      <c r="W748" s="58"/>
      <c r="X748" s="58"/>
    </row>
    <row r="749" spans="1:24" ht="18" customHeight="1" x14ac:dyDescent="0.2">
      <c r="A749" s="23"/>
      <c r="B749" s="23"/>
      <c r="C749" s="23"/>
      <c r="D749" s="23"/>
      <c r="E749" s="58"/>
      <c r="F749" s="58"/>
      <c r="G749" s="133"/>
      <c r="H749" s="134"/>
      <c r="I749" s="59"/>
      <c r="J749" s="58"/>
      <c r="K749" s="135"/>
      <c r="L749" s="135"/>
      <c r="M749" s="135"/>
      <c r="N749" s="135"/>
      <c r="O749" s="135"/>
      <c r="P749" s="67"/>
      <c r="Q749" s="58"/>
      <c r="R749" s="58"/>
      <c r="S749" s="58"/>
      <c r="T749" s="58"/>
      <c r="U749" s="58"/>
      <c r="V749" s="58"/>
      <c r="W749" s="58"/>
      <c r="X749" s="58"/>
    </row>
    <row r="750" spans="1:24" ht="18" customHeight="1" x14ac:dyDescent="0.2">
      <c r="A750" s="23"/>
      <c r="B750" s="23"/>
      <c r="C750" s="23"/>
      <c r="D750" s="23"/>
      <c r="E750" s="58"/>
      <c r="F750" s="58"/>
      <c r="G750" s="133"/>
      <c r="H750" s="134"/>
      <c r="I750" s="59"/>
      <c r="J750" s="58"/>
      <c r="K750" s="135"/>
      <c r="L750" s="135"/>
      <c r="M750" s="135"/>
      <c r="N750" s="135"/>
      <c r="O750" s="135"/>
      <c r="P750" s="67"/>
      <c r="Q750" s="58"/>
      <c r="R750" s="58"/>
      <c r="S750" s="58"/>
      <c r="T750" s="58"/>
      <c r="U750" s="58"/>
      <c r="V750" s="58"/>
      <c r="W750" s="58"/>
      <c r="X750" s="58"/>
    </row>
    <row r="751" spans="1:24" ht="18" customHeight="1" x14ac:dyDescent="0.2">
      <c r="A751" s="23"/>
      <c r="B751" s="23"/>
      <c r="C751" s="23"/>
      <c r="D751" s="23"/>
      <c r="E751" s="58"/>
      <c r="F751" s="58"/>
      <c r="G751" s="133"/>
      <c r="H751" s="134"/>
      <c r="I751" s="59"/>
      <c r="J751" s="58"/>
      <c r="K751" s="135"/>
      <c r="L751" s="135"/>
      <c r="M751" s="135"/>
      <c r="N751" s="135"/>
      <c r="O751" s="135"/>
      <c r="P751" s="67"/>
      <c r="Q751" s="58"/>
      <c r="R751" s="58"/>
      <c r="S751" s="58"/>
      <c r="T751" s="58"/>
      <c r="U751" s="58"/>
      <c r="V751" s="58"/>
      <c r="W751" s="58"/>
      <c r="X751" s="58"/>
    </row>
    <row r="752" spans="1:24" ht="18" customHeight="1" x14ac:dyDescent="0.2">
      <c r="A752" s="23"/>
      <c r="B752" s="23"/>
      <c r="C752" s="23"/>
      <c r="D752" s="23"/>
      <c r="E752" s="58"/>
      <c r="F752" s="58"/>
      <c r="G752" s="133"/>
      <c r="H752" s="134"/>
      <c r="I752" s="59"/>
      <c r="J752" s="58"/>
      <c r="K752" s="135"/>
      <c r="L752" s="135"/>
      <c r="M752" s="135"/>
      <c r="N752" s="135"/>
      <c r="O752" s="135"/>
      <c r="P752" s="67"/>
      <c r="Q752" s="58"/>
      <c r="R752" s="58"/>
      <c r="S752" s="58"/>
      <c r="T752" s="58"/>
      <c r="U752" s="58"/>
      <c r="V752" s="58"/>
      <c r="W752" s="58"/>
      <c r="X752" s="58"/>
    </row>
    <row r="753" spans="1:24" ht="18" customHeight="1" x14ac:dyDescent="0.2">
      <c r="A753" s="23"/>
      <c r="B753" s="23"/>
      <c r="C753" s="23"/>
      <c r="D753" s="23"/>
      <c r="E753" s="58"/>
      <c r="F753" s="58"/>
      <c r="G753" s="133"/>
      <c r="H753" s="134"/>
      <c r="I753" s="59"/>
      <c r="J753" s="58"/>
      <c r="K753" s="135"/>
      <c r="L753" s="135"/>
      <c r="M753" s="135"/>
      <c r="N753" s="135"/>
      <c r="O753" s="135"/>
      <c r="P753" s="67"/>
      <c r="Q753" s="58"/>
      <c r="R753" s="58"/>
      <c r="S753" s="58"/>
      <c r="T753" s="58"/>
      <c r="U753" s="58"/>
      <c r="V753" s="58"/>
      <c r="W753" s="58"/>
      <c r="X753" s="58"/>
    </row>
    <row r="754" spans="1:24" ht="18" customHeight="1" x14ac:dyDescent="0.2">
      <c r="A754" s="23"/>
      <c r="B754" s="23"/>
      <c r="C754" s="23"/>
      <c r="D754" s="23"/>
      <c r="E754" s="58"/>
      <c r="F754" s="58"/>
      <c r="G754" s="133"/>
      <c r="H754" s="134"/>
      <c r="I754" s="59"/>
      <c r="J754" s="58"/>
      <c r="K754" s="135"/>
      <c r="L754" s="135"/>
      <c r="M754" s="135"/>
      <c r="N754" s="135"/>
      <c r="O754" s="135"/>
      <c r="P754" s="67"/>
      <c r="Q754" s="58"/>
      <c r="R754" s="58"/>
      <c r="S754" s="58"/>
      <c r="T754" s="58"/>
      <c r="U754" s="58"/>
      <c r="V754" s="58"/>
      <c r="W754" s="58"/>
      <c r="X754" s="58"/>
    </row>
    <row r="755" spans="1:24" ht="18" customHeight="1" x14ac:dyDescent="0.2">
      <c r="A755" s="23"/>
      <c r="B755" s="23"/>
      <c r="C755" s="23"/>
      <c r="D755" s="23"/>
      <c r="E755" s="58"/>
      <c r="F755" s="58"/>
      <c r="G755" s="133"/>
      <c r="H755" s="134"/>
      <c r="I755" s="59"/>
      <c r="J755" s="58"/>
      <c r="K755" s="135"/>
      <c r="L755" s="135"/>
      <c r="M755" s="135"/>
      <c r="N755" s="135"/>
      <c r="O755" s="135"/>
      <c r="P755" s="67"/>
      <c r="Q755" s="58"/>
      <c r="R755" s="58"/>
      <c r="S755" s="58"/>
      <c r="T755" s="58"/>
      <c r="U755" s="58"/>
      <c r="V755" s="58"/>
      <c r="W755" s="58"/>
      <c r="X755" s="58"/>
    </row>
    <row r="756" spans="1:24" ht="18" customHeight="1" x14ac:dyDescent="0.2">
      <c r="A756" s="23"/>
      <c r="B756" s="23"/>
      <c r="C756" s="23"/>
      <c r="D756" s="23"/>
      <c r="E756" s="58"/>
      <c r="F756" s="58"/>
      <c r="G756" s="133"/>
      <c r="H756" s="134"/>
      <c r="I756" s="59"/>
      <c r="J756" s="58"/>
      <c r="K756" s="135"/>
      <c r="L756" s="135"/>
      <c r="M756" s="135"/>
      <c r="N756" s="135"/>
      <c r="O756" s="135"/>
      <c r="P756" s="67"/>
      <c r="Q756" s="58"/>
      <c r="R756" s="58"/>
      <c r="S756" s="58"/>
      <c r="T756" s="58"/>
      <c r="U756" s="58"/>
      <c r="V756" s="58"/>
      <c r="W756" s="58"/>
      <c r="X756" s="58"/>
    </row>
    <row r="757" spans="1:24" ht="18" customHeight="1" x14ac:dyDescent="0.2">
      <c r="A757" s="23"/>
      <c r="B757" s="23"/>
      <c r="C757" s="23"/>
      <c r="D757" s="23"/>
      <c r="E757" s="58"/>
      <c r="F757" s="58"/>
      <c r="G757" s="133"/>
      <c r="H757" s="134"/>
      <c r="I757" s="59"/>
      <c r="J757" s="58"/>
      <c r="K757" s="135"/>
      <c r="L757" s="135"/>
      <c r="M757" s="135"/>
      <c r="N757" s="135"/>
      <c r="O757" s="135"/>
      <c r="P757" s="67"/>
      <c r="Q757" s="58"/>
      <c r="R757" s="58"/>
      <c r="S757" s="58"/>
      <c r="T757" s="58"/>
      <c r="U757" s="58"/>
      <c r="V757" s="58"/>
      <c r="W757" s="58"/>
      <c r="X757" s="58"/>
    </row>
    <row r="758" spans="1:24" ht="18" customHeight="1" x14ac:dyDescent="0.2">
      <c r="A758" s="23"/>
      <c r="B758" s="23"/>
      <c r="C758" s="23"/>
      <c r="D758" s="23"/>
      <c r="E758" s="58"/>
      <c r="F758" s="58"/>
      <c r="G758" s="133"/>
      <c r="H758" s="134"/>
      <c r="I758" s="59"/>
      <c r="J758" s="58"/>
      <c r="K758" s="135"/>
      <c r="L758" s="135"/>
      <c r="M758" s="135"/>
      <c r="N758" s="135"/>
      <c r="O758" s="135"/>
      <c r="P758" s="67"/>
      <c r="Q758" s="58"/>
      <c r="R758" s="58"/>
      <c r="S758" s="58"/>
      <c r="T758" s="58"/>
      <c r="U758" s="58"/>
      <c r="V758" s="58"/>
      <c r="W758" s="58"/>
      <c r="X758" s="58"/>
    </row>
    <row r="759" spans="1:24" ht="18" customHeight="1" x14ac:dyDescent="0.2">
      <c r="A759" s="23"/>
      <c r="B759" s="23"/>
      <c r="C759" s="23"/>
      <c r="D759" s="23"/>
      <c r="E759" s="58"/>
      <c r="F759" s="58"/>
      <c r="G759" s="133"/>
      <c r="H759" s="134"/>
      <c r="I759" s="59"/>
      <c r="J759" s="58"/>
      <c r="K759" s="135"/>
      <c r="L759" s="135"/>
      <c r="M759" s="135"/>
      <c r="N759" s="135"/>
      <c r="O759" s="135"/>
      <c r="P759" s="67"/>
      <c r="Q759" s="58"/>
      <c r="R759" s="58"/>
      <c r="S759" s="58"/>
      <c r="T759" s="58"/>
      <c r="U759" s="58"/>
      <c r="V759" s="58"/>
      <c r="W759" s="58"/>
      <c r="X759" s="58"/>
    </row>
    <row r="760" spans="1:24" ht="18" customHeight="1" x14ac:dyDescent="0.2">
      <c r="A760" s="23"/>
      <c r="B760" s="23"/>
      <c r="C760" s="23"/>
      <c r="D760" s="23"/>
      <c r="E760" s="58"/>
      <c r="F760" s="58"/>
      <c r="G760" s="133"/>
      <c r="H760" s="134"/>
      <c r="I760" s="59"/>
      <c r="J760" s="58"/>
      <c r="K760" s="135"/>
      <c r="L760" s="135"/>
      <c r="M760" s="135"/>
      <c r="N760" s="135"/>
      <c r="O760" s="135"/>
      <c r="P760" s="67"/>
      <c r="Q760" s="58"/>
      <c r="R760" s="58"/>
      <c r="S760" s="58"/>
      <c r="T760" s="58"/>
      <c r="U760" s="58"/>
      <c r="V760" s="58"/>
      <c r="W760" s="58"/>
      <c r="X760" s="58"/>
    </row>
    <row r="761" spans="1:24" ht="18" customHeight="1" x14ac:dyDescent="0.2">
      <c r="A761" s="23"/>
      <c r="B761" s="23"/>
      <c r="C761" s="23"/>
      <c r="D761" s="23"/>
      <c r="E761" s="58"/>
      <c r="F761" s="58"/>
      <c r="G761" s="133"/>
      <c r="H761" s="134"/>
      <c r="I761" s="59"/>
      <c r="J761" s="58"/>
      <c r="K761" s="135"/>
      <c r="L761" s="135"/>
      <c r="M761" s="135"/>
      <c r="N761" s="135"/>
      <c r="O761" s="135"/>
      <c r="P761" s="67"/>
      <c r="Q761" s="58"/>
      <c r="R761" s="58"/>
      <c r="S761" s="58"/>
      <c r="T761" s="58"/>
      <c r="U761" s="58"/>
      <c r="V761" s="58"/>
      <c r="W761" s="58"/>
      <c r="X761" s="58"/>
    </row>
    <row r="762" spans="1:24" ht="18" customHeight="1" x14ac:dyDescent="0.2">
      <c r="A762" s="23"/>
      <c r="B762" s="23"/>
      <c r="C762" s="23"/>
      <c r="D762" s="23"/>
      <c r="E762" s="58"/>
      <c r="F762" s="58"/>
      <c r="G762" s="133"/>
      <c r="H762" s="134"/>
      <c r="I762" s="59"/>
      <c r="J762" s="58"/>
      <c r="K762" s="135"/>
      <c r="L762" s="135"/>
      <c r="M762" s="135"/>
      <c r="N762" s="135"/>
      <c r="O762" s="135"/>
      <c r="P762" s="67"/>
      <c r="Q762" s="58"/>
      <c r="R762" s="58"/>
      <c r="S762" s="58"/>
      <c r="T762" s="58"/>
      <c r="U762" s="58"/>
      <c r="V762" s="58"/>
      <c r="W762" s="58"/>
      <c r="X762" s="58"/>
    </row>
    <row r="763" spans="1:24" ht="18" customHeight="1" x14ac:dyDescent="0.2">
      <c r="A763" s="23"/>
      <c r="B763" s="23"/>
      <c r="C763" s="23"/>
      <c r="D763" s="23"/>
      <c r="E763" s="58"/>
      <c r="F763" s="58"/>
      <c r="G763" s="133"/>
      <c r="H763" s="134"/>
      <c r="I763" s="59"/>
      <c r="J763" s="58"/>
      <c r="K763" s="135"/>
      <c r="L763" s="135"/>
      <c r="M763" s="135"/>
      <c r="N763" s="135"/>
      <c r="O763" s="135"/>
      <c r="P763" s="67"/>
      <c r="Q763" s="58"/>
      <c r="R763" s="58"/>
      <c r="S763" s="58"/>
      <c r="T763" s="58"/>
      <c r="U763" s="58"/>
      <c r="V763" s="58"/>
      <c r="W763" s="58"/>
      <c r="X763" s="58"/>
    </row>
    <row r="764" spans="1:24" ht="18" customHeight="1" x14ac:dyDescent="0.2">
      <c r="A764" s="23"/>
      <c r="B764" s="23"/>
      <c r="C764" s="23"/>
      <c r="D764" s="23"/>
      <c r="E764" s="58"/>
      <c r="F764" s="58"/>
      <c r="G764" s="133"/>
      <c r="H764" s="134"/>
      <c r="I764" s="59"/>
      <c r="J764" s="58"/>
      <c r="K764" s="135"/>
      <c r="L764" s="135"/>
      <c r="M764" s="135"/>
      <c r="N764" s="135"/>
      <c r="O764" s="135"/>
      <c r="P764" s="67"/>
      <c r="Q764" s="58"/>
      <c r="R764" s="58"/>
      <c r="S764" s="58"/>
      <c r="T764" s="58"/>
      <c r="U764" s="58"/>
      <c r="V764" s="58"/>
      <c r="W764" s="58"/>
      <c r="X764" s="58"/>
    </row>
    <row r="765" spans="1:24" ht="18" customHeight="1" x14ac:dyDescent="0.2">
      <c r="A765" s="23"/>
      <c r="B765" s="23"/>
      <c r="C765" s="23"/>
      <c r="D765" s="23"/>
      <c r="E765" s="58"/>
      <c r="F765" s="58"/>
      <c r="G765" s="133"/>
      <c r="H765" s="134"/>
      <c r="I765" s="59"/>
      <c r="J765" s="58"/>
      <c r="K765" s="135"/>
      <c r="L765" s="135"/>
      <c r="M765" s="135"/>
      <c r="N765" s="135"/>
      <c r="O765" s="135"/>
      <c r="P765" s="67"/>
      <c r="Q765" s="58"/>
      <c r="R765" s="58"/>
      <c r="S765" s="58"/>
      <c r="T765" s="58"/>
      <c r="U765" s="58"/>
      <c r="V765" s="58"/>
      <c r="W765" s="58"/>
      <c r="X765" s="58"/>
    </row>
    <row r="766" spans="1:24" ht="18" customHeight="1" x14ac:dyDescent="0.2">
      <c r="A766" s="23"/>
      <c r="B766" s="23"/>
      <c r="C766" s="23"/>
      <c r="D766" s="23"/>
      <c r="E766" s="58"/>
      <c r="F766" s="58"/>
      <c r="G766" s="133"/>
      <c r="H766" s="134"/>
      <c r="I766" s="59"/>
      <c r="J766" s="58"/>
      <c r="K766" s="135"/>
      <c r="L766" s="135"/>
      <c r="M766" s="135"/>
      <c r="N766" s="135"/>
      <c r="O766" s="135"/>
      <c r="P766" s="67"/>
      <c r="Q766" s="58"/>
      <c r="R766" s="58"/>
      <c r="S766" s="58"/>
      <c r="T766" s="58"/>
      <c r="U766" s="58"/>
      <c r="V766" s="58"/>
      <c r="W766" s="58"/>
      <c r="X766" s="58"/>
    </row>
    <row r="767" spans="1:24" ht="18" customHeight="1" x14ac:dyDescent="0.2">
      <c r="A767" s="23"/>
      <c r="B767" s="23"/>
      <c r="C767" s="23"/>
      <c r="D767" s="23"/>
      <c r="E767" s="58"/>
      <c r="F767" s="58"/>
      <c r="G767" s="133"/>
      <c r="H767" s="134"/>
      <c r="I767" s="59"/>
      <c r="J767" s="58"/>
      <c r="K767" s="135"/>
      <c r="L767" s="135"/>
      <c r="M767" s="135"/>
      <c r="N767" s="135"/>
      <c r="O767" s="135"/>
      <c r="P767" s="67"/>
      <c r="Q767" s="58"/>
      <c r="R767" s="58"/>
      <c r="S767" s="58"/>
      <c r="T767" s="58"/>
      <c r="U767" s="58"/>
      <c r="V767" s="58"/>
      <c r="W767" s="58"/>
      <c r="X767" s="58"/>
    </row>
    <row r="768" spans="1:24" ht="18" customHeight="1" x14ac:dyDescent="0.2">
      <c r="A768" s="23"/>
      <c r="B768" s="23"/>
      <c r="C768" s="23"/>
      <c r="D768" s="23"/>
      <c r="E768" s="58"/>
      <c r="F768" s="58"/>
      <c r="G768" s="133"/>
      <c r="H768" s="134"/>
      <c r="I768" s="59"/>
      <c r="J768" s="58"/>
      <c r="K768" s="135"/>
      <c r="L768" s="135"/>
      <c r="M768" s="135"/>
      <c r="N768" s="135"/>
      <c r="O768" s="135"/>
      <c r="P768" s="67"/>
      <c r="Q768" s="58"/>
      <c r="R768" s="58"/>
      <c r="S768" s="58"/>
      <c r="T768" s="58"/>
      <c r="U768" s="58"/>
      <c r="V768" s="58"/>
      <c r="W768" s="58"/>
      <c r="X768" s="58"/>
    </row>
    <row r="769" spans="1:24" ht="18" customHeight="1" x14ac:dyDescent="0.2">
      <c r="A769" s="23"/>
      <c r="B769" s="23"/>
      <c r="C769" s="23"/>
      <c r="D769" s="23"/>
      <c r="E769" s="58"/>
      <c r="F769" s="58"/>
      <c r="G769" s="133"/>
      <c r="H769" s="134"/>
      <c r="I769" s="59"/>
      <c r="J769" s="58"/>
      <c r="K769" s="135"/>
      <c r="L769" s="135"/>
      <c r="M769" s="135"/>
      <c r="N769" s="135"/>
      <c r="O769" s="135"/>
      <c r="P769" s="67"/>
      <c r="Q769" s="58"/>
      <c r="R769" s="58"/>
      <c r="S769" s="58"/>
      <c r="T769" s="58"/>
      <c r="U769" s="58"/>
      <c r="V769" s="58"/>
      <c r="W769" s="58"/>
      <c r="X769" s="58"/>
    </row>
    <row r="770" spans="1:24" ht="18" customHeight="1" x14ac:dyDescent="0.2">
      <c r="A770" s="23"/>
      <c r="B770" s="23"/>
      <c r="C770" s="23"/>
      <c r="D770" s="23"/>
      <c r="E770" s="58"/>
      <c r="F770" s="58"/>
      <c r="G770" s="133"/>
      <c r="H770" s="134"/>
      <c r="I770" s="59"/>
      <c r="J770" s="58"/>
      <c r="K770" s="135"/>
      <c r="L770" s="135"/>
      <c r="M770" s="135"/>
      <c r="N770" s="135"/>
      <c r="O770" s="135"/>
      <c r="P770" s="67"/>
      <c r="Q770" s="58"/>
      <c r="R770" s="58"/>
      <c r="S770" s="58"/>
      <c r="T770" s="58"/>
      <c r="U770" s="58"/>
      <c r="V770" s="58"/>
      <c r="W770" s="58"/>
      <c r="X770" s="58"/>
    </row>
    <row r="771" spans="1:24" ht="18" customHeight="1" x14ac:dyDescent="0.2">
      <c r="A771" s="23"/>
      <c r="B771" s="23"/>
      <c r="C771" s="23"/>
      <c r="D771" s="23"/>
      <c r="E771" s="58"/>
      <c r="F771" s="58"/>
      <c r="G771" s="133"/>
      <c r="H771" s="134"/>
      <c r="I771" s="59"/>
      <c r="J771" s="58"/>
      <c r="K771" s="135"/>
      <c r="L771" s="135"/>
      <c r="M771" s="135"/>
      <c r="N771" s="135"/>
      <c r="O771" s="135"/>
      <c r="P771" s="67"/>
      <c r="Q771" s="58"/>
      <c r="R771" s="58"/>
      <c r="S771" s="58"/>
      <c r="T771" s="58"/>
      <c r="U771" s="58"/>
      <c r="V771" s="58"/>
      <c r="W771" s="58"/>
      <c r="X771" s="58"/>
    </row>
    <row r="772" spans="1:24" ht="18" customHeight="1" x14ac:dyDescent="0.2">
      <c r="A772" s="23"/>
      <c r="B772" s="23"/>
      <c r="C772" s="23"/>
      <c r="D772" s="23"/>
      <c r="E772" s="58"/>
      <c r="F772" s="58"/>
      <c r="G772" s="133"/>
      <c r="H772" s="134"/>
      <c r="I772" s="59"/>
      <c r="J772" s="58"/>
      <c r="K772" s="135"/>
      <c r="L772" s="135"/>
      <c r="M772" s="135"/>
      <c r="N772" s="135"/>
      <c r="O772" s="135"/>
      <c r="P772" s="67"/>
      <c r="Q772" s="58"/>
      <c r="R772" s="58"/>
      <c r="S772" s="58"/>
      <c r="T772" s="58"/>
      <c r="U772" s="58"/>
      <c r="V772" s="58"/>
      <c r="W772" s="58"/>
      <c r="X772" s="58"/>
    </row>
    <row r="773" spans="1:24" ht="18" customHeight="1" x14ac:dyDescent="0.2">
      <c r="A773" s="23"/>
      <c r="B773" s="23"/>
      <c r="C773" s="23"/>
      <c r="D773" s="23"/>
      <c r="E773" s="58"/>
      <c r="F773" s="58"/>
      <c r="G773" s="133"/>
      <c r="H773" s="134"/>
      <c r="I773" s="59"/>
      <c r="J773" s="58"/>
      <c r="K773" s="135"/>
      <c r="L773" s="135"/>
      <c r="M773" s="135"/>
      <c r="N773" s="135"/>
      <c r="O773" s="135"/>
      <c r="P773" s="67"/>
      <c r="Q773" s="58"/>
      <c r="R773" s="58"/>
      <c r="S773" s="58"/>
      <c r="T773" s="58"/>
      <c r="U773" s="58"/>
      <c r="V773" s="58"/>
      <c r="W773" s="58"/>
      <c r="X773" s="58"/>
    </row>
    <row r="774" spans="1:24" ht="18" customHeight="1" x14ac:dyDescent="0.2">
      <c r="A774" s="23"/>
      <c r="B774" s="23"/>
      <c r="C774" s="23"/>
      <c r="D774" s="23"/>
      <c r="E774" s="58"/>
      <c r="F774" s="58"/>
      <c r="G774" s="133"/>
      <c r="H774" s="134"/>
      <c r="I774" s="59"/>
      <c r="J774" s="58"/>
      <c r="K774" s="135"/>
      <c r="L774" s="135"/>
      <c r="M774" s="135"/>
      <c r="N774" s="135"/>
      <c r="O774" s="135"/>
      <c r="P774" s="67"/>
      <c r="Q774" s="58"/>
      <c r="R774" s="58"/>
      <c r="S774" s="58"/>
      <c r="T774" s="58"/>
      <c r="U774" s="58"/>
      <c r="V774" s="58"/>
      <c r="W774" s="58"/>
      <c r="X774" s="58"/>
    </row>
    <row r="775" spans="1:24" ht="18" customHeight="1" x14ac:dyDescent="0.2">
      <c r="A775" s="23"/>
      <c r="B775" s="23"/>
      <c r="C775" s="23"/>
      <c r="D775" s="23"/>
      <c r="E775" s="58"/>
      <c r="F775" s="58"/>
      <c r="G775" s="133"/>
      <c r="H775" s="134"/>
      <c r="I775" s="59"/>
      <c r="J775" s="58"/>
      <c r="K775" s="135"/>
      <c r="L775" s="135"/>
      <c r="M775" s="135"/>
      <c r="N775" s="135"/>
      <c r="O775" s="135"/>
      <c r="P775" s="67"/>
      <c r="Q775" s="58"/>
      <c r="R775" s="58"/>
      <c r="S775" s="58"/>
      <c r="T775" s="58"/>
      <c r="U775" s="58"/>
      <c r="V775" s="58"/>
      <c r="W775" s="58"/>
      <c r="X775" s="58"/>
    </row>
    <row r="776" spans="1:24" ht="18" customHeight="1" x14ac:dyDescent="0.2">
      <c r="A776" s="23"/>
      <c r="B776" s="23"/>
      <c r="C776" s="23"/>
      <c r="D776" s="23"/>
      <c r="E776" s="58"/>
      <c r="F776" s="58"/>
      <c r="G776" s="133"/>
      <c r="H776" s="134"/>
      <c r="I776" s="59"/>
      <c r="J776" s="58"/>
      <c r="K776" s="135"/>
      <c r="L776" s="135"/>
      <c r="M776" s="135"/>
      <c r="N776" s="135"/>
      <c r="O776" s="135"/>
      <c r="P776" s="67"/>
      <c r="Q776" s="58"/>
      <c r="R776" s="58"/>
      <c r="S776" s="58"/>
      <c r="T776" s="58"/>
      <c r="U776" s="58"/>
      <c r="V776" s="58"/>
      <c r="W776" s="58"/>
      <c r="X776" s="58"/>
    </row>
    <row r="777" spans="1:24" ht="18" customHeight="1" x14ac:dyDescent="0.2">
      <c r="A777" s="23"/>
      <c r="B777" s="23"/>
      <c r="C777" s="23"/>
      <c r="D777" s="23"/>
      <c r="E777" s="58"/>
      <c r="F777" s="58"/>
      <c r="G777" s="133"/>
      <c r="H777" s="134"/>
      <c r="I777" s="59"/>
      <c r="J777" s="58"/>
      <c r="K777" s="135"/>
      <c r="L777" s="135"/>
      <c r="M777" s="135"/>
      <c r="N777" s="135"/>
      <c r="O777" s="135"/>
      <c r="P777" s="67"/>
      <c r="Q777" s="58"/>
      <c r="R777" s="58"/>
      <c r="S777" s="58"/>
      <c r="T777" s="58"/>
      <c r="U777" s="58"/>
      <c r="V777" s="58"/>
      <c r="W777" s="58"/>
      <c r="X777" s="58"/>
    </row>
    <row r="778" spans="1:24" ht="18" customHeight="1" x14ac:dyDescent="0.2">
      <c r="A778" s="23"/>
      <c r="B778" s="23"/>
      <c r="C778" s="23"/>
      <c r="D778" s="23"/>
      <c r="E778" s="58"/>
      <c r="F778" s="58"/>
      <c r="G778" s="133"/>
      <c r="H778" s="134"/>
      <c r="I778" s="59"/>
      <c r="J778" s="58"/>
      <c r="K778" s="135"/>
      <c r="L778" s="135"/>
      <c r="M778" s="135"/>
      <c r="N778" s="135"/>
      <c r="O778" s="135"/>
      <c r="P778" s="67"/>
      <c r="Q778" s="58"/>
      <c r="R778" s="58"/>
      <c r="S778" s="58"/>
      <c r="T778" s="58"/>
      <c r="U778" s="58"/>
      <c r="V778" s="58"/>
      <c r="W778" s="58"/>
      <c r="X778" s="58"/>
    </row>
    <row r="779" spans="1:24" ht="18" customHeight="1" x14ac:dyDescent="0.2">
      <c r="A779" s="23"/>
      <c r="B779" s="23"/>
      <c r="C779" s="23"/>
      <c r="D779" s="23"/>
      <c r="E779" s="58"/>
      <c r="F779" s="58"/>
      <c r="G779" s="133"/>
      <c r="H779" s="134"/>
      <c r="I779" s="59"/>
      <c r="J779" s="58"/>
      <c r="K779" s="135"/>
      <c r="L779" s="135"/>
      <c r="M779" s="135"/>
      <c r="N779" s="135"/>
      <c r="O779" s="135"/>
      <c r="P779" s="67"/>
      <c r="Q779" s="58"/>
      <c r="R779" s="58"/>
      <c r="S779" s="58"/>
      <c r="T779" s="58"/>
      <c r="U779" s="58"/>
      <c r="V779" s="58"/>
      <c r="W779" s="58"/>
      <c r="X779" s="58"/>
    </row>
    <row r="780" spans="1:24" ht="18" customHeight="1" x14ac:dyDescent="0.2">
      <c r="A780" s="23"/>
      <c r="B780" s="23"/>
      <c r="C780" s="23"/>
      <c r="D780" s="23"/>
      <c r="E780" s="58"/>
      <c r="F780" s="58"/>
      <c r="G780" s="133"/>
      <c r="H780" s="134"/>
      <c r="I780" s="59"/>
      <c r="J780" s="58"/>
      <c r="K780" s="135"/>
      <c r="L780" s="135"/>
      <c r="M780" s="135"/>
      <c r="N780" s="135"/>
      <c r="O780" s="135"/>
      <c r="P780" s="67"/>
      <c r="Q780" s="58"/>
      <c r="R780" s="58"/>
      <c r="S780" s="58"/>
      <c r="T780" s="58"/>
      <c r="U780" s="58"/>
      <c r="V780" s="58"/>
      <c r="W780" s="58"/>
      <c r="X780" s="58"/>
    </row>
    <row r="781" spans="1:24" ht="18" customHeight="1" x14ac:dyDescent="0.2">
      <c r="A781" s="23"/>
      <c r="B781" s="23"/>
      <c r="C781" s="23"/>
      <c r="D781" s="23"/>
      <c r="E781" s="58"/>
      <c r="F781" s="58"/>
      <c r="G781" s="133"/>
      <c r="H781" s="134"/>
      <c r="I781" s="59"/>
      <c r="J781" s="58"/>
      <c r="K781" s="135"/>
      <c r="L781" s="135"/>
      <c r="M781" s="135"/>
      <c r="N781" s="135"/>
      <c r="O781" s="135"/>
      <c r="P781" s="67"/>
      <c r="Q781" s="58"/>
      <c r="R781" s="58"/>
      <c r="S781" s="58"/>
      <c r="T781" s="58"/>
      <c r="U781" s="58"/>
      <c r="V781" s="58"/>
      <c r="W781" s="58"/>
      <c r="X781" s="58"/>
    </row>
    <row r="782" spans="1:24" ht="18" customHeight="1" x14ac:dyDescent="0.2">
      <c r="A782" s="23"/>
      <c r="B782" s="23"/>
      <c r="C782" s="23"/>
      <c r="D782" s="23"/>
      <c r="E782" s="58"/>
      <c r="F782" s="58"/>
      <c r="G782" s="133"/>
      <c r="H782" s="134"/>
      <c r="I782" s="59"/>
      <c r="J782" s="58"/>
      <c r="K782" s="135"/>
      <c r="L782" s="135"/>
      <c r="M782" s="135"/>
      <c r="N782" s="135"/>
      <c r="O782" s="135"/>
      <c r="P782" s="67"/>
      <c r="Q782" s="58"/>
      <c r="R782" s="58"/>
      <c r="S782" s="58"/>
      <c r="T782" s="58"/>
      <c r="U782" s="58"/>
      <c r="V782" s="58"/>
      <c r="W782" s="58"/>
      <c r="X782" s="58"/>
    </row>
    <row r="783" spans="1:24" ht="18" customHeight="1" x14ac:dyDescent="0.2">
      <c r="A783" s="23"/>
      <c r="B783" s="23"/>
      <c r="C783" s="23"/>
      <c r="D783" s="23"/>
      <c r="E783" s="58"/>
      <c r="F783" s="58"/>
      <c r="G783" s="133"/>
      <c r="H783" s="134"/>
      <c r="I783" s="59"/>
      <c r="J783" s="58"/>
      <c r="K783" s="135"/>
      <c r="L783" s="135"/>
      <c r="M783" s="135"/>
      <c r="N783" s="135"/>
      <c r="O783" s="135"/>
      <c r="P783" s="67"/>
      <c r="Q783" s="58"/>
      <c r="R783" s="58"/>
      <c r="S783" s="58"/>
      <c r="T783" s="58"/>
      <c r="U783" s="58"/>
      <c r="V783" s="58"/>
      <c r="W783" s="58"/>
      <c r="X783" s="58"/>
    </row>
    <row r="784" spans="1:24" ht="18" customHeight="1" x14ac:dyDescent="0.2">
      <c r="A784" s="23"/>
      <c r="B784" s="23"/>
      <c r="C784" s="23"/>
      <c r="D784" s="23"/>
      <c r="E784" s="58"/>
      <c r="F784" s="58"/>
      <c r="G784" s="133"/>
      <c r="H784" s="134"/>
      <c r="I784" s="59"/>
      <c r="J784" s="58"/>
      <c r="K784" s="135"/>
      <c r="L784" s="135"/>
      <c r="M784" s="135"/>
      <c r="N784" s="135"/>
      <c r="O784" s="135"/>
      <c r="P784" s="67"/>
      <c r="Q784" s="58"/>
      <c r="R784" s="58"/>
      <c r="S784" s="58"/>
      <c r="T784" s="58"/>
      <c r="U784" s="58"/>
      <c r="V784" s="58"/>
      <c r="W784" s="58"/>
      <c r="X784" s="58"/>
    </row>
    <row r="785" spans="1:24" ht="18" customHeight="1" x14ac:dyDescent="0.2">
      <c r="A785" s="23"/>
      <c r="B785" s="23"/>
      <c r="C785" s="23"/>
      <c r="D785" s="23"/>
      <c r="E785" s="58"/>
      <c r="F785" s="58"/>
      <c r="G785" s="133"/>
      <c r="H785" s="134"/>
      <c r="I785" s="59"/>
      <c r="J785" s="58"/>
      <c r="K785" s="135"/>
      <c r="L785" s="135"/>
      <c r="M785" s="135"/>
      <c r="N785" s="135"/>
      <c r="O785" s="135"/>
      <c r="P785" s="67"/>
      <c r="Q785" s="58"/>
      <c r="R785" s="58"/>
      <c r="S785" s="58"/>
      <c r="T785" s="58"/>
      <c r="U785" s="58"/>
      <c r="V785" s="58"/>
      <c r="W785" s="58"/>
      <c r="X785" s="58"/>
    </row>
    <row r="786" spans="1:24" ht="18" customHeight="1" x14ac:dyDescent="0.2">
      <c r="A786" s="23"/>
      <c r="B786" s="23"/>
      <c r="C786" s="23"/>
      <c r="D786" s="23"/>
      <c r="E786" s="58"/>
      <c r="F786" s="58"/>
      <c r="G786" s="133"/>
      <c r="H786" s="134"/>
      <c r="I786" s="59"/>
      <c r="J786" s="58"/>
      <c r="K786" s="135"/>
      <c r="L786" s="135"/>
      <c r="M786" s="135"/>
      <c r="N786" s="135"/>
      <c r="O786" s="135"/>
      <c r="P786" s="67"/>
      <c r="Q786" s="58"/>
      <c r="R786" s="58"/>
      <c r="S786" s="58"/>
      <c r="T786" s="58"/>
      <c r="U786" s="58"/>
      <c r="V786" s="58"/>
      <c r="W786" s="58"/>
      <c r="X786" s="58"/>
    </row>
    <row r="787" spans="1:24" ht="18" customHeight="1" x14ac:dyDescent="0.2">
      <c r="A787" s="23"/>
      <c r="B787" s="23"/>
      <c r="C787" s="23"/>
      <c r="D787" s="23"/>
      <c r="E787" s="58"/>
      <c r="F787" s="58"/>
      <c r="G787" s="133"/>
      <c r="H787" s="134"/>
      <c r="I787" s="59"/>
      <c r="J787" s="58"/>
      <c r="K787" s="135"/>
      <c r="L787" s="135"/>
      <c r="M787" s="135"/>
      <c r="N787" s="135"/>
      <c r="O787" s="135"/>
      <c r="P787" s="67"/>
      <c r="Q787" s="58"/>
      <c r="R787" s="58"/>
      <c r="S787" s="58"/>
      <c r="T787" s="58"/>
      <c r="U787" s="58"/>
      <c r="V787" s="58"/>
      <c r="W787" s="58"/>
      <c r="X787" s="58"/>
    </row>
    <row r="788" spans="1:24" ht="18" customHeight="1" x14ac:dyDescent="0.2">
      <c r="A788" s="23"/>
      <c r="B788" s="23"/>
      <c r="C788" s="23"/>
      <c r="D788" s="23"/>
      <c r="E788" s="58"/>
      <c r="F788" s="58"/>
      <c r="G788" s="133"/>
      <c r="H788" s="134"/>
      <c r="I788" s="59"/>
      <c r="J788" s="58"/>
      <c r="K788" s="135"/>
      <c r="L788" s="135"/>
      <c r="M788" s="135"/>
      <c r="N788" s="135"/>
      <c r="O788" s="135"/>
      <c r="P788" s="67"/>
      <c r="Q788" s="58"/>
      <c r="R788" s="58"/>
      <c r="S788" s="58"/>
      <c r="T788" s="58"/>
      <c r="U788" s="58"/>
      <c r="V788" s="58"/>
      <c r="W788" s="58"/>
      <c r="X788" s="58"/>
    </row>
    <row r="789" spans="1:24" ht="18" customHeight="1" x14ac:dyDescent="0.2">
      <c r="A789" s="23"/>
      <c r="B789" s="23"/>
      <c r="C789" s="23"/>
      <c r="D789" s="23"/>
      <c r="E789" s="58"/>
      <c r="F789" s="58"/>
      <c r="G789" s="133"/>
      <c r="H789" s="134"/>
      <c r="I789" s="59"/>
      <c r="J789" s="58"/>
      <c r="K789" s="135"/>
      <c r="L789" s="135"/>
      <c r="M789" s="135"/>
      <c r="N789" s="135"/>
      <c r="O789" s="135"/>
      <c r="P789" s="67"/>
      <c r="Q789" s="58"/>
      <c r="R789" s="58"/>
      <c r="S789" s="58"/>
      <c r="T789" s="58"/>
      <c r="U789" s="58"/>
      <c r="V789" s="58"/>
      <c r="W789" s="58"/>
      <c r="X789" s="58"/>
    </row>
    <row r="790" spans="1:24" ht="18" customHeight="1" x14ac:dyDescent="0.2">
      <c r="A790" s="23"/>
      <c r="B790" s="23"/>
      <c r="C790" s="23"/>
      <c r="D790" s="23"/>
      <c r="E790" s="58"/>
      <c r="F790" s="58"/>
      <c r="G790" s="133"/>
      <c r="H790" s="134"/>
      <c r="I790" s="59"/>
      <c r="J790" s="58"/>
      <c r="K790" s="135"/>
      <c r="L790" s="135"/>
      <c r="M790" s="135"/>
      <c r="N790" s="135"/>
      <c r="O790" s="135"/>
      <c r="P790" s="67"/>
      <c r="Q790" s="58"/>
      <c r="R790" s="58"/>
      <c r="S790" s="58"/>
      <c r="T790" s="58"/>
      <c r="U790" s="58"/>
      <c r="V790" s="58"/>
      <c r="W790" s="58"/>
      <c r="X790" s="58"/>
    </row>
    <row r="791" spans="1:24" ht="18" customHeight="1" x14ac:dyDescent="0.2">
      <c r="A791" s="23"/>
      <c r="B791" s="23"/>
      <c r="C791" s="23"/>
      <c r="D791" s="23"/>
      <c r="E791" s="58"/>
      <c r="F791" s="58"/>
      <c r="G791" s="133"/>
      <c r="H791" s="134"/>
      <c r="I791" s="59"/>
      <c r="J791" s="58"/>
      <c r="K791" s="135"/>
      <c r="L791" s="135"/>
      <c r="M791" s="135"/>
      <c r="N791" s="135"/>
      <c r="O791" s="135"/>
      <c r="P791" s="67"/>
      <c r="Q791" s="58"/>
      <c r="R791" s="58"/>
      <c r="S791" s="58"/>
      <c r="T791" s="58"/>
      <c r="U791" s="58"/>
      <c r="V791" s="58"/>
      <c r="W791" s="58"/>
      <c r="X791" s="58"/>
    </row>
    <row r="792" spans="1:24" ht="18" customHeight="1" x14ac:dyDescent="0.2">
      <c r="A792" s="23"/>
      <c r="B792" s="23"/>
      <c r="C792" s="23"/>
      <c r="D792" s="23"/>
      <c r="E792" s="58"/>
      <c r="F792" s="58"/>
      <c r="G792" s="133"/>
      <c r="H792" s="134"/>
      <c r="I792" s="59"/>
      <c r="J792" s="58"/>
      <c r="K792" s="135"/>
      <c r="L792" s="135"/>
      <c r="M792" s="135"/>
      <c r="N792" s="135"/>
      <c r="O792" s="135"/>
      <c r="P792" s="67"/>
      <c r="Q792" s="58"/>
      <c r="R792" s="58"/>
      <c r="S792" s="58"/>
      <c r="T792" s="58"/>
      <c r="U792" s="58"/>
      <c r="V792" s="58"/>
      <c r="W792" s="58"/>
      <c r="X792" s="58"/>
    </row>
    <row r="793" spans="1:24" ht="18" customHeight="1" x14ac:dyDescent="0.2">
      <c r="A793" s="23"/>
      <c r="B793" s="23"/>
      <c r="C793" s="23"/>
      <c r="D793" s="23"/>
      <c r="E793" s="58"/>
      <c r="F793" s="58"/>
      <c r="G793" s="133"/>
      <c r="H793" s="134"/>
      <c r="I793" s="59"/>
      <c r="J793" s="58"/>
      <c r="K793" s="135"/>
      <c r="L793" s="135"/>
      <c r="M793" s="135"/>
      <c r="N793" s="135"/>
      <c r="O793" s="135"/>
      <c r="P793" s="67"/>
      <c r="Q793" s="58"/>
      <c r="R793" s="58"/>
      <c r="S793" s="58"/>
      <c r="T793" s="58"/>
      <c r="U793" s="58"/>
      <c r="V793" s="58"/>
      <c r="W793" s="58"/>
      <c r="X793" s="58"/>
    </row>
    <row r="794" spans="1:24" ht="18" customHeight="1" x14ac:dyDescent="0.2">
      <c r="A794" s="23"/>
      <c r="B794" s="23"/>
      <c r="C794" s="23"/>
      <c r="D794" s="23"/>
      <c r="E794" s="58"/>
      <c r="F794" s="58"/>
      <c r="G794" s="133"/>
      <c r="H794" s="134"/>
      <c r="I794" s="59"/>
      <c r="J794" s="58"/>
      <c r="K794" s="135"/>
      <c r="L794" s="135"/>
      <c r="M794" s="135"/>
      <c r="N794" s="135"/>
      <c r="O794" s="135"/>
      <c r="P794" s="67"/>
      <c r="Q794" s="58"/>
      <c r="R794" s="58"/>
      <c r="S794" s="58"/>
      <c r="T794" s="58"/>
      <c r="U794" s="58"/>
      <c r="V794" s="58"/>
      <c r="W794" s="58"/>
      <c r="X794" s="58"/>
    </row>
    <row r="795" spans="1:24" ht="18" customHeight="1" x14ac:dyDescent="0.2">
      <c r="A795" s="23"/>
      <c r="B795" s="23"/>
      <c r="C795" s="23"/>
      <c r="D795" s="23"/>
      <c r="E795" s="58"/>
      <c r="F795" s="58"/>
      <c r="G795" s="133"/>
      <c r="H795" s="134"/>
      <c r="I795" s="59"/>
      <c r="J795" s="58"/>
      <c r="K795" s="135"/>
      <c r="L795" s="135"/>
      <c r="M795" s="135"/>
      <c r="N795" s="135"/>
      <c r="O795" s="135"/>
      <c r="P795" s="67"/>
      <c r="Q795" s="58"/>
      <c r="R795" s="58"/>
      <c r="S795" s="58"/>
      <c r="T795" s="58"/>
      <c r="U795" s="58"/>
      <c r="V795" s="58"/>
      <c r="W795" s="58"/>
      <c r="X795" s="58"/>
    </row>
    <row r="796" spans="1:24" ht="18" customHeight="1" x14ac:dyDescent="0.2">
      <c r="A796" s="23"/>
      <c r="B796" s="23"/>
      <c r="C796" s="23"/>
      <c r="D796" s="23"/>
      <c r="E796" s="58"/>
      <c r="F796" s="58"/>
      <c r="G796" s="133"/>
      <c r="H796" s="134"/>
      <c r="I796" s="59"/>
      <c r="J796" s="58"/>
      <c r="K796" s="135"/>
      <c r="L796" s="135"/>
      <c r="M796" s="135"/>
      <c r="N796" s="135"/>
      <c r="O796" s="135"/>
      <c r="P796" s="67"/>
      <c r="Q796" s="58"/>
      <c r="R796" s="58"/>
      <c r="S796" s="58"/>
      <c r="T796" s="58"/>
      <c r="U796" s="58"/>
      <c r="V796" s="58"/>
      <c r="W796" s="58"/>
      <c r="X796" s="58"/>
    </row>
    <row r="797" spans="1:24" ht="18" customHeight="1" x14ac:dyDescent="0.2">
      <c r="A797" s="23"/>
      <c r="B797" s="23"/>
      <c r="C797" s="23"/>
      <c r="D797" s="23"/>
      <c r="E797" s="58"/>
      <c r="F797" s="58"/>
      <c r="G797" s="133"/>
      <c r="H797" s="134"/>
      <c r="I797" s="59"/>
      <c r="J797" s="58"/>
      <c r="K797" s="135"/>
      <c r="L797" s="135"/>
      <c r="M797" s="135"/>
      <c r="N797" s="135"/>
      <c r="O797" s="135"/>
      <c r="P797" s="67"/>
      <c r="Q797" s="58"/>
      <c r="R797" s="58"/>
      <c r="S797" s="58"/>
      <c r="T797" s="58"/>
      <c r="U797" s="58"/>
      <c r="V797" s="58"/>
      <c r="W797" s="58"/>
      <c r="X797" s="58"/>
    </row>
    <row r="798" spans="1:24" ht="18" customHeight="1" x14ac:dyDescent="0.2">
      <c r="A798" s="23"/>
      <c r="B798" s="23"/>
      <c r="C798" s="23"/>
      <c r="D798" s="23"/>
      <c r="E798" s="58"/>
      <c r="F798" s="58"/>
      <c r="G798" s="133"/>
      <c r="H798" s="134"/>
      <c r="I798" s="59"/>
      <c r="J798" s="58"/>
      <c r="K798" s="135"/>
      <c r="L798" s="135"/>
      <c r="M798" s="135"/>
      <c r="N798" s="135"/>
      <c r="O798" s="135"/>
      <c r="P798" s="67"/>
      <c r="Q798" s="58"/>
      <c r="R798" s="58"/>
      <c r="S798" s="58"/>
      <c r="T798" s="58"/>
      <c r="U798" s="58"/>
      <c r="V798" s="58"/>
      <c r="W798" s="58"/>
      <c r="X798" s="58"/>
    </row>
    <row r="799" spans="1:24" ht="18" customHeight="1" x14ac:dyDescent="0.2">
      <c r="A799" s="23"/>
      <c r="B799" s="23"/>
      <c r="C799" s="23"/>
      <c r="D799" s="23"/>
      <c r="E799" s="58"/>
      <c r="F799" s="58"/>
      <c r="G799" s="133"/>
      <c r="H799" s="134"/>
      <c r="I799" s="59"/>
      <c r="J799" s="58"/>
      <c r="K799" s="135"/>
      <c r="L799" s="135"/>
      <c r="M799" s="135"/>
      <c r="N799" s="135"/>
      <c r="O799" s="135"/>
      <c r="P799" s="67"/>
      <c r="Q799" s="58"/>
      <c r="R799" s="58"/>
      <c r="S799" s="58"/>
      <c r="T799" s="58"/>
      <c r="U799" s="58"/>
      <c r="V799" s="58"/>
      <c r="W799" s="58"/>
      <c r="X799" s="58"/>
    </row>
    <row r="800" spans="1:24" ht="18" customHeight="1" x14ac:dyDescent="0.2">
      <c r="A800" s="23"/>
      <c r="B800" s="23"/>
      <c r="C800" s="23"/>
      <c r="D800" s="23"/>
      <c r="E800" s="58"/>
      <c r="F800" s="58"/>
      <c r="G800" s="133"/>
      <c r="H800" s="134"/>
      <c r="I800" s="59"/>
      <c r="J800" s="58"/>
      <c r="K800" s="135"/>
      <c r="L800" s="135"/>
      <c r="M800" s="135"/>
      <c r="N800" s="135"/>
      <c r="O800" s="135"/>
      <c r="P800" s="67"/>
      <c r="Q800" s="58"/>
      <c r="R800" s="58"/>
      <c r="S800" s="58"/>
      <c r="T800" s="58"/>
      <c r="U800" s="58"/>
      <c r="V800" s="58"/>
      <c r="W800" s="58"/>
      <c r="X800" s="58"/>
    </row>
    <row r="801" spans="1:24" ht="18" customHeight="1" x14ac:dyDescent="0.2">
      <c r="A801" s="23"/>
      <c r="B801" s="23"/>
      <c r="C801" s="23"/>
      <c r="D801" s="23"/>
      <c r="E801" s="58"/>
      <c r="F801" s="58"/>
      <c r="G801" s="133"/>
      <c r="H801" s="134"/>
      <c r="I801" s="59"/>
      <c r="J801" s="58"/>
      <c r="K801" s="135"/>
      <c r="L801" s="135"/>
      <c r="M801" s="135"/>
      <c r="N801" s="135"/>
      <c r="O801" s="135"/>
      <c r="P801" s="67"/>
      <c r="Q801" s="58"/>
      <c r="R801" s="58"/>
      <c r="S801" s="58"/>
      <c r="T801" s="58"/>
      <c r="U801" s="58"/>
      <c r="V801" s="58"/>
      <c r="W801" s="58"/>
      <c r="X801" s="58"/>
    </row>
    <row r="802" spans="1:24" ht="18" customHeight="1" x14ac:dyDescent="0.2">
      <c r="A802" s="23"/>
      <c r="B802" s="23"/>
      <c r="C802" s="23"/>
      <c r="D802" s="23"/>
      <c r="E802" s="58"/>
      <c r="F802" s="58"/>
      <c r="G802" s="133"/>
      <c r="H802" s="134"/>
      <c r="I802" s="59"/>
      <c r="J802" s="58"/>
      <c r="K802" s="135"/>
      <c r="L802" s="135"/>
      <c r="M802" s="135"/>
      <c r="N802" s="135"/>
      <c r="O802" s="135"/>
      <c r="P802" s="67"/>
      <c r="Q802" s="58"/>
      <c r="R802" s="58"/>
      <c r="S802" s="58"/>
      <c r="T802" s="58"/>
      <c r="U802" s="58"/>
      <c r="V802" s="58"/>
      <c r="W802" s="58"/>
      <c r="X802" s="58"/>
    </row>
    <row r="803" spans="1:24" ht="18" customHeight="1" x14ac:dyDescent="0.2">
      <c r="A803" s="23"/>
      <c r="B803" s="23"/>
      <c r="C803" s="23"/>
      <c r="D803" s="23"/>
      <c r="E803" s="58"/>
      <c r="F803" s="58"/>
      <c r="G803" s="133"/>
      <c r="H803" s="134"/>
      <c r="I803" s="59"/>
      <c r="J803" s="58"/>
      <c r="K803" s="135"/>
      <c r="L803" s="135"/>
      <c r="M803" s="135"/>
      <c r="N803" s="135"/>
      <c r="O803" s="135"/>
      <c r="P803" s="67"/>
      <c r="Q803" s="58"/>
      <c r="R803" s="58"/>
      <c r="S803" s="58"/>
      <c r="T803" s="58"/>
      <c r="U803" s="58"/>
      <c r="V803" s="58"/>
      <c r="W803" s="58"/>
      <c r="X803" s="58"/>
    </row>
    <row r="804" spans="1:24" ht="18" customHeight="1" x14ac:dyDescent="0.2">
      <c r="A804" s="23"/>
      <c r="B804" s="23"/>
      <c r="C804" s="23"/>
      <c r="D804" s="23"/>
      <c r="E804" s="58"/>
      <c r="F804" s="58"/>
      <c r="G804" s="133"/>
      <c r="H804" s="134"/>
      <c r="I804" s="59"/>
      <c r="J804" s="58"/>
      <c r="K804" s="135"/>
      <c r="L804" s="135"/>
      <c r="M804" s="135"/>
      <c r="N804" s="135"/>
      <c r="O804" s="135"/>
      <c r="P804" s="67"/>
      <c r="Q804" s="58"/>
      <c r="R804" s="58"/>
      <c r="S804" s="58"/>
      <c r="T804" s="58"/>
      <c r="U804" s="58"/>
      <c r="V804" s="58"/>
      <c r="W804" s="58"/>
      <c r="X804" s="58"/>
    </row>
    <row r="805" spans="1:24" ht="18" customHeight="1" x14ac:dyDescent="0.2">
      <c r="A805" s="23"/>
      <c r="B805" s="23"/>
      <c r="C805" s="23"/>
      <c r="D805" s="23"/>
      <c r="E805" s="58"/>
      <c r="F805" s="58"/>
      <c r="G805" s="133"/>
      <c r="H805" s="134"/>
      <c r="I805" s="59"/>
      <c r="J805" s="58"/>
      <c r="K805" s="135"/>
      <c r="L805" s="135"/>
      <c r="M805" s="135"/>
      <c r="N805" s="135"/>
      <c r="O805" s="135"/>
      <c r="P805" s="67"/>
      <c r="Q805" s="58"/>
      <c r="R805" s="58"/>
      <c r="S805" s="58"/>
      <c r="T805" s="58"/>
      <c r="U805" s="58"/>
      <c r="V805" s="58"/>
      <c r="W805" s="58"/>
      <c r="X805" s="58"/>
    </row>
    <row r="806" spans="1:24" ht="18" customHeight="1" x14ac:dyDescent="0.2">
      <c r="A806" s="23"/>
      <c r="B806" s="23"/>
      <c r="C806" s="23"/>
      <c r="D806" s="23"/>
      <c r="E806" s="58"/>
      <c r="F806" s="58"/>
      <c r="G806" s="133"/>
      <c r="H806" s="134"/>
      <c r="I806" s="59"/>
      <c r="J806" s="58"/>
      <c r="K806" s="135"/>
      <c r="L806" s="135"/>
      <c r="M806" s="135"/>
      <c r="N806" s="135"/>
      <c r="O806" s="135"/>
      <c r="P806" s="67"/>
      <c r="Q806" s="58"/>
      <c r="R806" s="58"/>
      <c r="S806" s="58"/>
      <c r="T806" s="58"/>
      <c r="U806" s="58"/>
      <c r="V806" s="58"/>
      <c r="W806" s="58"/>
      <c r="X806" s="58"/>
    </row>
    <row r="807" spans="1:24" ht="18" customHeight="1" x14ac:dyDescent="0.2">
      <c r="A807" s="23"/>
      <c r="B807" s="23"/>
      <c r="C807" s="23"/>
      <c r="D807" s="23"/>
      <c r="E807" s="58"/>
      <c r="F807" s="58"/>
      <c r="G807" s="133"/>
      <c r="H807" s="134"/>
      <c r="I807" s="59"/>
      <c r="J807" s="58"/>
      <c r="K807" s="135"/>
      <c r="L807" s="135"/>
      <c r="M807" s="135"/>
      <c r="N807" s="135"/>
      <c r="O807" s="135"/>
      <c r="P807" s="67"/>
      <c r="Q807" s="58"/>
      <c r="R807" s="58"/>
      <c r="S807" s="58"/>
      <c r="T807" s="58"/>
      <c r="U807" s="58"/>
      <c r="V807" s="58"/>
      <c r="W807" s="58"/>
      <c r="X807" s="58"/>
    </row>
    <row r="808" spans="1:24" ht="18" customHeight="1" x14ac:dyDescent="0.2">
      <c r="A808" s="23"/>
      <c r="B808" s="23"/>
      <c r="C808" s="23"/>
      <c r="D808" s="23"/>
      <c r="E808" s="58"/>
      <c r="F808" s="58"/>
      <c r="G808" s="133"/>
      <c r="H808" s="134"/>
      <c r="I808" s="59"/>
      <c r="J808" s="58"/>
      <c r="K808" s="135"/>
      <c r="L808" s="135"/>
      <c r="M808" s="135"/>
      <c r="N808" s="135"/>
      <c r="O808" s="135"/>
      <c r="P808" s="67"/>
      <c r="Q808" s="58"/>
      <c r="R808" s="58"/>
      <c r="S808" s="58"/>
      <c r="T808" s="58"/>
      <c r="U808" s="58"/>
      <c r="V808" s="58"/>
      <c r="W808" s="58"/>
      <c r="X808" s="58"/>
    </row>
    <row r="809" spans="1:24" ht="18" customHeight="1" x14ac:dyDescent="0.2">
      <c r="A809" s="23"/>
      <c r="B809" s="23"/>
      <c r="C809" s="23"/>
      <c r="D809" s="23"/>
      <c r="E809" s="58"/>
      <c r="F809" s="58"/>
      <c r="G809" s="133"/>
      <c r="H809" s="134"/>
      <c r="I809" s="59"/>
      <c r="J809" s="58"/>
      <c r="K809" s="135"/>
      <c r="L809" s="135"/>
      <c r="M809" s="135"/>
      <c r="N809" s="135"/>
      <c r="O809" s="135"/>
      <c r="P809" s="67"/>
      <c r="Q809" s="58"/>
      <c r="R809" s="58"/>
      <c r="S809" s="58"/>
      <c r="T809" s="58"/>
      <c r="U809" s="58"/>
      <c r="V809" s="58"/>
      <c r="W809" s="58"/>
      <c r="X809" s="58"/>
    </row>
    <row r="810" spans="1:24" ht="18" customHeight="1" x14ac:dyDescent="0.2">
      <c r="A810" s="23"/>
      <c r="B810" s="23"/>
      <c r="C810" s="23"/>
      <c r="D810" s="23"/>
      <c r="E810" s="58"/>
      <c r="F810" s="58"/>
      <c r="G810" s="133"/>
      <c r="H810" s="134"/>
      <c r="I810" s="59"/>
      <c r="J810" s="58"/>
      <c r="K810" s="135"/>
      <c r="L810" s="135"/>
      <c r="M810" s="135"/>
      <c r="N810" s="135"/>
      <c r="O810" s="135"/>
      <c r="P810" s="67"/>
      <c r="Q810" s="58"/>
      <c r="R810" s="58"/>
      <c r="S810" s="58"/>
      <c r="T810" s="58"/>
      <c r="U810" s="58"/>
      <c r="V810" s="58"/>
      <c r="W810" s="58"/>
      <c r="X810" s="58"/>
    </row>
    <row r="811" spans="1:24" ht="18" customHeight="1" x14ac:dyDescent="0.2">
      <c r="A811" s="23"/>
      <c r="B811" s="23"/>
      <c r="C811" s="23"/>
      <c r="D811" s="23"/>
      <c r="E811" s="58"/>
      <c r="F811" s="58"/>
      <c r="G811" s="133"/>
      <c r="H811" s="134"/>
      <c r="I811" s="59"/>
      <c r="J811" s="58"/>
      <c r="K811" s="135"/>
      <c r="L811" s="135"/>
      <c r="M811" s="135"/>
      <c r="N811" s="135"/>
      <c r="O811" s="135"/>
      <c r="P811" s="67"/>
      <c r="Q811" s="58"/>
      <c r="R811" s="58"/>
      <c r="S811" s="58"/>
      <c r="T811" s="58"/>
      <c r="U811" s="58"/>
      <c r="V811" s="58"/>
      <c r="W811" s="58"/>
      <c r="X811" s="58"/>
    </row>
    <row r="812" spans="1:24" ht="18" customHeight="1" x14ac:dyDescent="0.2">
      <c r="A812" s="23"/>
      <c r="B812" s="23"/>
      <c r="C812" s="23"/>
      <c r="D812" s="23"/>
      <c r="E812" s="58"/>
      <c r="F812" s="58"/>
      <c r="G812" s="133"/>
      <c r="H812" s="134"/>
      <c r="I812" s="59"/>
      <c r="J812" s="58"/>
      <c r="K812" s="135"/>
      <c r="L812" s="135"/>
      <c r="M812" s="135"/>
      <c r="N812" s="135"/>
      <c r="O812" s="135"/>
      <c r="P812" s="67"/>
      <c r="Q812" s="58"/>
      <c r="R812" s="58"/>
      <c r="S812" s="58"/>
      <c r="T812" s="58"/>
      <c r="U812" s="58"/>
      <c r="V812" s="58"/>
      <c r="W812" s="58"/>
      <c r="X812" s="58"/>
    </row>
    <row r="813" spans="1:24" ht="18" customHeight="1" x14ac:dyDescent="0.2">
      <c r="A813" s="23"/>
      <c r="B813" s="23"/>
      <c r="C813" s="23"/>
      <c r="D813" s="23"/>
      <c r="E813" s="58"/>
      <c r="F813" s="58"/>
      <c r="G813" s="133"/>
      <c r="H813" s="134"/>
      <c r="I813" s="59"/>
      <c r="J813" s="58"/>
      <c r="K813" s="135"/>
      <c r="L813" s="135"/>
      <c r="M813" s="135"/>
      <c r="N813" s="135"/>
      <c r="O813" s="135"/>
      <c r="P813" s="67"/>
      <c r="Q813" s="58"/>
      <c r="R813" s="58"/>
      <c r="S813" s="58"/>
      <c r="T813" s="58"/>
      <c r="U813" s="58"/>
      <c r="V813" s="58"/>
      <c r="W813" s="58"/>
      <c r="X813" s="58"/>
    </row>
    <row r="814" spans="1:24" ht="18" customHeight="1" x14ac:dyDescent="0.2">
      <c r="A814" s="23"/>
      <c r="B814" s="23"/>
      <c r="C814" s="23"/>
      <c r="D814" s="23"/>
      <c r="E814" s="58"/>
      <c r="F814" s="58"/>
      <c r="G814" s="133"/>
      <c r="H814" s="134"/>
      <c r="I814" s="59"/>
      <c r="J814" s="58"/>
      <c r="K814" s="135"/>
      <c r="L814" s="135"/>
      <c r="M814" s="135"/>
      <c r="N814" s="135"/>
      <c r="O814" s="135"/>
      <c r="P814" s="67"/>
      <c r="Q814" s="58"/>
      <c r="R814" s="58"/>
      <c r="S814" s="58"/>
      <c r="T814" s="58"/>
      <c r="U814" s="58"/>
      <c r="V814" s="58"/>
      <c r="W814" s="58"/>
      <c r="X814" s="58"/>
    </row>
    <row r="815" spans="1:24" ht="18" customHeight="1" x14ac:dyDescent="0.2">
      <c r="A815" s="23"/>
      <c r="B815" s="23"/>
      <c r="C815" s="23"/>
      <c r="D815" s="23"/>
      <c r="E815" s="58"/>
      <c r="F815" s="58"/>
      <c r="G815" s="133"/>
      <c r="H815" s="134"/>
      <c r="I815" s="59"/>
      <c r="J815" s="58"/>
      <c r="K815" s="135"/>
      <c r="L815" s="135"/>
      <c r="M815" s="135"/>
      <c r="N815" s="135"/>
      <c r="O815" s="135"/>
      <c r="P815" s="67"/>
      <c r="Q815" s="58"/>
      <c r="R815" s="58"/>
      <c r="S815" s="58"/>
      <c r="T815" s="58"/>
      <c r="U815" s="58"/>
      <c r="V815" s="58"/>
      <c r="W815" s="58"/>
      <c r="X815" s="58"/>
    </row>
    <row r="816" spans="1:24" ht="18" customHeight="1" x14ac:dyDescent="0.2">
      <c r="A816" s="23"/>
      <c r="B816" s="23"/>
      <c r="C816" s="23"/>
      <c r="D816" s="23"/>
      <c r="E816" s="58"/>
      <c r="F816" s="58"/>
      <c r="G816" s="133"/>
      <c r="H816" s="134"/>
      <c r="I816" s="59"/>
      <c r="J816" s="58"/>
      <c r="K816" s="135"/>
      <c r="L816" s="135"/>
      <c r="M816" s="135"/>
      <c r="N816" s="135"/>
      <c r="O816" s="135"/>
      <c r="P816" s="67"/>
      <c r="Q816" s="58"/>
      <c r="R816" s="58"/>
      <c r="S816" s="58"/>
      <c r="T816" s="58"/>
      <c r="U816" s="58"/>
      <c r="V816" s="58"/>
      <c r="W816" s="58"/>
      <c r="X816" s="58"/>
    </row>
    <row r="817" spans="1:24" ht="18" customHeight="1" x14ac:dyDescent="0.2">
      <c r="A817" s="23"/>
      <c r="B817" s="23"/>
      <c r="C817" s="23"/>
      <c r="D817" s="23"/>
      <c r="E817" s="58"/>
      <c r="F817" s="58"/>
      <c r="G817" s="133"/>
      <c r="H817" s="134"/>
      <c r="I817" s="59"/>
      <c r="J817" s="58"/>
      <c r="K817" s="135"/>
      <c r="L817" s="135"/>
      <c r="M817" s="135"/>
      <c r="N817" s="135"/>
      <c r="O817" s="135"/>
      <c r="P817" s="67"/>
      <c r="Q817" s="58"/>
      <c r="R817" s="58"/>
      <c r="S817" s="58"/>
      <c r="T817" s="58"/>
      <c r="U817" s="58"/>
      <c r="V817" s="58"/>
      <c r="W817" s="58"/>
      <c r="X817" s="58"/>
    </row>
    <row r="818" spans="1:24" ht="18" customHeight="1" x14ac:dyDescent="0.2">
      <c r="A818" s="23"/>
      <c r="B818" s="23"/>
      <c r="C818" s="23"/>
      <c r="D818" s="23"/>
      <c r="E818" s="58"/>
      <c r="F818" s="58"/>
      <c r="G818" s="133"/>
      <c r="H818" s="134"/>
      <c r="I818" s="59"/>
      <c r="J818" s="58"/>
      <c r="K818" s="135"/>
      <c r="L818" s="135"/>
      <c r="M818" s="135"/>
      <c r="N818" s="135"/>
      <c r="O818" s="135"/>
      <c r="P818" s="67"/>
      <c r="Q818" s="58"/>
      <c r="R818" s="58"/>
      <c r="S818" s="58"/>
      <c r="T818" s="58"/>
      <c r="U818" s="58"/>
      <c r="V818" s="58"/>
      <c r="W818" s="58"/>
      <c r="X818" s="58"/>
    </row>
    <row r="819" spans="1:24" ht="18" customHeight="1" x14ac:dyDescent="0.2">
      <c r="A819" s="23"/>
      <c r="B819" s="23"/>
      <c r="C819" s="23"/>
      <c r="D819" s="23"/>
      <c r="E819" s="58"/>
      <c r="F819" s="58"/>
      <c r="G819" s="133"/>
      <c r="H819" s="134"/>
      <c r="I819" s="59"/>
      <c r="J819" s="58"/>
      <c r="K819" s="135"/>
      <c r="L819" s="135"/>
      <c r="M819" s="135"/>
      <c r="N819" s="135"/>
      <c r="O819" s="135"/>
      <c r="P819" s="67"/>
      <c r="Q819" s="58"/>
      <c r="R819" s="58"/>
      <c r="S819" s="58"/>
      <c r="T819" s="58"/>
      <c r="U819" s="58"/>
      <c r="V819" s="58"/>
      <c r="W819" s="58"/>
      <c r="X819" s="58"/>
    </row>
    <row r="820" spans="1:24" ht="18" customHeight="1" x14ac:dyDescent="0.2">
      <c r="A820" s="23"/>
      <c r="B820" s="23"/>
      <c r="C820" s="23"/>
      <c r="D820" s="23"/>
      <c r="E820" s="58"/>
      <c r="F820" s="58"/>
      <c r="G820" s="133"/>
      <c r="H820" s="134"/>
      <c r="I820" s="59"/>
      <c r="J820" s="58"/>
      <c r="K820" s="135"/>
      <c r="L820" s="135"/>
      <c r="M820" s="135"/>
      <c r="N820" s="135"/>
      <c r="O820" s="135"/>
      <c r="P820" s="67"/>
      <c r="Q820" s="58"/>
      <c r="R820" s="58"/>
      <c r="S820" s="58"/>
      <c r="T820" s="58"/>
      <c r="U820" s="58"/>
      <c r="V820" s="58"/>
      <c r="W820" s="58"/>
      <c r="X820" s="58"/>
    </row>
    <row r="821" spans="1:24" ht="18" customHeight="1" x14ac:dyDescent="0.2">
      <c r="A821" s="23"/>
      <c r="B821" s="23"/>
      <c r="C821" s="23"/>
      <c r="D821" s="23"/>
      <c r="E821" s="58"/>
      <c r="F821" s="58"/>
      <c r="G821" s="133"/>
      <c r="H821" s="134"/>
      <c r="I821" s="59"/>
      <c r="J821" s="58"/>
      <c r="K821" s="135"/>
      <c r="L821" s="135"/>
      <c r="M821" s="135"/>
      <c r="N821" s="135"/>
      <c r="O821" s="135"/>
      <c r="P821" s="67"/>
      <c r="Q821" s="58"/>
      <c r="R821" s="58"/>
      <c r="S821" s="58"/>
      <c r="T821" s="58"/>
      <c r="U821" s="58"/>
      <c r="V821" s="58"/>
      <c r="W821" s="58"/>
      <c r="X821" s="58"/>
    </row>
    <row r="822" spans="1:24" ht="18" customHeight="1" x14ac:dyDescent="0.2">
      <c r="A822" s="23"/>
      <c r="B822" s="23"/>
      <c r="C822" s="23"/>
      <c r="D822" s="23"/>
      <c r="E822" s="58"/>
      <c r="F822" s="58"/>
      <c r="G822" s="133"/>
      <c r="H822" s="134"/>
      <c r="I822" s="59"/>
      <c r="J822" s="58"/>
      <c r="K822" s="135"/>
      <c r="L822" s="135"/>
      <c r="M822" s="135"/>
      <c r="N822" s="135"/>
      <c r="O822" s="135"/>
      <c r="P822" s="67"/>
      <c r="Q822" s="58"/>
      <c r="R822" s="58"/>
      <c r="S822" s="58"/>
      <c r="T822" s="58"/>
      <c r="U822" s="58"/>
      <c r="V822" s="58"/>
      <c r="W822" s="58"/>
      <c r="X822" s="58"/>
    </row>
    <row r="823" spans="1:24" ht="18" customHeight="1" x14ac:dyDescent="0.2">
      <c r="A823" s="23"/>
      <c r="B823" s="23"/>
      <c r="C823" s="23"/>
      <c r="D823" s="23"/>
      <c r="E823" s="58"/>
      <c r="F823" s="58"/>
      <c r="G823" s="133"/>
      <c r="H823" s="134"/>
      <c r="I823" s="59"/>
      <c r="J823" s="58"/>
      <c r="K823" s="135"/>
      <c r="L823" s="135"/>
      <c r="M823" s="135"/>
      <c r="N823" s="135"/>
      <c r="O823" s="135"/>
      <c r="P823" s="67"/>
      <c r="Q823" s="58"/>
      <c r="R823" s="58"/>
      <c r="S823" s="58"/>
      <c r="T823" s="58"/>
      <c r="U823" s="58"/>
      <c r="V823" s="58"/>
      <c r="W823" s="58"/>
      <c r="X823" s="58"/>
    </row>
    <row r="824" spans="1:24" ht="18" customHeight="1" x14ac:dyDescent="0.2">
      <c r="A824" s="23"/>
      <c r="B824" s="23"/>
      <c r="C824" s="23"/>
      <c r="D824" s="23"/>
      <c r="E824" s="58"/>
      <c r="F824" s="58"/>
      <c r="G824" s="133"/>
      <c r="H824" s="134"/>
      <c r="I824" s="59"/>
      <c r="J824" s="58"/>
      <c r="K824" s="135"/>
      <c r="L824" s="135"/>
      <c r="M824" s="135"/>
      <c r="N824" s="135"/>
      <c r="O824" s="135"/>
      <c r="P824" s="67"/>
      <c r="Q824" s="58"/>
      <c r="R824" s="58"/>
      <c r="S824" s="58"/>
      <c r="T824" s="58"/>
      <c r="U824" s="58"/>
      <c r="V824" s="58"/>
      <c r="W824" s="58"/>
      <c r="X824" s="58"/>
    </row>
    <row r="825" spans="1:24" ht="18" customHeight="1" x14ac:dyDescent="0.2">
      <c r="A825" s="23"/>
      <c r="B825" s="23"/>
      <c r="C825" s="23"/>
      <c r="D825" s="23"/>
      <c r="E825" s="58"/>
      <c r="F825" s="58"/>
      <c r="G825" s="133"/>
      <c r="H825" s="134"/>
      <c r="I825" s="59"/>
      <c r="J825" s="58"/>
      <c r="K825" s="135"/>
      <c r="L825" s="135"/>
      <c r="M825" s="135"/>
      <c r="N825" s="135"/>
      <c r="O825" s="135"/>
      <c r="P825" s="67"/>
      <c r="Q825" s="58"/>
      <c r="R825" s="58"/>
      <c r="S825" s="58"/>
      <c r="T825" s="58"/>
      <c r="U825" s="58"/>
      <c r="V825" s="58"/>
      <c r="W825" s="58"/>
      <c r="X825" s="58"/>
    </row>
    <row r="826" spans="1:24" ht="18" customHeight="1" x14ac:dyDescent="0.2">
      <c r="A826" s="23"/>
      <c r="B826" s="23"/>
      <c r="C826" s="23"/>
      <c r="D826" s="23"/>
      <c r="E826" s="58"/>
      <c r="F826" s="58"/>
      <c r="G826" s="133"/>
      <c r="H826" s="134"/>
      <c r="I826" s="59"/>
      <c r="J826" s="58"/>
      <c r="K826" s="135"/>
      <c r="L826" s="135"/>
      <c r="M826" s="135"/>
      <c r="N826" s="135"/>
      <c r="O826" s="135"/>
      <c r="P826" s="67"/>
      <c r="Q826" s="58"/>
      <c r="R826" s="58"/>
      <c r="S826" s="58"/>
      <c r="T826" s="58"/>
      <c r="U826" s="58"/>
      <c r="V826" s="58"/>
      <c r="W826" s="58"/>
      <c r="X826" s="58"/>
    </row>
    <row r="827" spans="1:24" ht="18" customHeight="1" x14ac:dyDescent="0.2">
      <c r="A827" s="23"/>
      <c r="B827" s="23"/>
      <c r="C827" s="23"/>
      <c r="D827" s="23"/>
      <c r="E827" s="58"/>
      <c r="F827" s="58"/>
      <c r="G827" s="133"/>
      <c r="H827" s="134"/>
      <c r="I827" s="59"/>
      <c r="J827" s="58"/>
      <c r="K827" s="135"/>
      <c r="L827" s="135"/>
      <c r="M827" s="135"/>
      <c r="N827" s="135"/>
      <c r="O827" s="135"/>
      <c r="P827" s="67"/>
      <c r="Q827" s="58"/>
      <c r="R827" s="58"/>
      <c r="S827" s="58"/>
      <c r="T827" s="58"/>
      <c r="U827" s="58"/>
      <c r="V827" s="58"/>
      <c r="W827" s="58"/>
      <c r="X827" s="58"/>
    </row>
    <row r="828" spans="1:24" ht="18" customHeight="1" x14ac:dyDescent="0.2">
      <c r="A828" s="23"/>
      <c r="B828" s="23"/>
      <c r="C828" s="23"/>
      <c r="D828" s="23"/>
      <c r="E828" s="58"/>
      <c r="F828" s="58"/>
      <c r="G828" s="133"/>
      <c r="H828" s="134"/>
      <c r="I828" s="59"/>
      <c r="J828" s="58"/>
      <c r="K828" s="135"/>
      <c r="L828" s="135"/>
      <c r="M828" s="135"/>
      <c r="N828" s="135"/>
      <c r="O828" s="135"/>
      <c r="P828" s="67"/>
      <c r="Q828" s="58"/>
      <c r="R828" s="58"/>
      <c r="S828" s="58"/>
      <c r="T828" s="58"/>
      <c r="U828" s="58"/>
      <c r="V828" s="58"/>
      <c r="W828" s="58"/>
      <c r="X828" s="58"/>
    </row>
    <row r="829" spans="1:24" ht="18" customHeight="1" x14ac:dyDescent="0.2">
      <c r="A829" s="23"/>
      <c r="B829" s="23"/>
      <c r="C829" s="23"/>
      <c r="D829" s="23"/>
      <c r="E829" s="58"/>
      <c r="F829" s="58"/>
      <c r="G829" s="133"/>
      <c r="H829" s="134"/>
      <c r="I829" s="59"/>
      <c r="J829" s="58"/>
      <c r="K829" s="135"/>
      <c r="L829" s="135"/>
      <c r="M829" s="135"/>
      <c r="N829" s="135"/>
      <c r="O829" s="135"/>
      <c r="P829" s="67"/>
      <c r="Q829" s="58"/>
      <c r="R829" s="58"/>
      <c r="S829" s="58"/>
      <c r="T829" s="58"/>
      <c r="U829" s="58"/>
      <c r="V829" s="58"/>
      <c r="W829" s="58"/>
      <c r="X829" s="58"/>
    </row>
    <row r="830" spans="1:24" ht="18" customHeight="1" x14ac:dyDescent="0.2">
      <c r="A830" s="23"/>
      <c r="B830" s="23"/>
      <c r="C830" s="23"/>
      <c r="D830" s="23"/>
      <c r="E830" s="58"/>
      <c r="F830" s="58"/>
      <c r="G830" s="133"/>
      <c r="H830" s="134"/>
      <c r="I830" s="59"/>
      <c r="J830" s="58"/>
      <c r="K830" s="135"/>
      <c r="L830" s="135"/>
      <c r="M830" s="135"/>
      <c r="N830" s="135"/>
      <c r="O830" s="135"/>
      <c r="P830" s="67"/>
      <c r="Q830" s="58"/>
      <c r="R830" s="58"/>
      <c r="S830" s="58"/>
      <c r="T830" s="58"/>
      <c r="U830" s="58"/>
      <c r="V830" s="58"/>
      <c r="W830" s="58"/>
      <c r="X830" s="58"/>
    </row>
    <row r="831" spans="1:24" ht="18" customHeight="1" x14ac:dyDescent="0.2">
      <c r="A831" s="23"/>
      <c r="B831" s="23"/>
      <c r="C831" s="23"/>
      <c r="D831" s="23"/>
      <c r="E831" s="58"/>
      <c r="F831" s="58"/>
      <c r="G831" s="133"/>
      <c r="H831" s="134"/>
      <c r="I831" s="59"/>
      <c r="J831" s="58"/>
      <c r="K831" s="135"/>
      <c r="L831" s="135"/>
      <c r="M831" s="135"/>
      <c r="N831" s="135"/>
      <c r="O831" s="135"/>
      <c r="P831" s="67"/>
      <c r="Q831" s="58"/>
      <c r="R831" s="58"/>
      <c r="S831" s="58"/>
      <c r="T831" s="58"/>
      <c r="U831" s="58"/>
      <c r="V831" s="58"/>
      <c r="W831" s="58"/>
      <c r="X831" s="58"/>
    </row>
    <row r="832" spans="1:24" ht="18" customHeight="1" x14ac:dyDescent="0.2">
      <c r="A832" s="23"/>
      <c r="B832" s="23"/>
      <c r="C832" s="23"/>
      <c r="D832" s="23"/>
      <c r="E832" s="58"/>
      <c r="F832" s="58"/>
      <c r="G832" s="133"/>
      <c r="H832" s="134"/>
      <c r="I832" s="59"/>
      <c r="J832" s="58"/>
      <c r="K832" s="135"/>
      <c r="L832" s="135"/>
      <c r="M832" s="135"/>
      <c r="N832" s="135"/>
      <c r="O832" s="135"/>
      <c r="P832" s="67"/>
      <c r="Q832" s="58"/>
      <c r="R832" s="58"/>
      <c r="S832" s="58"/>
      <c r="T832" s="58"/>
      <c r="U832" s="58"/>
      <c r="V832" s="58"/>
      <c r="W832" s="58"/>
      <c r="X832" s="58"/>
    </row>
    <row r="833" spans="1:24" ht="18" customHeight="1" x14ac:dyDescent="0.2">
      <c r="A833" s="23"/>
      <c r="B833" s="23"/>
      <c r="C833" s="23"/>
      <c r="D833" s="23"/>
      <c r="E833" s="58"/>
      <c r="F833" s="58"/>
      <c r="G833" s="133"/>
      <c r="H833" s="134"/>
      <c r="I833" s="59"/>
      <c r="J833" s="58"/>
      <c r="K833" s="135"/>
      <c r="L833" s="135"/>
      <c r="M833" s="135"/>
      <c r="N833" s="135"/>
      <c r="O833" s="135"/>
      <c r="P833" s="67"/>
      <c r="Q833" s="58"/>
      <c r="R833" s="58"/>
      <c r="S833" s="58"/>
      <c r="T833" s="58"/>
      <c r="U833" s="58"/>
      <c r="V833" s="58"/>
      <c r="W833" s="58"/>
      <c r="X833" s="58"/>
    </row>
    <row r="834" spans="1:24" ht="18" customHeight="1" x14ac:dyDescent="0.2">
      <c r="A834" s="23"/>
      <c r="B834" s="23"/>
      <c r="C834" s="23"/>
      <c r="D834" s="23"/>
      <c r="E834" s="58"/>
      <c r="F834" s="58"/>
      <c r="G834" s="133"/>
      <c r="H834" s="134"/>
      <c r="I834" s="59"/>
      <c r="J834" s="58"/>
      <c r="K834" s="135"/>
      <c r="L834" s="135"/>
      <c r="M834" s="135"/>
      <c r="N834" s="135"/>
      <c r="O834" s="135"/>
      <c r="P834" s="67"/>
      <c r="Q834" s="58"/>
      <c r="R834" s="58"/>
      <c r="S834" s="58"/>
      <c r="T834" s="58"/>
      <c r="U834" s="58"/>
      <c r="V834" s="58"/>
      <c r="W834" s="58"/>
      <c r="X834" s="58"/>
    </row>
    <row r="835" spans="1:24" ht="18" customHeight="1" x14ac:dyDescent="0.2">
      <c r="A835" s="23"/>
      <c r="B835" s="23"/>
      <c r="C835" s="23"/>
      <c r="D835" s="23"/>
      <c r="E835" s="58"/>
      <c r="F835" s="58"/>
      <c r="G835" s="133"/>
      <c r="H835" s="134"/>
      <c r="I835" s="59"/>
      <c r="J835" s="58"/>
      <c r="K835" s="135"/>
      <c r="L835" s="135"/>
      <c r="M835" s="135"/>
      <c r="N835" s="135"/>
      <c r="O835" s="135"/>
      <c r="P835" s="67"/>
      <c r="Q835" s="58"/>
      <c r="R835" s="58"/>
      <c r="S835" s="58"/>
      <c r="T835" s="58"/>
      <c r="U835" s="58"/>
      <c r="V835" s="58"/>
      <c r="W835" s="58"/>
      <c r="X835" s="58"/>
    </row>
    <row r="836" spans="1:24" ht="18" customHeight="1" x14ac:dyDescent="0.2">
      <c r="A836" s="23"/>
      <c r="B836" s="23"/>
      <c r="C836" s="23"/>
      <c r="D836" s="23"/>
      <c r="E836" s="58"/>
      <c r="F836" s="58"/>
      <c r="G836" s="133"/>
      <c r="H836" s="134"/>
      <c r="I836" s="59"/>
      <c r="J836" s="58"/>
      <c r="K836" s="135"/>
      <c r="L836" s="135"/>
      <c r="M836" s="135"/>
      <c r="N836" s="135"/>
      <c r="O836" s="135"/>
      <c r="P836" s="67"/>
      <c r="Q836" s="58"/>
      <c r="R836" s="58"/>
      <c r="S836" s="58"/>
      <c r="T836" s="58"/>
      <c r="U836" s="58"/>
      <c r="V836" s="58"/>
      <c r="W836" s="58"/>
      <c r="X836" s="58"/>
    </row>
    <row r="837" spans="1:24" ht="18" customHeight="1" x14ac:dyDescent="0.2">
      <c r="A837" s="23"/>
      <c r="B837" s="23"/>
      <c r="C837" s="23"/>
      <c r="D837" s="23"/>
      <c r="E837" s="58"/>
      <c r="F837" s="58"/>
      <c r="G837" s="133"/>
      <c r="H837" s="134"/>
      <c r="I837" s="59"/>
      <c r="J837" s="58"/>
      <c r="K837" s="135"/>
      <c r="L837" s="135"/>
      <c r="M837" s="135"/>
      <c r="N837" s="135"/>
      <c r="O837" s="135"/>
      <c r="P837" s="67"/>
      <c r="Q837" s="58"/>
      <c r="R837" s="58"/>
      <c r="S837" s="58"/>
      <c r="T837" s="58"/>
      <c r="U837" s="58"/>
      <c r="V837" s="58"/>
      <c r="W837" s="58"/>
      <c r="X837" s="58"/>
    </row>
    <row r="838" spans="1:24" ht="18" customHeight="1" x14ac:dyDescent="0.2">
      <c r="A838" s="23"/>
      <c r="B838" s="23"/>
      <c r="C838" s="23"/>
      <c r="D838" s="23"/>
      <c r="E838" s="58"/>
      <c r="F838" s="58"/>
      <c r="G838" s="133"/>
      <c r="H838" s="134"/>
      <c r="I838" s="59"/>
      <c r="J838" s="58"/>
      <c r="K838" s="135"/>
      <c r="L838" s="135"/>
      <c r="M838" s="135"/>
      <c r="N838" s="135"/>
      <c r="O838" s="135"/>
      <c r="P838" s="67"/>
      <c r="Q838" s="58"/>
      <c r="R838" s="58"/>
      <c r="S838" s="58"/>
      <c r="T838" s="58"/>
      <c r="U838" s="58"/>
      <c r="V838" s="58"/>
      <c r="W838" s="58"/>
      <c r="X838" s="58"/>
    </row>
    <row r="839" spans="1:24" ht="18" customHeight="1" x14ac:dyDescent="0.2">
      <c r="A839" s="23"/>
      <c r="B839" s="23"/>
      <c r="C839" s="23"/>
      <c r="D839" s="23"/>
      <c r="E839" s="58"/>
      <c r="F839" s="58"/>
      <c r="G839" s="133"/>
      <c r="H839" s="134"/>
      <c r="I839" s="59"/>
      <c r="J839" s="58"/>
      <c r="K839" s="135"/>
      <c r="L839" s="135"/>
      <c r="M839" s="135"/>
      <c r="N839" s="135"/>
      <c r="O839" s="135"/>
      <c r="P839" s="67"/>
      <c r="Q839" s="58"/>
      <c r="R839" s="58"/>
      <c r="S839" s="58"/>
      <c r="T839" s="58"/>
      <c r="U839" s="58"/>
      <c r="V839" s="58"/>
      <c r="W839" s="58"/>
      <c r="X839" s="58"/>
    </row>
    <row r="840" spans="1:24" ht="18" customHeight="1" x14ac:dyDescent="0.2">
      <c r="A840" s="23"/>
      <c r="B840" s="23"/>
      <c r="C840" s="23"/>
      <c r="D840" s="23"/>
      <c r="E840" s="58"/>
      <c r="F840" s="58"/>
      <c r="G840" s="133"/>
      <c r="H840" s="134"/>
      <c r="I840" s="59"/>
      <c r="J840" s="58"/>
      <c r="K840" s="135"/>
      <c r="L840" s="135"/>
      <c r="M840" s="135"/>
      <c r="N840" s="135"/>
      <c r="O840" s="135"/>
      <c r="P840" s="67"/>
      <c r="Q840" s="58"/>
      <c r="R840" s="58"/>
      <c r="S840" s="58"/>
      <c r="T840" s="58"/>
      <c r="U840" s="58"/>
      <c r="V840" s="58"/>
      <c r="W840" s="58"/>
      <c r="X840" s="58"/>
    </row>
    <row r="841" spans="1:24" ht="18" customHeight="1" x14ac:dyDescent="0.2">
      <c r="A841" s="23"/>
      <c r="B841" s="23"/>
      <c r="C841" s="23"/>
      <c r="D841" s="23"/>
      <c r="E841" s="58"/>
      <c r="F841" s="58"/>
      <c r="G841" s="133"/>
      <c r="H841" s="134"/>
      <c r="I841" s="59"/>
      <c r="J841" s="58"/>
      <c r="K841" s="135"/>
      <c r="L841" s="135"/>
      <c r="M841" s="135"/>
      <c r="N841" s="135"/>
      <c r="O841" s="135"/>
      <c r="P841" s="67"/>
      <c r="Q841" s="58"/>
      <c r="R841" s="58"/>
      <c r="S841" s="58"/>
      <c r="T841" s="58"/>
      <c r="U841" s="58"/>
      <c r="V841" s="58"/>
      <c r="W841" s="58"/>
      <c r="X841" s="58"/>
    </row>
    <row r="842" spans="1:24" ht="18" customHeight="1" x14ac:dyDescent="0.2">
      <c r="A842" s="23"/>
      <c r="B842" s="23"/>
      <c r="C842" s="23"/>
      <c r="D842" s="23"/>
      <c r="E842" s="58"/>
      <c r="F842" s="58"/>
      <c r="G842" s="133"/>
      <c r="H842" s="134"/>
      <c r="I842" s="59"/>
      <c r="J842" s="58"/>
      <c r="K842" s="135"/>
      <c r="L842" s="135"/>
      <c r="M842" s="135"/>
      <c r="N842" s="135"/>
      <c r="O842" s="135"/>
      <c r="P842" s="67"/>
      <c r="Q842" s="58"/>
      <c r="R842" s="58"/>
      <c r="S842" s="58"/>
      <c r="T842" s="58"/>
      <c r="U842" s="58"/>
      <c r="V842" s="58"/>
      <c r="W842" s="58"/>
      <c r="X842" s="58"/>
    </row>
    <row r="843" spans="1:24" ht="18" customHeight="1" x14ac:dyDescent="0.2">
      <c r="A843" s="23"/>
      <c r="B843" s="23"/>
      <c r="C843" s="23"/>
      <c r="D843" s="23"/>
      <c r="E843" s="58"/>
      <c r="F843" s="58"/>
      <c r="G843" s="133"/>
      <c r="H843" s="134"/>
      <c r="I843" s="59"/>
      <c r="J843" s="58"/>
      <c r="K843" s="135"/>
      <c r="L843" s="135"/>
      <c r="M843" s="135"/>
      <c r="N843" s="135"/>
      <c r="O843" s="135"/>
      <c r="P843" s="67"/>
      <c r="Q843" s="58"/>
      <c r="R843" s="58"/>
      <c r="S843" s="58"/>
      <c r="T843" s="58"/>
      <c r="U843" s="58"/>
      <c r="V843" s="58"/>
      <c r="W843" s="58"/>
      <c r="X843" s="58"/>
    </row>
    <row r="844" spans="1:24" ht="18" customHeight="1" x14ac:dyDescent="0.2">
      <c r="A844" s="23"/>
      <c r="B844" s="23"/>
      <c r="C844" s="23"/>
      <c r="D844" s="23"/>
      <c r="E844" s="58"/>
      <c r="F844" s="58"/>
      <c r="G844" s="133"/>
      <c r="H844" s="134"/>
      <c r="I844" s="59"/>
      <c r="J844" s="58"/>
      <c r="K844" s="135"/>
      <c r="L844" s="135"/>
      <c r="M844" s="135"/>
      <c r="N844" s="135"/>
      <c r="O844" s="135"/>
      <c r="P844" s="67"/>
      <c r="Q844" s="58"/>
      <c r="R844" s="58"/>
      <c r="S844" s="58"/>
      <c r="T844" s="58"/>
      <c r="U844" s="58"/>
      <c r="V844" s="58"/>
      <c r="W844" s="58"/>
      <c r="X844" s="58"/>
    </row>
    <row r="845" spans="1:24" ht="18" customHeight="1" x14ac:dyDescent="0.2">
      <c r="A845" s="23"/>
      <c r="B845" s="23"/>
      <c r="C845" s="23"/>
      <c r="D845" s="23"/>
      <c r="E845" s="58"/>
      <c r="F845" s="58"/>
      <c r="G845" s="133"/>
      <c r="H845" s="134"/>
      <c r="I845" s="59"/>
      <c r="J845" s="58"/>
      <c r="K845" s="135"/>
      <c r="L845" s="135"/>
      <c r="M845" s="135"/>
      <c r="N845" s="135"/>
      <c r="O845" s="135"/>
      <c r="P845" s="67"/>
      <c r="Q845" s="58"/>
      <c r="R845" s="58"/>
      <c r="S845" s="58"/>
      <c r="T845" s="58"/>
      <c r="U845" s="58"/>
      <c r="V845" s="58"/>
      <c r="W845" s="58"/>
      <c r="X845" s="58"/>
    </row>
    <row r="846" spans="1:24" ht="18" customHeight="1" x14ac:dyDescent="0.2">
      <c r="A846" s="23"/>
      <c r="B846" s="23"/>
      <c r="C846" s="23"/>
      <c r="D846" s="23"/>
      <c r="E846" s="58"/>
      <c r="F846" s="58"/>
      <c r="G846" s="133"/>
      <c r="H846" s="134"/>
      <c r="I846" s="59"/>
      <c r="J846" s="58"/>
      <c r="K846" s="135"/>
      <c r="L846" s="135"/>
      <c r="M846" s="135"/>
      <c r="N846" s="135"/>
      <c r="O846" s="135"/>
      <c r="P846" s="67"/>
      <c r="Q846" s="58"/>
      <c r="R846" s="58"/>
      <c r="S846" s="58"/>
      <c r="T846" s="58"/>
      <c r="U846" s="58"/>
      <c r="V846" s="58"/>
      <c r="W846" s="58"/>
      <c r="X846" s="58"/>
    </row>
    <row r="847" spans="1:24" ht="18" customHeight="1" x14ac:dyDescent="0.2">
      <c r="A847" s="23"/>
      <c r="B847" s="23"/>
      <c r="C847" s="23"/>
      <c r="D847" s="23"/>
      <c r="E847" s="58"/>
      <c r="F847" s="58"/>
      <c r="G847" s="133"/>
      <c r="H847" s="134"/>
      <c r="I847" s="59"/>
      <c r="J847" s="58"/>
      <c r="K847" s="135"/>
      <c r="L847" s="135"/>
      <c r="M847" s="135"/>
      <c r="N847" s="135"/>
      <c r="O847" s="135"/>
      <c r="P847" s="67"/>
      <c r="Q847" s="58"/>
      <c r="R847" s="58"/>
      <c r="S847" s="58"/>
      <c r="T847" s="58"/>
      <c r="U847" s="58"/>
      <c r="V847" s="58"/>
      <c r="W847" s="58"/>
      <c r="X847" s="58"/>
    </row>
    <row r="848" spans="1:24" ht="18" customHeight="1" x14ac:dyDescent="0.2">
      <c r="A848" s="23"/>
      <c r="B848" s="23"/>
      <c r="C848" s="23"/>
      <c r="D848" s="23"/>
      <c r="E848" s="58"/>
      <c r="F848" s="58"/>
      <c r="G848" s="133"/>
      <c r="H848" s="134"/>
      <c r="I848" s="59"/>
      <c r="J848" s="58"/>
      <c r="K848" s="135"/>
      <c r="L848" s="135"/>
      <c r="M848" s="135"/>
      <c r="N848" s="135"/>
      <c r="O848" s="135"/>
      <c r="P848" s="67"/>
      <c r="Q848" s="58"/>
      <c r="R848" s="58"/>
      <c r="S848" s="58"/>
      <c r="T848" s="58"/>
      <c r="U848" s="58"/>
      <c r="V848" s="58"/>
      <c r="W848" s="58"/>
      <c r="X848" s="58"/>
    </row>
    <row r="849" spans="1:24" ht="18" customHeight="1" x14ac:dyDescent="0.2">
      <c r="A849" s="23"/>
      <c r="B849" s="23"/>
      <c r="C849" s="23"/>
      <c r="D849" s="23"/>
      <c r="E849" s="58"/>
      <c r="F849" s="58"/>
      <c r="G849" s="133"/>
      <c r="H849" s="134"/>
      <c r="I849" s="59"/>
      <c r="J849" s="58"/>
      <c r="K849" s="135"/>
      <c r="L849" s="135"/>
      <c r="M849" s="135"/>
      <c r="N849" s="135"/>
      <c r="O849" s="135"/>
      <c r="P849" s="67"/>
      <c r="Q849" s="58"/>
      <c r="R849" s="58"/>
      <c r="S849" s="58"/>
      <c r="T849" s="58"/>
      <c r="U849" s="58"/>
      <c r="V849" s="58"/>
      <c r="W849" s="58"/>
      <c r="X849" s="58"/>
    </row>
    <row r="850" spans="1:24" ht="18" customHeight="1" x14ac:dyDescent="0.2">
      <c r="A850" s="23"/>
      <c r="B850" s="23"/>
      <c r="C850" s="23"/>
      <c r="D850" s="23"/>
      <c r="E850" s="58"/>
      <c r="F850" s="58"/>
      <c r="G850" s="133"/>
      <c r="H850" s="134"/>
      <c r="I850" s="59"/>
      <c r="J850" s="58"/>
      <c r="K850" s="135"/>
      <c r="L850" s="135"/>
      <c r="M850" s="135"/>
      <c r="N850" s="135"/>
      <c r="O850" s="135"/>
      <c r="P850" s="67"/>
      <c r="Q850" s="58"/>
      <c r="R850" s="58"/>
      <c r="S850" s="58"/>
      <c r="T850" s="58"/>
      <c r="U850" s="58"/>
      <c r="V850" s="58"/>
      <c r="W850" s="58"/>
      <c r="X850" s="58"/>
    </row>
    <row r="851" spans="1:24" ht="18" customHeight="1" x14ac:dyDescent="0.2">
      <c r="A851" s="23"/>
      <c r="B851" s="23"/>
      <c r="C851" s="23"/>
      <c r="D851" s="23"/>
      <c r="E851" s="58"/>
      <c r="F851" s="58"/>
      <c r="G851" s="133"/>
      <c r="H851" s="134"/>
      <c r="I851" s="59"/>
      <c r="J851" s="58"/>
      <c r="K851" s="135"/>
      <c r="L851" s="135"/>
      <c r="M851" s="135"/>
      <c r="N851" s="135"/>
      <c r="O851" s="135"/>
      <c r="P851" s="67"/>
      <c r="Q851" s="58"/>
      <c r="R851" s="58"/>
      <c r="S851" s="58"/>
      <c r="T851" s="58"/>
      <c r="U851" s="58"/>
      <c r="V851" s="58"/>
      <c r="W851" s="58"/>
      <c r="X851" s="58"/>
    </row>
    <row r="852" spans="1:24" ht="18" customHeight="1" x14ac:dyDescent="0.2">
      <c r="A852" s="23"/>
      <c r="B852" s="23"/>
      <c r="C852" s="23"/>
      <c r="D852" s="23"/>
      <c r="E852" s="58"/>
      <c r="F852" s="58"/>
      <c r="G852" s="133"/>
      <c r="H852" s="134"/>
      <c r="I852" s="59"/>
      <c r="J852" s="58"/>
      <c r="K852" s="135"/>
      <c r="L852" s="135"/>
      <c r="M852" s="135"/>
      <c r="N852" s="135"/>
      <c r="O852" s="135"/>
      <c r="P852" s="67"/>
      <c r="Q852" s="58"/>
      <c r="R852" s="58"/>
      <c r="S852" s="58"/>
      <c r="T852" s="58"/>
      <c r="U852" s="58"/>
      <c r="V852" s="58"/>
      <c r="W852" s="58"/>
      <c r="X852" s="58"/>
    </row>
    <row r="853" spans="1:24" ht="18" customHeight="1" x14ac:dyDescent="0.2">
      <c r="A853" s="23"/>
      <c r="B853" s="23"/>
      <c r="C853" s="23"/>
      <c r="D853" s="23"/>
      <c r="E853" s="58"/>
      <c r="F853" s="58"/>
      <c r="G853" s="133"/>
      <c r="H853" s="134"/>
      <c r="I853" s="59"/>
      <c r="J853" s="58"/>
      <c r="K853" s="135"/>
      <c r="L853" s="135"/>
      <c r="M853" s="135"/>
      <c r="N853" s="135"/>
      <c r="O853" s="135"/>
      <c r="P853" s="67"/>
      <c r="Q853" s="58"/>
      <c r="R853" s="58"/>
      <c r="S853" s="58"/>
      <c r="T853" s="58"/>
      <c r="U853" s="58"/>
      <c r="V853" s="58"/>
      <c r="W853" s="58"/>
      <c r="X853" s="58"/>
    </row>
    <row r="854" spans="1:24" ht="18" customHeight="1" x14ac:dyDescent="0.2">
      <c r="A854" s="23"/>
      <c r="B854" s="23"/>
      <c r="C854" s="23"/>
      <c r="D854" s="23"/>
      <c r="E854" s="58"/>
      <c r="F854" s="58"/>
      <c r="G854" s="133"/>
      <c r="H854" s="134"/>
      <c r="I854" s="59"/>
      <c r="J854" s="58"/>
      <c r="K854" s="135"/>
      <c r="L854" s="135"/>
      <c r="M854" s="135"/>
      <c r="N854" s="135"/>
      <c r="O854" s="135"/>
      <c r="P854" s="67"/>
      <c r="Q854" s="58"/>
      <c r="R854" s="58"/>
      <c r="S854" s="58"/>
      <c r="T854" s="58"/>
      <c r="U854" s="58"/>
      <c r="V854" s="58"/>
      <c r="W854" s="58"/>
      <c r="X854" s="58"/>
    </row>
    <row r="855" spans="1:24" ht="18" customHeight="1" x14ac:dyDescent="0.2">
      <c r="A855" s="23"/>
      <c r="B855" s="23"/>
      <c r="C855" s="23"/>
      <c r="D855" s="23"/>
      <c r="E855" s="58"/>
      <c r="F855" s="58"/>
      <c r="G855" s="133"/>
      <c r="H855" s="134"/>
      <c r="I855" s="59"/>
      <c r="J855" s="58"/>
      <c r="K855" s="135"/>
      <c r="L855" s="135"/>
      <c r="M855" s="135"/>
      <c r="N855" s="135"/>
      <c r="O855" s="135"/>
      <c r="P855" s="67"/>
      <c r="Q855" s="58"/>
      <c r="R855" s="58"/>
      <c r="S855" s="58"/>
      <c r="T855" s="58"/>
      <c r="U855" s="58"/>
      <c r="V855" s="58"/>
      <c r="W855" s="58"/>
      <c r="X855" s="58"/>
    </row>
    <row r="856" spans="1:24" ht="18" customHeight="1" x14ac:dyDescent="0.2">
      <c r="A856" s="23"/>
      <c r="B856" s="23"/>
      <c r="C856" s="23"/>
      <c r="D856" s="23"/>
      <c r="E856" s="58"/>
      <c r="F856" s="58"/>
      <c r="G856" s="133"/>
      <c r="H856" s="134"/>
      <c r="I856" s="59"/>
      <c r="J856" s="58"/>
      <c r="K856" s="135"/>
      <c r="L856" s="135"/>
      <c r="M856" s="135"/>
      <c r="N856" s="135"/>
      <c r="O856" s="135"/>
      <c r="P856" s="67"/>
      <c r="Q856" s="58"/>
      <c r="R856" s="58"/>
      <c r="S856" s="58"/>
      <c r="T856" s="58"/>
      <c r="U856" s="58"/>
      <c r="V856" s="58"/>
      <c r="W856" s="58"/>
      <c r="X856" s="58"/>
    </row>
    <row r="857" spans="1:24" ht="18" customHeight="1" x14ac:dyDescent="0.2">
      <c r="A857" s="23"/>
      <c r="B857" s="23"/>
      <c r="C857" s="23"/>
      <c r="D857" s="23"/>
      <c r="E857" s="58"/>
      <c r="F857" s="58"/>
      <c r="G857" s="133"/>
      <c r="H857" s="134"/>
      <c r="I857" s="59"/>
      <c r="J857" s="58"/>
      <c r="K857" s="135"/>
      <c r="L857" s="135"/>
      <c r="M857" s="135"/>
      <c r="N857" s="135"/>
      <c r="O857" s="135"/>
      <c r="P857" s="67"/>
      <c r="Q857" s="58"/>
      <c r="R857" s="58"/>
      <c r="S857" s="58"/>
      <c r="T857" s="58"/>
      <c r="U857" s="58"/>
      <c r="V857" s="58"/>
      <c r="W857" s="58"/>
      <c r="X857" s="58"/>
    </row>
    <row r="858" spans="1:24" ht="18" customHeight="1" x14ac:dyDescent="0.2">
      <c r="A858" s="23"/>
      <c r="B858" s="23"/>
      <c r="C858" s="23"/>
      <c r="D858" s="23"/>
      <c r="E858" s="58"/>
      <c r="F858" s="58"/>
      <c r="G858" s="133"/>
      <c r="H858" s="134"/>
      <c r="I858" s="59"/>
      <c r="J858" s="58"/>
      <c r="K858" s="135"/>
      <c r="L858" s="135"/>
      <c r="M858" s="135"/>
      <c r="N858" s="135"/>
      <c r="O858" s="135"/>
      <c r="P858" s="67"/>
      <c r="Q858" s="58"/>
      <c r="R858" s="58"/>
      <c r="S858" s="58"/>
      <c r="T858" s="58"/>
      <c r="U858" s="58"/>
      <c r="V858" s="58"/>
      <c r="W858" s="58"/>
      <c r="X858" s="58"/>
    </row>
    <row r="859" spans="1:24" ht="18" customHeight="1" x14ac:dyDescent="0.2">
      <c r="A859" s="23"/>
      <c r="B859" s="23"/>
      <c r="C859" s="23"/>
      <c r="D859" s="23"/>
      <c r="E859" s="58"/>
      <c r="F859" s="58"/>
      <c r="G859" s="133"/>
      <c r="H859" s="134"/>
      <c r="I859" s="59"/>
      <c r="J859" s="58"/>
      <c r="K859" s="135"/>
      <c r="L859" s="135"/>
      <c r="M859" s="135"/>
      <c r="N859" s="135"/>
      <c r="O859" s="135"/>
      <c r="P859" s="67"/>
      <c r="Q859" s="58"/>
      <c r="R859" s="58"/>
      <c r="S859" s="58"/>
      <c r="T859" s="58"/>
      <c r="U859" s="58"/>
      <c r="V859" s="58"/>
      <c r="W859" s="58"/>
      <c r="X859" s="58"/>
    </row>
    <row r="860" spans="1:24" ht="18" customHeight="1" x14ac:dyDescent="0.2">
      <c r="A860" s="23"/>
      <c r="B860" s="23"/>
      <c r="C860" s="23"/>
      <c r="D860" s="23"/>
      <c r="E860" s="58"/>
      <c r="F860" s="58"/>
      <c r="G860" s="133"/>
      <c r="H860" s="134"/>
      <c r="I860" s="59"/>
      <c r="J860" s="58"/>
      <c r="K860" s="135"/>
      <c r="L860" s="135"/>
      <c r="M860" s="135"/>
      <c r="N860" s="135"/>
      <c r="O860" s="135"/>
      <c r="P860" s="67"/>
      <c r="Q860" s="58"/>
      <c r="R860" s="58"/>
      <c r="S860" s="58"/>
      <c r="T860" s="58"/>
      <c r="U860" s="58"/>
      <c r="V860" s="58"/>
      <c r="W860" s="58"/>
      <c r="X860" s="58"/>
    </row>
    <row r="861" spans="1:24" ht="18" customHeight="1" x14ac:dyDescent="0.2">
      <c r="A861" s="23"/>
      <c r="B861" s="23"/>
      <c r="C861" s="23"/>
      <c r="D861" s="23"/>
      <c r="E861" s="58"/>
      <c r="F861" s="58"/>
      <c r="G861" s="133"/>
      <c r="H861" s="134"/>
      <c r="I861" s="59"/>
      <c r="J861" s="58"/>
      <c r="K861" s="135"/>
      <c r="L861" s="135"/>
      <c r="M861" s="135"/>
      <c r="N861" s="135"/>
      <c r="O861" s="135"/>
      <c r="P861" s="67"/>
      <c r="Q861" s="58"/>
      <c r="R861" s="58"/>
      <c r="S861" s="58"/>
      <c r="T861" s="58"/>
      <c r="U861" s="58"/>
      <c r="V861" s="58"/>
      <c r="W861" s="58"/>
      <c r="X861" s="58"/>
    </row>
    <row r="862" spans="1:24" ht="18" customHeight="1" x14ac:dyDescent="0.2">
      <c r="A862" s="23"/>
      <c r="B862" s="23"/>
      <c r="C862" s="23"/>
      <c r="D862" s="23"/>
      <c r="E862" s="58"/>
      <c r="F862" s="58"/>
      <c r="G862" s="133"/>
      <c r="H862" s="134"/>
      <c r="I862" s="59"/>
      <c r="J862" s="58"/>
      <c r="K862" s="135"/>
      <c r="L862" s="135"/>
      <c r="M862" s="135"/>
      <c r="N862" s="135"/>
      <c r="O862" s="135"/>
      <c r="P862" s="67"/>
      <c r="Q862" s="58"/>
      <c r="R862" s="58"/>
      <c r="S862" s="58"/>
      <c r="T862" s="58"/>
      <c r="U862" s="58"/>
      <c r="V862" s="58"/>
      <c r="W862" s="58"/>
      <c r="X862" s="58"/>
    </row>
    <row r="863" spans="1:24" ht="18" customHeight="1" x14ac:dyDescent="0.2">
      <c r="A863" s="23"/>
      <c r="B863" s="23"/>
      <c r="C863" s="23"/>
      <c r="D863" s="23"/>
      <c r="E863" s="58"/>
      <c r="F863" s="58"/>
      <c r="G863" s="133"/>
      <c r="H863" s="134"/>
      <c r="I863" s="59"/>
      <c r="J863" s="58"/>
      <c r="K863" s="135"/>
      <c r="L863" s="135"/>
      <c r="M863" s="135"/>
      <c r="N863" s="135"/>
      <c r="O863" s="135"/>
      <c r="P863" s="67"/>
      <c r="Q863" s="58"/>
      <c r="R863" s="58"/>
      <c r="S863" s="58"/>
      <c r="T863" s="58"/>
      <c r="U863" s="58"/>
      <c r="V863" s="58"/>
      <c r="W863" s="58"/>
      <c r="X863" s="58"/>
    </row>
    <row r="864" spans="1:24" ht="18" customHeight="1" x14ac:dyDescent="0.2">
      <c r="A864" s="23"/>
      <c r="B864" s="23"/>
      <c r="C864" s="23"/>
      <c r="D864" s="23"/>
      <c r="E864" s="58"/>
      <c r="F864" s="58"/>
      <c r="G864" s="133"/>
      <c r="H864" s="134"/>
      <c r="I864" s="59"/>
      <c r="J864" s="58"/>
      <c r="K864" s="135"/>
      <c r="L864" s="135"/>
      <c r="M864" s="135"/>
      <c r="N864" s="135"/>
      <c r="O864" s="135"/>
      <c r="P864" s="67"/>
      <c r="Q864" s="58"/>
      <c r="R864" s="58"/>
      <c r="S864" s="58"/>
      <c r="T864" s="58"/>
      <c r="U864" s="58"/>
      <c r="V864" s="58"/>
      <c r="W864" s="58"/>
      <c r="X864" s="58"/>
    </row>
    <row r="865" spans="1:24" ht="18" customHeight="1" x14ac:dyDescent="0.2">
      <c r="A865" s="23"/>
      <c r="B865" s="23"/>
      <c r="C865" s="23"/>
      <c r="D865" s="23"/>
      <c r="E865" s="58"/>
      <c r="F865" s="58"/>
      <c r="G865" s="133"/>
      <c r="H865" s="134"/>
      <c r="I865" s="59"/>
      <c r="J865" s="58"/>
      <c r="K865" s="135"/>
      <c r="L865" s="135"/>
      <c r="M865" s="135"/>
      <c r="N865" s="135"/>
      <c r="O865" s="135"/>
      <c r="P865" s="67"/>
      <c r="Q865" s="58"/>
      <c r="R865" s="58"/>
      <c r="S865" s="58"/>
      <c r="T865" s="58"/>
      <c r="U865" s="58"/>
      <c r="V865" s="58"/>
      <c r="W865" s="58"/>
      <c r="X865" s="58"/>
    </row>
    <row r="866" spans="1:24" ht="18" customHeight="1" x14ac:dyDescent="0.2">
      <c r="A866" s="23"/>
      <c r="B866" s="23"/>
      <c r="C866" s="23"/>
      <c r="D866" s="23"/>
      <c r="E866" s="58"/>
      <c r="F866" s="58"/>
      <c r="G866" s="133"/>
      <c r="H866" s="134"/>
      <c r="I866" s="59"/>
      <c r="J866" s="58"/>
      <c r="K866" s="135"/>
      <c r="L866" s="135"/>
      <c r="M866" s="135"/>
      <c r="N866" s="135"/>
      <c r="O866" s="135"/>
      <c r="P866" s="67"/>
      <c r="Q866" s="58"/>
      <c r="R866" s="58"/>
      <c r="S866" s="58"/>
      <c r="T866" s="58"/>
      <c r="U866" s="58"/>
      <c r="V866" s="58"/>
      <c r="W866" s="58"/>
      <c r="X866" s="58"/>
    </row>
    <row r="867" spans="1:24" ht="18" customHeight="1" x14ac:dyDescent="0.2">
      <c r="A867" s="23"/>
      <c r="B867" s="23"/>
      <c r="C867" s="23"/>
      <c r="D867" s="23"/>
      <c r="E867" s="58"/>
      <c r="F867" s="58"/>
      <c r="G867" s="133"/>
      <c r="H867" s="134"/>
      <c r="I867" s="59"/>
      <c r="J867" s="58"/>
      <c r="K867" s="135"/>
      <c r="L867" s="135"/>
      <c r="M867" s="135"/>
      <c r="N867" s="135"/>
      <c r="O867" s="135"/>
      <c r="P867" s="67"/>
      <c r="Q867" s="58"/>
      <c r="R867" s="58"/>
      <c r="S867" s="58"/>
      <c r="T867" s="58"/>
      <c r="U867" s="58"/>
      <c r="V867" s="58"/>
      <c r="W867" s="58"/>
      <c r="X867" s="58"/>
    </row>
    <row r="868" spans="1:24" ht="18" customHeight="1" x14ac:dyDescent="0.2">
      <c r="A868" s="23"/>
      <c r="B868" s="23"/>
      <c r="C868" s="23"/>
      <c r="D868" s="23"/>
      <c r="E868" s="58"/>
      <c r="F868" s="58"/>
      <c r="G868" s="133"/>
      <c r="H868" s="134"/>
      <c r="I868" s="59"/>
      <c r="J868" s="58"/>
      <c r="K868" s="135"/>
      <c r="L868" s="135"/>
      <c r="M868" s="135"/>
      <c r="N868" s="135"/>
      <c r="O868" s="135"/>
      <c r="P868" s="67"/>
      <c r="Q868" s="58"/>
      <c r="R868" s="58"/>
      <c r="S868" s="58"/>
      <c r="T868" s="58"/>
      <c r="U868" s="58"/>
      <c r="V868" s="58"/>
      <c r="W868" s="58"/>
      <c r="X868" s="58"/>
    </row>
    <row r="869" spans="1:24" ht="18" customHeight="1" x14ac:dyDescent="0.2">
      <c r="A869" s="23"/>
      <c r="B869" s="23"/>
      <c r="C869" s="23"/>
      <c r="D869" s="23"/>
      <c r="E869" s="58"/>
      <c r="F869" s="58"/>
      <c r="G869" s="133"/>
      <c r="H869" s="134"/>
      <c r="I869" s="59"/>
      <c r="J869" s="58"/>
      <c r="K869" s="135"/>
      <c r="L869" s="135"/>
      <c r="M869" s="135"/>
      <c r="N869" s="135"/>
      <c r="O869" s="135"/>
      <c r="P869" s="67"/>
      <c r="Q869" s="58"/>
      <c r="R869" s="58"/>
      <c r="S869" s="58"/>
      <c r="T869" s="58"/>
      <c r="U869" s="58"/>
      <c r="V869" s="58"/>
      <c r="W869" s="58"/>
      <c r="X869" s="58"/>
    </row>
    <row r="870" spans="1:24" ht="18" customHeight="1" x14ac:dyDescent="0.2">
      <c r="A870" s="23"/>
      <c r="B870" s="23"/>
      <c r="C870" s="23"/>
      <c r="D870" s="23"/>
      <c r="E870" s="58"/>
      <c r="F870" s="58"/>
      <c r="G870" s="133"/>
      <c r="H870" s="134"/>
      <c r="I870" s="59"/>
      <c r="J870" s="58"/>
      <c r="K870" s="135"/>
      <c r="L870" s="135"/>
      <c r="M870" s="135"/>
      <c r="N870" s="135"/>
      <c r="O870" s="135"/>
      <c r="P870" s="67"/>
      <c r="Q870" s="58"/>
      <c r="R870" s="58"/>
      <c r="S870" s="58"/>
      <c r="T870" s="58"/>
      <c r="U870" s="58"/>
      <c r="V870" s="58"/>
      <c r="W870" s="58"/>
      <c r="X870" s="58"/>
    </row>
    <row r="871" spans="1:24" ht="18" customHeight="1" x14ac:dyDescent="0.2">
      <c r="A871" s="23"/>
      <c r="B871" s="23"/>
      <c r="C871" s="23"/>
      <c r="D871" s="23"/>
      <c r="E871" s="58"/>
      <c r="F871" s="58"/>
      <c r="G871" s="133"/>
      <c r="H871" s="134"/>
      <c r="I871" s="59"/>
      <c r="J871" s="58"/>
      <c r="K871" s="135"/>
      <c r="L871" s="135"/>
      <c r="M871" s="135"/>
      <c r="N871" s="135"/>
      <c r="O871" s="135"/>
      <c r="P871" s="67"/>
      <c r="Q871" s="58"/>
      <c r="R871" s="58"/>
      <c r="S871" s="58"/>
      <c r="T871" s="58"/>
      <c r="U871" s="58"/>
      <c r="V871" s="58"/>
      <c r="W871" s="58"/>
      <c r="X871" s="58"/>
    </row>
    <row r="872" spans="1:24" ht="18" customHeight="1" x14ac:dyDescent="0.2">
      <c r="A872" s="23"/>
      <c r="B872" s="23"/>
      <c r="C872" s="23"/>
      <c r="D872" s="23"/>
      <c r="E872" s="58"/>
      <c r="F872" s="58"/>
      <c r="G872" s="133"/>
      <c r="H872" s="134"/>
      <c r="I872" s="59"/>
      <c r="J872" s="58"/>
      <c r="K872" s="135"/>
      <c r="L872" s="135"/>
      <c r="M872" s="135"/>
      <c r="N872" s="135"/>
      <c r="O872" s="135"/>
      <c r="P872" s="67"/>
      <c r="Q872" s="58"/>
      <c r="R872" s="58"/>
      <c r="S872" s="58"/>
      <c r="T872" s="58"/>
      <c r="U872" s="58"/>
      <c r="V872" s="58"/>
      <c r="W872" s="58"/>
      <c r="X872" s="58"/>
    </row>
    <row r="873" spans="1:24" ht="18" customHeight="1" x14ac:dyDescent="0.2">
      <c r="A873" s="23"/>
      <c r="B873" s="23"/>
      <c r="C873" s="23"/>
      <c r="D873" s="23"/>
      <c r="E873" s="58"/>
      <c r="F873" s="58"/>
      <c r="G873" s="133"/>
      <c r="H873" s="134"/>
      <c r="I873" s="59"/>
      <c r="J873" s="58"/>
      <c r="K873" s="135"/>
      <c r="L873" s="135"/>
      <c r="M873" s="135"/>
      <c r="N873" s="135"/>
      <c r="O873" s="135"/>
      <c r="P873" s="67"/>
      <c r="Q873" s="58"/>
      <c r="R873" s="58"/>
      <c r="S873" s="58"/>
      <c r="T873" s="58"/>
      <c r="U873" s="58"/>
      <c r="V873" s="58"/>
      <c r="W873" s="58"/>
      <c r="X873" s="58"/>
    </row>
    <row r="874" spans="1:24" ht="18" customHeight="1" x14ac:dyDescent="0.2">
      <c r="A874" s="23"/>
      <c r="B874" s="23"/>
      <c r="C874" s="23"/>
      <c r="D874" s="23"/>
      <c r="E874" s="58"/>
      <c r="F874" s="58"/>
      <c r="G874" s="133"/>
      <c r="H874" s="134"/>
      <c r="I874" s="59"/>
      <c r="J874" s="58"/>
      <c r="K874" s="135"/>
      <c r="L874" s="135"/>
      <c r="M874" s="135"/>
      <c r="N874" s="135"/>
      <c r="O874" s="135"/>
      <c r="P874" s="67"/>
      <c r="Q874" s="58"/>
      <c r="R874" s="58"/>
      <c r="S874" s="58"/>
      <c r="T874" s="58"/>
      <c r="U874" s="58"/>
      <c r="V874" s="58"/>
      <c r="W874" s="58"/>
      <c r="X874" s="58"/>
    </row>
    <row r="875" spans="1:24" ht="18" customHeight="1" x14ac:dyDescent="0.2">
      <c r="A875" s="23"/>
      <c r="B875" s="23"/>
      <c r="C875" s="23"/>
      <c r="D875" s="23"/>
      <c r="E875" s="58"/>
      <c r="F875" s="58"/>
      <c r="G875" s="133"/>
      <c r="H875" s="134"/>
      <c r="I875" s="59"/>
      <c r="J875" s="58"/>
      <c r="K875" s="135"/>
      <c r="L875" s="135"/>
      <c r="M875" s="135"/>
      <c r="N875" s="135"/>
      <c r="O875" s="135"/>
      <c r="P875" s="67"/>
      <c r="Q875" s="58"/>
      <c r="R875" s="58"/>
      <c r="S875" s="58"/>
      <c r="T875" s="58"/>
      <c r="U875" s="58"/>
      <c r="V875" s="58"/>
      <c r="W875" s="58"/>
      <c r="X875" s="58"/>
    </row>
    <row r="876" spans="1:24" ht="18" customHeight="1" x14ac:dyDescent="0.2">
      <c r="A876" s="23"/>
      <c r="B876" s="23"/>
      <c r="C876" s="23"/>
      <c r="D876" s="23"/>
      <c r="E876" s="58"/>
      <c r="F876" s="58"/>
      <c r="G876" s="133"/>
      <c r="H876" s="134"/>
      <c r="I876" s="59"/>
      <c r="J876" s="58"/>
      <c r="K876" s="135"/>
      <c r="L876" s="135"/>
      <c r="M876" s="135"/>
      <c r="N876" s="135"/>
      <c r="O876" s="135"/>
      <c r="P876" s="67"/>
      <c r="Q876" s="58"/>
      <c r="R876" s="58"/>
      <c r="S876" s="58"/>
      <c r="T876" s="58"/>
      <c r="U876" s="58"/>
      <c r="V876" s="58"/>
      <c r="W876" s="58"/>
      <c r="X876" s="58"/>
    </row>
    <row r="877" spans="1:24" ht="18" customHeight="1" x14ac:dyDescent="0.2">
      <c r="A877" s="23"/>
      <c r="B877" s="23"/>
      <c r="C877" s="23"/>
      <c r="D877" s="23"/>
      <c r="E877" s="58"/>
      <c r="F877" s="58"/>
      <c r="G877" s="133"/>
      <c r="H877" s="134"/>
      <c r="I877" s="59"/>
      <c r="J877" s="58"/>
      <c r="K877" s="135"/>
      <c r="L877" s="135"/>
      <c r="M877" s="135"/>
      <c r="N877" s="135"/>
      <c r="O877" s="135"/>
      <c r="P877" s="67"/>
      <c r="Q877" s="58"/>
      <c r="R877" s="58"/>
      <c r="S877" s="58"/>
      <c r="T877" s="58"/>
      <c r="U877" s="58"/>
      <c r="V877" s="58"/>
      <c r="W877" s="58"/>
      <c r="X877" s="58"/>
    </row>
    <row r="878" spans="1:24" ht="18" customHeight="1" x14ac:dyDescent="0.2">
      <c r="A878" s="23"/>
      <c r="B878" s="23"/>
      <c r="C878" s="23"/>
      <c r="D878" s="23"/>
      <c r="E878" s="58"/>
      <c r="F878" s="58"/>
      <c r="G878" s="133"/>
      <c r="H878" s="134"/>
      <c r="I878" s="59"/>
      <c r="J878" s="58"/>
      <c r="K878" s="135"/>
      <c r="L878" s="135"/>
      <c r="M878" s="135"/>
      <c r="N878" s="135"/>
      <c r="O878" s="135"/>
      <c r="P878" s="67"/>
      <c r="Q878" s="58"/>
      <c r="R878" s="58"/>
      <c r="S878" s="58"/>
      <c r="T878" s="58"/>
      <c r="U878" s="58"/>
      <c r="V878" s="58"/>
      <c r="W878" s="58"/>
      <c r="X878" s="58"/>
    </row>
    <row r="879" spans="1:24" ht="18" customHeight="1" x14ac:dyDescent="0.2">
      <c r="A879" s="23"/>
      <c r="B879" s="23"/>
      <c r="C879" s="23"/>
      <c r="D879" s="23"/>
      <c r="E879" s="58"/>
      <c r="F879" s="58"/>
      <c r="G879" s="133"/>
      <c r="H879" s="134"/>
      <c r="I879" s="59"/>
      <c r="J879" s="58"/>
      <c r="K879" s="135"/>
      <c r="L879" s="135"/>
      <c r="M879" s="135"/>
      <c r="N879" s="135"/>
      <c r="O879" s="135"/>
      <c r="P879" s="67"/>
      <c r="Q879" s="58"/>
      <c r="R879" s="58"/>
      <c r="S879" s="58"/>
      <c r="T879" s="58"/>
      <c r="U879" s="58"/>
      <c r="V879" s="58"/>
      <c r="W879" s="58"/>
      <c r="X879" s="58"/>
    </row>
    <row r="880" spans="1:24" ht="18" customHeight="1" x14ac:dyDescent="0.2">
      <c r="A880" s="23"/>
      <c r="B880" s="23"/>
      <c r="C880" s="23"/>
      <c r="D880" s="23"/>
      <c r="E880" s="58"/>
      <c r="F880" s="58"/>
      <c r="G880" s="133"/>
      <c r="H880" s="134"/>
      <c r="I880" s="59"/>
      <c r="J880" s="58"/>
      <c r="K880" s="135"/>
      <c r="L880" s="135"/>
      <c r="M880" s="135"/>
      <c r="N880" s="135"/>
      <c r="O880" s="135"/>
      <c r="P880" s="67"/>
      <c r="Q880" s="58"/>
      <c r="R880" s="58"/>
      <c r="S880" s="58"/>
      <c r="T880" s="58"/>
      <c r="U880" s="58"/>
      <c r="V880" s="58"/>
      <c r="W880" s="58"/>
      <c r="X880" s="58"/>
    </row>
    <row r="881" spans="1:24" ht="18" customHeight="1" x14ac:dyDescent="0.2">
      <c r="A881" s="23"/>
      <c r="B881" s="23"/>
      <c r="C881" s="23"/>
      <c r="D881" s="23"/>
      <c r="E881" s="58"/>
      <c r="F881" s="58"/>
      <c r="G881" s="133"/>
      <c r="H881" s="134"/>
      <c r="I881" s="59"/>
      <c r="J881" s="58"/>
      <c r="K881" s="135"/>
      <c r="L881" s="135"/>
      <c r="M881" s="135"/>
      <c r="N881" s="135"/>
      <c r="O881" s="135"/>
      <c r="P881" s="67"/>
      <c r="Q881" s="58"/>
      <c r="R881" s="58"/>
      <c r="S881" s="58"/>
      <c r="T881" s="58"/>
      <c r="U881" s="58"/>
      <c r="V881" s="58"/>
      <c r="W881" s="58"/>
      <c r="X881" s="58"/>
    </row>
    <row r="882" spans="1:24" ht="18" customHeight="1" x14ac:dyDescent="0.2">
      <c r="A882" s="23"/>
      <c r="B882" s="23"/>
      <c r="C882" s="23"/>
      <c r="D882" s="23"/>
      <c r="E882" s="58"/>
      <c r="F882" s="58"/>
      <c r="G882" s="133"/>
      <c r="H882" s="134"/>
      <c r="I882" s="59"/>
      <c r="J882" s="58"/>
      <c r="K882" s="135"/>
      <c r="L882" s="135"/>
      <c r="M882" s="135"/>
      <c r="N882" s="135"/>
      <c r="O882" s="135"/>
      <c r="P882" s="67"/>
      <c r="Q882" s="58"/>
      <c r="R882" s="58"/>
      <c r="S882" s="58"/>
      <c r="T882" s="58"/>
      <c r="U882" s="58"/>
      <c r="V882" s="58"/>
      <c r="W882" s="58"/>
      <c r="X882" s="58"/>
    </row>
    <row r="883" spans="1:24" ht="18" customHeight="1" x14ac:dyDescent="0.2">
      <c r="A883" s="23"/>
      <c r="B883" s="23"/>
      <c r="C883" s="23"/>
      <c r="D883" s="23"/>
      <c r="E883" s="58"/>
      <c r="F883" s="58"/>
      <c r="G883" s="133"/>
      <c r="H883" s="134"/>
      <c r="I883" s="59"/>
      <c r="J883" s="58"/>
      <c r="K883" s="135"/>
      <c r="L883" s="135"/>
      <c r="M883" s="135"/>
      <c r="N883" s="135"/>
      <c r="O883" s="135"/>
      <c r="P883" s="67"/>
      <c r="Q883" s="58"/>
      <c r="R883" s="58"/>
      <c r="S883" s="58"/>
      <c r="T883" s="58"/>
      <c r="U883" s="58"/>
      <c r="V883" s="58"/>
      <c r="W883" s="58"/>
      <c r="X883" s="58"/>
    </row>
    <row r="884" spans="1:24" ht="18" customHeight="1" x14ac:dyDescent="0.2">
      <c r="A884" s="23"/>
      <c r="B884" s="23"/>
      <c r="C884" s="23"/>
      <c r="D884" s="23"/>
      <c r="E884" s="58"/>
      <c r="F884" s="58"/>
      <c r="G884" s="133"/>
      <c r="H884" s="134"/>
      <c r="I884" s="59"/>
      <c r="J884" s="58"/>
      <c r="K884" s="135"/>
      <c r="L884" s="135"/>
      <c r="M884" s="135"/>
      <c r="N884" s="135"/>
      <c r="O884" s="135"/>
      <c r="P884" s="67"/>
      <c r="Q884" s="58"/>
      <c r="R884" s="58"/>
      <c r="S884" s="58"/>
      <c r="T884" s="58"/>
      <c r="U884" s="58"/>
      <c r="V884" s="58"/>
      <c r="W884" s="58"/>
      <c r="X884" s="58"/>
    </row>
    <row r="885" spans="1:24" ht="18" customHeight="1" x14ac:dyDescent="0.2">
      <c r="A885" s="23"/>
      <c r="B885" s="23"/>
      <c r="C885" s="23"/>
      <c r="D885" s="23"/>
      <c r="E885" s="58"/>
      <c r="F885" s="58"/>
      <c r="G885" s="133"/>
      <c r="H885" s="134"/>
      <c r="I885" s="59"/>
      <c r="J885" s="58"/>
      <c r="K885" s="135"/>
      <c r="L885" s="135"/>
      <c r="M885" s="135"/>
      <c r="N885" s="135"/>
      <c r="O885" s="135"/>
      <c r="P885" s="67"/>
      <c r="Q885" s="58"/>
      <c r="R885" s="58"/>
      <c r="S885" s="58"/>
      <c r="T885" s="58"/>
      <c r="U885" s="58"/>
      <c r="V885" s="58"/>
      <c r="W885" s="58"/>
      <c r="X885" s="58"/>
    </row>
    <row r="886" spans="1:24" ht="18" customHeight="1" x14ac:dyDescent="0.2">
      <c r="A886" s="23"/>
      <c r="B886" s="23"/>
      <c r="C886" s="23"/>
      <c r="D886" s="23"/>
      <c r="E886" s="58"/>
      <c r="F886" s="58"/>
      <c r="G886" s="133"/>
      <c r="H886" s="134"/>
      <c r="I886" s="59"/>
      <c r="J886" s="58"/>
      <c r="K886" s="135"/>
      <c r="L886" s="135"/>
      <c r="M886" s="135"/>
      <c r="N886" s="135"/>
      <c r="O886" s="135"/>
      <c r="P886" s="67"/>
      <c r="Q886" s="58"/>
      <c r="R886" s="58"/>
      <c r="S886" s="58"/>
      <c r="T886" s="58"/>
      <c r="U886" s="58"/>
      <c r="V886" s="58"/>
      <c r="W886" s="58"/>
      <c r="X886" s="58"/>
    </row>
    <row r="887" spans="1:24" ht="18" customHeight="1" x14ac:dyDescent="0.2">
      <c r="A887" s="23"/>
      <c r="B887" s="23"/>
      <c r="C887" s="23"/>
      <c r="D887" s="23"/>
      <c r="E887" s="58"/>
      <c r="F887" s="58"/>
      <c r="G887" s="133"/>
      <c r="H887" s="134"/>
      <c r="I887" s="59"/>
      <c r="J887" s="58"/>
      <c r="K887" s="135"/>
      <c r="L887" s="135"/>
      <c r="M887" s="135"/>
      <c r="N887" s="135"/>
      <c r="O887" s="135"/>
      <c r="P887" s="67"/>
      <c r="Q887" s="58"/>
      <c r="R887" s="58"/>
      <c r="S887" s="58"/>
      <c r="T887" s="58"/>
      <c r="U887" s="58"/>
      <c r="V887" s="58"/>
      <c r="W887" s="58"/>
      <c r="X887" s="58"/>
    </row>
    <row r="888" spans="1:24" ht="18" customHeight="1" x14ac:dyDescent="0.2">
      <c r="A888" s="23"/>
      <c r="B888" s="23"/>
      <c r="C888" s="23"/>
      <c r="D888" s="23"/>
      <c r="E888" s="58"/>
      <c r="F888" s="58"/>
      <c r="G888" s="133"/>
      <c r="H888" s="134"/>
      <c r="I888" s="59"/>
      <c r="J888" s="58"/>
      <c r="K888" s="135"/>
      <c r="L888" s="135"/>
      <c r="M888" s="135"/>
      <c r="N888" s="135"/>
      <c r="O888" s="135"/>
      <c r="P888" s="67"/>
      <c r="Q888" s="58"/>
      <c r="R888" s="58"/>
      <c r="S888" s="58"/>
      <c r="T888" s="58"/>
      <c r="U888" s="58"/>
      <c r="V888" s="58"/>
      <c r="W888" s="58"/>
      <c r="X888" s="58"/>
    </row>
    <row r="889" spans="1:24" ht="18" customHeight="1" x14ac:dyDescent="0.2">
      <c r="A889" s="23"/>
      <c r="B889" s="23"/>
      <c r="C889" s="23"/>
      <c r="D889" s="23"/>
      <c r="E889" s="58"/>
      <c r="F889" s="58"/>
      <c r="G889" s="133"/>
      <c r="H889" s="134"/>
      <c r="I889" s="59"/>
      <c r="J889" s="58"/>
      <c r="K889" s="135"/>
      <c r="L889" s="135"/>
      <c r="M889" s="135"/>
      <c r="N889" s="135"/>
      <c r="O889" s="135"/>
      <c r="P889" s="67"/>
      <c r="Q889" s="58"/>
      <c r="R889" s="58"/>
      <c r="S889" s="58"/>
      <c r="T889" s="58"/>
      <c r="U889" s="58"/>
      <c r="V889" s="58"/>
      <c r="W889" s="58"/>
      <c r="X889" s="58"/>
    </row>
    <row r="890" spans="1:24" ht="18" customHeight="1" x14ac:dyDescent="0.2">
      <c r="A890" s="23"/>
      <c r="B890" s="23"/>
      <c r="C890" s="23"/>
      <c r="D890" s="23"/>
      <c r="E890" s="58"/>
      <c r="F890" s="58"/>
      <c r="G890" s="133"/>
      <c r="H890" s="134"/>
      <c r="I890" s="59"/>
      <c r="J890" s="58"/>
      <c r="K890" s="135"/>
      <c r="L890" s="135"/>
      <c r="M890" s="135"/>
      <c r="N890" s="135"/>
      <c r="O890" s="135"/>
      <c r="P890" s="67"/>
      <c r="Q890" s="58"/>
      <c r="R890" s="58"/>
      <c r="S890" s="58"/>
      <c r="T890" s="58"/>
      <c r="U890" s="58"/>
      <c r="V890" s="58"/>
      <c r="W890" s="58"/>
      <c r="X890" s="58"/>
    </row>
    <row r="891" spans="1:24" ht="18" customHeight="1" x14ac:dyDescent="0.2">
      <c r="A891" s="23"/>
      <c r="B891" s="23"/>
      <c r="C891" s="23"/>
      <c r="D891" s="23"/>
      <c r="E891" s="58"/>
      <c r="F891" s="58"/>
      <c r="G891" s="133"/>
      <c r="H891" s="134"/>
      <c r="I891" s="59"/>
      <c r="J891" s="58"/>
      <c r="K891" s="135"/>
      <c r="L891" s="135"/>
      <c r="M891" s="135"/>
      <c r="N891" s="135"/>
      <c r="O891" s="135"/>
      <c r="P891" s="67"/>
      <c r="Q891" s="58"/>
      <c r="R891" s="58"/>
      <c r="S891" s="58"/>
      <c r="T891" s="58"/>
      <c r="U891" s="58"/>
      <c r="V891" s="58"/>
      <c r="W891" s="58"/>
      <c r="X891" s="58"/>
    </row>
    <row r="892" spans="1:24" ht="18" customHeight="1" x14ac:dyDescent="0.2">
      <c r="A892" s="23"/>
      <c r="B892" s="23"/>
      <c r="C892" s="23"/>
      <c r="D892" s="23"/>
      <c r="E892" s="58"/>
      <c r="F892" s="58"/>
      <c r="G892" s="133"/>
      <c r="H892" s="134"/>
      <c r="I892" s="59"/>
      <c r="J892" s="58"/>
      <c r="K892" s="135"/>
      <c r="L892" s="135"/>
      <c r="M892" s="135"/>
      <c r="N892" s="135"/>
      <c r="O892" s="135"/>
      <c r="P892" s="67"/>
      <c r="Q892" s="58"/>
      <c r="R892" s="58"/>
      <c r="S892" s="58"/>
      <c r="T892" s="58"/>
      <c r="U892" s="58"/>
      <c r="V892" s="58"/>
      <c r="W892" s="58"/>
      <c r="X892" s="58"/>
    </row>
    <row r="893" spans="1:24" ht="18" customHeight="1" x14ac:dyDescent="0.2">
      <c r="A893" s="23"/>
      <c r="B893" s="23"/>
      <c r="C893" s="23"/>
      <c r="D893" s="23"/>
      <c r="E893" s="58"/>
      <c r="F893" s="58"/>
      <c r="G893" s="133"/>
      <c r="H893" s="134"/>
      <c r="I893" s="59"/>
      <c r="J893" s="58"/>
      <c r="K893" s="135"/>
      <c r="L893" s="135"/>
      <c r="M893" s="135"/>
      <c r="N893" s="135"/>
      <c r="O893" s="135"/>
      <c r="P893" s="67"/>
      <c r="Q893" s="58"/>
      <c r="R893" s="58"/>
      <c r="S893" s="58"/>
      <c r="T893" s="58"/>
      <c r="U893" s="58"/>
      <c r="V893" s="58"/>
      <c r="W893" s="58"/>
      <c r="X893" s="58"/>
    </row>
    <row r="894" spans="1:24" ht="18" customHeight="1" x14ac:dyDescent="0.2">
      <c r="A894" s="23"/>
      <c r="B894" s="23"/>
      <c r="C894" s="23"/>
      <c r="D894" s="23"/>
      <c r="E894" s="58"/>
      <c r="F894" s="58"/>
      <c r="G894" s="133"/>
      <c r="H894" s="134"/>
      <c r="I894" s="59"/>
      <c r="J894" s="58"/>
      <c r="K894" s="135"/>
      <c r="L894" s="135"/>
      <c r="M894" s="135"/>
      <c r="N894" s="135"/>
      <c r="O894" s="135"/>
      <c r="P894" s="67"/>
      <c r="Q894" s="58"/>
      <c r="R894" s="58"/>
      <c r="S894" s="58"/>
      <c r="T894" s="58"/>
      <c r="U894" s="58"/>
      <c r="V894" s="58"/>
      <c r="W894" s="58"/>
      <c r="X894" s="58"/>
    </row>
    <row r="895" spans="1:24" ht="18" customHeight="1" x14ac:dyDescent="0.2">
      <c r="A895" s="23"/>
      <c r="B895" s="23"/>
      <c r="C895" s="23"/>
      <c r="D895" s="23"/>
      <c r="E895" s="58"/>
      <c r="F895" s="58"/>
      <c r="G895" s="133"/>
      <c r="H895" s="134"/>
      <c r="I895" s="59"/>
      <c r="J895" s="58"/>
      <c r="K895" s="135"/>
      <c r="L895" s="135"/>
      <c r="M895" s="135"/>
      <c r="N895" s="135"/>
      <c r="O895" s="135"/>
      <c r="P895" s="67"/>
      <c r="Q895" s="58"/>
      <c r="R895" s="58"/>
      <c r="S895" s="58"/>
      <c r="T895" s="58"/>
      <c r="U895" s="58"/>
      <c r="V895" s="58"/>
      <c r="W895" s="58"/>
      <c r="X895" s="58"/>
    </row>
    <row r="896" spans="1:24" ht="18" customHeight="1" x14ac:dyDescent="0.2">
      <c r="A896" s="23"/>
      <c r="B896" s="23"/>
      <c r="C896" s="23"/>
      <c r="D896" s="23"/>
      <c r="E896" s="58"/>
      <c r="F896" s="58"/>
      <c r="G896" s="133"/>
      <c r="H896" s="134"/>
      <c r="I896" s="59"/>
      <c r="J896" s="58"/>
      <c r="K896" s="135"/>
      <c r="L896" s="135"/>
      <c r="M896" s="135"/>
      <c r="N896" s="135"/>
      <c r="O896" s="135"/>
      <c r="P896" s="67"/>
      <c r="Q896" s="58"/>
      <c r="R896" s="58"/>
      <c r="S896" s="58"/>
      <c r="T896" s="58"/>
      <c r="U896" s="58"/>
      <c r="V896" s="58"/>
      <c r="W896" s="58"/>
      <c r="X896" s="58"/>
    </row>
    <row r="897" spans="1:24" ht="18" customHeight="1" x14ac:dyDescent="0.2">
      <c r="A897" s="23"/>
      <c r="B897" s="23"/>
      <c r="C897" s="23"/>
      <c r="D897" s="23"/>
      <c r="E897" s="58"/>
      <c r="F897" s="58"/>
      <c r="G897" s="133"/>
      <c r="H897" s="134"/>
      <c r="I897" s="59"/>
      <c r="J897" s="58"/>
      <c r="K897" s="135"/>
      <c r="L897" s="135"/>
      <c r="M897" s="135"/>
      <c r="N897" s="135"/>
      <c r="O897" s="135"/>
      <c r="P897" s="67"/>
      <c r="Q897" s="58"/>
      <c r="R897" s="58"/>
      <c r="S897" s="58"/>
      <c r="T897" s="58"/>
      <c r="U897" s="58"/>
      <c r="V897" s="58"/>
      <c r="W897" s="58"/>
      <c r="X897" s="58"/>
    </row>
    <row r="898" spans="1:24" ht="18" customHeight="1" x14ac:dyDescent="0.2">
      <c r="A898" s="23"/>
      <c r="B898" s="23"/>
      <c r="C898" s="23"/>
      <c r="D898" s="23"/>
      <c r="E898" s="58"/>
      <c r="F898" s="58"/>
      <c r="G898" s="133"/>
      <c r="H898" s="134"/>
      <c r="I898" s="59"/>
      <c r="J898" s="58"/>
      <c r="K898" s="135"/>
      <c r="L898" s="135"/>
      <c r="M898" s="135"/>
      <c r="N898" s="135"/>
      <c r="O898" s="135"/>
      <c r="P898" s="67"/>
      <c r="Q898" s="58"/>
      <c r="R898" s="58"/>
      <c r="S898" s="58"/>
      <c r="T898" s="58"/>
      <c r="U898" s="58"/>
      <c r="V898" s="58"/>
      <c r="W898" s="58"/>
      <c r="X898" s="58"/>
    </row>
    <row r="899" spans="1:24" ht="18" customHeight="1" x14ac:dyDescent="0.2">
      <c r="A899" s="23"/>
      <c r="B899" s="23"/>
      <c r="C899" s="23"/>
      <c r="D899" s="23"/>
      <c r="E899" s="58"/>
      <c r="F899" s="58"/>
      <c r="G899" s="133"/>
      <c r="H899" s="134"/>
      <c r="I899" s="59"/>
      <c r="J899" s="58"/>
      <c r="K899" s="135"/>
      <c r="L899" s="135"/>
      <c r="M899" s="135"/>
      <c r="N899" s="135"/>
      <c r="O899" s="135"/>
      <c r="P899" s="67"/>
      <c r="Q899" s="58"/>
      <c r="R899" s="58"/>
      <c r="S899" s="58"/>
      <c r="T899" s="58"/>
      <c r="U899" s="58"/>
      <c r="V899" s="58"/>
      <c r="W899" s="58"/>
      <c r="X899" s="58"/>
    </row>
    <row r="900" spans="1:24" ht="18" customHeight="1" x14ac:dyDescent="0.2">
      <c r="A900" s="23"/>
      <c r="B900" s="23"/>
      <c r="C900" s="23"/>
      <c r="D900" s="23"/>
      <c r="E900" s="58"/>
      <c r="F900" s="58"/>
      <c r="G900" s="133"/>
      <c r="H900" s="134"/>
      <c r="I900" s="59"/>
      <c r="J900" s="58"/>
      <c r="K900" s="135"/>
      <c r="L900" s="135"/>
      <c r="M900" s="135"/>
      <c r="N900" s="135"/>
      <c r="O900" s="135"/>
      <c r="P900" s="67"/>
      <c r="Q900" s="58"/>
      <c r="R900" s="58"/>
      <c r="S900" s="58"/>
      <c r="T900" s="58"/>
      <c r="U900" s="58"/>
      <c r="V900" s="58"/>
      <c r="W900" s="58"/>
      <c r="X900" s="58"/>
    </row>
    <row r="901" spans="1:24" ht="18" customHeight="1" x14ac:dyDescent="0.2">
      <c r="A901" s="23"/>
      <c r="B901" s="23"/>
      <c r="C901" s="23"/>
      <c r="D901" s="23"/>
      <c r="E901" s="58"/>
      <c r="F901" s="58"/>
      <c r="G901" s="133"/>
      <c r="H901" s="134"/>
      <c r="I901" s="59"/>
      <c r="J901" s="58"/>
      <c r="K901" s="135"/>
      <c r="L901" s="135"/>
      <c r="M901" s="135"/>
      <c r="N901" s="135"/>
      <c r="O901" s="135"/>
      <c r="P901" s="67"/>
      <c r="Q901" s="58"/>
      <c r="R901" s="58"/>
      <c r="S901" s="58"/>
      <c r="T901" s="58"/>
      <c r="U901" s="58"/>
      <c r="V901" s="58"/>
      <c r="W901" s="58"/>
      <c r="X901" s="58"/>
    </row>
    <row r="902" spans="1:24" ht="18" customHeight="1" x14ac:dyDescent="0.2">
      <c r="A902" s="23"/>
      <c r="B902" s="23"/>
      <c r="C902" s="23"/>
      <c r="D902" s="23"/>
      <c r="E902" s="58"/>
      <c r="F902" s="58"/>
      <c r="G902" s="133"/>
      <c r="H902" s="134"/>
      <c r="I902" s="59"/>
      <c r="J902" s="58"/>
      <c r="K902" s="135"/>
      <c r="L902" s="135"/>
      <c r="M902" s="135"/>
      <c r="N902" s="135"/>
      <c r="O902" s="135"/>
      <c r="P902" s="67"/>
      <c r="Q902" s="58"/>
      <c r="R902" s="58"/>
      <c r="S902" s="58"/>
      <c r="T902" s="58"/>
      <c r="U902" s="58"/>
      <c r="V902" s="58"/>
      <c r="W902" s="58"/>
      <c r="X902" s="58"/>
    </row>
    <row r="903" spans="1:24" ht="18" customHeight="1" x14ac:dyDescent="0.2">
      <c r="A903" s="23"/>
      <c r="B903" s="23"/>
      <c r="C903" s="23"/>
      <c r="D903" s="23"/>
      <c r="E903" s="58"/>
      <c r="F903" s="58"/>
      <c r="G903" s="133"/>
      <c r="H903" s="134"/>
      <c r="I903" s="59"/>
      <c r="J903" s="58"/>
      <c r="K903" s="135"/>
      <c r="L903" s="135"/>
      <c r="M903" s="135"/>
      <c r="N903" s="135"/>
      <c r="O903" s="135"/>
      <c r="P903" s="67"/>
      <c r="Q903" s="58"/>
      <c r="R903" s="58"/>
      <c r="S903" s="58"/>
      <c r="T903" s="58"/>
      <c r="U903" s="58"/>
      <c r="V903" s="58"/>
      <c r="W903" s="58"/>
      <c r="X903" s="58"/>
    </row>
    <row r="904" spans="1:24" ht="18" customHeight="1" x14ac:dyDescent="0.2">
      <c r="A904" s="23"/>
      <c r="B904" s="23"/>
      <c r="C904" s="23"/>
      <c r="D904" s="23"/>
      <c r="E904" s="58"/>
      <c r="F904" s="58"/>
      <c r="G904" s="133"/>
      <c r="H904" s="134"/>
      <c r="I904" s="59"/>
      <c r="J904" s="58"/>
      <c r="K904" s="135"/>
      <c r="L904" s="135"/>
      <c r="M904" s="135"/>
      <c r="N904" s="135"/>
      <c r="O904" s="135"/>
      <c r="P904" s="67"/>
      <c r="Q904" s="58"/>
      <c r="R904" s="58"/>
      <c r="S904" s="58"/>
      <c r="T904" s="58"/>
      <c r="U904" s="58"/>
      <c r="V904" s="58"/>
      <c r="W904" s="58"/>
      <c r="X904" s="58"/>
    </row>
    <row r="905" spans="1:24" ht="18" customHeight="1" x14ac:dyDescent="0.2">
      <c r="A905" s="23"/>
      <c r="B905" s="23"/>
      <c r="C905" s="23"/>
      <c r="D905" s="23"/>
      <c r="E905" s="58"/>
      <c r="F905" s="58"/>
      <c r="G905" s="133"/>
      <c r="H905" s="134"/>
      <c r="I905" s="59"/>
      <c r="J905" s="58"/>
      <c r="K905" s="135"/>
      <c r="L905" s="135"/>
      <c r="M905" s="135"/>
      <c r="N905" s="135"/>
      <c r="O905" s="135"/>
      <c r="P905" s="67"/>
      <c r="Q905" s="58"/>
      <c r="R905" s="58"/>
      <c r="S905" s="58"/>
      <c r="T905" s="58"/>
      <c r="U905" s="58"/>
      <c r="V905" s="58"/>
      <c r="W905" s="58"/>
      <c r="X905" s="58"/>
    </row>
    <row r="906" spans="1:24" ht="18" customHeight="1" x14ac:dyDescent="0.2">
      <c r="A906" s="23"/>
      <c r="B906" s="23"/>
      <c r="C906" s="23"/>
      <c r="D906" s="23"/>
      <c r="E906" s="58"/>
      <c r="F906" s="58"/>
      <c r="G906" s="133"/>
      <c r="H906" s="134"/>
      <c r="I906" s="59"/>
      <c r="J906" s="58"/>
      <c r="K906" s="135"/>
      <c r="L906" s="135"/>
      <c r="M906" s="135"/>
      <c r="N906" s="135"/>
      <c r="O906" s="135"/>
      <c r="P906" s="67"/>
      <c r="Q906" s="58"/>
      <c r="R906" s="58"/>
      <c r="S906" s="58"/>
      <c r="T906" s="58"/>
      <c r="U906" s="58"/>
      <c r="V906" s="58"/>
      <c r="W906" s="58"/>
      <c r="X906" s="58"/>
    </row>
    <row r="907" spans="1:24" ht="18" customHeight="1" x14ac:dyDescent="0.2">
      <c r="A907" s="23"/>
      <c r="B907" s="23"/>
      <c r="C907" s="23"/>
      <c r="D907" s="23"/>
      <c r="E907" s="58"/>
      <c r="F907" s="58"/>
      <c r="G907" s="133"/>
      <c r="H907" s="134"/>
      <c r="I907" s="59"/>
      <c r="J907" s="58"/>
      <c r="K907" s="135"/>
      <c r="L907" s="135"/>
      <c r="M907" s="135"/>
      <c r="N907" s="135"/>
      <c r="O907" s="135"/>
      <c r="P907" s="67"/>
      <c r="Q907" s="58"/>
      <c r="R907" s="58"/>
      <c r="S907" s="58"/>
      <c r="T907" s="58"/>
      <c r="U907" s="58"/>
      <c r="V907" s="58"/>
      <c r="W907" s="58"/>
      <c r="X907" s="58"/>
    </row>
    <row r="908" spans="1:24" ht="18" customHeight="1" x14ac:dyDescent="0.2">
      <c r="A908" s="23"/>
      <c r="B908" s="23"/>
      <c r="C908" s="23"/>
      <c r="D908" s="23"/>
      <c r="E908" s="58"/>
      <c r="F908" s="58"/>
      <c r="G908" s="133"/>
      <c r="H908" s="134"/>
      <c r="I908" s="59"/>
      <c r="J908" s="58"/>
      <c r="K908" s="135"/>
      <c r="L908" s="135"/>
      <c r="M908" s="135"/>
      <c r="N908" s="135"/>
      <c r="O908" s="135"/>
      <c r="P908" s="67"/>
      <c r="Q908" s="58"/>
      <c r="R908" s="58"/>
      <c r="S908" s="58"/>
      <c r="T908" s="58"/>
      <c r="U908" s="58"/>
      <c r="V908" s="58"/>
      <c r="W908" s="58"/>
      <c r="X908" s="58"/>
    </row>
    <row r="909" spans="1:24" ht="18" customHeight="1" x14ac:dyDescent="0.2">
      <c r="A909" s="23"/>
      <c r="B909" s="23"/>
      <c r="C909" s="23"/>
      <c r="D909" s="23"/>
      <c r="E909" s="58"/>
      <c r="F909" s="58"/>
      <c r="G909" s="133"/>
      <c r="H909" s="134"/>
      <c r="I909" s="59"/>
      <c r="J909" s="58"/>
      <c r="K909" s="135"/>
      <c r="L909" s="135"/>
      <c r="M909" s="135"/>
      <c r="N909" s="135"/>
      <c r="O909" s="135"/>
      <c r="P909" s="67"/>
      <c r="Q909" s="58"/>
      <c r="R909" s="58"/>
      <c r="S909" s="58"/>
      <c r="T909" s="58"/>
      <c r="U909" s="58"/>
      <c r="V909" s="58"/>
      <c r="W909" s="58"/>
      <c r="X909" s="58"/>
    </row>
    <row r="910" spans="1:24" ht="18" customHeight="1" x14ac:dyDescent="0.2">
      <c r="A910" s="23"/>
      <c r="B910" s="23"/>
      <c r="C910" s="23"/>
      <c r="D910" s="23"/>
      <c r="E910" s="58"/>
      <c r="F910" s="58"/>
      <c r="G910" s="133"/>
      <c r="H910" s="134"/>
      <c r="I910" s="59"/>
      <c r="J910" s="58"/>
      <c r="K910" s="135"/>
      <c r="L910" s="135"/>
      <c r="M910" s="135"/>
      <c r="N910" s="135"/>
      <c r="O910" s="135"/>
      <c r="P910" s="67"/>
      <c r="Q910" s="58"/>
      <c r="R910" s="58"/>
      <c r="S910" s="58"/>
      <c r="T910" s="58"/>
      <c r="U910" s="58"/>
      <c r="V910" s="58"/>
      <c r="W910" s="58"/>
      <c r="X910" s="58"/>
    </row>
    <row r="911" spans="1:24" ht="18" customHeight="1" x14ac:dyDescent="0.2">
      <c r="A911" s="23"/>
      <c r="B911" s="23"/>
      <c r="C911" s="23"/>
      <c r="D911" s="23"/>
      <c r="E911" s="58"/>
      <c r="F911" s="58"/>
      <c r="G911" s="133"/>
      <c r="H911" s="134"/>
      <c r="I911" s="59"/>
      <c r="J911" s="58"/>
      <c r="K911" s="135"/>
      <c r="L911" s="135"/>
      <c r="M911" s="135"/>
      <c r="N911" s="135"/>
      <c r="O911" s="135"/>
      <c r="P911" s="67"/>
      <c r="Q911" s="58"/>
      <c r="R911" s="58"/>
      <c r="S911" s="58"/>
      <c r="T911" s="58"/>
      <c r="U911" s="58"/>
      <c r="V911" s="58"/>
      <c r="W911" s="58"/>
      <c r="X911" s="58"/>
    </row>
    <row r="912" spans="1:24" ht="18" customHeight="1" x14ac:dyDescent="0.2">
      <c r="A912" s="23"/>
      <c r="B912" s="23"/>
      <c r="C912" s="23"/>
      <c r="D912" s="23"/>
      <c r="E912" s="58"/>
      <c r="F912" s="58"/>
      <c r="G912" s="133"/>
      <c r="H912" s="134"/>
      <c r="I912" s="59"/>
      <c r="J912" s="58"/>
      <c r="K912" s="135"/>
      <c r="L912" s="135"/>
      <c r="M912" s="135"/>
      <c r="N912" s="135"/>
      <c r="O912" s="135"/>
      <c r="P912" s="67"/>
      <c r="Q912" s="58"/>
      <c r="R912" s="58"/>
      <c r="S912" s="58"/>
      <c r="T912" s="58"/>
      <c r="U912" s="58"/>
      <c r="V912" s="58"/>
      <c r="W912" s="58"/>
      <c r="X912" s="58"/>
    </row>
    <row r="913" spans="1:24" ht="18" customHeight="1" x14ac:dyDescent="0.2">
      <c r="A913" s="23"/>
      <c r="B913" s="23"/>
      <c r="C913" s="23"/>
      <c r="D913" s="23"/>
      <c r="E913" s="58"/>
      <c r="F913" s="58"/>
      <c r="G913" s="133"/>
      <c r="H913" s="134"/>
      <c r="I913" s="59"/>
      <c r="J913" s="58"/>
      <c r="K913" s="135"/>
      <c r="L913" s="135"/>
      <c r="M913" s="135"/>
      <c r="N913" s="135"/>
      <c r="O913" s="135"/>
      <c r="P913" s="67"/>
      <c r="Q913" s="58"/>
      <c r="R913" s="58"/>
      <c r="S913" s="58"/>
      <c r="T913" s="58"/>
      <c r="U913" s="58"/>
      <c r="V913" s="58"/>
      <c r="W913" s="58"/>
      <c r="X913" s="58"/>
    </row>
    <row r="914" spans="1:24" ht="18" customHeight="1" x14ac:dyDescent="0.2">
      <c r="A914" s="23"/>
      <c r="B914" s="23"/>
      <c r="C914" s="23"/>
      <c r="D914" s="23"/>
      <c r="E914" s="58"/>
      <c r="F914" s="58"/>
      <c r="G914" s="133"/>
      <c r="H914" s="134"/>
      <c r="I914" s="59"/>
      <c r="J914" s="58"/>
      <c r="K914" s="135"/>
      <c r="L914" s="135"/>
      <c r="M914" s="135"/>
      <c r="N914" s="135"/>
      <c r="O914" s="135"/>
      <c r="P914" s="67"/>
      <c r="Q914" s="58"/>
      <c r="R914" s="58"/>
      <c r="S914" s="58"/>
      <c r="T914" s="58"/>
      <c r="U914" s="58"/>
      <c r="V914" s="58"/>
      <c r="W914" s="58"/>
      <c r="X914" s="58"/>
    </row>
    <row r="915" spans="1:24" ht="18" customHeight="1" x14ac:dyDescent="0.2">
      <c r="A915" s="23"/>
      <c r="B915" s="23"/>
      <c r="C915" s="23"/>
      <c r="D915" s="23"/>
      <c r="E915" s="58"/>
      <c r="F915" s="58"/>
      <c r="G915" s="133"/>
      <c r="H915" s="134"/>
      <c r="I915" s="59"/>
      <c r="J915" s="58"/>
      <c r="K915" s="135"/>
      <c r="L915" s="135"/>
      <c r="M915" s="135"/>
      <c r="N915" s="135"/>
      <c r="O915" s="135"/>
      <c r="P915" s="67"/>
      <c r="Q915" s="58"/>
      <c r="R915" s="58"/>
      <c r="S915" s="58"/>
      <c r="T915" s="58"/>
      <c r="U915" s="58"/>
      <c r="V915" s="58"/>
      <c r="W915" s="58"/>
      <c r="X915" s="58"/>
    </row>
    <row r="916" spans="1:24" ht="18" customHeight="1" x14ac:dyDescent="0.2">
      <c r="A916" s="23"/>
      <c r="B916" s="23"/>
      <c r="C916" s="23"/>
      <c r="D916" s="23"/>
      <c r="E916" s="58"/>
      <c r="F916" s="58"/>
      <c r="G916" s="133"/>
      <c r="H916" s="134"/>
      <c r="I916" s="59"/>
      <c r="J916" s="58"/>
      <c r="K916" s="135"/>
      <c r="L916" s="135"/>
      <c r="M916" s="135"/>
      <c r="N916" s="135"/>
      <c r="O916" s="135"/>
      <c r="P916" s="67"/>
      <c r="Q916" s="58"/>
      <c r="R916" s="58"/>
      <c r="S916" s="58"/>
      <c r="T916" s="58"/>
      <c r="U916" s="58"/>
      <c r="V916" s="58"/>
      <c r="W916" s="58"/>
      <c r="X916" s="58"/>
    </row>
    <row r="917" spans="1:24" ht="18" customHeight="1" x14ac:dyDescent="0.2">
      <c r="A917" s="23"/>
      <c r="B917" s="23"/>
      <c r="C917" s="23"/>
      <c r="D917" s="23"/>
      <c r="E917" s="58"/>
      <c r="F917" s="58"/>
      <c r="G917" s="133"/>
      <c r="H917" s="134"/>
      <c r="I917" s="59"/>
      <c r="J917" s="58"/>
      <c r="K917" s="135"/>
      <c r="L917" s="135"/>
      <c r="M917" s="135"/>
      <c r="N917" s="135"/>
      <c r="O917" s="135"/>
      <c r="P917" s="67"/>
      <c r="Q917" s="58"/>
      <c r="R917" s="58"/>
      <c r="S917" s="58"/>
      <c r="T917" s="58"/>
      <c r="U917" s="58"/>
      <c r="V917" s="58"/>
      <c r="W917" s="58"/>
      <c r="X917" s="58"/>
    </row>
    <row r="918" spans="1:24" ht="18" customHeight="1" x14ac:dyDescent="0.2">
      <c r="A918" s="23"/>
      <c r="B918" s="23"/>
      <c r="C918" s="23"/>
      <c r="D918" s="23"/>
      <c r="E918" s="58"/>
      <c r="F918" s="58"/>
      <c r="G918" s="133"/>
      <c r="H918" s="134"/>
      <c r="I918" s="59"/>
      <c r="J918" s="58"/>
      <c r="K918" s="135"/>
      <c r="L918" s="135"/>
      <c r="M918" s="135"/>
      <c r="N918" s="135"/>
      <c r="O918" s="135"/>
      <c r="P918" s="67"/>
      <c r="Q918" s="58"/>
      <c r="R918" s="58"/>
      <c r="S918" s="58"/>
      <c r="T918" s="58"/>
      <c r="U918" s="58"/>
      <c r="V918" s="58"/>
      <c r="W918" s="58"/>
      <c r="X918" s="58"/>
    </row>
    <row r="919" spans="1:24" ht="18" customHeight="1" x14ac:dyDescent="0.2">
      <c r="A919" s="23"/>
      <c r="B919" s="23"/>
      <c r="C919" s="23"/>
      <c r="D919" s="23"/>
      <c r="E919" s="58"/>
      <c r="F919" s="58"/>
      <c r="G919" s="133"/>
      <c r="H919" s="134"/>
      <c r="I919" s="59"/>
      <c r="J919" s="58"/>
      <c r="K919" s="135"/>
      <c r="L919" s="135"/>
      <c r="M919" s="135"/>
      <c r="N919" s="135"/>
      <c r="O919" s="135"/>
      <c r="P919" s="67"/>
      <c r="Q919" s="58"/>
      <c r="R919" s="58"/>
      <c r="S919" s="58"/>
      <c r="T919" s="58"/>
      <c r="U919" s="58"/>
      <c r="V919" s="58"/>
      <c r="W919" s="58"/>
      <c r="X919" s="58"/>
    </row>
    <row r="920" spans="1:24" ht="18" customHeight="1" x14ac:dyDescent="0.2">
      <c r="A920" s="23"/>
      <c r="B920" s="23"/>
      <c r="C920" s="23"/>
      <c r="D920" s="23"/>
      <c r="E920" s="58"/>
      <c r="F920" s="58"/>
      <c r="G920" s="133"/>
      <c r="H920" s="134"/>
      <c r="I920" s="59"/>
      <c r="J920" s="58"/>
      <c r="K920" s="135"/>
      <c r="L920" s="135"/>
      <c r="M920" s="135"/>
      <c r="N920" s="135"/>
      <c r="O920" s="135"/>
      <c r="P920" s="67"/>
      <c r="Q920" s="58"/>
      <c r="R920" s="58"/>
      <c r="S920" s="58"/>
      <c r="T920" s="58"/>
      <c r="U920" s="58"/>
      <c r="V920" s="58"/>
      <c r="W920" s="58"/>
      <c r="X920" s="58"/>
    </row>
    <row r="921" spans="1:24" ht="18" customHeight="1" x14ac:dyDescent="0.2">
      <c r="A921" s="23"/>
      <c r="B921" s="23"/>
      <c r="C921" s="23"/>
      <c r="D921" s="23"/>
      <c r="E921" s="58"/>
      <c r="F921" s="58"/>
      <c r="G921" s="133"/>
      <c r="H921" s="134"/>
      <c r="I921" s="59"/>
      <c r="J921" s="58"/>
      <c r="K921" s="135"/>
      <c r="L921" s="135"/>
      <c r="M921" s="135"/>
      <c r="N921" s="135"/>
      <c r="O921" s="135"/>
      <c r="P921" s="67"/>
      <c r="Q921" s="58"/>
      <c r="R921" s="58"/>
      <c r="S921" s="58"/>
      <c r="T921" s="58"/>
      <c r="U921" s="58"/>
      <c r="V921" s="58"/>
      <c r="W921" s="58"/>
      <c r="X921" s="58"/>
    </row>
    <row r="922" spans="1:24" ht="18" customHeight="1" x14ac:dyDescent="0.2">
      <c r="A922" s="23"/>
      <c r="B922" s="23"/>
      <c r="C922" s="23"/>
      <c r="D922" s="23"/>
      <c r="E922" s="58"/>
      <c r="F922" s="58"/>
      <c r="G922" s="133"/>
      <c r="H922" s="134"/>
      <c r="I922" s="59"/>
      <c r="J922" s="58"/>
      <c r="K922" s="135"/>
      <c r="L922" s="135"/>
      <c r="M922" s="135"/>
      <c r="N922" s="135"/>
      <c r="O922" s="135"/>
      <c r="P922" s="67"/>
      <c r="Q922" s="58"/>
      <c r="R922" s="58"/>
      <c r="S922" s="58"/>
      <c r="T922" s="58"/>
      <c r="U922" s="58"/>
      <c r="V922" s="58"/>
      <c r="W922" s="58"/>
      <c r="X922" s="58"/>
    </row>
    <row r="923" spans="1:24" ht="18" customHeight="1" x14ac:dyDescent="0.2">
      <c r="A923" s="23"/>
      <c r="B923" s="23"/>
      <c r="C923" s="23"/>
      <c r="D923" s="23"/>
      <c r="E923" s="58"/>
      <c r="F923" s="58"/>
      <c r="G923" s="133"/>
      <c r="H923" s="134"/>
      <c r="I923" s="59"/>
      <c r="J923" s="58"/>
      <c r="K923" s="135"/>
      <c r="L923" s="135"/>
      <c r="M923" s="135"/>
      <c r="N923" s="135"/>
      <c r="O923" s="135"/>
      <c r="P923" s="67"/>
      <c r="Q923" s="58"/>
      <c r="R923" s="58"/>
      <c r="S923" s="58"/>
      <c r="T923" s="58"/>
      <c r="U923" s="58"/>
      <c r="V923" s="58"/>
      <c r="W923" s="58"/>
      <c r="X923" s="58"/>
    </row>
    <row r="924" spans="1:24" ht="18" customHeight="1" x14ac:dyDescent="0.2">
      <c r="A924" s="23"/>
      <c r="B924" s="23"/>
      <c r="C924" s="23"/>
      <c r="D924" s="23"/>
      <c r="E924" s="58"/>
      <c r="F924" s="58"/>
      <c r="G924" s="133"/>
      <c r="H924" s="134"/>
      <c r="I924" s="59"/>
      <c r="J924" s="58"/>
      <c r="K924" s="135"/>
      <c r="L924" s="135"/>
      <c r="M924" s="135"/>
      <c r="N924" s="135"/>
      <c r="O924" s="135"/>
      <c r="P924" s="67"/>
      <c r="Q924" s="58"/>
      <c r="R924" s="58"/>
      <c r="S924" s="58"/>
      <c r="T924" s="58"/>
      <c r="U924" s="58"/>
      <c r="V924" s="58"/>
      <c r="W924" s="58"/>
      <c r="X924" s="58"/>
    </row>
    <row r="925" spans="1:24" ht="18" customHeight="1" x14ac:dyDescent="0.2">
      <c r="A925" s="23"/>
      <c r="B925" s="23"/>
      <c r="C925" s="23"/>
      <c r="D925" s="23"/>
      <c r="E925" s="58"/>
      <c r="F925" s="58"/>
      <c r="G925" s="133"/>
      <c r="H925" s="134"/>
      <c r="I925" s="59"/>
      <c r="J925" s="58"/>
      <c r="K925" s="135"/>
      <c r="L925" s="135"/>
      <c r="M925" s="135"/>
      <c r="N925" s="135"/>
      <c r="O925" s="135"/>
      <c r="P925" s="67"/>
      <c r="Q925" s="58"/>
      <c r="R925" s="58"/>
      <c r="S925" s="58"/>
      <c r="T925" s="58"/>
      <c r="U925" s="58"/>
      <c r="V925" s="58"/>
      <c r="W925" s="58"/>
      <c r="X925" s="58"/>
    </row>
    <row r="926" spans="1:24" ht="18" customHeight="1" x14ac:dyDescent="0.2">
      <c r="A926" s="23"/>
      <c r="B926" s="23"/>
      <c r="C926" s="23"/>
      <c r="D926" s="23"/>
      <c r="E926" s="58"/>
      <c r="F926" s="58"/>
      <c r="G926" s="133"/>
      <c r="H926" s="134"/>
      <c r="I926" s="59"/>
      <c r="J926" s="58"/>
      <c r="K926" s="135"/>
      <c r="L926" s="135"/>
      <c r="M926" s="135"/>
      <c r="N926" s="135"/>
      <c r="O926" s="135"/>
      <c r="P926" s="67"/>
      <c r="Q926" s="58"/>
      <c r="R926" s="58"/>
      <c r="S926" s="58"/>
      <c r="T926" s="58"/>
      <c r="U926" s="58"/>
      <c r="V926" s="58"/>
      <c r="W926" s="58"/>
      <c r="X926" s="58"/>
    </row>
    <row r="927" spans="1:24" ht="18" customHeight="1" x14ac:dyDescent="0.2">
      <c r="A927" s="23"/>
      <c r="B927" s="23"/>
      <c r="C927" s="23"/>
      <c r="D927" s="23"/>
      <c r="E927" s="58"/>
      <c r="F927" s="58"/>
      <c r="G927" s="133"/>
      <c r="H927" s="134"/>
      <c r="I927" s="59"/>
      <c r="J927" s="58"/>
      <c r="K927" s="135"/>
      <c r="L927" s="135"/>
      <c r="M927" s="135"/>
      <c r="N927" s="135"/>
      <c r="O927" s="135"/>
      <c r="P927" s="67"/>
      <c r="Q927" s="58"/>
      <c r="R927" s="58"/>
      <c r="S927" s="58"/>
      <c r="T927" s="58"/>
      <c r="U927" s="58"/>
      <c r="V927" s="58"/>
      <c r="W927" s="58"/>
      <c r="X927" s="58"/>
    </row>
    <row r="928" spans="1:24" ht="18" customHeight="1" x14ac:dyDescent="0.2">
      <c r="A928" s="23"/>
      <c r="B928" s="23"/>
      <c r="C928" s="23"/>
      <c r="D928" s="23"/>
      <c r="E928" s="58"/>
      <c r="F928" s="58"/>
      <c r="G928" s="133"/>
      <c r="H928" s="134"/>
      <c r="I928" s="59"/>
      <c r="J928" s="58"/>
      <c r="K928" s="135"/>
      <c r="L928" s="135"/>
      <c r="M928" s="135"/>
      <c r="N928" s="135"/>
      <c r="O928" s="135"/>
      <c r="P928" s="67"/>
      <c r="Q928" s="58"/>
      <c r="R928" s="58"/>
      <c r="S928" s="58"/>
      <c r="T928" s="58"/>
      <c r="U928" s="58"/>
      <c r="V928" s="58"/>
      <c r="W928" s="58"/>
      <c r="X928" s="58"/>
    </row>
    <row r="929" spans="1:24" ht="18" customHeight="1" x14ac:dyDescent="0.2">
      <c r="A929" s="23"/>
      <c r="B929" s="23"/>
      <c r="C929" s="23"/>
      <c r="D929" s="23"/>
      <c r="E929" s="58"/>
      <c r="F929" s="58"/>
      <c r="G929" s="133"/>
      <c r="H929" s="134"/>
      <c r="I929" s="59"/>
      <c r="J929" s="58"/>
      <c r="K929" s="135"/>
      <c r="L929" s="135"/>
      <c r="M929" s="135"/>
      <c r="N929" s="135"/>
      <c r="O929" s="135"/>
      <c r="P929" s="67"/>
      <c r="Q929" s="58"/>
      <c r="R929" s="58"/>
      <c r="S929" s="58"/>
      <c r="T929" s="58"/>
      <c r="U929" s="58"/>
      <c r="V929" s="58"/>
      <c r="W929" s="58"/>
      <c r="X929" s="58"/>
    </row>
    <row r="930" spans="1:24" ht="18" customHeight="1" x14ac:dyDescent="0.2">
      <c r="A930" s="23"/>
      <c r="B930" s="23"/>
      <c r="C930" s="23"/>
      <c r="D930" s="23"/>
      <c r="E930" s="58"/>
      <c r="F930" s="58"/>
      <c r="G930" s="133"/>
      <c r="H930" s="134"/>
      <c r="I930" s="59"/>
      <c r="J930" s="58"/>
      <c r="K930" s="135"/>
      <c r="L930" s="135"/>
      <c r="M930" s="135"/>
      <c r="N930" s="135"/>
      <c r="O930" s="135"/>
      <c r="P930" s="67"/>
      <c r="Q930" s="58"/>
      <c r="R930" s="58"/>
      <c r="S930" s="58"/>
      <c r="T930" s="58"/>
      <c r="U930" s="58"/>
      <c r="V930" s="58"/>
      <c r="W930" s="58"/>
      <c r="X930" s="58"/>
    </row>
    <row r="931" spans="1:24" ht="18" customHeight="1" x14ac:dyDescent="0.2">
      <c r="A931" s="23"/>
      <c r="B931" s="23"/>
      <c r="C931" s="23"/>
      <c r="D931" s="23"/>
      <c r="E931" s="58"/>
      <c r="F931" s="58"/>
      <c r="G931" s="133"/>
      <c r="H931" s="134"/>
      <c r="I931" s="59"/>
      <c r="J931" s="58"/>
      <c r="K931" s="135"/>
      <c r="L931" s="135"/>
      <c r="M931" s="135"/>
      <c r="N931" s="135"/>
      <c r="O931" s="135"/>
      <c r="P931" s="67"/>
      <c r="Q931" s="58"/>
      <c r="R931" s="58"/>
      <c r="S931" s="58"/>
      <c r="T931" s="58"/>
      <c r="U931" s="58"/>
      <c r="V931" s="58"/>
      <c r="W931" s="58"/>
      <c r="X931" s="58"/>
    </row>
    <row r="932" spans="1:24" ht="18" customHeight="1" x14ac:dyDescent="0.2">
      <c r="A932" s="23"/>
      <c r="B932" s="23"/>
      <c r="C932" s="23"/>
      <c r="D932" s="23"/>
      <c r="E932" s="58"/>
      <c r="F932" s="58"/>
      <c r="G932" s="133"/>
      <c r="H932" s="134"/>
      <c r="I932" s="59"/>
      <c r="J932" s="58"/>
      <c r="K932" s="135"/>
      <c r="L932" s="135"/>
      <c r="M932" s="135"/>
      <c r="N932" s="135"/>
      <c r="O932" s="135"/>
      <c r="P932" s="67"/>
      <c r="Q932" s="58"/>
      <c r="R932" s="58"/>
      <c r="S932" s="58"/>
      <c r="T932" s="58"/>
      <c r="U932" s="58"/>
      <c r="V932" s="58"/>
      <c r="W932" s="58"/>
      <c r="X932" s="58"/>
    </row>
    <row r="933" spans="1:24" ht="18" customHeight="1" x14ac:dyDescent="0.2">
      <c r="A933" s="23"/>
      <c r="B933" s="23"/>
      <c r="C933" s="23"/>
      <c r="D933" s="23"/>
      <c r="E933" s="58"/>
      <c r="F933" s="58"/>
      <c r="G933" s="133"/>
      <c r="H933" s="134"/>
      <c r="I933" s="59"/>
      <c r="J933" s="58"/>
      <c r="K933" s="135"/>
      <c r="L933" s="135"/>
      <c r="M933" s="135"/>
      <c r="N933" s="135"/>
      <c r="O933" s="135"/>
      <c r="P933" s="67"/>
      <c r="Q933" s="58"/>
      <c r="R933" s="58"/>
      <c r="S933" s="58"/>
      <c r="T933" s="58"/>
      <c r="U933" s="58"/>
      <c r="V933" s="58"/>
      <c r="W933" s="58"/>
      <c r="X933" s="58"/>
    </row>
    <row r="934" spans="1:24" ht="18" customHeight="1" x14ac:dyDescent="0.2">
      <c r="A934" s="23"/>
      <c r="B934" s="23"/>
      <c r="C934" s="23"/>
      <c r="D934" s="23"/>
      <c r="E934" s="58"/>
      <c r="F934" s="58"/>
      <c r="G934" s="133"/>
      <c r="H934" s="134"/>
      <c r="I934" s="59"/>
      <c r="J934" s="58"/>
      <c r="K934" s="135"/>
      <c r="L934" s="135"/>
      <c r="M934" s="135"/>
      <c r="N934" s="135"/>
      <c r="O934" s="135"/>
      <c r="P934" s="67"/>
      <c r="Q934" s="58"/>
      <c r="R934" s="58"/>
      <c r="S934" s="58"/>
      <c r="T934" s="58"/>
      <c r="U934" s="58"/>
      <c r="V934" s="58"/>
      <c r="W934" s="58"/>
      <c r="X934" s="58"/>
    </row>
    <row r="935" spans="1:24" ht="18" customHeight="1" x14ac:dyDescent="0.2">
      <c r="A935" s="23"/>
      <c r="B935" s="23"/>
      <c r="C935" s="23"/>
      <c r="D935" s="23"/>
      <c r="E935" s="58"/>
      <c r="F935" s="58"/>
      <c r="G935" s="133"/>
      <c r="H935" s="134"/>
      <c r="I935" s="59"/>
      <c r="J935" s="58"/>
      <c r="K935" s="135"/>
      <c r="L935" s="135"/>
      <c r="M935" s="135"/>
      <c r="N935" s="135"/>
      <c r="O935" s="135"/>
      <c r="P935" s="67"/>
      <c r="Q935" s="58"/>
      <c r="R935" s="58"/>
      <c r="S935" s="58"/>
      <c r="T935" s="58"/>
      <c r="U935" s="58"/>
      <c r="V935" s="58"/>
      <c r="W935" s="58"/>
      <c r="X935" s="58"/>
    </row>
    <row r="936" spans="1:24" ht="18" customHeight="1" x14ac:dyDescent="0.2">
      <c r="A936" s="23"/>
      <c r="B936" s="23"/>
      <c r="C936" s="23"/>
      <c r="D936" s="23"/>
      <c r="E936" s="58"/>
      <c r="F936" s="58"/>
      <c r="G936" s="133"/>
      <c r="H936" s="134"/>
      <c r="I936" s="59"/>
      <c r="J936" s="58"/>
      <c r="K936" s="135"/>
      <c r="L936" s="135"/>
      <c r="M936" s="135"/>
      <c r="N936" s="135"/>
      <c r="O936" s="135"/>
      <c r="P936" s="67"/>
      <c r="Q936" s="58"/>
      <c r="R936" s="58"/>
      <c r="S936" s="58"/>
      <c r="T936" s="58"/>
      <c r="U936" s="58"/>
      <c r="V936" s="58"/>
      <c r="W936" s="58"/>
      <c r="X936" s="58"/>
    </row>
    <row r="937" spans="1:24" ht="18" customHeight="1" x14ac:dyDescent="0.2">
      <c r="A937" s="23"/>
      <c r="B937" s="23"/>
      <c r="C937" s="23"/>
      <c r="D937" s="23"/>
      <c r="E937" s="58"/>
      <c r="F937" s="58"/>
      <c r="G937" s="133"/>
      <c r="H937" s="134"/>
      <c r="I937" s="59"/>
      <c r="J937" s="58"/>
      <c r="K937" s="135"/>
      <c r="L937" s="135"/>
      <c r="M937" s="135"/>
      <c r="N937" s="135"/>
      <c r="O937" s="135"/>
      <c r="P937" s="67"/>
      <c r="Q937" s="58"/>
      <c r="R937" s="58"/>
      <c r="S937" s="58"/>
      <c r="T937" s="58"/>
      <c r="U937" s="58"/>
      <c r="V937" s="58"/>
      <c r="W937" s="58"/>
      <c r="X937" s="58"/>
    </row>
    <row r="938" spans="1:24" ht="18" customHeight="1" x14ac:dyDescent="0.2">
      <c r="A938" s="23"/>
      <c r="B938" s="23"/>
      <c r="C938" s="23"/>
      <c r="D938" s="23"/>
      <c r="E938" s="58"/>
      <c r="F938" s="58"/>
      <c r="G938" s="133"/>
      <c r="H938" s="134"/>
      <c r="I938" s="59"/>
      <c r="J938" s="58"/>
      <c r="K938" s="135"/>
      <c r="L938" s="135"/>
      <c r="M938" s="135"/>
      <c r="N938" s="135"/>
      <c r="O938" s="135"/>
      <c r="P938" s="67"/>
      <c r="Q938" s="58"/>
      <c r="R938" s="58"/>
      <c r="S938" s="58"/>
      <c r="T938" s="58"/>
      <c r="U938" s="58"/>
      <c r="V938" s="58"/>
      <c r="W938" s="58"/>
      <c r="X938" s="58"/>
    </row>
    <row r="939" spans="1:24" ht="18" customHeight="1" x14ac:dyDescent="0.2">
      <c r="A939" s="23"/>
      <c r="B939" s="23"/>
      <c r="C939" s="23"/>
      <c r="D939" s="23"/>
      <c r="E939" s="58"/>
      <c r="F939" s="58"/>
      <c r="G939" s="133"/>
      <c r="H939" s="134"/>
      <c r="I939" s="59"/>
      <c r="J939" s="58"/>
      <c r="K939" s="135"/>
      <c r="L939" s="135"/>
      <c r="M939" s="135"/>
      <c r="N939" s="135"/>
      <c r="O939" s="135"/>
      <c r="P939" s="67"/>
      <c r="Q939" s="58"/>
      <c r="R939" s="58"/>
      <c r="S939" s="58"/>
      <c r="T939" s="58"/>
      <c r="U939" s="58"/>
      <c r="V939" s="58"/>
      <c r="W939" s="58"/>
      <c r="X939" s="58"/>
    </row>
    <row r="940" spans="1:24" ht="18" customHeight="1" x14ac:dyDescent="0.2">
      <c r="A940" s="23"/>
      <c r="B940" s="23"/>
      <c r="C940" s="23"/>
      <c r="D940" s="23"/>
      <c r="E940" s="58"/>
      <c r="F940" s="58"/>
      <c r="G940" s="133"/>
      <c r="H940" s="134"/>
      <c r="I940" s="59"/>
      <c r="J940" s="58"/>
      <c r="K940" s="135"/>
      <c r="L940" s="135"/>
      <c r="M940" s="135"/>
      <c r="N940" s="135"/>
      <c r="O940" s="135"/>
      <c r="P940" s="67"/>
      <c r="Q940" s="58"/>
      <c r="R940" s="58"/>
      <c r="S940" s="58"/>
      <c r="T940" s="58"/>
      <c r="U940" s="58"/>
      <c r="V940" s="58"/>
      <c r="W940" s="58"/>
      <c r="X940" s="58"/>
    </row>
    <row r="941" spans="1:24" ht="18" customHeight="1" x14ac:dyDescent="0.2">
      <c r="A941" s="23"/>
      <c r="B941" s="23"/>
      <c r="C941" s="23"/>
      <c r="D941" s="23"/>
      <c r="E941" s="58"/>
      <c r="F941" s="58"/>
      <c r="G941" s="133"/>
      <c r="H941" s="134"/>
      <c r="I941" s="59"/>
      <c r="J941" s="58"/>
      <c r="K941" s="135"/>
      <c r="L941" s="135"/>
      <c r="M941" s="135"/>
      <c r="N941" s="135"/>
      <c r="O941" s="135"/>
      <c r="P941" s="67"/>
      <c r="Q941" s="58"/>
      <c r="R941" s="58"/>
      <c r="S941" s="58"/>
      <c r="T941" s="58"/>
      <c r="U941" s="58"/>
      <c r="V941" s="58"/>
      <c r="W941" s="58"/>
      <c r="X941" s="58"/>
    </row>
    <row r="942" spans="1:24" ht="18" customHeight="1" x14ac:dyDescent="0.2">
      <c r="A942" s="23"/>
      <c r="B942" s="23"/>
      <c r="C942" s="23"/>
      <c r="D942" s="23"/>
      <c r="E942" s="58"/>
      <c r="F942" s="58"/>
      <c r="G942" s="133"/>
      <c r="H942" s="134"/>
      <c r="I942" s="59"/>
      <c r="J942" s="58"/>
      <c r="K942" s="135"/>
      <c r="L942" s="135"/>
      <c r="M942" s="135"/>
      <c r="N942" s="135"/>
      <c r="O942" s="135"/>
      <c r="P942" s="67"/>
      <c r="Q942" s="58"/>
      <c r="R942" s="58"/>
      <c r="S942" s="58"/>
      <c r="T942" s="58"/>
      <c r="U942" s="58"/>
      <c r="V942" s="58"/>
      <c r="W942" s="58"/>
      <c r="X942" s="58"/>
    </row>
    <row r="943" spans="1:24" ht="18" customHeight="1" x14ac:dyDescent="0.2">
      <c r="A943" s="23"/>
      <c r="B943" s="23"/>
      <c r="C943" s="23"/>
      <c r="D943" s="23"/>
      <c r="E943" s="58"/>
      <c r="F943" s="58"/>
      <c r="G943" s="133"/>
      <c r="H943" s="134"/>
      <c r="I943" s="59"/>
      <c r="J943" s="58"/>
      <c r="K943" s="135"/>
      <c r="L943" s="135"/>
      <c r="M943" s="135"/>
      <c r="N943" s="135"/>
      <c r="O943" s="135"/>
      <c r="P943" s="67"/>
      <c r="Q943" s="58"/>
      <c r="R943" s="58"/>
      <c r="S943" s="58"/>
      <c r="T943" s="58"/>
      <c r="U943" s="58"/>
      <c r="V943" s="58"/>
      <c r="W943" s="58"/>
      <c r="X943" s="58"/>
    </row>
    <row r="944" spans="1:24" ht="18" customHeight="1" x14ac:dyDescent="0.2">
      <c r="A944" s="23"/>
      <c r="B944" s="23"/>
      <c r="C944" s="23"/>
      <c r="D944" s="23"/>
      <c r="E944" s="58"/>
      <c r="F944" s="58"/>
      <c r="G944" s="133"/>
      <c r="H944" s="134"/>
      <c r="I944" s="59"/>
      <c r="J944" s="58"/>
      <c r="K944" s="135"/>
      <c r="L944" s="135"/>
      <c r="M944" s="135"/>
      <c r="N944" s="135"/>
      <c r="O944" s="135"/>
      <c r="P944" s="67"/>
      <c r="Q944" s="58"/>
      <c r="R944" s="58"/>
      <c r="S944" s="58"/>
      <c r="T944" s="58"/>
      <c r="U944" s="58"/>
      <c r="V944" s="58"/>
      <c r="W944" s="58"/>
      <c r="X944" s="58"/>
    </row>
    <row r="945" spans="1:24" ht="18" customHeight="1" x14ac:dyDescent="0.2">
      <c r="A945" s="23"/>
      <c r="B945" s="23"/>
      <c r="C945" s="23"/>
      <c r="D945" s="23"/>
      <c r="E945" s="58"/>
      <c r="F945" s="58"/>
      <c r="G945" s="133"/>
      <c r="H945" s="134"/>
      <c r="I945" s="59"/>
      <c r="J945" s="58"/>
      <c r="K945" s="135"/>
      <c r="L945" s="135"/>
      <c r="M945" s="135"/>
      <c r="N945" s="135"/>
      <c r="O945" s="135"/>
      <c r="P945" s="67"/>
      <c r="Q945" s="58"/>
      <c r="R945" s="58"/>
      <c r="S945" s="58"/>
      <c r="T945" s="58"/>
      <c r="U945" s="58"/>
      <c r="V945" s="58"/>
      <c r="W945" s="58"/>
      <c r="X945" s="58"/>
    </row>
    <row r="946" spans="1:24" ht="18" customHeight="1" x14ac:dyDescent="0.2">
      <c r="A946" s="23"/>
      <c r="B946" s="23"/>
      <c r="C946" s="23"/>
      <c r="D946" s="23"/>
      <c r="E946" s="58"/>
      <c r="F946" s="58"/>
      <c r="G946" s="133"/>
      <c r="H946" s="134"/>
      <c r="I946" s="59"/>
      <c r="J946" s="58"/>
      <c r="K946" s="135"/>
      <c r="L946" s="135"/>
      <c r="M946" s="135"/>
      <c r="N946" s="135"/>
      <c r="O946" s="135"/>
      <c r="P946" s="67"/>
      <c r="Q946" s="58"/>
      <c r="R946" s="58"/>
      <c r="S946" s="58"/>
      <c r="T946" s="58"/>
      <c r="U946" s="58"/>
      <c r="V946" s="58"/>
      <c r="W946" s="58"/>
      <c r="X946" s="58"/>
    </row>
    <row r="947" spans="1:24" ht="18" customHeight="1" x14ac:dyDescent="0.2">
      <c r="A947" s="23"/>
      <c r="B947" s="23"/>
      <c r="C947" s="23"/>
      <c r="D947" s="23"/>
      <c r="E947" s="58"/>
      <c r="F947" s="58"/>
      <c r="G947" s="133"/>
      <c r="H947" s="134"/>
      <c r="I947" s="59"/>
      <c r="J947" s="58"/>
      <c r="K947" s="135"/>
      <c r="L947" s="135"/>
      <c r="M947" s="135"/>
      <c r="N947" s="135"/>
      <c r="O947" s="135"/>
      <c r="P947" s="67"/>
      <c r="Q947" s="58"/>
      <c r="R947" s="58"/>
      <c r="S947" s="58"/>
      <c r="T947" s="58"/>
      <c r="U947" s="58"/>
      <c r="V947" s="58"/>
      <c r="W947" s="58"/>
      <c r="X947" s="58"/>
    </row>
    <row r="948" spans="1:24" ht="18" customHeight="1" x14ac:dyDescent="0.2">
      <c r="A948" s="23"/>
      <c r="B948" s="23"/>
      <c r="C948" s="23"/>
      <c r="D948" s="23"/>
      <c r="E948" s="58"/>
      <c r="F948" s="58"/>
      <c r="G948" s="133"/>
      <c r="H948" s="134"/>
      <c r="I948" s="59"/>
      <c r="J948" s="58"/>
      <c r="K948" s="135"/>
      <c r="L948" s="135"/>
      <c r="M948" s="135"/>
      <c r="N948" s="135"/>
      <c r="O948" s="135"/>
      <c r="P948" s="67"/>
      <c r="Q948" s="58"/>
      <c r="R948" s="58"/>
      <c r="S948" s="58"/>
      <c r="T948" s="58"/>
      <c r="U948" s="58"/>
      <c r="V948" s="58"/>
      <c r="W948" s="58"/>
      <c r="X948" s="58"/>
    </row>
    <row r="949" spans="1:24" ht="18" customHeight="1" x14ac:dyDescent="0.2">
      <c r="A949" s="23"/>
      <c r="B949" s="23"/>
      <c r="C949" s="23"/>
      <c r="D949" s="23"/>
      <c r="E949" s="58"/>
      <c r="F949" s="58"/>
      <c r="G949" s="133"/>
      <c r="H949" s="134"/>
      <c r="I949" s="59"/>
      <c r="J949" s="58"/>
      <c r="K949" s="135"/>
      <c r="L949" s="135"/>
      <c r="M949" s="135"/>
      <c r="N949" s="135"/>
      <c r="O949" s="135"/>
      <c r="P949" s="67"/>
      <c r="Q949" s="58"/>
      <c r="R949" s="58"/>
      <c r="S949" s="58"/>
      <c r="T949" s="58"/>
      <c r="U949" s="58"/>
      <c r="V949" s="58"/>
      <c r="W949" s="58"/>
      <c r="X949" s="58"/>
    </row>
    <row r="950" spans="1:24" ht="18" customHeight="1" x14ac:dyDescent="0.2">
      <c r="A950" s="23"/>
      <c r="B950" s="23"/>
      <c r="C950" s="23"/>
      <c r="D950" s="23"/>
      <c r="E950" s="58"/>
      <c r="F950" s="58"/>
      <c r="G950" s="133"/>
      <c r="H950" s="134"/>
      <c r="I950" s="59"/>
      <c r="J950" s="58"/>
      <c r="K950" s="135"/>
      <c r="L950" s="135"/>
      <c r="M950" s="135"/>
      <c r="N950" s="135"/>
      <c r="O950" s="135"/>
      <c r="P950" s="67"/>
      <c r="Q950" s="58"/>
      <c r="R950" s="58"/>
      <c r="S950" s="58"/>
      <c r="T950" s="58"/>
      <c r="U950" s="58"/>
      <c r="V950" s="58"/>
      <c r="W950" s="58"/>
      <c r="X950" s="58"/>
    </row>
    <row r="951" spans="1:24" ht="18" customHeight="1" x14ac:dyDescent="0.2">
      <c r="A951" s="15"/>
      <c r="B951" s="15"/>
      <c r="C951" s="23"/>
      <c r="D951" s="153"/>
      <c r="E951" s="154"/>
      <c r="F951" s="8"/>
      <c r="G951" s="133"/>
      <c r="H951" s="134"/>
      <c r="I951" s="155" t="s">
        <v>473</v>
      </c>
      <c r="J951" s="8"/>
      <c r="K951" s="152"/>
      <c r="L951" s="135"/>
      <c r="M951" s="152"/>
      <c r="N951" s="152"/>
      <c r="O951" s="135"/>
      <c r="P951" s="68"/>
      <c r="Q951" s="58"/>
      <c r="R951" s="58"/>
      <c r="S951" s="58"/>
      <c r="T951" s="58"/>
      <c r="U951" s="58"/>
      <c r="V951" s="58"/>
      <c r="W951" s="58"/>
      <c r="X951" s="58"/>
    </row>
  </sheetData>
  <conditionalFormatting sqref="D1">
    <cfRule type="cellIs" dxfId="67" priority="1" operator="equal">
      <formula>0</formula>
    </cfRule>
  </conditionalFormatting>
  <conditionalFormatting sqref="F1:O1">
    <cfRule type="cellIs" dxfId="66" priority="2" operator="equal">
      <formula>0</formula>
    </cfRule>
  </conditionalFormatting>
  <hyperlinks>
    <hyperlink ref="P2" r:id="rId1" xr:uid="{00000000-0004-0000-0700-000000000000}"/>
    <hyperlink ref="P3" r:id="rId2" xr:uid="{00000000-0004-0000-0700-000001000000}"/>
    <hyperlink ref="P4" r:id="rId3" xr:uid="{00000000-0004-0000-0700-000002000000}"/>
    <hyperlink ref="P5" r:id="rId4" xr:uid="{00000000-0004-0000-0700-000003000000}"/>
    <hyperlink ref="P7" r:id="rId5" xr:uid="{00000000-0004-0000-0700-000004000000}"/>
    <hyperlink ref="P8" r:id="rId6" xr:uid="{00000000-0004-0000-0700-000005000000}"/>
    <hyperlink ref="P9" r:id="rId7" xr:uid="{00000000-0004-0000-0700-000006000000}"/>
    <hyperlink ref="P11" r:id="rId8" xr:uid="{00000000-0004-0000-0700-000007000000}"/>
    <hyperlink ref="P12" r:id="rId9" xr:uid="{00000000-0004-0000-0700-000008000000}"/>
    <hyperlink ref="P13" r:id="rId10" xr:uid="{00000000-0004-0000-0700-000009000000}"/>
    <hyperlink ref="P14" r:id="rId11" xr:uid="{00000000-0004-0000-0700-00000A000000}"/>
    <hyperlink ref="P15" r:id="rId12" xr:uid="{00000000-0004-0000-0700-00000B000000}"/>
    <hyperlink ref="P16" r:id="rId13" xr:uid="{00000000-0004-0000-0700-00000C000000}"/>
    <hyperlink ref="P20" r:id="rId14" xr:uid="{00000000-0004-0000-0700-00000D000000}"/>
    <hyperlink ref="P21" r:id="rId15" xr:uid="{00000000-0004-0000-0700-00000E000000}"/>
    <hyperlink ref="P22" r:id="rId16" xr:uid="{00000000-0004-0000-0700-00000F000000}"/>
    <hyperlink ref="P23" r:id="rId17" xr:uid="{00000000-0004-0000-0700-000010000000}"/>
    <hyperlink ref="P24" r:id="rId18" xr:uid="{00000000-0004-0000-0700-000011000000}"/>
    <hyperlink ref="P27" r:id="rId19" xr:uid="{00000000-0004-0000-0700-000012000000}"/>
    <hyperlink ref="P29" r:id="rId20" xr:uid="{00000000-0004-0000-0700-000013000000}"/>
    <hyperlink ref="P30" r:id="rId21" xr:uid="{00000000-0004-0000-0700-000014000000}"/>
    <hyperlink ref="P31" r:id="rId22" xr:uid="{00000000-0004-0000-0700-000015000000}"/>
    <hyperlink ref="P32" r:id="rId23" xr:uid="{00000000-0004-0000-0700-000016000000}"/>
    <hyperlink ref="P36" r:id="rId24" xr:uid="{00000000-0004-0000-0700-000017000000}"/>
    <hyperlink ref="P39" r:id="rId25" xr:uid="{00000000-0004-0000-0700-000018000000}"/>
    <hyperlink ref="P40" r:id="rId26" xr:uid="{00000000-0004-0000-0700-000019000000}"/>
    <hyperlink ref="P41" r:id="rId27" xr:uid="{00000000-0004-0000-0700-00001A000000}"/>
    <hyperlink ref="P43" r:id="rId28" xr:uid="{00000000-0004-0000-0700-00001B000000}"/>
    <hyperlink ref="P44" r:id="rId29" xr:uid="{00000000-0004-0000-0700-00001C000000}"/>
    <hyperlink ref="P45" r:id="rId30" xr:uid="{00000000-0004-0000-0700-00001D000000}"/>
    <hyperlink ref="P47" r:id="rId31" xr:uid="{00000000-0004-0000-0700-00001E000000}"/>
    <hyperlink ref="P49" r:id="rId32" xr:uid="{00000000-0004-0000-0700-00001F000000}"/>
    <hyperlink ref="P50" r:id="rId33" xr:uid="{00000000-0004-0000-0700-000020000000}"/>
    <hyperlink ref="P51" r:id="rId34" xr:uid="{00000000-0004-0000-0700-000021000000}"/>
    <hyperlink ref="P52" r:id="rId35" xr:uid="{00000000-0004-0000-0700-000022000000}"/>
    <hyperlink ref="P53" r:id="rId36" xr:uid="{00000000-0004-0000-0700-000023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41"/>
  <sheetViews>
    <sheetView zoomScale="187" zoomScaleNormal="187" zoomScalePageLayoutView="187" workbookViewId="0">
      <pane ySplit="1" topLeftCell="A2" activePane="bottomLeft" state="frozen"/>
      <selection pane="bottomLeft" activeCell="G49" sqref="G49:G50"/>
    </sheetView>
  </sheetViews>
  <sheetFormatPr baseColWidth="10" defaultColWidth="11.1640625" defaultRowHeight="15" customHeight="1" x14ac:dyDescent="0.2"/>
  <cols>
    <col min="1" max="1" width="7.6640625" style="441" customWidth="1"/>
    <col min="2" max="2" width="7.33203125" style="441" customWidth="1"/>
    <col min="3" max="3" width="10.5" style="441" customWidth="1"/>
    <col min="4" max="4" width="37" style="441" customWidth="1"/>
    <col min="5" max="5" width="22.1640625" style="441" customWidth="1"/>
    <col min="6" max="6" width="20.6640625" style="441" customWidth="1"/>
    <col min="7" max="7" width="28.1640625" style="441" customWidth="1"/>
    <col min="8" max="8" width="28.5" style="441" hidden="1" customWidth="1"/>
    <col min="9" max="9" width="22.83203125" style="441" customWidth="1"/>
    <col min="10" max="10" width="32" style="441" hidden="1" customWidth="1"/>
    <col min="11" max="11" width="30.1640625" style="441" hidden="1" customWidth="1"/>
    <col min="12" max="12" width="29.83203125" style="441" hidden="1" customWidth="1"/>
    <col min="13" max="13" width="29.6640625" style="441" hidden="1" customWidth="1"/>
    <col min="14" max="14" width="29.83203125" style="441" hidden="1" customWidth="1"/>
    <col min="15" max="15" width="29" style="441" hidden="1" customWidth="1"/>
    <col min="16" max="16" width="15" style="441" customWidth="1"/>
    <col min="17" max="17" width="20.1640625" style="441" customWidth="1"/>
    <col min="18" max="18" width="17.6640625" style="441" customWidth="1"/>
    <col min="19" max="26" width="10.83203125" style="441" customWidth="1"/>
    <col min="27" max="16384" width="11.1640625" style="441"/>
  </cols>
  <sheetData>
    <row r="1" spans="1:26" ht="18" customHeight="1" x14ac:dyDescent="0.2">
      <c r="A1" s="302" t="s">
        <v>59</v>
      </c>
      <c r="B1" s="302" t="s">
        <v>60</v>
      </c>
      <c r="C1" s="302" t="s">
        <v>0</v>
      </c>
      <c r="D1" s="303" t="s">
        <v>126</v>
      </c>
      <c r="E1" s="302" t="s">
        <v>127</v>
      </c>
      <c r="F1" s="303" t="s">
        <v>128</v>
      </c>
      <c r="G1" s="495" t="s">
        <v>61</v>
      </c>
      <c r="H1" s="303" t="s">
        <v>474</v>
      </c>
      <c r="I1" s="496" t="s">
        <v>129</v>
      </c>
      <c r="J1" s="303" t="s">
        <v>65</v>
      </c>
      <c r="K1" s="303" t="s">
        <v>68</v>
      </c>
      <c r="L1" s="303" t="s">
        <v>69</v>
      </c>
      <c r="M1" s="303" t="s">
        <v>76</v>
      </c>
      <c r="N1" s="303" t="s">
        <v>130</v>
      </c>
      <c r="O1" s="303" t="s">
        <v>131</v>
      </c>
      <c r="P1" s="497" t="s">
        <v>475</v>
      </c>
      <c r="Q1" s="498" t="s">
        <v>476</v>
      </c>
      <c r="R1" s="302" t="s">
        <v>77</v>
      </c>
      <c r="S1" s="303"/>
      <c r="T1" s="303"/>
      <c r="U1" s="303"/>
      <c r="V1" s="303"/>
      <c r="W1" s="303"/>
      <c r="X1" s="303"/>
      <c r="Y1" s="303"/>
      <c r="Z1" s="303"/>
    </row>
    <row r="2" spans="1:26" ht="15.75" customHeight="1" x14ac:dyDescent="0.2">
      <c r="A2" s="499" t="s">
        <v>78</v>
      </c>
      <c r="B2" s="306">
        <v>2019</v>
      </c>
      <c r="C2" s="306" t="s">
        <v>31</v>
      </c>
      <c r="D2" s="307" t="s">
        <v>477</v>
      </c>
      <c r="E2" s="307" t="s">
        <v>478</v>
      </c>
      <c r="F2" s="307" t="s">
        <v>479</v>
      </c>
      <c r="G2" s="307"/>
      <c r="H2" s="307"/>
      <c r="I2" s="307"/>
      <c r="J2" s="307"/>
      <c r="K2" s="307"/>
      <c r="L2" s="307"/>
      <c r="M2" s="307"/>
      <c r="N2" s="307"/>
      <c r="O2" s="307"/>
      <c r="P2" s="500"/>
      <c r="Q2" s="307"/>
      <c r="R2" s="307"/>
      <c r="S2" s="307"/>
      <c r="T2" s="307"/>
      <c r="U2" s="307"/>
      <c r="V2" s="307"/>
      <c r="W2" s="307"/>
      <c r="X2" s="307"/>
      <c r="Y2" s="307"/>
      <c r="Z2" s="501"/>
    </row>
    <row r="3" spans="1:26" ht="15.75" customHeight="1" x14ac:dyDescent="0.2">
      <c r="A3" s="502" t="s">
        <v>78</v>
      </c>
      <c r="B3" s="310">
        <v>2019</v>
      </c>
      <c r="C3" s="310" t="s">
        <v>31</v>
      </c>
      <c r="D3" s="311" t="s">
        <v>480</v>
      </c>
      <c r="E3" s="311" t="s">
        <v>481</v>
      </c>
      <c r="F3" s="311" t="s">
        <v>481</v>
      </c>
      <c r="G3" s="311"/>
      <c r="H3" s="311"/>
      <c r="I3" s="311"/>
      <c r="J3" s="503"/>
      <c r="K3" s="503"/>
      <c r="L3" s="503"/>
      <c r="M3" s="503"/>
      <c r="N3" s="311"/>
      <c r="O3" s="311"/>
      <c r="P3" s="504"/>
      <c r="Q3" s="311"/>
      <c r="R3" s="311"/>
      <c r="S3" s="311"/>
      <c r="T3" s="311"/>
      <c r="U3" s="311"/>
      <c r="V3" s="311"/>
      <c r="W3" s="311"/>
      <c r="X3" s="311"/>
      <c r="Y3" s="311"/>
      <c r="Z3" s="505"/>
    </row>
    <row r="4" spans="1:26" ht="15.75" customHeight="1" x14ac:dyDescent="0.2">
      <c r="A4" s="502" t="s">
        <v>78</v>
      </c>
      <c r="B4" s="310">
        <v>2019</v>
      </c>
      <c r="C4" s="310" t="s">
        <v>31</v>
      </c>
      <c r="D4" s="311" t="s">
        <v>482</v>
      </c>
      <c r="E4" s="311" t="s">
        <v>483</v>
      </c>
      <c r="F4" s="311" t="s">
        <v>483</v>
      </c>
      <c r="G4" s="311"/>
      <c r="H4" s="311"/>
      <c r="I4" s="311"/>
      <c r="J4" s="503"/>
      <c r="K4" s="503"/>
      <c r="L4" s="503"/>
      <c r="M4" s="503"/>
      <c r="N4" s="311"/>
      <c r="O4" s="311"/>
      <c r="P4" s="504"/>
      <c r="Q4" s="311"/>
      <c r="R4" s="311"/>
      <c r="S4" s="311"/>
      <c r="T4" s="311"/>
      <c r="U4" s="311"/>
      <c r="V4" s="311"/>
      <c r="W4" s="311"/>
      <c r="X4" s="311"/>
      <c r="Y4" s="311"/>
      <c r="Z4" s="505"/>
    </row>
    <row r="5" spans="1:26" ht="15.75" customHeight="1" x14ac:dyDescent="0.2">
      <c r="A5" s="502" t="s">
        <v>78</v>
      </c>
      <c r="B5" s="310">
        <v>2019</v>
      </c>
      <c r="C5" s="310" t="s">
        <v>31</v>
      </c>
      <c r="D5" s="311" t="s">
        <v>484</v>
      </c>
      <c r="E5" s="311" t="s">
        <v>485</v>
      </c>
      <c r="F5" s="311" t="s">
        <v>485</v>
      </c>
      <c r="G5" s="311"/>
      <c r="H5" s="311"/>
      <c r="I5" s="311"/>
      <c r="J5" s="503"/>
      <c r="K5" s="503"/>
      <c r="L5" s="503"/>
      <c r="M5" s="503"/>
      <c r="N5" s="311"/>
      <c r="O5" s="311"/>
      <c r="P5" s="504"/>
      <c r="Q5" s="311"/>
      <c r="R5" s="311"/>
      <c r="S5" s="311"/>
      <c r="T5" s="311"/>
      <c r="U5" s="311"/>
      <c r="V5" s="311"/>
      <c r="W5" s="311"/>
      <c r="X5" s="311"/>
      <c r="Y5" s="311"/>
      <c r="Z5" s="505"/>
    </row>
    <row r="6" spans="1:26" ht="15.75" customHeight="1" x14ac:dyDescent="0.2">
      <c r="A6" s="502" t="s">
        <v>78</v>
      </c>
      <c r="B6" s="310">
        <v>2019</v>
      </c>
      <c r="C6" s="310" t="s">
        <v>31</v>
      </c>
      <c r="D6" s="311" t="s">
        <v>486</v>
      </c>
      <c r="E6" s="311" t="s">
        <v>487</v>
      </c>
      <c r="F6" s="311" t="s">
        <v>487</v>
      </c>
      <c r="G6" s="311"/>
      <c r="H6" s="311"/>
      <c r="I6" s="311"/>
      <c r="J6" s="503"/>
      <c r="K6" s="503"/>
      <c r="L6" s="503"/>
      <c r="M6" s="503"/>
      <c r="N6" s="311"/>
      <c r="O6" s="311"/>
      <c r="P6" s="504"/>
      <c r="Q6" s="311"/>
      <c r="R6" s="311"/>
      <c r="S6" s="311"/>
      <c r="T6" s="311"/>
      <c r="U6" s="311"/>
      <c r="V6" s="311"/>
      <c r="W6" s="311"/>
      <c r="X6" s="311"/>
      <c r="Y6" s="311"/>
      <c r="Z6" s="505"/>
    </row>
    <row r="7" spans="1:26" ht="15.75" customHeight="1" x14ac:dyDescent="0.2">
      <c r="A7" s="502" t="s">
        <v>78</v>
      </c>
      <c r="B7" s="310">
        <v>2019</v>
      </c>
      <c r="C7" s="506" t="s">
        <v>31</v>
      </c>
      <c r="D7" s="507" t="s">
        <v>488</v>
      </c>
      <c r="E7" s="507" t="s">
        <v>489</v>
      </c>
      <c r="F7" s="507" t="s">
        <v>490</v>
      </c>
      <c r="G7" s="311"/>
      <c r="H7" s="311"/>
      <c r="I7" s="311"/>
      <c r="J7" s="503"/>
      <c r="K7" s="503"/>
      <c r="L7" s="503"/>
      <c r="M7" s="503"/>
      <c r="N7" s="311"/>
      <c r="O7" s="311"/>
      <c r="P7" s="504"/>
      <c r="Q7" s="311"/>
      <c r="R7" s="311"/>
      <c r="S7" s="311"/>
      <c r="T7" s="311"/>
      <c r="U7" s="311"/>
      <c r="V7" s="311"/>
      <c r="W7" s="311"/>
      <c r="X7" s="311"/>
      <c r="Y7" s="311"/>
      <c r="Z7" s="505"/>
    </row>
    <row r="8" spans="1:26" ht="15.75" customHeight="1" x14ac:dyDescent="0.2">
      <c r="A8" s="502" t="s">
        <v>78</v>
      </c>
      <c r="B8" s="310">
        <v>2019</v>
      </c>
      <c r="C8" s="506" t="s">
        <v>31</v>
      </c>
      <c r="D8" s="311" t="s">
        <v>491</v>
      </c>
      <c r="E8" s="507" t="s">
        <v>492</v>
      </c>
      <c r="F8" s="507" t="s">
        <v>492</v>
      </c>
      <c r="G8" s="311"/>
      <c r="H8" s="311"/>
      <c r="I8" s="311"/>
      <c r="J8" s="503"/>
      <c r="K8" s="503"/>
      <c r="L8" s="503"/>
      <c r="M8" s="503"/>
      <c r="N8" s="311"/>
      <c r="O8" s="311"/>
      <c r="P8" s="504"/>
      <c r="Q8" s="311"/>
      <c r="R8" s="311"/>
      <c r="S8" s="311"/>
      <c r="T8" s="311"/>
      <c r="U8" s="311"/>
      <c r="V8" s="311"/>
      <c r="W8" s="311"/>
      <c r="X8" s="311"/>
      <c r="Y8" s="311"/>
      <c r="Z8" s="505"/>
    </row>
    <row r="9" spans="1:26" ht="15.75" customHeight="1" x14ac:dyDescent="0.2">
      <c r="A9" s="502" t="s">
        <v>78</v>
      </c>
      <c r="B9" s="310">
        <v>2019</v>
      </c>
      <c r="C9" s="310" t="s">
        <v>31</v>
      </c>
      <c r="D9" s="311" t="s">
        <v>493</v>
      </c>
      <c r="E9" s="311" t="s">
        <v>494</v>
      </c>
      <c r="F9" s="311" t="s">
        <v>494</v>
      </c>
      <c r="G9" s="311"/>
      <c r="H9" s="311"/>
      <c r="I9" s="311"/>
      <c r="J9" s="503"/>
      <c r="K9" s="503"/>
      <c r="L9" s="503"/>
      <c r="M9" s="503"/>
      <c r="N9" s="311"/>
      <c r="O9" s="311"/>
      <c r="P9" s="504"/>
      <c r="Q9" s="311"/>
      <c r="R9" s="311"/>
      <c r="S9" s="311"/>
      <c r="T9" s="311"/>
      <c r="U9" s="311"/>
      <c r="V9" s="311"/>
      <c r="W9" s="311"/>
      <c r="X9" s="311"/>
      <c r="Y9" s="311"/>
      <c r="Z9" s="505"/>
    </row>
    <row r="10" spans="1:26" ht="15.75" customHeight="1" x14ac:dyDescent="0.2">
      <c r="A10" s="502" t="s">
        <v>78</v>
      </c>
      <c r="B10" s="310">
        <v>2019</v>
      </c>
      <c r="C10" s="310" t="s">
        <v>31</v>
      </c>
      <c r="D10" s="311" t="s">
        <v>495</v>
      </c>
      <c r="E10" s="311" t="s">
        <v>496</v>
      </c>
      <c r="F10" s="311" t="s">
        <v>496</v>
      </c>
      <c r="G10" s="311"/>
      <c r="H10" s="311"/>
      <c r="I10" s="311"/>
      <c r="J10" s="503"/>
      <c r="K10" s="503"/>
      <c r="L10" s="503"/>
      <c r="M10" s="503"/>
      <c r="N10" s="311"/>
      <c r="O10" s="311"/>
      <c r="P10" s="504"/>
      <c r="Q10" s="311"/>
      <c r="R10" s="311"/>
      <c r="S10" s="311"/>
      <c r="T10" s="311"/>
      <c r="U10" s="311"/>
      <c r="V10" s="311"/>
      <c r="W10" s="311"/>
      <c r="X10" s="311"/>
      <c r="Y10" s="311"/>
      <c r="Z10" s="505"/>
    </row>
    <row r="11" spans="1:26" ht="15.75" customHeight="1" x14ac:dyDescent="0.2">
      <c r="A11" s="502" t="s">
        <v>78</v>
      </c>
      <c r="B11" s="310">
        <v>2019</v>
      </c>
      <c r="C11" s="310" t="s">
        <v>31</v>
      </c>
      <c r="D11" s="311" t="s">
        <v>497</v>
      </c>
      <c r="E11" s="311" t="s">
        <v>498</v>
      </c>
      <c r="F11" s="311" t="s">
        <v>498</v>
      </c>
      <c r="G11" s="311"/>
      <c r="H11" s="311"/>
      <c r="I11" s="311"/>
      <c r="J11" s="503"/>
      <c r="K11" s="503"/>
      <c r="L11" s="503"/>
      <c r="M11" s="503"/>
      <c r="N11" s="311"/>
      <c r="O11" s="311"/>
      <c r="P11" s="504"/>
      <c r="Q11" s="311"/>
      <c r="R11" s="311"/>
      <c r="S11" s="311"/>
      <c r="T11" s="311"/>
      <c r="U11" s="311"/>
      <c r="V11" s="311"/>
      <c r="W11" s="311"/>
      <c r="X11" s="311"/>
      <c r="Y11" s="311"/>
      <c r="Z11" s="505"/>
    </row>
    <row r="12" spans="1:26" ht="15.75" customHeight="1" x14ac:dyDescent="0.2">
      <c r="A12" s="502" t="s">
        <v>78</v>
      </c>
      <c r="B12" s="310">
        <v>2019</v>
      </c>
      <c r="C12" s="310" t="s">
        <v>31</v>
      </c>
      <c r="D12" s="311" t="s">
        <v>499</v>
      </c>
      <c r="E12" s="311" t="s">
        <v>499</v>
      </c>
      <c r="F12" s="311" t="s">
        <v>500</v>
      </c>
      <c r="G12" s="311"/>
      <c r="H12" s="311"/>
      <c r="I12" s="311"/>
      <c r="J12" s="503"/>
      <c r="K12" s="503"/>
      <c r="L12" s="503"/>
      <c r="M12" s="503"/>
      <c r="N12" s="311"/>
      <c r="O12" s="311"/>
      <c r="P12" s="504"/>
      <c r="Q12" s="311"/>
      <c r="R12" s="311"/>
      <c r="S12" s="311"/>
      <c r="T12" s="311"/>
      <c r="U12" s="311"/>
      <c r="V12" s="311"/>
      <c r="W12" s="311"/>
      <c r="X12" s="311"/>
      <c r="Y12" s="311"/>
      <c r="Z12" s="505"/>
    </row>
    <row r="13" spans="1:26" ht="15.75" customHeight="1" x14ac:dyDescent="0.2">
      <c r="A13" s="502" t="s">
        <v>78</v>
      </c>
      <c r="B13" s="310">
        <v>2019</v>
      </c>
      <c r="C13" s="310" t="s">
        <v>31</v>
      </c>
      <c r="D13" s="311" t="s">
        <v>501</v>
      </c>
      <c r="E13" s="311" t="s">
        <v>502</v>
      </c>
      <c r="F13" s="311" t="s">
        <v>502</v>
      </c>
      <c r="G13" s="311"/>
      <c r="H13" s="311"/>
      <c r="I13" s="311"/>
      <c r="J13" s="503"/>
      <c r="K13" s="503"/>
      <c r="L13" s="503"/>
      <c r="M13" s="503"/>
      <c r="N13" s="311"/>
      <c r="O13" s="311"/>
      <c r="P13" s="504"/>
      <c r="Q13" s="311"/>
      <c r="R13" s="311"/>
      <c r="S13" s="311"/>
      <c r="T13" s="311"/>
      <c r="U13" s="311"/>
      <c r="V13" s="311"/>
      <c r="W13" s="311"/>
      <c r="X13" s="311"/>
      <c r="Y13" s="311"/>
      <c r="Z13" s="505"/>
    </row>
    <row r="14" spans="1:26" ht="15.75" customHeight="1" x14ac:dyDescent="0.2">
      <c r="A14" s="502" t="s">
        <v>78</v>
      </c>
      <c r="B14" s="310">
        <v>2019</v>
      </c>
      <c r="C14" s="310" t="s">
        <v>31</v>
      </c>
      <c r="D14" s="311" t="s">
        <v>503</v>
      </c>
      <c r="E14" s="311" t="s">
        <v>504</v>
      </c>
      <c r="F14" s="311" t="s">
        <v>504</v>
      </c>
      <c r="G14" s="311"/>
      <c r="H14" s="311"/>
      <c r="I14" s="311"/>
      <c r="J14" s="503"/>
      <c r="K14" s="503"/>
      <c r="L14" s="503"/>
      <c r="M14" s="503"/>
      <c r="N14" s="311"/>
      <c r="O14" s="311"/>
      <c r="P14" s="504"/>
      <c r="Q14" s="311"/>
      <c r="R14" s="311"/>
      <c r="S14" s="311"/>
      <c r="T14" s="311"/>
      <c r="U14" s="311"/>
      <c r="V14" s="311"/>
      <c r="W14" s="311"/>
      <c r="X14" s="311"/>
      <c r="Y14" s="311"/>
      <c r="Z14" s="505"/>
    </row>
    <row r="15" spans="1:26" ht="15.75" customHeight="1" x14ac:dyDescent="0.2">
      <c r="A15" s="502" t="s">
        <v>78</v>
      </c>
      <c r="B15" s="310">
        <v>2019</v>
      </c>
      <c r="C15" s="310" t="s">
        <v>31</v>
      </c>
      <c r="D15" s="311" t="s">
        <v>505</v>
      </c>
      <c r="E15" s="311"/>
      <c r="F15" s="311" t="s">
        <v>506</v>
      </c>
      <c r="G15" s="311"/>
      <c r="H15" s="311"/>
      <c r="I15" s="311"/>
      <c r="J15" s="503"/>
      <c r="K15" s="503"/>
      <c r="L15" s="503"/>
      <c r="M15" s="503"/>
      <c r="N15" s="311"/>
      <c r="O15" s="311"/>
      <c r="P15" s="504"/>
      <c r="Q15" s="311"/>
      <c r="R15" s="311"/>
      <c r="S15" s="311"/>
      <c r="T15" s="311"/>
      <c r="U15" s="311"/>
      <c r="V15" s="311"/>
      <c r="W15" s="311"/>
      <c r="X15" s="311"/>
      <c r="Y15" s="311"/>
      <c r="Z15" s="505"/>
    </row>
    <row r="16" spans="1:26" ht="15.75" customHeight="1" x14ac:dyDescent="0.2">
      <c r="A16" s="502" t="s">
        <v>78</v>
      </c>
      <c r="B16" s="310">
        <v>2019</v>
      </c>
      <c r="C16" s="310" t="s">
        <v>31</v>
      </c>
      <c r="D16" s="311" t="s">
        <v>507</v>
      </c>
      <c r="E16" s="311" t="s">
        <v>508</v>
      </c>
      <c r="F16" s="311" t="s">
        <v>508</v>
      </c>
      <c r="G16" s="311"/>
      <c r="H16" s="311"/>
      <c r="I16" s="311"/>
      <c r="J16" s="503"/>
      <c r="K16" s="503"/>
      <c r="L16" s="503"/>
      <c r="M16" s="503"/>
      <c r="N16" s="311"/>
      <c r="O16" s="311"/>
      <c r="P16" s="504"/>
      <c r="Q16" s="311"/>
      <c r="R16" s="311"/>
      <c r="S16" s="311"/>
      <c r="T16" s="311"/>
      <c r="U16" s="311"/>
      <c r="V16" s="311"/>
      <c r="W16" s="311"/>
      <c r="X16" s="311"/>
      <c r="Y16" s="311"/>
      <c r="Z16" s="505"/>
    </row>
    <row r="17" spans="1:26" ht="15.75" customHeight="1" x14ac:dyDescent="0.2">
      <c r="A17" s="502" t="s">
        <v>78</v>
      </c>
      <c r="B17" s="310">
        <v>2019</v>
      </c>
      <c r="C17" s="310" t="s">
        <v>31</v>
      </c>
      <c r="D17" s="311" t="s">
        <v>421</v>
      </c>
      <c r="E17" s="311" t="s">
        <v>509</v>
      </c>
      <c r="F17" s="311" t="s">
        <v>509</v>
      </c>
      <c r="G17" s="504"/>
      <c r="H17" s="311"/>
      <c r="I17" s="311"/>
      <c r="J17" s="503"/>
      <c r="K17" s="503"/>
      <c r="L17" s="503"/>
      <c r="M17" s="503"/>
      <c r="N17" s="311"/>
      <c r="O17" s="311"/>
      <c r="P17" s="504"/>
      <c r="Q17" s="311"/>
      <c r="R17" s="508"/>
      <c r="S17" s="311"/>
      <c r="T17" s="311"/>
      <c r="U17" s="311"/>
      <c r="V17" s="311"/>
      <c r="W17" s="311"/>
      <c r="X17" s="311"/>
      <c r="Y17" s="311"/>
      <c r="Z17" s="505"/>
    </row>
    <row r="18" spans="1:26" ht="15.75" customHeight="1" x14ac:dyDescent="0.2">
      <c r="A18" s="502" t="s">
        <v>78</v>
      </c>
      <c r="B18" s="310">
        <v>2019</v>
      </c>
      <c r="C18" s="310" t="s">
        <v>31</v>
      </c>
      <c r="D18" s="311" t="s">
        <v>421</v>
      </c>
      <c r="E18" s="311" t="s">
        <v>510</v>
      </c>
      <c r="F18" s="311" t="s">
        <v>510</v>
      </c>
      <c r="G18" s="504"/>
      <c r="H18" s="311"/>
      <c r="I18" s="311"/>
      <c r="J18" s="503"/>
      <c r="K18" s="503"/>
      <c r="L18" s="503"/>
      <c r="M18" s="503"/>
      <c r="N18" s="311"/>
      <c r="O18" s="311"/>
      <c r="P18" s="504"/>
      <c r="Q18" s="311"/>
      <c r="R18" s="508"/>
      <c r="S18" s="311"/>
      <c r="T18" s="311"/>
      <c r="U18" s="311"/>
      <c r="V18" s="311"/>
      <c r="W18" s="311"/>
      <c r="X18" s="311"/>
      <c r="Y18" s="311"/>
      <c r="Z18" s="505"/>
    </row>
    <row r="19" spans="1:26" ht="15.75" customHeight="1" x14ac:dyDescent="0.2">
      <c r="A19" s="502" t="s">
        <v>78</v>
      </c>
      <c r="B19" s="310">
        <v>2019</v>
      </c>
      <c r="C19" s="310" t="s">
        <v>31</v>
      </c>
      <c r="D19" s="311" t="s">
        <v>246</v>
      </c>
      <c r="E19" s="311"/>
      <c r="F19" s="311"/>
      <c r="G19" s="311"/>
      <c r="H19" s="311"/>
      <c r="I19" s="311"/>
      <c r="J19" s="503"/>
      <c r="K19" s="503"/>
      <c r="L19" s="503"/>
      <c r="M19" s="503"/>
      <c r="N19" s="311"/>
      <c r="O19" s="311"/>
      <c r="P19" s="504"/>
      <c r="Q19" s="311"/>
      <c r="R19" s="311"/>
      <c r="S19" s="311"/>
      <c r="T19" s="311"/>
      <c r="U19" s="311"/>
      <c r="V19" s="311"/>
      <c r="W19" s="311"/>
      <c r="X19" s="311"/>
      <c r="Y19" s="311"/>
      <c r="Z19" s="505"/>
    </row>
    <row r="20" spans="1:26" ht="15.75" customHeight="1" x14ac:dyDescent="0.2">
      <c r="A20" s="509" t="s">
        <v>78</v>
      </c>
      <c r="B20" s="510">
        <v>2020</v>
      </c>
      <c r="C20" s="510" t="s">
        <v>31</v>
      </c>
      <c r="D20" s="511" t="s">
        <v>477</v>
      </c>
      <c r="E20" s="512" t="s">
        <v>478</v>
      </c>
      <c r="F20" s="511" t="s">
        <v>479</v>
      </c>
      <c r="G20" s="513"/>
      <c r="H20" s="511"/>
      <c r="I20" s="511"/>
      <c r="J20" s="511"/>
      <c r="K20" s="511"/>
      <c r="L20" s="511"/>
      <c r="M20" s="511"/>
      <c r="N20" s="511"/>
      <c r="O20" s="511"/>
      <c r="P20" s="513"/>
      <c r="Q20" s="511"/>
      <c r="R20" s="511"/>
      <c r="S20" s="511"/>
      <c r="T20" s="511"/>
      <c r="U20" s="511"/>
      <c r="V20" s="511"/>
      <c r="W20" s="511"/>
      <c r="X20" s="511"/>
      <c r="Y20" s="511"/>
      <c r="Z20" s="514"/>
    </row>
    <row r="21" spans="1:26" ht="15.75" customHeight="1" x14ac:dyDescent="0.2">
      <c r="A21" s="515" t="s">
        <v>78</v>
      </c>
      <c r="B21" s="516">
        <v>2020</v>
      </c>
      <c r="C21" s="516" t="s">
        <v>31</v>
      </c>
      <c r="D21" s="517" t="s">
        <v>480</v>
      </c>
      <c r="E21" s="517" t="s">
        <v>481</v>
      </c>
      <c r="F21" s="517" t="s">
        <v>481</v>
      </c>
      <c r="G21" s="518"/>
      <c r="H21" s="517"/>
      <c r="I21" s="517"/>
      <c r="J21" s="519"/>
      <c r="K21" s="519"/>
      <c r="L21" s="519"/>
      <c r="M21" s="519"/>
      <c r="N21" s="517"/>
      <c r="O21" s="517"/>
      <c r="P21" s="518"/>
      <c r="Q21" s="517"/>
      <c r="R21" s="517"/>
      <c r="S21" s="517"/>
      <c r="T21" s="517"/>
      <c r="U21" s="517"/>
      <c r="V21" s="517"/>
      <c r="W21" s="517"/>
      <c r="X21" s="517"/>
      <c r="Y21" s="517"/>
      <c r="Z21" s="520"/>
    </row>
    <row r="22" spans="1:26" ht="15.75" customHeight="1" x14ac:dyDescent="0.2">
      <c r="A22" s="515" t="s">
        <v>78</v>
      </c>
      <c r="B22" s="516">
        <v>2020</v>
      </c>
      <c r="C22" s="516" t="s">
        <v>31</v>
      </c>
      <c r="D22" s="517" t="s">
        <v>482</v>
      </c>
      <c r="E22" s="517" t="s">
        <v>483</v>
      </c>
      <c r="F22" s="517" t="s">
        <v>483</v>
      </c>
      <c r="G22" s="518"/>
      <c r="H22" s="517"/>
      <c r="I22" s="517"/>
      <c r="J22" s="519"/>
      <c r="K22" s="519"/>
      <c r="L22" s="519"/>
      <c r="M22" s="519"/>
      <c r="N22" s="517"/>
      <c r="O22" s="517"/>
      <c r="P22" s="518"/>
      <c r="Q22" s="517"/>
      <c r="R22" s="517"/>
      <c r="S22" s="517"/>
      <c r="T22" s="517"/>
      <c r="U22" s="517"/>
      <c r="V22" s="517"/>
      <c r="W22" s="517"/>
      <c r="X22" s="517"/>
      <c r="Y22" s="517"/>
      <c r="Z22" s="520"/>
    </row>
    <row r="23" spans="1:26" ht="15.75" customHeight="1" x14ac:dyDescent="0.2">
      <c r="A23" s="515" t="s">
        <v>78</v>
      </c>
      <c r="B23" s="516">
        <v>2020</v>
      </c>
      <c r="C23" s="516" t="s">
        <v>31</v>
      </c>
      <c r="D23" s="517" t="s">
        <v>484</v>
      </c>
      <c r="E23" s="517" t="s">
        <v>485</v>
      </c>
      <c r="F23" s="517" t="s">
        <v>485</v>
      </c>
      <c r="G23" s="518"/>
      <c r="H23" s="517"/>
      <c r="I23" s="517"/>
      <c r="J23" s="519"/>
      <c r="K23" s="519"/>
      <c r="L23" s="519"/>
      <c r="M23" s="519"/>
      <c r="N23" s="517"/>
      <c r="O23" s="517"/>
      <c r="P23" s="518"/>
      <c r="Q23" s="517"/>
      <c r="R23" s="517"/>
      <c r="S23" s="517"/>
      <c r="T23" s="517"/>
      <c r="U23" s="517"/>
      <c r="V23" s="517"/>
      <c r="W23" s="517"/>
      <c r="X23" s="517"/>
      <c r="Y23" s="517"/>
      <c r="Z23" s="520"/>
    </row>
    <row r="24" spans="1:26" ht="15.75" customHeight="1" x14ac:dyDescent="0.2">
      <c r="A24" s="515" t="s">
        <v>78</v>
      </c>
      <c r="B24" s="516">
        <v>2020</v>
      </c>
      <c r="C24" s="516" t="s">
        <v>31</v>
      </c>
      <c r="D24" s="517" t="s">
        <v>486</v>
      </c>
      <c r="E24" s="517" t="s">
        <v>487</v>
      </c>
      <c r="F24" s="517" t="s">
        <v>487</v>
      </c>
      <c r="G24" s="518"/>
      <c r="H24" s="517"/>
      <c r="I24" s="517"/>
      <c r="J24" s="519"/>
      <c r="K24" s="519"/>
      <c r="L24" s="519"/>
      <c r="M24" s="519"/>
      <c r="N24" s="517"/>
      <c r="O24" s="517"/>
      <c r="P24" s="518"/>
      <c r="Q24" s="517"/>
      <c r="R24" s="517"/>
      <c r="S24" s="517"/>
      <c r="T24" s="517"/>
      <c r="U24" s="517"/>
      <c r="V24" s="517"/>
      <c r="W24" s="517"/>
      <c r="X24" s="517"/>
      <c r="Y24" s="517"/>
      <c r="Z24" s="520"/>
    </row>
    <row r="25" spans="1:26" ht="15.75" customHeight="1" x14ac:dyDescent="0.2">
      <c r="A25" s="515" t="s">
        <v>78</v>
      </c>
      <c r="B25" s="521">
        <v>2020</v>
      </c>
      <c r="C25" s="521" t="s">
        <v>31</v>
      </c>
      <c r="D25" s="522" t="s">
        <v>488</v>
      </c>
      <c r="E25" s="522" t="s">
        <v>489</v>
      </c>
      <c r="F25" s="522" t="s">
        <v>490</v>
      </c>
      <c r="G25" s="518"/>
      <c r="H25" s="517"/>
      <c r="I25" s="517"/>
      <c r="J25" s="519"/>
      <c r="K25" s="519"/>
      <c r="L25" s="519"/>
      <c r="M25" s="519"/>
      <c r="N25" s="517"/>
      <c r="O25" s="517"/>
      <c r="P25" s="518"/>
      <c r="Q25" s="517"/>
      <c r="R25" s="517"/>
      <c r="S25" s="517"/>
      <c r="T25" s="517"/>
      <c r="U25" s="517"/>
      <c r="V25" s="517"/>
      <c r="W25" s="517"/>
      <c r="X25" s="517"/>
      <c r="Y25" s="517"/>
      <c r="Z25" s="520"/>
    </row>
    <row r="26" spans="1:26" ht="15.75" customHeight="1" x14ac:dyDescent="0.2">
      <c r="A26" s="515" t="s">
        <v>78</v>
      </c>
      <c r="B26" s="521">
        <v>2020</v>
      </c>
      <c r="C26" s="521" t="s">
        <v>31</v>
      </c>
      <c r="D26" s="517" t="s">
        <v>491</v>
      </c>
      <c r="E26" s="522" t="s">
        <v>492</v>
      </c>
      <c r="F26" s="522" t="s">
        <v>492</v>
      </c>
      <c r="G26" s="518"/>
      <c r="H26" s="517"/>
      <c r="I26" s="517"/>
      <c r="J26" s="519"/>
      <c r="K26" s="519"/>
      <c r="L26" s="519"/>
      <c r="M26" s="519"/>
      <c r="N26" s="517"/>
      <c r="O26" s="517"/>
      <c r="P26" s="518"/>
      <c r="Q26" s="517"/>
      <c r="R26" s="517"/>
      <c r="S26" s="517"/>
      <c r="T26" s="517"/>
      <c r="U26" s="517"/>
      <c r="V26" s="517"/>
      <c r="W26" s="517"/>
      <c r="X26" s="517"/>
      <c r="Y26" s="517"/>
      <c r="Z26" s="520"/>
    </row>
    <row r="27" spans="1:26" ht="15.75" customHeight="1" x14ac:dyDescent="0.2">
      <c r="A27" s="515" t="s">
        <v>78</v>
      </c>
      <c r="B27" s="516">
        <v>2020</v>
      </c>
      <c r="C27" s="516" t="s">
        <v>31</v>
      </c>
      <c r="D27" s="517" t="s">
        <v>493</v>
      </c>
      <c r="E27" s="517" t="s">
        <v>494</v>
      </c>
      <c r="F27" s="517" t="s">
        <v>494</v>
      </c>
      <c r="G27" s="518"/>
      <c r="H27" s="517"/>
      <c r="I27" s="517"/>
      <c r="J27" s="519"/>
      <c r="K27" s="519"/>
      <c r="L27" s="519"/>
      <c r="M27" s="519"/>
      <c r="N27" s="517"/>
      <c r="O27" s="517"/>
      <c r="P27" s="518"/>
      <c r="Q27" s="517"/>
      <c r="R27" s="517"/>
      <c r="S27" s="517"/>
      <c r="T27" s="517"/>
      <c r="U27" s="517"/>
      <c r="V27" s="517"/>
      <c r="W27" s="517"/>
      <c r="X27" s="517"/>
      <c r="Y27" s="517"/>
      <c r="Z27" s="520"/>
    </row>
    <row r="28" spans="1:26" ht="15.75" customHeight="1" x14ac:dyDescent="0.2">
      <c r="A28" s="515" t="s">
        <v>78</v>
      </c>
      <c r="B28" s="516">
        <v>2020</v>
      </c>
      <c r="C28" s="516" t="s">
        <v>31</v>
      </c>
      <c r="D28" s="517" t="s">
        <v>495</v>
      </c>
      <c r="E28" s="517" t="s">
        <v>496</v>
      </c>
      <c r="F28" s="517" t="s">
        <v>496</v>
      </c>
      <c r="G28" s="518"/>
      <c r="H28" s="517"/>
      <c r="I28" s="517"/>
      <c r="J28" s="519"/>
      <c r="K28" s="519"/>
      <c r="L28" s="519"/>
      <c r="M28" s="519"/>
      <c r="N28" s="517"/>
      <c r="O28" s="517"/>
      <c r="P28" s="518"/>
      <c r="Q28" s="517"/>
      <c r="R28" s="517"/>
      <c r="S28" s="517"/>
      <c r="T28" s="517"/>
      <c r="U28" s="517"/>
      <c r="V28" s="517"/>
      <c r="W28" s="517"/>
      <c r="X28" s="517"/>
      <c r="Y28" s="517"/>
      <c r="Z28" s="520"/>
    </row>
    <row r="29" spans="1:26" ht="15.75" customHeight="1" x14ac:dyDescent="0.2">
      <c r="A29" s="515" t="s">
        <v>78</v>
      </c>
      <c r="B29" s="516">
        <v>2020</v>
      </c>
      <c r="C29" s="516" t="s">
        <v>31</v>
      </c>
      <c r="D29" s="517" t="s">
        <v>497</v>
      </c>
      <c r="E29" s="517" t="s">
        <v>498</v>
      </c>
      <c r="F29" s="517" t="s">
        <v>498</v>
      </c>
      <c r="G29" s="518"/>
      <c r="H29" s="517"/>
      <c r="I29" s="517"/>
      <c r="J29" s="519"/>
      <c r="K29" s="519"/>
      <c r="L29" s="519"/>
      <c r="M29" s="519"/>
      <c r="N29" s="517"/>
      <c r="O29" s="517"/>
      <c r="P29" s="518"/>
      <c r="Q29" s="517"/>
      <c r="R29" s="517"/>
      <c r="S29" s="517"/>
      <c r="T29" s="517"/>
      <c r="U29" s="517"/>
      <c r="V29" s="517"/>
      <c r="W29" s="517"/>
      <c r="X29" s="517"/>
      <c r="Y29" s="517"/>
      <c r="Z29" s="520"/>
    </row>
    <row r="30" spans="1:26" ht="15.75" customHeight="1" x14ac:dyDescent="0.2">
      <c r="A30" s="515" t="s">
        <v>78</v>
      </c>
      <c r="B30" s="516">
        <v>2020</v>
      </c>
      <c r="C30" s="516" t="s">
        <v>31</v>
      </c>
      <c r="D30" s="517" t="s">
        <v>499</v>
      </c>
      <c r="E30" s="517" t="s">
        <v>499</v>
      </c>
      <c r="F30" s="517" t="s">
        <v>500</v>
      </c>
      <c r="G30" s="518"/>
      <c r="H30" s="517"/>
      <c r="I30" s="517"/>
      <c r="J30" s="519"/>
      <c r="K30" s="519"/>
      <c r="L30" s="519"/>
      <c r="M30" s="519"/>
      <c r="N30" s="517"/>
      <c r="O30" s="517"/>
      <c r="P30" s="518"/>
      <c r="Q30" s="517"/>
      <c r="R30" s="517"/>
      <c r="S30" s="517"/>
      <c r="T30" s="517"/>
      <c r="U30" s="517"/>
      <c r="V30" s="517"/>
      <c r="W30" s="517"/>
      <c r="X30" s="517"/>
      <c r="Y30" s="517"/>
      <c r="Z30" s="520"/>
    </row>
    <row r="31" spans="1:26" ht="15.75" customHeight="1" x14ac:dyDescent="0.2">
      <c r="A31" s="515" t="s">
        <v>78</v>
      </c>
      <c r="B31" s="516">
        <v>2020</v>
      </c>
      <c r="C31" s="516" t="s">
        <v>31</v>
      </c>
      <c r="D31" s="517" t="s">
        <v>501</v>
      </c>
      <c r="E31" s="517" t="s">
        <v>502</v>
      </c>
      <c r="F31" s="517" t="s">
        <v>502</v>
      </c>
      <c r="G31" s="518"/>
      <c r="H31" s="517"/>
      <c r="I31" s="517"/>
      <c r="J31" s="519"/>
      <c r="K31" s="519"/>
      <c r="L31" s="519"/>
      <c r="M31" s="519"/>
      <c r="N31" s="517"/>
      <c r="O31" s="517"/>
      <c r="P31" s="518"/>
      <c r="Q31" s="517"/>
      <c r="R31" s="517"/>
      <c r="S31" s="517"/>
      <c r="T31" s="517"/>
      <c r="U31" s="517"/>
      <c r="V31" s="517"/>
      <c r="W31" s="517"/>
      <c r="X31" s="517"/>
      <c r="Y31" s="517"/>
      <c r="Z31" s="520"/>
    </row>
    <row r="32" spans="1:26" ht="15.75" customHeight="1" x14ac:dyDescent="0.2">
      <c r="A32" s="515" t="s">
        <v>78</v>
      </c>
      <c r="B32" s="516">
        <v>2020</v>
      </c>
      <c r="C32" s="516" t="s">
        <v>31</v>
      </c>
      <c r="D32" s="517" t="s">
        <v>503</v>
      </c>
      <c r="E32" s="517" t="s">
        <v>504</v>
      </c>
      <c r="F32" s="517" t="s">
        <v>504</v>
      </c>
      <c r="G32" s="518"/>
      <c r="H32" s="517"/>
      <c r="I32" s="517"/>
      <c r="J32" s="519"/>
      <c r="K32" s="519"/>
      <c r="L32" s="519"/>
      <c r="M32" s="519"/>
      <c r="N32" s="517"/>
      <c r="O32" s="517"/>
      <c r="P32" s="518"/>
      <c r="Q32" s="517"/>
      <c r="R32" s="517"/>
      <c r="S32" s="517"/>
      <c r="T32" s="517"/>
      <c r="U32" s="517"/>
      <c r="V32" s="517"/>
      <c r="W32" s="517"/>
      <c r="X32" s="517"/>
      <c r="Y32" s="517"/>
      <c r="Z32" s="520"/>
    </row>
    <row r="33" spans="1:26" ht="15.75" customHeight="1" x14ac:dyDescent="0.2">
      <c r="A33" s="515" t="s">
        <v>78</v>
      </c>
      <c r="B33" s="516">
        <v>2020</v>
      </c>
      <c r="C33" s="516" t="s">
        <v>31</v>
      </c>
      <c r="D33" s="517" t="s">
        <v>505</v>
      </c>
      <c r="E33" s="517"/>
      <c r="F33" s="517" t="s">
        <v>506</v>
      </c>
      <c r="G33" s="518"/>
      <c r="H33" s="517"/>
      <c r="I33" s="517"/>
      <c r="J33" s="519"/>
      <c r="K33" s="519"/>
      <c r="L33" s="519"/>
      <c r="M33" s="519"/>
      <c r="N33" s="517"/>
      <c r="O33" s="517"/>
      <c r="P33" s="518"/>
      <c r="Q33" s="517"/>
      <c r="R33" s="517"/>
      <c r="S33" s="517"/>
      <c r="T33" s="517"/>
      <c r="U33" s="517"/>
      <c r="V33" s="517"/>
      <c r="W33" s="517"/>
      <c r="X33" s="517"/>
      <c r="Y33" s="517"/>
      <c r="Z33" s="520"/>
    </row>
    <row r="34" spans="1:26" ht="15.75" customHeight="1" x14ac:dyDescent="0.2">
      <c r="A34" s="515" t="s">
        <v>78</v>
      </c>
      <c r="B34" s="516">
        <v>2020</v>
      </c>
      <c r="C34" s="516" t="s">
        <v>31</v>
      </c>
      <c r="D34" s="517" t="s">
        <v>507</v>
      </c>
      <c r="E34" s="517" t="s">
        <v>508</v>
      </c>
      <c r="F34" s="517" t="s">
        <v>508</v>
      </c>
      <c r="G34" s="518"/>
      <c r="H34" s="517"/>
      <c r="I34" s="517"/>
      <c r="J34" s="519"/>
      <c r="K34" s="519"/>
      <c r="L34" s="519"/>
      <c r="M34" s="519"/>
      <c r="N34" s="517"/>
      <c r="O34" s="517"/>
      <c r="P34" s="518"/>
      <c r="Q34" s="517"/>
      <c r="R34" s="517"/>
      <c r="S34" s="517"/>
      <c r="T34" s="517"/>
      <c r="U34" s="517"/>
      <c r="V34" s="517"/>
      <c r="W34" s="517"/>
      <c r="X34" s="517"/>
      <c r="Y34" s="517"/>
      <c r="Z34" s="520"/>
    </row>
    <row r="35" spans="1:26" ht="15.75" customHeight="1" x14ac:dyDescent="0.2">
      <c r="A35" s="515" t="s">
        <v>78</v>
      </c>
      <c r="B35" s="516">
        <v>2020</v>
      </c>
      <c r="C35" s="516" t="s">
        <v>31</v>
      </c>
      <c r="D35" s="517" t="s">
        <v>421</v>
      </c>
      <c r="E35" s="523" t="s">
        <v>509</v>
      </c>
      <c r="F35" s="517" t="s">
        <v>509</v>
      </c>
      <c r="G35" s="518">
        <v>2.86</v>
      </c>
      <c r="H35" s="517"/>
      <c r="I35" s="517"/>
      <c r="J35" s="519"/>
      <c r="K35" s="519"/>
      <c r="L35" s="519"/>
      <c r="M35" s="519"/>
      <c r="N35" s="517"/>
      <c r="O35" s="517"/>
      <c r="P35" s="518">
        <v>80</v>
      </c>
      <c r="Q35" s="517"/>
      <c r="R35" s="524" t="s">
        <v>511</v>
      </c>
      <c r="S35" s="517"/>
      <c r="T35" s="517"/>
      <c r="U35" s="517"/>
      <c r="V35" s="517"/>
      <c r="W35" s="517"/>
      <c r="X35" s="517"/>
      <c r="Y35" s="517"/>
      <c r="Z35" s="520"/>
    </row>
    <row r="36" spans="1:26" ht="15.75" customHeight="1" x14ac:dyDescent="0.2">
      <c r="A36" s="515" t="s">
        <v>78</v>
      </c>
      <c r="B36" s="516">
        <v>2020</v>
      </c>
      <c r="C36" s="516" t="s">
        <v>31</v>
      </c>
      <c r="D36" s="525" t="s">
        <v>421</v>
      </c>
      <c r="E36" s="526" t="s">
        <v>510</v>
      </c>
      <c r="F36" s="527" t="s">
        <v>510</v>
      </c>
      <c r="G36" s="518">
        <v>17.98</v>
      </c>
      <c r="H36" s="517"/>
      <c r="I36" s="517"/>
      <c r="J36" s="519"/>
      <c r="K36" s="519"/>
      <c r="L36" s="519"/>
      <c r="M36" s="519"/>
      <c r="N36" s="517"/>
      <c r="O36" s="517"/>
      <c r="P36" s="518">
        <v>1290.3</v>
      </c>
      <c r="Q36" s="517"/>
      <c r="R36" s="524" t="s">
        <v>511</v>
      </c>
      <c r="S36" s="517"/>
      <c r="T36" s="517"/>
      <c r="U36" s="517"/>
      <c r="V36" s="517"/>
      <c r="W36" s="517"/>
      <c r="X36" s="517"/>
      <c r="Y36" s="517"/>
      <c r="Z36" s="520"/>
    </row>
    <row r="37" spans="1:26" ht="15.75" customHeight="1" x14ac:dyDescent="0.2">
      <c r="A37" s="515" t="s">
        <v>78</v>
      </c>
      <c r="B37" s="516">
        <v>2020</v>
      </c>
      <c r="C37" s="516" t="s">
        <v>31</v>
      </c>
      <c r="D37" s="517" t="s">
        <v>246</v>
      </c>
      <c r="E37" s="517"/>
      <c r="F37" s="517"/>
      <c r="G37" s="518"/>
      <c r="H37" s="517"/>
      <c r="I37" s="517"/>
      <c r="J37" s="519"/>
      <c r="K37" s="519"/>
      <c r="L37" s="519"/>
      <c r="M37" s="519"/>
      <c r="N37" s="517"/>
      <c r="O37" s="517"/>
      <c r="P37" s="518"/>
      <c r="Q37" s="517"/>
      <c r="R37" s="517"/>
      <c r="S37" s="517"/>
      <c r="T37" s="517"/>
      <c r="U37" s="517"/>
      <c r="V37" s="517"/>
      <c r="W37" s="517"/>
      <c r="X37" s="517"/>
      <c r="Y37" s="517"/>
      <c r="Z37" s="520"/>
    </row>
    <row r="38" spans="1:26" ht="15.75" customHeight="1" x14ac:dyDescent="0.2">
      <c r="A38" s="509" t="s">
        <v>78</v>
      </c>
      <c r="B38" s="510">
        <v>2021</v>
      </c>
      <c r="C38" s="510" t="s">
        <v>31</v>
      </c>
      <c r="D38" s="511" t="s">
        <v>477</v>
      </c>
      <c r="E38" s="512" t="s">
        <v>478</v>
      </c>
      <c r="F38" s="511" t="s">
        <v>512</v>
      </c>
      <c r="G38" s="513"/>
      <c r="H38" s="511"/>
      <c r="I38" s="511"/>
      <c r="J38" s="511"/>
      <c r="K38" s="511"/>
      <c r="L38" s="511"/>
      <c r="M38" s="511"/>
      <c r="N38" s="511"/>
      <c r="O38" s="511"/>
      <c r="P38" s="513">
        <v>3460</v>
      </c>
      <c r="Q38" s="511"/>
      <c r="R38" s="528" t="s">
        <v>513</v>
      </c>
      <c r="S38" s="511"/>
      <c r="T38" s="511"/>
      <c r="U38" s="511"/>
      <c r="V38" s="511"/>
      <c r="W38" s="511"/>
      <c r="X38" s="511"/>
      <c r="Y38" s="511"/>
      <c r="Z38" s="514"/>
    </row>
    <row r="39" spans="1:26" ht="15.75" customHeight="1" x14ac:dyDescent="0.2">
      <c r="A39" s="515" t="s">
        <v>78</v>
      </c>
      <c r="B39" s="516">
        <v>2021</v>
      </c>
      <c r="C39" s="516" t="s">
        <v>31</v>
      </c>
      <c r="D39" s="517" t="s">
        <v>480</v>
      </c>
      <c r="E39" s="517" t="s">
        <v>481</v>
      </c>
      <c r="F39" s="517" t="s">
        <v>481</v>
      </c>
      <c r="G39" s="518"/>
      <c r="H39" s="517"/>
      <c r="I39" s="517"/>
      <c r="J39" s="519"/>
      <c r="K39" s="519"/>
      <c r="L39" s="519"/>
      <c r="M39" s="519"/>
      <c r="N39" s="517"/>
      <c r="O39" s="517"/>
      <c r="P39" s="518">
        <v>3400</v>
      </c>
      <c r="Q39" s="517"/>
      <c r="R39" s="517"/>
      <c r="S39" s="517"/>
      <c r="T39" s="517"/>
      <c r="U39" s="517"/>
      <c r="V39" s="517"/>
      <c r="W39" s="517"/>
      <c r="X39" s="517"/>
      <c r="Y39" s="517"/>
      <c r="Z39" s="520"/>
    </row>
    <row r="40" spans="1:26" ht="15.75" customHeight="1" x14ac:dyDescent="0.2">
      <c r="A40" s="515" t="s">
        <v>78</v>
      </c>
      <c r="B40" s="516">
        <v>2021</v>
      </c>
      <c r="C40" s="516" t="s">
        <v>31</v>
      </c>
      <c r="D40" s="517" t="s">
        <v>421</v>
      </c>
      <c r="E40" s="517" t="s">
        <v>509</v>
      </c>
      <c r="F40" s="517" t="s">
        <v>509</v>
      </c>
      <c r="G40" s="518">
        <v>2.46</v>
      </c>
      <c r="H40" s="517"/>
      <c r="I40" s="517"/>
      <c r="J40" s="517"/>
      <c r="K40" s="519"/>
      <c r="L40" s="519"/>
      <c r="M40" s="519"/>
      <c r="N40" s="519"/>
      <c r="O40" s="519"/>
      <c r="P40" s="518">
        <v>46.3</v>
      </c>
      <c r="Q40" s="517"/>
      <c r="R40" s="524" t="s">
        <v>514</v>
      </c>
      <c r="S40" s="517"/>
      <c r="T40" s="517"/>
      <c r="U40" s="517"/>
      <c r="V40" s="517"/>
      <c r="W40" s="517"/>
      <c r="X40" s="517"/>
      <c r="Y40" s="517"/>
      <c r="Z40" s="520"/>
    </row>
    <row r="41" spans="1:26" ht="15.75" customHeight="1" x14ac:dyDescent="0.2">
      <c r="A41" s="529" t="s">
        <v>78</v>
      </c>
      <c r="B41" s="530">
        <v>2021</v>
      </c>
      <c r="C41" s="530" t="s">
        <v>31</v>
      </c>
      <c r="D41" s="523" t="s">
        <v>421</v>
      </c>
      <c r="E41" s="523" t="s">
        <v>510</v>
      </c>
      <c r="F41" s="523" t="s">
        <v>510</v>
      </c>
      <c r="G41" s="531">
        <v>14.83</v>
      </c>
      <c r="H41" s="523"/>
      <c r="I41" s="523"/>
      <c r="J41" s="532"/>
      <c r="K41" s="532"/>
      <c r="L41" s="532"/>
      <c r="M41" s="532"/>
      <c r="N41" s="523"/>
      <c r="O41" s="523"/>
      <c r="P41" s="531">
        <v>1231.0999999999999</v>
      </c>
      <c r="Q41" s="523"/>
      <c r="R41" s="533" t="s">
        <v>514</v>
      </c>
      <c r="S41" s="523"/>
      <c r="T41" s="523"/>
      <c r="U41" s="523"/>
      <c r="V41" s="523"/>
      <c r="W41" s="523"/>
      <c r="X41" s="523"/>
      <c r="Y41" s="523"/>
      <c r="Z41" s="534"/>
    </row>
    <row r="42" spans="1:26" ht="15.75" customHeight="1" x14ac:dyDescent="0.2">
      <c r="A42" s="315" t="s">
        <v>78</v>
      </c>
      <c r="B42" s="315">
        <v>2021</v>
      </c>
      <c r="C42" s="530" t="s">
        <v>31</v>
      </c>
      <c r="D42" s="312" t="s">
        <v>515</v>
      </c>
      <c r="E42" s="312"/>
      <c r="F42" s="312"/>
      <c r="G42" s="535"/>
      <c r="H42" s="312"/>
      <c r="I42" s="536"/>
      <c r="J42" s="537"/>
      <c r="K42" s="537"/>
      <c r="L42" s="317"/>
      <c r="M42" s="537"/>
      <c r="N42" s="311"/>
      <c r="O42" s="312"/>
      <c r="P42" s="538"/>
      <c r="Q42" s="539"/>
      <c r="R42" s="540" t="s">
        <v>516</v>
      </c>
      <c r="S42" s="312"/>
      <c r="T42" s="312"/>
      <c r="U42" s="312"/>
      <c r="V42" s="312"/>
      <c r="W42" s="312"/>
      <c r="X42" s="312"/>
      <c r="Y42" s="312"/>
      <c r="Z42" s="312"/>
    </row>
    <row r="43" spans="1:26" ht="15.75" customHeight="1" x14ac:dyDescent="0.2">
      <c r="A43" s="315" t="s">
        <v>78</v>
      </c>
      <c r="B43" s="315">
        <v>2021</v>
      </c>
      <c r="C43" s="530" t="s">
        <v>31</v>
      </c>
      <c r="D43" s="312" t="s">
        <v>517</v>
      </c>
      <c r="E43" s="312"/>
      <c r="F43" s="312"/>
      <c r="G43" s="535"/>
      <c r="H43" s="312"/>
      <c r="I43" s="536"/>
      <c r="J43" s="537"/>
      <c r="K43" s="537"/>
      <c r="L43" s="317"/>
      <c r="M43" s="537"/>
      <c r="N43" s="311"/>
      <c r="O43" s="312"/>
      <c r="P43" s="538"/>
      <c r="Q43" s="539"/>
      <c r="R43" s="540" t="s">
        <v>518</v>
      </c>
      <c r="S43" s="312"/>
      <c r="T43" s="312"/>
      <c r="U43" s="312"/>
      <c r="V43" s="312"/>
      <c r="W43" s="312"/>
      <c r="X43" s="312"/>
      <c r="Y43" s="312"/>
      <c r="Z43" s="312"/>
    </row>
    <row r="44" spans="1:26" ht="15.75" customHeight="1" x14ac:dyDescent="0.2">
      <c r="A44" s="315" t="s">
        <v>78</v>
      </c>
      <c r="B44" s="315">
        <v>2021</v>
      </c>
      <c r="C44" s="530" t="s">
        <v>31</v>
      </c>
      <c r="D44" s="312" t="s">
        <v>519</v>
      </c>
      <c r="E44" s="312"/>
      <c r="F44" s="312"/>
      <c r="G44" s="535"/>
      <c r="H44" s="312"/>
      <c r="I44" s="536"/>
      <c r="J44" s="537"/>
      <c r="K44" s="537"/>
      <c r="L44" s="317"/>
      <c r="M44" s="537"/>
      <c r="N44" s="311"/>
      <c r="O44" s="312"/>
      <c r="P44" s="538"/>
      <c r="Q44" s="539"/>
      <c r="R44" s="540" t="s">
        <v>520</v>
      </c>
      <c r="S44" s="312"/>
      <c r="T44" s="312"/>
      <c r="U44" s="312"/>
      <c r="V44" s="312"/>
      <c r="W44" s="312"/>
      <c r="X44" s="312"/>
      <c r="Y44" s="312"/>
      <c r="Z44" s="312"/>
    </row>
    <row r="45" spans="1:26" ht="15.75" customHeight="1" x14ac:dyDescent="0.2">
      <c r="A45" s="315" t="s">
        <v>78</v>
      </c>
      <c r="B45" s="315">
        <v>2021</v>
      </c>
      <c r="C45" s="530" t="s">
        <v>31</v>
      </c>
      <c r="D45" s="312" t="s">
        <v>521</v>
      </c>
      <c r="E45" s="312"/>
      <c r="F45" s="312"/>
      <c r="G45" s="535"/>
      <c r="H45" s="312"/>
      <c r="I45" s="536"/>
      <c r="J45" s="537"/>
      <c r="K45" s="537"/>
      <c r="L45" s="317"/>
      <c r="M45" s="537"/>
      <c r="N45" s="311"/>
      <c r="O45" s="312"/>
      <c r="P45" s="538"/>
      <c r="Q45" s="539"/>
      <c r="R45" s="540" t="s">
        <v>522</v>
      </c>
      <c r="S45" s="312"/>
      <c r="T45" s="312"/>
      <c r="U45" s="312"/>
      <c r="V45" s="312"/>
      <c r="W45" s="312"/>
      <c r="X45" s="312"/>
      <c r="Y45" s="312"/>
      <c r="Z45" s="312"/>
    </row>
    <row r="46" spans="1:26" ht="15.75" customHeight="1" x14ac:dyDescent="0.2">
      <c r="A46" s="315" t="s">
        <v>78</v>
      </c>
      <c r="B46" s="315">
        <v>2021</v>
      </c>
      <c r="C46" s="530" t="s">
        <v>31</v>
      </c>
      <c r="D46" s="312" t="s">
        <v>523</v>
      </c>
      <c r="E46" s="312"/>
      <c r="F46" s="312"/>
      <c r="G46" s="535"/>
      <c r="H46" s="312"/>
      <c r="I46" s="536"/>
      <c r="J46" s="537"/>
      <c r="K46" s="537"/>
      <c r="L46" s="317"/>
      <c r="M46" s="537"/>
      <c r="N46" s="311"/>
      <c r="O46" s="312"/>
      <c r="P46" s="538"/>
      <c r="Q46" s="539"/>
      <c r="R46" s="540" t="s">
        <v>524</v>
      </c>
      <c r="S46" s="312"/>
      <c r="T46" s="312"/>
      <c r="U46" s="312"/>
      <c r="V46" s="312"/>
      <c r="W46" s="312"/>
      <c r="X46" s="312"/>
      <c r="Y46" s="312"/>
      <c r="Z46" s="312"/>
    </row>
    <row r="47" spans="1:26" ht="15.75" customHeight="1" x14ac:dyDescent="0.2">
      <c r="A47" s="315" t="s">
        <v>78</v>
      </c>
      <c r="B47" s="315">
        <v>2021</v>
      </c>
      <c r="C47" s="530" t="s">
        <v>31</v>
      </c>
      <c r="D47" s="312" t="s">
        <v>525</v>
      </c>
      <c r="E47" s="312"/>
      <c r="F47" s="312"/>
      <c r="G47" s="535"/>
      <c r="H47" s="312"/>
      <c r="I47" s="536"/>
      <c r="J47" s="537"/>
      <c r="K47" s="537"/>
      <c r="L47" s="317"/>
      <c r="M47" s="537"/>
      <c r="N47" s="311"/>
      <c r="O47" s="312"/>
      <c r="P47" s="538"/>
      <c r="Q47" s="539"/>
      <c r="R47" s="540" t="s">
        <v>526</v>
      </c>
      <c r="S47" s="312"/>
      <c r="T47" s="312"/>
      <c r="U47" s="312"/>
      <c r="V47" s="312"/>
      <c r="W47" s="312"/>
      <c r="X47" s="312"/>
      <c r="Y47" s="312"/>
      <c r="Z47" s="312"/>
    </row>
    <row r="48" spans="1:26" ht="15.75" customHeight="1" x14ac:dyDescent="0.2">
      <c r="A48" s="315" t="s">
        <v>78</v>
      </c>
      <c r="B48" s="315">
        <v>2021</v>
      </c>
      <c r="C48" s="530" t="s">
        <v>31</v>
      </c>
      <c r="D48" s="312" t="s">
        <v>527</v>
      </c>
      <c r="E48" s="312"/>
      <c r="F48" s="312"/>
      <c r="G48" s="535"/>
      <c r="H48" s="312"/>
      <c r="I48" s="536"/>
      <c r="J48" s="537"/>
      <c r="K48" s="537"/>
      <c r="L48" s="317"/>
      <c r="M48" s="537"/>
      <c r="N48" s="311"/>
      <c r="O48" s="312"/>
      <c r="P48" s="538"/>
      <c r="Q48" s="539"/>
      <c r="R48" s="540" t="s">
        <v>528</v>
      </c>
      <c r="S48" s="312"/>
      <c r="T48" s="312"/>
      <c r="U48" s="312"/>
      <c r="V48" s="312"/>
      <c r="W48" s="312"/>
      <c r="X48" s="312"/>
      <c r="Y48" s="312"/>
      <c r="Z48" s="312"/>
    </row>
    <row r="49" spans="1:26" ht="15.75" customHeight="1" x14ac:dyDescent="0.2">
      <c r="A49" s="315" t="s">
        <v>78</v>
      </c>
      <c r="B49" s="315">
        <v>2021</v>
      </c>
      <c r="C49" s="530" t="s">
        <v>31</v>
      </c>
      <c r="D49" s="312" t="s">
        <v>529</v>
      </c>
      <c r="E49" s="312"/>
      <c r="F49" s="312"/>
      <c r="G49" s="535"/>
      <c r="H49" s="312"/>
      <c r="I49" s="536"/>
      <c r="J49" s="537"/>
      <c r="K49" s="537"/>
      <c r="L49" s="317"/>
      <c r="M49" s="537"/>
      <c r="N49" s="311"/>
      <c r="O49" s="312"/>
      <c r="P49" s="538"/>
      <c r="Q49" s="539"/>
      <c r="R49" s="540" t="s">
        <v>530</v>
      </c>
      <c r="S49" s="312"/>
      <c r="T49" s="312"/>
      <c r="U49" s="312"/>
      <c r="V49" s="312"/>
      <c r="W49" s="312"/>
      <c r="X49" s="312"/>
      <c r="Y49" s="312"/>
      <c r="Z49" s="312"/>
    </row>
    <row r="50" spans="1:26" ht="15.75" customHeight="1" x14ac:dyDescent="0.2">
      <c r="A50" s="315" t="s">
        <v>78</v>
      </c>
      <c r="B50" s="315">
        <v>2021</v>
      </c>
      <c r="C50" s="530" t="s">
        <v>31</v>
      </c>
      <c r="D50" s="312" t="s">
        <v>531</v>
      </c>
      <c r="E50" s="312"/>
      <c r="F50" s="312"/>
      <c r="G50" s="535"/>
      <c r="H50" s="312"/>
      <c r="I50" s="536"/>
      <c r="J50" s="537"/>
      <c r="K50" s="537"/>
      <c r="L50" s="317"/>
      <c r="M50" s="537"/>
      <c r="N50" s="311"/>
      <c r="O50" s="312"/>
      <c r="P50" s="538"/>
      <c r="Q50" s="539"/>
      <c r="R50" s="540" t="s">
        <v>532</v>
      </c>
      <c r="S50" s="312"/>
      <c r="T50" s="312"/>
      <c r="U50" s="312"/>
      <c r="V50" s="312"/>
      <c r="W50" s="312"/>
      <c r="X50" s="312"/>
      <c r="Y50" s="312"/>
      <c r="Z50" s="312"/>
    </row>
    <row r="51" spans="1:26" ht="15.75" customHeight="1" x14ac:dyDescent="0.2">
      <c r="A51" s="315" t="s">
        <v>78</v>
      </c>
      <c r="B51" s="315">
        <v>2021</v>
      </c>
      <c r="C51" s="530" t="s">
        <v>31</v>
      </c>
      <c r="D51" s="312" t="s">
        <v>533</v>
      </c>
      <c r="E51" s="312"/>
      <c r="F51" s="312"/>
      <c r="G51" s="535"/>
      <c r="H51" s="312"/>
      <c r="I51" s="536"/>
      <c r="J51" s="537"/>
      <c r="K51" s="537"/>
      <c r="L51" s="317"/>
      <c r="M51" s="537"/>
      <c r="N51" s="311"/>
      <c r="O51" s="312"/>
      <c r="P51" s="538"/>
      <c r="Q51" s="539"/>
      <c r="R51" s="540" t="s">
        <v>534</v>
      </c>
      <c r="S51" s="312"/>
      <c r="T51" s="312"/>
      <c r="U51" s="312"/>
      <c r="V51" s="312"/>
      <c r="W51" s="312"/>
      <c r="X51" s="312"/>
      <c r="Y51" s="312"/>
      <c r="Z51" s="312"/>
    </row>
    <row r="52" spans="1:26" ht="15.75" customHeight="1" x14ac:dyDescent="0.2">
      <c r="A52" s="315" t="s">
        <v>78</v>
      </c>
      <c r="B52" s="315">
        <v>2021</v>
      </c>
      <c r="C52" s="530" t="s">
        <v>31</v>
      </c>
      <c r="D52" s="312" t="s">
        <v>481</v>
      </c>
      <c r="E52" s="312"/>
      <c r="F52" s="312"/>
      <c r="G52" s="535"/>
      <c r="H52" s="312"/>
      <c r="I52" s="536"/>
      <c r="J52" s="537"/>
      <c r="K52" s="537"/>
      <c r="L52" s="317"/>
      <c r="M52" s="537"/>
      <c r="N52" s="311"/>
      <c r="O52" s="312"/>
      <c r="P52" s="538"/>
      <c r="Q52" s="539"/>
      <c r="R52" s="540" t="s">
        <v>535</v>
      </c>
      <c r="S52" s="312"/>
      <c r="T52" s="312"/>
      <c r="U52" s="312"/>
      <c r="V52" s="312"/>
      <c r="W52" s="312"/>
      <c r="X52" s="312"/>
      <c r="Y52" s="312"/>
      <c r="Z52" s="312"/>
    </row>
    <row r="53" spans="1:26" ht="15.75" customHeight="1" x14ac:dyDescent="0.2">
      <c r="A53" s="315" t="s">
        <v>78</v>
      </c>
      <c r="B53" s="315">
        <v>2021</v>
      </c>
      <c r="C53" s="530" t="s">
        <v>31</v>
      </c>
      <c r="D53" s="312" t="s">
        <v>536</v>
      </c>
      <c r="E53" s="312"/>
      <c r="F53" s="312"/>
      <c r="G53" s="535"/>
      <c r="H53" s="312"/>
      <c r="I53" s="536"/>
      <c r="J53" s="537"/>
      <c r="K53" s="537"/>
      <c r="L53" s="317"/>
      <c r="M53" s="537"/>
      <c r="N53" s="311"/>
      <c r="O53" s="312"/>
      <c r="P53" s="538"/>
      <c r="Q53" s="539"/>
      <c r="R53" s="540" t="s">
        <v>537</v>
      </c>
      <c r="S53" s="312"/>
      <c r="T53" s="312"/>
      <c r="U53" s="312"/>
      <c r="V53" s="312"/>
      <c r="W53" s="312"/>
      <c r="X53" s="312"/>
      <c r="Y53" s="312"/>
      <c r="Z53" s="312"/>
    </row>
    <row r="54" spans="1:26" ht="15.75" customHeight="1" x14ac:dyDescent="0.2">
      <c r="A54" s="315"/>
      <c r="B54" s="315"/>
      <c r="C54" s="315"/>
      <c r="D54" s="315"/>
      <c r="E54" s="312"/>
      <c r="F54" s="312"/>
      <c r="G54" s="535"/>
      <c r="H54" s="312"/>
      <c r="I54" s="536"/>
      <c r="J54" s="537"/>
      <c r="K54" s="537"/>
      <c r="L54" s="317"/>
      <c r="M54" s="537"/>
      <c r="N54" s="311"/>
      <c r="O54" s="312"/>
      <c r="P54" s="538"/>
      <c r="Q54" s="539"/>
      <c r="R54" s="540"/>
      <c r="S54" s="312"/>
      <c r="T54" s="312"/>
      <c r="U54" s="312"/>
      <c r="V54" s="312"/>
      <c r="W54" s="312"/>
      <c r="X54" s="312"/>
      <c r="Y54" s="312"/>
      <c r="Z54" s="312"/>
    </row>
    <row r="55" spans="1:26" ht="15.75" customHeight="1" x14ac:dyDescent="0.2">
      <c r="A55" s="315"/>
      <c r="B55" s="315"/>
      <c r="C55" s="315"/>
      <c r="D55" s="315"/>
      <c r="E55" s="312"/>
      <c r="F55" s="312"/>
      <c r="G55" s="535"/>
      <c r="H55" s="312"/>
      <c r="I55" s="536"/>
      <c r="J55" s="537"/>
      <c r="K55" s="537"/>
      <c r="L55" s="317"/>
      <c r="M55" s="537"/>
      <c r="N55" s="311"/>
      <c r="O55" s="312"/>
      <c r="P55" s="538"/>
      <c r="Q55" s="539"/>
      <c r="R55" s="540"/>
      <c r="S55" s="312"/>
      <c r="T55" s="312"/>
      <c r="U55" s="312"/>
      <c r="V55" s="312"/>
      <c r="W55" s="312"/>
      <c r="X55" s="312"/>
      <c r="Y55" s="312"/>
      <c r="Z55" s="312"/>
    </row>
    <row r="56" spans="1:26" ht="15.75" customHeight="1" x14ac:dyDescent="0.2">
      <c r="A56" s="315"/>
      <c r="B56" s="315"/>
      <c r="C56" s="315"/>
      <c r="D56" s="315"/>
      <c r="E56" s="312"/>
      <c r="F56" s="312"/>
      <c r="G56" s="535"/>
      <c r="H56" s="312"/>
      <c r="I56" s="536"/>
      <c r="J56" s="537"/>
      <c r="K56" s="537"/>
      <c r="L56" s="317"/>
      <c r="M56" s="537"/>
      <c r="N56" s="311"/>
      <c r="O56" s="312"/>
      <c r="P56" s="538"/>
      <c r="Q56" s="539"/>
      <c r="R56" s="540"/>
      <c r="S56" s="312"/>
      <c r="T56" s="312"/>
      <c r="U56" s="312"/>
      <c r="V56" s="312"/>
      <c r="W56" s="312"/>
      <c r="X56" s="312"/>
      <c r="Y56" s="312"/>
      <c r="Z56" s="312"/>
    </row>
    <row r="57" spans="1:26" ht="15.75" customHeight="1" x14ac:dyDescent="0.2">
      <c r="A57" s="315"/>
      <c r="B57" s="315"/>
      <c r="C57" s="315"/>
      <c r="D57" s="315"/>
      <c r="E57" s="312"/>
      <c r="F57" s="312"/>
      <c r="G57" s="535"/>
      <c r="H57" s="312"/>
      <c r="I57" s="536"/>
      <c r="J57" s="537"/>
      <c r="K57" s="537"/>
      <c r="L57" s="317"/>
      <c r="M57" s="537"/>
      <c r="N57" s="311"/>
      <c r="O57" s="312"/>
      <c r="P57" s="538"/>
      <c r="Q57" s="539"/>
      <c r="R57" s="540"/>
      <c r="S57" s="312"/>
      <c r="T57" s="312"/>
      <c r="U57" s="312"/>
      <c r="V57" s="312"/>
      <c r="W57" s="312"/>
      <c r="X57" s="312"/>
      <c r="Y57" s="312"/>
      <c r="Z57" s="312"/>
    </row>
    <row r="58" spans="1:26" ht="15.75" customHeight="1" x14ac:dyDescent="0.2">
      <c r="A58" s="315"/>
      <c r="B58" s="315"/>
      <c r="C58" s="315"/>
      <c r="D58" s="315"/>
      <c r="E58" s="312"/>
      <c r="F58" s="312"/>
      <c r="G58" s="535"/>
      <c r="H58" s="312"/>
      <c r="I58" s="536"/>
      <c r="J58" s="537"/>
      <c r="K58" s="537"/>
      <c r="L58" s="317"/>
      <c r="M58" s="537"/>
      <c r="N58" s="311"/>
      <c r="O58" s="312"/>
      <c r="P58" s="538"/>
      <c r="Q58" s="539"/>
      <c r="R58" s="540"/>
      <c r="S58" s="312"/>
      <c r="T58" s="312"/>
      <c r="U58" s="312"/>
      <c r="V58" s="312"/>
      <c r="W58" s="312"/>
      <c r="X58" s="312"/>
      <c r="Y58" s="312"/>
      <c r="Z58" s="312"/>
    </row>
    <row r="59" spans="1:26" ht="15.75" customHeight="1" x14ac:dyDescent="0.2">
      <c r="A59" s="315"/>
      <c r="B59" s="315"/>
      <c r="C59" s="315"/>
      <c r="D59" s="315"/>
      <c r="E59" s="312"/>
      <c r="F59" s="312"/>
      <c r="G59" s="535"/>
      <c r="H59" s="312"/>
      <c r="I59" s="536"/>
      <c r="J59" s="537"/>
      <c r="K59" s="537"/>
      <c r="L59" s="317"/>
      <c r="M59" s="537"/>
      <c r="N59" s="311"/>
      <c r="O59" s="312"/>
      <c r="P59" s="538"/>
      <c r="Q59" s="539"/>
      <c r="R59" s="540"/>
      <c r="S59" s="312"/>
      <c r="T59" s="312"/>
      <c r="U59" s="312"/>
      <c r="V59" s="312"/>
      <c r="W59" s="312"/>
      <c r="X59" s="312"/>
      <c r="Y59" s="312"/>
      <c r="Z59" s="312"/>
    </row>
    <row r="60" spans="1:26" ht="15.75" customHeight="1" x14ac:dyDescent="0.2">
      <c r="A60" s="315"/>
      <c r="B60" s="315"/>
      <c r="C60" s="315"/>
      <c r="D60" s="315"/>
      <c r="E60" s="312"/>
      <c r="F60" s="312"/>
      <c r="G60" s="535"/>
      <c r="H60" s="312"/>
      <c r="I60" s="536"/>
      <c r="J60" s="537"/>
      <c r="K60" s="537"/>
      <c r="L60" s="317"/>
      <c r="M60" s="537"/>
      <c r="N60" s="311"/>
      <c r="O60" s="312"/>
      <c r="P60" s="538"/>
      <c r="Q60" s="539"/>
      <c r="R60" s="540"/>
      <c r="S60" s="312"/>
      <c r="T60" s="312"/>
      <c r="U60" s="312"/>
      <c r="V60" s="312"/>
      <c r="W60" s="312"/>
      <c r="X60" s="312"/>
      <c r="Y60" s="312"/>
      <c r="Z60" s="312"/>
    </row>
    <row r="61" spans="1:26" ht="15.75" customHeight="1" x14ac:dyDescent="0.2">
      <c r="A61" s="315"/>
      <c r="B61" s="315"/>
      <c r="C61" s="315"/>
      <c r="D61" s="315"/>
      <c r="E61" s="312"/>
      <c r="F61" s="312"/>
      <c r="G61" s="535"/>
      <c r="H61" s="312"/>
      <c r="I61" s="536"/>
      <c r="J61" s="537"/>
      <c r="K61" s="537"/>
      <c r="L61" s="317"/>
      <c r="M61" s="537"/>
      <c r="N61" s="311"/>
      <c r="O61" s="312"/>
      <c r="P61" s="538"/>
      <c r="Q61" s="539"/>
      <c r="R61" s="540"/>
      <c r="S61" s="312"/>
      <c r="T61" s="312"/>
      <c r="U61" s="312"/>
      <c r="V61" s="312"/>
      <c r="W61" s="312"/>
      <c r="X61" s="312"/>
      <c r="Y61" s="312"/>
      <c r="Z61" s="312"/>
    </row>
    <row r="62" spans="1:26" ht="15.75" customHeight="1" x14ac:dyDescent="0.2">
      <c r="A62" s="315"/>
      <c r="B62" s="315"/>
      <c r="C62" s="315"/>
      <c r="D62" s="315"/>
      <c r="E62" s="312"/>
      <c r="F62" s="312"/>
      <c r="G62" s="535"/>
      <c r="H62" s="312"/>
      <c r="I62" s="536"/>
      <c r="J62" s="537"/>
      <c r="K62" s="537"/>
      <c r="L62" s="317"/>
      <c r="M62" s="537"/>
      <c r="N62" s="311"/>
      <c r="O62" s="312"/>
      <c r="P62" s="538"/>
      <c r="Q62" s="539"/>
      <c r="R62" s="540"/>
      <c r="S62" s="312"/>
      <c r="T62" s="312"/>
      <c r="U62" s="312"/>
      <c r="V62" s="312"/>
      <c r="W62" s="312"/>
      <c r="X62" s="312"/>
      <c r="Y62" s="312"/>
      <c r="Z62" s="312"/>
    </row>
    <row r="63" spans="1:26" ht="15.75" customHeight="1" x14ac:dyDescent="0.2">
      <c r="A63" s="315"/>
      <c r="B63" s="315"/>
      <c r="C63" s="315"/>
      <c r="D63" s="315"/>
      <c r="E63" s="312"/>
      <c r="F63" s="312"/>
      <c r="G63" s="535"/>
      <c r="H63" s="312"/>
      <c r="I63" s="536"/>
      <c r="J63" s="537"/>
      <c r="K63" s="537"/>
      <c r="L63" s="317"/>
      <c r="M63" s="537"/>
      <c r="N63" s="311"/>
      <c r="O63" s="312"/>
      <c r="P63" s="538"/>
      <c r="Q63" s="539"/>
      <c r="R63" s="540"/>
      <c r="S63" s="312"/>
      <c r="T63" s="312"/>
      <c r="U63" s="312"/>
      <c r="V63" s="312"/>
      <c r="W63" s="312"/>
      <c r="X63" s="312"/>
      <c r="Y63" s="312"/>
      <c r="Z63" s="312"/>
    </row>
    <row r="64" spans="1:26" ht="15.75" customHeight="1" x14ac:dyDescent="0.2">
      <c r="A64" s="315"/>
      <c r="B64" s="315"/>
      <c r="C64" s="315"/>
      <c r="D64" s="315"/>
      <c r="E64" s="312"/>
      <c r="F64" s="312"/>
      <c r="G64" s="535"/>
      <c r="H64" s="312"/>
      <c r="I64" s="536"/>
      <c r="J64" s="537"/>
      <c r="K64" s="537"/>
      <c r="L64" s="317"/>
      <c r="M64" s="537"/>
      <c r="N64" s="311"/>
      <c r="O64" s="312"/>
      <c r="P64" s="538"/>
      <c r="Q64" s="539"/>
      <c r="R64" s="540"/>
      <c r="S64" s="312"/>
      <c r="T64" s="312"/>
      <c r="U64" s="312"/>
      <c r="V64" s="312"/>
      <c r="W64" s="312"/>
      <c r="X64" s="312"/>
      <c r="Y64" s="312"/>
      <c r="Z64" s="312"/>
    </row>
    <row r="65" spans="1:26" ht="15.75" customHeight="1" x14ac:dyDescent="0.2">
      <c r="A65" s="315"/>
      <c r="B65" s="315"/>
      <c r="C65" s="315"/>
      <c r="D65" s="315"/>
      <c r="E65" s="312"/>
      <c r="F65" s="312"/>
      <c r="G65" s="535"/>
      <c r="H65" s="312"/>
      <c r="I65" s="536"/>
      <c r="J65" s="537"/>
      <c r="K65" s="537"/>
      <c r="L65" s="317"/>
      <c r="M65" s="537"/>
      <c r="N65" s="311"/>
      <c r="O65" s="312"/>
      <c r="P65" s="538"/>
      <c r="Q65" s="539"/>
      <c r="R65" s="540"/>
      <c r="S65" s="312"/>
      <c r="T65" s="312"/>
      <c r="U65" s="312"/>
      <c r="V65" s="312"/>
      <c r="W65" s="312"/>
      <c r="X65" s="312"/>
      <c r="Y65" s="312"/>
      <c r="Z65" s="312"/>
    </row>
    <row r="66" spans="1:26" ht="15.75" customHeight="1" x14ac:dyDescent="0.2">
      <c r="A66" s="315"/>
      <c r="B66" s="315"/>
      <c r="C66" s="315"/>
      <c r="D66" s="315"/>
      <c r="E66" s="312"/>
      <c r="F66" s="312"/>
      <c r="G66" s="535"/>
      <c r="H66" s="312"/>
      <c r="I66" s="536"/>
      <c r="J66" s="537"/>
      <c r="K66" s="537"/>
      <c r="L66" s="317"/>
      <c r="M66" s="537"/>
      <c r="N66" s="311"/>
      <c r="O66" s="312"/>
      <c r="P66" s="538"/>
      <c r="Q66" s="539"/>
      <c r="R66" s="540"/>
      <c r="S66" s="312"/>
      <c r="T66" s="312"/>
      <c r="U66" s="312"/>
      <c r="V66" s="312"/>
      <c r="W66" s="312"/>
      <c r="X66" s="312"/>
      <c r="Y66" s="312"/>
      <c r="Z66" s="312"/>
    </row>
    <row r="67" spans="1:26" ht="15.75" customHeight="1" x14ac:dyDescent="0.2">
      <c r="A67" s="315"/>
      <c r="B67" s="315"/>
      <c r="C67" s="315"/>
      <c r="D67" s="315"/>
      <c r="E67" s="312"/>
      <c r="F67" s="312"/>
      <c r="G67" s="535"/>
      <c r="H67" s="312"/>
      <c r="I67" s="536"/>
      <c r="J67" s="537"/>
      <c r="K67" s="537"/>
      <c r="L67" s="317"/>
      <c r="M67" s="537"/>
      <c r="N67" s="311"/>
      <c r="O67" s="312"/>
      <c r="P67" s="538"/>
      <c r="Q67" s="539"/>
      <c r="R67" s="540"/>
      <c r="S67" s="312"/>
      <c r="T67" s="312"/>
      <c r="U67" s="312"/>
      <c r="V67" s="312"/>
      <c r="W67" s="312"/>
      <c r="X67" s="312"/>
      <c r="Y67" s="312"/>
      <c r="Z67" s="312"/>
    </row>
    <row r="68" spans="1:26" ht="15.75" customHeight="1" x14ac:dyDescent="0.2">
      <c r="A68" s="315"/>
      <c r="B68" s="315"/>
      <c r="C68" s="315"/>
      <c r="D68" s="315"/>
      <c r="E68" s="312"/>
      <c r="F68" s="312"/>
      <c r="G68" s="535"/>
      <c r="H68" s="312"/>
      <c r="I68" s="536"/>
      <c r="J68" s="537"/>
      <c r="K68" s="537"/>
      <c r="L68" s="317"/>
      <c r="M68" s="537"/>
      <c r="N68" s="311"/>
      <c r="O68" s="312"/>
      <c r="P68" s="538"/>
      <c r="Q68" s="539"/>
      <c r="R68" s="540"/>
      <c r="S68" s="312"/>
      <c r="T68" s="312"/>
      <c r="U68" s="312"/>
      <c r="V68" s="312"/>
      <c r="W68" s="312"/>
      <c r="X68" s="312"/>
      <c r="Y68" s="312"/>
      <c r="Z68" s="312"/>
    </row>
    <row r="69" spans="1:26" ht="15.75" customHeight="1" x14ac:dyDescent="0.2">
      <c r="A69" s="315"/>
      <c r="B69" s="315"/>
      <c r="C69" s="315"/>
      <c r="D69" s="315"/>
      <c r="E69" s="312"/>
      <c r="F69" s="312"/>
      <c r="G69" s="535"/>
      <c r="H69" s="312"/>
      <c r="I69" s="536"/>
      <c r="J69" s="537"/>
      <c r="K69" s="537"/>
      <c r="L69" s="317"/>
      <c r="M69" s="537"/>
      <c r="N69" s="311"/>
      <c r="O69" s="312"/>
      <c r="P69" s="538"/>
      <c r="Q69" s="539"/>
      <c r="R69" s="540"/>
      <c r="S69" s="312"/>
      <c r="T69" s="312"/>
      <c r="U69" s="312"/>
      <c r="V69" s="312"/>
      <c r="W69" s="312"/>
      <c r="X69" s="312"/>
      <c r="Y69" s="312"/>
      <c r="Z69" s="312"/>
    </row>
    <row r="70" spans="1:26" ht="15.75" customHeight="1" x14ac:dyDescent="0.2">
      <c r="A70" s="315"/>
      <c r="B70" s="315"/>
      <c r="C70" s="315"/>
      <c r="D70" s="315"/>
      <c r="E70" s="312"/>
      <c r="F70" s="312"/>
      <c r="G70" s="535"/>
      <c r="H70" s="312"/>
      <c r="I70" s="536"/>
      <c r="J70" s="537"/>
      <c r="K70" s="537"/>
      <c r="L70" s="317"/>
      <c r="M70" s="537"/>
      <c r="N70" s="311"/>
      <c r="O70" s="312"/>
      <c r="P70" s="538"/>
      <c r="Q70" s="539"/>
      <c r="R70" s="540"/>
      <c r="S70" s="312"/>
      <c r="T70" s="312"/>
      <c r="U70" s="312"/>
      <c r="V70" s="312"/>
      <c r="W70" s="312"/>
      <c r="X70" s="312"/>
      <c r="Y70" s="312"/>
      <c r="Z70" s="312"/>
    </row>
    <row r="71" spans="1:26" ht="15.75" customHeight="1" x14ac:dyDescent="0.2">
      <c r="A71" s="315"/>
      <c r="B71" s="315"/>
      <c r="C71" s="315"/>
      <c r="D71" s="315"/>
      <c r="E71" s="312"/>
      <c r="F71" s="312"/>
      <c r="G71" s="535"/>
      <c r="H71" s="312"/>
      <c r="I71" s="536"/>
      <c r="J71" s="537"/>
      <c r="K71" s="537"/>
      <c r="L71" s="317"/>
      <c r="M71" s="537"/>
      <c r="N71" s="311"/>
      <c r="O71" s="312"/>
      <c r="P71" s="538"/>
      <c r="Q71" s="539"/>
      <c r="R71" s="540"/>
      <c r="S71" s="312"/>
      <c r="T71" s="312"/>
      <c r="U71" s="312"/>
      <c r="V71" s="312"/>
      <c r="W71" s="312"/>
      <c r="X71" s="312"/>
      <c r="Y71" s="312"/>
      <c r="Z71" s="312"/>
    </row>
    <row r="72" spans="1:26" ht="15.75" customHeight="1" x14ac:dyDescent="0.2">
      <c r="A72" s="315"/>
      <c r="B72" s="315"/>
      <c r="C72" s="315"/>
      <c r="D72" s="315"/>
      <c r="E72" s="312"/>
      <c r="F72" s="312"/>
      <c r="G72" s="535"/>
      <c r="H72" s="312"/>
      <c r="I72" s="536"/>
      <c r="J72" s="537"/>
      <c r="K72" s="537"/>
      <c r="L72" s="317"/>
      <c r="M72" s="537"/>
      <c r="N72" s="311"/>
      <c r="O72" s="312"/>
      <c r="P72" s="538"/>
      <c r="Q72" s="539"/>
      <c r="R72" s="540"/>
      <c r="S72" s="312"/>
      <c r="T72" s="312"/>
      <c r="U72" s="312"/>
      <c r="V72" s="312"/>
      <c r="W72" s="312"/>
      <c r="X72" s="312"/>
      <c r="Y72" s="312"/>
      <c r="Z72" s="312"/>
    </row>
    <row r="73" spans="1:26" ht="15.75" customHeight="1" x14ac:dyDescent="0.2">
      <c r="A73" s="315"/>
      <c r="B73" s="315"/>
      <c r="C73" s="315"/>
      <c r="D73" s="315"/>
      <c r="E73" s="312"/>
      <c r="F73" s="312"/>
      <c r="G73" s="535"/>
      <c r="H73" s="312"/>
      <c r="I73" s="536"/>
      <c r="J73" s="537"/>
      <c r="K73" s="537"/>
      <c r="L73" s="317"/>
      <c r="M73" s="537"/>
      <c r="N73" s="311"/>
      <c r="O73" s="312"/>
      <c r="P73" s="538"/>
      <c r="Q73" s="539"/>
      <c r="R73" s="540"/>
      <c r="S73" s="312"/>
      <c r="T73" s="312"/>
      <c r="U73" s="312"/>
      <c r="V73" s="312"/>
      <c r="W73" s="312"/>
      <c r="X73" s="312"/>
      <c r="Y73" s="312"/>
      <c r="Z73" s="312"/>
    </row>
    <row r="74" spans="1:26" ht="15.75" customHeight="1" x14ac:dyDescent="0.2">
      <c r="A74" s="315"/>
      <c r="B74" s="315"/>
      <c r="C74" s="315"/>
      <c r="D74" s="315"/>
      <c r="E74" s="312"/>
      <c r="F74" s="312"/>
      <c r="G74" s="535"/>
      <c r="H74" s="312"/>
      <c r="I74" s="536"/>
      <c r="J74" s="537"/>
      <c r="K74" s="537"/>
      <c r="L74" s="317"/>
      <c r="M74" s="537"/>
      <c r="N74" s="311"/>
      <c r="O74" s="312"/>
      <c r="P74" s="538"/>
      <c r="Q74" s="539"/>
      <c r="R74" s="540"/>
      <c r="S74" s="312"/>
      <c r="T74" s="312"/>
      <c r="U74" s="312"/>
      <c r="V74" s="312"/>
      <c r="W74" s="312"/>
      <c r="X74" s="312"/>
      <c r="Y74" s="312"/>
      <c r="Z74" s="312"/>
    </row>
    <row r="75" spans="1:26" ht="15.75" customHeight="1" x14ac:dyDescent="0.2">
      <c r="A75" s="315"/>
      <c r="B75" s="315"/>
      <c r="C75" s="315"/>
      <c r="D75" s="315"/>
      <c r="E75" s="312"/>
      <c r="F75" s="312"/>
      <c r="G75" s="535"/>
      <c r="H75" s="312"/>
      <c r="I75" s="536"/>
      <c r="J75" s="537"/>
      <c r="K75" s="537"/>
      <c r="L75" s="317"/>
      <c r="M75" s="537"/>
      <c r="N75" s="311"/>
      <c r="O75" s="312"/>
      <c r="P75" s="538"/>
      <c r="Q75" s="539"/>
      <c r="R75" s="540"/>
      <c r="S75" s="312"/>
      <c r="T75" s="312"/>
      <c r="U75" s="312"/>
      <c r="V75" s="312"/>
      <c r="W75" s="312"/>
      <c r="X75" s="312"/>
      <c r="Y75" s="312"/>
      <c r="Z75" s="312"/>
    </row>
    <row r="76" spans="1:26" ht="15.75" customHeight="1" x14ac:dyDescent="0.2">
      <c r="A76" s="315"/>
      <c r="B76" s="315"/>
      <c r="C76" s="315"/>
      <c r="D76" s="315"/>
      <c r="E76" s="312"/>
      <c r="F76" s="312"/>
      <c r="G76" s="535"/>
      <c r="H76" s="312"/>
      <c r="I76" s="536"/>
      <c r="J76" s="537"/>
      <c r="K76" s="537"/>
      <c r="L76" s="317"/>
      <c r="M76" s="537"/>
      <c r="N76" s="311"/>
      <c r="O76" s="312"/>
      <c r="P76" s="538"/>
      <c r="Q76" s="539"/>
      <c r="R76" s="540"/>
      <c r="S76" s="312"/>
      <c r="T76" s="312"/>
      <c r="U76" s="312"/>
      <c r="V76" s="312"/>
      <c r="W76" s="312"/>
      <c r="X76" s="312"/>
      <c r="Y76" s="312"/>
      <c r="Z76" s="312"/>
    </row>
    <row r="77" spans="1:26" ht="15.75" customHeight="1" x14ac:dyDescent="0.2">
      <c r="A77" s="315"/>
      <c r="B77" s="315"/>
      <c r="C77" s="315"/>
      <c r="D77" s="315"/>
      <c r="E77" s="312"/>
      <c r="F77" s="312"/>
      <c r="G77" s="535"/>
      <c r="H77" s="312"/>
      <c r="I77" s="536"/>
      <c r="J77" s="537"/>
      <c r="K77" s="537"/>
      <c r="L77" s="317"/>
      <c r="M77" s="537"/>
      <c r="N77" s="311"/>
      <c r="O77" s="312"/>
      <c r="P77" s="538"/>
      <c r="Q77" s="539"/>
      <c r="R77" s="540"/>
      <c r="S77" s="312"/>
      <c r="T77" s="312"/>
      <c r="U77" s="312"/>
      <c r="V77" s="312"/>
      <c r="W77" s="312"/>
      <c r="X77" s="312"/>
      <c r="Y77" s="312"/>
      <c r="Z77" s="312"/>
    </row>
    <row r="78" spans="1:26" ht="15.75" customHeight="1" x14ac:dyDescent="0.2">
      <c r="A78" s="315"/>
      <c r="B78" s="315"/>
      <c r="C78" s="315"/>
      <c r="D78" s="315"/>
      <c r="E78" s="312"/>
      <c r="F78" s="312"/>
      <c r="G78" s="535"/>
      <c r="H78" s="312"/>
      <c r="I78" s="536"/>
      <c r="J78" s="537"/>
      <c r="K78" s="537"/>
      <c r="L78" s="317"/>
      <c r="M78" s="537"/>
      <c r="N78" s="311"/>
      <c r="O78" s="312"/>
      <c r="P78" s="538"/>
      <c r="Q78" s="539"/>
      <c r="R78" s="540"/>
      <c r="S78" s="312"/>
      <c r="T78" s="312"/>
      <c r="U78" s="312"/>
      <c r="V78" s="312"/>
      <c r="W78" s="312"/>
      <c r="X78" s="312"/>
      <c r="Y78" s="312"/>
      <c r="Z78" s="312"/>
    </row>
    <row r="79" spans="1:26" ht="15.75" customHeight="1" x14ac:dyDescent="0.2">
      <c r="A79" s="315"/>
      <c r="B79" s="315"/>
      <c r="C79" s="315"/>
      <c r="D79" s="315"/>
      <c r="E79" s="312"/>
      <c r="F79" s="312"/>
      <c r="G79" s="535"/>
      <c r="H79" s="312"/>
      <c r="I79" s="536"/>
      <c r="J79" s="537"/>
      <c r="K79" s="537"/>
      <c r="L79" s="317"/>
      <c r="M79" s="537"/>
      <c r="N79" s="311"/>
      <c r="O79" s="312"/>
      <c r="P79" s="538"/>
      <c r="Q79" s="539"/>
      <c r="R79" s="540"/>
      <c r="S79" s="312"/>
      <c r="T79" s="312"/>
      <c r="U79" s="312"/>
      <c r="V79" s="312"/>
      <c r="W79" s="312"/>
      <c r="X79" s="312"/>
      <c r="Y79" s="312"/>
      <c r="Z79" s="312"/>
    </row>
    <row r="80" spans="1:26" ht="15.75" customHeight="1" x14ac:dyDescent="0.2">
      <c r="A80" s="315"/>
      <c r="B80" s="315"/>
      <c r="C80" s="315"/>
      <c r="D80" s="315"/>
      <c r="E80" s="312"/>
      <c r="F80" s="312"/>
      <c r="G80" s="535"/>
      <c r="H80" s="312"/>
      <c r="I80" s="536"/>
      <c r="J80" s="537"/>
      <c r="K80" s="537"/>
      <c r="L80" s="317"/>
      <c r="M80" s="537"/>
      <c r="N80" s="311"/>
      <c r="O80" s="312"/>
      <c r="P80" s="538"/>
      <c r="Q80" s="539"/>
      <c r="R80" s="540"/>
      <c r="S80" s="312"/>
      <c r="T80" s="312"/>
      <c r="U80" s="312"/>
      <c r="V80" s="312"/>
      <c r="W80" s="312"/>
      <c r="X80" s="312"/>
      <c r="Y80" s="312"/>
      <c r="Z80" s="312"/>
    </row>
    <row r="81" spans="1:26" ht="15.75" customHeight="1" x14ac:dyDescent="0.2">
      <c r="A81" s="315"/>
      <c r="B81" s="315"/>
      <c r="C81" s="315"/>
      <c r="D81" s="315"/>
      <c r="E81" s="312"/>
      <c r="F81" s="312"/>
      <c r="G81" s="535"/>
      <c r="H81" s="312"/>
      <c r="I81" s="536"/>
      <c r="J81" s="537"/>
      <c r="K81" s="537"/>
      <c r="L81" s="317"/>
      <c r="M81" s="537"/>
      <c r="N81" s="311"/>
      <c r="O81" s="312"/>
      <c r="P81" s="538"/>
      <c r="Q81" s="539"/>
      <c r="R81" s="540"/>
      <c r="S81" s="312"/>
      <c r="T81" s="312"/>
      <c r="U81" s="312"/>
      <c r="V81" s="312"/>
      <c r="W81" s="312"/>
      <c r="X81" s="312"/>
      <c r="Y81" s="312"/>
      <c r="Z81" s="312"/>
    </row>
    <row r="82" spans="1:26" ht="15.75" customHeight="1" x14ac:dyDescent="0.2">
      <c r="A82" s="315"/>
      <c r="B82" s="315"/>
      <c r="C82" s="315"/>
      <c r="D82" s="315"/>
      <c r="E82" s="312"/>
      <c r="F82" s="312"/>
      <c r="G82" s="535"/>
      <c r="H82" s="312"/>
      <c r="I82" s="536"/>
      <c r="J82" s="537"/>
      <c r="K82" s="537"/>
      <c r="L82" s="317"/>
      <c r="M82" s="537"/>
      <c r="N82" s="311"/>
      <c r="O82" s="312"/>
      <c r="P82" s="538"/>
      <c r="Q82" s="539"/>
      <c r="R82" s="540"/>
      <c r="S82" s="312"/>
      <c r="T82" s="312"/>
      <c r="U82" s="312"/>
      <c r="V82" s="312"/>
      <c r="W82" s="312"/>
      <c r="X82" s="312"/>
      <c r="Y82" s="312"/>
      <c r="Z82" s="312"/>
    </row>
    <row r="83" spans="1:26" ht="15.75" customHeight="1" x14ac:dyDescent="0.2">
      <c r="A83" s="315"/>
      <c r="B83" s="315"/>
      <c r="C83" s="315"/>
      <c r="D83" s="315"/>
      <c r="E83" s="312"/>
      <c r="F83" s="312"/>
      <c r="G83" s="535"/>
      <c r="H83" s="312"/>
      <c r="I83" s="536"/>
      <c r="J83" s="537"/>
      <c r="K83" s="537"/>
      <c r="L83" s="317"/>
      <c r="M83" s="537"/>
      <c r="N83" s="311"/>
      <c r="O83" s="312"/>
      <c r="P83" s="538"/>
      <c r="Q83" s="539"/>
      <c r="R83" s="540"/>
      <c r="S83" s="312"/>
      <c r="T83" s="312"/>
      <c r="U83" s="312"/>
      <c r="V83" s="312"/>
      <c r="W83" s="312"/>
      <c r="X83" s="312"/>
      <c r="Y83" s="312"/>
      <c r="Z83" s="312"/>
    </row>
    <row r="84" spans="1:26" ht="15.75" customHeight="1" x14ac:dyDescent="0.2">
      <c r="A84" s="315"/>
      <c r="B84" s="315"/>
      <c r="C84" s="315"/>
      <c r="D84" s="315"/>
      <c r="E84" s="312"/>
      <c r="F84" s="312"/>
      <c r="G84" s="535"/>
      <c r="H84" s="312"/>
      <c r="I84" s="536"/>
      <c r="J84" s="537"/>
      <c r="K84" s="537"/>
      <c r="L84" s="317"/>
      <c r="M84" s="537"/>
      <c r="N84" s="311"/>
      <c r="O84" s="312"/>
      <c r="P84" s="538"/>
      <c r="Q84" s="539"/>
      <c r="R84" s="540"/>
      <c r="S84" s="312"/>
      <c r="T84" s="312"/>
      <c r="U84" s="312"/>
      <c r="V84" s="312"/>
      <c r="W84" s="312"/>
      <c r="X84" s="312"/>
      <c r="Y84" s="312"/>
      <c r="Z84" s="312"/>
    </row>
    <row r="85" spans="1:26" ht="15.75" customHeight="1" x14ac:dyDescent="0.2">
      <c r="A85" s="315"/>
      <c r="B85" s="315"/>
      <c r="C85" s="315"/>
      <c r="D85" s="315"/>
      <c r="E85" s="312"/>
      <c r="F85" s="312"/>
      <c r="G85" s="535"/>
      <c r="H85" s="312"/>
      <c r="I85" s="536"/>
      <c r="J85" s="537"/>
      <c r="K85" s="537"/>
      <c r="L85" s="317"/>
      <c r="M85" s="537"/>
      <c r="N85" s="311"/>
      <c r="O85" s="312"/>
      <c r="P85" s="538"/>
      <c r="Q85" s="539"/>
      <c r="R85" s="540"/>
      <c r="S85" s="312"/>
      <c r="T85" s="312"/>
      <c r="U85" s="312"/>
      <c r="V85" s="312"/>
      <c r="W85" s="312"/>
      <c r="X85" s="312"/>
      <c r="Y85" s="312"/>
      <c r="Z85" s="312"/>
    </row>
    <row r="86" spans="1:26" ht="15.75" customHeight="1" x14ac:dyDescent="0.2">
      <c r="A86" s="315"/>
      <c r="B86" s="315"/>
      <c r="C86" s="315"/>
      <c r="D86" s="315"/>
      <c r="E86" s="312"/>
      <c r="F86" s="312"/>
      <c r="G86" s="535"/>
      <c r="H86" s="312"/>
      <c r="I86" s="536"/>
      <c r="J86" s="537"/>
      <c r="K86" s="537"/>
      <c r="L86" s="317"/>
      <c r="M86" s="537"/>
      <c r="N86" s="311"/>
      <c r="O86" s="312"/>
      <c r="P86" s="538"/>
      <c r="Q86" s="539"/>
      <c r="R86" s="540"/>
      <c r="S86" s="312"/>
      <c r="T86" s="312"/>
      <c r="U86" s="312"/>
      <c r="V86" s="312"/>
      <c r="W86" s="312"/>
      <c r="X86" s="312"/>
      <c r="Y86" s="312"/>
      <c r="Z86" s="312"/>
    </row>
    <row r="87" spans="1:26" ht="15.75" customHeight="1" x14ac:dyDescent="0.2">
      <c r="A87" s="315"/>
      <c r="B87" s="315"/>
      <c r="C87" s="315"/>
      <c r="D87" s="315"/>
      <c r="E87" s="312"/>
      <c r="F87" s="312"/>
      <c r="G87" s="535"/>
      <c r="H87" s="312"/>
      <c r="I87" s="536"/>
      <c r="J87" s="537"/>
      <c r="K87" s="537"/>
      <c r="L87" s="317"/>
      <c r="M87" s="537"/>
      <c r="N87" s="311"/>
      <c r="O87" s="312"/>
      <c r="P87" s="538"/>
      <c r="Q87" s="539"/>
      <c r="R87" s="540"/>
      <c r="S87" s="312"/>
      <c r="T87" s="312"/>
      <c r="U87" s="312"/>
      <c r="V87" s="312"/>
      <c r="W87" s="312"/>
      <c r="X87" s="312"/>
      <c r="Y87" s="312"/>
      <c r="Z87" s="312"/>
    </row>
    <row r="88" spans="1:26" ht="15.75" customHeight="1" x14ac:dyDescent="0.2">
      <c r="A88" s="315"/>
      <c r="B88" s="315"/>
      <c r="C88" s="315"/>
      <c r="D88" s="315"/>
      <c r="E88" s="312"/>
      <c r="F88" s="312"/>
      <c r="G88" s="535"/>
      <c r="H88" s="312"/>
      <c r="I88" s="536"/>
      <c r="J88" s="537"/>
      <c r="K88" s="537"/>
      <c r="L88" s="317"/>
      <c r="M88" s="537"/>
      <c r="N88" s="311"/>
      <c r="O88" s="312"/>
      <c r="P88" s="538"/>
      <c r="Q88" s="539"/>
      <c r="R88" s="540"/>
      <c r="S88" s="312"/>
      <c r="T88" s="312"/>
      <c r="U88" s="312"/>
      <c r="V88" s="312"/>
      <c r="W88" s="312"/>
      <c r="X88" s="312"/>
      <c r="Y88" s="312"/>
      <c r="Z88" s="312"/>
    </row>
    <row r="89" spans="1:26" ht="15.75" customHeight="1" x14ac:dyDescent="0.2">
      <c r="A89" s="315"/>
      <c r="B89" s="315"/>
      <c r="C89" s="315"/>
      <c r="D89" s="315"/>
      <c r="E89" s="312"/>
      <c r="F89" s="312"/>
      <c r="G89" s="535"/>
      <c r="H89" s="312"/>
      <c r="I89" s="536"/>
      <c r="J89" s="537"/>
      <c r="K89" s="537"/>
      <c r="L89" s="317"/>
      <c r="M89" s="537"/>
      <c r="N89" s="311"/>
      <c r="O89" s="312"/>
      <c r="P89" s="538"/>
      <c r="Q89" s="539"/>
      <c r="R89" s="540"/>
      <c r="S89" s="312"/>
      <c r="T89" s="312"/>
      <c r="U89" s="312"/>
      <c r="V89" s="312"/>
      <c r="W89" s="312"/>
      <c r="X89" s="312"/>
      <c r="Y89" s="312"/>
      <c r="Z89" s="312"/>
    </row>
    <row r="90" spans="1:26" ht="15.75" customHeight="1" x14ac:dyDescent="0.2">
      <c r="A90" s="315"/>
      <c r="B90" s="315"/>
      <c r="C90" s="315"/>
      <c r="D90" s="315"/>
      <c r="E90" s="312"/>
      <c r="F90" s="312"/>
      <c r="G90" s="535"/>
      <c r="H90" s="312"/>
      <c r="I90" s="536"/>
      <c r="J90" s="537"/>
      <c r="K90" s="537"/>
      <c r="L90" s="317"/>
      <c r="M90" s="537"/>
      <c r="N90" s="311"/>
      <c r="O90" s="312"/>
      <c r="P90" s="538"/>
      <c r="Q90" s="539"/>
      <c r="R90" s="540"/>
      <c r="S90" s="312"/>
      <c r="T90" s="312"/>
      <c r="U90" s="312"/>
      <c r="V90" s="312"/>
      <c r="W90" s="312"/>
      <c r="X90" s="312"/>
      <c r="Y90" s="312"/>
      <c r="Z90" s="312"/>
    </row>
    <row r="91" spans="1:26" ht="15.75" customHeight="1" x14ac:dyDescent="0.2">
      <c r="A91" s="315"/>
      <c r="B91" s="315"/>
      <c r="C91" s="315"/>
      <c r="D91" s="315"/>
      <c r="E91" s="312"/>
      <c r="F91" s="312"/>
      <c r="G91" s="535"/>
      <c r="H91" s="312"/>
      <c r="I91" s="536"/>
      <c r="J91" s="537"/>
      <c r="K91" s="537"/>
      <c r="L91" s="317"/>
      <c r="M91" s="537"/>
      <c r="N91" s="311"/>
      <c r="O91" s="312"/>
      <c r="P91" s="538"/>
      <c r="Q91" s="539"/>
      <c r="R91" s="540"/>
      <c r="S91" s="312"/>
      <c r="T91" s="312"/>
      <c r="U91" s="312"/>
      <c r="V91" s="312"/>
      <c r="W91" s="312"/>
      <c r="X91" s="312"/>
      <c r="Y91" s="312"/>
      <c r="Z91" s="312"/>
    </row>
    <row r="92" spans="1:26" ht="15.75" customHeight="1" x14ac:dyDescent="0.2">
      <c r="A92" s="315"/>
      <c r="B92" s="315"/>
      <c r="C92" s="315"/>
      <c r="D92" s="315"/>
      <c r="E92" s="312"/>
      <c r="F92" s="312"/>
      <c r="G92" s="535"/>
      <c r="H92" s="312"/>
      <c r="I92" s="536"/>
      <c r="J92" s="537"/>
      <c r="K92" s="537"/>
      <c r="L92" s="317"/>
      <c r="M92" s="537"/>
      <c r="N92" s="311"/>
      <c r="O92" s="312"/>
      <c r="P92" s="538"/>
      <c r="Q92" s="539"/>
      <c r="R92" s="540"/>
      <c r="S92" s="312"/>
      <c r="T92" s="312"/>
      <c r="U92" s="312"/>
      <c r="V92" s="312"/>
      <c r="W92" s="312"/>
      <c r="X92" s="312"/>
      <c r="Y92" s="312"/>
      <c r="Z92" s="312"/>
    </row>
    <row r="93" spans="1:26" ht="15.75" customHeight="1" x14ac:dyDescent="0.2">
      <c r="A93" s="315"/>
      <c r="B93" s="315"/>
      <c r="C93" s="315"/>
      <c r="D93" s="315"/>
      <c r="E93" s="312"/>
      <c r="F93" s="312"/>
      <c r="G93" s="535"/>
      <c r="H93" s="312"/>
      <c r="I93" s="536"/>
      <c r="J93" s="537"/>
      <c r="K93" s="537"/>
      <c r="L93" s="317"/>
      <c r="M93" s="537"/>
      <c r="N93" s="311"/>
      <c r="O93" s="312"/>
      <c r="P93" s="538"/>
      <c r="Q93" s="539"/>
      <c r="R93" s="540"/>
      <c r="S93" s="312"/>
      <c r="T93" s="312"/>
      <c r="U93" s="312"/>
      <c r="V93" s="312"/>
      <c r="W93" s="312"/>
      <c r="X93" s="312"/>
      <c r="Y93" s="312"/>
      <c r="Z93" s="312"/>
    </row>
    <row r="94" spans="1:26" ht="15.75" customHeight="1" x14ac:dyDescent="0.2">
      <c r="A94" s="315"/>
      <c r="B94" s="315"/>
      <c r="C94" s="315"/>
      <c r="D94" s="315"/>
      <c r="E94" s="312"/>
      <c r="F94" s="312"/>
      <c r="G94" s="535"/>
      <c r="H94" s="312"/>
      <c r="I94" s="536"/>
      <c r="J94" s="537"/>
      <c r="K94" s="537"/>
      <c r="L94" s="317"/>
      <c r="M94" s="537"/>
      <c r="N94" s="311"/>
      <c r="O94" s="312"/>
      <c r="P94" s="538"/>
      <c r="Q94" s="539"/>
      <c r="R94" s="540"/>
      <c r="S94" s="312"/>
      <c r="T94" s="312"/>
      <c r="U94" s="312"/>
      <c r="V94" s="312"/>
      <c r="W94" s="312"/>
      <c r="X94" s="312"/>
      <c r="Y94" s="312"/>
      <c r="Z94" s="312"/>
    </row>
    <row r="95" spans="1:26" ht="15.75" customHeight="1" x14ac:dyDescent="0.2">
      <c r="A95" s="315"/>
      <c r="B95" s="315"/>
      <c r="C95" s="315"/>
      <c r="D95" s="315"/>
      <c r="E95" s="312"/>
      <c r="F95" s="312"/>
      <c r="G95" s="535"/>
      <c r="H95" s="312"/>
      <c r="I95" s="536"/>
      <c r="J95" s="537"/>
      <c r="K95" s="537"/>
      <c r="L95" s="317"/>
      <c r="M95" s="537"/>
      <c r="N95" s="311"/>
      <c r="O95" s="312"/>
      <c r="P95" s="538"/>
      <c r="Q95" s="539"/>
      <c r="R95" s="540"/>
      <c r="S95" s="312"/>
      <c r="T95" s="312"/>
      <c r="U95" s="312"/>
      <c r="V95" s="312"/>
      <c r="W95" s="312"/>
      <c r="X95" s="312"/>
      <c r="Y95" s="312"/>
      <c r="Z95" s="312"/>
    </row>
    <row r="96" spans="1:26" ht="15.75" customHeight="1" x14ac:dyDescent="0.2">
      <c r="A96" s="315"/>
      <c r="B96" s="315"/>
      <c r="C96" s="315"/>
      <c r="D96" s="315"/>
      <c r="E96" s="312"/>
      <c r="F96" s="312"/>
      <c r="G96" s="535"/>
      <c r="H96" s="312"/>
      <c r="I96" s="536"/>
      <c r="J96" s="537"/>
      <c r="K96" s="537"/>
      <c r="L96" s="317"/>
      <c r="M96" s="537"/>
      <c r="N96" s="311"/>
      <c r="O96" s="312"/>
      <c r="P96" s="538"/>
      <c r="Q96" s="539"/>
      <c r="R96" s="540"/>
      <c r="S96" s="312"/>
      <c r="T96" s="312"/>
      <c r="U96" s="312"/>
      <c r="V96" s="312"/>
      <c r="W96" s="312"/>
      <c r="X96" s="312"/>
      <c r="Y96" s="312"/>
      <c r="Z96" s="312"/>
    </row>
    <row r="97" spans="1:26" ht="15.75" customHeight="1" x14ac:dyDescent="0.2">
      <c r="A97" s="315"/>
      <c r="B97" s="315"/>
      <c r="C97" s="315"/>
      <c r="D97" s="315"/>
      <c r="E97" s="312"/>
      <c r="F97" s="312"/>
      <c r="G97" s="535"/>
      <c r="H97" s="312"/>
      <c r="I97" s="536"/>
      <c r="J97" s="537"/>
      <c r="K97" s="537"/>
      <c r="L97" s="317"/>
      <c r="M97" s="537"/>
      <c r="N97" s="311"/>
      <c r="O97" s="312"/>
      <c r="P97" s="538"/>
      <c r="Q97" s="539"/>
      <c r="R97" s="540"/>
      <c r="S97" s="312"/>
      <c r="T97" s="312"/>
      <c r="U97" s="312"/>
      <c r="V97" s="312"/>
      <c r="W97" s="312"/>
      <c r="X97" s="312"/>
      <c r="Y97" s="312"/>
      <c r="Z97" s="312"/>
    </row>
    <row r="98" spans="1:26" ht="15.75" customHeight="1" x14ac:dyDescent="0.2">
      <c r="A98" s="315"/>
      <c r="B98" s="315"/>
      <c r="C98" s="315"/>
      <c r="D98" s="315"/>
      <c r="E98" s="312"/>
      <c r="F98" s="312"/>
      <c r="G98" s="535"/>
      <c r="H98" s="312"/>
      <c r="I98" s="536"/>
      <c r="J98" s="537"/>
      <c r="K98" s="537"/>
      <c r="L98" s="317"/>
      <c r="M98" s="537"/>
      <c r="N98" s="311"/>
      <c r="O98" s="312"/>
      <c r="P98" s="538"/>
      <c r="Q98" s="539"/>
      <c r="R98" s="540"/>
      <c r="S98" s="312"/>
      <c r="T98" s="312"/>
      <c r="U98" s="312"/>
      <c r="V98" s="312"/>
      <c r="W98" s="312"/>
      <c r="X98" s="312"/>
      <c r="Y98" s="312"/>
      <c r="Z98" s="312"/>
    </row>
    <row r="99" spans="1:26" ht="15.75" customHeight="1" x14ac:dyDescent="0.2">
      <c r="A99" s="315"/>
      <c r="B99" s="315"/>
      <c r="C99" s="315"/>
      <c r="D99" s="315"/>
      <c r="E99" s="312"/>
      <c r="F99" s="312"/>
      <c r="G99" s="535"/>
      <c r="H99" s="312"/>
      <c r="I99" s="536"/>
      <c r="J99" s="537"/>
      <c r="K99" s="537"/>
      <c r="L99" s="317"/>
      <c r="M99" s="537"/>
      <c r="N99" s="311"/>
      <c r="O99" s="312"/>
      <c r="P99" s="538"/>
      <c r="Q99" s="539"/>
      <c r="R99" s="540"/>
      <c r="S99" s="312"/>
      <c r="T99" s="312"/>
      <c r="U99" s="312"/>
      <c r="V99" s="312"/>
      <c r="W99" s="312"/>
      <c r="X99" s="312"/>
      <c r="Y99" s="312"/>
      <c r="Z99" s="312"/>
    </row>
    <row r="100" spans="1:26" ht="15.75" customHeight="1" x14ac:dyDescent="0.2">
      <c r="A100" s="315"/>
      <c r="B100" s="315"/>
      <c r="C100" s="315"/>
      <c r="D100" s="315"/>
      <c r="E100" s="312"/>
      <c r="F100" s="312"/>
      <c r="G100" s="535"/>
      <c r="H100" s="312"/>
      <c r="I100" s="536"/>
      <c r="J100" s="537"/>
      <c r="K100" s="537"/>
      <c r="L100" s="317"/>
      <c r="M100" s="537"/>
      <c r="N100" s="311"/>
      <c r="O100" s="312"/>
      <c r="P100" s="538"/>
      <c r="Q100" s="539"/>
      <c r="R100" s="540"/>
      <c r="S100" s="312"/>
      <c r="T100" s="312"/>
      <c r="U100" s="312"/>
      <c r="V100" s="312"/>
      <c r="W100" s="312"/>
      <c r="X100" s="312"/>
      <c r="Y100" s="312"/>
      <c r="Z100" s="312"/>
    </row>
    <row r="101" spans="1:26" ht="15.75" customHeight="1" x14ac:dyDescent="0.2">
      <c r="A101" s="315"/>
      <c r="B101" s="315"/>
      <c r="C101" s="315"/>
      <c r="D101" s="315"/>
      <c r="E101" s="312"/>
      <c r="F101" s="312"/>
      <c r="G101" s="535"/>
      <c r="H101" s="312"/>
      <c r="I101" s="536"/>
      <c r="J101" s="537"/>
      <c r="K101" s="537"/>
      <c r="L101" s="317"/>
      <c r="M101" s="537"/>
      <c r="N101" s="311"/>
      <c r="O101" s="312"/>
      <c r="P101" s="538"/>
      <c r="Q101" s="539"/>
      <c r="R101" s="540"/>
      <c r="S101" s="312"/>
      <c r="T101" s="312"/>
      <c r="U101" s="312"/>
      <c r="V101" s="312"/>
      <c r="W101" s="312"/>
      <c r="X101" s="312"/>
      <c r="Y101" s="312"/>
      <c r="Z101" s="312"/>
    </row>
    <row r="102" spans="1:26" ht="15.75" customHeight="1" x14ac:dyDescent="0.2">
      <c r="A102" s="315"/>
      <c r="B102" s="315"/>
      <c r="C102" s="315"/>
      <c r="D102" s="315"/>
      <c r="E102" s="312"/>
      <c r="F102" s="312"/>
      <c r="G102" s="535"/>
      <c r="H102" s="312"/>
      <c r="I102" s="536"/>
      <c r="J102" s="537"/>
      <c r="K102" s="537"/>
      <c r="L102" s="317"/>
      <c r="M102" s="537"/>
      <c r="N102" s="311"/>
      <c r="O102" s="312"/>
      <c r="P102" s="538"/>
      <c r="Q102" s="539"/>
      <c r="R102" s="540"/>
      <c r="S102" s="312"/>
      <c r="T102" s="312"/>
      <c r="U102" s="312"/>
      <c r="V102" s="312"/>
      <c r="W102" s="312"/>
      <c r="X102" s="312"/>
      <c r="Y102" s="312"/>
      <c r="Z102" s="312"/>
    </row>
    <row r="103" spans="1:26" ht="15.75" customHeight="1" x14ac:dyDescent="0.2">
      <c r="A103" s="315"/>
      <c r="B103" s="315"/>
      <c r="C103" s="315"/>
      <c r="D103" s="315"/>
      <c r="E103" s="312"/>
      <c r="F103" s="312"/>
      <c r="G103" s="535"/>
      <c r="H103" s="312"/>
      <c r="I103" s="536"/>
      <c r="J103" s="537"/>
      <c r="K103" s="537"/>
      <c r="L103" s="317"/>
      <c r="M103" s="537"/>
      <c r="N103" s="311"/>
      <c r="O103" s="312"/>
      <c r="P103" s="538"/>
      <c r="Q103" s="539"/>
      <c r="R103" s="540"/>
      <c r="S103" s="312"/>
      <c r="T103" s="312"/>
      <c r="U103" s="312"/>
      <c r="V103" s="312"/>
      <c r="W103" s="312"/>
      <c r="X103" s="312"/>
      <c r="Y103" s="312"/>
      <c r="Z103" s="312"/>
    </row>
    <row r="104" spans="1:26" ht="15.75" customHeight="1" x14ac:dyDescent="0.2">
      <c r="A104" s="315"/>
      <c r="B104" s="315"/>
      <c r="C104" s="315"/>
      <c r="D104" s="315"/>
      <c r="E104" s="312"/>
      <c r="F104" s="312"/>
      <c r="G104" s="535"/>
      <c r="H104" s="312"/>
      <c r="I104" s="536"/>
      <c r="J104" s="537"/>
      <c r="K104" s="537"/>
      <c r="L104" s="317"/>
      <c r="M104" s="537"/>
      <c r="N104" s="311"/>
      <c r="O104" s="312"/>
      <c r="P104" s="538"/>
      <c r="Q104" s="539"/>
      <c r="R104" s="540"/>
      <c r="S104" s="312"/>
      <c r="T104" s="312"/>
      <c r="U104" s="312"/>
      <c r="V104" s="312"/>
      <c r="W104" s="312"/>
      <c r="X104" s="312"/>
      <c r="Y104" s="312"/>
      <c r="Z104" s="312"/>
    </row>
    <row r="105" spans="1:26" ht="15.75" customHeight="1" x14ac:dyDescent="0.2">
      <c r="A105" s="315"/>
      <c r="B105" s="315"/>
      <c r="C105" s="315"/>
      <c r="D105" s="315"/>
      <c r="E105" s="312"/>
      <c r="F105" s="312"/>
      <c r="G105" s="535"/>
      <c r="H105" s="312"/>
      <c r="I105" s="536"/>
      <c r="J105" s="537"/>
      <c r="K105" s="537"/>
      <c r="L105" s="317"/>
      <c r="M105" s="537"/>
      <c r="N105" s="311"/>
      <c r="O105" s="312"/>
      <c r="P105" s="538"/>
      <c r="Q105" s="539"/>
      <c r="R105" s="540"/>
      <c r="S105" s="312"/>
      <c r="T105" s="312"/>
      <c r="U105" s="312"/>
      <c r="V105" s="312"/>
      <c r="W105" s="312"/>
      <c r="X105" s="312"/>
      <c r="Y105" s="312"/>
      <c r="Z105" s="312"/>
    </row>
    <row r="106" spans="1:26" ht="15.75" customHeight="1" x14ac:dyDescent="0.2">
      <c r="A106" s="315"/>
      <c r="B106" s="315"/>
      <c r="C106" s="315"/>
      <c r="D106" s="315"/>
      <c r="E106" s="312"/>
      <c r="F106" s="312"/>
      <c r="G106" s="535"/>
      <c r="H106" s="312"/>
      <c r="I106" s="536"/>
      <c r="J106" s="537"/>
      <c r="K106" s="537"/>
      <c r="L106" s="317"/>
      <c r="M106" s="537"/>
      <c r="N106" s="311"/>
      <c r="O106" s="312"/>
      <c r="P106" s="538"/>
      <c r="Q106" s="539"/>
      <c r="R106" s="540"/>
      <c r="S106" s="312"/>
      <c r="T106" s="312"/>
      <c r="U106" s="312"/>
      <c r="V106" s="312"/>
      <c r="W106" s="312"/>
      <c r="X106" s="312"/>
      <c r="Y106" s="312"/>
      <c r="Z106" s="312"/>
    </row>
    <row r="107" spans="1:26" ht="15.75" customHeight="1" x14ac:dyDescent="0.2">
      <c r="A107" s="315"/>
      <c r="B107" s="315"/>
      <c r="C107" s="315"/>
      <c r="D107" s="315"/>
      <c r="E107" s="312"/>
      <c r="F107" s="312"/>
      <c r="G107" s="535"/>
      <c r="H107" s="312"/>
      <c r="I107" s="536"/>
      <c r="J107" s="537"/>
      <c r="K107" s="537"/>
      <c r="L107" s="317"/>
      <c r="M107" s="537"/>
      <c r="N107" s="311"/>
      <c r="O107" s="312"/>
      <c r="P107" s="538"/>
      <c r="Q107" s="539"/>
      <c r="R107" s="540"/>
      <c r="S107" s="312"/>
      <c r="T107" s="312"/>
      <c r="U107" s="312"/>
      <c r="V107" s="312"/>
      <c r="W107" s="312"/>
      <c r="X107" s="312"/>
      <c r="Y107" s="312"/>
      <c r="Z107" s="312"/>
    </row>
    <row r="108" spans="1:26" ht="15.75" customHeight="1" x14ac:dyDescent="0.2">
      <c r="A108" s="315"/>
      <c r="B108" s="315"/>
      <c r="C108" s="315"/>
      <c r="D108" s="315"/>
      <c r="E108" s="312"/>
      <c r="F108" s="312"/>
      <c r="G108" s="535"/>
      <c r="H108" s="312"/>
      <c r="I108" s="536"/>
      <c r="J108" s="537"/>
      <c r="K108" s="537"/>
      <c r="L108" s="317"/>
      <c r="M108" s="537"/>
      <c r="N108" s="311"/>
      <c r="O108" s="312"/>
      <c r="P108" s="538"/>
      <c r="Q108" s="539"/>
      <c r="R108" s="540"/>
      <c r="S108" s="312"/>
      <c r="T108" s="312"/>
      <c r="U108" s="312"/>
      <c r="V108" s="312"/>
      <c r="W108" s="312"/>
      <c r="X108" s="312"/>
      <c r="Y108" s="312"/>
      <c r="Z108" s="312"/>
    </row>
    <row r="109" spans="1:26" ht="15.75" customHeight="1" x14ac:dyDescent="0.2">
      <c r="A109" s="315"/>
      <c r="B109" s="315"/>
      <c r="C109" s="315"/>
      <c r="D109" s="315"/>
      <c r="E109" s="312"/>
      <c r="F109" s="312"/>
      <c r="G109" s="535"/>
      <c r="H109" s="312"/>
      <c r="I109" s="536"/>
      <c r="J109" s="537"/>
      <c r="K109" s="537"/>
      <c r="L109" s="317"/>
      <c r="M109" s="537"/>
      <c r="N109" s="311"/>
      <c r="O109" s="312"/>
      <c r="P109" s="538"/>
      <c r="Q109" s="539"/>
      <c r="R109" s="540"/>
      <c r="S109" s="312"/>
      <c r="T109" s="312"/>
      <c r="U109" s="312"/>
      <c r="V109" s="312"/>
      <c r="W109" s="312"/>
      <c r="X109" s="312"/>
      <c r="Y109" s="312"/>
      <c r="Z109" s="312"/>
    </row>
    <row r="110" spans="1:26" ht="15.75" customHeight="1" x14ac:dyDescent="0.2">
      <c r="A110" s="315"/>
      <c r="B110" s="315"/>
      <c r="C110" s="315"/>
      <c r="D110" s="315"/>
      <c r="E110" s="312"/>
      <c r="F110" s="312"/>
      <c r="G110" s="535"/>
      <c r="H110" s="312"/>
      <c r="I110" s="536"/>
      <c r="J110" s="537"/>
      <c r="K110" s="537"/>
      <c r="L110" s="317"/>
      <c r="M110" s="537"/>
      <c r="N110" s="311"/>
      <c r="O110" s="312"/>
      <c r="P110" s="538"/>
      <c r="Q110" s="539"/>
      <c r="R110" s="540"/>
      <c r="S110" s="312"/>
      <c r="T110" s="312"/>
      <c r="U110" s="312"/>
      <c r="V110" s="312"/>
      <c r="W110" s="312"/>
      <c r="X110" s="312"/>
      <c r="Y110" s="312"/>
      <c r="Z110" s="312"/>
    </row>
    <row r="111" spans="1:26" ht="15.75" customHeight="1" x14ac:dyDescent="0.2">
      <c r="A111" s="315"/>
      <c r="B111" s="315"/>
      <c r="C111" s="315"/>
      <c r="D111" s="315"/>
      <c r="E111" s="312"/>
      <c r="F111" s="312"/>
      <c r="G111" s="535"/>
      <c r="H111" s="312"/>
      <c r="I111" s="536"/>
      <c r="J111" s="537"/>
      <c r="K111" s="537"/>
      <c r="L111" s="317"/>
      <c r="M111" s="537"/>
      <c r="N111" s="311"/>
      <c r="O111" s="312"/>
      <c r="P111" s="538"/>
      <c r="Q111" s="539"/>
      <c r="R111" s="540"/>
      <c r="S111" s="312"/>
      <c r="T111" s="312"/>
      <c r="U111" s="312"/>
      <c r="V111" s="312"/>
      <c r="W111" s="312"/>
      <c r="X111" s="312"/>
      <c r="Y111" s="312"/>
      <c r="Z111" s="312"/>
    </row>
    <row r="112" spans="1:26" ht="15.75" customHeight="1" x14ac:dyDescent="0.2">
      <c r="A112" s="315"/>
      <c r="B112" s="315"/>
      <c r="C112" s="315"/>
      <c r="D112" s="315"/>
      <c r="E112" s="312"/>
      <c r="F112" s="312"/>
      <c r="G112" s="535"/>
      <c r="H112" s="312"/>
      <c r="I112" s="536"/>
      <c r="J112" s="537"/>
      <c r="K112" s="537"/>
      <c r="L112" s="317"/>
      <c r="M112" s="537"/>
      <c r="N112" s="311"/>
      <c r="O112" s="312"/>
      <c r="P112" s="538"/>
      <c r="Q112" s="539"/>
      <c r="R112" s="540"/>
      <c r="S112" s="312"/>
      <c r="T112" s="312"/>
      <c r="U112" s="312"/>
      <c r="V112" s="312"/>
      <c r="W112" s="312"/>
      <c r="X112" s="312"/>
      <c r="Y112" s="312"/>
      <c r="Z112" s="312"/>
    </row>
    <row r="113" spans="1:26" ht="15.75" customHeight="1" x14ac:dyDescent="0.2">
      <c r="A113" s="315"/>
      <c r="B113" s="315"/>
      <c r="C113" s="315"/>
      <c r="D113" s="315"/>
      <c r="E113" s="312"/>
      <c r="F113" s="312"/>
      <c r="G113" s="535"/>
      <c r="H113" s="312"/>
      <c r="I113" s="536"/>
      <c r="J113" s="537"/>
      <c r="K113" s="537"/>
      <c r="L113" s="317"/>
      <c r="M113" s="537"/>
      <c r="N113" s="311"/>
      <c r="O113" s="312"/>
      <c r="P113" s="538"/>
      <c r="Q113" s="539"/>
      <c r="R113" s="540"/>
      <c r="S113" s="312"/>
      <c r="T113" s="312"/>
      <c r="U113" s="312"/>
      <c r="V113" s="312"/>
      <c r="W113" s="312"/>
      <c r="X113" s="312"/>
      <c r="Y113" s="312"/>
      <c r="Z113" s="312"/>
    </row>
    <row r="114" spans="1:26" ht="15.75" customHeight="1" x14ac:dyDescent="0.2">
      <c r="A114" s="315"/>
      <c r="B114" s="315"/>
      <c r="C114" s="315"/>
      <c r="D114" s="315"/>
      <c r="E114" s="312"/>
      <c r="F114" s="312"/>
      <c r="G114" s="535"/>
      <c r="H114" s="312"/>
      <c r="I114" s="536"/>
      <c r="J114" s="537"/>
      <c r="K114" s="537"/>
      <c r="L114" s="317"/>
      <c r="M114" s="537"/>
      <c r="N114" s="311"/>
      <c r="O114" s="312"/>
      <c r="P114" s="538"/>
      <c r="Q114" s="539"/>
      <c r="R114" s="540"/>
      <c r="S114" s="312"/>
      <c r="T114" s="312"/>
      <c r="U114" s="312"/>
      <c r="V114" s="312"/>
      <c r="W114" s="312"/>
      <c r="X114" s="312"/>
      <c r="Y114" s="312"/>
      <c r="Z114" s="312"/>
    </row>
    <row r="115" spans="1:26" ht="15.75" customHeight="1" x14ac:dyDescent="0.2">
      <c r="A115" s="315"/>
      <c r="B115" s="315"/>
      <c r="C115" s="315"/>
      <c r="D115" s="315"/>
      <c r="E115" s="312"/>
      <c r="F115" s="312"/>
      <c r="G115" s="535"/>
      <c r="H115" s="312"/>
      <c r="I115" s="536"/>
      <c r="J115" s="537"/>
      <c r="K115" s="537"/>
      <c r="L115" s="317"/>
      <c r="M115" s="537"/>
      <c r="N115" s="311"/>
      <c r="O115" s="312"/>
      <c r="P115" s="538"/>
      <c r="Q115" s="539"/>
      <c r="R115" s="540"/>
      <c r="S115" s="312"/>
      <c r="T115" s="312"/>
      <c r="U115" s="312"/>
      <c r="V115" s="312"/>
      <c r="W115" s="312"/>
      <c r="X115" s="312"/>
      <c r="Y115" s="312"/>
      <c r="Z115" s="312"/>
    </row>
    <row r="116" spans="1:26" ht="15.75" customHeight="1" x14ac:dyDescent="0.2">
      <c r="A116" s="315"/>
      <c r="B116" s="315"/>
      <c r="C116" s="315"/>
      <c r="D116" s="315"/>
      <c r="E116" s="312"/>
      <c r="F116" s="312"/>
      <c r="G116" s="535"/>
      <c r="H116" s="312"/>
      <c r="I116" s="536"/>
      <c r="J116" s="537"/>
      <c r="K116" s="537"/>
      <c r="L116" s="317"/>
      <c r="M116" s="537"/>
      <c r="N116" s="311"/>
      <c r="O116" s="312"/>
      <c r="P116" s="538"/>
      <c r="Q116" s="539"/>
      <c r="R116" s="540"/>
      <c r="S116" s="312"/>
      <c r="T116" s="312"/>
      <c r="U116" s="312"/>
      <c r="V116" s="312"/>
      <c r="W116" s="312"/>
      <c r="X116" s="312"/>
      <c r="Y116" s="312"/>
      <c r="Z116" s="312"/>
    </row>
    <row r="117" spans="1:26" ht="15.75" customHeight="1" x14ac:dyDescent="0.2">
      <c r="A117" s="315"/>
      <c r="B117" s="315"/>
      <c r="C117" s="315"/>
      <c r="D117" s="315"/>
      <c r="E117" s="312"/>
      <c r="F117" s="312"/>
      <c r="G117" s="535"/>
      <c r="H117" s="312"/>
      <c r="I117" s="536"/>
      <c r="J117" s="537"/>
      <c r="K117" s="537"/>
      <c r="L117" s="317"/>
      <c r="M117" s="537"/>
      <c r="N117" s="311"/>
      <c r="O117" s="312"/>
      <c r="P117" s="538"/>
      <c r="Q117" s="539"/>
      <c r="R117" s="540"/>
      <c r="S117" s="312"/>
      <c r="T117" s="312"/>
      <c r="U117" s="312"/>
      <c r="V117" s="312"/>
      <c r="W117" s="312"/>
      <c r="X117" s="312"/>
      <c r="Y117" s="312"/>
      <c r="Z117" s="312"/>
    </row>
    <row r="118" spans="1:26" ht="15.75" customHeight="1" x14ac:dyDescent="0.2">
      <c r="A118" s="315"/>
      <c r="B118" s="315"/>
      <c r="C118" s="315"/>
      <c r="D118" s="315"/>
      <c r="E118" s="312"/>
      <c r="F118" s="312"/>
      <c r="G118" s="535"/>
      <c r="H118" s="312"/>
      <c r="I118" s="536"/>
      <c r="J118" s="537"/>
      <c r="K118" s="537"/>
      <c r="L118" s="317"/>
      <c r="M118" s="537"/>
      <c r="N118" s="311"/>
      <c r="O118" s="312"/>
      <c r="P118" s="538"/>
      <c r="Q118" s="539"/>
      <c r="R118" s="540"/>
      <c r="S118" s="312"/>
      <c r="T118" s="312"/>
      <c r="U118" s="312"/>
      <c r="V118" s="312"/>
      <c r="W118" s="312"/>
      <c r="X118" s="312"/>
      <c r="Y118" s="312"/>
      <c r="Z118" s="312"/>
    </row>
    <row r="119" spans="1:26" ht="15.75" customHeight="1" x14ac:dyDescent="0.2">
      <c r="A119" s="315"/>
      <c r="B119" s="315"/>
      <c r="C119" s="315"/>
      <c r="D119" s="315"/>
      <c r="E119" s="312"/>
      <c r="F119" s="312"/>
      <c r="G119" s="535"/>
      <c r="H119" s="312"/>
      <c r="I119" s="536"/>
      <c r="J119" s="537"/>
      <c r="K119" s="537"/>
      <c r="L119" s="317"/>
      <c r="M119" s="537"/>
      <c r="N119" s="311"/>
      <c r="O119" s="312"/>
      <c r="P119" s="538"/>
      <c r="Q119" s="539"/>
      <c r="R119" s="540"/>
      <c r="S119" s="312"/>
      <c r="T119" s="312"/>
      <c r="U119" s="312"/>
      <c r="V119" s="312"/>
      <c r="W119" s="312"/>
      <c r="X119" s="312"/>
      <c r="Y119" s="312"/>
      <c r="Z119" s="312"/>
    </row>
    <row r="120" spans="1:26" ht="15.75" customHeight="1" x14ac:dyDescent="0.2">
      <c r="A120" s="315"/>
      <c r="B120" s="315"/>
      <c r="C120" s="315"/>
      <c r="D120" s="315"/>
      <c r="E120" s="312"/>
      <c r="F120" s="312"/>
      <c r="G120" s="535"/>
      <c r="H120" s="312"/>
      <c r="I120" s="536"/>
      <c r="J120" s="537"/>
      <c r="K120" s="537"/>
      <c r="L120" s="317"/>
      <c r="M120" s="537"/>
      <c r="N120" s="311"/>
      <c r="O120" s="312"/>
      <c r="P120" s="538"/>
      <c r="Q120" s="539"/>
      <c r="R120" s="540"/>
      <c r="S120" s="312"/>
      <c r="T120" s="312"/>
      <c r="U120" s="312"/>
      <c r="V120" s="312"/>
      <c r="W120" s="312"/>
      <c r="X120" s="312"/>
      <c r="Y120" s="312"/>
      <c r="Z120" s="312"/>
    </row>
    <row r="121" spans="1:26" ht="15.75" customHeight="1" x14ac:dyDescent="0.2">
      <c r="A121" s="315"/>
      <c r="B121" s="315"/>
      <c r="C121" s="315"/>
      <c r="D121" s="315"/>
      <c r="E121" s="312"/>
      <c r="F121" s="312"/>
      <c r="G121" s="535"/>
      <c r="H121" s="312"/>
      <c r="I121" s="536"/>
      <c r="J121" s="537"/>
      <c r="K121" s="537"/>
      <c r="L121" s="317"/>
      <c r="M121" s="537"/>
      <c r="N121" s="311"/>
      <c r="O121" s="312"/>
      <c r="P121" s="538"/>
      <c r="Q121" s="539"/>
      <c r="R121" s="540"/>
      <c r="S121" s="312"/>
      <c r="T121" s="312"/>
      <c r="U121" s="312"/>
      <c r="V121" s="312"/>
      <c r="W121" s="312"/>
      <c r="X121" s="312"/>
      <c r="Y121" s="312"/>
      <c r="Z121" s="312"/>
    </row>
    <row r="122" spans="1:26" ht="15.75" customHeight="1" x14ac:dyDescent="0.2">
      <c r="A122" s="315"/>
      <c r="B122" s="315"/>
      <c r="C122" s="315"/>
      <c r="D122" s="315"/>
      <c r="E122" s="312"/>
      <c r="F122" s="312"/>
      <c r="G122" s="535"/>
      <c r="H122" s="312"/>
      <c r="I122" s="536"/>
      <c r="J122" s="537"/>
      <c r="K122" s="537"/>
      <c r="L122" s="317"/>
      <c r="M122" s="537"/>
      <c r="N122" s="311"/>
      <c r="O122" s="312"/>
      <c r="P122" s="538"/>
      <c r="Q122" s="539"/>
      <c r="R122" s="540"/>
      <c r="S122" s="312"/>
      <c r="T122" s="312"/>
      <c r="U122" s="312"/>
      <c r="V122" s="312"/>
      <c r="W122" s="312"/>
      <c r="X122" s="312"/>
      <c r="Y122" s="312"/>
      <c r="Z122" s="312"/>
    </row>
    <row r="123" spans="1:26" ht="15.75" customHeight="1" x14ac:dyDescent="0.2">
      <c r="A123" s="315"/>
      <c r="B123" s="315"/>
      <c r="C123" s="315"/>
      <c r="D123" s="315"/>
      <c r="E123" s="312"/>
      <c r="F123" s="312"/>
      <c r="G123" s="535"/>
      <c r="H123" s="312"/>
      <c r="I123" s="536"/>
      <c r="J123" s="537"/>
      <c r="K123" s="537"/>
      <c r="L123" s="317"/>
      <c r="M123" s="537"/>
      <c r="N123" s="311"/>
      <c r="O123" s="312"/>
      <c r="P123" s="538"/>
      <c r="Q123" s="539"/>
      <c r="R123" s="540"/>
      <c r="S123" s="312"/>
      <c r="T123" s="312"/>
      <c r="U123" s="312"/>
      <c r="V123" s="312"/>
      <c r="W123" s="312"/>
      <c r="X123" s="312"/>
      <c r="Y123" s="312"/>
      <c r="Z123" s="312"/>
    </row>
    <row r="124" spans="1:26" ht="15.75" customHeight="1" x14ac:dyDescent="0.2">
      <c r="A124" s="315"/>
      <c r="B124" s="315"/>
      <c r="C124" s="315"/>
      <c r="D124" s="315"/>
      <c r="E124" s="312"/>
      <c r="F124" s="312"/>
      <c r="G124" s="535"/>
      <c r="H124" s="312"/>
      <c r="I124" s="536"/>
      <c r="J124" s="537"/>
      <c r="K124" s="537"/>
      <c r="L124" s="317"/>
      <c r="M124" s="537"/>
      <c r="N124" s="311"/>
      <c r="O124" s="312"/>
      <c r="P124" s="538"/>
      <c r="Q124" s="539"/>
      <c r="R124" s="540"/>
      <c r="S124" s="312"/>
      <c r="T124" s="312"/>
      <c r="U124" s="312"/>
      <c r="V124" s="312"/>
      <c r="W124" s="312"/>
      <c r="X124" s="312"/>
      <c r="Y124" s="312"/>
      <c r="Z124" s="312"/>
    </row>
    <row r="125" spans="1:26" ht="15.75" customHeight="1" x14ac:dyDescent="0.2">
      <c r="A125" s="315"/>
      <c r="B125" s="315"/>
      <c r="C125" s="315"/>
      <c r="D125" s="315"/>
      <c r="E125" s="312"/>
      <c r="F125" s="312"/>
      <c r="G125" s="535"/>
      <c r="H125" s="312"/>
      <c r="I125" s="536"/>
      <c r="J125" s="537"/>
      <c r="K125" s="537"/>
      <c r="L125" s="317"/>
      <c r="M125" s="537"/>
      <c r="N125" s="311"/>
      <c r="O125" s="312"/>
      <c r="P125" s="538"/>
      <c r="Q125" s="539"/>
      <c r="R125" s="540"/>
      <c r="S125" s="312"/>
      <c r="T125" s="312"/>
      <c r="U125" s="312"/>
      <c r="V125" s="312"/>
      <c r="W125" s="312"/>
      <c r="X125" s="312"/>
      <c r="Y125" s="312"/>
      <c r="Z125" s="312"/>
    </row>
    <row r="126" spans="1:26" ht="15.75" customHeight="1" x14ac:dyDescent="0.2">
      <c r="A126" s="315"/>
      <c r="B126" s="315"/>
      <c r="C126" s="315"/>
      <c r="D126" s="315"/>
      <c r="E126" s="312"/>
      <c r="F126" s="312"/>
      <c r="G126" s="535"/>
      <c r="H126" s="312"/>
      <c r="I126" s="536"/>
      <c r="J126" s="537"/>
      <c r="K126" s="537"/>
      <c r="L126" s="317"/>
      <c r="M126" s="537"/>
      <c r="N126" s="311"/>
      <c r="O126" s="312"/>
      <c r="P126" s="538"/>
      <c r="Q126" s="539"/>
      <c r="R126" s="540"/>
      <c r="S126" s="312"/>
      <c r="T126" s="312"/>
      <c r="U126" s="312"/>
      <c r="V126" s="312"/>
      <c r="W126" s="312"/>
      <c r="X126" s="312"/>
      <c r="Y126" s="312"/>
      <c r="Z126" s="312"/>
    </row>
    <row r="127" spans="1:26" ht="15.75" customHeight="1" x14ac:dyDescent="0.2">
      <c r="A127" s="315"/>
      <c r="B127" s="315"/>
      <c r="C127" s="315"/>
      <c r="D127" s="315"/>
      <c r="E127" s="312"/>
      <c r="F127" s="312"/>
      <c r="G127" s="535"/>
      <c r="H127" s="312"/>
      <c r="I127" s="536"/>
      <c r="J127" s="537"/>
      <c r="K127" s="537"/>
      <c r="L127" s="317"/>
      <c r="M127" s="537"/>
      <c r="N127" s="311"/>
      <c r="O127" s="312"/>
      <c r="P127" s="538"/>
      <c r="Q127" s="539"/>
      <c r="R127" s="540"/>
      <c r="S127" s="312"/>
      <c r="T127" s="312"/>
      <c r="U127" s="312"/>
      <c r="V127" s="312"/>
      <c r="W127" s="312"/>
      <c r="X127" s="312"/>
      <c r="Y127" s="312"/>
      <c r="Z127" s="312"/>
    </row>
    <row r="128" spans="1:26" ht="15.75" customHeight="1" x14ac:dyDescent="0.2">
      <c r="A128" s="315"/>
      <c r="B128" s="315"/>
      <c r="C128" s="315"/>
      <c r="D128" s="315"/>
      <c r="E128" s="312"/>
      <c r="F128" s="312"/>
      <c r="G128" s="535"/>
      <c r="H128" s="312"/>
      <c r="I128" s="536"/>
      <c r="J128" s="537"/>
      <c r="K128" s="537"/>
      <c r="L128" s="317"/>
      <c r="M128" s="537"/>
      <c r="N128" s="311"/>
      <c r="O128" s="312"/>
      <c r="P128" s="538"/>
      <c r="Q128" s="539"/>
      <c r="R128" s="540"/>
      <c r="S128" s="312"/>
      <c r="T128" s="312"/>
      <c r="U128" s="312"/>
      <c r="V128" s="312"/>
      <c r="W128" s="312"/>
      <c r="X128" s="312"/>
      <c r="Y128" s="312"/>
      <c r="Z128" s="312"/>
    </row>
    <row r="129" spans="1:26" ht="15.75" customHeight="1" x14ac:dyDescent="0.2">
      <c r="A129" s="315"/>
      <c r="B129" s="315"/>
      <c r="C129" s="315"/>
      <c r="D129" s="315"/>
      <c r="E129" s="312"/>
      <c r="F129" s="312"/>
      <c r="G129" s="535"/>
      <c r="H129" s="312"/>
      <c r="I129" s="536"/>
      <c r="J129" s="537"/>
      <c r="K129" s="537"/>
      <c r="L129" s="317"/>
      <c r="M129" s="537"/>
      <c r="N129" s="311"/>
      <c r="O129" s="312"/>
      <c r="P129" s="538"/>
      <c r="Q129" s="539"/>
      <c r="R129" s="540"/>
      <c r="S129" s="312"/>
      <c r="T129" s="312"/>
      <c r="U129" s="312"/>
      <c r="V129" s="312"/>
      <c r="W129" s="312"/>
      <c r="X129" s="312"/>
      <c r="Y129" s="312"/>
      <c r="Z129" s="312"/>
    </row>
    <row r="130" spans="1:26" ht="15.75" customHeight="1" x14ac:dyDescent="0.2">
      <c r="A130" s="315"/>
      <c r="B130" s="315"/>
      <c r="C130" s="315"/>
      <c r="D130" s="315"/>
      <c r="E130" s="312"/>
      <c r="F130" s="312"/>
      <c r="G130" s="535"/>
      <c r="H130" s="312"/>
      <c r="I130" s="536"/>
      <c r="J130" s="537"/>
      <c r="K130" s="537"/>
      <c r="L130" s="317"/>
      <c r="M130" s="537"/>
      <c r="N130" s="311"/>
      <c r="O130" s="312"/>
      <c r="P130" s="538"/>
      <c r="Q130" s="539"/>
      <c r="R130" s="540"/>
      <c r="S130" s="312"/>
      <c r="T130" s="312"/>
      <c r="U130" s="312"/>
      <c r="V130" s="312"/>
      <c r="W130" s="312"/>
      <c r="X130" s="312"/>
      <c r="Y130" s="312"/>
      <c r="Z130" s="312"/>
    </row>
    <row r="131" spans="1:26" ht="15.75" customHeight="1" x14ac:dyDescent="0.2">
      <c r="A131" s="315"/>
      <c r="B131" s="315"/>
      <c r="C131" s="315"/>
      <c r="D131" s="315"/>
      <c r="E131" s="312"/>
      <c r="F131" s="312"/>
      <c r="G131" s="535"/>
      <c r="H131" s="312"/>
      <c r="I131" s="536"/>
      <c r="J131" s="537"/>
      <c r="K131" s="537"/>
      <c r="L131" s="317"/>
      <c r="M131" s="537"/>
      <c r="N131" s="311"/>
      <c r="O131" s="312"/>
      <c r="P131" s="538"/>
      <c r="Q131" s="539"/>
      <c r="R131" s="540"/>
      <c r="S131" s="312"/>
      <c r="T131" s="312"/>
      <c r="U131" s="312"/>
      <c r="V131" s="312"/>
      <c r="W131" s="312"/>
      <c r="X131" s="312"/>
      <c r="Y131" s="312"/>
      <c r="Z131" s="312"/>
    </row>
    <row r="132" spans="1:26" ht="15.75" customHeight="1" x14ac:dyDescent="0.2">
      <c r="A132" s="315"/>
      <c r="B132" s="315"/>
      <c r="C132" s="315"/>
      <c r="D132" s="315"/>
      <c r="E132" s="312"/>
      <c r="F132" s="312"/>
      <c r="G132" s="535"/>
      <c r="H132" s="312"/>
      <c r="I132" s="536"/>
      <c r="J132" s="537"/>
      <c r="K132" s="537"/>
      <c r="L132" s="317"/>
      <c r="M132" s="537"/>
      <c r="N132" s="311"/>
      <c r="O132" s="312"/>
      <c r="P132" s="538"/>
      <c r="Q132" s="539"/>
      <c r="R132" s="540"/>
      <c r="S132" s="312"/>
      <c r="T132" s="312"/>
      <c r="U132" s="312"/>
      <c r="V132" s="312"/>
      <c r="W132" s="312"/>
      <c r="X132" s="312"/>
      <c r="Y132" s="312"/>
      <c r="Z132" s="312"/>
    </row>
    <row r="133" spans="1:26" ht="15.75" customHeight="1" x14ac:dyDescent="0.2">
      <c r="A133" s="315"/>
      <c r="B133" s="315"/>
      <c r="C133" s="315"/>
      <c r="D133" s="315"/>
      <c r="E133" s="312"/>
      <c r="F133" s="312"/>
      <c r="G133" s="535"/>
      <c r="H133" s="312"/>
      <c r="I133" s="536"/>
      <c r="J133" s="537"/>
      <c r="K133" s="537"/>
      <c r="L133" s="317"/>
      <c r="M133" s="537"/>
      <c r="N133" s="311"/>
      <c r="O133" s="312"/>
      <c r="P133" s="538"/>
      <c r="Q133" s="539"/>
      <c r="R133" s="540"/>
      <c r="S133" s="312"/>
      <c r="T133" s="312"/>
      <c r="U133" s="312"/>
      <c r="V133" s="312"/>
      <c r="W133" s="312"/>
      <c r="X133" s="312"/>
      <c r="Y133" s="312"/>
      <c r="Z133" s="312"/>
    </row>
    <row r="134" spans="1:26" ht="15.75" customHeight="1" x14ac:dyDescent="0.2">
      <c r="A134" s="315"/>
      <c r="B134" s="315"/>
      <c r="C134" s="315"/>
      <c r="D134" s="315"/>
      <c r="E134" s="312"/>
      <c r="F134" s="312"/>
      <c r="G134" s="535"/>
      <c r="H134" s="312"/>
      <c r="I134" s="536"/>
      <c r="J134" s="537"/>
      <c r="K134" s="537"/>
      <c r="L134" s="317"/>
      <c r="M134" s="537"/>
      <c r="N134" s="311"/>
      <c r="O134" s="312"/>
      <c r="P134" s="538"/>
      <c r="Q134" s="539"/>
      <c r="R134" s="540"/>
      <c r="S134" s="312"/>
      <c r="T134" s="312"/>
      <c r="U134" s="312"/>
      <c r="V134" s="312"/>
      <c r="W134" s="312"/>
      <c r="X134" s="312"/>
      <c r="Y134" s="312"/>
      <c r="Z134" s="312"/>
    </row>
    <row r="135" spans="1:26" ht="15.75" customHeight="1" x14ac:dyDescent="0.2">
      <c r="A135" s="315"/>
      <c r="B135" s="315"/>
      <c r="C135" s="315"/>
      <c r="D135" s="315"/>
      <c r="E135" s="312"/>
      <c r="F135" s="312"/>
      <c r="G135" s="535"/>
      <c r="H135" s="312"/>
      <c r="I135" s="536"/>
      <c r="J135" s="537"/>
      <c r="K135" s="537"/>
      <c r="L135" s="317"/>
      <c r="M135" s="537"/>
      <c r="N135" s="311"/>
      <c r="O135" s="312"/>
      <c r="P135" s="538"/>
      <c r="Q135" s="539"/>
      <c r="R135" s="540"/>
      <c r="S135" s="312"/>
      <c r="T135" s="312"/>
      <c r="U135" s="312"/>
      <c r="V135" s="312"/>
      <c r="W135" s="312"/>
      <c r="X135" s="312"/>
      <c r="Y135" s="312"/>
      <c r="Z135" s="312"/>
    </row>
    <row r="136" spans="1:26" ht="15.75" customHeight="1" x14ac:dyDescent="0.2">
      <c r="A136" s="315"/>
      <c r="B136" s="315"/>
      <c r="C136" s="315"/>
      <c r="D136" s="315"/>
      <c r="E136" s="312"/>
      <c r="F136" s="312"/>
      <c r="G136" s="535"/>
      <c r="H136" s="312"/>
      <c r="I136" s="536"/>
      <c r="J136" s="537"/>
      <c r="K136" s="537"/>
      <c r="L136" s="317"/>
      <c r="M136" s="537"/>
      <c r="N136" s="311"/>
      <c r="O136" s="312"/>
      <c r="P136" s="538"/>
      <c r="Q136" s="539"/>
      <c r="R136" s="540"/>
      <c r="S136" s="312"/>
      <c r="T136" s="312"/>
      <c r="U136" s="312"/>
      <c r="V136" s="312"/>
      <c r="W136" s="312"/>
      <c r="X136" s="312"/>
      <c r="Y136" s="312"/>
      <c r="Z136" s="312"/>
    </row>
    <row r="137" spans="1:26" ht="15.75" customHeight="1" x14ac:dyDescent="0.2">
      <c r="A137" s="315"/>
      <c r="B137" s="315"/>
      <c r="C137" s="315"/>
      <c r="D137" s="315"/>
      <c r="E137" s="312"/>
      <c r="F137" s="312"/>
      <c r="G137" s="535"/>
      <c r="H137" s="312"/>
      <c r="I137" s="536"/>
      <c r="J137" s="537"/>
      <c r="K137" s="537"/>
      <c r="L137" s="317"/>
      <c r="M137" s="537"/>
      <c r="N137" s="311"/>
      <c r="O137" s="312"/>
      <c r="P137" s="538"/>
      <c r="Q137" s="539"/>
      <c r="R137" s="540"/>
      <c r="S137" s="312"/>
      <c r="T137" s="312"/>
      <c r="U137" s="312"/>
      <c r="V137" s="312"/>
      <c r="W137" s="312"/>
      <c r="X137" s="312"/>
      <c r="Y137" s="312"/>
      <c r="Z137" s="312"/>
    </row>
    <row r="138" spans="1:26" ht="15.75" customHeight="1" x14ac:dyDescent="0.2">
      <c r="A138" s="315"/>
      <c r="B138" s="315"/>
      <c r="C138" s="315"/>
      <c r="D138" s="315"/>
      <c r="E138" s="312"/>
      <c r="F138" s="312"/>
      <c r="G138" s="535"/>
      <c r="H138" s="312"/>
      <c r="I138" s="536"/>
      <c r="J138" s="537"/>
      <c r="K138" s="537"/>
      <c r="L138" s="317"/>
      <c r="M138" s="537"/>
      <c r="N138" s="311"/>
      <c r="O138" s="312"/>
      <c r="P138" s="538"/>
      <c r="Q138" s="539"/>
      <c r="R138" s="540"/>
      <c r="S138" s="312"/>
      <c r="T138" s="312"/>
      <c r="U138" s="312"/>
      <c r="V138" s="312"/>
      <c r="W138" s="312"/>
      <c r="X138" s="312"/>
      <c r="Y138" s="312"/>
      <c r="Z138" s="312"/>
    </row>
    <row r="139" spans="1:26" ht="15.75" customHeight="1" x14ac:dyDescent="0.2">
      <c r="A139" s="315"/>
      <c r="B139" s="315"/>
      <c r="C139" s="315"/>
      <c r="D139" s="315"/>
      <c r="E139" s="312"/>
      <c r="F139" s="312"/>
      <c r="G139" s="535"/>
      <c r="H139" s="312"/>
      <c r="I139" s="536"/>
      <c r="J139" s="537"/>
      <c r="K139" s="537"/>
      <c r="L139" s="317"/>
      <c r="M139" s="537"/>
      <c r="N139" s="311"/>
      <c r="O139" s="312"/>
      <c r="P139" s="538"/>
      <c r="Q139" s="539"/>
      <c r="R139" s="540"/>
      <c r="S139" s="312"/>
      <c r="T139" s="312"/>
      <c r="U139" s="312"/>
      <c r="V139" s="312"/>
      <c r="W139" s="312"/>
      <c r="X139" s="312"/>
      <c r="Y139" s="312"/>
      <c r="Z139" s="312"/>
    </row>
    <row r="140" spans="1:26" ht="15.75" customHeight="1" x14ac:dyDescent="0.2">
      <c r="A140" s="315"/>
      <c r="B140" s="315"/>
      <c r="C140" s="315"/>
      <c r="D140" s="315"/>
      <c r="E140" s="312"/>
      <c r="F140" s="312"/>
      <c r="G140" s="535"/>
      <c r="H140" s="312"/>
      <c r="I140" s="536"/>
      <c r="J140" s="537"/>
      <c r="K140" s="537"/>
      <c r="L140" s="317"/>
      <c r="M140" s="537"/>
      <c r="N140" s="311"/>
      <c r="O140" s="312"/>
      <c r="P140" s="538"/>
      <c r="Q140" s="539"/>
      <c r="R140" s="540"/>
      <c r="S140" s="312"/>
      <c r="T140" s="312"/>
      <c r="U140" s="312"/>
      <c r="V140" s="312"/>
      <c r="W140" s="312"/>
      <c r="X140" s="312"/>
      <c r="Y140" s="312"/>
      <c r="Z140" s="312"/>
    </row>
    <row r="141" spans="1:26" ht="15.75" customHeight="1" x14ac:dyDescent="0.2">
      <c r="A141" s="315"/>
      <c r="B141" s="315"/>
      <c r="C141" s="315"/>
      <c r="D141" s="315"/>
      <c r="E141" s="312"/>
      <c r="F141" s="312"/>
      <c r="G141" s="535"/>
      <c r="H141" s="312"/>
      <c r="I141" s="536"/>
      <c r="J141" s="537"/>
      <c r="K141" s="537"/>
      <c r="L141" s="317"/>
      <c r="M141" s="537"/>
      <c r="N141" s="311"/>
      <c r="O141" s="312"/>
      <c r="P141" s="538"/>
      <c r="Q141" s="539"/>
      <c r="R141" s="540"/>
      <c r="S141" s="312"/>
      <c r="T141" s="312"/>
      <c r="U141" s="312"/>
      <c r="V141" s="312"/>
      <c r="W141" s="312"/>
      <c r="X141" s="312"/>
      <c r="Y141" s="312"/>
      <c r="Z141" s="312"/>
    </row>
    <row r="142" spans="1:26" ht="15.75" customHeight="1" x14ac:dyDescent="0.2">
      <c r="A142" s="315"/>
      <c r="B142" s="315"/>
      <c r="C142" s="315"/>
      <c r="D142" s="315"/>
      <c r="E142" s="312"/>
      <c r="F142" s="312"/>
      <c r="G142" s="535"/>
      <c r="H142" s="312"/>
      <c r="I142" s="536"/>
      <c r="J142" s="537"/>
      <c r="K142" s="537"/>
      <c r="L142" s="317"/>
      <c r="M142" s="537"/>
      <c r="N142" s="311"/>
      <c r="O142" s="312"/>
      <c r="P142" s="538"/>
      <c r="Q142" s="539"/>
      <c r="R142" s="540"/>
      <c r="S142" s="312"/>
      <c r="T142" s="312"/>
      <c r="U142" s="312"/>
      <c r="V142" s="312"/>
      <c r="W142" s="312"/>
      <c r="X142" s="312"/>
      <c r="Y142" s="312"/>
      <c r="Z142" s="312"/>
    </row>
    <row r="143" spans="1:26" ht="15.75" customHeight="1" x14ac:dyDescent="0.2">
      <c r="A143" s="315"/>
      <c r="B143" s="315"/>
      <c r="C143" s="315"/>
      <c r="D143" s="315"/>
      <c r="E143" s="312"/>
      <c r="F143" s="312"/>
      <c r="G143" s="535"/>
      <c r="H143" s="312"/>
      <c r="I143" s="536"/>
      <c r="J143" s="537"/>
      <c r="K143" s="537"/>
      <c r="L143" s="317"/>
      <c r="M143" s="537"/>
      <c r="N143" s="311"/>
      <c r="O143" s="312"/>
      <c r="P143" s="538"/>
      <c r="Q143" s="539"/>
      <c r="R143" s="540"/>
      <c r="S143" s="312"/>
      <c r="T143" s="312"/>
      <c r="U143" s="312"/>
      <c r="V143" s="312"/>
      <c r="W143" s="312"/>
      <c r="X143" s="312"/>
      <c r="Y143" s="312"/>
      <c r="Z143" s="312"/>
    </row>
    <row r="144" spans="1:26" ht="15.75" customHeight="1" x14ac:dyDescent="0.2">
      <c r="A144" s="315"/>
      <c r="B144" s="315"/>
      <c r="C144" s="315"/>
      <c r="D144" s="315"/>
      <c r="E144" s="312"/>
      <c r="F144" s="312"/>
      <c r="G144" s="535"/>
      <c r="H144" s="312"/>
      <c r="I144" s="536"/>
      <c r="J144" s="537"/>
      <c r="K144" s="537"/>
      <c r="L144" s="317"/>
      <c r="M144" s="537"/>
      <c r="N144" s="311"/>
      <c r="O144" s="312"/>
      <c r="P144" s="538"/>
      <c r="Q144" s="539"/>
      <c r="R144" s="540"/>
      <c r="S144" s="312"/>
      <c r="T144" s="312"/>
      <c r="U144" s="312"/>
      <c r="V144" s="312"/>
      <c r="W144" s="312"/>
      <c r="X144" s="312"/>
      <c r="Y144" s="312"/>
      <c r="Z144" s="312"/>
    </row>
    <row r="145" spans="1:26" ht="15.75" customHeight="1" x14ac:dyDescent="0.2">
      <c r="A145" s="315"/>
      <c r="B145" s="315"/>
      <c r="C145" s="315"/>
      <c r="D145" s="315"/>
      <c r="E145" s="312"/>
      <c r="F145" s="312"/>
      <c r="G145" s="535"/>
      <c r="H145" s="312"/>
      <c r="I145" s="536"/>
      <c r="J145" s="537"/>
      <c r="K145" s="537"/>
      <c r="L145" s="317"/>
      <c r="M145" s="537"/>
      <c r="N145" s="311"/>
      <c r="O145" s="312"/>
      <c r="P145" s="538"/>
      <c r="Q145" s="539"/>
      <c r="R145" s="540"/>
      <c r="S145" s="312"/>
      <c r="T145" s="312"/>
      <c r="U145" s="312"/>
      <c r="V145" s="312"/>
      <c r="W145" s="312"/>
      <c r="X145" s="312"/>
      <c r="Y145" s="312"/>
      <c r="Z145" s="312"/>
    </row>
    <row r="146" spans="1:26" ht="15.75" customHeight="1" x14ac:dyDescent="0.2">
      <c r="A146" s="315"/>
      <c r="B146" s="315"/>
      <c r="C146" s="315"/>
      <c r="D146" s="315"/>
      <c r="E146" s="312"/>
      <c r="F146" s="312"/>
      <c r="G146" s="535"/>
      <c r="H146" s="312"/>
      <c r="I146" s="536"/>
      <c r="J146" s="537"/>
      <c r="K146" s="537"/>
      <c r="L146" s="317"/>
      <c r="M146" s="537"/>
      <c r="N146" s="311"/>
      <c r="O146" s="312"/>
      <c r="P146" s="538"/>
      <c r="Q146" s="539"/>
      <c r="R146" s="540"/>
      <c r="S146" s="312"/>
      <c r="T146" s="312"/>
      <c r="U146" s="312"/>
      <c r="V146" s="312"/>
      <c r="W146" s="312"/>
      <c r="X146" s="312"/>
      <c r="Y146" s="312"/>
      <c r="Z146" s="312"/>
    </row>
    <row r="147" spans="1:26" ht="15.75" customHeight="1" x14ac:dyDescent="0.2">
      <c r="A147" s="315"/>
      <c r="B147" s="315"/>
      <c r="C147" s="315"/>
      <c r="D147" s="315"/>
      <c r="E147" s="312"/>
      <c r="F147" s="312"/>
      <c r="G147" s="535"/>
      <c r="H147" s="312"/>
      <c r="I147" s="536"/>
      <c r="J147" s="537"/>
      <c r="K147" s="537"/>
      <c r="L147" s="317"/>
      <c r="M147" s="537"/>
      <c r="N147" s="311"/>
      <c r="O147" s="312"/>
      <c r="P147" s="538"/>
      <c r="Q147" s="539"/>
      <c r="R147" s="540"/>
      <c r="S147" s="312"/>
      <c r="T147" s="312"/>
      <c r="U147" s="312"/>
      <c r="V147" s="312"/>
      <c r="W147" s="312"/>
      <c r="X147" s="312"/>
      <c r="Y147" s="312"/>
      <c r="Z147" s="312"/>
    </row>
    <row r="148" spans="1:26" ht="15.75" customHeight="1" x14ac:dyDescent="0.2">
      <c r="A148" s="315"/>
      <c r="B148" s="315"/>
      <c r="C148" s="315"/>
      <c r="D148" s="315"/>
      <c r="E148" s="312"/>
      <c r="F148" s="312"/>
      <c r="G148" s="535"/>
      <c r="H148" s="312"/>
      <c r="I148" s="536"/>
      <c r="J148" s="537"/>
      <c r="K148" s="537"/>
      <c r="L148" s="317"/>
      <c r="M148" s="537"/>
      <c r="N148" s="311"/>
      <c r="O148" s="312"/>
      <c r="P148" s="538"/>
      <c r="Q148" s="539"/>
      <c r="R148" s="540"/>
      <c r="S148" s="312"/>
      <c r="T148" s="312"/>
      <c r="U148" s="312"/>
      <c r="V148" s="312"/>
      <c r="W148" s="312"/>
      <c r="X148" s="312"/>
      <c r="Y148" s="312"/>
      <c r="Z148" s="312"/>
    </row>
    <row r="149" spans="1:26" ht="15.75" customHeight="1" x14ac:dyDescent="0.2">
      <c r="A149" s="315"/>
      <c r="B149" s="315"/>
      <c r="C149" s="315"/>
      <c r="D149" s="315"/>
      <c r="E149" s="312"/>
      <c r="F149" s="312"/>
      <c r="G149" s="535"/>
      <c r="H149" s="312"/>
      <c r="I149" s="536"/>
      <c r="J149" s="537"/>
      <c r="K149" s="537"/>
      <c r="L149" s="317"/>
      <c r="M149" s="537"/>
      <c r="N149" s="311"/>
      <c r="O149" s="312"/>
      <c r="P149" s="538"/>
      <c r="Q149" s="539"/>
      <c r="R149" s="540"/>
      <c r="S149" s="312"/>
      <c r="T149" s="312"/>
      <c r="U149" s="312"/>
      <c r="V149" s="312"/>
      <c r="W149" s="312"/>
      <c r="X149" s="312"/>
      <c r="Y149" s="312"/>
      <c r="Z149" s="312"/>
    </row>
    <row r="150" spans="1:26" ht="15.75" customHeight="1" x14ac:dyDescent="0.2">
      <c r="A150" s="315"/>
      <c r="B150" s="315"/>
      <c r="C150" s="315"/>
      <c r="D150" s="315"/>
      <c r="E150" s="312"/>
      <c r="F150" s="312"/>
      <c r="G150" s="535"/>
      <c r="H150" s="312"/>
      <c r="I150" s="536"/>
      <c r="J150" s="537"/>
      <c r="K150" s="537"/>
      <c r="L150" s="317"/>
      <c r="M150" s="537"/>
      <c r="N150" s="311"/>
      <c r="O150" s="312"/>
      <c r="P150" s="538"/>
      <c r="Q150" s="539"/>
      <c r="R150" s="540"/>
      <c r="S150" s="312"/>
      <c r="T150" s="312"/>
      <c r="U150" s="312"/>
      <c r="V150" s="312"/>
      <c r="W150" s="312"/>
      <c r="X150" s="312"/>
      <c r="Y150" s="312"/>
      <c r="Z150" s="312"/>
    </row>
    <row r="151" spans="1:26" ht="15.75" customHeight="1" x14ac:dyDescent="0.2">
      <c r="A151" s="315"/>
      <c r="B151" s="315"/>
      <c r="C151" s="315"/>
      <c r="D151" s="315"/>
      <c r="E151" s="312"/>
      <c r="F151" s="312"/>
      <c r="G151" s="535"/>
      <c r="H151" s="312"/>
      <c r="I151" s="536"/>
      <c r="J151" s="537"/>
      <c r="K151" s="537"/>
      <c r="L151" s="317"/>
      <c r="M151" s="537"/>
      <c r="N151" s="311"/>
      <c r="O151" s="312"/>
      <c r="P151" s="538"/>
      <c r="Q151" s="539"/>
      <c r="R151" s="540"/>
      <c r="S151" s="312"/>
      <c r="T151" s="312"/>
      <c r="U151" s="312"/>
      <c r="V151" s="312"/>
      <c r="W151" s="312"/>
      <c r="X151" s="312"/>
      <c r="Y151" s="312"/>
      <c r="Z151" s="312"/>
    </row>
    <row r="152" spans="1:26" ht="15.75" customHeight="1" x14ac:dyDescent="0.2">
      <c r="A152" s="315"/>
      <c r="B152" s="315"/>
      <c r="C152" s="315"/>
      <c r="D152" s="315"/>
      <c r="E152" s="312"/>
      <c r="F152" s="312"/>
      <c r="G152" s="535"/>
      <c r="H152" s="312"/>
      <c r="I152" s="536"/>
      <c r="J152" s="537"/>
      <c r="K152" s="537"/>
      <c r="L152" s="317"/>
      <c r="M152" s="537"/>
      <c r="N152" s="311"/>
      <c r="O152" s="312"/>
      <c r="P152" s="538"/>
      <c r="Q152" s="539"/>
      <c r="R152" s="540"/>
      <c r="S152" s="312"/>
      <c r="T152" s="312"/>
      <c r="U152" s="312"/>
      <c r="V152" s="312"/>
      <c r="W152" s="312"/>
      <c r="X152" s="312"/>
      <c r="Y152" s="312"/>
      <c r="Z152" s="312"/>
    </row>
    <row r="153" spans="1:26" ht="15.75" customHeight="1" x14ac:dyDescent="0.2">
      <c r="A153" s="315"/>
      <c r="B153" s="315"/>
      <c r="C153" s="315"/>
      <c r="D153" s="315"/>
      <c r="E153" s="312"/>
      <c r="F153" s="312"/>
      <c r="G153" s="535"/>
      <c r="H153" s="312"/>
      <c r="I153" s="536"/>
      <c r="J153" s="537"/>
      <c r="K153" s="537"/>
      <c r="L153" s="317"/>
      <c r="M153" s="537"/>
      <c r="N153" s="311"/>
      <c r="O153" s="312"/>
      <c r="P153" s="538"/>
      <c r="Q153" s="539"/>
      <c r="R153" s="540"/>
      <c r="S153" s="312"/>
      <c r="T153" s="312"/>
      <c r="U153" s="312"/>
      <c r="V153" s="312"/>
      <c r="W153" s="312"/>
      <c r="X153" s="312"/>
      <c r="Y153" s="312"/>
      <c r="Z153" s="312"/>
    </row>
    <row r="154" spans="1:26" ht="15.75" customHeight="1" x14ac:dyDescent="0.2">
      <c r="A154" s="315"/>
      <c r="B154" s="315"/>
      <c r="C154" s="315"/>
      <c r="D154" s="315"/>
      <c r="E154" s="312"/>
      <c r="F154" s="312"/>
      <c r="G154" s="535"/>
      <c r="H154" s="312"/>
      <c r="I154" s="536"/>
      <c r="J154" s="537"/>
      <c r="K154" s="537"/>
      <c r="L154" s="317"/>
      <c r="M154" s="537"/>
      <c r="N154" s="311"/>
      <c r="O154" s="312"/>
      <c r="P154" s="538"/>
      <c r="Q154" s="539"/>
      <c r="R154" s="540"/>
      <c r="S154" s="312"/>
      <c r="T154" s="312"/>
      <c r="U154" s="312"/>
      <c r="V154" s="312"/>
      <c r="W154" s="312"/>
      <c r="X154" s="312"/>
      <c r="Y154" s="312"/>
      <c r="Z154" s="312"/>
    </row>
    <row r="155" spans="1:26" ht="15.75" customHeight="1" x14ac:dyDescent="0.2">
      <c r="A155" s="315"/>
      <c r="B155" s="315"/>
      <c r="C155" s="315"/>
      <c r="D155" s="315"/>
      <c r="E155" s="312"/>
      <c r="F155" s="312"/>
      <c r="G155" s="535"/>
      <c r="H155" s="312"/>
      <c r="I155" s="536"/>
      <c r="J155" s="537"/>
      <c r="K155" s="537"/>
      <c r="L155" s="317"/>
      <c r="M155" s="537"/>
      <c r="N155" s="311"/>
      <c r="O155" s="312"/>
      <c r="P155" s="538"/>
      <c r="Q155" s="539"/>
      <c r="R155" s="540"/>
      <c r="S155" s="312"/>
      <c r="T155" s="312"/>
      <c r="U155" s="312"/>
      <c r="V155" s="312"/>
      <c r="W155" s="312"/>
      <c r="X155" s="312"/>
      <c r="Y155" s="312"/>
      <c r="Z155" s="312"/>
    </row>
    <row r="156" spans="1:26" ht="15.75" customHeight="1" x14ac:dyDescent="0.2">
      <c r="A156" s="315"/>
      <c r="B156" s="315"/>
      <c r="C156" s="315"/>
      <c r="D156" s="315"/>
      <c r="E156" s="312"/>
      <c r="F156" s="312"/>
      <c r="G156" s="535"/>
      <c r="H156" s="312"/>
      <c r="I156" s="536"/>
      <c r="J156" s="537"/>
      <c r="K156" s="537"/>
      <c r="L156" s="317"/>
      <c r="M156" s="537"/>
      <c r="N156" s="311"/>
      <c r="O156" s="312"/>
      <c r="P156" s="538"/>
      <c r="Q156" s="539"/>
      <c r="R156" s="540"/>
      <c r="S156" s="312"/>
      <c r="T156" s="312"/>
      <c r="U156" s="312"/>
      <c r="V156" s="312"/>
      <c r="W156" s="312"/>
      <c r="X156" s="312"/>
      <c r="Y156" s="312"/>
      <c r="Z156" s="312"/>
    </row>
    <row r="157" spans="1:26" ht="15.75" customHeight="1" x14ac:dyDescent="0.2">
      <c r="A157" s="315"/>
      <c r="B157" s="315"/>
      <c r="C157" s="315"/>
      <c r="D157" s="315"/>
      <c r="E157" s="312"/>
      <c r="F157" s="312"/>
      <c r="G157" s="535"/>
      <c r="H157" s="312"/>
      <c r="I157" s="536"/>
      <c r="J157" s="537"/>
      <c r="K157" s="537"/>
      <c r="L157" s="317"/>
      <c r="M157" s="537"/>
      <c r="N157" s="311"/>
      <c r="O157" s="312"/>
      <c r="P157" s="538"/>
      <c r="Q157" s="539"/>
      <c r="R157" s="540"/>
      <c r="S157" s="312"/>
      <c r="T157" s="312"/>
      <c r="U157" s="312"/>
      <c r="V157" s="312"/>
      <c r="W157" s="312"/>
      <c r="X157" s="312"/>
      <c r="Y157" s="312"/>
      <c r="Z157" s="312"/>
    </row>
    <row r="158" spans="1:26" ht="15.75" customHeight="1" x14ac:dyDescent="0.2">
      <c r="A158" s="315"/>
      <c r="B158" s="315"/>
      <c r="C158" s="315"/>
      <c r="D158" s="315"/>
      <c r="E158" s="312"/>
      <c r="F158" s="312"/>
      <c r="G158" s="535"/>
      <c r="H158" s="312"/>
      <c r="I158" s="536"/>
      <c r="J158" s="537"/>
      <c r="K158" s="537"/>
      <c r="L158" s="317"/>
      <c r="M158" s="537"/>
      <c r="N158" s="311"/>
      <c r="O158" s="312"/>
      <c r="P158" s="538"/>
      <c r="Q158" s="539"/>
      <c r="R158" s="540"/>
      <c r="S158" s="312"/>
      <c r="T158" s="312"/>
      <c r="U158" s="312"/>
      <c r="V158" s="312"/>
      <c r="W158" s="312"/>
      <c r="X158" s="312"/>
      <c r="Y158" s="312"/>
      <c r="Z158" s="312"/>
    </row>
    <row r="159" spans="1:26" ht="15.75" customHeight="1" x14ac:dyDescent="0.2">
      <c r="A159" s="315"/>
      <c r="B159" s="315"/>
      <c r="C159" s="315"/>
      <c r="D159" s="315"/>
      <c r="E159" s="312"/>
      <c r="F159" s="312"/>
      <c r="G159" s="535"/>
      <c r="H159" s="312"/>
      <c r="I159" s="536"/>
      <c r="J159" s="537"/>
      <c r="K159" s="537"/>
      <c r="L159" s="317"/>
      <c r="M159" s="537"/>
      <c r="N159" s="311"/>
      <c r="O159" s="312"/>
      <c r="P159" s="538"/>
      <c r="Q159" s="539"/>
      <c r="R159" s="540"/>
      <c r="S159" s="312"/>
      <c r="T159" s="312"/>
      <c r="U159" s="312"/>
      <c r="V159" s="312"/>
      <c r="W159" s="312"/>
      <c r="X159" s="312"/>
      <c r="Y159" s="312"/>
      <c r="Z159" s="312"/>
    </row>
    <row r="160" spans="1:26" ht="15.75" customHeight="1" x14ac:dyDescent="0.2">
      <c r="A160" s="315"/>
      <c r="B160" s="315"/>
      <c r="C160" s="315"/>
      <c r="D160" s="315"/>
      <c r="E160" s="312"/>
      <c r="F160" s="312"/>
      <c r="G160" s="535"/>
      <c r="H160" s="312"/>
      <c r="I160" s="536"/>
      <c r="J160" s="537"/>
      <c r="K160" s="537"/>
      <c r="L160" s="317"/>
      <c r="M160" s="537"/>
      <c r="N160" s="311"/>
      <c r="O160" s="312"/>
      <c r="P160" s="538"/>
      <c r="Q160" s="539"/>
      <c r="R160" s="540"/>
      <c r="S160" s="312"/>
      <c r="T160" s="312"/>
      <c r="U160" s="312"/>
      <c r="V160" s="312"/>
      <c r="W160" s="312"/>
      <c r="X160" s="312"/>
      <c r="Y160" s="312"/>
      <c r="Z160" s="312"/>
    </row>
    <row r="161" spans="1:26" ht="15.75" customHeight="1" x14ac:dyDescent="0.2">
      <c r="A161" s="315"/>
      <c r="B161" s="315"/>
      <c r="C161" s="315"/>
      <c r="D161" s="315"/>
      <c r="E161" s="312"/>
      <c r="F161" s="312"/>
      <c r="G161" s="535"/>
      <c r="H161" s="312"/>
      <c r="I161" s="536"/>
      <c r="J161" s="537"/>
      <c r="K161" s="537"/>
      <c r="L161" s="317"/>
      <c r="M161" s="537"/>
      <c r="N161" s="311"/>
      <c r="O161" s="312"/>
      <c r="P161" s="538"/>
      <c r="Q161" s="539"/>
      <c r="R161" s="540"/>
      <c r="S161" s="312"/>
      <c r="T161" s="312"/>
      <c r="U161" s="312"/>
      <c r="V161" s="312"/>
      <c r="W161" s="312"/>
      <c r="X161" s="312"/>
      <c r="Y161" s="312"/>
      <c r="Z161" s="312"/>
    </row>
    <row r="162" spans="1:26" ht="15.75" customHeight="1" x14ac:dyDescent="0.2">
      <c r="A162" s="315"/>
      <c r="B162" s="315"/>
      <c r="C162" s="315"/>
      <c r="D162" s="315"/>
      <c r="E162" s="312"/>
      <c r="F162" s="312"/>
      <c r="G162" s="535"/>
      <c r="H162" s="312"/>
      <c r="I162" s="536"/>
      <c r="J162" s="537"/>
      <c r="K162" s="537"/>
      <c r="L162" s="317"/>
      <c r="M162" s="537"/>
      <c r="N162" s="311"/>
      <c r="O162" s="312"/>
      <c r="P162" s="538"/>
      <c r="Q162" s="539"/>
      <c r="R162" s="540"/>
      <c r="S162" s="312"/>
      <c r="T162" s="312"/>
      <c r="U162" s="312"/>
      <c r="V162" s="312"/>
      <c r="W162" s="312"/>
      <c r="X162" s="312"/>
      <c r="Y162" s="312"/>
      <c r="Z162" s="312"/>
    </row>
    <row r="163" spans="1:26" ht="15.75" customHeight="1" x14ac:dyDescent="0.2">
      <c r="A163" s="315"/>
      <c r="B163" s="315"/>
      <c r="C163" s="315"/>
      <c r="D163" s="315"/>
      <c r="E163" s="312"/>
      <c r="F163" s="312"/>
      <c r="G163" s="535"/>
      <c r="H163" s="312"/>
      <c r="I163" s="536"/>
      <c r="J163" s="537"/>
      <c r="K163" s="537"/>
      <c r="L163" s="317"/>
      <c r="M163" s="537"/>
      <c r="N163" s="311"/>
      <c r="O163" s="312"/>
      <c r="P163" s="538"/>
      <c r="Q163" s="539"/>
      <c r="R163" s="540"/>
      <c r="S163" s="312"/>
      <c r="T163" s="312"/>
      <c r="U163" s="312"/>
      <c r="V163" s="312"/>
      <c r="W163" s="312"/>
      <c r="X163" s="312"/>
      <c r="Y163" s="312"/>
      <c r="Z163" s="312"/>
    </row>
    <row r="164" spans="1:26" ht="15.75" customHeight="1" x14ac:dyDescent="0.2">
      <c r="A164" s="315"/>
      <c r="B164" s="315"/>
      <c r="C164" s="315"/>
      <c r="D164" s="315"/>
      <c r="E164" s="312"/>
      <c r="F164" s="312"/>
      <c r="G164" s="535"/>
      <c r="H164" s="312"/>
      <c r="I164" s="536"/>
      <c r="J164" s="537"/>
      <c r="K164" s="537"/>
      <c r="L164" s="317"/>
      <c r="M164" s="537"/>
      <c r="N164" s="311"/>
      <c r="O164" s="312"/>
      <c r="P164" s="538"/>
      <c r="Q164" s="539"/>
      <c r="R164" s="540"/>
      <c r="S164" s="312"/>
      <c r="T164" s="312"/>
      <c r="U164" s="312"/>
      <c r="V164" s="312"/>
      <c r="W164" s="312"/>
      <c r="X164" s="312"/>
      <c r="Y164" s="312"/>
      <c r="Z164" s="312"/>
    </row>
    <row r="165" spans="1:26" ht="15.75" customHeight="1" x14ac:dyDescent="0.2">
      <c r="A165" s="315"/>
      <c r="B165" s="315"/>
      <c r="C165" s="315"/>
      <c r="D165" s="315"/>
      <c r="E165" s="312"/>
      <c r="F165" s="312"/>
      <c r="G165" s="535"/>
      <c r="H165" s="312"/>
      <c r="I165" s="536"/>
      <c r="J165" s="537"/>
      <c r="K165" s="537"/>
      <c r="L165" s="317"/>
      <c r="M165" s="537"/>
      <c r="N165" s="311"/>
      <c r="O165" s="312"/>
      <c r="P165" s="538"/>
      <c r="Q165" s="539"/>
      <c r="R165" s="540"/>
      <c r="S165" s="312"/>
      <c r="T165" s="312"/>
      <c r="U165" s="312"/>
      <c r="V165" s="312"/>
      <c r="W165" s="312"/>
      <c r="X165" s="312"/>
      <c r="Y165" s="312"/>
      <c r="Z165" s="312"/>
    </row>
    <row r="166" spans="1:26" ht="15.75" customHeight="1" x14ac:dyDescent="0.2">
      <c r="A166" s="315"/>
      <c r="B166" s="315"/>
      <c r="C166" s="315"/>
      <c r="D166" s="315"/>
      <c r="E166" s="312"/>
      <c r="F166" s="312"/>
      <c r="G166" s="535"/>
      <c r="H166" s="312"/>
      <c r="I166" s="536"/>
      <c r="J166" s="537"/>
      <c r="K166" s="537"/>
      <c r="L166" s="317"/>
      <c r="M166" s="537"/>
      <c r="N166" s="311"/>
      <c r="O166" s="312"/>
      <c r="P166" s="538"/>
      <c r="Q166" s="539"/>
      <c r="R166" s="540"/>
      <c r="S166" s="312"/>
      <c r="T166" s="312"/>
      <c r="U166" s="312"/>
      <c r="V166" s="312"/>
      <c r="W166" s="312"/>
      <c r="X166" s="312"/>
      <c r="Y166" s="312"/>
      <c r="Z166" s="312"/>
    </row>
    <row r="167" spans="1:26" ht="15.75" customHeight="1" x14ac:dyDescent="0.2">
      <c r="A167" s="315"/>
      <c r="B167" s="315"/>
      <c r="C167" s="315"/>
      <c r="D167" s="315"/>
      <c r="E167" s="312"/>
      <c r="F167" s="312"/>
      <c r="G167" s="535"/>
      <c r="H167" s="312"/>
      <c r="I167" s="536"/>
      <c r="J167" s="537"/>
      <c r="K167" s="537"/>
      <c r="L167" s="317"/>
      <c r="M167" s="537"/>
      <c r="N167" s="311"/>
      <c r="O167" s="312"/>
      <c r="P167" s="538"/>
      <c r="Q167" s="539"/>
      <c r="R167" s="540"/>
      <c r="S167" s="312"/>
      <c r="T167" s="312"/>
      <c r="U167" s="312"/>
      <c r="V167" s="312"/>
      <c r="W167" s="312"/>
      <c r="X167" s="312"/>
      <c r="Y167" s="312"/>
      <c r="Z167" s="312"/>
    </row>
    <row r="168" spans="1:26" ht="15.75" customHeight="1" x14ac:dyDescent="0.2">
      <c r="A168" s="315"/>
      <c r="B168" s="315"/>
      <c r="C168" s="315"/>
      <c r="D168" s="315"/>
      <c r="E168" s="312"/>
      <c r="F168" s="312"/>
      <c r="G168" s="535"/>
      <c r="H168" s="312"/>
      <c r="I168" s="536"/>
      <c r="J168" s="537"/>
      <c r="K168" s="537"/>
      <c r="L168" s="317"/>
      <c r="M168" s="537"/>
      <c r="N168" s="311"/>
      <c r="O168" s="312"/>
      <c r="P168" s="538"/>
      <c r="Q168" s="539"/>
      <c r="R168" s="540"/>
      <c r="S168" s="312"/>
      <c r="T168" s="312"/>
      <c r="U168" s="312"/>
      <c r="V168" s="312"/>
      <c r="W168" s="312"/>
      <c r="X168" s="312"/>
      <c r="Y168" s="312"/>
      <c r="Z168" s="312"/>
    </row>
    <row r="169" spans="1:26" ht="15.75" customHeight="1" x14ac:dyDescent="0.2">
      <c r="A169" s="315"/>
      <c r="B169" s="315"/>
      <c r="C169" s="315"/>
      <c r="D169" s="315"/>
      <c r="E169" s="312"/>
      <c r="F169" s="312"/>
      <c r="G169" s="535"/>
      <c r="H169" s="312"/>
      <c r="I169" s="536"/>
      <c r="J169" s="537"/>
      <c r="K169" s="537"/>
      <c r="L169" s="317"/>
      <c r="M169" s="537"/>
      <c r="N169" s="311"/>
      <c r="O169" s="312"/>
      <c r="P169" s="538"/>
      <c r="Q169" s="539"/>
      <c r="R169" s="540"/>
      <c r="S169" s="312"/>
      <c r="T169" s="312"/>
      <c r="U169" s="312"/>
      <c r="V169" s="312"/>
      <c r="W169" s="312"/>
      <c r="X169" s="312"/>
      <c r="Y169" s="312"/>
      <c r="Z169" s="312"/>
    </row>
    <row r="170" spans="1:26" ht="15.75" customHeight="1" x14ac:dyDescent="0.2">
      <c r="A170" s="315"/>
      <c r="B170" s="315"/>
      <c r="C170" s="315"/>
      <c r="D170" s="315"/>
      <c r="E170" s="312"/>
      <c r="F170" s="312"/>
      <c r="G170" s="535"/>
      <c r="H170" s="312"/>
      <c r="I170" s="536"/>
      <c r="J170" s="537"/>
      <c r="K170" s="537"/>
      <c r="L170" s="317"/>
      <c r="M170" s="537"/>
      <c r="N170" s="311"/>
      <c r="O170" s="312"/>
      <c r="P170" s="538"/>
      <c r="Q170" s="539"/>
      <c r="R170" s="540"/>
      <c r="S170" s="312"/>
      <c r="T170" s="312"/>
      <c r="U170" s="312"/>
      <c r="V170" s="312"/>
      <c r="W170" s="312"/>
      <c r="X170" s="312"/>
      <c r="Y170" s="312"/>
      <c r="Z170" s="312"/>
    </row>
    <row r="171" spans="1:26" ht="15.75" customHeight="1" x14ac:dyDescent="0.2">
      <c r="A171" s="315"/>
      <c r="B171" s="315"/>
      <c r="C171" s="315"/>
      <c r="D171" s="315"/>
      <c r="E171" s="312"/>
      <c r="F171" s="312"/>
      <c r="G171" s="535"/>
      <c r="H171" s="312"/>
      <c r="I171" s="536"/>
      <c r="J171" s="537"/>
      <c r="K171" s="537"/>
      <c r="L171" s="317"/>
      <c r="M171" s="537"/>
      <c r="N171" s="311"/>
      <c r="O171" s="312"/>
      <c r="P171" s="538"/>
      <c r="Q171" s="539"/>
      <c r="R171" s="540"/>
      <c r="S171" s="312"/>
      <c r="T171" s="312"/>
      <c r="U171" s="312"/>
      <c r="V171" s="312"/>
      <c r="W171" s="312"/>
      <c r="X171" s="312"/>
      <c r="Y171" s="312"/>
      <c r="Z171" s="312"/>
    </row>
    <row r="172" spans="1:26" ht="15.75" customHeight="1" x14ac:dyDescent="0.2">
      <c r="A172" s="315"/>
      <c r="B172" s="315"/>
      <c r="C172" s="315"/>
      <c r="D172" s="315"/>
      <c r="E172" s="312"/>
      <c r="F172" s="312"/>
      <c r="G172" s="535"/>
      <c r="H172" s="312"/>
      <c r="I172" s="536"/>
      <c r="J172" s="537"/>
      <c r="K172" s="537"/>
      <c r="L172" s="317"/>
      <c r="M172" s="537"/>
      <c r="N172" s="311"/>
      <c r="O172" s="312"/>
      <c r="P172" s="538"/>
      <c r="Q172" s="539"/>
      <c r="R172" s="540"/>
      <c r="S172" s="312"/>
      <c r="T172" s="312"/>
      <c r="U172" s="312"/>
      <c r="V172" s="312"/>
      <c r="W172" s="312"/>
      <c r="X172" s="312"/>
      <c r="Y172" s="312"/>
      <c r="Z172" s="312"/>
    </row>
    <row r="173" spans="1:26" ht="15.75" customHeight="1" x14ac:dyDescent="0.2">
      <c r="A173" s="315"/>
      <c r="B173" s="315"/>
      <c r="C173" s="315"/>
      <c r="D173" s="315"/>
      <c r="E173" s="312"/>
      <c r="F173" s="312"/>
      <c r="G173" s="535"/>
      <c r="H173" s="312"/>
      <c r="I173" s="536"/>
      <c r="J173" s="537"/>
      <c r="K173" s="537"/>
      <c r="L173" s="317"/>
      <c r="M173" s="537"/>
      <c r="N173" s="311"/>
      <c r="O173" s="312"/>
      <c r="P173" s="538"/>
      <c r="Q173" s="539"/>
      <c r="R173" s="540"/>
      <c r="S173" s="312"/>
      <c r="T173" s="312"/>
      <c r="U173" s="312"/>
      <c r="V173" s="312"/>
      <c r="W173" s="312"/>
      <c r="X173" s="312"/>
      <c r="Y173" s="312"/>
      <c r="Z173" s="312"/>
    </row>
    <row r="174" spans="1:26" ht="15.75" customHeight="1" x14ac:dyDescent="0.2">
      <c r="A174" s="315"/>
      <c r="B174" s="315"/>
      <c r="C174" s="315"/>
      <c r="D174" s="315"/>
      <c r="E174" s="312"/>
      <c r="F174" s="312"/>
      <c r="G174" s="535"/>
      <c r="H174" s="312"/>
      <c r="I174" s="536"/>
      <c r="J174" s="537"/>
      <c r="K174" s="537"/>
      <c r="L174" s="317"/>
      <c r="M174" s="537"/>
      <c r="N174" s="311"/>
      <c r="O174" s="312"/>
      <c r="P174" s="538"/>
      <c r="Q174" s="539"/>
      <c r="R174" s="540"/>
      <c r="S174" s="312"/>
      <c r="T174" s="312"/>
      <c r="U174" s="312"/>
      <c r="V174" s="312"/>
      <c r="W174" s="312"/>
      <c r="X174" s="312"/>
      <c r="Y174" s="312"/>
      <c r="Z174" s="312"/>
    </row>
    <row r="175" spans="1:26" ht="15.75" customHeight="1" x14ac:dyDescent="0.2">
      <c r="A175" s="315"/>
      <c r="B175" s="315"/>
      <c r="C175" s="315"/>
      <c r="D175" s="315"/>
      <c r="E175" s="312"/>
      <c r="F175" s="312"/>
      <c r="G175" s="535"/>
      <c r="H175" s="312"/>
      <c r="I175" s="536"/>
      <c r="J175" s="537"/>
      <c r="K175" s="537"/>
      <c r="L175" s="317"/>
      <c r="M175" s="537"/>
      <c r="N175" s="311"/>
      <c r="O175" s="312"/>
      <c r="P175" s="538"/>
      <c r="Q175" s="539"/>
      <c r="R175" s="540"/>
      <c r="S175" s="312"/>
      <c r="T175" s="312"/>
      <c r="U175" s="312"/>
      <c r="V175" s="312"/>
      <c r="W175" s="312"/>
      <c r="X175" s="312"/>
      <c r="Y175" s="312"/>
      <c r="Z175" s="312"/>
    </row>
    <row r="176" spans="1:26" ht="15.75" customHeight="1" x14ac:dyDescent="0.2">
      <c r="A176" s="315"/>
      <c r="B176" s="315"/>
      <c r="C176" s="315"/>
      <c r="D176" s="315"/>
      <c r="E176" s="312"/>
      <c r="F176" s="312"/>
      <c r="G176" s="535"/>
      <c r="H176" s="312"/>
      <c r="I176" s="536"/>
      <c r="J176" s="537"/>
      <c r="K176" s="537"/>
      <c r="L176" s="317"/>
      <c r="M176" s="537"/>
      <c r="N176" s="311"/>
      <c r="O176" s="312"/>
      <c r="P176" s="538"/>
      <c r="Q176" s="539"/>
      <c r="R176" s="540"/>
      <c r="S176" s="312"/>
      <c r="T176" s="312"/>
      <c r="U176" s="312"/>
      <c r="V176" s="312"/>
      <c r="W176" s="312"/>
      <c r="X176" s="312"/>
      <c r="Y176" s="312"/>
      <c r="Z176" s="312"/>
    </row>
    <row r="177" spans="1:26" ht="15.75" customHeight="1" x14ac:dyDescent="0.2">
      <c r="A177" s="315"/>
      <c r="B177" s="315"/>
      <c r="C177" s="315"/>
      <c r="D177" s="315"/>
      <c r="E177" s="312"/>
      <c r="F177" s="312"/>
      <c r="G177" s="535"/>
      <c r="H177" s="312"/>
      <c r="I177" s="536"/>
      <c r="J177" s="537"/>
      <c r="K177" s="537"/>
      <c r="L177" s="317"/>
      <c r="M177" s="537"/>
      <c r="N177" s="311"/>
      <c r="O177" s="312"/>
      <c r="P177" s="538"/>
      <c r="Q177" s="539"/>
      <c r="R177" s="540"/>
      <c r="S177" s="312"/>
      <c r="T177" s="312"/>
      <c r="U177" s="312"/>
      <c r="V177" s="312"/>
      <c r="W177" s="312"/>
      <c r="X177" s="312"/>
      <c r="Y177" s="312"/>
      <c r="Z177" s="312"/>
    </row>
    <row r="178" spans="1:26" ht="15.75" customHeight="1" x14ac:dyDescent="0.2">
      <c r="A178" s="315"/>
      <c r="B178" s="315"/>
      <c r="C178" s="315"/>
      <c r="D178" s="315"/>
      <c r="E178" s="312"/>
      <c r="F178" s="312"/>
      <c r="G178" s="535"/>
      <c r="H178" s="312"/>
      <c r="I178" s="536"/>
      <c r="J178" s="537"/>
      <c r="K178" s="537"/>
      <c r="L178" s="317"/>
      <c r="M178" s="537"/>
      <c r="N178" s="311"/>
      <c r="O178" s="312"/>
      <c r="P178" s="538"/>
      <c r="Q178" s="539"/>
      <c r="R178" s="540"/>
      <c r="S178" s="312"/>
      <c r="T178" s="312"/>
      <c r="U178" s="312"/>
      <c r="V178" s="312"/>
      <c r="W178" s="312"/>
      <c r="X178" s="312"/>
      <c r="Y178" s="312"/>
      <c r="Z178" s="312"/>
    </row>
    <row r="179" spans="1:26" ht="15.75" customHeight="1" x14ac:dyDescent="0.2">
      <c r="A179" s="315"/>
      <c r="B179" s="315"/>
      <c r="C179" s="315"/>
      <c r="D179" s="315"/>
      <c r="E179" s="312"/>
      <c r="F179" s="312"/>
      <c r="G179" s="535"/>
      <c r="H179" s="312"/>
      <c r="I179" s="536"/>
      <c r="J179" s="537"/>
      <c r="K179" s="537"/>
      <c r="L179" s="317"/>
      <c r="M179" s="537"/>
      <c r="N179" s="311"/>
      <c r="O179" s="312"/>
      <c r="P179" s="538"/>
      <c r="Q179" s="539"/>
      <c r="R179" s="540"/>
      <c r="S179" s="312"/>
      <c r="T179" s="312"/>
      <c r="U179" s="312"/>
      <c r="V179" s="312"/>
      <c r="W179" s="312"/>
      <c r="X179" s="312"/>
      <c r="Y179" s="312"/>
      <c r="Z179" s="312"/>
    </row>
    <row r="180" spans="1:26" ht="15.75" customHeight="1" x14ac:dyDescent="0.2">
      <c r="A180" s="315"/>
      <c r="B180" s="315"/>
      <c r="C180" s="315"/>
      <c r="D180" s="315"/>
      <c r="E180" s="312"/>
      <c r="F180" s="312"/>
      <c r="G180" s="535"/>
      <c r="H180" s="312"/>
      <c r="I180" s="536"/>
      <c r="J180" s="537"/>
      <c r="K180" s="537"/>
      <c r="L180" s="317"/>
      <c r="M180" s="537"/>
      <c r="N180" s="311"/>
      <c r="O180" s="312"/>
      <c r="P180" s="538"/>
      <c r="Q180" s="539"/>
      <c r="R180" s="540"/>
      <c r="S180" s="312"/>
      <c r="T180" s="312"/>
      <c r="U180" s="312"/>
      <c r="V180" s="312"/>
      <c r="W180" s="312"/>
      <c r="X180" s="312"/>
      <c r="Y180" s="312"/>
      <c r="Z180" s="312"/>
    </row>
    <row r="181" spans="1:26" ht="15.75" customHeight="1" x14ac:dyDescent="0.2">
      <c r="A181" s="315"/>
      <c r="B181" s="315"/>
      <c r="C181" s="315"/>
      <c r="D181" s="315"/>
      <c r="E181" s="312"/>
      <c r="F181" s="312"/>
      <c r="G181" s="535"/>
      <c r="H181" s="312"/>
      <c r="I181" s="536"/>
      <c r="J181" s="537"/>
      <c r="K181" s="537"/>
      <c r="L181" s="317"/>
      <c r="M181" s="537"/>
      <c r="N181" s="311"/>
      <c r="O181" s="312"/>
      <c r="P181" s="538"/>
      <c r="Q181" s="539"/>
      <c r="R181" s="540"/>
      <c r="S181" s="312"/>
      <c r="T181" s="312"/>
      <c r="U181" s="312"/>
      <c r="V181" s="312"/>
      <c r="W181" s="312"/>
      <c r="X181" s="312"/>
      <c r="Y181" s="312"/>
      <c r="Z181" s="312"/>
    </row>
    <row r="182" spans="1:26" ht="15.75" customHeight="1" x14ac:dyDescent="0.2">
      <c r="A182" s="315"/>
      <c r="B182" s="315"/>
      <c r="C182" s="315"/>
      <c r="D182" s="315"/>
      <c r="E182" s="312"/>
      <c r="F182" s="312"/>
      <c r="G182" s="535"/>
      <c r="H182" s="312"/>
      <c r="I182" s="536"/>
      <c r="J182" s="537"/>
      <c r="K182" s="537"/>
      <c r="L182" s="317"/>
      <c r="M182" s="537"/>
      <c r="N182" s="311"/>
      <c r="O182" s="312"/>
      <c r="P182" s="538"/>
      <c r="Q182" s="539"/>
      <c r="R182" s="540"/>
      <c r="S182" s="312"/>
      <c r="T182" s="312"/>
      <c r="U182" s="312"/>
      <c r="V182" s="312"/>
      <c r="W182" s="312"/>
      <c r="X182" s="312"/>
      <c r="Y182" s="312"/>
      <c r="Z182" s="312"/>
    </row>
    <row r="183" spans="1:26" ht="15.75" customHeight="1" x14ac:dyDescent="0.2">
      <c r="A183" s="315"/>
      <c r="B183" s="315"/>
      <c r="C183" s="315"/>
      <c r="D183" s="315"/>
      <c r="E183" s="312"/>
      <c r="F183" s="312"/>
      <c r="G183" s="535"/>
      <c r="H183" s="312"/>
      <c r="I183" s="536"/>
      <c r="J183" s="537"/>
      <c r="K183" s="537"/>
      <c r="L183" s="317"/>
      <c r="M183" s="537"/>
      <c r="N183" s="311"/>
      <c r="O183" s="312"/>
      <c r="P183" s="538"/>
      <c r="Q183" s="539"/>
      <c r="R183" s="540"/>
      <c r="S183" s="312"/>
      <c r="T183" s="312"/>
      <c r="U183" s="312"/>
      <c r="V183" s="312"/>
      <c r="W183" s="312"/>
      <c r="X183" s="312"/>
      <c r="Y183" s="312"/>
      <c r="Z183" s="312"/>
    </row>
    <row r="184" spans="1:26" ht="15.75" customHeight="1" x14ac:dyDescent="0.2">
      <c r="A184" s="315"/>
      <c r="B184" s="315"/>
      <c r="C184" s="315"/>
      <c r="D184" s="315"/>
      <c r="E184" s="312"/>
      <c r="F184" s="312"/>
      <c r="G184" s="535"/>
      <c r="H184" s="312"/>
      <c r="I184" s="536"/>
      <c r="J184" s="537"/>
      <c r="K184" s="537"/>
      <c r="L184" s="317"/>
      <c r="M184" s="537"/>
      <c r="N184" s="311"/>
      <c r="O184" s="312"/>
      <c r="P184" s="538"/>
      <c r="Q184" s="539"/>
      <c r="R184" s="540"/>
      <c r="S184" s="312"/>
      <c r="T184" s="312"/>
      <c r="U184" s="312"/>
      <c r="V184" s="312"/>
      <c r="W184" s="312"/>
      <c r="X184" s="312"/>
      <c r="Y184" s="312"/>
      <c r="Z184" s="312"/>
    </row>
    <row r="185" spans="1:26" ht="15.75" customHeight="1" x14ac:dyDescent="0.2">
      <c r="A185" s="315"/>
      <c r="B185" s="315"/>
      <c r="C185" s="315"/>
      <c r="D185" s="315"/>
      <c r="E185" s="312"/>
      <c r="F185" s="312"/>
      <c r="G185" s="535"/>
      <c r="H185" s="312"/>
      <c r="I185" s="536"/>
      <c r="J185" s="537"/>
      <c r="K185" s="537"/>
      <c r="L185" s="317"/>
      <c r="M185" s="537"/>
      <c r="N185" s="311"/>
      <c r="O185" s="312"/>
      <c r="P185" s="538"/>
      <c r="Q185" s="539"/>
      <c r="R185" s="540"/>
      <c r="S185" s="312"/>
      <c r="T185" s="312"/>
      <c r="U185" s="312"/>
      <c r="V185" s="312"/>
      <c r="W185" s="312"/>
      <c r="X185" s="312"/>
      <c r="Y185" s="312"/>
      <c r="Z185" s="312"/>
    </row>
    <row r="186" spans="1:26" ht="15.75" customHeight="1" x14ac:dyDescent="0.2">
      <c r="A186" s="315"/>
      <c r="B186" s="315"/>
      <c r="C186" s="315"/>
      <c r="D186" s="315"/>
      <c r="E186" s="312"/>
      <c r="F186" s="312"/>
      <c r="G186" s="535"/>
      <c r="H186" s="312"/>
      <c r="I186" s="536"/>
      <c r="J186" s="537"/>
      <c r="K186" s="537"/>
      <c r="L186" s="317"/>
      <c r="M186" s="537"/>
      <c r="N186" s="311"/>
      <c r="O186" s="312"/>
      <c r="P186" s="538"/>
      <c r="Q186" s="539"/>
      <c r="R186" s="540"/>
      <c r="S186" s="312"/>
      <c r="T186" s="312"/>
      <c r="U186" s="312"/>
      <c r="V186" s="312"/>
      <c r="W186" s="312"/>
      <c r="X186" s="312"/>
      <c r="Y186" s="312"/>
      <c r="Z186" s="312"/>
    </row>
    <row r="187" spans="1:26" ht="15.75" customHeight="1" x14ac:dyDescent="0.2">
      <c r="A187" s="315"/>
      <c r="B187" s="315"/>
      <c r="C187" s="315"/>
      <c r="D187" s="315"/>
      <c r="E187" s="312"/>
      <c r="F187" s="312"/>
      <c r="G187" s="535"/>
      <c r="H187" s="312"/>
      <c r="I187" s="536"/>
      <c r="J187" s="537"/>
      <c r="K187" s="537"/>
      <c r="L187" s="317"/>
      <c r="M187" s="537"/>
      <c r="N187" s="311"/>
      <c r="O187" s="312"/>
      <c r="P187" s="538"/>
      <c r="Q187" s="539"/>
      <c r="R187" s="540"/>
      <c r="S187" s="312"/>
      <c r="T187" s="312"/>
      <c r="U187" s="312"/>
      <c r="V187" s="312"/>
      <c r="W187" s="312"/>
      <c r="X187" s="312"/>
      <c r="Y187" s="312"/>
      <c r="Z187" s="312"/>
    </row>
    <row r="188" spans="1:26" ht="15.75" customHeight="1" x14ac:dyDescent="0.2">
      <c r="A188" s="315"/>
      <c r="B188" s="315"/>
      <c r="C188" s="315"/>
      <c r="D188" s="315"/>
      <c r="E188" s="312"/>
      <c r="F188" s="312"/>
      <c r="G188" s="535"/>
      <c r="H188" s="312"/>
      <c r="I188" s="536"/>
      <c r="J188" s="537"/>
      <c r="K188" s="537"/>
      <c r="L188" s="317"/>
      <c r="M188" s="537"/>
      <c r="N188" s="311"/>
      <c r="O188" s="312"/>
      <c r="P188" s="538"/>
      <c r="Q188" s="539"/>
      <c r="R188" s="540"/>
      <c r="S188" s="312"/>
      <c r="T188" s="312"/>
      <c r="U188" s="312"/>
      <c r="V188" s="312"/>
      <c r="W188" s="312"/>
      <c r="X188" s="312"/>
      <c r="Y188" s="312"/>
      <c r="Z188" s="312"/>
    </row>
    <row r="189" spans="1:26" ht="15.75" customHeight="1" x14ac:dyDescent="0.2">
      <c r="A189" s="315"/>
      <c r="B189" s="315"/>
      <c r="C189" s="315"/>
      <c r="D189" s="315"/>
      <c r="E189" s="312"/>
      <c r="F189" s="312"/>
      <c r="G189" s="535"/>
      <c r="H189" s="312"/>
      <c r="I189" s="536"/>
      <c r="J189" s="537"/>
      <c r="K189" s="537"/>
      <c r="L189" s="317"/>
      <c r="M189" s="537"/>
      <c r="N189" s="311"/>
      <c r="O189" s="312"/>
      <c r="P189" s="538"/>
      <c r="Q189" s="539"/>
      <c r="R189" s="540"/>
      <c r="S189" s="312"/>
      <c r="T189" s="312"/>
      <c r="U189" s="312"/>
      <c r="V189" s="312"/>
      <c r="W189" s="312"/>
      <c r="X189" s="312"/>
      <c r="Y189" s="312"/>
      <c r="Z189" s="312"/>
    </row>
    <row r="190" spans="1:26" ht="15.75" customHeight="1" x14ac:dyDescent="0.2">
      <c r="A190" s="315"/>
      <c r="B190" s="315"/>
      <c r="C190" s="315"/>
      <c r="D190" s="315"/>
      <c r="E190" s="312"/>
      <c r="F190" s="312"/>
      <c r="G190" s="535"/>
      <c r="H190" s="312"/>
      <c r="I190" s="536"/>
      <c r="J190" s="537"/>
      <c r="K190" s="537"/>
      <c r="L190" s="317"/>
      <c r="M190" s="537"/>
      <c r="N190" s="311"/>
      <c r="O190" s="312"/>
      <c r="P190" s="538"/>
      <c r="Q190" s="539"/>
      <c r="R190" s="540"/>
      <c r="S190" s="312"/>
      <c r="T190" s="312"/>
      <c r="U190" s="312"/>
      <c r="V190" s="312"/>
      <c r="W190" s="312"/>
      <c r="X190" s="312"/>
      <c r="Y190" s="312"/>
      <c r="Z190" s="312"/>
    </row>
    <row r="191" spans="1:26" ht="15.75" customHeight="1" x14ac:dyDescent="0.2">
      <c r="A191" s="315"/>
      <c r="B191" s="315"/>
      <c r="C191" s="315"/>
      <c r="D191" s="315"/>
      <c r="E191" s="312"/>
      <c r="F191" s="312"/>
      <c r="G191" s="535"/>
      <c r="H191" s="312"/>
      <c r="I191" s="536"/>
      <c r="J191" s="537"/>
      <c r="K191" s="537"/>
      <c r="L191" s="317"/>
      <c r="M191" s="537"/>
      <c r="N191" s="311"/>
      <c r="O191" s="312"/>
      <c r="P191" s="538"/>
      <c r="Q191" s="539"/>
      <c r="R191" s="540"/>
      <c r="S191" s="312"/>
      <c r="T191" s="312"/>
      <c r="U191" s="312"/>
      <c r="V191" s="312"/>
      <c r="W191" s="312"/>
      <c r="X191" s="312"/>
      <c r="Y191" s="312"/>
      <c r="Z191" s="312"/>
    </row>
    <row r="192" spans="1:26" ht="15.75" customHeight="1" x14ac:dyDescent="0.2">
      <c r="A192" s="315"/>
      <c r="B192" s="315"/>
      <c r="C192" s="315"/>
      <c r="D192" s="315"/>
      <c r="E192" s="312"/>
      <c r="F192" s="312"/>
      <c r="G192" s="535"/>
      <c r="H192" s="312"/>
      <c r="I192" s="536"/>
      <c r="J192" s="537"/>
      <c r="K192" s="537"/>
      <c r="L192" s="317"/>
      <c r="M192" s="537"/>
      <c r="N192" s="311"/>
      <c r="O192" s="312"/>
      <c r="P192" s="538"/>
      <c r="Q192" s="539"/>
      <c r="R192" s="540"/>
      <c r="S192" s="312"/>
      <c r="T192" s="312"/>
      <c r="U192" s="312"/>
      <c r="V192" s="312"/>
      <c r="W192" s="312"/>
      <c r="X192" s="312"/>
      <c r="Y192" s="312"/>
      <c r="Z192" s="312"/>
    </row>
    <row r="193" spans="1:26" ht="15.75" customHeight="1" x14ac:dyDescent="0.2">
      <c r="A193" s="315"/>
      <c r="B193" s="315"/>
      <c r="C193" s="315"/>
      <c r="D193" s="315"/>
      <c r="E193" s="312"/>
      <c r="F193" s="312"/>
      <c r="G193" s="535"/>
      <c r="H193" s="312"/>
      <c r="I193" s="536"/>
      <c r="J193" s="537"/>
      <c r="K193" s="537"/>
      <c r="L193" s="317"/>
      <c r="M193" s="537"/>
      <c r="N193" s="311"/>
      <c r="O193" s="312"/>
      <c r="P193" s="538"/>
      <c r="Q193" s="539"/>
      <c r="R193" s="540"/>
      <c r="S193" s="312"/>
      <c r="T193" s="312"/>
      <c r="U193" s="312"/>
      <c r="V193" s="312"/>
      <c r="W193" s="312"/>
      <c r="X193" s="312"/>
      <c r="Y193" s="312"/>
      <c r="Z193" s="312"/>
    </row>
    <row r="194" spans="1:26" ht="15.75" customHeight="1" x14ac:dyDescent="0.2">
      <c r="A194" s="315"/>
      <c r="B194" s="315"/>
      <c r="C194" s="315"/>
      <c r="D194" s="315"/>
      <c r="E194" s="312"/>
      <c r="F194" s="312"/>
      <c r="G194" s="535"/>
      <c r="H194" s="312"/>
      <c r="I194" s="536"/>
      <c r="J194" s="537"/>
      <c r="K194" s="537"/>
      <c r="L194" s="317"/>
      <c r="M194" s="537"/>
      <c r="N194" s="311"/>
      <c r="O194" s="312"/>
      <c r="P194" s="538"/>
      <c r="Q194" s="539"/>
      <c r="R194" s="540"/>
      <c r="S194" s="312"/>
      <c r="T194" s="312"/>
      <c r="U194" s="312"/>
      <c r="V194" s="312"/>
      <c r="W194" s="312"/>
      <c r="X194" s="312"/>
      <c r="Y194" s="312"/>
      <c r="Z194" s="312"/>
    </row>
    <row r="195" spans="1:26" ht="15.75" customHeight="1" x14ac:dyDescent="0.2">
      <c r="A195" s="315"/>
      <c r="B195" s="315"/>
      <c r="C195" s="315"/>
      <c r="D195" s="315"/>
      <c r="E195" s="312"/>
      <c r="F195" s="312"/>
      <c r="G195" s="535"/>
      <c r="H195" s="312"/>
      <c r="I195" s="536"/>
      <c r="J195" s="537"/>
      <c r="K195" s="537"/>
      <c r="L195" s="317"/>
      <c r="M195" s="537"/>
      <c r="N195" s="311"/>
      <c r="O195" s="312"/>
      <c r="P195" s="538"/>
      <c r="Q195" s="539"/>
      <c r="R195" s="540"/>
      <c r="S195" s="312"/>
      <c r="T195" s="312"/>
      <c r="U195" s="312"/>
      <c r="V195" s="312"/>
      <c r="W195" s="312"/>
      <c r="X195" s="312"/>
      <c r="Y195" s="312"/>
      <c r="Z195" s="312"/>
    </row>
    <row r="196" spans="1:26" ht="15.75" customHeight="1" x14ac:dyDescent="0.2">
      <c r="A196" s="315"/>
      <c r="B196" s="315"/>
      <c r="C196" s="315"/>
      <c r="D196" s="315"/>
      <c r="E196" s="312"/>
      <c r="F196" s="312"/>
      <c r="G196" s="535"/>
      <c r="H196" s="312"/>
      <c r="I196" s="536"/>
      <c r="J196" s="537"/>
      <c r="K196" s="537"/>
      <c r="L196" s="317"/>
      <c r="M196" s="537"/>
      <c r="N196" s="311"/>
      <c r="O196" s="312"/>
      <c r="P196" s="538"/>
      <c r="Q196" s="539"/>
      <c r="R196" s="540"/>
      <c r="S196" s="312"/>
      <c r="T196" s="312"/>
      <c r="U196" s="312"/>
      <c r="V196" s="312"/>
      <c r="W196" s="312"/>
      <c r="X196" s="312"/>
      <c r="Y196" s="312"/>
      <c r="Z196" s="312"/>
    </row>
    <row r="197" spans="1:26" ht="15.75" customHeight="1" x14ac:dyDescent="0.2">
      <c r="A197" s="315"/>
      <c r="B197" s="315"/>
      <c r="C197" s="315"/>
      <c r="D197" s="315"/>
      <c r="E197" s="312"/>
      <c r="F197" s="312"/>
      <c r="G197" s="535"/>
      <c r="H197" s="312"/>
      <c r="I197" s="536"/>
      <c r="J197" s="537"/>
      <c r="K197" s="537"/>
      <c r="L197" s="317"/>
      <c r="M197" s="537"/>
      <c r="N197" s="311"/>
      <c r="O197" s="312"/>
      <c r="P197" s="538"/>
      <c r="Q197" s="539"/>
      <c r="R197" s="540"/>
      <c r="S197" s="312"/>
      <c r="T197" s="312"/>
      <c r="U197" s="312"/>
      <c r="V197" s="312"/>
      <c r="W197" s="312"/>
      <c r="X197" s="312"/>
      <c r="Y197" s="312"/>
      <c r="Z197" s="312"/>
    </row>
    <row r="198" spans="1:26" ht="15.75" customHeight="1" x14ac:dyDescent="0.2">
      <c r="A198" s="315"/>
      <c r="B198" s="315"/>
      <c r="C198" s="315"/>
      <c r="D198" s="315"/>
      <c r="E198" s="312"/>
      <c r="F198" s="312"/>
      <c r="G198" s="535"/>
      <c r="H198" s="312"/>
      <c r="I198" s="536"/>
      <c r="J198" s="537"/>
      <c r="K198" s="537"/>
      <c r="L198" s="317"/>
      <c r="M198" s="537"/>
      <c r="N198" s="311"/>
      <c r="O198" s="312"/>
      <c r="P198" s="538"/>
      <c r="Q198" s="539"/>
      <c r="R198" s="540"/>
      <c r="S198" s="312"/>
      <c r="T198" s="312"/>
      <c r="U198" s="312"/>
      <c r="V198" s="312"/>
      <c r="W198" s="312"/>
      <c r="X198" s="312"/>
      <c r="Y198" s="312"/>
      <c r="Z198" s="312"/>
    </row>
    <row r="199" spans="1:26" ht="15.75" customHeight="1" x14ac:dyDescent="0.2">
      <c r="A199" s="315"/>
      <c r="B199" s="315"/>
      <c r="C199" s="315"/>
      <c r="D199" s="315"/>
      <c r="E199" s="312"/>
      <c r="F199" s="312"/>
      <c r="G199" s="535"/>
      <c r="H199" s="312"/>
      <c r="I199" s="536"/>
      <c r="J199" s="537"/>
      <c r="K199" s="537"/>
      <c r="L199" s="317"/>
      <c r="M199" s="537"/>
      <c r="N199" s="311"/>
      <c r="O199" s="312"/>
      <c r="P199" s="538"/>
      <c r="Q199" s="539"/>
      <c r="R199" s="540"/>
      <c r="S199" s="312"/>
      <c r="T199" s="312"/>
      <c r="U199" s="312"/>
      <c r="V199" s="312"/>
      <c r="W199" s="312"/>
      <c r="X199" s="312"/>
      <c r="Y199" s="312"/>
      <c r="Z199" s="312"/>
    </row>
    <row r="200" spans="1:26" ht="15.75" customHeight="1" x14ac:dyDescent="0.2">
      <c r="A200" s="315"/>
      <c r="B200" s="315"/>
      <c r="C200" s="315"/>
      <c r="D200" s="315"/>
      <c r="E200" s="312"/>
      <c r="F200" s="312"/>
      <c r="G200" s="535"/>
      <c r="H200" s="312"/>
      <c r="I200" s="536"/>
      <c r="J200" s="537"/>
      <c r="K200" s="537"/>
      <c r="L200" s="317"/>
      <c r="M200" s="537"/>
      <c r="N200" s="311"/>
      <c r="O200" s="312"/>
      <c r="P200" s="538"/>
      <c r="Q200" s="539"/>
      <c r="R200" s="540"/>
      <c r="S200" s="312"/>
      <c r="T200" s="312"/>
      <c r="U200" s="312"/>
      <c r="V200" s="312"/>
      <c r="W200" s="312"/>
      <c r="X200" s="312"/>
      <c r="Y200" s="312"/>
      <c r="Z200" s="312"/>
    </row>
    <row r="201" spans="1:26" ht="15.75" customHeight="1" x14ac:dyDescent="0.2">
      <c r="A201" s="315"/>
      <c r="B201" s="315"/>
      <c r="C201" s="315"/>
      <c r="D201" s="315"/>
      <c r="E201" s="312"/>
      <c r="F201" s="312"/>
      <c r="G201" s="535"/>
      <c r="H201" s="312"/>
      <c r="I201" s="536"/>
      <c r="J201" s="537"/>
      <c r="K201" s="537"/>
      <c r="L201" s="317"/>
      <c r="M201" s="537"/>
      <c r="N201" s="311"/>
      <c r="O201" s="312"/>
      <c r="P201" s="538"/>
      <c r="Q201" s="539"/>
      <c r="R201" s="540"/>
      <c r="S201" s="312"/>
      <c r="T201" s="312"/>
      <c r="U201" s="312"/>
      <c r="V201" s="312"/>
      <c r="W201" s="312"/>
      <c r="X201" s="312"/>
      <c r="Y201" s="312"/>
      <c r="Z201" s="312"/>
    </row>
    <row r="202" spans="1:26" ht="15.75" customHeight="1" x14ac:dyDescent="0.2">
      <c r="A202" s="315"/>
      <c r="B202" s="315"/>
      <c r="C202" s="315"/>
      <c r="D202" s="315"/>
      <c r="E202" s="312"/>
      <c r="F202" s="312"/>
      <c r="G202" s="535"/>
      <c r="H202" s="312"/>
      <c r="I202" s="536"/>
      <c r="J202" s="537"/>
      <c r="K202" s="537"/>
      <c r="L202" s="317"/>
      <c r="M202" s="537"/>
      <c r="N202" s="311"/>
      <c r="O202" s="312"/>
      <c r="P202" s="538"/>
      <c r="Q202" s="539"/>
      <c r="R202" s="540"/>
      <c r="S202" s="312"/>
      <c r="T202" s="312"/>
      <c r="U202" s="312"/>
      <c r="V202" s="312"/>
      <c r="W202" s="312"/>
      <c r="X202" s="312"/>
      <c r="Y202" s="312"/>
      <c r="Z202" s="312"/>
    </row>
    <row r="203" spans="1:26" ht="15.75" customHeight="1" x14ac:dyDescent="0.2">
      <c r="A203" s="315"/>
      <c r="B203" s="315"/>
      <c r="C203" s="315"/>
      <c r="D203" s="315"/>
      <c r="E203" s="312"/>
      <c r="F203" s="312"/>
      <c r="G203" s="535"/>
      <c r="H203" s="312"/>
      <c r="I203" s="536"/>
      <c r="J203" s="537"/>
      <c r="K203" s="537"/>
      <c r="L203" s="317"/>
      <c r="M203" s="537"/>
      <c r="N203" s="311"/>
      <c r="O203" s="312"/>
      <c r="P203" s="538"/>
      <c r="Q203" s="539"/>
      <c r="R203" s="540"/>
      <c r="S203" s="312"/>
      <c r="T203" s="312"/>
      <c r="U203" s="312"/>
      <c r="V203" s="312"/>
      <c r="W203" s="312"/>
      <c r="X203" s="312"/>
      <c r="Y203" s="312"/>
      <c r="Z203" s="312"/>
    </row>
    <row r="204" spans="1:26" ht="15.75" customHeight="1" x14ac:dyDescent="0.2">
      <c r="A204" s="315"/>
      <c r="B204" s="315"/>
      <c r="C204" s="315"/>
      <c r="D204" s="315"/>
      <c r="E204" s="312"/>
      <c r="F204" s="312"/>
      <c r="G204" s="535"/>
      <c r="H204" s="312"/>
      <c r="I204" s="536"/>
      <c r="J204" s="537"/>
      <c r="K204" s="537"/>
      <c r="L204" s="317"/>
      <c r="M204" s="537"/>
      <c r="N204" s="311"/>
      <c r="O204" s="312"/>
      <c r="P204" s="538"/>
      <c r="Q204" s="539"/>
      <c r="R204" s="540"/>
      <c r="S204" s="312"/>
      <c r="T204" s="312"/>
      <c r="U204" s="312"/>
      <c r="V204" s="312"/>
      <c r="W204" s="312"/>
      <c r="X204" s="312"/>
      <c r="Y204" s="312"/>
      <c r="Z204" s="312"/>
    </row>
    <row r="205" spans="1:26" ht="15.75" customHeight="1" x14ac:dyDescent="0.2">
      <c r="A205" s="315"/>
      <c r="B205" s="315"/>
      <c r="C205" s="315"/>
      <c r="D205" s="315"/>
      <c r="E205" s="312"/>
      <c r="F205" s="312"/>
      <c r="G205" s="535"/>
      <c r="H205" s="312"/>
      <c r="I205" s="536"/>
      <c r="J205" s="537"/>
      <c r="K205" s="537"/>
      <c r="L205" s="317"/>
      <c r="M205" s="537"/>
      <c r="N205" s="311"/>
      <c r="O205" s="312"/>
      <c r="P205" s="538"/>
      <c r="Q205" s="539"/>
      <c r="R205" s="540"/>
      <c r="S205" s="312"/>
      <c r="T205" s="312"/>
      <c r="U205" s="312"/>
      <c r="V205" s="312"/>
      <c r="W205" s="312"/>
      <c r="X205" s="312"/>
      <c r="Y205" s="312"/>
      <c r="Z205" s="312"/>
    </row>
    <row r="206" spans="1:26" ht="15.75" customHeight="1" x14ac:dyDescent="0.2">
      <c r="A206" s="315"/>
      <c r="B206" s="315"/>
      <c r="C206" s="315"/>
      <c r="D206" s="315"/>
      <c r="E206" s="312"/>
      <c r="F206" s="312"/>
      <c r="G206" s="535"/>
      <c r="H206" s="312"/>
      <c r="I206" s="536"/>
      <c r="J206" s="537"/>
      <c r="K206" s="537"/>
      <c r="L206" s="317"/>
      <c r="M206" s="537"/>
      <c r="N206" s="311"/>
      <c r="O206" s="312"/>
      <c r="P206" s="538"/>
      <c r="Q206" s="539"/>
      <c r="R206" s="540"/>
      <c r="S206" s="312"/>
      <c r="T206" s="312"/>
      <c r="U206" s="312"/>
      <c r="V206" s="312"/>
      <c r="W206" s="312"/>
      <c r="X206" s="312"/>
      <c r="Y206" s="312"/>
      <c r="Z206" s="312"/>
    </row>
    <row r="207" spans="1:26" ht="15.75" customHeight="1" x14ac:dyDescent="0.2">
      <c r="A207" s="315"/>
      <c r="B207" s="315"/>
      <c r="C207" s="315"/>
      <c r="D207" s="315"/>
      <c r="E207" s="312"/>
      <c r="F207" s="312"/>
      <c r="G207" s="535"/>
      <c r="H207" s="312"/>
      <c r="I207" s="536"/>
      <c r="J207" s="537"/>
      <c r="K207" s="537"/>
      <c r="L207" s="317"/>
      <c r="M207" s="537"/>
      <c r="N207" s="311"/>
      <c r="O207" s="312"/>
      <c r="P207" s="538"/>
      <c r="Q207" s="539"/>
      <c r="R207" s="540"/>
      <c r="S207" s="312"/>
      <c r="T207" s="312"/>
      <c r="U207" s="312"/>
      <c r="V207" s="312"/>
      <c r="W207" s="312"/>
      <c r="X207" s="312"/>
      <c r="Y207" s="312"/>
      <c r="Z207" s="312"/>
    </row>
    <row r="208" spans="1:26" ht="15.75" customHeight="1" x14ac:dyDescent="0.2">
      <c r="A208" s="315"/>
      <c r="B208" s="315"/>
      <c r="C208" s="315"/>
      <c r="D208" s="315"/>
      <c r="E208" s="312"/>
      <c r="F208" s="312"/>
      <c r="G208" s="535"/>
      <c r="H208" s="312"/>
      <c r="I208" s="536"/>
      <c r="J208" s="537"/>
      <c r="K208" s="537"/>
      <c r="L208" s="317"/>
      <c r="M208" s="537"/>
      <c r="N208" s="311"/>
      <c r="O208" s="312"/>
      <c r="P208" s="538"/>
      <c r="Q208" s="539"/>
      <c r="R208" s="540"/>
      <c r="S208" s="312"/>
      <c r="T208" s="312"/>
      <c r="U208" s="312"/>
      <c r="V208" s="312"/>
      <c r="W208" s="312"/>
      <c r="X208" s="312"/>
      <c r="Y208" s="312"/>
      <c r="Z208" s="312"/>
    </row>
    <row r="209" spans="1:26" ht="15.75" customHeight="1" x14ac:dyDescent="0.2">
      <c r="A209" s="315"/>
      <c r="B209" s="315"/>
      <c r="C209" s="315"/>
      <c r="D209" s="315"/>
      <c r="E209" s="312"/>
      <c r="F209" s="312"/>
      <c r="G209" s="535"/>
      <c r="H209" s="312"/>
      <c r="I209" s="536"/>
      <c r="J209" s="537"/>
      <c r="K209" s="537"/>
      <c r="L209" s="317"/>
      <c r="M209" s="537"/>
      <c r="N209" s="311"/>
      <c r="O209" s="312"/>
      <c r="P209" s="538"/>
      <c r="Q209" s="539"/>
      <c r="R209" s="540"/>
      <c r="S209" s="312"/>
      <c r="T209" s="312"/>
      <c r="U209" s="312"/>
      <c r="V209" s="312"/>
      <c r="W209" s="312"/>
      <c r="X209" s="312"/>
      <c r="Y209" s="312"/>
      <c r="Z209" s="312"/>
    </row>
    <row r="210" spans="1:26" ht="15.75" customHeight="1" x14ac:dyDescent="0.2">
      <c r="A210" s="315"/>
      <c r="B210" s="315"/>
      <c r="C210" s="315"/>
      <c r="D210" s="315"/>
      <c r="E210" s="312"/>
      <c r="F210" s="312"/>
      <c r="G210" s="535"/>
      <c r="H210" s="312"/>
      <c r="I210" s="536"/>
      <c r="J210" s="537"/>
      <c r="K210" s="537"/>
      <c r="L210" s="317"/>
      <c r="M210" s="537"/>
      <c r="N210" s="311"/>
      <c r="O210" s="312"/>
      <c r="P210" s="538"/>
      <c r="Q210" s="539"/>
      <c r="R210" s="540"/>
      <c r="S210" s="312"/>
      <c r="T210" s="312"/>
      <c r="U210" s="312"/>
      <c r="V210" s="312"/>
      <c r="W210" s="312"/>
      <c r="X210" s="312"/>
      <c r="Y210" s="312"/>
      <c r="Z210" s="312"/>
    </row>
    <row r="211" spans="1:26" ht="15.75" customHeight="1" x14ac:dyDescent="0.2">
      <c r="A211" s="315"/>
      <c r="B211" s="315"/>
      <c r="C211" s="315"/>
      <c r="D211" s="315"/>
      <c r="E211" s="312"/>
      <c r="F211" s="312"/>
      <c r="G211" s="535"/>
      <c r="H211" s="312"/>
      <c r="I211" s="536"/>
      <c r="J211" s="537"/>
      <c r="K211" s="537"/>
      <c r="L211" s="317"/>
      <c r="M211" s="537"/>
      <c r="N211" s="311"/>
      <c r="O211" s="312"/>
      <c r="P211" s="538"/>
      <c r="Q211" s="539"/>
      <c r="R211" s="540"/>
      <c r="S211" s="312"/>
      <c r="T211" s="312"/>
      <c r="U211" s="312"/>
      <c r="V211" s="312"/>
      <c r="W211" s="312"/>
      <c r="X211" s="312"/>
      <c r="Y211" s="312"/>
      <c r="Z211" s="312"/>
    </row>
    <row r="212" spans="1:26" ht="15.75" customHeight="1" x14ac:dyDescent="0.2">
      <c r="A212" s="315"/>
      <c r="B212" s="315"/>
      <c r="C212" s="315"/>
      <c r="D212" s="315"/>
      <c r="E212" s="312"/>
      <c r="F212" s="312"/>
      <c r="G212" s="535"/>
      <c r="H212" s="312"/>
      <c r="I212" s="536"/>
      <c r="J212" s="537"/>
      <c r="K212" s="537"/>
      <c r="L212" s="317"/>
      <c r="M212" s="537"/>
      <c r="N212" s="311"/>
      <c r="O212" s="312"/>
      <c r="P212" s="538"/>
      <c r="Q212" s="539"/>
      <c r="R212" s="540"/>
      <c r="S212" s="312"/>
      <c r="T212" s="312"/>
      <c r="U212" s="312"/>
      <c r="V212" s="312"/>
      <c r="W212" s="312"/>
      <c r="X212" s="312"/>
      <c r="Y212" s="312"/>
      <c r="Z212" s="312"/>
    </row>
    <row r="213" spans="1:26" ht="15.75" customHeight="1" x14ac:dyDescent="0.2">
      <c r="A213" s="315"/>
      <c r="B213" s="315"/>
      <c r="C213" s="315"/>
      <c r="D213" s="315"/>
      <c r="E213" s="312"/>
      <c r="F213" s="312"/>
      <c r="G213" s="535"/>
      <c r="H213" s="312"/>
      <c r="I213" s="536"/>
      <c r="J213" s="537"/>
      <c r="K213" s="537"/>
      <c r="L213" s="317"/>
      <c r="M213" s="537"/>
      <c r="N213" s="311"/>
      <c r="O213" s="312"/>
      <c r="P213" s="538"/>
      <c r="Q213" s="539"/>
      <c r="R213" s="540"/>
      <c r="S213" s="312"/>
      <c r="T213" s="312"/>
      <c r="U213" s="312"/>
      <c r="V213" s="312"/>
      <c r="W213" s="312"/>
      <c r="X213" s="312"/>
      <c r="Y213" s="312"/>
      <c r="Z213" s="312"/>
    </row>
    <row r="214" spans="1:26" ht="15.75" customHeight="1" x14ac:dyDescent="0.2">
      <c r="A214" s="315"/>
      <c r="B214" s="315"/>
      <c r="C214" s="315"/>
      <c r="D214" s="315"/>
      <c r="E214" s="312"/>
      <c r="F214" s="312"/>
      <c r="G214" s="535"/>
      <c r="H214" s="312"/>
      <c r="I214" s="536"/>
      <c r="J214" s="537"/>
      <c r="K214" s="537"/>
      <c r="L214" s="317"/>
      <c r="M214" s="537"/>
      <c r="N214" s="311"/>
      <c r="O214" s="312"/>
      <c r="P214" s="538"/>
      <c r="Q214" s="539"/>
      <c r="R214" s="540"/>
      <c r="S214" s="312"/>
      <c r="T214" s="312"/>
      <c r="U214" s="312"/>
      <c r="V214" s="312"/>
      <c r="W214" s="312"/>
      <c r="X214" s="312"/>
      <c r="Y214" s="312"/>
      <c r="Z214" s="312"/>
    </row>
    <row r="215" spans="1:26" ht="15.75" customHeight="1" x14ac:dyDescent="0.2">
      <c r="A215" s="315"/>
      <c r="B215" s="315"/>
      <c r="C215" s="315"/>
      <c r="D215" s="315"/>
      <c r="E215" s="312"/>
      <c r="F215" s="312"/>
      <c r="G215" s="535"/>
      <c r="H215" s="312"/>
      <c r="I215" s="536"/>
      <c r="J215" s="537"/>
      <c r="K215" s="537"/>
      <c r="L215" s="317"/>
      <c r="M215" s="537"/>
      <c r="N215" s="311"/>
      <c r="O215" s="312"/>
      <c r="P215" s="538"/>
      <c r="Q215" s="539"/>
      <c r="R215" s="540"/>
      <c r="S215" s="312"/>
      <c r="T215" s="312"/>
      <c r="U215" s="312"/>
      <c r="V215" s="312"/>
      <c r="W215" s="312"/>
      <c r="X215" s="312"/>
      <c r="Y215" s="312"/>
      <c r="Z215" s="312"/>
    </row>
    <row r="216" spans="1:26" ht="15.75" customHeight="1" x14ac:dyDescent="0.2">
      <c r="A216" s="315"/>
      <c r="B216" s="315"/>
      <c r="C216" s="315"/>
      <c r="D216" s="315"/>
      <c r="E216" s="312"/>
      <c r="F216" s="312"/>
      <c r="G216" s="535"/>
      <c r="H216" s="312"/>
      <c r="I216" s="536"/>
      <c r="J216" s="537"/>
      <c r="K216" s="537"/>
      <c r="L216" s="317"/>
      <c r="M216" s="537"/>
      <c r="N216" s="311"/>
      <c r="O216" s="312"/>
      <c r="P216" s="538"/>
      <c r="Q216" s="539"/>
      <c r="R216" s="540"/>
      <c r="S216" s="312"/>
      <c r="T216" s="312"/>
      <c r="U216" s="312"/>
      <c r="V216" s="312"/>
      <c r="W216" s="312"/>
      <c r="X216" s="312"/>
      <c r="Y216" s="312"/>
      <c r="Z216" s="312"/>
    </row>
    <row r="217" spans="1:26" ht="15.75" customHeight="1" x14ac:dyDescent="0.2">
      <c r="A217" s="315"/>
      <c r="B217" s="315"/>
      <c r="C217" s="315"/>
      <c r="D217" s="315"/>
      <c r="E217" s="312"/>
      <c r="F217" s="312"/>
      <c r="G217" s="535"/>
      <c r="H217" s="312"/>
      <c r="I217" s="536"/>
      <c r="J217" s="537"/>
      <c r="K217" s="537"/>
      <c r="L217" s="317"/>
      <c r="M217" s="537"/>
      <c r="N217" s="311"/>
      <c r="O217" s="312"/>
      <c r="P217" s="538"/>
      <c r="Q217" s="539"/>
      <c r="R217" s="540"/>
      <c r="S217" s="312"/>
      <c r="T217" s="312"/>
      <c r="U217" s="312"/>
      <c r="V217" s="312"/>
      <c r="W217" s="312"/>
      <c r="X217" s="312"/>
      <c r="Y217" s="312"/>
      <c r="Z217" s="312"/>
    </row>
    <row r="218" spans="1:26" ht="15.75" customHeight="1" x14ac:dyDescent="0.2">
      <c r="A218" s="315"/>
      <c r="B218" s="315"/>
      <c r="C218" s="315"/>
      <c r="D218" s="315"/>
      <c r="E218" s="312"/>
      <c r="F218" s="312"/>
      <c r="G218" s="535"/>
      <c r="H218" s="312"/>
      <c r="I218" s="536"/>
      <c r="J218" s="537"/>
      <c r="K218" s="537"/>
      <c r="L218" s="317"/>
      <c r="M218" s="537"/>
      <c r="N218" s="311"/>
      <c r="O218" s="312"/>
      <c r="P218" s="538"/>
      <c r="Q218" s="539"/>
      <c r="R218" s="540"/>
      <c r="S218" s="312"/>
      <c r="T218" s="312"/>
      <c r="U218" s="312"/>
      <c r="V218" s="312"/>
      <c r="W218" s="312"/>
      <c r="X218" s="312"/>
      <c r="Y218" s="312"/>
      <c r="Z218" s="312"/>
    </row>
    <row r="219" spans="1:26" ht="15.75" customHeight="1" x14ac:dyDescent="0.2">
      <c r="A219" s="315"/>
      <c r="B219" s="315"/>
      <c r="C219" s="315"/>
      <c r="D219" s="315"/>
      <c r="E219" s="312"/>
      <c r="F219" s="312"/>
      <c r="G219" s="535"/>
      <c r="H219" s="312"/>
      <c r="I219" s="536"/>
      <c r="J219" s="537"/>
      <c r="K219" s="537"/>
      <c r="L219" s="317"/>
      <c r="M219" s="537"/>
      <c r="N219" s="311"/>
      <c r="O219" s="312"/>
      <c r="P219" s="538"/>
      <c r="Q219" s="539"/>
      <c r="R219" s="540"/>
      <c r="S219" s="312"/>
      <c r="T219" s="312"/>
      <c r="U219" s="312"/>
      <c r="V219" s="312"/>
      <c r="W219" s="312"/>
      <c r="X219" s="312"/>
      <c r="Y219" s="312"/>
      <c r="Z219" s="312"/>
    </row>
    <row r="220" spans="1:26" ht="15.75" customHeight="1" x14ac:dyDescent="0.2">
      <c r="A220" s="315"/>
      <c r="B220" s="315"/>
      <c r="C220" s="315"/>
      <c r="D220" s="315"/>
      <c r="E220" s="312"/>
      <c r="F220" s="312"/>
      <c r="G220" s="535"/>
      <c r="H220" s="312"/>
      <c r="I220" s="536"/>
      <c r="J220" s="537"/>
      <c r="K220" s="537"/>
      <c r="L220" s="317"/>
      <c r="M220" s="537"/>
      <c r="N220" s="311"/>
      <c r="O220" s="312"/>
      <c r="P220" s="538"/>
      <c r="Q220" s="539"/>
      <c r="R220" s="540"/>
      <c r="S220" s="312"/>
      <c r="T220" s="312"/>
      <c r="U220" s="312"/>
      <c r="V220" s="312"/>
      <c r="W220" s="312"/>
      <c r="X220" s="312"/>
      <c r="Y220" s="312"/>
      <c r="Z220" s="312"/>
    </row>
    <row r="221" spans="1:26" ht="15.75" customHeight="1" x14ac:dyDescent="0.2">
      <c r="A221" s="315"/>
      <c r="B221" s="315"/>
      <c r="C221" s="315"/>
      <c r="D221" s="315"/>
      <c r="E221" s="312"/>
      <c r="F221" s="312"/>
      <c r="G221" s="535"/>
      <c r="H221" s="312"/>
      <c r="I221" s="536"/>
      <c r="J221" s="537"/>
      <c r="K221" s="537"/>
      <c r="L221" s="317"/>
      <c r="M221" s="537"/>
      <c r="N221" s="311"/>
      <c r="O221" s="312"/>
      <c r="P221" s="538"/>
      <c r="Q221" s="539"/>
      <c r="R221" s="540"/>
      <c r="S221" s="312"/>
      <c r="T221" s="312"/>
      <c r="U221" s="312"/>
      <c r="V221" s="312"/>
      <c r="W221" s="312"/>
      <c r="X221" s="312"/>
      <c r="Y221" s="312"/>
      <c r="Z221" s="312"/>
    </row>
    <row r="222" spans="1:26" ht="15.75" customHeight="1" x14ac:dyDescent="0.2">
      <c r="A222" s="315"/>
      <c r="B222" s="315"/>
      <c r="C222" s="315"/>
      <c r="D222" s="315"/>
      <c r="E222" s="312"/>
      <c r="F222" s="312"/>
      <c r="G222" s="535"/>
      <c r="H222" s="312"/>
      <c r="I222" s="536"/>
      <c r="J222" s="537"/>
      <c r="K222" s="537"/>
      <c r="L222" s="317"/>
      <c r="M222" s="537"/>
      <c r="N222" s="311"/>
      <c r="O222" s="312"/>
      <c r="P222" s="538"/>
      <c r="Q222" s="539"/>
      <c r="R222" s="540"/>
      <c r="S222" s="312"/>
      <c r="T222" s="312"/>
      <c r="U222" s="312"/>
      <c r="V222" s="312"/>
      <c r="W222" s="312"/>
      <c r="X222" s="312"/>
      <c r="Y222" s="312"/>
      <c r="Z222" s="312"/>
    </row>
    <row r="223" spans="1:26" ht="15.75" customHeight="1" x14ac:dyDescent="0.2">
      <c r="A223" s="315"/>
      <c r="B223" s="315"/>
      <c r="C223" s="315"/>
      <c r="D223" s="315"/>
      <c r="E223" s="312"/>
      <c r="F223" s="312"/>
      <c r="G223" s="535"/>
      <c r="H223" s="312"/>
      <c r="I223" s="536"/>
      <c r="J223" s="537"/>
      <c r="K223" s="537"/>
      <c r="L223" s="317"/>
      <c r="M223" s="537"/>
      <c r="N223" s="311"/>
      <c r="O223" s="312"/>
      <c r="P223" s="538"/>
      <c r="Q223" s="539"/>
      <c r="R223" s="540"/>
      <c r="S223" s="312"/>
      <c r="T223" s="312"/>
      <c r="U223" s="312"/>
      <c r="V223" s="312"/>
      <c r="W223" s="312"/>
      <c r="X223" s="312"/>
      <c r="Y223" s="312"/>
      <c r="Z223" s="312"/>
    </row>
    <row r="224" spans="1:26" ht="15.75" customHeight="1" x14ac:dyDescent="0.2">
      <c r="A224" s="315"/>
      <c r="B224" s="315"/>
      <c r="C224" s="315"/>
      <c r="D224" s="315"/>
      <c r="E224" s="312"/>
      <c r="F224" s="312"/>
      <c r="G224" s="535"/>
      <c r="H224" s="312"/>
      <c r="I224" s="536"/>
      <c r="J224" s="537"/>
      <c r="K224" s="537"/>
      <c r="L224" s="317"/>
      <c r="M224" s="537"/>
      <c r="N224" s="311"/>
      <c r="O224" s="312"/>
      <c r="P224" s="538"/>
      <c r="Q224" s="539"/>
      <c r="R224" s="540"/>
      <c r="S224" s="312"/>
      <c r="T224" s="312"/>
      <c r="U224" s="312"/>
      <c r="V224" s="312"/>
      <c r="W224" s="312"/>
      <c r="X224" s="312"/>
      <c r="Y224" s="312"/>
      <c r="Z224" s="312"/>
    </row>
    <row r="225" spans="1:26" ht="15.75" customHeight="1" x14ac:dyDescent="0.2">
      <c r="A225" s="315"/>
      <c r="B225" s="315"/>
      <c r="C225" s="315"/>
      <c r="D225" s="315"/>
      <c r="E225" s="312"/>
      <c r="F225" s="312"/>
      <c r="G225" s="535"/>
      <c r="H225" s="312"/>
      <c r="I225" s="536"/>
      <c r="J225" s="537"/>
      <c r="K225" s="537"/>
      <c r="L225" s="317"/>
      <c r="M225" s="537"/>
      <c r="N225" s="311"/>
      <c r="O225" s="312"/>
      <c r="P225" s="538"/>
      <c r="Q225" s="539"/>
      <c r="R225" s="540"/>
      <c r="S225" s="312"/>
      <c r="T225" s="312"/>
      <c r="U225" s="312"/>
      <c r="V225" s="312"/>
      <c r="W225" s="312"/>
      <c r="X225" s="312"/>
      <c r="Y225" s="312"/>
      <c r="Z225" s="312"/>
    </row>
    <row r="226" spans="1:26" ht="15.75" customHeight="1" x14ac:dyDescent="0.2">
      <c r="A226" s="315"/>
      <c r="B226" s="315"/>
      <c r="C226" s="315"/>
      <c r="D226" s="315"/>
      <c r="E226" s="312"/>
      <c r="F226" s="312"/>
      <c r="G226" s="535"/>
      <c r="H226" s="312"/>
      <c r="I226" s="536"/>
      <c r="J226" s="537"/>
      <c r="K226" s="537"/>
      <c r="L226" s="317"/>
      <c r="M226" s="537"/>
      <c r="N226" s="311"/>
      <c r="O226" s="312"/>
      <c r="P226" s="538"/>
      <c r="Q226" s="539"/>
      <c r="R226" s="540"/>
      <c r="S226" s="312"/>
      <c r="T226" s="312"/>
      <c r="U226" s="312"/>
      <c r="V226" s="312"/>
      <c r="W226" s="312"/>
      <c r="X226" s="312"/>
      <c r="Y226" s="312"/>
      <c r="Z226" s="312"/>
    </row>
    <row r="227" spans="1:26" ht="15.75" customHeight="1" x14ac:dyDescent="0.2">
      <c r="A227" s="315"/>
      <c r="B227" s="315"/>
      <c r="C227" s="315"/>
      <c r="D227" s="315"/>
      <c r="E227" s="312"/>
      <c r="F227" s="312"/>
      <c r="G227" s="535"/>
      <c r="H227" s="312"/>
      <c r="I227" s="536"/>
      <c r="J227" s="537"/>
      <c r="K227" s="537"/>
      <c r="L227" s="317"/>
      <c r="M227" s="537"/>
      <c r="N227" s="311"/>
      <c r="O227" s="312"/>
      <c r="P227" s="538"/>
      <c r="Q227" s="539"/>
      <c r="R227" s="540"/>
      <c r="S227" s="312"/>
      <c r="T227" s="312"/>
      <c r="U227" s="312"/>
      <c r="V227" s="312"/>
      <c r="W227" s="312"/>
      <c r="X227" s="312"/>
      <c r="Y227" s="312"/>
      <c r="Z227" s="312"/>
    </row>
    <row r="228" spans="1:26" ht="15.75" customHeight="1" x14ac:dyDescent="0.2">
      <c r="A228" s="315"/>
      <c r="B228" s="315"/>
      <c r="C228" s="315"/>
      <c r="D228" s="315"/>
      <c r="E228" s="312"/>
      <c r="F228" s="312"/>
      <c r="G228" s="535"/>
      <c r="H228" s="312"/>
      <c r="I228" s="536"/>
      <c r="J228" s="537"/>
      <c r="K228" s="537"/>
      <c r="L228" s="317"/>
      <c r="M228" s="537"/>
      <c r="N228" s="311"/>
      <c r="O228" s="312"/>
      <c r="P228" s="538"/>
      <c r="Q228" s="539"/>
      <c r="R228" s="540"/>
      <c r="S228" s="312"/>
      <c r="T228" s="312"/>
      <c r="U228" s="312"/>
      <c r="V228" s="312"/>
      <c r="W228" s="312"/>
      <c r="X228" s="312"/>
      <c r="Y228" s="312"/>
      <c r="Z228" s="312"/>
    </row>
    <row r="229" spans="1:26" ht="15.75" customHeight="1" x14ac:dyDescent="0.2">
      <c r="A229" s="315"/>
      <c r="B229" s="315"/>
      <c r="C229" s="315"/>
      <c r="D229" s="315"/>
      <c r="E229" s="312"/>
      <c r="F229" s="312"/>
      <c r="G229" s="535"/>
      <c r="H229" s="312"/>
      <c r="I229" s="536"/>
      <c r="J229" s="537"/>
      <c r="K229" s="537"/>
      <c r="L229" s="317"/>
      <c r="M229" s="537"/>
      <c r="N229" s="311"/>
      <c r="O229" s="312"/>
      <c r="P229" s="538"/>
      <c r="Q229" s="539"/>
      <c r="R229" s="540"/>
      <c r="S229" s="312"/>
      <c r="T229" s="312"/>
      <c r="U229" s="312"/>
      <c r="V229" s="312"/>
      <c r="W229" s="312"/>
      <c r="X229" s="312"/>
      <c r="Y229" s="312"/>
      <c r="Z229" s="312"/>
    </row>
    <row r="230" spans="1:26" ht="15.75" customHeight="1" x14ac:dyDescent="0.2">
      <c r="A230" s="315"/>
      <c r="B230" s="315"/>
      <c r="C230" s="315"/>
      <c r="D230" s="315"/>
      <c r="E230" s="312"/>
      <c r="F230" s="312"/>
      <c r="G230" s="535"/>
      <c r="H230" s="312"/>
      <c r="I230" s="536"/>
      <c r="J230" s="537"/>
      <c r="K230" s="537"/>
      <c r="L230" s="317"/>
      <c r="M230" s="537"/>
      <c r="N230" s="311"/>
      <c r="O230" s="312"/>
      <c r="P230" s="538"/>
      <c r="Q230" s="539"/>
      <c r="R230" s="540"/>
      <c r="S230" s="312"/>
      <c r="T230" s="312"/>
      <c r="U230" s="312"/>
      <c r="V230" s="312"/>
      <c r="W230" s="312"/>
      <c r="X230" s="312"/>
      <c r="Y230" s="312"/>
      <c r="Z230" s="312"/>
    </row>
    <row r="231" spans="1:26" ht="15.75" customHeight="1" x14ac:dyDescent="0.2">
      <c r="A231" s="315"/>
      <c r="B231" s="315"/>
      <c r="C231" s="315"/>
      <c r="D231" s="315"/>
      <c r="E231" s="312"/>
      <c r="F231" s="312"/>
      <c r="G231" s="535"/>
      <c r="H231" s="312"/>
      <c r="I231" s="536"/>
      <c r="J231" s="537"/>
      <c r="K231" s="537"/>
      <c r="L231" s="317"/>
      <c r="M231" s="537"/>
      <c r="N231" s="311"/>
      <c r="O231" s="312"/>
      <c r="P231" s="538"/>
      <c r="Q231" s="539"/>
      <c r="R231" s="540"/>
      <c r="S231" s="312"/>
      <c r="T231" s="312"/>
      <c r="U231" s="312"/>
      <c r="V231" s="312"/>
      <c r="W231" s="312"/>
      <c r="X231" s="312"/>
      <c r="Y231" s="312"/>
      <c r="Z231" s="312"/>
    </row>
    <row r="232" spans="1:26" ht="15.75" customHeight="1" x14ac:dyDescent="0.2">
      <c r="A232" s="315"/>
      <c r="B232" s="315"/>
      <c r="C232" s="315"/>
      <c r="D232" s="315"/>
      <c r="E232" s="312"/>
      <c r="F232" s="312"/>
      <c r="G232" s="535"/>
      <c r="H232" s="312"/>
      <c r="I232" s="536"/>
      <c r="J232" s="537"/>
      <c r="K232" s="537"/>
      <c r="L232" s="317"/>
      <c r="M232" s="537"/>
      <c r="N232" s="311"/>
      <c r="O232" s="312"/>
      <c r="P232" s="538"/>
      <c r="Q232" s="539"/>
      <c r="R232" s="540"/>
      <c r="S232" s="312"/>
      <c r="T232" s="312"/>
      <c r="U232" s="312"/>
      <c r="V232" s="312"/>
      <c r="W232" s="312"/>
      <c r="X232" s="312"/>
      <c r="Y232" s="312"/>
      <c r="Z232" s="312"/>
    </row>
    <row r="233" spans="1:26" ht="15.75" customHeight="1" x14ac:dyDescent="0.2">
      <c r="A233" s="315"/>
      <c r="B233" s="315"/>
      <c r="C233" s="315"/>
      <c r="D233" s="315"/>
      <c r="E233" s="312"/>
      <c r="F233" s="312"/>
      <c r="G233" s="535"/>
      <c r="H233" s="312"/>
      <c r="I233" s="536"/>
      <c r="J233" s="537"/>
      <c r="K233" s="537"/>
      <c r="L233" s="317"/>
      <c r="M233" s="537"/>
      <c r="N233" s="311"/>
      <c r="O233" s="312"/>
      <c r="P233" s="538"/>
      <c r="Q233" s="539"/>
      <c r="R233" s="540"/>
      <c r="S233" s="312"/>
      <c r="T233" s="312"/>
      <c r="U233" s="312"/>
      <c r="V233" s="312"/>
      <c r="W233" s="312"/>
      <c r="X233" s="312"/>
      <c r="Y233" s="312"/>
      <c r="Z233" s="312"/>
    </row>
    <row r="234" spans="1:26" ht="15.75" customHeight="1" x14ac:dyDescent="0.2">
      <c r="A234" s="315"/>
      <c r="B234" s="315"/>
      <c r="C234" s="315"/>
      <c r="D234" s="315"/>
      <c r="E234" s="312"/>
      <c r="F234" s="312"/>
      <c r="G234" s="535"/>
      <c r="H234" s="312"/>
      <c r="I234" s="536"/>
      <c r="J234" s="537"/>
      <c r="K234" s="537"/>
      <c r="L234" s="317"/>
      <c r="M234" s="537"/>
      <c r="N234" s="311"/>
      <c r="O234" s="312"/>
      <c r="P234" s="538"/>
      <c r="Q234" s="539"/>
      <c r="R234" s="540"/>
      <c r="S234" s="312"/>
      <c r="T234" s="312"/>
      <c r="U234" s="312"/>
      <c r="V234" s="312"/>
      <c r="W234" s="312"/>
      <c r="X234" s="312"/>
      <c r="Y234" s="312"/>
      <c r="Z234" s="312"/>
    </row>
    <row r="235" spans="1:26" ht="15.75" customHeight="1" x14ac:dyDescent="0.2">
      <c r="A235" s="315"/>
      <c r="B235" s="315"/>
      <c r="C235" s="315"/>
      <c r="D235" s="315"/>
      <c r="E235" s="312"/>
      <c r="F235" s="312"/>
      <c r="G235" s="535"/>
      <c r="H235" s="312"/>
      <c r="I235" s="536"/>
      <c r="J235" s="537"/>
      <c r="K235" s="537"/>
      <c r="L235" s="317"/>
      <c r="M235" s="537"/>
      <c r="N235" s="311"/>
      <c r="O235" s="312"/>
      <c r="P235" s="538"/>
      <c r="Q235" s="539"/>
      <c r="R235" s="540"/>
      <c r="S235" s="312"/>
      <c r="T235" s="312"/>
      <c r="U235" s="312"/>
      <c r="V235" s="312"/>
      <c r="W235" s="312"/>
      <c r="X235" s="312"/>
      <c r="Y235" s="312"/>
      <c r="Z235" s="312"/>
    </row>
    <row r="236" spans="1:26" ht="15.75" customHeight="1" x14ac:dyDescent="0.2">
      <c r="A236" s="315"/>
      <c r="B236" s="315"/>
      <c r="C236" s="315"/>
      <c r="D236" s="315"/>
      <c r="E236" s="312"/>
      <c r="F236" s="312"/>
      <c r="G236" s="535"/>
      <c r="H236" s="312"/>
      <c r="I236" s="536"/>
      <c r="J236" s="537"/>
      <c r="K236" s="537"/>
      <c r="L236" s="317"/>
      <c r="M236" s="537"/>
      <c r="N236" s="311"/>
      <c r="O236" s="312"/>
      <c r="P236" s="538"/>
      <c r="Q236" s="539"/>
      <c r="R236" s="540"/>
      <c r="S236" s="312"/>
      <c r="T236" s="312"/>
      <c r="U236" s="312"/>
      <c r="V236" s="312"/>
      <c r="W236" s="312"/>
      <c r="X236" s="312"/>
      <c r="Y236" s="312"/>
      <c r="Z236" s="312"/>
    </row>
    <row r="237" spans="1:26" ht="15.75" customHeight="1" x14ac:dyDescent="0.2">
      <c r="A237" s="315"/>
      <c r="B237" s="315"/>
      <c r="C237" s="315"/>
      <c r="D237" s="315"/>
      <c r="E237" s="312"/>
      <c r="F237" s="312"/>
      <c r="G237" s="535"/>
      <c r="H237" s="312"/>
      <c r="I237" s="536"/>
      <c r="J237" s="537"/>
      <c r="K237" s="537"/>
      <c r="L237" s="317"/>
      <c r="M237" s="537"/>
      <c r="N237" s="311"/>
      <c r="O237" s="312"/>
      <c r="P237" s="538"/>
      <c r="Q237" s="539"/>
      <c r="R237" s="540"/>
      <c r="S237" s="312"/>
      <c r="T237" s="312"/>
      <c r="U237" s="312"/>
      <c r="V237" s="312"/>
      <c r="W237" s="312"/>
      <c r="X237" s="312"/>
      <c r="Y237" s="312"/>
      <c r="Z237" s="312"/>
    </row>
    <row r="238" spans="1:26" ht="15.75" customHeight="1" x14ac:dyDescent="0.2">
      <c r="A238" s="315"/>
      <c r="B238" s="315"/>
      <c r="C238" s="315"/>
      <c r="D238" s="315"/>
      <c r="E238" s="312"/>
      <c r="F238" s="312"/>
      <c r="G238" s="535"/>
      <c r="H238" s="312"/>
      <c r="I238" s="536"/>
      <c r="J238" s="537"/>
      <c r="K238" s="537"/>
      <c r="L238" s="317"/>
      <c r="M238" s="537"/>
      <c r="N238" s="311"/>
      <c r="O238" s="312"/>
      <c r="P238" s="538"/>
      <c r="Q238" s="539"/>
      <c r="R238" s="540"/>
      <c r="S238" s="312"/>
      <c r="T238" s="312"/>
      <c r="U238" s="312"/>
      <c r="V238" s="312"/>
      <c r="W238" s="312"/>
      <c r="X238" s="312"/>
      <c r="Y238" s="312"/>
      <c r="Z238" s="312"/>
    </row>
    <row r="239" spans="1:26" ht="15.75" customHeight="1" x14ac:dyDescent="0.2">
      <c r="A239" s="315"/>
      <c r="B239" s="315"/>
      <c r="C239" s="315"/>
      <c r="D239" s="315"/>
      <c r="E239" s="312"/>
      <c r="F239" s="312"/>
      <c r="G239" s="535"/>
      <c r="H239" s="312"/>
      <c r="I239" s="536"/>
      <c r="J239" s="537"/>
      <c r="K239" s="537"/>
      <c r="L239" s="317"/>
      <c r="M239" s="537"/>
      <c r="N239" s="311"/>
      <c r="O239" s="312"/>
      <c r="P239" s="538"/>
      <c r="Q239" s="539"/>
      <c r="R239" s="540"/>
      <c r="S239" s="312"/>
      <c r="T239" s="312"/>
      <c r="U239" s="312"/>
      <c r="V239" s="312"/>
      <c r="W239" s="312"/>
      <c r="X239" s="312"/>
      <c r="Y239" s="312"/>
      <c r="Z239" s="312"/>
    </row>
    <row r="240" spans="1:26" ht="15.75" customHeight="1" x14ac:dyDescent="0.2">
      <c r="A240" s="315"/>
      <c r="B240" s="315"/>
      <c r="C240" s="315"/>
      <c r="D240" s="315"/>
      <c r="E240" s="312"/>
      <c r="F240" s="312"/>
      <c r="G240" s="535"/>
      <c r="H240" s="312"/>
      <c r="I240" s="536"/>
      <c r="J240" s="537"/>
      <c r="K240" s="537"/>
      <c r="L240" s="317"/>
      <c r="M240" s="537"/>
      <c r="N240" s="311"/>
      <c r="O240" s="312"/>
      <c r="P240" s="538"/>
      <c r="Q240" s="539"/>
      <c r="R240" s="540"/>
      <c r="S240" s="312"/>
      <c r="T240" s="312"/>
      <c r="U240" s="312"/>
      <c r="V240" s="312"/>
      <c r="W240" s="312"/>
      <c r="X240" s="312"/>
      <c r="Y240" s="312"/>
      <c r="Z240" s="312"/>
    </row>
    <row r="241" spans="1:26" ht="15.75" customHeight="1" x14ac:dyDescent="0.2">
      <c r="A241" s="315"/>
      <c r="B241" s="315"/>
      <c r="C241" s="315"/>
      <c r="D241" s="315"/>
      <c r="E241" s="312"/>
      <c r="F241" s="312"/>
      <c r="G241" s="535"/>
      <c r="H241" s="312"/>
      <c r="I241" s="536"/>
      <c r="J241" s="537"/>
      <c r="K241" s="537"/>
      <c r="L241" s="317"/>
      <c r="M241" s="537"/>
      <c r="N241" s="311"/>
      <c r="O241" s="312"/>
      <c r="P241" s="538"/>
      <c r="Q241" s="539"/>
      <c r="R241" s="540"/>
      <c r="S241" s="312"/>
      <c r="T241" s="312"/>
      <c r="U241" s="312"/>
      <c r="V241" s="312"/>
      <c r="W241" s="312"/>
      <c r="X241" s="312"/>
      <c r="Y241" s="312"/>
      <c r="Z241" s="312"/>
    </row>
    <row r="242" spans="1:26" ht="15.75" customHeight="1" x14ac:dyDescent="0.2">
      <c r="A242" s="315"/>
      <c r="B242" s="315"/>
      <c r="C242" s="315"/>
      <c r="D242" s="315"/>
      <c r="E242" s="312"/>
      <c r="F242" s="312"/>
      <c r="G242" s="535"/>
      <c r="H242" s="312"/>
      <c r="I242" s="536"/>
      <c r="J242" s="317"/>
      <c r="K242" s="317"/>
      <c r="L242" s="317"/>
      <c r="M242" s="317"/>
      <c r="N242" s="312"/>
      <c r="O242" s="312"/>
      <c r="P242" s="538"/>
      <c r="Q242" s="539"/>
      <c r="R242" s="540"/>
      <c r="S242" s="312"/>
      <c r="T242" s="312"/>
      <c r="U242" s="312"/>
      <c r="V242" s="312"/>
      <c r="W242" s="312"/>
      <c r="X242" s="312"/>
      <c r="Y242" s="312"/>
      <c r="Z242" s="312"/>
    </row>
    <row r="243" spans="1:26" ht="15.75" customHeight="1" x14ac:dyDescent="0.2">
      <c r="A243" s="315"/>
      <c r="B243" s="315"/>
      <c r="C243" s="315"/>
      <c r="D243" s="315"/>
      <c r="E243" s="312"/>
      <c r="F243" s="312"/>
      <c r="G243" s="535"/>
      <c r="H243" s="312"/>
      <c r="I243" s="536"/>
      <c r="J243" s="317"/>
      <c r="K243" s="317"/>
      <c r="L243" s="317"/>
      <c r="M243" s="317"/>
      <c r="N243" s="312"/>
      <c r="O243" s="312"/>
      <c r="P243" s="538"/>
      <c r="Q243" s="539"/>
      <c r="R243" s="540"/>
      <c r="S243" s="312"/>
      <c r="T243" s="312"/>
      <c r="U243" s="312"/>
      <c r="V243" s="312"/>
      <c r="W243" s="312"/>
      <c r="X243" s="312"/>
      <c r="Y243" s="312"/>
      <c r="Z243" s="312"/>
    </row>
    <row r="244" spans="1:26" ht="15.75" customHeight="1" x14ac:dyDescent="0.2">
      <c r="A244" s="315"/>
      <c r="B244" s="315"/>
      <c r="C244" s="315"/>
      <c r="D244" s="315"/>
      <c r="E244" s="312"/>
      <c r="F244" s="312"/>
      <c r="G244" s="535"/>
      <c r="H244" s="312"/>
      <c r="I244" s="536"/>
      <c r="J244" s="317"/>
      <c r="K244" s="317"/>
      <c r="L244" s="317"/>
      <c r="M244" s="317"/>
      <c r="N244" s="312"/>
      <c r="O244" s="312"/>
      <c r="P244" s="538"/>
      <c r="Q244" s="539"/>
      <c r="R244" s="540"/>
      <c r="S244" s="312"/>
      <c r="T244" s="312"/>
      <c r="U244" s="312"/>
      <c r="V244" s="312"/>
      <c r="W244" s="312"/>
      <c r="X244" s="312"/>
      <c r="Y244" s="312"/>
      <c r="Z244" s="312"/>
    </row>
    <row r="245" spans="1:26" ht="15.75" customHeight="1" x14ac:dyDescent="0.2">
      <c r="A245" s="315"/>
      <c r="B245" s="315"/>
      <c r="C245" s="315"/>
      <c r="D245" s="315"/>
      <c r="E245" s="312"/>
      <c r="F245" s="312"/>
      <c r="G245" s="535"/>
      <c r="H245" s="312"/>
      <c r="I245" s="536"/>
      <c r="J245" s="317"/>
      <c r="K245" s="317"/>
      <c r="L245" s="317"/>
      <c r="M245" s="317"/>
      <c r="N245" s="312"/>
      <c r="O245" s="312"/>
      <c r="P245" s="538"/>
      <c r="Q245" s="539"/>
      <c r="R245" s="540"/>
      <c r="S245" s="312"/>
      <c r="T245" s="312"/>
      <c r="U245" s="312"/>
      <c r="V245" s="312"/>
      <c r="W245" s="312"/>
      <c r="X245" s="312"/>
      <c r="Y245" s="312"/>
      <c r="Z245" s="312"/>
    </row>
    <row r="246" spans="1:26" ht="15.75" customHeight="1" x14ac:dyDescent="0.2">
      <c r="A246" s="315"/>
      <c r="B246" s="315"/>
      <c r="C246" s="315"/>
      <c r="D246" s="315"/>
      <c r="E246" s="312"/>
      <c r="F246" s="312"/>
      <c r="G246" s="535"/>
      <c r="H246" s="312"/>
      <c r="I246" s="536"/>
      <c r="J246" s="317"/>
      <c r="K246" s="317"/>
      <c r="L246" s="317"/>
      <c r="M246" s="317"/>
      <c r="N246" s="312"/>
      <c r="O246" s="312"/>
      <c r="P246" s="538"/>
      <c r="Q246" s="539"/>
      <c r="R246" s="540"/>
      <c r="S246" s="312"/>
      <c r="T246" s="312"/>
      <c r="U246" s="312"/>
      <c r="V246" s="312"/>
      <c r="W246" s="312"/>
      <c r="X246" s="312"/>
      <c r="Y246" s="312"/>
      <c r="Z246" s="312"/>
    </row>
    <row r="247" spans="1:26" ht="15.75" customHeight="1" x14ac:dyDescent="0.2">
      <c r="A247" s="315"/>
      <c r="B247" s="315"/>
      <c r="C247" s="315"/>
      <c r="D247" s="315"/>
      <c r="E247" s="312"/>
      <c r="F247" s="312"/>
      <c r="G247" s="535"/>
      <c r="H247" s="312"/>
      <c r="I247" s="536"/>
      <c r="J247" s="317"/>
      <c r="K247" s="317"/>
      <c r="L247" s="317"/>
      <c r="M247" s="317"/>
      <c r="N247" s="312"/>
      <c r="O247" s="312"/>
      <c r="P247" s="538"/>
      <c r="Q247" s="539"/>
      <c r="R247" s="540"/>
      <c r="S247" s="312"/>
      <c r="T247" s="312"/>
      <c r="U247" s="312"/>
      <c r="V247" s="312"/>
      <c r="W247" s="312"/>
      <c r="X247" s="312"/>
      <c r="Y247" s="312"/>
      <c r="Z247" s="312"/>
    </row>
    <row r="248" spans="1:26" ht="15.75" customHeight="1" x14ac:dyDescent="0.2">
      <c r="A248" s="315"/>
      <c r="B248" s="315"/>
      <c r="C248" s="315"/>
      <c r="D248" s="315"/>
      <c r="E248" s="312"/>
      <c r="F248" s="312"/>
      <c r="G248" s="535"/>
      <c r="H248" s="312"/>
      <c r="I248" s="536"/>
      <c r="J248" s="317"/>
      <c r="K248" s="317"/>
      <c r="L248" s="317"/>
      <c r="M248" s="317"/>
      <c r="N248" s="312"/>
      <c r="O248" s="312"/>
      <c r="P248" s="538"/>
      <c r="Q248" s="539"/>
      <c r="R248" s="540"/>
      <c r="S248" s="312"/>
      <c r="T248" s="312"/>
      <c r="U248" s="312"/>
      <c r="V248" s="312"/>
      <c r="W248" s="312"/>
      <c r="X248" s="312"/>
      <c r="Y248" s="312"/>
      <c r="Z248" s="312"/>
    </row>
    <row r="249" spans="1:26" ht="15.75" customHeight="1" x14ac:dyDescent="0.2">
      <c r="A249" s="315"/>
      <c r="B249" s="315"/>
      <c r="C249" s="315"/>
      <c r="D249" s="315"/>
      <c r="E249" s="312"/>
      <c r="F249" s="312"/>
      <c r="G249" s="535"/>
      <c r="H249" s="312"/>
      <c r="I249" s="536"/>
      <c r="J249" s="317"/>
      <c r="K249" s="317"/>
      <c r="L249" s="317"/>
      <c r="M249" s="317"/>
      <c r="N249" s="312"/>
      <c r="O249" s="312"/>
      <c r="P249" s="538"/>
      <c r="Q249" s="539"/>
      <c r="R249" s="540"/>
      <c r="S249" s="312"/>
      <c r="T249" s="312"/>
      <c r="U249" s="312"/>
      <c r="V249" s="312"/>
      <c r="W249" s="312"/>
      <c r="X249" s="312"/>
      <c r="Y249" s="312"/>
      <c r="Z249" s="312"/>
    </row>
    <row r="250" spans="1:26" ht="15.75" customHeight="1" x14ac:dyDescent="0.2">
      <c r="A250" s="315"/>
      <c r="B250" s="315"/>
      <c r="C250" s="315"/>
      <c r="D250" s="315"/>
      <c r="E250" s="312"/>
      <c r="F250" s="312"/>
      <c r="G250" s="535"/>
      <c r="H250" s="312"/>
      <c r="I250" s="536"/>
      <c r="J250" s="317"/>
      <c r="K250" s="317"/>
      <c r="L250" s="317"/>
      <c r="M250" s="317"/>
      <c r="N250" s="312"/>
      <c r="O250" s="312"/>
      <c r="P250" s="538"/>
      <c r="Q250" s="539"/>
      <c r="R250" s="540"/>
      <c r="S250" s="312"/>
      <c r="T250" s="312"/>
      <c r="U250" s="312"/>
      <c r="V250" s="312"/>
      <c r="W250" s="312"/>
      <c r="X250" s="312"/>
      <c r="Y250" s="312"/>
      <c r="Z250" s="312"/>
    </row>
    <row r="251" spans="1:26" ht="15.75" customHeight="1" x14ac:dyDescent="0.2">
      <c r="A251" s="315"/>
      <c r="B251" s="315"/>
      <c r="C251" s="315"/>
      <c r="D251" s="315"/>
      <c r="E251" s="312"/>
      <c r="F251" s="312"/>
      <c r="G251" s="535"/>
      <c r="H251" s="312"/>
      <c r="I251" s="536"/>
      <c r="J251" s="317"/>
      <c r="K251" s="317"/>
      <c r="L251" s="317"/>
      <c r="M251" s="317"/>
      <c r="N251" s="312"/>
      <c r="O251" s="312"/>
      <c r="P251" s="538"/>
      <c r="Q251" s="539"/>
      <c r="R251" s="540"/>
      <c r="S251" s="312"/>
      <c r="T251" s="312"/>
      <c r="U251" s="312"/>
      <c r="V251" s="312"/>
      <c r="W251" s="312"/>
      <c r="X251" s="312"/>
      <c r="Y251" s="312"/>
      <c r="Z251" s="312"/>
    </row>
    <row r="252" spans="1:26" ht="15.75" customHeight="1" x14ac:dyDescent="0.2">
      <c r="A252" s="315"/>
      <c r="B252" s="315"/>
      <c r="C252" s="315"/>
      <c r="D252" s="315"/>
      <c r="E252" s="312"/>
      <c r="F252" s="312"/>
      <c r="G252" s="535"/>
      <c r="H252" s="312"/>
      <c r="I252" s="536"/>
      <c r="J252" s="317"/>
      <c r="K252" s="317"/>
      <c r="L252" s="317"/>
      <c r="M252" s="317"/>
      <c r="N252" s="312"/>
      <c r="O252" s="312"/>
      <c r="P252" s="538"/>
      <c r="Q252" s="539"/>
      <c r="R252" s="540"/>
      <c r="S252" s="312"/>
      <c r="T252" s="312"/>
      <c r="U252" s="312"/>
      <c r="V252" s="312"/>
      <c r="W252" s="312"/>
      <c r="X252" s="312"/>
      <c r="Y252" s="312"/>
      <c r="Z252" s="312"/>
    </row>
    <row r="253" spans="1:26" ht="15.75" customHeight="1" x14ac:dyDescent="0.2">
      <c r="A253" s="315"/>
      <c r="B253" s="315"/>
      <c r="C253" s="315"/>
      <c r="D253" s="315"/>
      <c r="E253" s="312"/>
      <c r="F253" s="312"/>
      <c r="G253" s="535"/>
      <c r="H253" s="312"/>
      <c r="I253" s="536"/>
      <c r="J253" s="317"/>
      <c r="K253" s="317"/>
      <c r="L253" s="317"/>
      <c r="M253" s="317"/>
      <c r="N253" s="312"/>
      <c r="O253" s="312"/>
      <c r="P253" s="538"/>
      <c r="Q253" s="539"/>
      <c r="R253" s="540"/>
      <c r="S253" s="312"/>
      <c r="T253" s="312"/>
      <c r="U253" s="312"/>
      <c r="V253" s="312"/>
      <c r="W253" s="312"/>
      <c r="X253" s="312"/>
      <c r="Y253" s="312"/>
      <c r="Z253" s="312"/>
    </row>
    <row r="254" spans="1:26" ht="15.75" customHeight="1" x14ac:dyDescent="0.2">
      <c r="A254" s="315"/>
      <c r="B254" s="315"/>
      <c r="C254" s="315"/>
      <c r="D254" s="315"/>
      <c r="E254" s="312"/>
      <c r="F254" s="312"/>
      <c r="G254" s="535"/>
      <c r="H254" s="312"/>
      <c r="I254" s="536"/>
      <c r="J254" s="317"/>
      <c r="K254" s="317"/>
      <c r="L254" s="317"/>
      <c r="M254" s="317"/>
      <c r="N254" s="312"/>
      <c r="O254" s="312"/>
      <c r="P254" s="538"/>
      <c r="Q254" s="539"/>
      <c r="R254" s="540"/>
      <c r="S254" s="312"/>
      <c r="T254" s="312"/>
      <c r="U254" s="312"/>
      <c r="V254" s="312"/>
      <c r="W254" s="312"/>
      <c r="X254" s="312"/>
      <c r="Y254" s="312"/>
      <c r="Z254" s="312"/>
    </row>
    <row r="255" spans="1:26" ht="15.75" customHeight="1" x14ac:dyDescent="0.2">
      <c r="A255" s="315"/>
      <c r="B255" s="315"/>
      <c r="C255" s="315"/>
      <c r="D255" s="315"/>
      <c r="E255" s="312"/>
      <c r="F255" s="312"/>
      <c r="G255" s="535"/>
      <c r="H255" s="312"/>
      <c r="I255" s="536"/>
      <c r="J255" s="317"/>
      <c r="K255" s="317"/>
      <c r="L255" s="317"/>
      <c r="M255" s="317"/>
      <c r="N255" s="312"/>
      <c r="O255" s="312"/>
      <c r="P255" s="538"/>
      <c r="Q255" s="539"/>
      <c r="R255" s="540"/>
      <c r="S255" s="312"/>
      <c r="T255" s="312"/>
      <c r="U255" s="312"/>
      <c r="V255" s="312"/>
      <c r="W255" s="312"/>
      <c r="X255" s="312"/>
      <c r="Y255" s="312"/>
      <c r="Z255" s="312"/>
    </row>
    <row r="256" spans="1:26" ht="15.75" customHeight="1" x14ac:dyDescent="0.2">
      <c r="A256" s="315"/>
      <c r="B256" s="315"/>
      <c r="C256" s="315"/>
      <c r="D256" s="315"/>
      <c r="E256" s="312"/>
      <c r="F256" s="312"/>
      <c r="G256" s="535"/>
      <c r="H256" s="312"/>
      <c r="I256" s="536"/>
      <c r="J256" s="317"/>
      <c r="K256" s="317"/>
      <c r="L256" s="317"/>
      <c r="M256" s="317"/>
      <c r="N256" s="312"/>
      <c r="O256" s="312"/>
      <c r="P256" s="538"/>
      <c r="Q256" s="539"/>
      <c r="R256" s="540"/>
      <c r="S256" s="312"/>
      <c r="T256" s="312"/>
      <c r="U256" s="312"/>
      <c r="V256" s="312"/>
      <c r="W256" s="312"/>
      <c r="X256" s="312"/>
      <c r="Y256" s="312"/>
      <c r="Z256" s="312"/>
    </row>
    <row r="257" spans="1:26" ht="15.75" customHeight="1" x14ac:dyDescent="0.2">
      <c r="A257" s="315"/>
      <c r="B257" s="315"/>
      <c r="C257" s="315"/>
      <c r="D257" s="315"/>
      <c r="E257" s="312"/>
      <c r="F257" s="312"/>
      <c r="G257" s="535"/>
      <c r="H257" s="312"/>
      <c r="I257" s="536"/>
      <c r="J257" s="317"/>
      <c r="K257" s="317"/>
      <c r="L257" s="317"/>
      <c r="M257" s="317"/>
      <c r="N257" s="312"/>
      <c r="O257" s="312"/>
      <c r="P257" s="538"/>
      <c r="Q257" s="539"/>
      <c r="R257" s="540"/>
      <c r="S257" s="312"/>
      <c r="T257" s="312"/>
      <c r="U257" s="312"/>
      <c r="V257" s="312"/>
      <c r="W257" s="312"/>
      <c r="X257" s="312"/>
      <c r="Y257" s="312"/>
      <c r="Z257" s="312"/>
    </row>
    <row r="258" spans="1:26" ht="15.75" customHeight="1" x14ac:dyDescent="0.2">
      <c r="A258" s="315"/>
      <c r="B258" s="315"/>
      <c r="C258" s="315"/>
      <c r="D258" s="315"/>
      <c r="E258" s="312"/>
      <c r="F258" s="312"/>
      <c r="G258" s="535"/>
      <c r="H258" s="312"/>
      <c r="I258" s="536"/>
      <c r="J258" s="317"/>
      <c r="K258" s="317"/>
      <c r="L258" s="317"/>
      <c r="M258" s="317"/>
      <c r="N258" s="312"/>
      <c r="O258" s="312"/>
      <c r="P258" s="538"/>
      <c r="Q258" s="539"/>
      <c r="R258" s="540"/>
      <c r="S258" s="312"/>
      <c r="T258" s="312"/>
      <c r="U258" s="312"/>
      <c r="V258" s="312"/>
      <c r="W258" s="312"/>
      <c r="X258" s="312"/>
      <c r="Y258" s="312"/>
      <c r="Z258" s="312"/>
    </row>
    <row r="259" spans="1:26" ht="15.75" customHeight="1" x14ac:dyDescent="0.2">
      <c r="A259" s="315"/>
      <c r="B259" s="315"/>
      <c r="C259" s="315"/>
      <c r="D259" s="315"/>
      <c r="E259" s="312"/>
      <c r="F259" s="312"/>
      <c r="G259" s="535"/>
      <c r="H259" s="312"/>
      <c r="I259" s="536"/>
      <c r="J259" s="317"/>
      <c r="K259" s="317"/>
      <c r="L259" s="317"/>
      <c r="M259" s="317"/>
      <c r="N259" s="312"/>
      <c r="O259" s="312"/>
      <c r="P259" s="538"/>
      <c r="Q259" s="539"/>
      <c r="R259" s="540"/>
      <c r="S259" s="312"/>
      <c r="T259" s="312"/>
      <c r="U259" s="312"/>
      <c r="V259" s="312"/>
      <c r="W259" s="312"/>
      <c r="X259" s="312"/>
      <c r="Y259" s="312"/>
      <c r="Z259" s="312"/>
    </row>
    <row r="260" spans="1:26" ht="15.75" customHeight="1" x14ac:dyDescent="0.2">
      <c r="A260" s="315"/>
      <c r="B260" s="315"/>
      <c r="C260" s="315"/>
      <c r="D260" s="315"/>
      <c r="E260" s="312"/>
      <c r="F260" s="312"/>
      <c r="G260" s="535"/>
      <c r="H260" s="312"/>
      <c r="I260" s="536"/>
      <c r="J260" s="317"/>
      <c r="K260" s="317"/>
      <c r="L260" s="317"/>
      <c r="M260" s="317"/>
      <c r="N260" s="312"/>
      <c r="O260" s="312"/>
      <c r="P260" s="538"/>
      <c r="Q260" s="539"/>
      <c r="R260" s="540"/>
      <c r="S260" s="312"/>
      <c r="T260" s="312"/>
      <c r="U260" s="312"/>
      <c r="V260" s="312"/>
      <c r="W260" s="312"/>
      <c r="X260" s="312"/>
      <c r="Y260" s="312"/>
      <c r="Z260" s="312"/>
    </row>
    <row r="261" spans="1:26" ht="15.75" customHeight="1" x14ac:dyDescent="0.2">
      <c r="A261" s="315"/>
      <c r="B261" s="315"/>
      <c r="C261" s="315"/>
      <c r="D261" s="315"/>
      <c r="E261" s="312"/>
      <c r="F261" s="312"/>
      <c r="G261" s="535"/>
      <c r="H261" s="312"/>
      <c r="I261" s="536"/>
      <c r="J261" s="317"/>
      <c r="K261" s="317"/>
      <c r="L261" s="317"/>
      <c r="M261" s="317"/>
      <c r="N261" s="312"/>
      <c r="O261" s="312"/>
      <c r="P261" s="538"/>
      <c r="Q261" s="539"/>
      <c r="R261" s="540"/>
      <c r="S261" s="312"/>
      <c r="T261" s="312"/>
      <c r="U261" s="312"/>
      <c r="V261" s="312"/>
      <c r="W261" s="312"/>
      <c r="X261" s="312"/>
      <c r="Y261" s="312"/>
      <c r="Z261" s="312"/>
    </row>
    <row r="262" spans="1:26" ht="15.75" customHeight="1" x14ac:dyDescent="0.2">
      <c r="A262" s="315"/>
      <c r="B262" s="315"/>
      <c r="C262" s="315"/>
      <c r="D262" s="315"/>
      <c r="E262" s="312"/>
      <c r="F262" s="312"/>
      <c r="G262" s="535"/>
      <c r="H262" s="312"/>
      <c r="I262" s="536"/>
      <c r="J262" s="317"/>
      <c r="K262" s="317"/>
      <c r="L262" s="317"/>
      <c r="M262" s="317"/>
      <c r="N262" s="312"/>
      <c r="O262" s="312"/>
      <c r="P262" s="538"/>
      <c r="Q262" s="539"/>
      <c r="R262" s="540"/>
      <c r="S262" s="312"/>
      <c r="T262" s="312"/>
      <c r="U262" s="312"/>
      <c r="V262" s="312"/>
      <c r="W262" s="312"/>
      <c r="X262" s="312"/>
      <c r="Y262" s="312"/>
      <c r="Z262" s="312"/>
    </row>
    <row r="263" spans="1:26" ht="15.75" customHeight="1" x14ac:dyDescent="0.2">
      <c r="A263" s="315"/>
      <c r="B263" s="315"/>
      <c r="C263" s="315"/>
      <c r="D263" s="315"/>
      <c r="E263" s="312"/>
      <c r="F263" s="312"/>
      <c r="G263" s="535"/>
      <c r="H263" s="312"/>
      <c r="I263" s="536"/>
      <c r="J263" s="317"/>
      <c r="K263" s="317"/>
      <c r="L263" s="317"/>
      <c r="M263" s="317"/>
      <c r="N263" s="312"/>
      <c r="O263" s="312"/>
      <c r="P263" s="538"/>
      <c r="Q263" s="539"/>
      <c r="R263" s="540"/>
      <c r="S263" s="312"/>
      <c r="T263" s="312"/>
      <c r="U263" s="312"/>
      <c r="V263" s="312"/>
      <c r="W263" s="312"/>
      <c r="X263" s="312"/>
      <c r="Y263" s="312"/>
      <c r="Z263" s="312"/>
    </row>
    <row r="264" spans="1:26" ht="15.75" customHeight="1" x14ac:dyDescent="0.2">
      <c r="A264" s="315"/>
      <c r="B264" s="315"/>
      <c r="C264" s="315"/>
      <c r="D264" s="315"/>
      <c r="E264" s="312"/>
      <c r="F264" s="312"/>
      <c r="G264" s="535"/>
      <c r="H264" s="312"/>
      <c r="I264" s="536"/>
      <c r="J264" s="317"/>
      <c r="K264" s="317"/>
      <c r="L264" s="317"/>
      <c r="M264" s="317"/>
      <c r="N264" s="312"/>
      <c r="O264" s="312"/>
      <c r="P264" s="538"/>
      <c r="Q264" s="539"/>
      <c r="R264" s="540"/>
      <c r="S264" s="312"/>
      <c r="T264" s="312"/>
      <c r="U264" s="312"/>
      <c r="V264" s="312"/>
      <c r="W264" s="312"/>
      <c r="X264" s="312"/>
      <c r="Y264" s="312"/>
      <c r="Z264" s="312"/>
    </row>
    <row r="265" spans="1:26" ht="15.75" customHeight="1" x14ac:dyDescent="0.2">
      <c r="A265" s="315"/>
      <c r="B265" s="315"/>
      <c r="C265" s="315"/>
      <c r="D265" s="315"/>
      <c r="E265" s="312"/>
      <c r="F265" s="312"/>
      <c r="G265" s="535"/>
      <c r="H265" s="312"/>
      <c r="I265" s="536"/>
      <c r="J265" s="317"/>
      <c r="K265" s="317"/>
      <c r="L265" s="317"/>
      <c r="M265" s="317"/>
      <c r="N265" s="312"/>
      <c r="O265" s="312"/>
      <c r="P265" s="538"/>
      <c r="Q265" s="539"/>
      <c r="R265" s="540"/>
      <c r="S265" s="312"/>
      <c r="T265" s="312"/>
      <c r="U265" s="312"/>
      <c r="V265" s="312"/>
      <c r="W265" s="312"/>
      <c r="X265" s="312"/>
      <c r="Y265" s="312"/>
      <c r="Z265" s="312"/>
    </row>
    <row r="266" spans="1:26" ht="15.75" customHeight="1" x14ac:dyDescent="0.2">
      <c r="A266" s="315"/>
      <c r="B266" s="315"/>
      <c r="C266" s="315"/>
      <c r="D266" s="315"/>
      <c r="E266" s="312"/>
      <c r="F266" s="312"/>
      <c r="G266" s="535"/>
      <c r="H266" s="312"/>
      <c r="I266" s="536"/>
      <c r="J266" s="317"/>
      <c r="K266" s="317"/>
      <c r="L266" s="317"/>
      <c r="M266" s="317"/>
      <c r="N266" s="312"/>
      <c r="O266" s="312"/>
      <c r="P266" s="538"/>
      <c r="Q266" s="539"/>
      <c r="R266" s="540"/>
      <c r="S266" s="312"/>
      <c r="T266" s="312"/>
      <c r="U266" s="312"/>
      <c r="V266" s="312"/>
      <c r="W266" s="312"/>
      <c r="X266" s="312"/>
      <c r="Y266" s="312"/>
      <c r="Z266" s="312"/>
    </row>
    <row r="267" spans="1:26" ht="15.75" customHeight="1" x14ac:dyDescent="0.2">
      <c r="A267" s="315"/>
      <c r="B267" s="315"/>
      <c r="C267" s="315"/>
      <c r="D267" s="315"/>
      <c r="E267" s="312"/>
      <c r="F267" s="312"/>
      <c r="G267" s="535"/>
      <c r="H267" s="312"/>
      <c r="I267" s="536"/>
      <c r="J267" s="317"/>
      <c r="K267" s="317"/>
      <c r="L267" s="317"/>
      <c r="M267" s="317"/>
      <c r="N267" s="312"/>
      <c r="O267" s="312"/>
      <c r="P267" s="538"/>
      <c r="Q267" s="539"/>
      <c r="R267" s="540"/>
      <c r="S267" s="312"/>
      <c r="T267" s="312"/>
      <c r="U267" s="312"/>
      <c r="V267" s="312"/>
      <c r="W267" s="312"/>
      <c r="X267" s="312"/>
      <c r="Y267" s="312"/>
      <c r="Z267" s="312"/>
    </row>
    <row r="268" spans="1:26" ht="15.75" customHeight="1" x14ac:dyDescent="0.2">
      <c r="A268" s="315"/>
      <c r="B268" s="315"/>
      <c r="C268" s="315"/>
      <c r="D268" s="315"/>
      <c r="E268" s="312"/>
      <c r="F268" s="312"/>
      <c r="G268" s="535"/>
      <c r="H268" s="312"/>
      <c r="I268" s="536"/>
      <c r="J268" s="317"/>
      <c r="K268" s="317"/>
      <c r="L268" s="317"/>
      <c r="M268" s="317"/>
      <c r="N268" s="312"/>
      <c r="O268" s="312"/>
      <c r="P268" s="538"/>
      <c r="Q268" s="539"/>
      <c r="R268" s="540"/>
      <c r="S268" s="312"/>
      <c r="T268" s="312"/>
      <c r="U268" s="312"/>
      <c r="V268" s="312"/>
      <c r="W268" s="312"/>
      <c r="X268" s="312"/>
      <c r="Y268" s="312"/>
      <c r="Z268" s="312"/>
    </row>
    <row r="269" spans="1:26" ht="15.75" customHeight="1" x14ac:dyDescent="0.2">
      <c r="A269" s="315"/>
      <c r="B269" s="315"/>
      <c r="C269" s="315"/>
      <c r="D269" s="315"/>
      <c r="E269" s="312"/>
      <c r="F269" s="312"/>
      <c r="G269" s="535"/>
      <c r="H269" s="312"/>
      <c r="I269" s="536"/>
      <c r="J269" s="317"/>
      <c r="K269" s="317"/>
      <c r="L269" s="317"/>
      <c r="M269" s="317"/>
      <c r="N269" s="312"/>
      <c r="O269" s="312"/>
      <c r="P269" s="538"/>
      <c r="Q269" s="539"/>
      <c r="R269" s="540"/>
      <c r="S269" s="312"/>
      <c r="T269" s="312"/>
      <c r="U269" s="312"/>
      <c r="V269" s="312"/>
      <c r="W269" s="312"/>
      <c r="X269" s="312"/>
      <c r="Y269" s="312"/>
      <c r="Z269" s="312"/>
    </row>
    <row r="270" spans="1:26" ht="15.75" customHeight="1" x14ac:dyDescent="0.2">
      <c r="A270" s="315"/>
      <c r="B270" s="315"/>
      <c r="C270" s="315"/>
      <c r="D270" s="315"/>
      <c r="E270" s="312"/>
      <c r="F270" s="312"/>
      <c r="G270" s="535"/>
      <c r="H270" s="312"/>
      <c r="I270" s="536"/>
      <c r="J270" s="317"/>
      <c r="K270" s="317"/>
      <c r="L270" s="317"/>
      <c r="M270" s="317"/>
      <c r="N270" s="312"/>
      <c r="O270" s="312"/>
      <c r="P270" s="538"/>
      <c r="Q270" s="539"/>
      <c r="R270" s="540"/>
      <c r="S270" s="312"/>
      <c r="T270" s="312"/>
      <c r="U270" s="312"/>
      <c r="V270" s="312"/>
      <c r="W270" s="312"/>
      <c r="X270" s="312"/>
      <c r="Y270" s="312"/>
      <c r="Z270" s="312"/>
    </row>
    <row r="271" spans="1:26" ht="15.75" customHeight="1" x14ac:dyDescent="0.2">
      <c r="A271" s="315"/>
      <c r="B271" s="315"/>
      <c r="C271" s="315"/>
      <c r="D271" s="315"/>
      <c r="E271" s="312"/>
      <c r="F271" s="312"/>
      <c r="G271" s="535"/>
      <c r="H271" s="312"/>
      <c r="I271" s="536"/>
      <c r="J271" s="317"/>
      <c r="K271" s="317"/>
      <c r="L271" s="317"/>
      <c r="M271" s="317"/>
      <c r="N271" s="312"/>
      <c r="O271" s="312"/>
      <c r="P271" s="538"/>
      <c r="Q271" s="539"/>
      <c r="R271" s="540"/>
      <c r="S271" s="312"/>
      <c r="T271" s="312"/>
      <c r="U271" s="312"/>
      <c r="V271" s="312"/>
      <c r="W271" s="312"/>
      <c r="X271" s="312"/>
      <c r="Y271" s="312"/>
      <c r="Z271" s="312"/>
    </row>
    <row r="272" spans="1:26" ht="15.75" customHeight="1" x14ac:dyDescent="0.2">
      <c r="A272" s="315"/>
      <c r="B272" s="315"/>
      <c r="C272" s="315"/>
      <c r="D272" s="315"/>
      <c r="E272" s="312"/>
      <c r="F272" s="312"/>
      <c r="G272" s="535"/>
      <c r="H272" s="312"/>
      <c r="I272" s="536"/>
      <c r="J272" s="317"/>
      <c r="K272" s="317"/>
      <c r="L272" s="317"/>
      <c r="M272" s="317"/>
      <c r="N272" s="312"/>
      <c r="O272" s="312"/>
      <c r="P272" s="538"/>
      <c r="Q272" s="539"/>
      <c r="R272" s="540"/>
      <c r="S272" s="312"/>
      <c r="T272" s="312"/>
      <c r="U272" s="312"/>
      <c r="V272" s="312"/>
      <c r="W272" s="312"/>
      <c r="X272" s="312"/>
      <c r="Y272" s="312"/>
      <c r="Z272" s="312"/>
    </row>
    <row r="273" spans="1:26" ht="15.75" customHeight="1" x14ac:dyDescent="0.2">
      <c r="A273" s="315"/>
      <c r="B273" s="315"/>
      <c r="C273" s="315"/>
      <c r="D273" s="315"/>
      <c r="E273" s="312"/>
      <c r="F273" s="312"/>
      <c r="G273" s="535"/>
      <c r="H273" s="312"/>
      <c r="I273" s="536"/>
      <c r="J273" s="317"/>
      <c r="K273" s="317"/>
      <c r="L273" s="317"/>
      <c r="M273" s="317"/>
      <c r="N273" s="312"/>
      <c r="O273" s="312"/>
      <c r="P273" s="538"/>
      <c r="Q273" s="539"/>
      <c r="R273" s="540"/>
      <c r="S273" s="312"/>
      <c r="T273" s="312"/>
      <c r="U273" s="312"/>
      <c r="V273" s="312"/>
      <c r="W273" s="312"/>
      <c r="X273" s="312"/>
      <c r="Y273" s="312"/>
      <c r="Z273" s="312"/>
    </row>
    <row r="274" spans="1:26" ht="15.75" customHeight="1" x14ac:dyDescent="0.2">
      <c r="A274" s="315"/>
      <c r="B274" s="315"/>
      <c r="C274" s="315"/>
      <c r="D274" s="315"/>
      <c r="E274" s="312"/>
      <c r="F274" s="312"/>
      <c r="G274" s="535"/>
      <c r="H274" s="312"/>
      <c r="I274" s="536"/>
      <c r="J274" s="317"/>
      <c r="K274" s="317"/>
      <c r="L274" s="317"/>
      <c r="M274" s="317"/>
      <c r="N274" s="312"/>
      <c r="O274" s="312"/>
      <c r="P274" s="538"/>
      <c r="Q274" s="539"/>
      <c r="R274" s="540"/>
      <c r="S274" s="312"/>
      <c r="T274" s="312"/>
      <c r="U274" s="312"/>
      <c r="V274" s="312"/>
      <c r="W274" s="312"/>
      <c r="X274" s="312"/>
      <c r="Y274" s="312"/>
      <c r="Z274" s="312"/>
    </row>
    <row r="275" spans="1:26" ht="15.75" customHeight="1" x14ac:dyDescent="0.2">
      <c r="A275" s="315"/>
      <c r="B275" s="315"/>
      <c r="C275" s="315"/>
      <c r="D275" s="315"/>
      <c r="E275" s="312"/>
      <c r="F275" s="312"/>
      <c r="G275" s="535"/>
      <c r="H275" s="312"/>
      <c r="I275" s="536"/>
      <c r="J275" s="317"/>
      <c r="K275" s="317"/>
      <c r="L275" s="317"/>
      <c r="M275" s="317"/>
      <c r="N275" s="312"/>
      <c r="O275" s="312"/>
      <c r="P275" s="538"/>
      <c r="Q275" s="539"/>
      <c r="R275" s="540"/>
      <c r="S275" s="312"/>
      <c r="T275" s="312"/>
      <c r="U275" s="312"/>
      <c r="V275" s="312"/>
      <c r="W275" s="312"/>
      <c r="X275" s="312"/>
      <c r="Y275" s="312"/>
      <c r="Z275" s="312"/>
    </row>
    <row r="276" spans="1:26" ht="15.75" customHeight="1" x14ac:dyDescent="0.2">
      <c r="A276" s="315"/>
      <c r="B276" s="315"/>
      <c r="C276" s="315"/>
      <c r="D276" s="315"/>
      <c r="E276" s="312"/>
      <c r="F276" s="312"/>
      <c r="G276" s="535"/>
      <c r="H276" s="312"/>
      <c r="I276" s="536"/>
      <c r="J276" s="317"/>
      <c r="K276" s="317"/>
      <c r="L276" s="317"/>
      <c r="M276" s="317"/>
      <c r="N276" s="312"/>
      <c r="O276" s="312"/>
      <c r="P276" s="538"/>
      <c r="Q276" s="539"/>
      <c r="R276" s="540"/>
      <c r="S276" s="312"/>
      <c r="T276" s="312"/>
      <c r="U276" s="312"/>
      <c r="V276" s="312"/>
      <c r="W276" s="312"/>
      <c r="X276" s="312"/>
      <c r="Y276" s="312"/>
      <c r="Z276" s="312"/>
    </row>
    <row r="277" spans="1:26" ht="15.75" customHeight="1" x14ac:dyDescent="0.2">
      <c r="A277" s="315"/>
      <c r="B277" s="315"/>
      <c r="C277" s="315"/>
      <c r="D277" s="315"/>
      <c r="E277" s="312"/>
      <c r="F277" s="312"/>
      <c r="G277" s="535"/>
      <c r="H277" s="312"/>
      <c r="I277" s="536"/>
      <c r="J277" s="317"/>
      <c r="K277" s="317"/>
      <c r="L277" s="317"/>
      <c r="M277" s="317"/>
      <c r="N277" s="312"/>
      <c r="O277" s="312"/>
      <c r="P277" s="538"/>
      <c r="Q277" s="539"/>
      <c r="R277" s="540"/>
      <c r="S277" s="312"/>
      <c r="T277" s="312"/>
      <c r="U277" s="312"/>
      <c r="V277" s="312"/>
      <c r="W277" s="312"/>
      <c r="X277" s="312"/>
      <c r="Y277" s="312"/>
      <c r="Z277" s="312"/>
    </row>
    <row r="278" spans="1:26" ht="15.75" customHeight="1" x14ac:dyDescent="0.2">
      <c r="A278" s="315"/>
      <c r="B278" s="315"/>
      <c r="C278" s="315"/>
      <c r="D278" s="315"/>
      <c r="E278" s="312"/>
      <c r="F278" s="312"/>
      <c r="G278" s="535"/>
      <c r="H278" s="312"/>
      <c r="I278" s="536"/>
      <c r="J278" s="317"/>
      <c r="K278" s="317"/>
      <c r="L278" s="317"/>
      <c r="M278" s="317"/>
      <c r="N278" s="312"/>
      <c r="O278" s="312"/>
      <c r="P278" s="538"/>
      <c r="Q278" s="539"/>
      <c r="R278" s="540"/>
      <c r="S278" s="312"/>
      <c r="T278" s="312"/>
      <c r="U278" s="312"/>
      <c r="V278" s="312"/>
      <c r="W278" s="312"/>
      <c r="X278" s="312"/>
      <c r="Y278" s="312"/>
      <c r="Z278" s="312"/>
    </row>
    <row r="279" spans="1:26" ht="15.75" customHeight="1" x14ac:dyDescent="0.2">
      <c r="A279" s="315"/>
      <c r="B279" s="315"/>
      <c r="C279" s="315"/>
      <c r="D279" s="315"/>
      <c r="E279" s="312"/>
      <c r="F279" s="312"/>
      <c r="G279" s="535"/>
      <c r="H279" s="312"/>
      <c r="I279" s="536"/>
      <c r="J279" s="317"/>
      <c r="K279" s="317"/>
      <c r="L279" s="317"/>
      <c r="M279" s="317"/>
      <c r="N279" s="312"/>
      <c r="O279" s="312"/>
      <c r="P279" s="538"/>
      <c r="Q279" s="539"/>
      <c r="R279" s="540"/>
      <c r="S279" s="312"/>
      <c r="T279" s="312"/>
      <c r="U279" s="312"/>
      <c r="V279" s="312"/>
      <c r="W279" s="312"/>
      <c r="X279" s="312"/>
      <c r="Y279" s="312"/>
      <c r="Z279" s="312"/>
    </row>
    <row r="280" spans="1:26" ht="15.75" customHeight="1" x14ac:dyDescent="0.2">
      <c r="A280" s="315"/>
      <c r="B280" s="315"/>
      <c r="C280" s="315"/>
      <c r="D280" s="315"/>
      <c r="E280" s="312"/>
      <c r="F280" s="312"/>
      <c r="G280" s="535"/>
      <c r="H280" s="312"/>
      <c r="I280" s="536"/>
      <c r="J280" s="317"/>
      <c r="K280" s="317"/>
      <c r="L280" s="317"/>
      <c r="M280" s="317"/>
      <c r="N280" s="312"/>
      <c r="O280" s="312"/>
      <c r="P280" s="538"/>
      <c r="Q280" s="539"/>
      <c r="R280" s="540"/>
      <c r="S280" s="312"/>
      <c r="T280" s="312"/>
      <c r="U280" s="312"/>
      <c r="V280" s="312"/>
      <c r="W280" s="312"/>
      <c r="X280" s="312"/>
      <c r="Y280" s="312"/>
      <c r="Z280" s="312"/>
    </row>
    <row r="281" spans="1:26" ht="15.75" customHeight="1" x14ac:dyDescent="0.2">
      <c r="A281" s="315"/>
      <c r="B281" s="315"/>
      <c r="C281" s="315"/>
      <c r="D281" s="315"/>
      <c r="E281" s="312"/>
      <c r="F281" s="312"/>
      <c r="G281" s="535"/>
      <c r="H281" s="312"/>
      <c r="I281" s="536"/>
      <c r="J281" s="317"/>
      <c r="K281" s="317"/>
      <c r="L281" s="317"/>
      <c r="M281" s="317"/>
      <c r="N281" s="312"/>
      <c r="O281" s="312"/>
      <c r="P281" s="538"/>
      <c r="Q281" s="539"/>
      <c r="R281" s="540"/>
      <c r="S281" s="312"/>
      <c r="T281" s="312"/>
      <c r="U281" s="312"/>
      <c r="V281" s="312"/>
      <c r="W281" s="312"/>
      <c r="X281" s="312"/>
      <c r="Y281" s="312"/>
      <c r="Z281" s="312"/>
    </row>
    <row r="282" spans="1:26" ht="15.75" customHeight="1" x14ac:dyDescent="0.2">
      <c r="A282" s="315"/>
      <c r="B282" s="315"/>
      <c r="C282" s="315"/>
      <c r="D282" s="315"/>
      <c r="E282" s="312"/>
      <c r="F282" s="312"/>
      <c r="G282" s="535"/>
      <c r="H282" s="312"/>
      <c r="I282" s="536"/>
      <c r="J282" s="317"/>
      <c r="K282" s="317"/>
      <c r="L282" s="317"/>
      <c r="M282" s="317"/>
      <c r="N282" s="312"/>
      <c r="O282" s="312"/>
      <c r="P282" s="538"/>
      <c r="Q282" s="539"/>
      <c r="R282" s="540"/>
      <c r="S282" s="312"/>
      <c r="T282" s="312"/>
      <c r="U282" s="312"/>
      <c r="V282" s="312"/>
      <c r="W282" s="312"/>
      <c r="X282" s="312"/>
      <c r="Y282" s="312"/>
      <c r="Z282" s="312"/>
    </row>
    <row r="283" spans="1:26" ht="15.75" customHeight="1" x14ac:dyDescent="0.2">
      <c r="A283" s="315"/>
      <c r="B283" s="315"/>
      <c r="C283" s="315"/>
      <c r="D283" s="315"/>
      <c r="E283" s="312"/>
      <c r="F283" s="312"/>
      <c r="G283" s="535"/>
      <c r="H283" s="312"/>
      <c r="I283" s="536"/>
      <c r="J283" s="317"/>
      <c r="K283" s="317"/>
      <c r="L283" s="317"/>
      <c r="M283" s="317"/>
      <c r="N283" s="312"/>
      <c r="O283" s="312"/>
      <c r="P283" s="538"/>
      <c r="Q283" s="539"/>
      <c r="R283" s="540"/>
      <c r="S283" s="312"/>
      <c r="T283" s="312"/>
      <c r="U283" s="312"/>
      <c r="V283" s="312"/>
      <c r="W283" s="312"/>
      <c r="X283" s="312"/>
      <c r="Y283" s="312"/>
      <c r="Z283" s="312"/>
    </row>
    <row r="284" spans="1:26" ht="15.75" customHeight="1" x14ac:dyDescent="0.2">
      <c r="A284" s="315"/>
      <c r="B284" s="315"/>
      <c r="C284" s="315"/>
      <c r="D284" s="315"/>
      <c r="E284" s="312"/>
      <c r="F284" s="312"/>
      <c r="G284" s="535"/>
      <c r="H284" s="312"/>
      <c r="I284" s="536"/>
      <c r="J284" s="317"/>
      <c r="K284" s="317"/>
      <c r="L284" s="317"/>
      <c r="M284" s="317"/>
      <c r="N284" s="312"/>
      <c r="O284" s="312"/>
      <c r="P284" s="538"/>
      <c r="Q284" s="539"/>
      <c r="R284" s="540"/>
      <c r="S284" s="312"/>
      <c r="T284" s="312"/>
      <c r="U284" s="312"/>
      <c r="V284" s="312"/>
      <c r="W284" s="312"/>
      <c r="X284" s="312"/>
      <c r="Y284" s="312"/>
      <c r="Z284" s="312"/>
    </row>
    <row r="285" spans="1:26" ht="15.75" customHeight="1" x14ac:dyDescent="0.2">
      <c r="A285" s="315"/>
      <c r="B285" s="315"/>
      <c r="C285" s="315"/>
      <c r="D285" s="315"/>
      <c r="E285" s="312"/>
      <c r="F285" s="312"/>
      <c r="G285" s="535"/>
      <c r="H285" s="312"/>
      <c r="I285" s="536"/>
      <c r="J285" s="317"/>
      <c r="K285" s="317"/>
      <c r="L285" s="317"/>
      <c r="M285" s="317"/>
      <c r="N285" s="312"/>
      <c r="O285" s="312"/>
      <c r="P285" s="538"/>
      <c r="Q285" s="539"/>
      <c r="R285" s="540"/>
      <c r="S285" s="312"/>
      <c r="T285" s="312"/>
      <c r="U285" s="312"/>
      <c r="V285" s="312"/>
      <c r="W285" s="312"/>
      <c r="X285" s="312"/>
      <c r="Y285" s="312"/>
      <c r="Z285" s="312"/>
    </row>
    <row r="286" spans="1:26" ht="15.75" customHeight="1" x14ac:dyDescent="0.2">
      <c r="A286" s="315"/>
      <c r="B286" s="315"/>
      <c r="C286" s="315"/>
      <c r="D286" s="315"/>
      <c r="E286" s="312"/>
      <c r="F286" s="312"/>
      <c r="G286" s="535"/>
      <c r="H286" s="312"/>
      <c r="I286" s="536"/>
      <c r="J286" s="317"/>
      <c r="K286" s="317"/>
      <c r="L286" s="317"/>
      <c r="M286" s="317"/>
      <c r="N286" s="312"/>
      <c r="O286" s="312"/>
      <c r="P286" s="538"/>
      <c r="Q286" s="539"/>
      <c r="R286" s="540"/>
      <c r="S286" s="312"/>
      <c r="T286" s="312"/>
      <c r="U286" s="312"/>
      <c r="V286" s="312"/>
      <c r="W286" s="312"/>
      <c r="X286" s="312"/>
      <c r="Y286" s="312"/>
      <c r="Z286" s="312"/>
    </row>
    <row r="287" spans="1:26" ht="15.75" customHeight="1" x14ac:dyDescent="0.2">
      <c r="A287" s="315"/>
      <c r="B287" s="315"/>
      <c r="C287" s="315"/>
      <c r="D287" s="315"/>
      <c r="E287" s="312"/>
      <c r="F287" s="312"/>
      <c r="G287" s="535"/>
      <c r="H287" s="312"/>
      <c r="I287" s="536"/>
      <c r="J287" s="317"/>
      <c r="K287" s="317"/>
      <c r="L287" s="317"/>
      <c r="M287" s="317"/>
      <c r="N287" s="312"/>
      <c r="O287" s="312"/>
      <c r="P287" s="538"/>
      <c r="Q287" s="539"/>
      <c r="R287" s="540"/>
      <c r="S287" s="312"/>
      <c r="T287" s="312"/>
      <c r="U287" s="312"/>
      <c r="V287" s="312"/>
      <c r="W287" s="312"/>
      <c r="X287" s="312"/>
      <c r="Y287" s="312"/>
      <c r="Z287" s="312"/>
    </row>
    <row r="288" spans="1:26" ht="15.75" customHeight="1" x14ac:dyDescent="0.2">
      <c r="A288" s="315"/>
      <c r="B288" s="315"/>
      <c r="C288" s="315"/>
      <c r="D288" s="315"/>
      <c r="E288" s="312"/>
      <c r="F288" s="312"/>
      <c r="G288" s="535"/>
      <c r="H288" s="312"/>
      <c r="I288" s="536"/>
      <c r="J288" s="317"/>
      <c r="K288" s="317"/>
      <c r="L288" s="317"/>
      <c r="M288" s="317"/>
      <c r="N288" s="312"/>
      <c r="O288" s="312"/>
      <c r="P288" s="538"/>
      <c r="Q288" s="539"/>
      <c r="R288" s="540"/>
      <c r="S288" s="312"/>
      <c r="T288" s="312"/>
      <c r="U288" s="312"/>
      <c r="V288" s="312"/>
      <c r="W288" s="312"/>
      <c r="X288" s="312"/>
      <c r="Y288" s="312"/>
      <c r="Z288" s="312"/>
    </row>
    <row r="289" spans="1:26" ht="15.75" customHeight="1" x14ac:dyDescent="0.2">
      <c r="A289" s="315"/>
      <c r="B289" s="315"/>
      <c r="C289" s="315"/>
      <c r="D289" s="315"/>
      <c r="E289" s="312"/>
      <c r="F289" s="312"/>
      <c r="G289" s="535"/>
      <c r="H289" s="312"/>
      <c r="I289" s="536"/>
      <c r="J289" s="317"/>
      <c r="K289" s="317"/>
      <c r="L289" s="317"/>
      <c r="M289" s="317"/>
      <c r="N289" s="312"/>
      <c r="O289" s="312"/>
      <c r="P289" s="538"/>
      <c r="Q289" s="539"/>
      <c r="R289" s="540"/>
      <c r="S289" s="312"/>
      <c r="T289" s="312"/>
      <c r="U289" s="312"/>
      <c r="V289" s="312"/>
      <c r="W289" s="312"/>
      <c r="X289" s="312"/>
      <c r="Y289" s="312"/>
      <c r="Z289" s="312"/>
    </row>
    <row r="290" spans="1:26" ht="15.75" customHeight="1" x14ac:dyDescent="0.2">
      <c r="A290" s="315"/>
      <c r="B290" s="315"/>
      <c r="C290" s="315"/>
      <c r="D290" s="315"/>
      <c r="E290" s="312"/>
      <c r="F290" s="312"/>
      <c r="G290" s="535"/>
      <c r="H290" s="312"/>
      <c r="I290" s="536"/>
      <c r="J290" s="317"/>
      <c r="K290" s="317"/>
      <c r="L290" s="317"/>
      <c r="M290" s="317"/>
      <c r="N290" s="312"/>
      <c r="O290" s="312"/>
      <c r="P290" s="538"/>
      <c r="Q290" s="539"/>
      <c r="R290" s="540"/>
      <c r="S290" s="312"/>
      <c r="T290" s="312"/>
      <c r="U290" s="312"/>
      <c r="V290" s="312"/>
      <c r="W290" s="312"/>
      <c r="X290" s="312"/>
      <c r="Y290" s="312"/>
      <c r="Z290" s="312"/>
    </row>
    <row r="291" spans="1:26" ht="15.75" customHeight="1" x14ac:dyDescent="0.2">
      <c r="A291" s="315"/>
      <c r="B291" s="315"/>
      <c r="C291" s="315"/>
      <c r="D291" s="315"/>
      <c r="E291" s="312"/>
      <c r="F291" s="312"/>
      <c r="G291" s="535"/>
      <c r="H291" s="312"/>
      <c r="I291" s="536"/>
      <c r="J291" s="317"/>
      <c r="K291" s="317"/>
      <c r="L291" s="317"/>
      <c r="M291" s="317"/>
      <c r="N291" s="312"/>
      <c r="O291" s="312"/>
      <c r="P291" s="538"/>
      <c r="Q291" s="539"/>
      <c r="R291" s="540"/>
      <c r="S291" s="312"/>
      <c r="T291" s="312"/>
      <c r="U291" s="312"/>
      <c r="V291" s="312"/>
      <c r="W291" s="312"/>
      <c r="X291" s="312"/>
      <c r="Y291" s="312"/>
      <c r="Z291" s="312"/>
    </row>
    <row r="292" spans="1:26" ht="15.75" customHeight="1" x14ac:dyDescent="0.2">
      <c r="A292" s="315"/>
      <c r="B292" s="315"/>
      <c r="C292" s="315"/>
      <c r="D292" s="315"/>
      <c r="E292" s="312"/>
      <c r="F292" s="312"/>
      <c r="G292" s="535"/>
      <c r="H292" s="312"/>
      <c r="I292" s="536"/>
      <c r="J292" s="317"/>
      <c r="K292" s="317"/>
      <c r="L292" s="317"/>
      <c r="M292" s="317"/>
      <c r="N292" s="312"/>
      <c r="O292" s="312"/>
      <c r="P292" s="538"/>
      <c r="Q292" s="539"/>
      <c r="R292" s="540"/>
      <c r="S292" s="312"/>
      <c r="T292" s="312"/>
      <c r="U292" s="312"/>
      <c r="V292" s="312"/>
      <c r="W292" s="312"/>
      <c r="X292" s="312"/>
      <c r="Y292" s="312"/>
      <c r="Z292" s="312"/>
    </row>
    <row r="293" spans="1:26" ht="15.75" customHeight="1" x14ac:dyDescent="0.2">
      <c r="A293" s="315"/>
      <c r="B293" s="315"/>
      <c r="C293" s="315"/>
      <c r="D293" s="315"/>
      <c r="E293" s="312"/>
      <c r="F293" s="312"/>
      <c r="G293" s="535"/>
      <c r="H293" s="312"/>
      <c r="I293" s="536"/>
      <c r="J293" s="317"/>
      <c r="K293" s="317"/>
      <c r="L293" s="317"/>
      <c r="M293" s="317"/>
      <c r="N293" s="312"/>
      <c r="O293" s="312"/>
      <c r="P293" s="538"/>
      <c r="Q293" s="539"/>
      <c r="R293" s="540"/>
      <c r="S293" s="312"/>
      <c r="T293" s="312"/>
      <c r="U293" s="312"/>
      <c r="V293" s="312"/>
      <c r="W293" s="312"/>
      <c r="X293" s="312"/>
      <c r="Y293" s="312"/>
      <c r="Z293" s="312"/>
    </row>
    <row r="294" spans="1:26" ht="15.75" customHeight="1" x14ac:dyDescent="0.2">
      <c r="A294" s="315"/>
      <c r="B294" s="315"/>
      <c r="C294" s="315"/>
      <c r="D294" s="315"/>
      <c r="E294" s="312"/>
      <c r="F294" s="312"/>
      <c r="G294" s="535"/>
      <c r="H294" s="312"/>
      <c r="I294" s="536"/>
      <c r="J294" s="317"/>
      <c r="K294" s="317"/>
      <c r="L294" s="317"/>
      <c r="M294" s="317"/>
      <c r="N294" s="312"/>
      <c r="O294" s="312"/>
      <c r="P294" s="538"/>
      <c r="Q294" s="539"/>
      <c r="R294" s="540"/>
      <c r="S294" s="312"/>
      <c r="T294" s="312"/>
      <c r="U294" s="312"/>
      <c r="V294" s="312"/>
      <c r="W294" s="312"/>
      <c r="X294" s="312"/>
      <c r="Y294" s="312"/>
      <c r="Z294" s="312"/>
    </row>
    <row r="295" spans="1:26" ht="15.75" customHeight="1" x14ac:dyDescent="0.2">
      <c r="A295" s="315"/>
      <c r="B295" s="315"/>
      <c r="C295" s="315"/>
      <c r="D295" s="315"/>
      <c r="E295" s="312"/>
      <c r="F295" s="312"/>
      <c r="G295" s="535"/>
      <c r="H295" s="312"/>
      <c r="I295" s="536"/>
      <c r="J295" s="317"/>
      <c r="K295" s="317"/>
      <c r="L295" s="317"/>
      <c r="M295" s="317"/>
      <c r="N295" s="312"/>
      <c r="O295" s="312"/>
      <c r="P295" s="538"/>
      <c r="Q295" s="539"/>
      <c r="R295" s="540"/>
      <c r="S295" s="312"/>
      <c r="T295" s="312"/>
      <c r="U295" s="312"/>
      <c r="V295" s="312"/>
      <c r="W295" s="312"/>
      <c r="X295" s="312"/>
      <c r="Y295" s="312"/>
      <c r="Z295" s="312"/>
    </row>
    <row r="296" spans="1:26" ht="15.75" customHeight="1" x14ac:dyDescent="0.2">
      <c r="A296" s="315"/>
      <c r="B296" s="315"/>
      <c r="C296" s="315"/>
      <c r="D296" s="315"/>
      <c r="E296" s="312"/>
      <c r="F296" s="312"/>
      <c r="G296" s="535"/>
      <c r="H296" s="312"/>
      <c r="I296" s="536"/>
      <c r="J296" s="317"/>
      <c r="K296" s="317"/>
      <c r="L296" s="317"/>
      <c r="M296" s="317"/>
      <c r="N296" s="312"/>
      <c r="O296" s="312"/>
      <c r="P296" s="538"/>
      <c r="Q296" s="539"/>
      <c r="R296" s="540"/>
      <c r="S296" s="312"/>
      <c r="T296" s="312"/>
      <c r="U296" s="312"/>
      <c r="V296" s="312"/>
      <c r="W296" s="312"/>
      <c r="X296" s="312"/>
      <c r="Y296" s="312"/>
      <c r="Z296" s="312"/>
    </row>
    <row r="297" spans="1:26" ht="15.75" customHeight="1" x14ac:dyDescent="0.2">
      <c r="A297" s="315"/>
      <c r="B297" s="315"/>
      <c r="C297" s="315"/>
      <c r="D297" s="315"/>
      <c r="E297" s="312"/>
      <c r="F297" s="312"/>
      <c r="G297" s="535"/>
      <c r="H297" s="312"/>
      <c r="I297" s="536"/>
      <c r="J297" s="317"/>
      <c r="K297" s="317"/>
      <c r="L297" s="317"/>
      <c r="M297" s="317"/>
      <c r="N297" s="312"/>
      <c r="O297" s="312"/>
      <c r="P297" s="538"/>
      <c r="Q297" s="539"/>
      <c r="R297" s="540"/>
      <c r="S297" s="312"/>
      <c r="T297" s="312"/>
      <c r="U297" s="312"/>
      <c r="V297" s="312"/>
      <c r="W297" s="312"/>
      <c r="X297" s="312"/>
      <c r="Y297" s="312"/>
      <c r="Z297" s="312"/>
    </row>
    <row r="298" spans="1:26" ht="15.75" customHeight="1" x14ac:dyDescent="0.2">
      <c r="A298" s="315"/>
      <c r="B298" s="315"/>
      <c r="C298" s="315"/>
      <c r="D298" s="315"/>
      <c r="E298" s="312"/>
      <c r="F298" s="312"/>
      <c r="G298" s="535"/>
      <c r="H298" s="312"/>
      <c r="I298" s="536"/>
      <c r="J298" s="317"/>
      <c r="K298" s="317"/>
      <c r="L298" s="317"/>
      <c r="M298" s="317"/>
      <c r="N298" s="312"/>
      <c r="O298" s="312"/>
      <c r="P298" s="538"/>
      <c r="Q298" s="539"/>
      <c r="R298" s="540"/>
      <c r="S298" s="312"/>
      <c r="T298" s="312"/>
      <c r="U298" s="312"/>
      <c r="V298" s="312"/>
      <c r="W298" s="312"/>
      <c r="X298" s="312"/>
      <c r="Y298" s="312"/>
      <c r="Z298" s="312"/>
    </row>
    <row r="299" spans="1:26" ht="15.75" customHeight="1" x14ac:dyDescent="0.2">
      <c r="A299" s="315"/>
      <c r="B299" s="315"/>
      <c r="C299" s="315"/>
      <c r="D299" s="315"/>
      <c r="E299" s="312"/>
      <c r="F299" s="312"/>
      <c r="G299" s="535"/>
      <c r="H299" s="312"/>
      <c r="I299" s="536"/>
      <c r="J299" s="317"/>
      <c r="K299" s="317"/>
      <c r="L299" s="317"/>
      <c r="M299" s="317"/>
      <c r="N299" s="312"/>
      <c r="O299" s="312"/>
      <c r="P299" s="538"/>
      <c r="Q299" s="539"/>
      <c r="R299" s="540"/>
      <c r="S299" s="312"/>
      <c r="T299" s="312"/>
      <c r="U299" s="312"/>
      <c r="V299" s="312"/>
      <c r="W299" s="312"/>
      <c r="X299" s="312"/>
      <c r="Y299" s="312"/>
      <c r="Z299" s="312"/>
    </row>
    <row r="300" spans="1:26" ht="15.75" customHeight="1" x14ac:dyDescent="0.2">
      <c r="A300" s="315"/>
      <c r="B300" s="315"/>
      <c r="C300" s="315"/>
      <c r="D300" s="315"/>
      <c r="E300" s="312"/>
      <c r="F300" s="312"/>
      <c r="G300" s="535"/>
      <c r="H300" s="312"/>
      <c r="I300" s="536"/>
      <c r="J300" s="317"/>
      <c r="K300" s="317"/>
      <c r="L300" s="317"/>
      <c r="M300" s="317"/>
      <c r="N300" s="312"/>
      <c r="O300" s="312"/>
      <c r="P300" s="538"/>
      <c r="Q300" s="539"/>
      <c r="R300" s="540"/>
      <c r="S300" s="312"/>
      <c r="T300" s="312"/>
      <c r="U300" s="312"/>
      <c r="V300" s="312"/>
      <c r="W300" s="312"/>
      <c r="X300" s="312"/>
      <c r="Y300" s="312"/>
      <c r="Z300" s="312"/>
    </row>
    <row r="301" spans="1:26" ht="15.75" customHeight="1" x14ac:dyDescent="0.2">
      <c r="A301" s="315"/>
      <c r="B301" s="315"/>
      <c r="C301" s="315"/>
      <c r="D301" s="315"/>
      <c r="E301" s="312"/>
      <c r="F301" s="312"/>
      <c r="G301" s="535"/>
      <c r="H301" s="312"/>
      <c r="I301" s="536"/>
      <c r="J301" s="317"/>
      <c r="K301" s="317"/>
      <c r="L301" s="317"/>
      <c r="M301" s="317"/>
      <c r="N301" s="312"/>
      <c r="O301" s="312"/>
      <c r="P301" s="538"/>
      <c r="Q301" s="539"/>
      <c r="R301" s="540"/>
      <c r="S301" s="312"/>
      <c r="T301" s="312"/>
      <c r="U301" s="312"/>
      <c r="V301" s="312"/>
      <c r="W301" s="312"/>
      <c r="X301" s="312"/>
      <c r="Y301" s="312"/>
      <c r="Z301" s="312"/>
    </row>
    <row r="302" spans="1:26" ht="15.75" customHeight="1" x14ac:dyDescent="0.2">
      <c r="A302" s="315"/>
      <c r="B302" s="315"/>
      <c r="C302" s="315"/>
      <c r="D302" s="315"/>
      <c r="E302" s="312"/>
      <c r="F302" s="312"/>
      <c r="G302" s="535"/>
      <c r="H302" s="312"/>
      <c r="I302" s="536"/>
      <c r="J302" s="317"/>
      <c r="K302" s="317"/>
      <c r="L302" s="317"/>
      <c r="M302" s="317"/>
      <c r="N302" s="312"/>
      <c r="O302" s="312"/>
      <c r="P302" s="538"/>
      <c r="Q302" s="539"/>
      <c r="R302" s="540"/>
      <c r="S302" s="312"/>
      <c r="T302" s="312"/>
      <c r="U302" s="312"/>
      <c r="V302" s="312"/>
      <c r="W302" s="312"/>
      <c r="X302" s="312"/>
      <c r="Y302" s="312"/>
      <c r="Z302" s="312"/>
    </row>
    <row r="303" spans="1:26" ht="15.75" customHeight="1" x14ac:dyDescent="0.2">
      <c r="A303" s="315"/>
      <c r="B303" s="315"/>
      <c r="C303" s="315"/>
      <c r="D303" s="315"/>
      <c r="E303" s="312"/>
      <c r="F303" s="312"/>
      <c r="G303" s="535"/>
      <c r="H303" s="312"/>
      <c r="I303" s="536"/>
      <c r="J303" s="317"/>
      <c r="K303" s="317"/>
      <c r="L303" s="317"/>
      <c r="M303" s="317"/>
      <c r="N303" s="312"/>
      <c r="O303" s="312"/>
      <c r="P303" s="538"/>
      <c r="Q303" s="539"/>
      <c r="R303" s="540"/>
      <c r="S303" s="312"/>
      <c r="T303" s="312"/>
      <c r="U303" s="312"/>
      <c r="V303" s="312"/>
      <c r="W303" s="312"/>
      <c r="X303" s="312"/>
      <c r="Y303" s="312"/>
      <c r="Z303" s="312"/>
    </row>
    <row r="304" spans="1:26" ht="15.75" customHeight="1" x14ac:dyDescent="0.2">
      <c r="A304" s="315"/>
      <c r="B304" s="315"/>
      <c r="C304" s="315"/>
      <c r="D304" s="315"/>
      <c r="E304" s="312"/>
      <c r="F304" s="312"/>
      <c r="G304" s="535"/>
      <c r="H304" s="312"/>
      <c r="I304" s="536"/>
      <c r="J304" s="317"/>
      <c r="K304" s="317"/>
      <c r="L304" s="317"/>
      <c r="M304" s="317"/>
      <c r="N304" s="312"/>
      <c r="O304" s="312"/>
      <c r="P304" s="538"/>
      <c r="Q304" s="539"/>
      <c r="R304" s="540"/>
      <c r="S304" s="312"/>
      <c r="T304" s="312"/>
      <c r="U304" s="312"/>
      <c r="V304" s="312"/>
      <c r="W304" s="312"/>
      <c r="X304" s="312"/>
      <c r="Y304" s="312"/>
      <c r="Z304" s="312"/>
    </row>
    <row r="305" spans="1:26" ht="15.75" customHeight="1" x14ac:dyDescent="0.2">
      <c r="A305" s="315"/>
      <c r="B305" s="315"/>
      <c r="C305" s="315"/>
      <c r="D305" s="315"/>
      <c r="E305" s="312"/>
      <c r="F305" s="312"/>
      <c r="G305" s="535"/>
      <c r="H305" s="312"/>
      <c r="I305" s="536"/>
      <c r="J305" s="317"/>
      <c r="K305" s="317"/>
      <c r="L305" s="317"/>
      <c r="M305" s="317"/>
      <c r="N305" s="312"/>
      <c r="O305" s="312"/>
      <c r="P305" s="538"/>
      <c r="Q305" s="539"/>
      <c r="R305" s="540"/>
      <c r="S305" s="312"/>
      <c r="T305" s="312"/>
      <c r="U305" s="312"/>
      <c r="V305" s="312"/>
      <c r="W305" s="312"/>
      <c r="X305" s="312"/>
      <c r="Y305" s="312"/>
      <c r="Z305" s="312"/>
    </row>
    <row r="306" spans="1:26" ht="15.75" customHeight="1" x14ac:dyDescent="0.2">
      <c r="A306" s="315"/>
      <c r="B306" s="315"/>
      <c r="C306" s="315"/>
      <c r="D306" s="315"/>
      <c r="E306" s="312"/>
      <c r="F306" s="312"/>
      <c r="G306" s="535"/>
      <c r="H306" s="312"/>
      <c r="I306" s="536"/>
      <c r="J306" s="317"/>
      <c r="K306" s="317"/>
      <c r="L306" s="317"/>
      <c r="M306" s="317"/>
      <c r="N306" s="312"/>
      <c r="O306" s="312"/>
      <c r="P306" s="538"/>
      <c r="Q306" s="539"/>
      <c r="R306" s="540"/>
      <c r="S306" s="312"/>
      <c r="T306" s="312"/>
      <c r="U306" s="312"/>
      <c r="V306" s="312"/>
      <c r="W306" s="312"/>
      <c r="X306" s="312"/>
      <c r="Y306" s="312"/>
      <c r="Z306" s="312"/>
    </row>
    <row r="307" spans="1:26" ht="15.75" customHeight="1" x14ac:dyDescent="0.2">
      <c r="A307" s="315"/>
      <c r="B307" s="315"/>
      <c r="C307" s="315"/>
      <c r="D307" s="315"/>
      <c r="E307" s="312"/>
      <c r="F307" s="312"/>
      <c r="G307" s="535"/>
      <c r="H307" s="312"/>
      <c r="I307" s="536"/>
      <c r="J307" s="317"/>
      <c r="K307" s="317"/>
      <c r="L307" s="317"/>
      <c r="M307" s="317"/>
      <c r="N307" s="312"/>
      <c r="O307" s="312"/>
      <c r="P307" s="538"/>
      <c r="Q307" s="539"/>
      <c r="R307" s="540"/>
      <c r="S307" s="312"/>
      <c r="T307" s="312"/>
      <c r="U307" s="312"/>
      <c r="V307" s="312"/>
      <c r="W307" s="312"/>
      <c r="X307" s="312"/>
      <c r="Y307" s="312"/>
      <c r="Z307" s="312"/>
    </row>
    <row r="308" spans="1:26" ht="15.75" customHeight="1" x14ac:dyDescent="0.2">
      <c r="A308" s="315"/>
      <c r="B308" s="315"/>
      <c r="C308" s="315"/>
      <c r="D308" s="315"/>
      <c r="E308" s="312"/>
      <c r="F308" s="312"/>
      <c r="G308" s="535"/>
      <c r="H308" s="312"/>
      <c r="I308" s="536"/>
      <c r="J308" s="317"/>
      <c r="K308" s="317"/>
      <c r="L308" s="317"/>
      <c r="M308" s="317"/>
      <c r="N308" s="312"/>
      <c r="O308" s="312"/>
      <c r="P308" s="538"/>
      <c r="Q308" s="539"/>
      <c r="R308" s="540"/>
      <c r="S308" s="312"/>
      <c r="T308" s="312"/>
      <c r="U308" s="312"/>
      <c r="V308" s="312"/>
      <c r="W308" s="312"/>
      <c r="X308" s="312"/>
      <c r="Y308" s="312"/>
      <c r="Z308" s="312"/>
    </row>
    <row r="309" spans="1:26" ht="15.75" customHeight="1" x14ac:dyDescent="0.2">
      <c r="A309" s="315"/>
      <c r="B309" s="315"/>
      <c r="C309" s="315"/>
      <c r="D309" s="315"/>
      <c r="E309" s="312"/>
      <c r="F309" s="312"/>
      <c r="G309" s="535"/>
      <c r="H309" s="312"/>
      <c r="I309" s="536"/>
      <c r="J309" s="317"/>
      <c r="K309" s="317"/>
      <c r="L309" s="317"/>
      <c r="M309" s="317"/>
      <c r="N309" s="312"/>
      <c r="O309" s="312"/>
      <c r="P309" s="538"/>
      <c r="Q309" s="539"/>
      <c r="R309" s="540"/>
      <c r="S309" s="312"/>
      <c r="T309" s="312"/>
      <c r="U309" s="312"/>
      <c r="V309" s="312"/>
      <c r="W309" s="312"/>
      <c r="X309" s="312"/>
      <c r="Y309" s="312"/>
      <c r="Z309" s="312"/>
    </row>
    <row r="310" spans="1:26" ht="15.75" customHeight="1" x14ac:dyDescent="0.2">
      <c r="A310" s="315"/>
      <c r="B310" s="315"/>
      <c r="C310" s="315"/>
      <c r="D310" s="315"/>
      <c r="E310" s="312"/>
      <c r="F310" s="312"/>
      <c r="G310" s="535"/>
      <c r="H310" s="312"/>
      <c r="I310" s="536"/>
      <c r="J310" s="317"/>
      <c r="K310" s="317"/>
      <c r="L310" s="317"/>
      <c r="M310" s="317"/>
      <c r="N310" s="312"/>
      <c r="O310" s="312"/>
      <c r="P310" s="538"/>
      <c r="Q310" s="539"/>
      <c r="R310" s="540"/>
      <c r="S310" s="312"/>
      <c r="T310" s="312"/>
      <c r="U310" s="312"/>
      <c r="V310" s="312"/>
      <c r="W310" s="312"/>
      <c r="X310" s="312"/>
      <c r="Y310" s="312"/>
      <c r="Z310" s="312"/>
    </row>
    <row r="311" spans="1:26" ht="15.75" customHeight="1" x14ac:dyDescent="0.2">
      <c r="A311" s="315"/>
      <c r="B311" s="315"/>
      <c r="C311" s="315"/>
      <c r="D311" s="315"/>
      <c r="E311" s="312"/>
      <c r="F311" s="312"/>
      <c r="G311" s="535"/>
      <c r="H311" s="312"/>
      <c r="I311" s="536"/>
      <c r="J311" s="317"/>
      <c r="K311" s="317"/>
      <c r="L311" s="317"/>
      <c r="M311" s="317"/>
      <c r="N311" s="312"/>
      <c r="O311" s="312"/>
      <c r="P311" s="538"/>
      <c r="Q311" s="539"/>
      <c r="R311" s="540"/>
      <c r="S311" s="312"/>
      <c r="T311" s="312"/>
      <c r="U311" s="312"/>
      <c r="V311" s="312"/>
      <c r="W311" s="312"/>
      <c r="X311" s="312"/>
      <c r="Y311" s="312"/>
      <c r="Z311" s="312"/>
    </row>
    <row r="312" spans="1:26" ht="15.75" customHeight="1" x14ac:dyDescent="0.2">
      <c r="A312" s="315"/>
      <c r="B312" s="315"/>
      <c r="C312" s="315"/>
      <c r="D312" s="315"/>
      <c r="E312" s="312"/>
      <c r="F312" s="312"/>
      <c r="G312" s="535"/>
      <c r="H312" s="312"/>
      <c r="I312" s="536"/>
      <c r="J312" s="317"/>
      <c r="K312" s="317"/>
      <c r="L312" s="317"/>
      <c r="M312" s="317"/>
      <c r="N312" s="312"/>
      <c r="O312" s="312"/>
      <c r="P312" s="538"/>
      <c r="Q312" s="539"/>
      <c r="R312" s="540"/>
      <c r="S312" s="312"/>
      <c r="T312" s="312"/>
      <c r="U312" s="312"/>
      <c r="V312" s="312"/>
      <c r="W312" s="312"/>
      <c r="X312" s="312"/>
      <c r="Y312" s="312"/>
      <c r="Z312" s="312"/>
    </row>
    <row r="313" spans="1:26" ht="15.75" customHeight="1" x14ac:dyDescent="0.2">
      <c r="A313" s="315"/>
      <c r="B313" s="315"/>
      <c r="C313" s="315"/>
      <c r="D313" s="315"/>
      <c r="E313" s="312"/>
      <c r="F313" s="312"/>
      <c r="G313" s="535"/>
      <c r="H313" s="312"/>
      <c r="I313" s="536"/>
      <c r="J313" s="317"/>
      <c r="K313" s="317"/>
      <c r="L313" s="317"/>
      <c r="M313" s="317"/>
      <c r="N313" s="312"/>
      <c r="O313" s="312"/>
      <c r="P313" s="538"/>
      <c r="Q313" s="539"/>
      <c r="R313" s="540"/>
      <c r="S313" s="312"/>
      <c r="T313" s="312"/>
      <c r="U313" s="312"/>
      <c r="V313" s="312"/>
      <c r="W313" s="312"/>
      <c r="X313" s="312"/>
      <c r="Y313" s="312"/>
      <c r="Z313" s="312"/>
    </row>
    <row r="314" spans="1:26" ht="15.75" customHeight="1" x14ac:dyDescent="0.2">
      <c r="A314" s="315"/>
      <c r="B314" s="315"/>
      <c r="C314" s="315"/>
      <c r="D314" s="315"/>
      <c r="E314" s="312"/>
      <c r="F314" s="312"/>
      <c r="G314" s="535"/>
      <c r="H314" s="312"/>
      <c r="I314" s="536"/>
      <c r="J314" s="317"/>
      <c r="K314" s="317"/>
      <c r="L314" s="317"/>
      <c r="M314" s="317"/>
      <c r="N314" s="312"/>
      <c r="O314" s="312"/>
      <c r="P314" s="538"/>
      <c r="Q314" s="539"/>
      <c r="R314" s="540"/>
      <c r="S314" s="312"/>
      <c r="T314" s="312"/>
      <c r="U314" s="312"/>
      <c r="V314" s="312"/>
      <c r="W314" s="312"/>
      <c r="X314" s="312"/>
      <c r="Y314" s="312"/>
      <c r="Z314" s="312"/>
    </row>
    <row r="315" spans="1:26" ht="15.75" customHeight="1" x14ac:dyDescent="0.2">
      <c r="A315" s="315"/>
      <c r="B315" s="315"/>
      <c r="C315" s="315"/>
      <c r="D315" s="315"/>
      <c r="E315" s="312"/>
      <c r="F315" s="312"/>
      <c r="G315" s="535"/>
      <c r="H315" s="312"/>
      <c r="I315" s="536"/>
      <c r="J315" s="317"/>
      <c r="K315" s="317"/>
      <c r="L315" s="317"/>
      <c r="M315" s="317"/>
      <c r="N315" s="312"/>
      <c r="O315" s="312"/>
      <c r="P315" s="538"/>
      <c r="Q315" s="539"/>
      <c r="R315" s="540"/>
      <c r="S315" s="312"/>
      <c r="T315" s="312"/>
      <c r="U315" s="312"/>
      <c r="V315" s="312"/>
      <c r="W315" s="312"/>
      <c r="X315" s="312"/>
      <c r="Y315" s="312"/>
      <c r="Z315" s="312"/>
    </row>
    <row r="316" spans="1:26" ht="15.75" customHeight="1" x14ac:dyDescent="0.2">
      <c r="A316" s="315"/>
      <c r="B316" s="315"/>
      <c r="C316" s="315"/>
      <c r="D316" s="315"/>
      <c r="E316" s="312"/>
      <c r="F316" s="312"/>
      <c r="G316" s="535"/>
      <c r="H316" s="312"/>
      <c r="I316" s="536"/>
      <c r="J316" s="317"/>
      <c r="K316" s="317"/>
      <c r="L316" s="317"/>
      <c r="M316" s="317"/>
      <c r="N316" s="312"/>
      <c r="O316" s="312"/>
      <c r="P316" s="538"/>
      <c r="Q316" s="539"/>
      <c r="R316" s="540"/>
      <c r="S316" s="312"/>
      <c r="T316" s="312"/>
      <c r="U316" s="312"/>
      <c r="V316" s="312"/>
      <c r="W316" s="312"/>
      <c r="X316" s="312"/>
      <c r="Y316" s="312"/>
      <c r="Z316" s="312"/>
    </row>
    <row r="317" spans="1:26" ht="15.75" customHeight="1" x14ac:dyDescent="0.2">
      <c r="A317" s="315"/>
      <c r="B317" s="315"/>
      <c r="C317" s="315"/>
      <c r="D317" s="315"/>
      <c r="E317" s="312"/>
      <c r="F317" s="312"/>
      <c r="G317" s="535"/>
      <c r="H317" s="312"/>
      <c r="I317" s="536"/>
      <c r="J317" s="317"/>
      <c r="K317" s="317"/>
      <c r="L317" s="317"/>
      <c r="M317" s="317"/>
      <c r="N317" s="312"/>
      <c r="O317" s="312"/>
      <c r="P317" s="538"/>
      <c r="Q317" s="539"/>
      <c r="R317" s="540"/>
      <c r="S317" s="312"/>
      <c r="T317" s="312"/>
      <c r="U317" s="312"/>
      <c r="V317" s="312"/>
      <c r="W317" s="312"/>
      <c r="X317" s="312"/>
      <c r="Y317" s="312"/>
      <c r="Z317" s="312"/>
    </row>
    <row r="318" spans="1:26" ht="15.75" customHeight="1" x14ac:dyDescent="0.2">
      <c r="A318" s="315"/>
      <c r="B318" s="315"/>
      <c r="C318" s="315"/>
      <c r="D318" s="315"/>
      <c r="E318" s="312"/>
      <c r="F318" s="312"/>
      <c r="G318" s="535"/>
      <c r="H318" s="312"/>
      <c r="I318" s="536"/>
      <c r="J318" s="317"/>
      <c r="K318" s="317"/>
      <c r="L318" s="317"/>
      <c r="M318" s="317"/>
      <c r="N318" s="312"/>
      <c r="O318" s="312"/>
      <c r="P318" s="538"/>
      <c r="Q318" s="539"/>
      <c r="R318" s="540"/>
      <c r="S318" s="312"/>
      <c r="T318" s="312"/>
      <c r="U318" s="312"/>
      <c r="V318" s="312"/>
      <c r="W318" s="312"/>
      <c r="X318" s="312"/>
      <c r="Y318" s="312"/>
      <c r="Z318" s="312"/>
    </row>
    <row r="319" spans="1:26" ht="15.75" customHeight="1" x14ac:dyDescent="0.2">
      <c r="A319" s="315"/>
      <c r="B319" s="315"/>
      <c r="C319" s="315"/>
      <c r="D319" s="315"/>
      <c r="E319" s="312"/>
      <c r="F319" s="312"/>
      <c r="G319" s="535"/>
      <c r="H319" s="312"/>
      <c r="I319" s="536"/>
      <c r="J319" s="317"/>
      <c r="K319" s="317"/>
      <c r="L319" s="317"/>
      <c r="M319" s="317"/>
      <c r="N319" s="312"/>
      <c r="O319" s="312"/>
      <c r="P319" s="538"/>
      <c r="Q319" s="539"/>
      <c r="R319" s="540"/>
      <c r="S319" s="312"/>
      <c r="T319" s="312"/>
      <c r="U319" s="312"/>
      <c r="V319" s="312"/>
      <c r="W319" s="312"/>
      <c r="X319" s="312"/>
      <c r="Y319" s="312"/>
      <c r="Z319" s="312"/>
    </row>
    <row r="320" spans="1:26" ht="15.75" customHeight="1" x14ac:dyDescent="0.2">
      <c r="A320" s="315"/>
      <c r="B320" s="315"/>
      <c r="C320" s="315"/>
      <c r="D320" s="315"/>
      <c r="E320" s="312"/>
      <c r="F320" s="312"/>
      <c r="G320" s="535"/>
      <c r="H320" s="312"/>
      <c r="I320" s="536"/>
      <c r="J320" s="317"/>
      <c r="K320" s="317"/>
      <c r="L320" s="317"/>
      <c r="M320" s="317"/>
      <c r="N320" s="312"/>
      <c r="O320" s="312"/>
      <c r="P320" s="538"/>
      <c r="Q320" s="539"/>
      <c r="R320" s="540"/>
      <c r="S320" s="312"/>
      <c r="T320" s="312"/>
      <c r="U320" s="312"/>
      <c r="V320" s="312"/>
      <c r="W320" s="312"/>
      <c r="X320" s="312"/>
      <c r="Y320" s="312"/>
      <c r="Z320" s="312"/>
    </row>
    <row r="321" spans="1:26" ht="15.75" customHeight="1" x14ac:dyDescent="0.2">
      <c r="A321" s="315"/>
      <c r="B321" s="315"/>
      <c r="C321" s="315"/>
      <c r="D321" s="315"/>
      <c r="E321" s="312"/>
      <c r="F321" s="312"/>
      <c r="G321" s="535"/>
      <c r="H321" s="312"/>
      <c r="I321" s="536"/>
      <c r="J321" s="317"/>
      <c r="K321" s="317"/>
      <c r="L321" s="317"/>
      <c r="M321" s="317"/>
      <c r="N321" s="312"/>
      <c r="O321" s="312"/>
      <c r="P321" s="538"/>
      <c r="Q321" s="539"/>
      <c r="R321" s="540"/>
      <c r="S321" s="312"/>
      <c r="T321" s="312"/>
      <c r="U321" s="312"/>
      <c r="V321" s="312"/>
      <c r="W321" s="312"/>
      <c r="X321" s="312"/>
      <c r="Y321" s="312"/>
      <c r="Z321" s="312"/>
    </row>
    <row r="322" spans="1:26" ht="15.75" customHeight="1" x14ac:dyDescent="0.2">
      <c r="A322" s="315"/>
      <c r="B322" s="315"/>
      <c r="C322" s="315"/>
      <c r="D322" s="315"/>
      <c r="E322" s="312"/>
      <c r="F322" s="312"/>
      <c r="G322" s="535"/>
      <c r="H322" s="312"/>
      <c r="I322" s="536"/>
      <c r="J322" s="317"/>
      <c r="K322" s="317"/>
      <c r="L322" s="317"/>
      <c r="M322" s="317"/>
      <c r="N322" s="312"/>
      <c r="O322" s="312"/>
      <c r="P322" s="538"/>
      <c r="Q322" s="539"/>
      <c r="R322" s="540"/>
      <c r="S322" s="312"/>
      <c r="T322" s="312"/>
      <c r="U322" s="312"/>
      <c r="V322" s="312"/>
      <c r="W322" s="312"/>
      <c r="X322" s="312"/>
      <c r="Y322" s="312"/>
      <c r="Z322" s="312"/>
    </row>
    <row r="323" spans="1:26" ht="15.75" customHeight="1" x14ac:dyDescent="0.2">
      <c r="A323" s="315"/>
      <c r="B323" s="315"/>
      <c r="C323" s="315"/>
      <c r="D323" s="315"/>
      <c r="E323" s="312"/>
      <c r="F323" s="312"/>
      <c r="G323" s="535"/>
      <c r="H323" s="312"/>
      <c r="I323" s="536"/>
      <c r="J323" s="317"/>
      <c r="K323" s="317"/>
      <c r="L323" s="317"/>
      <c r="M323" s="317"/>
      <c r="N323" s="312"/>
      <c r="O323" s="312"/>
      <c r="P323" s="538"/>
      <c r="Q323" s="539"/>
      <c r="R323" s="540"/>
      <c r="S323" s="312"/>
      <c r="T323" s="312"/>
      <c r="U323" s="312"/>
      <c r="V323" s="312"/>
      <c r="W323" s="312"/>
      <c r="X323" s="312"/>
      <c r="Y323" s="312"/>
      <c r="Z323" s="312"/>
    </row>
    <row r="324" spans="1:26" ht="15.75" customHeight="1" x14ac:dyDescent="0.2">
      <c r="A324" s="315"/>
      <c r="B324" s="315"/>
      <c r="C324" s="315"/>
      <c r="D324" s="315"/>
      <c r="E324" s="312"/>
      <c r="F324" s="312"/>
      <c r="G324" s="535"/>
      <c r="H324" s="312"/>
      <c r="I324" s="536"/>
      <c r="J324" s="317"/>
      <c r="K324" s="317"/>
      <c r="L324" s="317"/>
      <c r="M324" s="317"/>
      <c r="N324" s="312"/>
      <c r="O324" s="312"/>
      <c r="P324" s="538"/>
      <c r="Q324" s="539"/>
      <c r="R324" s="540"/>
      <c r="S324" s="312"/>
      <c r="T324" s="312"/>
      <c r="U324" s="312"/>
      <c r="V324" s="312"/>
      <c r="W324" s="312"/>
      <c r="X324" s="312"/>
      <c r="Y324" s="312"/>
      <c r="Z324" s="312"/>
    </row>
    <row r="325" spans="1:26" ht="15.75" customHeight="1" x14ac:dyDescent="0.2">
      <c r="A325" s="315"/>
      <c r="B325" s="315"/>
      <c r="C325" s="315"/>
      <c r="D325" s="315"/>
      <c r="E325" s="312"/>
      <c r="F325" s="312"/>
      <c r="G325" s="535"/>
      <c r="H325" s="312"/>
      <c r="I325" s="536"/>
      <c r="J325" s="317"/>
      <c r="K325" s="317"/>
      <c r="L325" s="317"/>
      <c r="M325" s="317"/>
      <c r="N325" s="312"/>
      <c r="O325" s="312"/>
      <c r="P325" s="538"/>
      <c r="Q325" s="539"/>
      <c r="R325" s="540"/>
      <c r="S325" s="312"/>
      <c r="T325" s="312"/>
      <c r="U325" s="312"/>
      <c r="V325" s="312"/>
      <c r="W325" s="312"/>
      <c r="X325" s="312"/>
      <c r="Y325" s="312"/>
      <c r="Z325" s="312"/>
    </row>
    <row r="326" spans="1:26" ht="15.75" customHeight="1" x14ac:dyDescent="0.2">
      <c r="A326" s="315"/>
      <c r="B326" s="315"/>
      <c r="C326" s="315"/>
      <c r="D326" s="315"/>
      <c r="E326" s="312"/>
      <c r="F326" s="312"/>
      <c r="G326" s="535"/>
      <c r="H326" s="312"/>
      <c r="I326" s="536"/>
      <c r="J326" s="317"/>
      <c r="K326" s="317"/>
      <c r="L326" s="317"/>
      <c r="M326" s="317"/>
      <c r="N326" s="312"/>
      <c r="O326" s="312"/>
      <c r="P326" s="538"/>
      <c r="Q326" s="539"/>
      <c r="R326" s="540"/>
      <c r="S326" s="312"/>
      <c r="T326" s="312"/>
      <c r="U326" s="312"/>
      <c r="V326" s="312"/>
      <c r="W326" s="312"/>
      <c r="X326" s="312"/>
      <c r="Y326" s="312"/>
      <c r="Z326" s="312"/>
    </row>
    <row r="327" spans="1:26" ht="15.75" customHeight="1" x14ac:dyDescent="0.2">
      <c r="A327" s="315"/>
      <c r="B327" s="315"/>
      <c r="C327" s="315"/>
      <c r="D327" s="315"/>
      <c r="E327" s="312"/>
      <c r="F327" s="312"/>
      <c r="G327" s="535"/>
      <c r="H327" s="312"/>
      <c r="I327" s="536"/>
      <c r="J327" s="317"/>
      <c r="K327" s="317"/>
      <c r="L327" s="317"/>
      <c r="M327" s="317"/>
      <c r="N327" s="312"/>
      <c r="O327" s="312"/>
      <c r="P327" s="538"/>
      <c r="Q327" s="539"/>
      <c r="R327" s="540"/>
      <c r="S327" s="312"/>
      <c r="T327" s="312"/>
      <c r="U327" s="312"/>
      <c r="V327" s="312"/>
      <c r="W327" s="312"/>
      <c r="X327" s="312"/>
      <c r="Y327" s="312"/>
      <c r="Z327" s="312"/>
    </row>
    <row r="328" spans="1:26" ht="15.75" customHeight="1" x14ac:dyDescent="0.2">
      <c r="A328" s="315"/>
      <c r="B328" s="315"/>
      <c r="C328" s="315"/>
      <c r="D328" s="315"/>
      <c r="E328" s="312"/>
      <c r="F328" s="312"/>
      <c r="G328" s="535"/>
      <c r="H328" s="312"/>
      <c r="I328" s="536"/>
      <c r="J328" s="317"/>
      <c r="K328" s="317"/>
      <c r="L328" s="317"/>
      <c r="M328" s="317"/>
      <c r="N328" s="312"/>
      <c r="O328" s="312"/>
      <c r="P328" s="538"/>
      <c r="Q328" s="539"/>
      <c r="R328" s="540"/>
      <c r="S328" s="312"/>
      <c r="T328" s="312"/>
      <c r="U328" s="312"/>
      <c r="V328" s="312"/>
      <c r="W328" s="312"/>
      <c r="X328" s="312"/>
      <c r="Y328" s="312"/>
      <c r="Z328" s="312"/>
    </row>
    <row r="329" spans="1:26" ht="15.75" customHeight="1" x14ac:dyDescent="0.2">
      <c r="A329" s="315"/>
      <c r="B329" s="315"/>
      <c r="C329" s="315"/>
      <c r="D329" s="315"/>
      <c r="E329" s="312"/>
      <c r="F329" s="312"/>
      <c r="G329" s="535"/>
      <c r="H329" s="312"/>
      <c r="I329" s="536"/>
      <c r="J329" s="317"/>
      <c r="K329" s="317"/>
      <c r="L329" s="317"/>
      <c r="M329" s="317"/>
      <c r="N329" s="312"/>
      <c r="O329" s="312"/>
      <c r="P329" s="538"/>
      <c r="Q329" s="539"/>
      <c r="R329" s="540"/>
      <c r="S329" s="312"/>
      <c r="T329" s="312"/>
      <c r="U329" s="312"/>
      <c r="V329" s="312"/>
      <c r="W329" s="312"/>
      <c r="X329" s="312"/>
      <c r="Y329" s="312"/>
      <c r="Z329" s="312"/>
    </row>
    <row r="330" spans="1:26" ht="15.75" customHeight="1" x14ac:dyDescent="0.2">
      <c r="A330" s="315"/>
      <c r="B330" s="315"/>
      <c r="C330" s="315"/>
      <c r="D330" s="315"/>
      <c r="E330" s="312"/>
      <c r="F330" s="312"/>
      <c r="G330" s="535"/>
      <c r="H330" s="312"/>
      <c r="I330" s="536"/>
      <c r="J330" s="317"/>
      <c r="K330" s="317"/>
      <c r="L330" s="317"/>
      <c r="M330" s="317"/>
      <c r="N330" s="312"/>
      <c r="O330" s="312"/>
      <c r="P330" s="538"/>
      <c r="Q330" s="539"/>
      <c r="R330" s="540"/>
      <c r="S330" s="312"/>
      <c r="T330" s="312"/>
      <c r="U330" s="312"/>
      <c r="V330" s="312"/>
      <c r="W330" s="312"/>
      <c r="X330" s="312"/>
      <c r="Y330" s="312"/>
      <c r="Z330" s="312"/>
    </row>
    <row r="331" spans="1:26" ht="15.75" customHeight="1" x14ac:dyDescent="0.2">
      <c r="A331" s="315"/>
      <c r="B331" s="315"/>
      <c r="C331" s="315"/>
      <c r="D331" s="315"/>
      <c r="E331" s="312"/>
      <c r="F331" s="312"/>
      <c r="G331" s="535"/>
      <c r="H331" s="312"/>
      <c r="I331" s="536"/>
      <c r="J331" s="317"/>
      <c r="K331" s="317"/>
      <c r="L331" s="317"/>
      <c r="M331" s="317"/>
      <c r="N331" s="312"/>
      <c r="O331" s="312"/>
      <c r="P331" s="538"/>
      <c r="Q331" s="539"/>
      <c r="R331" s="540"/>
      <c r="S331" s="312"/>
      <c r="T331" s="312"/>
      <c r="U331" s="312"/>
      <c r="V331" s="312"/>
      <c r="W331" s="312"/>
      <c r="X331" s="312"/>
      <c r="Y331" s="312"/>
      <c r="Z331" s="312"/>
    </row>
    <row r="332" spans="1:26" ht="15.75" customHeight="1" x14ac:dyDescent="0.2">
      <c r="A332" s="315"/>
      <c r="B332" s="315"/>
      <c r="C332" s="315"/>
      <c r="D332" s="315"/>
      <c r="E332" s="312"/>
      <c r="F332" s="312"/>
      <c r="G332" s="535"/>
      <c r="H332" s="312"/>
      <c r="I332" s="536"/>
      <c r="J332" s="317"/>
      <c r="K332" s="317"/>
      <c r="L332" s="317"/>
      <c r="M332" s="317"/>
      <c r="N332" s="312"/>
      <c r="O332" s="312"/>
      <c r="P332" s="538"/>
      <c r="Q332" s="539"/>
      <c r="R332" s="540"/>
      <c r="S332" s="312"/>
      <c r="T332" s="312"/>
      <c r="U332" s="312"/>
      <c r="V332" s="312"/>
      <c r="W332" s="312"/>
      <c r="X332" s="312"/>
      <c r="Y332" s="312"/>
      <c r="Z332" s="312"/>
    </row>
    <row r="333" spans="1:26" ht="15.75" customHeight="1" x14ac:dyDescent="0.2">
      <c r="A333" s="315"/>
      <c r="B333" s="315"/>
      <c r="C333" s="315"/>
      <c r="D333" s="315"/>
      <c r="E333" s="312"/>
      <c r="F333" s="312"/>
      <c r="G333" s="535"/>
      <c r="H333" s="312"/>
      <c r="I333" s="536"/>
      <c r="J333" s="317"/>
      <c r="K333" s="317"/>
      <c r="L333" s="317"/>
      <c r="M333" s="317"/>
      <c r="N333" s="312"/>
      <c r="O333" s="312"/>
      <c r="P333" s="538"/>
      <c r="Q333" s="539"/>
      <c r="R333" s="540"/>
      <c r="S333" s="312"/>
      <c r="T333" s="312"/>
      <c r="U333" s="312"/>
      <c r="V333" s="312"/>
      <c r="W333" s="312"/>
      <c r="X333" s="312"/>
      <c r="Y333" s="312"/>
      <c r="Z333" s="312"/>
    </row>
    <row r="334" spans="1:26" ht="15.75" customHeight="1" x14ac:dyDescent="0.2">
      <c r="A334" s="315"/>
      <c r="B334" s="315"/>
      <c r="C334" s="315"/>
      <c r="D334" s="315"/>
      <c r="E334" s="312"/>
      <c r="F334" s="312"/>
      <c r="G334" s="535"/>
      <c r="H334" s="312"/>
      <c r="I334" s="536"/>
      <c r="J334" s="317"/>
      <c r="K334" s="317"/>
      <c r="L334" s="317"/>
      <c r="M334" s="317"/>
      <c r="N334" s="312"/>
      <c r="O334" s="312"/>
      <c r="P334" s="538"/>
      <c r="Q334" s="539"/>
      <c r="R334" s="540"/>
      <c r="S334" s="312"/>
      <c r="T334" s="312"/>
      <c r="U334" s="312"/>
      <c r="V334" s="312"/>
      <c r="W334" s="312"/>
      <c r="X334" s="312"/>
      <c r="Y334" s="312"/>
      <c r="Z334" s="312"/>
    </row>
    <row r="335" spans="1:26" ht="15.75" customHeight="1" x14ac:dyDescent="0.2">
      <c r="A335" s="315"/>
      <c r="B335" s="315"/>
      <c r="C335" s="315"/>
      <c r="D335" s="315"/>
      <c r="E335" s="312"/>
      <c r="F335" s="312"/>
      <c r="G335" s="535"/>
      <c r="H335" s="312"/>
      <c r="I335" s="536"/>
      <c r="J335" s="317"/>
      <c r="K335" s="317"/>
      <c r="L335" s="317"/>
      <c r="M335" s="317"/>
      <c r="N335" s="312"/>
      <c r="O335" s="312"/>
      <c r="P335" s="538"/>
      <c r="Q335" s="539"/>
      <c r="R335" s="540"/>
      <c r="S335" s="312"/>
      <c r="T335" s="312"/>
      <c r="U335" s="312"/>
      <c r="V335" s="312"/>
      <c r="W335" s="312"/>
      <c r="X335" s="312"/>
      <c r="Y335" s="312"/>
      <c r="Z335" s="312"/>
    </row>
    <row r="336" spans="1:26" ht="15.75" customHeight="1" x14ac:dyDescent="0.2">
      <c r="A336" s="315"/>
      <c r="B336" s="315"/>
      <c r="C336" s="315"/>
      <c r="D336" s="315"/>
      <c r="E336" s="312"/>
      <c r="F336" s="312"/>
      <c r="G336" s="535"/>
      <c r="H336" s="312"/>
      <c r="I336" s="536"/>
      <c r="J336" s="317"/>
      <c r="K336" s="317"/>
      <c r="L336" s="317"/>
      <c r="M336" s="317"/>
      <c r="N336" s="312"/>
      <c r="O336" s="312"/>
      <c r="P336" s="538"/>
      <c r="Q336" s="539"/>
      <c r="R336" s="540"/>
      <c r="S336" s="312"/>
      <c r="T336" s="312"/>
      <c r="U336" s="312"/>
      <c r="V336" s="312"/>
      <c r="W336" s="312"/>
      <c r="X336" s="312"/>
      <c r="Y336" s="312"/>
      <c r="Z336" s="312"/>
    </row>
    <row r="337" spans="1:26" ht="15.75" customHeight="1" x14ac:dyDescent="0.2">
      <c r="A337" s="315"/>
      <c r="B337" s="315"/>
      <c r="C337" s="315"/>
      <c r="D337" s="315"/>
      <c r="E337" s="312"/>
      <c r="F337" s="312"/>
      <c r="G337" s="535"/>
      <c r="H337" s="312"/>
      <c r="I337" s="536"/>
      <c r="J337" s="317"/>
      <c r="K337" s="317"/>
      <c r="L337" s="317"/>
      <c r="M337" s="317"/>
      <c r="N337" s="312"/>
      <c r="O337" s="312"/>
      <c r="P337" s="538"/>
      <c r="Q337" s="539"/>
      <c r="R337" s="540"/>
      <c r="S337" s="312"/>
      <c r="T337" s="312"/>
      <c r="U337" s="312"/>
      <c r="V337" s="312"/>
      <c r="W337" s="312"/>
      <c r="X337" s="312"/>
      <c r="Y337" s="312"/>
      <c r="Z337" s="312"/>
    </row>
    <row r="338" spans="1:26" ht="15.75" customHeight="1" x14ac:dyDescent="0.2">
      <c r="A338" s="315"/>
      <c r="B338" s="315"/>
      <c r="C338" s="315"/>
      <c r="D338" s="315"/>
      <c r="E338" s="312"/>
      <c r="F338" s="312"/>
      <c r="G338" s="535"/>
      <c r="H338" s="312"/>
      <c r="I338" s="536"/>
      <c r="J338" s="317"/>
      <c r="K338" s="317"/>
      <c r="L338" s="317"/>
      <c r="M338" s="317"/>
      <c r="N338" s="312"/>
      <c r="O338" s="312"/>
      <c r="P338" s="538"/>
      <c r="Q338" s="539"/>
      <c r="R338" s="540"/>
      <c r="S338" s="312"/>
      <c r="T338" s="312"/>
      <c r="U338" s="312"/>
      <c r="V338" s="312"/>
      <c r="W338" s="312"/>
      <c r="X338" s="312"/>
      <c r="Y338" s="312"/>
      <c r="Z338" s="312"/>
    </row>
    <row r="339" spans="1:26" ht="15.75" customHeight="1" x14ac:dyDescent="0.2">
      <c r="A339" s="315"/>
      <c r="B339" s="315"/>
      <c r="C339" s="315"/>
      <c r="D339" s="315"/>
      <c r="E339" s="312"/>
      <c r="F339" s="312"/>
      <c r="G339" s="535"/>
      <c r="H339" s="312"/>
      <c r="I339" s="536"/>
      <c r="J339" s="317"/>
      <c r="K339" s="317"/>
      <c r="L339" s="317"/>
      <c r="M339" s="317"/>
      <c r="N339" s="312"/>
      <c r="O339" s="312"/>
      <c r="P339" s="538"/>
      <c r="Q339" s="539"/>
      <c r="R339" s="540"/>
      <c r="S339" s="312"/>
      <c r="T339" s="312"/>
      <c r="U339" s="312"/>
      <c r="V339" s="312"/>
      <c r="W339" s="312"/>
      <c r="X339" s="312"/>
      <c r="Y339" s="312"/>
      <c r="Z339" s="312"/>
    </row>
    <row r="340" spans="1:26" ht="15.75" customHeight="1" x14ac:dyDescent="0.2">
      <c r="A340" s="315"/>
      <c r="B340" s="315"/>
      <c r="C340" s="315"/>
      <c r="D340" s="315"/>
      <c r="E340" s="312"/>
      <c r="F340" s="312"/>
      <c r="G340" s="535"/>
      <c r="H340" s="312"/>
      <c r="I340" s="536"/>
      <c r="J340" s="317"/>
      <c r="K340" s="317"/>
      <c r="L340" s="317"/>
      <c r="M340" s="317"/>
      <c r="N340" s="312"/>
      <c r="O340" s="312"/>
      <c r="P340" s="538"/>
      <c r="Q340" s="539"/>
      <c r="R340" s="540"/>
      <c r="S340" s="312"/>
      <c r="T340" s="312"/>
      <c r="U340" s="312"/>
      <c r="V340" s="312"/>
      <c r="W340" s="312"/>
      <c r="X340" s="312"/>
      <c r="Y340" s="312"/>
      <c r="Z340" s="312"/>
    </row>
    <row r="341" spans="1:26" ht="15.75" customHeight="1" x14ac:dyDescent="0.2">
      <c r="A341" s="315"/>
      <c r="B341" s="315"/>
      <c r="C341" s="315"/>
      <c r="D341" s="315"/>
      <c r="E341" s="312"/>
      <c r="F341" s="312"/>
      <c r="G341" s="535"/>
      <c r="H341" s="312"/>
      <c r="I341" s="536"/>
      <c r="J341" s="317"/>
      <c r="K341" s="317"/>
      <c r="L341" s="317"/>
      <c r="M341" s="317"/>
      <c r="N341" s="312"/>
      <c r="O341" s="312"/>
      <c r="P341" s="538"/>
      <c r="Q341" s="539"/>
      <c r="R341" s="540"/>
      <c r="S341" s="312"/>
      <c r="T341" s="312"/>
      <c r="U341" s="312"/>
      <c r="V341" s="312"/>
      <c r="W341" s="312"/>
      <c r="X341" s="312"/>
      <c r="Y341" s="312"/>
      <c r="Z341" s="312"/>
    </row>
    <row r="342" spans="1:26" ht="15.75" customHeight="1" x14ac:dyDescent="0.2">
      <c r="A342" s="315"/>
      <c r="B342" s="315"/>
      <c r="C342" s="315"/>
      <c r="D342" s="315"/>
      <c r="E342" s="312"/>
      <c r="F342" s="312"/>
      <c r="G342" s="535"/>
      <c r="H342" s="312"/>
      <c r="I342" s="536"/>
      <c r="J342" s="317"/>
      <c r="K342" s="317"/>
      <c r="L342" s="317"/>
      <c r="M342" s="317"/>
      <c r="N342" s="312"/>
      <c r="O342" s="312"/>
      <c r="P342" s="538"/>
      <c r="Q342" s="539"/>
      <c r="R342" s="540"/>
      <c r="S342" s="312"/>
      <c r="T342" s="312"/>
      <c r="U342" s="312"/>
      <c r="V342" s="312"/>
      <c r="W342" s="312"/>
      <c r="X342" s="312"/>
      <c r="Y342" s="312"/>
      <c r="Z342" s="312"/>
    </row>
    <row r="343" spans="1:26" ht="15.75" customHeight="1" x14ac:dyDescent="0.2">
      <c r="A343" s="315"/>
      <c r="B343" s="315"/>
      <c r="C343" s="315"/>
      <c r="D343" s="315"/>
      <c r="E343" s="312"/>
      <c r="F343" s="312"/>
      <c r="G343" s="535"/>
      <c r="H343" s="312"/>
      <c r="I343" s="536"/>
      <c r="J343" s="317"/>
      <c r="K343" s="317"/>
      <c r="L343" s="317"/>
      <c r="M343" s="317"/>
      <c r="N343" s="312"/>
      <c r="O343" s="312"/>
      <c r="P343" s="538"/>
      <c r="Q343" s="539"/>
      <c r="R343" s="540"/>
      <c r="S343" s="312"/>
      <c r="T343" s="312"/>
      <c r="U343" s="312"/>
      <c r="V343" s="312"/>
      <c r="W343" s="312"/>
      <c r="X343" s="312"/>
      <c r="Y343" s="312"/>
      <c r="Z343" s="312"/>
    </row>
    <row r="344" spans="1:26" ht="15.75" customHeight="1" x14ac:dyDescent="0.2">
      <c r="A344" s="315"/>
      <c r="B344" s="315"/>
      <c r="C344" s="315"/>
      <c r="D344" s="315"/>
      <c r="E344" s="312"/>
      <c r="F344" s="312"/>
      <c r="G344" s="535"/>
      <c r="H344" s="312"/>
      <c r="I344" s="536"/>
      <c r="J344" s="317"/>
      <c r="K344" s="317"/>
      <c r="L344" s="317"/>
      <c r="M344" s="317"/>
      <c r="N344" s="312"/>
      <c r="O344" s="312"/>
      <c r="P344" s="538"/>
      <c r="Q344" s="539"/>
      <c r="R344" s="540"/>
      <c r="S344" s="312"/>
      <c r="T344" s="312"/>
      <c r="U344" s="312"/>
      <c r="V344" s="312"/>
      <c r="W344" s="312"/>
      <c r="X344" s="312"/>
      <c r="Y344" s="312"/>
      <c r="Z344" s="312"/>
    </row>
    <row r="345" spans="1:26" ht="15.75" customHeight="1" x14ac:dyDescent="0.2">
      <c r="A345" s="315"/>
      <c r="B345" s="315"/>
      <c r="C345" s="315"/>
      <c r="D345" s="315"/>
      <c r="E345" s="312"/>
      <c r="F345" s="312"/>
      <c r="G345" s="535"/>
      <c r="H345" s="312"/>
      <c r="I345" s="536"/>
      <c r="J345" s="317"/>
      <c r="K345" s="317"/>
      <c r="L345" s="317"/>
      <c r="M345" s="317"/>
      <c r="N345" s="312"/>
      <c r="O345" s="312"/>
      <c r="P345" s="538"/>
      <c r="Q345" s="539"/>
      <c r="R345" s="540"/>
      <c r="S345" s="312"/>
      <c r="T345" s="312"/>
      <c r="U345" s="312"/>
      <c r="V345" s="312"/>
      <c r="W345" s="312"/>
      <c r="X345" s="312"/>
      <c r="Y345" s="312"/>
      <c r="Z345" s="312"/>
    </row>
    <row r="346" spans="1:26" ht="15.75" customHeight="1" x14ac:dyDescent="0.2">
      <c r="A346" s="315"/>
      <c r="B346" s="315"/>
      <c r="C346" s="315"/>
      <c r="D346" s="315"/>
      <c r="E346" s="312"/>
      <c r="F346" s="312"/>
      <c r="G346" s="535"/>
      <c r="H346" s="312"/>
      <c r="I346" s="536"/>
      <c r="J346" s="317"/>
      <c r="K346" s="317"/>
      <c r="L346" s="317"/>
      <c r="M346" s="317"/>
      <c r="N346" s="312"/>
      <c r="O346" s="312"/>
      <c r="P346" s="538"/>
      <c r="Q346" s="539"/>
      <c r="R346" s="540"/>
      <c r="S346" s="312"/>
      <c r="T346" s="312"/>
      <c r="U346" s="312"/>
      <c r="V346" s="312"/>
      <c r="W346" s="312"/>
      <c r="X346" s="312"/>
      <c r="Y346" s="312"/>
      <c r="Z346" s="312"/>
    </row>
    <row r="347" spans="1:26" ht="15.75" customHeight="1" x14ac:dyDescent="0.2">
      <c r="A347" s="315"/>
      <c r="B347" s="315"/>
      <c r="C347" s="315"/>
      <c r="D347" s="315"/>
      <c r="E347" s="312"/>
      <c r="F347" s="312"/>
      <c r="G347" s="535"/>
      <c r="H347" s="312"/>
      <c r="I347" s="536"/>
      <c r="J347" s="317"/>
      <c r="K347" s="317"/>
      <c r="L347" s="317"/>
      <c r="M347" s="317"/>
      <c r="N347" s="312"/>
      <c r="O347" s="312"/>
      <c r="P347" s="538"/>
      <c r="Q347" s="539"/>
      <c r="R347" s="540"/>
      <c r="S347" s="312"/>
      <c r="T347" s="312"/>
      <c r="U347" s="312"/>
      <c r="V347" s="312"/>
      <c r="W347" s="312"/>
      <c r="X347" s="312"/>
      <c r="Y347" s="312"/>
      <c r="Z347" s="312"/>
    </row>
    <row r="348" spans="1:26" ht="15.75" customHeight="1" x14ac:dyDescent="0.2">
      <c r="A348" s="315"/>
      <c r="B348" s="315"/>
      <c r="C348" s="315"/>
      <c r="D348" s="315"/>
      <c r="E348" s="312"/>
      <c r="F348" s="312"/>
      <c r="G348" s="535"/>
      <c r="H348" s="312"/>
      <c r="I348" s="536"/>
      <c r="J348" s="317"/>
      <c r="K348" s="317"/>
      <c r="L348" s="317"/>
      <c r="M348" s="317"/>
      <c r="N348" s="312"/>
      <c r="O348" s="312"/>
      <c r="P348" s="538"/>
      <c r="Q348" s="539"/>
      <c r="R348" s="540"/>
      <c r="S348" s="312"/>
      <c r="T348" s="312"/>
      <c r="U348" s="312"/>
      <c r="V348" s="312"/>
      <c r="W348" s="312"/>
      <c r="X348" s="312"/>
      <c r="Y348" s="312"/>
      <c r="Z348" s="312"/>
    </row>
    <row r="349" spans="1:26" ht="15.75" customHeight="1" x14ac:dyDescent="0.2">
      <c r="A349" s="315"/>
      <c r="B349" s="315"/>
      <c r="C349" s="315"/>
      <c r="D349" s="315"/>
      <c r="E349" s="312"/>
      <c r="F349" s="312"/>
      <c r="G349" s="535"/>
      <c r="H349" s="312"/>
      <c r="I349" s="536"/>
      <c r="J349" s="317"/>
      <c r="K349" s="317"/>
      <c r="L349" s="317"/>
      <c r="M349" s="317"/>
      <c r="N349" s="312"/>
      <c r="O349" s="312"/>
      <c r="P349" s="538"/>
      <c r="Q349" s="539"/>
      <c r="R349" s="540"/>
      <c r="S349" s="312"/>
      <c r="T349" s="312"/>
      <c r="U349" s="312"/>
      <c r="V349" s="312"/>
      <c r="W349" s="312"/>
      <c r="X349" s="312"/>
      <c r="Y349" s="312"/>
      <c r="Z349" s="312"/>
    </row>
    <row r="350" spans="1:26" ht="15.75" customHeight="1" x14ac:dyDescent="0.2">
      <c r="A350" s="315"/>
      <c r="B350" s="315"/>
      <c r="C350" s="315"/>
      <c r="D350" s="315"/>
      <c r="E350" s="312"/>
      <c r="F350" s="312"/>
      <c r="G350" s="535"/>
      <c r="H350" s="312"/>
      <c r="I350" s="536"/>
      <c r="J350" s="317"/>
      <c r="K350" s="317"/>
      <c r="L350" s="317"/>
      <c r="M350" s="317"/>
      <c r="N350" s="312"/>
      <c r="O350" s="312"/>
      <c r="P350" s="538"/>
      <c r="Q350" s="539"/>
      <c r="R350" s="540"/>
      <c r="S350" s="312"/>
      <c r="T350" s="312"/>
      <c r="U350" s="312"/>
      <c r="V350" s="312"/>
      <c r="W350" s="312"/>
      <c r="X350" s="312"/>
      <c r="Y350" s="312"/>
      <c r="Z350" s="312"/>
    </row>
    <row r="351" spans="1:26" ht="15.75" customHeight="1" x14ac:dyDescent="0.2">
      <c r="A351" s="315"/>
      <c r="B351" s="315"/>
      <c r="C351" s="315"/>
      <c r="D351" s="315"/>
      <c r="E351" s="312"/>
      <c r="F351" s="312"/>
      <c r="G351" s="535"/>
      <c r="H351" s="312"/>
      <c r="I351" s="536"/>
      <c r="J351" s="317"/>
      <c r="K351" s="317"/>
      <c r="L351" s="317"/>
      <c r="M351" s="317"/>
      <c r="N351" s="312"/>
      <c r="O351" s="312"/>
      <c r="P351" s="538"/>
      <c r="Q351" s="539"/>
      <c r="R351" s="540"/>
      <c r="S351" s="312"/>
      <c r="T351" s="312"/>
      <c r="U351" s="312"/>
      <c r="V351" s="312"/>
      <c r="W351" s="312"/>
      <c r="X351" s="312"/>
      <c r="Y351" s="312"/>
      <c r="Z351" s="312"/>
    </row>
    <row r="352" spans="1:26" ht="15.75" customHeight="1" x14ac:dyDescent="0.2">
      <c r="A352" s="315"/>
      <c r="B352" s="315"/>
      <c r="C352" s="315"/>
      <c r="D352" s="315"/>
      <c r="E352" s="312"/>
      <c r="F352" s="312"/>
      <c r="G352" s="535"/>
      <c r="H352" s="312"/>
      <c r="I352" s="536"/>
      <c r="J352" s="317"/>
      <c r="K352" s="317"/>
      <c r="L352" s="317"/>
      <c r="M352" s="317"/>
      <c r="N352" s="312"/>
      <c r="O352" s="312"/>
      <c r="P352" s="538"/>
      <c r="Q352" s="539"/>
      <c r="R352" s="540"/>
      <c r="S352" s="312"/>
      <c r="T352" s="312"/>
      <c r="U352" s="312"/>
      <c r="V352" s="312"/>
      <c r="W352" s="312"/>
      <c r="X352" s="312"/>
      <c r="Y352" s="312"/>
      <c r="Z352" s="312"/>
    </row>
    <row r="353" spans="1:26" ht="15.75" customHeight="1" x14ac:dyDescent="0.2">
      <c r="A353" s="315"/>
      <c r="B353" s="315"/>
      <c r="C353" s="315"/>
      <c r="D353" s="315"/>
      <c r="E353" s="312"/>
      <c r="F353" s="312"/>
      <c r="G353" s="535"/>
      <c r="H353" s="312"/>
      <c r="I353" s="536"/>
      <c r="J353" s="317"/>
      <c r="K353" s="317"/>
      <c r="L353" s="317"/>
      <c r="M353" s="317"/>
      <c r="N353" s="312"/>
      <c r="O353" s="312"/>
      <c r="P353" s="538"/>
      <c r="Q353" s="539"/>
      <c r="R353" s="540"/>
      <c r="S353" s="312"/>
      <c r="T353" s="312"/>
      <c r="U353" s="312"/>
      <c r="V353" s="312"/>
      <c r="W353" s="312"/>
      <c r="X353" s="312"/>
      <c r="Y353" s="312"/>
      <c r="Z353" s="312"/>
    </row>
    <row r="354" spans="1:26" ht="15.75" customHeight="1" x14ac:dyDescent="0.2">
      <c r="A354" s="315"/>
      <c r="B354" s="315"/>
      <c r="C354" s="315"/>
      <c r="D354" s="315"/>
      <c r="E354" s="312"/>
      <c r="F354" s="312"/>
      <c r="G354" s="535"/>
      <c r="H354" s="312"/>
      <c r="I354" s="536"/>
      <c r="J354" s="317"/>
      <c r="K354" s="317"/>
      <c r="L354" s="317"/>
      <c r="M354" s="317"/>
      <c r="N354" s="312"/>
      <c r="O354" s="312"/>
      <c r="P354" s="538"/>
      <c r="Q354" s="539"/>
      <c r="R354" s="540"/>
      <c r="S354" s="312"/>
      <c r="T354" s="312"/>
      <c r="U354" s="312"/>
      <c r="V354" s="312"/>
      <c r="W354" s="312"/>
      <c r="X354" s="312"/>
      <c r="Y354" s="312"/>
      <c r="Z354" s="312"/>
    </row>
    <row r="355" spans="1:26" ht="15.75" customHeight="1" x14ac:dyDescent="0.2">
      <c r="A355" s="315"/>
      <c r="B355" s="315"/>
      <c r="C355" s="315"/>
      <c r="D355" s="315"/>
      <c r="E355" s="312"/>
      <c r="F355" s="312"/>
      <c r="G355" s="535"/>
      <c r="H355" s="312"/>
      <c r="I355" s="536"/>
      <c r="J355" s="317"/>
      <c r="K355" s="317"/>
      <c r="L355" s="317"/>
      <c r="M355" s="317"/>
      <c r="N355" s="312"/>
      <c r="O355" s="312"/>
      <c r="P355" s="538"/>
      <c r="Q355" s="539"/>
      <c r="R355" s="540"/>
      <c r="S355" s="312"/>
      <c r="T355" s="312"/>
      <c r="U355" s="312"/>
      <c r="V355" s="312"/>
      <c r="W355" s="312"/>
      <c r="X355" s="312"/>
      <c r="Y355" s="312"/>
      <c r="Z355" s="312"/>
    </row>
    <row r="356" spans="1:26" ht="15.75" customHeight="1" x14ac:dyDescent="0.2">
      <c r="A356" s="315"/>
      <c r="B356" s="315"/>
      <c r="C356" s="315"/>
      <c r="D356" s="315"/>
      <c r="E356" s="312"/>
      <c r="F356" s="312"/>
      <c r="G356" s="535"/>
      <c r="H356" s="312"/>
      <c r="I356" s="536"/>
      <c r="J356" s="317"/>
      <c r="K356" s="317"/>
      <c r="L356" s="317"/>
      <c r="M356" s="317"/>
      <c r="N356" s="312"/>
      <c r="O356" s="312"/>
      <c r="P356" s="538"/>
      <c r="Q356" s="539"/>
      <c r="R356" s="540"/>
      <c r="S356" s="312"/>
      <c r="T356" s="312"/>
      <c r="U356" s="312"/>
      <c r="V356" s="312"/>
      <c r="W356" s="312"/>
      <c r="X356" s="312"/>
      <c r="Y356" s="312"/>
      <c r="Z356" s="312"/>
    </row>
    <row r="357" spans="1:26" ht="15.75" customHeight="1" x14ac:dyDescent="0.2">
      <c r="A357" s="315"/>
      <c r="B357" s="315"/>
      <c r="C357" s="315"/>
      <c r="D357" s="315"/>
      <c r="E357" s="312"/>
      <c r="F357" s="312"/>
      <c r="G357" s="535"/>
      <c r="H357" s="312"/>
      <c r="I357" s="536"/>
      <c r="J357" s="317"/>
      <c r="K357" s="317"/>
      <c r="L357" s="317"/>
      <c r="M357" s="317"/>
      <c r="N357" s="312"/>
      <c r="O357" s="312"/>
      <c r="P357" s="538"/>
      <c r="Q357" s="539"/>
      <c r="R357" s="540"/>
      <c r="S357" s="312"/>
      <c r="T357" s="312"/>
      <c r="U357" s="312"/>
      <c r="V357" s="312"/>
      <c r="W357" s="312"/>
      <c r="X357" s="312"/>
      <c r="Y357" s="312"/>
      <c r="Z357" s="312"/>
    </row>
    <row r="358" spans="1:26" ht="15.75" customHeight="1" x14ac:dyDescent="0.2">
      <c r="A358" s="315"/>
      <c r="B358" s="315"/>
      <c r="C358" s="315"/>
      <c r="D358" s="315"/>
      <c r="E358" s="312"/>
      <c r="F358" s="312"/>
      <c r="G358" s="535"/>
      <c r="H358" s="312"/>
      <c r="I358" s="536"/>
      <c r="J358" s="317"/>
      <c r="K358" s="317"/>
      <c r="L358" s="317"/>
      <c r="M358" s="317"/>
      <c r="N358" s="312"/>
      <c r="O358" s="312"/>
      <c r="P358" s="538"/>
      <c r="Q358" s="539"/>
      <c r="R358" s="540"/>
      <c r="S358" s="312"/>
      <c r="T358" s="312"/>
      <c r="U358" s="312"/>
      <c r="V358" s="312"/>
      <c r="W358" s="312"/>
      <c r="X358" s="312"/>
      <c r="Y358" s="312"/>
      <c r="Z358" s="312"/>
    </row>
    <row r="359" spans="1:26" ht="15.75" customHeight="1" x14ac:dyDescent="0.2">
      <c r="A359" s="315"/>
      <c r="B359" s="315"/>
      <c r="C359" s="315"/>
      <c r="D359" s="315"/>
      <c r="E359" s="312"/>
      <c r="F359" s="312"/>
      <c r="G359" s="535"/>
      <c r="H359" s="312"/>
      <c r="I359" s="536"/>
      <c r="J359" s="317"/>
      <c r="K359" s="317"/>
      <c r="L359" s="317"/>
      <c r="M359" s="317"/>
      <c r="N359" s="312"/>
      <c r="O359" s="312"/>
      <c r="P359" s="538"/>
      <c r="Q359" s="539"/>
      <c r="R359" s="540"/>
      <c r="S359" s="312"/>
      <c r="T359" s="312"/>
      <c r="U359" s="312"/>
      <c r="V359" s="312"/>
      <c r="W359" s="312"/>
      <c r="X359" s="312"/>
      <c r="Y359" s="312"/>
      <c r="Z359" s="312"/>
    </row>
    <row r="360" spans="1:26" ht="15.75" customHeight="1" x14ac:dyDescent="0.2">
      <c r="A360" s="315"/>
      <c r="B360" s="315"/>
      <c r="C360" s="315"/>
      <c r="D360" s="315"/>
      <c r="E360" s="312"/>
      <c r="F360" s="312"/>
      <c r="G360" s="535"/>
      <c r="H360" s="312"/>
      <c r="I360" s="536"/>
      <c r="J360" s="317"/>
      <c r="K360" s="317"/>
      <c r="L360" s="317"/>
      <c r="M360" s="317"/>
      <c r="N360" s="312"/>
      <c r="O360" s="312"/>
      <c r="P360" s="538"/>
      <c r="Q360" s="539"/>
      <c r="R360" s="540"/>
      <c r="S360" s="312"/>
      <c r="T360" s="312"/>
      <c r="U360" s="312"/>
      <c r="V360" s="312"/>
      <c r="W360" s="312"/>
      <c r="X360" s="312"/>
      <c r="Y360" s="312"/>
      <c r="Z360" s="312"/>
    </row>
    <row r="361" spans="1:26" ht="15.75" customHeight="1" x14ac:dyDescent="0.2">
      <c r="A361" s="315"/>
      <c r="B361" s="315"/>
      <c r="C361" s="315"/>
      <c r="D361" s="315"/>
      <c r="E361" s="312"/>
      <c r="F361" s="312"/>
      <c r="G361" s="535"/>
      <c r="H361" s="312"/>
      <c r="I361" s="536"/>
      <c r="J361" s="317"/>
      <c r="K361" s="317"/>
      <c r="L361" s="317"/>
      <c r="M361" s="317"/>
      <c r="N361" s="312"/>
      <c r="O361" s="312"/>
      <c r="P361" s="538"/>
      <c r="Q361" s="539"/>
      <c r="R361" s="540"/>
      <c r="S361" s="312"/>
      <c r="T361" s="312"/>
      <c r="U361" s="312"/>
      <c r="V361" s="312"/>
      <c r="W361" s="312"/>
      <c r="X361" s="312"/>
      <c r="Y361" s="312"/>
      <c r="Z361" s="312"/>
    </row>
    <row r="362" spans="1:26" ht="15.75" customHeight="1" x14ac:dyDescent="0.2">
      <c r="A362" s="315"/>
      <c r="B362" s="315"/>
      <c r="C362" s="315"/>
      <c r="D362" s="315"/>
      <c r="E362" s="312"/>
      <c r="F362" s="312"/>
      <c r="G362" s="535"/>
      <c r="H362" s="312"/>
      <c r="I362" s="536"/>
      <c r="J362" s="317"/>
      <c r="K362" s="317"/>
      <c r="L362" s="317"/>
      <c r="M362" s="317"/>
      <c r="N362" s="312"/>
      <c r="O362" s="312"/>
      <c r="P362" s="538"/>
      <c r="Q362" s="539"/>
      <c r="R362" s="540"/>
      <c r="S362" s="312"/>
      <c r="T362" s="312"/>
      <c r="U362" s="312"/>
      <c r="V362" s="312"/>
      <c r="W362" s="312"/>
      <c r="X362" s="312"/>
      <c r="Y362" s="312"/>
      <c r="Z362" s="312"/>
    </row>
    <row r="363" spans="1:26" ht="15.75" customHeight="1" x14ac:dyDescent="0.2">
      <c r="A363" s="315"/>
      <c r="B363" s="315"/>
      <c r="C363" s="315"/>
      <c r="D363" s="315"/>
      <c r="E363" s="312"/>
      <c r="F363" s="312"/>
      <c r="G363" s="535"/>
      <c r="H363" s="312"/>
      <c r="I363" s="536"/>
      <c r="J363" s="317"/>
      <c r="K363" s="317"/>
      <c r="L363" s="317"/>
      <c r="M363" s="317"/>
      <c r="N363" s="312"/>
      <c r="O363" s="312"/>
      <c r="P363" s="538"/>
      <c r="Q363" s="539"/>
      <c r="R363" s="540"/>
      <c r="S363" s="312"/>
      <c r="T363" s="312"/>
      <c r="U363" s="312"/>
      <c r="V363" s="312"/>
      <c r="W363" s="312"/>
      <c r="X363" s="312"/>
      <c r="Y363" s="312"/>
      <c r="Z363" s="312"/>
    </row>
    <row r="364" spans="1:26" ht="15.75" customHeight="1" x14ac:dyDescent="0.2">
      <c r="A364" s="315"/>
      <c r="B364" s="315"/>
      <c r="C364" s="315"/>
      <c r="D364" s="315"/>
      <c r="E364" s="312"/>
      <c r="F364" s="312"/>
      <c r="G364" s="535"/>
      <c r="H364" s="312"/>
      <c r="I364" s="536"/>
      <c r="J364" s="317"/>
      <c r="K364" s="317"/>
      <c r="L364" s="317"/>
      <c r="M364" s="317"/>
      <c r="N364" s="312"/>
      <c r="O364" s="312"/>
      <c r="P364" s="538"/>
      <c r="Q364" s="539"/>
      <c r="R364" s="540"/>
      <c r="S364" s="312"/>
      <c r="T364" s="312"/>
      <c r="U364" s="312"/>
      <c r="V364" s="312"/>
      <c r="W364" s="312"/>
      <c r="X364" s="312"/>
      <c r="Y364" s="312"/>
      <c r="Z364" s="312"/>
    </row>
    <row r="365" spans="1:26" ht="15.75" customHeight="1" x14ac:dyDescent="0.2">
      <c r="A365" s="315"/>
      <c r="B365" s="315"/>
      <c r="C365" s="315"/>
      <c r="D365" s="315"/>
      <c r="E365" s="312"/>
      <c r="F365" s="312"/>
      <c r="G365" s="535"/>
      <c r="H365" s="312"/>
      <c r="I365" s="536"/>
      <c r="J365" s="317"/>
      <c r="K365" s="317"/>
      <c r="L365" s="317"/>
      <c r="M365" s="317"/>
      <c r="N365" s="312"/>
      <c r="O365" s="312"/>
      <c r="P365" s="538"/>
      <c r="Q365" s="539"/>
      <c r="R365" s="540"/>
      <c r="S365" s="312"/>
      <c r="T365" s="312"/>
      <c r="U365" s="312"/>
      <c r="V365" s="312"/>
      <c r="W365" s="312"/>
      <c r="X365" s="312"/>
      <c r="Y365" s="312"/>
      <c r="Z365" s="312"/>
    </row>
    <row r="366" spans="1:26" ht="15.75" customHeight="1" x14ac:dyDescent="0.2">
      <c r="A366" s="315"/>
      <c r="B366" s="315"/>
      <c r="C366" s="315"/>
      <c r="D366" s="315"/>
      <c r="E366" s="312"/>
      <c r="F366" s="312"/>
      <c r="G366" s="535"/>
      <c r="H366" s="312"/>
      <c r="I366" s="536"/>
      <c r="J366" s="317"/>
      <c r="K366" s="317"/>
      <c r="L366" s="317"/>
      <c r="M366" s="317"/>
      <c r="N366" s="312"/>
      <c r="O366" s="312"/>
      <c r="P366" s="538"/>
      <c r="Q366" s="539"/>
      <c r="R366" s="540"/>
      <c r="S366" s="312"/>
      <c r="T366" s="312"/>
      <c r="U366" s="312"/>
      <c r="V366" s="312"/>
      <c r="W366" s="312"/>
      <c r="X366" s="312"/>
      <c r="Y366" s="312"/>
      <c r="Z366" s="312"/>
    </row>
    <row r="367" spans="1:26" ht="15.75" customHeight="1" x14ac:dyDescent="0.2">
      <c r="A367" s="315"/>
      <c r="B367" s="315"/>
      <c r="C367" s="315"/>
      <c r="D367" s="315"/>
      <c r="E367" s="312"/>
      <c r="F367" s="312"/>
      <c r="G367" s="535"/>
      <c r="H367" s="312"/>
      <c r="I367" s="536"/>
      <c r="J367" s="317"/>
      <c r="K367" s="317"/>
      <c r="L367" s="317"/>
      <c r="M367" s="317"/>
      <c r="N367" s="312"/>
      <c r="O367" s="312"/>
      <c r="P367" s="538"/>
      <c r="Q367" s="539"/>
      <c r="R367" s="540"/>
      <c r="S367" s="312"/>
      <c r="T367" s="312"/>
      <c r="U367" s="312"/>
      <c r="V367" s="312"/>
      <c r="W367" s="312"/>
      <c r="X367" s="312"/>
      <c r="Y367" s="312"/>
      <c r="Z367" s="312"/>
    </row>
    <row r="368" spans="1:26" ht="15.75" customHeight="1" x14ac:dyDescent="0.2">
      <c r="A368" s="315"/>
      <c r="B368" s="315"/>
      <c r="C368" s="315"/>
      <c r="D368" s="315"/>
      <c r="E368" s="312"/>
      <c r="F368" s="312"/>
      <c r="G368" s="535"/>
      <c r="H368" s="312"/>
      <c r="I368" s="536"/>
      <c r="J368" s="317"/>
      <c r="K368" s="317"/>
      <c r="L368" s="317"/>
      <c r="M368" s="317"/>
      <c r="N368" s="312"/>
      <c r="O368" s="312"/>
      <c r="P368" s="538"/>
      <c r="Q368" s="539"/>
      <c r="R368" s="540"/>
      <c r="S368" s="312"/>
      <c r="T368" s="312"/>
      <c r="U368" s="312"/>
      <c r="V368" s="312"/>
      <c r="W368" s="312"/>
      <c r="X368" s="312"/>
      <c r="Y368" s="312"/>
      <c r="Z368" s="312"/>
    </row>
    <row r="369" spans="1:26" ht="15.75" customHeight="1" x14ac:dyDescent="0.2">
      <c r="A369" s="315"/>
      <c r="B369" s="315"/>
      <c r="C369" s="315"/>
      <c r="D369" s="315"/>
      <c r="E369" s="312"/>
      <c r="F369" s="312"/>
      <c r="G369" s="535"/>
      <c r="H369" s="312"/>
      <c r="I369" s="536"/>
      <c r="J369" s="317"/>
      <c r="K369" s="317"/>
      <c r="L369" s="317"/>
      <c r="M369" s="317"/>
      <c r="N369" s="312"/>
      <c r="O369" s="312"/>
      <c r="P369" s="538"/>
      <c r="Q369" s="539"/>
      <c r="R369" s="540"/>
      <c r="S369" s="312"/>
      <c r="T369" s="312"/>
      <c r="U369" s="312"/>
      <c r="V369" s="312"/>
      <c r="W369" s="312"/>
      <c r="X369" s="312"/>
      <c r="Y369" s="312"/>
      <c r="Z369" s="312"/>
    </row>
    <row r="370" spans="1:26" ht="15.75" customHeight="1" x14ac:dyDescent="0.2">
      <c r="A370" s="315"/>
      <c r="B370" s="315"/>
      <c r="C370" s="315"/>
      <c r="D370" s="315"/>
      <c r="E370" s="312"/>
      <c r="F370" s="312"/>
      <c r="G370" s="535"/>
      <c r="H370" s="312"/>
      <c r="I370" s="536"/>
      <c r="J370" s="317"/>
      <c r="K370" s="317"/>
      <c r="L370" s="317"/>
      <c r="M370" s="317"/>
      <c r="N370" s="312"/>
      <c r="O370" s="312"/>
      <c r="P370" s="538"/>
      <c r="Q370" s="539"/>
      <c r="R370" s="540"/>
      <c r="S370" s="312"/>
      <c r="T370" s="312"/>
      <c r="U370" s="312"/>
      <c r="V370" s="312"/>
      <c r="W370" s="312"/>
      <c r="X370" s="312"/>
      <c r="Y370" s="312"/>
      <c r="Z370" s="312"/>
    </row>
    <row r="371" spans="1:26" ht="15.75" customHeight="1" x14ac:dyDescent="0.2">
      <c r="A371" s="315"/>
      <c r="B371" s="315"/>
      <c r="C371" s="315"/>
      <c r="D371" s="315"/>
      <c r="E371" s="312"/>
      <c r="F371" s="312"/>
      <c r="G371" s="535"/>
      <c r="H371" s="312"/>
      <c r="I371" s="536"/>
      <c r="J371" s="317"/>
      <c r="K371" s="317"/>
      <c r="L371" s="317"/>
      <c r="M371" s="317"/>
      <c r="N371" s="312"/>
      <c r="O371" s="312"/>
      <c r="P371" s="538"/>
      <c r="Q371" s="539"/>
      <c r="R371" s="540"/>
      <c r="S371" s="312"/>
      <c r="T371" s="312"/>
      <c r="U371" s="312"/>
      <c r="V371" s="312"/>
      <c r="W371" s="312"/>
      <c r="X371" s="312"/>
      <c r="Y371" s="312"/>
      <c r="Z371" s="312"/>
    </row>
    <row r="372" spans="1:26" ht="15.75" customHeight="1" x14ac:dyDescent="0.2">
      <c r="A372" s="315"/>
      <c r="B372" s="315"/>
      <c r="C372" s="315"/>
      <c r="D372" s="315"/>
      <c r="E372" s="312"/>
      <c r="F372" s="312"/>
      <c r="G372" s="535"/>
      <c r="H372" s="312"/>
      <c r="I372" s="536"/>
      <c r="J372" s="317"/>
      <c r="K372" s="317"/>
      <c r="L372" s="317"/>
      <c r="M372" s="317"/>
      <c r="N372" s="312"/>
      <c r="O372" s="312"/>
      <c r="P372" s="538"/>
      <c r="Q372" s="539"/>
      <c r="R372" s="540"/>
      <c r="S372" s="312"/>
      <c r="T372" s="312"/>
      <c r="U372" s="312"/>
      <c r="V372" s="312"/>
      <c r="W372" s="312"/>
      <c r="X372" s="312"/>
      <c r="Y372" s="312"/>
      <c r="Z372" s="312"/>
    </row>
    <row r="373" spans="1:26" ht="15.75" customHeight="1" x14ac:dyDescent="0.2">
      <c r="A373" s="315"/>
      <c r="B373" s="315"/>
      <c r="C373" s="315"/>
      <c r="D373" s="315"/>
      <c r="E373" s="312"/>
      <c r="F373" s="312"/>
      <c r="G373" s="535"/>
      <c r="H373" s="312"/>
      <c r="I373" s="536"/>
      <c r="J373" s="317"/>
      <c r="K373" s="317"/>
      <c r="L373" s="317"/>
      <c r="M373" s="317"/>
      <c r="N373" s="312"/>
      <c r="O373" s="312"/>
      <c r="P373" s="538"/>
      <c r="Q373" s="539"/>
      <c r="R373" s="540"/>
      <c r="S373" s="312"/>
      <c r="T373" s="312"/>
      <c r="U373" s="312"/>
      <c r="V373" s="312"/>
      <c r="W373" s="312"/>
      <c r="X373" s="312"/>
      <c r="Y373" s="312"/>
      <c r="Z373" s="312"/>
    </row>
    <row r="374" spans="1:26" ht="15.75" customHeight="1" x14ac:dyDescent="0.2">
      <c r="A374" s="315"/>
      <c r="B374" s="315"/>
      <c r="C374" s="315"/>
      <c r="D374" s="315"/>
      <c r="E374" s="312"/>
      <c r="F374" s="312"/>
      <c r="G374" s="535"/>
      <c r="H374" s="312"/>
      <c r="I374" s="536"/>
      <c r="J374" s="317"/>
      <c r="K374" s="317"/>
      <c r="L374" s="317"/>
      <c r="M374" s="317"/>
      <c r="N374" s="312"/>
      <c r="O374" s="312"/>
      <c r="P374" s="538"/>
      <c r="Q374" s="539"/>
      <c r="R374" s="540"/>
      <c r="S374" s="312"/>
      <c r="T374" s="312"/>
      <c r="U374" s="312"/>
      <c r="V374" s="312"/>
      <c r="W374" s="312"/>
      <c r="X374" s="312"/>
      <c r="Y374" s="312"/>
      <c r="Z374" s="312"/>
    </row>
    <row r="375" spans="1:26" ht="15.75" customHeight="1" x14ac:dyDescent="0.2">
      <c r="A375" s="315"/>
      <c r="B375" s="315"/>
      <c r="C375" s="315"/>
      <c r="D375" s="315"/>
      <c r="E375" s="312"/>
      <c r="F375" s="312"/>
      <c r="G375" s="535"/>
      <c r="H375" s="312"/>
      <c r="I375" s="536"/>
      <c r="J375" s="317"/>
      <c r="K375" s="317"/>
      <c r="L375" s="317"/>
      <c r="M375" s="317"/>
      <c r="N375" s="312"/>
      <c r="O375" s="312"/>
      <c r="P375" s="538"/>
      <c r="Q375" s="539"/>
      <c r="R375" s="540"/>
      <c r="S375" s="312"/>
      <c r="T375" s="312"/>
      <c r="U375" s="312"/>
      <c r="V375" s="312"/>
      <c r="W375" s="312"/>
      <c r="X375" s="312"/>
      <c r="Y375" s="312"/>
      <c r="Z375" s="312"/>
    </row>
    <row r="376" spans="1:26" ht="15.75" customHeight="1" x14ac:dyDescent="0.2">
      <c r="A376" s="315"/>
      <c r="B376" s="315"/>
      <c r="C376" s="315"/>
      <c r="D376" s="315"/>
      <c r="E376" s="312"/>
      <c r="F376" s="312"/>
      <c r="G376" s="535"/>
      <c r="H376" s="312"/>
      <c r="I376" s="536"/>
      <c r="J376" s="317"/>
      <c r="K376" s="317"/>
      <c r="L376" s="317"/>
      <c r="M376" s="317"/>
      <c r="N376" s="312"/>
      <c r="O376" s="312"/>
      <c r="P376" s="538"/>
      <c r="Q376" s="539"/>
      <c r="R376" s="540"/>
      <c r="S376" s="312"/>
      <c r="T376" s="312"/>
      <c r="U376" s="312"/>
      <c r="V376" s="312"/>
      <c r="W376" s="312"/>
      <c r="X376" s="312"/>
      <c r="Y376" s="312"/>
      <c r="Z376" s="312"/>
    </row>
    <row r="377" spans="1:26" ht="15.75" customHeight="1" x14ac:dyDescent="0.2">
      <c r="A377" s="315"/>
      <c r="B377" s="315"/>
      <c r="C377" s="315"/>
      <c r="D377" s="315"/>
      <c r="E377" s="312"/>
      <c r="F377" s="312"/>
      <c r="G377" s="535"/>
      <c r="H377" s="312"/>
      <c r="I377" s="536"/>
      <c r="J377" s="317"/>
      <c r="K377" s="317"/>
      <c r="L377" s="317"/>
      <c r="M377" s="317"/>
      <c r="N377" s="312"/>
      <c r="O377" s="312"/>
      <c r="P377" s="538"/>
      <c r="Q377" s="539"/>
      <c r="R377" s="540"/>
      <c r="S377" s="312"/>
      <c r="T377" s="312"/>
      <c r="U377" s="312"/>
      <c r="V377" s="312"/>
      <c r="W377" s="312"/>
      <c r="X377" s="312"/>
      <c r="Y377" s="312"/>
      <c r="Z377" s="312"/>
    </row>
    <row r="378" spans="1:26" ht="15.75" customHeight="1" x14ac:dyDescent="0.2">
      <c r="A378" s="315"/>
      <c r="B378" s="315"/>
      <c r="C378" s="315"/>
      <c r="D378" s="315"/>
      <c r="E378" s="312"/>
      <c r="F378" s="312"/>
      <c r="G378" s="535"/>
      <c r="H378" s="312"/>
      <c r="I378" s="536"/>
      <c r="J378" s="317"/>
      <c r="K378" s="317"/>
      <c r="L378" s="317"/>
      <c r="M378" s="317"/>
      <c r="N378" s="312"/>
      <c r="O378" s="312"/>
      <c r="P378" s="538"/>
      <c r="Q378" s="539"/>
      <c r="R378" s="540"/>
      <c r="S378" s="312"/>
      <c r="T378" s="312"/>
      <c r="U378" s="312"/>
      <c r="V378" s="312"/>
      <c r="W378" s="312"/>
      <c r="X378" s="312"/>
      <c r="Y378" s="312"/>
      <c r="Z378" s="312"/>
    </row>
    <row r="379" spans="1:26" ht="15.75" customHeight="1" x14ac:dyDescent="0.2">
      <c r="A379" s="315"/>
      <c r="B379" s="315"/>
      <c r="C379" s="315"/>
      <c r="D379" s="315"/>
      <c r="E379" s="312"/>
      <c r="F379" s="312"/>
      <c r="G379" s="535"/>
      <c r="H379" s="312"/>
      <c r="I379" s="536"/>
      <c r="J379" s="317"/>
      <c r="K379" s="317"/>
      <c r="L379" s="317"/>
      <c r="M379" s="317"/>
      <c r="N379" s="312"/>
      <c r="O379" s="312"/>
      <c r="P379" s="538"/>
      <c r="Q379" s="539"/>
      <c r="R379" s="540"/>
      <c r="S379" s="312"/>
      <c r="T379" s="312"/>
      <c r="U379" s="312"/>
      <c r="V379" s="312"/>
      <c r="W379" s="312"/>
      <c r="X379" s="312"/>
      <c r="Y379" s="312"/>
      <c r="Z379" s="312"/>
    </row>
    <row r="380" spans="1:26" ht="15.75" customHeight="1" x14ac:dyDescent="0.2">
      <c r="A380" s="315"/>
      <c r="B380" s="315"/>
      <c r="C380" s="315"/>
      <c r="D380" s="315"/>
      <c r="E380" s="312"/>
      <c r="F380" s="312"/>
      <c r="G380" s="535"/>
      <c r="H380" s="312"/>
      <c r="I380" s="536"/>
      <c r="J380" s="317"/>
      <c r="K380" s="317"/>
      <c r="L380" s="317"/>
      <c r="M380" s="317"/>
      <c r="N380" s="312"/>
      <c r="O380" s="312"/>
      <c r="P380" s="538"/>
      <c r="Q380" s="539"/>
      <c r="R380" s="540"/>
      <c r="S380" s="312"/>
      <c r="T380" s="312"/>
      <c r="U380" s="312"/>
      <c r="V380" s="312"/>
      <c r="W380" s="312"/>
      <c r="X380" s="312"/>
      <c r="Y380" s="312"/>
      <c r="Z380" s="312"/>
    </row>
    <row r="381" spans="1:26" ht="15.75" customHeight="1" x14ac:dyDescent="0.2">
      <c r="A381" s="315"/>
      <c r="B381" s="315"/>
      <c r="C381" s="315"/>
      <c r="D381" s="315"/>
      <c r="E381" s="312"/>
      <c r="F381" s="312"/>
      <c r="G381" s="535"/>
      <c r="H381" s="312"/>
      <c r="I381" s="536"/>
      <c r="J381" s="317"/>
      <c r="K381" s="317"/>
      <c r="L381" s="317"/>
      <c r="M381" s="317"/>
      <c r="N381" s="312"/>
      <c r="O381" s="312"/>
      <c r="P381" s="538"/>
      <c r="Q381" s="539"/>
      <c r="R381" s="540"/>
      <c r="S381" s="312"/>
      <c r="T381" s="312"/>
      <c r="U381" s="312"/>
      <c r="V381" s="312"/>
      <c r="W381" s="312"/>
      <c r="X381" s="312"/>
      <c r="Y381" s="312"/>
      <c r="Z381" s="312"/>
    </row>
    <row r="382" spans="1:26" ht="15.75" customHeight="1" x14ac:dyDescent="0.2">
      <c r="A382" s="315"/>
      <c r="B382" s="315"/>
      <c r="C382" s="315"/>
      <c r="D382" s="315"/>
      <c r="E382" s="312"/>
      <c r="F382" s="312"/>
      <c r="G382" s="535"/>
      <c r="H382" s="312"/>
      <c r="I382" s="536"/>
      <c r="J382" s="317"/>
      <c r="K382" s="317"/>
      <c r="L382" s="317"/>
      <c r="M382" s="317"/>
      <c r="N382" s="312"/>
      <c r="O382" s="312"/>
      <c r="P382" s="538"/>
      <c r="Q382" s="539"/>
      <c r="R382" s="540"/>
      <c r="S382" s="312"/>
      <c r="T382" s="312"/>
      <c r="U382" s="312"/>
      <c r="V382" s="312"/>
      <c r="W382" s="312"/>
      <c r="X382" s="312"/>
      <c r="Y382" s="312"/>
      <c r="Z382" s="312"/>
    </row>
    <row r="383" spans="1:26" ht="15.75" customHeight="1" x14ac:dyDescent="0.2">
      <c r="A383" s="315"/>
      <c r="B383" s="315"/>
      <c r="C383" s="315"/>
      <c r="D383" s="315"/>
      <c r="E383" s="312"/>
      <c r="F383" s="312"/>
      <c r="G383" s="535"/>
      <c r="H383" s="312"/>
      <c r="I383" s="536"/>
      <c r="J383" s="317"/>
      <c r="K383" s="317"/>
      <c r="L383" s="317"/>
      <c r="M383" s="317"/>
      <c r="N383" s="312"/>
      <c r="O383" s="312"/>
      <c r="P383" s="538"/>
      <c r="Q383" s="539"/>
      <c r="R383" s="540"/>
      <c r="S383" s="312"/>
      <c r="T383" s="312"/>
      <c r="U383" s="312"/>
      <c r="V383" s="312"/>
      <c r="W383" s="312"/>
      <c r="X383" s="312"/>
      <c r="Y383" s="312"/>
      <c r="Z383" s="312"/>
    </row>
    <row r="384" spans="1:26" ht="15.75" customHeight="1" x14ac:dyDescent="0.2">
      <c r="A384" s="315"/>
      <c r="B384" s="315"/>
      <c r="C384" s="315"/>
      <c r="D384" s="315"/>
      <c r="E384" s="312"/>
      <c r="F384" s="312"/>
      <c r="G384" s="535"/>
      <c r="H384" s="312"/>
      <c r="I384" s="536"/>
      <c r="J384" s="317"/>
      <c r="K384" s="317"/>
      <c r="L384" s="317"/>
      <c r="M384" s="317"/>
      <c r="N384" s="312"/>
      <c r="O384" s="312"/>
      <c r="P384" s="538"/>
      <c r="Q384" s="539"/>
      <c r="R384" s="540"/>
      <c r="S384" s="312"/>
      <c r="T384" s="312"/>
      <c r="U384" s="312"/>
      <c r="V384" s="312"/>
      <c r="W384" s="312"/>
      <c r="X384" s="312"/>
      <c r="Y384" s="312"/>
      <c r="Z384" s="312"/>
    </row>
    <row r="385" spans="1:26" ht="15.75" customHeight="1" x14ac:dyDescent="0.2">
      <c r="A385" s="315"/>
      <c r="B385" s="315"/>
      <c r="C385" s="315"/>
      <c r="D385" s="315"/>
      <c r="E385" s="312"/>
      <c r="F385" s="312"/>
      <c r="G385" s="535"/>
      <c r="H385" s="312"/>
      <c r="I385" s="536"/>
      <c r="J385" s="317"/>
      <c r="K385" s="317"/>
      <c r="L385" s="317"/>
      <c r="M385" s="317"/>
      <c r="N385" s="312"/>
      <c r="O385" s="312"/>
      <c r="P385" s="538"/>
      <c r="Q385" s="539"/>
      <c r="R385" s="540"/>
      <c r="S385" s="312"/>
      <c r="T385" s="312"/>
      <c r="U385" s="312"/>
      <c r="V385" s="312"/>
      <c r="W385" s="312"/>
      <c r="X385" s="312"/>
      <c r="Y385" s="312"/>
      <c r="Z385" s="312"/>
    </row>
    <row r="386" spans="1:26" ht="15.75" customHeight="1" x14ac:dyDescent="0.2">
      <c r="A386" s="315"/>
      <c r="B386" s="315"/>
      <c r="C386" s="315"/>
      <c r="D386" s="315"/>
      <c r="E386" s="312"/>
      <c r="F386" s="312"/>
      <c r="G386" s="535"/>
      <c r="H386" s="312"/>
      <c r="I386" s="536"/>
      <c r="J386" s="317"/>
      <c r="K386" s="317"/>
      <c r="L386" s="317"/>
      <c r="M386" s="317"/>
      <c r="N386" s="312"/>
      <c r="O386" s="312"/>
      <c r="P386" s="538"/>
      <c r="Q386" s="539"/>
      <c r="R386" s="540"/>
      <c r="S386" s="312"/>
      <c r="T386" s="312"/>
      <c r="U386" s="312"/>
      <c r="V386" s="312"/>
      <c r="W386" s="312"/>
      <c r="X386" s="312"/>
      <c r="Y386" s="312"/>
      <c r="Z386" s="312"/>
    </row>
    <row r="387" spans="1:26" ht="15.75" customHeight="1" x14ac:dyDescent="0.2">
      <c r="A387" s="315"/>
      <c r="B387" s="315"/>
      <c r="C387" s="315"/>
      <c r="D387" s="315"/>
      <c r="E387" s="312"/>
      <c r="F387" s="312"/>
      <c r="G387" s="535"/>
      <c r="H387" s="312"/>
      <c r="I387" s="536"/>
      <c r="J387" s="317"/>
      <c r="K387" s="317"/>
      <c r="L387" s="317"/>
      <c r="M387" s="317"/>
      <c r="N387" s="312"/>
      <c r="O387" s="312"/>
      <c r="P387" s="538"/>
      <c r="Q387" s="539"/>
      <c r="R387" s="540"/>
      <c r="S387" s="312"/>
      <c r="T387" s="312"/>
      <c r="U387" s="312"/>
      <c r="V387" s="312"/>
      <c r="W387" s="312"/>
      <c r="X387" s="312"/>
      <c r="Y387" s="312"/>
      <c r="Z387" s="312"/>
    </row>
    <row r="388" spans="1:26" ht="15.75" customHeight="1" x14ac:dyDescent="0.2">
      <c r="A388" s="315"/>
      <c r="B388" s="315"/>
      <c r="C388" s="315"/>
      <c r="D388" s="315"/>
      <c r="E388" s="312"/>
      <c r="F388" s="312"/>
      <c r="G388" s="535"/>
      <c r="H388" s="312"/>
      <c r="I388" s="536"/>
      <c r="J388" s="317"/>
      <c r="K388" s="317"/>
      <c r="L388" s="317"/>
      <c r="M388" s="317"/>
      <c r="N388" s="312"/>
      <c r="O388" s="312"/>
      <c r="P388" s="538"/>
      <c r="Q388" s="539"/>
      <c r="R388" s="540"/>
      <c r="S388" s="312"/>
      <c r="T388" s="312"/>
      <c r="U388" s="312"/>
      <c r="V388" s="312"/>
      <c r="W388" s="312"/>
      <c r="X388" s="312"/>
      <c r="Y388" s="312"/>
      <c r="Z388" s="312"/>
    </row>
    <row r="389" spans="1:26" ht="15.75" customHeight="1" x14ac:dyDescent="0.2">
      <c r="A389" s="315"/>
      <c r="B389" s="315"/>
      <c r="C389" s="315"/>
      <c r="D389" s="315"/>
      <c r="E389" s="312"/>
      <c r="F389" s="312"/>
      <c r="G389" s="535"/>
      <c r="H389" s="312"/>
      <c r="I389" s="536"/>
      <c r="J389" s="317"/>
      <c r="K389" s="317"/>
      <c r="L389" s="317"/>
      <c r="M389" s="317"/>
      <c r="N389" s="312"/>
      <c r="O389" s="312"/>
      <c r="P389" s="538"/>
      <c r="Q389" s="539"/>
      <c r="R389" s="540"/>
      <c r="S389" s="312"/>
      <c r="T389" s="312"/>
      <c r="U389" s="312"/>
      <c r="V389" s="312"/>
      <c r="W389" s="312"/>
      <c r="X389" s="312"/>
      <c r="Y389" s="312"/>
      <c r="Z389" s="312"/>
    </row>
    <row r="390" spans="1:26" ht="15.75" customHeight="1" x14ac:dyDescent="0.2">
      <c r="A390" s="315"/>
      <c r="B390" s="315"/>
      <c r="C390" s="315"/>
      <c r="D390" s="315"/>
      <c r="E390" s="312"/>
      <c r="F390" s="312"/>
      <c r="G390" s="535"/>
      <c r="H390" s="312"/>
      <c r="I390" s="536"/>
      <c r="J390" s="317"/>
      <c r="K390" s="317"/>
      <c r="L390" s="317"/>
      <c r="M390" s="317"/>
      <c r="N390" s="312"/>
      <c r="O390" s="312"/>
      <c r="P390" s="538"/>
      <c r="Q390" s="539"/>
      <c r="R390" s="540"/>
      <c r="S390" s="312"/>
      <c r="T390" s="312"/>
      <c r="U390" s="312"/>
      <c r="V390" s="312"/>
      <c r="W390" s="312"/>
      <c r="X390" s="312"/>
      <c r="Y390" s="312"/>
      <c r="Z390" s="312"/>
    </row>
    <row r="391" spans="1:26" ht="15.75" customHeight="1" x14ac:dyDescent="0.2">
      <c r="A391" s="315"/>
      <c r="B391" s="315"/>
      <c r="C391" s="315"/>
      <c r="D391" s="315"/>
      <c r="E391" s="312"/>
      <c r="F391" s="312"/>
      <c r="G391" s="535"/>
      <c r="H391" s="312"/>
      <c r="I391" s="536"/>
      <c r="J391" s="317"/>
      <c r="K391" s="317"/>
      <c r="L391" s="317"/>
      <c r="M391" s="317"/>
      <c r="N391" s="312"/>
      <c r="O391" s="312"/>
      <c r="P391" s="538"/>
      <c r="Q391" s="539"/>
      <c r="R391" s="540"/>
      <c r="S391" s="312"/>
      <c r="T391" s="312"/>
      <c r="U391" s="312"/>
      <c r="V391" s="312"/>
      <c r="W391" s="312"/>
      <c r="X391" s="312"/>
      <c r="Y391" s="312"/>
      <c r="Z391" s="312"/>
    </row>
    <row r="392" spans="1:26" ht="15.75" customHeight="1" x14ac:dyDescent="0.2">
      <c r="A392" s="315"/>
      <c r="B392" s="315"/>
      <c r="C392" s="315"/>
      <c r="D392" s="315"/>
      <c r="E392" s="312"/>
      <c r="F392" s="312"/>
      <c r="G392" s="535"/>
      <c r="H392" s="312"/>
      <c r="I392" s="536"/>
      <c r="J392" s="317"/>
      <c r="K392" s="317"/>
      <c r="L392" s="317"/>
      <c r="M392" s="317"/>
      <c r="N392" s="312"/>
      <c r="O392" s="312"/>
      <c r="P392" s="538"/>
      <c r="Q392" s="539"/>
      <c r="R392" s="540"/>
      <c r="S392" s="312"/>
      <c r="T392" s="312"/>
      <c r="U392" s="312"/>
      <c r="V392" s="312"/>
      <c r="W392" s="312"/>
      <c r="X392" s="312"/>
      <c r="Y392" s="312"/>
      <c r="Z392" s="312"/>
    </row>
    <row r="393" spans="1:26" ht="15.75" customHeight="1" x14ac:dyDescent="0.2">
      <c r="A393" s="315"/>
      <c r="B393" s="315"/>
      <c r="C393" s="315"/>
      <c r="D393" s="315"/>
      <c r="E393" s="312"/>
      <c r="F393" s="312"/>
      <c r="G393" s="535"/>
      <c r="H393" s="312"/>
      <c r="I393" s="536"/>
      <c r="J393" s="317"/>
      <c r="K393" s="317"/>
      <c r="L393" s="317"/>
      <c r="M393" s="317"/>
      <c r="N393" s="312"/>
      <c r="O393" s="312"/>
      <c r="P393" s="538"/>
      <c r="Q393" s="539"/>
      <c r="R393" s="540"/>
      <c r="S393" s="312"/>
      <c r="T393" s="312"/>
      <c r="U393" s="312"/>
      <c r="V393" s="312"/>
      <c r="W393" s="312"/>
      <c r="X393" s="312"/>
      <c r="Y393" s="312"/>
      <c r="Z393" s="312"/>
    </row>
    <row r="394" spans="1:26" ht="15.75" customHeight="1" x14ac:dyDescent="0.2">
      <c r="A394" s="315"/>
      <c r="B394" s="315"/>
      <c r="C394" s="315"/>
      <c r="D394" s="315"/>
      <c r="E394" s="312"/>
      <c r="F394" s="312"/>
      <c r="G394" s="535"/>
      <c r="H394" s="312"/>
      <c r="I394" s="536"/>
      <c r="J394" s="317"/>
      <c r="K394" s="317"/>
      <c r="L394" s="317"/>
      <c r="M394" s="317"/>
      <c r="N394" s="312"/>
      <c r="O394" s="312"/>
      <c r="P394" s="538"/>
      <c r="Q394" s="539"/>
      <c r="R394" s="540"/>
      <c r="S394" s="312"/>
      <c r="T394" s="312"/>
      <c r="U394" s="312"/>
      <c r="V394" s="312"/>
      <c r="W394" s="312"/>
      <c r="X394" s="312"/>
      <c r="Y394" s="312"/>
      <c r="Z394" s="312"/>
    </row>
    <row r="395" spans="1:26" ht="15.75" customHeight="1" x14ac:dyDescent="0.2">
      <c r="A395" s="315"/>
      <c r="B395" s="315"/>
      <c r="C395" s="315"/>
      <c r="D395" s="315"/>
      <c r="E395" s="312"/>
      <c r="F395" s="312"/>
      <c r="G395" s="535"/>
      <c r="H395" s="312"/>
      <c r="I395" s="536"/>
      <c r="J395" s="317"/>
      <c r="K395" s="317"/>
      <c r="L395" s="317"/>
      <c r="M395" s="317"/>
      <c r="N395" s="312"/>
      <c r="O395" s="312"/>
      <c r="P395" s="538"/>
      <c r="Q395" s="539"/>
      <c r="R395" s="540"/>
      <c r="S395" s="312"/>
      <c r="T395" s="312"/>
      <c r="U395" s="312"/>
      <c r="V395" s="312"/>
      <c r="W395" s="312"/>
      <c r="X395" s="312"/>
      <c r="Y395" s="312"/>
      <c r="Z395" s="312"/>
    </row>
    <row r="396" spans="1:26" ht="15.75" customHeight="1" x14ac:dyDescent="0.2">
      <c r="A396" s="315"/>
      <c r="B396" s="315"/>
      <c r="C396" s="315"/>
      <c r="D396" s="315"/>
      <c r="E396" s="312"/>
      <c r="F396" s="312"/>
      <c r="G396" s="535"/>
      <c r="H396" s="312"/>
      <c r="I396" s="536"/>
      <c r="J396" s="317"/>
      <c r="K396" s="317"/>
      <c r="L396" s="317"/>
      <c r="M396" s="317"/>
      <c r="N396" s="312"/>
      <c r="O396" s="312"/>
      <c r="P396" s="538"/>
      <c r="Q396" s="539"/>
      <c r="R396" s="540"/>
      <c r="S396" s="312"/>
      <c r="T396" s="312"/>
      <c r="U396" s="312"/>
      <c r="V396" s="312"/>
      <c r="W396" s="312"/>
      <c r="X396" s="312"/>
      <c r="Y396" s="312"/>
      <c r="Z396" s="312"/>
    </row>
    <row r="397" spans="1:26" ht="15.75" customHeight="1" x14ac:dyDescent="0.2">
      <c r="A397" s="315"/>
      <c r="B397" s="315"/>
      <c r="C397" s="315"/>
      <c r="D397" s="315"/>
      <c r="E397" s="312"/>
      <c r="F397" s="312"/>
      <c r="G397" s="535"/>
      <c r="H397" s="312"/>
      <c r="I397" s="536"/>
      <c r="J397" s="317"/>
      <c r="K397" s="317"/>
      <c r="L397" s="317"/>
      <c r="M397" s="317"/>
      <c r="N397" s="312"/>
      <c r="O397" s="312"/>
      <c r="P397" s="538"/>
      <c r="Q397" s="539"/>
      <c r="R397" s="540"/>
      <c r="S397" s="312"/>
      <c r="T397" s="312"/>
      <c r="U397" s="312"/>
      <c r="V397" s="312"/>
      <c r="W397" s="312"/>
      <c r="X397" s="312"/>
      <c r="Y397" s="312"/>
      <c r="Z397" s="312"/>
    </row>
    <row r="398" spans="1:26" ht="15.75" customHeight="1" x14ac:dyDescent="0.2">
      <c r="A398" s="315"/>
      <c r="B398" s="315"/>
      <c r="C398" s="315"/>
      <c r="D398" s="315"/>
      <c r="E398" s="312"/>
      <c r="F398" s="312"/>
      <c r="G398" s="535"/>
      <c r="H398" s="312"/>
      <c r="I398" s="536"/>
      <c r="J398" s="317"/>
      <c r="K398" s="317"/>
      <c r="L398" s="317"/>
      <c r="M398" s="317"/>
      <c r="N398" s="312"/>
      <c r="O398" s="312"/>
      <c r="P398" s="538"/>
      <c r="Q398" s="539"/>
      <c r="R398" s="540"/>
      <c r="S398" s="312"/>
      <c r="T398" s="312"/>
      <c r="U398" s="312"/>
      <c r="V398" s="312"/>
      <c r="W398" s="312"/>
      <c r="X398" s="312"/>
      <c r="Y398" s="312"/>
      <c r="Z398" s="312"/>
    </row>
    <row r="399" spans="1:26" ht="15.75" customHeight="1" x14ac:dyDescent="0.2">
      <c r="A399" s="315"/>
      <c r="B399" s="315"/>
      <c r="C399" s="315"/>
      <c r="D399" s="315"/>
      <c r="E399" s="312"/>
      <c r="F399" s="312"/>
      <c r="G399" s="535"/>
      <c r="H399" s="312"/>
      <c r="I399" s="536"/>
      <c r="J399" s="317"/>
      <c r="K399" s="317"/>
      <c r="L399" s="317"/>
      <c r="M399" s="317"/>
      <c r="N399" s="312"/>
      <c r="O399" s="312"/>
      <c r="P399" s="538"/>
      <c r="Q399" s="539"/>
      <c r="R399" s="540"/>
      <c r="S399" s="312"/>
      <c r="T399" s="312"/>
      <c r="U399" s="312"/>
      <c r="V399" s="312"/>
      <c r="W399" s="312"/>
      <c r="X399" s="312"/>
      <c r="Y399" s="312"/>
      <c r="Z399" s="312"/>
    </row>
    <row r="400" spans="1:26" ht="15.75" customHeight="1" x14ac:dyDescent="0.2">
      <c r="A400" s="315"/>
      <c r="B400" s="315"/>
      <c r="C400" s="315"/>
      <c r="D400" s="315"/>
      <c r="E400" s="312"/>
      <c r="F400" s="312"/>
      <c r="G400" s="535"/>
      <c r="H400" s="312"/>
      <c r="I400" s="536"/>
      <c r="J400" s="317"/>
      <c r="K400" s="317"/>
      <c r="L400" s="317"/>
      <c r="M400" s="317"/>
      <c r="N400" s="312"/>
      <c r="O400" s="312"/>
      <c r="P400" s="538"/>
      <c r="Q400" s="539"/>
      <c r="R400" s="540"/>
      <c r="S400" s="312"/>
      <c r="T400" s="312"/>
      <c r="U400" s="312"/>
      <c r="V400" s="312"/>
      <c r="W400" s="312"/>
      <c r="X400" s="312"/>
      <c r="Y400" s="312"/>
      <c r="Z400" s="312"/>
    </row>
    <row r="401" spans="1:26" ht="15.75" customHeight="1" x14ac:dyDescent="0.2">
      <c r="A401" s="315"/>
      <c r="B401" s="315"/>
      <c r="C401" s="315"/>
      <c r="D401" s="315"/>
      <c r="E401" s="312"/>
      <c r="F401" s="312"/>
      <c r="G401" s="535"/>
      <c r="H401" s="312"/>
      <c r="I401" s="536"/>
      <c r="J401" s="317"/>
      <c r="K401" s="317"/>
      <c r="L401" s="317"/>
      <c r="M401" s="317"/>
      <c r="N401" s="312"/>
      <c r="O401" s="312"/>
      <c r="P401" s="538"/>
      <c r="Q401" s="539"/>
      <c r="R401" s="540"/>
      <c r="S401" s="312"/>
      <c r="T401" s="312"/>
      <c r="U401" s="312"/>
      <c r="V401" s="312"/>
      <c r="W401" s="312"/>
      <c r="X401" s="312"/>
      <c r="Y401" s="312"/>
      <c r="Z401" s="312"/>
    </row>
    <row r="402" spans="1:26" ht="15.75" customHeight="1" x14ac:dyDescent="0.2">
      <c r="A402" s="315"/>
      <c r="B402" s="315"/>
      <c r="C402" s="315"/>
      <c r="D402" s="315"/>
      <c r="E402" s="312"/>
      <c r="F402" s="312"/>
      <c r="G402" s="535"/>
      <c r="H402" s="312"/>
      <c r="I402" s="536"/>
      <c r="J402" s="317"/>
      <c r="K402" s="317"/>
      <c r="L402" s="317"/>
      <c r="M402" s="317"/>
      <c r="N402" s="312"/>
      <c r="O402" s="312"/>
      <c r="P402" s="538"/>
      <c r="Q402" s="539"/>
      <c r="R402" s="540"/>
      <c r="S402" s="312"/>
      <c r="T402" s="312"/>
      <c r="U402" s="312"/>
      <c r="V402" s="312"/>
      <c r="W402" s="312"/>
      <c r="X402" s="312"/>
      <c r="Y402" s="312"/>
      <c r="Z402" s="312"/>
    </row>
    <row r="403" spans="1:26" ht="15.75" customHeight="1" x14ac:dyDescent="0.2">
      <c r="A403" s="315"/>
      <c r="B403" s="315"/>
      <c r="C403" s="315"/>
      <c r="D403" s="315"/>
      <c r="E403" s="312"/>
      <c r="F403" s="312"/>
      <c r="G403" s="535"/>
      <c r="H403" s="312"/>
      <c r="I403" s="536"/>
      <c r="J403" s="317"/>
      <c r="K403" s="317"/>
      <c r="L403" s="317"/>
      <c r="M403" s="317"/>
      <c r="N403" s="312"/>
      <c r="O403" s="312"/>
      <c r="P403" s="538"/>
      <c r="Q403" s="539"/>
      <c r="R403" s="540"/>
      <c r="S403" s="312"/>
      <c r="T403" s="312"/>
      <c r="U403" s="312"/>
      <c r="V403" s="312"/>
      <c r="W403" s="312"/>
      <c r="X403" s="312"/>
      <c r="Y403" s="312"/>
      <c r="Z403" s="312"/>
    </row>
    <row r="404" spans="1:26" ht="15.75" customHeight="1" x14ac:dyDescent="0.2">
      <c r="A404" s="315"/>
      <c r="B404" s="315"/>
      <c r="C404" s="315"/>
      <c r="D404" s="315"/>
      <c r="E404" s="312"/>
      <c r="F404" s="312"/>
      <c r="G404" s="535"/>
      <c r="H404" s="312"/>
      <c r="I404" s="536"/>
      <c r="J404" s="317"/>
      <c r="K404" s="317"/>
      <c r="L404" s="317"/>
      <c r="M404" s="317"/>
      <c r="N404" s="312"/>
      <c r="O404" s="312"/>
      <c r="P404" s="538"/>
      <c r="Q404" s="539"/>
      <c r="R404" s="540"/>
      <c r="S404" s="312"/>
      <c r="T404" s="312"/>
      <c r="U404" s="312"/>
      <c r="V404" s="312"/>
      <c r="W404" s="312"/>
      <c r="X404" s="312"/>
      <c r="Y404" s="312"/>
      <c r="Z404" s="312"/>
    </row>
    <row r="405" spans="1:26" ht="15.75" customHeight="1" x14ac:dyDescent="0.2">
      <c r="A405" s="315"/>
      <c r="B405" s="315"/>
      <c r="C405" s="315"/>
      <c r="D405" s="315"/>
      <c r="E405" s="312"/>
      <c r="F405" s="312"/>
      <c r="G405" s="535"/>
      <c r="H405" s="312"/>
      <c r="I405" s="536"/>
      <c r="J405" s="317"/>
      <c r="K405" s="317"/>
      <c r="L405" s="317"/>
      <c r="M405" s="317"/>
      <c r="N405" s="312"/>
      <c r="O405" s="312"/>
      <c r="P405" s="538"/>
      <c r="Q405" s="539"/>
      <c r="R405" s="540"/>
      <c r="S405" s="312"/>
      <c r="T405" s="312"/>
      <c r="U405" s="312"/>
      <c r="V405" s="312"/>
      <c r="W405" s="312"/>
      <c r="X405" s="312"/>
      <c r="Y405" s="312"/>
      <c r="Z405" s="312"/>
    </row>
    <row r="406" spans="1:26" ht="15.75" customHeight="1" x14ac:dyDescent="0.2">
      <c r="A406" s="315"/>
      <c r="B406" s="315"/>
      <c r="C406" s="315"/>
      <c r="D406" s="315"/>
      <c r="E406" s="312"/>
      <c r="F406" s="312"/>
      <c r="G406" s="535"/>
      <c r="H406" s="312"/>
      <c r="I406" s="536"/>
      <c r="J406" s="317"/>
      <c r="K406" s="317"/>
      <c r="L406" s="317"/>
      <c r="M406" s="317"/>
      <c r="N406" s="312"/>
      <c r="O406" s="312"/>
      <c r="P406" s="538"/>
      <c r="Q406" s="539"/>
      <c r="R406" s="540"/>
      <c r="S406" s="312"/>
      <c r="T406" s="312"/>
      <c r="U406" s="312"/>
      <c r="V406" s="312"/>
      <c r="W406" s="312"/>
      <c r="X406" s="312"/>
      <c r="Y406" s="312"/>
      <c r="Z406" s="312"/>
    </row>
    <row r="407" spans="1:26" ht="15.75" customHeight="1" x14ac:dyDescent="0.2">
      <c r="A407" s="315"/>
      <c r="B407" s="315"/>
      <c r="C407" s="315"/>
      <c r="D407" s="315"/>
      <c r="E407" s="312"/>
      <c r="F407" s="312"/>
      <c r="G407" s="535"/>
      <c r="H407" s="312"/>
      <c r="I407" s="536"/>
      <c r="J407" s="317"/>
      <c r="K407" s="317"/>
      <c r="L407" s="317"/>
      <c r="M407" s="317"/>
      <c r="N407" s="312"/>
      <c r="O407" s="312"/>
      <c r="P407" s="538"/>
      <c r="Q407" s="539"/>
      <c r="R407" s="540"/>
      <c r="S407" s="312"/>
      <c r="T407" s="312"/>
      <c r="U407" s="312"/>
      <c r="V407" s="312"/>
      <c r="W407" s="312"/>
      <c r="X407" s="312"/>
      <c r="Y407" s="312"/>
      <c r="Z407" s="312"/>
    </row>
    <row r="408" spans="1:26" ht="15.75" customHeight="1" x14ac:dyDescent="0.2">
      <c r="A408" s="315"/>
      <c r="B408" s="315"/>
      <c r="C408" s="315"/>
      <c r="D408" s="315"/>
      <c r="E408" s="312"/>
      <c r="F408" s="312"/>
      <c r="G408" s="535"/>
      <c r="H408" s="312"/>
      <c r="I408" s="536"/>
      <c r="J408" s="317"/>
      <c r="K408" s="317"/>
      <c r="L408" s="317"/>
      <c r="M408" s="317"/>
      <c r="N408" s="312"/>
      <c r="O408" s="312"/>
      <c r="P408" s="538"/>
      <c r="Q408" s="539"/>
      <c r="R408" s="540"/>
      <c r="S408" s="312"/>
      <c r="T408" s="312"/>
      <c r="U408" s="312"/>
      <c r="V408" s="312"/>
      <c r="W408" s="312"/>
      <c r="X408" s="312"/>
      <c r="Y408" s="312"/>
      <c r="Z408" s="312"/>
    </row>
    <row r="409" spans="1:26" ht="15.75" customHeight="1" x14ac:dyDescent="0.2">
      <c r="A409" s="315"/>
      <c r="B409" s="315"/>
      <c r="C409" s="315"/>
      <c r="D409" s="315"/>
      <c r="E409" s="312"/>
      <c r="F409" s="312"/>
      <c r="G409" s="535"/>
      <c r="H409" s="312"/>
      <c r="I409" s="536"/>
      <c r="J409" s="317"/>
      <c r="K409" s="317"/>
      <c r="L409" s="317"/>
      <c r="M409" s="317"/>
      <c r="N409" s="312"/>
      <c r="O409" s="312"/>
      <c r="P409" s="538"/>
      <c r="Q409" s="539"/>
      <c r="R409" s="540"/>
      <c r="S409" s="312"/>
      <c r="T409" s="312"/>
      <c r="U409" s="312"/>
      <c r="V409" s="312"/>
      <c r="W409" s="312"/>
      <c r="X409" s="312"/>
      <c r="Y409" s="312"/>
      <c r="Z409" s="312"/>
    </row>
    <row r="410" spans="1:26" ht="15.75" customHeight="1" x14ac:dyDescent="0.2">
      <c r="A410" s="315"/>
      <c r="B410" s="315"/>
      <c r="C410" s="315"/>
      <c r="D410" s="315"/>
      <c r="E410" s="312"/>
      <c r="F410" s="312"/>
      <c r="G410" s="535"/>
      <c r="H410" s="312"/>
      <c r="I410" s="536"/>
      <c r="J410" s="317"/>
      <c r="K410" s="317"/>
      <c r="L410" s="317"/>
      <c r="M410" s="317"/>
      <c r="N410" s="312"/>
      <c r="O410" s="312"/>
      <c r="P410" s="538"/>
      <c r="Q410" s="539"/>
      <c r="R410" s="540"/>
      <c r="S410" s="312"/>
      <c r="T410" s="312"/>
      <c r="U410" s="312"/>
      <c r="V410" s="312"/>
      <c r="W410" s="312"/>
      <c r="X410" s="312"/>
      <c r="Y410" s="312"/>
      <c r="Z410" s="312"/>
    </row>
    <row r="411" spans="1:26" ht="15.75" customHeight="1" x14ac:dyDescent="0.2">
      <c r="A411" s="315"/>
      <c r="B411" s="315"/>
      <c r="C411" s="315"/>
      <c r="D411" s="315"/>
      <c r="E411" s="312"/>
      <c r="F411" s="312"/>
      <c r="G411" s="535"/>
      <c r="H411" s="312"/>
      <c r="I411" s="536"/>
      <c r="J411" s="317"/>
      <c r="K411" s="317"/>
      <c r="L411" s="317"/>
      <c r="M411" s="317"/>
      <c r="N411" s="312"/>
      <c r="O411" s="312"/>
      <c r="P411" s="538"/>
      <c r="Q411" s="539"/>
      <c r="R411" s="540"/>
      <c r="S411" s="312"/>
      <c r="T411" s="312"/>
      <c r="U411" s="312"/>
      <c r="V411" s="312"/>
      <c r="W411" s="312"/>
      <c r="X411" s="312"/>
      <c r="Y411" s="312"/>
      <c r="Z411" s="312"/>
    </row>
    <row r="412" spans="1:26" ht="15.75" customHeight="1" x14ac:dyDescent="0.2">
      <c r="A412" s="315"/>
      <c r="B412" s="315"/>
      <c r="C412" s="315"/>
      <c r="D412" s="315"/>
      <c r="E412" s="312"/>
      <c r="F412" s="312"/>
      <c r="G412" s="535"/>
      <c r="H412" s="312"/>
      <c r="I412" s="536"/>
      <c r="J412" s="317"/>
      <c r="K412" s="317"/>
      <c r="L412" s="317"/>
      <c r="M412" s="317"/>
      <c r="N412" s="312"/>
      <c r="O412" s="312"/>
      <c r="P412" s="538"/>
      <c r="Q412" s="539"/>
      <c r="R412" s="540"/>
      <c r="S412" s="312"/>
      <c r="T412" s="312"/>
      <c r="U412" s="312"/>
      <c r="V412" s="312"/>
      <c r="W412" s="312"/>
      <c r="X412" s="312"/>
      <c r="Y412" s="312"/>
      <c r="Z412" s="312"/>
    </row>
    <row r="413" spans="1:26" ht="15.75" customHeight="1" x14ac:dyDescent="0.2">
      <c r="A413" s="315"/>
      <c r="B413" s="315"/>
      <c r="C413" s="315"/>
      <c r="D413" s="315"/>
      <c r="E413" s="312"/>
      <c r="F413" s="312"/>
      <c r="G413" s="535"/>
      <c r="H413" s="312"/>
      <c r="I413" s="536"/>
      <c r="J413" s="317"/>
      <c r="K413" s="317"/>
      <c r="L413" s="317"/>
      <c r="M413" s="317"/>
      <c r="N413" s="312"/>
      <c r="O413" s="312"/>
      <c r="P413" s="538"/>
      <c r="Q413" s="539"/>
      <c r="R413" s="540"/>
      <c r="S413" s="312"/>
      <c r="T413" s="312"/>
      <c r="U413" s="312"/>
      <c r="V413" s="312"/>
      <c r="W413" s="312"/>
      <c r="X413" s="312"/>
      <c r="Y413" s="312"/>
      <c r="Z413" s="312"/>
    </row>
    <row r="414" spans="1:26" ht="15.75" customHeight="1" x14ac:dyDescent="0.2">
      <c r="A414" s="315"/>
      <c r="B414" s="315"/>
      <c r="C414" s="315"/>
      <c r="D414" s="315"/>
      <c r="E414" s="312"/>
      <c r="F414" s="312"/>
      <c r="G414" s="535"/>
      <c r="H414" s="312"/>
      <c r="I414" s="536"/>
      <c r="J414" s="317"/>
      <c r="K414" s="317"/>
      <c r="L414" s="317"/>
      <c r="M414" s="317"/>
      <c r="N414" s="312"/>
      <c r="O414" s="312"/>
      <c r="P414" s="538"/>
      <c r="Q414" s="539"/>
      <c r="R414" s="540"/>
      <c r="S414" s="312"/>
      <c r="T414" s="312"/>
      <c r="U414" s="312"/>
      <c r="V414" s="312"/>
      <c r="W414" s="312"/>
      <c r="X414" s="312"/>
      <c r="Y414" s="312"/>
      <c r="Z414" s="312"/>
    </row>
    <row r="415" spans="1:26" ht="15.75" customHeight="1" x14ac:dyDescent="0.2">
      <c r="A415" s="315"/>
      <c r="B415" s="315"/>
      <c r="C415" s="315"/>
      <c r="D415" s="315"/>
      <c r="E415" s="312"/>
      <c r="F415" s="312"/>
      <c r="G415" s="535"/>
      <c r="H415" s="312"/>
      <c r="I415" s="536"/>
      <c r="J415" s="317"/>
      <c r="K415" s="317"/>
      <c r="L415" s="317"/>
      <c r="M415" s="317"/>
      <c r="N415" s="312"/>
      <c r="O415" s="312"/>
      <c r="P415" s="538"/>
      <c r="Q415" s="539"/>
      <c r="R415" s="540"/>
      <c r="S415" s="312"/>
      <c r="T415" s="312"/>
      <c r="U415" s="312"/>
      <c r="V415" s="312"/>
      <c r="W415" s="312"/>
      <c r="X415" s="312"/>
      <c r="Y415" s="312"/>
      <c r="Z415" s="312"/>
    </row>
    <row r="416" spans="1:26" ht="15.75" customHeight="1" x14ac:dyDescent="0.2">
      <c r="A416" s="315"/>
      <c r="B416" s="315"/>
      <c r="C416" s="315"/>
      <c r="D416" s="315"/>
      <c r="E416" s="312"/>
      <c r="F416" s="312"/>
      <c r="G416" s="535"/>
      <c r="H416" s="312"/>
      <c r="I416" s="536"/>
      <c r="J416" s="317"/>
      <c r="K416" s="317"/>
      <c r="L416" s="317"/>
      <c r="M416" s="317"/>
      <c r="N416" s="312"/>
      <c r="O416" s="312"/>
      <c r="P416" s="538"/>
      <c r="Q416" s="539"/>
      <c r="R416" s="540"/>
      <c r="S416" s="312"/>
      <c r="T416" s="312"/>
      <c r="U416" s="312"/>
      <c r="V416" s="312"/>
      <c r="W416" s="312"/>
      <c r="X416" s="312"/>
      <c r="Y416" s="312"/>
      <c r="Z416" s="312"/>
    </row>
    <row r="417" spans="1:26" ht="15.75" customHeight="1" x14ac:dyDescent="0.2">
      <c r="A417" s="315"/>
      <c r="B417" s="315"/>
      <c r="C417" s="315"/>
      <c r="D417" s="315"/>
      <c r="E417" s="312"/>
      <c r="F417" s="312"/>
      <c r="G417" s="535"/>
      <c r="H417" s="312"/>
      <c r="I417" s="536"/>
      <c r="J417" s="317"/>
      <c r="K417" s="317"/>
      <c r="L417" s="317"/>
      <c r="M417" s="317"/>
      <c r="N417" s="312"/>
      <c r="O417" s="312"/>
      <c r="P417" s="538"/>
      <c r="Q417" s="539"/>
      <c r="R417" s="540"/>
      <c r="S417" s="312"/>
      <c r="T417" s="312"/>
      <c r="U417" s="312"/>
      <c r="V417" s="312"/>
      <c r="W417" s="312"/>
      <c r="X417" s="312"/>
      <c r="Y417" s="312"/>
      <c r="Z417" s="312"/>
    </row>
    <row r="418" spans="1:26" ht="15.75" customHeight="1" x14ac:dyDescent="0.2">
      <c r="A418" s="315"/>
      <c r="B418" s="315"/>
      <c r="C418" s="315"/>
      <c r="D418" s="315"/>
      <c r="E418" s="312"/>
      <c r="F418" s="312"/>
      <c r="G418" s="535"/>
      <c r="H418" s="312"/>
      <c r="I418" s="536"/>
      <c r="J418" s="317"/>
      <c r="K418" s="317"/>
      <c r="L418" s="317"/>
      <c r="M418" s="317"/>
      <c r="N418" s="312"/>
      <c r="O418" s="312"/>
      <c r="P418" s="538"/>
      <c r="Q418" s="539"/>
      <c r="R418" s="540"/>
      <c r="S418" s="312"/>
      <c r="T418" s="312"/>
      <c r="U418" s="312"/>
      <c r="V418" s="312"/>
      <c r="W418" s="312"/>
      <c r="X418" s="312"/>
      <c r="Y418" s="312"/>
      <c r="Z418" s="312"/>
    </row>
    <row r="419" spans="1:26" ht="15.75" customHeight="1" x14ac:dyDescent="0.2">
      <c r="A419" s="315"/>
      <c r="B419" s="315"/>
      <c r="C419" s="315"/>
      <c r="D419" s="315"/>
      <c r="E419" s="312"/>
      <c r="F419" s="312"/>
      <c r="G419" s="535"/>
      <c r="H419" s="312"/>
      <c r="I419" s="536"/>
      <c r="J419" s="317"/>
      <c r="K419" s="317"/>
      <c r="L419" s="317"/>
      <c r="M419" s="317"/>
      <c r="N419" s="312"/>
      <c r="O419" s="312"/>
      <c r="P419" s="538"/>
      <c r="Q419" s="539"/>
      <c r="R419" s="540"/>
      <c r="S419" s="312"/>
      <c r="T419" s="312"/>
      <c r="U419" s="312"/>
      <c r="V419" s="312"/>
      <c r="W419" s="312"/>
      <c r="X419" s="312"/>
      <c r="Y419" s="312"/>
      <c r="Z419" s="312"/>
    </row>
    <row r="420" spans="1:26" ht="15.75" customHeight="1" x14ac:dyDescent="0.2">
      <c r="A420" s="315"/>
      <c r="B420" s="315"/>
      <c r="C420" s="315"/>
      <c r="D420" s="315"/>
      <c r="E420" s="312"/>
      <c r="F420" s="312"/>
      <c r="G420" s="535"/>
      <c r="H420" s="312"/>
      <c r="I420" s="536"/>
      <c r="J420" s="317"/>
      <c r="K420" s="317"/>
      <c r="L420" s="317"/>
      <c r="M420" s="317"/>
      <c r="N420" s="312"/>
      <c r="O420" s="312"/>
      <c r="P420" s="538"/>
      <c r="Q420" s="539"/>
      <c r="R420" s="540"/>
      <c r="S420" s="312"/>
      <c r="T420" s="312"/>
      <c r="U420" s="312"/>
      <c r="V420" s="312"/>
      <c r="W420" s="312"/>
      <c r="X420" s="312"/>
      <c r="Y420" s="312"/>
      <c r="Z420" s="312"/>
    </row>
    <row r="421" spans="1:26" ht="15.75" customHeight="1" x14ac:dyDescent="0.2">
      <c r="A421" s="315"/>
      <c r="B421" s="315"/>
      <c r="C421" s="315"/>
      <c r="D421" s="315"/>
      <c r="E421" s="312"/>
      <c r="F421" s="312"/>
      <c r="G421" s="535"/>
      <c r="H421" s="312"/>
      <c r="I421" s="536"/>
      <c r="J421" s="317"/>
      <c r="K421" s="317"/>
      <c r="L421" s="317"/>
      <c r="M421" s="317"/>
      <c r="N421" s="312"/>
      <c r="O421" s="312"/>
      <c r="P421" s="538"/>
      <c r="Q421" s="539"/>
      <c r="R421" s="540"/>
      <c r="S421" s="312"/>
      <c r="T421" s="312"/>
      <c r="U421" s="312"/>
      <c r="V421" s="312"/>
      <c r="W421" s="312"/>
      <c r="X421" s="312"/>
      <c r="Y421" s="312"/>
      <c r="Z421" s="312"/>
    </row>
    <row r="422" spans="1:26" ht="15.75" customHeight="1" x14ac:dyDescent="0.2">
      <c r="A422" s="315"/>
      <c r="B422" s="315"/>
      <c r="C422" s="315"/>
      <c r="D422" s="315"/>
      <c r="E422" s="312"/>
      <c r="F422" s="312"/>
      <c r="G422" s="535"/>
      <c r="H422" s="312"/>
      <c r="I422" s="536"/>
      <c r="J422" s="317"/>
      <c r="K422" s="317"/>
      <c r="L422" s="317"/>
      <c r="M422" s="317"/>
      <c r="N422" s="312"/>
      <c r="O422" s="312"/>
      <c r="P422" s="538"/>
      <c r="Q422" s="539"/>
      <c r="R422" s="540"/>
      <c r="S422" s="312"/>
      <c r="T422" s="312"/>
      <c r="U422" s="312"/>
      <c r="V422" s="312"/>
      <c r="W422" s="312"/>
      <c r="X422" s="312"/>
      <c r="Y422" s="312"/>
      <c r="Z422" s="312"/>
    </row>
    <row r="423" spans="1:26" ht="15.75" customHeight="1" x14ac:dyDescent="0.2">
      <c r="A423" s="315"/>
      <c r="B423" s="315"/>
      <c r="C423" s="315"/>
      <c r="D423" s="315"/>
      <c r="E423" s="312"/>
      <c r="F423" s="312"/>
      <c r="G423" s="535"/>
      <c r="H423" s="312"/>
      <c r="I423" s="536"/>
      <c r="J423" s="317"/>
      <c r="K423" s="317"/>
      <c r="L423" s="317"/>
      <c r="M423" s="317"/>
      <c r="N423" s="312"/>
      <c r="O423" s="312"/>
      <c r="P423" s="538"/>
      <c r="Q423" s="539"/>
      <c r="R423" s="540"/>
      <c r="S423" s="312"/>
      <c r="T423" s="312"/>
      <c r="U423" s="312"/>
      <c r="V423" s="312"/>
      <c r="W423" s="312"/>
      <c r="X423" s="312"/>
      <c r="Y423" s="312"/>
      <c r="Z423" s="312"/>
    </row>
    <row r="424" spans="1:26" ht="15.75" customHeight="1" x14ac:dyDescent="0.2">
      <c r="A424" s="315"/>
      <c r="B424" s="315"/>
      <c r="C424" s="315"/>
      <c r="D424" s="315"/>
      <c r="E424" s="312"/>
      <c r="F424" s="312"/>
      <c r="G424" s="535"/>
      <c r="H424" s="312"/>
      <c r="I424" s="536"/>
      <c r="J424" s="317"/>
      <c r="K424" s="317"/>
      <c r="L424" s="317"/>
      <c r="M424" s="317"/>
      <c r="N424" s="312"/>
      <c r="O424" s="312"/>
      <c r="P424" s="538"/>
      <c r="Q424" s="539"/>
      <c r="R424" s="540"/>
      <c r="S424" s="312"/>
      <c r="T424" s="312"/>
      <c r="U424" s="312"/>
      <c r="V424" s="312"/>
      <c r="W424" s="312"/>
      <c r="X424" s="312"/>
      <c r="Y424" s="312"/>
      <c r="Z424" s="312"/>
    </row>
    <row r="425" spans="1:26" ht="15.75" customHeight="1" x14ac:dyDescent="0.2">
      <c r="A425" s="315"/>
      <c r="B425" s="315"/>
      <c r="C425" s="315"/>
      <c r="D425" s="315"/>
      <c r="E425" s="312"/>
      <c r="F425" s="312"/>
      <c r="G425" s="535"/>
      <c r="H425" s="312"/>
      <c r="I425" s="536"/>
      <c r="J425" s="317"/>
      <c r="K425" s="317"/>
      <c r="L425" s="317"/>
      <c r="M425" s="317"/>
      <c r="N425" s="312"/>
      <c r="O425" s="312"/>
      <c r="P425" s="538"/>
      <c r="Q425" s="539"/>
      <c r="R425" s="540"/>
      <c r="S425" s="312"/>
      <c r="T425" s="312"/>
      <c r="U425" s="312"/>
      <c r="V425" s="312"/>
      <c r="W425" s="312"/>
      <c r="X425" s="312"/>
      <c r="Y425" s="312"/>
      <c r="Z425" s="312"/>
    </row>
    <row r="426" spans="1:26" ht="15.75" customHeight="1" x14ac:dyDescent="0.2">
      <c r="A426" s="315"/>
      <c r="B426" s="315"/>
      <c r="C426" s="315"/>
      <c r="D426" s="315"/>
      <c r="E426" s="312"/>
      <c r="F426" s="312"/>
      <c r="G426" s="535"/>
      <c r="H426" s="312"/>
      <c r="I426" s="536"/>
      <c r="J426" s="317"/>
      <c r="K426" s="317"/>
      <c r="L426" s="317"/>
      <c r="M426" s="317"/>
      <c r="N426" s="312"/>
      <c r="O426" s="312"/>
      <c r="P426" s="538"/>
      <c r="Q426" s="539"/>
      <c r="R426" s="540"/>
      <c r="S426" s="312"/>
      <c r="T426" s="312"/>
      <c r="U426" s="312"/>
      <c r="V426" s="312"/>
      <c r="W426" s="312"/>
      <c r="X426" s="312"/>
      <c r="Y426" s="312"/>
      <c r="Z426" s="312"/>
    </row>
    <row r="427" spans="1:26" ht="15.75" customHeight="1" x14ac:dyDescent="0.2">
      <c r="A427" s="315"/>
      <c r="B427" s="315"/>
      <c r="C427" s="315"/>
      <c r="D427" s="315"/>
      <c r="E427" s="312"/>
      <c r="F427" s="312"/>
      <c r="G427" s="535"/>
      <c r="H427" s="312"/>
      <c r="I427" s="536"/>
      <c r="J427" s="317"/>
      <c r="K427" s="317"/>
      <c r="L427" s="317"/>
      <c r="M427" s="317"/>
      <c r="N427" s="312"/>
      <c r="O427" s="312"/>
      <c r="P427" s="538"/>
      <c r="Q427" s="539"/>
      <c r="R427" s="540"/>
      <c r="S427" s="312"/>
      <c r="T427" s="312"/>
      <c r="U427" s="312"/>
      <c r="V427" s="312"/>
      <c r="W427" s="312"/>
      <c r="X427" s="312"/>
      <c r="Y427" s="312"/>
      <c r="Z427" s="312"/>
    </row>
    <row r="428" spans="1:26" ht="15.75" customHeight="1" x14ac:dyDescent="0.2">
      <c r="A428" s="315"/>
      <c r="B428" s="315"/>
      <c r="C428" s="315"/>
      <c r="D428" s="315"/>
      <c r="E428" s="312"/>
      <c r="F428" s="312"/>
      <c r="G428" s="535"/>
      <c r="H428" s="312"/>
      <c r="I428" s="536"/>
      <c r="J428" s="317"/>
      <c r="K428" s="317"/>
      <c r="L428" s="317"/>
      <c r="M428" s="317"/>
      <c r="N428" s="312"/>
      <c r="O428" s="312"/>
      <c r="P428" s="538"/>
      <c r="Q428" s="539"/>
      <c r="R428" s="540"/>
      <c r="S428" s="312"/>
      <c r="T428" s="312"/>
      <c r="U428" s="312"/>
      <c r="V428" s="312"/>
      <c r="W428" s="312"/>
      <c r="X428" s="312"/>
      <c r="Y428" s="312"/>
      <c r="Z428" s="312"/>
    </row>
    <row r="429" spans="1:26" ht="15.75" customHeight="1" x14ac:dyDescent="0.2">
      <c r="A429" s="315"/>
      <c r="B429" s="315"/>
      <c r="C429" s="315"/>
      <c r="D429" s="315"/>
      <c r="E429" s="312"/>
      <c r="F429" s="312"/>
      <c r="G429" s="535"/>
      <c r="H429" s="312"/>
      <c r="I429" s="536"/>
      <c r="J429" s="317"/>
      <c r="K429" s="317"/>
      <c r="L429" s="317"/>
      <c r="M429" s="317"/>
      <c r="N429" s="312"/>
      <c r="O429" s="312"/>
      <c r="P429" s="538"/>
      <c r="Q429" s="539"/>
      <c r="R429" s="540"/>
      <c r="S429" s="312"/>
      <c r="T429" s="312"/>
      <c r="U429" s="312"/>
      <c r="V429" s="312"/>
      <c r="W429" s="312"/>
      <c r="X429" s="312"/>
      <c r="Y429" s="312"/>
      <c r="Z429" s="312"/>
    </row>
    <row r="430" spans="1:26" ht="15.75" customHeight="1" x14ac:dyDescent="0.2">
      <c r="A430" s="315"/>
      <c r="B430" s="315"/>
      <c r="C430" s="315"/>
      <c r="D430" s="315"/>
      <c r="E430" s="312"/>
      <c r="F430" s="312"/>
      <c r="G430" s="535"/>
      <c r="H430" s="312"/>
      <c r="I430" s="536"/>
      <c r="J430" s="317"/>
      <c r="K430" s="317"/>
      <c r="L430" s="317"/>
      <c r="M430" s="317"/>
      <c r="N430" s="312"/>
      <c r="O430" s="312"/>
      <c r="P430" s="538"/>
      <c r="Q430" s="539"/>
      <c r="R430" s="540"/>
      <c r="S430" s="312"/>
      <c r="T430" s="312"/>
      <c r="U430" s="312"/>
      <c r="V430" s="312"/>
      <c r="W430" s="312"/>
      <c r="X430" s="312"/>
      <c r="Y430" s="312"/>
      <c r="Z430" s="312"/>
    </row>
    <row r="431" spans="1:26" ht="15.75" customHeight="1" x14ac:dyDescent="0.2">
      <c r="A431" s="315"/>
      <c r="B431" s="315"/>
      <c r="C431" s="315"/>
      <c r="D431" s="315"/>
      <c r="E431" s="312"/>
      <c r="F431" s="312"/>
      <c r="G431" s="535"/>
      <c r="H431" s="312"/>
      <c r="I431" s="536"/>
      <c r="J431" s="317"/>
      <c r="K431" s="317"/>
      <c r="L431" s="317"/>
      <c r="M431" s="317"/>
      <c r="N431" s="312"/>
      <c r="O431" s="312"/>
      <c r="P431" s="538"/>
      <c r="Q431" s="539"/>
      <c r="R431" s="540"/>
      <c r="S431" s="312"/>
      <c r="T431" s="312"/>
      <c r="U431" s="312"/>
      <c r="V431" s="312"/>
      <c r="W431" s="312"/>
      <c r="X431" s="312"/>
      <c r="Y431" s="312"/>
      <c r="Z431" s="312"/>
    </row>
    <row r="432" spans="1:26" ht="15.75" customHeight="1" x14ac:dyDescent="0.2">
      <c r="A432" s="315"/>
      <c r="B432" s="315"/>
      <c r="C432" s="315"/>
      <c r="D432" s="315"/>
      <c r="E432" s="312"/>
      <c r="F432" s="312"/>
      <c r="G432" s="535"/>
      <c r="H432" s="312"/>
      <c r="I432" s="536"/>
      <c r="J432" s="317"/>
      <c r="K432" s="317"/>
      <c r="L432" s="317"/>
      <c r="M432" s="317"/>
      <c r="N432" s="312"/>
      <c r="O432" s="312"/>
      <c r="P432" s="538"/>
      <c r="Q432" s="539"/>
      <c r="R432" s="540"/>
      <c r="S432" s="312"/>
      <c r="T432" s="312"/>
      <c r="U432" s="312"/>
      <c r="V432" s="312"/>
      <c r="W432" s="312"/>
      <c r="X432" s="312"/>
      <c r="Y432" s="312"/>
      <c r="Z432" s="312"/>
    </row>
    <row r="433" spans="1:26" ht="15.75" customHeight="1" x14ac:dyDescent="0.2">
      <c r="A433" s="315"/>
      <c r="B433" s="315"/>
      <c r="C433" s="315"/>
      <c r="D433" s="315"/>
      <c r="E433" s="312"/>
      <c r="F433" s="312"/>
      <c r="G433" s="535"/>
      <c r="H433" s="312"/>
      <c r="I433" s="536"/>
      <c r="J433" s="317"/>
      <c r="K433" s="317"/>
      <c r="L433" s="317"/>
      <c r="M433" s="317"/>
      <c r="N433" s="312"/>
      <c r="O433" s="312"/>
      <c r="P433" s="538"/>
      <c r="Q433" s="539"/>
      <c r="R433" s="540"/>
      <c r="S433" s="312"/>
      <c r="T433" s="312"/>
      <c r="U433" s="312"/>
      <c r="V433" s="312"/>
      <c r="W433" s="312"/>
      <c r="X433" s="312"/>
      <c r="Y433" s="312"/>
      <c r="Z433" s="312"/>
    </row>
    <row r="434" spans="1:26" ht="15.75" customHeight="1" x14ac:dyDescent="0.2">
      <c r="A434" s="315"/>
      <c r="B434" s="315"/>
      <c r="C434" s="315"/>
      <c r="D434" s="315"/>
      <c r="E434" s="312"/>
      <c r="F434" s="312"/>
      <c r="G434" s="535"/>
      <c r="H434" s="312"/>
      <c r="I434" s="536"/>
      <c r="J434" s="317"/>
      <c r="K434" s="317"/>
      <c r="L434" s="317"/>
      <c r="M434" s="317"/>
      <c r="N434" s="312"/>
      <c r="O434" s="312"/>
      <c r="P434" s="538"/>
      <c r="Q434" s="539"/>
      <c r="R434" s="540"/>
      <c r="S434" s="312"/>
      <c r="T434" s="312"/>
      <c r="U434" s="312"/>
      <c r="V434" s="312"/>
      <c r="W434" s="312"/>
      <c r="X434" s="312"/>
      <c r="Y434" s="312"/>
      <c r="Z434" s="312"/>
    </row>
    <row r="435" spans="1:26" ht="15.75" customHeight="1" x14ac:dyDescent="0.2">
      <c r="A435" s="315"/>
      <c r="B435" s="315"/>
      <c r="C435" s="315"/>
      <c r="D435" s="315"/>
      <c r="E435" s="312"/>
      <c r="F435" s="312"/>
      <c r="G435" s="535"/>
      <c r="H435" s="312"/>
      <c r="I435" s="536"/>
      <c r="J435" s="317"/>
      <c r="K435" s="317"/>
      <c r="L435" s="317"/>
      <c r="M435" s="317"/>
      <c r="N435" s="312"/>
      <c r="O435" s="312"/>
      <c r="P435" s="538"/>
      <c r="Q435" s="539"/>
      <c r="R435" s="540"/>
      <c r="S435" s="312"/>
      <c r="T435" s="312"/>
      <c r="U435" s="312"/>
      <c r="V435" s="312"/>
      <c r="W435" s="312"/>
      <c r="X435" s="312"/>
      <c r="Y435" s="312"/>
      <c r="Z435" s="312"/>
    </row>
    <row r="436" spans="1:26" ht="15.75" customHeight="1" x14ac:dyDescent="0.2">
      <c r="A436" s="315"/>
      <c r="B436" s="315"/>
      <c r="C436" s="315"/>
      <c r="D436" s="315"/>
      <c r="E436" s="312"/>
      <c r="F436" s="312"/>
      <c r="G436" s="535"/>
      <c r="H436" s="312"/>
      <c r="I436" s="536"/>
      <c r="J436" s="317"/>
      <c r="K436" s="317"/>
      <c r="L436" s="317"/>
      <c r="M436" s="317"/>
      <c r="N436" s="312"/>
      <c r="O436" s="312"/>
      <c r="P436" s="538"/>
      <c r="Q436" s="539"/>
      <c r="R436" s="540"/>
      <c r="S436" s="312"/>
      <c r="T436" s="312"/>
      <c r="U436" s="312"/>
      <c r="V436" s="312"/>
      <c r="W436" s="312"/>
      <c r="X436" s="312"/>
      <c r="Y436" s="312"/>
      <c r="Z436" s="312"/>
    </row>
    <row r="437" spans="1:26" ht="15.75" customHeight="1" x14ac:dyDescent="0.2">
      <c r="A437" s="315"/>
      <c r="B437" s="315"/>
      <c r="C437" s="315"/>
      <c r="D437" s="315"/>
      <c r="E437" s="312"/>
      <c r="F437" s="312"/>
      <c r="G437" s="535"/>
      <c r="H437" s="312"/>
      <c r="I437" s="536"/>
      <c r="J437" s="317"/>
      <c r="K437" s="317"/>
      <c r="L437" s="317"/>
      <c r="M437" s="317"/>
      <c r="N437" s="312"/>
      <c r="O437" s="312"/>
      <c r="P437" s="538"/>
      <c r="Q437" s="539"/>
      <c r="R437" s="540"/>
      <c r="S437" s="312"/>
      <c r="T437" s="312"/>
      <c r="U437" s="312"/>
      <c r="V437" s="312"/>
      <c r="W437" s="312"/>
      <c r="X437" s="312"/>
      <c r="Y437" s="312"/>
      <c r="Z437" s="312"/>
    </row>
    <row r="438" spans="1:26" ht="15.75" customHeight="1" x14ac:dyDescent="0.2">
      <c r="A438" s="315"/>
      <c r="B438" s="315"/>
      <c r="C438" s="315"/>
      <c r="D438" s="315"/>
      <c r="E438" s="312"/>
      <c r="F438" s="312"/>
      <c r="G438" s="535"/>
      <c r="H438" s="312"/>
      <c r="I438" s="536"/>
      <c r="J438" s="317"/>
      <c r="K438" s="317"/>
      <c r="L438" s="317"/>
      <c r="M438" s="317"/>
      <c r="N438" s="312"/>
      <c r="O438" s="312"/>
      <c r="P438" s="538"/>
      <c r="Q438" s="539"/>
      <c r="R438" s="540"/>
      <c r="S438" s="312"/>
      <c r="T438" s="312"/>
      <c r="U438" s="312"/>
      <c r="V438" s="312"/>
      <c r="W438" s="312"/>
      <c r="X438" s="312"/>
      <c r="Y438" s="312"/>
      <c r="Z438" s="312"/>
    </row>
    <row r="439" spans="1:26" ht="15.75" customHeight="1" x14ac:dyDescent="0.2">
      <c r="A439" s="315"/>
      <c r="B439" s="315"/>
      <c r="C439" s="315"/>
      <c r="D439" s="315"/>
      <c r="E439" s="312"/>
      <c r="F439" s="312"/>
      <c r="G439" s="535"/>
      <c r="H439" s="312"/>
      <c r="I439" s="536"/>
      <c r="J439" s="317"/>
      <c r="K439" s="317"/>
      <c r="L439" s="317"/>
      <c r="M439" s="317"/>
      <c r="N439" s="312"/>
      <c r="O439" s="312"/>
      <c r="P439" s="538"/>
      <c r="Q439" s="539"/>
      <c r="R439" s="540"/>
      <c r="S439" s="312"/>
      <c r="T439" s="312"/>
      <c r="U439" s="312"/>
      <c r="V439" s="312"/>
      <c r="W439" s="312"/>
      <c r="X439" s="312"/>
      <c r="Y439" s="312"/>
      <c r="Z439" s="312"/>
    </row>
    <row r="440" spans="1:26" ht="15.75" customHeight="1" x14ac:dyDescent="0.2">
      <c r="A440" s="315"/>
      <c r="B440" s="315"/>
      <c r="C440" s="315"/>
      <c r="D440" s="315"/>
      <c r="E440" s="312"/>
      <c r="F440" s="312"/>
      <c r="G440" s="535"/>
      <c r="H440" s="312"/>
      <c r="I440" s="536"/>
      <c r="J440" s="317"/>
      <c r="K440" s="317"/>
      <c r="L440" s="317"/>
      <c r="M440" s="317"/>
      <c r="N440" s="312"/>
      <c r="O440" s="312"/>
      <c r="P440" s="538"/>
      <c r="Q440" s="539"/>
      <c r="R440" s="540"/>
      <c r="S440" s="312"/>
      <c r="T440" s="312"/>
      <c r="U440" s="312"/>
      <c r="V440" s="312"/>
      <c r="W440" s="312"/>
      <c r="X440" s="312"/>
      <c r="Y440" s="312"/>
      <c r="Z440" s="312"/>
    </row>
    <row r="441" spans="1:26" ht="15.75" customHeight="1" x14ac:dyDescent="0.2">
      <c r="A441" s="315"/>
      <c r="B441" s="315"/>
      <c r="C441" s="315"/>
      <c r="D441" s="315"/>
      <c r="E441" s="312"/>
      <c r="F441" s="312"/>
      <c r="G441" s="535"/>
      <c r="H441" s="312"/>
      <c r="I441" s="536"/>
      <c r="J441" s="317"/>
      <c r="K441" s="317"/>
      <c r="L441" s="317"/>
      <c r="M441" s="317"/>
      <c r="N441" s="312"/>
      <c r="O441" s="312"/>
      <c r="P441" s="538"/>
      <c r="Q441" s="539"/>
      <c r="R441" s="540"/>
      <c r="S441" s="312"/>
      <c r="T441" s="312"/>
      <c r="U441" s="312"/>
      <c r="V441" s="312"/>
      <c r="W441" s="312"/>
      <c r="X441" s="312"/>
      <c r="Y441" s="312"/>
      <c r="Z441" s="312"/>
    </row>
    <row r="442" spans="1:26" ht="15.75" customHeight="1" x14ac:dyDescent="0.2">
      <c r="A442" s="315"/>
      <c r="B442" s="315"/>
      <c r="C442" s="315"/>
      <c r="D442" s="315"/>
      <c r="E442" s="312"/>
      <c r="F442" s="312"/>
      <c r="G442" s="535"/>
      <c r="H442" s="312"/>
      <c r="I442" s="536"/>
      <c r="J442" s="317"/>
      <c r="K442" s="317"/>
      <c r="L442" s="317"/>
      <c r="M442" s="317"/>
      <c r="N442" s="312"/>
      <c r="O442" s="312"/>
      <c r="P442" s="538"/>
      <c r="Q442" s="539"/>
      <c r="R442" s="540"/>
      <c r="S442" s="312"/>
      <c r="T442" s="312"/>
      <c r="U442" s="312"/>
      <c r="V442" s="312"/>
      <c r="W442" s="312"/>
      <c r="X442" s="312"/>
      <c r="Y442" s="312"/>
      <c r="Z442" s="312"/>
    </row>
    <row r="443" spans="1:26" ht="15.75" customHeight="1" x14ac:dyDescent="0.2">
      <c r="A443" s="315"/>
      <c r="B443" s="315"/>
      <c r="C443" s="315"/>
      <c r="D443" s="315"/>
      <c r="E443" s="312"/>
      <c r="F443" s="312"/>
      <c r="G443" s="535"/>
      <c r="H443" s="312"/>
      <c r="I443" s="536"/>
      <c r="J443" s="317"/>
      <c r="K443" s="317"/>
      <c r="L443" s="317"/>
      <c r="M443" s="317"/>
      <c r="N443" s="312"/>
      <c r="O443" s="312"/>
      <c r="P443" s="538"/>
      <c r="Q443" s="539"/>
      <c r="R443" s="540"/>
      <c r="S443" s="312"/>
      <c r="T443" s="312"/>
      <c r="U443" s="312"/>
      <c r="V443" s="312"/>
      <c r="W443" s="312"/>
      <c r="X443" s="312"/>
      <c r="Y443" s="312"/>
      <c r="Z443" s="312"/>
    </row>
    <row r="444" spans="1:26" ht="15.75" customHeight="1" x14ac:dyDescent="0.2">
      <c r="A444" s="315"/>
      <c r="B444" s="315"/>
      <c r="C444" s="315"/>
      <c r="D444" s="315"/>
      <c r="E444" s="312"/>
      <c r="F444" s="312"/>
      <c r="G444" s="535"/>
      <c r="H444" s="312"/>
      <c r="I444" s="536"/>
      <c r="J444" s="317"/>
      <c r="K444" s="317"/>
      <c r="L444" s="317"/>
      <c r="M444" s="317"/>
      <c r="N444" s="312"/>
      <c r="O444" s="312"/>
      <c r="P444" s="538"/>
      <c r="Q444" s="539"/>
      <c r="R444" s="540"/>
      <c r="S444" s="312"/>
      <c r="T444" s="312"/>
      <c r="U444" s="312"/>
      <c r="V444" s="312"/>
      <c r="W444" s="312"/>
      <c r="X444" s="312"/>
      <c r="Y444" s="312"/>
      <c r="Z444" s="312"/>
    </row>
    <row r="445" spans="1:26" ht="15.75" customHeight="1" x14ac:dyDescent="0.2">
      <c r="A445" s="315"/>
      <c r="B445" s="315"/>
      <c r="C445" s="315"/>
      <c r="D445" s="315"/>
      <c r="E445" s="312"/>
      <c r="F445" s="312"/>
      <c r="G445" s="535"/>
      <c r="H445" s="312"/>
      <c r="I445" s="536"/>
      <c r="J445" s="317"/>
      <c r="K445" s="317"/>
      <c r="L445" s="317"/>
      <c r="M445" s="317"/>
      <c r="N445" s="312"/>
      <c r="O445" s="312"/>
      <c r="P445" s="538"/>
      <c r="Q445" s="539"/>
      <c r="R445" s="540"/>
      <c r="S445" s="312"/>
      <c r="T445" s="312"/>
      <c r="U445" s="312"/>
      <c r="V445" s="312"/>
      <c r="W445" s="312"/>
      <c r="X445" s="312"/>
      <c r="Y445" s="312"/>
      <c r="Z445" s="312"/>
    </row>
    <row r="446" spans="1:26" ht="15.75" customHeight="1" x14ac:dyDescent="0.2">
      <c r="A446" s="315"/>
      <c r="B446" s="315"/>
      <c r="C446" s="315"/>
      <c r="D446" s="315"/>
      <c r="E446" s="312"/>
      <c r="F446" s="312"/>
      <c r="G446" s="535"/>
      <c r="H446" s="312"/>
      <c r="I446" s="536"/>
      <c r="J446" s="317"/>
      <c r="K446" s="317"/>
      <c r="L446" s="317"/>
      <c r="M446" s="317"/>
      <c r="N446" s="312"/>
      <c r="O446" s="312"/>
      <c r="P446" s="538"/>
      <c r="Q446" s="539"/>
      <c r="R446" s="540"/>
      <c r="S446" s="312"/>
      <c r="T446" s="312"/>
      <c r="U446" s="312"/>
      <c r="V446" s="312"/>
      <c r="W446" s="312"/>
      <c r="X446" s="312"/>
      <c r="Y446" s="312"/>
      <c r="Z446" s="312"/>
    </row>
    <row r="447" spans="1:26" ht="15.75" customHeight="1" x14ac:dyDescent="0.2">
      <c r="A447" s="315"/>
      <c r="B447" s="315"/>
      <c r="C447" s="315"/>
      <c r="D447" s="315"/>
      <c r="E447" s="312"/>
      <c r="F447" s="312"/>
      <c r="G447" s="535"/>
      <c r="H447" s="312"/>
      <c r="I447" s="536"/>
      <c r="J447" s="317"/>
      <c r="K447" s="317"/>
      <c r="L447" s="317"/>
      <c r="M447" s="317"/>
      <c r="N447" s="312"/>
      <c r="O447" s="312"/>
      <c r="P447" s="538"/>
      <c r="Q447" s="539"/>
      <c r="R447" s="540"/>
      <c r="S447" s="312"/>
      <c r="T447" s="312"/>
      <c r="U447" s="312"/>
      <c r="V447" s="312"/>
      <c r="W447" s="312"/>
      <c r="X447" s="312"/>
      <c r="Y447" s="312"/>
      <c r="Z447" s="312"/>
    </row>
    <row r="448" spans="1:26" ht="15.75" customHeight="1" x14ac:dyDescent="0.2">
      <c r="A448" s="315"/>
      <c r="B448" s="315"/>
      <c r="C448" s="315"/>
      <c r="D448" s="315"/>
      <c r="E448" s="312"/>
      <c r="F448" s="312"/>
      <c r="G448" s="535"/>
      <c r="H448" s="312"/>
      <c r="I448" s="536"/>
      <c r="J448" s="317"/>
      <c r="K448" s="317"/>
      <c r="L448" s="317"/>
      <c r="M448" s="317"/>
      <c r="N448" s="312"/>
      <c r="O448" s="312"/>
      <c r="P448" s="538"/>
      <c r="Q448" s="539"/>
      <c r="R448" s="540"/>
      <c r="S448" s="312"/>
      <c r="T448" s="312"/>
      <c r="U448" s="312"/>
      <c r="V448" s="312"/>
      <c r="W448" s="312"/>
      <c r="X448" s="312"/>
      <c r="Y448" s="312"/>
      <c r="Z448" s="312"/>
    </row>
    <row r="449" spans="1:26" ht="15.75" customHeight="1" x14ac:dyDescent="0.2">
      <c r="A449" s="315"/>
      <c r="B449" s="315"/>
      <c r="C449" s="315"/>
      <c r="D449" s="315"/>
      <c r="E449" s="312"/>
      <c r="F449" s="312"/>
      <c r="G449" s="535"/>
      <c r="H449" s="312"/>
      <c r="I449" s="536"/>
      <c r="J449" s="317"/>
      <c r="K449" s="317"/>
      <c r="L449" s="317"/>
      <c r="M449" s="317"/>
      <c r="N449" s="312"/>
      <c r="O449" s="312"/>
      <c r="P449" s="538"/>
      <c r="Q449" s="539"/>
      <c r="R449" s="540"/>
      <c r="S449" s="312"/>
      <c r="T449" s="312"/>
      <c r="U449" s="312"/>
      <c r="V449" s="312"/>
      <c r="W449" s="312"/>
      <c r="X449" s="312"/>
      <c r="Y449" s="312"/>
      <c r="Z449" s="312"/>
    </row>
    <row r="450" spans="1:26" ht="15.75" customHeight="1" x14ac:dyDescent="0.2">
      <c r="A450" s="315"/>
      <c r="B450" s="315"/>
      <c r="C450" s="315"/>
      <c r="D450" s="315"/>
      <c r="E450" s="312"/>
      <c r="F450" s="312"/>
      <c r="G450" s="535"/>
      <c r="H450" s="312"/>
      <c r="I450" s="536"/>
      <c r="J450" s="317"/>
      <c r="K450" s="317"/>
      <c r="L450" s="317"/>
      <c r="M450" s="317"/>
      <c r="N450" s="312"/>
      <c r="O450" s="312"/>
      <c r="P450" s="538"/>
      <c r="Q450" s="539"/>
      <c r="R450" s="540"/>
      <c r="S450" s="312"/>
      <c r="T450" s="312"/>
      <c r="U450" s="312"/>
      <c r="V450" s="312"/>
      <c r="W450" s="312"/>
      <c r="X450" s="312"/>
      <c r="Y450" s="312"/>
      <c r="Z450" s="312"/>
    </row>
    <row r="451" spans="1:26" ht="15.75" customHeight="1" x14ac:dyDescent="0.2">
      <c r="A451" s="315"/>
      <c r="B451" s="315"/>
      <c r="C451" s="315"/>
      <c r="D451" s="315"/>
      <c r="E451" s="312"/>
      <c r="F451" s="312"/>
      <c r="G451" s="535"/>
      <c r="H451" s="312"/>
      <c r="I451" s="536"/>
      <c r="J451" s="317"/>
      <c r="K451" s="317"/>
      <c r="L451" s="317"/>
      <c r="M451" s="317"/>
      <c r="N451" s="312"/>
      <c r="O451" s="312"/>
      <c r="P451" s="538"/>
      <c r="Q451" s="539"/>
      <c r="R451" s="540"/>
      <c r="S451" s="312"/>
      <c r="T451" s="312"/>
      <c r="U451" s="312"/>
      <c r="V451" s="312"/>
      <c r="W451" s="312"/>
      <c r="X451" s="312"/>
      <c r="Y451" s="312"/>
      <c r="Z451" s="312"/>
    </row>
    <row r="452" spans="1:26" ht="15.75" customHeight="1" x14ac:dyDescent="0.2">
      <c r="A452" s="315"/>
      <c r="B452" s="315"/>
      <c r="C452" s="315"/>
      <c r="D452" s="315"/>
      <c r="E452" s="312"/>
      <c r="F452" s="312"/>
      <c r="G452" s="535"/>
      <c r="H452" s="312"/>
      <c r="I452" s="536"/>
      <c r="J452" s="317"/>
      <c r="K452" s="317"/>
      <c r="L452" s="317"/>
      <c r="M452" s="317"/>
      <c r="N452" s="312"/>
      <c r="O452" s="312"/>
      <c r="P452" s="538"/>
      <c r="Q452" s="539"/>
      <c r="R452" s="540"/>
      <c r="S452" s="312"/>
      <c r="T452" s="312"/>
      <c r="U452" s="312"/>
      <c r="V452" s="312"/>
      <c r="W452" s="312"/>
      <c r="X452" s="312"/>
      <c r="Y452" s="312"/>
      <c r="Z452" s="312"/>
    </row>
    <row r="453" spans="1:26" ht="15.75" customHeight="1" x14ac:dyDescent="0.2">
      <c r="A453" s="315"/>
      <c r="B453" s="315"/>
      <c r="C453" s="315"/>
      <c r="D453" s="315"/>
      <c r="E453" s="312"/>
      <c r="F453" s="312"/>
      <c r="G453" s="535"/>
      <c r="H453" s="312"/>
      <c r="I453" s="536"/>
      <c r="J453" s="317"/>
      <c r="K453" s="317"/>
      <c r="L453" s="317"/>
      <c r="M453" s="317"/>
      <c r="N453" s="312"/>
      <c r="O453" s="312"/>
      <c r="P453" s="538"/>
      <c r="Q453" s="539"/>
      <c r="R453" s="540"/>
      <c r="S453" s="312"/>
      <c r="T453" s="312"/>
      <c r="U453" s="312"/>
      <c r="V453" s="312"/>
      <c r="W453" s="312"/>
      <c r="X453" s="312"/>
      <c r="Y453" s="312"/>
      <c r="Z453" s="312"/>
    </row>
    <row r="454" spans="1:26" ht="15.75" customHeight="1" x14ac:dyDescent="0.2">
      <c r="A454" s="315"/>
      <c r="B454" s="315"/>
      <c r="C454" s="315"/>
      <c r="D454" s="315"/>
      <c r="E454" s="312"/>
      <c r="F454" s="312"/>
      <c r="G454" s="535"/>
      <c r="H454" s="312"/>
      <c r="I454" s="536"/>
      <c r="J454" s="317"/>
      <c r="K454" s="317"/>
      <c r="L454" s="317"/>
      <c r="M454" s="317"/>
      <c r="N454" s="312"/>
      <c r="O454" s="312"/>
      <c r="P454" s="538"/>
      <c r="Q454" s="539"/>
      <c r="R454" s="540"/>
      <c r="S454" s="312"/>
      <c r="T454" s="312"/>
      <c r="U454" s="312"/>
      <c r="V454" s="312"/>
      <c r="W454" s="312"/>
      <c r="X454" s="312"/>
      <c r="Y454" s="312"/>
      <c r="Z454" s="312"/>
    </row>
    <row r="455" spans="1:26" ht="15.75" customHeight="1" x14ac:dyDescent="0.2">
      <c r="A455" s="315"/>
      <c r="B455" s="315"/>
      <c r="C455" s="315"/>
      <c r="D455" s="315"/>
      <c r="E455" s="312"/>
      <c r="F455" s="312"/>
      <c r="G455" s="535"/>
      <c r="H455" s="312"/>
      <c r="I455" s="536"/>
      <c r="J455" s="317"/>
      <c r="K455" s="317"/>
      <c r="L455" s="317"/>
      <c r="M455" s="317"/>
      <c r="N455" s="312"/>
      <c r="O455" s="312"/>
      <c r="P455" s="538"/>
      <c r="Q455" s="539"/>
      <c r="R455" s="540"/>
      <c r="S455" s="312"/>
      <c r="T455" s="312"/>
      <c r="U455" s="312"/>
      <c r="V455" s="312"/>
      <c r="W455" s="312"/>
      <c r="X455" s="312"/>
      <c r="Y455" s="312"/>
      <c r="Z455" s="312"/>
    </row>
    <row r="456" spans="1:26" ht="15.75" customHeight="1" x14ac:dyDescent="0.2">
      <c r="A456" s="315"/>
      <c r="B456" s="315"/>
      <c r="C456" s="315"/>
      <c r="D456" s="315"/>
      <c r="E456" s="312"/>
      <c r="F456" s="312"/>
      <c r="G456" s="535"/>
      <c r="H456" s="312"/>
      <c r="I456" s="536"/>
      <c r="J456" s="317"/>
      <c r="K456" s="317"/>
      <c r="L456" s="317"/>
      <c r="M456" s="317"/>
      <c r="N456" s="312"/>
      <c r="O456" s="312"/>
      <c r="P456" s="538"/>
      <c r="Q456" s="539"/>
      <c r="R456" s="540"/>
      <c r="S456" s="312"/>
      <c r="T456" s="312"/>
      <c r="U456" s="312"/>
      <c r="V456" s="312"/>
      <c r="W456" s="312"/>
      <c r="X456" s="312"/>
      <c r="Y456" s="312"/>
      <c r="Z456" s="312"/>
    </row>
    <row r="457" spans="1:26" ht="15.75" customHeight="1" x14ac:dyDescent="0.2">
      <c r="A457" s="315"/>
      <c r="B457" s="315"/>
      <c r="C457" s="315"/>
      <c r="D457" s="315"/>
      <c r="E457" s="312"/>
      <c r="F457" s="312"/>
      <c r="G457" s="535"/>
      <c r="H457" s="312"/>
      <c r="I457" s="536"/>
      <c r="J457" s="317"/>
      <c r="K457" s="317"/>
      <c r="L457" s="317"/>
      <c r="M457" s="317"/>
      <c r="N457" s="312"/>
      <c r="O457" s="312"/>
      <c r="P457" s="538"/>
      <c r="Q457" s="539"/>
      <c r="R457" s="540"/>
      <c r="S457" s="312"/>
      <c r="T457" s="312"/>
      <c r="U457" s="312"/>
      <c r="V457" s="312"/>
      <c r="W457" s="312"/>
      <c r="X457" s="312"/>
      <c r="Y457" s="312"/>
      <c r="Z457" s="312"/>
    </row>
    <row r="458" spans="1:26" ht="15.75" customHeight="1" x14ac:dyDescent="0.2">
      <c r="A458" s="315"/>
      <c r="B458" s="315"/>
      <c r="C458" s="315"/>
      <c r="D458" s="315"/>
      <c r="E458" s="312"/>
      <c r="F458" s="312"/>
      <c r="G458" s="535"/>
      <c r="H458" s="312"/>
      <c r="I458" s="536"/>
      <c r="J458" s="317"/>
      <c r="K458" s="317"/>
      <c r="L458" s="317"/>
      <c r="M458" s="317"/>
      <c r="N458" s="312"/>
      <c r="O458" s="312"/>
      <c r="P458" s="538"/>
      <c r="Q458" s="539"/>
      <c r="R458" s="540"/>
      <c r="S458" s="312"/>
      <c r="T458" s="312"/>
      <c r="U458" s="312"/>
      <c r="V458" s="312"/>
      <c r="W458" s="312"/>
      <c r="X458" s="312"/>
      <c r="Y458" s="312"/>
      <c r="Z458" s="312"/>
    </row>
    <row r="459" spans="1:26" ht="15.75" customHeight="1" x14ac:dyDescent="0.2">
      <c r="A459" s="315"/>
      <c r="B459" s="315"/>
      <c r="C459" s="315"/>
      <c r="D459" s="315"/>
      <c r="E459" s="312"/>
      <c r="F459" s="312"/>
      <c r="G459" s="535"/>
      <c r="H459" s="312"/>
      <c r="I459" s="536"/>
      <c r="J459" s="317"/>
      <c r="K459" s="317"/>
      <c r="L459" s="317"/>
      <c r="M459" s="317"/>
      <c r="N459" s="312"/>
      <c r="O459" s="312"/>
      <c r="P459" s="538"/>
      <c r="Q459" s="539"/>
      <c r="R459" s="540"/>
      <c r="S459" s="312"/>
      <c r="T459" s="312"/>
      <c r="U459" s="312"/>
      <c r="V459" s="312"/>
      <c r="W459" s="312"/>
      <c r="X459" s="312"/>
      <c r="Y459" s="312"/>
      <c r="Z459" s="312"/>
    </row>
    <row r="460" spans="1:26" ht="15.75" customHeight="1" x14ac:dyDescent="0.2">
      <c r="A460" s="315"/>
      <c r="B460" s="315"/>
      <c r="C460" s="315"/>
      <c r="D460" s="315"/>
      <c r="E460" s="312"/>
      <c r="F460" s="312"/>
      <c r="G460" s="535"/>
      <c r="H460" s="312"/>
      <c r="I460" s="536"/>
      <c r="J460" s="317"/>
      <c r="K460" s="317"/>
      <c r="L460" s="317"/>
      <c r="M460" s="317"/>
      <c r="N460" s="312"/>
      <c r="O460" s="312"/>
      <c r="P460" s="538"/>
      <c r="Q460" s="539"/>
      <c r="R460" s="540"/>
      <c r="S460" s="312"/>
      <c r="T460" s="312"/>
      <c r="U460" s="312"/>
      <c r="V460" s="312"/>
      <c r="W460" s="312"/>
      <c r="X460" s="312"/>
      <c r="Y460" s="312"/>
      <c r="Z460" s="312"/>
    </row>
    <row r="461" spans="1:26" ht="15.75" customHeight="1" x14ac:dyDescent="0.2">
      <c r="A461" s="315"/>
      <c r="B461" s="315"/>
      <c r="C461" s="315"/>
      <c r="D461" s="315"/>
      <c r="E461" s="312"/>
      <c r="F461" s="312"/>
      <c r="G461" s="535"/>
      <c r="H461" s="312"/>
      <c r="I461" s="536"/>
      <c r="J461" s="317"/>
      <c r="K461" s="317"/>
      <c r="L461" s="317"/>
      <c r="M461" s="317"/>
      <c r="N461" s="312"/>
      <c r="O461" s="312"/>
      <c r="P461" s="538"/>
      <c r="Q461" s="539"/>
      <c r="R461" s="540"/>
      <c r="S461" s="312"/>
      <c r="T461" s="312"/>
      <c r="U461" s="312"/>
      <c r="V461" s="312"/>
      <c r="W461" s="312"/>
      <c r="X461" s="312"/>
      <c r="Y461" s="312"/>
      <c r="Z461" s="312"/>
    </row>
    <row r="462" spans="1:26" ht="15.75" customHeight="1" x14ac:dyDescent="0.2">
      <c r="A462" s="315"/>
      <c r="B462" s="315"/>
      <c r="C462" s="315"/>
      <c r="D462" s="315"/>
      <c r="E462" s="312"/>
      <c r="F462" s="312"/>
      <c r="G462" s="535"/>
      <c r="H462" s="312"/>
      <c r="I462" s="536"/>
      <c r="J462" s="317"/>
      <c r="K462" s="317"/>
      <c r="L462" s="317"/>
      <c r="M462" s="317"/>
      <c r="N462" s="312"/>
      <c r="O462" s="312"/>
      <c r="P462" s="538"/>
      <c r="Q462" s="539"/>
      <c r="R462" s="540"/>
      <c r="S462" s="312"/>
      <c r="T462" s="312"/>
      <c r="U462" s="312"/>
      <c r="V462" s="312"/>
      <c r="W462" s="312"/>
      <c r="X462" s="312"/>
      <c r="Y462" s="312"/>
      <c r="Z462" s="312"/>
    </row>
    <row r="463" spans="1:26" ht="15.75" customHeight="1" x14ac:dyDescent="0.2">
      <c r="A463" s="315"/>
      <c r="B463" s="315"/>
      <c r="C463" s="315"/>
      <c r="D463" s="315"/>
      <c r="E463" s="312"/>
      <c r="F463" s="312"/>
      <c r="G463" s="535"/>
      <c r="H463" s="312"/>
      <c r="I463" s="536"/>
      <c r="J463" s="317"/>
      <c r="K463" s="317"/>
      <c r="L463" s="317"/>
      <c r="M463" s="317"/>
      <c r="N463" s="312"/>
      <c r="O463" s="312"/>
      <c r="P463" s="538"/>
      <c r="Q463" s="539"/>
      <c r="R463" s="540"/>
      <c r="S463" s="312"/>
      <c r="T463" s="312"/>
      <c r="U463" s="312"/>
      <c r="V463" s="312"/>
      <c r="W463" s="312"/>
      <c r="X463" s="312"/>
      <c r="Y463" s="312"/>
      <c r="Z463" s="312"/>
    </row>
    <row r="464" spans="1:26" ht="15.75" customHeight="1" x14ac:dyDescent="0.2">
      <c r="A464" s="315"/>
      <c r="B464" s="315"/>
      <c r="C464" s="315"/>
      <c r="D464" s="315"/>
      <c r="E464" s="312"/>
      <c r="F464" s="312"/>
      <c r="G464" s="535"/>
      <c r="H464" s="312"/>
      <c r="I464" s="536"/>
      <c r="J464" s="317"/>
      <c r="K464" s="317"/>
      <c r="L464" s="317"/>
      <c r="M464" s="317"/>
      <c r="N464" s="312"/>
      <c r="O464" s="312"/>
      <c r="P464" s="538"/>
      <c r="Q464" s="539"/>
      <c r="R464" s="540"/>
      <c r="S464" s="312"/>
      <c r="T464" s="312"/>
      <c r="U464" s="312"/>
      <c r="V464" s="312"/>
      <c r="W464" s="312"/>
      <c r="X464" s="312"/>
      <c r="Y464" s="312"/>
      <c r="Z464" s="312"/>
    </row>
    <row r="465" spans="1:26" ht="15.75" customHeight="1" x14ac:dyDescent="0.2">
      <c r="A465" s="315"/>
      <c r="B465" s="315"/>
      <c r="C465" s="315"/>
      <c r="D465" s="315"/>
      <c r="E465" s="312"/>
      <c r="F465" s="312"/>
      <c r="G465" s="535"/>
      <c r="H465" s="312"/>
      <c r="I465" s="536"/>
      <c r="J465" s="317"/>
      <c r="K465" s="317"/>
      <c r="L465" s="317"/>
      <c r="M465" s="317"/>
      <c r="N465" s="312"/>
      <c r="O465" s="312"/>
      <c r="P465" s="538"/>
      <c r="Q465" s="539"/>
      <c r="R465" s="540"/>
      <c r="S465" s="312"/>
      <c r="T465" s="312"/>
      <c r="U465" s="312"/>
      <c r="V465" s="312"/>
      <c r="W465" s="312"/>
      <c r="X465" s="312"/>
      <c r="Y465" s="312"/>
      <c r="Z465" s="312"/>
    </row>
    <row r="466" spans="1:26" ht="15.75" customHeight="1" x14ac:dyDescent="0.2">
      <c r="A466" s="315"/>
      <c r="B466" s="315"/>
      <c r="C466" s="315"/>
      <c r="D466" s="315"/>
      <c r="E466" s="312"/>
      <c r="F466" s="312"/>
      <c r="G466" s="535"/>
      <c r="H466" s="312"/>
      <c r="I466" s="536"/>
      <c r="J466" s="317"/>
      <c r="K466" s="317"/>
      <c r="L466" s="317"/>
      <c r="M466" s="317"/>
      <c r="N466" s="312"/>
      <c r="O466" s="312"/>
      <c r="P466" s="538"/>
      <c r="Q466" s="539"/>
      <c r="R466" s="540"/>
      <c r="S466" s="312"/>
      <c r="T466" s="312"/>
      <c r="U466" s="312"/>
      <c r="V466" s="312"/>
      <c r="W466" s="312"/>
      <c r="X466" s="312"/>
      <c r="Y466" s="312"/>
      <c r="Z466" s="312"/>
    </row>
    <row r="467" spans="1:26" ht="15.75" customHeight="1" x14ac:dyDescent="0.2">
      <c r="A467" s="315"/>
      <c r="B467" s="315"/>
      <c r="C467" s="315"/>
      <c r="D467" s="315"/>
      <c r="E467" s="312"/>
      <c r="F467" s="312"/>
      <c r="G467" s="535"/>
      <c r="H467" s="312"/>
      <c r="I467" s="536"/>
      <c r="J467" s="317"/>
      <c r="K467" s="317"/>
      <c r="L467" s="317"/>
      <c r="M467" s="317"/>
      <c r="N467" s="312"/>
      <c r="O467" s="312"/>
      <c r="P467" s="538"/>
      <c r="Q467" s="539"/>
      <c r="R467" s="540"/>
      <c r="S467" s="312"/>
      <c r="T467" s="312"/>
      <c r="U467" s="312"/>
      <c r="V467" s="312"/>
      <c r="W467" s="312"/>
      <c r="X467" s="312"/>
      <c r="Y467" s="312"/>
      <c r="Z467" s="312"/>
    </row>
    <row r="468" spans="1:26" ht="15.75" customHeight="1" x14ac:dyDescent="0.2">
      <c r="A468" s="315"/>
      <c r="B468" s="315"/>
      <c r="C468" s="315"/>
      <c r="D468" s="315"/>
      <c r="E468" s="312"/>
      <c r="F468" s="312"/>
      <c r="G468" s="535"/>
      <c r="H468" s="312"/>
      <c r="I468" s="536"/>
      <c r="J468" s="317"/>
      <c r="K468" s="317"/>
      <c r="L468" s="317"/>
      <c r="M468" s="317"/>
      <c r="N468" s="312"/>
      <c r="O468" s="312"/>
      <c r="P468" s="538"/>
      <c r="Q468" s="539"/>
      <c r="R468" s="540"/>
      <c r="S468" s="312"/>
      <c r="T468" s="312"/>
      <c r="U468" s="312"/>
      <c r="V468" s="312"/>
      <c r="W468" s="312"/>
      <c r="X468" s="312"/>
      <c r="Y468" s="312"/>
      <c r="Z468" s="312"/>
    </row>
    <row r="469" spans="1:26" ht="15.75" customHeight="1" x14ac:dyDescent="0.2">
      <c r="A469" s="315"/>
      <c r="B469" s="315"/>
      <c r="C469" s="315"/>
      <c r="D469" s="315"/>
      <c r="E469" s="312"/>
      <c r="F469" s="312"/>
      <c r="G469" s="535"/>
      <c r="H469" s="312"/>
      <c r="I469" s="536"/>
      <c r="J469" s="317"/>
      <c r="K469" s="317"/>
      <c r="L469" s="317"/>
      <c r="M469" s="317"/>
      <c r="N469" s="312"/>
      <c r="O469" s="312"/>
      <c r="P469" s="538"/>
      <c r="Q469" s="539"/>
      <c r="R469" s="540"/>
      <c r="S469" s="312"/>
      <c r="T469" s="312"/>
      <c r="U469" s="312"/>
      <c r="V469" s="312"/>
      <c r="W469" s="312"/>
      <c r="X469" s="312"/>
      <c r="Y469" s="312"/>
      <c r="Z469" s="312"/>
    </row>
    <row r="470" spans="1:26" ht="15.75" customHeight="1" x14ac:dyDescent="0.2">
      <c r="A470" s="315"/>
      <c r="B470" s="315"/>
      <c r="C470" s="315"/>
      <c r="D470" s="315"/>
      <c r="E470" s="312"/>
      <c r="F470" s="312"/>
      <c r="G470" s="535"/>
      <c r="H470" s="312"/>
      <c r="I470" s="536"/>
      <c r="J470" s="317"/>
      <c r="K470" s="317"/>
      <c r="L470" s="317"/>
      <c r="M470" s="317"/>
      <c r="N470" s="312"/>
      <c r="O470" s="312"/>
      <c r="P470" s="538"/>
      <c r="Q470" s="539"/>
      <c r="R470" s="540"/>
      <c r="S470" s="312"/>
      <c r="T470" s="312"/>
      <c r="U470" s="312"/>
      <c r="V470" s="312"/>
      <c r="W470" s="312"/>
      <c r="X470" s="312"/>
      <c r="Y470" s="312"/>
      <c r="Z470" s="312"/>
    </row>
    <row r="471" spans="1:26" ht="15.75" customHeight="1" x14ac:dyDescent="0.2">
      <c r="A471" s="315"/>
      <c r="B471" s="315"/>
      <c r="C471" s="315"/>
      <c r="D471" s="315"/>
      <c r="E471" s="312"/>
      <c r="F471" s="312"/>
      <c r="G471" s="535"/>
      <c r="H471" s="312"/>
      <c r="I471" s="536"/>
      <c r="J471" s="317"/>
      <c r="K471" s="317"/>
      <c r="L471" s="317"/>
      <c r="M471" s="317"/>
      <c r="N471" s="312"/>
      <c r="O471" s="312"/>
      <c r="P471" s="538"/>
      <c r="Q471" s="539"/>
      <c r="R471" s="540"/>
      <c r="S471" s="312"/>
      <c r="T471" s="312"/>
      <c r="U471" s="312"/>
      <c r="V471" s="312"/>
      <c r="W471" s="312"/>
      <c r="X471" s="312"/>
      <c r="Y471" s="312"/>
      <c r="Z471" s="312"/>
    </row>
    <row r="472" spans="1:26" ht="15.75" customHeight="1" x14ac:dyDescent="0.2">
      <c r="A472" s="315"/>
      <c r="B472" s="315"/>
      <c r="C472" s="315"/>
      <c r="D472" s="315"/>
      <c r="E472" s="312"/>
      <c r="F472" s="312"/>
      <c r="G472" s="535"/>
      <c r="H472" s="312"/>
      <c r="I472" s="536"/>
      <c r="J472" s="317"/>
      <c r="K472" s="317"/>
      <c r="L472" s="317"/>
      <c r="M472" s="317"/>
      <c r="N472" s="312"/>
      <c r="O472" s="312"/>
      <c r="P472" s="538"/>
      <c r="Q472" s="539"/>
      <c r="R472" s="540"/>
      <c r="S472" s="312"/>
      <c r="T472" s="312"/>
      <c r="U472" s="312"/>
      <c r="V472" s="312"/>
      <c r="W472" s="312"/>
      <c r="X472" s="312"/>
      <c r="Y472" s="312"/>
      <c r="Z472" s="312"/>
    </row>
    <row r="473" spans="1:26" ht="15.75" customHeight="1" x14ac:dyDescent="0.2">
      <c r="A473" s="315"/>
      <c r="B473" s="315"/>
      <c r="C473" s="315"/>
      <c r="D473" s="315"/>
      <c r="E473" s="312"/>
      <c r="F473" s="312"/>
      <c r="G473" s="535"/>
      <c r="H473" s="312"/>
      <c r="I473" s="536"/>
      <c r="J473" s="317"/>
      <c r="K473" s="317"/>
      <c r="L473" s="317"/>
      <c r="M473" s="317"/>
      <c r="N473" s="312"/>
      <c r="O473" s="312"/>
      <c r="P473" s="538"/>
      <c r="Q473" s="539"/>
      <c r="R473" s="540"/>
      <c r="S473" s="312"/>
      <c r="T473" s="312"/>
      <c r="U473" s="312"/>
      <c r="V473" s="312"/>
      <c r="W473" s="312"/>
      <c r="X473" s="312"/>
      <c r="Y473" s="312"/>
      <c r="Z473" s="312"/>
    </row>
    <row r="474" spans="1:26" ht="15.75" customHeight="1" x14ac:dyDescent="0.2">
      <c r="A474" s="315"/>
      <c r="B474" s="315"/>
      <c r="C474" s="315"/>
      <c r="D474" s="315"/>
      <c r="E474" s="312"/>
      <c r="F474" s="312"/>
      <c r="G474" s="535"/>
      <c r="H474" s="312"/>
      <c r="I474" s="536"/>
      <c r="J474" s="317"/>
      <c r="K474" s="317"/>
      <c r="L474" s="317"/>
      <c r="M474" s="317"/>
      <c r="N474" s="312"/>
      <c r="O474" s="312"/>
      <c r="P474" s="538"/>
      <c r="Q474" s="539"/>
      <c r="R474" s="540"/>
      <c r="S474" s="312"/>
      <c r="T474" s="312"/>
      <c r="U474" s="312"/>
      <c r="V474" s="312"/>
      <c r="W474" s="312"/>
      <c r="X474" s="312"/>
      <c r="Y474" s="312"/>
      <c r="Z474" s="312"/>
    </row>
    <row r="475" spans="1:26" ht="15.75" customHeight="1" x14ac:dyDescent="0.2">
      <c r="A475" s="315"/>
      <c r="B475" s="315"/>
      <c r="C475" s="315"/>
      <c r="D475" s="315"/>
      <c r="E475" s="312"/>
      <c r="F475" s="312"/>
      <c r="G475" s="535"/>
      <c r="H475" s="312"/>
      <c r="I475" s="536"/>
      <c r="J475" s="317"/>
      <c r="K475" s="317"/>
      <c r="L475" s="317"/>
      <c r="M475" s="317"/>
      <c r="N475" s="312"/>
      <c r="O475" s="312"/>
      <c r="P475" s="538"/>
      <c r="Q475" s="539"/>
      <c r="R475" s="540"/>
      <c r="S475" s="312"/>
      <c r="T475" s="312"/>
      <c r="U475" s="312"/>
      <c r="V475" s="312"/>
      <c r="W475" s="312"/>
      <c r="X475" s="312"/>
      <c r="Y475" s="312"/>
      <c r="Z475" s="312"/>
    </row>
    <row r="476" spans="1:26" ht="15.75" customHeight="1" x14ac:dyDescent="0.2">
      <c r="A476" s="315"/>
      <c r="B476" s="315"/>
      <c r="C476" s="315"/>
      <c r="D476" s="315"/>
      <c r="E476" s="312"/>
      <c r="F476" s="312"/>
      <c r="G476" s="535"/>
      <c r="H476" s="312"/>
      <c r="I476" s="536"/>
      <c r="J476" s="317"/>
      <c r="K476" s="317"/>
      <c r="L476" s="317"/>
      <c r="M476" s="317"/>
      <c r="N476" s="312"/>
      <c r="O476" s="312"/>
      <c r="P476" s="538"/>
      <c r="Q476" s="539"/>
      <c r="R476" s="540"/>
      <c r="S476" s="312"/>
      <c r="T476" s="312"/>
      <c r="U476" s="312"/>
      <c r="V476" s="312"/>
      <c r="W476" s="312"/>
      <c r="X476" s="312"/>
      <c r="Y476" s="312"/>
      <c r="Z476" s="312"/>
    </row>
    <row r="477" spans="1:26" ht="15.75" customHeight="1" x14ac:dyDescent="0.2">
      <c r="A477" s="315"/>
      <c r="B477" s="315"/>
      <c r="C477" s="315"/>
      <c r="D477" s="315"/>
      <c r="E477" s="312"/>
      <c r="F477" s="312"/>
      <c r="G477" s="535"/>
      <c r="H477" s="312"/>
      <c r="I477" s="536"/>
      <c r="J477" s="317"/>
      <c r="K477" s="317"/>
      <c r="L477" s="317"/>
      <c r="M477" s="317"/>
      <c r="N477" s="312"/>
      <c r="O477" s="312"/>
      <c r="P477" s="538"/>
      <c r="Q477" s="539"/>
      <c r="R477" s="540"/>
      <c r="S477" s="312"/>
      <c r="T477" s="312"/>
      <c r="U477" s="312"/>
      <c r="V477" s="312"/>
      <c r="W477" s="312"/>
      <c r="X477" s="312"/>
      <c r="Y477" s="312"/>
      <c r="Z477" s="312"/>
    </row>
    <row r="478" spans="1:26" ht="15.75" customHeight="1" x14ac:dyDescent="0.2">
      <c r="A478" s="315"/>
      <c r="B478" s="315"/>
      <c r="C478" s="315"/>
      <c r="D478" s="315"/>
      <c r="E478" s="312"/>
      <c r="F478" s="312"/>
      <c r="G478" s="535"/>
      <c r="H478" s="312"/>
      <c r="I478" s="536"/>
      <c r="J478" s="317"/>
      <c r="K478" s="317"/>
      <c r="L478" s="317"/>
      <c r="M478" s="317"/>
      <c r="N478" s="312"/>
      <c r="O478" s="312"/>
      <c r="P478" s="538"/>
      <c r="Q478" s="539"/>
      <c r="R478" s="540"/>
      <c r="S478" s="312"/>
      <c r="T478" s="312"/>
      <c r="U478" s="312"/>
      <c r="V478" s="312"/>
      <c r="W478" s="312"/>
      <c r="X478" s="312"/>
      <c r="Y478" s="312"/>
      <c r="Z478" s="312"/>
    </row>
    <row r="479" spans="1:26" ht="15.75" customHeight="1" x14ac:dyDescent="0.2">
      <c r="A479" s="315"/>
      <c r="B479" s="315"/>
      <c r="C479" s="315"/>
      <c r="D479" s="315"/>
      <c r="E479" s="312"/>
      <c r="F479" s="312"/>
      <c r="G479" s="535"/>
      <c r="H479" s="312"/>
      <c r="I479" s="536"/>
      <c r="J479" s="317"/>
      <c r="K479" s="317"/>
      <c r="L479" s="317"/>
      <c r="M479" s="317"/>
      <c r="N479" s="312"/>
      <c r="O479" s="312"/>
      <c r="P479" s="538"/>
      <c r="Q479" s="539"/>
      <c r="R479" s="540"/>
      <c r="S479" s="312"/>
      <c r="T479" s="312"/>
      <c r="U479" s="312"/>
      <c r="V479" s="312"/>
      <c r="W479" s="312"/>
      <c r="X479" s="312"/>
      <c r="Y479" s="312"/>
      <c r="Z479" s="312"/>
    </row>
    <row r="480" spans="1:26" ht="15.75" customHeight="1" x14ac:dyDescent="0.2">
      <c r="A480" s="315"/>
      <c r="B480" s="315"/>
      <c r="C480" s="315"/>
      <c r="D480" s="315"/>
      <c r="E480" s="312"/>
      <c r="F480" s="312"/>
      <c r="G480" s="535"/>
      <c r="H480" s="312"/>
      <c r="I480" s="536"/>
      <c r="J480" s="317"/>
      <c r="K480" s="317"/>
      <c r="L480" s="317"/>
      <c r="M480" s="317"/>
      <c r="N480" s="312"/>
      <c r="O480" s="312"/>
      <c r="P480" s="538"/>
      <c r="Q480" s="539"/>
      <c r="R480" s="540"/>
      <c r="S480" s="312"/>
      <c r="T480" s="312"/>
      <c r="U480" s="312"/>
      <c r="V480" s="312"/>
      <c r="W480" s="312"/>
      <c r="X480" s="312"/>
      <c r="Y480" s="312"/>
      <c r="Z480" s="312"/>
    </row>
    <row r="481" spans="1:26" ht="15.75" customHeight="1" x14ac:dyDescent="0.2">
      <c r="A481" s="315"/>
      <c r="B481" s="315"/>
      <c r="C481" s="315"/>
      <c r="D481" s="315"/>
      <c r="E481" s="312"/>
      <c r="F481" s="312"/>
      <c r="G481" s="535"/>
      <c r="H481" s="312"/>
      <c r="I481" s="536"/>
      <c r="J481" s="317"/>
      <c r="K481" s="317"/>
      <c r="L481" s="317"/>
      <c r="M481" s="317"/>
      <c r="N481" s="312"/>
      <c r="O481" s="312"/>
      <c r="P481" s="538"/>
      <c r="Q481" s="539"/>
      <c r="R481" s="540"/>
      <c r="S481" s="312"/>
      <c r="T481" s="312"/>
      <c r="U481" s="312"/>
      <c r="V481" s="312"/>
      <c r="W481" s="312"/>
      <c r="X481" s="312"/>
      <c r="Y481" s="312"/>
      <c r="Z481" s="312"/>
    </row>
    <row r="482" spans="1:26" ht="15.75" customHeight="1" x14ac:dyDescent="0.2">
      <c r="A482" s="315"/>
      <c r="B482" s="315"/>
      <c r="C482" s="315"/>
      <c r="D482" s="315"/>
      <c r="E482" s="312"/>
      <c r="F482" s="312"/>
      <c r="G482" s="535"/>
      <c r="H482" s="312"/>
      <c r="I482" s="536"/>
      <c r="J482" s="317"/>
      <c r="K482" s="317"/>
      <c r="L482" s="317"/>
      <c r="M482" s="317"/>
      <c r="N482" s="312"/>
      <c r="O482" s="312"/>
      <c r="P482" s="538"/>
      <c r="Q482" s="539"/>
      <c r="R482" s="540"/>
      <c r="S482" s="312"/>
      <c r="T482" s="312"/>
      <c r="U482" s="312"/>
      <c r="V482" s="312"/>
      <c r="W482" s="312"/>
      <c r="X482" s="312"/>
      <c r="Y482" s="312"/>
      <c r="Z482" s="312"/>
    </row>
    <row r="483" spans="1:26" ht="15.75" customHeight="1" x14ac:dyDescent="0.2">
      <c r="A483" s="315"/>
      <c r="B483" s="315"/>
      <c r="C483" s="315"/>
      <c r="D483" s="315"/>
      <c r="E483" s="312"/>
      <c r="F483" s="312"/>
      <c r="G483" s="535"/>
      <c r="H483" s="312"/>
      <c r="I483" s="536"/>
      <c r="J483" s="317"/>
      <c r="K483" s="317"/>
      <c r="L483" s="317"/>
      <c r="M483" s="317"/>
      <c r="N483" s="312"/>
      <c r="O483" s="312"/>
      <c r="P483" s="538"/>
      <c r="Q483" s="539"/>
      <c r="R483" s="540"/>
      <c r="S483" s="312"/>
      <c r="T483" s="312"/>
      <c r="U483" s="312"/>
      <c r="V483" s="312"/>
      <c r="W483" s="312"/>
      <c r="X483" s="312"/>
      <c r="Y483" s="312"/>
      <c r="Z483" s="312"/>
    </row>
    <row r="484" spans="1:26" ht="15.75" customHeight="1" x14ac:dyDescent="0.2">
      <c r="A484" s="315"/>
      <c r="B484" s="315"/>
      <c r="C484" s="315"/>
      <c r="D484" s="315"/>
      <c r="E484" s="312"/>
      <c r="F484" s="312"/>
      <c r="G484" s="535"/>
      <c r="H484" s="312"/>
      <c r="I484" s="536"/>
      <c r="J484" s="317"/>
      <c r="K484" s="317"/>
      <c r="L484" s="317"/>
      <c r="M484" s="317"/>
      <c r="N484" s="312"/>
      <c r="O484" s="312"/>
      <c r="P484" s="538"/>
      <c r="Q484" s="539"/>
      <c r="R484" s="540"/>
      <c r="S484" s="312"/>
      <c r="T484" s="312"/>
      <c r="U484" s="312"/>
      <c r="V484" s="312"/>
      <c r="W484" s="312"/>
      <c r="X484" s="312"/>
      <c r="Y484" s="312"/>
      <c r="Z484" s="312"/>
    </row>
    <row r="485" spans="1:26" ht="15.75" customHeight="1" x14ac:dyDescent="0.2">
      <c r="A485" s="315"/>
      <c r="B485" s="315"/>
      <c r="C485" s="315"/>
      <c r="D485" s="315"/>
      <c r="E485" s="312"/>
      <c r="F485" s="312"/>
      <c r="G485" s="535"/>
      <c r="H485" s="312"/>
      <c r="I485" s="536"/>
      <c r="J485" s="317"/>
      <c r="K485" s="317"/>
      <c r="L485" s="317"/>
      <c r="M485" s="317"/>
      <c r="N485" s="312"/>
      <c r="O485" s="312"/>
      <c r="P485" s="538"/>
      <c r="Q485" s="539"/>
      <c r="R485" s="540"/>
      <c r="S485" s="312"/>
      <c r="T485" s="312"/>
      <c r="U485" s="312"/>
      <c r="V485" s="312"/>
      <c r="W485" s="312"/>
      <c r="X485" s="312"/>
      <c r="Y485" s="312"/>
      <c r="Z485" s="312"/>
    </row>
    <row r="486" spans="1:26" ht="15.75" customHeight="1" x14ac:dyDescent="0.2">
      <c r="A486" s="315"/>
      <c r="B486" s="315"/>
      <c r="C486" s="315"/>
      <c r="D486" s="315"/>
      <c r="E486" s="312"/>
      <c r="F486" s="312"/>
      <c r="G486" s="535"/>
      <c r="H486" s="312"/>
      <c r="I486" s="536"/>
      <c r="J486" s="317"/>
      <c r="K486" s="317"/>
      <c r="L486" s="317"/>
      <c r="M486" s="317"/>
      <c r="N486" s="312"/>
      <c r="O486" s="312"/>
      <c r="P486" s="538"/>
      <c r="Q486" s="539"/>
      <c r="R486" s="540"/>
      <c r="S486" s="312"/>
      <c r="T486" s="312"/>
      <c r="U486" s="312"/>
      <c r="V486" s="312"/>
      <c r="W486" s="312"/>
      <c r="X486" s="312"/>
      <c r="Y486" s="312"/>
      <c r="Z486" s="312"/>
    </row>
    <row r="487" spans="1:26" ht="15.75" customHeight="1" x14ac:dyDescent="0.2">
      <c r="A487" s="315"/>
      <c r="B487" s="315"/>
      <c r="C487" s="315"/>
      <c r="D487" s="315"/>
      <c r="E487" s="312"/>
      <c r="F487" s="312"/>
      <c r="G487" s="535"/>
      <c r="H487" s="312"/>
      <c r="I487" s="536"/>
      <c r="J487" s="317"/>
      <c r="K487" s="317"/>
      <c r="L487" s="317"/>
      <c r="M487" s="317"/>
      <c r="N487" s="312"/>
      <c r="O487" s="312"/>
      <c r="P487" s="538"/>
      <c r="Q487" s="539"/>
      <c r="R487" s="540"/>
      <c r="S487" s="312"/>
      <c r="T487" s="312"/>
      <c r="U487" s="312"/>
      <c r="V487" s="312"/>
      <c r="W487" s="312"/>
      <c r="X487" s="312"/>
      <c r="Y487" s="312"/>
      <c r="Z487" s="312"/>
    </row>
    <row r="488" spans="1:26" ht="15.75" customHeight="1" x14ac:dyDescent="0.2">
      <c r="A488" s="315"/>
      <c r="B488" s="315"/>
      <c r="C488" s="315"/>
      <c r="D488" s="315"/>
      <c r="E488" s="312"/>
      <c r="F488" s="312"/>
      <c r="G488" s="535"/>
      <c r="H488" s="312"/>
      <c r="I488" s="536"/>
      <c r="J488" s="317"/>
      <c r="K488" s="317"/>
      <c r="L488" s="317"/>
      <c r="M488" s="317"/>
      <c r="N488" s="312"/>
      <c r="O488" s="312"/>
      <c r="P488" s="538"/>
      <c r="Q488" s="539"/>
      <c r="R488" s="540"/>
      <c r="S488" s="312"/>
      <c r="T488" s="312"/>
      <c r="U488" s="312"/>
      <c r="V488" s="312"/>
      <c r="W488" s="312"/>
      <c r="X488" s="312"/>
      <c r="Y488" s="312"/>
      <c r="Z488" s="312"/>
    </row>
    <row r="489" spans="1:26" ht="15.75" customHeight="1" x14ac:dyDescent="0.2">
      <c r="A489" s="315"/>
      <c r="B489" s="315"/>
      <c r="C489" s="315"/>
      <c r="D489" s="315"/>
      <c r="E489" s="312"/>
      <c r="F489" s="312"/>
      <c r="G489" s="535"/>
      <c r="H489" s="312"/>
      <c r="I489" s="536"/>
      <c r="J489" s="317"/>
      <c r="K489" s="317"/>
      <c r="L489" s="317"/>
      <c r="M489" s="317"/>
      <c r="N489" s="312"/>
      <c r="O489" s="312"/>
      <c r="P489" s="538"/>
      <c r="Q489" s="539"/>
      <c r="R489" s="540"/>
      <c r="S489" s="312"/>
      <c r="T489" s="312"/>
      <c r="U489" s="312"/>
      <c r="V489" s="312"/>
      <c r="W489" s="312"/>
      <c r="X489" s="312"/>
      <c r="Y489" s="312"/>
      <c r="Z489" s="312"/>
    </row>
    <row r="490" spans="1:26" ht="15.75" customHeight="1" x14ac:dyDescent="0.2">
      <c r="A490" s="315"/>
      <c r="B490" s="315"/>
      <c r="C490" s="315"/>
      <c r="D490" s="315"/>
      <c r="E490" s="312"/>
      <c r="F490" s="312"/>
      <c r="G490" s="535"/>
      <c r="H490" s="312"/>
      <c r="I490" s="536"/>
      <c r="J490" s="317"/>
      <c r="K490" s="317"/>
      <c r="L490" s="317"/>
      <c r="M490" s="317"/>
      <c r="N490" s="312"/>
      <c r="O490" s="312"/>
      <c r="P490" s="538"/>
      <c r="Q490" s="539"/>
      <c r="R490" s="540"/>
      <c r="S490" s="312"/>
      <c r="T490" s="312"/>
      <c r="U490" s="312"/>
      <c r="V490" s="312"/>
      <c r="W490" s="312"/>
      <c r="X490" s="312"/>
      <c r="Y490" s="312"/>
      <c r="Z490" s="312"/>
    </row>
    <row r="491" spans="1:26" ht="15.75" customHeight="1" x14ac:dyDescent="0.2">
      <c r="A491" s="315"/>
      <c r="B491" s="315"/>
      <c r="C491" s="315"/>
      <c r="D491" s="315"/>
      <c r="E491" s="312"/>
      <c r="F491" s="312"/>
      <c r="G491" s="535"/>
      <c r="H491" s="312"/>
      <c r="I491" s="536"/>
      <c r="J491" s="317"/>
      <c r="K491" s="317"/>
      <c r="L491" s="317"/>
      <c r="M491" s="317"/>
      <c r="N491" s="312"/>
      <c r="O491" s="312"/>
      <c r="P491" s="538"/>
      <c r="Q491" s="539"/>
      <c r="R491" s="540"/>
      <c r="S491" s="312"/>
      <c r="T491" s="312"/>
      <c r="U491" s="312"/>
      <c r="V491" s="312"/>
      <c r="W491" s="312"/>
      <c r="X491" s="312"/>
      <c r="Y491" s="312"/>
      <c r="Z491" s="312"/>
    </row>
    <row r="492" spans="1:26" ht="15.75" customHeight="1" x14ac:dyDescent="0.2">
      <c r="A492" s="315"/>
      <c r="B492" s="315"/>
      <c r="C492" s="315"/>
      <c r="D492" s="315"/>
      <c r="E492" s="312"/>
      <c r="F492" s="312"/>
      <c r="G492" s="535"/>
      <c r="H492" s="312"/>
      <c r="I492" s="536"/>
      <c r="J492" s="317"/>
      <c r="K492" s="317"/>
      <c r="L492" s="317"/>
      <c r="M492" s="317"/>
      <c r="N492" s="312"/>
      <c r="O492" s="312"/>
      <c r="P492" s="538"/>
      <c r="Q492" s="539"/>
      <c r="R492" s="540"/>
      <c r="S492" s="312"/>
      <c r="T492" s="312"/>
      <c r="U492" s="312"/>
      <c r="V492" s="312"/>
      <c r="W492" s="312"/>
      <c r="X492" s="312"/>
      <c r="Y492" s="312"/>
      <c r="Z492" s="312"/>
    </row>
    <row r="493" spans="1:26" ht="15.75" customHeight="1" x14ac:dyDescent="0.2">
      <c r="A493" s="315"/>
      <c r="B493" s="315"/>
      <c r="C493" s="315"/>
      <c r="D493" s="315"/>
      <c r="E493" s="312"/>
      <c r="F493" s="312"/>
      <c r="G493" s="535"/>
      <c r="H493" s="312"/>
      <c r="I493" s="536"/>
      <c r="J493" s="317"/>
      <c r="K493" s="317"/>
      <c r="L493" s="317"/>
      <c r="M493" s="317"/>
      <c r="N493" s="312"/>
      <c r="O493" s="312"/>
      <c r="P493" s="538"/>
      <c r="Q493" s="539"/>
      <c r="R493" s="540"/>
      <c r="S493" s="312"/>
      <c r="T493" s="312"/>
      <c r="U493" s="312"/>
      <c r="V493" s="312"/>
      <c r="W493" s="312"/>
      <c r="X493" s="312"/>
      <c r="Y493" s="312"/>
      <c r="Z493" s="312"/>
    </row>
    <row r="494" spans="1:26" ht="15.75" customHeight="1" x14ac:dyDescent="0.2">
      <c r="A494" s="315"/>
      <c r="B494" s="315"/>
      <c r="C494" s="315"/>
      <c r="D494" s="315"/>
      <c r="E494" s="312"/>
      <c r="F494" s="312"/>
      <c r="G494" s="535"/>
      <c r="H494" s="312"/>
      <c r="I494" s="536"/>
      <c r="J494" s="317"/>
      <c r="K494" s="317"/>
      <c r="L494" s="317"/>
      <c r="M494" s="317"/>
      <c r="N494" s="312"/>
      <c r="O494" s="312"/>
      <c r="P494" s="538"/>
      <c r="Q494" s="539"/>
      <c r="R494" s="540"/>
      <c r="S494" s="312"/>
      <c r="T494" s="312"/>
      <c r="U494" s="312"/>
      <c r="V494" s="312"/>
      <c r="W494" s="312"/>
      <c r="X494" s="312"/>
      <c r="Y494" s="312"/>
      <c r="Z494" s="312"/>
    </row>
    <row r="495" spans="1:26" ht="15.75" customHeight="1" x14ac:dyDescent="0.2">
      <c r="A495" s="315"/>
      <c r="B495" s="315"/>
      <c r="C495" s="315"/>
      <c r="D495" s="315"/>
      <c r="E495" s="312"/>
      <c r="F495" s="312"/>
      <c r="G495" s="535"/>
      <c r="H495" s="312"/>
      <c r="I495" s="536"/>
      <c r="J495" s="317"/>
      <c r="K495" s="317"/>
      <c r="L495" s="317"/>
      <c r="M495" s="317"/>
      <c r="N495" s="312"/>
      <c r="O495" s="312"/>
      <c r="P495" s="538"/>
      <c r="Q495" s="539"/>
      <c r="R495" s="540"/>
      <c r="S495" s="312"/>
      <c r="T495" s="312"/>
      <c r="U495" s="312"/>
      <c r="V495" s="312"/>
      <c r="W495" s="312"/>
      <c r="X495" s="312"/>
      <c r="Y495" s="312"/>
      <c r="Z495" s="312"/>
    </row>
    <row r="496" spans="1:26" ht="15.75" customHeight="1" x14ac:dyDescent="0.2">
      <c r="A496" s="315"/>
      <c r="B496" s="315"/>
      <c r="C496" s="315"/>
      <c r="D496" s="315"/>
      <c r="E496" s="312"/>
      <c r="F496" s="312"/>
      <c r="G496" s="535"/>
      <c r="H496" s="312"/>
      <c r="I496" s="536"/>
      <c r="J496" s="317"/>
      <c r="K496" s="317"/>
      <c r="L496" s="317"/>
      <c r="M496" s="317"/>
      <c r="N496" s="312"/>
      <c r="O496" s="312"/>
      <c r="P496" s="538"/>
      <c r="Q496" s="539"/>
      <c r="R496" s="540"/>
      <c r="S496" s="312"/>
      <c r="T496" s="312"/>
      <c r="U496" s="312"/>
      <c r="V496" s="312"/>
      <c r="W496" s="312"/>
      <c r="X496" s="312"/>
      <c r="Y496" s="312"/>
      <c r="Z496" s="312"/>
    </row>
    <row r="497" spans="1:26" ht="15.75" customHeight="1" x14ac:dyDescent="0.2">
      <c r="A497" s="315"/>
      <c r="B497" s="315"/>
      <c r="C497" s="315"/>
      <c r="D497" s="315"/>
      <c r="E497" s="312"/>
      <c r="F497" s="312"/>
      <c r="G497" s="535"/>
      <c r="H497" s="312"/>
      <c r="I497" s="536"/>
      <c r="J497" s="317"/>
      <c r="K497" s="317"/>
      <c r="L497" s="317"/>
      <c r="M497" s="317"/>
      <c r="N497" s="312"/>
      <c r="O497" s="312"/>
      <c r="P497" s="538"/>
      <c r="Q497" s="539"/>
      <c r="R497" s="540"/>
      <c r="S497" s="312"/>
      <c r="T497" s="312"/>
      <c r="U497" s="312"/>
      <c r="V497" s="312"/>
      <c r="W497" s="312"/>
      <c r="X497" s="312"/>
      <c r="Y497" s="312"/>
      <c r="Z497" s="312"/>
    </row>
    <row r="498" spans="1:26" ht="15.75" customHeight="1" x14ac:dyDescent="0.2">
      <c r="A498" s="315"/>
      <c r="B498" s="315"/>
      <c r="C498" s="315"/>
      <c r="D498" s="315"/>
      <c r="E498" s="312"/>
      <c r="F498" s="312"/>
      <c r="G498" s="535"/>
      <c r="H498" s="312"/>
      <c r="I498" s="536"/>
      <c r="J498" s="317"/>
      <c r="K498" s="317"/>
      <c r="L498" s="317"/>
      <c r="M498" s="317"/>
      <c r="N498" s="312"/>
      <c r="O498" s="312"/>
      <c r="P498" s="538"/>
      <c r="Q498" s="539"/>
      <c r="R498" s="540"/>
      <c r="S498" s="312"/>
      <c r="T498" s="312"/>
      <c r="U498" s="312"/>
      <c r="V498" s="312"/>
      <c r="W498" s="312"/>
      <c r="X498" s="312"/>
      <c r="Y498" s="312"/>
      <c r="Z498" s="312"/>
    </row>
    <row r="499" spans="1:26" ht="15.75" customHeight="1" x14ac:dyDescent="0.2">
      <c r="A499" s="315"/>
      <c r="B499" s="315"/>
      <c r="C499" s="315"/>
      <c r="D499" s="315"/>
      <c r="E499" s="312"/>
      <c r="F499" s="312"/>
      <c r="G499" s="535"/>
      <c r="H499" s="312"/>
      <c r="I499" s="536"/>
      <c r="J499" s="317"/>
      <c r="K499" s="317"/>
      <c r="L499" s="317"/>
      <c r="M499" s="317"/>
      <c r="N499" s="312"/>
      <c r="O499" s="312"/>
      <c r="P499" s="538"/>
      <c r="Q499" s="539"/>
      <c r="R499" s="540"/>
      <c r="S499" s="312"/>
      <c r="T499" s="312"/>
      <c r="U499" s="312"/>
      <c r="V499" s="312"/>
      <c r="W499" s="312"/>
      <c r="X499" s="312"/>
      <c r="Y499" s="312"/>
      <c r="Z499" s="312"/>
    </row>
    <row r="500" spans="1:26" ht="15.75" customHeight="1" x14ac:dyDescent="0.2">
      <c r="A500" s="315"/>
      <c r="B500" s="315"/>
      <c r="C500" s="315"/>
      <c r="D500" s="315"/>
      <c r="E500" s="312"/>
      <c r="F500" s="312"/>
      <c r="G500" s="535"/>
      <c r="H500" s="312"/>
      <c r="I500" s="536"/>
      <c r="J500" s="317"/>
      <c r="K500" s="317"/>
      <c r="L500" s="317"/>
      <c r="M500" s="317"/>
      <c r="N500" s="312"/>
      <c r="O500" s="312"/>
      <c r="P500" s="538"/>
      <c r="Q500" s="539"/>
      <c r="R500" s="540"/>
      <c r="S500" s="312"/>
      <c r="T500" s="312"/>
      <c r="U500" s="312"/>
      <c r="V500" s="312"/>
      <c r="W500" s="312"/>
      <c r="X500" s="312"/>
      <c r="Y500" s="312"/>
      <c r="Z500" s="312"/>
    </row>
    <row r="501" spans="1:26" ht="15.75" customHeight="1" x14ac:dyDescent="0.2">
      <c r="A501" s="315"/>
      <c r="B501" s="315"/>
      <c r="C501" s="315"/>
      <c r="D501" s="315"/>
      <c r="E501" s="312"/>
      <c r="F501" s="312"/>
      <c r="G501" s="535"/>
      <c r="H501" s="312"/>
      <c r="I501" s="536"/>
      <c r="J501" s="317"/>
      <c r="K501" s="317"/>
      <c r="L501" s="317"/>
      <c r="M501" s="317"/>
      <c r="N501" s="312"/>
      <c r="O501" s="312"/>
      <c r="P501" s="538"/>
      <c r="Q501" s="539"/>
      <c r="R501" s="540"/>
      <c r="S501" s="312"/>
      <c r="T501" s="312"/>
      <c r="U501" s="312"/>
      <c r="V501" s="312"/>
      <c r="W501" s="312"/>
      <c r="X501" s="312"/>
      <c r="Y501" s="312"/>
      <c r="Z501" s="312"/>
    </row>
    <row r="502" spans="1:26" ht="15.75" customHeight="1" x14ac:dyDescent="0.2">
      <c r="A502" s="315"/>
      <c r="B502" s="315"/>
      <c r="C502" s="315"/>
      <c r="D502" s="315"/>
      <c r="E502" s="312"/>
      <c r="F502" s="312"/>
      <c r="G502" s="535"/>
      <c r="H502" s="312"/>
      <c r="I502" s="536"/>
      <c r="J502" s="317"/>
      <c r="K502" s="317"/>
      <c r="L502" s="317"/>
      <c r="M502" s="317"/>
      <c r="N502" s="312"/>
      <c r="O502" s="312"/>
      <c r="P502" s="538"/>
      <c r="Q502" s="539"/>
      <c r="R502" s="540"/>
      <c r="S502" s="312"/>
      <c r="T502" s="312"/>
      <c r="U502" s="312"/>
      <c r="V502" s="312"/>
      <c r="W502" s="312"/>
      <c r="X502" s="312"/>
      <c r="Y502" s="312"/>
      <c r="Z502" s="312"/>
    </row>
    <row r="503" spans="1:26" ht="15.75" customHeight="1" x14ac:dyDescent="0.2">
      <c r="A503" s="315"/>
      <c r="B503" s="315"/>
      <c r="C503" s="315"/>
      <c r="D503" s="315"/>
      <c r="E503" s="312"/>
      <c r="F503" s="312"/>
      <c r="G503" s="535"/>
      <c r="H503" s="312"/>
      <c r="I503" s="536"/>
      <c r="J503" s="317"/>
      <c r="K503" s="317"/>
      <c r="L503" s="317"/>
      <c r="M503" s="317"/>
      <c r="N503" s="312"/>
      <c r="O503" s="312"/>
      <c r="P503" s="538"/>
      <c r="Q503" s="539"/>
      <c r="R503" s="540"/>
      <c r="S503" s="312"/>
      <c r="T503" s="312"/>
      <c r="U503" s="312"/>
      <c r="V503" s="312"/>
      <c r="W503" s="312"/>
      <c r="X503" s="312"/>
      <c r="Y503" s="312"/>
      <c r="Z503" s="312"/>
    </row>
    <row r="504" spans="1:26" ht="15.75" customHeight="1" x14ac:dyDescent="0.2">
      <c r="A504" s="315"/>
      <c r="B504" s="315"/>
      <c r="C504" s="315"/>
      <c r="D504" s="315"/>
      <c r="E504" s="312"/>
      <c r="F504" s="312"/>
      <c r="G504" s="535"/>
      <c r="H504" s="312"/>
      <c r="I504" s="536"/>
      <c r="J504" s="317"/>
      <c r="K504" s="317"/>
      <c r="L504" s="317"/>
      <c r="M504" s="317"/>
      <c r="N504" s="312"/>
      <c r="O504" s="312"/>
      <c r="P504" s="538"/>
      <c r="Q504" s="539"/>
      <c r="R504" s="540"/>
      <c r="S504" s="312"/>
      <c r="T504" s="312"/>
      <c r="U504" s="312"/>
      <c r="V504" s="312"/>
      <c r="W504" s="312"/>
      <c r="X504" s="312"/>
      <c r="Y504" s="312"/>
      <c r="Z504" s="312"/>
    </row>
    <row r="505" spans="1:26" ht="15.75" customHeight="1" x14ac:dyDescent="0.2">
      <c r="A505" s="315"/>
      <c r="B505" s="315"/>
      <c r="C505" s="315"/>
      <c r="D505" s="315"/>
      <c r="E505" s="312"/>
      <c r="F505" s="312"/>
      <c r="G505" s="535"/>
      <c r="H505" s="312"/>
      <c r="I505" s="536"/>
      <c r="J505" s="317"/>
      <c r="K505" s="317"/>
      <c r="L505" s="317"/>
      <c r="M505" s="317"/>
      <c r="N505" s="312"/>
      <c r="O505" s="312"/>
      <c r="P505" s="538"/>
      <c r="Q505" s="539"/>
      <c r="R505" s="540"/>
      <c r="S505" s="312"/>
      <c r="T505" s="312"/>
      <c r="U505" s="312"/>
      <c r="V505" s="312"/>
      <c r="W505" s="312"/>
      <c r="X505" s="312"/>
      <c r="Y505" s="312"/>
      <c r="Z505" s="312"/>
    </row>
    <row r="506" spans="1:26" ht="15.75" customHeight="1" x14ac:dyDescent="0.2">
      <c r="A506" s="315"/>
      <c r="B506" s="315"/>
      <c r="C506" s="315"/>
      <c r="D506" s="315"/>
      <c r="E506" s="312"/>
      <c r="F506" s="312"/>
      <c r="G506" s="535"/>
      <c r="H506" s="312"/>
      <c r="I506" s="536"/>
      <c r="J506" s="317"/>
      <c r="K506" s="317"/>
      <c r="L506" s="317"/>
      <c r="M506" s="317"/>
      <c r="N506" s="312"/>
      <c r="O506" s="312"/>
      <c r="P506" s="538"/>
      <c r="Q506" s="539"/>
      <c r="R506" s="540"/>
      <c r="S506" s="312"/>
      <c r="T506" s="312"/>
      <c r="U506" s="312"/>
      <c r="V506" s="312"/>
      <c r="W506" s="312"/>
      <c r="X506" s="312"/>
      <c r="Y506" s="312"/>
      <c r="Z506" s="312"/>
    </row>
    <row r="507" spans="1:26" ht="15.75" customHeight="1" x14ac:dyDescent="0.2">
      <c r="A507" s="315"/>
      <c r="B507" s="315"/>
      <c r="C507" s="315"/>
      <c r="D507" s="315"/>
      <c r="E507" s="312"/>
      <c r="F507" s="312"/>
      <c r="G507" s="535"/>
      <c r="H507" s="312"/>
      <c r="I507" s="536"/>
      <c r="J507" s="317"/>
      <c r="K507" s="317"/>
      <c r="L507" s="317"/>
      <c r="M507" s="317"/>
      <c r="N507" s="312"/>
      <c r="O507" s="312"/>
      <c r="P507" s="538"/>
      <c r="Q507" s="539"/>
      <c r="R507" s="540"/>
      <c r="S507" s="312"/>
      <c r="T507" s="312"/>
      <c r="U507" s="312"/>
      <c r="V507" s="312"/>
      <c r="W507" s="312"/>
      <c r="X507" s="312"/>
      <c r="Y507" s="312"/>
      <c r="Z507" s="312"/>
    </row>
    <row r="508" spans="1:26" ht="15.75" customHeight="1" x14ac:dyDescent="0.2">
      <c r="A508" s="315"/>
      <c r="B508" s="315"/>
      <c r="C508" s="315"/>
      <c r="D508" s="315"/>
      <c r="E508" s="312"/>
      <c r="F508" s="312"/>
      <c r="G508" s="535"/>
      <c r="H508" s="312"/>
      <c r="I508" s="536"/>
      <c r="J508" s="317"/>
      <c r="K508" s="317"/>
      <c r="L508" s="317"/>
      <c r="M508" s="317"/>
      <c r="N508" s="312"/>
      <c r="O508" s="312"/>
      <c r="P508" s="538"/>
      <c r="Q508" s="539"/>
      <c r="R508" s="540"/>
      <c r="S508" s="312"/>
      <c r="T508" s="312"/>
      <c r="U508" s="312"/>
      <c r="V508" s="312"/>
      <c r="W508" s="312"/>
      <c r="X508" s="312"/>
      <c r="Y508" s="312"/>
      <c r="Z508" s="312"/>
    </row>
    <row r="509" spans="1:26" ht="15.75" customHeight="1" x14ac:dyDescent="0.2">
      <c r="A509" s="315"/>
      <c r="B509" s="315"/>
      <c r="C509" s="315"/>
      <c r="D509" s="315"/>
      <c r="E509" s="312"/>
      <c r="F509" s="312"/>
      <c r="G509" s="535"/>
      <c r="H509" s="312"/>
      <c r="I509" s="536"/>
      <c r="J509" s="317"/>
      <c r="K509" s="317"/>
      <c r="L509" s="317"/>
      <c r="M509" s="317"/>
      <c r="N509" s="312"/>
      <c r="O509" s="312"/>
      <c r="P509" s="538"/>
      <c r="Q509" s="539"/>
      <c r="R509" s="540"/>
      <c r="S509" s="312"/>
      <c r="T509" s="312"/>
      <c r="U509" s="312"/>
      <c r="V509" s="312"/>
      <c r="W509" s="312"/>
      <c r="X509" s="312"/>
      <c r="Y509" s="312"/>
      <c r="Z509" s="312"/>
    </row>
    <row r="510" spans="1:26" ht="15.75" customHeight="1" x14ac:dyDescent="0.2">
      <c r="A510" s="315"/>
      <c r="B510" s="315"/>
      <c r="C510" s="315"/>
      <c r="D510" s="315"/>
      <c r="E510" s="312"/>
      <c r="F510" s="312"/>
      <c r="G510" s="535"/>
      <c r="H510" s="312"/>
      <c r="I510" s="536"/>
      <c r="J510" s="317"/>
      <c r="K510" s="317"/>
      <c r="L510" s="317"/>
      <c r="M510" s="317"/>
      <c r="N510" s="312"/>
      <c r="O510" s="312"/>
      <c r="P510" s="538"/>
      <c r="Q510" s="539"/>
      <c r="R510" s="540"/>
      <c r="S510" s="312"/>
      <c r="T510" s="312"/>
      <c r="U510" s="312"/>
      <c r="V510" s="312"/>
      <c r="W510" s="312"/>
      <c r="X510" s="312"/>
      <c r="Y510" s="312"/>
      <c r="Z510" s="312"/>
    </row>
    <row r="511" spans="1:26" ht="15.75" customHeight="1" x14ac:dyDescent="0.2">
      <c r="A511" s="315"/>
      <c r="B511" s="315"/>
      <c r="C511" s="315"/>
      <c r="D511" s="315"/>
      <c r="E511" s="312"/>
      <c r="F511" s="312"/>
      <c r="G511" s="535"/>
      <c r="H511" s="312"/>
      <c r="I511" s="536"/>
      <c r="J511" s="317"/>
      <c r="K511" s="317"/>
      <c r="L511" s="317"/>
      <c r="M511" s="317"/>
      <c r="N511" s="312"/>
      <c r="O511" s="312"/>
      <c r="P511" s="538"/>
      <c r="Q511" s="539"/>
      <c r="R511" s="540"/>
      <c r="S511" s="312"/>
      <c r="T511" s="312"/>
      <c r="U511" s="312"/>
      <c r="V511" s="312"/>
      <c r="W511" s="312"/>
      <c r="X511" s="312"/>
      <c r="Y511" s="312"/>
      <c r="Z511" s="312"/>
    </row>
    <row r="512" spans="1:26" ht="15.75" customHeight="1" x14ac:dyDescent="0.2">
      <c r="A512" s="315"/>
      <c r="B512" s="315"/>
      <c r="C512" s="315"/>
      <c r="D512" s="315"/>
      <c r="E512" s="312"/>
      <c r="F512" s="312"/>
      <c r="G512" s="535"/>
      <c r="H512" s="312"/>
      <c r="I512" s="536"/>
      <c r="J512" s="317"/>
      <c r="K512" s="317"/>
      <c r="L512" s="317"/>
      <c r="M512" s="317"/>
      <c r="N512" s="312"/>
      <c r="O512" s="312"/>
      <c r="P512" s="538"/>
      <c r="Q512" s="539"/>
      <c r="R512" s="540"/>
      <c r="S512" s="312"/>
      <c r="T512" s="312"/>
      <c r="U512" s="312"/>
      <c r="V512" s="312"/>
      <c r="W512" s="312"/>
      <c r="X512" s="312"/>
      <c r="Y512" s="312"/>
      <c r="Z512" s="312"/>
    </row>
    <row r="513" spans="1:26" ht="15.75" customHeight="1" x14ac:dyDescent="0.2">
      <c r="A513" s="315"/>
      <c r="B513" s="315"/>
      <c r="C513" s="315"/>
      <c r="D513" s="315"/>
      <c r="E513" s="312"/>
      <c r="F513" s="312"/>
      <c r="G513" s="535"/>
      <c r="H513" s="312"/>
      <c r="I513" s="536"/>
      <c r="J513" s="317"/>
      <c r="K513" s="317"/>
      <c r="L513" s="317"/>
      <c r="M513" s="317"/>
      <c r="N513" s="312"/>
      <c r="O513" s="312"/>
      <c r="P513" s="538"/>
      <c r="Q513" s="539"/>
      <c r="R513" s="540"/>
      <c r="S513" s="312"/>
      <c r="T513" s="312"/>
      <c r="U513" s="312"/>
      <c r="V513" s="312"/>
      <c r="W513" s="312"/>
      <c r="X513" s="312"/>
      <c r="Y513" s="312"/>
      <c r="Z513" s="312"/>
    </row>
    <row r="514" spans="1:26" ht="15.75" customHeight="1" x14ac:dyDescent="0.2">
      <c r="A514" s="315"/>
      <c r="B514" s="315"/>
      <c r="C514" s="315"/>
      <c r="D514" s="315"/>
      <c r="E514" s="312"/>
      <c r="F514" s="312"/>
      <c r="G514" s="535"/>
      <c r="H514" s="312"/>
      <c r="I514" s="536"/>
      <c r="J514" s="317"/>
      <c r="K514" s="317"/>
      <c r="L514" s="317"/>
      <c r="M514" s="317"/>
      <c r="N514" s="312"/>
      <c r="O514" s="312"/>
      <c r="P514" s="538"/>
      <c r="Q514" s="539"/>
      <c r="R514" s="540"/>
      <c r="S514" s="312"/>
      <c r="T514" s="312"/>
      <c r="U514" s="312"/>
      <c r="V514" s="312"/>
      <c r="W514" s="312"/>
      <c r="X514" s="312"/>
      <c r="Y514" s="312"/>
      <c r="Z514" s="312"/>
    </row>
    <row r="515" spans="1:26" ht="15.75" customHeight="1" x14ac:dyDescent="0.2">
      <c r="A515" s="315"/>
      <c r="B515" s="315"/>
      <c r="C515" s="315"/>
      <c r="D515" s="315"/>
      <c r="E515" s="312"/>
      <c r="F515" s="312"/>
      <c r="G515" s="535"/>
      <c r="H515" s="312"/>
      <c r="I515" s="536"/>
      <c r="J515" s="317"/>
      <c r="K515" s="317"/>
      <c r="L515" s="317"/>
      <c r="M515" s="317"/>
      <c r="N515" s="312"/>
      <c r="O515" s="312"/>
      <c r="P515" s="538"/>
      <c r="Q515" s="539"/>
      <c r="R515" s="540"/>
      <c r="S515" s="312"/>
      <c r="T515" s="312"/>
      <c r="U515" s="312"/>
      <c r="V515" s="312"/>
      <c r="W515" s="312"/>
      <c r="X515" s="312"/>
      <c r="Y515" s="312"/>
      <c r="Z515" s="312"/>
    </row>
    <row r="516" spans="1:26" ht="15.75" customHeight="1" x14ac:dyDescent="0.2">
      <c r="A516" s="315"/>
      <c r="B516" s="315"/>
      <c r="C516" s="315"/>
      <c r="D516" s="315"/>
      <c r="E516" s="312"/>
      <c r="F516" s="312"/>
      <c r="G516" s="535"/>
      <c r="H516" s="312"/>
      <c r="I516" s="536"/>
      <c r="J516" s="317"/>
      <c r="K516" s="317"/>
      <c r="L516" s="317"/>
      <c r="M516" s="317"/>
      <c r="N516" s="312"/>
      <c r="O516" s="312"/>
      <c r="P516" s="538"/>
      <c r="Q516" s="539"/>
      <c r="R516" s="540"/>
      <c r="S516" s="312"/>
      <c r="T516" s="312"/>
      <c r="U516" s="312"/>
      <c r="V516" s="312"/>
      <c r="W516" s="312"/>
      <c r="X516" s="312"/>
      <c r="Y516" s="312"/>
      <c r="Z516" s="312"/>
    </row>
    <row r="517" spans="1:26" ht="15.75" customHeight="1" x14ac:dyDescent="0.2">
      <c r="A517" s="315"/>
      <c r="B517" s="315"/>
      <c r="C517" s="315"/>
      <c r="D517" s="315"/>
      <c r="E517" s="312"/>
      <c r="F517" s="312"/>
      <c r="G517" s="535"/>
      <c r="H517" s="312"/>
      <c r="I517" s="536"/>
      <c r="J517" s="317"/>
      <c r="K517" s="317"/>
      <c r="L517" s="317"/>
      <c r="M517" s="317"/>
      <c r="N517" s="312"/>
      <c r="O517" s="312"/>
      <c r="P517" s="538"/>
      <c r="Q517" s="539"/>
      <c r="R517" s="540"/>
      <c r="S517" s="312"/>
      <c r="T517" s="312"/>
      <c r="U517" s="312"/>
      <c r="V517" s="312"/>
      <c r="W517" s="312"/>
      <c r="X517" s="312"/>
      <c r="Y517" s="312"/>
      <c r="Z517" s="312"/>
    </row>
    <row r="518" spans="1:26" ht="15.75" customHeight="1" x14ac:dyDescent="0.2">
      <c r="A518" s="315"/>
      <c r="B518" s="315"/>
      <c r="C518" s="315"/>
      <c r="D518" s="315"/>
      <c r="E518" s="312"/>
      <c r="F518" s="312"/>
      <c r="G518" s="535"/>
      <c r="H518" s="312"/>
      <c r="I518" s="536"/>
      <c r="J518" s="317"/>
      <c r="K518" s="317"/>
      <c r="L518" s="317"/>
      <c r="M518" s="317"/>
      <c r="N518" s="312"/>
      <c r="O518" s="312"/>
      <c r="P518" s="538"/>
      <c r="Q518" s="539"/>
      <c r="R518" s="540"/>
      <c r="S518" s="312"/>
      <c r="T518" s="312"/>
      <c r="U518" s="312"/>
      <c r="V518" s="312"/>
      <c r="W518" s="312"/>
      <c r="X518" s="312"/>
      <c r="Y518" s="312"/>
      <c r="Z518" s="312"/>
    </row>
    <row r="519" spans="1:26" ht="15.75" customHeight="1" x14ac:dyDescent="0.2">
      <c r="A519" s="315"/>
      <c r="B519" s="315"/>
      <c r="C519" s="315"/>
      <c r="D519" s="315"/>
      <c r="E519" s="312"/>
      <c r="F519" s="312"/>
      <c r="G519" s="535"/>
      <c r="H519" s="312"/>
      <c r="I519" s="536"/>
      <c r="J519" s="317"/>
      <c r="K519" s="317"/>
      <c r="L519" s="317"/>
      <c r="M519" s="317"/>
      <c r="N519" s="312"/>
      <c r="O519" s="312"/>
      <c r="P519" s="538"/>
      <c r="Q519" s="539"/>
      <c r="R519" s="540"/>
      <c r="S519" s="312"/>
      <c r="T519" s="312"/>
      <c r="U519" s="312"/>
      <c r="V519" s="312"/>
      <c r="W519" s="312"/>
      <c r="X519" s="312"/>
      <c r="Y519" s="312"/>
      <c r="Z519" s="312"/>
    </row>
    <row r="520" spans="1:26" ht="15.75" customHeight="1" x14ac:dyDescent="0.2">
      <c r="A520" s="315"/>
      <c r="B520" s="315"/>
      <c r="C520" s="315"/>
      <c r="D520" s="315"/>
      <c r="E520" s="312"/>
      <c r="F520" s="312"/>
      <c r="G520" s="535"/>
      <c r="H520" s="312"/>
      <c r="I520" s="536"/>
      <c r="J520" s="317"/>
      <c r="K520" s="317"/>
      <c r="L520" s="317"/>
      <c r="M520" s="317"/>
      <c r="N520" s="312"/>
      <c r="O520" s="312"/>
      <c r="P520" s="538"/>
      <c r="Q520" s="539"/>
      <c r="R520" s="540"/>
      <c r="S520" s="312"/>
      <c r="T520" s="312"/>
      <c r="U520" s="312"/>
      <c r="V520" s="312"/>
      <c r="W520" s="312"/>
      <c r="X520" s="312"/>
      <c r="Y520" s="312"/>
      <c r="Z520" s="312"/>
    </row>
    <row r="521" spans="1:26" ht="15.75" customHeight="1" x14ac:dyDescent="0.2">
      <c r="A521" s="315"/>
      <c r="B521" s="315"/>
      <c r="C521" s="315"/>
      <c r="D521" s="315"/>
      <c r="E521" s="312"/>
      <c r="F521" s="312"/>
      <c r="G521" s="535"/>
      <c r="H521" s="312"/>
      <c r="I521" s="536"/>
      <c r="J521" s="317"/>
      <c r="K521" s="317"/>
      <c r="L521" s="317"/>
      <c r="M521" s="317"/>
      <c r="N521" s="312"/>
      <c r="O521" s="312"/>
      <c r="P521" s="538"/>
      <c r="Q521" s="539"/>
      <c r="R521" s="540"/>
      <c r="S521" s="312"/>
      <c r="T521" s="312"/>
      <c r="U521" s="312"/>
      <c r="V521" s="312"/>
      <c r="W521" s="312"/>
      <c r="X521" s="312"/>
      <c r="Y521" s="312"/>
      <c r="Z521" s="312"/>
    </row>
    <row r="522" spans="1:26" ht="15.75" customHeight="1" x14ac:dyDescent="0.2">
      <c r="A522" s="315"/>
      <c r="B522" s="315"/>
      <c r="C522" s="315"/>
      <c r="D522" s="315"/>
      <c r="E522" s="312"/>
      <c r="F522" s="312"/>
      <c r="G522" s="535"/>
      <c r="H522" s="312"/>
      <c r="I522" s="536"/>
      <c r="J522" s="317"/>
      <c r="K522" s="317"/>
      <c r="L522" s="317"/>
      <c r="M522" s="317"/>
      <c r="N522" s="312"/>
      <c r="O522" s="312"/>
      <c r="P522" s="538"/>
      <c r="Q522" s="539"/>
      <c r="R522" s="540"/>
      <c r="S522" s="312"/>
      <c r="T522" s="312"/>
      <c r="U522" s="312"/>
      <c r="V522" s="312"/>
      <c r="W522" s="312"/>
      <c r="X522" s="312"/>
      <c r="Y522" s="312"/>
      <c r="Z522" s="312"/>
    </row>
    <row r="523" spans="1:26" ht="15.75" customHeight="1" x14ac:dyDescent="0.2">
      <c r="A523" s="315"/>
      <c r="B523" s="315"/>
      <c r="C523" s="315"/>
      <c r="D523" s="315"/>
      <c r="E523" s="312"/>
      <c r="F523" s="312"/>
      <c r="G523" s="535"/>
      <c r="H523" s="312"/>
      <c r="I523" s="536"/>
      <c r="J523" s="317"/>
      <c r="K523" s="317"/>
      <c r="L523" s="317"/>
      <c r="M523" s="317"/>
      <c r="N523" s="312"/>
      <c r="O523" s="312"/>
      <c r="P523" s="538"/>
      <c r="Q523" s="539"/>
      <c r="R523" s="540"/>
      <c r="S523" s="312"/>
      <c r="T523" s="312"/>
      <c r="U523" s="312"/>
      <c r="V523" s="312"/>
      <c r="W523" s="312"/>
      <c r="X523" s="312"/>
      <c r="Y523" s="312"/>
      <c r="Z523" s="312"/>
    </row>
    <row r="524" spans="1:26" ht="15.75" customHeight="1" x14ac:dyDescent="0.2">
      <c r="A524" s="315"/>
      <c r="B524" s="315"/>
      <c r="C524" s="315"/>
      <c r="D524" s="315"/>
      <c r="E524" s="312"/>
      <c r="F524" s="312"/>
      <c r="G524" s="535"/>
      <c r="H524" s="312"/>
      <c r="I524" s="536"/>
      <c r="J524" s="317"/>
      <c r="K524" s="317"/>
      <c r="L524" s="317"/>
      <c r="M524" s="317"/>
      <c r="N524" s="312"/>
      <c r="O524" s="312"/>
      <c r="P524" s="538"/>
      <c r="Q524" s="539"/>
      <c r="R524" s="540"/>
      <c r="S524" s="312"/>
      <c r="T524" s="312"/>
      <c r="U524" s="312"/>
      <c r="V524" s="312"/>
      <c r="W524" s="312"/>
      <c r="X524" s="312"/>
      <c r="Y524" s="312"/>
      <c r="Z524" s="312"/>
    </row>
    <row r="525" spans="1:26" ht="15.75" customHeight="1" x14ac:dyDescent="0.2">
      <c r="A525" s="315"/>
      <c r="B525" s="315"/>
      <c r="C525" s="315"/>
      <c r="D525" s="315"/>
      <c r="E525" s="312"/>
      <c r="F525" s="312"/>
      <c r="G525" s="535"/>
      <c r="H525" s="312"/>
      <c r="I525" s="536"/>
      <c r="J525" s="317"/>
      <c r="K525" s="317"/>
      <c r="L525" s="317"/>
      <c r="M525" s="317"/>
      <c r="N525" s="312"/>
      <c r="O525" s="312"/>
      <c r="P525" s="538"/>
      <c r="Q525" s="539"/>
      <c r="R525" s="540"/>
      <c r="S525" s="312"/>
      <c r="T525" s="312"/>
      <c r="U525" s="312"/>
      <c r="V525" s="312"/>
      <c r="W525" s="312"/>
      <c r="X525" s="312"/>
      <c r="Y525" s="312"/>
      <c r="Z525" s="312"/>
    </row>
    <row r="526" spans="1:26" ht="15.75" customHeight="1" x14ac:dyDescent="0.2">
      <c r="A526" s="315"/>
      <c r="B526" s="315"/>
      <c r="C526" s="315"/>
      <c r="D526" s="315"/>
      <c r="E526" s="312"/>
      <c r="F526" s="312"/>
      <c r="G526" s="535"/>
      <c r="H526" s="312"/>
      <c r="I526" s="536"/>
      <c r="J526" s="317"/>
      <c r="K526" s="317"/>
      <c r="L526" s="317"/>
      <c r="M526" s="317"/>
      <c r="N526" s="312"/>
      <c r="O526" s="312"/>
      <c r="P526" s="538"/>
      <c r="Q526" s="539"/>
      <c r="R526" s="540"/>
      <c r="S526" s="312"/>
      <c r="T526" s="312"/>
      <c r="U526" s="312"/>
      <c r="V526" s="312"/>
      <c r="W526" s="312"/>
      <c r="X526" s="312"/>
      <c r="Y526" s="312"/>
      <c r="Z526" s="312"/>
    </row>
    <row r="527" spans="1:26" ht="15.75" customHeight="1" x14ac:dyDescent="0.2">
      <c r="A527" s="315"/>
      <c r="B527" s="315"/>
      <c r="C527" s="315"/>
      <c r="D527" s="315"/>
      <c r="E527" s="312"/>
      <c r="F527" s="312"/>
      <c r="G527" s="535"/>
      <c r="H527" s="312"/>
      <c r="I527" s="536"/>
      <c r="J527" s="317"/>
      <c r="K527" s="317"/>
      <c r="L527" s="317"/>
      <c r="M527" s="317"/>
      <c r="N527" s="312"/>
      <c r="O527" s="312"/>
      <c r="P527" s="538"/>
      <c r="Q527" s="539"/>
      <c r="R527" s="540"/>
      <c r="S527" s="312"/>
      <c r="T527" s="312"/>
      <c r="U527" s="312"/>
      <c r="V527" s="312"/>
      <c r="W527" s="312"/>
      <c r="X527" s="312"/>
      <c r="Y527" s="312"/>
      <c r="Z527" s="312"/>
    </row>
    <row r="528" spans="1:26" ht="15.75" customHeight="1" x14ac:dyDescent="0.2">
      <c r="A528" s="315"/>
      <c r="B528" s="315"/>
      <c r="C528" s="315"/>
      <c r="D528" s="315"/>
      <c r="E528" s="312"/>
      <c r="F528" s="312"/>
      <c r="G528" s="535"/>
      <c r="H528" s="312"/>
      <c r="I528" s="536"/>
      <c r="J528" s="317"/>
      <c r="K528" s="317"/>
      <c r="L528" s="317"/>
      <c r="M528" s="317"/>
      <c r="N528" s="312"/>
      <c r="O528" s="312"/>
      <c r="P528" s="538"/>
      <c r="Q528" s="539"/>
      <c r="R528" s="540"/>
      <c r="S528" s="312"/>
      <c r="T528" s="312"/>
      <c r="U528" s="312"/>
      <c r="V528" s="312"/>
      <c r="W528" s="312"/>
      <c r="X528" s="312"/>
      <c r="Y528" s="312"/>
      <c r="Z528" s="312"/>
    </row>
    <row r="529" spans="1:26" ht="15.75" customHeight="1" x14ac:dyDescent="0.2">
      <c r="A529" s="315"/>
      <c r="B529" s="315"/>
      <c r="C529" s="315"/>
      <c r="D529" s="315"/>
      <c r="E529" s="312"/>
      <c r="F529" s="312"/>
      <c r="G529" s="535"/>
      <c r="H529" s="312"/>
      <c r="I529" s="536"/>
      <c r="J529" s="317"/>
      <c r="K529" s="317"/>
      <c r="L529" s="317"/>
      <c r="M529" s="317"/>
      <c r="N529" s="312"/>
      <c r="O529" s="312"/>
      <c r="P529" s="538"/>
      <c r="Q529" s="539"/>
      <c r="R529" s="540"/>
      <c r="S529" s="312"/>
      <c r="T529" s="312"/>
      <c r="U529" s="312"/>
      <c r="V529" s="312"/>
      <c r="W529" s="312"/>
      <c r="X529" s="312"/>
      <c r="Y529" s="312"/>
      <c r="Z529" s="312"/>
    </row>
    <row r="530" spans="1:26" ht="15.75" customHeight="1" x14ac:dyDescent="0.2">
      <c r="A530" s="315"/>
      <c r="B530" s="315"/>
      <c r="C530" s="315"/>
      <c r="D530" s="315"/>
      <c r="E530" s="312"/>
      <c r="F530" s="312"/>
      <c r="G530" s="535"/>
      <c r="H530" s="312"/>
      <c r="I530" s="536"/>
      <c r="J530" s="317"/>
      <c r="K530" s="317"/>
      <c r="L530" s="317"/>
      <c r="M530" s="317"/>
      <c r="N530" s="312"/>
      <c r="O530" s="312"/>
      <c r="P530" s="538"/>
      <c r="Q530" s="539"/>
      <c r="R530" s="540"/>
      <c r="S530" s="312"/>
      <c r="T530" s="312"/>
      <c r="U530" s="312"/>
      <c r="V530" s="312"/>
      <c r="W530" s="312"/>
      <c r="X530" s="312"/>
      <c r="Y530" s="312"/>
      <c r="Z530" s="312"/>
    </row>
    <row r="531" spans="1:26" ht="15.75" customHeight="1" x14ac:dyDescent="0.2">
      <c r="A531" s="315"/>
      <c r="B531" s="315"/>
      <c r="C531" s="315"/>
      <c r="D531" s="315"/>
      <c r="E531" s="312"/>
      <c r="F531" s="312"/>
      <c r="G531" s="535"/>
      <c r="H531" s="312"/>
      <c r="I531" s="536"/>
      <c r="J531" s="317"/>
      <c r="K531" s="317"/>
      <c r="L531" s="317"/>
      <c r="M531" s="317"/>
      <c r="N531" s="312"/>
      <c r="O531" s="312"/>
      <c r="P531" s="538"/>
      <c r="Q531" s="539"/>
      <c r="R531" s="540"/>
      <c r="S531" s="312"/>
      <c r="T531" s="312"/>
      <c r="U531" s="312"/>
      <c r="V531" s="312"/>
      <c r="W531" s="312"/>
      <c r="X531" s="312"/>
      <c r="Y531" s="312"/>
      <c r="Z531" s="312"/>
    </row>
    <row r="532" spans="1:26" ht="15.75" customHeight="1" x14ac:dyDescent="0.2">
      <c r="A532" s="315"/>
      <c r="B532" s="315"/>
      <c r="C532" s="315"/>
      <c r="D532" s="315"/>
      <c r="E532" s="312"/>
      <c r="F532" s="312"/>
      <c r="G532" s="535"/>
      <c r="H532" s="312"/>
      <c r="I532" s="536"/>
      <c r="J532" s="317"/>
      <c r="K532" s="317"/>
      <c r="L532" s="317"/>
      <c r="M532" s="317"/>
      <c r="N532" s="312"/>
      <c r="O532" s="312"/>
      <c r="P532" s="538"/>
      <c r="Q532" s="539"/>
      <c r="R532" s="540"/>
      <c r="S532" s="312"/>
      <c r="T532" s="312"/>
      <c r="U532" s="312"/>
      <c r="V532" s="312"/>
      <c r="W532" s="312"/>
      <c r="X532" s="312"/>
      <c r="Y532" s="312"/>
      <c r="Z532" s="312"/>
    </row>
    <row r="533" spans="1:26" ht="15.75" customHeight="1" x14ac:dyDescent="0.2">
      <c r="A533" s="315"/>
      <c r="B533" s="315"/>
      <c r="C533" s="315"/>
      <c r="D533" s="315"/>
      <c r="E533" s="312"/>
      <c r="F533" s="312"/>
      <c r="G533" s="535"/>
      <c r="H533" s="312"/>
      <c r="I533" s="536"/>
      <c r="J533" s="317"/>
      <c r="K533" s="317"/>
      <c r="L533" s="317"/>
      <c r="M533" s="317"/>
      <c r="N533" s="312"/>
      <c r="O533" s="312"/>
      <c r="P533" s="538"/>
      <c r="Q533" s="539"/>
      <c r="R533" s="540"/>
      <c r="S533" s="312"/>
      <c r="T533" s="312"/>
      <c r="U533" s="312"/>
      <c r="V533" s="312"/>
      <c r="W533" s="312"/>
      <c r="X533" s="312"/>
      <c r="Y533" s="312"/>
      <c r="Z533" s="312"/>
    </row>
    <row r="534" spans="1:26" ht="15.75" customHeight="1" x14ac:dyDescent="0.2">
      <c r="A534" s="315"/>
      <c r="B534" s="315"/>
      <c r="C534" s="315"/>
      <c r="D534" s="315"/>
      <c r="E534" s="312"/>
      <c r="F534" s="312"/>
      <c r="G534" s="535"/>
      <c r="H534" s="312"/>
      <c r="I534" s="536"/>
      <c r="J534" s="317"/>
      <c r="K534" s="317"/>
      <c r="L534" s="317"/>
      <c r="M534" s="317"/>
      <c r="N534" s="312"/>
      <c r="O534" s="312"/>
      <c r="P534" s="538"/>
      <c r="Q534" s="539"/>
      <c r="R534" s="540"/>
      <c r="S534" s="312"/>
      <c r="T534" s="312"/>
      <c r="U534" s="312"/>
      <c r="V534" s="312"/>
      <c r="W534" s="312"/>
      <c r="X534" s="312"/>
      <c r="Y534" s="312"/>
      <c r="Z534" s="312"/>
    </row>
    <row r="535" spans="1:26" ht="15.75" customHeight="1" x14ac:dyDescent="0.2">
      <c r="A535" s="315"/>
      <c r="B535" s="315"/>
      <c r="C535" s="315"/>
      <c r="D535" s="315"/>
      <c r="E535" s="312"/>
      <c r="F535" s="312"/>
      <c r="G535" s="535"/>
      <c r="H535" s="312"/>
      <c r="I535" s="536"/>
      <c r="J535" s="317"/>
      <c r="K535" s="317"/>
      <c r="L535" s="317"/>
      <c r="M535" s="317"/>
      <c r="N535" s="312"/>
      <c r="O535" s="312"/>
      <c r="P535" s="538"/>
      <c r="Q535" s="539"/>
      <c r="R535" s="540"/>
      <c r="S535" s="312"/>
      <c r="T535" s="312"/>
      <c r="U535" s="312"/>
      <c r="V535" s="312"/>
      <c r="W535" s="312"/>
      <c r="X535" s="312"/>
      <c r="Y535" s="312"/>
      <c r="Z535" s="312"/>
    </row>
    <row r="536" spans="1:26" ht="15.75" customHeight="1" x14ac:dyDescent="0.2">
      <c r="A536" s="315"/>
      <c r="B536" s="315"/>
      <c r="C536" s="315"/>
      <c r="D536" s="315"/>
      <c r="E536" s="312"/>
      <c r="F536" s="312"/>
      <c r="G536" s="535"/>
      <c r="H536" s="312"/>
      <c r="I536" s="536"/>
      <c r="J536" s="317"/>
      <c r="K536" s="317"/>
      <c r="L536" s="317"/>
      <c r="M536" s="317"/>
      <c r="N536" s="312"/>
      <c r="O536" s="312"/>
      <c r="P536" s="538"/>
      <c r="Q536" s="539"/>
      <c r="R536" s="540"/>
      <c r="S536" s="312"/>
      <c r="T536" s="312"/>
      <c r="U536" s="312"/>
      <c r="V536" s="312"/>
      <c r="W536" s="312"/>
      <c r="X536" s="312"/>
      <c r="Y536" s="312"/>
      <c r="Z536" s="312"/>
    </row>
    <row r="537" spans="1:26" ht="15.75" customHeight="1" x14ac:dyDescent="0.2">
      <c r="A537" s="315"/>
      <c r="B537" s="315"/>
      <c r="C537" s="315"/>
      <c r="D537" s="315"/>
      <c r="E537" s="312"/>
      <c r="F537" s="312"/>
      <c r="G537" s="535"/>
      <c r="H537" s="312"/>
      <c r="I537" s="536"/>
      <c r="J537" s="317"/>
      <c r="K537" s="317"/>
      <c r="L537" s="317"/>
      <c r="M537" s="317"/>
      <c r="N537" s="312"/>
      <c r="O537" s="312"/>
      <c r="P537" s="538"/>
      <c r="Q537" s="539"/>
      <c r="R537" s="540"/>
      <c r="S537" s="312"/>
      <c r="T537" s="312"/>
      <c r="U537" s="312"/>
      <c r="V537" s="312"/>
      <c r="W537" s="312"/>
      <c r="X537" s="312"/>
      <c r="Y537" s="312"/>
      <c r="Z537" s="312"/>
    </row>
    <row r="538" spans="1:26" ht="15.75" customHeight="1" x14ac:dyDescent="0.2">
      <c r="A538" s="315"/>
      <c r="B538" s="315"/>
      <c r="C538" s="315"/>
      <c r="D538" s="315"/>
      <c r="E538" s="312"/>
      <c r="F538" s="312"/>
      <c r="G538" s="535"/>
      <c r="H538" s="312"/>
      <c r="I538" s="536"/>
      <c r="J538" s="317"/>
      <c r="K538" s="317"/>
      <c r="L538" s="317"/>
      <c r="M538" s="317"/>
      <c r="N538" s="312"/>
      <c r="O538" s="312"/>
      <c r="P538" s="538"/>
      <c r="Q538" s="539"/>
      <c r="R538" s="540"/>
      <c r="S538" s="312"/>
      <c r="T538" s="312"/>
      <c r="U538" s="312"/>
      <c r="V538" s="312"/>
      <c r="W538" s="312"/>
      <c r="X538" s="312"/>
      <c r="Y538" s="312"/>
      <c r="Z538" s="312"/>
    </row>
    <row r="539" spans="1:26" ht="15.75" customHeight="1" x14ac:dyDescent="0.2">
      <c r="A539" s="315"/>
      <c r="B539" s="315"/>
      <c r="C539" s="315"/>
      <c r="D539" s="315"/>
      <c r="E539" s="312"/>
      <c r="F539" s="312"/>
      <c r="G539" s="535"/>
      <c r="H539" s="312"/>
      <c r="I539" s="536"/>
      <c r="J539" s="317"/>
      <c r="K539" s="317"/>
      <c r="L539" s="317"/>
      <c r="M539" s="317"/>
      <c r="N539" s="312"/>
      <c r="O539" s="312"/>
      <c r="P539" s="538"/>
      <c r="Q539" s="539"/>
      <c r="R539" s="540"/>
      <c r="S539" s="312"/>
      <c r="T539" s="312"/>
      <c r="U539" s="312"/>
      <c r="V539" s="312"/>
      <c r="W539" s="312"/>
      <c r="X539" s="312"/>
      <c r="Y539" s="312"/>
      <c r="Z539" s="312"/>
    </row>
    <row r="540" spans="1:26" ht="15.75" customHeight="1" x14ac:dyDescent="0.2">
      <c r="A540" s="315"/>
      <c r="B540" s="315"/>
      <c r="C540" s="315"/>
      <c r="D540" s="315"/>
      <c r="E540" s="312"/>
      <c r="F540" s="312"/>
      <c r="G540" s="535"/>
      <c r="H540" s="312"/>
      <c r="I540" s="536"/>
      <c r="J540" s="317"/>
      <c r="K540" s="317"/>
      <c r="L540" s="317"/>
      <c r="M540" s="317"/>
      <c r="N540" s="312"/>
      <c r="O540" s="312"/>
      <c r="P540" s="538"/>
      <c r="Q540" s="539"/>
      <c r="R540" s="540"/>
      <c r="S540" s="312"/>
      <c r="T540" s="312"/>
      <c r="U540" s="312"/>
      <c r="V540" s="312"/>
      <c r="W540" s="312"/>
      <c r="X540" s="312"/>
      <c r="Y540" s="312"/>
      <c r="Z540" s="312"/>
    </row>
    <row r="541" spans="1:26" ht="15.75" customHeight="1" x14ac:dyDescent="0.2">
      <c r="A541" s="315"/>
      <c r="B541" s="315"/>
      <c r="C541" s="315"/>
      <c r="D541" s="315"/>
      <c r="E541" s="312"/>
      <c r="F541" s="312"/>
      <c r="G541" s="535"/>
      <c r="H541" s="312"/>
      <c r="I541" s="536"/>
      <c r="J541" s="317"/>
      <c r="K541" s="317"/>
      <c r="L541" s="317"/>
      <c r="M541" s="317"/>
      <c r="N541" s="312"/>
      <c r="O541" s="312"/>
      <c r="P541" s="538"/>
      <c r="Q541" s="539"/>
      <c r="R541" s="540"/>
      <c r="S541" s="312"/>
      <c r="T541" s="312"/>
      <c r="U541" s="312"/>
      <c r="V541" s="312"/>
      <c r="W541" s="312"/>
      <c r="X541" s="312"/>
      <c r="Y541" s="312"/>
      <c r="Z541" s="312"/>
    </row>
    <row r="542" spans="1:26" ht="15.75" customHeight="1" x14ac:dyDescent="0.2">
      <c r="A542" s="315"/>
      <c r="B542" s="315"/>
      <c r="C542" s="315"/>
      <c r="D542" s="315"/>
      <c r="E542" s="312"/>
      <c r="F542" s="312"/>
      <c r="G542" s="535"/>
      <c r="H542" s="312"/>
      <c r="I542" s="536"/>
      <c r="J542" s="317"/>
      <c r="K542" s="317"/>
      <c r="L542" s="317"/>
      <c r="M542" s="317"/>
      <c r="N542" s="312"/>
      <c r="O542" s="312"/>
      <c r="P542" s="538"/>
      <c r="Q542" s="539"/>
      <c r="R542" s="540"/>
      <c r="S542" s="312"/>
      <c r="T542" s="312"/>
      <c r="U542" s="312"/>
      <c r="V542" s="312"/>
      <c r="W542" s="312"/>
      <c r="X542" s="312"/>
      <c r="Y542" s="312"/>
      <c r="Z542" s="312"/>
    </row>
    <row r="543" spans="1:26" ht="15.75" customHeight="1" x14ac:dyDescent="0.2">
      <c r="A543" s="315"/>
      <c r="B543" s="315"/>
      <c r="C543" s="315"/>
      <c r="D543" s="315"/>
      <c r="E543" s="312"/>
      <c r="F543" s="312"/>
      <c r="G543" s="535"/>
      <c r="H543" s="312"/>
      <c r="I543" s="536"/>
      <c r="J543" s="317"/>
      <c r="K543" s="317"/>
      <c r="L543" s="317"/>
      <c r="M543" s="317"/>
      <c r="N543" s="312"/>
      <c r="O543" s="312"/>
      <c r="P543" s="538"/>
      <c r="Q543" s="539"/>
      <c r="R543" s="540"/>
      <c r="S543" s="312"/>
      <c r="T543" s="312"/>
      <c r="U543" s="312"/>
      <c r="V543" s="312"/>
      <c r="W543" s="312"/>
      <c r="X543" s="312"/>
      <c r="Y543" s="312"/>
      <c r="Z543" s="312"/>
    </row>
    <row r="544" spans="1:26" ht="15.75" customHeight="1" x14ac:dyDescent="0.2">
      <c r="A544" s="315"/>
      <c r="B544" s="315"/>
      <c r="C544" s="315"/>
      <c r="D544" s="315"/>
      <c r="E544" s="312"/>
      <c r="F544" s="312"/>
      <c r="G544" s="535"/>
      <c r="H544" s="312"/>
      <c r="I544" s="536"/>
      <c r="J544" s="317"/>
      <c r="K544" s="317"/>
      <c r="L544" s="317"/>
      <c r="M544" s="317"/>
      <c r="N544" s="312"/>
      <c r="O544" s="312"/>
      <c r="P544" s="538"/>
      <c r="Q544" s="539"/>
      <c r="R544" s="540"/>
      <c r="S544" s="312"/>
      <c r="T544" s="312"/>
      <c r="U544" s="312"/>
      <c r="V544" s="312"/>
      <c r="W544" s="312"/>
      <c r="X544" s="312"/>
      <c r="Y544" s="312"/>
      <c r="Z544" s="312"/>
    </row>
    <row r="545" spans="1:26" ht="15.75" customHeight="1" x14ac:dyDescent="0.2">
      <c r="A545" s="315"/>
      <c r="B545" s="315"/>
      <c r="C545" s="315"/>
      <c r="D545" s="315"/>
      <c r="E545" s="312"/>
      <c r="F545" s="312"/>
      <c r="G545" s="535"/>
      <c r="H545" s="312"/>
      <c r="I545" s="536"/>
      <c r="J545" s="317"/>
      <c r="K545" s="317"/>
      <c r="L545" s="317"/>
      <c r="M545" s="317"/>
      <c r="N545" s="312"/>
      <c r="O545" s="312"/>
      <c r="P545" s="538"/>
      <c r="Q545" s="539"/>
      <c r="R545" s="540"/>
      <c r="S545" s="312"/>
      <c r="T545" s="312"/>
      <c r="U545" s="312"/>
      <c r="V545" s="312"/>
      <c r="W545" s="312"/>
      <c r="X545" s="312"/>
      <c r="Y545" s="312"/>
      <c r="Z545" s="312"/>
    </row>
    <row r="546" spans="1:26" ht="15.75" customHeight="1" x14ac:dyDescent="0.2">
      <c r="A546" s="315"/>
      <c r="B546" s="315"/>
      <c r="C546" s="315"/>
      <c r="D546" s="315"/>
      <c r="E546" s="312"/>
      <c r="F546" s="312"/>
      <c r="G546" s="535"/>
      <c r="H546" s="312"/>
      <c r="I546" s="536"/>
      <c r="J546" s="317"/>
      <c r="K546" s="317"/>
      <c r="L546" s="317"/>
      <c r="M546" s="317"/>
      <c r="N546" s="312"/>
      <c r="O546" s="312"/>
      <c r="P546" s="538"/>
      <c r="Q546" s="539"/>
      <c r="R546" s="540"/>
      <c r="S546" s="312"/>
      <c r="T546" s="312"/>
      <c r="U546" s="312"/>
      <c r="V546" s="312"/>
      <c r="W546" s="312"/>
      <c r="X546" s="312"/>
      <c r="Y546" s="312"/>
      <c r="Z546" s="312"/>
    </row>
    <row r="547" spans="1:26" ht="15.75" customHeight="1" x14ac:dyDescent="0.2">
      <c r="A547" s="315"/>
      <c r="B547" s="315"/>
      <c r="C547" s="315"/>
      <c r="D547" s="315"/>
      <c r="E547" s="312"/>
      <c r="F547" s="312"/>
      <c r="G547" s="535"/>
      <c r="H547" s="312"/>
      <c r="I547" s="536"/>
      <c r="J547" s="317"/>
      <c r="K547" s="317"/>
      <c r="L547" s="317"/>
      <c r="M547" s="317"/>
      <c r="N547" s="312"/>
      <c r="O547" s="312"/>
      <c r="P547" s="538"/>
      <c r="Q547" s="539"/>
      <c r="R547" s="540"/>
      <c r="S547" s="312"/>
      <c r="T547" s="312"/>
      <c r="U547" s="312"/>
      <c r="V547" s="312"/>
      <c r="W547" s="312"/>
      <c r="X547" s="312"/>
      <c r="Y547" s="312"/>
      <c r="Z547" s="312"/>
    </row>
    <row r="548" spans="1:26" ht="15.75" customHeight="1" x14ac:dyDescent="0.2">
      <c r="A548" s="315"/>
      <c r="B548" s="315"/>
      <c r="C548" s="315"/>
      <c r="D548" s="315"/>
      <c r="E548" s="312"/>
      <c r="F548" s="312"/>
      <c r="G548" s="535"/>
      <c r="H548" s="312"/>
      <c r="I548" s="536"/>
      <c r="J548" s="317"/>
      <c r="K548" s="317"/>
      <c r="L548" s="317"/>
      <c r="M548" s="317"/>
      <c r="N548" s="312"/>
      <c r="O548" s="312"/>
      <c r="P548" s="538"/>
      <c r="Q548" s="539"/>
      <c r="R548" s="540"/>
      <c r="S548" s="312"/>
      <c r="T548" s="312"/>
      <c r="U548" s="312"/>
      <c r="V548" s="312"/>
      <c r="W548" s="312"/>
      <c r="X548" s="312"/>
      <c r="Y548" s="312"/>
      <c r="Z548" s="312"/>
    </row>
    <row r="549" spans="1:26" ht="15.75" customHeight="1" x14ac:dyDescent="0.2">
      <c r="A549" s="315"/>
      <c r="B549" s="315"/>
      <c r="C549" s="315"/>
      <c r="D549" s="315"/>
      <c r="E549" s="312"/>
      <c r="F549" s="312"/>
      <c r="G549" s="535"/>
      <c r="H549" s="312"/>
      <c r="I549" s="536"/>
      <c r="J549" s="317"/>
      <c r="K549" s="317"/>
      <c r="L549" s="317"/>
      <c r="M549" s="317"/>
      <c r="N549" s="312"/>
      <c r="O549" s="312"/>
      <c r="P549" s="538"/>
      <c r="Q549" s="539"/>
      <c r="R549" s="540"/>
      <c r="S549" s="312"/>
      <c r="T549" s="312"/>
      <c r="U549" s="312"/>
      <c r="V549" s="312"/>
      <c r="W549" s="312"/>
      <c r="X549" s="312"/>
      <c r="Y549" s="312"/>
      <c r="Z549" s="312"/>
    </row>
    <row r="550" spans="1:26" ht="15.75" customHeight="1" x14ac:dyDescent="0.2">
      <c r="A550" s="315"/>
      <c r="B550" s="315"/>
      <c r="C550" s="315"/>
      <c r="D550" s="315"/>
      <c r="E550" s="312"/>
      <c r="F550" s="312"/>
      <c r="G550" s="535"/>
      <c r="H550" s="312"/>
      <c r="I550" s="536"/>
      <c r="J550" s="317"/>
      <c r="K550" s="317"/>
      <c r="L550" s="317"/>
      <c r="M550" s="317"/>
      <c r="N550" s="312"/>
      <c r="O550" s="312"/>
      <c r="P550" s="538"/>
      <c r="Q550" s="539"/>
      <c r="R550" s="540"/>
      <c r="S550" s="312"/>
      <c r="T550" s="312"/>
      <c r="U550" s="312"/>
      <c r="V550" s="312"/>
      <c r="W550" s="312"/>
      <c r="X550" s="312"/>
      <c r="Y550" s="312"/>
      <c r="Z550" s="312"/>
    </row>
    <row r="551" spans="1:26" ht="15.75" customHeight="1" x14ac:dyDescent="0.2">
      <c r="A551" s="315"/>
      <c r="B551" s="315"/>
      <c r="C551" s="315"/>
      <c r="D551" s="315"/>
      <c r="E551" s="312"/>
      <c r="F551" s="312"/>
      <c r="G551" s="535"/>
      <c r="H551" s="312"/>
      <c r="I551" s="536"/>
      <c r="J551" s="317"/>
      <c r="K551" s="317"/>
      <c r="L551" s="317"/>
      <c r="M551" s="317"/>
      <c r="N551" s="312"/>
      <c r="O551" s="312"/>
      <c r="P551" s="538"/>
      <c r="Q551" s="539"/>
      <c r="R551" s="540"/>
      <c r="S551" s="312"/>
      <c r="T551" s="312"/>
      <c r="U551" s="312"/>
      <c r="V551" s="312"/>
      <c r="W551" s="312"/>
      <c r="X551" s="312"/>
      <c r="Y551" s="312"/>
      <c r="Z551" s="312"/>
    </row>
    <row r="552" spans="1:26" ht="15.75" customHeight="1" x14ac:dyDescent="0.2">
      <c r="A552" s="315"/>
      <c r="B552" s="315"/>
      <c r="C552" s="315"/>
      <c r="D552" s="315"/>
      <c r="E552" s="312"/>
      <c r="F552" s="312"/>
      <c r="G552" s="535"/>
      <c r="H552" s="312"/>
      <c r="I552" s="536"/>
      <c r="J552" s="317"/>
      <c r="K552" s="317"/>
      <c r="L552" s="317"/>
      <c r="M552" s="317"/>
      <c r="N552" s="312"/>
      <c r="O552" s="312"/>
      <c r="P552" s="538"/>
      <c r="Q552" s="539"/>
      <c r="R552" s="540"/>
      <c r="S552" s="312"/>
      <c r="T552" s="312"/>
      <c r="U552" s="312"/>
      <c r="V552" s="312"/>
      <c r="W552" s="312"/>
      <c r="X552" s="312"/>
      <c r="Y552" s="312"/>
      <c r="Z552" s="312"/>
    </row>
    <row r="553" spans="1:26" ht="15.75" customHeight="1" x14ac:dyDescent="0.2">
      <c r="A553" s="315"/>
      <c r="B553" s="315"/>
      <c r="C553" s="315"/>
      <c r="D553" s="315"/>
      <c r="E553" s="312"/>
      <c r="F553" s="312"/>
      <c r="G553" s="535"/>
      <c r="H553" s="312"/>
      <c r="I553" s="536"/>
      <c r="J553" s="317"/>
      <c r="K553" s="317"/>
      <c r="L553" s="317"/>
      <c r="M553" s="317"/>
      <c r="N553" s="312"/>
      <c r="O553" s="312"/>
      <c r="P553" s="538"/>
      <c r="Q553" s="539"/>
      <c r="R553" s="540"/>
      <c r="S553" s="312"/>
      <c r="T553" s="312"/>
      <c r="U553" s="312"/>
      <c r="V553" s="312"/>
      <c r="W553" s="312"/>
      <c r="X553" s="312"/>
      <c r="Y553" s="312"/>
      <c r="Z553" s="312"/>
    </row>
    <row r="554" spans="1:26" ht="15.75" customHeight="1" x14ac:dyDescent="0.2">
      <c r="A554" s="315"/>
      <c r="B554" s="315"/>
      <c r="C554" s="315"/>
      <c r="D554" s="315"/>
      <c r="E554" s="312"/>
      <c r="F554" s="312"/>
      <c r="G554" s="535"/>
      <c r="H554" s="312"/>
      <c r="I554" s="536"/>
      <c r="J554" s="317"/>
      <c r="K554" s="317"/>
      <c r="L554" s="317"/>
      <c r="M554" s="317"/>
      <c r="N554" s="312"/>
      <c r="O554" s="312"/>
      <c r="P554" s="538"/>
      <c r="Q554" s="539"/>
      <c r="R554" s="540"/>
      <c r="S554" s="312"/>
      <c r="T554" s="312"/>
      <c r="U554" s="312"/>
      <c r="V554" s="312"/>
      <c r="W554" s="312"/>
      <c r="X554" s="312"/>
      <c r="Y554" s="312"/>
      <c r="Z554" s="312"/>
    </row>
    <row r="555" spans="1:26" ht="15.75" customHeight="1" x14ac:dyDescent="0.2">
      <c r="A555" s="315"/>
      <c r="B555" s="315"/>
      <c r="C555" s="315"/>
      <c r="D555" s="315"/>
      <c r="E555" s="312"/>
      <c r="F555" s="312"/>
      <c r="G555" s="535"/>
      <c r="H555" s="312"/>
      <c r="I555" s="536"/>
      <c r="J555" s="317"/>
      <c r="K555" s="317"/>
      <c r="L555" s="317"/>
      <c r="M555" s="317"/>
      <c r="N555" s="312"/>
      <c r="O555" s="312"/>
      <c r="P555" s="538"/>
      <c r="Q555" s="539"/>
      <c r="R555" s="540"/>
      <c r="S555" s="312"/>
      <c r="T555" s="312"/>
      <c r="U555" s="312"/>
      <c r="V555" s="312"/>
      <c r="W555" s="312"/>
      <c r="X555" s="312"/>
      <c r="Y555" s="312"/>
      <c r="Z555" s="312"/>
    </row>
    <row r="556" spans="1:26" ht="15.75" customHeight="1" x14ac:dyDescent="0.2">
      <c r="A556" s="315"/>
      <c r="B556" s="315"/>
      <c r="C556" s="315"/>
      <c r="D556" s="315"/>
      <c r="E556" s="312"/>
      <c r="F556" s="312"/>
      <c r="G556" s="535"/>
      <c r="H556" s="312"/>
      <c r="I556" s="536"/>
      <c r="J556" s="317"/>
      <c r="K556" s="317"/>
      <c r="L556" s="317"/>
      <c r="M556" s="317"/>
      <c r="N556" s="312"/>
      <c r="O556" s="312"/>
      <c r="P556" s="538"/>
      <c r="Q556" s="539"/>
      <c r="R556" s="540"/>
      <c r="S556" s="312"/>
      <c r="T556" s="312"/>
      <c r="U556" s="312"/>
      <c r="V556" s="312"/>
      <c r="W556" s="312"/>
      <c r="X556" s="312"/>
      <c r="Y556" s="312"/>
      <c r="Z556" s="312"/>
    </row>
    <row r="557" spans="1:26" ht="15.75" customHeight="1" x14ac:dyDescent="0.2">
      <c r="A557" s="315"/>
      <c r="B557" s="315"/>
      <c r="C557" s="315"/>
      <c r="D557" s="315"/>
      <c r="E557" s="312"/>
      <c r="F557" s="312"/>
      <c r="G557" s="535"/>
      <c r="H557" s="312"/>
      <c r="I557" s="536"/>
      <c r="J557" s="317"/>
      <c r="K557" s="317"/>
      <c r="L557" s="317"/>
      <c r="M557" s="317"/>
      <c r="N557" s="312"/>
      <c r="O557" s="312"/>
      <c r="P557" s="538"/>
      <c r="Q557" s="539"/>
      <c r="R557" s="540"/>
      <c r="S557" s="312"/>
      <c r="T557" s="312"/>
      <c r="U557" s="312"/>
      <c r="V557" s="312"/>
      <c r="W557" s="312"/>
      <c r="X557" s="312"/>
      <c r="Y557" s="312"/>
      <c r="Z557" s="312"/>
    </row>
    <row r="558" spans="1:26" ht="15.75" customHeight="1" x14ac:dyDescent="0.2">
      <c r="A558" s="315"/>
      <c r="B558" s="315"/>
      <c r="C558" s="315"/>
      <c r="D558" s="315"/>
      <c r="E558" s="312"/>
      <c r="F558" s="312"/>
      <c r="G558" s="535"/>
      <c r="H558" s="312"/>
      <c r="I558" s="536"/>
      <c r="J558" s="317"/>
      <c r="K558" s="317"/>
      <c r="L558" s="317"/>
      <c r="M558" s="317"/>
      <c r="N558" s="312"/>
      <c r="O558" s="312"/>
      <c r="P558" s="538"/>
      <c r="Q558" s="539"/>
      <c r="R558" s="540"/>
      <c r="S558" s="312"/>
      <c r="T558" s="312"/>
      <c r="U558" s="312"/>
      <c r="V558" s="312"/>
      <c r="W558" s="312"/>
      <c r="X558" s="312"/>
      <c r="Y558" s="312"/>
      <c r="Z558" s="312"/>
    </row>
    <row r="559" spans="1:26" ht="15.75" customHeight="1" x14ac:dyDescent="0.2">
      <c r="A559" s="315"/>
      <c r="B559" s="315"/>
      <c r="C559" s="315"/>
      <c r="D559" s="315"/>
      <c r="E559" s="312"/>
      <c r="F559" s="312"/>
      <c r="G559" s="535"/>
      <c r="H559" s="312"/>
      <c r="I559" s="536"/>
      <c r="J559" s="317"/>
      <c r="K559" s="317"/>
      <c r="L559" s="317"/>
      <c r="M559" s="317"/>
      <c r="N559" s="312"/>
      <c r="O559" s="312"/>
      <c r="P559" s="538"/>
      <c r="Q559" s="539"/>
      <c r="R559" s="540"/>
      <c r="S559" s="312"/>
      <c r="T559" s="312"/>
      <c r="U559" s="312"/>
      <c r="V559" s="312"/>
      <c r="W559" s="312"/>
      <c r="X559" s="312"/>
      <c r="Y559" s="312"/>
      <c r="Z559" s="312"/>
    </row>
    <row r="560" spans="1:26" ht="15.75" customHeight="1" x14ac:dyDescent="0.2">
      <c r="A560" s="315"/>
      <c r="B560" s="315"/>
      <c r="C560" s="315"/>
      <c r="D560" s="315"/>
      <c r="E560" s="312"/>
      <c r="F560" s="312"/>
      <c r="G560" s="535"/>
      <c r="H560" s="312"/>
      <c r="I560" s="536"/>
      <c r="J560" s="317"/>
      <c r="K560" s="317"/>
      <c r="L560" s="317"/>
      <c r="M560" s="317"/>
      <c r="N560" s="312"/>
      <c r="O560" s="312"/>
      <c r="P560" s="538"/>
      <c r="Q560" s="539"/>
      <c r="R560" s="540"/>
      <c r="S560" s="312"/>
      <c r="T560" s="312"/>
      <c r="U560" s="312"/>
      <c r="V560" s="312"/>
      <c r="W560" s="312"/>
      <c r="X560" s="312"/>
      <c r="Y560" s="312"/>
      <c r="Z560" s="312"/>
    </row>
    <row r="561" spans="1:26" ht="15.75" customHeight="1" x14ac:dyDescent="0.2">
      <c r="A561" s="315"/>
      <c r="B561" s="315"/>
      <c r="C561" s="315"/>
      <c r="D561" s="315"/>
      <c r="E561" s="312"/>
      <c r="F561" s="312"/>
      <c r="G561" s="535"/>
      <c r="H561" s="312"/>
      <c r="I561" s="536"/>
      <c r="J561" s="317"/>
      <c r="K561" s="317"/>
      <c r="L561" s="317"/>
      <c r="M561" s="317"/>
      <c r="N561" s="312"/>
      <c r="O561" s="312"/>
      <c r="P561" s="538"/>
      <c r="Q561" s="539"/>
      <c r="R561" s="540"/>
      <c r="S561" s="312"/>
      <c r="T561" s="312"/>
      <c r="U561" s="312"/>
      <c r="V561" s="312"/>
      <c r="W561" s="312"/>
      <c r="X561" s="312"/>
      <c r="Y561" s="312"/>
      <c r="Z561" s="312"/>
    </row>
    <row r="562" spans="1:26" ht="15.75" customHeight="1" x14ac:dyDescent="0.2">
      <c r="A562" s="315"/>
      <c r="B562" s="315"/>
      <c r="C562" s="315"/>
      <c r="D562" s="315"/>
      <c r="E562" s="312"/>
      <c r="F562" s="312"/>
      <c r="G562" s="535"/>
      <c r="H562" s="312"/>
      <c r="I562" s="536"/>
      <c r="J562" s="317"/>
      <c r="K562" s="317"/>
      <c r="L562" s="317"/>
      <c r="M562" s="317"/>
      <c r="N562" s="312"/>
      <c r="O562" s="312"/>
      <c r="P562" s="538"/>
      <c r="Q562" s="539"/>
      <c r="R562" s="540"/>
      <c r="S562" s="312"/>
      <c r="T562" s="312"/>
      <c r="U562" s="312"/>
      <c r="V562" s="312"/>
      <c r="W562" s="312"/>
      <c r="X562" s="312"/>
      <c r="Y562" s="312"/>
      <c r="Z562" s="312"/>
    </row>
    <row r="563" spans="1:26" ht="15.75" customHeight="1" x14ac:dyDescent="0.2">
      <c r="A563" s="315"/>
      <c r="B563" s="315"/>
      <c r="C563" s="315"/>
      <c r="D563" s="315"/>
      <c r="E563" s="312"/>
      <c r="F563" s="312"/>
      <c r="G563" s="535"/>
      <c r="H563" s="312"/>
      <c r="I563" s="536"/>
      <c r="J563" s="317"/>
      <c r="K563" s="317"/>
      <c r="L563" s="317"/>
      <c r="M563" s="317"/>
      <c r="N563" s="312"/>
      <c r="O563" s="312"/>
      <c r="P563" s="538"/>
      <c r="Q563" s="539"/>
      <c r="R563" s="540"/>
      <c r="S563" s="312"/>
      <c r="T563" s="312"/>
      <c r="U563" s="312"/>
      <c r="V563" s="312"/>
      <c r="W563" s="312"/>
      <c r="X563" s="312"/>
      <c r="Y563" s="312"/>
      <c r="Z563" s="312"/>
    </row>
    <row r="564" spans="1:26" ht="15.75" customHeight="1" x14ac:dyDescent="0.2">
      <c r="A564" s="315"/>
      <c r="B564" s="315"/>
      <c r="C564" s="315"/>
      <c r="D564" s="315"/>
      <c r="E564" s="312"/>
      <c r="F564" s="312"/>
      <c r="G564" s="535"/>
      <c r="H564" s="312"/>
      <c r="I564" s="536"/>
      <c r="J564" s="317"/>
      <c r="K564" s="317"/>
      <c r="L564" s="317"/>
      <c r="M564" s="317"/>
      <c r="N564" s="312"/>
      <c r="O564" s="312"/>
      <c r="P564" s="538"/>
      <c r="Q564" s="539"/>
      <c r="R564" s="540"/>
      <c r="S564" s="312"/>
      <c r="T564" s="312"/>
      <c r="U564" s="312"/>
      <c r="V564" s="312"/>
      <c r="W564" s="312"/>
      <c r="X564" s="312"/>
      <c r="Y564" s="312"/>
      <c r="Z564" s="312"/>
    </row>
    <row r="565" spans="1:26" ht="15.75" customHeight="1" x14ac:dyDescent="0.2">
      <c r="A565" s="315"/>
      <c r="B565" s="315"/>
      <c r="C565" s="315"/>
      <c r="D565" s="315"/>
      <c r="E565" s="312"/>
      <c r="F565" s="312"/>
      <c r="G565" s="535"/>
      <c r="H565" s="312"/>
      <c r="I565" s="536"/>
      <c r="J565" s="317"/>
      <c r="K565" s="317"/>
      <c r="L565" s="317"/>
      <c r="M565" s="317"/>
      <c r="N565" s="312"/>
      <c r="O565" s="312"/>
      <c r="P565" s="538"/>
      <c r="Q565" s="539"/>
      <c r="R565" s="540"/>
      <c r="S565" s="312"/>
      <c r="T565" s="312"/>
      <c r="U565" s="312"/>
      <c r="V565" s="312"/>
      <c r="W565" s="312"/>
      <c r="X565" s="312"/>
      <c r="Y565" s="312"/>
      <c r="Z565" s="312"/>
    </row>
    <row r="566" spans="1:26" ht="15.75" customHeight="1" x14ac:dyDescent="0.2">
      <c r="A566" s="315"/>
      <c r="B566" s="315"/>
      <c r="C566" s="315"/>
      <c r="D566" s="315"/>
      <c r="E566" s="312"/>
      <c r="F566" s="312"/>
      <c r="G566" s="535"/>
      <c r="H566" s="312"/>
      <c r="I566" s="536"/>
      <c r="J566" s="317"/>
      <c r="K566" s="317"/>
      <c r="L566" s="317"/>
      <c r="M566" s="317"/>
      <c r="N566" s="312"/>
      <c r="O566" s="312"/>
      <c r="P566" s="538"/>
      <c r="Q566" s="539"/>
      <c r="R566" s="540"/>
      <c r="S566" s="312"/>
      <c r="T566" s="312"/>
      <c r="U566" s="312"/>
      <c r="V566" s="312"/>
      <c r="W566" s="312"/>
      <c r="X566" s="312"/>
      <c r="Y566" s="312"/>
      <c r="Z566" s="312"/>
    </row>
    <row r="567" spans="1:26" ht="15.75" customHeight="1" x14ac:dyDescent="0.2">
      <c r="A567" s="315"/>
      <c r="B567" s="315"/>
      <c r="C567" s="315"/>
      <c r="D567" s="315"/>
      <c r="E567" s="312"/>
      <c r="F567" s="312"/>
      <c r="G567" s="535"/>
      <c r="H567" s="312"/>
      <c r="I567" s="536"/>
      <c r="J567" s="317"/>
      <c r="K567" s="317"/>
      <c r="L567" s="317"/>
      <c r="M567" s="317"/>
      <c r="N567" s="312"/>
      <c r="O567" s="312"/>
      <c r="P567" s="538"/>
      <c r="Q567" s="539"/>
      <c r="R567" s="540"/>
      <c r="S567" s="312"/>
      <c r="T567" s="312"/>
      <c r="U567" s="312"/>
      <c r="V567" s="312"/>
      <c r="W567" s="312"/>
      <c r="X567" s="312"/>
      <c r="Y567" s="312"/>
      <c r="Z567" s="312"/>
    </row>
    <row r="568" spans="1:26" ht="15.75" customHeight="1" x14ac:dyDescent="0.2">
      <c r="A568" s="315"/>
      <c r="B568" s="315"/>
      <c r="C568" s="315"/>
      <c r="D568" s="315"/>
      <c r="E568" s="312"/>
      <c r="F568" s="312"/>
      <c r="G568" s="535"/>
      <c r="H568" s="312"/>
      <c r="I568" s="536"/>
      <c r="J568" s="317"/>
      <c r="K568" s="317"/>
      <c r="L568" s="317"/>
      <c r="M568" s="317"/>
      <c r="N568" s="312"/>
      <c r="O568" s="312"/>
      <c r="P568" s="538"/>
      <c r="Q568" s="539"/>
      <c r="R568" s="540"/>
      <c r="S568" s="312"/>
      <c r="T568" s="312"/>
      <c r="U568" s="312"/>
      <c r="V568" s="312"/>
      <c r="W568" s="312"/>
      <c r="X568" s="312"/>
      <c r="Y568" s="312"/>
      <c r="Z568" s="312"/>
    </row>
    <row r="569" spans="1:26" ht="15.75" customHeight="1" x14ac:dyDescent="0.2">
      <c r="A569" s="315"/>
      <c r="B569" s="315"/>
      <c r="C569" s="315"/>
      <c r="D569" s="315"/>
      <c r="E569" s="312"/>
      <c r="F569" s="312"/>
      <c r="G569" s="535"/>
      <c r="H569" s="312"/>
      <c r="I569" s="536"/>
      <c r="J569" s="317"/>
      <c r="K569" s="317"/>
      <c r="L569" s="317"/>
      <c r="M569" s="317"/>
      <c r="N569" s="312"/>
      <c r="O569" s="312"/>
      <c r="P569" s="538"/>
      <c r="Q569" s="539"/>
      <c r="R569" s="540"/>
      <c r="S569" s="312"/>
      <c r="T569" s="312"/>
      <c r="U569" s="312"/>
      <c r="V569" s="312"/>
      <c r="W569" s="312"/>
      <c r="X569" s="312"/>
      <c r="Y569" s="312"/>
      <c r="Z569" s="312"/>
    </row>
    <row r="570" spans="1:26" ht="15.75" customHeight="1" x14ac:dyDescent="0.2">
      <c r="A570" s="315"/>
      <c r="B570" s="315"/>
      <c r="C570" s="315"/>
      <c r="D570" s="315"/>
      <c r="E570" s="312"/>
      <c r="F570" s="312"/>
      <c r="G570" s="535"/>
      <c r="H570" s="312"/>
      <c r="I570" s="536"/>
      <c r="J570" s="317"/>
      <c r="K570" s="317"/>
      <c r="L570" s="317"/>
      <c r="M570" s="317"/>
      <c r="N570" s="312"/>
      <c r="O570" s="312"/>
      <c r="P570" s="538"/>
      <c r="Q570" s="539"/>
      <c r="R570" s="540"/>
      <c r="S570" s="312"/>
      <c r="T570" s="312"/>
      <c r="U570" s="312"/>
      <c r="V570" s="312"/>
      <c r="W570" s="312"/>
      <c r="X570" s="312"/>
      <c r="Y570" s="312"/>
      <c r="Z570" s="312"/>
    </row>
    <row r="571" spans="1:26" ht="15.75" customHeight="1" x14ac:dyDescent="0.2">
      <c r="A571" s="315"/>
      <c r="B571" s="315"/>
      <c r="C571" s="315"/>
      <c r="D571" s="315"/>
      <c r="E571" s="312"/>
      <c r="F571" s="312"/>
      <c r="G571" s="535"/>
      <c r="H571" s="312"/>
      <c r="I571" s="536"/>
      <c r="J571" s="317"/>
      <c r="K571" s="317"/>
      <c r="L571" s="317"/>
      <c r="M571" s="317"/>
      <c r="N571" s="312"/>
      <c r="O571" s="312"/>
      <c r="P571" s="538"/>
      <c r="Q571" s="539"/>
      <c r="R571" s="540"/>
      <c r="S571" s="312"/>
      <c r="T571" s="312"/>
      <c r="U571" s="312"/>
      <c r="V571" s="312"/>
      <c r="W571" s="312"/>
      <c r="X571" s="312"/>
      <c r="Y571" s="312"/>
      <c r="Z571" s="312"/>
    </row>
    <row r="572" spans="1:26" ht="15.75" customHeight="1" x14ac:dyDescent="0.2">
      <c r="A572" s="315"/>
      <c r="B572" s="315"/>
      <c r="C572" s="315"/>
      <c r="D572" s="315"/>
      <c r="E572" s="312"/>
      <c r="F572" s="312"/>
      <c r="G572" s="535"/>
      <c r="H572" s="312"/>
      <c r="I572" s="536"/>
      <c r="J572" s="317"/>
      <c r="K572" s="317"/>
      <c r="L572" s="317"/>
      <c r="M572" s="317"/>
      <c r="N572" s="312"/>
      <c r="O572" s="312"/>
      <c r="P572" s="538"/>
      <c r="Q572" s="539"/>
      <c r="R572" s="540"/>
      <c r="S572" s="312"/>
      <c r="T572" s="312"/>
      <c r="U572" s="312"/>
      <c r="V572" s="312"/>
      <c r="W572" s="312"/>
      <c r="X572" s="312"/>
      <c r="Y572" s="312"/>
      <c r="Z572" s="312"/>
    </row>
    <row r="573" spans="1:26" ht="15.75" customHeight="1" x14ac:dyDescent="0.2">
      <c r="A573" s="315"/>
      <c r="B573" s="315"/>
      <c r="C573" s="315"/>
      <c r="D573" s="315"/>
      <c r="E573" s="312"/>
      <c r="F573" s="312"/>
      <c r="G573" s="535"/>
      <c r="H573" s="312"/>
      <c r="I573" s="536"/>
      <c r="J573" s="317"/>
      <c r="K573" s="317"/>
      <c r="L573" s="317"/>
      <c r="M573" s="317"/>
      <c r="N573" s="312"/>
      <c r="O573" s="312"/>
      <c r="P573" s="538"/>
      <c r="Q573" s="539"/>
      <c r="R573" s="540"/>
      <c r="S573" s="312"/>
      <c r="T573" s="312"/>
      <c r="U573" s="312"/>
      <c r="V573" s="312"/>
      <c r="W573" s="312"/>
      <c r="X573" s="312"/>
      <c r="Y573" s="312"/>
      <c r="Z573" s="312"/>
    </row>
    <row r="574" spans="1:26" ht="15.75" customHeight="1" x14ac:dyDescent="0.2">
      <c r="A574" s="315"/>
      <c r="B574" s="315"/>
      <c r="C574" s="315"/>
      <c r="D574" s="315"/>
      <c r="E574" s="312"/>
      <c r="F574" s="312"/>
      <c r="G574" s="535"/>
      <c r="H574" s="312"/>
      <c r="I574" s="536"/>
      <c r="J574" s="317"/>
      <c r="K574" s="317"/>
      <c r="L574" s="317"/>
      <c r="M574" s="317"/>
      <c r="N574" s="312"/>
      <c r="O574" s="312"/>
      <c r="P574" s="538"/>
      <c r="Q574" s="539"/>
      <c r="R574" s="540"/>
      <c r="S574" s="312"/>
      <c r="T574" s="312"/>
      <c r="U574" s="312"/>
      <c r="V574" s="312"/>
      <c r="W574" s="312"/>
      <c r="X574" s="312"/>
      <c r="Y574" s="312"/>
      <c r="Z574" s="312"/>
    </row>
    <row r="575" spans="1:26" ht="15.75" customHeight="1" x14ac:dyDescent="0.2">
      <c r="A575" s="315"/>
      <c r="B575" s="315"/>
      <c r="C575" s="315"/>
      <c r="D575" s="315"/>
      <c r="E575" s="312"/>
      <c r="F575" s="312"/>
      <c r="G575" s="535"/>
      <c r="H575" s="312"/>
      <c r="I575" s="536"/>
      <c r="J575" s="317"/>
      <c r="K575" s="317"/>
      <c r="L575" s="317"/>
      <c r="M575" s="317"/>
      <c r="N575" s="312"/>
      <c r="O575" s="312"/>
      <c r="P575" s="538"/>
      <c r="Q575" s="539"/>
      <c r="R575" s="540"/>
      <c r="S575" s="312"/>
      <c r="T575" s="312"/>
      <c r="U575" s="312"/>
      <c r="V575" s="312"/>
      <c r="W575" s="312"/>
      <c r="X575" s="312"/>
      <c r="Y575" s="312"/>
      <c r="Z575" s="312"/>
    </row>
    <row r="576" spans="1:26" ht="15.75" customHeight="1" x14ac:dyDescent="0.2">
      <c r="A576" s="315"/>
      <c r="B576" s="315"/>
      <c r="C576" s="315"/>
      <c r="D576" s="315"/>
      <c r="E576" s="312"/>
      <c r="F576" s="312"/>
      <c r="G576" s="535"/>
      <c r="H576" s="312"/>
      <c r="I576" s="536"/>
      <c r="J576" s="317"/>
      <c r="K576" s="317"/>
      <c r="L576" s="317"/>
      <c r="M576" s="317"/>
      <c r="N576" s="312"/>
      <c r="O576" s="312"/>
      <c r="P576" s="538"/>
      <c r="Q576" s="539"/>
      <c r="R576" s="540"/>
      <c r="S576" s="312"/>
      <c r="T576" s="312"/>
      <c r="U576" s="312"/>
      <c r="V576" s="312"/>
      <c r="W576" s="312"/>
      <c r="X576" s="312"/>
      <c r="Y576" s="312"/>
      <c r="Z576" s="312"/>
    </row>
    <row r="577" spans="1:26" ht="15.75" customHeight="1" x14ac:dyDescent="0.2">
      <c r="A577" s="315"/>
      <c r="B577" s="315"/>
      <c r="C577" s="315"/>
      <c r="D577" s="315"/>
      <c r="E577" s="312"/>
      <c r="F577" s="312"/>
      <c r="G577" s="535"/>
      <c r="H577" s="312"/>
      <c r="I577" s="536"/>
      <c r="J577" s="317"/>
      <c r="K577" s="317"/>
      <c r="L577" s="317"/>
      <c r="M577" s="317"/>
      <c r="N577" s="312"/>
      <c r="O577" s="312"/>
      <c r="P577" s="538"/>
      <c r="Q577" s="539"/>
      <c r="R577" s="540"/>
      <c r="S577" s="312"/>
      <c r="T577" s="312"/>
      <c r="U577" s="312"/>
      <c r="V577" s="312"/>
      <c r="W577" s="312"/>
      <c r="X577" s="312"/>
      <c r="Y577" s="312"/>
      <c r="Z577" s="312"/>
    </row>
    <row r="578" spans="1:26" ht="15.75" customHeight="1" x14ac:dyDescent="0.2">
      <c r="A578" s="315"/>
      <c r="B578" s="315"/>
      <c r="C578" s="315"/>
      <c r="D578" s="315"/>
      <c r="E578" s="312"/>
      <c r="F578" s="312"/>
      <c r="G578" s="535"/>
      <c r="H578" s="312"/>
      <c r="I578" s="536"/>
      <c r="J578" s="317"/>
      <c r="K578" s="317"/>
      <c r="L578" s="317"/>
      <c r="M578" s="317"/>
      <c r="N578" s="312"/>
      <c r="O578" s="312"/>
      <c r="P578" s="538"/>
      <c r="Q578" s="539"/>
      <c r="R578" s="540"/>
      <c r="S578" s="312"/>
      <c r="T578" s="312"/>
      <c r="U578" s="312"/>
      <c r="V578" s="312"/>
      <c r="W578" s="312"/>
      <c r="X578" s="312"/>
      <c r="Y578" s="312"/>
      <c r="Z578" s="312"/>
    </row>
    <row r="579" spans="1:26" ht="15.75" customHeight="1" x14ac:dyDescent="0.2">
      <c r="A579" s="315"/>
      <c r="B579" s="315"/>
      <c r="C579" s="315"/>
      <c r="D579" s="315"/>
      <c r="E579" s="312"/>
      <c r="F579" s="312"/>
      <c r="G579" s="535"/>
      <c r="H579" s="312"/>
      <c r="I579" s="536"/>
      <c r="J579" s="317"/>
      <c r="K579" s="317"/>
      <c r="L579" s="317"/>
      <c r="M579" s="317"/>
      <c r="N579" s="312"/>
      <c r="O579" s="312"/>
      <c r="P579" s="538"/>
      <c r="Q579" s="539"/>
      <c r="R579" s="540"/>
      <c r="S579" s="312"/>
      <c r="T579" s="312"/>
      <c r="U579" s="312"/>
      <c r="V579" s="312"/>
      <c r="W579" s="312"/>
      <c r="X579" s="312"/>
      <c r="Y579" s="312"/>
      <c r="Z579" s="312"/>
    </row>
    <row r="580" spans="1:26" ht="15.75" customHeight="1" x14ac:dyDescent="0.2">
      <c r="A580" s="315"/>
      <c r="B580" s="315"/>
      <c r="C580" s="315"/>
      <c r="D580" s="315"/>
      <c r="E580" s="312"/>
      <c r="F580" s="312"/>
      <c r="G580" s="535"/>
      <c r="H580" s="312"/>
      <c r="I580" s="536"/>
      <c r="J580" s="317"/>
      <c r="K580" s="317"/>
      <c r="L580" s="317"/>
      <c r="M580" s="317"/>
      <c r="N580" s="312"/>
      <c r="O580" s="312"/>
      <c r="P580" s="538"/>
      <c r="Q580" s="539"/>
      <c r="R580" s="540"/>
      <c r="S580" s="312"/>
      <c r="T580" s="312"/>
      <c r="U580" s="312"/>
      <c r="V580" s="312"/>
      <c r="W580" s="312"/>
      <c r="X580" s="312"/>
      <c r="Y580" s="312"/>
      <c r="Z580" s="312"/>
    </row>
    <row r="581" spans="1:26" ht="15.75" customHeight="1" x14ac:dyDescent="0.2">
      <c r="A581" s="315"/>
      <c r="B581" s="315"/>
      <c r="C581" s="315"/>
      <c r="D581" s="315"/>
      <c r="E581" s="312"/>
      <c r="F581" s="312"/>
      <c r="G581" s="535"/>
      <c r="H581" s="312"/>
      <c r="I581" s="536"/>
      <c r="J581" s="317"/>
      <c r="K581" s="317"/>
      <c r="L581" s="317"/>
      <c r="M581" s="317"/>
      <c r="N581" s="312"/>
      <c r="O581" s="312"/>
      <c r="P581" s="538"/>
      <c r="Q581" s="539"/>
      <c r="R581" s="540"/>
      <c r="S581" s="312"/>
      <c r="T581" s="312"/>
      <c r="U581" s="312"/>
      <c r="V581" s="312"/>
      <c r="W581" s="312"/>
      <c r="X581" s="312"/>
      <c r="Y581" s="312"/>
      <c r="Z581" s="312"/>
    </row>
    <row r="582" spans="1:26" ht="15.75" customHeight="1" x14ac:dyDescent="0.2">
      <c r="A582" s="315"/>
      <c r="B582" s="315"/>
      <c r="C582" s="315"/>
      <c r="D582" s="315"/>
      <c r="E582" s="312"/>
      <c r="F582" s="312"/>
      <c r="G582" s="535"/>
      <c r="H582" s="312"/>
      <c r="I582" s="536"/>
      <c r="J582" s="317"/>
      <c r="K582" s="317"/>
      <c r="L582" s="317"/>
      <c r="M582" s="317"/>
      <c r="N582" s="312"/>
      <c r="O582" s="312"/>
      <c r="P582" s="538"/>
      <c r="Q582" s="539"/>
      <c r="R582" s="540"/>
      <c r="S582" s="312"/>
      <c r="T582" s="312"/>
      <c r="U582" s="312"/>
      <c r="V582" s="312"/>
      <c r="W582" s="312"/>
      <c r="X582" s="312"/>
      <c r="Y582" s="312"/>
      <c r="Z582" s="312"/>
    </row>
    <row r="583" spans="1:26" ht="15.75" customHeight="1" x14ac:dyDescent="0.2">
      <c r="A583" s="315"/>
      <c r="B583" s="315"/>
      <c r="C583" s="315"/>
      <c r="D583" s="315"/>
      <c r="E583" s="312"/>
      <c r="F583" s="312"/>
      <c r="G583" s="535"/>
      <c r="H583" s="312"/>
      <c r="I583" s="536"/>
      <c r="J583" s="317"/>
      <c r="K583" s="317"/>
      <c r="L583" s="317"/>
      <c r="M583" s="317"/>
      <c r="N583" s="312"/>
      <c r="O583" s="312"/>
      <c r="P583" s="538"/>
      <c r="Q583" s="539"/>
      <c r="R583" s="540"/>
      <c r="S583" s="312"/>
      <c r="T583" s="312"/>
      <c r="U583" s="312"/>
      <c r="V583" s="312"/>
      <c r="W583" s="312"/>
      <c r="X583" s="312"/>
      <c r="Y583" s="312"/>
      <c r="Z583" s="312"/>
    </row>
    <row r="584" spans="1:26" ht="15.75" customHeight="1" x14ac:dyDescent="0.2">
      <c r="A584" s="315"/>
      <c r="B584" s="315"/>
      <c r="C584" s="315"/>
      <c r="D584" s="315"/>
      <c r="E584" s="312"/>
      <c r="F584" s="312"/>
      <c r="G584" s="535"/>
      <c r="H584" s="312"/>
      <c r="I584" s="536"/>
      <c r="J584" s="317"/>
      <c r="K584" s="317"/>
      <c r="L584" s="317"/>
      <c r="M584" s="317"/>
      <c r="N584" s="312"/>
      <c r="O584" s="312"/>
      <c r="P584" s="538"/>
      <c r="Q584" s="539"/>
      <c r="R584" s="540"/>
      <c r="S584" s="312"/>
      <c r="T584" s="312"/>
      <c r="U584" s="312"/>
      <c r="V584" s="312"/>
      <c r="W584" s="312"/>
      <c r="X584" s="312"/>
      <c r="Y584" s="312"/>
      <c r="Z584" s="312"/>
    </row>
    <row r="585" spans="1:26" ht="15.75" customHeight="1" x14ac:dyDescent="0.2">
      <c r="A585" s="315"/>
      <c r="B585" s="315"/>
      <c r="C585" s="315"/>
      <c r="D585" s="315"/>
      <c r="E585" s="312"/>
      <c r="F585" s="312"/>
      <c r="G585" s="535"/>
      <c r="H585" s="312"/>
      <c r="I585" s="536"/>
      <c r="J585" s="317"/>
      <c r="K585" s="317"/>
      <c r="L585" s="317"/>
      <c r="M585" s="317"/>
      <c r="N585" s="312"/>
      <c r="O585" s="312"/>
      <c r="P585" s="538"/>
      <c r="Q585" s="539"/>
      <c r="R585" s="540"/>
      <c r="S585" s="312"/>
      <c r="T585" s="312"/>
      <c r="U585" s="312"/>
      <c r="V585" s="312"/>
      <c r="W585" s="312"/>
      <c r="X585" s="312"/>
      <c r="Y585" s="312"/>
      <c r="Z585" s="312"/>
    </row>
    <row r="586" spans="1:26" ht="15.75" customHeight="1" x14ac:dyDescent="0.2">
      <c r="A586" s="315"/>
      <c r="B586" s="315"/>
      <c r="C586" s="315"/>
      <c r="D586" s="315"/>
      <c r="E586" s="312"/>
      <c r="F586" s="312"/>
      <c r="G586" s="535"/>
      <c r="H586" s="312"/>
      <c r="I586" s="536"/>
      <c r="J586" s="317"/>
      <c r="K586" s="317"/>
      <c r="L586" s="317"/>
      <c r="M586" s="317"/>
      <c r="N586" s="312"/>
      <c r="O586" s="312"/>
      <c r="P586" s="538"/>
      <c r="Q586" s="539"/>
      <c r="R586" s="540"/>
      <c r="S586" s="312"/>
      <c r="T586" s="312"/>
      <c r="U586" s="312"/>
      <c r="V586" s="312"/>
      <c r="W586" s="312"/>
      <c r="X586" s="312"/>
      <c r="Y586" s="312"/>
      <c r="Z586" s="312"/>
    </row>
    <row r="587" spans="1:26" ht="15.75" customHeight="1" x14ac:dyDescent="0.2">
      <c r="A587" s="315"/>
      <c r="B587" s="315"/>
      <c r="C587" s="315"/>
      <c r="D587" s="315"/>
      <c r="E587" s="312"/>
      <c r="F587" s="312"/>
      <c r="G587" s="535"/>
      <c r="H587" s="312"/>
      <c r="I587" s="536"/>
      <c r="J587" s="317"/>
      <c r="K587" s="317"/>
      <c r="L587" s="317"/>
      <c r="M587" s="317"/>
      <c r="N587" s="312"/>
      <c r="O587" s="312"/>
      <c r="P587" s="538"/>
      <c r="Q587" s="539"/>
      <c r="R587" s="540"/>
      <c r="S587" s="312"/>
      <c r="T587" s="312"/>
      <c r="U587" s="312"/>
      <c r="V587" s="312"/>
      <c r="W587" s="312"/>
      <c r="X587" s="312"/>
      <c r="Y587" s="312"/>
      <c r="Z587" s="312"/>
    </row>
    <row r="588" spans="1:26" ht="15.75" customHeight="1" x14ac:dyDescent="0.2">
      <c r="A588" s="315"/>
      <c r="B588" s="315"/>
      <c r="C588" s="315"/>
      <c r="D588" s="315"/>
      <c r="E588" s="312"/>
      <c r="F588" s="312"/>
      <c r="G588" s="535"/>
      <c r="H588" s="312"/>
      <c r="I588" s="536"/>
      <c r="J588" s="317"/>
      <c r="K588" s="317"/>
      <c r="L588" s="317"/>
      <c r="M588" s="317"/>
      <c r="N588" s="312"/>
      <c r="O588" s="312"/>
      <c r="P588" s="538"/>
      <c r="Q588" s="539"/>
      <c r="R588" s="540"/>
      <c r="S588" s="312"/>
      <c r="T588" s="312"/>
      <c r="U588" s="312"/>
      <c r="V588" s="312"/>
      <c r="W588" s="312"/>
      <c r="X588" s="312"/>
      <c r="Y588" s="312"/>
      <c r="Z588" s="312"/>
    </row>
    <row r="589" spans="1:26" ht="15.75" customHeight="1" x14ac:dyDescent="0.2">
      <c r="A589" s="315"/>
      <c r="B589" s="315"/>
      <c r="C589" s="315"/>
      <c r="D589" s="315"/>
      <c r="E589" s="312"/>
      <c r="F589" s="312"/>
      <c r="G589" s="535"/>
      <c r="H589" s="312"/>
      <c r="I589" s="536"/>
      <c r="J589" s="317"/>
      <c r="K589" s="317"/>
      <c r="L589" s="317"/>
      <c r="M589" s="317"/>
      <c r="N589" s="312"/>
      <c r="O589" s="312"/>
      <c r="P589" s="538"/>
      <c r="Q589" s="539"/>
      <c r="R589" s="540"/>
      <c r="S589" s="312"/>
      <c r="T589" s="312"/>
      <c r="U589" s="312"/>
      <c r="V589" s="312"/>
      <c r="W589" s="312"/>
      <c r="X589" s="312"/>
      <c r="Y589" s="312"/>
      <c r="Z589" s="312"/>
    </row>
    <row r="590" spans="1:26" ht="15.75" customHeight="1" x14ac:dyDescent="0.2">
      <c r="A590" s="315"/>
      <c r="B590" s="315"/>
      <c r="C590" s="315"/>
      <c r="D590" s="315"/>
      <c r="E590" s="312"/>
      <c r="F590" s="312"/>
      <c r="G590" s="535"/>
      <c r="H590" s="312"/>
      <c r="I590" s="536"/>
      <c r="J590" s="317"/>
      <c r="K590" s="317"/>
      <c r="L590" s="317"/>
      <c r="M590" s="317"/>
      <c r="N590" s="312"/>
      <c r="O590" s="312"/>
      <c r="P590" s="538"/>
      <c r="Q590" s="539"/>
      <c r="R590" s="540"/>
      <c r="S590" s="312"/>
      <c r="T590" s="312"/>
      <c r="U590" s="312"/>
      <c r="V590" s="312"/>
      <c r="W590" s="312"/>
      <c r="X590" s="312"/>
      <c r="Y590" s="312"/>
      <c r="Z590" s="312"/>
    </row>
    <row r="591" spans="1:26" ht="15.75" customHeight="1" x14ac:dyDescent="0.2">
      <c r="A591" s="315"/>
      <c r="B591" s="315"/>
      <c r="C591" s="315"/>
      <c r="D591" s="315"/>
      <c r="E591" s="312"/>
      <c r="F591" s="312"/>
      <c r="G591" s="535"/>
      <c r="H591" s="312"/>
      <c r="I591" s="536"/>
      <c r="J591" s="317"/>
      <c r="K591" s="317"/>
      <c r="L591" s="317"/>
      <c r="M591" s="317"/>
      <c r="N591" s="312"/>
      <c r="O591" s="312"/>
      <c r="P591" s="538"/>
      <c r="Q591" s="539"/>
      <c r="R591" s="540"/>
      <c r="S591" s="312"/>
      <c r="T591" s="312"/>
      <c r="U591" s="312"/>
      <c r="V591" s="312"/>
      <c r="W591" s="312"/>
      <c r="X591" s="312"/>
      <c r="Y591" s="312"/>
      <c r="Z591" s="312"/>
    </row>
    <row r="592" spans="1:26" ht="15.75" customHeight="1" x14ac:dyDescent="0.2">
      <c r="A592" s="315"/>
      <c r="B592" s="315"/>
      <c r="C592" s="315"/>
      <c r="D592" s="315"/>
      <c r="E592" s="312"/>
      <c r="F592" s="312"/>
      <c r="G592" s="535"/>
      <c r="H592" s="312"/>
      <c r="I592" s="536"/>
      <c r="J592" s="317"/>
      <c r="K592" s="317"/>
      <c r="L592" s="317"/>
      <c r="M592" s="317"/>
      <c r="N592" s="312"/>
      <c r="O592" s="312"/>
      <c r="P592" s="538"/>
      <c r="Q592" s="539"/>
      <c r="R592" s="540"/>
      <c r="S592" s="312"/>
      <c r="T592" s="312"/>
      <c r="U592" s="312"/>
      <c r="V592" s="312"/>
      <c r="W592" s="312"/>
      <c r="X592" s="312"/>
      <c r="Y592" s="312"/>
      <c r="Z592" s="312"/>
    </row>
    <row r="593" spans="1:26" ht="15.75" customHeight="1" x14ac:dyDescent="0.2">
      <c r="A593" s="315"/>
      <c r="B593" s="315"/>
      <c r="C593" s="315"/>
      <c r="D593" s="315"/>
      <c r="E593" s="312"/>
      <c r="F593" s="312"/>
      <c r="G593" s="535"/>
      <c r="H593" s="312"/>
      <c r="I593" s="536"/>
      <c r="J593" s="317"/>
      <c r="K593" s="317"/>
      <c r="L593" s="317"/>
      <c r="M593" s="317"/>
      <c r="N593" s="312"/>
      <c r="O593" s="312"/>
      <c r="P593" s="538"/>
      <c r="Q593" s="539"/>
      <c r="R593" s="540"/>
      <c r="S593" s="312"/>
      <c r="T593" s="312"/>
      <c r="U593" s="312"/>
      <c r="V593" s="312"/>
      <c r="W593" s="312"/>
      <c r="X593" s="312"/>
      <c r="Y593" s="312"/>
      <c r="Z593" s="312"/>
    </row>
    <row r="594" spans="1:26" ht="15.75" customHeight="1" x14ac:dyDescent="0.2">
      <c r="A594" s="315"/>
      <c r="B594" s="315"/>
      <c r="C594" s="315"/>
      <c r="D594" s="315"/>
      <c r="E594" s="312"/>
      <c r="F594" s="312"/>
      <c r="G594" s="535"/>
      <c r="H594" s="312"/>
      <c r="I594" s="536"/>
      <c r="J594" s="317"/>
      <c r="K594" s="317"/>
      <c r="L594" s="317"/>
      <c r="M594" s="317"/>
      <c r="N594" s="312"/>
      <c r="O594" s="312"/>
      <c r="P594" s="538"/>
      <c r="Q594" s="539"/>
      <c r="R594" s="540"/>
      <c r="S594" s="312"/>
      <c r="T594" s="312"/>
      <c r="U594" s="312"/>
      <c r="V594" s="312"/>
      <c r="W594" s="312"/>
      <c r="X594" s="312"/>
      <c r="Y594" s="312"/>
      <c r="Z594" s="312"/>
    </row>
    <row r="595" spans="1:26" ht="15.75" customHeight="1" x14ac:dyDescent="0.2">
      <c r="A595" s="315"/>
      <c r="B595" s="315"/>
      <c r="C595" s="315"/>
      <c r="D595" s="315"/>
      <c r="E595" s="312"/>
      <c r="F595" s="312"/>
      <c r="G595" s="535"/>
      <c r="H595" s="312"/>
      <c r="I595" s="536"/>
      <c r="J595" s="317"/>
      <c r="K595" s="317"/>
      <c r="L595" s="317"/>
      <c r="M595" s="317"/>
      <c r="N595" s="312"/>
      <c r="O595" s="312"/>
      <c r="P595" s="538"/>
      <c r="Q595" s="539"/>
      <c r="R595" s="540"/>
      <c r="S595" s="312"/>
      <c r="T595" s="312"/>
      <c r="U595" s="312"/>
      <c r="V595" s="312"/>
      <c r="W595" s="312"/>
      <c r="X595" s="312"/>
      <c r="Y595" s="312"/>
      <c r="Z595" s="312"/>
    </row>
    <row r="596" spans="1:26" ht="15.75" customHeight="1" x14ac:dyDescent="0.2">
      <c r="A596" s="315"/>
      <c r="B596" s="315"/>
      <c r="C596" s="315"/>
      <c r="D596" s="315"/>
      <c r="E596" s="312"/>
      <c r="F596" s="312"/>
      <c r="G596" s="535"/>
      <c r="H596" s="312"/>
      <c r="I596" s="536"/>
      <c r="J596" s="317"/>
      <c r="K596" s="317"/>
      <c r="L596" s="317"/>
      <c r="M596" s="317"/>
      <c r="N596" s="312"/>
      <c r="O596" s="312"/>
      <c r="P596" s="538"/>
      <c r="Q596" s="539"/>
      <c r="R596" s="540"/>
      <c r="S596" s="312"/>
      <c r="T596" s="312"/>
      <c r="U596" s="312"/>
      <c r="V596" s="312"/>
      <c r="W596" s="312"/>
      <c r="X596" s="312"/>
      <c r="Y596" s="312"/>
      <c r="Z596" s="312"/>
    </row>
    <row r="597" spans="1:26" ht="15.75" customHeight="1" x14ac:dyDescent="0.2">
      <c r="A597" s="315"/>
      <c r="B597" s="315"/>
      <c r="C597" s="315"/>
      <c r="D597" s="315"/>
      <c r="E597" s="312"/>
      <c r="F597" s="312"/>
      <c r="G597" s="535"/>
      <c r="H597" s="312"/>
      <c r="I597" s="536"/>
      <c r="J597" s="317"/>
      <c r="K597" s="317"/>
      <c r="L597" s="317"/>
      <c r="M597" s="317"/>
      <c r="N597" s="312"/>
      <c r="O597" s="312"/>
      <c r="P597" s="538"/>
      <c r="Q597" s="539"/>
      <c r="R597" s="540"/>
      <c r="S597" s="312"/>
      <c r="T597" s="312"/>
      <c r="U597" s="312"/>
      <c r="V597" s="312"/>
      <c r="W597" s="312"/>
      <c r="X597" s="312"/>
      <c r="Y597" s="312"/>
      <c r="Z597" s="312"/>
    </row>
    <row r="598" spans="1:26" ht="15.75" customHeight="1" x14ac:dyDescent="0.2">
      <c r="A598" s="315"/>
      <c r="B598" s="315"/>
      <c r="C598" s="315"/>
      <c r="D598" s="315"/>
      <c r="E598" s="312"/>
      <c r="F598" s="312"/>
      <c r="G598" s="535"/>
      <c r="H598" s="312"/>
      <c r="I598" s="536"/>
      <c r="J598" s="317"/>
      <c r="K598" s="317"/>
      <c r="L598" s="317"/>
      <c r="M598" s="317"/>
      <c r="N598" s="312"/>
      <c r="O598" s="312"/>
      <c r="P598" s="538"/>
      <c r="Q598" s="539"/>
      <c r="R598" s="540"/>
      <c r="S598" s="312"/>
      <c r="T598" s="312"/>
      <c r="U598" s="312"/>
      <c r="V598" s="312"/>
      <c r="W598" s="312"/>
      <c r="X598" s="312"/>
      <c r="Y598" s="312"/>
      <c r="Z598" s="312"/>
    </row>
    <row r="599" spans="1:26" ht="15.75" customHeight="1" x14ac:dyDescent="0.2">
      <c r="A599" s="315"/>
      <c r="B599" s="315"/>
      <c r="C599" s="315"/>
      <c r="D599" s="315"/>
      <c r="E599" s="312"/>
      <c r="F599" s="312"/>
      <c r="G599" s="535"/>
      <c r="H599" s="312"/>
      <c r="I599" s="536"/>
      <c r="J599" s="317"/>
      <c r="K599" s="317"/>
      <c r="L599" s="317"/>
      <c r="M599" s="317"/>
      <c r="N599" s="312"/>
      <c r="O599" s="312"/>
      <c r="P599" s="538"/>
      <c r="Q599" s="539"/>
      <c r="R599" s="540"/>
      <c r="S599" s="312"/>
      <c r="T599" s="312"/>
      <c r="U599" s="312"/>
      <c r="V599" s="312"/>
      <c r="W599" s="312"/>
      <c r="X599" s="312"/>
      <c r="Y599" s="312"/>
      <c r="Z599" s="312"/>
    </row>
    <row r="600" spans="1:26" ht="15.75" customHeight="1" x14ac:dyDescent="0.2">
      <c r="A600" s="315"/>
      <c r="B600" s="315"/>
      <c r="C600" s="315"/>
      <c r="D600" s="315"/>
      <c r="E600" s="312"/>
      <c r="F600" s="312"/>
      <c r="G600" s="535"/>
      <c r="H600" s="312"/>
      <c r="I600" s="536"/>
      <c r="J600" s="317"/>
      <c r="K600" s="317"/>
      <c r="L600" s="317"/>
      <c r="M600" s="317"/>
      <c r="N600" s="312"/>
      <c r="O600" s="312"/>
      <c r="P600" s="538"/>
      <c r="Q600" s="539"/>
      <c r="R600" s="540"/>
      <c r="S600" s="312"/>
      <c r="T600" s="312"/>
      <c r="U600" s="312"/>
      <c r="V600" s="312"/>
      <c r="W600" s="312"/>
      <c r="X600" s="312"/>
      <c r="Y600" s="312"/>
      <c r="Z600" s="312"/>
    </row>
    <row r="601" spans="1:26" ht="15.75" customHeight="1" x14ac:dyDescent="0.2">
      <c r="A601" s="315"/>
      <c r="B601" s="315"/>
      <c r="C601" s="315"/>
      <c r="D601" s="315"/>
      <c r="E601" s="312"/>
      <c r="F601" s="312"/>
      <c r="G601" s="535"/>
      <c r="H601" s="312"/>
      <c r="I601" s="536"/>
      <c r="J601" s="317"/>
      <c r="K601" s="317"/>
      <c r="L601" s="317"/>
      <c r="M601" s="317"/>
      <c r="N601" s="312"/>
      <c r="O601" s="312"/>
      <c r="P601" s="538"/>
      <c r="Q601" s="539"/>
      <c r="R601" s="540"/>
      <c r="S601" s="312"/>
      <c r="T601" s="312"/>
      <c r="U601" s="312"/>
      <c r="V601" s="312"/>
      <c r="W601" s="312"/>
      <c r="X601" s="312"/>
      <c r="Y601" s="312"/>
      <c r="Z601" s="312"/>
    </row>
    <row r="602" spans="1:26" ht="15.75" customHeight="1" x14ac:dyDescent="0.2">
      <c r="A602" s="315"/>
      <c r="B602" s="315"/>
      <c r="C602" s="315"/>
      <c r="D602" s="315"/>
      <c r="E602" s="312"/>
      <c r="F602" s="312"/>
      <c r="G602" s="535"/>
      <c r="H602" s="312"/>
      <c r="I602" s="536"/>
      <c r="J602" s="317"/>
      <c r="K602" s="317"/>
      <c r="L602" s="317"/>
      <c r="M602" s="317"/>
      <c r="N602" s="312"/>
      <c r="O602" s="312"/>
      <c r="P602" s="538"/>
      <c r="Q602" s="539"/>
      <c r="R602" s="540"/>
      <c r="S602" s="312"/>
      <c r="T602" s="312"/>
      <c r="U602" s="312"/>
      <c r="V602" s="312"/>
      <c r="W602" s="312"/>
      <c r="X602" s="312"/>
      <c r="Y602" s="312"/>
      <c r="Z602" s="312"/>
    </row>
    <row r="603" spans="1:26" ht="15.75" customHeight="1" x14ac:dyDescent="0.2">
      <c r="A603" s="315"/>
      <c r="B603" s="315"/>
      <c r="C603" s="315"/>
      <c r="D603" s="315"/>
      <c r="E603" s="312"/>
      <c r="F603" s="312"/>
      <c r="G603" s="535"/>
      <c r="H603" s="312"/>
      <c r="I603" s="536"/>
      <c r="J603" s="317"/>
      <c r="K603" s="317"/>
      <c r="L603" s="317"/>
      <c r="M603" s="317"/>
      <c r="N603" s="312"/>
      <c r="O603" s="312"/>
      <c r="P603" s="538"/>
      <c r="Q603" s="539"/>
      <c r="R603" s="540"/>
      <c r="S603" s="312"/>
      <c r="T603" s="312"/>
      <c r="U603" s="312"/>
      <c r="V603" s="312"/>
      <c r="W603" s="312"/>
      <c r="X603" s="312"/>
      <c r="Y603" s="312"/>
      <c r="Z603" s="312"/>
    </row>
    <row r="604" spans="1:26" ht="15.75" customHeight="1" x14ac:dyDescent="0.2">
      <c r="A604" s="315"/>
      <c r="B604" s="315"/>
      <c r="C604" s="315"/>
      <c r="D604" s="315"/>
      <c r="E604" s="312"/>
      <c r="F604" s="312"/>
      <c r="G604" s="535"/>
      <c r="H604" s="312"/>
      <c r="I604" s="536"/>
      <c r="J604" s="317"/>
      <c r="K604" s="317"/>
      <c r="L604" s="317"/>
      <c r="M604" s="317"/>
      <c r="N604" s="312"/>
      <c r="O604" s="312"/>
      <c r="P604" s="538"/>
      <c r="Q604" s="539"/>
      <c r="R604" s="540"/>
      <c r="S604" s="312"/>
      <c r="T604" s="312"/>
      <c r="U604" s="312"/>
      <c r="V604" s="312"/>
      <c r="W604" s="312"/>
      <c r="X604" s="312"/>
      <c r="Y604" s="312"/>
      <c r="Z604" s="312"/>
    </row>
    <row r="605" spans="1:26" ht="15.75" customHeight="1" x14ac:dyDescent="0.2">
      <c r="A605" s="315"/>
      <c r="B605" s="315"/>
      <c r="C605" s="315"/>
      <c r="D605" s="315"/>
      <c r="E605" s="312"/>
      <c r="F605" s="312"/>
      <c r="G605" s="535"/>
      <c r="H605" s="312"/>
      <c r="I605" s="536"/>
      <c r="J605" s="317"/>
      <c r="K605" s="317"/>
      <c r="L605" s="317"/>
      <c r="M605" s="317"/>
      <c r="N605" s="312"/>
      <c r="O605" s="312"/>
      <c r="P605" s="538"/>
      <c r="Q605" s="539"/>
      <c r="R605" s="540"/>
      <c r="S605" s="312"/>
      <c r="T605" s="312"/>
      <c r="U605" s="312"/>
      <c r="V605" s="312"/>
      <c r="W605" s="312"/>
      <c r="X605" s="312"/>
      <c r="Y605" s="312"/>
      <c r="Z605" s="312"/>
    </row>
    <row r="606" spans="1:26" ht="15.75" customHeight="1" x14ac:dyDescent="0.2">
      <c r="A606" s="315"/>
      <c r="B606" s="315"/>
      <c r="C606" s="315"/>
      <c r="D606" s="315"/>
      <c r="E606" s="312"/>
      <c r="F606" s="312"/>
      <c r="G606" s="535"/>
      <c r="H606" s="312"/>
      <c r="I606" s="536"/>
      <c r="J606" s="317"/>
      <c r="K606" s="317"/>
      <c r="L606" s="317"/>
      <c r="M606" s="317"/>
      <c r="N606" s="312"/>
      <c r="O606" s="312"/>
      <c r="P606" s="538"/>
      <c r="Q606" s="539"/>
      <c r="R606" s="540"/>
      <c r="S606" s="312"/>
      <c r="T606" s="312"/>
      <c r="U606" s="312"/>
      <c r="V606" s="312"/>
      <c r="W606" s="312"/>
      <c r="X606" s="312"/>
      <c r="Y606" s="312"/>
      <c r="Z606" s="312"/>
    </row>
    <row r="607" spans="1:26" ht="15.75" customHeight="1" x14ac:dyDescent="0.2">
      <c r="A607" s="315"/>
      <c r="B607" s="315"/>
      <c r="C607" s="315"/>
      <c r="D607" s="315"/>
      <c r="E607" s="312"/>
      <c r="F607" s="312"/>
      <c r="G607" s="535"/>
      <c r="H607" s="312"/>
      <c r="I607" s="536"/>
      <c r="J607" s="317"/>
      <c r="K607" s="317"/>
      <c r="L607" s="317"/>
      <c r="M607" s="317"/>
      <c r="N607" s="312"/>
      <c r="O607" s="312"/>
      <c r="P607" s="538"/>
      <c r="Q607" s="539"/>
      <c r="R607" s="540"/>
      <c r="S607" s="312"/>
      <c r="T607" s="312"/>
      <c r="U607" s="312"/>
      <c r="V607" s="312"/>
      <c r="W607" s="312"/>
      <c r="X607" s="312"/>
      <c r="Y607" s="312"/>
      <c r="Z607" s="312"/>
    </row>
    <row r="608" spans="1:26" ht="15.75" customHeight="1" x14ac:dyDescent="0.2">
      <c r="A608" s="315"/>
      <c r="B608" s="315"/>
      <c r="C608" s="315"/>
      <c r="D608" s="315"/>
      <c r="E608" s="312"/>
      <c r="F608" s="312"/>
      <c r="G608" s="535"/>
      <c r="H608" s="312"/>
      <c r="I608" s="536"/>
      <c r="J608" s="317"/>
      <c r="K608" s="317"/>
      <c r="L608" s="317"/>
      <c r="M608" s="317"/>
      <c r="N608" s="312"/>
      <c r="O608" s="312"/>
      <c r="P608" s="538"/>
      <c r="Q608" s="539"/>
      <c r="R608" s="540"/>
      <c r="S608" s="312"/>
      <c r="T608" s="312"/>
      <c r="U608" s="312"/>
      <c r="V608" s="312"/>
      <c r="W608" s="312"/>
      <c r="X608" s="312"/>
      <c r="Y608" s="312"/>
      <c r="Z608" s="312"/>
    </row>
    <row r="609" spans="1:26" ht="15.75" customHeight="1" x14ac:dyDescent="0.2">
      <c r="A609" s="315"/>
      <c r="B609" s="315"/>
      <c r="C609" s="315"/>
      <c r="D609" s="315"/>
      <c r="E609" s="312"/>
      <c r="F609" s="312"/>
      <c r="G609" s="535"/>
      <c r="H609" s="312"/>
      <c r="I609" s="536"/>
      <c r="J609" s="317"/>
      <c r="K609" s="317"/>
      <c r="L609" s="317"/>
      <c r="M609" s="317"/>
      <c r="N609" s="312"/>
      <c r="O609" s="312"/>
      <c r="P609" s="538"/>
      <c r="Q609" s="539"/>
      <c r="R609" s="540"/>
      <c r="S609" s="312"/>
      <c r="T609" s="312"/>
      <c r="U609" s="312"/>
      <c r="V609" s="312"/>
      <c r="W609" s="312"/>
      <c r="X609" s="312"/>
      <c r="Y609" s="312"/>
      <c r="Z609" s="312"/>
    </row>
    <row r="610" spans="1:26" ht="15.75" customHeight="1" x14ac:dyDescent="0.2">
      <c r="A610" s="315"/>
      <c r="B610" s="315"/>
      <c r="C610" s="315"/>
      <c r="D610" s="315"/>
      <c r="E610" s="312"/>
      <c r="F610" s="312"/>
      <c r="G610" s="535"/>
      <c r="H610" s="312"/>
      <c r="I610" s="536"/>
      <c r="J610" s="317"/>
      <c r="K610" s="317"/>
      <c r="L610" s="317"/>
      <c r="M610" s="317"/>
      <c r="N610" s="312"/>
      <c r="O610" s="312"/>
      <c r="P610" s="538"/>
      <c r="Q610" s="539"/>
      <c r="R610" s="540"/>
      <c r="S610" s="312"/>
      <c r="T610" s="312"/>
      <c r="U610" s="312"/>
      <c r="V610" s="312"/>
      <c r="W610" s="312"/>
      <c r="X610" s="312"/>
      <c r="Y610" s="312"/>
      <c r="Z610" s="312"/>
    </row>
    <row r="611" spans="1:26" ht="15.75" customHeight="1" x14ac:dyDescent="0.2">
      <c r="A611" s="315"/>
      <c r="B611" s="315"/>
      <c r="C611" s="315"/>
      <c r="D611" s="315"/>
      <c r="E611" s="312"/>
      <c r="F611" s="312"/>
      <c r="G611" s="535"/>
      <c r="H611" s="312"/>
      <c r="I611" s="536"/>
      <c r="J611" s="317"/>
      <c r="K611" s="317"/>
      <c r="L611" s="317"/>
      <c r="M611" s="317"/>
      <c r="N611" s="312"/>
      <c r="O611" s="312"/>
      <c r="P611" s="538"/>
      <c r="Q611" s="539"/>
      <c r="R611" s="540"/>
      <c r="S611" s="312"/>
      <c r="T611" s="312"/>
      <c r="U611" s="312"/>
      <c r="V611" s="312"/>
      <c r="W611" s="312"/>
      <c r="X611" s="312"/>
      <c r="Y611" s="312"/>
      <c r="Z611" s="312"/>
    </row>
    <row r="612" spans="1:26" ht="15.75" customHeight="1" x14ac:dyDescent="0.2">
      <c r="A612" s="315"/>
      <c r="B612" s="315"/>
      <c r="C612" s="315"/>
      <c r="D612" s="315"/>
      <c r="E612" s="312"/>
      <c r="F612" s="312"/>
      <c r="G612" s="535"/>
      <c r="H612" s="312"/>
      <c r="I612" s="536"/>
      <c r="J612" s="317"/>
      <c r="K612" s="317"/>
      <c r="L612" s="317"/>
      <c r="M612" s="317"/>
      <c r="N612" s="312"/>
      <c r="O612" s="312"/>
      <c r="P612" s="538"/>
      <c r="Q612" s="539"/>
      <c r="R612" s="540"/>
      <c r="S612" s="312"/>
      <c r="T612" s="312"/>
      <c r="U612" s="312"/>
      <c r="V612" s="312"/>
      <c r="W612" s="312"/>
      <c r="X612" s="312"/>
      <c r="Y612" s="312"/>
      <c r="Z612" s="312"/>
    </row>
    <row r="613" spans="1:26" ht="15.75" customHeight="1" x14ac:dyDescent="0.2">
      <c r="A613" s="315"/>
      <c r="B613" s="315"/>
      <c r="C613" s="315"/>
      <c r="D613" s="315"/>
      <c r="E613" s="312"/>
      <c r="F613" s="312"/>
      <c r="G613" s="535"/>
      <c r="H613" s="312"/>
      <c r="I613" s="536"/>
      <c r="J613" s="317"/>
      <c r="K613" s="317"/>
      <c r="L613" s="317"/>
      <c r="M613" s="317"/>
      <c r="N613" s="312"/>
      <c r="O613" s="312"/>
      <c r="P613" s="538"/>
      <c r="Q613" s="539"/>
      <c r="R613" s="540"/>
      <c r="S613" s="312"/>
      <c r="T613" s="312"/>
      <c r="U613" s="312"/>
      <c r="V613" s="312"/>
      <c r="W613" s="312"/>
      <c r="X613" s="312"/>
      <c r="Y613" s="312"/>
      <c r="Z613" s="312"/>
    </row>
    <row r="614" spans="1:26" ht="15.75" customHeight="1" x14ac:dyDescent="0.2">
      <c r="A614" s="315"/>
      <c r="B614" s="315"/>
      <c r="C614" s="315"/>
      <c r="D614" s="315"/>
      <c r="E614" s="312"/>
      <c r="F614" s="312"/>
      <c r="G614" s="535"/>
      <c r="H614" s="312"/>
      <c r="I614" s="536"/>
      <c r="J614" s="317"/>
      <c r="K614" s="317"/>
      <c r="L614" s="317"/>
      <c r="M614" s="317"/>
      <c r="N614" s="312"/>
      <c r="O614" s="312"/>
      <c r="P614" s="538"/>
      <c r="Q614" s="539"/>
      <c r="R614" s="540"/>
      <c r="S614" s="312"/>
      <c r="T614" s="312"/>
      <c r="U614" s="312"/>
      <c r="V614" s="312"/>
      <c r="W614" s="312"/>
      <c r="X614" s="312"/>
      <c r="Y614" s="312"/>
      <c r="Z614" s="312"/>
    </row>
    <row r="615" spans="1:26" ht="15.75" customHeight="1" x14ac:dyDescent="0.2">
      <c r="A615" s="315"/>
      <c r="B615" s="315"/>
      <c r="C615" s="315"/>
      <c r="D615" s="315"/>
      <c r="E615" s="312"/>
      <c r="F615" s="312"/>
      <c r="G615" s="535"/>
      <c r="H615" s="312"/>
      <c r="I615" s="536"/>
      <c r="J615" s="317"/>
      <c r="K615" s="317"/>
      <c r="L615" s="317"/>
      <c r="M615" s="317"/>
      <c r="N615" s="312"/>
      <c r="O615" s="312"/>
      <c r="P615" s="538"/>
      <c r="Q615" s="539"/>
      <c r="R615" s="540"/>
      <c r="S615" s="312"/>
      <c r="T615" s="312"/>
      <c r="U615" s="312"/>
      <c r="V615" s="312"/>
      <c r="W615" s="312"/>
      <c r="X615" s="312"/>
      <c r="Y615" s="312"/>
      <c r="Z615" s="312"/>
    </row>
    <row r="616" spans="1:26" ht="15.75" customHeight="1" x14ac:dyDescent="0.2">
      <c r="A616" s="315"/>
      <c r="B616" s="315"/>
      <c r="C616" s="315"/>
      <c r="D616" s="315"/>
      <c r="E616" s="312"/>
      <c r="F616" s="312"/>
      <c r="G616" s="535"/>
      <c r="H616" s="312"/>
      <c r="I616" s="536"/>
      <c r="J616" s="317"/>
      <c r="K616" s="317"/>
      <c r="L616" s="317"/>
      <c r="M616" s="317"/>
      <c r="N616" s="312"/>
      <c r="O616" s="312"/>
      <c r="P616" s="538"/>
      <c r="Q616" s="539"/>
      <c r="R616" s="540"/>
      <c r="S616" s="312"/>
      <c r="T616" s="312"/>
      <c r="U616" s="312"/>
      <c r="V616" s="312"/>
      <c r="W616" s="312"/>
      <c r="X616" s="312"/>
      <c r="Y616" s="312"/>
      <c r="Z616" s="312"/>
    </row>
    <row r="617" spans="1:26" ht="15.75" customHeight="1" x14ac:dyDescent="0.2">
      <c r="A617" s="315"/>
      <c r="B617" s="315"/>
      <c r="C617" s="315"/>
      <c r="D617" s="315"/>
      <c r="E617" s="312"/>
      <c r="F617" s="312"/>
      <c r="G617" s="535"/>
      <c r="H617" s="312"/>
      <c r="I617" s="536"/>
      <c r="J617" s="317"/>
      <c r="K617" s="317"/>
      <c r="L617" s="317"/>
      <c r="M617" s="317"/>
      <c r="N617" s="312"/>
      <c r="O617" s="312"/>
      <c r="P617" s="538"/>
      <c r="Q617" s="539"/>
      <c r="R617" s="540"/>
      <c r="S617" s="312"/>
      <c r="T617" s="312"/>
      <c r="U617" s="312"/>
      <c r="V617" s="312"/>
      <c r="W617" s="312"/>
      <c r="X617" s="312"/>
      <c r="Y617" s="312"/>
      <c r="Z617" s="312"/>
    </row>
    <row r="618" spans="1:26" ht="15.75" customHeight="1" x14ac:dyDescent="0.2">
      <c r="A618" s="315"/>
      <c r="B618" s="315"/>
      <c r="C618" s="315"/>
      <c r="D618" s="315"/>
      <c r="E618" s="312"/>
      <c r="F618" s="312"/>
      <c r="G618" s="535"/>
      <c r="H618" s="312"/>
      <c r="I618" s="536"/>
      <c r="J618" s="317"/>
      <c r="K618" s="317"/>
      <c r="L618" s="317"/>
      <c r="M618" s="317"/>
      <c r="N618" s="312"/>
      <c r="O618" s="312"/>
      <c r="P618" s="538"/>
      <c r="Q618" s="539"/>
      <c r="R618" s="540"/>
      <c r="S618" s="312"/>
      <c r="T618" s="312"/>
      <c r="U618" s="312"/>
      <c r="V618" s="312"/>
      <c r="W618" s="312"/>
      <c r="X618" s="312"/>
      <c r="Y618" s="312"/>
      <c r="Z618" s="312"/>
    </row>
    <row r="619" spans="1:26" ht="15.75" customHeight="1" x14ac:dyDescent="0.2">
      <c r="A619" s="315"/>
      <c r="B619" s="315"/>
      <c r="C619" s="315"/>
      <c r="D619" s="315"/>
      <c r="E619" s="312"/>
      <c r="F619" s="312"/>
      <c r="G619" s="535"/>
      <c r="H619" s="312"/>
      <c r="I619" s="536"/>
      <c r="J619" s="317"/>
      <c r="K619" s="317"/>
      <c r="L619" s="317"/>
      <c r="M619" s="317"/>
      <c r="N619" s="312"/>
      <c r="O619" s="312"/>
      <c r="P619" s="538"/>
      <c r="Q619" s="539"/>
      <c r="R619" s="540"/>
      <c r="S619" s="312"/>
      <c r="T619" s="312"/>
      <c r="U619" s="312"/>
      <c r="V619" s="312"/>
      <c r="W619" s="312"/>
      <c r="X619" s="312"/>
      <c r="Y619" s="312"/>
      <c r="Z619" s="312"/>
    </row>
    <row r="620" spans="1:26" ht="15.75" customHeight="1" x14ac:dyDescent="0.2">
      <c r="A620" s="315"/>
      <c r="B620" s="315"/>
      <c r="C620" s="315"/>
      <c r="D620" s="315"/>
      <c r="E620" s="312"/>
      <c r="F620" s="312"/>
      <c r="G620" s="535"/>
      <c r="H620" s="312"/>
      <c r="I620" s="536"/>
      <c r="J620" s="317"/>
      <c r="K620" s="317"/>
      <c r="L620" s="317"/>
      <c r="M620" s="317"/>
      <c r="N620" s="312"/>
      <c r="O620" s="312"/>
      <c r="P620" s="538"/>
      <c r="Q620" s="539"/>
      <c r="R620" s="540"/>
      <c r="S620" s="312"/>
      <c r="T620" s="312"/>
      <c r="U620" s="312"/>
      <c r="V620" s="312"/>
      <c r="W620" s="312"/>
      <c r="X620" s="312"/>
      <c r="Y620" s="312"/>
      <c r="Z620" s="312"/>
    </row>
    <row r="621" spans="1:26" ht="15.75" customHeight="1" x14ac:dyDescent="0.2">
      <c r="A621" s="315"/>
      <c r="B621" s="315"/>
      <c r="C621" s="315"/>
      <c r="D621" s="315"/>
      <c r="E621" s="312"/>
      <c r="F621" s="312"/>
      <c r="G621" s="535"/>
      <c r="H621" s="312"/>
      <c r="I621" s="536"/>
      <c r="J621" s="317"/>
      <c r="K621" s="317"/>
      <c r="L621" s="317"/>
      <c r="M621" s="317"/>
      <c r="N621" s="312"/>
      <c r="O621" s="312"/>
      <c r="P621" s="538"/>
      <c r="Q621" s="539"/>
      <c r="R621" s="540"/>
      <c r="S621" s="312"/>
      <c r="T621" s="312"/>
      <c r="U621" s="312"/>
      <c r="V621" s="312"/>
      <c r="W621" s="312"/>
      <c r="X621" s="312"/>
      <c r="Y621" s="312"/>
      <c r="Z621" s="312"/>
    </row>
    <row r="622" spans="1:26" ht="15.75" customHeight="1" x14ac:dyDescent="0.2">
      <c r="A622" s="315"/>
      <c r="B622" s="315"/>
      <c r="C622" s="315"/>
      <c r="D622" s="315"/>
      <c r="E622" s="312"/>
      <c r="F622" s="312"/>
      <c r="G622" s="535"/>
      <c r="H622" s="312"/>
      <c r="I622" s="536"/>
      <c r="J622" s="317"/>
      <c r="K622" s="317"/>
      <c r="L622" s="317"/>
      <c r="M622" s="317"/>
      <c r="N622" s="312"/>
      <c r="O622" s="312"/>
      <c r="P622" s="538"/>
      <c r="Q622" s="539"/>
      <c r="R622" s="540"/>
      <c r="S622" s="312"/>
      <c r="T622" s="312"/>
      <c r="U622" s="312"/>
      <c r="V622" s="312"/>
      <c r="W622" s="312"/>
      <c r="X622" s="312"/>
      <c r="Y622" s="312"/>
      <c r="Z622" s="312"/>
    </row>
    <row r="623" spans="1:26" ht="15.75" customHeight="1" x14ac:dyDescent="0.2">
      <c r="A623" s="315"/>
      <c r="B623" s="315"/>
      <c r="C623" s="315"/>
      <c r="D623" s="315"/>
      <c r="E623" s="312"/>
      <c r="F623" s="312"/>
      <c r="G623" s="535"/>
      <c r="H623" s="312"/>
      <c r="I623" s="536"/>
      <c r="J623" s="317"/>
      <c r="K623" s="317"/>
      <c r="L623" s="317"/>
      <c r="M623" s="317"/>
      <c r="N623" s="312"/>
      <c r="O623" s="312"/>
      <c r="P623" s="538"/>
      <c r="Q623" s="539"/>
      <c r="R623" s="540"/>
      <c r="S623" s="312"/>
      <c r="T623" s="312"/>
      <c r="U623" s="312"/>
      <c r="V623" s="312"/>
      <c r="W623" s="312"/>
      <c r="X623" s="312"/>
      <c r="Y623" s="312"/>
      <c r="Z623" s="312"/>
    </row>
    <row r="624" spans="1:26" ht="15.75" customHeight="1" x14ac:dyDescent="0.2">
      <c r="A624" s="315"/>
      <c r="B624" s="315"/>
      <c r="C624" s="315"/>
      <c r="D624" s="315"/>
      <c r="E624" s="312"/>
      <c r="F624" s="312"/>
      <c r="G624" s="535"/>
      <c r="H624" s="312"/>
      <c r="I624" s="536"/>
      <c r="J624" s="317"/>
      <c r="K624" s="317"/>
      <c r="L624" s="317"/>
      <c r="M624" s="317"/>
      <c r="N624" s="312"/>
      <c r="O624" s="312"/>
      <c r="P624" s="538"/>
      <c r="Q624" s="539"/>
      <c r="R624" s="540"/>
      <c r="S624" s="312"/>
      <c r="T624" s="312"/>
      <c r="U624" s="312"/>
      <c r="V624" s="312"/>
      <c r="W624" s="312"/>
      <c r="X624" s="312"/>
      <c r="Y624" s="312"/>
      <c r="Z624" s="312"/>
    </row>
    <row r="625" spans="1:26" ht="15.75" customHeight="1" x14ac:dyDescent="0.2">
      <c r="A625" s="315"/>
      <c r="B625" s="315"/>
      <c r="C625" s="315"/>
      <c r="D625" s="315"/>
      <c r="E625" s="312"/>
      <c r="F625" s="312"/>
      <c r="G625" s="535"/>
      <c r="H625" s="312"/>
      <c r="I625" s="536"/>
      <c r="J625" s="317"/>
      <c r="K625" s="317"/>
      <c r="L625" s="317"/>
      <c r="M625" s="317"/>
      <c r="N625" s="312"/>
      <c r="O625" s="312"/>
      <c r="P625" s="538"/>
      <c r="Q625" s="539"/>
      <c r="R625" s="540"/>
      <c r="S625" s="312"/>
      <c r="T625" s="312"/>
      <c r="U625" s="312"/>
      <c r="V625" s="312"/>
      <c r="W625" s="312"/>
      <c r="X625" s="312"/>
      <c r="Y625" s="312"/>
      <c r="Z625" s="312"/>
    </row>
    <row r="626" spans="1:26" ht="15.75" customHeight="1" x14ac:dyDescent="0.2">
      <c r="A626" s="315"/>
      <c r="B626" s="315"/>
      <c r="C626" s="315"/>
      <c r="D626" s="315"/>
      <c r="E626" s="312"/>
      <c r="F626" s="312"/>
      <c r="G626" s="535"/>
      <c r="H626" s="312"/>
      <c r="I626" s="536"/>
      <c r="J626" s="317"/>
      <c r="K626" s="317"/>
      <c r="L626" s="317"/>
      <c r="M626" s="317"/>
      <c r="N626" s="312"/>
      <c r="O626" s="312"/>
      <c r="P626" s="538"/>
      <c r="Q626" s="539"/>
      <c r="R626" s="540"/>
      <c r="S626" s="312"/>
      <c r="T626" s="312"/>
      <c r="U626" s="312"/>
      <c r="V626" s="312"/>
      <c r="W626" s="312"/>
      <c r="X626" s="312"/>
      <c r="Y626" s="312"/>
      <c r="Z626" s="312"/>
    </row>
    <row r="627" spans="1:26" ht="15.75" customHeight="1" x14ac:dyDescent="0.2">
      <c r="A627" s="315"/>
      <c r="B627" s="315"/>
      <c r="C627" s="315"/>
      <c r="D627" s="315"/>
      <c r="E627" s="312"/>
      <c r="F627" s="312"/>
      <c r="G627" s="535"/>
      <c r="H627" s="312"/>
      <c r="I627" s="536"/>
      <c r="J627" s="317"/>
      <c r="K627" s="317"/>
      <c r="L627" s="317"/>
      <c r="M627" s="317"/>
      <c r="N627" s="312"/>
      <c r="O627" s="312"/>
      <c r="P627" s="538"/>
      <c r="Q627" s="539"/>
      <c r="R627" s="540"/>
      <c r="S627" s="312"/>
      <c r="T627" s="312"/>
      <c r="U627" s="312"/>
      <c r="V627" s="312"/>
      <c r="W627" s="312"/>
      <c r="X627" s="312"/>
      <c r="Y627" s="312"/>
      <c r="Z627" s="312"/>
    </row>
    <row r="628" spans="1:26" ht="15.75" customHeight="1" x14ac:dyDescent="0.2">
      <c r="A628" s="315"/>
      <c r="B628" s="315"/>
      <c r="C628" s="315"/>
      <c r="D628" s="315"/>
      <c r="E628" s="312"/>
      <c r="F628" s="312"/>
      <c r="G628" s="535"/>
      <c r="H628" s="312"/>
      <c r="I628" s="536"/>
      <c r="J628" s="317"/>
      <c r="K628" s="317"/>
      <c r="L628" s="317"/>
      <c r="M628" s="317"/>
      <c r="N628" s="312"/>
      <c r="O628" s="312"/>
      <c r="P628" s="538"/>
      <c r="Q628" s="539"/>
      <c r="R628" s="540"/>
      <c r="S628" s="312"/>
      <c r="T628" s="312"/>
      <c r="U628" s="312"/>
      <c r="V628" s="312"/>
      <c r="W628" s="312"/>
      <c r="X628" s="312"/>
      <c r="Y628" s="312"/>
      <c r="Z628" s="312"/>
    </row>
    <row r="629" spans="1:26" ht="15.75" customHeight="1" x14ac:dyDescent="0.2">
      <c r="A629" s="315"/>
      <c r="B629" s="315"/>
      <c r="C629" s="315"/>
      <c r="D629" s="315"/>
      <c r="E629" s="312"/>
      <c r="F629" s="312"/>
      <c r="G629" s="535"/>
      <c r="H629" s="312"/>
      <c r="I629" s="536"/>
      <c r="J629" s="317"/>
      <c r="K629" s="317"/>
      <c r="L629" s="317"/>
      <c r="M629" s="317"/>
      <c r="N629" s="312"/>
      <c r="O629" s="312"/>
      <c r="P629" s="538"/>
      <c r="Q629" s="539"/>
      <c r="R629" s="540"/>
      <c r="S629" s="312"/>
      <c r="T629" s="312"/>
      <c r="U629" s="312"/>
      <c r="V629" s="312"/>
      <c r="W629" s="312"/>
      <c r="X629" s="312"/>
      <c r="Y629" s="312"/>
      <c r="Z629" s="312"/>
    </row>
    <row r="630" spans="1:26" ht="15.75" customHeight="1" x14ac:dyDescent="0.2">
      <c r="A630" s="315"/>
      <c r="B630" s="315"/>
      <c r="C630" s="315"/>
      <c r="D630" s="315"/>
      <c r="E630" s="312"/>
      <c r="F630" s="312"/>
      <c r="G630" s="535"/>
      <c r="H630" s="312"/>
      <c r="I630" s="536"/>
      <c r="J630" s="317"/>
      <c r="K630" s="317"/>
      <c r="L630" s="317"/>
      <c r="M630" s="317"/>
      <c r="N630" s="312"/>
      <c r="O630" s="312"/>
      <c r="P630" s="538"/>
      <c r="Q630" s="539"/>
      <c r="R630" s="540"/>
      <c r="S630" s="312"/>
      <c r="T630" s="312"/>
      <c r="U630" s="312"/>
      <c r="V630" s="312"/>
      <c r="W630" s="312"/>
      <c r="X630" s="312"/>
      <c r="Y630" s="312"/>
      <c r="Z630" s="312"/>
    </row>
    <row r="631" spans="1:26" ht="15.75" customHeight="1" x14ac:dyDescent="0.2">
      <c r="A631" s="315"/>
      <c r="B631" s="315"/>
      <c r="C631" s="315"/>
      <c r="D631" s="315"/>
      <c r="E631" s="312"/>
      <c r="F631" s="312"/>
      <c r="G631" s="535"/>
      <c r="H631" s="312"/>
      <c r="I631" s="536"/>
      <c r="J631" s="317"/>
      <c r="K631" s="317"/>
      <c r="L631" s="317"/>
      <c r="M631" s="317"/>
      <c r="N631" s="312"/>
      <c r="O631" s="312"/>
      <c r="P631" s="538"/>
      <c r="Q631" s="539"/>
      <c r="R631" s="540"/>
      <c r="S631" s="312"/>
      <c r="T631" s="312"/>
      <c r="U631" s="312"/>
      <c r="V631" s="312"/>
      <c r="W631" s="312"/>
      <c r="X631" s="312"/>
      <c r="Y631" s="312"/>
      <c r="Z631" s="312"/>
    </row>
    <row r="632" spans="1:26" ht="15.75" customHeight="1" x14ac:dyDescent="0.2">
      <c r="A632" s="315"/>
      <c r="B632" s="315"/>
      <c r="C632" s="315"/>
      <c r="D632" s="315"/>
      <c r="E632" s="312"/>
      <c r="F632" s="312"/>
      <c r="G632" s="535"/>
      <c r="H632" s="312"/>
      <c r="I632" s="536"/>
      <c r="J632" s="317"/>
      <c r="K632" s="317"/>
      <c r="L632" s="317"/>
      <c r="M632" s="317"/>
      <c r="N632" s="312"/>
      <c r="O632" s="312"/>
      <c r="P632" s="538"/>
      <c r="Q632" s="539"/>
      <c r="R632" s="540"/>
      <c r="S632" s="312"/>
      <c r="T632" s="312"/>
      <c r="U632" s="312"/>
      <c r="V632" s="312"/>
      <c r="W632" s="312"/>
      <c r="X632" s="312"/>
      <c r="Y632" s="312"/>
      <c r="Z632" s="312"/>
    </row>
    <row r="633" spans="1:26" ht="15.75" customHeight="1" x14ac:dyDescent="0.2">
      <c r="A633" s="315"/>
      <c r="B633" s="315"/>
      <c r="C633" s="315"/>
      <c r="D633" s="315"/>
      <c r="E633" s="312"/>
      <c r="F633" s="312"/>
      <c r="G633" s="535"/>
      <c r="H633" s="312"/>
      <c r="I633" s="536"/>
      <c r="J633" s="317"/>
      <c r="K633" s="317"/>
      <c r="L633" s="317"/>
      <c r="M633" s="317"/>
      <c r="N633" s="312"/>
      <c r="O633" s="312"/>
      <c r="P633" s="538"/>
      <c r="Q633" s="539"/>
      <c r="R633" s="540"/>
      <c r="S633" s="312"/>
      <c r="T633" s="312"/>
      <c r="U633" s="312"/>
      <c r="V633" s="312"/>
      <c r="W633" s="312"/>
      <c r="X633" s="312"/>
      <c r="Y633" s="312"/>
      <c r="Z633" s="312"/>
    </row>
    <row r="634" spans="1:26" ht="15.75" customHeight="1" x14ac:dyDescent="0.2">
      <c r="A634" s="315"/>
      <c r="B634" s="315"/>
      <c r="C634" s="315"/>
      <c r="D634" s="315"/>
      <c r="E634" s="312"/>
      <c r="F634" s="312"/>
      <c r="G634" s="535"/>
      <c r="H634" s="312"/>
      <c r="I634" s="536"/>
      <c r="J634" s="317"/>
      <c r="K634" s="317"/>
      <c r="L634" s="317"/>
      <c r="M634" s="317"/>
      <c r="N634" s="312"/>
      <c r="O634" s="312"/>
      <c r="P634" s="538"/>
      <c r="Q634" s="539"/>
      <c r="R634" s="540"/>
      <c r="S634" s="312"/>
      <c r="T634" s="312"/>
      <c r="U634" s="312"/>
      <c r="V634" s="312"/>
      <c r="W634" s="312"/>
      <c r="X634" s="312"/>
      <c r="Y634" s="312"/>
      <c r="Z634" s="312"/>
    </row>
    <row r="635" spans="1:26" ht="15.75" customHeight="1" x14ac:dyDescent="0.2">
      <c r="A635" s="315"/>
      <c r="B635" s="315"/>
      <c r="C635" s="315"/>
      <c r="D635" s="315"/>
      <c r="E635" s="312"/>
      <c r="F635" s="312"/>
      <c r="G635" s="535"/>
      <c r="H635" s="312"/>
      <c r="I635" s="536"/>
      <c r="J635" s="317"/>
      <c r="K635" s="317"/>
      <c r="L635" s="317"/>
      <c r="M635" s="317"/>
      <c r="N635" s="312"/>
      <c r="O635" s="312"/>
      <c r="P635" s="538"/>
      <c r="Q635" s="539"/>
      <c r="R635" s="540"/>
      <c r="S635" s="312"/>
      <c r="T635" s="312"/>
      <c r="U635" s="312"/>
      <c r="V635" s="312"/>
      <c r="W635" s="312"/>
      <c r="X635" s="312"/>
      <c r="Y635" s="312"/>
      <c r="Z635" s="312"/>
    </row>
    <row r="636" spans="1:26" ht="15.75" customHeight="1" x14ac:dyDescent="0.2">
      <c r="A636" s="315"/>
      <c r="B636" s="315"/>
      <c r="C636" s="315"/>
      <c r="D636" s="315"/>
      <c r="E636" s="312"/>
      <c r="F636" s="312"/>
      <c r="G636" s="535"/>
      <c r="H636" s="312"/>
      <c r="I636" s="536"/>
      <c r="J636" s="317"/>
      <c r="K636" s="317"/>
      <c r="L636" s="317"/>
      <c r="M636" s="317"/>
      <c r="N636" s="312"/>
      <c r="O636" s="312"/>
      <c r="P636" s="538"/>
      <c r="Q636" s="539"/>
      <c r="R636" s="540"/>
      <c r="S636" s="312"/>
      <c r="T636" s="312"/>
      <c r="U636" s="312"/>
      <c r="V636" s="312"/>
      <c r="W636" s="312"/>
      <c r="X636" s="312"/>
      <c r="Y636" s="312"/>
      <c r="Z636" s="312"/>
    </row>
    <row r="637" spans="1:26" ht="15.75" customHeight="1" x14ac:dyDescent="0.2">
      <c r="A637" s="315"/>
      <c r="B637" s="315"/>
      <c r="C637" s="315"/>
      <c r="D637" s="315"/>
      <c r="E637" s="312"/>
      <c r="F637" s="312"/>
      <c r="G637" s="535"/>
      <c r="H637" s="312"/>
      <c r="I637" s="536"/>
      <c r="J637" s="317"/>
      <c r="K637" s="317"/>
      <c r="L637" s="317"/>
      <c r="M637" s="317"/>
      <c r="N637" s="312"/>
      <c r="O637" s="312"/>
      <c r="P637" s="538"/>
      <c r="Q637" s="539"/>
      <c r="R637" s="540"/>
      <c r="S637" s="312"/>
      <c r="T637" s="312"/>
      <c r="U637" s="312"/>
      <c r="V637" s="312"/>
      <c r="W637" s="312"/>
      <c r="X637" s="312"/>
      <c r="Y637" s="312"/>
      <c r="Z637" s="312"/>
    </row>
    <row r="638" spans="1:26" ht="15.75" customHeight="1" x14ac:dyDescent="0.2">
      <c r="A638" s="315"/>
      <c r="B638" s="315"/>
      <c r="C638" s="315"/>
      <c r="D638" s="315"/>
      <c r="E638" s="312"/>
      <c r="F638" s="312"/>
      <c r="G638" s="535"/>
      <c r="H638" s="312"/>
      <c r="I638" s="536"/>
      <c r="J638" s="317"/>
      <c r="K638" s="317"/>
      <c r="L638" s="317"/>
      <c r="M638" s="317"/>
      <c r="N638" s="312"/>
      <c r="O638" s="312"/>
      <c r="P638" s="538"/>
      <c r="Q638" s="539"/>
      <c r="R638" s="540"/>
      <c r="S638" s="312"/>
      <c r="T638" s="312"/>
      <c r="U638" s="312"/>
      <c r="V638" s="312"/>
      <c r="W638" s="312"/>
      <c r="X638" s="312"/>
      <c r="Y638" s="312"/>
      <c r="Z638" s="312"/>
    </row>
    <row r="639" spans="1:26" ht="15.75" customHeight="1" x14ac:dyDescent="0.2">
      <c r="A639" s="315"/>
      <c r="B639" s="315"/>
      <c r="C639" s="315"/>
      <c r="D639" s="315"/>
      <c r="E639" s="312"/>
      <c r="F639" s="312"/>
      <c r="G639" s="535"/>
      <c r="H639" s="312"/>
      <c r="I639" s="536"/>
      <c r="J639" s="317"/>
      <c r="K639" s="317"/>
      <c r="L639" s="317"/>
      <c r="M639" s="317"/>
      <c r="N639" s="312"/>
      <c r="O639" s="312"/>
      <c r="P639" s="538"/>
      <c r="Q639" s="539"/>
      <c r="R639" s="540"/>
      <c r="S639" s="312"/>
      <c r="T639" s="312"/>
      <c r="U639" s="312"/>
      <c r="V639" s="312"/>
      <c r="W639" s="312"/>
      <c r="X639" s="312"/>
      <c r="Y639" s="312"/>
      <c r="Z639" s="312"/>
    </row>
    <row r="640" spans="1:26" ht="15.75" customHeight="1" x14ac:dyDescent="0.2">
      <c r="A640" s="315"/>
      <c r="B640" s="315"/>
      <c r="C640" s="315"/>
      <c r="D640" s="315"/>
      <c r="E640" s="312"/>
      <c r="F640" s="312"/>
      <c r="G640" s="535"/>
      <c r="H640" s="312"/>
      <c r="I640" s="536"/>
      <c r="J640" s="317"/>
      <c r="K640" s="317"/>
      <c r="L640" s="317"/>
      <c r="M640" s="317"/>
      <c r="N640" s="312"/>
      <c r="O640" s="312"/>
      <c r="P640" s="538"/>
      <c r="Q640" s="539"/>
      <c r="R640" s="540"/>
      <c r="S640" s="312"/>
      <c r="T640" s="312"/>
      <c r="U640" s="312"/>
      <c r="V640" s="312"/>
      <c r="W640" s="312"/>
      <c r="X640" s="312"/>
      <c r="Y640" s="312"/>
      <c r="Z640" s="312"/>
    </row>
    <row r="641" spans="1:26" ht="15.75" customHeight="1" x14ac:dyDescent="0.2">
      <c r="A641" s="315"/>
      <c r="B641" s="315"/>
      <c r="C641" s="315"/>
      <c r="D641" s="315"/>
      <c r="E641" s="312"/>
      <c r="F641" s="312"/>
      <c r="G641" s="535"/>
      <c r="H641" s="312"/>
      <c r="I641" s="536"/>
      <c r="J641" s="317"/>
      <c r="K641" s="317"/>
      <c r="L641" s="317"/>
      <c r="M641" s="317"/>
      <c r="N641" s="312"/>
      <c r="O641" s="312"/>
      <c r="P641" s="538"/>
      <c r="Q641" s="539"/>
      <c r="R641" s="540"/>
      <c r="S641" s="312"/>
      <c r="T641" s="312"/>
      <c r="U641" s="312"/>
      <c r="V641" s="312"/>
      <c r="W641" s="312"/>
      <c r="X641" s="312"/>
      <c r="Y641" s="312"/>
      <c r="Z641" s="312"/>
    </row>
    <row r="642" spans="1:26" ht="15.75" customHeight="1" x14ac:dyDescent="0.2">
      <c r="A642" s="315"/>
      <c r="B642" s="315"/>
      <c r="C642" s="315"/>
      <c r="D642" s="315"/>
      <c r="E642" s="312"/>
      <c r="F642" s="312"/>
      <c r="G642" s="535"/>
      <c r="H642" s="312"/>
      <c r="I642" s="536"/>
      <c r="J642" s="317"/>
      <c r="K642" s="317"/>
      <c r="L642" s="317"/>
      <c r="M642" s="317"/>
      <c r="N642" s="312"/>
      <c r="O642" s="312"/>
      <c r="P642" s="538"/>
      <c r="Q642" s="539"/>
      <c r="R642" s="540"/>
      <c r="S642" s="312"/>
      <c r="T642" s="312"/>
      <c r="U642" s="312"/>
      <c r="V642" s="312"/>
      <c r="W642" s="312"/>
      <c r="X642" s="312"/>
      <c r="Y642" s="312"/>
      <c r="Z642" s="312"/>
    </row>
    <row r="643" spans="1:26" ht="15.75" customHeight="1" x14ac:dyDescent="0.2">
      <c r="A643" s="315"/>
      <c r="B643" s="315"/>
      <c r="C643" s="315"/>
      <c r="D643" s="315"/>
      <c r="E643" s="312"/>
      <c r="F643" s="312"/>
      <c r="G643" s="535"/>
      <c r="H643" s="312"/>
      <c r="I643" s="536"/>
      <c r="J643" s="317"/>
      <c r="K643" s="317"/>
      <c r="L643" s="317"/>
      <c r="M643" s="317"/>
      <c r="N643" s="312"/>
      <c r="O643" s="312"/>
      <c r="P643" s="538"/>
      <c r="Q643" s="539"/>
      <c r="R643" s="540"/>
      <c r="S643" s="312"/>
      <c r="T643" s="312"/>
      <c r="U643" s="312"/>
      <c r="V643" s="312"/>
      <c r="W643" s="312"/>
      <c r="X643" s="312"/>
      <c r="Y643" s="312"/>
      <c r="Z643" s="312"/>
    </row>
    <row r="644" spans="1:26" ht="15.75" customHeight="1" x14ac:dyDescent="0.2">
      <c r="A644" s="315"/>
      <c r="B644" s="315"/>
      <c r="C644" s="315"/>
      <c r="D644" s="315"/>
      <c r="E644" s="312"/>
      <c r="F644" s="312"/>
      <c r="G644" s="535"/>
      <c r="H644" s="312"/>
      <c r="I644" s="536"/>
      <c r="J644" s="317"/>
      <c r="K644" s="317"/>
      <c r="L644" s="317"/>
      <c r="M644" s="317"/>
      <c r="N644" s="312"/>
      <c r="O644" s="312"/>
      <c r="P644" s="538"/>
      <c r="Q644" s="539"/>
      <c r="R644" s="540"/>
      <c r="S644" s="312"/>
      <c r="T644" s="312"/>
      <c r="U644" s="312"/>
      <c r="V644" s="312"/>
      <c r="W644" s="312"/>
      <c r="X644" s="312"/>
      <c r="Y644" s="312"/>
      <c r="Z644" s="312"/>
    </row>
    <row r="645" spans="1:26" ht="15.75" customHeight="1" x14ac:dyDescent="0.2">
      <c r="A645" s="315"/>
      <c r="B645" s="315"/>
      <c r="C645" s="315"/>
      <c r="D645" s="315"/>
      <c r="E645" s="312"/>
      <c r="F645" s="312"/>
      <c r="G645" s="535"/>
      <c r="H645" s="312"/>
      <c r="I645" s="536"/>
      <c r="J645" s="317"/>
      <c r="K645" s="317"/>
      <c r="L645" s="317"/>
      <c r="M645" s="317"/>
      <c r="N645" s="312"/>
      <c r="O645" s="312"/>
      <c r="P645" s="538"/>
      <c r="Q645" s="539"/>
      <c r="R645" s="540"/>
      <c r="S645" s="312"/>
      <c r="T645" s="312"/>
      <c r="U645" s="312"/>
      <c r="V645" s="312"/>
      <c r="W645" s="312"/>
      <c r="X645" s="312"/>
      <c r="Y645" s="312"/>
      <c r="Z645" s="312"/>
    </row>
    <row r="646" spans="1:26" ht="15.75" customHeight="1" x14ac:dyDescent="0.2">
      <c r="A646" s="315"/>
      <c r="B646" s="315"/>
      <c r="C646" s="315"/>
      <c r="D646" s="315"/>
      <c r="E646" s="312"/>
      <c r="F646" s="312"/>
      <c r="G646" s="535"/>
      <c r="H646" s="312"/>
      <c r="I646" s="536"/>
      <c r="J646" s="317"/>
      <c r="K646" s="317"/>
      <c r="L646" s="317"/>
      <c r="M646" s="317"/>
      <c r="N646" s="312"/>
      <c r="O646" s="312"/>
      <c r="P646" s="538"/>
      <c r="Q646" s="539"/>
      <c r="R646" s="540"/>
      <c r="S646" s="312"/>
      <c r="T646" s="312"/>
      <c r="U646" s="312"/>
      <c r="V646" s="312"/>
      <c r="W646" s="312"/>
      <c r="X646" s="312"/>
      <c r="Y646" s="312"/>
      <c r="Z646" s="312"/>
    </row>
    <row r="647" spans="1:26" ht="15.75" customHeight="1" x14ac:dyDescent="0.2">
      <c r="A647" s="315"/>
      <c r="B647" s="315"/>
      <c r="C647" s="315"/>
      <c r="D647" s="315"/>
      <c r="E647" s="312"/>
      <c r="F647" s="312"/>
      <c r="G647" s="535"/>
      <c r="H647" s="312"/>
      <c r="I647" s="536"/>
      <c r="J647" s="317"/>
      <c r="K647" s="317"/>
      <c r="L647" s="317"/>
      <c r="M647" s="317"/>
      <c r="N647" s="312"/>
      <c r="O647" s="312"/>
      <c r="P647" s="538"/>
      <c r="Q647" s="539"/>
      <c r="R647" s="540"/>
      <c r="S647" s="312"/>
      <c r="T647" s="312"/>
      <c r="U647" s="312"/>
      <c r="V647" s="312"/>
      <c r="W647" s="312"/>
      <c r="X647" s="312"/>
      <c r="Y647" s="312"/>
      <c r="Z647" s="312"/>
    </row>
    <row r="648" spans="1:26" ht="15.75" customHeight="1" x14ac:dyDescent="0.2">
      <c r="A648" s="315"/>
      <c r="B648" s="315"/>
      <c r="C648" s="315"/>
      <c r="D648" s="315"/>
      <c r="E648" s="312"/>
      <c r="F648" s="312"/>
      <c r="G648" s="535"/>
      <c r="H648" s="312"/>
      <c r="I648" s="536"/>
      <c r="J648" s="317"/>
      <c r="K648" s="317"/>
      <c r="L648" s="317"/>
      <c r="M648" s="317"/>
      <c r="N648" s="312"/>
      <c r="O648" s="312"/>
      <c r="P648" s="538"/>
      <c r="Q648" s="539"/>
      <c r="R648" s="540"/>
      <c r="S648" s="312"/>
      <c r="T648" s="312"/>
      <c r="U648" s="312"/>
      <c r="V648" s="312"/>
      <c r="W648" s="312"/>
      <c r="X648" s="312"/>
      <c r="Y648" s="312"/>
      <c r="Z648" s="312"/>
    </row>
    <row r="649" spans="1:26" ht="15.75" customHeight="1" x14ac:dyDescent="0.2">
      <c r="A649" s="315"/>
      <c r="B649" s="315"/>
      <c r="C649" s="315"/>
      <c r="D649" s="315"/>
      <c r="E649" s="312"/>
      <c r="F649" s="312"/>
      <c r="G649" s="535"/>
      <c r="H649" s="312"/>
      <c r="I649" s="536"/>
      <c r="J649" s="317"/>
      <c r="K649" s="317"/>
      <c r="L649" s="317"/>
      <c r="M649" s="317"/>
      <c r="N649" s="312"/>
      <c r="O649" s="312"/>
      <c r="P649" s="538"/>
      <c r="Q649" s="539"/>
      <c r="R649" s="540"/>
      <c r="S649" s="312"/>
      <c r="T649" s="312"/>
      <c r="U649" s="312"/>
      <c r="V649" s="312"/>
      <c r="W649" s="312"/>
      <c r="X649" s="312"/>
      <c r="Y649" s="312"/>
      <c r="Z649" s="312"/>
    </row>
    <row r="650" spans="1:26" ht="15.75" customHeight="1" x14ac:dyDescent="0.2">
      <c r="A650" s="315"/>
      <c r="B650" s="315"/>
      <c r="C650" s="315"/>
      <c r="D650" s="315"/>
      <c r="E650" s="312"/>
      <c r="F650" s="312"/>
      <c r="G650" s="535"/>
      <c r="H650" s="312"/>
      <c r="I650" s="536"/>
      <c r="J650" s="317"/>
      <c r="K650" s="317"/>
      <c r="L650" s="317"/>
      <c r="M650" s="317"/>
      <c r="N650" s="312"/>
      <c r="O650" s="312"/>
      <c r="P650" s="538"/>
      <c r="Q650" s="539"/>
      <c r="R650" s="540"/>
      <c r="S650" s="312"/>
      <c r="T650" s="312"/>
      <c r="U650" s="312"/>
      <c r="V650" s="312"/>
      <c r="W650" s="312"/>
      <c r="X650" s="312"/>
      <c r="Y650" s="312"/>
      <c r="Z650" s="312"/>
    </row>
    <row r="651" spans="1:26" ht="15.75" customHeight="1" x14ac:dyDescent="0.2">
      <c r="A651" s="315"/>
      <c r="B651" s="315"/>
      <c r="C651" s="315"/>
      <c r="D651" s="315"/>
      <c r="E651" s="312"/>
      <c r="F651" s="312"/>
      <c r="G651" s="535"/>
      <c r="H651" s="312"/>
      <c r="I651" s="536"/>
      <c r="J651" s="317"/>
      <c r="K651" s="317"/>
      <c r="L651" s="317"/>
      <c r="M651" s="317"/>
      <c r="N651" s="312"/>
      <c r="O651" s="312"/>
      <c r="P651" s="538"/>
      <c r="Q651" s="539"/>
      <c r="R651" s="540"/>
      <c r="S651" s="312"/>
      <c r="T651" s="312"/>
      <c r="U651" s="312"/>
      <c r="V651" s="312"/>
      <c r="W651" s="312"/>
      <c r="X651" s="312"/>
      <c r="Y651" s="312"/>
      <c r="Z651" s="312"/>
    </row>
    <row r="652" spans="1:26" ht="15.75" customHeight="1" x14ac:dyDescent="0.2">
      <c r="A652" s="315"/>
      <c r="B652" s="315"/>
      <c r="C652" s="315"/>
      <c r="D652" s="315"/>
      <c r="E652" s="312"/>
      <c r="F652" s="312"/>
      <c r="G652" s="535"/>
      <c r="H652" s="312"/>
      <c r="I652" s="536"/>
      <c r="J652" s="317"/>
      <c r="K652" s="317"/>
      <c r="L652" s="317"/>
      <c r="M652" s="317"/>
      <c r="N652" s="312"/>
      <c r="O652" s="312"/>
      <c r="P652" s="538"/>
      <c r="Q652" s="539"/>
      <c r="R652" s="540"/>
      <c r="S652" s="312"/>
      <c r="T652" s="312"/>
      <c r="U652" s="312"/>
      <c r="V652" s="312"/>
      <c r="W652" s="312"/>
      <c r="X652" s="312"/>
      <c r="Y652" s="312"/>
      <c r="Z652" s="312"/>
    </row>
    <row r="653" spans="1:26" ht="15.75" customHeight="1" x14ac:dyDescent="0.2">
      <c r="A653" s="315"/>
      <c r="B653" s="315"/>
      <c r="C653" s="315"/>
      <c r="D653" s="315"/>
      <c r="E653" s="312"/>
      <c r="F653" s="312"/>
      <c r="G653" s="535"/>
      <c r="H653" s="312"/>
      <c r="I653" s="536"/>
      <c r="J653" s="317"/>
      <c r="K653" s="317"/>
      <c r="L653" s="317"/>
      <c r="M653" s="317"/>
      <c r="N653" s="312"/>
      <c r="O653" s="312"/>
      <c r="P653" s="538"/>
      <c r="Q653" s="539"/>
      <c r="R653" s="540"/>
      <c r="S653" s="312"/>
      <c r="T653" s="312"/>
      <c r="U653" s="312"/>
      <c r="V653" s="312"/>
      <c r="W653" s="312"/>
      <c r="X653" s="312"/>
      <c r="Y653" s="312"/>
      <c r="Z653" s="312"/>
    </row>
    <row r="654" spans="1:26" ht="15.75" customHeight="1" x14ac:dyDescent="0.2">
      <c r="A654" s="315"/>
      <c r="B654" s="315"/>
      <c r="C654" s="315"/>
      <c r="D654" s="315"/>
      <c r="E654" s="312"/>
      <c r="F654" s="312"/>
      <c r="G654" s="535"/>
      <c r="H654" s="312"/>
      <c r="I654" s="536"/>
      <c r="J654" s="317"/>
      <c r="K654" s="317"/>
      <c r="L654" s="317"/>
      <c r="M654" s="317"/>
      <c r="N654" s="312"/>
      <c r="O654" s="312"/>
      <c r="P654" s="538"/>
      <c r="Q654" s="539"/>
      <c r="R654" s="540"/>
      <c r="S654" s="312"/>
      <c r="T654" s="312"/>
      <c r="U654" s="312"/>
      <c r="V654" s="312"/>
      <c r="W654" s="312"/>
      <c r="X654" s="312"/>
      <c r="Y654" s="312"/>
      <c r="Z654" s="312"/>
    </row>
    <row r="655" spans="1:26" ht="15.75" customHeight="1" x14ac:dyDescent="0.2">
      <c r="A655" s="315"/>
      <c r="B655" s="315"/>
      <c r="C655" s="315"/>
      <c r="D655" s="315"/>
      <c r="E655" s="312"/>
      <c r="F655" s="312"/>
      <c r="G655" s="535"/>
      <c r="H655" s="312"/>
      <c r="I655" s="536"/>
      <c r="J655" s="317"/>
      <c r="K655" s="317"/>
      <c r="L655" s="317"/>
      <c r="M655" s="317"/>
      <c r="N655" s="312"/>
      <c r="O655" s="312"/>
      <c r="P655" s="538"/>
      <c r="Q655" s="539"/>
      <c r="R655" s="540"/>
      <c r="S655" s="312"/>
      <c r="T655" s="312"/>
      <c r="U655" s="312"/>
      <c r="V655" s="312"/>
      <c r="W655" s="312"/>
      <c r="X655" s="312"/>
      <c r="Y655" s="312"/>
      <c r="Z655" s="312"/>
    </row>
    <row r="656" spans="1:26" ht="15.75" customHeight="1" x14ac:dyDescent="0.2">
      <c r="A656" s="315"/>
      <c r="B656" s="315"/>
      <c r="C656" s="315"/>
      <c r="D656" s="315"/>
      <c r="E656" s="312"/>
      <c r="F656" s="312"/>
      <c r="G656" s="535"/>
      <c r="H656" s="312"/>
      <c r="I656" s="536"/>
      <c r="J656" s="317"/>
      <c r="K656" s="317"/>
      <c r="L656" s="317"/>
      <c r="M656" s="317"/>
      <c r="N656" s="312"/>
      <c r="O656" s="312"/>
      <c r="P656" s="538"/>
      <c r="Q656" s="539"/>
      <c r="R656" s="540"/>
      <c r="S656" s="312"/>
      <c r="T656" s="312"/>
      <c r="U656" s="312"/>
      <c r="V656" s="312"/>
      <c r="W656" s="312"/>
      <c r="X656" s="312"/>
      <c r="Y656" s="312"/>
      <c r="Z656" s="312"/>
    </row>
    <row r="657" spans="1:26" ht="15.75" customHeight="1" x14ac:dyDescent="0.2">
      <c r="A657" s="315"/>
      <c r="B657" s="315"/>
      <c r="C657" s="315"/>
      <c r="D657" s="315"/>
      <c r="E657" s="312"/>
      <c r="F657" s="312"/>
      <c r="G657" s="535"/>
      <c r="H657" s="312"/>
      <c r="I657" s="536"/>
      <c r="J657" s="317"/>
      <c r="K657" s="317"/>
      <c r="L657" s="317"/>
      <c r="M657" s="317"/>
      <c r="N657" s="312"/>
      <c r="O657" s="312"/>
      <c r="P657" s="538"/>
      <c r="Q657" s="539"/>
      <c r="R657" s="540"/>
      <c r="S657" s="312"/>
      <c r="T657" s="312"/>
      <c r="U657" s="312"/>
      <c r="V657" s="312"/>
      <c r="W657" s="312"/>
      <c r="X657" s="312"/>
      <c r="Y657" s="312"/>
      <c r="Z657" s="312"/>
    </row>
    <row r="658" spans="1:26" ht="15.75" customHeight="1" x14ac:dyDescent="0.2">
      <c r="A658" s="315"/>
      <c r="B658" s="315"/>
      <c r="C658" s="315"/>
      <c r="D658" s="315"/>
      <c r="E658" s="312"/>
      <c r="F658" s="312"/>
      <c r="G658" s="535"/>
      <c r="H658" s="312"/>
      <c r="I658" s="536"/>
      <c r="J658" s="317"/>
      <c r="K658" s="317"/>
      <c r="L658" s="317"/>
      <c r="M658" s="317"/>
      <c r="N658" s="312"/>
      <c r="O658" s="312"/>
      <c r="P658" s="538"/>
      <c r="Q658" s="539"/>
      <c r="R658" s="540"/>
      <c r="S658" s="312"/>
      <c r="T658" s="312"/>
      <c r="U658" s="312"/>
      <c r="V658" s="312"/>
      <c r="W658" s="312"/>
      <c r="X658" s="312"/>
      <c r="Y658" s="312"/>
      <c r="Z658" s="312"/>
    </row>
    <row r="659" spans="1:26" ht="15.75" customHeight="1" x14ac:dyDescent="0.2">
      <c r="A659" s="315"/>
      <c r="B659" s="315"/>
      <c r="C659" s="315"/>
      <c r="D659" s="315"/>
      <c r="E659" s="312"/>
      <c r="F659" s="312"/>
      <c r="G659" s="535"/>
      <c r="H659" s="312"/>
      <c r="I659" s="536"/>
      <c r="J659" s="317"/>
      <c r="K659" s="317"/>
      <c r="L659" s="317"/>
      <c r="M659" s="317"/>
      <c r="N659" s="312"/>
      <c r="O659" s="312"/>
      <c r="P659" s="538"/>
      <c r="Q659" s="539"/>
      <c r="R659" s="540"/>
      <c r="S659" s="312"/>
      <c r="T659" s="312"/>
      <c r="U659" s="312"/>
      <c r="V659" s="312"/>
      <c r="W659" s="312"/>
      <c r="X659" s="312"/>
      <c r="Y659" s="312"/>
      <c r="Z659" s="312"/>
    </row>
    <row r="660" spans="1:26" ht="15.75" customHeight="1" x14ac:dyDescent="0.2">
      <c r="A660" s="315"/>
      <c r="B660" s="315"/>
      <c r="C660" s="315"/>
      <c r="D660" s="315"/>
      <c r="E660" s="312"/>
      <c r="F660" s="312"/>
      <c r="G660" s="535"/>
      <c r="H660" s="312"/>
      <c r="I660" s="536"/>
      <c r="J660" s="317"/>
      <c r="K660" s="317"/>
      <c r="L660" s="317"/>
      <c r="M660" s="317"/>
      <c r="N660" s="312"/>
      <c r="O660" s="312"/>
      <c r="P660" s="538"/>
      <c r="Q660" s="539"/>
      <c r="R660" s="540"/>
      <c r="S660" s="312"/>
      <c r="T660" s="312"/>
      <c r="U660" s="312"/>
      <c r="V660" s="312"/>
      <c r="W660" s="312"/>
      <c r="X660" s="312"/>
      <c r="Y660" s="312"/>
      <c r="Z660" s="312"/>
    </row>
    <row r="661" spans="1:26" ht="15.75" customHeight="1" x14ac:dyDescent="0.2">
      <c r="A661" s="315"/>
      <c r="B661" s="315"/>
      <c r="C661" s="315"/>
      <c r="D661" s="315"/>
      <c r="E661" s="312"/>
      <c r="F661" s="312"/>
      <c r="G661" s="535"/>
      <c r="H661" s="312"/>
      <c r="I661" s="536"/>
      <c r="J661" s="317"/>
      <c r="K661" s="317"/>
      <c r="L661" s="317"/>
      <c r="M661" s="317"/>
      <c r="N661" s="312"/>
      <c r="O661" s="312"/>
      <c r="P661" s="538"/>
      <c r="Q661" s="539"/>
      <c r="R661" s="540"/>
      <c r="S661" s="312"/>
      <c r="T661" s="312"/>
      <c r="U661" s="312"/>
      <c r="V661" s="312"/>
      <c r="W661" s="312"/>
      <c r="X661" s="312"/>
      <c r="Y661" s="312"/>
      <c r="Z661" s="312"/>
    </row>
    <row r="662" spans="1:26" ht="15.75" customHeight="1" x14ac:dyDescent="0.2">
      <c r="A662" s="315"/>
      <c r="B662" s="315"/>
      <c r="C662" s="315"/>
      <c r="D662" s="315"/>
      <c r="E662" s="312"/>
      <c r="F662" s="312"/>
      <c r="G662" s="535"/>
      <c r="H662" s="312"/>
      <c r="I662" s="536"/>
      <c r="J662" s="317"/>
      <c r="K662" s="317"/>
      <c r="L662" s="317"/>
      <c r="M662" s="317"/>
      <c r="N662" s="312"/>
      <c r="O662" s="312"/>
      <c r="P662" s="538"/>
      <c r="Q662" s="539"/>
      <c r="R662" s="540"/>
      <c r="S662" s="312"/>
      <c r="T662" s="312"/>
      <c r="U662" s="312"/>
      <c r="V662" s="312"/>
      <c r="W662" s="312"/>
      <c r="X662" s="312"/>
      <c r="Y662" s="312"/>
      <c r="Z662" s="312"/>
    </row>
    <row r="663" spans="1:26" ht="15.75" customHeight="1" x14ac:dyDescent="0.2">
      <c r="A663" s="315"/>
      <c r="B663" s="315"/>
      <c r="C663" s="315"/>
      <c r="D663" s="315"/>
      <c r="E663" s="312"/>
      <c r="F663" s="312"/>
      <c r="G663" s="535"/>
      <c r="H663" s="312"/>
      <c r="I663" s="536"/>
      <c r="J663" s="317"/>
      <c r="K663" s="317"/>
      <c r="L663" s="317"/>
      <c r="M663" s="317"/>
      <c r="N663" s="312"/>
      <c r="O663" s="312"/>
      <c r="P663" s="538"/>
      <c r="Q663" s="539"/>
      <c r="R663" s="540"/>
      <c r="S663" s="312"/>
      <c r="T663" s="312"/>
      <c r="U663" s="312"/>
      <c r="V663" s="312"/>
      <c r="W663" s="312"/>
      <c r="X663" s="312"/>
      <c r="Y663" s="312"/>
      <c r="Z663" s="312"/>
    </row>
    <row r="664" spans="1:26" ht="15.75" customHeight="1" x14ac:dyDescent="0.2">
      <c r="A664" s="315"/>
      <c r="B664" s="315"/>
      <c r="C664" s="315"/>
      <c r="D664" s="315"/>
      <c r="E664" s="312"/>
      <c r="F664" s="312"/>
      <c r="G664" s="535"/>
      <c r="H664" s="312"/>
      <c r="I664" s="536"/>
      <c r="J664" s="317"/>
      <c r="K664" s="317"/>
      <c r="L664" s="317"/>
      <c r="M664" s="317"/>
      <c r="N664" s="312"/>
      <c r="O664" s="312"/>
      <c r="P664" s="538"/>
      <c r="Q664" s="539"/>
      <c r="R664" s="540"/>
      <c r="S664" s="312"/>
      <c r="T664" s="312"/>
      <c r="U664" s="312"/>
      <c r="V664" s="312"/>
      <c r="W664" s="312"/>
      <c r="X664" s="312"/>
      <c r="Y664" s="312"/>
      <c r="Z664" s="312"/>
    </row>
    <row r="665" spans="1:26" ht="15.75" customHeight="1" x14ac:dyDescent="0.2">
      <c r="A665" s="315"/>
      <c r="B665" s="315"/>
      <c r="C665" s="315"/>
      <c r="D665" s="315"/>
      <c r="E665" s="312"/>
      <c r="F665" s="312"/>
      <c r="G665" s="535"/>
      <c r="H665" s="312"/>
      <c r="I665" s="536"/>
      <c r="J665" s="317"/>
      <c r="K665" s="317"/>
      <c r="L665" s="317"/>
      <c r="M665" s="317"/>
      <c r="N665" s="312"/>
      <c r="O665" s="312"/>
      <c r="P665" s="538"/>
      <c r="Q665" s="539"/>
      <c r="R665" s="540"/>
      <c r="S665" s="312"/>
      <c r="T665" s="312"/>
      <c r="U665" s="312"/>
      <c r="V665" s="312"/>
      <c r="W665" s="312"/>
      <c r="X665" s="312"/>
      <c r="Y665" s="312"/>
      <c r="Z665" s="312"/>
    </row>
    <row r="666" spans="1:26" ht="15.75" customHeight="1" x14ac:dyDescent="0.2">
      <c r="A666" s="315"/>
      <c r="B666" s="315"/>
      <c r="C666" s="315"/>
      <c r="D666" s="315"/>
      <c r="E666" s="312"/>
      <c r="F666" s="312"/>
      <c r="G666" s="535"/>
      <c r="H666" s="312"/>
      <c r="I666" s="536"/>
      <c r="J666" s="317"/>
      <c r="K666" s="317"/>
      <c r="L666" s="317"/>
      <c r="M666" s="317"/>
      <c r="N666" s="312"/>
      <c r="O666" s="312"/>
      <c r="P666" s="538"/>
      <c r="Q666" s="539"/>
      <c r="R666" s="540"/>
      <c r="S666" s="312"/>
      <c r="T666" s="312"/>
      <c r="U666" s="312"/>
      <c r="V666" s="312"/>
      <c r="W666" s="312"/>
      <c r="X666" s="312"/>
      <c r="Y666" s="312"/>
      <c r="Z666" s="312"/>
    </row>
    <row r="667" spans="1:26" ht="15.75" customHeight="1" x14ac:dyDescent="0.2">
      <c r="A667" s="315"/>
      <c r="B667" s="315"/>
      <c r="C667" s="315"/>
      <c r="D667" s="315"/>
      <c r="E667" s="312"/>
      <c r="F667" s="312"/>
      <c r="G667" s="535"/>
      <c r="H667" s="312"/>
      <c r="I667" s="536"/>
      <c r="J667" s="317"/>
      <c r="K667" s="317"/>
      <c r="L667" s="317"/>
      <c r="M667" s="317"/>
      <c r="N667" s="312"/>
      <c r="O667" s="312"/>
      <c r="P667" s="538"/>
      <c r="Q667" s="539"/>
      <c r="R667" s="540"/>
      <c r="S667" s="312"/>
      <c r="T667" s="312"/>
      <c r="U667" s="312"/>
      <c r="V667" s="312"/>
      <c r="W667" s="312"/>
      <c r="X667" s="312"/>
      <c r="Y667" s="312"/>
      <c r="Z667" s="312"/>
    </row>
    <row r="668" spans="1:26" ht="15.75" customHeight="1" x14ac:dyDescent="0.2">
      <c r="A668" s="315"/>
      <c r="B668" s="315"/>
      <c r="C668" s="315"/>
      <c r="D668" s="315"/>
      <c r="E668" s="312"/>
      <c r="F668" s="312"/>
      <c r="G668" s="535"/>
      <c r="H668" s="312"/>
      <c r="I668" s="536"/>
      <c r="J668" s="317"/>
      <c r="K668" s="317"/>
      <c r="L668" s="317"/>
      <c r="M668" s="317"/>
      <c r="N668" s="312"/>
      <c r="O668" s="312"/>
      <c r="P668" s="538"/>
      <c r="Q668" s="539"/>
      <c r="R668" s="540"/>
      <c r="S668" s="312"/>
      <c r="T668" s="312"/>
      <c r="U668" s="312"/>
      <c r="V668" s="312"/>
      <c r="W668" s="312"/>
      <c r="X668" s="312"/>
      <c r="Y668" s="312"/>
      <c r="Z668" s="312"/>
    </row>
    <row r="669" spans="1:26" ht="15.75" customHeight="1" x14ac:dyDescent="0.2">
      <c r="A669" s="315"/>
      <c r="B669" s="315"/>
      <c r="C669" s="315"/>
      <c r="D669" s="315"/>
      <c r="E669" s="312"/>
      <c r="F669" s="312"/>
      <c r="G669" s="535"/>
      <c r="H669" s="312"/>
      <c r="I669" s="536"/>
      <c r="J669" s="317"/>
      <c r="K669" s="317"/>
      <c r="L669" s="317"/>
      <c r="M669" s="317"/>
      <c r="N669" s="312"/>
      <c r="O669" s="312"/>
      <c r="P669" s="538"/>
      <c r="Q669" s="539"/>
      <c r="R669" s="540"/>
      <c r="S669" s="312"/>
      <c r="T669" s="312"/>
      <c r="U669" s="312"/>
      <c r="V669" s="312"/>
      <c r="W669" s="312"/>
      <c r="X669" s="312"/>
      <c r="Y669" s="312"/>
      <c r="Z669" s="312"/>
    </row>
    <row r="670" spans="1:26" ht="15.75" customHeight="1" x14ac:dyDescent="0.2">
      <c r="A670" s="315"/>
      <c r="B670" s="315"/>
      <c r="C670" s="315"/>
      <c r="D670" s="315"/>
      <c r="E670" s="312"/>
      <c r="F670" s="312"/>
      <c r="G670" s="535"/>
      <c r="H670" s="312"/>
      <c r="I670" s="536"/>
      <c r="J670" s="317"/>
      <c r="K670" s="317"/>
      <c r="L670" s="317"/>
      <c r="M670" s="317"/>
      <c r="N670" s="312"/>
      <c r="O670" s="312"/>
      <c r="P670" s="538"/>
      <c r="Q670" s="539"/>
      <c r="R670" s="540"/>
      <c r="S670" s="312"/>
      <c r="T670" s="312"/>
      <c r="U670" s="312"/>
      <c r="V670" s="312"/>
      <c r="W670" s="312"/>
      <c r="X670" s="312"/>
      <c r="Y670" s="312"/>
      <c r="Z670" s="312"/>
    </row>
    <row r="671" spans="1:26" ht="15.75" customHeight="1" x14ac:dyDescent="0.2">
      <c r="A671" s="315"/>
      <c r="B671" s="315"/>
      <c r="C671" s="315"/>
      <c r="D671" s="315"/>
      <c r="E671" s="312"/>
      <c r="F671" s="312"/>
      <c r="G671" s="535"/>
      <c r="H671" s="312"/>
      <c r="I671" s="536"/>
      <c r="J671" s="317"/>
      <c r="K671" s="317"/>
      <c r="L671" s="317"/>
      <c r="M671" s="317"/>
      <c r="N671" s="312"/>
      <c r="O671" s="312"/>
      <c r="P671" s="538"/>
      <c r="Q671" s="539"/>
      <c r="R671" s="540"/>
      <c r="S671" s="312"/>
      <c r="T671" s="312"/>
      <c r="U671" s="312"/>
      <c r="V671" s="312"/>
      <c r="W671" s="312"/>
      <c r="X671" s="312"/>
      <c r="Y671" s="312"/>
      <c r="Z671" s="312"/>
    </row>
    <row r="672" spans="1:26" ht="15.75" customHeight="1" x14ac:dyDescent="0.2">
      <c r="A672" s="315"/>
      <c r="B672" s="315"/>
      <c r="C672" s="315"/>
      <c r="D672" s="315"/>
      <c r="E672" s="312"/>
      <c r="F672" s="312"/>
      <c r="G672" s="535"/>
      <c r="H672" s="312"/>
      <c r="I672" s="536"/>
      <c r="J672" s="317"/>
      <c r="K672" s="317"/>
      <c r="L672" s="317"/>
      <c r="M672" s="317"/>
      <c r="N672" s="312"/>
      <c r="O672" s="312"/>
      <c r="P672" s="538"/>
      <c r="Q672" s="539"/>
      <c r="R672" s="540"/>
      <c r="S672" s="312"/>
      <c r="T672" s="312"/>
      <c r="U672" s="312"/>
      <c r="V672" s="312"/>
      <c r="W672" s="312"/>
      <c r="X672" s="312"/>
      <c r="Y672" s="312"/>
      <c r="Z672" s="312"/>
    </row>
    <row r="673" spans="1:26" ht="15.75" customHeight="1" x14ac:dyDescent="0.2">
      <c r="A673" s="315"/>
      <c r="B673" s="315"/>
      <c r="C673" s="315"/>
      <c r="D673" s="315"/>
      <c r="E673" s="312"/>
      <c r="F673" s="312"/>
      <c r="G673" s="535"/>
      <c r="H673" s="312"/>
      <c r="I673" s="536"/>
      <c r="J673" s="317"/>
      <c r="K673" s="317"/>
      <c r="L673" s="317"/>
      <c r="M673" s="317"/>
      <c r="N673" s="312"/>
      <c r="O673" s="312"/>
      <c r="P673" s="538"/>
      <c r="Q673" s="539"/>
      <c r="R673" s="540"/>
      <c r="S673" s="312"/>
      <c r="T673" s="312"/>
      <c r="U673" s="312"/>
      <c r="V673" s="312"/>
      <c r="W673" s="312"/>
      <c r="X673" s="312"/>
      <c r="Y673" s="312"/>
      <c r="Z673" s="312"/>
    </row>
    <row r="674" spans="1:26" ht="15.75" customHeight="1" x14ac:dyDescent="0.2">
      <c r="A674" s="315"/>
      <c r="B674" s="315"/>
      <c r="C674" s="315"/>
      <c r="D674" s="315"/>
      <c r="E674" s="312"/>
      <c r="F674" s="312"/>
      <c r="G674" s="535"/>
      <c r="H674" s="312"/>
      <c r="I674" s="536"/>
      <c r="J674" s="317"/>
      <c r="K674" s="317"/>
      <c r="L674" s="317"/>
      <c r="M674" s="317"/>
      <c r="N674" s="312"/>
      <c r="O674" s="312"/>
      <c r="P674" s="538"/>
      <c r="Q674" s="539"/>
      <c r="R674" s="540"/>
      <c r="S674" s="312"/>
      <c r="T674" s="312"/>
      <c r="U674" s="312"/>
      <c r="V674" s="312"/>
      <c r="W674" s="312"/>
      <c r="X674" s="312"/>
      <c r="Y674" s="312"/>
      <c r="Z674" s="312"/>
    </row>
    <row r="675" spans="1:26" ht="15.75" customHeight="1" x14ac:dyDescent="0.2">
      <c r="A675" s="315"/>
      <c r="B675" s="315"/>
      <c r="C675" s="315"/>
      <c r="D675" s="315"/>
      <c r="E675" s="312"/>
      <c r="F675" s="312"/>
      <c r="G675" s="535"/>
      <c r="H675" s="312"/>
      <c r="I675" s="536"/>
      <c r="J675" s="317"/>
      <c r="K675" s="317"/>
      <c r="L675" s="317"/>
      <c r="M675" s="317"/>
      <c r="N675" s="312"/>
      <c r="O675" s="312"/>
      <c r="P675" s="538"/>
      <c r="Q675" s="539"/>
      <c r="R675" s="540"/>
      <c r="S675" s="312"/>
      <c r="T675" s="312"/>
      <c r="U675" s="312"/>
      <c r="V675" s="312"/>
      <c r="W675" s="312"/>
      <c r="X675" s="312"/>
      <c r="Y675" s="312"/>
      <c r="Z675" s="312"/>
    </row>
    <row r="676" spans="1:26" ht="15.75" customHeight="1" x14ac:dyDescent="0.2">
      <c r="A676" s="315"/>
      <c r="B676" s="315"/>
      <c r="C676" s="315"/>
      <c r="D676" s="315"/>
      <c r="E676" s="312"/>
      <c r="F676" s="312"/>
      <c r="G676" s="535"/>
      <c r="H676" s="312"/>
      <c r="I676" s="536"/>
      <c r="J676" s="317"/>
      <c r="K676" s="317"/>
      <c r="L676" s="317"/>
      <c r="M676" s="317"/>
      <c r="N676" s="312"/>
      <c r="O676" s="312"/>
      <c r="P676" s="538"/>
      <c r="Q676" s="539"/>
      <c r="R676" s="540"/>
      <c r="S676" s="312"/>
      <c r="T676" s="312"/>
      <c r="U676" s="312"/>
      <c r="V676" s="312"/>
      <c r="W676" s="312"/>
      <c r="X676" s="312"/>
      <c r="Y676" s="312"/>
      <c r="Z676" s="312"/>
    </row>
    <row r="677" spans="1:26" ht="15.75" customHeight="1" x14ac:dyDescent="0.2">
      <c r="A677" s="315"/>
      <c r="B677" s="315"/>
      <c r="C677" s="315"/>
      <c r="D677" s="315"/>
      <c r="E677" s="312"/>
      <c r="F677" s="312"/>
      <c r="G677" s="535"/>
      <c r="H677" s="312"/>
      <c r="I677" s="536"/>
      <c r="J677" s="317"/>
      <c r="K677" s="317"/>
      <c r="L677" s="317"/>
      <c r="M677" s="317"/>
      <c r="N677" s="312"/>
      <c r="O677" s="312"/>
      <c r="P677" s="538"/>
      <c r="Q677" s="539"/>
      <c r="R677" s="540"/>
      <c r="S677" s="312"/>
      <c r="T677" s="312"/>
      <c r="U677" s="312"/>
      <c r="V677" s="312"/>
      <c r="W677" s="312"/>
      <c r="X677" s="312"/>
      <c r="Y677" s="312"/>
      <c r="Z677" s="312"/>
    </row>
    <row r="678" spans="1:26" ht="15.75" customHeight="1" x14ac:dyDescent="0.2">
      <c r="A678" s="315"/>
      <c r="B678" s="315"/>
      <c r="C678" s="315"/>
      <c r="D678" s="315"/>
      <c r="E678" s="312"/>
      <c r="F678" s="312"/>
      <c r="G678" s="535"/>
      <c r="H678" s="312"/>
      <c r="I678" s="536"/>
      <c r="J678" s="317"/>
      <c r="K678" s="317"/>
      <c r="L678" s="317"/>
      <c r="M678" s="317"/>
      <c r="N678" s="312"/>
      <c r="O678" s="312"/>
      <c r="P678" s="538"/>
      <c r="Q678" s="539"/>
      <c r="R678" s="540"/>
      <c r="S678" s="312"/>
      <c r="T678" s="312"/>
      <c r="U678" s="312"/>
      <c r="V678" s="312"/>
      <c r="W678" s="312"/>
      <c r="X678" s="312"/>
      <c r="Y678" s="312"/>
      <c r="Z678" s="312"/>
    </row>
    <row r="679" spans="1:26" ht="15.75" customHeight="1" x14ac:dyDescent="0.2">
      <c r="A679" s="315"/>
      <c r="B679" s="315"/>
      <c r="C679" s="315"/>
      <c r="D679" s="315"/>
      <c r="E679" s="312"/>
      <c r="F679" s="312"/>
      <c r="G679" s="535"/>
      <c r="H679" s="312"/>
      <c r="I679" s="536"/>
      <c r="J679" s="317"/>
      <c r="K679" s="317"/>
      <c r="L679" s="317"/>
      <c r="M679" s="317"/>
      <c r="N679" s="312"/>
      <c r="O679" s="312"/>
      <c r="P679" s="538"/>
      <c r="Q679" s="539"/>
      <c r="R679" s="540"/>
      <c r="S679" s="312"/>
      <c r="T679" s="312"/>
      <c r="U679" s="312"/>
      <c r="V679" s="312"/>
      <c r="W679" s="312"/>
      <c r="X679" s="312"/>
      <c r="Y679" s="312"/>
      <c r="Z679" s="312"/>
    </row>
    <row r="680" spans="1:26" ht="15.75" customHeight="1" x14ac:dyDescent="0.2">
      <c r="A680" s="315"/>
      <c r="B680" s="315"/>
      <c r="C680" s="315"/>
      <c r="D680" s="315"/>
      <c r="E680" s="312"/>
      <c r="F680" s="312"/>
      <c r="G680" s="535"/>
      <c r="H680" s="312"/>
      <c r="I680" s="536"/>
      <c r="J680" s="317"/>
      <c r="K680" s="317"/>
      <c r="L680" s="317"/>
      <c r="M680" s="317"/>
      <c r="N680" s="312"/>
      <c r="O680" s="312"/>
      <c r="P680" s="538"/>
      <c r="Q680" s="539"/>
      <c r="R680" s="540"/>
      <c r="S680" s="312"/>
      <c r="T680" s="312"/>
      <c r="U680" s="312"/>
      <c r="V680" s="312"/>
      <c r="W680" s="312"/>
      <c r="X680" s="312"/>
      <c r="Y680" s="312"/>
      <c r="Z680" s="312"/>
    </row>
    <row r="681" spans="1:26" ht="15.75" customHeight="1" x14ac:dyDescent="0.2">
      <c r="A681" s="315"/>
      <c r="B681" s="315"/>
      <c r="C681" s="315"/>
      <c r="D681" s="315"/>
      <c r="E681" s="312"/>
      <c r="F681" s="312"/>
      <c r="G681" s="535"/>
      <c r="H681" s="312"/>
      <c r="I681" s="536"/>
      <c r="J681" s="317"/>
      <c r="K681" s="317"/>
      <c r="L681" s="317"/>
      <c r="M681" s="317"/>
      <c r="N681" s="312"/>
      <c r="O681" s="312"/>
      <c r="P681" s="538"/>
      <c r="Q681" s="539"/>
      <c r="R681" s="540"/>
      <c r="S681" s="312"/>
      <c r="T681" s="312"/>
      <c r="U681" s="312"/>
      <c r="V681" s="312"/>
      <c r="W681" s="312"/>
      <c r="X681" s="312"/>
      <c r="Y681" s="312"/>
      <c r="Z681" s="312"/>
    </row>
    <row r="682" spans="1:26" ht="15.75" customHeight="1" x14ac:dyDescent="0.2">
      <c r="A682" s="315"/>
      <c r="B682" s="315"/>
      <c r="C682" s="315"/>
      <c r="D682" s="315"/>
      <c r="E682" s="312"/>
      <c r="F682" s="312"/>
      <c r="G682" s="535"/>
      <c r="H682" s="312"/>
      <c r="I682" s="536"/>
      <c r="J682" s="317"/>
      <c r="K682" s="317"/>
      <c r="L682" s="317"/>
      <c r="M682" s="317"/>
      <c r="N682" s="312"/>
      <c r="O682" s="312"/>
      <c r="P682" s="538"/>
      <c r="Q682" s="539"/>
      <c r="R682" s="540"/>
      <c r="S682" s="312"/>
      <c r="T682" s="312"/>
      <c r="U682" s="312"/>
      <c r="V682" s="312"/>
      <c r="W682" s="312"/>
      <c r="X682" s="312"/>
      <c r="Y682" s="312"/>
      <c r="Z682" s="312"/>
    </row>
    <row r="683" spans="1:26" ht="15.75" customHeight="1" x14ac:dyDescent="0.2">
      <c r="A683" s="315"/>
      <c r="B683" s="315"/>
      <c r="C683" s="315"/>
      <c r="D683" s="315"/>
      <c r="E683" s="312"/>
      <c r="F683" s="312"/>
      <c r="G683" s="535"/>
      <c r="H683" s="312"/>
      <c r="I683" s="536"/>
      <c r="J683" s="317"/>
      <c r="K683" s="317"/>
      <c r="L683" s="317"/>
      <c r="M683" s="317"/>
      <c r="N683" s="312"/>
      <c r="O683" s="312"/>
      <c r="P683" s="538"/>
      <c r="Q683" s="539"/>
      <c r="R683" s="540"/>
      <c r="S683" s="312"/>
      <c r="T683" s="312"/>
      <c r="U683" s="312"/>
      <c r="V683" s="312"/>
      <c r="W683" s="312"/>
      <c r="X683" s="312"/>
      <c r="Y683" s="312"/>
      <c r="Z683" s="312"/>
    </row>
    <row r="684" spans="1:26" ht="15.75" customHeight="1" x14ac:dyDescent="0.2">
      <c r="A684" s="315"/>
      <c r="B684" s="315"/>
      <c r="C684" s="315"/>
      <c r="D684" s="315"/>
      <c r="E684" s="312"/>
      <c r="F684" s="312"/>
      <c r="G684" s="535"/>
      <c r="H684" s="312"/>
      <c r="I684" s="536"/>
      <c r="J684" s="317"/>
      <c r="K684" s="317"/>
      <c r="L684" s="317"/>
      <c r="M684" s="317"/>
      <c r="N684" s="312"/>
      <c r="O684" s="312"/>
      <c r="P684" s="538"/>
      <c r="Q684" s="539"/>
      <c r="R684" s="540"/>
      <c r="S684" s="312"/>
      <c r="T684" s="312"/>
      <c r="U684" s="312"/>
      <c r="V684" s="312"/>
      <c r="W684" s="312"/>
      <c r="X684" s="312"/>
      <c r="Y684" s="312"/>
      <c r="Z684" s="312"/>
    </row>
    <row r="685" spans="1:26" ht="15.75" customHeight="1" x14ac:dyDescent="0.2">
      <c r="A685" s="315"/>
      <c r="B685" s="315"/>
      <c r="C685" s="315"/>
      <c r="D685" s="315"/>
      <c r="E685" s="312"/>
      <c r="F685" s="312"/>
      <c r="G685" s="535"/>
      <c r="H685" s="312"/>
      <c r="I685" s="536"/>
      <c r="J685" s="317"/>
      <c r="K685" s="317"/>
      <c r="L685" s="317"/>
      <c r="M685" s="317"/>
      <c r="N685" s="312"/>
      <c r="O685" s="312"/>
      <c r="P685" s="538"/>
      <c r="Q685" s="539"/>
      <c r="R685" s="540"/>
      <c r="S685" s="312"/>
      <c r="T685" s="312"/>
      <c r="U685" s="312"/>
      <c r="V685" s="312"/>
      <c r="W685" s="312"/>
      <c r="X685" s="312"/>
      <c r="Y685" s="312"/>
      <c r="Z685" s="312"/>
    </row>
    <row r="686" spans="1:26" ht="15.75" customHeight="1" x14ac:dyDescent="0.2">
      <c r="A686" s="315"/>
      <c r="B686" s="315"/>
      <c r="C686" s="315"/>
      <c r="D686" s="315"/>
      <c r="E686" s="312"/>
      <c r="F686" s="312"/>
      <c r="G686" s="535"/>
      <c r="H686" s="312"/>
      <c r="I686" s="536"/>
      <c r="J686" s="317"/>
      <c r="K686" s="317"/>
      <c r="L686" s="317"/>
      <c r="M686" s="317"/>
      <c r="N686" s="312"/>
      <c r="O686" s="312"/>
      <c r="P686" s="538"/>
      <c r="Q686" s="539"/>
      <c r="R686" s="540"/>
      <c r="S686" s="312"/>
      <c r="T686" s="312"/>
      <c r="U686" s="312"/>
      <c r="V686" s="312"/>
      <c r="W686" s="312"/>
      <c r="X686" s="312"/>
      <c r="Y686" s="312"/>
      <c r="Z686" s="312"/>
    </row>
    <row r="687" spans="1:26" ht="15.75" customHeight="1" x14ac:dyDescent="0.2">
      <c r="A687" s="315"/>
      <c r="B687" s="315"/>
      <c r="C687" s="315"/>
      <c r="D687" s="315"/>
      <c r="E687" s="312"/>
      <c r="F687" s="312"/>
      <c r="G687" s="535"/>
      <c r="H687" s="312"/>
      <c r="I687" s="536"/>
      <c r="J687" s="317"/>
      <c r="K687" s="317"/>
      <c r="L687" s="317"/>
      <c r="M687" s="317"/>
      <c r="N687" s="312"/>
      <c r="O687" s="312"/>
      <c r="P687" s="538"/>
      <c r="Q687" s="539"/>
      <c r="R687" s="540"/>
      <c r="S687" s="312"/>
      <c r="T687" s="312"/>
      <c r="U687" s="312"/>
      <c r="V687" s="312"/>
      <c r="W687" s="312"/>
      <c r="X687" s="312"/>
      <c r="Y687" s="312"/>
      <c r="Z687" s="312"/>
    </row>
    <row r="688" spans="1:26" ht="15.75" customHeight="1" x14ac:dyDescent="0.2">
      <c r="A688" s="315"/>
      <c r="B688" s="315"/>
      <c r="C688" s="315"/>
      <c r="D688" s="315"/>
      <c r="E688" s="312"/>
      <c r="F688" s="312"/>
      <c r="G688" s="535"/>
      <c r="H688" s="312"/>
      <c r="I688" s="536"/>
      <c r="J688" s="317"/>
      <c r="K688" s="317"/>
      <c r="L688" s="317"/>
      <c r="M688" s="317"/>
      <c r="N688" s="312"/>
      <c r="O688" s="312"/>
      <c r="P688" s="538"/>
      <c r="Q688" s="539"/>
      <c r="R688" s="540"/>
      <c r="S688" s="312"/>
      <c r="T688" s="312"/>
      <c r="U688" s="312"/>
      <c r="V688" s="312"/>
      <c r="W688" s="312"/>
      <c r="X688" s="312"/>
      <c r="Y688" s="312"/>
      <c r="Z688" s="312"/>
    </row>
    <row r="689" spans="1:26" ht="15.75" customHeight="1" x14ac:dyDescent="0.2">
      <c r="A689" s="315"/>
      <c r="B689" s="315"/>
      <c r="C689" s="315"/>
      <c r="D689" s="315"/>
      <c r="E689" s="312"/>
      <c r="F689" s="312"/>
      <c r="G689" s="535"/>
      <c r="H689" s="312"/>
      <c r="I689" s="536"/>
      <c r="J689" s="317"/>
      <c r="K689" s="317"/>
      <c r="L689" s="317"/>
      <c r="M689" s="317"/>
      <c r="N689" s="312"/>
      <c r="O689" s="312"/>
      <c r="P689" s="538"/>
      <c r="Q689" s="539"/>
      <c r="R689" s="540"/>
      <c r="S689" s="312"/>
      <c r="T689" s="312"/>
      <c r="U689" s="312"/>
      <c r="V689" s="312"/>
      <c r="W689" s="312"/>
      <c r="X689" s="312"/>
      <c r="Y689" s="312"/>
      <c r="Z689" s="312"/>
    </row>
    <row r="690" spans="1:26" ht="15.75" customHeight="1" x14ac:dyDescent="0.2">
      <c r="A690" s="315"/>
      <c r="B690" s="315"/>
      <c r="C690" s="315"/>
      <c r="D690" s="315"/>
      <c r="E690" s="312"/>
      <c r="F690" s="312"/>
      <c r="G690" s="535"/>
      <c r="H690" s="312"/>
      <c r="I690" s="536"/>
      <c r="J690" s="317"/>
      <c r="K690" s="317"/>
      <c r="L690" s="317"/>
      <c r="M690" s="317"/>
      <c r="N690" s="312"/>
      <c r="O690" s="312"/>
      <c r="P690" s="538"/>
      <c r="Q690" s="539"/>
      <c r="R690" s="540"/>
      <c r="S690" s="312"/>
      <c r="T690" s="312"/>
      <c r="U690" s="312"/>
      <c r="V690" s="312"/>
      <c r="W690" s="312"/>
      <c r="X690" s="312"/>
      <c r="Y690" s="312"/>
      <c r="Z690" s="312"/>
    </row>
    <row r="691" spans="1:26" ht="15.75" customHeight="1" x14ac:dyDescent="0.2">
      <c r="A691" s="315"/>
      <c r="B691" s="315"/>
      <c r="C691" s="315"/>
      <c r="D691" s="315"/>
      <c r="E691" s="312"/>
      <c r="F691" s="312"/>
      <c r="G691" s="535"/>
      <c r="H691" s="312"/>
      <c r="I691" s="536"/>
      <c r="J691" s="317"/>
      <c r="K691" s="317"/>
      <c r="L691" s="317"/>
      <c r="M691" s="317"/>
      <c r="N691" s="312"/>
      <c r="O691" s="312"/>
      <c r="P691" s="538"/>
      <c r="Q691" s="539"/>
      <c r="R691" s="540"/>
      <c r="S691" s="312"/>
      <c r="T691" s="312"/>
      <c r="U691" s="312"/>
      <c r="V691" s="312"/>
      <c r="W691" s="312"/>
      <c r="X691" s="312"/>
      <c r="Y691" s="312"/>
      <c r="Z691" s="312"/>
    </row>
    <row r="692" spans="1:26" ht="15.75" customHeight="1" x14ac:dyDescent="0.2">
      <c r="A692" s="315"/>
      <c r="B692" s="315"/>
      <c r="C692" s="315"/>
      <c r="D692" s="315"/>
      <c r="E692" s="312"/>
      <c r="F692" s="312"/>
      <c r="G692" s="535"/>
      <c r="H692" s="312"/>
      <c r="I692" s="536"/>
      <c r="J692" s="317"/>
      <c r="K692" s="317"/>
      <c r="L692" s="317"/>
      <c r="M692" s="317"/>
      <c r="N692" s="312"/>
      <c r="O692" s="312"/>
      <c r="P692" s="538"/>
      <c r="Q692" s="539"/>
      <c r="R692" s="540"/>
      <c r="S692" s="312"/>
      <c r="T692" s="312"/>
      <c r="U692" s="312"/>
      <c r="V692" s="312"/>
      <c r="W692" s="312"/>
      <c r="X692" s="312"/>
      <c r="Y692" s="312"/>
      <c r="Z692" s="312"/>
    </row>
    <row r="693" spans="1:26" ht="15.75" customHeight="1" x14ac:dyDescent="0.2">
      <c r="A693" s="315"/>
      <c r="B693" s="315"/>
      <c r="C693" s="315"/>
      <c r="D693" s="315"/>
      <c r="E693" s="312"/>
      <c r="F693" s="312"/>
      <c r="G693" s="535"/>
      <c r="H693" s="312"/>
      <c r="I693" s="536"/>
      <c r="J693" s="317"/>
      <c r="K693" s="317"/>
      <c r="L693" s="317"/>
      <c r="M693" s="317"/>
      <c r="N693" s="312"/>
      <c r="O693" s="312"/>
      <c r="P693" s="538"/>
      <c r="Q693" s="539"/>
      <c r="R693" s="540"/>
      <c r="S693" s="312"/>
      <c r="T693" s="312"/>
      <c r="U693" s="312"/>
      <c r="V693" s="312"/>
      <c r="W693" s="312"/>
      <c r="X693" s="312"/>
      <c r="Y693" s="312"/>
      <c r="Z693" s="312"/>
    </row>
    <row r="694" spans="1:26" ht="15.75" customHeight="1" x14ac:dyDescent="0.2">
      <c r="A694" s="315"/>
      <c r="B694" s="315"/>
      <c r="C694" s="315"/>
      <c r="D694" s="315"/>
      <c r="E694" s="312"/>
      <c r="F694" s="312"/>
      <c r="G694" s="535"/>
      <c r="H694" s="312"/>
      <c r="I694" s="536"/>
      <c r="J694" s="317"/>
      <c r="K694" s="317"/>
      <c r="L694" s="317"/>
      <c r="M694" s="317"/>
      <c r="N694" s="312"/>
      <c r="O694" s="312"/>
      <c r="P694" s="538"/>
      <c r="Q694" s="539"/>
      <c r="R694" s="540"/>
      <c r="S694" s="312"/>
      <c r="T694" s="312"/>
      <c r="U694" s="312"/>
      <c r="V694" s="312"/>
      <c r="W694" s="312"/>
      <c r="X694" s="312"/>
      <c r="Y694" s="312"/>
      <c r="Z694" s="312"/>
    </row>
    <row r="695" spans="1:26" ht="15.75" customHeight="1" x14ac:dyDescent="0.2">
      <c r="A695" s="315"/>
      <c r="B695" s="315"/>
      <c r="C695" s="315"/>
      <c r="D695" s="315"/>
      <c r="E695" s="312"/>
      <c r="F695" s="312"/>
      <c r="G695" s="535"/>
      <c r="H695" s="312"/>
      <c r="I695" s="536"/>
      <c r="J695" s="317"/>
      <c r="K695" s="317"/>
      <c r="L695" s="317"/>
      <c r="M695" s="317"/>
      <c r="N695" s="312"/>
      <c r="O695" s="312"/>
      <c r="P695" s="538"/>
      <c r="Q695" s="539"/>
      <c r="R695" s="540"/>
      <c r="S695" s="312"/>
      <c r="T695" s="312"/>
      <c r="U695" s="312"/>
      <c r="V695" s="312"/>
      <c r="W695" s="312"/>
      <c r="X695" s="312"/>
      <c r="Y695" s="312"/>
      <c r="Z695" s="312"/>
    </row>
    <row r="696" spans="1:26" ht="15.75" customHeight="1" x14ac:dyDescent="0.2">
      <c r="A696" s="315"/>
      <c r="B696" s="315"/>
      <c r="C696" s="315"/>
      <c r="D696" s="315"/>
      <c r="E696" s="312"/>
      <c r="F696" s="312"/>
      <c r="G696" s="535"/>
      <c r="H696" s="312"/>
      <c r="I696" s="536"/>
      <c r="J696" s="317"/>
      <c r="K696" s="317"/>
      <c r="L696" s="317"/>
      <c r="M696" s="317"/>
      <c r="N696" s="312"/>
      <c r="O696" s="312"/>
      <c r="P696" s="538"/>
      <c r="Q696" s="539"/>
      <c r="R696" s="540"/>
      <c r="S696" s="312"/>
      <c r="T696" s="312"/>
      <c r="U696" s="312"/>
      <c r="V696" s="312"/>
      <c r="W696" s="312"/>
      <c r="X696" s="312"/>
      <c r="Y696" s="312"/>
      <c r="Z696" s="312"/>
    </row>
    <row r="697" spans="1:26" ht="15.75" customHeight="1" x14ac:dyDescent="0.2">
      <c r="A697" s="315"/>
      <c r="B697" s="315"/>
      <c r="C697" s="315"/>
      <c r="D697" s="315"/>
      <c r="E697" s="312"/>
      <c r="F697" s="312"/>
      <c r="G697" s="535"/>
      <c r="H697" s="312"/>
      <c r="I697" s="536"/>
      <c r="J697" s="317"/>
      <c r="K697" s="317"/>
      <c r="L697" s="317"/>
      <c r="M697" s="317"/>
      <c r="N697" s="312"/>
      <c r="O697" s="312"/>
      <c r="P697" s="538"/>
      <c r="Q697" s="539"/>
      <c r="R697" s="540"/>
      <c r="S697" s="312"/>
      <c r="T697" s="312"/>
      <c r="U697" s="312"/>
      <c r="V697" s="312"/>
      <c r="W697" s="312"/>
      <c r="X697" s="312"/>
      <c r="Y697" s="312"/>
      <c r="Z697" s="312"/>
    </row>
    <row r="698" spans="1:26" ht="15.75" customHeight="1" x14ac:dyDescent="0.2">
      <c r="A698" s="315"/>
      <c r="B698" s="315"/>
      <c r="C698" s="315"/>
      <c r="D698" s="315"/>
      <c r="E698" s="312"/>
      <c r="F698" s="312"/>
      <c r="G698" s="535"/>
      <c r="H698" s="312"/>
      <c r="I698" s="536"/>
      <c r="J698" s="317"/>
      <c r="K698" s="317"/>
      <c r="L698" s="317"/>
      <c r="M698" s="317"/>
      <c r="N698" s="312"/>
      <c r="O698" s="312"/>
      <c r="P698" s="538"/>
      <c r="Q698" s="539"/>
      <c r="R698" s="540"/>
      <c r="S698" s="312"/>
      <c r="T698" s="312"/>
      <c r="U698" s="312"/>
      <c r="V698" s="312"/>
      <c r="W698" s="312"/>
      <c r="X698" s="312"/>
      <c r="Y698" s="312"/>
      <c r="Z698" s="312"/>
    </row>
    <row r="699" spans="1:26" ht="15.75" customHeight="1" x14ac:dyDescent="0.2">
      <c r="A699" s="315"/>
      <c r="B699" s="315"/>
      <c r="C699" s="315"/>
      <c r="D699" s="315"/>
      <c r="E699" s="312"/>
      <c r="F699" s="312"/>
      <c r="G699" s="535"/>
      <c r="H699" s="312"/>
      <c r="I699" s="536"/>
      <c r="J699" s="317"/>
      <c r="K699" s="317"/>
      <c r="L699" s="317"/>
      <c r="M699" s="317"/>
      <c r="N699" s="312"/>
      <c r="O699" s="312"/>
      <c r="P699" s="538"/>
      <c r="Q699" s="539"/>
      <c r="R699" s="540"/>
      <c r="S699" s="312"/>
      <c r="T699" s="312"/>
      <c r="U699" s="312"/>
      <c r="V699" s="312"/>
      <c r="W699" s="312"/>
      <c r="X699" s="312"/>
      <c r="Y699" s="312"/>
      <c r="Z699" s="312"/>
    </row>
    <row r="700" spans="1:26" ht="15.75" customHeight="1" x14ac:dyDescent="0.2">
      <c r="A700" s="315"/>
      <c r="B700" s="315"/>
      <c r="C700" s="315"/>
      <c r="D700" s="315"/>
      <c r="E700" s="312"/>
      <c r="F700" s="312"/>
      <c r="G700" s="535"/>
      <c r="H700" s="312"/>
      <c r="I700" s="536"/>
      <c r="J700" s="317"/>
      <c r="K700" s="317"/>
      <c r="L700" s="317"/>
      <c r="M700" s="317"/>
      <c r="N700" s="312"/>
      <c r="O700" s="312"/>
      <c r="P700" s="538"/>
      <c r="Q700" s="539"/>
      <c r="R700" s="540"/>
      <c r="S700" s="312"/>
      <c r="T700" s="312"/>
      <c r="U700" s="312"/>
      <c r="V700" s="312"/>
      <c r="W700" s="312"/>
      <c r="X700" s="312"/>
      <c r="Y700" s="312"/>
      <c r="Z700" s="312"/>
    </row>
    <row r="701" spans="1:26" ht="15.75" customHeight="1" x14ac:dyDescent="0.2">
      <c r="A701" s="315"/>
      <c r="B701" s="315"/>
      <c r="C701" s="315"/>
      <c r="D701" s="315"/>
      <c r="E701" s="312"/>
      <c r="F701" s="312"/>
      <c r="G701" s="535"/>
      <c r="H701" s="312"/>
      <c r="I701" s="536"/>
      <c r="J701" s="317"/>
      <c r="K701" s="317"/>
      <c r="L701" s="317"/>
      <c r="M701" s="317"/>
      <c r="N701" s="312"/>
      <c r="O701" s="312"/>
      <c r="P701" s="538"/>
      <c r="Q701" s="539"/>
      <c r="R701" s="540"/>
      <c r="S701" s="312"/>
      <c r="T701" s="312"/>
      <c r="U701" s="312"/>
      <c r="V701" s="312"/>
      <c r="W701" s="312"/>
      <c r="X701" s="312"/>
      <c r="Y701" s="312"/>
      <c r="Z701" s="312"/>
    </row>
    <row r="702" spans="1:26" ht="15.75" customHeight="1" x14ac:dyDescent="0.2">
      <c r="A702" s="315"/>
      <c r="B702" s="315"/>
      <c r="C702" s="315"/>
      <c r="D702" s="315"/>
      <c r="E702" s="312"/>
      <c r="F702" s="312"/>
      <c r="G702" s="535"/>
      <c r="H702" s="312"/>
      <c r="I702" s="536"/>
      <c r="J702" s="317"/>
      <c r="K702" s="317"/>
      <c r="L702" s="317"/>
      <c r="M702" s="317"/>
      <c r="N702" s="312"/>
      <c r="O702" s="312"/>
      <c r="P702" s="538"/>
      <c r="Q702" s="539"/>
      <c r="R702" s="540"/>
      <c r="S702" s="312"/>
      <c r="T702" s="312"/>
      <c r="U702" s="312"/>
      <c r="V702" s="312"/>
      <c r="W702" s="312"/>
      <c r="X702" s="312"/>
      <c r="Y702" s="312"/>
      <c r="Z702" s="312"/>
    </row>
    <row r="703" spans="1:26" ht="15.75" customHeight="1" x14ac:dyDescent="0.2">
      <c r="A703" s="315"/>
      <c r="B703" s="315"/>
      <c r="C703" s="315"/>
      <c r="D703" s="315"/>
      <c r="E703" s="312"/>
      <c r="F703" s="312"/>
      <c r="G703" s="535"/>
      <c r="H703" s="312"/>
      <c r="I703" s="536"/>
      <c r="J703" s="317"/>
      <c r="K703" s="317"/>
      <c r="L703" s="317"/>
      <c r="M703" s="317"/>
      <c r="N703" s="312"/>
      <c r="O703" s="312"/>
      <c r="P703" s="538"/>
      <c r="Q703" s="539"/>
      <c r="R703" s="540"/>
      <c r="S703" s="312"/>
      <c r="T703" s="312"/>
      <c r="U703" s="312"/>
      <c r="V703" s="312"/>
      <c r="W703" s="312"/>
      <c r="X703" s="312"/>
      <c r="Y703" s="312"/>
      <c r="Z703" s="312"/>
    </row>
    <row r="704" spans="1:26" ht="15.75" customHeight="1" x14ac:dyDescent="0.2">
      <c r="A704" s="315"/>
      <c r="B704" s="315"/>
      <c r="C704" s="315"/>
      <c r="D704" s="315"/>
      <c r="E704" s="312"/>
      <c r="F704" s="312"/>
      <c r="G704" s="535"/>
      <c r="H704" s="312"/>
      <c r="I704" s="536"/>
      <c r="J704" s="317"/>
      <c r="K704" s="317"/>
      <c r="L704" s="317"/>
      <c r="M704" s="317"/>
      <c r="N704" s="312"/>
      <c r="O704" s="312"/>
      <c r="P704" s="538"/>
      <c r="Q704" s="539"/>
      <c r="R704" s="540"/>
      <c r="S704" s="312"/>
      <c r="T704" s="312"/>
      <c r="U704" s="312"/>
      <c r="V704" s="312"/>
      <c r="W704" s="312"/>
      <c r="X704" s="312"/>
      <c r="Y704" s="312"/>
      <c r="Z704" s="312"/>
    </row>
    <row r="705" spans="1:26" ht="15.75" customHeight="1" x14ac:dyDescent="0.2">
      <c r="A705" s="315"/>
      <c r="B705" s="315"/>
      <c r="C705" s="315"/>
      <c r="D705" s="315"/>
      <c r="E705" s="312"/>
      <c r="F705" s="312"/>
      <c r="G705" s="535"/>
      <c r="H705" s="312"/>
      <c r="I705" s="536"/>
      <c r="J705" s="317"/>
      <c r="K705" s="317"/>
      <c r="L705" s="317"/>
      <c r="M705" s="317"/>
      <c r="N705" s="312"/>
      <c r="O705" s="312"/>
      <c r="P705" s="538"/>
      <c r="Q705" s="539"/>
      <c r="R705" s="540"/>
      <c r="S705" s="312"/>
      <c r="T705" s="312"/>
      <c r="U705" s="312"/>
      <c r="V705" s="312"/>
      <c r="W705" s="312"/>
      <c r="X705" s="312"/>
      <c r="Y705" s="312"/>
      <c r="Z705" s="312"/>
    </row>
    <row r="706" spans="1:26" ht="15.75" customHeight="1" x14ac:dyDescent="0.2">
      <c r="A706" s="315"/>
      <c r="B706" s="315"/>
      <c r="C706" s="315"/>
      <c r="D706" s="315"/>
      <c r="E706" s="312"/>
      <c r="F706" s="312"/>
      <c r="G706" s="535"/>
      <c r="H706" s="312"/>
      <c r="I706" s="536"/>
      <c r="J706" s="317"/>
      <c r="K706" s="317"/>
      <c r="L706" s="317"/>
      <c r="M706" s="317"/>
      <c r="N706" s="312"/>
      <c r="O706" s="312"/>
      <c r="P706" s="538"/>
      <c r="Q706" s="539"/>
      <c r="R706" s="540"/>
      <c r="S706" s="312"/>
      <c r="T706" s="312"/>
      <c r="U706" s="312"/>
      <c r="V706" s="312"/>
      <c r="W706" s="312"/>
      <c r="X706" s="312"/>
      <c r="Y706" s="312"/>
      <c r="Z706" s="312"/>
    </row>
    <row r="707" spans="1:26" ht="15.75" customHeight="1" x14ac:dyDescent="0.2">
      <c r="A707" s="315"/>
      <c r="B707" s="315"/>
      <c r="C707" s="315"/>
      <c r="D707" s="315"/>
      <c r="E707" s="312"/>
      <c r="F707" s="312"/>
      <c r="G707" s="535"/>
      <c r="H707" s="312"/>
      <c r="I707" s="536"/>
      <c r="J707" s="317"/>
      <c r="K707" s="317"/>
      <c r="L707" s="317"/>
      <c r="M707" s="317"/>
      <c r="N707" s="312"/>
      <c r="O707" s="312"/>
      <c r="P707" s="538"/>
      <c r="Q707" s="539"/>
      <c r="R707" s="540"/>
      <c r="S707" s="312"/>
      <c r="T707" s="312"/>
      <c r="U707" s="312"/>
      <c r="V707" s="312"/>
      <c r="W707" s="312"/>
      <c r="X707" s="312"/>
      <c r="Y707" s="312"/>
      <c r="Z707" s="312"/>
    </row>
    <row r="708" spans="1:26" ht="15.75" customHeight="1" x14ac:dyDescent="0.2">
      <c r="A708" s="315"/>
      <c r="B708" s="315"/>
      <c r="C708" s="315"/>
      <c r="D708" s="315"/>
      <c r="E708" s="312"/>
      <c r="F708" s="312"/>
      <c r="G708" s="535"/>
      <c r="H708" s="312"/>
      <c r="I708" s="536"/>
      <c r="J708" s="317"/>
      <c r="K708" s="317"/>
      <c r="L708" s="317"/>
      <c r="M708" s="317"/>
      <c r="N708" s="312"/>
      <c r="O708" s="312"/>
      <c r="P708" s="538"/>
      <c r="Q708" s="539"/>
      <c r="R708" s="540"/>
      <c r="S708" s="312"/>
      <c r="T708" s="312"/>
      <c r="U708" s="312"/>
      <c r="V708" s="312"/>
      <c r="W708" s="312"/>
      <c r="X708" s="312"/>
      <c r="Y708" s="312"/>
      <c r="Z708" s="312"/>
    </row>
    <row r="709" spans="1:26" ht="15.75" customHeight="1" x14ac:dyDescent="0.2">
      <c r="A709" s="315"/>
      <c r="B709" s="315"/>
      <c r="C709" s="315"/>
      <c r="D709" s="315"/>
      <c r="E709" s="312"/>
      <c r="F709" s="312"/>
      <c r="G709" s="535"/>
      <c r="H709" s="312"/>
      <c r="I709" s="536"/>
      <c r="J709" s="317"/>
      <c r="K709" s="317"/>
      <c r="L709" s="317"/>
      <c r="M709" s="317"/>
      <c r="N709" s="312"/>
      <c r="O709" s="312"/>
      <c r="P709" s="538"/>
      <c r="Q709" s="539"/>
      <c r="R709" s="540"/>
      <c r="S709" s="312"/>
      <c r="T709" s="312"/>
      <c r="U709" s="312"/>
      <c r="V709" s="312"/>
      <c r="W709" s="312"/>
      <c r="X709" s="312"/>
      <c r="Y709" s="312"/>
      <c r="Z709" s="312"/>
    </row>
    <row r="710" spans="1:26" ht="15.75" customHeight="1" x14ac:dyDescent="0.2">
      <c r="A710" s="315"/>
      <c r="B710" s="315"/>
      <c r="C710" s="315"/>
      <c r="D710" s="315"/>
      <c r="E710" s="312"/>
      <c r="F710" s="312"/>
      <c r="G710" s="535"/>
      <c r="H710" s="312"/>
      <c r="I710" s="536"/>
      <c r="J710" s="317"/>
      <c r="K710" s="317"/>
      <c r="L710" s="317"/>
      <c r="M710" s="317"/>
      <c r="N710" s="312"/>
      <c r="O710" s="312"/>
      <c r="P710" s="538"/>
      <c r="Q710" s="539"/>
      <c r="R710" s="540"/>
      <c r="S710" s="312"/>
      <c r="T710" s="312"/>
      <c r="U710" s="312"/>
      <c r="V710" s="312"/>
      <c r="W710" s="312"/>
      <c r="X710" s="312"/>
      <c r="Y710" s="312"/>
      <c r="Z710" s="312"/>
    </row>
    <row r="711" spans="1:26" ht="15.75" customHeight="1" x14ac:dyDescent="0.2">
      <c r="A711" s="315"/>
      <c r="B711" s="315"/>
      <c r="C711" s="315"/>
      <c r="D711" s="315"/>
      <c r="E711" s="312"/>
      <c r="F711" s="312"/>
      <c r="G711" s="535"/>
      <c r="H711" s="312"/>
      <c r="I711" s="536"/>
      <c r="J711" s="317"/>
      <c r="K711" s="317"/>
      <c r="L711" s="317"/>
      <c r="M711" s="317"/>
      <c r="N711" s="312"/>
      <c r="O711" s="312"/>
      <c r="P711" s="538"/>
      <c r="Q711" s="539"/>
      <c r="R711" s="540"/>
      <c r="S711" s="312"/>
      <c r="T711" s="312"/>
      <c r="U711" s="312"/>
      <c r="V711" s="312"/>
      <c r="W711" s="312"/>
      <c r="X711" s="312"/>
      <c r="Y711" s="312"/>
      <c r="Z711" s="312"/>
    </row>
    <row r="712" spans="1:26" ht="15.75" customHeight="1" x14ac:dyDescent="0.2">
      <c r="A712" s="315"/>
      <c r="B712" s="315"/>
      <c r="C712" s="315"/>
      <c r="D712" s="315"/>
      <c r="E712" s="312"/>
      <c r="F712" s="312"/>
      <c r="G712" s="535"/>
      <c r="H712" s="312"/>
      <c r="I712" s="536"/>
      <c r="J712" s="317"/>
      <c r="K712" s="317"/>
      <c r="L712" s="317"/>
      <c r="M712" s="317"/>
      <c r="N712" s="312"/>
      <c r="O712" s="312"/>
      <c r="P712" s="538"/>
      <c r="Q712" s="539"/>
      <c r="R712" s="540"/>
      <c r="S712" s="312"/>
      <c r="T712" s="312"/>
      <c r="U712" s="312"/>
      <c r="V712" s="312"/>
      <c r="W712" s="312"/>
      <c r="X712" s="312"/>
      <c r="Y712" s="312"/>
      <c r="Z712" s="312"/>
    </row>
    <row r="713" spans="1:26" ht="15.75" customHeight="1" x14ac:dyDescent="0.2">
      <c r="A713" s="315"/>
      <c r="B713" s="315"/>
      <c r="C713" s="315"/>
      <c r="D713" s="315"/>
      <c r="E713" s="312"/>
      <c r="F713" s="312"/>
      <c r="G713" s="535"/>
      <c r="H713" s="312"/>
      <c r="I713" s="536"/>
      <c r="J713" s="317"/>
      <c r="K713" s="317"/>
      <c r="L713" s="317"/>
      <c r="M713" s="317"/>
      <c r="N713" s="312"/>
      <c r="O713" s="312"/>
      <c r="P713" s="538"/>
      <c r="Q713" s="539"/>
      <c r="R713" s="540"/>
      <c r="S713" s="312"/>
      <c r="T713" s="312"/>
      <c r="U713" s="312"/>
      <c r="V713" s="312"/>
      <c r="W713" s="312"/>
      <c r="X713" s="312"/>
      <c r="Y713" s="312"/>
      <c r="Z713" s="312"/>
    </row>
    <row r="714" spans="1:26" ht="15.75" customHeight="1" x14ac:dyDescent="0.2">
      <c r="A714" s="315"/>
      <c r="B714" s="315"/>
      <c r="C714" s="315"/>
      <c r="D714" s="315"/>
      <c r="E714" s="312"/>
      <c r="F714" s="312"/>
      <c r="G714" s="535"/>
      <c r="H714" s="312"/>
      <c r="I714" s="536"/>
      <c r="J714" s="317"/>
      <c r="K714" s="317"/>
      <c r="L714" s="317"/>
      <c r="M714" s="317"/>
      <c r="N714" s="312"/>
      <c r="O714" s="312"/>
      <c r="P714" s="538"/>
      <c r="Q714" s="539"/>
      <c r="R714" s="540"/>
      <c r="S714" s="312"/>
      <c r="T714" s="312"/>
      <c r="U714" s="312"/>
      <c r="V714" s="312"/>
      <c r="W714" s="312"/>
      <c r="X714" s="312"/>
      <c r="Y714" s="312"/>
      <c r="Z714" s="312"/>
    </row>
    <row r="715" spans="1:26" ht="15.75" customHeight="1" x14ac:dyDescent="0.2">
      <c r="A715" s="315"/>
      <c r="B715" s="315"/>
      <c r="C715" s="315"/>
      <c r="D715" s="315"/>
      <c r="E715" s="312"/>
      <c r="F715" s="312"/>
      <c r="G715" s="535"/>
      <c r="H715" s="312"/>
      <c r="I715" s="536"/>
      <c r="J715" s="317"/>
      <c r="K715" s="317"/>
      <c r="L715" s="317"/>
      <c r="M715" s="317"/>
      <c r="N715" s="312"/>
      <c r="O715" s="312"/>
      <c r="P715" s="538"/>
      <c r="Q715" s="539"/>
      <c r="R715" s="540"/>
      <c r="S715" s="312"/>
      <c r="T715" s="312"/>
      <c r="U715" s="312"/>
      <c r="V715" s="312"/>
      <c r="W715" s="312"/>
      <c r="X715" s="312"/>
      <c r="Y715" s="312"/>
      <c r="Z715" s="312"/>
    </row>
    <row r="716" spans="1:26" ht="15.75" customHeight="1" x14ac:dyDescent="0.2">
      <c r="A716" s="315"/>
      <c r="B716" s="315"/>
      <c r="C716" s="315"/>
      <c r="D716" s="315"/>
      <c r="E716" s="312"/>
      <c r="F716" s="312"/>
      <c r="G716" s="535"/>
      <c r="H716" s="312"/>
      <c r="I716" s="536"/>
      <c r="J716" s="317"/>
      <c r="K716" s="317"/>
      <c r="L716" s="317"/>
      <c r="M716" s="317"/>
      <c r="N716" s="312"/>
      <c r="O716" s="312"/>
      <c r="P716" s="538"/>
      <c r="Q716" s="539"/>
      <c r="R716" s="540"/>
      <c r="S716" s="312"/>
      <c r="T716" s="312"/>
      <c r="U716" s="312"/>
      <c r="V716" s="312"/>
      <c r="W716" s="312"/>
      <c r="X716" s="312"/>
      <c r="Y716" s="312"/>
      <c r="Z716" s="312"/>
    </row>
    <row r="717" spans="1:26" ht="15.75" customHeight="1" x14ac:dyDescent="0.2">
      <c r="A717" s="315"/>
      <c r="B717" s="315"/>
      <c r="C717" s="315"/>
      <c r="D717" s="315"/>
      <c r="E717" s="312"/>
      <c r="F717" s="312"/>
      <c r="G717" s="535"/>
      <c r="H717" s="312"/>
      <c r="I717" s="536"/>
      <c r="J717" s="317"/>
      <c r="K717" s="317"/>
      <c r="L717" s="317"/>
      <c r="M717" s="317"/>
      <c r="N717" s="312"/>
      <c r="O717" s="312"/>
      <c r="P717" s="538"/>
      <c r="Q717" s="539"/>
      <c r="R717" s="540"/>
      <c r="S717" s="312"/>
      <c r="T717" s="312"/>
      <c r="U717" s="312"/>
      <c r="V717" s="312"/>
      <c r="W717" s="312"/>
      <c r="X717" s="312"/>
      <c r="Y717" s="312"/>
      <c r="Z717" s="312"/>
    </row>
    <row r="718" spans="1:26" ht="15.75" customHeight="1" x14ac:dyDescent="0.2">
      <c r="A718" s="315"/>
      <c r="B718" s="315"/>
      <c r="C718" s="315"/>
      <c r="D718" s="315"/>
      <c r="E718" s="312"/>
      <c r="F718" s="312"/>
      <c r="G718" s="535"/>
      <c r="H718" s="312"/>
      <c r="I718" s="536"/>
      <c r="J718" s="317"/>
      <c r="K718" s="317"/>
      <c r="L718" s="317"/>
      <c r="M718" s="317"/>
      <c r="N718" s="312"/>
      <c r="O718" s="312"/>
      <c r="P718" s="538"/>
      <c r="Q718" s="539"/>
      <c r="R718" s="540"/>
      <c r="S718" s="312"/>
      <c r="T718" s="312"/>
      <c r="U718" s="312"/>
      <c r="V718" s="312"/>
      <c r="W718" s="312"/>
      <c r="X718" s="312"/>
      <c r="Y718" s="312"/>
      <c r="Z718" s="312"/>
    </row>
    <row r="719" spans="1:26" ht="15.75" customHeight="1" x14ac:dyDescent="0.2">
      <c r="A719" s="315"/>
      <c r="B719" s="315"/>
      <c r="C719" s="315"/>
      <c r="D719" s="315"/>
      <c r="E719" s="312"/>
      <c r="F719" s="312"/>
      <c r="G719" s="535"/>
      <c r="H719" s="312"/>
      <c r="I719" s="536"/>
      <c r="J719" s="317"/>
      <c r="K719" s="317"/>
      <c r="L719" s="317"/>
      <c r="M719" s="317"/>
      <c r="N719" s="312"/>
      <c r="O719" s="312"/>
      <c r="P719" s="538"/>
      <c r="Q719" s="539"/>
      <c r="R719" s="540"/>
      <c r="S719" s="312"/>
      <c r="T719" s="312"/>
      <c r="U719" s="312"/>
      <c r="V719" s="312"/>
      <c r="W719" s="312"/>
      <c r="X719" s="312"/>
      <c r="Y719" s="312"/>
      <c r="Z719" s="312"/>
    </row>
    <row r="720" spans="1:26" ht="15.75" customHeight="1" x14ac:dyDescent="0.2">
      <c r="A720" s="315"/>
      <c r="B720" s="315"/>
      <c r="C720" s="315"/>
      <c r="D720" s="315"/>
      <c r="E720" s="312"/>
      <c r="F720" s="312"/>
      <c r="G720" s="535"/>
      <c r="H720" s="312"/>
      <c r="I720" s="536"/>
      <c r="J720" s="317"/>
      <c r="K720" s="317"/>
      <c r="L720" s="317"/>
      <c r="M720" s="317"/>
      <c r="N720" s="312"/>
      <c r="O720" s="312"/>
      <c r="P720" s="538"/>
      <c r="Q720" s="539"/>
      <c r="R720" s="540"/>
      <c r="S720" s="312"/>
      <c r="T720" s="312"/>
      <c r="U720" s="312"/>
      <c r="V720" s="312"/>
      <c r="W720" s="312"/>
      <c r="X720" s="312"/>
      <c r="Y720" s="312"/>
      <c r="Z720" s="312"/>
    </row>
    <row r="721" spans="1:26" ht="15.75" customHeight="1" x14ac:dyDescent="0.2">
      <c r="A721" s="315"/>
      <c r="B721" s="315"/>
      <c r="C721" s="315"/>
      <c r="D721" s="315"/>
      <c r="E721" s="312"/>
      <c r="F721" s="312"/>
      <c r="G721" s="535"/>
      <c r="H721" s="312"/>
      <c r="I721" s="536"/>
      <c r="J721" s="317"/>
      <c r="K721" s="317"/>
      <c r="L721" s="317"/>
      <c r="M721" s="317"/>
      <c r="N721" s="312"/>
      <c r="O721" s="312"/>
      <c r="P721" s="538"/>
      <c r="Q721" s="539"/>
      <c r="R721" s="540"/>
      <c r="S721" s="312"/>
      <c r="T721" s="312"/>
      <c r="U721" s="312"/>
      <c r="V721" s="312"/>
      <c r="W721" s="312"/>
      <c r="X721" s="312"/>
      <c r="Y721" s="312"/>
      <c r="Z721" s="312"/>
    </row>
    <row r="722" spans="1:26" ht="15.75" customHeight="1" x14ac:dyDescent="0.2">
      <c r="A722" s="315"/>
      <c r="B722" s="315"/>
      <c r="C722" s="315"/>
      <c r="D722" s="315"/>
      <c r="E722" s="312"/>
      <c r="F722" s="312"/>
      <c r="G722" s="535"/>
      <c r="H722" s="312"/>
      <c r="I722" s="536"/>
      <c r="J722" s="317"/>
      <c r="K722" s="317"/>
      <c r="L722" s="317"/>
      <c r="M722" s="317"/>
      <c r="N722" s="312"/>
      <c r="O722" s="312"/>
      <c r="P722" s="538"/>
      <c r="Q722" s="539"/>
      <c r="R722" s="540"/>
      <c r="S722" s="312"/>
      <c r="T722" s="312"/>
      <c r="U722" s="312"/>
      <c r="V722" s="312"/>
      <c r="W722" s="312"/>
      <c r="X722" s="312"/>
      <c r="Y722" s="312"/>
      <c r="Z722" s="312"/>
    </row>
    <row r="723" spans="1:26" ht="15.75" customHeight="1" x14ac:dyDescent="0.2">
      <c r="A723" s="315"/>
      <c r="B723" s="315"/>
      <c r="C723" s="315"/>
      <c r="D723" s="315"/>
      <c r="E723" s="312"/>
      <c r="F723" s="312"/>
      <c r="G723" s="535"/>
      <c r="H723" s="312"/>
      <c r="I723" s="536"/>
      <c r="J723" s="317"/>
      <c r="K723" s="317"/>
      <c r="L723" s="317"/>
      <c r="M723" s="317"/>
      <c r="N723" s="312"/>
      <c r="O723" s="312"/>
      <c r="P723" s="538"/>
      <c r="Q723" s="539"/>
      <c r="R723" s="540"/>
      <c r="S723" s="312"/>
      <c r="T723" s="312"/>
      <c r="U723" s="312"/>
      <c r="V723" s="312"/>
      <c r="W723" s="312"/>
      <c r="X723" s="312"/>
      <c r="Y723" s="312"/>
      <c r="Z723" s="312"/>
    </row>
    <row r="724" spans="1:26" ht="15.75" customHeight="1" x14ac:dyDescent="0.2">
      <c r="A724" s="315"/>
      <c r="B724" s="315"/>
      <c r="C724" s="315"/>
      <c r="D724" s="315"/>
      <c r="E724" s="312"/>
      <c r="F724" s="312"/>
      <c r="G724" s="535"/>
      <c r="H724" s="312"/>
      <c r="I724" s="536"/>
      <c r="J724" s="317"/>
      <c r="K724" s="317"/>
      <c r="L724" s="317"/>
      <c r="M724" s="317"/>
      <c r="N724" s="312"/>
      <c r="O724" s="312"/>
      <c r="P724" s="538"/>
      <c r="Q724" s="539"/>
      <c r="R724" s="540"/>
      <c r="S724" s="312"/>
      <c r="T724" s="312"/>
      <c r="U724" s="312"/>
      <c r="V724" s="312"/>
      <c r="W724" s="312"/>
      <c r="X724" s="312"/>
      <c r="Y724" s="312"/>
      <c r="Z724" s="312"/>
    </row>
    <row r="725" spans="1:26" ht="15.75" customHeight="1" x14ac:dyDescent="0.2">
      <c r="A725" s="315"/>
      <c r="B725" s="315"/>
      <c r="C725" s="315"/>
      <c r="D725" s="315"/>
      <c r="E725" s="312"/>
      <c r="F725" s="312"/>
      <c r="G725" s="535"/>
      <c r="H725" s="312"/>
      <c r="I725" s="536"/>
      <c r="J725" s="317"/>
      <c r="K725" s="317"/>
      <c r="L725" s="317"/>
      <c r="M725" s="317"/>
      <c r="N725" s="312"/>
      <c r="O725" s="312"/>
      <c r="P725" s="538"/>
      <c r="Q725" s="539"/>
      <c r="R725" s="540"/>
      <c r="S725" s="312"/>
      <c r="T725" s="312"/>
      <c r="U725" s="312"/>
      <c r="V725" s="312"/>
      <c r="W725" s="312"/>
      <c r="X725" s="312"/>
      <c r="Y725" s="312"/>
      <c r="Z725" s="312"/>
    </row>
    <row r="726" spans="1:26" ht="15.75" customHeight="1" x14ac:dyDescent="0.2">
      <c r="A726" s="315"/>
      <c r="B726" s="315"/>
      <c r="C726" s="315"/>
      <c r="D726" s="315"/>
      <c r="E726" s="312"/>
      <c r="F726" s="312"/>
      <c r="G726" s="535"/>
      <c r="H726" s="312"/>
      <c r="I726" s="536"/>
      <c r="J726" s="317"/>
      <c r="K726" s="317"/>
      <c r="L726" s="317"/>
      <c r="M726" s="317"/>
      <c r="N726" s="312"/>
      <c r="O726" s="312"/>
      <c r="P726" s="538"/>
      <c r="Q726" s="539"/>
      <c r="R726" s="540"/>
      <c r="S726" s="312"/>
      <c r="T726" s="312"/>
      <c r="U726" s="312"/>
      <c r="V726" s="312"/>
      <c r="W726" s="312"/>
      <c r="X726" s="312"/>
      <c r="Y726" s="312"/>
      <c r="Z726" s="312"/>
    </row>
    <row r="727" spans="1:26" ht="15.75" customHeight="1" x14ac:dyDescent="0.2">
      <c r="A727" s="315"/>
      <c r="B727" s="315"/>
      <c r="C727" s="315"/>
      <c r="D727" s="315"/>
      <c r="E727" s="312"/>
      <c r="F727" s="312"/>
      <c r="G727" s="535"/>
      <c r="H727" s="312"/>
      <c r="I727" s="536"/>
      <c r="J727" s="317"/>
      <c r="K727" s="317"/>
      <c r="L727" s="317"/>
      <c r="M727" s="317"/>
      <c r="N727" s="312"/>
      <c r="O727" s="312"/>
      <c r="P727" s="538"/>
      <c r="Q727" s="539"/>
      <c r="R727" s="540"/>
      <c r="S727" s="312"/>
      <c r="T727" s="312"/>
      <c r="U727" s="312"/>
      <c r="V727" s="312"/>
      <c r="W727" s="312"/>
      <c r="X727" s="312"/>
      <c r="Y727" s="312"/>
      <c r="Z727" s="312"/>
    </row>
    <row r="728" spans="1:26" ht="15.75" customHeight="1" x14ac:dyDescent="0.2">
      <c r="A728" s="315"/>
      <c r="B728" s="315"/>
      <c r="C728" s="315"/>
      <c r="D728" s="315"/>
      <c r="E728" s="312"/>
      <c r="F728" s="312"/>
      <c r="G728" s="535"/>
      <c r="H728" s="312"/>
      <c r="I728" s="536"/>
      <c r="J728" s="317"/>
      <c r="K728" s="317"/>
      <c r="L728" s="317"/>
      <c r="M728" s="317"/>
      <c r="N728" s="312"/>
      <c r="O728" s="312"/>
      <c r="P728" s="538"/>
      <c r="Q728" s="539"/>
      <c r="R728" s="540"/>
      <c r="S728" s="312"/>
      <c r="T728" s="312"/>
      <c r="U728" s="312"/>
      <c r="V728" s="312"/>
      <c r="W728" s="312"/>
      <c r="X728" s="312"/>
      <c r="Y728" s="312"/>
      <c r="Z728" s="312"/>
    </row>
    <row r="729" spans="1:26" ht="15.75" customHeight="1" x14ac:dyDescent="0.2">
      <c r="A729" s="315"/>
      <c r="B729" s="315"/>
      <c r="C729" s="315"/>
      <c r="D729" s="315"/>
      <c r="E729" s="312"/>
      <c r="F729" s="312"/>
      <c r="G729" s="535"/>
      <c r="H729" s="312"/>
      <c r="I729" s="536"/>
      <c r="J729" s="317"/>
      <c r="K729" s="317"/>
      <c r="L729" s="317"/>
      <c r="M729" s="317"/>
      <c r="N729" s="312"/>
      <c r="O729" s="312"/>
      <c r="P729" s="538"/>
      <c r="Q729" s="539"/>
      <c r="R729" s="540"/>
      <c r="S729" s="312"/>
      <c r="T729" s="312"/>
      <c r="U729" s="312"/>
      <c r="V729" s="312"/>
      <c r="W729" s="312"/>
      <c r="X729" s="312"/>
      <c r="Y729" s="312"/>
      <c r="Z729" s="312"/>
    </row>
    <row r="730" spans="1:26" ht="15.75" customHeight="1" x14ac:dyDescent="0.2">
      <c r="A730" s="315"/>
      <c r="B730" s="315"/>
      <c r="C730" s="315"/>
      <c r="D730" s="315"/>
      <c r="E730" s="312"/>
      <c r="F730" s="312"/>
      <c r="G730" s="535"/>
      <c r="H730" s="312"/>
      <c r="I730" s="536"/>
      <c r="J730" s="317"/>
      <c r="K730" s="317"/>
      <c r="L730" s="317"/>
      <c r="M730" s="317"/>
      <c r="N730" s="312"/>
      <c r="O730" s="312"/>
      <c r="P730" s="538"/>
      <c r="Q730" s="539"/>
      <c r="R730" s="540"/>
      <c r="S730" s="312"/>
      <c r="T730" s="312"/>
      <c r="U730" s="312"/>
      <c r="V730" s="312"/>
      <c r="W730" s="312"/>
      <c r="X730" s="312"/>
      <c r="Y730" s="312"/>
      <c r="Z730" s="312"/>
    </row>
    <row r="731" spans="1:26" ht="15.75" customHeight="1" x14ac:dyDescent="0.2">
      <c r="A731" s="315"/>
      <c r="B731" s="315"/>
      <c r="C731" s="315"/>
      <c r="D731" s="315"/>
      <c r="E731" s="312"/>
      <c r="F731" s="312"/>
      <c r="G731" s="535"/>
      <c r="H731" s="312"/>
      <c r="I731" s="536"/>
      <c r="J731" s="317"/>
      <c r="K731" s="317"/>
      <c r="L731" s="317"/>
      <c r="M731" s="317"/>
      <c r="N731" s="312"/>
      <c r="O731" s="312"/>
      <c r="P731" s="538"/>
      <c r="Q731" s="539"/>
      <c r="R731" s="540"/>
      <c r="S731" s="312"/>
      <c r="T731" s="312"/>
      <c r="U731" s="312"/>
      <c r="V731" s="312"/>
      <c r="W731" s="312"/>
      <c r="X731" s="312"/>
      <c r="Y731" s="312"/>
      <c r="Z731" s="312"/>
    </row>
    <row r="732" spans="1:26" ht="15.75" customHeight="1" x14ac:dyDescent="0.2">
      <c r="A732" s="315"/>
      <c r="B732" s="315"/>
      <c r="C732" s="315"/>
      <c r="D732" s="315"/>
      <c r="E732" s="312"/>
      <c r="F732" s="312"/>
      <c r="G732" s="535"/>
      <c r="H732" s="312"/>
      <c r="I732" s="536"/>
      <c r="J732" s="317"/>
      <c r="K732" s="317"/>
      <c r="L732" s="317"/>
      <c r="M732" s="317"/>
      <c r="N732" s="312"/>
      <c r="O732" s="312"/>
      <c r="P732" s="538"/>
      <c r="Q732" s="539"/>
      <c r="R732" s="540"/>
      <c r="S732" s="312"/>
      <c r="T732" s="312"/>
      <c r="U732" s="312"/>
      <c r="V732" s="312"/>
      <c r="W732" s="312"/>
      <c r="X732" s="312"/>
      <c r="Y732" s="312"/>
      <c r="Z732" s="312"/>
    </row>
    <row r="733" spans="1:26" ht="15.75" customHeight="1" x14ac:dyDescent="0.2">
      <c r="A733" s="315"/>
      <c r="B733" s="315"/>
      <c r="C733" s="315"/>
      <c r="D733" s="315"/>
      <c r="E733" s="312"/>
      <c r="F733" s="312"/>
      <c r="G733" s="535"/>
      <c r="H733" s="312"/>
      <c r="I733" s="536"/>
      <c r="J733" s="317"/>
      <c r="K733" s="317"/>
      <c r="L733" s="317"/>
      <c r="M733" s="317"/>
      <c r="N733" s="312"/>
      <c r="O733" s="312"/>
      <c r="P733" s="538"/>
      <c r="Q733" s="539"/>
      <c r="R733" s="540"/>
      <c r="S733" s="312"/>
      <c r="T733" s="312"/>
      <c r="U733" s="312"/>
      <c r="V733" s="312"/>
      <c r="W733" s="312"/>
      <c r="X733" s="312"/>
      <c r="Y733" s="312"/>
      <c r="Z733" s="312"/>
    </row>
    <row r="734" spans="1:26" ht="15.75" customHeight="1" x14ac:dyDescent="0.2">
      <c r="A734" s="315"/>
      <c r="B734" s="315"/>
      <c r="C734" s="315"/>
      <c r="D734" s="315"/>
      <c r="E734" s="312"/>
      <c r="F734" s="312"/>
      <c r="G734" s="535"/>
      <c r="H734" s="312"/>
      <c r="I734" s="536"/>
      <c r="J734" s="317"/>
      <c r="K734" s="317"/>
      <c r="L734" s="317"/>
      <c r="M734" s="317"/>
      <c r="N734" s="312"/>
      <c r="O734" s="312"/>
      <c r="P734" s="538"/>
      <c r="Q734" s="539"/>
      <c r="R734" s="540"/>
      <c r="S734" s="312"/>
      <c r="T734" s="312"/>
      <c r="U734" s="312"/>
      <c r="V734" s="312"/>
      <c r="W734" s="312"/>
      <c r="X734" s="312"/>
      <c r="Y734" s="312"/>
      <c r="Z734" s="312"/>
    </row>
    <row r="735" spans="1:26" ht="15.75" customHeight="1" x14ac:dyDescent="0.2">
      <c r="A735" s="315"/>
      <c r="B735" s="315"/>
      <c r="C735" s="315"/>
      <c r="D735" s="315"/>
      <c r="E735" s="312"/>
      <c r="F735" s="312"/>
      <c r="G735" s="535"/>
      <c r="H735" s="312"/>
      <c r="I735" s="536"/>
      <c r="J735" s="317"/>
      <c r="K735" s="317"/>
      <c r="L735" s="317"/>
      <c r="M735" s="317"/>
      <c r="N735" s="312"/>
      <c r="O735" s="312"/>
      <c r="P735" s="538"/>
      <c r="Q735" s="539"/>
      <c r="R735" s="540"/>
      <c r="S735" s="312"/>
      <c r="T735" s="312"/>
      <c r="U735" s="312"/>
      <c r="V735" s="312"/>
      <c r="W735" s="312"/>
      <c r="X735" s="312"/>
      <c r="Y735" s="312"/>
      <c r="Z735" s="312"/>
    </row>
    <row r="736" spans="1:26" ht="15.75" customHeight="1" x14ac:dyDescent="0.2">
      <c r="A736" s="315"/>
      <c r="B736" s="315"/>
      <c r="C736" s="315"/>
      <c r="D736" s="315"/>
      <c r="E736" s="312"/>
      <c r="F736" s="312"/>
      <c r="G736" s="535"/>
      <c r="H736" s="312"/>
      <c r="I736" s="536"/>
      <c r="J736" s="317"/>
      <c r="K736" s="317"/>
      <c r="L736" s="317"/>
      <c r="M736" s="317"/>
      <c r="N736" s="312"/>
      <c r="O736" s="312"/>
      <c r="P736" s="538"/>
      <c r="Q736" s="539"/>
      <c r="R736" s="540"/>
      <c r="S736" s="312"/>
      <c r="T736" s="312"/>
      <c r="U736" s="312"/>
      <c r="V736" s="312"/>
      <c r="W736" s="312"/>
      <c r="X736" s="312"/>
      <c r="Y736" s="312"/>
      <c r="Z736" s="312"/>
    </row>
    <row r="737" spans="1:26" ht="15.75" customHeight="1" x14ac:dyDescent="0.2">
      <c r="A737" s="315"/>
      <c r="B737" s="315"/>
      <c r="C737" s="315"/>
      <c r="D737" s="315"/>
      <c r="E737" s="312"/>
      <c r="F737" s="312"/>
      <c r="G737" s="535"/>
      <c r="H737" s="312"/>
      <c r="I737" s="536"/>
      <c r="J737" s="317"/>
      <c r="K737" s="317"/>
      <c r="L737" s="317"/>
      <c r="M737" s="317"/>
      <c r="N737" s="312"/>
      <c r="O737" s="312"/>
      <c r="P737" s="538"/>
      <c r="Q737" s="539"/>
      <c r="R737" s="540"/>
      <c r="S737" s="312"/>
      <c r="T737" s="312"/>
      <c r="U737" s="312"/>
      <c r="V737" s="312"/>
      <c r="W737" s="312"/>
      <c r="X737" s="312"/>
      <c r="Y737" s="312"/>
      <c r="Z737" s="312"/>
    </row>
    <row r="738" spans="1:26" ht="15.75" customHeight="1" x14ac:dyDescent="0.2">
      <c r="A738" s="315"/>
      <c r="B738" s="315"/>
      <c r="C738" s="315"/>
      <c r="D738" s="315"/>
      <c r="E738" s="312"/>
      <c r="F738" s="312"/>
      <c r="G738" s="535"/>
      <c r="H738" s="312"/>
      <c r="I738" s="536"/>
      <c r="J738" s="317"/>
      <c r="K738" s="317"/>
      <c r="L738" s="317"/>
      <c r="M738" s="317"/>
      <c r="N738" s="312"/>
      <c r="O738" s="312"/>
      <c r="P738" s="538"/>
      <c r="Q738" s="539"/>
      <c r="R738" s="540"/>
      <c r="S738" s="312"/>
      <c r="T738" s="312"/>
      <c r="U738" s="312"/>
      <c r="V738" s="312"/>
      <c r="W738" s="312"/>
      <c r="X738" s="312"/>
      <c r="Y738" s="312"/>
      <c r="Z738" s="312"/>
    </row>
    <row r="739" spans="1:26" ht="15.75" customHeight="1" x14ac:dyDescent="0.2">
      <c r="A739" s="315"/>
      <c r="B739" s="315"/>
      <c r="C739" s="315"/>
      <c r="D739" s="315"/>
      <c r="E739" s="312"/>
      <c r="F739" s="312"/>
      <c r="G739" s="535"/>
      <c r="H739" s="312"/>
      <c r="I739" s="536"/>
      <c r="J739" s="317"/>
      <c r="K739" s="317"/>
      <c r="L739" s="317"/>
      <c r="M739" s="317"/>
      <c r="N739" s="312"/>
      <c r="O739" s="312"/>
      <c r="P739" s="538"/>
      <c r="Q739" s="539"/>
      <c r="R739" s="540"/>
      <c r="S739" s="312"/>
      <c r="T739" s="312"/>
      <c r="U739" s="312"/>
      <c r="V739" s="312"/>
      <c r="W739" s="312"/>
      <c r="X739" s="312"/>
      <c r="Y739" s="312"/>
      <c r="Z739" s="312"/>
    </row>
    <row r="740" spans="1:26" ht="15.75" customHeight="1" x14ac:dyDescent="0.2">
      <c r="A740" s="315"/>
      <c r="B740" s="315"/>
      <c r="C740" s="315"/>
      <c r="D740" s="315"/>
      <c r="E740" s="312"/>
      <c r="F740" s="312"/>
      <c r="G740" s="535"/>
      <c r="H740" s="312"/>
      <c r="I740" s="536"/>
      <c r="J740" s="317"/>
      <c r="K740" s="317"/>
      <c r="L740" s="317"/>
      <c r="M740" s="317"/>
      <c r="N740" s="312"/>
      <c r="O740" s="312"/>
      <c r="P740" s="538"/>
      <c r="Q740" s="539"/>
      <c r="R740" s="540"/>
      <c r="S740" s="312"/>
      <c r="T740" s="312"/>
      <c r="U740" s="312"/>
      <c r="V740" s="312"/>
      <c r="W740" s="312"/>
      <c r="X740" s="312"/>
      <c r="Y740" s="312"/>
      <c r="Z740" s="312"/>
    </row>
    <row r="741" spans="1:26" ht="15.75" customHeight="1" x14ac:dyDescent="0.2">
      <c r="A741" s="315"/>
      <c r="B741" s="315"/>
      <c r="C741" s="315"/>
      <c r="D741" s="315"/>
      <c r="E741" s="312"/>
      <c r="F741" s="312"/>
      <c r="G741" s="535"/>
      <c r="H741" s="312"/>
      <c r="I741" s="536"/>
      <c r="J741" s="317"/>
      <c r="K741" s="317"/>
      <c r="L741" s="317"/>
      <c r="M741" s="317"/>
      <c r="N741" s="312"/>
      <c r="O741" s="312"/>
      <c r="P741" s="538"/>
      <c r="Q741" s="539"/>
      <c r="R741" s="540"/>
      <c r="S741" s="312"/>
      <c r="T741" s="312"/>
      <c r="U741" s="312"/>
      <c r="V741" s="312"/>
      <c r="W741" s="312"/>
      <c r="X741" s="312"/>
      <c r="Y741" s="312"/>
      <c r="Z741" s="312"/>
    </row>
    <row r="742" spans="1:26" ht="15.75" customHeight="1" x14ac:dyDescent="0.2">
      <c r="A742" s="315"/>
      <c r="B742" s="315"/>
      <c r="C742" s="315"/>
      <c r="D742" s="315"/>
      <c r="E742" s="312"/>
      <c r="F742" s="312"/>
      <c r="G742" s="535"/>
      <c r="H742" s="312"/>
      <c r="I742" s="536"/>
      <c r="J742" s="317"/>
      <c r="K742" s="317"/>
      <c r="L742" s="317"/>
      <c r="M742" s="317"/>
      <c r="N742" s="312"/>
      <c r="O742" s="312"/>
      <c r="P742" s="538"/>
      <c r="Q742" s="539"/>
      <c r="R742" s="540"/>
      <c r="S742" s="312"/>
      <c r="T742" s="312"/>
      <c r="U742" s="312"/>
      <c r="V742" s="312"/>
      <c r="W742" s="312"/>
      <c r="X742" s="312"/>
      <c r="Y742" s="312"/>
      <c r="Z742" s="312"/>
    </row>
    <row r="743" spans="1:26" ht="15.75" customHeight="1" x14ac:dyDescent="0.2">
      <c r="A743" s="315"/>
      <c r="B743" s="315"/>
      <c r="C743" s="315"/>
      <c r="D743" s="315"/>
      <c r="E743" s="312"/>
      <c r="F743" s="312"/>
      <c r="G743" s="535"/>
      <c r="H743" s="312"/>
      <c r="I743" s="536"/>
      <c r="J743" s="317"/>
      <c r="K743" s="317"/>
      <c r="L743" s="317"/>
      <c r="M743" s="317"/>
      <c r="N743" s="312"/>
      <c r="O743" s="312"/>
      <c r="P743" s="538"/>
      <c r="Q743" s="539"/>
      <c r="R743" s="540"/>
      <c r="S743" s="312"/>
      <c r="T743" s="312"/>
      <c r="U743" s="312"/>
      <c r="V743" s="312"/>
      <c r="W743" s="312"/>
      <c r="X743" s="312"/>
      <c r="Y743" s="312"/>
      <c r="Z743" s="312"/>
    </row>
    <row r="744" spans="1:26" ht="15.75" customHeight="1" x14ac:dyDescent="0.2">
      <c r="A744" s="315"/>
      <c r="B744" s="315"/>
      <c r="C744" s="315"/>
      <c r="D744" s="315"/>
      <c r="E744" s="312"/>
      <c r="F744" s="312"/>
      <c r="G744" s="535"/>
      <c r="H744" s="312"/>
      <c r="I744" s="536"/>
      <c r="J744" s="317"/>
      <c r="K744" s="317"/>
      <c r="L744" s="317"/>
      <c r="M744" s="317"/>
      <c r="N744" s="312"/>
      <c r="O744" s="312"/>
      <c r="P744" s="538"/>
      <c r="Q744" s="539"/>
      <c r="R744" s="540"/>
      <c r="S744" s="312"/>
      <c r="T744" s="312"/>
      <c r="U744" s="312"/>
      <c r="V744" s="312"/>
      <c r="W744" s="312"/>
      <c r="X744" s="312"/>
      <c r="Y744" s="312"/>
      <c r="Z744" s="312"/>
    </row>
    <row r="745" spans="1:26" ht="15.75" customHeight="1" x14ac:dyDescent="0.2">
      <c r="A745" s="315"/>
      <c r="B745" s="315"/>
      <c r="C745" s="315"/>
      <c r="D745" s="315"/>
      <c r="E745" s="312"/>
      <c r="F745" s="312"/>
      <c r="G745" s="535"/>
      <c r="H745" s="312"/>
      <c r="I745" s="536"/>
      <c r="J745" s="317"/>
      <c r="K745" s="317"/>
      <c r="L745" s="317"/>
      <c r="M745" s="317"/>
      <c r="N745" s="312"/>
      <c r="O745" s="312"/>
      <c r="P745" s="538"/>
      <c r="Q745" s="539"/>
      <c r="R745" s="540"/>
      <c r="S745" s="312"/>
      <c r="T745" s="312"/>
      <c r="U745" s="312"/>
      <c r="V745" s="312"/>
      <c r="W745" s="312"/>
      <c r="X745" s="312"/>
      <c r="Y745" s="312"/>
      <c r="Z745" s="312"/>
    </row>
    <row r="746" spans="1:26" ht="15.75" customHeight="1" x14ac:dyDescent="0.2">
      <c r="A746" s="315"/>
      <c r="B746" s="315"/>
      <c r="C746" s="315"/>
      <c r="D746" s="315"/>
      <c r="E746" s="312"/>
      <c r="F746" s="312"/>
      <c r="G746" s="535"/>
      <c r="H746" s="312"/>
      <c r="I746" s="536"/>
      <c r="J746" s="317"/>
      <c r="K746" s="317"/>
      <c r="L746" s="317"/>
      <c r="M746" s="317"/>
      <c r="N746" s="312"/>
      <c r="O746" s="312"/>
      <c r="P746" s="538"/>
      <c r="Q746" s="539"/>
      <c r="R746" s="540"/>
      <c r="S746" s="312"/>
      <c r="T746" s="312"/>
      <c r="U746" s="312"/>
      <c r="V746" s="312"/>
      <c r="W746" s="312"/>
      <c r="X746" s="312"/>
      <c r="Y746" s="312"/>
      <c r="Z746" s="312"/>
    </row>
    <row r="747" spans="1:26" ht="15.75" customHeight="1" x14ac:dyDescent="0.2">
      <c r="A747" s="315"/>
      <c r="B747" s="315"/>
      <c r="C747" s="315"/>
      <c r="D747" s="315"/>
      <c r="E747" s="312"/>
      <c r="F747" s="312"/>
      <c r="G747" s="535"/>
      <c r="H747" s="312"/>
      <c r="I747" s="536"/>
      <c r="J747" s="317"/>
      <c r="K747" s="317"/>
      <c r="L747" s="317"/>
      <c r="M747" s="317"/>
      <c r="N747" s="312"/>
      <c r="O747" s="312"/>
      <c r="P747" s="538"/>
      <c r="Q747" s="539"/>
      <c r="R747" s="540"/>
      <c r="S747" s="312"/>
      <c r="T747" s="312"/>
      <c r="U747" s="312"/>
      <c r="V747" s="312"/>
      <c r="W747" s="312"/>
      <c r="X747" s="312"/>
      <c r="Y747" s="312"/>
      <c r="Z747" s="312"/>
    </row>
    <row r="748" spans="1:26" ht="15.75" customHeight="1" x14ac:dyDescent="0.2">
      <c r="A748" s="315"/>
      <c r="B748" s="315"/>
      <c r="C748" s="315"/>
      <c r="D748" s="315"/>
      <c r="E748" s="312"/>
      <c r="F748" s="312"/>
      <c r="G748" s="535"/>
      <c r="H748" s="312"/>
      <c r="I748" s="536"/>
      <c r="J748" s="317"/>
      <c r="K748" s="317"/>
      <c r="L748" s="317"/>
      <c r="M748" s="317"/>
      <c r="N748" s="312"/>
      <c r="O748" s="312"/>
      <c r="P748" s="538"/>
      <c r="Q748" s="539"/>
      <c r="R748" s="540"/>
      <c r="S748" s="312"/>
      <c r="T748" s="312"/>
      <c r="U748" s="312"/>
      <c r="V748" s="312"/>
      <c r="W748" s="312"/>
      <c r="X748" s="312"/>
      <c r="Y748" s="312"/>
      <c r="Z748" s="312"/>
    </row>
    <row r="749" spans="1:26" ht="15.75" customHeight="1" x14ac:dyDescent="0.2">
      <c r="A749" s="315"/>
      <c r="B749" s="315"/>
      <c r="C749" s="315"/>
      <c r="D749" s="315"/>
      <c r="E749" s="312"/>
      <c r="F749" s="312"/>
      <c r="G749" s="535"/>
      <c r="H749" s="312"/>
      <c r="I749" s="536"/>
      <c r="J749" s="317"/>
      <c r="K749" s="317"/>
      <c r="L749" s="317"/>
      <c r="M749" s="317"/>
      <c r="N749" s="312"/>
      <c r="O749" s="312"/>
      <c r="P749" s="538"/>
      <c r="Q749" s="539"/>
      <c r="R749" s="540"/>
      <c r="S749" s="312"/>
      <c r="T749" s="312"/>
      <c r="U749" s="312"/>
      <c r="V749" s="312"/>
      <c r="W749" s="312"/>
      <c r="X749" s="312"/>
      <c r="Y749" s="312"/>
      <c r="Z749" s="312"/>
    </row>
    <row r="750" spans="1:26" ht="15.75" customHeight="1" x14ac:dyDescent="0.2">
      <c r="A750" s="315"/>
      <c r="B750" s="315"/>
      <c r="C750" s="315"/>
      <c r="D750" s="315"/>
      <c r="E750" s="312"/>
      <c r="F750" s="312"/>
      <c r="G750" s="535"/>
      <c r="H750" s="312"/>
      <c r="I750" s="536"/>
      <c r="J750" s="317"/>
      <c r="K750" s="317"/>
      <c r="L750" s="317"/>
      <c r="M750" s="317"/>
      <c r="N750" s="312"/>
      <c r="O750" s="312"/>
      <c r="P750" s="538"/>
      <c r="Q750" s="539"/>
      <c r="R750" s="540"/>
      <c r="S750" s="312"/>
      <c r="T750" s="312"/>
      <c r="U750" s="312"/>
      <c r="V750" s="312"/>
      <c r="W750" s="312"/>
      <c r="X750" s="312"/>
      <c r="Y750" s="312"/>
      <c r="Z750" s="312"/>
    </row>
    <row r="751" spans="1:26" ht="15.75" customHeight="1" x14ac:dyDescent="0.2">
      <c r="A751" s="315"/>
      <c r="B751" s="315"/>
      <c r="C751" s="315"/>
      <c r="D751" s="315"/>
      <c r="E751" s="312"/>
      <c r="F751" s="312"/>
      <c r="G751" s="535"/>
      <c r="H751" s="312"/>
      <c r="I751" s="536"/>
      <c r="J751" s="317"/>
      <c r="K751" s="317"/>
      <c r="L751" s="317"/>
      <c r="M751" s="317"/>
      <c r="N751" s="312"/>
      <c r="O751" s="312"/>
      <c r="P751" s="538"/>
      <c r="Q751" s="539"/>
      <c r="R751" s="540"/>
      <c r="S751" s="312"/>
      <c r="T751" s="312"/>
      <c r="U751" s="312"/>
      <c r="V751" s="312"/>
      <c r="W751" s="312"/>
      <c r="X751" s="312"/>
      <c r="Y751" s="312"/>
      <c r="Z751" s="312"/>
    </row>
    <row r="752" spans="1:26" ht="15.75" customHeight="1" x14ac:dyDescent="0.2">
      <c r="A752" s="315"/>
      <c r="B752" s="315"/>
      <c r="C752" s="315"/>
      <c r="D752" s="315"/>
      <c r="E752" s="312"/>
      <c r="F752" s="312"/>
      <c r="G752" s="535"/>
      <c r="H752" s="312"/>
      <c r="I752" s="536"/>
      <c r="J752" s="317"/>
      <c r="K752" s="317"/>
      <c r="L752" s="317"/>
      <c r="M752" s="317"/>
      <c r="N752" s="312"/>
      <c r="O752" s="312"/>
      <c r="P752" s="538"/>
      <c r="Q752" s="539"/>
      <c r="R752" s="540"/>
      <c r="S752" s="312"/>
      <c r="T752" s="312"/>
      <c r="U752" s="312"/>
      <c r="V752" s="312"/>
      <c r="W752" s="312"/>
      <c r="X752" s="312"/>
      <c r="Y752" s="312"/>
      <c r="Z752" s="312"/>
    </row>
    <row r="753" spans="1:26" ht="15.75" customHeight="1" x14ac:dyDescent="0.2">
      <c r="A753" s="315"/>
      <c r="B753" s="315"/>
      <c r="C753" s="315"/>
      <c r="D753" s="315"/>
      <c r="E753" s="312"/>
      <c r="F753" s="312"/>
      <c r="G753" s="535"/>
      <c r="H753" s="312"/>
      <c r="I753" s="536"/>
      <c r="J753" s="317"/>
      <c r="K753" s="317"/>
      <c r="L753" s="317"/>
      <c r="M753" s="317"/>
      <c r="N753" s="312"/>
      <c r="O753" s="312"/>
      <c r="P753" s="538"/>
      <c r="Q753" s="539"/>
      <c r="R753" s="540"/>
      <c r="S753" s="312"/>
      <c r="T753" s="312"/>
      <c r="U753" s="312"/>
      <c r="V753" s="312"/>
      <c r="W753" s="312"/>
      <c r="X753" s="312"/>
      <c r="Y753" s="312"/>
      <c r="Z753" s="312"/>
    </row>
    <row r="754" spans="1:26" ht="15.75" customHeight="1" x14ac:dyDescent="0.2">
      <c r="A754" s="315"/>
      <c r="B754" s="315"/>
      <c r="C754" s="315"/>
      <c r="D754" s="315"/>
      <c r="E754" s="312"/>
      <c r="F754" s="312"/>
      <c r="G754" s="535"/>
      <c r="H754" s="312"/>
      <c r="I754" s="536"/>
      <c r="J754" s="317"/>
      <c r="K754" s="317"/>
      <c r="L754" s="317"/>
      <c r="M754" s="317"/>
      <c r="N754" s="312"/>
      <c r="O754" s="312"/>
      <c r="P754" s="538"/>
      <c r="Q754" s="539"/>
      <c r="R754" s="540"/>
      <c r="S754" s="312"/>
      <c r="T754" s="312"/>
      <c r="U754" s="312"/>
      <c r="V754" s="312"/>
      <c r="W754" s="312"/>
      <c r="X754" s="312"/>
      <c r="Y754" s="312"/>
      <c r="Z754" s="312"/>
    </row>
    <row r="755" spans="1:26" ht="15.75" customHeight="1" x14ac:dyDescent="0.2">
      <c r="A755" s="315"/>
      <c r="B755" s="315"/>
      <c r="C755" s="315"/>
      <c r="D755" s="315"/>
      <c r="E755" s="312"/>
      <c r="F755" s="312"/>
      <c r="G755" s="535"/>
      <c r="H755" s="312"/>
      <c r="I755" s="536"/>
      <c r="J755" s="317"/>
      <c r="K755" s="317"/>
      <c r="L755" s="317"/>
      <c r="M755" s="317"/>
      <c r="N755" s="312"/>
      <c r="O755" s="312"/>
      <c r="P755" s="538"/>
      <c r="Q755" s="539"/>
      <c r="R755" s="540"/>
      <c r="S755" s="312"/>
      <c r="T755" s="312"/>
      <c r="U755" s="312"/>
      <c r="V755" s="312"/>
      <c r="W755" s="312"/>
      <c r="X755" s="312"/>
      <c r="Y755" s="312"/>
      <c r="Z755" s="312"/>
    </row>
    <row r="756" spans="1:26" ht="15.75" customHeight="1" x14ac:dyDescent="0.2">
      <c r="A756" s="315"/>
      <c r="B756" s="315"/>
      <c r="C756" s="315"/>
      <c r="D756" s="315"/>
      <c r="E756" s="312"/>
      <c r="F756" s="312"/>
      <c r="G756" s="535"/>
      <c r="H756" s="312"/>
      <c r="I756" s="536"/>
      <c r="J756" s="317"/>
      <c r="K756" s="317"/>
      <c r="L756" s="317"/>
      <c r="M756" s="317"/>
      <c r="N756" s="312"/>
      <c r="O756" s="312"/>
      <c r="P756" s="538"/>
      <c r="Q756" s="539"/>
      <c r="R756" s="540"/>
      <c r="S756" s="312"/>
      <c r="T756" s="312"/>
      <c r="U756" s="312"/>
      <c r="V756" s="312"/>
      <c r="W756" s="312"/>
      <c r="X756" s="312"/>
      <c r="Y756" s="312"/>
      <c r="Z756" s="312"/>
    </row>
    <row r="757" spans="1:26" ht="15.75" customHeight="1" x14ac:dyDescent="0.2">
      <c r="A757" s="315"/>
      <c r="B757" s="315"/>
      <c r="C757" s="315"/>
      <c r="D757" s="315"/>
      <c r="E757" s="312"/>
      <c r="F757" s="312"/>
      <c r="G757" s="535"/>
      <c r="H757" s="312"/>
      <c r="I757" s="536"/>
      <c r="J757" s="317"/>
      <c r="K757" s="317"/>
      <c r="L757" s="317"/>
      <c r="M757" s="317"/>
      <c r="N757" s="312"/>
      <c r="O757" s="312"/>
      <c r="P757" s="538"/>
      <c r="Q757" s="539"/>
      <c r="R757" s="540"/>
      <c r="S757" s="312"/>
      <c r="T757" s="312"/>
      <c r="U757" s="312"/>
      <c r="V757" s="312"/>
      <c r="W757" s="312"/>
      <c r="X757" s="312"/>
      <c r="Y757" s="312"/>
      <c r="Z757" s="312"/>
    </row>
    <row r="758" spans="1:26" ht="15.75" customHeight="1" x14ac:dyDescent="0.2">
      <c r="A758" s="315"/>
      <c r="B758" s="315"/>
      <c r="C758" s="315"/>
      <c r="D758" s="315"/>
      <c r="E758" s="312"/>
      <c r="F758" s="312"/>
      <c r="G758" s="535"/>
      <c r="H758" s="312"/>
      <c r="I758" s="536"/>
      <c r="J758" s="317"/>
      <c r="K758" s="317"/>
      <c r="L758" s="317"/>
      <c r="M758" s="317"/>
      <c r="N758" s="312"/>
      <c r="O758" s="312"/>
      <c r="P758" s="538"/>
      <c r="Q758" s="539"/>
      <c r="R758" s="540"/>
      <c r="S758" s="312"/>
      <c r="T758" s="312"/>
      <c r="U758" s="312"/>
      <c r="V758" s="312"/>
      <c r="W758" s="312"/>
      <c r="X758" s="312"/>
      <c r="Y758" s="312"/>
      <c r="Z758" s="312"/>
    </row>
    <row r="759" spans="1:26" ht="15.75" customHeight="1" x14ac:dyDescent="0.2">
      <c r="A759" s="315"/>
      <c r="B759" s="315"/>
      <c r="C759" s="315"/>
      <c r="D759" s="315"/>
      <c r="E759" s="312"/>
      <c r="F759" s="312"/>
      <c r="G759" s="535"/>
      <c r="H759" s="312"/>
      <c r="I759" s="536"/>
      <c r="J759" s="317"/>
      <c r="K759" s="317"/>
      <c r="L759" s="317"/>
      <c r="M759" s="317"/>
      <c r="N759" s="312"/>
      <c r="O759" s="312"/>
      <c r="P759" s="538"/>
      <c r="Q759" s="539"/>
      <c r="R759" s="540"/>
      <c r="S759" s="312"/>
      <c r="T759" s="312"/>
      <c r="U759" s="312"/>
      <c r="V759" s="312"/>
      <c r="W759" s="312"/>
      <c r="X759" s="312"/>
      <c r="Y759" s="312"/>
      <c r="Z759" s="312"/>
    </row>
    <row r="760" spans="1:26" ht="15.75" customHeight="1" x14ac:dyDescent="0.2">
      <c r="A760" s="315"/>
      <c r="B760" s="315"/>
      <c r="C760" s="315"/>
      <c r="D760" s="315"/>
      <c r="E760" s="312"/>
      <c r="F760" s="312"/>
      <c r="G760" s="535"/>
      <c r="H760" s="312"/>
      <c r="I760" s="536"/>
      <c r="J760" s="317"/>
      <c r="K760" s="317"/>
      <c r="L760" s="317"/>
      <c r="M760" s="317"/>
      <c r="N760" s="312"/>
      <c r="O760" s="312"/>
      <c r="P760" s="538"/>
      <c r="Q760" s="539"/>
      <c r="R760" s="540"/>
      <c r="S760" s="312"/>
      <c r="T760" s="312"/>
      <c r="U760" s="312"/>
      <c r="V760" s="312"/>
      <c r="W760" s="312"/>
      <c r="X760" s="312"/>
      <c r="Y760" s="312"/>
      <c r="Z760" s="312"/>
    </row>
    <row r="761" spans="1:26" ht="15.75" customHeight="1" x14ac:dyDescent="0.2">
      <c r="A761" s="315"/>
      <c r="B761" s="315"/>
      <c r="C761" s="315"/>
      <c r="D761" s="315"/>
      <c r="E761" s="312"/>
      <c r="F761" s="312"/>
      <c r="G761" s="535"/>
      <c r="H761" s="312"/>
      <c r="I761" s="536"/>
      <c r="J761" s="317"/>
      <c r="K761" s="317"/>
      <c r="L761" s="317"/>
      <c r="M761" s="317"/>
      <c r="N761" s="312"/>
      <c r="O761" s="312"/>
      <c r="P761" s="538"/>
      <c r="Q761" s="539"/>
      <c r="R761" s="540"/>
      <c r="S761" s="312"/>
      <c r="T761" s="312"/>
      <c r="U761" s="312"/>
      <c r="V761" s="312"/>
      <c r="W761" s="312"/>
      <c r="X761" s="312"/>
      <c r="Y761" s="312"/>
      <c r="Z761" s="312"/>
    </row>
    <row r="762" spans="1:26" ht="15.75" customHeight="1" x14ac:dyDescent="0.2">
      <c r="A762" s="315"/>
      <c r="B762" s="315"/>
      <c r="C762" s="315"/>
      <c r="D762" s="315"/>
      <c r="E762" s="312"/>
      <c r="F762" s="312"/>
      <c r="G762" s="535"/>
      <c r="H762" s="312"/>
      <c r="I762" s="536"/>
      <c r="J762" s="317"/>
      <c r="K762" s="317"/>
      <c r="L762" s="317"/>
      <c r="M762" s="317"/>
      <c r="N762" s="312"/>
      <c r="O762" s="312"/>
      <c r="P762" s="538"/>
      <c r="Q762" s="539"/>
      <c r="R762" s="540"/>
      <c r="S762" s="312"/>
      <c r="T762" s="312"/>
      <c r="U762" s="312"/>
      <c r="V762" s="312"/>
      <c r="W762" s="312"/>
      <c r="X762" s="312"/>
      <c r="Y762" s="312"/>
      <c r="Z762" s="312"/>
    </row>
    <row r="763" spans="1:26" ht="15.75" customHeight="1" x14ac:dyDescent="0.2">
      <c r="A763" s="315"/>
      <c r="B763" s="315"/>
      <c r="C763" s="315"/>
      <c r="D763" s="315"/>
      <c r="E763" s="312"/>
      <c r="F763" s="312"/>
      <c r="G763" s="535"/>
      <c r="H763" s="312"/>
      <c r="I763" s="536"/>
      <c r="J763" s="317"/>
      <c r="K763" s="317"/>
      <c r="L763" s="317"/>
      <c r="M763" s="317"/>
      <c r="N763" s="312"/>
      <c r="O763" s="312"/>
      <c r="P763" s="538"/>
      <c r="Q763" s="539"/>
      <c r="R763" s="540"/>
      <c r="S763" s="312"/>
      <c r="T763" s="312"/>
      <c r="U763" s="312"/>
      <c r="V763" s="312"/>
      <c r="W763" s="312"/>
      <c r="X763" s="312"/>
      <c r="Y763" s="312"/>
      <c r="Z763" s="312"/>
    </row>
    <row r="764" spans="1:26" ht="15.75" customHeight="1" x14ac:dyDescent="0.2">
      <c r="A764" s="315"/>
      <c r="B764" s="315"/>
      <c r="C764" s="315"/>
      <c r="D764" s="315"/>
      <c r="E764" s="312"/>
      <c r="F764" s="312"/>
      <c r="G764" s="535"/>
      <c r="H764" s="312"/>
      <c r="I764" s="536"/>
      <c r="J764" s="317"/>
      <c r="K764" s="317"/>
      <c r="L764" s="317"/>
      <c r="M764" s="317"/>
      <c r="N764" s="312"/>
      <c r="O764" s="312"/>
      <c r="P764" s="538"/>
      <c r="Q764" s="539"/>
      <c r="R764" s="540"/>
      <c r="S764" s="312"/>
      <c r="T764" s="312"/>
      <c r="U764" s="312"/>
      <c r="V764" s="312"/>
      <c r="W764" s="312"/>
      <c r="X764" s="312"/>
      <c r="Y764" s="312"/>
      <c r="Z764" s="312"/>
    </row>
    <row r="765" spans="1:26" ht="15.75" customHeight="1" x14ac:dyDescent="0.2">
      <c r="A765" s="315"/>
      <c r="B765" s="315"/>
      <c r="C765" s="315"/>
      <c r="D765" s="315"/>
      <c r="E765" s="312"/>
      <c r="F765" s="312"/>
      <c r="G765" s="535"/>
      <c r="H765" s="312"/>
      <c r="I765" s="536"/>
      <c r="J765" s="317"/>
      <c r="K765" s="317"/>
      <c r="L765" s="317"/>
      <c r="M765" s="317"/>
      <c r="N765" s="312"/>
      <c r="O765" s="312"/>
      <c r="P765" s="538"/>
      <c r="Q765" s="539"/>
      <c r="R765" s="540"/>
      <c r="S765" s="312"/>
      <c r="T765" s="312"/>
      <c r="U765" s="312"/>
      <c r="V765" s="312"/>
      <c r="W765" s="312"/>
      <c r="X765" s="312"/>
      <c r="Y765" s="312"/>
      <c r="Z765" s="312"/>
    </row>
    <row r="766" spans="1:26" ht="15.75" customHeight="1" x14ac:dyDescent="0.2">
      <c r="A766" s="315"/>
      <c r="B766" s="315"/>
      <c r="C766" s="315"/>
      <c r="D766" s="315"/>
      <c r="E766" s="312"/>
      <c r="F766" s="312"/>
      <c r="G766" s="535"/>
      <c r="H766" s="312"/>
      <c r="I766" s="536"/>
      <c r="J766" s="317"/>
      <c r="K766" s="317"/>
      <c r="L766" s="317"/>
      <c r="M766" s="317"/>
      <c r="N766" s="312"/>
      <c r="O766" s="312"/>
      <c r="P766" s="538"/>
      <c r="Q766" s="539"/>
      <c r="R766" s="540"/>
      <c r="S766" s="312"/>
      <c r="T766" s="312"/>
      <c r="U766" s="312"/>
      <c r="V766" s="312"/>
      <c r="W766" s="312"/>
      <c r="X766" s="312"/>
      <c r="Y766" s="312"/>
      <c r="Z766" s="312"/>
    </row>
    <row r="767" spans="1:26" ht="15.75" customHeight="1" x14ac:dyDescent="0.2">
      <c r="A767" s="315"/>
      <c r="B767" s="315"/>
      <c r="C767" s="315"/>
      <c r="D767" s="315"/>
      <c r="E767" s="312"/>
      <c r="F767" s="312"/>
      <c r="G767" s="535"/>
      <c r="H767" s="312"/>
      <c r="I767" s="536"/>
      <c r="J767" s="317"/>
      <c r="K767" s="317"/>
      <c r="L767" s="317"/>
      <c r="M767" s="317"/>
      <c r="N767" s="312"/>
      <c r="O767" s="312"/>
      <c r="P767" s="538"/>
      <c r="Q767" s="539"/>
      <c r="R767" s="540"/>
      <c r="S767" s="312"/>
      <c r="T767" s="312"/>
      <c r="U767" s="312"/>
      <c r="V767" s="312"/>
      <c r="W767" s="312"/>
      <c r="X767" s="312"/>
      <c r="Y767" s="312"/>
      <c r="Z767" s="312"/>
    </row>
    <row r="768" spans="1:26" ht="15.75" customHeight="1" x14ac:dyDescent="0.2">
      <c r="A768" s="315"/>
      <c r="B768" s="315"/>
      <c r="C768" s="315"/>
      <c r="D768" s="315"/>
      <c r="E768" s="312"/>
      <c r="F768" s="312"/>
      <c r="G768" s="535"/>
      <c r="H768" s="312"/>
      <c r="I768" s="536"/>
      <c r="J768" s="317"/>
      <c r="K768" s="317"/>
      <c r="L768" s="317"/>
      <c r="M768" s="317"/>
      <c r="N768" s="312"/>
      <c r="O768" s="312"/>
      <c r="P768" s="538"/>
      <c r="Q768" s="539"/>
      <c r="R768" s="540"/>
      <c r="S768" s="312"/>
      <c r="T768" s="312"/>
      <c r="U768" s="312"/>
      <c r="V768" s="312"/>
      <c r="W768" s="312"/>
      <c r="X768" s="312"/>
      <c r="Y768" s="312"/>
      <c r="Z768" s="312"/>
    </row>
    <row r="769" spans="1:26" ht="15.75" customHeight="1" x14ac:dyDescent="0.2">
      <c r="A769" s="315"/>
      <c r="B769" s="315"/>
      <c r="C769" s="315"/>
      <c r="D769" s="315"/>
      <c r="E769" s="312"/>
      <c r="F769" s="312"/>
      <c r="G769" s="535"/>
      <c r="H769" s="312"/>
      <c r="I769" s="536"/>
      <c r="J769" s="317"/>
      <c r="K769" s="317"/>
      <c r="L769" s="317"/>
      <c r="M769" s="317"/>
      <c r="N769" s="312"/>
      <c r="O769" s="312"/>
      <c r="P769" s="538"/>
      <c r="Q769" s="539"/>
      <c r="R769" s="540"/>
      <c r="S769" s="312"/>
      <c r="T769" s="312"/>
      <c r="U769" s="312"/>
      <c r="V769" s="312"/>
      <c r="W769" s="312"/>
      <c r="X769" s="312"/>
      <c r="Y769" s="312"/>
      <c r="Z769" s="312"/>
    </row>
    <row r="770" spans="1:26" ht="15.75" customHeight="1" x14ac:dyDescent="0.2">
      <c r="A770" s="315"/>
      <c r="B770" s="315"/>
      <c r="C770" s="315"/>
      <c r="D770" s="315"/>
      <c r="E770" s="312"/>
      <c r="F770" s="312"/>
      <c r="G770" s="535"/>
      <c r="H770" s="312"/>
      <c r="I770" s="536"/>
      <c r="J770" s="317"/>
      <c r="K770" s="317"/>
      <c r="L770" s="317"/>
      <c r="M770" s="317"/>
      <c r="N770" s="312"/>
      <c r="O770" s="312"/>
      <c r="P770" s="538"/>
      <c r="Q770" s="539"/>
      <c r="R770" s="540"/>
      <c r="S770" s="312"/>
      <c r="T770" s="312"/>
      <c r="U770" s="312"/>
      <c r="V770" s="312"/>
      <c r="W770" s="312"/>
      <c r="X770" s="312"/>
      <c r="Y770" s="312"/>
      <c r="Z770" s="312"/>
    </row>
    <row r="771" spans="1:26" ht="15.75" customHeight="1" x14ac:dyDescent="0.2">
      <c r="A771" s="315"/>
      <c r="B771" s="315"/>
      <c r="C771" s="315"/>
      <c r="D771" s="315"/>
      <c r="E771" s="312"/>
      <c r="F771" s="312"/>
      <c r="G771" s="535"/>
      <c r="H771" s="312"/>
      <c r="I771" s="536"/>
      <c r="J771" s="317"/>
      <c r="K771" s="317"/>
      <c r="L771" s="317"/>
      <c r="M771" s="317"/>
      <c r="N771" s="312"/>
      <c r="O771" s="312"/>
      <c r="P771" s="538"/>
      <c r="Q771" s="539"/>
      <c r="R771" s="540"/>
      <c r="S771" s="312"/>
      <c r="T771" s="312"/>
      <c r="U771" s="312"/>
      <c r="V771" s="312"/>
      <c r="W771" s="312"/>
      <c r="X771" s="312"/>
      <c r="Y771" s="312"/>
      <c r="Z771" s="312"/>
    </row>
    <row r="772" spans="1:26" ht="15.75" customHeight="1" x14ac:dyDescent="0.2">
      <c r="A772" s="315"/>
      <c r="B772" s="315"/>
      <c r="C772" s="315"/>
      <c r="D772" s="315"/>
      <c r="E772" s="312"/>
      <c r="F772" s="312"/>
      <c r="G772" s="535"/>
      <c r="H772" s="312"/>
      <c r="I772" s="536"/>
      <c r="J772" s="317"/>
      <c r="K772" s="317"/>
      <c r="L772" s="317"/>
      <c r="M772" s="317"/>
      <c r="N772" s="312"/>
      <c r="O772" s="312"/>
      <c r="P772" s="538"/>
      <c r="Q772" s="539"/>
      <c r="R772" s="540"/>
      <c r="S772" s="312"/>
      <c r="T772" s="312"/>
      <c r="U772" s="312"/>
      <c r="V772" s="312"/>
      <c r="W772" s="312"/>
      <c r="X772" s="312"/>
      <c r="Y772" s="312"/>
      <c r="Z772" s="312"/>
    </row>
    <row r="773" spans="1:26" ht="15.75" customHeight="1" x14ac:dyDescent="0.2">
      <c r="A773" s="315"/>
      <c r="B773" s="315"/>
      <c r="C773" s="315"/>
      <c r="D773" s="315"/>
      <c r="E773" s="312"/>
      <c r="F773" s="312"/>
      <c r="G773" s="535"/>
      <c r="H773" s="312"/>
      <c r="I773" s="536"/>
      <c r="J773" s="317"/>
      <c r="K773" s="317"/>
      <c r="L773" s="317"/>
      <c r="M773" s="317"/>
      <c r="N773" s="312"/>
      <c r="O773" s="312"/>
      <c r="P773" s="538"/>
      <c r="Q773" s="539"/>
      <c r="R773" s="540"/>
      <c r="S773" s="312"/>
      <c r="T773" s="312"/>
      <c r="U773" s="312"/>
      <c r="V773" s="312"/>
      <c r="W773" s="312"/>
      <c r="X773" s="312"/>
      <c r="Y773" s="312"/>
      <c r="Z773" s="312"/>
    </row>
    <row r="774" spans="1:26" ht="15.75" customHeight="1" x14ac:dyDescent="0.2">
      <c r="A774" s="315"/>
      <c r="B774" s="315"/>
      <c r="C774" s="315"/>
      <c r="D774" s="315"/>
      <c r="E774" s="312"/>
      <c r="F774" s="312"/>
      <c r="G774" s="535"/>
      <c r="H774" s="312"/>
      <c r="I774" s="536"/>
      <c r="J774" s="317"/>
      <c r="K774" s="317"/>
      <c r="L774" s="317"/>
      <c r="M774" s="317"/>
      <c r="N774" s="312"/>
      <c r="O774" s="312"/>
      <c r="P774" s="538"/>
      <c r="Q774" s="539"/>
      <c r="R774" s="540"/>
      <c r="S774" s="312"/>
      <c r="T774" s="312"/>
      <c r="U774" s="312"/>
      <c r="V774" s="312"/>
      <c r="W774" s="312"/>
      <c r="X774" s="312"/>
      <c r="Y774" s="312"/>
      <c r="Z774" s="312"/>
    </row>
    <row r="775" spans="1:26" ht="15.75" customHeight="1" x14ac:dyDescent="0.2">
      <c r="A775" s="315"/>
      <c r="B775" s="315"/>
      <c r="C775" s="315"/>
      <c r="D775" s="315"/>
      <c r="E775" s="312"/>
      <c r="F775" s="312"/>
      <c r="G775" s="535"/>
      <c r="H775" s="312"/>
      <c r="I775" s="536"/>
      <c r="J775" s="317"/>
      <c r="K775" s="317"/>
      <c r="L775" s="317"/>
      <c r="M775" s="317"/>
      <c r="N775" s="312"/>
      <c r="O775" s="312"/>
      <c r="P775" s="538"/>
      <c r="Q775" s="539"/>
      <c r="R775" s="540"/>
      <c r="S775" s="312"/>
      <c r="T775" s="312"/>
      <c r="U775" s="312"/>
      <c r="V775" s="312"/>
      <c r="W775" s="312"/>
      <c r="X775" s="312"/>
      <c r="Y775" s="312"/>
      <c r="Z775" s="312"/>
    </row>
    <row r="776" spans="1:26" ht="15.75" customHeight="1" x14ac:dyDescent="0.2">
      <c r="A776" s="315"/>
      <c r="B776" s="315"/>
      <c r="C776" s="315"/>
      <c r="D776" s="315"/>
      <c r="E776" s="312"/>
      <c r="F776" s="312"/>
      <c r="G776" s="535"/>
      <c r="H776" s="312"/>
      <c r="I776" s="536"/>
      <c r="J776" s="317"/>
      <c r="K776" s="317"/>
      <c r="L776" s="317"/>
      <c r="M776" s="317"/>
      <c r="N776" s="312"/>
      <c r="O776" s="312"/>
      <c r="P776" s="538"/>
      <c r="Q776" s="539"/>
      <c r="R776" s="540"/>
      <c r="S776" s="312"/>
      <c r="T776" s="312"/>
      <c r="U776" s="312"/>
      <c r="V776" s="312"/>
      <c r="W776" s="312"/>
      <c r="X776" s="312"/>
      <c r="Y776" s="312"/>
      <c r="Z776" s="312"/>
    </row>
    <row r="777" spans="1:26" ht="15.75" customHeight="1" x14ac:dyDescent="0.2">
      <c r="A777" s="315"/>
      <c r="B777" s="315"/>
      <c r="C777" s="315"/>
      <c r="D777" s="315"/>
      <c r="E777" s="312"/>
      <c r="F777" s="312"/>
      <c r="G777" s="535"/>
      <c r="H777" s="312"/>
      <c r="I777" s="536"/>
      <c r="J777" s="317"/>
      <c r="K777" s="317"/>
      <c r="L777" s="317"/>
      <c r="M777" s="317"/>
      <c r="N777" s="312"/>
      <c r="O777" s="312"/>
      <c r="P777" s="538"/>
      <c r="Q777" s="539"/>
      <c r="R777" s="540"/>
      <c r="S777" s="312"/>
      <c r="T777" s="312"/>
      <c r="U777" s="312"/>
      <c r="V777" s="312"/>
      <c r="W777" s="312"/>
      <c r="X777" s="312"/>
      <c r="Y777" s="312"/>
      <c r="Z777" s="312"/>
    </row>
    <row r="778" spans="1:26" ht="15.75" customHeight="1" x14ac:dyDescent="0.2">
      <c r="A778" s="315"/>
      <c r="B778" s="315"/>
      <c r="C778" s="315"/>
      <c r="D778" s="315"/>
      <c r="E778" s="312"/>
      <c r="F778" s="312"/>
      <c r="G778" s="535"/>
      <c r="H778" s="312"/>
      <c r="I778" s="536"/>
      <c r="J778" s="317"/>
      <c r="K778" s="317"/>
      <c r="L778" s="317"/>
      <c r="M778" s="317"/>
      <c r="N778" s="312"/>
      <c r="O778" s="312"/>
      <c r="P778" s="538"/>
      <c r="Q778" s="539"/>
      <c r="R778" s="540"/>
      <c r="S778" s="312"/>
      <c r="T778" s="312"/>
      <c r="U778" s="312"/>
      <c r="V778" s="312"/>
      <c r="W778" s="312"/>
      <c r="X778" s="312"/>
      <c r="Y778" s="312"/>
      <c r="Z778" s="312"/>
    </row>
    <row r="779" spans="1:26" ht="15.75" customHeight="1" x14ac:dyDescent="0.2">
      <c r="A779" s="315"/>
      <c r="B779" s="315"/>
      <c r="C779" s="315"/>
      <c r="D779" s="315"/>
      <c r="E779" s="312"/>
      <c r="F779" s="312"/>
      <c r="G779" s="535"/>
      <c r="H779" s="312"/>
      <c r="I779" s="536"/>
      <c r="J779" s="317"/>
      <c r="K779" s="317"/>
      <c r="L779" s="317"/>
      <c r="M779" s="317"/>
      <c r="N779" s="312"/>
      <c r="O779" s="312"/>
      <c r="P779" s="538"/>
      <c r="Q779" s="539"/>
      <c r="R779" s="540"/>
      <c r="S779" s="312"/>
      <c r="T779" s="312"/>
      <c r="U779" s="312"/>
      <c r="V779" s="312"/>
      <c r="W779" s="312"/>
      <c r="X779" s="312"/>
      <c r="Y779" s="312"/>
      <c r="Z779" s="312"/>
    </row>
    <row r="780" spans="1:26" ht="15.75" customHeight="1" x14ac:dyDescent="0.2">
      <c r="A780" s="315"/>
      <c r="B780" s="315"/>
      <c r="C780" s="315"/>
      <c r="D780" s="315"/>
      <c r="E780" s="312"/>
      <c r="F780" s="312"/>
      <c r="G780" s="535"/>
      <c r="H780" s="312"/>
      <c r="I780" s="536"/>
      <c r="J780" s="317"/>
      <c r="K780" s="317"/>
      <c r="L780" s="317"/>
      <c r="M780" s="317"/>
      <c r="N780" s="312"/>
      <c r="O780" s="312"/>
      <c r="P780" s="538"/>
      <c r="Q780" s="539"/>
      <c r="R780" s="540"/>
      <c r="S780" s="312"/>
      <c r="T780" s="312"/>
      <c r="U780" s="312"/>
      <c r="V780" s="312"/>
      <c r="W780" s="312"/>
      <c r="X780" s="312"/>
      <c r="Y780" s="312"/>
      <c r="Z780" s="312"/>
    </row>
    <row r="781" spans="1:26" ht="15.75" customHeight="1" x14ac:dyDescent="0.2">
      <c r="A781" s="315"/>
      <c r="B781" s="315"/>
      <c r="C781" s="315"/>
      <c r="D781" s="315"/>
      <c r="E781" s="312"/>
      <c r="F781" s="312"/>
      <c r="G781" s="535"/>
      <c r="H781" s="312"/>
      <c r="I781" s="536"/>
      <c r="J781" s="317"/>
      <c r="K781" s="317"/>
      <c r="L781" s="317"/>
      <c r="M781" s="317"/>
      <c r="N781" s="312"/>
      <c r="O781" s="312"/>
      <c r="P781" s="538"/>
      <c r="Q781" s="539"/>
      <c r="R781" s="540"/>
      <c r="S781" s="312"/>
      <c r="T781" s="312"/>
      <c r="U781" s="312"/>
      <c r="V781" s="312"/>
      <c r="W781" s="312"/>
      <c r="X781" s="312"/>
      <c r="Y781" s="312"/>
      <c r="Z781" s="312"/>
    </row>
    <row r="782" spans="1:26" ht="15.75" customHeight="1" x14ac:dyDescent="0.2">
      <c r="A782" s="315"/>
      <c r="B782" s="315"/>
      <c r="C782" s="315"/>
      <c r="D782" s="315"/>
      <c r="E782" s="312"/>
      <c r="F782" s="312"/>
      <c r="G782" s="535"/>
      <c r="H782" s="312"/>
      <c r="I782" s="536"/>
      <c r="J782" s="317"/>
      <c r="K782" s="317"/>
      <c r="L782" s="317"/>
      <c r="M782" s="317"/>
      <c r="N782" s="312"/>
      <c r="O782" s="312"/>
      <c r="P782" s="538"/>
      <c r="Q782" s="539"/>
      <c r="R782" s="540"/>
      <c r="S782" s="312"/>
      <c r="T782" s="312"/>
      <c r="U782" s="312"/>
      <c r="V782" s="312"/>
      <c r="W782" s="312"/>
      <c r="X782" s="312"/>
      <c r="Y782" s="312"/>
      <c r="Z782" s="312"/>
    </row>
    <row r="783" spans="1:26" ht="15.75" customHeight="1" x14ac:dyDescent="0.2">
      <c r="A783" s="315"/>
      <c r="B783" s="315"/>
      <c r="C783" s="315"/>
      <c r="D783" s="315"/>
      <c r="E783" s="312"/>
      <c r="F783" s="312"/>
      <c r="G783" s="535"/>
      <c r="H783" s="312"/>
      <c r="I783" s="536"/>
      <c r="J783" s="317"/>
      <c r="K783" s="317"/>
      <c r="L783" s="317"/>
      <c r="M783" s="317"/>
      <c r="N783" s="312"/>
      <c r="O783" s="312"/>
      <c r="P783" s="538"/>
      <c r="Q783" s="539"/>
      <c r="R783" s="540"/>
      <c r="S783" s="312"/>
      <c r="T783" s="312"/>
      <c r="U783" s="312"/>
      <c r="V783" s="312"/>
      <c r="W783" s="312"/>
      <c r="X783" s="312"/>
      <c r="Y783" s="312"/>
      <c r="Z783" s="312"/>
    </row>
    <row r="784" spans="1:26" ht="15.75" customHeight="1" x14ac:dyDescent="0.2">
      <c r="A784" s="315"/>
      <c r="B784" s="315"/>
      <c r="C784" s="315"/>
      <c r="D784" s="315"/>
      <c r="E784" s="312"/>
      <c r="F784" s="312"/>
      <c r="G784" s="535"/>
      <c r="H784" s="312"/>
      <c r="I784" s="536"/>
      <c r="J784" s="317"/>
      <c r="K784" s="317"/>
      <c r="L784" s="317"/>
      <c r="M784" s="317"/>
      <c r="N784" s="312"/>
      <c r="O784" s="312"/>
      <c r="P784" s="538"/>
      <c r="Q784" s="539"/>
      <c r="R784" s="540"/>
      <c r="S784" s="312"/>
      <c r="T784" s="312"/>
      <c r="U784" s="312"/>
      <c r="V784" s="312"/>
      <c r="W784" s="312"/>
      <c r="X784" s="312"/>
      <c r="Y784" s="312"/>
      <c r="Z784" s="312"/>
    </row>
    <row r="785" spans="1:26" ht="15.75" customHeight="1" x14ac:dyDescent="0.2">
      <c r="A785" s="315"/>
      <c r="B785" s="315"/>
      <c r="C785" s="315"/>
      <c r="D785" s="315"/>
      <c r="E785" s="312"/>
      <c r="F785" s="312"/>
      <c r="G785" s="535"/>
      <c r="H785" s="312"/>
      <c r="I785" s="536"/>
      <c r="J785" s="317"/>
      <c r="K785" s="317"/>
      <c r="L785" s="317"/>
      <c r="M785" s="317"/>
      <c r="N785" s="312"/>
      <c r="O785" s="312"/>
      <c r="P785" s="538"/>
      <c r="Q785" s="539"/>
      <c r="R785" s="540"/>
      <c r="S785" s="312"/>
      <c r="T785" s="312"/>
      <c r="U785" s="312"/>
      <c r="V785" s="312"/>
      <c r="W785" s="312"/>
      <c r="X785" s="312"/>
      <c r="Y785" s="312"/>
      <c r="Z785" s="312"/>
    </row>
    <row r="786" spans="1:26" ht="15.75" customHeight="1" x14ac:dyDescent="0.2">
      <c r="A786" s="315"/>
      <c r="B786" s="315"/>
      <c r="C786" s="315"/>
      <c r="D786" s="315"/>
      <c r="E786" s="312"/>
      <c r="F786" s="312"/>
      <c r="G786" s="535"/>
      <c r="H786" s="312"/>
      <c r="I786" s="536"/>
      <c r="J786" s="317"/>
      <c r="K786" s="317"/>
      <c r="L786" s="317"/>
      <c r="M786" s="317"/>
      <c r="N786" s="312"/>
      <c r="O786" s="312"/>
      <c r="P786" s="538"/>
      <c r="Q786" s="539"/>
      <c r="R786" s="540"/>
      <c r="S786" s="312"/>
      <c r="T786" s="312"/>
      <c r="U786" s="312"/>
      <c r="V786" s="312"/>
      <c r="W786" s="312"/>
      <c r="X786" s="312"/>
      <c r="Y786" s="312"/>
      <c r="Z786" s="312"/>
    </row>
    <row r="787" spans="1:26" ht="15.75" customHeight="1" x14ac:dyDescent="0.2">
      <c r="A787" s="315"/>
      <c r="B787" s="315"/>
      <c r="C787" s="315"/>
      <c r="D787" s="315"/>
      <c r="E787" s="312"/>
      <c r="F787" s="312"/>
      <c r="G787" s="535"/>
      <c r="H787" s="312"/>
      <c r="I787" s="536"/>
      <c r="J787" s="317"/>
      <c r="K787" s="317"/>
      <c r="L787" s="317"/>
      <c r="M787" s="317"/>
      <c r="N787" s="312"/>
      <c r="O787" s="312"/>
      <c r="P787" s="538"/>
      <c r="Q787" s="539"/>
      <c r="R787" s="540"/>
      <c r="S787" s="312"/>
      <c r="T787" s="312"/>
      <c r="U787" s="312"/>
      <c r="V787" s="312"/>
      <c r="W787" s="312"/>
      <c r="X787" s="312"/>
      <c r="Y787" s="312"/>
      <c r="Z787" s="312"/>
    </row>
    <row r="788" spans="1:26" ht="15.75" customHeight="1" x14ac:dyDescent="0.2">
      <c r="A788" s="315"/>
      <c r="B788" s="315"/>
      <c r="C788" s="315"/>
      <c r="D788" s="315"/>
      <c r="E788" s="312"/>
      <c r="F788" s="312"/>
      <c r="G788" s="535"/>
      <c r="H788" s="312"/>
      <c r="I788" s="536"/>
      <c r="J788" s="317"/>
      <c r="K788" s="317"/>
      <c r="L788" s="317"/>
      <c r="M788" s="317"/>
      <c r="N788" s="312"/>
      <c r="O788" s="312"/>
      <c r="P788" s="538"/>
      <c r="Q788" s="539"/>
      <c r="R788" s="540"/>
      <c r="S788" s="312"/>
      <c r="T788" s="312"/>
      <c r="U788" s="312"/>
      <c r="V788" s="312"/>
      <c r="W788" s="312"/>
      <c r="X788" s="312"/>
      <c r="Y788" s="312"/>
      <c r="Z788" s="312"/>
    </row>
    <row r="789" spans="1:26" ht="15.75" customHeight="1" x14ac:dyDescent="0.2">
      <c r="A789" s="315"/>
      <c r="B789" s="315"/>
      <c r="C789" s="315"/>
      <c r="D789" s="315"/>
      <c r="E789" s="312"/>
      <c r="F789" s="312"/>
      <c r="G789" s="535"/>
      <c r="H789" s="312"/>
      <c r="I789" s="536"/>
      <c r="J789" s="317"/>
      <c r="K789" s="317"/>
      <c r="L789" s="317"/>
      <c r="M789" s="317"/>
      <c r="N789" s="312"/>
      <c r="O789" s="312"/>
      <c r="P789" s="538"/>
      <c r="Q789" s="539"/>
      <c r="R789" s="540"/>
      <c r="S789" s="312"/>
      <c r="T789" s="312"/>
      <c r="U789" s="312"/>
      <c r="V789" s="312"/>
      <c r="W789" s="312"/>
      <c r="X789" s="312"/>
      <c r="Y789" s="312"/>
      <c r="Z789" s="312"/>
    </row>
    <row r="790" spans="1:26" ht="15.75" customHeight="1" x14ac:dyDescent="0.2">
      <c r="A790" s="315"/>
      <c r="B790" s="315"/>
      <c r="C790" s="315"/>
      <c r="D790" s="315"/>
      <c r="E790" s="312"/>
      <c r="F790" s="312"/>
      <c r="G790" s="535"/>
      <c r="H790" s="312"/>
      <c r="I790" s="536"/>
      <c r="J790" s="317"/>
      <c r="K790" s="317"/>
      <c r="L790" s="317"/>
      <c r="M790" s="317"/>
      <c r="N790" s="312"/>
      <c r="O790" s="312"/>
      <c r="P790" s="538"/>
      <c r="Q790" s="539"/>
      <c r="R790" s="540"/>
      <c r="S790" s="312"/>
      <c r="T790" s="312"/>
      <c r="U790" s="312"/>
      <c r="V790" s="312"/>
      <c r="W790" s="312"/>
      <c r="X790" s="312"/>
      <c r="Y790" s="312"/>
      <c r="Z790" s="312"/>
    </row>
    <row r="791" spans="1:26" ht="15.75" customHeight="1" x14ac:dyDescent="0.2">
      <c r="A791" s="315"/>
      <c r="B791" s="315"/>
      <c r="C791" s="315"/>
      <c r="D791" s="315"/>
      <c r="E791" s="312"/>
      <c r="F791" s="312"/>
      <c r="G791" s="535"/>
      <c r="H791" s="312"/>
      <c r="I791" s="536"/>
      <c r="J791" s="317"/>
      <c r="K791" s="317"/>
      <c r="L791" s="317"/>
      <c r="M791" s="317"/>
      <c r="N791" s="312"/>
      <c r="O791" s="312"/>
      <c r="P791" s="538"/>
      <c r="Q791" s="539"/>
      <c r="R791" s="540"/>
      <c r="S791" s="312"/>
      <c r="T791" s="312"/>
      <c r="U791" s="312"/>
      <c r="V791" s="312"/>
      <c r="W791" s="312"/>
      <c r="X791" s="312"/>
      <c r="Y791" s="312"/>
      <c r="Z791" s="312"/>
    </row>
    <row r="792" spans="1:26" ht="15.75" customHeight="1" x14ac:dyDescent="0.2">
      <c r="A792" s="315"/>
      <c r="B792" s="315"/>
      <c r="C792" s="315"/>
      <c r="D792" s="315"/>
      <c r="E792" s="312"/>
      <c r="F792" s="312"/>
      <c r="G792" s="535"/>
      <c r="H792" s="312"/>
      <c r="I792" s="536"/>
      <c r="J792" s="317"/>
      <c r="K792" s="317"/>
      <c r="L792" s="317"/>
      <c r="M792" s="317"/>
      <c r="N792" s="312"/>
      <c r="O792" s="312"/>
      <c r="P792" s="538"/>
      <c r="Q792" s="539"/>
      <c r="R792" s="540"/>
      <c r="S792" s="312"/>
      <c r="T792" s="312"/>
      <c r="U792" s="312"/>
      <c r="V792" s="312"/>
      <c r="W792" s="312"/>
      <c r="X792" s="312"/>
      <c r="Y792" s="312"/>
      <c r="Z792" s="312"/>
    </row>
    <row r="793" spans="1:26" ht="15.75" customHeight="1" x14ac:dyDescent="0.2">
      <c r="A793" s="315"/>
      <c r="B793" s="315"/>
      <c r="C793" s="315"/>
      <c r="D793" s="315"/>
      <c r="E793" s="312"/>
      <c r="F793" s="312"/>
      <c r="G793" s="535"/>
      <c r="H793" s="312"/>
      <c r="I793" s="536"/>
      <c r="J793" s="317"/>
      <c r="K793" s="317"/>
      <c r="L793" s="317"/>
      <c r="M793" s="317"/>
      <c r="N793" s="312"/>
      <c r="O793" s="312"/>
      <c r="P793" s="538"/>
      <c r="Q793" s="539"/>
      <c r="R793" s="540"/>
      <c r="S793" s="312"/>
      <c r="T793" s="312"/>
      <c r="U793" s="312"/>
      <c r="V793" s="312"/>
      <c r="W793" s="312"/>
      <c r="X793" s="312"/>
      <c r="Y793" s="312"/>
      <c r="Z793" s="312"/>
    </row>
    <row r="794" spans="1:26" ht="15.75" customHeight="1" x14ac:dyDescent="0.2">
      <c r="A794" s="315"/>
      <c r="B794" s="315"/>
      <c r="C794" s="315"/>
      <c r="D794" s="315"/>
      <c r="E794" s="312"/>
      <c r="F794" s="312"/>
      <c r="G794" s="535"/>
      <c r="H794" s="312"/>
      <c r="I794" s="536"/>
      <c r="J794" s="317"/>
      <c r="K794" s="317"/>
      <c r="L794" s="317"/>
      <c r="M794" s="317"/>
      <c r="N794" s="312"/>
      <c r="O794" s="312"/>
      <c r="P794" s="538"/>
      <c r="Q794" s="539"/>
      <c r="R794" s="540"/>
      <c r="S794" s="312"/>
      <c r="T794" s="312"/>
      <c r="U794" s="312"/>
      <c r="V794" s="312"/>
      <c r="W794" s="312"/>
      <c r="X794" s="312"/>
      <c r="Y794" s="312"/>
      <c r="Z794" s="312"/>
    </row>
    <row r="795" spans="1:26" ht="15.75" customHeight="1" x14ac:dyDescent="0.2">
      <c r="A795" s="315"/>
      <c r="B795" s="315"/>
      <c r="C795" s="315"/>
      <c r="D795" s="315"/>
      <c r="E795" s="312"/>
      <c r="F795" s="312"/>
      <c r="G795" s="535"/>
      <c r="H795" s="312"/>
      <c r="I795" s="536"/>
      <c r="J795" s="317"/>
      <c r="K795" s="317"/>
      <c r="L795" s="317"/>
      <c r="M795" s="317"/>
      <c r="N795" s="312"/>
      <c r="O795" s="312"/>
      <c r="P795" s="538"/>
      <c r="Q795" s="539"/>
      <c r="R795" s="540"/>
      <c r="S795" s="312"/>
      <c r="T795" s="312"/>
      <c r="U795" s="312"/>
      <c r="V795" s="312"/>
      <c r="W795" s="312"/>
      <c r="X795" s="312"/>
      <c r="Y795" s="312"/>
      <c r="Z795" s="312"/>
    </row>
    <row r="796" spans="1:26" ht="15.75" customHeight="1" x14ac:dyDescent="0.2">
      <c r="A796" s="315"/>
      <c r="B796" s="315"/>
      <c r="C796" s="315"/>
      <c r="D796" s="315"/>
      <c r="E796" s="312"/>
      <c r="F796" s="312"/>
      <c r="G796" s="535"/>
      <c r="H796" s="312"/>
      <c r="I796" s="536"/>
      <c r="J796" s="317"/>
      <c r="K796" s="317"/>
      <c r="L796" s="317"/>
      <c r="M796" s="317"/>
      <c r="N796" s="312"/>
      <c r="O796" s="312"/>
      <c r="P796" s="538"/>
      <c r="Q796" s="539"/>
      <c r="R796" s="540"/>
      <c r="S796" s="312"/>
      <c r="T796" s="312"/>
      <c r="U796" s="312"/>
      <c r="V796" s="312"/>
      <c r="W796" s="312"/>
      <c r="X796" s="312"/>
      <c r="Y796" s="312"/>
      <c r="Z796" s="312"/>
    </row>
    <row r="797" spans="1:26" ht="15.75" customHeight="1" x14ac:dyDescent="0.2">
      <c r="A797" s="315"/>
      <c r="B797" s="315"/>
      <c r="C797" s="315"/>
      <c r="D797" s="315"/>
      <c r="E797" s="312"/>
      <c r="F797" s="312"/>
      <c r="G797" s="535"/>
      <c r="H797" s="312"/>
      <c r="I797" s="536"/>
      <c r="J797" s="317"/>
      <c r="K797" s="317"/>
      <c r="L797" s="317"/>
      <c r="M797" s="317"/>
      <c r="N797" s="312"/>
      <c r="O797" s="312"/>
      <c r="P797" s="538"/>
      <c r="Q797" s="539"/>
      <c r="R797" s="540"/>
      <c r="S797" s="312"/>
      <c r="T797" s="312"/>
      <c r="U797" s="312"/>
      <c r="V797" s="312"/>
      <c r="W797" s="312"/>
      <c r="X797" s="312"/>
      <c r="Y797" s="312"/>
      <c r="Z797" s="312"/>
    </row>
    <row r="798" spans="1:26" ht="15.75" customHeight="1" x14ac:dyDescent="0.2">
      <c r="A798" s="315"/>
      <c r="B798" s="315"/>
      <c r="C798" s="315"/>
      <c r="D798" s="315"/>
      <c r="E798" s="312"/>
      <c r="F798" s="312"/>
      <c r="G798" s="535"/>
      <c r="H798" s="312"/>
      <c r="I798" s="536"/>
      <c r="J798" s="317"/>
      <c r="K798" s="317"/>
      <c r="L798" s="317"/>
      <c r="M798" s="317"/>
      <c r="N798" s="312"/>
      <c r="O798" s="312"/>
      <c r="P798" s="538"/>
      <c r="Q798" s="539"/>
      <c r="R798" s="540"/>
      <c r="S798" s="312"/>
      <c r="T798" s="312"/>
      <c r="U798" s="312"/>
      <c r="V798" s="312"/>
      <c r="W798" s="312"/>
      <c r="X798" s="312"/>
      <c r="Y798" s="312"/>
      <c r="Z798" s="312"/>
    </row>
    <row r="799" spans="1:26" ht="15.75" customHeight="1" x14ac:dyDescent="0.2">
      <c r="A799" s="315"/>
      <c r="B799" s="315"/>
      <c r="C799" s="315"/>
      <c r="D799" s="315"/>
      <c r="E799" s="312"/>
      <c r="F799" s="312"/>
      <c r="G799" s="535"/>
      <c r="H799" s="312"/>
      <c r="I799" s="536"/>
      <c r="J799" s="317"/>
      <c r="K799" s="317"/>
      <c r="L799" s="317"/>
      <c r="M799" s="317"/>
      <c r="N799" s="312"/>
      <c r="O799" s="312"/>
      <c r="P799" s="538"/>
      <c r="Q799" s="539"/>
      <c r="R799" s="540"/>
      <c r="S799" s="312"/>
      <c r="T799" s="312"/>
      <c r="U799" s="312"/>
      <c r="V799" s="312"/>
      <c r="W799" s="312"/>
      <c r="X799" s="312"/>
      <c r="Y799" s="312"/>
      <c r="Z799" s="312"/>
    </row>
    <row r="800" spans="1:26" ht="15.75" customHeight="1" x14ac:dyDescent="0.2">
      <c r="A800" s="315"/>
      <c r="B800" s="315"/>
      <c r="C800" s="315"/>
      <c r="D800" s="315"/>
      <c r="E800" s="312"/>
      <c r="F800" s="312"/>
      <c r="G800" s="535"/>
      <c r="H800" s="312"/>
      <c r="I800" s="536"/>
      <c r="J800" s="317"/>
      <c r="K800" s="317"/>
      <c r="L800" s="317"/>
      <c r="M800" s="317"/>
      <c r="N800" s="312"/>
      <c r="O800" s="312"/>
      <c r="P800" s="538"/>
      <c r="Q800" s="539"/>
      <c r="R800" s="540"/>
      <c r="S800" s="312"/>
      <c r="T800" s="312"/>
      <c r="U800" s="312"/>
      <c r="V800" s="312"/>
      <c r="W800" s="312"/>
      <c r="X800" s="312"/>
      <c r="Y800" s="312"/>
      <c r="Z800" s="312"/>
    </row>
    <row r="801" spans="1:26" ht="15.75" customHeight="1" x14ac:dyDescent="0.2">
      <c r="A801" s="315"/>
      <c r="B801" s="315"/>
      <c r="C801" s="315"/>
      <c r="D801" s="315"/>
      <c r="E801" s="312"/>
      <c r="F801" s="312"/>
      <c r="G801" s="535"/>
      <c r="H801" s="312"/>
      <c r="I801" s="536"/>
      <c r="J801" s="317"/>
      <c r="K801" s="317"/>
      <c r="L801" s="317"/>
      <c r="M801" s="317"/>
      <c r="N801" s="312"/>
      <c r="O801" s="312"/>
      <c r="P801" s="538"/>
      <c r="Q801" s="539"/>
      <c r="R801" s="540"/>
      <c r="S801" s="312"/>
      <c r="T801" s="312"/>
      <c r="U801" s="312"/>
      <c r="V801" s="312"/>
      <c r="W801" s="312"/>
      <c r="X801" s="312"/>
      <c r="Y801" s="312"/>
      <c r="Z801" s="312"/>
    </row>
    <row r="802" spans="1:26" ht="15.75" customHeight="1" x14ac:dyDescent="0.2">
      <c r="A802" s="315"/>
      <c r="B802" s="315"/>
      <c r="C802" s="315"/>
      <c r="D802" s="315"/>
      <c r="E802" s="312"/>
      <c r="F802" s="312"/>
      <c r="G802" s="535"/>
      <c r="H802" s="312"/>
      <c r="I802" s="536"/>
      <c r="J802" s="317"/>
      <c r="K802" s="317"/>
      <c r="L802" s="317"/>
      <c r="M802" s="317"/>
      <c r="N802" s="312"/>
      <c r="O802" s="312"/>
      <c r="P802" s="538"/>
      <c r="Q802" s="539"/>
      <c r="R802" s="540"/>
      <c r="S802" s="312"/>
      <c r="T802" s="312"/>
      <c r="U802" s="312"/>
      <c r="V802" s="312"/>
      <c r="W802" s="312"/>
      <c r="X802" s="312"/>
      <c r="Y802" s="312"/>
      <c r="Z802" s="312"/>
    </row>
    <row r="803" spans="1:26" ht="15.75" customHeight="1" x14ac:dyDescent="0.2">
      <c r="A803" s="315"/>
      <c r="B803" s="315"/>
      <c r="C803" s="315"/>
      <c r="D803" s="315"/>
      <c r="E803" s="312"/>
      <c r="F803" s="312"/>
      <c r="G803" s="535"/>
      <c r="H803" s="312"/>
      <c r="I803" s="536"/>
      <c r="J803" s="317"/>
      <c r="K803" s="317"/>
      <c r="L803" s="317"/>
      <c r="M803" s="317"/>
      <c r="N803" s="312"/>
      <c r="O803" s="312"/>
      <c r="P803" s="538"/>
      <c r="Q803" s="539"/>
      <c r="R803" s="540"/>
      <c r="S803" s="312"/>
      <c r="T803" s="312"/>
      <c r="U803" s="312"/>
      <c r="V803" s="312"/>
      <c r="W803" s="312"/>
      <c r="X803" s="312"/>
      <c r="Y803" s="312"/>
      <c r="Z803" s="312"/>
    </row>
    <row r="804" spans="1:26" ht="15.75" customHeight="1" x14ac:dyDescent="0.2">
      <c r="A804" s="315"/>
      <c r="B804" s="315"/>
      <c r="C804" s="315"/>
      <c r="D804" s="315"/>
      <c r="E804" s="312"/>
      <c r="F804" s="312"/>
      <c r="G804" s="535"/>
      <c r="H804" s="312"/>
      <c r="I804" s="536"/>
      <c r="J804" s="317"/>
      <c r="K804" s="317"/>
      <c r="L804" s="317"/>
      <c r="M804" s="317"/>
      <c r="N804" s="312"/>
      <c r="O804" s="312"/>
      <c r="P804" s="538"/>
      <c r="Q804" s="539"/>
      <c r="R804" s="540"/>
      <c r="S804" s="312"/>
      <c r="T804" s="312"/>
      <c r="U804" s="312"/>
      <c r="V804" s="312"/>
      <c r="W804" s="312"/>
      <c r="X804" s="312"/>
      <c r="Y804" s="312"/>
      <c r="Z804" s="312"/>
    </row>
    <row r="805" spans="1:26" ht="15.75" customHeight="1" x14ac:dyDescent="0.2">
      <c r="A805" s="315"/>
      <c r="B805" s="315"/>
      <c r="C805" s="315"/>
      <c r="D805" s="315"/>
      <c r="E805" s="312"/>
      <c r="F805" s="312"/>
      <c r="G805" s="535"/>
      <c r="H805" s="312"/>
      <c r="I805" s="536"/>
      <c r="J805" s="317"/>
      <c r="K805" s="317"/>
      <c r="L805" s="317"/>
      <c r="M805" s="317"/>
      <c r="N805" s="312"/>
      <c r="O805" s="312"/>
      <c r="P805" s="538"/>
      <c r="Q805" s="539"/>
      <c r="R805" s="540"/>
      <c r="S805" s="312"/>
      <c r="T805" s="312"/>
      <c r="U805" s="312"/>
      <c r="V805" s="312"/>
      <c r="W805" s="312"/>
      <c r="X805" s="312"/>
      <c r="Y805" s="312"/>
      <c r="Z805" s="312"/>
    </row>
    <row r="806" spans="1:26" ht="15.75" customHeight="1" x14ac:dyDescent="0.2">
      <c r="A806" s="315"/>
      <c r="B806" s="315"/>
      <c r="C806" s="315"/>
      <c r="D806" s="315"/>
      <c r="E806" s="312"/>
      <c r="F806" s="312"/>
      <c r="G806" s="535"/>
      <c r="H806" s="312"/>
      <c r="I806" s="536"/>
      <c r="J806" s="317"/>
      <c r="K806" s="317"/>
      <c r="L806" s="317"/>
      <c r="M806" s="317"/>
      <c r="N806" s="312"/>
      <c r="O806" s="312"/>
      <c r="P806" s="538"/>
      <c r="Q806" s="539"/>
      <c r="R806" s="540"/>
      <c r="S806" s="312"/>
      <c r="T806" s="312"/>
      <c r="U806" s="312"/>
      <c r="V806" s="312"/>
      <c r="W806" s="312"/>
      <c r="X806" s="312"/>
      <c r="Y806" s="312"/>
      <c r="Z806" s="312"/>
    </row>
    <row r="807" spans="1:26" ht="15.75" customHeight="1" x14ac:dyDescent="0.2">
      <c r="A807" s="315"/>
      <c r="B807" s="315"/>
      <c r="C807" s="315"/>
      <c r="D807" s="315"/>
      <c r="E807" s="312"/>
      <c r="F807" s="312"/>
      <c r="G807" s="535"/>
      <c r="H807" s="312"/>
      <c r="I807" s="536"/>
      <c r="J807" s="317"/>
      <c r="K807" s="317"/>
      <c r="L807" s="317"/>
      <c r="M807" s="317"/>
      <c r="N807" s="312"/>
      <c r="O807" s="312"/>
      <c r="P807" s="538"/>
      <c r="Q807" s="539"/>
      <c r="R807" s="540"/>
      <c r="S807" s="312"/>
      <c r="T807" s="312"/>
      <c r="U807" s="312"/>
      <c r="V807" s="312"/>
      <c r="W807" s="312"/>
      <c r="X807" s="312"/>
      <c r="Y807" s="312"/>
      <c r="Z807" s="312"/>
    </row>
    <row r="808" spans="1:26" ht="15.75" customHeight="1" x14ac:dyDescent="0.2">
      <c r="A808" s="315"/>
      <c r="B808" s="315"/>
      <c r="C808" s="315"/>
      <c r="D808" s="315"/>
      <c r="E808" s="312"/>
      <c r="F808" s="312"/>
      <c r="G808" s="535"/>
      <c r="H808" s="312"/>
      <c r="I808" s="536"/>
      <c r="J808" s="317"/>
      <c r="K808" s="317"/>
      <c r="L808" s="317"/>
      <c r="M808" s="317"/>
      <c r="N808" s="312"/>
      <c r="O808" s="312"/>
      <c r="P808" s="538"/>
      <c r="Q808" s="539"/>
      <c r="R808" s="540"/>
      <c r="S808" s="312"/>
      <c r="T808" s="312"/>
      <c r="U808" s="312"/>
      <c r="V808" s="312"/>
      <c r="W808" s="312"/>
      <c r="X808" s="312"/>
      <c r="Y808" s="312"/>
      <c r="Z808" s="312"/>
    </row>
    <row r="809" spans="1:26" ht="15.75" customHeight="1" x14ac:dyDescent="0.2">
      <c r="A809" s="315"/>
      <c r="B809" s="315"/>
      <c r="C809" s="315"/>
      <c r="D809" s="315"/>
      <c r="E809" s="312"/>
      <c r="F809" s="312"/>
      <c r="G809" s="535"/>
      <c r="H809" s="312"/>
      <c r="I809" s="536"/>
      <c r="J809" s="317"/>
      <c r="K809" s="317"/>
      <c r="L809" s="317"/>
      <c r="M809" s="317"/>
      <c r="N809" s="312"/>
      <c r="O809" s="312"/>
      <c r="P809" s="538"/>
      <c r="Q809" s="539"/>
      <c r="R809" s="540"/>
      <c r="S809" s="312"/>
      <c r="T809" s="312"/>
      <c r="U809" s="312"/>
      <c r="V809" s="312"/>
      <c r="W809" s="312"/>
      <c r="X809" s="312"/>
      <c r="Y809" s="312"/>
      <c r="Z809" s="312"/>
    </row>
    <row r="810" spans="1:26" ht="15.75" customHeight="1" x14ac:dyDescent="0.2">
      <c r="A810" s="315"/>
      <c r="B810" s="315"/>
      <c r="C810" s="315"/>
      <c r="D810" s="315"/>
      <c r="E810" s="312"/>
      <c r="F810" s="312"/>
      <c r="G810" s="535"/>
      <c r="H810" s="312"/>
      <c r="I810" s="536"/>
      <c r="J810" s="317"/>
      <c r="K810" s="317"/>
      <c r="L810" s="317"/>
      <c r="M810" s="317"/>
      <c r="N810" s="312"/>
      <c r="O810" s="312"/>
      <c r="P810" s="538"/>
      <c r="Q810" s="539"/>
      <c r="R810" s="540"/>
      <c r="S810" s="312"/>
      <c r="T810" s="312"/>
      <c r="U810" s="312"/>
      <c r="V810" s="312"/>
      <c r="W810" s="312"/>
      <c r="X810" s="312"/>
      <c r="Y810" s="312"/>
      <c r="Z810" s="312"/>
    </row>
    <row r="811" spans="1:26" ht="15.75" customHeight="1" x14ac:dyDescent="0.2">
      <c r="A811" s="315"/>
      <c r="B811" s="315"/>
      <c r="C811" s="315"/>
      <c r="D811" s="315"/>
      <c r="E811" s="312"/>
      <c r="F811" s="312"/>
      <c r="G811" s="535"/>
      <c r="H811" s="312"/>
      <c r="I811" s="536"/>
      <c r="J811" s="317"/>
      <c r="K811" s="317"/>
      <c r="L811" s="317"/>
      <c r="M811" s="317"/>
      <c r="N811" s="312"/>
      <c r="O811" s="312"/>
      <c r="P811" s="538"/>
      <c r="Q811" s="539"/>
      <c r="R811" s="540"/>
      <c r="S811" s="312"/>
      <c r="T811" s="312"/>
      <c r="U811" s="312"/>
      <c r="V811" s="312"/>
      <c r="W811" s="312"/>
      <c r="X811" s="312"/>
      <c r="Y811" s="312"/>
      <c r="Z811" s="312"/>
    </row>
    <row r="812" spans="1:26" ht="15.75" customHeight="1" x14ac:dyDescent="0.2">
      <c r="A812" s="315"/>
      <c r="B812" s="315"/>
      <c r="C812" s="315"/>
      <c r="D812" s="315"/>
      <c r="E812" s="312"/>
      <c r="F812" s="312"/>
      <c r="G812" s="535"/>
      <c r="H812" s="312"/>
      <c r="I812" s="536"/>
      <c r="J812" s="317"/>
      <c r="K812" s="317"/>
      <c r="L812" s="317"/>
      <c r="M812" s="317"/>
      <c r="N812" s="312"/>
      <c r="O812" s="312"/>
      <c r="P812" s="538"/>
      <c r="Q812" s="539"/>
      <c r="R812" s="540"/>
      <c r="S812" s="312"/>
      <c r="T812" s="312"/>
      <c r="U812" s="312"/>
      <c r="V812" s="312"/>
      <c r="W812" s="312"/>
      <c r="X812" s="312"/>
      <c r="Y812" s="312"/>
      <c r="Z812" s="312"/>
    </row>
    <row r="813" spans="1:26" ht="15.75" customHeight="1" x14ac:dyDescent="0.2">
      <c r="A813" s="315"/>
      <c r="B813" s="315"/>
      <c r="C813" s="315"/>
      <c r="D813" s="315"/>
      <c r="E813" s="312"/>
      <c r="F813" s="312"/>
      <c r="G813" s="535"/>
      <c r="H813" s="312"/>
      <c r="I813" s="536"/>
      <c r="J813" s="317"/>
      <c r="K813" s="317"/>
      <c r="L813" s="317"/>
      <c r="M813" s="317"/>
      <c r="N813" s="312"/>
      <c r="O813" s="312"/>
      <c r="P813" s="538"/>
      <c r="Q813" s="539"/>
      <c r="R813" s="540"/>
      <c r="S813" s="312"/>
      <c r="T813" s="312"/>
      <c r="U813" s="312"/>
      <c r="V813" s="312"/>
      <c r="W813" s="312"/>
      <c r="X813" s="312"/>
      <c r="Y813" s="312"/>
      <c r="Z813" s="312"/>
    </row>
    <row r="814" spans="1:26" ht="15.75" customHeight="1" x14ac:dyDescent="0.2">
      <c r="A814" s="315"/>
      <c r="B814" s="315"/>
      <c r="C814" s="315"/>
      <c r="D814" s="315"/>
      <c r="E814" s="312"/>
      <c r="F814" s="312"/>
      <c r="G814" s="535"/>
      <c r="H814" s="312"/>
      <c r="I814" s="536"/>
      <c r="J814" s="317"/>
      <c r="K814" s="317"/>
      <c r="L814" s="317"/>
      <c r="M814" s="317"/>
      <c r="N814" s="312"/>
      <c r="O814" s="312"/>
      <c r="P814" s="538"/>
      <c r="Q814" s="539"/>
      <c r="R814" s="540"/>
      <c r="S814" s="312"/>
      <c r="T814" s="312"/>
      <c r="U814" s="312"/>
      <c r="V814" s="312"/>
      <c r="W814" s="312"/>
      <c r="X814" s="312"/>
      <c r="Y814" s="312"/>
      <c r="Z814" s="312"/>
    </row>
    <row r="815" spans="1:26" ht="15.75" customHeight="1" x14ac:dyDescent="0.2">
      <c r="A815" s="315"/>
      <c r="B815" s="315"/>
      <c r="C815" s="315"/>
      <c r="D815" s="315"/>
      <c r="E815" s="312"/>
      <c r="F815" s="312"/>
      <c r="G815" s="535"/>
      <c r="H815" s="312"/>
      <c r="I815" s="536"/>
      <c r="J815" s="317"/>
      <c r="K815" s="317"/>
      <c r="L815" s="317"/>
      <c r="M815" s="317"/>
      <c r="N815" s="312"/>
      <c r="O815" s="312"/>
      <c r="P815" s="538"/>
      <c r="Q815" s="539"/>
      <c r="R815" s="540"/>
      <c r="S815" s="312"/>
      <c r="T815" s="312"/>
      <c r="U815" s="312"/>
      <c r="V815" s="312"/>
      <c r="W815" s="312"/>
      <c r="X815" s="312"/>
      <c r="Y815" s="312"/>
      <c r="Z815" s="312"/>
    </row>
    <row r="816" spans="1:26" ht="15.75" customHeight="1" x14ac:dyDescent="0.2">
      <c r="A816" s="315"/>
      <c r="B816" s="315"/>
      <c r="C816" s="315"/>
      <c r="D816" s="315"/>
      <c r="E816" s="312"/>
      <c r="F816" s="312"/>
      <c r="G816" s="535"/>
      <c r="H816" s="312"/>
      <c r="I816" s="536"/>
      <c r="J816" s="317"/>
      <c r="K816" s="317"/>
      <c r="L816" s="317"/>
      <c r="M816" s="317"/>
      <c r="N816" s="312"/>
      <c r="O816" s="312"/>
      <c r="P816" s="538"/>
      <c r="Q816" s="539"/>
      <c r="R816" s="540"/>
      <c r="S816" s="312"/>
      <c r="T816" s="312"/>
      <c r="U816" s="312"/>
      <c r="V816" s="312"/>
      <c r="W816" s="312"/>
      <c r="X816" s="312"/>
      <c r="Y816" s="312"/>
      <c r="Z816" s="312"/>
    </row>
    <row r="817" spans="1:26" ht="15.75" customHeight="1" x14ac:dyDescent="0.2">
      <c r="A817" s="315"/>
      <c r="B817" s="315"/>
      <c r="C817" s="315"/>
      <c r="D817" s="315"/>
      <c r="E817" s="312"/>
      <c r="F817" s="312"/>
      <c r="G817" s="535"/>
      <c r="H817" s="312"/>
      <c r="I817" s="536"/>
      <c r="J817" s="317"/>
      <c r="K817" s="317"/>
      <c r="L817" s="317"/>
      <c r="M817" s="317"/>
      <c r="N817" s="312"/>
      <c r="O817" s="312"/>
      <c r="P817" s="538"/>
      <c r="Q817" s="539"/>
      <c r="R817" s="540"/>
      <c r="S817" s="312"/>
      <c r="T817" s="312"/>
      <c r="U817" s="312"/>
      <c r="V817" s="312"/>
      <c r="W817" s="312"/>
      <c r="X817" s="312"/>
      <c r="Y817" s="312"/>
      <c r="Z817" s="312"/>
    </row>
    <row r="818" spans="1:26" ht="15.75" customHeight="1" x14ac:dyDescent="0.2">
      <c r="A818" s="315"/>
      <c r="B818" s="315"/>
      <c r="C818" s="315"/>
      <c r="D818" s="315"/>
      <c r="E818" s="312"/>
      <c r="F818" s="312"/>
      <c r="G818" s="535"/>
      <c r="H818" s="312"/>
      <c r="I818" s="536"/>
      <c r="J818" s="317"/>
      <c r="K818" s="317"/>
      <c r="L818" s="317"/>
      <c r="M818" s="317"/>
      <c r="N818" s="312"/>
      <c r="O818" s="312"/>
      <c r="P818" s="538"/>
      <c r="Q818" s="539"/>
      <c r="R818" s="540"/>
      <c r="S818" s="312"/>
      <c r="T818" s="312"/>
      <c r="U818" s="312"/>
      <c r="V818" s="312"/>
      <c r="W818" s="312"/>
      <c r="X818" s="312"/>
      <c r="Y818" s="312"/>
      <c r="Z818" s="312"/>
    </row>
    <row r="819" spans="1:26" ht="15.75" customHeight="1" x14ac:dyDescent="0.2">
      <c r="A819" s="315"/>
      <c r="B819" s="315"/>
      <c r="C819" s="315"/>
      <c r="D819" s="315"/>
      <c r="E819" s="312"/>
      <c r="F819" s="312"/>
      <c r="G819" s="535"/>
      <c r="H819" s="312"/>
      <c r="I819" s="536"/>
      <c r="J819" s="317"/>
      <c r="K819" s="317"/>
      <c r="L819" s="317"/>
      <c r="M819" s="317"/>
      <c r="N819" s="312"/>
      <c r="O819" s="312"/>
      <c r="P819" s="538"/>
      <c r="Q819" s="539"/>
      <c r="R819" s="540"/>
      <c r="S819" s="312"/>
      <c r="T819" s="312"/>
      <c r="U819" s="312"/>
      <c r="V819" s="312"/>
      <c r="W819" s="312"/>
      <c r="X819" s="312"/>
      <c r="Y819" s="312"/>
      <c r="Z819" s="312"/>
    </row>
    <row r="820" spans="1:26" ht="15.75" customHeight="1" x14ac:dyDescent="0.2">
      <c r="A820" s="315"/>
      <c r="B820" s="315"/>
      <c r="C820" s="315"/>
      <c r="D820" s="315"/>
      <c r="E820" s="312"/>
      <c r="F820" s="312"/>
      <c r="G820" s="535"/>
      <c r="H820" s="312"/>
      <c r="I820" s="536"/>
      <c r="J820" s="317"/>
      <c r="K820" s="317"/>
      <c r="L820" s="317"/>
      <c r="M820" s="317"/>
      <c r="N820" s="312"/>
      <c r="O820" s="312"/>
      <c r="P820" s="538"/>
      <c r="Q820" s="539"/>
      <c r="R820" s="540"/>
      <c r="S820" s="312"/>
      <c r="T820" s="312"/>
      <c r="U820" s="312"/>
      <c r="V820" s="312"/>
      <c r="W820" s="312"/>
      <c r="X820" s="312"/>
      <c r="Y820" s="312"/>
      <c r="Z820" s="312"/>
    </row>
    <row r="821" spans="1:26" ht="15.75" customHeight="1" x14ac:dyDescent="0.2">
      <c r="A821" s="315"/>
      <c r="B821" s="315"/>
      <c r="C821" s="315"/>
      <c r="D821" s="315"/>
      <c r="E821" s="312"/>
      <c r="F821" s="312"/>
      <c r="G821" s="535"/>
      <c r="H821" s="312"/>
      <c r="I821" s="536"/>
      <c r="J821" s="317"/>
      <c r="K821" s="317"/>
      <c r="L821" s="317"/>
      <c r="M821" s="317"/>
      <c r="N821" s="312"/>
      <c r="O821" s="312"/>
      <c r="P821" s="538"/>
      <c r="Q821" s="539"/>
      <c r="R821" s="540"/>
      <c r="S821" s="312"/>
      <c r="T821" s="312"/>
      <c r="U821" s="312"/>
      <c r="V821" s="312"/>
      <c r="W821" s="312"/>
      <c r="X821" s="312"/>
      <c r="Y821" s="312"/>
      <c r="Z821" s="312"/>
    </row>
    <row r="822" spans="1:26" ht="15.75" customHeight="1" x14ac:dyDescent="0.2">
      <c r="A822" s="315"/>
      <c r="B822" s="315"/>
      <c r="C822" s="315"/>
      <c r="D822" s="315"/>
      <c r="E822" s="312"/>
      <c r="F822" s="312"/>
      <c r="G822" s="535"/>
      <c r="H822" s="312"/>
      <c r="I822" s="536"/>
      <c r="J822" s="317"/>
      <c r="K822" s="317"/>
      <c r="L822" s="317"/>
      <c r="M822" s="317"/>
      <c r="N822" s="312"/>
      <c r="O822" s="312"/>
      <c r="P822" s="538"/>
      <c r="Q822" s="539"/>
      <c r="R822" s="540"/>
      <c r="S822" s="312"/>
      <c r="T822" s="312"/>
      <c r="U822" s="312"/>
      <c r="V822" s="312"/>
      <c r="W822" s="312"/>
      <c r="X822" s="312"/>
      <c r="Y822" s="312"/>
      <c r="Z822" s="312"/>
    </row>
    <row r="823" spans="1:26" ht="15.75" customHeight="1" x14ac:dyDescent="0.2">
      <c r="A823" s="315"/>
      <c r="B823" s="315"/>
      <c r="C823" s="315"/>
      <c r="D823" s="315"/>
      <c r="E823" s="312"/>
      <c r="F823" s="312"/>
      <c r="G823" s="535"/>
      <c r="H823" s="312"/>
      <c r="I823" s="536"/>
      <c r="J823" s="317"/>
      <c r="K823" s="317"/>
      <c r="L823" s="317"/>
      <c r="M823" s="317"/>
      <c r="N823" s="312"/>
      <c r="O823" s="312"/>
      <c r="P823" s="538"/>
      <c r="Q823" s="539"/>
      <c r="R823" s="540"/>
      <c r="S823" s="312"/>
      <c r="T823" s="312"/>
      <c r="U823" s="312"/>
      <c r="V823" s="312"/>
      <c r="W823" s="312"/>
      <c r="X823" s="312"/>
      <c r="Y823" s="312"/>
      <c r="Z823" s="312"/>
    </row>
    <row r="824" spans="1:26" ht="15.75" customHeight="1" x14ac:dyDescent="0.2">
      <c r="A824" s="315"/>
      <c r="B824" s="315"/>
      <c r="C824" s="315"/>
      <c r="D824" s="315"/>
      <c r="E824" s="312"/>
      <c r="F824" s="312"/>
      <c r="G824" s="535"/>
      <c r="H824" s="312"/>
      <c r="I824" s="536"/>
      <c r="J824" s="317"/>
      <c r="K824" s="317"/>
      <c r="L824" s="317"/>
      <c r="M824" s="317"/>
      <c r="N824" s="312"/>
      <c r="O824" s="312"/>
      <c r="P824" s="538"/>
      <c r="Q824" s="539"/>
      <c r="R824" s="540"/>
      <c r="S824" s="312"/>
      <c r="T824" s="312"/>
      <c r="U824" s="312"/>
      <c r="V824" s="312"/>
      <c r="W824" s="312"/>
      <c r="X824" s="312"/>
      <c r="Y824" s="312"/>
      <c r="Z824" s="312"/>
    </row>
    <row r="825" spans="1:26" ht="15.75" customHeight="1" x14ac:dyDescent="0.2">
      <c r="A825" s="315"/>
      <c r="B825" s="315"/>
      <c r="C825" s="315"/>
      <c r="D825" s="315"/>
      <c r="E825" s="312"/>
      <c r="F825" s="312"/>
      <c r="G825" s="535"/>
      <c r="H825" s="312"/>
      <c r="I825" s="536"/>
      <c r="J825" s="317"/>
      <c r="K825" s="317"/>
      <c r="L825" s="317"/>
      <c r="M825" s="317"/>
      <c r="N825" s="312"/>
      <c r="O825" s="312"/>
      <c r="P825" s="538"/>
      <c r="Q825" s="539"/>
      <c r="R825" s="540"/>
      <c r="S825" s="312"/>
      <c r="T825" s="312"/>
      <c r="U825" s="312"/>
      <c r="V825" s="312"/>
      <c r="W825" s="312"/>
      <c r="X825" s="312"/>
      <c r="Y825" s="312"/>
      <c r="Z825" s="312"/>
    </row>
    <row r="826" spans="1:26" ht="15.75" customHeight="1" x14ac:dyDescent="0.2">
      <c r="A826" s="315"/>
      <c r="B826" s="315"/>
      <c r="C826" s="315"/>
      <c r="D826" s="315"/>
      <c r="E826" s="312"/>
      <c r="F826" s="312"/>
      <c r="G826" s="535"/>
      <c r="H826" s="312"/>
      <c r="I826" s="536"/>
      <c r="J826" s="317"/>
      <c r="K826" s="317"/>
      <c r="L826" s="317"/>
      <c r="M826" s="317"/>
      <c r="N826" s="312"/>
      <c r="O826" s="312"/>
      <c r="P826" s="538"/>
      <c r="Q826" s="539"/>
      <c r="R826" s="540"/>
      <c r="S826" s="312"/>
      <c r="T826" s="312"/>
      <c r="U826" s="312"/>
      <c r="V826" s="312"/>
      <c r="W826" s="312"/>
      <c r="X826" s="312"/>
      <c r="Y826" s="312"/>
      <c r="Z826" s="312"/>
    </row>
    <row r="827" spans="1:26" ht="15.75" customHeight="1" x14ac:dyDescent="0.2">
      <c r="A827" s="315"/>
      <c r="B827" s="315"/>
      <c r="C827" s="315"/>
      <c r="D827" s="315"/>
      <c r="E827" s="312"/>
      <c r="F827" s="312"/>
      <c r="G827" s="535"/>
      <c r="H827" s="312"/>
      <c r="I827" s="536"/>
      <c r="J827" s="317"/>
      <c r="K827" s="317"/>
      <c r="L827" s="317"/>
      <c r="M827" s="317"/>
      <c r="N827" s="312"/>
      <c r="O827" s="312"/>
      <c r="P827" s="538"/>
      <c r="Q827" s="539"/>
      <c r="R827" s="540"/>
      <c r="S827" s="312"/>
      <c r="T827" s="312"/>
      <c r="U827" s="312"/>
      <c r="V827" s="312"/>
      <c r="W827" s="312"/>
      <c r="X827" s="312"/>
      <c r="Y827" s="312"/>
      <c r="Z827" s="312"/>
    </row>
    <row r="828" spans="1:26" ht="15.75" customHeight="1" x14ac:dyDescent="0.2">
      <c r="A828" s="315"/>
      <c r="B828" s="315"/>
      <c r="C828" s="315"/>
      <c r="D828" s="315"/>
      <c r="E828" s="312"/>
      <c r="F828" s="312"/>
      <c r="G828" s="535"/>
      <c r="H828" s="312"/>
      <c r="I828" s="536"/>
      <c r="J828" s="317"/>
      <c r="K828" s="317"/>
      <c r="L828" s="317"/>
      <c r="M828" s="317"/>
      <c r="N828" s="312"/>
      <c r="O828" s="312"/>
      <c r="P828" s="538"/>
      <c r="Q828" s="539"/>
      <c r="R828" s="540"/>
      <c r="S828" s="312"/>
      <c r="T828" s="312"/>
      <c r="U828" s="312"/>
      <c r="V828" s="312"/>
      <c r="W828" s="312"/>
      <c r="X828" s="312"/>
      <c r="Y828" s="312"/>
      <c r="Z828" s="312"/>
    </row>
    <row r="829" spans="1:26" ht="15.75" customHeight="1" x14ac:dyDescent="0.2">
      <c r="A829" s="315"/>
      <c r="B829" s="315"/>
      <c r="C829" s="315"/>
      <c r="D829" s="315"/>
      <c r="E829" s="312"/>
      <c r="F829" s="312"/>
      <c r="G829" s="535"/>
      <c r="H829" s="312"/>
      <c r="I829" s="536"/>
      <c r="J829" s="317"/>
      <c r="K829" s="317"/>
      <c r="L829" s="317"/>
      <c r="M829" s="317"/>
      <c r="N829" s="312"/>
      <c r="O829" s="312"/>
      <c r="P829" s="538"/>
      <c r="Q829" s="539"/>
      <c r="R829" s="540"/>
      <c r="S829" s="312"/>
      <c r="T829" s="312"/>
      <c r="U829" s="312"/>
      <c r="V829" s="312"/>
      <c r="W829" s="312"/>
      <c r="X829" s="312"/>
      <c r="Y829" s="312"/>
      <c r="Z829" s="312"/>
    </row>
    <row r="830" spans="1:26" ht="15.75" customHeight="1" x14ac:dyDescent="0.2">
      <c r="A830" s="315"/>
      <c r="B830" s="315"/>
      <c r="C830" s="315"/>
      <c r="D830" s="315"/>
      <c r="E830" s="312"/>
      <c r="F830" s="312"/>
      <c r="G830" s="535"/>
      <c r="H830" s="312"/>
      <c r="I830" s="536"/>
      <c r="J830" s="317"/>
      <c r="K830" s="317"/>
      <c r="L830" s="317"/>
      <c r="M830" s="317"/>
      <c r="N830" s="312"/>
      <c r="O830" s="312"/>
      <c r="P830" s="538"/>
      <c r="Q830" s="539"/>
      <c r="R830" s="540"/>
      <c r="S830" s="312"/>
      <c r="T830" s="312"/>
      <c r="U830" s="312"/>
      <c r="V830" s="312"/>
      <c r="W830" s="312"/>
      <c r="X830" s="312"/>
      <c r="Y830" s="312"/>
      <c r="Z830" s="312"/>
    </row>
    <row r="831" spans="1:26" ht="15.75" customHeight="1" x14ac:dyDescent="0.2">
      <c r="A831" s="315"/>
      <c r="B831" s="315"/>
      <c r="C831" s="315"/>
      <c r="D831" s="315"/>
      <c r="E831" s="312"/>
      <c r="F831" s="312"/>
      <c r="G831" s="535"/>
      <c r="H831" s="312"/>
      <c r="I831" s="536"/>
      <c r="J831" s="317"/>
      <c r="K831" s="317"/>
      <c r="L831" s="317"/>
      <c r="M831" s="317"/>
      <c r="N831" s="312"/>
      <c r="O831" s="312"/>
      <c r="P831" s="538"/>
      <c r="Q831" s="539"/>
      <c r="R831" s="540"/>
      <c r="S831" s="312"/>
      <c r="T831" s="312"/>
      <c r="U831" s="312"/>
      <c r="V831" s="312"/>
      <c r="W831" s="312"/>
      <c r="X831" s="312"/>
      <c r="Y831" s="312"/>
      <c r="Z831" s="312"/>
    </row>
    <row r="832" spans="1:26" ht="15.75" customHeight="1" x14ac:dyDescent="0.2">
      <c r="A832" s="315"/>
      <c r="B832" s="315"/>
      <c r="C832" s="315"/>
      <c r="D832" s="315"/>
      <c r="E832" s="312"/>
      <c r="F832" s="312"/>
      <c r="G832" s="535"/>
      <c r="H832" s="312"/>
      <c r="I832" s="536"/>
      <c r="J832" s="317"/>
      <c r="K832" s="317"/>
      <c r="L832" s="317"/>
      <c r="M832" s="317"/>
      <c r="N832" s="312"/>
      <c r="O832" s="312"/>
      <c r="P832" s="538"/>
      <c r="Q832" s="539"/>
      <c r="R832" s="540"/>
      <c r="S832" s="312"/>
      <c r="T832" s="312"/>
      <c r="U832" s="312"/>
      <c r="V832" s="312"/>
      <c r="W832" s="312"/>
      <c r="X832" s="312"/>
      <c r="Y832" s="312"/>
      <c r="Z832" s="312"/>
    </row>
    <row r="833" spans="1:26" ht="15.75" customHeight="1" x14ac:dyDescent="0.2">
      <c r="A833" s="315"/>
      <c r="B833" s="315"/>
      <c r="C833" s="315"/>
      <c r="D833" s="315"/>
      <c r="E833" s="312"/>
      <c r="F833" s="312"/>
      <c r="G833" s="535"/>
      <c r="H833" s="312"/>
      <c r="I833" s="536"/>
      <c r="J833" s="317"/>
      <c r="K833" s="317"/>
      <c r="L833" s="317"/>
      <c r="M833" s="317"/>
      <c r="N833" s="312"/>
      <c r="O833" s="312"/>
      <c r="P833" s="538"/>
      <c r="Q833" s="539"/>
      <c r="R833" s="540"/>
      <c r="S833" s="312"/>
      <c r="T833" s="312"/>
      <c r="U833" s="312"/>
      <c r="V833" s="312"/>
      <c r="W833" s="312"/>
      <c r="X833" s="312"/>
      <c r="Y833" s="312"/>
      <c r="Z833" s="312"/>
    </row>
    <row r="834" spans="1:26" ht="15.75" customHeight="1" x14ac:dyDescent="0.2">
      <c r="A834" s="315"/>
      <c r="B834" s="315"/>
      <c r="C834" s="315"/>
      <c r="D834" s="315"/>
      <c r="E834" s="312"/>
      <c r="F834" s="312"/>
      <c r="G834" s="535"/>
      <c r="H834" s="312"/>
      <c r="I834" s="536"/>
      <c r="J834" s="317"/>
      <c r="K834" s="317"/>
      <c r="L834" s="317"/>
      <c r="M834" s="317"/>
      <c r="N834" s="312"/>
      <c r="O834" s="312"/>
      <c r="P834" s="538"/>
      <c r="Q834" s="539"/>
      <c r="R834" s="540"/>
      <c r="S834" s="312"/>
      <c r="T834" s="312"/>
      <c r="U834" s="312"/>
      <c r="V834" s="312"/>
      <c r="W834" s="312"/>
      <c r="X834" s="312"/>
      <c r="Y834" s="312"/>
      <c r="Z834" s="312"/>
    </row>
    <row r="835" spans="1:26" ht="15.75" customHeight="1" x14ac:dyDescent="0.2">
      <c r="A835" s="315"/>
      <c r="B835" s="315"/>
      <c r="C835" s="315"/>
      <c r="D835" s="315"/>
      <c r="E835" s="312"/>
      <c r="F835" s="312"/>
      <c r="G835" s="535"/>
      <c r="H835" s="312"/>
      <c r="I835" s="536"/>
      <c r="J835" s="317"/>
      <c r="K835" s="317"/>
      <c r="L835" s="317"/>
      <c r="M835" s="317"/>
      <c r="N835" s="312"/>
      <c r="O835" s="312"/>
      <c r="P835" s="538"/>
      <c r="Q835" s="539"/>
      <c r="R835" s="540"/>
      <c r="S835" s="312"/>
      <c r="T835" s="312"/>
      <c r="U835" s="312"/>
      <c r="V835" s="312"/>
      <c r="W835" s="312"/>
      <c r="X835" s="312"/>
      <c r="Y835" s="312"/>
      <c r="Z835" s="312"/>
    </row>
    <row r="836" spans="1:26" ht="15.75" customHeight="1" x14ac:dyDescent="0.2">
      <c r="A836" s="315"/>
      <c r="B836" s="315"/>
      <c r="C836" s="315"/>
      <c r="D836" s="315"/>
      <c r="E836" s="312"/>
      <c r="F836" s="312"/>
      <c r="G836" s="535"/>
      <c r="H836" s="312"/>
      <c r="I836" s="536"/>
      <c r="J836" s="317"/>
      <c r="K836" s="317"/>
      <c r="L836" s="317"/>
      <c r="M836" s="317"/>
      <c r="N836" s="312"/>
      <c r="O836" s="312"/>
      <c r="P836" s="538"/>
      <c r="Q836" s="539"/>
      <c r="R836" s="540"/>
      <c r="S836" s="312"/>
      <c r="T836" s="312"/>
      <c r="U836" s="312"/>
      <c r="V836" s="312"/>
      <c r="W836" s="312"/>
      <c r="X836" s="312"/>
      <c r="Y836" s="312"/>
      <c r="Z836" s="312"/>
    </row>
    <row r="837" spans="1:26" ht="15.75" customHeight="1" x14ac:dyDescent="0.2">
      <c r="A837" s="315"/>
      <c r="B837" s="315"/>
      <c r="C837" s="315"/>
      <c r="D837" s="315"/>
      <c r="E837" s="312"/>
      <c r="F837" s="312"/>
      <c r="G837" s="535"/>
      <c r="H837" s="312"/>
      <c r="I837" s="536"/>
      <c r="J837" s="317"/>
      <c r="K837" s="317"/>
      <c r="L837" s="317"/>
      <c r="M837" s="317"/>
      <c r="N837" s="312"/>
      <c r="O837" s="312"/>
      <c r="P837" s="538"/>
      <c r="Q837" s="539"/>
      <c r="R837" s="540"/>
      <c r="S837" s="312"/>
      <c r="T837" s="312"/>
      <c r="U837" s="312"/>
      <c r="V837" s="312"/>
      <c r="W837" s="312"/>
      <c r="X837" s="312"/>
      <c r="Y837" s="312"/>
      <c r="Z837" s="312"/>
    </row>
    <row r="838" spans="1:26" ht="15.75" customHeight="1" x14ac:dyDescent="0.2">
      <c r="A838" s="315"/>
      <c r="B838" s="315"/>
      <c r="C838" s="315"/>
      <c r="D838" s="315"/>
      <c r="E838" s="312"/>
      <c r="F838" s="312"/>
      <c r="G838" s="535"/>
      <c r="H838" s="312"/>
      <c r="I838" s="536"/>
      <c r="J838" s="317"/>
      <c r="K838" s="317"/>
      <c r="L838" s="317"/>
      <c r="M838" s="317"/>
      <c r="N838" s="312"/>
      <c r="O838" s="312"/>
      <c r="P838" s="538"/>
      <c r="Q838" s="539"/>
      <c r="R838" s="540"/>
      <c r="S838" s="312"/>
      <c r="T838" s="312"/>
      <c r="U838" s="312"/>
      <c r="V838" s="312"/>
      <c r="W838" s="312"/>
      <c r="X838" s="312"/>
      <c r="Y838" s="312"/>
      <c r="Z838" s="312"/>
    </row>
    <row r="839" spans="1:26" ht="15.75" customHeight="1" x14ac:dyDescent="0.2">
      <c r="A839" s="315"/>
      <c r="B839" s="315"/>
      <c r="C839" s="315"/>
      <c r="D839" s="315"/>
      <c r="E839" s="312"/>
      <c r="F839" s="312"/>
      <c r="G839" s="535"/>
      <c r="H839" s="312"/>
      <c r="I839" s="536"/>
      <c r="J839" s="317"/>
      <c r="K839" s="317"/>
      <c r="L839" s="317"/>
      <c r="M839" s="317"/>
      <c r="N839" s="312"/>
      <c r="O839" s="312"/>
      <c r="P839" s="538"/>
      <c r="Q839" s="539"/>
      <c r="R839" s="540"/>
      <c r="S839" s="312"/>
      <c r="T839" s="312"/>
      <c r="U839" s="312"/>
      <c r="V839" s="312"/>
      <c r="W839" s="312"/>
      <c r="X839" s="312"/>
      <c r="Y839" s="312"/>
      <c r="Z839" s="312"/>
    </row>
    <row r="840" spans="1:26" ht="15.75" customHeight="1" x14ac:dyDescent="0.2">
      <c r="A840" s="315"/>
      <c r="B840" s="315"/>
      <c r="C840" s="315"/>
      <c r="D840" s="315"/>
      <c r="E840" s="312"/>
      <c r="F840" s="312"/>
      <c r="G840" s="535"/>
      <c r="H840" s="312"/>
      <c r="I840" s="536"/>
      <c r="J840" s="317"/>
      <c r="K840" s="317"/>
      <c r="L840" s="317"/>
      <c r="M840" s="317"/>
      <c r="N840" s="312"/>
      <c r="O840" s="312"/>
      <c r="P840" s="538"/>
      <c r="Q840" s="539"/>
      <c r="R840" s="540"/>
      <c r="S840" s="312"/>
      <c r="T840" s="312"/>
      <c r="U840" s="312"/>
      <c r="V840" s="312"/>
      <c r="W840" s="312"/>
      <c r="X840" s="312"/>
      <c r="Y840" s="312"/>
      <c r="Z840" s="312"/>
    </row>
    <row r="841" spans="1:26" ht="15.75" customHeight="1" x14ac:dyDescent="0.2">
      <c r="A841" s="315"/>
      <c r="B841" s="315"/>
      <c r="C841" s="315"/>
      <c r="D841" s="315"/>
      <c r="E841" s="312"/>
      <c r="F841" s="312"/>
      <c r="G841" s="535"/>
      <c r="H841" s="312"/>
      <c r="I841" s="536"/>
      <c r="J841" s="317"/>
      <c r="K841" s="317"/>
      <c r="L841" s="317"/>
      <c r="M841" s="317"/>
      <c r="N841" s="312"/>
      <c r="O841" s="312"/>
      <c r="P841" s="538"/>
      <c r="Q841" s="539"/>
      <c r="R841" s="540"/>
      <c r="S841" s="312"/>
      <c r="T841" s="312"/>
      <c r="U841" s="312"/>
      <c r="V841" s="312"/>
      <c r="W841" s="312"/>
      <c r="X841" s="312"/>
      <c r="Y841" s="312"/>
      <c r="Z841" s="312"/>
    </row>
    <row r="842" spans="1:26" ht="15.75" customHeight="1" x14ac:dyDescent="0.2">
      <c r="A842" s="315"/>
      <c r="B842" s="315"/>
      <c r="C842" s="315"/>
      <c r="D842" s="315"/>
      <c r="E842" s="312"/>
      <c r="F842" s="312"/>
      <c r="G842" s="535"/>
      <c r="H842" s="312"/>
      <c r="I842" s="536"/>
      <c r="J842" s="317"/>
      <c r="K842" s="317"/>
      <c r="L842" s="317"/>
      <c r="M842" s="317"/>
      <c r="N842" s="312"/>
      <c r="O842" s="312"/>
      <c r="P842" s="538"/>
      <c r="Q842" s="539"/>
      <c r="R842" s="540"/>
      <c r="S842" s="312"/>
      <c r="T842" s="312"/>
      <c r="U842" s="312"/>
      <c r="V842" s="312"/>
      <c r="W842" s="312"/>
      <c r="X842" s="312"/>
      <c r="Y842" s="312"/>
      <c r="Z842" s="312"/>
    </row>
    <row r="843" spans="1:26" ht="15.75" customHeight="1" x14ac:dyDescent="0.2">
      <c r="A843" s="315"/>
      <c r="B843" s="315"/>
      <c r="C843" s="315"/>
      <c r="D843" s="315"/>
      <c r="E843" s="312"/>
      <c r="F843" s="312"/>
      <c r="G843" s="535"/>
      <c r="H843" s="312"/>
      <c r="I843" s="536"/>
      <c r="J843" s="317"/>
      <c r="K843" s="317"/>
      <c r="L843" s="317"/>
      <c r="M843" s="317"/>
      <c r="N843" s="312"/>
      <c r="O843" s="312"/>
      <c r="P843" s="538"/>
      <c r="Q843" s="539"/>
      <c r="R843" s="540"/>
      <c r="S843" s="312"/>
      <c r="T843" s="312"/>
      <c r="U843" s="312"/>
      <c r="V843" s="312"/>
      <c r="W843" s="312"/>
      <c r="X843" s="312"/>
      <c r="Y843" s="312"/>
      <c r="Z843" s="312"/>
    </row>
    <row r="844" spans="1:26" ht="15.75" customHeight="1" x14ac:dyDescent="0.2">
      <c r="A844" s="315"/>
      <c r="B844" s="315"/>
      <c r="C844" s="315"/>
      <c r="D844" s="315"/>
      <c r="E844" s="312"/>
      <c r="F844" s="312"/>
      <c r="G844" s="535"/>
      <c r="H844" s="312"/>
      <c r="I844" s="536"/>
      <c r="J844" s="317"/>
      <c r="K844" s="317"/>
      <c r="L844" s="317"/>
      <c r="M844" s="317"/>
      <c r="N844" s="312"/>
      <c r="O844" s="312"/>
      <c r="P844" s="538"/>
      <c r="Q844" s="539"/>
      <c r="R844" s="540"/>
      <c r="S844" s="312"/>
      <c r="T844" s="312"/>
      <c r="U844" s="312"/>
      <c r="V844" s="312"/>
      <c r="W844" s="312"/>
      <c r="X844" s="312"/>
      <c r="Y844" s="312"/>
      <c r="Z844" s="312"/>
    </row>
    <row r="845" spans="1:26" ht="15.75" customHeight="1" x14ac:dyDescent="0.2">
      <c r="A845" s="315"/>
      <c r="B845" s="315"/>
      <c r="C845" s="315"/>
      <c r="D845" s="315"/>
      <c r="E845" s="312"/>
      <c r="F845" s="312"/>
      <c r="G845" s="535"/>
      <c r="H845" s="312"/>
      <c r="I845" s="536"/>
      <c r="J845" s="317"/>
      <c r="K845" s="317"/>
      <c r="L845" s="317"/>
      <c r="M845" s="317"/>
      <c r="N845" s="312"/>
      <c r="O845" s="312"/>
      <c r="P845" s="538"/>
      <c r="Q845" s="539"/>
      <c r="R845" s="540"/>
      <c r="S845" s="312"/>
      <c r="T845" s="312"/>
      <c r="U845" s="312"/>
      <c r="V845" s="312"/>
      <c r="W845" s="312"/>
      <c r="X845" s="312"/>
      <c r="Y845" s="312"/>
      <c r="Z845" s="312"/>
    </row>
    <row r="846" spans="1:26" ht="15.75" customHeight="1" x14ac:dyDescent="0.2">
      <c r="A846" s="315"/>
      <c r="B846" s="315"/>
      <c r="C846" s="315"/>
      <c r="D846" s="315"/>
      <c r="E846" s="312"/>
      <c r="F846" s="312"/>
      <c r="G846" s="535"/>
      <c r="H846" s="312"/>
      <c r="I846" s="536"/>
      <c r="J846" s="317"/>
      <c r="K846" s="317"/>
      <c r="L846" s="317"/>
      <c r="M846" s="317"/>
      <c r="N846" s="312"/>
      <c r="O846" s="312"/>
      <c r="P846" s="538"/>
      <c r="Q846" s="539"/>
      <c r="R846" s="540"/>
      <c r="S846" s="312"/>
      <c r="T846" s="312"/>
      <c r="U846" s="312"/>
      <c r="V846" s="312"/>
      <c r="W846" s="312"/>
      <c r="X846" s="312"/>
      <c r="Y846" s="312"/>
      <c r="Z846" s="312"/>
    </row>
    <row r="847" spans="1:26" ht="15.75" customHeight="1" x14ac:dyDescent="0.2">
      <c r="A847" s="315"/>
      <c r="B847" s="315"/>
      <c r="C847" s="315"/>
      <c r="D847" s="315"/>
      <c r="E847" s="312"/>
      <c r="F847" s="312"/>
      <c r="G847" s="535"/>
      <c r="H847" s="312"/>
      <c r="I847" s="536"/>
      <c r="J847" s="317"/>
      <c r="K847" s="317"/>
      <c r="L847" s="317"/>
      <c r="M847" s="317"/>
      <c r="N847" s="312"/>
      <c r="O847" s="312"/>
      <c r="P847" s="538"/>
      <c r="Q847" s="539"/>
      <c r="R847" s="540"/>
      <c r="S847" s="312"/>
      <c r="T847" s="312"/>
      <c r="U847" s="312"/>
      <c r="V847" s="312"/>
      <c r="W847" s="312"/>
      <c r="X847" s="312"/>
      <c r="Y847" s="312"/>
      <c r="Z847" s="312"/>
    </row>
    <row r="848" spans="1:26" ht="15.75" customHeight="1" x14ac:dyDescent="0.2">
      <c r="A848" s="315"/>
      <c r="B848" s="315"/>
      <c r="C848" s="315"/>
      <c r="D848" s="315"/>
      <c r="E848" s="312"/>
      <c r="F848" s="312"/>
      <c r="G848" s="535"/>
      <c r="H848" s="312"/>
      <c r="I848" s="536"/>
      <c r="J848" s="317"/>
      <c r="K848" s="317"/>
      <c r="L848" s="317"/>
      <c r="M848" s="317"/>
      <c r="N848" s="312"/>
      <c r="O848" s="312"/>
      <c r="P848" s="538"/>
      <c r="Q848" s="539"/>
      <c r="R848" s="540"/>
      <c r="S848" s="312"/>
      <c r="T848" s="312"/>
      <c r="U848" s="312"/>
      <c r="V848" s="312"/>
      <c r="W848" s="312"/>
      <c r="X848" s="312"/>
      <c r="Y848" s="312"/>
      <c r="Z848" s="312"/>
    </row>
    <row r="849" spans="1:26" ht="15.75" customHeight="1" x14ac:dyDescent="0.2">
      <c r="A849" s="315"/>
      <c r="B849" s="315"/>
      <c r="C849" s="315"/>
      <c r="D849" s="315"/>
      <c r="E849" s="312"/>
      <c r="F849" s="312"/>
      <c r="G849" s="535"/>
      <c r="H849" s="312"/>
      <c r="I849" s="536"/>
      <c r="J849" s="317"/>
      <c r="K849" s="317"/>
      <c r="L849" s="317"/>
      <c r="M849" s="317"/>
      <c r="N849" s="312"/>
      <c r="O849" s="312"/>
      <c r="P849" s="538"/>
      <c r="Q849" s="539"/>
      <c r="R849" s="540"/>
      <c r="S849" s="312"/>
      <c r="T849" s="312"/>
      <c r="U849" s="312"/>
      <c r="V849" s="312"/>
      <c r="W849" s="312"/>
      <c r="X849" s="312"/>
      <c r="Y849" s="312"/>
      <c r="Z849" s="312"/>
    </row>
    <row r="850" spans="1:26" ht="15.75" customHeight="1" x14ac:dyDescent="0.2">
      <c r="A850" s="315"/>
      <c r="B850" s="315"/>
      <c r="C850" s="315"/>
      <c r="D850" s="315"/>
      <c r="E850" s="312"/>
      <c r="F850" s="312"/>
      <c r="G850" s="535"/>
      <c r="H850" s="312"/>
      <c r="I850" s="536"/>
      <c r="J850" s="317"/>
      <c r="K850" s="317"/>
      <c r="L850" s="317"/>
      <c r="M850" s="317"/>
      <c r="N850" s="312"/>
      <c r="O850" s="312"/>
      <c r="P850" s="538"/>
      <c r="Q850" s="539"/>
      <c r="R850" s="540"/>
      <c r="S850" s="312"/>
      <c r="T850" s="312"/>
      <c r="U850" s="312"/>
      <c r="V850" s="312"/>
      <c r="W850" s="312"/>
      <c r="X850" s="312"/>
      <c r="Y850" s="312"/>
      <c r="Z850" s="312"/>
    </row>
    <row r="851" spans="1:26" ht="15.75" customHeight="1" x14ac:dyDescent="0.2">
      <c r="A851" s="315"/>
      <c r="B851" s="315"/>
      <c r="C851" s="315"/>
      <c r="D851" s="315"/>
      <c r="E851" s="312"/>
      <c r="F851" s="312"/>
      <c r="G851" s="535"/>
      <c r="H851" s="312"/>
      <c r="I851" s="536"/>
      <c r="J851" s="317"/>
      <c r="K851" s="317"/>
      <c r="L851" s="317"/>
      <c r="M851" s="317"/>
      <c r="N851" s="312"/>
      <c r="O851" s="312"/>
      <c r="P851" s="538"/>
      <c r="Q851" s="539"/>
      <c r="R851" s="540"/>
      <c r="S851" s="312"/>
      <c r="T851" s="312"/>
      <c r="U851" s="312"/>
      <c r="V851" s="312"/>
      <c r="W851" s="312"/>
      <c r="X851" s="312"/>
      <c r="Y851" s="312"/>
      <c r="Z851" s="312"/>
    </row>
    <row r="852" spans="1:26" ht="15.75" customHeight="1" x14ac:dyDescent="0.2">
      <c r="A852" s="315"/>
      <c r="B852" s="315"/>
      <c r="C852" s="315"/>
      <c r="D852" s="315"/>
      <c r="E852" s="312"/>
      <c r="F852" s="312"/>
      <c r="G852" s="535"/>
      <c r="H852" s="312"/>
      <c r="I852" s="536"/>
      <c r="J852" s="317"/>
      <c r="K852" s="317"/>
      <c r="L852" s="317"/>
      <c r="M852" s="317"/>
      <c r="N852" s="312"/>
      <c r="O852" s="312"/>
      <c r="P852" s="538"/>
      <c r="Q852" s="539"/>
      <c r="R852" s="540"/>
      <c r="S852" s="312"/>
      <c r="T852" s="312"/>
      <c r="U852" s="312"/>
      <c r="V852" s="312"/>
      <c r="W852" s="312"/>
      <c r="X852" s="312"/>
      <c r="Y852" s="312"/>
      <c r="Z852" s="312"/>
    </row>
    <row r="853" spans="1:26" ht="15.75" customHeight="1" x14ac:dyDescent="0.2">
      <c r="A853" s="315"/>
      <c r="B853" s="315"/>
      <c r="C853" s="315"/>
      <c r="D853" s="315"/>
      <c r="E853" s="312"/>
      <c r="F853" s="312"/>
      <c r="G853" s="535"/>
      <c r="H853" s="312"/>
      <c r="I853" s="536"/>
      <c r="J853" s="317"/>
      <c r="K853" s="317"/>
      <c r="L853" s="317"/>
      <c r="M853" s="317"/>
      <c r="N853" s="312"/>
      <c r="O853" s="312"/>
      <c r="P853" s="538"/>
      <c r="Q853" s="539"/>
      <c r="R853" s="540"/>
      <c r="S853" s="312"/>
      <c r="T853" s="312"/>
      <c r="U853" s="312"/>
      <c r="V853" s="312"/>
      <c r="W853" s="312"/>
      <c r="X853" s="312"/>
      <c r="Y853" s="312"/>
      <c r="Z853" s="312"/>
    </row>
    <row r="854" spans="1:26" ht="15.75" customHeight="1" x14ac:dyDescent="0.2">
      <c r="A854" s="315"/>
      <c r="B854" s="315"/>
      <c r="C854" s="315"/>
      <c r="D854" s="315"/>
      <c r="E854" s="312"/>
      <c r="F854" s="312"/>
      <c r="G854" s="535"/>
      <c r="H854" s="312"/>
      <c r="I854" s="536"/>
      <c r="J854" s="317"/>
      <c r="K854" s="317"/>
      <c r="L854" s="317"/>
      <c r="M854" s="317"/>
      <c r="N854" s="312"/>
      <c r="O854" s="312"/>
      <c r="P854" s="538"/>
      <c r="Q854" s="539"/>
      <c r="R854" s="540"/>
      <c r="S854" s="312"/>
      <c r="T854" s="312"/>
      <c r="U854" s="312"/>
      <c r="V854" s="312"/>
      <c r="W854" s="312"/>
      <c r="X854" s="312"/>
      <c r="Y854" s="312"/>
      <c r="Z854" s="312"/>
    </row>
    <row r="855" spans="1:26" ht="15.75" customHeight="1" x14ac:dyDescent="0.2">
      <c r="A855" s="315"/>
      <c r="B855" s="315"/>
      <c r="C855" s="315"/>
      <c r="D855" s="315"/>
      <c r="E855" s="312"/>
      <c r="F855" s="312"/>
      <c r="G855" s="535"/>
      <c r="H855" s="312"/>
      <c r="I855" s="536"/>
      <c r="J855" s="317"/>
      <c r="K855" s="317"/>
      <c r="L855" s="317"/>
      <c r="M855" s="317"/>
      <c r="N855" s="312"/>
      <c r="O855" s="312"/>
      <c r="P855" s="538"/>
      <c r="Q855" s="539"/>
      <c r="R855" s="540"/>
      <c r="S855" s="312"/>
      <c r="T855" s="312"/>
      <c r="U855" s="312"/>
      <c r="V855" s="312"/>
      <c r="W855" s="312"/>
      <c r="X855" s="312"/>
      <c r="Y855" s="312"/>
      <c r="Z855" s="312"/>
    </row>
    <row r="856" spans="1:26" ht="15.75" customHeight="1" x14ac:dyDescent="0.2">
      <c r="A856" s="315"/>
      <c r="B856" s="315"/>
      <c r="C856" s="315"/>
      <c r="D856" s="315"/>
      <c r="E856" s="312"/>
      <c r="F856" s="312"/>
      <c r="G856" s="535"/>
      <c r="H856" s="312"/>
      <c r="I856" s="536"/>
      <c r="J856" s="317"/>
      <c r="K856" s="317"/>
      <c r="L856" s="317"/>
      <c r="M856" s="317"/>
      <c r="N856" s="312"/>
      <c r="O856" s="312"/>
      <c r="P856" s="538"/>
      <c r="Q856" s="539"/>
      <c r="R856" s="540"/>
      <c r="S856" s="312"/>
      <c r="T856" s="312"/>
      <c r="U856" s="312"/>
      <c r="V856" s="312"/>
      <c r="W856" s="312"/>
      <c r="X856" s="312"/>
      <c r="Y856" s="312"/>
      <c r="Z856" s="312"/>
    </row>
    <row r="857" spans="1:26" ht="15.75" customHeight="1" x14ac:dyDescent="0.2">
      <c r="A857" s="315"/>
      <c r="B857" s="315"/>
      <c r="C857" s="315"/>
      <c r="D857" s="315"/>
      <c r="E857" s="312"/>
      <c r="F857" s="312"/>
      <c r="G857" s="535"/>
      <c r="H857" s="312"/>
      <c r="I857" s="536"/>
      <c r="J857" s="317"/>
      <c r="K857" s="317"/>
      <c r="L857" s="317"/>
      <c r="M857" s="317"/>
      <c r="N857" s="312"/>
      <c r="O857" s="312"/>
      <c r="P857" s="538"/>
      <c r="Q857" s="539"/>
      <c r="R857" s="540"/>
      <c r="S857" s="312"/>
      <c r="T857" s="312"/>
      <c r="U857" s="312"/>
      <c r="V857" s="312"/>
      <c r="W857" s="312"/>
      <c r="X857" s="312"/>
      <c r="Y857" s="312"/>
      <c r="Z857" s="312"/>
    </row>
    <row r="858" spans="1:26" ht="15.75" customHeight="1" x14ac:dyDescent="0.2">
      <c r="A858" s="315"/>
      <c r="B858" s="315"/>
      <c r="C858" s="315"/>
      <c r="D858" s="315"/>
      <c r="E858" s="312"/>
      <c r="F858" s="312"/>
      <c r="G858" s="535"/>
      <c r="H858" s="312"/>
      <c r="I858" s="536"/>
      <c r="J858" s="317"/>
      <c r="K858" s="317"/>
      <c r="L858" s="317"/>
      <c r="M858" s="317"/>
      <c r="N858" s="312"/>
      <c r="O858" s="312"/>
      <c r="P858" s="538"/>
      <c r="Q858" s="539"/>
      <c r="R858" s="540"/>
      <c r="S858" s="312"/>
      <c r="T858" s="312"/>
      <c r="U858" s="312"/>
      <c r="V858" s="312"/>
      <c r="W858" s="312"/>
      <c r="X858" s="312"/>
      <c r="Y858" s="312"/>
      <c r="Z858" s="312"/>
    </row>
    <row r="859" spans="1:26" ht="15.75" customHeight="1" x14ac:dyDescent="0.2">
      <c r="A859" s="315"/>
      <c r="B859" s="315"/>
      <c r="C859" s="315"/>
      <c r="D859" s="315"/>
      <c r="E859" s="312"/>
      <c r="F859" s="312"/>
      <c r="G859" s="535"/>
      <c r="H859" s="312"/>
      <c r="I859" s="536"/>
      <c r="J859" s="317"/>
      <c r="K859" s="317"/>
      <c r="L859" s="317"/>
      <c r="M859" s="317"/>
      <c r="N859" s="312"/>
      <c r="O859" s="312"/>
      <c r="P859" s="538"/>
      <c r="Q859" s="539"/>
      <c r="R859" s="540"/>
      <c r="S859" s="312"/>
      <c r="T859" s="312"/>
      <c r="U859" s="312"/>
      <c r="V859" s="312"/>
      <c r="W859" s="312"/>
      <c r="X859" s="312"/>
      <c r="Y859" s="312"/>
      <c r="Z859" s="312"/>
    </row>
    <row r="860" spans="1:26" ht="15.75" customHeight="1" x14ac:dyDescent="0.2">
      <c r="A860" s="315"/>
      <c r="B860" s="315"/>
      <c r="C860" s="315"/>
      <c r="D860" s="315"/>
      <c r="E860" s="312"/>
      <c r="F860" s="312"/>
      <c r="G860" s="535"/>
      <c r="H860" s="312"/>
      <c r="I860" s="536"/>
      <c r="J860" s="317"/>
      <c r="K860" s="317"/>
      <c r="L860" s="317"/>
      <c r="M860" s="317"/>
      <c r="N860" s="312"/>
      <c r="O860" s="312"/>
      <c r="P860" s="538"/>
      <c r="Q860" s="539"/>
      <c r="R860" s="540"/>
      <c r="S860" s="312"/>
      <c r="T860" s="312"/>
      <c r="U860" s="312"/>
      <c r="V860" s="312"/>
      <c r="W860" s="312"/>
      <c r="X860" s="312"/>
      <c r="Y860" s="312"/>
      <c r="Z860" s="312"/>
    </row>
    <row r="861" spans="1:26" ht="15.75" customHeight="1" x14ac:dyDescent="0.2">
      <c r="A861" s="315"/>
      <c r="B861" s="315"/>
      <c r="C861" s="315"/>
      <c r="D861" s="315"/>
      <c r="E861" s="312"/>
      <c r="F861" s="312"/>
      <c r="G861" s="535"/>
      <c r="H861" s="312"/>
      <c r="I861" s="536"/>
      <c r="J861" s="317"/>
      <c r="K861" s="317"/>
      <c r="L861" s="317"/>
      <c r="M861" s="317"/>
      <c r="N861" s="312"/>
      <c r="O861" s="312"/>
      <c r="P861" s="538"/>
      <c r="Q861" s="539"/>
      <c r="R861" s="540"/>
      <c r="S861" s="312"/>
      <c r="T861" s="312"/>
      <c r="U861" s="312"/>
      <c r="V861" s="312"/>
      <c r="W861" s="312"/>
      <c r="X861" s="312"/>
      <c r="Y861" s="312"/>
      <c r="Z861" s="312"/>
    </row>
    <row r="862" spans="1:26" ht="15.75" customHeight="1" x14ac:dyDescent="0.2">
      <c r="A862" s="315"/>
      <c r="B862" s="315"/>
      <c r="C862" s="315"/>
      <c r="D862" s="315"/>
      <c r="E862" s="312"/>
      <c r="F862" s="312"/>
      <c r="G862" s="535"/>
      <c r="H862" s="312"/>
      <c r="I862" s="536"/>
      <c r="J862" s="317"/>
      <c r="K862" s="317"/>
      <c r="L862" s="317"/>
      <c r="M862" s="317"/>
      <c r="N862" s="312"/>
      <c r="O862" s="312"/>
      <c r="P862" s="538"/>
      <c r="Q862" s="539"/>
      <c r="R862" s="540"/>
      <c r="S862" s="312"/>
      <c r="T862" s="312"/>
      <c r="U862" s="312"/>
      <c r="V862" s="312"/>
      <c r="W862" s="312"/>
      <c r="X862" s="312"/>
      <c r="Y862" s="312"/>
      <c r="Z862" s="312"/>
    </row>
    <row r="863" spans="1:26" ht="15.75" customHeight="1" x14ac:dyDescent="0.2">
      <c r="A863" s="315"/>
      <c r="B863" s="315"/>
      <c r="C863" s="315"/>
      <c r="D863" s="315"/>
      <c r="E863" s="312"/>
      <c r="F863" s="312"/>
      <c r="G863" s="535"/>
      <c r="H863" s="312"/>
      <c r="I863" s="536"/>
      <c r="J863" s="317"/>
      <c r="K863" s="317"/>
      <c r="L863" s="317"/>
      <c r="M863" s="317"/>
      <c r="N863" s="312"/>
      <c r="O863" s="312"/>
      <c r="P863" s="538"/>
      <c r="Q863" s="539"/>
      <c r="R863" s="540"/>
      <c r="S863" s="312"/>
      <c r="T863" s="312"/>
      <c r="U863" s="312"/>
      <c r="V863" s="312"/>
      <c r="W863" s="312"/>
      <c r="X863" s="312"/>
      <c r="Y863" s="312"/>
      <c r="Z863" s="312"/>
    </row>
    <row r="864" spans="1:26" ht="15.75" customHeight="1" x14ac:dyDescent="0.2">
      <c r="A864" s="315"/>
      <c r="B864" s="315"/>
      <c r="C864" s="315"/>
      <c r="D864" s="315"/>
      <c r="E864" s="312"/>
      <c r="F864" s="312"/>
      <c r="G864" s="535"/>
      <c r="H864" s="312"/>
      <c r="I864" s="536"/>
      <c r="J864" s="317"/>
      <c r="K864" s="317"/>
      <c r="L864" s="317"/>
      <c r="M864" s="317"/>
      <c r="N864" s="312"/>
      <c r="O864" s="312"/>
      <c r="P864" s="538"/>
      <c r="Q864" s="539"/>
      <c r="R864" s="540"/>
      <c r="S864" s="312"/>
      <c r="T864" s="312"/>
      <c r="U864" s="312"/>
      <c r="V864" s="312"/>
      <c r="W864" s="312"/>
      <c r="X864" s="312"/>
      <c r="Y864" s="312"/>
      <c r="Z864" s="312"/>
    </row>
    <row r="865" spans="1:26" ht="15.75" customHeight="1" x14ac:dyDescent="0.2">
      <c r="A865" s="315"/>
      <c r="B865" s="315"/>
      <c r="C865" s="315"/>
      <c r="D865" s="315"/>
      <c r="E865" s="312"/>
      <c r="F865" s="312"/>
      <c r="G865" s="535"/>
      <c r="H865" s="312"/>
      <c r="I865" s="536"/>
      <c r="J865" s="317"/>
      <c r="K865" s="317"/>
      <c r="L865" s="317"/>
      <c r="M865" s="317"/>
      <c r="N865" s="312"/>
      <c r="O865" s="312"/>
      <c r="P865" s="538"/>
      <c r="Q865" s="539"/>
      <c r="R865" s="540"/>
      <c r="S865" s="312"/>
      <c r="T865" s="312"/>
      <c r="U865" s="312"/>
      <c r="V865" s="312"/>
      <c r="W865" s="312"/>
      <c r="X865" s="312"/>
      <c r="Y865" s="312"/>
      <c r="Z865" s="312"/>
    </row>
    <row r="866" spans="1:26" ht="15.75" customHeight="1" x14ac:dyDescent="0.2">
      <c r="A866" s="315"/>
      <c r="B866" s="315"/>
      <c r="C866" s="315"/>
      <c r="D866" s="315"/>
      <c r="E866" s="312"/>
      <c r="F866" s="312"/>
      <c r="G866" s="535"/>
      <c r="H866" s="312"/>
      <c r="I866" s="536"/>
      <c r="J866" s="317"/>
      <c r="K866" s="317"/>
      <c r="L866" s="317"/>
      <c r="M866" s="317"/>
      <c r="N866" s="312"/>
      <c r="O866" s="312"/>
      <c r="P866" s="538"/>
      <c r="Q866" s="539"/>
      <c r="R866" s="540"/>
      <c r="S866" s="312"/>
      <c r="T866" s="312"/>
      <c r="U866" s="312"/>
      <c r="V866" s="312"/>
      <c r="W866" s="312"/>
      <c r="X866" s="312"/>
      <c r="Y866" s="312"/>
      <c r="Z866" s="312"/>
    </row>
    <row r="867" spans="1:26" ht="15.75" customHeight="1" x14ac:dyDescent="0.2">
      <c r="A867" s="315"/>
      <c r="B867" s="315"/>
      <c r="C867" s="315"/>
      <c r="D867" s="315"/>
      <c r="E867" s="312"/>
      <c r="F867" s="312"/>
      <c r="G867" s="535"/>
      <c r="H867" s="312"/>
      <c r="I867" s="536"/>
      <c r="J867" s="317"/>
      <c r="K867" s="317"/>
      <c r="L867" s="317"/>
      <c r="M867" s="317"/>
      <c r="N867" s="312"/>
      <c r="O867" s="312"/>
      <c r="P867" s="538"/>
      <c r="Q867" s="539"/>
      <c r="R867" s="540"/>
      <c r="S867" s="312"/>
      <c r="T867" s="312"/>
      <c r="U867" s="312"/>
      <c r="V867" s="312"/>
      <c r="W867" s="312"/>
      <c r="X867" s="312"/>
      <c r="Y867" s="312"/>
      <c r="Z867" s="312"/>
    </row>
    <row r="868" spans="1:26" ht="15.75" customHeight="1" x14ac:dyDescent="0.2">
      <c r="A868" s="315"/>
      <c r="B868" s="315"/>
      <c r="C868" s="315"/>
      <c r="D868" s="315"/>
      <c r="E868" s="312"/>
      <c r="F868" s="312"/>
      <c r="G868" s="535"/>
      <c r="H868" s="312"/>
      <c r="I868" s="536"/>
      <c r="J868" s="317"/>
      <c r="K868" s="317"/>
      <c r="L868" s="317"/>
      <c r="M868" s="317"/>
      <c r="N868" s="312"/>
      <c r="O868" s="312"/>
      <c r="P868" s="538"/>
      <c r="Q868" s="539"/>
      <c r="R868" s="540"/>
      <c r="S868" s="312"/>
      <c r="T868" s="312"/>
      <c r="U868" s="312"/>
      <c r="V868" s="312"/>
      <c r="W868" s="312"/>
      <c r="X868" s="312"/>
      <c r="Y868" s="312"/>
      <c r="Z868" s="312"/>
    </row>
    <row r="869" spans="1:26" ht="15.75" customHeight="1" x14ac:dyDescent="0.2">
      <c r="A869" s="315"/>
      <c r="B869" s="315"/>
      <c r="C869" s="315"/>
      <c r="D869" s="315"/>
      <c r="E869" s="312"/>
      <c r="F869" s="312"/>
      <c r="G869" s="535"/>
      <c r="H869" s="312"/>
      <c r="I869" s="536"/>
      <c r="J869" s="317"/>
      <c r="K869" s="317"/>
      <c r="L869" s="317"/>
      <c r="M869" s="317"/>
      <c r="N869" s="312"/>
      <c r="O869" s="312"/>
      <c r="P869" s="538"/>
      <c r="Q869" s="539"/>
      <c r="R869" s="540"/>
      <c r="S869" s="312"/>
      <c r="T869" s="312"/>
      <c r="U869" s="312"/>
      <c r="V869" s="312"/>
      <c r="W869" s="312"/>
      <c r="X869" s="312"/>
      <c r="Y869" s="312"/>
      <c r="Z869" s="312"/>
    </row>
    <row r="870" spans="1:26" ht="15.75" customHeight="1" x14ac:dyDescent="0.2">
      <c r="A870" s="315"/>
      <c r="B870" s="315"/>
      <c r="C870" s="315"/>
      <c r="D870" s="315"/>
      <c r="E870" s="312"/>
      <c r="F870" s="312"/>
      <c r="G870" s="535"/>
      <c r="H870" s="312"/>
      <c r="I870" s="536"/>
      <c r="J870" s="317"/>
      <c r="K870" s="317"/>
      <c r="L870" s="317"/>
      <c r="M870" s="317"/>
      <c r="N870" s="312"/>
      <c r="O870" s="312"/>
      <c r="P870" s="538"/>
      <c r="Q870" s="539"/>
      <c r="R870" s="540"/>
      <c r="S870" s="312"/>
      <c r="T870" s="312"/>
      <c r="U870" s="312"/>
      <c r="V870" s="312"/>
      <c r="W870" s="312"/>
      <c r="X870" s="312"/>
      <c r="Y870" s="312"/>
      <c r="Z870" s="312"/>
    </row>
    <row r="871" spans="1:26" ht="15.75" customHeight="1" x14ac:dyDescent="0.2">
      <c r="A871" s="315"/>
      <c r="B871" s="315"/>
      <c r="C871" s="315"/>
      <c r="D871" s="315"/>
      <c r="E871" s="312"/>
      <c r="F871" s="312"/>
      <c r="G871" s="535"/>
      <c r="H871" s="312"/>
      <c r="I871" s="536"/>
      <c r="J871" s="317"/>
      <c r="K871" s="317"/>
      <c r="L871" s="317"/>
      <c r="M871" s="317"/>
      <c r="N871" s="312"/>
      <c r="O871" s="312"/>
      <c r="P871" s="538"/>
      <c r="Q871" s="539"/>
      <c r="R871" s="540"/>
      <c r="S871" s="312"/>
      <c r="T871" s="312"/>
      <c r="U871" s="312"/>
      <c r="V871" s="312"/>
      <c r="W871" s="312"/>
      <c r="X871" s="312"/>
      <c r="Y871" s="312"/>
      <c r="Z871" s="312"/>
    </row>
    <row r="872" spans="1:26" ht="15.75" customHeight="1" x14ac:dyDescent="0.2">
      <c r="A872" s="315"/>
      <c r="B872" s="315"/>
      <c r="C872" s="315"/>
      <c r="D872" s="315"/>
      <c r="E872" s="312"/>
      <c r="F872" s="312"/>
      <c r="G872" s="535"/>
      <c r="H872" s="312"/>
      <c r="I872" s="536"/>
      <c r="J872" s="317"/>
      <c r="K872" s="317"/>
      <c r="L872" s="317"/>
      <c r="M872" s="317"/>
      <c r="N872" s="312"/>
      <c r="O872" s="312"/>
      <c r="P872" s="538"/>
      <c r="Q872" s="539"/>
      <c r="R872" s="540"/>
      <c r="S872" s="312"/>
      <c r="T872" s="312"/>
      <c r="U872" s="312"/>
      <c r="V872" s="312"/>
      <c r="W872" s="312"/>
      <c r="X872" s="312"/>
      <c r="Y872" s="312"/>
      <c r="Z872" s="312"/>
    </row>
    <row r="873" spans="1:26" ht="15.75" customHeight="1" x14ac:dyDescent="0.2">
      <c r="A873" s="315"/>
      <c r="B873" s="315"/>
      <c r="C873" s="315"/>
      <c r="D873" s="315"/>
      <c r="E873" s="312"/>
      <c r="F873" s="312"/>
      <c r="G873" s="535"/>
      <c r="H873" s="312"/>
      <c r="I873" s="536"/>
      <c r="J873" s="317"/>
      <c r="K873" s="317"/>
      <c r="L873" s="317"/>
      <c r="M873" s="317"/>
      <c r="N873" s="312"/>
      <c r="O873" s="312"/>
      <c r="P873" s="538"/>
      <c r="Q873" s="539"/>
      <c r="R873" s="540"/>
      <c r="S873" s="312"/>
      <c r="T873" s="312"/>
      <c r="U873" s="312"/>
      <c r="V873" s="312"/>
      <c r="W873" s="312"/>
      <c r="X873" s="312"/>
      <c r="Y873" s="312"/>
      <c r="Z873" s="312"/>
    </row>
    <row r="874" spans="1:26" ht="15.75" customHeight="1" x14ac:dyDescent="0.2">
      <c r="A874" s="315"/>
      <c r="B874" s="315"/>
      <c r="C874" s="315"/>
      <c r="D874" s="315"/>
      <c r="E874" s="312"/>
      <c r="F874" s="312"/>
      <c r="G874" s="535"/>
      <c r="H874" s="312"/>
      <c r="I874" s="536"/>
      <c r="J874" s="317"/>
      <c r="K874" s="317"/>
      <c r="L874" s="317"/>
      <c r="M874" s="317"/>
      <c r="N874" s="312"/>
      <c r="O874" s="312"/>
      <c r="P874" s="538"/>
      <c r="Q874" s="539"/>
      <c r="R874" s="540"/>
      <c r="S874" s="312"/>
      <c r="T874" s="312"/>
      <c r="U874" s="312"/>
      <c r="V874" s="312"/>
      <c r="W874" s="312"/>
      <c r="X874" s="312"/>
      <c r="Y874" s="312"/>
      <c r="Z874" s="312"/>
    </row>
    <row r="875" spans="1:26" ht="15.75" customHeight="1" x14ac:dyDescent="0.2">
      <c r="A875" s="315"/>
      <c r="B875" s="315"/>
      <c r="C875" s="315"/>
      <c r="D875" s="315"/>
      <c r="E875" s="312"/>
      <c r="F875" s="312"/>
      <c r="G875" s="535"/>
      <c r="H875" s="312"/>
      <c r="I875" s="536"/>
      <c r="J875" s="317"/>
      <c r="K875" s="317"/>
      <c r="L875" s="317"/>
      <c r="M875" s="317"/>
      <c r="N875" s="312"/>
      <c r="O875" s="312"/>
      <c r="P875" s="538"/>
      <c r="Q875" s="539"/>
      <c r="R875" s="540"/>
      <c r="S875" s="312"/>
      <c r="T875" s="312"/>
      <c r="U875" s="312"/>
      <c r="V875" s="312"/>
      <c r="W875" s="312"/>
      <c r="X875" s="312"/>
      <c r="Y875" s="312"/>
      <c r="Z875" s="312"/>
    </row>
    <row r="876" spans="1:26" ht="15.75" customHeight="1" x14ac:dyDescent="0.2">
      <c r="A876" s="315"/>
      <c r="B876" s="315"/>
      <c r="C876" s="315"/>
      <c r="D876" s="315"/>
      <c r="E876" s="312"/>
      <c r="F876" s="312"/>
      <c r="G876" s="535"/>
      <c r="H876" s="312"/>
      <c r="I876" s="536"/>
      <c r="J876" s="317"/>
      <c r="K876" s="317"/>
      <c r="L876" s="317"/>
      <c r="M876" s="317"/>
      <c r="N876" s="312"/>
      <c r="O876" s="312"/>
      <c r="P876" s="538"/>
      <c r="Q876" s="539"/>
      <c r="R876" s="540"/>
      <c r="S876" s="312"/>
      <c r="T876" s="312"/>
      <c r="U876" s="312"/>
      <c r="V876" s="312"/>
      <c r="W876" s="312"/>
      <c r="X876" s="312"/>
      <c r="Y876" s="312"/>
      <c r="Z876" s="312"/>
    </row>
    <row r="877" spans="1:26" ht="15.75" customHeight="1" x14ac:dyDescent="0.2">
      <c r="A877" s="315"/>
      <c r="B877" s="315"/>
      <c r="C877" s="315"/>
      <c r="D877" s="315"/>
      <c r="E877" s="312"/>
      <c r="F877" s="312"/>
      <c r="G877" s="535"/>
      <c r="H877" s="312"/>
      <c r="I877" s="536"/>
      <c r="J877" s="317"/>
      <c r="K877" s="317"/>
      <c r="L877" s="317"/>
      <c r="M877" s="317"/>
      <c r="N877" s="312"/>
      <c r="O877" s="312"/>
      <c r="P877" s="538"/>
      <c r="Q877" s="539"/>
      <c r="R877" s="540"/>
      <c r="S877" s="312"/>
      <c r="T877" s="312"/>
      <c r="U877" s="312"/>
      <c r="V877" s="312"/>
      <c r="W877" s="312"/>
      <c r="X877" s="312"/>
      <c r="Y877" s="312"/>
      <c r="Z877" s="312"/>
    </row>
    <row r="878" spans="1:26" ht="15.75" customHeight="1" x14ac:dyDescent="0.2">
      <c r="A878" s="315"/>
      <c r="B878" s="315"/>
      <c r="C878" s="315"/>
      <c r="D878" s="315"/>
      <c r="E878" s="312"/>
      <c r="F878" s="312"/>
      <c r="G878" s="535"/>
      <c r="H878" s="312"/>
      <c r="I878" s="536"/>
      <c r="J878" s="317"/>
      <c r="K878" s="317"/>
      <c r="L878" s="317"/>
      <c r="M878" s="317"/>
      <c r="N878" s="312"/>
      <c r="O878" s="312"/>
      <c r="P878" s="538"/>
      <c r="Q878" s="539"/>
      <c r="R878" s="540"/>
      <c r="S878" s="312"/>
      <c r="T878" s="312"/>
      <c r="U878" s="312"/>
      <c r="V878" s="312"/>
      <c r="W878" s="312"/>
      <c r="X878" s="312"/>
      <c r="Y878" s="312"/>
      <c r="Z878" s="312"/>
    </row>
    <row r="879" spans="1:26" ht="15.75" customHeight="1" x14ac:dyDescent="0.2">
      <c r="A879" s="315"/>
      <c r="B879" s="315"/>
      <c r="C879" s="315"/>
      <c r="D879" s="315"/>
      <c r="E879" s="312"/>
      <c r="F879" s="312"/>
      <c r="G879" s="535"/>
      <c r="H879" s="312"/>
      <c r="I879" s="536"/>
      <c r="J879" s="317"/>
      <c r="K879" s="317"/>
      <c r="L879" s="317"/>
      <c r="M879" s="317"/>
      <c r="N879" s="312"/>
      <c r="O879" s="312"/>
      <c r="P879" s="538"/>
      <c r="Q879" s="539"/>
      <c r="R879" s="540"/>
      <c r="S879" s="312"/>
      <c r="T879" s="312"/>
      <c r="U879" s="312"/>
      <c r="V879" s="312"/>
      <c r="W879" s="312"/>
      <c r="X879" s="312"/>
      <c r="Y879" s="312"/>
      <c r="Z879" s="312"/>
    </row>
    <row r="880" spans="1:26" ht="15.75" customHeight="1" x14ac:dyDescent="0.2">
      <c r="A880" s="315"/>
      <c r="B880" s="315"/>
      <c r="C880" s="315"/>
      <c r="D880" s="315"/>
      <c r="E880" s="312"/>
      <c r="F880" s="312"/>
      <c r="G880" s="535"/>
      <c r="H880" s="312"/>
      <c r="I880" s="536"/>
      <c r="J880" s="317"/>
      <c r="K880" s="317"/>
      <c r="L880" s="317"/>
      <c r="M880" s="317"/>
      <c r="N880" s="312"/>
      <c r="O880" s="312"/>
      <c r="P880" s="538"/>
      <c r="Q880" s="539"/>
      <c r="R880" s="540"/>
      <c r="S880" s="312"/>
      <c r="T880" s="312"/>
      <c r="U880" s="312"/>
      <c r="V880" s="312"/>
      <c r="W880" s="312"/>
      <c r="X880" s="312"/>
      <c r="Y880" s="312"/>
      <c r="Z880" s="312"/>
    </row>
    <row r="881" spans="1:26" ht="15.75" customHeight="1" x14ac:dyDescent="0.2">
      <c r="A881" s="315"/>
      <c r="B881" s="315"/>
      <c r="C881" s="315"/>
      <c r="D881" s="315"/>
      <c r="E881" s="312"/>
      <c r="F881" s="312"/>
      <c r="G881" s="535"/>
      <c r="H881" s="312"/>
      <c r="I881" s="536"/>
      <c r="J881" s="317"/>
      <c r="K881" s="317"/>
      <c r="L881" s="317"/>
      <c r="M881" s="317"/>
      <c r="N881" s="312"/>
      <c r="O881" s="312"/>
      <c r="P881" s="538"/>
      <c r="Q881" s="539"/>
      <c r="R881" s="540"/>
      <c r="S881" s="312"/>
      <c r="T881" s="312"/>
      <c r="U881" s="312"/>
      <c r="V881" s="312"/>
      <c r="W881" s="312"/>
      <c r="X881" s="312"/>
      <c r="Y881" s="312"/>
      <c r="Z881" s="312"/>
    </row>
    <row r="882" spans="1:26" ht="15.75" customHeight="1" x14ac:dyDescent="0.2">
      <c r="A882" s="315"/>
      <c r="B882" s="315"/>
      <c r="C882" s="315"/>
      <c r="D882" s="315"/>
      <c r="E882" s="312"/>
      <c r="F882" s="312"/>
      <c r="G882" s="535"/>
      <c r="H882" s="312"/>
      <c r="I882" s="536"/>
      <c r="J882" s="317"/>
      <c r="K882" s="317"/>
      <c r="L882" s="317"/>
      <c r="M882" s="317"/>
      <c r="N882" s="312"/>
      <c r="O882" s="312"/>
      <c r="P882" s="538"/>
      <c r="Q882" s="539"/>
      <c r="R882" s="540"/>
      <c r="S882" s="312"/>
      <c r="T882" s="312"/>
      <c r="U882" s="312"/>
      <c r="V882" s="312"/>
      <c r="W882" s="312"/>
      <c r="X882" s="312"/>
      <c r="Y882" s="312"/>
      <c r="Z882" s="312"/>
    </row>
    <row r="883" spans="1:26" ht="15.75" customHeight="1" x14ac:dyDescent="0.2">
      <c r="A883" s="315"/>
      <c r="B883" s="315"/>
      <c r="C883" s="315"/>
      <c r="D883" s="315"/>
      <c r="E883" s="312"/>
      <c r="F883" s="312"/>
      <c r="G883" s="535"/>
      <c r="H883" s="312"/>
      <c r="I883" s="536"/>
      <c r="J883" s="317"/>
      <c r="K883" s="317"/>
      <c r="L883" s="317"/>
      <c r="M883" s="317"/>
      <c r="N883" s="312"/>
      <c r="O883" s="312"/>
      <c r="P883" s="538"/>
      <c r="Q883" s="539"/>
      <c r="R883" s="540"/>
      <c r="S883" s="312"/>
      <c r="T883" s="312"/>
      <c r="U883" s="312"/>
      <c r="V883" s="312"/>
      <c r="W883" s="312"/>
      <c r="X883" s="312"/>
      <c r="Y883" s="312"/>
      <c r="Z883" s="312"/>
    </row>
    <row r="884" spans="1:26" ht="15.75" customHeight="1" x14ac:dyDescent="0.2">
      <c r="A884" s="315"/>
      <c r="B884" s="315"/>
      <c r="C884" s="315"/>
      <c r="D884" s="315"/>
      <c r="E884" s="312"/>
      <c r="F884" s="312"/>
      <c r="G884" s="535"/>
      <c r="H884" s="312"/>
      <c r="I884" s="536"/>
      <c r="J884" s="317"/>
      <c r="K884" s="317"/>
      <c r="L884" s="317"/>
      <c r="M884" s="317"/>
      <c r="N884" s="312"/>
      <c r="O884" s="312"/>
      <c r="P884" s="538"/>
      <c r="Q884" s="539"/>
      <c r="R884" s="540"/>
      <c r="S884" s="312"/>
      <c r="T884" s="312"/>
      <c r="U884" s="312"/>
      <c r="V884" s="312"/>
      <c r="W884" s="312"/>
      <c r="X884" s="312"/>
      <c r="Y884" s="312"/>
      <c r="Z884" s="312"/>
    </row>
    <row r="885" spans="1:26" ht="15.75" customHeight="1" x14ac:dyDescent="0.2">
      <c r="A885" s="315"/>
      <c r="B885" s="315"/>
      <c r="C885" s="315"/>
      <c r="D885" s="315"/>
      <c r="E885" s="312"/>
      <c r="F885" s="312"/>
      <c r="G885" s="535"/>
      <c r="H885" s="312"/>
      <c r="I885" s="536"/>
      <c r="J885" s="317"/>
      <c r="K885" s="317"/>
      <c r="L885" s="317"/>
      <c r="M885" s="317"/>
      <c r="N885" s="312"/>
      <c r="O885" s="312"/>
      <c r="P885" s="538"/>
      <c r="Q885" s="539"/>
      <c r="R885" s="540"/>
      <c r="S885" s="312"/>
      <c r="T885" s="312"/>
      <c r="U885" s="312"/>
      <c r="V885" s="312"/>
      <c r="W885" s="312"/>
      <c r="X885" s="312"/>
      <c r="Y885" s="312"/>
      <c r="Z885" s="312"/>
    </row>
    <row r="886" spans="1:26" ht="15.75" customHeight="1" x14ac:dyDescent="0.2">
      <c r="A886" s="315"/>
      <c r="B886" s="315"/>
      <c r="C886" s="315"/>
      <c r="D886" s="315"/>
      <c r="E886" s="312"/>
      <c r="F886" s="312"/>
      <c r="G886" s="535"/>
      <c r="H886" s="312"/>
      <c r="I886" s="536"/>
      <c r="J886" s="317"/>
      <c r="K886" s="317"/>
      <c r="L886" s="317"/>
      <c r="M886" s="317"/>
      <c r="N886" s="312"/>
      <c r="O886" s="312"/>
      <c r="P886" s="538"/>
      <c r="Q886" s="539"/>
      <c r="R886" s="540"/>
      <c r="S886" s="312"/>
      <c r="T886" s="312"/>
      <c r="U886" s="312"/>
      <c r="V886" s="312"/>
      <c r="W886" s="312"/>
      <c r="X886" s="312"/>
      <c r="Y886" s="312"/>
      <c r="Z886" s="312"/>
    </row>
    <row r="887" spans="1:26" ht="15.75" customHeight="1" x14ac:dyDescent="0.2">
      <c r="A887" s="315"/>
      <c r="B887" s="315"/>
      <c r="C887" s="315"/>
      <c r="D887" s="315"/>
      <c r="E887" s="312"/>
      <c r="F887" s="312"/>
      <c r="G887" s="535"/>
      <c r="H887" s="312"/>
      <c r="I887" s="536"/>
      <c r="J887" s="317"/>
      <c r="K887" s="317"/>
      <c r="L887" s="317"/>
      <c r="M887" s="317"/>
      <c r="N887" s="312"/>
      <c r="O887" s="312"/>
      <c r="P887" s="538"/>
      <c r="Q887" s="539"/>
      <c r="R887" s="540"/>
      <c r="S887" s="312"/>
      <c r="T887" s="312"/>
      <c r="U887" s="312"/>
      <c r="V887" s="312"/>
      <c r="W887" s="312"/>
      <c r="X887" s="312"/>
      <c r="Y887" s="312"/>
      <c r="Z887" s="312"/>
    </row>
    <row r="888" spans="1:26" ht="15.75" customHeight="1" x14ac:dyDescent="0.2">
      <c r="A888" s="315"/>
      <c r="B888" s="315"/>
      <c r="C888" s="315"/>
      <c r="D888" s="315"/>
      <c r="E888" s="312"/>
      <c r="F888" s="312"/>
      <c r="G888" s="535"/>
      <c r="H888" s="312"/>
      <c r="I888" s="536"/>
      <c r="J888" s="317"/>
      <c r="K888" s="317"/>
      <c r="L888" s="317"/>
      <c r="M888" s="317"/>
      <c r="N888" s="312"/>
      <c r="O888" s="312"/>
      <c r="P888" s="538"/>
      <c r="Q888" s="539"/>
      <c r="R888" s="540"/>
      <c r="S888" s="312"/>
      <c r="T888" s="312"/>
      <c r="U888" s="312"/>
      <c r="V888" s="312"/>
      <c r="W888" s="312"/>
      <c r="X888" s="312"/>
      <c r="Y888" s="312"/>
      <c r="Z888" s="312"/>
    </row>
    <row r="889" spans="1:26" ht="15.75" customHeight="1" x14ac:dyDescent="0.2">
      <c r="A889" s="315"/>
      <c r="B889" s="315"/>
      <c r="C889" s="315"/>
      <c r="D889" s="315"/>
      <c r="E889" s="312"/>
      <c r="F889" s="312"/>
      <c r="G889" s="535"/>
      <c r="H889" s="312"/>
      <c r="I889" s="536"/>
      <c r="J889" s="317"/>
      <c r="K889" s="317"/>
      <c r="L889" s="317"/>
      <c r="M889" s="317"/>
      <c r="N889" s="312"/>
      <c r="O889" s="312"/>
      <c r="P889" s="538"/>
      <c r="Q889" s="539"/>
      <c r="R889" s="540"/>
      <c r="S889" s="312"/>
      <c r="T889" s="312"/>
      <c r="U889" s="312"/>
      <c r="V889" s="312"/>
      <c r="W889" s="312"/>
      <c r="X889" s="312"/>
      <c r="Y889" s="312"/>
      <c r="Z889" s="312"/>
    </row>
    <row r="890" spans="1:26" ht="15.75" customHeight="1" x14ac:dyDescent="0.2">
      <c r="A890" s="315"/>
      <c r="B890" s="315"/>
      <c r="C890" s="315"/>
      <c r="D890" s="315"/>
      <c r="E890" s="312"/>
      <c r="F890" s="312"/>
      <c r="G890" s="535"/>
      <c r="H890" s="312"/>
      <c r="I890" s="536"/>
      <c r="J890" s="317"/>
      <c r="K890" s="317"/>
      <c r="L890" s="317"/>
      <c r="M890" s="317"/>
      <c r="N890" s="312"/>
      <c r="O890" s="312"/>
      <c r="P890" s="538"/>
      <c r="Q890" s="539"/>
      <c r="R890" s="540"/>
      <c r="S890" s="312"/>
      <c r="T890" s="312"/>
      <c r="U890" s="312"/>
      <c r="V890" s="312"/>
      <c r="W890" s="312"/>
      <c r="X890" s="312"/>
      <c r="Y890" s="312"/>
      <c r="Z890" s="312"/>
    </row>
    <row r="891" spans="1:26" ht="15.75" customHeight="1" x14ac:dyDescent="0.2">
      <c r="A891" s="315"/>
      <c r="B891" s="315"/>
      <c r="C891" s="315"/>
      <c r="D891" s="315"/>
      <c r="E891" s="312"/>
      <c r="F891" s="312"/>
      <c r="G891" s="535"/>
      <c r="H891" s="312"/>
      <c r="I891" s="536"/>
      <c r="J891" s="317"/>
      <c r="K891" s="317"/>
      <c r="L891" s="317"/>
      <c r="M891" s="317"/>
      <c r="N891" s="312"/>
      <c r="O891" s="312"/>
      <c r="P891" s="538"/>
      <c r="Q891" s="539"/>
      <c r="R891" s="540"/>
      <c r="S891" s="312"/>
      <c r="T891" s="312"/>
      <c r="U891" s="312"/>
      <c r="V891" s="312"/>
      <c r="W891" s="312"/>
      <c r="X891" s="312"/>
      <c r="Y891" s="312"/>
      <c r="Z891" s="312"/>
    </row>
    <row r="892" spans="1:26" ht="15.75" customHeight="1" x14ac:dyDescent="0.2">
      <c r="A892" s="315"/>
      <c r="B892" s="315"/>
      <c r="C892" s="315"/>
      <c r="D892" s="315"/>
      <c r="E892" s="312"/>
      <c r="F892" s="312"/>
      <c r="G892" s="535"/>
      <c r="H892" s="312"/>
      <c r="I892" s="536"/>
      <c r="J892" s="317"/>
      <c r="K892" s="317"/>
      <c r="L892" s="317"/>
      <c r="M892" s="317"/>
      <c r="N892" s="312"/>
      <c r="O892" s="312"/>
      <c r="P892" s="538"/>
      <c r="Q892" s="539"/>
      <c r="R892" s="540"/>
      <c r="S892" s="312"/>
      <c r="T892" s="312"/>
      <c r="U892" s="312"/>
      <c r="V892" s="312"/>
      <c r="W892" s="312"/>
      <c r="X892" s="312"/>
      <c r="Y892" s="312"/>
      <c r="Z892" s="312"/>
    </row>
    <row r="893" spans="1:26" ht="15.75" customHeight="1" x14ac:dyDescent="0.2">
      <c r="A893" s="315"/>
      <c r="B893" s="315"/>
      <c r="C893" s="315"/>
      <c r="D893" s="315"/>
      <c r="E893" s="312"/>
      <c r="F893" s="312"/>
      <c r="G893" s="535"/>
      <c r="H893" s="312"/>
      <c r="I893" s="536"/>
      <c r="J893" s="317"/>
      <c r="K893" s="317"/>
      <c r="L893" s="317"/>
      <c r="M893" s="317"/>
      <c r="N893" s="312"/>
      <c r="O893" s="312"/>
      <c r="P893" s="538"/>
      <c r="Q893" s="539"/>
      <c r="R893" s="540"/>
      <c r="S893" s="312"/>
      <c r="T893" s="312"/>
      <c r="U893" s="312"/>
      <c r="V893" s="312"/>
      <c r="W893" s="312"/>
      <c r="X893" s="312"/>
      <c r="Y893" s="312"/>
      <c r="Z893" s="312"/>
    </row>
    <row r="894" spans="1:26" ht="15.75" customHeight="1" x14ac:dyDescent="0.2">
      <c r="A894" s="315"/>
      <c r="B894" s="315"/>
      <c r="C894" s="315"/>
      <c r="D894" s="315"/>
      <c r="E894" s="312"/>
      <c r="F894" s="312"/>
      <c r="G894" s="535"/>
      <c r="H894" s="312"/>
      <c r="I894" s="536"/>
      <c r="J894" s="317"/>
      <c r="K894" s="317"/>
      <c r="L894" s="317"/>
      <c r="M894" s="317"/>
      <c r="N894" s="312"/>
      <c r="O894" s="312"/>
      <c r="P894" s="538"/>
      <c r="Q894" s="539"/>
      <c r="R894" s="540"/>
      <c r="S894" s="312"/>
      <c r="T894" s="312"/>
      <c r="U894" s="312"/>
      <c r="V894" s="312"/>
      <c r="W894" s="312"/>
      <c r="X894" s="312"/>
      <c r="Y894" s="312"/>
      <c r="Z894" s="312"/>
    </row>
    <row r="895" spans="1:26" ht="15.75" customHeight="1" x14ac:dyDescent="0.2">
      <c r="A895" s="315"/>
      <c r="B895" s="315"/>
      <c r="C895" s="315"/>
      <c r="D895" s="315"/>
      <c r="E895" s="312"/>
      <c r="F895" s="312"/>
      <c r="G895" s="535"/>
      <c r="H895" s="312"/>
      <c r="I895" s="536"/>
      <c r="J895" s="317"/>
      <c r="K895" s="317"/>
      <c r="L895" s="317"/>
      <c r="M895" s="317"/>
      <c r="N895" s="312"/>
      <c r="O895" s="312"/>
      <c r="P895" s="538"/>
      <c r="Q895" s="539"/>
      <c r="R895" s="540"/>
      <c r="S895" s="312"/>
      <c r="T895" s="312"/>
      <c r="U895" s="312"/>
      <c r="V895" s="312"/>
      <c r="W895" s="312"/>
      <c r="X895" s="312"/>
      <c r="Y895" s="312"/>
      <c r="Z895" s="312"/>
    </row>
    <row r="896" spans="1:26" ht="15.75" customHeight="1" x14ac:dyDescent="0.2">
      <c r="A896" s="315"/>
      <c r="B896" s="315"/>
      <c r="C896" s="315"/>
      <c r="D896" s="315"/>
      <c r="E896" s="312"/>
      <c r="F896" s="312"/>
      <c r="G896" s="535"/>
      <c r="H896" s="312"/>
      <c r="I896" s="536"/>
      <c r="J896" s="317"/>
      <c r="K896" s="317"/>
      <c r="L896" s="317"/>
      <c r="M896" s="317"/>
      <c r="N896" s="312"/>
      <c r="O896" s="312"/>
      <c r="P896" s="538"/>
      <c r="Q896" s="539"/>
      <c r="R896" s="540"/>
      <c r="S896" s="312"/>
      <c r="T896" s="312"/>
      <c r="U896" s="312"/>
      <c r="V896" s="312"/>
      <c r="W896" s="312"/>
      <c r="X896" s="312"/>
      <c r="Y896" s="312"/>
      <c r="Z896" s="312"/>
    </row>
    <row r="897" spans="1:26" ht="15.75" customHeight="1" x14ac:dyDescent="0.2">
      <c r="A897" s="315"/>
      <c r="B897" s="315"/>
      <c r="C897" s="315"/>
      <c r="D897" s="315"/>
      <c r="E897" s="312"/>
      <c r="F897" s="312"/>
      <c r="G897" s="535"/>
      <c r="H897" s="312"/>
      <c r="I897" s="536"/>
      <c r="J897" s="317"/>
      <c r="K897" s="317"/>
      <c r="L897" s="317"/>
      <c r="M897" s="317"/>
      <c r="N897" s="312"/>
      <c r="O897" s="312"/>
      <c r="P897" s="538"/>
      <c r="Q897" s="539"/>
      <c r="R897" s="540"/>
      <c r="S897" s="312"/>
      <c r="T897" s="312"/>
      <c r="U897" s="312"/>
      <c r="V897" s="312"/>
      <c r="W897" s="312"/>
      <c r="X897" s="312"/>
      <c r="Y897" s="312"/>
      <c r="Z897" s="312"/>
    </row>
    <row r="898" spans="1:26" ht="15.75" customHeight="1" x14ac:dyDescent="0.2">
      <c r="A898" s="315"/>
      <c r="B898" s="315"/>
      <c r="C898" s="315"/>
      <c r="D898" s="315"/>
      <c r="E898" s="312"/>
      <c r="F898" s="312"/>
      <c r="G898" s="535"/>
      <c r="H898" s="312"/>
      <c r="I898" s="536"/>
      <c r="J898" s="317"/>
      <c r="K898" s="317"/>
      <c r="L898" s="317"/>
      <c r="M898" s="317"/>
      <c r="N898" s="312"/>
      <c r="O898" s="312"/>
      <c r="P898" s="538"/>
      <c r="Q898" s="539"/>
      <c r="R898" s="540"/>
      <c r="S898" s="312"/>
      <c r="T898" s="312"/>
      <c r="U898" s="312"/>
      <c r="V898" s="312"/>
      <c r="W898" s="312"/>
      <c r="X898" s="312"/>
      <c r="Y898" s="312"/>
      <c r="Z898" s="312"/>
    </row>
    <row r="899" spans="1:26" ht="15.75" customHeight="1" x14ac:dyDescent="0.2">
      <c r="A899" s="315"/>
      <c r="B899" s="315"/>
      <c r="C899" s="315"/>
      <c r="D899" s="315"/>
      <c r="E899" s="312"/>
      <c r="F899" s="312"/>
      <c r="G899" s="535"/>
      <c r="H899" s="312"/>
      <c r="I899" s="536"/>
      <c r="J899" s="317"/>
      <c r="K899" s="317"/>
      <c r="L899" s="317"/>
      <c r="M899" s="317"/>
      <c r="N899" s="312"/>
      <c r="O899" s="312"/>
      <c r="P899" s="538"/>
      <c r="Q899" s="539"/>
      <c r="R899" s="540"/>
      <c r="S899" s="312"/>
      <c r="T899" s="312"/>
      <c r="U899" s="312"/>
      <c r="V899" s="312"/>
      <c r="W899" s="312"/>
      <c r="X899" s="312"/>
      <c r="Y899" s="312"/>
      <c r="Z899" s="312"/>
    </row>
    <row r="900" spans="1:26" ht="15.75" customHeight="1" x14ac:dyDescent="0.2">
      <c r="A900" s="315"/>
      <c r="B900" s="315"/>
      <c r="C900" s="315"/>
      <c r="D900" s="315"/>
      <c r="E900" s="312"/>
      <c r="F900" s="312"/>
      <c r="G900" s="535"/>
      <c r="H900" s="312"/>
      <c r="I900" s="536"/>
      <c r="J900" s="317"/>
      <c r="K900" s="317"/>
      <c r="L900" s="317"/>
      <c r="M900" s="317"/>
      <c r="N900" s="312"/>
      <c r="O900" s="312"/>
      <c r="P900" s="538"/>
      <c r="Q900" s="539"/>
      <c r="R900" s="540"/>
      <c r="S900" s="312"/>
      <c r="T900" s="312"/>
      <c r="U900" s="312"/>
      <c r="V900" s="312"/>
      <c r="W900" s="312"/>
      <c r="X900" s="312"/>
      <c r="Y900" s="312"/>
      <c r="Z900" s="312"/>
    </row>
    <row r="901" spans="1:26" ht="15.75" customHeight="1" x14ac:dyDescent="0.2">
      <c r="A901" s="315"/>
      <c r="B901" s="315"/>
      <c r="C901" s="315"/>
      <c r="D901" s="315"/>
      <c r="E901" s="312"/>
      <c r="F901" s="312"/>
      <c r="G901" s="535"/>
      <c r="H901" s="312"/>
      <c r="I901" s="536"/>
      <c r="J901" s="317"/>
      <c r="K901" s="317"/>
      <c r="L901" s="317"/>
      <c r="M901" s="317"/>
      <c r="N901" s="312"/>
      <c r="O901" s="312"/>
      <c r="P901" s="538"/>
      <c r="Q901" s="539"/>
      <c r="R901" s="540"/>
      <c r="S901" s="312"/>
      <c r="T901" s="312"/>
      <c r="U901" s="312"/>
      <c r="V901" s="312"/>
      <c r="W901" s="312"/>
      <c r="X901" s="312"/>
      <c r="Y901" s="312"/>
      <c r="Z901" s="312"/>
    </row>
    <row r="902" spans="1:26" ht="15.75" customHeight="1" x14ac:dyDescent="0.2">
      <c r="A902" s="315"/>
      <c r="B902" s="315"/>
      <c r="C902" s="315"/>
      <c r="D902" s="315"/>
      <c r="E902" s="312"/>
      <c r="F902" s="312"/>
      <c r="G902" s="535"/>
      <c r="H902" s="312"/>
      <c r="I902" s="536"/>
      <c r="J902" s="317"/>
      <c r="K902" s="317"/>
      <c r="L902" s="317"/>
      <c r="M902" s="317"/>
      <c r="N902" s="312"/>
      <c r="O902" s="312"/>
      <c r="P902" s="538"/>
      <c r="Q902" s="539"/>
      <c r="R902" s="540"/>
      <c r="S902" s="312"/>
      <c r="T902" s="312"/>
      <c r="U902" s="312"/>
      <c r="V902" s="312"/>
      <c r="W902" s="312"/>
      <c r="X902" s="312"/>
      <c r="Y902" s="312"/>
      <c r="Z902" s="312"/>
    </row>
    <row r="903" spans="1:26" ht="15.75" customHeight="1" x14ac:dyDescent="0.2">
      <c r="A903" s="315"/>
      <c r="B903" s="315"/>
      <c r="C903" s="315"/>
      <c r="D903" s="315"/>
      <c r="E903" s="312"/>
      <c r="F903" s="312"/>
      <c r="G903" s="535"/>
      <c r="H903" s="312"/>
      <c r="I903" s="536"/>
      <c r="J903" s="317"/>
      <c r="K903" s="317"/>
      <c r="L903" s="317"/>
      <c r="M903" s="317"/>
      <c r="N903" s="312"/>
      <c r="O903" s="312"/>
      <c r="P903" s="538"/>
      <c r="Q903" s="539"/>
      <c r="R903" s="540"/>
      <c r="S903" s="312"/>
      <c r="T903" s="312"/>
      <c r="U903" s="312"/>
      <c r="V903" s="312"/>
      <c r="W903" s="312"/>
      <c r="X903" s="312"/>
      <c r="Y903" s="312"/>
      <c r="Z903" s="312"/>
    </row>
    <row r="904" spans="1:26" ht="15.75" customHeight="1" x14ac:dyDescent="0.2">
      <c r="A904" s="315"/>
      <c r="B904" s="315"/>
      <c r="C904" s="315"/>
      <c r="D904" s="315"/>
      <c r="E904" s="312"/>
      <c r="F904" s="312"/>
      <c r="G904" s="535"/>
      <c r="H904" s="312"/>
      <c r="I904" s="536"/>
      <c r="J904" s="317"/>
      <c r="K904" s="317"/>
      <c r="L904" s="317"/>
      <c r="M904" s="317"/>
      <c r="N904" s="312"/>
      <c r="O904" s="312"/>
      <c r="P904" s="538"/>
      <c r="Q904" s="539"/>
      <c r="R904" s="540"/>
      <c r="S904" s="312"/>
      <c r="T904" s="312"/>
      <c r="U904" s="312"/>
      <c r="V904" s="312"/>
      <c r="W904" s="312"/>
      <c r="X904" s="312"/>
      <c r="Y904" s="312"/>
      <c r="Z904" s="312"/>
    </row>
    <row r="905" spans="1:26" ht="15.75" customHeight="1" x14ac:dyDescent="0.2">
      <c r="A905" s="315"/>
      <c r="B905" s="315"/>
      <c r="C905" s="315"/>
      <c r="D905" s="315"/>
      <c r="E905" s="312"/>
      <c r="F905" s="312"/>
      <c r="G905" s="535"/>
      <c r="H905" s="312"/>
      <c r="I905" s="536"/>
      <c r="J905" s="317"/>
      <c r="K905" s="317"/>
      <c r="L905" s="317"/>
      <c r="M905" s="317"/>
      <c r="N905" s="312"/>
      <c r="O905" s="312"/>
      <c r="P905" s="538"/>
      <c r="Q905" s="539"/>
      <c r="R905" s="540"/>
      <c r="S905" s="312"/>
      <c r="T905" s="312"/>
      <c r="U905" s="312"/>
      <c r="V905" s="312"/>
      <c r="W905" s="312"/>
      <c r="X905" s="312"/>
      <c r="Y905" s="312"/>
      <c r="Z905" s="312"/>
    </row>
    <row r="906" spans="1:26" ht="15.75" customHeight="1" x14ac:dyDescent="0.2">
      <c r="A906" s="315"/>
      <c r="B906" s="315"/>
      <c r="C906" s="315"/>
      <c r="D906" s="315"/>
      <c r="E906" s="312"/>
      <c r="F906" s="312"/>
      <c r="G906" s="535"/>
      <c r="H906" s="312"/>
      <c r="I906" s="536"/>
      <c r="J906" s="317"/>
      <c r="K906" s="317"/>
      <c r="L906" s="317"/>
      <c r="M906" s="317"/>
      <c r="N906" s="312"/>
      <c r="O906" s="312"/>
      <c r="P906" s="538"/>
      <c r="Q906" s="539"/>
      <c r="R906" s="540"/>
      <c r="S906" s="312"/>
      <c r="T906" s="312"/>
      <c r="U906" s="312"/>
      <c r="V906" s="312"/>
      <c r="W906" s="312"/>
      <c r="X906" s="312"/>
      <c r="Y906" s="312"/>
      <c r="Z906" s="312"/>
    </row>
    <row r="907" spans="1:26" ht="15.75" customHeight="1" x14ac:dyDescent="0.2">
      <c r="A907" s="315"/>
      <c r="B907" s="315"/>
      <c r="C907" s="315"/>
      <c r="D907" s="315"/>
      <c r="E907" s="312"/>
      <c r="F907" s="312"/>
      <c r="G907" s="535"/>
      <c r="H907" s="312"/>
      <c r="I907" s="536"/>
      <c r="J907" s="317"/>
      <c r="K907" s="317"/>
      <c r="L907" s="317"/>
      <c r="M907" s="317"/>
      <c r="N907" s="312"/>
      <c r="O907" s="312"/>
      <c r="P907" s="538"/>
      <c r="Q907" s="539"/>
      <c r="R907" s="540"/>
      <c r="S907" s="312"/>
      <c r="T907" s="312"/>
      <c r="U907" s="312"/>
      <c r="V907" s="312"/>
      <c r="W907" s="312"/>
      <c r="X907" s="312"/>
      <c r="Y907" s="312"/>
      <c r="Z907" s="312"/>
    </row>
    <row r="908" spans="1:26" ht="15.75" customHeight="1" x14ac:dyDescent="0.2">
      <c r="A908" s="315"/>
      <c r="B908" s="315"/>
      <c r="C908" s="315"/>
      <c r="D908" s="315"/>
      <c r="E908" s="312"/>
      <c r="F908" s="312"/>
      <c r="G908" s="535"/>
      <c r="H908" s="312"/>
      <c r="I908" s="536"/>
      <c r="J908" s="317"/>
      <c r="K908" s="317"/>
      <c r="L908" s="317"/>
      <c r="M908" s="317"/>
      <c r="N908" s="312"/>
      <c r="O908" s="312"/>
      <c r="P908" s="538"/>
      <c r="Q908" s="539"/>
      <c r="R908" s="540"/>
      <c r="S908" s="312"/>
      <c r="T908" s="312"/>
      <c r="U908" s="312"/>
      <c r="V908" s="312"/>
      <c r="W908" s="312"/>
      <c r="X908" s="312"/>
      <c r="Y908" s="312"/>
      <c r="Z908" s="312"/>
    </row>
    <row r="909" spans="1:26" ht="15.75" customHeight="1" x14ac:dyDescent="0.2">
      <c r="A909" s="315"/>
      <c r="B909" s="315"/>
      <c r="C909" s="315"/>
      <c r="D909" s="315"/>
      <c r="E909" s="312"/>
      <c r="F909" s="312"/>
      <c r="G909" s="535"/>
      <c r="H909" s="312"/>
      <c r="I909" s="536"/>
      <c r="J909" s="317"/>
      <c r="K909" s="317"/>
      <c r="L909" s="317"/>
      <c r="M909" s="317"/>
      <c r="N909" s="312"/>
      <c r="O909" s="312"/>
      <c r="P909" s="538"/>
      <c r="Q909" s="539"/>
      <c r="R909" s="540"/>
      <c r="S909" s="312"/>
      <c r="T909" s="312"/>
      <c r="U909" s="312"/>
      <c r="V909" s="312"/>
      <c r="W909" s="312"/>
      <c r="X909" s="312"/>
      <c r="Y909" s="312"/>
      <c r="Z909" s="312"/>
    </row>
    <row r="910" spans="1:26" ht="15.75" customHeight="1" x14ac:dyDescent="0.2">
      <c r="A910" s="315"/>
      <c r="B910" s="315"/>
      <c r="C910" s="315"/>
      <c r="D910" s="315"/>
      <c r="E910" s="312"/>
      <c r="F910" s="312"/>
      <c r="G910" s="535"/>
      <c r="H910" s="312"/>
      <c r="I910" s="536"/>
      <c r="J910" s="317"/>
      <c r="K910" s="317"/>
      <c r="L910" s="317"/>
      <c r="M910" s="317"/>
      <c r="N910" s="312"/>
      <c r="O910" s="312"/>
      <c r="P910" s="538"/>
      <c r="Q910" s="539"/>
      <c r="R910" s="540"/>
      <c r="S910" s="312"/>
      <c r="T910" s="312"/>
      <c r="U910" s="312"/>
      <c r="V910" s="312"/>
      <c r="W910" s="312"/>
      <c r="X910" s="312"/>
      <c r="Y910" s="312"/>
      <c r="Z910" s="312"/>
    </row>
    <row r="911" spans="1:26" ht="15.75" customHeight="1" x14ac:dyDescent="0.2">
      <c r="A911" s="315"/>
      <c r="B911" s="315"/>
      <c r="C911" s="315"/>
      <c r="D911" s="315"/>
      <c r="E911" s="312"/>
      <c r="F911" s="312"/>
      <c r="G911" s="535"/>
      <c r="H911" s="312"/>
      <c r="I911" s="536"/>
      <c r="J911" s="317"/>
      <c r="K911" s="317"/>
      <c r="L911" s="317"/>
      <c r="M911" s="317"/>
      <c r="N911" s="312"/>
      <c r="O911" s="312"/>
      <c r="P911" s="538"/>
      <c r="Q911" s="539"/>
      <c r="R911" s="540"/>
      <c r="S911" s="312"/>
      <c r="T911" s="312"/>
      <c r="U911" s="312"/>
      <c r="V911" s="312"/>
      <c r="W911" s="312"/>
      <c r="X911" s="312"/>
      <c r="Y911" s="312"/>
      <c r="Z911" s="312"/>
    </row>
    <row r="912" spans="1:26" ht="15.75" customHeight="1" x14ac:dyDescent="0.2">
      <c r="A912" s="315"/>
      <c r="B912" s="315"/>
      <c r="C912" s="315"/>
      <c r="D912" s="315"/>
      <c r="E912" s="312"/>
      <c r="F912" s="312"/>
      <c r="G912" s="535"/>
      <c r="H912" s="312"/>
      <c r="I912" s="536"/>
      <c r="J912" s="317"/>
      <c r="K912" s="317"/>
      <c r="L912" s="317"/>
      <c r="M912" s="317"/>
      <c r="N912" s="312"/>
      <c r="O912" s="312"/>
      <c r="P912" s="538"/>
      <c r="Q912" s="539"/>
      <c r="R912" s="540"/>
      <c r="S912" s="312"/>
      <c r="T912" s="312"/>
      <c r="U912" s="312"/>
      <c r="V912" s="312"/>
      <c r="W912" s="312"/>
      <c r="X912" s="312"/>
      <c r="Y912" s="312"/>
      <c r="Z912" s="312"/>
    </row>
    <row r="913" spans="1:26" ht="15.75" customHeight="1" x14ac:dyDescent="0.2">
      <c r="A913" s="315"/>
      <c r="B913" s="315"/>
      <c r="C913" s="315"/>
      <c r="D913" s="315"/>
      <c r="E913" s="312"/>
      <c r="F913" s="312"/>
      <c r="G913" s="535"/>
      <c r="H913" s="312"/>
      <c r="I913" s="536"/>
      <c r="J913" s="317"/>
      <c r="K913" s="317"/>
      <c r="L913" s="317"/>
      <c r="M913" s="317"/>
      <c r="N913" s="312"/>
      <c r="O913" s="312"/>
      <c r="P913" s="538"/>
      <c r="Q913" s="539"/>
      <c r="R913" s="540"/>
      <c r="S913" s="312"/>
      <c r="T913" s="312"/>
      <c r="U913" s="312"/>
      <c r="V913" s="312"/>
      <c r="W913" s="312"/>
      <c r="X913" s="312"/>
      <c r="Y913" s="312"/>
      <c r="Z913" s="312"/>
    </row>
    <row r="914" spans="1:26" ht="15.75" customHeight="1" x14ac:dyDescent="0.2">
      <c r="A914" s="315"/>
      <c r="B914" s="315"/>
      <c r="C914" s="315"/>
      <c r="D914" s="315"/>
      <c r="E914" s="312"/>
      <c r="F914" s="312"/>
      <c r="G914" s="535"/>
      <c r="H914" s="312"/>
      <c r="I914" s="536"/>
      <c r="J914" s="317"/>
      <c r="K914" s="317"/>
      <c r="L914" s="317"/>
      <c r="M914" s="317"/>
      <c r="N914" s="312"/>
      <c r="O914" s="312"/>
      <c r="P914" s="538"/>
      <c r="Q914" s="539"/>
      <c r="R914" s="540"/>
      <c r="S914" s="312"/>
      <c r="T914" s="312"/>
      <c r="U914" s="312"/>
      <c r="V914" s="312"/>
      <c r="W914" s="312"/>
      <c r="X914" s="312"/>
      <c r="Y914" s="312"/>
      <c r="Z914" s="312"/>
    </row>
    <row r="915" spans="1:26" ht="15.75" customHeight="1" x14ac:dyDescent="0.2">
      <c r="A915" s="315"/>
      <c r="B915" s="315"/>
      <c r="C915" s="315"/>
      <c r="D915" s="315"/>
      <c r="E915" s="312"/>
      <c r="F915" s="312"/>
      <c r="G915" s="535"/>
      <c r="H915" s="312"/>
      <c r="I915" s="536"/>
      <c r="J915" s="317"/>
      <c r="K915" s="317"/>
      <c r="L915" s="317"/>
      <c r="M915" s="317"/>
      <c r="N915" s="312"/>
      <c r="O915" s="312"/>
      <c r="P915" s="538"/>
      <c r="Q915" s="539"/>
      <c r="R915" s="540"/>
      <c r="S915" s="312"/>
      <c r="T915" s="312"/>
      <c r="U915" s="312"/>
      <c r="V915" s="312"/>
      <c r="W915" s="312"/>
      <c r="X915" s="312"/>
      <c r="Y915" s="312"/>
      <c r="Z915" s="312"/>
    </row>
    <row r="916" spans="1:26" ht="15.75" customHeight="1" x14ac:dyDescent="0.2">
      <c r="A916" s="315"/>
      <c r="B916" s="315"/>
      <c r="C916" s="315"/>
      <c r="D916" s="315"/>
      <c r="E916" s="312"/>
      <c r="F916" s="312"/>
      <c r="G916" s="535"/>
      <c r="H916" s="312"/>
      <c r="I916" s="536"/>
      <c r="J916" s="317"/>
      <c r="K916" s="317"/>
      <c r="L916" s="317"/>
      <c r="M916" s="317"/>
      <c r="N916" s="312"/>
      <c r="O916" s="312"/>
      <c r="P916" s="538"/>
      <c r="Q916" s="539"/>
      <c r="R916" s="540"/>
      <c r="S916" s="312"/>
      <c r="T916" s="312"/>
      <c r="U916" s="312"/>
      <c r="V916" s="312"/>
      <c r="W916" s="312"/>
      <c r="X916" s="312"/>
      <c r="Y916" s="312"/>
      <c r="Z916" s="312"/>
    </row>
    <row r="917" spans="1:26" ht="15.75" customHeight="1" x14ac:dyDescent="0.2">
      <c r="A917" s="315"/>
      <c r="B917" s="315"/>
      <c r="C917" s="315"/>
      <c r="D917" s="315"/>
      <c r="E917" s="312"/>
      <c r="F917" s="312"/>
      <c r="G917" s="535"/>
      <c r="H917" s="312"/>
      <c r="I917" s="536"/>
      <c r="J917" s="317"/>
      <c r="K917" s="317"/>
      <c r="L917" s="317"/>
      <c r="M917" s="317"/>
      <c r="N917" s="312"/>
      <c r="O917" s="312"/>
      <c r="P917" s="538"/>
      <c r="Q917" s="539"/>
      <c r="R917" s="540"/>
      <c r="S917" s="312"/>
      <c r="T917" s="312"/>
      <c r="U917" s="312"/>
      <c r="V917" s="312"/>
      <c r="W917" s="312"/>
      <c r="X917" s="312"/>
      <c r="Y917" s="312"/>
      <c r="Z917" s="312"/>
    </row>
    <row r="918" spans="1:26" ht="15.75" customHeight="1" x14ac:dyDescent="0.2">
      <c r="A918" s="315"/>
      <c r="B918" s="315"/>
      <c r="C918" s="315"/>
      <c r="D918" s="315"/>
      <c r="E918" s="312"/>
      <c r="F918" s="312"/>
      <c r="G918" s="535"/>
      <c r="H918" s="312"/>
      <c r="I918" s="536"/>
      <c r="J918" s="317"/>
      <c r="K918" s="317"/>
      <c r="L918" s="317"/>
      <c r="M918" s="317"/>
      <c r="N918" s="312"/>
      <c r="O918" s="312"/>
      <c r="P918" s="538"/>
      <c r="Q918" s="539"/>
      <c r="R918" s="540"/>
      <c r="S918" s="312"/>
      <c r="T918" s="312"/>
      <c r="U918" s="312"/>
      <c r="V918" s="312"/>
      <c r="W918" s="312"/>
      <c r="X918" s="312"/>
      <c r="Y918" s="312"/>
      <c r="Z918" s="312"/>
    </row>
    <row r="919" spans="1:26" ht="15.75" customHeight="1" x14ac:dyDescent="0.2">
      <c r="A919" s="315"/>
      <c r="B919" s="315"/>
      <c r="C919" s="315"/>
      <c r="D919" s="315"/>
      <c r="E919" s="312"/>
      <c r="F919" s="312"/>
      <c r="G919" s="535"/>
      <c r="H919" s="312"/>
      <c r="I919" s="536"/>
      <c r="J919" s="317"/>
      <c r="K919" s="317"/>
      <c r="L919" s="317"/>
      <c r="M919" s="317"/>
      <c r="N919" s="312"/>
      <c r="O919" s="312"/>
      <c r="P919" s="538"/>
      <c r="Q919" s="539"/>
      <c r="R919" s="540"/>
      <c r="S919" s="312"/>
      <c r="T919" s="312"/>
      <c r="U919" s="312"/>
      <c r="V919" s="312"/>
      <c r="W919" s="312"/>
      <c r="X919" s="312"/>
      <c r="Y919" s="312"/>
      <c r="Z919" s="312"/>
    </row>
    <row r="920" spans="1:26" ht="15.75" customHeight="1" x14ac:dyDescent="0.2">
      <c r="A920" s="315"/>
      <c r="B920" s="315"/>
      <c r="C920" s="315"/>
      <c r="D920" s="315"/>
      <c r="E920" s="312"/>
      <c r="F920" s="312"/>
      <c r="G920" s="535"/>
      <c r="H920" s="312"/>
      <c r="I920" s="536"/>
      <c r="J920" s="317"/>
      <c r="K920" s="317"/>
      <c r="L920" s="317"/>
      <c r="M920" s="317"/>
      <c r="N920" s="312"/>
      <c r="O920" s="312"/>
      <c r="P920" s="538"/>
      <c r="Q920" s="539"/>
      <c r="R920" s="540"/>
      <c r="S920" s="312"/>
      <c r="T920" s="312"/>
      <c r="U920" s="312"/>
      <c r="V920" s="312"/>
      <c r="W920" s="312"/>
      <c r="X920" s="312"/>
      <c r="Y920" s="312"/>
      <c r="Z920" s="312"/>
    </row>
    <row r="921" spans="1:26" ht="15.75" customHeight="1" x14ac:dyDescent="0.2">
      <c r="A921" s="315"/>
      <c r="B921" s="315"/>
      <c r="C921" s="315"/>
      <c r="D921" s="315"/>
      <c r="E921" s="312"/>
      <c r="F921" s="312"/>
      <c r="G921" s="535"/>
      <c r="H921" s="312"/>
      <c r="I921" s="536"/>
      <c r="J921" s="317"/>
      <c r="K921" s="317"/>
      <c r="L921" s="317"/>
      <c r="M921" s="317"/>
      <c r="N921" s="312"/>
      <c r="O921" s="312"/>
      <c r="P921" s="538"/>
      <c r="Q921" s="539"/>
      <c r="R921" s="540"/>
      <c r="S921" s="312"/>
      <c r="T921" s="312"/>
      <c r="U921" s="312"/>
      <c r="V921" s="312"/>
      <c r="W921" s="312"/>
      <c r="X921" s="312"/>
      <c r="Y921" s="312"/>
      <c r="Z921" s="312"/>
    </row>
    <row r="922" spans="1:26" ht="15.75" customHeight="1" x14ac:dyDescent="0.2">
      <c r="A922" s="315"/>
      <c r="B922" s="315"/>
      <c r="C922" s="315"/>
      <c r="D922" s="315"/>
      <c r="E922" s="312"/>
      <c r="F922" s="312"/>
      <c r="G922" s="535"/>
      <c r="H922" s="312"/>
      <c r="I922" s="536"/>
      <c r="J922" s="317"/>
      <c r="K922" s="317"/>
      <c r="L922" s="317"/>
      <c r="M922" s="317"/>
      <c r="N922" s="312"/>
      <c r="O922" s="312"/>
      <c r="P922" s="538"/>
      <c r="Q922" s="539"/>
      <c r="R922" s="540"/>
      <c r="S922" s="312"/>
      <c r="T922" s="312"/>
      <c r="U922" s="312"/>
      <c r="V922" s="312"/>
      <c r="W922" s="312"/>
      <c r="X922" s="312"/>
      <c r="Y922" s="312"/>
      <c r="Z922" s="312"/>
    </row>
    <row r="923" spans="1:26" ht="15.75" customHeight="1" x14ac:dyDescent="0.2">
      <c r="A923" s="315"/>
      <c r="B923" s="315"/>
      <c r="C923" s="315"/>
      <c r="D923" s="315"/>
      <c r="E923" s="312"/>
      <c r="F923" s="312"/>
      <c r="G923" s="535"/>
      <c r="H923" s="312"/>
      <c r="I923" s="536"/>
      <c r="J923" s="317"/>
      <c r="K923" s="317"/>
      <c r="L923" s="317"/>
      <c r="M923" s="317"/>
      <c r="N923" s="312"/>
      <c r="O923" s="312"/>
      <c r="P923" s="538"/>
      <c r="Q923" s="539"/>
      <c r="R923" s="540"/>
      <c r="S923" s="312"/>
      <c r="T923" s="312"/>
      <c r="U923" s="312"/>
      <c r="V923" s="312"/>
      <c r="W923" s="312"/>
      <c r="X923" s="312"/>
      <c r="Y923" s="312"/>
      <c r="Z923" s="312"/>
    </row>
    <row r="924" spans="1:26" ht="15.75" customHeight="1" x14ac:dyDescent="0.2">
      <c r="A924" s="315"/>
      <c r="B924" s="315"/>
      <c r="C924" s="315"/>
      <c r="D924" s="315"/>
      <c r="E924" s="312"/>
      <c r="F924" s="312"/>
      <c r="G924" s="535"/>
      <c r="H924" s="312"/>
      <c r="I924" s="536"/>
      <c r="J924" s="317"/>
      <c r="K924" s="317"/>
      <c r="L924" s="317"/>
      <c r="M924" s="317"/>
      <c r="N924" s="312"/>
      <c r="O924" s="312"/>
      <c r="P924" s="538"/>
      <c r="Q924" s="539"/>
      <c r="R924" s="540"/>
      <c r="S924" s="312"/>
      <c r="T924" s="312"/>
      <c r="U924" s="312"/>
      <c r="V924" s="312"/>
      <c r="W924" s="312"/>
      <c r="X924" s="312"/>
      <c r="Y924" s="312"/>
      <c r="Z924" s="312"/>
    </row>
    <row r="925" spans="1:26" ht="15.75" customHeight="1" x14ac:dyDescent="0.2">
      <c r="A925" s="315"/>
      <c r="B925" s="315"/>
      <c r="C925" s="315"/>
      <c r="D925" s="315"/>
      <c r="E925" s="312"/>
      <c r="F925" s="312"/>
      <c r="G925" s="535"/>
      <c r="H925" s="312"/>
      <c r="I925" s="536"/>
      <c r="J925" s="317"/>
      <c r="K925" s="317"/>
      <c r="L925" s="317"/>
      <c r="M925" s="317"/>
      <c r="N925" s="312"/>
      <c r="O925" s="312"/>
      <c r="P925" s="538"/>
      <c r="Q925" s="539"/>
      <c r="R925" s="540"/>
      <c r="S925" s="312"/>
      <c r="T925" s="312"/>
      <c r="U925" s="312"/>
      <c r="V925" s="312"/>
      <c r="W925" s="312"/>
      <c r="X925" s="312"/>
      <c r="Y925" s="312"/>
      <c r="Z925" s="312"/>
    </row>
    <row r="926" spans="1:26" ht="15.75" customHeight="1" x14ac:dyDescent="0.2">
      <c r="A926" s="315"/>
      <c r="B926" s="315"/>
      <c r="C926" s="315"/>
      <c r="D926" s="315"/>
      <c r="E926" s="312"/>
      <c r="F926" s="312"/>
      <c r="G926" s="535"/>
      <c r="H926" s="312"/>
      <c r="I926" s="536"/>
      <c r="J926" s="317"/>
      <c r="K926" s="317"/>
      <c r="L926" s="317"/>
      <c r="M926" s="317"/>
      <c r="N926" s="312"/>
      <c r="O926" s="312"/>
      <c r="P926" s="538"/>
      <c r="Q926" s="539"/>
      <c r="R926" s="540"/>
      <c r="S926" s="312"/>
      <c r="T926" s="312"/>
      <c r="U926" s="312"/>
      <c r="V926" s="312"/>
      <c r="W926" s="312"/>
      <c r="X926" s="312"/>
      <c r="Y926" s="312"/>
      <c r="Z926" s="312"/>
    </row>
    <row r="927" spans="1:26" ht="15.75" customHeight="1" x14ac:dyDescent="0.2">
      <c r="A927" s="315"/>
      <c r="B927" s="315"/>
      <c r="C927" s="315"/>
      <c r="D927" s="315"/>
      <c r="E927" s="312"/>
      <c r="F927" s="312"/>
      <c r="G927" s="535"/>
      <c r="H927" s="312"/>
      <c r="I927" s="536"/>
      <c r="J927" s="317"/>
      <c r="K927" s="317"/>
      <c r="L927" s="317"/>
      <c r="M927" s="317"/>
      <c r="N927" s="312"/>
      <c r="O927" s="312"/>
      <c r="P927" s="538"/>
      <c r="Q927" s="539"/>
      <c r="R927" s="540"/>
      <c r="S927" s="312"/>
      <c r="T927" s="312"/>
      <c r="U927" s="312"/>
      <c r="V927" s="312"/>
      <c r="W927" s="312"/>
      <c r="X927" s="312"/>
      <c r="Y927" s="312"/>
      <c r="Z927" s="312"/>
    </row>
    <row r="928" spans="1:26" ht="15.75" customHeight="1" x14ac:dyDescent="0.2">
      <c r="A928" s="315"/>
      <c r="B928" s="315"/>
      <c r="C928" s="315"/>
      <c r="D928" s="315"/>
      <c r="E928" s="312"/>
      <c r="F928" s="312"/>
      <c r="G928" s="535"/>
      <c r="H928" s="312"/>
      <c r="I928" s="536"/>
      <c r="J928" s="317"/>
      <c r="K928" s="317"/>
      <c r="L928" s="317"/>
      <c r="M928" s="317"/>
      <c r="N928" s="312"/>
      <c r="O928" s="312"/>
      <c r="P928" s="538"/>
      <c r="Q928" s="539"/>
      <c r="R928" s="540"/>
      <c r="S928" s="312"/>
      <c r="T928" s="312"/>
      <c r="U928" s="312"/>
      <c r="V928" s="312"/>
      <c r="W928" s="312"/>
      <c r="X928" s="312"/>
      <c r="Y928" s="312"/>
      <c r="Z928" s="312"/>
    </row>
    <row r="929" spans="1:26" ht="15.75" customHeight="1" x14ac:dyDescent="0.2">
      <c r="A929" s="315"/>
      <c r="B929" s="315"/>
      <c r="C929" s="315"/>
      <c r="D929" s="315"/>
      <c r="E929" s="312"/>
      <c r="F929" s="312"/>
      <c r="G929" s="535"/>
      <c r="H929" s="312"/>
      <c r="I929" s="536"/>
      <c r="J929" s="317"/>
      <c r="K929" s="317"/>
      <c r="L929" s="317"/>
      <c r="M929" s="317"/>
      <c r="N929" s="312"/>
      <c r="O929" s="312"/>
      <c r="P929" s="538"/>
      <c r="Q929" s="539"/>
      <c r="R929" s="540"/>
      <c r="S929" s="312"/>
      <c r="T929" s="312"/>
      <c r="U929" s="312"/>
      <c r="V929" s="312"/>
      <c r="W929" s="312"/>
      <c r="X929" s="312"/>
      <c r="Y929" s="312"/>
      <c r="Z929" s="312"/>
    </row>
    <row r="930" spans="1:26" ht="15.75" customHeight="1" x14ac:dyDescent="0.2">
      <c r="A930" s="315"/>
      <c r="B930" s="315"/>
      <c r="C930" s="315"/>
      <c r="D930" s="315"/>
      <c r="E930" s="312"/>
      <c r="F930" s="312"/>
      <c r="G930" s="535"/>
      <c r="H930" s="312"/>
      <c r="I930" s="536"/>
      <c r="J930" s="317"/>
      <c r="K930" s="317"/>
      <c r="L930" s="317"/>
      <c r="M930" s="317"/>
      <c r="N930" s="312"/>
      <c r="O930" s="312"/>
      <c r="P930" s="538"/>
      <c r="Q930" s="539"/>
      <c r="R930" s="540"/>
      <c r="S930" s="312"/>
      <c r="T930" s="312"/>
      <c r="U930" s="312"/>
      <c r="V930" s="312"/>
      <c r="W930" s="312"/>
      <c r="X930" s="312"/>
      <c r="Y930" s="312"/>
      <c r="Z930" s="312"/>
    </row>
    <row r="931" spans="1:26" ht="15.75" customHeight="1" x14ac:dyDescent="0.2">
      <c r="A931" s="315"/>
      <c r="B931" s="315"/>
      <c r="C931" s="315"/>
      <c r="D931" s="315"/>
      <c r="E931" s="312"/>
      <c r="F931" s="312"/>
      <c r="G931" s="535"/>
      <c r="H931" s="312"/>
      <c r="I931" s="536"/>
      <c r="J931" s="317"/>
      <c r="K931" s="317"/>
      <c r="L931" s="317"/>
      <c r="M931" s="317"/>
      <c r="N931" s="312"/>
      <c r="O931" s="312"/>
      <c r="P931" s="538"/>
      <c r="Q931" s="539"/>
      <c r="R931" s="540"/>
      <c r="S931" s="312"/>
      <c r="T931" s="312"/>
      <c r="U931" s="312"/>
      <c r="V931" s="312"/>
      <c r="W931" s="312"/>
      <c r="X931" s="312"/>
      <c r="Y931" s="312"/>
      <c r="Z931" s="312"/>
    </row>
    <row r="932" spans="1:26" ht="15.75" customHeight="1" x14ac:dyDescent="0.2">
      <c r="A932" s="315"/>
      <c r="B932" s="315"/>
      <c r="C932" s="315"/>
      <c r="D932" s="315"/>
      <c r="E932" s="312"/>
      <c r="F932" s="312"/>
      <c r="G932" s="535"/>
      <c r="H932" s="312"/>
      <c r="I932" s="536"/>
      <c r="J932" s="317"/>
      <c r="K932" s="317"/>
      <c r="L932" s="317"/>
      <c r="M932" s="317"/>
      <c r="N932" s="312"/>
      <c r="O932" s="312"/>
      <c r="P932" s="538"/>
      <c r="Q932" s="539"/>
      <c r="R932" s="540"/>
      <c r="S932" s="312"/>
      <c r="T932" s="312"/>
      <c r="U932" s="312"/>
      <c r="V932" s="312"/>
      <c r="W932" s="312"/>
      <c r="X932" s="312"/>
      <c r="Y932" s="312"/>
      <c r="Z932" s="312"/>
    </row>
    <row r="933" spans="1:26" ht="15.75" customHeight="1" x14ac:dyDescent="0.2">
      <c r="A933" s="315"/>
      <c r="B933" s="315"/>
      <c r="C933" s="315"/>
      <c r="D933" s="315"/>
      <c r="E933" s="312"/>
      <c r="F933" s="312"/>
      <c r="G933" s="535"/>
      <c r="H933" s="312"/>
      <c r="I933" s="536"/>
      <c r="J933" s="317"/>
      <c r="K933" s="317"/>
      <c r="L933" s="317"/>
      <c r="M933" s="317"/>
      <c r="N933" s="312"/>
      <c r="O933" s="312"/>
      <c r="P933" s="538"/>
      <c r="Q933" s="539"/>
      <c r="R933" s="540"/>
      <c r="S933" s="312"/>
      <c r="T933" s="312"/>
      <c r="U933" s="312"/>
      <c r="V933" s="312"/>
      <c r="W933" s="312"/>
      <c r="X933" s="312"/>
      <c r="Y933" s="312"/>
      <c r="Z933" s="312"/>
    </row>
    <row r="934" spans="1:26" ht="15.75" customHeight="1" x14ac:dyDescent="0.2">
      <c r="A934" s="315"/>
      <c r="B934" s="315"/>
      <c r="C934" s="315"/>
      <c r="D934" s="315"/>
      <c r="E934" s="312"/>
      <c r="F934" s="312"/>
      <c r="G934" s="535"/>
      <c r="H934" s="312"/>
      <c r="I934" s="536"/>
      <c r="J934" s="317"/>
      <c r="K934" s="317"/>
      <c r="L934" s="317"/>
      <c r="M934" s="317"/>
      <c r="N934" s="312"/>
      <c r="O934" s="312"/>
      <c r="P934" s="538"/>
      <c r="Q934" s="539"/>
      <c r="R934" s="540"/>
      <c r="S934" s="312"/>
      <c r="T934" s="312"/>
      <c r="U934" s="312"/>
      <c r="V934" s="312"/>
      <c r="W934" s="312"/>
      <c r="X934" s="312"/>
      <c r="Y934" s="312"/>
      <c r="Z934" s="312"/>
    </row>
    <row r="935" spans="1:26" ht="15.75" customHeight="1" x14ac:dyDescent="0.2">
      <c r="A935" s="315"/>
      <c r="B935" s="315"/>
      <c r="C935" s="315"/>
      <c r="D935" s="315"/>
      <c r="E935" s="312"/>
      <c r="F935" s="312"/>
      <c r="G935" s="535"/>
      <c r="H935" s="312"/>
      <c r="I935" s="536"/>
      <c r="J935" s="317"/>
      <c r="K935" s="317"/>
      <c r="L935" s="317"/>
      <c r="M935" s="317"/>
      <c r="N935" s="312"/>
      <c r="O935" s="312"/>
      <c r="P935" s="538"/>
      <c r="Q935" s="539"/>
      <c r="R935" s="540"/>
      <c r="S935" s="312"/>
      <c r="T935" s="312"/>
      <c r="U935" s="312"/>
      <c r="V935" s="312"/>
      <c r="W935" s="312"/>
      <c r="X935" s="312"/>
      <c r="Y935" s="312"/>
      <c r="Z935" s="312"/>
    </row>
    <row r="936" spans="1:26" ht="15.75" customHeight="1" x14ac:dyDescent="0.2">
      <c r="A936" s="315"/>
      <c r="B936" s="315"/>
      <c r="C936" s="315"/>
      <c r="D936" s="315"/>
      <c r="E936" s="312"/>
      <c r="F936" s="312"/>
      <c r="G936" s="535"/>
      <c r="H936" s="312"/>
      <c r="I936" s="536"/>
      <c r="J936" s="317"/>
      <c r="K936" s="317"/>
      <c r="L936" s="317"/>
      <c r="M936" s="317"/>
      <c r="N936" s="312"/>
      <c r="O936" s="312"/>
      <c r="P936" s="538"/>
      <c r="Q936" s="539"/>
      <c r="R936" s="540"/>
      <c r="S936" s="312"/>
      <c r="T936" s="312"/>
      <c r="U936" s="312"/>
      <c r="V936" s="312"/>
      <c r="W936" s="312"/>
      <c r="X936" s="312"/>
      <c r="Y936" s="312"/>
      <c r="Z936" s="312"/>
    </row>
    <row r="937" spans="1:26" ht="15.75" customHeight="1" x14ac:dyDescent="0.2">
      <c r="A937" s="315"/>
      <c r="B937" s="315"/>
      <c r="C937" s="315"/>
      <c r="D937" s="315"/>
      <c r="E937" s="312"/>
      <c r="F937" s="312"/>
      <c r="G937" s="535"/>
      <c r="H937" s="312"/>
      <c r="I937" s="536"/>
      <c r="J937" s="317"/>
      <c r="K937" s="317"/>
      <c r="L937" s="317"/>
      <c r="M937" s="317"/>
      <c r="N937" s="312"/>
      <c r="O937" s="312"/>
      <c r="P937" s="538"/>
      <c r="Q937" s="539"/>
      <c r="R937" s="540"/>
      <c r="S937" s="312"/>
      <c r="T937" s="312"/>
      <c r="U937" s="312"/>
      <c r="V937" s="312"/>
      <c r="W937" s="312"/>
      <c r="X937" s="312"/>
      <c r="Y937" s="312"/>
      <c r="Z937" s="312"/>
    </row>
    <row r="938" spans="1:26" ht="15.75" customHeight="1" x14ac:dyDescent="0.2">
      <c r="A938" s="315"/>
      <c r="B938" s="315"/>
      <c r="C938" s="315"/>
      <c r="D938" s="315"/>
      <c r="E938" s="312"/>
      <c r="F938" s="312"/>
      <c r="G938" s="535"/>
      <c r="H938" s="312"/>
      <c r="I938" s="536"/>
      <c r="J938" s="317"/>
      <c r="K938" s="317"/>
      <c r="L938" s="317"/>
      <c r="M938" s="317"/>
      <c r="N938" s="312"/>
      <c r="O938" s="312"/>
      <c r="P938" s="538"/>
      <c r="Q938" s="539"/>
      <c r="R938" s="540"/>
      <c r="S938" s="312"/>
      <c r="T938" s="312"/>
      <c r="U938" s="312"/>
      <c r="V938" s="312"/>
      <c r="W938" s="312"/>
      <c r="X938" s="312"/>
      <c r="Y938" s="312"/>
      <c r="Z938" s="312"/>
    </row>
    <row r="939" spans="1:26" ht="15.75" customHeight="1" x14ac:dyDescent="0.2">
      <c r="A939" s="315"/>
      <c r="B939" s="315"/>
      <c r="C939" s="315"/>
      <c r="D939" s="315"/>
      <c r="E939" s="312"/>
      <c r="F939" s="312"/>
      <c r="G939" s="535"/>
      <c r="H939" s="312"/>
      <c r="I939" s="536"/>
      <c r="J939" s="317"/>
      <c r="K939" s="317"/>
      <c r="L939" s="317"/>
      <c r="M939" s="317"/>
      <c r="N939" s="312"/>
      <c r="O939" s="312"/>
      <c r="P939" s="538"/>
      <c r="Q939" s="539"/>
      <c r="R939" s="540"/>
      <c r="S939" s="312"/>
      <c r="T939" s="312"/>
      <c r="U939" s="312"/>
      <c r="V939" s="312"/>
      <c r="W939" s="312"/>
      <c r="X939" s="312"/>
      <c r="Y939" s="312"/>
      <c r="Z939" s="312"/>
    </row>
    <row r="940" spans="1:26" ht="15.75" customHeight="1" x14ac:dyDescent="0.2">
      <c r="A940" s="315"/>
      <c r="B940" s="315"/>
      <c r="C940" s="315"/>
      <c r="D940" s="315"/>
      <c r="E940" s="312"/>
      <c r="F940" s="312"/>
      <c r="G940" s="535"/>
      <c r="H940" s="312"/>
      <c r="I940" s="536"/>
      <c r="J940" s="317"/>
      <c r="K940" s="317"/>
      <c r="L940" s="317"/>
      <c r="M940" s="317"/>
      <c r="N940" s="312"/>
      <c r="O940" s="312"/>
      <c r="P940" s="538"/>
      <c r="Q940" s="539"/>
      <c r="R940" s="540"/>
      <c r="S940" s="312"/>
      <c r="T940" s="312"/>
      <c r="U940" s="312"/>
      <c r="V940" s="312"/>
      <c r="W940" s="312"/>
      <c r="X940" s="312"/>
      <c r="Y940" s="312"/>
      <c r="Z940" s="312"/>
    </row>
    <row r="941" spans="1:26" ht="15.75" customHeight="1" x14ac:dyDescent="0.2">
      <c r="A941" s="315"/>
      <c r="B941" s="315"/>
      <c r="C941" s="315"/>
      <c r="D941" s="315"/>
      <c r="E941" s="312"/>
      <c r="F941" s="312"/>
      <c r="G941" s="535"/>
      <c r="H941" s="312"/>
      <c r="I941" s="536"/>
      <c r="J941" s="317"/>
      <c r="K941" s="317"/>
      <c r="L941" s="317"/>
      <c r="M941" s="317"/>
      <c r="N941" s="312"/>
      <c r="O941" s="312"/>
      <c r="P941" s="538"/>
      <c r="Q941" s="539"/>
      <c r="R941" s="540"/>
      <c r="S941" s="312"/>
      <c r="T941" s="312"/>
      <c r="U941" s="312"/>
      <c r="V941" s="312"/>
      <c r="W941" s="312"/>
      <c r="X941" s="312"/>
      <c r="Y941" s="312"/>
      <c r="Z941" s="312"/>
    </row>
  </sheetData>
  <conditionalFormatting sqref="D1">
    <cfRule type="cellIs" dxfId="65" priority="1" operator="equal">
      <formula>0</formula>
    </cfRule>
  </conditionalFormatting>
  <conditionalFormatting sqref="F1:R1">
    <cfRule type="cellIs" dxfId="64" priority="2" operator="equal">
      <formula>0</formula>
    </cfRule>
  </conditionalFormatting>
  <hyperlinks>
    <hyperlink ref="R35" r:id="rId1" xr:uid="{00000000-0004-0000-0800-000000000000}"/>
    <hyperlink ref="R36" r:id="rId2" xr:uid="{00000000-0004-0000-0800-000001000000}"/>
    <hyperlink ref="R38" r:id="rId3" xr:uid="{00000000-0004-0000-0800-000002000000}"/>
    <hyperlink ref="R40" r:id="rId4" xr:uid="{00000000-0004-0000-0800-000003000000}"/>
    <hyperlink ref="R41" r:id="rId5" xr:uid="{00000000-0004-0000-0800-000004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28</vt:i4>
      </vt:variant>
      <vt:variant>
        <vt:lpstr>Named Ranges</vt:lpstr>
      </vt:variant>
      <vt:variant>
        <vt:i4>1</vt:i4>
      </vt:variant>
    </vt:vector>
  </HeadingPairs>
  <TitlesOfParts>
    <vt:vector size="29" baseType="lpstr">
      <vt:lpstr>Contents</vt:lpstr>
      <vt:lpstr>Total Revenue (Millions)</vt:lpstr>
      <vt:lpstr>Wireline</vt:lpstr>
      <vt:lpstr>Wireless</vt:lpstr>
      <vt:lpstr>ISP</vt:lpstr>
      <vt:lpstr>Multichannel Video Distribution</vt:lpstr>
      <vt:lpstr>Books</vt:lpstr>
      <vt:lpstr>Magazines</vt:lpstr>
      <vt:lpstr>Newspapers</vt:lpstr>
      <vt:lpstr>Broadcast Radio &amp; TV</vt:lpstr>
      <vt:lpstr>Film TV Online Video Production</vt:lpstr>
      <vt:lpstr>Film TV Online Video Distributi</vt:lpstr>
      <vt:lpstr>Film Exhibition</vt:lpstr>
      <vt:lpstr>Pay TV Programming Services </vt:lpstr>
      <vt:lpstr>Online Video Services</vt:lpstr>
      <vt:lpstr>Music Services</vt:lpstr>
      <vt:lpstr>Digital Games</vt:lpstr>
      <vt:lpstr>Online News Media</vt:lpstr>
      <vt:lpstr>App Distribution</vt:lpstr>
      <vt:lpstr>Internet Advertising</vt:lpstr>
      <vt:lpstr>Search Engines-Mobile</vt:lpstr>
      <vt:lpstr>Search Engines</vt:lpstr>
      <vt:lpstr>Search Engines-Desktop</vt:lpstr>
      <vt:lpstr>Social Media Platforms</vt:lpstr>
      <vt:lpstr>Mobile OS</vt:lpstr>
      <vt:lpstr>Desktop OS</vt:lpstr>
      <vt:lpstr>Mobile Browsers</vt:lpstr>
      <vt:lpstr>Desktop Browsers</vt:lpstr>
      <vt:lpstr>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Agnes Malkinson</cp:lastModifiedBy>
  <dcterms:created xsi:type="dcterms:W3CDTF">2021-05-16T15:25:06Z</dcterms:created>
  <dcterms:modified xsi:type="dcterms:W3CDTF">2024-05-20T20:44:49Z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9694e0f-943f-4e6f-bf55-6e34fbc91307_Enabled">
    <vt:lpwstr>true</vt:lpwstr>
  </property>
  <property fmtid="{D5CDD505-2E9C-101B-9397-08002B2CF9AE}" pid="3" name="MSIP_Label_a9694e0f-943f-4e6f-bf55-6e34fbc91307_SetDate">
    <vt:lpwstr>2021-06-26T15:07:06Z</vt:lpwstr>
  </property>
  <property fmtid="{D5CDD505-2E9C-101B-9397-08002B2CF9AE}" pid="4" name="MSIP_Label_a9694e0f-943f-4e6f-bf55-6e34fbc91307_Method">
    <vt:lpwstr>Standard</vt:lpwstr>
  </property>
  <property fmtid="{D5CDD505-2E9C-101B-9397-08002B2CF9AE}" pid="5" name="MSIP_Label_a9694e0f-943f-4e6f-bf55-6e34fbc91307_Name">
    <vt:lpwstr>Usage interne</vt:lpwstr>
  </property>
  <property fmtid="{D5CDD505-2E9C-101B-9397-08002B2CF9AE}" pid="6" name="MSIP_Label_a9694e0f-943f-4e6f-bf55-6e34fbc91307_SiteId">
    <vt:lpwstr>728d20a5-0b44-47dd-9470-20f37cbf2d9a</vt:lpwstr>
  </property>
  <property fmtid="{D5CDD505-2E9C-101B-9397-08002B2CF9AE}" pid="7" name="MSIP_Label_a9694e0f-943f-4e6f-bf55-6e34fbc91307_ActionId">
    <vt:lpwstr>c10e3565-ece2-43e1-9d55-d16ea1ea2460</vt:lpwstr>
  </property>
  <property fmtid="{D5CDD505-2E9C-101B-9397-08002B2CF9AE}" pid="8" name="MSIP_Label_a9694e0f-943f-4e6f-bf55-6e34fbc91307_ContentBits">
    <vt:lpwstr>0</vt:lpwstr>
  </property>
  <property fmtid="{D5CDD505-2E9C-101B-9397-08002B2CF9AE}" pid="9" name="ContentTypeId">
    <vt:lpwstr>0x010100AF81AF96A0F05343950243DD60CAD513</vt:lpwstr>
  </property>
</Properties>
</file>